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filterPrivacy="1" codeName="ThisWorkbook"/>
  <xr:revisionPtr revIDLastSave="0" documentId="13_ncr:1_{F83E0058-B149-4DF5-862C-318D8AAF9314}" xr6:coauthVersionLast="45" xr6:coauthVersionMax="45" xr10:uidLastSave="{00000000-0000-0000-0000-000000000000}"/>
  <workbookProtection workbookAlgorithmName="SHA-512" workbookHashValue="aytJGDPX8HUhL+g+Z15xfbBcVEx2KhmM17Swfct87/waLADoVI5pJMkK71OKyjF6hSCzpiXxF3t5QKPvTChXfw==" workbookSaltValue="v83BPBPYNmro+msUyntl0w==" workbookSpinCount="100000" lockStructure="1"/>
  <bookViews>
    <workbookView xWindow="-108" yWindow="-108" windowWidth="23256" windowHeight="12576" tabRatio="654" xr2:uid="{00000000-000D-0000-FFFF-FFFF00000000}"/>
  </bookViews>
  <sheets>
    <sheet name="CA" sheetId="32" r:id="rId1"/>
    <sheet name="Cash" sheetId="7" r:id="rId2"/>
    <sheet name="D" sheetId="2" state="hidden" r:id="rId3"/>
    <sheet name="Final DA" sheetId="33" r:id="rId4"/>
    <sheet name="DA" sheetId="34" r:id="rId5"/>
    <sheet name="D Master" sheetId="35" r:id="rId6"/>
    <sheet name="D Data" sheetId="36" state="hidden" r:id="rId7"/>
    <sheet name="Volatility" sheetId="8" state="hidden" r:id="rId8"/>
    <sheet name="Final Master FO" sheetId="9" r:id="rId9"/>
    <sheet name="Master FO" sheetId="10" r:id="rId10"/>
    <sheet name="All Data FO" sheetId="11" r:id="rId11"/>
    <sheet name="FOD" sheetId="12" state="hidden" r:id="rId12"/>
    <sheet name="FO (ALL)" sheetId="37" r:id="rId13"/>
    <sheet name="(A) FO" sheetId="38" r:id="rId14"/>
    <sheet name="(B) FO" sheetId="39" r:id="rId15"/>
    <sheet name="FOD (ALL)" sheetId="40" state="hidden" r:id="rId16"/>
    <sheet name="NOI" sheetId="17" r:id="rId17"/>
    <sheet name="NSE OI Data" sheetId="18" r:id="rId18"/>
    <sheet name="NSE All Day" sheetId="19" state="hidden" r:id="rId19"/>
    <sheet name="FII DII Vol Data" sheetId="24" state="hidden" r:id="rId20"/>
    <sheet name="FII DII Vol" sheetId="25" r:id="rId21"/>
    <sheet name="FII DII OI Data" sheetId="26" state="hidden" r:id="rId22"/>
    <sheet name="FII DII OI" sheetId="27" r:id="rId23"/>
    <sheet name="Market" sheetId="41" r:id="rId24"/>
    <sheet name="Nifty Data" sheetId="28" state="hidden" r:id="rId25"/>
    <sheet name="Nifty " sheetId="29" r:id="rId26"/>
    <sheet name="CE PE" sheetId="30" r:id="rId27"/>
  </sheets>
  <definedNames>
    <definedName name="_xlnm._FilterDatabase" localSheetId="13" hidden="1">'(A) FO'!$A$2:$BB$2</definedName>
    <definedName name="_xlnm._FilterDatabase" localSheetId="14" hidden="1">'(B) FO'!$A$2:$CC$2</definedName>
    <definedName name="_xlnm._FilterDatabase" localSheetId="10" hidden="1">'All Data FO'!$A$2:$FF$2</definedName>
    <definedName name="_xlnm._FilterDatabase" localSheetId="0" hidden="1">CA!$A$2:$BM$2</definedName>
    <definedName name="_xlnm._FilterDatabase" localSheetId="1" hidden="1">Cash!$A$2:$EL$2</definedName>
    <definedName name="_xlnm._FilterDatabase" localSheetId="26" hidden="1">'CE PE'!$A$2:$BM$2</definedName>
    <definedName name="_xlnm._FilterDatabase" localSheetId="5" hidden="1">'D Master'!$A$2:$AW$2</definedName>
    <definedName name="_xlnm._FilterDatabase" localSheetId="4" hidden="1">DA!$A$2:$AO$2</definedName>
    <definedName name="_xlnm._FilterDatabase" localSheetId="22" hidden="1">'FII DII OI'!$A$2:$EO$2</definedName>
    <definedName name="_xlnm._FilterDatabase" localSheetId="20" hidden="1">'FII DII Vol'!$A$2:$EO$2</definedName>
    <definedName name="_xlnm._FilterDatabase" localSheetId="3" hidden="1">'Final DA'!$A$2:$T$2</definedName>
    <definedName name="_xlnm._FilterDatabase" localSheetId="8" hidden="1">'Final Master FO'!$A$2:$DF$2</definedName>
    <definedName name="_xlnm._FilterDatabase" localSheetId="12" hidden="1">'FO (ALL)'!$A$2:$AI$2</definedName>
    <definedName name="_xlnm._FilterDatabase" localSheetId="9" hidden="1">'Master FO'!$A$2:$EQ$2</definedName>
    <definedName name="_xlnm._FilterDatabase" localSheetId="25" hidden="1">'Nifty '!$A$2:$CK$5</definedName>
    <definedName name="_xlnm._FilterDatabase" localSheetId="16" hidden="1">NOI!$A$2:$AA$2</definedName>
    <definedName name="_xlnm._FilterDatabase" localSheetId="17" hidden="1">'NSE OI Data'!$A$2:$K$2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33" i="37" l="1"/>
  <c r="B433" i="37"/>
  <c r="A434" i="37"/>
  <c r="B434" i="37"/>
  <c r="A435" i="37"/>
  <c r="B435" i="37"/>
  <c r="A433" i="38"/>
  <c r="B433" i="38"/>
  <c r="A434" i="38"/>
  <c r="B434" i="38"/>
  <c r="A435" i="38"/>
  <c r="B435" i="38"/>
  <c r="A433" i="39"/>
  <c r="B433" i="39"/>
  <c r="C433" i="39"/>
  <c r="W433" i="37" s="1"/>
  <c r="D433" i="39"/>
  <c r="E433" i="39"/>
  <c r="F433" i="39"/>
  <c r="G433" i="39"/>
  <c r="S433" i="39"/>
  <c r="T433" i="39"/>
  <c r="U433" i="39"/>
  <c r="V433" i="39"/>
  <c r="W433" i="39"/>
  <c r="X433" i="39"/>
  <c r="X433" i="37" s="1"/>
  <c r="Y433" i="39"/>
  <c r="Z433" i="39"/>
  <c r="AA433" i="39"/>
  <c r="AB433" i="39"/>
  <c r="AC433" i="39"/>
  <c r="Y433" i="37" s="1"/>
  <c r="AD433" i="39"/>
  <c r="AE433" i="39"/>
  <c r="AF433" i="39"/>
  <c r="AG433" i="39"/>
  <c r="AH433" i="39"/>
  <c r="AI433" i="39"/>
  <c r="AJ433" i="39"/>
  <c r="AK433" i="39"/>
  <c r="AL433" i="39"/>
  <c r="AX433" i="39"/>
  <c r="AY433" i="39"/>
  <c r="AZ433" i="39"/>
  <c r="BA433" i="39"/>
  <c r="BB433" i="39"/>
  <c r="BN433" i="39"/>
  <c r="BO433" i="39"/>
  <c r="BP433" i="39"/>
  <c r="BQ433" i="39"/>
  <c r="BR433" i="39"/>
  <c r="A434" i="39"/>
  <c r="B434" i="39"/>
  <c r="C434" i="39"/>
  <c r="AZ434" i="38" s="1"/>
  <c r="D434" i="39"/>
  <c r="E434" i="39"/>
  <c r="F434" i="39"/>
  <c r="G434" i="39"/>
  <c r="S434" i="39"/>
  <c r="T434" i="39"/>
  <c r="U434" i="39"/>
  <c r="V434" i="39"/>
  <c r="W434" i="39"/>
  <c r="X434" i="39"/>
  <c r="X434" i="37" s="1"/>
  <c r="Y434" i="39"/>
  <c r="Z434" i="39"/>
  <c r="AA434" i="39"/>
  <c r="AB434" i="39"/>
  <c r="AC434" i="39"/>
  <c r="BB434" i="38" s="1"/>
  <c r="AD434" i="39"/>
  <c r="AE434" i="39"/>
  <c r="AF434" i="39"/>
  <c r="AG434" i="39"/>
  <c r="AH434" i="39"/>
  <c r="AI434" i="39"/>
  <c r="AJ434" i="39"/>
  <c r="AK434" i="39"/>
  <c r="AL434" i="39"/>
  <c r="AX434" i="39"/>
  <c r="AY434" i="39"/>
  <c r="AZ434" i="39"/>
  <c r="BA434" i="39"/>
  <c r="BB434" i="39"/>
  <c r="BN434" i="39"/>
  <c r="BO434" i="39"/>
  <c r="BP434" i="39"/>
  <c r="BQ434" i="39"/>
  <c r="BR434" i="39"/>
  <c r="A435" i="39"/>
  <c r="B435" i="39"/>
  <c r="C435" i="39"/>
  <c r="W435" i="37" s="1"/>
  <c r="D435" i="39"/>
  <c r="E435" i="39"/>
  <c r="F435" i="39"/>
  <c r="G435" i="39"/>
  <c r="S435" i="39"/>
  <c r="T435" i="39"/>
  <c r="U435" i="39"/>
  <c r="V435" i="39"/>
  <c r="W435" i="39"/>
  <c r="X435" i="39"/>
  <c r="BA435" i="38" s="1"/>
  <c r="Y435" i="39"/>
  <c r="Z435" i="39"/>
  <c r="AA435" i="39"/>
  <c r="AB435" i="39"/>
  <c r="AC435" i="39"/>
  <c r="BB435" i="38" s="1"/>
  <c r="AD435" i="39"/>
  <c r="AE435" i="39"/>
  <c r="AF435" i="39"/>
  <c r="AG435" i="39"/>
  <c r="AH435" i="39"/>
  <c r="AI435" i="39"/>
  <c r="AJ435" i="39"/>
  <c r="AK435" i="39"/>
  <c r="AL435" i="39"/>
  <c r="AX435" i="39"/>
  <c r="AY435" i="39"/>
  <c r="AZ435" i="39"/>
  <c r="BA435" i="39"/>
  <c r="BB435" i="39"/>
  <c r="BN435" i="39"/>
  <c r="BO435" i="39"/>
  <c r="BP435" i="39"/>
  <c r="BQ435" i="39"/>
  <c r="BR435" i="39"/>
  <c r="BV433" i="39" l="1"/>
  <c r="AQ433" i="38" s="1"/>
  <c r="BT433" i="39"/>
  <c r="AO433" i="38" s="1"/>
  <c r="P435" i="38"/>
  <c r="BE434" i="39"/>
  <c r="AE434" i="38" s="1"/>
  <c r="BX434" i="39"/>
  <c r="AS434" i="38" s="1"/>
  <c r="BD433" i="39"/>
  <c r="S433" i="37" s="1"/>
  <c r="BG435" i="39"/>
  <c r="AG435" i="38" s="1"/>
  <c r="AM435" i="39"/>
  <c r="R435" i="38" s="1"/>
  <c r="AN433" i="39"/>
  <c r="S433" i="38" s="1"/>
  <c r="BW433" i="39"/>
  <c r="AR433" i="38" s="1"/>
  <c r="O434" i="38"/>
  <c r="AQ433" i="39"/>
  <c r="V433" i="38" s="1"/>
  <c r="I434" i="39"/>
  <c r="D434" i="37" s="1"/>
  <c r="BX433" i="39"/>
  <c r="AS433" i="38" s="1"/>
  <c r="BU434" i="39"/>
  <c r="O434" i="37" s="1"/>
  <c r="Y434" i="37"/>
  <c r="BS435" i="39"/>
  <c r="M435" i="37" s="1"/>
  <c r="H435" i="39"/>
  <c r="C435" i="37" s="1"/>
  <c r="BC435" i="39"/>
  <c r="R435" i="37" s="1"/>
  <c r="L434" i="39"/>
  <c r="G434" i="38" s="1"/>
  <c r="N435" i="38"/>
  <c r="BC434" i="39"/>
  <c r="AC434" i="38" s="1"/>
  <c r="Z434" i="37"/>
  <c r="H434" i="39"/>
  <c r="C434" i="38" s="1"/>
  <c r="AZ435" i="38"/>
  <c r="BS434" i="39"/>
  <c r="M434" i="37" s="1"/>
  <c r="AZ433" i="38"/>
  <c r="Z435" i="37"/>
  <c r="BA434" i="38"/>
  <c r="Y435" i="37"/>
  <c r="W434" i="37"/>
  <c r="H433" i="39"/>
  <c r="C433" i="37" s="1"/>
  <c r="X435" i="37"/>
  <c r="Z433" i="37"/>
  <c r="BB433" i="38"/>
  <c r="N434" i="38"/>
  <c r="N433" i="38"/>
  <c r="BA433" i="38"/>
  <c r="AQ435" i="39"/>
  <c r="V435" i="38" s="1"/>
  <c r="BW435" i="39"/>
  <c r="AR435" i="38" s="1"/>
  <c r="BT435" i="39"/>
  <c r="N435" i="37" s="1"/>
  <c r="AN435" i="39"/>
  <c r="S435" i="38" s="1"/>
  <c r="AQ434" i="39"/>
  <c r="V434" i="38" s="1"/>
  <c r="BD435" i="39"/>
  <c r="AD435" i="38" s="1"/>
  <c r="BW434" i="39"/>
  <c r="AR434" i="38" s="1"/>
  <c r="BG434" i="39"/>
  <c r="AG434" i="38" s="1"/>
  <c r="AM434" i="39"/>
  <c r="BG433" i="39"/>
  <c r="AG433" i="38" s="1"/>
  <c r="I433" i="39"/>
  <c r="D433" i="37" s="1"/>
  <c r="BT434" i="39"/>
  <c r="N434" i="37" s="1"/>
  <c r="L433" i="39"/>
  <c r="G433" i="38" s="1"/>
  <c r="BD434" i="39"/>
  <c r="AD434" i="38" s="1"/>
  <c r="N435" i="39"/>
  <c r="I435" i="38" s="1"/>
  <c r="AO434" i="39"/>
  <c r="T434" i="38" s="1"/>
  <c r="BE433" i="39"/>
  <c r="T433" i="37" s="1"/>
  <c r="BH434" i="39"/>
  <c r="M433" i="39"/>
  <c r="H433" i="38" s="1"/>
  <c r="N433" i="37"/>
  <c r="O433" i="38"/>
  <c r="BH435" i="39"/>
  <c r="AR434" i="39"/>
  <c r="M434" i="39"/>
  <c r="AR433" i="39"/>
  <c r="W433" i="38" s="1"/>
  <c r="AH433" i="37"/>
  <c r="O435" i="38"/>
  <c r="P434" i="38"/>
  <c r="BH433" i="39"/>
  <c r="AH433" i="38" s="1"/>
  <c r="AN434" i="39"/>
  <c r="J433" i="39"/>
  <c r="AO433" i="39"/>
  <c r="J433" i="37" s="1"/>
  <c r="BU433" i="39"/>
  <c r="AP433" i="38" s="1"/>
  <c r="AB434" i="37"/>
  <c r="BY433" i="39"/>
  <c r="AS433" i="39"/>
  <c r="K434" i="39"/>
  <c r="F434" i="37" s="1"/>
  <c r="P433" i="38"/>
  <c r="AH435" i="37"/>
  <c r="AC434" i="37"/>
  <c r="BF433" i="39"/>
  <c r="AF433" i="38" s="1"/>
  <c r="AP433" i="39"/>
  <c r="U433" i="38" s="1"/>
  <c r="BI433" i="39"/>
  <c r="AI433" i="38" s="1"/>
  <c r="BI434" i="39"/>
  <c r="AT435" i="39"/>
  <c r="Y435" i="38" s="1"/>
  <c r="BV435" i="39"/>
  <c r="AQ435" i="38" s="1"/>
  <c r="BF435" i="39"/>
  <c r="AF435" i="38" s="1"/>
  <c r="AP435" i="39"/>
  <c r="BZ433" i="39"/>
  <c r="O435" i="39"/>
  <c r="J435" i="38" s="1"/>
  <c r="AF435" i="37"/>
  <c r="AB435" i="37"/>
  <c r="AF433" i="37"/>
  <c r="Q434" i="38"/>
  <c r="AC435" i="37"/>
  <c r="AI434" i="37"/>
  <c r="AC433" i="37"/>
  <c r="AH434" i="37"/>
  <c r="AB433" i="37"/>
  <c r="O434" i="39"/>
  <c r="J434" i="38" s="1"/>
  <c r="AF434" i="37"/>
  <c r="Q435" i="38"/>
  <c r="AE434" i="37"/>
  <c r="AT433" i="39"/>
  <c r="BJ435" i="39"/>
  <c r="AJ435" i="38" s="1"/>
  <c r="AI435" i="37"/>
  <c r="AI433" i="37"/>
  <c r="Q433" i="38"/>
  <c r="AE435" i="37"/>
  <c r="AE433" i="37"/>
  <c r="BY435" i="39"/>
  <c r="AT435" i="38" s="1"/>
  <c r="BI435" i="39"/>
  <c r="AI435" i="38" s="1"/>
  <c r="AS435" i="39"/>
  <c r="M435" i="39"/>
  <c r="BZ434" i="39"/>
  <c r="AU434" i="38" s="1"/>
  <c r="BJ434" i="39"/>
  <c r="AJ434" i="38" s="1"/>
  <c r="AT434" i="39"/>
  <c r="Y434" i="38" s="1"/>
  <c r="N434" i="39"/>
  <c r="BS433" i="39"/>
  <c r="BC433" i="39"/>
  <c r="AM433" i="39"/>
  <c r="O433" i="39"/>
  <c r="J433" i="38" s="1"/>
  <c r="BX435" i="39"/>
  <c r="AS435" i="38" s="1"/>
  <c r="AR435" i="39"/>
  <c r="W435" i="38" s="1"/>
  <c r="K435" i="39"/>
  <c r="BZ435" i="39"/>
  <c r="AU435" i="38" s="1"/>
  <c r="L435" i="39"/>
  <c r="G435" i="38" s="1"/>
  <c r="BY434" i="39"/>
  <c r="AT434" i="38" s="1"/>
  <c r="AS434" i="39"/>
  <c r="X434" i="38" s="1"/>
  <c r="N433" i="39"/>
  <c r="I433" i="38" s="1"/>
  <c r="J435" i="39"/>
  <c r="BJ433" i="39"/>
  <c r="BU435" i="39"/>
  <c r="BE435" i="39"/>
  <c r="AO435" i="39"/>
  <c r="I435" i="39"/>
  <c r="BV434" i="39"/>
  <c r="BF434" i="39"/>
  <c r="AP434" i="39"/>
  <c r="J434" i="39"/>
  <c r="K433" i="39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B4" i="18"/>
  <c r="C4" i="18"/>
  <c r="D4" i="18"/>
  <c r="E4" i="18"/>
  <c r="F4" i="18"/>
  <c r="G4" i="18"/>
  <c r="H4" i="18"/>
  <c r="I4" i="18"/>
  <c r="J4" i="18"/>
  <c r="K4" i="18"/>
  <c r="B5" i="18"/>
  <c r="C5" i="18"/>
  <c r="D5" i="18"/>
  <c r="E5" i="18"/>
  <c r="F5" i="18"/>
  <c r="G5" i="18"/>
  <c r="H5" i="18"/>
  <c r="I5" i="18"/>
  <c r="J5" i="18"/>
  <c r="K5" i="18"/>
  <c r="B6" i="18"/>
  <c r="C6" i="18"/>
  <c r="D6" i="18"/>
  <c r="E6" i="18"/>
  <c r="F6" i="18"/>
  <c r="G6" i="18"/>
  <c r="H6" i="18"/>
  <c r="I6" i="18"/>
  <c r="J6" i="18"/>
  <c r="K6" i="18"/>
  <c r="B7" i="18"/>
  <c r="C7" i="18"/>
  <c r="D7" i="18"/>
  <c r="E7" i="18"/>
  <c r="F7" i="18"/>
  <c r="G7" i="18"/>
  <c r="H7" i="18"/>
  <c r="I7" i="18"/>
  <c r="J7" i="18"/>
  <c r="K7" i="18"/>
  <c r="B8" i="18"/>
  <c r="C8" i="18"/>
  <c r="D8" i="18"/>
  <c r="E8" i="18"/>
  <c r="F8" i="18"/>
  <c r="G8" i="18"/>
  <c r="H8" i="18"/>
  <c r="I8" i="18"/>
  <c r="J8" i="18"/>
  <c r="K8" i="18"/>
  <c r="B9" i="18"/>
  <c r="C9" i="18"/>
  <c r="D9" i="18"/>
  <c r="E9" i="18"/>
  <c r="F9" i="18"/>
  <c r="G9" i="18"/>
  <c r="H9" i="18"/>
  <c r="I9" i="18"/>
  <c r="J9" i="18"/>
  <c r="K9" i="18"/>
  <c r="B10" i="18"/>
  <c r="C10" i="18"/>
  <c r="D10" i="18"/>
  <c r="E10" i="18"/>
  <c r="F10" i="18"/>
  <c r="G10" i="18"/>
  <c r="H10" i="18"/>
  <c r="I10" i="18"/>
  <c r="J10" i="18"/>
  <c r="K10" i="18"/>
  <c r="B11" i="18"/>
  <c r="C11" i="18"/>
  <c r="D11" i="18"/>
  <c r="E11" i="18"/>
  <c r="F11" i="18"/>
  <c r="G11" i="18"/>
  <c r="H11" i="18"/>
  <c r="I11" i="18"/>
  <c r="J11" i="18"/>
  <c r="K11" i="18"/>
  <c r="B12" i="18"/>
  <c r="C12" i="18"/>
  <c r="D12" i="18"/>
  <c r="E12" i="18"/>
  <c r="F12" i="18"/>
  <c r="G12" i="18"/>
  <c r="H12" i="18"/>
  <c r="I12" i="18"/>
  <c r="J12" i="18"/>
  <c r="K12" i="18"/>
  <c r="B13" i="18"/>
  <c r="C13" i="18"/>
  <c r="D13" i="18"/>
  <c r="E13" i="18"/>
  <c r="F13" i="18"/>
  <c r="G13" i="18"/>
  <c r="H13" i="18"/>
  <c r="I13" i="18"/>
  <c r="J13" i="18"/>
  <c r="K13" i="18"/>
  <c r="B14" i="18"/>
  <c r="C14" i="18"/>
  <c r="D14" i="18"/>
  <c r="E14" i="18"/>
  <c r="F14" i="18"/>
  <c r="G14" i="18"/>
  <c r="H14" i="18"/>
  <c r="I14" i="18"/>
  <c r="J14" i="18"/>
  <c r="K14" i="18"/>
  <c r="B15" i="18"/>
  <c r="C15" i="18"/>
  <c r="D15" i="18"/>
  <c r="E15" i="18"/>
  <c r="F15" i="18"/>
  <c r="G15" i="18"/>
  <c r="H15" i="18"/>
  <c r="I15" i="18"/>
  <c r="J15" i="18"/>
  <c r="K15" i="18"/>
  <c r="B16" i="18"/>
  <c r="C16" i="18"/>
  <c r="D16" i="18"/>
  <c r="E16" i="18"/>
  <c r="F16" i="18"/>
  <c r="G16" i="18"/>
  <c r="H16" i="18"/>
  <c r="I16" i="18"/>
  <c r="J16" i="18"/>
  <c r="K16" i="18"/>
  <c r="B17" i="18"/>
  <c r="C17" i="18"/>
  <c r="D17" i="18"/>
  <c r="E17" i="18"/>
  <c r="F17" i="18"/>
  <c r="G17" i="18"/>
  <c r="H17" i="18"/>
  <c r="I17" i="18"/>
  <c r="J17" i="18"/>
  <c r="K17" i="18"/>
  <c r="B18" i="18"/>
  <c r="C18" i="18"/>
  <c r="D18" i="18"/>
  <c r="E18" i="18"/>
  <c r="F18" i="18"/>
  <c r="G18" i="18"/>
  <c r="H18" i="18"/>
  <c r="I18" i="18"/>
  <c r="J18" i="18"/>
  <c r="K18" i="18"/>
  <c r="B19" i="18"/>
  <c r="C19" i="18"/>
  <c r="D19" i="18"/>
  <c r="E19" i="18"/>
  <c r="F19" i="18"/>
  <c r="G19" i="18"/>
  <c r="H19" i="18"/>
  <c r="I19" i="18"/>
  <c r="J19" i="18"/>
  <c r="K19" i="18"/>
  <c r="B20" i="18"/>
  <c r="C20" i="18"/>
  <c r="D20" i="18"/>
  <c r="E20" i="18"/>
  <c r="F20" i="18"/>
  <c r="G20" i="18"/>
  <c r="H20" i="18"/>
  <c r="I20" i="18"/>
  <c r="J20" i="18"/>
  <c r="K20" i="18"/>
  <c r="B21" i="18"/>
  <c r="C21" i="18"/>
  <c r="D21" i="18"/>
  <c r="E21" i="18"/>
  <c r="F21" i="18"/>
  <c r="G21" i="18"/>
  <c r="H21" i="18"/>
  <c r="I21" i="18"/>
  <c r="J21" i="18"/>
  <c r="K21" i="18"/>
  <c r="B22" i="18"/>
  <c r="C22" i="18"/>
  <c r="D22" i="18"/>
  <c r="E22" i="18"/>
  <c r="F22" i="18"/>
  <c r="G22" i="18"/>
  <c r="H22" i="18"/>
  <c r="I22" i="18"/>
  <c r="J22" i="18"/>
  <c r="K22" i="18"/>
  <c r="B23" i="18"/>
  <c r="C23" i="18"/>
  <c r="D23" i="18"/>
  <c r="E23" i="18"/>
  <c r="F23" i="18"/>
  <c r="G23" i="18"/>
  <c r="H23" i="18"/>
  <c r="I23" i="18"/>
  <c r="J23" i="18"/>
  <c r="K23" i="18"/>
  <c r="B24" i="18"/>
  <c r="C24" i="18"/>
  <c r="D24" i="18"/>
  <c r="E24" i="18"/>
  <c r="F24" i="18"/>
  <c r="G24" i="18"/>
  <c r="H24" i="18"/>
  <c r="I24" i="18"/>
  <c r="J24" i="18"/>
  <c r="K24" i="18"/>
  <c r="B25" i="18"/>
  <c r="C25" i="18"/>
  <c r="D25" i="18"/>
  <c r="E25" i="18"/>
  <c r="F25" i="18"/>
  <c r="G25" i="18"/>
  <c r="H25" i="18"/>
  <c r="I25" i="18"/>
  <c r="J25" i="18"/>
  <c r="K25" i="18"/>
  <c r="B26" i="18"/>
  <c r="C26" i="18"/>
  <c r="D26" i="18"/>
  <c r="E26" i="18"/>
  <c r="F26" i="18"/>
  <c r="G26" i="18"/>
  <c r="H26" i="18"/>
  <c r="I26" i="18"/>
  <c r="J26" i="18"/>
  <c r="K26" i="18"/>
  <c r="B27" i="18"/>
  <c r="C27" i="18"/>
  <c r="D27" i="18"/>
  <c r="E27" i="18"/>
  <c r="F27" i="18"/>
  <c r="G27" i="18"/>
  <c r="H27" i="18"/>
  <c r="I27" i="18"/>
  <c r="J27" i="18"/>
  <c r="K27" i="18"/>
  <c r="B28" i="18"/>
  <c r="C28" i="18"/>
  <c r="D28" i="18"/>
  <c r="E28" i="18"/>
  <c r="F28" i="18"/>
  <c r="G28" i="18"/>
  <c r="H28" i="18"/>
  <c r="I28" i="18"/>
  <c r="J28" i="18"/>
  <c r="K28" i="18"/>
  <c r="B29" i="18"/>
  <c r="C29" i="18"/>
  <c r="D29" i="18"/>
  <c r="E29" i="18"/>
  <c r="F29" i="18"/>
  <c r="G29" i="18"/>
  <c r="H29" i="18"/>
  <c r="I29" i="18"/>
  <c r="J29" i="18"/>
  <c r="K29" i="18"/>
  <c r="B30" i="18"/>
  <c r="C30" i="18"/>
  <c r="D30" i="18"/>
  <c r="E30" i="18"/>
  <c r="F30" i="18"/>
  <c r="G30" i="18"/>
  <c r="H30" i="18"/>
  <c r="I30" i="18"/>
  <c r="J30" i="18"/>
  <c r="K30" i="18"/>
  <c r="B31" i="18"/>
  <c r="C31" i="18"/>
  <c r="D31" i="18"/>
  <c r="E31" i="18"/>
  <c r="F31" i="18"/>
  <c r="G31" i="18"/>
  <c r="H31" i="18"/>
  <c r="I31" i="18"/>
  <c r="J31" i="18"/>
  <c r="K31" i="18"/>
  <c r="B32" i="18"/>
  <c r="C32" i="18"/>
  <c r="D32" i="18"/>
  <c r="E32" i="18"/>
  <c r="F32" i="18"/>
  <c r="G32" i="18"/>
  <c r="H32" i="18"/>
  <c r="I32" i="18"/>
  <c r="J32" i="18"/>
  <c r="K32" i="18"/>
  <c r="B33" i="18"/>
  <c r="C33" i="18"/>
  <c r="D33" i="18"/>
  <c r="E33" i="18"/>
  <c r="F33" i="18"/>
  <c r="G33" i="18"/>
  <c r="H33" i="18"/>
  <c r="I33" i="18"/>
  <c r="J33" i="18"/>
  <c r="K33" i="18"/>
  <c r="B34" i="18"/>
  <c r="C34" i="18"/>
  <c r="D34" i="18"/>
  <c r="E34" i="18"/>
  <c r="F34" i="18"/>
  <c r="G34" i="18"/>
  <c r="H34" i="18"/>
  <c r="I34" i="18"/>
  <c r="J34" i="18"/>
  <c r="K34" i="18"/>
  <c r="B35" i="18"/>
  <c r="C35" i="18"/>
  <c r="D35" i="18"/>
  <c r="E35" i="18"/>
  <c r="F35" i="18"/>
  <c r="G35" i="18"/>
  <c r="H35" i="18"/>
  <c r="I35" i="18"/>
  <c r="J35" i="18"/>
  <c r="K35" i="18"/>
  <c r="B36" i="18"/>
  <c r="C36" i="18"/>
  <c r="D36" i="18"/>
  <c r="E36" i="18"/>
  <c r="F36" i="18"/>
  <c r="G36" i="18"/>
  <c r="H36" i="18"/>
  <c r="I36" i="18"/>
  <c r="J36" i="18"/>
  <c r="K36" i="18"/>
  <c r="B37" i="18"/>
  <c r="C37" i="18"/>
  <c r="D37" i="18"/>
  <c r="E37" i="18"/>
  <c r="F37" i="18"/>
  <c r="G37" i="18"/>
  <c r="H37" i="18"/>
  <c r="I37" i="18"/>
  <c r="J37" i="18"/>
  <c r="K37" i="18"/>
  <c r="B38" i="18"/>
  <c r="C38" i="18"/>
  <c r="D38" i="18"/>
  <c r="E38" i="18"/>
  <c r="F38" i="18"/>
  <c r="G38" i="18"/>
  <c r="H38" i="18"/>
  <c r="I38" i="18"/>
  <c r="J38" i="18"/>
  <c r="K38" i="18"/>
  <c r="B39" i="18"/>
  <c r="C39" i="18"/>
  <c r="D39" i="18"/>
  <c r="E39" i="18"/>
  <c r="F39" i="18"/>
  <c r="G39" i="18"/>
  <c r="H39" i="18"/>
  <c r="I39" i="18"/>
  <c r="J39" i="18"/>
  <c r="K39" i="18"/>
  <c r="B40" i="18"/>
  <c r="C40" i="18"/>
  <c r="D40" i="18"/>
  <c r="E40" i="18"/>
  <c r="F40" i="18"/>
  <c r="G40" i="18"/>
  <c r="H40" i="18"/>
  <c r="I40" i="18"/>
  <c r="J40" i="18"/>
  <c r="K40" i="18"/>
  <c r="B41" i="18"/>
  <c r="C41" i="18"/>
  <c r="D41" i="18"/>
  <c r="E41" i="18"/>
  <c r="F41" i="18"/>
  <c r="G41" i="18"/>
  <c r="H41" i="18"/>
  <c r="I41" i="18"/>
  <c r="J41" i="18"/>
  <c r="K41" i="18"/>
  <c r="B42" i="18"/>
  <c r="C42" i="18"/>
  <c r="D42" i="18"/>
  <c r="E42" i="18"/>
  <c r="F42" i="18"/>
  <c r="G42" i="18"/>
  <c r="H42" i="18"/>
  <c r="I42" i="18"/>
  <c r="J42" i="18"/>
  <c r="K42" i="18"/>
  <c r="B43" i="18"/>
  <c r="C43" i="18"/>
  <c r="D43" i="18"/>
  <c r="E43" i="18"/>
  <c r="F43" i="18"/>
  <c r="G43" i="18"/>
  <c r="H43" i="18"/>
  <c r="I43" i="18"/>
  <c r="J43" i="18"/>
  <c r="K43" i="18"/>
  <c r="B44" i="18"/>
  <c r="C44" i="18"/>
  <c r="D44" i="18"/>
  <c r="E44" i="18"/>
  <c r="F44" i="18"/>
  <c r="G44" i="18"/>
  <c r="H44" i="18"/>
  <c r="I44" i="18"/>
  <c r="J44" i="18"/>
  <c r="K44" i="18"/>
  <c r="B45" i="18"/>
  <c r="C45" i="18"/>
  <c r="D45" i="18"/>
  <c r="E45" i="18"/>
  <c r="F45" i="18"/>
  <c r="G45" i="18"/>
  <c r="H45" i="18"/>
  <c r="I45" i="18"/>
  <c r="J45" i="18"/>
  <c r="K45" i="18"/>
  <c r="B46" i="18"/>
  <c r="C46" i="18"/>
  <c r="D46" i="18"/>
  <c r="E46" i="18"/>
  <c r="F46" i="18"/>
  <c r="G46" i="18"/>
  <c r="H46" i="18"/>
  <c r="I46" i="18"/>
  <c r="J46" i="18"/>
  <c r="K46" i="18"/>
  <c r="B47" i="18"/>
  <c r="C47" i="18"/>
  <c r="D47" i="18"/>
  <c r="E47" i="18"/>
  <c r="F47" i="18"/>
  <c r="G47" i="18"/>
  <c r="H47" i="18"/>
  <c r="I47" i="18"/>
  <c r="J47" i="18"/>
  <c r="K47" i="18"/>
  <c r="B48" i="18"/>
  <c r="C48" i="18"/>
  <c r="D48" i="18"/>
  <c r="E48" i="18"/>
  <c r="F48" i="18"/>
  <c r="G48" i="18"/>
  <c r="H48" i="18"/>
  <c r="I48" i="18"/>
  <c r="J48" i="18"/>
  <c r="K48" i="18"/>
  <c r="B49" i="18"/>
  <c r="C49" i="18"/>
  <c r="D49" i="18"/>
  <c r="E49" i="18"/>
  <c r="F49" i="18"/>
  <c r="G49" i="18"/>
  <c r="H49" i="18"/>
  <c r="I49" i="18"/>
  <c r="J49" i="18"/>
  <c r="K49" i="18"/>
  <c r="B50" i="18"/>
  <c r="C50" i="18"/>
  <c r="D50" i="18"/>
  <c r="E50" i="18"/>
  <c r="F50" i="18"/>
  <c r="G50" i="18"/>
  <c r="H50" i="18"/>
  <c r="I50" i="18"/>
  <c r="J50" i="18"/>
  <c r="K50" i="18"/>
  <c r="B51" i="18"/>
  <c r="C51" i="18"/>
  <c r="D51" i="18"/>
  <c r="E51" i="18"/>
  <c r="F51" i="18"/>
  <c r="G51" i="18"/>
  <c r="H51" i="18"/>
  <c r="I51" i="18"/>
  <c r="J51" i="18"/>
  <c r="K51" i="18"/>
  <c r="B52" i="18"/>
  <c r="C52" i="18"/>
  <c r="D52" i="18"/>
  <c r="E52" i="18"/>
  <c r="F52" i="18"/>
  <c r="G52" i="18"/>
  <c r="H52" i="18"/>
  <c r="I52" i="18"/>
  <c r="J52" i="18"/>
  <c r="K52" i="18"/>
  <c r="B53" i="18"/>
  <c r="C53" i="18"/>
  <c r="D53" i="18"/>
  <c r="E53" i="18"/>
  <c r="F53" i="18"/>
  <c r="G53" i="18"/>
  <c r="H53" i="18"/>
  <c r="I53" i="18"/>
  <c r="J53" i="18"/>
  <c r="K53" i="18"/>
  <c r="B54" i="18"/>
  <c r="C54" i="18"/>
  <c r="D54" i="18"/>
  <c r="E54" i="18"/>
  <c r="F54" i="18"/>
  <c r="G54" i="18"/>
  <c r="H54" i="18"/>
  <c r="I54" i="18"/>
  <c r="J54" i="18"/>
  <c r="K54" i="18"/>
  <c r="B55" i="18"/>
  <c r="C55" i="18"/>
  <c r="D55" i="18"/>
  <c r="E55" i="18"/>
  <c r="F55" i="18"/>
  <c r="G55" i="18"/>
  <c r="H55" i="18"/>
  <c r="I55" i="18"/>
  <c r="J55" i="18"/>
  <c r="K55" i="18"/>
  <c r="B56" i="18"/>
  <c r="C56" i="18"/>
  <c r="D56" i="18"/>
  <c r="E56" i="18"/>
  <c r="F56" i="18"/>
  <c r="G56" i="18"/>
  <c r="H56" i="18"/>
  <c r="I56" i="18"/>
  <c r="J56" i="18"/>
  <c r="K56" i="18"/>
  <c r="B57" i="18"/>
  <c r="C57" i="18"/>
  <c r="D57" i="18"/>
  <c r="E57" i="18"/>
  <c r="F57" i="18"/>
  <c r="G57" i="18"/>
  <c r="H57" i="18"/>
  <c r="I57" i="18"/>
  <c r="J57" i="18"/>
  <c r="K57" i="18"/>
  <c r="B58" i="18"/>
  <c r="C58" i="18"/>
  <c r="D58" i="18"/>
  <c r="E58" i="18"/>
  <c r="F58" i="18"/>
  <c r="G58" i="18"/>
  <c r="H58" i="18"/>
  <c r="I58" i="18"/>
  <c r="J58" i="18"/>
  <c r="K58" i="18"/>
  <c r="B59" i="18"/>
  <c r="C59" i="18"/>
  <c r="D59" i="18"/>
  <c r="E59" i="18"/>
  <c r="F59" i="18"/>
  <c r="G59" i="18"/>
  <c r="H59" i="18"/>
  <c r="I59" i="18"/>
  <c r="J59" i="18"/>
  <c r="K59" i="18"/>
  <c r="B60" i="18"/>
  <c r="C60" i="18"/>
  <c r="D60" i="18"/>
  <c r="E60" i="18"/>
  <c r="F60" i="18"/>
  <c r="G60" i="18"/>
  <c r="H60" i="18"/>
  <c r="I60" i="18"/>
  <c r="J60" i="18"/>
  <c r="K60" i="18"/>
  <c r="B61" i="18"/>
  <c r="C61" i="18"/>
  <c r="D61" i="18"/>
  <c r="E61" i="18"/>
  <c r="F61" i="18"/>
  <c r="G61" i="18"/>
  <c r="H61" i="18"/>
  <c r="I61" i="18"/>
  <c r="J61" i="18"/>
  <c r="K61" i="18"/>
  <c r="B62" i="18"/>
  <c r="C62" i="18"/>
  <c r="D62" i="18"/>
  <c r="E62" i="18"/>
  <c r="F62" i="18"/>
  <c r="G62" i="18"/>
  <c r="H62" i="18"/>
  <c r="I62" i="18"/>
  <c r="J62" i="18"/>
  <c r="K62" i="18"/>
  <c r="B63" i="18"/>
  <c r="C63" i="18"/>
  <c r="D63" i="18"/>
  <c r="E63" i="18"/>
  <c r="F63" i="18"/>
  <c r="G63" i="18"/>
  <c r="H63" i="18"/>
  <c r="I63" i="18"/>
  <c r="J63" i="18"/>
  <c r="K63" i="18"/>
  <c r="B64" i="18"/>
  <c r="C64" i="18"/>
  <c r="D64" i="18"/>
  <c r="E64" i="18"/>
  <c r="F64" i="18"/>
  <c r="G64" i="18"/>
  <c r="H64" i="18"/>
  <c r="I64" i="18"/>
  <c r="J64" i="18"/>
  <c r="K64" i="18"/>
  <c r="B65" i="18"/>
  <c r="C65" i="18"/>
  <c r="D65" i="18"/>
  <c r="E65" i="18"/>
  <c r="F65" i="18"/>
  <c r="G65" i="18"/>
  <c r="H65" i="18"/>
  <c r="I65" i="18"/>
  <c r="J65" i="18"/>
  <c r="K65" i="18"/>
  <c r="B66" i="18"/>
  <c r="C66" i="18"/>
  <c r="D66" i="18"/>
  <c r="E66" i="18"/>
  <c r="F66" i="18"/>
  <c r="G66" i="18"/>
  <c r="H66" i="18"/>
  <c r="I66" i="18"/>
  <c r="J66" i="18"/>
  <c r="K66" i="18"/>
  <c r="B67" i="18"/>
  <c r="C67" i="18"/>
  <c r="D67" i="18"/>
  <c r="E67" i="18"/>
  <c r="F67" i="18"/>
  <c r="G67" i="18"/>
  <c r="H67" i="18"/>
  <c r="I67" i="18"/>
  <c r="J67" i="18"/>
  <c r="K67" i="18"/>
  <c r="B68" i="18"/>
  <c r="C68" i="18"/>
  <c r="D68" i="18"/>
  <c r="E68" i="18"/>
  <c r="F68" i="18"/>
  <c r="G68" i="18"/>
  <c r="H68" i="18"/>
  <c r="I68" i="18"/>
  <c r="J68" i="18"/>
  <c r="K68" i="18"/>
  <c r="B69" i="18"/>
  <c r="C69" i="18"/>
  <c r="D69" i="18"/>
  <c r="E69" i="18"/>
  <c r="F69" i="18"/>
  <c r="G69" i="18"/>
  <c r="H69" i="18"/>
  <c r="I69" i="18"/>
  <c r="J69" i="18"/>
  <c r="K69" i="18"/>
  <c r="B70" i="18"/>
  <c r="C70" i="18"/>
  <c r="D70" i="18"/>
  <c r="E70" i="18"/>
  <c r="F70" i="18"/>
  <c r="G70" i="18"/>
  <c r="H70" i="18"/>
  <c r="I70" i="18"/>
  <c r="J70" i="18"/>
  <c r="K70" i="18"/>
  <c r="B71" i="18"/>
  <c r="C71" i="18"/>
  <c r="D71" i="18"/>
  <c r="E71" i="18"/>
  <c r="F71" i="18"/>
  <c r="G71" i="18"/>
  <c r="H71" i="18"/>
  <c r="I71" i="18"/>
  <c r="J71" i="18"/>
  <c r="K71" i="18"/>
  <c r="B72" i="18"/>
  <c r="C72" i="18"/>
  <c r="D72" i="18"/>
  <c r="E72" i="18"/>
  <c r="F72" i="18"/>
  <c r="G72" i="18"/>
  <c r="H72" i="18"/>
  <c r="I72" i="18"/>
  <c r="J72" i="18"/>
  <c r="K72" i="18"/>
  <c r="B73" i="18"/>
  <c r="C73" i="18"/>
  <c r="D73" i="18"/>
  <c r="E73" i="18"/>
  <c r="F73" i="18"/>
  <c r="G73" i="18"/>
  <c r="H73" i="18"/>
  <c r="I73" i="18"/>
  <c r="J73" i="18"/>
  <c r="K73" i="18"/>
  <c r="B74" i="18"/>
  <c r="C74" i="18"/>
  <c r="D74" i="18"/>
  <c r="E74" i="18"/>
  <c r="F74" i="18"/>
  <c r="G74" i="18"/>
  <c r="H74" i="18"/>
  <c r="I74" i="18"/>
  <c r="J74" i="18"/>
  <c r="K74" i="18"/>
  <c r="B75" i="18"/>
  <c r="C75" i="18"/>
  <c r="D75" i="18"/>
  <c r="E75" i="18"/>
  <c r="F75" i="18"/>
  <c r="G75" i="18"/>
  <c r="H75" i="18"/>
  <c r="I75" i="18"/>
  <c r="J75" i="18"/>
  <c r="K75" i="18"/>
  <c r="B76" i="18"/>
  <c r="C76" i="18"/>
  <c r="D76" i="18"/>
  <c r="E76" i="18"/>
  <c r="F76" i="18"/>
  <c r="G76" i="18"/>
  <c r="H76" i="18"/>
  <c r="I76" i="18"/>
  <c r="J76" i="18"/>
  <c r="K76" i="18"/>
  <c r="B77" i="18"/>
  <c r="C77" i="18"/>
  <c r="D77" i="18"/>
  <c r="E77" i="18"/>
  <c r="F77" i="18"/>
  <c r="G77" i="18"/>
  <c r="H77" i="18"/>
  <c r="I77" i="18"/>
  <c r="J77" i="18"/>
  <c r="K77" i="18"/>
  <c r="B78" i="18"/>
  <c r="C78" i="18"/>
  <c r="D78" i="18"/>
  <c r="E78" i="18"/>
  <c r="F78" i="18"/>
  <c r="G78" i="18"/>
  <c r="H78" i="18"/>
  <c r="I78" i="18"/>
  <c r="J78" i="18"/>
  <c r="K78" i="18"/>
  <c r="B79" i="18"/>
  <c r="C79" i="18"/>
  <c r="D79" i="18"/>
  <c r="E79" i="18"/>
  <c r="F79" i="18"/>
  <c r="G79" i="18"/>
  <c r="H79" i="18"/>
  <c r="I79" i="18"/>
  <c r="J79" i="18"/>
  <c r="K79" i="18"/>
  <c r="B80" i="18"/>
  <c r="C80" i="18"/>
  <c r="D80" i="18"/>
  <c r="E80" i="18"/>
  <c r="F80" i="18"/>
  <c r="G80" i="18"/>
  <c r="H80" i="18"/>
  <c r="I80" i="18"/>
  <c r="J80" i="18"/>
  <c r="K80" i="18"/>
  <c r="B81" i="18"/>
  <c r="C81" i="18"/>
  <c r="D81" i="18"/>
  <c r="E81" i="18"/>
  <c r="F81" i="18"/>
  <c r="G81" i="18"/>
  <c r="H81" i="18"/>
  <c r="I81" i="18"/>
  <c r="J81" i="18"/>
  <c r="K81" i="18"/>
  <c r="B82" i="18"/>
  <c r="C82" i="18"/>
  <c r="D82" i="18"/>
  <c r="E82" i="18"/>
  <c r="F82" i="18"/>
  <c r="G82" i="18"/>
  <c r="H82" i="18"/>
  <c r="I82" i="18"/>
  <c r="J82" i="18"/>
  <c r="K82" i="18"/>
  <c r="B83" i="18"/>
  <c r="C83" i="18"/>
  <c r="D83" i="18"/>
  <c r="E83" i="18"/>
  <c r="F83" i="18"/>
  <c r="G83" i="18"/>
  <c r="H83" i="18"/>
  <c r="I83" i="18"/>
  <c r="J83" i="18"/>
  <c r="K83" i="18"/>
  <c r="B84" i="18"/>
  <c r="C84" i="18"/>
  <c r="D84" i="18"/>
  <c r="E84" i="18"/>
  <c r="F84" i="18"/>
  <c r="G84" i="18"/>
  <c r="H84" i="18"/>
  <c r="I84" i="18"/>
  <c r="J84" i="18"/>
  <c r="K84" i="18"/>
  <c r="B85" i="18"/>
  <c r="C85" i="18"/>
  <c r="D85" i="18"/>
  <c r="E85" i="18"/>
  <c r="F85" i="18"/>
  <c r="G85" i="18"/>
  <c r="H85" i="18"/>
  <c r="I85" i="18"/>
  <c r="J85" i="18"/>
  <c r="K85" i="18"/>
  <c r="B86" i="18"/>
  <c r="C86" i="18"/>
  <c r="D86" i="18"/>
  <c r="E86" i="18"/>
  <c r="F86" i="18"/>
  <c r="G86" i="18"/>
  <c r="H86" i="18"/>
  <c r="I86" i="18"/>
  <c r="J86" i="18"/>
  <c r="K86" i="18"/>
  <c r="B87" i="18"/>
  <c r="C87" i="18"/>
  <c r="D87" i="18"/>
  <c r="E87" i="18"/>
  <c r="F87" i="18"/>
  <c r="G87" i="18"/>
  <c r="H87" i="18"/>
  <c r="I87" i="18"/>
  <c r="J87" i="18"/>
  <c r="K87" i="18"/>
  <c r="B88" i="18"/>
  <c r="C88" i="18"/>
  <c r="D88" i="18"/>
  <c r="E88" i="18"/>
  <c r="F88" i="18"/>
  <c r="G88" i="18"/>
  <c r="H88" i="18"/>
  <c r="I88" i="18"/>
  <c r="J88" i="18"/>
  <c r="K88" i="18"/>
  <c r="B89" i="18"/>
  <c r="C89" i="18"/>
  <c r="D89" i="18"/>
  <c r="E89" i="18"/>
  <c r="F89" i="18"/>
  <c r="G89" i="18"/>
  <c r="H89" i="18"/>
  <c r="I89" i="18"/>
  <c r="J89" i="18"/>
  <c r="K89" i="18"/>
  <c r="B90" i="18"/>
  <c r="C90" i="18"/>
  <c r="D90" i="18"/>
  <c r="E90" i="18"/>
  <c r="F90" i="18"/>
  <c r="G90" i="18"/>
  <c r="H90" i="18"/>
  <c r="I90" i="18"/>
  <c r="J90" i="18"/>
  <c r="K90" i="18"/>
  <c r="B91" i="18"/>
  <c r="C91" i="18"/>
  <c r="D91" i="18"/>
  <c r="E91" i="18"/>
  <c r="F91" i="18"/>
  <c r="G91" i="18"/>
  <c r="H91" i="18"/>
  <c r="I91" i="18"/>
  <c r="J91" i="18"/>
  <c r="K91" i="18"/>
  <c r="B92" i="18"/>
  <c r="C92" i="18"/>
  <c r="D92" i="18"/>
  <c r="E92" i="18"/>
  <c r="F92" i="18"/>
  <c r="G92" i="18"/>
  <c r="H92" i="18"/>
  <c r="I92" i="18"/>
  <c r="J92" i="18"/>
  <c r="K92" i="18"/>
  <c r="B93" i="18"/>
  <c r="C93" i="18"/>
  <c r="D93" i="18"/>
  <c r="E93" i="18"/>
  <c r="F93" i="18"/>
  <c r="G93" i="18"/>
  <c r="H93" i="18"/>
  <c r="I93" i="18"/>
  <c r="J93" i="18"/>
  <c r="K93" i="18"/>
  <c r="B94" i="18"/>
  <c r="C94" i="18"/>
  <c r="D94" i="18"/>
  <c r="E94" i="18"/>
  <c r="F94" i="18"/>
  <c r="G94" i="18"/>
  <c r="H94" i="18"/>
  <c r="I94" i="18"/>
  <c r="J94" i="18"/>
  <c r="K94" i="18"/>
  <c r="B95" i="18"/>
  <c r="C95" i="18"/>
  <c r="D95" i="18"/>
  <c r="E95" i="18"/>
  <c r="F95" i="18"/>
  <c r="G95" i="18"/>
  <c r="H95" i="18"/>
  <c r="I95" i="18"/>
  <c r="J95" i="18"/>
  <c r="K95" i="18"/>
  <c r="B96" i="18"/>
  <c r="C96" i="18"/>
  <c r="D96" i="18"/>
  <c r="E96" i="18"/>
  <c r="F96" i="18"/>
  <c r="G96" i="18"/>
  <c r="H96" i="18"/>
  <c r="I96" i="18"/>
  <c r="J96" i="18"/>
  <c r="K96" i="18"/>
  <c r="B97" i="18"/>
  <c r="C97" i="18"/>
  <c r="D97" i="18"/>
  <c r="E97" i="18"/>
  <c r="F97" i="18"/>
  <c r="G97" i="18"/>
  <c r="H97" i="18"/>
  <c r="I97" i="18"/>
  <c r="J97" i="18"/>
  <c r="K97" i="18"/>
  <c r="B98" i="18"/>
  <c r="C98" i="18"/>
  <c r="D98" i="18"/>
  <c r="E98" i="18"/>
  <c r="F98" i="18"/>
  <c r="G98" i="18"/>
  <c r="H98" i="18"/>
  <c r="I98" i="18"/>
  <c r="J98" i="18"/>
  <c r="K98" i="18"/>
  <c r="B99" i="18"/>
  <c r="C99" i="18"/>
  <c r="D99" i="18"/>
  <c r="E99" i="18"/>
  <c r="F99" i="18"/>
  <c r="G99" i="18"/>
  <c r="H99" i="18"/>
  <c r="I99" i="18"/>
  <c r="J99" i="18"/>
  <c r="K99" i="18"/>
  <c r="B100" i="18"/>
  <c r="C100" i="18"/>
  <c r="D100" i="18"/>
  <c r="E100" i="18"/>
  <c r="F100" i="18"/>
  <c r="G100" i="18"/>
  <c r="H100" i="18"/>
  <c r="I100" i="18"/>
  <c r="J100" i="18"/>
  <c r="K100" i="18"/>
  <c r="B101" i="18"/>
  <c r="C101" i="18"/>
  <c r="D101" i="18"/>
  <c r="E101" i="18"/>
  <c r="F101" i="18"/>
  <c r="G101" i="18"/>
  <c r="H101" i="18"/>
  <c r="I101" i="18"/>
  <c r="J101" i="18"/>
  <c r="K101" i="18"/>
  <c r="B102" i="18"/>
  <c r="C102" i="18"/>
  <c r="D102" i="18"/>
  <c r="E102" i="18"/>
  <c r="F102" i="18"/>
  <c r="G102" i="18"/>
  <c r="H102" i="18"/>
  <c r="I102" i="18"/>
  <c r="J102" i="18"/>
  <c r="K102" i="18"/>
  <c r="B103" i="18"/>
  <c r="C103" i="18"/>
  <c r="D103" i="18"/>
  <c r="E103" i="18"/>
  <c r="F103" i="18"/>
  <c r="G103" i="18"/>
  <c r="H103" i="18"/>
  <c r="I103" i="18"/>
  <c r="J103" i="18"/>
  <c r="K103" i="18"/>
  <c r="B104" i="18"/>
  <c r="C104" i="18"/>
  <c r="D104" i="18"/>
  <c r="E104" i="18"/>
  <c r="F104" i="18"/>
  <c r="G104" i="18"/>
  <c r="H104" i="18"/>
  <c r="I104" i="18"/>
  <c r="J104" i="18"/>
  <c r="K104" i="18"/>
  <c r="B105" i="18"/>
  <c r="C105" i="18"/>
  <c r="D105" i="18"/>
  <c r="E105" i="18"/>
  <c r="F105" i="18"/>
  <c r="G105" i="18"/>
  <c r="H105" i="18"/>
  <c r="I105" i="18"/>
  <c r="J105" i="18"/>
  <c r="K105" i="18"/>
  <c r="B106" i="18"/>
  <c r="C106" i="18"/>
  <c r="D106" i="18"/>
  <c r="E106" i="18"/>
  <c r="F106" i="18"/>
  <c r="G106" i="18"/>
  <c r="H106" i="18"/>
  <c r="I106" i="18"/>
  <c r="J106" i="18"/>
  <c r="K106" i="18"/>
  <c r="B107" i="18"/>
  <c r="C107" i="18"/>
  <c r="D107" i="18"/>
  <c r="E107" i="18"/>
  <c r="F107" i="18"/>
  <c r="G107" i="18"/>
  <c r="H107" i="18"/>
  <c r="I107" i="18"/>
  <c r="J107" i="18"/>
  <c r="K107" i="18"/>
  <c r="B108" i="18"/>
  <c r="C108" i="18"/>
  <c r="D108" i="18"/>
  <c r="E108" i="18"/>
  <c r="F108" i="18"/>
  <c r="G108" i="18"/>
  <c r="H108" i="18"/>
  <c r="I108" i="18"/>
  <c r="J108" i="18"/>
  <c r="K108" i="18"/>
  <c r="B109" i="18"/>
  <c r="C109" i="18"/>
  <c r="D109" i="18"/>
  <c r="E109" i="18"/>
  <c r="F109" i="18"/>
  <c r="G109" i="18"/>
  <c r="H109" i="18"/>
  <c r="I109" i="18"/>
  <c r="J109" i="18"/>
  <c r="K109" i="18"/>
  <c r="B110" i="18"/>
  <c r="C110" i="18"/>
  <c r="D110" i="18"/>
  <c r="E110" i="18"/>
  <c r="F110" i="18"/>
  <c r="G110" i="18"/>
  <c r="H110" i="18"/>
  <c r="I110" i="18"/>
  <c r="J110" i="18"/>
  <c r="K110" i="18"/>
  <c r="B111" i="18"/>
  <c r="C111" i="18"/>
  <c r="D111" i="18"/>
  <c r="E111" i="18"/>
  <c r="F111" i="18"/>
  <c r="G111" i="18"/>
  <c r="H111" i="18"/>
  <c r="I111" i="18"/>
  <c r="J111" i="18"/>
  <c r="K111" i="18"/>
  <c r="B112" i="18"/>
  <c r="C112" i="18"/>
  <c r="D112" i="18"/>
  <c r="E112" i="18"/>
  <c r="F112" i="18"/>
  <c r="G112" i="18"/>
  <c r="H112" i="18"/>
  <c r="I112" i="18"/>
  <c r="J112" i="18"/>
  <c r="K112" i="18"/>
  <c r="B113" i="18"/>
  <c r="C113" i="18"/>
  <c r="D113" i="18"/>
  <c r="E113" i="18"/>
  <c r="F113" i="18"/>
  <c r="G113" i="18"/>
  <c r="H113" i="18"/>
  <c r="I113" i="18"/>
  <c r="J113" i="18"/>
  <c r="K113" i="18"/>
  <c r="B114" i="18"/>
  <c r="C114" i="18"/>
  <c r="D114" i="18"/>
  <c r="E114" i="18"/>
  <c r="F114" i="18"/>
  <c r="G114" i="18"/>
  <c r="H114" i="18"/>
  <c r="I114" i="18"/>
  <c r="J114" i="18"/>
  <c r="K114" i="18"/>
  <c r="B115" i="18"/>
  <c r="C115" i="18"/>
  <c r="D115" i="18"/>
  <c r="E115" i="18"/>
  <c r="F115" i="18"/>
  <c r="G115" i="18"/>
  <c r="H115" i="18"/>
  <c r="I115" i="18"/>
  <c r="J115" i="18"/>
  <c r="K115" i="18"/>
  <c r="B116" i="18"/>
  <c r="C116" i="18"/>
  <c r="D116" i="18"/>
  <c r="E116" i="18"/>
  <c r="F116" i="18"/>
  <c r="G116" i="18"/>
  <c r="H116" i="18"/>
  <c r="I116" i="18"/>
  <c r="J116" i="18"/>
  <c r="K116" i="18"/>
  <c r="B117" i="18"/>
  <c r="C117" i="18"/>
  <c r="D117" i="18"/>
  <c r="E117" i="18"/>
  <c r="F117" i="18"/>
  <c r="G117" i="18"/>
  <c r="H117" i="18"/>
  <c r="I117" i="18"/>
  <c r="J117" i="18"/>
  <c r="K117" i="18"/>
  <c r="B118" i="18"/>
  <c r="C118" i="18"/>
  <c r="D118" i="18"/>
  <c r="E118" i="18"/>
  <c r="F118" i="18"/>
  <c r="G118" i="18"/>
  <c r="H118" i="18"/>
  <c r="I118" i="18"/>
  <c r="J118" i="18"/>
  <c r="K118" i="18"/>
  <c r="B119" i="18"/>
  <c r="C119" i="18"/>
  <c r="D119" i="18"/>
  <c r="E119" i="18"/>
  <c r="F119" i="18"/>
  <c r="G119" i="18"/>
  <c r="H119" i="18"/>
  <c r="I119" i="18"/>
  <c r="J119" i="18"/>
  <c r="K119" i="18"/>
  <c r="B120" i="18"/>
  <c r="C120" i="18"/>
  <c r="D120" i="18"/>
  <c r="E120" i="18"/>
  <c r="F120" i="18"/>
  <c r="G120" i="18"/>
  <c r="H120" i="18"/>
  <c r="I120" i="18"/>
  <c r="J120" i="18"/>
  <c r="K120" i="18"/>
  <c r="B121" i="18"/>
  <c r="C121" i="18"/>
  <c r="D121" i="18"/>
  <c r="E121" i="18"/>
  <c r="F121" i="18"/>
  <c r="G121" i="18"/>
  <c r="H121" i="18"/>
  <c r="I121" i="18"/>
  <c r="J121" i="18"/>
  <c r="K121" i="18"/>
  <c r="B122" i="18"/>
  <c r="C122" i="18"/>
  <c r="D122" i="18"/>
  <c r="E122" i="18"/>
  <c r="F122" i="18"/>
  <c r="G122" i="18"/>
  <c r="H122" i="18"/>
  <c r="I122" i="18"/>
  <c r="J122" i="18"/>
  <c r="K122" i="18"/>
  <c r="B123" i="18"/>
  <c r="C123" i="18"/>
  <c r="D123" i="18"/>
  <c r="E123" i="18"/>
  <c r="F123" i="18"/>
  <c r="G123" i="18"/>
  <c r="H123" i="18"/>
  <c r="I123" i="18"/>
  <c r="J123" i="18"/>
  <c r="K123" i="18"/>
  <c r="B124" i="18"/>
  <c r="C124" i="18"/>
  <c r="D124" i="18"/>
  <c r="E124" i="18"/>
  <c r="F124" i="18"/>
  <c r="G124" i="18"/>
  <c r="H124" i="18"/>
  <c r="I124" i="18"/>
  <c r="J124" i="18"/>
  <c r="K124" i="18"/>
  <c r="B125" i="18"/>
  <c r="C125" i="18"/>
  <c r="D125" i="18"/>
  <c r="E125" i="18"/>
  <c r="F125" i="18"/>
  <c r="G125" i="18"/>
  <c r="H125" i="18"/>
  <c r="I125" i="18"/>
  <c r="J125" i="18"/>
  <c r="K125" i="18"/>
  <c r="B126" i="18"/>
  <c r="C126" i="18"/>
  <c r="D126" i="18"/>
  <c r="E126" i="18"/>
  <c r="F126" i="18"/>
  <c r="G126" i="18"/>
  <c r="H126" i="18"/>
  <c r="I126" i="18"/>
  <c r="J126" i="18"/>
  <c r="K126" i="18"/>
  <c r="B127" i="18"/>
  <c r="C127" i="18"/>
  <c r="D127" i="18"/>
  <c r="E127" i="18"/>
  <c r="F127" i="18"/>
  <c r="G127" i="18"/>
  <c r="H127" i="18"/>
  <c r="I127" i="18"/>
  <c r="J127" i="18"/>
  <c r="K127" i="18"/>
  <c r="B128" i="18"/>
  <c r="C128" i="18"/>
  <c r="D128" i="18"/>
  <c r="E128" i="18"/>
  <c r="F128" i="18"/>
  <c r="G128" i="18"/>
  <c r="H128" i="18"/>
  <c r="I128" i="18"/>
  <c r="J128" i="18"/>
  <c r="K128" i="18"/>
  <c r="B129" i="18"/>
  <c r="C129" i="18"/>
  <c r="D129" i="18"/>
  <c r="E129" i="18"/>
  <c r="F129" i="18"/>
  <c r="G129" i="18"/>
  <c r="H129" i="18"/>
  <c r="I129" i="18"/>
  <c r="J129" i="18"/>
  <c r="K129" i="18"/>
  <c r="B130" i="18"/>
  <c r="C130" i="18"/>
  <c r="D130" i="18"/>
  <c r="E130" i="18"/>
  <c r="F130" i="18"/>
  <c r="G130" i="18"/>
  <c r="H130" i="18"/>
  <c r="I130" i="18"/>
  <c r="J130" i="18"/>
  <c r="K130" i="18"/>
  <c r="B131" i="18"/>
  <c r="C131" i="18"/>
  <c r="D131" i="18"/>
  <c r="E131" i="18"/>
  <c r="F131" i="18"/>
  <c r="G131" i="18"/>
  <c r="H131" i="18"/>
  <c r="I131" i="18"/>
  <c r="J131" i="18"/>
  <c r="K131" i="18"/>
  <c r="B132" i="18"/>
  <c r="C132" i="18"/>
  <c r="D132" i="18"/>
  <c r="E132" i="18"/>
  <c r="F132" i="18"/>
  <c r="G132" i="18"/>
  <c r="H132" i="18"/>
  <c r="I132" i="18"/>
  <c r="J132" i="18"/>
  <c r="K132" i="18"/>
  <c r="B133" i="18"/>
  <c r="C133" i="18"/>
  <c r="D133" i="18"/>
  <c r="E133" i="18"/>
  <c r="F133" i="18"/>
  <c r="G133" i="18"/>
  <c r="H133" i="18"/>
  <c r="I133" i="18"/>
  <c r="J133" i="18"/>
  <c r="K133" i="18"/>
  <c r="B134" i="18"/>
  <c r="C134" i="18"/>
  <c r="D134" i="18"/>
  <c r="E134" i="18"/>
  <c r="F134" i="18"/>
  <c r="G134" i="18"/>
  <c r="H134" i="18"/>
  <c r="I134" i="18"/>
  <c r="J134" i="18"/>
  <c r="K134" i="18"/>
  <c r="B135" i="18"/>
  <c r="C135" i="18"/>
  <c r="D135" i="18"/>
  <c r="E135" i="18"/>
  <c r="F135" i="18"/>
  <c r="G135" i="18"/>
  <c r="H135" i="18"/>
  <c r="I135" i="18"/>
  <c r="J135" i="18"/>
  <c r="K135" i="18"/>
  <c r="B136" i="18"/>
  <c r="C136" i="18"/>
  <c r="D136" i="18"/>
  <c r="E136" i="18"/>
  <c r="F136" i="18"/>
  <c r="G136" i="18"/>
  <c r="H136" i="18"/>
  <c r="I136" i="18"/>
  <c r="J136" i="18"/>
  <c r="K136" i="18"/>
  <c r="B137" i="18"/>
  <c r="C137" i="18"/>
  <c r="D137" i="18"/>
  <c r="E137" i="18"/>
  <c r="F137" i="18"/>
  <c r="G137" i="18"/>
  <c r="H137" i="18"/>
  <c r="I137" i="18"/>
  <c r="J137" i="18"/>
  <c r="K137" i="18"/>
  <c r="B138" i="18"/>
  <c r="C138" i="18"/>
  <c r="D138" i="18"/>
  <c r="E138" i="18"/>
  <c r="F138" i="18"/>
  <c r="G138" i="18"/>
  <c r="H138" i="18"/>
  <c r="I138" i="18"/>
  <c r="J138" i="18"/>
  <c r="K138" i="18"/>
  <c r="B139" i="18"/>
  <c r="C139" i="18"/>
  <c r="D139" i="18"/>
  <c r="E139" i="18"/>
  <c r="F139" i="18"/>
  <c r="G139" i="18"/>
  <c r="H139" i="18"/>
  <c r="I139" i="18"/>
  <c r="J139" i="18"/>
  <c r="K139" i="18"/>
  <c r="B140" i="18"/>
  <c r="C140" i="18"/>
  <c r="D140" i="18"/>
  <c r="E140" i="18"/>
  <c r="F140" i="18"/>
  <c r="G140" i="18"/>
  <c r="H140" i="18"/>
  <c r="I140" i="18"/>
  <c r="J140" i="18"/>
  <c r="K140" i="18"/>
  <c r="B141" i="18"/>
  <c r="C141" i="18"/>
  <c r="D141" i="18"/>
  <c r="E141" i="18"/>
  <c r="F141" i="18"/>
  <c r="G141" i="18"/>
  <c r="H141" i="18"/>
  <c r="I141" i="18"/>
  <c r="J141" i="18"/>
  <c r="K141" i="18"/>
  <c r="B142" i="18"/>
  <c r="C142" i="18"/>
  <c r="D142" i="18"/>
  <c r="E142" i="18"/>
  <c r="F142" i="18"/>
  <c r="G142" i="18"/>
  <c r="H142" i="18"/>
  <c r="I142" i="18"/>
  <c r="J142" i="18"/>
  <c r="K142" i="18"/>
  <c r="B143" i="18"/>
  <c r="C143" i="18"/>
  <c r="D143" i="18"/>
  <c r="E143" i="18"/>
  <c r="F143" i="18"/>
  <c r="G143" i="18"/>
  <c r="H143" i="18"/>
  <c r="I143" i="18"/>
  <c r="J143" i="18"/>
  <c r="K143" i="18"/>
  <c r="B144" i="18"/>
  <c r="C144" i="18"/>
  <c r="D144" i="18"/>
  <c r="E144" i="18"/>
  <c r="F144" i="18"/>
  <c r="G144" i="18"/>
  <c r="H144" i="18"/>
  <c r="I144" i="18"/>
  <c r="J144" i="18"/>
  <c r="K144" i="18"/>
  <c r="B145" i="18"/>
  <c r="C145" i="18"/>
  <c r="D145" i="18"/>
  <c r="E145" i="18"/>
  <c r="F145" i="18"/>
  <c r="G145" i="18"/>
  <c r="H145" i="18"/>
  <c r="I145" i="18"/>
  <c r="J145" i="18"/>
  <c r="K145" i="18"/>
  <c r="B146" i="18"/>
  <c r="C146" i="18"/>
  <c r="D146" i="18"/>
  <c r="E146" i="18"/>
  <c r="F146" i="18"/>
  <c r="G146" i="18"/>
  <c r="H146" i="18"/>
  <c r="I146" i="18"/>
  <c r="J146" i="18"/>
  <c r="K146" i="18"/>
  <c r="A4" i="37"/>
  <c r="B4" i="37"/>
  <c r="A5" i="37"/>
  <c r="B5" i="37"/>
  <c r="A6" i="37"/>
  <c r="B6" i="37"/>
  <c r="A7" i="37"/>
  <c r="B7" i="37"/>
  <c r="A8" i="37"/>
  <c r="B8" i="37"/>
  <c r="A9" i="37"/>
  <c r="B9" i="37"/>
  <c r="A10" i="37"/>
  <c r="B10" i="37"/>
  <c r="A11" i="37"/>
  <c r="B11" i="37"/>
  <c r="A12" i="37"/>
  <c r="B12" i="37"/>
  <c r="A13" i="37"/>
  <c r="B13" i="37"/>
  <c r="A14" i="37"/>
  <c r="B14" i="37"/>
  <c r="A15" i="37"/>
  <c r="B15" i="37"/>
  <c r="A16" i="37"/>
  <c r="B16" i="37"/>
  <c r="A17" i="37"/>
  <c r="B17" i="37"/>
  <c r="A18" i="37"/>
  <c r="B18" i="37"/>
  <c r="A19" i="37"/>
  <c r="B19" i="37"/>
  <c r="A20" i="37"/>
  <c r="B20" i="37"/>
  <c r="A21" i="37"/>
  <c r="B21" i="37"/>
  <c r="A22" i="37"/>
  <c r="B22" i="37"/>
  <c r="A23" i="37"/>
  <c r="B23" i="37"/>
  <c r="A24" i="37"/>
  <c r="B24" i="37"/>
  <c r="A25" i="37"/>
  <c r="B25" i="37"/>
  <c r="A26" i="37"/>
  <c r="B26" i="37"/>
  <c r="A27" i="37"/>
  <c r="B27" i="37"/>
  <c r="A28" i="37"/>
  <c r="B28" i="37"/>
  <c r="A29" i="37"/>
  <c r="B29" i="37"/>
  <c r="A30" i="37"/>
  <c r="B30" i="37"/>
  <c r="A31" i="37"/>
  <c r="B31" i="37"/>
  <c r="A32" i="37"/>
  <c r="B32" i="37"/>
  <c r="A33" i="37"/>
  <c r="B33" i="37"/>
  <c r="A34" i="37"/>
  <c r="B34" i="37"/>
  <c r="A35" i="37"/>
  <c r="B35" i="37"/>
  <c r="A36" i="37"/>
  <c r="B36" i="37"/>
  <c r="A37" i="37"/>
  <c r="B37" i="37"/>
  <c r="A38" i="37"/>
  <c r="B38" i="37"/>
  <c r="A39" i="37"/>
  <c r="B39" i="37"/>
  <c r="A40" i="37"/>
  <c r="B40" i="37"/>
  <c r="A41" i="37"/>
  <c r="B41" i="37"/>
  <c r="A42" i="37"/>
  <c r="B42" i="37"/>
  <c r="A43" i="37"/>
  <c r="B43" i="37"/>
  <c r="A44" i="37"/>
  <c r="B44" i="37"/>
  <c r="A45" i="37"/>
  <c r="B45" i="37"/>
  <c r="A46" i="37"/>
  <c r="B46" i="37"/>
  <c r="A47" i="37"/>
  <c r="B47" i="37"/>
  <c r="A48" i="37"/>
  <c r="B48" i="37"/>
  <c r="A49" i="37"/>
  <c r="B49" i="37"/>
  <c r="A50" i="37"/>
  <c r="B50" i="37"/>
  <c r="A51" i="37"/>
  <c r="B51" i="37"/>
  <c r="A52" i="37"/>
  <c r="B52" i="37"/>
  <c r="A53" i="37"/>
  <c r="B53" i="37"/>
  <c r="A54" i="37"/>
  <c r="B54" i="37"/>
  <c r="A55" i="37"/>
  <c r="B55" i="37"/>
  <c r="A56" i="37"/>
  <c r="B56" i="37"/>
  <c r="A57" i="37"/>
  <c r="B57" i="37"/>
  <c r="A58" i="37"/>
  <c r="B58" i="37"/>
  <c r="A59" i="37"/>
  <c r="B59" i="37"/>
  <c r="A60" i="37"/>
  <c r="B60" i="37"/>
  <c r="A61" i="37"/>
  <c r="B61" i="37"/>
  <c r="A62" i="37"/>
  <c r="B62" i="37"/>
  <c r="A63" i="37"/>
  <c r="B63" i="37"/>
  <c r="A64" i="37"/>
  <c r="B64" i="37"/>
  <c r="A65" i="37"/>
  <c r="B65" i="37"/>
  <c r="A66" i="37"/>
  <c r="B66" i="37"/>
  <c r="A67" i="37"/>
  <c r="B67" i="37"/>
  <c r="A68" i="37"/>
  <c r="B68" i="37"/>
  <c r="A69" i="37"/>
  <c r="B69" i="37"/>
  <c r="A70" i="37"/>
  <c r="B70" i="37"/>
  <c r="A71" i="37"/>
  <c r="B71" i="37"/>
  <c r="A72" i="37"/>
  <c r="B72" i="37"/>
  <c r="A73" i="37"/>
  <c r="B73" i="37"/>
  <c r="A74" i="37"/>
  <c r="B74" i="37"/>
  <c r="A75" i="37"/>
  <c r="B75" i="37"/>
  <c r="A76" i="37"/>
  <c r="B76" i="37"/>
  <c r="A77" i="37"/>
  <c r="B77" i="37"/>
  <c r="A78" i="37"/>
  <c r="B78" i="37"/>
  <c r="A79" i="37"/>
  <c r="B79" i="37"/>
  <c r="A80" i="37"/>
  <c r="B80" i="37"/>
  <c r="A81" i="37"/>
  <c r="B81" i="37"/>
  <c r="A82" i="37"/>
  <c r="B82" i="37"/>
  <c r="A83" i="37"/>
  <c r="B83" i="37"/>
  <c r="A84" i="37"/>
  <c r="B84" i="37"/>
  <c r="A85" i="37"/>
  <c r="B85" i="37"/>
  <c r="A86" i="37"/>
  <c r="B86" i="37"/>
  <c r="A87" i="37"/>
  <c r="B87" i="37"/>
  <c r="A88" i="37"/>
  <c r="B88" i="37"/>
  <c r="A89" i="37"/>
  <c r="B89" i="37"/>
  <c r="A90" i="37"/>
  <c r="B90" i="37"/>
  <c r="A91" i="37"/>
  <c r="B91" i="37"/>
  <c r="A92" i="37"/>
  <c r="B92" i="37"/>
  <c r="A93" i="37"/>
  <c r="B93" i="37"/>
  <c r="A94" i="37"/>
  <c r="B94" i="37"/>
  <c r="A95" i="37"/>
  <c r="B95" i="37"/>
  <c r="A96" i="37"/>
  <c r="B96" i="37"/>
  <c r="A97" i="37"/>
  <c r="B97" i="37"/>
  <c r="A98" i="37"/>
  <c r="B98" i="37"/>
  <c r="A99" i="37"/>
  <c r="B99" i="37"/>
  <c r="A100" i="37"/>
  <c r="B100" i="37"/>
  <c r="A101" i="37"/>
  <c r="B101" i="37"/>
  <c r="A102" i="37"/>
  <c r="B102" i="37"/>
  <c r="A103" i="37"/>
  <c r="B103" i="37"/>
  <c r="A104" i="37"/>
  <c r="B104" i="37"/>
  <c r="A105" i="37"/>
  <c r="B105" i="37"/>
  <c r="A106" i="37"/>
  <c r="B106" i="37"/>
  <c r="A107" i="37"/>
  <c r="B107" i="37"/>
  <c r="A108" i="37"/>
  <c r="B108" i="37"/>
  <c r="A109" i="37"/>
  <c r="B109" i="37"/>
  <c r="A110" i="37"/>
  <c r="B110" i="37"/>
  <c r="A111" i="37"/>
  <c r="B111" i="37"/>
  <c r="A112" i="37"/>
  <c r="B112" i="37"/>
  <c r="A113" i="37"/>
  <c r="B113" i="37"/>
  <c r="A114" i="37"/>
  <c r="B114" i="37"/>
  <c r="A115" i="37"/>
  <c r="B115" i="37"/>
  <c r="A116" i="37"/>
  <c r="B116" i="37"/>
  <c r="A117" i="37"/>
  <c r="B117" i="37"/>
  <c r="A118" i="37"/>
  <c r="B118" i="37"/>
  <c r="A119" i="37"/>
  <c r="B119" i="37"/>
  <c r="A120" i="37"/>
  <c r="B120" i="37"/>
  <c r="A121" i="37"/>
  <c r="B121" i="37"/>
  <c r="A122" i="37"/>
  <c r="B122" i="37"/>
  <c r="A123" i="37"/>
  <c r="B123" i="37"/>
  <c r="A124" i="37"/>
  <c r="B124" i="37"/>
  <c r="A125" i="37"/>
  <c r="B125" i="37"/>
  <c r="A126" i="37"/>
  <c r="B126" i="37"/>
  <c r="A127" i="37"/>
  <c r="B127" i="37"/>
  <c r="A128" i="37"/>
  <c r="B128" i="37"/>
  <c r="A129" i="37"/>
  <c r="B129" i="37"/>
  <c r="A130" i="37"/>
  <c r="B130" i="37"/>
  <c r="A131" i="37"/>
  <c r="B131" i="37"/>
  <c r="A132" i="37"/>
  <c r="B132" i="37"/>
  <c r="A133" i="37"/>
  <c r="B133" i="37"/>
  <c r="A134" i="37"/>
  <c r="B134" i="37"/>
  <c r="A135" i="37"/>
  <c r="B135" i="37"/>
  <c r="A136" i="37"/>
  <c r="B136" i="37"/>
  <c r="A137" i="37"/>
  <c r="B137" i="37"/>
  <c r="A138" i="37"/>
  <c r="B138" i="37"/>
  <c r="A139" i="37"/>
  <c r="B139" i="37"/>
  <c r="A140" i="37"/>
  <c r="B140" i="37"/>
  <c r="A141" i="37"/>
  <c r="B141" i="37"/>
  <c r="A142" i="37"/>
  <c r="B142" i="37"/>
  <c r="A143" i="37"/>
  <c r="B143" i="37"/>
  <c r="A144" i="37"/>
  <c r="B144" i="37"/>
  <c r="A145" i="37"/>
  <c r="B145" i="37"/>
  <c r="A146" i="37"/>
  <c r="B146" i="37"/>
  <c r="A147" i="37"/>
  <c r="B147" i="37"/>
  <c r="A148" i="37"/>
  <c r="B148" i="37"/>
  <c r="A149" i="37"/>
  <c r="B149" i="37"/>
  <c r="A150" i="37"/>
  <c r="B150" i="37"/>
  <c r="A151" i="37"/>
  <c r="B151" i="37"/>
  <c r="A152" i="37"/>
  <c r="B152" i="37"/>
  <c r="A153" i="37"/>
  <c r="B153" i="37"/>
  <c r="A154" i="37"/>
  <c r="B154" i="37"/>
  <c r="A155" i="37"/>
  <c r="B155" i="37"/>
  <c r="A156" i="37"/>
  <c r="B156" i="37"/>
  <c r="A157" i="37"/>
  <c r="B157" i="37"/>
  <c r="A158" i="37"/>
  <c r="B158" i="37"/>
  <c r="A159" i="37"/>
  <c r="B159" i="37"/>
  <c r="A160" i="37"/>
  <c r="B160" i="37"/>
  <c r="A161" i="37"/>
  <c r="B161" i="37"/>
  <c r="A162" i="37"/>
  <c r="B162" i="37"/>
  <c r="A163" i="37"/>
  <c r="B163" i="37"/>
  <c r="A164" i="37"/>
  <c r="B164" i="37"/>
  <c r="A165" i="37"/>
  <c r="B165" i="37"/>
  <c r="A166" i="37"/>
  <c r="B166" i="37"/>
  <c r="A167" i="37"/>
  <c r="B167" i="37"/>
  <c r="A168" i="37"/>
  <c r="B168" i="37"/>
  <c r="A169" i="37"/>
  <c r="B169" i="37"/>
  <c r="A170" i="37"/>
  <c r="B170" i="37"/>
  <c r="A171" i="37"/>
  <c r="B171" i="37"/>
  <c r="A172" i="37"/>
  <c r="B172" i="37"/>
  <c r="A173" i="37"/>
  <c r="B173" i="37"/>
  <c r="A174" i="37"/>
  <c r="B174" i="37"/>
  <c r="A175" i="37"/>
  <c r="B175" i="37"/>
  <c r="A176" i="37"/>
  <c r="B176" i="37"/>
  <c r="A177" i="37"/>
  <c r="B177" i="37"/>
  <c r="A178" i="37"/>
  <c r="B178" i="37"/>
  <c r="A179" i="37"/>
  <c r="B179" i="37"/>
  <c r="A180" i="37"/>
  <c r="B180" i="37"/>
  <c r="A181" i="37"/>
  <c r="B181" i="37"/>
  <c r="A182" i="37"/>
  <c r="B182" i="37"/>
  <c r="A183" i="37"/>
  <c r="B183" i="37"/>
  <c r="A184" i="37"/>
  <c r="B184" i="37"/>
  <c r="A185" i="37"/>
  <c r="B185" i="37"/>
  <c r="A186" i="37"/>
  <c r="B186" i="37"/>
  <c r="A187" i="37"/>
  <c r="B187" i="37"/>
  <c r="A188" i="37"/>
  <c r="B188" i="37"/>
  <c r="A189" i="37"/>
  <c r="B189" i="37"/>
  <c r="A190" i="37"/>
  <c r="B190" i="37"/>
  <c r="A191" i="37"/>
  <c r="B191" i="37"/>
  <c r="A192" i="37"/>
  <c r="B192" i="37"/>
  <c r="A193" i="37"/>
  <c r="B193" i="37"/>
  <c r="A194" i="37"/>
  <c r="B194" i="37"/>
  <c r="A195" i="37"/>
  <c r="B195" i="37"/>
  <c r="A196" i="37"/>
  <c r="B196" i="37"/>
  <c r="A197" i="37"/>
  <c r="B197" i="37"/>
  <c r="A198" i="37"/>
  <c r="B198" i="37"/>
  <c r="A199" i="37"/>
  <c r="B199" i="37"/>
  <c r="A200" i="37"/>
  <c r="B200" i="37"/>
  <c r="A201" i="37"/>
  <c r="B201" i="37"/>
  <c r="A202" i="37"/>
  <c r="B202" i="37"/>
  <c r="A203" i="37"/>
  <c r="B203" i="37"/>
  <c r="A204" i="37"/>
  <c r="B204" i="37"/>
  <c r="A205" i="37"/>
  <c r="B205" i="37"/>
  <c r="A206" i="37"/>
  <c r="B206" i="37"/>
  <c r="A207" i="37"/>
  <c r="B207" i="37"/>
  <c r="A208" i="37"/>
  <c r="B208" i="37"/>
  <c r="A209" i="37"/>
  <c r="B209" i="37"/>
  <c r="A210" i="37"/>
  <c r="B210" i="37"/>
  <c r="A211" i="37"/>
  <c r="B211" i="37"/>
  <c r="A212" i="37"/>
  <c r="B212" i="37"/>
  <c r="A213" i="37"/>
  <c r="B213" i="37"/>
  <c r="A214" i="37"/>
  <c r="B214" i="37"/>
  <c r="A215" i="37"/>
  <c r="B215" i="37"/>
  <c r="A216" i="37"/>
  <c r="B216" i="37"/>
  <c r="A217" i="37"/>
  <c r="B217" i="37"/>
  <c r="A218" i="37"/>
  <c r="B218" i="37"/>
  <c r="A219" i="37"/>
  <c r="B219" i="37"/>
  <c r="A220" i="37"/>
  <c r="B220" i="37"/>
  <c r="A221" i="37"/>
  <c r="B221" i="37"/>
  <c r="A222" i="37"/>
  <c r="B222" i="37"/>
  <c r="A223" i="37"/>
  <c r="B223" i="37"/>
  <c r="A224" i="37"/>
  <c r="B224" i="37"/>
  <c r="A225" i="37"/>
  <c r="B225" i="37"/>
  <c r="A226" i="37"/>
  <c r="B226" i="37"/>
  <c r="A227" i="37"/>
  <c r="B227" i="37"/>
  <c r="A228" i="37"/>
  <c r="B228" i="37"/>
  <c r="A229" i="37"/>
  <c r="B229" i="37"/>
  <c r="A230" i="37"/>
  <c r="B230" i="37"/>
  <c r="A231" i="37"/>
  <c r="B231" i="37"/>
  <c r="A232" i="37"/>
  <c r="B232" i="37"/>
  <c r="A233" i="37"/>
  <c r="B233" i="37"/>
  <c r="A234" i="37"/>
  <c r="B234" i="37"/>
  <c r="A235" i="37"/>
  <c r="B235" i="37"/>
  <c r="A236" i="37"/>
  <c r="B236" i="37"/>
  <c r="A237" i="37"/>
  <c r="B237" i="37"/>
  <c r="A238" i="37"/>
  <c r="B238" i="37"/>
  <c r="A239" i="37"/>
  <c r="B239" i="37"/>
  <c r="A240" i="37"/>
  <c r="B240" i="37"/>
  <c r="A241" i="37"/>
  <c r="B241" i="37"/>
  <c r="A242" i="37"/>
  <c r="B242" i="37"/>
  <c r="A243" i="37"/>
  <c r="B243" i="37"/>
  <c r="A244" i="37"/>
  <c r="B244" i="37"/>
  <c r="A245" i="37"/>
  <c r="B245" i="37"/>
  <c r="A246" i="37"/>
  <c r="B246" i="37"/>
  <c r="A247" i="37"/>
  <c r="B247" i="37"/>
  <c r="A248" i="37"/>
  <c r="B248" i="37"/>
  <c r="A249" i="37"/>
  <c r="B249" i="37"/>
  <c r="A250" i="37"/>
  <c r="B250" i="37"/>
  <c r="A251" i="37"/>
  <c r="B251" i="37"/>
  <c r="A252" i="37"/>
  <c r="B252" i="37"/>
  <c r="A253" i="37"/>
  <c r="B253" i="37"/>
  <c r="A254" i="37"/>
  <c r="B254" i="37"/>
  <c r="A255" i="37"/>
  <c r="B255" i="37"/>
  <c r="A256" i="37"/>
  <c r="B256" i="37"/>
  <c r="A257" i="37"/>
  <c r="B257" i="37"/>
  <c r="A258" i="37"/>
  <c r="B258" i="37"/>
  <c r="A259" i="37"/>
  <c r="B259" i="37"/>
  <c r="A260" i="37"/>
  <c r="B260" i="37"/>
  <c r="A261" i="37"/>
  <c r="B261" i="37"/>
  <c r="A262" i="37"/>
  <c r="B262" i="37"/>
  <c r="A263" i="37"/>
  <c r="B263" i="37"/>
  <c r="A264" i="37"/>
  <c r="B264" i="37"/>
  <c r="A265" i="37"/>
  <c r="B265" i="37"/>
  <c r="A266" i="37"/>
  <c r="B266" i="37"/>
  <c r="A267" i="37"/>
  <c r="B267" i="37"/>
  <c r="A268" i="37"/>
  <c r="B268" i="37"/>
  <c r="A269" i="37"/>
  <c r="B269" i="37"/>
  <c r="A270" i="37"/>
  <c r="B270" i="37"/>
  <c r="A271" i="37"/>
  <c r="B271" i="37"/>
  <c r="A272" i="37"/>
  <c r="B272" i="37"/>
  <c r="A273" i="37"/>
  <c r="B273" i="37"/>
  <c r="A274" i="37"/>
  <c r="B274" i="37"/>
  <c r="A275" i="37"/>
  <c r="B275" i="37"/>
  <c r="A276" i="37"/>
  <c r="B276" i="37"/>
  <c r="A277" i="37"/>
  <c r="B277" i="37"/>
  <c r="A278" i="37"/>
  <c r="B278" i="37"/>
  <c r="A279" i="37"/>
  <c r="B279" i="37"/>
  <c r="A280" i="37"/>
  <c r="B280" i="37"/>
  <c r="A281" i="37"/>
  <c r="B281" i="37"/>
  <c r="A282" i="37"/>
  <c r="B282" i="37"/>
  <c r="A283" i="37"/>
  <c r="B283" i="37"/>
  <c r="A284" i="37"/>
  <c r="B284" i="37"/>
  <c r="A285" i="37"/>
  <c r="B285" i="37"/>
  <c r="A286" i="37"/>
  <c r="B286" i="37"/>
  <c r="A287" i="37"/>
  <c r="B287" i="37"/>
  <c r="A288" i="37"/>
  <c r="B288" i="37"/>
  <c r="A289" i="37"/>
  <c r="B289" i="37"/>
  <c r="A290" i="37"/>
  <c r="B290" i="37"/>
  <c r="A291" i="37"/>
  <c r="B291" i="37"/>
  <c r="A292" i="37"/>
  <c r="B292" i="37"/>
  <c r="A293" i="37"/>
  <c r="B293" i="37"/>
  <c r="A294" i="37"/>
  <c r="B294" i="37"/>
  <c r="A295" i="37"/>
  <c r="B295" i="37"/>
  <c r="A296" i="37"/>
  <c r="B296" i="37"/>
  <c r="A297" i="37"/>
  <c r="B297" i="37"/>
  <c r="A298" i="37"/>
  <c r="B298" i="37"/>
  <c r="A299" i="37"/>
  <c r="B299" i="37"/>
  <c r="A300" i="37"/>
  <c r="B300" i="37"/>
  <c r="A301" i="37"/>
  <c r="B301" i="37"/>
  <c r="A302" i="37"/>
  <c r="B302" i="37"/>
  <c r="A303" i="37"/>
  <c r="B303" i="37"/>
  <c r="A304" i="37"/>
  <c r="B304" i="37"/>
  <c r="A305" i="37"/>
  <c r="B305" i="37"/>
  <c r="A306" i="37"/>
  <c r="B306" i="37"/>
  <c r="A307" i="37"/>
  <c r="B307" i="37"/>
  <c r="A308" i="37"/>
  <c r="B308" i="37"/>
  <c r="A309" i="37"/>
  <c r="B309" i="37"/>
  <c r="A310" i="37"/>
  <c r="B310" i="37"/>
  <c r="A311" i="37"/>
  <c r="B311" i="37"/>
  <c r="A312" i="37"/>
  <c r="B312" i="37"/>
  <c r="A313" i="37"/>
  <c r="B313" i="37"/>
  <c r="A314" i="37"/>
  <c r="B314" i="37"/>
  <c r="A315" i="37"/>
  <c r="B315" i="37"/>
  <c r="A316" i="37"/>
  <c r="B316" i="37"/>
  <c r="A317" i="37"/>
  <c r="B317" i="37"/>
  <c r="A318" i="37"/>
  <c r="B318" i="37"/>
  <c r="A319" i="37"/>
  <c r="B319" i="37"/>
  <c r="A320" i="37"/>
  <c r="B320" i="37"/>
  <c r="A321" i="37"/>
  <c r="B321" i="37"/>
  <c r="A322" i="37"/>
  <c r="B322" i="37"/>
  <c r="A323" i="37"/>
  <c r="B323" i="37"/>
  <c r="A324" i="37"/>
  <c r="B324" i="37"/>
  <c r="A325" i="37"/>
  <c r="B325" i="37"/>
  <c r="A326" i="37"/>
  <c r="B326" i="37"/>
  <c r="A327" i="37"/>
  <c r="B327" i="37"/>
  <c r="A328" i="37"/>
  <c r="B328" i="37"/>
  <c r="A329" i="37"/>
  <c r="B329" i="37"/>
  <c r="A330" i="37"/>
  <c r="B330" i="37"/>
  <c r="A331" i="37"/>
  <c r="B331" i="37"/>
  <c r="A332" i="37"/>
  <c r="B332" i="37"/>
  <c r="A333" i="37"/>
  <c r="B333" i="37"/>
  <c r="A334" i="37"/>
  <c r="B334" i="37"/>
  <c r="A335" i="37"/>
  <c r="B335" i="37"/>
  <c r="A336" i="37"/>
  <c r="B336" i="37"/>
  <c r="A337" i="37"/>
  <c r="B337" i="37"/>
  <c r="A338" i="37"/>
  <c r="B338" i="37"/>
  <c r="A339" i="37"/>
  <c r="B339" i="37"/>
  <c r="A340" i="37"/>
  <c r="B340" i="37"/>
  <c r="A341" i="37"/>
  <c r="B341" i="37"/>
  <c r="A342" i="37"/>
  <c r="B342" i="37"/>
  <c r="A343" i="37"/>
  <c r="B343" i="37"/>
  <c r="A344" i="37"/>
  <c r="B344" i="37"/>
  <c r="A345" i="37"/>
  <c r="B345" i="37"/>
  <c r="A346" i="37"/>
  <c r="B346" i="37"/>
  <c r="A347" i="37"/>
  <c r="B347" i="37"/>
  <c r="A348" i="37"/>
  <c r="B348" i="37"/>
  <c r="A349" i="37"/>
  <c r="B349" i="37"/>
  <c r="A350" i="37"/>
  <c r="B350" i="37"/>
  <c r="A351" i="37"/>
  <c r="B351" i="37"/>
  <c r="A352" i="37"/>
  <c r="B352" i="37"/>
  <c r="A353" i="37"/>
  <c r="B353" i="37"/>
  <c r="A354" i="37"/>
  <c r="B354" i="37"/>
  <c r="A355" i="37"/>
  <c r="B355" i="37"/>
  <c r="A356" i="37"/>
  <c r="B356" i="37"/>
  <c r="A357" i="37"/>
  <c r="B357" i="37"/>
  <c r="A358" i="37"/>
  <c r="B358" i="37"/>
  <c r="A359" i="37"/>
  <c r="B359" i="37"/>
  <c r="A360" i="37"/>
  <c r="B360" i="37"/>
  <c r="A361" i="37"/>
  <c r="B361" i="37"/>
  <c r="A362" i="37"/>
  <c r="B362" i="37"/>
  <c r="A363" i="37"/>
  <c r="B363" i="37"/>
  <c r="A364" i="37"/>
  <c r="B364" i="37"/>
  <c r="A365" i="37"/>
  <c r="B365" i="37"/>
  <c r="A366" i="37"/>
  <c r="B366" i="37"/>
  <c r="A367" i="37"/>
  <c r="B367" i="37"/>
  <c r="A368" i="37"/>
  <c r="B368" i="37"/>
  <c r="A369" i="37"/>
  <c r="B369" i="37"/>
  <c r="A370" i="37"/>
  <c r="B370" i="37"/>
  <c r="A371" i="37"/>
  <c r="B371" i="37"/>
  <c r="A372" i="37"/>
  <c r="B372" i="37"/>
  <c r="A373" i="37"/>
  <c r="B373" i="37"/>
  <c r="A374" i="37"/>
  <c r="B374" i="37"/>
  <c r="A375" i="37"/>
  <c r="B375" i="37"/>
  <c r="A376" i="37"/>
  <c r="B376" i="37"/>
  <c r="A377" i="37"/>
  <c r="B377" i="37"/>
  <c r="A378" i="37"/>
  <c r="B378" i="37"/>
  <c r="A379" i="37"/>
  <c r="B379" i="37"/>
  <c r="A380" i="37"/>
  <c r="B380" i="37"/>
  <c r="A381" i="37"/>
  <c r="B381" i="37"/>
  <c r="A382" i="37"/>
  <c r="B382" i="37"/>
  <c r="A383" i="37"/>
  <c r="B383" i="37"/>
  <c r="A384" i="37"/>
  <c r="B384" i="37"/>
  <c r="A385" i="37"/>
  <c r="B385" i="37"/>
  <c r="A386" i="37"/>
  <c r="B386" i="37"/>
  <c r="A387" i="37"/>
  <c r="B387" i="37"/>
  <c r="A388" i="37"/>
  <c r="B388" i="37"/>
  <c r="A389" i="37"/>
  <c r="B389" i="37"/>
  <c r="A390" i="37"/>
  <c r="B390" i="37"/>
  <c r="A391" i="37"/>
  <c r="B391" i="37"/>
  <c r="A392" i="37"/>
  <c r="B392" i="37"/>
  <c r="A393" i="37"/>
  <c r="B393" i="37"/>
  <c r="A394" i="37"/>
  <c r="B394" i="37"/>
  <c r="A395" i="37"/>
  <c r="B395" i="37"/>
  <c r="A396" i="37"/>
  <c r="B396" i="37"/>
  <c r="A397" i="37"/>
  <c r="B397" i="37"/>
  <c r="A398" i="37"/>
  <c r="B398" i="37"/>
  <c r="A399" i="37"/>
  <c r="B399" i="37"/>
  <c r="A400" i="37"/>
  <c r="B400" i="37"/>
  <c r="A401" i="37"/>
  <c r="B401" i="37"/>
  <c r="A402" i="37"/>
  <c r="B402" i="37"/>
  <c r="A403" i="37"/>
  <c r="B403" i="37"/>
  <c r="A404" i="37"/>
  <c r="B404" i="37"/>
  <c r="A405" i="37"/>
  <c r="B405" i="37"/>
  <c r="A406" i="37"/>
  <c r="B406" i="37"/>
  <c r="A407" i="37"/>
  <c r="B407" i="37"/>
  <c r="A408" i="37"/>
  <c r="B408" i="37"/>
  <c r="A409" i="37"/>
  <c r="B409" i="37"/>
  <c r="A410" i="37"/>
  <c r="B410" i="37"/>
  <c r="A411" i="37"/>
  <c r="B411" i="37"/>
  <c r="A412" i="37"/>
  <c r="B412" i="37"/>
  <c r="A413" i="37"/>
  <c r="B413" i="37"/>
  <c r="A414" i="37"/>
  <c r="B414" i="37"/>
  <c r="A415" i="37"/>
  <c r="B415" i="37"/>
  <c r="A416" i="37"/>
  <c r="B416" i="37"/>
  <c r="A417" i="37"/>
  <c r="B417" i="37"/>
  <c r="A418" i="37"/>
  <c r="B418" i="37"/>
  <c r="A419" i="37"/>
  <c r="B419" i="37"/>
  <c r="A420" i="37"/>
  <c r="B420" i="37"/>
  <c r="A421" i="37"/>
  <c r="B421" i="37"/>
  <c r="A422" i="37"/>
  <c r="B422" i="37"/>
  <c r="A423" i="37"/>
  <c r="B423" i="37"/>
  <c r="A424" i="37"/>
  <c r="B424" i="37"/>
  <c r="A425" i="37"/>
  <c r="B425" i="37"/>
  <c r="A426" i="37"/>
  <c r="B426" i="37"/>
  <c r="A427" i="37"/>
  <c r="B427" i="37"/>
  <c r="A428" i="37"/>
  <c r="B428" i="37"/>
  <c r="A429" i="37"/>
  <c r="B429" i="37"/>
  <c r="A430" i="37"/>
  <c r="B430" i="37"/>
  <c r="A431" i="37"/>
  <c r="B431" i="37"/>
  <c r="A432" i="37"/>
  <c r="B432" i="37"/>
  <c r="A4" i="38"/>
  <c r="B4" i="38"/>
  <c r="A5" i="38"/>
  <c r="B5" i="38"/>
  <c r="A6" i="38"/>
  <c r="B6" i="38"/>
  <c r="A7" i="38"/>
  <c r="B7" i="38"/>
  <c r="A8" i="38"/>
  <c r="B8" i="38"/>
  <c r="A9" i="38"/>
  <c r="B9" i="38"/>
  <c r="A10" i="38"/>
  <c r="B10" i="38"/>
  <c r="A11" i="38"/>
  <c r="B11" i="38"/>
  <c r="A12" i="38"/>
  <c r="B12" i="38"/>
  <c r="A13" i="38"/>
  <c r="B13" i="38"/>
  <c r="A14" i="38"/>
  <c r="B14" i="38"/>
  <c r="A15" i="38"/>
  <c r="B15" i="38"/>
  <c r="A16" i="38"/>
  <c r="B16" i="38"/>
  <c r="A17" i="38"/>
  <c r="B17" i="38"/>
  <c r="A18" i="38"/>
  <c r="B18" i="38"/>
  <c r="A19" i="38"/>
  <c r="B19" i="38"/>
  <c r="A20" i="38"/>
  <c r="B20" i="38"/>
  <c r="A21" i="38"/>
  <c r="B21" i="38"/>
  <c r="A22" i="38"/>
  <c r="B22" i="38"/>
  <c r="A23" i="38"/>
  <c r="B23" i="38"/>
  <c r="A24" i="38"/>
  <c r="B24" i="38"/>
  <c r="A25" i="38"/>
  <c r="B25" i="38"/>
  <c r="A26" i="38"/>
  <c r="B26" i="38"/>
  <c r="A27" i="38"/>
  <c r="B27" i="38"/>
  <c r="A28" i="38"/>
  <c r="B28" i="38"/>
  <c r="A29" i="38"/>
  <c r="B29" i="38"/>
  <c r="A30" i="38"/>
  <c r="B30" i="38"/>
  <c r="A31" i="38"/>
  <c r="B31" i="38"/>
  <c r="A32" i="38"/>
  <c r="B32" i="38"/>
  <c r="A33" i="38"/>
  <c r="B33" i="38"/>
  <c r="A34" i="38"/>
  <c r="B34" i="38"/>
  <c r="A35" i="38"/>
  <c r="B35" i="38"/>
  <c r="A36" i="38"/>
  <c r="B36" i="38"/>
  <c r="A37" i="38"/>
  <c r="B37" i="38"/>
  <c r="A38" i="38"/>
  <c r="B38" i="38"/>
  <c r="A39" i="38"/>
  <c r="B39" i="38"/>
  <c r="A40" i="38"/>
  <c r="B40" i="38"/>
  <c r="A41" i="38"/>
  <c r="B41" i="38"/>
  <c r="A42" i="38"/>
  <c r="B42" i="38"/>
  <c r="A43" i="38"/>
  <c r="B43" i="38"/>
  <c r="A44" i="38"/>
  <c r="B44" i="38"/>
  <c r="A45" i="38"/>
  <c r="B45" i="38"/>
  <c r="A46" i="38"/>
  <c r="B46" i="38"/>
  <c r="A47" i="38"/>
  <c r="B47" i="38"/>
  <c r="A48" i="38"/>
  <c r="B48" i="38"/>
  <c r="A49" i="38"/>
  <c r="B49" i="38"/>
  <c r="A50" i="38"/>
  <c r="B50" i="38"/>
  <c r="A51" i="38"/>
  <c r="B51" i="38"/>
  <c r="A52" i="38"/>
  <c r="B52" i="38"/>
  <c r="A53" i="38"/>
  <c r="B53" i="38"/>
  <c r="A54" i="38"/>
  <c r="B54" i="38"/>
  <c r="A55" i="38"/>
  <c r="B55" i="38"/>
  <c r="A56" i="38"/>
  <c r="B56" i="38"/>
  <c r="A57" i="38"/>
  <c r="B57" i="38"/>
  <c r="A58" i="38"/>
  <c r="B58" i="38"/>
  <c r="A59" i="38"/>
  <c r="B59" i="38"/>
  <c r="A60" i="38"/>
  <c r="B60" i="38"/>
  <c r="A61" i="38"/>
  <c r="B61" i="38"/>
  <c r="A62" i="38"/>
  <c r="B62" i="38"/>
  <c r="A63" i="38"/>
  <c r="B63" i="38"/>
  <c r="A64" i="38"/>
  <c r="B64" i="38"/>
  <c r="A65" i="38"/>
  <c r="B65" i="38"/>
  <c r="A66" i="38"/>
  <c r="B66" i="38"/>
  <c r="A67" i="38"/>
  <c r="B67" i="38"/>
  <c r="A68" i="38"/>
  <c r="B68" i="38"/>
  <c r="A69" i="38"/>
  <c r="B69" i="38"/>
  <c r="A70" i="38"/>
  <c r="B70" i="38"/>
  <c r="A71" i="38"/>
  <c r="B71" i="38"/>
  <c r="A72" i="38"/>
  <c r="B72" i="38"/>
  <c r="A73" i="38"/>
  <c r="B73" i="38"/>
  <c r="A74" i="38"/>
  <c r="B74" i="38"/>
  <c r="A75" i="38"/>
  <c r="B75" i="38"/>
  <c r="A76" i="38"/>
  <c r="B76" i="38"/>
  <c r="A77" i="38"/>
  <c r="B77" i="38"/>
  <c r="A78" i="38"/>
  <c r="B78" i="38"/>
  <c r="A79" i="38"/>
  <c r="B79" i="38"/>
  <c r="A80" i="38"/>
  <c r="B80" i="38"/>
  <c r="A81" i="38"/>
  <c r="B81" i="38"/>
  <c r="A82" i="38"/>
  <c r="B82" i="38"/>
  <c r="A83" i="38"/>
  <c r="B83" i="38"/>
  <c r="A84" i="38"/>
  <c r="B84" i="38"/>
  <c r="A85" i="38"/>
  <c r="B85" i="38"/>
  <c r="A86" i="38"/>
  <c r="B86" i="38"/>
  <c r="A87" i="38"/>
  <c r="B87" i="38"/>
  <c r="A88" i="38"/>
  <c r="B88" i="38"/>
  <c r="A89" i="38"/>
  <c r="B89" i="38"/>
  <c r="A90" i="38"/>
  <c r="B90" i="38"/>
  <c r="A91" i="38"/>
  <c r="B91" i="38"/>
  <c r="A92" i="38"/>
  <c r="B92" i="38"/>
  <c r="A93" i="38"/>
  <c r="B93" i="38"/>
  <c r="A94" i="38"/>
  <c r="B94" i="38"/>
  <c r="A95" i="38"/>
  <c r="B95" i="38"/>
  <c r="A96" i="38"/>
  <c r="B96" i="38"/>
  <c r="A97" i="38"/>
  <c r="B97" i="38"/>
  <c r="A98" i="38"/>
  <c r="B98" i="38"/>
  <c r="A99" i="38"/>
  <c r="B99" i="38"/>
  <c r="A100" i="38"/>
  <c r="B100" i="38"/>
  <c r="A101" i="38"/>
  <c r="B101" i="38"/>
  <c r="A102" i="38"/>
  <c r="B102" i="38"/>
  <c r="A103" i="38"/>
  <c r="B103" i="38"/>
  <c r="A104" i="38"/>
  <c r="B104" i="38"/>
  <c r="A105" i="38"/>
  <c r="B105" i="38"/>
  <c r="A106" i="38"/>
  <c r="B106" i="38"/>
  <c r="A107" i="38"/>
  <c r="B107" i="38"/>
  <c r="A108" i="38"/>
  <c r="B108" i="38"/>
  <c r="A109" i="38"/>
  <c r="B109" i="38"/>
  <c r="A110" i="38"/>
  <c r="B110" i="38"/>
  <c r="A111" i="38"/>
  <c r="B111" i="38"/>
  <c r="A112" i="38"/>
  <c r="B112" i="38"/>
  <c r="A113" i="38"/>
  <c r="B113" i="38"/>
  <c r="A114" i="38"/>
  <c r="B114" i="38"/>
  <c r="A115" i="38"/>
  <c r="B115" i="38"/>
  <c r="A116" i="38"/>
  <c r="B116" i="38"/>
  <c r="A117" i="38"/>
  <c r="B117" i="38"/>
  <c r="A118" i="38"/>
  <c r="B118" i="38"/>
  <c r="A119" i="38"/>
  <c r="B119" i="38"/>
  <c r="A120" i="38"/>
  <c r="B120" i="38"/>
  <c r="A121" i="38"/>
  <c r="B121" i="38"/>
  <c r="A122" i="38"/>
  <c r="B122" i="38"/>
  <c r="A123" i="38"/>
  <c r="B123" i="38"/>
  <c r="A124" i="38"/>
  <c r="B124" i="38"/>
  <c r="A125" i="38"/>
  <c r="B125" i="38"/>
  <c r="A126" i="38"/>
  <c r="B126" i="38"/>
  <c r="A127" i="38"/>
  <c r="B127" i="38"/>
  <c r="A128" i="38"/>
  <c r="B128" i="38"/>
  <c r="A129" i="38"/>
  <c r="B129" i="38"/>
  <c r="A130" i="38"/>
  <c r="B130" i="38"/>
  <c r="A131" i="38"/>
  <c r="B131" i="38"/>
  <c r="A132" i="38"/>
  <c r="B132" i="38"/>
  <c r="A133" i="38"/>
  <c r="B133" i="38"/>
  <c r="A134" i="38"/>
  <c r="B134" i="38"/>
  <c r="A135" i="38"/>
  <c r="B135" i="38"/>
  <c r="A136" i="38"/>
  <c r="B136" i="38"/>
  <c r="A137" i="38"/>
  <c r="B137" i="38"/>
  <c r="A138" i="38"/>
  <c r="B138" i="38"/>
  <c r="A139" i="38"/>
  <c r="B139" i="38"/>
  <c r="A140" i="38"/>
  <c r="B140" i="38"/>
  <c r="A141" i="38"/>
  <c r="B141" i="38"/>
  <c r="A142" i="38"/>
  <c r="B142" i="38"/>
  <c r="A143" i="38"/>
  <c r="B143" i="38"/>
  <c r="A144" i="38"/>
  <c r="B144" i="38"/>
  <c r="A145" i="38"/>
  <c r="B145" i="38"/>
  <c r="A146" i="38"/>
  <c r="B146" i="38"/>
  <c r="A147" i="38"/>
  <c r="B147" i="38"/>
  <c r="A148" i="38"/>
  <c r="B148" i="38"/>
  <c r="A149" i="38"/>
  <c r="B149" i="38"/>
  <c r="A150" i="38"/>
  <c r="B150" i="38"/>
  <c r="A151" i="38"/>
  <c r="B151" i="38"/>
  <c r="A152" i="38"/>
  <c r="B152" i="38"/>
  <c r="A153" i="38"/>
  <c r="B153" i="38"/>
  <c r="A154" i="38"/>
  <c r="B154" i="38"/>
  <c r="A155" i="38"/>
  <c r="B155" i="38"/>
  <c r="A156" i="38"/>
  <c r="B156" i="38"/>
  <c r="A157" i="38"/>
  <c r="B157" i="38"/>
  <c r="A158" i="38"/>
  <c r="B158" i="38"/>
  <c r="A159" i="38"/>
  <c r="B159" i="38"/>
  <c r="A160" i="38"/>
  <c r="B160" i="38"/>
  <c r="A161" i="38"/>
  <c r="B161" i="38"/>
  <c r="A162" i="38"/>
  <c r="B162" i="38"/>
  <c r="A163" i="38"/>
  <c r="B163" i="38"/>
  <c r="A164" i="38"/>
  <c r="B164" i="38"/>
  <c r="A165" i="38"/>
  <c r="B165" i="38"/>
  <c r="A166" i="38"/>
  <c r="B166" i="38"/>
  <c r="A167" i="38"/>
  <c r="B167" i="38"/>
  <c r="A168" i="38"/>
  <c r="B168" i="38"/>
  <c r="A169" i="38"/>
  <c r="B169" i="38"/>
  <c r="A170" i="38"/>
  <c r="B170" i="38"/>
  <c r="A171" i="38"/>
  <c r="B171" i="38"/>
  <c r="A172" i="38"/>
  <c r="B172" i="38"/>
  <c r="A173" i="38"/>
  <c r="B173" i="38"/>
  <c r="A174" i="38"/>
  <c r="B174" i="38"/>
  <c r="A175" i="38"/>
  <c r="B175" i="38"/>
  <c r="A176" i="38"/>
  <c r="B176" i="38"/>
  <c r="A177" i="38"/>
  <c r="B177" i="38"/>
  <c r="A178" i="38"/>
  <c r="B178" i="38"/>
  <c r="A179" i="38"/>
  <c r="B179" i="38"/>
  <c r="A180" i="38"/>
  <c r="B180" i="38"/>
  <c r="A181" i="38"/>
  <c r="B181" i="38"/>
  <c r="A182" i="38"/>
  <c r="B182" i="38"/>
  <c r="A183" i="38"/>
  <c r="B183" i="38"/>
  <c r="A184" i="38"/>
  <c r="B184" i="38"/>
  <c r="A185" i="38"/>
  <c r="B185" i="38"/>
  <c r="A186" i="38"/>
  <c r="B186" i="38"/>
  <c r="A187" i="38"/>
  <c r="B187" i="38"/>
  <c r="A188" i="38"/>
  <c r="B188" i="38"/>
  <c r="A189" i="38"/>
  <c r="B189" i="38"/>
  <c r="A190" i="38"/>
  <c r="B190" i="38"/>
  <c r="A191" i="38"/>
  <c r="B191" i="38"/>
  <c r="A192" i="38"/>
  <c r="B192" i="38"/>
  <c r="A193" i="38"/>
  <c r="B193" i="38"/>
  <c r="A194" i="38"/>
  <c r="B194" i="38"/>
  <c r="A195" i="38"/>
  <c r="B195" i="38"/>
  <c r="A196" i="38"/>
  <c r="B196" i="38"/>
  <c r="A197" i="38"/>
  <c r="B197" i="38"/>
  <c r="A198" i="38"/>
  <c r="B198" i="38"/>
  <c r="A199" i="38"/>
  <c r="B199" i="38"/>
  <c r="A200" i="38"/>
  <c r="B200" i="38"/>
  <c r="A201" i="38"/>
  <c r="B201" i="38"/>
  <c r="A202" i="38"/>
  <c r="B202" i="38"/>
  <c r="A203" i="38"/>
  <c r="B203" i="38"/>
  <c r="A204" i="38"/>
  <c r="B204" i="38"/>
  <c r="A205" i="38"/>
  <c r="B205" i="38"/>
  <c r="A206" i="38"/>
  <c r="B206" i="38"/>
  <c r="A207" i="38"/>
  <c r="B207" i="38"/>
  <c r="A208" i="38"/>
  <c r="B208" i="38"/>
  <c r="A209" i="38"/>
  <c r="B209" i="38"/>
  <c r="A210" i="38"/>
  <c r="B210" i="38"/>
  <c r="A211" i="38"/>
  <c r="B211" i="38"/>
  <c r="A212" i="38"/>
  <c r="B212" i="38"/>
  <c r="A213" i="38"/>
  <c r="B213" i="38"/>
  <c r="A214" i="38"/>
  <c r="B214" i="38"/>
  <c r="A215" i="38"/>
  <c r="B215" i="38"/>
  <c r="A216" i="38"/>
  <c r="B216" i="38"/>
  <c r="A217" i="38"/>
  <c r="B217" i="38"/>
  <c r="A218" i="38"/>
  <c r="B218" i="38"/>
  <c r="A219" i="38"/>
  <c r="B219" i="38"/>
  <c r="A220" i="38"/>
  <c r="B220" i="38"/>
  <c r="A221" i="38"/>
  <c r="B221" i="38"/>
  <c r="A222" i="38"/>
  <c r="B222" i="38"/>
  <c r="A223" i="38"/>
  <c r="B223" i="38"/>
  <c r="A224" i="38"/>
  <c r="B224" i="38"/>
  <c r="A225" i="38"/>
  <c r="B225" i="38"/>
  <c r="A226" i="38"/>
  <c r="B226" i="38"/>
  <c r="A227" i="38"/>
  <c r="B227" i="38"/>
  <c r="A228" i="38"/>
  <c r="B228" i="38"/>
  <c r="A229" i="38"/>
  <c r="B229" i="38"/>
  <c r="A230" i="38"/>
  <c r="B230" i="38"/>
  <c r="A231" i="38"/>
  <c r="B231" i="38"/>
  <c r="A232" i="38"/>
  <c r="B232" i="38"/>
  <c r="A233" i="38"/>
  <c r="B233" i="38"/>
  <c r="A234" i="38"/>
  <c r="B234" i="38"/>
  <c r="A235" i="38"/>
  <c r="B235" i="38"/>
  <c r="A236" i="38"/>
  <c r="B236" i="38"/>
  <c r="A237" i="38"/>
  <c r="B237" i="38"/>
  <c r="A238" i="38"/>
  <c r="B238" i="38"/>
  <c r="A239" i="38"/>
  <c r="B239" i="38"/>
  <c r="A240" i="38"/>
  <c r="B240" i="38"/>
  <c r="A241" i="38"/>
  <c r="B241" i="38"/>
  <c r="A242" i="38"/>
  <c r="B242" i="38"/>
  <c r="A243" i="38"/>
  <c r="B243" i="38"/>
  <c r="A244" i="38"/>
  <c r="B244" i="38"/>
  <c r="A245" i="38"/>
  <c r="B245" i="38"/>
  <c r="A246" i="38"/>
  <c r="B246" i="38"/>
  <c r="A247" i="38"/>
  <c r="B247" i="38"/>
  <c r="A248" i="38"/>
  <c r="B248" i="38"/>
  <c r="A249" i="38"/>
  <c r="B249" i="38"/>
  <c r="A250" i="38"/>
  <c r="B250" i="38"/>
  <c r="A251" i="38"/>
  <c r="B251" i="38"/>
  <c r="A252" i="38"/>
  <c r="B252" i="38"/>
  <c r="A253" i="38"/>
  <c r="B253" i="38"/>
  <c r="A254" i="38"/>
  <c r="B254" i="38"/>
  <c r="A255" i="38"/>
  <c r="B255" i="38"/>
  <c r="A256" i="38"/>
  <c r="B256" i="38"/>
  <c r="A257" i="38"/>
  <c r="B257" i="38"/>
  <c r="A258" i="38"/>
  <c r="B258" i="38"/>
  <c r="A259" i="38"/>
  <c r="B259" i="38"/>
  <c r="A260" i="38"/>
  <c r="B260" i="38"/>
  <c r="A261" i="38"/>
  <c r="B261" i="38"/>
  <c r="A262" i="38"/>
  <c r="B262" i="38"/>
  <c r="A263" i="38"/>
  <c r="B263" i="38"/>
  <c r="A264" i="38"/>
  <c r="B264" i="38"/>
  <c r="A265" i="38"/>
  <c r="B265" i="38"/>
  <c r="A266" i="38"/>
  <c r="B266" i="38"/>
  <c r="A267" i="38"/>
  <c r="B267" i="38"/>
  <c r="A268" i="38"/>
  <c r="B268" i="38"/>
  <c r="A269" i="38"/>
  <c r="B269" i="38"/>
  <c r="A270" i="38"/>
  <c r="B270" i="38"/>
  <c r="A271" i="38"/>
  <c r="B271" i="38"/>
  <c r="A272" i="38"/>
  <c r="B272" i="38"/>
  <c r="A273" i="38"/>
  <c r="B273" i="38"/>
  <c r="A274" i="38"/>
  <c r="B274" i="38"/>
  <c r="A275" i="38"/>
  <c r="B275" i="38"/>
  <c r="A276" i="38"/>
  <c r="B276" i="38"/>
  <c r="A277" i="38"/>
  <c r="B277" i="38"/>
  <c r="A278" i="38"/>
  <c r="B278" i="38"/>
  <c r="A279" i="38"/>
  <c r="B279" i="38"/>
  <c r="A280" i="38"/>
  <c r="B280" i="38"/>
  <c r="A281" i="38"/>
  <c r="B281" i="38"/>
  <c r="A282" i="38"/>
  <c r="B282" i="38"/>
  <c r="A283" i="38"/>
  <c r="B283" i="38"/>
  <c r="A284" i="38"/>
  <c r="B284" i="38"/>
  <c r="A285" i="38"/>
  <c r="B285" i="38"/>
  <c r="A286" i="38"/>
  <c r="B286" i="38"/>
  <c r="A287" i="38"/>
  <c r="B287" i="38"/>
  <c r="A288" i="38"/>
  <c r="B288" i="38"/>
  <c r="A289" i="38"/>
  <c r="B289" i="38"/>
  <c r="A290" i="38"/>
  <c r="B290" i="38"/>
  <c r="A291" i="38"/>
  <c r="B291" i="38"/>
  <c r="A292" i="38"/>
  <c r="B292" i="38"/>
  <c r="A293" i="38"/>
  <c r="B293" i="38"/>
  <c r="A294" i="38"/>
  <c r="B294" i="38"/>
  <c r="A295" i="38"/>
  <c r="B295" i="38"/>
  <c r="A296" i="38"/>
  <c r="B296" i="38"/>
  <c r="A297" i="38"/>
  <c r="B297" i="38"/>
  <c r="A298" i="38"/>
  <c r="B298" i="38"/>
  <c r="A299" i="38"/>
  <c r="B299" i="38"/>
  <c r="A300" i="38"/>
  <c r="B300" i="38"/>
  <c r="A301" i="38"/>
  <c r="B301" i="38"/>
  <c r="A302" i="38"/>
  <c r="B302" i="38"/>
  <c r="A303" i="38"/>
  <c r="B303" i="38"/>
  <c r="A304" i="38"/>
  <c r="B304" i="38"/>
  <c r="A305" i="38"/>
  <c r="B305" i="38"/>
  <c r="A306" i="38"/>
  <c r="B306" i="38"/>
  <c r="A307" i="38"/>
  <c r="B307" i="38"/>
  <c r="A308" i="38"/>
  <c r="B308" i="38"/>
  <c r="A309" i="38"/>
  <c r="B309" i="38"/>
  <c r="A310" i="38"/>
  <c r="B310" i="38"/>
  <c r="A311" i="38"/>
  <c r="B311" i="38"/>
  <c r="A312" i="38"/>
  <c r="B312" i="38"/>
  <c r="A313" i="38"/>
  <c r="B313" i="38"/>
  <c r="A314" i="38"/>
  <c r="B314" i="38"/>
  <c r="A315" i="38"/>
  <c r="B315" i="38"/>
  <c r="A316" i="38"/>
  <c r="B316" i="38"/>
  <c r="A317" i="38"/>
  <c r="B317" i="38"/>
  <c r="A318" i="38"/>
  <c r="B318" i="38"/>
  <c r="A319" i="38"/>
  <c r="B319" i="38"/>
  <c r="A320" i="38"/>
  <c r="B320" i="38"/>
  <c r="A321" i="38"/>
  <c r="B321" i="38"/>
  <c r="A322" i="38"/>
  <c r="B322" i="38"/>
  <c r="A323" i="38"/>
  <c r="B323" i="38"/>
  <c r="A324" i="38"/>
  <c r="B324" i="38"/>
  <c r="A325" i="38"/>
  <c r="B325" i="38"/>
  <c r="A326" i="38"/>
  <c r="B326" i="38"/>
  <c r="A327" i="38"/>
  <c r="B327" i="38"/>
  <c r="A328" i="38"/>
  <c r="B328" i="38"/>
  <c r="A329" i="38"/>
  <c r="B329" i="38"/>
  <c r="A330" i="38"/>
  <c r="B330" i="38"/>
  <c r="A331" i="38"/>
  <c r="B331" i="38"/>
  <c r="A332" i="38"/>
  <c r="B332" i="38"/>
  <c r="A333" i="38"/>
  <c r="B333" i="38"/>
  <c r="A334" i="38"/>
  <c r="B334" i="38"/>
  <c r="A335" i="38"/>
  <c r="B335" i="38"/>
  <c r="A336" i="38"/>
  <c r="B336" i="38"/>
  <c r="A337" i="38"/>
  <c r="B337" i="38"/>
  <c r="A338" i="38"/>
  <c r="B338" i="38"/>
  <c r="A339" i="38"/>
  <c r="B339" i="38"/>
  <c r="A340" i="38"/>
  <c r="B340" i="38"/>
  <c r="A341" i="38"/>
  <c r="B341" i="38"/>
  <c r="A342" i="38"/>
  <c r="B342" i="38"/>
  <c r="A343" i="38"/>
  <c r="B343" i="38"/>
  <c r="A344" i="38"/>
  <c r="B344" i="38"/>
  <c r="A345" i="38"/>
  <c r="B345" i="38"/>
  <c r="A346" i="38"/>
  <c r="B346" i="38"/>
  <c r="A347" i="38"/>
  <c r="B347" i="38"/>
  <c r="A348" i="38"/>
  <c r="B348" i="38"/>
  <c r="A349" i="38"/>
  <c r="B349" i="38"/>
  <c r="A350" i="38"/>
  <c r="B350" i="38"/>
  <c r="A351" i="38"/>
  <c r="B351" i="38"/>
  <c r="A352" i="38"/>
  <c r="B352" i="38"/>
  <c r="A353" i="38"/>
  <c r="B353" i="38"/>
  <c r="A354" i="38"/>
  <c r="B354" i="38"/>
  <c r="A355" i="38"/>
  <c r="B355" i="38"/>
  <c r="A356" i="38"/>
  <c r="B356" i="38"/>
  <c r="A357" i="38"/>
  <c r="B357" i="38"/>
  <c r="A358" i="38"/>
  <c r="B358" i="38"/>
  <c r="A359" i="38"/>
  <c r="B359" i="38"/>
  <c r="A360" i="38"/>
  <c r="B360" i="38"/>
  <c r="A361" i="38"/>
  <c r="B361" i="38"/>
  <c r="A362" i="38"/>
  <c r="B362" i="38"/>
  <c r="A363" i="38"/>
  <c r="B363" i="38"/>
  <c r="A364" i="38"/>
  <c r="B364" i="38"/>
  <c r="A365" i="38"/>
  <c r="B365" i="38"/>
  <c r="A366" i="38"/>
  <c r="B366" i="38"/>
  <c r="A367" i="38"/>
  <c r="B367" i="38"/>
  <c r="A368" i="38"/>
  <c r="B368" i="38"/>
  <c r="A369" i="38"/>
  <c r="B369" i="38"/>
  <c r="A370" i="38"/>
  <c r="B370" i="38"/>
  <c r="A371" i="38"/>
  <c r="B371" i="38"/>
  <c r="A372" i="38"/>
  <c r="B372" i="38"/>
  <c r="A373" i="38"/>
  <c r="B373" i="38"/>
  <c r="A374" i="38"/>
  <c r="B374" i="38"/>
  <c r="A375" i="38"/>
  <c r="B375" i="38"/>
  <c r="A376" i="38"/>
  <c r="B376" i="38"/>
  <c r="A377" i="38"/>
  <c r="B377" i="38"/>
  <c r="A378" i="38"/>
  <c r="B378" i="38"/>
  <c r="A379" i="38"/>
  <c r="B379" i="38"/>
  <c r="A380" i="38"/>
  <c r="B380" i="38"/>
  <c r="A381" i="38"/>
  <c r="B381" i="38"/>
  <c r="A382" i="38"/>
  <c r="B382" i="38"/>
  <c r="A383" i="38"/>
  <c r="B383" i="38"/>
  <c r="A384" i="38"/>
  <c r="B384" i="38"/>
  <c r="A385" i="38"/>
  <c r="B385" i="38"/>
  <c r="A386" i="38"/>
  <c r="B386" i="38"/>
  <c r="A387" i="38"/>
  <c r="B387" i="38"/>
  <c r="A388" i="38"/>
  <c r="B388" i="38"/>
  <c r="A389" i="38"/>
  <c r="B389" i="38"/>
  <c r="A390" i="38"/>
  <c r="B390" i="38"/>
  <c r="A391" i="38"/>
  <c r="B391" i="38"/>
  <c r="A392" i="38"/>
  <c r="B392" i="38"/>
  <c r="A393" i="38"/>
  <c r="B393" i="38"/>
  <c r="A394" i="38"/>
  <c r="B394" i="38"/>
  <c r="A395" i="38"/>
  <c r="B395" i="38"/>
  <c r="A396" i="38"/>
  <c r="B396" i="38"/>
  <c r="A397" i="38"/>
  <c r="B397" i="38"/>
  <c r="A398" i="38"/>
  <c r="B398" i="38"/>
  <c r="A399" i="38"/>
  <c r="B399" i="38"/>
  <c r="A400" i="38"/>
  <c r="B400" i="38"/>
  <c r="A401" i="38"/>
  <c r="B401" i="38"/>
  <c r="A402" i="38"/>
  <c r="B402" i="38"/>
  <c r="A403" i="38"/>
  <c r="B403" i="38"/>
  <c r="A404" i="38"/>
  <c r="B404" i="38"/>
  <c r="A405" i="38"/>
  <c r="B405" i="38"/>
  <c r="A406" i="38"/>
  <c r="B406" i="38"/>
  <c r="A407" i="38"/>
  <c r="B407" i="38"/>
  <c r="A408" i="38"/>
  <c r="B408" i="38"/>
  <c r="A409" i="38"/>
  <c r="B409" i="38"/>
  <c r="A410" i="38"/>
  <c r="B410" i="38"/>
  <c r="A411" i="38"/>
  <c r="B411" i="38"/>
  <c r="A412" i="38"/>
  <c r="B412" i="38"/>
  <c r="A413" i="38"/>
  <c r="B413" i="38"/>
  <c r="A414" i="38"/>
  <c r="B414" i="38"/>
  <c r="A415" i="38"/>
  <c r="B415" i="38"/>
  <c r="A416" i="38"/>
  <c r="B416" i="38"/>
  <c r="A417" i="38"/>
  <c r="B417" i="38"/>
  <c r="A418" i="38"/>
  <c r="B418" i="38"/>
  <c r="A419" i="38"/>
  <c r="B419" i="38"/>
  <c r="A420" i="38"/>
  <c r="B420" i="38"/>
  <c r="A421" i="38"/>
  <c r="B421" i="38"/>
  <c r="A422" i="38"/>
  <c r="B422" i="38"/>
  <c r="A423" i="38"/>
  <c r="B423" i="38"/>
  <c r="A424" i="38"/>
  <c r="B424" i="38"/>
  <c r="A425" i="38"/>
  <c r="B425" i="38"/>
  <c r="A426" i="38"/>
  <c r="B426" i="38"/>
  <c r="A427" i="38"/>
  <c r="B427" i="38"/>
  <c r="A428" i="38"/>
  <c r="B428" i="38"/>
  <c r="A429" i="38"/>
  <c r="B429" i="38"/>
  <c r="A430" i="38"/>
  <c r="B430" i="38"/>
  <c r="A431" i="38"/>
  <c r="B431" i="38"/>
  <c r="A432" i="38"/>
  <c r="B432" i="38"/>
  <c r="A4" i="39"/>
  <c r="B4" i="39"/>
  <c r="C4" i="39"/>
  <c r="D4" i="39"/>
  <c r="E4" i="39"/>
  <c r="F4" i="39"/>
  <c r="G4" i="39"/>
  <c r="S4" i="39"/>
  <c r="T4" i="39"/>
  <c r="U4" i="39"/>
  <c r="V4" i="39"/>
  <c r="W4" i="39"/>
  <c r="X4" i="39"/>
  <c r="Y4" i="39"/>
  <c r="Z4" i="39"/>
  <c r="AA4" i="39"/>
  <c r="AB4" i="39"/>
  <c r="AC4" i="39"/>
  <c r="AD4" i="39"/>
  <c r="AE4" i="39"/>
  <c r="AF4" i="39"/>
  <c r="AG4" i="39"/>
  <c r="AH4" i="39"/>
  <c r="AI4" i="39"/>
  <c r="AJ4" i="39"/>
  <c r="AK4" i="39"/>
  <c r="AL4" i="39"/>
  <c r="AX4" i="39"/>
  <c r="AY4" i="39"/>
  <c r="AZ4" i="39"/>
  <c r="BA4" i="39"/>
  <c r="BB4" i="39"/>
  <c r="BN4" i="39"/>
  <c r="BO4" i="39"/>
  <c r="BP4" i="39"/>
  <c r="BQ4" i="39"/>
  <c r="BR4" i="39"/>
  <c r="A5" i="39"/>
  <c r="B5" i="39"/>
  <c r="C5" i="39"/>
  <c r="D5" i="39"/>
  <c r="E5" i="39"/>
  <c r="F5" i="39"/>
  <c r="G5" i="39"/>
  <c r="S5" i="39"/>
  <c r="T5" i="39"/>
  <c r="U5" i="39"/>
  <c r="V5" i="39"/>
  <c r="W5" i="39"/>
  <c r="X5" i="39"/>
  <c r="Y5" i="39"/>
  <c r="Z5" i="39"/>
  <c r="AA5" i="39"/>
  <c r="AB5" i="39"/>
  <c r="AC5" i="39"/>
  <c r="AD5" i="39"/>
  <c r="AE5" i="39"/>
  <c r="AF5" i="39"/>
  <c r="AG5" i="39"/>
  <c r="AH5" i="39"/>
  <c r="AI5" i="39"/>
  <c r="AJ5" i="39"/>
  <c r="AK5" i="39"/>
  <c r="AL5" i="39"/>
  <c r="AX5" i="39"/>
  <c r="AY5" i="39"/>
  <c r="AZ5" i="39"/>
  <c r="BA5" i="39"/>
  <c r="BB5" i="39"/>
  <c r="BN5" i="39"/>
  <c r="BO5" i="39"/>
  <c r="BP5" i="39"/>
  <c r="BQ5" i="39"/>
  <c r="BR5" i="39"/>
  <c r="A6" i="39"/>
  <c r="B6" i="39"/>
  <c r="C6" i="39"/>
  <c r="D6" i="39"/>
  <c r="E6" i="39"/>
  <c r="F6" i="39"/>
  <c r="G6" i="39"/>
  <c r="S6" i="39"/>
  <c r="T6" i="39"/>
  <c r="U6" i="39"/>
  <c r="V6" i="39"/>
  <c r="W6" i="39"/>
  <c r="X6" i="39"/>
  <c r="Y6" i="39"/>
  <c r="Z6" i="39"/>
  <c r="AA6" i="39"/>
  <c r="AB6" i="39"/>
  <c r="AC6" i="39"/>
  <c r="AD6" i="39"/>
  <c r="AE6" i="39"/>
  <c r="AF6" i="39"/>
  <c r="AG6" i="39"/>
  <c r="AH6" i="39"/>
  <c r="AI6" i="39"/>
  <c r="AJ6" i="39"/>
  <c r="AK6" i="39"/>
  <c r="AL6" i="39"/>
  <c r="AX6" i="39"/>
  <c r="AY6" i="39"/>
  <c r="AZ6" i="39"/>
  <c r="BA6" i="39"/>
  <c r="BB6" i="39"/>
  <c r="BN6" i="39"/>
  <c r="BO6" i="39"/>
  <c r="BP6" i="39"/>
  <c r="BQ6" i="39"/>
  <c r="BR6" i="39"/>
  <c r="A7" i="39"/>
  <c r="B7" i="39"/>
  <c r="C7" i="39"/>
  <c r="D7" i="39"/>
  <c r="E7" i="39"/>
  <c r="F7" i="39"/>
  <c r="G7" i="39"/>
  <c r="S7" i="39"/>
  <c r="T7" i="39"/>
  <c r="U7" i="39"/>
  <c r="V7" i="39"/>
  <c r="W7" i="39"/>
  <c r="X7" i="39"/>
  <c r="Y7" i="39"/>
  <c r="Z7" i="39"/>
  <c r="AA7" i="39"/>
  <c r="AB7" i="39"/>
  <c r="AC7" i="39"/>
  <c r="AD7" i="39"/>
  <c r="AE7" i="39"/>
  <c r="AF7" i="39"/>
  <c r="AG7" i="39"/>
  <c r="AH7" i="39"/>
  <c r="AI7" i="39"/>
  <c r="AJ7" i="39"/>
  <c r="AK7" i="39"/>
  <c r="AL7" i="39"/>
  <c r="AX7" i="39"/>
  <c r="AY7" i="39"/>
  <c r="AZ7" i="39"/>
  <c r="BA7" i="39"/>
  <c r="BB7" i="39"/>
  <c r="BN7" i="39"/>
  <c r="BO7" i="39"/>
  <c r="BP7" i="39"/>
  <c r="BQ7" i="39"/>
  <c r="BR7" i="39"/>
  <c r="A8" i="39"/>
  <c r="B8" i="39"/>
  <c r="C8" i="39"/>
  <c r="D8" i="39"/>
  <c r="E8" i="39"/>
  <c r="F8" i="39"/>
  <c r="G8" i="39"/>
  <c r="S8" i="39"/>
  <c r="T8" i="39"/>
  <c r="U8" i="39"/>
  <c r="V8" i="39"/>
  <c r="W8" i="39"/>
  <c r="X8" i="39"/>
  <c r="Y8" i="39"/>
  <c r="Z8" i="39"/>
  <c r="AA8" i="39"/>
  <c r="AB8" i="39"/>
  <c r="AC8" i="39"/>
  <c r="AD8" i="39"/>
  <c r="AE8" i="39"/>
  <c r="AF8" i="39"/>
  <c r="AG8" i="39"/>
  <c r="AH8" i="39"/>
  <c r="AI8" i="39"/>
  <c r="AJ8" i="39"/>
  <c r="AK8" i="39"/>
  <c r="AL8" i="39"/>
  <c r="AX8" i="39"/>
  <c r="AY8" i="39"/>
  <c r="AZ8" i="39"/>
  <c r="BA8" i="39"/>
  <c r="BB8" i="39"/>
  <c r="BN8" i="39"/>
  <c r="BO8" i="39"/>
  <c r="BP8" i="39"/>
  <c r="BQ8" i="39"/>
  <c r="BR8" i="39"/>
  <c r="A9" i="39"/>
  <c r="B9" i="39"/>
  <c r="C9" i="39"/>
  <c r="D9" i="39"/>
  <c r="E9" i="39"/>
  <c r="F9" i="39"/>
  <c r="G9" i="39"/>
  <c r="S9" i="39"/>
  <c r="T9" i="39"/>
  <c r="U9" i="39"/>
  <c r="V9" i="39"/>
  <c r="W9" i="39"/>
  <c r="X9" i="39"/>
  <c r="Y9" i="39"/>
  <c r="Z9" i="39"/>
  <c r="AA9" i="39"/>
  <c r="AB9" i="39"/>
  <c r="AC9" i="39"/>
  <c r="AD9" i="39"/>
  <c r="AE9" i="39"/>
  <c r="AF9" i="39"/>
  <c r="AG9" i="39"/>
  <c r="AH9" i="39"/>
  <c r="AI9" i="39"/>
  <c r="AJ9" i="39"/>
  <c r="AK9" i="39"/>
  <c r="AL9" i="39"/>
  <c r="AX9" i="39"/>
  <c r="AY9" i="39"/>
  <c r="AZ9" i="39"/>
  <c r="BA9" i="39"/>
  <c r="BB9" i="39"/>
  <c r="BN9" i="39"/>
  <c r="BO9" i="39"/>
  <c r="BP9" i="39"/>
  <c r="BQ9" i="39"/>
  <c r="BR9" i="39"/>
  <c r="A10" i="39"/>
  <c r="B10" i="39"/>
  <c r="C10" i="39"/>
  <c r="D10" i="39"/>
  <c r="E10" i="39"/>
  <c r="F10" i="39"/>
  <c r="G10" i="39"/>
  <c r="S10" i="39"/>
  <c r="T10" i="39"/>
  <c r="U10" i="39"/>
  <c r="V10" i="39"/>
  <c r="W10" i="39"/>
  <c r="X10" i="39"/>
  <c r="Y10" i="39"/>
  <c r="Z10" i="39"/>
  <c r="AA10" i="39"/>
  <c r="AB10" i="39"/>
  <c r="AC10" i="39"/>
  <c r="AD10" i="39"/>
  <c r="AE10" i="39"/>
  <c r="AF10" i="39"/>
  <c r="AG10" i="39"/>
  <c r="AH10" i="39"/>
  <c r="AI10" i="39"/>
  <c r="AJ10" i="39"/>
  <c r="AK10" i="39"/>
  <c r="AL10" i="39"/>
  <c r="AX10" i="39"/>
  <c r="AY10" i="39"/>
  <c r="AZ10" i="39"/>
  <c r="BA10" i="39"/>
  <c r="BB10" i="39"/>
  <c r="BN10" i="39"/>
  <c r="BO10" i="39"/>
  <c r="BP10" i="39"/>
  <c r="BQ10" i="39"/>
  <c r="BR10" i="39"/>
  <c r="A11" i="39"/>
  <c r="B11" i="39"/>
  <c r="C11" i="39"/>
  <c r="D11" i="39"/>
  <c r="E11" i="39"/>
  <c r="F11" i="39"/>
  <c r="G11" i="39"/>
  <c r="S11" i="39"/>
  <c r="T11" i="39"/>
  <c r="U11" i="39"/>
  <c r="V11" i="39"/>
  <c r="W11" i="39"/>
  <c r="X11" i="39"/>
  <c r="Y11" i="39"/>
  <c r="Z11" i="39"/>
  <c r="AA11" i="39"/>
  <c r="AB11" i="39"/>
  <c r="AC11" i="39"/>
  <c r="AD11" i="39"/>
  <c r="AE11" i="39"/>
  <c r="AF11" i="39"/>
  <c r="AG11" i="39"/>
  <c r="AH11" i="39"/>
  <c r="AI11" i="39"/>
  <c r="AJ11" i="39"/>
  <c r="AK11" i="39"/>
  <c r="AL11" i="39"/>
  <c r="AX11" i="39"/>
  <c r="AY11" i="39"/>
  <c r="AZ11" i="39"/>
  <c r="BA11" i="39"/>
  <c r="BB11" i="39"/>
  <c r="BN11" i="39"/>
  <c r="BO11" i="39"/>
  <c r="BP11" i="39"/>
  <c r="BQ11" i="39"/>
  <c r="BR11" i="39"/>
  <c r="A12" i="39"/>
  <c r="B12" i="39"/>
  <c r="C12" i="39"/>
  <c r="D12" i="39"/>
  <c r="E12" i="39"/>
  <c r="F12" i="39"/>
  <c r="G12" i="39"/>
  <c r="S12" i="39"/>
  <c r="T12" i="39"/>
  <c r="U12" i="39"/>
  <c r="V12" i="39"/>
  <c r="W12" i="39"/>
  <c r="X12" i="39"/>
  <c r="Y12" i="39"/>
  <c r="Z12" i="39"/>
  <c r="AA12" i="39"/>
  <c r="AB12" i="39"/>
  <c r="AC12" i="39"/>
  <c r="AD12" i="39"/>
  <c r="AE12" i="39"/>
  <c r="AF12" i="39"/>
  <c r="AG12" i="39"/>
  <c r="AH12" i="39"/>
  <c r="AI12" i="39"/>
  <c r="AJ12" i="39"/>
  <c r="AK12" i="39"/>
  <c r="AL12" i="39"/>
  <c r="AX12" i="39"/>
  <c r="AY12" i="39"/>
  <c r="AZ12" i="39"/>
  <c r="BA12" i="39"/>
  <c r="BB12" i="39"/>
  <c r="BN12" i="39"/>
  <c r="BO12" i="39"/>
  <c r="BP12" i="39"/>
  <c r="BQ12" i="39"/>
  <c r="BR12" i="39"/>
  <c r="A13" i="39"/>
  <c r="B13" i="39"/>
  <c r="C13" i="39"/>
  <c r="D13" i="39"/>
  <c r="E13" i="39"/>
  <c r="F13" i="39"/>
  <c r="G13" i="39"/>
  <c r="S13" i="39"/>
  <c r="T13" i="39"/>
  <c r="U13" i="39"/>
  <c r="V13" i="39"/>
  <c r="W13" i="39"/>
  <c r="X13" i="39"/>
  <c r="Y13" i="39"/>
  <c r="Z13" i="39"/>
  <c r="AA13" i="39"/>
  <c r="AB13" i="39"/>
  <c r="AC13" i="39"/>
  <c r="AD13" i="39"/>
  <c r="AE13" i="39"/>
  <c r="AF13" i="39"/>
  <c r="AG13" i="39"/>
  <c r="AH13" i="39"/>
  <c r="AI13" i="39"/>
  <c r="AJ13" i="39"/>
  <c r="AK13" i="39"/>
  <c r="AL13" i="39"/>
  <c r="AX13" i="39"/>
  <c r="AY13" i="39"/>
  <c r="AZ13" i="39"/>
  <c r="BA13" i="39"/>
  <c r="BB13" i="39"/>
  <c r="BN13" i="39"/>
  <c r="BO13" i="39"/>
  <c r="BP13" i="39"/>
  <c r="BQ13" i="39"/>
  <c r="BR13" i="39"/>
  <c r="A14" i="39"/>
  <c r="B14" i="39"/>
  <c r="C14" i="39"/>
  <c r="D14" i="39"/>
  <c r="E14" i="39"/>
  <c r="F14" i="39"/>
  <c r="G14" i="39"/>
  <c r="S14" i="39"/>
  <c r="T14" i="39"/>
  <c r="U14" i="39"/>
  <c r="V14" i="39"/>
  <c r="W14" i="39"/>
  <c r="X14" i="39"/>
  <c r="Y14" i="39"/>
  <c r="Z14" i="39"/>
  <c r="AA14" i="39"/>
  <c r="AB14" i="39"/>
  <c r="AC14" i="39"/>
  <c r="AD14" i="39"/>
  <c r="AE14" i="39"/>
  <c r="AF14" i="39"/>
  <c r="AG14" i="39"/>
  <c r="AH14" i="39"/>
  <c r="AI14" i="39"/>
  <c r="AJ14" i="39"/>
  <c r="AK14" i="39"/>
  <c r="AL14" i="39"/>
  <c r="AX14" i="39"/>
  <c r="AY14" i="39"/>
  <c r="AZ14" i="39"/>
  <c r="BA14" i="39"/>
  <c r="BB14" i="39"/>
  <c r="BN14" i="39"/>
  <c r="BO14" i="39"/>
  <c r="BP14" i="39"/>
  <c r="BQ14" i="39"/>
  <c r="BR14" i="39"/>
  <c r="A15" i="39"/>
  <c r="B15" i="39"/>
  <c r="C15" i="39"/>
  <c r="D15" i="39"/>
  <c r="E15" i="39"/>
  <c r="F15" i="39"/>
  <c r="G15" i="39"/>
  <c r="S15" i="39"/>
  <c r="T15" i="39"/>
  <c r="U15" i="39"/>
  <c r="V15" i="39"/>
  <c r="W15" i="39"/>
  <c r="X15" i="39"/>
  <c r="Y15" i="39"/>
  <c r="Z15" i="39"/>
  <c r="AA15" i="39"/>
  <c r="AB15" i="39"/>
  <c r="AC15" i="39"/>
  <c r="AD15" i="39"/>
  <c r="AE15" i="39"/>
  <c r="AF15" i="39"/>
  <c r="AG15" i="39"/>
  <c r="AH15" i="39"/>
  <c r="AI15" i="39"/>
  <c r="AJ15" i="39"/>
  <c r="AK15" i="39"/>
  <c r="AL15" i="39"/>
  <c r="AX15" i="39"/>
  <c r="AY15" i="39"/>
  <c r="AZ15" i="39"/>
  <c r="BA15" i="39"/>
  <c r="BB15" i="39"/>
  <c r="BN15" i="39"/>
  <c r="BO15" i="39"/>
  <c r="BP15" i="39"/>
  <c r="BQ15" i="39"/>
  <c r="BR15" i="39"/>
  <c r="A16" i="39"/>
  <c r="B16" i="39"/>
  <c r="C16" i="39"/>
  <c r="D16" i="39"/>
  <c r="E16" i="39"/>
  <c r="F16" i="39"/>
  <c r="G16" i="39"/>
  <c r="S16" i="39"/>
  <c r="T16" i="39"/>
  <c r="U16" i="39"/>
  <c r="V16" i="39"/>
  <c r="W16" i="39"/>
  <c r="X16" i="39"/>
  <c r="Y16" i="39"/>
  <c r="Z16" i="39"/>
  <c r="AA16" i="39"/>
  <c r="AB16" i="39"/>
  <c r="AC16" i="39"/>
  <c r="AD16" i="39"/>
  <c r="AE16" i="39"/>
  <c r="AF16" i="39"/>
  <c r="AG16" i="39"/>
  <c r="AH16" i="39"/>
  <c r="AI16" i="39"/>
  <c r="AJ16" i="39"/>
  <c r="AK16" i="39"/>
  <c r="AL16" i="39"/>
  <c r="AX16" i="39"/>
  <c r="AY16" i="39"/>
  <c r="AZ16" i="39"/>
  <c r="BA16" i="39"/>
  <c r="BB16" i="39"/>
  <c r="BN16" i="39"/>
  <c r="BO16" i="39"/>
  <c r="BP16" i="39"/>
  <c r="BQ16" i="39"/>
  <c r="BR16" i="39"/>
  <c r="A17" i="39"/>
  <c r="B17" i="39"/>
  <c r="C17" i="39"/>
  <c r="D17" i="39"/>
  <c r="E17" i="39"/>
  <c r="F17" i="39"/>
  <c r="G17" i="39"/>
  <c r="S17" i="39"/>
  <c r="T17" i="39"/>
  <c r="U17" i="39"/>
  <c r="V17" i="39"/>
  <c r="W17" i="39"/>
  <c r="X17" i="39"/>
  <c r="Y17" i="39"/>
  <c r="Z17" i="39"/>
  <c r="AA17" i="39"/>
  <c r="AB17" i="39"/>
  <c r="AC17" i="39"/>
  <c r="AD17" i="39"/>
  <c r="AE17" i="39"/>
  <c r="AF17" i="39"/>
  <c r="AG17" i="39"/>
  <c r="AH17" i="39"/>
  <c r="AI17" i="39"/>
  <c r="AJ17" i="39"/>
  <c r="AK17" i="39"/>
  <c r="AL17" i="39"/>
  <c r="AX17" i="39"/>
  <c r="AY17" i="39"/>
  <c r="AZ17" i="39"/>
  <c r="BA17" i="39"/>
  <c r="BB17" i="39"/>
  <c r="BN17" i="39"/>
  <c r="BO17" i="39"/>
  <c r="BP17" i="39"/>
  <c r="BQ17" i="39"/>
  <c r="BR17" i="39"/>
  <c r="A18" i="39"/>
  <c r="B18" i="39"/>
  <c r="C18" i="39"/>
  <c r="D18" i="39"/>
  <c r="E18" i="39"/>
  <c r="F18" i="39"/>
  <c r="G18" i="39"/>
  <c r="S18" i="39"/>
  <c r="T18" i="39"/>
  <c r="U18" i="39"/>
  <c r="V18" i="39"/>
  <c r="W18" i="39"/>
  <c r="X18" i="39"/>
  <c r="Y18" i="39"/>
  <c r="Z18" i="39"/>
  <c r="AA18" i="39"/>
  <c r="AB18" i="39"/>
  <c r="AC18" i="39"/>
  <c r="AD18" i="39"/>
  <c r="AE18" i="39"/>
  <c r="AF18" i="39"/>
  <c r="AG18" i="39"/>
  <c r="AH18" i="39"/>
  <c r="AI18" i="39"/>
  <c r="AJ18" i="39"/>
  <c r="AK18" i="39"/>
  <c r="AL18" i="39"/>
  <c r="AX18" i="39"/>
  <c r="AY18" i="39"/>
  <c r="AZ18" i="39"/>
  <c r="BA18" i="39"/>
  <c r="BB18" i="39"/>
  <c r="BN18" i="39"/>
  <c r="BO18" i="39"/>
  <c r="BP18" i="39"/>
  <c r="BQ18" i="39"/>
  <c r="BR18" i="39"/>
  <c r="A19" i="39"/>
  <c r="B19" i="39"/>
  <c r="C19" i="39"/>
  <c r="D19" i="39"/>
  <c r="E19" i="39"/>
  <c r="F19" i="39"/>
  <c r="G19" i="39"/>
  <c r="S19" i="39"/>
  <c r="T19" i="39"/>
  <c r="U19" i="39"/>
  <c r="V19" i="39"/>
  <c r="W19" i="39"/>
  <c r="X19" i="39"/>
  <c r="Y19" i="39"/>
  <c r="Z19" i="39"/>
  <c r="AA19" i="39"/>
  <c r="AB19" i="39"/>
  <c r="AC19" i="39"/>
  <c r="AD19" i="39"/>
  <c r="AE19" i="39"/>
  <c r="AF19" i="39"/>
  <c r="AG19" i="39"/>
  <c r="AH19" i="39"/>
  <c r="AI19" i="39"/>
  <c r="AJ19" i="39"/>
  <c r="AK19" i="39"/>
  <c r="AL19" i="39"/>
  <c r="AX19" i="39"/>
  <c r="AY19" i="39"/>
  <c r="AZ19" i="39"/>
  <c r="BA19" i="39"/>
  <c r="BB19" i="39"/>
  <c r="BN19" i="39"/>
  <c r="BO19" i="39"/>
  <c r="BP19" i="39"/>
  <c r="BQ19" i="39"/>
  <c r="BR19" i="39"/>
  <c r="A20" i="39"/>
  <c r="B20" i="39"/>
  <c r="C20" i="39"/>
  <c r="D20" i="39"/>
  <c r="E20" i="39"/>
  <c r="F20" i="39"/>
  <c r="G20" i="39"/>
  <c r="S20" i="39"/>
  <c r="T20" i="39"/>
  <c r="U20" i="39"/>
  <c r="V20" i="39"/>
  <c r="W20" i="39"/>
  <c r="X20" i="39"/>
  <c r="Y20" i="39"/>
  <c r="Z20" i="39"/>
  <c r="AA20" i="39"/>
  <c r="AB20" i="39"/>
  <c r="AC20" i="39"/>
  <c r="AD20" i="39"/>
  <c r="AE20" i="39"/>
  <c r="AF20" i="39"/>
  <c r="AG20" i="39"/>
  <c r="AH20" i="39"/>
  <c r="AI20" i="39"/>
  <c r="AJ20" i="39"/>
  <c r="AK20" i="39"/>
  <c r="AL20" i="39"/>
  <c r="AX20" i="39"/>
  <c r="AY20" i="39"/>
  <c r="AZ20" i="39"/>
  <c r="BA20" i="39"/>
  <c r="BB20" i="39"/>
  <c r="BN20" i="39"/>
  <c r="BO20" i="39"/>
  <c r="BP20" i="39"/>
  <c r="BQ20" i="39"/>
  <c r="BR20" i="39"/>
  <c r="A21" i="39"/>
  <c r="B21" i="39"/>
  <c r="C21" i="39"/>
  <c r="D21" i="39"/>
  <c r="E21" i="39"/>
  <c r="F21" i="39"/>
  <c r="G21" i="39"/>
  <c r="S21" i="39"/>
  <c r="T21" i="39"/>
  <c r="U21" i="39"/>
  <c r="V21" i="39"/>
  <c r="W21" i="39"/>
  <c r="X21" i="39"/>
  <c r="Y21" i="39"/>
  <c r="Z21" i="39"/>
  <c r="AA21" i="39"/>
  <c r="AB21" i="39"/>
  <c r="AC21" i="39"/>
  <c r="AD21" i="39"/>
  <c r="AE21" i="39"/>
  <c r="AF21" i="39"/>
  <c r="AG21" i="39"/>
  <c r="AH21" i="39"/>
  <c r="AI21" i="39"/>
  <c r="AJ21" i="39"/>
  <c r="AK21" i="39"/>
  <c r="AL21" i="39"/>
  <c r="AX21" i="39"/>
  <c r="AY21" i="39"/>
  <c r="AZ21" i="39"/>
  <c r="BA21" i="39"/>
  <c r="BB21" i="39"/>
  <c r="BN21" i="39"/>
  <c r="BO21" i="39"/>
  <c r="BP21" i="39"/>
  <c r="BQ21" i="39"/>
  <c r="BR21" i="39"/>
  <c r="A22" i="39"/>
  <c r="B22" i="39"/>
  <c r="C22" i="39"/>
  <c r="D22" i="39"/>
  <c r="E22" i="39"/>
  <c r="F22" i="39"/>
  <c r="G22" i="39"/>
  <c r="S22" i="39"/>
  <c r="T22" i="39"/>
  <c r="U22" i="39"/>
  <c r="V22" i="39"/>
  <c r="W22" i="39"/>
  <c r="X22" i="39"/>
  <c r="Y22" i="39"/>
  <c r="Z22" i="39"/>
  <c r="AA22" i="39"/>
  <c r="AB22" i="39"/>
  <c r="AC22" i="39"/>
  <c r="AD22" i="39"/>
  <c r="AE22" i="39"/>
  <c r="AF22" i="39"/>
  <c r="AG22" i="39"/>
  <c r="AH22" i="39"/>
  <c r="AI22" i="39"/>
  <c r="AJ22" i="39"/>
  <c r="AK22" i="39"/>
  <c r="AL22" i="39"/>
  <c r="AX22" i="39"/>
  <c r="AY22" i="39"/>
  <c r="AZ22" i="39"/>
  <c r="BA22" i="39"/>
  <c r="BB22" i="39"/>
  <c r="BN22" i="39"/>
  <c r="BO22" i="39"/>
  <c r="BP22" i="39"/>
  <c r="BQ22" i="39"/>
  <c r="BR22" i="39"/>
  <c r="A23" i="39"/>
  <c r="B23" i="39"/>
  <c r="C23" i="39"/>
  <c r="D23" i="39"/>
  <c r="E23" i="39"/>
  <c r="F23" i="39"/>
  <c r="G23" i="39"/>
  <c r="S23" i="39"/>
  <c r="T23" i="39"/>
  <c r="U23" i="39"/>
  <c r="V23" i="39"/>
  <c r="W23" i="39"/>
  <c r="X23" i="39"/>
  <c r="Y23" i="39"/>
  <c r="Z23" i="39"/>
  <c r="AA23" i="39"/>
  <c r="AB23" i="39"/>
  <c r="AC23" i="39"/>
  <c r="AD23" i="39"/>
  <c r="AE23" i="39"/>
  <c r="AF23" i="39"/>
  <c r="AG23" i="39"/>
  <c r="AH23" i="39"/>
  <c r="AI23" i="39"/>
  <c r="AJ23" i="39"/>
  <c r="AK23" i="39"/>
  <c r="AL23" i="39"/>
  <c r="AX23" i="39"/>
  <c r="AY23" i="39"/>
  <c r="AZ23" i="39"/>
  <c r="BA23" i="39"/>
  <c r="BB23" i="39"/>
  <c r="BN23" i="39"/>
  <c r="BO23" i="39"/>
  <c r="BP23" i="39"/>
  <c r="BQ23" i="39"/>
  <c r="BR23" i="39"/>
  <c r="A24" i="39"/>
  <c r="B24" i="39"/>
  <c r="C24" i="39"/>
  <c r="D24" i="39"/>
  <c r="E24" i="39"/>
  <c r="F24" i="39"/>
  <c r="G24" i="39"/>
  <c r="S24" i="39"/>
  <c r="T24" i="39"/>
  <c r="U24" i="39"/>
  <c r="V24" i="39"/>
  <c r="W24" i="39"/>
  <c r="X24" i="39"/>
  <c r="Y24" i="39"/>
  <c r="Z24" i="39"/>
  <c r="AA24" i="39"/>
  <c r="AB24" i="39"/>
  <c r="AC24" i="39"/>
  <c r="AD24" i="39"/>
  <c r="AE24" i="39"/>
  <c r="AF24" i="39"/>
  <c r="AG24" i="39"/>
  <c r="AH24" i="39"/>
  <c r="AI24" i="39"/>
  <c r="AJ24" i="39"/>
  <c r="AK24" i="39"/>
  <c r="AL24" i="39"/>
  <c r="AX24" i="39"/>
  <c r="AY24" i="39"/>
  <c r="AZ24" i="39"/>
  <c r="BA24" i="39"/>
  <c r="BB24" i="39"/>
  <c r="BN24" i="39"/>
  <c r="BO24" i="39"/>
  <c r="BP24" i="39"/>
  <c r="BQ24" i="39"/>
  <c r="BR24" i="39"/>
  <c r="A25" i="39"/>
  <c r="B25" i="39"/>
  <c r="C25" i="39"/>
  <c r="D25" i="39"/>
  <c r="E25" i="39"/>
  <c r="F25" i="39"/>
  <c r="G25" i="39"/>
  <c r="S25" i="39"/>
  <c r="T25" i="39"/>
  <c r="U25" i="39"/>
  <c r="V25" i="39"/>
  <c r="W25" i="39"/>
  <c r="X25" i="39"/>
  <c r="Y25" i="39"/>
  <c r="Z25" i="39"/>
  <c r="AA25" i="39"/>
  <c r="AB25" i="39"/>
  <c r="AC25" i="39"/>
  <c r="Y25" i="37" s="1"/>
  <c r="AD25" i="39"/>
  <c r="AE25" i="39"/>
  <c r="AF25" i="39"/>
  <c r="AG25" i="39"/>
  <c r="AH25" i="39"/>
  <c r="AI25" i="39"/>
  <c r="AJ25" i="39"/>
  <c r="AK25" i="39"/>
  <c r="AL25" i="39"/>
  <c r="AX25" i="39"/>
  <c r="AY25" i="39"/>
  <c r="AZ25" i="39"/>
  <c r="BA25" i="39"/>
  <c r="BB25" i="39"/>
  <c r="BN25" i="39"/>
  <c r="BO25" i="39"/>
  <c r="BP25" i="39"/>
  <c r="BQ25" i="39"/>
  <c r="BR25" i="39"/>
  <c r="A26" i="39"/>
  <c r="B26" i="39"/>
  <c r="C26" i="39"/>
  <c r="W26" i="37" s="1"/>
  <c r="D26" i="39"/>
  <c r="E26" i="39"/>
  <c r="F26" i="39"/>
  <c r="G26" i="39"/>
  <c r="S26" i="39"/>
  <c r="T26" i="39"/>
  <c r="U26" i="39"/>
  <c r="V26" i="39"/>
  <c r="W26" i="39"/>
  <c r="X26" i="39"/>
  <c r="Y26" i="39"/>
  <c r="Z26" i="39"/>
  <c r="AA26" i="39"/>
  <c r="AB26" i="39"/>
  <c r="AC26" i="39"/>
  <c r="AD26" i="39"/>
  <c r="AE26" i="39"/>
  <c r="AF26" i="39"/>
  <c r="AG26" i="39"/>
  <c r="AH26" i="39"/>
  <c r="AI26" i="39"/>
  <c r="AJ26" i="39"/>
  <c r="AK26" i="39"/>
  <c r="AL26" i="39"/>
  <c r="AX26" i="39"/>
  <c r="AY26" i="39"/>
  <c r="AZ26" i="39"/>
  <c r="BA26" i="39"/>
  <c r="BB26" i="39"/>
  <c r="BN26" i="39"/>
  <c r="BO26" i="39"/>
  <c r="BP26" i="39"/>
  <c r="BQ26" i="39"/>
  <c r="BR26" i="39"/>
  <c r="A27" i="39"/>
  <c r="B27" i="39"/>
  <c r="C27" i="39"/>
  <c r="D27" i="39"/>
  <c r="E27" i="39"/>
  <c r="F27" i="39"/>
  <c r="G27" i="39"/>
  <c r="S27" i="39"/>
  <c r="T27" i="39"/>
  <c r="U27" i="39"/>
  <c r="V27" i="39"/>
  <c r="W27" i="39"/>
  <c r="X27" i="39"/>
  <c r="Y27" i="39"/>
  <c r="Z27" i="39"/>
  <c r="AA27" i="39"/>
  <c r="AB27" i="39"/>
  <c r="AC27" i="39"/>
  <c r="AD27" i="39"/>
  <c r="AE27" i="39"/>
  <c r="AF27" i="39"/>
  <c r="AG27" i="39"/>
  <c r="AH27" i="39"/>
  <c r="AI27" i="39"/>
  <c r="AJ27" i="39"/>
  <c r="AK27" i="39"/>
  <c r="AL27" i="39"/>
  <c r="AX27" i="39"/>
  <c r="AY27" i="39"/>
  <c r="AZ27" i="39"/>
  <c r="BA27" i="39"/>
  <c r="BB27" i="39"/>
  <c r="BN27" i="39"/>
  <c r="BO27" i="39"/>
  <c r="BP27" i="39"/>
  <c r="BQ27" i="39"/>
  <c r="BR27" i="39"/>
  <c r="A28" i="39"/>
  <c r="B28" i="39"/>
  <c r="C28" i="39"/>
  <c r="D28" i="39"/>
  <c r="E28" i="39"/>
  <c r="F28" i="39"/>
  <c r="G28" i="39"/>
  <c r="S28" i="39"/>
  <c r="T28" i="39"/>
  <c r="U28" i="39"/>
  <c r="V28" i="39"/>
  <c r="W28" i="39"/>
  <c r="X28" i="39"/>
  <c r="Y28" i="39"/>
  <c r="Z28" i="39"/>
  <c r="AA28" i="39"/>
  <c r="AB28" i="39"/>
  <c r="AC28" i="39"/>
  <c r="AD28" i="39"/>
  <c r="AE28" i="39"/>
  <c r="AF28" i="39"/>
  <c r="AG28" i="39"/>
  <c r="AH28" i="39"/>
  <c r="AI28" i="39"/>
  <c r="AJ28" i="39"/>
  <c r="AK28" i="39"/>
  <c r="AL28" i="39"/>
  <c r="AX28" i="39"/>
  <c r="AY28" i="39"/>
  <c r="AZ28" i="39"/>
  <c r="BA28" i="39"/>
  <c r="BB28" i="39"/>
  <c r="BN28" i="39"/>
  <c r="BO28" i="39"/>
  <c r="BP28" i="39"/>
  <c r="BQ28" i="39"/>
  <c r="BR28" i="39"/>
  <c r="A29" i="39"/>
  <c r="B29" i="39"/>
  <c r="C29" i="39"/>
  <c r="D29" i="39"/>
  <c r="E29" i="39"/>
  <c r="F29" i="39"/>
  <c r="G29" i="39"/>
  <c r="S29" i="39"/>
  <c r="T29" i="39"/>
  <c r="U29" i="39"/>
  <c r="V29" i="39"/>
  <c r="W29" i="39"/>
  <c r="X29" i="39"/>
  <c r="Y29" i="39"/>
  <c r="Z29" i="39"/>
  <c r="AA29" i="39"/>
  <c r="AB29" i="39"/>
  <c r="AC29" i="39"/>
  <c r="AD29" i="39"/>
  <c r="AE29" i="39"/>
  <c r="AF29" i="39"/>
  <c r="AG29" i="39"/>
  <c r="AH29" i="39"/>
  <c r="AI29" i="39"/>
  <c r="AJ29" i="39"/>
  <c r="AK29" i="39"/>
  <c r="AL29" i="39"/>
  <c r="AX29" i="39"/>
  <c r="AY29" i="39"/>
  <c r="AZ29" i="39"/>
  <c r="BA29" i="39"/>
  <c r="BB29" i="39"/>
  <c r="BN29" i="39"/>
  <c r="BO29" i="39"/>
  <c r="BP29" i="39"/>
  <c r="BQ29" i="39"/>
  <c r="BR29" i="39"/>
  <c r="A30" i="39"/>
  <c r="B30" i="39"/>
  <c r="C30" i="39"/>
  <c r="D30" i="39"/>
  <c r="E30" i="39"/>
  <c r="F30" i="39"/>
  <c r="G30" i="39"/>
  <c r="S30" i="39"/>
  <c r="T30" i="39"/>
  <c r="U30" i="39"/>
  <c r="V30" i="39"/>
  <c r="W30" i="39"/>
  <c r="X30" i="39"/>
  <c r="Y30" i="39"/>
  <c r="Z30" i="39"/>
  <c r="AA30" i="39"/>
  <c r="AB30" i="39"/>
  <c r="AC30" i="39"/>
  <c r="Y30" i="37" s="1"/>
  <c r="AD30" i="39"/>
  <c r="AE30" i="39"/>
  <c r="AF30" i="39"/>
  <c r="AG30" i="39"/>
  <c r="AH30" i="39"/>
  <c r="AI30" i="39"/>
  <c r="AJ30" i="39"/>
  <c r="AK30" i="39"/>
  <c r="AL30" i="39"/>
  <c r="AX30" i="39"/>
  <c r="AY30" i="39"/>
  <c r="AZ30" i="39"/>
  <c r="BA30" i="39"/>
  <c r="BB30" i="39"/>
  <c r="BN30" i="39"/>
  <c r="BO30" i="39"/>
  <c r="BP30" i="39"/>
  <c r="BQ30" i="39"/>
  <c r="BR30" i="39"/>
  <c r="A31" i="39"/>
  <c r="B31" i="39"/>
  <c r="C31" i="39"/>
  <c r="D31" i="39"/>
  <c r="E31" i="39"/>
  <c r="F31" i="39"/>
  <c r="G31" i="39"/>
  <c r="S31" i="39"/>
  <c r="T31" i="39"/>
  <c r="U31" i="39"/>
  <c r="V31" i="39"/>
  <c r="W31" i="39"/>
  <c r="X31" i="39"/>
  <c r="Y31" i="39"/>
  <c r="Z31" i="39"/>
  <c r="AA31" i="39"/>
  <c r="AB31" i="39"/>
  <c r="AC31" i="39"/>
  <c r="AD31" i="39"/>
  <c r="AE31" i="39"/>
  <c r="AF31" i="39"/>
  <c r="AG31" i="39"/>
  <c r="AH31" i="39"/>
  <c r="AI31" i="39"/>
  <c r="AJ31" i="39"/>
  <c r="AK31" i="39"/>
  <c r="AL31" i="39"/>
  <c r="AX31" i="39"/>
  <c r="AY31" i="39"/>
  <c r="AZ31" i="39"/>
  <c r="BA31" i="39"/>
  <c r="BB31" i="39"/>
  <c r="BN31" i="39"/>
  <c r="BO31" i="39"/>
  <c r="BP31" i="39"/>
  <c r="BQ31" i="39"/>
  <c r="BR31" i="39"/>
  <c r="A32" i="39"/>
  <c r="B32" i="39"/>
  <c r="C32" i="39"/>
  <c r="D32" i="39"/>
  <c r="E32" i="39"/>
  <c r="F32" i="39"/>
  <c r="G32" i="39"/>
  <c r="S32" i="39"/>
  <c r="T32" i="39"/>
  <c r="U32" i="39"/>
  <c r="V32" i="39"/>
  <c r="W32" i="39"/>
  <c r="X32" i="39"/>
  <c r="Y32" i="39"/>
  <c r="Z32" i="39"/>
  <c r="AA32" i="39"/>
  <c r="AB32" i="39"/>
  <c r="AC32" i="39"/>
  <c r="AD32" i="39"/>
  <c r="AE32" i="39"/>
  <c r="AF32" i="39"/>
  <c r="AG32" i="39"/>
  <c r="AH32" i="39"/>
  <c r="AI32" i="39"/>
  <c r="AJ32" i="39"/>
  <c r="AK32" i="39"/>
  <c r="AL32" i="39"/>
  <c r="AX32" i="39"/>
  <c r="AY32" i="39"/>
  <c r="AZ32" i="39"/>
  <c r="BA32" i="39"/>
  <c r="BB32" i="39"/>
  <c r="BN32" i="39"/>
  <c r="BO32" i="39"/>
  <c r="BP32" i="39"/>
  <c r="BQ32" i="39"/>
  <c r="BR32" i="39"/>
  <c r="A33" i="39"/>
  <c r="B33" i="39"/>
  <c r="C33" i="39"/>
  <c r="D33" i="39"/>
  <c r="E33" i="39"/>
  <c r="F33" i="39"/>
  <c r="G33" i="39"/>
  <c r="S33" i="39"/>
  <c r="T33" i="39"/>
  <c r="U33" i="39"/>
  <c r="V33" i="39"/>
  <c r="W33" i="39"/>
  <c r="X33" i="39"/>
  <c r="Y33" i="39"/>
  <c r="Z33" i="39"/>
  <c r="AA33" i="39"/>
  <c r="AB33" i="39"/>
  <c r="AC33" i="39"/>
  <c r="AD33" i="39"/>
  <c r="AE33" i="39"/>
  <c r="AF33" i="39"/>
  <c r="AG33" i="39"/>
  <c r="AH33" i="39"/>
  <c r="AI33" i="39"/>
  <c r="AJ33" i="39"/>
  <c r="AK33" i="39"/>
  <c r="AL33" i="39"/>
  <c r="AX33" i="39"/>
  <c r="AY33" i="39"/>
  <c r="AZ33" i="39"/>
  <c r="BA33" i="39"/>
  <c r="BB33" i="39"/>
  <c r="BN33" i="39"/>
  <c r="BO33" i="39"/>
  <c r="BP33" i="39"/>
  <c r="BQ33" i="39"/>
  <c r="BR33" i="39"/>
  <c r="A34" i="39"/>
  <c r="B34" i="39"/>
  <c r="C34" i="39"/>
  <c r="D34" i="39"/>
  <c r="E34" i="39"/>
  <c r="F34" i="39"/>
  <c r="G34" i="39"/>
  <c r="S34" i="39"/>
  <c r="T34" i="39"/>
  <c r="U34" i="39"/>
  <c r="V34" i="39"/>
  <c r="W34" i="39"/>
  <c r="X34" i="39"/>
  <c r="Y34" i="39"/>
  <c r="Z34" i="39"/>
  <c r="AA34" i="39"/>
  <c r="AB34" i="39"/>
  <c r="AC34" i="39"/>
  <c r="AD34" i="39"/>
  <c r="AE34" i="39"/>
  <c r="AF34" i="39"/>
  <c r="AG34" i="39"/>
  <c r="AH34" i="39"/>
  <c r="AI34" i="39"/>
  <c r="AJ34" i="39"/>
  <c r="AK34" i="39"/>
  <c r="AL34" i="39"/>
  <c r="AX34" i="39"/>
  <c r="AY34" i="39"/>
  <c r="AZ34" i="39"/>
  <c r="BA34" i="39"/>
  <c r="BB34" i="39"/>
  <c r="BN34" i="39"/>
  <c r="BO34" i="39"/>
  <c r="BP34" i="39"/>
  <c r="BQ34" i="39"/>
  <c r="BR34" i="39"/>
  <c r="A35" i="39"/>
  <c r="B35" i="39"/>
  <c r="C35" i="39"/>
  <c r="D35" i="39"/>
  <c r="E35" i="39"/>
  <c r="F35" i="39"/>
  <c r="G35" i="39"/>
  <c r="S35" i="39"/>
  <c r="T35" i="39"/>
  <c r="U35" i="39"/>
  <c r="V35" i="39"/>
  <c r="W35" i="39"/>
  <c r="X35" i="39"/>
  <c r="BA35" i="38" s="1"/>
  <c r="Y35" i="39"/>
  <c r="Z35" i="39"/>
  <c r="AA35" i="39"/>
  <c r="AB35" i="39"/>
  <c r="AC35" i="39"/>
  <c r="AD35" i="39"/>
  <c r="AE35" i="39"/>
  <c r="AF35" i="39"/>
  <c r="AG35" i="39"/>
  <c r="AH35" i="39"/>
  <c r="AI35" i="39"/>
  <c r="AJ35" i="39"/>
  <c r="AK35" i="39"/>
  <c r="AL35" i="39"/>
  <c r="AX35" i="39"/>
  <c r="AY35" i="39"/>
  <c r="AZ35" i="39"/>
  <c r="BA35" i="39"/>
  <c r="BB35" i="39"/>
  <c r="BN35" i="39"/>
  <c r="BO35" i="39"/>
  <c r="BP35" i="39"/>
  <c r="BQ35" i="39"/>
  <c r="BR35" i="39"/>
  <c r="A36" i="39"/>
  <c r="B36" i="39"/>
  <c r="C36" i="39"/>
  <c r="D36" i="39"/>
  <c r="E36" i="39"/>
  <c r="F36" i="39"/>
  <c r="G36" i="39"/>
  <c r="S36" i="39"/>
  <c r="T36" i="39"/>
  <c r="U36" i="39"/>
  <c r="V36" i="39"/>
  <c r="W36" i="39"/>
  <c r="X36" i="39"/>
  <c r="Y36" i="39"/>
  <c r="Z36" i="39"/>
  <c r="AA36" i="39"/>
  <c r="AB36" i="39"/>
  <c r="AC36" i="39"/>
  <c r="AD36" i="39"/>
  <c r="AE36" i="39"/>
  <c r="AF36" i="39"/>
  <c r="AG36" i="39"/>
  <c r="AH36" i="39"/>
  <c r="AI36" i="39"/>
  <c r="AJ36" i="39"/>
  <c r="AK36" i="39"/>
  <c r="AL36" i="39"/>
  <c r="AX36" i="39"/>
  <c r="AY36" i="39"/>
  <c r="AZ36" i="39"/>
  <c r="BA36" i="39"/>
  <c r="BB36" i="39"/>
  <c r="BN36" i="39"/>
  <c r="BO36" i="39"/>
  <c r="BP36" i="39"/>
  <c r="BQ36" i="39"/>
  <c r="BR36" i="39"/>
  <c r="A37" i="39"/>
  <c r="B37" i="39"/>
  <c r="C37" i="39"/>
  <c r="D37" i="39"/>
  <c r="E37" i="39"/>
  <c r="F37" i="39"/>
  <c r="G37" i="39"/>
  <c r="S37" i="39"/>
  <c r="T37" i="39"/>
  <c r="U37" i="39"/>
  <c r="V37" i="39"/>
  <c r="W37" i="39"/>
  <c r="X37" i="39"/>
  <c r="Y37" i="39"/>
  <c r="Z37" i="39"/>
  <c r="AA37" i="39"/>
  <c r="AB37" i="39"/>
  <c r="AC37" i="39"/>
  <c r="AD37" i="39"/>
  <c r="AE37" i="39"/>
  <c r="AF37" i="39"/>
  <c r="AG37" i="39"/>
  <c r="AH37" i="39"/>
  <c r="AI37" i="39"/>
  <c r="AJ37" i="39"/>
  <c r="AK37" i="39"/>
  <c r="AL37" i="39"/>
  <c r="AX37" i="39"/>
  <c r="AY37" i="39"/>
  <c r="AZ37" i="39"/>
  <c r="BA37" i="39"/>
  <c r="BB37" i="39"/>
  <c r="BN37" i="39"/>
  <c r="BO37" i="39"/>
  <c r="BP37" i="39"/>
  <c r="BQ37" i="39"/>
  <c r="BR37" i="39"/>
  <c r="A38" i="39"/>
  <c r="B38" i="39"/>
  <c r="C38" i="39"/>
  <c r="D38" i="39"/>
  <c r="E38" i="39"/>
  <c r="F38" i="39"/>
  <c r="G38" i="39"/>
  <c r="S38" i="39"/>
  <c r="T38" i="39"/>
  <c r="U38" i="39"/>
  <c r="V38" i="39"/>
  <c r="W38" i="39"/>
  <c r="X38" i="39"/>
  <c r="Y38" i="39"/>
  <c r="Z38" i="39"/>
  <c r="AA38" i="39"/>
  <c r="AB38" i="39"/>
  <c r="AC38" i="39"/>
  <c r="AD38" i="39"/>
  <c r="AE38" i="39"/>
  <c r="AF38" i="39"/>
  <c r="AG38" i="39"/>
  <c r="AH38" i="39"/>
  <c r="AI38" i="39"/>
  <c r="AJ38" i="39"/>
  <c r="AK38" i="39"/>
  <c r="AL38" i="39"/>
  <c r="AX38" i="39"/>
  <c r="AY38" i="39"/>
  <c r="AZ38" i="39"/>
  <c r="BA38" i="39"/>
  <c r="BB38" i="39"/>
  <c r="BN38" i="39"/>
  <c r="BO38" i="39"/>
  <c r="BP38" i="39"/>
  <c r="BQ38" i="39"/>
  <c r="BR38" i="39"/>
  <c r="A39" i="39"/>
  <c r="B39" i="39"/>
  <c r="C39" i="39"/>
  <c r="D39" i="39"/>
  <c r="E39" i="39"/>
  <c r="F39" i="39"/>
  <c r="G39" i="39"/>
  <c r="S39" i="39"/>
  <c r="T39" i="39"/>
  <c r="U39" i="39"/>
  <c r="V39" i="39"/>
  <c r="W39" i="39"/>
  <c r="X39" i="39"/>
  <c r="Y39" i="39"/>
  <c r="Z39" i="39"/>
  <c r="AA39" i="39"/>
  <c r="AB39" i="39"/>
  <c r="AC39" i="39"/>
  <c r="AD39" i="39"/>
  <c r="AE39" i="39"/>
  <c r="AF39" i="39"/>
  <c r="AG39" i="39"/>
  <c r="AH39" i="39"/>
  <c r="AI39" i="39"/>
  <c r="AJ39" i="39"/>
  <c r="AK39" i="39"/>
  <c r="AL39" i="39"/>
  <c r="AX39" i="39"/>
  <c r="AY39" i="39"/>
  <c r="AZ39" i="39"/>
  <c r="BA39" i="39"/>
  <c r="BB39" i="39"/>
  <c r="BN39" i="39"/>
  <c r="BO39" i="39"/>
  <c r="BP39" i="39"/>
  <c r="BQ39" i="39"/>
  <c r="BR39" i="39"/>
  <c r="A40" i="39"/>
  <c r="B40" i="39"/>
  <c r="C40" i="39"/>
  <c r="D40" i="39"/>
  <c r="E40" i="39"/>
  <c r="F40" i="39"/>
  <c r="G40" i="39"/>
  <c r="S40" i="39"/>
  <c r="T40" i="39"/>
  <c r="U40" i="39"/>
  <c r="V40" i="39"/>
  <c r="W40" i="39"/>
  <c r="X40" i="39"/>
  <c r="Y40" i="39"/>
  <c r="Z40" i="39"/>
  <c r="AA40" i="39"/>
  <c r="AB40" i="39"/>
  <c r="AC40" i="39"/>
  <c r="AD40" i="39"/>
  <c r="AE40" i="39"/>
  <c r="AF40" i="39"/>
  <c r="AG40" i="39"/>
  <c r="AH40" i="39"/>
  <c r="AI40" i="39"/>
  <c r="AJ40" i="39"/>
  <c r="AK40" i="39"/>
  <c r="AL40" i="39"/>
  <c r="AX40" i="39"/>
  <c r="AY40" i="39"/>
  <c r="AZ40" i="39"/>
  <c r="BA40" i="39"/>
  <c r="BB40" i="39"/>
  <c r="BN40" i="39"/>
  <c r="BO40" i="39"/>
  <c r="BP40" i="39"/>
  <c r="BQ40" i="39"/>
  <c r="BR40" i="39"/>
  <c r="A41" i="39"/>
  <c r="B41" i="39"/>
  <c r="C41" i="39"/>
  <c r="D41" i="39"/>
  <c r="E41" i="39"/>
  <c r="F41" i="39"/>
  <c r="G41" i="39"/>
  <c r="S41" i="39"/>
  <c r="T41" i="39"/>
  <c r="U41" i="39"/>
  <c r="V41" i="39"/>
  <c r="W41" i="39"/>
  <c r="X41" i="39"/>
  <c r="Y41" i="39"/>
  <c r="Z41" i="39"/>
  <c r="AA41" i="39"/>
  <c r="AB41" i="39"/>
  <c r="AC41" i="39"/>
  <c r="AD41" i="39"/>
  <c r="AE41" i="39"/>
  <c r="AF41" i="39"/>
  <c r="AG41" i="39"/>
  <c r="AH41" i="39"/>
  <c r="AI41" i="39"/>
  <c r="AJ41" i="39"/>
  <c r="AK41" i="39"/>
  <c r="AL41" i="39"/>
  <c r="AX41" i="39"/>
  <c r="AY41" i="39"/>
  <c r="AZ41" i="39"/>
  <c r="BA41" i="39"/>
  <c r="BB41" i="39"/>
  <c r="BN41" i="39"/>
  <c r="BO41" i="39"/>
  <c r="BP41" i="39"/>
  <c r="BQ41" i="39"/>
  <c r="BR41" i="39"/>
  <c r="A42" i="39"/>
  <c r="B42" i="39"/>
  <c r="C42" i="39"/>
  <c r="D42" i="39"/>
  <c r="E42" i="39"/>
  <c r="F42" i="39"/>
  <c r="G42" i="39"/>
  <c r="S42" i="39"/>
  <c r="T42" i="39"/>
  <c r="U42" i="39"/>
  <c r="V42" i="39"/>
  <c r="W42" i="39"/>
  <c r="X42" i="39"/>
  <c r="Y42" i="39"/>
  <c r="Z42" i="39"/>
  <c r="AA42" i="39"/>
  <c r="AB42" i="39"/>
  <c r="AC42" i="39"/>
  <c r="AD42" i="39"/>
  <c r="AE42" i="39"/>
  <c r="AF42" i="39"/>
  <c r="AG42" i="39"/>
  <c r="AH42" i="39"/>
  <c r="AI42" i="39"/>
  <c r="AJ42" i="39"/>
  <c r="AK42" i="39"/>
  <c r="AL42" i="39"/>
  <c r="AX42" i="39"/>
  <c r="AY42" i="39"/>
  <c r="AZ42" i="39"/>
  <c r="BA42" i="39"/>
  <c r="BB42" i="39"/>
  <c r="BN42" i="39"/>
  <c r="BO42" i="39"/>
  <c r="BP42" i="39"/>
  <c r="BQ42" i="39"/>
  <c r="BR42" i="39"/>
  <c r="A43" i="39"/>
  <c r="B43" i="39"/>
  <c r="C43" i="39"/>
  <c r="D43" i="39"/>
  <c r="E43" i="39"/>
  <c r="F43" i="39"/>
  <c r="G43" i="39"/>
  <c r="S43" i="39"/>
  <c r="T43" i="39"/>
  <c r="U43" i="39"/>
  <c r="V43" i="39"/>
  <c r="W43" i="39"/>
  <c r="X43" i="39"/>
  <c r="Y43" i="39"/>
  <c r="Z43" i="39"/>
  <c r="AA43" i="39"/>
  <c r="AB43" i="39"/>
  <c r="AC43" i="39"/>
  <c r="AD43" i="39"/>
  <c r="AE43" i="39"/>
  <c r="AF43" i="39"/>
  <c r="AG43" i="39"/>
  <c r="AH43" i="39"/>
  <c r="AI43" i="39"/>
  <c r="AJ43" i="39"/>
  <c r="AK43" i="39"/>
  <c r="AL43" i="39"/>
  <c r="AX43" i="39"/>
  <c r="AY43" i="39"/>
  <c r="AZ43" i="39"/>
  <c r="BA43" i="39"/>
  <c r="BB43" i="39"/>
  <c r="BN43" i="39"/>
  <c r="BO43" i="39"/>
  <c r="BP43" i="39"/>
  <c r="BQ43" i="39"/>
  <c r="BR43" i="39"/>
  <c r="A44" i="39"/>
  <c r="B44" i="39"/>
  <c r="C44" i="39"/>
  <c r="D44" i="39"/>
  <c r="E44" i="39"/>
  <c r="F44" i="39"/>
  <c r="G44" i="39"/>
  <c r="S44" i="39"/>
  <c r="T44" i="39"/>
  <c r="U44" i="39"/>
  <c r="V44" i="39"/>
  <c r="W44" i="39"/>
  <c r="X44" i="39"/>
  <c r="Y44" i="39"/>
  <c r="Z44" i="39"/>
  <c r="AA44" i="39"/>
  <c r="AB44" i="39"/>
  <c r="AC44" i="39"/>
  <c r="AD44" i="39"/>
  <c r="AE44" i="39"/>
  <c r="AF44" i="39"/>
  <c r="AG44" i="39"/>
  <c r="AH44" i="39"/>
  <c r="AI44" i="39"/>
  <c r="AJ44" i="39"/>
  <c r="AK44" i="39"/>
  <c r="AL44" i="39"/>
  <c r="AX44" i="39"/>
  <c r="AY44" i="39"/>
  <c r="AZ44" i="39"/>
  <c r="BA44" i="39"/>
  <c r="BB44" i="39"/>
  <c r="BN44" i="39"/>
  <c r="BO44" i="39"/>
  <c r="BP44" i="39"/>
  <c r="BQ44" i="39"/>
  <c r="BR44" i="39"/>
  <c r="A45" i="39"/>
  <c r="B45" i="39"/>
  <c r="C45" i="39"/>
  <c r="D45" i="39"/>
  <c r="E45" i="39"/>
  <c r="F45" i="39"/>
  <c r="G45" i="39"/>
  <c r="S45" i="39"/>
  <c r="T45" i="39"/>
  <c r="U45" i="39"/>
  <c r="V45" i="39"/>
  <c r="W45" i="39"/>
  <c r="X45" i="39"/>
  <c r="Y45" i="39"/>
  <c r="Z45" i="39"/>
  <c r="AA45" i="39"/>
  <c r="AB45" i="39"/>
  <c r="AC45" i="39"/>
  <c r="AD45" i="39"/>
  <c r="AE45" i="39"/>
  <c r="AF45" i="39"/>
  <c r="AG45" i="39"/>
  <c r="AH45" i="39"/>
  <c r="AI45" i="39"/>
  <c r="AJ45" i="39"/>
  <c r="AK45" i="39"/>
  <c r="AL45" i="39"/>
  <c r="AX45" i="39"/>
  <c r="AY45" i="39"/>
  <c r="AZ45" i="39"/>
  <c r="BA45" i="39"/>
  <c r="BB45" i="39"/>
  <c r="BN45" i="39"/>
  <c r="BO45" i="39"/>
  <c r="BP45" i="39"/>
  <c r="BQ45" i="39"/>
  <c r="BR45" i="39"/>
  <c r="A46" i="39"/>
  <c r="B46" i="39"/>
  <c r="C46" i="39"/>
  <c r="D46" i="39"/>
  <c r="E46" i="39"/>
  <c r="F46" i="39"/>
  <c r="G46" i="39"/>
  <c r="S46" i="39"/>
  <c r="T46" i="39"/>
  <c r="U46" i="39"/>
  <c r="V46" i="39"/>
  <c r="W46" i="39"/>
  <c r="X46" i="39"/>
  <c r="Y46" i="39"/>
  <c r="Z46" i="39"/>
  <c r="AA46" i="39"/>
  <c r="AB46" i="39"/>
  <c r="AC46" i="39"/>
  <c r="AD46" i="39"/>
  <c r="AE46" i="39"/>
  <c r="AF46" i="39"/>
  <c r="AG46" i="39"/>
  <c r="AH46" i="39"/>
  <c r="AI46" i="39"/>
  <c r="AJ46" i="39"/>
  <c r="AK46" i="39"/>
  <c r="AL46" i="39"/>
  <c r="AX46" i="39"/>
  <c r="AY46" i="39"/>
  <c r="AZ46" i="39"/>
  <c r="BA46" i="39"/>
  <c r="BB46" i="39"/>
  <c r="BN46" i="39"/>
  <c r="BO46" i="39"/>
  <c r="BP46" i="39"/>
  <c r="BQ46" i="39"/>
  <c r="BR46" i="39"/>
  <c r="A47" i="39"/>
  <c r="B47" i="39"/>
  <c r="C47" i="39"/>
  <c r="D47" i="39"/>
  <c r="E47" i="39"/>
  <c r="F47" i="39"/>
  <c r="G47" i="39"/>
  <c r="S47" i="39"/>
  <c r="T47" i="39"/>
  <c r="U47" i="39"/>
  <c r="V47" i="39"/>
  <c r="W47" i="39"/>
  <c r="X47" i="39"/>
  <c r="Y47" i="39"/>
  <c r="Z47" i="39"/>
  <c r="AA47" i="39"/>
  <c r="AB47" i="39"/>
  <c r="AC47" i="39"/>
  <c r="AD47" i="39"/>
  <c r="AE47" i="39"/>
  <c r="AF47" i="39"/>
  <c r="AG47" i="39"/>
  <c r="AH47" i="39"/>
  <c r="AI47" i="39"/>
  <c r="AJ47" i="39"/>
  <c r="AK47" i="39"/>
  <c r="AL47" i="39"/>
  <c r="AX47" i="39"/>
  <c r="AY47" i="39"/>
  <c r="AZ47" i="39"/>
  <c r="BA47" i="39"/>
  <c r="BB47" i="39"/>
  <c r="BN47" i="39"/>
  <c r="BO47" i="39"/>
  <c r="BP47" i="39"/>
  <c r="BQ47" i="39"/>
  <c r="BR47" i="39"/>
  <c r="A48" i="39"/>
  <c r="B48" i="39"/>
  <c r="C48" i="39"/>
  <c r="D48" i="39"/>
  <c r="E48" i="39"/>
  <c r="F48" i="39"/>
  <c r="G48" i="39"/>
  <c r="S48" i="39"/>
  <c r="T48" i="39"/>
  <c r="U48" i="39"/>
  <c r="V48" i="39"/>
  <c r="W48" i="39"/>
  <c r="X48" i="39"/>
  <c r="Y48" i="39"/>
  <c r="Z48" i="39"/>
  <c r="AA48" i="39"/>
  <c r="AB48" i="39"/>
  <c r="AC48" i="39"/>
  <c r="Y48" i="37" s="1"/>
  <c r="AD48" i="39"/>
  <c r="AE48" i="39"/>
  <c r="AF48" i="39"/>
  <c r="AG48" i="39"/>
  <c r="AH48" i="39"/>
  <c r="AI48" i="39"/>
  <c r="AJ48" i="39"/>
  <c r="AK48" i="39"/>
  <c r="AL48" i="39"/>
  <c r="AX48" i="39"/>
  <c r="AY48" i="39"/>
  <c r="AZ48" i="39"/>
  <c r="BA48" i="39"/>
  <c r="BB48" i="39"/>
  <c r="BN48" i="39"/>
  <c r="BO48" i="39"/>
  <c r="BP48" i="39"/>
  <c r="BQ48" i="39"/>
  <c r="BR48" i="39"/>
  <c r="A49" i="39"/>
  <c r="B49" i="39"/>
  <c r="C49" i="39"/>
  <c r="D49" i="39"/>
  <c r="E49" i="39"/>
  <c r="F49" i="39"/>
  <c r="G49" i="39"/>
  <c r="S49" i="39"/>
  <c r="T49" i="39"/>
  <c r="U49" i="39"/>
  <c r="V49" i="39"/>
  <c r="W49" i="39"/>
  <c r="X49" i="39"/>
  <c r="Y49" i="39"/>
  <c r="Z49" i="39"/>
  <c r="AA49" i="39"/>
  <c r="AB49" i="39"/>
  <c r="AC49" i="39"/>
  <c r="AD49" i="39"/>
  <c r="AE49" i="39"/>
  <c r="AF49" i="39"/>
  <c r="AG49" i="39"/>
  <c r="AH49" i="39"/>
  <c r="AI49" i="39"/>
  <c r="AJ49" i="39"/>
  <c r="AK49" i="39"/>
  <c r="AL49" i="39"/>
  <c r="AX49" i="39"/>
  <c r="AY49" i="39"/>
  <c r="AZ49" i="39"/>
  <c r="BA49" i="39"/>
  <c r="BB49" i="39"/>
  <c r="BN49" i="39"/>
  <c r="BO49" i="39"/>
  <c r="BP49" i="39"/>
  <c r="BQ49" i="39"/>
  <c r="BR49" i="39"/>
  <c r="A50" i="39"/>
  <c r="B50" i="39"/>
  <c r="C50" i="39"/>
  <c r="D50" i="39"/>
  <c r="E50" i="39"/>
  <c r="F50" i="39"/>
  <c r="G50" i="39"/>
  <c r="S50" i="39"/>
  <c r="T50" i="39"/>
  <c r="U50" i="39"/>
  <c r="V50" i="39"/>
  <c r="W50" i="39"/>
  <c r="X50" i="39"/>
  <c r="Y50" i="39"/>
  <c r="Z50" i="39"/>
  <c r="AA50" i="39"/>
  <c r="AB50" i="39"/>
  <c r="AC50" i="39"/>
  <c r="AD50" i="39"/>
  <c r="AE50" i="39"/>
  <c r="AF50" i="39"/>
  <c r="AG50" i="39"/>
  <c r="AH50" i="39"/>
  <c r="AI50" i="39"/>
  <c r="AJ50" i="39"/>
  <c r="AK50" i="39"/>
  <c r="AL50" i="39"/>
  <c r="AX50" i="39"/>
  <c r="AY50" i="39"/>
  <c r="AZ50" i="39"/>
  <c r="BA50" i="39"/>
  <c r="BB50" i="39"/>
  <c r="BN50" i="39"/>
  <c r="BO50" i="39"/>
  <c r="BP50" i="39"/>
  <c r="BQ50" i="39"/>
  <c r="BR50" i="39"/>
  <c r="A51" i="39"/>
  <c r="B51" i="39"/>
  <c r="C51" i="39"/>
  <c r="D51" i="39"/>
  <c r="E51" i="39"/>
  <c r="F51" i="39"/>
  <c r="G51" i="39"/>
  <c r="S51" i="39"/>
  <c r="T51" i="39"/>
  <c r="U51" i="39"/>
  <c r="V51" i="39"/>
  <c r="W51" i="39"/>
  <c r="X51" i="39"/>
  <c r="Y51" i="39"/>
  <c r="Z51" i="39"/>
  <c r="AA51" i="39"/>
  <c r="AB51" i="39"/>
  <c r="AC51" i="39"/>
  <c r="AD51" i="39"/>
  <c r="AE51" i="39"/>
  <c r="AF51" i="39"/>
  <c r="AG51" i="39"/>
  <c r="AH51" i="39"/>
  <c r="AI51" i="39"/>
  <c r="AJ51" i="39"/>
  <c r="AK51" i="39"/>
  <c r="AL51" i="39"/>
  <c r="AX51" i="39"/>
  <c r="AY51" i="39"/>
  <c r="AZ51" i="39"/>
  <c r="BA51" i="39"/>
  <c r="BB51" i="39"/>
  <c r="BN51" i="39"/>
  <c r="BO51" i="39"/>
  <c r="BP51" i="39"/>
  <c r="BQ51" i="39"/>
  <c r="BR51" i="39"/>
  <c r="A52" i="39"/>
  <c r="B52" i="39"/>
  <c r="C52" i="39"/>
  <c r="D52" i="39"/>
  <c r="E52" i="39"/>
  <c r="F52" i="39"/>
  <c r="G52" i="39"/>
  <c r="S52" i="39"/>
  <c r="T52" i="39"/>
  <c r="U52" i="39"/>
  <c r="V52" i="39"/>
  <c r="W52" i="39"/>
  <c r="X52" i="39"/>
  <c r="Y52" i="39"/>
  <c r="Z52" i="39"/>
  <c r="AA52" i="39"/>
  <c r="AB52" i="39"/>
  <c r="AC52" i="39"/>
  <c r="AD52" i="39"/>
  <c r="AE52" i="39"/>
  <c r="AF52" i="39"/>
  <c r="AG52" i="39"/>
  <c r="AH52" i="39"/>
  <c r="AI52" i="39"/>
  <c r="AJ52" i="39"/>
  <c r="AK52" i="39"/>
  <c r="AL52" i="39"/>
  <c r="AX52" i="39"/>
  <c r="AY52" i="39"/>
  <c r="AZ52" i="39"/>
  <c r="BA52" i="39"/>
  <c r="BB52" i="39"/>
  <c r="BN52" i="39"/>
  <c r="BO52" i="39"/>
  <c r="BP52" i="39"/>
  <c r="BQ52" i="39"/>
  <c r="BR52" i="39"/>
  <c r="A53" i="39"/>
  <c r="B53" i="39"/>
  <c r="C53" i="39"/>
  <c r="D53" i="39"/>
  <c r="E53" i="39"/>
  <c r="F53" i="39"/>
  <c r="G53" i="39"/>
  <c r="S53" i="39"/>
  <c r="T53" i="39"/>
  <c r="U53" i="39"/>
  <c r="V53" i="39"/>
  <c r="W53" i="39"/>
  <c r="X53" i="39"/>
  <c r="Y53" i="39"/>
  <c r="Z53" i="39"/>
  <c r="AA53" i="39"/>
  <c r="AB53" i="39"/>
  <c r="AC53" i="39"/>
  <c r="AD53" i="39"/>
  <c r="AE53" i="39"/>
  <c r="AF53" i="39"/>
  <c r="AG53" i="39"/>
  <c r="AH53" i="39"/>
  <c r="AI53" i="39"/>
  <c r="AJ53" i="39"/>
  <c r="AK53" i="39"/>
  <c r="AL53" i="39"/>
  <c r="AX53" i="39"/>
  <c r="AY53" i="39"/>
  <c r="AZ53" i="39"/>
  <c r="BA53" i="39"/>
  <c r="BB53" i="39"/>
  <c r="BN53" i="39"/>
  <c r="BO53" i="39"/>
  <c r="BP53" i="39"/>
  <c r="BQ53" i="39"/>
  <c r="BR53" i="39"/>
  <c r="A54" i="39"/>
  <c r="B54" i="39"/>
  <c r="C54" i="39"/>
  <c r="D54" i="39"/>
  <c r="E54" i="39"/>
  <c r="F54" i="39"/>
  <c r="G54" i="39"/>
  <c r="S54" i="39"/>
  <c r="T54" i="39"/>
  <c r="U54" i="39"/>
  <c r="V54" i="39"/>
  <c r="W54" i="39"/>
  <c r="X54" i="39"/>
  <c r="Y54" i="39"/>
  <c r="Z54" i="39"/>
  <c r="AA54" i="39"/>
  <c r="AB54" i="39"/>
  <c r="AC54" i="39"/>
  <c r="Y54" i="37" s="1"/>
  <c r="AD54" i="39"/>
  <c r="AE54" i="39"/>
  <c r="AF54" i="39"/>
  <c r="AG54" i="39"/>
  <c r="AH54" i="39"/>
  <c r="AI54" i="39"/>
  <c r="AJ54" i="39"/>
  <c r="AK54" i="39"/>
  <c r="AL54" i="39"/>
  <c r="AX54" i="39"/>
  <c r="AY54" i="39"/>
  <c r="AZ54" i="39"/>
  <c r="BA54" i="39"/>
  <c r="BB54" i="39"/>
  <c r="BN54" i="39"/>
  <c r="BO54" i="39"/>
  <c r="BP54" i="39"/>
  <c r="BQ54" i="39"/>
  <c r="BR54" i="39"/>
  <c r="A55" i="39"/>
  <c r="B55" i="39"/>
  <c r="C55" i="39"/>
  <c r="D55" i="39"/>
  <c r="E55" i="39"/>
  <c r="F55" i="39"/>
  <c r="G55" i="39"/>
  <c r="S55" i="39"/>
  <c r="T55" i="39"/>
  <c r="U55" i="39"/>
  <c r="V55" i="39"/>
  <c r="W55" i="39"/>
  <c r="X55" i="39"/>
  <c r="Y55" i="39"/>
  <c r="Z55" i="39"/>
  <c r="AA55" i="39"/>
  <c r="AB55" i="39"/>
  <c r="AC55" i="39"/>
  <c r="AD55" i="39"/>
  <c r="AE55" i="39"/>
  <c r="AF55" i="39"/>
  <c r="AG55" i="39"/>
  <c r="AH55" i="39"/>
  <c r="AI55" i="39"/>
  <c r="AJ55" i="39"/>
  <c r="AK55" i="39"/>
  <c r="AL55" i="39"/>
  <c r="AX55" i="39"/>
  <c r="AY55" i="39"/>
  <c r="AZ55" i="39"/>
  <c r="BA55" i="39"/>
  <c r="BB55" i="39"/>
  <c r="BN55" i="39"/>
  <c r="BO55" i="39"/>
  <c r="BP55" i="39"/>
  <c r="BQ55" i="39"/>
  <c r="BR55" i="39"/>
  <c r="A56" i="39"/>
  <c r="B56" i="39"/>
  <c r="C56" i="39"/>
  <c r="W56" i="37" s="1"/>
  <c r="D56" i="39"/>
  <c r="E56" i="39"/>
  <c r="F56" i="39"/>
  <c r="G56" i="39"/>
  <c r="S56" i="39"/>
  <c r="T56" i="39"/>
  <c r="U56" i="39"/>
  <c r="V56" i="39"/>
  <c r="W56" i="39"/>
  <c r="X56" i="39"/>
  <c r="Y56" i="39"/>
  <c r="Z56" i="39"/>
  <c r="AA56" i="39"/>
  <c r="AB56" i="39"/>
  <c r="AC56" i="39"/>
  <c r="AD56" i="39"/>
  <c r="AE56" i="39"/>
  <c r="AF56" i="39"/>
  <c r="AG56" i="39"/>
  <c r="AH56" i="39"/>
  <c r="AI56" i="39"/>
  <c r="AJ56" i="39"/>
  <c r="AK56" i="39"/>
  <c r="AL56" i="39"/>
  <c r="AX56" i="39"/>
  <c r="AY56" i="39"/>
  <c r="AZ56" i="39"/>
  <c r="BA56" i="39"/>
  <c r="BB56" i="39"/>
  <c r="BN56" i="39"/>
  <c r="BO56" i="39"/>
  <c r="BP56" i="39"/>
  <c r="BQ56" i="39"/>
  <c r="BR56" i="39"/>
  <c r="A57" i="39"/>
  <c r="B57" i="39"/>
  <c r="C57" i="39"/>
  <c r="D57" i="39"/>
  <c r="E57" i="39"/>
  <c r="F57" i="39"/>
  <c r="G57" i="39"/>
  <c r="S57" i="39"/>
  <c r="T57" i="39"/>
  <c r="U57" i="39"/>
  <c r="V57" i="39"/>
  <c r="W57" i="39"/>
  <c r="X57" i="39"/>
  <c r="Y57" i="39"/>
  <c r="Z57" i="39"/>
  <c r="AA57" i="39"/>
  <c r="AB57" i="39"/>
  <c r="AC57" i="39"/>
  <c r="AD57" i="39"/>
  <c r="AE57" i="39"/>
  <c r="AF57" i="39"/>
  <c r="AG57" i="39"/>
  <c r="AH57" i="39"/>
  <c r="AI57" i="39"/>
  <c r="AJ57" i="39"/>
  <c r="AK57" i="39"/>
  <c r="AL57" i="39"/>
  <c r="AX57" i="39"/>
  <c r="AY57" i="39"/>
  <c r="AZ57" i="39"/>
  <c r="BA57" i="39"/>
  <c r="BB57" i="39"/>
  <c r="BN57" i="39"/>
  <c r="BO57" i="39"/>
  <c r="BP57" i="39"/>
  <c r="BQ57" i="39"/>
  <c r="BR57" i="39"/>
  <c r="A58" i="39"/>
  <c r="B58" i="39"/>
  <c r="C58" i="39"/>
  <c r="D58" i="39"/>
  <c r="E58" i="39"/>
  <c r="F58" i="39"/>
  <c r="G58" i="39"/>
  <c r="S58" i="39"/>
  <c r="T58" i="39"/>
  <c r="U58" i="39"/>
  <c r="V58" i="39"/>
  <c r="W58" i="39"/>
  <c r="X58" i="39"/>
  <c r="Y58" i="39"/>
  <c r="Z58" i="39"/>
  <c r="AA58" i="39"/>
  <c r="AB58" i="39"/>
  <c r="AC58" i="39"/>
  <c r="AD58" i="39"/>
  <c r="AE58" i="39"/>
  <c r="AF58" i="39"/>
  <c r="AG58" i="39"/>
  <c r="AH58" i="39"/>
  <c r="AI58" i="39"/>
  <c r="AJ58" i="39"/>
  <c r="AK58" i="39"/>
  <c r="AL58" i="39"/>
  <c r="AX58" i="39"/>
  <c r="AY58" i="39"/>
  <c r="AZ58" i="39"/>
  <c r="BA58" i="39"/>
  <c r="BB58" i="39"/>
  <c r="BN58" i="39"/>
  <c r="BO58" i="39"/>
  <c r="BP58" i="39"/>
  <c r="BQ58" i="39"/>
  <c r="BR58" i="39"/>
  <c r="A59" i="39"/>
  <c r="B59" i="39"/>
  <c r="C59" i="39"/>
  <c r="D59" i="39"/>
  <c r="E59" i="39"/>
  <c r="F59" i="39"/>
  <c r="G59" i="39"/>
  <c r="S59" i="39"/>
  <c r="T59" i="39"/>
  <c r="U59" i="39"/>
  <c r="V59" i="39"/>
  <c r="W59" i="39"/>
  <c r="X59" i="39"/>
  <c r="Y59" i="39"/>
  <c r="Z59" i="39"/>
  <c r="AA59" i="39"/>
  <c r="AB59" i="39"/>
  <c r="AC59" i="39"/>
  <c r="AD59" i="39"/>
  <c r="AE59" i="39"/>
  <c r="AF59" i="39"/>
  <c r="AG59" i="39"/>
  <c r="AH59" i="39"/>
  <c r="AI59" i="39"/>
  <c r="AJ59" i="39"/>
  <c r="AK59" i="39"/>
  <c r="AL59" i="39"/>
  <c r="AX59" i="39"/>
  <c r="AY59" i="39"/>
  <c r="AZ59" i="39"/>
  <c r="BA59" i="39"/>
  <c r="BB59" i="39"/>
  <c r="BN59" i="39"/>
  <c r="BO59" i="39"/>
  <c r="BP59" i="39"/>
  <c r="BQ59" i="39"/>
  <c r="BR59" i="39"/>
  <c r="A60" i="39"/>
  <c r="B60" i="39"/>
  <c r="C60" i="39"/>
  <c r="D60" i="39"/>
  <c r="E60" i="39"/>
  <c r="F60" i="39"/>
  <c r="G60" i="39"/>
  <c r="S60" i="39"/>
  <c r="T60" i="39"/>
  <c r="U60" i="39"/>
  <c r="V60" i="39"/>
  <c r="W60" i="39"/>
  <c r="X60" i="39"/>
  <c r="Y60" i="39"/>
  <c r="Z60" i="39"/>
  <c r="AA60" i="39"/>
  <c r="AB60" i="39"/>
  <c r="AC60" i="39"/>
  <c r="AD60" i="39"/>
  <c r="AE60" i="39"/>
  <c r="AF60" i="39"/>
  <c r="AG60" i="39"/>
  <c r="AH60" i="39"/>
  <c r="AI60" i="39"/>
  <c r="AJ60" i="39"/>
  <c r="AK60" i="39"/>
  <c r="AL60" i="39"/>
  <c r="AX60" i="39"/>
  <c r="AY60" i="39"/>
  <c r="AZ60" i="39"/>
  <c r="BA60" i="39"/>
  <c r="BB60" i="39"/>
  <c r="BN60" i="39"/>
  <c r="BO60" i="39"/>
  <c r="BP60" i="39"/>
  <c r="BQ60" i="39"/>
  <c r="BR60" i="39"/>
  <c r="A61" i="39"/>
  <c r="B61" i="39"/>
  <c r="C61" i="39"/>
  <c r="D61" i="39"/>
  <c r="E61" i="39"/>
  <c r="F61" i="39"/>
  <c r="G61" i="39"/>
  <c r="S61" i="39"/>
  <c r="T61" i="39"/>
  <c r="U61" i="39"/>
  <c r="V61" i="39"/>
  <c r="W61" i="39"/>
  <c r="X61" i="39"/>
  <c r="BA61" i="38" s="1"/>
  <c r="Y61" i="39"/>
  <c r="Z61" i="39"/>
  <c r="AA61" i="39"/>
  <c r="AB61" i="39"/>
  <c r="AC61" i="39"/>
  <c r="AD61" i="39"/>
  <c r="AE61" i="39"/>
  <c r="AF61" i="39"/>
  <c r="AG61" i="39"/>
  <c r="AH61" i="39"/>
  <c r="AI61" i="39"/>
  <c r="AJ61" i="39"/>
  <c r="AK61" i="39"/>
  <c r="AL61" i="39"/>
  <c r="AX61" i="39"/>
  <c r="AY61" i="39"/>
  <c r="AZ61" i="39"/>
  <c r="BA61" i="39"/>
  <c r="BB61" i="39"/>
  <c r="BN61" i="39"/>
  <c r="BO61" i="39"/>
  <c r="BP61" i="39"/>
  <c r="BQ61" i="39"/>
  <c r="BR61" i="39"/>
  <c r="A62" i="39"/>
  <c r="B62" i="39"/>
  <c r="C62" i="39"/>
  <c r="D62" i="39"/>
  <c r="E62" i="39"/>
  <c r="F62" i="39"/>
  <c r="G62" i="39"/>
  <c r="S62" i="39"/>
  <c r="T62" i="39"/>
  <c r="U62" i="39"/>
  <c r="V62" i="39"/>
  <c r="W62" i="39"/>
  <c r="X62" i="39"/>
  <c r="Y62" i="39"/>
  <c r="Z62" i="39"/>
  <c r="AA62" i="39"/>
  <c r="AB62" i="39"/>
  <c r="AC62" i="39"/>
  <c r="AD62" i="39"/>
  <c r="AE62" i="39"/>
  <c r="AF62" i="39"/>
  <c r="AG62" i="39"/>
  <c r="AH62" i="39"/>
  <c r="AI62" i="39"/>
  <c r="AJ62" i="39"/>
  <c r="AK62" i="39"/>
  <c r="AL62" i="39"/>
  <c r="AX62" i="39"/>
  <c r="AY62" i="39"/>
  <c r="AZ62" i="39"/>
  <c r="BA62" i="39"/>
  <c r="BB62" i="39"/>
  <c r="BN62" i="39"/>
  <c r="BO62" i="39"/>
  <c r="BP62" i="39"/>
  <c r="BQ62" i="39"/>
  <c r="BR62" i="39"/>
  <c r="A63" i="39"/>
  <c r="B63" i="39"/>
  <c r="C63" i="39"/>
  <c r="D63" i="39"/>
  <c r="E63" i="39"/>
  <c r="F63" i="39"/>
  <c r="G63" i="39"/>
  <c r="S63" i="39"/>
  <c r="T63" i="39"/>
  <c r="U63" i="39"/>
  <c r="V63" i="39"/>
  <c r="W63" i="39"/>
  <c r="X63" i="39"/>
  <c r="Y63" i="39"/>
  <c r="Z63" i="39"/>
  <c r="AA63" i="39"/>
  <c r="AB63" i="39"/>
  <c r="AC63" i="39"/>
  <c r="AD63" i="39"/>
  <c r="AE63" i="39"/>
  <c r="AF63" i="39"/>
  <c r="AG63" i="39"/>
  <c r="AH63" i="39"/>
  <c r="AI63" i="39"/>
  <c r="AJ63" i="39"/>
  <c r="AK63" i="39"/>
  <c r="AL63" i="39"/>
  <c r="AX63" i="39"/>
  <c r="AY63" i="39"/>
  <c r="AZ63" i="39"/>
  <c r="BA63" i="39"/>
  <c r="BB63" i="39"/>
  <c r="BN63" i="39"/>
  <c r="BO63" i="39"/>
  <c r="BP63" i="39"/>
  <c r="BQ63" i="39"/>
  <c r="BR63" i="39"/>
  <c r="A64" i="39"/>
  <c r="B64" i="39"/>
  <c r="C64" i="39"/>
  <c r="D64" i="39"/>
  <c r="E64" i="39"/>
  <c r="F64" i="39"/>
  <c r="G64" i="39"/>
  <c r="S64" i="39"/>
  <c r="T64" i="39"/>
  <c r="U64" i="39"/>
  <c r="V64" i="39"/>
  <c r="W64" i="39"/>
  <c r="X64" i="39"/>
  <c r="Y64" i="39"/>
  <c r="Z64" i="39"/>
  <c r="AA64" i="39"/>
  <c r="AB64" i="39"/>
  <c r="AC64" i="39"/>
  <c r="AD64" i="39"/>
  <c r="AE64" i="39"/>
  <c r="AF64" i="39"/>
  <c r="AG64" i="39"/>
  <c r="AH64" i="39"/>
  <c r="AI64" i="39"/>
  <c r="AJ64" i="39"/>
  <c r="AK64" i="39"/>
  <c r="AL64" i="39"/>
  <c r="AX64" i="39"/>
  <c r="AY64" i="39"/>
  <c r="AZ64" i="39"/>
  <c r="BA64" i="39"/>
  <c r="BB64" i="39"/>
  <c r="BN64" i="39"/>
  <c r="BO64" i="39"/>
  <c r="BP64" i="39"/>
  <c r="BQ64" i="39"/>
  <c r="BR64" i="39"/>
  <c r="A65" i="39"/>
  <c r="B65" i="39"/>
  <c r="C65" i="39"/>
  <c r="D65" i="39"/>
  <c r="E65" i="39"/>
  <c r="F65" i="39"/>
  <c r="G65" i="39"/>
  <c r="S65" i="39"/>
  <c r="T65" i="39"/>
  <c r="U65" i="39"/>
  <c r="V65" i="39"/>
  <c r="W65" i="39"/>
  <c r="X65" i="39"/>
  <c r="Y65" i="39"/>
  <c r="Z65" i="39"/>
  <c r="AA65" i="39"/>
  <c r="AB65" i="39"/>
  <c r="AC65" i="39"/>
  <c r="AD65" i="39"/>
  <c r="AE65" i="39"/>
  <c r="AF65" i="39"/>
  <c r="AG65" i="39"/>
  <c r="AH65" i="39"/>
  <c r="AI65" i="39"/>
  <c r="AJ65" i="39"/>
  <c r="AK65" i="39"/>
  <c r="AL65" i="39"/>
  <c r="AX65" i="39"/>
  <c r="AY65" i="39"/>
  <c r="AZ65" i="39"/>
  <c r="BA65" i="39"/>
  <c r="BB65" i="39"/>
  <c r="BN65" i="39"/>
  <c r="BO65" i="39"/>
  <c r="BP65" i="39"/>
  <c r="BQ65" i="39"/>
  <c r="BR65" i="39"/>
  <c r="A66" i="39"/>
  <c r="B66" i="39"/>
  <c r="C66" i="39"/>
  <c r="D66" i="39"/>
  <c r="E66" i="39"/>
  <c r="F66" i="39"/>
  <c r="G66" i="39"/>
  <c r="S66" i="39"/>
  <c r="T66" i="39"/>
  <c r="U66" i="39"/>
  <c r="V66" i="39"/>
  <c r="W66" i="39"/>
  <c r="X66" i="39"/>
  <c r="Y66" i="39"/>
  <c r="Z66" i="39"/>
  <c r="AA66" i="39"/>
  <c r="AB66" i="39"/>
  <c r="AC66" i="39"/>
  <c r="AD66" i="39"/>
  <c r="AE66" i="39"/>
  <c r="AF66" i="39"/>
  <c r="AG66" i="39"/>
  <c r="AH66" i="39"/>
  <c r="AI66" i="39"/>
  <c r="AJ66" i="39"/>
  <c r="AK66" i="39"/>
  <c r="AL66" i="39"/>
  <c r="AX66" i="39"/>
  <c r="AY66" i="39"/>
  <c r="AZ66" i="39"/>
  <c r="BA66" i="39"/>
  <c r="BB66" i="39"/>
  <c r="BN66" i="39"/>
  <c r="BO66" i="39"/>
  <c r="BP66" i="39"/>
  <c r="BQ66" i="39"/>
  <c r="BR66" i="39"/>
  <c r="A67" i="39"/>
  <c r="B67" i="39"/>
  <c r="C67" i="39"/>
  <c r="W67" i="37" s="1"/>
  <c r="D67" i="39"/>
  <c r="E67" i="39"/>
  <c r="F67" i="39"/>
  <c r="G67" i="39"/>
  <c r="S67" i="39"/>
  <c r="T67" i="39"/>
  <c r="U67" i="39"/>
  <c r="V67" i="39"/>
  <c r="W67" i="39"/>
  <c r="X67" i="39"/>
  <c r="Y67" i="39"/>
  <c r="Z67" i="39"/>
  <c r="AA67" i="39"/>
  <c r="AB67" i="39"/>
  <c r="AC67" i="39"/>
  <c r="AD67" i="39"/>
  <c r="AE67" i="39"/>
  <c r="AF67" i="39"/>
  <c r="AG67" i="39"/>
  <c r="AH67" i="39"/>
  <c r="AI67" i="39"/>
  <c r="AJ67" i="39"/>
  <c r="AK67" i="39"/>
  <c r="AL67" i="39"/>
  <c r="AX67" i="39"/>
  <c r="AY67" i="39"/>
  <c r="AZ67" i="39"/>
  <c r="BA67" i="39"/>
  <c r="BB67" i="39"/>
  <c r="BN67" i="39"/>
  <c r="BO67" i="39"/>
  <c r="BP67" i="39"/>
  <c r="BQ67" i="39"/>
  <c r="BR67" i="39"/>
  <c r="A68" i="39"/>
  <c r="B68" i="39"/>
  <c r="C68" i="39"/>
  <c r="D68" i="39"/>
  <c r="E68" i="39"/>
  <c r="F68" i="39"/>
  <c r="G68" i="39"/>
  <c r="S68" i="39"/>
  <c r="T68" i="39"/>
  <c r="U68" i="39"/>
  <c r="V68" i="39"/>
  <c r="W68" i="39"/>
  <c r="X68" i="39"/>
  <c r="Y68" i="39"/>
  <c r="Z68" i="39"/>
  <c r="AA68" i="39"/>
  <c r="AB68" i="39"/>
  <c r="AC68" i="39"/>
  <c r="AD68" i="39"/>
  <c r="AE68" i="39"/>
  <c r="AF68" i="39"/>
  <c r="AG68" i="39"/>
  <c r="AH68" i="39"/>
  <c r="AI68" i="39"/>
  <c r="AJ68" i="39"/>
  <c r="AK68" i="39"/>
  <c r="AL68" i="39"/>
  <c r="AX68" i="39"/>
  <c r="AY68" i="39"/>
  <c r="AZ68" i="39"/>
  <c r="BA68" i="39"/>
  <c r="BB68" i="39"/>
  <c r="BN68" i="39"/>
  <c r="BO68" i="39"/>
  <c r="BP68" i="39"/>
  <c r="BQ68" i="39"/>
  <c r="BR68" i="39"/>
  <c r="A69" i="39"/>
  <c r="B69" i="39"/>
  <c r="C69" i="39"/>
  <c r="D69" i="39"/>
  <c r="E69" i="39"/>
  <c r="F69" i="39"/>
  <c r="G69" i="39"/>
  <c r="S69" i="39"/>
  <c r="T69" i="39"/>
  <c r="U69" i="39"/>
  <c r="V69" i="39"/>
  <c r="W69" i="39"/>
  <c r="X69" i="39"/>
  <c r="Y69" i="39"/>
  <c r="Z69" i="39"/>
  <c r="AA69" i="39"/>
  <c r="AB69" i="39"/>
  <c r="AC69" i="39"/>
  <c r="AD69" i="39"/>
  <c r="AE69" i="39"/>
  <c r="AF69" i="39"/>
  <c r="AG69" i="39"/>
  <c r="AH69" i="39"/>
  <c r="AI69" i="39"/>
  <c r="AJ69" i="39"/>
  <c r="AK69" i="39"/>
  <c r="AL69" i="39"/>
  <c r="AX69" i="39"/>
  <c r="AY69" i="39"/>
  <c r="AZ69" i="39"/>
  <c r="BA69" i="39"/>
  <c r="BB69" i="39"/>
  <c r="BN69" i="39"/>
  <c r="BO69" i="39"/>
  <c r="BP69" i="39"/>
  <c r="BQ69" i="39"/>
  <c r="BR69" i="39"/>
  <c r="A70" i="39"/>
  <c r="B70" i="39"/>
  <c r="C70" i="39"/>
  <c r="D70" i="39"/>
  <c r="E70" i="39"/>
  <c r="F70" i="39"/>
  <c r="G70" i="39"/>
  <c r="S70" i="39"/>
  <c r="T70" i="39"/>
  <c r="U70" i="39"/>
  <c r="V70" i="39"/>
  <c r="W70" i="39"/>
  <c r="X70" i="39"/>
  <c r="Y70" i="39"/>
  <c r="Z70" i="39"/>
  <c r="AA70" i="39"/>
  <c r="AB70" i="39"/>
  <c r="AC70" i="39"/>
  <c r="AD70" i="39"/>
  <c r="AE70" i="39"/>
  <c r="AF70" i="39"/>
  <c r="AG70" i="39"/>
  <c r="AH70" i="39"/>
  <c r="AI70" i="39"/>
  <c r="AJ70" i="39"/>
  <c r="AK70" i="39"/>
  <c r="AL70" i="39"/>
  <c r="AX70" i="39"/>
  <c r="AY70" i="39"/>
  <c r="AZ70" i="39"/>
  <c r="BA70" i="39"/>
  <c r="BB70" i="39"/>
  <c r="BN70" i="39"/>
  <c r="BO70" i="39"/>
  <c r="BP70" i="39"/>
  <c r="BQ70" i="39"/>
  <c r="BR70" i="39"/>
  <c r="A71" i="39"/>
  <c r="B71" i="39"/>
  <c r="C71" i="39"/>
  <c r="D71" i="39"/>
  <c r="E71" i="39"/>
  <c r="F71" i="39"/>
  <c r="G71" i="39"/>
  <c r="S71" i="39"/>
  <c r="T71" i="39"/>
  <c r="U71" i="39"/>
  <c r="V71" i="39"/>
  <c r="W71" i="39"/>
  <c r="X71" i="39"/>
  <c r="Y71" i="39"/>
  <c r="Z71" i="39"/>
  <c r="AA71" i="39"/>
  <c r="AB71" i="39"/>
  <c r="AC71" i="39"/>
  <c r="AD71" i="39"/>
  <c r="AE71" i="39"/>
  <c r="AF71" i="39"/>
  <c r="AG71" i="39"/>
  <c r="AH71" i="39"/>
  <c r="AI71" i="39"/>
  <c r="AJ71" i="39"/>
  <c r="AK71" i="39"/>
  <c r="AL71" i="39"/>
  <c r="AX71" i="39"/>
  <c r="AY71" i="39"/>
  <c r="AZ71" i="39"/>
  <c r="BA71" i="39"/>
  <c r="BB71" i="39"/>
  <c r="BN71" i="39"/>
  <c r="BO71" i="39"/>
  <c r="BP71" i="39"/>
  <c r="BQ71" i="39"/>
  <c r="BR71" i="39"/>
  <c r="A72" i="39"/>
  <c r="B72" i="39"/>
  <c r="C72" i="39"/>
  <c r="D72" i="39"/>
  <c r="E72" i="39"/>
  <c r="F72" i="39"/>
  <c r="G72" i="39"/>
  <c r="S72" i="39"/>
  <c r="T72" i="39"/>
  <c r="U72" i="39"/>
  <c r="V72" i="39"/>
  <c r="W72" i="39"/>
  <c r="X72" i="39"/>
  <c r="Y72" i="39"/>
  <c r="Z72" i="39"/>
  <c r="AA72" i="39"/>
  <c r="AB72" i="39"/>
  <c r="AC72" i="39"/>
  <c r="Y72" i="37" s="1"/>
  <c r="AD72" i="39"/>
  <c r="AE72" i="39"/>
  <c r="AF72" i="39"/>
  <c r="AG72" i="39"/>
  <c r="AH72" i="39"/>
  <c r="AI72" i="39"/>
  <c r="AJ72" i="39"/>
  <c r="AK72" i="39"/>
  <c r="AL72" i="39"/>
  <c r="AX72" i="39"/>
  <c r="AY72" i="39"/>
  <c r="AZ72" i="39"/>
  <c r="BA72" i="39"/>
  <c r="BB72" i="39"/>
  <c r="BN72" i="39"/>
  <c r="BO72" i="39"/>
  <c r="BP72" i="39"/>
  <c r="BQ72" i="39"/>
  <c r="BR72" i="39"/>
  <c r="A73" i="39"/>
  <c r="B73" i="39"/>
  <c r="C73" i="39"/>
  <c r="D73" i="39"/>
  <c r="E73" i="39"/>
  <c r="F73" i="39"/>
  <c r="G73" i="39"/>
  <c r="S73" i="39"/>
  <c r="T73" i="39"/>
  <c r="U73" i="39"/>
  <c r="V73" i="39"/>
  <c r="W73" i="39"/>
  <c r="X73" i="39"/>
  <c r="Y73" i="39"/>
  <c r="Z73" i="39"/>
  <c r="AA73" i="39"/>
  <c r="AB73" i="39"/>
  <c r="AC73" i="39"/>
  <c r="AD73" i="39"/>
  <c r="AE73" i="39"/>
  <c r="AF73" i="39"/>
  <c r="AG73" i="39"/>
  <c r="AH73" i="39"/>
  <c r="AI73" i="39"/>
  <c r="AJ73" i="39"/>
  <c r="AK73" i="39"/>
  <c r="AL73" i="39"/>
  <c r="AX73" i="39"/>
  <c r="AY73" i="39"/>
  <c r="AZ73" i="39"/>
  <c r="BA73" i="39"/>
  <c r="BB73" i="39"/>
  <c r="BN73" i="39"/>
  <c r="BO73" i="39"/>
  <c r="BP73" i="39"/>
  <c r="BQ73" i="39"/>
  <c r="BR73" i="39"/>
  <c r="A74" i="39"/>
  <c r="B74" i="39"/>
  <c r="C74" i="39"/>
  <c r="D74" i="39"/>
  <c r="E74" i="39"/>
  <c r="F74" i="39"/>
  <c r="G74" i="39"/>
  <c r="S74" i="39"/>
  <c r="T74" i="39"/>
  <c r="U74" i="39"/>
  <c r="V74" i="39"/>
  <c r="W74" i="39"/>
  <c r="X74" i="39"/>
  <c r="Y74" i="39"/>
  <c r="Z74" i="39"/>
  <c r="AA74" i="39"/>
  <c r="AB74" i="39"/>
  <c r="AC74" i="39"/>
  <c r="AD74" i="39"/>
  <c r="AE74" i="39"/>
  <c r="AF74" i="39"/>
  <c r="AG74" i="39"/>
  <c r="AH74" i="39"/>
  <c r="AI74" i="39"/>
  <c r="AJ74" i="39"/>
  <c r="AK74" i="39"/>
  <c r="AL74" i="39"/>
  <c r="AX74" i="39"/>
  <c r="AY74" i="39"/>
  <c r="AZ74" i="39"/>
  <c r="BA74" i="39"/>
  <c r="BB74" i="39"/>
  <c r="BN74" i="39"/>
  <c r="BO74" i="39"/>
  <c r="BP74" i="39"/>
  <c r="BQ74" i="39"/>
  <c r="BR74" i="39"/>
  <c r="A75" i="39"/>
  <c r="B75" i="39"/>
  <c r="C75" i="39"/>
  <c r="D75" i="39"/>
  <c r="E75" i="39"/>
  <c r="F75" i="39"/>
  <c r="G75" i="39"/>
  <c r="S75" i="39"/>
  <c r="T75" i="39"/>
  <c r="U75" i="39"/>
  <c r="V75" i="39"/>
  <c r="W75" i="39"/>
  <c r="X75" i="39"/>
  <c r="Y75" i="39"/>
  <c r="Z75" i="39"/>
  <c r="AA75" i="39"/>
  <c r="AB75" i="39"/>
  <c r="AC75" i="39"/>
  <c r="AD75" i="39"/>
  <c r="AE75" i="39"/>
  <c r="AF75" i="39"/>
  <c r="AG75" i="39"/>
  <c r="AH75" i="39"/>
  <c r="AI75" i="39"/>
  <c r="AJ75" i="39"/>
  <c r="AK75" i="39"/>
  <c r="AL75" i="39"/>
  <c r="AX75" i="39"/>
  <c r="AY75" i="39"/>
  <c r="AZ75" i="39"/>
  <c r="BA75" i="39"/>
  <c r="BB75" i="39"/>
  <c r="BN75" i="39"/>
  <c r="BO75" i="39"/>
  <c r="BP75" i="39"/>
  <c r="BQ75" i="39"/>
  <c r="BR75" i="39"/>
  <c r="A76" i="39"/>
  <c r="B76" i="39"/>
  <c r="C76" i="39"/>
  <c r="D76" i="39"/>
  <c r="E76" i="39"/>
  <c r="F76" i="39"/>
  <c r="G76" i="39"/>
  <c r="S76" i="39"/>
  <c r="T76" i="39"/>
  <c r="U76" i="39"/>
  <c r="V76" i="39"/>
  <c r="W76" i="39"/>
  <c r="X76" i="39"/>
  <c r="Y76" i="39"/>
  <c r="Z76" i="39"/>
  <c r="AA76" i="39"/>
  <c r="AB76" i="39"/>
  <c r="AC76" i="39"/>
  <c r="AD76" i="39"/>
  <c r="AE76" i="39"/>
  <c r="AF76" i="39"/>
  <c r="AG76" i="39"/>
  <c r="AH76" i="39"/>
  <c r="AI76" i="39"/>
  <c r="AJ76" i="39"/>
  <c r="AK76" i="39"/>
  <c r="AL76" i="39"/>
  <c r="AX76" i="39"/>
  <c r="AY76" i="39"/>
  <c r="AZ76" i="39"/>
  <c r="BA76" i="39"/>
  <c r="BB76" i="39"/>
  <c r="BN76" i="39"/>
  <c r="BO76" i="39"/>
  <c r="BP76" i="39"/>
  <c r="BQ76" i="39"/>
  <c r="BR76" i="39"/>
  <c r="A77" i="39"/>
  <c r="B77" i="39"/>
  <c r="C77" i="39"/>
  <c r="D77" i="39"/>
  <c r="E77" i="39"/>
  <c r="F77" i="39"/>
  <c r="G77" i="39"/>
  <c r="S77" i="39"/>
  <c r="T77" i="39"/>
  <c r="U77" i="39"/>
  <c r="V77" i="39"/>
  <c r="W77" i="39"/>
  <c r="X77" i="39"/>
  <c r="Y77" i="39"/>
  <c r="Z77" i="39"/>
  <c r="AA77" i="39"/>
  <c r="AB77" i="39"/>
  <c r="AC77" i="39"/>
  <c r="AD77" i="39"/>
  <c r="AE77" i="39"/>
  <c r="AF77" i="39"/>
  <c r="AG77" i="39"/>
  <c r="AH77" i="39"/>
  <c r="AI77" i="39"/>
  <c r="AJ77" i="39"/>
  <c r="AK77" i="39"/>
  <c r="AL77" i="39"/>
  <c r="AX77" i="39"/>
  <c r="AY77" i="39"/>
  <c r="AZ77" i="39"/>
  <c r="BA77" i="39"/>
  <c r="BB77" i="39"/>
  <c r="BN77" i="39"/>
  <c r="BO77" i="39"/>
  <c r="BP77" i="39"/>
  <c r="BQ77" i="39"/>
  <c r="BR77" i="39"/>
  <c r="A78" i="39"/>
  <c r="B78" i="39"/>
  <c r="C78" i="39"/>
  <c r="D78" i="39"/>
  <c r="E78" i="39"/>
  <c r="F78" i="39"/>
  <c r="G78" i="39"/>
  <c r="S78" i="39"/>
  <c r="T78" i="39"/>
  <c r="U78" i="39"/>
  <c r="V78" i="39"/>
  <c r="W78" i="39"/>
  <c r="X78" i="39"/>
  <c r="Y78" i="39"/>
  <c r="Z78" i="39"/>
  <c r="AA78" i="39"/>
  <c r="AB78" i="39"/>
  <c r="AC78" i="39"/>
  <c r="AD78" i="39"/>
  <c r="AE78" i="39"/>
  <c r="AF78" i="39"/>
  <c r="AG78" i="39"/>
  <c r="AH78" i="39"/>
  <c r="AI78" i="39"/>
  <c r="AJ78" i="39"/>
  <c r="AK78" i="39"/>
  <c r="AL78" i="39"/>
  <c r="AX78" i="39"/>
  <c r="AY78" i="39"/>
  <c r="AZ78" i="39"/>
  <c r="BA78" i="39"/>
  <c r="BB78" i="39"/>
  <c r="BN78" i="39"/>
  <c r="BO78" i="39"/>
  <c r="BP78" i="39"/>
  <c r="BQ78" i="39"/>
  <c r="BR78" i="39"/>
  <c r="A79" i="39"/>
  <c r="B79" i="39"/>
  <c r="C79" i="39"/>
  <c r="D79" i="39"/>
  <c r="E79" i="39"/>
  <c r="F79" i="39"/>
  <c r="G79" i="39"/>
  <c r="S79" i="39"/>
  <c r="T79" i="39"/>
  <c r="U79" i="39"/>
  <c r="V79" i="39"/>
  <c r="W79" i="39"/>
  <c r="X79" i="39"/>
  <c r="Y79" i="39"/>
  <c r="Z79" i="39"/>
  <c r="AA79" i="39"/>
  <c r="AB79" i="39"/>
  <c r="AC79" i="39"/>
  <c r="AD79" i="39"/>
  <c r="AE79" i="39"/>
  <c r="AF79" i="39"/>
  <c r="AG79" i="39"/>
  <c r="AH79" i="39"/>
  <c r="AI79" i="39"/>
  <c r="AJ79" i="39"/>
  <c r="AK79" i="39"/>
  <c r="AL79" i="39"/>
  <c r="AX79" i="39"/>
  <c r="AY79" i="39"/>
  <c r="AZ79" i="39"/>
  <c r="BA79" i="39"/>
  <c r="BB79" i="39"/>
  <c r="BN79" i="39"/>
  <c r="BO79" i="39"/>
  <c r="BP79" i="39"/>
  <c r="BQ79" i="39"/>
  <c r="BR79" i="39"/>
  <c r="A80" i="39"/>
  <c r="B80" i="39"/>
  <c r="C80" i="39"/>
  <c r="D80" i="39"/>
  <c r="E80" i="39"/>
  <c r="F80" i="39"/>
  <c r="G80" i="39"/>
  <c r="S80" i="39"/>
  <c r="T80" i="39"/>
  <c r="U80" i="39"/>
  <c r="V80" i="39"/>
  <c r="W80" i="39"/>
  <c r="X80" i="39"/>
  <c r="Y80" i="39"/>
  <c r="Z80" i="39"/>
  <c r="AA80" i="39"/>
  <c r="AB80" i="39"/>
  <c r="AC80" i="39"/>
  <c r="AD80" i="39"/>
  <c r="AE80" i="39"/>
  <c r="AF80" i="39"/>
  <c r="AG80" i="39"/>
  <c r="AH80" i="39"/>
  <c r="AI80" i="39"/>
  <c r="AJ80" i="39"/>
  <c r="AK80" i="39"/>
  <c r="AL80" i="39"/>
  <c r="AX80" i="39"/>
  <c r="AY80" i="39"/>
  <c r="AZ80" i="39"/>
  <c r="BA80" i="39"/>
  <c r="BB80" i="39"/>
  <c r="BN80" i="39"/>
  <c r="BO80" i="39"/>
  <c r="BP80" i="39"/>
  <c r="BQ80" i="39"/>
  <c r="BR80" i="39"/>
  <c r="A81" i="39"/>
  <c r="B81" i="39"/>
  <c r="C81" i="39"/>
  <c r="D81" i="39"/>
  <c r="E81" i="39"/>
  <c r="F81" i="39"/>
  <c r="G81" i="39"/>
  <c r="S81" i="39"/>
  <c r="T81" i="39"/>
  <c r="U81" i="39"/>
  <c r="V81" i="39"/>
  <c r="W81" i="39"/>
  <c r="X81" i="39"/>
  <c r="Y81" i="39"/>
  <c r="Z81" i="39"/>
  <c r="AA81" i="39"/>
  <c r="AB81" i="39"/>
  <c r="AC81" i="39"/>
  <c r="AD81" i="39"/>
  <c r="AE81" i="39"/>
  <c r="AF81" i="39"/>
  <c r="AG81" i="39"/>
  <c r="AH81" i="39"/>
  <c r="AI81" i="39"/>
  <c r="AJ81" i="39"/>
  <c r="AK81" i="39"/>
  <c r="AL81" i="39"/>
  <c r="AX81" i="39"/>
  <c r="AY81" i="39"/>
  <c r="AZ81" i="39"/>
  <c r="BA81" i="39"/>
  <c r="BB81" i="39"/>
  <c r="BN81" i="39"/>
  <c r="BO81" i="39"/>
  <c r="BP81" i="39"/>
  <c r="BQ81" i="39"/>
  <c r="BR81" i="39"/>
  <c r="A82" i="39"/>
  <c r="B82" i="39"/>
  <c r="C82" i="39"/>
  <c r="D82" i="39"/>
  <c r="E82" i="39"/>
  <c r="F82" i="39"/>
  <c r="G82" i="39"/>
  <c r="S82" i="39"/>
  <c r="T82" i="39"/>
  <c r="U82" i="39"/>
  <c r="V82" i="39"/>
  <c r="W82" i="39"/>
  <c r="X82" i="39"/>
  <c r="Y82" i="39"/>
  <c r="Z82" i="39"/>
  <c r="AA82" i="39"/>
  <c r="AB82" i="39"/>
  <c r="AC82" i="39"/>
  <c r="AD82" i="39"/>
  <c r="AE82" i="39"/>
  <c r="AF82" i="39"/>
  <c r="AG82" i="39"/>
  <c r="AH82" i="39"/>
  <c r="AI82" i="39"/>
  <c r="AJ82" i="39"/>
  <c r="AK82" i="39"/>
  <c r="AL82" i="39"/>
  <c r="AX82" i="39"/>
  <c r="AY82" i="39"/>
  <c r="AZ82" i="39"/>
  <c r="BA82" i="39"/>
  <c r="BB82" i="39"/>
  <c r="BN82" i="39"/>
  <c r="BO82" i="39"/>
  <c r="BP82" i="39"/>
  <c r="BQ82" i="39"/>
  <c r="BR82" i="39"/>
  <c r="A83" i="39"/>
  <c r="B83" i="39"/>
  <c r="C83" i="39"/>
  <c r="D83" i="39"/>
  <c r="E83" i="39"/>
  <c r="F83" i="39"/>
  <c r="G83" i="39"/>
  <c r="S83" i="39"/>
  <c r="T83" i="39"/>
  <c r="U83" i="39"/>
  <c r="V83" i="39"/>
  <c r="W83" i="39"/>
  <c r="X83" i="39"/>
  <c r="Y83" i="39"/>
  <c r="Z83" i="39"/>
  <c r="AA83" i="39"/>
  <c r="AB83" i="39"/>
  <c r="AC83" i="39"/>
  <c r="AD83" i="39"/>
  <c r="AE83" i="39"/>
  <c r="AF83" i="39"/>
  <c r="AG83" i="39"/>
  <c r="AH83" i="39"/>
  <c r="AI83" i="39"/>
  <c r="AJ83" i="39"/>
  <c r="AK83" i="39"/>
  <c r="AL83" i="39"/>
  <c r="AX83" i="39"/>
  <c r="AY83" i="39"/>
  <c r="AZ83" i="39"/>
  <c r="BA83" i="39"/>
  <c r="BB83" i="39"/>
  <c r="BN83" i="39"/>
  <c r="BO83" i="39"/>
  <c r="BP83" i="39"/>
  <c r="BQ83" i="39"/>
  <c r="BR83" i="39"/>
  <c r="A84" i="39"/>
  <c r="B84" i="39"/>
  <c r="C84" i="39"/>
  <c r="D84" i="39"/>
  <c r="E84" i="39"/>
  <c r="F84" i="39"/>
  <c r="G84" i="39"/>
  <c r="S84" i="39"/>
  <c r="T84" i="39"/>
  <c r="U84" i="39"/>
  <c r="V84" i="39"/>
  <c r="W84" i="39"/>
  <c r="X84" i="39"/>
  <c r="Y84" i="39"/>
  <c r="Z84" i="39"/>
  <c r="AA84" i="39"/>
  <c r="AB84" i="39"/>
  <c r="AC84" i="39"/>
  <c r="AD84" i="39"/>
  <c r="AE84" i="39"/>
  <c r="AF84" i="39"/>
  <c r="AG84" i="39"/>
  <c r="AH84" i="39"/>
  <c r="AI84" i="39"/>
  <c r="AJ84" i="39"/>
  <c r="AK84" i="39"/>
  <c r="AL84" i="39"/>
  <c r="AX84" i="39"/>
  <c r="AY84" i="39"/>
  <c r="AZ84" i="39"/>
  <c r="BA84" i="39"/>
  <c r="BB84" i="39"/>
  <c r="BN84" i="39"/>
  <c r="BO84" i="39"/>
  <c r="BP84" i="39"/>
  <c r="BQ84" i="39"/>
  <c r="BR84" i="39"/>
  <c r="A85" i="39"/>
  <c r="B85" i="39"/>
  <c r="C85" i="39"/>
  <c r="D85" i="39"/>
  <c r="E85" i="39"/>
  <c r="F85" i="39"/>
  <c r="G85" i="39"/>
  <c r="S85" i="39"/>
  <c r="T85" i="39"/>
  <c r="U85" i="39"/>
  <c r="V85" i="39"/>
  <c r="W85" i="39"/>
  <c r="X85" i="39"/>
  <c r="BA85" i="38" s="1"/>
  <c r="Y85" i="39"/>
  <c r="Z85" i="39"/>
  <c r="AA85" i="39"/>
  <c r="AB85" i="39"/>
  <c r="AC85" i="39"/>
  <c r="AD85" i="39"/>
  <c r="AE85" i="39"/>
  <c r="AF85" i="39"/>
  <c r="AG85" i="39"/>
  <c r="AH85" i="39"/>
  <c r="AI85" i="39"/>
  <c r="AJ85" i="39"/>
  <c r="AK85" i="39"/>
  <c r="AL85" i="39"/>
  <c r="AX85" i="39"/>
  <c r="AY85" i="39"/>
  <c r="AZ85" i="39"/>
  <c r="BA85" i="39"/>
  <c r="BB85" i="39"/>
  <c r="BN85" i="39"/>
  <c r="BO85" i="39"/>
  <c r="BP85" i="39"/>
  <c r="BQ85" i="39"/>
  <c r="BR85" i="39"/>
  <c r="A86" i="39"/>
  <c r="B86" i="39"/>
  <c r="C86" i="39"/>
  <c r="D86" i="39"/>
  <c r="E86" i="39"/>
  <c r="F86" i="39"/>
  <c r="G86" i="39"/>
  <c r="S86" i="39"/>
  <c r="T86" i="39"/>
  <c r="U86" i="39"/>
  <c r="V86" i="39"/>
  <c r="W86" i="39"/>
  <c r="X86" i="39"/>
  <c r="Y86" i="39"/>
  <c r="Z86" i="39"/>
  <c r="AA86" i="39"/>
  <c r="AB86" i="39"/>
  <c r="AC86" i="39"/>
  <c r="AD86" i="39"/>
  <c r="AE86" i="39"/>
  <c r="AF86" i="39"/>
  <c r="AG86" i="39"/>
  <c r="AH86" i="39"/>
  <c r="AI86" i="39"/>
  <c r="AJ86" i="39"/>
  <c r="AK86" i="39"/>
  <c r="AL86" i="39"/>
  <c r="AX86" i="39"/>
  <c r="AY86" i="39"/>
  <c r="AZ86" i="39"/>
  <c r="BA86" i="39"/>
  <c r="BB86" i="39"/>
  <c r="BN86" i="39"/>
  <c r="BO86" i="39"/>
  <c r="BP86" i="39"/>
  <c r="BQ86" i="39"/>
  <c r="BR86" i="39"/>
  <c r="A87" i="39"/>
  <c r="B87" i="39"/>
  <c r="C87" i="39"/>
  <c r="D87" i="39"/>
  <c r="E87" i="39"/>
  <c r="F87" i="39"/>
  <c r="G87" i="39"/>
  <c r="S87" i="39"/>
  <c r="T87" i="39"/>
  <c r="U87" i="39"/>
  <c r="V87" i="39"/>
  <c r="W87" i="39"/>
  <c r="X87" i="39"/>
  <c r="Y87" i="39"/>
  <c r="Z87" i="39"/>
  <c r="AA87" i="39"/>
  <c r="AB87" i="39"/>
  <c r="AC87" i="39"/>
  <c r="AD87" i="39"/>
  <c r="AE87" i="39"/>
  <c r="AF87" i="39"/>
  <c r="AG87" i="39"/>
  <c r="AH87" i="39"/>
  <c r="AI87" i="39"/>
  <c r="AJ87" i="39"/>
  <c r="AK87" i="39"/>
  <c r="AL87" i="39"/>
  <c r="AX87" i="39"/>
  <c r="AY87" i="39"/>
  <c r="AZ87" i="39"/>
  <c r="BA87" i="39"/>
  <c r="BB87" i="39"/>
  <c r="BN87" i="39"/>
  <c r="BO87" i="39"/>
  <c r="BP87" i="39"/>
  <c r="BQ87" i="39"/>
  <c r="BR87" i="39"/>
  <c r="A88" i="39"/>
  <c r="B88" i="39"/>
  <c r="C88" i="39"/>
  <c r="D88" i="39"/>
  <c r="E88" i="39"/>
  <c r="F88" i="39"/>
  <c r="G88" i="39"/>
  <c r="S88" i="39"/>
  <c r="T88" i="39"/>
  <c r="U88" i="39"/>
  <c r="V88" i="39"/>
  <c r="W88" i="39"/>
  <c r="X88" i="39"/>
  <c r="Y88" i="39"/>
  <c r="Z88" i="39"/>
  <c r="AA88" i="39"/>
  <c r="AB88" i="39"/>
  <c r="AC88" i="39"/>
  <c r="AD88" i="39"/>
  <c r="AE88" i="39"/>
  <c r="AF88" i="39"/>
  <c r="AG88" i="39"/>
  <c r="AH88" i="39"/>
  <c r="AI88" i="39"/>
  <c r="AJ88" i="39"/>
  <c r="AK88" i="39"/>
  <c r="AL88" i="39"/>
  <c r="AX88" i="39"/>
  <c r="AY88" i="39"/>
  <c r="AZ88" i="39"/>
  <c r="BA88" i="39"/>
  <c r="BB88" i="39"/>
  <c r="BN88" i="39"/>
  <c r="BO88" i="39"/>
  <c r="BP88" i="39"/>
  <c r="BQ88" i="39"/>
  <c r="BR88" i="39"/>
  <c r="A89" i="39"/>
  <c r="B89" i="39"/>
  <c r="C89" i="39"/>
  <c r="D89" i="39"/>
  <c r="E89" i="39"/>
  <c r="F89" i="39"/>
  <c r="G89" i="39"/>
  <c r="S89" i="39"/>
  <c r="T89" i="39"/>
  <c r="U89" i="39"/>
  <c r="V89" i="39"/>
  <c r="W89" i="39"/>
  <c r="X89" i="39"/>
  <c r="Y89" i="39"/>
  <c r="Z89" i="39"/>
  <c r="AA89" i="39"/>
  <c r="AB89" i="39"/>
  <c r="AC89" i="39"/>
  <c r="Y89" i="37" s="1"/>
  <c r="AD89" i="39"/>
  <c r="AE89" i="39"/>
  <c r="AF89" i="39"/>
  <c r="AG89" i="39"/>
  <c r="AH89" i="39"/>
  <c r="AI89" i="39"/>
  <c r="AJ89" i="39"/>
  <c r="AK89" i="39"/>
  <c r="AL89" i="39"/>
  <c r="AX89" i="39"/>
  <c r="AY89" i="39"/>
  <c r="AZ89" i="39"/>
  <c r="BA89" i="39"/>
  <c r="BB89" i="39"/>
  <c r="BN89" i="39"/>
  <c r="BO89" i="39"/>
  <c r="BP89" i="39"/>
  <c r="BQ89" i="39"/>
  <c r="BR89" i="39"/>
  <c r="A90" i="39"/>
  <c r="B90" i="39"/>
  <c r="C90" i="39"/>
  <c r="W90" i="37" s="1"/>
  <c r="D90" i="39"/>
  <c r="E90" i="39"/>
  <c r="F90" i="39"/>
  <c r="G90" i="39"/>
  <c r="S90" i="39"/>
  <c r="T90" i="39"/>
  <c r="U90" i="39"/>
  <c r="V90" i="39"/>
  <c r="W90" i="39"/>
  <c r="X90" i="39"/>
  <c r="Y90" i="39"/>
  <c r="Z90" i="39"/>
  <c r="AA90" i="39"/>
  <c r="AB90" i="39"/>
  <c r="AC90" i="39"/>
  <c r="AD90" i="39"/>
  <c r="AE90" i="39"/>
  <c r="AF90" i="39"/>
  <c r="AG90" i="39"/>
  <c r="AH90" i="39"/>
  <c r="AI90" i="39"/>
  <c r="AJ90" i="39"/>
  <c r="AK90" i="39"/>
  <c r="AL90" i="39"/>
  <c r="AX90" i="39"/>
  <c r="AY90" i="39"/>
  <c r="AZ90" i="39"/>
  <c r="BA90" i="39"/>
  <c r="BB90" i="39"/>
  <c r="BN90" i="39"/>
  <c r="BO90" i="39"/>
  <c r="BP90" i="39"/>
  <c r="BQ90" i="39"/>
  <c r="BR90" i="39"/>
  <c r="A91" i="39"/>
  <c r="B91" i="39"/>
  <c r="C91" i="39"/>
  <c r="D91" i="39"/>
  <c r="E91" i="39"/>
  <c r="F91" i="39"/>
  <c r="G91" i="39"/>
  <c r="S91" i="39"/>
  <c r="T91" i="39"/>
  <c r="U91" i="39"/>
  <c r="V91" i="39"/>
  <c r="W91" i="39"/>
  <c r="X91" i="39"/>
  <c r="Y91" i="39"/>
  <c r="Z91" i="39"/>
  <c r="AA91" i="39"/>
  <c r="AB91" i="39"/>
  <c r="AC91" i="39"/>
  <c r="AD91" i="39"/>
  <c r="AE91" i="39"/>
  <c r="AF91" i="39"/>
  <c r="AG91" i="39"/>
  <c r="AH91" i="39"/>
  <c r="AI91" i="39"/>
  <c r="AJ91" i="39"/>
  <c r="AK91" i="39"/>
  <c r="AL91" i="39"/>
  <c r="AX91" i="39"/>
  <c r="AY91" i="39"/>
  <c r="AZ91" i="39"/>
  <c r="BA91" i="39"/>
  <c r="BB91" i="39"/>
  <c r="BN91" i="39"/>
  <c r="BO91" i="39"/>
  <c r="BP91" i="39"/>
  <c r="BQ91" i="39"/>
  <c r="BR91" i="39"/>
  <c r="A92" i="39"/>
  <c r="B92" i="39"/>
  <c r="C92" i="39"/>
  <c r="D92" i="39"/>
  <c r="E92" i="39"/>
  <c r="F92" i="39"/>
  <c r="G92" i="39"/>
  <c r="S92" i="39"/>
  <c r="T92" i="39"/>
  <c r="U92" i="39"/>
  <c r="V92" i="39"/>
  <c r="W92" i="39"/>
  <c r="X92" i="39"/>
  <c r="Y92" i="39"/>
  <c r="Z92" i="39"/>
  <c r="AA92" i="39"/>
  <c r="AB92" i="39"/>
  <c r="AC92" i="39"/>
  <c r="AD92" i="39"/>
  <c r="AE92" i="39"/>
  <c r="AF92" i="39"/>
  <c r="AG92" i="39"/>
  <c r="AH92" i="39"/>
  <c r="AI92" i="39"/>
  <c r="AJ92" i="39"/>
  <c r="AK92" i="39"/>
  <c r="AL92" i="39"/>
  <c r="AX92" i="39"/>
  <c r="AY92" i="39"/>
  <c r="AZ92" i="39"/>
  <c r="BA92" i="39"/>
  <c r="BB92" i="39"/>
  <c r="BN92" i="39"/>
  <c r="BO92" i="39"/>
  <c r="BP92" i="39"/>
  <c r="BQ92" i="39"/>
  <c r="BR92" i="39"/>
  <c r="A93" i="39"/>
  <c r="B93" i="39"/>
  <c r="C93" i="39"/>
  <c r="D93" i="39"/>
  <c r="E93" i="39"/>
  <c r="F93" i="39"/>
  <c r="G93" i="39"/>
  <c r="S93" i="39"/>
  <c r="T93" i="39"/>
  <c r="U93" i="39"/>
  <c r="V93" i="39"/>
  <c r="W93" i="39"/>
  <c r="X93" i="39"/>
  <c r="Y93" i="39"/>
  <c r="Z93" i="39"/>
  <c r="AA93" i="39"/>
  <c r="AB93" i="39"/>
  <c r="AC93" i="39"/>
  <c r="AD93" i="39"/>
  <c r="AE93" i="39"/>
  <c r="AF93" i="39"/>
  <c r="AG93" i="39"/>
  <c r="AH93" i="39"/>
  <c r="AI93" i="39"/>
  <c r="AJ93" i="39"/>
  <c r="AK93" i="39"/>
  <c r="AL93" i="39"/>
  <c r="AX93" i="39"/>
  <c r="AY93" i="39"/>
  <c r="AZ93" i="39"/>
  <c r="BA93" i="39"/>
  <c r="BB93" i="39"/>
  <c r="BN93" i="39"/>
  <c r="BO93" i="39"/>
  <c r="BP93" i="39"/>
  <c r="BQ93" i="39"/>
  <c r="BR93" i="39"/>
  <c r="A94" i="39"/>
  <c r="B94" i="39"/>
  <c r="C94" i="39"/>
  <c r="D94" i="39"/>
  <c r="E94" i="39"/>
  <c r="F94" i="39"/>
  <c r="G94" i="39"/>
  <c r="S94" i="39"/>
  <c r="T94" i="39"/>
  <c r="U94" i="39"/>
  <c r="V94" i="39"/>
  <c r="W94" i="39"/>
  <c r="X94" i="39"/>
  <c r="Y94" i="39"/>
  <c r="Z94" i="39"/>
  <c r="AA94" i="39"/>
  <c r="AB94" i="39"/>
  <c r="AC94" i="39"/>
  <c r="AD94" i="39"/>
  <c r="AE94" i="39"/>
  <c r="AF94" i="39"/>
  <c r="AG94" i="39"/>
  <c r="AH94" i="39"/>
  <c r="AI94" i="39"/>
  <c r="AJ94" i="39"/>
  <c r="AK94" i="39"/>
  <c r="AL94" i="39"/>
  <c r="AX94" i="39"/>
  <c r="AY94" i="39"/>
  <c r="AZ94" i="39"/>
  <c r="BA94" i="39"/>
  <c r="BB94" i="39"/>
  <c r="BN94" i="39"/>
  <c r="BO94" i="39"/>
  <c r="BP94" i="39"/>
  <c r="BQ94" i="39"/>
  <c r="BR94" i="39"/>
  <c r="A95" i="39"/>
  <c r="B95" i="39"/>
  <c r="C95" i="39"/>
  <c r="D95" i="39"/>
  <c r="E95" i="39"/>
  <c r="F95" i="39"/>
  <c r="G95" i="39"/>
  <c r="S95" i="39"/>
  <c r="T95" i="39"/>
  <c r="U95" i="39"/>
  <c r="V95" i="39"/>
  <c r="W95" i="39"/>
  <c r="X95" i="39"/>
  <c r="Y95" i="39"/>
  <c r="Z95" i="39"/>
  <c r="AA95" i="39"/>
  <c r="AB95" i="39"/>
  <c r="AC95" i="39"/>
  <c r="AD95" i="39"/>
  <c r="AE95" i="39"/>
  <c r="AF95" i="39"/>
  <c r="AG95" i="39"/>
  <c r="AH95" i="39"/>
  <c r="AI95" i="39"/>
  <c r="AJ95" i="39"/>
  <c r="AK95" i="39"/>
  <c r="AL95" i="39"/>
  <c r="AX95" i="39"/>
  <c r="AY95" i="39"/>
  <c r="AZ95" i="39"/>
  <c r="BA95" i="39"/>
  <c r="BB95" i="39"/>
  <c r="BN95" i="39"/>
  <c r="BO95" i="39"/>
  <c r="BP95" i="39"/>
  <c r="BQ95" i="39"/>
  <c r="BR95" i="39"/>
  <c r="A96" i="39"/>
  <c r="B96" i="39"/>
  <c r="C96" i="39"/>
  <c r="D96" i="39"/>
  <c r="E96" i="39"/>
  <c r="F96" i="39"/>
  <c r="G96" i="39"/>
  <c r="S96" i="39"/>
  <c r="T96" i="39"/>
  <c r="U96" i="39"/>
  <c r="V96" i="39"/>
  <c r="W96" i="39"/>
  <c r="X96" i="39"/>
  <c r="Y96" i="39"/>
  <c r="Z96" i="39"/>
  <c r="AA96" i="39"/>
  <c r="AB96" i="39"/>
  <c r="AC96" i="39"/>
  <c r="AD96" i="39"/>
  <c r="AE96" i="39"/>
  <c r="AF96" i="39"/>
  <c r="AG96" i="39"/>
  <c r="AH96" i="39"/>
  <c r="AI96" i="39"/>
  <c r="AJ96" i="39"/>
  <c r="AK96" i="39"/>
  <c r="AL96" i="39"/>
  <c r="AX96" i="39"/>
  <c r="AY96" i="39"/>
  <c r="AZ96" i="39"/>
  <c r="BA96" i="39"/>
  <c r="BB96" i="39"/>
  <c r="BN96" i="39"/>
  <c r="BO96" i="39"/>
  <c r="BP96" i="39"/>
  <c r="BQ96" i="39"/>
  <c r="BR96" i="39"/>
  <c r="A97" i="39"/>
  <c r="B97" i="39"/>
  <c r="C97" i="39"/>
  <c r="D97" i="39"/>
  <c r="E97" i="39"/>
  <c r="F97" i="39"/>
  <c r="G97" i="39"/>
  <c r="S97" i="39"/>
  <c r="T97" i="39"/>
  <c r="U97" i="39"/>
  <c r="V97" i="39"/>
  <c r="W97" i="39"/>
  <c r="X97" i="39"/>
  <c r="Y97" i="39"/>
  <c r="Z97" i="39"/>
  <c r="AA97" i="39"/>
  <c r="AB97" i="39"/>
  <c r="AC97" i="39"/>
  <c r="AD97" i="39"/>
  <c r="AE97" i="39"/>
  <c r="AF97" i="39"/>
  <c r="AG97" i="39"/>
  <c r="AH97" i="39"/>
  <c r="AI97" i="39"/>
  <c r="AJ97" i="39"/>
  <c r="AK97" i="39"/>
  <c r="AL97" i="39"/>
  <c r="AX97" i="39"/>
  <c r="AY97" i="39"/>
  <c r="AZ97" i="39"/>
  <c r="BA97" i="39"/>
  <c r="BB97" i="39"/>
  <c r="BN97" i="39"/>
  <c r="BO97" i="39"/>
  <c r="BP97" i="39"/>
  <c r="BQ97" i="39"/>
  <c r="BR97" i="39"/>
  <c r="A98" i="39"/>
  <c r="B98" i="39"/>
  <c r="C98" i="39"/>
  <c r="D98" i="39"/>
  <c r="E98" i="39"/>
  <c r="F98" i="39"/>
  <c r="G98" i="39"/>
  <c r="S98" i="39"/>
  <c r="T98" i="39"/>
  <c r="U98" i="39"/>
  <c r="V98" i="39"/>
  <c r="W98" i="39"/>
  <c r="X98" i="39"/>
  <c r="Y98" i="39"/>
  <c r="Z98" i="39"/>
  <c r="AA98" i="39"/>
  <c r="AB98" i="39"/>
  <c r="AC98" i="39"/>
  <c r="AD98" i="39"/>
  <c r="AE98" i="39"/>
  <c r="AF98" i="39"/>
  <c r="AG98" i="39"/>
  <c r="AH98" i="39"/>
  <c r="AI98" i="39"/>
  <c r="AJ98" i="39"/>
  <c r="AK98" i="39"/>
  <c r="AL98" i="39"/>
  <c r="AX98" i="39"/>
  <c r="AY98" i="39"/>
  <c r="AZ98" i="39"/>
  <c r="BA98" i="39"/>
  <c r="BB98" i="39"/>
  <c r="BN98" i="39"/>
  <c r="BO98" i="39"/>
  <c r="BP98" i="39"/>
  <c r="BQ98" i="39"/>
  <c r="BR98" i="39"/>
  <c r="A99" i="39"/>
  <c r="B99" i="39"/>
  <c r="C99" i="39"/>
  <c r="D99" i="39"/>
  <c r="E99" i="39"/>
  <c r="F99" i="39"/>
  <c r="G99" i="39"/>
  <c r="S99" i="39"/>
  <c r="T99" i="39"/>
  <c r="U99" i="39"/>
  <c r="V99" i="39"/>
  <c r="W99" i="39"/>
  <c r="X99" i="39"/>
  <c r="Y99" i="39"/>
  <c r="Z99" i="39"/>
  <c r="AA99" i="39"/>
  <c r="AB99" i="39"/>
  <c r="AC99" i="39"/>
  <c r="AD99" i="39"/>
  <c r="AE99" i="39"/>
  <c r="AF99" i="39"/>
  <c r="AG99" i="39"/>
  <c r="AH99" i="39"/>
  <c r="AI99" i="39"/>
  <c r="AJ99" i="39"/>
  <c r="AK99" i="39"/>
  <c r="AL99" i="39"/>
  <c r="AX99" i="39"/>
  <c r="AY99" i="39"/>
  <c r="AZ99" i="39"/>
  <c r="BA99" i="39"/>
  <c r="BB99" i="39"/>
  <c r="BN99" i="39"/>
  <c r="BO99" i="39"/>
  <c r="BP99" i="39"/>
  <c r="BQ99" i="39"/>
  <c r="BR99" i="39"/>
  <c r="A100" i="39"/>
  <c r="B100" i="39"/>
  <c r="C100" i="39"/>
  <c r="D100" i="39"/>
  <c r="E100" i="39"/>
  <c r="F100" i="39"/>
  <c r="G100" i="39"/>
  <c r="S100" i="39"/>
  <c r="T100" i="39"/>
  <c r="U100" i="39"/>
  <c r="V100" i="39"/>
  <c r="W100" i="39"/>
  <c r="X100" i="39"/>
  <c r="BA100" i="38" s="1"/>
  <c r="Y100" i="39"/>
  <c r="Z100" i="39"/>
  <c r="AA100" i="39"/>
  <c r="AB100" i="39"/>
  <c r="AC100" i="39"/>
  <c r="AD100" i="39"/>
  <c r="AE100" i="39"/>
  <c r="AF100" i="39"/>
  <c r="AG100" i="39"/>
  <c r="AH100" i="39"/>
  <c r="AI100" i="39"/>
  <c r="AJ100" i="39"/>
  <c r="AK100" i="39"/>
  <c r="AL100" i="39"/>
  <c r="AX100" i="39"/>
  <c r="AY100" i="39"/>
  <c r="AZ100" i="39"/>
  <c r="BA100" i="39"/>
  <c r="BB100" i="39"/>
  <c r="BN100" i="39"/>
  <c r="BO100" i="39"/>
  <c r="BP100" i="39"/>
  <c r="BQ100" i="39"/>
  <c r="BR100" i="39"/>
  <c r="A101" i="39"/>
  <c r="B101" i="39"/>
  <c r="C101" i="39"/>
  <c r="D101" i="39"/>
  <c r="E101" i="39"/>
  <c r="F101" i="39"/>
  <c r="G101" i="39"/>
  <c r="S101" i="39"/>
  <c r="T101" i="39"/>
  <c r="U101" i="39"/>
  <c r="V101" i="39"/>
  <c r="W101" i="39"/>
  <c r="X101" i="39"/>
  <c r="Y101" i="39"/>
  <c r="Z101" i="39"/>
  <c r="AA101" i="39"/>
  <c r="AB101" i="39"/>
  <c r="AC101" i="39"/>
  <c r="AD101" i="39"/>
  <c r="AE101" i="39"/>
  <c r="AF101" i="39"/>
  <c r="AG101" i="39"/>
  <c r="AH101" i="39"/>
  <c r="AI101" i="39"/>
  <c r="AJ101" i="39"/>
  <c r="AK101" i="39"/>
  <c r="AL101" i="39"/>
  <c r="AX101" i="39"/>
  <c r="AY101" i="39"/>
  <c r="AZ101" i="39"/>
  <c r="BA101" i="39"/>
  <c r="BB101" i="39"/>
  <c r="BN101" i="39"/>
  <c r="BO101" i="39"/>
  <c r="BP101" i="39"/>
  <c r="BQ101" i="39"/>
  <c r="BR101" i="39"/>
  <c r="A102" i="39"/>
  <c r="B102" i="39"/>
  <c r="C102" i="39"/>
  <c r="D102" i="39"/>
  <c r="E102" i="39"/>
  <c r="F102" i="39"/>
  <c r="G102" i="39"/>
  <c r="S102" i="39"/>
  <c r="T102" i="39"/>
  <c r="U102" i="39"/>
  <c r="V102" i="39"/>
  <c r="W102" i="39"/>
  <c r="X102" i="39"/>
  <c r="Y102" i="39"/>
  <c r="Z102" i="39"/>
  <c r="AA102" i="39"/>
  <c r="AB102" i="39"/>
  <c r="AC102" i="39"/>
  <c r="AD102" i="39"/>
  <c r="AE102" i="39"/>
  <c r="AF102" i="39"/>
  <c r="AG102" i="39"/>
  <c r="AH102" i="39"/>
  <c r="AI102" i="39"/>
  <c r="AJ102" i="39"/>
  <c r="AK102" i="39"/>
  <c r="AL102" i="39"/>
  <c r="AX102" i="39"/>
  <c r="AY102" i="39"/>
  <c r="AZ102" i="39"/>
  <c r="BA102" i="39"/>
  <c r="BB102" i="39"/>
  <c r="BN102" i="39"/>
  <c r="BO102" i="39"/>
  <c r="BP102" i="39"/>
  <c r="BQ102" i="39"/>
  <c r="BR102" i="39"/>
  <c r="A103" i="39"/>
  <c r="B103" i="39"/>
  <c r="C103" i="39"/>
  <c r="D103" i="39"/>
  <c r="E103" i="39"/>
  <c r="F103" i="39"/>
  <c r="G103" i="39"/>
  <c r="S103" i="39"/>
  <c r="T103" i="39"/>
  <c r="U103" i="39"/>
  <c r="V103" i="39"/>
  <c r="W103" i="39"/>
  <c r="X103" i="39"/>
  <c r="Y103" i="39"/>
  <c r="Z103" i="39"/>
  <c r="AA103" i="39"/>
  <c r="AB103" i="39"/>
  <c r="AC103" i="39"/>
  <c r="AD103" i="39"/>
  <c r="AE103" i="39"/>
  <c r="AF103" i="39"/>
  <c r="AG103" i="39"/>
  <c r="AH103" i="39"/>
  <c r="AI103" i="39"/>
  <c r="AJ103" i="39"/>
  <c r="AK103" i="39"/>
  <c r="AL103" i="39"/>
  <c r="AX103" i="39"/>
  <c r="AY103" i="39"/>
  <c r="AZ103" i="39"/>
  <c r="BA103" i="39"/>
  <c r="BB103" i="39"/>
  <c r="BN103" i="39"/>
  <c r="BO103" i="39"/>
  <c r="BP103" i="39"/>
  <c r="BQ103" i="39"/>
  <c r="BR103" i="39"/>
  <c r="A104" i="39"/>
  <c r="B104" i="39"/>
  <c r="C104" i="39"/>
  <c r="D104" i="39"/>
  <c r="E104" i="39"/>
  <c r="F104" i="39"/>
  <c r="G104" i="39"/>
  <c r="S104" i="39"/>
  <c r="T104" i="39"/>
  <c r="U104" i="39"/>
  <c r="V104" i="39"/>
  <c r="W104" i="39"/>
  <c r="X104" i="39"/>
  <c r="Y104" i="39"/>
  <c r="Z104" i="39"/>
  <c r="AA104" i="39"/>
  <c r="AB104" i="39"/>
  <c r="AC104" i="39"/>
  <c r="AD104" i="39"/>
  <c r="AE104" i="39"/>
  <c r="AF104" i="39"/>
  <c r="AG104" i="39"/>
  <c r="AH104" i="39"/>
  <c r="AI104" i="39"/>
  <c r="AJ104" i="39"/>
  <c r="AK104" i="39"/>
  <c r="AL104" i="39"/>
  <c r="AX104" i="39"/>
  <c r="AY104" i="39"/>
  <c r="AZ104" i="39"/>
  <c r="BA104" i="39"/>
  <c r="BB104" i="39"/>
  <c r="BN104" i="39"/>
  <c r="BO104" i="39"/>
  <c r="BP104" i="39"/>
  <c r="BQ104" i="39"/>
  <c r="BR104" i="39"/>
  <c r="A105" i="39"/>
  <c r="B105" i="39"/>
  <c r="C105" i="39"/>
  <c r="D105" i="39"/>
  <c r="E105" i="39"/>
  <c r="F105" i="39"/>
  <c r="G105" i="39"/>
  <c r="S105" i="39"/>
  <c r="T105" i="39"/>
  <c r="U105" i="39"/>
  <c r="V105" i="39"/>
  <c r="W105" i="39"/>
  <c r="X105" i="39"/>
  <c r="Y105" i="39"/>
  <c r="Z105" i="39"/>
  <c r="AA105" i="39"/>
  <c r="AB105" i="39"/>
  <c r="AC105" i="39"/>
  <c r="AD105" i="39"/>
  <c r="AE105" i="39"/>
  <c r="AF105" i="39"/>
  <c r="AG105" i="39"/>
  <c r="AH105" i="39"/>
  <c r="AI105" i="39"/>
  <c r="AJ105" i="39"/>
  <c r="AK105" i="39"/>
  <c r="AL105" i="39"/>
  <c r="AX105" i="39"/>
  <c r="AY105" i="39"/>
  <c r="AZ105" i="39"/>
  <c r="BA105" i="39"/>
  <c r="BB105" i="39"/>
  <c r="BN105" i="39"/>
  <c r="BO105" i="39"/>
  <c r="BP105" i="39"/>
  <c r="BQ105" i="39"/>
  <c r="BR105" i="39"/>
  <c r="A106" i="39"/>
  <c r="B106" i="39"/>
  <c r="C106" i="39"/>
  <c r="D106" i="39"/>
  <c r="E106" i="39"/>
  <c r="F106" i="39"/>
  <c r="G106" i="39"/>
  <c r="S106" i="39"/>
  <c r="T106" i="39"/>
  <c r="U106" i="39"/>
  <c r="V106" i="39"/>
  <c r="W106" i="39"/>
  <c r="X106" i="39"/>
  <c r="Y106" i="39"/>
  <c r="Z106" i="39"/>
  <c r="AA106" i="39"/>
  <c r="AB106" i="39"/>
  <c r="AC106" i="39"/>
  <c r="AD106" i="39"/>
  <c r="AE106" i="39"/>
  <c r="AF106" i="39"/>
  <c r="AG106" i="39"/>
  <c r="AH106" i="39"/>
  <c r="AI106" i="39"/>
  <c r="AJ106" i="39"/>
  <c r="AK106" i="39"/>
  <c r="AL106" i="39"/>
  <c r="AX106" i="39"/>
  <c r="AY106" i="39"/>
  <c r="AZ106" i="39"/>
  <c r="BA106" i="39"/>
  <c r="BB106" i="39"/>
  <c r="BN106" i="39"/>
  <c r="BO106" i="39"/>
  <c r="BP106" i="39"/>
  <c r="BQ106" i="39"/>
  <c r="BR106" i="39"/>
  <c r="A107" i="39"/>
  <c r="B107" i="39"/>
  <c r="C107" i="39"/>
  <c r="D107" i="39"/>
  <c r="E107" i="39"/>
  <c r="F107" i="39"/>
  <c r="G107" i="39"/>
  <c r="S107" i="39"/>
  <c r="T107" i="39"/>
  <c r="U107" i="39"/>
  <c r="V107" i="39"/>
  <c r="W107" i="39"/>
  <c r="X107" i="39"/>
  <c r="Y107" i="39"/>
  <c r="Z107" i="39"/>
  <c r="AA107" i="39"/>
  <c r="AB107" i="39"/>
  <c r="AC107" i="39"/>
  <c r="AD107" i="39"/>
  <c r="AE107" i="39"/>
  <c r="AF107" i="39"/>
  <c r="AG107" i="39"/>
  <c r="AH107" i="39"/>
  <c r="AI107" i="39"/>
  <c r="AJ107" i="39"/>
  <c r="AK107" i="39"/>
  <c r="AL107" i="39"/>
  <c r="AX107" i="39"/>
  <c r="AY107" i="39"/>
  <c r="AZ107" i="39"/>
  <c r="BA107" i="39"/>
  <c r="BB107" i="39"/>
  <c r="BN107" i="39"/>
  <c r="BO107" i="39"/>
  <c r="BP107" i="39"/>
  <c r="BQ107" i="39"/>
  <c r="BR107" i="39"/>
  <c r="A108" i="39"/>
  <c r="B108" i="39"/>
  <c r="C108" i="39"/>
  <c r="D108" i="39"/>
  <c r="E108" i="39"/>
  <c r="F108" i="39"/>
  <c r="G108" i="39"/>
  <c r="S108" i="39"/>
  <c r="T108" i="39"/>
  <c r="U108" i="39"/>
  <c r="V108" i="39"/>
  <c r="W108" i="39"/>
  <c r="X108" i="39"/>
  <c r="Y108" i="39"/>
  <c r="Z108" i="39"/>
  <c r="AA108" i="39"/>
  <c r="AB108" i="39"/>
  <c r="AC108" i="39"/>
  <c r="AD108" i="39"/>
  <c r="AE108" i="39"/>
  <c r="AF108" i="39"/>
  <c r="AG108" i="39"/>
  <c r="AH108" i="39"/>
  <c r="AI108" i="39"/>
  <c r="AJ108" i="39"/>
  <c r="AK108" i="39"/>
  <c r="AL108" i="39"/>
  <c r="AX108" i="39"/>
  <c r="AY108" i="39"/>
  <c r="AZ108" i="39"/>
  <c r="BA108" i="39"/>
  <c r="BB108" i="39"/>
  <c r="BN108" i="39"/>
  <c r="BO108" i="39"/>
  <c r="BP108" i="39"/>
  <c r="BQ108" i="39"/>
  <c r="BR108" i="39"/>
  <c r="A109" i="39"/>
  <c r="B109" i="39"/>
  <c r="C109" i="39"/>
  <c r="D109" i="39"/>
  <c r="E109" i="39"/>
  <c r="F109" i="39"/>
  <c r="G109" i="39"/>
  <c r="S109" i="39"/>
  <c r="T109" i="39"/>
  <c r="U109" i="39"/>
  <c r="V109" i="39"/>
  <c r="W109" i="39"/>
  <c r="X109" i="39"/>
  <c r="Y109" i="39"/>
  <c r="Z109" i="39"/>
  <c r="AA109" i="39"/>
  <c r="AB109" i="39"/>
  <c r="AC109" i="39"/>
  <c r="AD109" i="39"/>
  <c r="AE109" i="39"/>
  <c r="AF109" i="39"/>
  <c r="AG109" i="39"/>
  <c r="AH109" i="39"/>
  <c r="AI109" i="39"/>
  <c r="AJ109" i="39"/>
  <c r="AK109" i="39"/>
  <c r="AL109" i="39"/>
  <c r="AX109" i="39"/>
  <c r="AY109" i="39"/>
  <c r="AZ109" i="39"/>
  <c r="BA109" i="39"/>
  <c r="BB109" i="39"/>
  <c r="BN109" i="39"/>
  <c r="BO109" i="39"/>
  <c r="BP109" i="39"/>
  <c r="BQ109" i="39"/>
  <c r="BR109" i="39"/>
  <c r="A110" i="39"/>
  <c r="B110" i="39"/>
  <c r="C110" i="39"/>
  <c r="D110" i="39"/>
  <c r="E110" i="39"/>
  <c r="F110" i="39"/>
  <c r="G110" i="39"/>
  <c r="S110" i="39"/>
  <c r="T110" i="39"/>
  <c r="U110" i="39"/>
  <c r="V110" i="39"/>
  <c r="W110" i="39"/>
  <c r="X110" i="39"/>
  <c r="Y110" i="39"/>
  <c r="Z110" i="39"/>
  <c r="AA110" i="39"/>
  <c r="AB110" i="39"/>
  <c r="AC110" i="39"/>
  <c r="AD110" i="39"/>
  <c r="AE110" i="39"/>
  <c r="AF110" i="39"/>
  <c r="AG110" i="39"/>
  <c r="AH110" i="39"/>
  <c r="AI110" i="39"/>
  <c r="AJ110" i="39"/>
  <c r="AK110" i="39"/>
  <c r="AL110" i="39"/>
  <c r="AX110" i="39"/>
  <c r="AY110" i="39"/>
  <c r="AZ110" i="39"/>
  <c r="BA110" i="39"/>
  <c r="BB110" i="39"/>
  <c r="BN110" i="39"/>
  <c r="BO110" i="39"/>
  <c r="BP110" i="39"/>
  <c r="BQ110" i="39"/>
  <c r="BR110" i="39"/>
  <c r="A111" i="39"/>
  <c r="B111" i="39"/>
  <c r="C111" i="39"/>
  <c r="D111" i="39"/>
  <c r="E111" i="39"/>
  <c r="F111" i="39"/>
  <c r="G111" i="39"/>
  <c r="S111" i="39"/>
  <c r="T111" i="39"/>
  <c r="U111" i="39"/>
  <c r="V111" i="39"/>
  <c r="W111" i="39"/>
  <c r="X111" i="39"/>
  <c r="Y111" i="39"/>
  <c r="Z111" i="39"/>
  <c r="AA111" i="39"/>
  <c r="AB111" i="39"/>
  <c r="AC111" i="39"/>
  <c r="AD111" i="39"/>
  <c r="AE111" i="39"/>
  <c r="AF111" i="39"/>
  <c r="AG111" i="39"/>
  <c r="AH111" i="39"/>
  <c r="AI111" i="39"/>
  <c r="AJ111" i="39"/>
  <c r="AK111" i="39"/>
  <c r="AL111" i="39"/>
  <c r="AX111" i="39"/>
  <c r="AY111" i="39"/>
  <c r="AZ111" i="39"/>
  <c r="BA111" i="39"/>
  <c r="BB111" i="39"/>
  <c r="BN111" i="39"/>
  <c r="BO111" i="39"/>
  <c r="BP111" i="39"/>
  <c r="BQ111" i="39"/>
  <c r="BR111" i="39"/>
  <c r="A112" i="39"/>
  <c r="B112" i="39"/>
  <c r="C112" i="39"/>
  <c r="D112" i="39"/>
  <c r="E112" i="39"/>
  <c r="F112" i="39"/>
  <c r="G112" i="39"/>
  <c r="S112" i="39"/>
  <c r="T112" i="39"/>
  <c r="U112" i="39"/>
  <c r="V112" i="39"/>
  <c r="W112" i="39"/>
  <c r="X112" i="39"/>
  <c r="Y112" i="39"/>
  <c r="Z112" i="39"/>
  <c r="AA112" i="39"/>
  <c r="AB112" i="39"/>
  <c r="AC112" i="39"/>
  <c r="AD112" i="39"/>
  <c r="AE112" i="39"/>
  <c r="AF112" i="39"/>
  <c r="AG112" i="39"/>
  <c r="AH112" i="39"/>
  <c r="AI112" i="39"/>
  <c r="AJ112" i="39"/>
  <c r="AK112" i="39"/>
  <c r="AL112" i="39"/>
  <c r="AX112" i="39"/>
  <c r="AY112" i="39"/>
  <c r="AZ112" i="39"/>
  <c r="BA112" i="39"/>
  <c r="BB112" i="39"/>
  <c r="BN112" i="39"/>
  <c r="BO112" i="39"/>
  <c r="BP112" i="39"/>
  <c r="BQ112" i="39"/>
  <c r="BR112" i="39"/>
  <c r="A113" i="39"/>
  <c r="B113" i="39"/>
  <c r="C113" i="39"/>
  <c r="D113" i="39"/>
  <c r="E113" i="39"/>
  <c r="F113" i="39"/>
  <c r="G113" i="39"/>
  <c r="S113" i="39"/>
  <c r="T113" i="39"/>
  <c r="U113" i="39"/>
  <c r="V113" i="39"/>
  <c r="W113" i="39"/>
  <c r="X113" i="39"/>
  <c r="Y113" i="39"/>
  <c r="Z113" i="39"/>
  <c r="AA113" i="39"/>
  <c r="AB113" i="39"/>
  <c r="AC113" i="39"/>
  <c r="AD113" i="39"/>
  <c r="AE113" i="39"/>
  <c r="AF113" i="39"/>
  <c r="AG113" i="39"/>
  <c r="AH113" i="39"/>
  <c r="AI113" i="39"/>
  <c r="AJ113" i="39"/>
  <c r="AK113" i="39"/>
  <c r="AL113" i="39"/>
  <c r="AX113" i="39"/>
  <c r="AY113" i="39"/>
  <c r="AZ113" i="39"/>
  <c r="BA113" i="39"/>
  <c r="BB113" i="39"/>
  <c r="BN113" i="39"/>
  <c r="BO113" i="39"/>
  <c r="BP113" i="39"/>
  <c r="BQ113" i="39"/>
  <c r="BR113" i="39"/>
  <c r="A114" i="39"/>
  <c r="B114" i="39"/>
  <c r="C114" i="39"/>
  <c r="D114" i="39"/>
  <c r="E114" i="39"/>
  <c r="F114" i="39"/>
  <c r="G114" i="39"/>
  <c r="S114" i="39"/>
  <c r="T114" i="39"/>
  <c r="U114" i="39"/>
  <c r="V114" i="39"/>
  <c r="W114" i="39"/>
  <c r="X114" i="39"/>
  <c r="Y114" i="39"/>
  <c r="Z114" i="39"/>
  <c r="AA114" i="39"/>
  <c r="AB114" i="39"/>
  <c r="AC114" i="39"/>
  <c r="AD114" i="39"/>
  <c r="AE114" i="39"/>
  <c r="AF114" i="39"/>
  <c r="AG114" i="39"/>
  <c r="AH114" i="39"/>
  <c r="AI114" i="39"/>
  <c r="AJ114" i="39"/>
  <c r="AK114" i="39"/>
  <c r="AL114" i="39"/>
  <c r="AX114" i="39"/>
  <c r="AY114" i="39"/>
  <c r="AZ114" i="39"/>
  <c r="BA114" i="39"/>
  <c r="BB114" i="39"/>
  <c r="BN114" i="39"/>
  <c r="BO114" i="39"/>
  <c r="BP114" i="39"/>
  <c r="BQ114" i="39"/>
  <c r="BR114" i="39"/>
  <c r="A115" i="39"/>
  <c r="B115" i="39"/>
  <c r="C115" i="39"/>
  <c r="D115" i="39"/>
  <c r="E115" i="39"/>
  <c r="F115" i="39"/>
  <c r="G115" i="39"/>
  <c r="S115" i="39"/>
  <c r="T115" i="39"/>
  <c r="U115" i="39"/>
  <c r="V115" i="39"/>
  <c r="W115" i="39"/>
  <c r="X115" i="39"/>
  <c r="Y115" i="39"/>
  <c r="Z115" i="39"/>
  <c r="AA115" i="39"/>
  <c r="AB115" i="39"/>
  <c r="AC115" i="39"/>
  <c r="AD115" i="39"/>
  <c r="AE115" i="39"/>
  <c r="AF115" i="39"/>
  <c r="AG115" i="39"/>
  <c r="AH115" i="39"/>
  <c r="AI115" i="39"/>
  <c r="AJ115" i="39"/>
  <c r="AK115" i="39"/>
  <c r="AL115" i="39"/>
  <c r="AX115" i="39"/>
  <c r="AY115" i="39"/>
  <c r="AZ115" i="39"/>
  <c r="BA115" i="39"/>
  <c r="BB115" i="39"/>
  <c r="BN115" i="39"/>
  <c r="BO115" i="39"/>
  <c r="BP115" i="39"/>
  <c r="BQ115" i="39"/>
  <c r="BR115" i="39"/>
  <c r="A116" i="39"/>
  <c r="B116" i="39"/>
  <c r="C116" i="39"/>
  <c r="D116" i="39"/>
  <c r="E116" i="39"/>
  <c r="F116" i="39"/>
  <c r="G116" i="39"/>
  <c r="S116" i="39"/>
  <c r="T116" i="39"/>
  <c r="U116" i="39"/>
  <c r="V116" i="39"/>
  <c r="W116" i="39"/>
  <c r="X116" i="39"/>
  <c r="Y116" i="39"/>
  <c r="Z116" i="39"/>
  <c r="AA116" i="39"/>
  <c r="AB116" i="39"/>
  <c r="AC116" i="39"/>
  <c r="AD116" i="39"/>
  <c r="AE116" i="39"/>
  <c r="AF116" i="39"/>
  <c r="AG116" i="39"/>
  <c r="AH116" i="39"/>
  <c r="AI116" i="39"/>
  <c r="AJ116" i="39"/>
  <c r="AK116" i="39"/>
  <c r="AL116" i="39"/>
  <c r="AX116" i="39"/>
  <c r="AY116" i="39"/>
  <c r="AZ116" i="39"/>
  <c r="BA116" i="39"/>
  <c r="BB116" i="39"/>
  <c r="BN116" i="39"/>
  <c r="BO116" i="39"/>
  <c r="BP116" i="39"/>
  <c r="BQ116" i="39"/>
  <c r="BR116" i="39"/>
  <c r="A117" i="39"/>
  <c r="B117" i="39"/>
  <c r="C117" i="39"/>
  <c r="D117" i="39"/>
  <c r="E117" i="39"/>
  <c r="F117" i="39"/>
  <c r="G117" i="39"/>
  <c r="S117" i="39"/>
  <c r="T117" i="39"/>
  <c r="U117" i="39"/>
  <c r="V117" i="39"/>
  <c r="W117" i="39"/>
  <c r="X117" i="39"/>
  <c r="Y117" i="39"/>
  <c r="Z117" i="39"/>
  <c r="AA117" i="39"/>
  <c r="AB117" i="39"/>
  <c r="AC117" i="39"/>
  <c r="AD117" i="39"/>
  <c r="AE117" i="39"/>
  <c r="AF117" i="39"/>
  <c r="AG117" i="39"/>
  <c r="AH117" i="39"/>
  <c r="AI117" i="39"/>
  <c r="AJ117" i="39"/>
  <c r="AK117" i="39"/>
  <c r="AL117" i="39"/>
  <c r="AX117" i="39"/>
  <c r="AY117" i="39"/>
  <c r="AZ117" i="39"/>
  <c r="BA117" i="39"/>
  <c r="BB117" i="39"/>
  <c r="BN117" i="39"/>
  <c r="BO117" i="39"/>
  <c r="BP117" i="39"/>
  <c r="BQ117" i="39"/>
  <c r="BR117" i="39"/>
  <c r="A118" i="39"/>
  <c r="B118" i="39"/>
  <c r="C118" i="39"/>
  <c r="D118" i="39"/>
  <c r="E118" i="39"/>
  <c r="F118" i="39"/>
  <c r="G118" i="39"/>
  <c r="S118" i="39"/>
  <c r="T118" i="39"/>
  <c r="U118" i="39"/>
  <c r="V118" i="39"/>
  <c r="W118" i="39"/>
  <c r="X118" i="39"/>
  <c r="Y118" i="39"/>
  <c r="Z118" i="39"/>
  <c r="AA118" i="39"/>
  <c r="AB118" i="39"/>
  <c r="AC118" i="39"/>
  <c r="AD118" i="39"/>
  <c r="AE118" i="39"/>
  <c r="AF118" i="39"/>
  <c r="AG118" i="39"/>
  <c r="AH118" i="39"/>
  <c r="AI118" i="39"/>
  <c r="AJ118" i="39"/>
  <c r="AK118" i="39"/>
  <c r="AL118" i="39"/>
  <c r="AX118" i="39"/>
  <c r="AY118" i="39"/>
  <c r="AZ118" i="39"/>
  <c r="BA118" i="39"/>
  <c r="BB118" i="39"/>
  <c r="BN118" i="39"/>
  <c r="BO118" i="39"/>
  <c r="BP118" i="39"/>
  <c r="BQ118" i="39"/>
  <c r="BR118" i="39"/>
  <c r="A119" i="39"/>
  <c r="B119" i="39"/>
  <c r="C119" i="39"/>
  <c r="D119" i="39"/>
  <c r="E119" i="39"/>
  <c r="F119" i="39"/>
  <c r="G119" i="39"/>
  <c r="S119" i="39"/>
  <c r="T119" i="39"/>
  <c r="U119" i="39"/>
  <c r="V119" i="39"/>
  <c r="W119" i="39"/>
  <c r="X119" i="39"/>
  <c r="Y119" i="39"/>
  <c r="Z119" i="39"/>
  <c r="AA119" i="39"/>
  <c r="AB119" i="39"/>
  <c r="AC119" i="39"/>
  <c r="AD119" i="39"/>
  <c r="AE119" i="39"/>
  <c r="AF119" i="39"/>
  <c r="AG119" i="39"/>
  <c r="AH119" i="39"/>
  <c r="AI119" i="39"/>
  <c r="AJ119" i="39"/>
  <c r="AK119" i="39"/>
  <c r="AL119" i="39"/>
  <c r="AX119" i="39"/>
  <c r="AY119" i="39"/>
  <c r="AZ119" i="39"/>
  <c r="BA119" i="39"/>
  <c r="BB119" i="39"/>
  <c r="BN119" i="39"/>
  <c r="BO119" i="39"/>
  <c r="BP119" i="39"/>
  <c r="BQ119" i="39"/>
  <c r="BR119" i="39"/>
  <c r="A120" i="39"/>
  <c r="B120" i="39"/>
  <c r="C120" i="39"/>
  <c r="D120" i="39"/>
  <c r="E120" i="39"/>
  <c r="F120" i="39"/>
  <c r="G120" i="39"/>
  <c r="S120" i="39"/>
  <c r="T120" i="39"/>
  <c r="U120" i="39"/>
  <c r="V120" i="39"/>
  <c r="W120" i="39"/>
  <c r="X120" i="39"/>
  <c r="Y120" i="39"/>
  <c r="Z120" i="39"/>
  <c r="AA120" i="39"/>
  <c r="AB120" i="39"/>
  <c r="AC120" i="39"/>
  <c r="AD120" i="39"/>
  <c r="AE120" i="39"/>
  <c r="AF120" i="39"/>
  <c r="AG120" i="39"/>
  <c r="AH120" i="39"/>
  <c r="AI120" i="39"/>
  <c r="AJ120" i="39"/>
  <c r="AK120" i="39"/>
  <c r="AL120" i="39"/>
  <c r="AX120" i="39"/>
  <c r="AY120" i="39"/>
  <c r="AZ120" i="39"/>
  <c r="BA120" i="39"/>
  <c r="BB120" i="39"/>
  <c r="BN120" i="39"/>
  <c r="BO120" i="39"/>
  <c r="BP120" i="39"/>
  <c r="BQ120" i="39"/>
  <c r="BR120" i="39"/>
  <c r="A121" i="39"/>
  <c r="B121" i="39"/>
  <c r="C121" i="39"/>
  <c r="D121" i="39"/>
  <c r="E121" i="39"/>
  <c r="F121" i="39"/>
  <c r="G121" i="39"/>
  <c r="S121" i="39"/>
  <c r="T121" i="39"/>
  <c r="U121" i="39"/>
  <c r="V121" i="39"/>
  <c r="W121" i="39"/>
  <c r="X121" i="39"/>
  <c r="Y121" i="39"/>
  <c r="Z121" i="39"/>
  <c r="AA121" i="39"/>
  <c r="AB121" i="39"/>
  <c r="AC121" i="39"/>
  <c r="AD121" i="39"/>
  <c r="AE121" i="39"/>
  <c r="AF121" i="39"/>
  <c r="AG121" i="39"/>
  <c r="AH121" i="39"/>
  <c r="AI121" i="39"/>
  <c r="AJ121" i="39"/>
  <c r="AK121" i="39"/>
  <c r="AL121" i="39"/>
  <c r="AX121" i="39"/>
  <c r="AY121" i="39"/>
  <c r="AZ121" i="39"/>
  <c r="BA121" i="39"/>
  <c r="BB121" i="39"/>
  <c r="BN121" i="39"/>
  <c r="BO121" i="39"/>
  <c r="BP121" i="39"/>
  <c r="BQ121" i="39"/>
  <c r="BR121" i="39"/>
  <c r="A122" i="39"/>
  <c r="B122" i="39"/>
  <c r="C122" i="39"/>
  <c r="D122" i="39"/>
  <c r="E122" i="39"/>
  <c r="F122" i="39"/>
  <c r="G122" i="39"/>
  <c r="S122" i="39"/>
  <c r="T122" i="39"/>
  <c r="U122" i="39"/>
  <c r="V122" i="39"/>
  <c r="W122" i="39"/>
  <c r="X122" i="39"/>
  <c r="Y122" i="39"/>
  <c r="Z122" i="39"/>
  <c r="AA122" i="39"/>
  <c r="AB122" i="39"/>
  <c r="AC122" i="39"/>
  <c r="AD122" i="39"/>
  <c r="AE122" i="39"/>
  <c r="AF122" i="39"/>
  <c r="AG122" i="39"/>
  <c r="AH122" i="39"/>
  <c r="AI122" i="39"/>
  <c r="AJ122" i="39"/>
  <c r="AK122" i="39"/>
  <c r="AL122" i="39"/>
  <c r="AX122" i="39"/>
  <c r="AY122" i="39"/>
  <c r="AZ122" i="39"/>
  <c r="BA122" i="39"/>
  <c r="BB122" i="39"/>
  <c r="BN122" i="39"/>
  <c r="BO122" i="39"/>
  <c r="BP122" i="39"/>
  <c r="BQ122" i="39"/>
  <c r="BR122" i="39"/>
  <c r="A123" i="39"/>
  <c r="B123" i="39"/>
  <c r="C123" i="39"/>
  <c r="D123" i="39"/>
  <c r="E123" i="39"/>
  <c r="F123" i="39"/>
  <c r="G123" i="39"/>
  <c r="S123" i="39"/>
  <c r="T123" i="39"/>
  <c r="U123" i="39"/>
  <c r="V123" i="39"/>
  <c r="W123" i="39"/>
  <c r="X123" i="39"/>
  <c r="Y123" i="39"/>
  <c r="Z123" i="39"/>
  <c r="AA123" i="39"/>
  <c r="AB123" i="39"/>
  <c r="AC123" i="39"/>
  <c r="AD123" i="39"/>
  <c r="AE123" i="39"/>
  <c r="AF123" i="39"/>
  <c r="AG123" i="39"/>
  <c r="AH123" i="39"/>
  <c r="AI123" i="39"/>
  <c r="AJ123" i="39"/>
  <c r="AK123" i="39"/>
  <c r="AL123" i="39"/>
  <c r="AX123" i="39"/>
  <c r="AY123" i="39"/>
  <c r="AZ123" i="39"/>
  <c r="BA123" i="39"/>
  <c r="BB123" i="39"/>
  <c r="BN123" i="39"/>
  <c r="BO123" i="39"/>
  <c r="BP123" i="39"/>
  <c r="BQ123" i="39"/>
  <c r="BR123" i="39"/>
  <c r="A124" i="39"/>
  <c r="B124" i="39"/>
  <c r="C124" i="39"/>
  <c r="D124" i="39"/>
  <c r="E124" i="39"/>
  <c r="F124" i="39"/>
  <c r="G124" i="39"/>
  <c r="S124" i="39"/>
  <c r="T124" i="39"/>
  <c r="U124" i="39"/>
  <c r="V124" i="39"/>
  <c r="W124" i="39"/>
  <c r="X124" i="39"/>
  <c r="Y124" i="39"/>
  <c r="Z124" i="39"/>
  <c r="AA124" i="39"/>
  <c r="AB124" i="39"/>
  <c r="AC124" i="39"/>
  <c r="AD124" i="39"/>
  <c r="AE124" i="39"/>
  <c r="AF124" i="39"/>
  <c r="AG124" i="39"/>
  <c r="AH124" i="39"/>
  <c r="AI124" i="39"/>
  <c r="AJ124" i="39"/>
  <c r="AK124" i="39"/>
  <c r="AL124" i="39"/>
  <c r="AX124" i="39"/>
  <c r="AY124" i="39"/>
  <c r="AZ124" i="39"/>
  <c r="BA124" i="39"/>
  <c r="BB124" i="39"/>
  <c r="BN124" i="39"/>
  <c r="BO124" i="39"/>
  <c r="BP124" i="39"/>
  <c r="BQ124" i="39"/>
  <c r="BR124" i="39"/>
  <c r="A125" i="39"/>
  <c r="B125" i="39"/>
  <c r="C125" i="39"/>
  <c r="D125" i="39"/>
  <c r="E125" i="39"/>
  <c r="F125" i="39"/>
  <c r="G125" i="39"/>
  <c r="S125" i="39"/>
  <c r="T125" i="39"/>
  <c r="U125" i="39"/>
  <c r="V125" i="39"/>
  <c r="W125" i="39"/>
  <c r="X125" i="39"/>
  <c r="Y125" i="39"/>
  <c r="Z125" i="39"/>
  <c r="AA125" i="39"/>
  <c r="AB125" i="39"/>
  <c r="AC125" i="39"/>
  <c r="AD125" i="39"/>
  <c r="AE125" i="39"/>
  <c r="AF125" i="39"/>
  <c r="AG125" i="39"/>
  <c r="AH125" i="39"/>
  <c r="AI125" i="39"/>
  <c r="AJ125" i="39"/>
  <c r="AK125" i="39"/>
  <c r="AL125" i="39"/>
  <c r="AX125" i="39"/>
  <c r="AY125" i="39"/>
  <c r="AZ125" i="39"/>
  <c r="BA125" i="39"/>
  <c r="BB125" i="39"/>
  <c r="BN125" i="39"/>
  <c r="BO125" i="39"/>
  <c r="BP125" i="39"/>
  <c r="BQ125" i="39"/>
  <c r="BR125" i="39"/>
  <c r="A126" i="39"/>
  <c r="B126" i="39"/>
  <c r="C126" i="39"/>
  <c r="D126" i="39"/>
  <c r="E126" i="39"/>
  <c r="F126" i="39"/>
  <c r="G126" i="39"/>
  <c r="S126" i="39"/>
  <c r="T126" i="39"/>
  <c r="U126" i="39"/>
  <c r="V126" i="39"/>
  <c r="W126" i="39"/>
  <c r="X126" i="39"/>
  <c r="Y126" i="39"/>
  <c r="Z126" i="39"/>
  <c r="AA126" i="39"/>
  <c r="AB126" i="39"/>
  <c r="AC126" i="39"/>
  <c r="AD126" i="39"/>
  <c r="AE126" i="39"/>
  <c r="AF126" i="39"/>
  <c r="AG126" i="39"/>
  <c r="AH126" i="39"/>
  <c r="AI126" i="39"/>
  <c r="AJ126" i="39"/>
  <c r="AK126" i="39"/>
  <c r="AL126" i="39"/>
  <c r="AX126" i="39"/>
  <c r="AY126" i="39"/>
  <c r="AZ126" i="39"/>
  <c r="BA126" i="39"/>
  <c r="BB126" i="39"/>
  <c r="BN126" i="39"/>
  <c r="BO126" i="39"/>
  <c r="BP126" i="39"/>
  <c r="BQ126" i="39"/>
  <c r="BR126" i="39"/>
  <c r="A127" i="39"/>
  <c r="B127" i="39"/>
  <c r="C127" i="39"/>
  <c r="D127" i="39"/>
  <c r="E127" i="39"/>
  <c r="F127" i="39"/>
  <c r="G127" i="39"/>
  <c r="S127" i="39"/>
  <c r="T127" i="39"/>
  <c r="U127" i="39"/>
  <c r="V127" i="39"/>
  <c r="W127" i="39"/>
  <c r="X127" i="39"/>
  <c r="Y127" i="39"/>
  <c r="Z127" i="39"/>
  <c r="AA127" i="39"/>
  <c r="AB127" i="39"/>
  <c r="AC127" i="39"/>
  <c r="AD127" i="39"/>
  <c r="AE127" i="39"/>
  <c r="AF127" i="39"/>
  <c r="AG127" i="39"/>
  <c r="AH127" i="39"/>
  <c r="AI127" i="39"/>
  <c r="AJ127" i="39"/>
  <c r="AK127" i="39"/>
  <c r="AL127" i="39"/>
  <c r="AX127" i="39"/>
  <c r="AY127" i="39"/>
  <c r="AZ127" i="39"/>
  <c r="BA127" i="39"/>
  <c r="BB127" i="39"/>
  <c r="BN127" i="39"/>
  <c r="BO127" i="39"/>
  <c r="BP127" i="39"/>
  <c r="BQ127" i="39"/>
  <c r="BR127" i="39"/>
  <c r="A128" i="39"/>
  <c r="B128" i="39"/>
  <c r="C128" i="39"/>
  <c r="D128" i="39"/>
  <c r="E128" i="39"/>
  <c r="F128" i="39"/>
  <c r="G128" i="39"/>
  <c r="S128" i="39"/>
  <c r="T128" i="39"/>
  <c r="U128" i="39"/>
  <c r="V128" i="39"/>
  <c r="W128" i="39"/>
  <c r="X128" i="39"/>
  <c r="Y128" i="39"/>
  <c r="Z128" i="39"/>
  <c r="AA128" i="39"/>
  <c r="AB128" i="39"/>
  <c r="AC128" i="39"/>
  <c r="AD128" i="39"/>
  <c r="AE128" i="39"/>
  <c r="AF128" i="39"/>
  <c r="AG128" i="39"/>
  <c r="AH128" i="39"/>
  <c r="AI128" i="39"/>
  <c r="AJ128" i="39"/>
  <c r="AK128" i="39"/>
  <c r="AL128" i="39"/>
  <c r="AX128" i="39"/>
  <c r="AY128" i="39"/>
  <c r="AZ128" i="39"/>
  <c r="BA128" i="39"/>
  <c r="BB128" i="39"/>
  <c r="BN128" i="39"/>
  <c r="BO128" i="39"/>
  <c r="BP128" i="39"/>
  <c r="BQ128" i="39"/>
  <c r="BR128" i="39"/>
  <c r="A129" i="39"/>
  <c r="B129" i="39"/>
  <c r="C129" i="39"/>
  <c r="D129" i="39"/>
  <c r="E129" i="39"/>
  <c r="F129" i="39"/>
  <c r="G129" i="39"/>
  <c r="S129" i="39"/>
  <c r="T129" i="39"/>
  <c r="U129" i="39"/>
  <c r="V129" i="39"/>
  <c r="W129" i="39"/>
  <c r="X129" i="39"/>
  <c r="Y129" i="39"/>
  <c r="Z129" i="39"/>
  <c r="AA129" i="39"/>
  <c r="AB129" i="39"/>
  <c r="AC129" i="39"/>
  <c r="AD129" i="39"/>
  <c r="AE129" i="39"/>
  <c r="AF129" i="39"/>
  <c r="AG129" i="39"/>
  <c r="AH129" i="39"/>
  <c r="AI129" i="39"/>
  <c r="AJ129" i="39"/>
  <c r="AK129" i="39"/>
  <c r="AL129" i="39"/>
  <c r="AX129" i="39"/>
  <c r="AY129" i="39"/>
  <c r="AZ129" i="39"/>
  <c r="BA129" i="39"/>
  <c r="BB129" i="39"/>
  <c r="BN129" i="39"/>
  <c r="BO129" i="39"/>
  <c r="BP129" i="39"/>
  <c r="BQ129" i="39"/>
  <c r="BR129" i="39"/>
  <c r="A130" i="39"/>
  <c r="B130" i="39"/>
  <c r="C130" i="39"/>
  <c r="D130" i="39"/>
  <c r="E130" i="39"/>
  <c r="F130" i="39"/>
  <c r="G130" i="39"/>
  <c r="S130" i="39"/>
  <c r="T130" i="39"/>
  <c r="U130" i="39"/>
  <c r="V130" i="39"/>
  <c r="W130" i="39"/>
  <c r="X130" i="39"/>
  <c r="Y130" i="39"/>
  <c r="Z130" i="39"/>
  <c r="AA130" i="39"/>
  <c r="AB130" i="39"/>
  <c r="AC130" i="39"/>
  <c r="AD130" i="39"/>
  <c r="AE130" i="39"/>
  <c r="AF130" i="39"/>
  <c r="AG130" i="39"/>
  <c r="AH130" i="39"/>
  <c r="AI130" i="39"/>
  <c r="AJ130" i="39"/>
  <c r="AK130" i="39"/>
  <c r="AL130" i="39"/>
  <c r="AX130" i="39"/>
  <c r="AY130" i="39"/>
  <c r="AZ130" i="39"/>
  <c r="BA130" i="39"/>
  <c r="BB130" i="39"/>
  <c r="BN130" i="39"/>
  <c r="BO130" i="39"/>
  <c r="BP130" i="39"/>
  <c r="BQ130" i="39"/>
  <c r="BR130" i="39"/>
  <c r="A131" i="39"/>
  <c r="B131" i="39"/>
  <c r="C131" i="39"/>
  <c r="D131" i="39"/>
  <c r="E131" i="39"/>
  <c r="F131" i="39"/>
  <c r="G131" i="39"/>
  <c r="S131" i="39"/>
  <c r="T131" i="39"/>
  <c r="U131" i="39"/>
  <c r="V131" i="39"/>
  <c r="W131" i="39"/>
  <c r="X131" i="39"/>
  <c r="Y131" i="39"/>
  <c r="Z131" i="39"/>
  <c r="AA131" i="39"/>
  <c r="AB131" i="39"/>
  <c r="AC131" i="39"/>
  <c r="AD131" i="39"/>
  <c r="AE131" i="39"/>
  <c r="AF131" i="39"/>
  <c r="AG131" i="39"/>
  <c r="AH131" i="39"/>
  <c r="AI131" i="39"/>
  <c r="AJ131" i="39"/>
  <c r="AK131" i="39"/>
  <c r="AL131" i="39"/>
  <c r="AX131" i="39"/>
  <c r="AY131" i="39"/>
  <c r="AZ131" i="39"/>
  <c r="BA131" i="39"/>
  <c r="BB131" i="39"/>
  <c r="BN131" i="39"/>
  <c r="BO131" i="39"/>
  <c r="BP131" i="39"/>
  <c r="BQ131" i="39"/>
  <c r="BR131" i="39"/>
  <c r="A132" i="39"/>
  <c r="B132" i="39"/>
  <c r="C132" i="39"/>
  <c r="D132" i="39"/>
  <c r="E132" i="39"/>
  <c r="F132" i="39"/>
  <c r="G132" i="39"/>
  <c r="S132" i="39"/>
  <c r="T132" i="39"/>
  <c r="U132" i="39"/>
  <c r="V132" i="39"/>
  <c r="W132" i="39"/>
  <c r="X132" i="39"/>
  <c r="Y132" i="39"/>
  <c r="Z132" i="39"/>
  <c r="AA132" i="39"/>
  <c r="AB132" i="39"/>
  <c r="AC132" i="39"/>
  <c r="AD132" i="39"/>
  <c r="AE132" i="39"/>
  <c r="AF132" i="39"/>
  <c r="AG132" i="39"/>
  <c r="AH132" i="39"/>
  <c r="AI132" i="39"/>
  <c r="AJ132" i="39"/>
  <c r="AK132" i="39"/>
  <c r="AL132" i="39"/>
  <c r="AX132" i="39"/>
  <c r="AY132" i="39"/>
  <c r="AZ132" i="39"/>
  <c r="BA132" i="39"/>
  <c r="BB132" i="39"/>
  <c r="BN132" i="39"/>
  <c r="BO132" i="39"/>
  <c r="BP132" i="39"/>
  <c r="BQ132" i="39"/>
  <c r="BR132" i="39"/>
  <c r="A133" i="39"/>
  <c r="B133" i="39"/>
  <c r="C133" i="39"/>
  <c r="D133" i="39"/>
  <c r="E133" i="39"/>
  <c r="F133" i="39"/>
  <c r="G133" i="39"/>
  <c r="S133" i="39"/>
  <c r="T133" i="39"/>
  <c r="U133" i="39"/>
  <c r="V133" i="39"/>
  <c r="W133" i="39"/>
  <c r="X133" i="39"/>
  <c r="Y133" i="39"/>
  <c r="Z133" i="39"/>
  <c r="AA133" i="39"/>
  <c r="AB133" i="39"/>
  <c r="AC133" i="39"/>
  <c r="AD133" i="39"/>
  <c r="AE133" i="39"/>
  <c r="AF133" i="39"/>
  <c r="AG133" i="39"/>
  <c r="AH133" i="39"/>
  <c r="AI133" i="39"/>
  <c r="AJ133" i="39"/>
  <c r="AK133" i="39"/>
  <c r="AL133" i="39"/>
  <c r="AX133" i="39"/>
  <c r="AY133" i="39"/>
  <c r="AZ133" i="39"/>
  <c r="BA133" i="39"/>
  <c r="BB133" i="39"/>
  <c r="BN133" i="39"/>
  <c r="BO133" i="39"/>
  <c r="BP133" i="39"/>
  <c r="BQ133" i="39"/>
  <c r="BR133" i="39"/>
  <c r="A134" i="39"/>
  <c r="B134" i="39"/>
  <c r="C134" i="39"/>
  <c r="D134" i="39"/>
  <c r="E134" i="39"/>
  <c r="F134" i="39"/>
  <c r="G134" i="39"/>
  <c r="S134" i="39"/>
  <c r="T134" i="39"/>
  <c r="U134" i="39"/>
  <c r="V134" i="39"/>
  <c r="W134" i="39"/>
  <c r="X134" i="39"/>
  <c r="Y134" i="39"/>
  <c r="Z134" i="39"/>
  <c r="AA134" i="39"/>
  <c r="AB134" i="39"/>
  <c r="AC134" i="39"/>
  <c r="AD134" i="39"/>
  <c r="AE134" i="39"/>
  <c r="AF134" i="39"/>
  <c r="AG134" i="39"/>
  <c r="AH134" i="39"/>
  <c r="AI134" i="39"/>
  <c r="AJ134" i="39"/>
  <c r="AK134" i="39"/>
  <c r="AL134" i="39"/>
  <c r="AX134" i="39"/>
  <c r="AY134" i="39"/>
  <c r="AZ134" i="39"/>
  <c r="BA134" i="39"/>
  <c r="BB134" i="39"/>
  <c r="BN134" i="39"/>
  <c r="BO134" i="39"/>
  <c r="BP134" i="39"/>
  <c r="BQ134" i="39"/>
  <c r="BR134" i="39"/>
  <c r="A135" i="39"/>
  <c r="B135" i="39"/>
  <c r="C135" i="39"/>
  <c r="D135" i="39"/>
  <c r="E135" i="39"/>
  <c r="F135" i="39"/>
  <c r="G135" i="39"/>
  <c r="S135" i="39"/>
  <c r="T135" i="39"/>
  <c r="U135" i="39"/>
  <c r="V135" i="39"/>
  <c r="W135" i="39"/>
  <c r="X135" i="39"/>
  <c r="Y135" i="39"/>
  <c r="Z135" i="39"/>
  <c r="AA135" i="39"/>
  <c r="AB135" i="39"/>
  <c r="AC135" i="39"/>
  <c r="AD135" i="39"/>
  <c r="AE135" i="39"/>
  <c r="AF135" i="39"/>
  <c r="AG135" i="39"/>
  <c r="AH135" i="39"/>
  <c r="AI135" i="39"/>
  <c r="AJ135" i="39"/>
  <c r="AK135" i="39"/>
  <c r="AL135" i="39"/>
  <c r="AX135" i="39"/>
  <c r="AY135" i="39"/>
  <c r="AZ135" i="39"/>
  <c r="BA135" i="39"/>
  <c r="BB135" i="39"/>
  <c r="BN135" i="39"/>
  <c r="BO135" i="39"/>
  <c r="BP135" i="39"/>
  <c r="BQ135" i="39"/>
  <c r="BR135" i="39"/>
  <c r="A136" i="39"/>
  <c r="B136" i="39"/>
  <c r="C136" i="39"/>
  <c r="D136" i="39"/>
  <c r="E136" i="39"/>
  <c r="F136" i="39"/>
  <c r="G136" i="39"/>
  <c r="S136" i="39"/>
  <c r="T136" i="39"/>
  <c r="U136" i="39"/>
  <c r="V136" i="39"/>
  <c r="W136" i="39"/>
  <c r="X136" i="39"/>
  <c r="Y136" i="39"/>
  <c r="Z136" i="39"/>
  <c r="AA136" i="39"/>
  <c r="AB136" i="39"/>
  <c r="AC136" i="39"/>
  <c r="AD136" i="39"/>
  <c r="AE136" i="39"/>
  <c r="AF136" i="39"/>
  <c r="AG136" i="39"/>
  <c r="AH136" i="39"/>
  <c r="AI136" i="39"/>
  <c r="AJ136" i="39"/>
  <c r="AK136" i="39"/>
  <c r="AL136" i="39"/>
  <c r="AX136" i="39"/>
  <c r="AY136" i="39"/>
  <c r="AZ136" i="39"/>
  <c r="BA136" i="39"/>
  <c r="BB136" i="39"/>
  <c r="BN136" i="39"/>
  <c r="BO136" i="39"/>
  <c r="BP136" i="39"/>
  <c r="BQ136" i="39"/>
  <c r="BR136" i="39"/>
  <c r="A137" i="39"/>
  <c r="B137" i="39"/>
  <c r="C137" i="39"/>
  <c r="D137" i="39"/>
  <c r="E137" i="39"/>
  <c r="F137" i="39"/>
  <c r="G137" i="39"/>
  <c r="S137" i="39"/>
  <c r="T137" i="39"/>
  <c r="U137" i="39"/>
  <c r="V137" i="39"/>
  <c r="W137" i="39"/>
  <c r="X137" i="39"/>
  <c r="Y137" i="39"/>
  <c r="Z137" i="39"/>
  <c r="AA137" i="39"/>
  <c r="AB137" i="39"/>
  <c r="AC137" i="39"/>
  <c r="AD137" i="39"/>
  <c r="AE137" i="39"/>
  <c r="AF137" i="39"/>
  <c r="AG137" i="39"/>
  <c r="AH137" i="39"/>
  <c r="AI137" i="39"/>
  <c r="AJ137" i="39"/>
  <c r="AK137" i="39"/>
  <c r="AL137" i="39"/>
  <c r="AX137" i="39"/>
  <c r="AY137" i="39"/>
  <c r="AZ137" i="39"/>
  <c r="BA137" i="39"/>
  <c r="BB137" i="39"/>
  <c r="BN137" i="39"/>
  <c r="BO137" i="39"/>
  <c r="BP137" i="39"/>
  <c r="BQ137" i="39"/>
  <c r="BR137" i="39"/>
  <c r="A138" i="39"/>
  <c r="B138" i="39"/>
  <c r="C138" i="39"/>
  <c r="D138" i="39"/>
  <c r="E138" i="39"/>
  <c r="F138" i="39"/>
  <c r="G138" i="39"/>
  <c r="S138" i="39"/>
  <c r="T138" i="39"/>
  <c r="U138" i="39"/>
  <c r="V138" i="39"/>
  <c r="W138" i="39"/>
  <c r="X138" i="39"/>
  <c r="Y138" i="39"/>
  <c r="Z138" i="39"/>
  <c r="AA138" i="39"/>
  <c r="AB138" i="39"/>
  <c r="AC138" i="39"/>
  <c r="AD138" i="39"/>
  <c r="AE138" i="39"/>
  <c r="AF138" i="39"/>
  <c r="AG138" i="39"/>
  <c r="AH138" i="39"/>
  <c r="AI138" i="39"/>
  <c r="AJ138" i="39"/>
  <c r="AK138" i="39"/>
  <c r="AL138" i="39"/>
  <c r="AX138" i="39"/>
  <c r="AY138" i="39"/>
  <c r="AZ138" i="39"/>
  <c r="BA138" i="39"/>
  <c r="BB138" i="39"/>
  <c r="BN138" i="39"/>
  <c r="BO138" i="39"/>
  <c r="BP138" i="39"/>
  <c r="BQ138" i="39"/>
  <c r="BR138" i="39"/>
  <c r="A139" i="39"/>
  <c r="B139" i="39"/>
  <c r="C139" i="39"/>
  <c r="D139" i="39"/>
  <c r="E139" i="39"/>
  <c r="F139" i="39"/>
  <c r="G139" i="39"/>
  <c r="S139" i="39"/>
  <c r="T139" i="39"/>
  <c r="U139" i="39"/>
  <c r="V139" i="39"/>
  <c r="W139" i="39"/>
  <c r="X139" i="39"/>
  <c r="Y139" i="39"/>
  <c r="Z139" i="39"/>
  <c r="AA139" i="39"/>
  <c r="AB139" i="39"/>
  <c r="AC139" i="39"/>
  <c r="AD139" i="39"/>
  <c r="AE139" i="39"/>
  <c r="AF139" i="39"/>
  <c r="AG139" i="39"/>
  <c r="AH139" i="39"/>
  <c r="AI139" i="39"/>
  <c r="AJ139" i="39"/>
  <c r="AK139" i="39"/>
  <c r="AL139" i="39"/>
  <c r="AX139" i="39"/>
  <c r="AY139" i="39"/>
  <c r="AZ139" i="39"/>
  <c r="BA139" i="39"/>
  <c r="BB139" i="39"/>
  <c r="BN139" i="39"/>
  <c r="BO139" i="39"/>
  <c r="BP139" i="39"/>
  <c r="BQ139" i="39"/>
  <c r="BR139" i="39"/>
  <c r="A140" i="39"/>
  <c r="B140" i="39"/>
  <c r="C140" i="39"/>
  <c r="D140" i="39"/>
  <c r="E140" i="39"/>
  <c r="F140" i="39"/>
  <c r="G140" i="39"/>
  <c r="S140" i="39"/>
  <c r="T140" i="39"/>
  <c r="U140" i="39"/>
  <c r="V140" i="39"/>
  <c r="W140" i="39"/>
  <c r="X140" i="39"/>
  <c r="Y140" i="39"/>
  <c r="Z140" i="39"/>
  <c r="AA140" i="39"/>
  <c r="AB140" i="39"/>
  <c r="AC140" i="39"/>
  <c r="AD140" i="39"/>
  <c r="AE140" i="39"/>
  <c r="AF140" i="39"/>
  <c r="AG140" i="39"/>
  <c r="AH140" i="39"/>
  <c r="AI140" i="39"/>
  <c r="AJ140" i="39"/>
  <c r="AK140" i="39"/>
  <c r="AL140" i="39"/>
  <c r="AX140" i="39"/>
  <c r="AY140" i="39"/>
  <c r="AZ140" i="39"/>
  <c r="BA140" i="39"/>
  <c r="BB140" i="39"/>
  <c r="BN140" i="39"/>
  <c r="BO140" i="39"/>
  <c r="BP140" i="39"/>
  <c r="BQ140" i="39"/>
  <c r="BR140" i="39"/>
  <c r="A141" i="39"/>
  <c r="B141" i="39"/>
  <c r="C141" i="39"/>
  <c r="D141" i="39"/>
  <c r="E141" i="39"/>
  <c r="F141" i="39"/>
  <c r="G141" i="39"/>
  <c r="S141" i="39"/>
  <c r="T141" i="39"/>
  <c r="U141" i="39"/>
  <c r="V141" i="39"/>
  <c r="W141" i="39"/>
  <c r="X141" i="39"/>
  <c r="Y141" i="39"/>
  <c r="Z141" i="39"/>
  <c r="AA141" i="39"/>
  <c r="AB141" i="39"/>
  <c r="AC141" i="39"/>
  <c r="AD141" i="39"/>
  <c r="AE141" i="39"/>
  <c r="AF141" i="39"/>
  <c r="AG141" i="39"/>
  <c r="AH141" i="39"/>
  <c r="AI141" i="39"/>
  <c r="AJ141" i="39"/>
  <c r="AK141" i="39"/>
  <c r="AL141" i="39"/>
  <c r="AX141" i="39"/>
  <c r="AY141" i="39"/>
  <c r="AZ141" i="39"/>
  <c r="BA141" i="39"/>
  <c r="BB141" i="39"/>
  <c r="BN141" i="39"/>
  <c r="BO141" i="39"/>
  <c r="BP141" i="39"/>
  <c r="BQ141" i="39"/>
  <c r="BR141" i="39"/>
  <c r="A142" i="39"/>
  <c r="B142" i="39"/>
  <c r="C142" i="39"/>
  <c r="D142" i="39"/>
  <c r="E142" i="39"/>
  <c r="F142" i="39"/>
  <c r="G142" i="39"/>
  <c r="S142" i="39"/>
  <c r="T142" i="39"/>
  <c r="U142" i="39"/>
  <c r="V142" i="39"/>
  <c r="W142" i="39"/>
  <c r="X142" i="39"/>
  <c r="Y142" i="39"/>
  <c r="Z142" i="39"/>
  <c r="AA142" i="39"/>
  <c r="AB142" i="39"/>
  <c r="AC142" i="39"/>
  <c r="AD142" i="39"/>
  <c r="AE142" i="39"/>
  <c r="AF142" i="39"/>
  <c r="AG142" i="39"/>
  <c r="AH142" i="39"/>
  <c r="AI142" i="39"/>
  <c r="AJ142" i="39"/>
  <c r="AK142" i="39"/>
  <c r="AL142" i="39"/>
  <c r="AX142" i="39"/>
  <c r="AY142" i="39"/>
  <c r="AZ142" i="39"/>
  <c r="BA142" i="39"/>
  <c r="BB142" i="39"/>
  <c r="BN142" i="39"/>
  <c r="BO142" i="39"/>
  <c r="BP142" i="39"/>
  <c r="BQ142" i="39"/>
  <c r="BR142" i="39"/>
  <c r="A143" i="39"/>
  <c r="B143" i="39"/>
  <c r="C143" i="39"/>
  <c r="D143" i="39"/>
  <c r="E143" i="39"/>
  <c r="F143" i="39"/>
  <c r="G143" i="39"/>
  <c r="S143" i="39"/>
  <c r="T143" i="39"/>
  <c r="U143" i="39"/>
  <c r="V143" i="39"/>
  <c r="W143" i="39"/>
  <c r="X143" i="39"/>
  <c r="Y143" i="39"/>
  <c r="Z143" i="39"/>
  <c r="AA143" i="39"/>
  <c r="AB143" i="39"/>
  <c r="AC143" i="39"/>
  <c r="AD143" i="39"/>
  <c r="AE143" i="39"/>
  <c r="AF143" i="39"/>
  <c r="AG143" i="39"/>
  <c r="AH143" i="39"/>
  <c r="AI143" i="39"/>
  <c r="AJ143" i="39"/>
  <c r="AK143" i="39"/>
  <c r="AL143" i="39"/>
  <c r="AX143" i="39"/>
  <c r="AY143" i="39"/>
  <c r="AZ143" i="39"/>
  <c r="BA143" i="39"/>
  <c r="BB143" i="39"/>
  <c r="BN143" i="39"/>
  <c r="BO143" i="39"/>
  <c r="BP143" i="39"/>
  <c r="BQ143" i="39"/>
  <c r="BR143" i="39"/>
  <c r="A144" i="39"/>
  <c r="B144" i="39"/>
  <c r="C144" i="39"/>
  <c r="D144" i="39"/>
  <c r="E144" i="39"/>
  <c r="F144" i="39"/>
  <c r="G144" i="39"/>
  <c r="S144" i="39"/>
  <c r="T144" i="39"/>
  <c r="U144" i="39"/>
  <c r="V144" i="39"/>
  <c r="W144" i="39"/>
  <c r="X144" i="39"/>
  <c r="Y144" i="39"/>
  <c r="Z144" i="39"/>
  <c r="AA144" i="39"/>
  <c r="AB144" i="39"/>
  <c r="AC144" i="39"/>
  <c r="AD144" i="39"/>
  <c r="AE144" i="39"/>
  <c r="AF144" i="39"/>
  <c r="AG144" i="39"/>
  <c r="AH144" i="39"/>
  <c r="AI144" i="39"/>
  <c r="AJ144" i="39"/>
  <c r="AK144" i="39"/>
  <c r="AL144" i="39"/>
  <c r="AX144" i="39"/>
  <c r="AY144" i="39"/>
  <c r="AZ144" i="39"/>
  <c r="BA144" i="39"/>
  <c r="BB144" i="39"/>
  <c r="BN144" i="39"/>
  <c r="BO144" i="39"/>
  <c r="BP144" i="39"/>
  <c r="BQ144" i="39"/>
  <c r="BR144" i="39"/>
  <c r="A145" i="39"/>
  <c r="B145" i="39"/>
  <c r="C145" i="39"/>
  <c r="D145" i="39"/>
  <c r="E145" i="39"/>
  <c r="F145" i="39"/>
  <c r="G145" i="39"/>
  <c r="S145" i="39"/>
  <c r="T145" i="39"/>
  <c r="U145" i="39"/>
  <c r="V145" i="39"/>
  <c r="W145" i="39"/>
  <c r="X145" i="39"/>
  <c r="Y145" i="39"/>
  <c r="Z145" i="39"/>
  <c r="AA145" i="39"/>
  <c r="AB145" i="39"/>
  <c r="AC145" i="39"/>
  <c r="AD145" i="39"/>
  <c r="AE145" i="39"/>
  <c r="AF145" i="39"/>
  <c r="AG145" i="39"/>
  <c r="AH145" i="39"/>
  <c r="AI145" i="39"/>
  <c r="AJ145" i="39"/>
  <c r="AK145" i="39"/>
  <c r="AL145" i="39"/>
  <c r="AX145" i="39"/>
  <c r="AY145" i="39"/>
  <c r="AZ145" i="39"/>
  <c r="BA145" i="39"/>
  <c r="BB145" i="39"/>
  <c r="BN145" i="39"/>
  <c r="BO145" i="39"/>
  <c r="BP145" i="39"/>
  <c r="BQ145" i="39"/>
  <c r="BR145" i="39"/>
  <c r="A146" i="39"/>
  <c r="B146" i="39"/>
  <c r="C146" i="39"/>
  <c r="D146" i="39"/>
  <c r="E146" i="39"/>
  <c r="F146" i="39"/>
  <c r="G146" i="39"/>
  <c r="S146" i="39"/>
  <c r="T146" i="39"/>
  <c r="U146" i="39"/>
  <c r="V146" i="39"/>
  <c r="W146" i="39"/>
  <c r="X146" i="39"/>
  <c r="Y146" i="39"/>
  <c r="Z146" i="39"/>
  <c r="AA146" i="39"/>
  <c r="AB146" i="39"/>
  <c r="AC146" i="39"/>
  <c r="AD146" i="39"/>
  <c r="AE146" i="39"/>
  <c r="AF146" i="39"/>
  <c r="AG146" i="39"/>
  <c r="AH146" i="39"/>
  <c r="AI146" i="39"/>
  <c r="AJ146" i="39"/>
  <c r="AK146" i="39"/>
  <c r="AL146" i="39"/>
  <c r="AX146" i="39"/>
  <c r="AY146" i="39"/>
  <c r="AZ146" i="39"/>
  <c r="BA146" i="39"/>
  <c r="BB146" i="39"/>
  <c r="BN146" i="39"/>
  <c r="BO146" i="39"/>
  <c r="BP146" i="39"/>
  <c r="BQ146" i="39"/>
  <c r="BR146" i="39"/>
  <c r="A147" i="39"/>
  <c r="B147" i="39"/>
  <c r="C147" i="39"/>
  <c r="D147" i="39"/>
  <c r="E147" i="39"/>
  <c r="F147" i="39"/>
  <c r="G147" i="39"/>
  <c r="S147" i="39"/>
  <c r="T147" i="39"/>
  <c r="U147" i="39"/>
  <c r="V147" i="39"/>
  <c r="W147" i="39"/>
  <c r="X147" i="39"/>
  <c r="Y147" i="39"/>
  <c r="Z147" i="39"/>
  <c r="AA147" i="39"/>
  <c r="AB147" i="39"/>
  <c r="AC147" i="39"/>
  <c r="AD147" i="39"/>
  <c r="AE147" i="39"/>
  <c r="AF147" i="39"/>
  <c r="AG147" i="39"/>
  <c r="AH147" i="39"/>
  <c r="AI147" i="39"/>
  <c r="AJ147" i="39"/>
  <c r="AK147" i="39"/>
  <c r="AL147" i="39"/>
  <c r="AX147" i="39"/>
  <c r="AY147" i="39"/>
  <c r="AZ147" i="39"/>
  <c r="BA147" i="39"/>
  <c r="BB147" i="39"/>
  <c r="BN147" i="39"/>
  <c r="BO147" i="39"/>
  <c r="BP147" i="39"/>
  <c r="BQ147" i="39"/>
  <c r="BR147" i="39"/>
  <c r="A148" i="39"/>
  <c r="B148" i="39"/>
  <c r="C148" i="39"/>
  <c r="D148" i="39"/>
  <c r="E148" i="39"/>
  <c r="F148" i="39"/>
  <c r="G148" i="39"/>
  <c r="S148" i="39"/>
  <c r="T148" i="39"/>
  <c r="U148" i="39"/>
  <c r="V148" i="39"/>
  <c r="W148" i="39"/>
  <c r="X148" i="39"/>
  <c r="Y148" i="39"/>
  <c r="Z148" i="39"/>
  <c r="AA148" i="39"/>
  <c r="AB148" i="39"/>
  <c r="AC148" i="39"/>
  <c r="AD148" i="39"/>
  <c r="AE148" i="39"/>
  <c r="AF148" i="39"/>
  <c r="AG148" i="39"/>
  <c r="AH148" i="39"/>
  <c r="AI148" i="39"/>
  <c r="AJ148" i="39"/>
  <c r="AK148" i="39"/>
  <c r="AL148" i="39"/>
  <c r="AX148" i="39"/>
  <c r="AY148" i="39"/>
  <c r="AZ148" i="39"/>
  <c r="BA148" i="39"/>
  <c r="BB148" i="39"/>
  <c r="BN148" i="39"/>
  <c r="BO148" i="39"/>
  <c r="BP148" i="39"/>
  <c r="BQ148" i="39"/>
  <c r="BR148" i="39"/>
  <c r="A149" i="39"/>
  <c r="B149" i="39"/>
  <c r="C149" i="39"/>
  <c r="D149" i="39"/>
  <c r="E149" i="39"/>
  <c r="F149" i="39"/>
  <c r="G149" i="39"/>
  <c r="S149" i="39"/>
  <c r="T149" i="39"/>
  <c r="U149" i="39"/>
  <c r="V149" i="39"/>
  <c r="W149" i="39"/>
  <c r="X149" i="39"/>
  <c r="Y149" i="39"/>
  <c r="Z149" i="39"/>
  <c r="AA149" i="39"/>
  <c r="AB149" i="39"/>
  <c r="AC149" i="39"/>
  <c r="AD149" i="39"/>
  <c r="AE149" i="39"/>
  <c r="AF149" i="39"/>
  <c r="AG149" i="39"/>
  <c r="AH149" i="39"/>
  <c r="AI149" i="39"/>
  <c r="AJ149" i="39"/>
  <c r="AK149" i="39"/>
  <c r="AL149" i="39"/>
  <c r="AX149" i="39"/>
  <c r="AY149" i="39"/>
  <c r="AZ149" i="39"/>
  <c r="BA149" i="39"/>
  <c r="BB149" i="39"/>
  <c r="BN149" i="39"/>
  <c r="BO149" i="39"/>
  <c r="BP149" i="39"/>
  <c r="BQ149" i="39"/>
  <c r="BR149" i="39"/>
  <c r="A150" i="39"/>
  <c r="B150" i="39"/>
  <c r="C150" i="39"/>
  <c r="W150" i="37" s="1"/>
  <c r="D150" i="39"/>
  <c r="E150" i="39"/>
  <c r="F150" i="39"/>
  <c r="G150" i="39"/>
  <c r="S150" i="39"/>
  <c r="T150" i="39"/>
  <c r="U150" i="39"/>
  <c r="V150" i="39"/>
  <c r="W150" i="39"/>
  <c r="X150" i="39"/>
  <c r="Y150" i="39"/>
  <c r="Z150" i="39"/>
  <c r="AA150" i="39"/>
  <c r="AB150" i="39"/>
  <c r="AC150" i="39"/>
  <c r="AD150" i="39"/>
  <c r="AE150" i="39"/>
  <c r="AF150" i="39"/>
  <c r="AG150" i="39"/>
  <c r="AH150" i="39"/>
  <c r="AI150" i="39"/>
  <c r="AJ150" i="39"/>
  <c r="AK150" i="39"/>
  <c r="AL150" i="39"/>
  <c r="AX150" i="39"/>
  <c r="AY150" i="39"/>
  <c r="AZ150" i="39"/>
  <c r="BA150" i="39"/>
  <c r="BB150" i="39"/>
  <c r="BN150" i="39"/>
  <c r="BO150" i="39"/>
  <c r="BP150" i="39"/>
  <c r="BQ150" i="39"/>
  <c r="BR150" i="39"/>
  <c r="A151" i="39"/>
  <c r="B151" i="39"/>
  <c r="C151" i="39"/>
  <c r="D151" i="39"/>
  <c r="E151" i="39"/>
  <c r="F151" i="39"/>
  <c r="G151" i="39"/>
  <c r="S151" i="39"/>
  <c r="T151" i="39"/>
  <c r="U151" i="39"/>
  <c r="V151" i="39"/>
  <c r="W151" i="39"/>
  <c r="X151" i="39"/>
  <c r="Y151" i="39"/>
  <c r="Z151" i="39"/>
  <c r="AA151" i="39"/>
  <c r="AB151" i="39"/>
  <c r="AC151" i="39"/>
  <c r="AD151" i="39"/>
  <c r="AE151" i="39"/>
  <c r="AF151" i="39"/>
  <c r="AG151" i="39"/>
  <c r="AH151" i="39"/>
  <c r="AI151" i="39"/>
  <c r="AJ151" i="39"/>
  <c r="AK151" i="39"/>
  <c r="AL151" i="39"/>
  <c r="AX151" i="39"/>
  <c r="AY151" i="39"/>
  <c r="AZ151" i="39"/>
  <c r="BA151" i="39"/>
  <c r="BB151" i="39"/>
  <c r="BN151" i="39"/>
  <c r="BO151" i="39"/>
  <c r="BP151" i="39"/>
  <c r="BQ151" i="39"/>
  <c r="BR151" i="39"/>
  <c r="A152" i="39"/>
  <c r="B152" i="39"/>
  <c r="C152" i="39"/>
  <c r="D152" i="39"/>
  <c r="E152" i="39"/>
  <c r="F152" i="39"/>
  <c r="G152" i="39"/>
  <c r="S152" i="39"/>
  <c r="T152" i="39"/>
  <c r="U152" i="39"/>
  <c r="V152" i="39"/>
  <c r="W152" i="39"/>
  <c r="X152" i="39"/>
  <c r="Y152" i="39"/>
  <c r="Z152" i="39"/>
  <c r="AA152" i="39"/>
  <c r="AB152" i="39"/>
  <c r="AC152" i="39"/>
  <c r="AD152" i="39"/>
  <c r="AE152" i="39"/>
  <c r="AF152" i="39"/>
  <c r="AG152" i="39"/>
  <c r="AH152" i="39"/>
  <c r="AI152" i="39"/>
  <c r="AJ152" i="39"/>
  <c r="AK152" i="39"/>
  <c r="AL152" i="39"/>
  <c r="AX152" i="39"/>
  <c r="AY152" i="39"/>
  <c r="AZ152" i="39"/>
  <c r="BA152" i="39"/>
  <c r="BB152" i="39"/>
  <c r="BN152" i="39"/>
  <c r="BO152" i="39"/>
  <c r="BP152" i="39"/>
  <c r="BQ152" i="39"/>
  <c r="BR152" i="39"/>
  <c r="A153" i="39"/>
  <c r="B153" i="39"/>
  <c r="C153" i="39"/>
  <c r="D153" i="39"/>
  <c r="E153" i="39"/>
  <c r="F153" i="39"/>
  <c r="G153" i="39"/>
  <c r="S153" i="39"/>
  <c r="T153" i="39"/>
  <c r="U153" i="39"/>
  <c r="V153" i="39"/>
  <c r="W153" i="39"/>
  <c r="X153" i="39"/>
  <c r="BA153" i="38" s="1"/>
  <c r="Y153" i="39"/>
  <c r="Z153" i="39"/>
  <c r="AA153" i="39"/>
  <c r="AB153" i="39"/>
  <c r="AC153" i="39"/>
  <c r="AD153" i="39"/>
  <c r="AE153" i="39"/>
  <c r="AF153" i="39"/>
  <c r="AG153" i="39"/>
  <c r="AH153" i="39"/>
  <c r="AI153" i="39"/>
  <c r="AJ153" i="39"/>
  <c r="AK153" i="39"/>
  <c r="AL153" i="39"/>
  <c r="AX153" i="39"/>
  <c r="AY153" i="39"/>
  <c r="AZ153" i="39"/>
  <c r="BA153" i="39"/>
  <c r="BB153" i="39"/>
  <c r="BN153" i="39"/>
  <c r="BO153" i="39"/>
  <c r="BP153" i="39"/>
  <c r="BQ153" i="39"/>
  <c r="BR153" i="39"/>
  <c r="A154" i="39"/>
  <c r="B154" i="39"/>
  <c r="C154" i="39"/>
  <c r="D154" i="39"/>
  <c r="E154" i="39"/>
  <c r="F154" i="39"/>
  <c r="G154" i="39"/>
  <c r="S154" i="39"/>
  <c r="T154" i="39"/>
  <c r="U154" i="39"/>
  <c r="V154" i="39"/>
  <c r="W154" i="39"/>
  <c r="X154" i="39"/>
  <c r="Y154" i="39"/>
  <c r="Z154" i="39"/>
  <c r="AA154" i="39"/>
  <c r="AB154" i="39"/>
  <c r="AC154" i="39"/>
  <c r="AD154" i="39"/>
  <c r="AE154" i="39"/>
  <c r="AF154" i="39"/>
  <c r="AG154" i="39"/>
  <c r="AH154" i="39"/>
  <c r="AI154" i="39"/>
  <c r="AJ154" i="39"/>
  <c r="AK154" i="39"/>
  <c r="AL154" i="39"/>
  <c r="AX154" i="39"/>
  <c r="AY154" i="39"/>
  <c r="AZ154" i="39"/>
  <c r="BA154" i="39"/>
  <c r="BB154" i="39"/>
  <c r="BN154" i="39"/>
  <c r="BO154" i="39"/>
  <c r="BP154" i="39"/>
  <c r="BQ154" i="39"/>
  <c r="BR154" i="39"/>
  <c r="A155" i="39"/>
  <c r="B155" i="39"/>
  <c r="C155" i="39"/>
  <c r="D155" i="39"/>
  <c r="E155" i="39"/>
  <c r="F155" i="39"/>
  <c r="G155" i="39"/>
  <c r="S155" i="39"/>
  <c r="T155" i="39"/>
  <c r="U155" i="39"/>
  <c r="V155" i="39"/>
  <c r="W155" i="39"/>
  <c r="X155" i="39"/>
  <c r="Y155" i="39"/>
  <c r="Z155" i="39"/>
  <c r="AA155" i="39"/>
  <c r="AB155" i="39"/>
  <c r="AC155" i="39"/>
  <c r="AD155" i="39"/>
  <c r="AE155" i="39"/>
  <c r="AF155" i="39"/>
  <c r="AG155" i="39"/>
  <c r="AH155" i="39"/>
  <c r="AI155" i="39"/>
  <c r="AJ155" i="39"/>
  <c r="AK155" i="39"/>
  <c r="AL155" i="39"/>
  <c r="AX155" i="39"/>
  <c r="AY155" i="39"/>
  <c r="AZ155" i="39"/>
  <c r="BA155" i="39"/>
  <c r="BB155" i="39"/>
  <c r="BN155" i="39"/>
  <c r="BO155" i="39"/>
  <c r="BP155" i="39"/>
  <c r="BQ155" i="39"/>
  <c r="BR155" i="39"/>
  <c r="A156" i="39"/>
  <c r="B156" i="39"/>
  <c r="C156" i="39"/>
  <c r="D156" i="39"/>
  <c r="E156" i="39"/>
  <c r="F156" i="39"/>
  <c r="G156" i="39"/>
  <c r="S156" i="39"/>
  <c r="T156" i="39"/>
  <c r="U156" i="39"/>
  <c r="V156" i="39"/>
  <c r="W156" i="39"/>
  <c r="X156" i="39"/>
  <c r="Y156" i="39"/>
  <c r="Z156" i="39"/>
  <c r="AA156" i="39"/>
  <c r="AB156" i="39"/>
  <c r="AC156" i="39"/>
  <c r="Y156" i="37" s="1"/>
  <c r="AD156" i="39"/>
  <c r="AE156" i="39"/>
  <c r="AF156" i="39"/>
  <c r="AG156" i="39"/>
  <c r="AH156" i="39"/>
  <c r="AI156" i="39"/>
  <c r="AJ156" i="39"/>
  <c r="AK156" i="39"/>
  <c r="AL156" i="39"/>
  <c r="AX156" i="39"/>
  <c r="AY156" i="39"/>
  <c r="AZ156" i="39"/>
  <c r="BA156" i="39"/>
  <c r="BB156" i="39"/>
  <c r="BN156" i="39"/>
  <c r="BO156" i="39"/>
  <c r="BP156" i="39"/>
  <c r="BQ156" i="39"/>
  <c r="BR156" i="39"/>
  <c r="A157" i="39"/>
  <c r="B157" i="39"/>
  <c r="C157" i="39"/>
  <c r="D157" i="39"/>
  <c r="E157" i="39"/>
  <c r="F157" i="39"/>
  <c r="G157" i="39"/>
  <c r="S157" i="39"/>
  <c r="T157" i="39"/>
  <c r="U157" i="39"/>
  <c r="V157" i="39"/>
  <c r="W157" i="39"/>
  <c r="X157" i="39"/>
  <c r="Y157" i="39"/>
  <c r="Z157" i="39"/>
  <c r="AA157" i="39"/>
  <c r="AB157" i="39"/>
  <c r="AC157" i="39"/>
  <c r="AD157" i="39"/>
  <c r="AE157" i="39"/>
  <c r="AF157" i="39"/>
  <c r="AG157" i="39"/>
  <c r="AH157" i="39"/>
  <c r="AI157" i="39"/>
  <c r="AJ157" i="39"/>
  <c r="AK157" i="39"/>
  <c r="AL157" i="39"/>
  <c r="AX157" i="39"/>
  <c r="AY157" i="39"/>
  <c r="AZ157" i="39"/>
  <c r="BA157" i="39"/>
  <c r="BB157" i="39"/>
  <c r="BN157" i="39"/>
  <c r="BO157" i="39"/>
  <c r="BP157" i="39"/>
  <c r="BQ157" i="39"/>
  <c r="BR157" i="39"/>
  <c r="A158" i="39"/>
  <c r="B158" i="39"/>
  <c r="C158" i="39"/>
  <c r="D158" i="39"/>
  <c r="E158" i="39"/>
  <c r="F158" i="39"/>
  <c r="G158" i="39"/>
  <c r="S158" i="39"/>
  <c r="T158" i="39"/>
  <c r="U158" i="39"/>
  <c r="V158" i="39"/>
  <c r="W158" i="39"/>
  <c r="X158" i="39"/>
  <c r="Y158" i="39"/>
  <c r="Z158" i="39"/>
  <c r="AA158" i="39"/>
  <c r="AB158" i="39"/>
  <c r="AC158" i="39"/>
  <c r="AD158" i="39"/>
  <c r="AE158" i="39"/>
  <c r="AF158" i="39"/>
  <c r="AG158" i="39"/>
  <c r="AH158" i="39"/>
  <c r="AI158" i="39"/>
  <c r="AJ158" i="39"/>
  <c r="AK158" i="39"/>
  <c r="AL158" i="39"/>
  <c r="AX158" i="39"/>
  <c r="AY158" i="39"/>
  <c r="AZ158" i="39"/>
  <c r="BA158" i="39"/>
  <c r="BB158" i="39"/>
  <c r="BN158" i="39"/>
  <c r="BO158" i="39"/>
  <c r="BP158" i="39"/>
  <c r="BQ158" i="39"/>
  <c r="BR158" i="39"/>
  <c r="A159" i="39"/>
  <c r="B159" i="39"/>
  <c r="C159" i="39"/>
  <c r="D159" i="39"/>
  <c r="E159" i="39"/>
  <c r="F159" i="39"/>
  <c r="G159" i="39"/>
  <c r="S159" i="39"/>
  <c r="T159" i="39"/>
  <c r="U159" i="39"/>
  <c r="V159" i="39"/>
  <c r="W159" i="39"/>
  <c r="X159" i="39"/>
  <c r="Y159" i="39"/>
  <c r="Z159" i="39"/>
  <c r="AA159" i="39"/>
  <c r="AB159" i="39"/>
  <c r="AC159" i="39"/>
  <c r="AD159" i="39"/>
  <c r="AE159" i="39"/>
  <c r="AF159" i="39"/>
  <c r="AG159" i="39"/>
  <c r="AH159" i="39"/>
  <c r="AI159" i="39"/>
  <c r="AJ159" i="39"/>
  <c r="AK159" i="39"/>
  <c r="AL159" i="39"/>
  <c r="AX159" i="39"/>
  <c r="AY159" i="39"/>
  <c r="AZ159" i="39"/>
  <c r="BA159" i="39"/>
  <c r="BB159" i="39"/>
  <c r="BN159" i="39"/>
  <c r="BO159" i="39"/>
  <c r="BP159" i="39"/>
  <c r="BQ159" i="39"/>
  <c r="BR159" i="39"/>
  <c r="A160" i="39"/>
  <c r="B160" i="39"/>
  <c r="C160" i="39"/>
  <c r="D160" i="39"/>
  <c r="E160" i="39"/>
  <c r="F160" i="39"/>
  <c r="G160" i="39"/>
  <c r="S160" i="39"/>
  <c r="T160" i="39"/>
  <c r="U160" i="39"/>
  <c r="V160" i="39"/>
  <c r="W160" i="39"/>
  <c r="X160" i="39"/>
  <c r="Y160" i="39"/>
  <c r="Z160" i="39"/>
  <c r="AA160" i="39"/>
  <c r="AB160" i="39"/>
  <c r="AC160" i="39"/>
  <c r="AD160" i="39"/>
  <c r="AE160" i="39"/>
  <c r="AF160" i="39"/>
  <c r="AG160" i="39"/>
  <c r="AH160" i="39"/>
  <c r="AI160" i="39"/>
  <c r="AJ160" i="39"/>
  <c r="AK160" i="39"/>
  <c r="AL160" i="39"/>
  <c r="AX160" i="39"/>
  <c r="AY160" i="39"/>
  <c r="AZ160" i="39"/>
  <c r="BA160" i="39"/>
  <c r="BB160" i="39"/>
  <c r="BN160" i="39"/>
  <c r="BO160" i="39"/>
  <c r="BP160" i="39"/>
  <c r="BQ160" i="39"/>
  <c r="BR160" i="39"/>
  <c r="A161" i="39"/>
  <c r="B161" i="39"/>
  <c r="C161" i="39"/>
  <c r="D161" i="39"/>
  <c r="E161" i="39"/>
  <c r="F161" i="39"/>
  <c r="G161" i="39"/>
  <c r="S161" i="39"/>
  <c r="T161" i="39"/>
  <c r="U161" i="39"/>
  <c r="V161" i="39"/>
  <c r="W161" i="39"/>
  <c r="X161" i="39"/>
  <c r="Y161" i="39"/>
  <c r="Z161" i="39"/>
  <c r="AA161" i="39"/>
  <c r="AB161" i="39"/>
  <c r="AC161" i="39"/>
  <c r="AD161" i="39"/>
  <c r="AE161" i="39"/>
  <c r="AF161" i="39"/>
  <c r="AG161" i="39"/>
  <c r="AH161" i="39"/>
  <c r="AI161" i="39"/>
  <c r="AJ161" i="39"/>
  <c r="AK161" i="39"/>
  <c r="AL161" i="39"/>
  <c r="AX161" i="39"/>
  <c r="AY161" i="39"/>
  <c r="AZ161" i="39"/>
  <c r="BA161" i="39"/>
  <c r="BB161" i="39"/>
  <c r="BN161" i="39"/>
  <c r="BO161" i="39"/>
  <c r="BP161" i="39"/>
  <c r="BQ161" i="39"/>
  <c r="BR161" i="39"/>
  <c r="A162" i="39"/>
  <c r="B162" i="39"/>
  <c r="C162" i="39"/>
  <c r="D162" i="39"/>
  <c r="E162" i="39"/>
  <c r="F162" i="39"/>
  <c r="G162" i="39"/>
  <c r="S162" i="39"/>
  <c r="T162" i="39"/>
  <c r="U162" i="39"/>
  <c r="V162" i="39"/>
  <c r="W162" i="39"/>
  <c r="X162" i="39"/>
  <c r="Y162" i="39"/>
  <c r="Z162" i="39"/>
  <c r="AA162" i="39"/>
  <c r="AB162" i="39"/>
  <c r="AC162" i="39"/>
  <c r="AD162" i="39"/>
  <c r="AE162" i="39"/>
  <c r="AF162" i="39"/>
  <c r="AG162" i="39"/>
  <c r="AH162" i="39"/>
  <c r="AI162" i="39"/>
  <c r="AJ162" i="39"/>
  <c r="AK162" i="39"/>
  <c r="AL162" i="39"/>
  <c r="AX162" i="39"/>
  <c r="AY162" i="39"/>
  <c r="AZ162" i="39"/>
  <c r="BA162" i="39"/>
  <c r="BB162" i="39"/>
  <c r="BN162" i="39"/>
  <c r="BO162" i="39"/>
  <c r="BP162" i="39"/>
  <c r="BQ162" i="39"/>
  <c r="BR162" i="39"/>
  <c r="A163" i="39"/>
  <c r="B163" i="39"/>
  <c r="C163" i="39"/>
  <c r="D163" i="39"/>
  <c r="E163" i="39"/>
  <c r="F163" i="39"/>
  <c r="G163" i="39"/>
  <c r="S163" i="39"/>
  <c r="T163" i="39"/>
  <c r="U163" i="39"/>
  <c r="V163" i="39"/>
  <c r="W163" i="39"/>
  <c r="X163" i="39"/>
  <c r="Y163" i="39"/>
  <c r="Z163" i="39"/>
  <c r="AA163" i="39"/>
  <c r="AB163" i="39"/>
  <c r="AC163" i="39"/>
  <c r="AD163" i="39"/>
  <c r="AE163" i="39"/>
  <c r="AF163" i="39"/>
  <c r="AG163" i="39"/>
  <c r="AH163" i="39"/>
  <c r="AI163" i="39"/>
  <c r="AJ163" i="39"/>
  <c r="AK163" i="39"/>
  <c r="AL163" i="39"/>
  <c r="AX163" i="39"/>
  <c r="AY163" i="39"/>
  <c r="AZ163" i="39"/>
  <c r="BA163" i="39"/>
  <c r="BB163" i="39"/>
  <c r="BN163" i="39"/>
  <c r="BO163" i="39"/>
  <c r="BP163" i="39"/>
  <c r="BQ163" i="39"/>
  <c r="BR163" i="39"/>
  <c r="A164" i="39"/>
  <c r="B164" i="39"/>
  <c r="C164" i="39"/>
  <c r="D164" i="39"/>
  <c r="E164" i="39"/>
  <c r="F164" i="39"/>
  <c r="G164" i="39"/>
  <c r="S164" i="39"/>
  <c r="T164" i="39"/>
  <c r="U164" i="39"/>
  <c r="V164" i="39"/>
  <c r="W164" i="39"/>
  <c r="X164" i="39"/>
  <c r="Y164" i="39"/>
  <c r="Z164" i="39"/>
  <c r="AA164" i="39"/>
  <c r="AB164" i="39"/>
  <c r="AC164" i="39"/>
  <c r="AD164" i="39"/>
  <c r="AE164" i="39"/>
  <c r="AF164" i="39"/>
  <c r="AG164" i="39"/>
  <c r="AH164" i="39"/>
  <c r="AI164" i="39"/>
  <c r="AJ164" i="39"/>
  <c r="AK164" i="39"/>
  <c r="AL164" i="39"/>
  <c r="AX164" i="39"/>
  <c r="AY164" i="39"/>
  <c r="AZ164" i="39"/>
  <c r="BA164" i="39"/>
  <c r="BB164" i="39"/>
  <c r="BN164" i="39"/>
  <c r="BO164" i="39"/>
  <c r="BP164" i="39"/>
  <c r="BQ164" i="39"/>
  <c r="BR164" i="39"/>
  <c r="A165" i="39"/>
  <c r="B165" i="39"/>
  <c r="C165" i="39"/>
  <c r="D165" i="39"/>
  <c r="E165" i="39"/>
  <c r="F165" i="39"/>
  <c r="G165" i="39"/>
  <c r="S165" i="39"/>
  <c r="T165" i="39"/>
  <c r="U165" i="39"/>
  <c r="V165" i="39"/>
  <c r="W165" i="39"/>
  <c r="X165" i="39"/>
  <c r="Y165" i="39"/>
  <c r="Z165" i="39"/>
  <c r="AA165" i="39"/>
  <c r="AB165" i="39"/>
  <c r="AC165" i="39"/>
  <c r="AD165" i="39"/>
  <c r="AE165" i="39"/>
  <c r="AF165" i="39"/>
  <c r="AG165" i="39"/>
  <c r="AH165" i="39"/>
  <c r="AI165" i="39"/>
  <c r="AJ165" i="39"/>
  <c r="AK165" i="39"/>
  <c r="AL165" i="39"/>
  <c r="AX165" i="39"/>
  <c r="AY165" i="39"/>
  <c r="AZ165" i="39"/>
  <c r="BA165" i="39"/>
  <c r="BB165" i="39"/>
  <c r="BN165" i="39"/>
  <c r="BO165" i="39"/>
  <c r="BP165" i="39"/>
  <c r="BQ165" i="39"/>
  <c r="BR165" i="39"/>
  <c r="A166" i="39"/>
  <c r="B166" i="39"/>
  <c r="C166" i="39"/>
  <c r="D166" i="39"/>
  <c r="E166" i="39"/>
  <c r="F166" i="39"/>
  <c r="G166" i="39"/>
  <c r="S166" i="39"/>
  <c r="T166" i="39"/>
  <c r="U166" i="39"/>
  <c r="V166" i="39"/>
  <c r="W166" i="39"/>
  <c r="X166" i="39"/>
  <c r="Y166" i="39"/>
  <c r="Z166" i="39"/>
  <c r="AA166" i="39"/>
  <c r="AB166" i="39"/>
  <c r="AC166" i="39"/>
  <c r="AD166" i="39"/>
  <c r="AE166" i="39"/>
  <c r="AF166" i="39"/>
  <c r="AG166" i="39"/>
  <c r="AH166" i="39"/>
  <c r="AI166" i="39"/>
  <c r="AJ166" i="39"/>
  <c r="AK166" i="39"/>
  <c r="AL166" i="39"/>
  <c r="AX166" i="39"/>
  <c r="AY166" i="39"/>
  <c r="AZ166" i="39"/>
  <c r="BA166" i="39"/>
  <c r="BB166" i="39"/>
  <c r="BN166" i="39"/>
  <c r="BO166" i="39"/>
  <c r="BP166" i="39"/>
  <c r="BQ166" i="39"/>
  <c r="BR166" i="39"/>
  <c r="A167" i="39"/>
  <c r="B167" i="39"/>
  <c r="C167" i="39"/>
  <c r="D167" i="39"/>
  <c r="E167" i="39"/>
  <c r="F167" i="39"/>
  <c r="G167" i="39"/>
  <c r="S167" i="39"/>
  <c r="T167" i="39"/>
  <c r="U167" i="39"/>
  <c r="V167" i="39"/>
  <c r="W167" i="39"/>
  <c r="X167" i="39"/>
  <c r="Y167" i="39"/>
  <c r="Z167" i="39"/>
  <c r="AA167" i="39"/>
  <c r="AB167" i="39"/>
  <c r="AC167" i="39"/>
  <c r="AD167" i="39"/>
  <c r="AE167" i="39"/>
  <c r="AF167" i="39"/>
  <c r="AG167" i="39"/>
  <c r="AH167" i="39"/>
  <c r="AI167" i="39"/>
  <c r="AJ167" i="39"/>
  <c r="AK167" i="39"/>
  <c r="AL167" i="39"/>
  <c r="AX167" i="39"/>
  <c r="AY167" i="39"/>
  <c r="AZ167" i="39"/>
  <c r="BA167" i="39"/>
  <c r="BB167" i="39"/>
  <c r="BN167" i="39"/>
  <c r="BO167" i="39"/>
  <c r="BP167" i="39"/>
  <c r="BQ167" i="39"/>
  <c r="BR167" i="39"/>
  <c r="A168" i="39"/>
  <c r="B168" i="39"/>
  <c r="C168" i="39"/>
  <c r="D168" i="39"/>
  <c r="E168" i="39"/>
  <c r="F168" i="39"/>
  <c r="G168" i="39"/>
  <c r="S168" i="39"/>
  <c r="T168" i="39"/>
  <c r="U168" i="39"/>
  <c r="V168" i="39"/>
  <c r="W168" i="39"/>
  <c r="X168" i="39"/>
  <c r="Y168" i="39"/>
  <c r="Z168" i="39"/>
  <c r="AA168" i="39"/>
  <c r="AB168" i="39"/>
  <c r="AC168" i="39"/>
  <c r="AD168" i="39"/>
  <c r="AE168" i="39"/>
  <c r="AF168" i="39"/>
  <c r="AG168" i="39"/>
  <c r="AH168" i="39"/>
  <c r="AI168" i="39"/>
  <c r="AJ168" i="39"/>
  <c r="AK168" i="39"/>
  <c r="AL168" i="39"/>
  <c r="AX168" i="39"/>
  <c r="AY168" i="39"/>
  <c r="AZ168" i="39"/>
  <c r="BA168" i="39"/>
  <c r="BB168" i="39"/>
  <c r="BN168" i="39"/>
  <c r="BO168" i="39"/>
  <c r="BP168" i="39"/>
  <c r="BQ168" i="39"/>
  <c r="BR168" i="39"/>
  <c r="A169" i="39"/>
  <c r="B169" i="39"/>
  <c r="C169" i="39"/>
  <c r="D169" i="39"/>
  <c r="E169" i="39"/>
  <c r="F169" i="39"/>
  <c r="G169" i="39"/>
  <c r="S169" i="39"/>
  <c r="T169" i="39"/>
  <c r="U169" i="39"/>
  <c r="V169" i="39"/>
  <c r="W169" i="39"/>
  <c r="X169" i="39"/>
  <c r="Y169" i="39"/>
  <c r="Z169" i="39"/>
  <c r="AA169" i="39"/>
  <c r="AB169" i="39"/>
  <c r="AC169" i="39"/>
  <c r="AD169" i="39"/>
  <c r="AE169" i="39"/>
  <c r="AF169" i="39"/>
  <c r="AG169" i="39"/>
  <c r="AH169" i="39"/>
  <c r="AI169" i="39"/>
  <c r="AJ169" i="39"/>
  <c r="AK169" i="39"/>
  <c r="AL169" i="39"/>
  <c r="AX169" i="39"/>
  <c r="AY169" i="39"/>
  <c r="AZ169" i="39"/>
  <c r="BA169" i="39"/>
  <c r="BB169" i="39"/>
  <c r="BN169" i="39"/>
  <c r="BO169" i="39"/>
  <c r="BP169" i="39"/>
  <c r="BQ169" i="39"/>
  <c r="BR169" i="39"/>
  <c r="A170" i="39"/>
  <c r="B170" i="39"/>
  <c r="C170" i="39"/>
  <c r="D170" i="39"/>
  <c r="E170" i="39"/>
  <c r="F170" i="39"/>
  <c r="G170" i="39"/>
  <c r="S170" i="39"/>
  <c r="T170" i="39"/>
  <c r="U170" i="39"/>
  <c r="V170" i="39"/>
  <c r="W170" i="39"/>
  <c r="X170" i="39"/>
  <c r="Y170" i="39"/>
  <c r="Z170" i="39"/>
  <c r="AA170" i="39"/>
  <c r="AB170" i="39"/>
  <c r="AC170" i="39"/>
  <c r="AD170" i="39"/>
  <c r="AE170" i="39"/>
  <c r="AF170" i="39"/>
  <c r="AG170" i="39"/>
  <c r="AH170" i="39"/>
  <c r="AI170" i="39"/>
  <c r="AJ170" i="39"/>
  <c r="AK170" i="39"/>
  <c r="AL170" i="39"/>
  <c r="AX170" i="39"/>
  <c r="AY170" i="39"/>
  <c r="AZ170" i="39"/>
  <c r="BA170" i="39"/>
  <c r="BB170" i="39"/>
  <c r="BN170" i="39"/>
  <c r="BO170" i="39"/>
  <c r="BP170" i="39"/>
  <c r="BQ170" i="39"/>
  <c r="BR170" i="39"/>
  <c r="A171" i="39"/>
  <c r="B171" i="39"/>
  <c r="C171" i="39"/>
  <c r="D171" i="39"/>
  <c r="E171" i="39"/>
  <c r="F171" i="39"/>
  <c r="G171" i="39"/>
  <c r="S171" i="39"/>
  <c r="T171" i="39"/>
  <c r="U171" i="39"/>
  <c r="V171" i="39"/>
  <c r="W171" i="39"/>
  <c r="X171" i="39"/>
  <c r="Y171" i="39"/>
  <c r="Z171" i="39"/>
  <c r="AA171" i="39"/>
  <c r="AB171" i="39"/>
  <c r="AC171" i="39"/>
  <c r="AD171" i="39"/>
  <c r="AE171" i="39"/>
  <c r="AF171" i="39"/>
  <c r="AG171" i="39"/>
  <c r="AH171" i="39"/>
  <c r="AI171" i="39"/>
  <c r="AJ171" i="39"/>
  <c r="AK171" i="39"/>
  <c r="AL171" i="39"/>
  <c r="AX171" i="39"/>
  <c r="AY171" i="39"/>
  <c r="AZ171" i="39"/>
  <c r="BA171" i="39"/>
  <c r="BB171" i="39"/>
  <c r="BN171" i="39"/>
  <c r="BO171" i="39"/>
  <c r="BP171" i="39"/>
  <c r="BQ171" i="39"/>
  <c r="BR171" i="39"/>
  <c r="A172" i="39"/>
  <c r="B172" i="39"/>
  <c r="C172" i="39"/>
  <c r="D172" i="39"/>
  <c r="E172" i="39"/>
  <c r="F172" i="39"/>
  <c r="G172" i="39"/>
  <c r="S172" i="39"/>
  <c r="T172" i="39"/>
  <c r="U172" i="39"/>
  <c r="V172" i="39"/>
  <c r="W172" i="39"/>
  <c r="X172" i="39"/>
  <c r="Y172" i="39"/>
  <c r="Z172" i="39"/>
  <c r="AA172" i="39"/>
  <c r="AB172" i="39"/>
  <c r="AC172" i="39"/>
  <c r="AD172" i="39"/>
  <c r="AE172" i="39"/>
  <c r="AF172" i="39"/>
  <c r="AG172" i="39"/>
  <c r="AH172" i="39"/>
  <c r="AI172" i="39"/>
  <c r="AJ172" i="39"/>
  <c r="AK172" i="39"/>
  <c r="AL172" i="39"/>
  <c r="AX172" i="39"/>
  <c r="AY172" i="39"/>
  <c r="AZ172" i="39"/>
  <c r="BA172" i="39"/>
  <c r="BB172" i="39"/>
  <c r="BN172" i="39"/>
  <c r="BO172" i="39"/>
  <c r="BP172" i="39"/>
  <c r="BQ172" i="39"/>
  <c r="BR172" i="39"/>
  <c r="A173" i="39"/>
  <c r="B173" i="39"/>
  <c r="C173" i="39"/>
  <c r="D173" i="39"/>
  <c r="E173" i="39"/>
  <c r="F173" i="39"/>
  <c r="G173" i="39"/>
  <c r="S173" i="39"/>
  <c r="T173" i="39"/>
  <c r="U173" i="39"/>
  <c r="V173" i="39"/>
  <c r="W173" i="39"/>
  <c r="X173" i="39"/>
  <c r="Y173" i="39"/>
  <c r="Z173" i="39"/>
  <c r="AA173" i="39"/>
  <c r="AB173" i="39"/>
  <c r="AC173" i="39"/>
  <c r="AD173" i="39"/>
  <c r="AE173" i="39"/>
  <c r="AF173" i="39"/>
  <c r="AG173" i="39"/>
  <c r="AH173" i="39"/>
  <c r="AI173" i="39"/>
  <c r="AJ173" i="39"/>
  <c r="AK173" i="39"/>
  <c r="AL173" i="39"/>
  <c r="AX173" i="39"/>
  <c r="AY173" i="39"/>
  <c r="AZ173" i="39"/>
  <c r="BA173" i="39"/>
  <c r="BB173" i="39"/>
  <c r="BN173" i="39"/>
  <c r="BO173" i="39"/>
  <c r="BP173" i="39"/>
  <c r="BQ173" i="39"/>
  <c r="BR173" i="39"/>
  <c r="A174" i="39"/>
  <c r="B174" i="39"/>
  <c r="C174" i="39"/>
  <c r="D174" i="39"/>
  <c r="E174" i="39"/>
  <c r="F174" i="39"/>
  <c r="G174" i="39"/>
  <c r="S174" i="39"/>
  <c r="T174" i="39"/>
  <c r="U174" i="39"/>
  <c r="V174" i="39"/>
  <c r="W174" i="39"/>
  <c r="X174" i="39"/>
  <c r="Y174" i="39"/>
  <c r="Z174" i="39"/>
  <c r="AA174" i="39"/>
  <c r="AB174" i="39"/>
  <c r="AC174" i="39"/>
  <c r="AD174" i="39"/>
  <c r="AE174" i="39"/>
  <c r="AF174" i="39"/>
  <c r="AG174" i="39"/>
  <c r="AH174" i="39"/>
  <c r="AI174" i="39"/>
  <c r="AJ174" i="39"/>
  <c r="AK174" i="39"/>
  <c r="AL174" i="39"/>
  <c r="AX174" i="39"/>
  <c r="AY174" i="39"/>
  <c r="AZ174" i="39"/>
  <c r="BA174" i="39"/>
  <c r="BB174" i="39"/>
  <c r="BN174" i="39"/>
  <c r="BO174" i="39"/>
  <c r="BP174" i="39"/>
  <c r="BQ174" i="39"/>
  <c r="BR174" i="39"/>
  <c r="A175" i="39"/>
  <c r="B175" i="39"/>
  <c r="C175" i="39"/>
  <c r="D175" i="39"/>
  <c r="E175" i="39"/>
  <c r="F175" i="39"/>
  <c r="G175" i="39"/>
  <c r="S175" i="39"/>
  <c r="T175" i="39"/>
  <c r="U175" i="39"/>
  <c r="V175" i="39"/>
  <c r="W175" i="39"/>
  <c r="X175" i="39"/>
  <c r="Y175" i="39"/>
  <c r="Z175" i="39"/>
  <c r="AA175" i="39"/>
  <c r="AB175" i="39"/>
  <c r="AC175" i="39"/>
  <c r="AD175" i="39"/>
  <c r="AE175" i="39"/>
  <c r="AF175" i="39"/>
  <c r="AG175" i="39"/>
  <c r="AH175" i="39"/>
  <c r="AI175" i="39"/>
  <c r="AJ175" i="39"/>
  <c r="AK175" i="39"/>
  <c r="AL175" i="39"/>
  <c r="AX175" i="39"/>
  <c r="AY175" i="39"/>
  <c r="AZ175" i="39"/>
  <c r="BA175" i="39"/>
  <c r="BB175" i="39"/>
  <c r="BN175" i="39"/>
  <c r="BO175" i="39"/>
  <c r="BP175" i="39"/>
  <c r="BQ175" i="39"/>
  <c r="BR175" i="39"/>
  <c r="A176" i="39"/>
  <c r="B176" i="39"/>
  <c r="C176" i="39"/>
  <c r="D176" i="39"/>
  <c r="E176" i="39"/>
  <c r="F176" i="39"/>
  <c r="G176" i="39"/>
  <c r="S176" i="39"/>
  <c r="T176" i="39"/>
  <c r="U176" i="39"/>
  <c r="V176" i="39"/>
  <c r="W176" i="39"/>
  <c r="X176" i="39"/>
  <c r="Y176" i="39"/>
  <c r="Z176" i="39"/>
  <c r="AA176" i="39"/>
  <c r="AB176" i="39"/>
  <c r="AC176" i="39"/>
  <c r="AD176" i="39"/>
  <c r="AE176" i="39"/>
  <c r="AF176" i="39"/>
  <c r="AG176" i="39"/>
  <c r="AH176" i="39"/>
  <c r="AI176" i="39"/>
  <c r="AJ176" i="39"/>
  <c r="AK176" i="39"/>
  <c r="AL176" i="39"/>
  <c r="AX176" i="39"/>
  <c r="AY176" i="39"/>
  <c r="AZ176" i="39"/>
  <c r="BA176" i="39"/>
  <c r="BB176" i="39"/>
  <c r="BN176" i="39"/>
  <c r="BO176" i="39"/>
  <c r="BP176" i="39"/>
  <c r="BQ176" i="39"/>
  <c r="BR176" i="39"/>
  <c r="A177" i="39"/>
  <c r="B177" i="39"/>
  <c r="C177" i="39"/>
  <c r="D177" i="39"/>
  <c r="E177" i="39"/>
  <c r="F177" i="39"/>
  <c r="G177" i="39"/>
  <c r="S177" i="39"/>
  <c r="T177" i="39"/>
  <c r="U177" i="39"/>
  <c r="V177" i="39"/>
  <c r="W177" i="39"/>
  <c r="X177" i="39"/>
  <c r="Y177" i="39"/>
  <c r="Z177" i="39"/>
  <c r="AA177" i="39"/>
  <c r="AB177" i="39"/>
  <c r="AC177" i="39"/>
  <c r="AD177" i="39"/>
  <c r="AE177" i="39"/>
  <c r="AF177" i="39"/>
  <c r="AG177" i="39"/>
  <c r="AH177" i="39"/>
  <c r="AI177" i="39"/>
  <c r="AJ177" i="39"/>
  <c r="AK177" i="39"/>
  <c r="AL177" i="39"/>
  <c r="AX177" i="39"/>
  <c r="AY177" i="39"/>
  <c r="AZ177" i="39"/>
  <c r="BA177" i="39"/>
  <c r="BB177" i="39"/>
  <c r="BN177" i="39"/>
  <c r="BO177" i="39"/>
  <c r="BP177" i="39"/>
  <c r="BQ177" i="39"/>
  <c r="BR177" i="39"/>
  <c r="A178" i="39"/>
  <c r="B178" i="39"/>
  <c r="C178" i="39"/>
  <c r="D178" i="39"/>
  <c r="E178" i="39"/>
  <c r="F178" i="39"/>
  <c r="G178" i="39"/>
  <c r="S178" i="39"/>
  <c r="T178" i="39"/>
  <c r="U178" i="39"/>
  <c r="V178" i="39"/>
  <c r="W178" i="39"/>
  <c r="X178" i="39"/>
  <c r="Y178" i="39"/>
  <c r="Z178" i="39"/>
  <c r="AA178" i="39"/>
  <c r="AB178" i="39"/>
  <c r="AC178" i="39"/>
  <c r="AD178" i="39"/>
  <c r="AE178" i="39"/>
  <c r="AF178" i="39"/>
  <c r="AG178" i="39"/>
  <c r="AH178" i="39"/>
  <c r="AI178" i="39"/>
  <c r="AJ178" i="39"/>
  <c r="AK178" i="39"/>
  <c r="AL178" i="39"/>
  <c r="AX178" i="39"/>
  <c r="AY178" i="39"/>
  <c r="AZ178" i="39"/>
  <c r="BA178" i="39"/>
  <c r="BB178" i="39"/>
  <c r="BN178" i="39"/>
  <c r="BO178" i="39"/>
  <c r="BP178" i="39"/>
  <c r="BQ178" i="39"/>
  <c r="BR178" i="39"/>
  <c r="A179" i="39"/>
  <c r="B179" i="39"/>
  <c r="C179" i="39"/>
  <c r="D179" i="39"/>
  <c r="E179" i="39"/>
  <c r="F179" i="39"/>
  <c r="G179" i="39"/>
  <c r="S179" i="39"/>
  <c r="T179" i="39"/>
  <c r="U179" i="39"/>
  <c r="V179" i="39"/>
  <c r="W179" i="39"/>
  <c r="X179" i="39"/>
  <c r="Y179" i="39"/>
  <c r="Z179" i="39"/>
  <c r="AA179" i="39"/>
  <c r="AB179" i="39"/>
  <c r="AC179" i="39"/>
  <c r="AD179" i="39"/>
  <c r="AE179" i="39"/>
  <c r="AF179" i="39"/>
  <c r="AG179" i="39"/>
  <c r="AH179" i="39"/>
  <c r="AI179" i="39"/>
  <c r="AJ179" i="39"/>
  <c r="AK179" i="39"/>
  <c r="AL179" i="39"/>
  <c r="AX179" i="39"/>
  <c r="AY179" i="39"/>
  <c r="AZ179" i="39"/>
  <c r="BA179" i="39"/>
  <c r="BB179" i="39"/>
  <c r="BN179" i="39"/>
  <c r="BO179" i="39"/>
  <c r="BP179" i="39"/>
  <c r="BQ179" i="39"/>
  <c r="BR179" i="39"/>
  <c r="A180" i="39"/>
  <c r="B180" i="39"/>
  <c r="C180" i="39"/>
  <c r="D180" i="39"/>
  <c r="E180" i="39"/>
  <c r="F180" i="39"/>
  <c r="G180" i="39"/>
  <c r="S180" i="39"/>
  <c r="T180" i="39"/>
  <c r="U180" i="39"/>
  <c r="V180" i="39"/>
  <c r="W180" i="39"/>
  <c r="X180" i="39"/>
  <c r="Y180" i="39"/>
  <c r="Z180" i="39"/>
  <c r="AA180" i="39"/>
  <c r="AB180" i="39"/>
  <c r="AC180" i="39"/>
  <c r="AD180" i="39"/>
  <c r="AE180" i="39"/>
  <c r="AF180" i="39"/>
  <c r="AG180" i="39"/>
  <c r="AH180" i="39"/>
  <c r="AI180" i="39"/>
  <c r="AJ180" i="39"/>
  <c r="AK180" i="39"/>
  <c r="AL180" i="39"/>
  <c r="AX180" i="39"/>
  <c r="AY180" i="39"/>
  <c r="AZ180" i="39"/>
  <c r="BA180" i="39"/>
  <c r="BB180" i="39"/>
  <c r="BN180" i="39"/>
  <c r="BO180" i="39"/>
  <c r="BP180" i="39"/>
  <c r="BQ180" i="39"/>
  <c r="BR180" i="39"/>
  <c r="A181" i="39"/>
  <c r="B181" i="39"/>
  <c r="C181" i="39"/>
  <c r="D181" i="39"/>
  <c r="E181" i="39"/>
  <c r="F181" i="39"/>
  <c r="G181" i="39"/>
  <c r="S181" i="39"/>
  <c r="T181" i="39"/>
  <c r="U181" i="39"/>
  <c r="V181" i="39"/>
  <c r="W181" i="39"/>
  <c r="X181" i="39"/>
  <c r="Y181" i="39"/>
  <c r="Z181" i="39"/>
  <c r="AA181" i="39"/>
  <c r="AB181" i="39"/>
  <c r="AC181" i="39"/>
  <c r="AD181" i="39"/>
  <c r="AE181" i="39"/>
  <c r="AF181" i="39"/>
  <c r="AG181" i="39"/>
  <c r="AH181" i="39"/>
  <c r="AI181" i="39"/>
  <c r="AJ181" i="39"/>
  <c r="AK181" i="39"/>
  <c r="AL181" i="39"/>
  <c r="AX181" i="39"/>
  <c r="AY181" i="39"/>
  <c r="AZ181" i="39"/>
  <c r="BA181" i="39"/>
  <c r="BB181" i="39"/>
  <c r="BN181" i="39"/>
  <c r="BO181" i="39"/>
  <c r="BP181" i="39"/>
  <c r="BQ181" i="39"/>
  <c r="BR181" i="39"/>
  <c r="A182" i="39"/>
  <c r="B182" i="39"/>
  <c r="C182" i="39"/>
  <c r="W182" i="37" s="1"/>
  <c r="D182" i="39"/>
  <c r="E182" i="39"/>
  <c r="F182" i="39"/>
  <c r="G182" i="39"/>
  <c r="S182" i="39"/>
  <c r="T182" i="39"/>
  <c r="U182" i="39"/>
  <c r="V182" i="39"/>
  <c r="W182" i="39"/>
  <c r="X182" i="39"/>
  <c r="Y182" i="39"/>
  <c r="Z182" i="39"/>
  <c r="AA182" i="39"/>
  <c r="AB182" i="39"/>
  <c r="AC182" i="39"/>
  <c r="AD182" i="39"/>
  <c r="AE182" i="39"/>
  <c r="AF182" i="39"/>
  <c r="AG182" i="39"/>
  <c r="AH182" i="39"/>
  <c r="AI182" i="39"/>
  <c r="AJ182" i="39"/>
  <c r="AK182" i="39"/>
  <c r="AL182" i="39"/>
  <c r="AX182" i="39"/>
  <c r="AY182" i="39"/>
  <c r="AZ182" i="39"/>
  <c r="BA182" i="39"/>
  <c r="BB182" i="39"/>
  <c r="BN182" i="39"/>
  <c r="BO182" i="39"/>
  <c r="BP182" i="39"/>
  <c r="BQ182" i="39"/>
  <c r="BR182" i="39"/>
  <c r="A183" i="39"/>
  <c r="B183" i="39"/>
  <c r="C183" i="39"/>
  <c r="D183" i="39"/>
  <c r="E183" i="39"/>
  <c r="F183" i="39"/>
  <c r="G183" i="39"/>
  <c r="S183" i="39"/>
  <c r="T183" i="39"/>
  <c r="U183" i="39"/>
  <c r="V183" i="39"/>
  <c r="W183" i="39"/>
  <c r="X183" i="39"/>
  <c r="Y183" i="39"/>
  <c r="Z183" i="39"/>
  <c r="AA183" i="39"/>
  <c r="AB183" i="39"/>
  <c r="AC183" i="39"/>
  <c r="AD183" i="39"/>
  <c r="AE183" i="39"/>
  <c r="AF183" i="39"/>
  <c r="AG183" i="39"/>
  <c r="AH183" i="39"/>
  <c r="AI183" i="39"/>
  <c r="AJ183" i="39"/>
  <c r="AK183" i="39"/>
  <c r="AL183" i="39"/>
  <c r="AX183" i="39"/>
  <c r="AY183" i="39"/>
  <c r="AZ183" i="39"/>
  <c r="BA183" i="39"/>
  <c r="BB183" i="39"/>
  <c r="BN183" i="39"/>
  <c r="BO183" i="39"/>
  <c r="BP183" i="39"/>
  <c r="BQ183" i="39"/>
  <c r="BR183" i="39"/>
  <c r="A184" i="39"/>
  <c r="B184" i="39"/>
  <c r="C184" i="39"/>
  <c r="D184" i="39"/>
  <c r="E184" i="39"/>
  <c r="F184" i="39"/>
  <c r="G184" i="39"/>
  <c r="S184" i="39"/>
  <c r="T184" i="39"/>
  <c r="U184" i="39"/>
  <c r="V184" i="39"/>
  <c r="W184" i="39"/>
  <c r="X184" i="39"/>
  <c r="Y184" i="39"/>
  <c r="Z184" i="39"/>
  <c r="AA184" i="39"/>
  <c r="AB184" i="39"/>
  <c r="AC184" i="39"/>
  <c r="AD184" i="39"/>
  <c r="AE184" i="39"/>
  <c r="AF184" i="39"/>
  <c r="AG184" i="39"/>
  <c r="AH184" i="39"/>
  <c r="AI184" i="39"/>
  <c r="AJ184" i="39"/>
  <c r="AK184" i="39"/>
  <c r="AL184" i="39"/>
  <c r="AX184" i="39"/>
  <c r="AY184" i="39"/>
  <c r="AZ184" i="39"/>
  <c r="BA184" i="39"/>
  <c r="BB184" i="39"/>
  <c r="BN184" i="39"/>
  <c r="BO184" i="39"/>
  <c r="BP184" i="39"/>
  <c r="BQ184" i="39"/>
  <c r="BR184" i="39"/>
  <c r="A185" i="39"/>
  <c r="B185" i="39"/>
  <c r="C185" i="39"/>
  <c r="D185" i="39"/>
  <c r="E185" i="39"/>
  <c r="F185" i="39"/>
  <c r="G185" i="39"/>
  <c r="S185" i="39"/>
  <c r="T185" i="39"/>
  <c r="U185" i="39"/>
  <c r="V185" i="39"/>
  <c r="W185" i="39"/>
  <c r="X185" i="39"/>
  <c r="Y185" i="39"/>
  <c r="Z185" i="39"/>
  <c r="AA185" i="39"/>
  <c r="AB185" i="39"/>
  <c r="AC185" i="39"/>
  <c r="AD185" i="39"/>
  <c r="AE185" i="39"/>
  <c r="AF185" i="39"/>
  <c r="AG185" i="39"/>
  <c r="AH185" i="39"/>
  <c r="AI185" i="39"/>
  <c r="AJ185" i="39"/>
  <c r="AK185" i="39"/>
  <c r="AL185" i="39"/>
  <c r="AX185" i="39"/>
  <c r="AY185" i="39"/>
  <c r="AZ185" i="39"/>
  <c r="BA185" i="39"/>
  <c r="BB185" i="39"/>
  <c r="BN185" i="39"/>
  <c r="BO185" i="39"/>
  <c r="BP185" i="39"/>
  <c r="BQ185" i="39"/>
  <c r="BR185" i="39"/>
  <c r="A186" i="39"/>
  <c r="B186" i="39"/>
  <c r="C186" i="39"/>
  <c r="D186" i="39"/>
  <c r="E186" i="39"/>
  <c r="F186" i="39"/>
  <c r="G186" i="39"/>
  <c r="S186" i="39"/>
  <c r="T186" i="39"/>
  <c r="U186" i="39"/>
  <c r="V186" i="39"/>
  <c r="W186" i="39"/>
  <c r="X186" i="39"/>
  <c r="Y186" i="39"/>
  <c r="Z186" i="39"/>
  <c r="AA186" i="39"/>
  <c r="AB186" i="39"/>
  <c r="AC186" i="39"/>
  <c r="AD186" i="39"/>
  <c r="AE186" i="39"/>
  <c r="AF186" i="39"/>
  <c r="AG186" i="39"/>
  <c r="AH186" i="39"/>
  <c r="AI186" i="39"/>
  <c r="AJ186" i="39"/>
  <c r="AK186" i="39"/>
  <c r="AL186" i="39"/>
  <c r="AX186" i="39"/>
  <c r="AY186" i="39"/>
  <c r="AZ186" i="39"/>
  <c r="BA186" i="39"/>
  <c r="BB186" i="39"/>
  <c r="BN186" i="39"/>
  <c r="BO186" i="39"/>
  <c r="BP186" i="39"/>
  <c r="BQ186" i="39"/>
  <c r="BR186" i="39"/>
  <c r="A187" i="39"/>
  <c r="B187" i="39"/>
  <c r="C187" i="39"/>
  <c r="D187" i="39"/>
  <c r="E187" i="39"/>
  <c r="F187" i="39"/>
  <c r="G187" i="39"/>
  <c r="S187" i="39"/>
  <c r="T187" i="39"/>
  <c r="U187" i="39"/>
  <c r="V187" i="39"/>
  <c r="W187" i="39"/>
  <c r="X187" i="39"/>
  <c r="Y187" i="39"/>
  <c r="Z187" i="39"/>
  <c r="AA187" i="39"/>
  <c r="AB187" i="39"/>
  <c r="AC187" i="39"/>
  <c r="AD187" i="39"/>
  <c r="AE187" i="39"/>
  <c r="AF187" i="39"/>
  <c r="AG187" i="39"/>
  <c r="AH187" i="39"/>
  <c r="AI187" i="39"/>
  <c r="AJ187" i="39"/>
  <c r="AK187" i="39"/>
  <c r="AL187" i="39"/>
  <c r="AX187" i="39"/>
  <c r="AY187" i="39"/>
  <c r="AZ187" i="39"/>
  <c r="BA187" i="39"/>
  <c r="BB187" i="39"/>
  <c r="BN187" i="39"/>
  <c r="BO187" i="39"/>
  <c r="BP187" i="39"/>
  <c r="BQ187" i="39"/>
  <c r="BR187" i="39"/>
  <c r="A188" i="39"/>
  <c r="B188" i="39"/>
  <c r="C188" i="39"/>
  <c r="D188" i="39"/>
  <c r="E188" i="39"/>
  <c r="F188" i="39"/>
  <c r="G188" i="39"/>
  <c r="S188" i="39"/>
  <c r="T188" i="39"/>
  <c r="U188" i="39"/>
  <c r="V188" i="39"/>
  <c r="W188" i="39"/>
  <c r="X188" i="39"/>
  <c r="Y188" i="39"/>
  <c r="Z188" i="39"/>
  <c r="AA188" i="39"/>
  <c r="AB188" i="39"/>
  <c r="AC188" i="39"/>
  <c r="AD188" i="39"/>
  <c r="AE188" i="39"/>
  <c r="AF188" i="39"/>
  <c r="AG188" i="39"/>
  <c r="AH188" i="39"/>
  <c r="AI188" i="39"/>
  <c r="AJ188" i="39"/>
  <c r="AK188" i="39"/>
  <c r="AL188" i="39"/>
  <c r="AX188" i="39"/>
  <c r="AY188" i="39"/>
  <c r="AZ188" i="39"/>
  <c r="BA188" i="39"/>
  <c r="BB188" i="39"/>
  <c r="BN188" i="39"/>
  <c r="BO188" i="39"/>
  <c r="BP188" i="39"/>
  <c r="BQ188" i="39"/>
  <c r="BR188" i="39"/>
  <c r="A189" i="39"/>
  <c r="B189" i="39"/>
  <c r="C189" i="39"/>
  <c r="D189" i="39"/>
  <c r="E189" i="39"/>
  <c r="F189" i="39"/>
  <c r="G189" i="39"/>
  <c r="S189" i="39"/>
  <c r="T189" i="39"/>
  <c r="U189" i="39"/>
  <c r="V189" i="39"/>
  <c r="W189" i="39"/>
  <c r="X189" i="39"/>
  <c r="Y189" i="39"/>
  <c r="Z189" i="39"/>
  <c r="AA189" i="39"/>
  <c r="AB189" i="39"/>
  <c r="AC189" i="39"/>
  <c r="AD189" i="39"/>
  <c r="AE189" i="39"/>
  <c r="AF189" i="39"/>
  <c r="AG189" i="39"/>
  <c r="AH189" i="39"/>
  <c r="AI189" i="39"/>
  <c r="AJ189" i="39"/>
  <c r="AK189" i="39"/>
  <c r="AL189" i="39"/>
  <c r="AX189" i="39"/>
  <c r="AY189" i="39"/>
  <c r="AZ189" i="39"/>
  <c r="BA189" i="39"/>
  <c r="BB189" i="39"/>
  <c r="BN189" i="39"/>
  <c r="BO189" i="39"/>
  <c r="BP189" i="39"/>
  <c r="BQ189" i="39"/>
  <c r="BR189" i="39"/>
  <c r="A190" i="39"/>
  <c r="B190" i="39"/>
  <c r="C190" i="39"/>
  <c r="D190" i="39"/>
  <c r="E190" i="39"/>
  <c r="F190" i="39"/>
  <c r="G190" i="39"/>
  <c r="S190" i="39"/>
  <c r="T190" i="39"/>
  <c r="U190" i="39"/>
  <c r="V190" i="39"/>
  <c r="W190" i="39"/>
  <c r="X190" i="39"/>
  <c r="Y190" i="39"/>
  <c r="Z190" i="39"/>
  <c r="AA190" i="39"/>
  <c r="AB190" i="39"/>
  <c r="AC190" i="39"/>
  <c r="AD190" i="39"/>
  <c r="AE190" i="39"/>
  <c r="AF190" i="39"/>
  <c r="AG190" i="39"/>
  <c r="AH190" i="39"/>
  <c r="AI190" i="39"/>
  <c r="AJ190" i="39"/>
  <c r="AK190" i="39"/>
  <c r="AL190" i="39"/>
  <c r="AX190" i="39"/>
  <c r="AY190" i="39"/>
  <c r="AZ190" i="39"/>
  <c r="BA190" i="39"/>
  <c r="BB190" i="39"/>
  <c r="BN190" i="39"/>
  <c r="BO190" i="39"/>
  <c r="BP190" i="39"/>
  <c r="BQ190" i="39"/>
  <c r="BR190" i="39"/>
  <c r="A191" i="39"/>
  <c r="B191" i="39"/>
  <c r="C191" i="39"/>
  <c r="D191" i="39"/>
  <c r="E191" i="39"/>
  <c r="F191" i="39"/>
  <c r="G191" i="39"/>
  <c r="S191" i="39"/>
  <c r="T191" i="39"/>
  <c r="U191" i="39"/>
  <c r="V191" i="39"/>
  <c r="W191" i="39"/>
  <c r="X191" i="39"/>
  <c r="Y191" i="39"/>
  <c r="Z191" i="39"/>
  <c r="AA191" i="39"/>
  <c r="AB191" i="39"/>
  <c r="AC191" i="39"/>
  <c r="AD191" i="39"/>
  <c r="AE191" i="39"/>
  <c r="AF191" i="39"/>
  <c r="AG191" i="39"/>
  <c r="AH191" i="39"/>
  <c r="AI191" i="39"/>
  <c r="AJ191" i="39"/>
  <c r="AK191" i="39"/>
  <c r="AL191" i="39"/>
  <c r="AX191" i="39"/>
  <c r="AY191" i="39"/>
  <c r="AZ191" i="39"/>
  <c r="BA191" i="39"/>
  <c r="BB191" i="39"/>
  <c r="BN191" i="39"/>
  <c r="BO191" i="39"/>
  <c r="BP191" i="39"/>
  <c r="BQ191" i="39"/>
  <c r="BR191" i="39"/>
  <c r="A192" i="39"/>
  <c r="B192" i="39"/>
  <c r="C192" i="39"/>
  <c r="D192" i="39"/>
  <c r="E192" i="39"/>
  <c r="F192" i="39"/>
  <c r="G192" i="39"/>
  <c r="S192" i="39"/>
  <c r="T192" i="39"/>
  <c r="U192" i="39"/>
  <c r="V192" i="39"/>
  <c r="W192" i="39"/>
  <c r="X192" i="39"/>
  <c r="Y192" i="39"/>
  <c r="Z192" i="39"/>
  <c r="AA192" i="39"/>
  <c r="AB192" i="39"/>
  <c r="AC192" i="39"/>
  <c r="AD192" i="39"/>
  <c r="AE192" i="39"/>
  <c r="AF192" i="39"/>
  <c r="AG192" i="39"/>
  <c r="AH192" i="39"/>
  <c r="AI192" i="39"/>
  <c r="AJ192" i="39"/>
  <c r="AK192" i="39"/>
  <c r="AL192" i="39"/>
  <c r="AX192" i="39"/>
  <c r="AY192" i="39"/>
  <c r="AZ192" i="39"/>
  <c r="BA192" i="39"/>
  <c r="BB192" i="39"/>
  <c r="BN192" i="39"/>
  <c r="BO192" i="39"/>
  <c r="BP192" i="39"/>
  <c r="BQ192" i="39"/>
  <c r="BR192" i="39"/>
  <c r="A193" i="39"/>
  <c r="B193" i="39"/>
  <c r="C193" i="39"/>
  <c r="D193" i="39"/>
  <c r="E193" i="39"/>
  <c r="F193" i="39"/>
  <c r="G193" i="39"/>
  <c r="S193" i="39"/>
  <c r="T193" i="39"/>
  <c r="U193" i="39"/>
  <c r="V193" i="39"/>
  <c r="W193" i="39"/>
  <c r="X193" i="39"/>
  <c r="Y193" i="39"/>
  <c r="Z193" i="39"/>
  <c r="AA193" i="39"/>
  <c r="AB193" i="39"/>
  <c r="AC193" i="39"/>
  <c r="AD193" i="39"/>
  <c r="AE193" i="39"/>
  <c r="AF193" i="39"/>
  <c r="AG193" i="39"/>
  <c r="AH193" i="39"/>
  <c r="AI193" i="39"/>
  <c r="AJ193" i="39"/>
  <c r="AK193" i="39"/>
  <c r="AL193" i="39"/>
  <c r="AX193" i="39"/>
  <c r="AY193" i="39"/>
  <c r="AZ193" i="39"/>
  <c r="BA193" i="39"/>
  <c r="BB193" i="39"/>
  <c r="BN193" i="39"/>
  <c r="BO193" i="39"/>
  <c r="BP193" i="39"/>
  <c r="BQ193" i="39"/>
  <c r="BR193" i="39"/>
  <c r="A194" i="39"/>
  <c r="B194" i="39"/>
  <c r="C194" i="39"/>
  <c r="D194" i="39"/>
  <c r="E194" i="39"/>
  <c r="F194" i="39"/>
  <c r="G194" i="39"/>
  <c r="S194" i="39"/>
  <c r="T194" i="39"/>
  <c r="U194" i="39"/>
  <c r="V194" i="39"/>
  <c r="W194" i="39"/>
  <c r="X194" i="39"/>
  <c r="Y194" i="39"/>
  <c r="Z194" i="39"/>
  <c r="AA194" i="39"/>
  <c r="AB194" i="39"/>
  <c r="AC194" i="39"/>
  <c r="AD194" i="39"/>
  <c r="AE194" i="39"/>
  <c r="AF194" i="39"/>
  <c r="AG194" i="39"/>
  <c r="AH194" i="39"/>
  <c r="AI194" i="39"/>
  <c r="AJ194" i="39"/>
  <c r="AK194" i="39"/>
  <c r="AL194" i="39"/>
  <c r="AX194" i="39"/>
  <c r="AY194" i="39"/>
  <c r="AZ194" i="39"/>
  <c r="BA194" i="39"/>
  <c r="BB194" i="39"/>
  <c r="BN194" i="39"/>
  <c r="BO194" i="39"/>
  <c r="BP194" i="39"/>
  <c r="BQ194" i="39"/>
  <c r="BR194" i="39"/>
  <c r="A195" i="39"/>
  <c r="B195" i="39"/>
  <c r="C195" i="39"/>
  <c r="D195" i="39"/>
  <c r="E195" i="39"/>
  <c r="F195" i="39"/>
  <c r="G195" i="39"/>
  <c r="S195" i="39"/>
  <c r="T195" i="39"/>
  <c r="U195" i="39"/>
  <c r="V195" i="39"/>
  <c r="W195" i="39"/>
  <c r="X195" i="39"/>
  <c r="Y195" i="39"/>
  <c r="Z195" i="39"/>
  <c r="AA195" i="39"/>
  <c r="AB195" i="39"/>
  <c r="AC195" i="39"/>
  <c r="AD195" i="39"/>
  <c r="AE195" i="39"/>
  <c r="AF195" i="39"/>
  <c r="AG195" i="39"/>
  <c r="AH195" i="39"/>
  <c r="AI195" i="39"/>
  <c r="AJ195" i="39"/>
  <c r="AK195" i="39"/>
  <c r="AL195" i="39"/>
  <c r="AX195" i="39"/>
  <c r="AY195" i="39"/>
  <c r="AZ195" i="39"/>
  <c r="BA195" i="39"/>
  <c r="BB195" i="39"/>
  <c r="BN195" i="39"/>
  <c r="BO195" i="39"/>
  <c r="BP195" i="39"/>
  <c r="BQ195" i="39"/>
  <c r="BR195" i="39"/>
  <c r="A196" i="39"/>
  <c r="B196" i="39"/>
  <c r="C196" i="39"/>
  <c r="D196" i="39"/>
  <c r="E196" i="39"/>
  <c r="F196" i="39"/>
  <c r="G196" i="39"/>
  <c r="S196" i="39"/>
  <c r="T196" i="39"/>
  <c r="U196" i="39"/>
  <c r="V196" i="39"/>
  <c r="W196" i="39"/>
  <c r="X196" i="39"/>
  <c r="Y196" i="39"/>
  <c r="Z196" i="39"/>
  <c r="AA196" i="39"/>
  <c r="AB196" i="39"/>
  <c r="AC196" i="39"/>
  <c r="AD196" i="39"/>
  <c r="AE196" i="39"/>
  <c r="AF196" i="39"/>
  <c r="AG196" i="39"/>
  <c r="AH196" i="39"/>
  <c r="AI196" i="39"/>
  <c r="AJ196" i="39"/>
  <c r="AK196" i="39"/>
  <c r="AL196" i="39"/>
  <c r="AX196" i="39"/>
  <c r="AY196" i="39"/>
  <c r="AZ196" i="39"/>
  <c r="BA196" i="39"/>
  <c r="BB196" i="39"/>
  <c r="BN196" i="39"/>
  <c r="BO196" i="39"/>
  <c r="BP196" i="39"/>
  <c r="BQ196" i="39"/>
  <c r="BR196" i="39"/>
  <c r="A197" i="39"/>
  <c r="B197" i="39"/>
  <c r="C197" i="39"/>
  <c r="D197" i="39"/>
  <c r="E197" i="39"/>
  <c r="F197" i="39"/>
  <c r="G197" i="39"/>
  <c r="S197" i="39"/>
  <c r="T197" i="39"/>
  <c r="U197" i="39"/>
  <c r="V197" i="39"/>
  <c r="W197" i="39"/>
  <c r="X197" i="39"/>
  <c r="Y197" i="39"/>
  <c r="Z197" i="39"/>
  <c r="AA197" i="39"/>
  <c r="AB197" i="39"/>
  <c r="AC197" i="39"/>
  <c r="AD197" i="39"/>
  <c r="AE197" i="39"/>
  <c r="AF197" i="39"/>
  <c r="AG197" i="39"/>
  <c r="AH197" i="39"/>
  <c r="AI197" i="39"/>
  <c r="AJ197" i="39"/>
  <c r="AK197" i="39"/>
  <c r="AL197" i="39"/>
  <c r="AX197" i="39"/>
  <c r="AY197" i="39"/>
  <c r="AZ197" i="39"/>
  <c r="BA197" i="39"/>
  <c r="BB197" i="39"/>
  <c r="BN197" i="39"/>
  <c r="BO197" i="39"/>
  <c r="BP197" i="39"/>
  <c r="BQ197" i="39"/>
  <c r="BR197" i="39"/>
  <c r="A198" i="39"/>
  <c r="B198" i="39"/>
  <c r="C198" i="39"/>
  <c r="D198" i="39"/>
  <c r="E198" i="39"/>
  <c r="F198" i="39"/>
  <c r="G198" i="39"/>
  <c r="S198" i="39"/>
  <c r="T198" i="39"/>
  <c r="U198" i="39"/>
  <c r="V198" i="39"/>
  <c r="W198" i="39"/>
  <c r="X198" i="39"/>
  <c r="Y198" i="39"/>
  <c r="Z198" i="39"/>
  <c r="AA198" i="39"/>
  <c r="AB198" i="39"/>
  <c r="AC198" i="39"/>
  <c r="AD198" i="39"/>
  <c r="AE198" i="39"/>
  <c r="AF198" i="39"/>
  <c r="AG198" i="39"/>
  <c r="AH198" i="39"/>
  <c r="AI198" i="39"/>
  <c r="AJ198" i="39"/>
  <c r="AK198" i="39"/>
  <c r="AL198" i="39"/>
  <c r="AX198" i="39"/>
  <c r="AY198" i="39"/>
  <c r="AZ198" i="39"/>
  <c r="BA198" i="39"/>
  <c r="BB198" i="39"/>
  <c r="BN198" i="39"/>
  <c r="BO198" i="39"/>
  <c r="BP198" i="39"/>
  <c r="BQ198" i="39"/>
  <c r="BR198" i="39"/>
  <c r="A199" i="39"/>
  <c r="B199" i="39"/>
  <c r="C199" i="39"/>
  <c r="D199" i="39"/>
  <c r="E199" i="39"/>
  <c r="F199" i="39"/>
  <c r="G199" i="39"/>
  <c r="S199" i="39"/>
  <c r="T199" i="39"/>
  <c r="U199" i="39"/>
  <c r="V199" i="39"/>
  <c r="W199" i="39"/>
  <c r="X199" i="39"/>
  <c r="Y199" i="39"/>
  <c r="Z199" i="39"/>
  <c r="AA199" i="39"/>
  <c r="AB199" i="39"/>
  <c r="AC199" i="39"/>
  <c r="AD199" i="39"/>
  <c r="AE199" i="39"/>
  <c r="AF199" i="39"/>
  <c r="AG199" i="39"/>
  <c r="AH199" i="39"/>
  <c r="AI199" i="39"/>
  <c r="AJ199" i="39"/>
  <c r="AK199" i="39"/>
  <c r="AL199" i="39"/>
  <c r="AX199" i="39"/>
  <c r="AY199" i="39"/>
  <c r="AZ199" i="39"/>
  <c r="BA199" i="39"/>
  <c r="BB199" i="39"/>
  <c r="BN199" i="39"/>
  <c r="BO199" i="39"/>
  <c r="BP199" i="39"/>
  <c r="BQ199" i="39"/>
  <c r="BR199" i="39"/>
  <c r="A200" i="39"/>
  <c r="B200" i="39"/>
  <c r="C200" i="39"/>
  <c r="D200" i="39"/>
  <c r="E200" i="39"/>
  <c r="F200" i="39"/>
  <c r="G200" i="39"/>
  <c r="S200" i="39"/>
  <c r="T200" i="39"/>
  <c r="U200" i="39"/>
  <c r="V200" i="39"/>
  <c r="W200" i="39"/>
  <c r="X200" i="39"/>
  <c r="Y200" i="39"/>
  <c r="Z200" i="39"/>
  <c r="AA200" i="39"/>
  <c r="AB200" i="39"/>
  <c r="AC200" i="39"/>
  <c r="AD200" i="39"/>
  <c r="AE200" i="39"/>
  <c r="AF200" i="39"/>
  <c r="AG200" i="39"/>
  <c r="AH200" i="39"/>
  <c r="AI200" i="39"/>
  <c r="AJ200" i="39"/>
  <c r="AK200" i="39"/>
  <c r="AL200" i="39"/>
  <c r="AX200" i="39"/>
  <c r="AY200" i="39"/>
  <c r="AZ200" i="39"/>
  <c r="BA200" i="39"/>
  <c r="BB200" i="39"/>
  <c r="BN200" i="39"/>
  <c r="BO200" i="39"/>
  <c r="BP200" i="39"/>
  <c r="BQ200" i="39"/>
  <c r="BR200" i="39"/>
  <c r="A201" i="39"/>
  <c r="B201" i="39"/>
  <c r="C201" i="39"/>
  <c r="D201" i="39"/>
  <c r="E201" i="39"/>
  <c r="F201" i="39"/>
  <c r="G201" i="39"/>
  <c r="S201" i="39"/>
  <c r="T201" i="39"/>
  <c r="U201" i="39"/>
  <c r="V201" i="39"/>
  <c r="W201" i="39"/>
  <c r="X201" i="39"/>
  <c r="Y201" i="39"/>
  <c r="Z201" i="39"/>
  <c r="AA201" i="39"/>
  <c r="AB201" i="39"/>
  <c r="AC201" i="39"/>
  <c r="AD201" i="39"/>
  <c r="AE201" i="39"/>
  <c r="AF201" i="39"/>
  <c r="AG201" i="39"/>
  <c r="AH201" i="39"/>
  <c r="AI201" i="39"/>
  <c r="AJ201" i="39"/>
  <c r="AK201" i="39"/>
  <c r="AL201" i="39"/>
  <c r="AX201" i="39"/>
  <c r="AY201" i="39"/>
  <c r="AZ201" i="39"/>
  <c r="BA201" i="39"/>
  <c r="BB201" i="39"/>
  <c r="BN201" i="39"/>
  <c r="BO201" i="39"/>
  <c r="BP201" i="39"/>
  <c r="BQ201" i="39"/>
  <c r="BR201" i="39"/>
  <c r="A202" i="39"/>
  <c r="B202" i="39"/>
  <c r="C202" i="39"/>
  <c r="D202" i="39"/>
  <c r="E202" i="39"/>
  <c r="F202" i="39"/>
  <c r="G202" i="39"/>
  <c r="S202" i="39"/>
  <c r="T202" i="39"/>
  <c r="U202" i="39"/>
  <c r="V202" i="39"/>
  <c r="W202" i="39"/>
  <c r="X202" i="39"/>
  <c r="Y202" i="39"/>
  <c r="Z202" i="39"/>
  <c r="AA202" i="39"/>
  <c r="AB202" i="39"/>
  <c r="AC202" i="39"/>
  <c r="AD202" i="39"/>
  <c r="AE202" i="39"/>
  <c r="AF202" i="39"/>
  <c r="AG202" i="39"/>
  <c r="AH202" i="39"/>
  <c r="AI202" i="39"/>
  <c r="AJ202" i="39"/>
  <c r="AK202" i="39"/>
  <c r="AL202" i="39"/>
  <c r="AX202" i="39"/>
  <c r="AY202" i="39"/>
  <c r="AZ202" i="39"/>
  <c r="BA202" i="39"/>
  <c r="BB202" i="39"/>
  <c r="BN202" i="39"/>
  <c r="BO202" i="39"/>
  <c r="BP202" i="39"/>
  <c r="BQ202" i="39"/>
  <c r="BR202" i="39"/>
  <c r="A203" i="39"/>
  <c r="B203" i="39"/>
  <c r="C203" i="39"/>
  <c r="D203" i="39"/>
  <c r="E203" i="39"/>
  <c r="F203" i="39"/>
  <c r="G203" i="39"/>
  <c r="S203" i="39"/>
  <c r="T203" i="39"/>
  <c r="U203" i="39"/>
  <c r="V203" i="39"/>
  <c r="W203" i="39"/>
  <c r="X203" i="39"/>
  <c r="Y203" i="39"/>
  <c r="Z203" i="39"/>
  <c r="AA203" i="39"/>
  <c r="AB203" i="39"/>
  <c r="AC203" i="39"/>
  <c r="AD203" i="39"/>
  <c r="AE203" i="39"/>
  <c r="AF203" i="39"/>
  <c r="AG203" i="39"/>
  <c r="AH203" i="39"/>
  <c r="AI203" i="39"/>
  <c r="AJ203" i="39"/>
  <c r="AK203" i="39"/>
  <c r="AL203" i="39"/>
  <c r="AX203" i="39"/>
  <c r="AY203" i="39"/>
  <c r="AZ203" i="39"/>
  <c r="BA203" i="39"/>
  <c r="BB203" i="39"/>
  <c r="BN203" i="39"/>
  <c r="BO203" i="39"/>
  <c r="BP203" i="39"/>
  <c r="BQ203" i="39"/>
  <c r="BR203" i="39"/>
  <c r="A204" i="39"/>
  <c r="B204" i="39"/>
  <c r="C204" i="39"/>
  <c r="D204" i="39"/>
  <c r="E204" i="39"/>
  <c r="F204" i="39"/>
  <c r="G204" i="39"/>
  <c r="S204" i="39"/>
  <c r="T204" i="39"/>
  <c r="U204" i="39"/>
  <c r="V204" i="39"/>
  <c r="W204" i="39"/>
  <c r="X204" i="39"/>
  <c r="Y204" i="39"/>
  <c r="Z204" i="39"/>
  <c r="AA204" i="39"/>
  <c r="AB204" i="39"/>
  <c r="AC204" i="39"/>
  <c r="AD204" i="39"/>
  <c r="AE204" i="39"/>
  <c r="AF204" i="39"/>
  <c r="AG204" i="39"/>
  <c r="AH204" i="39"/>
  <c r="AI204" i="39"/>
  <c r="AJ204" i="39"/>
  <c r="AK204" i="39"/>
  <c r="AL204" i="39"/>
  <c r="AX204" i="39"/>
  <c r="AY204" i="39"/>
  <c r="AZ204" i="39"/>
  <c r="BA204" i="39"/>
  <c r="BB204" i="39"/>
  <c r="BN204" i="39"/>
  <c r="BO204" i="39"/>
  <c r="BP204" i="39"/>
  <c r="BQ204" i="39"/>
  <c r="BR204" i="39"/>
  <c r="A205" i="39"/>
  <c r="B205" i="39"/>
  <c r="C205" i="39"/>
  <c r="D205" i="39"/>
  <c r="E205" i="39"/>
  <c r="F205" i="39"/>
  <c r="G205" i="39"/>
  <c r="S205" i="39"/>
  <c r="T205" i="39"/>
  <c r="U205" i="39"/>
  <c r="V205" i="39"/>
  <c r="W205" i="39"/>
  <c r="X205" i="39"/>
  <c r="Y205" i="39"/>
  <c r="Z205" i="39"/>
  <c r="AA205" i="39"/>
  <c r="AB205" i="39"/>
  <c r="AC205" i="39"/>
  <c r="AD205" i="39"/>
  <c r="AE205" i="39"/>
  <c r="AF205" i="39"/>
  <c r="AG205" i="39"/>
  <c r="AH205" i="39"/>
  <c r="AI205" i="39"/>
  <c r="AJ205" i="39"/>
  <c r="AK205" i="39"/>
  <c r="AL205" i="39"/>
  <c r="AX205" i="39"/>
  <c r="AY205" i="39"/>
  <c r="AZ205" i="39"/>
  <c r="BA205" i="39"/>
  <c r="BB205" i="39"/>
  <c r="BN205" i="39"/>
  <c r="BO205" i="39"/>
  <c r="BP205" i="39"/>
  <c r="BQ205" i="39"/>
  <c r="BR205" i="39"/>
  <c r="A206" i="39"/>
  <c r="B206" i="39"/>
  <c r="C206" i="39"/>
  <c r="D206" i="39"/>
  <c r="E206" i="39"/>
  <c r="F206" i="39"/>
  <c r="G206" i="39"/>
  <c r="S206" i="39"/>
  <c r="T206" i="39"/>
  <c r="U206" i="39"/>
  <c r="V206" i="39"/>
  <c r="W206" i="39"/>
  <c r="X206" i="39"/>
  <c r="Y206" i="39"/>
  <c r="Z206" i="39"/>
  <c r="AA206" i="39"/>
  <c r="AB206" i="39"/>
  <c r="AC206" i="39"/>
  <c r="AD206" i="39"/>
  <c r="AE206" i="39"/>
  <c r="AF206" i="39"/>
  <c r="AG206" i="39"/>
  <c r="AH206" i="39"/>
  <c r="AI206" i="39"/>
  <c r="AJ206" i="39"/>
  <c r="AK206" i="39"/>
  <c r="AL206" i="39"/>
  <c r="AX206" i="39"/>
  <c r="AY206" i="39"/>
  <c r="AZ206" i="39"/>
  <c r="BA206" i="39"/>
  <c r="BB206" i="39"/>
  <c r="BN206" i="39"/>
  <c r="BO206" i="39"/>
  <c r="BP206" i="39"/>
  <c r="BQ206" i="39"/>
  <c r="BR206" i="39"/>
  <c r="A207" i="39"/>
  <c r="B207" i="39"/>
  <c r="C207" i="39"/>
  <c r="D207" i="39"/>
  <c r="E207" i="39"/>
  <c r="F207" i="39"/>
  <c r="G207" i="39"/>
  <c r="S207" i="39"/>
  <c r="T207" i="39"/>
  <c r="U207" i="39"/>
  <c r="V207" i="39"/>
  <c r="W207" i="39"/>
  <c r="X207" i="39"/>
  <c r="Y207" i="39"/>
  <c r="Z207" i="39"/>
  <c r="AA207" i="39"/>
  <c r="AB207" i="39"/>
  <c r="AC207" i="39"/>
  <c r="AD207" i="39"/>
  <c r="AE207" i="39"/>
  <c r="AF207" i="39"/>
  <c r="AG207" i="39"/>
  <c r="AH207" i="39"/>
  <c r="AI207" i="39"/>
  <c r="AJ207" i="39"/>
  <c r="AK207" i="39"/>
  <c r="AL207" i="39"/>
  <c r="AX207" i="39"/>
  <c r="AY207" i="39"/>
  <c r="AZ207" i="39"/>
  <c r="BA207" i="39"/>
  <c r="BB207" i="39"/>
  <c r="BN207" i="39"/>
  <c r="BO207" i="39"/>
  <c r="BP207" i="39"/>
  <c r="BQ207" i="39"/>
  <c r="BR207" i="39"/>
  <c r="A208" i="39"/>
  <c r="B208" i="39"/>
  <c r="C208" i="39"/>
  <c r="D208" i="39"/>
  <c r="E208" i="39"/>
  <c r="F208" i="39"/>
  <c r="G208" i="39"/>
  <c r="S208" i="39"/>
  <c r="T208" i="39"/>
  <c r="U208" i="39"/>
  <c r="V208" i="39"/>
  <c r="W208" i="39"/>
  <c r="X208" i="39"/>
  <c r="Y208" i="39"/>
  <c r="Z208" i="39"/>
  <c r="AA208" i="39"/>
  <c r="AB208" i="39"/>
  <c r="AC208" i="39"/>
  <c r="AD208" i="39"/>
  <c r="AE208" i="39"/>
  <c r="AF208" i="39"/>
  <c r="AG208" i="39"/>
  <c r="AH208" i="39"/>
  <c r="AI208" i="39"/>
  <c r="AJ208" i="39"/>
  <c r="AK208" i="39"/>
  <c r="AL208" i="39"/>
  <c r="AX208" i="39"/>
  <c r="AY208" i="39"/>
  <c r="AZ208" i="39"/>
  <c r="BA208" i="39"/>
  <c r="BB208" i="39"/>
  <c r="BN208" i="39"/>
  <c r="BO208" i="39"/>
  <c r="BP208" i="39"/>
  <c r="BQ208" i="39"/>
  <c r="BR208" i="39"/>
  <c r="A209" i="39"/>
  <c r="B209" i="39"/>
  <c r="C209" i="39"/>
  <c r="D209" i="39"/>
  <c r="E209" i="39"/>
  <c r="F209" i="39"/>
  <c r="G209" i="39"/>
  <c r="S209" i="39"/>
  <c r="T209" i="39"/>
  <c r="U209" i="39"/>
  <c r="V209" i="39"/>
  <c r="W209" i="39"/>
  <c r="X209" i="39"/>
  <c r="Y209" i="39"/>
  <c r="Z209" i="39"/>
  <c r="AA209" i="39"/>
  <c r="AB209" i="39"/>
  <c r="AC209" i="39"/>
  <c r="AD209" i="39"/>
  <c r="AE209" i="39"/>
  <c r="AF209" i="39"/>
  <c r="AG209" i="39"/>
  <c r="AH209" i="39"/>
  <c r="AI209" i="39"/>
  <c r="AJ209" i="39"/>
  <c r="AK209" i="39"/>
  <c r="AL209" i="39"/>
  <c r="AX209" i="39"/>
  <c r="AY209" i="39"/>
  <c r="AZ209" i="39"/>
  <c r="BA209" i="39"/>
  <c r="BB209" i="39"/>
  <c r="BN209" i="39"/>
  <c r="BO209" i="39"/>
  <c r="BP209" i="39"/>
  <c r="BQ209" i="39"/>
  <c r="BR209" i="39"/>
  <c r="A210" i="39"/>
  <c r="B210" i="39"/>
  <c r="C210" i="39"/>
  <c r="D210" i="39"/>
  <c r="E210" i="39"/>
  <c r="F210" i="39"/>
  <c r="G210" i="39"/>
  <c r="S210" i="39"/>
  <c r="T210" i="39"/>
  <c r="U210" i="39"/>
  <c r="V210" i="39"/>
  <c r="W210" i="39"/>
  <c r="X210" i="39"/>
  <c r="Y210" i="39"/>
  <c r="Z210" i="39"/>
  <c r="AA210" i="39"/>
  <c r="AB210" i="39"/>
  <c r="AC210" i="39"/>
  <c r="AD210" i="39"/>
  <c r="AE210" i="39"/>
  <c r="AF210" i="39"/>
  <c r="AG210" i="39"/>
  <c r="AH210" i="39"/>
  <c r="AI210" i="39"/>
  <c r="AJ210" i="39"/>
  <c r="AK210" i="39"/>
  <c r="AL210" i="39"/>
  <c r="AX210" i="39"/>
  <c r="AY210" i="39"/>
  <c r="AZ210" i="39"/>
  <c r="BA210" i="39"/>
  <c r="BB210" i="39"/>
  <c r="BN210" i="39"/>
  <c r="BO210" i="39"/>
  <c r="BP210" i="39"/>
  <c r="BQ210" i="39"/>
  <c r="BR210" i="39"/>
  <c r="A211" i="39"/>
  <c r="B211" i="39"/>
  <c r="C211" i="39"/>
  <c r="D211" i="39"/>
  <c r="E211" i="39"/>
  <c r="F211" i="39"/>
  <c r="G211" i="39"/>
  <c r="S211" i="39"/>
  <c r="T211" i="39"/>
  <c r="U211" i="39"/>
  <c r="V211" i="39"/>
  <c r="W211" i="39"/>
  <c r="X211" i="39"/>
  <c r="Y211" i="39"/>
  <c r="Z211" i="39"/>
  <c r="AA211" i="39"/>
  <c r="AB211" i="39"/>
  <c r="AC211" i="39"/>
  <c r="AD211" i="39"/>
  <c r="AE211" i="39"/>
  <c r="AF211" i="39"/>
  <c r="AG211" i="39"/>
  <c r="AH211" i="39"/>
  <c r="AI211" i="39"/>
  <c r="AJ211" i="39"/>
  <c r="AK211" i="39"/>
  <c r="AL211" i="39"/>
  <c r="AX211" i="39"/>
  <c r="AY211" i="39"/>
  <c r="AZ211" i="39"/>
  <c r="BA211" i="39"/>
  <c r="BB211" i="39"/>
  <c r="BN211" i="39"/>
  <c r="BO211" i="39"/>
  <c r="BP211" i="39"/>
  <c r="BQ211" i="39"/>
  <c r="BR211" i="39"/>
  <c r="A212" i="39"/>
  <c r="B212" i="39"/>
  <c r="C212" i="39"/>
  <c r="D212" i="39"/>
  <c r="E212" i="39"/>
  <c r="F212" i="39"/>
  <c r="G212" i="39"/>
  <c r="S212" i="39"/>
  <c r="T212" i="39"/>
  <c r="U212" i="39"/>
  <c r="V212" i="39"/>
  <c r="W212" i="39"/>
  <c r="X212" i="39"/>
  <c r="Y212" i="39"/>
  <c r="Z212" i="39"/>
  <c r="AA212" i="39"/>
  <c r="AB212" i="39"/>
  <c r="AC212" i="39"/>
  <c r="AD212" i="39"/>
  <c r="AE212" i="39"/>
  <c r="AF212" i="39"/>
  <c r="AG212" i="39"/>
  <c r="AH212" i="39"/>
  <c r="AI212" i="39"/>
  <c r="AJ212" i="39"/>
  <c r="AK212" i="39"/>
  <c r="AL212" i="39"/>
  <c r="AX212" i="39"/>
  <c r="AY212" i="39"/>
  <c r="AZ212" i="39"/>
  <c r="BA212" i="39"/>
  <c r="BB212" i="39"/>
  <c r="BN212" i="39"/>
  <c r="BO212" i="39"/>
  <c r="BP212" i="39"/>
  <c r="BQ212" i="39"/>
  <c r="BR212" i="39"/>
  <c r="A213" i="39"/>
  <c r="B213" i="39"/>
  <c r="C213" i="39"/>
  <c r="D213" i="39"/>
  <c r="E213" i="39"/>
  <c r="F213" i="39"/>
  <c r="G213" i="39"/>
  <c r="S213" i="39"/>
  <c r="T213" i="39"/>
  <c r="U213" i="39"/>
  <c r="V213" i="39"/>
  <c r="W213" i="39"/>
  <c r="X213" i="39"/>
  <c r="Y213" i="39"/>
  <c r="Z213" i="39"/>
  <c r="AA213" i="39"/>
  <c r="AB213" i="39"/>
  <c r="AC213" i="39"/>
  <c r="AD213" i="39"/>
  <c r="AE213" i="39"/>
  <c r="AF213" i="39"/>
  <c r="AG213" i="39"/>
  <c r="AH213" i="39"/>
  <c r="AI213" i="39"/>
  <c r="AJ213" i="39"/>
  <c r="AK213" i="39"/>
  <c r="AL213" i="39"/>
  <c r="AX213" i="39"/>
  <c r="AY213" i="39"/>
  <c r="AZ213" i="39"/>
  <c r="BA213" i="39"/>
  <c r="BB213" i="39"/>
  <c r="BN213" i="39"/>
  <c r="BO213" i="39"/>
  <c r="BP213" i="39"/>
  <c r="BQ213" i="39"/>
  <c r="BR213" i="39"/>
  <c r="A214" i="39"/>
  <c r="B214" i="39"/>
  <c r="C214" i="39"/>
  <c r="W214" i="37" s="1"/>
  <c r="D214" i="39"/>
  <c r="E214" i="39"/>
  <c r="F214" i="39"/>
  <c r="G214" i="39"/>
  <c r="S214" i="39"/>
  <c r="T214" i="39"/>
  <c r="U214" i="39"/>
  <c r="V214" i="39"/>
  <c r="W214" i="39"/>
  <c r="X214" i="39"/>
  <c r="Y214" i="39"/>
  <c r="Z214" i="39"/>
  <c r="AA214" i="39"/>
  <c r="AB214" i="39"/>
  <c r="AC214" i="39"/>
  <c r="AD214" i="39"/>
  <c r="AE214" i="39"/>
  <c r="AF214" i="39"/>
  <c r="AG214" i="39"/>
  <c r="AH214" i="39"/>
  <c r="AI214" i="39"/>
  <c r="AJ214" i="39"/>
  <c r="AK214" i="39"/>
  <c r="AL214" i="39"/>
  <c r="AX214" i="39"/>
  <c r="AY214" i="39"/>
  <c r="AZ214" i="39"/>
  <c r="BA214" i="39"/>
  <c r="BB214" i="39"/>
  <c r="BN214" i="39"/>
  <c r="BO214" i="39"/>
  <c r="BP214" i="39"/>
  <c r="BQ214" i="39"/>
  <c r="BR214" i="39"/>
  <c r="A215" i="39"/>
  <c r="B215" i="39"/>
  <c r="C215" i="39"/>
  <c r="D215" i="39"/>
  <c r="E215" i="39"/>
  <c r="F215" i="39"/>
  <c r="G215" i="39"/>
  <c r="S215" i="39"/>
  <c r="T215" i="39"/>
  <c r="U215" i="39"/>
  <c r="V215" i="39"/>
  <c r="W215" i="39"/>
  <c r="X215" i="39"/>
  <c r="Y215" i="39"/>
  <c r="Z215" i="39"/>
  <c r="AA215" i="39"/>
  <c r="AB215" i="39"/>
  <c r="AC215" i="39"/>
  <c r="AD215" i="39"/>
  <c r="AE215" i="39"/>
  <c r="AF215" i="39"/>
  <c r="AG215" i="39"/>
  <c r="AH215" i="39"/>
  <c r="AI215" i="39"/>
  <c r="AJ215" i="39"/>
  <c r="AK215" i="39"/>
  <c r="AL215" i="39"/>
  <c r="AX215" i="39"/>
  <c r="AY215" i="39"/>
  <c r="AZ215" i="39"/>
  <c r="BA215" i="39"/>
  <c r="BB215" i="39"/>
  <c r="BN215" i="39"/>
  <c r="BO215" i="39"/>
  <c r="BP215" i="39"/>
  <c r="BQ215" i="39"/>
  <c r="BR215" i="39"/>
  <c r="A216" i="39"/>
  <c r="B216" i="39"/>
  <c r="C216" i="39"/>
  <c r="D216" i="39"/>
  <c r="E216" i="39"/>
  <c r="F216" i="39"/>
  <c r="G216" i="39"/>
  <c r="S216" i="39"/>
  <c r="T216" i="39"/>
  <c r="U216" i="39"/>
  <c r="V216" i="39"/>
  <c r="W216" i="39"/>
  <c r="X216" i="39"/>
  <c r="Y216" i="39"/>
  <c r="Z216" i="39"/>
  <c r="AA216" i="39"/>
  <c r="AB216" i="39"/>
  <c r="AC216" i="39"/>
  <c r="AD216" i="39"/>
  <c r="AE216" i="39"/>
  <c r="AF216" i="39"/>
  <c r="AG216" i="39"/>
  <c r="AH216" i="39"/>
  <c r="AI216" i="39"/>
  <c r="AJ216" i="39"/>
  <c r="AK216" i="39"/>
  <c r="AL216" i="39"/>
  <c r="AX216" i="39"/>
  <c r="AY216" i="39"/>
  <c r="AZ216" i="39"/>
  <c r="BA216" i="39"/>
  <c r="BB216" i="39"/>
  <c r="BN216" i="39"/>
  <c r="BO216" i="39"/>
  <c r="BP216" i="39"/>
  <c r="BQ216" i="39"/>
  <c r="BR216" i="39"/>
  <c r="A217" i="39"/>
  <c r="B217" i="39"/>
  <c r="C217" i="39"/>
  <c r="D217" i="39"/>
  <c r="E217" i="39"/>
  <c r="F217" i="39"/>
  <c r="G217" i="39"/>
  <c r="S217" i="39"/>
  <c r="T217" i="39"/>
  <c r="U217" i="39"/>
  <c r="V217" i="39"/>
  <c r="W217" i="39"/>
  <c r="X217" i="39"/>
  <c r="Y217" i="39"/>
  <c r="Z217" i="39"/>
  <c r="AA217" i="39"/>
  <c r="AB217" i="39"/>
  <c r="AC217" i="39"/>
  <c r="AD217" i="39"/>
  <c r="AE217" i="39"/>
  <c r="AF217" i="39"/>
  <c r="AG217" i="39"/>
  <c r="AH217" i="39"/>
  <c r="AI217" i="39"/>
  <c r="AJ217" i="39"/>
  <c r="AK217" i="39"/>
  <c r="AL217" i="39"/>
  <c r="AX217" i="39"/>
  <c r="AY217" i="39"/>
  <c r="AZ217" i="39"/>
  <c r="BA217" i="39"/>
  <c r="BB217" i="39"/>
  <c r="BN217" i="39"/>
  <c r="BO217" i="39"/>
  <c r="BP217" i="39"/>
  <c r="BQ217" i="39"/>
  <c r="BR217" i="39"/>
  <c r="A218" i="39"/>
  <c r="B218" i="39"/>
  <c r="C218" i="39"/>
  <c r="D218" i="39"/>
  <c r="E218" i="39"/>
  <c r="F218" i="39"/>
  <c r="G218" i="39"/>
  <c r="S218" i="39"/>
  <c r="T218" i="39"/>
  <c r="U218" i="39"/>
  <c r="V218" i="39"/>
  <c r="W218" i="39"/>
  <c r="X218" i="39"/>
  <c r="Y218" i="39"/>
  <c r="Z218" i="39"/>
  <c r="AA218" i="39"/>
  <c r="AB218" i="39"/>
  <c r="AC218" i="39"/>
  <c r="AD218" i="39"/>
  <c r="AE218" i="39"/>
  <c r="AF218" i="39"/>
  <c r="AG218" i="39"/>
  <c r="AH218" i="39"/>
  <c r="AI218" i="39"/>
  <c r="AJ218" i="39"/>
  <c r="AK218" i="39"/>
  <c r="AL218" i="39"/>
  <c r="AX218" i="39"/>
  <c r="AY218" i="39"/>
  <c r="AZ218" i="39"/>
  <c r="BA218" i="39"/>
  <c r="BB218" i="39"/>
  <c r="BN218" i="39"/>
  <c r="BO218" i="39"/>
  <c r="BP218" i="39"/>
  <c r="BQ218" i="39"/>
  <c r="BR218" i="39"/>
  <c r="A219" i="39"/>
  <c r="B219" i="39"/>
  <c r="C219" i="39"/>
  <c r="D219" i="39"/>
  <c r="E219" i="39"/>
  <c r="F219" i="39"/>
  <c r="G219" i="39"/>
  <c r="S219" i="39"/>
  <c r="T219" i="39"/>
  <c r="U219" i="39"/>
  <c r="V219" i="39"/>
  <c r="W219" i="39"/>
  <c r="X219" i="39"/>
  <c r="Y219" i="39"/>
  <c r="Z219" i="39"/>
  <c r="AA219" i="39"/>
  <c r="AB219" i="39"/>
  <c r="AC219" i="39"/>
  <c r="AD219" i="39"/>
  <c r="AE219" i="39"/>
  <c r="AF219" i="39"/>
  <c r="AG219" i="39"/>
  <c r="AH219" i="39"/>
  <c r="AI219" i="39"/>
  <c r="AJ219" i="39"/>
  <c r="AK219" i="39"/>
  <c r="AL219" i="39"/>
  <c r="AX219" i="39"/>
  <c r="AY219" i="39"/>
  <c r="AZ219" i="39"/>
  <c r="BA219" i="39"/>
  <c r="BB219" i="39"/>
  <c r="BN219" i="39"/>
  <c r="BO219" i="39"/>
  <c r="BP219" i="39"/>
  <c r="BQ219" i="39"/>
  <c r="BR219" i="39"/>
  <c r="A220" i="39"/>
  <c r="B220" i="39"/>
  <c r="C220" i="39"/>
  <c r="D220" i="39"/>
  <c r="E220" i="39"/>
  <c r="F220" i="39"/>
  <c r="G220" i="39"/>
  <c r="S220" i="39"/>
  <c r="T220" i="39"/>
  <c r="U220" i="39"/>
  <c r="V220" i="39"/>
  <c r="W220" i="39"/>
  <c r="X220" i="39"/>
  <c r="Y220" i="39"/>
  <c r="Z220" i="39"/>
  <c r="AA220" i="39"/>
  <c r="AB220" i="39"/>
  <c r="AC220" i="39"/>
  <c r="Y220" i="37" s="1"/>
  <c r="AD220" i="39"/>
  <c r="AE220" i="39"/>
  <c r="AF220" i="39"/>
  <c r="AG220" i="39"/>
  <c r="AH220" i="39"/>
  <c r="AI220" i="39"/>
  <c r="AJ220" i="39"/>
  <c r="AK220" i="39"/>
  <c r="AL220" i="39"/>
  <c r="AX220" i="39"/>
  <c r="AY220" i="39"/>
  <c r="AZ220" i="39"/>
  <c r="BA220" i="39"/>
  <c r="BB220" i="39"/>
  <c r="BN220" i="39"/>
  <c r="BO220" i="39"/>
  <c r="BP220" i="39"/>
  <c r="BQ220" i="39"/>
  <c r="BR220" i="39"/>
  <c r="A221" i="39"/>
  <c r="B221" i="39"/>
  <c r="C221" i="39"/>
  <c r="D221" i="39"/>
  <c r="E221" i="39"/>
  <c r="F221" i="39"/>
  <c r="G221" i="39"/>
  <c r="S221" i="39"/>
  <c r="T221" i="39"/>
  <c r="U221" i="39"/>
  <c r="V221" i="39"/>
  <c r="W221" i="39"/>
  <c r="X221" i="39"/>
  <c r="Y221" i="39"/>
  <c r="Z221" i="39"/>
  <c r="AA221" i="39"/>
  <c r="AB221" i="39"/>
  <c r="AC221" i="39"/>
  <c r="AD221" i="39"/>
  <c r="AE221" i="39"/>
  <c r="AF221" i="39"/>
  <c r="AG221" i="39"/>
  <c r="AH221" i="39"/>
  <c r="AI221" i="39"/>
  <c r="AJ221" i="39"/>
  <c r="AK221" i="39"/>
  <c r="AL221" i="39"/>
  <c r="AX221" i="39"/>
  <c r="AY221" i="39"/>
  <c r="AZ221" i="39"/>
  <c r="BA221" i="39"/>
  <c r="BB221" i="39"/>
  <c r="BN221" i="39"/>
  <c r="BO221" i="39"/>
  <c r="BP221" i="39"/>
  <c r="BQ221" i="39"/>
  <c r="BR221" i="39"/>
  <c r="A222" i="39"/>
  <c r="B222" i="39"/>
  <c r="C222" i="39"/>
  <c r="D222" i="39"/>
  <c r="E222" i="39"/>
  <c r="F222" i="39"/>
  <c r="G222" i="39"/>
  <c r="S222" i="39"/>
  <c r="T222" i="39"/>
  <c r="U222" i="39"/>
  <c r="V222" i="39"/>
  <c r="W222" i="39"/>
  <c r="X222" i="39"/>
  <c r="Y222" i="39"/>
  <c r="Z222" i="39"/>
  <c r="AA222" i="39"/>
  <c r="AB222" i="39"/>
  <c r="AC222" i="39"/>
  <c r="AD222" i="39"/>
  <c r="AE222" i="39"/>
  <c r="AF222" i="39"/>
  <c r="AG222" i="39"/>
  <c r="AH222" i="39"/>
  <c r="AI222" i="39"/>
  <c r="AJ222" i="39"/>
  <c r="AK222" i="39"/>
  <c r="AL222" i="39"/>
  <c r="AX222" i="39"/>
  <c r="AY222" i="39"/>
  <c r="AZ222" i="39"/>
  <c r="BA222" i="39"/>
  <c r="BB222" i="39"/>
  <c r="BN222" i="39"/>
  <c r="BO222" i="39"/>
  <c r="BP222" i="39"/>
  <c r="BQ222" i="39"/>
  <c r="BR222" i="39"/>
  <c r="A223" i="39"/>
  <c r="B223" i="39"/>
  <c r="C223" i="39"/>
  <c r="D223" i="39"/>
  <c r="E223" i="39"/>
  <c r="F223" i="39"/>
  <c r="G223" i="39"/>
  <c r="S223" i="39"/>
  <c r="T223" i="39"/>
  <c r="U223" i="39"/>
  <c r="V223" i="39"/>
  <c r="W223" i="39"/>
  <c r="X223" i="39"/>
  <c r="Y223" i="39"/>
  <c r="Z223" i="39"/>
  <c r="AA223" i="39"/>
  <c r="AB223" i="39"/>
  <c r="AC223" i="39"/>
  <c r="AD223" i="39"/>
  <c r="AE223" i="39"/>
  <c r="AF223" i="39"/>
  <c r="AG223" i="39"/>
  <c r="AH223" i="39"/>
  <c r="AI223" i="39"/>
  <c r="AJ223" i="39"/>
  <c r="AK223" i="39"/>
  <c r="AL223" i="39"/>
  <c r="AX223" i="39"/>
  <c r="AY223" i="39"/>
  <c r="AZ223" i="39"/>
  <c r="BA223" i="39"/>
  <c r="BB223" i="39"/>
  <c r="BN223" i="39"/>
  <c r="BO223" i="39"/>
  <c r="BP223" i="39"/>
  <c r="BQ223" i="39"/>
  <c r="BR223" i="39"/>
  <c r="A224" i="39"/>
  <c r="B224" i="39"/>
  <c r="C224" i="39"/>
  <c r="D224" i="39"/>
  <c r="E224" i="39"/>
  <c r="F224" i="39"/>
  <c r="G224" i="39"/>
  <c r="S224" i="39"/>
  <c r="T224" i="39"/>
  <c r="U224" i="39"/>
  <c r="V224" i="39"/>
  <c r="W224" i="39"/>
  <c r="X224" i="39"/>
  <c r="Y224" i="39"/>
  <c r="Z224" i="39"/>
  <c r="AA224" i="39"/>
  <c r="AB224" i="39"/>
  <c r="AC224" i="39"/>
  <c r="AD224" i="39"/>
  <c r="AE224" i="39"/>
  <c r="AF224" i="39"/>
  <c r="AG224" i="39"/>
  <c r="AH224" i="39"/>
  <c r="AI224" i="39"/>
  <c r="AJ224" i="39"/>
  <c r="AK224" i="39"/>
  <c r="AL224" i="39"/>
  <c r="AX224" i="39"/>
  <c r="AY224" i="39"/>
  <c r="AZ224" i="39"/>
  <c r="BA224" i="39"/>
  <c r="BB224" i="39"/>
  <c r="BN224" i="39"/>
  <c r="BO224" i="39"/>
  <c r="BP224" i="39"/>
  <c r="BQ224" i="39"/>
  <c r="BR224" i="39"/>
  <c r="A225" i="39"/>
  <c r="B225" i="39"/>
  <c r="C225" i="39"/>
  <c r="D225" i="39"/>
  <c r="E225" i="39"/>
  <c r="F225" i="39"/>
  <c r="G225" i="39"/>
  <c r="S225" i="39"/>
  <c r="T225" i="39"/>
  <c r="U225" i="39"/>
  <c r="V225" i="39"/>
  <c r="W225" i="39"/>
  <c r="X225" i="39"/>
  <c r="Y225" i="39"/>
  <c r="Z225" i="39"/>
  <c r="AA225" i="39"/>
  <c r="AB225" i="39"/>
  <c r="AC225" i="39"/>
  <c r="AD225" i="39"/>
  <c r="AE225" i="39"/>
  <c r="AF225" i="39"/>
  <c r="AG225" i="39"/>
  <c r="AH225" i="39"/>
  <c r="AI225" i="39"/>
  <c r="AJ225" i="39"/>
  <c r="AK225" i="39"/>
  <c r="AL225" i="39"/>
  <c r="AX225" i="39"/>
  <c r="AY225" i="39"/>
  <c r="AZ225" i="39"/>
  <c r="BA225" i="39"/>
  <c r="BB225" i="39"/>
  <c r="BN225" i="39"/>
  <c r="BO225" i="39"/>
  <c r="BP225" i="39"/>
  <c r="BQ225" i="39"/>
  <c r="BR225" i="39"/>
  <c r="A226" i="39"/>
  <c r="B226" i="39"/>
  <c r="C226" i="39"/>
  <c r="D226" i="39"/>
  <c r="E226" i="39"/>
  <c r="F226" i="39"/>
  <c r="G226" i="39"/>
  <c r="S226" i="39"/>
  <c r="T226" i="39"/>
  <c r="U226" i="39"/>
  <c r="V226" i="39"/>
  <c r="W226" i="39"/>
  <c r="X226" i="39"/>
  <c r="Y226" i="39"/>
  <c r="Z226" i="39"/>
  <c r="AA226" i="39"/>
  <c r="AB226" i="39"/>
  <c r="AC226" i="39"/>
  <c r="AD226" i="39"/>
  <c r="AE226" i="39"/>
  <c r="AF226" i="39"/>
  <c r="AG226" i="39"/>
  <c r="AH226" i="39"/>
  <c r="AI226" i="39"/>
  <c r="AJ226" i="39"/>
  <c r="AK226" i="39"/>
  <c r="AL226" i="39"/>
  <c r="AX226" i="39"/>
  <c r="AY226" i="39"/>
  <c r="AZ226" i="39"/>
  <c r="BA226" i="39"/>
  <c r="BB226" i="39"/>
  <c r="BN226" i="39"/>
  <c r="BO226" i="39"/>
  <c r="BP226" i="39"/>
  <c r="BQ226" i="39"/>
  <c r="BR226" i="39"/>
  <c r="A227" i="39"/>
  <c r="B227" i="39"/>
  <c r="C227" i="39"/>
  <c r="D227" i="39"/>
  <c r="E227" i="39"/>
  <c r="F227" i="39"/>
  <c r="G227" i="39"/>
  <c r="S227" i="39"/>
  <c r="T227" i="39"/>
  <c r="U227" i="39"/>
  <c r="V227" i="39"/>
  <c r="W227" i="39"/>
  <c r="X227" i="39"/>
  <c r="Y227" i="39"/>
  <c r="Z227" i="39"/>
  <c r="AA227" i="39"/>
  <c r="AB227" i="39"/>
  <c r="AC227" i="39"/>
  <c r="AD227" i="39"/>
  <c r="AE227" i="39"/>
  <c r="AF227" i="39"/>
  <c r="AG227" i="39"/>
  <c r="AH227" i="39"/>
  <c r="AI227" i="39"/>
  <c r="AJ227" i="39"/>
  <c r="AK227" i="39"/>
  <c r="AL227" i="39"/>
  <c r="AX227" i="39"/>
  <c r="AY227" i="39"/>
  <c r="AZ227" i="39"/>
  <c r="BA227" i="39"/>
  <c r="BB227" i="39"/>
  <c r="BN227" i="39"/>
  <c r="BO227" i="39"/>
  <c r="BP227" i="39"/>
  <c r="BQ227" i="39"/>
  <c r="BR227" i="39"/>
  <c r="A228" i="39"/>
  <c r="B228" i="39"/>
  <c r="C228" i="39"/>
  <c r="D228" i="39"/>
  <c r="E228" i="39"/>
  <c r="F228" i="39"/>
  <c r="G228" i="39"/>
  <c r="S228" i="39"/>
  <c r="T228" i="39"/>
  <c r="U228" i="39"/>
  <c r="V228" i="39"/>
  <c r="W228" i="39"/>
  <c r="X228" i="39"/>
  <c r="Y228" i="39"/>
  <c r="Z228" i="39"/>
  <c r="AA228" i="39"/>
  <c r="AB228" i="39"/>
  <c r="AC228" i="39"/>
  <c r="AD228" i="39"/>
  <c r="AE228" i="39"/>
  <c r="AF228" i="39"/>
  <c r="AG228" i="39"/>
  <c r="AH228" i="39"/>
  <c r="AI228" i="39"/>
  <c r="AJ228" i="39"/>
  <c r="AK228" i="39"/>
  <c r="AL228" i="39"/>
  <c r="AX228" i="39"/>
  <c r="AY228" i="39"/>
  <c r="AZ228" i="39"/>
  <c r="BA228" i="39"/>
  <c r="BB228" i="39"/>
  <c r="BN228" i="39"/>
  <c r="BO228" i="39"/>
  <c r="BP228" i="39"/>
  <c r="BQ228" i="39"/>
  <c r="BR228" i="39"/>
  <c r="A229" i="39"/>
  <c r="B229" i="39"/>
  <c r="C229" i="39"/>
  <c r="D229" i="39"/>
  <c r="E229" i="39"/>
  <c r="F229" i="39"/>
  <c r="G229" i="39"/>
  <c r="S229" i="39"/>
  <c r="T229" i="39"/>
  <c r="U229" i="39"/>
  <c r="V229" i="39"/>
  <c r="W229" i="39"/>
  <c r="X229" i="39"/>
  <c r="Y229" i="39"/>
  <c r="Z229" i="39"/>
  <c r="AA229" i="39"/>
  <c r="AB229" i="39"/>
  <c r="AC229" i="39"/>
  <c r="AD229" i="39"/>
  <c r="AE229" i="39"/>
  <c r="AF229" i="39"/>
  <c r="AG229" i="39"/>
  <c r="AH229" i="39"/>
  <c r="AI229" i="39"/>
  <c r="AJ229" i="39"/>
  <c r="AK229" i="39"/>
  <c r="AL229" i="39"/>
  <c r="AX229" i="39"/>
  <c r="AY229" i="39"/>
  <c r="AZ229" i="39"/>
  <c r="BA229" i="39"/>
  <c r="BB229" i="39"/>
  <c r="BN229" i="39"/>
  <c r="BO229" i="39"/>
  <c r="BP229" i="39"/>
  <c r="BQ229" i="39"/>
  <c r="BR229" i="39"/>
  <c r="A230" i="39"/>
  <c r="B230" i="39"/>
  <c r="C230" i="39"/>
  <c r="D230" i="39"/>
  <c r="E230" i="39"/>
  <c r="F230" i="39"/>
  <c r="G230" i="39"/>
  <c r="S230" i="39"/>
  <c r="T230" i="39"/>
  <c r="U230" i="39"/>
  <c r="V230" i="39"/>
  <c r="W230" i="39"/>
  <c r="X230" i="39"/>
  <c r="Y230" i="39"/>
  <c r="Z230" i="39"/>
  <c r="AA230" i="39"/>
  <c r="AB230" i="39"/>
  <c r="AC230" i="39"/>
  <c r="AD230" i="39"/>
  <c r="AE230" i="39"/>
  <c r="AF230" i="39"/>
  <c r="AG230" i="39"/>
  <c r="AH230" i="39"/>
  <c r="AI230" i="39"/>
  <c r="AJ230" i="39"/>
  <c r="AK230" i="39"/>
  <c r="AL230" i="39"/>
  <c r="AX230" i="39"/>
  <c r="AY230" i="39"/>
  <c r="AZ230" i="39"/>
  <c r="BA230" i="39"/>
  <c r="BB230" i="39"/>
  <c r="BN230" i="39"/>
  <c r="BO230" i="39"/>
  <c r="BP230" i="39"/>
  <c r="BQ230" i="39"/>
  <c r="BR230" i="39"/>
  <c r="A231" i="39"/>
  <c r="B231" i="39"/>
  <c r="C231" i="39"/>
  <c r="D231" i="39"/>
  <c r="E231" i="39"/>
  <c r="F231" i="39"/>
  <c r="G231" i="39"/>
  <c r="S231" i="39"/>
  <c r="T231" i="39"/>
  <c r="U231" i="39"/>
  <c r="V231" i="39"/>
  <c r="W231" i="39"/>
  <c r="X231" i="39"/>
  <c r="Y231" i="39"/>
  <c r="Z231" i="39"/>
  <c r="AA231" i="39"/>
  <c r="AB231" i="39"/>
  <c r="AC231" i="39"/>
  <c r="AD231" i="39"/>
  <c r="AE231" i="39"/>
  <c r="AF231" i="39"/>
  <c r="AG231" i="39"/>
  <c r="AH231" i="39"/>
  <c r="AI231" i="39"/>
  <c r="AJ231" i="39"/>
  <c r="AK231" i="39"/>
  <c r="AL231" i="39"/>
  <c r="AX231" i="39"/>
  <c r="AY231" i="39"/>
  <c r="AZ231" i="39"/>
  <c r="BA231" i="39"/>
  <c r="BB231" i="39"/>
  <c r="BN231" i="39"/>
  <c r="BO231" i="39"/>
  <c r="BP231" i="39"/>
  <c r="BQ231" i="39"/>
  <c r="BR231" i="39"/>
  <c r="A232" i="39"/>
  <c r="B232" i="39"/>
  <c r="C232" i="39"/>
  <c r="D232" i="39"/>
  <c r="E232" i="39"/>
  <c r="F232" i="39"/>
  <c r="G232" i="39"/>
  <c r="S232" i="39"/>
  <c r="T232" i="39"/>
  <c r="U232" i="39"/>
  <c r="V232" i="39"/>
  <c r="W232" i="39"/>
  <c r="X232" i="39"/>
  <c r="Y232" i="39"/>
  <c r="Z232" i="39"/>
  <c r="AA232" i="39"/>
  <c r="AB232" i="39"/>
  <c r="AC232" i="39"/>
  <c r="AD232" i="39"/>
  <c r="AE232" i="39"/>
  <c r="AF232" i="39"/>
  <c r="AG232" i="39"/>
  <c r="AH232" i="39"/>
  <c r="AI232" i="39"/>
  <c r="AJ232" i="39"/>
  <c r="AK232" i="39"/>
  <c r="AL232" i="39"/>
  <c r="AX232" i="39"/>
  <c r="AY232" i="39"/>
  <c r="AZ232" i="39"/>
  <c r="BA232" i="39"/>
  <c r="BB232" i="39"/>
  <c r="BN232" i="39"/>
  <c r="BO232" i="39"/>
  <c r="BP232" i="39"/>
  <c r="BQ232" i="39"/>
  <c r="BR232" i="39"/>
  <c r="A233" i="39"/>
  <c r="B233" i="39"/>
  <c r="C233" i="39"/>
  <c r="D233" i="39"/>
  <c r="E233" i="39"/>
  <c r="F233" i="39"/>
  <c r="G233" i="39"/>
  <c r="S233" i="39"/>
  <c r="T233" i="39"/>
  <c r="U233" i="39"/>
  <c r="V233" i="39"/>
  <c r="W233" i="39"/>
  <c r="X233" i="39"/>
  <c r="Y233" i="39"/>
  <c r="Z233" i="39"/>
  <c r="AA233" i="39"/>
  <c r="AB233" i="39"/>
  <c r="AC233" i="39"/>
  <c r="AD233" i="39"/>
  <c r="AE233" i="39"/>
  <c r="AF233" i="39"/>
  <c r="AG233" i="39"/>
  <c r="AH233" i="39"/>
  <c r="AI233" i="39"/>
  <c r="AJ233" i="39"/>
  <c r="AK233" i="39"/>
  <c r="AL233" i="39"/>
  <c r="AX233" i="39"/>
  <c r="AY233" i="39"/>
  <c r="AZ233" i="39"/>
  <c r="BA233" i="39"/>
  <c r="BB233" i="39"/>
  <c r="BN233" i="39"/>
  <c r="BO233" i="39"/>
  <c r="BP233" i="39"/>
  <c r="BQ233" i="39"/>
  <c r="BR233" i="39"/>
  <c r="A234" i="39"/>
  <c r="B234" i="39"/>
  <c r="C234" i="39"/>
  <c r="D234" i="39"/>
  <c r="E234" i="39"/>
  <c r="F234" i="39"/>
  <c r="G234" i="39"/>
  <c r="S234" i="39"/>
  <c r="T234" i="39"/>
  <c r="U234" i="39"/>
  <c r="V234" i="39"/>
  <c r="W234" i="39"/>
  <c r="X234" i="39"/>
  <c r="Y234" i="39"/>
  <c r="Z234" i="39"/>
  <c r="AA234" i="39"/>
  <c r="AB234" i="39"/>
  <c r="AC234" i="39"/>
  <c r="AD234" i="39"/>
  <c r="AE234" i="39"/>
  <c r="AF234" i="39"/>
  <c r="AG234" i="39"/>
  <c r="AH234" i="39"/>
  <c r="AI234" i="39"/>
  <c r="AJ234" i="39"/>
  <c r="AK234" i="39"/>
  <c r="AL234" i="39"/>
  <c r="AX234" i="39"/>
  <c r="AY234" i="39"/>
  <c r="AZ234" i="39"/>
  <c r="BA234" i="39"/>
  <c r="BB234" i="39"/>
  <c r="BN234" i="39"/>
  <c r="BO234" i="39"/>
  <c r="BP234" i="39"/>
  <c r="BQ234" i="39"/>
  <c r="BR234" i="39"/>
  <c r="A235" i="39"/>
  <c r="B235" i="39"/>
  <c r="C235" i="39"/>
  <c r="D235" i="39"/>
  <c r="E235" i="39"/>
  <c r="F235" i="39"/>
  <c r="G235" i="39"/>
  <c r="S235" i="39"/>
  <c r="T235" i="39"/>
  <c r="U235" i="39"/>
  <c r="V235" i="39"/>
  <c r="W235" i="39"/>
  <c r="X235" i="39"/>
  <c r="Y235" i="39"/>
  <c r="Z235" i="39"/>
  <c r="AA235" i="39"/>
  <c r="AB235" i="39"/>
  <c r="AC235" i="39"/>
  <c r="AD235" i="39"/>
  <c r="AE235" i="39"/>
  <c r="AF235" i="39"/>
  <c r="AG235" i="39"/>
  <c r="AH235" i="39"/>
  <c r="AI235" i="39"/>
  <c r="AJ235" i="39"/>
  <c r="AK235" i="39"/>
  <c r="AL235" i="39"/>
  <c r="AX235" i="39"/>
  <c r="AY235" i="39"/>
  <c r="AZ235" i="39"/>
  <c r="BA235" i="39"/>
  <c r="BB235" i="39"/>
  <c r="BN235" i="39"/>
  <c r="BO235" i="39"/>
  <c r="BP235" i="39"/>
  <c r="BQ235" i="39"/>
  <c r="BR235" i="39"/>
  <c r="A236" i="39"/>
  <c r="B236" i="39"/>
  <c r="C236" i="39"/>
  <c r="D236" i="39"/>
  <c r="E236" i="39"/>
  <c r="F236" i="39"/>
  <c r="G236" i="39"/>
  <c r="S236" i="39"/>
  <c r="T236" i="39"/>
  <c r="U236" i="39"/>
  <c r="V236" i="39"/>
  <c r="W236" i="39"/>
  <c r="X236" i="39"/>
  <c r="Y236" i="39"/>
  <c r="Z236" i="39"/>
  <c r="AA236" i="39"/>
  <c r="AB236" i="39"/>
  <c r="AC236" i="39"/>
  <c r="AD236" i="39"/>
  <c r="AE236" i="39"/>
  <c r="AF236" i="39"/>
  <c r="AG236" i="39"/>
  <c r="AH236" i="39"/>
  <c r="AI236" i="39"/>
  <c r="AJ236" i="39"/>
  <c r="AK236" i="39"/>
  <c r="AL236" i="39"/>
  <c r="AX236" i="39"/>
  <c r="AY236" i="39"/>
  <c r="AZ236" i="39"/>
  <c r="BA236" i="39"/>
  <c r="BB236" i="39"/>
  <c r="BN236" i="39"/>
  <c r="BO236" i="39"/>
  <c r="BP236" i="39"/>
  <c r="BQ236" i="39"/>
  <c r="BR236" i="39"/>
  <c r="A237" i="39"/>
  <c r="B237" i="39"/>
  <c r="C237" i="39"/>
  <c r="D237" i="39"/>
  <c r="E237" i="39"/>
  <c r="F237" i="39"/>
  <c r="G237" i="39"/>
  <c r="S237" i="39"/>
  <c r="T237" i="39"/>
  <c r="U237" i="39"/>
  <c r="V237" i="39"/>
  <c r="W237" i="39"/>
  <c r="X237" i="39"/>
  <c r="Y237" i="39"/>
  <c r="Z237" i="39"/>
  <c r="AA237" i="39"/>
  <c r="AB237" i="39"/>
  <c r="AC237" i="39"/>
  <c r="AD237" i="39"/>
  <c r="AE237" i="39"/>
  <c r="AF237" i="39"/>
  <c r="AG237" i="39"/>
  <c r="AH237" i="39"/>
  <c r="AI237" i="39"/>
  <c r="AJ237" i="39"/>
  <c r="AK237" i="39"/>
  <c r="AL237" i="39"/>
  <c r="AX237" i="39"/>
  <c r="AY237" i="39"/>
  <c r="AZ237" i="39"/>
  <c r="BA237" i="39"/>
  <c r="BB237" i="39"/>
  <c r="BN237" i="39"/>
  <c r="BO237" i="39"/>
  <c r="BP237" i="39"/>
  <c r="BQ237" i="39"/>
  <c r="BR237" i="39"/>
  <c r="A238" i="39"/>
  <c r="B238" i="39"/>
  <c r="C238" i="39"/>
  <c r="D238" i="39"/>
  <c r="E238" i="39"/>
  <c r="F238" i="39"/>
  <c r="G238" i="39"/>
  <c r="S238" i="39"/>
  <c r="T238" i="39"/>
  <c r="U238" i="39"/>
  <c r="V238" i="39"/>
  <c r="W238" i="39"/>
  <c r="X238" i="39"/>
  <c r="Y238" i="39"/>
  <c r="Z238" i="39"/>
  <c r="AA238" i="39"/>
  <c r="AB238" i="39"/>
  <c r="AC238" i="39"/>
  <c r="AD238" i="39"/>
  <c r="AE238" i="39"/>
  <c r="AF238" i="39"/>
  <c r="AG238" i="39"/>
  <c r="AH238" i="39"/>
  <c r="AI238" i="39"/>
  <c r="AJ238" i="39"/>
  <c r="AK238" i="39"/>
  <c r="AL238" i="39"/>
  <c r="AX238" i="39"/>
  <c r="AY238" i="39"/>
  <c r="AZ238" i="39"/>
  <c r="BA238" i="39"/>
  <c r="BB238" i="39"/>
  <c r="BN238" i="39"/>
  <c r="BO238" i="39"/>
  <c r="BP238" i="39"/>
  <c r="BQ238" i="39"/>
  <c r="BR238" i="39"/>
  <c r="A239" i="39"/>
  <c r="B239" i="39"/>
  <c r="C239" i="39"/>
  <c r="D239" i="39"/>
  <c r="E239" i="39"/>
  <c r="F239" i="39"/>
  <c r="G239" i="39"/>
  <c r="S239" i="39"/>
  <c r="T239" i="39"/>
  <c r="U239" i="39"/>
  <c r="V239" i="39"/>
  <c r="W239" i="39"/>
  <c r="X239" i="39"/>
  <c r="Y239" i="39"/>
  <c r="Z239" i="39"/>
  <c r="AA239" i="39"/>
  <c r="AB239" i="39"/>
  <c r="AC239" i="39"/>
  <c r="AD239" i="39"/>
  <c r="AE239" i="39"/>
  <c r="AF239" i="39"/>
  <c r="AG239" i="39"/>
  <c r="AH239" i="39"/>
  <c r="AI239" i="39"/>
  <c r="AJ239" i="39"/>
  <c r="AK239" i="39"/>
  <c r="AL239" i="39"/>
  <c r="AX239" i="39"/>
  <c r="AY239" i="39"/>
  <c r="AZ239" i="39"/>
  <c r="BA239" i="39"/>
  <c r="BB239" i="39"/>
  <c r="BN239" i="39"/>
  <c r="BO239" i="39"/>
  <c r="BP239" i="39"/>
  <c r="BQ239" i="39"/>
  <c r="BR239" i="39"/>
  <c r="A240" i="39"/>
  <c r="B240" i="39"/>
  <c r="C240" i="39"/>
  <c r="D240" i="39"/>
  <c r="E240" i="39"/>
  <c r="F240" i="39"/>
  <c r="G240" i="39"/>
  <c r="S240" i="39"/>
  <c r="T240" i="39"/>
  <c r="U240" i="39"/>
  <c r="V240" i="39"/>
  <c r="W240" i="39"/>
  <c r="X240" i="39"/>
  <c r="Y240" i="39"/>
  <c r="Z240" i="39"/>
  <c r="AA240" i="39"/>
  <c r="AB240" i="39"/>
  <c r="AC240" i="39"/>
  <c r="AD240" i="39"/>
  <c r="AE240" i="39"/>
  <c r="AF240" i="39"/>
  <c r="AG240" i="39"/>
  <c r="AH240" i="39"/>
  <c r="AI240" i="39"/>
  <c r="AJ240" i="39"/>
  <c r="AK240" i="39"/>
  <c r="AL240" i="39"/>
  <c r="AX240" i="39"/>
  <c r="AY240" i="39"/>
  <c r="AZ240" i="39"/>
  <c r="BA240" i="39"/>
  <c r="BB240" i="39"/>
  <c r="BN240" i="39"/>
  <c r="BO240" i="39"/>
  <c r="BP240" i="39"/>
  <c r="BQ240" i="39"/>
  <c r="BR240" i="39"/>
  <c r="A241" i="39"/>
  <c r="B241" i="39"/>
  <c r="C241" i="39"/>
  <c r="D241" i="39"/>
  <c r="E241" i="39"/>
  <c r="F241" i="39"/>
  <c r="G241" i="39"/>
  <c r="S241" i="39"/>
  <c r="T241" i="39"/>
  <c r="U241" i="39"/>
  <c r="V241" i="39"/>
  <c r="W241" i="39"/>
  <c r="X241" i="39"/>
  <c r="Y241" i="39"/>
  <c r="Z241" i="39"/>
  <c r="AA241" i="39"/>
  <c r="AB241" i="39"/>
  <c r="AC241" i="39"/>
  <c r="AD241" i="39"/>
  <c r="AE241" i="39"/>
  <c r="AF241" i="39"/>
  <c r="AG241" i="39"/>
  <c r="AH241" i="39"/>
  <c r="AI241" i="39"/>
  <c r="AJ241" i="39"/>
  <c r="AK241" i="39"/>
  <c r="AL241" i="39"/>
  <c r="AX241" i="39"/>
  <c r="AY241" i="39"/>
  <c r="AZ241" i="39"/>
  <c r="BA241" i="39"/>
  <c r="BB241" i="39"/>
  <c r="BN241" i="39"/>
  <c r="BO241" i="39"/>
  <c r="BP241" i="39"/>
  <c r="BQ241" i="39"/>
  <c r="BR241" i="39"/>
  <c r="A242" i="39"/>
  <c r="B242" i="39"/>
  <c r="C242" i="39"/>
  <c r="D242" i="39"/>
  <c r="E242" i="39"/>
  <c r="F242" i="39"/>
  <c r="G242" i="39"/>
  <c r="S242" i="39"/>
  <c r="T242" i="39"/>
  <c r="U242" i="39"/>
  <c r="V242" i="39"/>
  <c r="W242" i="39"/>
  <c r="X242" i="39"/>
  <c r="Y242" i="39"/>
  <c r="Z242" i="39"/>
  <c r="AA242" i="39"/>
  <c r="AB242" i="39"/>
  <c r="AC242" i="39"/>
  <c r="AD242" i="39"/>
  <c r="AE242" i="39"/>
  <c r="AF242" i="39"/>
  <c r="AG242" i="39"/>
  <c r="AH242" i="39"/>
  <c r="AI242" i="39"/>
  <c r="AJ242" i="39"/>
  <c r="AK242" i="39"/>
  <c r="AL242" i="39"/>
  <c r="AX242" i="39"/>
  <c r="AY242" i="39"/>
  <c r="AZ242" i="39"/>
  <c r="BA242" i="39"/>
  <c r="BB242" i="39"/>
  <c r="BN242" i="39"/>
  <c r="BO242" i="39"/>
  <c r="BP242" i="39"/>
  <c r="BQ242" i="39"/>
  <c r="BR242" i="39"/>
  <c r="A243" i="39"/>
  <c r="B243" i="39"/>
  <c r="C243" i="39"/>
  <c r="D243" i="39"/>
  <c r="E243" i="39"/>
  <c r="F243" i="39"/>
  <c r="G243" i="39"/>
  <c r="S243" i="39"/>
  <c r="T243" i="39"/>
  <c r="U243" i="39"/>
  <c r="V243" i="39"/>
  <c r="W243" i="39"/>
  <c r="X243" i="39"/>
  <c r="Y243" i="39"/>
  <c r="Z243" i="39"/>
  <c r="AA243" i="39"/>
  <c r="AB243" i="39"/>
  <c r="AC243" i="39"/>
  <c r="AD243" i="39"/>
  <c r="AE243" i="39"/>
  <c r="AF243" i="39"/>
  <c r="AG243" i="39"/>
  <c r="AH243" i="39"/>
  <c r="AI243" i="39"/>
  <c r="AJ243" i="39"/>
  <c r="AK243" i="39"/>
  <c r="AL243" i="39"/>
  <c r="AX243" i="39"/>
  <c r="AY243" i="39"/>
  <c r="AZ243" i="39"/>
  <c r="BA243" i="39"/>
  <c r="BB243" i="39"/>
  <c r="BN243" i="39"/>
  <c r="BO243" i="39"/>
  <c r="BP243" i="39"/>
  <c r="BQ243" i="39"/>
  <c r="BR243" i="39"/>
  <c r="A244" i="39"/>
  <c r="B244" i="39"/>
  <c r="C244" i="39"/>
  <c r="D244" i="39"/>
  <c r="E244" i="39"/>
  <c r="F244" i="39"/>
  <c r="G244" i="39"/>
  <c r="S244" i="39"/>
  <c r="T244" i="39"/>
  <c r="U244" i="39"/>
  <c r="V244" i="39"/>
  <c r="W244" i="39"/>
  <c r="X244" i="39"/>
  <c r="Y244" i="39"/>
  <c r="Z244" i="39"/>
  <c r="AA244" i="39"/>
  <c r="AB244" i="39"/>
  <c r="AC244" i="39"/>
  <c r="AD244" i="39"/>
  <c r="AE244" i="39"/>
  <c r="AF244" i="39"/>
  <c r="AG244" i="39"/>
  <c r="AH244" i="39"/>
  <c r="AI244" i="39"/>
  <c r="AJ244" i="39"/>
  <c r="AK244" i="39"/>
  <c r="AL244" i="39"/>
  <c r="AX244" i="39"/>
  <c r="AY244" i="39"/>
  <c r="AZ244" i="39"/>
  <c r="BA244" i="39"/>
  <c r="BB244" i="39"/>
  <c r="BN244" i="39"/>
  <c r="BO244" i="39"/>
  <c r="BP244" i="39"/>
  <c r="BQ244" i="39"/>
  <c r="BR244" i="39"/>
  <c r="A245" i="39"/>
  <c r="B245" i="39"/>
  <c r="C245" i="39"/>
  <c r="D245" i="39"/>
  <c r="E245" i="39"/>
  <c r="F245" i="39"/>
  <c r="G245" i="39"/>
  <c r="S245" i="39"/>
  <c r="T245" i="39"/>
  <c r="U245" i="39"/>
  <c r="V245" i="39"/>
  <c r="W245" i="39"/>
  <c r="X245" i="39"/>
  <c r="Y245" i="39"/>
  <c r="Z245" i="39"/>
  <c r="AA245" i="39"/>
  <c r="AB245" i="39"/>
  <c r="AC245" i="39"/>
  <c r="AD245" i="39"/>
  <c r="AE245" i="39"/>
  <c r="AF245" i="39"/>
  <c r="AG245" i="39"/>
  <c r="AH245" i="39"/>
  <c r="AI245" i="39"/>
  <c r="AJ245" i="39"/>
  <c r="AK245" i="39"/>
  <c r="AL245" i="39"/>
  <c r="AX245" i="39"/>
  <c r="AY245" i="39"/>
  <c r="AZ245" i="39"/>
  <c r="BA245" i="39"/>
  <c r="BB245" i="39"/>
  <c r="BN245" i="39"/>
  <c r="BO245" i="39"/>
  <c r="BP245" i="39"/>
  <c r="BQ245" i="39"/>
  <c r="BR245" i="39"/>
  <c r="A246" i="39"/>
  <c r="B246" i="39"/>
  <c r="C246" i="39"/>
  <c r="D246" i="39"/>
  <c r="E246" i="39"/>
  <c r="F246" i="39"/>
  <c r="G246" i="39"/>
  <c r="S246" i="39"/>
  <c r="T246" i="39"/>
  <c r="U246" i="39"/>
  <c r="V246" i="39"/>
  <c r="W246" i="39"/>
  <c r="X246" i="39"/>
  <c r="Y246" i="39"/>
  <c r="Z246" i="39"/>
  <c r="AA246" i="39"/>
  <c r="AB246" i="39"/>
  <c r="AC246" i="39"/>
  <c r="AD246" i="39"/>
  <c r="AE246" i="39"/>
  <c r="AF246" i="39"/>
  <c r="AG246" i="39"/>
  <c r="AH246" i="39"/>
  <c r="AI246" i="39"/>
  <c r="AJ246" i="39"/>
  <c r="AK246" i="39"/>
  <c r="AL246" i="39"/>
  <c r="AX246" i="39"/>
  <c r="AY246" i="39"/>
  <c r="AZ246" i="39"/>
  <c r="BA246" i="39"/>
  <c r="BB246" i="39"/>
  <c r="BN246" i="39"/>
  <c r="BO246" i="39"/>
  <c r="BP246" i="39"/>
  <c r="BQ246" i="39"/>
  <c r="BR246" i="39"/>
  <c r="A247" i="39"/>
  <c r="B247" i="39"/>
  <c r="C247" i="39"/>
  <c r="D247" i="39"/>
  <c r="E247" i="39"/>
  <c r="F247" i="39"/>
  <c r="G247" i="39"/>
  <c r="S247" i="39"/>
  <c r="T247" i="39"/>
  <c r="U247" i="39"/>
  <c r="V247" i="39"/>
  <c r="W247" i="39"/>
  <c r="X247" i="39"/>
  <c r="Y247" i="39"/>
  <c r="Z247" i="39"/>
  <c r="AA247" i="39"/>
  <c r="AB247" i="39"/>
  <c r="AC247" i="39"/>
  <c r="AD247" i="39"/>
  <c r="AE247" i="39"/>
  <c r="AF247" i="39"/>
  <c r="AG247" i="39"/>
  <c r="AH247" i="39"/>
  <c r="AI247" i="39"/>
  <c r="AJ247" i="39"/>
  <c r="AK247" i="39"/>
  <c r="AL247" i="39"/>
  <c r="AX247" i="39"/>
  <c r="AY247" i="39"/>
  <c r="AZ247" i="39"/>
  <c r="BA247" i="39"/>
  <c r="BB247" i="39"/>
  <c r="BN247" i="39"/>
  <c r="BO247" i="39"/>
  <c r="BP247" i="39"/>
  <c r="BQ247" i="39"/>
  <c r="BR247" i="39"/>
  <c r="A248" i="39"/>
  <c r="B248" i="39"/>
  <c r="C248" i="39"/>
  <c r="D248" i="39"/>
  <c r="E248" i="39"/>
  <c r="F248" i="39"/>
  <c r="G248" i="39"/>
  <c r="S248" i="39"/>
  <c r="T248" i="39"/>
  <c r="U248" i="39"/>
  <c r="V248" i="39"/>
  <c r="W248" i="39"/>
  <c r="X248" i="39"/>
  <c r="Y248" i="39"/>
  <c r="Z248" i="39"/>
  <c r="AA248" i="39"/>
  <c r="AB248" i="39"/>
  <c r="AC248" i="39"/>
  <c r="AD248" i="39"/>
  <c r="AE248" i="39"/>
  <c r="AF248" i="39"/>
  <c r="AG248" i="39"/>
  <c r="AH248" i="39"/>
  <c r="AI248" i="39"/>
  <c r="AJ248" i="39"/>
  <c r="AK248" i="39"/>
  <c r="AL248" i="39"/>
  <c r="AX248" i="39"/>
  <c r="AY248" i="39"/>
  <c r="AZ248" i="39"/>
  <c r="BA248" i="39"/>
  <c r="BB248" i="39"/>
  <c r="BN248" i="39"/>
  <c r="BO248" i="39"/>
  <c r="BP248" i="39"/>
  <c r="BQ248" i="39"/>
  <c r="BR248" i="39"/>
  <c r="A249" i="39"/>
  <c r="B249" i="39"/>
  <c r="C249" i="39"/>
  <c r="D249" i="39"/>
  <c r="E249" i="39"/>
  <c r="F249" i="39"/>
  <c r="G249" i="39"/>
  <c r="S249" i="39"/>
  <c r="T249" i="39"/>
  <c r="U249" i="39"/>
  <c r="V249" i="39"/>
  <c r="W249" i="39"/>
  <c r="X249" i="39"/>
  <c r="BA249" i="38" s="1"/>
  <c r="Y249" i="39"/>
  <c r="Z249" i="39"/>
  <c r="AA249" i="39"/>
  <c r="AB249" i="39"/>
  <c r="AC249" i="39"/>
  <c r="AD249" i="39"/>
  <c r="AE249" i="39"/>
  <c r="AF249" i="39"/>
  <c r="AG249" i="39"/>
  <c r="AH249" i="39"/>
  <c r="AI249" i="39"/>
  <c r="AJ249" i="39"/>
  <c r="AK249" i="39"/>
  <c r="AL249" i="39"/>
  <c r="AX249" i="39"/>
  <c r="AY249" i="39"/>
  <c r="AZ249" i="39"/>
  <c r="BA249" i="39"/>
  <c r="BB249" i="39"/>
  <c r="BN249" i="39"/>
  <c r="BO249" i="39"/>
  <c r="BP249" i="39"/>
  <c r="BQ249" i="39"/>
  <c r="BR249" i="39"/>
  <c r="A250" i="39"/>
  <c r="B250" i="39"/>
  <c r="C250" i="39"/>
  <c r="D250" i="39"/>
  <c r="E250" i="39"/>
  <c r="F250" i="39"/>
  <c r="G250" i="39"/>
  <c r="S250" i="39"/>
  <c r="T250" i="39"/>
  <c r="U250" i="39"/>
  <c r="V250" i="39"/>
  <c r="W250" i="39"/>
  <c r="X250" i="39"/>
  <c r="Y250" i="39"/>
  <c r="Z250" i="39"/>
  <c r="AA250" i="39"/>
  <c r="AB250" i="39"/>
  <c r="AC250" i="39"/>
  <c r="AD250" i="39"/>
  <c r="AE250" i="39"/>
  <c r="AF250" i="39"/>
  <c r="AG250" i="39"/>
  <c r="AH250" i="39"/>
  <c r="AI250" i="39"/>
  <c r="AJ250" i="39"/>
  <c r="AK250" i="39"/>
  <c r="AL250" i="39"/>
  <c r="AX250" i="39"/>
  <c r="AY250" i="39"/>
  <c r="AZ250" i="39"/>
  <c r="BA250" i="39"/>
  <c r="BB250" i="39"/>
  <c r="BN250" i="39"/>
  <c r="BO250" i="39"/>
  <c r="BP250" i="39"/>
  <c r="BQ250" i="39"/>
  <c r="BR250" i="39"/>
  <c r="A251" i="39"/>
  <c r="B251" i="39"/>
  <c r="C251" i="39"/>
  <c r="D251" i="39"/>
  <c r="E251" i="39"/>
  <c r="F251" i="39"/>
  <c r="G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X251" i="39"/>
  <c r="AY251" i="39"/>
  <c r="AZ251" i="39"/>
  <c r="BA251" i="39"/>
  <c r="BB251" i="39"/>
  <c r="BN251" i="39"/>
  <c r="BO251" i="39"/>
  <c r="BP251" i="39"/>
  <c r="BQ251" i="39"/>
  <c r="BR251" i="39"/>
  <c r="A252" i="39"/>
  <c r="B252" i="39"/>
  <c r="C252" i="39"/>
  <c r="D252" i="39"/>
  <c r="E252" i="39"/>
  <c r="F252" i="39"/>
  <c r="G252" i="39"/>
  <c r="S252" i="39"/>
  <c r="T252" i="39"/>
  <c r="U252" i="39"/>
  <c r="V252" i="39"/>
  <c r="W252" i="39"/>
  <c r="X252" i="39"/>
  <c r="Y252" i="39"/>
  <c r="Z252" i="39"/>
  <c r="AA252" i="39"/>
  <c r="AB252" i="39"/>
  <c r="AC252" i="39"/>
  <c r="Y252" i="37" s="1"/>
  <c r="AD252" i="39"/>
  <c r="AE252" i="39"/>
  <c r="AF252" i="39"/>
  <c r="AG252" i="39"/>
  <c r="AH252" i="39"/>
  <c r="AI252" i="39"/>
  <c r="AJ252" i="39"/>
  <c r="AK252" i="39"/>
  <c r="AL252" i="39"/>
  <c r="AX252" i="39"/>
  <c r="AY252" i="39"/>
  <c r="AZ252" i="39"/>
  <c r="BA252" i="39"/>
  <c r="BB252" i="39"/>
  <c r="BN252" i="39"/>
  <c r="BO252" i="39"/>
  <c r="BP252" i="39"/>
  <c r="BQ252" i="39"/>
  <c r="BR252" i="39"/>
  <c r="A253" i="39"/>
  <c r="B253" i="39"/>
  <c r="C253" i="39"/>
  <c r="D253" i="39"/>
  <c r="E253" i="39"/>
  <c r="F253" i="39"/>
  <c r="G253" i="39"/>
  <c r="S253" i="39"/>
  <c r="T253" i="39"/>
  <c r="U253" i="39"/>
  <c r="V253" i="39"/>
  <c r="W253" i="39"/>
  <c r="X253" i="39"/>
  <c r="Y253" i="39"/>
  <c r="Z253" i="39"/>
  <c r="AA253" i="39"/>
  <c r="AB253" i="39"/>
  <c r="AC253" i="39"/>
  <c r="AD253" i="39"/>
  <c r="AE253" i="39"/>
  <c r="AF253" i="39"/>
  <c r="AG253" i="39"/>
  <c r="AH253" i="39"/>
  <c r="AI253" i="39"/>
  <c r="AJ253" i="39"/>
  <c r="AK253" i="39"/>
  <c r="AL253" i="39"/>
  <c r="AX253" i="39"/>
  <c r="AY253" i="39"/>
  <c r="AZ253" i="39"/>
  <c r="BA253" i="39"/>
  <c r="BB253" i="39"/>
  <c r="BN253" i="39"/>
  <c r="BO253" i="39"/>
  <c r="BP253" i="39"/>
  <c r="BQ253" i="39"/>
  <c r="BR253" i="39"/>
  <c r="A254" i="39"/>
  <c r="B254" i="39"/>
  <c r="C254" i="39"/>
  <c r="D254" i="39"/>
  <c r="E254" i="39"/>
  <c r="F254" i="39"/>
  <c r="G254" i="39"/>
  <c r="S254" i="39"/>
  <c r="T254" i="39"/>
  <c r="U254" i="39"/>
  <c r="V254" i="39"/>
  <c r="W254" i="39"/>
  <c r="X254" i="39"/>
  <c r="Y254" i="39"/>
  <c r="Z254" i="39"/>
  <c r="AA254" i="39"/>
  <c r="AB254" i="39"/>
  <c r="AC254" i="39"/>
  <c r="AD254" i="39"/>
  <c r="AE254" i="39"/>
  <c r="AF254" i="39"/>
  <c r="AG254" i="39"/>
  <c r="AH254" i="39"/>
  <c r="AI254" i="39"/>
  <c r="AJ254" i="39"/>
  <c r="AK254" i="39"/>
  <c r="AL254" i="39"/>
  <c r="AX254" i="39"/>
  <c r="AY254" i="39"/>
  <c r="AZ254" i="39"/>
  <c r="BA254" i="39"/>
  <c r="BB254" i="39"/>
  <c r="BN254" i="39"/>
  <c r="BO254" i="39"/>
  <c r="BP254" i="39"/>
  <c r="BQ254" i="39"/>
  <c r="BR254" i="39"/>
  <c r="A255" i="39"/>
  <c r="B255" i="39"/>
  <c r="C255" i="39"/>
  <c r="D255" i="39"/>
  <c r="E255" i="39"/>
  <c r="F255" i="39"/>
  <c r="G255" i="39"/>
  <c r="S255" i="39"/>
  <c r="T255" i="39"/>
  <c r="U255" i="39"/>
  <c r="V255" i="39"/>
  <c r="W255" i="39"/>
  <c r="X255" i="39"/>
  <c r="Y255" i="39"/>
  <c r="Z255" i="39"/>
  <c r="AA255" i="39"/>
  <c r="AB255" i="39"/>
  <c r="AC255" i="39"/>
  <c r="AD255" i="39"/>
  <c r="AE255" i="39"/>
  <c r="AF255" i="39"/>
  <c r="AG255" i="39"/>
  <c r="AH255" i="39"/>
  <c r="AI255" i="39"/>
  <c r="AJ255" i="39"/>
  <c r="AK255" i="39"/>
  <c r="AL255" i="39"/>
  <c r="AX255" i="39"/>
  <c r="AY255" i="39"/>
  <c r="AZ255" i="39"/>
  <c r="BA255" i="39"/>
  <c r="BB255" i="39"/>
  <c r="BN255" i="39"/>
  <c r="BO255" i="39"/>
  <c r="BP255" i="39"/>
  <c r="BQ255" i="39"/>
  <c r="BR255" i="39"/>
  <c r="A256" i="39"/>
  <c r="B256" i="39"/>
  <c r="C256" i="39"/>
  <c r="D256" i="39"/>
  <c r="E256" i="39"/>
  <c r="F256" i="39"/>
  <c r="G256" i="39"/>
  <c r="S256" i="39"/>
  <c r="T256" i="39"/>
  <c r="U256" i="39"/>
  <c r="V256" i="39"/>
  <c r="W256" i="39"/>
  <c r="X256" i="39"/>
  <c r="Y256" i="39"/>
  <c r="Z256" i="39"/>
  <c r="AA256" i="39"/>
  <c r="AB256" i="39"/>
  <c r="AC256" i="39"/>
  <c r="AD256" i="39"/>
  <c r="AE256" i="39"/>
  <c r="AF256" i="39"/>
  <c r="AG256" i="39"/>
  <c r="AH256" i="39"/>
  <c r="AI256" i="39"/>
  <c r="AJ256" i="39"/>
  <c r="AK256" i="39"/>
  <c r="AL256" i="39"/>
  <c r="AX256" i="39"/>
  <c r="AY256" i="39"/>
  <c r="AZ256" i="39"/>
  <c r="BA256" i="39"/>
  <c r="BB256" i="39"/>
  <c r="BN256" i="39"/>
  <c r="BO256" i="39"/>
  <c r="BP256" i="39"/>
  <c r="BQ256" i="39"/>
  <c r="BR256" i="39"/>
  <c r="A257" i="39"/>
  <c r="B257" i="39"/>
  <c r="C257" i="39"/>
  <c r="D257" i="39"/>
  <c r="E257" i="39"/>
  <c r="F257" i="39"/>
  <c r="G257" i="39"/>
  <c r="S257" i="39"/>
  <c r="T257" i="39"/>
  <c r="U257" i="39"/>
  <c r="V257" i="39"/>
  <c r="W257" i="39"/>
  <c r="X257" i="39"/>
  <c r="Y257" i="39"/>
  <c r="Z257" i="39"/>
  <c r="AA257" i="39"/>
  <c r="AB257" i="39"/>
  <c r="AC257" i="39"/>
  <c r="AD257" i="39"/>
  <c r="AE257" i="39"/>
  <c r="AF257" i="39"/>
  <c r="AG257" i="39"/>
  <c r="AH257" i="39"/>
  <c r="AI257" i="39"/>
  <c r="AJ257" i="39"/>
  <c r="AK257" i="39"/>
  <c r="AL257" i="39"/>
  <c r="AX257" i="39"/>
  <c r="AY257" i="39"/>
  <c r="AZ257" i="39"/>
  <c r="BA257" i="39"/>
  <c r="BB257" i="39"/>
  <c r="BN257" i="39"/>
  <c r="BO257" i="39"/>
  <c r="BP257" i="39"/>
  <c r="BQ257" i="39"/>
  <c r="BR257" i="39"/>
  <c r="A258" i="39"/>
  <c r="B258" i="39"/>
  <c r="C258" i="39"/>
  <c r="D258" i="39"/>
  <c r="E258" i="39"/>
  <c r="F258" i="39"/>
  <c r="G258" i="39"/>
  <c r="S258" i="39"/>
  <c r="T258" i="39"/>
  <c r="U258" i="39"/>
  <c r="V258" i="39"/>
  <c r="W258" i="39"/>
  <c r="X258" i="39"/>
  <c r="Y258" i="39"/>
  <c r="Z258" i="39"/>
  <c r="AA258" i="39"/>
  <c r="AB258" i="39"/>
  <c r="AC258" i="39"/>
  <c r="AD258" i="39"/>
  <c r="AE258" i="39"/>
  <c r="AF258" i="39"/>
  <c r="AG258" i="39"/>
  <c r="AH258" i="39"/>
  <c r="AI258" i="39"/>
  <c r="AJ258" i="39"/>
  <c r="AK258" i="39"/>
  <c r="AL258" i="39"/>
  <c r="AX258" i="39"/>
  <c r="AY258" i="39"/>
  <c r="AZ258" i="39"/>
  <c r="BA258" i="39"/>
  <c r="BB258" i="39"/>
  <c r="BN258" i="39"/>
  <c r="BO258" i="39"/>
  <c r="BP258" i="39"/>
  <c r="BQ258" i="39"/>
  <c r="BR258" i="39"/>
  <c r="A259" i="39"/>
  <c r="B259" i="39"/>
  <c r="C259" i="39"/>
  <c r="D259" i="39"/>
  <c r="E259" i="39"/>
  <c r="F259" i="39"/>
  <c r="G259" i="39"/>
  <c r="S259" i="39"/>
  <c r="T259" i="39"/>
  <c r="U259" i="39"/>
  <c r="V259" i="39"/>
  <c r="W259" i="39"/>
  <c r="X259" i="39"/>
  <c r="Y259" i="39"/>
  <c r="Z259" i="39"/>
  <c r="AA259" i="39"/>
  <c r="AB259" i="39"/>
  <c r="AC259" i="39"/>
  <c r="AD259" i="39"/>
  <c r="AE259" i="39"/>
  <c r="AF259" i="39"/>
  <c r="AG259" i="39"/>
  <c r="AH259" i="39"/>
  <c r="AI259" i="39"/>
  <c r="AJ259" i="39"/>
  <c r="AK259" i="39"/>
  <c r="AL259" i="39"/>
  <c r="AX259" i="39"/>
  <c r="AY259" i="39"/>
  <c r="AZ259" i="39"/>
  <c r="BA259" i="39"/>
  <c r="BB259" i="39"/>
  <c r="BN259" i="39"/>
  <c r="BO259" i="39"/>
  <c r="BP259" i="39"/>
  <c r="BQ259" i="39"/>
  <c r="BR259" i="39"/>
  <c r="A260" i="39"/>
  <c r="B260" i="39"/>
  <c r="C260" i="39"/>
  <c r="D260" i="39"/>
  <c r="E260" i="39"/>
  <c r="F260" i="39"/>
  <c r="G260" i="39"/>
  <c r="S260" i="39"/>
  <c r="T260" i="39"/>
  <c r="U260" i="39"/>
  <c r="V260" i="39"/>
  <c r="W260" i="39"/>
  <c r="X260" i="39"/>
  <c r="Y260" i="39"/>
  <c r="Z260" i="39"/>
  <c r="AA260" i="39"/>
  <c r="AB260" i="39"/>
  <c r="AC260" i="39"/>
  <c r="AD260" i="39"/>
  <c r="AE260" i="39"/>
  <c r="AF260" i="39"/>
  <c r="AG260" i="39"/>
  <c r="AH260" i="39"/>
  <c r="AI260" i="39"/>
  <c r="AJ260" i="39"/>
  <c r="AK260" i="39"/>
  <c r="AL260" i="39"/>
  <c r="AX260" i="39"/>
  <c r="AY260" i="39"/>
  <c r="AZ260" i="39"/>
  <c r="BA260" i="39"/>
  <c r="BB260" i="39"/>
  <c r="BN260" i="39"/>
  <c r="BO260" i="39"/>
  <c r="BP260" i="39"/>
  <c r="BQ260" i="39"/>
  <c r="BR260" i="39"/>
  <c r="A261" i="39"/>
  <c r="B261" i="39"/>
  <c r="C261" i="39"/>
  <c r="D261" i="39"/>
  <c r="E261" i="39"/>
  <c r="F261" i="39"/>
  <c r="G261" i="39"/>
  <c r="S261" i="39"/>
  <c r="T261" i="39"/>
  <c r="U261" i="39"/>
  <c r="V261" i="39"/>
  <c r="W261" i="39"/>
  <c r="X261" i="39"/>
  <c r="Y261" i="39"/>
  <c r="Z261" i="39"/>
  <c r="AA261" i="39"/>
  <c r="AB261" i="39"/>
  <c r="AC261" i="39"/>
  <c r="AD261" i="39"/>
  <c r="AE261" i="39"/>
  <c r="AF261" i="39"/>
  <c r="AG261" i="39"/>
  <c r="AH261" i="39"/>
  <c r="AI261" i="39"/>
  <c r="AJ261" i="39"/>
  <c r="AK261" i="39"/>
  <c r="AL261" i="39"/>
  <c r="AX261" i="39"/>
  <c r="AY261" i="39"/>
  <c r="AZ261" i="39"/>
  <c r="BA261" i="39"/>
  <c r="BB261" i="39"/>
  <c r="BN261" i="39"/>
  <c r="BO261" i="39"/>
  <c r="BP261" i="39"/>
  <c r="BQ261" i="39"/>
  <c r="BR261" i="39"/>
  <c r="A262" i="39"/>
  <c r="B262" i="39"/>
  <c r="C262" i="39"/>
  <c r="D262" i="39"/>
  <c r="E262" i="39"/>
  <c r="F262" i="39"/>
  <c r="G262" i="39"/>
  <c r="S262" i="39"/>
  <c r="T262" i="39"/>
  <c r="U262" i="39"/>
  <c r="V262" i="39"/>
  <c r="W262" i="39"/>
  <c r="X262" i="39"/>
  <c r="Y262" i="39"/>
  <c r="Z262" i="39"/>
  <c r="AA262" i="39"/>
  <c r="AB262" i="39"/>
  <c r="AC262" i="39"/>
  <c r="AD262" i="39"/>
  <c r="AE262" i="39"/>
  <c r="AF262" i="39"/>
  <c r="AG262" i="39"/>
  <c r="AH262" i="39"/>
  <c r="AI262" i="39"/>
  <c r="AJ262" i="39"/>
  <c r="AK262" i="39"/>
  <c r="AL262" i="39"/>
  <c r="AX262" i="39"/>
  <c r="AY262" i="39"/>
  <c r="AZ262" i="39"/>
  <c r="BA262" i="39"/>
  <c r="BB262" i="39"/>
  <c r="BN262" i="39"/>
  <c r="BO262" i="39"/>
  <c r="BP262" i="39"/>
  <c r="BQ262" i="39"/>
  <c r="BR262" i="39"/>
  <c r="A263" i="39"/>
  <c r="B263" i="39"/>
  <c r="C263" i="39"/>
  <c r="D263" i="39"/>
  <c r="E263" i="39"/>
  <c r="F263" i="39"/>
  <c r="G263" i="39"/>
  <c r="S263" i="39"/>
  <c r="T263" i="39"/>
  <c r="U263" i="39"/>
  <c r="V263" i="39"/>
  <c r="W263" i="39"/>
  <c r="X263" i="39"/>
  <c r="Y263" i="39"/>
  <c r="Z263" i="39"/>
  <c r="AA263" i="39"/>
  <c r="AB263" i="39"/>
  <c r="AC263" i="39"/>
  <c r="AD263" i="39"/>
  <c r="AE263" i="39"/>
  <c r="AF263" i="39"/>
  <c r="AG263" i="39"/>
  <c r="AH263" i="39"/>
  <c r="AI263" i="39"/>
  <c r="AJ263" i="39"/>
  <c r="AK263" i="39"/>
  <c r="AL263" i="39"/>
  <c r="AX263" i="39"/>
  <c r="AY263" i="39"/>
  <c r="AZ263" i="39"/>
  <c r="BA263" i="39"/>
  <c r="BB263" i="39"/>
  <c r="BN263" i="39"/>
  <c r="BO263" i="39"/>
  <c r="BP263" i="39"/>
  <c r="BQ263" i="39"/>
  <c r="BR263" i="39"/>
  <c r="A264" i="39"/>
  <c r="B264" i="39"/>
  <c r="C264" i="39"/>
  <c r="D264" i="39"/>
  <c r="E264" i="39"/>
  <c r="F264" i="39"/>
  <c r="G264" i="39"/>
  <c r="S264" i="39"/>
  <c r="T264" i="39"/>
  <c r="U264" i="39"/>
  <c r="V264" i="39"/>
  <c r="W264" i="39"/>
  <c r="X264" i="39"/>
  <c r="Y264" i="39"/>
  <c r="Z264" i="39"/>
  <c r="AA264" i="39"/>
  <c r="AB264" i="39"/>
  <c r="AC264" i="39"/>
  <c r="AD264" i="39"/>
  <c r="AE264" i="39"/>
  <c r="AF264" i="39"/>
  <c r="AG264" i="39"/>
  <c r="AH264" i="39"/>
  <c r="AI264" i="39"/>
  <c r="AJ264" i="39"/>
  <c r="AK264" i="39"/>
  <c r="AL264" i="39"/>
  <c r="AX264" i="39"/>
  <c r="AY264" i="39"/>
  <c r="AZ264" i="39"/>
  <c r="BA264" i="39"/>
  <c r="BB264" i="39"/>
  <c r="BN264" i="39"/>
  <c r="BO264" i="39"/>
  <c r="BP264" i="39"/>
  <c r="BQ264" i="39"/>
  <c r="BR264" i="39"/>
  <c r="A265" i="39"/>
  <c r="B265" i="39"/>
  <c r="C265" i="39"/>
  <c r="D265" i="39"/>
  <c r="E265" i="39"/>
  <c r="F265" i="39"/>
  <c r="G265" i="39"/>
  <c r="S265" i="39"/>
  <c r="T265" i="39"/>
  <c r="U265" i="39"/>
  <c r="V265" i="39"/>
  <c r="W265" i="39"/>
  <c r="X265" i="39"/>
  <c r="Y265" i="39"/>
  <c r="Z265" i="39"/>
  <c r="AA265" i="39"/>
  <c r="AB265" i="39"/>
  <c r="AC265" i="39"/>
  <c r="AD265" i="39"/>
  <c r="AE265" i="39"/>
  <c r="AF265" i="39"/>
  <c r="AG265" i="39"/>
  <c r="AH265" i="39"/>
  <c r="AI265" i="39"/>
  <c r="AJ265" i="39"/>
  <c r="AK265" i="39"/>
  <c r="AL265" i="39"/>
  <c r="AX265" i="39"/>
  <c r="AY265" i="39"/>
  <c r="AZ265" i="39"/>
  <c r="BA265" i="39"/>
  <c r="BB265" i="39"/>
  <c r="BN265" i="39"/>
  <c r="BO265" i="39"/>
  <c r="BP265" i="39"/>
  <c r="BQ265" i="39"/>
  <c r="BR265" i="39"/>
  <c r="A266" i="39"/>
  <c r="B266" i="39"/>
  <c r="C266" i="39"/>
  <c r="D266" i="39"/>
  <c r="E266" i="39"/>
  <c r="F266" i="39"/>
  <c r="G266" i="39"/>
  <c r="S266" i="39"/>
  <c r="T266" i="39"/>
  <c r="U266" i="39"/>
  <c r="V266" i="39"/>
  <c r="W266" i="39"/>
  <c r="X266" i="39"/>
  <c r="Y266" i="39"/>
  <c r="Z266" i="39"/>
  <c r="AA266" i="39"/>
  <c r="AB266" i="39"/>
  <c r="AC266" i="39"/>
  <c r="AD266" i="39"/>
  <c r="AE266" i="39"/>
  <c r="AF266" i="39"/>
  <c r="AG266" i="39"/>
  <c r="AH266" i="39"/>
  <c r="AI266" i="39"/>
  <c r="AJ266" i="39"/>
  <c r="AK266" i="39"/>
  <c r="AL266" i="39"/>
  <c r="AX266" i="39"/>
  <c r="AY266" i="39"/>
  <c r="AZ266" i="39"/>
  <c r="BA266" i="39"/>
  <c r="BB266" i="39"/>
  <c r="BN266" i="39"/>
  <c r="BO266" i="39"/>
  <c r="BP266" i="39"/>
  <c r="BQ266" i="39"/>
  <c r="BR266" i="39"/>
  <c r="A267" i="39"/>
  <c r="B267" i="39"/>
  <c r="C267" i="39"/>
  <c r="D267" i="39"/>
  <c r="E267" i="39"/>
  <c r="F267" i="39"/>
  <c r="G267" i="39"/>
  <c r="S267" i="39"/>
  <c r="T267" i="39"/>
  <c r="U267" i="39"/>
  <c r="V267" i="39"/>
  <c r="W267" i="39"/>
  <c r="X267" i="39"/>
  <c r="Y267" i="39"/>
  <c r="Z267" i="39"/>
  <c r="AA267" i="39"/>
  <c r="AB267" i="39"/>
  <c r="AC267" i="39"/>
  <c r="AD267" i="39"/>
  <c r="AE267" i="39"/>
  <c r="AF267" i="39"/>
  <c r="AG267" i="39"/>
  <c r="AH267" i="39"/>
  <c r="AI267" i="39"/>
  <c r="AJ267" i="39"/>
  <c r="AK267" i="39"/>
  <c r="AL267" i="39"/>
  <c r="AX267" i="39"/>
  <c r="AY267" i="39"/>
  <c r="AZ267" i="39"/>
  <c r="BA267" i="39"/>
  <c r="BB267" i="39"/>
  <c r="BN267" i="39"/>
  <c r="BO267" i="39"/>
  <c r="BP267" i="39"/>
  <c r="BQ267" i="39"/>
  <c r="BR267" i="39"/>
  <c r="A268" i="39"/>
  <c r="B268" i="39"/>
  <c r="C268" i="39"/>
  <c r="D268" i="39"/>
  <c r="E268" i="39"/>
  <c r="F268" i="39"/>
  <c r="G268" i="39"/>
  <c r="S268" i="39"/>
  <c r="T268" i="39"/>
  <c r="U268" i="39"/>
  <c r="V268" i="39"/>
  <c r="W268" i="39"/>
  <c r="X268" i="39"/>
  <c r="Y268" i="39"/>
  <c r="Z268" i="39"/>
  <c r="AA268" i="39"/>
  <c r="AB268" i="39"/>
  <c r="AC268" i="39"/>
  <c r="AD268" i="39"/>
  <c r="AE268" i="39"/>
  <c r="AF268" i="39"/>
  <c r="AG268" i="39"/>
  <c r="AH268" i="39"/>
  <c r="AI268" i="39"/>
  <c r="AJ268" i="39"/>
  <c r="AK268" i="39"/>
  <c r="AL268" i="39"/>
  <c r="AX268" i="39"/>
  <c r="AY268" i="39"/>
  <c r="AZ268" i="39"/>
  <c r="BA268" i="39"/>
  <c r="BB268" i="39"/>
  <c r="BN268" i="39"/>
  <c r="BO268" i="39"/>
  <c r="BP268" i="39"/>
  <c r="BQ268" i="39"/>
  <c r="BR268" i="39"/>
  <c r="A269" i="39"/>
  <c r="B269" i="39"/>
  <c r="C269" i="39"/>
  <c r="D269" i="39"/>
  <c r="E269" i="39"/>
  <c r="F269" i="39"/>
  <c r="G269" i="39"/>
  <c r="S269" i="39"/>
  <c r="T269" i="39"/>
  <c r="U269" i="39"/>
  <c r="V269" i="39"/>
  <c r="W269" i="39"/>
  <c r="X269" i="39"/>
  <c r="Y269" i="39"/>
  <c r="Z269" i="39"/>
  <c r="AA269" i="39"/>
  <c r="AB269" i="39"/>
  <c r="AC269" i="39"/>
  <c r="AD269" i="39"/>
  <c r="AE269" i="39"/>
  <c r="AF269" i="39"/>
  <c r="AG269" i="39"/>
  <c r="AH269" i="39"/>
  <c r="AI269" i="39"/>
  <c r="AJ269" i="39"/>
  <c r="AK269" i="39"/>
  <c r="AL269" i="39"/>
  <c r="AX269" i="39"/>
  <c r="AY269" i="39"/>
  <c r="AZ269" i="39"/>
  <c r="BA269" i="39"/>
  <c r="BB269" i="39"/>
  <c r="BN269" i="39"/>
  <c r="BO269" i="39"/>
  <c r="BP269" i="39"/>
  <c r="BQ269" i="39"/>
  <c r="BR269" i="39"/>
  <c r="A270" i="39"/>
  <c r="B270" i="39"/>
  <c r="C270" i="39"/>
  <c r="D270" i="39"/>
  <c r="E270" i="39"/>
  <c r="F270" i="39"/>
  <c r="G270" i="39"/>
  <c r="S270" i="39"/>
  <c r="T270" i="39"/>
  <c r="U270" i="39"/>
  <c r="V270" i="39"/>
  <c r="W270" i="39"/>
  <c r="X270" i="39"/>
  <c r="Y270" i="39"/>
  <c r="Z270" i="39"/>
  <c r="AA270" i="39"/>
  <c r="AB270" i="39"/>
  <c r="AC270" i="39"/>
  <c r="AD270" i="39"/>
  <c r="AE270" i="39"/>
  <c r="AF270" i="39"/>
  <c r="AG270" i="39"/>
  <c r="AH270" i="39"/>
  <c r="AI270" i="39"/>
  <c r="AJ270" i="39"/>
  <c r="AK270" i="39"/>
  <c r="AL270" i="39"/>
  <c r="AX270" i="39"/>
  <c r="AY270" i="39"/>
  <c r="AZ270" i="39"/>
  <c r="BA270" i="39"/>
  <c r="BB270" i="39"/>
  <c r="BN270" i="39"/>
  <c r="BO270" i="39"/>
  <c r="BP270" i="39"/>
  <c r="BQ270" i="39"/>
  <c r="BR270" i="39"/>
  <c r="A271" i="39"/>
  <c r="B271" i="39"/>
  <c r="C271" i="39"/>
  <c r="D271" i="39"/>
  <c r="E271" i="39"/>
  <c r="F271" i="39"/>
  <c r="G271" i="39"/>
  <c r="S271" i="39"/>
  <c r="T271" i="39"/>
  <c r="U271" i="39"/>
  <c r="V271" i="39"/>
  <c r="W271" i="39"/>
  <c r="X271" i="39"/>
  <c r="Y271" i="39"/>
  <c r="Z271" i="39"/>
  <c r="AA271" i="39"/>
  <c r="AB271" i="39"/>
  <c r="AC271" i="39"/>
  <c r="AD271" i="39"/>
  <c r="AE271" i="39"/>
  <c r="AF271" i="39"/>
  <c r="AG271" i="39"/>
  <c r="AH271" i="39"/>
  <c r="AI271" i="39"/>
  <c r="AJ271" i="39"/>
  <c r="AK271" i="39"/>
  <c r="AL271" i="39"/>
  <c r="AX271" i="39"/>
  <c r="AY271" i="39"/>
  <c r="AZ271" i="39"/>
  <c r="BA271" i="39"/>
  <c r="BB271" i="39"/>
  <c r="BN271" i="39"/>
  <c r="BO271" i="39"/>
  <c r="BP271" i="39"/>
  <c r="BQ271" i="39"/>
  <c r="BR271" i="39"/>
  <c r="A272" i="39"/>
  <c r="B272" i="39"/>
  <c r="C272" i="39"/>
  <c r="D272" i="39"/>
  <c r="E272" i="39"/>
  <c r="F272" i="39"/>
  <c r="G272" i="39"/>
  <c r="S272" i="39"/>
  <c r="T272" i="39"/>
  <c r="U272" i="39"/>
  <c r="V272" i="39"/>
  <c r="W272" i="39"/>
  <c r="X272" i="39"/>
  <c r="Y272" i="39"/>
  <c r="Z272" i="39"/>
  <c r="AA272" i="39"/>
  <c r="AB272" i="39"/>
  <c r="AC272" i="39"/>
  <c r="AD272" i="39"/>
  <c r="AE272" i="39"/>
  <c r="AF272" i="39"/>
  <c r="AG272" i="39"/>
  <c r="AH272" i="39"/>
  <c r="AI272" i="39"/>
  <c r="AJ272" i="39"/>
  <c r="AK272" i="39"/>
  <c r="AL272" i="39"/>
  <c r="AX272" i="39"/>
  <c r="AY272" i="39"/>
  <c r="AZ272" i="39"/>
  <c r="BA272" i="39"/>
  <c r="BB272" i="39"/>
  <c r="BN272" i="39"/>
  <c r="BO272" i="39"/>
  <c r="BP272" i="39"/>
  <c r="BQ272" i="39"/>
  <c r="BR272" i="39"/>
  <c r="A273" i="39"/>
  <c r="B273" i="39"/>
  <c r="C273" i="39"/>
  <c r="D273" i="39"/>
  <c r="E273" i="39"/>
  <c r="F273" i="39"/>
  <c r="G273" i="39"/>
  <c r="S273" i="39"/>
  <c r="T273" i="39"/>
  <c r="U273" i="39"/>
  <c r="V273" i="39"/>
  <c r="W273" i="39"/>
  <c r="X273" i="39"/>
  <c r="Y273" i="39"/>
  <c r="Z273" i="39"/>
  <c r="AA273" i="39"/>
  <c r="AB273" i="39"/>
  <c r="AC273" i="39"/>
  <c r="AD273" i="39"/>
  <c r="AE273" i="39"/>
  <c r="AF273" i="39"/>
  <c r="AG273" i="39"/>
  <c r="AH273" i="39"/>
  <c r="AI273" i="39"/>
  <c r="AJ273" i="39"/>
  <c r="AK273" i="39"/>
  <c r="AL273" i="39"/>
  <c r="AX273" i="39"/>
  <c r="AY273" i="39"/>
  <c r="AZ273" i="39"/>
  <c r="BA273" i="39"/>
  <c r="BB273" i="39"/>
  <c r="BN273" i="39"/>
  <c r="BO273" i="39"/>
  <c r="BP273" i="39"/>
  <c r="BQ273" i="39"/>
  <c r="BR273" i="39"/>
  <c r="A274" i="39"/>
  <c r="B274" i="39"/>
  <c r="C274" i="39"/>
  <c r="D274" i="39"/>
  <c r="E274" i="39"/>
  <c r="F274" i="39"/>
  <c r="G274" i="39"/>
  <c r="S274" i="39"/>
  <c r="T274" i="39"/>
  <c r="U274" i="39"/>
  <c r="V274" i="39"/>
  <c r="W274" i="39"/>
  <c r="X274" i="39"/>
  <c r="Y274" i="39"/>
  <c r="Z274" i="39"/>
  <c r="AA274" i="39"/>
  <c r="AB274" i="39"/>
  <c r="AC274" i="39"/>
  <c r="AD274" i="39"/>
  <c r="AE274" i="39"/>
  <c r="AF274" i="39"/>
  <c r="AG274" i="39"/>
  <c r="AH274" i="39"/>
  <c r="AI274" i="39"/>
  <c r="AJ274" i="39"/>
  <c r="AK274" i="39"/>
  <c r="AL274" i="39"/>
  <c r="AX274" i="39"/>
  <c r="AY274" i="39"/>
  <c r="AZ274" i="39"/>
  <c r="BA274" i="39"/>
  <c r="BB274" i="39"/>
  <c r="BN274" i="39"/>
  <c r="BO274" i="39"/>
  <c r="BP274" i="39"/>
  <c r="BQ274" i="39"/>
  <c r="BR274" i="39"/>
  <c r="A275" i="39"/>
  <c r="B275" i="39"/>
  <c r="C275" i="39"/>
  <c r="D275" i="39"/>
  <c r="E275" i="39"/>
  <c r="F275" i="39"/>
  <c r="G275" i="39"/>
  <c r="S275" i="39"/>
  <c r="T275" i="39"/>
  <c r="U275" i="39"/>
  <c r="V275" i="39"/>
  <c r="W275" i="39"/>
  <c r="X275" i="39"/>
  <c r="Y275" i="39"/>
  <c r="Z275" i="39"/>
  <c r="AA275" i="39"/>
  <c r="AB275" i="39"/>
  <c r="AC275" i="39"/>
  <c r="AD275" i="39"/>
  <c r="AE275" i="39"/>
  <c r="AF275" i="39"/>
  <c r="AG275" i="39"/>
  <c r="AH275" i="39"/>
  <c r="AI275" i="39"/>
  <c r="AJ275" i="39"/>
  <c r="AK275" i="39"/>
  <c r="AL275" i="39"/>
  <c r="AX275" i="39"/>
  <c r="AY275" i="39"/>
  <c r="AZ275" i="39"/>
  <c r="BA275" i="39"/>
  <c r="BB275" i="39"/>
  <c r="BN275" i="39"/>
  <c r="BO275" i="39"/>
  <c r="BP275" i="39"/>
  <c r="BQ275" i="39"/>
  <c r="BR275" i="39"/>
  <c r="A276" i="39"/>
  <c r="B276" i="39"/>
  <c r="C276" i="39"/>
  <c r="D276" i="39"/>
  <c r="E276" i="39"/>
  <c r="F276" i="39"/>
  <c r="G276" i="39"/>
  <c r="S276" i="39"/>
  <c r="T276" i="39"/>
  <c r="U276" i="39"/>
  <c r="V276" i="39"/>
  <c r="W276" i="39"/>
  <c r="X276" i="39"/>
  <c r="Y276" i="39"/>
  <c r="Z276" i="39"/>
  <c r="AA276" i="39"/>
  <c r="AB276" i="39"/>
  <c r="AC276" i="39"/>
  <c r="AD276" i="39"/>
  <c r="AE276" i="39"/>
  <c r="AF276" i="39"/>
  <c r="AG276" i="39"/>
  <c r="AH276" i="39"/>
  <c r="AI276" i="39"/>
  <c r="AJ276" i="39"/>
  <c r="AK276" i="39"/>
  <c r="AL276" i="39"/>
  <c r="AX276" i="39"/>
  <c r="AY276" i="39"/>
  <c r="AZ276" i="39"/>
  <c r="BA276" i="39"/>
  <c r="BB276" i="39"/>
  <c r="BN276" i="39"/>
  <c r="BO276" i="39"/>
  <c r="BP276" i="39"/>
  <c r="BQ276" i="39"/>
  <c r="BR276" i="39"/>
  <c r="A277" i="39"/>
  <c r="B277" i="39"/>
  <c r="C277" i="39"/>
  <c r="D277" i="39"/>
  <c r="E277" i="39"/>
  <c r="F277" i="39"/>
  <c r="G277" i="39"/>
  <c r="S277" i="39"/>
  <c r="T277" i="39"/>
  <c r="U277" i="39"/>
  <c r="V277" i="39"/>
  <c r="W277" i="39"/>
  <c r="X277" i="39"/>
  <c r="Y277" i="39"/>
  <c r="Z277" i="39"/>
  <c r="AA277" i="39"/>
  <c r="AB277" i="39"/>
  <c r="AC277" i="39"/>
  <c r="AD277" i="39"/>
  <c r="AE277" i="39"/>
  <c r="AF277" i="39"/>
  <c r="AG277" i="39"/>
  <c r="AH277" i="39"/>
  <c r="AI277" i="39"/>
  <c r="AJ277" i="39"/>
  <c r="AK277" i="39"/>
  <c r="AL277" i="39"/>
  <c r="AX277" i="39"/>
  <c r="AY277" i="39"/>
  <c r="AZ277" i="39"/>
  <c r="BA277" i="39"/>
  <c r="BB277" i="39"/>
  <c r="BN277" i="39"/>
  <c r="BO277" i="39"/>
  <c r="BP277" i="39"/>
  <c r="BQ277" i="39"/>
  <c r="BR277" i="39"/>
  <c r="A278" i="39"/>
  <c r="B278" i="39"/>
  <c r="C278" i="39"/>
  <c r="W278" i="37" s="1"/>
  <c r="D278" i="39"/>
  <c r="E278" i="39"/>
  <c r="F278" i="39"/>
  <c r="G278" i="39"/>
  <c r="S278" i="39"/>
  <c r="T278" i="39"/>
  <c r="U278" i="39"/>
  <c r="V278" i="39"/>
  <c r="W278" i="39"/>
  <c r="X278" i="39"/>
  <c r="Y278" i="39"/>
  <c r="Z278" i="39"/>
  <c r="AA278" i="39"/>
  <c r="AB278" i="39"/>
  <c r="AC278" i="39"/>
  <c r="AD278" i="39"/>
  <c r="AE278" i="39"/>
  <c r="AF278" i="39"/>
  <c r="AG278" i="39"/>
  <c r="AH278" i="39"/>
  <c r="AI278" i="39"/>
  <c r="AJ278" i="39"/>
  <c r="AK278" i="39"/>
  <c r="AL278" i="39"/>
  <c r="AX278" i="39"/>
  <c r="AY278" i="39"/>
  <c r="AZ278" i="39"/>
  <c r="BA278" i="39"/>
  <c r="BB278" i="39"/>
  <c r="BN278" i="39"/>
  <c r="BO278" i="39"/>
  <c r="BP278" i="39"/>
  <c r="BQ278" i="39"/>
  <c r="BR278" i="39"/>
  <c r="A279" i="39"/>
  <c r="B279" i="39"/>
  <c r="C279" i="39"/>
  <c r="D279" i="39"/>
  <c r="E279" i="39"/>
  <c r="F279" i="39"/>
  <c r="G279" i="39"/>
  <c r="S279" i="39"/>
  <c r="T279" i="39"/>
  <c r="U279" i="39"/>
  <c r="V279" i="39"/>
  <c r="W279" i="39"/>
  <c r="X279" i="39"/>
  <c r="Y279" i="39"/>
  <c r="Z279" i="39"/>
  <c r="AA279" i="39"/>
  <c r="AB279" i="39"/>
  <c r="AC279" i="39"/>
  <c r="AD279" i="39"/>
  <c r="AE279" i="39"/>
  <c r="AF279" i="39"/>
  <c r="AG279" i="39"/>
  <c r="AH279" i="39"/>
  <c r="AI279" i="39"/>
  <c r="AJ279" i="39"/>
  <c r="AK279" i="39"/>
  <c r="AL279" i="39"/>
  <c r="AX279" i="39"/>
  <c r="AY279" i="39"/>
  <c r="AZ279" i="39"/>
  <c r="BA279" i="39"/>
  <c r="BB279" i="39"/>
  <c r="BN279" i="39"/>
  <c r="BO279" i="39"/>
  <c r="BP279" i="39"/>
  <c r="BQ279" i="39"/>
  <c r="BR279" i="39"/>
  <c r="A280" i="39"/>
  <c r="B280" i="39"/>
  <c r="C280" i="39"/>
  <c r="D280" i="39"/>
  <c r="E280" i="39"/>
  <c r="F280" i="39"/>
  <c r="G280" i="39"/>
  <c r="S280" i="39"/>
  <c r="T280" i="39"/>
  <c r="U280" i="39"/>
  <c r="V280" i="39"/>
  <c r="W280" i="39"/>
  <c r="X280" i="39"/>
  <c r="Y280" i="39"/>
  <c r="Z280" i="39"/>
  <c r="AA280" i="39"/>
  <c r="AB280" i="39"/>
  <c r="AC280" i="39"/>
  <c r="AD280" i="39"/>
  <c r="AE280" i="39"/>
  <c r="AF280" i="39"/>
  <c r="AG280" i="39"/>
  <c r="AH280" i="39"/>
  <c r="AI280" i="39"/>
  <c r="AJ280" i="39"/>
  <c r="AK280" i="39"/>
  <c r="AL280" i="39"/>
  <c r="AX280" i="39"/>
  <c r="AY280" i="39"/>
  <c r="AZ280" i="39"/>
  <c r="BA280" i="39"/>
  <c r="BB280" i="39"/>
  <c r="BN280" i="39"/>
  <c r="BO280" i="39"/>
  <c r="BP280" i="39"/>
  <c r="BQ280" i="39"/>
  <c r="BR280" i="39"/>
  <c r="A281" i="39"/>
  <c r="B281" i="39"/>
  <c r="C281" i="39"/>
  <c r="D281" i="39"/>
  <c r="E281" i="39"/>
  <c r="F281" i="39"/>
  <c r="G281" i="39"/>
  <c r="S281" i="39"/>
  <c r="T281" i="39"/>
  <c r="U281" i="39"/>
  <c r="V281" i="39"/>
  <c r="W281" i="39"/>
  <c r="X281" i="39"/>
  <c r="Y281" i="39"/>
  <c r="Z281" i="39"/>
  <c r="AA281" i="39"/>
  <c r="AB281" i="39"/>
  <c r="AC281" i="39"/>
  <c r="AD281" i="39"/>
  <c r="AE281" i="39"/>
  <c r="AF281" i="39"/>
  <c r="AG281" i="39"/>
  <c r="AH281" i="39"/>
  <c r="AI281" i="39"/>
  <c r="AJ281" i="39"/>
  <c r="AK281" i="39"/>
  <c r="AL281" i="39"/>
  <c r="AX281" i="39"/>
  <c r="AY281" i="39"/>
  <c r="AZ281" i="39"/>
  <c r="BA281" i="39"/>
  <c r="BB281" i="39"/>
  <c r="BN281" i="39"/>
  <c r="BO281" i="39"/>
  <c r="BP281" i="39"/>
  <c r="BQ281" i="39"/>
  <c r="BR281" i="39"/>
  <c r="A282" i="39"/>
  <c r="B282" i="39"/>
  <c r="C282" i="39"/>
  <c r="D282" i="39"/>
  <c r="E282" i="39"/>
  <c r="F282" i="39"/>
  <c r="G282" i="39"/>
  <c r="S282" i="39"/>
  <c r="T282" i="39"/>
  <c r="U282" i="39"/>
  <c r="V282" i="39"/>
  <c r="W282" i="39"/>
  <c r="X282" i="39"/>
  <c r="Y282" i="39"/>
  <c r="Z282" i="39"/>
  <c r="AA282" i="39"/>
  <c r="AB282" i="39"/>
  <c r="AC282" i="39"/>
  <c r="AD282" i="39"/>
  <c r="AE282" i="39"/>
  <c r="AF282" i="39"/>
  <c r="AG282" i="39"/>
  <c r="AH282" i="39"/>
  <c r="AI282" i="39"/>
  <c r="AJ282" i="39"/>
  <c r="AK282" i="39"/>
  <c r="AL282" i="39"/>
  <c r="AX282" i="39"/>
  <c r="AY282" i="39"/>
  <c r="AZ282" i="39"/>
  <c r="BA282" i="39"/>
  <c r="BB282" i="39"/>
  <c r="BN282" i="39"/>
  <c r="BO282" i="39"/>
  <c r="BP282" i="39"/>
  <c r="BQ282" i="39"/>
  <c r="BR282" i="39"/>
  <c r="A283" i="39"/>
  <c r="B283" i="39"/>
  <c r="C283" i="39"/>
  <c r="D283" i="39"/>
  <c r="E283" i="39"/>
  <c r="F283" i="39"/>
  <c r="G283" i="39"/>
  <c r="S283" i="39"/>
  <c r="T283" i="39"/>
  <c r="U283" i="39"/>
  <c r="V283" i="39"/>
  <c r="W283" i="39"/>
  <c r="X283" i="39"/>
  <c r="Y283" i="39"/>
  <c r="Z283" i="39"/>
  <c r="AA283" i="39"/>
  <c r="AB283" i="39"/>
  <c r="AC283" i="39"/>
  <c r="AD283" i="39"/>
  <c r="AE283" i="39"/>
  <c r="AF283" i="39"/>
  <c r="AG283" i="39"/>
  <c r="AH283" i="39"/>
  <c r="AI283" i="39"/>
  <c r="AJ283" i="39"/>
  <c r="AK283" i="39"/>
  <c r="AL283" i="39"/>
  <c r="AX283" i="39"/>
  <c r="AY283" i="39"/>
  <c r="AZ283" i="39"/>
  <c r="BA283" i="39"/>
  <c r="BB283" i="39"/>
  <c r="BN283" i="39"/>
  <c r="BO283" i="39"/>
  <c r="BP283" i="39"/>
  <c r="BQ283" i="39"/>
  <c r="BR283" i="39"/>
  <c r="A284" i="39"/>
  <c r="B284" i="39"/>
  <c r="C284" i="39"/>
  <c r="D284" i="39"/>
  <c r="E284" i="39"/>
  <c r="F284" i="39"/>
  <c r="G284" i="39"/>
  <c r="S284" i="39"/>
  <c r="T284" i="39"/>
  <c r="U284" i="39"/>
  <c r="V284" i="39"/>
  <c r="W284" i="39"/>
  <c r="X284" i="39"/>
  <c r="Y284" i="39"/>
  <c r="Z284" i="39"/>
  <c r="AA284" i="39"/>
  <c r="AB284" i="39"/>
  <c r="AC284" i="39"/>
  <c r="AD284" i="39"/>
  <c r="AE284" i="39"/>
  <c r="AF284" i="39"/>
  <c r="AG284" i="39"/>
  <c r="AH284" i="39"/>
  <c r="AI284" i="39"/>
  <c r="AJ284" i="39"/>
  <c r="AK284" i="39"/>
  <c r="AL284" i="39"/>
  <c r="AX284" i="39"/>
  <c r="AY284" i="39"/>
  <c r="AZ284" i="39"/>
  <c r="BA284" i="39"/>
  <c r="BB284" i="39"/>
  <c r="BN284" i="39"/>
  <c r="BO284" i="39"/>
  <c r="BP284" i="39"/>
  <c r="BQ284" i="39"/>
  <c r="BR284" i="39"/>
  <c r="A285" i="39"/>
  <c r="B285" i="39"/>
  <c r="C285" i="39"/>
  <c r="D285" i="39"/>
  <c r="E285" i="39"/>
  <c r="F285" i="39"/>
  <c r="G285" i="39"/>
  <c r="S285" i="39"/>
  <c r="T285" i="39"/>
  <c r="U285" i="39"/>
  <c r="V285" i="39"/>
  <c r="W285" i="39"/>
  <c r="X285" i="39"/>
  <c r="BA285" i="38" s="1"/>
  <c r="Y285" i="39"/>
  <c r="Z285" i="39"/>
  <c r="AA285" i="39"/>
  <c r="AB285" i="39"/>
  <c r="AC285" i="39"/>
  <c r="AD285" i="39"/>
  <c r="AE285" i="39"/>
  <c r="AF285" i="39"/>
  <c r="AG285" i="39"/>
  <c r="AH285" i="39"/>
  <c r="AI285" i="39"/>
  <c r="AJ285" i="39"/>
  <c r="AK285" i="39"/>
  <c r="AL285" i="39"/>
  <c r="AX285" i="39"/>
  <c r="AY285" i="39"/>
  <c r="AZ285" i="39"/>
  <c r="BA285" i="39"/>
  <c r="BB285" i="39"/>
  <c r="BN285" i="39"/>
  <c r="BO285" i="39"/>
  <c r="BP285" i="39"/>
  <c r="BQ285" i="39"/>
  <c r="BR285" i="39"/>
  <c r="A286" i="39"/>
  <c r="B286" i="39"/>
  <c r="C286" i="39"/>
  <c r="D286" i="39"/>
  <c r="E286" i="39"/>
  <c r="F286" i="39"/>
  <c r="G286" i="39"/>
  <c r="S286" i="39"/>
  <c r="T286" i="39"/>
  <c r="U286" i="39"/>
  <c r="V286" i="39"/>
  <c r="W286" i="39"/>
  <c r="X286" i="39"/>
  <c r="Y286" i="39"/>
  <c r="Z286" i="39"/>
  <c r="AA286" i="39"/>
  <c r="AB286" i="39"/>
  <c r="AC286" i="39"/>
  <c r="AD286" i="39"/>
  <c r="AE286" i="39"/>
  <c r="AF286" i="39"/>
  <c r="AG286" i="39"/>
  <c r="AH286" i="39"/>
  <c r="AI286" i="39"/>
  <c r="AJ286" i="39"/>
  <c r="AK286" i="39"/>
  <c r="AL286" i="39"/>
  <c r="AX286" i="39"/>
  <c r="AY286" i="39"/>
  <c r="AZ286" i="39"/>
  <c r="BA286" i="39"/>
  <c r="BB286" i="39"/>
  <c r="BN286" i="39"/>
  <c r="BO286" i="39"/>
  <c r="BP286" i="39"/>
  <c r="BQ286" i="39"/>
  <c r="BR286" i="39"/>
  <c r="A287" i="39"/>
  <c r="B287" i="39"/>
  <c r="C287" i="39"/>
  <c r="D287" i="39"/>
  <c r="E287" i="39"/>
  <c r="F287" i="39"/>
  <c r="G287" i="39"/>
  <c r="S287" i="39"/>
  <c r="T287" i="39"/>
  <c r="U287" i="39"/>
  <c r="V287" i="39"/>
  <c r="W287" i="39"/>
  <c r="X287" i="39"/>
  <c r="Y287" i="39"/>
  <c r="Z287" i="39"/>
  <c r="AA287" i="39"/>
  <c r="AB287" i="39"/>
  <c r="AC287" i="39"/>
  <c r="AD287" i="39"/>
  <c r="AE287" i="39"/>
  <c r="AF287" i="39"/>
  <c r="AG287" i="39"/>
  <c r="AH287" i="39"/>
  <c r="AI287" i="39"/>
  <c r="AJ287" i="39"/>
  <c r="AK287" i="39"/>
  <c r="AL287" i="39"/>
  <c r="AX287" i="39"/>
  <c r="AY287" i="39"/>
  <c r="AZ287" i="39"/>
  <c r="BA287" i="39"/>
  <c r="BB287" i="39"/>
  <c r="BN287" i="39"/>
  <c r="BO287" i="39"/>
  <c r="BP287" i="39"/>
  <c r="BQ287" i="39"/>
  <c r="BR287" i="39"/>
  <c r="A288" i="39"/>
  <c r="B288" i="39"/>
  <c r="C288" i="39"/>
  <c r="D288" i="39"/>
  <c r="E288" i="39"/>
  <c r="F288" i="39"/>
  <c r="G288" i="39"/>
  <c r="S288" i="39"/>
  <c r="T288" i="39"/>
  <c r="U288" i="39"/>
  <c r="V288" i="39"/>
  <c r="W288" i="39"/>
  <c r="X288" i="39"/>
  <c r="Y288" i="39"/>
  <c r="Z288" i="39"/>
  <c r="AA288" i="39"/>
  <c r="AB288" i="39"/>
  <c r="AC288" i="39"/>
  <c r="Y288" i="37" s="1"/>
  <c r="AD288" i="39"/>
  <c r="AE288" i="39"/>
  <c r="AF288" i="39"/>
  <c r="AG288" i="39"/>
  <c r="AH288" i="39"/>
  <c r="AI288" i="39"/>
  <c r="AJ288" i="39"/>
  <c r="AK288" i="39"/>
  <c r="AL288" i="39"/>
  <c r="AX288" i="39"/>
  <c r="AY288" i="39"/>
  <c r="AZ288" i="39"/>
  <c r="BA288" i="39"/>
  <c r="BB288" i="39"/>
  <c r="BN288" i="39"/>
  <c r="BO288" i="39"/>
  <c r="BP288" i="39"/>
  <c r="BQ288" i="39"/>
  <c r="BR288" i="39"/>
  <c r="A289" i="39"/>
  <c r="B289" i="39"/>
  <c r="C289" i="39"/>
  <c r="D289" i="39"/>
  <c r="E289" i="39"/>
  <c r="F289" i="39"/>
  <c r="G289" i="39"/>
  <c r="S289" i="39"/>
  <c r="T289" i="39"/>
  <c r="U289" i="39"/>
  <c r="V289" i="39"/>
  <c r="W289" i="39"/>
  <c r="X289" i="39"/>
  <c r="Y289" i="39"/>
  <c r="Z289" i="39"/>
  <c r="AA289" i="39"/>
  <c r="AB289" i="39"/>
  <c r="AC289" i="39"/>
  <c r="AD289" i="39"/>
  <c r="AE289" i="39"/>
  <c r="AF289" i="39"/>
  <c r="AG289" i="39"/>
  <c r="AH289" i="39"/>
  <c r="AI289" i="39"/>
  <c r="AJ289" i="39"/>
  <c r="AK289" i="39"/>
  <c r="AL289" i="39"/>
  <c r="AX289" i="39"/>
  <c r="AY289" i="39"/>
  <c r="AZ289" i="39"/>
  <c r="BA289" i="39"/>
  <c r="BB289" i="39"/>
  <c r="BN289" i="39"/>
  <c r="BO289" i="39"/>
  <c r="BP289" i="39"/>
  <c r="BQ289" i="39"/>
  <c r="BR289" i="39"/>
  <c r="A290" i="39"/>
  <c r="B290" i="39"/>
  <c r="C290" i="39"/>
  <c r="D290" i="39"/>
  <c r="E290" i="39"/>
  <c r="F290" i="39"/>
  <c r="G290" i="39"/>
  <c r="S290" i="39"/>
  <c r="T290" i="39"/>
  <c r="U290" i="39"/>
  <c r="V290" i="39"/>
  <c r="W290" i="39"/>
  <c r="X290" i="39"/>
  <c r="Y290" i="39"/>
  <c r="Z290" i="39"/>
  <c r="AA290" i="39"/>
  <c r="AB290" i="39"/>
  <c r="AC290" i="39"/>
  <c r="AD290" i="39"/>
  <c r="AE290" i="39"/>
  <c r="AF290" i="39"/>
  <c r="AG290" i="39"/>
  <c r="AH290" i="39"/>
  <c r="AI290" i="39"/>
  <c r="AJ290" i="39"/>
  <c r="AK290" i="39"/>
  <c r="AL290" i="39"/>
  <c r="AX290" i="39"/>
  <c r="AY290" i="39"/>
  <c r="AZ290" i="39"/>
  <c r="BA290" i="39"/>
  <c r="BB290" i="39"/>
  <c r="BN290" i="39"/>
  <c r="BO290" i="39"/>
  <c r="BP290" i="39"/>
  <c r="BQ290" i="39"/>
  <c r="BR290" i="39"/>
  <c r="A291" i="39"/>
  <c r="B291" i="39"/>
  <c r="C291" i="39"/>
  <c r="D291" i="39"/>
  <c r="E291" i="39"/>
  <c r="F291" i="39"/>
  <c r="G291" i="39"/>
  <c r="S291" i="39"/>
  <c r="T291" i="39"/>
  <c r="U291" i="39"/>
  <c r="V291" i="39"/>
  <c r="W291" i="39"/>
  <c r="X291" i="39"/>
  <c r="Y291" i="39"/>
  <c r="Z291" i="39"/>
  <c r="AA291" i="39"/>
  <c r="AB291" i="39"/>
  <c r="AC291" i="39"/>
  <c r="AD291" i="39"/>
  <c r="AE291" i="39"/>
  <c r="AF291" i="39"/>
  <c r="AG291" i="39"/>
  <c r="AH291" i="39"/>
  <c r="AI291" i="39"/>
  <c r="AJ291" i="39"/>
  <c r="AK291" i="39"/>
  <c r="AL291" i="39"/>
  <c r="AX291" i="39"/>
  <c r="AY291" i="39"/>
  <c r="AZ291" i="39"/>
  <c r="BA291" i="39"/>
  <c r="BB291" i="39"/>
  <c r="BN291" i="39"/>
  <c r="BO291" i="39"/>
  <c r="BP291" i="39"/>
  <c r="BQ291" i="39"/>
  <c r="BR291" i="39"/>
  <c r="A292" i="39"/>
  <c r="B292" i="39"/>
  <c r="C292" i="39"/>
  <c r="D292" i="39"/>
  <c r="E292" i="39"/>
  <c r="F292" i="39"/>
  <c r="G292" i="39"/>
  <c r="S292" i="39"/>
  <c r="T292" i="39"/>
  <c r="U292" i="39"/>
  <c r="V292" i="39"/>
  <c r="W292" i="39"/>
  <c r="X292" i="39"/>
  <c r="Y292" i="39"/>
  <c r="Z292" i="39"/>
  <c r="AA292" i="39"/>
  <c r="AB292" i="39"/>
  <c r="AC292" i="39"/>
  <c r="AD292" i="39"/>
  <c r="AE292" i="39"/>
  <c r="AF292" i="39"/>
  <c r="AG292" i="39"/>
  <c r="AH292" i="39"/>
  <c r="AI292" i="39"/>
  <c r="AJ292" i="39"/>
  <c r="AK292" i="39"/>
  <c r="AL292" i="39"/>
  <c r="AX292" i="39"/>
  <c r="AY292" i="39"/>
  <c r="AZ292" i="39"/>
  <c r="BA292" i="39"/>
  <c r="BB292" i="39"/>
  <c r="BN292" i="39"/>
  <c r="BO292" i="39"/>
  <c r="BP292" i="39"/>
  <c r="BQ292" i="39"/>
  <c r="BR292" i="39"/>
  <c r="A293" i="39"/>
  <c r="B293" i="39"/>
  <c r="C293" i="39"/>
  <c r="D293" i="39"/>
  <c r="E293" i="39"/>
  <c r="F293" i="39"/>
  <c r="G293" i="39"/>
  <c r="S293" i="39"/>
  <c r="T293" i="39"/>
  <c r="U293" i="39"/>
  <c r="V293" i="39"/>
  <c r="W293" i="39"/>
  <c r="X293" i="39"/>
  <c r="Y293" i="39"/>
  <c r="Z293" i="39"/>
  <c r="AA293" i="39"/>
  <c r="AB293" i="39"/>
  <c r="AC293" i="39"/>
  <c r="AD293" i="39"/>
  <c r="AE293" i="39"/>
  <c r="AF293" i="39"/>
  <c r="AG293" i="39"/>
  <c r="AH293" i="39"/>
  <c r="AI293" i="39"/>
  <c r="AJ293" i="39"/>
  <c r="AK293" i="39"/>
  <c r="AL293" i="39"/>
  <c r="AX293" i="39"/>
  <c r="AY293" i="39"/>
  <c r="AZ293" i="39"/>
  <c r="BA293" i="39"/>
  <c r="BB293" i="39"/>
  <c r="BN293" i="39"/>
  <c r="BO293" i="39"/>
  <c r="BP293" i="39"/>
  <c r="BQ293" i="39"/>
  <c r="BR293" i="39"/>
  <c r="A294" i="39"/>
  <c r="B294" i="39"/>
  <c r="C294" i="39"/>
  <c r="D294" i="39"/>
  <c r="E294" i="39"/>
  <c r="F294" i="39"/>
  <c r="G294" i="39"/>
  <c r="S294" i="39"/>
  <c r="T294" i="39"/>
  <c r="U294" i="39"/>
  <c r="V294" i="39"/>
  <c r="W294" i="39"/>
  <c r="X294" i="39"/>
  <c r="Y294" i="39"/>
  <c r="Z294" i="39"/>
  <c r="AA294" i="39"/>
  <c r="AB294" i="39"/>
  <c r="AC294" i="39"/>
  <c r="AD294" i="39"/>
  <c r="AE294" i="39"/>
  <c r="AF294" i="39"/>
  <c r="AG294" i="39"/>
  <c r="AH294" i="39"/>
  <c r="AI294" i="39"/>
  <c r="AJ294" i="39"/>
  <c r="AK294" i="39"/>
  <c r="AL294" i="39"/>
  <c r="AX294" i="39"/>
  <c r="AY294" i="39"/>
  <c r="AZ294" i="39"/>
  <c r="BA294" i="39"/>
  <c r="BB294" i="39"/>
  <c r="BN294" i="39"/>
  <c r="BO294" i="39"/>
  <c r="BP294" i="39"/>
  <c r="BQ294" i="39"/>
  <c r="BR294" i="39"/>
  <c r="A295" i="39"/>
  <c r="B295" i="39"/>
  <c r="C295" i="39"/>
  <c r="D295" i="39"/>
  <c r="E295" i="39"/>
  <c r="F295" i="39"/>
  <c r="G295" i="39"/>
  <c r="S295" i="39"/>
  <c r="T295" i="39"/>
  <c r="U295" i="39"/>
  <c r="V295" i="39"/>
  <c r="W295" i="39"/>
  <c r="X295" i="39"/>
  <c r="Y295" i="39"/>
  <c r="Z295" i="39"/>
  <c r="AA295" i="39"/>
  <c r="AB295" i="39"/>
  <c r="AC295" i="39"/>
  <c r="AD295" i="39"/>
  <c r="AE295" i="39"/>
  <c r="AF295" i="39"/>
  <c r="AG295" i="39"/>
  <c r="AH295" i="39"/>
  <c r="AI295" i="39"/>
  <c r="AJ295" i="39"/>
  <c r="AK295" i="39"/>
  <c r="AL295" i="39"/>
  <c r="AX295" i="39"/>
  <c r="AY295" i="39"/>
  <c r="AZ295" i="39"/>
  <c r="BA295" i="39"/>
  <c r="BB295" i="39"/>
  <c r="BN295" i="39"/>
  <c r="BO295" i="39"/>
  <c r="BP295" i="39"/>
  <c r="BQ295" i="39"/>
  <c r="BR295" i="39"/>
  <c r="A296" i="39"/>
  <c r="B296" i="39"/>
  <c r="C296" i="39"/>
  <c r="D296" i="39"/>
  <c r="E296" i="39"/>
  <c r="F296" i="39"/>
  <c r="G296" i="39"/>
  <c r="S296" i="39"/>
  <c r="T296" i="39"/>
  <c r="U296" i="39"/>
  <c r="V296" i="39"/>
  <c r="W296" i="39"/>
  <c r="X296" i="39"/>
  <c r="Y296" i="39"/>
  <c r="Z296" i="39"/>
  <c r="AA296" i="39"/>
  <c r="AB296" i="39"/>
  <c r="AC296" i="39"/>
  <c r="Y296" i="37" s="1"/>
  <c r="AD296" i="39"/>
  <c r="AE296" i="39"/>
  <c r="AF296" i="39"/>
  <c r="AG296" i="39"/>
  <c r="AH296" i="39"/>
  <c r="AI296" i="39"/>
  <c r="AJ296" i="39"/>
  <c r="AK296" i="39"/>
  <c r="AL296" i="39"/>
  <c r="AX296" i="39"/>
  <c r="AY296" i="39"/>
  <c r="AZ296" i="39"/>
  <c r="BA296" i="39"/>
  <c r="BB296" i="39"/>
  <c r="BN296" i="39"/>
  <c r="BO296" i="39"/>
  <c r="BP296" i="39"/>
  <c r="BQ296" i="39"/>
  <c r="BR296" i="39"/>
  <c r="A297" i="39"/>
  <c r="B297" i="39"/>
  <c r="C297" i="39"/>
  <c r="D297" i="39"/>
  <c r="E297" i="39"/>
  <c r="F297" i="39"/>
  <c r="G297" i="39"/>
  <c r="S297" i="39"/>
  <c r="T297" i="39"/>
  <c r="U297" i="39"/>
  <c r="V297" i="39"/>
  <c r="W297" i="39"/>
  <c r="X297" i="39"/>
  <c r="Y297" i="39"/>
  <c r="Z297" i="39"/>
  <c r="AA297" i="39"/>
  <c r="AB297" i="39"/>
  <c r="AC297" i="39"/>
  <c r="AD297" i="39"/>
  <c r="AE297" i="39"/>
  <c r="AF297" i="39"/>
  <c r="AG297" i="39"/>
  <c r="AH297" i="39"/>
  <c r="AI297" i="39"/>
  <c r="AJ297" i="39"/>
  <c r="AK297" i="39"/>
  <c r="AL297" i="39"/>
  <c r="AX297" i="39"/>
  <c r="AY297" i="39"/>
  <c r="AZ297" i="39"/>
  <c r="BA297" i="39"/>
  <c r="BB297" i="39"/>
  <c r="BN297" i="39"/>
  <c r="BO297" i="39"/>
  <c r="BP297" i="39"/>
  <c r="BQ297" i="39"/>
  <c r="BR297" i="39"/>
  <c r="A298" i="39"/>
  <c r="B298" i="39"/>
  <c r="C298" i="39"/>
  <c r="W298" i="37" s="1"/>
  <c r="D298" i="39"/>
  <c r="E298" i="39"/>
  <c r="F298" i="39"/>
  <c r="G298" i="39"/>
  <c r="S298" i="39"/>
  <c r="T298" i="39"/>
  <c r="U298" i="39"/>
  <c r="V298" i="39"/>
  <c r="W298" i="39"/>
  <c r="X298" i="39"/>
  <c r="Y298" i="39"/>
  <c r="Z298" i="39"/>
  <c r="AA298" i="39"/>
  <c r="AB298" i="39"/>
  <c r="AC298" i="39"/>
  <c r="AD298" i="39"/>
  <c r="AE298" i="39"/>
  <c r="AF298" i="39"/>
  <c r="AG298" i="39"/>
  <c r="AH298" i="39"/>
  <c r="AI298" i="39"/>
  <c r="AJ298" i="39"/>
  <c r="AK298" i="39"/>
  <c r="AL298" i="39"/>
  <c r="AX298" i="39"/>
  <c r="AY298" i="39"/>
  <c r="AZ298" i="39"/>
  <c r="BA298" i="39"/>
  <c r="BB298" i="39"/>
  <c r="BN298" i="39"/>
  <c r="BO298" i="39"/>
  <c r="BP298" i="39"/>
  <c r="BQ298" i="39"/>
  <c r="BR298" i="39"/>
  <c r="A299" i="39"/>
  <c r="B299" i="39"/>
  <c r="C299" i="39"/>
  <c r="D299" i="39"/>
  <c r="E299" i="39"/>
  <c r="F299" i="39"/>
  <c r="G299" i="39"/>
  <c r="S299" i="39"/>
  <c r="T299" i="39"/>
  <c r="U299" i="39"/>
  <c r="V299" i="39"/>
  <c r="W299" i="39"/>
  <c r="X299" i="39"/>
  <c r="Y299" i="39"/>
  <c r="Z299" i="39"/>
  <c r="AA299" i="39"/>
  <c r="AB299" i="39"/>
  <c r="AC299" i="39"/>
  <c r="AD299" i="39"/>
  <c r="AE299" i="39"/>
  <c r="AF299" i="39"/>
  <c r="AG299" i="39"/>
  <c r="AH299" i="39"/>
  <c r="AI299" i="39"/>
  <c r="AJ299" i="39"/>
  <c r="AK299" i="39"/>
  <c r="AL299" i="39"/>
  <c r="AX299" i="39"/>
  <c r="AY299" i="39"/>
  <c r="AZ299" i="39"/>
  <c r="BA299" i="39"/>
  <c r="BB299" i="39"/>
  <c r="BN299" i="39"/>
  <c r="BO299" i="39"/>
  <c r="BP299" i="39"/>
  <c r="BQ299" i="39"/>
  <c r="BR299" i="39"/>
  <c r="A300" i="39"/>
  <c r="B300" i="39"/>
  <c r="C300" i="39"/>
  <c r="D300" i="39"/>
  <c r="E300" i="39"/>
  <c r="F300" i="39"/>
  <c r="G300" i="39"/>
  <c r="S300" i="39"/>
  <c r="T300" i="39"/>
  <c r="U300" i="39"/>
  <c r="V300" i="39"/>
  <c r="W300" i="39"/>
  <c r="X300" i="39"/>
  <c r="Y300" i="39"/>
  <c r="Z300" i="39"/>
  <c r="AA300" i="39"/>
  <c r="AB300" i="39"/>
  <c r="AC300" i="39"/>
  <c r="AD300" i="39"/>
  <c r="AE300" i="39"/>
  <c r="AF300" i="39"/>
  <c r="AG300" i="39"/>
  <c r="AH300" i="39"/>
  <c r="AI300" i="39"/>
  <c r="AJ300" i="39"/>
  <c r="AK300" i="39"/>
  <c r="AL300" i="39"/>
  <c r="AX300" i="39"/>
  <c r="AY300" i="39"/>
  <c r="AZ300" i="39"/>
  <c r="BA300" i="39"/>
  <c r="BB300" i="39"/>
  <c r="BN300" i="39"/>
  <c r="BO300" i="39"/>
  <c r="BP300" i="39"/>
  <c r="BQ300" i="39"/>
  <c r="BR300" i="39"/>
  <c r="A301" i="39"/>
  <c r="B301" i="39"/>
  <c r="C301" i="39"/>
  <c r="D301" i="39"/>
  <c r="E301" i="39"/>
  <c r="F301" i="39"/>
  <c r="G301" i="39"/>
  <c r="S301" i="39"/>
  <c r="T301" i="39"/>
  <c r="U301" i="39"/>
  <c r="V301" i="39"/>
  <c r="W301" i="39"/>
  <c r="X301" i="39"/>
  <c r="Y301" i="39"/>
  <c r="Z301" i="39"/>
  <c r="AA301" i="39"/>
  <c r="AB301" i="39"/>
  <c r="AC301" i="39"/>
  <c r="AD301" i="39"/>
  <c r="AE301" i="39"/>
  <c r="AF301" i="39"/>
  <c r="AG301" i="39"/>
  <c r="AH301" i="39"/>
  <c r="AI301" i="39"/>
  <c r="AJ301" i="39"/>
  <c r="AK301" i="39"/>
  <c r="AL301" i="39"/>
  <c r="AX301" i="39"/>
  <c r="AY301" i="39"/>
  <c r="AZ301" i="39"/>
  <c r="BA301" i="39"/>
  <c r="BB301" i="39"/>
  <c r="BN301" i="39"/>
  <c r="BO301" i="39"/>
  <c r="BP301" i="39"/>
  <c r="BQ301" i="39"/>
  <c r="BR301" i="39"/>
  <c r="A302" i="39"/>
  <c r="B302" i="39"/>
  <c r="C302" i="39"/>
  <c r="D302" i="39"/>
  <c r="E302" i="39"/>
  <c r="F302" i="39"/>
  <c r="G302" i="39"/>
  <c r="S302" i="39"/>
  <c r="T302" i="39"/>
  <c r="U302" i="39"/>
  <c r="V302" i="39"/>
  <c r="W302" i="39"/>
  <c r="X302" i="39"/>
  <c r="Y302" i="39"/>
  <c r="Z302" i="39"/>
  <c r="AA302" i="39"/>
  <c r="AB302" i="39"/>
  <c r="AC302" i="39"/>
  <c r="AD302" i="39"/>
  <c r="AE302" i="39"/>
  <c r="AF302" i="39"/>
  <c r="AG302" i="39"/>
  <c r="AH302" i="39"/>
  <c r="AI302" i="39"/>
  <c r="AJ302" i="39"/>
  <c r="AK302" i="39"/>
  <c r="AL302" i="39"/>
  <c r="AX302" i="39"/>
  <c r="AY302" i="39"/>
  <c r="AZ302" i="39"/>
  <c r="BA302" i="39"/>
  <c r="BB302" i="39"/>
  <c r="BN302" i="39"/>
  <c r="BO302" i="39"/>
  <c r="BP302" i="39"/>
  <c r="BQ302" i="39"/>
  <c r="BR302" i="39"/>
  <c r="A303" i="39"/>
  <c r="B303" i="39"/>
  <c r="C303" i="39"/>
  <c r="D303" i="39"/>
  <c r="E303" i="39"/>
  <c r="F303" i="39"/>
  <c r="G303" i="39"/>
  <c r="S303" i="39"/>
  <c r="T303" i="39"/>
  <c r="U303" i="39"/>
  <c r="V303" i="39"/>
  <c r="W303" i="39"/>
  <c r="X303" i="39"/>
  <c r="Y303" i="39"/>
  <c r="Z303" i="39"/>
  <c r="AA303" i="39"/>
  <c r="AB303" i="39"/>
  <c r="AC303" i="39"/>
  <c r="AD303" i="39"/>
  <c r="AE303" i="39"/>
  <c r="AF303" i="39"/>
  <c r="AG303" i="39"/>
  <c r="AH303" i="39"/>
  <c r="AI303" i="39"/>
  <c r="AJ303" i="39"/>
  <c r="AK303" i="39"/>
  <c r="AL303" i="39"/>
  <c r="AX303" i="39"/>
  <c r="AY303" i="39"/>
  <c r="AZ303" i="39"/>
  <c r="BA303" i="39"/>
  <c r="BB303" i="39"/>
  <c r="BN303" i="39"/>
  <c r="BO303" i="39"/>
  <c r="BP303" i="39"/>
  <c r="BQ303" i="39"/>
  <c r="BR303" i="39"/>
  <c r="A304" i="39"/>
  <c r="B304" i="39"/>
  <c r="C304" i="39"/>
  <c r="D304" i="39"/>
  <c r="E304" i="39"/>
  <c r="F304" i="39"/>
  <c r="G304" i="39"/>
  <c r="S304" i="39"/>
  <c r="T304" i="39"/>
  <c r="U304" i="39"/>
  <c r="V304" i="39"/>
  <c r="W304" i="39"/>
  <c r="X304" i="39"/>
  <c r="Y304" i="39"/>
  <c r="Z304" i="39"/>
  <c r="AA304" i="39"/>
  <c r="AB304" i="39"/>
  <c r="AC304" i="39"/>
  <c r="AD304" i="39"/>
  <c r="AE304" i="39"/>
  <c r="AF304" i="39"/>
  <c r="AG304" i="39"/>
  <c r="AH304" i="39"/>
  <c r="AI304" i="39"/>
  <c r="AJ304" i="39"/>
  <c r="AK304" i="39"/>
  <c r="AL304" i="39"/>
  <c r="AX304" i="39"/>
  <c r="AY304" i="39"/>
  <c r="AZ304" i="39"/>
  <c r="BA304" i="39"/>
  <c r="BB304" i="39"/>
  <c r="BN304" i="39"/>
  <c r="BO304" i="39"/>
  <c r="BP304" i="39"/>
  <c r="BQ304" i="39"/>
  <c r="BR304" i="39"/>
  <c r="A305" i="39"/>
  <c r="B305" i="39"/>
  <c r="C305" i="39"/>
  <c r="D305" i="39"/>
  <c r="E305" i="39"/>
  <c r="F305" i="39"/>
  <c r="G305" i="39"/>
  <c r="S305" i="39"/>
  <c r="T305" i="39"/>
  <c r="U305" i="39"/>
  <c r="V305" i="39"/>
  <c r="W305" i="39"/>
  <c r="X305" i="39"/>
  <c r="Y305" i="39"/>
  <c r="Z305" i="39"/>
  <c r="AA305" i="39"/>
  <c r="AB305" i="39"/>
  <c r="AC305" i="39"/>
  <c r="AD305" i="39"/>
  <c r="AE305" i="39"/>
  <c r="AF305" i="39"/>
  <c r="AG305" i="39"/>
  <c r="AH305" i="39"/>
  <c r="AI305" i="39"/>
  <c r="AJ305" i="39"/>
  <c r="AK305" i="39"/>
  <c r="AL305" i="39"/>
  <c r="AX305" i="39"/>
  <c r="AY305" i="39"/>
  <c r="AZ305" i="39"/>
  <c r="BA305" i="39"/>
  <c r="BB305" i="39"/>
  <c r="BN305" i="39"/>
  <c r="BO305" i="39"/>
  <c r="BP305" i="39"/>
  <c r="BQ305" i="39"/>
  <c r="BR305" i="39"/>
  <c r="A306" i="39"/>
  <c r="B306" i="39"/>
  <c r="C306" i="39"/>
  <c r="W306" i="37" s="1"/>
  <c r="D306" i="39"/>
  <c r="E306" i="39"/>
  <c r="F306" i="39"/>
  <c r="G306" i="39"/>
  <c r="S306" i="39"/>
  <c r="T306" i="39"/>
  <c r="U306" i="39"/>
  <c r="V306" i="39"/>
  <c r="W306" i="39"/>
  <c r="X306" i="39"/>
  <c r="Y306" i="39"/>
  <c r="Z306" i="39"/>
  <c r="AA306" i="39"/>
  <c r="AB306" i="39"/>
  <c r="AC306" i="39"/>
  <c r="AD306" i="39"/>
  <c r="AE306" i="39"/>
  <c r="AF306" i="39"/>
  <c r="AG306" i="39"/>
  <c r="AH306" i="39"/>
  <c r="AI306" i="39"/>
  <c r="AJ306" i="39"/>
  <c r="AK306" i="39"/>
  <c r="AL306" i="39"/>
  <c r="AX306" i="39"/>
  <c r="AY306" i="39"/>
  <c r="AZ306" i="39"/>
  <c r="BA306" i="39"/>
  <c r="BB306" i="39"/>
  <c r="BN306" i="39"/>
  <c r="BO306" i="39"/>
  <c r="BP306" i="39"/>
  <c r="BQ306" i="39"/>
  <c r="BR306" i="39"/>
  <c r="A307" i="39"/>
  <c r="B307" i="39"/>
  <c r="C307" i="39"/>
  <c r="D307" i="39"/>
  <c r="E307" i="39"/>
  <c r="F307" i="39"/>
  <c r="G307" i="39"/>
  <c r="S307" i="39"/>
  <c r="T307" i="39"/>
  <c r="U307" i="39"/>
  <c r="V307" i="39"/>
  <c r="W307" i="39"/>
  <c r="X307" i="39"/>
  <c r="Y307" i="39"/>
  <c r="Z307" i="39"/>
  <c r="AA307" i="39"/>
  <c r="AB307" i="39"/>
  <c r="AC307" i="39"/>
  <c r="AD307" i="39"/>
  <c r="AE307" i="39"/>
  <c r="AF307" i="39"/>
  <c r="AG307" i="39"/>
  <c r="AH307" i="39"/>
  <c r="AI307" i="39"/>
  <c r="AJ307" i="39"/>
  <c r="AK307" i="39"/>
  <c r="AL307" i="39"/>
  <c r="AX307" i="39"/>
  <c r="AY307" i="39"/>
  <c r="AZ307" i="39"/>
  <c r="BA307" i="39"/>
  <c r="BB307" i="39"/>
  <c r="BN307" i="39"/>
  <c r="BO307" i="39"/>
  <c r="BP307" i="39"/>
  <c r="BQ307" i="39"/>
  <c r="BR307" i="39"/>
  <c r="A308" i="39"/>
  <c r="B308" i="39"/>
  <c r="C308" i="39"/>
  <c r="D308" i="39"/>
  <c r="E308" i="39"/>
  <c r="F308" i="39"/>
  <c r="G308" i="39"/>
  <c r="S308" i="39"/>
  <c r="T308" i="39"/>
  <c r="U308" i="39"/>
  <c r="V308" i="39"/>
  <c r="W308" i="39"/>
  <c r="X308" i="39"/>
  <c r="Y308" i="39"/>
  <c r="Z308" i="39"/>
  <c r="AA308" i="39"/>
  <c r="AB308" i="39"/>
  <c r="AC308" i="39"/>
  <c r="AD308" i="39"/>
  <c r="AE308" i="39"/>
  <c r="AF308" i="39"/>
  <c r="AG308" i="39"/>
  <c r="AH308" i="39"/>
  <c r="AI308" i="39"/>
  <c r="AJ308" i="39"/>
  <c r="AK308" i="39"/>
  <c r="AL308" i="39"/>
  <c r="AX308" i="39"/>
  <c r="AY308" i="39"/>
  <c r="AZ308" i="39"/>
  <c r="BA308" i="39"/>
  <c r="BB308" i="39"/>
  <c r="BN308" i="39"/>
  <c r="BO308" i="39"/>
  <c r="BP308" i="39"/>
  <c r="BQ308" i="39"/>
  <c r="BR308" i="39"/>
  <c r="A309" i="39"/>
  <c r="B309" i="39"/>
  <c r="C309" i="39"/>
  <c r="D309" i="39"/>
  <c r="E309" i="39"/>
  <c r="F309" i="39"/>
  <c r="G309" i="39"/>
  <c r="S309" i="39"/>
  <c r="T309" i="39"/>
  <c r="U309" i="39"/>
  <c r="V309" i="39"/>
  <c r="W309" i="39"/>
  <c r="X309" i="39"/>
  <c r="BA309" i="38" s="1"/>
  <c r="Y309" i="39"/>
  <c r="Z309" i="39"/>
  <c r="AA309" i="39"/>
  <c r="AB309" i="39"/>
  <c r="AC309" i="39"/>
  <c r="AD309" i="39"/>
  <c r="AE309" i="39"/>
  <c r="AF309" i="39"/>
  <c r="AG309" i="39"/>
  <c r="AH309" i="39"/>
  <c r="AI309" i="39"/>
  <c r="AJ309" i="39"/>
  <c r="AK309" i="39"/>
  <c r="AL309" i="39"/>
  <c r="AX309" i="39"/>
  <c r="AY309" i="39"/>
  <c r="AZ309" i="39"/>
  <c r="BA309" i="39"/>
  <c r="BB309" i="39"/>
  <c r="BN309" i="39"/>
  <c r="BO309" i="39"/>
  <c r="BP309" i="39"/>
  <c r="BQ309" i="39"/>
  <c r="BR309" i="39"/>
  <c r="A310" i="39"/>
  <c r="B310" i="39"/>
  <c r="C310" i="39"/>
  <c r="D310" i="39"/>
  <c r="E310" i="39"/>
  <c r="F310" i="39"/>
  <c r="G310" i="39"/>
  <c r="S310" i="39"/>
  <c r="T310" i="39"/>
  <c r="U310" i="39"/>
  <c r="V310" i="39"/>
  <c r="W310" i="39"/>
  <c r="X310" i="39"/>
  <c r="Y310" i="39"/>
  <c r="Z310" i="39"/>
  <c r="AA310" i="39"/>
  <c r="AB310" i="39"/>
  <c r="AC310" i="39"/>
  <c r="AD310" i="39"/>
  <c r="AE310" i="39"/>
  <c r="AF310" i="39"/>
  <c r="AG310" i="39"/>
  <c r="AH310" i="39"/>
  <c r="AI310" i="39"/>
  <c r="AJ310" i="39"/>
  <c r="AK310" i="39"/>
  <c r="AL310" i="39"/>
  <c r="AX310" i="39"/>
  <c r="AY310" i="39"/>
  <c r="AZ310" i="39"/>
  <c r="BA310" i="39"/>
  <c r="BB310" i="39"/>
  <c r="BN310" i="39"/>
  <c r="BO310" i="39"/>
  <c r="BP310" i="39"/>
  <c r="BQ310" i="39"/>
  <c r="BR310" i="39"/>
  <c r="A311" i="39"/>
  <c r="B311" i="39"/>
  <c r="C311" i="39"/>
  <c r="D311" i="39"/>
  <c r="E311" i="39"/>
  <c r="F311" i="39"/>
  <c r="G311" i="39"/>
  <c r="S311" i="39"/>
  <c r="T311" i="39"/>
  <c r="U311" i="39"/>
  <c r="V311" i="39"/>
  <c r="W311" i="39"/>
  <c r="X311" i="39"/>
  <c r="Y311" i="39"/>
  <c r="Z311" i="39"/>
  <c r="AA311" i="39"/>
  <c r="AB311" i="39"/>
  <c r="AC311" i="39"/>
  <c r="AD311" i="39"/>
  <c r="AE311" i="39"/>
  <c r="AF311" i="39"/>
  <c r="AG311" i="39"/>
  <c r="AH311" i="39"/>
  <c r="AI311" i="39"/>
  <c r="AJ311" i="39"/>
  <c r="AK311" i="39"/>
  <c r="AL311" i="39"/>
  <c r="AX311" i="39"/>
  <c r="AY311" i="39"/>
  <c r="AZ311" i="39"/>
  <c r="BA311" i="39"/>
  <c r="BB311" i="39"/>
  <c r="BN311" i="39"/>
  <c r="BO311" i="39"/>
  <c r="BP311" i="39"/>
  <c r="BQ311" i="39"/>
  <c r="BR311" i="39"/>
  <c r="A312" i="39"/>
  <c r="B312" i="39"/>
  <c r="C312" i="39"/>
  <c r="D312" i="39"/>
  <c r="E312" i="39"/>
  <c r="F312" i="39"/>
  <c r="G312" i="39"/>
  <c r="S312" i="39"/>
  <c r="T312" i="39"/>
  <c r="U312" i="39"/>
  <c r="V312" i="39"/>
  <c r="W312" i="39"/>
  <c r="X312" i="39"/>
  <c r="Y312" i="39"/>
  <c r="Z312" i="39"/>
  <c r="AA312" i="39"/>
  <c r="AB312" i="39"/>
  <c r="AC312" i="39"/>
  <c r="Y312" i="37" s="1"/>
  <c r="AD312" i="39"/>
  <c r="AE312" i="39"/>
  <c r="AF312" i="39"/>
  <c r="AG312" i="39"/>
  <c r="AH312" i="39"/>
  <c r="AI312" i="39"/>
  <c r="AJ312" i="39"/>
  <c r="AK312" i="39"/>
  <c r="AL312" i="39"/>
  <c r="AX312" i="39"/>
  <c r="AY312" i="39"/>
  <c r="AZ312" i="39"/>
  <c r="BA312" i="39"/>
  <c r="BB312" i="39"/>
  <c r="BN312" i="39"/>
  <c r="BO312" i="39"/>
  <c r="BP312" i="39"/>
  <c r="BQ312" i="39"/>
  <c r="BR312" i="39"/>
  <c r="A313" i="39"/>
  <c r="B313" i="39"/>
  <c r="C313" i="39"/>
  <c r="D313" i="39"/>
  <c r="E313" i="39"/>
  <c r="F313" i="39"/>
  <c r="G313" i="39"/>
  <c r="S313" i="39"/>
  <c r="T313" i="39"/>
  <c r="U313" i="39"/>
  <c r="V313" i="39"/>
  <c r="W313" i="39"/>
  <c r="X313" i="39"/>
  <c r="Y313" i="39"/>
  <c r="Z313" i="39"/>
  <c r="AA313" i="39"/>
  <c r="AB313" i="39"/>
  <c r="AC313" i="39"/>
  <c r="AD313" i="39"/>
  <c r="AE313" i="39"/>
  <c r="AF313" i="39"/>
  <c r="AG313" i="39"/>
  <c r="AH313" i="39"/>
  <c r="AI313" i="39"/>
  <c r="AJ313" i="39"/>
  <c r="AK313" i="39"/>
  <c r="AL313" i="39"/>
  <c r="AX313" i="39"/>
  <c r="AY313" i="39"/>
  <c r="AZ313" i="39"/>
  <c r="BA313" i="39"/>
  <c r="BB313" i="39"/>
  <c r="BN313" i="39"/>
  <c r="BO313" i="39"/>
  <c r="BP313" i="39"/>
  <c r="BQ313" i="39"/>
  <c r="BR313" i="39"/>
  <c r="A314" i="39"/>
  <c r="B314" i="39"/>
  <c r="C314" i="39"/>
  <c r="W314" i="37" s="1"/>
  <c r="D314" i="39"/>
  <c r="E314" i="39"/>
  <c r="F314" i="39"/>
  <c r="G314" i="39"/>
  <c r="S314" i="39"/>
  <c r="T314" i="39"/>
  <c r="U314" i="39"/>
  <c r="V314" i="39"/>
  <c r="W314" i="39"/>
  <c r="X314" i="39"/>
  <c r="Y314" i="39"/>
  <c r="Z314" i="39"/>
  <c r="AA314" i="39"/>
  <c r="AB314" i="39"/>
  <c r="AC314" i="39"/>
  <c r="AD314" i="39"/>
  <c r="AE314" i="39"/>
  <c r="AF314" i="39"/>
  <c r="AG314" i="39"/>
  <c r="AH314" i="39"/>
  <c r="AI314" i="39"/>
  <c r="AJ314" i="39"/>
  <c r="AK314" i="39"/>
  <c r="AL314" i="39"/>
  <c r="AX314" i="39"/>
  <c r="AY314" i="39"/>
  <c r="AZ314" i="39"/>
  <c r="BA314" i="39"/>
  <c r="BB314" i="39"/>
  <c r="BN314" i="39"/>
  <c r="BO314" i="39"/>
  <c r="BP314" i="39"/>
  <c r="BQ314" i="39"/>
  <c r="BR314" i="39"/>
  <c r="A315" i="39"/>
  <c r="B315" i="39"/>
  <c r="C315" i="39"/>
  <c r="D315" i="39"/>
  <c r="E315" i="39"/>
  <c r="F315" i="39"/>
  <c r="G315" i="39"/>
  <c r="S315" i="39"/>
  <c r="T315" i="39"/>
  <c r="U315" i="39"/>
  <c r="V315" i="39"/>
  <c r="W315" i="39"/>
  <c r="X315" i="39"/>
  <c r="Y315" i="39"/>
  <c r="Z315" i="39"/>
  <c r="AA315" i="39"/>
  <c r="AB315" i="39"/>
  <c r="AC315" i="39"/>
  <c r="AD315" i="39"/>
  <c r="AE315" i="39"/>
  <c r="AF315" i="39"/>
  <c r="AG315" i="39"/>
  <c r="AH315" i="39"/>
  <c r="AI315" i="39"/>
  <c r="AJ315" i="39"/>
  <c r="AK315" i="39"/>
  <c r="AL315" i="39"/>
  <c r="AX315" i="39"/>
  <c r="AY315" i="39"/>
  <c r="AZ315" i="39"/>
  <c r="BA315" i="39"/>
  <c r="BB315" i="39"/>
  <c r="BN315" i="39"/>
  <c r="BO315" i="39"/>
  <c r="BP315" i="39"/>
  <c r="BQ315" i="39"/>
  <c r="BR315" i="39"/>
  <c r="A316" i="39"/>
  <c r="B316" i="39"/>
  <c r="C316" i="39"/>
  <c r="D316" i="39"/>
  <c r="E316" i="39"/>
  <c r="F316" i="39"/>
  <c r="G316" i="39"/>
  <c r="S316" i="39"/>
  <c r="T316" i="39"/>
  <c r="U316" i="39"/>
  <c r="V316" i="39"/>
  <c r="W316" i="39"/>
  <c r="X316" i="39"/>
  <c r="Y316" i="39"/>
  <c r="Z316" i="39"/>
  <c r="AA316" i="39"/>
  <c r="AB316" i="39"/>
  <c r="AC316" i="39"/>
  <c r="AD316" i="39"/>
  <c r="AE316" i="39"/>
  <c r="AF316" i="39"/>
  <c r="AG316" i="39"/>
  <c r="AH316" i="39"/>
  <c r="AI316" i="39"/>
  <c r="AJ316" i="39"/>
  <c r="AK316" i="39"/>
  <c r="AL316" i="39"/>
  <c r="AX316" i="39"/>
  <c r="AY316" i="39"/>
  <c r="AZ316" i="39"/>
  <c r="BA316" i="39"/>
  <c r="BB316" i="39"/>
  <c r="BN316" i="39"/>
  <c r="BO316" i="39"/>
  <c r="BP316" i="39"/>
  <c r="BQ316" i="39"/>
  <c r="BR316" i="39"/>
  <c r="A317" i="39"/>
  <c r="B317" i="39"/>
  <c r="C317" i="39"/>
  <c r="D317" i="39"/>
  <c r="E317" i="39"/>
  <c r="F317" i="39"/>
  <c r="G317" i="39"/>
  <c r="S317" i="39"/>
  <c r="T317" i="39"/>
  <c r="U317" i="39"/>
  <c r="V317" i="39"/>
  <c r="W317" i="39"/>
  <c r="X317" i="39"/>
  <c r="BA317" i="38" s="1"/>
  <c r="Y317" i="39"/>
  <c r="Z317" i="39"/>
  <c r="AA317" i="39"/>
  <c r="AB317" i="39"/>
  <c r="AC317" i="39"/>
  <c r="AD317" i="39"/>
  <c r="AE317" i="39"/>
  <c r="AF317" i="39"/>
  <c r="AG317" i="39"/>
  <c r="AH317" i="39"/>
  <c r="AI317" i="39"/>
  <c r="AJ317" i="39"/>
  <c r="AK317" i="39"/>
  <c r="AL317" i="39"/>
  <c r="AX317" i="39"/>
  <c r="AY317" i="39"/>
  <c r="AZ317" i="39"/>
  <c r="BA317" i="39"/>
  <c r="BB317" i="39"/>
  <c r="BN317" i="39"/>
  <c r="BO317" i="39"/>
  <c r="BP317" i="39"/>
  <c r="BQ317" i="39"/>
  <c r="BR317" i="39"/>
  <c r="A318" i="39"/>
  <c r="B318" i="39"/>
  <c r="C318" i="39"/>
  <c r="D318" i="39"/>
  <c r="E318" i="39"/>
  <c r="F318" i="39"/>
  <c r="G318" i="39"/>
  <c r="S318" i="39"/>
  <c r="T318" i="39"/>
  <c r="U318" i="39"/>
  <c r="V318" i="39"/>
  <c r="W318" i="39"/>
  <c r="X318" i="39"/>
  <c r="Y318" i="39"/>
  <c r="Z318" i="39"/>
  <c r="AA318" i="39"/>
  <c r="AB318" i="39"/>
  <c r="AC318" i="39"/>
  <c r="AD318" i="39"/>
  <c r="AE318" i="39"/>
  <c r="AF318" i="39"/>
  <c r="AG318" i="39"/>
  <c r="AH318" i="39"/>
  <c r="AI318" i="39"/>
  <c r="AJ318" i="39"/>
  <c r="AK318" i="39"/>
  <c r="AL318" i="39"/>
  <c r="AX318" i="39"/>
  <c r="AY318" i="39"/>
  <c r="AZ318" i="39"/>
  <c r="BA318" i="39"/>
  <c r="BB318" i="39"/>
  <c r="BN318" i="39"/>
  <c r="BO318" i="39"/>
  <c r="BP318" i="39"/>
  <c r="BQ318" i="39"/>
  <c r="BR318" i="39"/>
  <c r="A319" i="39"/>
  <c r="B319" i="39"/>
  <c r="C319" i="39"/>
  <c r="D319" i="39"/>
  <c r="E319" i="39"/>
  <c r="F319" i="39"/>
  <c r="G319" i="39"/>
  <c r="S319" i="39"/>
  <c r="T319" i="39"/>
  <c r="U319" i="39"/>
  <c r="V319" i="39"/>
  <c r="W319" i="39"/>
  <c r="X319" i="39"/>
  <c r="Y319" i="39"/>
  <c r="Z319" i="39"/>
  <c r="AA319" i="39"/>
  <c r="AB319" i="39"/>
  <c r="AC319" i="39"/>
  <c r="AD319" i="39"/>
  <c r="AE319" i="39"/>
  <c r="AF319" i="39"/>
  <c r="AG319" i="39"/>
  <c r="AH319" i="39"/>
  <c r="AI319" i="39"/>
  <c r="AJ319" i="39"/>
  <c r="AK319" i="39"/>
  <c r="AL319" i="39"/>
  <c r="AX319" i="39"/>
  <c r="AY319" i="39"/>
  <c r="AZ319" i="39"/>
  <c r="BA319" i="39"/>
  <c r="BB319" i="39"/>
  <c r="BN319" i="39"/>
  <c r="BO319" i="39"/>
  <c r="BP319" i="39"/>
  <c r="BQ319" i="39"/>
  <c r="BR319" i="39"/>
  <c r="A320" i="39"/>
  <c r="B320" i="39"/>
  <c r="C320" i="39"/>
  <c r="D320" i="39"/>
  <c r="E320" i="39"/>
  <c r="F320" i="39"/>
  <c r="G320" i="39"/>
  <c r="S320" i="39"/>
  <c r="T320" i="39"/>
  <c r="U320" i="39"/>
  <c r="V320" i="39"/>
  <c r="W320" i="39"/>
  <c r="X320" i="39"/>
  <c r="Y320" i="39"/>
  <c r="Z320" i="39"/>
  <c r="AA320" i="39"/>
  <c r="AB320" i="39"/>
  <c r="AC320" i="39"/>
  <c r="Y320" i="37" s="1"/>
  <c r="AD320" i="39"/>
  <c r="AE320" i="39"/>
  <c r="AF320" i="39"/>
  <c r="AG320" i="39"/>
  <c r="AH320" i="39"/>
  <c r="AI320" i="39"/>
  <c r="AJ320" i="39"/>
  <c r="AK320" i="39"/>
  <c r="AL320" i="39"/>
  <c r="AX320" i="39"/>
  <c r="AY320" i="39"/>
  <c r="AZ320" i="39"/>
  <c r="BA320" i="39"/>
  <c r="BB320" i="39"/>
  <c r="BN320" i="39"/>
  <c r="BO320" i="39"/>
  <c r="BP320" i="39"/>
  <c r="BQ320" i="39"/>
  <c r="BR320" i="39"/>
  <c r="A321" i="39"/>
  <c r="B321" i="39"/>
  <c r="C321" i="39"/>
  <c r="D321" i="39"/>
  <c r="E321" i="39"/>
  <c r="F321" i="39"/>
  <c r="G321" i="39"/>
  <c r="S321" i="39"/>
  <c r="T321" i="39"/>
  <c r="U321" i="39"/>
  <c r="V321" i="39"/>
  <c r="W321" i="39"/>
  <c r="X321" i="39"/>
  <c r="Y321" i="39"/>
  <c r="Z321" i="39"/>
  <c r="AA321" i="39"/>
  <c r="AB321" i="39"/>
  <c r="AC321" i="39"/>
  <c r="AD321" i="39"/>
  <c r="AE321" i="39"/>
  <c r="AF321" i="39"/>
  <c r="AG321" i="39"/>
  <c r="AH321" i="39"/>
  <c r="AI321" i="39"/>
  <c r="AJ321" i="39"/>
  <c r="AK321" i="39"/>
  <c r="AL321" i="39"/>
  <c r="AX321" i="39"/>
  <c r="AY321" i="39"/>
  <c r="AZ321" i="39"/>
  <c r="BA321" i="39"/>
  <c r="BB321" i="39"/>
  <c r="BN321" i="39"/>
  <c r="BO321" i="39"/>
  <c r="BP321" i="39"/>
  <c r="BQ321" i="39"/>
  <c r="BR321" i="39"/>
  <c r="A322" i="39"/>
  <c r="B322" i="39"/>
  <c r="C322" i="39"/>
  <c r="W322" i="37" s="1"/>
  <c r="D322" i="39"/>
  <c r="E322" i="39"/>
  <c r="F322" i="39"/>
  <c r="G322" i="39"/>
  <c r="S322" i="39"/>
  <c r="T322" i="39"/>
  <c r="U322" i="39"/>
  <c r="V322" i="39"/>
  <c r="W322" i="39"/>
  <c r="X322" i="39"/>
  <c r="Y322" i="39"/>
  <c r="Z322" i="39"/>
  <c r="AA322" i="39"/>
  <c r="AB322" i="39"/>
  <c r="AC322" i="39"/>
  <c r="AD322" i="39"/>
  <c r="AE322" i="39"/>
  <c r="AF322" i="39"/>
  <c r="AG322" i="39"/>
  <c r="AH322" i="39"/>
  <c r="AI322" i="39"/>
  <c r="AJ322" i="39"/>
  <c r="AK322" i="39"/>
  <c r="AL322" i="39"/>
  <c r="AX322" i="39"/>
  <c r="AY322" i="39"/>
  <c r="AZ322" i="39"/>
  <c r="BA322" i="39"/>
  <c r="BB322" i="39"/>
  <c r="BN322" i="39"/>
  <c r="BO322" i="39"/>
  <c r="BP322" i="39"/>
  <c r="BQ322" i="39"/>
  <c r="BR322" i="39"/>
  <c r="A323" i="39"/>
  <c r="B323" i="39"/>
  <c r="C323" i="39"/>
  <c r="D323" i="39"/>
  <c r="E323" i="39"/>
  <c r="F323" i="39"/>
  <c r="G323" i="39"/>
  <c r="S323" i="39"/>
  <c r="T323" i="39"/>
  <c r="U323" i="39"/>
  <c r="V323" i="39"/>
  <c r="W323" i="39"/>
  <c r="X323" i="39"/>
  <c r="Y323" i="39"/>
  <c r="Z323" i="39"/>
  <c r="AA323" i="39"/>
  <c r="AB323" i="39"/>
  <c r="AC323" i="39"/>
  <c r="AD323" i="39"/>
  <c r="AE323" i="39"/>
  <c r="AF323" i="39"/>
  <c r="AG323" i="39"/>
  <c r="AH323" i="39"/>
  <c r="AI323" i="39"/>
  <c r="AJ323" i="39"/>
  <c r="AK323" i="39"/>
  <c r="AL323" i="39"/>
  <c r="AX323" i="39"/>
  <c r="AY323" i="39"/>
  <c r="AZ323" i="39"/>
  <c r="BA323" i="39"/>
  <c r="BB323" i="39"/>
  <c r="BN323" i="39"/>
  <c r="BO323" i="39"/>
  <c r="BP323" i="39"/>
  <c r="BQ323" i="39"/>
  <c r="BR323" i="39"/>
  <c r="A324" i="39"/>
  <c r="B324" i="39"/>
  <c r="C324" i="39"/>
  <c r="D324" i="39"/>
  <c r="E324" i="39"/>
  <c r="F324" i="39"/>
  <c r="G324" i="39"/>
  <c r="S324" i="39"/>
  <c r="T324" i="39"/>
  <c r="U324" i="39"/>
  <c r="V324" i="39"/>
  <c r="W324" i="39"/>
  <c r="X324" i="39"/>
  <c r="Y324" i="39"/>
  <c r="Z324" i="39"/>
  <c r="AA324" i="39"/>
  <c r="AB324" i="39"/>
  <c r="AC324" i="39"/>
  <c r="AD324" i="39"/>
  <c r="AE324" i="39"/>
  <c r="AF324" i="39"/>
  <c r="AG324" i="39"/>
  <c r="AH324" i="39"/>
  <c r="AI324" i="39"/>
  <c r="AJ324" i="39"/>
  <c r="AK324" i="39"/>
  <c r="AL324" i="39"/>
  <c r="AX324" i="39"/>
  <c r="AY324" i="39"/>
  <c r="AZ324" i="39"/>
  <c r="BA324" i="39"/>
  <c r="BB324" i="39"/>
  <c r="BN324" i="39"/>
  <c r="BO324" i="39"/>
  <c r="BP324" i="39"/>
  <c r="BQ324" i="39"/>
  <c r="BR324" i="39"/>
  <c r="A325" i="39"/>
  <c r="B325" i="39"/>
  <c r="C325" i="39"/>
  <c r="D325" i="39"/>
  <c r="E325" i="39"/>
  <c r="F325" i="39"/>
  <c r="G325" i="39"/>
  <c r="S325" i="39"/>
  <c r="T325" i="39"/>
  <c r="U325" i="39"/>
  <c r="V325" i="39"/>
  <c r="W325" i="39"/>
  <c r="X325" i="39"/>
  <c r="BA325" i="38" s="1"/>
  <c r="Y325" i="39"/>
  <c r="Z325" i="39"/>
  <c r="AA325" i="39"/>
  <c r="AB325" i="39"/>
  <c r="AC325" i="39"/>
  <c r="AD325" i="39"/>
  <c r="AE325" i="39"/>
  <c r="AF325" i="39"/>
  <c r="AG325" i="39"/>
  <c r="AH325" i="39"/>
  <c r="AI325" i="39"/>
  <c r="AJ325" i="39"/>
  <c r="AK325" i="39"/>
  <c r="AL325" i="39"/>
  <c r="AX325" i="39"/>
  <c r="AY325" i="39"/>
  <c r="AZ325" i="39"/>
  <c r="BA325" i="39"/>
  <c r="BB325" i="39"/>
  <c r="BN325" i="39"/>
  <c r="BO325" i="39"/>
  <c r="BP325" i="39"/>
  <c r="BQ325" i="39"/>
  <c r="BR325" i="39"/>
  <c r="A326" i="39"/>
  <c r="B326" i="39"/>
  <c r="C326" i="39"/>
  <c r="D326" i="39"/>
  <c r="E326" i="39"/>
  <c r="F326" i="39"/>
  <c r="G326" i="39"/>
  <c r="S326" i="39"/>
  <c r="T326" i="39"/>
  <c r="U326" i="39"/>
  <c r="V326" i="39"/>
  <c r="W326" i="39"/>
  <c r="X326" i="39"/>
  <c r="Y326" i="39"/>
  <c r="Z326" i="39"/>
  <c r="AA326" i="39"/>
  <c r="AB326" i="39"/>
  <c r="AC326" i="39"/>
  <c r="AD326" i="39"/>
  <c r="AE326" i="39"/>
  <c r="AF326" i="39"/>
  <c r="AG326" i="39"/>
  <c r="AH326" i="39"/>
  <c r="AI326" i="39"/>
  <c r="AJ326" i="39"/>
  <c r="AK326" i="39"/>
  <c r="AL326" i="39"/>
  <c r="AX326" i="39"/>
  <c r="AY326" i="39"/>
  <c r="AZ326" i="39"/>
  <c r="BA326" i="39"/>
  <c r="BB326" i="39"/>
  <c r="BN326" i="39"/>
  <c r="BO326" i="39"/>
  <c r="BP326" i="39"/>
  <c r="BQ326" i="39"/>
  <c r="BR326" i="39"/>
  <c r="A327" i="39"/>
  <c r="B327" i="39"/>
  <c r="C327" i="39"/>
  <c r="D327" i="39"/>
  <c r="E327" i="39"/>
  <c r="F327" i="39"/>
  <c r="G327" i="39"/>
  <c r="S327" i="39"/>
  <c r="T327" i="39"/>
  <c r="U327" i="39"/>
  <c r="V327" i="39"/>
  <c r="W327" i="39"/>
  <c r="X327" i="39"/>
  <c r="Y327" i="39"/>
  <c r="Z327" i="39"/>
  <c r="AA327" i="39"/>
  <c r="AB327" i="39"/>
  <c r="AC327" i="39"/>
  <c r="AD327" i="39"/>
  <c r="AE327" i="39"/>
  <c r="AF327" i="39"/>
  <c r="AG327" i="39"/>
  <c r="AH327" i="39"/>
  <c r="AI327" i="39"/>
  <c r="AJ327" i="39"/>
  <c r="AK327" i="39"/>
  <c r="AL327" i="39"/>
  <c r="AX327" i="39"/>
  <c r="AY327" i="39"/>
  <c r="AZ327" i="39"/>
  <c r="BA327" i="39"/>
  <c r="BB327" i="39"/>
  <c r="BN327" i="39"/>
  <c r="BO327" i="39"/>
  <c r="BP327" i="39"/>
  <c r="BQ327" i="39"/>
  <c r="BR327" i="39"/>
  <c r="A328" i="39"/>
  <c r="B328" i="39"/>
  <c r="C328" i="39"/>
  <c r="D328" i="39"/>
  <c r="E328" i="39"/>
  <c r="F328" i="39"/>
  <c r="G328" i="39"/>
  <c r="S328" i="39"/>
  <c r="T328" i="39"/>
  <c r="U328" i="39"/>
  <c r="V328" i="39"/>
  <c r="W328" i="39"/>
  <c r="X328" i="39"/>
  <c r="Y328" i="39"/>
  <c r="Z328" i="39"/>
  <c r="AA328" i="39"/>
  <c r="AB328" i="39"/>
  <c r="AC328" i="39"/>
  <c r="Y328" i="37" s="1"/>
  <c r="AD328" i="39"/>
  <c r="AE328" i="39"/>
  <c r="AF328" i="39"/>
  <c r="AG328" i="39"/>
  <c r="AH328" i="39"/>
  <c r="AI328" i="39"/>
  <c r="AJ328" i="39"/>
  <c r="AK328" i="39"/>
  <c r="AL328" i="39"/>
  <c r="AX328" i="39"/>
  <c r="AY328" i="39"/>
  <c r="AZ328" i="39"/>
  <c r="BA328" i="39"/>
  <c r="BB328" i="39"/>
  <c r="BN328" i="39"/>
  <c r="BO328" i="39"/>
  <c r="BP328" i="39"/>
  <c r="BQ328" i="39"/>
  <c r="BR328" i="39"/>
  <c r="A329" i="39"/>
  <c r="B329" i="39"/>
  <c r="C329" i="39"/>
  <c r="D329" i="39"/>
  <c r="E329" i="39"/>
  <c r="F329" i="39"/>
  <c r="G329" i="39"/>
  <c r="S329" i="39"/>
  <c r="T329" i="39"/>
  <c r="U329" i="39"/>
  <c r="V329" i="39"/>
  <c r="W329" i="39"/>
  <c r="X329" i="39"/>
  <c r="Y329" i="39"/>
  <c r="Z329" i="39"/>
  <c r="AA329" i="39"/>
  <c r="AB329" i="39"/>
  <c r="AC329" i="39"/>
  <c r="AD329" i="39"/>
  <c r="AE329" i="39"/>
  <c r="AF329" i="39"/>
  <c r="AG329" i="39"/>
  <c r="AH329" i="39"/>
  <c r="AI329" i="39"/>
  <c r="AJ329" i="39"/>
  <c r="AK329" i="39"/>
  <c r="AL329" i="39"/>
  <c r="AX329" i="39"/>
  <c r="AY329" i="39"/>
  <c r="AZ329" i="39"/>
  <c r="BA329" i="39"/>
  <c r="BB329" i="39"/>
  <c r="BN329" i="39"/>
  <c r="BO329" i="39"/>
  <c r="BP329" i="39"/>
  <c r="BQ329" i="39"/>
  <c r="BR329" i="39"/>
  <c r="A330" i="39"/>
  <c r="B330" i="39"/>
  <c r="C330" i="39"/>
  <c r="W330" i="37" s="1"/>
  <c r="D330" i="39"/>
  <c r="E330" i="39"/>
  <c r="F330" i="39"/>
  <c r="G330" i="39"/>
  <c r="S330" i="39"/>
  <c r="T330" i="39"/>
  <c r="U330" i="39"/>
  <c r="V330" i="39"/>
  <c r="W330" i="39"/>
  <c r="X330" i="39"/>
  <c r="Y330" i="39"/>
  <c r="Z330" i="39"/>
  <c r="AA330" i="39"/>
  <c r="AB330" i="39"/>
  <c r="AC330" i="39"/>
  <c r="AD330" i="39"/>
  <c r="AE330" i="39"/>
  <c r="AF330" i="39"/>
  <c r="AG330" i="39"/>
  <c r="AH330" i="39"/>
  <c r="AI330" i="39"/>
  <c r="AJ330" i="39"/>
  <c r="AK330" i="39"/>
  <c r="AL330" i="39"/>
  <c r="AX330" i="39"/>
  <c r="AY330" i="39"/>
  <c r="AZ330" i="39"/>
  <c r="BA330" i="39"/>
  <c r="BB330" i="39"/>
  <c r="BN330" i="39"/>
  <c r="BO330" i="39"/>
  <c r="BP330" i="39"/>
  <c r="BQ330" i="39"/>
  <c r="BR330" i="39"/>
  <c r="A331" i="39"/>
  <c r="B331" i="39"/>
  <c r="C331" i="39"/>
  <c r="D331" i="39"/>
  <c r="E331" i="39"/>
  <c r="F331" i="39"/>
  <c r="G331" i="39"/>
  <c r="S331" i="39"/>
  <c r="T331" i="39"/>
  <c r="U331" i="39"/>
  <c r="V331" i="39"/>
  <c r="W331" i="39"/>
  <c r="X331" i="39"/>
  <c r="Y331" i="39"/>
  <c r="Z331" i="39"/>
  <c r="AA331" i="39"/>
  <c r="AB331" i="39"/>
  <c r="AC331" i="39"/>
  <c r="AD331" i="39"/>
  <c r="AE331" i="39"/>
  <c r="AF331" i="39"/>
  <c r="AG331" i="39"/>
  <c r="AH331" i="39"/>
  <c r="AI331" i="39"/>
  <c r="AJ331" i="39"/>
  <c r="AK331" i="39"/>
  <c r="AL331" i="39"/>
  <c r="AX331" i="39"/>
  <c r="AY331" i="39"/>
  <c r="AZ331" i="39"/>
  <c r="BA331" i="39"/>
  <c r="BB331" i="39"/>
  <c r="BN331" i="39"/>
  <c r="BO331" i="39"/>
  <c r="BP331" i="39"/>
  <c r="BQ331" i="39"/>
  <c r="BR331" i="39"/>
  <c r="A332" i="39"/>
  <c r="B332" i="39"/>
  <c r="C332" i="39"/>
  <c r="D332" i="39"/>
  <c r="E332" i="39"/>
  <c r="F332" i="39"/>
  <c r="G332" i="39"/>
  <c r="S332" i="39"/>
  <c r="T332" i="39"/>
  <c r="U332" i="39"/>
  <c r="V332" i="39"/>
  <c r="W332" i="39"/>
  <c r="X332" i="39"/>
  <c r="Y332" i="39"/>
  <c r="Z332" i="39"/>
  <c r="AA332" i="39"/>
  <c r="AB332" i="39"/>
  <c r="AC332" i="39"/>
  <c r="AD332" i="39"/>
  <c r="AE332" i="39"/>
  <c r="AF332" i="39"/>
  <c r="AG332" i="39"/>
  <c r="AH332" i="39"/>
  <c r="AI332" i="39"/>
  <c r="AJ332" i="39"/>
  <c r="AK332" i="39"/>
  <c r="AL332" i="39"/>
  <c r="AX332" i="39"/>
  <c r="AY332" i="39"/>
  <c r="AZ332" i="39"/>
  <c r="BA332" i="39"/>
  <c r="BB332" i="39"/>
  <c r="BN332" i="39"/>
  <c r="BO332" i="39"/>
  <c r="BP332" i="39"/>
  <c r="BQ332" i="39"/>
  <c r="BR332" i="39"/>
  <c r="A333" i="39"/>
  <c r="B333" i="39"/>
  <c r="C333" i="39"/>
  <c r="D333" i="39"/>
  <c r="E333" i="39"/>
  <c r="F333" i="39"/>
  <c r="G333" i="39"/>
  <c r="S333" i="39"/>
  <c r="T333" i="39"/>
  <c r="U333" i="39"/>
  <c r="V333" i="39"/>
  <c r="W333" i="39"/>
  <c r="X333" i="39"/>
  <c r="Y333" i="39"/>
  <c r="Z333" i="39"/>
  <c r="AA333" i="39"/>
  <c r="AB333" i="39"/>
  <c r="AC333" i="39"/>
  <c r="AD333" i="39"/>
  <c r="AE333" i="39"/>
  <c r="AF333" i="39"/>
  <c r="AG333" i="39"/>
  <c r="AH333" i="39"/>
  <c r="AI333" i="39"/>
  <c r="AJ333" i="39"/>
  <c r="AK333" i="39"/>
  <c r="AL333" i="39"/>
  <c r="AX333" i="39"/>
  <c r="AY333" i="39"/>
  <c r="AZ333" i="39"/>
  <c r="BA333" i="39"/>
  <c r="BB333" i="39"/>
  <c r="BN333" i="39"/>
  <c r="BO333" i="39"/>
  <c r="BP333" i="39"/>
  <c r="BQ333" i="39"/>
  <c r="BR333" i="39"/>
  <c r="A334" i="39"/>
  <c r="B334" i="39"/>
  <c r="C334" i="39"/>
  <c r="D334" i="39"/>
  <c r="E334" i="39"/>
  <c r="F334" i="39"/>
  <c r="G334" i="39"/>
  <c r="S334" i="39"/>
  <c r="T334" i="39"/>
  <c r="U334" i="39"/>
  <c r="V334" i="39"/>
  <c r="W334" i="39"/>
  <c r="X334" i="39"/>
  <c r="Y334" i="39"/>
  <c r="Z334" i="39"/>
  <c r="AA334" i="39"/>
  <c r="AB334" i="39"/>
  <c r="AC334" i="39"/>
  <c r="AD334" i="39"/>
  <c r="AE334" i="39"/>
  <c r="AF334" i="39"/>
  <c r="AG334" i="39"/>
  <c r="AH334" i="39"/>
  <c r="AI334" i="39"/>
  <c r="AJ334" i="39"/>
  <c r="AK334" i="39"/>
  <c r="AL334" i="39"/>
  <c r="AX334" i="39"/>
  <c r="AY334" i="39"/>
  <c r="AZ334" i="39"/>
  <c r="BA334" i="39"/>
  <c r="BB334" i="39"/>
  <c r="BN334" i="39"/>
  <c r="BO334" i="39"/>
  <c r="BP334" i="39"/>
  <c r="BQ334" i="39"/>
  <c r="BR334" i="39"/>
  <c r="A335" i="39"/>
  <c r="B335" i="39"/>
  <c r="C335" i="39"/>
  <c r="D335" i="39"/>
  <c r="E335" i="39"/>
  <c r="F335" i="39"/>
  <c r="G335" i="39"/>
  <c r="S335" i="39"/>
  <c r="T335" i="39"/>
  <c r="U335" i="39"/>
  <c r="V335" i="39"/>
  <c r="W335" i="39"/>
  <c r="X335" i="39"/>
  <c r="Y335" i="39"/>
  <c r="Z335" i="39"/>
  <c r="AA335" i="39"/>
  <c r="AB335" i="39"/>
  <c r="AC335" i="39"/>
  <c r="AD335" i="39"/>
  <c r="AE335" i="39"/>
  <c r="AF335" i="39"/>
  <c r="AG335" i="39"/>
  <c r="AH335" i="39"/>
  <c r="AI335" i="39"/>
  <c r="AJ335" i="39"/>
  <c r="AK335" i="39"/>
  <c r="AL335" i="39"/>
  <c r="AX335" i="39"/>
  <c r="AY335" i="39"/>
  <c r="AZ335" i="39"/>
  <c r="BA335" i="39"/>
  <c r="BB335" i="39"/>
  <c r="BN335" i="39"/>
  <c r="BO335" i="39"/>
  <c r="BP335" i="39"/>
  <c r="BQ335" i="39"/>
  <c r="BR335" i="39"/>
  <c r="A336" i="39"/>
  <c r="B336" i="39"/>
  <c r="C336" i="39"/>
  <c r="D336" i="39"/>
  <c r="E336" i="39"/>
  <c r="F336" i="39"/>
  <c r="G336" i="39"/>
  <c r="S336" i="39"/>
  <c r="T336" i="39"/>
  <c r="U336" i="39"/>
  <c r="V336" i="39"/>
  <c r="W336" i="39"/>
  <c r="X336" i="39"/>
  <c r="Y336" i="39"/>
  <c r="Z336" i="39"/>
  <c r="AA336" i="39"/>
  <c r="AB336" i="39"/>
  <c r="AC336" i="39"/>
  <c r="AD336" i="39"/>
  <c r="AE336" i="39"/>
  <c r="AF336" i="39"/>
  <c r="AG336" i="39"/>
  <c r="AH336" i="39"/>
  <c r="AI336" i="39"/>
  <c r="AJ336" i="39"/>
  <c r="AK336" i="39"/>
  <c r="AL336" i="39"/>
  <c r="AX336" i="39"/>
  <c r="AY336" i="39"/>
  <c r="AZ336" i="39"/>
  <c r="BA336" i="39"/>
  <c r="BB336" i="39"/>
  <c r="BN336" i="39"/>
  <c r="BO336" i="39"/>
  <c r="BP336" i="39"/>
  <c r="BQ336" i="39"/>
  <c r="BR336" i="39"/>
  <c r="A337" i="39"/>
  <c r="B337" i="39"/>
  <c r="C337" i="39"/>
  <c r="D337" i="39"/>
  <c r="E337" i="39"/>
  <c r="F337" i="39"/>
  <c r="G337" i="39"/>
  <c r="S337" i="39"/>
  <c r="T337" i="39"/>
  <c r="U337" i="39"/>
  <c r="V337" i="39"/>
  <c r="W337" i="39"/>
  <c r="X337" i="39"/>
  <c r="Y337" i="39"/>
  <c r="Z337" i="39"/>
  <c r="AA337" i="39"/>
  <c r="AB337" i="39"/>
  <c r="AC337" i="39"/>
  <c r="AD337" i="39"/>
  <c r="AE337" i="39"/>
  <c r="AF337" i="39"/>
  <c r="AG337" i="39"/>
  <c r="AH337" i="39"/>
  <c r="AI337" i="39"/>
  <c r="AJ337" i="39"/>
  <c r="AK337" i="39"/>
  <c r="AL337" i="39"/>
  <c r="AX337" i="39"/>
  <c r="AY337" i="39"/>
  <c r="AZ337" i="39"/>
  <c r="BA337" i="39"/>
  <c r="BB337" i="39"/>
  <c r="BN337" i="39"/>
  <c r="BO337" i="39"/>
  <c r="BP337" i="39"/>
  <c r="BQ337" i="39"/>
  <c r="BR337" i="39"/>
  <c r="A338" i="39"/>
  <c r="B338" i="39"/>
  <c r="C338" i="39"/>
  <c r="D338" i="39"/>
  <c r="E338" i="39"/>
  <c r="F338" i="39"/>
  <c r="G338" i="39"/>
  <c r="S338" i="39"/>
  <c r="T338" i="39"/>
  <c r="U338" i="39"/>
  <c r="V338" i="39"/>
  <c r="W338" i="39"/>
  <c r="X338" i="39"/>
  <c r="Y338" i="39"/>
  <c r="Z338" i="39"/>
  <c r="AA338" i="39"/>
  <c r="AB338" i="39"/>
  <c r="AC338" i="39"/>
  <c r="AD338" i="39"/>
  <c r="AE338" i="39"/>
  <c r="AF338" i="39"/>
  <c r="AG338" i="39"/>
  <c r="AH338" i="39"/>
  <c r="AI338" i="39"/>
  <c r="AJ338" i="39"/>
  <c r="AK338" i="39"/>
  <c r="AL338" i="39"/>
  <c r="AX338" i="39"/>
  <c r="AY338" i="39"/>
  <c r="AZ338" i="39"/>
  <c r="BA338" i="39"/>
  <c r="BB338" i="39"/>
  <c r="BN338" i="39"/>
  <c r="BO338" i="39"/>
  <c r="BP338" i="39"/>
  <c r="BQ338" i="39"/>
  <c r="BR338" i="39"/>
  <c r="A339" i="39"/>
  <c r="B339" i="39"/>
  <c r="C339" i="39"/>
  <c r="W339" i="37" s="1"/>
  <c r="D339" i="39"/>
  <c r="E339" i="39"/>
  <c r="F339" i="39"/>
  <c r="G339" i="39"/>
  <c r="S339" i="39"/>
  <c r="T339" i="39"/>
  <c r="U339" i="39"/>
  <c r="V339" i="39"/>
  <c r="W339" i="39"/>
  <c r="X339" i="39"/>
  <c r="Y339" i="39"/>
  <c r="Z339" i="39"/>
  <c r="AA339" i="39"/>
  <c r="AB339" i="39"/>
  <c r="AC339" i="39"/>
  <c r="AD339" i="39"/>
  <c r="AE339" i="39"/>
  <c r="AF339" i="39"/>
  <c r="AG339" i="39"/>
  <c r="AH339" i="39"/>
  <c r="AI339" i="39"/>
  <c r="AJ339" i="39"/>
  <c r="AK339" i="39"/>
  <c r="AL339" i="39"/>
  <c r="AX339" i="39"/>
  <c r="AY339" i="39"/>
  <c r="AZ339" i="39"/>
  <c r="BA339" i="39"/>
  <c r="BB339" i="39"/>
  <c r="BN339" i="39"/>
  <c r="BO339" i="39"/>
  <c r="BP339" i="39"/>
  <c r="BQ339" i="39"/>
  <c r="BR339" i="39"/>
  <c r="A340" i="39"/>
  <c r="B340" i="39"/>
  <c r="C340" i="39"/>
  <c r="D340" i="39"/>
  <c r="E340" i="39"/>
  <c r="F340" i="39"/>
  <c r="G340" i="39"/>
  <c r="S340" i="39"/>
  <c r="T340" i="39"/>
  <c r="U340" i="39"/>
  <c r="V340" i="39"/>
  <c r="W340" i="39"/>
  <c r="X340" i="39"/>
  <c r="Y340" i="39"/>
  <c r="Z340" i="39"/>
  <c r="AA340" i="39"/>
  <c r="AB340" i="39"/>
  <c r="AC340" i="39"/>
  <c r="AD340" i="39"/>
  <c r="AE340" i="39"/>
  <c r="AF340" i="39"/>
  <c r="AG340" i="39"/>
  <c r="AH340" i="39"/>
  <c r="AI340" i="39"/>
  <c r="AJ340" i="39"/>
  <c r="AK340" i="39"/>
  <c r="AL340" i="39"/>
  <c r="AX340" i="39"/>
  <c r="AY340" i="39"/>
  <c r="AZ340" i="39"/>
  <c r="BA340" i="39"/>
  <c r="BB340" i="39"/>
  <c r="BN340" i="39"/>
  <c r="BO340" i="39"/>
  <c r="BP340" i="39"/>
  <c r="BQ340" i="39"/>
  <c r="BR340" i="39"/>
  <c r="A341" i="39"/>
  <c r="B341" i="39"/>
  <c r="C341" i="39"/>
  <c r="D341" i="39"/>
  <c r="E341" i="39"/>
  <c r="F341" i="39"/>
  <c r="G341" i="39"/>
  <c r="S341" i="39"/>
  <c r="T341" i="39"/>
  <c r="U341" i="39"/>
  <c r="V341" i="39"/>
  <c r="W341" i="39"/>
  <c r="X341" i="39"/>
  <c r="Y341" i="39"/>
  <c r="Z341" i="39"/>
  <c r="AA341" i="39"/>
  <c r="AB341" i="39"/>
  <c r="AC341" i="39"/>
  <c r="AD341" i="39"/>
  <c r="AE341" i="39"/>
  <c r="AF341" i="39"/>
  <c r="AG341" i="39"/>
  <c r="AH341" i="39"/>
  <c r="AI341" i="39"/>
  <c r="AJ341" i="39"/>
  <c r="AK341" i="39"/>
  <c r="AL341" i="39"/>
  <c r="AX341" i="39"/>
  <c r="AY341" i="39"/>
  <c r="AZ341" i="39"/>
  <c r="BA341" i="39"/>
  <c r="BB341" i="39"/>
  <c r="BN341" i="39"/>
  <c r="BO341" i="39"/>
  <c r="BP341" i="39"/>
  <c r="BQ341" i="39"/>
  <c r="BR341" i="39"/>
  <c r="A342" i="39"/>
  <c r="B342" i="39"/>
  <c r="C342" i="39"/>
  <c r="D342" i="39"/>
  <c r="E342" i="39"/>
  <c r="F342" i="39"/>
  <c r="G342" i="39"/>
  <c r="S342" i="39"/>
  <c r="T342" i="39"/>
  <c r="U342" i="39"/>
  <c r="V342" i="39"/>
  <c r="W342" i="39"/>
  <c r="X342" i="39"/>
  <c r="BA342" i="38" s="1"/>
  <c r="Y342" i="39"/>
  <c r="Z342" i="39"/>
  <c r="AA342" i="39"/>
  <c r="AB342" i="39"/>
  <c r="AC342" i="39"/>
  <c r="AD342" i="39"/>
  <c r="AE342" i="39"/>
  <c r="AF342" i="39"/>
  <c r="AG342" i="39"/>
  <c r="AH342" i="39"/>
  <c r="AI342" i="39"/>
  <c r="AJ342" i="39"/>
  <c r="AK342" i="39"/>
  <c r="AL342" i="39"/>
  <c r="AX342" i="39"/>
  <c r="AY342" i="39"/>
  <c r="AZ342" i="39"/>
  <c r="BA342" i="39"/>
  <c r="BB342" i="39"/>
  <c r="BN342" i="39"/>
  <c r="BO342" i="39"/>
  <c r="BP342" i="39"/>
  <c r="BQ342" i="39"/>
  <c r="BR342" i="39"/>
  <c r="A343" i="39"/>
  <c r="B343" i="39"/>
  <c r="C343" i="39"/>
  <c r="D343" i="39"/>
  <c r="E343" i="39"/>
  <c r="F343" i="39"/>
  <c r="G343" i="39"/>
  <c r="S343" i="39"/>
  <c r="T343" i="39"/>
  <c r="U343" i="39"/>
  <c r="V343" i="39"/>
  <c r="W343" i="39"/>
  <c r="X343" i="39"/>
  <c r="Y343" i="39"/>
  <c r="Z343" i="39"/>
  <c r="AA343" i="39"/>
  <c r="AB343" i="39"/>
  <c r="AC343" i="39"/>
  <c r="AD343" i="39"/>
  <c r="AE343" i="39"/>
  <c r="AF343" i="39"/>
  <c r="AG343" i="39"/>
  <c r="AH343" i="39"/>
  <c r="AI343" i="39"/>
  <c r="AJ343" i="39"/>
  <c r="AK343" i="39"/>
  <c r="AL343" i="39"/>
  <c r="AX343" i="39"/>
  <c r="AY343" i="39"/>
  <c r="AZ343" i="39"/>
  <c r="BA343" i="39"/>
  <c r="BB343" i="39"/>
  <c r="BN343" i="39"/>
  <c r="BO343" i="39"/>
  <c r="BP343" i="39"/>
  <c r="BQ343" i="39"/>
  <c r="BR343" i="39"/>
  <c r="A344" i="39"/>
  <c r="B344" i="39"/>
  <c r="C344" i="39"/>
  <c r="D344" i="39"/>
  <c r="E344" i="39"/>
  <c r="F344" i="39"/>
  <c r="G344" i="39"/>
  <c r="S344" i="39"/>
  <c r="T344" i="39"/>
  <c r="U344" i="39"/>
  <c r="V344" i="39"/>
  <c r="W344" i="39"/>
  <c r="X344" i="39"/>
  <c r="Y344" i="39"/>
  <c r="Z344" i="39"/>
  <c r="AA344" i="39"/>
  <c r="AB344" i="39"/>
  <c r="AC344" i="39"/>
  <c r="AD344" i="39"/>
  <c r="AE344" i="39"/>
  <c r="AF344" i="39"/>
  <c r="AG344" i="39"/>
  <c r="AH344" i="39"/>
  <c r="AI344" i="39"/>
  <c r="AJ344" i="39"/>
  <c r="AK344" i="39"/>
  <c r="AL344" i="39"/>
  <c r="AX344" i="39"/>
  <c r="AY344" i="39"/>
  <c r="AZ344" i="39"/>
  <c r="BA344" i="39"/>
  <c r="BB344" i="39"/>
  <c r="BN344" i="39"/>
  <c r="BO344" i="39"/>
  <c r="BP344" i="39"/>
  <c r="BQ344" i="39"/>
  <c r="BR344" i="39"/>
  <c r="A345" i="39"/>
  <c r="B345" i="39"/>
  <c r="C345" i="39"/>
  <c r="D345" i="39"/>
  <c r="E345" i="39"/>
  <c r="F345" i="39"/>
  <c r="G345" i="39"/>
  <c r="S345" i="39"/>
  <c r="T345" i="39"/>
  <c r="U345" i="39"/>
  <c r="V345" i="39"/>
  <c r="W345" i="39"/>
  <c r="X345" i="39"/>
  <c r="Y345" i="39"/>
  <c r="Z345" i="39"/>
  <c r="AA345" i="39"/>
  <c r="AB345" i="39"/>
  <c r="AC345" i="39"/>
  <c r="Y345" i="37" s="1"/>
  <c r="AD345" i="39"/>
  <c r="AE345" i="39"/>
  <c r="AF345" i="39"/>
  <c r="AG345" i="39"/>
  <c r="AH345" i="39"/>
  <c r="AI345" i="39"/>
  <c r="AJ345" i="39"/>
  <c r="AK345" i="39"/>
  <c r="AL345" i="39"/>
  <c r="AX345" i="39"/>
  <c r="AY345" i="39"/>
  <c r="AZ345" i="39"/>
  <c r="BA345" i="39"/>
  <c r="BB345" i="39"/>
  <c r="BN345" i="39"/>
  <c r="BO345" i="39"/>
  <c r="BP345" i="39"/>
  <c r="BQ345" i="39"/>
  <c r="BR345" i="39"/>
  <c r="A346" i="39"/>
  <c r="B346" i="39"/>
  <c r="C346" i="39"/>
  <c r="W346" i="37" s="1"/>
  <c r="D346" i="39"/>
  <c r="E346" i="39"/>
  <c r="F346" i="39"/>
  <c r="G346" i="39"/>
  <c r="S346" i="39"/>
  <c r="T346" i="39"/>
  <c r="U346" i="39"/>
  <c r="V346" i="39"/>
  <c r="W346" i="39"/>
  <c r="X346" i="39"/>
  <c r="Y346" i="39"/>
  <c r="Z346" i="39"/>
  <c r="AA346" i="39"/>
  <c r="AB346" i="39"/>
  <c r="AC346" i="39"/>
  <c r="AD346" i="39"/>
  <c r="AE346" i="39"/>
  <c r="AF346" i="39"/>
  <c r="AG346" i="39"/>
  <c r="AH346" i="39"/>
  <c r="AI346" i="39"/>
  <c r="AJ346" i="39"/>
  <c r="AK346" i="39"/>
  <c r="AL346" i="39"/>
  <c r="AX346" i="39"/>
  <c r="AY346" i="39"/>
  <c r="AZ346" i="39"/>
  <c r="BA346" i="39"/>
  <c r="BB346" i="39"/>
  <c r="BN346" i="39"/>
  <c r="BO346" i="39"/>
  <c r="BP346" i="39"/>
  <c r="BQ346" i="39"/>
  <c r="BR346" i="39"/>
  <c r="A347" i="39"/>
  <c r="B347" i="39"/>
  <c r="C347" i="39"/>
  <c r="W347" i="37" s="1"/>
  <c r="D347" i="39"/>
  <c r="E347" i="39"/>
  <c r="F347" i="39"/>
  <c r="G347" i="39"/>
  <c r="S347" i="39"/>
  <c r="T347" i="39"/>
  <c r="U347" i="39"/>
  <c r="V347" i="39"/>
  <c r="W347" i="39"/>
  <c r="X347" i="39"/>
  <c r="Y347" i="39"/>
  <c r="Z347" i="39"/>
  <c r="AA347" i="39"/>
  <c r="AB347" i="39"/>
  <c r="AC347" i="39"/>
  <c r="AD347" i="39"/>
  <c r="AE347" i="39"/>
  <c r="AF347" i="39"/>
  <c r="AG347" i="39"/>
  <c r="AH347" i="39"/>
  <c r="AI347" i="39"/>
  <c r="AJ347" i="39"/>
  <c r="AK347" i="39"/>
  <c r="AL347" i="39"/>
  <c r="AX347" i="39"/>
  <c r="AY347" i="39"/>
  <c r="AZ347" i="39"/>
  <c r="BA347" i="39"/>
  <c r="BB347" i="39"/>
  <c r="BN347" i="39"/>
  <c r="BO347" i="39"/>
  <c r="BP347" i="39"/>
  <c r="BQ347" i="39"/>
  <c r="BR347" i="39"/>
  <c r="A348" i="39"/>
  <c r="B348" i="39"/>
  <c r="C348" i="39"/>
  <c r="D348" i="39"/>
  <c r="E348" i="39"/>
  <c r="F348" i="39"/>
  <c r="G348" i="39"/>
  <c r="S348" i="39"/>
  <c r="T348" i="39"/>
  <c r="U348" i="39"/>
  <c r="V348" i="39"/>
  <c r="W348" i="39"/>
  <c r="X348" i="39"/>
  <c r="Y348" i="39"/>
  <c r="Z348" i="39"/>
  <c r="AA348" i="39"/>
  <c r="AB348" i="39"/>
  <c r="AC348" i="39"/>
  <c r="AD348" i="39"/>
  <c r="AE348" i="39"/>
  <c r="AF348" i="39"/>
  <c r="AG348" i="39"/>
  <c r="AH348" i="39"/>
  <c r="AI348" i="39"/>
  <c r="AJ348" i="39"/>
  <c r="AK348" i="39"/>
  <c r="AL348" i="39"/>
  <c r="AX348" i="39"/>
  <c r="AY348" i="39"/>
  <c r="AZ348" i="39"/>
  <c r="BA348" i="39"/>
  <c r="BB348" i="39"/>
  <c r="BN348" i="39"/>
  <c r="BO348" i="39"/>
  <c r="BP348" i="39"/>
  <c r="BQ348" i="39"/>
  <c r="BR348" i="39"/>
  <c r="A349" i="39"/>
  <c r="B349" i="39"/>
  <c r="C349" i="39"/>
  <c r="D349" i="39"/>
  <c r="E349" i="39"/>
  <c r="F349" i="39"/>
  <c r="G349" i="39"/>
  <c r="S349" i="39"/>
  <c r="T349" i="39"/>
  <c r="U349" i="39"/>
  <c r="V349" i="39"/>
  <c r="W349" i="39"/>
  <c r="X349" i="39"/>
  <c r="Y349" i="39"/>
  <c r="Z349" i="39"/>
  <c r="AA349" i="39"/>
  <c r="AB349" i="39"/>
  <c r="AC349" i="39"/>
  <c r="AD349" i="39"/>
  <c r="AE349" i="39"/>
  <c r="AF349" i="39"/>
  <c r="AG349" i="39"/>
  <c r="AH349" i="39"/>
  <c r="AI349" i="39"/>
  <c r="AJ349" i="39"/>
  <c r="AK349" i="39"/>
  <c r="AL349" i="39"/>
  <c r="AX349" i="39"/>
  <c r="AY349" i="39"/>
  <c r="AZ349" i="39"/>
  <c r="BA349" i="39"/>
  <c r="BB349" i="39"/>
  <c r="BN349" i="39"/>
  <c r="BO349" i="39"/>
  <c r="BP349" i="39"/>
  <c r="BQ349" i="39"/>
  <c r="BR349" i="39"/>
  <c r="A350" i="39"/>
  <c r="B350" i="39"/>
  <c r="C350" i="39"/>
  <c r="D350" i="39"/>
  <c r="E350" i="39"/>
  <c r="F350" i="39"/>
  <c r="G350" i="39"/>
  <c r="S350" i="39"/>
  <c r="T350" i="39"/>
  <c r="U350" i="39"/>
  <c r="V350" i="39"/>
  <c r="W350" i="39"/>
  <c r="X350" i="39"/>
  <c r="Y350" i="39"/>
  <c r="Z350" i="39"/>
  <c r="AA350" i="39"/>
  <c r="AB350" i="39"/>
  <c r="AC350" i="39"/>
  <c r="AD350" i="39"/>
  <c r="AE350" i="39"/>
  <c r="AF350" i="39"/>
  <c r="AG350" i="39"/>
  <c r="AH350" i="39"/>
  <c r="AI350" i="39"/>
  <c r="AJ350" i="39"/>
  <c r="AK350" i="39"/>
  <c r="AL350" i="39"/>
  <c r="AX350" i="39"/>
  <c r="AY350" i="39"/>
  <c r="AZ350" i="39"/>
  <c r="BA350" i="39"/>
  <c r="BB350" i="39"/>
  <c r="BN350" i="39"/>
  <c r="BO350" i="39"/>
  <c r="BP350" i="39"/>
  <c r="BQ350" i="39"/>
  <c r="BR350" i="39"/>
  <c r="A351" i="39"/>
  <c r="B351" i="39"/>
  <c r="C351" i="39"/>
  <c r="D351" i="39"/>
  <c r="E351" i="39"/>
  <c r="F351" i="39"/>
  <c r="G351" i="39"/>
  <c r="S351" i="39"/>
  <c r="T351" i="39"/>
  <c r="U351" i="39"/>
  <c r="V351" i="39"/>
  <c r="W351" i="39"/>
  <c r="X351" i="39"/>
  <c r="Y351" i="39"/>
  <c r="Z351" i="39"/>
  <c r="AA351" i="39"/>
  <c r="AB351" i="39"/>
  <c r="AC351" i="39"/>
  <c r="AD351" i="39"/>
  <c r="AE351" i="39"/>
  <c r="AF351" i="39"/>
  <c r="AG351" i="39"/>
  <c r="AH351" i="39"/>
  <c r="AI351" i="39"/>
  <c r="AJ351" i="39"/>
  <c r="AK351" i="39"/>
  <c r="AL351" i="39"/>
  <c r="AX351" i="39"/>
  <c r="AY351" i="39"/>
  <c r="AZ351" i="39"/>
  <c r="BA351" i="39"/>
  <c r="BB351" i="39"/>
  <c r="BN351" i="39"/>
  <c r="BO351" i="39"/>
  <c r="BP351" i="39"/>
  <c r="BQ351" i="39"/>
  <c r="BR351" i="39"/>
  <c r="A352" i="39"/>
  <c r="B352" i="39"/>
  <c r="C352" i="39"/>
  <c r="D352" i="39"/>
  <c r="E352" i="39"/>
  <c r="F352" i="39"/>
  <c r="G352" i="39"/>
  <c r="S352" i="39"/>
  <c r="T352" i="39"/>
  <c r="U352" i="39"/>
  <c r="V352" i="39"/>
  <c r="W352" i="39"/>
  <c r="X352" i="39"/>
  <c r="Y352" i="39"/>
  <c r="Z352" i="39"/>
  <c r="AA352" i="39"/>
  <c r="AB352" i="39"/>
  <c r="AC352" i="39"/>
  <c r="Y352" i="37" s="1"/>
  <c r="AD352" i="39"/>
  <c r="AE352" i="39"/>
  <c r="AF352" i="39"/>
  <c r="AG352" i="39"/>
  <c r="AH352" i="39"/>
  <c r="AI352" i="39"/>
  <c r="AJ352" i="39"/>
  <c r="AK352" i="39"/>
  <c r="AL352" i="39"/>
  <c r="AX352" i="39"/>
  <c r="AY352" i="39"/>
  <c r="AZ352" i="39"/>
  <c r="BA352" i="39"/>
  <c r="BB352" i="39"/>
  <c r="BN352" i="39"/>
  <c r="BO352" i="39"/>
  <c r="BP352" i="39"/>
  <c r="BQ352" i="39"/>
  <c r="BR352" i="39"/>
  <c r="A353" i="39"/>
  <c r="B353" i="39"/>
  <c r="C353" i="39"/>
  <c r="D353" i="39"/>
  <c r="E353" i="39"/>
  <c r="F353" i="39"/>
  <c r="G353" i="39"/>
  <c r="S353" i="39"/>
  <c r="T353" i="39"/>
  <c r="U353" i="39"/>
  <c r="V353" i="39"/>
  <c r="W353" i="39"/>
  <c r="X353" i="39"/>
  <c r="Y353" i="39"/>
  <c r="Z353" i="39"/>
  <c r="AA353" i="39"/>
  <c r="AB353" i="39"/>
  <c r="AC353" i="39"/>
  <c r="Y353" i="37" s="1"/>
  <c r="AD353" i="39"/>
  <c r="AE353" i="39"/>
  <c r="AF353" i="39"/>
  <c r="AG353" i="39"/>
  <c r="AH353" i="39"/>
  <c r="AI353" i="39"/>
  <c r="AJ353" i="39"/>
  <c r="AK353" i="39"/>
  <c r="AL353" i="39"/>
  <c r="AX353" i="39"/>
  <c r="AY353" i="39"/>
  <c r="AZ353" i="39"/>
  <c r="BA353" i="39"/>
  <c r="BB353" i="39"/>
  <c r="BN353" i="39"/>
  <c r="BO353" i="39"/>
  <c r="BP353" i="39"/>
  <c r="BQ353" i="39"/>
  <c r="BR353" i="39"/>
  <c r="A354" i="39"/>
  <c r="B354" i="39"/>
  <c r="C354" i="39"/>
  <c r="D354" i="39"/>
  <c r="E354" i="39"/>
  <c r="F354" i="39"/>
  <c r="G354" i="39"/>
  <c r="S354" i="39"/>
  <c r="T354" i="39"/>
  <c r="U354" i="39"/>
  <c r="V354" i="39"/>
  <c r="W354" i="39"/>
  <c r="X354" i="39"/>
  <c r="Y354" i="39"/>
  <c r="Z354" i="39"/>
  <c r="AA354" i="39"/>
  <c r="AB354" i="39"/>
  <c r="AC354" i="39"/>
  <c r="AD354" i="39"/>
  <c r="AE354" i="39"/>
  <c r="AF354" i="39"/>
  <c r="AG354" i="39"/>
  <c r="AH354" i="39"/>
  <c r="AI354" i="39"/>
  <c r="AJ354" i="39"/>
  <c r="AK354" i="39"/>
  <c r="AL354" i="39"/>
  <c r="AX354" i="39"/>
  <c r="AY354" i="39"/>
  <c r="AZ354" i="39"/>
  <c r="BA354" i="39"/>
  <c r="BB354" i="39"/>
  <c r="BN354" i="39"/>
  <c r="BO354" i="39"/>
  <c r="BP354" i="39"/>
  <c r="BQ354" i="39"/>
  <c r="BR354" i="39"/>
  <c r="A355" i="39"/>
  <c r="B355" i="39"/>
  <c r="C355" i="39"/>
  <c r="W355" i="37" s="1"/>
  <c r="D355" i="39"/>
  <c r="E355" i="39"/>
  <c r="F355" i="39"/>
  <c r="G355" i="39"/>
  <c r="S355" i="39"/>
  <c r="T355" i="39"/>
  <c r="U355" i="39"/>
  <c r="V355" i="39"/>
  <c r="W355" i="39"/>
  <c r="X355" i="39"/>
  <c r="Y355" i="39"/>
  <c r="Z355" i="39"/>
  <c r="AA355" i="39"/>
  <c r="AB355" i="39"/>
  <c r="AC355" i="39"/>
  <c r="AD355" i="39"/>
  <c r="AE355" i="39"/>
  <c r="AF355" i="39"/>
  <c r="AG355" i="39"/>
  <c r="AH355" i="39"/>
  <c r="AI355" i="39"/>
  <c r="AJ355" i="39"/>
  <c r="AK355" i="39"/>
  <c r="AL355" i="39"/>
  <c r="AX355" i="39"/>
  <c r="AY355" i="39"/>
  <c r="AZ355" i="39"/>
  <c r="BA355" i="39"/>
  <c r="BB355" i="39"/>
  <c r="BN355" i="39"/>
  <c r="BO355" i="39"/>
  <c r="BP355" i="39"/>
  <c r="BQ355" i="39"/>
  <c r="BR355" i="39"/>
  <c r="A356" i="39"/>
  <c r="B356" i="39"/>
  <c r="C356" i="39"/>
  <c r="D356" i="39"/>
  <c r="E356" i="39"/>
  <c r="F356" i="39"/>
  <c r="G356" i="39"/>
  <c r="S356" i="39"/>
  <c r="T356" i="39"/>
  <c r="U356" i="39"/>
  <c r="V356" i="39"/>
  <c r="W356" i="39"/>
  <c r="X356" i="39"/>
  <c r="Y356" i="39"/>
  <c r="Z356" i="39"/>
  <c r="AA356" i="39"/>
  <c r="AB356" i="39"/>
  <c r="AC356" i="39"/>
  <c r="AD356" i="39"/>
  <c r="AE356" i="39"/>
  <c r="AF356" i="39"/>
  <c r="AG356" i="39"/>
  <c r="AH356" i="39"/>
  <c r="AI356" i="39"/>
  <c r="AJ356" i="39"/>
  <c r="AK356" i="39"/>
  <c r="AL356" i="39"/>
  <c r="AX356" i="39"/>
  <c r="AY356" i="39"/>
  <c r="AZ356" i="39"/>
  <c r="BA356" i="39"/>
  <c r="BB356" i="39"/>
  <c r="BN356" i="39"/>
  <c r="BO356" i="39"/>
  <c r="BP356" i="39"/>
  <c r="BQ356" i="39"/>
  <c r="BR356" i="39"/>
  <c r="A357" i="39"/>
  <c r="B357" i="39"/>
  <c r="C357" i="39"/>
  <c r="D357" i="39"/>
  <c r="E357" i="39"/>
  <c r="F357" i="39"/>
  <c r="G357" i="39"/>
  <c r="S357" i="39"/>
  <c r="T357" i="39"/>
  <c r="U357" i="39"/>
  <c r="V357" i="39"/>
  <c r="W357" i="39"/>
  <c r="X357" i="39"/>
  <c r="BA357" i="38" s="1"/>
  <c r="Y357" i="39"/>
  <c r="Z357" i="39"/>
  <c r="AA357" i="39"/>
  <c r="AB357" i="39"/>
  <c r="AC357" i="39"/>
  <c r="AD357" i="39"/>
  <c r="AE357" i="39"/>
  <c r="AF357" i="39"/>
  <c r="AG357" i="39"/>
  <c r="AH357" i="39"/>
  <c r="AI357" i="39"/>
  <c r="AJ357" i="39"/>
  <c r="AK357" i="39"/>
  <c r="AL357" i="39"/>
  <c r="AX357" i="39"/>
  <c r="AY357" i="39"/>
  <c r="AZ357" i="39"/>
  <c r="BA357" i="39"/>
  <c r="BB357" i="39"/>
  <c r="BN357" i="39"/>
  <c r="BO357" i="39"/>
  <c r="BP357" i="39"/>
  <c r="BQ357" i="39"/>
  <c r="BR357" i="39"/>
  <c r="A358" i="39"/>
  <c r="B358" i="39"/>
  <c r="C358" i="39"/>
  <c r="D358" i="39"/>
  <c r="E358" i="39"/>
  <c r="F358" i="39"/>
  <c r="G358" i="39"/>
  <c r="S358" i="39"/>
  <c r="T358" i="39"/>
  <c r="U358" i="39"/>
  <c r="V358" i="39"/>
  <c r="W358" i="39"/>
  <c r="X358" i="39"/>
  <c r="Y358" i="39"/>
  <c r="Z358" i="39"/>
  <c r="AA358" i="39"/>
  <c r="AB358" i="39"/>
  <c r="AC358" i="39"/>
  <c r="AD358" i="39"/>
  <c r="AE358" i="39"/>
  <c r="AF358" i="39"/>
  <c r="AG358" i="39"/>
  <c r="AH358" i="39"/>
  <c r="AI358" i="39"/>
  <c r="AJ358" i="39"/>
  <c r="AK358" i="39"/>
  <c r="AL358" i="39"/>
  <c r="AX358" i="39"/>
  <c r="AY358" i="39"/>
  <c r="AZ358" i="39"/>
  <c r="BA358" i="39"/>
  <c r="BB358" i="39"/>
  <c r="BN358" i="39"/>
  <c r="BO358" i="39"/>
  <c r="BP358" i="39"/>
  <c r="BQ358" i="39"/>
  <c r="BR358" i="39"/>
  <c r="A359" i="39"/>
  <c r="B359" i="39"/>
  <c r="C359" i="39"/>
  <c r="D359" i="39"/>
  <c r="E359" i="39"/>
  <c r="F359" i="39"/>
  <c r="G359" i="39"/>
  <c r="S359" i="39"/>
  <c r="T359" i="39"/>
  <c r="U359" i="39"/>
  <c r="V359" i="39"/>
  <c r="W359" i="39"/>
  <c r="X359" i="39"/>
  <c r="Y359" i="39"/>
  <c r="Z359" i="39"/>
  <c r="AA359" i="39"/>
  <c r="AB359" i="39"/>
  <c r="AC359" i="39"/>
  <c r="AD359" i="39"/>
  <c r="AE359" i="39"/>
  <c r="AF359" i="39"/>
  <c r="AG359" i="39"/>
  <c r="AH359" i="39"/>
  <c r="AI359" i="39"/>
  <c r="AJ359" i="39"/>
  <c r="AK359" i="39"/>
  <c r="AL359" i="39"/>
  <c r="AX359" i="39"/>
  <c r="AY359" i="39"/>
  <c r="AZ359" i="39"/>
  <c r="BA359" i="39"/>
  <c r="BB359" i="39"/>
  <c r="BN359" i="39"/>
  <c r="BO359" i="39"/>
  <c r="BP359" i="39"/>
  <c r="BQ359" i="39"/>
  <c r="BR359" i="39"/>
  <c r="A360" i="39"/>
  <c r="B360" i="39"/>
  <c r="C360" i="39"/>
  <c r="D360" i="39"/>
  <c r="E360" i="39"/>
  <c r="F360" i="39"/>
  <c r="G360" i="39"/>
  <c r="S360" i="39"/>
  <c r="T360" i="39"/>
  <c r="U360" i="39"/>
  <c r="V360" i="39"/>
  <c r="W360" i="39"/>
  <c r="X360" i="39"/>
  <c r="Y360" i="39"/>
  <c r="Z360" i="39"/>
  <c r="AA360" i="39"/>
  <c r="AB360" i="39"/>
  <c r="AC360" i="39"/>
  <c r="AD360" i="39"/>
  <c r="AE360" i="39"/>
  <c r="AF360" i="39"/>
  <c r="AG360" i="39"/>
  <c r="AH360" i="39"/>
  <c r="AI360" i="39"/>
  <c r="AJ360" i="39"/>
  <c r="AK360" i="39"/>
  <c r="AL360" i="39"/>
  <c r="AX360" i="39"/>
  <c r="AY360" i="39"/>
  <c r="AZ360" i="39"/>
  <c r="BA360" i="39"/>
  <c r="BB360" i="39"/>
  <c r="BN360" i="39"/>
  <c r="BO360" i="39"/>
  <c r="BP360" i="39"/>
  <c r="BQ360" i="39"/>
  <c r="BR360" i="39"/>
  <c r="A361" i="39"/>
  <c r="B361" i="39"/>
  <c r="C361" i="39"/>
  <c r="D361" i="39"/>
  <c r="E361" i="39"/>
  <c r="F361" i="39"/>
  <c r="G361" i="39"/>
  <c r="S361" i="39"/>
  <c r="T361" i="39"/>
  <c r="U361" i="39"/>
  <c r="V361" i="39"/>
  <c r="W361" i="39"/>
  <c r="X361" i="39"/>
  <c r="Y361" i="39"/>
  <c r="Z361" i="39"/>
  <c r="AA361" i="39"/>
  <c r="AB361" i="39"/>
  <c r="AC361" i="39"/>
  <c r="Y361" i="37" s="1"/>
  <c r="AD361" i="39"/>
  <c r="AE361" i="39"/>
  <c r="AF361" i="39"/>
  <c r="AG361" i="39"/>
  <c r="AH361" i="39"/>
  <c r="AI361" i="39"/>
  <c r="AJ361" i="39"/>
  <c r="AK361" i="39"/>
  <c r="AL361" i="39"/>
  <c r="AX361" i="39"/>
  <c r="AY361" i="39"/>
  <c r="AZ361" i="39"/>
  <c r="BA361" i="39"/>
  <c r="BB361" i="39"/>
  <c r="BN361" i="39"/>
  <c r="BO361" i="39"/>
  <c r="BP361" i="39"/>
  <c r="BQ361" i="39"/>
  <c r="BR361" i="39"/>
  <c r="A362" i="39"/>
  <c r="B362" i="39"/>
  <c r="C362" i="39"/>
  <c r="W362" i="37" s="1"/>
  <c r="D362" i="39"/>
  <c r="E362" i="39"/>
  <c r="F362" i="39"/>
  <c r="G362" i="39"/>
  <c r="S362" i="39"/>
  <c r="T362" i="39"/>
  <c r="U362" i="39"/>
  <c r="V362" i="39"/>
  <c r="W362" i="39"/>
  <c r="X362" i="39"/>
  <c r="Y362" i="39"/>
  <c r="Z362" i="39"/>
  <c r="AA362" i="39"/>
  <c r="AB362" i="39"/>
  <c r="AC362" i="39"/>
  <c r="AD362" i="39"/>
  <c r="AE362" i="39"/>
  <c r="AF362" i="39"/>
  <c r="AG362" i="39"/>
  <c r="AH362" i="39"/>
  <c r="AI362" i="39"/>
  <c r="AJ362" i="39"/>
  <c r="AK362" i="39"/>
  <c r="AL362" i="39"/>
  <c r="AX362" i="39"/>
  <c r="AY362" i="39"/>
  <c r="AZ362" i="39"/>
  <c r="BA362" i="39"/>
  <c r="BB362" i="39"/>
  <c r="BN362" i="39"/>
  <c r="BO362" i="39"/>
  <c r="BP362" i="39"/>
  <c r="BQ362" i="39"/>
  <c r="BR362" i="39"/>
  <c r="A363" i="39"/>
  <c r="B363" i="39"/>
  <c r="C363" i="39"/>
  <c r="D363" i="39"/>
  <c r="E363" i="39"/>
  <c r="F363" i="39"/>
  <c r="G363" i="39"/>
  <c r="S363" i="39"/>
  <c r="T363" i="39"/>
  <c r="U363" i="39"/>
  <c r="V363" i="39"/>
  <c r="W363" i="39"/>
  <c r="X363" i="39"/>
  <c r="Y363" i="39"/>
  <c r="Z363" i="39"/>
  <c r="AA363" i="39"/>
  <c r="AB363" i="39"/>
  <c r="AC363" i="39"/>
  <c r="AD363" i="39"/>
  <c r="AE363" i="39"/>
  <c r="AF363" i="39"/>
  <c r="AG363" i="39"/>
  <c r="AH363" i="39"/>
  <c r="AI363" i="39"/>
  <c r="AJ363" i="39"/>
  <c r="AK363" i="39"/>
  <c r="AL363" i="39"/>
  <c r="AX363" i="39"/>
  <c r="AY363" i="39"/>
  <c r="AZ363" i="39"/>
  <c r="BA363" i="39"/>
  <c r="BB363" i="39"/>
  <c r="BN363" i="39"/>
  <c r="BO363" i="39"/>
  <c r="BP363" i="39"/>
  <c r="BQ363" i="39"/>
  <c r="BR363" i="39"/>
  <c r="A364" i="39"/>
  <c r="B364" i="39"/>
  <c r="C364" i="39"/>
  <c r="D364" i="39"/>
  <c r="E364" i="39"/>
  <c r="F364" i="39"/>
  <c r="G364" i="39"/>
  <c r="S364" i="39"/>
  <c r="T364" i="39"/>
  <c r="U364" i="39"/>
  <c r="V364" i="39"/>
  <c r="W364" i="39"/>
  <c r="X364" i="39"/>
  <c r="Y364" i="39"/>
  <c r="Z364" i="39"/>
  <c r="AA364" i="39"/>
  <c r="AB364" i="39"/>
  <c r="AC364" i="39"/>
  <c r="AD364" i="39"/>
  <c r="AE364" i="39"/>
  <c r="AF364" i="39"/>
  <c r="AG364" i="39"/>
  <c r="AH364" i="39"/>
  <c r="AI364" i="39"/>
  <c r="AJ364" i="39"/>
  <c r="AK364" i="39"/>
  <c r="AL364" i="39"/>
  <c r="AX364" i="39"/>
  <c r="AY364" i="39"/>
  <c r="AZ364" i="39"/>
  <c r="BA364" i="39"/>
  <c r="BB364" i="39"/>
  <c r="BN364" i="39"/>
  <c r="BO364" i="39"/>
  <c r="BP364" i="39"/>
  <c r="BQ364" i="39"/>
  <c r="BR364" i="39"/>
  <c r="A365" i="39"/>
  <c r="B365" i="39"/>
  <c r="C365" i="39"/>
  <c r="D365" i="39"/>
  <c r="E365" i="39"/>
  <c r="F365" i="39"/>
  <c r="G365" i="39"/>
  <c r="S365" i="39"/>
  <c r="T365" i="39"/>
  <c r="U365" i="39"/>
  <c r="V365" i="39"/>
  <c r="W365" i="39"/>
  <c r="X365" i="39"/>
  <c r="Y365" i="39"/>
  <c r="Z365" i="39"/>
  <c r="AA365" i="39"/>
  <c r="AB365" i="39"/>
  <c r="AC365" i="39"/>
  <c r="AD365" i="39"/>
  <c r="AE365" i="39"/>
  <c r="AF365" i="39"/>
  <c r="AG365" i="39"/>
  <c r="AH365" i="39"/>
  <c r="AI365" i="39"/>
  <c r="AJ365" i="39"/>
  <c r="AK365" i="39"/>
  <c r="AL365" i="39"/>
  <c r="AX365" i="39"/>
  <c r="AY365" i="39"/>
  <c r="AZ365" i="39"/>
  <c r="BA365" i="39"/>
  <c r="BB365" i="39"/>
  <c r="BN365" i="39"/>
  <c r="BO365" i="39"/>
  <c r="BP365" i="39"/>
  <c r="BQ365" i="39"/>
  <c r="BR365" i="39"/>
  <c r="A366" i="39"/>
  <c r="B366" i="39"/>
  <c r="C366" i="39"/>
  <c r="D366" i="39"/>
  <c r="E366" i="39"/>
  <c r="F366" i="39"/>
  <c r="G366" i="39"/>
  <c r="S366" i="39"/>
  <c r="T366" i="39"/>
  <c r="U366" i="39"/>
  <c r="V366" i="39"/>
  <c r="W366" i="39"/>
  <c r="X366" i="39"/>
  <c r="Y366" i="39"/>
  <c r="Z366" i="39"/>
  <c r="AA366" i="39"/>
  <c r="AB366" i="39"/>
  <c r="AC366" i="39"/>
  <c r="AD366" i="39"/>
  <c r="AE366" i="39"/>
  <c r="AF366" i="39"/>
  <c r="AG366" i="39"/>
  <c r="AH366" i="39"/>
  <c r="AI366" i="39"/>
  <c r="AJ366" i="39"/>
  <c r="AK366" i="39"/>
  <c r="AL366" i="39"/>
  <c r="AX366" i="39"/>
  <c r="AY366" i="39"/>
  <c r="AZ366" i="39"/>
  <c r="BA366" i="39"/>
  <c r="BB366" i="39"/>
  <c r="BN366" i="39"/>
  <c r="BO366" i="39"/>
  <c r="BP366" i="39"/>
  <c r="BQ366" i="39"/>
  <c r="BR366" i="39"/>
  <c r="A367" i="39"/>
  <c r="B367" i="39"/>
  <c r="C367" i="39"/>
  <c r="D367" i="39"/>
  <c r="E367" i="39"/>
  <c r="F367" i="39"/>
  <c r="G367" i="39"/>
  <c r="S367" i="39"/>
  <c r="T367" i="39"/>
  <c r="U367" i="39"/>
  <c r="V367" i="39"/>
  <c r="W367" i="39"/>
  <c r="X367" i="39"/>
  <c r="Y367" i="39"/>
  <c r="Z367" i="39"/>
  <c r="AA367" i="39"/>
  <c r="AB367" i="39"/>
  <c r="AC367" i="39"/>
  <c r="AD367" i="39"/>
  <c r="AE367" i="39"/>
  <c r="AF367" i="39"/>
  <c r="AG367" i="39"/>
  <c r="AH367" i="39"/>
  <c r="AI367" i="39"/>
  <c r="AJ367" i="39"/>
  <c r="AK367" i="39"/>
  <c r="AL367" i="39"/>
  <c r="AX367" i="39"/>
  <c r="AY367" i="39"/>
  <c r="AZ367" i="39"/>
  <c r="BA367" i="39"/>
  <c r="BB367" i="39"/>
  <c r="BN367" i="39"/>
  <c r="BO367" i="39"/>
  <c r="BP367" i="39"/>
  <c r="BQ367" i="39"/>
  <c r="BR367" i="39"/>
  <c r="A368" i="39"/>
  <c r="B368" i="39"/>
  <c r="C368" i="39"/>
  <c r="D368" i="39"/>
  <c r="E368" i="39"/>
  <c r="F368" i="39"/>
  <c r="G368" i="39"/>
  <c r="S368" i="39"/>
  <c r="T368" i="39"/>
  <c r="U368" i="39"/>
  <c r="V368" i="39"/>
  <c r="W368" i="39"/>
  <c r="X368" i="39"/>
  <c r="Y368" i="39"/>
  <c r="Z368" i="39"/>
  <c r="AA368" i="39"/>
  <c r="AB368" i="39"/>
  <c r="AC368" i="39"/>
  <c r="Y368" i="37" s="1"/>
  <c r="AD368" i="39"/>
  <c r="AE368" i="39"/>
  <c r="AF368" i="39"/>
  <c r="AG368" i="39"/>
  <c r="AH368" i="39"/>
  <c r="AI368" i="39"/>
  <c r="AJ368" i="39"/>
  <c r="AK368" i="39"/>
  <c r="AL368" i="39"/>
  <c r="AX368" i="39"/>
  <c r="AY368" i="39"/>
  <c r="AZ368" i="39"/>
  <c r="BA368" i="39"/>
  <c r="BB368" i="39"/>
  <c r="BN368" i="39"/>
  <c r="BO368" i="39"/>
  <c r="BP368" i="39"/>
  <c r="BQ368" i="39"/>
  <c r="BR368" i="39"/>
  <c r="A369" i="39"/>
  <c r="B369" i="39"/>
  <c r="C369" i="39"/>
  <c r="D369" i="39"/>
  <c r="E369" i="39"/>
  <c r="F369" i="39"/>
  <c r="G369" i="39"/>
  <c r="S369" i="39"/>
  <c r="T369" i="39"/>
  <c r="U369" i="39"/>
  <c r="V369" i="39"/>
  <c r="W369" i="39"/>
  <c r="X369" i="39"/>
  <c r="Y369" i="39"/>
  <c r="Z369" i="39"/>
  <c r="AA369" i="39"/>
  <c r="AB369" i="39"/>
  <c r="AC369" i="39"/>
  <c r="Y369" i="37" s="1"/>
  <c r="AD369" i="39"/>
  <c r="AE369" i="39"/>
  <c r="AF369" i="39"/>
  <c r="AG369" i="39"/>
  <c r="AH369" i="39"/>
  <c r="AI369" i="39"/>
  <c r="AJ369" i="39"/>
  <c r="AK369" i="39"/>
  <c r="AL369" i="39"/>
  <c r="AX369" i="39"/>
  <c r="AY369" i="39"/>
  <c r="AZ369" i="39"/>
  <c r="BA369" i="39"/>
  <c r="BB369" i="39"/>
  <c r="BN369" i="39"/>
  <c r="BO369" i="39"/>
  <c r="BP369" i="39"/>
  <c r="BQ369" i="39"/>
  <c r="BR369" i="39"/>
  <c r="A370" i="39"/>
  <c r="B370" i="39"/>
  <c r="C370" i="39"/>
  <c r="W370" i="37" s="1"/>
  <c r="D370" i="39"/>
  <c r="E370" i="39"/>
  <c r="F370" i="39"/>
  <c r="G370" i="39"/>
  <c r="S370" i="39"/>
  <c r="T370" i="39"/>
  <c r="U370" i="39"/>
  <c r="V370" i="39"/>
  <c r="W370" i="39"/>
  <c r="X370" i="39"/>
  <c r="Y370" i="39"/>
  <c r="Z370" i="39"/>
  <c r="AA370" i="39"/>
  <c r="AB370" i="39"/>
  <c r="AC370" i="39"/>
  <c r="AD370" i="39"/>
  <c r="AE370" i="39"/>
  <c r="AF370" i="39"/>
  <c r="AG370" i="39"/>
  <c r="AH370" i="39"/>
  <c r="AI370" i="39"/>
  <c r="AJ370" i="39"/>
  <c r="AK370" i="39"/>
  <c r="AL370" i="39"/>
  <c r="AX370" i="39"/>
  <c r="AY370" i="39"/>
  <c r="AZ370" i="39"/>
  <c r="BA370" i="39"/>
  <c r="BB370" i="39"/>
  <c r="BN370" i="39"/>
  <c r="BO370" i="39"/>
  <c r="BP370" i="39"/>
  <c r="BQ370" i="39"/>
  <c r="BR370" i="39"/>
  <c r="A371" i="39"/>
  <c r="B371" i="39"/>
  <c r="C371" i="39"/>
  <c r="W371" i="37" s="1"/>
  <c r="D371" i="39"/>
  <c r="E371" i="39"/>
  <c r="F371" i="39"/>
  <c r="G371" i="39"/>
  <c r="S371" i="39"/>
  <c r="T371" i="39"/>
  <c r="U371" i="39"/>
  <c r="V371" i="39"/>
  <c r="W371" i="39"/>
  <c r="X371" i="39"/>
  <c r="Y371" i="39"/>
  <c r="Z371" i="39"/>
  <c r="AA371" i="39"/>
  <c r="AB371" i="39"/>
  <c r="AC371" i="39"/>
  <c r="AD371" i="39"/>
  <c r="AE371" i="39"/>
  <c r="AF371" i="39"/>
  <c r="AG371" i="39"/>
  <c r="AH371" i="39"/>
  <c r="AI371" i="39"/>
  <c r="AJ371" i="39"/>
  <c r="AK371" i="39"/>
  <c r="AL371" i="39"/>
  <c r="AX371" i="39"/>
  <c r="AY371" i="39"/>
  <c r="AZ371" i="39"/>
  <c r="BA371" i="39"/>
  <c r="BB371" i="39"/>
  <c r="BN371" i="39"/>
  <c r="BO371" i="39"/>
  <c r="BP371" i="39"/>
  <c r="BQ371" i="39"/>
  <c r="BR371" i="39"/>
  <c r="A372" i="39"/>
  <c r="B372" i="39"/>
  <c r="C372" i="39"/>
  <c r="D372" i="39"/>
  <c r="E372" i="39"/>
  <c r="F372" i="39"/>
  <c r="G372" i="39"/>
  <c r="S372" i="39"/>
  <c r="T372" i="39"/>
  <c r="U372" i="39"/>
  <c r="V372" i="39"/>
  <c r="W372" i="39"/>
  <c r="X372" i="39"/>
  <c r="Y372" i="39"/>
  <c r="Z372" i="39"/>
  <c r="AA372" i="39"/>
  <c r="AB372" i="39"/>
  <c r="AC372" i="39"/>
  <c r="AD372" i="39"/>
  <c r="AE372" i="39"/>
  <c r="AF372" i="39"/>
  <c r="AG372" i="39"/>
  <c r="AH372" i="39"/>
  <c r="AI372" i="39"/>
  <c r="AJ372" i="39"/>
  <c r="AK372" i="39"/>
  <c r="AL372" i="39"/>
  <c r="AX372" i="39"/>
  <c r="AY372" i="39"/>
  <c r="AZ372" i="39"/>
  <c r="BA372" i="39"/>
  <c r="BB372" i="39"/>
  <c r="BN372" i="39"/>
  <c r="BO372" i="39"/>
  <c r="BP372" i="39"/>
  <c r="BQ372" i="39"/>
  <c r="BR372" i="39"/>
  <c r="A373" i="39"/>
  <c r="B373" i="39"/>
  <c r="C373" i="39"/>
  <c r="D373" i="39"/>
  <c r="E373" i="39"/>
  <c r="F373" i="39"/>
  <c r="G373" i="39"/>
  <c r="S373" i="39"/>
  <c r="T373" i="39"/>
  <c r="U373" i="39"/>
  <c r="V373" i="39"/>
  <c r="W373" i="39"/>
  <c r="X373" i="39"/>
  <c r="BA373" i="38" s="1"/>
  <c r="Y373" i="39"/>
  <c r="Z373" i="39"/>
  <c r="AA373" i="39"/>
  <c r="AB373" i="39"/>
  <c r="AC373" i="39"/>
  <c r="AD373" i="39"/>
  <c r="AE373" i="39"/>
  <c r="AF373" i="39"/>
  <c r="AG373" i="39"/>
  <c r="AH373" i="39"/>
  <c r="AI373" i="39"/>
  <c r="AJ373" i="39"/>
  <c r="AK373" i="39"/>
  <c r="AL373" i="39"/>
  <c r="AX373" i="39"/>
  <c r="AY373" i="39"/>
  <c r="AZ373" i="39"/>
  <c r="BA373" i="39"/>
  <c r="BB373" i="39"/>
  <c r="BN373" i="39"/>
  <c r="BO373" i="39"/>
  <c r="BP373" i="39"/>
  <c r="BQ373" i="39"/>
  <c r="BR373" i="39"/>
  <c r="A374" i="39"/>
  <c r="B374" i="39"/>
  <c r="C374" i="39"/>
  <c r="D374" i="39"/>
  <c r="E374" i="39"/>
  <c r="F374" i="39"/>
  <c r="G374" i="39"/>
  <c r="S374" i="39"/>
  <c r="T374" i="39"/>
  <c r="U374" i="39"/>
  <c r="V374" i="39"/>
  <c r="W374" i="39"/>
  <c r="X374" i="39"/>
  <c r="BA374" i="38" s="1"/>
  <c r="Y374" i="39"/>
  <c r="Z374" i="39"/>
  <c r="AA374" i="39"/>
  <c r="AB374" i="39"/>
  <c r="AC374" i="39"/>
  <c r="AD374" i="39"/>
  <c r="AE374" i="39"/>
  <c r="AF374" i="39"/>
  <c r="AG374" i="39"/>
  <c r="AH374" i="39"/>
  <c r="AI374" i="39"/>
  <c r="AJ374" i="39"/>
  <c r="AK374" i="39"/>
  <c r="AL374" i="39"/>
  <c r="AX374" i="39"/>
  <c r="AY374" i="39"/>
  <c r="AZ374" i="39"/>
  <c r="BA374" i="39"/>
  <c r="BB374" i="39"/>
  <c r="BN374" i="39"/>
  <c r="BO374" i="39"/>
  <c r="BP374" i="39"/>
  <c r="BQ374" i="39"/>
  <c r="BR374" i="39"/>
  <c r="A375" i="39"/>
  <c r="B375" i="39"/>
  <c r="C375" i="39"/>
  <c r="D375" i="39"/>
  <c r="E375" i="39"/>
  <c r="F375" i="39"/>
  <c r="G375" i="39"/>
  <c r="S375" i="39"/>
  <c r="T375" i="39"/>
  <c r="U375" i="39"/>
  <c r="V375" i="39"/>
  <c r="W375" i="39"/>
  <c r="X375" i="39"/>
  <c r="Y375" i="39"/>
  <c r="Z375" i="39"/>
  <c r="AA375" i="39"/>
  <c r="AB375" i="39"/>
  <c r="AC375" i="39"/>
  <c r="AD375" i="39"/>
  <c r="AE375" i="39"/>
  <c r="AF375" i="39"/>
  <c r="AG375" i="39"/>
  <c r="AH375" i="39"/>
  <c r="AI375" i="39"/>
  <c r="AJ375" i="39"/>
  <c r="AK375" i="39"/>
  <c r="AL375" i="39"/>
  <c r="AX375" i="39"/>
  <c r="AY375" i="39"/>
  <c r="AZ375" i="39"/>
  <c r="BA375" i="39"/>
  <c r="BB375" i="39"/>
  <c r="BN375" i="39"/>
  <c r="BO375" i="39"/>
  <c r="BP375" i="39"/>
  <c r="BQ375" i="39"/>
  <c r="BR375" i="39"/>
  <c r="A376" i="39"/>
  <c r="B376" i="39"/>
  <c r="C376" i="39"/>
  <c r="D376" i="39"/>
  <c r="E376" i="39"/>
  <c r="F376" i="39"/>
  <c r="G376" i="39"/>
  <c r="S376" i="39"/>
  <c r="T376" i="39"/>
  <c r="U376" i="39"/>
  <c r="V376" i="39"/>
  <c r="W376" i="39"/>
  <c r="X376" i="39"/>
  <c r="Y376" i="39"/>
  <c r="Z376" i="39"/>
  <c r="AA376" i="39"/>
  <c r="AB376" i="39"/>
  <c r="AC376" i="39"/>
  <c r="Y376" i="37" s="1"/>
  <c r="AD376" i="39"/>
  <c r="AE376" i="39"/>
  <c r="AF376" i="39"/>
  <c r="AG376" i="39"/>
  <c r="AH376" i="39"/>
  <c r="AI376" i="39"/>
  <c r="AJ376" i="39"/>
  <c r="AK376" i="39"/>
  <c r="AL376" i="39"/>
  <c r="AX376" i="39"/>
  <c r="AY376" i="39"/>
  <c r="AZ376" i="39"/>
  <c r="BA376" i="39"/>
  <c r="BB376" i="39"/>
  <c r="BN376" i="39"/>
  <c r="BO376" i="39"/>
  <c r="BP376" i="39"/>
  <c r="BQ376" i="39"/>
  <c r="BR376" i="39"/>
  <c r="A377" i="39"/>
  <c r="B377" i="39"/>
  <c r="C377" i="39"/>
  <c r="D377" i="39"/>
  <c r="E377" i="39"/>
  <c r="F377" i="39"/>
  <c r="G377" i="39"/>
  <c r="S377" i="39"/>
  <c r="T377" i="39"/>
  <c r="U377" i="39"/>
  <c r="V377" i="39"/>
  <c r="W377" i="39"/>
  <c r="X377" i="39"/>
  <c r="Y377" i="39"/>
  <c r="Z377" i="39"/>
  <c r="AA377" i="39"/>
  <c r="AB377" i="39"/>
  <c r="AC377" i="39"/>
  <c r="Y377" i="37" s="1"/>
  <c r="AD377" i="39"/>
  <c r="AE377" i="39"/>
  <c r="AF377" i="39"/>
  <c r="AG377" i="39"/>
  <c r="AH377" i="39"/>
  <c r="AI377" i="39"/>
  <c r="AJ377" i="39"/>
  <c r="AK377" i="39"/>
  <c r="AL377" i="39"/>
  <c r="AX377" i="39"/>
  <c r="AY377" i="39"/>
  <c r="AZ377" i="39"/>
  <c r="BA377" i="39"/>
  <c r="BB377" i="39"/>
  <c r="BN377" i="39"/>
  <c r="BO377" i="39"/>
  <c r="BP377" i="39"/>
  <c r="BQ377" i="39"/>
  <c r="BR377" i="39"/>
  <c r="A378" i="39"/>
  <c r="B378" i="39"/>
  <c r="C378" i="39"/>
  <c r="W378" i="37" s="1"/>
  <c r="D378" i="39"/>
  <c r="E378" i="39"/>
  <c r="F378" i="39"/>
  <c r="G378" i="39"/>
  <c r="S378" i="39"/>
  <c r="T378" i="39"/>
  <c r="U378" i="39"/>
  <c r="V378" i="39"/>
  <c r="W378" i="39"/>
  <c r="X378" i="39"/>
  <c r="Y378" i="39"/>
  <c r="Z378" i="39"/>
  <c r="AA378" i="39"/>
  <c r="AB378" i="39"/>
  <c r="AC378" i="39"/>
  <c r="AD378" i="39"/>
  <c r="AE378" i="39"/>
  <c r="AF378" i="39"/>
  <c r="AG378" i="39"/>
  <c r="AH378" i="39"/>
  <c r="AI378" i="39"/>
  <c r="AJ378" i="39"/>
  <c r="AK378" i="39"/>
  <c r="AL378" i="39"/>
  <c r="AX378" i="39"/>
  <c r="AY378" i="39"/>
  <c r="AZ378" i="39"/>
  <c r="BA378" i="39"/>
  <c r="BB378" i="39"/>
  <c r="BN378" i="39"/>
  <c r="BO378" i="39"/>
  <c r="BP378" i="39"/>
  <c r="BQ378" i="39"/>
  <c r="BR378" i="39"/>
  <c r="A379" i="39"/>
  <c r="B379" i="39"/>
  <c r="C379" i="39"/>
  <c r="W379" i="37" s="1"/>
  <c r="D379" i="39"/>
  <c r="E379" i="39"/>
  <c r="F379" i="39"/>
  <c r="G379" i="39"/>
  <c r="S379" i="39"/>
  <c r="T379" i="39"/>
  <c r="U379" i="39"/>
  <c r="V379" i="39"/>
  <c r="W379" i="39"/>
  <c r="X379" i="39"/>
  <c r="Y379" i="39"/>
  <c r="Z379" i="39"/>
  <c r="AA379" i="39"/>
  <c r="AB379" i="39"/>
  <c r="AC379" i="39"/>
  <c r="AD379" i="39"/>
  <c r="AE379" i="39"/>
  <c r="AF379" i="39"/>
  <c r="AG379" i="39"/>
  <c r="AH379" i="39"/>
  <c r="AI379" i="39"/>
  <c r="AJ379" i="39"/>
  <c r="AK379" i="39"/>
  <c r="AL379" i="39"/>
  <c r="AX379" i="39"/>
  <c r="AY379" i="39"/>
  <c r="AZ379" i="39"/>
  <c r="BA379" i="39"/>
  <c r="BB379" i="39"/>
  <c r="BN379" i="39"/>
  <c r="BO379" i="39"/>
  <c r="BP379" i="39"/>
  <c r="BQ379" i="39"/>
  <c r="BR379" i="39"/>
  <c r="A380" i="39"/>
  <c r="B380" i="39"/>
  <c r="C380" i="39"/>
  <c r="D380" i="39"/>
  <c r="E380" i="39"/>
  <c r="F380" i="39"/>
  <c r="G380" i="39"/>
  <c r="S380" i="39"/>
  <c r="T380" i="39"/>
  <c r="U380" i="39"/>
  <c r="V380" i="39"/>
  <c r="W380" i="39"/>
  <c r="X380" i="39"/>
  <c r="Y380" i="39"/>
  <c r="Z380" i="39"/>
  <c r="AA380" i="39"/>
  <c r="AB380" i="39"/>
  <c r="AC380" i="39"/>
  <c r="AD380" i="39"/>
  <c r="AE380" i="39"/>
  <c r="AF380" i="39"/>
  <c r="AG380" i="39"/>
  <c r="AH380" i="39"/>
  <c r="AI380" i="39"/>
  <c r="AJ380" i="39"/>
  <c r="AK380" i="39"/>
  <c r="AL380" i="39"/>
  <c r="AX380" i="39"/>
  <c r="AY380" i="39"/>
  <c r="AZ380" i="39"/>
  <c r="BA380" i="39"/>
  <c r="BB380" i="39"/>
  <c r="BN380" i="39"/>
  <c r="BO380" i="39"/>
  <c r="BP380" i="39"/>
  <c r="BQ380" i="39"/>
  <c r="BR380" i="39"/>
  <c r="A381" i="39"/>
  <c r="B381" i="39"/>
  <c r="C381" i="39"/>
  <c r="D381" i="39"/>
  <c r="E381" i="39"/>
  <c r="F381" i="39"/>
  <c r="G381" i="39"/>
  <c r="S381" i="39"/>
  <c r="T381" i="39"/>
  <c r="U381" i="39"/>
  <c r="V381" i="39"/>
  <c r="W381" i="39"/>
  <c r="X381" i="39"/>
  <c r="Y381" i="39"/>
  <c r="Z381" i="39"/>
  <c r="AA381" i="39"/>
  <c r="AB381" i="39"/>
  <c r="AC381" i="39"/>
  <c r="AD381" i="39"/>
  <c r="AE381" i="39"/>
  <c r="AF381" i="39"/>
  <c r="AG381" i="39"/>
  <c r="AH381" i="39"/>
  <c r="AI381" i="39"/>
  <c r="AJ381" i="39"/>
  <c r="AK381" i="39"/>
  <c r="AL381" i="39"/>
  <c r="AX381" i="39"/>
  <c r="AY381" i="39"/>
  <c r="AZ381" i="39"/>
  <c r="BA381" i="39"/>
  <c r="BB381" i="39"/>
  <c r="BN381" i="39"/>
  <c r="BO381" i="39"/>
  <c r="BP381" i="39"/>
  <c r="BQ381" i="39"/>
  <c r="BR381" i="39"/>
  <c r="A382" i="39"/>
  <c r="B382" i="39"/>
  <c r="C382" i="39"/>
  <c r="D382" i="39"/>
  <c r="E382" i="39"/>
  <c r="F382" i="39"/>
  <c r="G382" i="39"/>
  <c r="S382" i="39"/>
  <c r="T382" i="39"/>
  <c r="U382" i="39"/>
  <c r="V382" i="39"/>
  <c r="W382" i="39"/>
  <c r="X382" i="39"/>
  <c r="BA382" i="38" s="1"/>
  <c r="Y382" i="39"/>
  <c r="Z382" i="39"/>
  <c r="AA382" i="39"/>
  <c r="AB382" i="39"/>
  <c r="AC382" i="39"/>
  <c r="AD382" i="39"/>
  <c r="AE382" i="39"/>
  <c r="AF382" i="39"/>
  <c r="AG382" i="39"/>
  <c r="AH382" i="39"/>
  <c r="AI382" i="39"/>
  <c r="AJ382" i="39"/>
  <c r="AK382" i="39"/>
  <c r="AL382" i="39"/>
  <c r="AX382" i="39"/>
  <c r="AY382" i="39"/>
  <c r="AZ382" i="39"/>
  <c r="BA382" i="39"/>
  <c r="BB382" i="39"/>
  <c r="BN382" i="39"/>
  <c r="BO382" i="39"/>
  <c r="BP382" i="39"/>
  <c r="BQ382" i="39"/>
  <c r="BR382" i="39"/>
  <c r="A383" i="39"/>
  <c r="B383" i="39"/>
  <c r="C383" i="39"/>
  <c r="D383" i="39"/>
  <c r="E383" i="39"/>
  <c r="F383" i="39"/>
  <c r="G383" i="39"/>
  <c r="S383" i="39"/>
  <c r="T383" i="39"/>
  <c r="U383" i="39"/>
  <c r="V383" i="39"/>
  <c r="W383" i="39"/>
  <c r="X383" i="39"/>
  <c r="Y383" i="39"/>
  <c r="Z383" i="39"/>
  <c r="AA383" i="39"/>
  <c r="AB383" i="39"/>
  <c r="AC383" i="39"/>
  <c r="AD383" i="39"/>
  <c r="AE383" i="39"/>
  <c r="AF383" i="39"/>
  <c r="AG383" i="39"/>
  <c r="AH383" i="39"/>
  <c r="AI383" i="39"/>
  <c r="AJ383" i="39"/>
  <c r="AK383" i="39"/>
  <c r="AL383" i="39"/>
  <c r="AX383" i="39"/>
  <c r="AY383" i="39"/>
  <c r="AZ383" i="39"/>
  <c r="BA383" i="39"/>
  <c r="BB383" i="39"/>
  <c r="BN383" i="39"/>
  <c r="BO383" i="39"/>
  <c r="BP383" i="39"/>
  <c r="BQ383" i="39"/>
  <c r="BR383" i="39"/>
  <c r="A384" i="39"/>
  <c r="B384" i="39"/>
  <c r="C384" i="39"/>
  <c r="D384" i="39"/>
  <c r="E384" i="39"/>
  <c r="F384" i="39"/>
  <c r="G384" i="39"/>
  <c r="S384" i="39"/>
  <c r="T384" i="39"/>
  <c r="U384" i="39"/>
  <c r="V384" i="39"/>
  <c r="W384" i="39"/>
  <c r="X384" i="39"/>
  <c r="Y384" i="39"/>
  <c r="Z384" i="39"/>
  <c r="AA384" i="39"/>
  <c r="AB384" i="39"/>
  <c r="AC384" i="39"/>
  <c r="AD384" i="39"/>
  <c r="AE384" i="39"/>
  <c r="AF384" i="39"/>
  <c r="AG384" i="39"/>
  <c r="AH384" i="39"/>
  <c r="AI384" i="39"/>
  <c r="AJ384" i="39"/>
  <c r="AK384" i="39"/>
  <c r="AL384" i="39"/>
  <c r="AX384" i="39"/>
  <c r="AY384" i="39"/>
  <c r="AZ384" i="39"/>
  <c r="BA384" i="39"/>
  <c r="BB384" i="39"/>
  <c r="BN384" i="39"/>
  <c r="BO384" i="39"/>
  <c r="BP384" i="39"/>
  <c r="BQ384" i="39"/>
  <c r="BR384" i="39"/>
  <c r="A385" i="39"/>
  <c r="B385" i="39"/>
  <c r="C385" i="39"/>
  <c r="D385" i="39"/>
  <c r="E385" i="39"/>
  <c r="F385" i="39"/>
  <c r="G385" i="39"/>
  <c r="S385" i="39"/>
  <c r="T385" i="39"/>
  <c r="U385" i="39"/>
  <c r="V385" i="39"/>
  <c r="W385" i="39"/>
  <c r="X385" i="39"/>
  <c r="Y385" i="39"/>
  <c r="Z385" i="39"/>
  <c r="AA385" i="39"/>
  <c r="AB385" i="39"/>
  <c r="AC385" i="39"/>
  <c r="Y385" i="37" s="1"/>
  <c r="AD385" i="39"/>
  <c r="AE385" i="39"/>
  <c r="AF385" i="39"/>
  <c r="AG385" i="39"/>
  <c r="AH385" i="39"/>
  <c r="AI385" i="39"/>
  <c r="AJ385" i="39"/>
  <c r="AK385" i="39"/>
  <c r="AL385" i="39"/>
  <c r="AX385" i="39"/>
  <c r="AY385" i="39"/>
  <c r="AZ385" i="39"/>
  <c r="BA385" i="39"/>
  <c r="BB385" i="39"/>
  <c r="BN385" i="39"/>
  <c r="BO385" i="39"/>
  <c r="BP385" i="39"/>
  <c r="BQ385" i="39"/>
  <c r="BR385" i="39"/>
  <c r="A386" i="39"/>
  <c r="B386" i="39"/>
  <c r="C386" i="39"/>
  <c r="D386" i="39"/>
  <c r="E386" i="39"/>
  <c r="F386" i="39"/>
  <c r="G386" i="39"/>
  <c r="S386" i="39"/>
  <c r="T386" i="39"/>
  <c r="U386" i="39"/>
  <c r="V386" i="39"/>
  <c r="W386" i="39"/>
  <c r="X386" i="39"/>
  <c r="Y386" i="39"/>
  <c r="Z386" i="39"/>
  <c r="AA386" i="39"/>
  <c r="AB386" i="39"/>
  <c r="AC386" i="39"/>
  <c r="AD386" i="39"/>
  <c r="AE386" i="39"/>
  <c r="AF386" i="39"/>
  <c r="AG386" i="39"/>
  <c r="AH386" i="39"/>
  <c r="AI386" i="39"/>
  <c r="AJ386" i="39"/>
  <c r="AK386" i="39"/>
  <c r="AL386" i="39"/>
  <c r="AX386" i="39"/>
  <c r="AY386" i="39"/>
  <c r="AZ386" i="39"/>
  <c r="BA386" i="39"/>
  <c r="BB386" i="39"/>
  <c r="BN386" i="39"/>
  <c r="BO386" i="39"/>
  <c r="BP386" i="39"/>
  <c r="BQ386" i="39"/>
  <c r="BR386" i="39"/>
  <c r="A387" i="39"/>
  <c r="B387" i="39"/>
  <c r="C387" i="39"/>
  <c r="D387" i="39"/>
  <c r="E387" i="39"/>
  <c r="F387" i="39"/>
  <c r="G387" i="39"/>
  <c r="S387" i="39"/>
  <c r="T387" i="39"/>
  <c r="U387" i="39"/>
  <c r="V387" i="39"/>
  <c r="W387" i="39"/>
  <c r="X387" i="39"/>
  <c r="Y387" i="39"/>
  <c r="Z387" i="39"/>
  <c r="AA387" i="39"/>
  <c r="AB387" i="39"/>
  <c r="AC387" i="39"/>
  <c r="AD387" i="39"/>
  <c r="AE387" i="39"/>
  <c r="AF387" i="39"/>
  <c r="AG387" i="39"/>
  <c r="AH387" i="39"/>
  <c r="AI387" i="39"/>
  <c r="AJ387" i="39"/>
  <c r="AK387" i="39"/>
  <c r="AL387" i="39"/>
  <c r="AX387" i="39"/>
  <c r="AY387" i="39"/>
  <c r="AZ387" i="39"/>
  <c r="BA387" i="39"/>
  <c r="BB387" i="39"/>
  <c r="BN387" i="39"/>
  <c r="BO387" i="39"/>
  <c r="BP387" i="39"/>
  <c r="BQ387" i="39"/>
  <c r="BR387" i="39"/>
  <c r="A388" i="39"/>
  <c r="B388" i="39"/>
  <c r="C388" i="39"/>
  <c r="D388" i="39"/>
  <c r="E388" i="39"/>
  <c r="F388" i="39"/>
  <c r="G388" i="39"/>
  <c r="S388" i="39"/>
  <c r="T388" i="39"/>
  <c r="U388" i="39"/>
  <c r="V388" i="39"/>
  <c r="W388" i="39"/>
  <c r="X388" i="39"/>
  <c r="Y388" i="39"/>
  <c r="Z388" i="39"/>
  <c r="AA388" i="39"/>
  <c r="AB388" i="39"/>
  <c r="AC388" i="39"/>
  <c r="AD388" i="39"/>
  <c r="AE388" i="39"/>
  <c r="AF388" i="39"/>
  <c r="AG388" i="39"/>
  <c r="AH388" i="39"/>
  <c r="AI388" i="39"/>
  <c r="AJ388" i="39"/>
  <c r="AK388" i="39"/>
  <c r="AL388" i="39"/>
  <c r="AX388" i="39"/>
  <c r="AY388" i="39"/>
  <c r="AZ388" i="39"/>
  <c r="BA388" i="39"/>
  <c r="BB388" i="39"/>
  <c r="BN388" i="39"/>
  <c r="BO388" i="39"/>
  <c r="BP388" i="39"/>
  <c r="BQ388" i="39"/>
  <c r="BR388" i="39"/>
  <c r="A389" i="39"/>
  <c r="B389" i="39"/>
  <c r="C389" i="39"/>
  <c r="D389" i="39"/>
  <c r="E389" i="39"/>
  <c r="F389" i="39"/>
  <c r="G389" i="39"/>
  <c r="S389" i="39"/>
  <c r="T389" i="39"/>
  <c r="U389" i="39"/>
  <c r="V389" i="39"/>
  <c r="W389" i="39"/>
  <c r="X389" i="39"/>
  <c r="BA389" i="38" s="1"/>
  <c r="Y389" i="39"/>
  <c r="Z389" i="39"/>
  <c r="AA389" i="39"/>
  <c r="AB389" i="39"/>
  <c r="AC389" i="39"/>
  <c r="AD389" i="39"/>
  <c r="AE389" i="39"/>
  <c r="AF389" i="39"/>
  <c r="AG389" i="39"/>
  <c r="AH389" i="39"/>
  <c r="AI389" i="39"/>
  <c r="AJ389" i="39"/>
  <c r="AK389" i="39"/>
  <c r="AL389" i="39"/>
  <c r="AX389" i="39"/>
  <c r="AY389" i="39"/>
  <c r="AZ389" i="39"/>
  <c r="BA389" i="39"/>
  <c r="BB389" i="39"/>
  <c r="BN389" i="39"/>
  <c r="BO389" i="39"/>
  <c r="BP389" i="39"/>
  <c r="BQ389" i="39"/>
  <c r="BR389" i="39"/>
  <c r="A390" i="39"/>
  <c r="B390" i="39"/>
  <c r="C390" i="39"/>
  <c r="D390" i="39"/>
  <c r="E390" i="39"/>
  <c r="F390" i="39"/>
  <c r="G390" i="39"/>
  <c r="S390" i="39"/>
  <c r="T390" i="39"/>
  <c r="U390" i="39"/>
  <c r="V390" i="39"/>
  <c r="W390" i="39"/>
  <c r="X390" i="39"/>
  <c r="Y390" i="39"/>
  <c r="Z390" i="39"/>
  <c r="AA390" i="39"/>
  <c r="AB390" i="39"/>
  <c r="AC390" i="39"/>
  <c r="AD390" i="39"/>
  <c r="AE390" i="39"/>
  <c r="AF390" i="39"/>
  <c r="AG390" i="39"/>
  <c r="AH390" i="39"/>
  <c r="AI390" i="39"/>
  <c r="AJ390" i="39"/>
  <c r="AK390" i="39"/>
  <c r="AL390" i="39"/>
  <c r="AX390" i="39"/>
  <c r="AY390" i="39"/>
  <c r="AZ390" i="39"/>
  <c r="BA390" i="39"/>
  <c r="BB390" i="39"/>
  <c r="BN390" i="39"/>
  <c r="BO390" i="39"/>
  <c r="BP390" i="39"/>
  <c r="BQ390" i="39"/>
  <c r="BR390" i="39"/>
  <c r="A391" i="39"/>
  <c r="B391" i="39"/>
  <c r="C391" i="39"/>
  <c r="D391" i="39"/>
  <c r="E391" i="39"/>
  <c r="F391" i="39"/>
  <c r="G391" i="39"/>
  <c r="S391" i="39"/>
  <c r="T391" i="39"/>
  <c r="U391" i="39"/>
  <c r="V391" i="39"/>
  <c r="W391" i="39"/>
  <c r="X391" i="39"/>
  <c r="Y391" i="39"/>
  <c r="Z391" i="39"/>
  <c r="AA391" i="39"/>
  <c r="AB391" i="39"/>
  <c r="AC391" i="39"/>
  <c r="AD391" i="39"/>
  <c r="AE391" i="39"/>
  <c r="AF391" i="39"/>
  <c r="AG391" i="39"/>
  <c r="AH391" i="39"/>
  <c r="AI391" i="39"/>
  <c r="AJ391" i="39"/>
  <c r="AK391" i="39"/>
  <c r="AL391" i="39"/>
  <c r="AX391" i="39"/>
  <c r="AY391" i="39"/>
  <c r="AZ391" i="39"/>
  <c r="BA391" i="39"/>
  <c r="BB391" i="39"/>
  <c r="BN391" i="39"/>
  <c r="BO391" i="39"/>
  <c r="BP391" i="39"/>
  <c r="BQ391" i="39"/>
  <c r="BR391" i="39"/>
  <c r="A392" i="39"/>
  <c r="B392" i="39"/>
  <c r="C392" i="39"/>
  <c r="D392" i="39"/>
  <c r="E392" i="39"/>
  <c r="F392" i="39"/>
  <c r="G392" i="39"/>
  <c r="S392" i="39"/>
  <c r="T392" i="39"/>
  <c r="U392" i="39"/>
  <c r="V392" i="39"/>
  <c r="W392" i="39"/>
  <c r="X392" i="39"/>
  <c r="Y392" i="39"/>
  <c r="Z392" i="39"/>
  <c r="AA392" i="39"/>
  <c r="AB392" i="39"/>
  <c r="AC392" i="39"/>
  <c r="AD392" i="39"/>
  <c r="AE392" i="39"/>
  <c r="AF392" i="39"/>
  <c r="AG392" i="39"/>
  <c r="AH392" i="39"/>
  <c r="AI392" i="39"/>
  <c r="AJ392" i="39"/>
  <c r="AK392" i="39"/>
  <c r="AL392" i="39"/>
  <c r="AX392" i="39"/>
  <c r="AY392" i="39"/>
  <c r="AZ392" i="39"/>
  <c r="BA392" i="39"/>
  <c r="BB392" i="39"/>
  <c r="BN392" i="39"/>
  <c r="BO392" i="39"/>
  <c r="BP392" i="39"/>
  <c r="BQ392" i="39"/>
  <c r="BR392" i="39"/>
  <c r="A393" i="39"/>
  <c r="B393" i="39"/>
  <c r="C393" i="39"/>
  <c r="D393" i="39"/>
  <c r="E393" i="39"/>
  <c r="F393" i="39"/>
  <c r="G393" i="39"/>
  <c r="S393" i="39"/>
  <c r="T393" i="39"/>
  <c r="U393" i="39"/>
  <c r="V393" i="39"/>
  <c r="W393" i="39"/>
  <c r="X393" i="39"/>
  <c r="Y393" i="39"/>
  <c r="Z393" i="39"/>
  <c r="AA393" i="39"/>
  <c r="AB393" i="39"/>
  <c r="AC393" i="39"/>
  <c r="AD393" i="39"/>
  <c r="AE393" i="39"/>
  <c r="AF393" i="39"/>
  <c r="AG393" i="39"/>
  <c r="AH393" i="39"/>
  <c r="AI393" i="39"/>
  <c r="AJ393" i="39"/>
  <c r="AK393" i="39"/>
  <c r="AL393" i="39"/>
  <c r="AX393" i="39"/>
  <c r="AY393" i="39"/>
  <c r="AZ393" i="39"/>
  <c r="BA393" i="39"/>
  <c r="BB393" i="39"/>
  <c r="BN393" i="39"/>
  <c r="BO393" i="39"/>
  <c r="BP393" i="39"/>
  <c r="BQ393" i="39"/>
  <c r="BR393" i="39"/>
  <c r="A394" i="39"/>
  <c r="B394" i="39"/>
  <c r="C394" i="39"/>
  <c r="W394" i="37" s="1"/>
  <c r="D394" i="39"/>
  <c r="E394" i="39"/>
  <c r="F394" i="39"/>
  <c r="G394" i="39"/>
  <c r="S394" i="39"/>
  <c r="T394" i="39"/>
  <c r="U394" i="39"/>
  <c r="V394" i="39"/>
  <c r="W394" i="39"/>
  <c r="X394" i="39"/>
  <c r="Y394" i="39"/>
  <c r="Z394" i="39"/>
  <c r="AA394" i="39"/>
  <c r="AB394" i="39"/>
  <c r="AC394" i="39"/>
  <c r="AD394" i="39"/>
  <c r="AE394" i="39"/>
  <c r="AF394" i="39"/>
  <c r="AG394" i="39"/>
  <c r="AH394" i="39"/>
  <c r="AI394" i="39"/>
  <c r="AJ394" i="39"/>
  <c r="AK394" i="39"/>
  <c r="AL394" i="39"/>
  <c r="AX394" i="39"/>
  <c r="AY394" i="39"/>
  <c r="AZ394" i="39"/>
  <c r="BA394" i="39"/>
  <c r="BB394" i="39"/>
  <c r="BN394" i="39"/>
  <c r="BO394" i="39"/>
  <c r="BP394" i="39"/>
  <c r="BQ394" i="39"/>
  <c r="BR394" i="39"/>
  <c r="A395" i="39"/>
  <c r="B395" i="39"/>
  <c r="C395" i="39"/>
  <c r="D395" i="39"/>
  <c r="E395" i="39"/>
  <c r="F395" i="39"/>
  <c r="G395" i="39"/>
  <c r="S395" i="39"/>
  <c r="T395" i="39"/>
  <c r="U395" i="39"/>
  <c r="V395" i="39"/>
  <c r="W395" i="39"/>
  <c r="X395" i="39"/>
  <c r="Y395" i="39"/>
  <c r="Z395" i="39"/>
  <c r="AA395" i="39"/>
  <c r="AB395" i="39"/>
  <c r="AC395" i="39"/>
  <c r="AD395" i="39"/>
  <c r="AE395" i="39"/>
  <c r="AF395" i="39"/>
  <c r="AG395" i="39"/>
  <c r="AH395" i="39"/>
  <c r="AI395" i="39"/>
  <c r="AJ395" i="39"/>
  <c r="AK395" i="39"/>
  <c r="AL395" i="39"/>
  <c r="AX395" i="39"/>
  <c r="AY395" i="39"/>
  <c r="AZ395" i="39"/>
  <c r="BA395" i="39"/>
  <c r="BB395" i="39"/>
  <c r="BN395" i="39"/>
  <c r="BO395" i="39"/>
  <c r="BP395" i="39"/>
  <c r="BQ395" i="39"/>
  <c r="BR395" i="39"/>
  <c r="A396" i="39"/>
  <c r="B396" i="39"/>
  <c r="C396" i="39"/>
  <c r="D396" i="39"/>
  <c r="E396" i="39"/>
  <c r="F396" i="39"/>
  <c r="G396" i="39"/>
  <c r="S396" i="39"/>
  <c r="T396" i="39"/>
  <c r="U396" i="39"/>
  <c r="V396" i="39"/>
  <c r="W396" i="39"/>
  <c r="X396" i="39"/>
  <c r="Y396" i="39"/>
  <c r="Z396" i="39"/>
  <c r="AA396" i="39"/>
  <c r="AB396" i="39"/>
  <c r="AC396" i="39"/>
  <c r="AD396" i="39"/>
  <c r="AE396" i="39"/>
  <c r="AF396" i="39"/>
  <c r="AG396" i="39"/>
  <c r="AH396" i="39"/>
  <c r="AI396" i="39"/>
  <c r="AJ396" i="39"/>
  <c r="AK396" i="39"/>
  <c r="AL396" i="39"/>
  <c r="AX396" i="39"/>
  <c r="AY396" i="39"/>
  <c r="AZ396" i="39"/>
  <c r="BA396" i="39"/>
  <c r="BB396" i="39"/>
  <c r="BN396" i="39"/>
  <c r="BO396" i="39"/>
  <c r="BP396" i="39"/>
  <c r="BQ396" i="39"/>
  <c r="BR396" i="39"/>
  <c r="A397" i="39"/>
  <c r="B397" i="39"/>
  <c r="C397" i="39"/>
  <c r="D397" i="39"/>
  <c r="E397" i="39"/>
  <c r="F397" i="39"/>
  <c r="G397" i="39"/>
  <c r="S397" i="39"/>
  <c r="T397" i="39"/>
  <c r="U397" i="39"/>
  <c r="V397" i="39"/>
  <c r="W397" i="39"/>
  <c r="X397" i="39"/>
  <c r="BA397" i="38" s="1"/>
  <c r="Y397" i="39"/>
  <c r="Z397" i="39"/>
  <c r="AA397" i="39"/>
  <c r="AB397" i="39"/>
  <c r="AC397" i="39"/>
  <c r="BB397" i="38" s="1"/>
  <c r="AD397" i="39"/>
  <c r="AE397" i="39"/>
  <c r="AF397" i="39"/>
  <c r="AG397" i="39"/>
  <c r="AH397" i="39"/>
  <c r="AI397" i="39"/>
  <c r="AJ397" i="39"/>
  <c r="AK397" i="39"/>
  <c r="AL397" i="39"/>
  <c r="AX397" i="39"/>
  <c r="AY397" i="39"/>
  <c r="AZ397" i="39"/>
  <c r="BA397" i="39"/>
  <c r="BB397" i="39"/>
  <c r="BN397" i="39"/>
  <c r="BO397" i="39"/>
  <c r="BP397" i="39"/>
  <c r="BQ397" i="39"/>
  <c r="BR397" i="39"/>
  <c r="A398" i="39"/>
  <c r="B398" i="39"/>
  <c r="C398" i="39"/>
  <c r="D398" i="39"/>
  <c r="E398" i="39"/>
  <c r="F398" i="39"/>
  <c r="G398" i="39"/>
  <c r="S398" i="39"/>
  <c r="T398" i="39"/>
  <c r="U398" i="39"/>
  <c r="V398" i="39"/>
  <c r="W398" i="39"/>
  <c r="X398" i="39"/>
  <c r="Y398" i="39"/>
  <c r="Z398" i="39"/>
  <c r="AA398" i="39"/>
  <c r="AB398" i="39"/>
  <c r="AC398" i="39"/>
  <c r="AD398" i="39"/>
  <c r="AE398" i="39"/>
  <c r="AF398" i="39"/>
  <c r="AG398" i="39"/>
  <c r="AH398" i="39"/>
  <c r="AI398" i="39"/>
  <c r="AJ398" i="39"/>
  <c r="AK398" i="39"/>
  <c r="AL398" i="39"/>
  <c r="AX398" i="39"/>
  <c r="AY398" i="39"/>
  <c r="AZ398" i="39"/>
  <c r="BA398" i="39"/>
  <c r="BB398" i="39"/>
  <c r="BN398" i="39"/>
  <c r="BO398" i="39"/>
  <c r="BP398" i="39"/>
  <c r="BQ398" i="39"/>
  <c r="BR398" i="39"/>
  <c r="A399" i="39"/>
  <c r="B399" i="39"/>
  <c r="C399" i="39"/>
  <c r="D399" i="39"/>
  <c r="E399" i="39"/>
  <c r="F399" i="39"/>
  <c r="G399" i="39"/>
  <c r="S399" i="39"/>
  <c r="T399" i="39"/>
  <c r="U399" i="39"/>
  <c r="V399" i="39"/>
  <c r="W399" i="39"/>
  <c r="X399" i="39"/>
  <c r="Y399" i="39"/>
  <c r="Z399" i="39"/>
  <c r="AA399" i="39"/>
  <c r="AB399" i="39"/>
  <c r="AC399" i="39"/>
  <c r="AD399" i="39"/>
  <c r="AE399" i="39"/>
  <c r="AF399" i="39"/>
  <c r="AG399" i="39"/>
  <c r="AH399" i="39"/>
  <c r="AI399" i="39"/>
  <c r="AJ399" i="39"/>
  <c r="AK399" i="39"/>
  <c r="AL399" i="39"/>
  <c r="AX399" i="39"/>
  <c r="AY399" i="39"/>
  <c r="AZ399" i="39"/>
  <c r="BA399" i="39"/>
  <c r="BB399" i="39"/>
  <c r="BN399" i="39"/>
  <c r="BO399" i="39"/>
  <c r="BP399" i="39"/>
  <c r="BQ399" i="39"/>
  <c r="BR399" i="39"/>
  <c r="A400" i="39"/>
  <c r="B400" i="39"/>
  <c r="C400" i="39"/>
  <c r="D400" i="39"/>
  <c r="E400" i="39"/>
  <c r="F400" i="39"/>
  <c r="G400" i="39"/>
  <c r="S400" i="39"/>
  <c r="T400" i="39"/>
  <c r="U400" i="39"/>
  <c r="V400" i="39"/>
  <c r="W400" i="39"/>
  <c r="X400" i="39"/>
  <c r="Y400" i="39"/>
  <c r="Z400" i="39"/>
  <c r="AA400" i="39"/>
  <c r="AB400" i="39"/>
  <c r="AC400" i="39"/>
  <c r="AD400" i="39"/>
  <c r="AE400" i="39"/>
  <c r="AF400" i="39"/>
  <c r="AG400" i="39"/>
  <c r="AH400" i="39"/>
  <c r="AI400" i="39"/>
  <c r="AJ400" i="39"/>
  <c r="AK400" i="39"/>
  <c r="AL400" i="39"/>
  <c r="AX400" i="39"/>
  <c r="AY400" i="39"/>
  <c r="AZ400" i="39"/>
  <c r="BA400" i="39"/>
  <c r="BB400" i="39"/>
  <c r="BN400" i="39"/>
  <c r="BO400" i="39"/>
  <c r="BP400" i="39"/>
  <c r="BQ400" i="39"/>
  <c r="BR400" i="39"/>
  <c r="A401" i="39"/>
  <c r="B401" i="39"/>
  <c r="C401" i="39"/>
  <c r="D401" i="39"/>
  <c r="E401" i="39"/>
  <c r="F401" i="39"/>
  <c r="G401" i="39"/>
  <c r="S401" i="39"/>
  <c r="T401" i="39"/>
  <c r="U401" i="39"/>
  <c r="V401" i="39"/>
  <c r="W401" i="39"/>
  <c r="X401" i="39"/>
  <c r="Y401" i="39"/>
  <c r="Z401" i="39"/>
  <c r="AA401" i="39"/>
  <c r="AB401" i="39"/>
  <c r="AC401" i="39"/>
  <c r="Y401" i="37" s="1"/>
  <c r="AD401" i="39"/>
  <c r="AE401" i="39"/>
  <c r="AF401" i="39"/>
  <c r="AG401" i="39"/>
  <c r="AH401" i="39"/>
  <c r="AI401" i="39"/>
  <c r="AJ401" i="39"/>
  <c r="AK401" i="39"/>
  <c r="AL401" i="39"/>
  <c r="AX401" i="39"/>
  <c r="AY401" i="39"/>
  <c r="AZ401" i="39"/>
  <c r="BA401" i="39"/>
  <c r="BB401" i="39"/>
  <c r="BN401" i="39"/>
  <c r="BO401" i="39"/>
  <c r="BP401" i="39"/>
  <c r="BQ401" i="39"/>
  <c r="BR401" i="39"/>
  <c r="A402" i="39"/>
  <c r="B402" i="39"/>
  <c r="C402" i="39"/>
  <c r="D402" i="39"/>
  <c r="E402" i="39"/>
  <c r="F402" i="39"/>
  <c r="G402" i="39"/>
  <c r="S402" i="39"/>
  <c r="T402" i="39"/>
  <c r="U402" i="39"/>
  <c r="V402" i="39"/>
  <c r="W402" i="39"/>
  <c r="X402" i="39"/>
  <c r="Y402" i="39"/>
  <c r="Z402" i="39"/>
  <c r="AA402" i="39"/>
  <c r="AB402" i="39"/>
  <c r="AC402" i="39"/>
  <c r="AD402" i="39"/>
  <c r="AE402" i="39"/>
  <c r="AF402" i="39"/>
  <c r="AG402" i="39"/>
  <c r="AH402" i="39"/>
  <c r="AI402" i="39"/>
  <c r="AJ402" i="39"/>
  <c r="AK402" i="39"/>
  <c r="AL402" i="39"/>
  <c r="AX402" i="39"/>
  <c r="AY402" i="39"/>
  <c r="AZ402" i="39"/>
  <c r="BA402" i="39"/>
  <c r="BB402" i="39"/>
  <c r="BN402" i="39"/>
  <c r="BO402" i="39"/>
  <c r="BP402" i="39"/>
  <c r="BQ402" i="39"/>
  <c r="BR402" i="39"/>
  <c r="A403" i="39"/>
  <c r="B403" i="39"/>
  <c r="C403" i="39"/>
  <c r="W403" i="37" s="1"/>
  <c r="D403" i="39"/>
  <c r="E403" i="39"/>
  <c r="F403" i="39"/>
  <c r="G403" i="39"/>
  <c r="S403" i="39"/>
  <c r="T403" i="39"/>
  <c r="U403" i="39"/>
  <c r="V403" i="39"/>
  <c r="W403" i="39"/>
  <c r="X403" i="39"/>
  <c r="Y403" i="39"/>
  <c r="Z403" i="39"/>
  <c r="AA403" i="39"/>
  <c r="AB403" i="39"/>
  <c r="AC403" i="39"/>
  <c r="AD403" i="39"/>
  <c r="AE403" i="39"/>
  <c r="AF403" i="39"/>
  <c r="AG403" i="39"/>
  <c r="AH403" i="39"/>
  <c r="AI403" i="39"/>
  <c r="AJ403" i="39"/>
  <c r="AK403" i="39"/>
  <c r="AL403" i="39"/>
  <c r="AX403" i="39"/>
  <c r="AY403" i="39"/>
  <c r="AZ403" i="39"/>
  <c r="BA403" i="39"/>
  <c r="BB403" i="39"/>
  <c r="BN403" i="39"/>
  <c r="BO403" i="39"/>
  <c r="BP403" i="39"/>
  <c r="BQ403" i="39"/>
  <c r="BR403" i="39"/>
  <c r="A404" i="39"/>
  <c r="B404" i="39"/>
  <c r="C404" i="39"/>
  <c r="D404" i="39"/>
  <c r="E404" i="39"/>
  <c r="F404" i="39"/>
  <c r="G404" i="39"/>
  <c r="S404" i="39"/>
  <c r="T404" i="39"/>
  <c r="U404" i="39"/>
  <c r="V404" i="39"/>
  <c r="W404" i="39"/>
  <c r="X404" i="39"/>
  <c r="Y404" i="39"/>
  <c r="Z404" i="39"/>
  <c r="AA404" i="39"/>
  <c r="AB404" i="39"/>
  <c r="AC404" i="39"/>
  <c r="AD404" i="39"/>
  <c r="AE404" i="39"/>
  <c r="AF404" i="39"/>
  <c r="AG404" i="39"/>
  <c r="AH404" i="39"/>
  <c r="AI404" i="39"/>
  <c r="AJ404" i="39"/>
  <c r="AK404" i="39"/>
  <c r="AL404" i="39"/>
  <c r="AX404" i="39"/>
  <c r="AY404" i="39"/>
  <c r="AZ404" i="39"/>
  <c r="BA404" i="39"/>
  <c r="BB404" i="39"/>
  <c r="BN404" i="39"/>
  <c r="BO404" i="39"/>
  <c r="BP404" i="39"/>
  <c r="BQ404" i="39"/>
  <c r="BR404" i="39"/>
  <c r="A405" i="39"/>
  <c r="B405" i="39"/>
  <c r="C405" i="39"/>
  <c r="D405" i="39"/>
  <c r="E405" i="39"/>
  <c r="F405" i="39"/>
  <c r="G405" i="39"/>
  <c r="S405" i="39"/>
  <c r="T405" i="39"/>
  <c r="U405" i="39"/>
  <c r="V405" i="39"/>
  <c r="W405" i="39"/>
  <c r="X405" i="39"/>
  <c r="Y405" i="39"/>
  <c r="Z405" i="39"/>
  <c r="AA405" i="39"/>
  <c r="AB405" i="39"/>
  <c r="AC405" i="39"/>
  <c r="AD405" i="39"/>
  <c r="AE405" i="39"/>
  <c r="AF405" i="39"/>
  <c r="AG405" i="39"/>
  <c r="AH405" i="39"/>
  <c r="AI405" i="39"/>
  <c r="AJ405" i="39"/>
  <c r="AK405" i="39"/>
  <c r="AL405" i="39"/>
  <c r="AX405" i="39"/>
  <c r="AY405" i="39"/>
  <c r="AZ405" i="39"/>
  <c r="BA405" i="39"/>
  <c r="BB405" i="39"/>
  <c r="BN405" i="39"/>
  <c r="BO405" i="39"/>
  <c r="BP405" i="39"/>
  <c r="BQ405" i="39"/>
  <c r="BR405" i="39"/>
  <c r="A406" i="39"/>
  <c r="B406" i="39"/>
  <c r="C406" i="39"/>
  <c r="D406" i="39"/>
  <c r="E406" i="39"/>
  <c r="F406" i="39"/>
  <c r="G406" i="39"/>
  <c r="S406" i="39"/>
  <c r="T406" i="39"/>
  <c r="U406" i="39"/>
  <c r="V406" i="39"/>
  <c r="W406" i="39"/>
  <c r="X406" i="39"/>
  <c r="Y406" i="39"/>
  <c r="Z406" i="39"/>
  <c r="AA406" i="39"/>
  <c r="AB406" i="39"/>
  <c r="AC406" i="39"/>
  <c r="AD406" i="39"/>
  <c r="AE406" i="39"/>
  <c r="AF406" i="39"/>
  <c r="AG406" i="39"/>
  <c r="AH406" i="39"/>
  <c r="AI406" i="39"/>
  <c r="AJ406" i="39"/>
  <c r="AK406" i="39"/>
  <c r="AL406" i="39"/>
  <c r="AX406" i="39"/>
  <c r="AY406" i="39"/>
  <c r="AZ406" i="39"/>
  <c r="BA406" i="39"/>
  <c r="BB406" i="39"/>
  <c r="BN406" i="39"/>
  <c r="BO406" i="39"/>
  <c r="BP406" i="39"/>
  <c r="BQ406" i="39"/>
  <c r="BR406" i="39"/>
  <c r="A407" i="39"/>
  <c r="B407" i="39"/>
  <c r="C407" i="39"/>
  <c r="D407" i="39"/>
  <c r="E407" i="39"/>
  <c r="F407" i="39"/>
  <c r="G407" i="39"/>
  <c r="S407" i="39"/>
  <c r="T407" i="39"/>
  <c r="U407" i="39"/>
  <c r="V407" i="39"/>
  <c r="W407" i="39"/>
  <c r="X407" i="39"/>
  <c r="Y407" i="39"/>
  <c r="Z407" i="39"/>
  <c r="AA407" i="39"/>
  <c r="AB407" i="39"/>
  <c r="AC407" i="39"/>
  <c r="AD407" i="39"/>
  <c r="AE407" i="39"/>
  <c r="AF407" i="39"/>
  <c r="AG407" i="39"/>
  <c r="AH407" i="39"/>
  <c r="AI407" i="39"/>
  <c r="AJ407" i="39"/>
  <c r="AK407" i="39"/>
  <c r="AL407" i="39"/>
  <c r="AX407" i="39"/>
  <c r="AY407" i="39"/>
  <c r="AZ407" i="39"/>
  <c r="BA407" i="39"/>
  <c r="BB407" i="39"/>
  <c r="BN407" i="39"/>
  <c r="BO407" i="39"/>
  <c r="BP407" i="39"/>
  <c r="BQ407" i="39"/>
  <c r="BR407" i="39"/>
  <c r="A408" i="39"/>
  <c r="B408" i="39"/>
  <c r="C408" i="39"/>
  <c r="D408" i="39"/>
  <c r="E408" i="39"/>
  <c r="F408" i="39"/>
  <c r="G408" i="39"/>
  <c r="S408" i="39"/>
  <c r="T408" i="39"/>
  <c r="U408" i="39"/>
  <c r="V408" i="39"/>
  <c r="W408" i="39"/>
  <c r="X408" i="39"/>
  <c r="Y408" i="39"/>
  <c r="Z408" i="39"/>
  <c r="AA408" i="39"/>
  <c r="AB408" i="39"/>
  <c r="AC408" i="39"/>
  <c r="Y408" i="37" s="1"/>
  <c r="AD408" i="39"/>
  <c r="AE408" i="39"/>
  <c r="AF408" i="39"/>
  <c r="AG408" i="39"/>
  <c r="AH408" i="39"/>
  <c r="AI408" i="39"/>
  <c r="AJ408" i="39"/>
  <c r="AK408" i="39"/>
  <c r="AL408" i="39"/>
  <c r="AX408" i="39"/>
  <c r="AY408" i="39"/>
  <c r="AZ408" i="39"/>
  <c r="BA408" i="39"/>
  <c r="BB408" i="39"/>
  <c r="BN408" i="39"/>
  <c r="BO408" i="39"/>
  <c r="BP408" i="39"/>
  <c r="BQ408" i="39"/>
  <c r="BR408" i="39"/>
  <c r="A409" i="39"/>
  <c r="B409" i="39"/>
  <c r="C409" i="39"/>
  <c r="D409" i="39"/>
  <c r="E409" i="39"/>
  <c r="F409" i="39"/>
  <c r="G409" i="39"/>
  <c r="S409" i="39"/>
  <c r="T409" i="39"/>
  <c r="U409" i="39"/>
  <c r="V409" i="39"/>
  <c r="W409" i="39"/>
  <c r="X409" i="39"/>
  <c r="Y409" i="39"/>
  <c r="Z409" i="39"/>
  <c r="AA409" i="39"/>
  <c r="AB409" i="39"/>
  <c r="AC409" i="39"/>
  <c r="AD409" i="39"/>
  <c r="AE409" i="39"/>
  <c r="AF409" i="39"/>
  <c r="AG409" i="39"/>
  <c r="AH409" i="39"/>
  <c r="AI409" i="39"/>
  <c r="AJ409" i="39"/>
  <c r="AK409" i="39"/>
  <c r="AL409" i="39"/>
  <c r="AX409" i="39"/>
  <c r="AY409" i="39"/>
  <c r="AZ409" i="39"/>
  <c r="BA409" i="39"/>
  <c r="BB409" i="39"/>
  <c r="BN409" i="39"/>
  <c r="BO409" i="39"/>
  <c r="BP409" i="39"/>
  <c r="BQ409" i="39"/>
  <c r="BR409" i="39"/>
  <c r="A410" i="39"/>
  <c r="B410" i="39"/>
  <c r="C410" i="39"/>
  <c r="W410" i="37" s="1"/>
  <c r="D410" i="39"/>
  <c r="E410" i="39"/>
  <c r="F410" i="39"/>
  <c r="G410" i="39"/>
  <c r="S410" i="39"/>
  <c r="T410" i="39"/>
  <c r="U410" i="39"/>
  <c r="V410" i="39"/>
  <c r="W410" i="39"/>
  <c r="X410" i="39"/>
  <c r="Y410" i="39"/>
  <c r="Z410" i="39"/>
  <c r="AA410" i="39"/>
  <c r="AB410" i="39"/>
  <c r="AC410" i="39"/>
  <c r="AD410" i="39"/>
  <c r="AE410" i="39"/>
  <c r="AF410" i="39"/>
  <c r="AG410" i="39"/>
  <c r="AH410" i="39"/>
  <c r="AI410" i="39"/>
  <c r="AJ410" i="39"/>
  <c r="AK410" i="39"/>
  <c r="AL410" i="39"/>
  <c r="AX410" i="39"/>
  <c r="AY410" i="39"/>
  <c r="AZ410" i="39"/>
  <c r="BA410" i="39"/>
  <c r="BB410" i="39"/>
  <c r="BN410" i="39"/>
  <c r="BO410" i="39"/>
  <c r="BP410" i="39"/>
  <c r="BQ410" i="39"/>
  <c r="BR410" i="39"/>
  <c r="A411" i="39"/>
  <c r="B411" i="39"/>
  <c r="C411" i="39"/>
  <c r="W411" i="37" s="1"/>
  <c r="D411" i="39"/>
  <c r="E411" i="39"/>
  <c r="F411" i="39"/>
  <c r="G411" i="39"/>
  <c r="S411" i="39"/>
  <c r="T411" i="39"/>
  <c r="U411" i="39"/>
  <c r="V411" i="39"/>
  <c r="W411" i="39"/>
  <c r="X411" i="39"/>
  <c r="Y411" i="39"/>
  <c r="Z411" i="39"/>
  <c r="AA411" i="39"/>
  <c r="AB411" i="39"/>
  <c r="AC411" i="39"/>
  <c r="AD411" i="39"/>
  <c r="AE411" i="39"/>
  <c r="AF411" i="39"/>
  <c r="AG411" i="39"/>
  <c r="AH411" i="39"/>
  <c r="AI411" i="39"/>
  <c r="AJ411" i="39"/>
  <c r="AK411" i="39"/>
  <c r="AL411" i="39"/>
  <c r="AX411" i="39"/>
  <c r="AY411" i="39"/>
  <c r="AZ411" i="39"/>
  <c r="BA411" i="39"/>
  <c r="BB411" i="39"/>
  <c r="BN411" i="39"/>
  <c r="BO411" i="39"/>
  <c r="BP411" i="39"/>
  <c r="BQ411" i="39"/>
  <c r="BR411" i="39"/>
  <c r="A412" i="39"/>
  <c r="B412" i="39"/>
  <c r="C412" i="39"/>
  <c r="D412" i="39"/>
  <c r="E412" i="39"/>
  <c r="F412" i="39"/>
  <c r="G412" i="39"/>
  <c r="S412" i="39"/>
  <c r="T412" i="39"/>
  <c r="U412" i="39"/>
  <c r="V412" i="39"/>
  <c r="W412" i="39"/>
  <c r="X412" i="39"/>
  <c r="Y412" i="39"/>
  <c r="Z412" i="39"/>
  <c r="AA412" i="39"/>
  <c r="AB412" i="39"/>
  <c r="AC412" i="39"/>
  <c r="AD412" i="39"/>
  <c r="AE412" i="39"/>
  <c r="AF412" i="39"/>
  <c r="AG412" i="39"/>
  <c r="AH412" i="39"/>
  <c r="AI412" i="39"/>
  <c r="AJ412" i="39"/>
  <c r="AK412" i="39"/>
  <c r="AL412" i="39"/>
  <c r="AX412" i="39"/>
  <c r="AY412" i="39"/>
  <c r="AZ412" i="39"/>
  <c r="BA412" i="39"/>
  <c r="BB412" i="39"/>
  <c r="BN412" i="39"/>
  <c r="BO412" i="39"/>
  <c r="BP412" i="39"/>
  <c r="BQ412" i="39"/>
  <c r="BR412" i="39"/>
  <c r="A413" i="39"/>
  <c r="B413" i="39"/>
  <c r="C413" i="39"/>
  <c r="D413" i="39"/>
  <c r="E413" i="39"/>
  <c r="F413" i="39"/>
  <c r="G413" i="39"/>
  <c r="S413" i="39"/>
  <c r="T413" i="39"/>
  <c r="U413" i="39"/>
  <c r="V413" i="39"/>
  <c r="W413" i="39"/>
  <c r="X413" i="39"/>
  <c r="Y413" i="39"/>
  <c r="Z413" i="39"/>
  <c r="AA413" i="39"/>
  <c r="AB413" i="39"/>
  <c r="AC413" i="39"/>
  <c r="AD413" i="39"/>
  <c r="AE413" i="39"/>
  <c r="AF413" i="39"/>
  <c r="AG413" i="39"/>
  <c r="AH413" i="39"/>
  <c r="AI413" i="39"/>
  <c r="AJ413" i="39"/>
  <c r="AK413" i="39"/>
  <c r="AL413" i="39"/>
  <c r="AX413" i="39"/>
  <c r="AY413" i="39"/>
  <c r="AZ413" i="39"/>
  <c r="BA413" i="39"/>
  <c r="BB413" i="39"/>
  <c r="BN413" i="39"/>
  <c r="BO413" i="39"/>
  <c r="BP413" i="39"/>
  <c r="BQ413" i="39"/>
  <c r="BR413" i="39"/>
  <c r="A414" i="39"/>
  <c r="B414" i="39"/>
  <c r="C414" i="39"/>
  <c r="D414" i="39"/>
  <c r="E414" i="39"/>
  <c r="F414" i="39"/>
  <c r="G414" i="39"/>
  <c r="S414" i="39"/>
  <c r="T414" i="39"/>
  <c r="U414" i="39"/>
  <c r="V414" i="39"/>
  <c r="W414" i="39"/>
  <c r="X414" i="39"/>
  <c r="BA414" i="38" s="1"/>
  <c r="Y414" i="39"/>
  <c r="Z414" i="39"/>
  <c r="AA414" i="39"/>
  <c r="AB414" i="39"/>
  <c r="AC414" i="39"/>
  <c r="AD414" i="39"/>
  <c r="AE414" i="39"/>
  <c r="AF414" i="39"/>
  <c r="AG414" i="39"/>
  <c r="AH414" i="39"/>
  <c r="AI414" i="39"/>
  <c r="AJ414" i="39"/>
  <c r="AK414" i="39"/>
  <c r="AL414" i="39"/>
  <c r="AX414" i="39"/>
  <c r="AY414" i="39"/>
  <c r="AZ414" i="39"/>
  <c r="BA414" i="39"/>
  <c r="BB414" i="39"/>
  <c r="BN414" i="39"/>
  <c r="BO414" i="39"/>
  <c r="BP414" i="39"/>
  <c r="BQ414" i="39"/>
  <c r="BR414" i="39"/>
  <c r="A415" i="39"/>
  <c r="B415" i="39"/>
  <c r="C415" i="39"/>
  <c r="D415" i="39"/>
  <c r="E415" i="39"/>
  <c r="F415" i="39"/>
  <c r="G415" i="39"/>
  <c r="S415" i="39"/>
  <c r="T415" i="39"/>
  <c r="U415" i="39"/>
  <c r="V415" i="39"/>
  <c r="W415" i="39"/>
  <c r="X415" i="39"/>
  <c r="Y415" i="39"/>
  <c r="Z415" i="39"/>
  <c r="AA415" i="39"/>
  <c r="AB415" i="39"/>
  <c r="AC415" i="39"/>
  <c r="AD415" i="39"/>
  <c r="AE415" i="39"/>
  <c r="AF415" i="39"/>
  <c r="AG415" i="39"/>
  <c r="AH415" i="39"/>
  <c r="AI415" i="39"/>
  <c r="AJ415" i="39"/>
  <c r="AK415" i="39"/>
  <c r="AL415" i="39"/>
  <c r="AX415" i="39"/>
  <c r="AY415" i="39"/>
  <c r="AZ415" i="39"/>
  <c r="BA415" i="39"/>
  <c r="BB415" i="39"/>
  <c r="BN415" i="39"/>
  <c r="BO415" i="39"/>
  <c r="BP415" i="39"/>
  <c r="BQ415" i="39"/>
  <c r="BR415" i="39"/>
  <c r="A416" i="39"/>
  <c r="B416" i="39"/>
  <c r="C416" i="39"/>
  <c r="D416" i="39"/>
  <c r="E416" i="39"/>
  <c r="F416" i="39"/>
  <c r="G416" i="39"/>
  <c r="S416" i="39"/>
  <c r="T416" i="39"/>
  <c r="U416" i="39"/>
  <c r="V416" i="39"/>
  <c r="W416" i="39"/>
  <c r="X416" i="39"/>
  <c r="Y416" i="39"/>
  <c r="Z416" i="39"/>
  <c r="AA416" i="39"/>
  <c r="AB416" i="39"/>
  <c r="AC416" i="39"/>
  <c r="Y416" i="37" s="1"/>
  <c r="AD416" i="39"/>
  <c r="AE416" i="39"/>
  <c r="AF416" i="39"/>
  <c r="AG416" i="39"/>
  <c r="AH416" i="39"/>
  <c r="AI416" i="39"/>
  <c r="AJ416" i="39"/>
  <c r="AK416" i="39"/>
  <c r="AL416" i="39"/>
  <c r="AX416" i="39"/>
  <c r="AY416" i="39"/>
  <c r="AZ416" i="39"/>
  <c r="BA416" i="39"/>
  <c r="BB416" i="39"/>
  <c r="BN416" i="39"/>
  <c r="BO416" i="39"/>
  <c r="BP416" i="39"/>
  <c r="BQ416" i="39"/>
  <c r="BR416" i="39"/>
  <c r="A417" i="39"/>
  <c r="B417" i="39"/>
  <c r="C417" i="39"/>
  <c r="D417" i="39"/>
  <c r="E417" i="39"/>
  <c r="F417" i="39"/>
  <c r="G417" i="39"/>
  <c r="S417" i="39"/>
  <c r="T417" i="39"/>
  <c r="U417" i="39"/>
  <c r="V417" i="39"/>
  <c r="W417" i="39"/>
  <c r="X417" i="39"/>
  <c r="Y417" i="39"/>
  <c r="Z417" i="39"/>
  <c r="AA417" i="39"/>
  <c r="AB417" i="39"/>
  <c r="AC417" i="39"/>
  <c r="Y417" i="37" s="1"/>
  <c r="AD417" i="39"/>
  <c r="AE417" i="39"/>
  <c r="AF417" i="39"/>
  <c r="AG417" i="39"/>
  <c r="AH417" i="39"/>
  <c r="AI417" i="39"/>
  <c r="AJ417" i="39"/>
  <c r="AK417" i="39"/>
  <c r="AL417" i="39"/>
  <c r="AX417" i="39"/>
  <c r="AY417" i="39"/>
  <c r="AZ417" i="39"/>
  <c r="BA417" i="39"/>
  <c r="BB417" i="39"/>
  <c r="BN417" i="39"/>
  <c r="BO417" i="39"/>
  <c r="BP417" i="39"/>
  <c r="BQ417" i="39"/>
  <c r="BR417" i="39"/>
  <c r="A418" i="39"/>
  <c r="B418" i="39"/>
  <c r="C418" i="39"/>
  <c r="W418" i="37" s="1"/>
  <c r="D418" i="39"/>
  <c r="E418" i="39"/>
  <c r="F418" i="39"/>
  <c r="G418" i="39"/>
  <c r="S418" i="39"/>
  <c r="T418" i="39"/>
  <c r="U418" i="39"/>
  <c r="V418" i="39"/>
  <c r="W418" i="39"/>
  <c r="X418" i="39"/>
  <c r="Y418" i="39"/>
  <c r="Z418" i="39"/>
  <c r="AA418" i="39"/>
  <c r="AB418" i="39"/>
  <c r="AC418" i="39"/>
  <c r="AD418" i="39"/>
  <c r="AE418" i="39"/>
  <c r="AF418" i="39"/>
  <c r="AG418" i="39"/>
  <c r="AH418" i="39"/>
  <c r="AI418" i="39"/>
  <c r="AJ418" i="39"/>
  <c r="AK418" i="39"/>
  <c r="AL418" i="39"/>
  <c r="AX418" i="39"/>
  <c r="AY418" i="39"/>
  <c r="AZ418" i="39"/>
  <c r="BA418" i="39"/>
  <c r="BB418" i="39"/>
  <c r="BN418" i="39"/>
  <c r="BO418" i="39"/>
  <c r="BP418" i="39"/>
  <c r="BQ418" i="39"/>
  <c r="BR418" i="39"/>
  <c r="A419" i="39"/>
  <c r="B419" i="39"/>
  <c r="C419" i="39"/>
  <c r="D419" i="39"/>
  <c r="E419" i="39"/>
  <c r="F419" i="39"/>
  <c r="G419" i="39"/>
  <c r="S419" i="39"/>
  <c r="T419" i="39"/>
  <c r="U419" i="39"/>
  <c r="V419" i="39"/>
  <c r="W419" i="39"/>
  <c r="X419" i="39"/>
  <c r="Y419" i="39"/>
  <c r="Z419" i="39"/>
  <c r="AA419" i="39"/>
  <c r="AB419" i="39"/>
  <c r="AC419" i="39"/>
  <c r="AD419" i="39"/>
  <c r="AE419" i="39"/>
  <c r="AF419" i="39"/>
  <c r="AG419" i="39"/>
  <c r="AH419" i="39"/>
  <c r="AI419" i="39"/>
  <c r="AJ419" i="39"/>
  <c r="AK419" i="39"/>
  <c r="AL419" i="39"/>
  <c r="AX419" i="39"/>
  <c r="AY419" i="39"/>
  <c r="AZ419" i="39"/>
  <c r="BA419" i="39"/>
  <c r="BB419" i="39"/>
  <c r="BN419" i="39"/>
  <c r="BO419" i="39"/>
  <c r="BP419" i="39"/>
  <c r="BQ419" i="39"/>
  <c r="BR419" i="39"/>
  <c r="A420" i="39"/>
  <c r="B420" i="39"/>
  <c r="C420" i="39"/>
  <c r="D420" i="39"/>
  <c r="E420" i="39"/>
  <c r="F420" i="39"/>
  <c r="G420" i="39"/>
  <c r="S420" i="39"/>
  <c r="T420" i="39"/>
  <c r="U420" i="39"/>
  <c r="V420" i="39"/>
  <c r="W420" i="39"/>
  <c r="X420" i="39"/>
  <c r="Y420" i="39"/>
  <c r="Z420" i="39"/>
  <c r="AA420" i="39"/>
  <c r="AB420" i="39"/>
  <c r="AC420" i="39"/>
  <c r="AD420" i="39"/>
  <c r="AE420" i="39"/>
  <c r="AF420" i="39"/>
  <c r="AG420" i="39"/>
  <c r="AH420" i="39"/>
  <c r="AI420" i="39"/>
  <c r="AJ420" i="39"/>
  <c r="AK420" i="39"/>
  <c r="AL420" i="39"/>
  <c r="AX420" i="39"/>
  <c r="AY420" i="39"/>
  <c r="AZ420" i="39"/>
  <c r="BA420" i="39"/>
  <c r="BB420" i="39"/>
  <c r="BN420" i="39"/>
  <c r="BO420" i="39"/>
  <c r="BP420" i="39"/>
  <c r="BQ420" i="39"/>
  <c r="BR420" i="39"/>
  <c r="A421" i="39"/>
  <c r="B421" i="39"/>
  <c r="C421" i="39"/>
  <c r="D421" i="39"/>
  <c r="E421" i="39"/>
  <c r="F421" i="39"/>
  <c r="G421" i="39"/>
  <c r="S421" i="39"/>
  <c r="T421" i="39"/>
  <c r="U421" i="39"/>
  <c r="V421" i="39"/>
  <c r="W421" i="39"/>
  <c r="X421" i="39"/>
  <c r="BA421" i="38" s="1"/>
  <c r="Y421" i="39"/>
  <c r="Z421" i="39"/>
  <c r="AA421" i="39"/>
  <c r="AB421" i="39"/>
  <c r="AC421" i="39"/>
  <c r="AD421" i="39"/>
  <c r="AE421" i="39"/>
  <c r="AF421" i="39"/>
  <c r="AG421" i="39"/>
  <c r="AH421" i="39"/>
  <c r="AI421" i="39"/>
  <c r="AJ421" i="39"/>
  <c r="AK421" i="39"/>
  <c r="AL421" i="39"/>
  <c r="AX421" i="39"/>
  <c r="AY421" i="39"/>
  <c r="AZ421" i="39"/>
  <c r="BA421" i="39"/>
  <c r="BB421" i="39"/>
  <c r="BN421" i="39"/>
  <c r="BO421" i="39"/>
  <c r="BP421" i="39"/>
  <c r="BQ421" i="39"/>
  <c r="BR421" i="39"/>
  <c r="A422" i="39"/>
  <c r="B422" i="39"/>
  <c r="C422" i="39"/>
  <c r="D422" i="39"/>
  <c r="E422" i="39"/>
  <c r="F422" i="39"/>
  <c r="G422" i="39"/>
  <c r="S422" i="39"/>
  <c r="T422" i="39"/>
  <c r="U422" i="39"/>
  <c r="V422" i="39"/>
  <c r="W422" i="39"/>
  <c r="X422" i="39"/>
  <c r="Y422" i="39"/>
  <c r="Z422" i="39"/>
  <c r="AA422" i="39"/>
  <c r="AB422" i="39"/>
  <c r="AC422" i="39"/>
  <c r="AD422" i="39"/>
  <c r="AE422" i="39"/>
  <c r="AF422" i="39"/>
  <c r="AG422" i="39"/>
  <c r="AH422" i="39"/>
  <c r="AI422" i="39"/>
  <c r="AJ422" i="39"/>
  <c r="AK422" i="39"/>
  <c r="AL422" i="39"/>
  <c r="AX422" i="39"/>
  <c r="AY422" i="39"/>
  <c r="AZ422" i="39"/>
  <c r="BA422" i="39"/>
  <c r="BB422" i="39"/>
  <c r="BN422" i="39"/>
  <c r="BO422" i="39"/>
  <c r="BP422" i="39"/>
  <c r="BQ422" i="39"/>
  <c r="BR422" i="39"/>
  <c r="A423" i="39"/>
  <c r="B423" i="39"/>
  <c r="C423" i="39"/>
  <c r="D423" i="39"/>
  <c r="E423" i="39"/>
  <c r="F423" i="39"/>
  <c r="G423" i="39"/>
  <c r="S423" i="39"/>
  <c r="T423" i="39"/>
  <c r="U423" i="39"/>
  <c r="V423" i="39"/>
  <c r="W423" i="39"/>
  <c r="X423" i="39"/>
  <c r="Y423" i="39"/>
  <c r="Z423" i="39"/>
  <c r="AA423" i="39"/>
  <c r="AB423" i="39"/>
  <c r="AC423" i="39"/>
  <c r="AD423" i="39"/>
  <c r="AE423" i="39"/>
  <c r="AF423" i="39"/>
  <c r="AG423" i="39"/>
  <c r="AH423" i="39"/>
  <c r="AI423" i="39"/>
  <c r="AJ423" i="39"/>
  <c r="AK423" i="39"/>
  <c r="AL423" i="39"/>
  <c r="AX423" i="39"/>
  <c r="AY423" i="39"/>
  <c r="AZ423" i="39"/>
  <c r="BA423" i="39"/>
  <c r="BB423" i="39"/>
  <c r="BN423" i="39"/>
  <c r="BO423" i="39"/>
  <c r="BP423" i="39"/>
  <c r="BQ423" i="39"/>
  <c r="BR423" i="39"/>
  <c r="A424" i="39"/>
  <c r="B424" i="39"/>
  <c r="C424" i="39"/>
  <c r="D424" i="39"/>
  <c r="E424" i="39"/>
  <c r="F424" i="39"/>
  <c r="G424" i="39"/>
  <c r="S424" i="39"/>
  <c r="T424" i="39"/>
  <c r="U424" i="39"/>
  <c r="V424" i="39"/>
  <c r="W424" i="39"/>
  <c r="X424" i="39"/>
  <c r="Y424" i="39"/>
  <c r="Z424" i="39"/>
  <c r="AA424" i="39"/>
  <c r="AB424" i="39"/>
  <c r="AC424" i="39"/>
  <c r="Y424" i="37" s="1"/>
  <c r="AD424" i="39"/>
  <c r="AE424" i="39"/>
  <c r="AF424" i="39"/>
  <c r="AG424" i="39"/>
  <c r="AH424" i="39"/>
  <c r="AI424" i="39"/>
  <c r="AJ424" i="39"/>
  <c r="AK424" i="39"/>
  <c r="AL424" i="39"/>
  <c r="AX424" i="39"/>
  <c r="AY424" i="39"/>
  <c r="AZ424" i="39"/>
  <c r="BA424" i="39"/>
  <c r="BB424" i="39"/>
  <c r="BN424" i="39"/>
  <c r="BO424" i="39"/>
  <c r="BP424" i="39"/>
  <c r="BQ424" i="39"/>
  <c r="BR424" i="39"/>
  <c r="A425" i="39"/>
  <c r="B425" i="39"/>
  <c r="C425" i="39"/>
  <c r="D425" i="39"/>
  <c r="E425" i="39"/>
  <c r="F425" i="39"/>
  <c r="G425" i="39"/>
  <c r="S425" i="39"/>
  <c r="T425" i="39"/>
  <c r="U425" i="39"/>
  <c r="V425" i="39"/>
  <c r="W425" i="39"/>
  <c r="X425" i="39"/>
  <c r="Y425" i="39"/>
  <c r="Z425" i="39"/>
  <c r="AA425" i="39"/>
  <c r="AB425" i="39"/>
  <c r="AC425" i="39"/>
  <c r="Y425" i="37" s="1"/>
  <c r="AD425" i="39"/>
  <c r="AE425" i="39"/>
  <c r="AF425" i="39"/>
  <c r="AG425" i="39"/>
  <c r="AH425" i="39"/>
  <c r="AI425" i="39"/>
  <c r="AJ425" i="39"/>
  <c r="AK425" i="39"/>
  <c r="AL425" i="39"/>
  <c r="AX425" i="39"/>
  <c r="AY425" i="39"/>
  <c r="AZ425" i="39"/>
  <c r="BA425" i="39"/>
  <c r="BB425" i="39"/>
  <c r="BN425" i="39"/>
  <c r="BO425" i="39"/>
  <c r="BP425" i="39"/>
  <c r="BQ425" i="39"/>
  <c r="BR425" i="39"/>
  <c r="A426" i="39"/>
  <c r="B426" i="39"/>
  <c r="C426" i="39"/>
  <c r="AZ426" i="38" s="1"/>
  <c r="D426" i="39"/>
  <c r="E426" i="39"/>
  <c r="F426" i="39"/>
  <c r="G426" i="39"/>
  <c r="S426" i="39"/>
  <c r="T426" i="39"/>
  <c r="U426" i="39"/>
  <c r="V426" i="39"/>
  <c r="W426" i="39"/>
  <c r="X426" i="39"/>
  <c r="Y426" i="39"/>
  <c r="Z426" i="39"/>
  <c r="AA426" i="39"/>
  <c r="AB426" i="39"/>
  <c r="AC426" i="39"/>
  <c r="AD426" i="39"/>
  <c r="AE426" i="39"/>
  <c r="AF426" i="39"/>
  <c r="AG426" i="39"/>
  <c r="AH426" i="39"/>
  <c r="AI426" i="39"/>
  <c r="AJ426" i="39"/>
  <c r="AK426" i="39"/>
  <c r="AL426" i="39"/>
  <c r="AX426" i="39"/>
  <c r="AY426" i="39"/>
  <c r="AZ426" i="39"/>
  <c r="BA426" i="39"/>
  <c r="BB426" i="39"/>
  <c r="BN426" i="39"/>
  <c r="BO426" i="39"/>
  <c r="BP426" i="39"/>
  <c r="BQ426" i="39"/>
  <c r="BR426" i="39"/>
  <c r="A427" i="39"/>
  <c r="B427" i="39"/>
  <c r="C427" i="39"/>
  <c r="D427" i="39"/>
  <c r="E427" i="39"/>
  <c r="F427" i="39"/>
  <c r="G427" i="39"/>
  <c r="S427" i="39"/>
  <c r="T427" i="39"/>
  <c r="U427" i="39"/>
  <c r="V427" i="39"/>
  <c r="W427" i="39"/>
  <c r="X427" i="39"/>
  <c r="Y427" i="39"/>
  <c r="Z427" i="39"/>
  <c r="AA427" i="39"/>
  <c r="AB427" i="39"/>
  <c r="AC427" i="39"/>
  <c r="AD427" i="39"/>
  <c r="AE427" i="39"/>
  <c r="AF427" i="39"/>
  <c r="AG427" i="39"/>
  <c r="AH427" i="39"/>
  <c r="AI427" i="39"/>
  <c r="AJ427" i="39"/>
  <c r="AK427" i="39"/>
  <c r="AL427" i="39"/>
  <c r="AX427" i="39"/>
  <c r="AY427" i="39"/>
  <c r="AZ427" i="39"/>
  <c r="BA427" i="39"/>
  <c r="BB427" i="39"/>
  <c r="BN427" i="39"/>
  <c r="BO427" i="39"/>
  <c r="BP427" i="39"/>
  <c r="BQ427" i="39"/>
  <c r="BR427" i="39"/>
  <c r="A428" i="39"/>
  <c r="B428" i="39"/>
  <c r="C428" i="39"/>
  <c r="D428" i="39"/>
  <c r="E428" i="39"/>
  <c r="F428" i="39"/>
  <c r="G428" i="39"/>
  <c r="S428" i="39"/>
  <c r="T428" i="39"/>
  <c r="U428" i="39"/>
  <c r="V428" i="39"/>
  <c r="W428" i="39"/>
  <c r="X428" i="39"/>
  <c r="Y428" i="39"/>
  <c r="Z428" i="39"/>
  <c r="AA428" i="39"/>
  <c r="AB428" i="39"/>
  <c r="AC428" i="39"/>
  <c r="AD428" i="39"/>
  <c r="AE428" i="39"/>
  <c r="AF428" i="39"/>
  <c r="AG428" i="39"/>
  <c r="AH428" i="39"/>
  <c r="AI428" i="39"/>
  <c r="AJ428" i="39"/>
  <c r="AK428" i="39"/>
  <c r="AL428" i="39"/>
  <c r="AX428" i="39"/>
  <c r="AY428" i="39"/>
  <c r="AZ428" i="39"/>
  <c r="BA428" i="39"/>
  <c r="BB428" i="39"/>
  <c r="BN428" i="39"/>
  <c r="BO428" i="39"/>
  <c r="BP428" i="39"/>
  <c r="BQ428" i="39"/>
  <c r="BR428" i="39"/>
  <c r="A429" i="39"/>
  <c r="B429" i="39"/>
  <c r="C429" i="39"/>
  <c r="D429" i="39"/>
  <c r="E429" i="39"/>
  <c r="F429" i="39"/>
  <c r="G429" i="39"/>
  <c r="S429" i="39"/>
  <c r="T429" i="39"/>
  <c r="U429" i="39"/>
  <c r="V429" i="39"/>
  <c r="W429" i="39"/>
  <c r="X429" i="39"/>
  <c r="Y429" i="39"/>
  <c r="Z429" i="39"/>
  <c r="AA429" i="39"/>
  <c r="AB429" i="39"/>
  <c r="AC429" i="39"/>
  <c r="AD429" i="39"/>
  <c r="AE429" i="39"/>
  <c r="AF429" i="39"/>
  <c r="AG429" i="39"/>
  <c r="AH429" i="39"/>
  <c r="AI429" i="39"/>
  <c r="AJ429" i="39"/>
  <c r="AK429" i="39"/>
  <c r="AL429" i="39"/>
  <c r="AX429" i="39"/>
  <c r="AY429" i="39"/>
  <c r="AZ429" i="39"/>
  <c r="BA429" i="39"/>
  <c r="BB429" i="39"/>
  <c r="BN429" i="39"/>
  <c r="BO429" i="39"/>
  <c r="BP429" i="39"/>
  <c r="BQ429" i="39"/>
  <c r="BR429" i="39"/>
  <c r="A430" i="39"/>
  <c r="B430" i="39"/>
  <c r="C430" i="39"/>
  <c r="D430" i="39"/>
  <c r="E430" i="39"/>
  <c r="F430" i="39"/>
  <c r="G430" i="39"/>
  <c r="S430" i="39"/>
  <c r="T430" i="39"/>
  <c r="U430" i="39"/>
  <c r="V430" i="39"/>
  <c r="W430" i="39"/>
  <c r="X430" i="39"/>
  <c r="Y430" i="39"/>
  <c r="Z430" i="39"/>
  <c r="AA430" i="39"/>
  <c r="AB430" i="39"/>
  <c r="AC430" i="39"/>
  <c r="AD430" i="39"/>
  <c r="AE430" i="39"/>
  <c r="AF430" i="39"/>
  <c r="AG430" i="39"/>
  <c r="AH430" i="39"/>
  <c r="AI430" i="39"/>
  <c r="AJ430" i="39"/>
  <c r="AK430" i="39"/>
  <c r="AL430" i="39"/>
  <c r="AX430" i="39"/>
  <c r="AY430" i="39"/>
  <c r="AZ430" i="39"/>
  <c r="BA430" i="39"/>
  <c r="BB430" i="39"/>
  <c r="BN430" i="39"/>
  <c r="BO430" i="39"/>
  <c r="BP430" i="39"/>
  <c r="BQ430" i="39"/>
  <c r="BR430" i="39"/>
  <c r="A431" i="39"/>
  <c r="B431" i="39"/>
  <c r="C431" i="39"/>
  <c r="D431" i="39"/>
  <c r="E431" i="39"/>
  <c r="F431" i="39"/>
  <c r="G431" i="39"/>
  <c r="S431" i="39"/>
  <c r="T431" i="39"/>
  <c r="U431" i="39"/>
  <c r="V431" i="39"/>
  <c r="W431" i="39"/>
  <c r="X431" i="39"/>
  <c r="Y431" i="39"/>
  <c r="Z431" i="39"/>
  <c r="AA431" i="39"/>
  <c r="AB431" i="39"/>
  <c r="AC431" i="39"/>
  <c r="AD431" i="39"/>
  <c r="AE431" i="39"/>
  <c r="AF431" i="39"/>
  <c r="AG431" i="39"/>
  <c r="AH431" i="39"/>
  <c r="AI431" i="39"/>
  <c r="AJ431" i="39"/>
  <c r="AK431" i="39"/>
  <c r="AL431" i="39"/>
  <c r="AX431" i="39"/>
  <c r="AY431" i="39"/>
  <c r="AZ431" i="39"/>
  <c r="BA431" i="39"/>
  <c r="BB431" i="39"/>
  <c r="BN431" i="39"/>
  <c r="BO431" i="39"/>
  <c r="BP431" i="39"/>
  <c r="BQ431" i="39"/>
  <c r="BR431" i="39"/>
  <c r="A432" i="39"/>
  <c r="B432" i="39"/>
  <c r="C432" i="39"/>
  <c r="D432" i="39"/>
  <c r="E432" i="39"/>
  <c r="F432" i="39"/>
  <c r="G432" i="39"/>
  <c r="S432" i="39"/>
  <c r="T432" i="39"/>
  <c r="U432" i="39"/>
  <c r="V432" i="39"/>
  <c r="W432" i="39"/>
  <c r="X432" i="39"/>
  <c r="Y432" i="39"/>
  <c r="Z432" i="39"/>
  <c r="AA432" i="39"/>
  <c r="AB432" i="39"/>
  <c r="AC432" i="39"/>
  <c r="AD432" i="39"/>
  <c r="AE432" i="39"/>
  <c r="AF432" i="39"/>
  <c r="AG432" i="39"/>
  <c r="AH432" i="39"/>
  <c r="AI432" i="39"/>
  <c r="AJ432" i="39"/>
  <c r="AK432" i="39"/>
  <c r="AL432" i="39"/>
  <c r="AX432" i="39"/>
  <c r="AY432" i="39"/>
  <c r="AZ432" i="39"/>
  <c r="BA432" i="39"/>
  <c r="BB432" i="39"/>
  <c r="BN432" i="39"/>
  <c r="BO432" i="39"/>
  <c r="BP432" i="39"/>
  <c r="BQ432" i="39"/>
  <c r="BR432" i="39"/>
  <c r="CW4" i="9"/>
  <c r="CW5" i="9"/>
  <c r="CW6" i="9"/>
  <c r="CW7" i="9"/>
  <c r="CW8" i="9"/>
  <c r="CW9" i="9"/>
  <c r="CW10" i="9"/>
  <c r="CW11" i="9"/>
  <c r="CW12" i="9"/>
  <c r="CW13" i="9"/>
  <c r="CW14" i="9"/>
  <c r="CW15" i="9"/>
  <c r="CW16" i="9"/>
  <c r="CW17" i="9"/>
  <c r="CW18" i="9"/>
  <c r="CW19" i="9"/>
  <c r="CW20" i="9"/>
  <c r="CW21" i="9"/>
  <c r="CW22" i="9"/>
  <c r="CW23" i="9"/>
  <c r="CW24" i="9"/>
  <c r="CW25" i="9"/>
  <c r="CW26" i="9"/>
  <c r="CW27" i="9"/>
  <c r="CW28" i="9"/>
  <c r="CW29" i="9"/>
  <c r="CW30" i="9"/>
  <c r="CW31" i="9"/>
  <c r="CW32" i="9"/>
  <c r="CW33" i="9"/>
  <c r="CW34" i="9"/>
  <c r="CW35" i="9"/>
  <c r="CW36" i="9"/>
  <c r="CW37" i="9"/>
  <c r="CW38" i="9"/>
  <c r="CW39" i="9"/>
  <c r="CW40" i="9"/>
  <c r="CW41" i="9"/>
  <c r="CW42" i="9"/>
  <c r="CW43" i="9"/>
  <c r="CW44" i="9"/>
  <c r="CW45" i="9"/>
  <c r="CW46" i="9"/>
  <c r="CW47" i="9"/>
  <c r="CW48" i="9"/>
  <c r="CW49" i="9"/>
  <c r="CW50" i="9"/>
  <c r="CW51" i="9"/>
  <c r="CW52" i="9"/>
  <c r="CW53" i="9"/>
  <c r="CW54" i="9"/>
  <c r="CW55" i="9"/>
  <c r="CW56" i="9"/>
  <c r="CW57" i="9"/>
  <c r="CW58" i="9"/>
  <c r="CW59" i="9"/>
  <c r="CW60" i="9"/>
  <c r="CW61" i="9"/>
  <c r="CW62" i="9"/>
  <c r="CW63" i="9"/>
  <c r="CW64" i="9"/>
  <c r="CW65" i="9"/>
  <c r="CW66" i="9"/>
  <c r="CW67" i="9"/>
  <c r="CW68" i="9"/>
  <c r="CW69" i="9"/>
  <c r="CW70" i="9"/>
  <c r="CW71" i="9"/>
  <c r="CW72" i="9"/>
  <c r="CW73" i="9"/>
  <c r="CW74" i="9"/>
  <c r="CW75" i="9"/>
  <c r="CW76" i="9"/>
  <c r="CW77" i="9"/>
  <c r="CW78" i="9"/>
  <c r="CW79" i="9"/>
  <c r="CW80" i="9"/>
  <c r="CW81" i="9"/>
  <c r="CW82" i="9"/>
  <c r="CW83" i="9"/>
  <c r="CW84" i="9"/>
  <c r="CW85" i="9"/>
  <c r="CW86" i="9"/>
  <c r="CW87" i="9"/>
  <c r="CW88" i="9"/>
  <c r="CW89" i="9"/>
  <c r="CW90" i="9"/>
  <c r="CW91" i="9"/>
  <c r="CW92" i="9"/>
  <c r="CW93" i="9"/>
  <c r="CW94" i="9"/>
  <c r="CW95" i="9"/>
  <c r="CW96" i="9"/>
  <c r="CW97" i="9"/>
  <c r="CW98" i="9"/>
  <c r="CW99" i="9"/>
  <c r="CW100" i="9"/>
  <c r="CW101" i="9"/>
  <c r="CW102" i="9"/>
  <c r="CW103" i="9"/>
  <c r="CW104" i="9"/>
  <c r="CW105" i="9"/>
  <c r="CW106" i="9"/>
  <c r="CW107" i="9"/>
  <c r="CW108" i="9"/>
  <c r="CW109" i="9"/>
  <c r="CW110" i="9"/>
  <c r="CW111" i="9"/>
  <c r="CW112" i="9"/>
  <c r="CW113" i="9"/>
  <c r="CW114" i="9"/>
  <c r="CW115" i="9"/>
  <c r="CW116" i="9"/>
  <c r="CW117" i="9"/>
  <c r="CW118" i="9"/>
  <c r="CW119" i="9"/>
  <c r="CW120" i="9"/>
  <c r="CW121" i="9"/>
  <c r="CW122" i="9"/>
  <c r="CW123" i="9"/>
  <c r="CW124" i="9"/>
  <c r="CW125" i="9"/>
  <c r="CW126" i="9"/>
  <c r="CW127" i="9"/>
  <c r="CW128" i="9"/>
  <c r="CW129" i="9"/>
  <c r="CW130" i="9"/>
  <c r="CW131" i="9"/>
  <c r="CW132" i="9"/>
  <c r="CW133" i="9"/>
  <c r="CW134" i="9"/>
  <c r="CW135" i="9"/>
  <c r="CW136" i="9"/>
  <c r="CW137" i="9"/>
  <c r="CW138" i="9"/>
  <c r="CW139" i="9"/>
  <c r="CW140" i="9"/>
  <c r="CW141" i="9"/>
  <c r="CW142" i="9"/>
  <c r="CW143" i="9"/>
  <c r="CW144" i="9"/>
  <c r="CW145" i="9"/>
  <c r="CW146" i="9"/>
  <c r="CW147" i="9"/>
  <c r="CW148" i="9"/>
  <c r="A4" i="9"/>
  <c r="CL4" i="9" s="1"/>
  <c r="A5" i="9"/>
  <c r="CL5" i="9" s="1"/>
  <c r="A6" i="9"/>
  <c r="CL6" i="9" s="1"/>
  <c r="A7" i="9"/>
  <c r="CL7" i="9" s="1"/>
  <c r="A8" i="9"/>
  <c r="CL8" i="9" s="1"/>
  <c r="A9" i="9"/>
  <c r="CL9" i="9" s="1"/>
  <c r="A10" i="9"/>
  <c r="CL10" i="9" s="1"/>
  <c r="A11" i="9"/>
  <c r="CL11" i="9" s="1"/>
  <c r="A12" i="9"/>
  <c r="CL12" i="9" s="1"/>
  <c r="A13" i="9"/>
  <c r="CL13" i="9" s="1"/>
  <c r="A14" i="9"/>
  <c r="CL14" i="9" s="1"/>
  <c r="A15" i="9"/>
  <c r="CL15" i="9" s="1"/>
  <c r="A16" i="9"/>
  <c r="CL16" i="9" s="1"/>
  <c r="A17" i="9"/>
  <c r="CL17" i="9" s="1"/>
  <c r="A18" i="9"/>
  <c r="CL18" i="9" s="1"/>
  <c r="A19" i="9"/>
  <c r="CL19" i="9" s="1"/>
  <c r="A20" i="9"/>
  <c r="CL20" i="9" s="1"/>
  <c r="A21" i="9"/>
  <c r="CL21" i="9" s="1"/>
  <c r="A22" i="9"/>
  <c r="CL22" i="9" s="1"/>
  <c r="A23" i="9"/>
  <c r="CL23" i="9" s="1"/>
  <c r="A24" i="9"/>
  <c r="CL24" i="9" s="1"/>
  <c r="A25" i="9"/>
  <c r="CL25" i="9" s="1"/>
  <c r="A26" i="9"/>
  <c r="CL26" i="9" s="1"/>
  <c r="A27" i="9"/>
  <c r="CL27" i="9" s="1"/>
  <c r="A28" i="9"/>
  <c r="CL28" i="9" s="1"/>
  <c r="A29" i="9"/>
  <c r="CL29" i="9" s="1"/>
  <c r="A30" i="9"/>
  <c r="CL30" i="9" s="1"/>
  <c r="A31" i="9"/>
  <c r="CL31" i="9" s="1"/>
  <c r="A32" i="9"/>
  <c r="CL32" i="9" s="1"/>
  <c r="A33" i="9"/>
  <c r="CL33" i="9" s="1"/>
  <c r="A34" i="9"/>
  <c r="CL34" i="9" s="1"/>
  <c r="A35" i="9"/>
  <c r="CL35" i="9" s="1"/>
  <c r="A36" i="9"/>
  <c r="CL36" i="9" s="1"/>
  <c r="A37" i="9"/>
  <c r="CL37" i="9" s="1"/>
  <c r="A38" i="9"/>
  <c r="CL38" i="9" s="1"/>
  <c r="A39" i="9"/>
  <c r="CL39" i="9" s="1"/>
  <c r="A40" i="9"/>
  <c r="CL40" i="9" s="1"/>
  <c r="A41" i="9"/>
  <c r="CL41" i="9" s="1"/>
  <c r="A42" i="9"/>
  <c r="CL42" i="9" s="1"/>
  <c r="A43" i="9"/>
  <c r="CL43" i="9" s="1"/>
  <c r="A44" i="9"/>
  <c r="CL44" i="9" s="1"/>
  <c r="A45" i="9"/>
  <c r="CL45" i="9" s="1"/>
  <c r="A46" i="9"/>
  <c r="CL46" i="9" s="1"/>
  <c r="A47" i="9"/>
  <c r="CL47" i="9" s="1"/>
  <c r="A48" i="9"/>
  <c r="CL48" i="9" s="1"/>
  <c r="A49" i="9"/>
  <c r="CL49" i="9" s="1"/>
  <c r="A50" i="9"/>
  <c r="CL50" i="9" s="1"/>
  <c r="A51" i="9"/>
  <c r="CL51" i="9" s="1"/>
  <c r="A52" i="9"/>
  <c r="CL52" i="9" s="1"/>
  <c r="A53" i="9"/>
  <c r="CL53" i="9" s="1"/>
  <c r="A54" i="9"/>
  <c r="CL54" i="9" s="1"/>
  <c r="A55" i="9"/>
  <c r="CL55" i="9" s="1"/>
  <c r="A56" i="9"/>
  <c r="CL56" i="9" s="1"/>
  <c r="A57" i="9"/>
  <c r="CL57" i="9" s="1"/>
  <c r="A58" i="9"/>
  <c r="CL58" i="9" s="1"/>
  <c r="A59" i="9"/>
  <c r="CL59" i="9" s="1"/>
  <c r="A60" i="9"/>
  <c r="CL60" i="9" s="1"/>
  <c r="A61" i="9"/>
  <c r="CL61" i="9" s="1"/>
  <c r="A62" i="9"/>
  <c r="CL62" i="9" s="1"/>
  <c r="A63" i="9"/>
  <c r="CL63" i="9" s="1"/>
  <c r="A64" i="9"/>
  <c r="CL64" i="9" s="1"/>
  <c r="A65" i="9"/>
  <c r="CL65" i="9" s="1"/>
  <c r="A66" i="9"/>
  <c r="CL66" i="9" s="1"/>
  <c r="A67" i="9"/>
  <c r="CL67" i="9" s="1"/>
  <c r="A68" i="9"/>
  <c r="CL68" i="9" s="1"/>
  <c r="A69" i="9"/>
  <c r="CL69" i="9" s="1"/>
  <c r="A70" i="9"/>
  <c r="CL70" i="9" s="1"/>
  <c r="A71" i="9"/>
  <c r="CL71" i="9" s="1"/>
  <c r="A72" i="9"/>
  <c r="CL72" i="9" s="1"/>
  <c r="A73" i="9"/>
  <c r="CL73" i="9" s="1"/>
  <c r="A74" i="9"/>
  <c r="CL74" i="9" s="1"/>
  <c r="A75" i="9"/>
  <c r="CL75" i="9" s="1"/>
  <c r="A76" i="9"/>
  <c r="CL76" i="9" s="1"/>
  <c r="A77" i="9"/>
  <c r="CL77" i="9" s="1"/>
  <c r="A78" i="9"/>
  <c r="CL78" i="9" s="1"/>
  <c r="A79" i="9"/>
  <c r="CL79" i="9" s="1"/>
  <c r="A80" i="9"/>
  <c r="CL80" i="9" s="1"/>
  <c r="A81" i="9"/>
  <c r="CL81" i="9" s="1"/>
  <c r="A82" i="9"/>
  <c r="CL82" i="9" s="1"/>
  <c r="A83" i="9"/>
  <c r="CL83" i="9" s="1"/>
  <c r="A84" i="9"/>
  <c r="CL84" i="9" s="1"/>
  <c r="A85" i="9"/>
  <c r="CL85" i="9" s="1"/>
  <c r="A86" i="9"/>
  <c r="CL86" i="9" s="1"/>
  <c r="A87" i="9"/>
  <c r="CL87" i="9" s="1"/>
  <c r="A88" i="9"/>
  <c r="CL88" i="9" s="1"/>
  <c r="A89" i="9"/>
  <c r="CL89" i="9" s="1"/>
  <c r="A90" i="9"/>
  <c r="CL90" i="9" s="1"/>
  <c r="A91" i="9"/>
  <c r="CL91" i="9" s="1"/>
  <c r="A92" i="9"/>
  <c r="CL92" i="9" s="1"/>
  <c r="A93" i="9"/>
  <c r="CL93" i="9" s="1"/>
  <c r="A94" i="9"/>
  <c r="CL94" i="9" s="1"/>
  <c r="A95" i="9"/>
  <c r="CL95" i="9" s="1"/>
  <c r="A96" i="9"/>
  <c r="CL96" i="9" s="1"/>
  <c r="A97" i="9"/>
  <c r="CL97" i="9" s="1"/>
  <c r="A98" i="9"/>
  <c r="CL98" i="9" s="1"/>
  <c r="A99" i="9"/>
  <c r="CL99" i="9" s="1"/>
  <c r="A100" i="9"/>
  <c r="CL100" i="9" s="1"/>
  <c r="A101" i="9"/>
  <c r="CL101" i="9" s="1"/>
  <c r="A102" i="9"/>
  <c r="CL102" i="9" s="1"/>
  <c r="A103" i="9"/>
  <c r="CL103" i="9" s="1"/>
  <c r="A104" i="9"/>
  <c r="CL104" i="9" s="1"/>
  <c r="A105" i="9"/>
  <c r="CL105" i="9" s="1"/>
  <c r="A106" i="9"/>
  <c r="CL106" i="9" s="1"/>
  <c r="A107" i="9"/>
  <c r="CL107" i="9" s="1"/>
  <c r="A108" i="9"/>
  <c r="CL108" i="9" s="1"/>
  <c r="A109" i="9"/>
  <c r="CL109" i="9" s="1"/>
  <c r="A110" i="9"/>
  <c r="CL110" i="9" s="1"/>
  <c r="A111" i="9"/>
  <c r="CL111" i="9" s="1"/>
  <c r="A112" i="9"/>
  <c r="CL112" i="9" s="1"/>
  <c r="A113" i="9"/>
  <c r="CL113" i="9" s="1"/>
  <c r="A114" i="9"/>
  <c r="CL114" i="9" s="1"/>
  <c r="A115" i="9"/>
  <c r="CL115" i="9" s="1"/>
  <c r="A116" i="9"/>
  <c r="CL116" i="9" s="1"/>
  <c r="A117" i="9"/>
  <c r="CL117" i="9" s="1"/>
  <c r="A118" i="9"/>
  <c r="CL118" i="9" s="1"/>
  <c r="A119" i="9"/>
  <c r="CL119" i="9" s="1"/>
  <c r="A120" i="9"/>
  <c r="CL120" i="9" s="1"/>
  <c r="A121" i="9"/>
  <c r="CL121" i="9" s="1"/>
  <c r="A122" i="9"/>
  <c r="CL122" i="9" s="1"/>
  <c r="A123" i="9"/>
  <c r="CL123" i="9" s="1"/>
  <c r="A124" i="9"/>
  <c r="CL124" i="9" s="1"/>
  <c r="A125" i="9"/>
  <c r="CL125" i="9" s="1"/>
  <c r="A126" i="9"/>
  <c r="CL126" i="9" s="1"/>
  <c r="A127" i="9"/>
  <c r="CL127" i="9" s="1"/>
  <c r="A128" i="9"/>
  <c r="CL128" i="9" s="1"/>
  <c r="A129" i="9"/>
  <c r="CL129" i="9" s="1"/>
  <c r="A130" i="9"/>
  <c r="CL130" i="9" s="1"/>
  <c r="A131" i="9"/>
  <c r="CL131" i="9" s="1"/>
  <c r="A132" i="9"/>
  <c r="CL132" i="9" s="1"/>
  <c r="A133" i="9"/>
  <c r="CL133" i="9" s="1"/>
  <c r="A134" i="9"/>
  <c r="CL134" i="9" s="1"/>
  <c r="A135" i="9"/>
  <c r="CL135" i="9" s="1"/>
  <c r="A136" i="9"/>
  <c r="CL136" i="9" s="1"/>
  <c r="A137" i="9"/>
  <c r="CL137" i="9" s="1"/>
  <c r="A138" i="9"/>
  <c r="CL138" i="9" s="1"/>
  <c r="A139" i="9"/>
  <c r="CL139" i="9" s="1"/>
  <c r="A140" i="9"/>
  <c r="CL140" i="9" s="1"/>
  <c r="A141" i="9"/>
  <c r="CL141" i="9" s="1"/>
  <c r="A142" i="9"/>
  <c r="CL142" i="9" s="1"/>
  <c r="A143" i="9"/>
  <c r="CL143" i="9" s="1"/>
  <c r="A144" i="9"/>
  <c r="CL144" i="9" s="1"/>
  <c r="A145" i="9"/>
  <c r="CL145" i="9" s="1"/>
  <c r="A146" i="9"/>
  <c r="CL146" i="9" s="1"/>
  <c r="DS4" i="10"/>
  <c r="DS5" i="10"/>
  <c r="DS6" i="10"/>
  <c r="DS7" i="10"/>
  <c r="DS8" i="10"/>
  <c r="DS9" i="10"/>
  <c r="DS10" i="10"/>
  <c r="DS11" i="10"/>
  <c r="DS12" i="10"/>
  <c r="DS13" i="10"/>
  <c r="DS14" i="10"/>
  <c r="DS15" i="10"/>
  <c r="DS16" i="10"/>
  <c r="DS17" i="10"/>
  <c r="DS18" i="10"/>
  <c r="DS19" i="10"/>
  <c r="DS20" i="10"/>
  <c r="DS21" i="10"/>
  <c r="DS22" i="10"/>
  <c r="DS23" i="10"/>
  <c r="DS24" i="10"/>
  <c r="DS25" i="10"/>
  <c r="DS26" i="10"/>
  <c r="DS27" i="10"/>
  <c r="DS28" i="10"/>
  <c r="DS29" i="10"/>
  <c r="DS30" i="10"/>
  <c r="DS31" i="10"/>
  <c r="DS32" i="10"/>
  <c r="DS33" i="10"/>
  <c r="DS34" i="10"/>
  <c r="DS35" i="10"/>
  <c r="DS36" i="10"/>
  <c r="DS37" i="10"/>
  <c r="DS38" i="10"/>
  <c r="DS39" i="10"/>
  <c r="DS40" i="10"/>
  <c r="DS41" i="10"/>
  <c r="DS42" i="10"/>
  <c r="DS43" i="10"/>
  <c r="DS44" i="10"/>
  <c r="DS45" i="10"/>
  <c r="DS46" i="10"/>
  <c r="DS47" i="10"/>
  <c r="DS48" i="10"/>
  <c r="DS49" i="10"/>
  <c r="DS50" i="10"/>
  <c r="DS51" i="10"/>
  <c r="DS52" i="10"/>
  <c r="DS53" i="10"/>
  <c r="DS54" i="10"/>
  <c r="DS55" i="10"/>
  <c r="DS56" i="10"/>
  <c r="DS57" i="10"/>
  <c r="DS58" i="10"/>
  <c r="DS59" i="10"/>
  <c r="DS60" i="10"/>
  <c r="DS61" i="10"/>
  <c r="DS62" i="10"/>
  <c r="DS63" i="10"/>
  <c r="DS64" i="10"/>
  <c r="DS65" i="10"/>
  <c r="DS66" i="10"/>
  <c r="DS67" i="10"/>
  <c r="DS68" i="10"/>
  <c r="DS69" i="10"/>
  <c r="DS70" i="10"/>
  <c r="DS71" i="10"/>
  <c r="DS72" i="10"/>
  <c r="DS73" i="10"/>
  <c r="DS74" i="10"/>
  <c r="DS75" i="10"/>
  <c r="DS76" i="10"/>
  <c r="DS77" i="10"/>
  <c r="DS78" i="10"/>
  <c r="DS79" i="10"/>
  <c r="DS80" i="10"/>
  <c r="DS81" i="10"/>
  <c r="DS82" i="10"/>
  <c r="DS83" i="10"/>
  <c r="DS84" i="10"/>
  <c r="DS85" i="10"/>
  <c r="DS86" i="10"/>
  <c r="DS87" i="10"/>
  <c r="DS88" i="10"/>
  <c r="DS89" i="10"/>
  <c r="DS90" i="10"/>
  <c r="DS91" i="10"/>
  <c r="DS92" i="10"/>
  <c r="DS93" i="10"/>
  <c r="DS94" i="10"/>
  <c r="DS95" i="10"/>
  <c r="DS96" i="10"/>
  <c r="DS97" i="10"/>
  <c r="DS98" i="10"/>
  <c r="DS99" i="10"/>
  <c r="DS100" i="10"/>
  <c r="DS101" i="10"/>
  <c r="DS102" i="10"/>
  <c r="DS103" i="10"/>
  <c r="DS104" i="10"/>
  <c r="DS105" i="10"/>
  <c r="DS106" i="10"/>
  <c r="DS107" i="10"/>
  <c r="DS108" i="10"/>
  <c r="DS109" i="10"/>
  <c r="DS110" i="10"/>
  <c r="DS111" i="10"/>
  <c r="DS112" i="10"/>
  <c r="DS113" i="10"/>
  <c r="DS114" i="10"/>
  <c r="DS115" i="10"/>
  <c r="DS116" i="10"/>
  <c r="DS117" i="10"/>
  <c r="DS118" i="10"/>
  <c r="DS119" i="10"/>
  <c r="DS120" i="10"/>
  <c r="DS121" i="10"/>
  <c r="DS122" i="10"/>
  <c r="DS123" i="10"/>
  <c r="DS124" i="10"/>
  <c r="DS125" i="10"/>
  <c r="DS126" i="10"/>
  <c r="DS127" i="10"/>
  <c r="DS128" i="10"/>
  <c r="DS129" i="10"/>
  <c r="DS130" i="10"/>
  <c r="DS131" i="10"/>
  <c r="DS132" i="10"/>
  <c r="DS133" i="10"/>
  <c r="DS134" i="10"/>
  <c r="DS135" i="10"/>
  <c r="DS136" i="10"/>
  <c r="DS137" i="10"/>
  <c r="DS138" i="10"/>
  <c r="DS139" i="10"/>
  <c r="DS140" i="10"/>
  <c r="DS141" i="10"/>
  <c r="DS142" i="10"/>
  <c r="DS143" i="10"/>
  <c r="DS144" i="10"/>
  <c r="DS145" i="10"/>
  <c r="DS146" i="10"/>
  <c r="DS147" i="10"/>
  <c r="DS148" i="10"/>
  <c r="DB4" i="10"/>
  <c r="DH4" i="10" s="1"/>
  <c r="DB5" i="10"/>
  <c r="DH5" i="10" s="1"/>
  <c r="DB6" i="10"/>
  <c r="DH6" i="10" s="1"/>
  <c r="DB7" i="10"/>
  <c r="DH7" i="10" s="1"/>
  <c r="DB8" i="10"/>
  <c r="DH8" i="10" s="1"/>
  <c r="DB9" i="10"/>
  <c r="DH9" i="10" s="1"/>
  <c r="DB10" i="10"/>
  <c r="DH10" i="10" s="1"/>
  <c r="DB11" i="10"/>
  <c r="DH11" i="10" s="1"/>
  <c r="DB12" i="10"/>
  <c r="DH12" i="10" s="1"/>
  <c r="DB13" i="10"/>
  <c r="DH13" i="10" s="1"/>
  <c r="DB14" i="10"/>
  <c r="DH14" i="10" s="1"/>
  <c r="DB15" i="10"/>
  <c r="DH15" i="10" s="1"/>
  <c r="DB16" i="10"/>
  <c r="DH16" i="10" s="1"/>
  <c r="DB17" i="10"/>
  <c r="DH17" i="10" s="1"/>
  <c r="DB18" i="10"/>
  <c r="DH18" i="10" s="1"/>
  <c r="DB19" i="10"/>
  <c r="DH19" i="10" s="1"/>
  <c r="DB20" i="10"/>
  <c r="DH20" i="10" s="1"/>
  <c r="DB21" i="10"/>
  <c r="DH21" i="10" s="1"/>
  <c r="DB22" i="10"/>
  <c r="DH22" i="10" s="1"/>
  <c r="DB23" i="10"/>
  <c r="DH23" i="10" s="1"/>
  <c r="DB24" i="10"/>
  <c r="DH24" i="10" s="1"/>
  <c r="DB25" i="10"/>
  <c r="DH25" i="10" s="1"/>
  <c r="DB26" i="10"/>
  <c r="DH26" i="10" s="1"/>
  <c r="DB27" i="10"/>
  <c r="DH27" i="10" s="1"/>
  <c r="DB28" i="10"/>
  <c r="DH28" i="10" s="1"/>
  <c r="DB29" i="10"/>
  <c r="DH29" i="10" s="1"/>
  <c r="DB30" i="10"/>
  <c r="DH30" i="10" s="1"/>
  <c r="DB31" i="10"/>
  <c r="DH31" i="10" s="1"/>
  <c r="DB32" i="10"/>
  <c r="DH32" i="10" s="1"/>
  <c r="DB33" i="10"/>
  <c r="DH33" i="10" s="1"/>
  <c r="DB34" i="10"/>
  <c r="DH34" i="10" s="1"/>
  <c r="DB35" i="10"/>
  <c r="DH35" i="10" s="1"/>
  <c r="DB36" i="10"/>
  <c r="DH36" i="10" s="1"/>
  <c r="DB37" i="10"/>
  <c r="DH37" i="10" s="1"/>
  <c r="DB38" i="10"/>
  <c r="DH38" i="10" s="1"/>
  <c r="DB39" i="10"/>
  <c r="DH39" i="10" s="1"/>
  <c r="DB40" i="10"/>
  <c r="DH40" i="10" s="1"/>
  <c r="DB41" i="10"/>
  <c r="DH41" i="10" s="1"/>
  <c r="DB42" i="10"/>
  <c r="DH42" i="10" s="1"/>
  <c r="DB43" i="10"/>
  <c r="DH43" i="10" s="1"/>
  <c r="DB44" i="10"/>
  <c r="DH44" i="10" s="1"/>
  <c r="DB45" i="10"/>
  <c r="DH45" i="10" s="1"/>
  <c r="DB46" i="10"/>
  <c r="DH46" i="10" s="1"/>
  <c r="DB47" i="10"/>
  <c r="DH47" i="10" s="1"/>
  <c r="DB48" i="10"/>
  <c r="DH48" i="10" s="1"/>
  <c r="DB49" i="10"/>
  <c r="DH49" i="10" s="1"/>
  <c r="DB50" i="10"/>
  <c r="DH50" i="10" s="1"/>
  <c r="DB51" i="10"/>
  <c r="DH51" i="10" s="1"/>
  <c r="DB52" i="10"/>
  <c r="DH52" i="10" s="1"/>
  <c r="DB53" i="10"/>
  <c r="DH53" i="10" s="1"/>
  <c r="DB54" i="10"/>
  <c r="DH54" i="10" s="1"/>
  <c r="DB55" i="10"/>
  <c r="DH55" i="10" s="1"/>
  <c r="DB56" i="10"/>
  <c r="DH56" i="10" s="1"/>
  <c r="DB57" i="10"/>
  <c r="DH57" i="10" s="1"/>
  <c r="DB58" i="10"/>
  <c r="DH58" i="10" s="1"/>
  <c r="DB59" i="10"/>
  <c r="DH59" i="10" s="1"/>
  <c r="DB60" i="10"/>
  <c r="DH60" i="10" s="1"/>
  <c r="DB61" i="10"/>
  <c r="DH61" i="10" s="1"/>
  <c r="DB62" i="10"/>
  <c r="DH62" i="10" s="1"/>
  <c r="DB63" i="10"/>
  <c r="DH63" i="10" s="1"/>
  <c r="DB64" i="10"/>
  <c r="DH64" i="10" s="1"/>
  <c r="DB65" i="10"/>
  <c r="DH65" i="10" s="1"/>
  <c r="DB66" i="10"/>
  <c r="DH66" i="10" s="1"/>
  <c r="DB67" i="10"/>
  <c r="DH67" i="10" s="1"/>
  <c r="DB68" i="10"/>
  <c r="DH68" i="10" s="1"/>
  <c r="DB69" i="10"/>
  <c r="DH69" i="10" s="1"/>
  <c r="DB70" i="10"/>
  <c r="DH70" i="10" s="1"/>
  <c r="DB71" i="10"/>
  <c r="DH71" i="10" s="1"/>
  <c r="DB72" i="10"/>
  <c r="DH72" i="10" s="1"/>
  <c r="DB73" i="10"/>
  <c r="DH73" i="10" s="1"/>
  <c r="DB74" i="10"/>
  <c r="DH74" i="10" s="1"/>
  <c r="DB75" i="10"/>
  <c r="DH75" i="10" s="1"/>
  <c r="DB76" i="10"/>
  <c r="DH76" i="10" s="1"/>
  <c r="DB77" i="10"/>
  <c r="DH77" i="10" s="1"/>
  <c r="DB78" i="10"/>
  <c r="DH78" i="10" s="1"/>
  <c r="DB79" i="10"/>
  <c r="DH79" i="10" s="1"/>
  <c r="DB80" i="10"/>
  <c r="DH80" i="10" s="1"/>
  <c r="DB81" i="10"/>
  <c r="DH81" i="10" s="1"/>
  <c r="DB82" i="10"/>
  <c r="DH82" i="10" s="1"/>
  <c r="DB83" i="10"/>
  <c r="DH83" i="10" s="1"/>
  <c r="DB84" i="10"/>
  <c r="DH84" i="10" s="1"/>
  <c r="DB85" i="10"/>
  <c r="DH85" i="10" s="1"/>
  <c r="DB86" i="10"/>
  <c r="DH86" i="10" s="1"/>
  <c r="DB87" i="10"/>
  <c r="DH87" i="10" s="1"/>
  <c r="DB88" i="10"/>
  <c r="DH88" i="10" s="1"/>
  <c r="DB89" i="10"/>
  <c r="DH89" i="10" s="1"/>
  <c r="DB90" i="10"/>
  <c r="DH90" i="10" s="1"/>
  <c r="DB91" i="10"/>
  <c r="DH91" i="10" s="1"/>
  <c r="DB92" i="10"/>
  <c r="DH92" i="10" s="1"/>
  <c r="DB93" i="10"/>
  <c r="DH93" i="10" s="1"/>
  <c r="DB94" i="10"/>
  <c r="DH94" i="10" s="1"/>
  <c r="DB95" i="10"/>
  <c r="DH95" i="10" s="1"/>
  <c r="DB96" i="10"/>
  <c r="DH96" i="10" s="1"/>
  <c r="DB97" i="10"/>
  <c r="DH97" i="10" s="1"/>
  <c r="DB98" i="10"/>
  <c r="DH98" i="10" s="1"/>
  <c r="DB99" i="10"/>
  <c r="DH99" i="10" s="1"/>
  <c r="DB100" i="10"/>
  <c r="DH100" i="10" s="1"/>
  <c r="DB101" i="10"/>
  <c r="DH101" i="10" s="1"/>
  <c r="DB102" i="10"/>
  <c r="DH102" i="10" s="1"/>
  <c r="DB103" i="10"/>
  <c r="DH103" i="10" s="1"/>
  <c r="DB104" i="10"/>
  <c r="DH104" i="10" s="1"/>
  <c r="DB105" i="10"/>
  <c r="DH105" i="10" s="1"/>
  <c r="DB106" i="10"/>
  <c r="DH106" i="10" s="1"/>
  <c r="DB107" i="10"/>
  <c r="DH107" i="10" s="1"/>
  <c r="DB108" i="10"/>
  <c r="DH108" i="10" s="1"/>
  <c r="DB109" i="10"/>
  <c r="DH109" i="10" s="1"/>
  <c r="DB110" i="10"/>
  <c r="DH110" i="10" s="1"/>
  <c r="DB111" i="10"/>
  <c r="DH111" i="10" s="1"/>
  <c r="DB112" i="10"/>
  <c r="DH112" i="10" s="1"/>
  <c r="DB113" i="10"/>
  <c r="DH113" i="10" s="1"/>
  <c r="DB114" i="10"/>
  <c r="DH114" i="10" s="1"/>
  <c r="DB115" i="10"/>
  <c r="DH115" i="10" s="1"/>
  <c r="DB116" i="10"/>
  <c r="DH116" i="10" s="1"/>
  <c r="DB117" i="10"/>
  <c r="DH117" i="10" s="1"/>
  <c r="DB118" i="10"/>
  <c r="DH118" i="10" s="1"/>
  <c r="DB119" i="10"/>
  <c r="DH119" i="10" s="1"/>
  <c r="DB120" i="10"/>
  <c r="DH120" i="10" s="1"/>
  <c r="DB121" i="10"/>
  <c r="DH121" i="10" s="1"/>
  <c r="DB122" i="10"/>
  <c r="DH122" i="10" s="1"/>
  <c r="DB123" i="10"/>
  <c r="DH123" i="10" s="1"/>
  <c r="DB124" i="10"/>
  <c r="DH124" i="10" s="1"/>
  <c r="DB125" i="10"/>
  <c r="DH125" i="10" s="1"/>
  <c r="DB126" i="10"/>
  <c r="DH126" i="10" s="1"/>
  <c r="DB127" i="10"/>
  <c r="DH127" i="10" s="1"/>
  <c r="DB128" i="10"/>
  <c r="DH128" i="10" s="1"/>
  <c r="DB129" i="10"/>
  <c r="DH129" i="10" s="1"/>
  <c r="DB130" i="10"/>
  <c r="DH130" i="10" s="1"/>
  <c r="DB131" i="10"/>
  <c r="DH131" i="10" s="1"/>
  <c r="DB132" i="10"/>
  <c r="DH132" i="10" s="1"/>
  <c r="DB133" i="10"/>
  <c r="DH133" i="10" s="1"/>
  <c r="DB134" i="10"/>
  <c r="DH134" i="10" s="1"/>
  <c r="DB135" i="10"/>
  <c r="DH135" i="10" s="1"/>
  <c r="DB136" i="10"/>
  <c r="DH136" i="10" s="1"/>
  <c r="DB137" i="10"/>
  <c r="DH137" i="10" s="1"/>
  <c r="DB138" i="10"/>
  <c r="DH138" i="10" s="1"/>
  <c r="DB139" i="10"/>
  <c r="DH139" i="10" s="1"/>
  <c r="DB140" i="10"/>
  <c r="DH140" i="10" s="1"/>
  <c r="DB141" i="10"/>
  <c r="DH141" i="10" s="1"/>
  <c r="DB142" i="10"/>
  <c r="DH142" i="10" s="1"/>
  <c r="DB143" i="10"/>
  <c r="DH143" i="10" s="1"/>
  <c r="DB144" i="10"/>
  <c r="DH144" i="10" s="1"/>
  <c r="DB145" i="10"/>
  <c r="DH145" i="10" s="1"/>
  <c r="DB146" i="10"/>
  <c r="DH146" i="10" s="1"/>
  <c r="DB147" i="10"/>
  <c r="DH147" i="10" s="1"/>
  <c r="DB148" i="10"/>
  <c r="DH148" i="10" s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CT4" i="11"/>
  <c r="CU4" i="11"/>
  <c r="CV4" i="11"/>
  <c r="CW4" i="11"/>
  <c r="CX4" i="11"/>
  <c r="CY4" i="11"/>
  <c r="DK4" i="11"/>
  <c r="DL4" i="11"/>
  <c r="DM4" i="11"/>
  <c r="DN4" i="11"/>
  <c r="DO4" i="11"/>
  <c r="EA4" i="11"/>
  <c r="EB4" i="11"/>
  <c r="EC4" i="11"/>
  <c r="ED4" i="11"/>
  <c r="EE4" i="11"/>
  <c r="EQ4" i="11"/>
  <c r="ER4" i="11"/>
  <c r="ES4" i="11"/>
  <c r="ET4" i="11"/>
  <c r="EU4" i="11"/>
  <c r="CT5" i="11"/>
  <c r="CU5" i="11"/>
  <c r="CV5" i="11"/>
  <c r="CW5" i="11"/>
  <c r="CX5" i="11"/>
  <c r="CY5" i="11"/>
  <c r="DK5" i="11"/>
  <c r="DL5" i="11"/>
  <c r="DM5" i="11"/>
  <c r="DN5" i="11"/>
  <c r="DO5" i="11"/>
  <c r="EA5" i="11"/>
  <c r="EB5" i="11"/>
  <c r="EC5" i="11"/>
  <c r="ED5" i="11"/>
  <c r="EE5" i="11"/>
  <c r="EQ5" i="11"/>
  <c r="ER5" i="11"/>
  <c r="ES5" i="11"/>
  <c r="ET5" i="11"/>
  <c r="EU5" i="11"/>
  <c r="CT6" i="11"/>
  <c r="CU6" i="11"/>
  <c r="CV6" i="11"/>
  <c r="CW6" i="11"/>
  <c r="CX6" i="11"/>
  <c r="CY6" i="11"/>
  <c r="DK6" i="11"/>
  <c r="DL6" i="11"/>
  <c r="DM6" i="11"/>
  <c r="DN6" i="11"/>
  <c r="DO6" i="11"/>
  <c r="EA6" i="11"/>
  <c r="EB6" i="11"/>
  <c r="EC6" i="11"/>
  <c r="ED6" i="11"/>
  <c r="EE6" i="11"/>
  <c r="EQ6" i="11"/>
  <c r="DA6" i="9" s="1"/>
  <c r="ER6" i="11"/>
  <c r="ES6" i="11"/>
  <c r="ET6" i="11"/>
  <c r="EU6" i="11"/>
  <c r="CT7" i="11"/>
  <c r="CU7" i="11"/>
  <c r="CV7" i="11"/>
  <c r="CW7" i="11"/>
  <c r="CX7" i="11"/>
  <c r="CY7" i="11"/>
  <c r="DK7" i="11"/>
  <c r="DL7" i="11"/>
  <c r="DM7" i="11"/>
  <c r="DN7" i="11"/>
  <c r="DO7" i="11"/>
  <c r="EA7" i="11"/>
  <c r="EB7" i="11"/>
  <c r="EC7" i="11"/>
  <c r="ED7" i="11"/>
  <c r="EE7" i="11"/>
  <c r="EQ7" i="11"/>
  <c r="DA7" i="9" s="1"/>
  <c r="ER7" i="11"/>
  <c r="ES7" i="11"/>
  <c r="ET7" i="11"/>
  <c r="EU7" i="11"/>
  <c r="CT8" i="11"/>
  <c r="CU8" i="11"/>
  <c r="CV8" i="11"/>
  <c r="CW8" i="11"/>
  <c r="CX8" i="11"/>
  <c r="CY8" i="11"/>
  <c r="DK8" i="11"/>
  <c r="DL8" i="11"/>
  <c r="DM8" i="11"/>
  <c r="DN8" i="11"/>
  <c r="DO8" i="11"/>
  <c r="EA8" i="11"/>
  <c r="EB8" i="11"/>
  <c r="EC8" i="11"/>
  <c r="ED8" i="11"/>
  <c r="EE8" i="11"/>
  <c r="EQ8" i="11"/>
  <c r="ER8" i="11"/>
  <c r="ES8" i="11"/>
  <c r="ET8" i="11"/>
  <c r="EU8" i="11"/>
  <c r="CT9" i="11"/>
  <c r="CU9" i="11"/>
  <c r="CV9" i="11"/>
  <c r="CW9" i="11"/>
  <c r="CX9" i="11"/>
  <c r="CY9" i="11"/>
  <c r="DK9" i="11"/>
  <c r="DL9" i="11"/>
  <c r="DM9" i="11"/>
  <c r="DN9" i="11"/>
  <c r="DO9" i="11"/>
  <c r="EA9" i="11"/>
  <c r="EB9" i="11"/>
  <c r="EC9" i="11"/>
  <c r="ED9" i="11"/>
  <c r="EE9" i="11"/>
  <c r="EQ9" i="11"/>
  <c r="DA9" i="9" s="1"/>
  <c r="ER9" i="11"/>
  <c r="ES9" i="11"/>
  <c r="ET9" i="11"/>
  <c r="EU9" i="11"/>
  <c r="CT10" i="11"/>
  <c r="CU10" i="11"/>
  <c r="CV10" i="11"/>
  <c r="CW10" i="11"/>
  <c r="CX10" i="11"/>
  <c r="CY10" i="11"/>
  <c r="DK10" i="11"/>
  <c r="DL10" i="11"/>
  <c r="DM10" i="11"/>
  <c r="DN10" i="11"/>
  <c r="DO10" i="11"/>
  <c r="EA10" i="11"/>
  <c r="EB10" i="11"/>
  <c r="EC10" i="11"/>
  <c r="ED10" i="11"/>
  <c r="EE10" i="11"/>
  <c r="EQ10" i="11"/>
  <c r="DA10" i="9" s="1"/>
  <c r="ER10" i="11"/>
  <c r="ES10" i="11"/>
  <c r="ET10" i="11"/>
  <c r="EU10" i="11"/>
  <c r="CT11" i="11"/>
  <c r="CU11" i="11"/>
  <c r="CV11" i="11"/>
  <c r="CW11" i="11"/>
  <c r="CX11" i="11"/>
  <c r="CY11" i="11"/>
  <c r="DK11" i="11"/>
  <c r="DL11" i="11"/>
  <c r="DM11" i="11"/>
  <c r="DN11" i="11"/>
  <c r="DO11" i="11"/>
  <c r="EA11" i="11"/>
  <c r="EB11" i="11"/>
  <c r="EC11" i="11"/>
  <c r="ED11" i="11"/>
  <c r="EE11" i="11"/>
  <c r="EQ11" i="11"/>
  <c r="ER11" i="11"/>
  <c r="ES11" i="11"/>
  <c r="ET11" i="11"/>
  <c r="EU11" i="11"/>
  <c r="CT12" i="11"/>
  <c r="CU12" i="11"/>
  <c r="CV12" i="11"/>
  <c r="CW12" i="11"/>
  <c r="CX12" i="11"/>
  <c r="CY12" i="11"/>
  <c r="DK12" i="11"/>
  <c r="DL12" i="11"/>
  <c r="DM12" i="11"/>
  <c r="DN12" i="11"/>
  <c r="DO12" i="11"/>
  <c r="EA12" i="11"/>
  <c r="EB12" i="11"/>
  <c r="EC12" i="11"/>
  <c r="ED12" i="11"/>
  <c r="EE12" i="11"/>
  <c r="EQ12" i="11"/>
  <c r="ER12" i="11"/>
  <c r="ES12" i="11"/>
  <c r="ET12" i="11"/>
  <c r="EU12" i="11"/>
  <c r="CT13" i="11"/>
  <c r="CU13" i="11"/>
  <c r="CV13" i="11"/>
  <c r="CW13" i="11"/>
  <c r="CX13" i="11"/>
  <c r="CY13" i="11"/>
  <c r="DK13" i="11"/>
  <c r="DL13" i="11"/>
  <c r="DM13" i="11"/>
  <c r="DN13" i="11"/>
  <c r="DO13" i="11"/>
  <c r="EA13" i="11"/>
  <c r="EB13" i="11"/>
  <c r="EC13" i="11"/>
  <c r="ED13" i="11"/>
  <c r="EE13" i="11"/>
  <c r="EQ13" i="11"/>
  <c r="ER13" i="11"/>
  <c r="ES13" i="11"/>
  <c r="ET13" i="11"/>
  <c r="EU13" i="11"/>
  <c r="CT14" i="11"/>
  <c r="CU14" i="11"/>
  <c r="CV14" i="11"/>
  <c r="CW14" i="11"/>
  <c r="CX14" i="11"/>
  <c r="CY14" i="11"/>
  <c r="DK14" i="11"/>
  <c r="DL14" i="11"/>
  <c r="DM14" i="11"/>
  <c r="DN14" i="11"/>
  <c r="DO14" i="11"/>
  <c r="EA14" i="11"/>
  <c r="DV14" i="10" s="1"/>
  <c r="EB14" i="11"/>
  <c r="EC14" i="11"/>
  <c r="ED14" i="11"/>
  <c r="EE14" i="11"/>
  <c r="EQ14" i="11"/>
  <c r="DA14" i="9" s="1"/>
  <c r="ER14" i="11"/>
  <c r="ES14" i="11"/>
  <c r="ET14" i="11"/>
  <c r="EU14" i="11"/>
  <c r="CT15" i="11"/>
  <c r="CU15" i="11"/>
  <c r="CV15" i="11"/>
  <c r="CW15" i="11"/>
  <c r="CX15" i="11"/>
  <c r="CY15" i="11"/>
  <c r="DK15" i="11"/>
  <c r="DL15" i="11"/>
  <c r="DM15" i="11"/>
  <c r="DN15" i="11"/>
  <c r="DO15" i="11"/>
  <c r="EA15" i="11"/>
  <c r="DV15" i="10" s="1"/>
  <c r="EB15" i="11"/>
  <c r="EC15" i="11"/>
  <c r="ED15" i="11"/>
  <c r="EE15" i="11"/>
  <c r="EQ15" i="11"/>
  <c r="DA15" i="9" s="1"/>
  <c r="ER15" i="11"/>
  <c r="ES15" i="11"/>
  <c r="ET15" i="11"/>
  <c r="EU15" i="11"/>
  <c r="CT16" i="11"/>
  <c r="CU16" i="11"/>
  <c r="CV16" i="11"/>
  <c r="CW16" i="11"/>
  <c r="CX16" i="11"/>
  <c r="CY16" i="11"/>
  <c r="DK16" i="11"/>
  <c r="DL16" i="11"/>
  <c r="DM16" i="11"/>
  <c r="DN16" i="11"/>
  <c r="DO16" i="11"/>
  <c r="EA16" i="11"/>
  <c r="EB16" i="11"/>
  <c r="EC16" i="11"/>
  <c r="ED16" i="11"/>
  <c r="EE16" i="11"/>
  <c r="EQ16" i="11"/>
  <c r="ER16" i="11"/>
  <c r="ES16" i="11"/>
  <c r="ET16" i="11"/>
  <c r="EU16" i="11"/>
  <c r="CT17" i="11"/>
  <c r="CU17" i="11"/>
  <c r="CV17" i="11"/>
  <c r="CW17" i="11"/>
  <c r="CX17" i="11"/>
  <c r="CY17" i="11"/>
  <c r="DK17" i="11"/>
  <c r="DL17" i="11"/>
  <c r="DM17" i="11"/>
  <c r="DN17" i="11"/>
  <c r="DO17" i="11"/>
  <c r="EA17" i="11"/>
  <c r="EB17" i="11"/>
  <c r="EC17" i="11"/>
  <c r="ED17" i="11"/>
  <c r="EE17" i="11"/>
  <c r="EQ17" i="11"/>
  <c r="ER17" i="11"/>
  <c r="ES17" i="11"/>
  <c r="ET17" i="11"/>
  <c r="EU17" i="11"/>
  <c r="CT18" i="11"/>
  <c r="CU18" i="11"/>
  <c r="CV18" i="11"/>
  <c r="CW18" i="11"/>
  <c r="CX18" i="11"/>
  <c r="CY18" i="11"/>
  <c r="DK18" i="11"/>
  <c r="DL18" i="11"/>
  <c r="DM18" i="11"/>
  <c r="DN18" i="11"/>
  <c r="DO18" i="11"/>
  <c r="EA18" i="11"/>
  <c r="DV18" i="10" s="1"/>
  <c r="EB18" i="11"/>
  <c r="EC18" i="11"/>
  <c r="ED18" i="11"/>
  <c r="EE18" i="11"/>
  <c r="EQ18" i="11"/>
  <c r="DA18" i="9" s="1"/>
  <c r="ER18" i="11"/>
  <c r="ES18" i="11"/>
  <c r="ET18" i="11"/>
  <c r="EU18" i="11"/>
  <c r="CT19" i="11"/>
  <c r="CU19" i="11"/>
  <c r="CV19" i="11"/>
  <c r="CW19" i="11"/>
  <c r="CX19" i="11"/>
  <c r="CY19" i="11"/>
  <c r="DK19" i="11"/>
  <c r="DL19" i="11"/>
  <c r="DM19" i="11"/>
  <c r="DN19" i="11"/>
  <c r="DO19" i="11"/>
  <c r="EA19" i="11"/>
  <c r="DV19" i="10" s="1"/>
  <c r="EB19" i="11"/>
  <c r="EC19" i="11"/>
  <c r="ED19" i="11"/>
  <c r="EE19" i="11"/>
  <c r="EQ19" i="11"/>
  <c r="ER19" i="11"/>
  <c r="ES19" i="11"/>
  <c r="ET19" i="11"/>
  <c r="EU19" i="11"/>
  <c r="CT20" i="11"/>
  <c r="CU20" i="11"/>
  <c r="CV20" i="11"/>
  <c r="CW20" i="11"/>
  <c r="CX20" i="11"/>
  <c r="CY20" i="11"/>
  <c r="DK20" i="11"/>
  <c r="DL20" i="11"/>
  <c r="DM20" i="11"/>
  <c r="DN20" i="11"/>
  <c r="DO20" i="11"/>
  <c r="EA20" i="11"/>
  <c r="DV20" i="10" s="1"/>
  <c r="EB20" i="11"/>
  <c r="EC20" i="11"/>
  <c r="ED20" i="11"/>
  <c r="EE20" i="11"/>
  <c r="EQ20" i="11"/>
  <c r="DA20" i="9" s="1"/>
  <c r="ER20" i="11"/>
  <c r="ES20" i="11"/>
  <c r="ET20" i="11"/>
  <c r="EU20" i="11"/>
  <c r="CT21" i="11"/>
  <c r="CU21" i="11"/>
  <c r="CV21" i="11"/>
  <c r="CW21" i="11"/>
  <c r="CX21" i="11"/>
  <c r="CY21" i="11"/>
  <c r="DK21" i="11"/>
  <c r="DL21" i="11"/>
  <c r="DM21" i="11"/>
  <c r="DN21" i="11"/>
  <c r="DO21" i="11"/>
  <c r="EA21" i="11"/>
  <c r="DV22" i="10" s="1"/>
  <c r="EB21" i="11"/>
  <c r="EC21" i="11"/>
  <c r="ED21" i="11"/>
  <c r="EE21" i="11"/>
  <c r="EQ21" i="11"/>
  <c r="DA21" i="9" s="1"/>
  <c r="ER21" i="11"/>
  <c r="ES21" i="11"/>
  <c r="ET21" i="11"/>
  <c r="EU21" i="11"/>
  <c r="CT22" i="11"/>
  <c r="CU22" i="11"/>
  <c r="CV22" i="11"/>
  <c r="CW22" i="11"/>
  <c r="CX22" i="11"/>
  <c r="CY22" i="11"/>
  <c r="DK22" i="11"/>
  <c r="DL22" i="11"/>
  <c r="DM22" i="11"/>
  <c r="DN22" i="11"/>
  <c r="DO22" i="11"/>
  <c r="EA22" i="11"/>
  <c r="EB22" i="11"/>
  <c r="EC22" i="11"/>
  <c r="ED22" i="11"/>
  <c r="EE22" i="11"/>
  <c r="EQ22" i="11"/>
  <c r="DA22" i="9" s="1"/>
  <c r="ER22" i="11"/>
  <c r="ES22" i="11"/>
  <c r="ET22" i="11"/>
  <c r="EU22" i="11"/>
  <c r="CT23" i="11"/>
  <c r="CU23" i="11"/>
  <c r="CV23" i="11"/>
  <c r="CW23" i="11"/>
  <c r="CX23" i="11"/>
  <c r="CY23" i="11"/>
  <c r="DK23" i="11"/>
  <c r="DL23" i="11"/>
  <c r="DM23" i="11"/>
  <c r="DN23" i="11"/>
  <c r="DO23" i="11"/>
  <c r="EA23" i="11"/>
  <c r="EB23" i="11"/>
  <c r="EC23" i="11"/>
  <c r="ED23" i="11"/>
  <c r="EE23" i="11"/>
  <c r="EQ23" i="11"/>
  <c r="ER23" i="11"/>
  <c r="ES23" i="11"/>
  <c r="ET23" i="11"/>
  <c r="EU23" i="11"/>
  <c r="CT24" i="11"/>
  <c r="CU24" i="11"/>
  <c r="CV24" i="11"/>
  <c r="CW24" i="11"/>
  <c r="CX24" i="11"/>
  <c r="CY24" i="11"/>
  <c r="DK24" i="11"/>
  <c r="DL24" i="11"/>
  <c r="DM24" i="11"/>
  <c r="DN24" i="11"/>
  <c r="DO24" i="11"/>
  <c r="EA24" i="11"/>
  <c r="EB24" i="11"/>
  <c r="EC24" i="11"/>
  <c r="ED24" i="11"/>
  <c r="EE24" i="11"/>
  <c r="EQ24" i="11"/>
  <c r="ER24" i="11"/>
  <c r="ES24" i="11"/>
  <c r="ET24" i="11"/>
  <c r="EU24" i="11"/>
  <c r="CT25" i="11"/>
  <c r="CU25" i="11"/>
  <c r="CV25" i="11"/>
  <c r="CW25" i="11"/>
  <c r="CX25" i="11"/>
  <c r="CY25" i="11"/>
  <c r="DK25" i="11"/>
  <c r="DL25" i="11"/>
  <c r="DM25" i="11"/>
  <c r="DN25" i="11"/>
  <c r="DO25" i="11"/>
  <c r="EA25" i="11"/>
  <c r="EB25" i="11"/>
  <c r="EC25" i="11"/>
  <c r="ED25" i="11"/>
  <c r="EE25" i="11"/>
  <c r="EQ25" i="11"/>
  <c r="DA25" i="9" s="1"/>
  <c r="ER25" i="11"/>
  <c r="ES25" i="11"/>
  <c r="ET25" i="11"/>
  <c r="EU25" i="11"/>
  <c r="CT26" i="11"/>
  <c r="CU26" i="11"/>
  <c r="CV26" i="11"/>
  <c r="CW26" i="11"/>
  <c r="CX26" i="11"/>
  <c r="CY26" i="11"/>
  <c r="DK26" i="11"/>
  <c r="DL26" i="11"/>
  <c r="DM26" i="11"/>
  <c r="DN26" i="11"/>
  <c r="DO26" i="11"/>
  <c r="EA26" i="11"/>
  <c r="EB26" i="11"/>
  <c r="EC26" i="11"/>
  <c r="ED26" i="11"/>
  <c r="EE26" i="11"/>
  <c r="EQ26" i="11"/>
  <c r="DA26" i="9" s="1"/>
  <c r="ER26" i="11"/>
  <c r="ES26" i="11"/>
  <c r="ET26" i="11"/>
  <c r="EU26" i="11"/>
  <c r="CT27" i="11"/>
  <c r="CU27" i="11"/>
  <c r="CV27" i="11"/>
  <c r="CW27" i="11"/>
  <c r="CX27" i="11"/>
  <c r="CY27" i="11"/>
  <c r="DK27" i="11"/>
  <c r="DL27" i="11"/>
  <c r="DM27" i="11"/>
  <c r="DN27" i="11"/>
  <c r="DO27" i="11"/>
  <c r="EA27" i="11"/>
  <c r="EB27" i="11"/>
  <c r="EC27" i="11"/>
  <c r="ED27" i="11"/>
  <c r="EE27" i="11"/>
  <c r="EQ27" i="11"/>
  <c r="ER27" i="11"/>
  <c r="ES27" i="11"/>
  <c r="ET27" i="11"/>
  <c r="EU27" i="11"/>
  <c r="CT28" i="11"/>
  <c r="CU28" i="11"/>
  <c r="CV28" i="11"/>
  <c r="CW28" i="11"/>
  <c r="CX28" i="11"/>
  <c r="CY28" i="11"/>
  <c r="DK28" i="11"/>
  <c r="DL28" i="11"/>
  <c r="DM28" i="11"/>
  <c r="DN28" i="11"/>
  <c r="DO28" i="11"/>
  <c r="EA28" i="11"/>
  <c r="EB28" i="11"/>
  <c r="EC28" i="11"/>
  <c r="ED28" i="11"/>
  <c r="EE28" i="11"/>
  <c r="EQ28" i="11"/>
  <c r="DA28" i="9" s="1"/>
  <c r="ER28" i="11"/>
  <c r="ES28" i="11"/>
  <c r="ET28" i="11"/>
  <c r="EU28" i="11"/>
  <c r="CT29" i="11"/>
  <c r="CU29" i="11"/>
  <c r="CV29" i="11"/>
  <c r="CW29" i="11"/>
  <c r="CX29" i="11"/>
  <c r="CY29" i="11"/>
  <c r="DK29" i="11"/>
  <c r="DL29" i="11"/>
  <c r="DM29" i="11"/>
  <c r="DN29" i="11"/>
  <c r="DO29" i="11"/>
  <c r="EA29" i="11"/>
  <c r="EB29" i="11"/>
  <c r="EC29" i="11"/>
  <c r="ED29" i="11"/>
  <c r="EE29" i="11"/>
  <c r="EQ29" i="11"/>
  <c r="ER29" i="11"/>
  <c r="ES29" i="11"/>
  <c r="ET29" i="11"/>
  <c r="EU29" i="11"/>
  <c r="CT30" i="11"/>
  <c r="CU30" i="11"/>
  <c r="CV30" i="11"/>
  <c r="CW30" i="11"/>
  <c r="CX30" i="11"/>
  <c r="CY30" i="11"/>
  <c r="DK30" i="11"/>
  <c r="DL30" i="11"/>
  <c r="DM30" i="11"/>
  <c r="DN30" i="11"/>
  <c r="DO30" i="11"/>
  <c r="EA30" i="11"/>
  <c r="EB30" i="11"/>
  <c r="EC30" i="11"/>
  <c r="ED30" i="11"/>
  <c r="EE30" i="11"/>
  <c r="EQ30" i="11"/>
  <c r="DA30" i="9" s="1"/>
  <c r="ER30" i="11"/>
  <c r="ES30" i="11"/>
  <c r="ET30" i="11"/>
  <c r="EU30" i="11"/>
  <c r="CT31" i="11"/>
  <c r="CU31" i="11"/>
  <c r="CV31" i="11"/>
  <c r="CW31" i="11"/>
  <c r="CX31" i="11"/>
  <c r="CY31" i="11"/>
  <c r="DK31" i="11"/>
  <c r="DL31" i="11"/>
  <c r="DM31" i="11"/>
  <c r="DN31" i="11"/>
  <c r="DO31" i="11"/>
  <c r="EA31" i="11"/>
  <c r="EB31" i="11"/>
  <c r="EC31" i="11"/>
  <c r="ED31" i="11"/>
  <c r="EE31" i="11"/>
  <c r="EQ31" i="11"/>
  <c r="DA31" i="9" s="1"/>
  <c r="ER31" i="11"/>
  <c r="ES31" i="11"/>
  <c r="ET31" i="11"/>
  <c r="EU31" i="11"/>
  <c r="CT32" i="11"/>
  <c r="CU32" i="11"/>
  <c r="CV32" i="11"/>
  <c r="CW32" i="11"/>
  <c r="CX32" i="11"/>
  <c r="CY32" i="11"/>
  <c r="DK32" i="11"/>
  <c r="DL32" i="11"/>
  <c r="DM32" i="11"/>
  <c r="DN32" i="11"/>
  <c r="DO32" i="11"/>
  <c r="EA32" i="11"/>
  <c r="EB32" i="11"/>
  <c r="EC32" i="11"/>
  <c r="ED32" i="11"/>
  <c r="EE32" i="11"/>
  <c r="EQ32" i="11"/>
  <c r="ER32" i="11"/>
  <c r="ES32" i="11"/>
  <c r="ET32" i="11"/>
  <c r="EU32" i="11"/>
  <c r="CT33" i="11"/>
  <c r="CU33" i="11"/>
  <c r="CV33" i="11"/>
  <c r="CW33" i="11"/>
  <c r="CX33" i="11"/>
  <c r="CY33" i="11"/>
  <c r="DK33" i="11"/>
  <c r="DL33" i="11"/>
  <c r="DM33" i="11"/>
  <c r="DN33" i="11"/>
  <c r="DO33" i="11"/>
  <c r="EA33" i="11"/>
  <c r="EB33" i="11"/>
  <c r="EC33" i="11"/>
  <c r="ED33" i="11"/>
  <c r="EE33" i="11"/>
  <c r="EQ33" i="11"/>
  <c r="DA33" i="9" s="1"/>
  <c r="ER33" i="11"/>
  <c r="ES33" i="11"/>
  <c r="ET33" i="11"/>
  <c r="EU33" i="11"/>
  <c r="CT34" i="11"/>
  <c r="CU34" i="11"/>
  <c r="CV34" i="11"/>
  <c r="CW34" i="11"/>
  <c r="CX34" i="11"/>
  <c r="CY34" i="11"/>
  <c r="DK34" i="11"/>
  <c r="DL34" i="11"/>
  <c r="DM34" i="11"/>
  <c r="DN34" i="11"/>
  <c r="DO34" i="11"/>
  <c r="EA34" i="11"/>
  <c r="EB34" i="11"/>
  <c r="EC34" i="11"/>
  <c r="ED34" i="11"/>
  <c r="EE34" i="11"/>
  <c r="EQ34" i="11"/>
  <c r="ER34" i="11"/>
  <c r="ES34" i="11"/>
  <c r="ET34" i="11"/>
  <c r="EU34" i="11"/>
  <c r="CT35" i="11"/>
  <c r="CU35" i="11"/>
  <c r="CV35" i="11"/>
  <c r="CW35" i="11"/>
  <c r="CX35" i="11"/>
  <c r="CY35" i="11"/>
  <c r="DK35" i="11"/>
  <c r="DL35" i="11"/>
  <c r="DM35" i="11"/>
  <c r="DN35" i="11"/>
  <c r="DO35" i="11"/>
  <c r="EA35" i="11"/>
  <c r="EB35" i="11"/>
  <c r="EC35" i="11"/>
  <c r="ED35" i="11"/>
  <c r="EE35" i="11"/>
  <c r="EQ35" i="11"/>
  <c r="DA35" i="9" s="1"/>
  <c r="ER35" i="11"/>
  <c r="ES35" i="11"/>
  <c r="ET35" i="11"/>
  <c r="EU35" i="11"/>
  <c r="CT36" i="11"/>
  <c r="CU36" i="11"/>
  <c r="CV36" i="11"/>
  <c r="CW36" i="11"/>
  <c r="CX36" i="11"/>
  <c r="CY36" i="11"/>
  <c r="DK36" i="11"/>
  <c r="DL36" i="11"/>
  <c r="DM36" i="11"/>
  <c r="DN36" i="11"/>
  <c r="DO36" i="11"/>
  <c r="EA36" i="11"/>
  <c r="EB36" i="11"/>
  <c r="EC36" i="11"/>
  <c r="ED36" i="11"/>
  <c r="EE36" i="11"/>
  <c r="EQ36" i="11"/>
  <c r="DA36" i="9" s="1"/>
  <c r="ER36" i="11"/>
  <c r="ES36" i="11"/>
  <c r="ET36" i="11"/>
  <c r="EU36" i="11"/>
  <c r="CT37" i="11"/>
  <c r="CU37" i="11"/>
  <c r="CV37" i="11"/>
  <c r="CW37" i="11"/>
  <c r="CX37" i="11"/>
  <c r="CY37" i="11"/>
  <c r="DK37" i="11"/>
  <c r="DL37" i="11"/>
  <c r="DM37" i="11"/>
  <c r="DN37" i="11"/>
  <c r="DO37" i="11"/>
  <c r="EA37" i="11"/>
  <c r="EB37" i="11"/>
  <c r="EC37" i="11"/>
  <c r="ED37" i="11"/>
  <c r="EE37" i="11"/>
  <c r="EQ37" i="11"/>
  <c r="DA37" i="9" s="1"/>
  <c r="ER37" i="11"/>
  <c r="ES37" i="11"/>
  <c r="ET37" i="11"/>
  <c r="EU37" i="11"/>
  <c r="CT38" i="11"/>
  <c r="CU38" i="11"/>
  <c r="CV38" i="11"/>
  <c r="CW38" i="11"/>
  <c r="CX38" i="11"/>
  <c r="CY38" i="11"/>
  <c r="DK38" i="11"/>
  <c r="DL38" i="11"/>
  <c r="DM38" i="11"/>
  <c r="DN38" i="11"/>
  <c r="DO38" i="11"/>
  <c r="EA38" i="11"/>
  <c r="EB38" i="11"/>
  <c r="EC38" i="11"/>
  <c r="ED38" i="11"/>
  <c r="EE38" i="11"/>
  <c r="EQ38" i="11"/>
  <c r="DA38" i="9" s="1"/>
  <c r="ER38" i="11"/>
  <c r="ES38" i="11"/>
  <c r="ET38" i="11"/>
  <c r="EU38" i="11"/>
  <c r="CT39" i="11"/>
  <c r="CU39" i="11"/>
  <c r="CV39" i="11"/>
  <c r="CW39" i="11"/>
  <c r="CX39" i="11"/>
  <c r="CY39" i="11"/>
  <c r="DK39" i="11"/>
  <c r="DL39" i="11"/>
  <c r="DM39" i="11"/>
  <c r="DN39" i="11"/>
  <c r="DO39" i="11"/>
  <c r="EA39" i="11"/>
  <c r="EB39" i="11"/>
  <c r="EC39" i="11"/>
  <c r="ED39" i="11"/>
  <c r="EE39" i="11"/>
  <c r="EQ39" i="11"/>
  <c r="DA39" i="9" s="1"/>
  <c r="ER39" i="11"/>
  <c r="ES39" i="11"/>
  <c r="ET39" i="11"/>
  <c r="EU39" i="11"/>
  <c r="CT40" i="11"/>
  <c r="CU40" i="11"/>
  <c r="CV40" i="11"/>
  <c r="CW40" i="11"/>
  <c r="CX40" i="11"/>
  <c r="CY40" i="11"/>
  <c r="DK40" i="11"/>
  <c r="DL40" i="11"/>
  <c r="DM40" i="11"/>
  <c r="DN40" i="11"/>
  <c r="DO40" i="11"/>
  <c r="EA40" i="11"/>
  <c r="EB40" i="11"/>
  <c r="EC40" i="11"/>
  <c r="ED40" i="11"/>
  <c r="EE40" i="11"/>
  <c r="EQ40" i="11"/>
  <c r="DA40" i="9" s="1"/>
  <c r="ER40" i="11"/>
  <c r="ES40" i="11"/>
  <c r="ET40" i="11"/>
  <c r="EU40" i="11"/>
  <c r="CT41" i="11"/>
  <c r="CU41" i="11"/>
  <c r="CV41" i="11"/>
  <c r="CW41" i="11"/>
  <c r="CX41" i="11"/>
  <c r="CY41" i="11"/>
  <c r="DK41" i="11"/>
  <c r="DL41" i="11"/>
  <c r="DM41" i="11"/>
  <c r="DN41" i="11"/>
  <c r="DO41" i="11"/>
  <c r="EA41" i="11"/>
  <c r="EB41" i="11"/>
  <c r="EC41" i="11"/>
  <c r="ED41" i="11"/>
  <c r="EE41" i="11"/>
  <c r="EQ41" i="11"/>
  <c r="ER41" i="11"/>
  <c r="ES41" i="11"/>
  <c r="ET41" i="11"/>
  <c r="EU41" i="11"/>
  <c r="CT42" i="11"/>
  <c r="CU42" i="11"/>
  <c r="CV42" i="11"/>
  <c r="CW42" i="11"/>
  <c r="CX42" i="11"/>
  <c r="CY42" i="11"/>
  <c r="DK42" i="11"/>
  <c r="DL42" i="11"/>
  <c r="DM42" i="11"/>
  <c r="DN42" i="11"/>
  <c r="DO42" i="11"/>
  <c r="EA42" i="11"/>
  <c r="EB42" i="11"/>
  <c r="EC42" i="11"/>
  <c r="ED42" i="11"/>
  <c r="EE42" i="11"/>
  <c r="EQ42" i="11"/>
  <c r="DA42" i="9" s="1"/>
  <c r="ER42" i="11"/>
  <c r="ES42" i="11"/>
  <c r="ET42" i="11"/>
  <c r="EU42" i="11"/>
  <c r="CT43" i="11"/>
  <c r="CU43" i="11"/>
  <c r="CV43" i="11"/>
  <c r="CW43" i="11"/>
  <c r="CX43" i="11"/>
  <c r="CY43" i="11"/>
  <c r="DK43" i="11"/>
  <c r="DL43" i="11"/>
  <c r="DM43" i="11"/>
  <c r="DN43" i="11"/>
  <c r="DO43" i="11"/>
  <c r="EA43" i="11"/>
  <c r="EB43" i="11"/>
  <c r="EC43" i="11"/>
  <c r="ED43" i="11"/>
  <c r="EE43" i="11"/>
  <c r="EQ43" i="11"/>
  <c r="ER43" i="11"/>
  <c r="ES43" i="11"/>
  <c r="ET43" i="11"/>
  <c r="EU43" i="11"/>
  <c r="CT44" i="11"/>
  <c r="CU44" i="11"/>
  <c r="CV44" i="11"/>
  <c r="CW44" i="11"/>
  <c r="CX44" i="11"/>
  <c r="CY44" i="11"/>
  <c r="DK44" i="11"/>
  <c r="DL44" i="11"/>
  <c r="DM44" i="11"/>
  <c r="DN44" i="11"/>
  <c r="DO44" i="11"/>
  <c r="EA44" i="11"/>
  <c r="EB44" i="11"/>
  <c r="EC44" i="11"/>
  <c r="ED44" i="11"/>
  <c r="EE44" i="11"/>
  <c r="EQ44" i="11"/>
  <c r="DA44" i="9" s="1"/>
  <c r="ER44" i="11"/>
  <c r="ES44" i="11"/>
  <c r="ET44" i="11"/>
  <c r="EU44" i="11"/>
  <c r="CT45" i="11"/>
  <c r="CU45" i="11"/>
  <c r="CV45" i="11"/>
  <c r="CW45" i="11"/>
  <c r="CX45" i="11"/>
  <c r="CY45" i="11"/>
  <c r="DK45" i="11"/>
  <c r="DL45" i="11"/>
  <c r="DM45" i="11"/>
  <c r="DN45" i="11"/>
  <c r="DO45" i="11"/>
  <c r="EA45" i="11"/>
  <c r="EB45" i="11"/>
  <c r="EC45" i="11"/>
  <c r="ED45" i="11"/>
  <c r="EE45" i="11"/>
  <c r="EQ45" i="11"/>
  <c r="ER45" i="11"/>
  <c r="ES45" i="11"/>
  <c r="ET45" i="11"/>
  <c r="EU45" i="11"/>
  <c r="CT46" i="11"/>
  <c r="CU46" i="11"/>
  <c r="CV46" i="11"/>
  <c r="CW46" i="11"/>
  <c r="CX46" i="11"/>
  <c r="CY46" i="11"/>
  <c r="DK46" i="11"/>
  <c r="DL46" i="11"/>
  <c r="DM46" i="11"/>
  <c r="DN46" i="11"/>
  <c r="DO46" i="11"/>
  <c r="EA46" i="11"/>
  <c r="EB46" i="11"/>
  <c r="EC46" i="11"/>
  <c r="ED46" i="11"/>
  <c r="EE46" i="11"/>
  <c r="EQ46" i="11"/>
  <c r="DA46" i="9" s="1"/>
  <c r="ER46" i="11"/>
  <c r="ES46" i="11"/>
  <c r="ET46" i="11"/>
  <c r="EU46" i="11"/>
  <c r="CT47" i="11"/>
  <c r="CU47" i="11"/>
  <c r="CV47" i="11"/>
  <c r="CW47" i="11"/>
  <c r="CX47" i="11"/>
  <c r="CY47" i="11"/>
  <c r="DK47" i="11"/>
  <c r="DL47" i="11"/>
  <c r="DM47" i="11"/>
  <c r="DN47" i="11"/>
  <c r="DO47" i="11"/>
  <c r="EA47" i="11"/>
  <c r="EB47" i="11"/>
  <c r="EC47" i="11"/>
  <c r="ED47" i="11"/>
  <c r="EE47" i="11"/>
  <c r="EQ47" i="11"/>
  <c r="DA47" i="9" s="1"/>
  <c r="ER47" i="11"/>
  <c r="ES47" i="11"/>
  <c r="ET47" i="11"/>
  <c r="EU47" i="11"/>
  <c r="CT48" i="11"/>
  <c r="CU48" i="11"/>
  <c r="CV48" i="11"/>
  <c r="CW48" i="11"/>
  <c r="CX48" i="11"/>
  <c r="CY48" i="11"/>
  <c r="DK48" i="11"/>
  <c r="DL48" i="11"/>
  <c r="DM48" i="11"/>
  <c r="DN48" i="11"/>
  <c r="DO48" i="11"/>
  <c r="EA48" i="11"/>
  <c r="EB48" i="11"/>
  <c r="EC48" i="11"/>
  <c r="ED48" i="11"/>
  <c r="EE48" i="11"/>
  <c r="EQ48" i="11"/>
  <c r="DA48" i="9" s="1"/>
  <c r="ER48" i="11"/>
  <c r="ES48" i="11"/>
  <c r="ET48" i="11"/>
  <c r="EU48" i="11"/>
  <c r="CT49" i="11"/>
  <c r="CU49" i="11"/>
  <c r="CV49" i="11"/>
  <c r="CW49" i="11"/>
  <c r="CX49" i="11"/>
  <c r="CY49" i="11"/>
  <c r="DK49" i="11"/>
  <c r="DL49" i="11"/>
  <c r="DM49" i="11"/>
  <c r="DN49" i="11"/>
  <c r="DO49" i="11"/>
  <c r="EA49" i="11"/>
  <c r="EB49" i="11"/>
  <c r="EC49" i="11"/>
  <c r="ED49" i="11"/>
  <c r="EE49" i="11"/>
  <c r="EQ49" i="11"/>
  <c r="DA49" i="9" s="1"/>
  <c r="ER49" i="11"/>
  <c r="ES49" i="11"/>
  <c r="ET49" i="11"/>
  <c r="EU49" i="11"/>
  <c r="CT50" i="11"/>
  <c r="CU50" i="11"/>
  <c r="CV50" i="11"/>
  <c r="CW50" i="11"/>
  <c r="CX50" i="11"/>
  <c r="CY50" i="11"/>
  <c r="DK50" i="11"/>
  <c r="DL50" i="11"/>
  <c r="DM50" i="11"/>
  <c r="DN50" i="11"/>
  <c r="DO50" i="11"/>
  <c r="EA50" i="11"/>
  <c r="EB50" i="11"/>
  <c r="EC50" i="11"/>
  <c r="ED50" i="11"/>
  <c r="EE50" i="11"/>
  <c r="EQ50" i="11"/>
  <c r="ER50" i="11"/>
  <c r="ES50" i="11"/>
  <c r="ET50" i="11"/>
  <c r="EU50" i="11"/>
  <c r="CT51" i="11"/>
  <c r="CU51" i="11"/>
  <c r="CV51" i="11"/>
  <c r="CW51" i="11"/>
  <c r="CX51" i="11"/>
  <c r="CY51" i="11"/>
  <c r="DK51" i="11"/>
  <c r="DL51" i="11"/>
  <c r="DM51" i="11"/>
  <c r="DN51" i="11"/>
  <c r="DO51" i="11"/>
  <c r="EA51" i="11"/>
  <c r="EB51" i="11"/>
  <c r="EC51" i="11"/>
  <c r="ED51" i="11"/>
  <c r="EE51" i="11"/>
  <c r="EQ51" i="11"/>
  <c r="DA51" i="9" s="1"/>
  <c r="ER51" i="11"/>
  <c r="ES51" i="11"/>
  <c r="ET51" i="11"/>
  <c r="EU51" i="11"/>
  <c r="CT52" i="11"/>
  <c r="CU52" i="11"/>
  <c r="CV52" i="11"/>
  <c r="CW52" i="11"/>
  <c r="CX52" i="11"/>
  <c r="CY52" i="11"/>
  <c r="DK52" i="11"/>
  <c r="DL52" i="11"/>
  <c r="DM52" i="11"/>
  <c r="DN52" i="11"/>
  <c r="DO52" i="11"/>
  <c r="EA52" i="11"/>
  <c r="EB52" i="11"/>
  <c r="EC52" i="11"/>
  <c r="ED52" i="11"/>
  <c r="EE52" i="11"/>
  <c r="EQ52" i="11"/>
  <c r="ER52" i="11"/>
  <c r="ES52" i="11"/>
  <c r="ET52" i="11"/>
  <c r="EU52" i="11"/>
  <c r="CT53" i="11"/>
  <c r="CU53" i="11"/>
  <c r="CV53" i="11"/>
  <c r="CW53" i="11"/>
  <c r="CX53" i="11"/>
  <c r="CY53" i="11"/>
  <c r="DK53" i="11"/>
  <c r="DL53" i="11"/>
  <c r="DM53" i="11"/>
  <c r="DN53" i="11"/>
  <c r="DO53" i="11"/>
  <c r="EA53" i="11"/>
  <c r="EB53" i="11"/>
  <c r="EC53" i="11"/>
  <c r="ED53" i="11"/>
  <c r="EE53" i="11"/>
  <c r="EQ53" i="11"/>
  <c r="ER53" i="11"/>
  <c r="ES53" i="11"/>
  <c r="ET53" i="11"/>
  <c r="EU53" i="11"/>
  <c r="CT54" i="11"/>
  <c r="CU54" i="11"/>
  <c r="CV54" i="11"/>
  <c r="CW54" i="11"/>
  <c r="CX54" i="11"/>
  <c r="CY54" i="11"/>
  <c r="DK54" i="11"/>
  <c r="DL54" i="11"/>
  <c r="DM54" i="11"/>
  <c r="DN54" i="11"/>
  <c r="DO54" i="11"/>
  <c r="EA54" i="11"/>
  <c r="EB54" i="11"/>
  <c r="EC54" i="11"/>
  <c r="ED54" i="11"/>
  <c r="EE54" i="11"/>
  <c r="EQ54" i="11"/>
  <c r="DA54" i="9" s="1"/>
  <c r="ER54" i="11"/>
  <c r="ES54" i="11"/>
  <c r="ET54" i="11"/>
  <c r="EU54" i="11"/>
  <c r="CT55" i="11"/>
  <c r="CU55" i="11"/>
  <c r="CV55" i="11"/>
  <c r="CW55" i="11"/>
  <c r="CX55" i="11"/>
  <c r="CY55" i="11"/>
  <c r="DK55" i="11"/>
  <c r="DL55" i="11"/>
  <c r="DM55" i="11"/>
  <c r="DN55" i="11"/>
  <c r="DO55" i="11"/>
  <c r="EA55" i="11"/>
  <c r="EB55" i="11"/>
  <c r="EC55" i="11"/>
  <c r="ED55" i="11"/>
  <c r="EE55" i="11"/>
  <c r="EQ55" i="11"/>
  <c r="DA55" i="9" s="1"/>
  <c r="ER55" i="11"/>
  <c r="ES55" i="11"/>
  <c r="ET55" i="11"/>
  <c r="EU55" i="11"/>
  <c r="CT56" i="11"/>
  <c r="CU56" i="11"/>
  <c r="CV56" i="11"/>
  <c r="CW56" i="11"/>
  <c r="CX56" i="11"/>
  <c r="CY56" i="11"/>
  <c r="DK56" i="11"/>
  <c r="DL56" i="11"/>
  <c r="DM56" i="11"/>
  <c r="DN56" i="11"/>
  <c r="DO56" i="11"/>
  <c r="EA56" i="11"/>
  <c r="EB56" i="11"/>
  <c r="EC56" i="11"/>
  <c r="ED56" i="11"/>
  <c r="EE56" i="11"/>
  <c r="EQ56" i="11"/>
  <c r="ER56" i="11"/>
  <c r="ES56" i="11"/>
  <c r="ET56" i="11"/>
  <c r="EU56" i="11"/>
  <c r="CT57" i="11"/>
  <c r="CU57" i="11"/>
  <c r="CV57" i="11"/>
  <c r="CW57" i="11"/>
  <c r="CX57" i="11"/>
  <c r="CY57" i="11"/>
  <c r="DK57" i="11"/>
  <c r="DL57" i="11"/>
  <c r="DM57" i="11"/>
  <c r="DN57" i="11"/>
  <c r="DO57" i="11"/>
  <c r="EA57" i="11"/>
  <c r="EB57" i="11"/>
  <c r="EC57" i="11"/>
  <c r="ED57" i="11"/>
  <c r="EE57" i="11"/>
  <c r="EQ57" i="11"/>
  <c r="ER57" i="11"/>
  <c r="ES57" i="11"/>
  <c r="ET57" i="11"/>
  <c r="EU57" i="11"/>
  <c r="CT58" i="11"/>
  <c r="CU58" i="11"/>
  <c r="CV58" i="11"/>
  <c r="CW58" i="11"/>
  <c r="CX58" i="11"/>
  <c r="CY58" i="11"/>
  <c r="DK58" i="11"/>
  <c r="DL58" i="11"/>
  <c r="DM58" i="11"/>
  <c r="DN58" i="11"/>
  <c r="DO58" i="11"/>
  <c r="EA58" i="11"/>
  <c r="EB58" i="11"/>
  <c r="EC58" i="11"/>
  <c r="ED58" i="11"/>
  <c r="EE58" i="11"/>
  <c r="EQ58" i="11"/>
  <c r="DA58" i="9" s="1"/>
  <c r="ER58" i="11"/>
  <c r="ES58" i="11"/>
  <c r="ET58" i="11"/>
  <c r="EU58" i="11"/>
  <c r="CT59" i="11"/>
  <c r="CU59" i="11"/>
  <c r="CV59" i="11"/>
  <c r="CW59" i="11"/>
  <c r="CX59" i="11"/>
  <c r="CY59" i="11"/>
  <c r="DK59" i="11"/>
  <c r="DL59" i="11"/>
  <c r="DM59" i="11"/>
  <c r="DN59" i="11"/>
  <c r="DO59" i="11"/>
  <c r="EA59" i="11"/>
  <c r="EB59" i="11"/>
  <c r="EC59" i="11"/>
  <c r="ED59" i="11"/>
  <c r="EE59" i="11"/>
  <c r="EQ59" i="11"/>
  <c r="DA59" i="9" s="1"/>
  <c r="ER59" i="11"/>
  <c r="ES59" i="11"/>
  <c r="ET59" i="11"/>
  <c r="EU59" i="11"/>
  <c r="CT60" i="11"/>
  <c r="CU60" i="11"/>
  <c r="CV60" i="11"/>
  <c r="CW60" i="11"/>
  <c r="CX60" i="11"/>
  <c r="CY60" i="11"/>
  <c r="DK60" i="11"/>
  <c r="DL60" i="11"/>
  <c r="DM60" i="11"/>
  <c r="DN60" i="11"/>
  <c r="DO60" i="11"/>
  <c r="EA60" i="11"/>
  <c r="EB60" i="11"/>
  <c r="EC60" i="11"/>
  <c r="ED60" i="11"/>
  <c r="EE60" i="11"/>
  <c r="EQ60" i="11"/>
  <c r="DA60" i="9" s="1"/>
  <c r="ER60" i="11"/>
  <c r="ES60" i="11"/>
  <c r="ET60" i="11"/>
  <c r="EU60" i="11"/>
  <c r="CT61" i="11"/>
  <c r="CU61" i="11"/>
  <c r="CV61" i="11"/>
  <c r="CW61" i="11"/>
  <c r="CX61" i="11"/>
  <c r="CY61" i="11"/>
  <c r="DK61" i="11"/>
  <c r="DL61" i="11"/>
  <c r="DM61" i="11"/>
  <c r="DN61" i="11"/>
  <c r="DO61" i="11"/>
  <c r="EA61" i="11"/>
  <c r="EB61" i="11"/>
  <c r="EC61" i="11"/>
  <c r="ED61" i="11"/>
  <c r="EE61" i="11"/>
  <c r="EQ61" i="11"/>
  <c r="ER61" i="11"/>
  <c r="ES61" i="11"/>
  <c r="ET61" i="11"/>
  <c r="EU61" i="11"/>
  <c r="CT62" i="11"/>
  <c r="CU62" i="11"/>
  <c r="CV62" i="11"/>
  <c r="CW62" i="11"/>
  <c r="CX62" i="11"/>
  <c r="CY62" i="11"/>
  <c r="DK62" i="11"/>
  <c r="DL62" i="11"/>
  <c r="DM62" i="11"/>
  <c r="DN62" i="11"/>
  <c r="DO62" i="11"/>
  <c r="EA62" i="11"/>
  <c r="EB62" i="11"/>
  <c r="EC62" i="11"/>
  <c r="ED62" i="11"/>
  <c r="EE62" i="11"/>
  <c r="EQ62" i="11"/>
  <c r="ER62" i="11"/>
  <c r="ES62" i="11"/>
  <c r="ET62" i="11"/>
  <c r="EU62" i="11"/>
  <c r="CT63" i="11"/>
  <c r="CU63" i="11"/>
  <c r="CV63" i="11"/>
  <c r="CW63" i="11"/>
  <c r="CX63" i="11"/>
  <c r="CY63" i="11"/>
  <c r="DK63" i="11"/>
  <c r="DL63" i="11"/>
  <c r="DM63" i="11"/>
  <c r="DN63" i="11"/>
  <c r="DO63" i="11"/>
  <c r="EA63" i="11"/>
  <c r="EB63" i="11"/>
  <c r="EC63" i="11"/>
  <c r="ED63" i="11"/>
  <c r="EE63" i="11"/>
  <c r="EQ63" i="11"/>
  <c r="DA63" i="9" s="1"/>
  <c r="ER63" i="11"/>
  <c r="ES63" i="11"/>
  <c r="ET63" i="11"/>
  <c r="EU63" i="11"/>
  <c r="CT64" i="11"/>
  <c r="CU64" i="11"/>
  <c r="CV64" i="11"/>
  <c r="CW64" i="11"/>
  <c r="CX64" i="11"/>
  <c r="CY64" i="11"/>
  <c r="DK64" i="11"/>
  <c r="DL64" i="11"/>
  <c r="DM64" i="11"/>
  <c r="DN64" i="11"/>
  <c r="DO64" i="11"/>
  <c r="EA64" i="11"/>
  <c r="EB64" i="11"/>
  <c r="EC64" i="11"/>
  <c r="ED64" i="11"/>
  <c r="EE64" i="11"/>
  <c r="EQ64" i="11"/>
  <c r="ER64" i="11"/>
  <c r="ES64" i="11"/>
  <c r="ET64" i="11"/>
  <c r="EU64" i="11"/>
  <c r="CT65" i="11"/>
  <c r="CU65" i="11"/>
  <c r="CV65" i="11"/>
  <c r="CW65" i="11"/>
  <c r="CX65" i="11"/>
  <c r="CY65" i="11"/>
  <c r="DK65" i="11"/>
  <c r="DL65" i="11"/>
  <c r="DM65" i="11"/>
  <c r="DN65" i="11"/>
  <c r="DO65" i="11"/>
  <c r="EA65" i="11"/>
  <c r="EB65" i="11"/>
  <c r="EC65" i="11"/>
  <c r="ED65" i="11"/>
  <c r="EE65" i="11"/>
  <c r="EQ65" i="11"/>
  <c r="DA65" i="9" s="1"/>
  <c r="ER65" i="11"/>
  <c r="ES65" i="11"/>
  <c r="ET65" i="11"/>
  <c r="EU65" i="11"/>
  <c r="CT66" i="11"/>
  <c r="CU66" i="11"/>
  <c r="CV66" i="11"/>
  <c r="CW66" i="11"/>
  <c r="CX66" i="11"/>
  <c r="CY66" i="11"/>
  <c r="DK66" i="11"/>
  <c r="DL66" i="11"/>
  <c r="DM66" i="11"/>
  <c r="DN66" i="11"/>
  <c r="DO66" i="11"/>
  <c r="EA66" i="11"/>
  <c r="EB66" i="11"/>
  <c r="EC66" i="11"/>
  <c r="ED66" i="11"/>
  <c r="EE66" i="11"/>
  <c r="EQ66" i="11"/>
  <c r="DA66" i="9" s="1"/>
  <c r="ER66" i="11"/>
  <c r="ES66" i="11"/>
  <c r="ET66" i="11"/>
  <c r="EU66" i="11"/>
  <c r="CT67" i="11"/>
  <c r="CU67" i="11"/>
  <c r="CV67" i="11"/>
  <c r="CW67" i="11"/>
  <c r="CX67" i="11"/>
  <c r="CY67" i="11"/>
  <c r="DK67" i="11"/>
  <c r="DL67" i="11"/>
  <c r="DM67" i="11"/>
  <c r="DN67" i="11"/>
  <c r="DO67" i="11"/>
  <c r="EA67" i="11"/>
  <c r="EB67" i="11"/>
  <c r="EC67" i="11"/>
  <c r="ED67" i="11"/>
  <c r="EE67" i="11"/>
  <c r="EQ67" i="11"/>
  <c r="DA67" i="9" s="1"/>
  <c r="ER67" i="11"/>
  <c r="ES67" i="11"/>
  <c r="ET67" i="11"/>
  <c r="EU67" i="11"/>
  <c r="CT68" i="11"/>
  <c r="CU68" i="11"/>
  <c r="CV68" i="11"/>
  <c r="CW68" i="11"/>
  <c r="CX68" i="11"/>
  <c r="CY68" i="11"/>
  <c r="DK68" i="11"/>
  <c r="DL68" i="11"/>
  <c r="DM68" i="11"/>
  <c r="DN68" i="11"/>
  <c r="DO68" i="11"/>
  <c r="EA68" i="11"/>
  <c r="EB68" i="11"/>
  <c r="EC68" i="11"/>
  <c r="ED68" i="11"/>
  <c r="EE68" i="11"/>
  <c r="EQ68" i="11"/>
  <c r="DA68" i="9" s="1"/>
  <c r="ER68" i="11"/>
  <c r="ES68" i="11"/>
  <c r="ET68" i="11"/>
  <c r="EU68" i="11"/>
  <c r="CT69" i="11"/>
  <c r="CU69" i="11"/>
  <c r="CV69" i="11"/>
  <c r="CW69" i="11"/>
  <c r="CX69" i="11"/>
  <c r="CY69" i="11"/>
  <c r="DK69" i="11"/>
  <c r="DL69" i="11"/>
  <c r="DM69" i="11"/>
  <c r="DN69" i="11"/>
  <c r="DO69" i="11"/>
  <c r="EA69" i="11"/>
  <c r="EB69" i="11"/>
  <c r="EC69" i="11"/>
  <c r="ED69" i="11"/>
  <c r="EE69" i="11"/>
  <c r="EQ69" i="11"/>
  <c r="ER69" i="11"/>
  <c r="ES69" i="11"/>
  <c r="ET69" i="11"/>
  <c r="EU69" i="11"/>
  <c r="CT70" i="11"/>
  <c r="CU70" i="11"/>
  <c r="CV70" i="11"/>
  <c r="CW70" i="11"/>
  <c r="CX70" i="11"/>
  <c r="CY70" i="11"/>
  <c r="DK70" i="11"/>
  <c r="DL70" i="11"/>
  <c r="DM70" i="11"/>
  <c r="DN70" i="11"/>
  <c r="DO70" i="11"/>
  <c r="EA70" i="11"/>
  <c r="EB70" i="11"/>
  <c r="EC70" i="11"/>
  <c r="ED70" i="11"/>
  <c r="EE70" i="11"/>
  <c r="EQ70" i="11"/>
  <c r="ER70" i="11"/>
  <c r="ES70" i="11"/>
  <c r="ET70" i="11"/>
  <c r="EU70" i="11"/>
  <c r="CT71" i="11"/>
  <c r="CU71" i="11"/>
  <c r="CV71" i="11"/>
  <c r="CW71" i="11"/>
  <c r="CX71" i="11"/>
  <c r="CY71" i="11"/>
  <c r="DK71" i="11"/>
  <c r="DL71" i="11"/>
  <c r="DM71" i="11"/>
  <c r="DN71" i="11"/>
  <c r="DO71" i="11"/>
  <c r="EA71" i="11"/>
  <c r="EB71" i="11"/>
  <c r="EC71" i="11"/>
  <c r="ED71" i="11"/>
  <c r="EE71" i="11"/>
  <c r="EQ71" i="11"/>
  <c r="DA71" i="9" s="1"/>
  <c r="ER71" i="11"/>
  <c r="ES71" i="11"/>
  <c r="ET71" i="11"/>
  <c r="EU71" i="11"/>
  <c r="CT72" i="11"/>
  <c r="CU72" i="11"/>
  <c r="CV72" i="11"/>
  <c r="CW72" i="11"/>
  <c r="CX72" i="11"/>
  <c r="CY72" i="11"/>
  <c r="DK72" i="11"/>
  <c r="DL72" i="11"/>
  <c r="DM72" i="11"/>
  <c r="DN72" i="11"/>
  <c r="DO72" i="11"/>
  <c r="EA72" i="11"/>
  <c r="EB72" i="11"/>
  <c r="EC72" i="11"/>
  <c r="ED72" i="11"/>
  <c r="EE72" i="11"/>
  <c r="EQ72" i="11"/>
  <c r="ER72" i="11"/>
  <c r="ES72" i="11"/>
  <c r="ET72" i="11"/>
  <c r="EU72" i="11"/>
  <c r="CT73" i="11"/>
  <c r="CU73" i="11"/>
  <c r="CV73" i="11"/>
  <c r="CW73" i="11"/>
  <c r="CX73" i="11"/>
  <c r="CY73" i="11"/>
  <c r="DK73" i="11"/>
  <c r="DL73" i="11"/>
  <c r="DM73" i="11"/>
  <c r="DN73" i="11"/>
  <c r="DO73" i="11"/>
  <c r="EA73" i="11"/>
  <c r="EB73" i="11"/>
  <c r="EC73" i="11"/>
  <c r="ED73" i="11"/>
  <c r="EE73" i="11"/>
  <c r="EQ73" i="11"/>
  <c r="DA73" i="9" s="1"/>
  <c r="ER73" i="11"/>
  <c r="ES73" i="11"/>
  <c r="ET73" i="11"/>
  <c r="EU73" i="11"/>
  <c r="CT74" i="11"/>
  <c r="CU74" i="11"/>
  <c r="CV74" i="11"/>
  <c r="CW74" i="11"/>
  <c r="CX74" i="11"/>
  <c r="CY74" i="11"/>
  <c r="DK74" i="11"/>
  <c r="DL74" i="11"/>
  <c r="DM74" i="11"/>
  <c r="DN74" i="11"/>
  <c r="DO74" i="11"/>
  <c r="EA74" i="11"/>
  <c r="EB74" i="11"/>
  <c r="EC74" i="11"/>
  <c r="ED74" i="11"/>
  <c r="EE74" i="11"/>
  <c r="EQ74" i="11"/>
  <c r="ER74" i="11"/>
  <c r="ES74" i="11"/>
  <c r="ET74" i="11"/>
  <c r="EU74" i="11"/>
  <c r="CT75" i="11"/>
  <c r="CU75" i="11"/>
  <c r="CV75" i="11"/>
  <c r="CW75" i="11"/>
  <c r="CX75" i="11"/>
  <c r="CY75" i="11"/>
  <c r="DK75" i="11"/>
  <c r="DL75" i="11"/>
  <c r="DM75" i="11"/>
  <c r="DN75" i="11"/>
  <c r="DO75" i="11"/>
  <c r="EA75" i="11"/>
  <c r="EB75" i="11"/>
  <c r="EC75" i="11"/>
  <c r="ED75" i="11"/>
  <c r="EE75" i="11"/>
  <c r="EQ75" i="11"/>
  <c r="DA75" i="9" s="1"/>
  <c r="ER75" i="11"/>
  <c r="ES75" i="11"/>
  <c r="ET75" i="11"/>
  <c r="EU75" i="11"/>
  <c r="CT76" i="11"/>
  <c r="CU76" i="11"/>
  <c r="CV76" i="11"/>
  <c r="CW76" i="11"/>
  <c r="CX76" i="11"/>
  <c r="CY76" i="11"/>
  <c r="DK76" i="11"/>
  <c r="DL76" i="11"/>
  <c r="DM76" i="11"/>
  <c r="DN76" i="11"/>
  <c r="DO76" i="11"/>
  <c r="EA76" i="11"/>
  <c r="EB76" i="11"/>
  <c r="EC76" i="11"/>
  <c r="ED76" i="11"/>
  <c r="EE76" i="11"/>
  <c r="EQ76" i="11"/>
  <c r="ER76" i="11"/>
  <c r="ES76" i="11"/>
  <c r="ET76" i="11"/>
  <c r="EU76" i="11"/>
  <c r="CT77" i="11"/>
  <c r="CU77" i="11"/>
  <c r="CV77" i="11"/>
  <c r="CW77" i="11"/>
  <c r="CX77" i="11"/>
  <c r="CY77" i="11"/>
  <c r="DK77" i="11"/>
  <c r="DL77" i="11"/>
  <c r="DM77" i="11"/>
  <c r="DN77" i="11"/>
  <c r="DO77" i="11"/>
  <c r="EA77" i="11"/>
  <c r="EB77" i="11"/>
  <c r="EC77" i="11"/>
  <c r="ED77" i="11"/>
  <c r="EE77" i="11"/>
  <c r="EQ77" i="11"/>
  <c r="ER77" i="11"/>
  <c r="ES77" i="11"/>
  <c r="ET77" i="11"/>
  <c r="EU77" i="11"/>
  <c r="CT78" i="11"/>
  <c r="CU78" i="11"/>
  <c r="CV78" i="11"/>
  <c r="CW78" i="11"/>
  <c r="CX78" i="11"/>
  <c r="CY78" i="11"/>
  <c r="DK78" i="11"/>
  <c r="DL78" i="11"/>
  <c r="DM78" i="11"/>
  <c r="DN78" i="11"/>
  <c r="DO78" i="11"/>
  <c r="EA78" i="11"/>
  <c r="EB78" i="11"/>
  <c r="EC78" i="11"/>
  <c r="ED78" i="11"/>
  <c r="EE78" i="11"/>
  <c r="EQ78" i="11"/>
  <c r="ER78" i="11"/>
  <c r="ES78" i="11"/>
  <c r="ET78" i="11"/>
  <c r="EU78" i="11"/>
  <c r="CT79" i="11"/>
  <c r="CU79" i="11"/>
  <c r="CV79" i="11"/>
  <c r="CW79" i="11"/>
  <c r="CX79" i="11"/>
  <c r="CY79" i="11"/>
  <c r="DK79" i="11"/>
  <c r="DL79" i="11"/>
  <c r="DM79" i="11"/>
  <c r="DN79" i="11"/>
  <c r="DO79" i="11"/>
  <c r="EA79" i="11"/>
  <c r="EB79" i="11"/>
  <c r="EC79" i="11"/>
  <c r="ED79" i="11"/>
  <c r="EE79" i="11"/>
  <c r="EQ79" i="11"/>
  <c r="DA79" i="9" s="1"/>
  <c r="ER79" i="11"/>
  <c r="ES79" i="11"/>
  <c r="ET79" i="11"/>
  <c r="EU79" i="11"/>
  <c r="CT80" i="11"/>
  <c r="CU80" i="11"/>
  <c r="CV80" i="11"/>
  <c r="CW80" i="11"/>
  <c r="CX80" i="11"/>
  <c r="CY80" i="11"/>
  <c r="DK80" i="11"/>
  <c r="DL80" i="11"/>
  <c r="DM80" i="11"/>
  <c r="DN80" i="11"/>
  <c r="DO80" i="11"/>
  <c r="EA80" i="11"/>
  <c r="EB80" i="11"/>
  <c r="EC80" i="11"/>
  <c r="ED80" i="11"/>
  <c r="EE80" i="11"/>
  <c r="EQ80" i="11"/>
  <c r="DA80" i="9" s="1"/>
  <c r="ER80" i="11"/>
  <c r="ES80" i="11"/>
  <c r="ET80" i="11"/>
  <c r="EU80" i="11"/>
  <c r="CT81" i="11"/>
  <c r="CU81" i="11"/>
  <c r="CV81" i="11"/>
  <c r="CW81" i="11"/>
  <c r="CX81" i="11"/>
  <c r="CY81" i="11"/>
  <c r="DK81" i="11"/>
  <c r="DL81" i="11"/>
  <c r="DM81" i="11"/>
  <c r="DN81" i="11"/>
  <c r="DO81" i="11"/>
  <c r="EA81" i="11"/>
  <c r="EB81" i="11"/>
  <c r="EC81" i="11"/>
  <c r="ED81" i="11"/>
  <c r="EE81" i="11"/>
  <c r="EQ81" i="11"/>
  <c r="DA81" i="9" s="1"/>
  <c r="ER81" i="11"/>
  <c r="ES81" i="11"/>
  <c r="ET81" i="11"/>
  <c r="EU81" i="11"/>
  <c r="CT82" i="11"/>
  <c r="CU82" i="11"/>
  <c r="CV82" i="11"/>
  <c r="CW82" i="11"/>
  <c r="CX82" i="11"/>
  <c r="CY82" i="11"/>
  <c r="DK82" i="11"/>
  <c r="DL82" i="11"/>
  <c r="DM82" i="11"/>
  <c r="DN82" i="11"/>
  <c r="DO82" i="11"/>
  <c r="EA82" i="11"/>
  <c r="EB82" i="11"/>
  <c r="EC82" i="11"/>
  <c r="ED82" i="11"/>
  <c r="EE82" i="11"/>
  <c r="EQ82" i="11"/>
  <c r="DA82" i="9" s="1"/>
  <c r="ER82" i="11"/>
  <c r="ES82" i="11"/>
  <c r="ET82" i="11"/>
  <c r="EU82" i="11"/>
  <c r="CT83" i="11"/>
  <c r="CU83" i="11"/>
  <c r="CV83" i="11"/>
  <c r="CW83" i="11"/>
  <c r="CX83" i="11"/>
  <c r="CY83" i="11"/>
  <c r="DK83" i="11"/>
  <c r="DL83" i="11"/>
  <c r="DM83" i="11"/>
  <c r="DN83" i="11"/>
  <c r="DO83" i="11"/>
  <c r="EA83" i="11"/>
  <c r="EB83" i="11"/>
  <c r="EC83" i="11"/>
  <c r="ED83" i="11"/>
  <c r="EE83" i="11"/>
  <c r="EQ83" i="11"/>
  <c r="DA83" i="9" s="1"/>
  <c r="ER83" i="11"/>
  <c r="ES83" i="11"/>
  <c r="ET83" i="11"/>
  <c r="EU83" i="11"/>
  <c r="CT84" i="11"/>
  <c r="CU84" i="11"/>
  <c r="CV84" i="11"/>
  <c r="CW84" i="11"/>
  <c r="CX84" i="11"/>
  <c r="CY84" i="11"/>
  <c r="DK84" i="11"/>
  <c r="DL84" i="11"/>
  <c r="DM84" i="11"/>
  <c r="DN84" i="11"/>
  <c r="DO84" i="11"/>
  <c r="EA84" i="11"/>
  <c r="EB84" i="11"/>
  <c r="EC84" i="11"/>
  <c r="ED84" i="11"/>
  <c r="EE84" i="11"/>
  <c r="EQ84" i="11"/>
  <c r="ER84" i="11"/>
  <c r="ES84" i="11"/>
  <c r="ET84" i="11"/>
  <c r="EU84" i="11"/>
  <c r="CT85" i="11"/>
  <c r="CU85" i="11"/>
  <c r="CV85" i="11"/>
  <c r="CW85" i="11"/>
  <c r="CX85" i="11"/>
  <c r="CY85" i="11"/>
  <c r="DK85" i="11"/>
  <c r="DL85" i="11"/>
  <c r="DM85" i="11"/>
  <c r="DN85" i="11"/>
  <c r="DO85" i="11"/>
  <c r="EA85" i="11"/>
  <c r="EB85" i="11"/>
  <c r="EC85" i="11"/>
  <c r="ED85" i="11"/>
  <c r="EE85" i="11"/>
  <c r="EQ85" i="11"/>
  <c r="DA85" i="9" s="1"/>
  <c r="ER85" i="11"/>
  <c r="ES85" i="11"/>
  <c r="ET85" i="11"/>
  <c r="EU85" i="11"/>
  <c r="CT86" i="11"/>
  <c r="CU86" i="11"/>
  <c r="CV86" i="11"/>
  <c r="CW86" i="11"/>
  <c r="CX86" i="11"/>
  <c r="CY86" i="11"/>
  <c r="DK86" i="11"/>
  <c r="DL86" i="11"/>
  <c r="DM86" i="11"/>
  <c r="DN86" i="11"/>
  <c r="DO86" i="11"/>
  <c r="EA86" i="11"/>
  <c r="EB86" i="11"/>
  <c r="EC86" i="11"/>
  <c r="ED86" i="11"/>
  <c r="EE86" i="11"/>
  <c r="EQ86" i="11"/>
  <c r="ER86" i="11"/>
  <c r="ES86" i="11"/>
  <c r="ET86" i="11"/>
  <c r="EU86" i="11"/>
  <c r="CT87" i="11"/>
  <c r="CU87" i="11"/>
  <c r="CV87" i="11"/>
  <c r="CW87" i="11"/>
  <c r="CX87" i="11"/>
  <c r="CY87" i="11"/>
  <c r="DK87" i="11"/>
  <c r="DL87" i="11"/>
  <c r="DM87" i="11"/>
  <c r="DN87" i="11"/>
  <c r="DO87" i="11"/>
  <c r="EA87" i="11"/>
  <c r="EB87" i="11"/>
  <c r="EC87" i="11"/>
  <c r="ED87" i="11"/>
  <c r="EE87" i="11"/>
  <c r="EQ87" i="11"/>
  <c r="DA87" i="9" s="1"/>
  <c r="ER87" i="11"/>
  <c r="ES87" i="11"/>
  <c r="ET87" i="11"/>
  <c r="EU87" i="11"/>
  <c r="CT88" i="11"/>
  <c r="CU88" i="11"/>
  <c r="CV88" i="11"/>
  <c r="CW88" i="11"/>
  <c r="CX88" i="11"/>
  <c r="CY88" i="11"/>
  <c r="DK88" i="11"/>
  <c r="DL88" i="11"/>
  <c r="DM88" i="11"/>
  <c r="DN88" i="11"/>
  <c r="DO88" i="11"/>
  <c r="EA88" i="11"/>
  <c r="EB88" i="11"/>
  <c r="EC88" i="11"/>
  <c r="ED88" i="11"/>
  <c r="EE88" i="11"/>
  <c r="EQ88" i="11"/>
  <c r="ER88" i="11"/>
  <c r="ES88" i="11"/>
  <c r="ET88" i="11"/>
  <c r="EU88" i="11"/>
  <c r="CT89" i="11"/>
  <c r="CU89" i="11"/>
  <c r="CV89" i="11"/>
  <c r="CW89" i="11"/>
  <c r="CX89" i="11"/>
  <c r="CY89" i="11"/>
  <c r="DK89" i="11"/>
  <c r="DL89" i="11"/>
  <c r="DM89" i="11"/>
  <c r="DN89" i="11"/>
  <c r="DO89" i="11"/>
  <c r="EA89" i="11"/>
  <c r="EB89" i="11"/>
  <c r="EC89" i="11"/>
  <c r="ED89" i="11"/>
  <c r="EE89" i="11"/>
  <c r="EQ89" i="11"/>
  <c r="ER89" i="11"/>
  <c r="ES89" i="11"/>
  <c r="ET89" i="11"/>
  <c r="EU89" i="11"/>
  <c r="CT90" i="11"/>
  <c r="CU90" i="11"/>
  <c r="CV90" i="11"/>
  <c r="CW90" i="11"/>
  <c r="CX90" i="11"/>
  <c r="CY90" i="11"/>
  <c r="DK90" i="11"/>
  <c r="DL90" i="11"/>
  <c r="DM90" i="11"/>
  <c r="DN90" i="11"/>
  <c r="DO90" i="11"/>
  <c r="EA90" i="11"/>
  <c r="EB90" i="11"/>
  <c r="EC90" i="11"/>
  <c r="ED90" i="11"/>
  <c r="EE90" i="11"/>
  <c r="EQ90" i="11"/>
  <c r="ER90" i="11"/>
  <c r="ES90" i="11"/>
  <c r="ET90" i="11"/>
  <c r="EU90" i="11"/>
  <c r="CT91" i="11"/>
  <c r="CU91" i="11"/>
  <c r="CV91" i="11"/>
  <c r="CW91" i="11"/>
  <c r="CX91" i="11"/>
  <c r="CY91" i="11"/>
  <c r="DK91" i="11"/>
  <c r="DL91" i="11"/>
  <c r="DM91" i="11"/>
  <c r="DN91" i="11"/>
  <c r="DO91" i="11"/>
  <c r="EA91" i="11"/>
  <c r="EB91" i="11"/>
  <c r="EC91" i="11"/>
  <c r="ED91" i="11"/>
  <c r="EE91" i="11"/>
  <c r="EQ91" i="11"/>
  <c r="DA91" i="9" s="1"/>
  <c r="ER91" i="11"/>
  <c r="ES91" i="11"/>
  <c r="ET91" i="11"/>
  <c r="EU91" i="11"/>
  <c r="CT92" i="11"/>
  <c r="CU92" i="11"/>
  <c r="CV92" i="11"/>
  <c r="CW92" i="11"/>
  <c r="CX92" i="11"/>
  <c r="CY92" i="11"/>
  <c r="DK92" i="11"/>
  <c r="DL92" i="11"/>
  <c r="DM92" i="11"/>
  <c r="DN92" i="11"/>
  <c r="DO92" i="11"/>
  <c r="EA92" i="11"/>
  <c r="EB92" i="11"/>
  <c r="EC92" i="11"/>
  <c r="ED92" i="11"/>
  <c r="EE92" i="11"/>
  <c r="EQ92" i="11"/>
  <c r="ER92" i="11"/>
  <c r="ES92" i="11"/>
  <c r="ET92" i="11"/>
  <c r="EU92" i="11"/>
  <c r="CT93" i="11"/>
  <c r="CU93" i="11"/>
  <c r="CV93" i="11"/>
  <c r="CW93" i="11"/>
  <c r="CX93" i="11"/>
  <c r="CY93" i="11"/>
  <c r="DK93" i="11"/>
  <c r="DL93" i="11"/>
  <c r="DM93" i="11"/>
  <c r="DN93" i="11"/>
  <c r="DO93" i="11"/>
  <c r="EA93" i="11"/>
  <c r="EB93" i="11"/>
  <c r="EC93" i="11"/>
  <c r="ED93" i="11"/>
  <c r="EE93" i="11"/>
  <c r="EQ93" i="11"/>
  <c r="DA93" i="9" s="1"/>
  <c r="ER93" i="11"/>
  <c r="ES93" i="11"/>
  <c r="ET93" i="11"/>
  <c r="EU93" i="11"/>
  <c r="CT94" i="11"/>
  <c r="CU94" i="11"/>
  <c r="CV94" i="11"/>
  <c r="CW94" i="11"/>
  <c r="CX94" i="11"/>
  <c r="CY94" i="11"/>
  <c r="DK94" i="11"/>
  <c r="DL94" i="11"/>
  <c r="DM94" i="11"/>
  <c r="DN94" i="11"/>
  <c r="DO94" i="11"/>
  <c r="EA94" i="11"/>
  <c r="EB94" i="11"/>
  <c r="EC94" i="11"/>
  <c r="ED94" i="11"/>
  <c r="EE94" i="11"/>
  <c r="EQ94" i="11"/>
  <c r="ER94" i="11"/>
  <c r="ES94" i="11"/>
  <c r="ET94" i="11"/>
  <c r="EU94" i="11"/>
  <c r="CT95" i="11"/>
  <c r="CU95" i="11"/>
  <c r="CV95" i="11"/>
  <c r="CW95" i="11"/>
  <c r="CX95" i="11"/>
  <c r="CY95" i="11"/>
  <c r="DK95" i="11"/>
  <c r="DL95" i="11"/>
  <c r="DM95" i="11"/>
  <c r="DN95" i="11"/>
  <c r="DO95" i="11"/>
  <c r="EA95" i="11"/>
  <c r="EB95" i="11"/>
  <c r="EC95" i="11"/>
  <c r="ED95" i="11"/>
  <c r="EE95" i="11"/>
  <c r="EQ95" i="11"/>
  <c r="DA95" i="9" s="1"/>
  <c r="ER95" i="11"/>
  <c r="ES95" i="11"/>
  <c r="ET95" i="11"/>
  <c r="EU95" i="11"/>
  <c r="CT96" i="11"/>
  <c r="CU96" i="11"/>
  <c r="CV96" i="11"/>
  <c r="CW96" i="11"/>
  <c r="CX96" i="11"/>
  <c r="CY96" i="11"/>
  <c r="DK96" i="11"/>
  <c r="DL96" i="11"/>
  <c r="DM96" i="11"/>
  <c r="DN96" i="11"/>
  <c r="DO96" i="11"/>
  <c r="EA96" i="11"/>
  <c r="EB96" i="11"/>
  <c r="EC96" i="11"/>
  <c r="ED96" i="11"/>
  <c r="EE96" i="11"/>
  <c r="EQ96" i="11"/>
  <c r="ER96" i="11"/>
  <c r="ES96" i="11"/>
  <c r="ET96" i="11"/>
  <c r="EU96" i="11"/>
  <c r="CT97" i="11"/>
  <c r="CU97" i="11"/>
  <c r="CV97" i="11"/>
  <c r="CW97" i="11"/>
  <c r="CX97" i="11"/>
  <c r="CY97" i="11"/>
  <c r="DK97" i="11"/>
  <c r="DL97" i="11"/>
  <c r="DM97" i="11"/>
  <c r="DN97" i="11"/>
  <c r="DO97" i="11"/>
  <c r="EA97" i="11"/>
  <c r="EB97" i="11"/>
  <c r="EC97" i="11"/>
  <c r="ED97" i="11"/>
  <c r="EE97" i="11"/>
  <c r="EQ97" i="11"/>
  <c r="DA97" i="9" s="1"/>
  <c r="ER97" i="11"/>
  <c r="ES97" i="11"/>
  <c r="ET97" i="11"/>
  <c r="EU97" i="11"/>
  <c r="CT98" i="11"/>
  <c r="CU98" i="11"/>
  <c r="CV98" i="11"/>
  <c r="CW98" i="11"/>
  <c r="CX98" i="11"/>
  <c r="CY98" i="11"/>
  <c r="DK98" i="11"/>
  <c r="DL98" i="11"/>
  <c r="DM98" i="11"/>
  <c r="DN98" i="11"/>
  <c r="DO98" i="11"/>
  <c r="EA98" i="11"/>
  <c r="EB98" i="11"/>
  <c r="EC98" i="11"/>
  <c r="ED98" i="11"/>
  <c r="EE98" i="11"/>
  <c r="EQ98" i="11"/>
  <c r="ER98" i="11"/>
  <c r="ES98" i="11"/>
  <c r="ET98" i="11"/>
  <c r="EU98" i="11"/>
  <c r="CT99" i="11"/>
  <c r="CU99" i="11"/>
  <c r="CV99" i="11"/>
  <c r="CW99" i="11"/>
  <c r="CX99" i="11"/>
  <c r="CY99" i="11"/>
  <c r="DK99" i="11"/>
  <c r="DL99" i="11"/>
  <c r="DM99" i="11"/>
  <c r="DN99" i="11"/>
  <c r="DO99" i="11"/>
  <c r="EA99" i="11"/>
  <c r="EB99" i="11"/>
  <c r="EC99" i="11"/>
  <c r="ED99" i="11"/>
  <c r="EE99" i="11"/>
  <c r="EQ99" i="11"/>
  <c r="ER99" i="11"/>
  <c r="ES99" i="11"/>
  <c r="ET99" i="11"/>
  <c r="EU99" i="11"/>
  <c r="CT100" i="11"/>
  <c r="CU100" i="11"/>
  <c r="CV100" i="11"/>
  <c r="CW100" i="11"/>
  <c r="CX100" i="11"/>
  <c r="CY100" i="11"/>
  <c r="DK100" i="11"/>
  <c r="DL100" i="11"/>
  <c r="DM100" i="11"/>
  <c r="DN100" i="11"/>
  <c r="DO100" i="11"/>
  <c r="EA100" i="11"/>
  <c r="EB100" i="11"/>
  <c r="EC100" i="11"/>
  <c r="ED100" i="11"/>
  <c r="EE100" i="11"/>
  <c r="EQ100" i="11"/>
  <c r="DA100" i="9" s="1"/>
  <c r="ER100" i="11"/>
  <c r="ES100" i="11"/>
  <c r="ET100" i="11"/>
  <c r="EU100" i="11"/>
  <c r="CT101" i="11"/>
  <c r="CU101" i="11"/>
  <c r="CV101" i="11"/>
  <c r="CW101" i="11"/>
  <c r="CX101" i="11"/>
  <c r="CY101" i="11"/>
  <c r="DK101" i="11"/>
  <c r="DL101" i="11"/>
  <c r="DM101" i="11"/>
  <c r="DN101" i="11"/>
  <c r="DO101" i="11"/>
  <c r="EA101" i="11"/>
  <c r="EB101" i="11"/>
  <c r="EC101" i="11"/>
  <c r="ED101" i="11"/>
  <c r="EE101" i="11"/>
  <c r="EQ101" i="11"/>
  <c r="ER101" i="11"/>
  <c r="ES101" i="11"/>
  <c r="ET101" i="11"/>
  <c r="EU101" i="11"/>
  <c r="CT102" i="11"/>
  <c r="CU102" i="11"/>
  <c r="CV102" i="11"/>
  <c r="CW102" i="11"/>
  <c r="CX102" i="11"/>
  <c r="CY102" i="11"/>
  <c r="DK102" i="11"/>
  <c r="DL102" i="11"/>
  <c r="DM102" i="11"/>
  <c r="DN102" i="11"/>
  <c r="DO102" i="11"/>
  <c r="EA102" i="11"/>
  <c r="EB102" i="11"/>
  <c r="EC102" i="11"/>
  <c r="ED102" i="11"/>
  <c r="EE102" i="11"/>
  <c r="EQ102" i="11"/>
  <c r="DA102" i="9" s="1"/>
  <c r="ER102" i="11"/>
  <c r="ES102" i="11"/>
  <c r="ET102" i="11"/>
  <c r="EU102" i="11"/>
  <c r="CT103" i="11"/>
  <c r="CU103" i="11"/>
  <c r="CV103" i="11"/>
  <c r="CW103" i="11"/>
  <c r="CX103" i="11"/>
  <c r="CY103" i="11"/>
  <c r="DK103" i="11"/>
  <c r="DL103" i="11"/>
  <c r="DM103" i="11"/>
  <c r="DN103" i="11"/>
  <c r="DO103" i="11"/>
  <c r="EA103" i="11"/>
  <c r="EB103" i="11"/>
  <c r="EC103" i="11"/>
  <c r="ED103" i="11"/>
  <c r="EE103" i="11"/>
  <c r="EQ103" i="11"/>
  <c r="ER103" i="11"/>
  <c r="ES103" i="11"/>
  <c r="ET103" i="11"/>
  <c r="EU103" i="11"/>
  <c r="CT104" i="11"/>
  <c r="CU104" i="11"/>
  <c r="CV104" i="11"/>
  <c r="CW104" i="11"/>
  <c r="CX104" i="11"/>
  <c r="CY104" i="11"/>
  <c r="DK104" i="11"/>
  <c r="DL104" i="11"/>
  <c r="DM104" i="11"/>
  <c r="DN104" i="11"/>
  <c r="DO104" i="11"/>
  <c r="EA104" i="11"/>
  <c r="EB104" i="11"/>
  <c r="EC104" i="11"/>
  <c r="ED104" i="11"/>
  <c r="EE104" i="11"/>
  <c r="EQ104" i="11"/>
  <c r="DA104" i="9" s="1"/>
  <c r="ER104" i="11"/>
  <c r="ES104" i="11"/>
  <c r="ET104" i="11"/>
  <c r="EU104" i="11"/>
  <c r="CT105" i="11"/>
  <c r="CU105" i="11"/>
  <c r="CV105" i="11"/>
  <c r="CW105" i="11"/>
  <c r="CX105" i="11"/>
  <c r="CY105" i="11"/>
  <c r="DK105" i="11"/>
  <c r="DL105" i="11"/>
  <c r="DM105" i="11"/>
  <c r="DN105" i="11"/>
  <c r="DO105" i="11"/>
  <c r="EA105" i="11"/>
  <c r="EB105" i="11"/>
  <c r="EC105" i="11"/>
  <c r="ED105" i="11"/>
  <c r="EE105" i="11"/>
  <c r="EQ105" i="11"/>
  <c r="DA105" i="9" s="1"/>
  <c r="ER105" i="11"/>
  <c r="ES105" i="11"/>
  <c r="ET105" i="11"/>
  <c r="EU105" i="11"/>
  <c r="CT106" i="11"/>
  <c r="CU106" i="11"/>
  <c r="CV106" i="11"/>
  <c r="CW106" i="11"/>
  <c r="CX106" i="11"/>
  <c r="CY106" i="11"/>
  <c r="DK106" i="11"/>
  <c r="DL106" i="11"/>
  <c r="DM106" i="11"/>
  <c r="DN106" i="11"/>
  <c r="DO106" i="11"/>
  <c r="EA106" i="11"/>
  <c r="EB106" i="11"/>
  <c r="EC106" i="11"/>
  <c r="ED106" i="11"/>
  <c r="EE106" i="11"/>
  <c r="EQ106" i="11"/>
  <c r="ER106" i="11"/>
  <c r="ES106" i="11"/>
  <c r="ET106" i="11"/>
  <c r="EU106" i="11"/>
  <c r="CT107" i="11"/>
  <c r="CU107" i="11"/>
  <c r="CV107" i="11"/>
  <c r="CW107" i="11"/>
  <c r="CX107" i="11"/>
  <c r="CY107" i="11"/>
  <c r="DK107" i="11"/>
  <c r="DL107" i="11"/>
  <c r="DM107" i="11"/>
  <c r="DN107" i="11"/>
  <c r="DO107" i="11"/>
  <c r="EA107" i="11"/>
  <c r="EB107" i="11"/>
  <c r="EC107" i="11"/>
  <c r="ED107" i="11"/>
  <c r="EE107" i="11"/>
  <c r="EQ107" i="11"/>
  <c r="ER107" i="11"/>
  <c r="ES107" i="11"/>
  <c r="ET107" i="11"/>
  <c r="EU107" i="11"/>
  <c r="CT108" i="11"/>
  <c r="CU108" i="11"/>
  <c r="CV108" i="11"/>
  <c r="CW108" i="11"/>
  <c r="CX108" i="11"/>
  <c r="CY108" i="11"/>
  <c r="DK108" i="11"/>
  <c r="DL108" i="11"/>
  <c r="DM108" i="11"/>
  <c r="DN108" i="11"/>
  <c r="DO108" i="11"/>
  <c r="EA108" i="11"/>
  <c r="EB108" i="11"/>
  <c r="EC108" i="11"/>
  <c r="ED108" i="11"/>
  <c r="EE108" i="11"/>
  <c r="EQ108" i="11"/>
  <c r="ER108" i="11"/>
  <c r="ES108" i="11"/>
  <c r="ET108" i="11"/>
  <c r="EU108" i="11"/>
  <c r="CT109" i="11"/>
  <c r="CU109" i="11"/>
  <c r="CV109" i="11"/>
  <c r="CW109" i="11"/>
  <c r="CX109" i="11"/>
  <c r="CY109" i="11"/>
  <c r="DK109" i="11"/>
  <c r="DL109" i="11"/>
  <c r="DM109" i="11"/>
  <c r="DN109" i="11"/>
  <c r="DO109" i="11"/>
  <c r="EA109" i="11"/>
  <c r="EB109" i="11"/>
  <c r="EC109" i="11"/>
  <c r="ED109" i="11"/>
  <c r="EE109" i="11"/>
  <c r="EQ109" i="11"/>
  <c r="DA109" i="9" s="1"/>
  <c r="ER109" i="11"/>
  <c r="ES109" i="11"/>
  <c r="ET109" i="11"/>
  <c r="EU109" i="11"/>
  <c r="CT110" i="11"/>
  <c r="CU110" i="11"/>
  <c r="CV110" i="11"/>
  <c r="CW110" i="11"/>
  <c r="CX110" i="11"/>
  <c r="CY110" i="11"/>
  <c r="DK110" i="11"/>
  <c r="DL110" i="11"/>
  <c r="DM110" i="11"/>
  <c r="DN110" i="11"/>
  <c r="DO110" i="11"/>
  <c r="EA110" i="11"/>
  <c r="EB110" i="11"/>
  <c r="EC110" i="11"/>
  <c r="ED110" i="11"/>
  <c r="EE110" i="11"/>
  <c r="EQ110" i="11"/>
  <c r="ER110" i="11"/>
  <c r="ES110" i="11"/>
  <c r="ET110" i="11"/>
  <c r="EU110" i="11"/>
  <c r="CT111" i="11"/>
  <c r="CU111" i="11"/>
  <c r="CV111" i="11"/>
  <c r="CW111" i="11"/>
  <c r="CX111" i="11"/>
  <c r="CY111" i="11"/>
  <c r="DK111" i="11"/>
  <c r="DL111" i="11"/>
  <c r="DM111" i="11"/>
  <c r="DN111" i="11"/>
  <c r="DO111" i="11"/>
  <c r="EA111" i="11"/>
  <c r="EB111" i="11"/>
  <c r="EC111" i="11"/>
  <c r="ED111" i="11"/>
  <c r="EE111" i="11"/>
  <c r="EQ111" i="11"/>
  <c r="DA111" i="9" s="1"/>
  <c r="ER111" i="11"/>
  <c r="ES111" i="11"/>
  <c r="ET111" i="11"/>
  <c r="EU111" i="11"/>
  <c r="CT112" i="11"/>
  <c r="CU112" i="11"/>
  <c r="CV112" i="11"/>
  <c r="CW112" i="11"/>
  <c r="CX112" i="11"/>
  <c r="CY112" i="11"/>
  <c r="DK112" i="11"/>
  <c r="DL112" i="11"/>
  <c r="DM112" i="11"/>
  <c r="DN112" i="11"/>
  <c r="DO112" i="11"/>
  <c r="EA112" i="11"/>
  <c r="EB112" i="11"/>
  <c r="EC112" i="11"/>
  <c r="ED112" i="11"/>
  <c r="EE112" i="11"/>
  <c r="EQ112" i="11"/>
  <c r="DA112" i="9" s="1"/>
  <c r="ER112" i="11"/>
  <c r="ES112" i="11"/>
  <c r="ET112" i="11"/>
  <c r="EU112" i="11"/>
  <c r="CT113" i="11"/>
  <c r="CU113" i="11"/>
  <c r="CV113" i="11"/>
  <c r="CW113" i="11"/>
  <c r="CX113" i="11"/>
  <c r="CY113" i="11"/>
  <c r="DK113" i="11"/>
  <c r="DL113" i="11"/>
  <c r="DM113" i="11"/>
  <c r="DN113" i="11"/>
  <c r="DO113" i="11"/>
  <c r="EA113" i="11"/>
  <c r="EB113" i="11"/>
  <c r="EC113" i="11"/>
  <c r="ED113" i="11"/>
  <c r="EE113" i="11"/>
  <c r="EQ113" i="11"/>
  <c r="DA113" i="9" s="1"/>
  <c r="ER113" i="11"/>
  <c r="ES113" i="11"/>
  <c r="ET113" i="11"/>
  <c r="EU113" i="11"/>
  <c r="CT114" i="11"/>
  <c r="CU114" i="11"/>
  <c r="CV114" i="11"/>
  <c r="CW114" i="11"/>
  <c r="CX114" i="11"/>
  <c r="CY114" i="11"/>
  <c r="DK114" i="11"/>
  <c r="DL114" i="11"/>
  <c r="DM114" i="11"/>
  <c r="DN114" i="11"/>
  <c r="DO114" i="11"/>
  <c r="EA114" i="11"/>
  <c r="EB114" i="11"/>
  <c r="EC114" i="11"/>
  <c r="ED114" i="11"/>
  <c r="EE114" i="11"/>
  <c r="EQ114" i="11"/>
  <c r="DA114" i="9" s="1"/>
  <c r="ER114" i="11"/>
  <c r="ES114" i="11"/>
  <c r="ET114" i="11"/>
  <c r="EU114" i="11"/>
  <c r="CT115" i="11"/>
  <c r="CU115" i="11"/>
  <c r="CV115" i="11"/>
  <c r="CW115" i="11"/>
  <c r="CX115" i="11"/>
  <c r="CY115" i="11"/>
  <c r="DK115" i="11"/>
  <c r="DL115" i="11"/>
  <c r="DM115" i="11"/>
  <c r="DN115" i="11"/>
  <c r="DO115" i="11"/>
  <c r="EA115" i="11"/>
  <c r="EB115" i="11"/>
  <c r="EC115" i="11"/>
  <c r="ED115" i="11"/>
  <c r="EE115" i="11"/>
  <c r="EQ115" i="11"/>
  <c r="ER115" i="11"/>
  <c r="ES115" i="11"/>
  <c r="ET115" i="11"/>
  <c r="EU115" i="11"/>
  <c r="CT116" i="11"/>
  <c r="CU116" i="11"/>
  <c r="CV116" i="11"/>
  <c r="CW116" i="11"/>
  <c r="CX116" i="11"/>
  <c r="CY116" i="11"/>
  <c r="DK116" i="11"/>
  <c r="DL116" i="11"/>
  <c r="DM116" i="11"/>
  <c r="DN116" i="11"/>
  <c r="DO116" i="11"/>
  <c r="EA116" i="11"/>
  <c r="EB116" i="11"/>
  <c r="EC116" i="11"/>
  <c r="ED116" i="11"/>
  <c r="EE116" i="11"/>
  <c r="EQ116" i="11"/>
  <c r="ER116" i="11"/>
  <c r="ES116" i="11"/>
  <c r="ET116" i="11"/>
  <c r="EU116" i="11"/>
  <c r="CT117" i="11"/>
  <c r="CU117" i="11"/>
  <c r="CV117" i="11"/>
  <c r="CW117" i="11"/>
  <c r="CX117" i="11"/>
  <c r="CY117" i="11"/>
  <c r="DK117" i="11"/>
  <c r="DL117" i="11"/>
  <c r="DM117" i="11"/>
  <c r="DN117" i="11"/>
  <c r="DO117" i="11"/>
  <c r="EA117" i="11"/>
  <c r="EB117" i="11"/>
  <c r="EC117" i="11"/>
  <c r="ED117" i="11"/>
  <c r="EE117" i="11"/>
  <c r="EQ117" i="11"/>
  <c r="DA117" i="9" s="1"/>
  <c r="ER117" i="11"/>
  <c r="ES117" i="11"/>
  <c r="ET117" i="11"/>
  <c r="EU117" i="11"/>
  <c r="CT118" i="11"/>
  <c r="CU118" i="11"/>
  <c r="CV118" i="11"/>
  <c r="CW118" i="11"/>
  <c r="CX118" i="11"/>
  <c r="CY118" i="11"/>
  <c r="DK118" i="11"/>
  <c r="DL118" i="11"/>
  <c r="DM118" i="11"/>
  <c r="DN118" i="11"/>
  <c r="DO118" i="11"/>
  <c r="EA118" i="11"/>
  <c r="EB118" i="11"/>
  <c r="EC118" i="11"/>
  <c r="ED118" i="11"/>
  <c r="EE118" i="11"/>
  <c r="EQ118" i="11"/>
  <c r="ER118" i="11"/>
  <c r="ES118" i="11"/>
  <c r="ET118" i="11"/>
  <c r="EU118" i="11"/>
  <c r="CT119" i="11"/>
  <c r="CU119" i="11"/>
  <c r="CV119" i="11"/>
  <c r="CW119" i="11"/>
  <c r="CX119" i="11"/>
  <c r="CY119" i="11"/>
  <c r="DK119" i="11"/>
  <c r="DL119" i="11"/>
  <c r="DM119" i="11"/>
  <c r="DN119" i="11"/>
  <c r="DO119" i="11"/>
  <c r="EA119" i="11"/>
  <c r="EB119" i="11"/>
  <c r="EC119" i="11"/>
  <c r="ED119" i="11"/>
  <c r="EE119" i="11"/>
  <c r="EQ119" i="11"/>
  <c r="DA119" i="9" s="1"/>
  <c r="ER119" i="11"/>
  <c r="ES119" i="11"/>
  <c r="ET119" i="11"/>
  <c r="EU119" i="11"/>
  <c r="CT120" i="11"/>
  <c r="CU120" i="11"/>
  <c r="CV120" i="11"/>
  <c r="CW120" i="11"/>
  <c r="CX120" i="11"/>
  <c r="CY120" i="11"/>
  <c r="DK120" i="11"/>
  <c r="DL120" i="11"/>
  <c r="DM120" i="11"/>
  <c r="DN120" i="11"/>
  <c r="DO120" i="11"/>
  <c r="EA120" i="11"/>
  <c r="EB120" i="11"/>
  <c r="EC120" i="11"/>
  <c r="ED120" i="11"/>
  <c r="EE120" i="11"/>
  <c r="EQ120" i="11"/>
  <c r="ER120" i="11"/>
  <c r="ES120" i="11"/>
  <c r="ET120" i="11"/>
  <c r="EU120" i="11"/>
  <c r="CT121" i="11"/>
  <c r="CU121" i="11"/>
  <c r="CV121" i="11"/>
  <c r="CW121" i="11"/>
  <c r="CX121" i="11"/>
  <c r="CY121" i="11"/>
  <c r="DK121" i="11"/>
  <c r="DL121" i="11"/>
  <c r="DM121" i="11"/>
  <c r="DN121" i="11"/>
  <c r="DO121" i="11"/>
  <c r="EA121" i="11"/>
  <c r="EB121" i="11"/>
  <c r="EC121" i="11"/>
  <c r="ED121" i="11"/>
  <c r="EE121" i="11"/>
  <c r="EQ121" i="11"/>
  <c r="DA121" i="9" s="1"/>
  <c r="ER121" i="11"/>
  <c r="ES121" i="11"/>
  <c r="ET121" i="11"/>
  <c r="EU121" i="11"/>
  <c r="CT122" i="11"/>
  <c r="CU122" i="11"/>
  <c r="CV122" i="11"/>
  <c r="CW122" i="11"/>
  <c r="CX122" i="11"/>
  <c r="CY122" i="11"/>
  <c r="DK122" i="11"/>
  <c r="DL122" i="11"/>
  <c r="DM122" i="11"/>
  <c r="DN122" i="11"/>
  <c r="DO122" i="11"/>
  <c r="EA122" i="11"/>
  <c r="EB122" i="11"/>
  <c r="EC122" i="11"/>
  <c r="ED122" i="11"/>
  <c r="EE122" i="11"/>
  <c r="EQ122" i="11"/>
  <c r="ER122" i="11"/>
  <c r="ES122" i="11"/>
  <c r="ET122" i="11"/>
  <c r="EU122" i="11"/>
  <c r="CT123" i="11"/>
  <c r="CU123" i="11"/>
  <c r="CV123" i="11"/>
  <c r="CW123" i="11"/>
  <c r="CX123" i="11"/>
  <c r="CY123" i="11"/>
  <c r="DK123" i="11"/>
  <c r="DL123" i="11"/>
  <c r="DM123" i="11"/>
  <c r="DN123" i="11"/>
  <c r="DO123" i="11"/>
  <c r="EA123" i="11"/>
  <c r="EB123" i="11"/>
  <c r="EC123" i="11"/>
  <c r="ED123" i="11"/>
  <c r="EE123" i="11"/>
  <c r="EQ123" i="11"/>
  <c r="ER123" i="11"/>
  <c r="ES123" i="11"/>
  <c r="ET123" i="11"/>
  <c r="EU123" i="11"/>
  <c r="CT124" i="11"/>
  <c r="CU124" i="11"/>
  <c r="CV124" i="11"/>
  <c r="CW124" i="11"/>
  <c r="CX124" i="11"/>
  <c r="CY124" i="11"/>
  <c r="DK124" i="11"/>
  <c r="DL124" i="11"/>
  <c r="DM124" i="11"/>
  <c r="DN124" i="11"/>
  <c r="DO124" i="11"/>
  <c r="EA124" i="11"/>
  <c r="EB124" i="11"/>
  <c r="EC124" i="11"/>
  <c r="ED124" i="11"/>
  <c r="EE124" i="11"/>
  <c r="EQ124" i="11"/>
  <c r="ER124" i="11"/>
  <c r="ES124" i="11"/>
  <c r="ET124" i="11"/>
  <c r="EU124" i="11"/>
  <c r="CT125" i="11"/>
  <c r="CU125" i="11"/>
  <c r="CV125" i="11"/>
  <c r="CW125" i="11"/>
  <c r="CX125" i="11"/>
  <c r="CY125" i="11"/>
  <c r="DK125" i="11"/>
  <c r="DL125" i="11"/>
  <c r="DM125" i="11"/>
  <c r="DN125" i="11"/>
  <c r="DO125" i="11"/>
  <c r="EA125" i="11"/>
  <c r="EB125" i="11"/>
  <c r="EC125" i="11"/>
  <c r="ED125" i="11"/>
  <c r="EE125" i="11"/>
  <c r="EQ125" i="11"/>
  <c r="DA125" i="9" s="1"/>
  <c r="ER125" i="11"/>
  <c r="ES125" i="11"/>
  <c r="ET125" i="11"/>
  <c r="EU125" i="11"/>
  <c r="CT126" i="11"/>
  <c r="CU126" i="11"/>
  <c r="CV126" i="11"/>
  <c r="CW126" i="11"/>
  <c r="CX126" i="11"/>
  <c r="CY126" i="11"/>
  <c r="DK126" i="11"/>
  <c r="DL126" i="11"/>
  <c r="DM126" i="11"/>
  <c r="DN126" i="11"/>
  <c r="DO126" i="11"/>
  <c r="EA126" i="11"/>
  <c r="EB126" i="11"/>
  <c r="EC126" i="11"/>
  <c r="ED126" i="11"/>
  <c r="EE126" i="11"/>
  <c r="EQ126" i="11"/>
  <c r="ER126" i="11"/>
  <c r="ES126" i="11"/>
  <c r="ET126" i="11"/>
  <c r="EU126" i="11"/>
  <c r="CT127" i="11"/>
  <c r="CU127" i="11"/>
  <c r="CV127" i="11"/>
  <c r="CW127" i="11"/>
  <c r="CX127" i="11"/>
  <c r="CY127" i="11"/>
  <c r="DK127" i="11"/>
  <c r="DL127" i="11"/>
  <c r="DM127" i="11"/>
  <c r="DN127" i="11"/>
  <c r="DO127" i="11"/>
  <c r="EA127" i="11"/>
  <c r="EB127" i="11"/>
  <c r="EC127" i="11"/>
  <c r="ED127" i="11"/>
  <c r="EE127" i="11"/>
  <c r="EQ127" i="11"/>
  <c r="DA127" i="9" s="1"/>
  <c r="ER127" i="11"/>
  <c r="ES127" i="11"/>
  <c r="ET127" i="11"/>
  <c r="EU127" i="11"/>
  <c r="CT128" i="11"/>
  <c r="CU128" i="11"/>
  <c r="CV128" i="11"/>
  <c r="CW128" i="11"/>
  <c r="CX128" i="11"/>
  <c r="CY128" i="11"/>
  <c r="DK128" i="11"/>
  <c r="DL128" i="11"/>
  <c r="DM128" i="11"/>
  <c r="DN128" i="11"/>
  <c r="DO128" i="11"/>
  <c r="EA128" i="11"/>
  <c r="EB128" i="11"/>
  <c r="EC128" i="11"/>
  <c r="ED128" i="11"/>
  <c r="EE128" i="11"/>
  <c r="EQ128" i="11"/>
  <c r="DA128" i="9" s="1"/>
  <c r="ER128" i="11"/>
  <c r="ES128" i="11"/>
  <c r="ET128" i="11"/>
  <c r="EU128" i="11"/>
  <c r="CT129" i="11"/>
  <c r="CU129" i="11"/>
  <c r="CV129" i="11"/>
  <c r="CW129" i="11"/>
  <c r="CX129" i="11"/>
  <c r="CY129" i="11"/>
  <c r="DK129" i="11"/>
  <c r="DL129" i="11"/>
  <c r="DM129" i="11"/>
  <c r="DN129" i="11"/>
  <c r="DO129" i="11"/>
  <c r="EA129" i="11"/>
  <c r="EB129" i="11"/>
  <c r="EC129" i="11"/>
  <c r="ED129" i="11"/>
  <c r="EE129" i="11"/>
  <c r="EQ129" i="11"/>
  <c r="DA129" i="9" s="1"/>
  <c r="ER129" i="11"/>
  <c r="ES129" i="11"/>
  <c r="ET129" i="11"/>
  <c r="EU129" i="11"/>
  <c r="CT130" i="11"/>
  <c r="CU130" i="11"/>
  <c r="CV130" i="11"/>
  <c r="CW130" i="11"/>
  <c r="CX130" i="11"/>
  <c r="CY130" i="11"/>
  <c r="DK130" i="11"/>
  <c r="DL130" i="11"/>
  <c r="DM130" i="11"/>
  <c r="DN130" i="11"/>
  <c r="DO130" i="11"/>
  <c r="EA130" i="11"/>
  <c r="EB130" i="11"/>
  <c r="EC130" i="11"/>
  <c r="ED130" i="11"/>
  <c r="EE130" i="11"/>
  <c r="EQ130" i="11"/>
  <c r="DA130" i="9" s="1"/>
  <c r="ER130" i="11"/>
  <c r="ES130" i="11"/>
  <c r="ET130" i="11"/>
  <c r="EU130" i="11"/>
  <c r="CT131" i="11"/>
  <c r="CU131" i="11"/>
  <c r="CV131" i="11"/>
  <c r="CW131" i="11"/>
  <c r="CX131" i="11"/>
  <c r="CY131" i="11"/>
  <c r="DK131" i="11"/>
  <c r="DL131" i="11"/>
  <c r="DM131" i="11"/>
  <c r="DN131" i="11"/>
  <c r="DO131" i="11"/>
  <c r="EA131" i="11"/>
  <c r="EB131" i="11"/>
  <c r="EC131" i="11"/>
  <c r="ED131" i="11"/>
  <c r="EE131" i="11"/>
  <c r="EQ131" i="11"/>
  <c r="ER131" i="11"/>
  <c r="ES131" i="11"/>
  <c r="ET131" i="11"/>
  <c r="EU131" i="11"/>
  <c r="CT132" i="11"/>
  <c r="CU132" i="11"/>
  <c r="CV132" i="11"/>
  <c r="CW132" i="11"/>
  <c r="CX132" i="11"/>
  <c r="CY132" i="11"/>
  <c r="DK132" i="11"/>
  <c r="DL132" i="11"/>
  <c r="DM132" i="11"/>
  <c r="DN132" i="11"/>
  <c r="DO132" i="11"/>
  <c r="EA132" i="11"/>
  <c r="EB132" i="11"/>
  <c r="EC132" i="11"/>
  <c r="ED132" i="11"/>
  <c r="EE132" i="11"/>
  <c r="EQ132" i="11"/>
  <c r="ER132" i="11"/>
  <c r="ES132" i="11"/>
  <c r="ET132" i="11"/>
  <c r="EU132" i="11"/>
  <c r="CT133" i="11"/>
  <c r="CU133" i="11"/>
  <c r="CV133" i="11"/>
  <c r="CW133" i="11"/>
  <c r="CX133" i="11"/>
  <c r="CY133" i="11"/>
  <c r="DK133" i="11"/>
  <c r="DL133" i="11"/>
  <c r="DM133" i="11"/>
  <c r="DN133" i="11"/>
  <c r="DO133" i="11"/>
  <c r="EA133" i="11"/>
  <c r="EB133" i="11"/>
  <c r="EC133" i="11"/>
  <c r="ED133" i="11"/>
  <c r="EE133" i="11"/>
  <c r="EQ133" i="11"/>
  <c r="ER133" i="11"/>
  <c r="ES133" i="11"/>
  <c r="ET133" i="11"/>
  <c r="EU133" i="11"/>
  <c r="CT134" i="11"/>
  <c r="CU134" i="11"/>
  <c r="CV134" i="11"/>
  <c r="CW134" i="11"/>
  <c r="CX134" i="11"/>
  <c r="CY134" i="11"/>
  <c r="DK134" i="11"/>
  <c r="DL134" i="11"/>
  <c r="DM134" i="11"/>
  <c r="DN134" i="11"/>
  <c r="DO134" i="11"/>
  <c r="EA134" i="11"/>
  <c r="EB134" i="11"/>
  <c r="EC134" i="11"/>
  <c r="ED134" i="11"/>
  <c r="EE134" i="11"/>
  <c r="EQ134" i="11"/>
  <c r="DA134" i="9" s="1"/>
  <c r="ER134" i="11"/>
  <c r="ES134" i="11"/>
  <c r="ET134" i="11"/>
  <c r="EU134" i="11"/>
  <c r="CT135" i="11"/>
  <c r="CU135" i="11"/>
  <c r="CV135" i="11"/>
  <c r="CW135" i="11"/>
  <c r="CX135" i="11"/>
  <c r="CY135" i="11"/>
  <c r="DK135" i="11"/>
  <c r="DL135" i="11"/>
  <c r="DM135" i="11"/>
  <c r="DN135" i="11"/>
  <c r="DO135" i="11"/>
  <c r="EA135" i="11"/>
  <c r="EB135" i="11"/>
  <c r="EC135" i="11"/>
  <c r="ED135" i="11"/>
  <c r="EE135" i="11"/>
  <c r="EQ135" i="11"/>
  <c r="DA135" i="9" s="1"/>
  <c r="ER135" i="11"/>
  <c r="ES135" i="11"/>
  <c r="ET135" i="11"/>
  <c r="EU135" i="11"/>
  <c r="CT136" i="11"/>
  <c r="CU136" i="11"/>
  <c r="CV136" i="11"/>
  <c r="CW136" i="11"/>
  <c r="CX136" i="11"/>
  <c r="CY136" i="11"/>
  <c r="DK136" i="11"/>
  <c r="DL136" i="11"/>
  <c r="DM136" i="11"/>
  <c r="DN136" i="11"/>
  <c r="DO136" i="11"/>
  <c r="EA136" i="11"/>
  <c r="EB136" i="11"/>
  <c r="EC136" i="11"/>
  <c r="ED136" i="11"/>
  <c r="EE136" i="11"/>
  <c r="EQ136" i="11"/>
  <c r="DA136" i="9" s="1"/>
  <c r="ER136" i="11"/>
  <c r="ES136" i="11"/>
  <c r="ET136" i="11"/>
  <c r="EU136" i="11"/>
  <c r="CT137" i="11"/>
  <c r="CU137" i="11"/>
  <c r="CV137" i="11"/>
  <c r="CW137" i="11"/>
  <c r="CX137" i="11"/>
  <c r="CY137" i="11"/>
  <c r="DK137" i="11"/>
  <c r="DL137" i="11"/>
  <c r="DM137" i="11"/>
  <c r="DN137" i="11"/>
  <c r="DO137" i="11"/>
  <c r="EA137" i="11"/>
  <c r="EB137" i="11"/>
  <c r="EC137" i="11"/>
  <c r="ED137" i="11"/>
  <c r="EE137" i="11"/>
  <c r="EQ137" i="11"/>
  <c r="DA137" i="9" s="1"/>
  <c r="ER137" i="11"/>
  <c r="ES137" i="11"/>
  <c r="ET137" i="11"/>
  <c r="EU137" i="11"/>
  <c r="CT138" i="11"/>
  <c r="CU138" i="11"/>
  <c r="CV138" i="11"/>
  <c r="CW138" i="11"/>
  <c r="CX138" i="11"/>
  <c r="CY138" i="11"/>
  <c r="DK138" i="11"/>
  <c r="DL138" i="11"/>
  <c r="DM138" i="11"/>
  <c r="DN138" i="11"/>
  <c r="DO138" i="11"/>
  <c r="EA138" i="11"/>
  <c r="EB138" i="11"/>
  <c r="EC138" i="11"/>
  <c r="ED138" i="11"/>
  <c r="EE138" i="11"/>
  <c r="EQ138" i="11"/>
  <c r="DA138" i="9" s="1"/>
  <c r="ER138" i="11"/>
  <c r="ES138" i="11"/>
  <c r="ET138" i="11"/>
  <c r="EU138" i="11"/>
  <c r="CT139" i="11"/>
  <c r="CU139" i="11"/>
  <c r="CV139" i="11"/>
  <c r="CW139" i="11"/>
  <c r="CX139" i="11"/>
  <c r="CY139" i="11"/>
  <c r="DK139" i="11"/>
  <c r="DL139" i="11"/>
  <c r="DM139" i="11"/>
  <c r="DN139" i="11"/>
  <c r="DO139" i="11"/>
  <c r="EA139" i="11"/>
  <c r="EB139" i="11"/>
  <c r="EC139" i="11"/>
  <c r="ED139" i="11"/>
  <c r="EE139" i="11"/>
  <c r="EQ139" i="11"/>
  <c r="DA139" i="9" s="1"/>
  <c r="ER139" i="11"/>
  <c r="ES139" i="11"/>
  <c r="ET139" i="11"/>
  <c r="EU139" i="11"/>
  <c r="CT140" i="11"/>
  <c r="CU140" i="11"/>
  <c r="CV140" i="11"/>
  <c r="CW140" i="11"/>
  <c r="CX140" i="11"/>
  <c r="CY140" i="11"/>
  <c r="DK140" i="11"/>
  <c r="DL140" i="11"/>
  <c r="DM140" i="11"/>
  <c r="DN140" i="11"/>
  <c r="DO140" i="11"/>
  <c r="EA140" i="11"/>
  <c r="EB140" i="11"/>
  <c r="EC140" i="11"/>
  <c r="ED140" i="11"/>
  <c r="EE140" i="11"/>
  <c r="EQ140" i="11"/>
  <c r="ER140" i="11"/>
  <c r="ES140" i="11"/>
  <c r="ET140" i="11"/>
  <c r="EU140" i="11"/>
  <c r="CT141" i="11"/>
  <c r="CU141" i="11"/>
  <c r="CV141" i="11"/>
  <c r="CW141" i="11"/>
  <c r="CX141" i="11"/>
  <c r="CY141" i="11"/>
  <c r="DK141" i="11"/>
  <c r="DL141" i="11"/>
  <c r="DM141" i="11"/>
  <c r="DN141" i="11"/>
  <c r="DO141" i="11"/>
  <c r="EA141" i="11"/>
  <c r="EB141" i="11"/>
  <c r="EC141" i="11"/>
  <c r="ED141" i="11"/>
  <c r="EE141" i="11"/>
  <c r="EQ141" i="11"/>
  <c r="DA141" i="9" s="1"/>
  <c r="ER141" i="11"/>
  <c r="ES141" i="11"/>
  <c r="ET141" i="11"/>
  <c r="EU141" i="11"/>
  <c r="CT142" i="11"/>
  <c r="CU142" i="11"/>
  <c r="CV142" i="11"/>
  <c r="CW142" i="11"/>
  <c r="CX142" i="11"/>
  <c r="CY142" i="11"/>
  <c r="DK142" i="11"/>
  <c r="DL142" i="11"/>
  <c r="DM142" i="11"/>
  <c r="DN142" i="11"/>
  <c r="DO142" i="11"/>
  <c r="EA142" i="11"/>
  <c r="EB142" i="11"/>
  <c r="EC142" i="11"/>
  <c r="ED142" i="11"/>
  <c r="EE142" i="11"/>
  <c r="EQ142" i="11"/>
  <c r="DA142" i="9" s="1"/>
  <c r="ER142" i="11"/>
  <c r="ES142" i="11"/>
  <c r="ET142" i="11"/>
  <c r="EU142" i="11"/>
  <c r="CT143" i="11"/>
  <c r="CU143" i="11"/>
  <c r="CV143" i="11"/>
  <c r="CW143" i="11"/>
  <c r="CX143" i="11"/>
  <c r="CY143" i="11"/>
  <c r="DK143" i="11"/>
  <c r="DL143" i="11"/>
  <c r="DM143" i="11"/>
  <c r="DN143" i="11"/>
  <c r="DO143" i="11"/>
  <c r="EA143" i="11"/>
  <c r="EB143" i="11"/>
  <c r="EC143" i="11"/>
  <c r="ED143" i="11"/>
  <c r="EE143" i="11"/>
  <c r="EQ143" i="11"/>
  <c r="ER143" i="11"/>
  <c r="ES143" i="11"/>
  <c r="ET143" i="11"/>
  <c r="EU143" i="11"/>
  <c r="CT144" i="11"/>
  <c r="CU144" i="11"/>
  <c r="CV144" i="11"/>
  <c r="CW144" i="11"/>
  <c r="CX144" i="11"/>
  <c r="CY144" i="11"/>
  <c r="DK144" i="11"/>
  <c r="DL144" i="11"/>
  <c r="DM144" i="11"/>
  <c r="DN144" i="11"/>
  <c r="DO144" i="11"/>
  <c r="EA144" i="11"/>
  <c r="EB144" i="11"/>
  <c r="EC144" i="11"/>
  <c r="ED144" i="11"/>
  <c r="EE144" i="11"/>
  <c r="EQ144" i="11"/>
  <c r="DA144" i="9" s="1"/>
  <c r="ER144" i="11"/>
  <c r="ES144" i="11"/>
  <c r="ET144" i="11"/>
  <c r="EU144" i="11"/>
  <c r="CT145" i="11"/>
  <c r="CU145" i="11"/>
  <c r="CV145" i="11"/>
  <c r="CW145" i="11"/>
  <c r="CX145" i="11"/>
  <c r="CY145" i="11"/>
  <c r="DK145" i="11"/>
  <c r="DL145" i="11"/>
  <c r="DM145" i="11"/>
  <c r="DN145" i="11"/>
  <c r="DO145" i="11"/>
  <c r="EA145" i="11"/>
  <c r="EB145" i="11"/>
  <c r="EC145" i="11"/>
  <c r="ED145" i="11"/>
  <c r="EE145" i="11"/>
  <c r="EQ145" i="11"/>
  <c r="ER145" i="11"/>
  <c r="ES145" i="11"/>
  <c r="ET145" i="11"/>
  <c r="EU145" i="11"/>
  <c r="CT146" i="11"/>
  <c r="CU146" i="11"/>
  <c r="CV146" i="11"/>
  <c r="CW146" i="11"/>
  <c r="CX146" i="11"/>
  <c r="CY146" i="11"/>
  <c r="DK146" i="11"/>
  <c r="DL146" i="11"/>
  <c r="DM146" i="11"/>
  <c r="DN146" i="11"/>
  <c r="DO146" i="11"/>
  <c r="EA146" i="11"/>
  <c r="EB146" i="11"/>
  <c r="EC146" i="11"/>
  <c r="ED146" i="11"/>
  <c r="EE146" i="11"/>
  <c r="EQ146" i="11"/>
  <c r="DA146" i="9" s="1"/>
  <c r="ER146" i="11"/>
  <c r="ES146" i="11"/>
  <c r="ET146" i="11"/>
  <c r="EU146" i="11"/>
  <c r="CT147" i="11"/>
  <c r="CU147" i="11"/>
  <c r="CV147" i="11"/>
  <c r="CW147" i="11"/>
  <c r="CX147" i="11"/>
  <c r="CY147" i="11"/>
  <c r="DK147" i="11"/>
  <c r="DL147" i="11"/>
  <c r="DM147" i="11"/>
  <c r="DN147" i="11"/>
  <c r="DO147" i="11"/>
  <c r="EA147" i="11"/>
  <c r="EB147" i="11"/>
  <c r="EC147" i="11"/>
  <c r="ED147" i="11"/>
  <c r="EE147" i="11"/>
  <c r="EQ147" i="11"/>
  <c r="ER147" i="11"/>
  <c r="ES147" i="11"/>
  <c r="ET147" i="11"/>
  <c r="EU147" i="11"/>
  <c r="CT148" i="11"/>
  <c r="CU148" i="11"/>
  <c r="CV148" i="11"/>
  <c r="CW148" i="11"/>
  <c r="CX148" i="11"/>
  <c r="CY148" i="11"/>
  <c r="DK148" i="11"/>
  <c r="DL148" i="11"/>
  <c r="DM148" i="11"/>
  <c r="DN148" i="11"/>
  <c r="DO148" i="11"/>
  <c r="EA148" i="11"/>
  <c r="EB148" i="11"/>
  <c r="EC148" i="11"/>
  <c r="ED148" i="11"/>
  <c r="EE148" i="11"/>
  <c r="EQ148" i="11"/>
  <c r="ER148" i="11"/>
  <c r="ES148" i="11"/>
  <c r="ET148" i="11"/>
  <c r="EU148" i="11"/>
  <c r="A4" i="11"/>
  <c r="B4" i="11"/>
  <c r="DT4" i="10" s="1"/>
  <c r="C4" i="11"/>
  <c r="D4" i="11"/>
  <c r="E4" i="11"/>
  <c r="F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W4" i="11"/>
  <c r="AX4" i="11"/>
  <c r="AY4" i="11"/>
  <c r="AZ4" i="11"/>
  <c r="BA4" i="11"/>
  <c r="BM4" i="11"/>
  <c r="BN4" i="11"/>
  <c r="BO4" i="11"/>
  <c r="BP4" i="11"/>
  <c r="BQ4" i="11"/>
  <c r="CC4" i="11"/>
  <c r="CD4" i="11"/>
  <c r="CE4" i="11"/>
  <c r="CF4" i="11"/>
  <c r="CG4" i="11"/>
  <c r="A5" i="11"/>
  <c r="B5" i="11"/>
  <c r="BR5" i="10" s="1"/>
  <c r="C5" i="11"/>
  <c r="D5" i="11"/>
  <c r="E5" i="11"/>
  <c r="F5" i="11"/>
  <c r="R5" i="11"/>
  <c r="S5" i="11"/>
  <c r="T5" i="11"/>
  <c r="U5" i="11"/>
  <c r="V5" i="11"/>
  <c r="W5" i="11"/>
  <c r="X5" i="11"/>
  <c r="Y5" i="11"/>
  <c r="Z5" i="11"/>
  <c r="AA5" i="11"/>
  <c r="AB5" i="11"/>
  <c r="BT5" i="10" s="1"/>
  <c r="AC5" i="11"/>
  <c r="AD5" i="11"/>
  <c r="AE5" i="11"/>
  <c r="AF5" i="11"/>
  <c r="AG5" i="11"/>
  <c r="AH5" i="11"/>
  <c r="AI5" i="11"/>
  <c r="AJ5" i="11"/>
  <c r="AK5" i="11"/>
  <c r="AW5" i="11"/>
  <c r="AX5" i="11"/>
  <c r="AY5" i="11"/>
  <c r="AZ5" i="11"/>
  <c r="BA5" i="11"/>
  <c r="BM5" i="11"/>
  <c r="BW5" i="10" s="1"/>
  <c r="BN5" i="11"/>
  <c r="BO5" i="11"/>
  <c r="BP5" i="11"/>
  <c r="BQ5" i="11"/>
  <c r="CC5" i="11"/>
  <c r="CD5" i="11"/>
  <c r="CE5" i="11"/>
  <c r="CF5" i="11"/>
  <c r="CG5" i="11"/>
  <c r="A6" i="11"/>
  <c r="B6" i="11"/>
  <c r="C6" i="11"/>
  <c r="D6" i="11"/>
  <c r="E6" i="11"/>
  <c r="F6" i="11"/>
  <c r="R6" i="11"/>
  <c r="S6" i="11"/>
  <c r="T6" i="11"/>
  <c r="U6" i="11"/>
  <c r="V6" i="11"/>
  <c r="W6" i="11"/>
  <c r="X6" i="11"/>
  <c r="Y6" i="11"/>
  <c r="Z6" i="11"/>
  <c r="AA6" i="11"/>
  <c r="AB6" i="11"/>
  <c r="AL6" i="9" s="1"/>
  <c r="AC6" i="11"/>
  <c r="AD6" i="11"/>
  <c r="AE6" i="11"/>
  <c r="AF6" i="11"/>
  <c r="AG6" i="11"/>
  <c r="AH6" i="11"/>
  <c r="AI6" i="11"/>
  <c r="AJ6" i="11"/>
  <c r="AK6" i="11"/>
  <c r="AW6" i="11"/>
  <c r="AX6" i="11"/>
  <c r="AY6" i="11"/>
  <c r="AZ6" i="11"/>
  <c r="BA6" i="11"/>
  <c r="BM6" i="11"/>
  <c r="BW6" i="10" s="1"/>
  <c r="BN6" i="11"/>
  <c r="BO6" i="11"/>
  <c r="BP6" i="11"/>
  <c r="BQ6" i="11"/>
  <c r="CC6" i="11"/>
  <c r="CD6" i="11"/>
  <c r="CE6" i="11"/>
  <c r="CF6" i="11"/>
  <c r="CG6" i="11"/>
  <c r="A7" i="11"/>
  <c r="B7" i="11"/>
  <c r="C7" i="11"/>
  <c r="D7" i="11"/>
  <c r="E7" i="11"/>
  <c r="F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W7" i="11"/>
  <c r="AX7" i="11"/>
  <c r="AY7" i="11"/>
  <c r="AZ7" i="11"/>
  <c r="BA7" i="11"/>
  <c r="BM7" i="11"/>
  <c r="BW7" i="10" s="1"/>
  <c r="BN7" i="11"/>
  <c r="BO7" i="11"/>
  <c r="BP7" i="11"/>
  <c r="BQ7" i="11"/>
  <c r="CC7" i="11"/>
  <c r="CD7" i="11"/>
  <c r="CE7" i="11"/>
  <c r="CF7" i="11"/>
  <c r="CG7" i="11"/>
  <c r="A8" i="11"/>
  <c r="B8" i="11"/>
  <c r="BR8" i="10" s="1"/>
  <c r="C8" i="11"/>
  <c r="D8" i="11"/>
  <c r="E8" i="11"/>
  <c r="F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W8" i="11"/>
  <c r="AX8" i="11"/>
  <c r="AY8" i="11"/>
  <c r="AZ8" i="11"/>
  <c r="BA8" i="11"/>
  <c r="BM8" i="11"/>
  <c r="BW8" i="10" s="1"/>
  <c r="BN8" i="11"/>
  <c r="BO8" i="11"/>
  <c r="BP8" i="11"/>
  <c r="BQ8" i="11"/>
  <c r="CC8" i="11"/>
  <c r="CD8" i="11"/>
  <c r="CE8" i="11"/>
  <c r="CF8" i="11"/>
  <c r="CG8" i="11"/>
  <c r="A9" i="11"/>
  <c r="B9" i="11"/>
  <c r="C9" i="11"/>
  <c r="D9" i="11"/>
  <c r="E9" i="11"/>
  <c r="F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W9" i="11"/>
  <c r="AX9" i="11"/>
  <c r="AY9" i="11"/>
  <c r="AZ9" i="11"/>
  <c r="BA9" i="11"/>
  <c r="BM9" i="11"/>
  <c r="BW9" i="10" s="1"/>
  <c r="BN9" i="11"/>
  <c r="BO9" i="11"/>
  <c r="BP9" i="11"/>
  <c r="BQ9" i="11"/>
  <c r="CC9" i="11"/>
  <c r="CD9" i="11"/>
  <c r="CE9" i="11"/>
  <c r="CF9" i="11"/>
  <c r="CG9" i="11"/>
  <c r="A10" i="11"/>
  <c r="B10" i="11"/>
  <c r="C10" i="11"/>
  <c r="D10" i="11"/>
  <c r="E10" i="11"/>
  <c r="F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W10" i="11"/>
  <c r="AX10" i="11"/>
  <c r="AY10" i="11"/>
  <c r="AZ10" i="11"/>
  <c r="BA10" i="11"/>
  <c r="BM10" i="11"/>
  <c r="BW10" i="10" s="1"/>
  <c r="BN10" i="11"/>
  <c r="BO10" i="11"/>
  <c r="BP10" i="11"/>
  <c r="BQ10" i="11"/>
  <c r="CC10" i="11"/>
  <c r="CD10" i="11"/>
  <c r="CE10" i="11"/>
  <c r="CF10" i="11"/>
  <c r="CG10" i="11"/>
  <c r="A11" i="11"/>
  <c r="B11" i="11"/>
  <c r="DD11" i="10" s="1"/>
  <c r="C11" i="11"/>
  <c r="D11" i="11"/>
  <c r="E11" i="11"/>
  <c r="F11" i="11"/>
  <c r="R11" i="11"/>
  <c r="S11" i="11"/>
  <c r="T11" i="11"/>
  <c r="U11" i="11"/>
  <c r="V11" i="11"/>
  <c r="W11" i="11"/>
  <c r="BS11" i="10" s="1"/>
  <c r="X11" i="11"/>
  <c r="Y11" i="11"/>
  <c r="Z11" i="11"/>
  <c r="AA11" i="11"/>
  <c r="AB11" i="11"/>
  <c r="AL11" i="9" s="1"/>
  <c r="AC11" i="11"/>
  <c r="AD11" i="11"/>
  <c r="AE11" i="11"/>
  <c r="AF11" i="11"/>
  <c r="AG11" i="11"/>
  <c r="AH11" i="11"/>
  <c r="AI11" i="11"/>
  <c r="AJ11" i="11"/>
  <c r="AK11" i="11"/>
  <c r="AW11" i="11"/>
  <c r="AX11" i="11"/>
  <c r="AY11" i="11"/>
  <c r="AZ11" i="11"/>
  <c r="BA11" i="11"/>
  <c r="BM11" i="11"/>
  <c r="BW11" i="10" s="1"/>
  <c r="BN11" i="11"/>
  <c r="BO11" i="11"/>
  <c r="BP11" i="11"/>
  <c r="BQ11" i="11"/>
  <c r="CC11" i="11"/>
  <c r="CD11" i="11"/>
  <c r="CE11" i="11"/>
  <c r="CF11" i="11"/>
  <c r="CG11" i="11"/>
  <c r="A12" i="11"/>
  <c r="B12" i="11"/>
  <c r="C12" i="11"/>
  <c r="D12" i="11"/>
  <c r="E12" i="11"/>
  <c r="F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W12" i="11"/>
  <c r="AX12" i="11"/>
  <c r="AY12" i="11"/>
  <c r="AZ12" i="11"/>
  <c r="BA12" i="11"/>
  <c r="BM12" i="11"/>
  <c r="BW12" i="10" s="1"/>
  <c r="BN12" i="11"/>
  <c r="BO12" i="11"/>
  <c r="BP12" i="11"/>
  <c r="BQ12" i="11"/>
  <c r="CC12" i="11"/>
  <c r="CD12" i="11"/>
  <c r="CE12" i="11"/>
  <c r="CF12" i="11"/>
  <c r="CG12" i="11"/>
  <c r="A13" i="11"/>
  <c r="B13" i="11"/>
  <c r="BR13" i="10" s="1"/>
  <c r="C13" i="11"/>
  <c r="D13" i="11"/>
  <c r="E13" i="11"/>
  <c r="F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W13" i="11"/>
  <c r="AX13" i="11"/>
  <c r="AY13" i="11"/>
  <c r="AZ13" i="11"/>
  <c r="BA13" i="11"/>
  <c r="BM13" i="11"/>
  <c r="BW13" i="10" s="1"/>
  <c r="BN13" i="11"/>
  <c r="BO13" i="11"/>
  <c r="BP13" i="11"/>
  <c r="BQ13" i="11"/>
  <c r="CC13" i="11"/>
  <c r="CD13" i="11"/>
  <c r="CE13" i="11"/>
  <c r="CF13" i="11"/>
  <c r="CG13" i="11"/>
  <c r="A14" i="11"/>
  <c r="B14" i="11"/>
  <c r="C14" i="11"/>
  <c r="D14" i="11"/>
  <c r="E14" i="11"/>
  <c r="F14" i="11"/>
  <c r="R14" i="11"/>
  <c r="S14" i="11"/>
  <c r="T14" i="11"/>
  <c r="U14" i="11"/>
  <c r="V14" i="11"/>
  <c r="W14" i="11"/>
  <c r="X14" i="11"/>
  <c r="Y14" i="11"/>
  <c r="Z14" i="11"/>
  <c r="AA14" i="11"/>
  <c r="AB14" i="11"/>
  <c r="AL14" i="9" s="1"/>
  <c r="AC14" i="11"/>
  <c r="AD14" i="11"/>
  <c r="AE14" i="11"/>
  <c r="AF14" i="11"/>
  <c r="AG14" i="11"/>
  <c r="AH14" i="11"/>
  <c r="AI14" i="11"/>
  <c r="AJ14" i="11"/>
  <c r="AK14" i="11"/>
  <c r="AW14" i="11"/>
  <c r="AX14" i="11"/>
  <c r="AY14" i="11"/>
  <c r="AZ14" i="11"/>
  <c r="BA14" i="11"/>
  <c r="BM14" i="11"/>
  <c r="BW14" i="10" s="1"/>
  <c r="BN14" i="11"/>
  <c r="BO14" i="11"/>
  <c r="BP14" i="11"/>
  <c r="BQ14" i="11"/>
  <c r="CC14" i="11"/>
  <c r="CD14" i="11"/>
  <c r="CE14" i="11"/>
  <c r="CF14" i="11"/>
  <c r="CG14" i="11"/>
  <c r="A15" i="11"/>
  <c r="B15" i="11"/>
  <c r="C15" i="11"/>
  <c r="D15" i="11"/>
  <c r="E15" i="11"/>
  <c r="F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W15" i="11"/>
  <c r="AX15" i="11"/>
  <c r="AY15" i="11"/>
  <c r="AZ15" i="11"/>
  <c r="BA15" i="11"/>
  <c r="BM15" i="11"/>
  <c r="BW15" i="10" s="1"/>
  <c r="BN15" i="11"/>
  <c r="BO15" i="11"/>
  <c r="BP15" i="11"/>
  <c r="BQ15" i="11"/>
  <c r="CC15" i="11"/>
  <c r="CD15" i="11"/>
  <c r="CE15" i="11"/>
  <c r="CF15" i="11"/>
  <c r="CG15" i="11"/>
  <c r="A16" i="11"/>
  <c r="B16" i="11"/>
  <c r="C16" i="11"/>
  <c r="D16" i="11"/>
  <c r="E16" i="11"/>
  <c r="F16" i="11"/>
  <c r="R16" i="11"/>
  <c r="S16" i="11"/>
  <c r="T16" i="11"/>
  <c r="U16" i="11"/>
  <c r="V16" i="11"/>
  <c r="W16" i="11"/>
  <c r="BS16" i="10" s="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W16" i="11"/>
  <c r="AX16" i="11"/>
  <c r="AY16" i="11"/>
  <c r="AZ16" i="11"/>
  <c r="BA16" i="11"/>
  <c r="BM16" i="11"/>
  <c r="BW16" i="10" s="1"/>
  <c r="BN16" i="11"/>
  <c r="BO16" i="11"/>
  <c r="BP16" i="11"/>
  <c r="BQ16" i="11"/>
  <c r="CC16" i="11"/>
  <c r="CD16" i="11"/>
  <c r="CE16" i="11"/>
  <c r="CF16" i="11"/>
  <c r="CG16" i="11"/>
  <c r="A17" i="11"/>
  <c r="B17" i="11"/>
  <c r="C17" i="11"/>
  <c r="D17" i="11"/>
  <c r="E17" i="11"/>
  <c r="F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W17" i="11"/>
  <c r="AX17" i="11"/>
  <c r="AY17" i="11"/>
  <c r="AZ17" i="11"/>
  <c r="BA17" i="11"/>
  <c r="BM17" i="11"/>
  <c r="BW17" i="10" s="1"/>
  <c r="BN17" i="11"/>
  <c r="BO17" i="11"/>
  <c r="BP17" i="11"/>
  <c r="BQ17" i="11"/>
  <c r="CC17" i="11"/>
  <c r="CD17" i="11"/>
  <c r="CE17" i="11"/>
  <c r="CF17" i="11"/>
  <c r="CG17" i="11"/>
  <c r="A18" i="11"/>
  <c r="B18" i="11"/>
  <c r="C18" i="11"/>
  <c r="D18" i="11"/>
  <c r="E18" i="11"/>
  <c r="F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W18" i="11"/>
  <c r="AX18" i="11"/>
  <c r="AY18" i="11"/>
  <c r="AZ18" i="11"/>
  <c r="BA18" i="11"/>
  <c r="BM18" i="11"/>
  <c r="BN18" i="11"/>
  <c r="BO18" i="11"/>
  <c r="BP18" i="11"/>
  <c r="BQ18" i="11"/>
  <c r="CC18" i="11"/>
  <c r="CD18" i="11"/>
  <c r="CE18" i="11"/>
  <c r="CF18" i="11"/>
  <c r="CG18" i="11"/>
  <c r="A19" i="11"/>
  <c r="B19" i="11"/>
  <c r="DD19" i="10" s="1"/>
  <c r="C19" i="11"/>
  <c r="D19" i="11"/>
  <c r="E19" i="11"/>
  <c r="F19" i="11"/>
  <c r="R19" i="11"/>
  <c r="S19" i="11"/>
  <c r="T19" i="11"/>
  <c r="U19" i="11"/>
  <c r="V19" i="11"/>
  <c r="W19" i="11"/>
  <c r="X19" i="11"/>
  <c r="Y19" i="11"/>
  <c r="Z19" i="11"/>
  <c r="AA19" i="11"/>
  <c r="AB19" i="11"/>
  <c r="AL19" i="9" s="1"/>
  <c r="AC19" i="11"/>
  <c r="AD19" i="11"/>
  <c r="AE19" i="11"/>
  <c r="AF19" i="11"/>
  <c r="AG19" i="11"/>
  <c r="AH19" i="11"/>
  <c r="AI19" i="11"/>
  <c r="AJ19" i="11"/>
  <c r="AK19" i="11"/>
  <c r="AW19" i="11"/>
  <c r="AX19" i="11"/>
  <c r="AY19" i="11"/>
  <c r="AZ19" i="11"/>
  <c r="BA19" i="11"/>
  <c r="BM19" i="11"/>
  <c r="BW19" i="10" s="1"/>
  <c r="BN19" i="11"/>
  <c r="BO19" i="11"/>
  <c r="BP19" i="11"/>
  <c r="BQ19" i="11"/>
  <c r="CC19" i="11"/>
  <c r="CD19" i="11"/>
  <c r="CE19" i="11"/>
  <c r="CF19" i="11"/>
  <c r="CG19" i="11"/>
  <c r="A20" i="11"/>
  <c r="B20" i="11"/>
  <c r="C20" i="11"/>
  <c r="D20" i="11"/>
  <c r="E20" i="11"/>
  <c r="F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W20" i="11"/>
  <c r="AX20" i="11"/>
  <c r="AY20" i="11"/>
  <c r="AZ20" i="11"/>
  <c r="BA20" i="11"/>
  <c r="BM20" i="11"/>
  <c r="BW20" i="10" s="1"/>
  <c r="BN20" i="11"/>
  <c r="BO20" i="11"/>
  <c r="BP20" i="11"/>
  <c r="BQ20" i="11"/>
  <c r="CC20" i="11"/>
  <c r="CD20" i="11"/>
  <c r="CE20" i="11"/>
  <c r="CF20" i="11"/>
  <c r="CG20" i="11"/>
  <c r="A21" i="11"/>
  <c r="B21" i="11"/>
  <c r="BR21" i="10" s="1"/>
  <c r="C21" i="11"/>
  <c r="D21" i="11"/>
  <c r="E21" i="11"/>
  <c r="F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W21" i="11"/>
  <c r="AX21" i="11"/>
  <c r="AY21" i="11"/>
  <c r="AZ21" i="11"/>
  <c r="BA21" i="11"/>
  <c r="BM21" i="11"/>
  <c r="BW21" i="10" s="1"/>
  <c r="BN21" i="11"/>
  <c r="BO21" i="11"/>
  <c r="BP21" i="11"/>
  <c r="BQ21" i="11"/>
  <c r="CC21" i="11"/>
  <c r="CD21" i="11"/>
  <c r="CE21" i="11"/>
  <c r="CF21" i="11"/>
  <c r="CG21" i="11"/>
  <c r="A22" i="11"/>
  <c r="B22" i="11"/>
  <c r="C22" i="11"/>
  <c r="D22" i="11"/>
  <c r="E22" i="11"/>
  <c r="F22" i="11"/>
  <c r="R22" i="11"/>
  <c r="S22" i="11"/>
  <c r="T22" i="11"/>
  <c r="U22" i="11"/>
  <c r="V22" i="11"/>
  <c r="W22" i="11"/>
  <c r="X22" i="11"/>
  <c r="Y22" i="11"/>
  <c r="Z22" i="11"/>
  <c r="AA22" i="11"/>
  <c r="AB22" i="11"/>
  <c r="AL22" i="9" s="1"/>
  <c r="AC22" i="11"/>
  <c r="AD22" i="11"/>
  <c r="AE22" i="11"/>
  <c r="AF22" i="11"/>
  <c r="AG22" i="11"/>
  <c r="AH22" i="11"/>
  <c r="AI22" i="11"/>
  <c r="AJ22" i="11"/>
  <c r="AK22" i="11"/>
  <c r="AW22" i="11"/>
  <c r="AX22" i="11"/>
  <c r="AY22" i="11"/>
  <c r="AZ22" i="11"/>
  <c r="BA22" i="11"/>
  <c r="BM22" i="11"/>
  <c r="BW22" i="10" s="1"/>
  <c r="BN22" i="11"/>
  <c r="BO22" i="11"/>
  <c r="BP22" i="11"/>
  <c r="BQ22" i="11"/>
  <c r="CC22" i="11"/>
  <c r="CD22" i="11"/>
  <c r="CE22" i="11"/>
  <c r="CF22" i="11"/>
  <c r="CG22" i="11"/>
  <c r="A23" i="11"/>
  <c r="B23" i="11"/>
  <c r="C23" i="11"/>
  <c r="D23" i="11"/>
  <c r="E23" i="11"/>
  <c r="F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W23" i="11"/>
  <c r="AX23" i="11"/>
  <c r="AY23" i="11"/>
  <c r="AZ23" i="11"/>
  <c r="BA23" i="11"/>
  <c r="BM23" i="11"/>
  <c r="BW23" i="10" s="1"/>
  <c r="BN23" i="11"/>
  <c r="BO23" i="11"/>
  <c r="BP23" i="11"/>
  <c r="BQ23" i="11"/>
  <c r="CC23" i="11"/>
  <c r="CD23" i="11"/>
  <c r="CE23" i="11"/>
  <c r="CF23" i="11"/>
  <c r="CG23" i="11"/>
  <c r="A24" i="11"/>
  <c r="B24" i="11"/>
  <c r="C24" i="11"/>
  <c r="D24" i="11"/>
  <c r="E24" i="11"/>
  <c r="F24" i="11"/>
  <c r="R24" i="11"/>
  <c r="S24" i="11"/>
  <c r="T24" i="11"/>
  <c r="U24" i="11"/>
  <c r="V24" i="11"/>
  <c r="W24" i="11"/>
  <c r="BS24" i="10" s="1"/>
  <c r="X24" i="11"/>
  <c r="Y24" i="11"/>
  <c r="Z24" i="11"/>
  <c r="AA24" i="11"/>
  <c r="AB24" i="11"/>
  <c r="BT24" i="10" s="1"/>
  <c r="AC24" i="11"/>
  <c r="AD24" i="11"/>
  <c r="AE24" i="11"/>
  <c r="AF24" i="11"/>
  <c r="AG24" i="11"/>
  <c r="AH24" i="11"/>
  <c r="AI24" i="11"/>
  <c r="AJ24" i="11"/>
  <c r="AK24" i="11"/>
  <c r="AW24" i="11"/>
  <c r="AX24" i="11"/>
  <c r="AY24" i="11"/>
  <c r="AZ24" i="11"/>
  <c r="BA24" i="11"/>
  <c r="BM24" i="11"/>
  <c r="BW24" i="10" s="1"/>
  <c r="BN24" i="11"/>
  <c r="BO24" i="11"/>
  <c r="BP24" i="11"/>
  <c r="BQ24" i="11"/>
  <c r="CC24" i="11"/>
  <c r="CD24" i="11"/>
  <c r="CE24" i="11"/>
  <c r="CF24" i="11"/>
  <c r="CG24" i="11"/>
  <c r="A25" i="11"/>
  <c r="B25" i="11"/>
  <c r="C25" i="11"/>
  <c r="D25" i="11"/>
  <c r="E25" i="11"/>
  <c r="F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W25" i="11"/>
  <c r="AX25" i="11"/>
  <c r="AY25" i="11"/>
  <c r="AZ25" i="11"/>
  <c r="BA25" i="11"/>
  <c r="BM25" i="11"/>
  <c r="BW25" i="10" s="1"/>
  <c r="BN25" i="11"/>
  <c r="BO25" i="11"/>
  <c r="BP25" i="11"/>
  <c r="BQ25" i="11"/>
  <c r="CC25" i="11"/>
  <c r="CD25" i="11"/>
  <c r="CE25" i="11"/>
  <c r="CF25" i="11"/>
  <c r="CG25" i="11"/>
  <c r="A26" i="11"/>
  <c r="B26" i="11"/>
  <c r="C26" i="11"/>
  <c r="D26" i="11"/>
  <c r="E26" i="11"/>
  <c r="F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W26" i="11"/>
  <c r="AX26" i="11"/>
  <c r="AY26" i="11"/>
  <c r="AZ26" i="11"/>
  <c r="BA26" i="11"/>
  <c r="BM26" i="11"/>
  <c r="BW26" i="10" s="1"/>
  <c r="BN26" i="11"/>
  <c r="BO26" i="11"/>
  <c r="BP26" i="11"/>
  <c r="BQ26" i="11"/>
  <c r="CC26" i="11"/>
  <c r="CD26" i="11"/>
  <c r="CE26" i="11"/>
  <c r="CF26" i="11"/>
  <c r="CG26" i="11"/>
  <c r="A27" i="11"/>
  <c r="B27" i="11"/>
  <c r="C27" i="11"/>
  <c r="D27" i="11"/>
  <c r="E27" i="11"/>
  <c r="F27" i="11"/>
  <c r="R27" i="11"/>
  <c r="S27" i="11"/>
  <c r="T27" i="11"/>
  <c r="U27" i="11"/>
  <c r="V27" i="11"/>
  <c r="W27" i="11"/>
  <c r="X27" i="11"/>
  <c r="Y27" i="11"/>
  <c r="Z27" i="11"/>
  <c r="AA27" i="11"/>
  <c r="AB27" i="11"/>
  <c r="AL27" i="9" s="1"/>
  <c r="AC27" i="11"/>
  <c r="AD27" i="11"/>
  <c r="AE27" i="11"/>
  <c r="AF27" i="11"/>
  <c r="AG27" i="11"/>
  <c r="AH27" i="11"/>
  <c r="AI27" i="11"/>
  <c r="AJ27" i="11"/>
  <c r="AK27" i="11"/>
  <c r="AW27" i="11"/>
  <c r="AX27" i="11"/>
  <c r="AY27" i="11"/>
  <c r="AZ27" i="11"/>
  <c r="BA27" i="11"/>
  <c r="BM27" i="11"/>
  <c r="BW27" i="10" s="1"/>
  <c r="BN27" i="11"/>
  <c r="BO27" i="11"/>
  <c r="BP27" i="11"/>
  <c r="BQ27" i="11"/>
  <c r="CC27" i="11"/>
  <c r="CD27" i="11"/>
  <c r="CE27" i="11"/>
  <c r="CF27" i="11"/>
  <c r="CG27" i="11"/>
  <c r="A28" i="11"/>
  <c r="B28" i="11"/>
  <c r="C28" i="11"/>
  <c r="D28" i="11"/>
  <c r="E28" i="11"/>
  <c r="F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W28" i="11"/>
  <c r="AX28" i="11"/>
  <c r="AY28" i="11"/>
  <c r="AZ28" i="11"/>
  <c r="BA28" i="11"/>
  <c r="BM28" i="11"/>
  <c r="BW28" i="10" s="1"/>
  <c r="BN28" i="11"/>
  <c r="BO28" i="11"/>
  <c r="BP28" i="11"/>
  <c r="BQ28" i="11"/>
  <c r="CC28" i="11"/>
  <c r="CD28" i="11"/>
  <c r="CE28" i="11"/>
  <c r="CF28" i="11"/>
  <c r="CG28" i="11"/>
  <c r="A29" i="11"/>
  <c r="B29" i="11"/>
  <c r="C29" i="11"/>
  <c r="D29" i="11"/>
  <c r="E29" i="11"/>
  <c r="F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W29" i="11"/>
  <c r="AX29" i="11"/>
  <c r="AY29" i="11"/>
  <c r="AZ29" i="11"/>
  <c r="BA29" i="11"/>
  <c r="BM29" i="11"/>
  <c r="BW29" i="10" s="1"/>
  <c r="BN29" i="11"/>
  <c r="BO29" i="11"/>
  <c r="BP29" i="11"/>
  <c r="BQ29" i="11"/>
  <c r="CC29" i="11"/>
  <c r="CD29" i="11"/>
  <c r="CE29" i="11"/>
  <c r="CF29" i="11"/>
  <c r="CG29" i="11"/>
  <c r="A30" i="11"/>
  <c r="B30" i="11"/>
  <c r="C30" i="11"/>
  <c r="D30" i="11"/>
  <c r="E30" i="11"/>
  <c r="F30" i="11"/>
  <c r="R30" i="11"/>
  <c r="S30" i="11"/>
  <c r="T30" i="11"/>
  <c r="U30" i="11"/>
  <c r="V30" i="11"/>
  <c r="W30" i="11"/>
  <c r="X30" i="11"/>
  <c r="Y30" i="11"/>
  <c r="Z30" i="11"/>
  <c r="AA30" i="11"/>
  <c r="AB30" i="11"/>
  <c r="AL30" i="9" s="1"/>
  <c r="AC30" i="11"/>
  <c r="AD30" i="11"/>
  <c r="AE30" i="11"/>
  <c r="AF30" i="11"/>
  <c r="AG30" i="11"/>
  <c r="AH30" i="11"/>
  <c r="AI30" i="11"/>
  <c r="AJ30" i="11"/>
  <c r="AK30" i="11"/>
  <c r="AW30" i="11"/>
  <c r="AX30" i="11"/>
  <c r="AY30" i="11"/>
  <c r="AZ30" i="11"/>
  <c r="BA30" i="11"/>
  <c r="BM30" i="11"/>
  <c r="BW30" i="10" s="1"/>
  <c r="BN30" i="11"/>
  <c r="BO30" i="11"/>
  <c r="BP30" i="11"/>
  <c r="BQ30" i="11"/>
  <c r="CC30" i="11"/>
  <c r="CD30" i="11"/>
  <c r="CE30" i="11"/>
  <c r="CF30" i="11"/>
  <c r="CG30" i="11"/>
  <c r="A31" i="11"/>
  <c r="B31" i="11"/>
  <c r="C31" i="11"/>
  <c r="D31" i="11"/>
  <c r="E31" i="11"/>
  <c r="F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W31" i="11"/>
  <c r="AX31" i="11"/>
  <c r="AY31" i="11"/>
  <c r="AZ31" i="11"/>
  <c r="BA31" i="11"/>
  <c r="BM31" i="11"/>
  <c r="BW31" i="10" s="1"/>
  <c r="BN31" i="11"/>
  <c r="BO31" i="11"/>
  <c r="BP31" i="11"/>
  <c r="BQ31" i="11"/>
  <c r="CC31" i="11"/>
  <c r="CD31" i="11"/>
  <c r="CE31" i="11"/>
  <c r="CF31" i="11"/>
  <c r="CG31" i="11"/>
  <c r="A32" i="11"/>
  <c r="B32" i="11"/>
  <c r="BR32" i="10" s="1"/>
  <c r="C32" i="11"/>
  <c r="D32" i="11"/>
  <c r="E32" i="11"/>
  <c r="F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W32" i="11"/>
  <c r="AX32" i="11"/>
  <c r="AY32" i="11"/>
  <c r="AZ32" i="11"/>
  <c r="BA32" i="11"/>
  <c r="BM32" i="11"/>
  <c r="BN32" i="11"/>
  <c r="BO32" i="11"/>
  <c r="BP32" i="11"/>
  <c r="BQ32" i="11"/>
  <c r="CC32" i="11"/>
  <c r="CD32" i="11"/>
  <c r="CE32" i="11"/>
  <c r="CF32" i="11"/>
  <c r="CG32" i="11"/>
  <c r="A33" i="11"/>
  <c r="B33" i="11"/>
  <c r="DD34" i="10" s="1"/>
  <c r="C33" i="11"/>
  <c r="D33" i="11"/>
  <c r="E33" i="11"/>
  <c r="F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W33" i="11"/>
  <c r="AX33" i="11"/>
  <c r="AY33" i="11"/>
  <c r="AZ33" i="11"/>
  <c r="BA33" i="11"/>
  <c r="BM33" i="11"/>
  <c r="BW33" i="10" s="1"/>
  <c r="BN33" i="11"/>
  <c r="BO33" i="11"/>
  <c r="BP33" i="11"/>
  <c r="BQ33" i="11"/>
  <c r="CC33" i="11"/>
  <c r="CD33" i="11"/>
  <c r="CE33" i="11"/>
  <c r="CF33" i="11"/>
  <c r="CG33" i="11"/>
  <c r="A34" i="11"/>
  <c r="B34" i="11"/>
  <c r="C34" i="11"/>
  <c r="D34" i="11"/>
  <c r="E34" i="11"/>
  <c r="F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W34" i="11"/>
  <c r="AX34" i="11"/>
  <c r="AY34" i="11"/>
  <c r="AZ34" i="11"/>
  <c r="BA34" i="11"/>
  <c r="BM34" i="11"/>
  <c r="BW34" i="10" s="1"/>
  <c r="BN34" i="11"/>
  <c r="BO34" i="11"/>
  <c r="BP34" i="11"/>
  <c r="BQ34" i="11"/>
  <c r="CC34" i="11"/>
  <c r="CD34" i="11"/>
  <c r="CE34" i="11"/>
  <c r="CF34" i="11"/>
  <c r="CG34" i="11"/>
  <c r="A35" i="11"/>
  <c r="B35" i="11"/>
  <c r="C35" i="11"/>
  <c r="D35" i="11"/>
  <c r="E35" i="11"/>
  <c r="F35" i="11"/>
  <c r="R35" i="11"/>
  <c r="S35" i="11"/>
  <c r="T35" i="11"/>
  <c r="U35" i="11"/>
  <c r="V35" i="11"/>
  <c r="W35" i="11"/>
  <c r="X35" i="11"/>
  <c r="Y35" i="11"/>
  <c r="Z35" i="11"/>
  <c r="AA35" i="11"/>
  <c r="AB35" i="11"/>
  <c r="AL35" i="9" s="1"/>
  <c r="AC35" i="11"/>
  <c r="AD35" i="11"/>
  <c r="AE35" i="11"/>
  <c r="AF35" i="11"/>
  <c r="AG35" i="11"/>
  <c r="AH35" i="11"/>
  <c r="AI35" i="11"/>
  <c r="AJ35" i="11"/>
  <c r="AK35" i="11"/>
  <c r="AW35" i="11"/>
  <c r="AX35" i="11"/>
  <c r="AY35" i="11"/>
  <c r="AZ35" i="11"/>
  <c r="BA35" i="11"/>
  <c r="BM35" i="11"/>
  <c r="BW35" i="10" s="1"/>
  <c r="BN35" i="11"/>
  <c r="BO35" i="11"/>
  <c r="BP35" i="11"/>
  <c r="BQ35" i="11"/>
  <c r="CC35" i="11"/>
  <c r="CD35" i="11"/>
  <c r="CE35" i="11"/>
  <c r="CF35" i="11"/>
  <c r="CG35" i="11"/>
  <c r="A36" i="11"/>
  <c r="B36" i="11"/>
  <c r="CX37" i="9" s="1"/>
  <c r="C36" i="11"/>
  <c r="D36" i="11"/>
  <c r="E36" i="11"/>
  <c r="F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W36" i="11"/>
  <c r="AX36" i="11"/>
  <c r="AY36" i="11"/>
  <c r="AZ36" i="11"/>
  <c r="BA36" i="11"/>
  <c r="BM36" i="11"/>
  <c r="BW36" i="10" s="1"/>
  <c r="BN36" i="11"/>
  <c r="BO36" i="11"/>
  <c r="BP36" i="11"/>
  <c r="BQ36" i="11"/>
  <c r="CC36" i="11"/>
  <c r="CD36" i="11"/>
  <c r="CE36" i="11"/>
  <c r="CF36" i="11"/>
  <c r="CG36" i="11"/>
  <c r="A37" i="11"/>
  <c r="B37" i="11"/>
  <c r="BR37" i="10" s="1"/>
  <c r="C37" i="11"/>
  <c r="D37" i="11"/>
  <c r="E37" i="11"/>
  <c r="F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W37" i="11"/>
  <c r="AX37" i="11"/>
  <c r="AY37" i="11"/>
  <c r="AZ37" i="11"/>
  <c r="BA37" i="11"/>
  <c r="BM37" i="11"/>
  <c r="BW37" i="10" s="1"/>
  <c r="BN37" i="11"/>
  <c r="BO37" i="11"/>
  <c r="BP37" i="11"/>
  <c r="BQ37" i="11"/>
  <c r="CC37" i="11"/>
  <c r="CD37" i="11"/>
  <c r="CE37" i="11"/>
  <c r="CF37" i="11"/>
  <c r="CG37" i="11"/>
  <c r="A38" i="11"/>
  <c r="B38" i="11"/>
  <c r="C38" i="11"/>
  <c r="D38" i="11"/>
  <c r="E38" i="11"/>
  <c r="F38" i="11"/>
  <c r="R38" i="11"/>
  <c r="S38" i="11"/>
  <c r="T38" i="11"/>
  <c r="U38" i="11"/>
  <c r="V38" i="11"/>
  <c r="W38" i="11"/>
  <c r="X38" i="11"/>
  <c r="Y38" i="11"/>
  <c r="Z38" i="11"/>
  <c r="AA38" i="11"/>
  <c r="AB38" i="11"/>
  <c r="AL38" i="9" s="1"/>
  <c r="AC38" i="11"/>
  <c r="AD38" i="11"/>
  <c r="AE38" i="11"/>
  <c r="AF38" i="11"/>
  <c r="AG38" i="11"/>
  <c r="AH38" i="11"/>
  <c r="AI38" i="11"/>
  <c r="AJ38" i="11"/>
  <c r="AK38" i="11"/>
  <c r="AW38" i="11"/>
  <c r="AX38" i="11"/>
  <c r="AY38" i="11"/>
  <c r="AZ38" i="11"/>
  <c r="BA38" i="11"/>
  <c r="BM38" i="11"/>
  <c r="BW38" i="10" s="1"/>
  <c r="BN38" i="11"/>
  <c r="BO38" i="11"/>
  <c r="BP38" i="11"/>
  <c r="BQ38" i="11"/>
  <c r="CC38" i="11"/>
  <c r="CD38" i="11"/>
  <c r="CE38" i="11"/>
  <c r="CF38" i="11"/>
  <c r="CG38" i="11"/>
  <c r="A39" i="11"/>
  <c r="B39" i="11"/>
  <c r="C39" i="11"/>
  <c r="D39" i="11"/>
  <c r="E39" i="11"/>
  <c r="F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W39" i="11"/>
  <c r="AX39" i="11"/>
  <c r="AY39" i="11"/>
  <c r="AZ39" i="11"/>
  <c r="BA39" i="11"/>
  <c r="BM39" i="11"/>
  <c r="BW39" i="10" s="1"/>
  <c r="BN39" i="11"/>
  <c r="BO39" i="11"/>
  <c r="BP39" i="11"/>
  <c r="BQ39" i="11"/>
  <c r="CC39" i="11"/>
  <c r="CD39" i="11"/>
  <c r="CE39" i="11"/>
  <c r="CF39" i="11"/>
  <c r="CG39" i="11"/>
  <c r="A40" i="11"/>
  <c r="B40" i="11"/>
  <c r="BR40" i="10" s="1"/>
  <c r="C40" i="11"/>
  <c r="D40" i="11"/>
  <c r="E40" i="11"/>
  <c r="F40" i="11"/>
  <c r="R40" i="11"/>
  <c r="S40" i="11"/>
  <c r="T40" i="11"/>
  <c r="U40" i="11"/>
  <c r="V40" i="11"/>
  <c r="W40" i="11"/>
  <c r="BS40" i="10" s="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W40" i="11"/>
  <c r="AX40" i="11"/>
  <c r="AY40" i="11"/>
  <c r="AZ40" i="11"/>
  <c r="BA40" i="11"/>
  <c r="BM40" i="11"/>
  <c r="BW40" i="10" s="1"/>
  <c r="BN40" i="11"/>
  <c r="BO40" i="11"/>
  <c r="BP40" i="11"/>
  <c r="BQ40" i="11"/>
  <c r="CC40" i="11"/>
  <c r="CD40" i="11"/>
  <c r="CE40" i="11"/>
  <c r="CF40" i="11"/>
  <c r="CG40" i="11"/>
  <c r="A41" i="11"/>
  <c r="B41" i="11"/>
  <c r="C41" i="11"/>
  <c r="D41" i="11"/>
  <c r="E41" i="11"/>
  <c r="F41" i="11"/>
  <c r="R41" i="11"/>
  <c r="S41" i="11"/>
  <c r="T41" i="11"/>
  <c r="U41" i="11"/>
  <c r="V41" i="11"/>
  <c r="W41" i="11"/>
  <c r="X41" i="11"/>
  <c r="Y41" i="11"/>
  <c r="Z41" i="11"/>
  <c r="AA41" i="11"/>
  <c r="AB41" i="11"/>
  <c r="AL41" i="9" s="1"/>
  <c r="AC41" i="11"/>
  <c r="AD41" i="11"/>
  <c r="AE41" i="11"/>
  <c r="AF41" i="11"/>
  <c r="AG41" i="11"/>
  <c r="AH41" i="11"/>
  <c r="AI41" i="11"/>
  <c r="AJ41" i="11"/>
  <c r="AK41" i="11"/>
  <c r="AW41" i="11"/>
  <c r="AX41" i="11"/>
  <c r="AY41" i="11"/>
  <c r="AZ41" i="11"/>
  <c r="BA41" i="11"/>
  <c r="BM41" i="11"/>
  <c r="BW41" i="10" s="1"/>
  <c r="BN41" i="11"/>
  <c r="BO41" i="11"/>
  <c r="BP41" i="11"/>
  <c r="BQ41" i="11"/>
  <c r="CC41" i="11"/>
  <c r="CD41" i="11"/>
  <c r="CE41" i="11"/>
  <c r="CF41" i="11"/>
  <c r="CG41" i="11"/>
  <c r="A42" i="11"/>
  <c r="B42" i="11"/>
  <c r="C42" i="11"/>
  <c r="D42" i="11"/>
  <c r="E42" i="11"/>
  <c r="F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W42" i="11"/>
  <c r="AX42" i="11"/>
  <c r="AY42" i="11"/>
  <c r="AZ42" i="11"/>
  <c r="BA42" i="11"/>
  <c r="BM42" i="11"/>
  <c r="BW42" i="10" s="1"/>
  <c r="BN42" i="11"/>
  <c r="BO42" i="11"/>
  <c r="BP42" i="11"/>
  <c r="BQ42" i="11"/>
  <c r="CC42" i="11"/>
  <c r="CD42" i="11"/>
  <c r="CE42" i="11"/>
  <c r="CF42" i="11"/>
  <c r="CG42" i="11"/>
  <c r="A43" i="11"/>
  <c r="B43" i="11"/>
  <c r="C43" i="11"/>
  <c r="D43" i="11"/>
  <c r="E43" i="11"/>
  <c r="F43" i="11"/>
  <c r="R43" i="11"/>
  <c r="S43" i="11"/>
  <c r="T43" i="11"/>
  <c r="U43" i="11"/>
  <c r="V43" i="11"/>
  <c r="W43" i="11"/>
  <c r="X43" i="11"/>
  <c r="Y43" i="11"/>
  <c r="Z43" i="11"/>
  <c r="AA43" i="11"/>
  <c r="AB43" i="11"/>
  <c r="AL43" i="9" s="1"/>
  <c r="AC43" i="11"/>
  <c r="AD43" i="11"/>
  <c r="AE43" i="11"/>
  <c r="AF43" i="11"/>
  <c r="AG43" i="11"/>
  <c r="AH43" i="11"/>
  <c r="AI43" i="11"/>
  <c r="AJ43" i="11"/>
  <c r="AK43" i="11"/>
  <c r="AW43" i="11"/>
  <c r="AX43" i="11"/>
  <c r="AY43" i="11"/>
  <c r="AZ43" i="11"/>
  <c r="BA43" i="11"/>
  <c r="BM43" i="11"/>
  <c r="BW43" i="10" s="1"/>
  <c r="BN43" i="11"/>
  <c r="BO43" i="11"/>
  <c r="BP43" i="11"/>
  <c r="BQ43" i="11"/>
  <c r="CC43" i="11"/>
  <c r="CD43" i="11"/>
  <c r="CE43" i="11"/>
  <c r="CF43" i="11"/>
  <c r="CG43" i="11"/>
  <c r="A44" i="11"/>
  <c r="B44" i="11"/>
  <c r="CX45" i="9" s="1"/>
  <c r="C44" i="11"/>
  <c r="D44" i="11"/>
  <c r="E44" i="11"/>
  <c r="F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W44" i="11"/>
  <c r="AX44" i="11"/>
  <c r="AY44" i="11"/>
  <c r="AZ44" i="11"/>
  <c r="BA44" i="11"/>
  <c r="BM44" i="11"/>
  <c r="BW44" i="10" s="1"/>
  <c r="BN44" i="11"/>
  <c r="BO44" i="11"/>
  <c r="BP44" i="11"/>
  <c r="BQ44" i="11"/>
  <c r="CC44" i="11"/>
  <c r="CD44" i="11"/>
  <c r="CE44" i="11"/>
  <c r="CF44" i="11"/>
  <c r="CG44" i="11"/>
  <c r="A45" i="11"/>
  <c r="B45" i="11"/>
  <c r="C45" i="11"/>
  <c r="D45" i="11"/>
  <c r="E45" i="11"/>
  <c r="F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W45" i="11"/>
  <c r="AX45" i="11"/>
  <c r="AY45" i="11"/>
  <c r="AZ45" i="11"/>
  <c r="BA45" i="11"/>
  <c r="BM45" i="11"/>
  <c r="BW45" i="10" s="1"/>
  <c r="BN45" i="11"/>
  <c r="BO45" i="11"/>
  <c r="BP45" i="11"/>
  <c r="BQ45" i="11"/>
  <c r="CC45" i="11"/>
  <c r="CD45" i="11"/>
  <c r="CE45" i="11"/>
  <c r="CF45" i="11"/>
  <c r="CG45" i="11"/>
  <c r="A46" i="11"/>
  <c r="B46" i="11"/>
  <c r="C46" i="11"/>
  <c r="D46" i="11"/>
  <c r="E46" i="11"/>
  <c r="F46" i="11"/>
  <c r="R46" i="11"/>
  <c r="S46" i="11"/>
  <c r="T46" i="11"/>
  <c r="U46" i="11"/>
  <c r="V46" i="11"/>
  <c r="W46" i="11"/>
  <c r="BS46" i="10" s="1"/>
  <c r="X46" i="11"/>
  <c r="Y46" i="11"/>
  <c r="Z46" i="11"/>
  <c r="AA46" i="11"/>
  <c r="AB46" i="11"/>
  <c r="AL46" i="9" s="1"/>
  <c r="AC46" i="11"/>
  <c r="AD46" i="11"/>
  <c r="AE46" i="11"/>
  <c r="AF46" i="11"/>
  <c r="AG46" i="11"/>
  <c r="AH46" i="11"/>
  <c r="AI46" i="11"/>
  <c r="AJ46" i="11"/>
  <c r="AK46" i="11"/>
  <c r="AW46" i="11"/>
  <c r="AX46" i="11"/>
  <c r="AY46" i="11"/>
  <c r="AZ46" i="11"/>
  <c r="BA46" i="11"/>
  <c r="BM46" i="11"/>
  <c r="BW46" i="10" s="1"/>
  <c r="BN46" i="11"/>
  <c r="BO46" i="11"/>
  <c r="BP46" i="11"/>
  <c r="BQ46" i="11"/>
  <c r="CC46" i="11"/>
  <c r="CD46" i="11"/>
  <c r="CE46" i="11"/>
  <c r="CF46" i="11"/>
  <c r="CG46" i="11"/>
  <c r="A47" i="11"/>
  <c r="B47" i="11"/>
  <c r="AJ47" i="9" s="1"/>
  <c r="C47" i="11"/>
  <c r="D47" i="11"/>
  <c r="E47" i="11"/>
  <c r="F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AI47" i="11"/>
  <c r="AJ47" i="11"/>
  <c r="AK47" i="11"/>
  <c r="AW47" i="11"/>
  <c r="AX47" i="11"/>
  <c r="AY47" i="11"/>
  <c r="AZ47" i="11"/>
  <c r="BA47" i="11"/>
  <c r="BM47" i="11"/>
  <c r="BW47" i="10" s="1"/>
  <c r="BN47" i="11"/>
  <c r="BO47" i="11"/>
  <c r="BP47" i="11"/>
  <c r="BQ47" i="11"/>
  <c r="CC47" i="11"/>
  <c r="CD47" i="11"/>
  <c r="CE47" i="11"/>
  <c r="CF47" i="11"/>
  <c r="CG47" i="11"/>
  <c r="A48" i="11"/>
  <c r="B48" i="11"/>
  <c r="C48" i="11"/>
  <c r="D48" i="11"/>
  <c r="E48" i="11"/>
  <c r="F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AI48" i="11"/>
  <c r="AJ48" i="11"/>
  <c r="AK48" i="11"/>
  <c r="AW48" i="11"/>
  <c r="AX48" i="11"/>
  <c r="AY48" i="11"/>
  <c r="AZ48" i="11"/>
  <c r="BA48" i="11"/>
  <c r="BM48" i="11"/>
  <c r="BW48" i="10" s="1"/>
  <c r="BN48" i="11"/>
  <c r="BO48" i="11"/>
  <c r="BP48" i="11"/>
  <c r="BQ48" i="11"/>
  <c r="CC48" i="11"/>
  <c r="CD48" i="11"/>
  <c r="CE48" i="11"/>
  <c r="CF48" i="11"/>
  <c r="CG48" i="11"/>
  <c r="A49" i="11"/>
  <c r="B49" i="11"/>
  <c r="C49" i="11"/>
  <c r="D49" i="11"/>
  <c r="E49" i="11"/>
  <c r="F49" i="11"/>
  <c r="R49" i="11"/>
  <c r="S49" i="11"/>
  <c r="T49" i="11"/>
  <c r="U49" i="11"/>
  <c r="V49" i="11"/>
  <c r="W49" i="11"/>
  <c r="X49" i="11"/>
  <c r="Y49" i="11"/>
  <c r="Z49" i="11"/>
  <c r="AA49" i="11"/>
  <c r="AB49" i="11"/>
  <c r="AL49" i="9" s="1"/>
  <c r="AC49" i="11"/>
  <c r="AD49" i="11"/>
  <c r="AE49" i="11"/>
  <c r="AF49" i="11"/>
  <c r="AG49" i="11"/>
  <c r="AH49" i="11"/>
  <c r="AI49" i="11"/>
  <c r="AJ49" i="11"/>
  <c r="AK49" i="11"/>
  <c r="AW49" i="11"/>
  <c r="AX49" i="11"/>
  <c r="AY49" i="11"/>
  <c r="AZ49" i="11"/>
  <c r="BA49" i="11"/>
  <c r="BM49" i="11"/>
  <c r="BW49" i="10" s="1"/>
  <c r="BN49" i="11"/>
  <c r="BO49" i="11"/>
  <c r="BP49" i="11"/>
  <c r="BQ49" i="11"/>
  <c r="CC49" i="11"/>
  <c r="CD49" i="11"/>
  <c r="CE49" i="11"/>
  <c r="CF49" i="11"/>
  <c r="CG49" i="11"/>
  <c r="A50" i="11"/>
  <c r="B50" i="11"/>
  <c r="C50" i="11"/>
  <c r="D50" i="11"/>
  <c r="E50" i="11"/>
  <c r="F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W50" i="11"/>
  <c r="AX50" i="11"/>
  <c r="AY50" i="11"/>
  <c r="AZ50" i="11"/>
  <c r="BA50" i="11"/>
  <c r="BM50" i="11"/>
  <c r="BW50" i="10" s="1"/>
  <c r="BN50" i="11"/>
  <c r="BO50" i="11"/>
  <c r="BP50" i="11"/>
  <c r="BQ50" i="11"/>
  <c r="CC50" i="11"/>
  <c r="CD50" i="11"/>
  <c r="CE50" i="11"/>
  <c r="CF50" i="11"/>
  <c r="CG50" i="11"/>
  <c r="A51" i="11"/>
  <c r="B51" i="11"/>
  <c r="C51" i="11"/>
  <c r="D51" i="11"/>
  <c r="E51" i="11"/>
  <c r="F51" i="11"/>
  <c r="R51" i="11"/>
  <c r="S51" i="11"/>
  <c r="T51" i="11"/>
  <c r="U51" i="11"/>
  <c r="V51" i="11"/>
  <c r="W51" i="11"/>
  <c r="X51" i="11"/>
  <c r="Y51" i="11"/>
  <c r="Z51" i="11"/>
  <c r="AA51" i="11"/>
  <c r="AB51" i="11"/>
  <c r="AL51" i="9" s="1"/>
  <c r="AC51" i="11"/>
  <c r="AD51" i="11"/>
  <c r="AE51" i="11"/>
  <c r="AF51" i="11"/>
  <c r="AG51" i="11"/>
  <c r="AH51" i="11"/>
  <c r="AI51" i="11"/>
  <c r="AJ51" i="11"/>
  <c r="AK51" i="11"/>
  <c r="AW51" i="11"/>
  <c r="AX51" i="11"/>
  <c r="AY51" i="11"/>
  <c r="AZ51" i="11"/>
  <c r="BA51" i="11"/>
  <c r="BM51" i="11"/>
  <c r="BW51" i="10" s="1"/>
  <c r="BN51" i="11"/>
  <c r="BO51" i="11"/>
  <c r="BP51" i="11"/>
  <c r="BQ51" i="11"/>
  <c r="CC51" i="11"/>
  <c r="CD51" i="11"/>
  <c r="CE51" i="11"/>
  <c r="CF51" i="11"/>
  <c r="CG51" i="11"/>
  <c r="A52" i="11"/>
  <c r="B52" i="11"/>
  <c r="C52" i="11"/>
  <c r="D52" i="11"/>
  <c r="E52" i="11"/>
  <c r="F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W52" i="11"/>
  <c r="AX52" i="11"/>
  <c r="AY52" i="11"/>
  <c r="AZ52" i="11"/>
  <c r="BA52" i="11"/>
  <c r="BM52" i="11"/>
  <c r="BW52" i="10" s="1"/>
  <c r="BN52" i="11"/>
  <c r="BO52" i="11"/>
  <c r="BP52" i="11"/>
  <c r="BQ52" i="11"/>
  <c r="CC52" i="11"/>
  <c r="CD52" i="11"/>
  <c r="CE52" i="11"/>
  <c r="CF52" i="11"/>
  <c r="CG52" i="11"/>
  <c r="A53" i="11"/>
  <c r="B53" i="11"/>
  <c r="BR53" i="10" s="1"/>
  <c r="C53" i="11"/>
  <c r="D53" i="11"/>
  <c r="E53" i="11"/>
  <c r="F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W53" i="11"/>
  <c r="AX53" i="11"/>
  <c r="AY53" i="11"/>
  <c r="AZ53" i="11"/>
  <c r="BA53" i="11"/>
  <c r="BM53" i="11"/>
  <c r="BW53" i="10" s="1"/>
  <c r="BN53" i="11"/>
  <c r="BO53" i="11"/>
  <c r="BP53" i="11"/>
  <c r="BQ53" i="11"/>
  <c r="CC53" i="11"/>
  <c r="CD53" i="11"/>
  <c r="CE53" i="11"/>
  <c r="CF53" i="11"/>
  <c r="CG53" i="11"/>
  <c r="A54" i="11"/>
  <c r="B54" i="11"/>
  <c r="C54" i="11"/>
  <c r="D54" i="11"/>
  <c r="E54" i="11"/>
  <c r="F54" i="11"/>
  <c r="R54" i="11"/>
  <c r="S54" i="11"/>
  <c r="T54" i="11"/>
  <c r="U54" i="11"/>
  <c r="V54" i="11"/>
  <c r="W54" i="11"/>
  <c r="X54" i="11"/>
  <c r="Y54" i="11"/>
  <c r="Z54" i="11"/>
  <c r="AA54" i="11"/>
  <c r="AB54" i="11"/>
  <c r="AL54" i="9" s="1"/>
  <c r="AC54" i="11"/>
  <c r="AD54" i="11"/>
  <c r="AE54" i="11"/>
  <c r="AF54" i="11"/>
  <c r="AG54" i="11"/>
  <c r="AH54" i="11"/>
  <c r="AI54" i="11"/>
  <c r="AJ54" i="11"/>
  <c r="AK54" i="11"/>
  <c r="AW54" i="11"/>
  <c r="AX54" i="11"/>
  <c r="AY54" i="11"/>
  <c r="AZ54" i="11"/>
  <c r="BA54" i="11"/>
  <c r="BM54" i="11"/>
  <c r="BW54" i="10" s="1"/>
  <c r="BN54" i="11"/>
  <c r="BO54" i="11"/>
  <c r="BP54" i="11"/>
  <c r="BQ54" i="11"/>
  <c r="CC54" i="11"/>
  <c r="CD54" i="11"/>
  <c r="CE54" i="11"/>
  <c r="CF54" i="11"/>
  <c r="CG54" i="11"/>
  <c r="A55" i="11"/>
  <c r="B55" i="11"/>
  <c r="C55" i="11"/>
  <c r="D55" i="11"/>
  <c r="E55" i="11"/>
  <c r="F55" i="11"/>
  <c r="R55" i="11"/>
  <c r="S55" i="11"/>
  <c r="T55" i="11"/>
  <c r="U55" i="11"/>
  <c r="V55" i="11"/>
  <c r="W55" i="11"/>
  <c r="X55" i="11"/>
  <c r="Y55" i="11"/>
  <c r="Z55" i="11"/>
  <c r="AA55" i="11"/>
  <c r="AB55" i="11"/>
  <c r="AL55" i="9" s="1"/>
  <c r="AC55" i="11"/>
  <c r="AD55" i="11"/>
  <c r="AE55" i="11"/>
  <c r="AF55" i="11"/>
  <c r="AG55" i="11"/>
  <c r="AH55" i="11"/>
  <c r="AI55" i="11"/>
  <c r="AJ55" i="11"/>
  <c r="AK55" i="11"/>
  <c r="AW55" i="11"/>
  <c r="AX55" i="11"/>
  <c r="AY55" i="11"/>
  <c r="AZ55" i="11"/>
  <c r="BA55" i="11"/>
  <c r="BM55" i="11"/>
  <c r="BW55" i="10" s="1"/>
  <c r="BN55" i="11"/>
  <c r="BO55" i="11"/>
  <c r="BP55" i="11"/>
  <c r="BQ55" i="11"/>
  <c r="CC55" i="11"/>
  <c r="CD55" i="11"/>
  <c r="CE55" i="11"/>
  <c r="CF55" i="11"/>
  <c r="CG55" i="11"/>
  <c r="A56" i="11"/>
  <c r="B56" i="11"/>
  <c r="C56" i="11"/>
  <c r="D56" i="11"/>
  <c r="E56" i="11"/>
  <c r="F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W56" i="11"/>
  <c r="AX56" i="11"/>
  <c r="AY56" i="11"/>
  <c r="AZ56" i="11"/>
  <c r="BA56" i="11"/>
  <c r="BM56" i="11"/>
  <c r="BW56" i="10" s="1"/>
  <c r="BN56" i="11"/>
  <c r="BO56" i="11"/>
  <c r="BP56" i="11"/>
  <c r="BQ56" i="11"/>
  <c r="CC56" i="11"/>
  <c r="CD56" i="11"/>
  <c r="CE56" i="11"/>
  <c r="CF56" i="11"/>
  <c r="CG56" i="11"/>
  <c r="A57" i="11"/>
  <c r="B57" i="11"/>
  <c r="C57" i="11"/>
  <c r="D57" i="11"/>
  <c r="E57" i="11"/>
  <c r="F57" i="11"/>
  <c r="R57" i="11"/>
  <c r="S57" i="11"/>
  <c r="T57" i="11"/>
  <c r="U57" i="11"/>
  <c r="V57" i="11"/>
  <c r="W57" i="11"/>
  <c r="BS57" i="10" s="1"/>
  <c r="X57" i="11"/>
  <c r="Y57" i="11"/>
  <c r="Z57" i="11"/>
  <c r="AA57" i="11"/>
  <c r="AB57" i="11"/>
  <c r="AL57" i="9" s="1"/>
  <c r="AC57" i="11"/>
  <c r="AD57" i="11"/>
  <c r="AE57" i="11"/>
  <c r="AF57" i="11"/>
  <c r="AG57" i="11"/>
  <c r="AH57" i="11"/>
  <c r="AI57" i="11"/>
  <c r="AJ57" i="11"/>
  <c r="AK57" i="11"/>
  <c r="AW57" i="11"/>
  <c r="AX57" i="11"/>
  <c r="AY57" i="11"/>
  <c r="AZ57" i="11"/>
  <c r="BA57" i="11"/>
  <c r="BM57" i="11"/>
  <c r="BW57" i="10" s="1"/>
  <c r="BN57" i="11"/>
  <c r="BO57" i="11"/>
  <c r="BP57" i="11"/>
  <c r="BQ57" i="11"/>
  <c r="CC57" i="11"/>
  <c r="CD57" i="11"/>
  <c r="CE57" i="11"/>
  <c r="CF57" i="11"/>
  <c r="CG57" i="11"/>
  <c r="A58" i="11"/>
  <c r="B58" i="11"/>
  <c r="C58" i="11"/>
  <c r="D58" i="11"/>
  <c r="E58" i="11"/>
  <c r="F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AK58" i="11"/>
  <c r="AW58" i="11"/>
  <c r="AX58" i="11"/>
  <c r="AY58" i="11"/>
  <c r="AZ58" i="11"/>
  <c r="BA58" i="11"/>
  <c r="BM58" i="11"/>
  <c r="BN58" i="11"/>
  <c r="BO58" i="11"/>
  <c r="BP58" i="11"/>
  <c r="BQ58" i="11"/>
  <c r="CC58" i="11"/>
  <c r="CD58" i="11"/>
  <c r="CE58" i="11"/>
  <c r="CF58" i="11"/>
  <c r="CG58" i="11"/>
  <c r="A59" i="11"/>
  <c r="B59" i="11"/>
  <c r="C59" i="11"/>
  <c r="D59" i="11"/>
  <c r="E59" i="11"/>
  <c r="F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AK59" i="11"/>
  <c r="AW59" i="11"/>
  <c r="AX59" i="11"/>
  <c r="AY59" i="11"/>
  <c r="AZ59" i="11"/>
  <c r="BA59" i="11"/>
  <c r="BM59" i="11"/>
  <c r="BW59" i="10" s="1"/>
  <c r="BN59" i="11"/>
  <c r="BO59" i="11"/>
  <c r="BP59" i="11"/>
  <c r="BQ59" i="11"/>
  <c r="CC59" i="11"/>
  <c r="CD59" i="11"/>
  <c r="CE59" i="11"/>
  <c r="CF59" i="11"/>
  <c r="CG59" i="11"/>
  <c r="A60" i="11"/>
  <c r="B60" i="11"/>
  <c r="C60" i="11"/>
  <c r="D60" i="11"/>
  <c r="E60" i="11"/>
  <c r="F60" i="11"/>
  <c r="R60" i="11"/>
  <c r="S60" i="11"/>
  <c r="T60" i="11"/>
  <c r="U60" i="11"/>
  <c r="V60" i="11"/>
  <c r="W60" i="11"/>
  <c r="BS60" i="10" s="1"/>
  <c r="X60" i="11"/>
  <c r="Y60" i="11"/>
  <c r="Z60" i="11"/>
  <c r="AA60" i="11"/>
  <c r="AB60" i="11"/>
  <c r="AL60" i="9" s="1"/>
  <c r="AC60" i="11"/>
  <c r="AD60" i="11"/>
  <c r="AE60" i="11"/>
  <c r="AF60" i="11"/>
  <c r="AG60" i="11"/>
  <c r="AH60" i="11"/>
  <c r="AI60" i="11"/>
  <c r="AJ60" i="11"/>
  <c r="AK60" i="11"/>
  <c r="AW60" i="11"/>
  <c r="AX60" i="11"/>
  <c r="AY60" i="11"/>
  <c r="AZ60" i="11"/>
  <c r="BA60" i="11"/>
  <c r="BM60" i="11"/>
  <c r="BW60" i="10" s="1"/>
  <c r="BN60" i="11"/>
  <c r="BO60" i="11"/>
  <c r="BP60" i="11"/>
  <c r="BQ60" i="11"/>
  <c r="CC60" i="11"/>
  <c r="CD60" i="11"/>
  <c r="CE60" i="11"/>
  <c r="CF60" i="11"/>
  <c r="CG60" i="11"/>
  <c r="A61" i="11"/>
  <c r="B61" i="11"/>
  <c r="DD62" i="10" s="1"/>
  <c r="C61" i="11"/>
  <c r="D61" i="11"/>
  <c r="E61" i="11"/>
  <c r="F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AK61" i="11"/>
  <c r="AW61" i="11"/>
  <c r="AX61" i="11"/>
  <c r="AY61" i="11"/>
  <c r="AZ61" i="11"/>
  <c r="BA61" i="11"/>
  <c r="BM61" i="11"/>
  <c r="BW61" i="10" s="1"/>
  <c r="BN61" i="11"/>
  <c r="BO61" i="11"/>
  <c r="BP61" i="11"/>
  <c r="BQ61" i="11"/>
  <c r="CC61" i="11"/>
  <c r="CD61" i="11"/>
  <c r="CE61" i="11"/>
  <c r="CF61" i="11"/>
  <c r="CG61" i="11"/>
  <c r="A62" i="11"/>
  <c r="B62" i="11"/>
  <c r="BR62" i="10" s="1"/>
  <c r="C62" i="11"/>
  <c r="D62" i="11"/>
  <c r="E62" i="11"/>
  <c r="F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AK62" i="11"/>
  <c r="AW62" i="11"/>
  <c r="AX62" i="11"/>
  <c r="AY62" i="11"/>
  <c r="AZ62" i="11"/>
  <c r="BA62" i="11"/>
  <c r="BM62" i="11"/>
  <c r="BW62" i="10" s="1"/>
  <c r="BN62" i="11"/>
  <c r="BO62" i="11"/>
  <c r="BP62" i="11"/>
  <c r="BQ62" i="11"/>
  <c r="CC62" i="11"/>
  <c r="CD62" i="11"/>
  <c r="CE62" i="11"/>
  <c r="CF62" i="11"/>
  <c r="CG62" i="11"/>
  <c r="A63" i="11"/>
  <c r="B63" i="11"/>
  <c r="C63" i="11"/>
  <c r="D63" i="11"/>
  <c r="E63" i="11"/>
  <c r="F63" i="11"/>
  <c r="R63" i="11"/>
  <c r="S63" i="11"/>
  <c r="T63" i="11"/>
  <c r="U63" i="11"/>
  <c r="V63" i="11"/>
  <c r="W63" i="11"/>
  <c r="X63" i="11"/>
  <c r="Y63" i="11"/>
  <c r="Z63" i="11"/>
  <c r="AA63" i="11"/>
  <c r="AB63" i="11"/>
  <c r="AL63" i="9" s="1"/>
  <c r="AC63" i="11"/>
  <c r="AD63" i="11"/>
  <c r="AE63" i="11"/>
  <c r="AF63" i="11"/>
  <c r="AG63" i="11"/>
  <c r="AH63" i="11"/>
  <c r="AI63" i="11"/>
  <c r="AJ63" i="11"/>
  <c r="AK63" i="11"/>
  <c r="AW63" i="11"/>
  <c r="AX63" i="11"/>
  <c r="AY63" i="11"/>
  <c r="AZ63" i="11"/>
  <c r="BA63" i="11"/>
  <c r="BM63" i="11"/>
  <c r="BW63" i="10" s="1"/>
  <c r="BN63" i="11"/>
  <c r="BO63" i="11"/>
  <c r="BP63" i="11"/>
  <c r="BQ63" i="11"/>
  <c r="CC63" i="11"/>
  <c r="CD63" i="11"/>
  <c r="CE63" i="11"/>
  <c r="CF63" i="11"/>
  <c r="CG63" i="11"/>
  <c r="A64" i="11"/>
  <c r="B64" i="11"/>
  <c r="C64" i="11"/>
  <c r="D64" i="11"/>
  <c r="E64" i="11"/>
  <c r="F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W64" i="11"/>
  <c r="AX64" i="11"/>
  <c r="AY64" i="11"/>
  <c r="AZ64" i="11"/>
  <c r="BA64" i="11"/>
  <c r="BM64" i="11"/>
  <c r="BW64" i="10" s="1"/>
  <c r="BN64" i="11"/>
  <c r="BO64" i="11"/>
  <c r="BP64" i="11"/>
  <c r="BQ64" i="11"/>
  <c r="CC64" i="11"/>
  <c r="CD64" i="11"/>
  <c r="CE64" i="11"/>
  <c r="CF64" i="11"/>
  <c r="CG64" i="11"/>
  <c r="A65" i="11"/>
  <c r="B65" i="11"/>
  <c r="DD66" i="10" s="1"/>
  <c r="C65" i="11"/>
  <c r="D65" i="11"/>
  <c r="E65" i="11"/>
  <c r="F65" i="11"/>
  <c r="R65" i="11"/>
  <c r="S65" i="11"/>
  <c r="T65" i="11"/>
  <c r="U65" i="11"/>
  <c r="V65" i="11"/>
  <c r="W65" i="11"/>
  <c r="BS65" i="10" s="1"/>
  <c r="X65" i="11"/>
  <c r="Y65" i="11"/>
  <c r="Z65" i="11"/>
  <c r="AA65" i="11"/>
  <c r="AB65" i="11"/>
  <c r="AL65" i="9" s="1"/>
  <c r="AC65" i="11"/>
  <c r="AD65" i="11"/>
  <c r="AE65" i="11"/>
  <c r="AF65" i="11"/>
  <c r="AG65" i="11"/>
  <c r="AH65" i="11"/>
  <c r="AI65" i="11"/>
  <c r="AJ65" i="11"/>
  <c r="AK65" i="11"/>
  <c r="AW65" i="11"/>
  <c r="AX65" i="11"/>
  <c r="AY65" i="11"/>
  <c r="AZ65" i="11"/>
  <c r="BA65" i="11"/>
  <c r="BM65" i="11"/>
  <c r="BW65" i="10" s="1"/>
  <c r="BN65" i="11"/>
  <c r="BO65" i="11"/>
  <c r="BP65" i="11"/>
  <c r="BQ65" i="11"/>
  <c r="CC65" i="11"/>
  <c r="CD65" i="11"/>
  <c r="CE65" i="11"/>
  <c r="CF65" i="11"/>
  <c r="CG65" i="11"/>
  <c r="A66" i="11"/>
  <c r="B66" i="11"/>
  <c r="C66" i="11"/>
  <c r="D66" i="11"/>
  <c r="E66" i="11"/>
  <c r="F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AK66" i="11"/>
  <c r="AW66" i="11"/>
  <c r="AX66" i="11"/>
  <c r="AY66" i="11"/>
  <c r="AZ66" i="11"/>
  <c r="BA66" i="11"/>
  <c r="BM66" i="11"/>
  <c r="BW66" i="10" s="1"/>
  <c r="BN66" i="11"/>
  <c r="BO66" i="11"/>
  <c r="BP66" i="11"/>
  <c r="BQ66" i="11"/>
  <c r="CC66" i="11"/>
  <c r="CD66" i="11"/>
  <c r="CE66" i="11"/>
  <c r="CF66" i="11"/>
  <c r="CG66" i="11"/>
  <c r="A67" i="11"/>
  <c r="B67" i="11"/>
  <c r="BR67" i="10" s="1"/>
  <c r="C67" i="11"/>
  <c r="D67" i="11"/>
  <c r="E67" i="11"/>
  <c r="F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W67" i="11"/>
  <c r="AX67" i="11"/>
  <c r="AY67" i="11"/>
  <c r="AZ67" i="11"/>
  <c r="BA67" i="11"/>
  <c r="BM67" i="11"/>
  <c r="BW67" i="10" s="1"/>
  <c r="BN67" i="11"/>
  <c r="BO67" i="11"/>
  <c r="BP67" i="11"/>
  <c r="BQ67" i="11"/>
  <c r="CC67" i="11"/>
  <c r="CD67" i="11"/>
  <c r="CE67" i="11"/>
  <c r="CF67" i="11"/>
  <c r="CG67" i="11"/>
  <c r="A68" i="11"/>
  <c r="B68" i="11"/>
  <c r="C68" i="11"/>
  <c r="D68" i="11"/>
  <c r="E68" i="11"/>
  <c r="F68" i="11"/>
  <c r="R68" i="11"/>
  <c r="S68" i="11"/>
  <c r="T68" i="11"/>
  <c r="U68" i="11"/>
  <c r="V68" i="11"/>
  <c r="W68" i="11"/>
  <c r="BS68" i="10" s="1"/>
  <c r="X68" i="11"/>
  <c r="Y68" i="11"/>
  <c r="Z68" i="11"/>
  <c r="AA68" i="11"/>
  <c r="AB68" i="11"/>
  <c r="AL68" i="9" s="1"/>
  <c r="AC68" i="11"/>
  <c r="AD68" i="11"/>
  <c r="AE68" i="11"/>
  <c r="AF68" i="11"/>
  <c r="AG68" i="11"/>
  <c r="AH68" i="11"/>
  <c r="AI68" i="11"/>
  <c r="AJ68" i="11"/>
  <c r="AK68" i="11"/>
  <c r="AW68" i="11"/>
  <c r="AX68" i="11"/>
  <c r="AY68" i="11"/>
  <c r="AZ68" i="11"/>
  <c r="BA68" i="11"/>
  <c r="BM68" i="11"/>
  <c r="BW68" i="10" s="1"/>
  <c r="BN68" i="11"/>
  <c r="BO68" i="11"/>
  <c r="BP68" i="11"/>
  <c r="BQ68" i="11"/>
  <c r="CC68" i="11"/>
  <c r="CD68" i="11"/>
  <c r="CE68" i="11"/>
  <c r="CF68" i="11"/>
  <c r="CG68" i="11"/>
  <c r="A69" i="11"/>
  <c r="B69" i="11"/>
  <c r="DD70" i="10" s="1"/>
  <c r="C69" i="11"/>
  <c r="D69" i="11"/>
  <c r="E69" i="11"/>
  <c r="F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W69" i="11"/>
  <c r="AX69" i="11"/>
  <c r="AY69" i="11"/>
  <c r="AZ69" i="11"/>
  <c r="BA69" i="11"/>
  <c r="BM69" i="11"/>
  <c r="BW69" i="10" s="1"/>
  <c r="BN69" i="11"/>
  <c r="BO69" i="11"/>
  <c r="BP69" i="11"/>
  <c r="BQ69" i="11"/>
  <c r="CC69" i="11"/>
  <c r="CD69" i="11"/>
  <c r="CE69" i="11"/>
  <c r="CF69" i="11"/>
  <c r="CG69" i="11"/>
  <c r="A70" i="11"/>
  <c r="B70" i="11"/>
  <c r="C70" i="11"/>
  <c r="D70" i="11"/>
  <c r="E70" i="11"/>
  <c r="F70" i="11"/>
  <c r="R70" i="11"/>
  <c r="S70" i="11"/>
  <c r="T70" i="11"/>
  <c r="U70" i="11"/>
  <c r="V70" i="11"/>
  <c r="W70" i="11"/>
  <c r="BS70" i="10" s="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W70" i="11"/>
  <c r="AX70" i="11"/>
  <c r="AY70" i="11"/>
  <c r="AZ70" i="11"/>
  <c r="BA70" i="11"/>
  <c r="BM70" i="11"/>
  <c r="BW70" i="10" s="1"/>
  <c r="BN70" i="11"/>
  <c r="BO70" i="11"/>
  <c r="BP70" i="11"/>
  <c r="BQ70" i="11"/>
  <c r="CC70" i="11"/>
  <c r="CD70" i="11"/>
  <c r="CE70" i="11"/>
  <c r="CF70" i="11"/>
  <c r="CG70" i="11"/>
  <c r="A71" i="11"/>
  <c r="B71" i="11"/>
  <c r="C71" i="11"/>
  <c r="D71" i="11"/>
  <c r="E71" i="11"/>
  <c r="F71" i="11"/>
  <c r="R71" i="11"/>
  <c r="S71" i="11"/>
  <c r="T71" i="11"/>
  <c r="U71" i="11"/>
  <c r="V71" i="11"/>
  <c r="W71" i="11"/>
  <c r="X71" i="11"/>
  <c r="Y71" i="11"/>
  <c r="Z71" i="11"/>
  <c r="AA71" i="11"/>
  <c r="AB71" i="11"/>
  <c r="AL71" i="9" s="1"/>
  <c r="AC71" i="11"/>
  <c r="AD71" i="11"/>
  <c r="AE71" i="11"/>
  <c r="AF71" i="11"/>
  <c r="AG71" i="11"/>
  <c r="AH71" i="11"/>
  <c r="AI71" i="11"/>
  <c r="AJ71" i="11"/>
  <c r="AK71" i="11"/>
  <c r="AW71" i="11"/>
  <c r="AX71" i="11"/>
  <c r="AY71" i="11"/>
  <c r="AZ71" i="11"/>
  <c r="BA71" i="11"/>
  <c r="BM71" i="11"/>
  <c r="BW71" i="10" s="1"/>
  <c r="BN71" i="11"/>
  <c r="BO71" i="11"/>
  <c r="BP71" i="11"/>
  <c r="BQ71" i="11"/>
  <c r="CC71" i="11"/>
  <c r="CD71" i="11"/>
  <c r="CE71" i="11"/>
  <c r="CF71" i="11"/>
  <c r="CG71" i="11"/>
  <c r="A72" i="11"/>
  <c r="B72" i="11"/>
  <c r="C72" i="11"/>
  <c r="D72" i="11"/>
  <c r="E72" i="11"/>
  <c r="F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AK72" i="11"/>
  <c r="AW72" i="11"/>
  <c r="AX72" i="11"/>
  <c r="AY72" i="11"/>
  <c r="AZ72" i="11"/>
  <c r="BA72" i="11"/>
  <c r="BM72" i="11"/>
  <c r="BW72" i="10" s="1"/>
  <c r="BN72" i="11"/>
  <c r="BO72" i="11"/>
  <c r="BP72" i="11"/>
  <c r="BQ72" i="11"/>
  <c r="CC72" i="11"/>
  <c r="CD72" i="11"/>
  <c r="CE72" i="11"/>
  <c r="CF72" i="11"/>
  <c r="CG72" i="11"/>
  <c r="A73" i="11"/>
  <c r="B73" i="11"/>
  <c r="C73" i="11"/>
  <c r="D73" i="11"/>
  <c r="E73" i="11"/>
  <c r="F73" i="11"/>
  <c r="R73" i="11"/>
  <c r="S73" i="11"/>
  <c r="T73" i="11"/>
  <c r="U73" i="11"/>
  <c r="V73" i="11"/>
  <c r="W73" i="11"/>
  <c r="X73" i="11"/>
  <c r="Y73" i="11"/>
  <c r="Z73" i="11"/>
  <c r="AA73" i="11"/>
  <c r="AB73" i="11"/>
  <c r="AL73" i="9" s="1"/>
  <c r="AC73" i="11"/>
  <c r="AD73" i="11"/>
  <c r="AE73" i="11"/>
  <c r="AF73" i="11"/>
  <c r="AG73" i="11"/>
  <c r="AH73" i="11"/>
  <c r="AI73" i="11"/>
  <c r="AJ73" i="11"/>
  <c r="AK73" i="11"/>
  <c r="AW73" i="11"/>
  <c r="AX73" i="11"/>
  <c r="AY73" i="11"/>
  <c r="AZ73" i="11"/>
  <c r="BA73" i="11"/>
  <c r="BM73" i="11"/>
  <c r="BW73" i="10" s="1"/>
  <c r="BN73" i="11"/>
  <c r="BO73" i="11"/>
  <c r="BP73" i="11"/>
  <c r="BQ73" i="11"/>
  <c r="CC73" i="11"/>
  <c r="CD73" i="11"/>
  <c r="CE73" i="11"/>
  <c r="CF73" i="11"/>
  <c r="CG73" i="11"/>
  <c r="A74" i="11"/>
  <c r="B74" i="11"/>
  <c r="C74" i="11"/>
  <c r="D74" i="11"/>
  <c r="E74" i="11"/>
  <c r="F74" i="11"/>
  <c r="R74" i="11"/>
  <c r="S74" i="11"/>
  <c r="T74" i="11"/>
  <c r="U74" i="11"/>
  <c r="V74" i="11"/>
  <c r="W74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AK74" i="11"/>
  <c r="AW74" i="11"/>
  <c r="AX74" i="11"/>
  <c r="AY74" i="11"/>
  <c r="AZ74" i="11"/>
  <c r="BA74" i="11"/>
  <c r="BM74" i="11"/>
  <c r="BW74" i="10" s="1"/>
  <c r="BN74" i="11"/>
  <c r="BO74" i="11"/>
  <c r="BP74" i="11"/>
  <c r="BQ74" i="11"/>
  <c r="CC74" i="11"/>
  <c r="CD74" i="11"/>
  <c r="CE74" i="11"/>
  <c r="CF74" i="11"/>
  <c r="CG74" i="11"/>
  <c r="A75" i="11"/>
  <c r="B75" i="11"/>
  <c r="C75" i="11"/>
  <c r="D75" i="11"/>
  <c r="E75" i="11"/>
  <c r="F75" i="11"/>
  <c r="R75" i="11"/>
  <c r="S75" i="11"/>
  <c r="T75" i="11"/>
  <c r="U75" i="11"/>
  <c r="V75" i="11"/>
  <c r="W75" i="11"/>
  <c r="X75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AK75" i="11"/>
  <c r="AW75" i="11"/>
  <c r="AX75" i="11"/>
  <c r="AY75" i="11"/>
  <c r="AZ75" i="11"/>
  <c r="BA75" i="11"/>
  <c r="BM75" i="11"/>
  <c r="BW75" i="10" s="1"/>
  <c r="BN75" i="11"/>
  <c r="BO75" i="11"/>
  <c r="BP75" i="11"/>
  <c r="BQ75" i="11"/>
  <c r="CC75" i="11"/>
  <c r="CD75" i="11"/>
  <c r="CE75" i="11"/>
  <c r="CF75" i="11"/>
  <c r="CG75" i="11"/>
  <c r="A76" i="11"/>
  <c r="B76" i="11"/>
  <c r="C76" i="11"/>
  <c r="D76" i="11"/>
  <c r="E76" i="11"/>
  <c r="F76" i="11"/>
  <c r="R76" i="11"/>
  <c r="S76" i="11"/>
  <c r="T76" i="11"/>
  <c r="U76" i="11"/>
  <c r="V76" i="11"/>
  <c r="W76" i="11"/>
  <c r="X76" i="11"/>
  <c r="Y76" i="11"/>
  <c r="Z76" i="11"/>
  <c r="AA76" i="11"/>
  <c r="AB76" i="11"/>
  <c r="AL76" i="9" s="1"/>
  <c r="AC76" i="11"/>
  <c r="AD76" i="11"/>
  <c r="AE76" i="11"/>
  <c r="AF76" i="11"/>
  <c r="AG76" i="11"/>
  <c r="AH76" i="11"/>
  <c r="AI76" i="11"/>
  <c r="AJ76" i="11"/>
  <c r="AK76" i="11"/>
  <c r="AW76" i="11"/>
  <c r="AX76" i="11"/>
  <c r="AY76" i="11"/>
  <c r="AZ76" i="11"/>
  <c r="BA76" i="11"/>
  <c r="BM76" i="11"/>
  <c r="BW76" i="10" s="1"/>
  <c r="BN76" i="11"/>
  <c r="BO76" i="11"/>
  <c r="BP76" i="11"/>
  <c r="BQ76" i="11"/>
  <c r="CC76" i="11"/>
  <c r="CD76" i="11"/>
  <c r="CE76" i="11"/>
  <c r="CF76" i="11"/>
  <c r="CG76" i="11"/>
  <c r="A77" i="11"/>
  <c r="B77" i="11"/>
  <c r="DD78" i="10" s="1"/>
  <c r="C77" i="11"/>
  <c r="D77" i="11"/>
  <c r="E77" i="11"/>
  <c r="F77" i="11"/>
  <c r="R77" i="11"/>
  <c r="S77" i="11"/>
  <c r="T77" i="11"/>
  <c r="U77" i="11"/>
  <c r="V77" i="11"/>
  <c r="W77" i="11"/>
  <c r="X77" i="11"/>
  <c r="Y77" i="11"/>
  <c r="Z77" i="11"/>
  <c r="AA77" i="11"/>
  <c r="AB77" i="11"/>
  <c r="AC77" i="11"/>
  <c r="AD77" i="11"/>
  <c r="AE77" i="11"/>
  <c r="AF77" i="11"/>
  <c r="AG77" i="11"/>
  <c r="AH77" i="11"/>
  <c r="AI77" i="11"/>
  <c r="AJ77" i="11"/>
  <c r="AK77" i="11"/>
  <c r="AW77" i="11"/>
  <c r="AX77" i="11"/>
  <c r="AY77" i="11"/>
  <c r="AZ77" i="11"/>
  <c r="BA77" i="11"/>
  <c r="BM77" i="11"/>
  <c r="BW77" i="10" s="1"/>
  <c r="BN77" i="11"/>
  <c r="BO77" i="11"/>
  <c r="BP77" i="11"/>
  <c r="BQ77" i="11"/>
  <c r="CC77" i="11"/>
  <c r="CD77" i="11"/>
  <c r="CE77" i="11"/>
  <c r="CF77" i="11"/>
  <c r="CG77" i="11"/>
  <c r="A78" i="11"/>
  <c r="B78" i="11"/>
  <c r="AJ78" i="9" s="1"/>
  <c r="C78" i="11"/>
  <c r="D78" i="11"/>
  <c r="E78" i="11"/>
  <c r="F78" i="11"/>
  <c r="R78" i="11"/>
  <c r="S78" i="11"/>
  <c r="T78" i="11"/>
  <c r="U78" i="11"/>
  <c r="V78" i="11"/>
  <c r="W78" i="11"/>
  <c r="X78" i="11"/>
  <c r="Y78" i="11"/>
  <c r="Z78" i="11"/>
  <c r="AA78" i="11"/>
  <c r="AB78" i="11"/>
  <c r="AC78" i="11"/>
  <c r="AD78" i="11"/>
  <c r="AE78" i="11"/>
  <c r="AF78" i="11"/>
  <c r="AG78" i="11"/>
  <c r="AH78" i="11"/>
  <c r="AI78" i="11"/>
  <c r="AJ78" i="11"/>
  <c r="AK78" i="11"/>
  <c r="AW78" i="11"/>
  <c r="AX78" i="11"/>
  <c r="AY78" i="11"/>
  <c r="AZ78" i="11"/>
  <c r="BA78" i="11"/>
  <c r="BM78" i="11"/>
  <c r="BW78" i="10" s="1"/>
  <c r="BN78" i="11"/>
  <c r="BO78" i="11"/>
  <c r="BP78" i="11"/>
  <c r="BQ78" i="11"/>
  <c r="CC78" i="11"/>
  <c r="CD78" i="11"/>
  <c r="CE78" i="11"/>
  <c r="CF78" i="11"/>
  <c r="CG78" i="11"/>
  <c r="A79" i="11"/>
  <c r="B79" i="11"/>
  <c r="C79" i="11"/>
  <c r="D79" i="11"/>
  <c r="E79" i="11"/>
  <c r="F79" i="11"/>
  <c r="R79" i="11"/>
  <c r="S79" i="11"/>
  <c r="T79" i="11"/>
  <c r="U79" i="11"/>
  <c r="V79" i="11"/>
  <c r="W79" i="11"/>
  <c r="X79" i="11"/>
  <c r="Y79" i="11"/>
  <c r="Z79" i="11"/>
  <c r="AA79" i="11"/>
  <c r="AB79" i="11"/>
  <c r="AL79" i="9" s="1"/>
  <c r="AC79" i="11"/>
  <c r="AD79" i="11"/>
  <c r="AE79" i="11"/>
  <c r="AF79" i="11"/>
  <c r="AG79" i="11"/>
  <c r="AH79" i="11"/>
  <c r="AI79" i="11"/>
  <c r="AJ79" i="11"/>
  <c r="AK79" i="11"/>
  <c r="AW79" i="11"/>
  <c r="AX79" i="11"/>
  <c r="AY79" i="11"/>
  <c r="AZ79" i="11"/>
  <c r="BA79" i="11"/>
  <c r="BM79" i="11"/>
  <c r="BW79" i="10" s="1"/>
  <c r="BN79" i="11"/>
  <c r="BO79" i="11"/>
  <c r="BP79" i="11"/>
  <c r="BQ79" i="11"/>
  <c r="CC79" i="11"/>
  <c r="CD79" i="11"/>
  <c r="CE79" i="11"/>
  <c r="CF79" i="11"/>
  <c r="CG79" i="11"/>
  <c r="A80" i="11"/>
  <c r="B80" i="11"/>
  <c r="C80" i="11"/>
  <c r="D80" i="11"/>
  <c r="E80" i="11"/>
  <c r="F80" i="11"/>
  <c r="R80" i="11"/>
  <c r="S80" i="11"/>
  <c r="T80" i="11"/>
  <c r="U80" i="11"/>
  <c r="V80" i="11"/>
  <c r="W80" i="11"/>
  <c r="X80" i="11"/>
  <c r="Y80" i="11"/>
  <c r="Z80" i="11"/>
  <c r="AA80" i="11"/>
  <c r="AB80" i="11"/>
  <c r="AC80" i="11"/>
  <c r="AD80" i="11"/>
  <c r="AE80" i="11"/>
  <c r="AF80" i="11"/>
  <c r="AG80" i="11"/>
  <c r="AH80" i="11"/>
  <c r="AI80" i="11"/>
  <c r="AJ80" i="11"/>
  <c r="AK80" i="11"/>
  <c r="AW80" i="11"/>
  <c r="AX80" i="11"/>
  <c r="AY80" i="11"/>
  <c r="AZ80" i="11"/>
  <c r="BA80" i="11"/>
  <c r="BM80" i="11"/>
  <c r="BW80" i="10" s="1"/>
  <c r="BN80" i="11"/>
  <c r="BO80" i="11"/>
  <c r="BP80" i="11"/>
  <c r="BQ80" i="11"/>
  <c r="CC80" i="11"/>
  <c r="CD80" i="11"/>
  <c r="CE80" i="11"/>
  <c r="CF80" i="11"/>
  <c r="CG80" i="11"/>
  <c r="A81" i="11"/>
  <c r="B81" i="11"/>
  <c r="DD82" i="10" s="1"/>
  <c r="C81" i="11"/>
  <c r="D81" i="11"/>
  <c r="E81" i="11"/>
  <c r="F81" i="11"/>
  <c r="R81" i="11"/>
  <c r="S81" i="11"/>
  <c r="T81" i="11"/>
  <c r="U81" i="11"/>
  <c r="V81" i="11"/>
  <c r="W81" i="11"/>
  <c r="BS81" i="10" s="1"/>
  <c r="X81" i="11"/>
  <c r="Y81" i="11"/>
  <c r="Z81" i="11"/>
  <c r="AA81" i="11"/>
  <c r="AB81" i="11"/>
  <c r="AL81" i="9" s="1"/>
  <c r="AC81" i="11"/>
  <c r="AD81" i="11"/>
  <c r="AE81" i="11"/>
  <c r="AF81" i="11"/>
  <c r="AG81" i="11"/>
  <c r="AH81" i="11"/>
  <c r="AI81" i="11"/>
  <c r="AJ81" i="11"/>
  <c r="AK81" i="11"/>
  <c r="AW81" i="11"/>
  <c r="AX81" i="11"/>
  <c r="AY81" i="11"/>
  <c r="AZ81" i="11"/>
  <c r="BA81" i="11"/>
  <c r="BM81" i="11"/>
  <c r="BW81" i="10" s="1"/>
  <c r="BN81" i="11"/>
  <c r="BO81" i="11"/>
  <c r="BP81" i="11"/>
  <c r="BQ81" i="11"/>
  <c r="CC81" i="11"/>
  <c r="CD81" i="11"/>
  <c r="CE81" i="11"/>
  <c r="CF81" i="11"/>
  <c r="CG81" i="11"/>
  <c r="A82" i="11"/>
  <c r="B82" i="11"/>
  <c r="C82" i="11"/>
  <c r="D82" i="11"/>
  <c r="E82" i="11"/>
  <c r="F82" i="11"/>
  <c r="R82" i="11"/>
  <c r="S82" i="11"/>
  <c r="T82" i="11"/>
  <c r="U82" i="11"/>
  <c r="V82" i="11"/>
  <c r="W82" i="11"/>
  <c r="X82" i="11"/>
  <c r="Y82" i="11"/>
  <c r="Z82" i="11"/>
  <c r="AA82" i="11"/>
  <c r="AB82" i="11"/>
  <c r="AC82" i="11"/>
  <c r="AD82" i="11"/>
  <c r="AE82" i="11"/>
  <c r="AF82" i="11"/>
  <c r="AG82" i="11"/>
  <c r="AH82" i="11"/>
  <c r="AI82" i="11"/>
  <c r="AJ82" i="11"/>
  <c r="AK82" i="11"/>
  <c r="AW82" i="11"/>
  <c r="AX82" i="11"/>
  <c r="AY82" i="11"/>
  <c r="AZ82" i="11"/>
  <c r="BA82" i="11"/>
  <c r="BM82" i="11"/>
  <c r="BW82" i="10" s="1"/>
  <c r="BN82" i="11"/>
  <c r="BO82" i="11"/>
  <c r="BP82" i="11"/>
  <c r="BQ82" i="11"/>
  <c r="CC82" i="11"/>
  <c r="CD82" i="11"/>
  <c r="CE82" i="11"/>
  <c r="CF82" i="11"/>
  <c r="CG82" i="11"/>
  <c r="A83" i="11"/>
  <c r="B83" i="11"/>
  <c r="C83" i="11"/>
  <c r="D83" i="11"/>
  <c r="E83" i="11"/>
  <c r="F83" i="11"/>
  <c r="R83" i="11"/>
  <c r="S83" i="11"/>
  <c r="T83" i="11"/>
  <c r="U83" i="11"/>
  <c r="V83" i="11"/>
  <c r="W83" i="11"/>
  <c r="X83" i="11"/>
  <c r="Y83" i="11"/>
  <c r="Z83" i="11"/>
  <c r="AA83" i="11"/>
  <c r="AB83" i="11"/>
  <c r="AC83" i="11"/>
  <c r="AD83" i="11"/>
  <c r="AE83" i="11"/>
  <c r="AF83" i="11"/>
  <c r="AG83" i="11"/>
  <c r="AH83" i="11"/>
  <c r="AI83" i="11"/>
  <c r="AJ83" i="11"/>
  <c r="AK83" i="11"/>
  <c r="AW83" i="11"/>
  <c r="AX83" i="11"/>
  <c r="AY83" i="11"/>
  <c r="AZ83" i="11"/>
  <c r="BA83" i="11"/>
  <c r="BM83" i="11"/>
  <c r="BW83" i="10" s="1"/>
  <c r="BN83" i="11"/>
  <c r="BO83" i="11"/>
  <c r="BP83" i="11"/>
  <c r="BQ83" i="11"/>
  <c r="CC83" i="11"/>
  <c r="CD83" i="11"/>
  <c r="CE83" i="11"/>
  <c r="CF83" i="11"/>
  <c r="CG83" i="11"/>
  <c r="A84" i="11"/>
  <c r="B84" i="11"/>
  <c r="C84" i="11"/>
  <c r="D84" i="11"/>
  <c r="E84" i="11"/>
  <c r="F84" i="11"/>
  <c r="R84" i="11"/>
  <c r="S84" i="11"/>
  <c r="T84" i="11"/>
  <c r="U84" i="11"/>
  <c r="V84" i="11"/>
  <c r="W84" i="11"/>
  <c r="BS84" i="10" s="1"/>
  <c r="X84" i="11"/>
  <c r="Y84" i="11"/>
  <c r="Z84" i="11"/>
  <c r="AA84" i="11"/>
  <c r="AB84" i="11"/>
  <c r="AL84" i="9" s="1"/>
  <c r="AC84" i="11"/>
  <c r="AD84" i="11"/>
  <c r="AE84" i="11"/>
  <c r="AF84" i="11"/>
  <c r="AG84" i="11"/>
  <c r="AH84" i="11"/>
  <c r="AI84" i="11"/>
  <c r="AJ84" i="11"/>
  <c r="AK84" i="11"/>
  <c r="AW84" i="11"/>
  <c r="AX84" i="11"/>
  <c r="AY84" i="11"/>
  <c r="AZ84" i="11"/>
  <c r="BA84" i="11"/>
  <c r="BM84" i="11"/>
  <c r="BW84" i="10" s="1"/>
  <c r="BN84" i="11"/>
  <c r="BO84" i="11"/>
  <c r="BP84" i="11"/>
  <c r="BQ84" i="11"/>
  <c r="CC84" i="11"/>
  <c r="CD84" i="11"/>
  <c r="CE84" i="11"/>
  <c r="CF84" i="11"/>
  <c r="CG84" i="11"/>
  <c r="A85" i="11"/>
  <c r="B85" i="11"/>
  <c r="DD86" i="10" s="1"/>
  <c r="C85" i="11"/>
  <c r="D85" i="11"/>
  <c r="E85" i="11"/>
  <c r="F85" i="11"/>
  <c r="R85" i="11"/>
  <c r="S85" i="11"/>
  <c r="T85" i="11"/>
  <c r="U85" i="11"/>
  <c r="V85" i="11"/>
  <c r="W85" i="11"/>
  <c r="X85" i="11"/>
  <c r="Y85" i="11"/>
  <c r="Z85" i="11"/>
  <c r="AA85" i="11"/>
  <c r="AB85" i="11"/>
  <c r="AC85" i="11"/>
  <c r="AD85" i="11"/>
  <c r="AE85" i="11"/>
  <c r="AF85" i="11"/>
  <c r="AG85" i="11"/>
  <c r="AH85" i="11"/>
  <c r="AI85" i="11"/>
  <c r="AJ85" i="11"/>
  <c r="AK85" i="11"/>
  <c r="AW85" i="11"/>
  <c r="AX85" i="11"/>
  <c r="AY85" i="11"/>
  <c r="AZ85" i="11"/>
  <c r="BA85" i="11"/>
  <c r="BM85" i="11"/>
  <c r="BW85" i="10" s="1"/>
  <c r="BN85" i="11"/>
  <c r="BO85" i="11"/>
  <c r="BP85" i="11"/>
  <c r="BQ85" i="11"/>
  <c r="CC85" i="11"/>
  <c r="CD85" i="11"/>
  <c r="CE85" i="11"/>
  <c r="CF85" i="11"/>
  <c r="CG85" i="11"/>
  <c r="A86" i="11"/>
  <c r="B86" i="11"/>
  <c r="BR86" i="10" s="1"/>
  <c r="C86" i="11"/>
  <c r="D86" i="11"/>
  <c r="E86" i="11"/>
  <c r="F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W86" i="11"/>
  <c r="AX86" i="11"/>
  <c r="AY86" i="11"/>
  <c r="AZ86" i="11"/>
  <c r="BA86" i="11"/>
  <c r="BM86" i="11"/>
  <c r="BW86" i="10" s="1"/>
  <c r="BN86" i="11"/>
  <c r="BO86" i="11"/>
  <c r="BP86" i="11"/>
  <c r="BQ86" i="11"/>
  <c r="CC86" i="11"/>
  <c r="CD86" i="11"/>
  <c r="CE86" i="11"/>
  <c r="CF86" i="11"/>
  <c r="CG86" i="11"/>
  <c r="A87" i="11"/>
  <c r="B87" i="11"/>
  <c r="C87" i="11"/>
  <c r="D87" i="11"/>
  <c r="E87" i="11"/>
  <c r="F87" i="11"/>
  <c r="R87" i="11"/>
  <c r="S87" i="11"/>
  <c r="T87" i="11"/>
  <c r="U87" i="11"/>
  <c r="V87" i="11"/>
  <c r="W87" i="11"/>
  <c r="X87" i="11"/>
  <c r="Y87" i="11"/>
  <c r="Z87" i="11"/>
  <c r="AA87" i="11"/>
  <c r="AB87" i="11"/>
  <c r="AL87" i="9" s="1"/>
  <c r="AC87" i="11"/>
  <c r="AD87" i="11"/>
  <c r="AE87" i="11"/>
  <c r="AF87" i="11"/>
  <c r="AG87" i="11"/>
  <c r="AH87" i="11"/>
  <c r="AI87" i="11"/>
  <c r="AJ87" i="11"/>
  <c r="AK87" i="11"/>
  <c r="AW87" i="11"/>
  <c r="AX87" i="11"/>
  <c r="AY87" i="11"/>
  <c r="AZ87" i="11"/>
  <c r="BA87" i="11"/>
  <c r="BM87" i="11"/>
  <c r="BW87" i="10" s="1"/>
  <c r="BN87" i="11"/>
  <c r="BO87" i="11"/>
  <c r="BP87" i="11"/>
  <c r="BQ87" i="11"/>
  <c r="CC87" i="11"/>
  <c r="CD87" i="11"/>
  <c r="CE87" i="11"/>
  <c r="CF87" i="11"/>
  <c r="CG87" i="11"/>
  <c r="A88" i="11"/>
  <c r="B88" i="11"/>
  <c r="C88" i="11"/>
  <c r="D88" i="11"/>
  <c r="E88" i="11"/>
  <c r="F88" i="11"/>
  <c r="R88" i="11"/>
  <c r="S88" i="11"/>
  <c r="T88" i="11"/>
  <c r="U88" i="11"/>
  <c r="V88" i="11"/>
  <c r="W88" i="11"/>
  <c r="X88" i="11"/>
  <c r="Y88" i="11"/>
  <c r="Z88" i="11"/>
  <c r="AA88" i="11"/>
  <c r="AB88" i="11"/>
  <c r="AC88" i="11"/>
  <c r="AD88" i="11"/>
  <c r="AE88" i="11"/>
  <c r="AF88" i="11"/>
  <c r="AG88" i="11"/>
  <c r="AH88" i="11"/>
  <c r="AI88" i="11"/>
  <c r="AJ88" i="11"/>
  <c r="AK88" i="11"/>
  <c r="AW88" i="11"/>
  <c r="AX88" i="11"/>
  <c r="AY88" i="11"/>
  <c r="AZ88" i="11"/>
  <c r="BA88" i="11"/>
  <c r="BM88" i="11"/>
  <c r="BW88" i="10" s="1"/>
  <c r="BN88" i="11"/>
  <c r="BO88" i="11"/>
  <c r="BP88" i="11"/>
  <c r="BQ88" i="11"/>
  <c r="CC88" i="11"/>
  <c r="CD88" i="11"/>
  <c r="CE88" i="11"/>
  <c r="CF88" i="11"/>
  <c r="CG88" i="11"/>
  <c r="A89" i="11"/>
  <c r="B89" i="11"/>
  <c r="C89" i="11"/>
  <c r="D89" i="11"/>
  <c r="E89" i="11"/>
  <c r="F89" i="11"/>
  <c r="R89" i="11"/>
  <c r="S89" i="11"/>
  <c r="T89" i="11"/>
  <c r="U89" i="11"/>
  <c r="V89" i="11"/>
  <c r="W89" i="11"/>
  <c r="AK89" i="9" s="1"/>
  <c r="X89" i="11"/>
  <c r="Y89" i="11"/>
  <c r="Z89" i="11"/>
  <c r="AA89" i="11"/>
  <c r="AB89" i="11"/>
  <c r="AL89" i="9" s="1"/>
  <c r="AC89" i="11"/>
  <c r="AD89" i="11"/>
  <c r="AE89" i="11"/>
  <c r="AF89" i="11"/>
  <c r="AG89" i="11"/>
  <c r="AH89" i="11"/>
  <c r="AI89" i="11"/>
  <c r="AJ89" i="11"/>
  <c r="AK89" i="11"/>
  <c r="AW89" i="11"/>
  <c r="AX89" i="11"/>
  <c r="AY89" i="11"/>
  <c r="AZ89" i="11"/>
  <c r="BA89" i="11"/>
  <c r="BM89" i="11"/>
  <c r="BW89" i="10" s="1"/>
  <c r="BN89" i="11"/>
  <c r="BO89" i="11"/>
  <c r="BP89" i="11"/>
  <c r="BQ89" i="11"/>
  <c r="CC89" i="11"/>
  <c r="CD89" i="11"/>
  <c r="CE89" i="11"/>
  <c r="CF89" i="11"/>
  <c r="CG89" i="11"/>
  <c r="A90" i="11"/>
  <c r="B90" i="11"/>
  <c r="C90" i="11"/>
  <c r="D90" i="11"/>
  <c r="E90" i="11"/>
  <c r="F90" i="11"/>
  <c r="R90" i="11"/>
  <c r="S90" i="11"/>
  <c r="T90" i="11"/>
  <c r="U90" i="11"/>
  <c r="V90" i="11"/>
  <c r="W90" i="11"/>
  <c r="X90" i="11"/>
  <c r="Y90" i="11"/>
  <c r="Z90" i="11"/>
  <c r="AA90" i="11"/>
  <c r="AB90" i="11"/>
  <c r="AC90" i="11"/>
  <c r="AD90" i="11"/>
  <c r="AE90" i="11"/>
  <c r="AF90" i="11"/>
  <c r="AG90" i="11"/>
  <c r="AH90" i="11"/>
  <c r="AI90" i="11"/>
  <c r="AJ90" i="11"/>
  <c r="AK90" i="11"/>
  <c r="AW90" i="11"/>
  <c r="AX90" i="11"/>
  <c r="AY90" i="11"/>
  <c r="AZ90" i="11"/>
  <c r="BA90" i="11"/>
  <c r="BM90" i="11"/>
  <c r="BW90" i="10" s="1"/>
  <c r="BN90" i="11"/>
  <c r="BO90" i="11"/>
  <c r="BP90" i="11"/>
  <c r="BQ90" i="11"/>
  <c r="CC90" i="11"/>
  <c r="CD90" i="11"/>
  <c r="CE90" i="11"/>
  <c r="CF90" i="11"/>
  <c r="CG90" i="11"/>
  <c r="A91" i="11"/>
  <c r="B91" i="11"/>
  <c r="C91" i="11"/>
  <c r="D91" i="11"/>
  <c r="E91" i="11"/>
  <c r="F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W91" i="11"/>
  <c r="AX91" i="11"/>
  <c r="AY91" i="11"/>
  <c r="AZ91" i="11"/>
  <c r="BA91" i="11"/>
  <c r="BM91" i="11"/>
  <c r="BW91" i="10" s="1"/>
  <c r="BN91" i="11"/>
  <c r="BO91" i="11"/>
  <c r="BP91" i="11"/>
  <c r="BQ91" i="11"/>
  <c r="CC91" i="11"/>
  <c r="CD91" i="11"/>
  <c r="CE91" i="11"/>
  <c r="CF91" i="11"/>
  <c r="CG91" i="11"/>
  <c r="A92" i="11"/>
  <c r="B92" i="11"/>
  <c r="C92" i="11"/>
  <c r="D92" i="11"/>
  <c r="E92" i="11"/>
  <c r="F92" i="11"/>
  <c r="R92" i="11"/>
  <c r="S92" i="11"/>
  <c r="T92" i="11"/>
  <c r="U92" i="11"/>
  <c r="V92" i="11"/>
  <c r="W92" i="11"/>
  <c r="X92" i="11"/>
  <c r="Y92" i="11"/>
  <c r="Z92" i="11"/>
  <c r="AA92" i="11"/>
  <c r="AB92" i="11"/>
  <c r="AL92" i="9" s="1"/>
  <c r="AC92" i="11"/>
  <c r="AD92" i="11"/>
  <c r="AE92" i="11"/>
  <c r="AF92" i="11"/>
  <c r="AG92" i="11"/>
  <c r="AH92" i="11"/>
  <c r="AI92" i="11"/>
  <c r="AJ92" i="11"/>
  <c r="AK92" i="11"/>
  <c r="AW92" i="11"/>
  <c r="AX92" i="11"/>
  <c r="AY92" i="11"/>
  <c r="AZ92" i="11"/>
  <c r="BA92" i="11"/>
  <c r="BM92" i="11"/>
  <c r="BW92" i="10" s="1"/>
  <c r="BN92" i="11"/>
  <c r="BO92" i="11"/>
  <c r="BP92" i="11"/>
  <c r="BQ92" i="11"/>
  <c r="CC92" i="11"/>
  <c r="CD92" i="11"/>
  <c r="CE92" i="11"/>
  <c r="CF92" i="11"/>
  <c r="CG92" i="11"/>
  <c r="A93" i="11"/>
  <c r="B93" i="11"/>
  <c r="DD94" i="10" s="1"/>
  <c r="C93" i="11"/>
  <c r="D93" i="11"/>
  <c r="E93" i="11"/>
  <c r="F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AK93" i="11"/>
  <c r="AW93" i="11"/>
  <c r="AX93" i="11"/>
  <c r="AY93" i="11"/>
  <c r="AZ93" i="11"/>
  <c r="BA93" i="11"/>
  <c r="BM93" i="11"/>
  <c r="BW93" i="10" s="1"/>
  <c r="BN93" i="11"/>
  <c r="BO93" i="11"/>
  <c r="BP93" i="11"/>
  <c r="BQ93" i="11"/>
  <c r="CC93" i="11"/>
  <c r="CD93" i="11"/>
  <c r="CE93" i="11"/>
  <c r="CF93" i="11"/>
  <c r="CG93" i="11"/>
  <c r="A94" i="11"/>
  <c r="B94" i="11"/>
  <c r="BR94" i="10" s="1"/>
  <c r="C94" i="11"/>
  <c r="D94" i="11"/>
  <c r="E94" i="11"/>
  <c r="F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W94" i="11"/>
  <c r="AX94" i="11"/>
  <c r="AY94" i="11"/>
  <c r="AZ94" i="11"/>
  <c r="BA94" i="11"/>
  <c r="BM94" i="11"/>
  <c r="BW94" i="10" s="1"/>
  <c r="BN94" i="11"/>
  <c r="BO94" i="11"/>
  <c r="BP94" i="11"/>
  <c r="BQ94" i="11"/>
  <c r="CC94" i="11"/>
  <c r="CD94" i="11"/>
  <c r="CE94" i="11"/>
  <c r="CF94" i="11"/>
  <c r="CG94" i="11"/>
  <c r="A95" i="11"/>
  <c r="B95" i="11"/>
  <c r="C95" i="11"/>
  <c r="D95" i="11"/>
  <c r="E95" i="11"/>
  <c r="F95" i="11"/>
  <c r="R95" i="11"/>
  <c r="S95" i="11"/>
  <c r="T95" i="11"/>
  <c r="U95" i="11"/>
  <c r="V95" i="11"/>
  <c r="W95" i="11"/>
  <c r="X95" i="11"/>
  <c r="Y95" i="11"/>
  <c r="Z95" i="11"/>
  <c r="AA95" i="11"/>
  <c r="AB95" i="11"/>
  <c r="AL95" i="9" s="1"/>
  <c r="AC95" i="11"/>
  <c r="AD95" i="11"/>
  <c r="AE95" i="11"/>
  <c r="AF95" i="11"/>
  <c r="AG95" i="11"/>
  <c r="AH95" i="11"/>
  <c r="AI95" i="11"/>
  <c r="AJ95" i="11"/>
  <c r="AK95" i="11"/>
  <c r="AW95" i="11"/>
  <c r="AX95" i="11"/>
  <c r="AY95" i="11"/>
  <c r="AZ95" i="11"/>
  <c r="BA95" i="11"/>
  <c r="BM95" i="11"/>
  <c r="BW95" i="10" s="1"/>
  <c r="BN95" i="11"/>
  <c r="BO95" i="11"/>
  <c r="BP95" i="11"/>
  <c r="BQ95" i="11"/>
  <c r="CC95" i="11"/>
  <c r="CD95" i="11"/>
  <c r="CE95" i="11"/>
  <c r="CF95" i="11"/>
  <c r="CG95" i="11"/>
  <c r="A96" i="11"/>
  <c r="B96" i="11"/>
  <c r="C96" i="11"/>
  <c r="D96" i="11"/>
  <c r="E96" i="11"/>
  <c r="F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AI96" i="11"/>
  <c r="AJ96" i="11"/>
  <c r="AK96" i="11"/>
  <c r="AW96" i="11"/>
  <c r="AX96" i="11"/>
  <c r="AY96" i="11"/>
  <c r="AZ96" i="11"/>
  <c r="BA96" i="11"/>
  <c r="BM96" i="11"/>
  <c r="BW96" i="10" s="1"/>
  <c r="BN96" i="11"/>
  <c r="BO96" i="11"/>
  <c r="BP96" i="11"/>
  <c r="BQ96" i="11"/>
  <c r="CC96" i="11"/>
  <c r="CD96" i="11"/>
  <c r="CE96" i="11"/>
  <c r="CF96" i="11"/>
  <c r="CG96" i="11"/>
  <c r="A97" i="11"/>
  <c r="B97" i="11"/>
  <c r="DD98" i="10" s="1"/>
  <c r="C97" i="11"/>
  <c r="D97" i="11"/>
  <c r="E97" i="11"/>
  <c r="F97" i="11"/>
  <c r="R97" i="11"/>
  <c r="S97" i="11"/>
  <c r="T97" i="11"/>
  <c r="U97" i="11"/>
  <c r="V97" i="11"/>
  <c r="W97" i="11"/>
  <c r="X97" i="11"/>
  <c r="Y97" i="11"/>
  <c r="Z97" i="11"/>
  <c r="AA97" i="11"/>
  <c r="AB97" i="11"/>
  <c r="AL97" i="9" s="1"/>
  <c r="AC97" i="11"/>
  <c r="AD97" i="11"/>
  <c r="AE97" i="11"/>
  <c r="AF97" i="11"/>
  <c r="AG97" i="11"/>
  <c r="AH97" i="11"/>
  <c r="AI97" i="11"/>
  <c r="AJ97" i="11"/>
  <c r="AK97" i="11"/>
  <c r="AW97" i="11"/>
  <c r="AX97" i="11"/>
  <c r="AY97" i="11"/>
  <c r="AZ97" i="11"/>
  <c r="BA97" i="11"/>
  <c r="BM97" i="11"/>
  <c r="BW97" i="10" s="1"/>
  <c r="BN97" i="11"/>
  <c r="BO97" i="11"/>
  <c r="BP97" i="11"/>
  <c r="BQ97" i="11"/>
  <c r="CC97" i="11"/>
  <c r="CD97" i="11"/>
  <c r="CE97" i="11"/>
  <c r="CF97" i="11"/>
  <c r="CG97" i="11"/>
  <c r="A98" i="11"/>
  <c r="B98" i="11"/>
  <c r="C98" i="11"/>
  <c r="D98" i="11"/>
  <c r="E98" i="11"/>
  <c r="F98" i="11"/>
  <c r="R98" i="11"/>
  <c r="S98" i="11"/>
  <c r="T98" i="11"/>
  <c r="U98" i="11"/>
  <c r="V98" i="11"/>
  <c r="W98" i="11"/>
  <c r="X98" i="11"/>
  <c r="Y98" i="11"/>
  <c r="Z98" i="11"/>
  <c r="AA98" i="11"/>
  <c r="AB98" i="11"/>
  <c r="AC98" i="11"/>
  <c r="AD98" i="11"/>
  <c r="AE98" i="11"/>
  <c r="AF98" i="11"/>
  <c r="AG98" i="11"/>
  <c r="AH98" i="11"/>
  <c r="AI98" i="11"/>
  <c r="AJ98" i="11"/>
  <c r="AK98" i="11"/>
  <c r="AW98" i="11"/>
  <c r="AX98" i="11"/>
  <c r="AY98" i="11"/>
  <c r="AZ98" i="11"/>
  <c r="BA98" i="11"/>
  <c r="BM98" i="11"/>
  <c r="BW98" i="10" s="1"/>
  <c r="BN98" i="11"/>
  <c r="BO98" i="11"/>
  <c r="BP98" i="11"/>
  <c r="BQ98" i="11"/>
  <c r="CC98" i="11"/>
  <c r="CD98" i="11"/>
  <c r="CE98" i="11"/>
  <c r="CF98" i="11"/>
  <c r="CG98" i="11"/>
  <c r="A99" i="11"/>
  <c r="B99" i="11"/>
  <c r="BR99" i="10" s="1"/>
  <c r="C99" i="11"/>
  <c r="D99" i="11"/>
  <c r="E99" i="11"/>
  <c r="F99" i="11"/>
  <c r="R99" i="11"/>
  <c r="S99" i="11"/>
  <c r="T99" i="11"/>
  <c r="U99" i="11"/>
  <c r="V99" i="11"/>
  <c r="W99" i="11"/>
  <c r="BS99" i="10" s="1"/>
  <c r="X99" i="11"/>
  <c r="Y99" i="11"/>
  <c r="Z99" i="11"/>
  <c r="AA99" i="11"/>
  <c r="AB99" i="11"/>
  <c r="AC99" i="11"/>
  <c r="AD99" i="11"/>
  <c r="AE99" i="11"/>
  <c r="AF99" i="11"/>
  <c r="AG99" i="11"/>
  <c r="AH99" i="11"/>
  <c r="AI99" i="11"/>
  <c r="AJ99" i="11"/>
  <c r="AK99" i="11"/>
  <c r="AW99" i="11"/>
  <c r="AX99" i="11"/>
  <c r="AY99" i="11"/>
  <c r="AZ99" i="11"/>
  <c r="BA99" i="11"/>
  <c r="BM99" i="11"/>
  <c r="BW99" i="10" s="1"/>
  <c r="BN99" i="11"/>
  <c r="BO99" i="11"/>
  <c r="BP99" i="11"/>
  <c r="BQ99" i="11"/>
  <c r="CC99" i="11"/>
  <c r="CD99" i="11"/>
  <c r="CE99" i="11"/>
  <c r="CF99" i="11"/>
  <c r="CG99" i="11"/>
  <c r="A100" i="11"/>
  <c r="B100" i="11"/>
  <c r="C100" i="11"/>
  <c r="D100" i="11"/>
  <c r="E100" i="11"/>
  <c r="F100" i="11"/>
  <c r="R100" i="11"/>
  <c r="S100" i="11"/>
  <c r="T100" i="11"/>
  <c r="U100" i="11"/>
  <c r="V100" i="11"/>
  <c r="W100" i="11"/>
  <c r="X100" i="11"/>
  <c r="Y100" i="11"/>
  <c r="Z100" i="11"/>
  <c r="AA100" i="11"/>
  <c r="AB100" i="11"/>
  <c r="AL100" i="9" s="1"/>
  <c r="AC100" i="11"/>
  <c r="AD100" i="11"/>
  <c r="AE100" i="11"/>
  <c r="AF100" i="11"/>
  <c r="AG100" i="11"/>
  <c r="AH100" i="11"/>
  <c r="AI100" i="11"/>
  <c r="AJ100" i="11"/>
  <c r="AK100" i="11"/>
  <c r="AW100" i="11"/>
  <c r="AX100" i="11"/>
  <c r="AY100" i="11"/>
  <c r="AZ100" i="11"/>
  <c r="BA100" i="11"/>
  <c r="BM100" i="11"/>
  <c r="BW100" i="10" s="1"/>
  <c r="BN100" i="11"/>
  <c r="BO100" i="11"/>
  <c r="BP100" i="11"/>
  <c r="BQ100" i="11"/>
  <c r="CC100" i="11"/>
  <c r="CD100" i="11"/>
  <c r="CE100" i="11"/>
  <c r="CF100" i="11"/>
  <c r="CG100" i="11"/>
  <c r="A101" i="11"/>
  <c r="B101" i="11"/>
  <c r="DD102" i="10" s="1"/>
  <c r="C101" i="11"/>
  <c r="D101" i="11"/>
  <c r="E101" i="11"/>
  <c r="F101" i="11"/>
  <c r="R101" i="11"/>
  <c r="S101" i="11"/>
  <c r="T101" i="11"/>
  <c r="U101" i="11"/>
  <c r="V101" i="11"/>
  <c r="W101" i="11"/>
  <c r="BS101" i="10" s="1"/>
  <c r="X101" i="11"/>
  <c r="Y101" i="11"/>
  <c r="Z101" i="11"/>
  <c r="AA101" i="11"/>
  <c r="AB101" i="11"/>
  <c r="AL101" i="9" s="1"/>
  <c r="AC101" i="11"/>
  <c r="AD101" i="11"/>
  <c r="AE101" i="11"/>
  <c r="AF101" i="11"/>
  <c r="AG101" i="11"/>
  <c r="AH101" i="11"/>
  <c r="AI101" i="11"/>
  <c r="AJ101" i="11"/>
  <c r="AK101" i="11"/>
  <c r="AW101" i="11"/>
  <c r="AX101" i="11"/>
  <c r="AY101" i="11"/>
  <c r="AZ101" i="11"/>
  <c r="BA101" i="11"/>
  <c r="BM101" i="11"/>
  <c r="BW101" i="10" s="1"/>
  <c r="BN101" i="11"/>
  <c r="BO101" i="11"/>
  <c r="BP101" i="11"/>
  <c r="BQ101" i="11"/>
  <c r="CC101" i="11"/>
  <c r="CD101" i="11"/>
  <c r="CE101" i="11"/>
  <c r="CF101" i="11"/>
  <c r="CG101" i="11"/>
  <c r="A102" i="11"/>
  <c r="B102" i="11"/>
  <c r="C102" i="11"/>
  <c r="D102" i="11"/>
  <c r="E102" i="11"/>
  <c r="F102" i="11"/>
  <c r="R102" i="11"/>
  <c r="S102" i="11"/>
  <c r="T102" i="11"/>
  <c r="U102" i="11"/>
  <c r="V102" i="11"/>
  <c r="W102" i="11"/>
  <c r="BS102" i="10" s="1"/>
  <c r="X102" i="11"/>
  <c r="Y102" i="11"/>
  <c r="Z102" i="11"/>
  <c r="AA102" i="11"/>
  <c r="AB102" i="11"/>
  <c r="AL102" i="9" s="1"/>
  <c r="AC102" i="11"/>
  <c r="AD102" i="11"/>
  <c r="AE102" i="11"/>
  <c r="AF102" i="11"/>
  <c r="AG102" i="11"/>
  <c r="AH102" i="11"/>
  <c r="AI102" i="11"/>
  <c r="AJ102" i="11"/>
  <c r="AK102" i="11"/>
  <c r="AW102" i="11"/>
  <c r="AX102" i="11"/>
  <c r="AY102" i="11"/>
  <c r="AZ102" i="11"/>
  <c r="BA102" i="11"/>
  <c r="BM102" i="11"/>
  <c r="BW102" i="10" s="1"/>
  <c r="BN102" i="11"/>
  <c r="BO102" i="11"/>
  <c r="BP102" i="11"/>
  <c r="BQ102" i="11"/>
  <c r="CC102" i="11"/>
  <c r="CD102" i="11"/>
  <c r="CE102" i="11"/>
  <c r="CF102" i="11"/>
  <c r="CG102" i="11"/>
  <c r="A103" i="11"/>
  <c r="B103" i="11"/>
  <c r="BR103" i="10" s="1"/>
  <c r="C103" i="11"/>
  <c r="D103" i="11"/>
  <c r="E103" i="11"/>
  <c r="F103" i="11"/>
  <c r="R103" i="11"/>
  <c r="S103" i="11"/>
  <c r="T103" i="11"/>
  <c r="U103" i="11"/>
  <c r="V103" i="11"/>
  <c r="W103" i="11"/>
  <c r="BS103" i="10" s="1"/>
  <c r="X103" i="11"/>
  <c r="Y103" i="11"/>
  <c r="Z103" i="11"/>
  <c r="AA103" i="11"/>
  <c r="AB103" i="11"/>
  <c r="AL103" i="9" s="1"/>
  <c r="AC103" i="11"/>
  <c r="AD103" i="11"/>
  <c r="AE103" i="11"/>
  <c r="AF103" i="11"/>
  <c r="AG103" i="11"/>
  <c r="AH103" i="11"/>
  <c r="AI103" i="11"/>
  <c r="AJ103" i="11"/>
  <c r="AK103" i="11"/>
  <c r="AW103" i="11"/>
  <c r="AX103" i="11"/>
  <c r="AY103" i="11"/>
  <c r="AZ103" i="11"/>
  <c r="BA103" i="11"/>
  <c r="BM103" i="11"/>
  <c r="BW103" i="10" s="1"/>
  <c r="BN103" i="11"/>
  <c r="BO103" i="11"/>
  <c r="BP103" i="11"/>
  <c r="BQ103" i="11"/>
  <c r="CC103" i="11"/>
  <c r="CD103" i="11"/>
  <c r="CE103" i="11"/>
  <c r="CF103" i="11"/>
  <c r="CG103" i="11"/>
  <c r="A104" i="11"/>
  <c r="B104" i="11"/>
  <c r="BR104" i="10" s="1"/>
  <c r="C104" i="11"/>
  <c r="D104" i="11"/>
  <c r="E104" i="11"/>
  <c r="F104" i="11"/>
  <c r="R104" i="11"/>
  <c r="S104" i="11"/>
  <c r="T104" i="11"/>
  <c r="U104" i="11"/>
  <c r="V104" i="11"/>
  <c r="W104" i="11"/>
  <c r="BS104" i="10" s="1"/>
  <c r="X104" i="11"/>
  <c r="Y104" i="11"/>
  <c r="Z104" i="11"/>
  <c r="AA104" i="11"/>
  <c r="AB104" i="11"/>
  <c r="AL104" i="9" s="1"/>
  <c r="AC104" i="11"/>
  <c r="AD104" i="11"/>
  <c r="AE104" i="11"/>
  <c r="AF104" i="11"/>
  <c r="AG104" i="11"/>
  <c r="AH104" i="11"/>
  <c r="AI104" i="11"/>
  <c r="AJ104" i="11"/>
  <c r="AK104" i="11"/>
  <c r="AW104" i="11"/>
  <c r="AX104" i="11"/>
  <c r="AY104" i="11"/>
  <c r="AZ104" i="11"/>
  <c r="BA104" i="11"/>
  <c r="BM104" i="11"/>
  <c r="BN104" i="11"/>
  <c r="BO104" i="11"/>
  <c r="BP104" i="11"/>
  <c r="BQ104" i="11"/>
  <c r="CC104" i="11"/>
  <c r="CD104" i="11"/>
  <c r="CE104" i="11"/>
  <c r="CF104" i="11"/>
  <c r="CG104" i="11"/>
  <c r="A105" i="11"/>
  <c r="B105" i="11"/>
  <c r="C105" i="11"/>
  <c r="D105" i="11"/>
  <c r="E105" i="11"/>
  <c r="F105" i="11"/>
  <c r="R105" i="11"/>
  <c r="S105" i="11"/>
  <c r="T105" i="11"/>
  <c r="U105" i="11"/>
  <c r="V105" i="11"/>
  <c r="W105" i="11"/>
  <c r="X105" i="11"/>
  <c r="Y105" i="11"/>
  <c r="Z105" i="11"/>
  <c r="AA105" i="11"/>
  <c r="AB105" i="11"/>
  <c r="BT105" i="10" s="1"/>
  <c r="AC105" i="11"/>
  <c r="AD105" i="11"/>
  <c r="AE105" i="11"/>
  <c r="AF105" i="11"/>
  <c r="AG105" i="11"/>
  <c r="AH105" i="11"/>
  <c r="AI105" i="11"/>
  <c r="AJ105" i="11"/>
  <c r="AK105" i="11"/>
  <c r="AW105" i="11"/>
  <c r="AX105" i="11"/>
  <c r="AY105" i="11"/>
  <c r="AZ105" i="11"/>
  <c r="BA105" i="11"/>
  <c r="BM105" i="11"/>
  <c r="BW105" i="10" s="1"/>
  <c r="BN105" i="11"/>
  <c r="BO105" i="11"/>
  <c r="BP105" i="11"/>
  <c r="BQ105" i="11"/>
  <c r="CC105" i="11"/>
  <c r="CD105" i="11"/>
  <c r="CE105" i="11"/>
  <c r="CF105" i="11"/>
  <c r="CG105" i="11"/>
  <c r="A106" i="11"/>
  <c r="B106" i="11"/>
  <c r="BR106" i="10" s="1"/>
  <c r="C106" i="11"/>
  <c r="D106" i="11"/>
  <c r="E106" i="11"/>
  <c r="F106" i="11"/>
  <c r="R106" i="11"/>
  <c r="S106" i="11"/>
  <c r="T106" i="11"/>
  <c r="U106" i="11"/>
  <c r="V106" i="11"/>
  <c r="W106" i="11"/>
  <c r="BS106" i="10" s="1"/>
  <c r="X106" i="11"/>
  <c r="Y106" i="11"/>
  <c r="Z106" i="11"/>
  <c r="AA106" i="11"/>
  <c r="AB106" i="11"/>
  <c r="AL106" i="9" s="1"/>
  <c r="AC106" i="11"/>
  <c r="AD106" i="11"/>
  <c r="AE106" i="11"/>
  <c r="AF106" i="11"/>
  <c r="AG106" i="11"/>
  <c r="AH106" i="11"/>
  <c r="AI106" i="11"/>
  <c r="AJ106" i="11"/>
  <c r="AK106" i="11"/>
  <c r="AW106" i="11"/>
  <c r="AX106" i="11"/>
  <c r="AY106" i="11"/>
  <c r="AZ106" i="11"/>
  <c r="BA106" i="11"/>
  <c r="BM106" i="11"/>
  <c r="BW106" i="10" s="1"/>
  <c r="BN106" i="11"/>
  <c r="BO106" i="11"/>
  <c r="BP106" i="11"/>
  <c r="BQ106" i="11"/>
  <c r="CC106" i="11"/>
  <c r="CD106" i="11"/>
  <c r="CE106" i="11"/>
  <c r="CF106" i="11"/>
  <c r="CG106" i="11"/>
  <c r="A107" i="11"/>
  <c r="B107" i="11"/>
  <c r="C107" i="11"/>
  <c r="D107" i="11"/>
  <c r="E107" i="11"/>
  <c r="F107" i="11"/>
  <c r="R107" i="11"/>
  <c r="S107" i="11"/>
  <c r="T107" i="11"/>
  <c r="U107" i="11"/>
  <c r="V107" i="11"/>
  <c r="W107" i="11"/>
  <c r="X107" i="11"/>
  <c r="Y107" i="11"/>
  <c r="Z107" i="11"/>
  <c r="AA107" i="11"/>
  <c r="AB107" i="11"/>
  <c r="AL107" i="9" s="1"/>
  <c r="AC107" i="11"/>
  <c r="AD107" i="11"/>
  <c r="AE107" i="11"/>
  <c r="AF107" i="11"/>
  <c r="AG107" i="11"/>
  <c r="AH107" i="11"/>
  <c r="AI107" i="11"/>
  <c r="AJ107" i="11"/>
  <c r="AK107" i="11"/>
  <c r="AW107" i="11"/>
  <c r="AX107" i="11"/>
  <c r="AY107" i="11"/>
  <c r="AZ107" i="11"/>
  <c r="BA107" i="11"/>
  <c r="BM107" i="11"/>
  <c r="BW107" i="10" s="1"/>
  <c r="BN107" i="11"/>
  <c r="BO107" i="11"/>
  <c r="BP107" i="11"/>
  <c r="BQ107" i="11"/>
  <c r="CC107" i="11"/>
  <c r="CD107" i="11"/>
  <c r="CE107" i="11"/>
  <c r="CF107" i="11"/>
  <c r="CG107" i="11"/>
  <c r="A108" i="11"/>
  <c r="B108" i="11"/>
  <c r="C108" i="11"/>
  <c r="D108" i="11"/>
  <c r="E108" i="11"/>
  <c r="F108" i="11"/>
  <c r="R108" i="11"/>
  <c r="S108" i="11"/>
  <c r="T108" i="11"/>
  <c r="U108" i="11"/>
  <c r="V108" i="11"/>
  <c r="W108" i="11"/>
  <c r="X108" i="11"/>
  <c r="Y108" i="11"/>
  <c r="Z108" i="11"/>
  <c r="AA108" i="11"/>
  <c r="AB108" i="11"/>
  <c r="AL108" i="9" s="1"/>
  <c r="AC108" i="11"/>
  <c r="AD108" i="11"/>
  <c r="AE108" i="11"/>
  <c r="AF108" i="11"/>
  <c r="AG108" i="11"/>
  <c r="AH108" i="11"/>
  <c r="AI108" i="11"/>
  <c r="AJ108" i="11"/>
  <c r="AK108" i="11"/>
  <c r="AW108" i="11"/>
  <c r="AX108" i="11"/>
  <c r="AY108" i="11"/>
  <c r="AZ108" i="11"/>
  <c r="BA108" i="11"/>
  <c r="BM108" i="11"/>
  <c r="BW108" i="10" s="1"/>
  <c r="BN108" i="11"/>
  <c r="BO108" i="11"/>
  <c r="BP108" i="11"/>
  <c r="BQ108" i="11"/>
  <c r="CC108" i="11"/>
  <c r="CD108" i="11"/>
  <c r="CE108" i="11"/>
  <c r="CF108" i="11"/>
  <c r="CG108" i="11"/>
  <c r="A109" i="11"/>
  <c r="B109" i="11"/>
  <c r="BR109" i="10" s="1"/>
  <c r="C109" i="11"/>
  <c r="D109" i="11"/>
  <c r="E109" i="11"/>
  <c r="F109" i="11"/>
  <c r="R109" i="11"/>
  <c r="S109" i="11"/>
  <c r="T109" i="11"/>
  <c r="U109" i="11"/>
  <c r="V109" i="11"/>
  <c r="W109" i="11"/>
  <c r="BS109" i="10" s="1"/>
  <c r="X109" i="11"/>
  <c r="Y109" i="11"/>
  <c r="Z109" i="11"/>
  <c r="AA109" i="11"/>
  <c r="AB109" i="11"/>
  <c r="AL109" i="9" s="1"/>
  <c r="AC109" i="11"/>
  <c r="AD109" i="11"/>
  <c r="AE109" i="11"/>
  <c r="AF109" i="11"/>
  <c r="AG109" i="11"/>
  <c r="AH109" i="11"/>
  <c r="AI109" i="11"/>
  <c r="AJ109" i="11"/>
  <c r="AK109" i="11"/>
  <c r="AW109" i="11"/>
  <c r="AX109" i="11"/>
  <c r="AY109" i="11"/>
  <c r="AZ109" i="11"/>
  <c r="BA109" i="11"/>
  <c r="BM109" i="11"/>
  <c r="BW109" i="10" s="1"/>
  <c r="BN109" i="11"/>
  <c r="BO109" i="11"/>
  <c r="BP109" i="11"/>
  <c r="BQ109" i="11"/>
  <c r="CC109" i="11"/>
  <c r="CD109" i="11"/>
  <c r="CE109" i="11"/>
  <c r="CF109" i="11"/>
  <c r="CG109" i="11"/>
  <c r="A110" i="11"/>
  <c r="B110" i="11"/>
  <c r="DD112" i="10" s="1"/>
  <c r="C110" i="11"/>
  <c r="D110" i="11"/>
  <c r="E110" i="11"/>
  <c r="F110" i="11"/>
  <c r="R110" i="11"/>
  <c r="S110" i="11"/>
  <c r="T110" i="11"/>
  <c r="U110" i="11"/>
  <c r="V110" i="11"/>
  <c r="W110" i="11"/>
  <c r="BS110" i="10" s="1"/>
  <c r="X110" i="11"/>
  <c r="Y110" i="11"/>
  <c r="Z110" i="11"/>
  <c r="AA110" i="11"/>
  <c r="AB110" i="11"/>
  <c r="AL110" i="9" s="1"/>
  <c r="AC110" i="11"/>
  <c r="AD110" i="11"/>
  <c r="AE110" i="11"/>
  <c r="AF110" i="11"/>
  <c r="AG110" i="11"/>
  <c r="AH110" i="11"/>
  <c r="AI110" i="11"/>
  <c r="AJ110" i="11"/>
  <c r="AK110" i="11"/>
  <c r="AW110" i="11"/>
  <c r="AX110" i="11"/>
  <c r="AY110" i="11"/>
  <c r="AZ110" i="11"/>
  <c r="BA110" i="11"/>
  <c r="BM110" i="11"/>
  <c r="BW110" i="10" s="1"/>
  <c r="BN110" i="11"/>
  <c r="BO110" i="11"/>
  <c r="BP110" i="11"/>
  <c r="BQ110" i="11"/>
  <c r="CC110" i="11"/>
  <c r="CD110" i="11"/>
  <c r="CE110" i="11"/>
  <c r="CF110" i="11"/>
  <c r="CG110" i="11"/>
  <c r="A111" i="11"/>
  <c r="B111" i="11"/>
  <c r="BR111" i="10" s="1"/>
  <c r="C111" i="11"/>
  <c r="D111" i="11"/>
  <c r="E111" i="11"/>
  <c r="F111" i="11"/>
  <c r="R111" i="11"/>
  <c r="S111" i="11"/>
  <c r="T111" i="11"/>
  <c r="U111" i="11"/>
  <c r="V111" i="11"/>
  <c r="W111" i="11"/>
  <c r="X111" i="11"/>
  <c r="Y111" i="11"/>
  <c r="Z111" i="11"/>
  <c r="AA111" i="11"/>
  <c r="AB111" i="11"/>
  <c r="AL111" i="9" s="1"/>
  <c r="AC111" i="11"/>
  <c r="AD111" i="11"/>
  <c r="AE111" i="11"/>
  <c r="AF111" i="11"/>
  <c r="AG111" i="11"/>
  <c r="AH111" i="11"/>
  <c r="AI111" i="11"/>
  <c r="AJ111" i="11"/>
  <c r="AK111" i="11"/>
  <c r="AW111" i="11"/>
  <c r="AX111" i="11"/>
  <c r="AY111" i="11"/>
  <c r="AZ111" i="11"/>
  <c r="BA111" i="11"/>
  <c r="BM111" i="11"/>
  <c r="BW111" i="10" s="1"/>
  <c r="BN111" i="11"/>
  <c r="BO111" i="11"/>
  <c r="BP111" i="11"/>
  <c r="BQ111" i="11"/>
  <c r="CC111" i="11"/>
  <c r="CD111" i="11"/>
  <c r="CE111" i="11"/>
  <c r="CF111" i="11"/>
  <c r="CG111" i="11"/>
  <c r="A112" i="11"/>
  <c r="B112" i="11"/>
  <c r="BR112" i="10" s="1"/>
  <c r="C112" i="11"/>
  <c r="D112" i="11"/>
  <c r="E112" i="11"/>
  <c r="F112" i="11"/>
  <c r="R112" i="11"/>
  <c r="S112" i="11"/>
  <c r="T112" i="11"/>
  <c r="U112" i="11"/>
  <c r="V112" i="11"/>
  <c r="W112" i="11"/>
  <c r="X112" i="11"/>
  <c r="Y112" i="11"/>
  <c r="Z112" i="11"/>
  <c r="AA112" i="11"/>
  <c r="AB112" i="11"/>
  <c r="AL112" i="9" s="1"/>
  <c r="AC112" i="11"/>
  <c r="AD112" i="11"/>
  <c r="AE112" i="11"/>
  <c r="AF112" i="11"/>
  <c r="AG112" i="11"/>
  <c r="AH112" i="11"/>
  <c r="AI112" i="11"/>
  <c r="AJ112" i="11"/>
  <c r="AK112" i="11"/>
  <c r="AW112" i="11"/>
  <c r="AX112" i="11"/>
  <c r="AY112" i="11"/>
  <c r="AZ112" i="11"/>
  <c r="BA112" i="11"/>
  <c r="BM112" i="11"/>
  <c r="BW112" i="10" s="1"/>
  <c r="BN112" i="11"/>
  <c r="BO112" i="11"/>
  <c r="BP112" i="11"/>
  <c r="BQ112" i="11"/>
  <c r="CC112" i="11"/>
  <c r="CD112" i="11"/>
  <c r="CE112" i="11"/>
  <c r="CF112" i="11"/>
  <c r="CG112" i="11"/>
  <c r="A113" i="11"/>
  <c r="B113" i="11"/>
  <c r="C113" i="11"/>
  <c r="D113" i="11"/>
  <c r="E113" i="11"/>
  <c r="F113" i="11"/>
  <c r="R113" i="11"/>
  <c r="S113" i="11"/>
  <c r="T113" i="11"/>
  <c r="U113" i="11"/>
  <c r="V113" i="11"/>
  <c r="W113" i="11"/>
  <c r="X113" i="11"/>
  <c r="Y113" i="11"/>
  <c r="Z113" i="11"/>
  <c r="AA113" i="11"/>
  <c r="AB113" i="11"/>
  <c r="AL113" i="9" s="1"/>
  <c r="AC113" i="11"/>
  <c r="AD113" i="11"/>
  <c r="AE113" i="11"/>
  <c r="AF113" i="11"/>
  <c r="AG113" i="11"/>
  <c r="AH113" i="11"/>
  <c r="AI113" i="11"/>
  <c r="AJ113" i="11"/>
  <c r="AK113" i="11"/>
  <c r="AW113" i="11"/>
  <c r="AX113" i="11"/>
  <c r="AY113" i="11"/>
  <c r="AZ113" i="11"/>
  <c r="BA113" i="11"/>
  <c r="BM113" i="11"/>
  <c r="BW113" i="10" s="1"/>
  <c r="BN113" i="11"/>
  <c r="BO113" i="11"/>
  <c r="BP113" i="11"/>
  <c r="BQ113" i="11"/>
  <c r="CC113" i="11"/>
  <c r="CD113" i="11"/>
  <c r="CE113" i="11"/>
  <c r="CF113" i="11"/>
  <c r="CG113" i="11"/>
  <c r="A114" i="11"/>
  <c r="B114" i="11"/>
  <c r="BR114" i="10" s="1"/>
  <c r="C114" i="11"/>
  <c r="D114" i="11"/>
  <c r="E114" i="11"/>
  <c r="F114" i="11"/>
  <c r="R114" i="11"/>
  <c r="S114" i="11"/>
  <c r="T114" i="11"/>
  <c r="U114" i="11"/>
  <c r="V114" i="11"/>
  <c r="W114" i="11"/>
  <c r="X114" i="11"/>
  <c r="Y114" i="11"/>
  <c r="Z114" i="11"/>
  <c r="AA114" i="11"/>
  <c r="AB114" i="11"/>
  <c r="AL114" i="9" s="1"/>
  <c r="AC114" i="11"/>
  <c r="AD114" i="11"/>
  <c r="AE114" i="11"/>
  <c r="AF114" i="11"/>
  <c r="AG114" i="11"/>
  <c r="AH114" i="11"/>
  <c r="AI114" i="11"/>
  <c r="AJ114" i="11"/>
  <c r="AK114" i="11"/>
  <c r="AW114" i="11"/>
  <c r="AX114" i="11"/>
  <c r="AY114" i="11"/>
  <c r="AZ114" i="11"/>
  <c r="BA114" i="11"/>
  <c r="BM114" i="11"/>
  <c r="BW114" i="10" s="1"/>
  <c r="BN114" i="11"/>
  <c r="BO114" i="11"/>
  <c r="BP114" i="11"/>
  <c r="BQ114" i="11"/>
  <c r="CC114" i="11"/>
  <c r="CD114" i="11"/>
  <c r="CE114" i="11"/>
  <c r="CF114" i="11"/>
  <c r="CG114" i="11"/>
  <c r="A115" i="11"/>
  <c r="B115" i="11"/>
  <c r="C115" i="11"/>
  <c r="D115" i="11"/>
  <c r="E115" i="11"/>
  <c r="F115" i="11"/>
  <c r="R115" i="11"/>
  <c r="S115" i="11"/>
  <c r="T115" i="11"/>
  <c r="U115" i="11"/>
  <c r="V115" i="11"/>
  <c r="W115" i="11"/>
  <c r="BS115" i="10" s="1"/>
  <c r="X115" i="11"/>
  <c r="Y115" i="11"/>
  <c r="Z115" i="11"/>
  <c r="AA115" i="11"/>
  <c r="AB115" i="11"/>
  <c r="AL115" i="9" s="1"/>
  <c r="AC115" i="11"/>
  <c r="AD115" i="11"/>
  <c r="AE115" i="11"/>
  <c r="AF115" i="11"/>
  <c r="AG115" i="11"/>
  <c r="AH115" i="11"/>
  <c r="AI115" i="11"/>
  <c r="AJ115" i="11"/>
  <c r="AK115" i="11"/>
  <c r="AW115" i="11"/>
  <c r="AX115" i="11"/>
  <c r="AY115" i="11"/>
  <c r="AZ115" i="11"/>
  <c r="BA115" i="11"/>
  <c r="BM115" i="11"/>
  <c r="BW115" i="10" s="1"/>
  <c r="BN115" i="11"/>
  <c r="BO115" i="11"/>
  <c r="BP115" i="11"/>
  <c r="BQ115" i="11"/>
  <c r="CC115" i="11"/>
  <c r="CD115" i="11"/>
  <c r="CE115" i="11"/>
  <c r="CF115" i="11"/>
  <c r="CG115" i="11"/>
  <c r="A116" i="11"/>
  <c r="B116" i="11"/>
  <c r="C116" i="11"/>
  <c r="D116" i="11"/>
  <c r="E116" i="11"/>
  <c r="F116" i="11"/>
  <c r="R116" i="11"/>
  <c r="S116" i="11"/>
  <c r="T116" i="11"/>
  <c r="U116" i="11"/>
  <c r="V116" i="11"/>
  <c r="W116" i="11"/>
  <c r="X116" i="11"/>
  <c r="Y116" i="11"/>
  <c r="Z116" i="11"/>
  <c r="AA116" i="11"/>
  <c r="AB116" i="11"/>
  <c r="AL116" i="9" s="1"/>
  <c r="AC116" i="11"/>
  <c r="AD116" i="11"/>
  <c r="AE116" i="11"/>
  <c r="AF116" i="11"/>
  <c r="AG116" i="11"/>
  <c r="AH116" i="11"/>
  <c r="AI116" i="11"/>
  <c r="AJ116" i="11"/>
  <c r="AK116" i="11"/>
  <c r="AW116" i="11"/>
  <c r="AX116" i="11"/>
  <c r="AY116" i="11"/>
  <c r="AZ116" i="11"/>
  <c r="BA116" i="11"/>
  <c r="BM116" i="11"/>
  <c r="BW116" i="10" s="1"/>
  <c r="BN116" i="11"/>
  <c r="BO116" i="11"/>
  <c r="BP116" i="11"/>
  <c r="BQ116" i="11"/>
  <c r="CC116" i="11"/>
  <c r="CD116" i="11"/>
  <c r="CE116" i="11"/>
  <c r="CF116" i="11"/>
  <c r="CG116" i="11"/>
  <c r="A117" i="11"/>
  <c r="B117" i="11"/>
  <c r="BR117" i="10" s="1"/>
  <c r="C117" i="11"/>
  <c r="D117" i="11"/>
  <c r="E117" i="11"/>
  <c r="F117" i="11"/>
  <c r="R117" i="11"/>
  <c r="S117" i="11"/>
  <c r="T117" i="11"/>
  <c r="U117" i="11"/>
  <c r="V117" i="11"/>
  <c r="W117" i="11"/>
  <c r="BS117" i="10" s="1"/>
  <c r="X117" i="11"/>
  <c r="Y117" i="11"/>
  <c r="Z117" i="11"/>
  <c r="AA117" i="11"/>
  <c r="AB117" i="11"/>
  <c r="AL117" i="9" s="1"/>
  <c r="AC117" i="11"/>
  <c r="AD117" i="11"/>
  <c r="AE117" i="11"/>
  <c r="AF117" i="11"/>
  <c r="AG117" i="11"/>
  <c r="AH117" i="11"/>
  <c r="AI117" i="11"/>
  <c r="AJ117" i="11"/>
  <c r="AK117" i="11"/>
  <c r="AW117" i="11"/>
  <c r="AX117" i="11"/>
  <c r="AY117" i="11"/>
  <c r="AZ117" i="11"/>
  <c r="BA117" i="11"/>
  <c r="BM117" i="11"/>
  <c r="BW117" i="10" s="1"/>
  <c r="BN117" i="11"/>
  <c r="BO117" i="11"/>
  <c r="BP117" i="11"/>
  <c r="BQ117" i="11"/>
  <c r="CC117" i="11"/>
  <c r="CD117" i="11"/>
  <c r="CE117" i="11"/>
  <c r="CF117" i="11"/>
  <c r="CG117" i="11"/>
  <c r="A118" i="11"/>
  <c r="B118" i="11"/>
  <c r="C118" i="11"/>
  <c r="D118" i="11"/>
  <c r="E118" i="11"/>
  <c r="F118" i="11"/>
  <c r="R118" i="11"/>
  <c r="S118" i="11"/>
  <c r="T118" i="11"/>
  <c r="U118" i="11"/>
  <c r="V118" i="11"/>
  <c r="W118" i="11"/>
  <c r="X118" i="11"/>
  <c r="Y118" i="11"/>
  <c r="Z118" i="11"/>
  <c r="AA118" i="11"/>
  <c r="AB118" i="11"/>
  <c r="AL118" i="9" s="1"/>
  <c r="AC118" i="11"/>
  <c r="AD118" i="11"/>
  <c r="AE118" i="11"/>
  <c r="AF118" i="11"/>
  <c r="AG118" i="11"/>
  <c r="AH118" i="11"/>
  <c r="AI118" i="11"/>
  <c r="AJ118" i="11"/>
  <c r="AK118" i="11"/>
  <c r="AW118" i="11"/>
  <c r="AX118" i="11"/>
  <c r="AY118" i="11"/>
  <c r="AZ118" i="11"/>
  <c r="BA118" i="11"/>
  <c r="BM118" i="11"/>
  <c r="BW118" i="10" s="1"/>
  <c r="BN118" i="11"/>
  <c r="BO118" i="11"/>
  <c r="BP118" i="11"/>
  <c r="BQ118" i="11"/>
  <c r="CC118" i="11"/>
  <c r="CD118" i="11"/>
  <c r="CE118" i="11"/>
  <c r="CF118" i="11"/>
  <c r="CG118" i="11"/>
  <c r="A119" i="11"/>
  <c r="B119" i="11"/>
  <c r="BR119" i="10" s="1"/>
  <c r="C119" i="11"/>
  <c r="D119" i="11"/>
  <c r="E119" i="11"/>
  <c r="F119" i="11"/>
  <c r="R119" i="11"/>
  <c r="S119" i="11"/>
  <c r="T119" i="11"/>
  <c r="U119" i="11"/>
  <c r="V119" i="11"/>
  <c r="W119" i="11"/>
  <c r="X119" i="11"/>
  <c r="Y119" i="11"/>
  <c r="Z119" i="11"/>
  <c r="AA119" i="11"/>
  <c r="AB119" i="11"/>
  <c r="AL119" i="9" s="1"/>
  <c r="AC119" i="11"/>
  <c r="AD119" i="11"/>
  <c r="AE119" i="11"/>
  <c r="AF119" i="11"/>
  <c r="AG119" i="11"/>
  <c r="AH119" i="11"/>
  <c r="AI119" i="11"/>
  <c r="AJ119" i="11"/>
  <c r="AK119" i="11"/>
  <c r="AW119" i="11"/>
  <c r="AX119" i="11"/>
  <c r="AY119" i="11"/>
  <c r="AZ119" i="11"/>
  <c r="BA119" i="11"/>
  <c r="BM119" i="11"/>
  <c r="BW119" i="10" s="1"/>
  <c r="BN119" i="11"/>
  <c r="BO119" i="11"/>
  <c r="BP119" i="11"/>
  <c r="BQ119" i="11"/>
  <c r="CC119" i="11"/>
  <c r="CD119" i="11"/>
  <c r="CE119" i="11"/>
  <c r="CF119" i="11"/>
  <c r="CG119" i="11"/>
  <c r="A120" i="11"/>
  <c r="B120" i="11"/>
  <c r="C120" i="11"/>
  <c r="D120" i="11"/>
  <c r="E120" i="11"/>
  <c r="F120" i="11"/>
  <c r="R120" i="11"/>
  <c r="S120" i="11"/>
  <c r="T120" i="11"/>
  <c r="U120" i="11"/>
  <c r="V120" i="11"/>
  <c r="W120" i="11"/>
  <c r="X120" i="11"/>
  <c r="Y120" i="11"/>
  <c r="Z120" i="11"/>
  <c r="AA120" i="11"/>
  <c r="AB120" i="11"/>
  <c r="AL120" i="9" s="1"/>
  <c r="AC120" i="11"/>
  <c r="AD120" i="11"/>
  <c r="AE120" i="11"/>
  <c r="AF120" i="11"/>
  <c r="AG120" i="11"/>
  <c r="AH120" i="11"/>
  <c r="AI120" i="11"/>
  <c r="AJ120" i="11"/>
  <c r="AK120" i="11"/>
  <c r="AW120" i="11"/>
  <c r="AX120" i="11"/>
  <c r="AY120" i="11"/>
  <c r="AZ120" i="11"/>
  <c r="BA120" i="11"/>
  <c r="BM120" i="11"/>
  <c r="BW120" i="10" s="1"/>
  <c r="BN120" i="11"/>
  <c r="BO120" i="11"/>
  <c r="BP120" i="11"/>
  <c r="BQ120" i="11"/>
  <c r="CC120" i="11"/>
  <c r="CD120" i="11"/>
  <c r="CE120" i="11"/>
  <c r="CF120" i="11"/>
  <c r="CG120" i="11"/>
  <c r="A121" i="11"/>
  <c r="B121" i="11"/>
  <c r="C121" i="11"/>
  <c r="D121" i="11"/>
  <c r="E121" i="11"/>
  <c r="F121" i="11"/>
  <c r="R121" i="11"/>
  <c r="S121" i="11"/>
  <c r="T121" i="11"/>
  <c r="U121" i="11"/>
  <c r="V121" i="11"/>
  <c r="W121" i="11"/>
  <c r="BS121" i="10" s="1"/>
  <c r="X121" i="11"/>
  <c r="Y121" i="11"/>
  <c r="Z121" i="11"/>
  <c r="AA121" i="11"/>
  <c r="AB121" i="11"/>
  <c r="AL121" i="9" s="1"/>
  <c r="AC121" i="11"/>
  <c r="AD121" i="11"/>
  <c r="AE121" i="11"/>
  <c r="AF121" i="11"/>
  <c r="AG121" i="11"/>
  <c r="AH121" i="11"/>
  <c r="AI121" i="11"/>
  <c r="AJ121" i="11"/>
  <c r="AK121" i="11"/>
  <c r="AW121" i="11"/>
  <c r="AX121" i="11"/>
  <c r="AY121" i="11"/>
  <c r="AZ121" i="11"/>
  <c r="BA121" i="11"/>
  <c r="BM121" i="11"/>
  <c r="BW121" i="10" s="1"/>
  <c r="BN121" i="11"/>
  <c r="BO121" i="11"/>
  <c r="BP121" i="11"/>
  <c r="BQ121" i="11"/>
  <c r="CC121" i="11"/>
  <c r="CD121" i="11"/>
  <c r="CE121" i="11"/>
  <c r="CF121" i="11"/>
  <c r="CG121" i="11"/>
  <c r="A122" i="11"/>
  <c r="B122" i="11"/>
  <c r="BR122" i="10" s="1"/>
  <c r="C122" i="11"/>
  <c r="D122" i="11"/>
  <c r="E122" i="11"/>
  <c r="F122" i="11"/>
  <c r="R122" i="11"/>
  <c r="S122" i="11"/>
  <c r="T122" i="11"/>
  <c r="U122" i="11"/>
  <c r="V122" i="11"/>
  <c r="W122" i="11"/>
  <c r="BS122" i="10" s="1"/>
  <c r="X122" i="11"/>
  <c r="Y122" i="11"/>
  <c r="Z122" i="11"/>
  <c r="AA122" i="11"/>
  <c r="AB122" i="11"/>
  <c r="AL122" i="9" s="1"/>
  <c r="AC122" i="11"/>
  <c r="AD122" i="11"/>
  <c r="AE122" i="11"/>
  <c r="AF122" i="11"/>
  <c r="AG122" i="11"/>
  <c r="AH122" i="11"/>
  <c r="AI122" i="11"/>
  <c r="AJ122" i="11"/>
  <c r="AK122" i="11"/>
  <c r="AW122" i="11"/>
  <c r="AX122" i="11"/>
  <c r="AY122" i="11"/>
  <c r="AZ122" i="11"/>
  <c r="BA122" i="11"/>
  <c r="BM122" i="11"/>
  <c r="BW122" i="10" s="1"/>
  <c r="BN122" i="11"/>
  <c r="BO122" i="11"/>
  <c r="BP122" i="11"/>
  <c r="BQ122" i="11"/>
  <c r="CC122" i="11"/>
  <c r="CD122" i="11"/>
  <c r="CE122" i="11"/>
  <c r="CF122" i="11"/>
  <c r="CG122" i="11"/>
  <c r="A123" i="11"/>
  <c r="B123" i="11"/>
  <c r="BR123" i="10" s="1"/>
  <c r="C123" i="11"/>
  <c r="D123" i="11"/>
  <c r="E123" i="11"/>
  <c r="F123" i="11"/>
  <c r="R123" i="11"/>
  <c r="S123" i="11"/>
  <c r="T123" i="11"/>
  <c r="U123" i="11"/>
  <c r="V123" i="11"/>
  <c r="W123" i="11"/>
  <c r="BS123" i="10" s="1"/>
  <c r="X123" i="11"/>
  <c r="Y123" i="11"/>
  <c r="Z123" i="11"/>
  <c r="AA123" i="11"/>
  <c r="AB123" i="11"/>
  <c r="AL123" i="9" s="1"/>
  <c r="AC123" i="11"/>
  <c r="AD123" i="11"/>
  <c r="AE123" i="11"/>
  <c r="AF123" i="11"/>
  <c r="AG123" i="11"/>
  <c r="AH123" i="11"/>
  <c r="AI123" i="11"/>
  <c r="AJ123" i="11"/>
  <c r="AK123" i="11"/>
  <c r="AW123" i="11"/>
  <c r="AX123" i="11"/>
  <c r="AY123" i="11"/>
  <c r="AZ123" i="11"/>
  <c r="BA123" i="11"/>
  <c r="BM123" i="11"/>
  <c r="BW123" i="10" s="1"/>
  <c r="BN123" i="11"/>
  <c r="BO123" i="11"/>
  <c r="BP123" i="11"/>
  <c r="BQ123" i="11"/>
  <c r="CC123" i="11"/>
  <c r="CD123" i="11"/>
  <c r="CE123" i="11"/>
  <c r="CF123" i="11"/>
  <c r="CG123" i="11"/>
  <c r="A124" i="11"/>
  <c r="B124" i="11"/>
  <c r="C124" i="11"/>
  <c r="D124" i="11"/>
  <c r="E124" i="11"/>
  <c r="F124" i="11"/>
  <c r="R124" i="11"/>
  <c r="S124" i="11"/>
  <c r="T124" i="11"/>
  <c r="U124" i="11"/>
  <c r="V124" i="11"/>
  <c r="W124" i="11"/>
  <c r="X124" i="11"/>
  <c r="Y124" i="11"/>
  <c r="Z124" i="11"/>
  <c r="AA124" i="11"/>
  <c r="AB124" i="11"/>
  <c r="AL124" i="9" s="1"/>
  <c r="AC124" i="11"/>
  <c r="AD124" i="11"/>
  <c r="AE124" i="11"/>
  <c r="AF124" i="11"/>
  <c r="AG124" i="11"/>
  <c r="AH124" i="11"/>
  <c r="AI124" i="11"/>
  <c r="AJ124" i="11"/>
  <c r="AK124" i="11"/>
  <c r="AW124" i="11"/>
  <c r="AX124" i="11"/>
  <c r="AY124" i="11"/>
  <c r="AZ124" i="11"/>
  <c r="BA124" i="11"/>
  <c r="BM124" i="11"/>
  <c r="BW124" i="10" s="1"/>
  <c r="BN124" i="11"/>
  <c r="BO124" i="11"/>
  <c r="BP124" i="11"/>
  <c r="BQ124" i="11"/>
  <c r="CC124" i="11"/>
  <c r="CD124" i="11"/>
  <c r="CE124" i="11"/>
  <c r="CF124" i="11"/>
  <c r="CG124" i="11"/>
  <c r="A125" i="11"/>
  <c r="B125" i="11"/>
  <c r="BR125" i="10" s="1"/>
  <c r="C125" i="11"/>
  <c r="D125" i="11"/>
  <c r="E125" i="11"/>
  <c r="F125" i="11"/>
  <c r="R125" i="11"/>
  <c r="S125" i="11"/>
  <c r="T125" i="11"/>
  <c r="U125" i="11"/>
  <c r="V125" i="11"/>
  <c r="W125" i="11"/>
  <c r="BS125" i="10" s="1"/>
  <c r="X125" i="11"/>
  <c r="Y125" i="11"/>
  <c r="Z125" i="11"/>
  <c r="AA125" i="11"/>
  <c r="AB125" i="11"/>
  <c r="AL125" i="9" s="1"/>
  <c r="AC125" i="11"/>
  <c r="AD125" i="11"/>
  <c r="AE125" i="11"/>
  <c r="AF125" i="11"/>
  <c r="AG125" i="11"/>
  <c r="AH125" i="11"/>
  <c r="AI125" i="11"/>
  <c r="AJ125" i="11"/>
  <c r="AK125" i="11"/>
  <c r="AW125" i="11"/>
  <c r="AX125" i="11"/>
  <c r="AY125" i="11"/>
  <c r="AZ125" i="11"/>
  <c r="BA125" i="11"/>
  <c r="BM125" i="11"/>
  <c r="BW125" i="10" s="1"/>
  <c r="BN125" i="11"/>
  <c r="BO125" i="11"/>
  <c r="BP125" i="11"/>
  <c r="BQ125" i="11"/>
  <c r="CC125" i="11"/>
  <c r="CD125" i="11"/>
  <c r="CE125" i="11"/>
  <c r="CF125" i="11"/>
  <c r="CG125" i="11"/>
  <c r="A126" i="11"/>
  <c r="B126" i="11"/>
  <c r="C126" i="11"/>
  <c r="D126" i="11"/>
  <c r="E126" i="11"/>
  <c r="F126" i="11"/>
  <c r="R126" i="11"/>
  <c r="S126" i="11"/>
  <c r="T126" i="11"/>
  <c r="U126" i="11"/>
  <c r="V126" i="11"/>
  <c r="W126" i="11"/>
  <c r="X126" i="11"/>
  <c r="Y126" i="11"/>
  <c r="Z126" i="11"/>
  <c r="AA126" i="11"/>
  <c r="AB126" i="11"/>
  <c r="AL126" i="9" s="1"/>
  <c r="AC126" i="11"/>
  <c r="AD126" i="11"/>
  <c r="AE126" i="11"/>
  <c r="AF126" i="11"/>
  <c r="AG126" i="11"/>
  <c r="AH126" i="11"/>
  <c r="AI126" i="11"/>
  <c r="AJ126" i="11"/>
  <c r="AK126" i="11"/>
  <c r="AW126" i="11"/>
  <c r="AX126" i="11"/>
  <c r="AY126" i="11"/>
  <c r="AZ126" i="11"/>
  <c r="BA126" i="11"/>
  <c r="BM126" i="11"/>
  <c r="BW126" i="10" s="1"/>
  <c r="BN126" i="11"/>
  <c r="BO126" i="11"/>
  <c r="BP126" i="11"/>
  <c r="BQ126" i="11"/>
  <c r="CC126" i="11"/>
  <c r="CD126" i="11"/>
  <c r="CE126" i="11"/>
  <c r="CF126" i="11"/>
  <c r="CG126" i="11"/>
  <c r="A127" i="11"/>
  <c r="B127" i="11"/>
  <c r="BR127" i="10" s="1"/>
  <c r="C127" i="11"/>
  <c r="D127" i="11"/>
  <c r="E127" i="11"/>
  <c r="F127" i="11"/>
  <c r="R127" i="11"/>
  <c r="S127" i="11"/>
  <c r="T127" i="11"/>
  <c r="U127" i="11"/>
  <c r="V127" i="11"/>
  <c r="W127" i="11"/>
  <c r="X127" i="11"/>
  <c r="Y127" i="11"/>
  <c r="Z127" i="11"/>
  <c r="AA127" i="11"/>
  <c r="AB127" i="11"/>
  <c r="AL127" i="9" s="1"/>
  <c r="AC127" i="11"/>
  <c r="AD127" i="11"/>
  <c r="AE127" i="11"/>
  <c r="AF127" i="11"/>
  <c r="AG127" i="11"/>
  <c r="AH127" i="11"/>
  <c r="AI127" i="11"/>
  <c r="AJ127" i="11"/>
  <c r="AK127" i="11"/>
  <c r="AW127" i="11"/>
  <c r="AX127" i="11"/>
  <c r="AY127" i="11"/>
  <c r="AZ127" i="11"/>
  <c r="BA127" i="11"/>
  <c r="BM127" i="11"/>
  <c r="BW127" i="10" s="1"/>
  <c r="BN127" i="11"/>
  <c r="BO127" i="11"/>
  <c r="BP127" i="11"/>
  <c r="BQ127" i="11"/>
  <c r="CC127" i="11"/>
  <c r="CD127" i="11"/>
  <c r="CE127" i="11"/>
  <c r="CF127" i="11"/>
  <c r="CG127" i="11"/>
  <c r="A128" i="11"/>
  <c r="B128" i="11"/>
  <c r="C128" i="11"/>
  <c r="D128" i="11"/>
  <c r="E128" i="11"/>
  <c r="F128" i="11"/>
  <c r="R128" i="11"/>
  <c r="S128" i="11"/>
  <c r="T128" i="11"/>
  <c r="U128" i="11"/>
  <c r="V128" i="11"/>
  <c r="W128" i="11"/>
  <c r="BS128" i="10" s="1"/>
  <c r="X128" i="11"/>
  <c r="Y128" i="11"/>
  <c r="Z128" i="11"/>
  <c r="AA128" i="11"/>
  <c r="AB128" i="11"/>
  <c r="AL128" i="9" s="1"/>
  <c r="AC128" i="11"/>
  <c r="AD128" i="11"/>
  <c r="AE128" i="11"/>
  <c r="AF128" i="11"/>
  <c r="AG128" i="11"/>
  <c r="AH128" i="11"/>
  <c r="AI128" i="11"/>
  <c r="AJ128" i="11"/>
  <c r="AK128" i="11"/>
  <c r="AW128" i="11"/>
  <c r="AX128" i="11"/>
  <c r="AY128" i="11"/>
  <c r="AZ128" i="11"/>
  <c r="BA128" i="11"/>
  <c r="BM128" i="11"/>
  <c r="BW128" i="10" s="1"/>
  <c r="BN128" i="11"/>
  <c r="BO128" i="11"/>
  <c r="BP128" i="11"/>
  <c r="BQ128" i="11"/>
  <c r="CC128" i="11"/>
  <c r="CD128" i="11"/>
  <c r="CE128" i="11"/>
  <c r="CF128" i="11"/>
  <c r="CG128" i="11"/>
  <c r="A129" i="11"/>
  <c r="B129" i="11"/>
  <c r="BR129" i="10" s="1"/>
  <c r="C129" i="11"/>
  <c r="D129" i="11"/>
  <c r="E129" i="11"/>
  <c r="F129" i="11"/>
  <c r="R129" i="11"/>
  <c r="S129" i="11"/>
  <c r="T129" i="11"/>
  <c r="U129" i="11"/>
  <c r="V129" i="11"/>
  <c r="W129" i="11"/>
  <c r="X129" i="11"/>
  <c r="Y129" i="11"/>
  <c r="Z129" i="11"/>
  <c r="AA129" i="11"/>
  <c r="AB129" i="11"/>
  <c r="AL129" i="9" s="1"/>
  <c r="AC129" i="11"/>
  <c r="AD129" i="11"/>
  <c r="AE129" i="11"/>
  <c r="AF129" i="11"/>
  <c r="AG129" i="11"/>
  <c r="AH129" i="11"/>
  <c r="AI129" i="11"/>
  <c r="AJ129" i="11"/>
  <c r="AK129" i="11"/>
  <c r="AW129" i="11"/>
  <c r="AX129" i="11"/>
  <c r="AY129" i="11"/>
  <c r="AZ129" i="11"/>
  <c r="BA129" i="11"/>
  <c r="BM129" i="11"/>
  <c r="BW129" i="10" s="1"/>
  <c r="BN129" i="11"/>
  <c r="BO129" i="11"/>
  <c r="BP129" i="11"/>
  <c r="BQ129" i="11"/>
  <c r="CC129" i="11"/>
  <c r="CD129" i="11"/>
  <c r="CE129" i="11"/>
  <c r="CF129" i="11"/>
  <c r="CG129" i="11"/>
  <c r="A130" i="11"/>
  <c r="B130" i="11"/>
  <c r="BR130" i="10" s="1"/>
  <c r="C130" i="11"/>
  <c r="D130" i="11"/>
  <c r="E130" i="11"/>
  <c r="F130" i="11"/>
  <c r="R130" i="11"/>
  <c r="S130" i="11"/>
  <c r="T130" i="11"/>
  <c r="U130" i="11"/>
  <c r="V130" i="11"/>
  <c r="W130" i="11"/>
  <c r="BS130" i="10" s="1"/>
  <c r="X130" i="11"/>
  <c r="Y130" i="11"/>
  <c r="Z130" i="11"/>
  <c r="AA130" i="11"/>
  <c r="AB130" i="11"/>
  <c r="AL130" i="9" s="1"/>
  <c r="AC130" i="11"/>
  <c r="AD130" i="11"/>
  <c r="AE130" i="11"/>
  <c r="AF130" i="11"/>
  <c r="AG130" i="11"/>
  <c r="AH130" i="11"/>
  <c r="AI130" i="11"/>
  <c r="AJ130" i="11"/>
  <c r="AK130" i="11"/>
  <c r="AW130" i="11"/>
  <c r="AX130" i="11"/>
  <c r="AY130" i="11"/>
  <c r="AZ130" i="11"/>
  <c r="BA130" i="11"/>
  <c r="BM130" i="11"/>
  <c r="BW130" i="10" s="1"/>
  <c r="BN130" i="11"/>
  <c r="BO130" i="11"/>
  <c r="BP130" i="11"/>
  <c r="BQ130" i="11"/>
  <c r="CC130" i="11"/>
  <c r="CD130" i="11"/>
  <c r="CE130" i="11"/>
  <c r="CF130" i="11"/>
  <c r="CG130" i="11"/>
  <c r="A131" i="11"/>
  <c r="B131" i="11"/>
  <c r="BR131" i="10" s="1"/>
  <c r="C131" i="11"/>
  <c r="D131" i="11"/>
  <c r="E131" i="11"/>
  <c r="F131" i="11"/>
  <c r="R131" i="11"/>
  <c r="S131" i="11"/>
  <c r="T131" i="11"/>
  <c r="U131" i="11"/>
  <c r="V131" i="11"/>
  <c r="W131" i="11"/>
  <c r="X131" i="11"/>
  <c r="Y131" i="11"/>
  <c r="Z131" i="11"/>
  <c r="AA131" i="11"/>
  <c r="AB131" i="11"/>
  <c r="AL131" i="9" s="1"/>
  <c r="AC131" i="11"/>
  <c r="AD131" i="11"/>
  <c r="AE131" i="11"/>
  <c r="AF131" i="11"/>
  <c r="AG131" i="11"/>
  <c r="AH131" i="11"/>
  <c r="AI131" i="11"/>
  <c r="AJ131" i="11"/>
  <c r="AK131" i="11"/>
  <c r="AW131" i="11"/>
  <c r="AX131" i="11"/>
  <c r="AY131" i="11"/>
  <c r="AZ131" i="11"/>
  <c r="BA131" i="11"/>
  <c r="BM131" i="11"/>
  <c r="BW131" i="10" s="1"/>
  <c r="BN131" i="11"/>
  <c r="BO131" i="11"/>
  <c r="BP131" i="11"/>
  <c r="BQ131" i="11"/>
  <c r="CC131" i="11"/>
  <c r="CD131" i="11"/>
  <c r="CE131" i="11"/>
  <c r="CF131" i="11"/>
  <c r="CG131" i="11"/>
  <c r="A132" i="11"/>
  <c r="B132" i="11"/>
  <c r="C132" i="11"/>
  <c r="D132" i="11"/>
  <c r="E132" i="11"/>
  <c r="F132" i="11"/>
  <c r="R132" i="11"/>
  <c r="S132" i="11"/>
  <c r="T132" i="11"/>
  <c r="U132" i="11"/>
  <c r="V132" i="11"/>
  <c r="W132" i="11"/>
  <c r="X132" i="11"/>
  <c r="Y132" i="11"/>
  <c r="Z132" i="11"/>
  <c r="AA132" i="11"/>
  <c r="AB132" i="11"/>
  <c r="AL132" i="9" s="1"/>
  <c r="AC132" i="11"/>
  <c r="AD132" i="11"/>
  <c r="AE132" i="11"/>
  <c r="AF132" i="11"/>
  <c r="AG132" i="11"/>
  <c r="AH132" i="11"/>
  <c r="AI132" i="11"/>
  <c r="AJ132" i="11"/>
  <c r="AK132" i="11"/>
  <c r="AW132" i="11"/>
  <c r="AX132" i="11"/>
  <c r="AY132" i="11"/>
  <c r="AZ132" i="11"/>
  <c r="BA132" i="11"/>
  <c r="BM132" i="11"/>
  <c r="BW132" i="10" s="1"/>
  <c r="BN132" i="11"/>
  <c r="BO132" i="11"/>
  <c r="BP132" i="11"/>
  <c r="BQ132" i="11"/>
  <c r="CC132" i="11"/>
  <c r="CD132" i="11"/>
  <c r="CE132" i="11"/>
  <c r="CF132" i="11"/>
  <c r="CG132" i="11"/>
  <c r="A133" i="11"/>
  <c r="B133" i="11"/>
  <c r="BR133" i="10" s="1"/>
  <c r="C133" i="11"/>
  <c r="D133" i="11"/>
  <c r="E133" i="11"/>
  <c r="F133" i="11"/>
  <c r="R133" i="11"/>
  <c r="S133" i="11"/>
  <c r="T133" i="11"/>
  <c r="U133" i="11"/>
  <c r="V133" i="11"/>
  <c r="W133" i="11"/>
  <c r="X133" i="11"/>
  <c r="Y133" i="11"/>
  <c r="Z133" i="11"/>
  <c r="AA133" i="11"/>
  <c r="AB133" i="11"/>
  <c r="AL133" i="9" s="1"/>
  <c r="AC133" i="11"/>
  <c r="AD133" i="11"/>
  <c r="AE133" i="11"/>
  <c r="AF133" i="11"/>
  <c r="AG133" i="11"/>
  <c r="AH133" i="11"/>
  <c r="AI133" i="11"/>
  <c r="AJ133" i="11"/>
  <c r="AK133" i="11"/>
  <c r="AW133" i="11"/>
  <c r="AX133" i="11"/>
  <c r="AY133" i="11"/>
  <c r="AZ133" i="11"/>
  <c r="BA133" i="11"/>
  <c r="BM133" i="11"/>
  <c r="BW133" i="10" s="1"/>
  <c r="BN133" i="11"/>
  <c r="BO133" i="11"/>
  <c r="BP133" i="11"/>
  <c r="BQ133" i="11"/>
  <c r="CC133" i="11"/>
  <c r="CD133" i="11"/>
  <c r="CE133" i="11"/>
  <c r="CF133" i="11"/>
  <c r="CG133" i="11"/>
  <c r="A134" i="11"/>
  <c r="B134" i="11"/>
  <c r="C134" i="11"/>
  <c r="D134" i="11"/>
  <c r="E134" i="11"/>
  <c r="F134" i="11"/>
  <c r="R134" i="11"/>
  <c r="S134" i="11"/>
  <c r="T134" i="11"/>
  <c r="U134" i="11"/>
  <c r="V134" i="11"/>
  <c r="W134" i="11"/>
  <c r="BS134" i="10" s="1"/>
  <c r="X134" i="11"/>
  <c r="Y134" i="11"/>
  <c r="Z134" i="11"/>
  <c r="AA134" i="11"/>
  <c r="AB134" i="11"/>
  <c r="AL134" i="9" s="1"/>
  <c r="AC134" i="11"/>
  <c r="AD134" i="11"/>
  <c r="AE134" i="11"/>
  <c r="AF134" i="11"/>
  <c r="AG134" i="11"/>
  <c r="AH134" i="11"/>
  <c r="AI134" i="11"/>
  <c r="AJ134" i="11"/>
  <c r="AK134" i="11"/>
  <c r="AW134" i="11"/>
  <c r="AX134" i="11"/>
  <c r="AY134" i="11"/>
  <c r="AZ134" i="11"/>
  <c r="BA134" i="11"/>
  <c r="BM134" i="11"/>
  <c r="BN134" i="11"/>
  <c r="BO134" i="11"/>
  <c r="BP134" i="11"/>
  <c r="BQ134" i="11"/>
  <c r="CC134" i="11"/>
  <c r="CD134" i="11"/>
  <c r="CE134" i="11"/>
  <c r="CF134" i="11"/>
  <c r="CG134" i="11"/>
  <c r="A135" i="11"/>
  <c r="B135" i="11"/>
  <c r="AJ135" i="9" s="1"/>
  <c r="C135" i="11"/>
  <c r="D135" i="11"/>
  <c r="E135" i="11"/>
  <c r="F135" i="11"/>
  <c r="R135" i="11"/>
  <c r="S135" i="11"/>
  <c r="T135" i="11"/>
  <c r="U135" i="11"/>
  <c r="V135" i="11"/>
  <c r="W135" i="11"/>
  <c r="X135" i="11"/>
  <c r="Y135" i="11"/>
  <c r="Z135" i="11"/>
  <c r="AA135" i="11"/>
  <c r="AB135" i="11"/>
  <c r="AL135" i="9" s="1"/>
  <c r="AC135" i="11"/>
  <c r="AD135" i="11"/>
  <c r="AE135" i="11"/>
  <c r="AF135" i="11"/>
  <c r="AG135" i="11"/>
  <c r="AH135" i="11"/>
  <c r="AI135" i="11"/>
  <c r="AJ135" i="11"/>
  <c r="AK135" i="11"/>
  <c r="AW135" i="11"/>
  <c r="AX135" i="11"/>
  <c r="AY135" i="11"/>
  <c r="AZ135" i="11"/>
  <c r="BA135" i="11"/>
  <c r="BM135" i="11"/>
  <c r="BW135" i="10" s="1"/>
  <c r="BN135" i="11"/>
  <c r="BO135" i="11"/>
  <c r="BP135" i="11"/>
  <c r="BQ135" i="11"/>
  <c r="CC135" i="11"/>
  <c r="CD135" i="11"/>
  <c r="CE135" i="11"/>
  <c r="CF135" i="11"/>
  <c r="CG135" i="11"/>
  <c r="A136" i="11"/>
  <c r="B136" i="11"/>
  <c r="BR136" i="10" s="1"/>
  <c r="C136" i="11"/>
  <c r="D136" i="11"/>
  <c r="E136" i="11"/>
  <c r="F136" i="11"/>
  <c r="R136" i="11"/>
  <c r="S136" i="11"/>
  <c r="T136" i="11"/>
  <c r="U136" i="11"/>
  <c r="V136" i="11"/>
  <c r="W136" i="11"/>
  <c r="BS136" i="10" s="1"/>
  <c r="X136" i="11"/>
  <c r="Y136" i="11"/>
  <c r="Z136" i="11"/>
  <c r="AA136" i="11"/>
  <c r="AB136" i="11"/>
  <c r="AL136" i="9" s="1"/>
  <c r="AC136" i="11"/>
  <c r="AD136" i="11"/>
  <c r="AE136" i="11"/>
  <c r="AF136" i="11"/>
  <c r="AG136" i="11"/>
  <c r="AH136" i="11"/>
  <c r="AI136" i="11"/>
  <c r="AJ136" i="11"/>
  <c r="AK136" i="11"/>
  <c r="AW136" i="11"/>
  <c r="AX136" i="11"/>
  <c r="AY136" i="11"/>
  <c r="AZ136" i="11"/>
  <c r="BA136" i="11"/>
  <c r="BM136" i="11"/>
  <c r="BW136" i="10" s="1"/>
  <c r="BN136" i="11"/>
  <c r="BO136" i="11"/>
  <c r="BP136" i="11"/>
  <c r="BQ136" i="11"/>
  <c r="CC136" i="11"/>
  <c r="CD136" i="11"/>
  <c r="CE136" i="11"/>
  <c r="CF136" i="11"/>
  <c r="CG136" i="11"/>
  <c r="A137" i="11"/>
  <c r="B137" i="11"/>
  <c r="C137" i="11"/>
  <c r="D137" i="11"/>
  <c r="E137" i="11"/>
  <c r="F137" i="11"/>
  <c r="R137" i="11"/>
  <c r="S137" i="11"/>
  <c r="T137" i="11"/>
  <c r="U137" i="11"/>
  <c r="V137" i="11"/>
  <c r="W137" i="11"/>
  <c r="X137" i="11"/>
  <c r="Y137" i="11"/>
  <c r="Z137" i="11"/>
  <c r="AA137" i="11"/>
  <c r="AB137" i="11"/>
  <c r="AL137" i="9" s="1"/>
  <c r="AC137" i="11"/>
  <c r="AD137" i="11"/>
  <c r="AE137" i="11"/>
  <c r="AF137" i="11"/>
  <c r="AG137" i="11"/>
  <c r="AH137" i="11"/>
  <c r="AI137" i="11"/>
  <c r="AJ137" i="11"/>
  <c r="AK137" i="11"/>
  <c r="AW137" i="11"/>
  <c r="AX137" i="11"/>
  <c r="AY137" i="11"/>
  <c r="AZ137" i="11"/>
  <c r="BA137" i="11"/>
  <c r="BM137" i="11"/>
  <c r="BW137" i="10" s="1"/>
  <c r="BN137" i="11"/>
  <c r="BO137" i="11"/>
  <c r="BP137" i="11"/>
  <c r="BQ137" i="11"/>
  <c r="CC137" i="11"/>
  <c r="CD137" i="11"/>
  <c r="CE137" i="11"/>
  <c r="CF137" i="11"/>
  <c r="CG137" i="11"/>
  <c r="A138" i="11"/>
  <c r="B138" i="11"/>
  <c r="AJ138" i="9" s="1"/>
  <c r="C138" i="11"/>
  <c r="D138" i="11"/>
  <c r="E138" i="11"/>
  <c r="F138" i="11"/>
  <c r="R138" i="11"/>
  <c r="S138" i="11"/>
  <c r="T138" i="11"/>
  <c r="U138" i="11"/>
  <c r="V138" i="11"/>
  <c r="W138" i="11"/>
  <c r="X138" i="11"/>
  <c r="Y138" i="11"/>
  <c r="Z138" i="11"/>
  <c r="AA138" i="11"/>
  <c r="AB138" i="11"/>
  <c r="AL138" i="9" s="1"/>
  <c r="AC138" i="11"/>
  <c r="AD138" i="11"/>
  <c r="AE138" i="11"/>
  <c r="AF138" i="11"/>
  <c r="AG138" i="11"/>
  <c r="AH138" i="11"/>
  <c r="AI138" i="11"/>
  <c r="AJ138" i="11"/>
  <c r="AK138" i="11"/>
  <c r="AW138" i="11"/>
  <c r="AX138" i="11"/>
  <c r="AY138" i="11"/>
  <c r="AZ138" i="11"/>
  <c r="BA138" i="11"/>
  <c r="BM138" i="11"/>
  <c r="BW138" i="10" s="1"/>
  <c r="BN138" i="11"/>
  <c r="BO138" i="11"/>
  <c r="BP138" i="11"/>
  <c r="BQ138" i="11"/>
  <c r="CC138" i="11"/>
  <c r="CD138" i="11"/>
  <c r="CE138" i="11"/>
  <c r="CF138" i="11"/>
  <c r="CG138" i="11"/>
  <c r="A139" i="11"/>
  <c r="B139" i="11"/>
  <c r="C139" i="11"/>
  <c r="D139" i="11"/>
  <c r="E139" i="11"/>
  <c r="F139" i="11"/>
  <c r="R139" i="11"/>
  <c r="S139" i="11"/>
  <c r="T139" i="11"/>
  <c r="U139" i="11"/>
  <c r="V139" i="11"/>
  <c r="W139" i="11"/>
  <c r="BS139" i="10" s="1"/>
  <c r="X139" i="11"/>
  <c r="Y139" i="11"/>
  <c r="Z139" i="11"/>
  <c r="AA139" i="11"/>
  <c r="AB139" i="11"/>
  <c r="AL139" i="9" s="1"/>
  <c r="AC139" i="11"/>
  <c r="AD139" i="11"/>
  <c r="AE139" i="11"/>
  <c r="AF139" i="11"/>
  <c r="AG139" i="11"/>
  <c r="AH139" i="11"/>
  <c r="AI139" i="11"/>
  <c r="AJ139" i="11"/>
  <c r="AK139" i="11"/>
  <c r="AW139" i="11"/>
  <c r="AX139" i="11"/>
  <c r="AY139" i="11"/>
  <c r="AZ139" i="11"/>
  <c r="BA139" i="11"/>
  <c r="BM139" i="11"/>
  <c r="BW139" i="10" s="1"/>
  <c r="BN139" i="11"/>
  <c r="BO139" i="11"/>
  <c r="BP139" i="11"/>
  <c r="BQ139" i="11"/>
  <c r="CC139" i="11"/>
  <c r="CD139" i="11"/>
  <c r="CE139" i="11"/>
  <c r="CF139" i="11"/>
  <c r="CG139" i="11"/>
  <c r="A140" i="11"/>
  <c r="B140" i="11"/>
  <c r="C140" i="11"/>
  <c r="D140" i="11"/>
  <c r="E140" i="11"/>
  <c r="F140" i="11"/>
  <c r="R140" i="11"/>
  <c r="S140" i="11"/>
  <c r="T140" i="11"/>
  <c r="U140" i="11"/>
  <c r="V140" i="11"/>
  <c r="W140" i="11"/>
  <c r="X140" i="11"/>
  <c r="Y140" i="11"/>
  <c r="Z140" i="11"/>
  <c r="AA140" i="11"/>
  <c r="AB140" i="11"/>
  <c r="AL140" i="9" s="1"/>
  <c r="AC140" i="11"/>
  <c r="AD140" i="11"/>
  <c r="AE140" i="11"/>
  <c r="AF140" i="11"/>
  <c r="AG140" i="11"/>
  <c r="AH140" i="11"/>
  <c r="AI140" i="11"/>
  <c r="AJ140" i="11"/>
  <c r="AK140" i="11"/>
  <c r="AW140" i="11"/>
  <c r="AX140" i="11"/>
  <c r="AY140" i="11"/>
  <c r="AZ140" i="11"/>
  <c r="BA140" i="11"/>
  <c r="BM140" i="11"/>
  <c r="BW140" i="10" s="1"/>
  <c r="BN140" i="11"/>
  <c r="BO140" i="11"/>
  <c r="BP140" i="11"/>
  <c r="BQ140" i="11"/>
  <c r="CC140" i="11"/>
  <c r="CD140" i="11"/>
  <c r="CE140" i="11"/>
  <c r="CF140" i="11"/>
  <c r="CG140" i="11"/>
  <c r="A141" i="11"/>
  <c r="B141" i="11"/>
  <c r="BR141" i="10" s="1"/>
  <c r="C141" i="11"/>
  <c r="D141" i="11"/>
  <c r="E141" i="11"/>
  <c r="F141" i="11"/>
  <c r="R141" i="11"/>
  <c r="S141" i="11"/>
  <c r="T141" i="11"/>
  <c r="U141" i="11"/>
  <c r="V141" i="11"/>
  <c r="W141" i="11"/>
  <c r="BS141" i="10" s="1"/>
  <c r="X141" i="11"/>
  <c r="Y141" i="11"/>
  <c r="Z141" i="11"/>
  <c r="AA141" i="11"/>
  <c r="AB141" i="11"/>
  <c r="AL141" i="9" s="1"/>
  <c r="AC141" i="11"/>
  <c r="AD141" i="11"/>
  <c r="AE141" i="11"/>
  <c r="AF141" i="11"/>
  <c r="AG141" i="11"/>
  <c r="AH141" i="11"/>
  <c r="AI141" i="11"/>
  <c r="AJ141" i="11"/>
  <c r="AK141" i="11"/>
  <c r="AW141" i="11"/>
  <c r="AX141" i="11"/>
  <c r="AY141" i="11"/>
  <c r="AZ141" i="11"/>
  <c r="BA141" i="11"/>
  <c r="BM141" i="11"/>
  <c r="BW141" i="10" s="1"/>
  <c r="BN141" i="11"/>
  <c r="BO141" i="11"/>
  <c r="BP141" i="11"/>
  <c r="BQ141" i="11"/>
  <c r="CC141" i="11"/>
  <c r="CD141" i="11"/>
  <c r="CE141" i="11"/>
  <c r="CF141" i="11"/>
  <c r="CG141" i="11"/>
  <c r="A142" i="11"/>
  <c r="B142" i="11"/>
  <c r="BR142" i="10" s="1"/>
  <c r="C142" i="11"/>
  <c r="D142" i="11"/>
  <c r="E142" i="11"/>
  <c r="F142" i="11"/>
  <c r="R142" i="11"/>
  <c r="S142" i="11"/>
  <c r="T142" i="11"/>
  <c r="U142" i="11"/>
  <c r="V142" i="11"/>
  <c r="W142" i="11"/>
  <c r="X142" i="11"/>
  <c r="Y142" i="11"/>
  <c r="Z142" i="11"/>
  <c r="AA142" i="11"/>
  <c r="AB142" i="11"/>
  <c r="AL142" i="9" s="1"/>
  <c r="AC142" i="11"/>
  <c r="AD142" i="11"/>
  <c r="AE142" i="11"/>
  <c r="AF142" i="11"/>
  <c r="AG142" i="11"/>
  <c r="AH142" i="11"/>
  <c r="AI142" i="11"/>
  <c r="AJ142" i="11"/>
  <c r="AK142" i="11"/>
  <c r="AW142" i="11"/>
  <c r="AX142" i="11"/>
  <c r="AY142" i="11"/>
  <c r="AZ142" i="11"/>
  <c r="BA142" i="11"/>
  <c r="BM142" i="11"/>
  <c r="BW142" i="10" s="1"/>
  <c r="BN142" i="11"/>
  <c r="BO142" i="11"/>
  <c r="BP142" i="11"/>
  <c r="BQ142" i="11"/>
  <c r="CC142" i="11"/>
  <c r="CD142" i="11"/>
  <c r="CE142" i="11"/>
  <c r="CF142" i="11"/>
  <c r="CG142" i="11"/>
  <c r="A143" i="11"/>
  <c r="B143" i="11"/>
  <c r="C143" i="11"/>
  <c r="D143" i="11"/>
  <c r="E143" i="11"/>
  <c r="F143" i="11"/>
  <c r="R143" i="11"/>
  <c r="S143" i="11"/>
  <c r="T143" i="11"/>
  <c r="U143" i="11"/>
  <c r="V143" i="11"/>
  <c r="W143" i="11"/>
  <c r="X143" i="11"/>
  <c r="Y143" i="11"/>
  <c r="Z143" i="11"/>
  <c r="AA143" i="11"/>
  <c r="AB143" i="11"/>
  <c r="AL143" i="9" s="1"/>
  <c r="AC143" i="11"/>
  <c r="AD143" i="11"/>
  <c r="AE143" i="11"/>
  <c r="AF143" i="11"/>
  <c r="AG143" i="11"/>
  <c r="AH143" i="11"/>
  <c r="AI143" i="11"/>
  <c r="AJ143" i="11"/>
  <c r="AK143" i="11"/>
  <c r="AW143" i="11"/>
  <c r="AX143" i="11"/>
  <c r="AY143" i="11"/>
  <c r="AZ143" i="11"/>
  <c r="BA143" i="11"/>
  <c r="BM143" i="11"/>
  <c r="BW143" i="10" s="1"/>
  <c r="BN143" i="11"/>
  <c r="BO143" i="11"/>
  <c r="BP143" i="11"/>
  <c r="BQ143" i="11"/>
  <c r="CC143" i="11"/>
  <c r="CD143" i="11"/>
  <c r="CE143" i="11"/>
  <c r="CF143" i="11"/>
  <c r="CG143" i="11"/>
  <c r="A144" i="11"/>
  <c r="B144" i="11"/>
  <c r="C144" i="11"/>
  <c r="D144" i="11"/>
  <c r="E144" i="11"/>
  <c r="F144" i="11"/>
  <c r="R144" i="11"/>
  <c r="S144" i="11"/>
  <c r="T144" i="11"/>
  <c r="U144" i="11"/>
  <c r="V144" i="11"/>
  <c r="W144" i="11"/>
  <c r="X144" i="11"/>
  <c r="Y144" i="11"/>
  <c r="Z144" i="11"/>
  <c r="AA144" i="11"/>
  <c r="AB144" i="11"/>
  <c r="AL144" i="9" s="1"/>
  <c r="AC144" i="11"/>
  <c r="AD144" i="11"/>
  <c r="AE144" i="11"/>
  <c r="AF144" i="11"/>
  <c r="AG144" i="11"/>
  <c r="AH144" i="11"/>
  <c r="AI144" i="11"/>
  <c r="AJ144" i="11"/>
  <c r="AK144" i="11"/>
  <c r="AW144" i="11"/>
  <c r="AX144" i="11"/>
  <c r="AY144" i="11"/>
  <c r="AZ144" i="11"/>
  <c r="BA144" i="11"/>
  <c r="BM144" i="11"/>
  <c r="BW144" i="10" s="1"/>
  <c r="BN144" i="11"/>
  <c r="BO144" i="11"/>
  <c r="BP144" i="11"/>
  <c r="BQ144" i="11"/>
  <c r="CC144" i="11"/>
  <c r="CD144" i="11"/>
  <c r="CE144" i="11"/>
  <c r="CF144" i="11"/>
  <c r="CG144" i="11"/>
  <c r="A145" i="11"/>
  <c r="B145" i="11"/>
  <c r="C145" i="11"/>
  <c r="D145" i="11"/>
  <c r="E145" i="11"/>
  <c r="F145" i="11"/>
  <c r="R145" i="11"/>
  <c r="S145" i="11"/>
  <c r="T145" i="11"/>
  <c r="U145" i="11"/>
  <c r="V145" i="11"/>
  <c r="W145" i="11"/>
  <c r="BS145" i="10" s="1"/>
  <c r="X145" i="11"/>
  <c r="Y145" i="11"/>
  <c r="Z145" i="11"/>
  <c r="AA145" i="11"/>
  <c r="AB145" i="11"/>
  <c r="AL145" i="9" s="1"/>
  <c r="AC145" i="11"/>
  <c r="AD145" i="11"/>
  <c r="AE145" i="11"/>
  <c r="AF145" i="11"/>
  <c r="AG145" i="11"/>
  <c r="AH145" i="11"/>
  <c r="AI145" i="11"/>
  <c r="AJ145" i="11"/>
  <c r="AK145" i="11"/>
  <c r="AW145" i="11"/>
  <c r="AX145" i="11"/>
  <c r="AY145" i="11"/>
  <c r="AZ145" i="11"/>
  <c r="BA145" i="11"/>
  <c r="BM145" i="11"/>
  <c r="BW145" i="10" s="1"/>
  <c r="BN145" i="11"/>
  <c r="BO145" i="11"/>
  <c r="BP145" i="11"/>
  <c r="BQ145" i="11"/>
  <c r="CC145" i="11"/>
  <c r="CD145" i="11"/>
  <c r="CE145" i="11"/>
  <c r="CF145" i="11"/>
  <c r="CG145" i="11"/>
  <c r="A146" i="11"/>
  <c r="B146" i="11"/>
  <c r="BR146" i="10" s="1"/>
  <c r="C146" i="11"/>
  <c r="D146" i="11"/>
  <c r="E146" i="11"/>
  <c r="F146" i="11"/>
  <c r="R146" i="11"/>
  <c r="S146" i="11"/>
  <c r="T146" i="11"/>
  <c r="U146" i="11"/>
  <c r="V146" i="11"/>
  <c r="W146" i="11"/>
  <c r="X146" i="11"/>
  <c r="Y146" i="11"/>
  <c r="Z146" i="11"/>
  <c r="AA146" i="11"/>
  <c r="AB146" i="11"/>
  <c r="BT146" i="10" s="1"/>
  <c r="AC146" i="11"/>
  <c r="AD146" i="11"/>
  <c r="AE146" i="11"/>
  <c r="AF146" i="11"/>
  <c r="AG146" i="11"/>
  <c r="AH146" i="11"/>
  <c r="AI146" i="11"/>
  <c r="AJ146" i="11"/>
  <c r="AK146" i="11"/>
  <c r="AW146" i="11"/>
  <c r="AX146" i="11"/>
  <c r="AY146" i="11"/>
  <c r="AZ146" i="11"/>
  <c r="BA146" i="11"/>
  <c r="BM146" i="11"/>
  <c r="BW146" i="10" s="1"/>
  <c r="BN146" i="11"/>
  <c r="BO146" i="11"/>
  <c r="BP146" i="11"/>
  <c r="BQ146" i="11"/>
  <c r="CC146" i="11"/>
  <c r="CD146" i="11"/>
  <c r="CE146" i="11"/>
  <c r="CF146" i="11"/>
  <c r="CG146" i="1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4" i="33"/>
  <c r="A5" i="33"/>
  <c r="A6" i="33"/>
  <c r="A7" i="33"/>
  <c r="A8" i="33"/>
  <c r="A9" i="33"/>
  <c r="A10" i="33"/>
  <c r="A11" i="33"/>
  <c r="A12" i="33"/>
  <c r="A13" i="33"/>
  <c r="A14" i="33"/>
  <c r="A15" i="33"/>
  <c r="A16" i="33"/>
  <c r="A17" i="33"/>
  <c r="A18" i="33"/>
  <c r="A19" i="33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51" i="34"/>
  <c r="A52" i="34"/>
  <c r="A53" i="34"/>
  <c r="A54" i="34"/>
  <c r="A55" i="34"/>
  <c r="A56" i="34"/>
  <c r="A57" i="34"/>
  <c r="A58" i="34"/>
  <c r="A59" i="34"/>
  <c r="A60" i="34"/>
  <c r="A61" i="34"/>
  <c r="A62" i="34"/>
  <c r="A63" i="34"/>
  <c r="A64" i="34"/>
  <c r="A65" i="34"/>
  <c r="A66" i="34"/>
  <c r="A67" i="34"/>
  <c r="A68" i="34"/>
  <c r="A69" i="34"/>
  <c r="A70" i="34"/>
  <c r="A71" i="34"/>
  <c r="A72" i="34"/>
  <c r="A73" i="34"/>
  <c r="A74" i="34"/>
  <c r="A75" i="34"/>
  <c r="A76" i="34"/>
  <c r="A77" i="34"/>
  <c r="A78" i="34"/>
  <c r="A79" i="34"/>
  <c r="A80" i="34"/>
  <c r="A81" i="34"/>
  <c r="A82" i="34"/>
  <c r="A83" i="34"/>
  <c r="A84" i="34"/>
  <c r="A85" i="34"/>
  <c r="A86" i="34"/>
  <c r="A87" i="34"/>
  <c r="A88" i="34"/>
  <c r="A89" i="34"/>
  <c r="A90" i="34"/>
  <c r="A91" i="34"/>
  <c r="A92" i="34"/>
  <c r="A93" i="34"/>
  <c r="A94" i="34"/>
  <c r="A95" i="34"/>
  <c r="A96" i="34"/>
  <c r="A97" i="34"/>
  <c r="A98" i="34"/>
  <c r="A99" i="34"/>
  <c r="A100" i="34"/>
  <c r="A101" i="34"/>
  <c r="A102" i="34"/>
  <c r="A103" i="34"/>
  <c r="A104" i="34"/>
  <c r="A105" i="34"/>
  <c r="A106" i="34"/>
  <c r="A107" i="34"/>
  <c r="A108" i="34"/>
  <c r="A109" i="34"/>
  <c r="A110" i="34"/>
  <c r="A111" i="34"/>
  <c r="A112" i="34"/>
  <c r="A113" i="34"/>
  <c r="A114" i="34"/>
  <c r="A115" i="34"/>
  <c r="A116" i="34"/>
  <c r="A117" i="34"/>
  <c r="A118" i="34"/>
  <c r="A119" i="34"/>
  <c r="A120" i="34"/>
  <c r="A121" i="34"/>
  <c r="A122" i="34"/>
  <c r="A123" i="34"/>
  <c r="A124" i="34"/>
  <c r="A125" i="34"/>
  <c r="A126" i="34"/>
  <c r="A127" i="34"/>
  <c r="A128" i="34"/>
  <c r="A129" i="34"/>
  <c r="A130" i="34"/>
  <c r="A131" i="34"/>
  <c r="A132" i="34"/>
  <c r="A133" i="34"/>
  <c r="A134" i="34"/>
  <c r="A135" i="34"/>
  <c r="A136" i="34"/>
  <c r="A137" i="34"/>
  <c r="A138" i="34"/>
  <c r="A139" i="34"/>
  <c r="A140" i="34"/>
  <c r="A141" i="34"/>
  <c r="A142" i="34"/>
  <c r="A143" i="34"/>
  <c r="A144" i="34"/>
  <c r="A145" i="34"/>
  <c r="A146" i="34"/>
  <c r="A4" i="35"/>
  <c r="B4" i="35"/>
  <c r="R4" i="33" s="1"/>
  <c r="C4" i="35"/>
  <c r="D4" i="35"/>
  <c r="E4" i="35"/>
  <c r="F4" i="35"/>
  <c r="R4" i="35"/>
  <c r="DX4" i="10" s="1"/>
  <c r="S4" i="35"/>
  <c r="T4" i="35"/>
  <c r="U4" i="35"/>
  <c r="V4" i="35"/>
  <c r="AH4" i="35"/>
  <c r="DY4" i="10" s="1"/>
  <c r="AI4" i="35"/>
  <c r="AJ4" i="35"/>
  <c r="AK4" i="35"/>
  <c r="AL4" i="35"/>
  <c r="A5" i="35"/>
  <c r="B5" i="35"/>
  <c r="R5" i="33" s="1"/>
  <c r="C5" i="35"/>
  <c r="D5" i="35"/>
  <c r="E5" i="35"/>
  <c r="F5" i="35"/>
  <c r="R5" i="35"/>
  <c r="S5" i="35"/>
  <c r="T5" i="35"/>
  <c r="U5" i="35"/>
  <c r="V5" i="35"/>
  <c r="AH5" i="35"/>
  <c r="AI5" i="35"/>
  <c r="AJ5" i="35"/>
  <c r="AK5" i="35"/>
  <c r="AL5" i="35"/>
  <c r="A6" i="35"/>
  <c r="B6" i="35"/>
  <c r="C6" i="35"/>
  <c r="D6" i="35"/>
  <c r="E6" i="35"/>
  <c r="F6" i="35"/>
  <c r="R6" i="35"/>
  <c r="DX6" i="10" s="1"/>
  <c r="S6" i="35"/>
  <c r="T6" i="35"/>
  <c r="U6" i="35"/>
  <c r="V6" i="35"/>
  <c r="AH6" i="35"/>
  <c r="DY6" i="10" s="1"/>
  <c r="AI6" i="35"/>
  <c r="AJ6" i="35"/>
  <c r="AK6" i="35"/>
  <c r="AL6" i="35"/>
  <c r="A7" i="35"/>
  <c r="B7" i="35"/>
  <c r="R7" i="33" s="1"/>
  <c r="C7" i="35"/>
  <c r="D7" i="35"/>
  <c r="E7" i="35"/>
  <c r="F7" i="35"/>
  <c r="R7" i="35"/>
  <c r="S7" i="35"/>
  <c r="T7" i="35"/>
  <c r="U7" i="35"/>
  <c r="V7" i="35"/>
  <c r="AH7" i="35"/>
  <c r="DY7" i="10" s="1"/>
  <c r="AI7" i="35"/>
  <c r="AJ7" i="35"/>
  <c r="AK7" i="35"/>
  <c r="AL7" i="35"/>
  <c r="A8" i="35"/>
  <c r="B8" i="35"/>
  <c r="R8" i="33" s="1"/>
  <c r="C8" i="35"/>
  <c r="D8" i="35"/>
  <c r="E8" i="35"/>
  <c r="F8" i="35"/>
  <c r="R8" i="35"/>
  <c r="DX8" i="10" s="1"/>
  <c r="S8" i="35"/>
  <c r="T8" i="35"/>
  <c r="U8" i="35"/>
  <c r="V8" i="35"/>
  <c r="AH8" i="35"/>
  <c r="DY8" i="10" s="1"/>
  <c r="AI8" i="35"/>
  <c r="AJ8" i="35"/>
  <c r="AK8" i="35"/>
  <c r="AL8" i="35"/>
  <c r="A9" i="35"/>
  <c r="B9" i="35"/>
  <c r="R9" i="33" s="1"/>
  <c r="C9" i="35"/>
  <c r="D9" i="35"/>
  <c r="E9" i="35"/>
  <c r="F9" i="35"/>
  <c r="R9" i="35"/>
  <c r="DX9" i="10" s="1"/>
  <c r="S9" i="35"/>
  <c r="T9" i="35"/>
  <c r="U9" i="35"/>
  <c r="V9" i="35"/>
  <c r="AH9" i="35"/>
  <c r="DY9" i="10" s="1"/>
  <c r="AI9" i="35"/>
  <c r="AJ9" i="35"/>
  <c r="AK9" i="35"/>
  <c r="AL9" i="35"/>
  <c r="A10" i="35"/>
  <c r="B10" i="35"/>
  <c r="R10" i="33" s="1"/>
  <c r="C10" i="35"/>
  <c r="D10" i="35"/>
  <c r="E10" i="35"/>
  <c r="F10" i="35"/>
  <c r="R10" i="35"/>
  <c r="DX10" i="10" s="1"/>
  <c r="S10" i="35"/>
  <c r="T10" i="35"/>
  <c r="U10" i="35"/>
  <c r="V10" i="35"/>
  <c r="AH10" i="35"/>
  <c r="DY10" i="10" s="1"/>
  <c r="AI10" i="35"/>
  <c r="AJ10" i="35"/>
  <c r="AK10" i="35"/>
  <c r="AL10" i="35"/>
  <c r="A11" i="35"/>
  <c r="B11" i="35"/>
  <c r="R11" i="33" s="1"/>
  <c r="C11" i="35"/>
  <c r="D11" i="35"/>
  <c r="E11" i="35"/>
  <c r="F11" i="35"/>
  <c r="R11" i="35"/>
  <c r="S11" i="35"/>
  <c r="T11" i="35"/>
  <c r="U11" i="35"/>
  <c r="V11" i="35"/>
  <c r="AH11" i="35"/>
  <c r="DY11" i="10" s="1"/>
  <c r="AI11" i="35"/>
  <c r="AJ11" i="35"/>
  <c r="AK11" i="35"/>
  <c r="AL11" i="35"/>
  <c r="A12" i="35"/>
  <c r="B12" i="35"/>
  <c r="R12" i="33" s="1"/>
  <c r="C12" i="35"/>
  <c r="D12" i="35"/>
  <c r="E12" i="35"/>
  <c r="F12" i="35"/>
  <c r="R12" i="35"/>
  <c r="DX12" i="10" s="1"/>
  <c r="S12" i="35"/>
  <c r="T12" i="35"/>
  <c r="U12" i="35"/>
  <c r="V12" i="35"/>
  <c r="AH12" i="35"/>
  <c r="DY12" i="10" s="1"/>
  <c r="AI12" i="35"/>
  <c r="AJ12" i="35"/>
  <c r="AK12" i="35"/>
  <c r="AL12" i="35"/>
  <c r="A13" i="35"/>
  <c r="B13" i="35"/>
  <c r="R13" i="33" s="1"/>
  <c r="C13" i="35"/>
  <c r="D13" i="35"/>
  <c r="E13" i="35"/>
  <c r="F13" i="35"/>
  <c r="R13" i="35"/>
  <c r="DX13" i="10" s="1"/>
  <c r="S13" i="35"/>
  <c r="T13" i="35"/>
  <c r="U13" i="35"/>
  <c r="V13" i="35"/>
  <c r="AH13" i="35"/>
  <c r="DY13" i="10" s="1"/>
  <c r="AI13" i="35"/>
  <c r="AJ13" i="35"/>
  <c r="AK13" i="35"/>
  <c r="AL13" i="35"/>
  <c r="A14" i="35"/>
  <c r="B14" i="35"/>
  <c r="R14" i="33" s="1"/>
  <c r="C14" i="35"/>
  <c r="D14" i="35"/>
  <c r="E14" i="35"/>
  <c r="F14" i="35"/>
  <c r="R14" i="35"/>
  <c r="DX14" i="10" s="1"/>
  <c r="S14" i="35"/>
  <c r="T14" i="35"/>
  <c r="U14" i="35"/>
  <c r="V14" i="35"/>
  <c r="AH14" i="35"/>
  <c r="DY14" i="10" s="1"/>
  <c r="AI14" i="35"/>
  <c r="AJ14" i="35"/>
  <c r="AK14" i="35"/>
  <c r="AL14" i="35"/>
  <c r="A15" i="35"/>
  <c r="B15" i="35"/>
  <c r="R15" i="33" s="1"/>
  <c r="C15" i="35"/>
  <c r="D15" i="35"/>
  <c r="E15" i="35"/>
  <c r="F15" i="35"/>
  <c r="R15" i="35"/>
  <c r="DX15" i="10" s="1"/>
  <c r="S15" i="35"/>
  <c r="T15" i="35"/>
  <c r="U15" i="35"/>
  <c r="V15" i="35"/>
  <c r="AH15" i="35"/>
  <c r="DY15" i="10" s="1"/>
  <c r="AI15" i="35"/>
  <c r="AJ15" i="35"/>
  <c r="AK15" i="35"/>
  <c r="AL15" i="35"/>
  <c r="A16" i="35"/>
  <c r="B16" i="35"/>
  <c r="C16" i="35"/>
  <c r="D16" i="35"/>
  <c r="E16" i="35"/>
  <c r="F16" i="35"/>
  <c r="R16" i="35"/>
  <c r="S16" i="35"/>
  <c r="T16" i="35"/>
  <c r="U16" i="35"/>
  <c r="V16" i="35"/>
  <c r="AH16" i="35"/>
  <c r="AI16" i="35"/>
  <c r="AJ16" i="35"/>
  <c r="AK16" i="35"/>
  <c r="AL16" i="35"/>
  <c r="A17" i="35"/>
  <c r="B17" i="35"/>
  <c r="C17" i="35"/>
  <c r="D17" i="35"/>
  <c r="E17" i="35"/>
  <c r="F17" i="35"/>
  <c r="R17" i="35"/>
  <c r="DX17" i="10" s="1"/>
  <c r="S17" i="35"/>
  <c r="T17" i="35"/>
  <c r="U17" i="35"/>
  <c r="V17" i="35"/>
  <c r="AH17" i="35"/>
  <c r="DY17" i="10" s="1"/>
  <c r="AI17" i="35"/>
  <c r="AJ17" i="35"/>
  <c r="AK17" i="35"/>
  <c r="AL17" i="35"/>
  <c r="A18" i="35"/>
  <c r="B18" i="35"/>
  <c r="R18" i="33" s="1"/>
  <c r="C18" i="35"/>
  <c r="D18" i="35"/>
  <c r="E18" i="35"/>
  <c r="F18" i="35"/>
  <c r="R18" i="35"/>
  <c r="DX18" i="10" s="1"/>
  <c r="S18" i="35"/>
  <c r="T18" i="35"/>
  <c r="U18" i="35"/>
  <c r="V18" i="35"/>
  <c r="AH18" i="35"/>
  <c r="DY18" i="10" s="1"/>
  <c r="AI18" i="35"/>
  <c r="AJ18" i="35"/>
  <c r="AK18" i="35"/>
  <c r="AL18" i="35"/>
  <c r="A19" i="35"/>
  <c r="B19" i="35"/>
  <c r="R19" i="33" s="1"/>
  <c r="C19" i="35"/>
  <c r="D19" i="35"/>
  <c r="E19" i="35"/>
  <c r="F19" i="35"/>
  <c r="R19" i="35"/>
  <c r="DX19" i="10" s="1"/>
  <c r="S19" i="35"/>
  <c r="T19" i="35"/>
  <c r="U19" i="35"/>
  <c r="V19" i="35"/>
  <c r="AH19" i="35"/>
  <c r="DY19" i="10" s="1"/>
  <c r="AI19" i="35"/>
  <c r="AJ19" i="35"/>
  <c r="AK19" i="35"/>
  <c r="AL19" i="35"/>
  <c r="A20" i="35"/>
  <c r="B20" i="35"/>
  <c r="R20" i="33" s="1"/>
  <c r="C20" i="35"/>
  <c r="D20" i="35"/>
  <c r="E20" i="35"/>
  <c r="F20" i="35"/>
  <c r="R20" i="35"/>
  <c r="DX20" i="10" s="1"/>
  <c r="S20" i="35"/>
  <c r="T20" i="35"/>
  <c r="U20" i="35"/>
  <c r="V20" i="35"/>
  <c r="AH20" i="35"/>
  <c r="DY20" i="10" s="1"/>
  <c r="AI20" i="35"/>
  <c r="AJ20" i="35"/>
  <c r="AK20" i="35"/>
  <c r="AL20" i="35"/>
  <c r="A21" i="35"/>
  <c r="B21" i="35"/>
  <c r="R21" i="33" s="1"/>
  <c r="C21" i="35"/>
  <c r="D21" i="35"/>
  <c r="E21" i="35"/>
  <c r="F21" i="35"/>
  <c r="R21" i="35"/>
  <c r="S21" i="35"/>
  <c r="T21" i="35"/>
  <c r="U21" i="35"/>
  <c r="V21" i="35"/>
  <c r="AH21" i="35"/>
  <c r="DY22" i="10" s="1"/>
  <c r="AI21" i="35"/>
  <c r="AJ21" i="35"/>
  <c r="AK21" i="35"/>
  <c r="AL21" i="35"/>
  <c r="A22" i="35"/>
  <c r="B22" i="35"/>
  <c r="R22" i="33" s="1"/>
  <c r="C22" i="35"/>
  <c r="D22" i="35"/>
  <c r="E22" i="35"/>
  <c r="F22" i="35"/>
  <c r="R22" i="35"/>
  <c r="DX23" i="10" s="1"/>
  <c r="S22" i="35"/>
  <c r="T22" i="35"/>
  <c r="U22" i="35"/>
  <c r="V22" i="35"/>
  <c r="AH22" i="35"/>
  <c r="DY23" i="10" s="1"/>
  <c r="AI22" i="35"/>
  <c r="AJ22" i="35"/>
  <c r="AK22" i="35"/>
  <c r="AL22" i="35"/>
  <c r="A23" i="35"/>
  <c r="B23" i="35"/>
  <c r="R23" i="33" s="1"/>
  <c r="C23" i="35"/>
  <c r="D23" i="35"/>
  <c r="E23" i="35"/>
  <c r="F23" i="35"/>
  <c r="R23" i="35"/>
  <c r="DX24" i="10" s="1"/>
  <c r="S23" i="35"/>
  <c r="T23" i="35"/>
  <c r="U23" i="35"/>
  <c r="V23" i="35"/>
  <c r="AH23" i="35"/>
  <c r="DY24" i="10" s="1"/>
  <c r="AI23" i="35"/>
  <c r="AJ23" i="35"/>
  <c r="AK23" i="35"/>
  <c r="AL23" i="35"/>
  <c r="A24" i="35"/>
  <c r="B24" i="35"/>
  <c r="R24" i="33" s="1"/>
  <c r="C24" i="35"/>
  <c r="D24" i="35"/>
  <c r="E24" i="35"/>
  <c r="F24" i="35"/>
  <c r="R24" i="35"/>
  <c r="DX25" i="10" s="1"/>
  <c r="S24" i="35"/>
  <c r="T24" i="35"/>
  <c r="U24" i="35"/>
  <c r="V24" i="35"/>
  <c r="AH24" i="35"/>
  <c r="DY25" i="10" s="1"/>
  <c r="AI24" i="35"/>
  <c r="AJ24" i="35"/>
  <c r="AK24" i="35"/>
  <c r="AL24" i="35"/>
  <c r="A25" i="35"/>
  <c r="B25" i="35"/>
  <c r="R25" i="33" s="1"/>
  <c r="C25" i="35"/>
  <c r="D25" i="35"/>
  <c r="E25" i="35"/>
  <c r="F25" i="35"/>
  <c r="R25" i="35"/>
  <c r="S25" i="35"/>
  <c r="T25" i="35"/>
  <c r="U25" i="35"/>
  <c r="V25" i="35"/>
  <c r="AH25" i="35"/>
  <c r="DY26" i="10" s="1"/>
  <c r="AI25" i="35"/>
  <c r="AJ25" i="35"/>
  <c r="AK25" i="35"/>
  <c r="AL25" i="35"/>
  <c r="A26" i="35"/>
  <c r="B26" i="35"/>
  <c r="R26" i="33" s="1"/>
  <c r="C26" i="35"/>
  <c r="D26" i="35"/>
  <c r="E26" i="35"/>
  <c r="F26" i="35"/>
  <c r="R26" i="35"/>
  <c r="DX27" i="10" s="1"/>
  <c r="S26" i="35"/>
  <c r="T26" i="35"/>
  <c r="U26" i="35"/>
  <c r="V26" i="35"/>
  <c r="AH26" i="35"/>
  <c r="DY27" i="10" s="1"/>
  <c r="AI26" i="35"/>
  <c r="AJ26" i="35"/>
  <c r="AK26" i="35"/>
  <c r="AL26" i="35"/>
  <c r="A27" i="35"/>
  <c r="B27" i="35"/>
  <c r="R27" i="33" s="1"/>
  <c r="C27" i="35"/>
  <c r="D27" i="35"/>
  <c r="E27" i="35"/>
  <c r="F27" i="35"/>
  <c r="R27" i="35"/>
  <c r="DX28" i="10" s="1"/>
  <c r="S27" i="35"/>
  <c r="T27" i="35"/>
  <c r="U27" i="35"/>
  <c r="V27" i="35"/>
  <c r="AH27" i="35"/>
  <c r="DY28" i="10" s="1"/>
  <c r="AI27" i="35"/>
  <c r="AJ27" i="35"/>
  <c r="AK27" i="35"/>
  <c r="AL27" i="35"/>
  <c r="A28" i="35"/>
  <c r="B28" i="35"/>
  <c r="R28" i="33" s="1"/>
  <c r="C28" i="35"/>
  <c r="D28" i="35"/>
  <c r="E28" i="35"/>
  <c r="F28" i="35"/>
  <c r="R28" i="35"/>
  <c r="S28" i="35"/>
  <c r="T28" i="35"/>
  <c r="U28" i="35"/>
  <c r="V28" i="35"/>
  <c r="AH28" i="35"/>
  <c r="AI28" i="35"/>
  <c r="AJ28" i="35"/>
  <c r="AK28" i="35"/>
  <c r="AL28" i="35"/>
  <c r="A29" i="35"/>
  <c r="B29" i="35"/>
  <c r="R29" i="33" s="1"/>
  <c r="C29" i="35"/>
  <c r="D29" i="35"/>
  <c r="E29" i="35"/>
  <c r="F29" i="35"/>
  <c r="R29" i="35"/>
  <c r="DX30" i="10" s="1"/>
  <c r="S29" i="35"/>
  <c r="T29" i="35"/>
  <c r="U29" i="35"/>
  <c r="V29" i="35"/>
  <c r="AH29" i="35"/>
  <c r="DY30" i="10" s="1"/>
  <c r="AI29" i="35"/>
  <c r="AJ29" i="35"/>
  <c r="AK29" i="35"/>
  <c r="AL29" i="35"/>
  <c r="A30" i="35"/>
  <c r="B30" i="35"/>
  <c r="R30" i="33" s="1"/>
  <c r="C30" i="35"/>
  <c r="D30" i="35"/>
  <c r="E30" i="35"/>
  <c r="F30" i="35"/>
  <c r="R30" i="35"/>
  <c r="DX31" i="10" s="1"/>
  <c r="S30" i="35"/>
  <c r="T30" i="35"/>
  <c r="U30" i="35"/>
  <c r="V30" i="35"/>
  <c r="AH30" i="35"/>
  <c r="AI30" i="35"/>
  <c r="AJ30" i="35"/>
  <c r="AK30" i="35"/>
  <c r="AL30" i="35"/>
  <c r="A31" i="35"/>
  <c r="B31" i="35"/>
  <c r="R31" i="33" s="1"/>
  <c r="C31" i="35"/>
  <c r="D31" i="35"/>
  <c r="E31" i="35"/>
  <c r="F31" i="35"/>
  <c r="R31" i="35"/>
  <c r="DX32" i="10" s="1"/>
  <c r="S31" i="35"/>
  <c r="T31" i="35"/>
  <c r="U31" i="35"/>
  <c r="V31" i="35"/>
  <c r="AH31" i="35"/>
  <c r="DY32" i="10" s="1"/>
  <c r="AI31" i="35"/>
  <c r="AJ31" i="35"/>
  <c r="AK31" i="35"/>
  <c r="AL31" i="35"/>
  <c r="A32" i="35"/>
  <c r="B32" i="35"/>
  <c r="R32" i="33" s="1"/>
  <c r="C32" i="35"/>
  <c r="D32" i="35"/>
  <c r="E32" i="35"/>
  <c r="F32" i="35"/>
  <c r="R32" i="35"/>
  <c r="DX33" i="10" s="1"/>
  <c r="S32" i="35"/>
  <c r="T32" i="35"/>
  <c r="U32" i="35"/>
  <c r="V32" i="35"/>
  <c r="AH32" i="35"/>
  <c r="DY33" i="10" s="1"/>
  <c r="AI32" i="35"/>
  <c r="AJ32" i="35"/>
  <c r="AK32" i="35"/>
  <c r="AL32" i="35"/>
  <c r="A33" i="35"/>
  <c r="B33" i="35"/>
  <c r="R33" i="33" s="1"/>
  <c r="C33" i="35"/>
  <c r="D33" i="35"/>
  <c r="E33" i="35"/>
  <c r="F33" i="35"/>
  <c r="R33" i="35"/>
  <c r="DX34" i="10" s="1"/>
  <c r="S33" i="35"/>
  <c r="T33" i="35"/>
  <c r="U33" i="35"/>
  <c r="V33" i="35"/>
  <c r="AH33" i="35"/>
  <c r="DY34" i="10" s="1"/>
  <c r="AI33" i="35"/>
  <c r="AJ33" i="35"/>
  <c r="AK33" i="35"/>
  <c r="AL33" i="35"/>
  <c r="A34" i="35"/>
  <c r="B34" i="35"/>
  <c r="R34" i="33" s="1"/>
  <c r="C34" i="35"/>
  <c r="D34" i="35"/>
  <c r="E34" i="35"/>
  <c r="F34" i="35"/>
  <c r="R34" i="35"/>
  <c r="DX35" i="10" s="1"/>
  <c r="S34" i="35"/>
  <c r="T34" i="35"/>
  <c r="U34" i="35"/>
  <c r="V34" i="35"/>
  <c r="AH34" i="35"/>
  <c r="DY35" i="10" s="1"/>
  <c r="AI34" i="35"/>
  <c r="AJ34" i="35"/>
  <c r="AK34" i="35"/>
  <c r="AL34" i="35"/>
  <c r="A35" i="35"/>
  <c r="B35" i="35"/>
  <c r="R35" i="33" s="1"/>
  <c r="C35" i="35"/>
  <c r="D35" i="35"/>
  <c r="E35" i="35"/>
  <c r="F35" i="35"/>
  <c r="R35" i="35"/>
  <c r="DX36" i="10" s="1"/>
  <c r="S35" i="35"/>
  <c r="T35" i="35"/>
  <c r="U35" i="35"/>
  <c r="V35" i="35"/>
  <c r="AH35" i="35"/>
  <c r="DY36" i="10" s="1"/>
  <c r="AI35" i="35"/>
  <c r="AJ35" i="35"/>
  <c r="AK35" i="35"/>
  <c r="AL35" i="35"/>
  <c r="A36" i="35"/>
  <c r="B36" i="35"/>
  <c r="R36" i="33" s="1"/>
  <c r="C36" i="35"/>
  <c r="D36" i="35"/>
  <c r="E36" i="35"/>
  <c r="F36" i="35"/>
  <c r="R36" i="35"/>
  <c r="DX37" i="10" s="1"/>
  <c r="S36" i="35"/>
  <c r="T36" i="35"/>
  <c r="U36" i="35"/>
  <c r="V36" i="35"/>
  <c r="AH36" i="35"/>
  <c r="DY37" i="10" s="1"/>
  <c r="AI36" i="35"/>
  <c r="AJ36" i="35"/>
  <c r="AK36" i="35"/>
  <c r="AL36" i="35"/>
  <c r="A37" i="35"/>
  <c r="B37" i="35"/>
  <c r="R37" i="33" s="1"/>
  <c r="C37" i="35"/>
  <c r="D37" i="35"/>
  <c r="E37" i="35"/>
  <c r="F37" i="35"/>
  <c r="R37" i="35"/>
  <c r="DX38" i="10" s="1"/>
  <c r="S37" i="35"/>
  <c r="T37" i="35"/>
  <c r="U37" i="35"/>
  <c r="V37" i="35"/>
  <c r="AH37" i="35"/>
  <c r="DY38" i="10" s="1"/>
  <c r="AI37" i="35"/>
  <c r="AJ37" i="35"/>
  <c r="AK37" i="35"/>
  <c r="AL37" i="35"/>
  <c r="A38" i="35"/>
  <c r="B38" i="35"/>
  <c r="R38" i="33" s="1"/>
  <c r="C38" i="35"/>
  <c r="D38" i="35"/>
  <c r="E38" i="35"/>
  <c r="F38" i="35"/>
  <c r="R38" i="35"/>
  <c r="DX39" i="10" s="1"/>
  <c r="S38" i="35"/>
  <c r="T38" i="35"/>
  <c r="U38" i="35"/>
  <c r="V38" i="35"/>
  <c r="AH38" i="35"/>
  <c r="DY39" i="10" s="1"/>
  <c r="AI38" i="35"/>
  <c r="AJ38" i="35"/>
  <c r="AK38" i="35"/>
  <c r="AL38" i="35"/>
  <c r="A39" i="35"/>
  <c r="B39" i="35"/>
  <c r="R39" i="33" s="1"/>
  <c r="C39" i="35"/>
  <c r="D39" i="35"/>
  <c r="E39" i="35"/>
  <c r="F39" i="35"/>
  <c r="R39" i="35"/>
  <c r="DX40" i="10" s="1"/>
  <c r="S39" i="35"/>
  <c r="T39" i="35"/>
  <c r="U39" i="35"/>
  <c r="V39" i="35"/>
  <c r="AH39" i="35"/>
  <c r="DY40" i="10" s="1"/>
  <c r="AI39" i="35"/>
  <c r="AJ39" i="35"/>
  <c r="AK39" i="35"/>
  <c r="AL39" i="35"/>
  <c r="A40" i="35"/>
  <c r="B40" i="35"/>
  <c r="R40" i="33" s="1"/>
  <c r="C40" i="35"/>
  <c r="D40" i="35"/>
  <c r="E40" i="35"/>
  <c r="F40" i="35"/>
  <c r="R40" i="35"/>
  <c r="DX41" i="10" s="1"/>
  <c r="S40" i="35"/>
  <c r="T40" i="35"/>
  <c r="U40" i="35"/>
  <c r="V40" i="35"/>
  <c r="AH40" i="35"/>
  <c r="DY41" i="10" s="1"/>
  <c r="AI40" i="35"/>
  <c r="AJ40" i="35"/>
  <c r="AK40" i="35"/>
  <c r="AL40" i="35"/>
  <c r="A41" i="35"/>
  <c r="B41" i="35"/>
  <c r="R41" i="33" s="1"/>
  <c r="C41" i="35"/>
  <c r="D41" i="35"/>
  <c r="E41" i="35"/>
  <c r="F41" i="35"/>
  <c r="R41" i="35"/>
  <c r="DX42" i="10" s="1"/>
  <c r="S41" i="35"/>
  <c r="T41" i="35"/>
  <c r="U41" i="35"/>
  <c r="V41" i="35"/>
  <c r="AH41" i="35"/>
  <c r="DY42" i="10" s="1"/>
  <c r="AI41" i="35"/>
  <c r="AJ41" i="35"/>
  <c r="AK41" i="35"/>
  <c r="AL41" i="35"/>
  <c r="A42" i="35"/>
  <c r="B42" i="35"/>
  <c r="R42" i="33" s="1"/>
  <c r="C42" i="35"/>
  <c r="D42" i="35"/>
  <c r="E42" i="35"/>
  <c r="F42" i="35"/>
  <c r="R42" i="35"/>
  <c r="DX43" i="10" s="1"/>
  <c r="S42" i="35"/>
  <c r="T42" i="35"/>
  <c r="U42" i="35"/>
  <c r="V42" i="35"/>
  <c r="AH42" i="35"/>
  <c r="DY43" i="10" s="1"/>
  <c r="AI42" i="35"/>
  <c r="AJ42" i="35"/>
  <c r="AK42" i="35"/>
  <c r="AL42" i="35"/>
  <c r="A43" i="35"/>
  <c r="B43" i="35"/>
  <c r="R43" i="33" s="1"/>
  <c r="C43" i="35"/>
  <c r="D43" i="35"/>
  <c r="E43" i="35"/>
  <c r="F43" i="35"/>
  <c r="R43" i="35"/>
  <c r="DX44" i="10" s="1"/>
  <c r="S43" i="35"/>
  <c r="T43" i="35"/>
  <c r="U43" i="35"/>
  <c r="V43" i="35"/>
  <c r="AH43" i="35"/>
  <c r="DY44" i="10" s="1"/>
  <c r="AI43" i="35"/>
  <c r="AJ43" i="35"/>
  <c r="AK43" i="35"/>
  <c r="AL43" i="35"/>
  <c r="A44" i="35"/>
  <c r="B44" i="35"/>
  <c r="R44" i="33" s="1"/>
  <c r="C44" i="35"/>
  <c r="D44" i="35"/>
  <c r="E44" i="35"/>
  <c r="F44" i="35"/>
  <c r="R44" i="35"/>
  <c r="DX45" i="10" s="1"/>
  <c r="S44" i="35"/>
  <c r="T44" i="35"/>
  <c r="U44" i="35"/>
  <c r="V44" i="35"/>
  <c r="AH44" i="35"/>
  <c r="DY45" i="10" s="1"/>
  <c r="AI44" i="35"/>
  <c r="AJ44" i="35"/>
  <c r="AK44" i="35"/>
  <c r="AL44" i="35"/>
  <c r="A45" i="35"/>
  <c r="B45" i="35"/>
  <c r="C45" i="35"/>
  <c r="D45" i="35"/>
  <c r="E45" i="35"/>
  <c r="F45" i="35"/>
  <c r="R45" i="35"/>
  <c r="DX46" i="10" s="1"/>
  <c r="S45" i="35"/>
  <c r="T45" i="35"/>
  <c r="U45" i="35"/>
  <c r="V45" i="35"/>
  <c r="AH45" i="35"/>
  <c r="DY46" i="10" s="1"/>
  <c r="AI45" i="35"/>
  <c r="AJ45" i="35"/>
  <c r="AK45" i="35"/>
  <c r="AL45" i="35"/>
  <c r="A46" i="35"/>
  <c r="B46" i="35"/>
  <c r="R46" i="33" s="1"/>
  <c r="C46" i="35"/>
  <c r="D46" i="35"/>
  <c r="E46" i="35"/>
  <c r="F46" i="35"/>
  <c r="R46" i="35"/>
  <c r="DX47" i="10" s="1"/>
  <c r="S46" i="35"/>
  <c r="T46" i="35"/>
  <c r="U46" i="35"/>
  <c r="V46" i="35"/>
  <c r="AH46" i="35"/>
  <c r="DY47" i="10" s="1"/>
  <c r="AI46" i="35"/>
  <c r="AJ46" i="35"/>
  <c r="AK46" i="35"/>
  <c r="AL46" i="35"/>
  <c r="A47" i="35"/>
  <c r="B47" i="35"/>
  <c r="R47" i="33" s="1"/>
  <c r="C47" i="35"/>
  <c r="D47" i="35"/>
  <c r="E47" i="35"/>
  <c r="F47" i="35"/>
  <c r="R47" i="35"/>
  <c r="DX48" i="10" s="1"/>
  <c r="S47" i="35"/>
  <c r="T47" i="35"/>
  <c r="U47" i="35"/>
  <c r="V47" i="35"/>
  <c r="AH47" i="35"/>
  <c r="DY48" i="10" s="1"/>
  <c r="AI47" i="35"/>
  <c r="AJ47" i="35"/>
  <c r="AK47" i="35"/>
  <c r="AL47" i="35"/>
  <c r="A48" i="35"/>
  <c r="B48" i="35"/>
  <c r="R48" i="33" s="1"/>
  <c r="C48" i="35"/>
  <c r="D48" i="35"/>
  <c r="E48" i="35"/>
  <c r="F48" i="35"/>
  <c r="R48" i="35"/>
  <c r="S48" i="35"/>
  <c r="T48" i="35"/>
  <c r="U48" i="35"/>
  <c r="V48" i="35"/>
  <c r="AH48" i="35"/>
  <c r="DY49" i="10" s="1"/>
  <c r="AI48" i="35"/>
  <c r="AJ48" i="35"/>
  <c r="AK48" i="35"/>
  <c r="AL48" i="35"/>
  <c r="A49" i="35"/>
  <c r="B49" i="35"/>
  <c r="R49" i="33" s="1"/>
  <c r="C49" i="35"/>
  <c r="D49" i="35"/>
  <c r="E49" i="35"/>
  <c r="F49" i="35"/>
  <c r="R49" i="35"/>
  <c r="DX50" i="10" s="1"/>
  <c r="S49" i="35"/>
  <c r="T49" i="35"/>
  <c r="U49" i="35"/>
  <c r="V49" i="35"/>
  <c r="AH49" i="35"/>
  <c r="DY50" i="10" s="1"/>
  <c r="AI49" i="35"/>
  <c r="AJ49" i="35"/>
  <c r="AK49" i="35"/>
  <c r="AL49" i="35"/>
  <c r="A50" i="35"/>
  <c r="B50" i="35"/>
  <c r="R50" i="33" s="1"/>
  <c r="C50" i="35"/>
  <c r="D50" i="35"/>
  <c r="E50" i="35"/>
  <c r="F50" i="35"/>
  <c r="R50" i="35"/>
  <c r="DX51" i="10" s="1"/>
  <c r="S50" i="35"/>
  <c r="T50" i="35"/>
  <c r="U50" i="35"/>
  <c r="V50" i="35"/>
  <c r="AH50" i="35"/>
  <c r="DY51" i="10" s="1"/>
  <c r="AI50" i="35"/>
  <c r="AJ50" i="35"/>
  <c r="AK50" i="35"/>
  <c r="AL50" i="35"/>
  <c r="A51" i="35"/>
  <c r="B51" i="35"/>
  <c r="R51" i="33" s="1"/>
  <c r="C51" i="35"/>
  <c r="D51" i="35"/>
  <c r="E51" i="35"/>
  <c r="F51" i="35"/>
  <c r="R51" i="35"/>
  <c r="DX52" i="10" s="1"/>
  <c r="S51" i="35"/>
  <c r="T51" i="35"/>
  <c r="U51" i="35"/>
  <c r="V51" i="35"/>
  <c r="AH51" i="35"/>
  <c r="DY52" i="10" s="1"/>
  <c r="AI51" i="35"/>
  <c r="AJ51" i="35"/>
  <c r="AK51" i="35"/>
  <c r="AL51" i="35"/>
  <c r="A52" i="35"/>
  <c r="B52" i="35"/>
  <c r="C52" i="35"/>
  <c r="D52" i="35"/>
  <c r="E52" i="35"/>
  <c r="F52" i="35"/>
  <c r="R52" i="35"/>
  <c r="DX53" i="10" s="1"/>
  <c r="S52" i="35"/>
  <c r="T52" i="35"/>
  <c r="U52" i="35"/>
  <c r="V52" i="35"/>
  <c r="AH52" i="35"/>
  <c r="DY53" i="10" s="1"/>
  <c r="AI52" i="35"/>
  <c r="AJ52" i="35"/>
  <c r="AK52" i="35"/>
  <c r="AL52" i="35"/>
  <c r="A53" i="35"/>
  <c r="B53" i="35"/>
  <c r="C53" i="35"/>
  <c r="D53" i="35"/>
  <c r="E53" i="35"/>
  <c r="F53" i="35"/>
  <c r="R53" i="35"/>
  <c r="DX54" i="10" s="1"/>
  <c r="S53" i="35"/>
  <c r="T53" i="35"/>
  <c r="U53" i="35"/>
  <c r="V53" i="35"/>
  <c r="AH53" i="35"/>
  <c r="DY54" i="10" s="1"/>
  <c r="AI53" i="35"/>
  <c r="AJ53" i="35"/>
  <c r="AK53" i="35"/>
  <c r="AL53" i="35"/>
  <c r="A54" i="35"/>
  <c r="B54" i="35"/>
  <c r="R54" i="33" s="1"/>
  <c r="C54" i="35"/>
  <c r="D54" i="35"/>
  <c r="E54" i="35"/>
  <c r="F54" i="35"/>
  <c r="R54" i="35"/>
  <c r="DX55" i="10" s="1"/>
  <c r="S54" i="35"/>
  <c r="T54" i="35"/>
  <c r="U54" i="35"/>
  <c r="V54" i="35"/>
  <c r="AH54" i="35"/>
  <c r="DY55" i="10" s="1"/>
  <c r="AI54" i="35"/>
  <c r="AJ54" i="35"/>
  <c r="AK54" i="35"/>
  <c r="AL54" i="35"/>
  <c r="A55" i="35"/>
  <c r="B55" i="35"/>
  <c r="R55" i="33" s="1"/>
  <c r="C55" i="35"/>
  <c r="D55" i="35"/>
  <c r="E55" i="35"/>
  <c r="F55" i="35"/>
  <c r="R55" i="35"/>
  <c r="DX56" i="10" s="1"/>
  <c r="S55" i="35"/>
  <c r="T55" i="35"/>
  <c r="U55" i="35"/>
  <c r="V55" i="35"/>
  <c r="AH55" i="35"/>
  <c r="DY56" i="10" s="1"/>
  <c r="AI55" i="35"/>
  <c r="AJ55" i="35"/>
  <c r="AK55" i="35"/>
  <c r="AL55" i="35"/>
  <c r="A56" i="35"/>
  <c r="B56" i="35"/>
  <c r="C56" i="35"/>
  <c r="D56" i="35"/>
  <c r="E56" i="35"/>
  <c r="F56" i="35"/>
  <c r="R56" i="35"/>
  <c r="DX57" i="10" s="1"/>
  <c r="S56" i="35"/>
  <c r="T56" i="35"/>
  <c r="U56" i="35"/>
  <c r="V56" i="35"/>
  <c r="AH56" i="35"/>
  <c r="DY57" i="10" s="1"/>
  <c r="AI56" i="35"/>
  <c r="AJ56" i="35"/>
  <c r="AK56" i="35"/>
  <c r="AL56" i="35"/>
  <c r="A57" i="35"/>
  <c r="B57" i="35"/>
  <c r="R57" i="33" s="1"/>
  <c r="C57" i="35"/>
  <c r="D57" i="35"/>
  <c r="E57" i="35"/>
  <c r="F57" i="35"/>
  <c r="R57" i="35"/>
  <c r="DX58" i="10" s="1"/>
  <c r="S57" i="35"/>
  <c r="T57" i="35"/>
  <c r="U57" i="35"/>
  <c r="V57" i="35"/>
  <c r="AH57" i="35"/>
  <c r="DY58" i="10" s="1"/>
  <c r="AI57" i="35"/>
  <c r="AJ57" i="35"/>
  <c r="AK57" i="35"/>
  <c r="AL57" i="35"/>
  <c r="A58" i="35"/>
  <c r="B58" i="35"/>
  <c r="R58" i="33" s="1"/>
  <c r="C58" i="35"/>
  <c r="D58" i="35"/>
  <c r="E58" i="35"/>
  <c r="F58" i="35"/>
  <c r="R58" i="35"/>
  <c r="DX59" i="10" s="1"/>
  <c r="S58" i="35"/>
  <c r="T58" i="35"/>
  <c r="U58" i="35"/>
  <c r="V58" i="35"/>
  <c r="AH58" i="35"/>
  <c r="DY59" i="10" s="1"/>
  <c r="AI58" i="35"/>
  <c r="AJ58" i="35"/>
  <c r="AK58" i="35"/>
  <c r="AL58" i="35"/>
  <c r="A59" i="35"/>
  <c r="B59" i="35"/>
  <c r="R59" i="33" s="1"/>
  <c r="C59" i="35"/>
  <c r="D59" i="35"/>
  <c r="E59" i="35"/>
  <c r="F59" i="35"/>
  <c r="R59" i="35"/>
  <c r="DX60" i="10" s="1"/>
  <c r="S59" i="35"/>
  <c r="T59" i="35"/>
  <c r="U59" i="35"/>
  <c r="V59" i="35"/>
  <c r="AH59" i="35"/>
  <c r="DY60" i="10" s="1"/>
  <c r="AI59" i="35"/>
  <c r="AJ59" i="35"/>
  <c r="AK59" i="35"/>
  <c r="AL59" i="35"/>
  <c r="A60" i="35"/>
  <c r="B60" i="35"/>
  <c r="R60" i="33" s="1"/>
  <c r="C60" i="35"/>
  <c r="D60" i="35"/>
  <c r="E60" i="35"/>
  <c r="F60" i="35"/>
  <c r="R60" i="35"/>
  <c r="DX61" i="10" s="1"/>
  <c r="S60" i="35"/>
  <c r="T60" i="35"/>
  <c r="U60" i="35"/>
  <c r="V60" i="35"/>
  <c r="AH60" i="35"/>
  <c r="AI60" i="35"/>
  <c r="AJ60" i="35"/>
  <c r="AK60" i="35"/>
  <c r="AL60" i="35"/>
  <c r="A61" i="35"/>
  <c r="B61" i="35"/>
  <c r="R61" i="33" s="1"/>
  <c r="C61" i="35"/>
  <c r="D61" i="35"/>
  <c r="E61" i="35"/>
  <c r="F61" i="35"/>
  <c r="R61" i="35"/>
  <c r="DX62" i="10" s="1"/>
  <c r="S61" i="35"/>
  <c r="T61" i="35"/>
  <c r="U61" i="35"/>
  <c r="V61" i="35"/>
  <c r="AH61" i="35"/>
  <c r="DY62" i="10" s="1"/>
  <c r="AI61" i="35"/>
  <c r="AJ61" i="35"/>
  <c r="AK61" i="35"/>
  <c r="AL61" i="35"/>
  <c r="A62" i="35"/>
  <c r="B62" i="35"/>
  <c r="R62" i="33" s="1"/>
  <c r="C62" i="35"/>
  <c r="D62" i="35"/>
  <c r="E62" i="35"/>
  <c r="F62" i="35"/>
  <c r="R62" i="35"/>
  <c r="DX63" i="10" s="1"/>
  <c r="S62" i="35"/>
  <c r="T62" i="35"/>
  <c r="U62" i="35"/>
  <c r="V62" i="35"/>
  <c r="AH62" i="35"/>
  <c r="DY63" i="10" s="1"/>
  <c r="AI62" i="35"/>
  <c r="AJ62" i="35"/>
  <c r="AK62" i="35"/>
  <c r="AL62" i="35"/>
  <c r="A63" i="35"/>
  <c r="B63" i="35"/>
  <c r="R63" i="33" s="1"/>
  <c r="C63" i="35"/>
  <c r="D63" i="35"/>
  <c r="E63" i="35"/>
  <c r="F63" i="35"/>
  <c r="R63" i="35"/>
  <c r="S63" i="35"/>
  <c r="T63" i="35"/>
  <c r="U63" i="35"/>
  <c r="V63" i="35"/>
  <c r="AH63" i="35"/>
  <c r="DY64" i="10" s="1"/>
  <c r="AI63" i="35"/>
  <c r="AJ63" i="35"/>
  <c r="AK63" i="35"/>
  <c r="AL63" i="35"/>
  <c r="A64" i="35"/>
  <c r="B64" i="35"/>
  <c r="R64" i="33" s="1"/>
  <c r="C64" i="35"/>
  <c r="D64" i="35"/>
  <c r="E64" i="35"/>
  <c r="F64" i="35"/>
  <c r="R64" i="35"/>
  <c r="DX65" i="10" s="1"/>
  <c r="S64" i="35"/>
  <c r="T64" i="35"/>
  <c r="U64" i="35"/>
  <c r="V64" i="35"/>
  <c r="AH64" i="35"/>
  <c r="DY65" i="10" s="1"/>
  <c r="AI64" i="35"/>
  <c r="AJ64" i="35"/>
  <c r="AK64" i="35"/>
  <c r="AL64" i="35"/>
  <c r="A65" i="35"/>
  <c r="B65" i="35"/>
  <c r="R65" i="33" s="1"/>
  <c r="C65" i="35"/>
  <c r="D65" i="35"/>
  <c r="E65" i="35"/>
  <c r="F65" i="35"/>
  <c r="R65" i="35"/>
  <c r="S65" i="35"/>
  <c r="T65" i="35"/>
  <c r="U65" i="35"/>
  <c r="V65" i="35"/>
  <c r="AH65" i="35"/>
  <c r="DY66" i="10" s="1"/>
  <c r="AI65" i="35"/>
  <c r="AJ65" i="35"/>
  <c r="AK65" i="35"/>
  <c r="AL65" i="35"/>
  <c r="A66" i="35"/>
  <c r="B66" i="35"/>
  <c r="R66" i="33" s="1"/>
  <c r="C66" i="35"/>
  <c r="D66" i="35"/>
  <c r="E66" i="35"/>
  <c r="F66" i="35"/>
  <c r="R66" i="35"/>
  <c r="DX67" i="10" s="1"/>
  <c r="S66" i="35"/>
  <c r="T66" i="35"/>
  <c r="U66" i="35"/>
  <c r="V66" i="35"/>
  <c r="AH66" i="35"/>
  <c r="DY67" i="10" s="1"/>
  <c r="AI66" i="35"/>
  <c r="AJ66" i="35"/>
  <c r="AK66" i="35"/>
  <c r="AL66" i="35"/>
  <c r="A67" i="35"/>
  <c r="B67" i="35"/>
  <c r="R67" i="33" s="1"/>
  <c r="C67" i="35"/>
  <c r="D67" i="35"/>
  <c r="E67" i="35"/>
  <c r="F67" i="35"/>
  <c r="R67" i="35"/>
  <c r="DX68" i="10" s="1"/>
  <c r="S67" i="35"/>
  <c r="T67" i="35"/>
  <c r="U67" i="35"/>
  <c r="V67" i="35"/>
  <c r="AH67" i="35"/>
  <c r="DY68" i="10" s="1"/>
  <c r="AI67" i="35"/>
  <c r="AJ67" i="35"/>
  <c r="AK67" i="35"/>
  <c r="AL67" i="35"/>
  <c r="A68" i="35"/>
  <c r="B68" i="35"/>
  <c r="R68" i="33" s="1"/>
  <c r="C68" i="35"/>
  <c r="D68" i="35"/>
  <c r="E68" i="35"/>
  <c r="F68" i="35"/>
  <c r="R68" i="35"/>
  <c r="DX69" i="10" s="1"/>
  <c r="S68" i="35"/>
  <c r="T68" i="35"/>
  <c r="U68" i="35"/>
  <c r="V68" i="35"/>
  <c r="AH68" i="35"/>
  <c r="AI68" i="35"/>
  <c r="AJ68" i="35"/>
  <c r="AK68" i="35"/>
  <c r="AL68" i="35"/>
  <c r="A69" i="35"/>
  <c r="B69" i="35"/>
  <c r="R69" i="33" s="1"/>
  <c r="C69" i="35"/>
  <c r="D69" i="35"/>
  <c r="E69" i="35"/>
  <c r="F69" i="35"/>
  <c r="R69" i="35"/>
  <c r="DX70" i="10" s="1"/>
  <c r="S69" i="35"/>
  <c r="T69" i="35"/>
  <c r="U69" i="35"/>
  <c r="V69" i="35"/>
  <c r="AH69" i="35"/>
  <c r="DY70" i="10" s="1"/>
  <c r="AI69" i="35"/>
  <c r="AJ69" i="35"/>
  <c r="AK69" i="35"/>
  <c r="AL69" i="35"/>
  <c r="A70" i="35"/>
  <c r="B70" i="35"/>
  <c r="R70" i="33" s="1"/>
  <c r="C70" i="35"/>
  <c r="D70" i="35"/>
  <c r="E70" i="35"/>
  <c r="F70" i="35"/>
  <c r="R70" i="35"/>
  <c r="DX71" i="10" s="1"/>
  <c r="S70" i="35"/>
  <c r="T70" i="35"/>
  <c r="U70" i="35"/>
  <c r="V70" i="35"/>
  <c r="AH70" i="35"/>
  <c r="DY71" i="10" s="1"/>
  <c r="AI70" i="35"/>
  <c r="AJ70" i="35"/>
  <c r="AK70" i="35"/>
  <c r="AL70" i="35"/>
  <c r="A71" i="35"/>
  <c r="B71" i="35"/>
  <c r="R71" i="33" s="1"/>
  <c r="C71" i="35"/>
  <c r="D71" i="35"/>
  <c r="E71" i="35"/>
  <c r="F71" i="35"/>
  <c r="R71" i="35"/>
  <c r="DX72" i="10" s="1"/>
  <c r="S71" i="35"/>
  <c r="T71" i="35"/>
  <c r="U71" i="35"/>
  <c r="V71" i="35"/>
  <c r="AH71" i="35"/>
  <c r="DY72" i="10" s="1"/>
  <c r="AI71" i="35"/>
  <c r="AJ71" i="35"/>
  <c r="AK71" i="35"/>
  <c r="AL71" i="35"/>
  <c r="A72" i="35"/>
  <c r="B72" i="35"/>
  <c r="C72" i="35"/>
  <c r="D72" i="35"/>
  <c r="E72" i="35"/>
  <c r="F72" i="35"/>
  <c r="R72" i="35"/>
  <c r="DX73" i="10" s="1"/>
  <c r="S72" i="35"/>
  <c r="T72" i="35"/>
  <c r="U72" i="35"/>
  <c r="V72" i="35"/>
  <c r="AH72" i="35"/>
  <c r="DY73" i="10" s="1"/>
  <c r="AI72" i="35"/>
  <c r="AJ72" i="35"/>
  <c r="AK72" i="35"/>
  <c r="AL72" i="35"/>
  <c r="A73" i="35"/>
  <c r="B73" i="35"/>
  <c r="R73" i="33" s="1"/>
  <c r="C73" i="35"/>
  <c r="D73" i="35"/>
  <c r="E73" i="35"/>
  <c r="F73" i="35"/>
  <c r="R73" i="35"/>
  <c r="DX74" i="10" s="1"/>
  <c r="S73" i="35"/>
  <c r="T73" i="35"/>
  <c r="U73" i="35"/>
  <c r="V73" i="35"/>
  <c r="AH73" i="35"/>
  <c r="AI73" i="35"/>
  <c r="AJ73" i="35"/>
  <c r="AK73" i="35"/>
  <c r="AL73" i="35"/>
  <c r="A74" i="35"/>
  <c r="B74" i="35"/>
  <c r="R74" i="33" s="1"/>
  <c r="C74" i="35"/>
  <c r="D74" i="35"/>
  <c r="E74" i="35"/>
  <c r="F74" i="35"/>
  <c r="R74" i="35"/>
  <c r="DX75" i="10" s="1"/>
  <c r="S74" i="35"/>
  <c r="T74" i="35"/>
  <c r="U74" i="35"/>
  <c r="V74" i="35"/>
  <c r="AH74" i="35"/>
  <c r="DY75" i="10" s="1"/>
  <c r="AI74" i="35"/>
  <c r="AJ74" i="35"/>
  <c r="AK74" i="35"/>
  <c r="AL74" i="35"/>
  <c r="A75" i="35"/>
  <c r="B75" i="35"/>
  <c r="C75" i="35"/>
  <c r="D75" i="35"/>
  <c r="E75" i="35"/>
  <c r="F75" i="35"/>
  <c r="R75" i="35"/>
  <c r="DX76" i="10" s="1"/>
  <c r="S75" i="35"/>
  <c r="T75" i="35"/>
  <c r="U75" i="35"/>
  <c r="V75" i="35"/>
  <c r="AH75" i="35"/>
  <c r="DY76" i="10" s="1"/>
  <c r="AI75" i="35"/>
  <c r="AJ75" i="35"/>
  <c r="AK75" i="35"/>
  <c r="AL75" i="35"/>
  <c r="A76" i="35"/>
  <c r="B76" i="35"/>
  <c r="C76" i="35"/>
  <c r="D76" i="35"/>
  <c r="E76" i="35"/>
  <c r="F76" i="35"/>
  <c r="R76" i="35"/>
  <c r="DX77" i="10" s="1"/>
  <c r="S76" i="35"/>
  <c r="T76" i="35"/>
  <c r="U76" i="35"/>
  <c r="V76" i="35"/>
  <c r="AH76" i="35"/>
  <c r="DY77" i="10" s="1"/>
  <c r="AI76" i="35"/>
  <c r="AJ76" i="35"/>
  <c r="AK76" i="35"/>
  <c r="AL76" i="35"/>
  <c r="A77" i="35"/>
  <c r="B77" i="35"/>
  <c r="R77" i="33" s="1"/>
  <c r="C77" i="35"/>
  <c r="D77" i="35"/>
  <c r="E77" i="35"/>
  <c r="F77" i="35"/>
  <c r="R77" i="35"/>
  <c r="DX78" i="10" s="1"/>
  <c r="S77" i="35"/>
  <c r="T77" i="35"/>
  <c r="U77" i="35"/>
  <c r="V77" i="35"/>
  <c r="AH77" i="35"/>
  <c r="DY78" i="10" s="1"/>
  <c r="AI77" i="35"/>
  <c r="AJ77" i="35"/>
  <c r="AK77" i="35"/>
  <c r="AL77" i="35"/>
  <c r="A78" i="35"/>
  <c r="B78" i="35"/>
  <c r="R78" i="33" s="1"/>
  <c r="C78" i="35"/>
  <c r="D78" i="35"/>
  <c r="E78" i="35"/>
  <c r="F78" i="35"/>
  <c r="R78" i="35"/>
  <c r="DX79" i="10" s="1"/>
  <c r="S78" i="35"/>
  <c r="T78" i="35"/>
  <c r="U78" i="35"/>
  <c r="V78" i="35"/>
  <c r="AH78" i="35"/>
  <c r="DY79" i="10" s="1"/>
  <c r="AI78" i="35"/>
  <c r="AJ78" i="35"/>
  <c r="AK78" i="35"/>
  <c r="AL78" i="35"/>
  <c r="A79" i="35"/>
  <c r="B79" i="35"/>
  <c r="R79" i="33" s="1"/>
  <c r="C79" i="35"/>
  <c r="D79" i="35"/>
  <c r="E79" i="35"/>
  <c r="F79" i="35"/>
  <c r="R79" i="35"/>
  <c r="DX80" i="10" s="1"/>
  <c r="S79" i="35"/>
  <c r="T79" i="35"/>
  <c r="U79" i="35"/>
  <c r="V79" i="35"/>
  <c r="AH79" i="35"/>
  <c r="DY80" i="10" s="1"/>
  <c r="AI79" i="35"/>
  <c r="AJ79" i="35"/>
  <c r="AK79" i="35"/>
  <c r="AL79" i="35"/>
  <c r="A80" i="35"/>
  <c r="B80" i="35"/>
  <c r="R80" i="33" s="1"/>
  <c r="C80" i="35"/>
  <c r="D80" i="35"/>
  <c r="E80" i="35"/>
  <c r="F80" i="35"/>
  <c r="R80" i="35"/>
  <c r="DX81" i="10" s="1"/>
  <c r="S80" i="35"/>
  <c r="T80" i="35"/>
  <c r="U80" i="35"/>
  <c r="V80" i="35"/>
  <c r="AH80" i="35"/>
  <c r="DY81" i="10" s="1"/>
  <c r="AI80" i="35"/>
  <c r="AJ80" i="35"/>
  <c r="AK80" i="35"/>
  <c r="AL80" i="35"/>
  <c r="A81" i="35"/>
  <c r="B81" i="35"/>
  <c r="R81" i="33" s="1"/>
  <c r="C81" i="35"/>
  <c r="D81" i="35"/>
  <c r="E81" i="35"/>
  <c r="F81" i="35"/>
  <c r="R81" i="35"/>
  <c r="DX82" i="10" s="1"/>
  <c r="S81" i="35"/>
  <c r="T81" i="35"/>
  <c r="U81" i="35"/>
  <c r="V81" i="35"/>
  <c r="AH81" i="35"/>
  <c r="DY82" i="10" s="1"/>
  <c r="AI81" i="35"/>
  <c r="AJ81" i="35"/>
  <c r="AK81" i="35"/>
  <c r="AL81" i="35"/>
  <c r="A82" i="35"/>
  <c r="B82" i="35"/>
  <c r="R82" i="33" s="1"/>
  <c r="C82" i="35"/>
  <c r="D82" i="35"/>
  <c r="E82" i="35"/>
  <c r="F82" i="35"/>
  <c r="R82" i="35"/>
  <c r="DX83" i="10" s="1"/>
  <c r="S82" i="35"/>
  <c r="T82" i="35"/>
  <c r="U82" i="35"/>
  <c r="V82" i="35"/>
  <c r="AH82" i="35"/>
  <c r="DY83" i="10" s="1"/>
  <c r="AI82" i="35"/>
  <c r="AJ82" i="35"/>
  <c r="AK82" i="35"/>
  <c r="AL82" i="35"/>
  <c r="A83" i="35"/>
  <c r="B83" i="35"/>
  <c r="R83" i="33" s="1"/>
  <c r="C83" i="35"/>
  <c r="D83" i="35"/>
  <c r="E83" i="35"/>
  <c r="F83" i="35"/>
  <c r="R83" i="35"/>
  <c r="DX84" i="10" s="1"/>
  <c r="S83" i="35"/>
  <c r="T83" i="35"/>
  <c r="U83" i="35"/>
  <c r="V83" i="35"/>
  <c r="AH83" i="35"/>
  <c r="DY84" i="10" s="1"/>
  <c r="AI83" i="35"/>
  <c r="AJ83" i="35"/>
  <c r="AK83" i="35"/>
  <c r="AL83" i="35"/>
  <c r="A84" i="35"/>
  <c r="B84" i="35"/>
  <c r="R84" i="33" s="1"/>
  <c r="C84" i="35"/>
  <c r="D84" i="35"/>
  <c r="E84" i="35"/>
  <c r="F84" i="35"/>
  <c r="R84" i="35"/>
  <c r="DX85" i="10" s="1"/>
  <c r="S84" i="35"/>
  <c r="T84" i="35"/>
  <c r="U84" i="35"/>
  <c r="V84" i="35"/>
  <c r="AH84" i="35"/>
  <c r="DY85" i="10" s="1"/>
  <c r="AI84" i="35"/>
  <c r="AJ84" i="35"/>
  <c r="AK84" i="35"/>
  <c r="AL84" i="35"/>
  <c r="A85" i="35"/>
  <c r="B85" i="35"/>
  <c r="R85" i="33" s="1"/>
  <c r="C85" i="35"/>
  <c r="D85" i="35"/>
  <c r="E85" i="35"/>
  <c r="F85" i="35"/>
  <c r="R85" i="35"/>
  <c r="DX86" i="10" s="1"/>
  <c r="S85" i="35"/>
  <c r="T85" i="35"/>
  <c r="U85" i="35"/>
  <c r="V85" i="35"/>
  <c r="AH85" i="35"/>
  <c r="AI85" i="35"/>
  <c r="AJ85" i="35"/>
  <c r="AK85" i="35"/>
  <c r="AL85" i="35"/>
  <c r="A86" i="35"/>
  <c r="B86" i="35"/>
  <c r="R86" i="33" s="1"/>
  <c r="C86" i="35"/>
  <c r="D86" i="35"/>
  <c r="E86" i="35"/>
  <c r="F86" i="35"/>
  <c r="R86" i="35"/>
  <c r="S86" i="35"/>
  <c r="T86" i="35"/>
  <c r="U86" i="35"/>
  <c r="V86" i="35"/>
  <c r="AH86" i="35"/>
  <c r="AI86" i="35"/>
  <c r="AJ86" i="35"/>
  <c r="AK86" i="35"/>
  <c r="AL86" i="35"/>
  <c r="A87" i="35"/>
  <c r="B87" i="35"/>
  <c r="R87" i="33" s="1"/>
  <c r="C87" i="35"/>
  <c r="D87" i="35"/>
  <c r="E87" i="35"/>
  <c r="F87" i="35"/>
  <c r="R87" i="35"/>
  <c r="DX88" i="10" s="1"/>
  <c r="S87" i="35"/>
  <c r="T87" i="35"/>
  <c r="U87" i="35"/>
  <c r="V87" i="35"/>
  <c r="AH87" i="35"/>
  <c r="DY88" i="10" s="1"/>
  <c r="AI87" i="35"/>
  <c r="AJ87" i="35"/>
  <c r="AK87" i="35"/>
  <c r="AL87" i="35"/>
  <c r="A88" i="35"/>
  <c r="B88" i="35"/>
  <c r="R88" i="33" s="1"/>
  <c r="C88" i="35"/>
  <c r="D88" i="35"/>
  <c r="E88" i="35"/>
  <c r="F88" i="35"/>
  <c r="R88" i="35"/>
  <c r="DX89" i="10" s="1"/>
  <c r="S88" i="35"/>
  <c r="T88" i="35"/>
  <c r="U88" i="35"/>
  <c r="V88" i="35"/>
  <c r="AH88" i="35"/>
  <c r="DY89" i="10" s="1"/>
  <c r="AI88" i="35"/>
  <c r="AJ88" i="35"/>
  <c r="AK88" i="35"/>
  <c r="AL88" i="35"/>
  <c r="A89" i="35"/>
  <c r="B89" i="35"/>
  <c r="C89" i="35"/>
  <c r="D89" i="35"/>
  <c r="E89" i="35"/>
  <c r="F89" i="35"/>
  <c r="R89" i="35"/>
  <c r="DX90" i="10" s="1"/>
  <c r="S89" i="35"/>
  <c r="T89" i="35"/>
  <c r="U89" i="35"/>
  <c r="V89" i="35"/>
  <c r="AH89" i="35"/>
  <c r="DY90" i="10" s="1"/>
  <c r="AI89" i="35"/>
  <c r="AJ89" i="35"/>
  <c r="AK89" i="35"/>
  <c r="AL89" i="35"/>
  <c r="A90" i="35"/>
  <c r="B90" i="35"/>
  <c r="R90" i="33" s="1"/>
  <c r="C90" i="35"/>
  <c r="D90" i="35"/>
  <c r="E90" i="35"/>
  <c r="F90" i="35"/>
  <c r="R90" i="35"/>
  <c r="DX91" i="10" s="1"/>
  <c r="S90" i="35"/>
  <c r="T90" i="35"/>
  <c r="U90" i="35"/>
  <c r="V90" i="35"/>
  <c r="AH90" i="35"/>
  <c r="DY91" i="10" s="1"/>
  <c r="AI90" i="35"/>
  <c r="AJ90" i="35"/>
  <c r="AK90" i="35"/>
  <c r="AL90" i="35"/>
  <c r="A91" i="35"/>
  <c r="B91" i="35"/>
  <c r="R91" i="33" s="1"/>
  <c r="C91" i="35"/>
  <c r="D91" i="35"/>
  <c r="E91" i="35"/>
  <c r="F91" i="35"/>
  <c r="R91" i="35"/>
  <c r="DX92" i="10" s="1"/>
  <c r="S91" i="35"/>
  <c r="T91" i="35"/>
  <c r="U91" i="35"/>
  <c r="V91" i="35"/>
  <c r="AH91" i="35"/>
  <c r="DY92" i="10" s="1"/>
  <c r="AI91" i="35"/>
  <c r="AJ91" i="35"/>
  <c r="AK91" i="35"/>
  <c r="AL91" i="35"/>
  <c r="A92" i="35"/>
  <c r="B92" i="35"/>
  <c r="C92" i="35"/>
  <c r="D92" i="35"/>
  <c r="E92" i="35"/>
  <c r="F92" i="35"/>
  <c r="R92" i="35"/>
  <c r="DX93" i="10" s="1"/>
  <c r="S92" i="35"/>
  <c r="T92" i="35"/>
  <c r="U92" i="35"/>
  <c r="V92" i="35"/>
  <c r="AH92" i="35"/>
  <c r="DY93" i="10" s="1"/>
  <c r="AI92" i="35"/>
  <c r="AJ92" i="35"/>
  <c r="AK92" i="35"/>
  <c r="AL92" i="35"/>
  <c r="A93" i="35"/>
  <c r="B93" i="35"/>
  <c r="R93" i="33" s="1"/>
  <c r="C93" i="35"/>
  <c r="D93" i="35"/>
  <c r="E93" i="35"/>
  <c r="F93" i="35"/>
  <c r="R93" i="35"/>
  <c r="DX94" i="10" s="1"/>
  <c r="S93" i="35"/>
  <c r="T93" i="35"/>
  <c r="U93" i="35"/>
  <c r="V93" i="35"/>
  <c r="AH93" i="35"/>
  <c r="AI93" i="35"/>
  <c r="AJ93" i="35"/>
  <c r="AK93" i="35"/>
  <c r="AL93" i="35"/>
  <c r="A94" i="35"/>
  <c r="B94" i="35"/>
  <c r="C94" i="35"/>
  <c r="D94" i="35"/>
  <c r="E94" i="35"/>
  <c r="F94" i="35"/>
  <c r="R94" i="35"/>
  <c r="S94" i="35"/>
  <c r="T94" i="35"/>
  <c r="U94" i="35"/>
  <c r="V94" i="35"/>
  <c r="AH94" i="35"/>
  <c r="DY95" i="10" s="1"/>
  <c r="AI94" i="35"/>
  <c r="AJ94" i="35"/>
  <c r="AK94" i="35"/>
  <c r="AL94" i="35"/>
  <c r="A95" i="35"/>
  <c r="B95" i="35"/>
  <c r="R95" i="33" s="1"/>
  <c r="C95" i="35"/>
  <c r="D95" i="35"/>
  <c r="E95" i="35"/>
  <c r="F95" i="35"/>
  <c r="R95" i="35"/>
  <c r="DX96" i="10" s="1"/>
  <c r="S95" i="35"/>
  <c r="T95" i="35"/>
  <c r="U95" i="35"/>
  <c r="V95" i="35"/>
  <c r="AH95" i="35"/>
  <c r="DY96" i="10" s="1"/>
  <c r="AI95" i="35"/>
  <c r="AJ95" i="35"/>
  <c r="AK95" i="35"/>
  <c r="AL95" i="35"/>
  <c r="A96" i="35"/>
  <c r="B96" i="35"/>
  <c r="R96" i="33" s="1"/>
  <c r="C96" i="35"/>
  <c r="D96" i="35"/>
  <c r="E96" i="35"/>
  <c r="F96" i="35"/>
  <c r="R96" i="35"/>
  <c r="DX97" i="10" s="1"/>
  <c r="S96" i="35"/>
  <c r="T96" i="35"/>
  <c r="U96" i="35"/>
  <c r="V96" i="35"/>
  <c r="AH96" i="35"/>
  <c r="DY97" i="10" s="1"/>
  <c r="AI96" i="35"/>
  <c r="AJ96" i="35"/>
  <c r="AK96" i="35"/>
  <c r="AL96" i="35"/>
  <c r="A97" i="35"/>
  <c r="B97" i="35"/>
  <c r="R97" i="33" s="1"/>
  <c r="C97" i="35"/>
  <c r="D97" i="35"/>
  <c r="E97" i="35"/>
  <c r="F97" i="35"/>
  <c r="R97" i="35"/>
  <c r="DX98" i="10" s="1"/>
  <c r="S97" i="35"/>
  <c r="T97" i="35"/>
  <c r="U97" i="35"/>
  <c r="V97" i="35"/>
  <c r="AH97" i="35"/>
  <c r="DY98" i="10" s="1"/>
  <c r="AI97" i="35"/>
  <c r="AJ97" i="35"/>
  <c r="AK97" i="35"/>
  <c r="AL97" i="35"/>
  <c r="A98" i="35"/>
  <c r="B98" i="35"/>
  <c r="R98" i="33" s="1"/>
  <c r="C98" i="35"/>
  <c r="D98" i="35"/>
  <c r="E98" i="35"/>
  <c r="F98" i="35"/>
  <c r="R98" i="35"/>
  <c r="DX99" i="10" s="1"/>
  <c r="S98" i="35"/>
  <c r="T98" i="35"/>
  <c r="U98" i="35"/>
  <c r="V98" i="35"/>
  <c r="AH98" i="35"/>
  <c r="DY99" i="10" s="1"/>
  <c r="AI98" i="35"/>
  <c r="AJ98" i="35"/>
  <c r="AK98" i="35"/>
  <c r="AL98" i="35"/>
  <c r="A99" i="35"/>
  <c r="B99" i="35"/>
  <c r="C99" i="35"/>
  <c r="D99" i="35"/>
  <c r="E99" i="35"/>
  <c r="F99" i="35"/>
  <c r="R99" i="35"/>
  <c r="DX100" i="10" s="1"/>
  <c r="S99" i="35"/>
  <c r="T99" i="35"/>
  <c r="U99" i="35"/>
  <c r="V99" i="35"/>
  <c r="AH99" i="35"/>
  <c r="AI99" i="35"/>
  <c r="AJ99" i="35"/>
  <c r="AK99" i="35"/>
  <c r="AL99" i="35"/>
  <c r="A100" i="35"/>
  <c r="B100" i="35"/>
  <c r="R100" i="33" s="1"/>
  <c r="C100" i="35"/>
  <c r="D100" i="35"/>
  <c r="E100" i="35"/>
  <c r="F100" i="35"/>
  <c r="R100" i="35"/>
  <c r="DX101" i="10" s="1"/>
  <c r="S100" i="35"/>
  <c r="T100" i="35"/>
  <c r="U100" i="35"/>
  <c r="V100" i="35"/>
  <c r="AH100" i="35"/>
  <c r="DY101" i="10" s="1"/>
  <c r="AI100" i="35"/>
  <c r="AJ100" i="35"/>
  <c r="AK100" i="35"/>
  <c r="AL100" i="35"/>
  <c r="A101" i="35"/>
  <c r="B101" i="35"/>
  <c r="R101" i="33" s="1"/>
  <c r="C101" i="35"/>
  <c r="D101" i="35"/>
  <c r="E101" i="35"/>
  <c r="F101" i="35"/>
  <c r="R101" i="35"/>
  <c r="DX102" i="10" s="1"/>
  <c r="S101" i="35"/>
  <c r="T101" i="35"/>
  <c r="U101" i="35"/>
  <c r="V101" i="35"/>
  <c r="AH101" i="35"/>
  <c r="DY102" i="10" s="1"/>
  <c r="AI101" i="35"/>
  <c r="AJ101" i="35"/>
  <c r="AK101" i="35"/>
  <c r="AL101" i="35"/>
  <c r="A102" i="35"/>
  <c r="B102" i="35"/>
  <c r="R102" i="33" s="1"/>
  <c r="C102" i="35"/>
  <c r="D102" i="35"/>
  <c r="E102" i="35"/>
  <c r="F102" i="35"/>
  <c r="R102" i="35"/>
  <c r="DX104" i="10" s="1"/>
  <c r="S102" i="35"/>
  <c r="T102" i="35"/>
  <c r="U102" i="35"/>
  <c r="V102" i="35"/>
  <c r="AH102" i="35"/>
  <c r="DY104" i="10" s="1"/>
  <c r="AI102" i="35"/>
  <c r="AJ102" i="35"/>
  <c r="AK102" i="35"/>
  <c r="AL102" i="35"/>
  <c r="A103" i="35"/>
  <c r="B103" i="35"/>
  <c r="C103" i="35"/>
  <c r="D103" i="35"/>
  <c r="E103" i="35"/>
  <c r="F103" i="35"/>
  <c r="R103" i="35"/>
  <c r="DX105" i="10" s="1"/>
  <c r="S103" i="35"/>
  <c r="T103" i="35"/>
  <c r="U103" i="35"/>
  <c r="V103" i="35"/>
  <c r="AH103" i="35"/>
  <c r="DY105" i="10" s="1"/>
  <c r="AI103" i="35"/>
  <c r="AJ103" i="35"/>
  <c r="AK103" i="35"/>
  <c r="AL103" i="35"/>
  <c r="A104" i="35"/>
  <c r="B104" i="35"/>
  <c r="R104" i="33" s="1"/>
  <c r="C104" i="35"/>
  <c r="D104" i="35"/>
  <c r="E104" i="35"/>
  <c r="F104" i="35"/>
  <c r="R104" i="35"/>
  <c r="DX106" i="10" s="1"/>
  <c r="S104" i="35"/>
  <c r="T104" i="35"/>
  <c r="U104" i="35"/>
  <c r="V104" i="35"/>
  <c r="AH104" i="35"/>
  <c r="AI104" i="35"/>
  <c r="AJ104" i="35"/>
  <c r="AK104" i="35"/>
  <c r="AL104" i="35"/>
  <c r="A105" i="35"/>
  <c r="B105" i="35"/>
  <c r="R105" i="33" s="1"/>
  <c r="C105" i="35"/>
  <c r="D105" i="35"/>
  <c r="E105" i="35"/>
  <c r="F105" i="35"/>
  <c r="R105" i="35"/>
  <c r="DX107" i="10" s="1"/>
  <c r="S105" i="35"/>
  <c r="T105" i="35"/>
  <c r="U105" i="35"/>
  <c r="V105" i="35"/>
  <c r="AH105" i="35"/>
  <c r="DY107" i="10" s="1"/>
  <c r="AI105" i="35"/>
  <c r="AJ105" i="35"/>
  <c r="AK105" i="35"/>
  <c r="AL105" i="35"/>
  <c r="A106" i="35"/>
  <c r="B106" i="35"/>
  <c r="R106" i="33" s="1"/>
  <c r="C106" i="35"/>
  <c r="D106" i="35"/>
  <c r="E106" i="35"/>
  <c r="F106" i="35"/>
  <c r="R106" i="35"/>
  <c r="DX108" i="10" s="1"/>
  <c r="S106" i="35"/>
  <c r="T106" i="35"/>
  <c r="U106" i="35"/>
  <c r="V106" i="35"/>
  <c r="AH106" i="35"/>
  <c r="DY108" i="10" s="1"/>
  <c r="AI106" i="35"/>
  <c r="AJ106" i="35"/>
  <c r="AK106" i="35"/>
  <c r="AL106" i="35"/>
  <c r="A107" i="35"/>
  <c r="B107" i="35"/>
  <c r="R107" i="33" s="1"/>
  <c r="C107" i="35"/>
  <c r="D107" i="35"/>
  <c r="E107" i="35"/>
  <c r="F107" i="35"/>
  <c r="R107" i="35"/>
  <c r="DX109" i="10" s="1"/>
  <c r="S107" i="35"/>
  <c r="T107" i="35"/>
  <c r="U107" i="35"/>
  <c r="V107" i="35"/>
  <c r="AH107" i="35"/>
  <c r="DY109" i="10" s="1"/>
  <c r="AI107" i="35"/>
  <c r="AJ107" i="35"/>
  <c r="AK107" i="35"/>
  <c r="AL107" i="35"/>
  <c r="A108" i="35"/>
  <c r="B108" i="35"/>
  <c r="R108" i="33" s="1"/>
  <c r="C108" i="35"/>
  <c r="D108" i="35"/>
  <c r="E108" i="35"/>
  <c r="F108" i="35"/>
  <c r="R108" i="35"/>
  <c r="DX110" i="10" s="1"/>
  <c r="S108" i="35"/>
  <c r="T108" i="35"/>
  <c r="U108" i="35"/>
  <c r="V108" i="35"/>
  <c r="AH108" i="35"/>
  <c r="DY110" i="10" s="1"/>
  <c r="AI108" i="35"/>
  <c r="AJ108" i="35"/>
  <c r="AK108" i="35"/>
  <c r="AL108" i="35"/>
  <c r="A109" i="35"/>
  <c r="B109" i="35"/>
  <c r="R109" i="33" s="1"/>
  <c r="C109" i="35"/>
  <c r="D109" i="35"/>
  <c r="E109" i="35"/>
  <c r="F109" i="35"/>
  <c r="R109" i="35"/>
  <c r="DX111" i="10" s="1"/>
  <c r="S109" i="35"/>
  <c r="T109" i="35"/>
  <c r="U109" i="35"/>
  <c r="V109" i="35"/>
  <c r="AH109" i="35"/>
  <c r="DY111" i="10" s="1"/>
  <c r="AI109" i="35"/>
  <c r="AJ109" i="35"/>
  <c r="AK109" i="35"/>
  <c r="AL109" i="35"/>
  <c r="A110" i="35"/>
  <c r="B110" i="35"/>
  <c r="R110" i="33" s="1"/>
  <c r="C110" i="35"/>
  <c r="D110" i="35"/>
  <c r="E110" i="35"/>
  <c r="F110" i="35"/>
  <c r="R110" i="35"/>
  <c r="DX112" i="10" s="1"/>
  <c r="S110" i="35"/>
  <c r="T110" i="35"/>
  <c r="U110" i="35"/>
  <c r="V110" i="35"/>
  <c r="AH110" i="35"/>
  <c r="DY112" i="10" s="1"/>
  <c r="AI110" i="35"/>
  <c r="AJ110" i="35"/>
  <c r="AK110" i="35"/>
  <c r="AL110" i="35"/>
  <c r="A111" i="35"/>
  <c r="B111" i="35"/>
  <c r="R111" i="33" s="1"/>
  <c r="C111" i="35"/>
  <c r="D111" i="35"/>
  <c r="E111" i="35"/>
  <c r="F111" i="35"/>
  <c r="R111" i="35"/>
  <c r="DX113" i="10" s="1"/>
  <c r="S111" i="35"/>
  <c r="T111" i="35"/>
  <c r="U111" i="35"/>
  <c r="V111" i="35"/>
  <c r="AH111" i="35"/>
  <c r="DY113" i="10" s="1"/>
  <c r="AI111" i="35"/>
  <c r="AJ111" i="35"/>
  <c r="AK111" i="35"/>
  <c r="AL111" i="35"/>
  <c r="A112" i="35"/>
  <c r="B112" i="35"/>
  <c r="R112" i="33" s="1"/>
  <c r="C112" i="35"/>
  <c r="D112" i="35"/>
  <c r="E112" i="35"/>
  <c r="F112" i="35"/>
  <c r="R112" i="35"/>
  <c r="DX114" i="10" s="1"/>
  <c r="S112" i="35"/>
  <c r="T112" i="35"/>
  <c r="U112" i="35"/>
  <c r="V112" i="35"/>
  <c r="AH112" i="35"/>
  <c r="DY114" i="10" s="1"/>
  <c r="AI112" i="35"/>
  <c r="AJ112" i="35"/>
  <c r="AK112" i="35"/>
  <c r="AL112" i="35"/>
  <c r="A113" i="35"/>
  <c r="B113" i="35"/>
  <c r="R113" i="33" s="1"/>
  <c r="C113" i="35"/>
  <c r="D113" i="35"/>
  <c r="E113" i="35"/>
  <c r="F113" i="35"/>
  <c r="R113" i="35"/>
  <c r="DX115" i="10" s="1"/>
  <c r="S113" i="35"/>
  <c r="T113" i="35"/>
  <c r="U113" i="35"/>
  <c r="V113" i="35"/>
  <c r="AH113" i="35"/>
  <c r="DY115" i="10" s="1"/>
  <c r="AI113" i="35"/>
  <c r="AJ113" i="35"/>
  <c r="AK113" i="35"/>
  <c r="AL113" i="35"/>
  <c r="A114" i="35"/>
  <c r="B114" i="35"/>
  <c r="R114" i="33" s="1"/>
  <c r="C114" i="35"/>
  <c r="D114" i="35"/>
  <c r="E114" i="35"/>
  <c r="F114" i="35"/>
  <c r="R114" i="35"/>
  <c r="DX116" i="10" s="1"/>
  <c r="S114" i="35"/>
  <c r="T114" i="35"/>
  <c r="U114" i="35"/>
  <c r="V114" i="35"/>
  <c r="AH114" i="35"/>
  <c r="DY116" i="10" s="1"/>
  <c r="AI114" i="35"/>
  <c r="AJ114" i="35"/>
  <c r="AK114" i="35"/>
  <c r="AL114" i="35"/>
  <c r="A115" i="35"/>
  <c r="B115" i="35"/>
  <c r="R115" i="33" s="1"/>
  <c r="C115" i="35"/>
  <c r="D115" i="35"/>
  <c r="E115" i="35"/>
  <c r="F115" i="35"/>
  <c r="R115" i="35"/>
  <c r="S115" i="35"/>
  <c r="T115" i="35"/>
  <c r="U115" i="35"/>
  <c r="V115" i="35"/>
  <c r="AH115" i="35"/>
  <c r="DY117" i="10" s="1"/>
  <c r="AI115" i="35"/>
  <c r="AJ115" i="35"/>
  <c r="AK115" i="35"/>
  <c r="AL115" i="35"/>
  <c r="A116" i="35"/>
  <c r="B116" i="35"/>
  <c r="R116" i="33" s="1"/>
  <c r="C116" i="35"/>
  <c r="D116" i="35"/>
  <c r="E116" i="35"/>
  <c r="F116" i="35"/>
  <c r="R116" i="35"/>
  <c r="DX118" i="10" s="1"/>
  <c r="S116" i="35"/>
  <c r="T116" i="35"/>
  <c r="U116" i="35"/>
  <c r="V116" i="35"/>
  <c r="AH116" i="35"/>
  <c r="DY118" i="10" s="1"/>
  <c r="AI116" i="35"/>
  <c r="AJ116" i="35"/>
  <c r="AK116" i="35"/>
  <c r="AL116" i="35"/>
  <c r="A117" i="35"/>
  <c r="B117" i="35"/>
  <c r="R117" i="33" s="1"/>
  <c r="C117" i="35"/>
  <c r="D117" i="35"/>
  <c r="E117" i="35"/>
  <c r="F117" i="35"/>
  <c r="R117" i="35"/>
  <c r="DX119" i="10" s="1"/>
  <c r="S117" i="35"/>
  <c r="T117" i="35"/>
  <c r="U117" i="35"/>
  <c r="V117" i="35"/>
  <c r="AH117" i="35"/>
  <c r="DY119" i="10" s="1"/>
  <c r="AI117" i="35"/>
  <c r="AJ117" i="35"/>
  <c r="AK117" i="35"/>
  <c r="AL117" i="35"/>
  <c r="A118" i="35"/>
  <c r="B118" i="35"/>
  <c r="R118" i="33" s="1"/>
  <c r="C118" i="35"/>
  <c r="D118" i="35"/>
  <c r="E118" i="35"/>
  <c r="F118" i="35"/>
  <c r="R118" i="35"/>
  <c r="DX120" i="10" s="1"/>
  <c r="S118" i="35"/>
  <c r="T118" i="35"/>
  <c r="U118" i="35"/>
  <c r="V118" i="35"/>
  <c r="AH118" i="35"/>
  <c r="DY120" i="10" s="1"/>
  <c r="AI118" i="35"/>
  <c r="AJ118" i="35"/>
  <c r="AK118" i="35"/>
  <c r="AL118" i="35"/>
  <c r="A119" i="35"/>
  <c r="B119" i="35"/>
  <c r="R119" i="33" s="1"/>
  <c r="C119" i="35"/>
  <c r="D119" i="35"/>
  <c r="E119" i="35"/>
  <c r="F119" i="35"/>
  <c r="R119" i="35"/>
  <c r="DX121" i="10" s="1"/>
  <c r="S119" i="35"/>
  <c r="T119" i="35"/>
  <c r="U119" i="35"/>
  <c r="V119" i="35"/>
  <c r="AH119" i="35"/>
  <c r="DY121" i="10" s="1"/>
  <c r="AI119" i="35"/>
  <c r="AJ119" i="35"/>
  <c r="AK119" i="35"/>
  <c r="AL119" i="35"/>
  <c r="A120" i="35"/>
  <c r="B120" i="35"/>
  <c r="R120" i="33" s="1"/>
  <c r="C120" i="35"/>
  <c r="D120" i="35"/>
  <c r="E120" i="35"/>
  <c r="F120" i="35"/>
  <c r="R120" i="35"/>
  <c r="DX122" i="10" s="1"/>
  <c r="S120" i="35"/>
  <c r="T120" i="35"/>
  <c r="U120" i="35"/>
  <c r="V120" i="35"/>
  <c r="AH120" i="35"/>
  <c r="DY122" i="10" s="1"/>
  <c r="AI120" i="35"/>
  <c r="AJ120" i="35"/>
  <c r="AK120" i="35"/>
  <c r="AL120" i="35"/>
  <c r="A121" i="35"/>
  <c r="B121" i="35"/>
  <c r="R121" i="33" s="1"/>
  <c r="C121" i="35"/>
  <c r="D121" i="35"/>
  <c r="E121" i="35"/>
  <c r="F121" i="35"/>
  <c r="R121" i="35"/>
  <c r="DX123" i="10" s="1"/>
  <c r="S121" i="35"/>
  <c r="T121" i="35"/>
  <c r="U121" i="35"/>
  <c r="V121" i="35"/>
  <c r="AH121" i="35"/>
  <c r="DY123" i="10" s="1"/>
  <c r="AI121" i="35"/>
  <c r="AJ121" i="35"/>
  <c r="AK121" i="35"/>
  <c r="AL121" i="35"/>
  <c r="A122" i="35"/>
  <c r="B122" i="35"/>
  <c r="R122" i="33" s="1"/>
  <c r="C122" i="35"/>
  <c r="D122" i="35"/>
  <c r="E122" i="35"/>
  <c r="F122" i="35"/>
  <c r="R122" i="35"/>
  <c r="DX124" i="10" s="1"/>
  <c r="S122" i="35"/>
  <c r="T122" i="35"/>
  <c r="U122" i="35"/>
  <c r="V122" i="35"/>
  <c r="AH122" i="35"/>
  <c r="DY124" i="10" s="1"/>
  <c r="AI122" i="35"/>
  <c r="AJ122" i="35"/>
  <c r="AK122" i="35"/>
  <c r="AL122" i="35"/>
  <c r="A123" i="35"/>
  <c r="B123" i="35"/>
  <c r="R123" i="33" s="1"/>
  <c r="C123" i="35"/>
  <c r="D123" i="35"/>
  <c r="E123" i="35"/>
  <c r="F123" i="35"/>
  <c r="R123" i="35"/>
  <c r="DX125" i="10" s="1"/>
  <c r="S123" i="35"/>
  <c r="T123" i="35"/>
  <c r="U123" i="35"/>
  <c r="V123" i="35"/>
  <c r="AH123" i="35"/>
  <c r="DY125" i="10" s="1"/>
  <c r="AI123" i="35"/>
  <c r="AJ123" i="35"/>
  <c r="AK123" i="35"/>
  <c r="AL123" i="35"/>
  <c r="A124" i="35"/>
  <c r="B124" i="35"/>
  <c r="R124" i="33" s="1"/>
  <c r="C124" i="35"/>
  <c r="D124" i="35"/>
  <c r="E124" i="35"/>
  <c r="F124" i="35"/>
  <c r="R124" i="35"/>
  <c r="DX126" i="10" s="1"/>
  <c r="S124" i="35"/>
  <c r="T124" i="35"/>
  <c r="U124" i="35"/>
  <c r="V124" i="35"/>
  <c r="AH124" i="35"/>
  <c r="DY126" i="10" s="1"/>
  <c r="AI124" i="35"/>
  <c r="AJ124" i="35"/>
  <c r="AK124" i="35"/>
  <c r="AL124" i="35"/>
  <c r="A125" i="35"/>
  <c r="B125" i="35"/>
  <c r="R125" i="33" s="1"/>
  <c r="C125" i="35"/>
  <c r="D125" i="35"/>
  <c r="E125" i="35"/>
  <c r="F125" i="35"/>
  <c r="R125" i="35"/>
  <c r="DX127" i="10" s="1"/>
  <c r="S125" i="35"/>
  <c r="T125" i="35"/>
  <c r="U125" i="35"/>
  <c r="V125" i="35"/>
  <c r="AH125" i="35"/>
  <c r="DY127" i="10" s="1"/>
  <c r="AI125" i="35"/>
  <c r="AJ125" i="35"/>
  <c r="AK125" i="35"/>
  <c r="AL125" i="35"/>
  <c r="A126" i="35"/>
  <c r="B126" i="35"/>
  <c r="R126" i="33" s="1"/>
  <c r="C126" i="35"/>
  <c r="D126" i="35"/>
  <c r="E126" i="35"/>
  <c r="F126" i="35"/>
  <c r="R126" i="35"/>
  <c r="DX128" i="10" s="1"/>
  <c r="S126" i="35"/>
  <c r="T126" i="35"/>
  <c r="U126" i="35"/>
  <c r="V126" i="35"/>
  <c r="AH126" i="35"/>
  <c r="DY128" i="10" s="1"/>
  <c r="AI126" i="35"/>
  <c r="AJ126" i="35"/>
  <c r="AK126" i="35"/>
  <c r="AL126" i="35"/>
  <c r="A127" i="35"/>
  <c r="B127" i="35"/>
  <c r="R127" i="33" s="1"/>
  <c r="C127" i="35"/>
  <c r="D127" i="35"/>
  <c r="E127" i="35"/>
  <c r="F127" i="35"/>
  <c r="R127" i="35"/>
  <c r="S127" i="35"/>
  <c r="T127" i="35"/>
  <c r="U127" i="35"/>
  <c r="V127" i="35"/>
  <c r="AH127" i="35"/>
  <c r="DY129" i="10" s="1"/>
  <c r="AI127" i="35"/>
  <c r="AJ127" i="35"/>
  <c r="AK127" i="35"/>
  <c r="AL127" i="35"/>
  <c r="A128" i="35"/>
  <c r="B128" i="35"/>
  <c r="R128" i="33" s="1"/>
  <c r="C128" i="35"/>
  <c r="D128" i="35"/>
  <c r="E128" i="35"/>
  <c r="F128" i="35"/>
  <c r="R128" i="35"/>
  <c r="DX130" i="10" s="1"/>
  <c r="S128" i="35"/>
  <c r="T128" i="35"/>
  <c r="U128" i="35"/>
  <c r="V128" i="35"/>
  <c r="AH128" i="35"/>
  <c r="DY130" i="10" s="1"/>
  <c r="AI128" i="35"/>
  <c r="AJ128" i="35"/>
  <c r="AK128" i="35"/>
  <c r="AL128" i="35"/>
  <c r="A129" i="35"/>
  <c r="B129" i="35"/>
  <c r="R129" i="33" s="1"/>
  <c r="C129" i="35"/>
  <c r="D129" i="35"/>
  <c r="E129" i="35"/>
  <c r="F129" i="35"/>
  <c r="R129" i="35"/>
  <c r="DX131" i="10" s="1"/>
  <c r="S129" i="35"/>
  <c r="T129" i="35"/>
  <c r="U129" i="35"/>
  <c r="V129" i="35"/>
  <c r="AH129" i="35"/>
  <c r="DY131" i="10" s="1"/>
  <c r="AI129" i="35"/>
  <c r="AJ129" i="35"/>
  <c r="AK129" i="35"/>
  <c r="AL129" i="35"/>
  <c r="A130" i="35"/>
  <c r="B130" i="35"/>
  <c r="R130" i="33" s="1"/>
  <c r="C130" i="35"/>
  <c r="D130" i="35"/>
  <c r="E130" i="35"/>
  <c r="F130" i="35"/>
  <c r="R130" i="35"/>
  <c r="DX132" i="10" s="1"/>
  <c r="S130" i="35"/>
  <c r="T130" i="35"/>
  <c r="U130" i="35"/>
  <c r="V130" i="35"/>
  <c r="AH130" i="35"/>
  <c r="DY132" i="10" s="1"/>
  <c r="AI130" i="35"/>
  <c r="AJ130" i="35"/>
  <c r="AK130" i="35"/>
  <c r="AL130" i="35"/>
  <c r="A131" i="35"/>
  <c r="B131" i="35"/>
  <c r="R131" i="33" s="1"/>
  <c r="C131" i="35"/>
  <c r="D131" i="35"/>
  <c r="E131" i="35"/>
  <c r="F131" i="35"/>
  <c r="R131" i="35"/>
  <c r="S131" i="35"/>
  <c r="T131" i="35"/>
  <c r="U131" i="35"/>
  <c r="V131" i="35"/>
  <c r="AH131" i="35"/>
  <c r="DY133" i="10" s="1"/>
  <c r="AI131" i="35"/>
  <c r="AJ131" i="35"/>
  <c r="AK131" i="35"/>
  <c r="AL131" i="35"/>
  <c r="A132" i="35"/>
  <c r="B132" i="35"/>
  <c r="R132" i="33" s="1"/>
  <c r="C132" i="35"/>
  <c r="D132" i="35"/>
  <c r="E132" i="35"/>
  <c r="F132" i="35"/>
  <c r="R132" i="35"/>
  <c r="S132" i="35"/>
  <c r="T132" i="35"/>
  <c r="U132" i="35"/>
  <c r="V132" i="35"/>
  <c r="AH132" i="35"/>
  <c r="DY134" i="10" s="1"/>
  <c r="AI132" i="35"/>
  <c r="AJ132" i="35"/>
  <c r="AK132" i="35"/>
  <c r="AL132" i="35"/>
  <c r="A133" i="35"/>
  <c r="B133" i="35"/>
  <c r="R133" i="33" s="1"/>
  <c r="C133" i="35"/>
  <c r="D133" i="35"/>
  <c r="E133" i="35"/>
  <c r="F133" i="35"/>
  <c r="R133" i="35"/>
  <c r="DX135" i="10" s="1"/>
  <c r="S133" i="35"/>
  <c r="T133" i="35"/>
  <c r="U133" i="35"/>
  <c r="V133" i="35"/>
  <c r="AH133" i="35"/>
  <c r="DY135" i="10" s="1"/>
  <c r="AI133" i="35"/>
  <c r="AJ133" i="35"/>
  <c r="AK133" i="35"/>
  <c r="AL133" i="35"/>
  <c r="A134" i="35"/>
  <c r="B134" i="35"/>
  <c r="R134" i="33" s="1"/>
  <c r="C134" i="35"/>
  <c r="D134" i="35"/>
  <c r="E134" i="35"/>
  <c r="F134" i="35"/>
  <c r="R134" i="35"/>
  <c r="DX136" i="10" s="1"/>
  <c r="S134" i="35"/>
  <c r="T134" i="35"/>
  <c r="U134" i="35"/>
  <c r="V134" i="35"/>
  <c r="AH134" i="35"/>
  <c r="AI134" i="35"/>
  <c r="AJ134" i="35"/>
  <c r="AK134" i="35"/>
  <c r="AL134" i="35"/>
  <c r="A135" i="35"/>
  <c r="B135" i="35"/>
  <c r="R135" i="33" s="1"/>
  <c r="C135" i="35"/>
  <c r="D135" i="35"/>
  <c r="E135" i="35"/>
  <c r="F135" i="35"/>
  <c r="R135" i="35"/>
  <c r="DX137" i="10" s="1"/>
  <c r="S135" i="35"/>
  <c r="T135" i="35"/>
  <c r="U135" i="35"/>
  <c r="V135" i="35"/>
  <c r="AH135" i="35"/>
  <c r="DY137" i="10" s="1"/>
  <c r="AI135" i="35"/>
  <c r="AJ135" i="35"/>
  <c r="AK135" i="35"/>
  <c r="AL135" i="35"/>
  <c r="A136" i="35"/>
  <c r="B136" i="35"/>
  <c r="R136" i="33" s="1"/>
  <c r="C136" i="35"/>
  <c r="D136" i="35"/>
  <c r="E136" i="35"/>
  <c r="F136" i="35"/>
  <c r="R136" i="35"/>
  <c r="DX138" i="10" s="1"/>
  <c r="S136" i="35"/>
  <c r="T136" i="35"/>
  <c r="U136" i="35"/>
  <c r="V136" i="35"/>
  <c r="AH136" i="35"/>
  <c r="DY138" i="10" s="1"/>
  <c r="AI136" i="35"/>
  <c r="AJ136" i="35"/>
  <c r="AK136" i="35"/>
  <c r="AL136" i="35"/>
  <c r="A137" i="35"/>
  <c r="B137" i="35"/>
  <c r="R137" i="33" s="1"/>
  <c r="C137" i="35"/>
  <c r="D137" i="35"/>
  <c r="E137" i="35"/>
  <c r="F137" i="35"/>
  <c r="R137" i="35"/>
  <c r="DX139" i="10" s="1"/>
  <c r="S137" i="35"/>
  <c r="T137" i="35"/>
  <c r="U137" i="35"/>
  <c r="V137" i="35"/>
  <c r="AH137" i="35"/>
  <c r="DY139" i="10" s="1"/>
  <c r="AI137" i="35"/>
  <c r="AJ137" i="35"/>
  <c r="AK137" i="35"/>
  <c r="AL137" i="35"/>
  <c r="A138" i="35"/>
  <c r="B138" i="35"/>
  <c r="R138" i="33" s="1"/>
  <c r="C138" i="35"/>
  <c r="D138" i="35"/>
  <c r="E138" i="35"/>
  <c r="F138" i="35"/>
  <c r="R138" i="35"/>
  <c r="DX140" i="10" s="1"/>
  <c r="S138" i="35"/>
  <c r="T138" i="35"/>
  <c r="U138" i="35"/>
  <c r="V138" i="35"/>
  <c r="AH138" i="35"/>
  <c r="DY140" i="10" s="1"/>
  <c r="AI138" i="35"/>
  <c r="AJ138" i="35"/>
  <c r="AK138" i="35"/>
  <c r="AL138" i="35"/>
  <c r="A139" i="35"/>
  <c r="B139" i="35"/>
  <c r="R139" i="33" s="1"/>
  <c r="C139" i="35"/>
  <c r="D139" i="35"/>
  <c r="E139" i="35"/>
  <c r="F139" i="35"/>
  <c r="R139" i="35"/>
  <c r="S139" i="35"/>
  <c r="T139" i="35"/>
  <c r="U139" i="35"/>
  <c r="V139" i="35"/>
  <c r="AH139" i="35"/>
  <c r="DY141" i="10" s="1"/>
  <c r="AI139" i="35"/>
  <c r="AJ139" i="35"/>
  <c r="AK139" i="35"/>
  <c r="AL139" i="35"/>
  <c r="A140" i="35"/>
  <c r="B140" i="35"/>
  <c r="R140" i="33" s="1"/>
  <c r="C140" i="35"/>
  <c r="D140" i="35"/>
  <c r="E140" i="35"/>
  <c r="F140" i="35"/>
  <c r="R140" i="35"/>
  <c r="S140" i="35"/>
  <c r="T140" i="35"/>
  <c r="U140" i="35"/>
  <c r="V140" i="35"/>
  <c r="AH140" i="35"/>
  <c r="DY142" i="10" s="1"/>
  <c r="AI140" i="35"/>
  <c r="AJ140" i="35"/>
  <c r="AK140" i="35"/>
  <c r="AL140" i="35"/>
  <c r="A141" i="35"/>
  <c r="B141" i="35"/>
  <c r="R141" i="33" s="1"/>
  <c r="C141" i="35"/>
  <c r="D141" i="35"/>
  <c r="E141" i="35"/>
  <c r="F141" i="35"/>
  <c r="R141" i="35"/>
  <c r="DX143" i="10" s="1"/>
  <c r="S141" i="35"/>
  <c r="T141" i="35"/>
  <c r="U141" i="35"/>
  <c r="V141" i="35"/>
  <c r="AH141" i="35"/>
  <c r="DY143" i="10" s="1"/>
  <c r="AI141" i="35"/>
  <c r="AJ141" i="35"/>
  <c r="AK141" i="35"/>
  <c r="AL141" i="35"/>
  <c r="A142" i="35"/>
  <c r="B142" i="35"/>
  <c r="R142" i="33" s="1"/>
  <c r="C142" i="35"/>
  <c r="D142" i="35"/>
  <c r="E142" i="35"/>
  <c r="F142" i="35"/>
  <c r="R142" i="35"/>
  <c r="DX144" i="10" s="1"/>
  <c r="S142" i="35"/>
  <c r="T142" i="35"/>
  <c r="U142" i="35"/>
  <c r="V142" i="35"/>
  <c r="AH142" i="35"/>
  <c r="DY144" i="10" s="1"/>
  <c r="AI142" i="35"/>
  <c r="AJ142" i="35"/>
  <c r="AK142" i="35"/>
  <c r="AL142" i="35"/>
  <c r="A143" i="35"/>
  <c r="B143" i="35"/>
  <c r="R143" i="33" s="1"/>
  <c r="C143" i="35"/>
  <c r="D143" i="35"/>
  <c r="E143" i="35"/>
  <c r="F143" i="35"/>
  <c r="R143" i="35"/>
  <c r="DX145" i="10" s="1"/>
  <c r="S143" i="35"/>
  <c r="T143" i="35"/>
  <c r="U143" i="35"/>
  <c r="V143" i="35"/>
  <c r="AH143" i="35"/>
  <c r="DY145" i="10" s="1"/>
  <c r="AI143" i="35"/>
  <c r="AJ143" i="35"/>
  <c r="AK143" i="35"/>
  <c r="AL143" i="35"/>
  <c r="A144" i="35"/>
  <c r="B144" i="35"/>
  <c r="R144" i="33" s="1"/>
  <c r="C144" i="35"/>
  <c r="D144" i="35"/>
  <c r="E144" i="35"/>
  <c r="F144" i="35"/>
  <c r="R144" i="35"/>
  <c r="DX146" i="10" s="1"/>
  <c r="S144" i="35"/>
  <c r="T144" i="35"/>
  <c r="U144" i="35"/>
  <c r="V144" i="35"/>
  <c r="AH144" i="35"/>
  <c r="DY146" i="10" s="1"/>
  <c r="AI144" i="35"/>
  <c r="AJ144" i="35"/>
  <c r="AK144" i="35"/>
  <c r="AL144" i="35"/>
  <c r="A145" i="35"/>
  <c r="B145" i="35"/>
  <c r="R145" i="33" s="1"/>
  <c r="C145" i="35"/>
  <c r="D145" i="35"/>
  <c r="E145" i="35"/>
  <c r="F145" i="35"/>
  <c r="R145" i="35"/>
  <c r="DX147" i="10" s="1"/>
  <c r="S145" i="35"/>
  <c r="T145" i="35"/>
  <c r="U145" i="35"/>
  <c r="V145" i="35"/>
  <c r="AH145" i="35"/>
  <c r="DY147" i="10" s="1"/>
  <c r="AI145" i="35"/>
  <c r="AJ145" i="35"/>
  <c r="AK145" i="35"/>
  <c r="AL145" i="35"/>
  <c r="A146" i="35"/>
  <c r="B146" i="35"/>
  <c r="R146" i="33" s="1"/>
  <c r="C146" i="35"/>
  <c r="D146" i="35"/>
  <c r="E146" i="35"/>
  <c r="F146" i="35"/>
  <c r="R146" i="35"/>
  <c r="DX148" i="10" s="1"/>
  <c r="S146" i="35"/>
  <c r="T146" i="35"/>
  <c r="U146" i="35"/>
  <c r="V146" i="35"/>
  <c r="AH146" i="35"/>
  <c r="DY148" i="10" s="1"/>
  <c r="AI146" i="35"/>
  <c r="AJ146" i="35"/>
  <c r="AK146" i="35"/>
  <c r="AL146" i="35"/>
  <c r="A4" i="7"/>
  <c r="B4" i="7"/>
  <c r="AI4" i="9" s="1"/>
  <c r="C4" i="7"/>
  <c r="D4" i="7"/>
  <c r="E4" i="7"/>
  <c r="F4" i="7"/>
  <c r="G4" i="7"/>
  <c r="H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S4" i="32" s="1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S4" i="7"/>
  <c r="BT4" i="7"/>
  <c r="BU4" i="7"/>
  <c r="BV4" i="7"/>
  <c r="BW4" i="7"/>
  <c r="BX4" i="7"/>
  <c r="BY4" i="7"/>
  <c r="CQ4" i="7"/>
  <c r="CR4" i="7"/>
  <c r="CS4" i="7"/>
  <c r="CT4" i="7"/>
  <c r="CU4" i="7"/>
  <c r="CV4" i="7"/>
  <c r="CW4" i="7"/>
  <c r="DO4" i="7"/>
  <c r="DP4" i="7"/>
  <c r="DQ4" i="7"/>
  <c r="DR4" i="7"/>
  <c r="DS4" i="7"/>
  <c r="DT4" i="7"/>
  <c r="DU4" i="7"/>
  <c r="A5" i="7"/>
  <c r="B5" i="7"/>
  <c r="AI5" i="9" s="1"/>
  <c r="C5" i="7"/>
  <c r="D5" i="7"/>
  <c r="E5" i="7"/>
  <c r="F5" i="7"/>
  <c r="G5" i="7"/>
  <c r="H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S5" i="7"/>
  <c r="BT5" i="7"/>
  <c r="BU5" i="7"/>
  <c r="BV5" i="7"/>
  <c r="BW5" i="7"/>
  <c r="BX5" i="7"/>
  <c r="BY5" i="7"/>
  <c r="CQ5" i="7"/>
  <c r="CR5" i="7"/>
  <c r="CS5" i="7"/>
  <c r="CT5" i="7"/>
  <c r="CU5" i="7"/>
  <c r="CV5" i="7"/>
  <c r="CW5" i="7"/>
  <c r="DO5" i="7"/>
  <c r="DP5" i="7"/>
  <c r="DQ5" i="7"/>
  <c r="DR5" i="7"/>
  <c r="DS5" i="7"/>
  <c r="DT5" i="7"/>
  <c r="DU5" i="7"/>
  <c r="A6" i="7"/>
  <c r="B6" i="7"/>
  <c r="AI6" i="9" s="1"/>
  <c r="C6" i="7"/>
  <c r="D6" i="7"/>
  <c r="E6" i="7"/>
  <c r="F6" i="7"/>
  <c r="G6" i="7"/>
  <c r="H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BN6" i="9" s="1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S6" i="7"/>
  <c r="BT6" i="7"/>
  <c r="BU6" i="7"/>
  <c r="BV6" i="7"/>
  <c r="BW6" i="7"/>
  <c r="BX6" i="7"/>
  <c r="BY6" i="7"/>
  <c r="CQ6" i="7"/>
  <c r="CR6" i="7"/>
  <c r="CS6" i="7"/>
  <c r="CT6" i="7"/>
  <c r="CU6" i="7"/>
  <c r="CV6" i="7"/>
  <c r="CW6" i="7"/>
  <c r="DO6" i="7"/>
  <c r="DP6" i="7"/>
  <c r="DQ6" i="7"/>
  <c r="DR6" i="7"/>
  <c r="DS6" i="7"/>
  <c r="DT6" i="7"/>
  <c r="DU6" i="7"/>
  <c r="A7" i="7"/>
  <c r="B7" i="7"/>
  <c r="C7" i="7"/>
  <c r="D7" i="7"/>
  <c r="E7" i="7"/>
  <c r="F7" i="7"/>
  <c r="G7" i="7"/>
  <c r="H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BN7" i="9" s="1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S7" i="7"/>
  <c r="BT7" i="7"/>
  <c r="BU7" i="7"/>
  <c r="BV7" i="7"/>
  <c r="BW7" i="7"/>
  <c r="BX7" i="7"/>
  <c r="BY7" i="7"/>
  <c r="CQ7" i="7"/>
  <c r="CR7" i="7"/>
  <c r="CS7" i="7"/>
  <c r="CT7" i="7"/>
  <c r="CU7" i="7"/>
  <c r="CV7" i="7"/>
  <c r="CW7" i="7"/>
  <c r="DO7" i="7"/>
  <c r="DP7" i="7"/>
  <c r="DQ7" i="7"/>
  <c r="DR7" i="7"/>
  <c r="DS7" i="7"/>
  <c r="DT7" i="7"/>
  <c r="DU7" i="7"/>
  <c r="A8" i="7"/>
  <c r="B8" i="7"/>
  <c r="C8" i="7"/>
  <c r="D8" i="7"/>
  <c r="E8" i="7"/>
  <c r="F8" i="7"/>
  <c r="G8" i="7"/>
  <c r="H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BN8" i="9" s="1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S8" i="7"/>
  <c r="BT8" i="7"/>
  <c r="BU8" i="7"/>
  <c r="BV8" i="7"/>
  <c r="BW8" i="7"/>
  <c r="BX8" i="7"/>
  <c r="BY8" i="7"/>
  <c r="CQ8" i="7"/>
  <c r="CR8" i="7"/>
  <c r="CS8" i="7"/>
  <c r="CT8" i="7"/>
  <c r="CU8" i="7"/>
  <c r="CV8" i="7"/>
  <c r="CW8" i="7"/>
  <c r="DO8" i="7"/>
  <c r="DP8" i="7"/>
  <c r="DQ8" i="7"/>
  <c r="DR8" i="7"/>
  <c r="DS8" i="7"/>
  <c r="DT8" i="7"/>
  <c r="DU8" i="7"/>
  <c r="A9" i="7"/>
  <c r="B9" i="7"/>
  <c r="C9" i="7"/>
  <c r="D9" i="7"/>
  <c r="E9" i="7"/>
  <c r="F9" i="7"/>
  <c r="G9" i="7"/>
  <c r="H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BN9" i="9" s="1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S9" i="7"/>
  <c r="BT9" i="7"/>
  <c r="BU9" i="7"/>
  <c r="BV9" i="7"/>
  <c r="BW9" i="7"/>
  <c r="BX9" i="7"/>
  <c r="BY9" i="7"/>
  <c r="CQ9" i="7"/>
  <c r="CR9" i="7"/>
  <c r="CS9" i="7"/>
  <c r="CT9" i="7"/>
  <c r="CU9" i="7"/>
  <c r="CV9" i="7"/>
  <c r="CW9" i="7"/>
  <c r="DO9" i="7"/>
  <c r="DP9" i="7"/>
  <c r="DQ9" i="7"/>
  <c r="DR9" i="7"/>
  <c r="DS9" i="7"/>
  <c r="DT9" i="7"/>
  <c r="DU9" i="7"/>
  <c r="A10" i="7"/>
  <c r="B10" i="7"/>
  <c r="C10" i="7"/>
  <c r="D10" i="7"/>
  <c r="E10" i="7"/>
  <c r="F10" i="7"/>
  <c r="G10" i="7"/>
  <c r="H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BN10" i="9" s="1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S10" i="7"/>
  <c r="BT10" i="7"/>
  <c r="BU10" i="7"/>
  <c r="BV10" i="7"/>
  <c r="BW10" i="7"/>
  <c r="BX10" i="7"/>
  <c r="BY10" i="7"/>
  <c r="CQ10" i="7"/>
  <c r="CR10" i="7"/>
  <c r="CS10" i="7"/>
  <c r="CT10" i="7"/>
  <c r="CU10" i="7"/>
  <c r="CV10" i="7"/>
  <c r="CW10" i="7"/>
  <c r="DO10" i="7"/>
  <c r="DP10" i="7"/>
  <c r="DQ10" i="7"/>
  <c r="DR10" i="7"/>
  <c r="DS10" i="7"/>
  <c r="DT10" i="7"/>
  <c r="DU10" i="7"/>
  <c r="A11" i="7"/>
  <c r="B11" i="7"/>
  <c r="AI11" i="9" s="1"/>
  <c r="C11" i="7"/>
  <c r="D11" i="7"/>
  <c r="E11" i="7"/>
  <c r="F11" i="7"/>
  <c r="G11" i="7"/>
  <c r="H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BN11" i="9" s="1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S11" i="7"/>
  <c r="BT11" i="7"/>
  <c r="BU11" i="7"/>
  <c r="BV11" i="7"/>
  <c r="BW11" i="7"/>
  <c r="BX11" i="7"/>
  <c r="BY11" i="7"/>
  <c r="CQ11" i="7"/>
  <c r="CR11" i="7"/>
  <c r="CS11" i="7"/>
  <c r="CT11" i="7"/>
  <c r="CU11" i="7"/>
  <c r="CV11" i="7"/>
  <c r="CW11" i="7"/>
  <c r="DO11" i="7"/>
  <c r="DP11" i="7"/>
  <c r="DQ11" i="7"/>
  <c r="DR11" i="7"/>
  <c r="DS11" i="7"/>
  <c r="DT11" i="7"/>
  <c r="DU11" i="7"/>
  <c r="A12" i="7"/>
  <c r="B12" i="7"/>
  <c r="AI12" i="9" s="1"/>
  <c r="C12" i="7"/>
  <c r="D12" i="7"/>
  <c r="E12" i="7"/>
  <c r="F12" i="7"/>
  <c r="G12" i="7"/>
  <c r="H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Q12" i="32" s="1"/>
  <c r="AL12" i="7"/>
  <c r="AM12" i="7"/>
  <c r="AN12" i="7"/>
  <c r="BN12" i="9" s="1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S12" i="7"/>
  <c r="BT12" i="7"/>
  <c r="BU12" i="7"/>
  <c r="BV12" i="7"/>
  <c r="BW12" i="7"/>
  <c r="BX12" i="7"/>
  <c r="BY12" i="7"/>
  <c r="CQ12" i="7"/>
  <c r="CR12" i="7"/>
  <c r="CS12" i="7"/>
  <c r="CT12" i="7"/>
  <c r="CU12" i="7"/>
  <c r="CV12" i="7"/>
  <c r="CW12" i="7"/>
  <c r="DO12" i="7"/>
  <c r="DP12" i="7"/>
  <c r="DQ12" i="7"/>
  <c r="DR12" i="7"/>
  <c r="DS12" i="7"/>
  <c r="DT12" i="7"/>
  <c r="DU12" i="7"/>
  <c r="A13" i="7"/>
  <c r="B13" i="7"/>
  <c r="AI13" i="9" s="1"/>
  <c r="C13" i="7"/>
  <c r="D13" i="7"/>
  <c r="E13" i="7"/>
  <c r="F13" i="7"/>
  <c r="G13" i="7"/>
  <c r="H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S13" i="7"/>
  <c r="BT13" i="7"/>
  <c r="BU13" i="7"/>
  <c r="BV13" i="7"/>
  <c r="BW13" i="7"/>
  <c r="BX13" i="7"/>
  <c r="BY13" i="7"/>
  <c r="CQ13" i="7"/>
  <c r="CR13" i="7"/>
  <c r="CS13" i="7"/>
  <c r="CT13" i="7"/>
  <c r="CU13" i="7"/>
  <c r="CV13" i="7"/>
  <c r="CW13" i="7"/>
  <c r="DO13" i="7"/>
  <c r="DP13" i="7"/>
  <c r="DQ13" i="7"/>
  <c r="DR13" i="7"/>
  <c r="DS13" i="7"/>
  <c r="DT13" i="7"/>
  <c r="DU13" i="7"/>
  <c r="A14" i="7"/>
  <c r="B14" i="7"/>
  <c r="AI14" i="9" s="1"/>
  <c r="C14" i="7"/>
  <c r="D14" i="7"/>
  <c r="E14" i="7"/>
  <c r="F14" i="7"/>
  <c r="G14" i="7"/>
  <c r="H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BN14" i="9" s="1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S14" i="7"/>
  <c r="BT14" i="7"/>
  <c r="BU14" i="7"/>
  <c r="BV14" i="7"/>
  <c r="BW14" i="7"/>
  <c r="BX14" i="7"/>
  <c r="BY14" i="7"/>
  <c r="CQ14" i="7"/>
  <c r="CR14" i="7"/>
  <c r="CS14" i="7"/>
  <c r="CT14" i="7"/>
  <c r="CU14" i="7"/>
  <c r="CV14" i="7"/>
  <c r="CW14" i="7"/>
  <c r="DO14" i="7"/>
  <c r="DP14" i="7"/>
  <c r="DQ14" i="7"/>
  <c r="DR14" i="7"/>
  <c r="DS14" i="7"/>
  <c r="DT14" i="7"/>
  <c r="DU14" i="7"/>
  <c r="A15" i="7"/>
  <c r="B15" i="7"/>
  <c r="AI15" i="9" s="1"/>
  <c r="C15" i="7"/>
  <c r="D15" i="7"/>
  <c r="E15" i="7"/>
  <c r="F15" i="7"/>
  <c r="G15" i="7"/>
  <c r="H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BN15" i="9" s="1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S15" i="7"/>
  <c r="BT15" i="7"/>
  <c r="BU15" i="7"/>
  <c r="BV15" i="7"/>
  <c r="BW15" i="7"/>
  <c r="BX15" i="7"/>
  <c r="BY15" i="7"/>
  <c r="CQ15" i="7"/>
  <c r="CR15" i="7"/>
  <c r="CS15" i="7"/>
  <c r="CT15" i="7"/>
  <c r="CU15" i="7"/>
  <c r="CV15" i="7"/>
  <c r="CW15" i="7"/>
  <c r="DO15" i="7"/>
  <c r="DP15" i="7"/>
  <c r="DQ15" i="7"/>
  <c r="DR15" i="7"/>
  <c r="DS15" i="7"/>
  <c r="DT15" i="7"/>
  <c r="DU15" i="7"/>
  <c r="A16" i="7"/>
  <c r="B16" i="7"/>
  <c r="C16" i="7"/>
  <c r="D16" i="7"/>
  <c r="E16" i="7"/>
  <c r="F16" i="7"/>
  <c r="G16" i="7"/>
  <c r="H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BN16" i="9" s="1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S16" i="7"/>
  <c r="BT16" i="7"/>
  <c r="BU16" i="7"/>
  <c r="BV16" i="7"/>
  <c r="BW16" i="7"/>
  <c r="BX16" i="7"/>
  <c r="BY16" i="7"/>
  <c r="CQ16" i="7"/>
  <c r="CR16" i="7"/>
  <c r="CS16" i="7"/>
  <c r="CT16" i="7"/>
  <c r="CU16" i="7"/>
  <c r="CV16" i="7"/>
  <c r="CW16" i="7"/>
  <c r="DO16" i="7"/>
  <c r="DP16" i="7"/>
  <c r="DQ16" i="7"/>
  <c r="DR16" i="7"/>
  <c r="DS16" i="7"/>
  <c r="DT16" i="7"/>
  <c r="DU16" i="7"/>
  <c r="A17" i="7"/>
  <c r="B17" i="7"/>
  <c r="AI17" i="9" s="1"/>
  <c r="C17" i="7"/>
  <c r="D17" i="7"/>
  <c r="E17" i="7"/>
  <c r="F17" i="7"/>
  <c r="G17" i="7"/>
  <c r="H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BN17" i="9" s="1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S17" i="7"/>
  <c r="BT17" i="7"/>
  <c r="BU17" i="7"/>
  <c r="BV17" i="7"/>
  <c r="BW17" i="7"/>
  <c r="BX17" i="7"/>
  <c r="BY17" i="7"/>
  <c r="CQ17" i="7"/>
  <c r="CR17" i="7"/>
  <c r="CS17" i="7"/>
  <c r="CT17" i="7"/>
  <c r="CU17" i="7"/>
  <c r="CV17" i="7"/>
  <c r="CW17" i="7"/>
  <c r="DO17" i="7"/>
  <c r="DP17" i="7"/>
  <c r="DQ17" i="7"/>
  <c r="DR17" i="7"/>
  <c r="DS17" i="7"/>
  <c r="DT17" i="7"/>
  <c r="DU17" i="7"/>
  <c r="A18" i="7"/>
  <c r="B18" i="7"/>
  <c r="AI18" i="9" s="1"/>
  <c r="C18" i="7"/>
  <c r="D18" i="7"/>
  <c r="E18" i="7"/>
  <c r="F18" i="7"/>
  <c r="G18" i="7"/>
  <c r="H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BN18" i="9" s="1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S18" i="7"/>
  <c r="BT18" i="7"/>
  <c r="BU18" i="7"/>
  <c r="BV18" i="7"/>
  <c r="BW18" i="7"/>
  <c r="BX18" i="7"/>
  <c r="BY18" i="7"/>
  <c r="CQ18" i="7"/>
  <c r="CR18" i="7"/>
  <c r="CS18" i="7"/>
  <c r="CT18" i="7"/>
  <c r="CU18" i="7"/>
  <c r="CV18" i="7"/>
  <c r="CW18" i="7"/>
  <c r="DO18" i="7"/>
  <c r="DP18" i="7"/>
  <c r="DQ18" i="7"/>
  <c r="DR18" i="7"/>
  <c r="DS18" i="7"/>
  <c r="DT18" i="7"/>
  <c r="DU18" i="7"/>
  <c r="A19" i="7"/>
  <c r="B19" i="7"/>
  <c r="AI19" i="9" s="1"/>
  <c r="C19" i="7"/>
  <c r="D19" i="7"/>
  <c r="E19" i="7"/>
  <c r="F19" i="7"/>
  <c r="G19" i="7"/>
  <c r="H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S19" i="7"/>
  <c r="BT19" i="7"/>
  <c r="BU19" i="7"/>
  <c r="BV19" i="7"/>
  <c r="BW19" i="7"/>
  <c r="BX19" i="7"/>
  <c r="BY19" i="7"/>
  <c r="CQ19" i="7"/>
  <c r="CR19" i="7"/>
  <c r="CS19" i="7"/>
  <c r="CT19" i="7"/>
  <c r="CU19" i="7"/>
  <c r="CV19" i="7"/>
  <c r="CW19" i="7"/>
  <c r="DO19" i="7"/>
  <c r="DP19" i="7"/>
  <c r="DQ19" i="7"/>
  <c r="DR19" i="7"/>
  <c r="DS19" i="7"/>
  <c r="DT19" i="7"/>
  <c r="DU19" i="7"/>
  <c r="A20" i="7"/>
  <c r="B20" i="7"/>
  <c r="AI20" i="9" s="1"/>
  <c r="C20" i="7"/>
  <c r="D20" i="7"/>
  <c r="E20" i="7"/>
  <c r="F20" i="7"/>
  <c r="G20" i="7"/>
  <c r="H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BN20" i="9" s="1"/>
  <c r="AO20" i="7"/>
  <c r="AP20" i="7"/>
  <c r="AQ20" i="7"/>
  <c r="AR20" i="7"/>
  <c r="AS20" i="7"/>
  <c r="AT20" i="7"/>
  <c r="AU20" i="7"/>
  <c r="AV20" i="7"/>
  <c r="AW20" i="7"/>
  <c r="AX20" i="7"/>
  <c r="AY20" i="7"/>
  <c r="AZ20" i="7"/>
  <c r="BA20" i="7"/>
  <c r="BS20" i="7"/>
  <c r="BT20" i="7"/>
  <c r="BU20" i="7"/>
  <c r="BV20" i="7"/>
  <c r="BW20" i="7"/>
  <c r="BX20" i="7"/>
  <c r="BY20" i="7"/>
  <c r="CQ20" i="7"/>
  <c r="CR20" i="7"/>
  <c r="CS20" i="7"/>
  <c r="CT20" i="7"/>
  <c r="CU20" i="7"/>
  <c r="CV20" i="7"/>
  <c r="CW20" i="7"/>
  <c r="DO20" i="7"/>
  <c r="DP20" i="7"/>
  <c r="DQ20" i="7"/>
  <c r="DR20" i="7"/>
  <c r="DS20" i="7"/>
  <c r="DT20" i="7"/>
  <c r="DU20" i="7"/>
  <c r="A21" i="7"/>
  <c r="B21" i="7"/>
  <c r="AI21" i="9" s="1"/>
  <c r="C21" i="7"/>
  <c r="D21" i="7"/>
  <c r="E21" i="7"/>
  <c r="F21" i="7"/>
  <c r="G21" i="7"/>
  <c r="H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BN21" i="9" s="1"/>
  <c r="AO21" i="7"/>
  <c r="AP21" i="7"/>
  <c r="AQ21" i="7"/>
  <c r="AR21" i="7"/>
  <c r="AS21" i="7"/>
  <c r="AT21" i="7"/>
  <c r="AU21" i="7"/>
  <c r="AV21" i="7"/>
  <c r="AW21" i="7"/>
  <c r="AX21" i="7"/>
  <c r="AY21" i="7"/>
  <c r="AZ21" i="7"/>
  <c r="BA21" i="7"/>
  <c r="BS21" i="7"/>
  <c r="BT21" i="7"/>
  <c r="BU21" i="7"/>
  <c r="BV21" i="7"/>
  <c r="BW21" i="7"/>
  <c r="BX21" i="7"/>
  <c r="BY21" i="7"/>
  <c r="CQ21" i="7"/>
  <c r="CR21" i="7"/>
  <c r="CS21" i="7"/>
  <c r="CT21" i="7"/>
  <c r="CU21" i="7"/>
  <c r="CV21" i="7"/>
  <c r="CW21" i="7"/>
  <c r="DO21" i="7"/>
  <c r="DP21" i="7"/>
  <c r="DQ21" i="7"/>
  <c r="DR21" i="7"/>
  <c r="DS21" i="7"/>
  <c r="DT21" i="7"/>
  <c r="DU21" i="7"/>
  <c r="A22" i="7"/>
  <c r="B22" i="7"/>
  <c r="AI22" i="9" s="1"/>
  <c r="C22" i="7"/>
  <c r="D22" i="7"/>
  <c r="E22" i="7"/>
  <c r="F22" i="7"/>
  <c r="G22" i="7"/>
  <c r="H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BN22" i="9" s="1"/>
  <c r="AO22" i="7"/>
  <c r="AP22" i="7"/>
  <c r="AQ22" i="7"/>
  <c r="AP22" i="32" s="1"/>
  <c r="AR22" i="7"/>
  <c r="AS22" i="7"/>
  <c r="AT22" i="7"/>
  <c r="AU22" i="7"/>
  <c r="AV22" i="7"/>
  <c r="AW22" i="7"/>
  <c r="AX22" i="7"/>
  <c r="AY22" i="7"/>
  <c r="AZ22" i="7"/>
  <c r="BA22" i="7"/>
  <c r="BS22" i="7"/>
  <c r="BT22" i="7"/>
  <c r="BU22" i="7"/>
  <c r="BV22" i="7"/>
  <c r="BW22" i="7"/>
  <c r="BX22" i="7"/>
  <c r="BY22" i="7"/>
  <c r="CQ22" i="7"/>
  <c r="CR22" i="7"/>
  <c r="CS22" i="7"/>
  <c r="CT22" i="7"/>
  <c r="CU22" i="7"/>
  <c r="CV22" i="7"/>
  <c r="CW22" i="7"/>
  <c r="DO22" i="7"/>
  <c r="DP22" i="7"/>
  <c r="DQ22" i="7"/>
  <c r="DR22" i="7"/>
  <c r="DS22" i="7"/>
  <c r="DT22" i="7"/>
  <c r="DU22" i="7"/>
  <c r="A23" i="7"/>
  <c r="B23" i="7"/>
  <c r="AI23" i="9" s="1"/>
  <c r="C23" i="7"/>
  <c r="D23" i="7"/>
  <c r="E23" i="7"/>
  <c r="F23" i="7"/>
  <c r="G23" i="7"/>
  <c r="H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X23" i="7"/>
  <c r="AY23" i="7"/>
  <c r="AZ23" i="7"/>
  <c r="BA23" i="7"/>
  <c r="BS23" i="7"/>
  <c r="BT23" i="7"/>
  <c r="BU23" i="7"/>
  <c r="BV23" i="7"/>
  <c r="BW23" i="7"/>
  <c r="BX23" i="7"/>
  <c r="BY23" i="7"/>
  <c r="CQ23" i="7"/>
  <c r="CR23" i="7"/>
  <c r="CS23" i="7"/>
  <c r="CT23" i="7"/>
  <c r="CU23" i="7"/>
  <c r="CV23" i="7"/>
  <c r="CW23" i="7"/>
  <c r="DO23" i="7"/>
  <c r="DP23" i="7"/>
  <c r="DQ23" i="7"/>
  <c r="DR23" i="7"/>
  <c r="DS23" i="7"/>
  <c r="DT23" i="7"/>
  <c r="DU23" i="7"/>
  <c r="A24" i="7"/>
  <c r="B24" i="7"/>
  <c r="AI24" i="9" s="1"/>
  <c r="C24" i="7"/>
  <c r="D24" i="7"/>
  <c r="E24" i="7"/>
  <c r="F24" i="7"/>
  <c r="G24" i="7"/>
  <c r="H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BN24" i="9" s="1"/>
  <c r="AO24" i="7"/>
  <c r="AP24" i="7"/>
  <c r="AQ24" i="7"/>
  <c r="AR24" i="7"/>
  <c r="AS24" i="7"/>
  <c r="AT24" i="7"/>
  <c r="AU24" i="7"/>
  <c r="AV24" i="7"/>
  <c r="AW24" i="7"/>
  <c r="AX24" i="7"/>
  <c r="AY24" i="7"/>
  <c r="AZ24" i="7"/>
  <c r="BA24" i="7"/>
  <c r="BS24" i="7"/>
  <c r="BT24" i="7"/>
  <c r="BU24" i="7"/>
  <c r="BV24" i="7"/>
  <c r="BW24" i="7"/>
  <c r="BX24" i="7"/>
  <c r="BY24" i="7"/>
  <c r="CQ24" i="7"/>
  <c r="CR24" i="7"/>
  <c r="CS24" i="7"/>
  <c r="CT24" i="7"/>
  <c r="CU24" i="7"/>
  <c r="CV24" i="7"/>
  <c r="CW24" i="7"/>
  <c r="DO24" i="7"/>
  <c r="DP24" i="7"/>
  <c r="DQ24" i="7"/>
  <c r="DR24" i="7"/>
  <c r="DS24" i="7"/>
  <c r="DT24" i="7"/>
  <c r="DU24" i="7"/>
  <c r="A25" i="7"/>
  <c r="B25" i="7"/>
  <c r="C25" i="7"/>
  <c r="D25" i="7"/>
  <c r="E25" i="7"/>
  <c r="F25" i="7"/>
  <c r="G25" i="7"/>
  <c r="H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BN25" i="9" s="1"/>
  <c r="AO25" i="7"/>
  <c r="AP25" i="7"/>
  <c r="AQ25" i="7"/>
  <c r="AR25" i="7"/>
  <c r="AS25" i="7"/>
  <c r="AT25" i="7"/>
  <c r="AU25" i="7"/>
  <c r="AV25" i="7"/>
  <c r="AW25" i="7"/>
  <c r="AX25" i="7"/>
  <c r="AY25" i="7"/>
  <c r="AZ25" i="7"/>
  <c r="BA25" i="7"/>
  <c r="BS25" i="7"/>
  <c r="BT25" i="7"/>
  <c r="BU25" i="7"/>
  <c r="BV25" i="7"/>
  <c r="BW25" i="7"/>
  <c r="BX25" i="7"/>
  <c r="BY25" i="7"/>
  <c r="CQ25" i="7"/>
  <c r="CR25" i="7"/>
  <c r="CS25" i="7"/>
  <c r="CT25" i="7"/>
  <c r="CU25" i="7"/>
  <c r="CV25" i="7"/>
  <c r="CW25" i="7"/>
  <c r="DO25" i="7"/>
  <c r="DP25" i="7"/>
  <c r="DQ25" i="7"/>
  <c r="DR25" i="7"/>
  <c r="DS25" i="7"/>
  <c r="DT25" i="7"/>
  <c r="DU25" i="7"/>
  <c r="A26" i="7"/>
  <c r="B26" i="7"/>
  <c r="AI26" i="9" s="1"/>
  <c r="C26" i="7"/>
  <c r="D26" i="7"/>
  <c r="E26" i="7"/>
  <c r="F26" i="7"/>
  <c r="G26" i="7"/>
  <c r="H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BS26" i="7"/>
  <c r="BT26" i="7"/>
  <c r="BU26" i="7"/>
  <c r="BV26" i="7"/>
  <c r="BW26" i="7"/>
  <c r="BX26" i="7"/>
  <c r="BY26" i="7"/>
  <c r="CQ26" i="7"/>
  <c r="CR26" i="7"/>
  <c r="CS26" i="7"/>
  <c r="CT26" i="7"/>
  <c r="CU26" i="7"/>
  <c r="CV26" i="7"/>
  <c r="CW26" i="7"/>
  <c r="DO26" i="7"/>
  <c r="DP26" i="7"/>
  <c r="DQ26" i="7"/>
  <c r="DR26" i="7"/>
  <c r="DS26" i="7"/>
  <c r="DT26" i="7"/>
  <c r="DU26" i="7"/>
  <c r="A27" i="7"/>
  <c r="B27" i="7"/>
  <c r="AI27" i="9" s="1"/>
  <c r="C27" i="7"/>
  <c r="D27" i="7"/>
  <c r="E27" i="7"/>
  <c r="F27" i="7"/>
  <c r="G27" i="7"/>
  <c r="H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Q27" i="32" s="1"/>
  <c r="AL27" i="7"/>
  <c r="AM27" i="7"/>
  <c r="AN27" i="7"/>
  <c r="BN27" i="9" s="1"/>
  <c r="AO27" i="7"/>
  <c r="AP27" i="7"/>
  <c r="AQ27" i="7"/>
  <c r="AR27" i="7"/>
  <c r="AS27" i="7"/>
  <c r="AT27" i="7"/>
  <c r="AU27" i="7"/>
  <c r="AV27" i="7"/>
  <c r="AW27" i="7"/>
  <c r="AX27" i="7"/>
  <c r="AY27" i="7"/>
  <c r="AZ27" i="7"/>
  <c r="BA27" i="7"/>
  <c r="BS27" i="7"/>
  <c r="BT27" i="7"/>
  <c r="BU27" i="7"/>
  <c r="BV27" i="7"/>
  <c r="BW27" i="7"/>
  <c r="BX27" i="7"/>
  <c r="BY27" i="7"/>
  <c r="CQ27" i="7"/>
  <c r="CR27" i="7"/>
  <c r="CS27" i="7"/>
  <c r="CT27" i="7"/>
  <c r="CU27" i="7"/>
  <c r="CV27" i="7"/>
  <c r="CW27" i="7"/>
  <c r="DO27" i="7"/>
  <c r="DP27" i="7"/>
  <c r="DQ27" i="7"/>
  <c r="DR27" i="7"/>
  <c r="DS27" i="7"/>
  <c r="DT27" i="7"/>
  <c r="DU27" i="7"/>
  <c r="A28" i="7"/>
  <c r="B28" i="7"/>
  <c r="AI28" i="9" s="1"/>
  <c r="C28" i="7"/>
  <c r="D28" i="7"/>
  <c r="E28" i="7"/>
  <c r="F28" i="7"/>
  <c r="G28" i="7"/>
  <c r="H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BN28" i="9" s="1"/>
  <c r="AO28" i="7"/>
  <c r="AP28" i="7"/>
  <c r="AQ28" i="7"/>
  <c r="AR28" i="7"/>
  <c r="AS28" i="7"/>
  <c r="AT28" i="7"/>
  <c r="AU28" i="7"/>
  <c r="AV28" i="7"/>
  <c r="AW28" i="7"/>
  <c r="AX28" i="7"/>
  <c r="AY28" i="7"/>
  <c r="AZ28" i="7"/>
  <c r="BA28" i="7"/>
  <c r="BS28" i="7"/>
  <c r="BT28" i="7"/>
  <c r="BU28" i="7"/>
  <c r="BV28" i="7"/>
  <c r="BW28" i="7"/>
  <c r="BX28" i="7"/>
  <c r="BY28" i="7"/>
  <c r="CQ28" i="7"/>
  <c r="CR28" i="7"/>
  <c r="CS28" i="7"/>
  <c r="CT28" i="7"/>
  <c r="CU28" i="7"/>
  <c r="CV28" i="7"/>
  <c r="CW28" i="7"/>
  <c r="DO28" i="7"/>
  <c r="DP28" i="7"/>
  <c r="DQ28" i="7"/>
  <c r="DR28" i="7"/>
  <c r="DS28" i="7"/>
  <c r="DT28" i="7"/>
  <c r="DU28" i="7"/>
  <c r="A29" i="7"/>
  <c r="B29" i="7"/>
  <c r="AI29" i="9" s="1"/>
  <c r="C29" i="7"/>
  <c r="D29" i="7"/>
  <c r="E29" i="7"/>
  <c r="F29" i="7"/>
  <c r="G29" i="7"/>
  <c r="H29" i="7"/>
  <c r="Z29" i="7"/>
  <c r="AA29" i="7"/>
  <c r="AB29" i="7"/>
  <c r="AC29" i="7"/>
  <c r="AD29" i="7"/>
  <c r="AE29" i="7"/>
  <c r="AF29" i="7"/>
  <c r="AG29" i="7"/>
  <c r="BM29" i="9" s="1"/>
  <c r="AH29" i="7"/>
  <c r="AI29" i="7"/>
  <c r="AJ29" i="7"/>
  <c r="AK29" i="7"/>
  <c r="AL29" i="7"/>
  <c r="AM29" i="7"/>
  <c r="AN29" i="7"/>
  <c r="BN29" i="9" s="1"/>
  <c r="AO29" i="7"/>
  <c r="AP29" i="7"/>
  <c r="AO29" i="32" s="1"/>
  <c r="AQ29" i="7"/>
  <c r="AR29" i="7"/>
  <c r="AS29" i="7"/>
  <c r="AT29" i="7"/>
  <c r="AU29" i="7"/>
  <c r="AV29" i="7"/>
  <c r="AW29" i="7"/>
  <c r="AX29" i="7"/>
  <c r="AY29" i="7"/>
  <c r="AZ29" i="7"/>
  <c r="BA29" i="7"/>
  <c r="BS29" i="7"/>
  <c r="BT29" i="7"/>
  <c r="BU29" i="7"/>
  <c r="BV29" i="7"/>
  <c r="BW29" i="7"/>
  <c r="BX29" i="7"/>
  <c r="BY29" i="7"/>
  <c r="CQ29" i="7"/>
  <c r="CR29" i="7"/>
  <c r="CS29" i="7"/>
  <c r="CT29" i="7"/>
  <c r="CU29" i="7"/>
  <c r="CV29" i="7"/>
  <c r="CW29" i="7"/>
  <c r="DO29" i="7"/>
  <c r="DP29" i="7"/>
  <c r="DQ29" i="7"/>
  <c r="DR29" i="7"/>
  <c r="DS29" i="7"/>
  <c r="DT29" i="7"/>
  <c r="DU29" i="7"/>
  <c r="A30" i="7"/>
  <c r="B30" i="7"/>
  <c r="AI30" i="9" s="1"/>
  <c r="C30" i="7"/>
  <c r="D30" i="7"/>
  <c r="E30" i="7"/>
  <c r="F30" i="7"/>
  <c r="G30" i="7"/>
  <c r="H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BN30" i="9" s="1"/>
  <c r="AO30" i="7"/>
  <c r="AP30" i="7"/>
  <c r="AQ30" i="7"/>
  <c r="AR30" i="7"/>
  <c r="AS30" i="7"/>
  <c r="AT30" i="7"/>
  <c r="AU30" i="7"/>
  <c r="AV30" i="7"/>
  <c r="AW30" i="7"/>
  <c r="AX30" i="7"/>
  <c r="AY30" i="7"/>
  <c r="AZ30" i="7"/>
  <c r="BA30" i="7"/>
  <c r="BS30" i="7"/>
  <c r="BT30" i="7"/>
  <c r="BU30" i="7"/>
  <c r="BV30" i="7"/>
  <c r="BW30" i="7"/>
  <c r="BX30" i="7"/>
  <c r="BY30" i="7"/>
  <c r="CQ30" i="7"/>
  <c r="CR30" i="7"/>
  <c r="CS30" i="7"/>
  <c r="CT30" i="7"/>
  <c r="CU30" i="7"/>
  <c r="CV30" i="7"/>
  <c r="CW30" i="7"/>
  <c r="DO30" i="7"/>
  <c r="DP30" i="7"/>
  <c r="DQ30" i="7"/>
  <c r="DR30" i="7"/>
  <c r="DS30" i="7"/>
  <c r="DT30" i="7"/>
  <c r="DU30" i="7"/>
  <c r="A31" i="7"/>
  <c r="B31" i="7"/>
  <c r="AI31" i="9" s="1"/>
  <c r="C31" i="7"/>
  <c r="D31" i="7"/>
  <c r="E31" i="7"/>
  <c r="F31" i="7"/>
  <c r="G31" i="7"/>
  <c r="H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BN31" i="9" s="1"/>
  <c r="AO31" i="7"/>
  <c r="AP31" i="7"/>
  <c r="AQ31" i="7"/>
  <c r="AR31" i="7"/>
  <c r="AS31" i="7"/>
  <c r="AT31" i="7"/>
  <c r="AU31" i="7"/>
  <c r="AV31" i="7"/>
  <c r="AW31" i="7"/>
  <c r="AX31" i="7"/>
  <c r="AY31" i="7"/>
  <c r="AZ31" i="7"/>
  <c r="BA31" i="7"/>
  <c r="BS31" i="7"/>
  <c r="BT31" i="7"/>
  <c r="BU31" i="7"/>
  <c r="BV31" i="7"/>
  <c r="BW31" i="7"/>
  <c r="BX31" i="7"/>
  <c r="BY31" i="7"/>
  <c r="CQ31" i="7"/>
  <c r="CR31" i="7"/>
  <c r="CS31" i="7"/>
  <c r="CT31" i="7"/>
  <c r="CU31" i="7"/>
  <c r="CV31" i="7"/>
  <c r="CW31" i="7"/>
  <c r="DO31" i="7"/>
  <c r="DP31" i="7"/>
  <c r="DQ31" i="7"/>
  <c r="DR31" i="7"/>
  <c r="DS31" i="7"/>
  <c r="DT31" i="7"/>
  <c r="DU31" i="7"/>
  <c r="A32" i="7"/>
  <c r="B32" i="7"/>
  <c r="AI32" i="9" s="1"/>
  <c r="C32" i="7"/>
  <c r="D32" i="7"/>
  <c r="E32" i="7"/>
  <c r="F32" i="7"/>
  <c r="G32" i="7"/>
  <c r="H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BN32" i="9" s="1"/>
  <c r="AO32" i="7"/>
  <c r="AP32" i="7"/>
  <c r="AQ32" i="7"/>
  <c r="AR32" i="7"/>
  <c r="AS32" i="7"/>
  <c r="AT32" i="7"/>
  <c r="AU32" i="7"/>
  <c r="AV32" i="7"/>
  <c r="AW32" i="7"/>
  <c r="AX32" i="7"/>
  <c r="AY32" i="7"/>
  <c r="AZ32" i="7"/>
  <c r="BA32" i="7"/>
  <c r="BS32" i="7"/>
  <c r="BT32" i="7"/>
  <c r="BU32" i="7"/>
  <c r="BV32" i="7"/>
  <c r="BW32" i="7"/>
  <c r="BX32" i="7"/>
  <c r="BY32" i="7"/>
  <c r="CQ32" i="7"/>
  <c r="CR32" i="7"/>
  <c r="CS32" i="7"/>
  <c r="CT32" i="7"/>
  <c r="CU32" i="7"/>
  <c r="CV32" i="7"/>
  <c r="CW32" i="7"/>
  <c r="DO32" i="7"/>
  <c r="DP32" i="7"/>
  <c r="DQ32" i="7"/>
  <c r="DR32" i="7"/>
  <c r="DS32" i="7"/>
  <c r="DT32" i="7"/>
  <c r="DU32" i="7"/>
  <c r="A33" i="7"/>
  <c r="B33" i="7"/>
  <c r="AI33" i="9" s="1"/>
  <c r="C33" i="7"/>
  <c r="D33" i="7"/>
  <c r="E33" i="7"/>
  <c r="F33" i="7"/>
  <c r="G33" i="7"/>
  <c r="H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BN33" i="9" s="1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BS33" i="7"/>
  <c r="BT33" i="7"/>
  <c r="BU33" i="7"/>
  <c r="BV33" i="7"/>
  <c r="BW33" i="7"/>
  <c r="BX33" i="7"/>
  <c r="BY33" i="7"/>
  <c r="CQ33" i="7"/>
  <c r="CR33" i="7"/>
  <c r="CS33" i="7"/>
  <c r="CT33" i="7"/>
  <c r="CU33" i="7"/>
  <c r="CV33" i="7"/>
  <c r="CW33" i="7"/>
  <c r="DO33" i="7"/>
  <c r="DP33" i="7"/>
  <c r="DQ33" i="7"/>
  <c r="DR33" i="7"/>
  <c r="DS33" i="7"/>
  <c r="DT33" i="7"/>
  <c r="DU33" i="7"/>
  <c r="A34" i="7"/>
  <c r="B34" i="7"/>
  <c r="C34" i="7"/>
  <c r="D34" i="7"/>
  <c r="E34" i="7"/>
  <c r="F34" i="7"/>
  <c r="G34" i="7"/>
  <c r="H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BN34" i="9" s="1"/>
  <c r="AO34" i="7"/>
  <c r="AP34" i="7"/>
  <c r="AQ34" i="7"/>
  <c r="AR34" i="7"/>
  <c r="AS34" i="7"/>
  <c r="AT34" i="7"/>
  <c r="AU34" i="7"/>
  <c r="AV34" i="7"/>
  <c r="AW34" i="7"/>
  <c r="AX34" i="7"/>
  <c r="AY34" i="7"/>
  <c r="AZ34" i="7"/>
  <c r="BA34" i="7"/>
  <c r="BS34" i="7"/>
  <c r="BT34" i="7"/>
  <c r="BU34" i="7"/>
  <c r="BV34" i="7"/>
  <c r="BW34" i="7"/>
  <c r="BX34" i="7"/>
  <c r="BY34" i="7"/>
  <c r="CQ34" i="7"/>
  <c r="CR34" i="7"/>
  <c r="CS34" i="7"/>
  <c r="CT34" i="7"/>
  <c r="CU34" i="7"/>
  <c r="CV34" i="7"/>
  <c r="CW34" i="7"/>
  <c r="DO34" i="7"/>
  <c r="DP34" i="7"/>
  <c r="DQ34" i="7"/>
  <c r="DR34" i="7"/>
  <c r="DS34" i="7"/>
  <c r="DT34" i="7"/>
  <c r="DU34" i="7"/>
  <c r="A35" i="7"/>
  <c r="B35" i="7"/>
  <c r="AI35" i="9" s="1"/>
  <c r="C35" i="7"/>
  <c r="D35" i="7"/>
  <c r="E35" i="7"/>
  <c r="F35" i="7"/>
  <c r="G35" i="7"/>
  <c r="H35" i="7"/>
  <c r="Z35" i="7"/>
  <c r="AA35" i="7"/>
  <c r="AB35" i="7"/>
  <c r="AC35" i="7"/>
  <c r="AD35" i="7"/>
  <c r="AE35" i="7"/>
  <c r="AF35" i="7"/>
  <c r="AG35" i="7"/>
  <c r="BM35" i="9" s="1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S35" i="7"/>
  <c r="BT35" i="7"/>
  <c r="BU35" i="7"/>
  <c r="BV35" i="7"/>
  <c r="BW35" i="7"/>
  <c r="BX35" i="7"/>
  <c r="BY35" i="7"/>
  <c r="CQ35" i="7"/>
  <c r="CR35" i="7"/>
  <c r="CS35" i="7"/>
  <c r="CT35" i="7"/>
  <c r="CU35" i="7"/>
  <c r="CV35" i="7"/>
  <c r="CW35" i="7"/>
  <c r="DO35" i="7"/>
  <c r="DP35" i="7"/>
  <c r="DQ35" i="7"/>
  <c r="DR35" i="7"/>
  <c r="DS35" i="7"/>
  <c r="DT35" i="7"/>
  <c r="DU35" i="7"/>
  <c r="A36" i="7"/>
  <c r="B36" i="7"/>
  <c r="AI36" i="9" s="1"/>
  <c r="C36" i="7"/>
  <c r="D36" i="7"/>
  <c r="E36" i="7"/>
  <c r="F36" i="7"/>
  <c r="G36" i="7"/>
  <c r="H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BN36" i="9" s="1"/>
  <c r="AO36" i="7"/>
  <c r="AP36" i="7"/>
  <c r="AQ36" i="7"/>
  <c r="AR36" i="7"/>
  <c r="AS36" i="7"/>
  <c r="AT36" i="7"/>
  <c r="AU36" i="7"/>
  <c r="AV36" i="7"/>
  <c r="AW36" i="7"/>
  <c r="AX36" i="7"/>
  <c r="AY36" i="7"/>
  <c r="AZ36" i="7"/>
  <c r="BA36" i="7"/>
  <c r="BS36" i="7"/>
  <c r="BT36" i="7"/>
  <c r="BU36" i="7"/>
  <c r="BV36" i="7"/>
  <c r="BW36" i="7"/>
  <c r="BX36" i="7"/>
  <c r="BY36" i="7"/>
  <c r="CQ36" i="7"/>
  <c r="CR36" i="7"/>
  <c r="CS36" i="7"/>
  <c r="CT36" i="7"/>
  <c r="CU36" i="7"/>
  <c r="CV36" i="7"/>
  <c r="CW36" i="7"/>
  <c r="DO36" i="7"/>
  <c r="DP36" i="7"/>
  <c r="DQ36" i="7"/>
  <c r="DR36" i="7"/>
  <c r="DS36" i="7"/>
  <c r="DT36" i="7"/>
  <c r="DU36" i="7"/>
  <c r="A37" i="7"/>
  <c r="B37" i="7"/>
  <c r="C37" i="7"/>
  <c r="D37" i="7"/>
  <c r="E37" i="7"/>
  <c r="F37" i="7"/>
  <c r="G37" i="7"/>
  <c r="H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BN37" i="9" s="1"/>
  <c r="AO37" i="7"/>
  <c r="AP37" i="7"/>
  <c r="AQ37" i="7"/>
  <c r="AR37" i="7"/>
  <c r="AQ37" i="32" s="1"/>
  <c r="AS37" i="7"/>
  <c r="AT37" i="7"/>
  <c r="AU37" i="7"/>
  <c r="AV37" i="7"/>
  <c r="AW37" i="7"/>
  <c r="AX37" i="7"/>
  <c r="AY37" i="7"/>
  <c r="AZ37" i="7"/>
  <c r="BA37" i="7"/>
  <c r="BS37" i="7"/>
  <c r="BT37" i="7"/>
  <c r="BU37" i="7"/>
  <c r="BV37" i="7"/>
  <c r="BW37" i="7"/>
  <c r="BX37" i="7"/>
  <c r="BY37" i="7"/>
  <c r="CQ37" i="7"/>
  <c r="CR37" i="7"/>
  <c r="CS37" i="7"/>
  <c r="CT37" i="7"/>
  <c r="CU37" i="7"/>
  <c r="CV37" i="7"/>
  <c r="CW37" i="7"/>
  <c r="DO37" i="7"/>
  <c r="DP37" i="7"/>
  <c r="DQ37" i="7"/>
  <c r="DR37" i="7"/>
  <c r="DS37" i="7"/>
  <c r="DT37" i="7"/>
  <c r="DU37" i="7"/>
  <c r="A38" i="7"/>
  <c r="B38" i="7"/>
  <c r="AI38" i="9" s="1"/>
  <c r="C38" i="7"/>
  <c r="D38" i="7"/>
  <c r="E38" i="7"/>
  <c r="F38" i="7"/>
  <c r="G38" i="7"/>
  <c r="H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BN38" i="9" s="1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S38" i="7"/>
  <c r="BT38" i="7"/>
  <c r="BU38" i="7"/>
  <c r="BV38" i="7"/>
  <c r="BW38" i="7"/>
  <c r="BX38" i="7"/>
  <c r="BY38" i="7"/>
  <c r="CQ38" i="7"/>
  <c r="CR38" i="7"/>
  <c r="CS38" i="7"/>
  <c r="CT38" i="7"/>
  <c r="CU38" i="7"/>
  <c r="CV38" i="7"/>
  <c r="CW38" i="7"/>
  <c r="DO38" i="7"/>
  <c r="DP38" i="7"/>
  <c r="DQ38" i="7"/>
  <c r="DR38" i="7"/>
  <c r="DS38" i="7"/>
  <c r="DT38" i="7"/>
  <c r="DU38" i="7"/>
  <c r="A39" i="7"/>
  <c r="B39" i="7"/>
  <c r="C39" i="7"/>
  <c r="D39" i="7"/>
  <c r="E39" i="7"/>
  <c r="F39" i="7"/>
  <c r="G39" i="7"/>
  <c r="H39" i="7"/>
  <c r="Z39" i="7"/>
  <c r="AA39" i="7"/>
  <c r="AB39" i="7"/>
  <c r="AC39" i="7"/>
  <c r="AD39" i="7"/>
  <c r="AE39" i="7"/>
  <c r="AF39" i="7"/>
  <c r="AG39" i="7"/>
  <c r="AH39" i="7"/>
  <c r="AI39" i="7"/>
  <c r="AJ39" i="7"/>
  <c r="AP39" i="32" s="1"/>
  <c r="AK39" i="7"/>
  <c r="AL39" i="7"/>
  <c r="AM39" i="7"/>
  <c r="AN39" i="7"/>
  <c r="BN39" i="9" s="1"/>
  <c r="AO39" i="7"/>
  <c r="AP39" i="7"/>
  <c r="AQ39" i="7"/>
  <c r="AR39" i="7"/>
  <c r="AS39" i="7"/>
  <c r="AT39" i="7"/>
  <c r="AU39" i="7"/>
  <c r="AV39" i="7"/>
  <c r="AW39" i="7"/>
  <c r="AX39" i="7"/>
  <c r="AY39" i="7"/>
  <c r="AZ39" i="7"/>
  <c r="BA39" i="7"/>
  <c r="BS39" i="7"/>
  <c r="BT39" i="7"/>
  <c r="BU39" i="7"/>
  <c r="BV39" i="7"/>
  <c r="BW39" i="7"/>
  <c r="BX39" i="7"/>
  <c r="BY39" i="7"/>
  <c r="CQ39" i="7"/>
  <c r="CR39" i="7"/>
  <c r="CS39" i="7"/>
  <c r="CT39" i="7"/>
  <c r="CU39" i="7"/>
  <c r="CV39" i="7"/>
  <c r="CW39" i="7"/>
  <c r="DO39" i="7"/>
  <c r="DP39" i="7"/>
  <c r="DQ39" i="7"/>
  <c r="DR39" i="7"/>
  <c r="DS39" i="7"/>
  <c r="DT39" i="7"/>
  <c r="DU39" i="7"/>
  <c r="A40" i="7"/>
  <c r="B40" i="7"/>
  <c r="AI40" i="9" s="1"/>
  <c r="C40" i="7"/>
  <c r="D40" i="7"/>
  <c r="E40" i="7"/>
  <c r="F40" i="7"/>
  <c r="G40" i="7"/>
  <c r="H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BN40" i="9" s="1"/>
  <c r="AO40" i="7"/>
  <c r="AP40" i="7"/>
  <c r="AQ40" i="7"/>
  <c r="AR40" i="7"/>
  <c r="AS40" i="7"/>
  <c r="AT40" i="7"/>
  <c r="AU40" i="7"/>
  <c r="AV40" i="7"/>
  <c r="AW40" i="7"/>
  <c r="AX40" i="7"/>
  <c r="AY40" i="7"/>
  <c r="AZ40" i="7"/>
  <c r="BA40" i="7"/>
  <c r="BS40" i="7"/>
  <c r="BT40" i="7"/>
  <c r="BU40" i="7"/>
  <c r="BV40" i="7"/>
  <c r="BW40" i="7"/>
  <c r="BX40" i="7"/>
  <c r="BY40" i="7"/>
  <c r="CQ40" i="7"/>
  <c r="CR40" i="7"/>
  <c r="CS40" i="7"/>
  <c r="CT40" i="7"/>
  <c r="CU40" i="7"/>
  <c r="CV40" i="7"/>
  <c r="CW40" i="7"/>
  <c r="DO40" i="7"/>
  <c r="DP40" i="7"/>
  <c r="DQ40" i="7"/>
  <c r="DR40" i="7"/>
  <c r="DS40" i="7"/>
  <c r="DT40" i="7"/>
  <c r="DU40" i="7"/>
  <c r="A41" i="7"/>
  <c r="B41" i="7"/>
  <c r="AI41" i="9" s="1"/>
  <c r="C41" i="7"/>
  <c r="D41" i="7"/>
  <c r="E41" i="7"/>
  <c r="F41" i="7"/>
  <c r="G41" i="7"/>
  <c r="H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BN41" i="9" s="1"/>
  <c r="AO41" i="7"/>
  <c r="AP41" i="7"/>
  <c r="AQ41" i="7"/>
  <c r="AR41" i="7"/>
  <c r="AS41" i="7"/>
  <c r="AT41" i="7"/>
  <c r="AU41" i="7"/>
  <c r="AV41" i="7"/>
  <c r="AW41" i="7"/>
  <c r="AX41" i="7"/>
  <c r="AY41" i="7"/>
  <c r="AZ41" i="7"/>
  <c r="BA41" i="7"/>
  <c r="BS41" i="7"/>
  <c r="BT41" i="7"/>
  <c r="BU41" i="7"/>
  <c r="BV41" i="7"/>
  <c r="BW41" i="7"/>
  <c r="BX41" i="7"/>
  <c r="BY41" i="7"/>
  <c r="CQ41" i="7"/>
  <c r="CR41" i="7"/>
  <c r="CS41" i="7"/>
  <c r="CT41" i="7"/>
  <c r="CU41" i="7"/>
  <c r="CV41" i="7"/>
  <c r="CW41" i="7"/>
  <c r="DO41" i="7"/>
  <c r="DP41" i="7"/>
  <c r="DQ41" i="7"/>
  <c r="DR41" i="7"/>
  <c r="DS41" i="7"/>
  <c r="DT41" i="7"/>
  <c r="DU41" i="7"/>
  <c r="A42" i="7"/>
  <c r="B42" i="7"/>
  <c r="AI42" i="9" s="1"/>
  <c r="C42" i="7"/>
  <c r="D42" i="7"/>
  <c r="E42" i="7"/>
  <c r="F42" i="7"/>
  <c r="G42" i="7"/>
  <c r="H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BN42" i="9" s="1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S42" i="7"/>
  <c r="BT42" i="7"/>
  <c r="BU42" i="7"/>
  <c r="BV42" i="7"/>
  <c r="BW42" i="7"/>
  <c r="BX42" i="7"/>
  <c r="BY42" i="7"/>
  <c r="CQ42" i="7"/>
  <c r="CR42" i="7"/>
  <c r="CS42" i="7"/>
  <c r="CT42" i="7"/>
  <c r="CU42" i="7"/>
  <c r="CV42" i="7"/>
  <c r="CW42" i="7"/>
  <c r="DO42" i="7"/>
  <c r="DP42" i="7"/>
  <c r="DQ42" i="7"/>
  <c r="DR42" i="7"/>
  <c r="DS42" i="7"/>
  <c r="DT42" i="7"/>
  <c r="DU42" i="7"/>
  <c r="A43" i="7"/>
  <c r="B43" i="7"/>
  <c r="AI43" i="9" s="1"/>
  <c r="C43" i="7"/>
  <c r="D43" i="7"/>
  <c r="E43" i="7"/>
  <c r="F43" i="7"/>
  <c r="G43" i="7"/>
  <c r="H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Q43" i="32" s="1"/>
  <c r="AL43" i="7"/>
  <c r="AM43" i="7"/>
  <c r="AN43" i="7"/>
  <c r="BN43" i="9" s="1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BS43" i="7"/>
  <c r="BT43" i="7"/>
  <c r="BU43" i="7"/>
  <c r="BV43" i="7"/>
  <c r="BW43" i="7"/>
  <c r="BX43" i="7"/>
  <c r="BY43" i="7"/>
  <c r="CQ43" i="7"/>
  <c r="CR43" i="7"/>
  <c r="CS43" i="7"/>
  <c r="CT43" i="7"/>
  <c r="CU43" i="7"/>
  <c r="CV43" i="7"/>
  <c r="CW43" i="7"/>
  <c r="DO43" i="7"/>
  <c r="DP43" i="7"/>
  <c r="DQ43" i="7"/>
  <c r="DR43" i="7"/>
  <c r="DS43" i="7"/>
  <c r="DT43" i="7"/>
  <c r="DU43" i="7"/>
  <c r="A44" i="7"/>
  <c r="B44" i="7"/>
  <c r="AI44" i="9" s="1"/>
  <c r="C44" i="7"/>
  <c r="D44" i="7"/>
  <c r="E44" i="7"/>
  <c r="F44" i="7"/>
  <c r="G44" i="7"/>
  <c r="H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BN44" i="9" s="1"/>
  <c r="AO44" i="7"/>
  <c r="AP44" i="7"/>
  <c r="AQ44" i="7"/>
  <c r="AR44" i="7"/>
  <c r="AS44" i="7"/>
  <c r="AT44" i="7"/>
  <c r="AU44" i="7"/>
  <c r="AV44" i="7"/>
  <c r="AW44" i="7"/>
  <c r="AX44" i="7"/>
  <c r="AY44" i="7"/>
  <c r="AZ44" i="7"/>
  <c r="BA44" i="7"/>
  <c r="BS44" i="7"/>
  <c r="BT44" i="7"/>
  <c r="BU44" i="7"/>
  <c r="BV44" i="7"/>
  <c r="BW44" i="7"/>
  <c r="BX44" i="7"/>
  <c r="BY44" i="7"/>
  <c r="CQ44" i="7"/>
  <c r="CR44" i="7"/>
  <c r="CS44" i="7"/>
  <c r="CT44" i="7"/>
  <c r="CU44" i="7"/>
  <c r="CV44" i="7"/>
  <c r="CW44" i="7"/>
  <c r="DO44" i="7"/>
  <c r="DP44" i="7"/>
  <c r="DQ44" i="7"/>
  <c r="DR44" i="7"/>
  <c r="DS44" i="7"/>
  <c r="DT44" i="7"/>
  <c r="DU44" i="7"/>
  <c r="A45" i="7"/>
  <c r="B45" i="7"/>
  <c r="AI45" i="9" s="1"/>
  <c r="C45" i="7"/>
  <c r="D45" i="7"/>
  <c r="E45" i="7"/>
  <c r="F45" i="7"/>
  <c r="G45" i="7"/>
  <c r="H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BN45" i="9" s="1"/>
  <c r="AO45" i="7"/>
  <c r="AP45" i="7"/>
  <c r="AQ45" i="7"/>
  <c r="AR45" i="7"/>
  <c r="AQ45" i="32" s="1"/>
  <c r="AS45" i="7"/>
  <c r="AT45" i="7"/>
  <c r="AU45" i="7"/>
  <c r="AV45" i="7"/>
  <c r="AW45" i="7"/>
  <c r="AX45" i="7"/>
  <c r="AY45" i="7"/>
  <c r="AZ45" i="7"/>
  <c r="BA45" i="7"/>
  <c r="BS45" i="7"/>
  <c r="BT45" i="7"/>
  <c r="BU45" i="7"/>
  <c r="BV45" i="7"/>
  <c r="BW45" i="7"/>
  <c r="BX45" i="7"/>
  <c r="BY45" i="7"/>
  <c r="CQ45" i="7"/>
  <c r="CR45" i="7"/>
  <c r="CS45" i="7"/>
  <c r="CT45" i="7"/>
  <c r="CU45" i="7"/>
  <c r="CV45" i="7"/>
  <c r="CW45" i="7"/>
  <c r="DO45" i="7"/>
  <c r="DP45" i="7"/>
  <c r="DQ45" i="7"/>
  <c r="DR45" i="7"/>
  <c r="DS45" i="7"/>
  <c r="DT45" i="7"/>
  <c r="DU45" i="7"/>
  <c r="A46" i="7"/>
  <c r="B46" i="7"/>
  <c r="AI46" i="9" s="1"/>
  <c r="C46" i="7"/>
  <c r="D46" i="7"/>
  <c r="E46" i="7"/>
  <c r="F46" i="7"/>
  <c r="G46" i="7"/>
  <c r="H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BN46" i="9" s="1"/>
  <c r="AO46" i="7"/>
  <c r="AP46" i="7"/>
  <c r="AQ46" i="7"/>
  <c r="AP46" i="32" s="1"/>
  <c r="AR46" i="7"/>
  <c r="AS46" i="7"/>
  <c r="AT46" i="7"/>
  <c r="AU46" i="7"/>
  <c r="AV46" i="7"/>
  <c r="AW46" i="7"/>
  <c r="AX46" i="7"/>
  <c r="AY46" i="7"/>
  <c r="AZ46" i="7"/>
  <c r="BA46" i="7"/>
  <c r="BS46" i="7"/>
  <c r="BT46" i="7"/>
  <c r="BU46" i="7"/>
  <c r="BV46" i="7"/>
  <c r="BW46" i="7"/>
  <c r="BX46" i="7"/>
  <c r="BY46" i="7"/>
  <c r="CQ46" i="7"/>
  <c r="CR46" i="7"/>
  <c r="CS46" i="7"/>
  <c r="CT46" i="7"/>
  <c r="CU46" i="7"/>
  <c r="CV46" i="7"/>
  <c r="CW46" i="7"/>
  <c r="DO46" i="7"/>
  <c r="DP46" i="7"/>
  <c r="DQ46" i="7"/>
  <c r="DR46" i="7"/>
  <c r="DS46" i="7"/>
  <c r="DT46" i="7"/>
  <c r="DU46" i="7"/>
  <c r="A47" i="7"/>
  <c r="B47" i="7"/>
  <c r="AI47" i="9" s="1"/>
  <c r="C47" i="7"/>
  <c r="D47" i="7"/>
  <c r="E47" i="7"/>
  <c r="F47" i="7"/>
  <c r="G47" i="7"/>
  <c r="H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BN47" i="9" s="1"/>
  <c r="AO47" i="7"/>
  <c r="AP47" i="7"/>
  <c r="AQ47" i="7"/>
  <c r="AR47" i="7"/>
  <c r="AS47" i="7"/>
  <c r="AT47" i="7"/>
  <c r="AU47" i="7"/>
  <c r="AV47" i="7"/>
  <c r="AW47" i="7"/>
  <c r="AX47" i="7"/>
  <c r="AY47" i="7"/>
  <c r="AZ47" i="7"/>
  <c r="BA47" i="7"/>
  <c r="BS47" i="7"/>
  <c r="BT47" i="7"/>
  <c r="BU47" i="7"/>
  <c r="BV47" i="7"/>
  <c r="BW47" i="7"/>
  <c r="BX47" i="7"/>
  <c r="BY47" i="7"/>
  <c r="CQ47" i="7"/>
  <c r="CR47" i="7"/>
  <c r="CS47" i="7"/>
  <c r="CT47" i="7"/>
  <c r="CU47" i="7"/>
  <c r="CV47" i="7"/>
  <c r="CW47" i="7"/>
  <c r="DO47" i="7"/>
  <c r="DP47" i="7"/>
  <c r="DQ47" i="7"/>
  <c r="DR47" i="7"/>
  <c r="DS47" i="7"/>
  <c r="DT47" i="7"/>
  <c r="DU47" i="7"/>
  <c r="A48" i="7"/>
  <c r="B48" i="7"/>
  <c r="AI48" i="9" s="1"/>
  <c r="C48" i="7"/>
  <c r="D48" i="7"/>
  <c r="E48" i="7"/>
  <c r="F48" i="7"/>
  <c r="G48" i="7"/>
  <c r="H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S48" i="7"/>
  <c r="BT48" i="7"/>
  <c r="BU48" i="7"/>
  <c r="BV48" i="7"/>
  <c r="BW48" i="7"/>
  <c r="BX48" i="7"/>
  <c r="BY48" i="7"/>
  <c r="CQ48" i="7"/>
  <c r="CR48" i="7"/>
  <c r="CS48" i="7"/>
  <c r="CT48" i="7"/>
  <c r="CU48" i="7"/>
  <c r="CV48" i="7"/>
  <c r="CW48" i="7"/>
  <c r="DO48" i="7"/>
  <c r="DP48" i="7"/>
  <c r="DQ48" i="7"/>
  <c r="DR48" i="7"/>
  <c r="DS48" i="7"/>
  <c r="DT48" i="7"/>
  <c r="DU48" i="7"/>
  <c r="A49" i="7"/>
  <c r="B49" i="7"/>
  <c r="AI49" i="9" s="1"/>
  <c r="C49" i="7"/>
  <c r="D49" i="7"/>
  <c r="E49" i="7"/>
  <c r="F49" i="7"/>
  <c r="G49" i="7"/>
  <c r="H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BN49" i="9" s="1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BS49" i="7"/>
  <c r="BT49" i="7"/>
  <c r="BU49" i="7"/>
  <c r="BV49" i="7"/>
  <c r="BW49" i="7"/>
  <c r="BX49" i="7"/>
  <c r="BY49" i="7"/>
  <c r="CQ49" i="7"/>
  <c r="CR49" i="7"/>
  <c r="CS49" i="7"/>
  <c r="CT49" i="7"/>
  <c r="CU49" i="7"/>
  <c r="CV49" i="7"/>
  <c r="CW49" i="7"/>
  <c r="DO49" i="7"/>
  <c r="DP49" i="7"/>
  <c r="DQ49" i="7"/>
  <c r="DR49" i="7"/>
  <c r="DS49" i="7"/>
  <c r="DT49" i="7"/>
  <c r="DU49" i="7"/>
  <c r="A50" i="7"/>
  <c r="B50" i="7"/>
  <c r="AI50" i="9" s="1"/>
  <c r="C50" i="7"/>
  <c r="D50" i="7"/>
  <c r="E50" i="7"/>
  <c r="F50" i="7"/>
  <c r="G50" i="7"/>
  <c r="H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BN50" i="9" s="1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S50" i="7"/>
  <c r="BT50" i="7"/>
  <c r="BU50" i="7"/>
  <c r="BV50" i="7"/>
  <c r="BW50" i="7"/>
  <c r="BX50" i="7"/>
  <c r="BY50" i="7"/>
  <c r="CQ50" i="7"/>
  <c r="CR50" i="7"/>
  <c r="CS50" i="7"/>
  <c r="CT50" i="7"/>
  <c r="CU50" i="7"/>
  <c r="CV50" i="7"/>
  <c r="CW50" i="7"/>
  <c r="DO50" i="7"/>
  <c r="DP50" i="7"/>
  <c r="DQ50" i="7"/>
  <c r="DR50" i="7"/>
  <c r="DS50" i="7"/>
  <c r="DT50" i="7"/>
  <c r="DU50" i="7"/>
  <c r="A51" i="7"/>
  <c r="B51" i="7"/>
  <c r="AI51" i="9" s="1"/>
  <c r="C51" i="7"/>
  <c r="D51" i="7"/>
  <c r="E51" i="7"/>
  <c r="F51" i="7"/>
  <c r="G51" i="7"/>
  <c r="H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BN51" i="9" s="1"/>
  <c r="AO51" i="7"/>
  <c r="AP51" i="7"/>
  <c r="AQ51" i="7"/>
  <c r="AR51" i="7"/>
  <c r="AS51" i="7"/>
  <c r="AT51" i="7"/>
  <c r="AU51" i="7"/>
  <c r="AV51" i="7"/>
  <c r="AW51" i="7"/>
  <c r="AX51" i="7"/>
  <c r="AY51" i="7"/>
  <c r="AZ51" i="7"/>
  <c r="BA51" i="7"/>
  <c r="BS51" i="7"/>
  <c r="BT51" i="7"/>
  <c r="BU51" i="7"/>
  <c r="BV51" i="7"/>
  <c r="BW51" i="7"/>
  <c r="BX51" i="7"/>
  <c r="BY51" i="7"/>
  <c r="CQ51" i="7"/>
  <c r="CR51" i="7"/>
  <c r="CS51" i="7"/>
  <c r="CT51" i="7"/>
  <c r="CU51" i="7"/>
  <c r="CV51" i="7"/>
  <c r="CW51" i="7"/>
  <c r="DO51" i="7"/>
  <c r="DP51" i="7"/>
  <c r="DQ51" i="7"/>
  <c r="DR51" i="7"/>
  <c r="DS51" i="7"/>
  <c r="DT51" i="7"/>
  <c r="DU51" i="7"/>
  <c r="A52" i="7"/>
  <c r="B52" i="7"/>
  <c r="AI52" i="9" s="1"/>
  <c r="C52" i="7"/>
  <c r="D52" i="7"/>
  <c r="E52" i="7"/>
  <c r="F52" i="7"/>
  <c r="G52" i="7"/>
  <c r="H52" i="7"/>
  <c r="Z52" i="7"/>
  <c r="AA52" i="7"/>
  <c r="AB52" i="7"/>
  <c r="AC52" i="7"/>
  <c r="AD52" i="7"/>
  <c r="AE52" i="7"/>
  <c r="AF52" i="7"/>
  <c r="AG52" i="7"/>
  <c r="BM52" i="9" s="1"/>
  <c r="AH52" i="7"/>
  <c r="AI52" i="7"/>
  <c r="AJ52" i="7"/>
  <c r="AK52" i="7"/>
  <c r="AL52" i="7"/>
  <c r="AM52" i="7"/>
  <c r="AN52" i="7"/>
  <c r="BN52" i="9" s="1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S52" i="7"/>
  <c r="BT52" i="7"/>
  <c r="BU52" i="7"/>
  <c r="BV52" i="7"/>
  <c r="BW52" i="7"/>
  <c r="BX52" i="7"/>
  <c r="BY52" i="7"/>
  <c r="CQ52" i="7"/>
  <c r="CR52" i="7"/>
  <c r="CS52" i="7"/>
  <c r="CT52" i="7"/>
  <c r="CU52" i="7"/>
  <c r="CV52" i="7"/>
  <c r="CW52" i="7"/>
  <c r="DO52" i="7"/>
  <c r="DP52" i="7"/>
  <c r="DQ52" i="7"/>
  <c r="DR52" i="7"/>
  <c r="DS52" i="7"/>
  <c r="DT52" i="7"/>
  <c r="DU52" i="7"/>
  <c r="A53" i="7"/>
  <c r="B53" i="7"/>
  <c r="AI53" i="9" s="1"/>
  <c r="C53" i="7"/>
  <c r="D53" i="7"/>
  <c r="E53" i="7"/>
  <c r="F53" i="7"/>
  <c r="G53" i="7"/>
  <c r="H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BN53" i="9" s="1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S53" i="7"/>
  <c r="BT53" i="7"/>
  <c r="BU53" i="7"/>
  <c r="BV53" i="7"/>
  <c r="BW53" i="7"/>
  <c r="BX53" i="7"/>
  <c r="BY53" i="7"/>
  <c r="CQ53" i="7"/>
  <c r="CR53" i="7"/>
  <c r="CS53" i="7"/>
  <c r="CT53" i="7"/>
  <c r="CU53" i="7"/>
  <c r="CV53" i="7"/>
  <c r="CW53" i="7"/>
  <c r="DO53" i="7"/>
  <c r="DP53" i="7"/>
  <c r="DQ53" i="7"/>
  <c r="DR53" i="7"/>
  <c r="DS53" i="7"/>
  <c r="DT53" i="7"/>
  <c r="DU53" i="7"/>
  <c r="A54" i="7"/>
  <c r="B54" i="7"/>
  <c r="AI54" i="9" s="1"/>
  <c r="C54" i="7"/>
  <c r="D54" i="7"/>
  <c r="E54" i="7"/>
  <c r="F54" i="7"/>
  <c r="G54" i="7"/>
  <c r="H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Q54" i="32" s="1"/>
  <c r="AL54" i="7"/>
  <c r="AM54" i="7"/>
  <c r="AN54" i="7"/>
  <c r="BN54" i="9" s="1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S54" i="7"/>
  <c r="BT54" i="7"/>
  <c r="BU54" i="7"/>
  <c r="BV54" i="7"/>
  <c r="BW54" i="7"/>
  <c r="BX54" i="7"/>
  <c r="BY54" i="7"/>
  <c r="CQ54" i="7"/>
  <c r="CR54" i="7"/>
  <c r="CS54" i="7"/>
  <c r="CT54" i="7"/>
  <c r="CU54" i="7"/>
  <c r="CV54" i="7"/>
  <c r="CW54" i="7"/>
  <c r="DO54" i="7"/>
  <c r="DP54" i="7"/>
  <c r="DQ54" i="7"/>
  <c r="DR54" i="7"/>
  <c r="DS54" i="7"/>
  <c r="DT54" i="7"/>
  <c r="DU54" i="7"/>
  <c r="A55" i="7"/>
  <c r="B55" i="7"/>
  <c r="AI55" i="9" s="1"/>
  <c r="C55" i="7"/>
  <c r="D55" i="7"/>
  <c r="E55" i="7"/>
  <c r="F55" i="7"/>
  <c r="G55" i="7"/>
  <c r="H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BN55" i="9" s="1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S55" i="7"/>
  <c r="BT55" i="7"/>
  <c r="BU55" i="7"/>
  <c r="BV55" i="7"/>
  <c r="BW55" i="7"/>
  <c r="BX55" i="7"/>
  <c r="BY55" i="7"/>
  <c r="CQ55" i="7"/>
  <c r="CR55" i="7"/>
  <c r="CS55" i="7"/>
  <c r="CT55" i="7"/>
  <c r="CU55" i="7"/>
  <c r="CV55" i="7"/>
  <c r="CW55" i="7"/>
  <c r="DO55" i="7"/>
  <c r="DP55" i="7"/>
  <c r="DQ55" i="7"/>
  <c r="DR55" i="7"/>
  <c r="DS55" i="7"/>
  <c r="DT55" i="7"/>
  <c r="DU55" i="7"/>
  <c r="A56" i="7"/>
  <c r="B56" i="7"/>
  <c r="AI56" i="9" s="1"/>
  <c r="C56" i="7"/>
  <c r="D56" i="7"/>
  <c r="E56" i="7"/>
  <c r="F56" i="7"/>
  <c r="G56" i="7"/>
  <c r="H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BN56" i="9" s="1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S56" i="7"/>
  <c r="BT56" i="7"/>
  <c r="BU56" i="7"/>
  <c r="BV56" i="7"/>
  <c r="BW56" i="7"/>
  <c r="BX56" i="7"/>
  <c r="BY56" i="7"/>
  <c r="CQ56" i="7"/>
  <c r="CR56" i="7"/>
  <c r="CS56" i="7"/>
  <c r="CT56" i="7"/>
  <c r="CU56" i="7"/>
  <c r="CV56" i="7"/>
  <c r="CW56" i="7"/>
  <c r="DO56" i="7"/>
  <c r="DP56" i="7"/>
  <c r="DQ56" i="7"/>
  <c r="DR56" i="7"/>
  <c r="DS56" i="7"/>
  <c r="DT56" i="7"/>
  <c r="DU56" i="7"/>
  <c r="A57" i="7"/>
  <c r="B57" i="7"/>
  <c r="AI57" i="9" s="1"/>
  <c r="C57" i="7"/>
  <c r="D57" i="7"/>
  <c r="E57" i="7"/>
  <c r="F57" i="7"/>
  <c r="G57" i="7"/>
  <c r="H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BN57" i="9" s="1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S57" i="7"/>
  <c r="BT57" i="7"/>
  <c r="BU57" i="7"/>
  <c r="BV57" i="7"/>
  <c r="BW57" i="7"/>
  <c r="BX57" i="7"/>
  <c r="BY57" i="7"/>
  <c r="CQ57" i="7"/>
  <c r="CR57" i="7"/>
  <c r="CS57" i="7"/>
  <c r="CT57" i="7"/>
  <c r="CU57" i="7"/>
  <c r="CV57" i="7"/>
  <c r="CW57" i="7"/>
  <c r="DO57" i="7"/>
  <c r="DP57" i="7"/>
  <c r="DQ57" i="7"/>
  <c r="DR57" i="7"/>
  <c r="DS57" i="7"/>
  <c r="DT57" i="7"/>
  <c r="DU57" i="7"/>
  <c r="A58" i="7"/>
  <c r="B58" i="7"/>
  <c r="AI58" i="9" s="1"/>
  <c r="C58" i="7"/>
  <c r="D58" i="7"/>
  <c r="E58" i="7"/>
  <c r="F58" i="7"/>
  <c r="G58" i="7"/>
  <c r="H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BN58" i="9" s="1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S58" i="7"/>
  <c r="BT58" i="7"/>
  <c r="BU58" i="7"/>
  <c r="BV58" i="7"/>
  <c r="BW58" i="7"/>
  <c r="BX58" i="7"/>
  <c r="BY58" i="7"/>
  <c r="CQ58" i="7"/>
  <c r="CR58" i="7"/>
  <c r="CS58" i="7"/>
  <c r="CT58" i="7"/>
  <c r="CU58" i="7"/>
  <c r="CV58" i="7"/>
  <c r="CW58" i="7"/>
  <c r="DO58" i="7"/>
  <c r="DP58" i="7"/>
  <c r="DQ58" i="7"/>
  <c r="DR58" i="7"/>
  <c r="DS58" i="7"/>
  <c r="DT58" i="7"/>
  <c r="DU58" i="7"/>
  <c r="A59" i="7"/>
  <c r="B59" i="7"/>
  <c r="AI59" i="9" s="1"/>
  <c r="C59" i="7"/>
  <c r="D59" i="7"/>
  <c r="E59" i="7"/>
  <c r="F59" i="7"/>
  <c r="G59" i="7"/>
  <c r="H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BN59" i="9" s="1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S59" i="7"/>
  <c r="BT59" i="7"/>
  <c r="BU59" i="7"/>
  <c r="BV59" i="7"/>
  <c r="BW59" i="7"/>
  <c r="BX59" i="7"/>
  <c r="BY59" i="7"/>
  <c r="CQ59" i="7"/>
  <c r="CR59" i="7"/>
  <c r="CS59" i="7"/>
  <c r="CT59" i="7"/>
  <c r="CU59" i="7"/>
  <c r="CV59" i="7"/>
  <c r="CW59" i="7"/>
  <c r="DO59" i="7"/>
  <c r="DP59" i="7"/>
  <c r="DQ59" i="7"/>
  <c r="DR59" i="7"/>
  <c r="DS59" i="7"/>
  <c r="DT59" i="7"/>
  <c r="DU59" i="7"/>
  <c r="A60" i="7"/>
  <c r="B60" i="7"/>
  <c r="AI60" i="9" s="1"/>
  <c r="C60" i="7"/>
  <c r="D60" i="7"/>
  <c r="E60" i="7"/>
  <c r="F60" i="7"/>
  <c r="G60" i="7"/>
  <c r="H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Q60" i="32" s="1"/>
  <c r="AL60" i="7"/>
  <c r="AM60" i="7"/>
  <c r="AN60" i="7"/>
  <c r="BN60" i="9" s="1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S60" i="7"/>
  <c r="BT60" i="7"/>
  <c r="BU60" i="7"/>
  <c r="BV60" i="7"/>
  <c r="BW60" i="7"/>
  <c r="BX60" i="7"/>
  <c r="BY60" i="7"/>
  <c r="CQ60" i="7"/>
  <c r="CR60" i="7"/>
  <c r="CS60" i="7"/>
  <c r="CT60" i="7"/>
  <c r="CU60" i="7"/>
  <c r="CV60" i="7"/>
  <c r="CW60" i="7"/>
  <c r="DO60" i="7"/>
  <c r="DP60" i="7"/>
  <c r="DQ60" i="7"/>
  <c r="DR60" i="7"/>
  <c r="DS60" i="7"/>
  <c r="DT60" i="7"/>
  <c r="DU60" i="7"/>
  <c r="A61" i="7"/>
  <c r="B61" i="7"/>
  <c r="AI61" i="9" s="1"/>
  <c r="C61" i="7"/>
  <c r="D61" i="7"/>
  <c r="E61" i="7"/>
  <c r="F61" i="7"/>
  <c r="G61" i="7"/>
  <c r="H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BN61" i="9" s="1"/>
  <c r="AO61" i="7"/>
  <c r="AP61" i="7"/>
  <c r="AQ61" i="7"/>
  <c r="AR61" i="7"/>
  <c r="AQ61" i="32" s="1"/>
  <c r="AS61" i="7"/>
  <c r="AT61" i="7"/>
  <c r="AU61" i="7"/>
  <c r="AV61" i="7"/>
  <c r="AW61" i="7"/>
  <c r="AX61" i="7"/>
  <c r="AY61" i="7"/>
  <c r="AZ61" i="7"/>
  <c r="BA61" i="7"/>
  <c r="BS61" i="7"/>
  <c r="BT61" i="7"/>
  <c r="BU61" i="7"/>
  <c r="BV61" i="7"/>
  <c r="BW61" i="7"/>
  <c r="BX61" i="7"/>
  <c r="BY61" i="7"/>
  <c r="CQ61" i="7"/>
  <c r="CR61" i="7"/>
  <c r="CS61" i="7"/>
  <c r="CT61" i="7"/>
  <c r="CU61" i="7"/>
  <c r="CV61" i="7"/>
  <c r="CW61" i="7"/>
  <c r="DO61" i="7"/>
  <c r="DP61" i="7"/>
  <c r="DQ61" i="7"/>
  <c r="DR61" i="7"/>
  <c r="DS61" i="7"/>
  <c r="DT61" i="7"/>
  <c r="DU61" i="7"/>
  <c r="A62" i="7"/>
  <c r="B62" i="7"/>
  <c r="C62" i="7"/>
  <c r="D62" i="7"/>
  <c r="E62" i="7"/>
  <c r="F62" i="7"/>
  <c r="G62" i="7"/>
  <c r="H62" i="7"/>
  <c r="Z62" i="7"/>
  <c r="AA62" i="7"/>
  <c r="AB62" i="7"/>
  <c r="AC62" i="7"/>
  <c r="AD62" i="7"/>
  <c r="AE62" i="7"/>
  <c r="AF62" i="7"/>
  <c r="AG62" i="7"/>
  <c r="BM62" i="9" s="1"/>
  <c r="AH62" i="7"/>
  <c r="AI62" i="7"/>
  <c r="AJ62" i="7"/>
  <c r="AK62" i="7"/>
  <c r="AL62" i="7"/>
  <c r="AM62" i="7"/>
  <c r="AN62" i="7"/>
  <c r="BN62" i="9" s="1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S62" i="7"/>
  <c r="BT62" i="7"/>
  <c r="BU62" i="7"/>
  <c r="BV62" i="7"/>
  <c r="BW62" i="7"/>
  <c r="BX62" i="7"/>
  <c r="BY62" i="7"/>
  <c r="CQ62" i="7"/>
  <c r="CR62" i="7"/>
  <c r="CS62" i="7"/>
  <c r="CT62" i="7"/>
  <c r="CU62" i="7"/>
  <c r="CV62" i="7"/>
  <c r="CW62" i="7"/>
  <c r="DO62" i="7"/>
  <c r="DP62" i="7"/>
  <c r="DQ62" i="7"/>
  <c r="DR62" i="7"/>
  <c r="DS62" i="7"/>
  <c r="DT62" i="7"/>
  <c r="DU62" i="7"/>
  <c r="A63" i="7"/>
  <c r="B63" i="7"/>
  <c r="AI63" i="9" s="1"/>
  <c r="C63" i="7"/>
  <c r="D63" i="7"/>
  <c r="E63" i="7"/>
  <c r="F63" i="7"/>
  <c r="G63" i="7"/>
  <c r="H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BN63" i="9" s="1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S63" i="7"/>
  <c r="BT63" i="7"/>
  <c r="BU63" i="7"/>
  <c r="BV63" i="7"/>
  <c r="BW63" i="7"/>
  <c r="BX63" i="7"/>
  <c r="BY63" i="7"/>
  <c r="CQ63" i="7"/>
  <c r="CR63" i="7"/>
  <c r="CS63" i="7"/>
  <c r="CT63" i="7"/>
  <c r="CU63" i="7"/>
  <c r="CV63" i="7"/>
  <c r="CW63" i="7"/>
  <c r="DO63" i="7"/>
  <c r="DP63" i="7"/>
  <c r="DQ63" i="7"/>
  <c r="DR63" i="7"/>
  <c r="DS63" i="7"/>
  <c r="DT63" i="7"/>
  <c r="DU63" i="7"/>
  <c r="A64" i="7"/>
  <c r="B64" i="7"/>
  <c r="AI64" i="9" s="1"/>
  <c r="C64" i="7"/>
  <c r="D64" i="7"/>
  <c r="E64" i="7"/>
  <c r="F64" i="7"/>
  <c r="G64" i="7"/>
  <c r="H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BN64" i="9" s="1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S64" i="7"/>
  <c r="BT64" i="7"/>
  <c r="BU64" i="7"/>
  <c r="BV64" i="7"/>
  <c r="BW64" i="7"/>
  <c r="BX64" i="7"/>
  <c r="BY64" i="7"/>
  <c r="CQ64" i="7"/>
  <c r="CR64" i="7"/>
  <c r="CS64" i="7"/>
  <c r="CT64" i="7"/>
  <c r="CU64" i="7"/>
  <c r="CV64" i="7"/>
  <c r="CW64" i="7"/>
  <c r="DO64" i="7"/>
  <c r="DP64" i="7"/>
  <c r="DQ64" i="7"/>
  <c r="DR64" i="7"/>
  <c r="DS64" i="7"/>
  <c r="DT64" i="7"/>
  <c r="DU64" i="7"/>
  <c r="A65" i="7"/>
  <c r="B65" i="7"/>
  <c r="C65" i="7"/>
  <c r="D65" i="7"/>
  <c r="E65" i="7"/>
  <c r="F65" i="7"/>
  <c r="G65" i="7"/>
  <c r="H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BN65" i="9" s="1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S65" i="7"/>
  <c r="BT65" i="7"/>
  <c r="BU65" i="7"/>
  <c r="BV65" i="7"/>
  <c r="BW65" i="7"/>
  <c r="BX65" i="7"/>
  <c r="BY65" i="7"/>
  <c r="CQ65" i="7"/>
  <c r="CR65" i="7"/>
  <c r="CS65" i="7"/>
  <c r="CT65" i="7"/>
  <c r="CU65" i="7"/>
  <c r="CV65" i="7"/>
  <c r="CW65" i="7"/>
  <c r="DO65" i="7"/>
  <c r="DP65" i="7"/>
  <c r="DQ65" i="7"/>
  <c r="DR65" i="7"/>
  <c r="DS65" i="7"/>
  <c r="DT65" i="7"/>
  <c r="DU65" i="7"/>
  <c r="A66" i="7"/>
  <c r="B66" i="7"/>
  <c r="AI66" i="9" s="1"/>
  <c r="C66" i="7"/>
  <c r="D66" i="7"/>
  <c r="E66" i="7"/>
  <c r="F66" i="7"/>
  <c r="G66" i="7"/>
  <c r="H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BN66" i="9" s="1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S66" i="7"/>
  <c r="BT66" i="7"/>
  <c r="BU66" i="7"/>
  <c r="BV66" i="7"/>
  <c r="BW66" i="7"/>
  <c r="BX66" i="7"/>
  <c r="BY66" i="7"/>
  <c r="CQ66" i="7"/>
  <c r="CR66" i="7"/>
  <c r="CS66" i="7"/>
  <c r="CT66" i="7"/>
  <c r="CU66" i="7"/>
  <c r="CV66" i="7"/>
  <c r="CW66" i="7"/>
  <c r="DO66" i="7"/>
  <c r="DP66" i="7"/>
  <c r="DQ66" i="7"/>
  <c r="DR66" i="7"/>
  <c r="DS66" i="7"/>
  <c r="DT66" i="7"/>
  <c r="DU66" i="7"/>
  <c r="A67" i="7"/>
  <c r="B67" i="7"/>
  <c r="AI67" i="9" s="1"/>
  <c r="C67" i="7"/>
  <c r="D67" i="7"/>
  <c r="E67" i="7"/>
  <c r="F67" i="7"/>
  <c r="G67" i="7"/>
  <c r="H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BN67" i="9" s="1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S67" i="7"/>
  <c r="BT67" i="7"/>
  <c r="BU67" i="7"/>
  <c r="BV67" i="7"/>
  <c r="BW67" i="7"/>
  <c r="BX67" i="7"/>
  <c r="BY67" i="7"/>
  <c r="CQ67" i="7"/>
  <c r="CR67" i="7"/>
  <c r="CS67" i="7"/>
  <c r="CT67" i="7"/>
  <c r="CU67" i="7"/>
  <c r="CV67" i="7"/>
  <c r="CW67" i="7"/>
  <c r="DO67" i="7"/>
  <c r="DP67" i="7"/>
  <c r="DQ67" i="7"/>
  <c r="DR67" i="7"/>
  <c r="DS67" i="7"/>
  <c r="DT67" i="7"/>
  <c r="DU67" i="7"/>
  <c r="A68" i="7"/>
  <c r="B68" i="7"/>
  <c r="AI68" i="9" s="1"/>
  <c r="C68" i="7"/>
  <c r="D68" i="7"/>
  <c r="E68" i="7"/>
  <c r="F68" i="7"/>
  <c r="G68" i="7"/>
  <c r="H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BN68" i="9" s="1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S68" i="7"/>
  <c r="BT68" i="7"/>
  <c r="BU68" i="7"/>
  <c r="BV68" i="7"/>
  <c r="BW68" i="7"/>
  <c r="BX68" i="7"/>
  <c r="BY68" i="7"/>
  <c r="CQ68" i="7"/>
  <c r="CR68" i="7"/>
  <c r="CS68" i="7"/>
  <c r="CT68" i="7"/>
  <c r="CU68" i="7"/>
  <c r="CV68" i="7"/>
  <c r="CW68" i="7"/>
  <c r="DO68" i="7"/>
  <c r="DP68" i="7"/>
  <c r="DQ68" i="7"/>
  <c r="DR68" i="7"/>
  <c r="DS68" i="7"/>
  <c r="DT68" i="7"/>
  <c r="DU68" i="7"/>
  <c r="A69" i="7"/>
  <c r="B69" i="7"/>
  <c r="AI69" i="9" s="1"/>
  <c r="C69" i="7"/>
  <c r="D69" i="7"/>
  <c r="E69" i="7"/>
  <c r="F69" i="7"/>
  <c r="G69" i="7"/>
  <c r="H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BN69" i="9" s="1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S69" i="7"/>
  <c r="BT69" i="7"/>
  <c r="BU69" i="7"/>
  <c r="BV69" i="7"/>
  <c r="BW69" i="7"/>
  <c r="BX69" i="7"/>
  <c r="BY69" i="7"/>
  <c r="CQ69" i="7"/>
  <c r="CR69" i="7"/>
  <c r="CS69" i="7"/>
  <c r="CT69" i="7"/>
  <c r="CU69" i="7"/>
  <c r="CV69" i="7"/>
  <c r="CW69" i="7"/>
  <c r="DO69" i="7"/>
  <c r="DP69" i="7"/>
  <c r="DQ69" i="7"/>
  <c r="DR69" i="7"/>
  <c r="DS69" i="7"/>
  <c r="DT69" i="7"/>
  <c r="DU69" i="7"/>
  <c r="A70" i="7"/>
  <c r="B70" i="7"/>
  <c r="AI70" i="9" s="1"/>
  <c r="C70" i="7"/>
  <c r="D70" i="7"/>
  <c r="E70" i="7"/>
  <c r="F70" i="7"/>
  <c r="G70" i="7"/>
  <c r="H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Q70" i="32" s="1"/>
  <c r="AL70" i="7"/>
  <c r="AM70" i="7"/>
  <c r="AN70" i="7"/>
  <c r="BN70" i="9" s="1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S70" i="7"/>
  <c r="BT70" i="7"/>
  <c r="BU70" i="7"/>
  <c r="BV70" i="7"/>
  <c r="BW70" i="7"/>
  <c r="BX70" i="7"/>
  <c r="BY70" i="7"/>
  <c r="CQ70" i="7"/>
  <c r="CR70" i="7"/>
  <c r="CS70" i="7"/>
  <c r="CT70" i="7"/>
  <c r="CU70" i="7"/>
  <c r="CV70" i="7"/>
  <c r="CW70" i="7"/>
  <c r="DO70" i="7"/>
  <c r="DP70" i="7"/>
  <c r="DQ70" i="7"/>
  <c r="DR70" i="7"/>
  <c r="DS70" i="7"/>
  <c r="DT70" i="7"/>
  <c r="DU70" i="7"/>
  <c r="A71" i="7"/>
  <c r="B71" i="7"/>
  <c r="AI71" i="9" s="1"/>
  <c r="C71" i="7"/>
  <c r="D71" i="7"/>
  <c r="E71" i="7"/>
  <c r="F71" i="7"/>
  <c r="G71" i="7"/>
  <c r="H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BN71" i="9" s="1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S71" i="7"/>
  <c r="BT71" i="7"/>
  <c r="BU71" i="7"/>
  <c r="BV71" i="7"/>
  <c r="BW71" i="7"/>
  <c r="BX71" i="7"/>
  <c r="BY71" i="7"/>
  <c r="CQ71" i="7"/>
  <c r="CR71" i="7"/>
  <c r="CS71" i="7"/>
  <c r="CT71" i="7"/>
  <c r="CU71" i="7"/>
  <c r="CV71" i="7"/>
  <c r="CW71" i="7"/>
  <c r="DO71" i="7"/>
  <c r="DP71" i="7"/>
  <c r="DQ71" i="7"/>
  <c r="DR71" i="7"/>
  <c r="DS71" i="7"/>
  <c r="DT71" i="7"/>
  <c r="DU71" i="7"/>
  <c r="A72" i="7"/>
  <c r="B72" i="7"/>
  <c r="C72" i="7"/>
  <c r="D72" i="7"/>
  <c r="E72" i="7"/>
  <c r="F72" i="7"/>
  <c r="G72" i="7"/>
  <c r="H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BN72" i="9" s="1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S72" i="7"/>
  <c r="BT72" i="7"/>
  <c r="BU72" i="7"/>
  <c r="BV72" i="7"/>
  <c r="BW72" i="7"/>
  <c r="BX72" i="7"/>
  <c r="BY72" i="7"/>
  <c r="CQ72" i="7"/>
  <c r="CR72" i="7"/>
  <c r="CS72" i="7"/>
  <c r="CT72" i="7"/>
  <c r="CU72" i="7"/>
  <c r="CV72" i="7"/>
  <c r="CW72" i="7"/>
  <c r="DO72" i="7"/>
  <c r="DP72" i="7"/>
  <c r="DQ72" i="7"/>
  <c r="DR72" i="7"/>
  <c r="DS72" i="7"/>
  <c r="DT72" i="7"/>
  <c r="DU72" i="7"/>
  <c r="A73" i="7"/>
  <c r="B73" i="7"/>
  <c r="C73" i="7"/>
  <c r="D73" i="7"/>
  <c r="E73" i="7"/>
  <c r="F73" i="7"/>
  <c r="G73" i="7"/>
  <c r="H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BN73" i="9" s="1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S73" i="7"/>
  <c r="BT73" i="7"/>
  <c r="BU73" i="7"/>
  <c r="BV73" i="7"/>
  <c r="BW73" i="7"/>
  <c r="BX73" i="7"/>
  <c r="BY73" i="7"/>
  <c r="CQ73" i="7"/>
  <c r="CR73" i="7"/>
  <c r="CS73" i="7"/>
  <c r="CT73" i="7"/>
  <c r="CU73" i="7"/>
  <c r="CV73" i="7"/>
  <c r="CW73" i="7"/>
  <c r="DO73" i="7"/>
  <c r="DP73" i="7"/>
  <c r="DQ73" i="7"/>
  <c r="DR73" i="7"/>
  <c r="DS73" i="7"/>
  <c r="DT73" i="7"/>
  <c r="DU73" i="7"/>
  <c r="A74" i="7"/>
  <c r="B74" i="7"/>
  <c r="AI74" i="9" s="1"/>
  <c r="C74" i="7"/>
  <c r="D74" i="7"/>
  <c r="E74" i="7"/>
  <c r="F74" i="7"/>
  <c r="G74" i="7"/>
  <c r="H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BN74" i="9" s="1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S74" i="7"/>
  <c r="BT74" i="7"/>
  <c r="BU74" i="7"/>
  <c r="BV74" i="7"/>
  <c r="BW74" i="7"/>
  <c r="BX74" i="7"/>
  <c r="BY74" i="7"/>
  <c r="CQ74" i="7"/>
  <c r="CR74" i="7"/>
  <c r="CS74" i="7"/>
  <c r="CT74" i="7"/>
  <c r="CU74" i="7"/>
  <c r="CV74" i="7"/>
  <c r="CW74" i="7"/>
  <c r="DO74" i="7"/>
  <c r="DP74" i="7"/>
  <c r="DQ74" i="7"/>
  <c r="DR74" i="7"/>
  <c r="DS74" i="7"/>
  <c r="DT74" i="7"/>
  <c r="DU74" i="7"/>
  <c r="A75" i="7"/>
  <c r="B75" i="7"/>
  <c r="AI75" i="9" s="1"/>
  <c r="C75" i="7"/>
  <c r="D75" i="7"/>
  <c r="E75" i="7"/>
  <c r="F75" i="7"/>
  <c r="G75" i="7"/>
  <c r="S75" i="7" s="1"/>
  <c r="H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BN75" i="9" s="1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S75" i="7"/>
  <c r="BT75" i="7"/>
  <c r="BU75" i="7"/>
  <c r="BV75" i="7"/>
  <c r="BW75" i="7"/>
  <c r="BX75" i="7"/>
  <c r="BY75" i="7"/>
  <c r="CQ75" i="7"/>
  <c r="CR75" i="7"/>
  <c r="CS75" i="7"/>
  <c r="CT75" i="7"/>
  <c r="CU75" i="7"/>
  <c r="CV75" i="7"/>
  <c r="CW75" i="7"/>
  <c r="DO75" i="7"/>
  <c r="DP75" i="7"/>
  <c r="DQ75" i="7"/>
  <c r="DR75" i="7"/>
  <c r="DS75" i="7"/>
  <c r="DT75" i="7"/>
  <c r="DU75" i="7"/>
  <c r="A76" i="7"/>
  <c r="B76" i="7"/>
  <c r="AI76" i="9" s="1"/>
  <c r="C76" i="7"/>
  <c r="D76" i="7"/>
  <c r="E76" i="7"/>
  <c r="F76" i="7"/>
  <c r="G76" i="7"/>
  <c r="H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BN76" i="9" s="1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S76" i="7"/>
  <c r="BT76" i="7"/>
  <c r="BU76" i="7"/>
  <c r="BV76" i="7"/>
  <c r="BW76" i="7"/>
  <c r="BX76" i="7"/>
  <c r="BY76" i="7"/>
  <c r="CQ76" i="7"/>
  <c r="CR76" i="7"/>
  <c r="CS76" i="7"/>
  <c r="CT76" i="7"/>
  <c r="CU76" i="7"/>
  <c r="CV76" i="7"/>
  <c r="CW76" i="7"/>
  <c r="DO76" i="7"/>
  <c r="DP76" i="7"/>
  <c r="DQ76" i="7"/>
  <c r="DR76" i="7"/>
  <c r="DS76" i="7"/>
  <c r="DT76" i="7"/>
  <c r="DU76" i="7"/>
  <c r="A77" i="7"/>
  <c r="B77" i="7"/>
  <c r="AI77" i="9" s="1"/>
  <c r="C77" i="7"/>
  <c r="D77" i="7"/>
  <c r="E77" i="7"/>
  <c r="F77" i="7"/>
  <c r="G77" i="7"/>
  <c r="H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BN77" i="9" s="1"/>
  <c r="AO77" i="7"/>
  <c r="AP77" i="7"/>
  <c r="AQ77" i="7"/>
  <c r="AR77" i="7"/>
  <c r="AQ77" i="32" s="1"/>
  <c r="AS77" i="7"/>
  <c r="AT77" i="7"/>
  <c r="AU77" i="7"/>
  <c r="AV77" i="7"/>
  <c r="AW77" i="7"/>
  <c r="AX77" i="7"/>
  <c r="AY77" i="7"/>
  <c r="AZ77" i="7"/>
  <c r="BA77" i="7"/>
  <c r="BS77" i="7"/>
  <c r="BT77" i="7"/>
  <c r="BU77" i="7"/>
  <c r="BV77" i="7"/>
  <c r="BW77" i="7"/>
  <c r="BX77" i="7"/>
  <c r="BY77" i="7"/>
  <c r="CQ77" i="7"/>
  <c r="CR77" i="7"/>
  <c r="CS77" i="7"/>
  <c r="CT77" i="7"/>
  <c r="CU77" i="7"/>
  <c r="CV77" i="7"/>
  <c r="CW77" i="7"/>
  <c r="DO77" i="7"/>
  <c r="DP77" i="7"/>
  <c r="DQ77" i="7"/>
  <c r="DR77" i="7"/>
  <c r="DS77" i="7"/>
  <c r="DT77" i="7"/>
  <c r="DU77" i="7"/>
  <c r="A78" i="7"/>
  <c r="B78" i="7"/>
  <c r="AI78" i="9" s="1"/>
  <c r="C78" i="7"/>
  <c r="D78" i="7"/>
  <c r="E78" i="7"/>
  <c r="F78" i="7"/>
  <c r="G78" i="7"/>
  <c r="H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Q78" i="32" s="1"/>
  <c r="AL78" i="7"/>
  <c r="AM78" i="7"/>
  <c r="AN78" i="7"/>
  <c r="BN78" i="9" s="1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BS78" i="7"/>
  <c r="BT78" i="7"/>
  <c r="BU78" i="7"/>
  <c r="BV78" i="7"/>
  <c r="BW78" i="7"/>
  <c r="BX78" i="7"/>
  <c r="BY78" i="7"/>
  <c r="CQ78" i="7"/>
  <c r="CR78" i="7"/>
  <c r="CS78" i="7"/>
  <c r="CT78" i="7"/>
  <c r="CU78" i="7"/>
  <c r="CV78" i="7"/>
  <c r="CW78" i="7"/>
  <c r="DO78" i="7"/>
  <c r="DP78" i="7"/>
  <c r="DQ78" i="7"/>
  <c r="DR78" i="7"/>
  <c r="DS78" i="7"/>
  <c r="DT78" i="7"/>
  <c r="DU78" i="7"/>
  <c r="A79" i="7"/>
  <c r="B79" i="7"/>
  <c r="AI79" i="9" s="1"/>
  <c r="C79" i="7"/>
  <c r="D79" i="7"/>
  <c r="E79" i="7"/>
  <c r="F79" i="7"/>
  <c r="G79" i="7"/>
  <c r="H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BN79" i="9" s="1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S79" i="7"/>
  <c r="BT79" i="7"/>
  <c r="BU79" i="7"/>
  <c r="BV79" i="7"/>
  <c r="BW79" i="7"/>
  <c r="BX79" i="7"/>
  <c r="BY79" i="7"/>
  <c r="CQ79" i="7"/>
  <c r="CR79" i="7"/>
  <c r="CS79" i="7"/>
  <c r="CT79" i="7"/>
  <c r="CU79" i="7"/>
  <c r="CV79" i="7"/>
  <c r="CW79" i="7"/>
  <c r="DO79" i="7"/>
  <c r="DP79" i="7"/>
  <c r="DQ79" i="7"/>
  <c r="DR79" i="7"/>
  <c r="DS79" i="7"/>
  <c r="DT79" i="7"/>
  <c r="DU79" i="7"/>
  <c r="A80" i="7"/>
  <c r="B80" i="7"/>
  <c r="C80" i="7"/>
  <c r="D80" i="7"/>
  <c r="E80" i="7"/>
  <c r="F80" i="7"/>
  <c r="G80" i="7"/>
  <c r="H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BN80" i="9" s="1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S80" i="7"/>
  <c r="BT80" i="7"/>
  <c r="BU80" i="7"/>
  <c r="BV80" i="7"/>
  <c r="BW80" i="7"/>
  <c r="BX80" i="7"/>
  <c r="BY80" i="7"/>
  <c r="CQ80" i="7"/>
  <c r="CR80" i="7"/>
  <c r="CS80" i="7"/>
  <c r="CT80" i="7"/>
  <c r="CU80" i="7"/>
  <c r="CV80" i="7"/>
  <c r="CW80" i="7"/>
  <c r="DO80" i="7"/>
  <c r="DP80" i="7"/>
  <c r="DQ80" i="7"/>
  <c r="DR80" i="7"/>
  <c r="DS80" i="7"/>
  <c r="DT80" i="7"/>
  <c r="DU80" i="7"/>
  <c r="A81" i="7"/>
  <c r="B81" i="7"/>
  <c r="AI81" i="9" s="1"/>
  <c r="C81" i="7"/>
  <c r="D81" i="7"/>
  <c r="E81" i="7"/>
  <c r="F81" i="7"/>
  <c r="G81" i="7"/>
  <c r="H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BN81" i="9" s="1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BS81" i="7"/>
  <c r="BT81" i="7"/>
  <c r="BU81" i="7"/>
  <c r="BV81" i="7"/>
  <c r="BW81" i="7"/>
  <c r="BX81" i="7"/>
  <c r="BY81" i="7"/>
  <c r="CQ81" i="7"/>
  <c r="CR81" i="7"/>
  <c r="CS81" i="7"/>
  <c r="CT81" i="7"/>
  <c r="CU81" i="7"/>
  <c r="CV81" i="7"/>
  <c r="CW81" i="7"/>
  <c r="DO81" i="7"/>
  <c r="DP81" i="7"/>
  <c r="DQ81" i="7"/>
  <c r="DR81" i="7"/>
  <c r="DS81" i="7"/>
  <c r="DT81" i="7"/>
  <c r="DU81" i="7"/>
  <c r="A82" i="7"/>
  <c r="B82" i="7"/>
  <c r="C82" i="7"/>
  <c r="D82" i="7"/>
  <c r="E82" i="7"/>
  <c r="F82" i="7"/>
  <c r="G82" i="7"/>
  <c r="H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BN82" i="9" s="1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S82" i="7"/>
  <c r="BT82" i="7"/>
  <c r="BU82" i="7"/>
  <c r="BV82" i="7"/>
  <c r="BW82" i="7"/>
  <c r="BX82" i="7"/>
  <c r="BY82" i="7"/>
  <c r="CQ82" i="7"/>
  <c r="CR82" i="7"/>
  <c r="CS82" i="7"/>
  <c r="CT82" i="7"/>
  <c r="CU82" i="7"/>
  <c r="CV82" i="7"/>
  <c r="CW82" i="7"/>
  <c r="DO82" i="7"/>
  <c r="DP82" i="7"/>
  <c r="DQ82" i="7"/>
  <c r="DR82" i="7"/>
  <c r="DS82" i="7"/>
  <c r="DT82" i="7"/>
  <c r="DU82" i="7"/>
  <c r="A83" i="7"/>
  <c r="B83" i="7"/>
  <c r="AI83" i="9" s="1"/>
  <c r="C83" i="7"/>
  <c r="D83" i="7"/>
  <c r="E83" i="7"/>
  <c r="F83" i="7"/>
  <c r="G83" i="7"/>
  <c r="H83" i="7"/>
  <c r="Z83" i="7"/>
  <c r="AA83" i="7"/>
  <c r="AB83" i="7"/>
  <c r="AC83" i="7"/>
  <c r="AD83" i="7"/>
  <c r="AE83" i="7"/>
  <c r="AF83" i="7"/>
  <c r="AG83" i="7"/>
  <c r="BM83" i="9" s="1"/>
  <c r="AH83" i="7"/>
  <c r="AI83" i="7"/>
  <c r="AJ83" i="7"/>
  <c r="AK83" i="7"/>
  <c r="AL83" i="7"/>
  <c r="AM83" i="7"/>
  <c r="AN83" i="7"/>
  <c r="BN83" i="9" s="1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S83" i="7"/>
  <c r="BT83" i="7"/>
  <c r="BU83" i="7"/>
  <c r="BV83" i="7"/>
  <c r="BW83" i="7"/>
  <c r="BX83" i="7"/>
  <c r="BY83" i="7"/>
  <c r="CQ83" i="7"/>
  <c r="CR83" i="7"/>
  <c r="CS83" i="7"/>
  <c r="CT83" i="7"/>
  <c r="CU83" i="7"/>
  <c r="CV83" i="7"/>
  <c r="CW83" i="7"/>
  <c r="DO83" i="7"/>
  <c r="DP83" i="7"/>
  <c r="DQ83" i="7"/>
  <c r="DR83" i="7"/>
  <c r="DS83" i="7"/>
  <c r="DT83" i="7"/>
  <c r="DU83" i="7"/>
  <c r="A84" i="7"/>
  <c r="B84" i="7"/>
  <c r="AI84" i="9" s="1"/>
  <c r="C84" i="7"/>
  <c r="D84" i="7"/>
  <c r="E84" i="7"/>
  <c r="F84" i="7"/>
  <c r="G84" i="7"/>
  <c r="H84" i="7"/>
  <c r="Z84" i="7"/>
  <c r="AA84" i="7"/>
  <c r="AB84" i="7"/>
  <c r="AC84" i="7"/>
  <c r="AD84" i="7"/>
  <c r="AE84" i="7"/>
  <c r="AF84" i="7"/>
  <c r="AG84" i="7"/>
  <c r="AH84" i="7"/>
  <c r="AI84" i="7"/>
  <c r="AJ84" i="7"/>
  <c r="AP84" i="32" s="1"/>
  <c r="AK84" i="7"/>
  <c r="AL84" i="7"/>
  <c r="AM84" i="7"/>
  <c r="AN84" i="7"/>
  <c r="BN84" i="9" s="1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S84" i="7"/>
  <c r="BT84" i="7"/>
  <c r="BU84" i="7"/>
  <c r="BV84" i="7"/>
  <c r="BW84" i="7"/>
  <c r="BX84" i="7"/>
  <c r="BY84" i="7"/>
  <c r="CQ84" i="7"/>
  <c r="CR84" i="7"/>
  <c r="CS84" i="7"/>
  <c r="CT84" i="7"/>
  <c r="CU84" i="7"/>
  <c r="CV84" i="7"/>
  <c r="CW84" i="7"/>
  <c r="DO84" i="7"/>
  <c r="DP84" i="7"/>
  <c r="DQ84" i="7"/>
  <c r="DR84" i="7"/>
  <c r="DS84" i="7"/>
  <c r="DT84" i="7"/>
  <c r="DU84" i="7"/>
  <c r="A85" i="7"/>
  <c r="B85" i="7"/>
  <c r="AI85" i="9" s="1"/>
  <c r="C85" i="7"/>
  <c r="D85" i="7"/>
  <c r="E85" i="7"/>
  <c r="F85" i="7"/>
  <c r="G85" i="7"/>
  <c r="H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BN85" i="9" s="1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BS85" i="7"/>
  <c r="BT85" i="7"/>
  <c r="BU85" i="7"/>
  <c r="BV85" i="7"/>
  <c r="BW85" i="7"/>
  <c r="BX85" i="7"/>
  <c r="BY85" i="7"/>
  <c r="CQ85" i="7"/>
  <c r="CR85" i="7"/>
  <c r="CS85" i="7"/>
  <c r="CT85" i="7"/>
  <c r="CU85" i="7"/>
  <c r="CV85" i="7"/>
  <c r="CW85" i="7"/>
  <c r="DO85" i="7"/>
  <c r="DP85" i="7"/>
  <c r="DQ85" i="7"/>
  <c r="DR85" i="7"/>
  <c r="DS85" i="7"/>
  <c r="DT85" i="7"/>
  <c r="DU85" i="7"/>
  <c r="A86" i="7"/>
  <c r="B86" i="7"/>
  <c r="AI86" i="9" s="1"/>
  <c r="C86" i="7"/>
  <c r="D86" i="7"/>
  <c r="E86" i="7"/>
  <c r="F86" i="7"/>
  <c r="G86" i="7"/>
  <c r="H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BN86" i="9" s="1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BS86" i="7"/>
  <c r="BT86" i="7"/>
  <c r="BU86" i="7"/>
  <c r="BV86" i="7"/>
  <c r="BW86" i="7"/>
  <c r="BX86" i="7"/>
  <c r="BY86" i="7"/>
  <c r="CQ86" i="7"/>
  <c r="CR86" i="7"/>
  <c r="CS86" i="7"/>
  <c r="CT86" i="7"/>
  <c r="CU86" i="7"/>
  <c r="CV86" i="7"/>
  <c r="CW86" i="7"/>
  <c r="DO86" i="7"/>
  <c r="DP86" i="7"/>
  <c r="DQ86" i="7"/>
  <c r="DR86" i="7"/>
  <c r="DS86" i="7"/>
  <c r="DT86" i="7"/>
  <c r="DU86" i="7"/>
  <c r="A87" i="7"/>
  <c r="B87" i="7"/>
  <c r="AI87" i="9" s="1"/>
  <c r="C87" i="7"/>
  <c r="D87" i="7"/>
  <c r="E87" i="7"/>
  <c r="F87" i="7"/>
  <c r="G87" i="7"/>
  <c r="H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BN87" i="9" s="1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BS87" i="7"/>
  <c r="BT87" i="7"/>
  <c r="BU87" i="7"/>
  <c r="BV87" i="7"/>
  <c r="BW87" i="7"/>
  <c r="BX87" i="7"/>
  <c r="BY87" i="7"/>
  <c r="CQ87" i="7"/>
  <c r="CR87" i="7"/>
  <c r="CS87" i="7"/>
  <c r="CT87" i="7"/>
  <c r="CU87" i="7"/>
  <c r="CV87" i="7"/>
  <c r="CW87" i="7"/>
  <c r="DO87" i="7"/>
  <c r="DP87" i="7"/>
  <c r="DQ87" i="7"/>
  <c r="DR87" i="7"/>
  <c r="DS87" i="7"/>
  <c r="DT87" i="7"/>
  <c r="DU87" i="7"/>
  <c r="A88" i="7"/>
  <c r="B88" i="7"/>
  <c r="AI88" i="9" s="1"/>
  <c r="C88" i="7"/>
  <c r="D88" i="7"/>
  <c r="E88" i="7"/>
  <c r="F88" i="7"/>
  <c r="G88" i="7"/>
  <c r="H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BN88" i="9" s="1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BS88" i="7"/>
  <c r="BT88" i="7"/>
  <c r="BU88" i="7"/>
  <c r="BV88" i="7"/>
  <c r="BW88" i="7"/>
  <c r="BX88" i="7"/>
  <c r="BY88" i="7"/>
  <c r="CQ88" i="7"/>
  <c r="CR88" i="7"/>
  <c r="CS88" i="7"/>
  <c r="CT88" i="7"/>
  <c r="CU88" i="7"/>
  <c r="CV88" i="7"/>
  <c r="CW88" i="7"/>
  <c r="DO88" i="7"/>
  <c r="DP88" i="7"/>
  <c r="DQ88" i="7"/>
  <c r="DR88" i="7"/>
  <c r="DS88" i="7"/>
  <c r="DT88" i="7"/>
  <c r="DU88" i="7"/>
  <c r="A89" i="7"/>
  <c r="B89" i="7"/>
  <c r="AI89" i="9" s="1"/>
  <c r="C89" i="7"/>
  <c r="D89" i="7"/>
  <c r="E89" i="7"/>
  <c r="F89" i="7"/>
  <c r="G89" i="7"/>
  <c r="H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BN89" i="9" s="1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BS89" i="7"/>
  <c r="BT89" i="7"/>
  <c r="BU89" i="7"/>
  <c r="BV89" i="7"/>
  <c r="BW89" i="7"/>
  <c r="BX89" i="7"/>
  <c r="BY89" i="7"/>
  <c r="CQ89" i="7"/>
  <c r="CR89" i="7"/>
  <c r="CS89" i="7"/>
  <c r="CT89" i="7"/>
  <c r="CU89" i="7"/>
  <c r="CV89" i="7"/>
  <c r="CW89" i="7"/>
  <c r="DO89" i="7"/>
  <c r="DP89" i="7"/>
  <c r="DQ89" i="7"/>
  <c r="DR89" i="7"/>
  <c r="DS89" i="7"/>
  <c r="DT89" i="7"/>
  <c r="DU89" i="7"/>
  <c r="A90" i="7"/>
  <c r="B90" i="7"/>
  <c r="AI90" i="9" s="1"/>
  <c r="C90" i="7"/>
  <c r="D90" i="7"/>
  <c r="E90" i="7"/>
  <c r="F90" i="7"/>
  <c r="G90" i="7"/>
  <c r="H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BN90" i="9" s="1"/>
  <c r="AO90" i="7"/>
  <c r="AP90" i="7"/>
  <c r="AQ90" i="7"/>
  <c r="AR90" i="7"/>
  <c r="AS90" i="7"/>
  <c r="AT90" i="7"/>
  <c r="AU90" i="7"/>
  <c r="AV90" i="7"/>
  <c r="AW90" i="7"/>
  <c r="AX90" i="7"/>
  <c r="AY90" i="7"/>
  <c r="AZ90" i="7"/>
  <c r="BA90" i="7"/>
  <c r="BS90" i="7"/>
  <c r="BT90" i="7"/>
  <c r="BU90" i="7"/>
  <c r="BV90" i="7"/>
  <c r="BW90" i="7"/>
  <c r="BX90" i="7"/>
  <c r="BY90" i="7"/>
  <c r="CQ90" i="7"/>
  <c r="CR90" i="7"/>
  <c r="CS90" i="7"/>
  <c r="CT90" i="7"/>
  <c r="CU90" i="7"/>
  <c r="CV90" i="7"/>
  <c r="CW90" i="7"/>
  <c r="DO90" i="7"/>
  <c r="DP90" i="7"/>
  <c r="DQ90" i="7"/>
  <c r="DR90" i="7"/>
  <c r="DS90" i="7"/>
  <c r="DT90" i="7"/>
  <c r="DU90" i="7"/>
  <c r="A91" i="7"/>
  <c r="B91" i="7"/>
  <c r="AI91" i="9" s="1"/>
  <c r="C91" i="7"/>
  <c r="D91" i="7"/>
  <c r="E91" i="7"/>
  <c r="F91" i="7"/>
  <c r="G91" i="7"/>
  <c r="H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BN91" i="9" s="1"/>
  <c r="AO91" i="7"/>
  <c r="AP91" i="7"/>
  <c r="AQ91" i="7"/>
  <c r="AR91" i="7"/>
  <c r="AS91" i="7"/>
  <c r="AT91" i="7"/>
  <c r="AU91" i="7"/>
  <c r="AV91" i="7"/>
  <c r="AW91" i="7"/>
  <c r="AX91" i="7"/>
  <c r="AY91" i="7"/>
  <c r="AZ91" i="7"/>
  <c r="BA91" i="7"/>
  <c r="BS91" i="7"/>
  <c r="BT91" i="7"/>
  <c r="BU91" i="7"/>
  <c r="BV91" i="7"/>
  <c r="BW91" i="7"/>
  <c r="BX91" i="7"/>
  <c r="BY91" i="7"/>
  <c r="CQ91" i="7"/>
  <c r="CR91" i="7"/>
  <c r="CS91" i="7"/>
  <c r="CT91" i="7"/>
  <c r="CU91" i="7"/>
  <c r="CV91" i="7"/>
  <c r="CW91" i="7"/>
  <c r="DO91" i="7"/>
  <c r="DP91" i="7"/>
  <c r="DQ91" i="7"/>
  <c r="DR91" i="7"/>
  <c r="DS91" i="7"/>
  <c r="DT91" i="7"/>
  <c r="DU91" i="7"/>
  <c r="A92" i="7"/>
  <c r="B92" i="7"/>
  <c r="AI92" i="9" s="1"/>
  <c r="C92" i="7"/>
  <c r="D92" i="7"/>
  <c r="E92" i="7"/>
  <c r="F92" i="7"/>
  <c r="G92" i="7"/>
  <c r="H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BN92" i="9" s="1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BS92" i="7"/>
  <c r="BT92" i="7"/>
  <c r="BU92" i="7"/>
  <c r="BV92" i="7"/>
  <c r="BW92" i="7"/>
  <c r="BX92" i="7"/>
  <c r="BY92" i="7"/>
  <c r="CQ92" i="7"/>
  <c r="CR92" i="7"/>
  <c r="CS92" i="7"/>
  <c r="CT92" i="7"/>
  <c r="CU92" i="7"/>
  <c r="CV92" i="7"/>
  <c r="CW92" i="7"/>
  <c r="DO92" i="7"/>
  <c r="DP92" i="7"/>
  <c r="DQ92" i="7"/>
  <c r="DR92" i="7"/>
  <c r="DS92" i="7"/>
  <c r="DT92" i="7"/>
  <c r="DU92" i="7"/>
  <c r="A93" i="7"/>
  <c r="B93" i="7"/>
  <c r="AI93" i="9" s="1"/>
  <c r="C93" i="7"/>
  <c r="D93" i="7"/>
  <c r="E93" i="7"/>
  <c r="F93" i="7"/>
  <c r="G93" i="7"/>
  <c r="H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BN93" i="9" s="1"/>
  <c r="AO93" i="7"/>
  <c r="AP93" i="7"/>
  <c r="AQ93" i="7"/>
  <c r="AR93" i="7"/>
  <c r="AS93" i="7"/>
  <c r="AT93" i="7"/>
  <c r="AU93" i="7"/>
  <c r="AV93" i="7"/>
  <c r="AW93" i="7"/>
  <c r="AX93" i="7"/>
  <c r="AY93" i="7"/>
  <c r="AZ93" i="7"/>
  <c r="BA93" i="7"/>
  <c r="BS93" i="7"/>
  <c r="BT93" i="7"/>
  <c r="BU93" i="7"/>
  <c r="BV93" i="7"/>
  <c r="BW93" i="7"/>
  <c r="BX93" i="7"/>
  <c r="BY93" i="7"/>
  <c r="CQ93" i="7"/>
  <c r="CR93" i="7"/>
  <c r="CS93" i="7"/>
  <c r="CT93" i="7"/>
  <c r="CU93" i="7"/>
  <c r="CV93" i="7"/>
  <c r="CW93" i="7"/>
  <c r="DO93" i="7"/>
  <c r="DP93" i="7"/>
  <c r="DQ93" i="7"/>
  <c r="DR93" i="7"/>
  <c r="DS93" i="7"/>
  <c r="DT93" i="7"/>
  <c r="DU93" i="7"/>
  <c r="A94" i="7"/>
  <c r="B94" i="7"/>
  <c r="AI94" i="9" s="1"/>
  <c r="C94" i="7"/>
  <c r="D94" i="7"/>
  <c r="E94" i="7"/>
  <c r="F94" i="7"/>
  <c r="G94" i="7"/>
  <c r="H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BN94" i="9" s="1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BS94" i="7"/>
  <c r="BT94" i="7"/>
  <c r="BU94" i="7"/>
  <c r="BV94" i="7"/>
  <c r="BW94" i="7"/>
  <c r="BX94" i="7"/>
  <c r="BY94" i="7"/>
  <c r="CQ94" i="7"/>
  <c r="CR94" i="7"/>
  <c r="CS94" i="7"/>
  <c r="CT94" i="7"/>
  <c r="CU94" i="7"/>
  <c r="CV94" i="7"/>
  <c r="CW94" i="7"/>
  <c r="DO94" i="7"/>
  <c r="DP94" i="7"/>
  <c r="DQ94" i="7"/>
  <c r="DR94" i="7"/>
  <c r="DS94" i="7"/>
  <c r="DT94" i="7"/>
  <c r="DU94" i="7"/>
  <c r="A95" i="7"/>
  <c r="B95" i="7"/>
  <c r="AI95" i="9" s="1"/>
  <c r="C95" i="7"/>
  <c r="D95" i="7"/>
  <c r="E95" i="7"/>
  <c r="F95" i="7"/>
  <c r="G95" i="7"/>
  <c r="H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BN95" i="9" s="1"/>
  <c r="AO95" i="7"/>
  <c r="AP95" i="7"/>
  <c r="AQ95" i="7"/>
  <c r="AR95" i="7"/>
  <c r="AS95" i="7"/>
  <c r="AT95" i="7"/>
  <c r="AU95" i="7"/>
  <c r="AV95" i="7"/>
  <c r="AW95" i="7"/>
  <c r="AX95" i="7"/>
  <c r="AY95" i="7"/>
  <c r="AZ95" i="7"/>
  <c r="BA95" i="7"/>
  <c r="BS95" i="7"/>
  <c r="BT95" i="7"/>
  <c r="BU95" i="7"/>
  <c r="BV95" i="7"/>
  <c r="BW95" i="7"/>
  <c r="BX95" i="7"/>
  <c r="BY95" i="7"/>
  <c r="CQ95" i="7"/>
  <c r="CR95" i="7"/>
  <c r="CS95" i="7"/>
  <c r="CT95" i="7"/>
  <c r="CU95" i="7"/>
  <c r="CV95" i="7"/>
  <c r="CW95" i="7"/>
  <c r="DO95" i="7"/>
  <c r="DP95" i="7"/>
  <c r="DQ95" i="7"/>
  <c r="DR95" i="7"/>
  <c r="DS95" i="7"/>
  <c r="DT95" i="7"/>
  <c r="DU95" i="7"/>
  <c r="A96" i="7"/>
  <c r="B96" i="7"/>
  <c r="C96" i="7"/>
  <c r="D96" i="7"/>
  <c r="E96" i="7"/>
  <c r="F96" i="7"/>
  <c r="G96" i="7"/>
  <c r="H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BN96" i="9" s="1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BS96" i="7"/>
  <c r="BT96" i="7"/>
  <c r="BU96" i="7"/>
  <c r="BV96" i="7"/>
  <c r="BW96" i="7"/>
  <c r="BX96" i="7"/>
  <c r="BY96" i="7"/>
  <c r="CQ96" i="7"/>
  <c r="CR96" i="7"/>
  <c r="CS96" i="7"/>
  <c r="CT96" i="7"/>
  <c r="CU96" i="7"/>
  <c r="CV96" i="7"/>
  <c r="CW96" i="7"/>
  <c r="DO96" i="7"/>
  <c r="DP96" i="7"/>
  <c r="DQ96" i="7"/>
  <c r="DR96" i="7"/>
  <c r="DS96" i="7"/>
  <c r="DT96" i="7"/>
  <c r="DU96" i="7"/>
  <c r="A97" i="7"/>
  <c r="B97" i="7"/>
  <c r="AI97" i="9" s="1"/>
  <c r="C97" i="7"/>
  <c r="D97" i="7"/>
  <c r="E97" i="7"/>
  <c r="F97" i="7"/>
  <c r="G97" i="7"/>
  <c r="H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BN97" i="9" s="1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BS97" i="7"/>
  <c r="BT97" i="7"/>
  <c r="BU97" i="7"/>
  <c r="BV97" i="7"/>
  <c r="BW97" i="7"/>
  <c r="BX97" i="7"/>
  <c r="BY97" i="7"/>
  <c r="CQ97" i="7"/>
  <c r="CR97" i="7"/>
  <c r="CS97" i="7"/>
  <c r="CT97" i="7"/>
  <c r="CU97" i="7"/>
  <c r="CV97" i="7"/>
  <c r="CW97" i="7"/>
  <c r="DO97" i="7"/>
  <c r="DP97" i="7"/>
  <c r="DQ97" i="7"/>
  <c r="DR97" i="7"/>
  <c r="DS97" i="7"/>
  <c r="DT97" i="7"/>
  <c r="DU97" i="7"/>
  <c r="A98" i="7"/>
  <c r="B98" i="7"/>
  <c r="AI98" i="9" s="1"/>
  <c r="C98" i="7"/>
  <c r="D98" i="7"/>
  <c r="E98" i="7"/>
  <c r="F98" i="7"/>
  <c r="G98" i="7"/>
  <c r="H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BN98" i="9" s="1"/>
  <c r="AO98" i="7"/>
  <c r="AP98" i="7"/>
  <c r="AQ98" i="7"/>
  <c r="AR98" i="7"/>
  <c r="AS98" i="7"/>
  <c r="AT98" i="7"/>
  <c r="AU98" i="7"/>
  <c r="AV98" i="7"/>
  <c r="AW98" i="7"/>
  <c r="AX98" i="7"/>
  <c r="AY98" i="7"/>
  <c r="AZ98" i="7"/>
  <c r="BA98" i="7"/>
  <c r="BS98" i="7"/>
  <c r="BT98" i="7"/>
  <c r="BU98" i="7"/>
  <c r="BV98" i="7"/>
  <c r="BW98" i="7"/>
  <c r="BX98" i="7"/>
  <c r="BY98" i="7"/>
  <c r="CQ98" i="7"/>
  <c r="CR98" i="7"/>
  <c r="CS98" i="7"/>
  <c r="CT98" i="7"/>
  <c r="CU98" i="7"/>
  <c r="CV98" i="7"/>
  <c r="CW98" i="7"/>
  <c r="DO98" i="7"/>
  <c r="DP98" i="7"/>
  <c r="DQ98" i="7"/>
  <c r="DR98" i="7"/>
  <c r="DS98" i="7"/>
  <c r="DT98" i="7"/>
  <c r="DU98" i="7"/>
  <c r="A99" i="7"/>
  <c r="B99" i="7"/>
  <c r="AI99" i="9" s="1"/>
  <c r="C99" i="7"/>
  <c r="D99" i="7"/>
  <c r="E99" i="7"/>
  <c r="F99" i="7"/>
  <c r="G99" i="7"/>
  <c r="H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BN99" i="9" s="1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BS99" i="7"/>
  <c r="BT99" i="7"/>
  <c r="BU99" i="7"/>
  <c r="BV99" i="7"/>
  <c r="BW99" i="7"/>
  <c r="BX99" i="7"/>
  <c r="BY99" i="7"/>
  <c r="CQ99" i="7"/>
  <c r="CR99" i="7"/>
  <c r="CS99" i="7"/>
  <c r="CT99" i="7"/>
  <c r="CU99" i="7"/>
  <c r="CV99" i="7"/>
  <c r="CW99" i="7"/>
  <c r="DO99" i="7"/>
  <c r="DP99" i="7"/>
  <c r="DQ99" i="7"/>
  <c r="DR99" i="7"/>
  <c r="DS99" i="7"/>
  <c r="DT99" i="7"/>
  <c r="DU99" i="7"/>
  <c r="A100" i="7"/>
  <c r="B100" i="7"/>
  <c r="AI100" i="9" s="1"/>
  <c r="C100" i="7"/>
  <c r="D100" i="7"/>
  <c r="E100" i="7"/>
  <c r="F100" i="7"/>
  <c r="G100" i="7"/>
  <c r="H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BN100" i="9" s="1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BS100" i="7"/>
  <c r="BT100" i="7"/>
  <c r="BU100" i="7"/>
  <c r="BV100" i="7"/>
  <c r="BW100" i="7"/>
  <c r="BX100" i="7"/>
  <c r="BY100" i="7"/>
  <c r="CQ100" i="7"/>
  <c r="CR100" i="7"/>
  <c r="CS100" i="7"/>
  <c r="CT100" i="7"/>
  <c r="CU100" i="7"/>
  <c r="CV100" i="7"/>
  <c r="CW100" i="7"/>
  <c r="DO100" i="7"/>
  <c r="DP100" i="7"/>
  <c r="DQ100" i="7"/>
  <c r="DR100" i="7"/>
  <c r="DS100" i="7"/>
  <c r="DT100" i="7"/>
  <c r="DU100" i="7"/>
  <c r="A101" i="7"/>
  <c r="B101" i="7"/>
  <c r="AI101" i="9" s="1"/>
  <c r="C101" i="7"/>
  <c r="D101" i="7"/>
  <c r="E101" i="7"/>
  <c r="F101" i="7"/>
  <c r="G101" i="7"/>
  <c r="H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BN101" i="9" s="1"/>
  <c r="AO101" i="7"/>
  <c r="AP101" i="7"/>
  <c r="AQ101" i="7"/>
  <c r="AR101" i="7"/>
  <c r="AS101" i="7"/>
  <c r="AT101" i="7"/>
  <c r="AU101" i="7"/>
  <c r="AV101" i="7"/>
  <c r="AW101" i="7"/>
  <c r="AX101" i="7"/>
  <c r="AY101" i="7"/>
  <c r="AZ101" i="7"/>
  <c r="BA101" i="7"/>
  <c r="BS101" i="7"/>
  <c r="BT101" i="7"/>
  <c r="BU101" i="7"/>
  <c r="BV101" i="7"/>
  <c r="BW101" i="7"/>
  <c r="BX101" i="7"/>
  <c r="BY101" i="7"/>
  <c r="CQ101" i="7"/>
  <c r="CR101" i="7"/>
  <c r="CS101" i="7"/>
  <c r="CT101" i="7"/>
  <c r="CU101" i="7"/>
  <c r="CV101" i="7"/>
  <c r="CW101" i="7"/>
  <c r="DO101" i="7"/>
  <c r="DP101" i="7"/>
  <c r="DQ101" i="7"/>
  <c r="DR101" i="7"/>
  <c r="DS101" i="7"/>
  <c r="DT101" i="7"/>
  <c r="DU101" i="7"/>
  <c r="A102" i="7"/>
  <c r="B102" i="7"/>
  <c r="AI102" i="9" s="1"/>
  <c r="C102" i="7"/>
  <c r="D102" i="7"/>
  <c r="E102" i="7"/>
  <c r="F102" i="7"/>
  <c r="G102" i="7"/>
  <c r="H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BN102" i="9" s="1"/>
  <c r="AO102" i="7"/>
  <c r="AP102" i="7"/>
  <c r="AQ102" i="7"/>
  <c r="AR102" i="7"/>
  <c r="AS102" i="7"/>
  <c r="AT102" i="7"/>
  <c r="AU102" i="7"/>
  <c r="AV102" i="7"/>
  <c r="AW102" i="7"/>
  <c r="AX102" i="7"/>
  <c r="AY102" i="7"/>
  <c r="AZ102" i="7"/>
  <c r="BA102" i="7"/>
  <c r="BS102" i="7"/>
  <c r="BT102" i="7"/>
  <c r="BU102" i="7"/>
  <c r="BV102" i="7"/>
  <c r="BW102" i="7"/>
  <c r="BX102" i="7"/>
  <c r="BY102" i="7"/>
  <c r="CQ102" i="7"/>
  <c r="CR102" i="7"/>
  <c r="CS102" i="7"/>
  <c r="CT102" i="7"/>
  <c r="CU102" i="7"/>
  <c r="CV102" i="7"/>
  <c r="CW102" i="7"/>
  <c r="DO102" i="7"/>
  <c r="DP102" i="7"/>
  <c r="DQ102" i="7"/>
  <c r="DR102" i="7"/>
  <c r="DS102" i="7"/>
  <c r="DT102" i="7"/>
  <c r="DU102" i="7"/>
  <c r="A103" i="7"/>
  <c r="B103" i="7"/>
  <c r="AI103" i="9" s="1"/>
  <c r="C103" i="7"/>
  <c r="D103" i="7"/>
  <c r="E103" i="7"/>
  <c r="F103" i="7"/>
  <c r="G103" i="7"/>
  <c r="H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BN103" i="9" s="1"/>
  <c r="AO103" i="7"/>
  <c r="AP103" i="7"/>
  <c r="AQ103" i="7"/>
  <c r="AR103" i="7"/>
  <c r="AS103" i="7"/>
  <c r="AT103" i="7"/>
  <c r="AU103" i="7"/>
  <c r="AV103" i="7"/>
  <c r="AW103" i="7"/>
  <c r="AX103" i="7"/>
  <c r="AY103" i="7"/>
  <c r="AZ103" i="7"/>
  <c r="BA103" i="7"/>
  <c r="BS103" i="7"/>
  <c r="BT103" i="7"/>
  <c r="BU103" i="7"/>
  <c r="BV103" i="7"/>
  <c r="BW103" i="7"/>
  <c r="BX103" i="7"/>
  <c r="BY103" i="7"/>
  <c r="CQ103" i="7"/>
  <c r="CR103" i="7"/>
  <c r="CS103" i="7"/>
  <c r="CT103" i="7"/>
  <c r="CU103" i="7"/>
  <c r="CV103" i="7"/>
  <c r="CW103" i="7"/>
  <c r="DO103" i="7"/>
  <c r="DP103" i="7"/>
  <c r="DQ103" i="7"/>
  <c r="DR103" i="7"/>
  <c r="DS103" i="7"/>
  <c r="DT103" i="7"/>
  <c r="DU103" i="7"/>
  <c r="A104" i="7"/>
  <c r="B104" i="7"/>
  <c r="AI104" i="9" s="1"/>
  <c r="C104" i="7"/>
  <c r="D104" i="7"/>
  <c r="E104" i="7"/>
  <c r="F104" i="7"/>
  <c r="G104" i="7"/>
  <c r="H104" i="7"/>
  <c r="Z104" i="7"/>
  <c r="AA104" i="7"/>
  <c r="AB104" i="7"/>
  <c r="AC104" i="7"/>
  <c r="AD104" i="7"/>
  <c r="AE104" i="7"/>
  <c r="AF104" i="7"/>
  <c r="AG104" i="7"/>
  <c r="AH104" i="7"/>
  <c r="AI104" i="7"/>
  <c r="AJ104" i="7"/>
  <c r="AK104" i="7"/>
  <c r="AL104" i="7"/>
  <c r="AM104" i="7"/>
  <c r="AN104" i="7"/>
  <c r="BN104" i="9" s="1"/>
  <c r="AO104" i="7"/>
  <c r="AP104" i="7"/>
  <c r="AQ104" i="7"/>
  <c r="AR104" i="7"/>
  <c r="AS104" i="7"/>
  <c r="AT104" i="7"/>
  <c r="AU104" i="7"/>
  <c r="AV104" i="7"/>
  <c r="AW104" i="7"/>
  <c r="AX104" i="7"/>
  <c r="AY104" i="7"/>
  <c r="AZ104" i="7"/>
  <c r="BA104" i="7"/>
  <c r="BS104" i="7"/>
  <c r="BT104" i="7"/>
  <c r="BU104" i="7"/>
  <c r="BV104" i="7"/>
  <c r="BW104" i="7"/>
  <c r="BX104" i="7"/>
  <c r="BY104" i="7"/>
  <c r="CQ104" i="7"/>
  <c r="CR104" i="7"/>
  <c r="CS104" i="7"/>
  <c r="CT104" i="7"/>
  <c r="CU104" i="7"/>
  <c r="CV104" i="7"/>
  <c r="CW104" i="7"/>
  <c r="DO104" i="7"/>
  <c r="DP104" i="7"/>
  <c r="DQ104" i="7"/>
  <c r="DR104" i="7"/>
  <c r="DS104" i="7"/>
  <c r="DT104" i="7"/>
  <c r="DU104" i="7"/>
  <c r="A105" i="7"/>
  <c r="B105" i="7"/>
  <c r="AI105" i="9" s="1"/>
  <c r="C105" i="7"/>
  <c r="D105" i="7"/>
  <c r="E105" i="7"/>
  <c r="F105" i="7"/>
  <c r="G105" i="7"/>
  <c r="H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BN105" i="9" s="1"/>
  <c r="AO105" i="7"/>
  <c r="AP105" i="7"/>
  <c r="AQ105" i="7"/>
  <c r="AR105" i="7"/>
  <c r="AS105" i="7"/>
  <c r="AT105" i="7"/>
  <c r="AU105" i="7"/>
  <c r="AV105" i="7"/>
  <c r="AW105" i="7"/>
  <c r="AX105" i="7"/>
  <c r="AY105" i="7"/>
  <c r="AZ105" i="7"/>
  <c r="BA105" i="7"/>
  <c r="BS105" i="7"/>
  <c r="BT105" i="7"/>
  <c r="BU105" i="7"/>
  <c r="BV105" i="7"/>
  <c r="BW105" i="7"/>
  <c r="BX105" i="7"/>
  <c r="BY105" i="7"/>
  <c r="CQ105" i="7"/>
  <c r="CR105" i="7"/>
  <c r="CS105" i="7"/>
  <c r="CT105" i="7"/>
  <c r="CU105" i="7"/>
  <c r="CV105" i="7"/>
  <c r="CW105" i="7"/>
  <c r="DO105" i="7"/>
  <c r="DP105" i="7"/>
  <c r="DQ105" i="7"/>
  <c r="DR105" i="7"/>
  <c r="DS105" i="7"/>
  <c r="DT105" i="7"/>
  <c r="DU105" i="7"/>
  <c r="A106" i="7"/>
  <c r="B106" i="7"/>
  <c r="AI106" i="9" s="1"/>
  <c r="C106" i="7"/>
  <c r="D106" i="7"/>
  <c r="E106" i="7"/>
  <c r="F106" i="7"/>
  <c r="G106" i="7"/>
  <c r="H106" i="7"/>
  <c r="Z106" i="7"/>
  <c r="AA106" i="7"/>
  <c r="AB106" i="7"/>
  <c r="AC106" i="7"/>
  <c r="AD106" i="7"/>
  <c r="AE106" i="7"/>
  <c r="AF106" i="7"/>
  <c r="AG106" i="7"/>
  <c r="AH106" i="7"/>
  <c r="AI106" i="7"/>
  <c r="AJ106" i="7"/>
  <c r="AK106" i="7"/>
  <c r="AL106" i="7"/>
  <c r="AM106" i="7"/>
  <c r="AN106" i="7"/>
  <c r="BN106" i="9" s="1"/>
  <c r="AO106" i="7"/>
  <c r="AP106" i="7"/>
  <c r="AQ106" i="7"/>
  <c r="AR106" i="7"/>
  <c r="AS106" i="7"/>
  <c r="AT106" i="7"/>
  <c r="AU106" i="7"/>
  <c r="AV106" i="7"/>
  <c r="AW106" i="7"/>
  <c r="AX106" i="7"/>
  <c r="AY106" i="7"/>
  <c r="AZ106" i="7"/>
  <c r="BA106" i="7"/>
  <c r="BS106" i="7"/>
  <c r="BT106" i="7"/>
  <c r="BU106" i="7"/>
  <c r="BV106" i="7"/>
  <c r="BW106" i="7"/>
  <c r="BX106" i="7"/>
  <c r="BY106" i="7"/>
  <c r="CQ106" i="7"/>
  <c r="CR106" i="7"/>
  <c r="CS106" i="7"/>
  <c r="CT106" i="7"/>
  <c r="CU106" i="7"/>
  <c r="CV106" i="7"/>
  <c r="CW106" i="7"/>
  <c r="DO106" i="7"/>
  <c r="DP106" i="7"/>
  <c r="DQ106" i="7"/>
  <c r="DR106" i="7"/>
  <c r="DS106" i="7"/>
  <c r="DT106" i="7"/>
  <c r="DU106" i="7"/>
  <c r="A107" i="7"/>
  <c r="B107" i="7"/>
  <c r="AI107" i="9" s="1"/>
  <c r="C107" i="7"/>
  <c r="D107" i="7"/>
  <c r="E107" i="7"/>
  <c r="F107" i="7"/>
  <c r="G107" i="7"/>
  <c r="H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BN107" i="9" s="1"/>
  <c r="AO107" i="7"/>
  <c r="AP107" i="7"/>
  <c r="AQ107" i="7"/>
  <c r="AR107" i="7"/>
  <c r="AS107" i="7"/>
  <c r="AT107" i="7"/>
  <c r="AU107" i="7"/>
  <c r="AV107" i="7"/>
  <c r="AW107" i="7"/>
  <c r="AX107" i="7"/>
  <c r="AY107" i="7"/>
  <c r="AZ107" i="7"/>
  <c r="BA107" i="7"/>
  <c r="BS107" i="7"/>
  <c r="BT107" i="7"/>
  <c r="BU107" i="7"/>
  <c r="BV107" i="7"/>
  <c r="BW107" i="7"/>
  <c r="BX107" i="7"/>
  <c r="BY107" i="7"/>
  <c r="CQ107" i="7"/>
  <c r="CR107" i="7"/>
  <c r="CS107" i="7"/>
  <c r="CT107" i="7"/>
  <c r="CU107" i="7"/>
  <c r="CV107" i="7"/>
  <c r="CW107" i="7"/>
  <c r="DO107" i="7"/>
  <c r="DP107" i="7"/>
  <c r="DQ107" i="7"/>
  <c r="DR107" i="7"/>
  <c r="DS107" i="7"/>
  <c r="DT107" i="7"/>
  <c r="DU107" i="7"/>
  <c r="A108" i="7"/>
  <c r="B108" i="7"/>
  <c r="AI108" i="9" s="1"/>
  <c r="C108" i="7"/>
  <c r="D108" i="7"/>
  <c r="E108" i="7"/>
  <c r="F108" i="7"/>
  <c r="G108" i="7"/>
  <c r="H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BN108" i="9" s="1"/>
  <c r="AO108" i="7"/>
  <c r="AP108" i="7"/>
  <c r="AQ108" i="7"/>
  <c r="AR108" i="7"/>
  <c r="AS108" i="7"/>
  <c r="AT108" i="7"/>
  <c r="AU108" i="7"/>
  <c r="AV108" i="7"/>
  <c r="AW108" i="7"/>
  <c r="AX108" i="7"/>
  <c r="AY108" i="7"/>
  <c r="AZ108" i="7"/>
  <c r="BA108" i="7"/>
  <c r="BS108" i="7"/>
  <c r="BT108" i="7"/>
  <c r="BU108" i="7"/>
  <c r="BV108" i="7"/>
  <c r="BW108" i="7"/>
  <c r="BX108" i="7"/>
  <c r="BY108" i="7"/>
  <c r="CQ108" i="7"/>
  <c r="CR108" i="7"/>
  <c r="CS108" i="7"/>
  <c r="CT108" i="7"/>
  <c r="CU108" i="7"/>
  <c r="CV108" i="7"/>
  <c r="CW108" i="7"/>
  <c r="DO108" i="7"/>
  <c r="DP108" i="7"/>
  <c r="DQ108" i="7"/>
  <c r="DR108" i="7"/>
  <c r="DS108" i="7"/>
  <c r="DT108" i="7"/>
  <c r="DU108" i="7"/>
  <c r="A109" i="7"/>
  <c r="B109" i="7"/>
  <c r="AI109" i="9" s="1"/>
  <c r="C109" i="7"/>
  <c r="D109" i="7"/>
  <c r="E109" i="7"/>
  <c r="F109" i="7"/>
  <c r="G109" i="7"/>
  <c r="H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BN109" i="9" s="1"/>
  <c r="AO109" i="7"/>
  <c r="AP109" i="7"/>
  <c r="AQ109" i="7"/>
  <c r="AR109" i="7"/>
  <c r="AS109" i="7"/>
  <c r="AT109" i="7"/>
  <c r="AU109" i="7"/>
  <c r="AV109" i="7"/>
  <c r="AW109" i="7"/>
  <c r="AX109" i="7"/>
  <c r="AY109" i="7"/>
  <c r="AZ109" i="7"/>
  <c r="BA109" i="7"/>
  <c r="BS109" i="7"/>
  <c r="BT109" i="7"/>
  <c r="BU109" i="7"/>
  <c r="BV109" i="7"/>
  <c r="BW109" i="7"/>
  <c r="BX109" i="7"/>
  <c r="BY109" i="7"/>
  <c r="CQ109" i="7"/>
  <c r="CR109" i="7"/>
  <c r="CS109" i="7"/>
  <c r="CT109" i="7"/>
  <c r="CU109" i="7"/>
  <c r="CV109" i="7"/>
  <c r="CW109" i="7"/>
  <c r="DO109" i="7"/>
  <c r="DP109" i="7"/>
  <c r="DQ109" i="7"/>
  <c r="DR109" i="7"/>
  <c r="DS109" i="7"/>
  <c r="DT109" i="7"/>
  <c r="DU109" i="7"/>
  <c r="A110" i="7"/>
  <c r="B110" i="7"/>
  <c r="AI110" i="9" s="1"/>
  <c r="C110" i="7"/>
  <c r="D110" i="7"/>
  <c r="E110" i="7"/>
  <c r="F110" i="7"/>
  <c r="G110" i="7"/>
  <c r="H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BN110" i="9" s="1"/>
  <c r="AO110" i="7"/>
  <c r="AP110" i="7"/>
  <c r="AQ110" i="7"/>
  <c r="AR110" i="7"/>
  <c r="AS110" i="7"/>
  <c r="AT110" i="7"/>
  <c r="AU110" i="7"/>
  <c r="AV110" i="7"/>
  <c r="AW110" i="7"/>
  <c r="AX110" i="7"/>
  <c r="AY110" i="7"/>
  <c r="AZ110" i="7"/>
  <c r="BA110" i="7"/>
  <c r="BS110" i="7"/>
  <c r="BT110" i="7"/>
  <c r="BU110" i="7"/>
  <c r="BV110" i="7"/>
  <c r="BW110" i="7"/>
  <c r="BX110" i="7"/>
  <c r="BY110" i="7"/>
  <c r="CQ110" i="7"/>
  <c r="CR110" i="7"/>
  <c r="CS110" i="7"/>
  <c r="CT110" i="7"/>
  <c r="CU110" i="7"/>
  <c r="CV110" i="7"/>
  <c r="CW110" i="7"/>
  <c r="DO110" i="7"/>
  <c r="DP110" i="7"/>
  <c r="DQ110" i="7"/>
  <c r="DR110" i="7"/>
  <c r="DS110" i="7"/>
  <c r="DT110" i="7"/>
  <c r="DU110" i="7"/>
  <c r="A111" i="7"/>
  <c r="B111" i="7"/>
  <c r="AI111" i="9" s="1"/>
  <c r="C111" i="7"/>
  <c r="D111" i="7"/>
  <c r="E111" i="7"/>
  <c r="F111" i="7"/>
  <c r="G111" i="7"/>
  <c r="H111" i="7"/>
  <c r="Z111" i="7"/>
  <c r="AA111" i="7"/>
  <c r="AB111" i="7"/>
  <c r="AC111" i="7"/>
  <c r="AD111" i="7"/>
  <c r="AE111" i="7"/>
  <c r="AF111" i="7"/>
  <c r="AG111" i="7"/>
  <c r="BM111" i="9" s="1"/>
  <c r="AH111" i="7"/>
  <c r="AI111" i="7"/>
  <c r="AJ111" i="7"/>
  <c r="AK111" i="7"/>
  <c r="AL111" i="7"/>
  <c r="AM111" i="7"/>
  <c r="AN111" i="7"/>
  <c r="BN111" i="9" s="1"/>
  <c r="AO111" i="7"/>
  <c r="AP111" i="7"/>
  <c r="AQ111" i="7"/>
  <c r="AR111" i="7"/>
  <c r="AS111" i="7"/>
  <c r="AT111" i="7"/>
  <c r="AU111" i="7"/>
  <c r="AV111" i="7"/>
  <c r="AW111" i="7"/>
  <c r="AX111" i="7"/>
  <c r="AY111" i="7"/>
  <c r="AZ111" i="7"/>
  <c r="BA111" i="7"/>
  <c r="BS111" i="7"/>
  <c r="BT111" i="7"/>
  <c r="BU111" i="7"/>
  <c r="BV111" i="7"/>
  <c r="BW111" i="7"/>
  <c r="BX111" i="7"/>
  <c r="BY111" i="7"/>
  <c r="CQ111" i="7"/>
  <c r="CR111" i="7"/>
  <c r="CS111" i="7"/>
  <c r="CT111" i="7"/>
  <c r="CU111" i="7"/>
  <c r="CV111" i="7"/>
  <c r="CW111" i="7"/>
  <c r="DO111" i="7"/>
  <c r="DP111" i="7"/>
  <c r="DQ111" i="7"/>
  <c r="DR111" i="7"/>
  <c r="DS111" i="7"/>
  <c r="DT111" i="7"/>
  <c r="DU111" i="7"/>
  <c r="A112" i="7"/>
  <c r="B112" i="7"/>
  <c r="AI112" i="9" s="1"/>
  <c r="C112" i="7"/>
  <c r="D112" i="7"/>
  <c r="E112" i="7"/>
  <c r="F112" i="7"/>
  <c r="G112" i="7"/>
  <c r="H112" i="7"/>
  <c r="Z112" i="7"/>
  <c r="AA112" i="7"/>
  <c r="AB112" i="7"/>
  <c r="AC112" i="7"/>
  <c r="AD112" i="7"/>
  <c r="AE112" i="7"/>
  <c r="AF112" i="7"/>
  <c r="AG112" i="7"/>
  <c r="AH112" i="7"/>
  <c r="AI112" i="7"/>
  <c r="AJ112" i="7"/>
  <c r="AK112" i="7"/>
  <c r="AL112" i="7"/>
  <c r="AM112" i="7"/>
  <c r="AN112" i="7"/>
  <c r="BN112" i="9" s="1"/>
  <c r="AO112" i="7"/>
  <c r="AP112" i="7"/>
  <c r="AQ112" i="7"/>
  <c r="AR112" i="7"/>
  <c r="AS112" i="7"/>
  <c r="AT112" i="7"/>
  <c r="AU112" i="7"/>
  <c r="AV112" i="7"/>
  <c r="AW112" i="7"/>
  <c r="AX112" i="7"/>
  <c r="AY112" i="7"/>
  <c r="AZ112" i="7"/>
  <c r="BA112" i="7"/>
  <c r="BS112" i="7"/>
  <c r="BT112" i="7"/>
  <c r="BU112" i="7"/>
  <c r="BV112" i="7"/>
  <c r="BW112" i="7"/>
  <c r="BX112" i="7"/>
  <c r="BY112" i="7"/>
  <c r="CQ112" i="7"/>
  <c r="CR112" i="7"/>
  <c r="CS112" i="7"/>
  <c r="CT112" i="7"/>
  <c r="CU112" i="7"/>
  <c r="CV112" i="7"/>
  <c r="CW112" i="7"/>
  <c r="DO112" i="7"/>
  <c r="DP112" i="7"/>
  <c r="DQ112" i="7"/>
  <c r="DR112" i="7"/>
  <c r="DS112" i="7"/>
  <c r="DT112" i="7"/>
  <c r="DU112" i="7"/>
  <c r="A113" i="7"/>
  <c r="B113" i="7"/>
  <c r="AI113" i="9" s="1"/>
  <c r="C113" i="7"/>
  <c r="D113" i="7"/>
  <c r="E113" i="7"/>
  <c r="F113" i="7"/>
  <c r="G113" i="7"/>
  <c r="H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BN113" i="9" s="1"/>
  <c r="AO113" i="7"/>
  <c r="AP113" i="7"/>
  <c r="AQ113" i="7"/>
  <c r="AR113" i="7"/>
  <c r="AS113" i="7"/>
  <c r="AT113" i="7"/>
  <c r="AU113" i="7"/>
  <c r="AV113" i="7"/>
  <c r="AW113" i="7"/>
  <c r="AX113" i="7"/>
  <c r="AY113" i="7"/>
  <c r="AZ113" i="7"/>
  <c r="BA113" i="7"/>
  <c r="BS113" i="7"/>
  <c r="BT113" i="7"/>
  <c r="BU113" i="7"/>
  <c r="BV113" i="7"/>
  <c r="BW113" i="7"/>
  <c r="BX113" i="7"/>
  <c r="BY113" i="7"/>
  <c r="CQ113" i="7"/>
  <c r="CR113" i="7"/>
  <c r="CS113" i="7"/>
  <c r="CT113" i="7"/>
  <c r="CU113" i="7"/>
  <c r="CV113" i="7"/>
  <c r="CW113" i="7"/>
  <c r="DO113" i="7"/>
  <c r="DP113" i="7"/>
  <c r="DQ113" i="7"/>
  <c r="DR113" i="7"/>
  <c r="DS113" i="7"/>
  <c r="DT113" i="7"/>
  <c r="DU113" i="7"/>
  <c r="A114" i="7"/>
  <c r="B114" i="7"/>
  <c r="AI114" i="9" s="1"/>
  <c r="C114" i="7"/>
  <c r="D114" i="7"/>
  <c r="E114" i="7"/>
  <c r="F114" i="7"/>
  <c r="G114" i="7"/>
  <c r="H114" i="7"/>
  <c r="Z114" i="7"/>
  <c r="AA114" i="7"/>
  <c r="AB114" i="7"/>
  <c r="AC114" i="7"/>
  <c r="AD114" i="7"/>
  <c r="AE114" i="7"/>
  <c r="AF114" i="7"/>
  <c r="AG114" i="7"/>
  <c r="AH114" i="7"/>
  <c r="AI114" i="7"/>
  <c r="AJ114" i="7"/>
  <c r="AK114" i="7"/>
  <c r="AL114" i="7"/>
  <c r="AM114" i="7"/>
  <c r="AN114" i="7"/>
  <c r="BN114" i="9" s="1"/>
  <c r="AO114" i="7"/>
  <c r="AP114" i="7"/>
  <c r="AQ114" i="7"/>
  <c r="AR114" i="7"/>
  <c r="AS114" i="7"/>
  <c r="AT114" i="7"/>
  <c r="AU114" i="7"/>
  <c r="AV114" i="7"/>
  <c r="AW114" i="7"/>
  <c r="AX114" i="7"/>
  <c r="AY114" i="7"/>
  <c r="AZ114" i="7"/>
  <c r="BA114" i="7"/>
  <c r="BS114" i="7"/>
  <c r="BT114" i="7"/>
  <c r="BU114" i="7"/>
  <c r="BV114" i="7"/>
  <c r="BW114" i="7"/>
  <c r="BX114" i="7"/>
  <c r="BY114" i="7"/>
  <c r="CQ114" i="7"/>
  <c r="CR114" i="7"/>
  <c r="CS114" i="7"/>
  <c r="CT114" i="7"/>
  <c r="CU114" i="7"/>
  <c r="CV114" i="7"/>
  <c r="CW114" i="7"/>
  <c r="DO114" i="7"/>
  <c r="DP114" i="7"/>
  <c r="DQ114" i="7"/>
  <c r="DR114" i="7"/>
  <c r="DS114" i="7"/>
  <c r="DT114" i="7"/>
  <c r="DU114" i="7"/>
  <c r="A115" i="7"/>
  <c r="B115" i="7"/>
  <c r="AI115" i="9" s="1"/>
  <c r="C115" i="7"/>
  <c r="D115" i="7"/>
  <c r="E115" i="7"/>
  <c r="F115" i="7"/>
  <c r="G115" i="7"/>
  <c r="H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BN115" i="9" s="1"/>
  <c r="AO115" i="7"/>
  <c r="AP115" i="7"/>
  <c r="AQ115" i="7"/>
  <c r="AR115" i="7"/>
  <c r="AS115" i="7"/>
  <c r="AT115" i="7"/>
  <c r="AU115" i="7"/>
  <c r="AV115" i="7"/>
  <c r="AW115" i="7"/>
  <c r="AX115" i="7"/>
  <c r="AY115" i="7"/>
  <c r="AZ115" i="7"/>
  <c r="BA115" i="7"/>
  <c r="BS115" i="7"/>
  <c r="BT115" i="7"/>
  <c r="BU115" i="7"/>
  <c r="BV115" i="7"/>
  <c r="BW115" i="7"/>
  <c r="BX115" i="7"/>
  <c r="BY115" i="7"/>
  <c r="CQ115" i="7"/>
  <c r="CR115" i="7"/>
  <c r="CS115" i="7"/>
  <c r="CT115" i="7"/>
  <c r="CU115" i="7"/>
  <c r="CV115" i="7"/>
  <c r="CW115" i="7"/>
  <c r="DO115" i="7"/>
  <c r="DP115" i="7"/>
  <c r="DQ115" i="7"/>
  <c r="DR115" i="7"/>
  <c r="DS115" i="7"/>
  <c r="DT115" i="7"/>
  <c r="DU115" i="7"/>
  <c r="A116" i="7"/>
  <c r="B116" i="7"/>
  <c r="AI116" i="9" s="1"/>
  <c r="C116" i="7"/>
  <c r="D116" i="7"/>
  <c r="E116" i="7"/>
  <c r="F116" i="7"/>
  <c r="G116" i="7"/>
  <c r="H116" i="7"/>
  <c r="Z116" i="7"/>
  <c r="AA116" i="7"/>
  <c r="AB116" i="7"/>
  <c r="AC116" i="7"/>
  <c r="AD116" i="7"/>
  <c r="AE116" i="7"/>
  <c r="AF116" i="7"/>
  <c r="AG116" i="7"/>
  <c r="AH116" i="7"/>
  <c r="AI116" i="7"/>
  <c r="AJ116" i="7"/>
  <c r="AK116" i="7"/>
  <c r="AL116" i="7"/>
  <c r="AM116" i="7"/>
  <c r="AN116" i="7"/>
  <c r="BN116" i="9" s="1"/>
  <c r="AO116" i="7"/>
  <c r="AP116" i="7"/>
  <c r="AQ116" i="7"/>
  <c r="AR116" i="7"/>
  <c r="AS116" i="7"/>
  <c r="AT116" i="7"/>
  <c r="AU116" i="7"/>
  <c r="AV116" i="7"/>
  <c r="AW116" i="7"/>
  <c r="AX116" i="7"/>
  <c r="AY116" i="7"/>
  <c r="AZ116" i="7"/>
  <c r="BA116" i="7"/>
  <c r="BS116" i="7"/>
  <c r="BT116" i="7"/>
  <c r="BU116" i="7"/>
  <c r="BV116" i="7"/>
  <c r="BW116" i="7"/>
  <c r="BX116" i="7"/>
  <c r="BY116" i="7"/>
  <c r="CQ116" i="7"/>
  <c r="CR116" i="7"/>
  <c r="CS116" i="7"/>
  <c r="CT116" i="7"/>
  <c r="CU116" i="7"/>
  <c r="CV116" i="7"/>
  <c r="CW116" i="7"/>
  <c r="DO116" i="7"/>
  <c r="DP116" i="7"/>
  <c r="DQ116" i="7"/>
  <c r="DR116" i="7"/>
  <c r="DS116" i="7"/>
  <c r="DT116" i="7"/>
  <c r="DU116" i="7"/>
  <c r="A117" i="7"/>
  <c r="B117" i="7"/>
  <c r="AI117" i="9" s="1"/>
  <c r="C117" i="7"/>
  <c r="D117" i="7"/>
  <c r="E117" i="7"/>
  <c r="F117" i="7"/>
  <c r="G117" i="7"/>
  <c r="H117" i="7"/>
  <c r="Z117" i="7"/>
  <c r="AA117" i="7"/>
  <c r="AB117" i="7"/>
  <c r="AC117" i="7"/>
  <c r="AD117" i="7"/>
  <c r="AE117" i="7"/>
  <c r="AF117" i="7"/>
  <c r="AG117" i="7"/>
  <c r="AH117" i="7"/>
  <c r="AI117" i="7"/>
  <c r="AJ117" i="7"/>
  <c r="AK117" i="7"/>
  <c r="AL117" i="7"/>
  <c r="AM117" i="7"/>
  <c r="AN117" i="7"/>
  <c r="BN117" i="9" s="1"/>
  <c r="AO117" i="7"/>
  <c r="AP117" i="7"/>
  <c r="AQ117" i="7"/>
  <c r="AR117" i="7"/>
  <c r="AS117" i="7"/>
  <c r="AT117" i="7"/>
  <c r="AU117" i="7"/>
  <c r="AV117" i="7"/>
  <c r="AW117" i="7"/>
  <c r="AX117" i="7"/>
  <c r="AY117" i="7"/>
  <c r="AZ117" i="7"/>
  <c r="BA117" i="7"/>
  <c r="BS117" i="7"/>
  <c r="BT117" i="7"/>
  <c r="BU117" i="7"/>
  <c r="BV117" i="7"/>
  <c r="BW117" i="7"/>
  <c r="BX117" i="7"/>
  <c r="BY117" i="7"/>
  <c r="CQ117" i="7"/>
  <c r="CR117" i="7"/>
  <c r="CS117" i="7"/>
  <c r="CT117" i="7"/>
  <c r="CU117" i="7"/>
  <c r="CV117" i="7"/>
  <c r="CW117" i="7"/>
  <c r="DO117" i="7"/>
  <c r="DP117" i="7"/>
  <c r="DQ117" i="7"/>
  <c r="DR117" i="7"/>
  <c r="DS117" i="7"/>
  <c r="DT117" i="7"/>
  <c r="DU117" i="7"/>
  <c r="A118" i="7"/>
  <c r="B118" i="7"/>
  <c r="C118" i="7"/>
  <c r="D118" i="7"/>
  <c r="E118" i="7"/>
  <c r="F118" i="7"/>
  <c r="G118" i="7"/>
  <c r="H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BN118" i="9" s="1"/>
  <c r="AO118" i="7"/>
  <c r="AP118" i="7"/>
  <c r="AQ118" i="7"/>
  <c r="AR118" i="7"/>
  <c r="AS118" i="7"/>
  <c r="AT118" i="7"/>
  <c r="AU118" i="7"/>
  <c r="AV118" i="7"/>
  <c r="AW118" i="7"/>
  <c r="AX118" i="7"/>
  <c r="AY118" i="7"/>
  <c r="AZ118" i="7"/>
  <c r="BA118" i="7"/>
  <c r="BS118" i="7"/>
  <c r="BT118" i="7"/>
  <c r="BU118" i="7"/>
  <c r="BV118" i="7"/>
  <c r="BW118" i="7"/>
  <c r="BX118" i="7"/>
  <c r="BY118" i="7"/>
  <c r="CQ118" i="7"/>
  <c r="CR118" i="7"/>
  <c r="CS118" i="7"/>
  <c r="CT118" i="7"/>
  <c r="CU118" i="7"/>
  <c r="CV118" i="7"/>
  <c r="CW118" i="7"/>
  <c r="DO118" i="7"/>
  <c r="DP118" i="7"/>
  <c r="DQ118" i="7"/>
  <c r="DR118" i="7"/>
  <c r="DS118" i="7"/>
  <c r="DT118" i="7"/>
  <c r="DU118" i="7"/>
  <c r="A119" i="7"/>
  <c r="B119" i="7"/>
  <c r="AI119" i="9" s="1"/>
  <c r="C119" i="7"/>
  <c r="D119" i="7"/>
  <c r="E119" i="7"/>
  <c r="F119" i="7"/>
  <c r="G119" i="7"/>
  <c r="H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BN119" i="9" s="1"/>
  <c r="AO119" i="7"/>
  <c r="AP119" i="7"/>
  <c r="AQ119" i="7"/>
  <c r="AR119" i="7"/>
  <c r="AS119" i="7"/>
  <c r="AT119" i="7"/>
  <c r="AU119" i="7"/>
  <c r="AV119" i="7"/>
  <c r="AW119" i="7"/>
  <c r="AX119" i="7"/>
  <c r="AY119" i="7"/>
  <c r="AZ119" i="7"/>
  <c r="BA119" i="7"/>
  <c r="BS119" i="7"/>
  <c r="BT119" i="7"/>
  <c r="BU119" i="7"/>
  <c r="BV119" i="7"/>
  <c r="BW119" i="7"/>
  <c r="BX119" i="7"/>
  <c r="BY119" i="7"/>
  <c r="CQ119" i="7"/>
  <c r="CR119" i="7"/>
  <c r="CS119" i="7"/>
  <c r="CT119" i="7"/>
  <c r="CU119" i="7"/>
  <c r="CV119" i="7"/>
  <c r="CW119" i="7"/>
  <c r="DO119" i="7"/>
  <c r="DP119" i="7"/>
  <c r="DQ119" i="7"/>
  <c r="DR119" i="7"/>
  <c r="DS119" i="7"/>
  <c r="DT119" i="7"/>
  <c r="DU119" i="7"/>
  <c r="A120" i="7"/>
  <c r="B120" i="7"/>
  <c r="AI120" i="9" s="1"/>
  <c r="C120" i="7"/>
  <c r="D120" i="7"/>
  <c r="E120" i="7"/>
  <c r="F120" i="7"/>
  <c r="G120" i="7"/>
  <c r="H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BN120" i="9" s="1"/>
  <c r="AO120" i="7"/>
  <c r="AP120" i="7"/>
  <c r="AQ120" i="7"/>
  <c r="AR120" i="7"/>
  <c r="AS120" i="7"/>
  <c r="AT120" i="7"/>
  <c r="AU120" i="7"/>
  <c r="AV120" i="7"/>
  <c r="AW120" i="7"/>
  <c r="AX120" i="7"/>
  <c r="AY120" i="7"/>
  <c r="AZ120" i="7"/>
  <c r="BA120" i="7"/>
  <c r="BS120" i="7"/>
  <c r="BT120" i="7"/>
  <c r="BU120" i="7"/>
  <c r="BV120" i="7"/>
  <c r="BW120" i="7"/>
  <c r="BX120" i="7"/>
  <c r="BY120" i="7"/>
  <c r="CQ120" i="7"/>
  <c r="CR120" i="7"/>
  <c r="CS120" i="7"/>
  <c r="CT120" i="7"/>
  <c r="CU120" i="7"/>
  <c r="CV120" i="7"/>
  <c r="CW120" i="7"/>
  <c r="DO120" i="7"/>
  <c r="DP120" i="7"/>
  <c r="DQ120" i="7"/>
  <c r="DR120" i="7"/>
  <c r="DS120" i="7"/>
  <c r="DT120" i="7"/>
  <c r="DU120" i="7"/>
  <c r="A121" i="7"/>
  <c r="B121" i="7"/>
  <c r="AI121" i="9" s="1"/>
  <c r="C121" i="7"/>
  <c r="D121" i="7"/>
  <c r="E121" i="7"/>
  <c r="F121" i="7"/>
  <c r="G121" i="7"/>
  <c r="H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BN121" i="9" s="1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BS121" i="7"/>
  <c r="BT121" i="7"/>
  <c r="BU121" i="7"/>
  <c r="BV121" i="7"/>
  <c r="BW121" i="7"/>
  <c r="BX121" i="7"/>
  <c r="BY121" i="7"/>
  <c r="CQ121" i="7"/>
  <c r="CR121" i="7"/>
  <c r="CS121" i="7"/>
  <c r="CT121" i="7"/>
  <c r="CU121" i="7"/>
  <c r="CV121" i="7"/>
  <c r="CW121" i="7"/>
  <c r="DO121" i="7"/>
  <c r="DP121" i="7"/>
  <c r="DQ121" i="7"/>
  <c r="DR121" i="7"/>
  <c r="DS121" i="7"/>
  <c r="DT121" i="7"/>
  <c r="DU121" i="7"/>
  <c r="A122" i="7"/>
  <c r="B122" i="7"/>
  <c r="AI122" i="9" s="1"/>
  <c r="C122" i="7"/>
  <c r="D122" i="7"/>
  <c r="E122" i="7"/>
  <c r="F122" i="7"/>
  <c r="G122" i="7"/>
  <c r="H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BN122" i="9" s="1"/>
  <c r="AO122" i="7"/>
  <c r="AP122" i="7"/>
  <c r="AQ122" i="7"/>
  <c r="AR122" i="7"/>
  <c r="AS122" i="7"/>
  <c r="AT122" i="7"/>
  <c r="AU122" i="7"/>
  <c r="AV122" i="7"/>
  <c r="AW122" i="7"/>
  <c r="AX122" i="7"/>
  <c r="AY122" i="7"/>
  <c r="AZ122" i="7"/>
  <c r="BA122" i="7"/>
  <c r="BS122" i="7"/>
  <c r="BT122" i="7"/>
  <c r="BU122" i="7"/>
  <c r="BV122" i="7"/>
  <c r="BW122" i="7"/>
  <c r="BX122" i="7"/>
  <c r="BY122" i="7"/>
  <c r="CQ122" i="7"/>
  <c r="CR122" i="7"/>
  <c r="CS122" i="7"/>
  <c r="CT122" i="7"/>
  <c r="CU122" i="7"/>
  <c r="CV122" i="7"/>
  <c r="CW122" i="7"/>
  <c r="DO122" i="7"/>
  <c r="DP122" i="7"/>
  <c r="DQ122" i="7"/>
  <c r="DR122" i="7"/>
  <c r="DS122" i="7"/>
  <c r="DT122" i="7"/>
  <c r="DU122" i="7"/>
  <c r="A123" i="7"/>
  <c r="B123" i="7"/>
  <c r="AI123" i="9" s="1"/>
  <c r="C123" i="7"/>
  <c r="D123" i="7"/>
  <c r="E123" i="7"/>
  <c r="F123" i="7"/>
  <c r="G123" i="7"/>
  <c r="H123" i="7"/>
  <c r="Z123" i="7"/>
  <c r="AA123" i="7"/>
  <c r="AB123" i="7"/>
  <c r="AC123" i="7"/>
  <c r="AD123" i="7"/>
  <c r="AE123" i="7"/>
  <c r="AF123" i="7"/>
  <c r="AG123" i="7"/>
  <c r="BM123" i="9" s="1"/>
  <c r="AH123" i="7"/>
  <c r="AI123" i="7"/>
  <c r="AJ123" i="7"/>
  <c r="AK123" i="7"/>
  <c r="AL123" i="7"/>
  <c r="AM123" i="7"/>
  <c r="AN123" i="7"/>
  <c r="BN123" i="9" s="1"/>
  <c r="AO123" i="7"/>
  <c r="AP123" i="7"/>
  <c r="AQ123" i="7"/>
  <c r="AR123" i="7"/>
  <c r="AS123" i="7"/>
  <c r="AT123" i="7"/>
  <c r="AU123" i="7"/>
  <c r="AV123" i="7"/>
  <c r="AW123" i="7"/>
  <c r="AX123" i="7"/>
  <c r="AY123" i="7"/>
  <c r="AZ123" i="7"/>
  <c r="BA123" i="7"/>
  <c r="BS123" i="7"/>
  <c r="BT123" i="7"/>
  <c r="BU123" i="7"/>
  <c r="BV123" i="7"/>
  <c r="BW123" i="7"/>
  <c r="BX123" i="7"/>
  <c r="BY123" i="7"/>
  <c r="CQ123" i="7"/>
  <c r="CR123" i="7"/>
  <c r="CS123" i="7"/>
  <c r="CT123" i="7"/>
  <c r="CU123" i="7"/>
  <c r="CV123" i="7"/>
  <c r="CW123" i="7"/>
  <c r="DO123" i="7"/>
  <c r="DP123" i="7"/>
  <c r="DQ123" i="7"/>
  <c r="DR123" i="7"/>
  <c r="DS123" i="7"/>
  <c r="DT123" i="7"/>
  <c r="DU123" i="7"/>
  <c r="A124" i="7"/>
  <c r="B124" i="7"/>
  <c r="AI124" i="9" s="1"/>
  <c r="C124" i="7"/>
  <c r="D124" i="7"/>
  <c r="E124" i="7"/>
  <c r="F124" i="7"/>
  <c r="G124" i="7"/>
  <c r="H124" i="7"/>
  <c r="Z124" i="7"/>
  <c r="AA124" i="7"/>
  <c r="AB124" i="7"/>
  <c r="AC124" i="7"/>
  <c r="AD124" i="7"/>
  <c r="AE124" i="7"/>
  <c r="AF124" i="7"/>
  <c r="AG124" i="7"/>
  <c r="BM124" i="9" s="1"/>
  <c r="AH124" i="7"/>
  <c r="AI124" i="7"/>
  <c r="AJ124" i="7"/>
  <c r="AK124" i="7"/>
  <c r="AL124" i="7"/>
  <c r="AM124" i="7"/>
  <c r="AN124" i="7"/>
  <c r="BN124" i="9" s="1"/>
  <c r="AO124" i="7"/>
  <c r="AP124" i="7"/>
  <c r="AQ124" i="7"/>
  <c r="AR124" i="7"/>
  <c r="AS124" i="7"/>
  <c r="AT124" i="7"/>
  <c r="AU124" i="7"/>
  <c r="AV124" i="7"/>
  <c r="AW124" i="7"/>
  <c r="AX124" i="7"/>
  <c r="AY124" i="7"/>
  <c r="AZ124" i="7"/>
  <c r="BA124" i="7"/>
  <c r="BS124" i="7"/>
  <c r="BT124" i="7"/>
  <c r="BU124" i="7"/>
  <c r="BV124" i="7"/>
  <c r="BW124" i="7"/>
  <c r="BX124" i="7"/>
  <c r="BY124" i="7"/>
  <c r="CQ124" i="7"/>
  <c r="CR124" i="7"/>
  <c r="CS124" i="7"/>
  <c r="CT124" i="7"/>
  <c r="CU124" i="7"/>
  <c r="CV124" i="7"/>
  <c r="CW124" i="7"/>
  <c r="DO124" i="7"/>
  <c r="DP124" i="7"/>
  <c r="DQ124" i="7"/>
  <c r="DR124" i="7"/>
  <c r="DS124" i="7"/>
  <c r="DT124" i="7"/>
  <c r="DU124" i="7"/>
  <c r="A125" i="7"/>
  <c r="B125" i="7"/>
  <c r="AI125" i="9" s="1"/>
  <c r="C125" i="7"/>
  <c r="D125" i="7"/>
  <c r="E125" i="7"/>
  <c r="F125" i="7"/>
  <c r="G125" i="7"/>
  <c r="H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BN125" i="9" s="1"/>
  <c r="AO125" i="7"/>
  <c r="AP125" i="7"/>
  <c r="AQ125" i="7"/>
  <c r="AR125" i="7"/>
  <c r="AS125" i="7"/>
  <c r="AT125" i="7"/>
  <c r="AU125" i="7"/>
  <c r="AV125" i="7"/>
  <c r="AW125" i="7"/>
  <c r="AX125" i="7"/>
  <c r="AY125" i="7"/>
  <c r="AZ125" i="7"/>
  <c r="BA125" i="7"/>
  <c r="BS125" i="7"/>
  <c r="BT125" i="7"/>
  <c r="BU125" i="7"/>
  <c r="BV125" i="7"/>
  <c r="BW125" i="7"/>
  <c r="BX125" i="7"/>
  <c r="BY125" i="7"/>
  <c r="CQ125" i="7"/>
  <c r="CR125" i="7"/>
  <c r="CS125" i="7"/>
  <c r="CT125" i="7"/>
  <c r="CU125" i="7"/>
  <c r="CV125" i="7"/>
  <c r="CW125" i="7"/>
  <c r="DO125" i="7"/>
  <c r="DP125" i="7"/>
  <c r="DQ125" i="7"/>
  <c r="DR125" i="7"/>
  <c r="DS125" i="7"/>
  <c r="DT125" i="7"/>
  <c r="DU125" i="7"/>
  <c r="A126" i="7"/>
  <c r="B126" i="7"/>
  <c r="AI126" i="9" s="1"/>
  <c r="C126" i="7"/>
  <c r="D126" i="7"/>
  <c r="E126" i="7"/>
  <c r="F126" i="7"/>
  <c r="G126" i="7"/>
  <c r="H126" i="7"/>
  <c r="Z126" i="7"/>
  <c r="AA126" i="7"/>
  <c r="AB126" i="7"/>
  <c r="AC126" i="7"/>
  <c r="AD126" i="7"/>
  <c r="AE126" i="7"/>
  <c r="AF126" i="7"/>
  <c r="AG126" i="7"/>
  <c r="BM126" i="9" s="1"/>
  <c r="AH126" i="7"/>
  <c r="AI126" i="7"/>
  <c r="AJ126" i="7"/>
  <c r="AK126" i="7"/>
  <c r="AL126" i="7"/>
  <c r="AM126" i="7"/>
  <c r="AN126" i="7"/>
  <c r="BN126" i="9" s="1"/>
  <c r="AO126" i="7"/>
  <c r="AP126" i="7"/>
  <c r="AQ126" i="7"/>
  <c r="AR126" i="7"/>
  <c r="AS126" i="7"/>
  <c r="AT126" i="7"/>
  <c r="AU126" i="7"/>
  <c r="AV126" i="7"/>
  <c r="AW126" i="7"/>
  <c r="AX126" i="7"/>
  <c r="AY126" i="7"/>
  <c r="AZ126" i="7"/>
  <c r="BA126" i="7"/>
  <c r="BS126" i="7"/>
  <c r="BT126" i="7"/>
  <c r="BU126" i="7"/>
  <c r="BV126" i="7"/>
  <c r="BW126" i="7"/>
  <c r="BX126" i="7"/>
  <c r="BY126" i="7"/>
  <c r="CQ126" i="7"/>
  <c r="CR126" i="7"/>
  <c r="CS126" i="7"/>
  <c r="CT126" i="7"/>
  <c r="CU126" i="7"/>
  <c r="CV126" i="7"/>
  <c r="CW126" i="7"/>
  <c r="DO126" i="7"/>
  <c r="DP126" i="7"/>
  <c r="DQ126" i="7"/>
  <c r="DR126" i="7"/>
  <c r="DS126" i="7"/>
  <c r="DT126" i="7"/>
  <c r="DU126" i="7"/>
  <c r="A127" i="7"/>
  <c r="B127" i="7"/>
  <c r="AI127" i="9" s="1"/>
  <c r="C127" i="7"/>
  <c r="D127" i="7"/>
  <c r="E127" i="7"/>
  <c r="F127" i="7"/>
  <c r="G127" i="7"/>
  <c r="H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BN127" i="9" s="1"/>
  <c r="AO127" i="7"/>
  <c r="AP127" i="7"/>
  <c r="AQ127" i="7"/>
  <c r="AR127" i="7"/>
  <c r="AS127" i="7"/>
  <c r="AT127" i="7"/>
  <c r="AU127" i="7"/>
  <c r="AV127" i="7"/>
  <c r="AW127" i="7"/>
  <c r="AX127" i="7"/>
  <c r="AY127" i="7"/>
  <c r="AZ127" i="7"/>
  <c r="BA127" i="7"/>
  <c r="BS127" i="7"/>
  <c r="BT127" i="7"/>
  <c r="BU127" i="7"/>
  <c r="BV127" i="7"/>
  <c r="BW127" i="7"/>
  <c r="BX127" i="7"/>
  <c r="BY127" i="7"/>
  <c r="CQ127" i="7"/>
  <c r="CR127" i="7"/>
  <c r="CS127" i="7"/>
  <c r="CT127" i="7"/>
  <c r="CU127" i="7"/>
  <c r="CV127" i="7"/>
  <c r="CW127" i="7"/>
  <c r="DO127" i="7"/>
  <c r="DP127" i="7"/>
  <c r="DQ127" i="7"/>
  <c r="DR127" i="7"/>
  <c r="DS127" i="7"/>
  <c r="DT127" i="7"/>
  <c r="DU127" i="7"/>
  <c r="A128" i="7"/>
  <c r="B128" i="7"/>
  <c r="AI128" i="9" s="1"/>
  <c r="C128" i="7"/>
  <c r="D128" i="7"/>
  <c r="E128" i="7"/>
  <c r="F128" i="7"/>
  <c r="G128" i="7"/>
  <c r="H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BN128" i="9" s="1"/>
  <c r="AO128" i="7"/>
  <c r="AP128" i="7"/>
  <c r="AQ128" i="7"/>
  <c r="AR128" i="7"/>
  <c r="AS128" i="7"/>
  <c r="AT128" i="7"/>
  <c r="AU128" i="7"/>
  <c r="AV128" i="7"/>
  <c r="AW128" i="7"/>
  <c r="AX128" i="7"/>
  <c r="AY128" i="7"/>
  <c r="AZ128" i="7"/>
  <c r="BA128" i="7"/>
  <c r="BS128" i="7"/>
  <c r="BT128" i="7"/>
  <c r="BU128" i="7"/>
  <c r="BV128" i="7"/>
  <c r="BW128" i="7"/>
  <c r="BX128" i="7"/>
  <c r="BY128" i="7"/>
  <c r="CQ128" i="7"/>
  <c r="CR128" i="7"/>
  <c r="CS128" i="7"/>
  <c r="CT128" i="7"/>
  <c r="CU128" i="7"/>
  <c r="CV128" i="7"/>
  <c r="CW128" i="7"/>
  <c r="DO128" i="7"/>
  <c r="DP128" i="7"/>
  <c r="DQ128" i="7"/>
  <c r="DR128" i="7"/>
  <c r="DS128" i="7"/>
  <c r="DT128" i="7"/>
  <c r="DU128" i="7"/>
  <c r="A129" i="7"/>
  <c r="B129" i="7"/>
  <c r="AI129" i="9" s="1"/>
  <c r="C129" i="7"/>
  <c r="D129" i="7"/>
  <c r="E129" i="7"/>
  <c r="F129" i="7"/>
  <c r="G129" i="7"/>
  <c r="H129" i="7"/>
  <c r="Z129" i="7"/>
  <c r="AA129" i="7"/>
  <c r="AB129" i="7"/>
  <c r="AC129" i="7"/>
  <c r="AD129" i="7"/>
  <c r="AE129" i="7"/>
  <c r="AF129" i="7"/>
  <c r="AG129" i="7"/>
  <c r="BM129" i="9" s="1"/>
  <c r="AH129" i="7"/>
  <c r="AI129" i="7"/>
  <c r="AJ129" i="7"/>
  <c r="AK129" i="7"/>
  <c r="AL129" i="7"/>
  <c r="AM129" i="7"/>
  <c r="AN129" i="7"/>
  <c r="BN129" i="9" s="1"/>
  <c r="AO129" i="7"/>
  <c r="AP129" i="7"/>
  <c r="AQ129" i="7"/>
  <c r="AR129" i="7"/>
  <c r="AS129" i="7"/>
  <c r="AT129" i="7"/>
  <c r="AU129" i="7"/>
  <c r="AV129" i="7"/>
  <c r="AW129" i="7"/>
  <c r="AX129" i="7"/>
  <c r="AY129" i="7"/>
  <c r="AZ129" i="7"/>
  <c r="BA129" i="7"/>
  <c r="BS129" i="7"/>
  <c r="BT129" i="7"/>
  <c r="BU129" i="7"/>
  <c r="BV129" i="7"/>
  <c r="BW129" i="7"/>
  <c r="BX129" i="7"/>
  <c r="BY129" i="7"/>
  <c r="CQ129" i="7"/>
  <c r="CR129" i="7"/>
  <c r="CS129" i="7"/>
  <c r="CT129" i="7"/>
  <c r="CU129" i="7"/>
  <c r="CV129" i="7"/>
  <c r="CW129" i="7"/>
  <c r="DO129" i="7"/>
  <c r="DP129" i="7"/>
  <c r="DQ129" i="7"/>
  <c r="DR129" i="7"/>
  <c r="DS129" i="7"/>
  <c r="DT129" i="7"/>
  <c r="DU129" i="7"/>
  <c r="A130" i="7"/>
  <c r="B130" i="7"/>
  <c r="AI130" i="9" s="1"/>
  <c r="C130" i="7"/>
  <c r="D130" i="7"/>
  <c r="E130" i="7"/>
  <c r="F130" i="7"/>
  <c r="G130" i="7"/>
  <c r="H130" i="7"/>
  <c r="Z130" i="7"/>
  <c r="AA130" i="7"/>
  <c r="AB130" i="7"/>
  <c r="AC130" i="7"/>
  <c r="AD130" i="7"/>
  <c r="AE130" i="7"/>
  <c r="AF130" i="7"/>
  <c r="AG130" i="7"/>
  <c r="BM130" i="9" s="1"/>
  <c r="AH130" i="7"/>
  <c r="AI130" i="7"/>
  <c r="AJ130" i="7"/>
  <c r="AK130" i="7"/>
  <c r="AL130" i="7"/>
  <c r="AM130" i="7"/>
  <c r="AN130" i="7"/>
  <c r="BN130" i="9" s="1"/>
  <c r="AO130" i="7"/>
  <c r="AP130" i="7"/>
  <c r="AQ130" i="7"/>
  <c r="AR130" i="7"/>
  <c r="AS130" i="7"/>
  <c r="AT130" i="7"/>
  <c r="AU130" i="7"/>
  <c r="AV130" i="7"/>
  <c r="AW130" i="7"/>
  <c r="AX130" i="7"/>
  <c r="AY130" i="7"/>
  <c r="AZ130" i="7"/>
  <c r="BA130" i="7"/>
  <c r="BS130" i="7"/>
  <c r="BT130" i="7"/>
  <c r="BU130" i="7"/>
  <c r="BV130" i="7"/>
  <c r="BW130" i="7"/>
  <c r="BX130" i="7"/>
  <c r="BY130" i="7"/>
  <c r="CQ130" i="7"/>
  <c r="CR130" i="7"/>
  <c r="CS130" i="7"/>
  <c r="CT130" i="7"/>
  <c r="CU130" i="7"/>
  <c r="CV130" i="7"/>
  <c r="CW130" i="7"/>
  <c r="DO130" i="7"/>
  <c r="DP130" i="7"/>
  <c r="DQ130" i="7"/>
  <c r="DR130" i="7"/>
  <c r="DS130" i="7"/>
  <c r="DT130" i="7"/>
  <c r="DU130" i="7"/>
  <c r="A131" i="7"/>
  <c r="B131" i="7"/>
  <c r="AI131" i="9" s="1"/>
  <c r="C131" i="7"/>
  <c r="D131" i="7"/>
  <c r="E131" i="7"/>
  <c r="F131" i="7"/>
  <c r="G131" i="7"/>
  <c r="H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BN131" i="9" s="1"/>
  <c r="AO131" i="7"/>
  <c r="AP131" i="7"/>
  <c r="AQ131" i="7"/>
  <c r="AR131" i="7"/>
  <c r="AS131" i="7"/>
  <c r="AT131" i="7"/>
  <c r="AU131" i="7"/>
  <c r="AV131" i="7"/>
  <c r="AW131" i="7"/>
  <c r="AX131" i="7"/>
  <c r="AY131" i="7"/>
  <c r="AZ131" i="7"/>
  <c r="BA131" i="7"/>
  <c r="BS131" i="7"/>
  <c r="BT131" i="7"/>
  <c r="BU131" i="7"/>
  <c r="BV131" i="7"/>
  <c r="BW131" i="7"/>
  <c r="BX131" i="7"/>
  <c r="BY131" i="7"/>
  <c r="CQ131" i="7"/>
  <c r="CR131" i="7"/>
  <c r="CS131" i="7"/>
  <c r="CT131" i="7"/>
  <c r="CU131" i="7"/>
  <c r="CV131" i="7"/>
  <c r="CW131" i="7"/>
  <c r="DO131" i="7"/>
  <c r="DP131" i="7"/>
  <c r="DQ131" i="7"/>
  <c r="DR131" i="7"/>
  <c r="DS131" i="7"/>
  <c r="DT131" i="7"/>
  <c r="DU131" i="7"/>
  <c r="A132" i="7"/>
  <c r="B132" i="7"/>
  <c r="AI132" i="9" s="1"/>
  <c r="C132" i="7"/>
  <c r="D132" i="7"/>
  <c r="E132" i="7"/>
  <c r="F132" i="7"/>
  <c r="G132" i="7"/>
  <c r="H132" i="7"/>
  <c r="Z132" i="7"/>
  <c r="AA132" i="7"/>
  <c r="AB132" i="7"/>
  <c r="AC132" i="7"/>
  <c r="AD132" i="7"/>
  <c r="AE132" i="7"/>
  <c r="AF132" i="7"/>
  <c r="AG132" i="7"/>
  <c r="BM132" i="9" s="1"/>
  <c r="AH132" i="7"/>
  <c r="AI132" i="7"/>
  <c r="AJ132" i="7"/>
  <c r="AK132" i="7"/>
  <c r="AL132" i="7"/>
  <c r="AM132" i="7"/>
  <c r="AN132" i="7"/>
  <c r="BN132" i="9" s="1"/>
  <c r="AO132" i="7"/>
  <c r="AP132" i="7"/>
  <c r="AQ132" i="7"/>
  <c r="AR132" i="7"/>
  <c r="AS132" i="7"/>
  <c r="AT132" i="7"/>
  <c r="AU132" i="7"/>
  <c r="AV132" i="7"/>
  <c r="AW132" i="7"/>
  <c r="AX132" i="7"/>
  <c r="AY132" i="7"/>
  <c r="AZ132" i="7"/>
  <c r="BA132" i="7"/>
  <c r="BS132" i="7"/>
  <c r="BT132" i="7"/>
  <c r="BU132" i="7"/>
  <c r="BV132" i="7"/>
  <c r="BW132" i="7"/>
  <c r="BX132" i="7"/>
  <c r="BY132" i="7"/>
  <c r="CQ132" i="7"/>
  <c r="CR132" i="7"/>
  <c r="CS132" i="7"/>
  <c r="CT132" i="7"/>
  <c r="CU132" i="7"/>
  <c r="CV132" i="7"/>
  <c r="CW132" i="7"/>
  <c r="DO132" i="7"/>
  <c r="DP132" i="7"/>
  <c r="DQ132" i="7"/>
  <c r="DR132" i="7"/>
  <c r="DS132" i="7"/>
  <c r="DT132" i="7"/>
  <c r="DU132" i="7"/>
  <c r="A133" i="7"/>
  <c r="B133" i="7"/>
  <c r="AI133" i="9" s="1"/>
  <c r="C133" i="7"/>
  <c r="D133" i="7"/>
  <c r="E133" i="7"/>
  <c r="F133" i="7"/>
  <c r="G133" i="7"/>
  <c r="H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BN133" i="9" s="1"/>
  <c r="AO133" i="7"/>
  <c r="AP133" i="7"/>
  <c r="AQ133" i="7"/>
  <c r="AR133" i="7"/>
  <c r="AS133" i="7"/>
  <c r="AT133" i="7"/>
  <c r="AU133" i="7"/>
  <c r="AV133" i="7"/>
  <c r="AW133" i="7"/>
  <c r="AX133" i="7"/>
  <c r="AY133" i="7"/>
  <c r="AZ133" i="7"/>
  <c r="BA133" i="7"/>
  <c r="BS133" i="7"/>
  <c r="BT133" i="7"/>
  <c r="BU133" i="7"/>
  <c r="BV133" i="7"/>
  <c r="BW133" i="7"/>
  <c r="BX133" i="7"/>
  <c r="BY133" i="7"/>
  <c r="CQ133" i="7"/>
  <c r="CR133" i="7"/>
  <c r="CS133" i="7"/>
  <c r="CT133" i="7"/>
  <c r="CU133" i="7"/>
  <c r="CV133" i="7"/>
  <c r="CW133" i="7"/>
  <c r="DO133" i="7"/>
  <c r="DP133" i="7"/>
  <c r="DQ133" i="7"/>
  <c r="DR133" i="7"/>
  <c r="DS133" i="7"/>
  <c r="DT133" i="7"/>
  <c r="DU133" i="7"/>
  <c r="A134" i="7"/>
  <c r="B134" i="7"/>
  <c r="AI134" i="9" s="1"/>
  <c r="C134" i="7"/>
  <c r="D134" i="7"/>
  <c r="E134" i="7"/>
  <c r="F134" i="7"/>
  <c r="G134" i="7"/>
  <c r="H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BN134" i="9" s="1"/>
  <c r="AO134" i="7"/>
  <c r="AP134" i="7"/>
  <c r="AQ134" i="7"/>
  <c r="AR134" i="7"/>
  <c r="AS134" i="7"/>
  <c r="AT134" i="7"/>
  <c r="AU134" i="7"/>
  <c r="AV134" i="7"/>
  <c r="AW134" i="7"/>
  <c r="AX134" i="7"/>
  <c r="AY134" i="7"/>
  <c r="AZ134" i="7"/>
  <c r="BA134" i="7"/>
  <c r="BS134" i="7"/>
  <c r="BT134" i="7"/>
  <c r="BU134" i="7"/>
  <c r="BV134" i="7"/>
  <c r="BW134" i="7"/>
  <c r="BX134" i="7"/>
  <c r="BY134" i="7"/>
  <c r="CQ134" i="7"/>
  <c r="CR134" i="7"/>
  <c r="CS134" i="7"/>
  <c r="CT134" i="7"/>
  <c r="CU134" i="7"/>
  <c r="CV134" i="7"/>
  <c r="CW134" i="7"/>
  <c r="DO134" i="7"/>
  <c r="DP134" i="7"/>
  <c r="DQ134" i="7"/>
  <c r="DR134" i="7"/>
  <c r="DS134" i="7"/>
  <c r="DT134" i="7"/>
  <c r="DU134" i="7"/>
  <c r="A135" i="7"/>
  <c r="B135" i="7"/>
  <c r="AI135" i="9" s="1"/>
  <c r="C135" i="7"/>
  <c r="D135" i="7"/>
  <c r="E135" i="7"/>
  <c r="F135" i="7"/>
  <c r="G135" i="7"/>
  <c r="H135" i="7"/>
  <c r="Z135" i="7"/>
  <c r="AA135" i="7"/>
  <c r="AB135" i="7"/>
  <c r="AC135" i="7"/>
  <c r="AD135" i="7"/>
  <c r="AE135" i="7"/>
  <c r="AF135" i="7"/>
  <c r="AG135" i="7"/>
  <c r="BM135" i="9" s="1"/>
  <c r="AH135" i="7"/>
  <c r="AI135" i="7"/>
  <c r="AJ135" i="7"/>
  <c r="AK135" i="7"/>
  <c r="AL135" i="7"/>
  <c r="AM135" i="7"/>
  <c r="AN135" i="7"/>
  <c r="BN135" i="9" s="1"/>
  <c r="AO135" i="7"/>
  <c r="AP135" i="7"/>
  <c r="AQ135" i="7"/>
  <c r="AR135" i="7"/>
  <c r="AS135" i="7"/>
  <c r="AT135" i="7"/>
  <c r="AU135" i="7"/>
  <c r="AV135" i="7"/>
  <c r="AW135" i="7"/>
  <c r="AX135" i="7"/>
  <c r="AY135" i="7"/>
  <c r="AZ135" i="7"/>
  <c r="BA135" i="7"/>
  <c r="BS135" i="7"/>
  <c r="BT135" i="7"/>
  <c r="BU135" i="7"/>
  <c r="BV135" i="7"/>
  <c r="BW135" i="7"/>
  <c r="BX135" i="7"/>
  <c r="BY135" i="7"/>
  <c r="CQ135" i="7"/>
  <c r="CR135" i="7"/>
  <c r="CS135" i="7"/>
  <c r="CT135" i="7"/>
  <c r="CU135" i="7"/>
  <c r="CV135" i="7"/>
  <c r="CW135" i="7"/>
  <c r="DO135" i="7"/>
  <c r="DP135" i="7"/>
  <c r="DQ135" i="7"/>
  <c r="DR135" i="7"/>
  <c r="DS135" i="7"/>
  <c r="DT135" i="7"/>
  <c r="DU135" i="7"/>
  <c r="A136" i="7"/>
  <c r="B136" i="7"/>
  <c r="AI136" i="9" s="1"/>
  <c r="C136" i="7"/>
  <c r="D136" i="7"/>
  <c r="E136" i="7"/>
  <c r="F136" i="7"/>
  <c r="G136" i="7"/>
  <c r="H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BN136" i="9" s="1"/>
  <c r="AO136" i="7"/>
  <c r="AP136" i="7"/>
  <c r="AQ136" i="7"/>
  <c r="AR136" i="7"/>
  <c r="AS136" i="7"/>
  <c r="AT136" i="7"/>
  <c r="AU136" i="7"/>
  <c r="AV136" i="7"/>
  <c r="AW136" i="7"/>
  <c r="AX136" i="7"/>
  <c r="AY136" i="7"/>
  <c r="AZ136" i="7"/>
  <c r="BA136" i="7"/>
  <c r="BS136" i="7"/>
  <c r="BT136" i="7"/>
  <c r="BU136" i="7"/>
  <c r="BV136" i="7"/>
  <c r="BW136" i="7"/>
  <c r="BX136" i="7"/>
  <c r="BY136" i="7"/>
  <c r="CQ136" i="7"/>
  <c r="CR136" i="7"/>
  <c r="CS136" i="7"/>
  <c r="CT136" i="7"/>
  <c r="CU136" i="7"/>
  <c r="CV136" i="7"/>
  <c r="CW136" i="7"/>
  <c r="DO136" i="7"/>
  <c r="DP136" i="7"/>
  <c r="DQ136" i="7"/>
  <c r="DR136" i="7"/>
  <c r="DS136" i="7"/>
  <c r="DT136" i="7"/>
  <c r="DU136" i="7"/>
  <c r="A137" i="7"/>
  <c r="B137" i="7"/>
  <c r="AI137" i="9" s="1"/>
  <c r="C137" i="7"/>
  <c r="D137" i="7"/>
  <c r="E137" i="7"/>
  <c r="F137" i="7"/>
  <c r="G137" i="7"/>
  <c r="H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BN137" i="9" s="1"/>
  <c r="AO137" i="7"/>
  <c r="AP137" i="7"/>
  <c r="AQ137" i="7"/>
  <c r="AR137" i="7"/>
  <c r="AS137" i="7"/>
  <c r="AT137" i="7"/>
  <c r="AU137" i="7"/>
  <c r="AV137" i="7"/>
  <c r="AW137" i="7"/>
  <c r="AX137" i="7"/>
  <c r="AY137" i="7"/>
  <c r="AZ137" i="7"/>
  <c r="BA137" i="7"/>
  <c r="BS137" i="7"/>
  <c r="BT137" i="7"/>
  <c r="BU137" i="7"/>
  <c r="BV137" i="7"/>
  <c r="BW137" i="7"/>
  <c r="BX137" i="7"/>
  <c r="BY137" i="7"/>
  <c r="CQ137" i="7"/>
  <c r="CR137" i="7"/>
  <c r="CS137" i="7"/>
  <c r="CT137" i="7"/>
  <c r="CU137" i="7"/>
  <c r="CV137" i="7"/>
  <c r="CW137" i="7"/>
  <c r="DO137" i="7"/>
  <c r="DP137" i="7"/>
  <c r="DQ137" i="7"/>
  <c r="DR137" i="7"/>
  <c r="DS137" i="7"/>
  <c r="DT137" i="7"/>
  <c r="DU137" i="7"/>
  <c r="A138" i="7"/>
  <c r="B138" i="7"/>
  <c r="AI138" i="9" s="1"/>
  <c r="C138" i="7"/>
  <c r="D138" i="7"/>
  <c r="E138" i="7"/>
  <c r="F138" i="7"/>
  <c r="G138" i="7"/>
  <c r="H138" i="7"/>
  <c r="Z138" i="7"/>
  <c r="AA138" i="7"/>
  <c r="AB138" i="7"/>
  <c r="AC138" i="7"/>
  <c r="AD138" i="7"/>
  <c r="AE138" i="7"/>
  <c r="AF138" i="7"/>
  <c r="AG138" i="7"/>
  <c r="BM138" i="9" s="1"/>
  <c r="AH138" i="7"/>
  <c r="AI138" i="7"/>
  <c r="AJ138" i="7"/>
  <c r="AK138" i="7"/>
  <c r="AL138" i="7"/>
  <c r="AM138" i="7"/>
  <c r="AN138" i="7"/>
  <c r="BN138" i="9" s="1"/>
  <c r="AO138" i="7"/>
  <c r="AP138" i="7"/>
  <c r="AQ138" i="7"/>
  <c r="AR138" i="7"/>
  <c r="AS138" i="7"/>
  <c r="AT138" i="7"/>
  <c r="AU138" i="7"/>
  <c r="AV138" i="7"/>
  <c r="AW138" i="7"/>
  <c r="AX138" i="7"/>
  <c r="AY138" i="7"/>
  <c r="AZ138" i="7"/>
  <c r="BA138" i="7"/>
  <c r="BS138" i="7"/>
  <c r="BT138" i="7"/>
  <c r="BU138" i="7"/>
  <c r="BV138" i="7"/>
  <c r="BW138" i="7"/>
  <c r="BX138" i="7"/>
  <c r="BY138" i="7"/>
  <c r="CQ138" i="7"/>
  <c r="CR138" i="7"/>
  <c r="CS138" i="7"/>
  <c r="CT138" i="7"/>
  <c r="CU138" i="7"/>
  <c r="CV138" i="7"/>
  <c r="CW138" i="7"/>
  <c r="DO138" i="7"/>
  <c r="DP138" i="7"/>
  <c r="DQ138" i="7"/>
  <c r="DR138" i="7"/>
  <c r="DS138" i="7"/>
  <c r="DT138" i="7"/>
  <c r="DU138" i="7"/>
  <c r="A139" i="7"/>
  <c r="B139" i="7"/>
  <c r="AI139" i="9" s="1"/>
  <c r="C139" i="7"/>
  <c r="D139" i="7"/>
  <c r="E139" i="7"/>
  <c r="F139" i="7"/>
  <c r="G139" i="7"/>
  <c r="H139" i="7"/>
  <c r="Z139" i="7"/>
  <c r="AA139" i="7"/>
  <c r="AB139" i="7"/>
  <c r="AC139" i="7"/>
  <c r="AD139" i="7"/>
  <c r="AE139" i="7"/>
  <c r="AF139" i="7"/>
  <c r="AG139" i="7"/>
  <c r="BM139" i="9" s="1"/>
  <c r="AH139" i="7"/>
  <c r="AI139" i="7"/>
  <c r="AJ139" i="7"/>
  <c r="AK139" i="7"/>
  <c r="AL139" i="7"/>
  <c r="AM139" i="7"/>
  <c r="AN139" i="7"/>
  <c r="BN139" i="9" s="1"/>
  <c r="AO139" i="7"/>
  <c r="AP139" i="7"/>
  <c r="AQ139" i="7"/>
  <c r="AR139" i="7"/>
  <c r="AS139" i="7"/>
  <c r="AT139" i="7"/>
  <c r="AU139" i="7"/>
  <c r="AV139" i="7"/>
  <c r="AW139" i="7"/>
  <c r="AX139" i="7"/>
  <c r="AY139" i="7"/>
  <c r="AZ139" i="7"/>
  <c r="BA139" i="7"/>
  <c r="BS139" i="7"/>
  <c r="BT139" i="7"/>
  <c r="BU139" i="7"/>
  <c r="BV139" i="7"/>
  <c r="BW139" i="7"/>
  <c r="BX139" i="7"/>
  <c r="BY139" i="7"/>
  <c r="CQ139" i="7"/>
  <c r="CR139" i="7"/>
  <c r="CS139" i="7"/>
  <c r="CT139" i="7"/>
  <c r="CU139" i="7"/>
  <c r="CV139" i="7"/>
  <c r="CW139" i="7"/>
  <c r="DO139" i="7"/>
  <c r="DP139" i="7"/>
  <c r="DQ139" i="7"/>
  <c r="DR139" i="7"/>
  <c r="DS139" i="7"/>
  <c r="DT139" i="7"/>
  <c r="DU139" i="7"/>
  <c r="A140" i="7"/>
  <c r="B140" i="7"/>
  <c r="AI140" i="9" s="1"/>
  <c r="C140" i="7"/>
  <c r="D140" i="7"/>
  <c r="E140" i="7"/>
  <c r="F140" i="7"/>
  <c r="G140" i="7"/>
  <c r="H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BN140" i="9" s="1"/>
  <c r="AO140" i="7"/>
  <c r="AP140" i="7"/>
  <c r="AQ140" i="7"/>
  <c r="AR140" i="7"/>
  <c r="AS140" i="7"/>
  <c r="AT140" i="7"/>
  <c r="AU140" i="7"/>
  <c r="AV140" i="7"/>
  <c r="AW140" i="7"/>
  <c r="AX140" i="7"/>
  <c r="AY140" i="7"/>
  <c r="AZ140" i="7"/>
  <c r="BA140" i="7"/>
  <c r="BS140" i="7"/>
  <c r="BT140" i="7"/>
  <c r="BU140" i="7"/>
  <c r="BV140" i="7"/>
  <c r="BW140" i="7"/>
  <c r="BX140" i="7"/>
  <c r="BY140" i="7"/>
  <c r="CQ140" i="7"/>
  <c r="CR140" i="7"/>
  <c r="CS140" i="7"/>
  <c r="CT140" i="7"/>
  <c r="CU140" i="7"/>
  <c r="CV140" i="7"/>
  <c r="CW140" i="7"/>
  <c r="DO140" i="7"/>
  <c r="DP140" i="7"/>
  <c r="DQ140" i="7"/>
  <c r="DR140" i="7"/>
  <c r="DS140" i="7"/>
  <c r="DT140" i="7"/>
  <c r="DU140" i="7"/>
  <c r="A141" i="7"/>
  <c r="B141" i="7"/>
  <c r="AI141" i="9" s="1"/>
  <c r="C141" i="7"/>
  <c r="D141" i="7"/>
  <c r="E141" i="7"/>
  <c r="F141" i="7"/>
  <c r="G141" i="7"/>
  <c r="H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BN141" i="9" s="1"/>
  <c r="AO141" i="7"/>
  <c r="AP141" i="7"/>
  <c r="AQ141" i="7"/>
  <c r="AR141" i="7"/>
  <c r="AS141" i="7"/>
  <c r="AT141" i="7"/>
  <c r="AU141" i="7"/>
  <c r="AV141" i="7"/>
  <c r="AW141" i="7"/>
  <c r="AX141" i="7"/>
  <c r="AY141" i="7"/>
  <c r="AZ141" i="7"/>
  <c r="BA141" i="7"/>
  <c r="BS141" i="7"/>
  <c r="BT141" i="7"/>
  <c r="BU141" i="7"/>
  <c r="BV141" i="7"/>
  <c r="BW141" i="7"/>
  <c r="BX141" i="7"/>
  <c r="BY141" i="7"/>
  <c r="CQ141" i="7"/>
  <c r="CR141" i="7"/>
  <c r="CS141" i="7"/>
  <c r="CT141" i="7"/>
  <c r="CU141" i="7"/>
  <c r="CV141" i="7"/>
  <c r="CW141" i="7"/>
  <c r="DO141" i="7"/>
  <c r="DP141" i="7"/>
  <c r="DQ141" i="7"/>
  <c r="DR141" i="7"/>
  <c r="DS141" i="7"/>
  <c r="DT141" i="7"/>
  <c r="DU141" i="7"/>
  <c r="A142" i="7"/>
  <c r="B142" i="7"/>
  <c r="AI142" i="9" s="1"/>
  <c r="C142" i="7"/>
  <c r="D142" i="7"/>
  <c r="E142" i="7"/>
  <c r="F142" i="7"/>
  <c r="G142" i="7"/>
  <c r="H142" i="7"/>
  <c r="Z142" i="7"/>
  <c r="AA142" i="7"/>
  <c r="AB142" i="7"/>
  <c r="AC142" i="7"/>
  <c r="AD142" i="7"/>
  <c r="AE142" i="7"/>
  <c r="AF142" i="7"/>
  <c r="AG142" i="7"/>
  <c r="BM142" i="9" s="1"/>
  <c r="AH142" i="7"/>
  <c r="AI142" i="7"/>
  <c r="AJ142" i="7"/>
  <c r="AK142" i="7"/>
  <c r="AL142" i="7"/>
  <c r="AM142" i="7"/>
  <c r="AN142" i="7"/>
  <c r="BN142" i="9" s="1"/>
  <c r="AO142" i="7"/>
  <c r="AP142" i="7"/>
  <c r="AQ142" i="7"/>
  <c r="AR142" i="7"/>
  <c r="AS142" i="7"/>
  <c r="AT142" i="7"/>
  <c r="AU142" i="7"/>
  <c r="AV142" i="7"/>
  <c r="AW142" i="7"/>
  <c r="AX142" i="7"/>
  <c r="AY142" i="7"/>
  <c r="AZ142" i="7"/>
  <c r="BA142" i="7"/>
  <c r="BS142" i="7"/>
  <c r="BT142" i="7"/>
  <c r="BU142" i="7"/>
  <c r="BV142" i="7"/>
  <c r="BW142" i="7"/>
  <c r="BX142" i="7"/>
  <c r="BY142" i="7"/>
  <c r="CQ142" i="7"/>
  <c r="CR142" i="7"/>
  <c r="CS142" i="7"/>
  <c r="CT142" i="7"/>
  <c r="CU142" i="7"/>
  <c r="CV142" i="7"/>
  <c r="CW142" i="7"/>
  <c r="DO142" i="7"/>
  <c r="DP142" i="7"/>
  <c r="DQ142" i="7"/>
  <c r="DR142" i="7"/>
  <c r="DS142" i="7"/>
  <c r="DT142" i="7"/>
  <c r="DU142" i="7"/>
  <c r="A143" i="7"/>
  <c r="B143" i="7"/>
  <c r="AI143" i="9" s="1"/>
  <c r="C143" i="7"/>
  <c r="D143" i="7"/>
  <c r="E143" i="7"/>
  <c r="F143" i="7"/>
  <c r="G143" i="7"/>
  <c r="H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BN143" i="9" s="1"/>
  <c r="AO143" i="7"/>
  <c r="AP143" i="7"/>
  <c r="AQ143" i="7"/>
  <c r="AR143" i="7"/>
  <c r="AS143" i="7"/>
  <c r="AT143" i="7"/>
  <c r="AU143" i="7"/>
  <c r="AV143" i="7"/>
  <c r="AW143" i="7"/>
  <c r="AX143" i="7"/>
  <c r="AY143" i="7"/>
  <c r="AZ143" i="7"/>
  <c r="BA143" i="7"/>
  <c r="BS143" i="7"/>
  <c r="BT143" i="7"/>
  <c r="BU143" i="7"/>
  <c r="BV143" i="7"/>
  <c r="BW143" i="7"/>
  <c r="BX143" i="7"/>
  <c r="BY143" i="7"/>
  <c r="CQ143" i="7"/>
  <c r="CR143" i="7"/>
  <c r="CS143" i="7"/>
  <c r="CT143" i="7"/>
  <c r="CU143" i="7"/>
  <c r="CV143" i="7"/>
  <c r="CW143" i="7"/>
  <c r="DO143" i="7"/>
  <c r="DP143" i="7"/>
  <c r="DQ143" i="7"/>
  <c r="DR143" i="7"/>
  <c r="DS143" i="7"/>
  <c r="DT143" i="7"/>
  <c r="DU143" i="7"/>
  <c r="A144" i="7"/>
  <c r="B144" i="7"/>
  <c r="AI144" i="9" s="1"/>
  <c r="C144" i="7"/>
  <c r="D144" i="7"/>
  <c r="E144" i="7"/>
  <c r="F144" i="7"/>
  <c r="G144" i="7"/>
  <c r="H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BN144" i="9" s="1"/>
  <c r="AO144" i="7"/>
  <c r="AP144" i="7"/>
  <c r="AQ144" i="7"/>
  <c r="AR144" i="7"/>
  <c r="AS144" i="7"/>
  <c r="AT144" i="7"/>
  <c r="AU144" i="7"/>
  <c r="AV144" i="7"/>
  <c r="AW144" i="7"/>
  <c r="AX144" i="7"/>
  <c r="AY144" i="7"/>
  <c r="AZ144" i="7"/>
  <c r="BA144" i="7"/>
  <c r="BS144" i="7"/>
  <c r="BT144" i="7"/>
  <c r="BU144" i="7"/>
  <c r="BV144" i="7"/>
  <c r="BW144" i="7"/>
  <c r="BX144" i="7"/>
  <c r="BY144" i="7"/>
  <c r="CQ144" i="7"/>
  <c r="CR144" i="7"/>
  <c r="CS144" i="7"/>
  <c r="CT144" i="7"/>
  <c r="CU144" i="7"/>
  <c r="CV144" i="7"/>
  <c r="CW144" i="7"/>
  <c r="DO144" i="7"/>
  <c r="DP144" i="7"/>
  <c r="DQ144" i="7"/>
  <c r="DR144" i="7"/>
  <c r="DS144" i="7"/>
  <c r="DT144" i="7"/>
  <c r="DU144" i="7"/>
  <c r="A145" i="7"/>
  <c r="B145" i="7"/>
  <c r="AI145" i="9" s="1"/>
  <c r="C145" i="7"/>
  <c r="D145" i="7"/>
  <c r="E145" i="7"/>
  <c r="F145" i="7"/>
  <c r="G145" i="7"/>
  <c r="H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BN145" i="9" s="1"/>
  <c r="AO145" i="7"/>
  <c r="AP145" i="7"/>
  <c r="AQ145" i="7"/>
  <c r="AR145" i="7"/>
  <c r="AS145" i="7"/>
  <c r="AT145" i="7"/>
  <c r="AU145" i="7"/>
  <c r="AV145" i="7"/>
  <c r="AW145" i="7"/>
  <c r="AX145" i="7"/>
  <c r="AY145" i="7"/>
  <c r="AZ145" i="7"/>
  <c r="BA145" i="7"/>
  <c r="BS145" i="7"/>
  <c r="BT145" i="7"/>
  <c r="BU145" i="7"/>
  <c r="BV145" i="7"/>
  <c r="BW145" i="7"/>
  <c r="BX145" i="7"/>
  <c r="BY145" i="7"/>
  <c r="CQ145" i="7"/>
  <c r="CR145" i="7"/>
  <c r="CS145" i="7"/>
  <c r="CT145" i="7"/>
  <c r="CU145" i="7"/>
  <c r="CV145" i="7"/>
  <c r="CW145" i="7"/>
  <c r="DO145" i="7"/>
  <c r="DP145" i="7"/>
  <c r="DQ145" i="7"/>
  <c r="DR145" i="7"/>
  <c r="DS145" i="7"/>
  <c r="DT145" i="7"/>
  <c r="DU145" i="7"/>
  <c r="A146" i="7"/>
  <c r="B146" i="7"/>
  <c r="AI146" i="9" s="1"/>
  <c r="C146" i="7"/>
  <c r="D146" i="7"/>
  <c r="E146" i="7"/>
  <c r="F146" i="7"/>
  <c r="G146" i="7"/>
  <c r="H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BN146" i="9" s="1"/>
  <c r="AO146" i="7"/>
  <c r="AP146" i="7"/>
  <c r="AQ146" i="7"/>
  <c r="AR146" i="7"/>
  <c r="AS146" i="7"/>
  <c r="AT146" i="7"/>
  <c r="AU146" i="7"/>
  <c r="AV146" i="7"/>
  <c r="AW146" i="7"/>
  <c r="AX146" i="7"/>
  <c r="AY146" i="7"/>
  <c r="AZ146" i="7"/>
  <c r="BA146" i="7"/>
  <c r="BS146" i="7"/>
  <c r="BT146" i="7"/>
  <c r="BU146" i="7"/>
  <c r="BV146" i="7"/>
  <c r="BW146" i="7"/>
  <c r="BX146" i="7"/>
  <c r="BY146" i="7"/>
  <c r="CQ146" i="7"/>
  <c r="CR146" i="7"/>
  <c r="CS146" i="7"/>
  <c r="CT146" i="7"/>
  <c r="CU146" i="7"/>
  <c r="CV146" i="7"/>
  <c r="CW146" i="7"/>
  <c r="DO146" i="7"/>
  <c r="DP146" i="7"/>
  <c r="DQ146" i="7"/>
  <c r="DR146" i="7"/>
  <c r="DS146" i="7"/>
  <c r="DT146" i="7"/>
  <c r="DU146" i="7"/>
  <c r="A4" i="32"/>
  <c r="AX4" i="32" s="1"/>
  <c r="AU4" i="32"/>
  <c r="AV4" i="32"/>
  <c r="AY4" i="32"/>
  <c r="AZ4" i="32"/>
  <c r="BD4" i="32"/>
  <c r="BE4" i="32"/>
  <c r="A5" i="32"/>
  <c r="AX5" i="32" s="1"/>
  <c r="AU5" i="32"/>
  <c r="AV5" i="32"/>
  <c r="AY5" i="32"/>
  <c r="AZ5" i="32"/>
  <c r="BD5" i="32"/>
  <c r="BE5" i="32"/>
  <c r="A6" i="32"/>
  <c r="AX6" i="32" s="1"/>
  <c r="AU6" i="32"/>
  <c r="AV6" i="32"/>
  <c r="AY6" i="32"/>
  <c r="AZ6" i="32"/>
  <c r="BD6" i="32"/>
  <c r="BE6" i="32"/>
  <c r="A7" i="32"/>
  <c r="AX7" i="32" s="1"/>
  <c r="AU7" i="32"/>
  <c r="AV7" i="32"/>
  <c r="AY7" i="32"/>
  <c r="AZ7" i="32"/>
  <c r="BD7" i="32"/>
  <c r="BE7" i="32"/>
  <c r="A8" i="32"/>
  <c r="AX8" i="32" s="1"/>
  <c r="AU8" i="32"/>
  <c r="AV8" i="32"/>
  <c r="AY8" i="32"/>
  <c r="AZ8" i="32"/>
  <c r="BD8" i="32"/>
  <c r="BE8" i="32"/>
  <c r="A9" i="32"/>
  <c r="AX9" i="32" s="1"/>
  <c r="AU9" i="32"/>
  <c r="AV9" i="32"/>
  <c r="AY9" i="32"/>
  <c r="AZ9" i="32"/>
  <c r="BD9" i="32"/>
  <c r="BE9" i="32"/>
  <c r="A10" i="32"/>
  <c r="AX10" i="32" s="1"/>
  <c r="AU10" i="32"/>
  <c r="AV10" i="32"/>
  <c r="AY10" i="32"/>
  <c r="AZ10" i="32"/>
  <c r="BD10" i="32"/>
  <c r="BE10" i="32"/>
  <c r="A11" i="32"/>
  <c r="AX11" i="32" s="1"/>
  <c r="AQ11" i="32"/>
  <c r="AU11" i="32"/>
  <c r="AV11" i="32"/>
  <c r="AY11" i="32"/>
  <c r="AZ11" i="32"/>
  <c r="BD11" i="32"/>
  <c r="BE11" i="32"/>
  <c r="A12" i="32"/>
  <c r="AX12" i="32" s="1"/>
  <c r="AU12" i="32"/>
  <c r="AV12" i="32"/>
  <c r="AY12" i="32"/>
  <c r="AZ12" i="32"/>
  <c r="BD12" i="32"/>
  <c r="BE12" i="32"/>
  <c r="A13" i="32"/>
  <c r="AX13" i="32" s="1"/>
  <c r="AU13" i="32"/>
  <c r="AV13" i="32"/>
  <c r="AY13" i="32"/>
  <c r="AZ13" i="32"/>
  <c r="BD13" i="32"/>
  <c r="BE13" i="32"/>
  <c r="A14" i="32"/>
  <c r="AX14" i="32" s="1"/>
  <c r="AU14" i="32"/>
  <c r="AV14" i="32"/>
  <c r="AY14" i="32"/>
  <c r="AZ14" i="32"/>
  <c r="BD14" i="32"/>
  <c r="BE14" i="32"/>
  <c r="A15" i="32"/>
  <c r="AX15" i="32" s="1"/>
  <c r="AU15" i="32"/>
  <c r="AV15" i="32"/>
  <c r="AY15" i="32"/>
  <c r="AZ15" i="32"/>
  <c r="BD15" i="32"/>
  <c r="BE15" i="32"/>
  <c r="A16" i="32"/>
  <c r="AX16" i="32" s="1"/>
  <c r="AU16" i="32"/>
  <c r="AV16" i="32"/>
  <c r="AY16" i="32"/>
  <c r="AZ16" i="32"/>
  <c r="BD16" i="32"/>
  <c r="BE16" i="32"/>
  <c r="A17" i="32"/>
  <c r="AX17" i="32" s="1"/>
  <c r="AU17" i="32"/>
  <c r="AV17" i="32"/>
  <c r="AY17" i="32"/>
  <c r="AZ17" i="32"/>
  <c r="BD17" i="32"/>
  <c r="BE17" i="32"/>
  <c r="A18" i="32"/>
  <c r="AX18" i="32" s="1"/>
  <c r="AU18" i="32"/>
  <c r="AV18" i="32"/>
  <c r="AY18" i="32"/>
  <c r="AZ18" i="32"/>
  <c r="BD18" i="32"/>
  <c r="BE18" i="32"/>
  <c r="A19" i="32"/>
  <c r="AX19" i="32" s="1"/>
  <c r="AU19" i="32"/>
  <c r="AV19" i="32"/>
  <c r="AY19" i="32"/>
  <c r="AZ19" i="32"/>
  <c r="BD19" i="32"/>
  <c r="BE19" i="32"/>
  <c r="A20" i="32"/>
  <c r="AX20" i="32" s="1"/>
  <c r="AU20" i="32"/>
  <c r="AV20" i="32"/>
  <c r="AY20" i="32"/>
  <c r="AZ20" i="32"/>
  <c r="BD20" i="32"/>
  <c r="BE20" i="32"/>
  <c r="A21" i="32"/>
  <c r="AX21" i="32" s="1"/>
  <c r="AU21" i="32"/>
  <c r="AV21" i="32"/>
  <c r="AY21" i="32"/>
  <c r="AZ21" i="32"/>
  <c r="BD21" i="32"/>
  <c r="BE21" i="32"/>
  <c r="A22" i="32"/>
  <c r="AX22" i="32" s="1"/>
  <c r="AU22" i="32"/>
  <c r="AV22" i="32"/>
  <c r="AY22" i="32"/>
  <c r="AZ22" i="32"/>
  <c r="BD22" i="32"/>
  <c r="BE22" i="32"/>
  <c r="A23" i="32"/>
  <c r="AX23" i="32" s="1"/>
  <c r="AU23" i="32"/>
  <c r="AV23" i="32"/>
  <c r="AY23" i="32"/>
  <c r="AZ23" i="32"/>
  <c r="BD23" i="32"/>
  <c r="BE23" i="32"/>
  <c r="A24" i="32"/>
  <c r="AX24" i="32" s="1"/>
  <c r="AU24" i="32"/>
  <c r="AV24" i="32"/>
  <c r="AY24" i="32"/>
  <c r="AZ24" i="32"/>
  <c r="BD24" i="32"/>
  <c r="BE24" i="32"/>
  <c r="A25" i="32"/>
  <c r="AX25" i="32" s="1"/>
  <c r="AU25" i="32"/>
  <c r="AV25" i="32"/>
  <c r="AY25" i="32"/>
  <c r="AZ25" i="32"/>
  <c r="BD25" i="32"/>
  <c r="BE25" i="32"/>
  <c r="A26" i="32"/>
  <c r="AX26" i="32" s="1"/>
  <c r="AU26" i="32"/>
  <c r="AV26" i="32"/>
  <c r="AY26" i="32"/>
  <c r="AZ26" i="32"/>
  <c r="BD26" i="32"/>
  <c r="BE26" i="32"/>
  <c r="A27" i="32"/>
  <c r="AX27" i="32" s="1"/>
  <c r="AU27" i="32"/>
  <c r="AV27" i="32"/>
  <c r="AY27" i="32"/>
  <c r="AZ27" i="32"/>
  <c r="BD27" i="32"/>
  <c r="BE27" i="32"/>
  <c r="A28" i="32"/>
  <c r="AX28" i="32" s="1"/>
  <c r="AU28" i="32"/>
  <c r="AV28" i="32"/>
  <c r="AY28" i="32"/>
  <c r="AZ28" i="32"/>
  <c r="BD28" i="32"/>
  <c r="BE28" i="32"/>
  <c r="A29" i="32"/>
  <c r="AX29" i="32" s="1"/>
  <c r="AU29" i="32"/>
  <c r="AV29" i="32"/>
  <c r="AY29" i="32"/>
  <c r="AZ29" i="32"/>
  <c r="BD29" i="32"/>
  <c r="BE29" i="32"/>
  <c r="A30" i="32"/>
  <c r="AX30" i="32" s="1"/>
  <c r="AU30" i="32"/>
  <c r="AV30" i="32"/>
  <c r="AY30" i="32"/>
  <c r="AZ30" i="32"/>
  <c r="BD30" i="32"/>
  <c r="BE30" i="32"/>
  <c r="A31" i="32"/>
  <c r="AX31" i="32" s="1"/>
  <c r="AU31" i="32"/>
  <c r="AV31" i="32"/>
  <c r="AY31" i="32"/>
  <c r="AZ31" i="32"/>
  <c r="BD31" i="32"/>
  <c r="BE31" i="32"/>
  <c r="A32" i="32"/>
  <c r="AX32" i="32" s="1"/>
  <c r="AU32" i="32"/>
  <c r="AV32" i="32"/>
  <c r="AY32" i="32"/>
  <c r="AZ32" i="32"/>
  <c r="BD32" i="32"/>
  <c r="BE32" i="32"/>
  <c r="A33" i="32"/>
  <c r="AX33" i="32" s="1"/>
  <c r="AU33" i="32"/>
  <c r="AV33" i="32"/>
  <c r="AY33" i="32"/>
  <c r="AZ33" i="32"/>
  <c r="BD33" i="32"/>
  <c r="BE33" i="32"/>
  <c r="A34" i="32"/>
  <c r="AX34" i="32" s="1"/>
  <c r="AU34" i="32"/>
  <c r="AV34" i="32"/>
  <c r="AY34" i="32"/>
  <c r="AZ34" i="32"/>
  <c r="BD34" i="32"/>
  <c r="BE34" i="32"/>
  <c r="A35" i="32"/>
  <c r="AX35" i="32" s="1"/>
  <c r="AU35" i="32"/>
  <c r="AV35" i="32"/>
  <c r="AY35" i="32"/>
  <c r="AZ35" i="32"/>
  <c r="BD35" i="32"/>
  <c r="BE35" i="32"/>
  <c r="A36" i="32"/>
  <c r="AX36" i="32" s="1"/>
  <c r="AU36" i="32"/>
  <c r="AV36" i="32"/>
  <c r="AY36" i="32"/>
  <c r="AZ36" i="32"/>
  <c r="BD36" i="32"/>
  <c r="BE36" i="32"/>
  <c r="A37" i="32"/>
  <c r="AX37" i="32" s="1"/>
  <c r="AU37" i="32"/>
  <c r="AV37" i="32"/>
  <c r="AY37" i="32"/>
  <c r="AZ37" i="32"/>
  <c r="BD37" i="32"/>
  <c r="BE37" i="32"/>
  <c r="A38" i="32"/>
  <c r="AX38" i="32" s="1"/>
  <c r="AU38" i="32"/>
  <c r="AV38" i="32"/>
  <c r="AY38" i="32"/>
  <c r="AZ38" i="32"/>
  <c r="BD38" i="32"/>
  <c r="BE38" i="32"/>
  <c r="A39" i="32"/>
  <c r="AX39" i="32" s="1"/>
  <c r="AU39" i="32"/>
  <c r="AV39" i="32"/>
  <c r="AY39" i="32"/>
  <c r="AZ39" i="32"/>
  <c r="BD39" i="32"/>
  <c r="BE39" i="32"/>
  <c r="A40" i="32"/>
  <c r="AX40" i="32" s="1"/>
  <c r="AU40" i="32"/>
  <c r="AV40" i="32"/>
  <c r="AY40" i="32"/>
  <c r="AZ40" i="32"/>
  <c r="BD40" i="32"/>
  <c r="BE40" i="32"/>
  <c r="A41" i="32"/>
  <c r="AX41" i="32" s="1"/>
  <c r="AU41" i="32"/>
  <c r="AV41" i="32"/>
  <c r="AY41" i="32"/>
  <c r="AZ41" i="32"/>
  <c r="BD41" i="32"/>
  <c r="BE41" i="32"/>
  <c r="A42" i="32"/>
  <c r="AX42" i="32" s="1"/>
  <c r="AU42" i="32"/>
  <c r="AV42" i="32"/>
  <c r="AY42" i="32"/>
  <c r="AZ42" i="32"/>
  <c r="BD42" i="32"/>
  <c r="BE42" i="32"/>
  <c r="A43" i="32"/>
  <c r="AX43" i="32" s="1"/>
  <c r="AU43" i="32"/>
  <c r="AV43" i="32"/>
  <c r="AY43" i="32"/>
  <c r="AZ43" i="32"/>
  <c r="BD43" i="32"/>
  <c r="BE43" i="32"/>
  <c r="A44" i="32"/>
  <c r="AX44" i="32" s="1"/>
  <c r="AU44" i="32"/>
  <c r="AV44" i="32"/>
  <c r="AY44" i="32"/>
  <c r="AZ44" i="32"/>
  <c r="BD44" i="32"/>
  <c r="BE44" i="32"/>
  <c r="A45" i="32"/>
  <c r="AX45" i="32" s="1"/>
  <c r="AU45" i="32"/>
  <c r="AV45" i="32"/>
  <c r="AY45" i="32"/>
  <c r="AZ45" i="32"/>
  <c r="BD45" i="32"/>
  <c r="BE45" i="32"/>
  <c r="A46" i="32"/>
  <c r="AX46" i="32" s="1"/>
  <c r="AU46" i="32"/>
  <c r="AV46" i="32"/>
  <c r="AY46" i="32"/>
  <c r="AZ46" i="32"/>
  <c r="BD46" i="32"/>
  <c r="BE46" i="32"/>
  <c r="A47" i="32"/>
  <c r="AX47" i="32" s="1"/>
  <c r="AU47" i="32"/>
  <c r="AV47" i="32"/>
  <c r="AY47" i="32"/>
  <c r="AZ47" i="32"/>
  <c r="BD47" i="32"/>
  <c r="BE47" i="32"/>
  <c r="A48" i="32"/>
  <c r="AX48" i="32" s="1"/>
  <c r="AQ48" i="32"/>
  <c r="AU48" i="32"/>
  <c r="AV48" i="32"/>
  <c r="AY48" i="32"/>
  <c r="AZ48" i="32"/>
  <c r="BD48" i="32"/>
  <c r="BE48" i="32"/>
  <c r="A49" i="32"/>
  <c r="AX49" i="32" s="1"/>
  <c r="AU49" i="32"/>
  <c r="AV49" i="32"/>
  <c r="AY49" i="32"/>
  <c r="AZ49" i="32"/>
  <c r="BD49" i="32"/>
  <c r="BE49" i="32"/>
  <c r="A50" i="32"/>
  <c r="AX50" i="32" s="1"/>
  <c r="AU50" i="32"/>
  <c r="AV50" i="32"/>
  <c r="AY50" i="32"/>
  <c r="AZ50" i="32"/>
  <c r="BD50" i="32"/>
  <c r="BE50" i="32"/>
  <c r="A51" i="32"/>
  <c r="AX51" i="32" s="1"/>
  <c r="AU51" i="32"/>
  <c r="AV51" i="32"/>
  <c r="AY51" i="32"/>
  <c r="AZ51" i="32"/>
  <c r="BD51" i="32"/>
  <c r="BE51" i="32"/>
  <c r="A52" i="32"/>
  <c r="AX52" i="32" s="1"/>
  <c r="AU52" i="32"/>
  <c r="AV52" i="32"/>
  <c r="AY52" i="32"/>
  <c r="AZ52" i="32"/>
  <c r="BD52" i="32"/>
  <c r="BE52" i="32"/>
  <c r="A53" i="32"/>
  <c r="AX53" i="32" s="1"/>
  <c r="AU53" i="32"/>
  <c r="AV53" i="32"/>
  <c r="AY53" i="32"/>
  <c r="AZ53" i="32"/>
  <c r="BD53" i="32"/>
  <c r="BE53" i="32"/>
  <c r="A54" i="32"/>
  <c r="AX54" i="32" s="1"/>
  <c r="AU54" i="32"/>
  <c r="AV54" i="32"/>
  <c r="AY54" i="32"/>
  <c r="AZ54" i="32"/>
  <c r="BD54" i="32"/>
  <c r="BE54" i="32"/>
  <c r="A55" i="32"/>
  <c r="AX55" i="32" s="1"/>
  <c r="AU55" i="32"/>
  <c r="AV55" i="32"/>
  <c r="AY55" i="32"/>
  <c r="AZ55" i="32"/>
  <c r="BD55" i="32"/>
  <c r="BE55" i="32"/>
  <c r="A56" i="32"/>
  <c r="AX56" i="32" s="1"/>
  <c r="AU56" i="32"/>
  <c r="AV56" i="32"/>
  <c r="AY56" i="32"/>
  <c r="AZ56" i="32"/>
  <c r="BD56" i="32"/>
  <c r="BE56" i="32"/>
  <c r="A57" i="32"/>
  <c r="AX57" i="32" s="1"/>
  <c r="AU57" i="32"/>
  <c r="AV57" i="32"/>
  <c r="AY57" i="32"/>
  <c r="AZ57" i="32"/>
  <c r="BD57" i="32"/>
  <c r="BE57" i="32"/>
  <c r="A58" i="32"/>
  <c r="AX58" i="32" s="1"/>
  <c r="AU58" i="32"/>
  <c r="AV58" i="32"/>
  <c r="AY58" i="32"/>
  <c r="AZ58" i="32"/>
  <c r="BD58" i="32"/>
  <c r="BE58" i="32"/>
  <c r="A59" i="32"/>
  <c r="AX59" i="32" s="1"/>
  <c r="AQ59" i="32"/>
  <c r="AU59" i="32"/>
  <c r="AV59" i="32"/>
  <c r="AY59" i="32"/>
  <c r="AZ59" i="32"/>
  <c r="BD59" i="32"/>
  <c r="BE59" i="32"/>
  <c r="A60" i="32"/>
  <c r="AX60" i="32" s="1"/>
  <c r="AU60" i="32"/>
  <c r="AV60" i="32"/>
  <c r="AY60" i="32"/>
  <c r="AZ60" i="32"/>
  <c r="BD60" i="32"/>
  <c r="BE60" i="32"/>
  <c r="A61" i="32"/>
  <c r="AX61" i="32" s="1"/>
  <c r="AU61" i="32"/>
  <c r="AV61" i="32"/>
  <c r="AY61" i="32"/>
  <c r="AZ61" i="32"/>
  <c r="BD61" i="32"/>
  <c r="BE61" i="32"/>
  <c r="A62" i="32"/>
  <c r="AX62" i="32" s="1"/>
  <c r="AU62" i="32"/>
  <c r="AV62" i="32"/>
  <c r="AY62" i="32"/>
  <c r="AZ62" i="32"/>
  <c r="BD62" i="32"/>
  <c r="BE62" i="32"/>
  <c r="A63" i="32"/>
  <c r="AX63" i="32" s="1"/>
  <c r="AU63" i="32"/>
  <c r="AV63" i="32"/>
  <c r="AY63" i="32"/>
  <c r="AZ63" i="32"/>
  <c r="BD63" i="32"/>
  <c r="BE63" i="32"/>
  <c r="A64" i="32"/>
  <c r="AX64" i="32" s="1"/>
  <c r="AU64" i="32"/>
  <c r="AV64" i="32"/>
  <c r="AY64" i="32"/>
  <c r="AZ64" i="32"/>
  <c r="BD64" i="32"/>
  <c r="BE64" i="32"/>
  <c r="A65" i="32"/>
  <c r="AX65" i="32" s="1"/>
  <c r="AU65" i="32"/>
  <c r="AV65" i="32"/>
  <c r="AY65" i="32"/>
  <c r="AZ65" i="32"/>
  <c r="BD65" i="32"/>
  <c r="BE65" i="32"/>
  <c r="A66" i="32"/>
  <c r="AX66" i="32" s="1"/>
  <c r="AU66" i="32"/>
  <c r="AV66" i="32"/>
  <c r="AY66" i="32"/>
  <c r="AZ66" i="32"/>
  <c r="BD66" i="32"/>
  <c r="BE66" i="32"/>
  <c r="A67" i="32"/>
  <c r="AX67" i="32" s="1"/>
  <c r="AU67" i="32"/>
  <c r="AV67" i="32"/>
  <c r="AY67" i="32"/>
  <c r="AZ67" i="32"/>
  <c r="BD67" i="32"/>
  <c r="BE67" i="32"/>
  <c r="A68" i="32"/>
  <c r="AX68" i="32" s="1"/>
  <c r="AU68" i="32"/>
  <c r="AV68" i="32"/>
  <c r="AY68" i="32"/>
  <c r="AZ68" i="32"/>
  <c r="BD68" i="32"/>
  <c r="BE68" i="32"/>
  <c r="A69" i="32"/>
  <c r="AX69" i="32" s="1"/>
  <c r="AU69" i="32"/>
  <c r="AV69" i="32"/>
  <c r="AY69" i="32"/>
  <c r="AZ69" i="32"/>
  <c r="BD69" i="32"/>
  <c r="BE69" i="32"/>
  <c r="A70" i="32"/>
  <c r="AX70" i="32" s="1"/>
  <c r="AU70" i="32"/>
  <c r="AV70" i="32"/>
  <c r="AY70" i="32"/>
  <c r="AZ70" i="32"/>
  <c r="BD70" i="32"/>
  <c r="BE70" i="32"/>
  <c r="A71" i="32"/>
  <c r="AX71" i="32" s="1"/>
  <c r="AU71" i="32"/>
  <c r="AV71" i="32"/>
  <c r="AY71" i="32"/>
  <c r="AZ71" i="32"/>
  <c r="BD71" i="32"/>
  <c r="BE71" i="32"/>
  <c r="A72" i="32"/>
  <c r="AX72" i="32" s="1"/>
  <c r="AU72" i="32"/>
  <c r="AV72" i="32"/>
  <c r="AY72" i="32"/>
  <c r="AZ72" i="32"/>
  <c r="BD72" i="32"/>
  <c r="BE72" i="32"/>
  <c r="A73" i="32"/>
  <c r="AX73" i="32" s="1"/>
  <c r="AU73" i="32"/>
  <c r="AV73" i="32"/>
  <c r="AY73" i="32"/>
  <c r="AZ73" i="32"/>
  <c r="BD73" i="32"/>
  <c r="BE73" i="32"/>
  <c r="A74" i="32"/>
  <c r="AX74" i="32" s="1"/>
  <c r="AU74" i="32"/>
  <c r="AV74" i="32"/>
  <c r="AY74" i="32"/>
  <c r="AZ74" i="32"/>
  <c r="BD74" i="32"/>
  <c r="BE74" i="32"/>
  <c r="A75" i="32"/>
  <c r="AX75" i="32" s="1"/>
  <c r="AU75" i="32"/>
  <c r="AV75" i="32"/>
  <c r="AY75" i="32"/>
  <c r="AZ75" i="32"/>
  <c r="BD75" i="32"/>
  <c r="BE75" i="32"/>
  <c r="A76" i="32"/>
  <c r="AX76" i="32" s="1"/>
  <c r="AU76" i="32"/>
  <c r="AV76" i="32"/>
  <c r="AY76" i="32"/>
  <c r="AZ76" i="32"/>
  <c r="BD76" i="32"/>
  <c r="BE76" i="32"/>
  <c r="A77" i="32"/>
  <c r="AX77" i="32" s="1"/>
  <c r="AU77" i="32"/>
  <c r="AV77" i="32"/>
  <c r="AY77" i="32"/>
  <c r="AZ77" i="32"/>
  <c r="BD77" i="32"/>
  <c r="BE77" i="32"/>
  <c r="A78" i="32"/>
  <c r="AX78" i="32" s="1"/>
  <c r="AU78" i="32"/>
  <c r="AV78" i="32"/>
  <c r="AY78" i="32"/>
  <c r="AZ78" i="32"/>
  <c r="BD78" i="32"/>
  <c r="BE78" i="32"/>
  <c r="A79" i="32"/>
  <c r="AX79" i="32" s="1"/>
  <c r="AU79" i="32"/>
  <c r="AV79" i="32"/>
  <c r="AY79" i="32"/>
  <c r="AZ79" i="32"/>
  <c r="BD79" i="32"/>
  <c r="BE79" i="32"/>
  <c r="A80" i="32"/>
  <c r="AX80" i="32" s="1"/>
  <c r="AU80" i="32"/>
  <c r="AV80" i="32"/>
  <c r="AY80" i="32"/>
  <c r="AZ80" i="32"/>
  <c r="BD80" i="32"/>
  <c r="BE80" i="32"/>
  <c r="A81" i="32"/>
  <c r="AX81" i="32" s="1"/>
  <c r="AU81" i="32"/>
  <c r="AV81" i="32"/>
  <c r="AY81" i="32"/>
  <c r="AZ81" i="32"/>
  <c r="BD81" i="32"/>
  <c r="BE81" i="32"/>
  <c r="A82" i="32"/>
  <c r="AX82" i="32" s="1"/>
  <c r="AU82" i="32"/>
  <c r="AV82" i="32"/>
  <c r="AY82" i="32"/>
  <c r="AZ82" i="32"/>
  <c r="BD82" i="32"/>
  <c r="BE82" i="32"/>
  <c r="A83" i="32"/>
  <c r="AX83" i="32" s="1"/>
  <c r="AU83" i="32"/>
  <c r="AV83" i="32"/>
  <c r="AY83" i="32"/>
  <c r="AZ83" i="32"/>
  <c r="BD83" i="32"/>
  <c r="BE83" i="32"/>
  <c r="A84" i="32"/>
  <c r="AX84" i="32" s="1"/>
  <c r="AU84" i="32"/>
  <c r="AV84" i="32"/>
  <c r="AY84" i="32"/>
  <c r="AZ84" i="32"/>
  <c r="BD84" i="32"/>
  <c r="BE84" i="32"/>
  <c r="A85" i="32"/>
  <c r="AX85" i="32" s="1"/>
  <c r="AU85" i="32"/>
  <c r="AV85" i="32"/>
  <c r="AY85" i="32"/>
  <c r="AZ85" i="32"/>
  <c r="BD85" i="32"/>
  <c r="BE85" i="32"/>
  <c r="A86" i="32"/>
  <c r="AX86" i="32" s="1"/>
  <c r="AU86" i="32"/>
  <c r="AV86" i="32"/>
  <c r="AY86" i="32"/>
  <c r="AZ86" i="32"/>
  <c r="BD86" i="32"/>
  <c r="BE86" i="32"/>
  <c r="A87" i="32"/>
  <c r="AX87" i="32" s="1"/>
  <c r="AU87" i="32"/>
  <c r="AV87" i="32"/>
  <c r="AY87" i="32"/>
  <c r="AZ87" i="32"/>
  <c r="BD87" i="32"/>
  <c r="BE87" i="32"/>
  <c r="A88" i="32"/>
  <c r="AX88" i="32" s="1"/>
  <c r="AU88" i="32"/>
  <c r="AV88" i="32"/>
  <c r="AY88" i="32"/>
  <c r="AZ88" i="32"/>
  <c r="BD88" i="32"/>
  <c r="BE88" i="32"/>
  <c r="A89" i="32"/>
  <c r="AX89" i="32" s="1"/>
  <c r="AU89" i="32"/>
  <c r="AV89" i="32"/>
  <c r="AY89" i="32"/>
  <c r="AZ89" i="32"/>
  <c r="BD89" i="32"/>
  <c r="BE89" i="32"/>
  <c r="A90" i="32"/>
  <c r="AX90" i="32" s="1"/>
  <c r="AU90" i="32"/>
  <c r="AV90" i="32"/>
  <c r="AY90" i="32"/>
  <c r="AZ90" i="32"/>
  <c r="BD90" i="32"/>
  <c r="BE90" i="32"/>
  <c r="A91" i="32"/>
  <c r="AX91" i="32" s="1"/>
  <c r="AU91" i="32"/>
  <c r="AV91" i="32"/>
  <c r="AY91" i="32"/>
  <c r="AZ91" i="32"/>
  <c r="BD91" i="32"/>
  <c r="BE91" i="32"/>
  <c r="A92" i="32"/>
  <c r="AX92" i="32" s="1"/>
  <c r="AU92" i="32"/>
  <c r="AV92" i="32"/>
  <c r="AY92" i="32"/>
  <c r="AZ92" i="32"/>
  <c r="BD92" i="32"/>
  <c r="BE92" i="32"/>
  <c r="A93" i="32"/>
  <c r="AX93" i="32" s="1"/>
  <c r="AU93" i="32"/>
  <c r="AV93" i="32"/>
  <c r="AY93" i="32"/>
  <c r="AZ93" i="32"/>
  <c r="BD93" i="32"/>
  <c r="BE93" i="32"/>
  <c r="A94" i="32"/>
  <c r="AX94" i="32" s="1"/>
  <c r="AU94" i="32"/>
  <c r="AV94" i="32"/>
  <c r="AY94" i="32"/>
  <c r="AZ94" i="32"/>
  <c r="BD94" i="32"/>
  <c r="BE94" i="32"/>
  <c r="A95" i="32"/>
  <c r="AX95" i="32" s="1"/>
  <c r="AU95" i="32"/>
  <c r="AV95" i="32"/>
  <c r="AY95" i="32"/>
  <c r="AZ95" i="32"/>
  <c r="BD95" i="32"/>
  <c r="BE95" i="32"/>
  <c r="A96" i="32"/>
  <c r="AX96" i="32" s="1"/>
  <c r="AU96" i="32"/>
  <c r="AV96" i="32"/>
  <c r="AY96" i="32"/>
  <c r="AZ96" i="32"/>
  <c r="BD96" i="32"/>
  <c r="BE96" i="32"/>
  <c r="A97" i="32"/>
  <c r="AX97" i="32" s="1"/>
  <c r="AU97" i="32"/>
  <c r="AV97" i="32"/>
  <c r="AY97" i="32"/>
  <c r="AZ97" i="32"/>
  <c r="BD97" i="32"/>
  <c r="BE97" i="32"/>
  <c r="A98" i="32"/>
  <c r="AX98" i="32" s="1"/>
  <c r="AU98" i="32"/>
  <c r="AV98" i="32"/>
  <c r="AY98" i="32"/>
  <c r="AZ98" i="32"/>
  <c r="BD98" i="32"/>
  <c r="BE98" i="32"/>
  <c r="A99" i="32"/>
  <c r="AX99" i="32" s="1"/>
  <c r="AU99" i="32"/>
  <c r="AV99" i="32"/>
  <c r="AY99" i="32"/>
  <c r="AZ99" i="32"/>
  <c r="BD99" i="32"/>
  <c r="BE99" i="32"/>
  <c r="A100" i="32"/>
  <c r="AX100" i="32" s="1"/>
  <c r="AU100" i="32"/>
  <c r="AV100" i="32"/>
  <c r="AY100" i="32"/>
  <c r="AZ100" i="32"/>
  <c r="BD100" i="32"/>
  <c r="BE100" i="32"/>
  <c r="A101" i="32"/>
  <c r="AX101" i="32" s="1"/>
  <c r="AU101" i="32"/>
  <c r="AV101" i="32"/>
  <c r="AY101" i="32"/>
  <c r="AZ101" i="32"/>
  <c r="BD101" i="32"/>
  <c r="BE101" i="32"/>
  <c r="A102" i="32"/>
  <c r="AX102" i="32" s="1"/>
  <c r="AU102" i="32"/>
  <c r="AV102" i="32"/>
  <c r="AY102" i="32"/>
  <c r="AZ102" i="32"/>
  <c r="BD102" i="32"/>
  <c r="BE102" i="32"/>
  <c r="A103" i="32"/>
  <c r="AX103" i="32" s="1"/>
  <c r="AU103" i="32"/>
  <c r="AV103" i="32"/>
  <c r="AY103" i="32"/>
  <c r="AZ103" i="32"/>
  <c r="BD103" i="32"/>
  <c r="BE103" i="32"/>
  <c r="A104" i="32"/>
  <c r="AX104" i="32" s="1"/>
  <c r="AU104" i="32"/>
  <c r="AV104" i="32"/>
  <c r="AY104" i="32"/>
  <c r="AZ104" i="32"/>
  <c r="BD104" i="32"/>
  <c r="BE104" i="32"/>
  <c r="A105" i="32"/>
  <c r="AX105" i="32" s="1"/>
  <c r="AU105" i="32"/>
  <c r="AV105" i="32"/>
  <c r="AY105" i="32"/>
  <c r="AZ105" i="32"/>
  <c r="BD105" i="32"/>
  <c r="BE105" i="32"/>
  <c r="A106" i="32"/>
  <c r="AX106" i="32" s="1"/>
  <c r="AU106" i="32"/>
  <c r="AV106" i="32"/>
  <c r="AY106" i="32"/>
  <c r="AZ106" i="32"/>
  <c r="BD106" i="32"/>
  <c r="BE106" i="32"/>
  <c r="A107" i="32"/>
  <c r="AX107" i="32" s="1"/>
  <c r="AU107" i="32"/>
  <c r="AV107" i="32"/>
  <c r="AY107" i="32"/>
  <c r="AZ107" i="32"/>
  <c r="BD107" i="32"/>
  <c r="BE107" i="32"/>
  <c r="A108" i="32"/>
  <c r="AX108" i="32" s="1"/>
  <c r="AU108" i="32"/>
  <c r="AV108" i="32"/>
  <c r="AY108" i="32"/>
  <c r="AZ108" i="32"/>
  <c r="BD108" i="32"/>
  <c r="BE108" i="32"/>
  <c r="A109" i="32"/>
  <c r="AX109" i="32" s="1"/>
  <c r="AU109" i="32"/>
  <c r="AV109" i="32"/>
  <c r="AY109" i="32"/>
  <c r="AZ109" i="32"/>
  <c r="BD109" i="32"/>
  <c r="BE109" i="32"/>
  <c r="A110" i="32"/>
  <c r="AX110" i="32" s="1"/>
  <c r="AU110" i="32"/>
  <c r="AV110" i="32"/>
  <c r="AY110" i="32"/>
  <c r="AZ110" i="32"/>
  <c r="BD110" i="32"/>
  <c r="BE110" i="32"/>
  <c r="A111" i="32"/>
  <c r="AX111" i="32" s="1"/>
  <c r="AU111" i="32"/>
  <c r="AV111" i="32"/>
  <c r="AY111" i="32"/>
  <c r="AZ111" i="32"/>
  <c r="BD111" i="32"/>
  <c r="BE111" i="32"/>
  <c r="A112" i="32"/>
  <c r="AX112" i="32" s="1"/>
  <c r="AU112" i="32"/>
  <c r="AV112" i="32"/>
  <c r="AY112" i="32"/>
  <c r="AZ112" i="32"/>
  <c r="BD112" i="32"/>
  <c r="BE112" i="32"/>
  <c r="A113" i="32"/>
  <c r="AX113" i="32" s="1"/>
  <c r="AU113" i="32"/>
  <c r="AV113" i="32"/>
  <c r="AY113" i="32"/>
  <c r="AZ113" i="32"/>
  <c r="BD113" i="32"/>
  <c r="BE113" i="32"/>
  <c r="A114" i="32"/>
  <c r="AX114" i="32" s="1"/>
  <c r="AU114" i="32"/>
  <c r="AV114" i="32"/>
  <c r="AY114" i="32"/>
  <c r="AZ114" i="32"/>
  <c r="BD114" i="32"/>
  <c r="BE114" i="32"/>
  <c r="A115" i="32"/>
  <c r="AX115" i="32" s="1"/>
  <c r="AU115" i="32"/>
  <c r="AV115" i="32"/>
  <c r="AY115" i="32"/>
  <c r="AZ115" i="32"/>
  <c r="BD115" i="32"/>
  <c r="BE115" i="32"/>
  <c r="A116" i="32"/>
  <c r="AX116" i="32" s="1"/>
  <c r="AU116" i="32"/>
  <c r="AV116" i="32"/>
  <c r="AY116" i="32"/>
  <c r="AZ116" i="32"/>
  <c r="BD116" i="32"/>
  <c r="BE116" i="32"/>
  <c r="A117" i="32"/>
  <c r="AX117" i="32" s="1"/>
  <c r="AU117" i="32"/>
  <c r="AV117" i="32"/>
  <c r="AY117" i="32"/>
  <c r="AZ117" i="32"/>
  <c r="BD117" i="32"/>
  <c r="BE117" i="32"/>
  <c r="A118" i="32"/>
  <c r="AX118" i="32" s="1"/>
  <c r="AU118" i="32"/>
  <c r="AV118" i="32"/>
  <c r="AY118" i="32"/>
  <c r="AZ118" i="32"/>
  <c r="BD118" i="32"/>
  <c r="BE118" i="32"/>
  <c r="A119" i="32"/>
  <c r="AX119" i="32" s="1"/>
  <c r="AU119" i="32"/>
  <c r="AV119" i="32"/>
  <c r="AY119" i="32"/>
  <c r="AZ119" i="32"/>
  <c r="BD119" i="32"/>
  <c r="BE119" i="32"/>
  <c r="A120" i="32"/>
  <c r="AX120" i="32" s="1"/>
  <c r="AU120" i="32"/>
  <c r="AV120" i="32"/>
  <c r="AY120" i="32"/>
  <c r="AZ120" i="32"/>
  <c r="BD120" i="32"/>
  <c r="BE120" i="32"/>
  <c r="A121" i="32"/>
  <c r="AX121" i="32" s="1"/>
  <c r="AU121" i="32"/>
  <c r="AV121" i="32"/>
  <c r="AY121" i="32"/>
  <c r="AZ121" i="32"/>
  <c r="BD121" i="32"/>
  <c r="BE121" i="32"/>
  <c r="A122" i="32"/>
  <c r="AX122" i="32" s="1"/>
  <c r="AU122" i="32"/>
  <c r="AV122" i="32"/>
  <c r="AY122" i="32"/>
  <c r="AZ122" i="32"/>
  <c r="BD122" i="32"/>
  <c r="BE122" i="32"/>
  <c r="A123" i="32"/>
  <c r="AX123" i="32" s="1"/>
  <c r="AU123" i="32"/>
  <c r="AV123" i="32"/>
  <c r="AY123" i="32"/>
  <c r="AZ123" i="32"/>
  <c r="BD123" i="32"/>
  <c r="BE123" i="32"/>
  <c r="A124" i="32"/>
  <c r="AX124" i="32" s="1"/>
  <c r="AU124" i="32"/>
  <c r="AV124" i="32"/>
  <c r="AY124" i="32"/>
  <c r="AZ124" i="32"/>
  <c r="BD124" i="32"/>
  <c r="BE124" i="32"/>
  <c r="A125" i="32"/>
  <c r="AX125" i="32" s="1"/>
  <c r="AU125" i="32"/>
  <c r="AV125" i="32"/>
  <c r="AY125" i="32"/>
  <c r="AZ125" i="32"/>
  <c r="BD125" i="32"/>
  <c r="BE125" i="32"/>
  <c r="A126" i="32"/>
  <c r="AX126" i="32" s="1"/>
  <c r="AU126" i="32"/>
  <c r="AV126" i="32"/>
  <c r="AY126" i="32"/>
  <c r="AZ126" i="32"/>
  <c r="BD126" i="32"/>
  <c r="BE126" i="32"/>
  <c r="A127" i="32"/>
  <c r="AX127" i="32" s="1"/>
  <c r="AU127" i="32"/>
  <c r="AV127" i="32"/>
  <c r="AY127" i="32"/>
  <c r="AZ127" i="32"/>
  <c r="BD127" i="32"/>
  <c r="BE127" i="32"/>
  <c r="A128" i="32"/>
  <c r="AX128" i="32" s="1"/>
  <c r="AU128" i="32"/>
  <c r="AV128" i="32"/>
  <c r="AY128" i="32"/>
  <c r="AZ128" i="32"/>
  <c r="BD128" i="32"/>
  <c r="BE128" i="32"/>
  <c r="A129" i="32"/>
  <c r="AX129" i="32" s="1"/>
  <c r="AU129" i="32"/>
  <c r="AV129" i="32"/>
  <c r="AY129" i="32"/>
  <c r="AZ129" i="32"/>
  <c r="BD129" i="32"/>
  <c r="BE129" i="32"/>
  <c r="A130" i="32"/>
  <c r="AX130" i="32" s="1"/>
  <c r="AU130" i="32"/>
  <c r="AV130" i="32"/>
  <c r="AY130" i="32"/>
  <c r="AZ130" i="32"/>
  <c r="BD130" i="32"/>
  <c r="BE130" i="32"/>
  <c r="A131" i="32"/>
  <c r="AX131" i="32" s="1"/>
  <c r="AU131" i="32"/>
  <c r="AV131" i="32"/>
  <c r="AY131" i="32"/>
  <c r="AZ131" i="32"/>
  <c r="BD131" i="32"/>
  <c r="BE131" i="32"/>
  <c r="A132" i="32"/>
  <c r="AX132" i="32" s="1"/>
  <c r="AU132" i="32"/>
  <c r="AV132" i="32"/>
  <c r="AY132" i="32"/>
  <c r="AZ132" i="32"/>
  <c r="BD132" i="32"/>
  <c r="BE132" i="32"/>
  <c r="A133" i="32"/>
  <c r="AX133" i="32" s="1"/>
  <c r="AU133" i="32"/>
  <c r="AV133" i="32"/>
  <c r="AY133" i="32"/>
  <c r="AZ133" i="32"/>
  <c r="BD133" i="32"/>
  <c r="BE133" i="32"/>
  <c r="A134" i="32"/>
  <c r="AX134" i="32" s="1"/>
  <c r="AU134" i="32"/>
  <c r="AV134" i="32"/>
  <c r="AY134" i="32"/>
  <c r="AZ134" i="32"/>
  <c r="BD134" i="32"/>
  <c r="BE134" i="32"/>
  <c r="A135" i="32"/>
  <c r="AX135" i="32" s="1"/>
  <c r="AU135" i="32"/>
  <c r="AV135" i="32"/>
  <c r="AY135" i="32"/>
  <c r="AZ135" i="32"/>
  <c r="BD135" i="32"/>
  <c r="BE135" i="32"/>
  <c r="A136" i="32"/>
  <c r="AX136" i="32" s="1"/>
  <c r="AU136" i="32"/>
  <c r="AV136" i="32"/>
  <c r="AY136" i="32"/>
  <c r="AZ136" i="32"/>
  <c r="BD136" i="32"/>
  <c r="BE136" i="32"/>
  <c r="A137" i="32"/>
  <c r="AX137" i="32" s="1"/>
  <c r="AU137" i="32"/>
  <c r="AV137" i="32"/>
  <c r="AY137" i="32"/>
  <c r="AZ137" i="32"/>
  <c r="BD137" i="32"/>
  <c r="BE137" i="32"/>
  <c r="A138" i="32"/>
  <c r="AX138" i="32" s="1"/>
  <c r="AU138" i="32"/>
  <c r="AV138" i="32"/>
  <c r="AY138" i="32"/>
  <c r="AZ138" i="32"/>
  <c r="BD138" i="32"/>
  <c r="BE138" i="32"/>
  <c r="A139" i="32"/>
  <c r="AX139" i="32" s="1"/>
  <c r="AU139" i="32"/>
  <c r="AV139" i="32"/>
  <c r="AY139" i="32"/>
  <c r="AZ139" i="32"/>
  <c r="BD139" i="32"/>
  <c r="BE139" i="32"/>
  <c r="A140" i="32"/>
  <c r="AX140" i="32" s="1"/>
  <c r="AU140" i="32"/>
  <c r="AV140" i="32"/>
  <c r="AY140" i="32"/>
  <c r="AZ140" i="32"/>
  <c r="BD140" i="32"/>
  <c r="BE140" i="32"/>
  <c r="A141" i="32"/>
  <c r="AX141" i="32" s="1"/>
  <c r="AU141" i="32"/>
  <c r="AV141" i="32"/>
  <c r="AY141" i="32"/>
  <c r="AZ141" i="32"/>
  <c r="BD141" i="32"/>
  <c r="BE141" i="32"/>
  <c r="A142" i="32"/>
  <c r="AX142" i="32" s="1"/>
  <c r="AU142" i="32"/>
  <c r="AV142" i="32"/>
  <c r="AY142" i="32"/>
  <c r="AZ142" i="32"/>
  <c r="BD142" i="32"/>
  <c r="BE142" i="32"/>
  <c r="A143" i="32"/>
  <c r="AX143" i="32" s="1"/>
  <c r="AU143" i="32"/>
  <c r="AV143" i="32"/>
  <c r="AY143" i="32"/>
  <c r="AZ143" i="32"/>
  <c r="BD143" i="32"/>
  <c r="BE143" i="32"/>
  <c r="A144" i="32"/>
  <c r="AX144" i="32" s="1"/>
  <c r="AU144" i="32"/>
  <c r="AV144" i="32"/>
  <c r="AY144" i="32"/>
  <c r="AZ144" i="32"/>
  <c r="BD144" i="32"/>
  <c r="BE144" i="32"/>
  <c r="A145" i="32"/>
  <c r="AX145" i="32" s="1"/>
  <c r="AU145" i="32"/>
  <c r="AV145" i="32"/>
  <c r="AY145" i="32"/>
  <c r="AZ145" i="32"/>
  <c r="BD145" i="32"/>
  <c r="BE145" i="32"/>
  <c r="A146" i="32"/>
  <c r="AX146" i="32" s="1"/>
  <c r="AU146" i="32"/>
  <c r="AV146" i="32"/>
  <c r="AY146" i="32"/>
  <c r="AZ146" i="32"/>
  <c r="BD146" i="32"/>
  <c r="BE146" i="32"/>
  <c r="P433" i="37" l="1"/>
  <c r="AQ38" i="32"/>
  <c r="AQ22" i="32"/>
  <c r="AQ14" i="32"/>
  <c r="AQ5" i="32"/>
  <c r="O109" i="10"/>
  <c r="AR62" i="32"/>
  <c r="AS9" i="32"/>
  <c r="AM88" i="39"/>
  <c r="AO134" i="32"/>
  <c r="AQ44" i="32"/>
  <c r="AQ4" i="32"/>
  <c r="T434" i="37"/>
  <c r="AQ105" i="32"/>
  <c r="AQ89" i="32"/>
  <c r="AR106" i="32"/>
  <c r="AR82" i="32"/>
  <c r="AR74" i="32"/>
  <c r="AR123" i="32"/>
  <c r="CB433" i="39"/>
  <c r="AN81" i="32"/>
  <c r="AP12" i="32"/>
  <c r="AP4" i="32"/>
  <c r="AP6" i="32"/>
  <c r="AP60" i="32"/>
  <c r="AP44" i="32"/>
  <c r="AP28" i="32"/>
  <c r="AP27" i="32"/>
  <c r="AS137" i="32"/>
  <c r="AS122" i="32"/>
  <c r="AS74" i="32"/>
  <c r="AS50" i="32"/>
  <c r="AO142" i="32"/>
  <c r="AR88" i="32"/>
  <c r="AR80" i="32"/>
  <c r="AR87" i="32"/>
  <c r="AR79" i="32"/>
  <c r="AD433" i="38"/>
  <c r="I433" i="37"/>
  <c r="BS99" i="11"/>
  <c r="AP85" i="32"/>
  <c r="AP61" i="32"/>
  <c r="AP45" i="32"/>
  <c r="AP21" i="32"/>
  <c r="AP5" i="32"/>
  <c r="AQ88" i="32"/>
  <c r="AQ80" i="32"/>
  <c r="CA433" i="39"/>
  <c r="D434" i="38"/>
  <c r="BU36" i="39"/>
  <c r="O36" i="37" s="1"/>
  <c r="AE433" i="38"/>
  <c r="AR103" i="32"/>
  <c r="AR95" i="32"/>
  <c r="AR52" i="32"/>
  <c r="AR44" i="32"/>
  <c r="AR146" i="32"/>
  <c r="BG105" i="7"/>
  <c r="N105" i="32" s="1"/>
  <c r="AR96" i="32"/>
  <c r="Z433" i="38"/>
  <c r="H435" i="37"/>
  <c r="AW434" i="38"/>
  <c r="AO434" i="38"/>
  <c r="R434" i="37"/>
  <c r="AV433" i="38"/>
  <c r="C435" i="38"/>
  <c r="AC435" i="38"/>
  <c r="C433" i="38"/>
  <c r="C434" i="37"/>
  <c r="AN435" i="38"/>
  <c r="AO435" i="38"/>
  <c r="J434" i="37"/>
  <c r="I435" i="37"/>
  <c r="AP434" i="38"/>
  <c r="D433" i="38"/>
  <c r="AV434" i="38"/>
  <c r="P302" i="38"/>
  <c r="M435" i="38"/>
  <c r="U433" i="37"/>
  <c r="O433" i="37"/>
  <c r="F434" i="38"/>
  <c r="K433" i="37"/>
  <c r="U435" i="37"/>
  <c r="BD62" i="11"/>
  <c r="AQ125" i="32"/>
  <c r="AR108" i="32"/>
  <c r="AR100" i="32"/>
  <c r="AR84" i="32"/>
  <c r="AR76" i="32"/>
  <c r="AR68" i="32"/>
  <c r="AR60" i="32"/>
  <c r="AR36" i="32"/>
  <c r="AR117" i="32"/>
  <c r="BM110" i="7"/>
  <c r="AR109" i="32"/>
  <c r="DC104" i="7"/>
  <c r="AB104" i="32" s="1"/>
  <c r="AR101" i="32"/>
  <c r="AR85" i="32"/>
  <c r="AR77" i="32"/>
  <c r="AS51" i="32"/>
  <c r="AN434" i="38"/>
  <c r="AV435" i="38"/>
  <c r="Z435" i="38"/>
  <c r="AK433" i="38"/>
  <c r="S435" i="37"/>
  <c r="S434" i="37"/>
  <c r="CA434" i="39"/>
  <c r="K433" i="38"/>
  <c r="H433" i="37"/>
  <c r="R433" i="38"/>
  <c r="R434" i="38"/>
  <c r="H434" i="37"/>
  <c r="R433" i="37"/>
  <c r="AC433" i="38"/>
  <c r="AN433" i="38"/>
  <c r="M433" i="37"/>
  <c r="AW435" i="38"/>
  <c r="CC433" i="39"/>
  <c r="AX434" i="38"/>
  <c r="P434" i="39"/>
  <c r="H434" i="38"/>
  <c r="K434" i="38" s="1"/>
  <c r="Q435" i="39"/>
  <c r="H435" i="38"/>
  <c r="T433" i="38"/>
  <c r="W434" i="38"/>
  <c r="Z434" i="38" s="1"/>
  <c r="AU434" i="39"/>
  <c r="BK435" i="39"/>
  <c r="AH435" i="38"/>
  <c r="AK435" i="38" s="1"/>
  <c r="AT433" i="38"/>
  <c r="AW433" i="38" s="1"/>
  <c r="L433" i="38"/>
  <c r="AL433" i="38"/>
  <c r="E433" i="37"/>
  <c r="E433" i="38"/>
  <c r="I434" i="37"/>
  <c r="S434" i="38"/>
  <c r="D435" i="38"/>
  <c r="D435" i="37"/>
  <c r="AU433" i="39"/>
  <c r="P435" i="39"/>
  <c r="P433" i="39"/>
  <c r="BK433" i="39"/>
  <c r="AH434" i="38"/>
  <c r="AK434" i="38" s="1"/>
  <c r="BK434" i="39"/>
  <c r="BL433" i="39"/>
  <c r="BM434" i="39"/>
  <c r="X433" i="38"/>
  <c r="AA433" i="38" s="1"/>
  <c r="AV433" i="39"/>
  <c r="AX435" i="38"/>
  <c r="M433" i="38"/>
  <c r="R434" i="39"/>
  <c r="I434" i="38"/>
  <c r="Q434" i="39"/>
  <c r="AB434" i="38"/>
  <c r="R435" i="39"/>
  <c r="J435" i="37"/>
  <c r="T435" i="38"/>
  <c r="AU433" i="38"/>
  <c r="AM435" i="38"/>
  <c r="BL435" i="39"/>
  <c r="T435" i="37"/>
  <c r="AE435" i="38"/>
  <c r="E435" i="38"/>
  <c r="E435" i="37"/>
  <c r="P435" i="37"/>
  <c r="AP435" i="38"/>
  <c r="O435" i="37"/>
  <c r="BL434" i="39"/>
  <c r="AI434" i="38"/>
  <c r="E434" i="38"/>
  <c r="E434" i="37"/>
  <c r="AW435" i="39"/>
  <c r="X435" i="38"/>
  <c r="U435" i="38"/>
  <c r="K435" i="37"/>
  <c r="BZ79" i="39"/>
  <c r="AU79" i="38" s="1"/>
  <c r="F433" i="37"/>
  <c r="F433" i="38"/>
  <c r="F435" i="38"/>
  <c r="F435" i="37"/>
  <c r="U434" i="38"/>
  <c r="K434" i="37"/>
  <c r="BM435" i="39"/>
  <c r="U434" i="37"/>
  <c r="AF434" i="38"/>
  <c r="AW433" i="39"/>
  <c r="Y433" i="38"/>
  <c r="P434" i="37"/>
  <c r="AQ434" i="38"/>
  <c r="BM433" i="39"/>
  <c r="AJ433" i="38"/>
  <c r="AM433" i="38" s="1"/>
  <c r="AO33" i="32"/>
  <c r="AO7" i="32"/>
  <c r="AQ115" i="32"/>
  <c r="AR125" i="32"/>
  <c r="AS95" i="32"/>
  <c r="AU435" i="39"/>
  <c r="AV435" i="39"/>
  <c r="CA435" i="39"/>
  <c r="CB435" i="39"/>
  <c r="Q433" i="39"/>
  <c r="R433" i="39"/>
  <c r="CC435" i="39"/>
  <c r="AV434" i="39"/>
  <c r="AW434" i="39"/>
  <c r="CB434" i="39"/>
  <c r="CC434" i="39"/>
  <c r="AS143" i="32"/>
  <c r="P318" i="38"/>
  <c r="AT107" i="39"/>
  <c r="Y107" i="38" s="1"/>
  <c r="DW135" i="7"/>
  <c r="AE135" i="32" s="1"/>
  <c r="AN16" i="32"/>
  <c r="AN23" i="32"/>
  <c r="AP99" i="32"/>
  <c r="AP91" i="32"/>
  <c r="P4" i="38"/>
  <c r="DV132" i="7"/>
  <c r="AD132" i="32" s="1"/>
  <c r="AN56" i="32"/>
  <c r="AN55" i="32"/>
  <c r="AQ50" i="32"/>
  <c r="AQ42" i="32"/>
  <c r="AQ34" i="32"/>
  <c r="AQ26" i="32"/>
  <c r="AS52" i="32"/>
  <c r="AS131" i="32"/>
  <c r="AS91" i="32"/>
  <c r="R83" i="7"/>
  <c r="AP93" i="32"/>
  <c r="BF130" i="39"/>
  <c r="U130" i="37" s="1"/>
  <c r="BV327" i="39"/>
  <c r="P327" i="37" s="1"/>
  <c r="BF312" i="39"/>
  <c r="U312" i="37" s="1"/>
  <c r="BB62" i="11"/>
  <c r="AP51" i="32"/>
  <c r="AP43" i="32"/>
  <c r="S114" i="17"/>
  <c r="S74" i="17"/>
  <c r="AN48" i="32"/>
  <c r="AQ141" i="32"/>
  <c r="AQ93" i="32"/>
  <c r="BM64" i="7"/>
  <c r="AR63" i="32"/>
  <c r="AR15" i="32"/>
  <c r="AR14" i="32"/>
  <c r="AS138" i="32"/>
  <c r="H145" i="17"/>
  <c r="D141" i="17"/>
  <c r="D137" i="17"/>
  <c r="D129" i="17"/>
  <c r="O121" i="17"/>
  <c r="H113" i="17"/>
  <c r="H105" i="17"/>
  <c r="H21" i="17"/>
  <c r="H17" i="17"/>
  <c r="O9" i="17"/>
  <c r="P31" i="17"/>
  <c r="I27" i="17"/>
  <c r="BC55" i="39"/>
  <c r="R55" i="37" s="1"/>
  <c r="O424" i="38"/>
  <c r="AQ211" i="39"/>
  <c r="V211" i="38" s="1"/>
  <c r="P230" i="38"/>
  <c r="AS190" i="39"/>
  <c r="X190" i="38" s="1"/>
  <c r="P182" i="38"/>
  <c r="P94" i="38"/>
  <c r="BD47" i="11"/>
  <c r="S47" i="9" s="1"/>
  <c r="BX26" i="11"/>
  <c r="ED86" i="7"/>
  <c r="AN102" i="32"/>
  <c r="BI117" i="7"/>
  <c r="CO117" i="10" s="1"/>
  <c r="AO12" i="32"/>
  <c r="AP31" i="32"/>
  <c r="AP23" i="32"/>
  <c r="AP55" i="32"/>
  <c r="AQ94" i="32"/>
  <c r="CD88" i="7"/>
  <c r="T88" i="32" s="1"/>
  <c r="AQ84" i="32"/>
  <c r="BL77" i="7"/>
  <c r="DG95" i="7"/>
  <c r="CJ104" i="7"/>
  <c r="AQ86" i="32"/>
  <c r="AR139" i="32"/>
  <c r="AR131" i="32"/>
  <c r="AR138" i="32"/>
  <c r="AR4" i="32"/>
  <c r="AS92" i="32"/>
  <c r="AS139" i="32"/>
  <c r="AS99" i="32"/>
  <c r="N88" i="38"/>
  <c r="N72" i="38"/>
  <c r="AN128" i="32"/>
  <c r="AO52" i="32"/>
  <c r="AO36" i="32"/>
  <c r="AP116" i="32"/>
  <c r="AQ109" i="32"/>
  <c r="AQ114" i="32"/>
  <c r="AQ52" i="32"/>
  <c r="AS56" i="32"/>
  <c r="DV53" i="7"/>
  <c r="AD53" i="32" s="1"/>
  <c r="AP72" i="32"/>
  <c r="AP140" i="32"/>
  <c r="AP139" i="32"/>
  <c r="AP115" i="32"/>
  <c r="AP110" i="32"/>
  <c r="AP102" i="32"/>
  <c r="DI110" i="7"/>
  <c r="BG108" i="7"/>
  <c r="N108" i="32" s="1"/>
  <c r="AR107" i="32"/>
  <c r="AR99" i="32"/>
  <c r="AR91" i="32"/>
  <c r="AR98" i="32"/>
  <c r="AR90" i="32"/>
  <c r="AR110" i="32"/>
  <c r="AR70" i="32"/>
  <c r="AR69" i="32"/>
  <c r="AS5" i="32"/>
  <c r="AS12" i="32"/>
  <c r="CH131" i="11"/>
  <c r="CI57" i="11"/>
  <c r="DW40" i="7"/>
  <c r="AE40" i="32" s="1"/>
  <c r="AK116" i="32"/>
  <c r="AF116" i="9" s="1"/>
  <c r="EA24" i="7"/>
  <c r="AI24" i="32" s="1"/>
  <c r="AN18" i="32"/>
  <c r="AN10" i="32"/>
  <c r="AN17" i="32"/>
  <c r="AO115" i="32"/>
  <c r="CH106" i="7"/>
  <c r="BD105" i="7"/>
  <c r="K105" i="32" s="1"/>
  <c r="AO88" i="32"/>
  <c r="AO80" i="32"/>
  <c r="CZ75" i="7"/>
  <c r="Y75" i="32" s="1"/>
  <c r="AO87" i="32"/>
  <c r="AP33" i="32"/>
  <c r="AP25" i="32"/>
  <c r="AP17" i="32"/>
  <c r="AP32" i="32"/>
  <c r="AP138" i="32"/>
  <c r="AP130" i="32"/>
  <c r="DA125" i="7"/>
  <c r="Z125" i="32" s="1"/>
  <c r="AP145" i="32"/>
  <c r="AP128" i="32"/>
  <c r="AP121" i="32"/>
  <c r="AP113" i="32"/>
  <c r="AP105" i="32"/>
  <c r="AP135" i="32"/>
  <c r="DG9" i="7"/>
  <c r="BD7" i="7"/>
  <c r="K7" i="32" s="1"/>
  <c r="BF58" i="7"/>
  <c r="M58" i="32" s="1"/>
  <c r="AR56" i="32"/>
  <c r="AR48" i="32"/>
  <c r="AR75" i="32"/>
  <c r="AR67" i="32"/>
  <c r="AR59" i="32"/>
  <c r="AR57" i="32"/>
  <c r="AS30" i="32"/>
  <c r="BS142" i="39"/>
  <c r="M142" i="37" s="1"/>
  <c r="BJ304" i="39"/>
  <c r="AJ304" i="38" s="1"/>
  <c r="BV303" i="39"/>
  <c r="P303" i="37" s="1"/>
  <c r="BF136" i="39"/>
  <c r="U136" i="37" s="1"/>
  <c r="BF56" i="39"/>
  <c r="U56" i="37" s="1"/>
  <c r="AP215" i="39"/>
  <c r="K215" i="37" s="1"/>
  <c r="BV213" i="39"/>
  <c r="P213" i="37" s="1"/>
  <c r="AT167" i="39"/>
  <c r="Y167" i="38" s="1"/>
  <c r="BF102" i="39"/>
  <c r="U102" i="37" s="1"/>
  <c r="AL90" i="11"/>
  <c r="G90" i="9" s="1"/>
  <c r="N90" i="10"/>
  <c r="DW68" i="7"/>
  <c r="AE68" i="32" s="1"/>
  <c r="DV68" i="7"/>
  <c r="AD68" i="32" s="1"/>
  <c r="AN116" i="32"/>
  <c r="AN115" i="32"/>
  <c r="AN118" i="32"/>
  <c r="BD8" i="7"/>
  <c r="K8" i="32" s="1"/>
  <c r="AQ65" i="32"/>
  <c r="R63" i="7"/>
  <c r="AQ49" i="32"/>
  <c r="AQ41" i="32"/>
  <c r="AQ33" i="32"/>
  <c r="AQ25" i="32"/>
  <c r="AQ17" i="32"/>
  <c r="M63" i="7"/>
  <c r="F63" i="32" s="1"/>
  <c r="AR137" i="32"/>
  <c r="AR72" i="32"/>
  <c r="AR71" i="32"/>
  <c r="AS146" i="32"/>
  <c r="AS130" i="32"/>
  <c r="CK132" i="7"/>
  <c r="AS113" i="32"/>
  <c r="AS105" i="32"/>
  <c r="AM71" i="32"/>
  <c r="W143" i="17"/>
  <c r="W139" i="17"/>
  <c r="W115" i="17"/>
  <c r="W67" i="17"/>
  <c r="W59" i="17"/>
  <c r="O62" i="38"/>
  <c r="BX35" i="39"/>
  <c r="AS35" i="38" s="1"/>
  <c r="BI106" i="39"/>
  <c r="AI106" i="38" s="1"/>
  <c r="BU97" i="39"/>
  <c r="O97" i="37" s="1"/>
  <c r="O18" i="39"/>
  <c r="J18" i="38" s="1"/>
  <c r="BV12" i="39"/>
  <c r="P12" i="37" s="1"/>
  <c r="BV74" i="39"/>
  <c r="P74" i="37" s="1"/>
  <c r="EF110" i="7"/>
  <c r="AO47" i="32"/>
  <c r="AO23" i="32"/>
  <c r="AO16" i="32"/>
  <c r="AP104" i="32"/>
  <c r="AP96" i="32"/>
  <c r="AP88" i="32"/>
  <c r="AP103" i="32"/>
  <c r="AP132" i="32"/>
  <c r="DI63" i="7"/>
  <c r="CE30" i="7"/>
  <c r="U30" i="32" s="1"/>
  <c r="AR28" i="32"/>
  <c r="AR12" i="32"/>
  <c r="DB63" i="7"/>
  <c r="AA63" i="32" s="1"/>
  <c r="BF61" i="7"/>
  <c r="M61" i="32" s="1"/>
  <c r="AR51" i="32"/>
  <c r="AR43" i="32"/>
  <c r="AR35" i="32"/>
  <c r="AR11" i="32"/>
  <c r="AS98" i="32"/>
  <c r="AS97" i="32"/>
  <c r="AS89" i="32"/>
  <c r="N63" i="38"/>
  <c r="N55" i="38"/>
  <c r="AM40" i="32"/>
  <c r="AQ420" i="39"/>
  <c r="V420" i="38" s="1"/>
  <c r="BH306" i="39"/>
  <c r="AH306" i="38" s="1"/>
  <c r="AQ315" i="39"/>
  <c r="V315" i="38" s="1"/>
  <c r="BC314" i="39"/>
  <c r="BS313" i="39"/>
  <c r="M313" i="37" s="1"/>
  <c r="BG306" i="39"/>
  <c r="AG306" i="38" s="1"/>
  <c r="BX410" i="39"/>
  <c r="AS410" i="38" s="1"/>
  <c r="O404" i="38"/>
  <c r="BU421" i="39"/>
  <c r="AP421" i="38" s="1"/>
  <c r="BU405" i="39"/>
  <c r="AP405" i="38" s="1"/>
  <c r="BU400" i="39"/>
  <c r="O400" i="37" s="1"/>
  <c r="N326" i="39"/>
  <c r="I326" i="38" s="1"/>
  <c r="BF154" i="39"/>
  <c r="AT379" i="39"/>
  <c r="Y379" i="38" s="1"/>
  <c r="BF118" i="39"/>
  <c r="U118" i="37" s="1"/>
  <c r="BZ117" i="39"/>
  <c r="AU117" i="38" s="1"/>
  <c r="CN140" i="11"/>
  <c r="BD140" i="10" s="1"/>
  <c r="CO8" i="11"/>
  <c r="BE8" i="10" s="1"/>
  <c r="EC19" i="7"/>
  <c r="BG7" i="32"/>
  <c r="AN12" i="32"/>
  <c r="CG52" i="7"/>
  <c r="BI51" i="7"/>
  <c r="CO51" i="10" s="1"/>
  <c r="AN50" i="32"/>
  <c r="AN42" i="32"/>
  <c r="AN97" i="32"/>
  <c r="AN89" i="32"/>
  <c r="AN57" i="32"/>
  <c r="CF52" i="7"/>
  <c r="AN49" i="32"/>
  <c r="AN33" i="32"/>
  <c r="AN109" i="32"/>
  <c r="AN86" i="32"/>
  <c r="AN77" i="32"/>
  <c r="AN70" i="32"/>
  <c r="AO67" i="32"/>
  <c r="AO51" i="32"/>
  <c r="AO35" i="32"/>
  <c r="AO27" i="32"/>
  <c r="AO19" i="32"/>
  <c r="AO11" i="32"/>
  <c r="AP66" i="32"/>
  <c r="BJ52" i="7"/>
  <c r="CP52" i="10" s="1"/>
  <c r="AP42" i="32"/>
  <c r="AP34" i="32"/>
  <c r="AP26" i="32"/>
  <c r="AP10" i="32"/>
  <c r="AP123" i="32"/>
  <c r="AP35" i="32"/>
  <c r="AP19" i="32"/>
  <c r="CB54" i="7"/>
  <c r="R54" i="32" s="1"/>
  <c r="AP52" i="32"/>
  <c r="AQ64" i="32"/>
  <c r="AQ56" i="32"/>
  <c r="AQ55" i="32"/>
  <c r="AQ71" i="32"/>
  <c r="DG66" i="7"/>
  <c r="AQ132" i="32"/>
  <c r="AQ116" i="32"/>
  <c r="AQ131" i="32"/>
  <c r="AQ107" i="32"/>
  <c r="AR40" i="32"/>
  <c r="AS63" i="32"/>
  <c r="AS47" i="32"/>
  <c r="AS61" i="32"/>
  <c r="CK84" i="7"/>
  <c r="AS81" i="32"/>
  <c r="AS73" i="32"/>
  <c r="AS24" i="32"/>
  <c r="AS65" i="32"/>
  <c r="AS57" i="32"/>
  <c r="AS25" i="32"/>
  <c r="N432" i="38"/>
  <c r="AM46" i="32"/>
  <c r="AM38" i="32"/>
  <c r="AM22" i="32"/>
  <c r="BC424" i="39"/>
  <c r="R424" i="37" s="1"/>
  <c r="N409" i="38"/>
  <c r="BC408" i="39"/>
  <c r="R408" i="37" s="1"/>
  <c r="BT112" i="39"/>
  <c r="N112" i="37" s="1"/>
  <c r="H39" i="39"/>
  <c r="C39" i="37" s="1"/>
  <c r="BY68" i="39"/>
  <c r="AT68" i="38" s="1"/>
  <c r="P46" i="38"/>
  <c r="P38" i="38"/>
  <c r="BH69" i="39"/>
  <c r="AH69" i="38" s="1"/>
  <c r="J380" i="39"/>
  <c r="N356" i="39"/>
  <c r="I356" i="38" s="1"/>
  <c r="P304" i="38"/>
  <c r="BI303" i="39"/>
  <c r="AI303" i="38" s="1"/>
  <c r="AO240" i="39"/>
  <c r="J240" i="37" s="1"/>
  <c r="P40" i="38"/>
  <c r="J36" i="39"/>
  <c r="E36" i="37" s="1"/>
  <c r="BD359" i="39"/>
  <c r="BX46" i="39"/>
  <c r="AS46" i="38" s="1"/>
  <c r="I36" i="39"/>
  <c r="D36" i="37" s="1"/>
  <c r="BF138" i="39"/>
  <c r="BF353" i="39"/>
  <c r="U353" i="37" s="1"/>
  <c r="N44" i="10"/>
  <c r="DV20" i="7"/>
  <c r="AD20" i="32" s="1"/>
  <c r="EB68" i="7"/>
  <c r="CX68" i="10" s="1"/>
  <c r="AK18" i="32"/>
  <c r="AF18" i="9" s="1"/>
  <c r="BH120" i="7"/>
  <c r="CN120" i="10" s="1"/>
  <c r="AM119" i="32"/>
  <c r="AN69" i="32"/>
  <c r="AN62" i="32"/>
  <c r="AN53" i="32"/>
  <c r="AN105" i="32"/>
  <c r="BG70" i="32"/>
  <c r="AN144" i="32"/>
  <c r="AN120" i="32"/>
  <c r="AN104" i="32"/>
  <c r="AO54" i="32"/>
  <c r="Q51" i="7"/>
  <c r="AP57" i="32"/>
  <c r="AP111" i="32"/>
  <c r="CH67" i="7"/>
  <c r="AP56" i="32"/>
  <c r="AP15" i="32"/>
  <c r="AP107" i="32"/>
  <c r="CC22" i="7"/>
  <c r="S22" i="32" s="1"/>
  <c r="AQ19" i="32"/>
  <c r="AR122" i="32"/>
  <c r="AR58" i="32"/>
  <c r="AR136" i="32"/>
  <c r="AR112" i="32"/>
  <c r="AS141" i="32"/>
  <c r="AS125" i="32"/>
  <c r="AS77" i="32"/>
  <c r="AS69" i="32"/>
  <c r="AS62" i="32"/>
  <c r="AS129" i="32"/>
  <c r="AS96" i="32"/>
  <c r="AS88" i="32"/>
  <c r="AS103" i="32"/>
  <c r="AS79" i="32"/>
  <c r="AM107" i="32"/>
  <c r="AM99" i="32"/>
  <c r="AM91" i="32"/>
  <c r="AM118" i="32"/>
  <c r="AM7" i="32"/>
  <c r="AM62" i="32"/>
  <c r="S66" i="17"/>
  <c r="S58" i="17"/>
  <c r="S50" i="17"/>
  <c r="S42" i="17"/>
  <c r="S139" i="17"/>
  <c r="S135" i="17"/>
  <c r="S131" i="17"/>
  <c r="S127" i="17"/>
  <c r="S123" i="17"/>
  <c r="S119" i="17"/>
  <c r="S115" i="17"/>
  <c r="S111" i="17"/>
  <c r="S107" i="17"/>
  <c r="AT399" i="39"/>
  <c r="Y399" i="38" s="1"/>
  <c r="DB88" i="11"/>
  <c r="N123" i="10"/>
  <c r="N20" i="10"/>
  <c r="BB15" i="11"/>
  <c r="Q15" i="9" s="1"/>
  <c r="CH13" i="11"/>
  <c r="AX13" i="10" s="1"/>
  <c r="BW132" i="11"/>
  <c r="CG132" i="10" s="1"/>
  <c r="BG81" i="11"/>
  <c r="AG81" i="10" s="1"/>
  <c r="L74" i="11"/>
  <c r="G74" i="10" s="1"/>
  <c r="K74" i="10" s="1"/>
  <c r="CI71" i="11"/>
  <c r="J6" i="11"/>
  <c r="E6" i="9" s="1"/>
  <c r="AK104" i="32"/>
  <c r="AF104" i="9" s="1"/>
  <c r="EF141" i="7"/>
  <c r="DZ8" i="7"/>
  <c r="AH8" i="32" s="1"/>
  <c r="EA105" i="7"/>
  <c r="AI105" i="32" s="1"/>
  <c r="AM96" i="32"/>
  <c r="AM88" i="32"/>
  <c r="AM65" i="32"/>
  <c r="AM49" i="32"/>
  <c r="AM41" i="32"/>
  <c r="BB34" i="7"/>
  <c r="I34" i="32" s="1"/>
  <c r="AM33" i="32"/>
  <c r="AN142" i="32"/>
  <c r="AN134" i="32"/>
  <c r="AN133" i="32"/>
  <c r="AN117" i="32"/>
  <c r="AN72" i="32"/>
  <c r="AN143" i="32"/>
  <c r="AN135" i="32"/>
  <c r="AN127" i="32"/>
  <c r="AO74" i="32"/>
  <c r="AO70" i="32"/>
  <c r="BJ64" i="7"/>
  <c r="CP64" i="10" s="1"/>
  <c r="AO63" i="32"/>
  <c r="AO61" i="32"/>
  <c r="AO45" i="32"/>
  <c r="R145" i="7"/>
  <c r="BE141" i="7"/>
  <c r="L141" i="32" s="1"/>
  <c r="AQ143" i="32"/>
  <c r="AQ135" i="32"/>
  <c r="AQ119" i="32"/>
  <c r="AQ111" i="32"/>
  <c r="AQ144" i="32"/>
  <c r="AQ112" i="32"/>
  <c r="AQ10" i="32"/>
  <c r="AQ110" i="32"/>
  <c r="AR118" i="32"/>
  <c r="AR54" i="32"/>
  <c r="AR132" i="32"/>
  <c r="AR124" i="32"/>
  <c r="AR116" i="32"/>
  <c r="CE102" i="7"/>
  <c r="U102" i="32" s="1"/>
  <c r="BM93" i="7"/>
  <c r="AR92" i="32"/>
  <c r="CE86" i="7"/>
  <c r="U86" i="32" s="1"/>
  <c r="AR61" i="32"/>
  <c r="CK55" i="7"/>
  <c r="AR53" i="32"/>
  <c r="AR29" i="32"/>
  <c r="BM115" i="7"/>
  <c r="AR115" i="32"/>
  <c r="N111" i="7"/>
  <c r="G111" i="32" s="1"/>
  <c r="CJ102" i="7"/>
  <c r="AR83" i="32"/>
  <c r="AR19" i="32"/>
  <c r="AR73" i="32"/>
  <c r="AR66" i="32"/>
  <c r="AR18" i="32"/>
  <c r="AR143" i="32"/>
  <c r="AR119" i="32"/>
  <c r="T127" i="7"/>
  <c r="BG123" i="7"/>
  <c r="N123" i="32" s="1"/>
  <c r="CE59" i="7"/>
  <c r="U59" i="32" s="1"/>
  <c r="AS109" i="32"/>
  <c r="N99" i="7"/>
  <c r="G99" i="32" s="1"/>
  <c r="DC97" i="7"/>
  <c r="AB97" i="32" s="1"/>
  <c r="T91" i="7"/>
  <c r="DC89" i="7"/>
  <c r="AB89" i="32" s="1"/>
  <c r="AS54" i="32"/>
  <c r="AS124" i="32"/>
  <c r="AS123" i="32"/>
  <c r="CE119" i="7"/>
  <c r="U119" i="32" s="1"/>
  <c r="AS83" i="32"/>
  <c r="AS20" i="32"/>
  <c r="BG53" i="7"/>
  <c r="N53" i="32" s="1"/>
  <c r="AS78" i="32"/>
  <c r="AS55" i="32"/>
  <c r="S103" i="17"/>
  <c r="S99" i="17"/>
  <c r="S91" i="17"/>
  <c r="S87" i="17"/>
  <c r="S83" i="17"/>
  <c r="S79" i="17"/>
  <c r="S75" i="17"/>
  <c r="S71" i="17"/>
  <c r="BB144" i="11"/>
  <c r="Q144" i="9" s="1"/>
  <c r="BR73" i="11"/>
  <c r="L73" i="9" s="1"/>
  <c r="AM146" i="32"/>
  <c r="AM122" i="32"/>
  <c r="BX332" i="39"/>
  <c r="AS332" i="38" s="1"/>
  <c r="BW412" i="39"/>
  <c r="AR412" i="38" s="1"/>
  <c r="BC221" i="39"/>
  <c r="R221" i="37" s="1"/>
  <c r="BC181" i="39"/>
  <c r="R181" i="37" s="1"/>
  <c r="AM166" i="39"/>
  <c r="H166" i="37" s="1"/>
  <c r="BJ331" i="39"/>
  <c r="AJ331" i="38" s="1"/>
  <c r="BV186" i="39"/>
  <c r="P186" i="37" s="1"/>
  <c r="J232" i="39"/>
  <c r="BU154" i="39"/>
  <c r="AL141" i="11"/>
  <c r="G141" i="9" s="1"/>
  <c r="BI8" i="11"/>
  <c r="AI8" i="10" s="1"/>
  <c r="DX117" i="7"/>
  <c r="AF117" i="32" s="1"/>
  <c r="DY33" i="7"/>
  <c r="AG33" i="32" s="1"/>
  <c r="EA133" i="7"/>
  <c r="AI133" i="32" s="1"/>
  <c r="Z91" i="35"/>
  <c r="AM117" i="32"/>
  <c r="BG93" i="32"/>
  <c r="BF49" i="32"/>
  <c r="BF45" i="32"/>
  <c r="AN73" i="32"/>
  <c r="AN96" i="32"/>
  <c r="CF91" i="7"/>
  <c r="AN88" i="32"/>
  <c r="AN87" i="32"/>
  <c r="AN80" i="32"/>
  <c r="BF64" i="32"/>
  <c r="BG24" i="32"/>
  <c r="DD127" i="7"/>
  <c r="AN123" i="32"/>
  <c r="AN108" i="32"/>
  <c r="AN61" i="32"/>
  <c r="AO10" i="32"/>
  <c r="BD62" i="7"/>
  <c r="K62" i="32" s="1"/>
  <c r="DF56" i="7"/>
  <c r="AO114" i="32"/>
  <c r="AO99" i="32"/>
  <c r="DE8" i="7"/>
  <c r="AO4" i="32"/>
  <c r="CC136" i="7"/>
  <c r="S136" i="32" s="1"/>
  <c r="AP134" i="32"/>
  <c r="L29" i="7"/>
  <c r="E29" i="32" s="1"/>
  <c r="DA27" i="7"/>
  <c r="Z27" i="32" s="1"/>
  <c r="AP24" i="32"/>
  <c r="L13" i="7"/>
  <c r="E13" i="32" s="1"/>
  <c r="AP125" i="32"/>
  <c r="AQ90" i="32"/>
  <c r="AQ82" i="32"/>
  <c r="AQ137" i="32"/>
  <c r="AQ121" i="32"/>
  <c r="AQ113" i="32"/>
  <c r="AQ106" i="32"/>
  <c r="AQ98" i="32"/>
  <c r="DB93" i="7"/>
  <c r="AA93" i="32" s="1"/>
  <c r="BL83" i="7"/>
  <c r="AQ51" i="32"/>
  <c r="DA132" i="7"/>
  <c r="Z132" i="32" s="1"/>
  <c r="AQ120" i="32"/>
  <c r="DA101" i="7"/>
  <c r="Z101" i="32" s="1"/>
  <c r="CC100" i="7"/>
  <c r="S100" i="32" s="1"/>
  <c r="AQ97" i="32"/>
  <c r="AQ81" i="32"/>
  <c r="AR94" i="32"/>
  <c r="AR24" i="32"/>
  <c r="AR141" i="32"/>
  <c r="AR78" i="32"/>
  <c r="AR55" i="32"/>
  <c r="AR47" i="32"/>
  <c r="AR39" i="32"/>
  <c r="BM132" i="7"/>
  <c r="AR144" i="32"/>
  <c r="BM129" i="7"/>
  <c r="AR97" i="32"/>
  <c r="AR89" i="32"/>
  <c r="AR50" i="32"/>
  <c r="BF145" i="7"/>
  <c r="M145" i="32" s="1"/>
  <c r="AR142" i="32"/>
  <c r="AR134" i="32"/>
  <c r="S133" i="7"/>
  <c r="AR127" i="32"/>
  <c r="AR126" i="32"/>
  <c r="AR111" i="32"/>
  <c r="AR104" i="32"/>
  <c r="AS85" i="32"/>
  <c r="AS46" i="32"/>
  <c r="BG118" i="7"/>
  <c r="N118" i="32" s="1"/>
  <c r="AS84" i="32"/>
  <c r="AS53" i="32"/>
  <c r="AS45" i="32"/>
  <c r="AS59" i="32"/>
  <c r="AS68" i="32"/>
  <c r="AS60" i="32"/>
  <c r="AS136" i="32"/>
  <c r="DI115" i="7"/>
  <c r="AS111" i="32"/>
  <c r="AM57" i="32"/>
  <c r="AM102" i="32"/>
  <c r="AM94" i="32"/>
  <c r="BW344" i="39"/>
  <c r="AR344" i="38" s="1"/>
  <c r="BW390" i="39"/>
  <c r="AR390" i="38" s="1"/>
  <c r="P308" i="38"/>
  <c r="BE307" i="39"/>
  <c r="T307" i="37" s="1"/>
  <c r="AN300" i="39"/>
  <c r="I300" i="37" s="1"/>
  <c r="BX290" i="39"/>
  <c r="AS290" i="38" s="1"/>
  <c r="I264" i="39"/>
  <c r="D264" i="37" s="1"/>
  <c r="BV200" i="39"/>
  <c r="AQ200" i="38" s="1"/>
  <c r="M117" i="10"/>
  <c r="CP117" i="9" s="1"/>
  <c r="M29" i="10"/>
  <c r="CP29" i="9" s="1"/>
  <c r="BF24" i="11"/>
  <c r="AF24" i="10" s="1"/>
  <c r="CH57" i="11"/>
  <c r="O43" i="10"/>
  <c r="O35" i="10"/>
  <c r="CI44" i="11"/>
  <c r="W44" i="9" s="1"/>
  <c r="O23" i="10"/>
  <c r="BW61" i="11"/>
  <c r="CG61" i="10" s="1"/>
  <c r="CJ68" i="11"/>
  <c r="X68" i="9" s="1"/>
  <c r="AK50" i="32"/>
  <c r="AF50" i="9" s="1"/>
  <c r="AK26" i="32"/>
  <c r="AF26" i="9" s="1"/>
  <c r="EE60" i="7"/>
  <c r="DY104" i="7"/>
  <c r="AG104" i="32" s="1"/>
  <c r="EE72" i="7"/>
  <c r="AK48" i="32"/>
  <c r="AF48" i="9" s="1"/>
  <c r="EG69" i="7"/>
  <c r="Z143" i="35"/>
  <c r="AD136" i="35"/>
  <c r="Z136" i="34" s="1"/>
  <c r="Z135" i="35"/>
  <c r="CY136" i="7"/>
  <c r="X136" i="32" s="1"/>
  <c r="AN125" i="32"/>
  <c r="DE112" i="7"/>
  <c r="CG104" i="7"/>
  <c r="BC95" i="7"/>
  <c r="J95" i="32" s="1"/>
  <c r="AN94" i="32"/>
  <c r="AN78" i="32"/>
  <c r="AN39" i="32"/>
  <c r="BF136" i="32"/>
  <c r="BF135" i="32"/>
  <c r="AN140" i="32"/>
  <c r="AN101" i="32"/>
  <c r="AN93" i="32"/>
  <c r="AN38" i="32"/>
  <c r="BG55" i="32"/>
  <c r="AN59" i="32"/>
  <c r="AN75" i="32"/>
  <c r="AN36" i="32"/>
  <c r="AN28" i="32"/>
  <c r="AO59" i="32"/>
  <c r="AO141" i="32"/>
  <c r="AO132" i="32"/>
  <c r="AO116" i="32"/>
  <c r="AO109" i="32"/>
  <c r="AO101" i="32"/>
  <c r="AO78" i="32"/>
  <c r="AO77" i="32"/>
  <c r="AO22" i="32"/>
  <c r="AO131" i="32"/>
  <c r="AO108" i="32"/>
  <c r="AO100" i="32"/>
  <c r="AO76" i="32"/>
  <c r="BI23" i="7"/>
  <c r="CO23" i="10" s="1"/>
  <c r="AO21" i="32"/>
  <c r="AP49" i="32"/>
  <c r="AP76" i="32"/>
  <c r="AP58" i="32"/>
  <c r="DA122" i="7"/>
  <c r="Z122" i="32" s="1"/>
  <c r="AQ118" i="32"/>
  <c r="AQ95" i="32"/>
  <c r="AQ87" i="32"/>
  <c r="DG83" i="7"/>
  <c r="DH122" i="7"/>
  <c r="AQ57" i="32"/>
  <c r="AQ9" i="32"/>
  <c r="AQ91" i="32"/>
  <c r="DG117" i="7"/>
  <c r="AQ74" i="32"/>
  <c r="BF127" i="7"/>
  <c r="M127" i="32" s="1"/>
  <c r="CJ112" i="7"/>
  <c r="AR121" i="32"/>
  <c r="AR113" i="32"/>
  <c r="CD139" i="7"/>
  <c r="T139" i="32" s="1"/>
  <c r="AR120" i="32"/>
  <c r="AR105" i="32"/>
  <c r="AR81" i="32"/>
  <c r="CJ75" i="7"/>
  <c r="CK80" i="7"/>
  <c r="BG70" i="7"/>
  <c r="N70" i="32" s="1"/>
  <c r="DH134" i="7"/>
  <c r="AR135" i="32"/>
  <c r="S70" i="7"/>
  <c r="AS133" i="32"/>
  <c r="DI121" i="7"/>
  <c r="AS101" i="32"/>
  <c r="AS94" i="32"/>
  <c r="AS39" i="32"/>
  <c r="AS31" i="32"/>
  <c r="AS23" i="32"/>
  <c r="N121" i="7"/>
  <c r="G121" i="32" s="1"/>
  <c r="AS76" i="32"/>
  <c r="AS80" i="32"/>
  <c r="AS72" i="32"/>
  <c r="AS64" i="32"/>
  <c r="AS48" i="32"/>
  <c r="AS40" i="32"/>
  <c r="AS32" i="32"/>
  <c r="M144" i="10"/>
  <c r="CP144" i="9" s="1"/>
  <c r="BB99" i="11"/>
  <c r="Q99" i="9" s="1"/>
  <c r="BF62" i="11"/>
  <c r="AM138" i="32"/>
  <c r="H101" i="17"/>
  <c r="U52" i="17"/>
  <c r="U32" i="17"/>
  <c r="U4" i="17"/>
  <c r="W145" i="17"/>
  <c r="W141" i="17"/>
  <c r="W133" i="17"/>
  <c r="BW359" i="39"/>
  <c r="AR359" i="38" s="1"/>
  <c r="M141" i="39"/>
  <c r="H141" i="38" s="1"/>
  <c r="O113" i="38"/>
  <c r="O369" i="38"/>
  <c r="O353" i="38"/>
  <c r="BX362" i="39"/>
  <c r="AS362" i="38" s="1"/>
  <c r="K303" i="39"/>
  <c r="F303" i="37" s="1"/>
  <c r="BV281" i="39"/>
  <c r="P281" i="37" s="1"/>
  <c r="AO299" i="39"/>
  <c r="J299" i="37" s="1"/>
  <c r="BI174" i="39"/>
  <c r="AI174" i="38" s="1"/>
  <c r="FC102" i="11"/>
  <c r="K378" i="39"/>
  <c r="F378" i="37" s="1"/>
  <c r="BZ356" i="39"/>
  <c r="AU356" i="38" s="1"/>
  <c r="BV148" i="39"/>
  <c r="P148" i="37" s="1"/>
  <c r="N95" i="10"/>
  <c r="CL136" i="11"/>
  <c r="BB136" i="10" s="1"/>
  <c r="BF98" i="11"/>
  <c r="DA98" i="10" s="1"/>
  <c r="N68" i="10"/>
  <c r="BW58" i="11"/>
  <c r="CG58" i="10" s="1"/>
  <c r="CL69" i="11"/>
  <c r="BB69" i="10" s="1"/>
  <c r="BB63" i="11"/>
  <c r="Q63" i="9" s="1"/>
  <c r="BR58" i="11"/>
  <c r="L58" i="9" s="1"/>
  <c r="M74" i="11"/>
  <c r="H74" i="10" s="1"/>
  <c r="M100" i="11"/>
  <c r="H100" i="10" s="1"/>
  <c r="BY76" i="11"/>
  <c r="AS104" i="11"/>
  <c r="CE104" i="10" s="1"/>
  <c r="N72" i="11"/>
  <c r="I72" i="10" s="1"/>
  <c r="CO69" i="11"/>
  <c r="BE69" i="10" s="1"/>
  <c r="N93" i="11"/>
  <c r="I93" i="10" s="1"/>
  <c r="CO90" i="11"/>
  <c r="BE90" i="10" s="1"/>
  <c r="N79" i="11"/>
  <c r="I79" i="10" s="1"/>
  <c r="AK129" i="32"/>
  <c r="AF129" i="9" s="1"/>
  <c r="EC55" i="7"/>
  <c r="DX37" i="7"/>
  <c r="AF37" i="32" s="1"/>
  <c r="AK130" i="32"/>
  <c r="AF130" i="9" s="1"/>
  <c r="AK118" i="32"/>
  <c r="AF118" i="9" s="1"/>
  <c r="EC112" i="7"/>
  <c r="EC68" i="7"/>
  <c r="DX130" i="7"/>
  <c r="AF130" i="32" s="1"/>
  <c r="EE79" i="7"/>
  <c r="AK27" i="32"/>
  <c r="AF27" i="9" s="1"/>
  <c r="DY73" i="7"/>
  <c r="AG73" i="32" s="1"/>
  <c r="AK144" i="32"/>
  <c r="AF144" i="9" s="1"/>
  <c r="EE146" i="7"/>
  <c r="EE99" i="7"/>
  <c r="P142" i="34"/>
  <c r="P140" i="34"/>
  <c r="P139" i="34"/>
  <c r="Q132" i="34"/>
  <c r="Q107" i="34"/>
  <c r="Q46" i="34"/>
  <c r="AP61" i="35"/>
  <c r="AD61" i="9" s="1"/>
  <c r="BA138" i="32"/>
  <c r="BB82" i="32"/>
  <c r="BA12" i="32"/>
  <c r="AM87" i="32"/>
  <c r="BB60" i="7"/>
  <c r="I60" i="32" s="1"/>
  <c r="AM59" i="32"/>
  <c r="I56" i="7"/>
  <c r="B56" i="32" s="1"/>
  <c r="AM51" i="32"/>
  <c r="DD46" i="7"/>
  <c r="BB44" i="7"/>
  <c r="I44" i="32" s="1"/>
  <c r="AM43" i="32"/>
  <c r="BZ29" i="7"/>
  <c r="P29" i="32" s="1"/>
  <c r="AM73" i="32"/>
  <c r="AM76" i="32"/>
  <c r="AM126" i="32"/>
  <c r="BA57" i="32"/>
  <c r="BZ107" i="7"/>
  <c r="P107" i="32" s="1"/>
  <c r="AM105" i="32"/>
  <c r="AM97" i="32"/>
  <c r="AM81" i="32"/>
  <c r="DD69" i="7"/>
  <c r="BG76" i="32"/>
  <c r="BF145" i="32"/>
  <c r="AN22" i="32"/>
  <c r="BF83" i="32"/>
  <c r="BF30" i="32"/>
  <c r="BZ137" i="7"/>
  <c r="P137" i="32" s="1"/>
  <c r="BB136" i="7"/>
  <c r="I136" i="32" s="1"/>
  <c r="CX99" i="7"/>
  <c r="W99" i="32" s="1"/>
  <c r="AN95" i="32"/>
  <c r="AN79" i="32"/>
  <c r="CX69" i="7"/>
  <c r="W69" i="32" s="1"/>
  <c r="AN68" i="32"/>
  <c r="BH14" i="7"/>
  <c r="AN124" i="32"/>
  <c r="DE44" i="7"/>
  <c r="CA19" i="7"/>
  <c r="Q19" i="32" s="1"/>
  <c r="AN130" i="32"/>
  <c r="AN129" i="32"/>
  <c r="AN122" i="32"/>
  <c r="AN121" i="32"/>
  <c r="AN114" i="32"/>
  <c r="BB101" i="7"/>
  <c r="I101" i="32" s="1"/>
  <c r="AN99" i="32"/>
  <c r="AN98" i="32"/>
  <c r="CX95" i="7"/>
  <c r="W95" i="32" s="1"/>
  <c r="AN91" i="32"/>
  <c r="AN90" i="32"/>
  <c r="P87" i="7"/>
  <c r="AN82" i="32"/>
  <c r="CY50" i="7"/>
  <c r="X50" i="32" s="1"/>
  <c r="AN47" i="32"/>
  <c r="AN40" i="32"/>
  <c r="BC32" i="7"/>
  <c r="J32" i="32" s="1"/>
  <c r="CX20" i="7"/>
  <c r="W20" i="32" s="1"/>
  <c r="AN8" i="32"/>
  <c r="BC136" i="7"/>
  <c r="J136" i="32" s="1"/>
  <c r="AN111" i="32"/>
  <c r="CY99" i="7"/>
  <c r="X99" i="32" s="1"/>
  <c r="BB83" i="7"/>
  <c r="I83" i="32" s="1"/>
  <c r="AN46" i="32"/>
  <c r="AN6" i="32"/>
  <c r="CB78" i="7"/>
  <c r="R78" i="32" s="1"/>
  <c r="AO65" i="32"/>
  <c r="AO58" i="32"/>
  <c r="AO57" i="32"/>
  <c r="CZ52" i="7"/>
  <c r="Y52" i="32" s="1"/>
  <c r="AO42" i="32"/>
  <c r="AO34" i="32"/>
  <c r="AO26" i="32"/>
  <c r="AO18" i="32"/>
  <c r="CG94" i="7"/>
  <c r="DE87" i="7"/>
  <c r="AO83" i="32"/>
  <c r="DE79" i="7"/>
  <c r="AO69" i="32"/>
  <c r="AO64" i="32"/>
  <c r="BC58" i="7"/>
  <c r="J58" i="32" s="1"/>
  <c r="AO56" i="32"/>
  <c r="AO48" i="32"/>
  <c r="AO32" i="32"/>
  <c r="AO79" i="32"/>
  <c r="AO68" i="32"/>
  <c r="CZ112" i="7"/>
  <c r="Y112" i="32" s="1"/>
  <c r="AO110" i="32"/>
  <c r="AO43" i="32"/>
  <c r="AO133" i="32"/>
  <c r="AO125" i="32"/>
  <c r="AO117" i="32"/>
  <c r="DE98" i="7"/>
  <c r="AO130" i="32"/>
  <c r="AO122" i="32"/>
  <c r="BD108" i="7"/>
  <c r="K108" i="32" s="1"/>
  <c r="AO107" i="32"/>
  <c r="AO129" i="32"/>
  <c r="AO121" i="32"/>
  <c r="AO90" i="32"/>
  <c r="AO89" i="32"/>
  <c r="AO81" i="32"/>
  <c r="AO104" i="32"/>
  <c r="BJ143" i="7"/>
  <c r="CP143" i="10" s="1"/>
  <c r="AO95" i="32"/>
  <c r="AP82" i="32"/>
  <c r="BJ146" i="7"/>
  <c r="CP146" i="10" s="1"/>
  <c r="AP144" i="32"/>
  <c r="AP81" i="32"/>
  <c r="AP30" i="32"/>
  <c r="Q28" i="7"/>
  <c r="DF26" i="7"/>
  <c r="AQ145" i="32"/>
  <c r="DA124" i="7"/>
  <c r="Z124" i="32" s="1"/>
  <c r="DH118" i="7"/>
  <c r="DG63" i="7"/>
  <c r="BF131" i="7"/>
  <c r="M131" i="32" s="1"/>
  <c r="AQ24" i="32"/>
  <c r="AQ16" i="32"/>
  <c r="AQ8" i="32"/>
  <c r="DG65" i="7"/>
  <c r="AQ13" i="32"/>
  <c r="DB4" i="7"/>
  <c r="AA4" i="32" s="1"/>
  <c r="AR102" i="32"/>
  <c r="AR140" i="32"/>
  <c r="AR93" i="32"/>
  <c r="AR65" i="32"/>
  <c r="AR145" i="32"/>
  <c r="CJ93" i="7"/>
  <c r="AR64" i="32"/>
  <c r="DI59" i="7"/>
  <c r="AS36" i="32"/>
  <c r="AS37" i="32"/>
  <c r="CE31" i="7"/>
  <c r="U31" i="32" s="1"/>
  <c r="CK15" i="7"/>
  <c r="S145" i="17"/>
  <c r="S141" i="17"/>
  <c r="S137" i="17"/>
  <c r="S133" i="17"/>
  <c r="S129" i="17"/>
  <c r="S125" i="17"/>
  <c r="S121" i="17"/>
  <c r="S117" i="17"/>
  <c r="S113" i="17"/>
  <c r="S109" i="17"/>
  <c r="S105" i="17"/>
  <c r="S101" i="17"/>
  <c r="S97" i="17"/>
  <c r="S93" i="17"/>
  <c r="S89" i="17"/>
  <c r="S85" i="17"/>
  <c r="S81" i="17"/>
  <c r="S77" i="17"/>
  <c r="S73" i="17"/>
  <c r="S69" i="17"/>
  <c r="K118" i="11"/>
  <c r="F118" i="10" s="1"/>
  <c r="AM37" i="32"/>
  <c r="AM21" i="32"/>
  <c r="AM132" i="32"/>
  <c r="AM116" i="32"/>
  <c r="AM24" i="32"/>
  <c r="AM68" i="32"/>
  <c r="AM30" i="32"/>
  <c r="AM6" i="32"/>
  <c r="AM109" i="32"/>
  <c r="AM29" i="32"/>
  <c r="BH141" i="7"/>
  <c r="CN141" i="10" s="1"/>
  <c r="AM140" i="32"/>
  <c r="I129" i="7"/>
  <c r="B129" i="32" s="1"/>
  <c r="DD119" i="7"/>
  <c r="BH110" i="7"/>
  <c r="CN110" i="10" s="1"/>
  <c r="BY109" i="9"/>
  <c r="BV109" i="9" s="1"/>
  <c r="AM85" i="32"/>
  <c r="AM61" i="32"/>
  <c r="AM53" i="32"/>
  <c r="O50" i="7"/>
  <c r="BB14" i="7"/>
  <c r="I14" i="32" s="1"/>
  <c r="C143" i="17"/>
  <c r="G95" i="17"/>
  <c r="N23" i="17"/>
  <c r="BX278" i="39"/>
  <c r="AS278" i="38" s="1"/>
  <c r="BC271" i="39"/>
  <c r="R271" i="37" s="1"/>
  <c r="AM14" i="39"/>
  <c r="H14" i="37" s="1"/>
  <c r="AR241" i="39"/>
  <c r="W241" i="38" s="1"/>
  <c r="BG296" i="39"/>
  <c r="AG296" i="38" s="1"/>
  <c r="P140" i="38"/>
  <c r="BE240" i="39"/>
  <c r="T240" i="37" s="1"/>
  <c r="BE232" i="39"/>
  <c r="AE232" i="38" s="1"/>
  <c r="P153" i="38"/>
  <c r="P129" i="38"/>
  <c r="BE120" i="39"/>
  <c r="T120" i="37" s="1"/>
  <c r="BX231" i="39"/>
  <c r="AS231" i="38" s="1"/>
  <c r="M229" i="39"/>
  <c r="H229" i="38" s="1"/>
  <c r="I165" i="39"/>
  <c r="D165" i="37" s="1"/>
  <c r="BF407" i="39"/>
  <c r="U407" i="37" s="1"/>
  <c r="K286" i="39"/>
  <c r="AP52" i="11"/>
  <c r="U52" i="10" s="1"/>
  <c r="CO52" i="9" s="1"/>
  <c r="BR144" i="11"/>
  <c r="L144" i="9" s="1"/>
  <c r="CI143" i="11"/>
  <c r="W143" i="9" s="1"/>
  <c r="N134" i="10"/>
  <c r="BS51" i="11"/>
  <c r="CJ117" i="11"/>
  <c r="X117" i="9" s="1"/>
  <c r="AQ90" i="11"/>
  <c r="V90" i="10" s="1"/>
  <c r="BW138" i="11"/>
  <c r="AR138" i="10" s="1"/>
  <c r="H6" i="11"/>
  <c r="C6" i="9" s="1"/>
  <c r="BE110" i="11"/>
  <c r="BA94" i="9"/>
  <c r="BE77" i="11"/>
  <c r="T77" i="9" s="1"/>
  <c r="CK103" i="11"/>
  <c r="Y103" i="9" s="1"/>
  <c r="CO102" i="11"/>
  <c r="BE102" i="10" s="1"/>
  <c r="BI46" i="11"/>
  <c r="AI46" i="10" s="1"/>
  <c r="CO44" i="11"/>
  <c r="BE44" i="10" s="1"/>
  <c r="DV81" i="7"/>
  <c r="AD81" i="32" s="1"/>
  <c r="DV47" i="7"/>
  <c r="AD47" i="32" s="1"/>
  <c r="EB46" i="7"/>
  <c r="CX46" i="10" s="1"/>
  <c r="EC48" i="7"/>
  <c r="DX116" i="7"/>
  <c r="AF116" i="32" s="1"/>
  <c r="AK5" i="32"/>
  <c r="AF5" i="9" s="1"/>
  <c r="DW5" i="7"/>
  <c r="AE5" i="32" s="1"/>
  <c r="AK95" i="32"/>
  <c r="AF95" i="9" s="1"/>
  <c r="AK51" i="32"/>
  <c r="AF51" i="9" s="1"/>
  <c r="AK64" i="32"/>
  <c r="AF64" i="9" s="1"/>
  <c r="DZ49" i="7"/>
  <c r="AH49" i="32" s="1"/>
  <c r="L89" i="35"/>
  <c r="H89" i="34" s="1"/>
  <c r="H80" i="35"/>
  <c r="D80" i="33" s="1"/>
  <c r="AN79" i="35"/>
  <c r="AB79" i="9" s="1"/>
  <c r="AN78" i="35"/>
  <c r="AF78" i="34" s="1"/>
  <c r="L53" i="35"/>
  <c r="H53" i="34" s="1"/>
  <c r="J98" i="35"/>
  <c r="M107" i="35"/>
  <c r="I107" i="34" s="1"/>
  <c r="Y86" i="35"/>
  <c r="J86" i="33" s="1"/>
  <c r="AP101" i="35"/>
  <c r="BB41" i="32"/>
  <c r="AM52" i="32"/>
  <c r="AM115" i="32"/>
  <c r="AM66" i="32"/>
  <c r="CX121" i="7"/>
  <c r="W121" i="32" s="1"/>
  <c r="AM54" i="32"/>
  <c r="AM131" i="32"/>
  <c r="O120" i="7"/>
  <c r="BH116" i="7"/>
  <c r="AM92" i="32"/>
  <c r="AM44" i="32"/>
  <c r="DD39" i="7"/>
  <c r="BF123" i="32"/>
  <c r="DD136" i="7"/>
  <c r="BG29" i="32"/>
  <c r="BF139" i="32"/>
  <c r="BF117" i="32"/>
  <c r="BF56" i="32"/>
  <c r="BZ132" i="7"/>
  <c r="P132" i="32" s="1"/>
  <c r="DD38" i="7"/>
  <c r="AN34" i="32"/>
  <c r="AN26" i="32"/>
  <c r="BG127" i="32"/>
  <c r="CX107" i="7"/>
  <c r="W107" i="32" s="1"/>
  <c r="CA117" i="7"/>
  <c r="Q117" i="32" s="1"/>
  <c r="AN100" i="32"/>
  <c r="AN60" i="32"/>
  <c r="AN52" i="32"/>
  <c r="BF37" i="32"/>
  <c r="J135" i="7"/>
  <c r="C135" i="32" s="1"/>
  <c r="BC131" i="7"/>
  <c r="J131" i="32" s="1"/>
  <c r="CA77" i="7"/>
  <c r="Q77" i="32" s="1"/>
  <c r="AN65" i="32"/>
  <c r="AO137" i="32"/>
  <c r="AO41" i="32"/>
  <c r="BD18" i="7"/>
  <c r="K18" i="32" s="1"/>
  <c r="AO17" i="32"/>
  <c r="CY14" i="7"/>
  <c r="X14" i="32" s="1"/>
  <c r="CH82" i="7"/>
  <c r="AO39" i="32"/>
  <c r="CZ138" i="7"/>
  <c r="Y138" i="32" s="1"/>
  <c r="AO128" i="32"/>
  <c r="CY124" i="7"/>
  <c r="X124" i="32" s="1"/>
  <c r="AO120" i="32"/>
  <c r="AO112" i="32"/>
  <c r="AO105" i="32"/>
  <c r="AO103" i="32"/>
  <c r="AO62" i="32"/>
  <c r="AO15" i="32"/>
  <c r="AO113" i="32"/>
  <c r="AO82" i="32"/>
  <c r="AO75" i="32"/>
  <c r="Q39" i="7"/>
  <c r="BC5" i="7"/>
  <c r="J5" i="32" s="1"/>
  <c r="AP119" i="32"/>
  <c r="AP87" i="32"/>
  <c r="DF83" i="7"/>
  <c r="Q45" i="7"/>
  <c r="CB10" i="7"/>
  <c r="R10" i="32" s="1"/>
  <c r="DF31" i="7"/>
  <c r="AP112" i="32"/>
  <c r="DG100" i="7"/>
  <c r="CH76" i="7"/>
  <c r="BJ75" i="7"/>
  <c r="CP75" i="10" s="1"/>
  <c r="CH113" i="7"/>
  <c r="AP68" i="32"/>
  <c r="CH89" i="7"/>
  <c r="BK78" i="7"/>
  <c r="CQ78" i="10" s="1"/>
  <c r="AP71" i="32"/>
  <c r="AP29" i="32"/>
  <c r="BD16" i="7"/>
  <c r="K16" i="32" s="1"/>
  <c r="AP14" i="32"/>
  <c r="AP13" i="32"/>
  <c r="BE6" i="7"/>
  <c r="L6" i="32" s="1"/>
  <c r="CB134" i="7"/>
  <c r="R134" i="32" s="1"/>
  <c r="BJ78" i="7"/>
  <c r="AP77" i="32"/>
  <c r="AP70" i="32"/>
  <c r="AP36" i="32"/>
  <c r="AP20" i="32"/>
  <c r="BJ6" i="7"/>
  <c r="CP6" i="10" s="1"/>
  <c r="CI99" i="7"/>
  <c r="AP97" i="32"/>
  <c r="AP89" i="32"/>
  <c r="AP74" i="32"/>
  <c r="BE69" i="7"/>
  <c r="L69" i="32" s="1"/>
  <c r="DG113" i="7"/>
  <c r="AQ102" i="32"/>
  <c r="AQ68" i="32"/>
  <c r="AQ30" i="32"/>
  <c r="AQ7" i="32"/>
  <c r="AQ140" i="32"/>
  <c r="DA136" i="7"/>
  <c r="Z136" i="32" s="1"/>
  <c r="CJ133" i="7"/>
  <c r="AQ124" i="32"/>
  <c r="AQ66" i="32"/>
  <c r="BE110" i="7"/>
  <c r="L110" i="32" s="1"/>
  <c r="AQ99" i="32"/>
  <c r="DG142" i="7"/>
  <c r="CC133" i="7"/>
  <c r="S133" i="32" s="1"/>
  <c r="AQ122" i="32"/>
  <c r="BE122" i="7"/>
  <c r="L122" i="32" s="1"/>
  <c r="DH65" i="7"/>
  <c r="DB113" i="7"/>
  <c r="AA113" i="32" s="1"/>
  <c r="AQ79" i="32"/>
  <c r="AQ31" i="32"/>
  <c r="AQ15" i="32"/>
  <c r="BF9" i="7"/>
  <c r="M9" i="32" s="1"/>
  <c r="AQ40" i="32"/>
  <c r="AQ32" i="32"/>
  <c r="AR21" i="32"/>
  <c r="AR46" i="32"/>
  <c r="CK32" i="7"/>
  <c r="AR30" i="32"/>
  <c r="T19" i="7"/>
  <c r="BG8" i="7"/>
  <c r="N8" i="32" s="1"/>
  <c r="AR37" i="32"/>
  <c r="BL24" i="7"/>
  <c r="M13" i="7"/>
  <c r="F13" i="32" s="1"/>
  <c r="AR5" i="32"/>
  <c r="AR42" i="32"/>
  <c r="DB39" i="7"/>
  <c r="AA39" i="32" s="1"/>
  <c r="BM35" i="7"/>
  <c r="AR34" i="32"/>
  <c r="BG4" i="7"/>
  <c r="N4" i="32" s="1"/>
  <c r="AR33" i="32"/>
  <c r="AR17" i="32"/>
  <c r="BM10" i="7"/>
  <c r="AR9" i="32"/>
  <c r="CD11" i="7"/>
  <c r="T11" i="32" s="1"/>
  <c r="AS18" i="32"/>
  <c r="AS11" i="32"/>
  <c r="BM19" i="7"/>
  <c r="BG20" i="7"/>
  <c r="N20" i="32" s="1"/>
  <c r="AS17" i="32"/>
  <c r="DI36" i="7"/>
  <c r="AS13" i="32"/>
  <c r="S65" i="17"/>
  <c r="S61" i="17"/>
  <c r="S57" i="17"/>
  <c r="S53" i="17"/>
  <c r="S49" i="17"/>
  <c r="S45" i="17"/>
  <c r="S41" i="17"/>
  <c r="S37" i="17"/>
  <c r="S33" i="17"/>
  <c r="S29" i="17"/>
  <c r="S25" i="17"/>
  <c r="S21" i="17"/>
  <c r="S17" i="17"/>
  <c r="S67" i="17"/>
  <c r="S63" i="17"/>
  <c r="S59" i="17"/>
  <c r="S55" i="17"/>
  <c r="S51" i="17"/>
  <c r="S47" i="17"/>
  <c r="S43" i="17"/>
  <c r="S39" i="17"/>
  <c r="S35" i="17"/>
  <c r="S31" i="17"/>
  <c r="S27" i="17"/>
  <c r="S19" i="17"/>
  <c r="S15" i="17"/>
  <c r="S11" i="17"/>
  <c r="S7" i="17"/>
  <c r="N341" i="38"/>
  <c r="L317" i="39"/>
  <c r="G317" i="38" s="1"/>
  <c r="M129" i="10"/>
  <c r="CP129" i="9" s="1"/>
  <c r="BB108" i="11"/>
  <c r="Q108" i="9" s="1"/>
  <c r="AM145" i="32"/>
  <c r="AM137" i="32"/>
  <c r="AM75" i="32"/>
  <c r="AM64" i="32"/>
  <c r="BB146" i="32"/>
  <c r="BB122" i="32"/>
  <c r="AM106" i="32"/>
  <c r="AM69" i="32"/>
  <c r="AM129" i="32"/>
  <c r="AM121" i="32"/>
  <c r="BB97" i="32"/>
  <c r="AM50" i="32"/>
  <c r="AM12" i="32"/>
  <c r="AM113" i="32"/>
  <c r="AM82" i="32"/>
  <c r="H97" i="17"/>
  <c r="U119" i="17"/>
  <c r="U95" i="17"/>
  <c r="U39" i="17"/>
  <c r="U35" i="17"/>
  <c r="I39" i="17"/>
  <c r="Q35" i="17"/>
  <c r="N378" i="38"/>
  <c r="N354" i="38"/>
  <c r="N282" i="38"/>
  <c r="BC257" i="39"/>
  <c r="R257" i="37" s="1"/>
  <c r="N154" i="38"/>
  <c r="BS152" i="39"/>
  <c r="M152" i="37" s="1"/>
  <c r="H38" i="39"/>
  <c r="C38" i="37" s="1"/>
  <c r="BS5" i="39"/>
  <c r="M5" i="37" s="1"/>
  <c r="O46" i="38"/>
  <c r="AQ46" i="39"/>
  <c r="V46" i="38" s="1"/>
  <c r="AR410" i="39"/>
  <c r="W410" i="38" s="1"/>
  <c r="BD409" i="39"/>
  <c r="S409" i="37" s="1"/>
  <c r="BX208" i="39"/>
  <c r="AS208" i="38" s="1"/>
  <c r="P282" i="38"/>
  <c r="BE281" i="39"/>
  <c r="T281" i="37" s="1"/>
  <c r="BY232" i="39"/>
  <c r="AT232" i="38" s="1"/>
  <c r="P178" i="38"/>
  <c r="BE97" i="39"/>
  <c r="BU80" i="39"/>
  <c r="EW42" i="11"/>
  <c r="AR4" i="39"/>
  <c r="W4" i="38" s="1"/>
  <c r="BI228" i="39"/>
  <c r="AI228" i="38" s="1"/>
  <c r="BY203" i="39"/>
  <c r="AT203" i="38" s="1"/>
  <c r="AP303" i="39"/>
  <c r="K303" i="37" s="1"/>
  <c r="BJ302" i="39"/>
  <c r="AJ302" i="38" s="1"/>
  <c r="N152" i="39"/>
  <c r="I152" i="38" s="1"/>
  <c r="BI238" i="39"/>
  <c r="AI238" i="38" s="1"/>
  <c r="AT213" i="39"/>
  <c r="Y213" i="38" s="1"/>
  <c r="O77" i="39"/>
  <c r="J77" i="38" s="1"/>
  <c r="O156" i="39"/>
  <c r="J156" i="38" s="1"/>
  <c r="BJ20" i="39"/>
  <c r="AJ20" i="38" s="1"/>
  <c r="BV19" i="39"/>
  <c r="AQ19" i="38" s="1"/>
  <c r="CH81" i="11"/>
  <c r="V81" i="9" s="1"/>
  <c r="BR78" i="11"/>
  <c r="L78" i="9" s="1"/>
  <c r="BF129" i="11"/>
  <c r="AF129" i="10" s="1"/>
  <c r="BR71" i="11"/>
  <c r="L71" i="9" s="1"/>
  <c r="DE78" i="10"/>
  <c r="K124" i="11"/>
  <c r="F124" i="10" s="1"/>
  <c r="AL18" i="11"/>
  <c r="G18" i="9" s="1"/>
  <c r="CM93" i="11"/>
  <c r="BC93" i="10" s="1"/>
  <c r="N92" i="10"/>
  <c r="BW90" i="11"/>
  <c r="N70" i="10"/>
  <c r="N46" i="10"/>
  <c r="BB72" i="11"/>
  <c r="Q72" i="9" s="1"/>
  <c r="G58" i="11"/>
  <c r="B58" i="9" s="1"/>
  <c r="BY49" i="10"/>
  <c r="BB25" i="11"/>
  <c r="N82" i="10"/>
  <c r="N120" i="10"/>
  <c r="BW94" i="11"/>
  <c r="CG94" i="10" s="1"/>
  <c r="AQ86" i="11"/>
  <c r="V86" i="10" s="1"/>
  <c r="I123" i="11"/>
  <c r="D123" i="9" s="1"/>
  <c r="BW65" i="11"/>
  <c r="AR65" i="10" s="1"/>
  <c r="O114" i="10"/>
  <c r="O119" i="10"/>
  <c r="J26" i="11"/>
  <c r="E26" i="10" s="1"/>
  <c r="BU4" i="11"/>
  <c r="O4" i="9" s="1"/>
  <c r="BT52" i="11"/>
  <c r="N52" i="9" s="1"/>
  <c r="CK51" i="11"/>
  <c r="BA51" i="10" s="1"/>
  <c r="EB33" i="7"/>
  <c r="CX33" i="10" s="1"/>
  <c r="EB6" i="7"/>
  <c r="CX6" i="10" s="1"/>
  <c r="DV101" i="7"/>
  <c r="AD101" i="32" s="1"/>
  <c r="DV6" i="7"/>
  <c r="AD6" i="32" s="1"/>
  <c r="DW26" i="7"/>
  <c r="AE26" i="32" s="1"/>
  <c r="DW18" i="7"/>
  <c r="AE18" i="32" s="1"/>
  <c r="ED88" i="7"/>
  <c r="AK111" i="32"/>
  <c r="AF111" i="9" s="1"/>
  <c r="AK96" i="32"/>
  <c r="AF96" i="9" s="1"/>
  <c r="AK88" i="32"/>
  <c r="AF88" i="9" s="1"/>
  <c r="DX144" i="7"/>
  <c r="AF144" i="32" s="1"/>
  <c r="DY96" i="7"/>
  <c r="AG96" i="32" s="1"/>
  <c r="K54" i="35"/>
  <c r="G54" i="34" s="1"/>
  <c r="W59" i="35"/>
  <c r="H59" i="33" s="1"/>
  <c r="O55" i="34"/>
  <c r="AA54" i="35"/>
  <c r="CU54" i="10" s="1"/>
  <c r="O53" i="34"/>
  <c r="P116" i="34"/>
  <c r="P63" i="34"/>
  <c r="P60" i="34"/>
  <c r="T40" i="33"/>
  <c r="AN103" i="35"/>
  <c r="AB103" i="9" s="1"/>
  <c r="AR54" i="35"/>
  <c r="BN54" i="10" s="1"/>
  <c r="AM99" i="35"/>
  <c r="AA99" i="9" s="1"/>
  <c r="AQ85" i="35"/>
  <c r="AM16" i="35"/>
  <c r="AA16" i="9" s="1"/>
  <c r="AB51" i="35"/>
  <c r="X51" i="34" s="1"/>
  <c r="AB48" i="35"/>
  <c r="X48" i="34" s="1"/>
  <c r="P47" i="34"/>
  <c r="AR40" i="35"/>
  <c r="L79" i="35"/>
  <c r="H79" i="34" s="1"/>
  <c r="L56" i="35"/>
  <c r="H56" i="34" s="1"/>
  <c r="Q106" i="34"/>
  <c r="Q103" i="34"/>
  <c r="M137" i="35"/>
  <c r="I137" i="34" s="1"/>
  <c r="M134" i="35"/>
  <c r="I134" i="34" s="1"/>
  <c r="M132" i="35"/>
  <c r="I132" i="34" s="1"/>
  <c r="I74" i="35"/>
  <c r="M57" i="35"/>
  <c r="I57" i="34" s="1"/>
  <c r="AR46" i="35"/>
  <c r="BN46" i="10" s="1"/>
  <c r="L119" i="35"/>
  <c r="H119" i="34" s="1"/>
  <c r="L55" i="35"/>
  <c r="H55" i="34" s="1"/>
  <c r="Q138" i="34"/>
  <c r="Q123" i="34"/>
  <c r="Q119" i="34"/>
  <c r="AC64" i="35"/>
  <c r="Y64" i="34" s="1"/>
  <c r="H47" i="35"/>
  <c r="D47" i="33" s="1"/>
  <c r="L5" i="35"/>
  <c r="H5" i="34" s="1"/>
  <c r="AO111" i="35"/>
  <c r="O111" i="33" s="1"/>
  <c r="I118" i="35"/>
  <c r="E118" i="33" s="1"/>
  <c r="AN117" i="35"/>
  <c r="AB117" i="9" s="1"/>
  <c r="R129" i="34"/>
  <c r="AD65" i="35"/>
  <c r="Z65" i="34" s="1"/>
  <c r="R55" i="34"/>
  <c r="J141" i="35"/>
  <c r="F141" i="33" s="1"/>
  <c r="AS109" i="35"/>
  <c r="BO109" i="10" s="1"/>
  <c r="J109" i="35"/>
  <c r="F109" i="33" s="1"/>
  <c r="J89" i="35"/>
  <c r="J63" i="35"/>
  <c r="F63" i="33" s="1"/>
  <c r="I77" i="35"/>
  <c r="E77" i="33" s="1"/>
  <c r="I39" i="35"/>
  <c r="M35" i="35"/>
  <c r="I35" i="34" s="1"/>
  <c r="M27" i="35"/>
  <c r="I27" i="34" s="1"/>
  <c r="M26" i="35"/>
  <c r="I26" i="34" s="1"/>
  <c r="R37" i="34"/>
  <c r="R17" i="34"/>
  <c r="AC17" i="35"/>
  <c r="Y17" i="34" s="1"/>
  <c r="AP25" i="35"/>
  <c r="N49" i="35"/>
  <c r="N48" i="35"/>
  <c r="J48" i="34" s="1"/>
  <c r="J41" i="35"/>
  <c r="F41" i="34" s="1"/>
  <c r="AS22" i="35"/>
  <c r="AK22" i="34" s="1"/>
  <c r="AS20" i="35"/>
  <c r="BO20" i="10" s="1"/>
  <c r="N6" i="35"/>
  <c r="J6" i="34" s="1"/>
  <c r="N22" i="35"/>
  <c r="J22" i="34" s="1"/>
  <c r="Z41" i="35"/>
  <c r="AD14" i="35"/>
  <c r="Z14" i="34" s="1"/>
  <c r="AP39" i="35"/>
  <c r="BB129" i="32"/>
  <c r="BA113" i="32"/>
  <c r="AM127" i="32"/>
  <c r="AM89" i="32"/>
  <c r="AM34" i="32"/>
  <c r="AM18" i="32"/>
  <c r="BA17" i="32"/>
  <c r="AM133" i="32"/>
  <c r="DD120" i="7"/>
  <c r="AM47" i="32"/>
  <c r="CF41" i="7"/>
  <c r="CG15" i="9"/>
  <c r="CH15" i="9" s="1"/>
  <c r="AM8" i="32"/>
  <c r="BC19" i="7"/>
  <c r="J19" i="32" s="1"/>
  <c r="BF86" i="32"/>
  <c r="AN103" i="32"/>
  <c r="AN137" i="32"/>
  <c r="AN45" i="32"/>
  <c r="CY40" i="7"/>
  <c r="X40" i="32" s="1"/>
  <c r="AN37" i="32"/>
  <c r="BB32" i="7"/>
  <c r="I32" i="32" s="1"/>
  <c r="BC30" i="7"/>
  <c r="J30" i="32" s="1"/>
  <c r="AN29" i="32"/>
  <c r="BF126" i="32"/>
  <c r="BG64" i="32"/>
  <c r="BF60" i="32"/>
  <c r="BG13" i="32"/>
  <c r="AN44" i="32"/>
  <c r="CX40" i="7"/>
  <c r="W40" i="32" s="1"/>
  <c r="DE38" i="7"/>
  <c r="BF143" i="32"/>
  <c r="BF16" i="32"/>
  <c r="J108" i="7"/>
  <c r="C108" i="32" s="1"/>
  <c r="DD71" i="7"/>
  <c r="BG46" i="32"/>
  <c r="CX91" i="7"/>
  <c r="W91" i="32" s="1"/>
  <c r="CA50" i="7"/>
  <c r="Q50" i="32" s="1"/>
  <c r="DD60" i="7"/>
  <c r="DD19" i="7"/>
  <c r="AN15" i="32"/>
  <c r="AN9" i="32"/>
  <c r="BF95" i="32"/>
  <c r="DD140" i="7"/>
  <c r="I120" i="7"/>
  <c r="B120" i="32" s="1"/>
  <c r="BZ117" i="7"/>
  <c r="P117" i="32" s="1"/>
  <c r="BF132" i="32"/>
  <c r="BF111" i="32"/>
  <c r="AN106" i="32"/>
  <c r="BC84" i="7"/>
  <c r="J84" i="32" s="1"/>
  <c r="AN14" i="32"/>
  <c r="CX11" i="7"/>
  <c r="W11" i="32" s="1"/>
  <c r="AO146" i="32"/>
  <c r="BC104" i="7"/>
  <c r="J104" i="32" s="1"/>
  <c r="AO102" i="32"/>
  <c r="P23" i="7"/>
  <c r="DE99" i="7"/>
  <c r="CZ144" i="7"/>
  <c r="Y144" i="32" s="1"/>
  <c r="K102" i="7"/>
  <c r="D102" i="32" s="1"/>
  <c r="BD84" i="7"/>
  <c r="K84" i="32" s="1"/>
  <c r="CB71" i="7"/>
  <c r="R71" i="32" s="1"/>
  <c r="BD70" i="7"/>
  <c r="K70" i="32" s="1"/>
  <c r="CZ62" i="7"/>
  <c r="Y62" i="32" s="1"/>
  <c r="AO60" i="32"/>
  <c r="AO20" i="32"/>
  <c r="AO124" i="32"/>
  <c r="AO123" i="32"/>
  <c r="AO118" i="32"/>
  <c r="CA113" i="7"/>
  <c r="Q113" i="32" s="1"/>
  <c r="BD97" i="7"/>
  <c r="K97" i="32" s="1"/>
  <c r="AO97" i="32"/>
  <c r="AO96" i="32"/>
  <c r="BI105" i="7"/>
  <c r="CO105" i="10" s="1"/>
  <c r="CB27" i="7"/>
  <c r="R27" i="32" s="1"/>
  <c r="K70" i="7"/>
  <c r="D70" i="32" s="1"/>
  <c r="CB12" i="7"/>
  <c r="R12" i="32" s="1"/>
  <c r="BJ11" i="7"/>
  <c r="CP11" i="10" s="1"/>
  <c r="AO144" i="32"/>
  <c r="K133" i="7"/>
  <c r="D133" i="32" s="1"/>
  <c r="CB116" i="7"/>
  <c r="R116" i="32" s="1"/>
  <c r="DF88" i="7"/>
  <c r="AO86" i="32"/>
  <c r="DF69" i="7"/>
  <c r="AO55" i="32"/>
  <c r="CG27" i="7"/>
  <c r="AO24" i="32"/>
  <c r="BI145" i="7"/>
  <c r="CO145" i="10" s="1"/>
  <c r="P133" i="7"/>
  <c r="CY123" i="7"/>
  <c r="X123" i="32" s="1"/>
  <c r="AO85" i="32"/>
  <c r="P83" i="7"/>
  <c r="DE81" i="7"/>
  <c r="K74" i="7"/>
  <c r="D74" i="32" s="1"/>
  <c r="K58" i="7"/>
  <c r="D58" i="32" s="1"/>
  <c r="AO37" i="32"/>
  <c r="AO14" i="32"/>
  <c r="BC127" i="7"/>
  <c r="J127" i="32" s="1"/>
  <c r="BJ111" i="7"/>
  <c r="CP111" i="10" s="1"/>
  <c r="AP40" i="32"/>
  <c r="AP47" i="32"/>
  <c r="BE107" i="7"/>
  <c r="L107" i="32" s="1"/>
  <c r="CB95" i="7"/>
  <c r="R95" i="32" s="1"/>
  <c r="DF35" i="7"/>
  <c r="CB34" i="7"/>
  <c r="R34" i="32" s="1"/>
  <c r="BD92" i="7"/>
  <c r="K92" i="32" s="1"/>
  <c r="Q100" i="7"/>
  <c r="DF91" i="7"/>
  <c r="CI65" i="7"/>
  <c r="DF34" i="7"/>
  <c r="L25" i="7"/>
  <c r="E25" i="32" s="1"/>
  <c r="DG51" i="7"/>
  <c r="CC50" i="7"/>
  <c r="S50" i="32" s="1"/>
  <c r="BE49" i="7"/>
  <c r="L49" i="32" s="1"/>
  <c r="AQ47" i="32"/>
  <c r="AQ18" i="32"/>
  <c r="DB35" i="7"/>
  <c r="AA35" i="32" s="1"/>
  <c r="DB49" i="7"/>
  <c r="AA49" i="32" s="1"/>
  <c r="AQ46" i="32"/>
  <c r="AQ23" i="32"/>
  <c r="AQ53" i="32"/>
  <c r="AQ29" i="32"/>
  <c r="AQ28" i="32"/>
  <c r="DG25" i="7"/>
  <c r="BK24" i="7"/>
  <c r="CQ24" i="10" s="1"/>
  <c r="CD9" i="7"/>
  <c r="T9" i="32" s="1"/>
  <c r="CD28" i="7"/>
  <c r="T28" i="32" s="1"/>
  <c r="DA22" i="7"/>
  <c r="Z22" i="32" s="1"/>
  <c r="AQ39" i="32"/>
  <c r="L9" i="7"/>
  <c r="E9" i="32" s="1"/>
  <c r="DH42" i="7"/>
  <c r="AR38" i="32"/>
  <c r="CD5" i="7"/>
  <c r="T5" i="32" s="1"/>
  <c r="AR20" i="32"/>
  <c r="AR13" i="32"/>
  <c r="AR49" i="32"/>
  <c r="BG42" i="7"/>
  <c r="N42" i="32" s="1"/>
  <c r="AR41" i="32"/>
  <c r="DC42" i="7"/>
  <c r="AB42" i="32" s="1"/>
  <c r="AR31" i="32"/>
  <c r="DC23" i="7"/>
  <c r="AB23" i="32" s="1"/>
  <c r="BG21" i="7"/>
  <c r="N21" i="32" s="1"/>
  <c r="CE42" i="7"/>
  <c r="U42" i="32" s="1"/>
  <c r="T37" i="7"/>
  <c r="BG25" i="7"/>
  <c r="N25" i="32" s="1"/>
  <c r="AS22" i="32"/>
  <c r="BG46" i="7"/>
  <c r="N46" i="32" s="1"/>
  <c r="AS44" i="32"/>
  <c r="AS34" i="32"/>
  <c r="DI37" i="7"/>
  <c r="H390" i="39"/>
  <c r="C390" i="37" s="1"/>
  <c r="N96" i="38"/>
  <c r="L210" i="39"/>
  <c r="G210" i="38" s="1"/>
  <c r="N206" i="38"/>
  <c r="BC197" i="39"/>
  <c r="R197" i="37" s="1"/>
  <c r="BS196" i="39"/>
  <c r="M196" i="37" s="1"/>
  <c r="BC189" i="39"/>
  <c r="R189" i="37" s="1"/>
  <c r="BS188" i="39"/>
  <c r="AN188" i="38" s="1"/>
  <c r="BS140" i="39"/>
  <c r="M140" i="37" s="1"/>
  <c r="N126" i="38"/>
  <c r="N110" i="38"/>
  <c r="BW108" i="39"/>
  <c r="AR108" i="38" s="1"/>
  <c r="BV133" i="11"/>
  <c r="AQ133" i="10" s="1"/>
  <c r="G42" i="11"/>
  <c r="B42" i="9" s="1"/>
  <c r="G133" i="11"/>
  <c r="B133" i="9" s="1"/>
  <c r="K94" i="11"/>
  <c r="DU95" i="10" s="1"/>
  <c r="AP60" i="11"/>
  <c r="CY60" i="10" s="1"/>
  <c r="BF31" i="11"/>
  <c r="DA31" i="10" s="1"/>
  <c r="BB54" i="11"/>
  <c r="Q54" i="9" s="1"/>
  <c r="BR40" i="11"/>
  <c r="L40" i="9" s="1"/>
  <c r="BF37" i="11"/>
  <c r="DA37" i="10" s="1"/>
  <c r="EB65" i="7"/>
  <c r="CX65" i="10" s="1"/>
  <c r="EB142" i="7"/>
  <c r="CX142" i="10" s="1"/>
  <c r="EB84" i="7"/>
  <c r="CX84" i="10" s="1"/>
  <c r="EB15" i="7"/>
  <c r="CX15" i="10" s="1"/>
  <c r="G35" i="35"/>
  <c r="C35" i="33" s="1"/>
  <c r="G73" i="35"/>
  <c r="C73" i="33" s="1"/>
  <c r="CX7" i="7"/>
  <c r="W7" i="32" s="1"/>
  <c r="BB80" i="32"/>
  <c r="BA79" i="32"/>
  <c r="BA33" i="32"/>
  <c r="BA20" i="32"/>
  <c r="AM100" i="32"/>
  <c r="CX96" i="7"/>
  <c r="W96" i="32" s="1"/>
  <c r="AM86" i="32"/>
  <c r="AM78" i="32"/>
  <c r="BH73" i="7"/>
  <c r="CN73" i="10" s="1"/>
  <c r="CX65" i="7"/>
  <c r="W65" i="32" s="1"/>
  <c r="BZ26" i="7"/>
  <c r="P26" i="32" s="1"/>
  <c r="BH25" i="7"/>
  <c r="BH24" i="9"/>
  <c r="DD20" i="7"/>
  <c r="AM144" i="32"/>
  <c r="AM135" i="32"/>
  <c r="BA108" i="32"/>
  <c r="BA107" i="32"/>
  <c r="AM93" i="32"/>
  <c r="BB65" i="32"/>
  <c r="I59" i="7"/>
  <c r="B59" i="32" s="1"/>
  <c r="BB138" i="32"/>
  <c r="BA130" i="32"/>
  <c r="BB120" i="32"/>
  <c r="AM56" i="32"/>
  <c r="AM32" i="32"/>
  <c r="AM11" i="32"/>
  <c r="BB105" i="32"/>
  <c r="BA81" i="32"/>
  <c r="AM103" i="32"/>
  <c r="AM63" i="32"/>
  <c r="AM17" i="32"/>
  <c r="S13" i="17"/>
  <c r="S9" i="17"/>
  <c r="S5" i="17"/>
  <c r="S26" i="17"/>
  <c r="T72" i="17"/>
  <c r="T135" i="17"/>
  <c r="D4" i="17"/>
  <c r="V51" i="17"/>
  <c r="V15" i="17"/>
  <c r="J124" i="17"/>
  <c r="J120" i="17"/>
  <c r="V135" i="17"/>
  <c r="W138" i="17"/>
  <c r="W110" i="17"/>
  <c r="W62" i="17"/>
  <c r="W34" i="17"/>
  <c r="N109" i="38"/>
  <c r="BS91" i="39"/>
  <c r="M91" i="37" s="1"/>
  <c r="L14" i="39"/>
  <c r="G14" i="38" s="1"/>
  <c r="BG9" i="39"/>
  <c r="AG9" i="38" s="1"/>
  <c r="N302" i="38"/>
  <c r="BS300" i="39"/>
  <c r="M300" i="37" s="1"/>
  <c r="N294" i="38"/>
  <c r="BC293" i="39"/>
  <c r="R293" i="37" s="1"/>
  <c r="BS292" i="39"/>
  <c r="M292" i="37" s="1"/>
  <c r="BC285" i="39"/>
  <c r="AC285" i="38" s="1"/>
  <c r="BC253" i="39"/>
  <c r="R253" i="37" s="1"/>
  <c r="BW252" i="39"/>
  <c r="AR252" i="38" s="1"/>
  <c r="AM204" i="39"/>
  <c r="R204" i="38" s="1"/>
  <c r="N164" i="38"/>
  <c r="L152" i="39"/>
  <c r="G152" i="38" s="1"/>
  <c r="L120" i="39"/>
  <c r="G120" i="38" s="1"/>
  <c r="BS98" i="39"/>
  <c r="AN98" i="38" s="1"/>
  <c r="L21" i="39"/>
  <c r="G21" i="38" s="1"/>
  <c r="BW15" i="39"/>
  <c r="AR15" i="38" s="1"/>
  <c r="M377" i="39"/>
  <c r="H377" i="38" s="1"/>
  <c r="BD300" i="39"/>
  <c r="S300" i="37" s="1"/>
  <c r="BD284" i="39"/>
  <c r="AD284" i="38" s="1"/>
  <c r="BD196" i="39"/>
  <c r="AD196" i="38" s="1"/>
  <c r="BT91" i="39"/>
  <c r="O37" i="38"/>
  <c r="BW387" i="39"/>
  <c r="AR387" i="38" s="1"/>
  <c r="AQ381" i="39"/>
  <c r="V381" i="38" s="1"/>
  <c r="BC308" i="39"/>
  <c r="R308" i="37" s="1"/>
  <c r="BC300" i="39"/>
  <c r="R300" i="37" s="1"/>
  <c r="BC284" i="39"/>
  <c r="R284" i="37" s="1"/>
  <c r="L265" i="39"/>
  <c r="G265" i="38" s="1"/>
  <c r="AQ261" i="39"/>
  <c r="V261" i="38" s="1"/>
  <c r="BG196" i="39"/>
  <c r="AG196" i="38" s="1"/>
  <c r="BS187" i="39"/>
  <c r="AN187" i="38" s="1"/>
  <c r="AQ149" i="39"/>
  <c r="V149" i="38" s="1"/>
  <c r="BW59" i="39"/>
  <c r="AR59" i="38" s="1"/>
  <c r="O420" i="38"/>
  <c r="BD315" i="39"/>
  <c r="S315" i="37" s="1"/>
  <c r="O4" i="38"/>
  <c r="EZ122" i="11"/>
  <c r="DT103" i="11"/>
  <c r="EV101" i="11"/>
  <c r="DT79" i="11"/>
  <c r="AQ407" i="39"/>
  <c r="V407" i="38" s="1"/>
  <c r="BC406" i="39"/>
  <c r="R406" i="37" s="1"/>
  <c r="BG230" i="39"/>
  <c r="AG230" i="38" s="1"/>
  <c r="BS181" i="39"/>
  <c r="AN181" i="38" s="1"/>
  <c r="BW149" i="39"/>
  <c r="AR149" i="38" s="1"/>
  <c r="L32" i="39"/>
  <c r="G32" i="38" s="1"/>
  <c r="H430" i="39"/>
  <c r="C430" i="37" s="1"/>
  <c r="BW112" i="39"/>
  <c r="AR112" i="38" s="1"/>
  <c r="AM98" i="39"/>
  <c r="H98" i="37" s="1"/>
  <c r="AM424" i="39"/>
  <c r="H424" i="37" s="1"/>
  <c r="AM21" i="39"/>
  <c r="H21" i="37" s="1"/>
  <c r="AM5" i="39"/>
  <c r="R5" i="38" s="1"/>
  <c r="I408" i="39"/>
  <c r="AQ70" i="39"/>
  <c r="V70" i="38" s="1"/>
  <c r="BT181" i="39"/>
  <c r="N181" i="37" s="1"/>
  <c r="O167" i="38"/>
  <c r="O151" i="38"/>
  <c r="O71" i="38"/>
  <c r="BH70" i="39"/>
  <c r="AH70" i="38" s="1"/>
  <c r="BT71" i="39"/>
  <c r="N71" i="37" s="1"/>
  <c r="EJ104" i="11"/>
  <c r="N415" i="39"/>
  <c r="I415" i="38" s="1"/>
  <c r="P411" i="38"/>
  <c r="P403" i="38"/>
  <c r="BY337" i="39"/>
  <c r="AT337" i="38" s="1"/>
  <c r="P131" i="38"/>
  <c r="N20" i="39"/>
  <c r="I20" i="38" s="1"/>
  <c r="BX401" i="39"/>
  <c r="AS401" i="38" s="1"/>
  <c r="BT393" i="39"/>
  <c r="BT193" i="39"/>
  <c r="N193" i="37" s="1"/>
  <c r="AR163" i="39"/>
  <c r="W163" i="38" s="1"/>
  <c r="BH154" i="39"/>
  <c r="AH154" i="38" s="1"/>
  <c r="I111" i="39"/>
  <c r="D111" i="38" s="1"/>
  <c r="BX89" i="39"/>
  <c r="AS89" i="38" s="1"/>
  <c r="M79" i="39"/>
  <c r="H79" i="38" s="1"/>
  <c r="AR342" i="39"/>
  <c r="W342" i="38" s="1"/>
  <c r="P61" i="38"/>
  <c r="BY43" i="39"/>
  <c r="AT43" i="38" s="1"/>
  <c r="O125" i="39"/>
  <c r="J125" i="38" s="1"/>
  <c r="K192" i="39"/>
  <c r="BV58" i="39"/>
  <c r="P58" i="37" s="1"/>
  <c r="J85" i="39"/>
  <c r="E85" i="37" s="1"/>
  <c r="J171" i="39"/>
  <c r="E171" i="37" s="1"/>
  <c r="AT182" i="39"/>
  <c r="Y182" i="38" s="1"/>
  <c r="BI55" i="39"/>
  <c r="AI55" i="38" s="1"/>
  <c r="BY46" i="39"/>
  <c r="AT46" i="38" s="1"/>
  <c r="BU412" i="39"/>
  <c r="O412" i="37" s="1"/>
  <c r="BI397" i="39"/>
  <c r="AI397" i="38" s="1"/>
  <c r="AS198" i="39"/>
  <c r="X198" i="38" s="1"/>
  <c r="BI141" i="39"/>
  <c r="AI141" i="38" s="1"/>
  <c r="J90" i="39"/>
  <c r="E90" i="37" s="1"/>
  <c r="BU17" i="39"/>
  <c r="AP17" i="38" s="1"/>
  <c r="BY303" i="39"/>
  <c r="AT303" i="38" s="1"/>
  <c r="J26" i="39"/>
  <c r="BZ350" i="39"/>
  <c r="AU350" i="38" s="1"/>
  <c r="BZ54" i="39"/>
  <c r="AU54" i="38" s="1"/>
  <c r="BV46" i="39"/>
  <c r="P46" i="37" s="1"/>
  <c r="O44" i="39"/>
  <c r="J44" i="38" s="1"/>
  <c r="BZ121" i="39"/>
  <c r="AU121" i="38" s="1"/>
  <c r="O55" i="39"/>
  <c r="J55" i="38" s="1"/>
  <c r="BF372" i="39"/>
  <c r="U372" i="37" s="1"/>
  <c r="BF263" i="39"/>
  <c r="U263" i="37" s="1"/>
  <c r="BJ215" i="39"/>
  <c r="AJ215" i="38" s="1"/>
  <c r="O111" i="39"/>
  <c r="BZ415" i="39"/>
  <c r="AU415" i="38" s="1"/>
  <c r="O333" i="39"/>
  <c r="J333" i="38" s="1"/>
  <c r="O269" i="39"/>
  <c r="J269" i="38" s="1"/>
  <c r="BF200" i="39"/>
  <c r="AF200" i="38" s="1"/>
  <c r="AP193" i="39"/>
  <c r="K193" i="37" s="1"/>
  <c r="AP177" i="39"/>
  <c r="K177" i="37" s="1"/>
  <c r="BF43" i="39"/>
  <c r="U43" i="37" s="1"/>
  <c r="O29" i="39"/>
  <c r="J29" i="38" s="1"/>
  <c r="BJ334" i="39"/>
  <c r="AJ334" i="38" s="1"/>
  <c r="K128" i="11"/>
  <c r="F128" i="10" s="1"/>
  <c r="BF89" i="11"/>
  <c r="DA89" i="10" s="1"/>
  <c r="CL87" i="11"/>
  <c r="BB87" i="10" s="1"/>
  <c r="BF73" i="11"/>
  <c r="AF73" i="10" s="1"/>
  <c r="BT68" i="10"/>
  <c r="K105" i="11"/>
  <c r="CY107" i="9" s="1"/>
  <c r="BC143" i="11"/>
  <c r="R143" i="9" s="1"/>
  <c r="N141" i="10"/>
  <c r="BC69" i="11"/>
  <c r="BY70" i="10"/>
  <c r="CL141" i="11"/>
  <c r="BB141" i="10" s="1"/>
  <c r="AP141" i="11"/>
  <c r="CB141" i="10" s="1"/>
  <c r="BW115" i="11"/>
  <c r="CG115" i="10" s="1"/>
  <c r="H113" i="11"/>
  <c r="C113" i="9" s="1"/>
  <c r="BY106" i="10"/>
  <c r="BZ106" i="10" s="1"/>
  <c r="AH106" i="9" s="1"/>
  <c r="N101" i="10"/>
  <c r="BB69" i="11"/>
  <c r="Q69" i="9" s="1"/>
  <c r="BB53" i="11"/>
  <c r="Q53" i="9" s="1"/>
  <c r="BS143" i="11"/>
  <c r="M143" i="9" s="1"/>
  <c r="N124" i="10"/>
  <c r="CM117" i="11"/>
  <c r="BC117" i="10" s="1"/>
  <c r="N108" i="10"/>
  <c r="N143" i="10"/>
  <c r="L140" i="11"/>
  <c r="G140" i="10" s="1"/>
  <c r="CM115" i="11"/>
  <c r="BC115" i="10" s="1"/>
  <c r="N114" i="10"/>
  <c r="BW104" i="11"/>
  <c r="CG104" i="10" s="1"/>
  <c r="BB66" i="11"/>
  <c r="AB66" i="10" s="1"/>
  <c r="BB34" i="11"/>
  <c r="Q34" i="9" s="1"/>
  <c r="BF10" i="11"/>
  <c r="DA10" i="10" s="1"/>
  <c r="BR134" i="11"/>
  <c r="AM134" i="10" s="1"/>
  <c r="BV104" i="11"/>
  <c r="CF104" i="10" s="1"/>
  <c r="H71" i="11"/>
  <c r="N59" i="10"/>
  <c r="BB40" i="11"/>
  <c r="Q40" i="9" s="1"/>
  <c r="BY138" i="10"/>
  <c r="N10" i="10"/>
  <c r="N110" i="10"/>
  <c r="N57" i="10"/>
  <c r="BS55" i="11"/>
  <c r="M55" i="9" s="1"/>
  <c r="N41" i="10"/>
  <c r="BY13" i="10"/>
  <c r="N8" i="10"/>
  <c r="H67" i="11"/>
  <c r="BB60" i="11"/>
  <c r="Q60" i="9" s="1"/>
  <c r="H59" i="11"/>
  <c r="C59" i="9" s="1"/>
  <c r="N31" i="10"/>
  <c r="BS13" i="11"/>
  <c r="M13" i="9" s="1"/>
  <c r="N7" i="10"/>
  <c r="BG41" i="11"/>
  <c r="AG41" i="10" s="1"/>
  <c r="O19" i="10"/>
  <c r="O11" i="10"/>
  <c r="CM59" i="11"/>
  <c r="BC59" i="10" s="1"/>
  <c r="CM57" i="11"/>
  <c r="BC57" i="10" s="1"/>
  <c r="O25" i="10"/>
  <c r="CN18" i="11"/>
  <c r="BD18" i="10" s="1"/>
  <c r="O130" i="10"/>
  <c r="O123" i="10"/>
  <c r="BY121" i="10"/>
  <c r="BZ121" i="10" s="1"/>
  <c r="AH121" i="9" s="1"/>
  <c r="O107" i="10"/>
  <c r="O99" i="10"/>
  <c r="BY83" i="10"/>
  <c r="BZ83" i="10" s="1"/>
  <c r="AH83" i="9" s="1"/>
  <c r="L95" i="11"/>
  <c r="G95" i="10" s="1"/>
  <c r="BG65" i="11"/>
  <c r="AG65" i="10" s="1"/>
  <c r="AM59" i="11"/>
  <c r="O14" i="10"/>
  <c r="BA136" i="9"/>
  <c r="O103" i="10"/>
  <c r="CJ82" i="11"/>
  <c r="X82" i="9" s="1"/>
  <c r="O73" i="10"/>
  <c r="BD61" i="11"/>
  <c r="S61" i="9" s="1"/>
  <c r="O146" i="10"/>
  <c r="O125" i="10"/>
  <c r="BY34" i="10"/>
  <c r="BY18" i="10"/>
  <c r="O4" i="10"/>
  <c r="L84" i="11"/>
  <c r="G84" i="10" s="1"/>
  <c r="CM5" i="11"/>
  <c r="BC5" i="10" s="1"/>
  <c r="AQ116" i="11"/>
  <c r="CC116" i="10" s="1"/>
  <c r="O113" i="10"/>
  <c r="O91" i="10"/>
  <c r="O84" i="10"/>
  <c r="BY54" i="10"/>
  <c r="BZ54" i="10" s="1"/>
  <c r="AH54" i="9" s="1"/>
  <c r="O48" i="10"/>
  <c r="BC45" i="11"/>
  <c r="R45" i="9" s="1"/>
  <c r="O40" i="10"/>
  <c r="AQ110" i="11"/>
  <c r="V110" i="10" s="1"/>
  <c r="BS74" i="11"/>
  <c r="M74" i="9" s="1"/>
  <c r="O54" i="10"/>
  <c r="M111" i="11"/>
  <c r="H111" i="10" s="1"/>
  <c r="BX76" i="11"/>
  <c r="CH76" i="10" s="1"/>
  <c r="CN51" i="11"/>
  <c r="BH29" i="11"/>
  <c r="AH29" i="10" s="1"/>
  <c r="CN25" i="11"/>
  <c r="BD25" i="10" s="1"/>
  <c r="BY64" i="11"/>
  <c r="CI64" i="10" s="1"/>
  <c r="BX131" i="11"/>
  <c r="CJ30" i="11"/>
  <c r="AZ124" i="9"/>
  <c r="M120" i="11"/>
  <c r="H120" i="10" s="1"/>
  <c r="M97" i="11"/>
  <c r="H97" i="10" s="1"/>
  <c r="BE88" i="11"/>
  <c r="T88" i="9" s="1"/>
  <c r="BX41" i="11"/>
  <c r="AS41" i="10" s="1"/>
  <c r="BD38" i="11"/>
  <c r="S38" i="9" s="1"/>
  <c r="CN144" i="11"/>
  <c r="BD144" i="10" s="1"/>
  <c r="BH117" i="11"/>
  <c r="AH117" i="10" s="1"/>
  <c r="BE93" i="11"/>
  <c r="AE93" i="10" s="1"/>
  <c r="CN26" i="11"/>
  <c r="BD26" i="10" s="1"/>
  <c r="CJ32" i="11"/>
  <c r="CK121" i="11"/>
  <c r="Y121" i="9" s="1"/>
  <c r="N135" i="11"/>
  <c r="I135" i="10" s="1"/>
  <c r="N32" i="11"/>
  <c r="I32" i="10" s="1"/>
  <c r="N24" i="11"/>
  <c r="I24" i="10" s="1"/>
  <c r="N75" i="11"/>
  <c r="I75" i="10" s="1"/>
  <c r="BI12" i="11"/>
  <c r="AI12" i="10" s="1"/>
  <c r="EB36" i="7"/>
  <c r="CX36" i="10" s="1"/>
  <c r="EB132" i="7"/>
  <c r="CX132" i="10" s="1"/>
  <c r="DV102" i="7"/>
  <c r="AD102" i="32" s="1"/>
  <c r="DV50" i="7"/>
  <c r="AD50" i="32" s="1"/>
  <c r="DV26" i="7"/>
  <c r="AD26" i="32" s="1"/>
  <c r="EC105" i="7"/>
  <c r="EC26" i="7"/>
  <c r="EC79" i="7"/>
  <c r="AK20" i="32"/>
  <c r="AF20" i="9" s="1"/>
  <c r="EC135" i="7"/>
  <c r="AK78" i="32"/>
  <c r="AF78" i="9" s="1"/>
  <c r="DV65" i="7"/>
  <c r="AD65" i="32" s="1"/>
  <c r="EB51" i="7"/>
  <c r="CX51" i="10" s="1"/>
  <c r="EC49" i="7"/>
  <c r="DV135" i="7"/>
  <c r="AD135" i="32" s="1"/>
  <c r="DV114" i="7"/>
  <c r="AD114" i="32" s="1"/>
  <c r="EC38" i="7"/>
  <c r="EB91" i="7"/>
  <c r="CX91" i="10" s="1"/>
  <c r="AK65" i="32"/>
  <c r="AF65" i="9" s="1"/>
  <c r="DV90" i="7"/>
  <c r="AD90" i="32" s="1"/>
  <c r="EB138" i="7"/>
  <c r="CX138" i="10" s="1"/>
  <c r="EB118" i="7"/>
  <c r="CX118" i="10" s="1"/>
  <c r="EB69" i="7"/>
  <c r="CX69" i="10" s="1"/>
  <c r="DX97" i="7"/>
  <c r="AF97" i="32" s="1"/>
  <c r="AK31" i="32"/>
  <c r="AF31" i="9" s="1"/>
  <c r="ED25" i="7"/>
  <c r="AK66" i="32"/>
  <c r="AF66" i="9" s="1"/>
  <c r="ED38" i="7"/>
  <c r="AK29" i="32"/>
  <c r="AF29" i="9" s="1"/>
  <c r="ED142" i="7"/>
  <c r="DW38" i="7"/>
  <c r="AE38" i="32" s="1"/>
  <c r="AK141" i="32"/>
  <c r="AF141" i="9" s="1"/>
  <c r="AK113" i="32"/>
  <c r="AF113" i="9" s="1"/>
  <c r="AK108" i="32"/>
  <c r="AF108" i="9" s="1"/>
  <c r="DX64" i="7"/>
  <c r="AF64" i="32" s="1"/>
  <c r="AK41" i="32"/>
  <c r="AF41" i="9" s="1"/>
  <c r="AK35" i="32"/>
  <c r="AF35" i="9" s="1"/>
  <c r="DX27" i="7"/>
  <c r="AF27" i="32" s="1"/>
  <c r="ED22" i="7"/>
  <c r="AK21" i="32"/>
  <c r="AF21" i="9" s="1"/>
  <c r="DX8" i="7"/>
  <c r="AF8" i="32" s="1"/>
  <c r="ED133" i="7"/>
  <c r="DX107" i="7"/>
  <c r="AF107" i="32" s="1"/>
  <c r="AK90" i="32"/>
  <c r="AF90" i="9" s="1"/>
  <c r="AK52" i="32"/>
  <c r="AF52" i="9" s="1"/>
  <c r="DX75" i="7"/>
  <c r="AF75" i="32" s="1"/>
  <c r="DY120" i="7"/>
  <c r="AG120" i="32" s="1"/>
  <c r="DY114" i="7"/>
  <c r="AG114" i="32" s="1"/>
  <c r="AK34" i="32"/>
  <c r="AF34" i="9" s="1"/>
  <c r="AK22" i="32"/>
  <c r="AF22" i="9" s="1"/>
  <c r="DX10" i="7"/>
  <c r="AF10" i="32" s="1"/>
  <c r="AK138" i="32"/>
  <c r="AF138" i="9" s="1"/>
  <c r="AK47" i="32"/>
  <c r="AF47" i="9" s="1"/>
  <c r="ED111" i="7"/>
  <c r="AK142" i="32"/>
  <c r="AF142" i="9" s="1"/>
  <c r="ED47" i="7"/>
  <c r="AK32" i="32"/>
  <c r="AF32" i="9" s="1"/>
  <c r="DX142" i="7"/>
  <c r="AF142" i="32" s="1"/>
  <c r="DX115" i="7"/>
  <c r="AF115" i="32" s="1"/>
  <c r="ED30" i="7"/>
  <c r="AK24" i="32"/>
  <c r="AF24" i="9" s="1"/>
  <c r="DX18" i="7"/>
  <c r="AF18" i="32" s="1"/>
  <c r="AK38" i="32"/>
  <c r="AF38" i="9" s="1"/>
  <c r="AK134" i="32"/>
  <c r="AF134" i="9" s="1"/>
  <c r="AK115" i="32"/>
  <c r="AF115" i="9" s="1"/>
  <c r="AK109" i="32"/>
  <c r="AF109" i="9" s="1"/>
  <c r="ED108" i="7"/>
  <c r="DY92" i="7"/>
  <c r="AG92" i="32" s="1"/>
  <c r="AK15" i="32"/>
  <c r="AF15" i="9" s="1"/>
  <c r="AK12" i="32"/>
  <c r="AF12" i="9" s="1"/>
  <c r="AK128" i="32"/>
  <c r="AF128" i="9" s="1"/>
  <c r="ED146" i="7"/>
  <c r="DX99" i="7"/>
  <c r="AF99" i="32" s="1"/>
  <c r="ED92" i="7"/>
  <c r="ED15" i="7"/>
  <c r="AK73" i="32"/>
  <c r="AF73" i="9" s="1"/>
  <c r="EE49" i="7"/>
  <c r="DY49" i="7"/>
  <c r="AG49" i="32" s="1"/>
  <c r="DZ14" i="7"/>
  <c r="AH14" i="32" s="1"/>
  <c r="EF8" i="7"/>
  <c r="AK71" i="32"/>
  <c r="AF71" i="9" s="1"/>
  <c r="AK62" i="32"/>
  <c r="AF62" i="9" s="1"/>
  <c r="EF125" i="7"/>
  <c r="DY65" i="7"/>
  <c r="AG65" i="32" s="1"/>
  <c r="DZ63" i="7"/>
  <c r="AH63" i="32" s="1"/>
  <c r="EE6" i="7"/>
  <c r="AK6" i="32"/>
  <c r="AF6" i="9" s="1"/>
  <c r="AK127" i="32"/>
  <c r="AF127" i="9" s="1"/>
  <c r="AK125" i="32"/>
  <c r="AF125" i="9" s="1"/>
  <c r="AK112" i="32"/>
  <c r="AF112" i="9" s="1"/>
  <c r="AK86" i="32"/>
  <c r="AF86" i="9" s="1"/>
  <c r="AK84" i="32"/>
  <c r="AF84" i="9" s="1"/>
  <c r="AK59" i="32"/>
  <c r="AF59" i="9" s="1"/>
  <c r="DY57" i="7"/>
  <c r="AG57" i="32" s="1"/>
  <c r="EE44" i="7"/>
  <c r="AK25" i="32"/>
  <c r="AF25" i="9" s="1"/>
  <c r="DZ9" i="7"/>
  <c r="AH9" i="32" s="1"/>
  <c r="AK132" i="32"/>
  <c r="AF132" i="9" s="1"/>
  <c r="EE131" i="7"/>
  <c r="DZ116" i="7"/>
  <c r="AH116" i="32" s="1"/>
  <c r="DZ81" i="7"/>
  <c r="AH81" i="32" s="1"/>
  <c r="EF54" i="7"/>
  <c r="AK44" i="32"/>
  <c r="AF44" i="9" s="1"/>
  <c r="AK11" i="32"/>
  <c r="AF11" i="9" s="1"/>
  <c r="AK4" i="32"/>
  <c r="AF4" i="9" s="1"/>
  <c r="AK77" i="32"/>
  <c r="AF77" i="9" s="1"/>
  <c r="AK63" i="32"/>
  <c r="AF63" i="9" s="1"/>
  <c r="AK79" i="32"/>
  <c r="AF79" i="9" s="1"/>
  <c r="DY54" i="7"/>
  <c r="AG54" i="32" s="1"/>
  <c r="DY129" i="7"/>
  <c r="AG129" i="32" s="1"/>
  <c r="DZ79" i="7"/>
  <c r="AH79" i="32" s="1"/>
  <c r="EF65" i="7"/>
  <c r="EG31" i="7"/>
  <c r="EG132" i="7"/>
  <c r="DZ104" i="7"/>
  <c r="AH104" i="32" s="1"/>
  <c r="EF44" i="7"/>
  <c r="EA34" i="7"/>
  <c r="AI34" i="32" s="1"/>
  <c r="EF62" i="7"/>
  <c r="EF101" i="7"/>
  <c r="DZ61" i="7"/>
  <c r="AH61" i="32" s="1"/>
  <c r="EA30" i="7"/>
  <c r="AI30" i="32" s="1"/>
  <c r="EF13" i="7"/>
  <c r="EF139" i="7"/>
  <c r="DZ64" i="7"/>
  <c r="AH64" i="32" s="1"/>
  <c r="EG88" i="7"/>
  <c r="EA66" i="7"/>
  <c r="AI66" i="32" s="1"/>
  <c r="EA139" i="7"/>
  <c r="AI139" i="32" s="1"/>
  <c r="EA7" i="7"/>
  <c r="AI7" i="32" s="1"/>
  <c r="O125" i="34"/>
  <c r="W124" i="35"/>
  <c r="H124" i="33" s="1"/>
  <c r="O118" i="34"/>
  <c r="O104" i="34"/>
  <c r="K45" i="35"/>
  <c r="G45" i="34" s="1"/>
  <c r="W23" i="35"/>
  <c r="S23" i="34" s="1"/>
  <c r="O101" i="34"/>
  <c r="O86" i="34"/>
  <c r="W78" i="35"/>
  <c r="H78" i="33" s="1"/>
  <c r="O66" i="34"/>
  <c r="O65" i="34"/>
  <c r="G13" i="35"/>
  <c r="C13" i="33" s="1"/>
  <c r="K9" i="35"/>
  <c r="G9" i="34" s="1"/>
  <c r="K4" i="35"/>
  <c r="G4" i="34" s="1"/>
  <c r="AM120" i="35"/>
  <c r="AE120" i="34" s="1"/>
  <c r="AQ116" i="35"/>
  <c r="CJ116" i="10" s="1"/>
  <c r="AQ115" i="35"/>
  <c r="CJ115" i="10" s="1"/>
  <c r="O28" i="34"/>
  <c r="W27" i="35"/>
  <c r="H27" i="33" s="1"/>
  <c r="O25" i="34"/>
  <c r="AQ95" i="35"/>
  <c r="AM66" i="35"/>
  <c r="BI66" i="10" s="1"/>
  <c r="AM65" i="35"/>
  <c r="AE65" i="34" s="1"/>
  <c r="W101" i="35"/>
  <c r="H101" i="33" s="1"/>
  <c r="G72" i="35"/>
  <c r="C72" i="33" s="1"/>
  <c r="L146" i="35"/>
  <c r="H146" i="34" s="1"/>
  <c r="AR92" i="35"/>
  <c r="BN92" i="10" s="1"/>
  <c r="W63" i="35"/>
  <c r="H63" i="33" s="1"/>
  <c r="P42" i="34"/>
  <c r="AB34" i="35"/>
  <c r="X34" i="34" s="1"/>
  <c r="P26" i="34"/>
  <c r="AB13" i="35"/>
  <c r="X13" i="34" s="1"/>
  <c r="X132" i="35"/>
  <c r="I132" i="33" s="1"/>
  <c r="AN139" i="35"/>
  <c r="BJ139" i="10" s="1"/>
  <c r="P65" i="34"/>
  <c r="AM28" i="35"/>
  <c r="AA28" i="9" s="1"/>
  <c r="AA131" i="35"/>
  <c r="K94" i="35"/>
  <c r="G94" i="34" s="1"/>
  <c r="K92" i="35"/>
  <c r="G92" i="34" s="1"/>
  <c r="G89" i="35"/>
  <c r="C89" i="33" s="1"/>
  <c r="P100" i="34"/>
  <c r="G75" i="35"/>
  <c r="C75" i="33" s="1"/>
  <c r="K6" i="35"/>
  <c r="G6" i="34" s="1"/>
  <c r="P78" i="34"/>
  <c r="P7" i="34"/>
  <c r="X5" i="35"/>
  <c r="I5" i="33" s="1"/>
  <c r="AN102" i="35"/>
  <c r="N102" i="33" s="1"/>
  <c r="AN99" i="35"/>
  <c r="BJ99" i="10" s="1"/>
  <c r="AR16" i="35"/>
  <c r="AJ16" i="34" s="1"/>
  <c r="G103" i="35"/>
  <c r="C103" i="34" s="1"/>
  <c r="H102" i="35"/>
  <c r="D102" i="34" s="1"/>
  <c r="AN77" i="35"/>
  <c r="BJ77" i="10" s="1"/>
  <c r="H45" i="35"/>
  <c r="D45" i="33" s="1"/>
  <c r="H31" i="35"/>
  <c r="D31" i="33" s="1"/>
  <c r="AR5" i="35"/>
  <c r="AJ5" i="34" s="1"/>
  <c r="AO104" i="35"/>
  <c r="AC104" i="9" s="1"/>
  <c r="AO33" i="35"/>
  <c r="AR29" i="35"/>
  <c r="BN29" i="10" s="1"/>
  <c r="AB11" i="35"/>
  <c r="X11" i="34" s="1"/>
  <c r="H17" i="35"/>
  <c r="D17" i="34" s="1"/>
  <c r="Q86" i="34"/>
  <c r="Q81" i="34"/>
  <c r="H78" i="35"/>
  <c r="D78" i="33" s="1"/>
  <c r="I64" i="35"/>
  <c r="E64" i="34" s="1"/>
  <c r="Q117" i="34"/>
  <c r="Q116" i="34"/>
  <c r="L97" i="35"/>
  <c r="H97" i="34" s="1"/>
  <c r="H95" i="35"/>
  <c r="D95" i="33" s="1"/>
  <c r="AO136" i="35"/>
  <c r="AG136" i="34" s="1"/>
  <c r="Q97" i="34"/>
  <c r="AN64" i="35"/>
  <c r="AB64" i="9" s="1"/>
  <c r="AS58" i="35"/>
  <c r="CL58" i="10" s="1"/>
  <c r="AS56" i="35"/>
  <c r="L27" i="35"/>
  <c r="H27" i="34" s="1"/>
  <c r="H25" i="35"/>
  <c r="D25" i="34" s="1"/>
  <c r="AN145" i="35"/>
  <c r="AB145" i="9" s="1"/>
  <c r="AR58" i="35"/>
  <c r="BN58" i="10" s="1"/>
  <c r="AB38" i="35"/>
  <c r="X38" i="34" s="1"/>
  <c r="AR12" i="35"/>
  <c r="BN12" i="10" s="1"/>
  <c r="AO86" i="35"/>
  <c r="BK86" i="10" s="1"/>
  <c r="AB83" i="35"/>
  <c r="X83" i="34" s="1"/>
  <c r="L126" i="35"/>
  <c r="H126" i="34" s="1"/>
  <c r="M112" i="35"/>
  <c r="AN111" i="35"/>
  <c r="AF111" i="34" s="1"/>
  <c r="AR104" i="35"/>
  <c r="BN104" i="10" s="1"/>
  <c r="I103" i="35"/>
  <c r="E103" i="33" s="1"/>
  <c r="Q64" i="34"/>
  <c r="L10" i="35"/>
  <c r="H10" i="34" s="1"/>
  <c r="Q133" i="34"/>
  <c r="I100" i="35"/>
  <c r="AR86" i="35"/>
  <c r="CK86" i="10" s="1"/>
  <c r="Q56" i="34"/>
  <c r="Q55" i="34"/>
  <c r="H49" i="35"/>
  <c r="D49" i="34" s="1"/>
  <c r="AB5" i="35"/>
  <c r="X5" i="34" s="1"/>
  <c r="L112" i="35"/>
  <c r="H112" i="34" s="1"/>
  <c r="M82" i="35"/>
  <c r="I82" i="34" s="1"/>
  <c r="AO65" i="35"/>
  <c r="AS136" i="35"/>
  <c r="AK136" i="34" s="1"/>
  <c r="I141" i="35"/>
  <c r="E141" i="33" s="1"/>
  <c r="I140" i="35"/>
  <c r="E140" i="33" s="1"/>
  <c r="R146" i="34"/>
  <c r="AD144" i="35"/>
  <c r="Z144" i="34" s="1"/>
  <c r="R136" i="34"/>
  <c r="AS97" i="35"/>
  <c r="J97" i="35"/>
  <c r="J93" i="35"/>
  <c r="F93" i="34" s="1"/>
  <c r="AO88" i="35"/>
  <c r="AC88" i="9" s="1"/>
  <c r="R58" i="34"/>
  <c r="Y144" i="35"/>
  <c r="J144" i="33" s="1"/>
  <c r="Y136" i="35"/>
  <c r="J136" i="33" s="1"/>
  <c r="M85" i="35"/>
  <c r="I85" i="34" s="1"/>
  <c r="I136" i="35"/>
  <c r="AC91" i="35"/>
  <c r="Y91" i="34" s="1"/>
  <c r="AD69" i="35"/>
  <c r="Z69" i="34" s="1"/>
  <c r="AD67" i="35"/>
  <c r="Z67" i="34" s="1"/>
  <c r="Y41" i="35"/>
  <c r="J41" i="33" s="1"/>
  <c r="R24" i="34"/>
  <c r="T5" i="33"/>
  <c r="R124" i="34"/>
  <c r="M118" i="35"/>
  <c r="I118" i="34" s="1"/>
  <c r="R63" i="34"/>
  <c r="AO141" i="35"/>
  <c r="AC141" i="9" s="1"/>
  <c r="AO140" i="35"/>
  <c r="AC140" i="9" s="1"/>
  <c r="AS138" i="35"/>
  <c r="BO138" i="10" s="1"/>
  <c r="AO137" i="35"/>
  <c r="AC137" i="9" s="1"/>
  <c r="AS79" i="35"/>
  <c r="AK79" i="34" s="1"/>
  <c r="Y64" i="35"/>
  <c r="J64" i="33" s="1"/>
  <c r="M47" i="35"/>
  <c r="I47" i="34" s="1"/>
  <c r="N73" i="35"/>
  <c r="J73" i="34" s="1"/>
  <c r="M41" i="35"/>
  <c r="I41" i="34" s="1"/>
  <c r="J133" i="35"/>
  <c r="F133" i="33" s="1"/>
  <c r="N131" i="35"/>
  <c r="J131" i="34" s="1"/>
  <c r="J127" i="35"/>
  <c r="AD100" i="35"/>
  <c r="Z100" i="34" s="1"/>
  <c r="R96" i="34"/>
  <c r="R91" i="34"/>
  <c r="N117" i="35"/>
  <c r="J117" i="34" s="1"/>
  <c r="N113" i="35"/>
  <c r="J113" i="34" s="1"/>
  <c r="AP90" i="35"/>
  <c r="AH90" i="34" s="1"/>
  <c r="AP8" i="35"/>
  <c r="AD8" i="9" s="1"/>
  <c r="J144" i="35"/>
  <c r="AT136" i="35"/>
  <c r="BP136" i="10" s="1"/>
  <c r="N97" i="35"/>
  <c r="J97" i="34" s="1"/>
  <c r="N96" i="35"/>
  <c r="J96" i="34" s="1"/>
  <c r="J95" i="35"/>
  <c r="Z63" i="35"/>
  <c r="K63" i="33" s="1"/>
  <c r="N136" i="35"/>
  <c r="J136" i="34" s="1"/>
  <c r="N78" i="35"/>
  <c r="J78" i="34" s="1"/>
  <c r="AT27" i="35"/>
  <c r="N124" i="35"/>
  <c r="J124" i="34" s="1"/>
  <c r="Z12" i="35"/>
  <c r="AP16" i="35"/>
  <c r="BA123" i="32"/>
  <c r="AM55" i="32"/>
  <c r="BA45" i="32"/>
  <c r="BL45" i="32" s="1"/>
  <c r="BB111" i="32"/>
  <c r="AM104" i="32"/>
  <c r="AM98" i="32"/>
  <c r="BB90" i="32"/>
  <c r="BA64" i="32"/>
  <c r="AM28" i="32"/>
  <c r="BB17" i="32"/>
  <c r="BB71" i="9"/>
  <c r="O18" i="7"/>
  <c r="AM120" i="32"/>
  <c r="BB104" i="32"/>
  <c r="CG137" i="9"/>
  <c r="CE137" i="9" s="1"/>
  <c r="CG131" i="9"/>
  <c r="CH131" i="9" s="1"/>
  <c r="BH72" i="9"/>
  <c r="BA145" i="32"/>
  <c r="AM134" i="32"/>
  <c r="BB89" i="32"/>
  <c r="AM72" i="32"/>
  <c r="AM58" i="32"/>
  <c r="BA28" i="32"/>
  <c r="AM136" i="32"/>
  <c r="BH124" i="7"/>
  <c r="CT124" i="10" s="1"/>
  <c r="BB111" i="7"/>
  <c r="I111" i="32" s="1"/>
  <c r="BY50" i="9"/>
  <c r="BW50" i="9" s="1"/>
  <c r="BZ47" i="7"/>
  <c r="P47" i="32" s="1"/>
  <c r="AM139" i="32"/>
  <c r="AM16" i="32"/>
  <c r="BA132" i="32"/>
  <c r="AM128" i="32"/>
  <c r="BB121" i="32"/>
  <c r="AM123" i="32"/>
  <c r="AM77" i="32"/>
  <c r="AM67" i="32"/>
  <c r="BA56" i="32"/>
  <c r="BA54" i="32"/>
  <c r="BA41" i="32"/>
  <c r="DD107" i="7"/>
  <c r="BA139" i="32"/>
  <c r="BA119" i="32"/>
  <c r="AM101" i="32"/>
  <c r="AM42" i="32"/>
  <c r="AM143" i="32"/>
  <c r="AM114" i="32"/>
  <c r="BB112" i="32"/>
  <c r="AM108" i="32"/>
  <c r="AM80" i="32"/>
  <c r="AM74" i="32"/>
  <c r="AM45" i="32"/>
  <c r="AM15" i="32"/>
  <c r="AM10" i="32"/>
  <c r="CX143" i="7"/>
  <c r="W143" i="32" s="1"/>
  <c r="I125" i="7"/>
  <c r="B125" i="32" s="1"/>
  <c r="BH102" i="7"/>
  <c r="CN102" i="10" s="1"/>
  <c r="CX72" i="7"/>
  <c r="W72" i="32" s="1"/>
  <c r="I69" i="7"/>
  <c r="B69" i="32" s="1"/>
  <c r="BH68" i="7"/>
  <c r="CN68" i="10" s="1"/>
  <c r="BB43" i="7"/>
  <c r="I43" i="32" s="1"/>
  <c r="O21" i="7"/>
  <c r="BZ12" i="7"/>
  <c r="P12" i="32" s="1"/>
  <c r="AN145" i="32"/>
  <c r="DD142" i="7"/>
  <c r="BB140" i="7"/>
  <c r="I140" i="32" s="1"/>
  <c r="DD135" i="7"/>
  <c r="CX129" i="7"/>
  <c r="W129" i="32" s="1"/>
  <c r="BZ120" i="7"/>
  <c r="P120" i="32" s="1"/>
  <c r="AN119" i="32"/>
  <c r="BB113" i="7"/>
  <c r="I113" i="32" s="1"/>
  <c r="AN112" i="32"/>
  <c r="CX102" i="7"/>
  <c r="W102" i="32" s="1"/>
  <c r="BI85" i="7"/>
  <c r="CX63" i="7"/>
  <c r="W63" i="32" s="1"/>
  <c r="DD37" i="7"/>
  <c r="CF36" i="7"/>
  <c r="CF28" i="7"/>
  <c r="AN21" i="32"/>
  <c r="CG112" i="7"/>
  <c r="DD36" i="7"/>
  <c r="DD28" i="7"/>
  <c r="P17" i="7"/>
  <c r="DE15" i="7"/>
  <c r="BG130" i="32"/>
  <c r="P39" i="7"/>
  <c r="BZ123" i="7"/>
  <c r="P123" i="32" s="1"/>
  <c r="BP85" i="9"/>
  <c r="BG33" i="32"/>
  <c r="AN146" i="32"/>
  <c r="AN139" i="32"/>
  <c r="CY135" i="7"/>
  <c r="X135" i="32" s="1"/>
  <c r="BB129" i="7"/>
  <c r="I129" i="32" s="1"/>
  <c r="AN126" i="32"/>
  <c r="AN107" i="32"/>
  <c r="CY63" i="7"/>
  <c r="X63" i="32" s="1"/>
  <c r="BG144" i="32"/>
  <c r="BG141" i="32"/>
  <c r="BG138" i="32"/>
  <c r="BG133" i="32"/>
  <c r="BG125" i="32"/>
  <c r="BF119" i="32"/>
  <c r="BG95" i="32"/>
  <c r="BF75" i="32"/>
  <c r="BF31" i="32"/>
  <c r="BF17" i="32"/>
  <c r="BG9" i="32"/>
  <c r="BZ129" i="7"/>
  <c r="P129" i="32" s="1"/>
  <c r="P122" i="7"/>
  <c r="BB108" i="7"/>
  <c r="I108" i="32" s="1"/>
  <c r="BZ102" i="7"/>
  <c r="P102" i="32" s="1"/>
  <c r="BB102" i="7"/>
  <c r="I102" i="32" s="1"/>
  <c r="DE75" i="7"/>
  <c r="BC62" i="7"/>
  <c r="J62" i="32" s="1"/>
  <c r="BH58" i="7"/>
  <c r="CN58" i="10" s="1"/>
  <c r="O56" i="7"/>
  <c r="BC31" i="7"/>
  <c r="J31" i="32" s="1"/>
  <c r="AN31" i="32"/>
  <c r="AN25" i="32"/>
  <c r="P18" i="7"/>
  <c r="DD6" i="7"/>
  <c r="BG118" i="32"/>
  <c r="BF96" i="32"/>
  <c r="BF48" i="32"/>
  <c r="BF46" i="32"/>
  <c r="BF38" i="32"/>
  <c r="AN131" i="32"/>
  <c r="AN85" i="32"/>
  <c r="BZ51" i="7"/>
  <c r="P51" i="32" s="1"/>
  <c r="AN19" i="32"/>
  <c r="BZ15" i="7"/>
  <c r="P15" i="32" s="1"/>
  <c r="AN7" i="32"/>
  <c r="BF128" i="32"/>
  <c r="BF115" i="32"/>
  <c r="BG40" i="32"/>
  <c r="BB145" i="7"/>
  <c r="I145" i="32" s="1"/>
  <c r="BH119" i="7"/>
  <c r="CT119" i="10" s="1"/>
  <c r="CF56" i="7"/>
  <c r="CX51" i="7"/>
  <c r="W51" i="32" s="1"/>
  <c r="CY24" i="7"/>
  <c r="X24" i="32" s="1"/>
  <c r="CX15" i="7"/>
  <c r="W15" i="32" s="1"/>
  <c r="AN24" i="32"/>
  <c r="BZ145" i="7"/>
  <c r="P145" i="32" s="1"/>
  <c r="BB137" i="7"/>
  <c r="I137" i="32" s="1"/>
  <c r="CF119" i="7"/>
  <c r="BB85" i="7"/>
  <c r="I85" i="32" s="1"/>
  <c r="P62" i="7"/>
  <c r="J21" i="7"/>
  <c r="C21" i="32" s="1"/>
  <c r="BF127" i="32"/>
  <c r="DD145" i="7"/>
  <c r="BZ124" i="7"/>
  <c r="P124" i="32" s="1"/>
  <c r="CY65" i="7"/>
  <c r="X65" i="32" s="1"/>
  <c r="BH36" i="7"/>
  <c r="CN36" i="10" s="1"/>
  <c r="CF19" i="7"/>
  <c r="BI5" i="7"/>
  <c r="P144" i="7"/>
  <c r="DD111" i="7"/>
  <c r="CG109" i="7"/>
  <c r="BI102" i="7"/>
  <c r="CO102" i="10" s="1"/>
  <c r="BB72" i="7"/>
  <c r="I72" i="32" s="1"/>
  <c r="P56" i="7"/>
  <c r="CX43" i="7"/>
  <c r="W43" i="32" s="1"/>
  <c r="AN32" i="32"/>
  <c r="AN4" i="32"/>
  <c r="DE113" i="7"/>
  <c r="AO44" i="32"/>
  <c r="AO38" i="32"/>
  <c r="DF143" i="7"/>
  <c r="Q138" i="7"/>
  <c r="BI95" i="7"/>
  <c r="CO95" i="10" s="1"/>
  <c r="Q52" i="7"/>
  <c r="P5" i="7"/>
  <c r="Q74" i="7"/>
  <c r="BJ40" i="7"/>
  <c r="CP40" i="10" s="1"/>
  <c r="P32" i="7"/>
  <c r="DE30" i="7"/>
  <c r="BC113" i="7"/>
  <c r="J113" i="32" s="1"/>
  <c r="BD95" i="7"/>
  <c r="K95" i="32" s="1"/>
  <c r="BC40" i="7"/>
  <c r="J40" i="32" s="1"/>
  <c r="P38" i="7"/>
  <c r="AO31" i="32"/>
  <c r="AO25" i="32"/>
  <c r="AO91" i="32"/>
  <c r="AO84" i="32"/>
  <c r="BI79" i="7"/>
  <c r="CO79" i="10" s="1"/>
  <c r="P53" i="7"/>
  <c r="BC33" i="7"/>
  <c r="J33" i="32" s="1"/>
  <c r="CZ139" i="7"/>
  <c r="Y139" i="32" s="1"/>
  <c r="CG79" i="7"/>
  <c r="CZ78" i="7"/>
  <c r="Y78" i="32" s="1"/>
  <c r="CA33" i="7"/>
  <c r="Q33" i="32" s="1"/>
  <c r="BJ136" i="7"/>
  <c r="CP136" i="10" s="1"/>
  <c r="P100" i="7"/>
  <c r="BD82" i="7"/>
  <c r="K82" i="32" s="1"/>
  <c r="K45" i="7"/>
  <c r="D45" i="32" s="1"/>
  <c r="AO40" i="32"/>
  <c r="BI37" i="7"/>
  <c r="CO37" i="10" s="1"/>
  <c r="AO28" i="32"/>
  <c r="AO13" i="32"/>
  <c r="CG145" i="7"/>
  <c r="AO135" i="32"/>
  <c r="Q96" i="7"/>
  <c r="BI89" i="7"/>
  <c r="CO89" i="10" s="1"/>
  <c r="CH81" i="7"/>
  <c r="CG72" i="7"/>
  <c r="Q65" i="7"/>
  <c r="AO50" i="32"/>
  <c r="CZ48" i="7"/>
  <c r="Y48" i="32" s="1"/>
  <c r="CH47" i="7"/>
  <c r="CY43" i="7"/>
  <c r="X43" i="32" s="1"/>
  <c r="BC24" i="7"/>
  <c r="J24" i="32" s="1"/>
  <c r="CG113" i="7"/>
  <c r="CM113" i="7" s="1"/>
  <c r="BD103" i="7"/>
  <c r="K103" i="32" s="1"/>
  <c r="CZ116" i="7"/>
  <c r="Y116" i="32" s="1"/>
  <c r="BD114" i="7"/>
  <c r="K114" i="32" s="1"/>
  <c r="P96" i="7"/>
  <c r="BD86" i="7"/>
  <c r="K86" i="32" s="1"/>
  <c r="BI80" i="7"/>
  <c r="CO80" i="10" s="1"/>
  <c r="BC63" i="7"/>
  <c r="J63" i="32" s="1"/>
  <c r="K53" i="7"/>
  <c r="D53" i="32" s="1"/>
  <c r="P31" i="7"/>
  <c r="CY29" i="7"/>
  <c r="X29" i="32" s="1"/>
  <c r="AO9" i="32"/>
  <c r="CZ146" i="7"/>
  <c r="Y146" i="32" s="1"/>
  <c r="BD125" i="7"/>
  <c r="K125" i="32" s="1"/>
  <c r="Q121" i="7"/>
  <c r="DF61" i="7"/>
  <c r="AP53" i="32"/>
  <c r="AP48" i="32"/>
  <c r="AP86" i="32"/>
  <c r="BK79" i="7"/>
  <c r="CQ79" i="10" s="1"/>
  <c r="CZ76" i="7"/>
  <c r="Y76" i="32" s="1"/>
  <c r="AP143" i="32"/>
  <c r="AP136" i="32"/>
  <c r="AP118" i="32"/>
  <c r="CB99" i="7"/>
  <c r="R99" i="32" s="1"/>
  <c r="K142" i="7"/>
  <c r="D142" i="32" s="1"/>
  <c r="L105" i="7"/>
  <c r="E105" i="32" s="1"/>
  <c r="BJ94" i="7"/>
  <c r="CP94" i="10" s="1"/>
  <c r="Q84" i="7"/>
  <c r="BJ42" i="7"/>
  <c r="CP42" i="10" s="1"/>
  <c r="DA31" i="7"/>
  <c r="Z31" i="32" s="1"/>
  <c r="Q23" i="7"/>
  <c r="BE19" i="7"/>
  <c r="L19" i="32" s="1"/>
  <c r="L10" i="7"/>
  <c r="E10" i="32" s="1"/>
  <c r="CC80" i="7"/>
  <c r="S80" i="32" s="1"/>
  <c r="BE63" i="7"/>
  <c r="L63" i="32" s="1"/>
  <c r="R32" i="7"/>
  <c r="BE28" i="7"/>
  <c r="L28" i="32" s="1"/>
  <c r="DF115" i="7"/>
  <c r="DF103" i="7"/>
  <c r="CB92" i="7"/>
  <c r="R92" i="32" s="1"/>
  <c r="Q88" i="7"/>
  <c r="CZ70" i="7"/>
  <c r="Y70" i="32" s="1"/>
  <c r="Q32" i="7"/>
  <c r="R14" i="7"/>
  <c r="BD66" i="7"/>
  <c r="K66" i="32" s="1"/>
  <c r="CH66" i="7"/>
  <c r="DA128" i="7"/>
  <c r="Z128" i="32" s="1"/>
  <c r="CI82" i="7"/>
  <c r="BK82" i="7"/>
  <c r="BE59" i="7"/>
  <c r="L59" i="32" s="1"/>
  <c r="CI38" i="7"/>
  <c r="AQ123" i="32"/>
  <c r="AQ101" i="32"/>
  <c r="AQ96" i="32"/>
  <c r="AQ85" i="32"/>
  <c r="BK81" i="7"/>
  <c r="CQ81" i="10" s="1"/>
  <c r="AQ67" i="32"/>
  <c r="AQ62" i="32"/>
  <c r="AQ134" i="32"/>
  <c r="R21" i="7"/>
  <c r="CJ89" i="7"/>
  <c r="BE83" i="7"/>
  <c r="L83" i="32" s="1"/>
  <c r="BK120" i="7"/>
  <c r="CQ120" i="10" s="1"/>
  <c r="AQ92" i="32"/>
  <c r="AQ139" i="32"/>
  <c r="AQ138" i="32"/>
  <c r="DG128" i="7"/>
  <c r="AQ100" i="32"/>
  <c r="R89" i="7"/>
  <c r="DH86" i="7"/>
  <c r="BL84" i="7"/>
  <c r="BK80" i="7"/>
  <c r="CQ80" i="10" s="1"/>
  <c r="CD67" i="7"/>
  <c r="T67" i="32" s="1"/>
  <c r="BL66" i="7"/>
  <c r="M38" i="7"/>
  <c r="F38" i="32" s="1"/>
  <c r="BL12" i="7"/>
  <c r="BL144" i="7"/>
  <c r="M135" i="7"/>
  <c r="F135" i="32" s="1"/>
  <c r="DA129" i="7"/>
  <c r="Z129" i="32" s="1"/>
  <c r="CD111" i="7"/>
  <c r="T111" i="32" s="1"/>
  <c r="R94" i="7"/>
  <c r="CD83" i="7"/>
  <c r="T83" i="32" s="1"/>
  <c r="BE79" i="7"/>
  <c r="L79" i="32" s="1"/>
  <c r="DG74" i="7"/>
  <c r="M30" i="7"/>
  <c r="F30" i="32" s="1"/>
  <c r="DH18" i="7"/>
  <c r="BF17" i="7"/>
  <c r="M17" i="32" s="1"/>
  <c r="L135" i="7"/>
  <c r="E135" i="32" s="1"/>
  <c r="BE126" i="7"/>
  <c r="L126" i="32" s="1"/>
  <c r="R123" i="7"/>
  <c r="M105" i="7"/>
  <c r="F105" i="32" s="1"/>
  <c r="S90" i="7"/>
  <c r="BE77" i="7"/>
  <c r="L77" i="32" s="1"/>
  <c r="BF113" i="7"/>
  <c r="M113" i="32" s="1"/>
  <c r="AQ63" i="32"/>
  <c r="L62" i="7"/>
  <c r="E62" i="32" s="1"/>
  <c r="AQ58" i="32"/>
  <c r="AQ35" i="32"/>
  <c r="BE32" i="7"/>
  <c r="L32" i="32" s="1"/>
  <c r="BE26" i="7"/>
  <c r="L26" i="32" s="1"/>
  <c r="CD122" i="7"/>
  <c r="T122" i="32" s="1"/>
  <c r="T68" i="7"/>
  <c r="S59" i="7"/>
  <c r="BF23" i="7"/>
  <c r="M23" i="32" s="1"/>
  <c r="AR6" i="32"/>
  <c r="CE12" i="7"/>
  <c r="U12" i="32" s="1"/>
  <c r="T8" i="7"/>
  <c r="AR32" i="32"/>
  <c r="BF16" i="7"/>
  <c r="M16" i="32" s="1"/>
  <c r="AR8" i="32"/>
  <c r="BG52" i="7"/>
  <c r="N52" i="32" s="1"/>
  <c r="BG133" i="7"/>
  <c r="N133" i="32" s="1"/>
  <c r="DI129" i="7"/>
  <c r="BF8" i="7"/>
  <c r="M8" i="32" s="1"/>
  <c r="CD126" i="7"/>
  <c r="T126" i="32" s="1"/>
  <c r="BL116" i="7"/>
  <c r="AR114" i="32"/>
  <c r="DI89" i="7"/>
  <c r="DH84" i="7"/>
  <c r="DH79" i="7"/>
  <c r="DI69" i="7"/>
  <c r="DH63" i="7"/>
  <c r="S37" i="7"/>
  <c r="CE34" i="7"/>
  <c r="U34" i="32" s="1"/>
  <c r="CK18" i="7"/>
  <c r="DC7" i="7"/>
  <c r="AB7" i="32" s="1"/>
  <c r="DB69" i="7"/>
  <c r="AA69" i="32" s="1"/>
  <c r="S20" i="7"/>
  <c r="DH7" i="7"/>
  <c r="AR133" i="32"/>
  <c r="T125" i="7"/>
  <c r="S111" i="7"/>
  <c r="DB110" i="7"/>
  <c r="AA110" i="32" s="1"/>
  <c r="DH104" i="7"/>
  <c r="N77" i="7"/>
  <c r="G77" i="32" s="1"/>
  <c r="BF38" i="7"/>
  <c r="M38" i="32" s="1"/>
  <c r="N13" i="7"/>
  <c r="G13" i="32" s="1"/>
  <c r="CJ12" i="7"/>
  <c r="M8" i="7"/>
  <c r="F8" i="32" s="1"/>
  <c r="S89" i="7"/>
  <c r="BL70" i="7"/>
  <c r="N60" i="7"/>
  <c r="G60" i="32" s="1"/>
  <c r="CK41" i="7"/>
  <c r="BF109" i="7"/>
  <c r="M109" i="32" s="1"/>
  <c r="DI139" i="7"/>
  <c r="CJ134" i="7"/>
  <c r="M77" i="7"/>
  <c r="F77" i="32" s="1"/>
  <c r="BF4" i="7"/>
  <c r="M4" i="32" s="1"/>
  <c r="CD110" i="7"/>
  <c r="T110" i="32" s="1"/>
  <c r="T113" i="7"/>
  <c r="BL112" i="7"/>
  <c r="S94" i="7"/>
  <c r="DC79" i="7"/>
  <c r="AB79" i="32" s="1"/>
  <c r="CE78" i="7"/>
  <c r="U78" i="32" s="1"/>
  <c r="BF52" i="7"/>
  <c r="M52" i="32" s="1"/>
  <c r="DC29" i="7"/>
  <c r="AB29" i="32" s="1"/>
  <c r="T139" i="7"/>
  <c r="DI83" i="7"/>
  <c r="AS38" i="32"/>
  <c r="CK36" i="7"/>
  <c r="AS33" i="32"/>
  <c r="CE139" i="7"/>
  <c r="U139" i="32" s="1"/>
  <c r="DI108" i="7"/>
  <c r="CE80" i="7"/>
  <c r="U80" i="32" s="1"/>
  <c r="DI75" i="7"/>
  <c r="BG55" i="7"/>
  <c r="N55" i="32" s="1"/>
  <c r="BM33" i="7"/>
  <c r="CE32" i="7"/>
  <c r="U32" i="32" s="1"/>
  <c r="CK16" i="7"/>
  <c r="BM4" i="7"/>
  <c r="N143" i="7"/>
  <c r="G143" i="32" s="1"/>
  <c r="BM81" i="7"/>
  <c r="DC66" i="7"/>
  <c r="AB66" i="32" s="1"/>
  <c r="BG65" i="7"/>
  <c r="N65" i="32" s="1"/>
  <c r="BM8" i="7"/>
  <c r="N144" i="17"/>
  <c r="G140" i="17"/>
  <c r="C136" i="17"/>
  <c r="C132" i="17"/>
  <c r="N124" i="17"/>
  <c r="C120" i="17"/>
  <c r="G108" i="17"/>
  <c r="C76" i="17"/>
  <c r="N68" i="17"/>
  <c r="C64" i="17"/>
  <c r="N52" i="17"/>
  <c r="G20" i="17"/>
  <c r="C16" i="17"/>
  <c r="N8" i="17"/>
  <c r="S144" i="17"/>
  <c r="S140" i="17"/>
  <c r="S136" i="17"/>
  <c r="S132" i="17"/>
  <c r="S128" i="17"/>
  <c r="S124" i="17"/>
  <c r="S120" i="17"/>
  <c r="S116" i="17"/>
  <c r="S112" i="17"/>
  <c r="S108" i="17"/>
  <c r="S104" i="17"/>
  <c r="S100" i="17"/>
  <c r="S96" i="17"/>
  <c r="S92" i="17"/>
  <c r="S88" i="17"/>
  <c r="S84" i="17"/>
  <c r="S76" i="17"/>
  <c r="S72" i="17"/>
  <c r="S68" i="17"/>
  <c r="S64" i="17"/>
  <c r="S60" i="17"/>
  <c r="S56" i="17"/>
  <c r="S52" i="17"/>
  <c r="S48" i="17"/>
  <c r="S44" i="17"/>
  <c r="S40" i="17"/>
  <c r="S36" i="17"/>
  <c r="S32" i="17"/>
  <c r="S28" i="17"/>
  <c r="S24" i="17"/>
  <c r="S20" i="17"/>
  <c r="S16" i="17"/>
  <c r="S12" i="17"/>
  <c r="S8" i="17"/>
  <c r="S4" i="17"/>
  <c r="S34" i="17"/>
  <c r="CZ74" i="11"/>
  <c r="N328" i="38"/>
  <c r="N312" i="38"/>
  <c r="N347" i="38"/>
  <c r="N331" i="38"/>
  <c r="BG242" i="39"/>
  <c r="AG242" i="38" s="1"/>
  <c r="BS233" i="39"/>
  <c r="AN233" i="38" s="1"/>
  <c r="N195" i="38"/>
  <c r="BC186" i="39"/>
  <c r="R186" i="37" s="1"/>
  <c r="N171" i="38"/>
  <c r="BW161" i="39"/>
  <c r="AR161" i="38" s="1"/>
  <c r="H151" i="39"/>
  <c r="C151" i="37" s="1"/>
  <c r="BC130" i="39"/>
  <c r="R130" i="37" s="1"/>
  <c r="CH83" i="11"/>
  <c r="V83" i="9" s="1"/>
  <c r="K34" i="11"/>
  <c r="F34" i="10" s="1"/>
  <c r="CH146" i="11"/>
  <c r="V146" i="9" s="1"/>
  <c r="M145" i="10"/>
  <c r="CP145" i="9" s="1"/>
  <c r="BR56" i="11"/>
  <c r="L56" i="9" s="1"/>
  <c r="BV32" i="11"/>
  <c r="CZ32" i="10" s="1"/>
  <c r="BA12" i="9"/>
  <c r="CL41" i="11"/>
  <c r="BB41" i="10" s="1"/>
  <c r="BV38" i="11"/>
  <c r="CZ38" i="10" s="1"/>
  <c r="BB35" i="11"/>
  <c r="Q35" i="9" s="1"/>
  <c r="K28" i="11"/>
  <c r="CY29" i="9" s="1"/>
  <c r="DT5" i="10"/>
  <c r="EB95" i="7"/>
  <c r="CX95" i="10" s="1"/>
  <c r="DV94" i="7"/>
  <c r="AD94" i="32" s="1"/>
  <c r="EB90" i="7"/>
  <c r="CX90" i="10" s="1"/>
  <c r="DV72" i="7"/>
  <c r="AD72" i="32" s="1"/>
  <c r="DV70" i="7"/>
  <c r="AD70" i="32" s="1"/>
  <c r="AM94" i="35"/>
  <c r="AA94" i="9" s="1"/>
  <c r="AM75" i="35"/>
  <c r="AM73" i="35"/>
  <c r="BI73" i="10" s="1"/>
  <c r="O122" i="34"/>
  <c r="O121" i="34"/>
  <c r="K116" i="35"/>
  <c r="G116" i="34" s="1"/>
  <c r="O89" i="34"/>
  <c r="O88" i="34"/>
  <c r="O87" i="34"/>
  <c r="AM68" i="35"/>
  <c r="W71" i="35"/>
  <c r="H71" i="33" s="1"/>
  <c r="AQ37" i="35"/>
  <c r="CJ37" i="10" s="1"/>
  <c r="AM36" i="35"/>
  <c r="BI36" i="10" s="1"/>
  <c r="AM35" i="35"/>
  <c r="BI35" i="10" s="1"/>
  <c r="O23" i="34"/>
  <c r="O22" i="34"/>
  <c r="W21" i="35"/>
  <c r="H21" i="33" s="1"/>
  <c r="AQ136" i="35"/>
  <c r="AI136" i="34" s="1"/>
  <c r="AQ133" i="35"/>
  <c r="CJ133" i="10" s="1"/>
  <c r="AM132" i="35"/>
  <c r="AA132" i="9" s="1"/>
  <c r="G121" i="35"/>
  <c r="C121" i="33" s="1"/>
  <c r="O117" i="34"/>
  <c r="O116" i="34"/>
  <c r="O106" i="34"/>
  <c r="AQ75" i="35"/>
  <c r="CJ75" i="10" s="1"/>
  <c r="G65" i="35"/>
  <c r="C65" i="33" s="1"/>
  <c r="AM57" i="35"/>
  <c r="AA57" i="9" s="1"/>
  <c r="O45" i="34"/>
  <c r="AM8" i="35"/>
  <c r="AA8" i="9" s="1"/>
  <c r="R6" i="33"/>
  <c r="O144" i="34"/>
  <c r="O142" i="34"/>
  <c r="O141" i="34"/>
  <c r="O140" i="34"/>
  <c r="G91" i="35"/>
  <c r="C91" i="33" s="1"/>
  <c r="AA71" i="35"/>
  <c r="CU71" i="10" s="1"/>
  <c r="O70" i="34"/>
  <c r="O68" i="34"/>
  <c r="G63" i="35"/>
  <c r="C63" i="34" s="1"/>
  <c r="K62" i="35"/>
  <c r="G62" i="34" s="1"/>
  <c r="K61" i="35"/>
  <c r="G61" i="34" s="1"/>
  <c r="AM48" i="35"/>
  <c r="AA48" i="9" s="1"/>
  <c r="G28" i="35"/>
  <c r="C28" i="34" s="1"/>
  <c r="AM70" i="32"/>
  <c r="BH136" i="7"/>
  <c r="CN136" i="10" s="1"/>
  <c r="O106" i="7"/>
  <c r="O88" i="7"/>
  <c r="I18" i="7"/>
  <c r="B18" i="32" s="1"/>
  <c r="BB66" i="32"/>
  <c r="BB131" i="32"/>
  <c r="AM124" i="32"/>
  <c r="BA96" i="32"/>
  <c r="AM60" i="32"/>
  <c r="BB37" i="32"/>
  <c r="BB26" i="32"/>
  <c r="BB13" i="32"/>
  <c r="CF141" i="7"/>
  <c r="CF117" i="7"/>
  <c r="I92" i="7"/>
  <c r="B92" i="32" s="1"/>
  <c r="I51" i="7"/>
  <c r="B51" i="32" s="1"/>
  <c r="O22" i="7"/>
  <c r="I20" i="7"/>
  <c r="B20" i="32" s="1"/>
  <c r="BA140" i="32"/>
  <c r="AM112" i="32"/>
  <c r="BA92" i="32"/>
  <c r="BA84" i="32"/>
  <c r="AM125" i="32"/>
  <c r="BA89" i="32"/>
  <c r="BA21" i="32"/>
  <c r="BY128" i="9"/>
  <c r="BZ128" i="9" s="1"/>
  <c r="BH20" i="7"/>
  <c r="CN20" i="10" s="1"/>
  <c r="BA95" i="32"/>
  <c r="BA106" i="32"/>
  <c r="AM83" i="32"/>
  <c r="BA68" i="32"/>
  <c r="BB58" i="32"/>
  <c r="AM14" i="32"/>
  <c r="BH65" i="9"/>
  <c r="BH61" i="9"/>
  <c r="CX60" i="7"/>
  <c r="W60" i="32" s="1"/>
  <c r="I45" i="7"/>
  <c r="B45" i="32" s="1"/>
  <c r="BH42" i="7"/>
  <c r="BH6" i="7"/>
  <c r="AM95" i="32"/>
  <c r="BA126" i="32"/>
  <c r="BA122" i="32"/>
  <c r="AM79" i="32"/>
  <c r="BA30" i="32"/>
  <c r="DD139" i="7"/>
  <c r="CF110" i="7"/>
  <c r="I108" i="7"/>
  <c r="B108" i="32" s="1"/>
  <c r="BZ6" i="7"/>
  <c r="P6" i="32" s="1"/>
  <c r="AM84" i="32"/>
  <c r="BA43" i="32"/>
  <c r="AM130" i="32"/>
  <c r="BA53" i="32"/>
  <c r="BQ124" i="9"/>
  <c r="BP59" i="9"/>
  <c r="BA114" i="32"/>
  <c r="BA103" i="32"/>
  <c r="BA44" i="32"/>
  <c r="AM142" i="32"/>
  <c r="AM90" i="32"/>
  <c r="BA36" i="32"/>
  <c r="AM36" i="32"/>
  <c r="AM31" i="32"/>
  <c r="AM25" i="32"/>
  <c r="CF136" i="7"/>
  <c r="CG125" i="9"/>
  <c r="CI125" i="9" s="1"/>
  <c r="CX87" i="7"/>
  <c r="W87" i="32" s="1"/>
  <c r="BZ65" i="7"/>
  <c r="P65" i="32" s="1"/>
  <c r="CX61" i="7"/>
  <c r="W61" i="32" s="1"/>
  <c r="O60" i="7"/>
  <c r="DD52" i="7"/>
  <c r="BH39" i="7"/>
  <c r="CN39" i="10" s="1"/>
  <c r="CG36" i="9"/>
  <c r="CD36" i="9" s="1"/>
  <c r="BB21" i="7"/>
  <c r="I21" i="32" s="1"/>
  <c r="BZ10" i="7"/>
  <c r="P10" i="32" s="1"/>
  <c r="G80" i="17"/>
  <c r="I146" i="17"/>
  <c r="P142" i="17"/>
  <c r="P138" i="17"/>
  <c r="E134" i="17"/>
  <c r="I130" i="17"/>
  <c r="P126" i="17"/>
  <c r="E122" i="17"/>
  <c r="T103" i="17"/>
  <c r="T75" i="17"/>
  <c r="C146" i="17"/>
  <c r="C142" i="17"/>
  <c r="T138" i="17"/>
  <c r="V77" i="17"/>
  <c r="S146" i="17"/>
  <c r="S142" i="17"/>
  <c r="S138" i="17"/>
  <c r="S134" i="17"/>
  <c r="U133" i="17"/>
  <c r="S130" i="17"/>
  <c r="S126" i="17"/>
  <c r="U125" i="17"/>
  <c r="S122" i="17"/>
  <c r="S118" i="17"/>
  <c r="W112" i="17"/>
  <c r="S110" i="17"/>
  <c r="S106" i="17"/>
  <c r="S102" i="17"/>
  <c r="S98" i="17"/>
  <c r="S94" i="17"/>
  <c r="S90" i="17"/>
  <c r="S86" i="17"/>
  <c r="S82" i="17"/>
  <c r="S78" i="17"/>
  <c r="S70" i="17"/>
  <c r="S62" i="17"/>
  <c r="S54" i="17"/>
  <c r="CW54" i="10" s="1"/>
  <c r="S46" i="17"/>
  <c r="S38" i="17"/>
  <c r="W32" i="17"/>
  <c r="S30" i="17"/>
  <c r="S22" i="17"/>
  <c r="S18" i="17"/>
  <c r="S14" i="17"/>
  <c r="S10" i="17"/>
  <c r="S6" i="17"/>
  <c r="C145" i="17"/>
  <c r="T141" i="17"/>
  <c r="V140" i="17"/>
  <c r="C137" i="17"/>
  <c r="V124" i="17"/>
  <c r="N105" i="17"/>
  <c r="G65" i="17"/>
  <c r="C61" i="17"/>
  <c r="T53" i="17"/>
  <c r="N49" i="17"/>
  <c r="U18" i="17"/>
  <c r="N238" i="38"/>
  <c r="BJ174" i="39"/>
  <c r="AJ174" i="38" s="1"/>
  <c r="AM174" i="38" s="1"/>
  <c r="BX143" i="39"/>
  <c r="AS143" i="38" s="1"/>
  <c r="BY135" i="39"/>
  <c r="AT135" i="38" s="1"/>
  <c r="BF67" i="39"/>
  <c r="U67" i="37" s="1"/>
  <c r="K64" i="39"/>
  <c r="F64" i="38" s="1"/>
  <c r="K56" i="39"/>
  <c r="F56" i="38" s="1"/>
  <c r="BX52" i="39"/>
  <c r="AS52" i="38" s="1"/>
  <c r="BG7" i="39"/>
  <c r="AG7" i="38" s="1"/>
  <c r="BW6" i="39"/>
  <c r="AR6" i="38" s="1"/>
  <c r="EX51" i="11"/>
  <c r="AO400" i="39"/>
  <c r="T400" i="38" s="1"/>
  <c r="BS392" i="39"/>
  <c r="M392" i="37" s="1"/>
  <c r="O391" i="39"/>
  <c r="P389" i="38"/>
  <c r="AR383" i="39"/>
  <c r="W383" i="38" s="1"/>
  <c r="AS370" i="39"/>
  <c r="X370" i="38" s="1"/>
  <c r="N324" i="38"/>
  <c r="AN308" i="39"/>
  <c r="I308" i="37" s="1"/>
  <c r="BV304" i="39"/>
  <c r="P304" i="37" s="1"/>
  <c r="L277" i="39"/>
  <c r="G277" i="38" s="1"/>
  <c r="P271" i="38"/>
  <c r="N217" i="38"/>
  <c r="O204" i="38"/>
  <c r="BZ200" i="39"/>
  <c r="AU200" i="38" s="1"/>
  <c r="P191" i="38"/>
  <c r="BS164" i="39"/>
  <c r="M164" i="37" s="1"/>
  <c r="BD147" i="39"/>
  <c r="S147" i="37" s="1"/>
  <c r="P143" i="38"/>
  <c r="AP127" i="39"/>
  <c r="K127" i="37" s="1"/>
  <c r="BW116" i="39"/>
  <c r="AR116" i="38" s="1"/>
  <c r="P95" i="38"/>
  <c r="O70" i="39"/>
  <c r="J70" i="38" s="1"/>
  <c r="BY69" i="39"/>
  <c r="AT69" i="38" s="1"/>
  <c r="N65" i="38"/>
  <c r="BY58" i="39"/>
  <c r="AT58" i="38" s="1"/>
  <c r="AT42" i="39"/>
  <c r="Y42" i="38" s="1"/>
  <c r="BS39" i="39"/>
  <c r="M39" i="37" s="1"/>
  <c r="BF30" i="39"/>
  <c r="U30" i="37" s="1"/>
  <c r="N30" i="38"/>
  <c r="P28" i="38"/>
  <c r="FC49" i="11"/>
  <c r="EI42" i="11"/>
  <c r="EY41" i="11"/>
  <c r="DV40" i="11"/>
  <c r="BI367" i="39"/>
  <c r="AI367" i="38" s="1"/>
  <c r="BH364" i="39"/>
  <c r="AH364" i="38" s="1"/>
  <c r="BV361" i="39"/>
  <c r="P361" i="37" s="1"/>
  <c r="BG334" i="39"/>
  <c r="AG334" i="38" s="1"/>
  <c r="AM268" i="39"/>
  <c r="H268" i="37" s="1"/>
  <c r="M267" i="39"/>
  <c r="H267" i="38" s="1"/>
  <c r="BS266" i="39"/>
  <c r="M266" i="37" s="1"/>
  <c r="N254" i="39"/>
  <c r="I254" i="38" s="1"/>
  <c r="BW210" i="39"/>
  <c r="AR210" i="38" s="1"/>
  <c r="BG195" i="39"/>
  <c r="AG195" i="38" s="1"/>
  <c r="AR191" i="39"/>
  <c r="W191" i="38" s="1"/>
  <c r="BG147" i="39"/>
  <c r="AG147" i="38" s="1"/>
  <c r="L128" i="39"/>
  <c r="G128" i="38" s="1"/>
  <c r="BC91" i="39"/>
  <c r="R91" i="37" s="1"/>
  <c r="BW58" i="39"/>
  <c r="AR58" i="38" s="1"/>
  <c r="BU5" i="39"/>
  <c r="AP5" i="38" s="1"/>
  <c r="M356" i="39"/>
  <c r="H356" i="38" s="1"/>
  <c r="BV278" i="39"/>
  <c r="P278" i="37" s="1"/>
  <c r="BG278" i="39"/>
  <c r="AG278" i="38" s="1"/>
  <c r="BY190" i="39"/>
  <c r="AT190" i="38" s="1"/>
  <c r="N114" i="38"/>
  <c r="AQ63" i="39"/>
  <c r="V63" i="38" s="1"/>
  <c r="O417" i="38"/>
  <c r="BE325" i="39"/>
  <c r="AE325" i="38" s="1"/>
  <c r="BD322" i="39"/>
  <c r="S322" i="37" s="1"/>
  <c r="M292" i="39"/>
  <c r="H292" i="38" s="1"/>
  <c r="O274" i="39"/>
  <c r="J274" i="38" s="1"/>
  <c r="L177" i="39"/>
  <c r="G177" i="38" s="1"/>
  <c r="N157" i="38"/>
  <c r="J135" i="39"/>
  <c r="E135" i="37" s="1"/>
  <c r="BG121" i="39"/>
  <c r="AG121" i="38" s="1"/>
  <c r="BH119" i="39"/>
  <c r="AH119" i="38" s="1"/>
  <c r="BZ97" i="39"/>
  <c r="AU97" i="38" s="1"/>
  <c r="M68" i="39"/>
  <c r="H68" i="38" s="1"/>
  <c r="AQ417" i="39"/>
  <c r="V417" i="38" s="1"/>
  <c r="BZ411" i="39"/>
  <c r="AU411" i="38" s="1"/>
  <c r="P410" i="38"/>
  <c r="AM393" i="39"/>
  <c r="H393" i="37" s="1"/>
  <c r="BG392" i="39"/>
  <c r="AG392" i="38" s="1"/>
  <c r="AS337" i="39"/>
  <c r="X337" i="38" s="1"/>
  <c r="BZ287" i="39"/>
  <c r="AU287" i="38" s="1"/>
  <c r="BD266" i="39"/>
  <c r="S266" i="37" s="1"/>
  <c r="I263" i="39"/>
  <c r="D263" i="37" s="1"/>
  <c r="K224" i="39"/>
  <c r="F224" i="37" s="1"/>
  <c r="BT185" i="39"/>
  <c r="N185" i="37" s="1"/>
  <c r="J146" i="39"/>
  <c r="E146" i="37" s="1"/>
  <c r="AP49" i="39"/>
  <c r="K49" i="37" s="1"/>
  <c r="DC72" i="11"/>
  <c r="FC69" i="11"/>
  <c r="DV68" i="11"/>
  <c r="BY415" i="39"/>
  <c r="AT415" i="38" s="1"/>
  <c r="BH413" i="39"/>
  <c r="AH413" i="38" s="1"/>
  <c r="BC410" i="39"/>
  <c r="R410" i="37" s="1"/>
  <c r="BH397" i="39"/>
  <c r="AH397" i="38" s="1"/>
  <c r="BG383" i="39"/>
  <c r="AG383" i="38" s="1"/>
  <c r="BD370" i="39"/>
  <c r="H364" i="39"/>
  <c r="C364" i="37" s="1"/>
  <c r="BG351" i="39"/>
  <c r="AG351" i="38" s="1"/>
  <c r="O349" i="39"/>
  <c r="J349" i="38" s="1"/>
  <c r="BU345" i="39"/>
  <c r="O345" i="37" s="1"/>
  <c r="AR336" i="39"/>
  <c r="W336" i="38" s="1"/>
  <c r="BT326" i="39"/>
  <c r="N326" i="37" s="1"/>
  <c r="N311" i="39"/>
  <c r="I311" i="38" s="1"/>
  <c r="BH308" i="39"/>
  <c r="AH308" i="38" s="1"/>
  <c r="BV289" i="39"/>
  <c r="AQ289" i="38" s="1"/>
  <c r="AM274" i="39"/>
  <c r="H274" i="37" s="1"/>
  <c r="J263" i="39"/>
  <c r="E263" i="37" s="1"/>
  <c r="BE247" i="39"/>
  <c r="AE247" i="38" s="1"/>
  <c r="BF234" i="39"/>
  <c r="U234" i="37" s="1"/>
  <c r="AQ234" i="39"/>
  <c r="V234" i="38" s="1"/>
  <c r="BZ233" i="39"/>
  <c r="AU233" i="38" s="1"/>
  <c r="AM226" i="39"/>
  <c r="H226" i="37" s="1"/>
  <c r="BC225" i="39"/>
  <c r="R225" i="37" s="1"/>
  <c r="BS224" i="39"/>
  <c r="M224" i="37" s="1"/>
  <c r="M217" i="39"/>
  <c r="H217" i="38" s="1"/>
  <c r="BH212" i="39"/>
  <c r="AH212" i="38" s="1"/>
  <c r="BE154" i="39"/>
  <c r="T154" i="37" s="1"/>
  <c r="O143" i="39"/>
  <c r="J143" i="38" s="1"/>
  <c r="AN92" i="39"/>
  <c r="N75" i="39"/>
  <c r="I75" i="38" s="1"/>
  <c r="J59" i="39"/>
  <c r="E59" i="37" s="1"/>
  <c r="BG51" i="39"/>
  <c r="AG51" i="38" s="1"/>
  <c r="AO47" i="39"/>
  <c r="J47" i="37" s="1"/>
  <c r="BW33" i="39"/>
  <c r="AR33" i="38" s="1"/>
  <c r="M279" i="39"/>
  <c r="H279" i="38" s="1"/>
  <c r="BE250" i="39"/>
  <c r="T250" i="37" s="1"/>
  <c r="BG43" i="39"/>
  <c r="AG43" i="38" s="1"/>
  <c r="O12" i="38"/>
  <c r="I392" i="39"/>
  <c r="D392" i="38" s="1"/>
  <c r="AS345" i="39"/>
  <c r="X345" i="38" s="1"/>
  <c r="BG183" i="39"/>
  <c r="AG183" i="38" s="1"/>
  <c r="BF361" i="39"/>
  <c r="BG352" i="39"/>
  <c r="AG352" i="38" s="1"/>
  <c r="BS348" i="39"/>
  <c r="M348" i="37" s="1"/>
  <c r="O332" i="38"/>
  <c r="AT276" i="39"/>
  <c r="Y276" i="38" s="1"/>
  <c r="BC274" i="39"/>
  <c r="AC274" i="38" s="1"/>
  <c r="L199" i="39"/>
  <c r="G199" i="38" s="1"/>
  <c r="N174" i="38"/>
  <c r="N134" i="38"/>
  <c r="BY130" i="39"/>
  <c r="AT130" i="38" s="1"/>
  <c r="O129" i="38"/>
  <c r="N112" i="38"/>
  <c r="BT105" i="39"/>
  <c r="BF104" i="39"/>
  <c r="U104" i="37" s="1"/>
  <c r="BC97" i="39"/>
  <c r="R97" i="37" s="1"/>
  <c r="BF50" i="39"/>
  <c r="U50" i="37" s="1"/>
  <c r="AQ12" i="39"/>
  <c r="V12" i="38" s="1"/>
  <c r="BE423" i="39"/>
  <c r="AE423" i="38" s="1"/>
  <c r="L417" i="39"/>
  <c r="G417" i="38" s="1"/>
  <c r="BG213" i="39"/>
  <c r="AG213" i="38" s="1"/>
  <c r="L213" i="39"/>
  <c r="G213" i="38" s="1"/>
  <c r="BG100" i="39"/>
  <c r="AG100" i="38" s="1"/>
  <c r="BI98" i="39"/>
  <c r="AI98" i="38" s="1"/>
  <c r="H92" i="39"/>
  <c r="C92" i="37" s="1"/>
  <c r="L44" i="39"/>
  <c r="G44" i="38" s="1"/>
  <c r="BF31" i="39"/>
  <c r="U31" i="37" s="1"/>
  <c r="BY19" i="39"/>
  <c r="AT19" i="38" s="1"/>
  <c r="BX229" i="39"/>
  <c r="AS229" i="38" s="1"/>
  <c r="BV168" i="39"/>
  <c r="P168" i="37" s="1"/>
  <c r="BH131" i="39"/>
  <c r="AH131" i="38" s="1"/>
  <c r="AQ129" i="39"/>
  <c r="V129" i="38" s="1"/>
  <c r="BG125" i="39"/>
  <c r="AG125" i="38" s="1"/>
  <c r="O123" i="39"/>
  <c r="J123" i="38" s="1"/>
  <c r="BU111" i="39"/>
  <c r="O111" i="37" s="1"/>
  <c r="BW105" i="39"/>
  <c r="AR105" i="38" s="1"/>
  <c r="BI104" i="39"/>
  <c r="BU103" i="39"/>
  <c r="O103" i="37" s="1"/>
  <c r="BJ43" i="39"/>
  <c r="AJ43" i="38" s="1"/>
  <c r="BS27" i="39"/>
  <c r="M27" i="37" s="1"/>
  <c r="DD60" i="11"/>
  <c r="L431" i="39"/>
  <c r="G431" i="38" s="1"/>
  <c r="H423" i="39"/>
  <c r="C423" i="37" s="1"/>
  <c r="AP420" i="39"/>
  <c r="K420" i="37" s="1"/>
  <c r="N419" i="38"/>
  <c r="BE416" i="39"/>
  <c r="T416" i="37" s="1"/>
  <c r="BH410" i="39"/>
  <c r="BW384" i="39"/>
  <c r="AR384" i="38" s="1"/>
  <c r="BW371" i="39"/>
  <c r="AR371" i="38" s="1"/>
  <c r="BX366" i="39"/>
  <c r="AS366" i="38" s="1"/>
  <c r="I337" i="39"/>
  <c r="D337" i="38" s="1"/>
  <c r="N330" i="38"/>
  <c r="BS328" i="39"/>
  <c r="M328" i="37" s="1"/>
  <c r="P328" i="38"/>
  <c r="BF327" i="39"/>
  <c r="U327" i="37" s="1"/>
  <c r="K327" i="39"/>
  <c r="F327" i="37" s="1"/>
  <c r="BV313" i="39"/>
  <c r="P313" i="37" s="1"/>
  <c r="I313" i="39"/>
  <c r="D313" i="37" s="1"/>
  <c r="BI308" i="39"/>
  <c r="AI308" i="38" s="1"/>
  <c r="O300" i="39"/>
  <c r="J300" i="38" s="1"/>
  <c r="O292" i="39"/>
  <c r="J292" i="38" s="1"/>
  <c r="O274" i="38"/>
  <c r="BD265" i="39"/>
  <c r="AD265" i="38" s="1"/>
  <c r="P261" i="38"/>
  <c r="O236" i="39"/>
  <c r="J236" i="38" s="1"/>
  <c r="O226" i="38"/>
  <c r="BI225" i="39"/>
  <c r="AI225" i="38" s="1"/>
  <c r="BD217" i="39"/>
  <c r="S217" i="37" s="1"/>
  <c r="BS133" i="39"/>
  <c r="M133" i="37" s="1"/>
  <c r="BF127" i="39"/>
  <c r="U127" i="37" s="1"/>
  <c r="O127" i="38"/>
  <c r="BH126" i="39"/>
  <c r="AH126" i="38" s="1"/>
  <c r="BF113" i="39"/>
  <c r="U113" i="37" s="1"/>
  <c r="N105" i="38"/>
  <c r="BW92" i="39"/>
  <c r="AR92" i="38" s="1"/>
  <c r="H90" i="39"/>
  <c r="C90" i="37" s="1"/>
  <c r="O81" i="38"/>
  <c r="BX63" i="39"/>
  <c r="AS63" i="38" s="1"/>
  <c r="BS60" i="39"/>
  <c r="M60" i="37" s="1"/>
  <c r="N32" i="38"/>
  <c r="BZ31" i="39"/>
  <c r="AU31" i="38" s="1"/>
  <c r="DV115" i="11"/>
  <c r="EW6" i="11"/>
  <c r="BY414" i="39"/>
  <c r="BV382" i="39"/>
  <c r="AQ382" i="38" s="1"/>
  <c r="AM367" i="39"/>
  <c r="H367" i="37" s="1"/>
  <c r="BZ312" i="39"/>
  <c r="AU312" i="38" s="1"/>
  <c r="BX279" i="39"/>
  <c r="AS279" i="38" s="1"/>
  <c r="AS276" i="39"/>
  <c r="X276" i="38" s="1"/>
  <c r="O261" i="39"/>
  <c r="J261" i="38" s="1"/>
  <c r="BZ255" i="39"/>
  <c r="AU255" i="38" s="1"/>
  <c r="BS246" i="39"/>
  <c r="M246" i="37" s="1"/>
  <c r="I242" i="39"/>
  <c r="AP241" i="39"/>
  <c r="K241" i="37" s="1"/>
  <c r="BY236" i="39"/>
  <c r="AT236" i="38" s="1"/>
  <c r="BI183" i="39"/>
  <c r="AI183" i="38" s="1"/>
  <c r="AP179" i="39"/>
  <c r="K179" i="37" s="1"/>
  <c r="J172" i="39"/>
  <c r="E172" i="37" s="1"/>
  <c r="AP171" i="39"/>
  <c r="K171" i="37" s="1"/>
  <c r="BC169" i="39"/>
  <c r="R169" i="37" s="1"/>
  <c r="BW160" i="39"/>
  <c r="AR160" i="38" s="1"/>
  <c r="BE146" i="39"/>
  <c r="T146" i="37" s="1"/>
  <c r="BX125" i="39"/>
  <c r="AS125" i="38" s="1"/>
  <c r="BY120" i="39"/>
  <c r="AT120" i="38" s="1"/>
  <c r="BY92" i="39"/>
  <c r="AT92" i="38" s="1"/>
  <c r="BF90" i="39"/>
  <c r="U90" i="37" s="1"/>
  <c r="BZ73" i="39"/>
  <c r="AU73" i="38" s="1"/>
  <c r="BW72" i="39"/>
  <c r="AR72" i="38" s="1"/>
  <c r="BI57" i="39"/>
  <c r="AI57" i="38" s="1"/>
  <c r="BC51" i="39"/>
  <c r="R51" i="37" s="1"/>
  <c r="AS9" i="39"/>
  <c r="X9" i="38" s="1"/>
  <c r="BU7" i="39"/>
  <c r="O7" i="37" s="1"/>
  <c r="BD221" i="39"/>
  <c r="S221" i="37" s="1"/>
  <c r="BC205" i="39"/>
  <c r="R205" i="37" s="1"/>
  <c r="BC107" i="39"/>
  <c r="AC107" i="38" s="1"/>
  <c r="AQ105" i="39"/>
  <c r="V105" i="38" s="1"/>
  <c r="I104" i="39"/>
  <c r="BS103" i="39"/>
  <c r="M103" i="37" s="1"/>
  <c r="BJ102" i="39"/>
  <c r="AJ102" i="38" s="1"/>
  <c r="BW100" i="39"/>
  <c r="AR100" i="38" s="1"/>
  <c r="BG98" i="39"/>
  <c r="AG98" i="38" s="1"/>
  <c r="K90" i="39"/>
  <c r="F90" i="37" s="1"/>
  <c r="BY89" i="39"/>
  <c r="AT89" i="38" s="1"/>
  <c r="H84" i="39"/>
  <c r="C84" i="37" s="1"/>
  <c r="L65" i="39"/>
  <c r="G65" i="38" s="1"/>
  <c r="AN61" i="39"/>
  <c r="BT26" i="39"/>
  <c r="N26" i="37" s="1"/>
  <c r="BS12" i="39"/>
  <c r="M12" i="37" s="1"/>
  <c r="BX10" i="39"/>
  <c r="AS10" i="38" s="1"/>
  <c r="N429" i="39"/>
  <c r="I429" i="38" s="1"/>
  <c r="H291" i="39"/>
  <c r="C291" i="37" s="1"/>
  <c r="N279" i="38"/>
  <c r="O197" i="39"/>
  <c r="J197" i="38" s="1"/>
  <c r="BV167" i="39"/>
  <c r="P167" i="37" s="1"/>
  <c r="L115" i="39"/>
  <c r="G115" i="38" s="1"/>
  <c r="BD14" i="39"/>
  <c r="S14" i="37" s="1"/>
  <c r="H391" i="39"/>
  <c r="C391" i="37" s="1"/>
  <c r="BD235" i="39"/>
  <c r="S235" i="37" s="1"/>
  <c r="BW91" i="39"/>
  <c r="AR91" i="38" s="1"/>
  <c r="BF83" i="39"/>
  <c r="U83" i="37" s="1"/>
  <c r="M82" i="39"/>
  <c r="H82" i="38" s="1"/>
  <c r="M74" i="39"/>
  <c r="H74" i="38" s="1"/>
  <c r="BY60" i="39"/>
  <c r="AT60" i="38" s="1"/>
  <c r="BF23" i="39"/>
  <c r="U23" i="37" s="1"/>
  <c r="I416" i="39"/>
  <c r="D416" i="37" s="1"/>
  <c r="L143" i="39"/>
  <c r="G143" i="38" s="1"/>
  <c r="BG105" i="39"/>
  <c r="AG105" i="38" s="1"/>
  <c r="BF48" i="39"/>
  <c r="U48" i="37" s="1"/>
  <c r="M47" i="39"/>
  <c r="H47" i="38" s="1"/>
  <c r="AM34" i="39"/>
  <c r="H34" i="37" s="1"/>
  <c r="BG33" i="39"/>
  <c r="AG33" i="38" s="1"/>
  <c r="AM431" i="39"/>
  <c r="H431" i="37" s="1"/>
  <c r="BG430" i="39"/>
  <c r="AG430" i="38" s="1"/>
  <c r="K428" i="39"/>
  <c r="F428" i="37" s="1"/>
  <c r="BH279" i="39"/>
  <c r="AH279" i="38" s="1"/>
  <c r="I168" i="39"/>
  <c r="BS167" i="39"/>
  <c r="M167" i="37" s="1"/>
  <c r="BG160" i="39"/>
  <c r="AG160" i="38" s="1"/>
  <c r="BW49" i="39"/>
  <c r="AR49" i="38" s="1"/>
  <c r="EW131" i="11"/>
  <c r="EM130" i="11"/>
  <c r="EW123" i="11"/>
  <c r="N415" i="38"/>
  <c r="P397" i="38"/>
  <c r="BJ391" i="39"/>
  <c r="AJ391" i="38" s="1"/>
  <c r="N388" i="38"/>
  <c r="P386" i="38"/>
  <c r="BX373" i="39"/>
  <c r="AS373" i="38" s="1"/>
  <c r="BC363" i="39"/>
  <c r="R363" i="37" s="1"/>
  <c r="BX311" i="39"/>
  <c r="AS311" i="38" s="1"/>
  <c r="BC309" i="39"/>
  <c r="R309" i="37" s="1"/>
  <c r="BE280" i="39"/>
  <c r="T280" i="37" s="1"/>
  <c r="K280" i="39"/>
  <c r="F280" i="37" s="1"/>
  <c r="P243" i="38"/>
  <c r="P219" i="38"/>
  <c r="BW211" i="39"/>
  <c r="AR211" i="38" s="1"/>
  <c r="BJ205" i="39"/>
  <c r="AJ205" i="38" s="1"/>
  <c r="H201" i="39"/>
  <c r="C201" i="37" s="1"/>
  <c r="BG198" i="39"/>
  <c r="AG198" i="38" s="1"/>
  <c r="BJ183" i="39"/>
  <c r="AJ183" i="38" s="1"/>
  <c r="N183" i="38"/>
  <c r="O170" i="38"/>
  <c r="AP168" i="39"/>
  <c r="U168" i="38" s="1"/>
  <c r="BD161" i="39"/>
  <c r="S161" i="37" s="1"/>
  <c r="BF159" i="39"/>
  <c r="AF159" i="38" s="1"/>
  <c r="N159" i="38"/>
  <c r="P157" i="38"/>
  <c r="H147" i="39"/>
  <c r="C147" i="38" s="1"/>
  <c r="L144" i="39"/>
  <c r="G144" i="38" s="1"/>
  <c r="AS138" i="39"/>
  <c r="X138" i="38" s="1"/>
  <c r="AS130" i="39"/>
  <c r="X130" i="38" s="1"/>
  <c r="N121" i="38"/>
  <c r="BH120" i="39"/>
  <c r="AH120" i="38" s="1"/>
  <c r="N107" i="38"/>
  <c r="P85" i="38"/>
  <c r="O74" i="38"/>
  <c r="J65" i="39"/>
  <c r="BF63" i="39"/>
  <c r="AF63" i="38" s="1"/>
  <c r="BT61" i="39"/>
  <c r="N61" i="37" s="1"/>
  <c r="BF60" i="39"/>
  <c r="U60" i="37" s="1"/>
  <c r="N57" i="38"/>
  <c r="BF35" i="39"/>
  <c r="U35" i="37" s="1"/>
  <c r="BX28" i="39"/>
  <c r="AS28" i="38" s="1"/>
  <c r="AO25" i="39"/>
  <c r="J25" i="37" s="1"/>
  <c r="BW17" i="39"/>
  <c r="AR17" i="38" s="1"/>
  <c r="BF423" i="39"/>
  <c r="U423" i="37" s="1"/>
  <c r="BW421" i="39"/>
  <c r="AR421" i="38" s="1"/>
  <c r="BX407" i="39"/>
  <c r="AS407" i="38" s="1"/>
  <c r="AQ406" i="39"/>
  <c r="V406" i="38" s="1"/>
  <c r="M397" i="39"/>
  <c r="H397" i="38" s="1"/>
  <c r="O396" i="38"/>
  <c r="N395" i="39"/>
  <c r="I395" i="38" s="1"/>
  <c r="BD389" i="39"/>
  <c r="S389" i="37" s="1"/>
  <c r="BH381" i="39"/>
  <c r="AH381" i="38" s="1"/>
  <c r="BX380" i="39"/>
  <c r="AS380" i="38" s="1"/>
  <c r="BF379" i="39"/>
  <c r="U379" i="37" s="1"/>
  <c r="BI376" i="39"/>
  <c r="AI376" i="38" s="1"/>
  <c r="BU375" i="39"/>
  <c r="O375" i="37" s="1"/>
  <c r="AN374" i="39"/>
  <c r="BY362" i="39"/>
  <c r="BW361" i="39"/>
  <c r="AR361" i="38" s="1"/>
  <c r="O361" i="38"/>
  <c r="AM355" i="39"/>
  <c r="H355" i="37" s="1"/>
  <c r="P342" i="38"/>
  <c r="BT315" i="39"/>
  <c r="N305" i="39"/>
  <c r="I305" i="38" s="1"/>
  <c r="I302" i="39"/>
  <c r="BY288" i="39"/>
  <c r="AT288" i="38" s="1"/>
  <c r="BD264" i="39"/>
  <c r="AD264" i="38" s="1"/>
  <c r="N245" i="39"/>
  <c r="I245" i="38" s="1"/>
  <c r="AQ243" i="39"/>
  <c r="V243" i="38" s="1"/>
  <c r="N193" i="39"/>
  <c r="I193" i="38" s="1"/>
  <c r="BX192" i="39"/>
  <c r="AS192" i="38" s="1"/>
  <c r="BT187" i="39"/>
  <c r="BT165" i="39"/>
  <c r="K156" i="39"/>
  <c r="F156" i="37" s="1"/>
  <c r="BX154" i="39"/>
  <c r="AS154" i="38" s="1"/>
  <c r="BG152" i="39"/>
  <c r="AG152" i="38" s="1"/>
  <c r="BV136" i="39"/>
  <c r="P136" i="37" s="1"/>
  <c r="L133" i="39"/>
  <c r="G133" i="38" s="1"/>
  <c r="BG130" i="39"/>
  <c r="AG130" i="38" s="1"/>
  <c r="BZ124" i="39"/>
  <c r="AU124" i="38" s="1"/>
  <c r="O122" i="39"/>
  <c r="J122" i="38" s="1"/>
  <c r="AO120" i="39"/>
  <c r="O119" i="39"/>
  <c r="J119" i="38" s="1"/>
  <c r="BD112" i="39"/>
  <c r="S112" i="37" s="1"/>
  <c r="P108" i="38"/>
  <c r="BZ102" i="39"/>
  <c r="AU102" i="38" s="1"/>
  <c r="I75" i="39"/>
  <c r="BI73" i="39"/>
  <c r="AI73" i="38" s="1"/>
  <c r="BY72" i="39"/>
  <c r="AT72" i="38" s="1"/>
  <c r="P57" i="38"/>
  <c r="BS51" i="39"/>
  <c r="M51" i="37" s="1"/>
  <c r="BE35" i="39"/>
  <c r="T35" i="37" s="1"/>
  <c r="AM32" i="39"/>
  <c r="H32" i="37" s="1"/>
  <c r="H25" i="39"/>
  <c r="C25" i="37" s="1"/>
  <c r="BZ17" i="39"/>
  <c r="AU17" i="38" s="1"/>
  <c r="O15" i="39"/>
  <c r="J15" i="38" s="1"/>
  <c r="BG14" i="39"/>
  <c r="AG14" i="38" s="1"/>
  <c r="BG11" i="39"/>
  <c r="AG11" i="38" s="1"/>
  <c r="BC8" i="39"/>
  <c r="R8" i="37" s="1"/>
  <c r="BW7" i="39"/>
  <c r="AR7" i="38" s="1"/>
  <c r="BS4" i="39"/>
  <c r="M4" i="37" s="1"/>
  <c r="BF350" i="39"/>
  <c r="U350" i="37" s="1"/>
  <c r="AM339" i="39"/>
  <c r="H339" i="37" s="1"/>
  <c r="BJ336" i="39"/>
  <c r="AJ336" i="38" s="1"/>
  <c r="N301" i="38"/>
  <c r="BW280" i="39"/>
  <c r="AR280" i="38" s="1"/>
  <c r="BD243" i="39"/>
  <c r="S243" i="37" s="1"/>
  <c r="O222" i="38"/>
  <c r="BE194" i="39"/>
  <c r="T194" i="37" s="1"/>
  <c r="P176" i="38"/>
  <c r="BF162" i="39"/>
  <c r="U162" i="37" s="1"/>
  <c r="O135" i="38"/>
  <c r="BX130" i="39"/>
  <c r="AP130" i="39"/>
  <c r="K130" i="37" s="1"/>
  <c r="BX115" i="39"/>
  <c r="AS115" i="38" s="1"/>
  <c r="BJ114" i="39"/>
  <c r="AJ114" i="38" s="1"/>
  <c r="O114" i="38"/>
  <c r="BZ112" i="39"/>
  <c r="AU112" i="38" s="1"/>
  <c r="H112" i="39"/>
  <c r="C112" i="37" s="1"/>
  <c r="BW98" i="39"/>
  <c r="AR98" i="38" s="1"/>
  <c r="O92" i="38"/>
  <c r="H81" i="39"/>
  <c r="C81" i="37" s="1"/>
  <c r="AO60" i="39"/>
  <c r="J60" i="37" s="1"/>
  <c r="BT55" i="39"/>
  <c r="N55" i="37" s="1"/>
  <c r="BF54" i="39"/>
  <c r="U54" i="37" s="1"/>
  <c r="N54" i="38"/>
  <c r="BC50" i="39"/>
  <c r="AC50" i="38" s="1"/>
  <c r="O42" i="38"/>
  <c r="BT37" i="39"/>
  <c r="O13" i="38"/>
  <c r="AQ5" i="39"/>
  <c r="V5" i="38" s="1"/>
  <c r="J431" i="39"/>
  <c r="E431" i="37" s="1"/>
  <c r="BU425" i="39"/>
  <c r="O425" i="37" s="1"/>
  <c r="BS410" i="39"/>
  <c r="AN410" i="38" s="1"/>
  <c r="BG384" i="39"/>
  <c r="AG384" i="38" s="1"/>
  <c r="AS367" i="39"/>
  <c r="X367" i="38" s="1"/>
  <c r="BC327" i="39"/>
  <c r="R327" i="37" s="1"/>
  <c r="M327" i="39"/>
  <c r="H327" i="38" s="1"/>
  <c r="BD314" i="39"/>
  <c r="AD314" i="38" s="1"/>
  <c r="BS204" i="39"/>
  <c r="M204" i="37" s="1"/>
  <c r="H188" i="39"/>
  <c r="C188" i="37" s="1"/>
  <c r="BE148" i="39"/>
  <c r="T148" i="37" s="1"/>
  <c r="BE129" i="39"/>
  <c r="BC38" i="39"/>
  <c r="R38" i="37" s="1"/>
  <c r="BG26" i="39"/>
  <c r="AG26" i="38" s="1"/>
  <c r="BJ24" i="39"/>
  <c r="AJ24" i="38" s="1"/>
  <c r="N18" i="39"/>
  <c r="I18" i="38" s="1"/>
  <c r="BC15" i="39"/>
  <c r="R15" i="37" s="1"/>
  <c r="BJ380" i="39"/>
  <c r="AJ380" i="38" s="1"/>
  <c r="BE369" i="39"/>
  <c r="T369" i="37" s="1"/>
  <c r="K369" i="39"/>
  <c r="F369" i="38" s="1"/>
  <c r="BT368" i="39"/>
  <c r="BI353" i="39"/>
  <c r="AI353" i="38" s="1"/>
  <c r="AT352" i="39"/>
  <c r="Y352" i="38" s="1"/>
  <c r="BI350" i="39"/>
  <c r="AI350" i="38" s="1"/>
  <c r="BY349" i="39"/>
  <c r="AT349" i="38" s="1"/>
  <c r="BD336" i="39"/>
  <c r="S336" i="37" s="1"/>
  <c r="BY327" i="39"/>
  <c r="AT327" i="38" s="1"/>
  <c r="BG322" i="39"/>
  <c r="AG322" i="38" s="1"/>
  <c r="BS308" i="39"/>
  <c r="M308" i="37" s="1"/>
  <c r="AQ291" i="39"/>
  <c r="V291" i="38" s="1"/>
  <c r="BT290" i="39"/>
  <c r="N290" i="37" s="1"/>
  <c r="BE290" i="39"/>
  <c r="AE290" i="38" s="1"/>
  <c r="BJ260" i="39"/>
  <c r="AJ260" i="38" s="1"/>
  <c r="BD249" i="39"/>
  <c r="S249" i="37" s="1"/>
  <c r="J249" i="39"/>
  <c r="E249" i="37" s="1"/>
  <c r="AQ244" i="39"/>
  <c r="V244" i="38" s="1"/>
  <c r="N238" i="39"/>
  <c r="I238" i="38" s="1"/>
  <c r="AT237" i="39"/>
  <c r="Y237" i="38" s="1"/>
  <c r="BW182" i="39"/>
  <c r="AR182" i="38" s="1"/>
  <c r="BH175" i="39"/>
  <c r="AH175" i="38" s="1"/>
  <c r="P144" i="38"/>
  <c r="BI143" i="39"/>
  <c r="AI143" i="38" s="1"/>
  <c r="AP136" i="39"/>
  <c r="K136" i="37" s="1"/>
  <c r="BE118" i="39"/>
  <c r="BI117" i="39"/>
  <c r="AI117" i="38" s="1"/>
  <c r="BV116" i="39"/>
  <c r="P116" i="37" s="1"/>
  <c r="BC100" i="39"/>
  <c r="R100" i="37" s="1"/>
  <c r="N82" i="39"/>
  <c r="I82" i="38" s="1"/>
  <c r="BX81" i="39"/>
  <c r="AS81" i="38" s="1"/>
  <c r="I76" i="39"/>
  <c r="D76" i="37" s="1"/>
  <c r="BI74" i="39"/>
  <c r="AI74" i="38" s="1"/>
  <c r="L73" i="39"/>
  <c r="G73" i="38" s="1"/>
  <c r="AT67" i="39"/>
  <c r="Y67" i="38" s="1"/>
  <c r="N65" i="39"/>
  <c r="I65" i="38" s="1"/>
  <c r="BW55" i="39"/>
  <c r="AR55" i="38" s="1"/>
  <c r="O55" i="38"/>
  <c r="K54" i="39"/>
  <c r="F54" i="37" s="1"/>
  <c r="BY50" i="39"/>
  <c r="AT50" i="38" s="1"/>
  <c r="L50" i="39"/>
  <c r="G50" i="38" s="1"/>
  <c r="BV35" i="39"/>
  <c r="P35" i="37" s="1"/>
  <c r="BI27" i="39"/>
  <c r="AI27" i="38" s="1"/>
  <c r="M21" i="39"/>
  <c r="H21" i="38" s="1"/>
  <c r="H18" i="39"/>
  <c r="C18" i="37" s="1"/>
  <c r="BC14" i="39"/>
  <c r="R14" i="37" s="1"/>
  <c r="P14" i="38"/>
  <c r="BJ13" i="39"/>
  <c r="AJ13" i="38" s="1"/>
  <c r="BC9" i="39"/>
  <c r="R9" i="37" s="1"/>
  <c r="BW5" i="39"/>
  <c r="AR5" i="38" s="1"/>
  <c r="AS428" i="39"/>
  <c r="X428" i="38" s="1"/>
  <c r="M426" i="39"/>
  <c r="H426" i="38" s="1"/>
  <c r="AM410" i="39"/>
  <c r="H410" i="37" s="1"/>
  <c r="AO408" i="39"/>
  <c r="T408" i="38" s="1"/>
  <c r="BE391" i="39"/>
  <c r="AE391" i="38" s="1"/>
  <c r="BW373" i="39"/>
  <c r="AR373" i="38" s="1"/>
  <c r="BY330" i="39"/>
  <c r="AT330" i="38" s="1"/>
  <c r="BH285" i="39"/>
  <c r="AH285" i="38" s="1"/>
  <c r="I265" i="39"/>
  <c r="AR245" i="39"/>
  <c r="W245" i="38" s="1"/>
  <c r="BT243" i="39"/>
  <c r="N243" i="37" s="1"/>
  <c r="BJ234" i="39"/>
  <c r="AJ234" i="38" s="1"/>
  <c r="BI222" i="39"/>
  <c r="AI222" i="38" s="1"/>
  <c r="BJ201" i="39"/>
  <c r="AJ201" i="38" s="1"/>
  <c r="I167" i="39"/>
  <c r="D167" i="37" s="1"/>
  <c r="BY142" i="39"/>
  <c r="AT142" i="38" s="1"/>
  <c r="BX139" i="39"/>
  <c r="I137" i="39"/>
  <c r="D137" i="37" s="1"/>
  <c r="BX128" i="39"/>
  <c r="AS128" i="38" s="1"/>
  <c r="BC123" i="39"/>
  <c r="R123" i="37" s="1"/>
  <c r="BS122" i="39"/>
  <c r="M122" i="37" s="1"/>
  <c r="AN113" i="39"/>
  <c r="I113" i="37" s="1"/>
  <c r="BD95" i="39"/>
  <c r="S95" i="37" s="1"/>
  <c r="BH92" i="39"/>
  <c r="BE88" i="39"/>
  <c r="BT76" i="39"/>
  <c r="AO76" i="38" s="1"/>
  <c r="N75" i="38"/>
  <c r="AR65" i="39"/>
  <c r="W65" i="38" s="1"/>
  <c r="AN40" i="39"/>
  <c r="S40" i="38" s="1"/>
  <c r="N30" i="39"/>
  <c r="I30" i="38" s="1"/>
  <c r="AP9" i="39"/>
  <c r="K9" i="37" s="1"/>
  <c r="N8" i="38"/>
  <c r="BV391" i="39"/>
  <c r="P391" i="37" s="1"/>
  <c r="AO384" i="39"/>
  <c r="BH383" i="39"/>
  <c r="AH383" i="38" s="1"/>
  <c r="BC339" i="39"/>
  <c r="R339" i="37" s="1"/>
  <c r="BW335" i="39"/>
  <c r="AR335" i="38" s="1"/>
  <c r="BD291" i="39"/>
  <c r="AD291" i="38" s="1"/>
  <c r="BC290" i="39"/>
  <c r="R290" i="37" s="1"/>
  <c r="BS284" i="39"/>
  <c r="M284" i="37" s="1"/>
  <c r="H282" i="39"/>
  <c r="C282" i="37" s="1"/>
  <c r="BX224" i="39"/>
  <c r="AS224" i="38" s="1"/>
  <c r="BI201" i="39"/>
  <c r="AI201" i="38" s="1"/>
  <c r="M173" i="39"/>
  <c r="H173" i="38" s="1"/>
  <c r="AQ141" i="39"/>
  <c r="V141" i="38" s="1"/>
  <c r="BG108" i="39"/>
  <c r="AG108" i="38" s="1"/>
  <c r="BS107" i="39"/>
  <c r="M107" i="37" s="1"/>
  <c r="AN99" i="39"/>
  <c r="BD98" i="39"/>
  <c r="J98" i="39"/>
  <c r="N88" i="39"/>
  <c r="I88" i="38" s="1"/>
  <c r="BC85" i="39"/>
  <c r="AC85" i="38" s="1"/>
  <c r="AS84" i="39"/>
  <c r="X84" i="38" s="1"/>
  <c r="BE83" i="39"/>
  <c r="T83" i="37" s="1"/>
  <c r="BG71" i="39"/>
  <c r="AG71" i="38" s="1"/>
  <c r="BZ60" i="39"/>
  <c r="AU60" i="38" s="1"/>
  <c r="BJ58" i="39"/>
  <c r="AJ58" i="38" s="1"/>
  <c r="BG57" i="39"/>
  <c r="AG57" i="38" s="1"/>
  <c r="K34" i="39"/>
  <c r="F34" i="37" s="1"/>
  <c r="BZ33" i="39"/>
  <c r="AU33" i="38" s="1"/>
  <c r="N31" i="38"/>
  <c r="P29" i="38"/>
  <c r="I24" i="39"/>
  <c r="D24" i="37" s="1"/>
  <c r="N22" i="39"/>
  <c r="I22" i="38" s="1"/>
  <c r="I10" i="39"/>
  <c r="BW9" i="39"/>
  <c r="AR9" i="38" s="1"/>
  <c r="BS6" i="39"/>
  <c r="M6" i="37" s="1"/>
  <c r="AM425" i="39"/>
  <c r="H425" i="37" s="1"/>
  <c r="BC402" i="39"/>
  <c r="R402" i="37" s="1"/>
  <c r="M402" i="39"/>
  <c r="H402" i="38" s="1"/>
  <c r="J397" i="39"/>
  <c r="E397" i="37" s="1"/>
  <c r="BJ395" i="39"/>
  <c r="AJ395" i="38" s="1"/>
  <c r="O390" i="38"/>
  <c r="BE381" i="39"/>
  <c r="T381" i="37" s="1"/>
  <c r="O379" i="38"/>
  <c r="BT377" i="39"/>
  <c r="N377" i="37" s="1"/>
  <c r="BZ375" i="39"/>
  <c r="AU375" i="38" s="1"/>
  <c r="BX374" i="39"/>
  <c r="AS374" i="38" s="1"/>
  <c r="BZ372" i="39"/>
  <c r="AU372" i="38" s="1"/>
  <c r="I367" i="39"/>
  <c r="O355" i="38"/>
  <c r="BH354" i="39"/>
  <c r="AH354" i="38" s="1"/>
  <c r="AQ335" i="39"/>
  <c r="V335" i="38" s="1"/>
  <c r="BZ334" i="39"/>
  <c r="AU334" i="38" s="1"/>
  <c r="P325" i="38"/>
  <c r="BU323" i="39"/>
  <c r="O323" i="37" s="1"/>
  <c r="P317" i="38"/>
  <c r="N311" i="38"/>
  <c r="K305" i="39"/>
  <c r="F305" i="38" s="1"/>
  <c r="N289" i="38"/>
  <c r="BE275" i="39"/>
  <c r="T275" i="37" s="1"/>
  <c r="BE272" i="39"/>
  <c r="T272" i="37" s="1"/>
  <c r="O270" i="38"/>
  <c r="BT249" i="39"/>
  <c r="N249" i="37" s="1"/>
  <c r="N248" i="38"/>
  <c r="BW232" i="39"/>
  <c r="AR232" i="38" s="1"/>
  <c r="BT211" i="39"/>
  <c r="AO211" i="38" s="1"/>
  <c r="N210" i="38"/>
  <c r="BJ193" i="39"/>
  <c r="K193" i="39"/>
  <c r="F193" i="37" s="1"/>
  <c r="N177" i="38"/>
  <c r="BD163" i="39"/>
  <c r="AD163" i="38" s="1"/>
  <c r="O142" i="38"/>
  <c r="AM139" i="39"/>
  <c r="H139" i="37" s="1"/>
  <c r="N131" i="38"/>
  <c r="BT129" i="39"/>
  <c r="N129" i="37" s="1"/>
  <c r="N122" i="38"/>
  <c r="AP120" i="39"/>
  <c r="K120" i="37" s="1"/>
  <c r="BE115" i="39"/>
  <c r="T115" i="37" s="1"/>
  <c r="AN114" i="39"/>
  <c r="I114" i="37" s="1"/>
  <c r="BC105" i="39"/>
  <c r="R105" i="37" s="1"/>
  <c r="BH96" i="39"/>
  <c r="AH96" i="38" s="1"/>
  <c r="N94" i="38"/>
  <c r="BC93" i="39"/>
  <c r="R93" i="37" s="1"/>
  <c r="BG91" i="39"/>
  <c r="AG91" i="38" s="1"/>
  <c r="P90" i="38"/>
  <c r="N84" i="38"/>
  <c r="BZ77" i="39"/>
  <c r="AU77" i="38" s="1"/>
  <c r="BC77" i="39"/>
  <c r="AC77" i="38" s="1"/>
  <c r="BX71" i="39"/>
  <c r="AS71" i="38" s="1"/>
  <c r="P65" i="38"/>
  <c r="AT54" i="39"/>
  <c r="Y54" i="38" s="1"/>
  <c r="N53" i="38"/>
  <c r="BX51" i="39"/>
  <c r="AS51" i="38" s="1"/>
  <c r="BV49" i="39"/>
  <c r="P49" i="37" s="1"/>
  <c r="BH49" i="39"/>
  <c r="AH49" i="38" s="1"/>
  <c r="AP42" i="39"/>
  <c r="K42" i="37" s="1"/>
  <c r="L42" i="39"/>
  <c r="G42" i="38" s="1"/>
  <c r="J40" i="39"/>
  <c r="BT39" i="39"/>
  <c r="AO39" i="38" s="1"/>
  <c r="BD37" i="39"/>
  <c r="S37" i="37" s="1"/>
  <c r="AT36" i="39"/>
  <c r="Y36" i="38" s="1"/>
  <c r="H19" i="39"/>
  <c r="C19" i="37" s="1"/>
  <c r="BX16" i="39"/>
  <c r="AS16" i="38" s="1"/>
  <c r="BW12" i="39"/>
  <c r="AR12" i="38" s="1"/>
  <c r="BE11" i="39"/>
  <c r="M4" i="39"/>
  <c r="H4" i="38" s="1"/>
  <c r="DW127" i="11"/>
  <c r="EZ41" i="11"/>
  <c r="EW36" i="11"/>
  <c r="AQ431" i="39"/>
  <c r="V431" i="38" s="1"/>
  <c r="BJ428" i="39"/>
  <c r="AJ428" i="38" s="1"/>
  <c r="M427" i="39"/>
  <c r="H427" i="38" s="1"/>
  <c r="BU424" i="39"/>
  <c r="BG424" i="39"/>
  <c r="AG424" i="38" s="1"/>
  <c r="BE422" i="39"/>
  <c r="T422" i="37" s="1"/>
  <c r="BX414" i="39"/>
  <c r="AS414" i="38" s="1"/>
  <c r="L394" i="39"/>
  <c r="G394" i="38" s="1"/>
  <c r="BG390" i="39"/>
  <c r="AG390" i="38" s="1"/>
  <c r="J390" i="39"/>
  <c r="E390" i="37" s="1"/>
  <c r="BF388" i="39"/>
  <c r="U388" i="37" s="1"/>
  <c r="BS386" i="39"/>
  <c r="AN386" i="38" s="1"/>
  <c r="BU384" i="39"/>
  <c r="BC383" i="39"/>
  <c r="R383" i="37" s="1"/>
  <c r="AM382" i="39"/>
  <c r="H382" i="37" s="1"/>
  <c r="O379" i="39"/>
  <c r="J379" i="38" s="1"/>
  <c r="L373" i="39"/>
  <c r="G373" i="38" s="1"/>
  <c r="BZ370" i="39"/>
  <c r="AU370" i="38" s="1"/>
  <c r="M364" i="39"/>
  <c r="H364" i="38" s="1"/>
  <c r="BW363" i="39"/>
  <c r="AR363" i="38" s="1"/>
  <c r="H362" i="39"/>
  <c r="C362" i="37" s="1"/>
  <c r="BU354" i="39"/>
  <c r="O354" i="37" s="1"/>
  <c r="BE353" i="39"/>
  <c r="AE353" i="38" s="1"/>
  <c r="BW350" i="39"/>
  <c r="AR350" i="38" s="1"/>
  <c r="AO350" i="39"/>
  <c r="T350" i="38" s="1"/>
  <c r="BH346" i="39"/>
  <c r="AH346" i="38" s="1"/>
  <c r="BC340" i="39"/>
  <c r="R340" i="37" s="1"/>
  <c r="BS326" i="39"/>
  <c r="M326" i="37" s="1"/>
  <c r="K322" i="39"/>
  <c r="F322" i="37" s="1"/>
  <c r="BX318" i="39"/>
  <c r="AS318" i="38" s="1"/>
  <c r="AQ317" i="39"/>
  <c r="V317" i="38" s="1"/>
  <c r="BJ314" i="39"/>
  <c r="AJ314" i="38" s="1"/>
  <c r="AM299" i="39"/>
  <c r="H299" i="37" s="1"/>
  <c r="BZ298" i="39"/>
  <c r="AU298" i="38" s="1"/>
  <c r="I298" i="39"/>
  <c r="D298" i="38" s="1"/>
  <c r="BE296" i="39"/>
  <c r="BV286" i="39"/>
  <c r="P286" i="37" s="1"/>
  <c r="BZ266" i="39"/>
  <c r="AU266" i="38" s="1"/>
  <c r="BC266" i="39"/>
  <c r="R266" i="37" s="1"/>
  <c r="BW253" i="39"/>
  <c r="AR253" i="38" s="1"/>
  <c r="O252" i="39"/>
  <c r="J252" i="38" s="1"/>
  <c r="H248" i="39"/>
  <c r="C248" i="37" s="1"/>
  <c r="BV245" i="39"/>
  <c r="P245" i="37" s="1"/>
  <c r="AQ229" i="39"/>
  <c r="V229" i="38" s="1"/>
  <c r="BZ216" i="39"/>
  <c r="AU216" i="38" s="1"/>
  <c r="BW215" i="39"/>
  <c r="AR215" i="38" s="1"/>
  <c r="K214" i="39"/>
  <c r="BZ202" i="39"/>
  <c r="AU202" i="38" s="1"/>
  <c r="AQ38" i="39"/>
  <c r="V38" i="38" s="1"/>
  <c r="AM38" i="39"/>
  <c r="H38" i="37" s="1"/>
  <c r="BT25" i="39"/>
  <c r="N25" i="37" s="1"/>
  <c r="BY25" i="39"/>
  <c r="AT25" i="38" s="1"/>
  <c r="BC431" i="39"/>
  <c r="R431" i="37" s="1"/>
  <c r="BW424" i="39"/>
  <c r="AR424" i="38" s="1"/>
  <c r="O414" i="38"/>
  <c r="BT391" i="39"/>
  <c r="N391" i="37" s="1"/>
  <c r="J391" i="39"/>
  <c r="E391" i="37" s="1"/>
  <c r="N349" i="39"/>
  <c r="I349" i="38" s="1"/>
  <c r="BF344" i="39"/>
  <c r="U344" i="37" s="1"/>
  <c r="BD338" i="39"/>
  <c r="BU337" i="39"/>
  <c r="K335" i="39"/>
  <c r="F335" i="38" s="1"/>
  <c r="BJ332" i="39"/>
  <c r="AJ332" i="38" s="1"/>
  <c r="AM332" i="39"/>
  <c r="H332" i="37" s="1"/>
  <c r="I331" i="39"/>
  <c r="D331" i="38" s="1"/>
  <c r="BZ328" i="39"/>
  <c r="AU328" i="38" s="1"/>
  <c r="BW309" i="39"/>
  <c r="AR309" i="38" s="1"/>
  <c r="BX306" i="39"/>
  <c r="AS306" i="38" s="1"/>
  <c r="N302" i="39"/>
  <c r="I302" i="38" s="1"/>
  <c r="N291" i="39"/>
  <c r="I291" i="38" s="1"/>
  <c r="H289" i="39"/>
  <c r="C289" i="37" s="1"/>
  <c r="BU286" i="39"/>
  <c r="O286" i="37" s="1"/>
  <c r="BI279" i="39"/>
  <c r="AI279" i="38" s="1"/>
  <c r="BW274" i="39"/>
  <c r="AR274" i="38" s="1"/>
  <c r="BJ270" i="39"/>
  <c r="AJ270" i="38" s="1"/>
  <c r="AM270" i="39"/>
  <c r="H270" i="37" s="1"/>
  <c r="BG269" i="39"/>
  <c r="AG269" i="38" s="1"/>
  <c r="BT266" i="39"/>
  <c r="N266" i="37" s="1"/>
  <c r="BU263" i="39"/>
  <c r="O263" i="37" s="1"/>
  <c r="AR261" i="39"/>
  <c r="W261" i="38" s="1"/>
  <c r="N260" i="39"/>
  <c r="I260" i="38" s="1"/>
  <c r="BH240" i="39"/>
  <c r="AH240" i="38" s="1"/>
  <c r="BZ237" i="39"/>
  <c r="AU237" i="38" s="1"/>
  <c r="BS236" i="39"/>
  <c r="M236" i="37" s="1"/>
  <c r="BS227" i="39"/>
  <c r="M227" i="37" s="1"/>
  <c r="BH225" i="39"/>
  <c r="AH225" i="38" s="1"/>
  <c r="M225" i="39"/>
  <c r="H225" i="38" s="1"/>
  <c r="I222" i="39"/>
  <c r="D222" i="37" s="1"/>
  <c r="K199" i="39"/>
  <c r="F199" i="37" s="1"/>
  <c r="BU198" i="39"/>
  <c r="O198" i="37" s="1"/>
  <c r="W43" i="37"/>
  <c r="AZ43" i="38"/>
  <c r="BF432" i="39"/>
  <c r="U432" i="37" s="1"/>
  <c r="BX430" i="39"/>
  <c r="AS430" i="38" s="1"/>
  <c r="H425" i="39"/>
  <c r="C425" i="37" s="1"/>
  <c r="H422" i="39"/>
  <c r="C422" i="37" s="1"/>
  <c r="O421" i="38"/>
  <c r="J420" i="39"/>
  <c r="E420" i="38" s="1"/>
  <c r="BZ413" i="39"/>
  <c r="AU413" i="38" s="1"/>
  <c r="Q412" i="38"/>
  <c r="I409" i="39"/>
  <c r="D409" i="37" s="1"/>
  <c r="BS408" i="39"/>
  <c r="M408" i="37" s="1"/>
  <c r="BS391" i="39"/>
  <c r="M391" i="37" s="1"/>
  <c r="AT391" i="39"/>
  <c r="Y391" i="38" s="1"/>
  <c r="L391" i="39"/>
  <c r="G391" i="38" s="1"/>
  <c r="N389" i="38"/>
  <c r="O386" i="39"/>
  <c r="J386" i="38" s="1"/>
  <c r="BF375" i="39"/>
  <c r="AF375" i="38" s="1"/>
  <c r="N375" i="38"/>
  <c r="BG374" i="39"/>
  <c r="AG374" i="38" s="1"/>
  <c r="N366" i="38"/>
  <c r="BV365" i="39"/>
  <c r="P365" i="37" s="1"/>
  <c r="BH365" i="39"/>
  <c r="AH365" i="38" s="1"/>
  <c r="BT364" i="39"/>
  <c r="N364" i="37" s="1"/>
  <c r="O348" i="38"/>
  <c r="BT343" i="39"/>
  <c r="O333" i="38"/>
  <c r="BD332" i="39"/>
  <c r="S332" i="37" s="1"/>
  <c r="BI326" i="39"/>
  <c r="AI326" i="38" s="1"/>
  <c r="N320" i="39"/>
  <c r="I320" i="38" s="1"/>
  <c r="N318" i="38"/>
  <c r="BC299" i="39"/>
  <c r="R299" i="37" s="1"/>
  <c r="I299" i="39"/>
  <c r="D299" i="37" s="1"/>
  <c r="BE297" i="39"/>
  <c r="N285" i="38"/>
  <c r="L278" i="39"/>
  <c r="G278" i="38" s="1"/>
  <c r="BD276" i="39"/>
  <c r="S276" i="37" s="1"/>
  <c r="BU275" i="39"/>
  <c r="O275" i="37" s="1"/>
  <c r="P274" i="38"/>
  <c r="H272" i="39"/>
  <c r="C272" i="37" s="1"/>
  <c r="AT263" i="39"/>
  <c r="Y263" i="38" s="1"/>
  <c r="O259" i="38"/>
  <c r="N256" i="38"/>
  <c r="O253" i="39"/>
  <c r="J253" i="38" s="1"/>
  <c r="L252" i="39"/>
  <c r="G252" i="38" s="1"/>
  <c r="K250" i="39"/>
  <c r="F250" i="37" s="1"/>
  <c r="AO242" i="39"/>
  <c r="T242" i="38" s="1"/>
  <c r="BU240" i="39"/>
  <c r="AP240" i="38" s="1"/>
  <c r="O239" i="38"/>
  <c r="BS234" i="39"/>
  <c r="M234" i="37" s="1"/>
  <c r="BC226" i="39"/>
  <c r="AC226" i="38" s="1"/>
  <c r="O224" i="38"/>
  <c r="BY214" i="39"/>
  <c r="AT214" i="38" s="1"/>
  <c r="BG206" i="39"/>
  <c r="AG206" i="38" s="1"/>
  <c r="P205" i="38"/>
  <c r="N199" i="39"/>
  <c r="I199" i="38" s="1"/>
  <c r="AT43" i="39"/>
  <c r="Y43" i="38" s="1"/>
  <c r="BX326" i="39"/>
  <c r="AS326" i="38" s="1"/>
  <c r="BC242" i="39"/>
  <c r="R242" i="37" s="1"/>
  <c r="BD432" i="39"/>
  <c r="S432" i="37" s="1"/>
  <c r="N430" i="38"/>
  <c r="BD426" i="39"/>
  <c r="S426" i="37" s="1"/>
  <c r="BT425" i="39"/>
  <c r="AQ421" i="39"/>
  <c r="V421" i="38" s="1"/>
  <c r="BZ420" i="39"/>
  <c r="AU420" i="38" s="1"/>
  <c r="BG420" i="39"/>
  <c r="AG420" i="38" s="1"/>
  <c r="BT417" i="39"/>
  <c r="N417" i="37" s="1"/>
  <c r="AN417" i="39"/>
  <c r="S417" i="38" s="1"/>
  <c r="P416" i="38"/>
  <c r="BZ407" i="39"/>
  <c r="AU407" i="38" s="1"/>
  <c r="BC407" i="39"/>
  <c r="R407" i="37" s="1"/>
  <c r="P406" i="38"/>
  <c r="BV404" i="39"/>
  <c r="P404" i="37" s="1"/>
  <c r="J389" i="39"/>
  <c r="AP388" i="39"/>
  <c r="K388" i="37" s="1"/>
  <c r="N387" i="38"/>
  <c r="BC386" i="39"/>
  <c r="R386" i="37" s="1"/>
  <c r="P385" i="38"/>
  <c r="AM384" i="39"/>
  <c r="H384" i="37" s="1"/>
  <c r="BE375" i="39"/>
  <c r="AE375" i="38" s="1"/>
  <c r="BI372" i="39"/>
  <c r="AI372" i="38" s="1"/>
  <c r="K372" i="39"/>
  <c r="F372" i="37" s="1"/>
  <c r="N367" i="38"/>
  <c r="BU366" i="39"/>
  <c r="O366" i="37" s="1"/>
  <c r="N364" i="38"/>
  <c r="BH363" i="39"/>
  <c r="AH363" i="38" s="1"/>
  <c r="BF360" i="39"/>
  <c r="U360" i="37" s="1"/>
  <c r="O359" i="39"/>
  <c r="J359" i="38" s="1"/>
  <c r="BX358" i="39"/>
  <c r="AS358" i="38" s="1"/>
  <c r="AQ351" i="39"/>
  <c r="V351" i="38" s="1"/>
  <c r="BH350" i="39"/>
  <c r="K348" i="39"/>
  <c r="F348" i="37" s="1"/>
  <c r="O346" i="38"/>
  <c r="BE345" i="39"/>
  <c r="T345" i="37" s="1"/>
  <c r="H344" i="39"/>
  <c r="C344" i="37" s="1"/>
  <c r="AP341" i="39"/>
  <c r="K341" i="37" s="1"/>
  <c r="BT338" i="39"/>
  <c r="N338" i="37" s="1"/>
  <c r="BW334" i="39"/>
  <c r="AR334" i="38" s="1"/>
  <c r="BV320" i="39"/>
  <c r="P320" i="37" s="1"/>
  <c r="AN316" i="39"/>
  <c r="I316" i="37" s="1"/>
  <c r="BT314" i="39"/>
  <c r="N314" i="37" s="1"/>
  <c r="K300" i="39"/>
  <c r="F300" i="37" s="1"/>
  <c r="BJ295" i="39"/>
  <c r="AJ295" i="38" s="1"/>
  <c r="AP287" i="39"/>
  <c r="U287" i="38" s="1"/>
  <c r="BJ277" i="39"/>
  <c r="AJ277" i="38" s="1"/>
  <c r="BZ276" i="39"/>
  <c r="AU276" i="38" s="1"/>
  <c r="AN274" i="39"/>
  <c r="I274" i="37" s="1"/>
  <c r="AQ271" i="39"/>
  <c r="V271" i="38" s="1"/>
  <c r="AO263" i="39"/>
  <c r="J263" i="37" s="1"/>
  <c r="J253" i="39"/>
  <c r="E253" i="37" s="1"/>
  <c r="AQ248" i="39"/>
  <c r="V248" i="38" s="1"/>
  <c r="L246" i="39"/>
  <c r="G246" i="38" s="1"/>
  <c r="N241" i="39"/>
  <c r="I241" i="38" s="1"/>
  <c r="M238" i="39"/>
  <c r="H238" i="38" s="1"/>
  <c r="K233" i="39"/>
  <c r="F233" i="37" s="1"/>
  <c r="O230" i="39"/>
  <c r="J230" i="38" s="1"/>
  <c r="I226" i="39"/>
  <c r="D226" i="37" s="1"/>
  <c r="BV209" i="39"/>
  <c r="P209" i="37" s="1"/>
  <c r="I209" i="39"/>
  <c r="BH200" i="39"/>
  <c r="AH200" i="38" s="1"/>
  <c r="AM195" i="39"/>
  <c r="R195" i="38" s="1"/>
  <c r="BD129" i="39"/>
  <c r="AD129" i="38" s="1"/>
  <c r="BG129" i="39"/>
  <c r="AG129" i="38" s="1"/>
  <c r="BT18" i="39"/>
  <c r="N18" i="37" s="1"/>
  <c r="BX18" i="39"/>
  <c r="AS18" i="38" s="1"/>
  <c r="K330" i="39"/>
  <c r="F330" i="37" s="1"/>
  <c r="BY329" i="39"/>
  <c r="AT329" i="38" s="1"/>
  <c r="BC315" i="39"/>
  <c r="AC315" i="38" s="1"/>
  <c r="K306" i="39"/>
  <c r="F306" i="37" s="1"/>
  <c r="BJ301" i="39"/>
  <c r="AJ301" i="38" s="1"/>
  <c r="AM301" i="39"/>
  <c r="H301" i="37" s="1"/>
  <c r="BJ298" i="39"/>
  <c r="AJ298" i="38" s="1"/>
  <c r="BC282" i="39"/>
  <c r="R282" i="37" s="1"/>
  <c r="BS281" i="39"/>
  <c r="M281" i="37" s="1"/>
  <c r="L279" i="39"/>
  <c r="G279" i="38" s="1"/>
  <c r="AQ274" i="39"/>
  <c r="V274" i="38" s="1"/>
  <c r="H264" i="39"/>
  <c r="C264" i="37" s="1"/>
  <c r="BG250" i="39"/>
  <c r="AG250" i="38" s="1"/>
  <c r="BW246" i="39"/>
  <c r="AR246" i="38" s="1"/>
  <c r="P246" i="38"/>
  <c r="AM245" i="39"/>
  <c r="H245" i="37" s="1"/>
  <c r="BS243" i="39"/>
  <c r="M243" i="37" s="1"/>
  <c r="O243" i="38"/>
  <c r="BZ241" i="39"/>
  <c r="AU241" i="38" s="1"/>
  <c r="BC236" i="39"/>
  <c r="R236" i="37" s="1"/>
  <c r="M230" i="39"/>
  <c r="H230" i="38" s="1"/>
  <c r="K221" i="39"/>
  <c r="F221" i="37" s="1"/>
  <c r="BZ215" i="39"/>
  <c r="AU215" i="38" s="1"/>
  <c r="BH213" i="39"/>
  <c r="AH213" i="38" s="1"/>
  <c r="BS211" i="39"/>
  <c r="M211" i="37" s="1"/>
  <c r="BD207" i="39"/>
  <c r="BW206" i="39"/>
  <c r="AR206" i="38" s="1"/>
  <c r="J201" i="39"/>
  <c r="E201" i="37" s="1"/>
  <c r="BU200" i="39"/>
  <c r="BY175" i="39"/>
  <c r="AT175" i="38" s="1"/>
  <c r="DC146" i="11"/>
  <c r="DC122" i="11"/>
  <c r="FC119" i="11"/>
  <c r="DS116" i="11"/>
  <c r="DB68" i="11"/>
  <c r="DB44" i="11"/>
  <c r="EW41" i="11"/>
  <c r="O431" i="38"/>
  <c r="M429" i="39"/>
  <c r="H429" i="38" s="1"/>
  <c r="BI424" i="39"/>
  <c r="AI424" i="38" s="1"/>
  <c r="BU414" i="39"/>
  <c r="O414" i="37" s="1"/>
  <c r="BC414" i="39"/>
  <c r="R414" i="37" s="1"/>
  <c r="H410" i="39"/>
  <c r="C410" i="37" s="1"/>
  <c r="BH405" i="39"/>
  <c r="AH405" i="38" s="1"/>
  <c r="BF403" i="39"/>
  <c r="AF403" i="38" s="1"/>
  <c r="K403" i="39"/>
  <c r="F403" i="38" s="1"/>
  <c r="BZ399" i="39"/>
  <c r="AU399" i="38" s="1"/>
  <c r="BZ396" i="39"/>
  <c r="AU396" i="38" s="1"/>
  <c r="BI390" i="39"/>
  <c r="AI390" i="38" s="1"/>
  <c r="M389" i="39"/>
  <c r="H389" i="38" s="1"/>
  <c r="BI387" i="39"/>
  <c r="AI387" i="38" s="1"/>
  <c r="AS374" i="39"/>
  <c r="X374" i="38" s="1"/>
  <c r="K373" i="39"/>
  <c r="F373" i="37" s="1"/>
  <c r="BY372" i="39"/>
  <c r="AT372" i="38" s="1"/>
  <c r="N364" i="39"/>
  <c r="I364" i="38" s="1"/>
  <c r="BG363" i="39"/>
  <c r="AG363" i="38" s="1"/>
  <c r="BW358" i="39"/>
  <c r="AR358" i="38" s="1"/>
  <c r="BH351" i="39"/>
  <c r="AH351" i="38" s="1"/>
  <c r="BU350" i="39"/>
  <c r="O350" i="37" s="1"/>
  <c r="N349" i="38"/>
  <c r="AM346" i="39"/>
  <c r="H346" i="37" s="1"/>
  <c r="BZ345" i="39"/>
  <c r="AU345" i="38" s="1"/>
  <c r="AQ343" i="39"/>
  <c r="V343" i="38" s="1"/>
  <c r="O343" i="39"/>
  <c r="J343" i="38" s="1"/>
  <c r="BG342" i="39"/>
  <c r="AG342" i="38" s="1"/>
  <c r="O340" i="39"/>
  <c r="J340" i="38" s="1"/>
  <c r="BE337" i="39"/>
  <c r="T337" i="37" s="1"/>
  <c r="BF334" i="39"/>
  <c r="U334" i="37" s="1"/>
  <c r="P332" i="38"/>
  <c r="BW317" i="39"/>
  <c r="AR317" i="38" s="1"/>
  <c r="O317" i="38"/>
  <c r="BD316" i="39"/>
  <c r="H300" i="39"/>
  <c r="C300" i="37" s="1"/>
  <c r="BV295" i="39"/>
  <c r="P295" i="37" s="1"/>
  <c r="BF290" i="39"/>
  <c r="U290" i="37" s="1"/>
  <c r="N290" i="38"/>
  <c r="N287" i="38"/>
  <c r="BZ286" i="39"/>
  <c r="AU286" i="38" s="1"/>
  <c r="N278" i="38"/>
  <c r="AP276" i="39"/>
  <c r="U276" i="38" s="1"/>
  <c r="L268" i="39"/>
  <c r="G268" i="38" s="1"/>
  <c r="BV262" i="39"/>
  <c r="P262" i="37" s="1"/>
  <c r="BG262" i="39"/>
  <c r="AG262" i="38" s="1"/>
  <c r="BS261" i="39"/>
  <c r="M261" i="37" s="1"/>
  <c r="I259" i="39"/>
  <c r="D259" i="37" s="1"/>
  <c r="BS258" i="39"/>
  <c r="M258" i="37" s="1"/>
  <c r="BJ252" i="39"/>
  <c r="AJ252" i="38" s="1"/>
  <c r="AT250" i="39"/>
  <c r="Y250" i="38" s="1"/>
  <c r="BF249" i="39"/>
  <c r="U249" i="37" s="1"/>
  <c r="BG248" i="39"/>
  <c r="AG248" i="38" s="1"/>
  <c r="I248" i="39"/>
  <c r="D248" i="37" s="1"/>
  <c r="AT244" i="39"/>
  <c r="Y244" i="38" s="1"/>
  <c r="BZ242" i="39"/>
  <c r="AU242" i="38" s="1"/>
  <c r="N240" i="38"/>
  <c r="O229" i="38"/>
  <c r="N225" i="38"/>
  <c r="BS220" i="39"/>
  <c r="M220" i="37" s="1"/>
  <c r="P220" i="38"/>
  <c r="BS212" i="39"/>
  <c r="AN212" i="38" s="1"/>
  <c r="L207" i="39"/>
  <c r="G207" i="38" s="1"/>
  <c r="N203" i="38"/>
  <c r="BU202" i="39"/>
  <c r="O202" i="37" s="1"/>
  <c r="M201" i="39"/>
  <c r="H201" i="38" s="1"/>
  <c r="BD130" i="39"/>
  <c r="BI130" i="39"/>
  <c r="AI130" i="38" s="1"/>
  <c r="BG193" i="39"/>
  <c r="AG193" i="38" s="1"/>
  <c r="BI191" i="39"/>
  <c r="AI191" i="38" s="1"/>
  <c r="I190" i="39"/>
  <c r="D190" i="37" s="1"/>
  <c r="H187" i="39"/>
  <c r="C187" i="37" s="1"/>
  <c r="BY178" i="39"/>
  <c r="AT178" i="38" s="1"/>
  <c r="BH173" i="39"/>
  <c r="AH173" i="38" s="1"/>
  <c r="BW169" i="39"/>
  <c r="AR169" i="38" s="1"/>
  <c r="BJ162" i="39"/>
  <c r="AJ162" i="38" s="1"/>
  <c r="BG161" i="39"/>
  <c r="AG161" i="38" s="1"/>
  <c r="M158" i="39"/>
  <c r="H158" i="38" s="1"/>
  <c r="BU155" i="39"/>
  <c r="O155" i="37" s="1"/>
  <c r="BD150" i="39"/>
  <c r="S150" i="37" s="1"/>
  <c r="AT134" i="39"/>
  <c r="Y134" i="38" s="1"/>
  <c r="BW133" i="39"/>
  <c r="AR133" i="38" s="1"/>
  <c r="BH130" i="39"/>
  <c r="AH130" i="38" s="1"/>
  <c r="N126" i="39"/>
  <c r="I126" i="38" s="1"/>
  <c r="BX114" i="39"/>
  <c r="AS114" i="38" s="1"/>
  <c r="BJ112" i="39"/>
  <c r="AJ112" i="38" s="1"/>
  <c r="BC108" i="39"/>
  <c r="R108" i="37" s="1"/>
  <c r="N104" i="38"/>
  <c r="N101" i="38"/>
  <c r="N86" i="38"/>
  <c r="BH85" i="39"/>
  <c r="AH85" i="38" s="1"/>
  <c r="BT84" i="39"/>
  <c r="N83" i="38"/>
  <c r="J79" i="39"/>
  <c r="E79" i="37" s="1"/>
  <c r="P75" i="38"/>
  <c r="BD73" i="39"/>
  <c r="S73" i="37" s="1"/>
  <c r="N73" i="39"/>
  <c r="I73" i="38" s="1"/>
  <c r="BV66" i="39"/>
  <c r="P66" i="37" s="1"/>
  <c r="AO65" i="39"/>
  <c r="N58" i="39"/>
  <c r="I58" i="38" s="1"/>
  <c r="AQ56" i="39"/>
  <c r="V56" i="38" s="1"/>
  <c r="O56" i="39"/>
  <c r="J56" i="38" s="1"/>
  <c r="J55" i="39"/>
  <c r="E55" i="37" s="1"/>
  <c r="BH52" i="39"/>
  <c r="AH52" i="38" s="1"/>
  <c r="BS50" i="39"/>
  <c r="M50" i="37" s="1"/>
  <c r="O48" i="39"/>
  <c r="J48" i="38" s="1"/>
  <c r="BE45" i="39"/>
  <c r="H44" i="39"/>
  <c r="C44" i="37" s="1"/>
  <c r="BX40" i="39"/>
  <c r="AS40" i="38" s="1"/>
  <c r="BF39" i="39"/>
  <c r="U39" i="37" s="1"/>
  <c r="L33" i="39"/>
  <c r="G33" i="38" s="1"/>
  <c r="BF28" i="39"/>
  <c r="U28" i="37" s="1"/>
  <c r="BX26" i="39"/>
  <c r="AS26" i="38" s="1"/>
  <c r="N24" i="38"/>
  <c r="BW22" i="39"/>
  <c r="AR22" i="38" s="1"/>
  <c r="N21" i="38"/>
  <c r="BC20" i="39"/>
  <c r="R20" i="37" s="1"/>
  <c r="BC7" i="39"/>
  <c r="R7" i="37" s="1"/>
  <c r="BW187" i="39"/>
  <c r="AR187" i="38" s="1"/>
  <c r="BF186" i="39"/>
  <c r="U186" i="37" s="1"/>
  <c r="AP184" i="39"/>
  <c r="K184" i="37" s="1"/>
  <c r="AM183" i="39"/>
  <c r="H183" i="37" s="1"/>
  <c r="H170" i="39"/>
  <c r="C170" i="37" s="1"/>
  <c r="BS143" i="39"/>
  <c r="AN143" i="38" s="1"/>
  <c r="BY138" i="39"/>
  <c r="AT138" i="38" s="1"/>
  <c r="BC132" i="39"/>
  <c r="R132" i="37" s="1"/>
  <c r="BS131" i="39"/>
  <c r="M131" i="37" s="1"/>
  <c r="AM131" i="39"/>
  <c r="H131" i="37" s="1"/>
  <c r="H131" i="39"/>
  <c r="C131" i="37" s="1"/>
  <c r="N128" i="38"/>
  <c r="P125" i="38"/>
  <c r="O121" i="38"/>
  <c r="H119" i="39"/>
  <c r="C119" i="38" s="1"/>
  <c r="BG116" i="39"/>
  <c r="AG116" i="38" s="1"/>
  <c r="AR107" i="39"/>
  <c r="W107" i="38" s="1"/>
  <c r="BF105" i="39"/>
  <c r="U105" i="37" s="1"/>
  <c r="BE104" i="39"/>
  <c r="AE104" i="38" s="1"/>
  <c r="BU88" i="39"/>
  <c r="O88" i="37" s="1"/>
  <c r="AO81" i="39"/>
  <c r="BV79" i="39"/>
  <c r="P79" i="37" s="1"/>
  <c r="P78" i="38"/>
  <c r="BY76" i="39"/>
  <c r="AT76" i="38" s="1"/>
  <c r="O72" i="38"/>
  <c r="BG70" i="39"/>
  <c r="AG70" i="38" s="1"/>
  <c r="BT69" i="39"/>
  <c r="AO69" i="38" s="1"/>
  <c r="BT66" i="39"/>
  <c r="N66" i="37" s="1"/>
  <c r="H66" i="39"/>
  <c r="C66" i="37" s="1"/>
  <c r="I65" i="39"/>
  <c r="BC59" i="39"/>
  <c r="R59" i="37" s="1"/>
  <c r="BZ58" i="39"/>
  <c r="AU58" i="38" s="1"/>
  <c r="BV55" i="39"/>
  <c r="P55" i="37" s="1"/>
  <c r="BG48" i="39"/>
  <c r="AG48" i="38" s="1"/>
  <c r="BW47" i="39"/>
  <c r="AR47" i="38" s="1"/>
  <c r="P47" i="38"/>
  <c r="P44" i="38"/>
  <c r="BE42" i="39"/>
  <c r="AE42" i="38" s="1"/>
  <c r="BV41" i="39"/>
  <c r="P41" i="37" s="1"/>
  <c r="I38" i="39"/>
  <c r="D38" i="37" s="1"/>
  <c r="O36" i="39"/>
  <c r="J36" i="38" s="1"/>
  <c r="BE31" i="39"/>
  <c r="T31" i="37" s="1"/>
  <c r="BT158" i="39"/>
  <c r="N158" i="37" s="1"/>
  <c r="BX155" i="39"/>
  <c r="AS155" i="38" s="1"/>
  <c r="BD151" i="39"/>
  <c r="BV139" i="39"/>
  <c r="P139" i="37" s="1"/>
  <c r="M139" i="39"/>
  <c r="H139" i="38" s="1"/>
  <c r="BV93" i="39"/>
  <c r="AQ93" i="38" s="1"/>
  <c r="I93" i="39"/>
  <c r="D93" i="37" s="1"/>
  <c r="BX92" i="39"/>
  <c r="AS92" i="38" s="1"/>
  <c r="AW92" i="38" s="1"/>
  <c r="BW26" i="39"/>
  <c r="AR26" i="38" s="1"/>
  <c r="BE24" i="39"/>
  <c r="T24" i="37" s="1"/>
  <c r="N19" i="38"/>
  <c r="N18" i="38"/>
  <c r="O14" i="38"/>
  <c r="BD13" i="39"/>
  <c r="AD13" i="38" s="1"/>
  <c r="BT10" i="39"/>
  <c r="N10" i="37" s="1"/>
  <c r="N9" i="38"/>
  <c r="N8" i="39"/>
  <c r="I8" i="38" s="1"/>
  <c r="H194" i="39"/>
  <c r="C194" i="38" s="1"/>
  <c r="N187" i="38"/>
  <c r="AM184" i="39"/>
  <c r="H184" i="37" s="1"/>
  <c r="N174" i="39"/>
  <c r="I174" i="38" s="1"/>
  <c r="L168" i="39"/>
  <c r="G168" i="38" s="1"/>
  <c r="BC162" i="39"/>
  <c r="R162" i="37" s="1"/>
  <c r="BJ160" i="39"/>
  <c r="AJ160" i="38" s="1"/>
  <c r="BZ159" i="39"/>
  <c r="AU159" i="38" s="1"/>
  <c r="O158" i="38"/>
  <c r="O157" i="39"/>
  <c r="J157" i="38" s="1"/>
  <c r="O155" i="38"/>
  <c r="BW126" i="39"/>
  <c r="AR126" i="38" s="1"/>
  <c r="P126" i="38"/>
  <c r="BH124" i="39"/>
  <c r="AH124" i="38" s="1"/>
  <c r="BS123" i="39"/>
  <c r="M123" i="37" s="1"/>
  <c r="BD121" i="39"/>
  <c r="S121" i="37" s="1"/>
  <c r="AM121" i="39"/>
  <c r="R121" i="38" s="1"/>
  <c r="N117" i="39"/>
  <c r="I117" i="38" s="1"/>
  <c r="BW114" i="39"/>
  <c r="AR114" i="38" s="1"/>
  <c r="BJ110" i="39"/>
  <c r="AJ110" i="38" s="1"/>
  <c r="BC109" i="39"/>
  <c r="R109" i="37" s="1"/>
  <c r="BU105" i="39"/>
  <c r="O105" i="37" s="1"/>
  <c r="N104" i="39"/>
  <c r="I104" i="38" s="1"/>
  <c r="BW99" i="39"/>
  <c r="AR99" i="38" s="1"/>
  <c r="AN98" i="39"/>
  <c r="S98" i="38" s="1"/>
  <c r="BI97" i="39"/>
  <c r="AI97" i="38" s="1"/>
  <c r="BS95" i="39"/>
  <c r="AN95" i="38" s="1"/>
  <c r="O95" i="38"/>
  <c r="BS85" i="39"/>
  <c r="AN85" i="38" s="1"/>
  <c r="BS82" i="39"/>
  <c r="M82" i="37" s="1"/>
  <c r="O80" i="39"/>
  <c r="J80" i="38" s="1"/>
  <c r="N78" i="38"/>
  <c r="P76" i="38"/>
  <c r="BX73" i="39"/>
  <c r="AS73" i="38" s="1"/>
  <c r="P73" i="38"/>
  <c r="AQ72" i="39"/>
  <c r="V72" i="38" s="1"/>
  <c r="BD71" i="39"/>
  <c r="S71" i="37" s="1"/>
  <c r="O69" i="38"/>
  <c r="K68" i="39"/>
  <c r="F68" i="37" s="1"/>
  <c r="O65" i="38"/>
  <c r="O64" i="39"/>
  <c r="J64" i="38" s="1"/>
  <c r="BS62" i="39"/>
  <c r="M62" i="37" s="1"/>
  <c r="P62" i="38"/>
  <c r="BU60" i="39"/>
  <c r="O60" i="37" s="1"/>
  <c r="BX58" i="39"/>
  <c r="AS58" i="38" s="1"/>
  <c r="N56" i="39"/>
  <c r="I56" i="38" s="1"/>
  <c r="N49" i="39"/>
  <c r="I49" i="38" s="1"/>
  <c r="BT48" i="39"/>
  <c r="AO48" i="38" s="1"/>
  <c r="AP48" i="39"/>
  <c r="K48" i="37" s="1"/>
  <c r="BI46" i="39"/>
  <c r="AI46" i="38" s="1"/>
  <c r="AT45" i="39"/>
  <c r="Y45" i="38" s="1"/>
  <c r="BF44" i="39"/>
  <c r="U44" i="37" s="1"/>
  <c r="N42" i="39"/>
  <c r="I42" i="38" s="1"/>
  <c r="P41" i="38"/>
  <c r="BS38" i="39"/>
  <c r="M38" i="37" s="1"/>
  <c r="N36" i="39"/>
  <c r="I36" i="38" s="1"/>
  <c r="BZ35" i="39"/>
  <c r="AU35" i="38" s="1"/>
  <c r="O34" i="38"/>
  <c r="BY31" i="39"/>
  <c r="AT31" i="38" s="1"/>
  <c r="BC31" i="39"/>
  <c r="AC31" i="38" s="1"/>
  <c r="BS30" i="39"/>
  <c r="AN30" i="38" s="1"/>
  <c r="BZ28" i="39"/>
  <c r="AU28" i="38" s="1"/>
  <c r="AO27" i="39"/>
  <c r="J27" i="37" s="1"/>
  <c r="P194" i="38"/>
  <c r="BJ175" i="39"/>
  <c r="AJ175" i="38" s="1"/>
  <c r="N170" i="38"/>
  <c r="BT168" i="39"/>
  <c r="BZ166" i="39"/>
  <c r="AU166" i="38" s="1"/>
  <c r="BS150" i="39"/>
  <c r="M150" i="37" s="1"/>
  <c r="BE149" i="39"/>
  <c r="T149" i="37" s="1"/>
  <c r="AO147" i="39"/>
  <c r="J147" i="37" s="1"/>
  <c r="BS132" i="39"/>
  <c r="M132" i="37" s="1"/>
  <c r="BF129" i="39"/>
  <c r="U129" i="37" s="1"/>
  <c r="BT114" i="39"/>
  <c r="BX112" i="39"/>
  <c r="BS100" i="39"/>
  <c r="M100" i="37" s="1"/>
  <c r="BD61" i="39"/>
  <c r="S61" i="37" s="1"/>
  <c r="N34" i="38"/>
  <c r="BH18" i="39"/>
  <c r="AH18" i="38" s="1"/>
  <c r="K15" i="39"/>
  <c r="F15" i="37" s="1"/>
  <c r="BH14" i="39"/>
  <c r="AH14" i="38" s="1"/>
  <c r="BG13" i="39"/>
  <c r="AG13" i="38" s="1"/>
  <c r="BT12" i="39"/>
  <c r="H12" i="39"/>
  <c r="C12" i="37" s="1"/>
  <c r="N10" i="38"/>
  <c r="N5" i="38"/>
  <c r="BC4" i="39"/>
  <c r="R4" i="37" s="1"/>
  <c r="BV189" i="39"/>
  <c r="P189" i="37" s="1"/>
  <c r="AO179" i="39"/>
  <c r="J179" i="37" s="1"/>
  <c r="I169" i="39"/>
  <c r="N161" i="38"/>
  <c r="BE158" i="39"/>
  <c r="T158" i="37" s="1"/>
  <c r="AQ155" i="39"/>
  <c r="V155" i="38" s="1"/>
  <c r="Q142" i="38"/>
  <c r="AQ121" i="39"/>
  <c r="V121" i="38" s="1"/>
  <c r="BT120" i="39"/>
  <c r="AO120" i="38" s="1"/>
  <c r="P109" i="38"/>
  <c r="BS105" i="39"/>
  <c r="M105" i="37" s="1"/>
  <c r="N103" i="38"/>
  <c r="P100" i="38"/>
  <c r="BU86" i="39"/>
  <c r="O86" i="37" s="1"/>
  <c r="BI84" i="39"/>
  <c r="AI84" i="38" s="1"/>
  <c r="BI78" i="39"/>
  <c r="AI78" i="38" s="1"/>
  <c r="O78" i="39"/>
  <c r="J78" i="38" s="1"/>
  <c r="I68" i="39"/>
  <c r="D68" i="37" s="1"/>
  <c r="N52" i="38"/>
  <c r="BW51" i="39"/>
  <c r="AR51" i="38" s="1"/>
  <c r="AO45" i="39"/>
  <c r="T45" i="38" s="1"/>
  <c r="K44" i="39"/>
  <c r="F44" i="37" s="1"/>
  <c r="BU43" i="39"/>
  <c r="O43" i="37" s="1"/>
  <c r="BX42" i="39"/>
  <c r="AS42" i="38" s="1"/>
  <c r="AQ32" i="39"/>
  <c r="V32" i="38" s="1"/>
  <c r="N27" i="38"/>
  <c r="AP24" i="39"/>
  <c r="K24" i="37" s="1"/>
  <c r="BZ19" i="39"/>
  <c r="BH11" i="39"/>
  <c r="AH11" i="38" s="1"/>
  <c r="BF194" i="39"/>
  <c r="U194" i="37" s="1"/>
  <c r="BF191" i="39"/>
  <c r="U191" i="37" s="1"/>
  <c r="N185" i="38"/>
  <c r="BG178" i="39"/>
  <c r="AG178" i="38" s="1"/>
  <c r="BS174" i="39"/>
  <c r="M174" i="37" s="1"/>
  <c r="BI173" i="39"/>
  <c r="AI173" i="38" s="1"/>
  <c r="H172" i="39"/>
  <c r="C172" i="37" s="1"/>
  <c r="K170" i="39"/>
  <c r="F170" i="37" s="1"/>
  <c r="BX169" i="39"/>
  <c r="AS169" i="38" s="1"/>
  <c r="P166" i="38"/>
  <c r="J158" i="39"/>
  <c r="E158" i="37" s="1"/>
  <c r="H140" i="39"/>
  <c r="C140" i="37" s="1"/>
  <c r="O139" i="38"/>
  <c r="N135" i="38"/>
  <c r="AQ132" i="39"/>
  <c r="V132" i="38" s="1"/>
  <c r="BD131" i="39"/>
  <c r="BV130" i="39"/>
  <c r="P130" i="37" s="1"/>
  <c r="BZ129" i="39"/>
  <c r="AU129" i="38" s="1"/>
  <c r="BI129" i="39"/>
  <c r="AI129" i="38" s="1"/>
  <c r="K126" i="39"/>
  <c r="F126" i="37" s="1"/>
  <c r="AN121" i="39"/>
  <c r="I121" i="37" s="1"/>
  <c r="BU118" i="39"/>
  <c r="BW117" i="39"/>
  <c r="AR117" i="38" s="1"/>
  <c r="BJ116" i="39"/>
  <c r="AJ116" i="38" s="1"/>
  <c r="N116" i="38"/>
  <c r="M115" i="39"/>
  <c r="H115" i="38" s="1"/>
  <c r="BY114" i="39"/>
  <c r="AT114" i="38" s="1"/>
  <c r="AT113" i="39"/>
  <c r="Y113" i="38" s="1"/>
  <c r="H107" i="39"/>
  <c r="C107" i="38" s="1"/>
  <c r="H105" i="39"/>
  <c r="C105" i="37" s="1"/>
  <c r="P101" i="38"/>
  <c r="O100" i="38"/>
  <c r="BH99" i="39"/>
  <c r="AH99" i="38" s="1"/>
  <c r="N99" i="39"/>
  <c r="I99" i="38" s="1"/>
  <c r="BV87" i="39"/>
  <c r="P87" i="37" s="1"/>
  <c r="BW86" i="39"/>
  <c r="AR86" i="38" s="1"/>
  <c r="I82" i="39"/>
  <c r="D82" i="37" s="1"/>
  <c r="BI76" i="39"/>
  <c r="AI76" i="38" s="1"/>
  <c r="BW74" i="39"/>
  <c r="AR74" i="38" s="1"/>
  <c r="BE73" i="39"/>
  <c r="T73" i="37" s="1"/>
  <c r="AQ73" i="39"/>
  <c r="V73" i="38" s="1"/>
  <c r="BC72" i="39"/>
  <c r="R72" i="37" s="1"/>
  <c r="P71" i="38"/>
  <c r="N70" i="38"/>
  <c r="BD69" i="39"/>
  <c r="S69" i="37" s="1"/>
  <c r="AR67" i="39"/>
  <c r="W67" i="38" s="1"/>
  <c r="AT65" i="39"/>
  <c r="Y65" i="38" s="1"/>
  <c r="BI62" i="39"/>
  <c r="AI62" i="38" s="1"/>
  <c r="H61" i="39"/>
  <c r="C61" i="37" s="1"/>
  <c r="P60" i="38"/>
  <c r="BF55" i="39"/>
  <c r="U55" i="37" s="1"/>
  <c r="BU54" i="39"/>
  <c r="O54" i="37" s="1"/>
  <c r="BH51" i="39"/>
  <c r="AH51" i="38" s="1"/>
  <c r="BJ48" i="39"/>
  <c r="AJ48" i="38" s="1"/>
  <c r="BT46" i="39"/>
  <c r="BJ45" i="39"/>
  <c r="AJ45" i="38" s="1"/>
  <c r="BD44" i="39"/>
  <c r="S44" i="37" s="1"/>
  <c r="M44" i="39"/>
  <c r="H44" i="38" s="1"/>
  <c r="BT43" i="39"/>
  <c r="N43" i="37" s="1"/>
  <c r="I43" i="39"/>
  <c r="D43" i="38" s="1"/>
  <c r="P42" i="38"/>
  <c r="N38" i="38"/>
  <c r="AR35" i="39"/>
  <c r="W35" i="38" s="1"/>
  <c r="BS32" i="39"/>
  <c r="M32" i="37" s="1"/>
  <c r="AS31" i="39"/>
  <c r="X31" i="38" s="1"/>
  <c r="I25" i="39"/>
  <c r="D25" i="37" s="1"/>
  <c r="BU18" i="39"/>
  <c r="O18" i="37" s="1"/>
  <c r="N16" i="38"/>
  <c r="BG15" i="39"/>
  <c r="AG15" i="38" s="1"/>
  <c r="M15" i="39"/>
  <c r="H15" i="38" s="1"/>
  <c r="BT13" i="39"/>
  <c r="BU10" i="39"/>
  <c r="O10" i="37" s="1"/>
  <c r="BT4" i="39"/>
  <c r="N4" i="37" s="1"/>
  <c r="H4" i="39"/>
  <c r="C4" i="37" s="1"/>
  <c r="BT267" i="39"/>
  <c r="N267" i="37" s="1"/>
  <c r="BS267" i="39"/>
  <c r="M267" i="37" s="1"/>
  <c r="BJ262" i="39"/>
  <c r="AJ262" i="38" s="1"/>
  <c r="BF262" i="39"/>
  <c r="AF262" i="38" s="1"/>
  <c r="AQ259" i="39"/>
  <c r="V259" i="38" s="1"/>
  <c r="AM259" i="39"/>
  <c r="H259" i="37" s="1"/>
  <c r="DG140" i="11"/>
  <c r="DR80" i="11"/>
  <c r="EG73" i="11"/>
  <c r="EV34" i="11"/>
  <c r="N431" i="38"/>
  <c r="BE430" i="39"/>
  <c r="T430" i="37" s="1"/>
  <c r="K429" i="39"/>
  <c r="F429" i="38" s="1"/>
  <c r="BU423" i="39"/>
  <c r="O423" i="37" s="1"/>
  <c r="AN422" i="39"/>
  <c r="I422" i="37" s="1"/>
  <c r="BI421" i="39"/>
  <c r="AI421" i="38" s="1"/>
  <c r="BC418" i="39"/>
  <c r="AC418" i="38" s="1"/>
  <c r="J418" i="39"/>
  <c r="BS417" i="39"/>
  <c r="M417" i="37" s="1"/>
  <c r="H417" i="39"/>
  <c r="C417" i="38" s="1"/>
  <c r="BV407" i="39"/>
  <c r="P407" i="37" s="1"/>
  <c r="BU404" i="39"/>
  <c r="O404" i="37" s="1"/>
  <c r="BJ403" i="39"/>
  <c r="AJ403" i="38" s="1"/>
  <c r="AP397" i="39"/>
  <c r="K397" i="37" s="1"/>
  <c r="N397" i="39"/>
  <c r="I397" i="38" s="1"/>
  <c r="L397" i="38" s="1"/>
  <c r="BU396" i="39"/>
  <c r="BW386" i="39"/>
  <c r="AR386" i="38" s="1"/>
  <c r="H385" i="39"/>
  <c r="C385" i="37" s="1"/>
  <c r="BT384" i="39"/>
  <c r="N384" i="37" s="1"/>
  <c r="AS384" i="39"/>
  <c r="X384" i="38" s="1"/>
  <c r="H382" i="39"/>
  <c r="C382" i="38" s="1"/>
  <c r="BU374" i="39"/>
  <c r="O374" i="37" s="1"/>
  <c r="BH370" i="39"/>
  <c r="AH370" i="38" s="1"/>
  <c r="AT369" i="39"/>
  <c r="Y369" i="38" s="1"/>
  <c r="K367" i="39"/>
  <c r="F367" i="37" s="1"/>
  <c r="BH366" i="39"/>
  <c r="AH366" i="38" s="1"/>
  <c r="BS363" i="39"/>
  <c r="M363" i="37" s="1"/>
  <c r="N363" i="38"/>
  <c r="BH362" i="39"/>
  <c r="AH362" i="38" s="1"/>
  <c r="BG360" i="39"/>
  <c r="AG360" i="38" s="1"/>
  <c r="J357" i="39"/>
  <c r="E357" i="37" s="1"/>
  <c r="N355" i="38"/>
  <c r="BW353" i="39"/>
  <c r="AR353" i="38" s="1"/>
  <c r="N352" i="38"/>
  <c r="N350" i="38"/>
  <c r="AQ342" i="39"/>
  <c r="BV341" i="39"/>
  <c r="P341" i="37" s="1"/>
  <c r="BW340" i="39"/>
  <c r="AR340" i="38" s="1"/>
  <c r="BG339" i="39"/>
  <c r="AG339" i="38" s="1"/>
  <c r="P339" i="38"/>
  <c r="BC336" i="39"/>
  <c r="R336" i="37" s="1"/>
  <c r="N333" i="39"/>
  <c r="I333" i="38" s="1"/>
  <c r="M333" i="39"/>
  <c r="H333" i="38" s="1"/>
  <c r="N281" i="38"/>
  <c r="AQ281" i="39"/>
  <c r="V281" i="38" s="1"/>
  <c r="DV142" i="11"/>
  <c r="DA132" i="11"/>
  <c r="DQ131" i="11"/>
  <c r="EL85" i="11"/>
  <c r="DD81" i="11"/>
  <c r="FC79" i="11"/>
  <c r="EX73" i="11"/>
  <c r="FA35" i="11"/>
  <c r="DQ21" i="11"/>
  <c r="DC20" i="11"/>
  <c r="DU13" i="11"/>
  <c r="O432" i="38"/>
  <c r="N431" i="39"/>
  <c r="I431" i="38" s="1"/>
  <c r="BT430" i="39"/>
  <c r="N430" i="37" s="1"/>
  <c r="BX429" i="39"/>
  <c r="AS429" i="38" s="1"/>
  <c r="N427" i="38"/>
  <c r="BF422" i="39"/>
  <c r="U422" i="37" s="1"/>
  <c r="I422" i="39"/>
  <c r="D422" i="37" s="1"/>
  <c r="BZ421" i="39"/>
  <c r="AU421" i="38" s="1"/>
  <c r="I421" i="39"/>
  <c r="D421" i="37" s="1"/>
  <c r="AS420" i="39"/>
  <c r="X420" i="38" s="1"/>
  <c r="AO417" i="39"/>
  <c r="J417" i="37" s="1"/>
  <c r="BJ416" i="39"/>
  <c r="BF415" i="39"/>
  <c r="AF415" i="38" s="1"/>
  <c r="BW404" i="39"/>
  <c r="AR404" i="38" s="1"/>
  <c r="BD402" i="39"/>
  <c r="S402" i="37" s="1"/>
  <c r="P400" i="38"/>
  <c r="BW396" i="39"/>
  <c r="AR396" i="38" s="1"/>
  <c r="BW392" i="39"/>
  <c r="AR392" i="38" s="1"/>
  <c r="Y392" i="37"/>
  <c r="BB392" i="38"/>
  <c r="BW391" i="39"/>
  <c r="AR391" i="38" s="1"/>
  <c r="BH389" i="39"/>
  <c r="AH389" i="38" s="1"/>
  <c r="O388" i="38"/>
  <c r="BF387" i="39"/>
  <c r="U387" i="37" s="1"/>
  <c r="BS383" i="39"/>
  <c r="M383" i="37" s="1"/>
  <c r="BX382" i="39"/>
  <c r="AS382" i="38" s="1"/>
  <c r="N381" i="38"/>
  <c r="M380" i="39"/>
  <c r="H380" i="38" s="1"/>
  <c r="H377" i="39"/>
  <c r="C377" i="38" s="1"/>
  <c r="H374" i="39"/>
  <c r="C374" i="37" s="1"/>
  <c r="N371" i="38"/>
  <c r="BS369" i="39"/>
  <c r="M369" i="37" s="1"/>
  <c r="BU367" i="39"/>
  <c r="O367" i="37" s="1"/>
  <c r="L366" i="39"/>
  <c r="G366" i="38" s="1"/>
  <c r="O365" i="38"/>
  <c r="I361" i="39"/>
  <c r="D361" i="37" s="1"/>
  <c r="AP360" i="39"/>
  <c r="K360" i="37" s="1"/>
  <c r="H354" i="39"/>
  <c r="C354" i="38" s="1"/>
  <c r="BW348" i="39"/>
  <c r="AR348" i="38" s="1"/>
  <c r="P348" i="38"/>
  <c r="O347" i="38"/>
  <c r="BS344" i="39"/>
  <c r="AN344" i="38" s="1"/>
  <c r="P344" i="38"/>
  <c r="BE343" i="39"/>
  <c r="T343" i="37" s="1"/>
  <c r="N343" i="38"/>
  <c r="J342" i="39"/>
  <c r="E342" i="38" s="1"/>
  <c r="P340" i="38"/>
  <c r="BH338" i="39"/>
  <c r="AH338" i="38" s="1"/>
  <c r="BT336" i="39"/>
  <c r="N336" i="37" s="1"/>
  <c r="AM296" i="39"/>
  <c r="H296" i="37" s="1"/>
  <c r="AQ296" i="39"/>
  <c r="V296" i="38" s="1"/>
  <c r="BC283" i="39"/>
  <c r="R283" i="37" s="1"/>
  <c r="BG283" i="39"/>
  <c r="AG283" i="38" s="1"/>
  <c r="BW266" i="39"/>
  <c r="AR266" i="38" s="1"/>
  <c r="AO105" i="39"/>
  <c r="AN105" i="39"/>
  <c r="I105" i="37" s="1"/>
  <c r="AR105" i="39"/>
  <c r="W105" i="38" s="1"/>
  <c r="I20" i="39"/>
  <c r="D20" i="37" s="1"/>
  <c r="L20" i="39"/>
  <c r="G20" i="38" s="1"/>
  <c r="Y360" i="37"/>
  <c r="BB360" i="38"/>
  <c r="W354" i="37"/>
  <c r="AZ354" i="38"/>
  <c r="BG340" i="39"/>
  <c r="AG340" i="38" s="1"/>
  <c r="BU295" i="39"/>
  <c r="AP295" i="38" s="1"/>
  <c r="BY295" i="39"/>
  <c r="AT295" i="38" s="1"/>
  <c r="O228" i="38"/>
  <c r="AN228" i="39"/>
  <c r="I228" i="37" s="1"/>
  <c r="BC156" i="39"/>
  <c r="R156" i="37" s="1"/>
  <c r="BG156" i="39"/>
  <c r="AG156" i="38" s="1"/>
  <c r="DG66" i="11"/>
  <c r="DF47" i="11"/>
  <c r="EM29" i="11"/>
  <c r="BV430" i="39"/>
  <c r="P430" i="37" s="1"/>
  <c r="BW429" i="39"/>
  <c r="AR429" i="38" s="1"/>
  <c r="N427" i="39"/>
  <c r="I427" i="38" s="1"/>
  <c r="BX426" i="39"/>
  <c r="AS426" i="38" s="1"/>
  <c r="BS425" i="39"/>
  <c r="M425" i="37" s="1"/>
  <c r="BY421" i="39"/>
  <c r="AT421" i="38" s="1"/>
  <c r="L421" i="39"/>
  <c r="G421" i="38" s="1"/>
  <c r="BH419" i="39"/>
  <c r="AH419" i="38" s="1"/>
  <c r="BS418" i="39"/>
  <c r="M418" i="37" s="1"/>
  <c r="P418" i="38"/>
  <c r="N417" i="38"/>
  <c r="BV415" i="39"/>
  <c r="AQ415" i="38" s="1"/>
  <c r="BC415" i="39"/>
  <c r="R415" i="37" s="1"/>
  <c r="O413" i="38"/>
  <c r="BI412" i="39"/>
  <c r="AI412" i="38" s="1"/>
  <c r="AM412" i="39"/>
  <c r="H412" i="37" s="1"/>
  <c r="H411" i="39"/>
  <c r="C411" i="37" s="1"/>
  <c r="BT410" i="39"/>
  <c r="N410" i="37" s="1"/>
  <c r="BG410" i="39"/>
  <c r="AG410" i="38" s="1"/>
  <c r="H409" i="39"/>
  <c r="C409" i="37" s="1"/>
  <c r="P408" i="38"/>
  <c r="O406" i="39"/>
  <c r="J406" i="38" s="1"/>
  <c r="BT402" i="39"/>
  <c r="N402" i="37" s="1"/>
  <c r="BE400" i="39"/>
  <c r="T400" i="37" s="1"/>
  <c r="O393" i="38"/>
  <c r="BF391" i="39"/>
  <c r="U391" i="37" s="1"/>
  <c r="BI388" i="39"/>
  <c r="AI388" i="38" s="1"/>
  <c r="BG386" i="39"/>
  <c r="AG386" i="38" s="1"/>
  <c r="BD383" i="39"/>
  <c r="S383" i="37" s="1"/>
  <c r="AT383" i="39"/>
  <c r="Y383" i="38" s="1"/>
  <c r="BV375" i="39"/>
  <c r="P375" i="37" s="1"/>
  <c r="H375" i="39"/>
  <c r="C375" i="37" s="1"/>
  <c r="P374" i="38"/>
  <c r="I373" i="39"/>
  <c r="D373" i="37" s="1"/>
  <c r="BJ369" i="39"/>
  <c r="AJ369" i="38" s="1"/>
  <c r="BX367" i="39"/>
  <c r="AS367" i="38" s="1"/>
  <c r="M367" i="39"/>
  <c r="H367" i="38" s="1"/>
  <c r="BI365" i="39"/>
  <c r="AI365" i="38" s="1"/>
  <c r="BT362" i="39"/>
  <c r="N362" i="37" s="1"/>
  <c r="P357" i="38"/>
  <c r="BJ353" i="39"/>
  <c r="N353" i="38"/>
  <c r="BC352" i="39"/>
  <c r="R352" i="37" s="1"/>
  <c r="BX351" i="39"/>
  <c r="AS351" i="38" s="1"/>
  <c r="H351" i="39"/>
  <c r="C351" i="37" s="1"/>
  <c r="BF348" i="39"/>
  <c r="U348" i="37" s="1"/>
  <c r="N348" i="38"/>
  <c r="AQ347" i="39"/>
  <c r="V347" i="38" s="1"/>
  <c r="BS345" i="39"/>
  <c r="M345" i="37" s="1"/>
  <c r="N344" i="38"/>
  <c r="BG343" i="39"/>
  <c r="AG343" i="38" s="1"/>
  <c r="K343" i="39"/>
  <c r="F343" i="37" s="1"/>
  <c r="M342" i="39"/>
  <c r="H342" i="38" s="1"/>
  <c r="P341" i="38"/>
  <c r="BJ339" i="39"/>
  <c r="AJ339" i="38" s="1"/>
  <c r="BY338" i="39"/>
  <c r="AT338" i="38" s="1"/>
  <c r="BW336" i="39"/>
  <c r="AR336" i="38" s="1"/>
  <c r="P336" i="38"/>
  <c r="BD275" i="39"/>
  <c r="S275" i="37" s="1"/>
  <c r="BC275" i="39"/>
  <c r="R275" i="37" s="1"/>
  <c r="AM219" i="39"/>
  <c r="H219" i="37" s="1"/>
  <c r="AN219" i="39"/>
  <c r="I219" i="37" s="1"/>
  <c r="BT217" i="39"/>
  <c r="N217" i="37" s="1"/>
  <c r="N175" i="38"/>
  <c r="AR175" i="39"/>
  <c r="W175" i="38" s="1"/>
  <c r="BG106" i="39"/>
  <c r="AG106" i="38" s="1"/>
  <c r="BC106" i="39"/>
  <c r="R106" i="37" s="1"/>
  <c r="O5" i="38"/>
  <c r="AN5" i="39"/>
  <c r="I5" i="37" s="1"/>
  <c r="AR5" i="39"/>
  <c r="W5" i="38" s="1"/>
  <c r="DV116" i="11"/>
  <c r="EZ6" i="11"/>
  <c r="BC416" i="39"/>
  <c r="R416" i="37" s="1"/>
  <c r="J416" i="39"/>
  <c r="P414" i="38"/>
  <c r="BF413" i="39"/>
  <c r="U413" i="37" s="1"/>
  <c r="N413" i="38"/>
  <c r="J412" i="39"/>
  <c r="E412" i="37" s="1"/>
  <c r="BW410" i="39"/>
  <c r="AR410" i="38" s="1"/>
  <c r="BC403" i="39"/>
  <c r="R403" i="37" s="1"/>
  <c r="BS402" i="39"/>
  <c r="AN402" i="38" s="1"/>
  <c r="BJ401" i="39"/>
  <c r="AJ401" i="38" s="1"/>
  <c r="N401" i="38"/>
  <c r="BY400" i="39"/>
  <c r="AT400" i="38" s="1"/>
  <c r="N397" i="38"/>
  <c r="O394" i="38"/>
  <c r="N393" i="38"/>
  <c r="W386" i="37"/>
  <c r="AZ386" i="38"/>
  <c r="N385" i="38"/>
  <c r="P384" i="38"/>
  <c r="I381" i="39"/>
  <c r="D381" i="37" s="1"/>
  <c r="P380" i="38"/>
  <c r="K379" i="39"/>
  <c r="F379" i="37" s="1"/>
  <c r="O377" i="38"/>
  <c r="AP375" i="39"/>
  <c r="K375" i="37" s="1"/>
  <c r="BZ371" i="39"/>
  <c r="AU371" i="38" s="1"/>
  <c r="H368" i="39"/>
  <c r="C368" i="37" s="1"/>
  <c r="BJ360" i="39"/>
  <c r="AJ360" i="38" s="1"/>
  <c r="N360" i="38"/>
  <c r="L358" i="39"/>
  <c r="G358" i="38" s="1"/>
  <c r="AN346" i="39"/>
  <c r="I346" i="37" s="1"/>
  <c r="BH339" i="39"/>
  <c r="AH339" i="38" s="1"/>
  <c r="P337" i="38"/>
  <c r="BX316" i="39"/>
  <c r="AS316" i="38" s="1"/>
  <c r="BS316" i="39"/>
  <c r="M316" i="37" s="1"/>
  <c r="AQ219" i="39"/>
  <c r="V219" i="38" s="1"/>
  <c r="AO150" i="39"/>
  <c r="J150" i="37" s="1"/>
  <c r="AS150" i="39"/>
  <c r="X150" i="38" s="1"/>
  <c r="L425" i="39"/>
  <c r="G425" i="38" s="1"/>
  <c r="BV396" i="39"/>
  <c r="P396" i="37" s="1"/>
  <c r="BI361" i="39"/>
  <c r="AI361" i="38" s="1"/>
  <c r="I335" i="39"/>
  <c r="D335" i="37" s="1"/>
  <c r="M335" i="39"/>
  <c r="EZ133" i="11"/>
  <c r="EZ90" i="11"/>
  <c r="DD26" i="11"/>
  <c r="DT22" i="11"/>
  <c r="DA21" i="11"/>
  <c r="DT17" i="11"/>
  <c r="DP14" i="11"/>
  <c r="DQ12" i="11"/>
  <c r="BU432" i="39"/>
  <c r="O432" i="37" s="1"/>
  <c r="AQ432" i="39"/>
  <c r="V432" i="38" s="1"/>
  <c r="M432" i="39"/>
  <c r="H432" i="38" s="1"/>
  <c r="BW431" i="39"/>
  <c r="AR431" i="38" s="1"/>
  <c r="P431" i="38"/>
  <c r="H431" i="39"/>
  <c r="C431" i="37" s="1"/>
  <c r="BW430" i="39"/>
  <c r="AR430" i="38" s="1"/>
  <c r="BI429" i="39"/>
  <c r="AI429" i="38" s="1"/>
  <c r="I429" i="39"/>
  <c r="D429" i="38" s="1"/>
  <c r="N426" i="38"/>
  <c r="BE425" i="39"/>
  <c r="T425" i="37" s="1"/>
  <c r="N424" i="38"/>
  <c r="N423" i="39"/>
  <c r="I423" i="38" s="1"/>
  <c r="P422" i="38"/>
  <c r="BW419" i="39"/>
  <c r="AR419" i="38" s="1"/>
  <c r="P419" i="38"/>
  <c r="M416" i="39"/>
  <c r="H416" i="38" s="1"/>
  <c r="P415" i="38"/>
  <c r="N414" i="38"/>
  <c r="BV413" i="39"/>
  <c r="P413" i="37" s="1"/>
  <c r="I412" i="39"/>
  <c r="O409" i="38"/>
  <c r="BI408" i="39"/>
  <c r="AI408" i="38" s="1"/>
  <c r="BT407" i="39"/>
  <c r="AO407" i="38" s="1"/>
  <c r="BG404" i="39"/>
  <c r="AG404" i="38" s="1"/>
  <c r="BS403" i="39"/>
  <c r="AN403" i="38" s="1"/>
  <c r="BH402" i="39"/>
  <c r="AH402" i="38" s="1"/>
  <c r="BZ400" i="39"/>
  <c r="I400" i="39"/>
  <c r="BG396" i="39"/>
  <c r="AG396" i="38" s="1"/>
  <c r="N396" i="39"/>
  <c r="I396" i="38" s="1"/>
  <c r="BW395" i="39"/>
  <c r="AR395" i="38" s="1"/>
  <c r="BI394" i="39"/>
  <c r="AI394" i="38" s="1"/>
  <c r="AM394" i="39"/>
  <c r="H394" i="37" s="1"/>
  <c r="M394" i="39"/>
  <c r="H394" i="38" s="1"/>
  <c r="BX393" i="39"/>
  <c r="AS393" i="38" s="1"/>
  <c r="BD392" i="39"/>
  <c r="BC391" i="39"/>
  <c r="R391" i="37" s="1"/>
  <c r="AS388" i="39"/>
  <c r="X388" i="38" s="1"/>
  <c r="BY384" i="39"/>
  <c r="AT384" i="38" s="1"/>
  <c r="BC384" i="39"/>
  <c r="R384" i="37" s="1"/>
  <c r="BF383" i="39"/>
  <c r="U383" i="37" s="1"/>
  <c r="N383" i="38"/>
  <c r="BG382" i="39"/>
  <c r="AG382" i="38" s="1"/>
  <c r="I382" i="39"/>
  <c r="AP381" i="39"/>
  <c r="K381" i="37" s="1"/>
  <c r="L381" i="39"/>
  <c r="G381" i="38" s="1"/>
  <c r="J379" i="39"/>
  <c r="E379" i="38" s="1"/>
  <c r="P378" i="38"/>
  <c r="BI377" i="39"/>
  <c r="AI377" i="38" s="1"/>
  <c r="I376" i="39"/>
  <c r="D376" i="37" s="1"/>
  <c r="BH372" i="39"/>
  <c r="AH372" i="38" s="1"/>
  <c r="J372" i="39"/>
  <c r="N370" i="38"/>
  <c r="BX368" i="39"/>
  <c r="AS368" i="38" s="1"/>
  <c r="O367" i="38"/>
  <c r="BJ366" i="39"/>
  <c r="AJ366" i="38" s="1"/>
  <c r="N362" i="38"/>
  <c r="BG359" i="39"/>
  <c r="AG359" i="38" s="1"/>
  <c r="BH356" i="39"/>
  <c r="AH356" i="38" s="1"/>
  <c r="BS355" i="39"/>
  <c r="M355" i="37" s="1"/>
  <c r="BE350" i="39"/>
  <c r="BF349" i="39"/>
  <c r="U349" i="37" s="1"/>
  <c r="O348" i="39"/>
  <c r="J348" i="38" s="1"/>
  <c r="AM347" i="39"/>
  <c r="R347" i="38" s="1"/>
  <c r="P346" i="38"/>
  <c r="BC344" i="39"/>
  <c r="R344" i="37" s="1"/>
  <c r="N344" i="39"/>
  <c r="I344" i="38" s="1"/>
  <c r="BW343" i="39"/>
  <c r="AR343" i="38" s="1"/>
  <c r="O342" i="38"/>
  <c r="BF336" i="39"/>
  <c r="U336" i="37" s="1"/>
  <c r="BS304" i="39"/>
  <c r="M304" i="37" s="1"/>
  <c r="BW304" i="39"/>
  <c r="AR304" i="38" s="1"/>
  <c r="J276" i="39"/>
  <c r="E276" i="37" s="1"/>
  <c r="N276" i="39"/>
  <c r="I276" i="38" s="1"/>
  <c r="BC243" i="39"/>
  <c r="R243" i="37" s="1"/>
  <c r="BG243" i="39"/>
  <c r="AG243" i="38" s="1"/>
  <c r="BC219" i="39"/>
  <c r="R219" i="37" s="1"/>
  <c r="BG219" i="39"/>
  <c r="AG219" i="38" s="1"/>
  <c r="K326" i="39"/>
  <c r="F326" i="37" s="1"/>
  <c r="N323" i="39"/>
  <c r="I323" i="38" s="1"/>
  <c r="N314" i="38"/>
  <c r="BG309" i="39"/>
  <c r="AG309" i="38" s="1"/>
  <c r="BC306" i="39"/>
  <c r="R306" i="37" s="1"/>
  <c r="BX305" i="39"/>
  <c r="AS305" i="38" s="1"/>
  <c r="O304" i="38"/>
  <c r="J303" i="39"/>
  <c r="E303" i="37" s="1"/>
  <c r="P301" i="38"/>
  <c r="BT298" i="39"/>
  <c r="N298" i="37" s="1"/>
  <c r="BF297" i="39"/>
  <c r="U297" i="37" s="1"/>
  <c r="N297" i="38"/>
  <c r="N293" i="39"/>
  <c r="I293" i="38" s="1"/>
  <c r="H292" i="39"/>
  <c r="C292" i="37" s="1"/>
  <c r="BI289" i="39"/>
  <c r="AQ289" i="39"/>
  <c r="V289" i="38" s="1"/>
  <c r="K289" i="39"/>
  <c r="F289" i="37" s="1"/>
  <c r="BC288" i="39"/>
  <c r="R288" i="37" s="1"/>
  <c r="BJ286" i="39"/>
  <c r="AJ286" i="38" s="1"/>
  <c r="M284" i="39"/>
  <c r="H284" i="38" s="1"/>
  <c r="BS283" i="39"/>
  <c r="M283" i="37" s="1"/>
  <c r="I283" i="39"/>
  <c r="AM281" i="39"/>
  <c r="H281" i="37" s="1"/>
  <c r="BU280" i="39"/>
  <c r="O280" i="37" s="1"/>
  <c r="I280" i="39"/>
  <c r="D280" i="37" s="1"/>
  <c r="O278" i="38"/>
  <c r="O277" i="39"/>
  <c r="J277" i="38" s="1"/>
  <c r="BT276" i="39"/>
  <c r="N276" i="37" s="1"/>
  <c r="BW273" i="39"/>
  <c r="AR273" i="38" s="1"/>
  <c r="J272" i="39"/>
  <c r="BC269" i="39"/>
  <c r="R269" i="37" s="1"/>
  <c r="P268" i="38"/>
  <c r="BW267" i="39"/>
  <c r="AR267" i="38" s="1"/>
  <c r="BH265" i="39"/>
  <c r="AH265" i="38" s="1"/>
  <c r="H265" i="39"/>
  <c r="C265" i="37" s="1"/>
  <c r="BI263" i="39"/>
  <c r="AI263" i="38" s="1"/>
  <c r="K263" i="39"/>
  <c r="F263" i="37" s="1"/>
  <c r="N261" i="39"/>
  <c r="I261" i="38" s="1"/>
  <c r="N259" i="38"/>
  <c r="BG258" i="39"/>
  <c r="AG258" i="38" s="1"/>
  <c r="BS257" i="39"/>
  <c r="AN257" i="38" s="1"/>
  <c r="P257" i="38"/>
  <c r="BW254" i="39"/>
  <c r="AR254" i="38" s="1"/>
  <c r="AQ250" i="39"/>
  <c r="V250" i="38" s="1"/>
  <c r="BT246" i="39"/>
  <c r="AM246" i="39"/>
  <c r="H246" i="37" s="1"/>
  <c r="AM244" i="39"/>
  <c r="H244" i="37" s="1"/>
  <c r="AP243" i="39"/>
  <c r="K243" i="37" s="1"/>
  <c r="AT242" i="39"/>
  <c r="Y242" i="38" s="1"/>
  <c r="O240" i="38"/>
  <c r="BI239" i="39"/>
  <c r="AI239" i="38" s="1"/>
  <c r="J239" i="39"/>
  <c r="E239" i="37" s="1"/>
  <c r="BW237" i="39"/>
  <c r="AR237" i="38" s="1"/>
  <c r="BE236" i="39"/>
  <c r="BT235" i="39"/>
  <c r="AO235" i="38" s="1"/>
  <c r="BC235" i="39"/>
  <c r="R235" i="37" s="1"/>
  <c r="O230" i="38"/>
  <c r="N229" i="38"/>
  <c r="BJ228" i="39"/>
  <c r="AJ228" i="38" s="1"/>
  <c r="N228" i="38"/>
  <c r="J227" i="39"/>
  <c r="E227" i="37" s="1"/>
  <c r="BD223" i="39"/>
  <c r="J223" i="39"/>
  <c r="BT222" i="39"/>
  <c r="N222" i="37" s="1"/>
  <c r="BH221" i="39"/>
  <c r="AH221" i="38" s="1"/>
  <c r="BD219" i="39"/>
  <c r="S219" i="37" s="1"/>
  <c r="O219" i="38"/>
  <c r="K218" i="39"/>
  <c r="F218" i="37" s="1"/>
  <c r="BU217" i="39"/>
  <c r="O217" i="37" s="1"/>
  <c r="BC166" i="39"/>
  <c r="R166" i="37" s="1"/>
  <c r="BW162" i="39"/>
  <c r="AR162" i="38" s="1"/>
  <c r="BS162" i="39"/>
  <c r="M162" i="37" s="1"/>
  <c r="BS156" i="39"/>
  <c r="M156" i="37" s="1"/>
  <c r="BW156" i="39"/>
  <c r="AR156" i="38" s="1"/>
  <c r="BJ328" i="39"/>
  <c r="AJ328" i="38" s="1"/>
  <c r="BE327" i="39"/>
  <c r="T327" i="37" s="1"/>
  <c r="J326" i="39"/>
  <c r="E326" i="37" s="1"/>
  <c r="BX325" i="39"/>
  <c r="BC323" i="39"/>
  <c r="R323" i="37" s="1"/>
  <c r="I323" i="39"/>
  <c r="D323" i="38" s="1"/>
  <c r="BY320" i="39"/>
  <c r="AT320" i="38" s="1"/>
  <c r="BW316" i="39"/>
  <c r="AR316" i="38" s="1"/>
  <c r="BI314" i="39"/>
  <c r="AI314" i="38" s="1"/>
  <c r="BT309" i="39"/>
  <c r="N309" i="37" s="1"/>
  <c r="BT306" i="39"/>
  <c r="BF305" i="39"/>
  <c r="U305" i="37" s="1"/>
  <c r="AM304" i="39"/>
  <c r="H304" i="37" s="1"/>
  <c r="L303" i="39"/>
  <c r="G303" i="38" s="1"/>
  <c r="BG299" i="39"/>
  <c r="AG299" i="38" s="1"/>
  <c r="M299" i="39"/>
  <c r="H299" i="38" s="1"/>
  <c r="BU296" i="39"/>
  <c r="O296" i="37" s="1"/>
  <c r="I296" i="39"/>
  <c r="D296" i="37" s="1"/>
  <c r="BX295" i="39"/>
  <c r="AS295" i="38" s="1"/>
  <c r="K294" i="39"/>
  <c r="F294" i="37" s="1"/>
  <c r="O292" i="38"/>
  <c r="N289" i="39"/>
  <c r="I289" i="38" s="1"/>
  <c r="BJ287" i="39"/>
  <c r="AJ287" i="38" s="1"/>
  <c r="BY286" i="39"/>
  <c r="AT286" i="38" s="1"/>
  <c r="BI286" i="39"/>
  <c r="AI286" i="38" s="1"/>
  <c r="BV285" i="39"/>
  <c r="P285" i="37" s="1"/>
  <c r="BV277" i="39"/>
  <c r="P277" i="37" s="1"/>
  <c r="BG277" i="39"/>
  <c r="AG277" i="38" s="1"/>
  <c r="AQ273" i="39"/>
  <c r="V273" i="38" s="1"/>
  <c r="J270" i="39"/>
  <c r="E270" i="37" s="1"/>
  <c r="BU265" i="39"/>
  <c r="O265" i="37" s="1"/>
  <c r="K264" i="39"/>
  <c r="F264" i="37" s="1"/>
  <c r="BY263" i="39"/>
  <c r="AT263" i="38" s="1"/>
  <c r="N263" i="39"/>
  <c r="I263" i="38" s="1"/>
  <c r="BW262" i="39"/>
  <c r="AR262" i="38" s="1"/>
  <c r="J256" i="39"/>
  <c r="BU255" i="39"/>
  <c r="BY252" i="39"/>
  <c r="AT252" i="38" s="1"/>
  <c r="BY245" i="39"/>
  <c r="AT245" i="38" s="1"/>
  <c r="BJ241" i="39"/>
  <c r="AJ241" i="38" s="1"/>
  <c r="BV239" i="39"/>
  <c r="P239" i="37" s="1"/>
  <c r="I239" i="39"/>
  <c r="D239" i="37" s="1"/>
  <c r="N233" i="39"/>
  <c r="I233" i="38" s="1"/>
  <c r="AQ230" i="39"/>
  <c r="V230" i="38" s="1"/>
  <c r="O228" i="39"/>
  <c r="J228" i="38" s="1"/>
  <c r="BJ225" i="39"/>
  <c r="AJ225" i="38" s="1"/>
  <c r="I225" i="39"/>
  <c r="D225" i="37" s="1"/>
  <c r="O224" i="39"/>
  <c r="J224" i="38" s="1"/>
  <c r="N207" i="38"/>
  <c r="AR207" i="39"/>
  <c r="W207" i="38" s="1"/>
  <c r="P334" i="38"/>
  <c r="BF333" i="39"/>
  <c r="U333" i="37" s="1"/>
  <c r="H330" i="39"/>
  <c r="C330" i="37" s="1"/>
  <c r="AT299" i="39"/>
  <c r="Y299" i="38" s="1"/>
  <c r="BG297" i="39"/>
  <c r="AG297" i="38" s="1"/>
  <c r="BW296" i="39"/>
  <c r="AR296" i="38" s="1"/>
  <c r="BV290" i="39"/>
  <c r="P290" i="37" s="1"/>
  <c r="J290" i="39"/>
  <c r="E290" i="38" s="1"/>
  <c r="BZ289" i="39"/>
  <c r="AU289" i="38" s="1"/>
  <c r="BG289" i="39"/>
  <c r="AG289" i="38" s="1"/>
  <c r="BW288" i="39"/>
  <c r="AR288" i="38" s="1"/>
  <c r="BH287" i="39"/>
  <c r="AH287" i="38" s="1"/>
  <c r="BG285" i="39"/>
  <c r="AG285" i="38" s="1"/>
  <c r="BD282" i="39"/>
  <c r="S282" i="37" s="1"/>
  <c r="BY281" i="39"/>
  <c r="AT281" i="38" s="1"/>
  <c r="BT277" i="39"/>
  <c r="N277" i="37" s="1"/>
  <c r="BH273" i="39"/>
  <c r="AH273" i="38" s="1"/>
  <c r="J250" i="39"/>
  <c r="BY246" i="39"/>
  <c r="AT246" i="38" s="1"/>
  <c r="BZ230" i="39"/>
  <c r="AU230" i="38" s="1"/>
  <c r="BH230" i="39"/>
  <c r="AH230" i="38" s="1"/>
  <c r="BC229" i="39"/>
  <c r="R229" i="37" s="1"/>
  <c r="BY228" i="39"/>
  <c r="AT228" i="38" s="1"/>
  <c r="N226" i="38"/>
  <c r="BH224" i="39"/>
  <c r="AH224" i="38" s="1"/>
  <c r="P223" i="38"/>
  <c r="BI221" i="39"/>
  <c r="AI221" i="38" s="1"/>
  <c r="I193" i="39"/>
  <c r="D193" i="38" s="1"/>
  <c r="M193" i="39"/>
  <c r="H193" i="38" s="1"/>
  <c r="AS178" i="39"/>
  <c r="X178" i="38" s="1"/>
  <c r="N170" i="39"/>
  <c r="I170" i="38" s="1"/>
  <c r="I170" i="39"/>
  <c r="D170" i="38" s="1"/>
  <c r="BE165" i="39"/>
  <c r="T165" i="37" s="1"/>
  <c r="BD165" i="39"/>
  <c r="BF150" i="39"/>
  <c r="U150" i="37" s="1"/>
  <c r="BJ150" i="39"/>
  <c r="AJ150" i="38" s="1"/>
  <c r="BC5" i="39"/>
  <c r="R5" i="37" s="1"/>
  <c r="BD5" i="39"/>
  <c r="S5" i="37" s="1"/>
  <c r="BC331" i="39"/>
  <c r="R331" i="37" s="1"/>
  <c r="BF329" i="39"/>
  <c r="U329" i="37" s="1"/>
  <c r="N329" i="38"/>
  <c r="BC328" i="39"/>
  <c r="R328" i="37" s="1"/>
  <c r="I328" i="39"/>
  <c r="D328" i="37" s="1"/>
  <c r="BS327" i="39"/>
  <c r="M327" i="37" s="1"/>
  <c r="AM325" i="39"/>
  <c r="R325" i="38" s="1"/>
  <c r="P323" i="38"/>
  <c r="H321" i="39"/>
  <c r="C321" i="37" s="1"/>
  <c r="BS320" i="39"/>
  <c r="M320" i="37" s="1"/>
  <c r="P313" i="38"/>
  <c r="BU307" i="39"/>
  <c r="H307" i="39"/>
  <c r="C307" i="37" s="1"/>
  <c r="BS306" i="39"/>
  <c r="M306" i="37" s="1"/>
  <c r="BI305" i="39"/>
  <c r="AI305" i="38" s="1"/>
  <c r="BZ304" i="39"/>
  <c r="AU304" i="38" s="1"/>
  <c r="BG300" i="39"/>
  <c r="AG300" i="38" s="1"/>
  <c r="P299" i="38"/>
  <c r="N295" i="38"/>
  <c r="BG294" i="39"/>
  <c r="AG294" i="38" s="1"/>
  <c r="J294" i="39"/>
  <c r="BS293" i="39"/>
  <c r="M293" i="37" s="1"/>
  <c r="BI292" i="39"/>
  <c r="AI292" i="38" s="1"/>
  <c r="AP289" i="39"/>
  <c r="K289" i="37" s="1"/>
  <c r="BS285" i="39"/>
  <c r="M285" i="37" s="1"/>
  <c r="O284" i="38"/>
  <c r="BW281" i="39"/>
  <c r="AR281" i="38" s="1"/>
  <c r="AQ280" i="39"/>
  <c r="V280" i="38" s="1"/>
  <c r="BY278" i="39"/>
  <c r="AT278" i="38" s="1"/>
  <c r="M278" i="39"/>
  <c r="H278" i="38" s="1"/>
  <c r="N275" i="38"/>
  <c r="BZ274" i="39"/>
  <c r="AU274" i="38" s="1"/>
  <c r="BH274" i="39"/>
  <c r="AH274" i="38" s="1"/>
  <c r="P272" i="38"/>
  <c r="BE271" i="39"/>
  <c r="T271" i="37" s="1"/>
  <c r="O269" i="38"/>
  <c r="BD268" i="39"/>
  <c r="AD268" i="38" s="1"/>
  <c r="BC267" i="39"/>
  <c r="R267" i="37" s="1"/>
  <c r="H266" i="39"/>
  <c r="C266" i="38" s="1"/>
  <c r="P262" i="38"/>
  <c r="O260" i="39"/>
  <c r="J260" i="38" s="1"/>
  <c r="M259" i="39"/>
  <c r="H259" i="38" s="1"/>
  <c r="BE257" i="39"/>
  <c r="T257" i="37" s="1"/>
  <c r="BW255" i="39"/>
  <c r="AR255" i="38" s="1"/>
  <c r="O254" i="39"/>
  <c r="J254" i="38" s="1"/>
  <c r="I253" i="39"/>
  <c r="D253" i="37" s="1"/>
  <c r="AS252" i="39"/>
  <c r="X252" i="38" s="1"/>
  <c r="L247" i="39"/>
  <c r="G247" i="38" s="1"/>
  <c r="P245" i="38"/>
  <c r="N244" i="38"/>
  <c r="BD241" i="39"/>
  <c r="BY240" i="39"/>
  <c r="AT240" i="38" s="1"/>
  <c r="P239" i="38"/>
  <c r="AM238" i="39"/>
  <c r="H238" i="37" s="1"/>
  <c r="BG237" i="39"/>
  <c r="AG237" i="38" s="1"/>
  <c r="BE234" i="39"/>
  <c r="T234" i="37" s="1"/>
  <c r="O217" i="38"/>
  <c r="N202" i="38"/>
  <c r="AM202" i="39"/>
  <c r="R202" i="38" s="1"/>
  <c r="BU158" i="39"/>
  <c r="BY158" i="39"/>
  <c r="AT158" i="38" s="1"/>
  <c r="BJ202" i="39"/>
  <c r="AJ202" i="38" s="1"/>
  <c r="BE202" i="39"/>
  <c r="AE202" i="38" s="1"/>
  <c r="H161" i="39"/>
  <c r="C161" i="38" s="1"/>
  <c r="L161" i="39"/>
  <c r="G161" i="38" s="1"/>
  <c r="BY125" i="39"/>
  <c r="AT125" i="38" s="1"/>
  <c r="BS68" i="39"/>
  <c r="AN68" i="38" s="1"/>
  <c r="BW68" i="39"/>
  <c r="AR68" i="38" s="1"/>
  <c r="BG37" i="39"/>
  <c r="AG37" i="38" s="1"/>
  <c r="BC37" i="39"/>
  <c r="R37" i="37" s="1"/>
  <c r="BS13" i="39"/>
  <c r="M13" i="37" s="1"/>
  <c r="BW13" i="39"/>
  <c r="AR13" i="38" s="1"/>
  <c r="BZ333" i="39"/>
  <c r="AU333" i="38" s="1"/>
  <c r="J333" i="39"/>
  <c r="E333" i="37" s="1"/>
  <c r="BY332" i="39"/>
  <c r="AT332" i="38" s="1"/>
  <c r="BW330" i="39"/>
  <c r="AR330" i="38" s="1"/>
  <c r="BG327" i="39"/>
  <c r="AG327" i="38" s="1"/>
  <c r="N326" i="38"/>
  <c r="O325" i="39"/>
  <c r="J325" i="38" s="1"/>
  <c r="BW321" i="39"/>
  <c r="AR321" i="38" s="1"/>
  <c r="N316" i="39"/>
  <c r="I316" i="38" s="1"/>
  <c r="BU315" i="39"/>
  <c r="O315" i="37" s="1"/>
  <c r="H315" i="39"/>
  <c r="C315" i="37" s="1"/>
  <c r="BW314" i="39"/>
  <c r="AR314" i="38" s="1"/>
  <c r="BF313" i="39"/>
  <c r="U313" i="37" s="1"/>
  <c r="N313" i="38"/>
  <c r="BS310" i="39"/>
  <c r="M310" i="37" s="1"/>
  <c r="BS307" i="39"/>
  <c r="M307" i="37" s="1"/>
  <c r="BU305" i="39"/>
  <c r="O305" i="37" s="1"/>
  <c r="BG305" i="39"/>
  <c r="AG305" i="38" s="1"/>
  <c r="BX304" i="39"/>
  <c r="AS304" i="38" s="1"/>
  <c r="BC298" i="39"/>
  <c r="R298" i="37" s="1"/>
  <c r="N298" i="39"/>
  <c r="I298" i="38" s="1"/>
  <c r="BW297" i="39"/>
  <c r="AR297" i="38" s="1"/>
  <c r="N296" i="38"/>
  <c r="BJ293" i="39"/>
  <c r="AJ293" i="38" s="1"/>
  <c r="AR293" i="39"/>
  <c r="W293" i="38" s="1"/>
  <c r="W290" i="37"/>
  <c r="AZ290" i="38"/>
  <c r="BW289" i="39"/>
  <c r="AR289" i="38" s="1"/>
  <c r="O289" i="38"/>
  <c r="J288" i="39"/>
  <c r="E288" i="37" s="1"/>
  <c r="BX287" i="39"/>
  <c r="AS287" i="38" s="1"/>
  <c r="AQ284" i="39"/>
  <c r="V284" i="38" s="1"/>
  <c r="BV283" i="39"/>
  <c r="P283" i="37" s="1"/>
  <c r="BD283" i="39"/>
  <c r="S283" i="37" s="1"/>
  <c r="BU282" i="39"/>
  <c r="O282" i="37" s="1"/>
  <c r="O281" i="38"/>
  <c r="AR279" i="39"/>
  <c r="W279" i="38" s="1"/>
  <c r="BU274" i="39"/>
  <c r="O274" i="37" s="1"/>
  <c r="J274" i="39"/>
  <c r="E274" i="37" s="1"/>
  <c r="P270" i="38"/>
  <c r="AQ265" i="39"/>
  <c r="V265" i="38" s="1"/>
  <c r="N264" i="38"/>
  <c r="BJ263" i="39"/>
  <c r="AJ263" i="38" s="1"/>
  <c r="N263" i="38"/>
  <c r="N262" i="38"/>
  <c r="K261" i="39"/>
  <c r="F261" i="37" s="1"/>
  <c r="BY260" i="39"/>
  <c r="AT260" i="38" s="1"/>
  <c r="BU257" i="39"/>
  <c r="O257" i="37" s="1"/>
  <c r="I257" i="39"/>
  <c r="D257" i="38" s="1"/>
  <c r="H254" i="39"/>
  <c r="C254" i="37" s="1"/>
  <c r="BS253" i="39"/>
  <c r="M253" i="37" s="1"/>
  <c r="AQ249" i="39"/>
  <c r="V249" i="38" s="1"/>
  <c r="O246" i="38"/>
  <c r="AN245" i="39"/>
  <c r="I245" i="37" s="1"/>
  <c r="M243" i="39"/>
  <c r="H243" i="38" s="1"/>
  <c r="BS242" i="39"/>
  <c r="M242" i="37" s="1"/>
  <c r="BT241" i="39"/>
  <c r="AO241" i="38" s="1"/>
  <c r="BS240" i="39"/>
  <c r="AN240" i="38" s="1"/>
  <c r="AR239" i="39"/>
  <c r="W239" i="38" s="1"/>
  <c r="N236" i="38"/>
  <c r="BI235" i="39"/>
  <c r="AI235" i="38" s="1"/>
  <c r="BY234" i="39"/>
  <c r="AT234" i="38" s="1"/>
  <c r="N232" i="38"/>
  <c r="BW230" i="39"/>
  <c r="AR230" i="38" s="1"/>
  <c r="N226" i="39"/>
  <c r="I226" i="38" s="1"/>
  <c r="BT225" i="39"/>
  <c r="AO225" i="38" s="1"/>
  <c r="BI223" i="39"/>
  <c r="AI223" i="38" s="1"/>
  <c r="BH222" i="39"/>
  <c r="AH222" i="38" s="1"/>
  <c r="BS221" i="39"/>
  <c r="M221" i="37" s="1"/>
  <c r="BG221" i="39"/>
  <c r="AG221" i="38" s="1"/>
  <c r="N218" i="38"/>
  <c r="BV207" i="39"/>
  <c r="P207" i="37" s="1"/>
  <c r="BC196" i="39"/>
  <c r="R196" i="37" s="1"/>
  <c r="BF145" i="39"/>
  <c r="AF145" i="38" s="1"/>
  <c r="BJ145" i="39"/>
  <c r="AJ145" i="38" s="1"/>
  <c r="L69" i="39"/>
  <c r="G69" i="38" s="1"/>
  <c r="H69" i="39"/>
  <c r="C69" i="37" s="1"/>
  <c r="BW212" i="39"/>
  <c r="AR212" i="38" s="1"/>
  <c r="N211" i="38"/>
  <c r="I210" i="39"/>
  <c r="D210" i="37" s="1"/>
  <c r="BT209" i="39"/>
  <c r="AO209" i="38" s="1"/>
  <c r="BF208" i="39"/>
  <c r="U208" i="37" s="1"/>
  <c r="BH207" i="39"/>
  <c r="AH207" i="38" s="1"/>
  <c r="BJ206" i="39"/>
  <c r="AJ206" i="38" s="1"/>
  <c r="BG205" i="39"/>
  <c r="AG205" i="38" s="1"/>
  <c r="P204" i="38"/>
  <c r="BE203" i="39"/>
  <c r="T203" i="37" s="1"/>
  <c r="AQ202" i="39"/>
  <c r="V202" i="38" s="1"/>
  <c r="BH201" i="39"/>
  <c r="AH201" i="38" s="1"/>
  <c r="O200" i="39"/>
  <c r="BF197" i="39"/>
  <c r="AF197" i="38" s="1"/>
  <c r="BY196" i="39"/>
  <c r="AT196" i="38" s="1"/>
  <c r="BS195" i="39"/>
  <c r="M195" i="37" s="1"/>
  <c r="O193" i="38"/>
  <c r="BF192" i="39"/>
  <c r="N192" i="38"/>
  <c r="BH191" i="39"/>
  <c r="AH191" i="38" s="1"/>
  <c r="AL191" i="38" s="1"/>
  <c r="J191" i="39"/>
  <c r="E191" i="37" s="1"/>
  <c r="BU190" i="39"/>
  <c r="O190" i="37" s="1"/>
  <c r="BH189" i="39"/>
  <c r="AH189" i="38" s="1"/>
  <c r="BS186" i="39"/>
  <c r="M186" i="37" s="1"/>
  <c r="BG186" i="39"/>
  <c r="AG186" i="38" s="1"/>
  <c r="BE184" i="39"/>
  <c r="T184" i="37" s="1"/>
  <c r="BV183" i="39"/>
  <c r="P183" i="37" s="1"/>
  <c r="BH183" i="39"/>
  <c r="AH183" i="38" s="1"/>
  <c r="AK183" i="38" s="1"/>
  <c r="AP182" i="39"/>
  <c r="U182" i="38" s="1"/>
  <c r="L182" i="39"/>
  <c r="G182" i="38" s="1"/>
  <c r="BX181" i="39"/>
  <c r="BW178" i="39"/>
  <c r="AR178" i="38" s="1"/>
  <c r="BI172" i="39"/>
  <c r="AI172" i="38" s="1"/>
  <c r="BU171" i="39"/>
  <c r="O171" i="37" s="1"/>
  <c r="AP169" i="39"/>
  <c r="K169" i="37" s="1"/>
  <c r="AS168" i="39"/>
  <c r="X168" i="38" s="1"/>
  <c r="BJ167" i="39"/>
  <c r="AJ167" i="38" s="1"/>
  <c r="BY165" i="39"/>
  <c r="AT165" i="38" s="1"/>
  <c r="BC165" i="39"/>
  <c r="AC165" i="38" s="1"/>
  <c r="BG164" i="39"/>
  <c r="AG164" i="38" s="1"/>
  <c r="BF157" i="39"/>
  <c r="U157" i="37" s="1"/>
  <c r="BY155" i="39"/>
  <c r="AT155" i="38" s="1"/>
  <c r="N151" i="38"/>
  <c r="BZ150" i="39"/>
  <c r="AU150" i="38" s="1"/>
  <c r="BI150" i="39"/>
  <c r="AI150" i="38" s="1"/>
  <c r="N150" i="38"/>
  <c r="P148" i="38"/>
  <c r="N147" i="38"/>
  <c r="BI146" i="39"/>
  <c r="AI146" i="38" s="1"/>
  <c r="BI145" i="39"/>
  <c r="AI145" i="38" s="1"/>
  <c r="O143" i="38"/>
  <c r="N142" i="38"/>
  <c r="BX140" i="39"/>
  <c r="AS140" i="38" s="1"/>
  <c r="BW139" i="39"/>
  <c r="AR139" i="38" s="1"/>
  <c r="BY132" i="39"/>
  <c r="AT132" i="38" s="1"/>
  <c r="AT131" i="39"/>
  <c r="Y131" i="38" s="1"/>
  <c r="AO129" i="39"/>
  <c r="J129" i="37" s="1"/>
  <c r="BI127" i="39"/>
  <c r="AI127" i="38" s="1"/>
  <c r="BC125" i="39"/>
  <c r="R125" i="37" s="1"/>
  <c r="BW124" i="39"/>
  <c r="AR124" i="38" s="1"/>
  <c r="P124" i="38"/>
  <c r="BU122" i="39"/>
  <c r="O122" i="37" s="1"/>
  <c r="BW121" i="39"/>
  <c r="AR121" i="38" s="1"/>
  <c r="BX117" i="39"/>
  <c r="AS117" i="38" s="1"/>
  <c r="O116" i="38"/>
  <c r="AP112" i="39"/>
  <c r="U112" i="38" s="1"/>
  <c r="BH107" i="39"/>
  <c r="AH107" i="38" s="1"/>
  <c r="P105" i="38"/>
  <c r="N100" i="38"/>
  <c r="BC99" i="39"/>
  <c r="AC99" i="38" s="1"/>
  <c r="O96" i="38"/>
  <c r="P89" i="38"/>
  <c r="O85" i="38"/>
  <c r="O84" i="39"/>
  <c r="J84" i="38" s="1"/>
  <c r="K78" i="39"/>
  <c r="F78" i="37" s="1"/>
  <c r="L77" i="39"/>
  <c r="G77" i="38" s="1"/>
  <c r="O76" i="38"/>
  <c r="BC70" i="39"/>
  <c r="R70" i="37" s="1"/>
  <c r="M69" i="39"/>
  <c r="H69" i="38" s="1"/>
  <c r="N57" i="39"/>
  <c r="I57" i="38" s="1"/>
  <c r="BS55" i="39"/>
  <c r="M55" i="37" s="1"/>
  <c r="P55" i="38"/>
  <c r="P52" i="38"/>
  <c r="O44" i="38"/>
  <c r="N43" i="38"/>
  <c r="BY37" i="39"/>
  <c r="AT37" i="38" s="1"/>
  <c r="P36" i="38"/>
  <c r="BY32" i="39"/>
  <c r="AT32" i="38" s="1"/>
  <c r="H28" i="39"/>
  <c r="C28" i="37" s="1"/>
  <c r="BH21" i="39"/>
  <c r="AH21" i="38" s="1"/>
  <c r="P19" i="38"/>
  <c r="J16" i="39"/>
  <c r="E16" i="37" s="1"/>
  <c r="P12" i="38"/>
  <c r="BG6" i="39"/>
  <c r="AG6" i="38" s="1"/>
  <c r="BE4" i="39"/>
  <c r="AS209" i="39"/>
  <c r="X209" i="38" s="1"/>
  <c r="BI208" i="39"/>
  <c r="AI208" i="38" s="1"/>
  <c r="BZ207" i="39"/>
  <c r="AU207" i="38" s="1"/>
  <c r="BG200" i="39"/>
  <c r="AG200" i="38" s="1"/>
  <c r="BJ198" i="39"/>
  <c r="AJ198" i="38" s="1"/>
  <c r="AQ193" i="39"/>
  <c r="V193" i="38" s="1"/>
  <c r="O192" i="39"/>
  <c r="M191" i="39"/>
  <c r="H191" i="38" s="1"/>
  <c r="BW190" i="39"/>
  <c r="AR190" i="38" s="1"/>
  <c r="BF189" i="39"/>
  <c r="U189" i="37" s="1"/>
  <c r="BG188" i="39"/>
  <c r="AG188" i="38" s="1"/>
  <c r="J180" i="39"/>
  <c r="E180" i="38" s="1"/>
  <c r="AM177" i="39"/>
  <c r="R177" i="38" s="1"/>
  <c r="BC176" i="39"/>
  <c r="R176" i="37" s="1"/>
  <c r="N176" i="39"/>
  <c r="I176" i="38" s="1"/>
  <c r="BU175" i="39"/>
  <c r="N175" i="39"/>
  <c r="I175" i="38" s="1"/>
  <c r="AT174" i="39"/>
  <c r="Y174" i="38" s="1"/>
  <c r="AM173" i="39"/>
  <c r="H173" i="37" s="1"/>
  <c r="BW171" i="39"/>
  <c r="AR171" i="38" s="1"/>
  <c r="BF168" i="39"/>
  <c r="U168" i="37" s="1"/>
  <c r="BZ167" i="39"/>
  <c r="AU167" i="38" s="1"/>
  <c r="K167" i="39"/>
  <c r="F167" i="37" s="1"/>
  <c r="BY164" i="39"/>
  <c r="AT164" i="38" s="1"/>
  <c r="BE162" i="39"/>
  <c r="BE157" i="39"/>
  <c r="AE157" i="38" s="1"/>
  <c r="AM157" i="39"/>
  <c r="H157" i="37" s="1"/>
  <c r="BE147" i="39"/>
  <c r="AE147" i="38" s="1"/>
  <c r="AM143" i="39"/>
  <c r="H143" i="37" s="1"/>
  <c r="BW140" i="39"/>
  <c r="AR140" i="38" s="1"/>
  <c r="AV140" i="38" s="1"/>
  <c r="BI138" i="39"/>
  <c r="AI138" i="38" s="1"/>
  <c r="BZ137" i="39"/>
  <c r="AU137" i="38" s="1"/>
  <c r="AO131" i="39"/>
  <c r="BC118" i="39"/>
  <c r="R118" i="37" s="1"/>
  <c r="M118" i="39"/>
  <c r="H118" i="38" s="1"/>
  <c r="BS117" i="39"/>
  <c r="M117" i="37" s="1"/>
  <c r="BS109" i="39"/>
  <c r="M109" i="37" s="1"/>
  <c r="BG107" i="39"/>
  <c r="AG107" i="38" s="1"/>
  <c r="BX106" i="39"/>
  <c r="AS106" i="38" s="1"/>
  <c r="I103" i="39"/>
  <c r="BX98" i="39"/>
  <c r="AS98" i="38" s="1"/>
  <c r="K88" i="39"/>
  <c r="F88" i="38" s="1"/>
  <c r="BZ87" i="39"/>
  <c r="AU87" i="38" s="1"/>
  <c r="M87" i="39"/>
  <c r="H87" i="38" s="1"/>
  <c r="BJ82" i="39"/>
  <c r="AJ82" i="38" s="1"/>
  <c r="N81" i="39"/>
  <c r="I81" i="38" s="1"/>
  <c r="BY80" i="39"/>
  <c r="AT80" i="38" s="1"/>
  <c r="BG75" i="39"/>
  <c r="AG75" i="38" s="1"/>
  <c r="J75" i="39"/>
  <c r="BW60" i="39"/>
  <c r="AR60" i="38" s="1"/>
  <c r="BJ59" i="39"/>
  <c r="AJ59" i="38" s="1"/>
  <c r="BS56" i="39"/>
  <c r="M56" i="37" s="1"/>
  <c r="J54" i="39"/>
  <c r="E54" i="37" s="1"/>
  <c r="H49" i="39"/>
  <c r="C49" i="37" s="1"/>
  <c r="AM47" i="39"/>
  <c r="H47" i="37" s="1"/>
  <c r="O43" i="39"/>
  <c r="J43" i="38" s="1"/>
  <c r="O34" i="39"/>
  <c r="J34" i="38" s="1"/>
  <c r="BT28" i="39"/>
  <c r="N28" i="37" s="1"/>
  <c r="BJ26" i="39"/>
  <c r="AJ26" i="38" s="1"/>
  <c r="BI25" i="39"/>
  <c r="AI25" i="38" s="1"/>
  <c r="BJ22" i="39"/>
  <c r="AJ22" i="38" s="1"/>
  <c r="BX20" i="39"/>
  <c r="AS20" i="38" s="1"/>
  <c r="BJ8" i="39"/>
  <c r="AJ8" i="38" s="1"/>
  <c r="BG5" i="39"/>
  <c r="AG5" i="38" s="1"/>
  <c r="N216" i="38"/>
  <c r="BD215" i="39"/>
  <c r="S215" i="37" s="1"/>
  <c r="BT214" i="39"/>
  <c r="N214" i="37" s="1"/>
  <c r="BJ213" i="39"/>
  <c r="AJ213" i="38" s="1"/>
  <c r="AQ213" i="39"/>
  <c r="V213" i="38" s="1"/>
  <c r="BE212" i="39"/>
  <c r="T212" i="37" s="1"/>
  <c r="K212" i="39"/>
  <c r="F212" i="37" s="1"/>
  <c r="BV211" i="39"/>
  <c r="P211" i="37" s="1"/>
  <c r="AO210" i="39"/>
  <c r="N209" i="38"/>
  <c r="BG208" i="39"/>
  <c r="AG208" i="38" s="1"/>
  <c r="I208" i="39"/>
  <c r="D208" i="37" s="1"/>
  <c r="BU206" i="39"/>
  <c r="AP206" i="38" s="1"/>
  <c r="I206" i="39"/>
  <c r="D206" i="37" s="1"/>
  <c r="AQ204" i="39"/>
  <c r="V204" i="38" s="1"/>
  <c r="O204" i="39"/>
  <c r="J204" i="38" s="1"/>
  <c r="H203" i="39"/>
  <c r="C203" i="37" s="1"/>
  <c r="BS202" i="39"/>
  <c r="M202" i="37" s="1"/>
  <c r="BW201" i="39"/>
  <c r="AR201" i="38" s="1"/>
  <c r="I201" i="39"/>
  <c r="D201" i="38" s="1"/>
  <c r="BY200" i="39"/>
  <c r="AT200" i="38" s="1"/>
  <c r="BF199" i="39"/>
  <c r="U199" i="37" s="1"/>
  <c r="BI194" i="39"/>
  <c r="AI194" i="38" s="1"/>
  <c r="J192" i="39"/>
  <c r="L191" i="39"/>
  <c r="G191" i="38" s="1"/>
  <c r="BZ189" i="39"/>
  <c r="AU189" i="38" s="1"/>
  <c r="N189" i="39"/>
  <c r="I189" i="38" s="1"/>
  <c r="AN187" i="39"/>
  <c r="I187" i="37" s="1"/>
  <c r="AS182" i="39"/>
  <c r="X182" i="38" s="1"/>
  <c r="AM181" i="39"/>
  <c r="H181" i="37" s="1"/>
  <c r="H180" i="39"/>
  <c r="C180" i="37" s="1"/>
  <c r="AS176" i="39"/>
  <c r="X176" i="38" s="1"/>
  <c r="BD173" i="39"/>
  <c r="S173" i="37" s="1"/>
  <c r="AT172" i="39"/>
  <c r="Y172" i="38" s="1"/>
  <c r="AN171" i="39"/>
  <c r="I171" i="37" s="1"/>
  <c r="BD170" i="39"/>
  <c r="S170" i="37" s="1"/>
  <c r="AM170" i="39"/>
  <c r="H170" i="37" s="1"/>
  <c r="BH168" i="39"/>
  <c r="AH168" i="38" s="1"/>
  <c r="BT166" i="39"/>
  <c r="BS165" i="39"/>
  <c r="M165" i="37" s="1"/>
  <c r="P165" i="38"/>
  <c r="BW164" i="39"/>
  <c r="AR164" i="38" s="1"/>
  <c r="BJ163" i="39"/>
  <c r="AJ163" i="38" s="1"/>
  <c r="N163" i="38"/>
  <c r="AM161" i="39"/>
  <c r="R161" i="38" s="1"/>
  <c r="BC160" i="39"/>
  <c r="R160" i="37" s="1"/>
  <c r="P159" i="38"/>
  <c r="BJ158" i="39"/>
  <c r="AJ158" i="38" s="1"/>
  <c r="N158" i="38"/>
  <c r="BC157" i="39"/>
  <c r="R157" i="37" s="1"/>
  <c r="P149" i="38"/>
  <c r="BH147" i="39"/>
  <c r="AH147" i="38" s="1"/>
  <c r="I147" i="39"/>
  <c r="D147" i="37" s="1"/>
  <c r="M146" i="39"/>
  <c r="H146" i="38" s="1"/>
  <c r="BD142" i="39"/>
  <c r="BE139" i="39"/>
  <c r="BX133" i="39"/>
  <c r="AS133" i="38" s="1"/>
  <c r="AV133" i="38" s="1"/>
  <c r="BJ124" i="39"/>
  <c r="AJ124" i="38" s="1"/>
  <c r="BZ123" i="39"/>
  <c r="AU123" i="38" s="1"/>
  <c r="I123" i="39"/>
  <c r="D123" i="38" s="1"/>
  <c r="BW122" i="39"/>
  <c r="AR122" i="38" s="1"/>
  <c r="BJ121" i="39"/>
  <c r="AJ121" i="38" s="1"/>
  <c r="BS113" i="39"/>
  <c r="M113" i="37" s="1"/>
  <c r="BG212" i="39"/>
  <c r="AG212" i="38" s="1"/>
  <c r="I212" i="39"/>
  <c r="D212" i="37" s="1"/>
  <c r="BE209" i="39"/>
  <c r="T209" i="37" s="1"/>
  <c r="BS203" i="39"/>
  <c r="M203" i="37" s="1"/>
  <c r="BF201" i="39"/>
  <c r="U201" i="37" s="1"/>
  <c r="N201" i="38"/>
  <c r="BI199" i="39"/>
  <c r="AI199" i="38" s="1"/>
  <c r="BZ198" i="39"/>
  <c r="AU198" i="38" s="1"/>
  <c r="BC198" i="39"/>
  <c r="R198" i="37" s="1"/>
  <c r="BU194" i="39"/>
  <c r="I194" i="39"/>
  <c r="D194" i="37" s="1"/>
  <c r="O193" i="39"/>
  <c r="J193" i="38" s="1"/>
  <c r="BG189" i="39"/>
  <c r="AG189" i="38" s="1"/>
  <c r="M185" i="39"/>
  <c r="H185" i="38" s="1"/>
  <c r="BC182" i="39"/>
  <c r="R182" i="37" s="1"/>
  <c r="AR179" i="39"/>
  <c r="W179" i="38" s="1"/>
  <c r="BY177" i="39"/>
  <c r="AT177" i="38" s="1"/>
  <c r="BC173" i="39"/>
  <c r="R173" i="37" s="1"/>
  <c r="BU167" i="39"/>
  <c r="O167" i="37" s="1"/>
  <c r="BU164" i="39"/>
  <c r="O164" i="37" s="1"/>
  <c r="BI162" i="39"/>
  <c r="AI162" i="38" s="1"/>
  <c r="BU157" i="39"/>
  <c r="O157" i="37" s="1"/>
  <c r="AQ157" i="39"/>
  <c r="V157" i="38" s="1"/>
  <c r="BH156" i="39"/>
  <c r="AH156" i="38" s="1"/>
  <c r="BY154" i="39"/>
  <c r="AT154" i="38" s="1"/>
  <c r="O153" i="38"/>
  <c r="BH152" i="39"/>
  <c r="AH152" i="38" s="1"/>
  <c r="AT150" i="39"/>
  <c r="J148" i="39"/>
  <c r="E148" i="37" s="1"/>
  <c r="O145" i="38"/>
  <c r="BZ139" i="39"/>
  <c r="AZ150" i="38"/>
  <c r="J213" i="39"/>
  <c r="BJ210" i="39"/>
  <c r="AJ210" i="38" s="1"/>
  <c r="O207" i="38"/>
  <c r="O206" i="38"/>
  <c r="BF202" i="39"/>
  <c r="U202" i="37" s="1"/>
  <c r="N200" i="38"/>
  <c r="BC195" i="39"/>
  <c r="R195" i="37" s="1"/>
  <c r="L194" i="39"/>
  <c r="G194" i="38" s="1"/>
  <c r="BG190" i="39"/>
  <c r="AG190" i="38" s="1"/>
  <c r="BS189" i="39"/>
  <c r="M189" i="37" s="1"/>
  <c r="N188" i="38"/>
  <c r="J186" i="39"/>
  <c r="E186" i="38" s="1"/>
  <c r="BV178" i="39"/>
  <c r="P178" i="37" s="1"/>
  <c r="BC178" i="39"/>
  <c r="AC178" i="38" s="1"/>
  <c r="BX177" i="39"/>
  <c r="AS177" i="38" s="1"/>
  <c r="AT177" i="39"/>
  <c r="Y177" i="38" s="1"/>
  <c r="O175" i="38"/>
  <c r="BC171" i="39"/>
  <c r="AC171" i="38" s="1"/>
  <c r="AQ170" i="39"/>
  <c r="V170" i="38" s="1"/>
  <c r="BI165" i="39"/>
  <c r="AI165" i="38" s="1"/>
  <c r="BT164" i="39"/>
  <c r="N164" i="37" s="1"/>
  <c r="J161" i="39"/>
  <c r="E161" i="37" s="1"/>
  <c r="BS160" i="39"/>
  <c r="M160" i="37" s="1"/>
  <c r="BJ159" i="39"/>
  <c r="AJ159" i="38" s="1"/>
  <c r="BD158" i="39"/>
  <c r="AP154" i="39"/>
  <c r="K154" i="37" s="1"/>
  <c r="P150" i="38"/>
  <c r="H148" i="39"/>
  <c r="C148" i="37" s="1"/>
  <c r="BF146" i="39"/>
  <c r="U146" i="37" s="1"/>
  <c r="N146" i="38"/>
  <c r="I140" i="39"/>
  <c r="D140" i="37" s="1"/>
  <c r="BT139" i="39"/>
  <c r="BW132" i="39"/>
  <c r="AR132" i="38" s="1"/>
  <c r="BD132" i="39"/>
  <c r="S132" i="37" s="1"/>
  <c r="CM144" i="11"/>
  <c r="BC144" i="10" s="1"/>
  <c r="AL144" i="11"/>
  <c r="G144" i="9" s="1"/>
  <c r="M136" i="10"/>
  <c r="CP136" i="9" s="1"/>
  <c r="N135" i="10"/>
  <c r="BR133" i="11"/>
  <c r="L133" i="9" s="1"/>
  <c r="CI132" i="11"/>
  <c r="W132" i="9" s="1"/>
  <c r="CR131" i="9"/>
  <c r="CR124" i="9"/>
  <c r="J112" i="11"/>
  <c r="E112" i="9" s="1"/>
  <c r="BY100" i="10"/>
  <c r="BI98" i="11"/>
  <c r="AI98" i="10" s="1"/>
  <c r="CO91" i="11"/>
  <c r="BE91" i="10" s="1"/>
  <c r="BY89" i="10"/>
  <c r="BZ89" i="10" s="1"/>
  <c r="AH89" i="9" s="1"/>
  <c r="AP85" i="11"/>
  <c r="CY85" i="10" s="1"/>
  <c r="CN79" i="11"/>
  <c r="BD79" i="10" s="1"/>
  <c r="CO78" i="11"/>
  <c r="BE78" i="10" s="1"/>
  <c r="BS77" i="11"/>
  <c r="M77" i="9" s="1"/>
  <c r="BH74" i="11"/>
  <c r="AH74" i="10" s="1"/>
  <c r="CH73" i="11"/>
  <c r="V73" i="9" s="1"/>
  <c r="CJ71" i="11"/>
  <c r="X71" i="9" s="1"/>
  <c r="BT70" i="11"/>
  <c r="AO70" i="10" s="1"/>
  <c r="CJ66" i="11"/>
  <c r="X66" i="9" s="1"/>
  <c r="CK59" i="11"/>
  <c r="Y59" i="9" s="1"/>
  <c r="L59" i="11"/>
  <c r="G59" i="10" s="1"/>
  <c r="BD53" i="11"/>
  <c r="S53" i="9" s="1"/>
  <c r="AL52" i="11"/>
  <c r="G52" i="9" s="1"/>
  <c r="N51" i="10"/>
  <c r="O50" i="10"/>
  <c r="BT26" i="11"/>
  <c r="AO26" i="10" s="1"/>
  <c r="BH18" i="11"/>
  <c r="AH18" i="10" s="1"/>
  <c r="M13" i="11"/>
  <c r="H13" i="10" s="1"/>
  <c r="AL11" i="11"/>
  <c r="G11" i="9" s="1"/>
  <c r="BI4" i="11"/>
  <c r="AI4" i="10" s="1"/>
  <c r="EC29" i="10"/>
  <c r="BT133" i="10"/>
  <c r="BT117" i="10"/>
  <c r="BT106" i="10"/>
  <c r="AJ36" i="9"/>
  <c r="AN36" i="9" s="1"/>
  <c r="H145" i="11"/>
  <c r="C145" i="9" s="1"/>
  <c r="CR142" i="9"/>
  <c r="K139" i="11"/>
  <c r="CY141" i="9" s="1"/>
  <c r="CR135" i="9"/>
  <c r="O134" i="10"/>
  <c r="BA132" i="9"/>
  <c r="N129" i="10"/>
  <c r="N116" i="10"/>
  <c r="BU112" i="11"/>
  <c r="O112" i="9" s="1"/>
  <c r="BG112" i="11"/>
  <c r="AG112" i="10" s="1"/>
  <c r="K107" i="11"/>
  <c r="CY109" i="9" s="1"/>
  <c r="BB106" i="11"/>
  <c r="Q106" i="9" s="1"/>
  <c r="CK101" i="11"/>
  <c r="BA101" i="10" s="1"/>
  <c r="BR101" i="11"/>
  <c r="L101" i="9" s="1"/>
  <c r="O101" i="10"/>
  <c r="BG99" i="11"/>
  <c r="AG99" i="10" s="1"/>
  <c r="CM97" i="11"/>
  <c r="BC97" i="10" s="1"/>
  <c r="N96" i="10"/>
  <c r="BR95" i="11"/>
  <c r="L95" i="9" s="1"/>
  <c r="O95" i="10"/>
  <c r="BY94" i="10"/>
  <c r="BZ94" i="10" s="1"/>
  <c r="AH94" i="9" s="1"/>
  <c r="O83" i="10"/>
  <c r="DE82" i="10"/>
  <c r="CN78" i="11"/>
  <c r="BD78" i="10" s="1"/>
  <c r="CO70" i="11"/>
  <c r="BE70" i="10" s="1"/>
  <c r="BY69" i="10"/>
  <c r="BZ69" i="10" s="1"/>
  <c r="AH69" i="9" s="1"/>
  <c r="K69" i="11"/>
  <c r="CN69" i="9" s="1"/>
  <c r="CI60" i="11"/>
  <c r="W60" i="9" s="1"/>
  <c r="BY58" i="10"/>
  <c r="O49" i="10"/>
  <c r="BS48" i="11"/>
  <c r="M48" i="9" s="1"/>
  <c r="BI43" i="11"/>
  <c r="AI43" i="10" s="1"/>
  <c r="AZ42" i="9"/>
  <c r="BF39" i="11"/>
  <c r="DA39" i="10" s="1"/>
  <c r="N35" i="10"/>
  <c r="BV34" i="11"/>
  <c r="AQ34" i="10" s="1"/>
  <c r="O34" i="10"/>
  <c r="BS21" i="11"/>
  <c r="M21" i="9" s="1"/>
  <c r="O21" i="10"/>
  <c r="N17" i="11"/>
  <c r="I17" i="10" s="1"/>
  <c r="CL13" i="11"/>
  <c r="BB13" i="10" s="1"/>
  <c r="CH4" i="11"/>
  <c r="V4" i="9" s="1"/>
  <c r="EC67" i="10"/>
  <c r="EC59" i="10"/>
  <c r="BT144" i="10"/>
  <c r="AL105" i="9"/>
  <c r="G135" i="11"/>
  <c r="B135" i="9" s="1"/>
  <c r="DE62" i="10"/>
  <c r="DF62" i="10" s="1"/>
  <c r="BV27" i="11"/>
  <c r="AQ27" i="10" s="1"/>
  <c r="O27" i="10"/>
  <c r="EC138" i="10"/>
  <c r="CN146" i="11"/>
  <c r="BD146" i="10" s="1"/>
  <c r="O145" i="10"/>
  <c r="K137" i="11"/>
  <c r="CY139" i="9" s="1"/>
  <c r="N130" i="11"/>
  <c r="I130" i="10" s="1"/>
  <c r="BH123" i="11"/>
  <c r="AH123" i="10" s="1"/>
  <c r="CR121" i="9"/>
  <c r="BY111" i="10"/>
  <c r="BZ111" i="10" s="1"/>
  <c r="AH111" i="9" s="1"/>
  <c r="CM101" i="11"/>
  <c r="BC101" i="10" s="1"/>
  <c r="BE101" i="11"/>
  <c r="CO100" i="11"/>
  <c r="BE100" i="10" s="1"/>
  <c r="BF99" i="11"/>
  <c r="AF99" i="10" s="1"/>
  <c r="BY93" i="10"/>
  <c r="BZ93" i="10" s="1"/>
  <c r="AH93" i="9" s="1"/>
  <c r="BG92" i="11"/>
  <c r="AG92" i="10" s="1"/>
  <c r="AZ82" i="9"/>
  <c r="CL81" i="11"/>
  <c r="BB81" i="10" s="1"/>
  <c r="BY80" i="10"/>
  <c r="BZ80" i="10" s="1"/>
  <c r="AH80" i="9" s="1"/>
  <c r="BA78" i="9"/>
  <c r="AZ76" i="9"/>
  <c r="BI71" i="11"/>
  <c r="AI71" i="10" s="1"/>
  <c r="M66" i="11"/>
  <c r="H66" i="10" s="1"/>
  <c r="CO62" i="11"/>
  <c r="BE62" i="10" s="1"/>
  <c r="O62" i="10"/>
  <c r="BG57" i="11"/>
  <c r="AG57" i="10" s="1"/>
  <c r="BF54" i="11"/>
  <c r="DA54" i="10" s="1"/>
  <c r="BS47" i="11"/>
  <c r="M47" i="9" s="1"/>
  <c r="CH43" i="11"/>
  <c r="V43" i="9" s="1"/>
  <c r="K42" i="11"/>
  <c r="CN42" i="9" s="1"/>
  <c r="CL36" i="11"/>
  <c r="BB36" i="10" s="1"/>
  <c r="BH36" i="11"/>
  <c r="AH36" i="10" s="1"/>
  <c r="AL35" i="11"/>
  <c r="G35" i="9" s="1"/>
  <c r="I16" i="11"/>
  <c r="D16" i="9" s="1"/>
  <c r="BH15" i="11"/>
  <c r="AH15" i="10" s="1"/>
  <c r="BX12" i="11"/>
  <c r="CH12" i="10" s="1"/>
  <c r="N9" i="11"/>
  <c r="I9" i="10" s="1"/>
  <c r="BT109" i="10"/>
  <c r="BR78" i="10"/>
  <c r="DE144" i="10"/>
  <c r="M140" i="10"/>
  <c r="CP140" i="9" s="1"/>
  <c r="N139" i="10"/>
  <c r="CH134" i="11"/>
  <c r="V134" i="9" s="1"/>
  <c r="K131" i="11"/>
  <c r="CY133" i="9" s="1"/>
  <c r="N127" i="10"/>
  <c r="BC116" i="11"/>
  <c r="AC116" i="10" s="1"/>
  <c r="I116" i="11"/>
  <c r="D116" i="10" s="1"/>
  <c r="BE115" i="11"/>
  <c r="AE115" i="10" s="1"/>
  <c r="N113" i="10"/>
  <c r="O112" i="10"/>
  <c r="M109" i="11"/>
  <c r="H109" i="10" s="1"/>
  <c r="N107" i="10"/>
  <c r="K98" i="11"/>
  <c r="CS98" i="10" s="1"/>
  <c r="DE98" i="10"/>
  <c r="N94" i="10"/>
  <c r="O81" i="10"/>
  <c r="CL76" i="11"/>
  <c r="BB76" i="10" s="1"/>
  <c r="CH70" i="11"/>
  <c r="V70" i="9" s="1"/>
  <c r="BY66" i="10"/>
  <c r="BZ66" i="10" s="1"/>
  <c r="AH66" i="9" s="1"/>
  <c r="DE66" i="10"/>
  <c r="BA64" i="9"/>
  <c r="BD63" i="11"/>
  <c r="S63" i="9" s="1"/>
  <c r="BG62" i="11"/>
  <c r="AG62" i="10" s="1"/>
  <c r="N58" i="10"/>
  <c r="BY57" i="10"/>
  <c r="BZ57" i="10" s="1"/>
  <c r="AH57" i="9" s="1"/>
  <c r="CL49" i="11"/>
  <c r="BB49" i="10" s="1"/>
  <c r="BE48" i="11"/>
  <c r="AE48" i="10" s="1"/>
  <c r="CJ33" i="11"/>
  <c r="O18" i="10"/>
  <c r="DE15" i="10"/>
  <c r="BT125" i="10"/>
  <c r="BS97" i="10"/>
  <c r="BY116" i="10"/>
  <c r="BZ116" i="10" s="1"/>
  <c r="AH116" i="9" s="1"/>
  <c r="CR113" i="9"/>
  <c r="BY84" i="10"/>
  <c r="BZ84" i="10" s="1"/>
  <c r="AH84" i="9" s="1"/>
  <c r="BT83" i="11"/>
  <c r="N83" i="9" s="1"/>
  <c r="BF53" i="11"/>
  <c r="DA53" i="10" s="1"/>
  <c r="BY51" i="10"/>
  <c r="BZ51" i="10" s="1"/>
  <c r="AH51" i="9" s="1"/>
  <c r="BY9" i="10"/>
  <c r="BZ9" i="10" s="1"/>
  <c r="AH9" i="9" s="1"/>
  <c r="BA8" i="9"/>
  <c r="AZ5" i="9"/>
  <c r="BR135" i="10"/>
  <c r="CH145" i="11"/>
  <c r="V145" i="9" s="1"/>
  <c r="AL145" i="11"/>
  <c r="G145" i="9" s="1"/>
  <c r="N144" i="10"/>
  <c r="N137" i="10"/>
  <c r="BR136" i="11"/>
  <c r="L136" i="9" s="1"/>
  <c r="K135" i="11"/>
  <c r="CY137" i="9" s="1"/>
  <c r="M133" i="10"/>
  <c r="CP133" i="9" s="1"/>
  <c r="L122" i="11"/>
  <c r="G122" i="10" s="1"/>
  <c r="CL114" i="11"/>
  <c r="BB114" i="10" s="1"/>
  <c r="AP113" i="11"/>
  <c r="CB113" i="10" s="1"/>
  <c r="N111" i="10"/>
  <c r="BB109" i="11"/>
  <c r="Q109" i="9" s="1"/>
  <c r="O104" i="10"/>
  <c r="M101" i="11"/>
  <c r="H101" i="10" s="1"/>
  <c r="BB90" i="11"/>
  <c r="Q90" i="9" s="1"/>
  <c r="BA89" i="9"/>
  <c r="N86" i="10"/>
  <c r="I83" i="11"/>
  <c r="D83" i="10" s="1"/>
  <c r="BA82" i="9"/>
  <c r="CK79" i="11"/>
  <c r="BA79" i="10" s="1"/>
  <c r="O79" i="10"/>
  <c r="CM74" i="11"/>
  <c r="BC74" i="10" s="1"/>
  <c r="CJ73" i="11"/>
  <c r="AZ73" i="10" s="1"/>
  <c r="CO67" i="11"/>
  <c r="BE67" i="10" s="1"/>
  <c r="K64" i="11"/>
  <c r="CY65" i="9" s="1"/>
  <c r="BC63" i="11"/>
  <c r="R63" i="9" s="1"/>
  <c r="BE62" i="11"/>
  <c r="AE62" i="10" s="1"/>
  <c r="AQ59" i="11"/>
  <c r="V59" i="10" s="1"/>
  <c r="M59" i="11"/>
  <c r="H59" i="10" s="1"/>
  <c r="BI58" i="11"/>
  <c r="AI58" i="10" s="1"/>
  <c r="BI53" i="11"/>
  <c r="AI53" i="10" s="1"/>
  <c r="N52" i="10"/>
  <c r="BF49" i="11"/>
  <c r="DA49" i="10" s="1"/>
  <c r="BC48" i="11"/>
  <c r="R48" i="9" s="1"/>
  <c r="CH47" i="11"/>
  <c r="V47" i="9" s="1"/>
  <c r="BS43" i="11"/>
  <c r="AN43" i="10" s="1"/>
  <c r="N38" i="10"/>
  <c r="O37" i="10"/>
  <c r="BY35" i="10"/>
  <c r="BZ35" i="10" s="1"/>
  <c r="AH35" i="9" s="1"/>
  <c r="H35" i="11"/>
  <c r="C35" i="9" s="1"/>
  <c r="I34" i="11"/>
  <c r="D34" i="9" s="1"/>
  <c r="CH33" i="11"/>
  <c r="V33" i="9" s="1"/>
  <c r="N25" i="10"/>
  <c r="N17" i="10"/>
  <c r="BR16" i="11"/>
  <c r="L16" i="9" s="1"/>
  <c r="G14" i="11"/>
  <c r="B14" i="9" s="1"/>
  <c r="N11" i="10"/>
  <c r="O10" i="10"/>
  <c r="BY8" i="11"/>
  <c r="AT8" i="10" s="1"/>
  <c r="N4" i="10"/>
  <c r="AK36" i="32"/>
  <c r="AF36" i="9" s="1"/>
  <c r="DZ130" i="7"/>
  <c r="AH130" i="32" s="1"/>
  <c r="DV111" i="7"/>
  <c r="AD111" i="32" s="1"/>
  <c r="DV99" i="7"/>
  <c r="AD99" i="32" s="1"/>
  <c r="DZ70" i="7"/>
  <c r="AH70" i="32" s="1"/>
  <c r="EB63" i="7"/>
  <c r="CX63" i="10" s="1"/>
  <c r="EB59" i="7"/>
  <c r="CX59" i="10" s="1"/>
  <c r="EF57" i="7"/>
  <c r="EA56" i="7"/>
  <c r="AI56" i="32" s="1"/>
  <c r="AK53" i="32"/>
  <c r="AF53" i="9" s="1"/>
  <c r="DZ35" i="7"/>
  <c r="AH35" i="32" s="1"/>
  <c r="DX15" i="7"/>
  <c r="AF15" i="32" s="1"/>
  <c r="EB12" i="7"/>
  <c r="CX12" i="10" s="1"/>
  <c r="DY10" i="7"/>
  <c r="AG10" i="32" s="1"/>
  <c r="DW115" i="7"/>
  <c r="AE115" i="32" s="1"/>
  <c r="EB99" i="7"/>
  <c r="CX99" i="10" s="1"/>
  <c r="EE96" i="7"/>
  <c r="AK89" i="32"/>
  <c r="AF89" i="9" s="1"/>
  <c r="EB81" i="7"/>
  <c r="CX81" i="10" s="1"/>
  <c r="AK9" i="32"/>
  <c r="AF9" i="9" s="1"/>
  <c r="DX141" i="7"/>
  <c r="AF141" i="32" s="1"/>
  <c r="DZ39" i="7"/>
  <c r="AH39" i="32" s="1"/>
  <c r="EC130" i="7"/>
  <c r="EE114" i="7"/>
  <c r="EF23" i="7"/>
  <c r="EE18" i="7"/>
  <c r="DV15" i="7"/>
  <c r="AD15" i="32" s="1"/>
  <c r="AK14" i="32"/>
  <c r="AF14" i="9" s="1"/>
  <c r="EB123" i="7"/>
  <c r="CX123" i="10" s="1"/>
  <c r="ED69" i="7"/>
  <c r="AK45" i="32"/>
  <c r="AF45" i="9" s="1"/>
  <c r="EB38" i="7"/>
  <c r="CX38" i="10" s="1"/>
  <c r="EF12" i="7"/>
  <c r="DZ11" i="7"/>
  <c r="AH11" i="32" s="1"/>
  <c r="AK61" i="32"/>
  <c r="AF61" i="9" s="1"/>
  <c r="AK55" i="32"/>
  <c r="AF55" i="9" s="1"/>
  <c r="EA101" i="7"/>
  <c r="AI101" i="32" s="1"/>
  <c r="AK39" i="32"/>
  <c r="AF39" i="9" s="1"/>
  <c r="AK8" i="32"/>
  <c r="AF8" i="9" s="1"/>
  <c r="AK49" i="32"/>
  <c r="AF49" i="9" s="1"/>
  <c r="DV145" i="7"/>
  <c r="AD145" i="32" s="1"/>
  <c r="EG130" i="7"/>
  <c r="AK126" i="32"/>
  <c r="AF126" i="9" s="1"/>
  <c r="DV121" i="7"/>
  <c r="AD121" i="32" s="1"/>
  <c r="EF114" i="7"/>
  <c r="EC81" i="7"/>
  <c r="AK75" i="32"/>
  <c r="AF75" i="9" s="1"/>
  <c r="DY66" i="7"/>
  <c r="AG66" i="32" s="1"/>
  <c r="EB45" i="7"/>
  <c r="CX45" i="10" s="1"/>
  <c r="EG35" i="7"/>
  <c r="DW27" i="7"/>
  <c r="AE27" i="32" s="1"/>
  <c r="ED17" i="7"/>
  <c r="G146" i="35"/>
  <c r="C146" i="34" s="1"/>
  <c r="AP144" i="35"/>
  <c r="P144" i="33" s="1"/>
  <c r="Q114" i="34"/>
  <c r="L110" i="35"/>
  <c r="H110" i="34" s="1"/>
  <c r="R105" i="34"/>
  <c r="P101" i="34"/>
  <c r="Y100" i="35"/>
  <c r="J100" i="33" s="1"/>
  <c r="W99" i="35"/>
  <c r="S99" i="34" s="1"/>
  <c r="H99" i="35"/>
  <c r="D99" i="33" s="1"/>
  <c r="AM97" i="35"/>
  <c r="BI97" i="10" s="1"/>
  <c r="O93" i="34"/>
  <c r="R90" i="34"/>
  <c r="R89" i="34"/>
  <c r="R87" i="34"/>
  <c r="H87" i="35"/>
  <c r="D87" i="33" s="1"/>
  <c r="AN85" i="35"/>
  <c r="AB85" i="9" s="1"/>
  <c r="J85" i="35"/>
  <c r="F85" i="34" s="1"/>
  <c r="AR83" i="35"/>
  <c r="CK83" i="10" s="1"/>
  <c r="AS80" i="35"/>
  <c r="BO80" i="10" s="1"/>
  <c r="AR77" i="35"/>
  <c r="M77" i="35"/>
  <c r="I77" i="34" s="1"/>
  <c r="L73" i="35"/>
  <c r="H73" i="34" s="1"/>
  <c r="AN67" i="35"/>
  <c r="BJ67" i="10" s="1"/>
  <c r="O61" i="34"/>
  <c r="N56" i="35"/>
  <c r="J56" i="34" s="1"/>
  <c r="G51" i="35"/>
  <c r="C51" i="33" s="1"/>
  <c r="AO42" i="35"/>
  <c r="AC42" i="9" s="1"/>
  <c r="I33" i="35"/>
  <c r="K23" i="35"/>
  <c r="G23" i="34" s="1"/>
  <c r="AR19" i="35"/>
  <c r="CK19" i="10" s="1"/>
  <c r="K17" i="35"/>
  <c r="G17" i="34" s="1"/>
  <c r="I12" i="35"/>
  <c r="E12" i="33" s="1"/>
  <c r="M11" i="35"/>
  <c r="I11" i="34" s="1"/>
  <c r="N9" i="35"/>
  <c r="J9" i="34" s="1"/>
  <c r="AS7" i="35"/>
  <c r="CL7" i="10" s="1"/>
  <c r="AT5" i="35"/>
  <c r="AT143" i="35"/>
  <c r="O139" i="34"/>
  <c r="AB138" i="35"/>
  <c r="X138" i="34" s="1"/>
  <c r="O134" i="34"/>
  <c r="AA119" i="35"/>
  <c r="CU119" i="10" s="1"/>
  <c r="J117" i="35"/>
  <c r="F117" i="33" s="1"/>
  <c r="X104" i="35"/>
  <c r="T104" i="34" s="1"/>
  <c r="M80" i="35"/>
  <c r="I80" i="34" s="1"/>
  <c r="AA68" i="35"/>
  <c r="AS60" i="35"/>
  <c r="BO60" i="10" s="1"/>
  <c r="O59" i="34"/>
  <c r="W56" i="35"/>
  <c r="S56" i="34" s="1"/>
  <c r="AR51" i="35"/>
  <c r="BN51" i="10" s="1"/>
  <c r="AO50" i="35"/>
  <c r="BK50" i="10" s="1"/>
  <c r="G50" i="35"/>
  <c r="C50" i="33" s="1"/>
  <c r="AS49" i="35"/>
  <c r="O47" i="34"/>
  <c r="AR42" i="35"/>
  <c r="BN42" i="10" s="1"/>
  <c r="AQ41" i="35"/>
  <c r="BM41" i="10" s="1"/>
  <c r="AB37" i="35"/>
  <c r="X37" i="34" s="1"/>
  <c r="R32" i="34"/>
  <c r="R30" i="34"/>
  <c r="K27" i="35"/>
  <c r="G27" i="34" s="1"/>
  <c r="P25" i="34"/>
  <c r="Q22" i="34"/>
  <c r="N19" i="35"/>
  <c r="J19" i="34" s="1"/>
  <c r="O16" i="34"/>
  <c r="L12" i="35"/>
  <c r="H12" i="34" s="1"/>
  <c r="AR8" i="35"/>
  <c r="BN8" i="10" s="1"/>
  <c r="J8" i="35"/>
  <c r="F8" i="33" s="1"/>
  <c r="AR7" i="35"/>
  <c r="CK7" i="10" s="1"/>
  <c r="M7" i="35"/>
  <c r="I7" i="34" s="1"/>
  <c r="M145" i="35"/>
  <c r="AQ144" i="35"/>
  <c r="CJ144" i="10" s="1"/>
  <c r="AR143" i="35"/>
  <c r="CK143" i="10" s="1"/>
  <c r="AO131" i="35"/>
  <c r="AC131" i="9" s="1"/>
  <c r="O131" i="34"/>
  <c r="O130" i="34"/>
  <c r="O127" i="34"/>
  <c r="P121" i="34"/>
  <c r="W112" i="35"/>
  <c r="O111" i="34"/>
  <c r="P107" i="34"/>
  <c r="H103" i="35"/>
  <c r="D103" i="34" s="1"/>
  <c r="AO101" i="35"/>
  <c r="AC101" i="9" s="1"/>
  <c r="X100" i="35"/>
  <c r="I100" i="33" s="1"/>
  <c r="K99" i="35"/>
  <c r="G99" i="34" s="1"/>
  <c r="M97" i="35"/>
  <c r="I97" i="34" s="1"/>
  <c r="AN80" i="35"/>
  <c r="BJ80" i="10" s="1"/>
  <c r="G80" i="35"/>
  <c r="C80" i="33" s="1"/>
  <c r="AP69" i="35"/>
  <c r="AD69" i="9" s="1"/>
  <c r="AR68" i="35"/>
  <c r="BN68" i="10" s="1"/>
  <c r="AD63" i="35"/>
  <c r="Z63" i="34" s="1"/>
  <c r="K26" i="35"/>
  <c r="G26" i="34" s="1"/>
  <c r="AA19" i="35"/>
  <c r="CU19" i="10" s="1"/>
  <c r="AS124" i="35"/>
  <c r="T109" i="33"/>
  <c r="AM104" i="35"/>
  <c r="AE104" i="34" s="1"/>
  <c r="O90" i="34"/>
  <c r="O78" i="34"/>
  <c r="G76" i="35"/>
  <c r="C76" i="33" s="1"/>
  <c r="R75" i="34"/>
  <c r="J73" i="35"/>
  <c r="F73" i="33" s="1"/>
  <c r="AD68" i="35"/>
  <c r="Z68" i="34" s="1"/>
  <c r="AA66" i="35"/>
  <c r="AN65" i="35"/>
  <c r="N65" i="33" s="1"/>
  <c r="N61" i="35"/>
  <c r="J61" i="34" s="1"/>
  <c r="J60" i="35"/>
  <c r="M51" i="35"/>
  <c r="I51" i="34" s="1"/>
  <c r="AS47" i="35"/>
  <c r="CL47" i="10" s="1"/>
  <c r="G44" i="35"/>
  <c r="C44" i="33" s="1"/>
  <c r="G43" i="35"/>
  <c r="C43" i="33" s="1"/>
  <c r="H42" i="35"/>
  <c r="D42" i="33" s="1"/>
  <c r="AO39" i="35"/>
  <c r="BK39" i="10" s="1"/>
  <c r="P34" i="34"/>
  <c r="X32" i="35"/>
  <c r="I32" i="33" s="1"/>
  <c r="AT25" i="35"/>
  <c r="BP25" i="10" s="1"/>
  <c r="R19" i="34"/>
  <c r="O13" i="34"/>
  <c r="R8" i="34"/>
  <c r="G6" i="35"/>
  <c r="H5" i="35"/>
  <c r="D5" i="34" s="1"/>
  <c r="H146" i="35"/>
  <c r="D146" i="34" s="1"/>
  <c r="AQ142" i="35"/>
  <c r="CJ142" i="10" s="1"/>
  <c r="AN141" i="35"/>
  <c r="AB141" i="9" s="1"/>
  <c r="J140" i="35"/>
  <c r="F140" i="33" s="1"/>
  <c r="AR137" i="35"/>
  <c r="CK137" i="10" s="1"/>
  <c r="M136" i="35"/>
  <c r="I136" i="34" s="1"/>
  <c r="AN134" i="35"/>
  <c r="AB134" i="9" s="1"/>
  <c r="O120" i="34"/>
  <c r="P119" i="34"/>
  <c r="AR114" i="35"/>
  <c r="BN114" i="10" s="1"/>
  <c r="AO113" i="35"/>
  <c r="BK113" i="10" s="1"/>
  <c r="G110" i="35"/>
  <c r="C110" i="33" s="1"/>
  <c r="AT105" i="35"/>
  <c r="BP105" i="10" s="1"/>
  <c r="K103" i="35"/>
  <c r="G103" i="34" s="1"/>
  <c r="G102" i="35"/>
  <c r="AQ100" i="35"/>
  <c r="CJ100" i="10" s="1"/>
  <c r="O99" i="34"/>
  <c r="O98" i="34"/>
  <c r="P97" i="34"/>
  <c r="Z95" i="35"/>
  <c r="K95" i="33" s="1"/>
  <c r="G94" i="35"/>
  <c r="C94" i="33" s="1"/>
  <c r="W93" i="35"/>
  <c r="H93" i="33" s="1"/>
  <c r="AM92" i="35"/>
  <c r="R83" i="34"/>
  <c r="R82" i="34"/>
  <c r="G81" i="35"/>
  <c r="C81" i="33" s="1"/>
  <c r="R80" i="34"/>
  <c r="Q67" i="34"/>
  <c r="AQ63" i="35"/>
  <c r="BM63" i="10" s="1"/>
  <c r="AN58" i="35"/>
  <c r="G58" i="35"/>
  <c r="C58" i="33" s="1"/>
  <c r="O57" i="34"/>
  <c r="K51" i="35"/>
  <c r="G51" i="34" s="1"/>
  <c r="AR47" i="35"/>
  <c r="BN47" i="10" s="1"/>
  <c r="K47" i="35"/>
  <c r="G47" i="34" s="1"/>
  <c r="H40" i="35"/>
  <c r="D40" i="34" s="1"/>
  <c r="J37" i="35"/>
  <c r="F37" i="33" s="1"/>
  <c r="O32" i="34"/>
  <c r="O30" i="34"/>
  <c r="O29" i="34"/>
  <c r="P28" i="34"/>
  <c r="I26" i="35"/>
  <c r="E26" i="33" s="1"/>
  <c r="AO23" i="35"/>
  <c r="AC23" i="9" s="1"/>
  <c r="AP22" i="35"/>
  <c r="AD22" i="9" s="1"/>
  <c r="Q7" i="34"/>
  <c r="M138" i="35"/>
  <c r="I138" i="34" s="1"/>
  <c r="I133" i="35"/>
  <c r="E133" i="33" s="1"/>
  <c r="J131" i="35"/>
  <c r="F131" i="34" s="1"/>
  <c r="AN129" i="35"/>
  <c r="BJ129" i="10" s="1"/>
  <c r="AQ128" i="35"/>
  <c r="BM128" i="10" s="1"/>
  <c r="N126" i="35"/>
  <c r="J126" i="34" s="1"/>
  <c r="AR124" i="35"/>
  <c r="BN124" i="10" s="1"/>
  <c r="AC116" i="35"/>
  <c r="Y116" i="34" s="1"/>
  <c r="T45" i="33"/>
  <c r="AP27" i="35"/>
  <c r="T20" i="33"/>
  <c r="O146" i="34"/>
  <c r="Q144" i="34"/>
  <c r="H142" i="35"/>
  <c r="D142" i="33" s="1"/>
  <c r="G140" i="35"/>
  <c r="C140" i="34" s="1"/>
  <c r="G138" i="35"/>
  <c r="C138" i="33" s="1"/>
  <c r="R137" i="34"/>
  <c r="O136" i="34"/>
  <c r="R135" i="34"/>
  <c r="H134" i="35"/>
  <c r="D134" i="33" s="1"/>
  <c r="G133" i="35"/>
  <c r="C133" i="33" s="1"/>
  <c r="R132" i="34"/>
  <c r="AO118" i="35"/>
  <c r="AC118" i="9" s="1"/>
  <c r="M111" i="35"/>
  <c r="I111" i="34" s="1"/>
  <c r="I110" i="35"/>
  <c r="M108" i="35"/>
  <c r="I108" i="34" s="1"/>
  <c r="AQ107" i="35"/>
  <c r="CJ107" i="10" s="1"/>
  <c r="AQ106" i="35"/>
  <c r="CJ106" i="10" s="1"/>
  <c r="AN104" i="35"/>
  <c r="BJ104" i="10" s="1"/>
  <c r="AM102" i="35"/>
  <c r="AA102" i="9" s="1"/>
  <c r="P102" i="34"/>
  <c r="O96" i="34"/>
  <c r="O95" i="34"/>
  <c r="P94" i="34"/>
  <c r="AM88" i="35"/>
  <c r="BI88" i="10" s="1"/>
  <c r="AQ87" i="35"/>
  <c r="CJ87" i="10" s="1"/>
  <c r="I87" i="35"/>
  <c r="E87" i="33" s="1"/>
  <c r="AS86" i="35"/>
  <c r="O85" i="34"/>
  <c r="P83" i="34"/>
  <c r="P82" i="34"/>
  <c r="AO76" i="35"/>
  <c r="BK76" i="10" s="1"/>
  <c r="K72" i="35"/>
  <c r="G72" i="34" s="1"/>
  <c r="W65" i="35"/>
  <c r="H65" i="33" s="1"/>
  <c r="Q61" i="34"/>
  <c r="AT54" i="35"/>
  <c r="AL54" i="34" s="1"/>
  <c r="Y49" i="35"/>
  <c r="J49" i="33" s="1"/>
  <c r="J47" i="35"/>
  <c r="F47" i="33" s="1"/>
  <c r="T42" i="33"/>
  <c r="Q41" i="34"/>
  <c r="K39" i="35"/>
  <c r="G39" i="34" s="1"/>
  <c r="L38" i="35"/>
  <c r="H38" i="34" s="1"/>
  <c r="I37" i="35"/>
  <c r="E37" i="33" s="1"/>
  <c r="AQ34" i="35"/>
  <c r="CJ34" i="10" s="1"/>
  <c r="N34" i="35"/>
  <c r="J34" i="34" s="1"/>
  <c r="AR33" i="35"/>
  <c r="BN33" i="10" s="1"/>
  <c r="N29" i="35"/>
  <c r="J29" i="34" s="1"/>
  <c r="P27" i="34"/>
  <c r="L26" i="35"/>
  <c r="H26" i="34" s="1"/>
  <c r="L25" i="35"/>
  <c r="H25" i="34" s="1"/>
  <c r="M23" i="35"/>
  <c r="I23" i="34" s="1"/>
  <c r="AO20" i="35"/>
  <c r="BK20" i="10" s="1"/>
  <c r="H14" i="35"/>
  <c r="D14" i="33" s="1"/>
  <c r="AS11" i="35"/>
  <c r="AK11" i="34" s="1"/>
  <c r="J11" i="35"/>
  <c r="F11" i="33" s="1"/>
  <c r="AR10" i="35"/>
  <c r="AJ10" i="34" s="1"/>
  <c r="AS9" i="35"/>
  <c r="BO9" i="10" s="1"/>
  <c r="O6" i="34"/>
  <c r="DG99" i="7"/>
  <c r="DF99" i="7"/>
  <c r="BH95" i="7"/>
  <c r="CN95" i="10" s="1"/>
  <c r="BB95" i="7"/>
  <c r="I95" i="32" s="1"/>
  <c r="BY66" i="9"/>
  <c r="CA66" i="9" s="1"/>
  <c r="CZ44" i="7"/>
  <c r="Y44" i="32" s="1"/>
  <c r="DF44" i="7"/>
  <c r="CZ20" i="7"/>
  <c r="Y20" i="32" s="1"/>
  <c r="DE20" i="7"/>
  <c r="CF13" i="7"/>
  <c r="BG146" i="32"/>
  <c r="BA137" i="32"/>
  <c r="BF134" i="32"/>
  <c r="BF107" i="32"/>
  <c r="BF103" i="32"/>
  <c r="BF102" i="32"/>
  <c r="BA97" i="32"/>
  <c r="BA88" i="32"/>
  <c r="BG77" i="32"/>
  <c r="BB73" i="32"/>
  <c r="BB69" i="32"/>
  <c r="BG63" i="32"/>
  <c r="BA62" i="32"/>
  <c r="BF54" i="32"/>
  <c r="BA52" i="32"/>
  <c r="BA51" i="32"/>
  <c r="BB45" i="32"/>
  <c r="BF33" i="32"/>
  <c r="BB28" i="32"/>
  <c r="BB18" i="32"/>
  <c r="BB10" i="32"/>
  <c r="BB4" i="32"/>
  <c r="DE146" i="7"/>
  <c r="BT146" i="9"/>
  <c r="L146" i="7"/>
  <c r="E146" i="32" s="1"/>
  <c r="AO145" i="32"/>
  <c r="BH142" i="7"/>
  <c r="CN142" i="10" s="1"/>
  <c r="BI138" i="7"/>
  <c r="CO138" i="10" s="1"/>
  <c r="DC137" i="7"/>
  <c r="AB137" i="32" s="1"/>
  <c r="BG137" i="7"/>
  <c r="N137" i="32" s="1"/>
  <c r="CG134" i="7"/>
  <c r="CB130" i="7"/>
  <c r="R130" i="32" s="1"/>
  <c r="AQ129" i="32"/>
  <c r="CC126" i="7"/>
  <c r="S126" i="32" s="1"/>
  <c r="CX124" i="7"/>
  <c r="W124" i="32" s="1"/>
  <c r="DB122" i="7"/>
  <c r="AA122" i="32" s="1"/>
  <c r="CC122" i="7"/>
  <c r="S122" i="32" s="1"/>
  <c r="DC121" i="7"/>
  <c r="AB121" i="32" s="1"/>
  <c r="CX120" i="7"/>
  <c r="W120" i="32" s="1"/>
  <c r="BC117" i="7"/>
  <c r="J117" i="32" s="1"/>
  <c r="BE116" i="7"/>
  <c r="L116" i="32" s="1"/>
  <c r="AO111" i="32"/>
  <c r="BM108" i="7"/>
  <c r="S108" i="7"/>
  <c r="BK106" i="7"/>
  <c r="CQ106" i="10" s="1"/>
  <c r="AO106" i="32"/>
  <c r="BH105" i="7"/>
  <c r="BN105" i="7" s="1"/>
  <c r="CF33" i="7"/>
  <c r="BA146" i="32"/>
  <c r="BA134" i="32"/>
  <c r="BA70" i="32"/>
  <c r="BG56" i="32"/>
  <c r="BA22" i="32"/>
  <c r="BA16" i="32"/>
  <c r="BF14" i="32"/>
  <c r="BF7" i="32"/>
  <c r="BG5" i="32"/>
  <c r="BY145" i="9"/>
  <c r="BV145" i="9" s="1"/>
  <c r="CJ144" i="7"/>
  <c r="CF142" i="7"/>
  <c r="CY141" i="7"/>
  <c r="X141" i="32" s="1"/>
  <c r="CA141" i="7"/>
  <c r="Q141" i="32" s="1"/>
  <c r="AN141" i="32"/>
  <c r="AM141" i="32"/>
  <c r="AO140" i="32"/>
  <c r="CD135" i="7"/>
  <c r="T135" i="32" s="1"/>
  <c r="BK135" i="7"/>
  <c r="CQ135" i="10" s="1"/>
  <c r="BY133" i="9"/>
  <c r="BZ133" i="9" s="1"/>
  <c r="BM133" i="9"/>
  <c r="CZ130" i="7"/>
  <c r="Y130" i="32" s="1"/>
  <c r="M130" i="7"/>
  <c r="F130" i="32" s="1"/>
  <c r="CI129" i="7"/>
  <c r="CF127" i="7"/>
  <c r="DA126" i="7"/>
  <c r="Z126" i="32" s="1"/>
  <c r="BH125" i="9"/>
  <c r="DG124" i="7"/>
  <c r="DE123" i="7"/>
  <c r="CI121" i="7"/>
  <c r="BC120" i="7"/>
  <c r="J120" i="32" s="1"/>
  <c r="CE117" i="7"/>
  <c r="U117" i="32" s="1"/>
  <c r="AQ117" i="32"/>
  <c r="DH113" i="7"/>
  <c r="DD112" i="7"/>
  <c r="CZ108" i="7"/>
  <c r="Y108" i="32" s="1"/>
  <c r="BC107" i="7"/>
  <c r="J107" i="32" s="1"/>
  <c r="BC105" i="7"/>
  <c r="J105" i="32" s="1"/>
  <c r="S105" i="7"/>
  <c r="CB104" i="7"/>
  <c r="R104" i="32" s="1"/>
  <c r="DF20" i="7"/>
  <c r="BB75" i="32"/>
  <c r="BF32" i="32"/>
  <c r="DG136" i="7"/>
  <c r="BL118" i="7"/>
  <c r="BP117" i="9"/>
  <c r="BB117" i="9"/>
  <c r="BD91" i="7"/>
  <c r="K91" i="32" s="1"/>
  <c r="BJ91" i="7"/>
  <c r="CP91" i="10" s="1"/>
  <c r="AI73" i="9"/>
  <c r="I73" i="7"/>
  <c r="B73" i="32" s="1"/>
  <c r="CY62" i="7"/>
  <c r="X62" i="32" s="1"/>
  <c r="DE62" i="7"/>
  <c r="I55" i="7"/>
  <c r="B55" i="32" s="1"/>
  <c r="O55" i="7"/>
  <c r="CD45" i="7"/>
  <c r="T45" i="32" s="1"/>
  <c r="DE11" i="7"/>
  <c r="DF11" i="7"/>
  <c r="BB139" i="32"/>
  <c r="BG129" i="32"/>
  <c r="BG109" i="32"/>
  <c r="BA98" i="32"/>
  <c r="BG94" i="32"/>
  <c r="BG90" i="32"/>
  <c r="BB81" i="32"/>
  <c r="BF72" i="32"/>
  <c r="BA26" i="32"/>
  <c r="BA14" i="32"/>
  <c r="BQ146" i="9"/>
  <c r="CF145" i="7"/>
  <c r="AO143" i="32"/>
  <c r="AQ142" i="32"/>
  <c r="BB142" i="9"/>
  <c r="CG140" i="9"/>
  <c r="CH140" i="9" s="1"/>
  <c r="BY140" i="9"/>
  <c r="BZ140" i="9" s="1"/>
  <c r="L136" i="7"/>
  <c r="E136" i="32" s="1"/>
  <c r="CI135" i="7"/>
  <c r="BM133" i="7"/>
  <c r="BE132" i="7"/>
  <c r="L132" i="32" s="1"/>
  <c r="DD130" i="7"/>
  <c r="CB129" i="7"/>
  <c r="R129" i="32" s="1"/>
  <c r="BD129" i="7"/>
  <c r="K129" i="32" s="1"/>
  <c r="BE128" i="7"/>
  <c r="L128" i="32" s="1"/>
  <c r="AQ127" i="32"/>
  <c r="DF125" i="7"/>
  <c r="CH125" i="7"/>
  <c r="BJ124" i="7"/>
  <c r="CP124" i="10" s="1"/>
  <c r="DD123" i="7"/>
  <c r="CX123" i="7"/>
  <c r="W123" i="32" s="1"/>
  <c r="CJ120" i="7"/>
  <c r="DF117" i="7"/>
  <c r="CG115" i="9"/>
  <c r="CJ115" i="9" s="1"/>
  <c r="DF113" i="7"/>
  <c r="CI113" i="7"/>
  <c r="CN113" i="7" s="1"/>
  <c r="CX111" i="7"/>
  <c r="W111" i="32" s="1"/>
  <c r="BZ111" i="7"/>
  <c r="P111" i="32" s="1"/>
  <c r="BJ108" i="7"/>
  <c r="CP108" i="10" s="1"/>
  <c r="P108" i="7"/>
  <c r="BH107" i="7"/>
  <c r="CT107" i="10" s="1"/>
  <c r="DF104" i="7"/>
  <c r="BG85" i="7"/>
  <c r="N85" i="32" s="1"/>
  <c r="BM85" i="7"/>
  <c r="BE73" i="7"/>
  <c r="L73" i="32" s="1"/>
  <c r="BJ73" i="7"/>
  <c r="CP73" i="10" s="1"/>
  <c r="BK73" i="7"/>
  <c r="CQ73" i="10" s="1"/>
  <c r="BC68" i="7"/>
  <c r="J68" i="32" s="1"/>
  <c r="BI68" i="7"/>
  <c r="CO68" i="10" s="1"/>
  <c r="CA38" i="7"/>
  <c r="Q38" i="32" s="1"/>
  <c r="CH38" i="7"/>
  <c r="DH24" i="7"/>
  <c r="BA142" i="32"/>
  <c r="BG84" i="32"/>
  <c r="BB72" i="32"/>
  <c r="BB68" i="32"/>
  <c r="BF21" i="32"/>
  <c r="DB143" i="7"/>
  <c r="AA143" i="32" s="1"/>
  <c r="CH143" i="7"/>
  <c r="BM143" i="9"/>
  <c r="CG143" i="9"/>
  <c r="CD143" i="9" s="1"/>
  <c r="AO139" i="32"/>
  <c r="CE138" i="7"/>
  <c r="U138" i="32" s="1"/>
  <c r="CF137" i="7"/>
  <c r="CK136" i="7"/>
  <c r="AQ136" i="32"/>
  <c r="CD134" i="7"/>
  <c r="T134" i="32" s="1"/>
  <c r="CH132" i="7"/>
  <c r="CI131" i="7"/>
  <c r="CC128" i="7"/>
  <c r="S128" i="32" s="1"/>
  <c r="AO127" i="32"/>
  <c r="AQ126" i="32"/>
  <c r="BZ125" i="7"/>
  <c r="P125" i="32" s="1"/>
  <c r="CH124" i="7"/>
  <c r="DE119" i="7"/>
  <c r="BC119" i="7"/>
  <c r="J119" i="32" s="1"/>
  <c r="CJ118" i="7"/>
  <c r="BM118" i="7"/>
  <c r="BJ117" i="7"/>
  <c r="CP117" i="10" s="1"/>
  <c r="BQ114" i="9"/>
  <c r="BK110" i="7"/>
  <c r="CQ110" i="10" s="1"/>
  <c r="BK108" i="7"/>
  <c r="CQ108" i="10" s="1"/>
  <c r="Q107" i="7"/>
  <c r="CX104" i="7"/>
  <c r="W104" i="32" s="1"/>
  <c r="CZ103" i="7"/>
  <c r="Y103" i="32" s="1"/>
  <c r="BY125" i="9"/>
  <c r="BZ125" i="9" s="1"/>
  <c r="BB130" i="32"/>
  <c r="BM130" i="32" s="1"/>
  <c r="BB126" i="32"/>
  <c r="BA124" i="32"/>
  <c r="BF118" i="32"/>
  <c r="BA115" i="32"/>
  <c r="BJ115" i="32" s="1"/>
  <c r="BA112" i="32"/>
  <c r="BA105" i="32"/>
  <c r="BA65" i="32"/>
  <c r="BF40" i="32"/>
  <c r="BM146" i="9"/>
  <c r="CG146" i="9"/>
  <c r="CE146" i="9" s="1"/>
  <c r="BB126" i="9"/>
  <c r="CY95" i="7"/>
  <c r="X95" i="32" s="1"/>
  <c r="DE95" i="7"/>
  <c r="Q92" i="7"/>
  <c r="P92" i="7"/>
  <c r="DH76" i="7"/>
  <c r="DB76" i="7"/>
  <c r="AA76" i="32" s="1"/>
  <c r="DD68" i="7"/>
  <c r="CY68" i="7"/>
  <c r="X68" i="32" s="1"/>
  <c r="CY56" i="7"/>
  <c r="X56" i="32" s="1"/>
  <c r="DE56" i="7"/>
  <c r="BF141" i="32"/>
  <c r="BF137" i="32"/>
  <c r="BF120" i="32"/>
  <c r="BF101" i="32"/>
  <c r="BF93" i="32"/>
  <c r="BF91" i="32"/>
  <c r="BF88" i="32"/>
  <c r="BB86" i="32"/>
  <c r="BB74" i="32"/>
  <c r="BG69" i="32"/>
  <c r="BG61" i="32"/>
  <c r="BF50" i="32"/>
  <c r="BA49" i="32"/>
  <c r="BG48" i="32"/>
  <c r="BA38" i="32"/>
  <c r="BA29" i="32"/>
  <c r="BF10" i="32"/>
  <c r="BF6" i="32"/>
  <c r="DF146" i="7"/>
  <c r="CH146" i="7"/>
  <c r="BH146" i="7"/>
  <c r="CT146" i="10" s="1"/>
  <c r="T146" i="7"/>
  <c r="DB145" i="7"/>
  <c r="AA145" i="32" s="1"/>
  <c r="BP145" i="9"/>
  <c r="BZ143" i="7"/>
  <c r="P143" i="32" s="1"/>
  <c r="CI142" i="7"/>
  <c r="BY142" i="9"/>
  <c r="CA142" i="9" s="1"/>
  <c r="DH141" i="7"/>
  <c r="CB139" i="7"/>
  <c r="R139" i="32" s="1"/>
  <c r="AO138" i="32"/>
  <c r="DH137" i="7"/>
  <c r="CI136" i="7"/>
  <c r="BE136" i="7"/>
  <c r="L136" i="32" s="1"/>
  <c r="CG134" i="9"/>
  <c r="CJ134" i="9" s="1"/>
  <c r="BJ127" i="7"/>
  <c r="CP127" i="10" s="1"/>
  <c r="BY127" i="9"/>
  <c r="BV127" i="9" s="1"/>
  <c r="BM127" i="9"/>
  <c r="AO126" i="32"/>
  <c r="DC123" i="7"/>
  <c r="AB123" i="32" s="1"/>
  <c r="DI122" i="7"/>
  <c r="R119" i="7"/>
  <c r="BF118" i="7"/>
  <c r="M118" i="32" s="1"/>
  <c r="BG116" i="7"/>
  <c r="N116" i="32" s="1"/>
  <c r="I114" i="7"/>
  <c r="B114" i="32" s="1"/>
  <c r="CF113" i="7"/>
  <c r="BE112" i="7"/>
  <c r="L112" i="32" s="1"/>
  <c r="CE111" i="7"/>
  <c r="U111" i="32" s="1"/>
  <c r="AM110" i="32"/>
  <c r="N110" i="7"/>
  <c r="G110" i="32" s="1"/>
  <c r="CJ109" i="7"/>
  <c r="I107" i="7"/>
  <c r="B107" i="32" s="1"/>
  <c r="DD106" i="7"/>
  <c r="L106" i="7"/>
  <c r="E106" i="32" s="1"/>
  <c r="CF105" i="7"/>
  <c r="R105" i="7"/>
  <c r="AQ104" i="32"/>
  <c r="I65" i="7"/>
  <c r="B65" i="32" s="1"/>
  <c r="J65" i="7"/>
  <c r="C65" i="32" s="1"/>
  <c r="P65" i="7"/>
  <c r="AO98" i="32"/>
  <c r="CE97" i="7"/>
  <c r="U97" i="32" s="1"/>
  <c r="BG97" i="7"/>
  <c r="N97" i="32" s="1"/>
  <c r="BP97" i="9"/>
  <c r="BG96" i="7"/>
  <c r="N96" i="32" s="1"/>
  <c r="L95" i="7"/>
  <c r="E95" i="32" s="1"/>
  <c r="AO92" i="32"/>
  <c r="O92" i="7"/>
  <c r="BH89" i="7"/>
  <c r="T89" i="7"/>
  <c r="BK88" i="7"/>
  <c r="CQ88" i="10" s="1"/>
  <c r="CF87" i="7"/>
  <c r="DG86" i="7"/>
  <c r="BE85" i="7"/>
  <c r="L85" i="32" s="1"/>
  <c r="DH83" i="7"/>
  <c r="CF82" i="7"/>
  <c r="DC81" i="7"/>
  <c r="AB81" i="32" s="1"/>
  <c r="BM80" i="7"/>
  <c r="BK77" i="7"/>
  <c r="CQ77" i="10" s="1"/>
  <c r="CG76" i="9"/>
  <c r="CF76" i="9" s="1"/>
  <c r="BQ75" i="9"/>
  <c r="AQ73" i="32"/>
  <c r="T72" i="7"/>
  <c r="BQ71" i="9"/>
  <c r="AO71" i="32"/>
  <c r="BM70" i="7"/>
  <c r="Q70" i="7"/>
  <c r="BJ69" i="7"/>
  <c r="CP69" i="10" s="1"/>
  <c r="CZ66" i="7"/>
  <c r="Y66" i="32" s="1"/>
  <c r="DB65" i="7"/>
  <c r="AA65" i="32" s="1"/>
  <c r="DD62" i="7"/>
  <c r="CK60" i="7"/>
  <c r="BI58" i="7"/>
  <c r="CO58" i="10" s="1"/>
  <c r="AN58" i="32"/>
  <c r="CX56" i="7"/>
  <c r="W56" i="32" s="1"/>
  <c r="CD52" i="7"/>
  <c r="T52" i="32" s="1"/>
  <c r="BK45" i="7"/>
  <c r="CQ45" i="10" s="1"/>
  <c r="S44" i="7"/>
  <c r="CK42" i="7"/>
  <c r="R41" i="7"/>
  <c r="M40" i="7"/>
  <c r="F40" i="32" s="1"/>
  <c r="CI35" i="7"/>
  <c r="P34" i="7"/>
  <c r="BB33" i="7"/>
  <c r="I33" i="32" s="1"/>
  <c r="BI30" i="7"/>
  <c r="CO30" i="10" s="1"/>
  <c r="CK29" i="7"/>
  <c r="AN27" i="32"/>
  <c r="BM24" i="7"/>
  <c r="BR24" i="7" s="1"/>
  <c r="BK23" i="7"/>
  <c r="CQ23" i="10" s="1"/>
  <c r="AR22" i="32"/>
  <c r="DF21" i="7"/>
  <c r="BL17" i="7"/>
  <c r="AR16" i="32"/>
  <c r="CH15" i="7"/>
  <c r="BQ12" i="9"/>
  <c r="BC9" i="7"/>
  <c r="J9" i="32" s="1"/>
  <c r="AO8" i="32"/>
  <c r="BH8" i="9"/>
  <c r="AR7" i="32"/>
  <c r="DF6" i="7"/>
  <c r="L6" i="7"/>
  <c r="E6" i="32" s="1"/>
  <c r="CE4" i="7"/>
  <c r="U4" i="32" s="1"/>
  <c r="BB103" i="7"/>
  <c r="I103" i="32" s="1"/>
  <c r="S103" i="7"/>
  <c r="T100" i="7"/>
  <c r="DI97" i="7"/>
  <c r="BF96" i="7"/>
  <c r="M96" i="32" s="1"/>
  <c r="CH95" i="7"/>
  <c r="DD91" i="7"/>
  <c r="BZ91" i="7"/>
  <c r="P91" i="32" s="1"/>
  <c r="DE89" i="7"/>
  <c r="CB88" i="7"/>
  <c r="R88" i="32" s="1"/>
  <c r="BJ85" i="7"/>
  <c r="CP85" i="10" s="1"/>
  <c r="K84" i="7"/>
  <c r="D84" i="32" s="1"/>
  <c r="CC81" i="7"/>
  <c r="S81" i="32" s="1"/>
  <c r="DI78" i="7"/>
  <c r="BD78" i="7"/>
  <c r="K78" i="32" s="1"/>
  <c r="BD75" i="7"/>
  <c r="K75" i="32" s="1"/>
  <c r="BG74" i="7"/>
  <c r="N74" i="32" s="1"/>
  <c r="AO73" i="32"/>
  <c r="BP67" i="9"/>
  <c r="BI63" i="7"/>
  <c r="CO63" i="10" s="1"/>
  <c r="AN63" i="32"/>
  <c r="Q63" i="7"/>
  <c r="DI60" i="7"/>
  <c r="CK59" i="7"/>
  <c r="CB57" i="7"/>
  <c r="R57" i="32" s="1"/>
  <c r="N57" i="7"/>
  <c r="G57" i="32" s="1"/>
  <c r="BE54" i="7"/>
  <c r="L54" i="32" s="1"/>
  <c r="CB52" i="7"/>
  <c r="R52" i="32" s="1"/>
  <c r="DD50" i="7"/>
  <c r="AO49" i="32"/>
  <c r="CK48" i="7"/>
  <c r="BL48" i="7"/>
  <c r="DE46" i="7"/>
  <c r="DA45" i="7"/>
  <c r="Z45" i="32" s="1"/>
  <c r="CI45" i="7"/>
  <c r="CX44" i="7"/>
  <c r="W44" i="32" s="1"/>
  <c r="AN43" i="32"/>
  <c r="I42" i="7"/>
  <c r="B42" i="32" s="1"/>
  <c r="CF40" i="7"/>
  <c r="DG35" i="7"/>
  <c r="M35" i="7"/>
  <c r="F35" i="32" s="1"/>
  <c r="DH34" i="7"/>
  <c r="K32" i="7"/>
  <c r="D32" i="32" s="1"/>
  <c r="DH31" i="7"/>
  <c r="J31" i="7"/>
  <c r="C31" i="32" s="1"/>
  <c r="BZ30" i="7"/>
  <c r="P30" i="32" s="1"/>
  <c r="K28" i="7"/>
  <c r="D28" i="32" s="1"/>
  <c r="CY27" i="7"/>
  <c r="X27" i="32" s="1"/>
  <c r="CA27" i="7"/>
  <c r="Q27" i="32" s="1"/>
  <c r="BG26" i="7"/>
  <c r="N26" i="32" s="1"/>
  <c r="AR26" i="32"/>
  <c r="AR25" i="32"/>
  <c r="BE24" i="7"/>
  <c r="L24" i="32" s="1"/>
  <c r="CE23" i="7"/>
  <c r="U23" i="32" s="1"/>
  <c r="BE23" i="7"/>
  <c r="L23" i="32" s="1"/>
  <c r="AR23" i="32"/>
  <c r="CX21" i="7"/>
  <c r="W21" i="32" s="1"/>
  <c r="T20" i="7"/>
  <c r="Y20" i="7" s="1"/>
  <c r="BG19" i="7"/>
  <c r="N19" i="32" s="1"/>
  <c r="BJ17" i="7"/>
  <c r="CP17" i="10" s="1"/>
  <c r="BH15" i="7"/>
  <c r="CT15" i="10" s="1"/>
  <c r="CJ14" i="7"/>
  <c r="BD12" i="7"/>
  <c r="K12" i="32" s="1"/>
  <c r="BH12" i="9"/>
  <c r="S8" i="7"/>
  <c r="DE6" i="7"/>
  <c r="CD4" i="7"/>
  <c r="T4" i="32" s="1"/>
  <c r="CX103" i="7"/>
  <c r="W103" i="32" s="1"/>
  <c r="CC102" i="7"/>
  <c r="S102" i="32" s="1"/>
  <c r="CZ99" i="7"/>
  <c r="Y99" i="32" s="1"/>
  <c r="DH97" i="7"/>
  <c r="DB96" i="7"/>
  <c r="AA96" i="32" s="1"/>
  <c r="CZ92" i="7"/>
  <c r="Y92" i="32" s="1"/>
  <c r="CY86" i="7"/>
  <c r="X86" i="32" s="1"/>
  <c r="DB84" i="7"/>
  <c r="AA84" i="32" s="1"/>
  <c r="CJ84" i="7"/>
  <c r="DG82" i="7"/>
  <c r="BI78" i="7"/>
  <c r="CO78" i="10" s="1"/>
  <c r="BF77" i="7"/>
  <c r="M77" i="32" s="1"/>
  <c r="BC75" i="7"/>
  <c r="J75" i="32" s="1"/>
  <c r="BZ72" i="7"/>
  <c r="P72" i="32" s="1"/>
  <c r="BH70" i="9"/>
  <c r="BB63" i="7"/>
  <c r="I63" i="32" s="1"/>
  <c r="CJ59" i="7"/>
  <c r="CF55" i="7"/>
  <c r="T55" i="7"/>
  <c r="CC54" i="7"/>
  <c r="S54" i="32" s="1"/>
  <c r="AN54" i="32"/>
  <c r="I54" i="7"/>
  <c r="B54" i="32" s="1"/>
  <c r="DI53" i="7"/>
  <c r="DF52" i="7"/>
  <c r="AN51" i="32"/>
  <c r="DG49" i="7"/>
  <c r="CC49" i="7"/>
  <c r="S49" i="32" s="1"/>
  <c r="BC49" i="7"/>
  <c r="J49" i="32" s="1"/>
  <c r="BD48" i="7"/>
  <c r="K48" i="32" s="1"/>
  <c r="BH45" i="7"/>
  <c r="CN45" i="10" s="1"/>
  <c r="S45" i="7"/>
  <c r="BH42" i="9"/>
  <c r="BG39" i="7"/>
  <c r="N39" i="32" s="1"/>
  <c r="BM38" i="7"/>
  <c r="BH37" i="7"/>
  <c r="CN37" i="10" s="1"/>
  <c r="N37" i="7"/>
  <c r="G37" i="32" s="1"/>
  <c r="AQ36" i="32"/>
  <c r="DA34" i="7"/>
  <c r="Z34" i="32" s="1"/>
  <c r="BI34" i="7"/>
  <c r="CO34" i="10" s="1"/>
  <c r="BG33" i="7"/>
  <c r="N33" i="32" s="1"/>
  <c r="I33" i="7"/>
  <c r="B33" i="32" s="1"/>
  <c r="DD32" i="7"/>
  <c r="DE29" i="7"/>
  <c r="CG29" i="7"/>
  <c r="DA28" i="7"/>
  <c r="Z28" i="32" s="1"/>
  <c r="CJ28" i="7"/>
  <c r="AR27" i="32"/>
  <c r="DC26" i="7"/>
  <c r="AB26" i="32" s="1"/>
  <c r="BJ24" i="7"/>
  <c r="CP24" i="10" s="1"/>
  <c r="CD23" i="7"/>
  <c r="T23" i="32" s="1"/>
  <c r="BP23" i="9"/>
  <c r="CE21" i="7"/>
  <c r="U21" i="32" s="1"/>
  <c r="BM21" i="7"/>
  <c r="AQ21" i="32"/>
  <c r="BP21" i="9"/>
  <c r="BM20" i="7"/>
  <c r="AQ20" i="32"/>
  <c r="R20" i="7"/>
  <c r="BL18" i="7"/>
  <c r="DF14" i="7"/>
  <c r="BC14" i="7"/>
  <c r="J14" i="32" s="1"/>
  <c r="R13" i="7"/>
  <c r="BB8" i="7"/>
  <c r="I8" i="32" s="1"/>
  <c r="AQ6" i="32"/>
  <c r="DE5" i="7"/>
  <c r="CF5" i="7"/>
  <c r="BY5" i="9"/>
  <c r="BV5" i="9" s="1"/>
  <c r="DH4" i="7"/>
  <c r="CC4" i="7"/>
  <c r="S4" i="32" s="1"/>
  <c r="BH77" i="9"/>
  <c r="AQ72" i="32"/>
  <c r="DF71" i="7"/>
  <c r="BB71" i="7"/>
  <c r="I71" i="32" s="1"/>
  <c r="R71" i="7"/>
  <c r="CH70" i="7"/>
  <c r="BB68" i="7"/>
  <c r="I68" i="32" s="1"/>
  <c r="AN67" i="32"/>
  <c r="AO66" i="32"/>
  <c r="R65" i="7"/>
  <c r="BC64" i="7"/>
  <c r="J64" i="32" s="1"/>
  <c r="AN64" i="32"/>
  <c r="R62" i="7"/>
  <c r="T60" i="7"/>
  <c r="DD5" i="7"/>
  <c r="BH5" i="7"/>
  <c r="CN5" i="10" s="1"/>
  <c r="DA4" i="7"/>
  <c r="Z4" i="32" s="1"/>
  <c r="BJ4" i="7"/>
  <c r="CP4" i="10" s="1"/>
  <c r="AQ103" i="32"/>
  <c r="DD102" i="7"/>
  <c r="CF102" i="7"/>
  <c r="CD100" i="7"/>
  <c r="T100" i="32" s="1"/>
  <c r="BJ99" i="7"/>
  <c r="CP99" i="10" s="1"/>
  <c r="CX98" i="7"/>
  <c r="W98" i="32" s="1"/>
  <c r="BB96" i="7"/>
  <c r="I96" i="32" s="1"/>
  <c r="DD95" i="7"/>
  <c r="BJ95" i="7"/>
  <c r="DB94" i="7"/>
  <c r="AA94" i="32" s="1"/>
  <c r="AO94" i="32"/>
  <c r="DI91" i="7"/>
  <c r="DH87" i="7"/>
  <c r="BM86" i="7"/>
  <c r="DA84" i="7"/>
  <c r="Z84" i="32" s="1"/>
  <c r="AN84" i="32"/>
  <c r="CG84" i="9"/>
  <c r="CD84" i="9" s="1"/>
  <c r="Q83" i="7"/>
  <c r="S80" i="7"/>
  <c r="BC74" i="7"/>
  <c r="J74" i="32" s="1"/>
  <c r="BM69" i="7"/>
  <c r="BH67" i="7"/>
  <c r="CT67" i="10" s="1"/>
  <c r="BJ66" i="7"/>
  <c r="CP66" i="10" s="1"/>
  <c r="BL61" i="7"/>
  <c r="BP55" i="9"/>
  <c r="N54" i="7"/>
  <c r="G54" i="32" s="1"/>
  <c r="DH53" i="7"/>
  <c r="Q53" i="7"/>
  <c r="CH51" i="7"/>
  <c r="CH48" i="7"/>
  <c r="BI48" i="7"/>
  <c r="CO48" i="10" s="1"/>
  <c r="BC47" i="7"/>
  <c r="J47" i="32" s="1"/>
  <c r="AR45" i="32"/>
  <c r="BE44" i="7"/>
  <c r="L44" i="32" s="1"/>
  <c r="DE43" i="7"/>
  <c r="AN41" i="32"/>
  <c r="BF39" i="7"/>
  <c r="M39" i="32" s="1"/>
  <c r="BQ36" i="9"/>
  <c r="BL35" i="7"/>
  <c r="BH34" i="7"/>
  <c r="CN34" i="10" s="1"/>
  <c r="BJ33" i="7"/>
  <c r="CP33" i="10" s="1"/>
  <c r="BF32" i="7"/>
  <c r="M32" i="32" s="1"/>
  <c r="AO30" i="32"/>
  <c r="BI28" i="7"/>
  <c r="CO28" i="10" s="1"/>
  <c r="L28" i="7"/>
  <c r="E28" i="32" s="1"/>
  <c r="R24" i="7"/>
  <c r="CA23" i="7"/>
  <c r="Q23" i="32" s="1"/>
  <c r="DA18" i="7"/>
  <c r="Z18" i="32" s="1"/>
  <c r="BE17" i="7"/>
  <c r="L17" i="32" s="1"/>
  <c r="S17" i="7"/>
  <c r="DE14" i="7"/>
  <c r="AN13" i="32"/>
  <c r="T13" i="7"/>
  <c r="DB11" i="7"/>
  <c r="AA11" i="32" s="1"/>
  <c r="DG7" i="7"/>
  <c r="BB7" i="7"/>
  <c r="I7" i="32" s="1"/>
  <c r="AO6" i="32"/>
  <c r="BQ93" i="9"/>
  <c r="AO93" i="32"/>
  <c r="BK91" i="7"/>
  <c r="CQ91" i="10" s="1"/>
  <c r="DB89" i="7"/>
  <c r="AA89" i="32" s="1"/>
  <c r="CG87" i="7"/>
  <c r="CZ84" i="7"/>
  <c r="Y84" i="32" s="1"/>
  <c r="CG84" i="7"/>
  <c r="CA82" i="7"/>
  <c r="Q82" i="32" s="1"/>
  <c r="BJ82" i="7"/>
  <c r="K80" i="7"/>
  <c r="D80" i="32" s="1"/>
  <c r="BG78" i="7"/>
  <c r="N78" i="32" s="1"/>
  <c r="BZ77" i="7"/>
  <c r="P77" i="32" s="1"/>
  <c r="CA74" i="7"/>
  <c r="Q74" i="32" s="1"/>
  <c r="CC73" i="7"/>
  <c r="S73" i="32" s="1"/>
  <c r="DB72" i="7"/>
  <c r="AA72" i="32" s="1"/>
  <c r="BQ72" i="9"/>
  <c r="AO72" i="32"/>
  <c r="CX70" i="7"/>
  <c r="W70" i="32" s="1"/>
  <c r="CB66" i="7"/>
  <c r="R66" i="32" s="1"/>
  <c r="BQ65" i="9"/>
  <c r="S64" i="7"/>
  <c r="CC61" i="7"/>
  <c r="S61" i="32" s="1"/>
  <c r="K60" i="7"/>
  <c r="D60" i="32" s="1"/>
  <c r="CK57" i="7"/>
  <c r="CZ56" i="7"/>
  <c r="Y56" i="32" s="1"/>
  <c r="CE55" i="7"/>
  <c r="U55" i="32" s="1"/>
  <c r="BL55" i="7"/>
  <c r="CF54" i="7"/>
  <c r="I53" i="7"/>
  <c r="B53" i="32" s="1"/>
  <c r="DA52" i="7"/>
  <c r="Z52" i="32" s="1"/>
  <c r="CK52" i="7"/>
  <c r="CA47" i="7"/>
  <c r="Q47" i="32" s="1"/>
  <c r="AO46" i="32"/>
  <c r="BH46" i="9"/>
  <c r="BF45" i="7"/>
  <c r="M45" i="32" s="1"/>
  <c r="N44" i="7"/>
  <c r="G44" i="32" s="1"/>
  <c r="CX42" i="7"/>
  <c r="W42" i="32" s="1"/>
  <c r="BB42" i="7"/>
  <c r="I42" i="32" s="1"/>
  <c r="BB41" i="7"/>
  <c r="I41" i="32" s="1"/>
  <c r="CC39" i="7"/>
  <c r="S39" i="32" s="1"/>
  <c r="O38" i="7"/>
  <c r="P37" i="7"/>
  <c r="CJ35" i="7"/>
  <c r="K34" i="7"/>
  <c r="D34" i="32" s="1"/>
  <c r="BY33" i="9"/>
  <c r="BD30" i="7"/>
  <c r="K30" i="32" s="1"/>
  <c r="AN30" i="32"/>
  <c r="CX29" i="7"/>
  <c r="W29" i="32" s="1"/>
  <c r="CF29" i="7"/>
  <c r="BB26" i="7"/>
  <c r="I26" i="32" s="1"/>
  <c r="BG24" i="7"/>
  <c r="N24" i="32" s="1"/>
  <c r="BI21" i="7"/>
  <c r="CO21" i="10" s="1"/>
  <c r="CD15" i="7"/>
  <c r="T15" i="32" s="1"/>
  <c r="BH15" i="9"/>
  <c r="DD14" i="7"/>
  <c r="CH13" i="7"/>
  <c r="DA10" i="7"/>
  <c r="Z10" i="32" s="1"/>
  <c r="BE9" i="7"/>
  <c r="L9" i="32" s="1"/>
  <c r="DA6" i="7"/>
  <c r="Z6" i="32" s="1"/>
  <c r="G143" i="17"/>
  <c r="C139" i="17"/>
  <c r="N127" i="17"/>
  <c r="C123" i="17"/>
  <c r="N115" i="17"/>
  <c r="C111" i="17"/>
  <c r="G99" i="17"/>
  <c r="C95" i="17"/>
  <c r="G83" i="17"/>
  <c r="C79" i="17"/>
  <c r="N71" i="17"/>
  <c r="C67" i="17"/>
  <c r="N59" i="17"/>
  <c r="G55" i="17"/>
  <c r="N27" i="17"/>
  <c r="G23" i="17"/>
  <c r="N11" i="17"/>
  <c r="C7" i="17"/>
  <c r="S143" i="17"/>
  <c r="C126" i="17"/>
  <c r="C114" i="17"/>
  <c r="G102" i="17"/>
  <c r="N74" i="17"/>
  <c r="C42" i="17"/>
  <c r="C38" i="17"/>
  <c r="S95" i="17"/>
  <c r="S80" i="17"/>
  <c r="S23" i="17"/>
  <c r="D132" i="17"/>
  <c r="T134" i="17"/>
  <c r="T62" i="17"/>
  <c r="T30" i="17"/>
  <c r="G61" i="17"/>
  <c r="G4" i="17"/>
  <c r="H144" i="17"/>
  <c r="H140" i="17"/>
  <c r="H136" i="17"/>
  <c r="H132" i="17"/>
  <c r="D128" i="17"/>
  <c r="D124" i="17"/>
  <c r="N135" i="17"/>
  <c r="T144" i="17"/>
  <c r="T56" i="17"/>
  <c r="X56" i="17" s="1"/>
  <c r="T40" i="17"/>
  <c r="T145" i="17"/>
  <c r="O143" i="17"/>
  <c r="O139" i="17"/>
  <c r="O135" i="17"/>
  <c r="O131" i="17"/>
  <c r="H127" i="17"/>
  <c r="H123" i="17"/>
  <c r="D87" i="17"/>
  <c r="H83" i="17"/>
  <c r="O71" i="17"/>
  <c r="O67" i="17"/>
  <c r="H51" i="17"/>
  <c r="O47" i="17"/>
  <c r="O43" i="17"/>
  <c r="H31" i="17"/>
  <c r="C140" i="17"/>
  <c r="G120" i="17"/>
  <c r="T90" i="17"/>
  <c r="C90" i="17"/>
  <c r="G90" i="17"/>
  <c r="G58" i="17"/>
  <c r="N58" i="17"/>
  <c r="T58" i="17"/>
  <c r="C50" i="17"/>
  <c r="G50" i="17"/>
  <c r="N50" i="17"/>
  <c r="C34" i="17"/>
  <c r="G34" i="17"/>
  <c r="N34" i="17"/>
  <c r="C18" i="17"/>
  <c r="G18" i="17"/>
  <c r="N18" i="17"/>
  <c r="C14" i="17"/>
  <c r="G14" i="17"/>
  <c r="N14" i="17"/>
  <c r="N138" i="17"/>
  <c r="T34" i="17"/>
  <c r="G144" i="17"/>
  <c r="T142" i="17"/>
  <c r="N141" i="17"/>
  <c r="T139" i="17"/>
  <c r="G138" i="17"/>
  <c r="T136" i="17"/>
  <c r="G135" i="17"/>
  <c r="N83" i="17"/>
  <c r="T118" i="17"/>
  <c r="C118" i="17"/>
  <c r="G118" i="17"/>
  <c r="C94" i="17"/>
  <c r="G94" i="17"/>
  <c r="N94" i="17"/>
  <c r="T94" i="17"/>
  <c r="X94" i="17" s="1"/>
  <c r="T86" i="17"/>
  <c r="C86" i="17"/>
  <c r="G42" i="17"/>
  <c r="N42" i="17"/>
  <c r="T42" i="17"/>
  <c r="G26" i="17"/>
  <c r="N26" i="17"/>
  <c r="T26" i="17"/>
  <c r="G10" i="17"/>
  <c r="N10" i="17"/>
  <c r="T10" i="17"/>
  <c r="T133" i="17"/>
  <c r="C133" i="17"/>
  <c r="G133" i="17"/>
  <c r="G129" i="17"/>
  <c r="N129" i="17"/>
  <c r="T129" i="17"/>
  <c r="C125" i="17"/>
  <c r="G125" i="17"/>
  <c r="N125" i="17"/>
  <c r="T125" i="17"/>
  <c r="T121" i="17"/>
  <c r="X121" i="17" s="1"/>
  <c r="C121" i="17"/>
  <c r="G121" i="17"/>
  <c r="N117" i="17"/>
  <c r="T117" i="17"/>
  <c r="C113" i="17"/>
  <c r="G113" i="17"/>
  <c r="N113" i="17"/>
  <c r="T113" i="17"/>
  <c r="C109" i="17"/>
  <c r="G109" i="17"/>
  <c r="N109" i="17"/>
  <c r="T105" i="17"/>
  <c r="C105" i="17"/>
  <c r="G101" i="17"/>
  <c r="N101" i="17"/>
  <c r="T101" i="17"/>
  <c r="C97" i="17"/>
  <c r="G97" i="17"/>
  <c r="N97" i="17"/>
  <c r="C93" i="17"/>
  <c r="G93" i="17"/>
  <c r="N93" i="17"/>
  <c r="G89" i="17"/>
  <c r="N89" i="17"/>
  <c r="T89" i="17"/>
  <c r="G85" i="17"/>
  <c r="N85" i="17"/>
  <c r="T85" i="17"/>
  <c r="C81" i="17"/>
  <c r="G81" i="17"/>
  <c r="N81" i="17"/>
  <c r="T77" i="17"/>
  <c r="C77" i="17"/>
  <c r="G77" i="17"/>
  <c r="C73" i="17"/>
  <c r="G73" i="17"/>
  <c r="N73" i="17"/>
  <c r="T73" i="17"/>
  <c r="C69" i="17"/>
  <c r="G69" i="17"/>
  <c r="N69" i="17"/>
  <c r="T69" i="17"/>
  <c r="T65" i="17"/>
  <c r="C65" i="17"/>
  <c r="N61" i="17"/>
  <c r="T61" i="17"/>
  <c r="C57" i="17"/>
  <c r="G57" i="17"/>
  <c r="N57" i="17"/>
  <c r="T57" i="17"/>
  <c r="C53" i="17"/>
  <c r="G53" i="17"/>
  <c r="N53" i="17"/>
  <c r="T49" i="17"/>
  <c r="X49" i="17" s="1"/>
  <c r="C49" i="17"/>
  <c r="N45" i="17"/>
  <c r="T45" i="17"/>
  <c r="C41" i="17"/>
  <c r="G41" i="17"/>
  <c r="N41" i="17"/>
  <c r="T41" i="17"/>
  <c r="C37" i="17"/>
  <c r="G37" i="17"/>
  <c r="N37" i="17"/>
  <c r="T33" i="17"/>
  <c r="C33" i="17"/>
  <c r="N29" i="17"/>
  <c r="T29" i="17"/>
  <c r="C25" i="17"/>
  <c r="G25" i="17"/>
  <c r="N25" i="17"/>
  <c r="T25" i="17"/>
  <c r="C21" i="17"/>
  <c r="G21" i="17"/>
  <c r="N21" i="17"/>
  <c r="T17" i="17"/>
  <c r="X17" i="17" s="1"/>
  <c r="C17" i="17"/>
  <c r="N13" i="17"/>
  <c r="T13" i="17"/>
  <c r="C9" i="17"/>
  <c r="G9" i="17"/>
  <c r="N9" i="17"/>
  <c r="C5" i="17"/>
  <c r="G5" i="17"/>
  <c r="N5" i="17"/>
  <c r="N145" i="17"/>
  <c r="C144" i="17"/>
  <c r="G141" i="17"/>
  <c r="C138" i="17"/>
  <c r="C135" i="17"/>
  <c r="G111" i="17"/>
  <c r="N108" i="17"/>
  <c r="G105" i="17"/>
  <c r="T97" i="17"/>
  <c r="N90" i="17"/>
  <c r="N86" i="17"/>
  <c r="G49" i="17"/>
  <c r="G45" i="17"/>
  <c r="T37" i="17"/>
  <c r="C26" i="17"/>
  <c r="T18" i="17"/>
  <c r="G7" i="17"/>
  <c r="N70" i="17"/>
  <c r="T70" i="17"/>
  <c r="G22" i="17"/>
  <c r="N22" i="17"/>
  <c r="T22" i="17"/>
  <c r="X22" i="17" s="1"/>
  <c r="C6" i="17"/>
  <c r="G6" i="17"/>
  <c r="N6" i="17"/>
  <c r="T6" i="17"/>
  <c r="X6" i="17" s="1"/>
  <c r="D84" i="17"/>
  <c r="D80" i="17"/>
  <c r="T146" i="17"/>
  <c r="G145" i="17"/>
  <c r="N142" i="17"/>
  <c r="C141" i="17"/>
  <c r="N139" i="17"/>
  <c r="T137" i="17"/>
  <c r="N136" i="17"/>
  <c r="C101" i="17"/>
  <c r="T93" i="17"/>
  <c r="G86" i="17"/>
  <c r="C45" i="17"/>
  <c r="N33" i="17"/>
  <c r="C22" i="17"/>
  <c r="T14" i="17"/>
  <c r="T130" i="17"/>
  <c r="C130" i="17"/>
  <c r="G130" i="17"/>
  <c r="C106" i="17"/>
  <c r="G106" i="17"/>
  <c r="N106" i="17"/>
  <c r="C82" i="17"/>
  <c r="G82" i="17"/>
  <c r="N82" i="17"/>
  <c r="T82" i="17"/>
  <c r="C66" i="17"/>
  <c r="G66" i="17"/>
  <c r="N66" i="17"/>
  <c r="C46" i="17"/>
  <c r="G46" i="17"/>
  <c r="N46" i="17"/>
  <c r="G132" i="17"/>
  <c r="N132" i="17"/>
  <c r="T132" i="17"/>
  <c r="C128" i="17"/>
  <c r="G128" i="17"/>
  <c r="N128" i="17"/>
  <c r="T128" i="17"/>
  <c r="T124" i="17"/>
  <c r="X124" i="17" s="1"/>
  <c r="C124" i="17"/>
  <c r="G124" i="17"/>
  <c r="N120" i="17"/>
  <c r="T120" i="17"/>
  <c r="C116" i="17"/>
  <c r="G116" i="17"/>
  <c r="N116" i="17"/>
  <c r="T116" i="17"/>
  <c r="C112" i="17"/>
  <c r="G112" i="17"/>
  <c r="N112" i="17"/>
  <c r="T108" i="17"/>
  <c r="C108" i="17"/>
  <c r="G104" i="17"/>
  <c r="N104" i="17"/>
  <c r="T104" i="17"/>
  <c r="C100" i="17"/>
  <c r="G100" i="17"/>
  <c r="N100" i="17"/>
  <c r="T96" i="17"/>
  <c r="C96" i="17"/>
  <c r="G96" i="17"/>
  <c r="N92" i="17"/>
  <c r="T92" i="17"/>
  <c r="C88" i="17"/>
  <c r="G88" i="17"/>
  <c r="N88" i="17"/>
  <c r="T88" i="17"/>
  <c r="C84" i="17"/>
  <c r="G84" i="17"/>
  <c r="N84" i="17"/>
  <c r="T80" i="17"/>
  <c r="C80" i="17"/>
  <c r="G76" i="17"/>
  <c r="N76" i="17"/>
  <c r="T76" i="17"/>
  <c r="C72" i="17"/>
  <c r="G72" i="17"/>
  <c r="N72" i="17"/>
  <c r="T68" i="17"/>
  <c r="C68" i="17"/>
  <c r="G68" i="17"/>
  <c r="G64" i="17"/>
  <c r="N64" i="17"/>
  <c r="T64" i="17"/>
  <c r="C60" i="17"/>
  <c r="G60" i="17"/>
  <c r="N60" i="17"/>
  <c r="T60" i="17"/>
  <c r="C56" i="17"/>
  <c r="G56" i="17"/>
  <c r="N56" i="17"/>
  <c r="T52" i="17"/>
  <c r="C52" i="17"/>
  <c r="G48" i="17"/>
  <c r="N48" i="17"/>
  <c r="T48" i="17"/>
  <c r="C44" i="17"/>
  <c r="G44" i="17"/>
  <c r="N44" i="17"/>
  <c r="T44" i="17"/>
  <c r="C40" i="17"/>
  <c r="G40" i="17"/>
  <c r="N40" i="17"/>
  <c r="T36" i="17"/>
  <c r="C36" i="17"/>
  <c r="G32" i="17"/>
  <c r="N32" i="17"/>
  <c r="T32" i="17"/>
  <c r="C28" i="17"/>
  <c r="G28" i="17"/>
  <c r="N28" i="17"/>
  <c r="T28" i="17"/>
  <c r="C24" i="17"/>
  <c r="G24" i="17"/>
  <c r="N24" i="17"/>
  <c r="T20" i="17"/>
  <c r="C20" i="17"/>
  <c r="G16" i="17"/>
  <c r="N16" i="17"/>
  <c r="T16" i="17"/>
  <c r="C12" i="17"/>
  <c r="G12" i="17"/>
  <c r="N12" i="17"/>
  <c r="T12" i="17"/>
  <c r="T8" i="17"/>
  <c r="C8" i="17"/>
  <c r="G8" i="17"/>
  <c r="N4" i="17"/>
  <c r="T4" i="17"/>
  <c r="C4" i="17"/>
  <c r="T143" i="17"/>
  <c r="G142" i="17"/>
  <c r="T140" i="17"/>
  <c r="G139" i="17"/>
  <c r="G136" i="17"/>
  <c r="N130" i="17"/>
  <c r="N118" i="17"/>
  <c r="G114" i="17"/>
  <c r="C104" i="17"/>
  <c r="T100" i="17"/>
  <c r="C89" i="17"/>
  <c r="T81" i="17"/>
  <c r="T66" i="17"/>
  <c r="X66" i="17" s="1"/>
  <c r="N55" i="17"/>
  <c r="G52" i="17"/>
  <c r="C48" i="17"/>
  <c r="G33" i="17"/>
  <c r="G29" i="17"/>
  <c r="T21" i="17"/>
  <c r="C10" i="17"/>
  <c r="C122" i="17"/>
  <c r="G122" i="17"/>
  <c r="N122" i="17"/>
  <c r="T122" i="17"/>
  <c r="C98" i="17"/>
  <c r="G98" i="17"/>
  <c r="N98" i="17"/>
  <c r="T98" i="17"/>
  <c r="X98" i="17" s="1"/>
  <c r="T74" i="17"/>
  <c r="X74" i="17" s="1"/>
  <c r="C74" i="17"/>
  <c r="C30" i="17"/>
  <c r="G30" i="17"/>
  <c r="N30" i="17"/>
  <c r="N146" i="17"/>
  <c r="X140" i="17"/>
  <c r="N137" i="17"/>
  <c r="O96" i="17"/>
  <c r="C85" i="17"/>
  <c r="G74" i="17"/>
  <c r="G70" i="17"/>
  <c r="N36" i="17"/>
  <c r="C29" i="17"/>
  <c r="T24" i="17"/>
  <c r="X24" i="17" s="1"/>
  <c r="N17" i="17"/>
  <c r="T9" i="17"/>
  <c r="T5" i="17"/>
  <c r="C134" i="17"/>
  <c r="G134" i="17"/>
  <c r="N134" i="17"/>
  <c r="G126" i="17"/>
  <c r="N126" i="17"/>
  <c r="T126" i="17"/>
  <c r="X126" i="17" s="1"/>
  <c r="C110" i="17"/>
  <c r="G110" i="17"/>
  <c r="N110" i="17"/>
  <c r="T110" i="17"/>
  <c r="T102" i="17"/>
  <c r="C102" i="17"/>
  <c r="C78" i="17"/>
  <c r="G78" i="17"/>
  <c r="N78" i="17"/>
  <c r="T78" i="17"/>
  <c r="C62" i="17"/>
  <c r="G62" i="17"/>
  <c r="N62" i="17"/>
  <c r="G54" i="17"/>
  <c r="CV54" i="10" s="1"/>
  <c r="N54" i="17"/>
  <c r="T54" i="17"/>
  <c r="X54" i="17" s="1"/>
  <c r="G38" i="17"/>
  <c r="N38" i="17"/>
  <c r="T38" i="17"/>
  <c r="N102" i="17"/>
  <c r="C131" i="17"/>
  <c r="G131" i="17"/>
  <c r="N131" i="17"/>
  <c r="T131" i="17"/>
  <c r="T127" i="17"/>
  <c r="C127" i="17"/>
  <c r="G127" i="17"/>
  <c r="G123" i="17"/>
  <c r="N123" i="17"/>
  <c r="T123" i="17"/>
  <c r="X123" i="17" s="1"/>
  <c r="C119" i="17"/>
  <c r="G119" i="17"/>
  <c r="N119" i="17"/>
  <c r="T119" i="17"/>
  <c r="T115" i="17"/>
  <c r="C115" i="17"/>
  <c r="G115" i="17"/>
  <c r="N111" i="17"/>
  <c r="T111" i="17"/>
  <c r="C107" i="17"/>
  <c r="G107" i="17"/>
  <c r="N107" i="17"/>
  <c r="T107" i="17"/>
  <c r="C103" i="17"/>
  <c r="G103" i="17"/>
  <c r="N103" i="17"/>
  <c r="T99" i="17"/>
  <c r="C99" i="17"/>
  <c r="N95" i="17"/>
  <c r="T95" i="17"/>
  <c r="C91" i="17"/>
  <c r="G91" i="17"/>
  <c r="N91" i="17"/>
  <c r="T91" i="17"/>
  <c r="C87" i="17"/>
  <c r="G87" i="17"/>
  <c r="N87" i="17"/>
  <c r="T83" i="17"/>
  <c r="X83" i="17" s="1"/>
  <c r="C83" i="17"/>
  <c r="G79" i="17"/>
  <c r="N79" i="17"/>
  <c r="T79" i="17"/>
  <c r="C75" i="17"/>
  <c r="G75" i="17"/>
  <c r="N75" i="17"/>
  <c r="T71" i="17"/>
  <c r="C71" i="17"/>
  <c r="G71" i="17"/>
  <c r="G67" i="17"/>
  <c r="N67" i="17"/>
  <c r="T67" i="17"/>
  <c r="C63" i="17"/>
  <c r="G63" i="17"/>
  <c r="N63" i="17"/>
  <c r="T63" i="17"/>
  <c r="T59" i="17"/>
  <c r="C59" i="17"/>
  <c r="G59" i="17"/>
  <c r="T55" i="17"/>
  <c r="C55" i="17"/>
  <c r="C51" i="17"/>
  <c r="G51" i="17"/>
  <c r="N51" i="17"/>
  <c r="T51" i="17"/>
  <c r="C47" i="17"/>
  <c r="G47" i="17"/>
  <c r="N47" i="17"/>
  <c r="T47" i="17"/>
  <c r="T43" i="17"/>
  <c r="C43" i="17"/>
  <c r="G43" i="17"/>
  <c r="T39" i="17"/>
  <c r="X39" i="17" s="1"/>
  <c r="C39" i="17"/>
  <c r="C35" i="17"/>
  <c r="G35" i="17"/>
  <c r="N35" i="17"/>
  <c r="T35" i="17"/>
  <c r="C31" i="17"/>
  <c r="G31" i="17"/>
  <c r="N31" i="17"/>
  <c r="T31" i="17"/>
  <c r="T27" i="17"/>
  <c r="C27" i="17"/>
  <c r="G27" i="17"/>
  <c r="T23" i="17"/>
  <c r="C23" i="17"/>
  <c r="C19" i="17"/>
  <c r="G19" i="17"/>
  <c r="N19" i="17"/>
  <c r="T19" i="17"/>
  <c r="C15" i="17"/>
  <c r="G15" i="17"/>
  <c r="N15" i="17"/>
  <c r="T15" i="17"/>
  <c r="T11" i="17"/>
  <c r="C11" i="17"/>
  <c r="G11" i="17"/>
  <c r="N7" i="17"/>
  <c r="T7" i="17"/>
  <c r="G146" i="17"/>
  <c r="N143" i="17"/>
  <c r="N140" i="17"/>
  <c r="G137" i="17"/>
  <c r="N133" i="17"/>
  <c r="C129" i="17"/>
  <c r="N121" i="17"/>
  <c r="G117" i="17"/>
  <c r="T106" i="17"/>
  <c r="N96" i="17"/>
  <c r="G92" i="17"/>
  <c r="T84" i="17"/>
  <c r="N77" i="17"/>
  <c r="C70" i="17"/>
  <c r="C58" i="17"/>
  <c r="T50" i="17"/>
  <c r="N43" i="17"/>
  <c r="N39" i="17"/>
  <c r="G36" i="17"/>
  <c r="C32" i="17"/>
  <c r="G17" i="17"/>
  <c r="G13" i="17"/>
  <c r="N114" i="17"/>
  <c r="T114" i="17"/>
  <c r="D146" i="17"/>
  <c r="H142" i="17"/>
  <c r="D138" i="17"/>
  <c r="O134" i="17"/>
  <c r="O130" i="17"/>
  <c r="D126" i="17"/>
  <c r="O122" i="17"/>
  <c r="D98" i="17"/>
  <c r="H38" i="17"/>
  <c r="H34" i="17"/>
  <c r="O6" i="17"/>
  <c r="C117" i="17"/>
  <c r="T112" i="17"/>
  <c r="T109" i="17"/>
  <c r="N99" i="17"/>
  <c r="C92" i="17"/>
  <c r="T87" i="17"/>
  <c r="N80" i="17"/>
  <c r="N65" i="17"/>
  <c r="C54" i="17"/>
  <c r="T46" i="17"/>
  <c r="X46" i="17" s="1"/>
  <c r="G39" i="17"/>
  <c r="N20" i="17"/>
  <c r="C13" i="17"/>
  <c r="D136" i="17"/>
  <c r="O126" i="17"/>
  <c r="U98" i="17"/>
  <c r="U146" i="17"/>
  <c r="Y146" i="17" s="1"/>
  <c r="P143" i="17"/>
  <c r="U142" i="17"/>
  <c r="E139" i="17"/>
  <c r="U138" i="17"/>
  <c r="P131" i="17"/>
  <c r="P127" i="17"/>
  <c r="E123" i="17"/>
  <c r="P119" i="17"/>
  <c r="I99" i="17"/>
  <c r="I79" i="17"/>
  <c r="P75" i="17"/>
  <c r="D144" i="17"/>
  <c r="O138" i="17"/>
  <c r="U124" i="17"/>
  <c r="O146" i="17"/>
  <c r="D145" i="17"/>
  <c r="U128" i="17"/>
  <c r="D52" i="17"/>
  <c r="U145" i="17"/>
  <c r="U141" i="17"/>
  <c r="H131" i="17"/>
  <c r="H135" i="17"/>
  <c r="P145" i="17"/>
  <c r="I141" i="17"/>
  <c r="P137" i="17"/>
  <c r="P133" i="17"/>
  <c r="E129" i="17"/>
  <c r="I125" i="17"/>
  <c r="I89" i="17"/>
  <c r="E45" i="17"/>
  <c r="D142" i="17"/>
  <c r="O129" i="17"/>
  <c r="H118" i="17"/>
  <c r="O118" i="17"/>
  <c r="D118" i="17"/>
  <c r="U118" i="17"/>
  <c r="H114" i="17"/>
  <c r="O114" i="17"/>
  <c r="U114" i="17"/>
  <c r="H110" i="17"/>
  <c r="O110" i="17"/>
  <c r="D110" i="17"/>
  <c r="U110" i="17"/>
  <c r="H106" i="17"/>
  <c r="O106" i="17"/>
  <c r="U106" i="17"/>
  <c r="H102" i="17"/>
  <c r="O102" i="17"/>
  <c r="H98" i="17"/>
  <c r="O98" i="17"/>
  <c r="O94" i="17"/>
  <c r="U94" i="17"/>
  <c r="D94" i="17"/>
  <c r="H90" i="17"/>
  <c r="O90" i="17"/>
  <c r="D90" i="17"/>
  <c r="U90" i="17"/>
  <c r="O86" i="17"/>
  <c r="U86" i="17"/>
  <c r="D86" i="17"/>
  <c r="H86" i="17"/>
  <c r="O82" i="17"/>
  <c r="D82" i="17"/>
  <c r="U82" i="17"/>
  <c r="H82" i="17"/>
  <c r="U78" i="17"/>
  <c r="D78" i="17"/>
  <c r="H78" i="17"/>
  <c r="O78" i="17"/>
  <c r="D74" i="17"/>
  <c r="U74" i="17"/>
  <c r="H74" i="17"/>
  <c r="D70" i="17"/>
  <c r="H70" i="17"/>
  <c r="O70" i="17"/>
  <c r="D66" i="17"/>
  <c r="U66" i="17"/>
  <c r="H66" i="17"/>
  <c r="O66" i="17"/>
  <c r="H62" i="17"/>
  <c r="O62" i="17"/>
  <c r="U62" i="17"/>
  <c r="D62" i="17"/>
  <c r="H58" i="17"/>
  <c r="O58" i="17"/>
  <c r="D58" i="17"/>
  <c r="U58" i="17"/>
  <c r="U54" i="17"/>
  <c r="D54" i="17"/>
  <c r="H54" i="17"/>
  <c r="O50" i="17"/>
  <c r="D50" i="17"/>
  <c r="U50" i="17"/>
  <c r="H50" i="17"/>
  <c r="D46" i="17"/>
  <c r="H46" i="17"/>
  <c r="O46" i="17"/>
  <c r="D42" i="17"/>
  <c r="U42" i="17"/>
  <c r="H42" i="17"/>
  <c r="O42" i="17"/>
  <c r="O38" i="17"/>
  <c r="U38" i="17"/>
  <c r="D38" i="17"/>
  <c r="O34" i="17"/>
  <c r="D34" i="17"/>
  <c r="U34" i="17"/>
  <c r="U30" i="17"/>
  <c r="D30" i="17"/>
  <c r="H30" i="17"/>
  <c r="O30" i="17"/>
  <c r="D26" i="17"/>
  <c r="U26" i="17"/>
  <c r="H26" i="17"/>
  <c r="H22" i="17"/>
  <c r="O22" i="17"/>
  <c r="U22" i="17"/>
  <c r="H18" i="17"/>
  <c r="O18" i="17"/>
  <c r="O14" i="17"/>
  <c r="U14" i="17"/>
  <c r="D14" i="17"/>
  <c r="H14" i="17"/>
  <c r="O10" i="17"/>
  <c r="D10" i="17"/>
  <c r="U10" i="17"/>
  <c r="H10" i="17"/>
  <c r="U6" i="17"/>
  <c r="D6" i="17"/>
  <c r="H6" i="17"/>
  <c r="O145" i="17"/>
  <c r="U144" i="17"/>
  <c r="H143" i="17"/>
  <c r="O142" i="17"/>
  <c r="D140" i="17"/>
  <c r="H139" i="17"/>
  <c r="O137" i="17"/>
  <c r="U136" i="17"/>
  <c r="U132" i="17"/>
  <c r="H130" i="17"/>
  <c r="D127" i="17"/>
  <c r="H126" i="17"/>
  <c r="O125" i="17"/>
  <c r="U123" i="17"/>
  <c r="D123" i="17"/>
  <c r="H122" i="17"/>
  <c r="D35" i="17"/>
  <c r="H146" i="17"/>
  <c r="U140" i="17"/>
  <c r="H138" i="17"/>
  <c r="D135" i="17"/>
  <c r="H134" i="17"/>
  <c r="O133" i="17"/>
  <c r="U131" i="17"/>
  <c r="D131" i="17"/>
  <c r="U127" i="17"/>
  <c r="H121" i="17"/>
  <c r="O54" i="17"/>
  <c r="U46" i="17"/>
  <c r="O117" i="17"/>
  <c r="U117" i="17"/>
  <c r="D117" i="17"/>
  <c r="H117" i="17"/>
  <c r="O113" i="17"/>
  <c r="U113" i="17"/>
  <c r="D113" i="17"/>
  <c r="O109" i="17"/>
  <c r="U109" i="17"/>
  <c r="D109" i="17"/>
  <c r="H109" i="17"/>
  <c r="O105" i="17"/>
  <c r="U105" i="17"/>
  <c r="D105" i="17"/>
  <c r="O101" i="17"/>
  <c r="U101" i="17"/>
  <c r="D101" i="17"/>
  <c r="O97" i="17"/>
  <c r="D97" i="17"/>
  <c r="U97" i="17"/>
  <c r="U93" i="17"/>
  <c r="D93" i="17"/>
  <c r="H93" i="17"/>
  <c r="O89" i="17"/>
  <c r="D89" i="17"/>
  <c r="U89" i="17"/>
  <c r="H89" i="17"/>
  <c r="U85" i="17"/>
  <c r="D85" i="17"/>
  <c r="H85" i="17"/>
  <c r="O85" i="17"/>
  <c r="D81" i="17"/>
  <c r="U81" i="17"/>
  <c r="H81" i="17"/>
  <c r="O81" i="17"/>
  <c r="H77" i="17"/>
  <c r="O77" i="17"/>
  <c r="U77" i="17"/>
  <c r="D73" i="17"/>
  <c r="U73" i="17"/>
  <c r="H73" i="17"/>
  <c r="O73" i="17"/>
  <c r="H69" i="17"/>
  <c r="O69" i="17"/>
  <c r="U69" i="17"/>
  <c r="D69" i="17"/>
  <c r="H65" i="17"/>
  <c r="O65" i="17"/>
  <c r="D65" i="17"/>
  <c r="U65" i="17"/>
  <c r="O61" i="17"/>
  <c r="U61" i="17"/>
  <c r="D61" i="17"/>
  <c r="H61" i="17"/>
  <c r="O57" i="17"/>
  <c r="U57" i="17"/>
  <c r="D57" i="17"/>
  <c r="H57" i="17"/>
  <c r="U53" i="17"/>
  <c r="D53" i="17"/>
  <c r="H53" i="17"/>
  <c r="O53" i="17"/>
  <c r="U49" i="17"/>
  <c r="D49" i="17"/>
  <c r="H49" i="17"/>
  <c r="O49" i="17"/>
  <c r="H45" i="17"/>
  <c r="O45" i="17"/>
  <c r="U45" i="17"/>
  <c r="D45" i="17"/>
  <c r="H41" i="17"/>
  <c r="O41" i="17"/>
  <c r="U41" i="17"/>
  <c r="Y41" i="17" s="1"/>
  <c r="D41" i="17"/>
  <c r="U37" i="17"/>
  <c r="D37" i="17"/>
  <c r="H37" i="17"/>
  <c r="U33" i="17"/>
  <c r="D33" i="17"/>
  <c r="H33" i="17"/>
  <c r="D29" i="17"/>
  <c r="H29" i="17"/>
  <c r="O29" i="17"/>
  <c r="D25" i="17"/>
  <c r="H25" i="17"/>
  <c r="O25" i="17"/>
  <c r="O21" i="17"/>
  <c r="U21" i="17"/>
  <c r="D21" i="17"/>
  <c r="O17" i="17"/>
  <c r="U17" i="17"/>
  <c r="Y17" i="17" s="1"/>
  <c r="D17" i="17"/>
  <c r="U13" i="17"/>
  <c r="D13" i="17"/>
  <c r="H13" i="17"/>
  <c r="O13" i="17"/>
  <c r="U9" i="17"/>
  <c r="D9" i="17"/>
  <c r="H9" i="17"/>
  <c r="U5" i="17"/>
  <c r="D5" i="17"/>
  <c r="H5" i="17"/>
  <c r="O5" i="17"/>
  <c r="D143" i="17"/>
  <c r="O141" i="17"/>
  <c r="U139" i="17"/>
  <c r="D139" i="17"/>
  <c r="U135" i="17"/>
  <c r="D130" i="17"/>
  <c r="H129" i="17"/>
  <c r="O128" i="17"/>
  <c r="U126" i="17"/>
  <c r="H125" i="17"/>
  <c r="O124" i="17"/>
  <c r="D122" i="17"/>
  <c r="D106" i="17"/>
  <c r="U70" i="17"/>
  <c r="O37" i="17"/>
  <c r="D18" i="17"/>
  <c r="P144" i="17"/>
  <c r="I136" i="17"/>
  <c r="P132" i="17"/>
  <c r="P128" i="17"/>
  <c r="E120" i="17"/>
  <c r="E96" i="17"/>
  <c r="E76" i="17"/>
  <c r="E24" i="17"/>
  <c r="E12" i="17"/>
  <c r="P4" i="17"/>
  <c r="O144" i="17"/>
  <c r="U143" i="17"/>
  <c r="H137" i="17"/>
  <c r="O136" i="17"/>
  <c r="U134" i="17"/>
  <c r="D134" i="17"/>
  <c r="H133" i="17"/>
  <c r="O132" i="17"/>
  <c r="U130" i="17"/>
  <c r="O123" i="17"/>
  <c r="U122" i="17"/>
  <c r="D121" i="17"/>
  <c r="D114" i="17"/>
  <c r="D102" i="17"/>
  <c r="O93" i="17"/>
  <c r="O74" i="17"/>
  <c r="O33" i="17"/>
  <c r="U29" i="17"/>
  <c r="U25" i="17"/>
  <c r="D22" i="17"/>
  <c r="U120" i="17"/>
  <c r="D120" i="17"/>
  <c r="H120" i="17"/>
  <c r="O120" i="17"/>
  <c r="U116" i="17"/>
  <c r="D116" i="17"/>
  <c r="H116" i="17"/>
  <c r="O116" i="17"/>
  <c r="U112" i="17"/>
  <c r="D112" i="17"/>
  <c r="H112" i="17"/>
  <c r="U108" i="17"/>
  <c r="D108" i="17"/>
  <c r="H108" i="17"/>
  <c r="O108" i="17"/>
  <c r="U104" i="17"/>
  <c r="D104" i="17"/>
  <c r="H104" i="17"/>
  <c r="U100" i="17"/>
  <c r="D100" i="17"/>
  <c r="H100" i="17"/>
  <c r="U96" i="17"/>
  <c r="D96" i="17"/>
  <c r="H96" i="17"/>
  <c r="U92" i="17"/>
  <c r="D92" i="17"/>
  <c r="H92" i="17"/>
  <c r="O92" i="17"/>
  <c r="U88" i="17"/>
  <c r="D88" i="17"/>
  <c r="H88" i="17"/>
  <c r="O88" i="17"/>
  <c r="H84" i="17"/>
  <c r="O84" i="17"/>
  <c r="U84" i="17"/>
  <c r="H80" i="17"/>
  <c r="O80" i="17"/>
  <c r="U80" i="17"/>
  <c r="H76" i="17"/>
  <c r="O76" i="17"/>
  <c r="U76" i="17"/>
  <c r="D76" i="17"/>
  <c r="H72" i="17"/>
  <c r="O72" i="17"/>
  <c r="U72" i="17"/>
  <c r="D72" i="17"/>
  <c r="O68" i="17"/>
  <c r="D68" i="17"/>
  <c r="U68" i="17"/>
  <c r="H68" i="17"/>
  <c r="O64" i="17"/>
  <c r="U64" i="17"/>
  <c r="D64" i="17"/>
  <c r="H64" i="17"/>
  <c r="D60" i="17"/>
  <c r="U60" i="17"/>
  <c r="H60" i="17"/>
  <c r="U56" i="17"/>
  <c r="D56" i="17"/>
  <c r="H56" i="17"/>
  <c r="O56" i="17"/>
  <c r="H52" i="17"/>
  <c r="O52" i="17"/>
  <c r="H48" i="17"/>
  <c r="O48" i="17"/>
  <c r="U48" i="17"/>
  <c r="D48" i="17"/>
  <c r="O44" i="17"/>
  <c r="D44" i="17"/>
  <c r="U44" i="17"/>
  <c r="H44" i="17"/>
  <c r="U40" i="17"/>
  <c r="D40" i="17"/>
  <c r="H40" i="17"/>
  <c r="D36" i="17"/>
  <c r="U36" i="17"/>
  <c r="H36" i="17"/>
  <c r="O36" i="17"/>
  <c r="D32" i="17"/>
  <c r="H32" i="17"/>
  <c r="O32" i="17"/>
  <c r="H28" i="17"/>
  <c r="O28" i="17"/>
  <c r="D28" i="17"/>
  <c r="U28" i="17"/>
  <c r="O24" i="17"/>
  <c r="U24" i="17"/>
  <c r="D24" i="17"/>
  <c r="O20" i="17"/>
  <c r="D20" i="17"/>
  <c r="U20" i="17"/>
  <c r="H20" i="17"/>
  <c r="U16" i="17"/>
  <c r="D16" i="17"/>
  <c r="H16" i="17"/>
  <c r="O16" i="17"/>
  <c r="D12" i="17"/>
  <c r="U12" i="17"/>
  <c r="Y12" i="17" s="1"/>
  <c r="H12" i="17"/>
  <c r="O12" i="17"/>
  <c r="U8" i="17"/>
  <c r="D8" i="17"/>
  <c r="H8" i="17"/>
  <c r="O8" i="17"/>
  <c r="H4" i="17"/>
  <c r="O4" i="17"/>
  <c r="H141" i="17"/>
  <c r="O140" i="17"/>
  <c r="U129" i="17"/>
  <c r="H128" i="17"/>
  <c r="O127" i="17"/>
  <c r="D125" i="17"/>
  <c r="H124" i="17"/>
  <c r="D77" i="17"/>
  <c r="U137" i="17"/>
  <c r="D133" i="17"/>
  <c r="U121" i="17"/>
  <c r="O104" i="17"/>
  <c r="O60" i="17"/>
  <c r="H24" i="17"/>
  <c r="D119" i="17"/>
  <c r="H119" i="17"/>
  <c r="O119" i="17"/>
  <c r="U115" i="17"/>
  <c r="D115" i="17"/>
  <c r="H115" i="17"/>
  <c r="O115" i="17"/>
  <c r="U111" i="17"/>
  <c r="D111" i="17"/>
  <c r="H111" i="17"/>
  <c r="O111" i="17"/>
  <c r="U107" i="17"/>
  <c r="D107" i="17"/>
  <c r="H107" i="17"/>
  <c r="O107" i="17"/>
  <c r="U103" i="17"/>
  <c r="D103" i="17"/>
  <c r="H103" i="17"/>
  <c r="O103" i="17"/>
  <c r="D99" i="17"/>
  <c r="U99" i="17"/>
  <c r="H99" i="17"/>
  <c r="O99" i="17"/>
  <c r="D95" i="17"/>
  <c r="H95" i="17"/>
  <c r="O95" i="17"/>
  <c r="D91" i="17"/>
  <c r="U91" i="17"/>
  <c r="H91" i="17"/>
  <c r="O91" i="17"/>
  <c r="H87" i="17"/>
  <c r="O87" i="17"/>
  <c r="U87" i="17"/>
  <c r="O83" i="17"/>
  <c r="D83" i="17"/>
  <c r="U83" i="17"/>
  <c r="O79" i="17"/>
  <c r="U79" i="17"/>
  <c r="D79" i="17"/>
  <c r="H79" i="17"/>
  <c r="O75" i="17"/>
  <c r="D75" i="17"/>
  <c r="U75" i="17"/>
  <c r="H75" i="17"/>
  <c r="U71" i="17"/>
  <c r="D71" i="17"/>
  <c r="H71" i="17"/>
  <c r="D67" i="17"/>
  <c r="U67" i="17"/>
  <c r="H67" i="17"/>
  <c r="U63" i="17"/>
  <c r="D63" i="17"/>
  <c r="H63" i="17"/>
  <c r="O63" i="17"/>
  <c r="D59" i="17"/>
  <c r="U59" i="17"/>
  <c r="H59" i="17"/>
  <c r="O59" i="17"/>
  <c r="H55" i="17"/>
  <c r="O55" i="17"/>
  <c r="U55" i="17"/>
  <c r="D55" i="17"/>
  <c r="O51" i="17"/>
  <c r="D51" i="17"/>
  <c r="U51" i="17"/>
  <c r="U47" i="17"/>
  <c r="D47" i="17"/>
  <c r="H47" i="17"/>
  <c r="D43" i="17"/>
  <c r="U43" i="17"/>
  <c r="H43" i="17"/>
  <c r="D39" i="17"/>
  <c r="H39" i="17"/>
  <c r="O39" i="17"/>
  <c r="H35" i="17"/>
  <c r="O35" i="17"/>
  <c r="O31" i="17"/>
  <c r="U31" i="17"/>
  <c r="D31" i="17"/>
  <c r="O27" i="17"/>
  <c r="D27" i="17"/>
  <c r="U27" i="17"/>
  <c r="H27" i="17"/>
  <c r="U23" i="17"/>
  <c r="D23" i="17"/>
  <c r="H23" i="17"/>
  <c r="O23" i="17"/>
  <c r="D19" i="17"/>
  <c r="U19" i="17"/>
  <c r="H19" i="17"/>
  <c r="O19" i="17"/>
  <c r="H15" i="17"/>
  <c r="O15" i="17"/>
  <c r="U15" i="17"/>
  <c r="H11" i="17"/>
  <c r="O11" i="17"/>
  <c r="D11" i="17"/>
  <c r="U11" i="17"/>
  <c r="H7" i="17"/>
  <c r="O7" i="17"/>
  <c r="U7" i="17"/>
  <c r="D7" i="17"/>
  <c r="O112" i="17"/>
  <c r="U102" i="17"/>
  <c r="O100" i="17"/>
  <c r="H94" i="17"/>
  <c r="O40" i="17"/>
  <c r="O26" i="17"/>
  <c r="D15" i="17"/>
  <c r="I144" i="17"/>
  <c r="P135" i="17"/>
  <c r="P140" i="17"/>
  <c r="E136" i="17"/>
  <c r="E124" i="17"/>
  <c r="V144" i="17"/>
  <c r="I138" i="17"/>
  <c r="V127" i="17"/>
  <c r="V131" i="17"/>
  <c r="J144" i="17"/>
  <c r="F140" i="17"/>
  <c r="J136" i="17"/>
  <c r="Q132" i="17"/>
  <c r="F128" i="17"/>
  <c r="Q108" i="17"/>
  <c r="F104" i="17"/>
  <c r="F36" i="17"/>
  <c r="P139" i="17"/>
  <c r="V138" i="17"/>
  <c r="P124" i="17"/>
  <c r="P123" i="17"/>
  <c r="E135" i="17"/>
  <c r="V132" i="17"/>
  <c r="I122" i="17"/>
  <c r="V143" i="17"/>
  <c r="Q135" i="17"/>
  <c r="J131" i="17"/>
  <c r="F127" i="17"/>
  <c r="F123" i="17"/>
  <c r="J119" i="17"/>
  <c r="Q107" i="17"/>
  <c r="F99" i="17"/>
  <c r="F91" i="17"/>
  <c r="Q87" i="17"/>
  <c r="Q83" i="17"/>
  <c r="F75" i="17"/>
  <c r="Q71" i="17"/>
  <c r="Q63" i="17"/>
  <c r="F51" i="17"/>
  <c r="Q47" i="17"/>
  <c r="J15" i="17"/>
  <c r="E140" i="17"/>
  <c r="I131" i="17"/>
  <c r="M131" i="17" s="1"/>
  <c r="P130" i="17"/>
  <c r="I105" i="17"/>
  <c r="P105" i="17"/>
  <c r="E105" i="17"/>
  <c r="P69" i="17"/>
  <c r="E69" i="17"/>
  <c r="V69" i="17"/>
  <c r="P61" i="17"/>
  <c r="E61" i="17"/>
  <c r="V61" i="17"/>
  <c r="I61" i="17"/>
  <c r="E33" i="17"/>
  <c r="I33" i="17"/>
  <c r="V33" i="17"/>
  <c r="I25" i="17"/>
  <c r="V25" i="17"/>
  <c r="P25" i="17"/>
  <c r="E25" i="17"/>
  <c r="P118" i="17"/>
  <c r="E118" i="17"/>
  <c r="I118" i="17"/>
  <c r="V118" i="17"/>
  <c r="E114" i="17"/>
  <c r="V114" i="17"/>
  <c r="I114" i="17"/>
  <c r="I110" i="17"/>
  <c r="V110" i="17"/>
  <c r="P110" i="17"/>
  <c r="E110" i="17"/>
  <c r="P106" i="17"/>
  <c r="E106" i="17"/>
  <c r="V106" i="17"/>
  <c r="I106" i="17"/>
  <c r="P102" i="17"/>
  <c r="E102" i="17"/>
  <c r="I102" i="17"/>
  <c r="V102" i="17"/>
  <c r="I98" i="17"/>
  <c r="V98" i="17"/>
  <c r="E98" i="17"/>
  <c r="P98" i="17"/>
  <c r="E94" i="17"/>
  <c r="V94" i="17"/>
  <c r="I94" i="17"/>
  <c r="P94" i="17"/>
  <c r="E90" i="17"/>
  <c r="P90" i="17"/>
  <c r="I90" i="17"/>
  <c r="V86" i="17"/>
  <c r="I86" i="17"/>
  <c r="P86" i="17"/>
  <c r="E86" i="17"/>
  <c r="E82" i="17"/>
  <c r="P82" i="17"/>
  <c r="I82" i="17"/>
  <c r="V82" i="17"/>
  <c r="P78" i="17"/>
  <c r="E78" i="17"/>
  <c r="V78" i="17"/>
  <c r="E74" i="17"/>
  <c r="P74" i="17"/>
  <c r="I74" i="17"/>
  <c r="V74" i="17"/>
  <c r="P70" i="17"/>
  <c r="E70" i="17"/>
  <c r="V70" i="17"/>
  <c r="I70" i="17"/>
  <c r="I66" i="17"/>
  <c r="V66" i="17"/>
  <c r="P62" i="17"/>
  <c r="E62" i="17"/>
  <c r="V62" i="17"/>
  <c r="I62" i="17"/>
  <c r="I58" i="17"/>
  <c r="V58" i="17"/>
  <c r="E58" i="17"/>
  <c r="P58" i="17"/>
  <c r="E54" i="17"/>
  <c r="V54" i="17"/>
  <c r="I54" i="17"/>
  <c r="P54" i="17"/>
  <c r="V50" i="17"/>
  <c r="E50" i="17"/>
  <c r="P50" i="17"/>
  <c r="V46" i="17"/>
  <c r="I46" i="17"/>
  <c r="P46" i="17"/>
  <c r="E46" i="17"/>
  <c r="E42" i="17"/>
  <c r="P42" i="17"/>
  <c r="I42" i="17"/>
  <c r="V42" i="17"/>
  <c r="P38" i="17"/>
  <c r="E38" i="17"/>
  <c r="V38" i="17"/>
  <c r="I34" i="17"/>
  <c r="V34" i="17"/>
  <c r="E30" i="17"/>
  <c r="V30" i="17"/>
  <c r="I30" i="17"/>
  <c r="I26" i="17"/>
  <c r="V26" i="17"/>
  <c r="E26" i="17"/>
  <c r="P26" i="17"/>
  <c r="V22" i="17"/>
  <c r="I22" i="17"/>
  <c r="P22" i="17"/>
  <c r="E18" i="17"/>
  <c r="P18" i="17"/>
  <c r="I18" i="17"/>
  <c r="I14" i="17"/>
  <c r="P14" i="17"/>
  <c r="E14" i="17"/>
  <c r="E10" i="17"/>
  <c r="P10" i="17"/>
  <c r="I10" i="17"/>
  <c r="V10" i="17"/>
  <c r="V6" i="17"/>
  <c r="I6" i="17"/>
  <c r="P6" i="17"/>
  <c r="E6" i="17"/>
  <c r="E146" i="17"/>
  <c r="I142" i="17"/>
  <c r="V141" i="17"/>
  <c r="V137" i="17"/>
  <c r="I137" i="17"/>
  <c r="P134" i="17"/>
  <c r="P129" i="17"/>
  <c r="V126" i="17"/>
  <c r="I126" i="17"/>
  <c r="P66" i="17"/>
  <c r="I109" i="17"/>
  <c r="V109" i="17"/>
  <c r="P109" i="17"/>
  <c r="E109" i="17"/>
  <c r="E93" i="17"/>
  <c r="V93" i="17"/>
  <c r="I93" i="17"/>
  <c r="E81" i="17"/>
  <c r="P81" i="17"/>
  <c r="I81" i="17"/>
  <c r="V81" i="17"/>
  <c r="I49" i="17"/>
  <c r="V49" i="17"/>
  <c r="P49" i="17"/>
  <c r="E49" i="17"/>
  <c r="P17" i="17"/>
  <c r="E17" i="17"/>
  <c r="Q137" i="17"/>
  <c r="Q129" i="17"/>
  <c r="F125" i="17"/>
  <c r="J121" i="17"/>
  <c r="F117" i="17"/>
  <c r="J113" i="17"/>
  <c r="J105" i="17"/>
  <c r="P146" i="17"/>
  <c r="I143" i="17"/>
  <c r="V142" i="17"/>
  <c r="I132" i="17"/>
  <c r="E130" i="17"/>
  <c r="I127" i="17"/>
  <c r="I50" i="17"/>
  <c r="V17" i="17"/>
  <c r="V121" i="17"/>
  <c r="I121" i="17"/>
  <c r="P121" i="17"/>
  <c r="E121" i="17"/>
  <c r="P41" i="17"/>
  <c r="E41" i="17"/>
  <c r="I41" i="17"/>
  <c r="V41" i="17"/>
  <c r="V145" i="17"/>
  <c r="I145" i="17"/>
  <c r="E142" i="17"/>
  <c r="E137" i="17"/>
  <c r="P136" i="17"/>
  <c r="V133" i="17"/>
  <c r="AA133" i="17" s="1"/>
  <c r="I133" i="17"/>
  <c r="E131" i="17"/>
  <c r="V128" i="17"/>
  <c r="I128" i="17"/>
  <c r="E126" i="17"/>
  <c r="P125" i="17"/>
  <c r="V122" i="17"/>
  <c r="V90" i="17"/>
  <c r="P33" i="17"/>
  <c r="E22" i="17"/>
  <c r="V85" i="17"/>
  <c r="I85" i="17"/>
  <c r="P85" i="17"/>
  <c r="E85" i="17"/>
  <c r="E73" i="17"/>
  <c r="P73" i="17"/>
  <c r="I73" i="17"/>
  <c r="V73" i="17"/>
  <c r="I37" i="17"/>
  <c r="P37" i="17"/>
  <c r="E37" i="17"/>
  <c r="V5" i="17"/>
  <c r="I5" i="17"/>
  <c r="P5" i="17"/>
  <c r="V120" i="17"/>
  <c r="I120" i="17"/>
  <c r="P120" i="17"/>
  <c r="I116" i="17"/>
  <c r="P116" i="17"/>
  <c r="E116" i="17"/>
  <c r="P112" i="17"/>
  <c r="E112" i="17"/>
  <c r="V112" i="17"/>
  <c r="E108" i="17"/>
  <c r="V108" i="17"/>
  <c r="I108" i="17"/>
  <c r="P108" i="17"/>
  <c r="V104" i="17"/>
  <c r="I104" i="17"/>
  <c r="P104" i="17"/>
  <c r="E104" i="17"/>
  <c r="P100" i="17"/>
  <c r="E100" i="17"/>
  <c r="V100" i="17"/>
  <c r="I100" i="17"/>
  <c r="I96" i="17"/>
  <c r="V96" i="17"/>
  <c r="P96" i="17"/>
  <c r="P92" i="17"/>
  <c r="E92" i="17"/>
  <c r="V92" i="17"/>
  <c r="I92" i="17"/>
  <c r="I88" i="17"/>
  <c r="V88" i="17"/>
  <c r="P88" i="17"/>
  <c r="E88" i="17"/>
  <c r="V84" i="17"/>
  <c r="I84" i="17"/>
  <c r="P84" i="17"/>
  <c r="P80" i="17"/>
  <c r="E80" i="17"/>
  <c r="I80" i="17"/>
  <c r="V80" i="17"/>
  <c r="V76" i="17"/>
  <c r="I76" i="17"/>
  <c r="P76" i="17"/>
  <c r="P72" i="17"/>
  <c r="E72" i="17"/>
  <c r="I72" i="17"/>
  <c r="V72" i="17"/>
  <c r="I68" i="17"/>
  <c r="V68" i="17"/>
  <c r="P68" i="17"/>
  <c r="E68" i="17"/>
  <c r="P64" i="17"/>
  <c r="E64" i="17"/>
  <c r="I64" i="17"/>
  <c r="V64" i="17"/>
  <c r="P60" i="17"/>
  <c r="E60" i="17"/>
  <c r="E56" i="17"/>
  <c r="V56" i="17"/>
  <c r="I56" i="17"/>
  <c r="P56" i="17"/>
  <c r="P52" i="17"/>
  <c r="E52" i="17"/>
  <c r="I52" i="17"/>
  <c r="V52" i="17"/>
  <c r="V48" i="17"/>
  <c r="Z48" i="17" s="1"/>
  <c r="I48" i="17"/>
  <c r="P48" i="17"/>
  <c r="E48" i="17"/>
  <c r="E44" i="17"/>
  <c r="I44" i="17"/>
  <c r="V44" i="17"/>
  <c r="P40" i="17"/>
  <c r="E40" i="17"/>
  <c r="V40" i="17"/>
  <c r="I36" i="17"/>
  <c r="V36" i="17"/>
  <c r="P36" i="17"/>
  <c r="E36" i="17"/>
  <c r="E32" i="17"/>
  <c r="V32" i="17"/>
  <c r="I32" i="17"/>
  <c r="P28" i="17"/>
  <c r="E28" i="17"/>
  <c r="I28" i="17"/>
  <c r="V28" i="17"/>
  <c r="V24" i="17"/>
  <c r="I24" i="17"/>
  <c r="P24" i="17"/>
  <c r="P20" i="17"/>
  <c r="E20" i="17"/>
  <c r="I20" i="17"/>
  <c r="V20" i="17"/>
  <c r="I16" i="17"/>
  <c r="P16" i="17"/>
  <c r="E16" i="17"/>
  <c r="I12" i="17"/>
  <c r="V12" i="17"/>
  <c r="P12" i="17"/>
  <c r="I8" i="17"/>
  <c r="P8" i="17"/>
  <c r="E8" i="17"/>
  <c r="E4" i="17"/>
  <c r="I4" i="17"/>
  <c r="V4" i="17"/>
  <c r="E143" i="17"/>
  <c r="P141" i="17"/>
  <c r="V139" i="17"/>
  <c r="I139" i="17"/>
  <c r="V134" i="17"/>
  <c r="I134" i="17"/>
  <c r="E132" i="17"/>
  <c r="V129" i="17"/>
  <c r="I129" i="17"/>
  <c r="E127" i="17"/>
  <c r="V123" i="17"/>
  <c r="I123" i="17"/>
  <c r="I112" i="17"/>
  <c r="E84" i="17"/>
  <c r="I78" i="17"/>
  <c r="I69" i="17"/>
  <c r="V37" i="17"/>
  <c r="E34" i="17"/>
  <c r="V8" i="17"/>
  <c r="E5" i="17"/>
  <c r="I97" i="17"/>
  <c r="V97" i="17"/>
  <c r="E97" i="17"/>
  <c r="P97" i="17"/>
  <c r="I77" i="17"/>
  <c r="P77" i="17"/>
  <c r="E77" i="17"/>
  <c r="E65" i="17"/>
  <c r="P65" i="17"/>
  <c r="I65" i="17"/>
  <c r="V65" i="17"/>
  <c r="I57" i="17"/>
  <c r="V57" i="17"/>
  <c r="P57" i="17"/>
  <c r="V45" i="17"/>
  <c r="I45" i="17"/>
  <c r="P45" i="17"/>
  <c r="P29" i="17"/>
  <c r="E29" i="17"/>
  <c r="V29" i="17"/>
  <c r="I29" i="17"/>
  <c r="E21" i="17"/>
  <c r="V21" i="17"/>
  <c r="I21" i="17"/>
  <c r="P21" i="17"/>
  <c r="V13" i="17"/>
  <c r="I13" i="17"/>
  <c r="P13" i="17"/>
  <c r="E13" i="17"/>
  <c r="E141" i="17"/>
  <c r="E125" i="17"/>
  <c r="V146" i="17"/>
  <c r="E144" i="17"/>
  <c r="I140" i="17"/>
  <c r="E138" i="17"/>
  <c r="I135" i="17"/>
  <c r="I124" i="17"/>
  <c r="V116" i="17"/>
  <c r="P114" i="17"/>
  <c r="V18" i="17"/>
  <c r="Z18" i="17" s="1"/>
  <c r="P113" i="17"/>
  <c r="E113" i="17"/>
  <c r="V113" i="17"/>
  <c r="I113" i="17"/>
  <c r="V89" i="17"/>
  <c r="E89" i="17"/>
  <c r="P89" i="17"/>
  <c r="E53" i="17"/>
  <c r="V53" i="17"/>
  <c r="I53" i="17"/>
  <c r="P9" i="17"/>
  <c r="E9" i="17"/>
  <c r="I9" i="17"/>
  <c r="V9" i="17"/>
  <c r="E119" i="17"/>
  <c r="V119" i="17"/>
  <c r="I119" i="17"/>
  <c r="V115" i="17"/>
  <c r="I115" i="17"/>
  <c r="P115" i="17"/>
  <c r="I111" i="17"/>
  <c r="V111" i="17"/>
  <c r="J111" i="17"/>
  <c r="P111" i="17"/>
  <c r="E111" i="17"/>
  <c r="P107" i="17"/>
  <c r="E107" i="17"/>
  <c r="F107" i="17"/>
  <c r="V107" i="17"/>
  <c r="I107" i="17"/>
  <c r="E103" i="17"/>
  <c r="V103" i="17"/>
  <c r="I103" i="17"/>
  <c r="P103" i="17"/>
  <c r="V99" i="17"/>
  <c r="E99" i="17"/>
  <c r="P99" i="17"/>
  <c r="E95" i="17"/>
  <c r="V95" i="17"/>
  <c r="I95" i="17"/>
  <c r="P95" i="17"/>
  <c r="E91" i="17"/>
  <c r="P91" i="17"/>
  <c r="Q91" i="17"/>
  <c r="I91" i="17"/>
  <c r="V87" i="17"/>
  <c r="I87" i="17"/>
  <c r="P87" i="17"/>
  <c r="E87" i="17"/>
  <c r="E83" i="17"/>
  <c r="P83" i="17"/>
  <c r="I83" i="17"/>
  <c r="V83" i="17"/>
  <c r="P79" i="17"/>
  <c r="E79" i="17"/>
  <c r="V79" i="17"/>
  <c r="I75" i="17"/>
  <c r="V75" i="17"/>
  <c r="P71" i="17"/>
  <c r="E71" i="17"/>
  <c r="V71" i="17"/>
  <c r="I71" i="17"/>
  <c r="I67" i="17"/>
  <c r="V67" i="17"/>
  <c r="AA67" i="17" s="1"/>
  <c r="E67" i="17"/>
  <c r="P67" i="17"/>
  <c r="P63" i="17"/>
  <c r="E63" i="17"/>
  <c r="V63" i="17"/>
  <c r="I63" i="17"/>
  <c r="I59" i="17"/>
  <c r="V59" i="17"/>
  <c r="E59" i="17"/>
  <c r="P59" i="17"/>
  <c r="E55" i="17"/>
  <c r="V55" i="17"/>
  <c r="I55" i="17"/>
  <c r="P55" i="17"/>
  <c r="E51" i="17"/>
  <c r="P51" i="17"/>
  <c r="I51" i="17"/>
  <c r="V47" i="17"/>
  <c r="I47" i="17"/>
  <c r="P47" i="17"/>
  <c r="E47" i="17"/>
  <c r="E43" i="17"/>
  <c r="P43" i="17"/>
  <c r="I43" i="17"/>
  <c r="V43" i="17"/>
  <c r="P39" i="17"/>
  <c r="E39" i="17"/>
  <c r="V39" i="17"/>
  <c r="I35" i="17"/>
  <c r="V35" i="17"/>
  <c r="E35" i="17"/>
  <c r="P35" i="17"/>
  <c r="E31" i="17"/>
  <c r="V31" i="17"/>
  <c r="I31" i="17"/>
  <c r="V27" i="17"/>
  <c r="E27" i="17"/>
  <c r="P27" i="17"/>
  <c r="V23" i="17"/>
  <c r="I23" i="17"/>
  <c r="P23" i="17"/>
  <c r="E19" i="17"/>
  <c r="P19" i="17"/>
  <c r="I19" i="17"/>
  <c r="V19" i="17"/>
  <c r="I15" i="17"/>
  <c r="P15" i="17"/>
  <c r="E15" i="17"/>
  <c r="E11" i="17"/>
  <c r="P11" i="17"/>
  <c r="I11" i="17"/>
  <c r="V11" i="17"/>
  <c r="V7" i="17"/>
  <c r="I7" i="17"/>
  <c r="P7" i="17"/>
  <c r="E7" i="17"/>
  <c r="E145" i="17"/>
  <c r="E133" i="17"/>
  <c r="V130" i="17"/>
  <c r="E128" i="17"/>
  <c r="E115" i="17"/>
  <c r="V105" i="17"/>
  <c r="E66" i="17"/>
  <c r="I60" i="17"/>
  <c r="I40" i="17"/>
  <c r="I38" i="17"/>
  <c r="P34" i="17"/>
  <c r="V16" i="17"/>
  <c r="V14" i="17"/>
  <c r="P117" i="17"/>
  <c r="E117" i="17"/>
  <c r="I117" i="17"/>
  <c r="V117" i="17"/>
  <c r="P101" i="17"/>
  <c r="E101" i="17"/>
  <c r="I101" i="17"/>
  <c r="V101" i="17"/>
  <c r="J146" i="17"/>
  <c r="J142" i="17"/>
  <c r="J134" i="17"/>
  <c r="F130" i="17"/>
  <c r="J126" i="17"/>
  <c r="Q122" i="17"/>
  <c r="Q118" i="17"/>
  <c r="J114" i="17"/>
  <c r="Q110" i="17"/>
  <c r="J102" i="17"/>
  <c r="J98" i="17"/>
  <c r="J94" i="17"/>
  <c r="J82" i="17"/>
  <c r="M82" i="17" s="1"/>
  <c r="J78" i="17"/>
  <c r="Q58" i="17"/>
  <c r="J54" i="17"/>
  <c r="J50" i="17"/>
  <c r="Q22" i="17"/>
  <c r="F18" i="17"/>
  <c r="V136" i="17"/>
  <c r="V125" i="17"/>
  <c r="P122" i="17"/>
  <c r="P93" i="17"/>
  <c r="V91" i="17"/>
  <c r="E75" i="17"/>
  <c r="V60" i="17"/>
  <c r="E57" i="17"/>
  <c r="P53" i="17"/>
  <c r="P44" i="17"/>
  <c r="P32" i="17"/>
  <c r="P30" i="17"/>
  <c r="E23" i="17"/>
  <c r="I17" i="17"/>
  <c r="F132" i="17"/>
  <c r="W128" i="17"/>
  <c r="F120" i="17"/>
  <c r="F108" i="17"/>
  <c r="F142" i="17"/>
  <c r="F135" i="17"/>
  <c r="J128" i="17"/>
  <c r="F122" i="17"/>
  <c r="Q120" i="17"/>
  <c r="Q144" i="17"/>
  <c r="Q142" i="17"/>
  <c r="Q134" i="17"/>
  <c r="W130" i="17"/>
  <c r="Q124" i="17"/>
  <c r="J139" i="17"/>
  <c r="Q127" i="17"/>
  <c r="W123" i="17"/>
  <c r="W135" i="17"/>
  <c r="AA135" i="17" s="1"/>
  <c r="J123" i="17"/>
  <c r="J109" i="17"/>
  <c r="F109" i="17"/>
  <c r="Q101" i="17"/>
  <c r="J101" i="17"/>
  <c r="W101" i="17"/>
  <c r="Q97" i="17"/>
  <c r="J97" i="17"/>
  <c r="J93" i="17"/>
  <c r="W93" i="17"/>
  <c r="F89" i="17"/>
  <c r="W89" i="17"/>
  <c r="Q89" i="17"/>
  <c r="J89" i="17"/>
  <c r="J85" i="17"/>
  <c r="W85" i="17"/>
  <c r="Q81" i="17"/>
  <c r="J81" i="17"/>
  <c r="J77" i="17"/>
  <c r="W77" i="17"/>
  <c r="F73" i="17"/>
  <c r="W73" i="17"/>
  <c r="Q73" i="17"/>
  <c r="J73" i="17"/>
  <c r="F69" i="17"/>
  <c r="Q69" i="17"/>
  <c r="J69" i="17"/>
  <c r="W69" i="17"/>
  <c r="F65" i="17"/>
  <c r="W65" i="17"/>
  <c r="Q65" i="17"/>
  <c r="J65" i="17"/>
  <c r="F61" i="17"/>
  <c r="Q61" i="17"/>
  <c r="J61" i="17"/>
  <c r="W61" i="17"/>
  <c r="F57" i="17"/>
  <c r="Q57" i="17"/>
  <c r="J57" i="17"/>
  <c r="J53" i="17"/>
  <c r="W53" i="17"/>
  <c r="J49" i="17"/>
  <c r="W49" i="17"/>
  <c r="J45" i="17"/>
  <c r="W45" i="17"/>
  <c r="F45" i="17"/>
  <c r="Q45" i="17"/>
  <c r="Q41" i="17"/>
  <c r="J41" i="17"/>
  <c r="W41" i="17"/>
  <c r="F41" i="17"/>
  <c r="W37" i="17"/>
  <c r="F37" i="17"/>
  <c r="Q37" i="17"/>
  <c r="W33" i="17"/>
  <c r="F33" i="17"/>
  <c r="J29" i="17"/>
  <c r="W29" i="17"/>
  <c r="F29" i="17"/>
  <c r="Q29" i="17"/>
  <c r="J25" i="17"/>
  <c r="W25" i="17"/>
  <c r="F25" i="17"/>
  <c r="Q25" i="17"/>
  <c r="W21" i="17"/>
  <c r="F21" i="17"/>
  <c r="Q21" i="17"/>
  <c r="W17" i="17"/>
  <c r="F17" i="17"/>
  <c r="Q17" i="17"/>
  <c r="F13" i="17"/>
  <c r="Q13" i="17"/>
  <c r="J13" i="17"/>
  <c r="W9" i="17"/>
  <c r="F9" i="17"/>
  <c r="Q9" i="17"/>
  <c r="J5" i="17"/>
  <c r="W5" i="17"/>
  <c r="F5" i="17"/>
  <c r="Q5" i="17"/>
  <c r="J141" i="17"/>
  <c r="F137" i="17"/>
  <c r="W125" i="17"/>
  <c r="W117" i="17"/>
  <c r="Q105" i="17"/>
  <c r="F105" i="17"/>
  <c r="F93" i="17"/>
  <c r="W81" i="17"/>
  <c r="F53" i="17"/>
  <c r="J33" i="17"/>
  <c r="J17" i="17"/>
  <c r="F144" i="17"/>
  <c r="J143" i="17"/>
  <c r="Q139" i="17"/>
  <c r="J138" i="17"/>
  <c r="W137" i="17"/>
  <c r="F134" i="17"/>
  <c r="J133" i="17"/>
  <c r="F129" i="17"/>
  <c r="W127" i="17"/>
  <c r="Q126" i="17"/>
  <c r="F124" i="17"/>
  <c r="W120" i="17"/>
  <c r="Q119" i="17"/>
  <c r="F119" i="17"/>
  <c r="Q113" i="17"/>
  <c r="F113" i="17"/>
  <c r="AA110" i="17"/>
  <c r="W109" i="17"/>
  <c r="F101" i="17"/>
  <c r="Q93" i="17"/>
  <c r="F77" i="17"/>
  <c r="Q75" i="17"/>
  <c r="Q53" i="17"/>
  <c r="F22" i="17"/>
  <c r="F116" i="17"/>
  <c r="J116" i="17"/>
  <c r="J104" i="17"/>
  <c r="W104" i="17"/>
  <c r="W100" i="17"/>
  <c r="F100" i="17"/>
  <c r="Q100" i="17"/>
  <c r="W96" i="17"/>
  <c r="F96" i="17"/>
  <c r="Q96" i="17"/>
  <c r="J92" i="17"/>
  <c r="F92" i="17"/>
  <c r="Q92" i="17"/>
  <c r="J88" i="17"/>
  <c r="W88" i="17"/>
  <c r="F88" i="17"/>
  <c r="Q88" i="17"/>
  <c r="W84" i="17"/>
  <c r="F84" i="17"/>
  <c r="Q84" i="17"/>
  <c r="W80" i="17"/>
  <c r="F80" i="17"/>
  <c r="Q80" i="17"/>
  <c r="J76" i="17"/>
  <c r="F76" i="17"/>
  <c r="Q76" i="17"/>
  <c r="J72" i="17"/>
  <c r="W72" i="17"/>
  <c r="F72" i="17"/>
  <c r="Q72" i="17"/>
  <c r="J68" i="17"/>
  <c r="W68" i="17"/>
  <c r="F68" i="17"/>
  <c r="Q68" i="17"/>
  <c r="J64" i="17"/>
  <c r="W64" i="17"/>
  <c r="F64" i="17"/>
  <c r="Q64" i="17"/>
  <c r="J60" i="17"/>
  <c r="W60" i="17"/>
  <c r="F60" i="17"/>
  <c r="Q60" i="17"/>
  <c r="J56" i="17"/>
  <c r="W56" i="17"/>
  <c r="AA56" i="17" s="1"/>
  <c r="F56" i="17"/>
  <c r="Q56" i="17"/>
  <c r="F52" i="17"/>
  <c r="Q52" i="17"/>
  <c r="F48" i="17"/>
  <c r="Q48" i="17"/>
  <c r="W44" i="17"/>
  <c r="F44" i="17"/>
  <c r="Q44" i="17"/>
  <c r="J44" i="17"/>
  <c r="W40" i="17"/>
  <c r="F40" i="17"/>
  <c r="Q40" i="17"/>
  <c r="J40" i="17"/>
  <c r="Q36" i="17"/>
  <c r="J36" i="17"/>
  <c r="Q32" i="17"/>
  <c r="J32" i="17"/>
  <c r="F28" i="17"/>
  <c r="Q28" i="17"/>
  <c r="J28" i="17"/>
  <c r="W28" i="17"/>
  <c r="F24" i="17"/>
  <c r="Q24" i="17"/>
  <c r="J24" i="17"/>
  <c r="W24" i="17"/>
  <c r="AA24" i="17" s="1"/>
  <c r="Q20" i="17"/>
  <c r="J20" i="17"/>
  <c r="W20" i="17"/>
  <c r="Q16" i="17"/>
  <c r="J16" i="17"/>
  <c r="W16" i="17"/>
  <c r="J12" i="17"/>
  <c r="W12" i="17"/>
  <c r="F12" i="17"/>
  <c r="F8" i="17"/>
  <c r="Q8" i="17"/>
  <c r="J8" i="17"/>
  <c r="W8" i="17"/>
  <c r="F4" i="17"/>
  <c r="Q4" i="17"/>
  <c r="J4" i="17"/>
  <c r="Q146" i="17"/>
  <c r="J145" i="17"/>
  <c r="W140" i="17"/>
  <c r="F139" i="17"/>
  <c r="Q136" i="17"/>
  <c r="J135" i="17"/>
  <c r="W132" i="17"/>
  <c r="Q131" i="17"/>
  <c r="J130" i="17"/>
  <c r="W129" i="17"/>
  <c r="F126" i="17"/>
  <c r="J125" i="17"/>
  <c r="W122" i="17"/>
  <c r="Q121" i="17"/>
  <c r="J117" i="17"/>
  <c r="W116" i="17"/>
  <c r="W108" i="17"/>
  <c r="Q104" i="17"/>
  <c r="Q99" i="17"/>
  <c r="J96" i="17"/>
  <c r="F85" i="17"/>
  <c r="Q77" i="17"/>
  <c r="W57" i="17"/>
  <c r="Q51" i="17"/>
  <c r="W48" i="17"/>
  <c r="J48" i="17"/>
  <c r="F34" i="17"/>
  <c r="F20" i="17"/>
  <c r="F146" i="17"/>
  <c r="W144" i="17"/>
  <c r="AA144" i="17" s="1"/>
  <c r="W142" i="17"/>
  <c r="J140" i="17"/>
  <c r="F136" i="17"/>
  <c r="W134" i="17"/>
  <c r="F131" i="17"/>
  <c r="Q128" i="17"/>
  <c r="J127" i="17"/>
  <c r="W124" i="17"/>
  <c r="Q123" i="17"/>
  <c r="F121" i="17"/>
  <c r="F118" i="17"/>
  <c r="J115" i="17"/>
  <c r="Q112" i="17"/>
  <c r="F112" i="17"/>
  <c r="W105" i="17"/>
  <c r="Q85" i="17"/>
  <c r="J80" i="17"/>
  <c r="J37" i="17"/>
  <c r="Q33" i="17"/>
  <c r="F16" i="17"/>
  <c r="W13" i="17"/>
  <c r="W4" i="17"/>
  <c r="W111" i="17"/>
  <c r="F111" i="17"/>
  <c r="Q111" i="17"/>
  <c r="J107" i="17"/>
  <c r="W107" i="17"/>
  <c r="J103" i="17"/>
  <c r="W103" i="17"/>
  <c r="F103" i="17"/>
  <c r="Q103" i="17"/>
  <c r="J99" i="17"/>
  <c r="W99" i="17"/>
  <c r="Q95" i="17"/>
  <c r="J95" i="17"/>
  <c r="W95" i="17"/>
  <c r="J91" i="17"/>
  <c r="W91" i="17"/>
  <c r="F87" i="17"/>
  <c r="J87" i="17"/>
  <c r="W87" i="17"/>
  <c r="J83" i="17"/>
  <c r="W83" i="17"/>
  <c r="Q79" i="17"/>
  <c r="J79" i="17"/>
  <c r="W79" i="17"/>
  <c r="J75" i="17"/>
  <c r="W75" i="17"/>
  <c r="F71" i="17"/>
  <c r="J71" i="17"/>
  <c r="W71" i="17"/>
  <c r="F67" i="17"/>
  <c r="Q67" i="17"/>
  <c r="J67" i="17"/>
  <c r="F63" i="17"/>
  <c r="J63" i="17"/>
  <c r="W63" i="17"/>
  <c r="F59" i="17"/>
  <c r="Q59" i="17"/>
  <c r="J59" i="17"/>
  <c r="F55" i="17"/>
  <c r="Q55" i="17"/>
  <c r="J55" i="17"/>
  <c r="W55" i="17"/>
  <c r="J51" i="17"/>
  <c r="W51" i="17"/>
  <c r="J47" i="17"/>
  <c r="W47" i="17"/>
  <c r="Q43" i="17"/>
  <c r="J43" i="17"/>
  <c r="W43" i="17"/>
  <c r="F43" i="17"/>
  <c r="J39" i="17"/>
  <c r="W39" i="17"/>
  <c r="F39" i="17"/>
  <c r="Q39" i="17"/>
  <c r="W35" i="17"/>
  <c r="F35" i="17"/>
  <c r="J31" i="17"/>
  <c r="W31" i="17"/>
  <c r="F31" i="17"/>
  <c r="Q31" i="17"/>
  <c r="J27" i="17"/>
  <c r="W27" i="17"/>
  <c r="F27" i="17"/>
  <c r="Q27" i="17"/>
  <c r="J23" i="17"/>
  <c r="W23" i="17"/>
  <c r="F23" i="17"/>
  <c r="Q23" i="17"/>
  <c r="W19" i="17"/>
  <c r="F19" i="17"/>
  <c r="Q19" i="17"/>
  <c r="W15" i="17"/>
  <c r="F15" i="17"/>
  <c r="Q15" i="17"/>
  <c r="W11" i="17"/>
  <c r="F11" i="17"/>
  <c r="Q11" i="17"/>
  <c r="J11" i="17"/>
  <c r="J7" i="17"/>
  <c r="W7" i="17"/>
  <c r="F7" i="17"/>
  <c r="Q7" i="17"/>
  <c r="Q145" i="17"/>
  <c r="Q143" i="17"/>
  <c r="Q141" i="17"/>
  <c r="F141" i="17"/>
  <c r="Q138" i="17"/>
  <c r="J137" i="17"/>
  <c r="Q133" i="17"/>
  <c r="J132" i="17"/>
  <c r="W126" i="17"/>
  <c r="J122" i="17"/>
  <c r="W119" i="17"/>
  <c r="W113" i="17"/>
  <c r="AA113" i="17" s="1"/>
  <c r="J108" i="17"/>
  <c r="W102" i="17"/>
  <c r="F97" i="17"/>
  <c r="F83" i="17"/>
  <c r="Q49" i="17"/>
  <c r="F49" i="17"/>
  <c r="W36" i="17"/>
  <c r="F32" i="17"/>
  <c r="W146" i="17"/>
  <c r="F143" i="17"/>
  <c r="F138" i="17"/>
  <c r="W136" i="17"/>
  <c r="F133" i="17"/>
  <c r="W131" i="17"/>
  <c r="Q130" i="17"/>
  <c r="J129" i="17"/>
  <c r="Q125" i="17"/>
  <c r="W121" i="17"/>
  <c r="Q117" i="17"/>
  <c r="F95" i="17"/>
  <c r="W92" i="17"/>
  <c r="F81" i="17"/>
  <c r="W52" i="17"/>
  <c r="W114" i="17"/>
  <c r="F114" i="17"/>
  <c r="Q114" i="17"/>
  <c r="F110" i="17"/>
  <c r="J110" i="17"/>
  <c r="J106" i="17"/>
  <c r="W106" i="17"/>
  <c r="F106" i="17"/>
  <c r="Q106" i="17"/>
  <c r="F102" i="17"/>
  <c r="Q102" i="17"/>
  <c r="F98" i="17"/>
  <c r="W98" i="17"/>
  <c r="Q98" i="17"/>
  <c r="W94" i="17"/>
  <c r="AA94" i="17" s="1"/>
  <c r="F94" i="17"/>
  <c r="Q94" i="17"/>
  <c r="J90" i="17"/>
  <c r="W90" i="17"/>
  <c r="F90" i="17"/>
  <c r="Q90" i="17"/>
  <c r="J86" i="17"/>
  <c r="F86" i="17"/>
  <c r="Q86" i="17"/>
  <c r="F82" i="17"/>
  <c r="W82" i="17"/>
  <c r="Q82" i="17"/>
  <c r="W78" i="17"/>
  <c r="AA78" i="17" s="1"/>
  <c r="F78" i="17"/>
  <c r="Q78" i="17"/>
  <c r="J74" i="17"/>
  <c r="W74" i="17"/>
  <c r="AA74" i="17" s="1"/>
  <c r="F74" i="17"/>
  <c r="Q74" i="17"/>
  <c r="J70" i="17"/>
  <c r="F70" i="17"/>
  <c r="Q70" i="17"/>
  <c r="J66" i="17"/>
  <c r="F66" i="17"/>
  <c r="W66" i="17"/>
  <c r="J62" i="17"/>
  <c r="F62" i="17"/>
  <c r="Q62" i="17"/>
  <c r="J58" i="17"/>
  <c r="F58" i="17"/>
  <c r="W58" i="17"/>
  <c r="AA58" i="17" s="1"/>
  <c r="W54" i="17"/>
  <c r="F54" i="17"/>
  <c r="Q54" i="17"/>
  <c r="F50" i="17"/>
  <c r="W50" i="17"/>
  <c r="Q50" i="17"/>
  <c r="F46" i="17"/>
  <c r="Q46" i="17"/>
  <c r="J46" i="17"/>
  <c r="F42" i="17"/>
  <c r="W42" i="17"/>
  <c r="Q42" i="17"/>
  <c r="J42" i="17"/>
  <c r="J38" i="17"/>
  <c r="W38" i="17"/>
  <c r="Q34" i="17"/>
  <c r="J34" i="17"/>
  <c r="F30" i="17"/>
  <c r="Q30" i="17"/>
  <c r="J30" i="17"/>
  <c r="W30" i="17"/>
  <c r="AA30" i="17" s="1"/>
  <c r="F26" i="17"/>
  <c r="W26" i="17"/>
  <c r="Q26" i="17"/>
  <c r="J26" i="17"/>
  <c r="J22" i="17"/>
  <c r="W22" i="17"/>
  <c r="Q18" i="17"/>
  <c r="J18" i="17"/>
  <c r="J14" i="17"/>
  <c r="W14" i="17"/>
  <c r="F14" i="17"/>
  <c r="Q14" i="17"/>
  <c r="Q10" i="17"/>
  <c r="J10" i="17"/>
  <c r="F10" i="17"/>
  <c r="W10" i="17"/>
  <c r="F6" i="17"/>
  <c r="Q6" i="17"/>
  <c r="J6" i="17"/>
  <c r="W6" i="17"/>
  <c r="F145" i="17"/>
  <c r="W118" i="17"/>
  <c r="Q109" i="17"/>
  <c r="J100" i="17"/>
  <c r="W86" i="17"/>
  <c r="F79" i="17"/>
  <c r="W76" i="17"/>
  <c r="J52" i="17"/>
  <c r="W46" i="17"/>
  <c r="F38" i="17"/>
  <c r="J35" i="17"/>
  <c r="J21" i="17"/>
  <c r="W18" i="17"/>
  <c r="Q12" i="17"/>
  <c r="Q140" i="17"/>
  <c r="J118" i="17"/>
  <c r="Q116" i="17"/>
  <c r="Q115" i="17"/>
  <c r="F115" i="17"/>
  <c r="J112" i="17"/>
  <c r="W97" i="17"/>
  <c r="J84" i="17"/>
  <c r="W70" i="17"/>
  <c r="Q66" i="17"/>
  <c r="F47" i="17"/>
  <c r="Q38" i="17"/>
  <c r="J19" i="17"/>
  <c r="J9" i="17"/>
  <c r="X189" i="37"/>
  <c r="Z189" i="37"/>
  <c r="BA189" i="38"/>
  <c r="W427" i="37"/>
  <c r="AZ427" i="38"/>
  <c r="X406" i="37"/>
  <c r="Z406" i="37"/>
  <c r="BA406" i="38"/>
  <c r="Y405" i="37"/>
  <c r="BB405" i="38"/>
  <c r="X403" i="37"/>
  <c r="Z403" i="37"/>
  <c r="BA403" i="38"/>
  <c r="W402" i="37"/>
  <c r="AZ402" i="38"/>
  <c r="X327" i="37"/>
  <c r="Z327" i="37"/>
  <c r="BA327" i="38"/>
  <c r="L299" i="39"/>
  <c r="G299" i="38" s="1"/>
  <c r="W299" i="37"/>
  <c r="AZ299" i="38"/>
  <c r="H299" i="39"/>
  <c r="C299" i="37" s="1"/>
  <c r="Y284" i="37"/>
  <c r="BB284" i="38"/>
  <c r="Y269" i="37"/>
  <c r="BB269" i="38"/>
  <c r="Y249" i="37"/>
  <c r="BB249" i="38"/>
  <c r="X229" i="37"/>
  <c r="Z229" i="37"/>
  <c r="BA229" i="38"/>
  <c r="Z228" i="37"/>
  <c r="X228" i="37"/>
  <c r="BA228" i="38"/>
  <c r="Z184" i="37"/>
  <c r="X184" i="37"/>
  <c r="BA184" i="38"/>
  <c r="Y171" i="37"/>
  <c r="BB171" i="38"/>
  <c r="W149" i="37"/>
  <c r="AZ149" i="38"/>
  <c r="Z212" i="37"/>
  <c r="X212" i="37"/>
  <c r="BA212" i="38"/>
  <c r="Y188" i="37"/>
  <c r="BB188" i="38"/>
  <c r="W123" i="37"/>
  <c r="AZ123" i="38"/>
  <c r="BG423" i="39"/>
  <c r="AG423" i="38" s="1"/>
  <c r="BC423" i="39"/>
  <c r="R423" i="37" s="1"/>
  <c r="Z420" i="37"/>
  <c r="X420" i="37"/>
  <c r="BA420" i="38"/>
  <c r="BB419" i="38"/>
  <c r="Y419" i="37"/>
  <c r="X417" i="37"/>
  <c r="Z417" i="37"/>
  <c r="BA417" i="38"/>
  <c r="Y415" i="37"/>
  <c r="BB415" i="38"/>
  <c r="Y409" i="37"/>
  <c r="BB409" i="38"/>
  <c r="X389" i="37"/>
  <c r="Z389" i="37"/>
  <c r="Z388" i="37"/>
  <c r="X388" i="37"/>
  <c r="BA388" i="38"/>
  <c r="W387" i="37"/>
  <c r="AZ387" i="38"/>
  <c r="BS384" i="39"/>
  <c r="AN384" i="38" s="1"/>
  <c r="Y384" i="37"/>
  <c r="BB384" i="38"/>
  <c r="Y383" i="37"/>
  <c r="BB383" i="38"/>
  <c r="X363" i="37"/>
  <c r="Z363" i="37"/>
  <c r="BA363" i="38"/>
  <c r="X355" i="37"/>
  <c r="Z355" i="37"/>
  <c r="BA355" i="38"/>
  <c r="Y354" i="37"/>
  <c r="BB354" i="38"/>
  <c r="Z352" i="37"/>
  <c r="X352" i="37"/>
  <c r="BA352" i="38"/>
  <c r="X350" i="37"/>
  <c r="Z350" i="37"/>
  <c r="BA350" i="38"/>
  <c r="Y349" i="37"/>
  <c r="BB349" i="38"/>
  <c r="W349" i="37"/>
  <c r="AZ349" i="38"/>
  <c r="X331" i="37"/>
  <c r="Z331" i="37"/>
  <c r="BA331" i="38"/>
  <c r="Y299" i="37"/>
  <c r="BB299" i="38"/>
  <c r="X287" i="37"/>
  <c r="Z287" i="37"/>
  <c r="BA287" i="38"/>
  <c r="W285" i="37"/>
  <c r="AZ285" i="38"/>
  <c r="BW249" i="39"/>
  <c r="AR249" i="38" s="1"/>
  <c r="BS249" i="39"/>
  <c r="M249" i="37" s="1"/>
  <c r="W233" i="37"/>
  <c r="AZ233" i="38"/>
  <c r="H233" i="39"/>
  <c r="C233" i="37" s="1"/>
  <c r="Y232" i="37"/>
  <c r="BB232" i="38"/>
  <c r="X211" i="37"/>
  <c r="Z211" i="37"/>
  <c r="BA211" i="38"/>
  <c r="X151" i="37"/>
  <c r="Z151" i="37"/>
  <c r="BA151" i="38"/>
  <c r="Z150" i="37"/>
  <c r="X150" i="37"/>
  <c r="BA150" i="38"/>
  <c r="Y98" i="37"/>
  <c r="BB98" i="38"/>
  <c r="W16" i="37"/>
  <c r="AZ16" i="38"/>
  <c r="W367" i="37"/>
  <c r="AZ367" i="38"/>
  <c r="BG273" i="39"/>
  <c r="AG273" i="38" s="1"/>
  <c r="BC273" i="39"/>
  <c r="R273" i="37" s="1"/>
  <c r="W250" i="37"/>
  <c r="AZ250" i="38"/>
  <c r="W175" i="37"/>
  <c r="AZ175" i="38"/>
  <c r="X157" i="37"/>
  <c r="Z157" i="37"/>
  <c r="BA157" i="38"/>
  <c r="Y153" i="37"/>
  <c r="BB153" i="38"/>
  <c r="W54" i="37"/>
  <c r="AZ54" i="38"/>
  <c r="W428" i="37"/>
  <c r="AZ428" i="38"/>
  <c r="X426" i="37"/>
  <c r="Z426" i="37"/>
  <c r="BA426" i="38"/>
  <c r="X393" i="37"/>
  <c r="Z393" i="37"/>
  <c r="BA393" i="38"/>
  <c r="Y342" i="37"/>
  <c r="BB342" i="38"/>
  <c r="X339" i="37"/>
  <c r="Z339" i="37"/>
  <c r="BA339" i="38"/>
  <c r="Y338" i="37"/>
  <c r="BB338" i="38"/>
  <c r="W338" i="37"/>
  <c r="AZ338" i="38"/>
  <c r="Y337" i="37"/>
  <c r="BB337" i="38"/>
  <c r="H337" i="39"/>
  <c r="C337" i="37" s="1"/>
  <c r="W337" i="37"/>
  <c r="AZ337" i="38"/>
  <c r="Y336" i="37"/>
  <c r="BB336" i="38"/>
  <c r="X322" i="37"/>
  <c r="Z322" i="37"/>
  <c r="BA322" i="38"/>
  <c r="Y321" i="37"/>
  <c r="BB321" i="38"/>
  <c r="X274" i="37"/>
  <c r="Z274" i="37"/>
  <c r="BA274" i="38"/>
  <c r="BC254" i="39"/>
  <c r="R254" i="37" s="1"/>
  <c r="BG254" i="39"/>
  <c r="AG254" i="38" s="1"/>
  <c r="Y253" i="37"/>
  <c r="BB253" i="38"/>
  <c r="X181" i="37"/>
  <c r="Z181" i="37"/>
  <c r="BA181" i="38"/>
  <c r="Y180" i="37"/>
  <c r="BB180" i="38"/>
  <c r="W160" i="37"/>
  <c r="AZ160" i="38"/>
  <c r="W127" i="37"/>
  <c r="AZ127" i="38"/>
  <c r="W100" i="37"/>
  <c r="AZ100" i="38"/>
  <c r="W336" i="37"/>
  <c r="AZ336" i="38"/>
  <c r="L336" i="39"/>
  <c r="G336" i="38" s="1"/>
  <c r="X234" i="37"/>
  <c r="Z234" i="37"/>
  <c r="BA234" i="38"/>
  <c r="X430" i="37"/>
  <c r="Z430" i="37"/>
  <c r="BA430" i="38"/>
  <c r="W392" i="37"/>
  <c r="AZ392" i="38"/>
  <c r="Y389" i="37"/>
  <c r="BB389" i="38"/>
  <c r="H389" i="39"/>
  <c r="C389" i="37" s="1"/>
  <c r="W389" i="37"/>
  <c r="AZ389" i="38"/>
  <c r="Y388" i="37"/>
  <c r="BB388" i="38"/>
  <c r="Z372" i="37"/>
  <c r="X372" i="37"/>
  <c r="BA372" i="38"/>
  <c r="Y363" i="37"/>
  <c r="BB363" i="38"/>
  <c r="Y346" i="37"/>
  <c r="BB346" i="38"/>
  <c r="Z344" i="37"/>
  <c r="X344" i="37"/>
  <c r="BA344" i="38"/>
  <c r="Y304" i="37"/>
  <c r="BB304" i="38"/>
  <c r="W301" i="37"/>
  <c r="AZ301" i="38"/>
  <c r="Y300" i="37"/>
  <c r="BB300" i="38"/>
  <c r="X275" i="37"/>
  <c r="Z275" i="37"/>
  <c r="BA275" i="38"/>
  <c r="W257" i="37"/>
  <c r="AZ257" i="38"/>
  <c r="H257" i="39"/>
  <c r="C257" i="38" s="1"/>
  <c r="Y237" i="37"/>
  <c r="BB237" i="38"/>
  <c r="Y215" i="37"/>
  <c r="BB215" i="38"/>
  <c r="X199" i="37"/>
  <c r="Z199" i="37"/>
  <c r="BA199" i="38"/>
  <c r="Y192" i="37"/>
  <c r="BB192" i="38"/>
  <c r="W138" i="37"/>
  <c r="AZ138" i="38"/>
  <c r="H138" i="39"/>
  <c r="C138" i="38" s="1"/>
  <c r="X131" i="37"/>
  <c r="Z131" i="37"/>
  <c r="BA131" i="38"/>
  <c r="X112" i="37"/>
  <c r="Z112" i="37"/>
  <c r="BA112" i="38"/>
  <c r="Y111" i="37"/>
  <c r="BB111" i="38"/>
  <c r="L111" i="39"/>
  <c r="G111" i="38" s="1"/>
  <c r="W111" i="37"/>
  <c r="AZ111" i="38"/>
  <c r="X109" i="37"/>
  <c r="Z109" i="37"/>
  <c r="BA109" i="38"/>
  <c r="Y108" i="37"/>
  <c r="BB108" i="38"/>
  <c r="X63" i="37"/>
  <c r="Z63" i="37"/>
  <c r="BA63" i="38"/>
  <c r="Y62" i="37"/>
  <c r="BB62" i="38"/>
  <c r="AZ418" i="38"/>
  <c r="W176" i="37"/>
  <c r="AZ176" i="38"/>
  <c r="Z154" i="37"/>
  <c r="X154" i="37"/>
  <c r="BA154" i="38"/>
  <c r="BW125" i="39"/>
  <c r="AR125" i="38" s="1"/>
  <c r="BS125" i="39"/>
  <c r="M125" i="37" s="1"/>
  <c r="Y57" i="37"/>
  <c r="BB57" i="38"/>
  <c r="Y50" i="37"/>
  <c r="BB50" i="38"/>
  <c r="N423" i="38"/>
  <c r="BG422" i="39"/>
  <c r="AG422" i="38" s="1"/>
  <c r="X422" i="37"/>
  <c r="Z422" i="37"/>
  <c r="BA422" i="38"/>
  <c r="X405" i="37"/>
  <c r="Z405" i="37"/>
  <c r="BA405" i="38"/>
  <c r="Y404" i="37"/>
  <c r="BB404" i="38"/>
  <c r="W401" i="37"/>
  <c r="AZ401" i="38"/>
  <c r="Y400" i="37"/>
  <c r="BB400" i="38"/>
  <c r="Y396" i="37"/>
  <c r="BB396" i="38"/>
  <c r="W393" i="37"/>
  <c r="AZ393" i="38"/>
  <c r="L393" i="39"/>
  <c r="G393" i="38" s="1"/>
  <c r="W365" i="37"/>
  <c r="AZ365" i="38"/>
  <c r="X306" i="37"/>
  <c r="Z306" i="37"/>
  <c r="BA306" i="38"/>
  <c r="Y305" i="37"/>
  <c r="BB305" i="38"/>
  <c r="Y260" i="37"/>
  <c r="BB260" i="38"/>
  <c r="Z258" i="37"/>
  <c r="X258" i="37"/>
  <c r="BA258" i="38"/>
  <c r="Y257" i="37"/>
  <c r="BB257" i="38"/>
  <c r="BW241" i="39"/>
  <c r="AR241" i="38" s="1"/>
  <c r="BS241" i="39"/>
  <c r="M241" i="37" s="1"/>
  <c r="Y241" i="37"/>
  <c r="BB241" i="38"/>
  <c r="X217" i="37"/>
  <c r="Z217" i="37"/>
  <c r="BA217" i="38"/>
  <c r="BS208" i="39"/>
  <c r="M208" i="37" s="1"/>
  <c r="BW208" i="39"/>
  <c r="AR208" i="38" s="1"/>
  <c r="X205" i="37"/>
  <c r="Z205" i="37"/>
  <c r="BA205" i="38"/>
  <c r="W204" i="37"/>
  <c r="AZ204" i="38"/>
  <c r="H139" i="39"/>
  <c r="C139" i="38" s="1"/>
  <c r="W139" i="37"/>
  <c r="AZ139" i="38"/>
  <c r="Y138" i="37"/>
  <c r="BB138" i="38"/>
  <c r="W72" i="37"/>
  <c r="AZ72" i="38"/>
  <c r="Y432" i="37"/>
  <c r="BB432" i="38"/>
  <c r="Y233" i="37"/>
  <c r="BB233" i="38"/>
  <c r="Y421" i="37"/>
  <c r="BB421" i="38"/>
  <c r="W421" i="37"/>
  <c r="AZ421" i="38"/>
  <c r="Z419" i="37"/>
  <c r="X419" i="37"/>
  <c r="BA419" i="38"/>
  <c r="Y418" i="37"/>
  <c r="BB418" i="38"/>
  <c r="Z415" i="37"/>
  <c r="X415" i="37"/>
  <c r="BA415" i="38"/>
  <c r="W414" i="37"/>
  <c r="AZ414" i="38"/>
  <c r="X409" i="37"/>
  <c r="Z409" i="37"/>
  <c r="BA409" i="38"/>
  <c r="W408" i="37"/>
  <c r="AZ408" i="38"/>
  <c r="Y407" i="37"/>
  <c r="BB407" i="38"/>
  <c r="Y393" i="37"/>
  <c r="BB393" i="38"/>
  <c r="Z384" i="37"/>
  <c r="X384" i="37"/>
  <c r="BA384" i="38"/>
  <c r="X383" i="37"/>
  <c r="Z383" i="37"/>
  <c r="BA383" i="38"/>
  <c r="Y382" i="37"/>
  <c r="BB382" i="38"/>
  <c r="L382" i="39"/>
  <c r="G382" i="38" s="1"/>
  <c r="W382" i="37"/>
  <c r="AZ382" i="38"/>
  <c r="X354" i="37"/>
  <c r="Z354" i="37"/>
  <c r="BA354" i="38"/>
  <c r="W353" i="37"/>
  <c r="AZ353" i="38"/>
  <c r="X349" i="37"/>
  <c r="Z349" i="37"/>
  <c r="BA349" i="38"/>
  <c r="X341" i="37"/>
  <c r="Z341" i="37"/>
  <c r="BA341" i="38"/>
  <c r="W340" i="37"/>
  <c r="AZ340" i="38"/>
  <c r="Y339" i="37"/>
  <c r="BB339" i="38"/>
  <c r="H338" i="39"/>
  <c r="C338" i="37" s="1"/>
  <c r="BS336" i="39"/>
  <c r="AN336" i="38" s="1"/>
  <c r="W325" i="37"/>
  <c r="AZ325" i="38"/>
  <c r="X313" i="37"/>
  <c r="Z313" i="37"/>
  <c r="BA313" i="38"/>
  <c r="W309" i="37"/>
  <c r="AZ309" i="38"/>
  <c r="Y308" i="37"/>
  <c r="BB308" i="38"/>
  <c r="Z296" i="37"/>
  <c r="X296" i="37"/>
  <c r="BA296" i="38"/>
  <c r="W280" i="37"/>
  <c r="AZ280" i="38"/>
  <c r="Z264" i="37"/>
  <c r="X264" i="37"/>
  <c r="BA264" i="38"/>
  <c r="X263" i="37"/>
  <c r="Z263" i="37"/>
  <c r="BA263" i="38"/>
  <c r="X262" i="37"/>
  <c r="Z262" i="37"/>
  <c r="BA262" i="38"/>
  <c r="X245" i="37"/>
  <c r="Z245" i="37"/>
  <c r="BA245" i="38"/>
  <c r="W244" i="37"/>
  <c r="AZ244" i="38"/>
  <c r="Y243" i="37"/>
  <c r="BB243" i="38"/>
  <c r="Y242" i="37"/>
  <c r="BB242" i="38"/>
  <c r="W242" i="37"/>
  <c r="AZ242" i="38"/>
  <c r="Y226" i="37"/>
  <c r="BB226" i="38"/>
  <c r="Y222" i="37"/>
  <c r="BB222" i="38"/>
  <c r="X218" i="37"/>
  <c r="Z218" i="37"/>
  <c r="BA218" i="38"/>
  <c r="L209" i="39"/>
  <c r="G209" i="38" s="1"/>
  <c r="W209" i="37"/>
  <c r="AZ209" i="38"/>
  <c r="H209" i="39"/>
  <c r="C209" i="38" s="1"/>
  <c r="W97" i="37"/>
  <c r="AZ97" i="38"/>
  <c r="W94" i="37"/>
  <c r="AZ94" i="38"/>
  <c r="BB424" i="38"/>
  <c r="Y372" i="37"/>
  <c r="BB372" i="38"/>
  <c r="W360" i="37"/>
  <c r="AZ360" i="38"/>
  <c r="Y359" i="37"/>
  <c r="BB359" i="38"/>
  <c r="Y356" i="37"/>
  <c r="BB356" i="38"/>
  <c r="X345" i="37"/>
  <c r="Z345" i="37"/>
  <c r="BA345" i="38"/>
  <c r="Y344" i="37"/>
  <c r="BB344" i="38"/>
  <c r="BW298" i="39"/>
  <c r="AR298" i="38" s="1"/>
  <c r="BS298" i="39"/>
  <c r="M298" i="37" s="1"/>
  <c r="L284" i="39"/>
  <c r="G284" i="38" s="1"/>
  <c r="K284" i="38" s="1"/>
  <c r="W284" i="37"/>
  <c r="AZ284" i="38"/>
  <c r="H284" i="39"/>
  <c r="C284" i="38" s="1"/>
  <c r="Y283" i="37"/>
  <c r="BB283" i="38"/>
  <c r="W249" i="37"/>
  <c r="AZ249" i="38"/>
  <c r="L249" i="39"/>
  <c r="G249" i="38" s="1"/>
  <c r="Y209" i="37"/>
  <c r="BB209" i="38"/>
  <c r="Y117" i="37"/>
  <c r="BB117" i="38"/>
  <c r="X115" i="37"/>
  <c r="Z115" i="37"/>
  <c r="BA115" i="38"/>
  <c r="BS97" i="39"/>
  <c r="M97" i="37" s="1"/>
  <c r="BW97" i="39"/>
  <c r="AR97" i="38" s="1"/>
  <c r="X429" i="37"/>
  <c r="Z429" i="37"/>
  <c r="Z428" i="37"/>
  <c r="X428" i="37"/>
  <c r="BA428" i="38"/>
  <c r="Y427" i="37"/>
  <c r="BB427" i="38"/>
  <c r="X425" i="37"/>
  <c r="Z425" i="37"/>
  <c r="BA425" i="38"/>
  <c r="Z416" i="37"/>
  <c r="X416" i="37"/>
  <c r="BA416" i="38"/>
  <c r="Y414" i="37"/>
  <c r="BB414" i="38"/>
  <c r="X402" i="37"/>
  <c r="Z402" i="37"/>
  <c r="BA402" i="38"/>
  <c r="W398" i="37"/>
  <c r="AZ398" i="38"/>
  <c r="W397" i="37"/>
  <c r="AZ397" i="38"/>
  <c r="AQ394" i="39"/>
  <c r="V394" i="38" s="1"/>
  <c r="X394" i="37"/>
  <c r="Z394" i="37"/>
  <c r="BA394" i="38"/>
  <c r="Z392" i="37"/>
  <c r="X392" i="37"/>
  <c r="BA392" i="38"/>
  <c r="X391" i="37"/>
  <c r="Z391" i="37"/>
  <c r="BA391" i="38"/>
  <c r="X390" i="37"/>
  <c r="Z390" i="37"/>
  <c r="Y387" i="37"/>
  <c r="BB387" i="38"/>
  <c r="L383" i="39"/>
  <c r="G383" i="38" s="1"/>
  <c r="W376" i="37"/>
  <c r="AZ376" i="38"/>
  <c r="Y371" i="37"/>
  <c r="BB371" i="38"/>
  <c r="W368" i="37"/>
  <c r="AZ368" i="38"/>
  <c r="Y367" i="37"/>
  <c r="BB367" i="38"/>
  <c r="X365" i="37"/>
  <c r="Z365" i="37"/>
  <c r="Y364" i="37"/>
  <c r="BB364" i="38"/>
  <c r="W364" i="37"/>
  <c r="AZ364" i="38"/>
  <c r="Y362" i="37"/>
  <c r="BB362" i="38"/>
  <c r="W361" i="37"/>
  <c r="AZ361" i="38"/>
  <c r="W357" i="37"/>
  <c r="AZ357" i="38"/>
  <c r="Y348" i="37"/>
  <c r="BB348" i="38"/>
  <c r="W348" i="37"/>
  <c r="AZ348" i="38"/>
  <c r="Y347" i="37"/>
  <c r="BB347" i="38"/>
  <c r="Y343" i="37"/>
  <c r="BB343" i="38"/>
  <c r="L343" i="39"/>
  <c r="G343" i="38" s="1"/>
  <c r="W343" i="37"/>
  <c r="AZ343" i="38"/>
  <c r="Z340" i="37"/>
  <c r="X340" i="37"/>
  <c r="BA340" i="38"/>
  <c r="BS339" i="39"/>
  <c r="M339" i="37" s="1"/>
  <c r="L339" i="39"/>
  <c r="G339" i="38" s="1"/>
  <c r="X333" i="37"/>
  <c r="Z333" i="37"/>
  <c r="Z328" i="37"/>
  <c r="X328" i="37"/>
  <c r="BA328" i="38"/>
  <c r="Y325" i="37"/>
  <c r="BB325" i="38"/>
  <c r="H322" i="39"/>
  <c r="C322" i="38" s="1"/>
  <c r="W319" i="37"/>
  <c r="AZ319" i="38"/>
  <c r="BS317" i="39"/>
  <c r="M317" i="37" s="1"/>
  <c r="Z316" i="37"/>
  <c r="X316" i="37"/>
  <c r="BA316" i="38"/>
  <c r="X314" i="37"/>
  <c r="Z314" i="37"/>
  <c r="BA314" i="38"/>
  <c r="W312" i="37"/>
  <c r="AZ312" i="38"/>
  <c r="BG310" i="39"/>
  <c r="AG310" i="38" s="1"/>
  <c r="X310" i="37"/>
  <c r="Z310" i="37"/>
  <c r="BA310" i="38"/>
  <c r="Y309" i="37"/>
  <c r="BB309" i="38"/>
  <c r="L306" i="39"/>
  <c r="G306" i="38" s="1"/>
  <c r="W302" i="37"/>
  <c r="AZ302" i="38"/>
  <c r="Y301" i="37"/>
  <c r="BB301" i="38"/>
  <c r="X297" i="37"/>
  <c r="Z297" i="37"/>
  <c r="BA297" i="38"/>
  <c r="W295" i="37"/>
  <c r="AZ295" i="38"/>
  <c r="X293" i="37"/>
  <c r="Z293" i="37"/>
  <c r="Y292" i="37"/>
  <c r="BB292" i="38"/>
  <c r="W292" i="37"/>
  <c r="AZ292" i="38"/>
  <c r="L287" i="39"/>
  <c r="G287" i="38" s="1"/>
  <c r="Y285" i="37"/>
  <c r="BB285" i="38"/>
  <c r="X281" i="37"/>
  <c r="Z281" i="37"/>
  <c r="Y280" i="37"/>
  <c r="BB280" i="38"/>
  <c r="Z276" i="37"/>
  <c r="BA276" i="38"/>
  <c r="X276" i="37"/>
  <c r="BS273" i="39"/>
  <c r="AN273" i="38" s="1"/>
  <c r="W273" i="37"/>
  <c r="AZ273" i="38"/>
  <c r="W270" i="37"/>
  <c r="AZ270" i="38"/>
  <c r="X267" i="37"/>
  <c r="Z267" i="37"/>
  <c r="BA267" i="38"/>
  <c r="H258" i="39"/>
  <c r="C258" i="37" s="1"/>
  <c r="X255" i="37"/>
  <c r="Z255" i="37"/>
  <c r="BA255" i="38"/>
  <c r="L254" i="39"/>
  <c r="G254" i="38" s="1"/>
  <c r="W254" i="37"/>
  <c r="AZ254" i="38"/>
  <c r="W251" i="37"/>
  <c r="AZ251" i="38"/>
  <c r="Y250" i="37"/>
  <c r="BB250" i="38"/>
  <c r="X246" i="37"/>
  <c r="Z246" i="37"/>
  <c r="BA246" i="38"/>
  <c r="Y244" i="37"/>
  <c r="BB244" i="38"/>
  <c r="X239" i="37"/>
  <c r="Z239" i="37"/>
  <c r="BA239" i="38"/>
  <c r="Y238" i="37"/>
  <c r="BB238" i="38"/>
  <c r="W238" i="37"/>
  <c r="AZ238" i="38"/>
  <c r="X235" i="37"/>
  <c r="Z235" i="37"/>
  <c r="BA235" i="38"/>
  <c r="X230" i="37"/>
  <c r="Z230" i="37"/>
  <c r="BA230" i="38"/>
  <c r="BS228" i="39"/>
  <c r="M228" i="37" s="1"/>
  <c r="H228" i="39"/>
  <c r="C228" i="37" s="1"/>
  <c r="W227" i="37"/>
  <c r="AZ227" i="38"/>
  <c r="W223" i="37"/>
  <c r="AZ223" i="38"/>
  <c r="BC220" i="39"/>
  <c r="AC220" i="38" s="1"/>
  <c r="Z220" i="37"/>
  <c r="X220" i="37"/>
  <c r="BA220" i="38"/>
  <c r="W216" i="37"/>
  <c r="AZ216" i="38"/>
  <c r="X213" i="37"/>
  <c r="Z213" i="37"/>
  <c r="BA213" i="38"/>
  <c r="W210" i="37"/>
  <c r="AZ210" i="38"/>
  <c r="Y204" i="37"/>
  <c r="BB204" i="38"/>
  <c r="X201" i="37"/>
  <c r="Z201" i="37"/>
  <c r="BA201" i="38"/>
  <c r="W198" i="37"/>
  <c r="AZ198" i="38"/>
  <c r="N197" i="38"/>
  <c r="X195" i="37"/>
  <c r="Z195" i="37"/>
  <c r="BA195" i="38"/>
  <c r="BS194" i="39"/>
  <c r="M194" i="37" s="1"/>
  <c r="Y194" i="37"/>
  <c r="BB194" i="38"/>
  <c r="W194" i="37"/>
  <c r="AZ194" i="38"/>
  <c r="Y193" i="37"/>
  <c r="BB193" i="38"/>
  <c r="X185" i="37"/>
  <c r="Z185" i="37"/>
  <c r="Y183" i="37"/>
  <c r="BB183" i="38"/>
  <c r="H183" i="39"/>
  <c r="C183" i="37" s="1"/>
  <c r="W183" i="37"/>
  <c r="AZ183" i="38"/>
  <c r="X178" i="37"/>
  <c r="Z178" i="37"/>
  <c r="BA178" i="38"/>
  <c r="W177" i="37"/>
  <c r="AZ177" i="38"/>
  <c r="BG176" i="39"/>
  <c r="AG176" i="38" s="1"/>
  <c r="Y176" i="37"/>
  <c r="BB176" i="38"/>
  <c r="Y175" i="37"/>
  <c r="BB175" i="38"/>
  <c r="W172" i="37"/>
  <c r="AZ172" i="38"/>
  <c r="Z166" i="37"/>
  <c r="X166" i="37"/>
  <c r="BA166" i="38"/>
  <c r="X165" i="37"/>
  <c r="Z165" i="37"/>
  <c r="BA165" i="38"/>
  <c r="X164" i="37"/>
  <c r="Z164" i="37"/>
  <c r="BA164" i="38"/>
  <c r="BW163" i="39"/>
  <c r="AR163" i="38" s="1"/>
  <c r="W163" i="37"/>
  <c r="AZ163" i="38"/>
  <c r="W162" i="37"/>
  <c r="AZ162" i="38"/>
  <c r="Y161" i="37"/>
  <c r="BB161" i="38"/>
  <c r="W161" i="37"/>
  <c r="AZ161" i="38"/>
  <c r="Y160" i="37"/>
  <c r="BB160" i="38"/>
  <c r="Z158" i="37"/>
  <c r="X158" i="37"/>
  <c r="BA158" i="38"/>
  <c r="Y149" i="37"/>
  <c r="BB149" i="38"/>
  <c r="X147" i="37"/>
  <c r="Z147" i="37"/>
  <c r="BA147" i="38"/>
  <c r="W145" i="37"/>
  <c r="AZ145" i="38"/>
  <c r="Z142" i="37"/>
  <c r="X142" i="37"/>
  <c r="BA142" i="38"/>
  <c r="Y140" i="37"/>
  <c r="BB140" i="38"/>
  <c r="W140" i="37"/>
  <c r="AZ140" i="38"/>
  <c r="Y139" i="37"/>
  <c r="BB139" i="38"/>
  <c r="W135" i="37"/>
  <c r="AZ135" i="38"/>
  <c r="X132" i="37"/>
  <c r="Z132" i="37"/>
  <c r="BA132" i="38"/>
  <c r="Z130" i="37"/>
  <c r="X130" i="37"/>
  <c r="BA130" i="38"/>
  <c r="BW129" i="39"/>
  <c r="AR129" i="38" s="1"/>
  <c r="Y127" i="37"/>
  <c r="BB127" i="38"/>
  <c r="X124" i="37"/>
  <c r="Z124" i="37"/>
  <c r="BA124" i="38"/>
  <c r="Y123" i="37"/>
  <c r="BB123" i="38"/>
  <c r="W119" i="37"/>
  <c r="AZ119" i="38"/>
  <c r="W118" i="37"/>
  <c r="AZ118" i="38"/>
  <c r="Z114" i="37"/>
  <c r="X114" i="37"/>
  <c r="BA114" i="38"/>
  <c r="X113" i="37"/>
  <c r="Z113" i="37"/>
  <c r="BA113" i="38"/>
  <c r="W105" i="37"/>
  <c r="AZ105" i="38"/>
  <c r="Y104" i="37"/>
  <c r="BB104" i="38"/>
  <c r="W104" i="37"/>
  <c r="AZ104" i="38"/>
  <c r="W101" i="37"/>
  <c r="AZ101" i="38"/>
  <c r="Y100" i="37"/>
  <c r="BB100" i="38"/>
  <c r="Y97" i="37"/>
  <c r="BB97" i="38"/>
  <c r="X95" i="37"/>
  <c r="Z95" i="37"/>
  <c r="BA95" i="38"/>
  <c r="Y94" i="37"/>
  <c r="BB94" i="38"/>
  <c r="X87" i="37"/>
  <c r="Z87" i="37"/>
  <c r="BA87" i="38"/>
  <c r="Y86" i="37"/>
  <c r="BB86" i="38"/>
  <c r="W83" i="37"/>
  <c r="AZ83" i="38"/>
  <c r="W68" i="37"/>
  <c r="AZ68" i="38"/>
  <c r="Y67" i="37"/>
  <c r="BB67" i="38"/>
  <c r="W46" i="37"/>
  <c r="AZ46" i="38"/>
  <c r="Z30" i="37"/>
  <c r="X30" i="37"/>
  <c r="BA30" i="38"/>
  <c r="AZ403" i="38"/>
  <c r="BB377" i="38"/>
  <c r="AZ371" i="38"/>
  <c r="BB345" i="38"/>
  <c r="AZ339" i="38"/>
  <c r="AZ330" i="38"/>
  <c r="BB320" i="38"/>
  <c r="BA293" i="38"/>
  <c r="BB252" i="38"/>
  <c r="Z431" i="37"/>
  <c r="X431" i="37"/>
  <c r="BA431" i="38"/>
  <c r="Z423" i="37"/>
  <c r="X423" i="37"/>
  <c r="BA423" i="38"/>
  <c r="BW422" i="39"/>
  <c r="AR422" i="38" s="1"/>
  <c r="Y422" i="37"/>
  <c r="BB422" i="38"/>
  <c r="W422" i="37"/>
  <c r="AZ422" i="38"/>
  <c r="N421" i="38"/>
  <c r="L419" i="39"/>
  <c r="G419" i="38" s="1"/>
  <c r="W419" i="37"/>
  <c r="AQ418" i="39"/>
  <c r="V418" i="38" s="1"/>
  <c r="BC417" i="39"/>
  <c r="R417" i="37" s="1"/>
  <c r="W415" i="37"/>
  <c r="AZ415" i="38"/>
  <c r="Z412" i="37"/>
  <c r="X412" i="37"/>
  <c r="BA412" i="38"/>
  <c r="BS411" i="39"/>
  <c r="M411" i="37" s="1"/>
  <c r="Y411" i="37"/>
  <c r="BB411" i="38"/>
  <c r="X410" i="37"/>
  <c r="Z410" i="37"/>
  <c r="BA410" i="38"/>
  <c r="W409" i="37"/>
  <c r="AZ409" i="38"/>
  <c r="N407" i="38"/>
  <c r="W405" i="37"/>
  <c r="AZ405" i="38"/>
  <c r="N404" i="38"/>
  <c r="H402" i="39"/>
  <c r="C402" i="37" s="1"/>
  <c r="BC399" i="39"/>
  <c r="AC399" i="38" s="1"/>
  <c r="X399" i="37"/>
  <c r="Z399" i="37"/>
  <c r="BA399" i="38"/>
  <c r="Y398" i="37"/>
  <c r="BB398" i="38"/>
  <c r="N396" i="38"/>
  <c r="BG395" i="39"/>
  <c r="AG395" i="38" s="1"/>
  <c r="X395" i="37"/>
  <c r="Z395" i="37"/>
  <c r="BA395" i="38"/>
  <c r="BS394" i="39"/>
  <c r="M394" i="37" s="1"/>
  <c r="H393" i="39"/>
  <c r="C393" i="37" s="1"/>
  <c r="W388" i="37"/>
  <c r="AZ388" i="38"/>
  <c r="Y386" i="37"/>
  <c r="BB386" i="38"/>
  <c r="W384" i="37"/>
  <c r="AZ384" i="38"/>
  <c r="W383" i="37"/>
  <c r="AZ383" i="38"/>
  <c r="AQ382" i="39"/>
  <c r="V382" i="38" s="1"/>
  <c r="Z380" i="37"/>
  <c r="X380" i="37"/>
  <c r="BA380" i="38"/>
  <c r="Y379" i="37"/>
  <c r="BB379" i="38"/>
  <c r="L378" i="39"/>
  <c r="G378" i="38" s="1"/>
  <c r="X377" i="37"/>
  <c r="Z377" i="37"/>
  <c r="BA377" i="38"/>
  <c r="BS376" i="39"/>
  <c r="M376" i="37" s="1"/>
  <c r="X374" i="37"/>
  <c r="Z374" i="37"/>
  <c r="Y373" i="37"/>
  <c r="BB373" i="38"/>
  <c r="W373" i="37"/>
  <c r="AZ373" i="38"/>
  <c r="W372" i="37"/>
  <c r="AZ372" i="38"/>
  <c r="L370" i="39"/>
  <c r="G370" i="38" s="1"/>
  <c r="BC369" i="39"/>
  <c r="R369" i="37" s="1"/>
  <c r="X369" i="37"/>
  <c r="Z369" i="37"/>
  <c r="BA369" i="38"/>
  <c r="H363" i="39"/>
  <c r="C363" i="37" s="1"/>
  <c r="W363" i="37"/>
  <c r="BC360" i="39"/>
  <c r="R360" i="37" s="1"/>
  <c r="N359" i="38"/>
  <c r="X358" i="37"/>
  <c r="Z358" i="37"/>
  <c r="BS357" i="39"/>
  <c r="M357" i="37" s="1"/>
  <c r="Y357" i="37"/>
  <c r="BB357" i="38"/>
  <c r="N356" i="38"/>
  <c r="BC355" i="39"/>
  <c r="AC355" i="38" s="1"/>
  <c r="X351" i="37"/>
  <c r="Z351" i="37"/>
  <c r="BA351" i="38"/>
  <c r="N346" i="38"/>
  <c r="BC345" i="39"/>
  <c r="R345" i="37" s="1"/>
  <c r="W344" i="37"/>
  <c r="AZ344" i="38"/>
  <c r="N342" i="38"/>
  <c r="N338" i="38"/>
  <c r="AQ337" i="39"/>
  <c r="V337" i="38" s="1"/>
  <c r="Z332" i="37"/>
  <c r="X332" i="37"/>
  <c r="BA332" i="38"/>
  <c r="Y330" i="37"/>
  <c r="BB330" i="38"/>
  <c r="L328" i="39"/>
  <c r="G328" i="38" s="1"/>
  <c r="W327" i="37"/>
  <c r="AZ327" i="38"/>
  <c r="Y326" i="37"/>
  <c r="BB326" i="38"/>
  <c r="H326" i="39"/>
  <c r="C326" i="37" s="1"/>
  <c r="X323" i="37"/>
  <c r="Z323" i="37"/>
  <c r="BA323" i="38"/>
  <c r="N321" i="38"/>
  <c r="Z320" i="37"/>
  <c r="X320" i="37"/>
  <c r="BA320" i="38"/>
  <c r="Y319" i="37"/>
  <c r="BB319" i="38"/>
  <c r="X317" i="37"/>
  <c r="Z317" i="37"/>
  <c r="H313" i="39"/>
  <c r="C313" i="37" s="1"/>
  <c r="BC307" i="39"/>
  <c r="R307" i="37" s="1"/>
  <c r="X307" i="37"/>
  <c r="Z307" i="37"/>
  <c r="BA307" i="38"/>
  <c r="N304" i="38"/>
  <c r="X303" i="37"/>
  <c r="Z303" i="37"/>
  <c r="BA303" i="38"/>
  <c r="Y302" i="37"/>
  <c r="BB302" i="38"/>
  <c r="N299" i="38"/>
  <c r="H297" i="39"/>
  <c r="C297" i="37" s="1"/>
  <c r="Y295" i="37"/>
  <c r="BB295" i="38"/>
  <c r="L293" i="39"/>
  <c r="G293" i="38" s="1"/>
  <c r="L290" i="39"/>
  <c r="G290" i="38" s="1"/>
  <c r="W287" i="37"/>
  <c r="AZ287" i="38"/>
  <c r="BW286" i="39"/>
  <c r="AR286" i="38" s="1"/>
  <c r="Y286" i="37"/>
  <c r="BB286" i="38"/>
  <c r="W286" i="37"/>
  <c r="AZ286" i="38"/>
  <c r="N284" i="38"/>
  <c r="AQ283" i="39"/>
  <c r="V283" i="38" s="1"/>
  <c r="H281" i="39"/>
  <c r="C281" i="37" s="1"/>
  <c r="BC277" i="39"/>
  <c r="AC277" i="38" s="1"/>
  <c r="X277" i="37"/>
  <c r="BA277" i="38"/>
  <c r="Z277" i="37"/>
  <c r="BS275" i="39"/>
  <c r="AN275" i="38" s="1"/>
  <c r="W275" i="37"/>
  <c r="AZ275" i="38"/>
  <c r="Y273" i="37"/>
  <c r="BB273" i="38"/>
  <c r="X271" i="37"/>
  <c r="Z271" i="37"/>
  <c r="BA271" i="38"/>
  <c r="Y270" i="37"/>
  <c r="BB270" i="38"/>
  <c r="AQ269" i="39"/>
  <c r="V269" i="38" s="1"/>
  <c r="Z268" i="37"/>
  <c r="X268" i="37"/>
  <c r="BA268" i="38"/>
  <c r="X266" i="37"/>
  <c r="Z266" i="37"/>
  <c r="BA266" i="38"/>
  <c r="BS265" i="39"/>
  <c r="M265" i="37" s="1"/>
  <c r="Y265" i="37"/>
  <c r="BB265" i="38"/>
  <c r="L262" i="39"/>
  <c r="G262" i="38" s="1"/>
  <c r="W262" i="37"/>
  <c r="AZ262" i="38"/>
  <c r="Y261" i="37"/>
  <c r="BB261" i="38"/>
  <c r="H261" i="39"/>
  <c r="C261" i="38" s="1"/>
  <c r="W261" i="37"/>
  <c r="AZ261" i="38"/>
  <c r="N260" i="38"/>
  <c r="BC259" i="39"/>
  <c r="AC259" i="38" s="1"/>
  <c r="W258" i="37"/>
  <c r="AZ258" i="38"/>
  <c r="Y254" i="37"/>
  <c r="BB254" i="38"/>
  <c r="BC252" i="39"/>
  <c r="R252" i="37" s="1"/>
  <c r="Z252" i="37"/>
  <c r="X252" i="37"/>
  <c r="BA252" i="38"/>
  <c r="BS251" i="39"/>
  <c r="M251" i="37" s="1"/>
  <c r="Y251" i="37"/>
  <c r="BB251" i="38"/>
  <c r="N249" i="38"/>
  <c r="BC247" i="39"/>
  <c r="R247" i="37" s="1"/>
  <c r="X247" i="37"/>
  <c r="Z247" i="37"/>
  <c r="BA247" i="38"/>
  <c r="W245" i="37"/>
  <c r="AZ245" i="38"/>
  <c r="N241" i="38"/>
  <c r="N237" i="38"/>
  <c r="H235" i="39"/>
  <c r="C235" i="37" s="1"/>
  <c r="H234" i="39"/>
  <c r="C234" i="37" s="1"/>
  <c r="W234" i="37"/>
  <c r="AZ234" i="38"/>
  <c r="X231" i="37"/>
  <c r="Z231" i="37"/>
  <c r="BA231" i="38"/>
  <c r="L229" i="39"/>
  <c r="G229" i="38" s="1"/>
  <c r="K229" i="38" s="1"/>
  <c r="W228" i="37"/>
  <c r="AZ228" i="38"/>
  <c r="Y227" i="37"/>
  <c r="BB227" i="38"/>
  <c r="Z224" i="37"/>
  <c r="X224" i="37"/>
  <c r="BA224" i="38"/>
  <c r="Y223" i="37"/>
  <c r="BB223" i="38"/>
  <c r="H220" i="39"/>
  <c r="C220" i="37" s="1"/>
  <c r="L218" i="39"/>
  <c r="G218" i="38" s="1"/>
  <c r="H217" i="39"/>
  <c r="C217" i="37" s="1"/>
  <c r="BW216" i="39"/>
  <c r="AR216" i="38" s="1"/>
  <c r="Y216" i="37"/>
  <c r="BB216" i="38"/>
  <c r="BG214" i="39"/>
  <c r="AG214" i="38" s="1"/>
  <c r="X214" i="37"/>
  <c r="Z214" i="37"/>
  <c r="BA214" i="38"/>
  <c r="BS213" i="39"/>
  <c r="M213" i="37" s="1"/>
  <c r="AM213" i="39"/>
  <c r="H213" i="37" s="1"/>
  <c r="W212" i="37"/>
  <c r="AZ212" i="38"/>
  <c r="Y210" i="37"/>
  <c r="BB210" i="38"/>
  <c r="W205" i="37"/>
  <c r="AZ205" i="38"/>
  <c r="BC202" i="39"/>
  <c r="R202" i="37" s="1"/>
  <c r="Y198" i="37"/>
  <c r="BB198" i="38"/>
  <c r="Z196" i="37"/>
  <c r="X196" i="37"/>
  <c r="BA196" i="38"/>
  <c r="H195" i="39"/>
  <c r="C195" i="37" s="1"/>
  <c r="W193" i="37"/>
  <c r="AZ193" i="38"/>
  <c r="X190" i="37"/>
  <c r="Z190" i="37"/>
  <c r="BA190" i="38"/>
  <c r="W189" i="37"/>
  <c r="AZ189" i="38"/>
  <c r="BS184" i="39"/>
  <c r="AN184" i="38" s="1"/>
  <c r="W184" i="37"/>
  <c r="AZ184" i="38"/>
  <c r="Y182" i="37"/>
  <c r="BB182" i="38"/>
  <c r="W181" i="37"/>
  <c r="AZ181" i="38"/>
  <c r="AQ180" i="39"/>
  <c r="V180" i="38" s="1"/>
  <c r="H178" i="39"/>
  <c r="C178" i="37" s="1"/>
  <c r="Y177" i="37"/>
  <c r="BB177" i="38"/>
  <c r="X173" i="37"/>
  <c r="Z173" i="37"/>
  <c r="BA173" i="38"/>
  <c r="Y172" i="37"/>
  <c r="BB172" i="38"/>
  <c r="BG167" i="39"/>
  <c r="AG167" i="38" s="1"/>
  <c r="X167" i="37"/>
  <c r="Z167" i="37"/>
  <c r="BA167" i="38"/>
  <c r="L166" i="39"/>
  <c r="G166" i="38" s="1"/>
  <c r="Y163" i="37"/>
  <c r="BB163" i="38"/>
  <c r="Y162" i="37"/>
  <c r="BB162" i="38"/>
  <c r="X156" i="37"/>
  <c r="Z156" i="37"/>
  <c r="BA156" i="38"/>
  <c r="X155" i="37"/>
  <c r="Z155" i="37"/>
  <c r="BA155" i="38"/>
  <c r="W154" i="37"/>
  <c r="AZ154" i="38"/>
  <c r="N153" i="38"/>
  <c r="W151" i="37"/>
  <c r="AZ151" i="38"/>
  <c r="Y146" i="37"/>
  <c r="BB146" i="38"/>
  <c r="W146" i="37"/>
  <c r="AZ146" i="38"/>
  <c r="Y145" i="37"/>
  <c r="BB145" i="38"/>
  <c r="X143" i="37"/>
  <c r="Z143" i="37"/>
  <c r="BA143" i="38"/>
  <c r="Y141" i="37"/>
  <c r="BB141" i="38"/>
  <c r="W141" i="37"/>
  <c r="AZ141" i="38"/>
  <c r="N138" i="38"/>
  <c r="X136" i="37"/>
  <c r="Z136" i="37"/>
  <c r="BA136" i="38"/>
  <c r="Y135" i="37"/>
  <c r="BB135" i="38"/>
  <c r="BC133" i="39"/>
  <c r="R133" i="37" s="1"/>
  <c r="X133" i="37"/>
  <c r="Z133" i="37"/>
  <c r="BA133" i="38"/>
  <c r="H132" i="39"/>
  <c r="C132" i="37" s="1"/>
  <c r="W131" i="37"/>
  <c r="AZ131" i="38"/>
  <c r="H130" i="39"/>
  <c r="C130" i="38" s="1"/>
  <c r="X129" i="37"/>
  <c r="Z129" i="37"/>
  <c r="BA129" i="38"/>
  <c r="Y128" i="37"/>
  <c r="BB128" i="38"/>
  <c r="W128" i="37"/>
  <c r="AZ128" i="38"/>
  <c r="H124" i="39"/>
  <c r="C124" i="37" s="1"/>
  <c r="X120" i="37"/>
  <c r="Z120" i="37"/>
  <c r="BA120" i="38"/>
  <c r="Y119" i="37"/>
  <c r="BB119" i="38"/>
  <c r="Y118" i="37"/>
  <c r="BB118" i="38"/>
  <c r="N117" i="38"/>
  <c r="H115" i="39"/>
  <c r="C115" i="37" s="1"/>
  <c r="W115" i="37"/>
  <c r="AZ115" i="38"/>
  <c r="H114" i="39"/>
  <c r="C114" i="38" s="1"/>
  <c r="W112" i="37"/>
  <c r="AZ112" i="38"/>
  <c r="W109" i="37"/>
  <c r="AZ109" i="38"/>
  <c r="AQ108" i="39"/>
  <c r="V108" i="38" s="1"/>
  <c r="Y105" i="37"/>
  <c r="BB105" i="38"/>
  <c r="Z102" i="37"/>
  <c r="X102" i="37"/>
  <c r="BA102" i="38"/>
  <c r="Y101" i="37"/>
  <c r="BB101" i="38"/>
  <c r="L95" i="39"/>
  <c r="G95" i="38" s="1"/>
  <c r="X92" i="37"/>
  <c r="Z92" i="37"/>
  <c r="BA92" i="38"/>
  <c r="Y77" i="37"/>
  <c r="BB77" i="38"/>
  <c r="Y74" i="37"/>
  <c r="BB74" i="38"/>
  <c r="W74" i="37"/>
  <c r="AZ74" i="38"/>
  <c r="BG72" i="39"/>
  <c r="AG72" i="38" s="1"/>
  <c r="W59" i="37"/>
  <c r="AZ59" i="38"/>
  <c r="L59" i="39"/>
  <c r="G59" i="38" s="1"/>
  <c r="Y58" i="37"/>
  <c r="BB58" i="38"/>
  <c r="W58" i="37"/>
  <c r="AZ58" i="38"/>
  <c r="BS29" i="39"/>
  <c r="M29" i="37" s="1"/>
  <c r="BW29" i="39"/>
  <c r="AR29" i="38" s="1"/>
  <c r="Y24" i="37"/>
  <c r="BB24" i="38"/>
  <c r="Y21" i="37"/>
  <c r="BB21" i="38"/>
  <c r="BA429" i="38"/>
  <c r="AZ394" i="38"/>
  <c r="BB368" i="38"/>
  <c r="BA365" i="38"/>
  <c r="AZ362" i="38"/>
  <c r="BA333" i="38"/>
  <c r="AZ306" i="38"/>
  <c r="BB296" i="38"/>
  <c r="AZ214" i="38"/>
  <c r="BB156" i="38"/>
  <c r="Y331" i="37"/>
  <c r="BB331" i="38"/>
  <c r="H331" i="39"/>
  <c r="C331" i="37" s="1"/>
  <c r="W331" i="37"/>
  <c r="AZ331" i="38"/>
  <c r="W328" i="37"/>
  <c r="AZ328" i="38"/>
  <c r="Y327" i="37"/>
  <c r="BB327" i="38"/>
  <c r="W326" i="37"/>
  <c r="AZ326" i="38"/>
  <c r="Z324" i="37"/>
  <c r="X324" i="37"/>
  <c r="BA324" i="38"/>
  <c r="Y322" i="37"/>
  <c r="BB322" i="38"/>
  <c r="X315" i="37"/>
  <c r="Z315" i="37"/>
  <c r="BA315" i="38"/>
  <c r="Y313" i="37"/>
  <c r="BB313" i="38"/>
  <c r="L313" i="39"/>
  <c r="G313" i="38" s="1"/>
  <c r="W313" i="37"/>
  <c r="AZ313" i="38"/>
  <c r="W310" i="37"/>
  <c r="AZ310" i="38"/>
  <c r="Y306" i="37"/>
  <c r="BB306" i="38"/>
  <c r="W297" i="37"/>
  <c r="AZ297" i="38"/>
  <c r="W296" i="37"/>
  <c r="AZ296" i="38"/>
  <c r="W293" i="37"/>
  <c r="AZ293" i="38"/>
  <c r="X289" i="37"/>
  <c r="Z289" i="37"/>
  <c r="BA289" i="38"/>
  <c r="Z288" i="37"/>
  <c r="X288" i="37"/>
  <c r="BA288" i="38"/>
  <c r="Y287" i="37"/>
  <c r="BB287" i="38"/>
  <c r="X282" i="37"/>
  <c r="Z282" i="37"/>
  <c r="BA282" i="38"/>
  <c r="W281" i="37"/>
  <c r="AZ281" i="38"/>
  <c r="Y275" i="37"/>
  <c r="BB275" i="38"/>
  <c r="Y274" i="37"/>
  <c r="BB274" i="38"/>
  <c r="L274" i="39"/>
  <c r="G274" i="38" s="1"/>
  <c r="W274" i="37"/>
  <c r="AZ274" i="38"/>
  <c r="W267" i="37"/>
  <c r="AZ267" i="38"/>
  <c r="Y264" i="37"/>
  <c r="BB264" i="38"/>
  <c r="Y263" i="37"/>
  <c r="BB263" i="38"/>
  <c r="W263" i="37"/>
  <c r="AZ263" i="38"/>
  <c r="Y262" i="37"/>
  <c r="BB262" i="38"/>
  <c r="X259" i="37"/>
  <c r="Z259" i="37"/>
  <c r="BA259" i="38"/>
  <c r="Y258" i="37"/>
  <c r="BB258" i="38"/>
  <c r="Z256" i="37"/>
  <c r="X256" i="37"/>
  <c r="BA256" i="38"/>
  <c r="W255" i="37"/>
  <c r="AZ255" i="38"/>
  <c r="Z248" i="37"/>
  <c r="X248" i="37"/>
  <c r="BA248" i="38"/>
  <c r="Y245" i="37"/>
  <c r="BB245" i="38"/>
  <c r="W239" i="37"/>
  <c r="AZ239" i="38"/>
  <c r="Z236" i="37"/>
  <c r="X236" i="37"/>
  <c r="BA236" i="38"/>
  <c r="W235" i="37"/>
  <c r="AZ235" i="38"/>
  <c r="Y234" i="37"/>
  <c r="BB234" i="38"/>
  <c r="Y229" i="37"/>
  <c r="BB229" i="38"/>
  <c r="W229" i="37"/>
  <c r="AZ229" i="38"/>
  <c r="Y228" i="37"/>
  <c r="BB228" i="38"/>
  <c r="X225" i="37"/>
  <c r="Z225" i="37"/>
  <c r="BA225" i="38"/>
  <c r="W220" i="37"/>
  <c r="AZ220" i="38"/>
  <c r="X219" i="37"/>
  <c r="Z219" i="37"/>
  <c r="BA219" i="38"/>
  <c r="Y218" i="37"/>
  <c r="BB218" i="38"/>
  <c r="W218" i="37"/>
  <c r="AZ218" i="38"/>
  <c r="Y217" i="37"/>
  <c r="BB217" i="38"/>
  <c r="L217" i="39"/>
  <c r="G217" i="38" s="1"/>
  <c r="W217" i="37"/>
  <c r="AZ217" i="38"/>
  <c r="Y212" i="37"/>
  <c r="BB212" i="38"/>
  <c r="Y211" i="37"/>
  <c r="BB211" i="38"/>
  <c r="L211" i="39"/>
  <c r="G211" i="38" s="1"/>
  <c r="W211" i="37"/>
  <c r="AZ211" i="38"/>
  <c r="X207" i="37"/>
  <c r="Z207" i="37"/>
  <c r="BA207" i="38"/>
  <c r="X206" i="37"/>
  <c r="Z206" i="37"/>
  <c r="BA206" i="38"/>
  <c r="BS205" i="39"/>
  <c r="M205" i="37" s="1"/>
  <c r="Y205" i="37"/>
  <c r="BB205" i="38"/>
  <c r="N204" i="38"/>
  <c r="BC203" i="39"/>
  <c r="R203" i="37" s="1"/>
  <c r="X203" i="37"/>
  <c r="Z203" i="37"/>
  <c r="BA203" i="38"/>
  <c r="X202" i="37"/>
  <c r="Z202" i="37"/>
  <c r="BA202" i="38"/>
  <c r="Z200" i="37"/>
  <c r="X200" i="37"/>
  <c r="BA200" i="38"/>
  <c r="Y199" i="37"/>
  <c r="BB199" i="38"/>
  <c r="W199" i="37"/>
  <c r="AZ199" i="38"/>
  <c r="H196" i="39"/>
  <c r="C196" i="38" s="1"/>
  <c r="W195" i="37"/>
  <c r="AZ195" i="38"/>
  <c r="N194" i="38"/>
  <c r="X191" i="37"/>
  <c r="Z191" i="37"/>
  <c r="BA191" i="38"/>
  <c r="Y189" i="37"/>
  <c r="BB189" i="38"/>
  <c r="X187" i="37"/>
  <c r="Z187" i="37"/>
  <c r="BA187" i="38"/>
  <c r="Y184" i="37"/>
  <c r="BB184" i="38"/>
  <c r="Y181" i="37"/>
  <c r="BB181" i="38"/>
  <c r="X179" i="37"/>
  <c r="Z179" i="37"/>
  <c r="BA179" i="38"/>
  <c r="W178" i="37"/>
  <c r="AZ178" i="38"/>
  <c r="X174" i="37"/>
  <c r="Z174" i="37"/>
  <c r="BA174" i="38"/>
  <c r="BS173" i="39"/>
  <c r="M173" i="37" s="1"/>
  <c r="H173" i="39"/>
  <c r="C173" i="37" s="1"/>
  <c r="Z170" i="37"/>
  <c r="X170" i="37"/>
  <c r="BA170" i="38"/>
  <c r="BG169" i="39"/>
  <c r="AG169" i="38" s="1"/>
  <c r="X169" i="37"/>
  <c r="Z169" i="37"/>
  <c r="BA169" i="38"/>
  <c r="X168" i="37"/>
  <c r="Z168" i="37"/>
  <c r="BA168" i="38"/>
  <c r="W166" i="37"/>
  <c r="AZ166" i="38"/>
  <c r="BW165" i="39"/>
  <c r="AR165" i="38" s="1"/>
  <c r="W165" i="37"/>
  <c r="AZ165" i="38"/>
  <c r="W164" i="37"/>
  <c r="AZ164" i="38"/>
  <c r="X159" i="37"/>
  <c r="Z159" i="37"/>
  <c r="BA159" i="38"/>
  <c r="W158" i="37"/>
  <c r="AZ158" i="38"/>
  <c r="Y157" i="37"/>
  <c r="BB157" i="38"/>
  <c r="W157" i="37"/>
  <c r="AZ157" i="38"/>
  <c r="Y154" i="37"/>
  <c r="BB154" i="38"/>
  <c r="BC152" i="39"/>
  <c r="R152" i="37" s="1"/>
  <c r="X152" i="37"/>
  <c r="Z152" i="37"/>
  <c r="BA152" i="38"/>
  <c r="Y151" i="37"/>
  <c r="BB151" i="38"/>
  <c r="Y150" i="37"/>
  <c r="BB150" i="38"/>
  <c r="N149" i="38"/>
  <c r="X148" i="37"/>
  <c r="Z148" i="37"/>
  <c r="BA148" i="38"/>
  <c r="W147" i="37"/>
  <c r="AZ147" i="38"/>
  <c r="W142" i="37"/>
  <c r="AZ142" i="38"/>
  <c r="X137" i="37"/>
  <c r="Z137" i="37"/>
  <c r="BA137" i="38"/>
  <c r="W132" i="37"/>
  <c r="AZ132" i="38"/>
  <c r="Y131" i="37"/>
  <c r="BB131" i="38"/>
  <c r="W130" i="37"/>
  <c r="AZ130" i="38"/>
  <c r="H129" i="39"/>
  <c r="C129" i="38" s="1"/>
  <c r="N127" i="38"/>
  <c r="BG126" i="39"/>
  <c r="AG126" i="38" s="1"/>
  <c r="AK126" i="38" s="1"/>
  <c r="Z126" i="37"/>
  <c r="X126" i="37"/>
  <c r="BA126" i="38"/>
  <c r="W124" i="37"/>
  <c r="AZ124" i="38"/>
  <c r="BC122" i="39"/>
  <c r="R122" i="37" s="1"/>
  <c r="Z122" i="37"/>
  <c r="X122" i="37"/>
  <c r="BA122" i="38"/>
  <c r="X116" i="37"/>
  <c r="Z116" i="37"/>
  <c r="BA116" i="38"/>
  <c r="Y115" i="37"/>
  <c r="BB115" i="38"/>
  <c r="W114" i="37"/>
  <c r="AZ114" i="38"/>
  <c r="W113" i="37"/>
  <c r="AZ113" i="38"/>
  <c r="Y112" i="37"/>
  <c r="BB112" i="38"/>
  <c r="BG110" i="39"/>
  <c r="AG110" i="38" s="1"/>
  <c r="Z110" i="37"/>
  <c r="X110" i="37"/>
  <c r="BA110" i="38"/>
  <c r="Y109" i="37"/>
  <c r="BB109" i="38"/>
  <c r="Z106" i="37"/>
  <c r="X106" i="37"/>
  <c r="BA106" i="38"/>
  <c r="X99" i="37"/>
  <c r="Z99" i="37"/>
  <c r="BA99" i="38"/>
  <c r="W95" i="37"/>
  <c r="AZ95" i="38"/>
  <c r="X93" i="37"/>
  <c r="Z93" i="37"/>
  <c r="BA93" i="38"/>
  <c r="W87" i="37"/>
  <c r="AZ87" i="38"/>
  <c r="Y80" i="37"/>
  <c r="BB80" i="38"/>
  <c r="Y63" i="37"/>
  <c r="BB63" i="38"/>
  <c r="W55" i="37"/>
  <c r="AZ55" i="38"/>
  <c r="X53" i="37"/>
  <c r="Z53" i="37"/>
  <c r="BA53" i="38"/>
  <c r="W52" i="37"/>
  <c r="AZ52" i="38"/>
  <c r="BB417" i="38"/>
  <c r="AZ411" i="38"/>
  <c r="BB385" i="38"/>
  <c r="AZ379" i="38"/>
  <c r="BB353" i="38"/>
  <c r="AZ347" i="38"/>
  <c r="Y397" i="37"/>
  <c r="Z432" i="37"/>
  <c r="X432" i="37"/>
  <c r="BA432" i="38"/>
  <c r="BS431" i="39"/>
  <c r="M431" i="37" s="1"/>
  <c r="Y429" i="37"/>
  <c r="BB429" i="38"/>
  <c r="Y428" i="37"/>
  <c r="BB428" i="38"/>
  <c r="BS424" i="39"/>
  <c r="M424" i="37" s="1"/>
  <c r="Z424" i="37"/>
  <c r="X424" i="37"/>
  <c r="BA424" i="38"/>
  <c r="BS423" i="39"/>
  <c r="M423" i="37" s="1"/>
  <c r="W423" i="37"/>
  <c r="AZ423" i="38"/>
  <c r="W416" i="37"/>
  <c r="AZ416" i="38"/>
  <c r="X413" i="37"/>
  <c r="Z413" i="37"/>
  <c r="W412" i="37"/>
  <c r="AZ412" i="38"/>
  <c r="H403" i="39"/>
  <c r="C403" i="37" s="1"/>
  <c r="Y402" i="37"/>
  <c r="BB402" i="38"/>
  <c r="BC400" i="39"/>
  <c r="R400" i="37" s="1"/>
  <c r="W399" i="37"/>
  <c r="AZ399" i="38"/>
  <c r="AQ398" i="39"/>
  <c r="V398" i="38" s="1"/>
  <c r="H395" i="39"/>
  <c r="C395" i="37" s="1"/>
  <c r="W395" i="37"/>
  <c r="Y394" i="37"/>
  <c r="BB394" i="38"/>
  <c r="Y391" i="37"/>
  <c r="BB391" i="38"/>
  <c r="W391" i="37"/>
  <c r="AZ391" i="38"/>
  <c r="Y390" i="37"/>
  <c r="BB390" i="38"/>
  <c r="L390" i="39"/>
  <c r="G390" i="38" s="1"/>
  <c r="W390" i="37"/>
  <c r="AZ390" i="38"/>
  <c r="N386" i="38"/>
  <c r="X385" i="37"/>
  <c r="Z385" i="37"/>
  <c r="BA385" i="38"/>
  <c r="X381" i="37"/>
  <c r="Z381" i="37"/>
  <c r="W380" i="37"/>
  <c r="AZ380" i="38"/>
  <c r="N379" i="38"/>
  <c r="BC378" i="39"/>
  <c r="R378" i="37" s="1"/>
  <c r="X378" i="37"/>
  <c r="Z378" i="37"/>
  <c r="BA378" i="38"/>
  <c r="W377" i="37"/>
  <c r="AZ377" i="38"/>
  <c r="N376" i="38"/>
  <c r="BC375" i="39"/>
  <c r="R375" i="37" s="1"/>
  <c r="X375" i="37"/>
  <c r="Z375" i="37"/>
  <c r="BA375" i="38"/>
  <c r="W374" i="37"/>
  <c r="AZ374" i="38"/>
  <c r="N373" i="38"/>
  <c r="L371" i="39"/>
  <c r="G371" i="38" s="1"/>
  <c r="X370" i="37"/>
  <c r="Z370" i="37"/>
  <c r="BA370" i="38"/>
  <c r="W369" i="37"/>
  <c r="AZ369" i="38"/>
  <c r="N368" i="38"/>
  <c r="BG367" i="39"/>
  <c r="AG367" i="38" s="1"/>
  <c r="X366" i="37"/>
  <c r="Z366" i="37"/>
  <c r="BW365" i="39"/>
  <c r="AR365" i="38" s="1"/>
  <c r="Y365" i="37"/>
  <c r="BB365" i="38"/>
  <c r="L362" i="39"/>
  <c r="G362" i="38" s="1"/>
  <c r="N361" i="38"/>
  <c r="W358" i="37"/>
  <c r="AZ358" i="38"/>
  <c r="N357" i="38"/>
  <c r="L352" i="39"/>
  <c r="G352" i="38" s="1"/>
  <c r="L351" i="39"/>
  <c r="G351" i="38" s="1"/>
  <c r="W351" i="37"/>
  <c r="AZ351" i="38"/>
  <c r="L350" i="39"/>
  <c r="G350" i="38" s="1"/>
  <c r="BC347" i="39"/>
  <c r="R347" i="37" s="1"/>
  <c r="L347" i="39"/>
  <c r="G347" i="38" s="1"/>
  <c r="H343" i="39"/>
  <c r="C343" i="37" s="1"/>
  <c r="Y340" i="37"/>
  <c r="BB340" i="38"/>
  <c r="BG335" i="39"/>
  <c r="AG335" i="38" s="1"/>
  <c r="X335" i="37"/>
  <c r="Z335" i="37"/>
  <c r="BA335" i="38"/>
  <c r="X334" i="37"/>
  <c r="Z334" i="37"/>
  <c r="Y333" i="37"/>
  <c r="BB333" i="38"/>
  <c r="W332" i="37"/>
  <c r="AZ332" i="38"/>
  <c r="X329" i="37"/>
  <c r="Z329" i="37"/>
  <c r="BA329" i="38"/>
  <c r="W323" i="37"/>
  <c r="AZ323" i="38"/>
  <c r="BC322" i="39"/>
  <c r="AC322" i="38" s="1"/>
  <c r="W320" i="37"/>
  <c r="AZ320" i="38"/>
  <c r="X318" i="37"/>
  <c r="Z318" i="37"/>
  <c r="BA318" i="38"/>
  <c r="Y316" i="37"/>
  <c r="BB316" i="38"/>
  <c r="L316" i="39"/>
  <c r="G316" i="38" s="1"/>
  <c r="W316" i="37"/>
  <c r="AZ316" i="38"/>
  <c r="Y314" i="37"/>
  <c r="BB314" i="38"/>
  <c r="X311" i="37"/>
  <c r="Z311" i="37"/>
  <c r="BA311" i="38"/>
  <c r="BW310" i="39"/>
  <c r="AR310" i="38" s="1"/>
  <c r="Y310" i="37"/>
  <c r="BB310" i="38"/>
  <c r="W307" i="37"/>
  <c r="AZ307" i="38"/>
  <c r="BG304" i="39"/>
  <c r="AG304" i="38" s="1"/>
  <c r="W303" i="37"/>
  <c r="AZ303" i="38"/>
  <c r="X298" i="37"/>
  <c r="Z298" i="37"/>
  <c r="BA298" i="38"/>
  <c r="Y297" i="37"/>
  <c r="BB297" i="38"/>
  <c r="X294" i="37"/>
  <c r="Z294" i="37"/>
  <c r="BA294" i="38"/>
  <c r="Y293" i="37"/>
  <c r="BB293" i="38"/>
  <c r="BC291" i="39"/>
  <c r="R291" i="37" s="1"/>
  <c r="X291" i="37"/>
  <c r="Z291" i="37"/>
  <c r="BA291" i="38"/>
  <c r="X290" i="37"/>
  <c r="Z290" i="37"/>
  <c r="BA290" i="38"/>
  <c r="L288" i="39"/>
  <c r="G288" i="38" s="1"/>
  <c r="Y281" i="37"/>
  <c r="BB281" i="38"/>
  <c r="X279" i="37"/>
  <c r="Z279" i="37"/>
  <c r="BA279" i="38"/>
  <c r="BC278" i="39"/>
  <c r="R278" i="37" s="1"/>
  <c r="X278" i="37"/>
  <c r="Z278" i="37"/>
  <c r="BA278" i="38"/>
  <c r="BS277" i="39"/>
  <c r="M277" i="37" s="1"/>
  <c r="W277" i="37"/>
  <c r="AZ277" i="38"/>
  <c r="Y276" i="37"/>
  <c r="BB276" i="38"/>
  <c r="W276" i="37"/>
  <c r="AZ276" i="38"/>
  <c r="N273" i="38"/>
  <c r="Z272" i="37"/>
  <c r="X272" i="37"/>
  <c r="BA272" i="38"/>
  <c r="W271" i="37"/>
  <c r="AZ271" i="38"/>
  <c r="H268" i="39"/>
  <c r="C268" i="37" s="1"/>
  <c r="Y267" i="37"/>
  <c r="BB267" i="38"/>
  <c r="W266" i="37"/>
  <c r="AZ266" i="38"/>
  <c r="N265" i="38"/>
  <c r="W265" i="37"/>
  <c r="AZ265" i="38"/>
  <c r="W264" i="37"/>
  <c r="AZ264" i="38"/>
  <c r="H256" i="39"/>
  <c r="C256" i="38" s="1"/>
  <c r="Y255" i="37"/>
  <c r="BB255" i="38"/>
  <c r="N254" i="38"/>
  <c r="W252" i="37"/>
  <c r="AZ252" i="38"/>
  <c r="BS247" i="39"/>
  <c r="M247" i="37" s="1"/>
  <c r="W247" i="37"/>
  <c r="AZ247" i="38"/>
  <c r="Y246" i="37"/>
  <c r="BB246" i="38"/>
  <c r="H246" i="39"/>
  <c r="C246" i="37" s="1"/>
  <c r="W246" i="37"/>
  <c r="Z240" i="37"/>
  <c r="X240" i="37"/>
  <c r="BA240" i="38"/>
  <c r="Y239" i="37"/>
  <c r="BB239" i="38"/>
  <c r="Y235" i="37"/>
  <c r="BB235" i="38"/>
  <c r="W231" i="37"/>
  <c r="AZ231" i="38"/>
  <c r="Y230" i="37"/>
  <c r="BB230" i="38"/>
  <c r="W230" i="37"/>
  <c r="AZ230" i="38"/>
  <c r="W224" i="37"/>
  <c r="AZ224" i="38"/>
  <c r="N223" i="38"/>
  <c r="X221" i="37"/>
  <c r="Z221" i="37"/>
  <c r="BA221" i="38"/>
  <c r="H219" i="39"/>
  <c r="C219" i="37" s="1"/>
  <c r="BC213" i="39"/>
  <c r="R213" i="37" s="1"/>
  <c r="Y213" i="37"/>
  <c r="BB213" i="38"/>
  <c r="H213" i="39"/>
  <c r="C213" i="37" s="1"/>
  <c r="W213" i="37"/>
  <c r="AZ213" i="38"/>
  <c r="Z208" i="37"/>
  <c r="X208" i="37"/>
  <c r="BA208" i="38"/>
  <c r="Y201" i="37"/>
  <c r="BB201" i="38"/>
  <c r="X197" i="37"/>
  <c r="Z197" i="37"/>
  <c r="BA197" i="38"/>
  <c r="W196" i="37"/>
  <c r="AZ196" i="38"/>
  <c r="Y195" i="37"/>
  <c r="BB195" i="38"/>
  <c r="W190" i="37"/>
  <c r="AZ190" i="38"/>
  <c r="X186" i="37"/>
  <c r="Z186" i="37"/>
  <c r="BA186" i="38"/>
  <c r="Y185" i="37"/>
  <c r="BB185" i="38"/>
  <c r="W185" i="37"/>
  <c r="AZ185" i="38"/>
  <c r="L183" i="39"/>
  <c r="G183" i="38" s="1"/>
  <c r="BS182" i="39"/>
  <c r="M182" i="37" s="1"/>
  <c r="BW181" i="39"/>
  <c r="AR181" i="38" s="1"/>
  <c r="Y178" i="37"/>
  <c r="BB178" i="38"/>
  <c r="L174" i="39"/>
  <c r="G174" i="38" s="1"/>
  <c r="W173" i="37"/>
  <c r="AZ173" i="38"/>
  <c r="W167" i="37"/>
  <c r="AZ167" i="38"/>
  <c r="Y166" i="37"/>
  <c r="BB166" i="38"/>
  <c r="Y165" i="37"/>
  <c r="BB165" i="38"/>
  <c r="Y164" i="37"/>
  <c r="BB164" i="38"/>
  <c r="Y158" i="37"/>
  <c r="BB158" i="38"/>
  <c r="W155" i="37"/>
  <c r="AZ155" i="38"/>
  <c r="Y147" i="37"/>
  <c r="BB147" i="38"/>
  <c r="N145" i="38"/>
  <c r="BG144" i="39"/>
  <c r="AG144" i="38" s="1"/>
  <c r="X144" i="37"/>
  <c r="Z144" i="37"/>
  <c r="BA144" i="38"/>
  <c r="Y142" i="37"/>
  <c r="BB142" i="38"/>
  <c r="L140" i="39"/>
  <c r="G140" i="38" s="1"/>
  <c r="BC138" i="39"/>
  <c r="R138" i="37" s="1"/>
  <c r="W136" i="37"/>
  <c r="AZ136" i="38"/>
  <c r="Z134" i="37"/>
  <c r="X134" i="37"/>
  <c r="BA134" i="38"/>
  <c r="Y132" i="37"/>
  <c r="BB132" i="38"/>
  <c r="Y130" i="37"/>
  <c r="BB130" i="38"/>
  <c r="W129" i="37"/>
  <c r="AZ129" i="38"/>
  <c r="X125" i="37"/>
  <c r="Z125" i="37"/>
  <c r="BA125" i="38"/>
  <c r="Y124" i="37"/>
  <c r="BB124" i="38"/>
  <c r="X121" i="37"/>
  <c r="Z121" i="37"/>
  <c r="BA121" i="38"/>
  <c r="W120" i="37"/>
  <c r="AZ120" i="38"/>
  <c r="Y114" i="37"/>
  <c r="BB114" i="38"/>
  <c r="Y113" i="37"/>
  <c r="BB113" i="38"/>
  <c r="L110" i="39"/>
  <c r="G110" i="38" s="1"/>
  <c r="X107" i="37"/>
  <c r="Z107" i="37"/>
  <c r="BA107" i="38"/>
  <c r="H104" i="39"/>
  <c r="C104" i="37" s="1"/>
  <c r="X103" i="37"/>
  <c r="Z103" i="37"/>
  <c r="BA103" i="38"/>
  <c r="BW102" i="39"/>
  <c r="AR102" i="38" s="1"/>
  <c r="W102" i="37"/>
  <c r="AZ102" i="38"/>
  <c r="H99" i="39"/>
  <c r="C99" i="37" s="1"/>
  <c r="X96" i="37"/>
  <c r="Z96" i="37"/>
  <c r="BA96" i="38"/>
  <c r="Y95" i="37"/>
  <c r="BB95" i="38"/>
  <c r="W70" i="37"/>
  <c r="AZ70" i="38"/>
  <c r="X65" i="37"/>
  <c r="Z65" i="37"/>
  <c r="BA65" i="38"/>
  <c r="Y60" i="37"/>
  <c r="BB60" i="38"/>
  <c r="Y40" i="37"/>
  <c r="BB40" i="38"/>
  <c r="X31" i="37"/>
  <c r="Z31" i="37"/>
  <c r="BA31" i="38"/>
  <c r="Y11" i="37"/>
  <c r="BB11" i="38"/>
  <c r="W8" i="37"/>
  <c r="AZ8" i="38"/>
  <c r="Y7" i="37"/>
  <c r="BB7" i="38"/>
  <c r="BB408" i="38"/>
  <c r="BB376" i="38"/>
  <c r="AZ370" i="38"/>
  <c r="AZ322" i="38"/>
  <c r="BB312" i="38"/>
  <c r="AZ278" i="38"/>
  <c r="BB220" i="38"/>
  <c r="BB30" i="38"/>
  <c r="Y431" i="37"/>
  <c r="BB431" i="38"/>
  <c r="W429" i="37"/>
  <c r="AZ429" i="38"/>
  <c r="H426" i="39"/>
  <c r="C426" i="37" s="1"/>
  <c r="W426" i="37"/>
  <c r="W425" i="37"/>
  <c r="AZ425" i="38"/>
  <c r="Y423" i="37"/>
  <c r="BB423" i="38"/>
  <c r="X421" i="37"/>
  <c r="Z421" i="37"/>
  <c r="W420" i="37"/>
  <c r="AZ420" i="38"/>
  <c r="X418" i="37"/>
  <c r="Z418" i="37"/>
  <c r="BA418" i="38"/>
  <c r="Y412" i="37"/>
  <c r="BB412" i="38"/>
  <c r="Y410" i="37"/>
  <c r="BB410" i="38"/>
  <c r="Z407" i="37"/>
  <c r="X407" i="37"/>
  <c r="BA407" i="38"/>
  <c r="W406" i="37"/>
  <c r="AZ406" i="38"/>
  <c r="Z404" i="37"/>
  <c r="X404" i="37"/>
  <c r="BA404" i="38"/>
  <c r="Z400" i="37"/>
  <c r="X400" i="37"/>
  <c r="BA400" i="38"/>
  <c r="Y399" i="37"/>
  <c r="BB399" i="38"/>
  <c r="Z396" i="37"/>
  <c r="X396" i="37"/>
  <c r="BA396" i="38"/>
  <c r="Y395" i="37"/>
  <c r="BB395" i="38"/>
  <c r="X382" i="37"/>
  <c r="Z382" i="37"/>
  <c r="Y380" i="37"/>
  <c r="BB380" i="38"/>
  <c r="Y374" i="37"/>
  <c r="BB374" i="38"/>
  <c r="X359" i="37"/>
  <c r="Z359" i="37"/>
  <c r="BA359" i="38"/>
  <c r="Y358" i="37"/>
  <c r="BB358" i="38"/>
  <c r="Z356" i="37"/>
  <c r="X356" i="37"/>
  <c r="BA356" i="38"/>
  <c r="W352" i="37"/>
  <c r="AZ352" i="38"/>
  <c r="Y351" i="37"/>
  <c r="BB351" i="38"/>
  <c r="W350" i="37"/>
  <c r="AZ350" i="38"/>
  <c r="X346" i="37"/>
  <c r="Z346" i="37"/>
  <c r="BA346" i="38"/>
  <c r="W345" i="37"/>
  <c r="AZ345" i="38"/>
  <c r="X342" i="37"/>
  <c r="Z342" i="37"/>
  <c r="W341" i="37"/>
  <c r="AZ341" i="38"/>
  <c r="X338" i="37"/>
  <c r="Z338" i="37"/>
  <c r="BA338" i="38"/>
  <c r="X337" i="37"/>
  <c r="BA337" i="38"/>
  <c r="Z337" i="37"/>
  <c r="Z336" i="37"/>
  <c r="X336" i="37"/>
  <c r="BA336" i="38"/>
  <c r="L334" i="39"/>
  <c r="G334" i="38" s="1"/>
  <c r="W333" i="37"/>
  <c r="AZ333" i="38"/>
  <c r="Y332" i="37"/>
  <c r="BB332" i="38"/>
  <c r="H329" i="39"/>
  <c r="C329" i="37" s="1"/>
  <c r="W324" i="37"/>
  <c r="AZ324" i="38"/>
  <c r="BG323" i="39"/>
  <c r="AG323" i="38" s="1"/>
  <c r="Y323" i="37"/>
  <c r="BB323" i="38"/>
  <c r="N322" i="38"/>
  <c r="X321" i="37"/>
  <c r="Z321" i="37"/>
  <c r="BA321" i="38"/>
  <c r="Y317" i="37"/>
  <c r="BB317" i="38"/>
  <c r="W317" i="37"/>
  <c r="AZ317" i="38"/>
  <c r="BG315" i="39"/>
  <c r="AG315" i="38" s="1"/>
  <c r="W315" i="37"/>
  <c r="AZ315" i="38"/>
  <c r="Z308" i="37"/>
  <c r="X308" i="37"/>
  <c r="BA308" i="38"/>
  <c r="Y307" i="37"/>
  <c r="BB307" i="38"/>
  <c r="X305" i="37"/>
  <c r="Z305" i="37"/>
  <c r="BA305" i="38"/>
  <c r="Z304" i="37"/>
  <c r="X304" i="37"/>
  <c r="BA304" i="38"/>
  <c r="Y303" i="37"/>
  <c r="BB303" i="38"/>
  <c r="BC301" i="39"/>
  <c r="AC301" i="38" s="1"/>
  <c r="Z300" i="37"/>
  <c r="X300" i="37"/>
  <c r="BA300" i="38"/>
  <c r="AQ299" i="39"/>
  <c r="V299" i="38" s="1"/>
  <c r="X299" i="37"/>
  <c r="Z299" i="37"/>
  <c r="BA299" i="38"/>
  <c r="H288" i="39"/>
  <c r="C288" i="37" s="1"/>
  <c r="W288" i="37"/>
  <c r="AZ288" i="38"/>
  <c r="Z284" i="37"/>
  <c r="X284" i="37"/>
  <c r="BA284" i="38"/>
  <c r="X283" i="37"/>
  <c r="Z283" i="37"/>
  <c r="BA283" i="38"/>
  <c r="W282" i="37"/>
  <c r="AZ282" i="38"/>
  <c r="Y277" i="37"/>
  <c r="BB277" i="38"/>
  <c r="Y271" i="37"/>
  <c r="BB271" i="38"/>
  <c r="X269" i="37"/>
  <c r="Z269" i="37"/>
  <c r="BA269" i="38"/>
  <c r="Y268" i="37"/>
  <c r="BB268" i="38"/>
  <c r="W268" i="37"/>
  <c r="AZ268" i="38"/>
  <c r="BG266" i="39"/>
  <c r="AG266" i="38" s="1"/>
  <c r="Y266" i="37"/>
  <c r="BB266" i="38"/>
  <c r="L261" i="39"/>
  <c r="G261" i="38" s="1"/>
  <c r="Z260" i="37"/>
  <c r="BA260" i="38"/>
  <c r="X260" i="37"/>
  <c r="BS259" i="39"/>
  <c r="M259" i="37" s="1"/>
  <c r="W259" i="37"/>
  <c r="AZ259" i="38"/>
  <c r="X257" i="37"/>
  <c r="Z257" i="37"/>
  <c r="BA257" i="38"/>
  <c r="L256" i="39"/>
  <c r="G256" i="38" s="1"/>
  <c r="W256" i="37"/>
  <c r="AZ256" i="38"/>
  <c r="X253" i="37"/>
  <c r="Z253" i="37"/>
  <c r="BA253" i="38"/>
  <c r="X249" i="37"/>
  <c r="Z249" i="37"/>
  <c r="Y247" i="37"/>
  <c r="BB247" i="38"/>
  <c r="BC244" i="39"/>
  <c r="R244" i="37" s="1"/>
  <c r="X243" i="37"/>
  <c r="Z243" i="37"/>
  <c r="BA243" i="38"/>
  <c r="X242" i="37"/>
  <c r="Z242" i="37"/>
  <c r="BA242" i="38"/>
  <c r="X241" i="37"/>
  <c r="Z241" i="37"/>
  <c r="BA241" i="38"/>
  <c r="BW240" i="39"/>
  <c r="AR240" i="38" s="1"/>
  <c r="X237" i="37"/>
  <c r="Z237" i="37"/>
  <c r="BA237" i="38"/>
  <c r="W236" i="37"/>
  <c r="AZ236" i="38"/>
  <c r="N234" i="38"/>
  <c r="BC233" i="39"/>
  <c r="R233" i="37" s="1"/>
  <c r="X233" i="37"/>
  <c r="Z233" i="37"/>
  <c r="BA233" i="38"/>
  <c r="Z232" i="37"/>
  <c r="X232" i="37"/>
  <c r="BA232" i="38"/>
  <c r="Y231" i="37"/>
  <c r="BB231" i="38"/>
  <c r="BW227" i="39"/>
  <c r="AR227" i="38" s="1"/>
  <c r="X226" i="37"/>
  <c r="Z226" i="37"/>
  <c r="BA226" i="38"/>
  <c r="Y224" i="37"/>
  <c r="BB224" i="38"/>
  <c r="X222" i="37"/>
  <c r="Z222" i="37"/>
  <c r="BA222" i="38"/>
  <c r="W219" i="37"/>
  <c r="AZ219" i="38"/>
  <c r="X215" i="37"/>
  <c r="Z215" i="37"/>
  <c r="BA215" i="38"/>
  <c r="Y214" i="37"/>
  <c r="BB214" i="38"/>
  <c r="X209" i="37"/>
  <c r="Z209" i="37"/>
  <c r="BA209" i="38"/>
  <c r="W206" i="37"/>
  <c r="AZ206" i="38"/>
  <c r="BC204" i="39"/>
  <c r="R204" i="37" s="1"/>
  <c r="W203" i="37"/>
  <c r="AZ203" i="38"/>
  <c r="W202" i="37"/>
  <c r="AZ202" i="38"/>
  <c r="W201" i="37"/>
  <c r="AZ201" i="38"/>
  <c r="BW200" i="39"/>
  <c r="AR200" i="38" s="1"/>
  <c r="W200" i="37"/>
  <c r="AZ200" i="38"/>
  <c r="N199" i="38"/>
  <c r="L197" i="39"/>
  <c r="G197" i="38" s="1"/>
  <c r="Y196" i="37"/>
  <c r="BB196" i="38"/>
  <c r="BG192" i="39"/>
  <c r="AG192" i="38" s="1"/>
  <c r="Z192" i="37"/>
  <c r="X192" i="37"/>
  <c r="BA192" i="38"/>
  <c r="Y190" i="37"/>
  <c r="BB190" i="38"/>
  <c r="N189" i="38"/>
  <c r="BC188" i="39"/>
  <c r="R188" i="37" s="1"/>
  <c r="Z188" i="37"/>
  <c r="X188" i="37"/>
  <c r="BA188" i="38"/>
  <c r="N181" i="38"/>
  <c r="BG180" i="39"/>
  <c r="AG180" i="38" s="1"/>
  <c r="Z180" i="37"/>
  <c r="X180" i="37"/>
  <c r="BA180" i="38"/>
  <c r="BS179" i="39"/>
  <c r="M179" i="37" s="1"/>
  <c r="W179" i="37"/>
  <c r="AZ179" i="38"/>
  <c r="W174" i="37"/>
  <c r="AZ174" i="38"/>
  <c r="Y173" i="37"/>
  <c r="BB173" i="38"/>
  <c r="X171" i="37"/>
  <c r="Z171" i="37"/>
  <c r="BA171" i="38"/>
  <c r="BW170" i="39"/>
  <c r="AR170" i="38" s="1"/>
  <c r="L169" i="39"/>
  <c r="G169" i="38" s="1"/>
  <c r="BW167" i="39"/>
  <c r="AR167" i="38" s="1"/>
  <c r="Y167" i="37"/>
  <c r="BB167" i="38"/>
  <c r="W159" i="37"/>
  <c r="AZ159" i="38"/>
  <c r="W156" i="37"/>
  <c r="AZ156" i="38"/>
  <c r="Y155" i="37"/>
  <c r="BB155" i="38"/>
  <c r="X153" i="37"/>
  <c r="Z153" i="37"/>
  <c r="W152" i="37"/>
  <c r="AZ152" i="38"/>
  <c r="BC149" i="39"/>
  <c r="R149" i="37" s="1"/>
  <c r="W148" i="37"/>
  <c r="AZ148" i="38"/>
  <c r="Y143" i="37"/>
  <c r="BB143" i="38"/>
  <c r="W143" i="37"/>
  <c r="AZ143" i="38"/>
  <c r="L141" i="39"/>
  <c r="G141" i="38" s="1"/>
  <c r="K141" i="38" s="1"/>
  <c r="Z138" i="37"/>
  <c r="X138" i="37"/>
  <c r="BA138" i="38"/>
  <c r="Y136" i="37"/>
  <c r="BB136" i="38"/>
  <c r="Y133" i="37"/>
  <c r="BB133" i="38"/>
  <c r="W133" i="37"/>
  <c r="AZ133" i="38"/>
  <c r="Y129" i="37"/>
  <c r="BB129" i="38"/>
  <c r="L125" i="39"/>
  <c r="G125" i="38" s="1"/>
  <c r="H122" i="39"/>
  <c r="C122" i="37" s="1"/>
  <c r="H121" i="39"/>
  <c r="C121" i="37" s="1"/>
  <c r="Y120" i="37"/>
  <c r="BB120" i="38"/>
  <c r="X117" i="37"/>
  <c r="Z117" i="37"/>
  <c r="BA117" i="38"/>
  <c r="W116" i="37"/>
  <c r="AZ116" i="38"/>
  <c r="N115" i="38"/>
  <c r="X111" i="37"/>
  <c r="Z111" i="37"/>
  <c r="BA111" i="38"/>
  <c r="W110" i="37"/>
  <c r="AZ110" i="38"/>
  <c r="X108" i="37"/>
  <c r="Z108" i="37"/>
  <c r="BA108" i="38"/>
  <c r="W106" i="37"/>
  <c r="AZ106" i="38"/>
  <c r="Y102" i="37"/>
  <c r="BB102" i="38"/>
  <c r="W99" i="37"/>
  <c r="AZ99" i="38"/>
  <c r="AQ98" i="39"/>
  <c r="V98" i="38" s="1"/>
  <c r="Z98" i="37"/>
  <c r="X98" i="37"/>
  <c r="BA98" i="38"/>
  <c r="W93" i="37"/>
  <c r="AZ93" i="38"/>
  <c r="Y92" i="37"/>
  <c r="BB92" i="38"/>
  <c r="W92" i="37"/>
  <c r="AZ92" i="38"/>
  <c r="Y64" i="37"/>
  <c r="BB64" i="38"/>
  <c r="Z62" i="37"/>
  <c r="X62" i="37"/>
  <c r="BA62" i="38"/>
  <c r="Y61" i="37"/>
  <c r="BB61" i="38"/>
  <c r="L58" i="39"/>
  <c r="G58" i="38" s="1"/>
  <c r="X57" i="37"/>
  <c r="Z57" i="37"/>
  <c r="BA57" i="38"/>
  <c r="Z50" i="37"/>
  <c r="X50" i="37"/>
  <c r="BA50" i="38"/>
  <c r="W18" i="37"/>
  <c r="AZ18" i="38"/>
  <c r="L18" i="39"/>
  <c r="G18" i="38" s="1"/>
  <c r="BB425" i="38"/>
  <c r="AZ419" i="38"/>
  <c r="BA390" i="38"/>
  <c r="BB361" i="38"/>
  <c r="BA358" i="38"/>
  <c r="AZ355" i="38"/>
  <c r="AZ298" i="38"/>
  <c r="BB288" i="38"/>
  <c r="BA281" i="38"/>
  <c r="AZ182" i="38"/>
  <c r="BS432" i="39"/>
  <c r="AN432" i="38" s="1"/>
  <c r="W432" i="37"/>
  <c r="AZ432" i="38"/>
  <c r="W431" i="37"/>
  <c r="AZ431" i="38"/>
  <c r="Y430" i="37"/>
  <c r="BB430" i="38"/>
  <c r="W430" i="37"/>
  <c r="AZ430" i="38"/>
  <c r="N429" i="38"/>
  <c r="N428" i="38"/>
  <c r="Z427" i="37"/>
  <c r="X427" i="37"/>
  <c r="BA427" i="38"/>
  <c r="BS426" i="39"/>
  <c r="AN426" i="38" s="1"/>
  <c r="Y426" i="37"/>
  <c r="BB426" i="38"/>
  <c r="N425" i="38"/>
  <c r="W424" i="37"/>
  <c r="AZ424" i="38"/>
  <c r="Y420" i="37"/>
  <c r="BB420" i="38"/>
  <c r="H418" i="39"/>
  <c r="C418" i="37" s="1"/>
  <c r="W417" i="37"/>
  <c r="AZ417" i="38"/>
  <c r="AQ416" i="39"/>
  <c r="V416" i="38" s="1"/>
  <c r="X414" i="37"/>
  <c r="Z414" i="37"/>
  <c r="W413" i="37"/>
  <c r="AZ413" i="38"/>
  <c r="Z408" i="37"/>
  <c r="X408" i="37"/>
  <c r="BA408" i="38"/>
  <c r="Y406" i="37"/>
  <c r="BB406" i="38"/>
  <c r="Y403" i="37"/>
  <c r="BB403" i="38"/>
  <c r="N402" i="38"/>
  <c r="X401" i="37"/>
  <c r="Z401" i="37"/>
  <c r="BA401" i="38"/>
  <c r="X397" i="37"/>
  <c r="Z397" i="37"/>
  <c r="N394" i="38"/>
  <c r="N392" i="38"/>
  <c r="N391" i="38"/>
  <c r="N390" i="38"/>
  <c r="BG387" i="39"/>
  <c r="AG387" i="38" s="1"/>
  <c r="X387" i="37"/>
  <c r="Z387" i="37"/>
  <c r="BA387" i="38"/>
  <c r="W385" i="37"/>
  <c r="AZ385" i="38"/>
  <c r="W375" i="37"/>
  <c r="AZ375" i="38"/>
  <c r="BG371" i="39"/>
  <c r="AG371" i="38" s="1"/>
  <c r="X371" i="37"/>
  <c r="Z371" i="37"/>
  <c r="BA371" i="38"/>
  <c r="H370" i="39"/>
  <c r="C370" i="37" s="1"/>
  <c r="X367" i="37"/>
  <c r="Z367" i="37"/>
  <c r="BA367" i="38"/>
  <c r="W366" i="37"/>
  <c r="AZ366" i="38"/>
  <c r="N365" i="38"/>
  <c r="Z364" i="37"/>
  <c r="X364" i="37"/>
  <c r="BA364" i="38"/>
  <c r="X362" i="37"/>
  <c r="Z362" i="37"/>
  <c r="BA362" i="38"/>
  <c r="Z360" i="37"/>
  <c r="X360" i="37"/>
  <c r="BA360" i="38"/>
  <c r="H359" i="39"/>
  <c r="C359" i="37" s="1"/>
  <c r="Y355" i="37"/>
  <c r="BB355" i="38"/>
  <c r="BG353" i="39"/>
  <c r="AG353" i="38" s="1"/>
  <c r="X353" i="37"/>
  <c r="Z353" i="37"/>
  <c r="BA353" i="38"/>
  <c r="BS352" i="39"/>
  <c r="M352" i="37" s="1"/>
  <c r="Y350" i="37"/>
  <c r="BB350" i="38"/>
  <c r="BG348" i="39"/>
  <c r="AG348" i="38" s="1"/>
  <c r="Z348" i="37"/>
  <c r="X348" i="37"/>
  <c r="BA348" i="38"/>
  <c r="X347" i="37"/>
  <c r="Z347" i="37"/>
  <c r="BA347" i="38"/>
  <c r="L346" i="39"/>
  <c r="G346" i="38" s="1"/>
  <c r="X343" i="37"/>
  <c r="Z343" i="37"/>
  <c r="BA343" i="38"/>
  <c r="Y341" i="37"/>
  <c r="BB341" i="38"/>
  <c r="N340" i="38"/>
  <c r="H335" i="39"/>
  <c r="C335" i="38" s="1"/>
  <c r="W334" i="37"/>
  <c r="AZ334" i="38"/>
  <c r="N333" i="38"/>
  <c r="L331" i="39"/>
  <c r="G331" i="38" s="1"/>
  <c r="W329" i="37"/>
  <c r="AZ329" i="38"/>
  <c r="BW326" i="39"/>
  <c r="AR326" i="38" s="1"/>
  <c r="L326" i="39"/>
  <c r="G326" i="38" s="1"/>
  <c r="X325" i="37"/>
  <c r="Z325" i="37"/>
  <c r="Y324" i="37"/>
  <c r="BB324" i="38"/>
  <c r="W318" i="37"/>
  <c r="AZ318" i="38"/>
  <c r="Y315" i="37"/>
  <c r="BB315" i="38"/>
  <c r="BW313" i="39"/>
  <c r="AR313" i="38" s="1"/>
  <c r="W311" i="37"/>
  <c r="AZ311" i="38"/>
  <c r="X309" i="37"/>
  <c r="Z309" i="37"/>
  <c r="H308" i="39"/>
  <c r="C308" i="37" s="1"/>
  <c r="H305" i="39"/>
  <c r="C305" i="37" s="1"/>
  <c r="AQ304" i="39"/>
  <c r="V304" i="38" s="1"/>
  <c r="X301" i="37"/>
  <c r="Z301" i="37"/>
  <c r="L296" i="39"/>
  <c r="G296" i="38" s="1"/>
  <c r="W294" i="37"/>
  <c r="AZ294" i="38"/>
  <c r="BC292" i="39"/>
  <c r="R292" i="37" s="1"/>
  <c r="Z292" i="37"/>
  <c r="X292" i="37"/>
  <c r="BA292" i="38"/>
  <c r="W291" i="37"/>
  <c r="AZ291" i="38"/>
  <c r="H290" i="39"/>
  <c r="C290" i="37" s="1"/>
  <c r="Y289" i="37"/>
  <c r="BB289" i="38"/>
  <c r="W289" i="37"/>
  <c r="AZ289" i="38"/>
  <c r="X285" i="37"/>
  <c r="Z285" i="37"/>
  <c r="AM284" i="39"/>
  <c r="H284" i="37" s="1"/>
  <c r="Y282" i="37"/>
  <c r="BB282" i="38"/>
  <c r="BC280" i="39"/>
  <c r="R280" i="37" s="1"/>
  <c r="Z280" i="37"/>
  <c r="X280" i="37"/>
  <c r="BA280" i="38"/>
  <c r="H279" i="39"/>
  <c r="C279" i="37" s="1"/>
  <c r="BW278" i="39"/>
  <c r="AR278" i="38" s="1"/>
  <c r="N276" i="38"/>
  <c r="W272" i="37"/>
  <c r="AZ272" i="38"/>
  <c r="Y259" i="37"/>
  <c r="BB259" i="38"/>
  <c r="Y256" i="37"/>
  <c r="BB256" i="38"/>
  <c r="N255" i="38"/>
  <c r="X250" i="37"/>
  <c r="Z250" i="37"/>
  <c r="BA250" i="38"/>
  <c r="AM249" i="39"/>
  <c r="H249" i="37" s="1"/>
  <c r="Y248" i="37"/>
  <c r="BB248" i="38"/>
  <c r="L248" i="39"/>
  <c r="G248" i="38" s="1"/>
  <c r="W248" i="37"/>
  <c r="AZ248" i="38"/>
  <c r="N246" i="38"/>
  <c r="Z244" i="37"/>
  <c r="X244" i="37"/>
  <c r="BA244" i="38"/>
  <c r="H243" i="39"/>
  <c r="C243" i="37" s="1"/>
  <c r="H241" i="39"/>
  <c r="C241" i="37" s="1"/>
  <c r="L240" i="39"/>
  <c r="G240" i="38" s="1"/>
  <c r="W240" i="37"/>
  <c r="AZ240" i="38"/>
  <c r="X238" i="37"/>
  <c r="Z238" i="37"/>
  <c r="BA238" i="38"/>
  <c r="Y236" i="37"/>
  <c r="BB236" i="38"/>
  <c r="N235" i="38"/>
  <c r="H232" i="39"/>
  <c r="C232" i="37" s="1"/>
  <c r="N230" i="38"/>
  <c r="Y225" i="37"/>
  <c r="BB225" i="38"/>
  <c r="W225" i="37"/>
  <c r="AZ225" i="38"/>
  <c r="W221" i="37"/>
  <c r="AZ221" i="38"/>
  <c r="Y219" i="37"/>
  <c r="BB219" i="38"/>
  <c r="H218" i="39"/>
  <c r="C218" i="37" s="1"/>
  <c r="L215" i="39"/>
  <c r="G215" i="38" s="1"/>
  <c r="N213" i="38"/>
  <c r="H211" i="39"/>
  <c r="C211" i="38" s="1"/>
  <c r="BS210" i="39"/>
  <c r="M210" i="37" s="1"/>
  <c r="W208" i="37"/>
  <c r="AZ208" i="38"/>
  <c r="Y207" i="37"/>
  <c r="BB207" i="38"/>
  <c r="W207" i="37"/>
  <c r="AZ207" i="38"/>
  <c r="Y206" i="37"/>
  <c r="BB206" i="38"/>
  <c r="Z204" i="37"/>
  <c r="X204" i="37"/>
  <c r="BA204" i="38"/>
  <c r="Y203" i="37"/>
  <c r="BB203" i="38"/>
  <c r="Y202" i="37"/>
  <c r="BB202" i="38"/>
  <c r="Y200" i="37"/>
  <c r="BB200" i="38"/>
  <c r="W197" i="37"/>
  <c r="AZ197" i="38"/>
  <c r="X194" i="37"/>
  <c r="Z194" i="37"/>
  <c r="BA194" i="38"/>
  <c r="X193" i="37"/>
  <c r="Z193" i="37"/>
  <c r="BA193" i="38"/>
  <c r="Y191" i="37"/>
  <c r="BB191" i="38"/>
  <c r="W191" i="37"/>
  <c r="AZ191" i="38"/>
  <c r="Y187" i="37"/>
  <c r="BB187" i="38"/>
  <c r="W187" i="37"/>
  <c r="AZ187" i="38"/>
  <c r="W186" i="37"/>
  <c r="AZ186" i="38"/>
  <c r="X183" i="37"/>
  <c r="Z183" i="37"/>
  <c r="BA183" i="38"/>
  <c r="Y179" i="37"/>
  <c r="BB179" i="38"/>
  <c r="Z176" i="37"/>
  <c r="X176" i="37"/>
  <c r="BA176" i="38"/>
  <c r="X175" i="37"/>
  <c r="Z175" i="37"/>
  <c r="BA175" i="38"/>
  <c r="Y174" i="37"/>
  <c r="BB174" i="38"/>
  <c r="Y170" i="37"/>
  <c r="BB170" i="38"/>
  <c r="Y169" i="37"/>
  <c r="BB169" i="38"/>
  <c r="W169" i="37"/>
  <c r="AZ169" i="38"/>
  <c r="Y168" i="37"/>
  <c r="BB168" i="38"/>
  <c r="W168" i="37"/>
  <c r="AZ168" i="38"/>
  <c r="N166" i="38"/>
  <c r="X161" i="37"/>
  <c r="Z161" i="37"/>
  <c r="BA161" i="38"/>
  <c r="X160" i="37"/>
  <c r="Z160" i="37"/>
  <c r="BA160" i="38"/>
  <c r="Y159" i="37"/>
  <c r="BB159" i="38"/>
  <c r="Y152" i="37"/>
  <c r="BB152" i="38"/>
  <c r="X149" i="37"/>
  <c r="Z149" i="37"/>
  <c r="BA149" i="38"/>
  <c r="Y148" i="37"/>
  <c r="BB148" i="38"/>
  <c r="W144" i="37"/>
  <c r="AZ144" i="38"/>
  <c r="BG141" i="39"/>
  <c r="AG141" i="38" s="1"/>
  <c r="X140" i="37"/>
  <c r="Z140" i="37"/>
  <c r="BA140" i="38"/>
  <c r="X139" i="37"/>
  <c r="Z139" i="37"/>
  <c r="BA139" i="38"/>
  <c r="Y137" i="37"/>
  <c r="BB137" i="38"/>
  <c r="L137" i="39"/>
  <c r="G137" i="38" s="1"/>
  <c r="W137" i="37"/>
  <c r="AZ137" i="38"/>
  <c r="W134" i="37"/>
  <c r="AZ134" i="38"/>
  <c r="AM130" i="39"/>
  <c r="H130" i="37" s="1"/>
  <c r="X127" i="37"/>
  <c r="Z127" i="37"/>
  <c r="BA127" i="38"/>
  <c r="Y126" i="37"/>
  <c r="BB126" i="38"/>
  <c r="H126" i="39"/>
  <c r="C126" i="37" s="1"/>
  <c r="W126" i="37"/>
  <c r="AZ126" i="38"/>
  <c r="W125" i="37"/>
  <c r="AZ125" i="38"/>
  <c r="X123" i="37"/>
  <c r="Z123" i="37"/>
  <c r="BA123" i="38"/>
  <c r="Y122" i="37"/>
  <c r="BB122" i="38"/>
  <c r="W122" i="37"/>
  <c r="AZ122" i="38"/>
  <c r="W121" i="37"/>
  <c r="AZ121" i="38"/>
  <c r="Y116" i="37"/>
  <c r="BB116" i="38"/>
  <c r="BW113" i="39"/>
  <c r="AR113" i="38" s="1"/>
  <c r="BS112" i="39"/>
  <c r="M112" i="37" s="1"/>
  <c r="BW110" i="39"/>
  <c r="AR110" i="38" s="1"/>
  <c r="Y110" i="37"/>
  <c r="BB110" i="38"/>
  <c r="W107" i="37"/>
  <c r="AZ107" i="38"/>
  <c r="Y106" i="37"/>
  <c r="BB106" i="38"/>
  <c r="X104" i="37"/>
  <c r="Z104" i="37"/>
  <c r="BA104" i="38"/>
  <c r="W103" i="37"/>
  <c r="AZ103" i="38"/>
  <c r="X100" i="37"/>
  <c r="Z100" i="37"/>
  <c r="Y99" i="37"/>
  <c r="BB99" i="38"/>
  <c r="H98" i="39"/>
  <c r="C98" i="38" s="1"/>
  <c r="BG97" i="39"/>
  <c r="AG97" i="38" s="1"/>
  <c r="X97" i="37"/>
  <c r="Z97" i="37"/>
  <c r="BA97" i="38"/>
  <c r="W96" i="37"/>
  <c r="AZ96" i="38"/>
  <c r="N95" i="38"/>
  <c r="Z94" i="37"/>
  <c r="X94" i="37"/>
  <c r="BA94" i="38"/>
  <c r="Y93" i="37"/>
  <c r="BB93" i="38"/>
  <c r="Z86" i="37"/>
  <c r="X86" i="37"/>
  <c r="BA86" i="38"/>
  <c r="W85" i="37"/>
  <c r="AZ85" i="38"/>
  <c r="X72" i="37"/>
  <c r="Z72" i="37"/>
  <c r="BA72" i="38"/>
  <c r="X67" i="37"/>
  <c r="Z67" i="37"/>
  <c r="BA67" i="38"/>
  <c r="Y66" i="37"/>
  <c r="BB66" i="38"/>
  <c r="W66" i="37"/>
  <c r="AZ66" i="38"/>
  <c r="BS59" i="39"/>
  <c r="M59" i="37" s="1"/>
  <c r="Z54" i="37"/>
  <c r="X54" i="37"/>
  <c r="BA54" i="38"/>
  <c r="Y53" i="37"/>
  <c r="BB53" i="38"/>
  <c r="W5" i="37"/>
  <c r="AZ5" i="38"/>
  <c r="BB416" i="38"/>
  <c r="BA413" i="38"/>
  <c r="AZ410" i="38"/>
  <c r="BA381" i="38"/>
  <c r="AZ378" i="38"/>
  <c r="BB352" i="38"/>
  <c r="AZ346" i="38"/>
  <c r="BB328" i="38"/>
  <c r="BA301" i="38"/>
  <c r="BA185" i="38"/>
  <c r="BB48" i="38"/>
  <c r="Y413" i="37"/>
  <c r="BB413" i="38"/>
  <c r="N412" i="38"/>
  <c r="BC411" i="39"/>
  <c r="R411" i="37" s="1"/>
  <c r="Z411" i="37"/>
  <c r="X411" i="37"/>
  <c r="BA411" i="38"/>
  <c r="N410" i="38"/>
  <c r="W407" i="37"/>
  <c r="AZ407" i="38"/>
  <c r="W404" i="37"/>
  <c r="AZ404" i="38"/>
  <c r="L401" i="39"/>
  <c r="G401" i="38" s="1"/>
  <c r="BS400" i="39"/>
  <c r="AN400" i="38" s="1"/>
  <c r="W400" i="37"/>
  <c r="AZ400" i="38"/>
  <c r="N399" i="38"/>
  <c r="X398" i="37"/>
  <c r="Z398" i="37"/>
  <c r="W396" i="37"/>
  <c r="AZ396" i="38"/>
  <c r="BC394" i="39"/>
  <c r="R394" i="37" s="1"/>
  <c r="X386" i="37"/>
  <c r="Z386" i="37"/>
  <c r="BA386" i="38"/>
  <c r="Y381" i="37"/>
  <c r="BB381" i="38"/>
  <c r="H381" i="39"/>
  <c r="C381" i="37" s="1"/>
  <c r="W381" i="37"/>
  <c r="AZ381" i="38"/>
  <c r="N380" i="38"/>
  <c r="BG379" i="39"/>
  <c r="AG379" i="38" s="1"/>
  <c r="X379" i="37"/>
  <c r="Z379" i="37"/>
  <c r="BA379" i="38"/>
  <c r="BS378" i="39"/>
  <c r="M378" i="37" s="1"/>
  <c r="Y378" i="37"/>
  <c r="BB378" i="38"/>
  <c r="N377" i="38"/>
  <c r="BC376" i="39"/>
  <c r="R376" i="37" s="1"/>
  <c r="Z376" i="37"/>
  <c r="X376" i="37"/>
  <c r="BA376" i="38"/>
  <c r="BS375" i="39"/>
  <c r="M375" i="37" s="1"/>
  <c r="Y375" i="37"/>
  <c r="BB375" i="38"/>
  <c r="X373" i="37"/>
  <c r="Z373" i="37"/>
  <c r="Y370" i="37"/>
  <c r="BB370" i="38"/>
  <c r="BC368" i="39"/>
  <c r="R368" i="37" s="1"/>
  <c r="Z368" i="37"/>
  <c r="X368" i="37"/>
  <c r="BA368" i="38"/>
  <c r="Y366" i="37"/>
  <c r="BB366" i="38"/>
  <c r="BG361" i="39"/>
  <c r="AG361" i="38" s="1"/>
  <c r="X361" i="37"/>
  <c r="Z361" i="37"/>
  <c r="BA361" i="38"/>
  <c r="W359" i="37"/>
  <c r="AZ359" i="38"/>
  <c r="N358" i="38"/>
  <c r="X357" i="37"/>
  <c r="Z357" i="37"/>
  <c r="L356" i="39"/>
  <c r="G356" i="38" s="1"/>
  <c r="W356" i="37"/>
  <c r="AZ356" i="38"/>
  <c r="BS347" i="39"/>
  <c r="M347" i="37" s="1"/>
  <c r="W342" i="37"/>
  <c r="AZ342" i="38"/>
  <c r="L338" i="39"/>
  <c r="G338" i="38" s="1"/>
  <c r="H336" i="39"/>
  <c r="C336" i="37" s="1"/>
  <c r="Y335" i="37"/>
  <c r="BB335" i="38"/>
  <c r="L335" i="39"/>
  <c r="G335" i="38" s="1"/>
  <c r="W335" i="37"/>
  <c r="AZ335" i="38"/>
  <c r="Y334" i="37"/>
  <c r="BB334" i="38"/>
  <c r="N332" i="38"/>
  <c r="BC330" i="39"/>
  <c r="R330" i="37" s="1"/>
  <c r="X330" i="37"/>
  <c r="Z330" i="37"/>
  <c r="BA330" i="38"/>
  <c r="BW329" i="39"/>
  <c r="AR329" i="38" s="1"/>
  <c r="Y329" i="37"/>
  <c r="BB329" i="38"/>
  <c r="X326" i="37"/>
  <c r="Z326" i="37"/>
  <c r="BA326" i="38"/>
  <c r="L325" i="39"/>
  <c r="G325" i="38" s="1"/>
  <c r="N323" i="38"/>
  <c r="W321" i="37"/>
  <c r="AZ321" i="38"/>
  <c r="N320" i="38"/>
  <c r="X319" i="37"/>
  <c r="Z319" i="37"/>
  <c r="BA319" i="38"/>
  <c r="Y318" i="37"/>
  <c r="BB318" i="38"/>
  <c r="N317" i="38"/>
  <c r="H316" i="39"/>
  <c r="C316" i="37" s="1"/>
  <c r="Z312" i="37"/>
  <c r="X312" i="37"/>
  <c r="BA312" i="38"/>
  <c r="Y311" i="37"/>
  <c r="BB311" i="38"/>
  <c r="L309" i="39"/>
  <c r="G309" i="38" s="1"/>
  <c r="L308" i="39"/>
  <c r="G308" i="38" s="1"/>
  <c r="W308" i="37"/>
  <c r="AZ308" i="38"/>
  <c r="W305" i="37"/>
  <c r="AZ305" i="38"/>
  <c r="W304" i="37"/>
  <c r="AZ304" i="38"/>
  <c r="X302" i="37"/>
  <c r="Z302" i="37"/>
  <c r="BA302" i="38"/>
  <c r="BS301" i="39"/>
  <c r="M301" i="37" s="1"/>
  <c r="W300" i="37"/>
  <c r="AZ300" i="38"/>
  <c r="Y298" i="37"/>
  <c r="BB298" i="38"/>
  <c r="X295" i="37"/>
  <c r="Z295" i="37"/>
  <c r="BA295" i="38"/>
  <c r="BW294" i="39"/>
  <c r="AR294" i="38" s="1"/>
  <c r="Y294" i="37"/>
  <c r="BB294" i="38"/>
  <c r="BS291" i="39"/>
  <c r="M291" i="37" s="1"/>
  <c r="Y291" i="37"/>
  <c r="BB291" i="38"/>
  <c r="Y290" i="37"/>
  <c r="BB290" i="38"/>
  <c r="BG288" i="39"/>
  <c r="AG288" i="38" s="1"/>
  <c r="BG286" i="39"/>
  <c r="AG286" i="38" s="1"/>
  <c r="X286" i="37"/>
  <c r="Z286" i="37"/>
  <c r="BA286" i="38"/>
  <c r="L285" i="39"/>
  <c r="G285" i="38" s="1"/>
  <c r="W283" i="37"/>
  <c r="AZ283" i="38"/>
  <c r="Y279" i="37"/>
  <c r="BB279" i="38"/>
  <c r="W279" i="37"/>
  <c r="AZ279" i="38"/>
  <c r="Y278" i="37"/>
  <c r="BB278" i="38"/>
  <c r="X273" i="37"/>
  <c r="Z273" i="37"/>
  <c r="BA273" i="38"/>
  <c r="Y272" i="37"/>
  <c r="BB272" i="38"/>
  <c r="N271" i="38"/>
  <c r="X270" i="37"/>
  <c r="Z270" i="37"/>
  <c r="BA270" i="38"/>
  <c r="W269" i="37"/>
  <c r="AZ269" i="38"/>
  <c r="N268" i="38"/>
  <c r="AQ266" i="39"/>
  <c r="V266" i="38" s="1"/>
  <c r="X265" i="37"/>
  <c r="Z265" i="37"/>
  <c r="BA265" i="38"/>
  <c r="X261" i="37"/>
  <c r="BA261" i="38"/>
  <c r="Z261" i="37"/>
  <c r="W260" i="37"/>
  <c r="AZ260" i="38"/>
  <c r="X254" i="37"/>
  <c r="Z254" i="37"/>
  <c r="BA254" i="38"/>
  <c r="W253" i="37"/>
  <c r="AZ253" i="38"/>
  <c r="BC251" i="39"/>
  <c r="R251" i="37" s="1"/>
  <c r="X251" i="37"/>
  <c r="Z251" i="37"/>
  <c r="BA251" i="38"/>
  <c r="H249" i="39"/>
  <c r="C249" i="37" s="1"/>
  <c r="N247" i="38"/>
  <c r="BG245" i="39"/>
  <c r="AG245" i="38" s="1"/>
  <c r="BW243" i="39"/>
  <c r="AR243" i="38" s="1"/>
  <c r="L243" i="39"/>
  <c r="G243" i="38" s="1"/>
  <c r="W243" i="37"/>
  <c r="AZ243" i="38"/>
  <c r="W241" i="37"/>
  <c r="AZ241" i="38"/>
  <c r="Y240" i="37"/>
  <c r="BB240" i="38"/>
  <c r="W237" i="37"/>
  <c r="AZ237" i="38"/>
  <c r="BC234" i="39"/>
  <c r="AC234" i="38" s="1"/>
  <c r="L233" i="39"/>
  <c r="G233" i="38" s="1"/>
  <c r="W232" i="37"/>
  <c r="AZ232" i="38"/>
  <c r="N231" i="38"/>
  <c r="BC227" i="39"/>
  <c r="R227" i="37" s="1"/>
  <c r="X227" i="37"/>
  <c r="Z227" i="37"/>
  <c r="BA227" i="38"/>
  <c r="W226" i="37"/>
  <c r="AZ226" i="38"/>
  <c r="N224" i="38"/>
  <c r="X223" i="37"/>
  <c r="Z223" i="37"/>
  <c r="BA223" i="38"/>
  <c r="W222" i="37"/>
  <c r="AZ222" i="38"/>
  <c r="Y221" i="37"/>
  <c r="BB221" i="38"/>
  <c r="Z216" i="37"/>
  <c r="X216" i="37"/>
  <c r="BA216" i="38"/>
  <c r="H215" i="39"/>
  <c r="C215" i="37" s="1"/>
  <c r="W215" i="37"/>
  <c r="AZ215" i="38"/>
  <c r="BC211" i="39"/>
  <c r="R211" i="37" s="1"/>
  <c r="BC210" i="39"/>
  <c r="R210" i="37" s="1"/>
  <c r="X210" i="37"/>
  <c r="Z210" i="37"/>
  <c r="BA210" i="38"/>
  <c r="Y208" i="37"/>
  <c r="BB208" i="38"/>
  <c r="H204" i="39"/>
  <c r="C204" i="37" s="1"/>
  <c r="X198" i="37"/>
  <c r="Z198" i="37"/>
  <c r="BA198" i="38"/>
  <c r="BS197" i="39"/>
  <c r="M197" i="37" s="1"/>
  <c r="Y197" i="37"/>
  <c r="BB197" i="38"/>
  <c r="N196" i="38"/>
  <c r="W192" i="37"/>
  <c r="AZ192" i="38"/>
  <c r="N190" i="38"/>
  <c r="W188" i="37"/>
  <c r="AZ188" i="38"/>
  <c r="Y186" i="37"/>
  <c r="BB186" i="38"/>
  <c r="H185" i="39"/>
  <c r="C185" i="37" s="1"/>
  <c r="X182" i="37"/>
  <c r="Z182" i="37"/>
  <c r="BA182" i="38"/>
  <c r="W180" i="37"/>
  <c r="AZ180" i="38"/>
  <c r="X177" i="37"/>
  <c r="Z177" i="37"/>
  <c r="BA177" i="38"/>
  <c r="BW176" i="39"/>
  <c r="AR176" i="38" s="1"/>
  <c r="BW175" i="39"/>
  <c r="AR175" i="38" s="1"/>
  <c r="L175" i="39"/>
  <c r="G175" i="38" s="1"/>
  <c r="N173" i="38"/>
  <c r="X172" i="37"/>
  <c r="Z172" i="37"/>
  <c r="BA172" i="38"/>
  <c r="BS171" i="39"/>
  <c r="M171" i="37" s="1"/>
  <c r="W171" i="37"/>
  <c r="AZ171" i="38"/>
  <c r="W170" i="37"/>
  <c r="AZ170" i="38"/>
  <c r="X163" i="37"/>
  <c r="Z163" i="37"/>
  <c r="BA163" i="38"/>
  <c r="BG162" i="39"/>
  <c r="AG162" i="38" s="1"/>
  <c r="Z162" i="37"/>
  <c r="X162" i="37"/>
  <c r="BA162" i="38"/>
  <c r="H160" i="39"/>
  <c r="C160" i="37" s="1"/>
  <c r="N155" i="38"/>
  <c r="W153" i="37"/>
  <c r="AZ153" i="38"/>
  <c r="AM149" i="39"/>
  <c r="R149" i="38" s="1"/>
  <c r="Z146" i="37"/>
  <c r="X146" i="37"/>
  <c r="BA146" i="38"/>
  <c r="X145" i="37"/>
  <c r="Z145" i="37"/>
  <c r="BA145" i="38"/>
  <c r="Y144" i="37"/>
  <c r="BB144" i="38"/>
  <c r="N143" i="38"/>
  <c r="X141" i="37"/>
  <c r="Z141" i="37"/>
  <c r="BA141" i="38"/>
  <c r="L139" i="39"/>
  <c r="G139" i="38" s="1"/>
  <c r="N136" i="38"/>
  <c r="X135" i="37"/>
  <c r="Z135" i="37"/>
  <c r="BA135" i="38"/>
  <c r="Y134" i="37"/>
  <c r="BB134" i="38"/>
  <c r="BC131" i="39"/>
  <c r="R131" i="37" s="1"/>
  <c r="N129" i="38"/>
  <c r="X128" i="37"/>
  <c r="Z128" i="37"/>
  <c r="BA128" i="38"/>
  <c r="Y125" i="37"/>
  <c r="BB125" i="38"/>
  <c r="Y121" i="37"/>
  <c r="BB121" i="38"/>
  <c r="X119" i="37"/>
  <c r="Z119" i="37"/>
  <c r="BA119" i="38"/>
  <c r="Z118" i="37"/>
  <c r="X118" i="37"/>
  <c r="BA118" i="38"/>
  <c r="W117" i="37"/>
  <c r="AZ117" i="38"/>
  <c r="H111" i="39"/>
  <c r="C111" i="37" s="1"/>
  <c r="W108" i="37"/>
  <c r="AZ108" i="38"/>
  <c r="Y107" i="37"/>
  <c r="BB107" i="38"/>
  <c r="X105" i="37"/>
  <c r="Z105" i="37"/>
  <c r="BA105" i="38"/>
  <c r="Y103" i="37"/>
  <c r="BB103" i="38"/>
  <c r="N102" i="38"/>
  <c r="X101" i="37"/>
  <c r="Z101" i="37"/>
  <c r="BA101" i="38"/>
  <c r="W98" i="37"/>
  <c r="AZ98" i="38"/>
  <c r="Y96" i="37"/>
  <c r="BB96" i="38"/>
  <c r="AQ92" i="39"/>
  <c r="V92" i="38" s="1"/>
  <c r="Y71" i="37"/>
  <c r="BB71" i="38"/>
  <c r="W57" i="37"/>
  <c r="AZ57" i="38"/>
  <c r="L57" i="39"/>
  <c r="G57" i="38" s="1"/>
  <c r="Y49" i="37"/>
  <c r="BB49" i="38"/>
  <c r="W49" i="37"/>
  <c r="AZ49" i="38"/>
  <c r="Y28" i="37"/>
  <c r="BB28" i="38"/>
  <c r="X24" i="37"/>
  <c r="Z24" i="37"/>
  <c r="BA24" i="38"/>
  <c r="Y23" i="37"/>
  <c r="BB23" i="38"/>
  <c r="X21" i="37"/>
  <c r="Z21" i="37"/>
  <c r="BA21" i="38"/>
  <c r="Y20" i="37"/>
  <c r="BB20" i="38"/>
  <c r="Z10" i="37"/>
  <c r="X10" i="37"/>
  <c r="BA10" i="38"/>
  <c r="W9" i="37"/>
  <c r="AZ9" i="38"/>
  <c r="Z6" i="37"/>
  <c r="X6" i="37"/>
  <c r="BA6" i="38"/>
  <c r="BB401" i="38"/>
  <c r="BA398" i="38"/>
  <c r="AZ395" i="38"/>
  <c r="BB369" i="38"/>
  <c r="BA366" i="38"/>
  <c r="AZ363" i="38"/>
  <c r="BA334" i="38"/>
  <c r="AZ314" i="38"/>
  <c r="AZ246" i="38"/>
  <c r="Z90" i="37"/>
  <c r="X90" i="37"/>
  <c r="BA90" i="38"/>
  <c r="W89" i="37"/>
  <c r="AZ89" i="38"/>
  <c r="Y85" i="37"/>
  <c r="BB85" i="38"/>
  <c r="X83" i="37"/>
  <c r="Z83" i="37"/>
  <c r="BA83" i="38"/>
  <c r="Y82" i="37"/>
  <c r="BB82" i="38"/>
  <c r="W82" i="37"/>
  <c r="AZ82" i="38"/>
  <c r="W79" i="37"/>
  <c r="AZ79" i="38"/>
  <c r="W76" i="37"/>
  <c r="AZ76" i="38"/>
  <c r="X73" i="37"/>
  <c r="Z73" i="37"/>
  <c r="BA73" i="38"/>
  <c r="Z70" i="37"/>
  <c r="X70" i="37"/>
  <c r="BA70" i="38"/>
  <c r="Y68" i="37"/>
  <c r="BB68" i="38"/>
  <c r="X59" i="37"/>
  <c r="Z59" i="37"/>
  <c r="Y55" i="37"/>
  <c r="BB55" i="38"/>
  <c r="Y52" i="37"/>
  <c r="BB52" i="38"/>
  <c r="Y51" i="37"/>
  <c r="BB51" i="38"/>
  <c r="W51" i="37"/>
  <c r="AZ51" i="38"/>
  <c r="W50" i="37"/>
  <c r="AZ50" i="38"/>
  <c r="Z46" i="37"/>
  <c r="X46" i="37"/>
  <c r="BA46" i="38"/>
  <c r="Y45" i="37"/>
  <c r="BB45" i="38"/>
  <c r="W45" i="37"/>
  <c r="AZ45" i="38"/>
  <c r="W41" i="37"/>
  <c r="AZ41" i="38"/>
  <c r="Z38" i="37"/>
  <c r="X38" i="37"/>
  <c r="X37" i="37"/>
  <c r="Z37" i="37"/>
  <c r="BA37" i="38"/>
  <c r="W36" i="37"/>
  <c r="AZ36" i="38"/>
  <c r="W35" i="37"/>
  <c r="AZ35" i="38"/>
  <c r="W20" i="37"/>
  <c r="AZ20" i="38"/>
  <c r="X16" i="37"/>
  <c r="Z16" i="37"/>
  <c r="BA16" i="38"/>
  <c r="Y15" i="37"/>
  <c r="BB15" i="38"/>
  <c r="W15" i="37"/>
  <c r="AZ15" i="38"/>
  <c r="W14" i="37"/>
  <c r="AZ14" i="38"/>
  <c r="W13" i="37"/>
  <c r="AZ13" i="38"/>
  <c r="W12" i="37"/>
  <c r="AZ12" i="38"/>
  <c r="X9" i="37"/>
  <c r="Z9" i="37"/>
  <c r="BA9" i="38"/>
  <c r="Y8" i="37"/>
  <c r="BB8" i="38"/>
  <c r="X5" i="37"/>
  <c r="Z5" i="37"/>
  <c r="BA5" i="38"/>
  <c r="W4" i="37"/>
  <c r="AZ4" i="38"/>
  <c r="AZ26" i="38"/>
  <c r="W86" i="37"/>
  <c r="AZ86" i="38"/>
  <c r="H83" i="39"/>
  <c r="C83" i="37" s="1"/>
  <c r="X80" i="37"/>
  <c r="Z80" i="37"/>
  <c r="BA80" i="38"/>
  <c r="Y79" i="37"/>
  <c r="BB79" i="38"/>
  <c r="X77" i="37"/>
  <c r="Z77" i="37"/>
  <c r="BA77" i="38"/>
  <c r="Y76" i="37"/>
  <c r="BB76" i="38"/>
  <c r="BG74" i="39"/>
  <c r="AG74" i="38" s="1"/>
  <c r="Z74" i="37"/>
  <c r="X74" i="37"/>
  <c r="BA74" i="38"/>
  <c r="X71" i="37"/>
  <c r="Z71" i="37"/>
  <c r="BA71" i="38"/>
  <c r="Y69" i="37"/>
  <c r="BB69" i="38"/>
  <c r="W69" i="37"/>
  <c r="AZ69" i="38"/>
  <c r="N67" i="38"/>
  <c r="BG66" i="39"/>
  <c r="AG66" i="38" s="1"/>
  <c r="Z66" i="37"/>
  <c r="X66" i="37"/>
  <c r="BA66" i="38"/>
  <c r="X64" i="37"/>
  <c r="Z64" i="37"/>
  <c r="BA64" i="38"/>
  <c r="BW63" i="39"/>
  <c r="AR63" i="38" s="1"/>
  <c r="W63" i="37"/>
  <c r="AZ63" i="38"/>
  <c r="N62" i="38"/>
  <c r="X61" i="37"/>
  <c r="Z61" i="37"/>
  <c r="X60" i="37"/>
  <c r="Z60" i="37"/>
  <c r="BA60" i="38"/>
  <c r="BG58" i="39"/>
  <c r="AG58" i="38" s="1"/>
  <c r="Z58" i="37"/>
  <c r="X58" i="37"/>
  <c r="BA58" i="38"/>
  <c r="Y56" i="37"/>
  <c r="BB56" i="38"/>
  <c r="W53" i="37"/>
  <c r="AZ53" i="38"/>
  <c r="N50" i="38"/>
  <c r="N49" i="38"/>
  <c r="N48" i="38"/>
  <c r="X47" i="37"/>
  <c r="Z47" i="37"/>
  <c r="BA47" i="38"/>
  <c r="H46" i="39"/>
  <c r="C46" i="37" s="1"/>
  <c r="Z42" i="37"/>
  <c r="X42" i="37"/>
  <c r="BA42" i="38"/>
  <c r="Y41" i="37"/>
  <c r="BB41" i="38"/>
  <c r="BC39" i="39"/>
  <c r="AC39" i="38" s="1"/>
  <c r="X39" i="37"/>
  <c r="Z39" i="37"/>
  <c r="BA39" i="38"/>
  <c r="Y36" i="37"/>
  <c r="BB36" i="38"/>
  <c r="Y35" i="37"/>
  <c r="BB35" i="38"/>
  <c r="W30" i="37"/>
  <c r="AZ30" i="38"/>
  <c r="Y29" i="37"/>
  <c r="BB29" i="38"/>
  <c r="W29" i="37"/>
  <c r="AZ29" i="38"/>
  <c r="Z26" i="37"/>
  <c r="X26" i="37"/>
  <c r="BA26" i="38"/>
  <c r="X25" i="37"/>
  <c r="Z25" i="37"/>
  <c r="BA25" i="38"/>
  <c r="W24" i="37"/>
  <c r="AZ24" i="38"/>
  <c r="N23" i="38"/>
  <c r="BG22" i="39"/>
  <c r="AG22" i="38" s="1"/>
  <c r="Z22" i="37"/>
  <c r="X22" i="37"/>
  <c r="BA22" i="38"/>
  <c r="BW21" i="39"/>
  <c r="AR21" i="38" s="1"/>
  <c r="W21" i="37"/>
  <c r="AZ21" i="38"/>
  <c r="Y14" i="37"/>
  <c r="BB14" i="38"/>
  <c r="Y13" i="37"/>
  <c r="BB13" i="38"/>
  <c r="Y12" i="37"/>
  <c r="BB12" i="38"/>
  <c r="Y4" i="37"/>
  <c r="BB4" i="38"/>
  <c r="BB89" i="38"/>
  <c r="AZ67" i="38"/>
  <c r="BB54" i="38"/>
  <c r="X91" i="37"/>
  <c r="Z91" i="37"/>
  <c r="BA91" i="38"/>
  <c r="BS90" i="39"/>
  <c r="M90" i="37" s="1"/>
  <c r="Y90" i="37"/>
  <c r="BB90" i="38"/>
  <c r="N89" i="38"/>
  <c r="BG88" i="39"/>
  <c r="AG88" i="38" s="1"/>
  <c r="X88" i="37"/>
  <c r="Z88" i="37"/>
  <c r="BA88" i="38"/>
  <c r="BC84" i="39"/>
  <c r="R84" i="37" s="1"/>
  <c r="X84" i="37"/>
  <c r="Z84" i="37"/>
  <c r="BA84" i="38"/>
  <c r="Y83" i="37"/>
  <c r="BB83" i="38"/>
  <c r="X81" i="37"/>
  <c r="Z81" i="37"/>
  <c r="BA81" i="38"/>
  <c r="L80" i="39"/>
  <c r="G80" i="38" s="1"/>
  <c r="W80" i="37"/>
  <c r="N79" i="38"/>
  <c r="BG78" i="39"/>
  <c r="AG78" i="38" s="1"/>
  <c r="Z78" i="37"/>
  <c r="X78" i="37"/>
  <c r="BA78" i="38"/>
  <c r="BS77" i="39"/>
  <c r="M77" i="37" s="1"/>
  <c r="W77" i="37"/>
  <c r="AZ77" i="38"/>
  <c r="X75" i="37"/>
  <c r="Z75" i="37"/>
  <c r="BA75" i="38"/>
  <c r="Y73" i="37"/>
  <c r="BB73" i="38"/>
  <c r="W73" i="37"/>
  <c r="AZ73" i="38"/>
  <c r="BW71" i="39"/>
  <c r="AR71" i="38" s="1"/>
  <c r="AV71" i="38" s="1"/>
  <c r="W71" i="37"/>
  <c r="AZ71" i="38"/>
  <c r="Y70" i="37"/>
  <c r="BB70" i="38"/>
  <c r="N69" i="38"/>
  <c r="W64" i="37"/>
  <c r="AZ64" i="38"/>
  <c r="W61" i="37"/>
  <c r="AZ61" i="38"/>
  <c r="W60" i="37"/>
  <c r="AZ60" i="38"/>
  <c r="Y59" i="37"/>
  <c r="BB59" i="38"/>
  <c r="H58" i="39"/>
  <c r="C58" i="37" s="1"/>
  <c r="L54" i="39"/>
  <c r="G54" i="38" s="1"/>
  <c r="H51" i="39"/>
  <c r="C51" i="37" s="1"/>
  <c r="H50" i="39"/>
  <c r="C50" i="38" s="1"/>
  <c r="H47" i="39"/>
  <c r="C47" i="37" s="1"/>
  <c r="W47" i="37"/>
  <c r="AZ47" i="38"/>
  <c r="Y46" i="37"/>
  <c r="BB46" i="38"/>
  <c r="L45" i="39"/>
  <c r="G45" i="38" s="1"/>
  <c r="X44" i="37"/>
  <c r="Z44" i="37"/>
  <c r="BA44" i="38"/>
  <c r="X43" i="37"/>
  <c r="Z43" i="37"/>
  <c r="BA43" i="38"/>
  <c r="W42" i="37"/>
  <c r="AZ42" i="38"/>
  <c r="N41" i="38"/>
  <c r="Y38" i="37"/>
  <c r="BB38" i="38"/>
  <c r="W38" i="37"/>
  <c r="AZ38" i="38"/>
  <c r="Y37" i="37"/>
  <c r="BB37" i="38"/>
  <c r="L37" i="39"/>
  <c r="G37" i="38" s="1"/>
  <c r="W37" i="37"/>
  <c r="AZ37" i="38"/>
  <c r="N36" i="38"/>
  <c r="N35" i="38"/>
  <c r="Z34" i="37"/>
  <c r="X34" i="37"/>
  <c r="BA34" i="38"/>
  <c r="X33" i="37"/>
  <c r="Z33" i="37"/>
  <c r="BA33" i="38"/>
  <c r="X32" i="37"/>
  <c r="Z32" i="37"/>
  <c r="BA32" i="38"/>
  <c r="X27" i="37"/>
  <c r="Z27" i="37"/>
  <c r="BA27" i="38"/>
  <c r="H26" i="39"/>
  <c r="C26" i="37" s="1"/>
  <c r="W25" i="37"/>
  <c r="AZ25" i="38"/>
  <c r="W22" i="37"/>
  <c r="AZ22" i="38"/>
  <c r="H20" i="39"/>
  <c r="C20" i="37" s="1"/>
  <c r="X19" i="37"/>
  <c r="Z19" i="37"/>
  <c r="BA19" i="38"/>
  <c r="Z18" i="37"/>
  <c r="X18" i="37"/>
  <c r="BA18" i="38"/>
  <c r="BG17" i="39"/>
  <c r="AG17" i="38" s="1"/>
  <c r="X17" i="37"/>
  <c r="Z17" i="37"/>
  <c r="BA17" i="38"/>
  <c r="Y16" i="37"/>
  <c r="BB16" i="38"/>
  <c r="L15" i="39"/>
  <c r="G15" i="38" s="1"/>
  <c r="AQ14" i="39"/>
  <c r="V14" i="38" s="1"/>
  <c r="N13" i="38"/>
  <c r="N12" i="38"/>
  <c r="H10" i="39"/>
  <c r="C10" i="37" s="1"/>
  <c r="Y9" i="37"/>
  <c r="BB9" i="38"/>
  <c r="L6" i="39"/>
  <c r="G6" i="38" s="1"/>
  <c r="Y5" i="37"/>
  <c r="BB5" i="38"/>
  <c r="N4" i="38"/>
  <c r="BB25" i="38"/>
  <c r="X49" i="37"/>
  <c r="Z49" i="37"/>
  <c r="BA49" i="38"/>
  <c r="X48" i="37"/>
  <c r="Z48" i="37"/>
  <c r="BA48" i="38"/>
  <c r="Y47" i="37"/>
  <c r="BB47" i="38"/>
  <c r="Y42" i="37"/>
  <c r="BB42" i="38"/>
  <c r="X40" i="37"/>
  <c r="Z40" i="37"/>
  <c r="BA40" i="38"/>
  <c r="Y39" i="37"/>
  <c r="BB39" i="38"/>
  <c r="W39" i="37"/>
  <c r="AZ39" i="38"/>
  <c r="W31" i="37"/>
  <c r="AZ31" i="38"/>
  <c r="X28" i="37"/>
  <c r="Z28" i="37"/>
  <c r="BA28" i="38"/>
  <c r="Y26" i="37"/>
  <c r="BB26" i="38"/>
  <c r="X23" i="37"/>
  <c r="Z23" i="37"/>
  <c r="BA23" i="38"/>
  <c r="Y22" i="37"/>
  <c r="BB22" i="38"/>
  <c r="X20" i="37"/>
  <c r="Z20" i="37"/>
  <c r="BA20" i="38"/>
  <c r="X11" i="37"/>
  <c r="Z11" i="37"/>
  <c r="BA11" i="38"/>
  <c r="W10" i="37"/>
  <c r="AZ10" i="38"/>
  <c r="X7" i="37"/>
  <c r="Z7" i="37"/>
  <c r="BA7" i="38"/>
  <c r="W6" i="37"/>
  <c r="AZ6" i="38"/>
  <c r="AZ56" i="38"/>
  <c r="W91" i="37"/>
  <c r="AZ91" i="38"/>
  <c r="Y87" i="37"/>
  <c r="BB87" i="38"/>
  <c r="X85" i="37"/>
  <c r="Z85" i="37"/>
  <c r="BS84" i="39"/>
  <c r="M84" i="37" s="1"/>
  <c r="W84" i="37"/>
  <c r="AZ84" i="38"/>
  <c r="BC82" i="39"/>
  <c r="AC82" i="38" s="1"/>
  <c r="Z82" i="37"/>
  <c r="X82" i="37"/>
  <c r="BA82" i="38"/>
  <c r="W81" i="37"/>
  <c r="AZ81" i="38"/>
  <c r="W78" i="37"/>
  <c r="AZ78" i="38"/>
  <c r="X68" i="37"/>
  <c r="Z68" i="37"/>
  <c r="BA68" i="38"/>
  <c r="H67" i="39"/>
  <c r="C67" i="37" s="1"/>
  <c r="Y65" i="37"/>
  <c r="BB65" i="38"/>
  <c r="N59" i="38"/>
  <c r="X55" i="37"/>
  <c r="Z55" i="37"/>
  <c r="BA55" i="38"/>
  <c r="X52" i="37"/>
  <c r="Z52" i="37"/>
  <c r="BA52" i="38"/>
  <c r="X51" i="37"/>
  <c r="Z51" i="37"/>
  <c r="BA51" i="38"/>
  <c r="X45" i="37"/>
  <c r="Z45" i="37"/>
  <c r="BA45" i="38"/>
  <c r="Y31" i="37"/>
  <c r="BB31" i="38"/>
  <c r="W27" i="37"/>
  <c r="AZ27" i="38"/>
  <c r="W17" i="37"/>
  <c r="AZ17" i="38"/>
  <c r="X15" i="37"/>
  <c r="Z15" i="37"/>
  <c r="BA15" i="38"/>
  <c r="Y10" i="37"/>
  <c r="BB10" i="38"/>
  <c r="X8" i="37"/>
  <c r="Z8" i="37"/>
  <c r="BA8" i="38"/>
  <c r="Y6" i="37"/>
  <c r="BB6" i="38"/>
  <c r="AZ80" i="38"/>
  <c r="BA59" i="38"/>
  <c r="BA38" i="38"/>
  <c r="Y91" i="37"/>
  <c r="BB91" i="38"/>
  <c r="L90" i="39"/>
  <c r="G90" i="38" s="1"/>
  <c r="X89" i="37"/>
  <c r="Z89" i="37"/>
  <c r="BA89" i="38"/>
  <c r="Y88" i="37"/>
  <c r="BB88" i="38"/>
  <c r="W88" i="37"/>
  <c r="AZ88" i="38"/>
  <c r="L85" i="39"/>
  <c r="G85" i="38" s="1"/>
  <c r="Y84" i="37"/>
  <c r="BB84" i="38"/>
  <c r="Y81" i="37"/>
  <c r="BB81" i="38"/>
  <c r="N80" i="38"/>
  <c r="X79" i="37"/>
  <c r="Z79" i="37"/>
  <c r="BA79" i="38"/>
  <c r="Y78" i="37"/>
  <c r="BB78" i="38"/>
  <c r="N77" i="38"/>
  <c r="X76" i="37"/>
  <c r="Z76" i="37"/>
  <c r="BA76" i="38"/>
  <c r="BS75" i="39"/>
  <c r="AN75" i="38" s="1"/>
  <c r="Y75" i="37"/>
  <c r="BB75" i="38"/>
  <c r="W75" i="37"/>
  <c r="AZ75" i="38"/>
  <c r="N74" i="38"/>
  <c r="X69" i="37"/>
  <c r="Z69" i="37"/>
  <c r="BA69" i="38"/>
  <c r="N66" i="38"/>
  <c r="W65" i="37"/>
  <c r="AZ65" i="38"/>
  <c r="N64" i="38"/>
  <c r="BG63" i="39"/>
  <c r="AG63" i="38" s="1"/>
  <c r="H62" i="39"/>
  <c r="C62" i="37" s="1"/>
  <c r="W62" i="37"/>
  <c r="AZ62" i="38"/>
  <c r="X56" i="37"/>
  <c r="Z56" i="37"/>
  <c r="BA56" i="38"/>
  <c r="H55" i="39"/>
  <c r="C55" i="38" s="1"/>
  <c r="W48" i="37"/>
  <c r="AZ48" i="38"/>
  <c r="N47" i="38"/>
  <c r="Y44" i="37"/>
  <c r="BB44" i="38"/>
  <c r="W44" i="37"/>
  <c r="AZ44" i="38"/>
  <c r="Y43" i="37"/>
  <c r="BB43" i="38"/>
  <c r="N42" i="38"/>
  <c r="X41" i="37"/>
  <c r="Z41" i="37"/>
  <c r="BA41" i="38"/>
  <c r="W40" i="37"/>
  <c r="AZ40" i="38"/>
  <c r="N39" i="38"/>
  <c r="H37" i="39"/>
  <c r="C37" i="38" s="1"/>
  <c r="X36" i="37"/>
  <c r="Z36" i="37"/>
  <c r="BA36" i="38"/>
  <c r="X35" i="37"/>
  <c r="Z35" i="37"/>
  <c r="Y34" i="37"/>
  <c r="BB34" i="38"/>
  <c r="W34" i="37"/>
  <c r="AZ34" i="38"/>
  <c r="Y33" i="37"/>
  <c r="BB33" i="38"/>
  <c r="W33" i="37"/>
  <c r="AZ33" i="38"/>
  <c r="Y32" i="37"/>
  <c r="BB32" i="38"/>
  <c r="W32" i="37"/>
  <c r="AZ32" i="38"/>
  <c r="X29" i="37"/>
  <c r="Z29" i="37"/>
  <c r="BA29" i="38"/>
  <c r="W28" i="37"/>
  <c r="AZ28" i="38"/>
  <c r="Y27" i="37"/>
  <c r="BB27" i="38"/>
  <c r="N25" i="38"/>
  <c r="W23" i="37"/>
  <c r="AZ23" i="38"/>
  <c r="N22" i="38"/>
  <c r="BG21" i="39"/>
  <c r="AG21" i="38" s="1"/>
  <c r="Y19" i="37"/>
  <c r="BB19" i="38"/>
  <c r="W19" i="37"/>
  <c r="AZ19" i="38"/>
  <c r="Y18" i="37"/>
  <c r="BB18" i="38"/>
  <c r="Y17" i="37"/>
  <c r="BB17" i="38"/>
  <c r="Z14" i="37"/>
  <c r="X14" i="37"/>
  <c r="BA14" i="38"/>
  <c r="BC13" i="39"/>
  <c r="R13" i="37" s="1"/>
  <c r="X13" i="37"/>
  <c r="Z13" i="37"/>
  <c r="BA13" i="38"/>
  <c r="X12" i="37"/>
  <c r="Z12" i="37"/>
  <c r="BA12" i="38"/>
  <c r="BW11" i="39"/>
  <c r="AR11" i="38" s="1"/>
  <c r="W11" i="37"/>
  <c r="AZ11" i="38"/>
  <c r="L8" i="39"/>
  <c r="G8" i="38" s="1"/>
  <c r="BS7" i="39"/>
  <c r="AN7" i="38" s="1"/>
  <c r="W7" i="37"/>
  <c r="AZ7" i="38"/>
  <c r="X4" i="37"/>
  <c r="Z4" i="37"/>
  <c r="BA4" i="38"/>
  <c r="AZ90" i="38"/>
  <c r="BB72" i="38"/>
  <c r="AM220" i="39"/>
  <c r="R220" i="38" s="1"/>
  <c r="AN220" i="39"/>
  <c r="I220" i="37" s="1"/>
  <c r="BC194" i="39"/>
  <c r="R194" i="37" s="1"/>
  <c r="BH194" i="39"/>
  <c r="AH194" i="38" s="1"/>
  <c r="BS137" i="39"/>
  <c r="M137" i="37" s="1"/>
  <c r="BW137" i="39"/>
  <c r="AR137" i="38" s="1"/>
  <c r="BX137" i="39"/>
  <c r="AS137" i="38" s="1"/>
  <c r="BS93" i="39"/>
  <c r="M93" i="37" s="1"/>
  <c r="BX93" i="39"/>
  <c r="AS93" i="38" s="1"/>
  <c r="H432" i="39"/>
  <c r="C432" i="38" s="1"/>
  <c r="BD431" i="39"/>
  <c r="S431" i="37" s="1"/>
  <c r="L428" i="39"/>
  <c r="G428" i="38" s="1"/>
  <c r="AQ423" i="39"/>
  <c r="V423" i="38" s="1"/>
  <c r="AM417" i="39"/>
  <c r="H417" i="37" s="1"/>
  <c r="BT416" i="39"/>
  <c r="N416" i="37" s="1"/>
  <c r="BG415" i="39"/>
  <c r="AG415" i="38" s="1"/>
  <c r="L414" i="39"/>
  <c r="G414" i="38" s="1"/>
  <c r="BD410" i="39"/>
  <c r="S410" i="37" s="1"/>
  <c r="BH409" i="39"/>
  <c r="AH409" i="38" s="1"/>
  <c r="BC404" i="39"/>
  <c r="R404" i="37" s="1"/>
  <c r="BW383" i="39"/>
  <c r="AR383" i="38" s="1"/>
  <c r="BG381" i="39"/>
  <c r="AG381" i="38" s="1"/>
  <c r="BC377" i="39"/>
  <c r="R377" i="37" s="1"/>
  <c r="AM364" i="39"/>
  <c r="H364" i="37" s="1"/>
  <c r="O363" i="38"/>
  <c r="I358" i="39"/>
  <c r="D358" i="37" s="1"/>
  <c r="BW352" i="39"/>
  <c r="AR352" i="38" s="1"/>
  <c r="O351" i="38"/>
  <c r="BC346" i="39"/>
  <c r="R346" i="37" s="1"/>
  <c r="BX342" i="39"/>
  <c r="AS342" i="38" s="1"/>
  <c r="I342" i="39"/>
  <c r="D342" i="38" s="1"/>
  <c r="O340" i="38"/>
  <c r="BS329" i="39"/>
  <c r="M329" i="37" s="1"/>
  <c r="O329" i="38"/>
  <c r="L329" i="39"/>
  <c r="G329" i="38" s="1"/>
  <c r="O328" i="38"/>
  <c r="O325" i="38"/>
  <c r="O324" i="38"/>
  <c r="O323" i="38"/>
  <c r="H323" i="39"/>
  <c r="C323" i="37" s="1"/>
  <c r="O322" i="38"/>
  <c r="BS321" i="39"/>
  <c r="AN321" i="38" s="1"/>
  <c r="O321" i="38"/>
  <c r="O312" i="38"/>
  <c r="BH311" i="39"/>
  <c r="AH311" i="38" s="1"/>
  <c r="BC310" i="39"/>
  <c r="R310" i="37" s="1"/>
  <c r="BG301" i="39"/>
  <c r="AG301" i="38" s="1"/>
  <c r="BG298" i="39"/>
  <c r="AG298" i="38" s="1"/>
  <c r="BS297" i="39"/>
  <c r="M297" i="37" s="1"/>
  <c r="AM294" i="39"/>
  <c r="H294" i="37" s="1"/>
  <c r="AQ290" i="39"/>
  <c r="V290" i="38" s="1"/>
  <c r="L283" i="39"/>
  <c r="G283" i="38" s="1"/>
  <c r="AQ275" i="39"/>
  <c r="V275" i="38" s="1"/>
  <c r="O262" i="38"/>
  <c r="BG259" i="39"/>
  <c r="AG259" i="38" s="1"/>
  <c r="BT257" i="39"/>
  <c r="N257" i="37" s="1"/>
  <c r="BG257" i="39"/>
  <c r="AG257" i="38" s="1"/>
  <c r="M257" i="39"/>
  <c r="H257" i="38" s="1"/>
  <c r="AM254" i="39"/>
  <c r="H254" i="37" s="1"/>
  <c r="H252" i="39"/>
  <c r="C252" i="37" s="1"/>
  <c r="BC248" i="39"/>
  <c r="AC248" i="38" s="1"/>
  <c r="AN246" i="39"/>
  <c r="I246" i="37" s="1"/>
  <c r="H245" i="39"/>
  <c r="C245" i="37" s="1"/>
  <c r="BC241" i="39"/>
  <c r="R241" i="37" s="1"/>
  <c r="O235" i="38"/>
  <c r="BG233" i="39"/>
  <c r="AG233" i="38" s="1"/>
  <c r="BG229" i="39"/>
  <c r="AG229" i="38" s="1"/>
  <c r="N214" i="38"/>
  <c r="AQ214" i="39"/>
  <c r="V214" i="38" s="1"/>
  <c r="H89" i="39"/>
  <c r="C89" i="38" s="1"/>
  <c r="M89" i="39"/>
  <c r="H89" i="38" s="1"/>
  <c r="N6" i="38"/>
  <c r="AQ6" i="39"/>
  <c r="V6" i="38" s="1"/>
  <c r="BC432" i="39"/>
  <c r="AC432" i="38" s="1"/>
  <c r="BT422" i="39"/>
  <c r="N422" i="37" s="1"/>
  <c r="AN415" i="39"/>
  <c r="I415" i="37" s="1"/>
  <c r="BT401" i="39"/>
  <c r="AO401" i="38" s="1"/>
  <c r="AN401" i="39"/>
  <c r="I401" i="37" s="1"/>
  <c r="AM396" i="39"/>
  <c r="H396" i="37" s="1"/>
  <c r="M393" i="39"/>
  <c r="H393" i="38" s="1"/>
  <c r="AQ391" i="39"/>
  <c r="V391" i="38" s="1"/>
  <c r="O386" i="38"/>
  <c r="BD385" i="39"/>
  <c r="S385" i="37" s="1"/>
  <c r="H384" i="39"/>
  <c r="C384" i="37" s="1"/>
  <c r="AM383" i="39"/>
  <c r="H383" i="37" s="1"/>
  <c r="H376" i="39"/>
  <c r="C376" i="37" s="1"/>
  <c r="BW375" i="39"/>
  <c r="AR375" i="38" s="1"/>
  <c r="BG355" i="39"/>
  <c r="AG355" i="38" s="1"/>
  <c r="BX346" i="39"/>
  <c r="AS346" i="38" s="1"/>
  <c r="M330" i="39"/>
  <c r="H330" i="38" s="1"/>
  <c r="BW305" i="39"/>
  <c r="AR305" i="38" s="1"/>
  <c r="AV305" i="38" s="1"/>
  <c r="BW301" i="39"/>
  <c r="AR301" i="38" s="1"/>
  <c r="L300" i="39"/>
  <c r="G300" i="38" s="1"/>
  <c r="O297" i="38"/>
  <c r="O286" i="38"/>
  <c r="O282" i="38"/>
  <c r="BH280" i="39"/>
  <c r="AH280" i="38" s="1"/>
  <c r="BW277" i="39"/>
  <c r="AR277" i="38" s="1"/>
  <c r="BC268" i="39"/>
  <c r="AC268" i="38" s="1"/>
  <c r="BG265" i="39"/>
  <c r="AG265" i="38" s="1"/>
  <c r="AQ255" i="39"/>
  <c r="V255" i="38" s="1"/>
  <c r="BH250" i="39"/>
  <c r="AH250" i="38" s="1"/>
  <c r="BG249" i="39"/>
  <c r="AG249" i="38" s="1"/>
  <c r="BT232" i="39"/>
  <c r="N232" i="37" s="1"/>
  <c r="AN232" i="39"/>
  <c r="I232" i="37" s="1"/>
  <c r="AQ231" i="39"/>
  <c r="V231" i="38" s="1"/>
  <c r="BG222" i="39"/>
  <c r="AG222" i="38" s="1"/>
  <c r="AK222" i="38" s="1"/>
  <c r="N106" i="38"/>
  <c r="AQ106" i="39"/>
  <c r="V106" i="38" s="1"/>
  <c r="N91" i="38"/>
  <c r="AM91" i="39"/>
  <c r="H91" i="37" s="1"/>
  <c r="AQ91" i="39"/>
  <c r="V91" i="38" s="1"/>
  <c r="BW432" i="39"/>
  <c r="AR432" i="38" s="1"/>
  <c r="L416" i="39"/>
  <c r="G416" i="38" s="1"/>
  <c r="BW415" i="39"/>
  <c r="AR415" i="38" s="1"/>
  <c r="BS414" i="39"/>
  <c r="M414" i="37" s="1"/>
  <c r="AQ402" i="39"/>
  <c r="V402" i="38" s="1"/>
  <c r="AQ378" i="39"/>
  <c r="V378" i="38" s="1"/>
  <c r="O376" i="38"/>
  <c r="AM374" i="39"/>
  <c r="H374" i="37" s="1"/>
  <c r="AQ364" i="39"/>
  <c r="V364" i="38" s="1"/>
  <c r="BW357" i="39"/>
  <c r="AR357" i="38" s="1"/>
  <c r="H356" i="39"/>
  <c r="C356" i="38" s="1"/>
  <c r="BW355" i="39"/>
  <c r="AR355" i="38" s="1"/>
  <c r="L354" i="39"/>
  <c r="G354" i="38" s="1"/>
  <c r="BG344" i="39"/>
  <c r="AQ336" i="39"/>
  <c r="V336" i="38" s="1"/>
  <c r="L330" i="39"/>
  <c r="G330" i="38" s="1"/>
  <c r="I329" i="39"/>
  <c r="D329" i="37" s="1"/>
  <c r="AM328" i="39"/>
  <c r="H328" i="37" s="1"/>
  <c r="AQ325" i="39"/>
  <c r="V325" i="38" s="1"/>
  <c r="AM324" i="39"/>
  <c r="H324" i="37" s="1"/>
  <c r="L323" i="39"/>
  <c r="G323" i="38" s="1"/>
  <c r="AQ322" i="39"/>
  <c r="V322" i="38" s="1"/>
  <c r="L322" i="39"/>
  <c r="G322" i="38" s="1"/>
  <c r="BS319" i="39"/>
  <c r="M319" i="37" s="1"/>
  <c r="AQ314" i="39"/>
  <c r="V314" i="38" s="1"/>
  <c r="AM312" i="39"/>
  <c r="H312" i="37" s="1"/>
  <c r="BG264" i="39"/>
  <c r="AG264" i="38" s="1"/>
  <c r="BW257" i="39"/>
  <c r="AR257" i="38" s="1"/>
  <c r="BH247" i="39"/>
  <c r="AH247" i="38" s="1"/>
  <c r="BW236" i="39"/>
  <c r="AR236" i="38" s="1"/>
  <c r="AM235" i="39"/>
  <c r="H235" i="37" s="1"/>
  <c r="BW234" i="39"/>
  <c r="AR234" i="38" s="1"/>
  <c r="BG234" i="39"/>
  <c r="AG234" i="38" s="1"/>
  <c r="AM234" i="39"/>
  <c r="R234" i="38" s="1"/>
  <c r="H230" i="39"/>
  <c r="C230" i="37" s="1"/>
  <c r="BW229" i="39"/>
  <c r="AR229" i="38" s="1"/>
  <c r="AV229" i="38" s="1"/>
  <c r="H229" i="39"/>
  <c r="C229" i="37" s="1"/>
  <c r="BS223" i="39"/>
  <c r="M223" i="37" s="1"/>
  <c r="BS70" i="39"/>
  <c r="AN70" i="38" s="1"/>
  <c r="BW70" i="39"/>
  <c r="AR70" i="38" s="1"/>
  <c r="AQ429" i="39"/>
  <c r="V429" i="38" s="1"/>
  <c r="AQ424" i="39"/>
  <c r="V424" i="38" s="1"/>
  <c r="AM423" i="39"/>
  <c r="H423" i="37" s="1"/>
  <c r="BC419" i="39"/>
  <c r="R419" i="37" s="1"/>
  <c r="M412" i="39"/>
  <c r="H412" i="38" s="1"/>
  <c r="BS404" i="39"/>
  <c r="M404" i="37" s="1"/>
  <c r="BW402" i="39"/>
  <c r="AR402" i="38" s="1"/>
  <c r="BG402" i="39"/>
  <c r="AG402" i="38" s="1"/>
  <c r="AM402" i="39"/>
  <c r="R402" i="38" s="1"/>
  <c r="AQ399" i="39"/>
  <c r="V399" i="38" s="1"/>
  <c r="BC398" i="39"/>
  <c r="R398" i="37" s="1"/>
  <c r="I398" i="39"/>
  <c r="D398" i="38" s="1"/>
  <c r="BS393" i="39"/>
  <c r="M393" i="37" s="1"/>
  <c r="M388" i="39"/>
  <c r="H388" i="38" s="1"/>
  <c r="BC385" i="39"/>
  <c r="R385" i="37" s="1"/>
  <c r="BG369" i="39"/>
  <c r="AG369" i="38" s="1"/>
  <c r="AN364" i="39"/>
  <c r="S364" i="38" s="1"/>
  <c r="BG347" i="39"/>
  <c r="AG347" i="38" s="1"/>
  <c r="AM344" i="39"/>
  <c r="H344" i="37" s="1"/>
  <c r="BX339" i="39"/>
  <c r="AS339" i="38" s="1"/>
  <c r="BC338" i="39"/>
  <c r="R338" i="37" s="1"/>
  <c r="AQ331" i="39"/>
  <c r="V331" i="38" s="1"/>
  <c r="BW318" i="39"/>
  <c r="AR318" i="38" s="1"/>
  <c r="AR311" i="39"/>
  <c r="W311" i="38" s="1"/>
  <c r="O310" i="38"/>
  <c r="M308" i="39"/>
  <c r="H308" i="38" s="1"/>
  <c r="BG307" i="39"/>
  <c r="AG307" i="38" s="1"/>
  <c r="BW306" i="39"/>
  <c r="AR306" i="38" s="1"/>
  <c r="AV306" i="38" s="1"/>
  <c r="AM297" i="39"/>
  <c r="H297" i="37" s="1"/>
  <c r="BH295" i="39"/>
  <c r="AH295" i="38" s="1"/>
  <c r="AQ294" i="39"/>
  <c r="V294" i="38" s="1"/>
  <c r="H293" i="39"/>
  <c r="C293" i="37" s="1"/>
  <c r="BW292" i="39"/>
  <c r="AR292" i="38" s="1"/>
  <c r="L292" i="39"/>
  <c r="G292" i="38" s="1"/>
  <c r="BG291" i="39"/>
  <c r="AG291" i="38" s="1"/>
  <c r="BW290" i="39"/>
  <c r="AR290" i="38" s="1"/>
  <c r="AV290" i="38" s="1"/>
  <c r="AM290" i="39"/>
  <c r="R290" i="38" s="1"/>
  <c r="AQ285" i="39"/>
  <c r="V285" i="38" s="1"/>
  <c r="H283" i="39"/>
  <c r="C283" i="38" s="1"/>
  <c r="AQ282" i="39"/>
  <c r="V282" i="38" s="1"/>
  <c r="L282" i="39"/>
  <c r="G282" i="38" s="1"/>
  <c r="AQ278" i="39"/>
  <c r="V278" i="38" s="1"/>
  <c r="BG275" i="39"/>
  <c r="AG275" i="38" s="1"/>
  <c r="M264" i="39"/>
  <c r="H264" i="38" s="1"/>
  <c r="H259" i="39"/>
  <c r="C259" i="37" s="1"/>
  <c r="BC258" i="39"/>
  <c r="R258" i="37" s="1"/>
  <c r="AQ254" i="39"/>
  <c r="V254" i="38" s="1"/>
  <c r="H253" i="39"/>
  <c r="C253" i="37" s="1"/>
  <c r="AQ241" i="39"/>
  <c r="V241" i="38" s="1"/>
  <c r="L241" i="39"/>
  <c r="G241" i="38" s="1"/>
  <c r="BH233" i="39"/>
  <c r="BS232" i="39"/>
  <c r="M232" i="37" s="1"/>
  <c r="L232" i="39"/>
  <c r="G232" i="38" s="1"/>
  <c r="BW231" i="39"/>
  <c r="AR231" i="38" s="1"/>
  <c r="AM222" i="39"/>
  <c r="H222" i="37" s="1"/>
  <c r="BH431" i="39"/>
  <c r="AH431" i="38" s="1"/>
  <c r="L429" i="39"/>
  <c r="G429" i="38" s="1"/>
  <c r="O418" i="38"/>
  <c r="O415" i="38"/>
  <c r="O411" i="38"/>
  <c r="I406" i="39"/>
  <c r="D406" i="37" s="1"/>
  <c r="H405" i="39"/>
  <c r="C405" i="37" s="1"/>
  <c r="BH403" i="39"/>
  <c r="AH403" i="38" s="1"/>
  <c r="AQ396" i="39"/>
  <c r="V396" i="38" s="1"/>
  <c r="AM392" i="39"/>
  <c r="H392" i="37" s="1"/>
  <c r="BX391" i="39"/>
  <c r="AS391" i="38" s="1"/>
  <c r="AN385" i="39"/>
  <c r="S385" i="38" s="1"/>
  <c r="AQ379" i="39"/>
  <c r="V379" i="38" s="1"/>
  <c r="BW376" i="39"/>
  <c r="AR376" i="38" s="1"/>
  <c r="BC374" i="39"/>
  <c r="AC374" i="38" s="1"/>
  <c r="BG365" i="39"/>
  <c r="AG365" i="38" s="1"/>
  <c r="L359" i="39"/>
  <c r="G359" i="38" s="1"/>
  <c r="M338" i="39"/>
  <c r="H338" i="38" s="1"/>
  <c r="AQ332" i="39"/>
  <c r="V332" i="38" s="1"/>
  <c r="AM331" i="39"/>
  <c r="H331" i="37" s="1"/>
  <c r="AR325" i="39"/>
  <c r="W325" i="38" s="1"/>
  <c r="AQ324" i="39"/>
  <c r="V324" i="38" s="1"/>
  <c r="AM319" i="39"/>
  <c r="H319" i="37" s="1"/>
  <c r="BX317" i="39"/>
  <c r="AS317" i="38" s="1"/>
  <c r="AM317" i="39"/>
  <c r="H317" i="37" s="1"/>
  <c r="BT316" i="39"/>
  <c r="AO316" i="38" s="1"/>
  <c r="BG314" i="39"/>
  <c r="AG314" i="38" s="1"/>
  <c r="BS309" i="39"/>
  <c r="M309" i="37" s="1"/>
  <c r="BW307" i="39"/>
  <c r="AR307" i="38" s="1"/>
  <c r="BD307" i="39"/>
  <c r="S307" i="37" s="1"/>
  <c r="O301" i="38"/>
  <c r="BC296" i="39"/>
  <c r="R296" i="37" s="1"/>
  <c r="L289" i="39"/>
  <c r="G289" i="38" s="1"/>
  <c r="BS288" i="39"/>
  <c r="M288" i="37" s="1"/>
  <c r="BG284" i="39"/>
  <c r="AG284" i="38" s="1"/>
  <c r="AM278" i="39"/>
  <c r="H278" i="37" s="1"/>
  <c r="AR276" i="39"/>
  <c r="W276" i="38" s="1"/>
  <c r="H275" i="39"/>
  <c r="C275" i="38" s="1"/>
  <c r="BG274" i="39"/>
  <c r="AG274" i="38" s="1"/>
  <c r="I273" i="39"/>
  <c r="D273" i="38" s="1"/>
  <c r="BS268" i="39"/>
  <c r="M268" i="37" s="1"/>
  <c r="BC265" i="39"/>
  <c r="R265" i="37" s="1"/>
  <c r="BX257" i="39"/>
  <c r="AS257" i="38" s="1"/>
  <c r="BG255" i="39"/>
  <c r="AG255" i="38" s="1"/>
  <c r="BX239" i="39"/>
  <c r="AS239" i="38" s="1"/>
  <c r="BS237" i="39"/>
  <c r="M237" i="37" s="1"/>
  <c r="O232" i="38"/>
  <c r="L220" i="39"/>
  <c r="G220" i="38" s="1"/>
  <c r="BD174" i="39"/>
  <c r="S174" i="37" s="1"/>
  <c r="BH174" i="39"/>
  <c r="N123" i="38"/>
  <c r="AR123" i="39"/>
  <c r="W123" i="38" s="1"/>
  <c r="BC19" i="39"/>
  <c r="R19" i="37" s="1"/>
  <c r="BG19" i="39"/>
  <c r="AG19" i="38" s="1"/>
  <c r="L388" i="39"/>
  <c r="G388" i="38" s="1"/>
  <c r="AQ386" i="39"/>
  <c r="V386" i="38" s="1"/>
  <c r="O378" i="38"/>
  <c r="AM377" i="39"/>
  <c r="H377" i="37" s="1"/>
  <c r="L368" i="39"/>
  <c r="G368" i="38" s="1"/>
  <c r="L365" i="39"/>
  <c r="G365" i="38" s="1"/>
  <c r="L364" i="39"/>
  <c r="G364" i="38" s="1"/>
  <c r="K364" i="38" s="1"/>
  <c r="BH355" i="39"/>
  <c r="AH355" i="38" s="1"/>
  <c r="BG350" i="39"/>
  <c r="AG350" i="38" s="1"/>
  <c r="I350" i="39"/>
  <c r="D350" i="38" s="1"/>
  <c r="L349" i="39"/>
  <c r="G349" i="38" s="1"/>
  <c r="BH344" i="39"/>
  <c r="AH344" i="38" s="1"/>
  <c r="L342" i="39"/>
  <c r="G342" i="38" s="1"/>
  <c r="L333" i="39"/>
  <c r="G333" i="38" s="1"/>
  <c r="AQ328" i="39"/>
  <c r="V328" i="38" s="1"/>
  <c r="AN324" i="39"/>
  <c r="I324" i="37" s="1"/>
  <c r="AM323" i="39"/>
  <c r="H323" i="37" s="1"/>
  <c r="O320" i="38"/>
  <c r="AN314" i="39"/>
  <c r="I314" i="37" s="1"/>
  <c r="BT313" i="39"/>
  <c r="M313" i="39"/>
  <c r="H313" i="38" s="1"/>
  <c r="AQ312" i="39"/>
  <c r="V312" i="38" s="1"/>
  <c r="AM310" i="39"/>
  <c r="H310" i="37" s="1"/>
  <c r="BG308" i="39"/>
  <c r="AG308" i="38" s="1"/>
  <c r="AK308" i="38" s="1"/>
  <c r="BT307" i="39"/>
  <c r="AO307" i="38" s="1"/>
  <c r="BG282" i="39"/>
  <c r="AG282" i="38" s="1"/>
  <c r="L264" i="39"/>
  <c r="G264" i="38" s="1"/>
  <c r="L263" i="39"/>
  <c r="G263" i="38" s="1"/>
  <c r="BS262" i="39"/>
  <c r="M262" i="37" s="1"/>
  <c r="AQ262" i="39"/>
  <c r="V262" i="38" s="1"/>
  <c r="N198" i="38"/>
  <c r="AQ198" i="39"/>
  <c r="V198" i="38" s="1"/>
  <c r="L179" i="39"/>
  <c r="G179" i="38" s="1"/>
  <c r="H179" i="39"/>
  <c r="C179" i="37" s="1"/>
  <c r="N118" i="38"/>
  <c r="AM118" i="39"/>
  <c r="H118" i="37" s="1"/>
  <c r="BG431" i="39"/>
  <c r="AG431" i="38" s="1"/>
  <c r="BD430" i="39"/>
  <c r="S430" i="37" s="1"/>
  <c r="M428" i="39"/>
  <c r="H428" i="38" s="1"/>
  <c r="BG419" i="39"/>
  <c r="AG419" i="38" s="1"/>
  <c r="BG417" i="39"/>
  <c r="AG417" i="38" s="1"/>
  <c r="I414" i="39"/>
  <c r="D414" i="37" s="1"/>
  <c r="O405" i="38"/>
  <c r="H401" i="39"/>
  <c r="C401" i="37" s="1"/>
  <c r="BS398" i="39"/>
  <c r="M398" i="37" s="1"/>
  <c r="O397" i="38"/>
  <c r="BS396" i="39"/>
  <c r="M396" i="37" s="1"/>
  <c r="BH393" i="39"/>
  <c r="AH393" i="38" s="1"/>
  <c r="BC392" i="39"/>
  <c r="R392" i="37" s="1"/>
  <c r="O387" i="38"/>
  <c r="AM386" i="39"/>
  <c r="R386" i="38" s="1"/>
  <c r="BS385" i="39"/>
  <c r="M385" i="37" s="1"/>
  <c r="H383" i="39"/>
  <c r="C383" i="38" s="1"/>
  <c r="BW382" i="39"/>
  <c r="AR382" i="38" s="1"/>
  <c r="BD382" i="39"/>
  <c r="AD382" i="38" s="1"/>
  <c r="O373" i="38"/>
  <c r="I366" i="39"/>
  <c r="D366" i="37" s="1"/>
  <c r="O359" i="38"/>
  <c r="BH358" i="39"/>
  <c r="M353" i="39"/>
  <c r="H353" i="38" s="1"/>
  <c r="BX352" i="39"/>
  <c r="AS352" i="38" s="1"/>
  <c r="O349" i="38"/>
  <c r="H346" i="39"/>
  <c r="C346" i="37" s="1"/>
  <c r="BW345" i="39"/>
  <c r="AR345" i="38" s="1"/>
  <c r="BX344" i="39"/>
  <c r="AS344" i="38" s="1"/>
  <c r="H339" i="39"/>
  <c r="C339" i="37" s="1"/>
  <c r="M329" i="39"/>
  <c r="M322" i="39"/>
  <c r="H322" i="38" s="1"/>
  <c r="AQ301" i="39"/>
  <c r="V301" i="38" s="1"/>
  <c r="BH298" i="39"/>
  <c r="AH298" i="38" s="1"/>
  <c r="AQ297" i="39"/>
  <c r="V297" i="38" s="1"/>
  <c r="O294" i="38"/>
  <c r="AQ293" i="39"/>
  <c r="V293" i="38" s="1"/>
  <c r="BS290" i="39"/>
  <c r="AN290" i="38" s="1"/>
  <c r="AM285" i="39"/>
  <c r="R285" i="38" s="1"/>
  <c r="AM282" i="39"/>
  <c r="H282" i="37" s="1"/>
  <c r="BG280" i="39"/>
  <c r="AG280" i="38" s="1"/>
  <c r="H278" i="39"/>
  <c r="C278" i="38" s="1"/>
  <c r="O275" i="38"/>
  <c r="BD258" i="39"/>
  <c r="S258" i="37" s="1"/>
  <c r="O254" i="38"/>
  <c r="AM232" i="39"/>
  <c r="H232" i="37" s="1"/>
  <c r="AM231" i="39"/>
  <c r="H231" i="37" s="1"/>
  <c r="AN225" i="39"/>
  <c r="S225" i="38" s="1"/>
  <c r="BC222" i="39"/>
  <c r="R222" i="37" s="1"/>
  <c r="H221" i="39"/>
  <c r="C221" i="38" s="1"/>
  <c r="BW220" i="39"/>
  <c r="AR220" i="38" s="1"/>
  <c r="O220" i="38"/>
  <c r="H186" i="39"/>
  <c r="C186" i="37" s="1"/>
  <c r="L186" i="39"/>
  <c r="G186" i="38" s="1"/>
  <c r="BT87" i="39"/>
  <c r="AO87" i="38" s="1"/>
  <c r="BX87" i="39"/>
  <c r="AS87" i="38" s="1"/>
  <c r="BC68" i="39"/>
  <c r="R68" i="37" s="1"/>
  <c r="BG68" i="39"/>
  <c r="AG68" i="38" s="1"/>
  <c r="BG215" i="39"/>
  <c r="AG215" i="38" s="1"/>
  <c r="AM214" i="39"/>
  <c r="H214" i="37" s="1"/>
  <c r="M209" i="39"/>
  <c r="H209" i="38" s="1"/>
  <c r="BC208" i="39"/>
  <c r="R208" i="37" s="1"/>
  <c r="BW203" i="39"/>
  <c r="AR203" i="38" s="1"/>
  <c r="AQ201" i="39"/>
  <c r="V201" i="38" s="1"/>
  <c r="AM198" i="39"/>
  <c r="H198" i="37" s="1"/>
  <c r="BW188" i="39"/>
  <c r="AR188" i="38" s="1"/>
  <c r="BC180" i="39"/>
  <c r="AC180" i="38" s="1"/>
  <c r="BS178" i="39"/>
  <c r="M178" i="37" s="1"/>
  <c r="H177" i="39"/>
  <c r="C177" i="37" s="1"/>
  <c r="BS176" i="39"/>
  <c r="AN176" i="38" s="1"/>
  <c r="BG157" i="39"/>
  <c r="AG157" i="38" s="1"/>
  <c r="BW152" i="39"/>
  <c r="AR152" i="38" s="1"/>
  <c r="M135" i="39"/>
  <c r="H135" i="38" s="1"/>
  <c r="BG132" i="39"/>
  <c r="AG132" i="38" s="1"/>
  <c r="L132" i="39"/>
  <c r="G132" i="38" s="1"/>
  <c r="BW131" i="39"/>
  <c r="AR131" i="38" s="1"/>
  <c r="BH123" i="39"/>
  <c r="AH123" i="38" s="1"/>
  <c r="BT122" i="39"/>
  <c r="AO122" i="38" s="1"/>
  <c r="L121" i="39"/>
  <c r="G121" i="38" s="1"/>
  <c r="BC116" i="39"/>
  <c r="R116" i="37" s="1"/>
  <c r="AM112" i="39"/>
  <c r="H112" i="37" s="1"/>
  <c r="H110" i="39"/>
  <c r="C110" i="37" s="1"/>
  <c r="AR99" i="39"/>
  <c r="W99" i="38" s="1"/>
  <c r="O98" i="38"/>
  <c r="BG92" i="39"/>
  <c r="AG92" i="38" s="1"/>
  <c r="BG90" i="39"/>
  <c r="AG90" i="38" s="1"/>
  <c r="L83" i="39"/>
  <c r="G83" i="38" s="1"/>
  <c r="BW82" i="39"/>
  <c r="AR82" i="38" s="1"/>
  <c r="AQ80" i="39"/>
  <c r="V80" i="38" s="1"/>
  <c r="AM70" i="39"/>
  <c r="H70" i="37" s="1"/>
  <c r="BW67" i="39"/>
  <c r="AR67" i="38" s="1"/>
  <c r="AM67" i="39"/>
  <c r="H67" i="37" s="1"/>
  <c r="AM59" i="39"/>
  <c r="H59" i="37" s="1"/>
  <c r="L55" i="39"/>
  <c r="G55" i="38" s="1"/>
  <c r="BS34" i="39"/>
  <c r="M34" i="37" s="1"/>
  <c r="H14" i="39"/>
  <c r="C14" i="37" s="1"/>
  <c r="I219" i="39"/>
  <c r="D219" i="37" s="1"/>
  <c r="L208" i="39"/>
  <c r="G208" i="38" s="1"/>
  <c r="H207" i="39"/>
  <c r="C207" i="38" s="1"/>
  <c r="BS206" i="39"/>
  <c r="M206" i="37" s="1"/>
  <c r="BT204" i="39"/>
  <c r="N204" i="37" s="1"/>
  <c r="O200" i="38"/>
  <c r="AM197" i="39"/>
  <c r="R197" i="38" s="1"/>
  <c r="BT196" i="39"/>
  <c r="N196" i="37" s="1"/>
  <c r="M196" i="39"/>
  <c r="H196" i="38" s="1"/>
  <c r="AR194" i="39"/>
  <c r="W194" i="38" s="1"/>
  <c r="H193" i="39"/>
  <c r="C193" i="37" s="1"/>
  <c r="BW192" i="39"/>
  <c r="AR192" i="38" s="1"/>
  <c r="AV192" i="38" s="1"/>
  <c r="BX186" i="39"/>
  <c r="AS186" i="38" s="1"/>
  <c r="L185" i="39"/>
  <c r="G185" i="38" s="1"/>
  <c r="L173" i="39"/>
  <c r="G173" i="38" s="1"/>
  <c r="AQ171" i="39"/>
  <c r="V171" i="38" s="1"/>
  <c r="BC167" i="39"/>
  <c r="R167" i="37" s="1"/>
  <c r="M165" i="39"/>
  <c r="H165" i="38" s="1"/>
  <c r="L147" i="39"/>
  <c r="G147" i="38" s="1"/>
  <c r="M140" i="39"/>
  <c r="H140" i="38" s="1"/>
  <c r="O134" i="38"/>
  <c r="AQ116" i="39"/>
  <c r="V116" i="38" s="1"/>
  <c r="O115" i="38"/>
  <c r="I112" i="39"/>
  <c r="D112" i="37" s="1"/>
  <c r="O110" i="38"/>
  <c r="O102" i="38"/>
  <c r="M100" i="39"/>
  <c r="H100" i="38" s="1"/>
  <c r="AM99" i="39"/>
  <c r="H99" i="37" s="1"/>
  <c r="O83" i="38"/>
  <c r="O75" i="38"/>
  <c r="M62" i="39"/>
  <c r="H62" i="38" s="1"/>
  <c r="M43" i="39"/>
  <c r="H43" i="38" s="1"/>
  <c r="AR38" i="39"/>
  <c r="W38" i="38" s="1"/>
  <c r="BS31" i="39"/>
  <c r="AN31" i="38" s="1"/>
  <c r="AM27" i="39"/>
  <c r="H27" i="37" s="1"/>
  <c r="L25" i="39"/>
  <c r="G25" i="38" s="1"/>
  <c r="H22" i="39"/>
  <c r="C22" i="38" s="1"/>
  <c r="AQ19" i="39"/>
  <c r="V19" i="38" s="1"/>
  <c r="BD11" i="39"/>
  <c r="BG175" i="39"/>
  <c r="AG175" i="38" s="1"/>
  <c r="AK175" i="38" s="1"/>
  <c r="H175" i="39"/>
  <c r="C175" i="38" s="1"/>
  <c r="BW174" i="39"/>
  <c r="AR174" i="38" s="1"/>
  <c r="BX168" i="39"/>
  <c r="AS168" i="38" s="1"/>
  <c r="M162" i="39"/>
  <c r="H162" i="38" s="1"/>
  <c r="BX161" i="39"/>
  <c r="AS161" i="38" s="1"/>
  <c r="H150" i="39"/>
  <c r="C150" i="37" s="1"/>
  <c r="AQ133" i="39"/>
  <c r="V133" i="38" s="1"/>
  <c r="I130" i="39"/>
  <c r="D130" i="38" s="1"/>
  <c r="BG123" i="39"/>
  <c r="AG123" i="38" s="1"/>
  <c r="BH63" i="39"/>
  <c r="AH63" i="38" s="1"/>
  <c r="BG62" i="39"/>
  <c r="AG62" i="38" s="1"/>
  <c r="AM46" i="39"/>
  <c r="R46" i="38" s="1"/>
  <c r="O41" i="38"/>
  <c r="BX32" i="39"/>
  <c r="AS32" i="38" s="1"/>
  <c r="BG31" i="39"/>
  <c r="AG31" i="38" s="1"/>
  <c r="AM19" i="39"/>
  <c r="H19" i="37" s="1"/>
  <c r="I19" i="39"/>
  <c r="D19" i="37" s="1"/>
  <c r="BC11" i="39"/>
  <c r="AC11" i="38" s="1"/>
  <c r="O9" i="38"/>
  <c r="BX6" i="39"/>
  <c r="AS6" i="38" s="1"/>
  <c r="BG4" i="39"/>
  <c r="AG4" i="38" s="1"/>
  <c r="AQ220" i="39"/>
  <c r="V220" i="38" s="1"/>
  <c r="L219" i="39"/>
  <c r="G219" i="38" s="1"/>
  <c r="BH215" i="39"/>
  <c r="AH215" i="38" s="1"/>
  <c r="BW209" i="39"/>
  <c r="AR209" i="38" s="1"/>
  <c r="BH205" i="39"/>
  <c r="AH205" i="38" s="1"/>
  <c r="BT201" i="39"/>
  <c r="N201" i="37" s="1"/>
  <c r="BG201" i="39"/>
  <c r="AG201" i="38" s="1"/>
  <c r="AM200" i="39"/>
  <c r="H200" i="37" s="1"/>
  <c r="L196" i="39"/>
  <c r="G196" i="38" s="1"/>
  <c r="BC192" i="39"/>
  <c r="R192" i="37" s="1"/>
  <c r="AQ186" i="39"/>
  <c r="V186" i="38" s="1"/>
  <c r="L165" i="39"/>
  <c r="G165" i="38" s="1"/>
  <c r="BX160" i="39"/>
  <c r="AS160" i="38" s="1"/>
  <c r="BX152" i="39"/>
  <c r="AS152" i="38" s="1"/>
  <c r="H144" i="39"/>
  <c r="C144" i="37" s="1"/>
  <c r="M104" i="39"/>
  <c r="H104" i="38" s="1"/>
  <c r="H100" i="39"/>
  <c r="C100" i="37" s="1"/>
  <c r="BD92" i="39"/>
  <c r="BH87" i="39"/>
  <c r="AH87" i="38" s="1"/>
  <c r="BW85" i="39"/>
  <c r="AR85" i="38" s="1"/>
  <c r="L82" i="39"/>
  <c r="G82" i="38" s="1"/>
  <c r="K82" i="38" s="1"/>
  <c r="BD81" i="39"/>
  <c r="S81" i="37" s="1"/>
  <c r="BG80" i="39"/>
  <c r="AG80" i="38" s="1"/>
  <c r="O61" i="38"/>
  <c r="O52" i="38"/>
  <c r="L51" i="39"/>
  <c r="G51" i="38" s="1"/>
  <c r="BW50" i="39"/>
  <c r="AR50" i="38" s="1"/>
  <c r="BW38" i="39"/>
  <c r="AR38" i="38" s="1"/>
  <c r="O36" i="38"/>
  <c r="O35" i="38"/>
  <c r="BW32" i="39"/>
  <c r="AR32" i="38" s="1"/>
  <c r="O32" i="38"/>
  <c r="O30" i="38"/>
  <c r="L28" i="39"/>
  <c r="G28" i="38" s="1"/>
  <c r="O22" i="38"/>
  <c r="M20" i="39"/>
  <c r="BX13" i="39"/>
  <c r="AS13" i="38" s="1"/>
  <c r="AN13" i="39"/>
  <c r="S13" i="38" s="1"/>
  <c r="L10" i="39"/>
  <c r="G10" i="38" s="1"/>
  <c r="BH5" i="39"/>
  <c r="AH5" i="38" s="1"/>
  <c r="AQ203" i="39"/>
  <c r="V203" i="38" s="1"/>
  <c r="BW193" i="39"/>
  <c r="AR193" i="38" s="1"/>
  <c r="L192" i="39"/>
  <c r="G192" i="38" s="1"/>
  <c r="H191" i="39"/>
  <c r="C191" i="37" s="1"/>
  <c r="BS190" i="39"/>
  <c r="M190" i="37" s="1"/>
  <c r="AM187" i="39"/>
  <c r="H187" i="37" s="1"/>
  <c r="I187" i="39"/>
  <c r="D187" i="37" s="1"/>
  <c r="BC183" i="39"/>
  <c r="R183" i="37" s="1"/>
  <c r="BG182" i="39"/>
  <c r="AG182" i="38" s="1"/>
  <c r="AQ173" i="39"/>
  <c r="V173" i="38" s="1"/>
  <c r="AM171" i="39"/>
  <c r="H171" i="37" s="1"/>
  <c r="BS170" i="39"/>
  <c r="M170" i="37" s="1"/>
  <c r="H169" i="39"/>
  <c r="C169" i="37" s="1"/>
  <c r="H168" i="39"/>
  <c r="C168" i="37" s="1"/>
  <c r="AQ164" i="39"/>
  <c r="V164" i="38" s="1"/>
  <c r="BS161" i="39"/>
  <c r="M161" i="37" s="1"/>
  <c r="I146" i="39"/>
  <c r="D146" i="37" s="1"/>
  <c r="O144" i="38"/>
  <c r="BC141" i="39"/>
  <c r="R141" i="37" s="1"/>
  <c r="AQ131" i="39"/>
  <c r="V131" i="38" s="1"/>
  <c r="L131" i="39"/>
  <c r="G131" i="38" s="1"/>
  <c r="I122" i="39"/>
  <c r="D122" i="37" s="1"/>
  <c r="BT121" i="39"/>
  <c r="N121" i="37" s="1"/>
  <c r="I120" i="39"/>
  <c r="D120" i="37" s="1"/>
  <c r="BH104" i="39"/>
  <c r="AH104" i="38" s="1"/>
  <c r="L104" i="39"/>
  <c r="G104" i="38" s="1"/>
  <c r="O51" i="38"/>
  <c r="BD48" i="39"/>
  <c r="AD48" i="38" s="1"/>
  <c r="O48" i="38"/>
  <c r="L39" i="39"/>
  <c r="G39" i="38" s="1"/>
  <c r="O27" i="38"/>
  <c r="BH24" i="39"/>
  <c r="AH24" i="38" s="1"/>
  <c r="BS20" i="39"/>
  <c r="M20" i="37" s="1"/>
  <c r="AM13" i="39"/>
  <c r="H13" i="37" s="1"/>
  <c r="BT220" i="39"/>
  <c r="N220" i="37" s="1"/>
  <c r="BX215" i="39"/>
  <c r="AS215" i="38" s="1"/>
  <c r="BC212" i="39"/>
  <c r="R212" i="37" s="1"/>
  <c r="BS183" i="39"/>
  <c r="M183" i="37" s="1"/>
  <c r="AQ183" i="39"/>
  <c r="V183" i="38" s="1"/>
  <c r="I183" i="39"/>
  <c r="D183" i="37" s="1"/>
  <c r="BX182" i="39"/>
  <c r="AS182" i="38" s="1"/>
  <c r="AQ177" i="39"/>
  <c r="V177" i="38" s="1"/>
  <c r="AM175" i="39"/>
  <c r="H175" i="37" s="1"/>
  <c r="L170" i="39"/>
  <c r="G170" i="38" s="1"/>
  <c r="BS169" i="39"/>
  <c r="M169" i="37" s="1"/>
  <c r="BH166" i="39"/>
  <c r="AH166" i="38" s="1"/>
  <c r="AQ166" i="39"/>
  <c r="V166" i="38" s="1"/>
  <c r="O163" i="38"/>
  <c r="BW147" i="39"/>
  <c r="AR147" i="38" s="1"/>
  <c r="BG133" i="39"/>
  <c r="AG133" i="38" s="1"/>
  <c r="I131" i="39"/>
  <c r="D131" i="37" s="1"/>
  <c r="AM127" i="39"/>
  <c r="H127" i="37" s="1"/>
  <c r="BH125" i="39"/>
  <c r="AH125" i="38" s="1"/>
  <c r="AQ112" i="39"/>
  <c r="V112" i="38" s="1"/>
  <c r="L112" i="39"/>
  <c r="G112" i="38" s="1"/>
  <c r="BG81" i="39"/>
  <c r="AG81" i="38" s="1"/>
  <c r="AM74" i="39"/>
  <c r="H74" i="37" s="1"/>
  <c r="L67" i="39"/>
  <c r="G67" i="38" s="1"/>
  <c r="AM61" i="39"/>
  <c r="H61" i="37" s="1"/>
  <c r="BX54" i="39"/>
  <c r="AS54" i="38" s="1"/>
  <c r="O53" i="38"/>
  <c r="BC34" i="39"/>
  <c r="R34" i="37" s="1"/>
  <c r="BW30" i="39"/>
  <c r="AR30" i="38" s="1"/>
  <c r="BD26" i="39"/>
  <c r="S26" i="37" s="1"/>
  <c r="O19" i="38"/>
  <c r="AM12" i="39"/>
  <c r="H12" i="37" s="1"/>
  <c r="BC6" i="39"/>
  <c r="R6" i="37" s="1"/>
  <c r="BH4" i="39"/>
  <c r="AH4" i="38" s="1"/>
  <c r="O214" i="38"/>
  <c r="H210" i="39"/>
  <c r="C210" i="37" s="1"/>
  <c r="BW204" i="39"/>
  <c r="AR204" i="38" s="1"/>
  <c r="L203" i="39"/>
  <c r="G203" i="38" s="1"/>
  <c r="AQ200" i="39"/>
  <c r="V200" i="38" s="1"/>
  <c r="AR199" i="39"/>
  <c r="W199" i="38" s="1"/>
  <c r="O198" i="38"/>
  <c r="AQ197" i="39"/>
  <c r="V197" i="38" s="1"/>
  <c r="AQ196" i="39"/>
  <c r="V196" i="38" s="1"/>
  <c r="L193" i="39"/>
  <c r="G193" i="38" s="1"/>
  <c r="BS192" i="39"/>
  <c r="M192" i="37" s="1"/>
  <c r="BT188" i="39"/>
  <c r="N188" i="37" s="1"/>
  <c r="I186" i="39"/>
  <c r="D186" i="37" s="1"/>
  <c r="I181" i="39"/>
  <c r="AM180" i="39"/>
  <c r="R180" i="38" s="1"/>
  <c r="I177" i="39"/>
  <c r="D177" i="37" s="1"/>
  <c r="BG173" i="39"/>
  <c r="AG173" i="38" s="1"/>
  <c r="AK173" i="38" s="1"/>
  <c r="L172" i="39"/>
  <c r="G172" i="38" s="1"/>
  <c r="AM167" i="39"/>
  <c r="H167" i="37" s="1"/>
  <c r="H165" i="39"/>
  <c r="C165" i="37" s="1"/>
  <c r="BC164" i="39"/>
  <c r="R164" i="37" s="1"/>
  <c r="AM151" i="39"/>
  <c r="H151" i="37" s="1"/>
  <c r="AM150" i="39"/>
  <c r="H150" i="37" s="1"/>
  <c r="L146" i="39"/>
  <c r="G146" i="38" s="1"/>
  <c r="M142" i="39"/>
  <c r="H142" i="38" s="1"/>
  <c r="BG138" i="39"/>
  <c r="AG138" i="38" s="1"/>
  <c r="O122" i="38"/>
  <c r="L122" i="39"/>
  <c r="G122" i="38" s="1"/>
  <c r="BS121" i="39"/>
  <c r="AN121" i="38" s="1"/>
  <c r="I121" i="39"/>
  <c r="D121" i="38" s="1"/>
  <c r="O118" i="38"/>
  <c r="BH116" i="39"/>
  <c r="AH116" i="38" s="1"/>
  <c r="AR110" i="39"/>
  <c r="W110" i="38" s="1"/>
  <c r="BS106" i="39"/>
  <c r="M106" i="37" s="1"/>
  <c r="O106" i="38"/>
  <c r="M103" i="39"/>
  <c r="H103" i="38" s="1"/>
  <c r="BX102" i="39"/>
  <c r="AS102" i="38" s="1"/>
  <c r="L99" i="39"/>
  <c r="G99" i="38" s="1"/>
  <c r="BC98" i="39"/>
  <c r="R98" i="37" s="1"/>
  <c r="I89" i="39"/>
  <c r="D89" i="37" s="1"/>
  <c r="AQ83" i="39"/>
  <c r="V83" i="38" s="1"/>
  <c r="BT81" i="39"/>
  <c r="N81" i="37" s="1"/>
  <c r="BW77" i="39"/>
  <c r="AR77" i="38" s="1"/>
  <c r="L46" i="39"/>
  <c r="G46" i="38" s="1"/>
  <c r="O23" i="38"/>
  <c r="BD19" i="39"/>
  <c r="M14" i="39"/>
  <c r="H14" i="38" s="1"/>
  <c r="I9" i="39"/>
  <c r="D9" i="38" s="1"/>
  <c r="EZ113" i="11"/>
  <c r="DP44" i="11"/>
  <c r="CZ118" i="11"/>
  <c r="EV64" i="11"/>
  <c r="DD132" i="11"/>
  <c r="DD127" i="11"/>
  <c r="DD36" i="11"/>
  <c r="EG49" i="11"/>
  <c r="C377" i="37"/>
  <c r="AM400" i="39"/>
  <c r="N400" i="38"/>
  <c r="AM345" i="39"/>
  <c r="N345" i="38"/>
  <c r="N334" i="38"/>
  <c r="AR334" i="39"/>
  <c r="W334" i="38" s="1"/>
  <c r="M314" i="39"/>
  <c r="H314" i="38" s="1"/>
  <c r="H314" i="39"/>
  <c r="N305" i="38"/>
  <c r="AN305" i="39"/>
  <c r="I305" i="37" s="1"/>
  <c r="AQ305" i="39"/>
  <c r="V305" i="38" s="1"/>
  <c r="BS269" i="39"/>
  <c r="BW269" i="39"/>
  <c r="AR269" i="38" s="1"/>
  <c r="N267" i="38"/>
  <c r="AM267" i="39"/>
  <c r="N252" i="38"/>
  <c r="AQ252" i="39"/>
  <c r="V252" i="38" s="1"/>
  <c r="N221" i="38"/>
  <c r="AM221" i="39"/>
  <c r="BC187" i="39"/>
  <c r="BG187" i="39"/>
  <c r="AG187" i="38" s="1"/>
  <c r="L163" i="39"/>
  <c r="G163" i="38" s="1"/>
  <c r="H163" i="39"/>
  <c r="N97" i="38"/>
  <c r="AM97" i="39"/>
  <c r="AQ97" i="39"/>
  <c r="V97" i="38" s="1"/>
  <c r="N93" i="38"/>
  <c r="AM93" i="39"/>
  <c r="H88" i="37"/>
  <c r="R88" i="38"/>
  <c r="N82" i="38"/>
  <c r="AM82" i="39"/>
  <c r="N28" i="38"/>
  <c r="AR28" i="39"/>
  <c r="W28" i="38" s="1"/>
  <c r="N20" i="38"/>
  <c r="AM20" i="39"/>
  <c r="BC12" i="39"/>
  <c r="BG12" i="39"/>
  <c r="AG12" i="38" s="1"/>
  <c r="AQ428" i="39"/>
  <c r="V428" i="38" s="1"/>
  <c r="BC427" i="39"/>
  <c r="H424" i="39"/>
  <c r="BW423" i="39"/>
  <c r="AR423" i="38" s="1"/>
  <c r="L420" i="39"/>
  <c r="G420" i="38" s="1"/>
  <c r="BS419" i="39"/>
  <c r="AM416" i="39"/>
  <c r="BC396" i="39"/>
  <c r="H392" i="39"/>
  <c r="BG373" i="39"/>
  <c r="AG373" i="38" s="1"/>
  <c r="AM369" i="39"/>
  <c r="N369" i="38"/>
  <c r="BS364" i="39"/>
  <c r="AQ360" i="39"/>
  <c r="V360" i="38" s="1"/>
  <c r="AQ358" i="39"/>
  <c r="V358" i="38" s="1"/>
  <c r="AQ357" i="39"/>
  <c r="V357" i="38" s="1"/>
  <c r="L341" i="39"/>
  <c r="G341" i="38" s="1"/>
  <c r="BS337" i="39"/>
  <c r="BW337" i="39"/>
  <c r="AR337" i="38" s="1"/>
  <c r="BG332" i="39"/>
  <c r="AG332" i="38" s="1"/>
  <c r="BH332" i="39"/>
  <c r="AH332" i="38" s="1"/>
  <c r="AQ330" i="39"/>
  <c r="V330" i="38" s="1"/>
  <c r="AM327" i="39"/>
  <c r="N327" i="38"/>
  <c r="AR327" i="39"/>
  <c r="W327" i="38" s="1"/>
  <c r="L315" i="39"/>
  <c r="G315" i="38" s="1"/>
  <c r="R314" i="37"/>
  <c r="AC314" i="38"/>
  <c r="BS282" i="39"/>
  <c r="BX282" i="39"/>
  <c r="AS282" i="38" s="1"/>
  <c r="N258" i="38"/>
  <c r="AM258" i="39"/>
  <c r="AQ258" i="39"/>
  <c r="V258" i="38" s="1"/>
  <c r="N257" i="38"/>
  <c r="AM257" i="39"/>
  <c r="AR178" i="39"/>
  <c r="W178" i="38" s="1"/>
  <c r="N178" i="38"/>
  <c r="AQ178" i="39"/>
  <c r="V178" i="38" s="1"/>
  <c r="N125" i="38"/>
  <c r="AM125" i="39"/>
  <c r="M106" i="39"/>
  <c r="H106" i="38" s="1"/>
  <c r="H106" i="39"/>
  <c r="BG429" i="39"/>
  <c r="AG429" i="38" s="1"/>
  <c r="L427" i="39"/>
  <c r="G427" i="38" s="1"/>
  <c r="BC425" i="39"/>
  <c r="AQ422" i="39"/>
  <c r="V422" i="38" s="1"/>
  <c r="BG421" i="39"/>
  <c r="AG421" i="38" s="1"/>
  <c r="BW417" i="39"/>
  <c r="AR417" i="38" s="1"/>
  <c r="L411" i="39"/>
  <c r="G411" i="38" s="1"/>
  <c r="BG408" i="39"/>
  <c r="AG408" i="38" s="1"/>
  <c r="BG407" i="39"/>
  <c r="AG407" i="38" s="1"/>
  <c r="L406" i="39"/>
  <c r="G406" i="38" s="1"/>
  <c r="AM404" i="39"/>
  <c r="I401" i="39"/>
  <c r="D401" i="37" s="1"/>
  <c r="BX399" i="39"/>
  <c r="AS399" i="38" s="1"/>
  <c r="BG399" i="39"/>
  <c r="AG399" i="38" s="1"/>
  <c r="L398" i="39"/>
  <c r="G398" i="38" s="1"/>
  <c r="H397" i="39"/>
  <c r="O395" i="38"/>
  <c r="BG394" i="39"/>
  <c r="AG394" i="38" s="1"/>
  <c r="BC393" i="39"/>
  <c r="O392" i="38"/>
  <c r="BG391" i="39"/>
  <c r="AG391" i="38" s="1"/>
  <c r="AM390" i="39"/>
  <c r="AQ389" i="39"/>
  <c r="V389" i="38" s="1"/>
  <c r="L389" i="39"/>
  <c r="G389" i="38" s="1"/>
  <c r="O385" i="38"/>
  <c r="O384" i="38"/>
  <c r="BT382" i="39"/>
  <c r="N382" i="37" s="1"/>
  <c r="BC382" i="39"/>
  <c r="BX381" i="39"/>
  <c r="AS381" i="38" s="1"/>
  <c r="L380" i="39"/>
  <c r="G380" i="38" s="1"/>
  <c r="BG378" i="39"/>
  <c r="AG378" i="38" s="1"/>
  <c r="AM378" i="39"/>
  <c r="BS374" i="39"/>
  <c r="AQ374" i="39"/>
  <c r="V374" i="38" s="1"/>
  <c r="BD368" i="39"/>
  <c r="AD368" i="38" s="1"/>
  <c r="BT367" i="39"/>
  <c r="N367" i="37" s="1"/>
  <c r="L367" i="39"/>
  <c r="BS365" i="39"/>
  <c r="BD364" i="39"/>
  <c r="S364" i="37" s="1"/>
  <c r="BH360" i="39"/>
  <c r="AH360" i="38" s="1"/>
  <c r="BC356" i="39"/>
  <c r="AQ352" i="39"/>
  <c r="V352" i="38" s="1"/>
  <c r="BW351" i="39"/>
  <c r="AR351" i="38" s="1"/>
  <c r="AR351" i="39"/>
  <c r="W351" i="38" s="1"/>
  <c r="N351" i="38"/>
  <c r="AM348" i="39"/>
  <c r="BW347" i="39"/>
  <c r="AR347" i="38" s="1"/>
  <c r="BS346" i="39"/>
  <c r="M346" i="39"/>
  <c r="H346" i="38" s="1"/>
  <c r="AN343" i="39"/>
  <c r="I343" i="37" s="1"/>
  <c r="BW339" i="39"/>
  <c r="AR339" i="38" s="1"/>
  <c r="O338" i="38"/>
  <c r="BS331" i="39"/>
  <c r="BW331" i="39"/>
  <c r="AR331" i="38" s="1"/>
  <c r="N316" i="38"/>
  <c r="AM316" i="39"/>
  <c r="BW308" i="39"/>
  <c r="AR308" i="38" s="1"/>
  <c r="N307" i="38"/>
  <c r="AM307" i="39"/>
  <c r="N306" i="38"/>
  <c r="AM306" i="39"/>
  <c r="H303" i="39"/>
  <c r="N300" i="38"/>
  <c r="AM300" i="39"/>
  <c r="N298" i="38"/>
  <c r="AM298" i="39"/>
  <c r="AR298" i="39"/>
  <c r="W298" i="38" s="1"/>
  <c r="AR272" i="39"/>
  <c r="W272" i="38" s="1"/>
  <c r="N272" i="38"/>
  <c r="AN272" i="39"/>
  <c r="BW258" i="39"/>
  <c r="AR258" i="38" s="1"/>
  <c r="H251" i="39"/>
  <c r="L251" i="39"/>
  <c r="G251" i="38" s="1"/>
  <c r="N208" i="38"/>
  <c r="AQ208" i="39"/>
  <c r="V208" i="38" s="1"/>
  <c r="L164" i="39"/>
  <c r="G164" i="38" s="1"/>
  <c r="H164" i="39"/>
  <c r="AM403" i="39"/>
  <c r="N403" i="38"/>
  <c r="AR429" i="39"/>
  <c r="W429" i="38" s="1"/>
  <c r="BG428" i="39"/>
  <c r="AG428" i="38" s="1"/>
  <c r="AQ426" i="39"/>
  <c r="V426" i="38" s="1"/>
  <c r="AN425" i="39"/>
  <c r="S425" i="38" s="1"/>
  <c r="BW420" i="39"/>
  <c r="AR420" i="38" s="1"/>
  <c r="BW418" i="39"/>
  <c r="AR418" i="38" s="1"/>
  <c r="AM418" i="39"/>
  <c r="N418" i="38"/>
  <c r="BC412" i="39"/>
  <c r="AN407" i="39"/>
  <c r="S407" i="38" s="1"/>
  <c r="BS406" i="39"/>
  <c r="AN405" i="39"/>
  <c r="I405" i="37" s="1"/>
  <c r="N405" i="38"/>
  <c r="AN399" i="39"/>
  <c r="S399" i="38" s="1"/>
  <c r="AQ395" i="39"/>
  <c r="V395" i="38" s="1"/>
  <c r="N395" i="38"/>
  <c r="BW394" i="39"/>
  <c r="AR394" i="38" s="1"/>
  <c r="AM391" i="39"/>
  <c r="AN384" i="39"/>
  <c r="I384" i="37" s="1"/>
  <c r="N384" i="38"/>
  <c r="BW378" i="39"/>
  <c r="AR378" i="38" s="1"/>
  <c r="BS377" i="39"/>
  <c r="AQ375" i="39"/>
  <c r="V375" i="38" s="1"/>
  <c r="L375" i="39"/>
  <c r="G375" i="38" s="1"/>
  <c r="I374" i="39"/>
  <c r="D374" i="37" s="1"/>
  <c r="AQ371" i="39"/>
  <c r="V371" i="38" s="1"/>
  <c r="BS367" i="39"/>
  <c r="BW364" i="39"/>
  <c r="AR364" i="38" s="1"/>
  <c r="BX360" i="39"/>
  <c r="AS360" i="38" s="1"/>
  <c r="BT359" i="39"/>
  <c r="N359" i="37" s="1"/>
  <c r="BG358" i="39"/>
  <c r="AG358" i="38" s="1"/>
  <c r="BG357" i="39"/>
  <c r="AG357" i="38" s="1"/>
  <c r="BX355" i="39"/>
  <c r="AS355" i="38" s="1"/>
  <c r="BD351" i="39"/>
  <c r="S351" i="37" s="1"/>
  <c r="H347" i="39"/>
  <c r="M345" i="39"/>
  <c r="H345" i="38" s="1"/>
  <c r="AR344" i="39"/>
  <c r="W344" i="38" s="1"/>
  <c r="BW342" i="39"/>
  <c r="AR342" i="38" s="1"/>
  <c r="O341" i="38"/>
  <c r="N339" i="38"/>
  <c r="AQ339" i="39"/>
  <c r="V339" i="38" s="1"/>
  <c r="BX338" i="39"/>
  <c r="AS338" i="38" s="1"/>
  <c r="BW328" i="39"/>
  <c r="AR328" i="38" s="1"/>
  <c r="AQ316" i="39"/>
  <c r="V316" i="38" s="1"/>
  <c r="AQ306" i="39"/>
  <c r="V306" i="38" s="1"/>
  <c r="I304" i="39"/>
  <c r="D304" i="37" s="1"/>
  <c r="N292" i="38"/>
  <c r="AM292" i="39"/>
  <c r="AQ286" i="39"/>
  <c r="V286" i="38" s="1"/>
  <c r="N286" i="38"/>
  <c r="BW283" i="39"/>
  <c r="AR283" i="38" s="1"/>
  <c r="N266" i="38"/>
  <c r="AM266" i="39"/>
  <c r="AM253" i="39"/>
  <c r="N253" i="38"/>
  <c r="N233" i="38"/>
  <c r="AM233" i="39"/>
  <c r="H202" i="39"/>
  <c r="I202" i="39"/>
  <c r="L202" i="39"/>
  <c r="G202" i="38" s="1"/>
  <c r="AR165" i="39"/>
  <c r="W165" i="38" s="1"/>
  <c r="N165" i="38"/>
  <c r="AQ165" i="39"/>
  <c r="V165" i="38" s="1"/>
  <c r="AM165" i="39"/>
  <c r="AN165" i="39"/>
  <c r="I165" i="37" s="1"/>
  <c r="C147" i="37"/>
  <c r="AQ430" i="39"/>
  <c r="V430" i="38" s="1"/>
  <c r="M430" i="39"/>
  <c r="H430" i="38" s="1"/>
  <c r="BS427" i="39"/>
  <c r="O427" i="38"/>
  <c r="BG426" i="39"/>
  <c r="AG426" i="38" s="1"/>
  <c r="AM426" i="39"/>
  <c r="M422" i="39"/>
  <c r="H422" i="38" s="1"/>
  <c r="AR420" i="39"/>
  <c r="W420" i="38" s="1"/>
  <c r="N420" i="38"/>
  <c r="AM419" i="39"/>
  <c r="BH418" i="39"/>
  <c r="AH418" i="38" s="1"/>
  <c r="L418" i="39"/>
  <c r="G418" i="38" s="1"/>
  <c r="BS416" i="39"/>
  <c r="AQ415" i="39"/>
  <c r="V415" i="38" s="1"/>
  <c r="AM411" i="39"/>
  <c r="N411" i="38"/>
  <c r="M410" i="39"/>
  <c r="H410" i="38" s="1"/>
  <c r="L409" i="39"/>
  <c r="G409" i="38" s="1"/>
  <c r="O408" i="38"/>
  <c r="BW407" i="39"/>
  <c r="O406" i="38"/>
  <c r="M404" i="39"/>
  <c r="H404" i="38" s="1"/>
  <c r="AN403" i="39"/>
  <c r="I403" i="37" s="1"/>
  <c r="AR402" i="39"/>
  <c r="O401" i="38"/>
  <c r="BW399" i="39"/>
  <c r="AR399" i="38" s="1"/>
  <c r="O398" i="38"/>
  <c r="BT390" i="39"/>
  <c r="N390" i="37" s="1"/>
  <c r="BC390" i="39"/>
  <c r="BX389" i="39"/>
  <c r="AS389" i="38" s="1"/>
  <c r="BG389" i="39"/>
  <c r="AG389" i="38" s="1"/>
  <c r="AM385" i="39"/>
  <c r="L385" i="39"/>
  <c r="G385" i="38" s="1"/>
  <c r="AN383" i="39"/>
  <c r="I383" i="37" s="1"/>
  <c r="BS382" i="39"/>
  <c r="BW381" i="39"/>
  <c r="AR381" i="38" s="1"/>
  <c r="O380" i="38"/>
  <c r="AQ376" i="39"/>
  <c r="V376" i="38" s="1"/>
  <c r="BW374" i="39"/>
  <c r="AR374" i="38" s="1"/>
  <c r="H373" i="39"/>
  <c r="L372" i="39"/>
  <c r="G372" i="38" s="1"/>
  <c r="AM371" i="39"/>
  <c r="I371" i="39"/>
  <c r="D371" i="37" s="1"/>
  <c r="AR370" i="39"/>
  <c r="W370" i="38" s="1"/>
  <c r="BG368" i="39"/>
  <c r="AG368" i="38" s="1"/>
  <c r="AQ363" i="39"/>
  <c r="V363" i="38" s="1"/>
  <c r="AR358" i="39"/>
  <c r="W358" i="38" s="1"/>
  <c r="AM357" i="39"/>
  <c r="AQ345" i="39"/>
  <c r="V345" i="38" s="1"/>
  <c r="L332" i="39"/>
  <c r="G332" i="38" s="1"/>
  <c r="BD317" i="39"/>
  <c r="S317" i="37" s="1"/>
  <c r="BC317" i="39"/>
  <c r="BH317" i="39"/>
  <c r="AH317" i="38" s="1"/>
  <c r="AR315" i="39"/>
  <c r="N315" i="38"/>
  <c r="AM315" i="39"/>
  <c r="L314" i="39"/>
  <c r="G314" i="38" s="1"/>
  <c r="M304" i="39"/>
  <c r="L304" i="39"/>
  <c r="G304" i="38" s="1"/>
  <c r="BT299" i="39"/>
  <c r="N299" i="37" s="1"/>
  <c r="I297" i="39"/>
  <c r="D297" i="37" s="1"/>
  <c r="I295" i="39"/>
  <c r="D295" i="37" s="1"/>
  <c r="L295" i="39"/>
  <c r="G295" i="38" s="1"/>
  <c r="N293" i="38"/>
  <c r="AM293" i="39"/>
  <c r="N283" i="38"/>
  <c r="AM283" i="39"/>
  <c r="L280" i="39"/>
  <c r="G280" i="38" s="1"/>
  <c r="AM277" i="39"/>
  <c r="N277" i="38"/>
  <c r="AQ277" i="39"/>
  <c r="V277" i="38" s="1"/>
  <c r="BS219" i="39"/>
  <c r="BW219" i="39"/>
  <c r="AR219" i="38" s="1"/>
  <c r="N212" i="38"/>
  <c r="AM212" i="39"/>
  <c r="BS180" i="39"/>
  <c r="BW180" i="39"/>
  <c r="AR180" i="38" s="1"/>
  <c r="BW148" i="39"/>
  <c r="AR148" i="38" s="1"/>
  <c r="BS148" i="39"/>
  <c r="BW426" i="39"/>
  <c r="AR426" i="38" s="1"/>
  <c r="BC426" i="39"/>
  <c r="L423" i="39"/>
  <c r="G423" i="38" s="1"/>
  <c r="BG416" i="39"/>
  <c r="AG416" i="38" s="1"/>
  <c r="I410" i="39"/>
  <c r="D410" i="37" s="1"/>
  <c r="AM408" i="39"/>
  <c r="N408" i="38"/>
  <c r="AR406" i="39"/>
  <c r="W406" i="38" s="1"/>
  <c r="N406" i="38"/>
  <c r="BG400" i="39"/>
  <c r="AG400" i="38" s="1"/>
  <c r="AR398" i="39"/>
  <c r="W398" i="38" s="1"/>
  <c r="N398" i="38"/>
  <c r="AQ390" i="39"/>
  <c r="V390" i="38" s="1"/>
  <c r="AR389" i="39"/>
  <c r="W389" i="38" s="1"/>
  <c r="AQ384" i="39"/>
  <c r="V384" i="38" s="1"/>
  <c r="L377" i="39"/>
  <c r="G377" i="38" s="1"/>
  <c r="BG376" i="39"/>
  <c r="AG376" i="38" s="1"/>
  <c r="AM376" i="39"/>
  <c r="M376" i="39"/>
  <c r="H376" i="38" s="1"/>
  <c r="BG375" i="39"/>
  <c r="AG375" i="38" s="1"/>
  <c r="BT374" i="39"/>
  <c r="N374" i="37" s="1"/>
  <c r="L374" i="39"/>
  <c r="G374" i="38" s="1"/>
  <c r="AM363" i="39"/>
  <c r="AQ361" i="39"/>
  <c r="V361" i="38" s="1"/>
  <c r="BW360" i="39"/>
  <c r="AR360" i="38" s="1"/>
  <c r="AQ359" i="39"/>
  <c r="V359" i="38" s="1"/>
  <c r="L357" i="39"/>
  <c r="G357" i="38" s="1"/>
  <c r="BS356" i="39"/>
  <c r="O356" i="38"/>
  <c r="AQ355" i="39"/>
  <c r="V355" i="38" s="1"/>
  <c r="AM352" i="39"/>
  <c r="BT351" i="39"/>
  <c r="N351" i="37" s="1"/>
  <c r="AQ350" i="39"/>
  <c r="V350" i="38" s="1"/>
  <c r="AQ348" i="39"/>
  <c r="V348" i="38" s="1"/>
  <c r="BG345" i="39"/>
  <c r="AG345" i="38" s="1"/>
  <c r="H345" i="39"/>
  <c r="BT344" i="39"/>
  <c r="N344" i="37" s="1"/>
  <c r="BD344" i="39"/>
  <c r="S344" i="37" s="1"/>
  <c r="AQ344" i="39"/>
  <c r="V344" i="38" s="1"/>
  <c r="L344" i="39"/>
  <c r="G344" i="38" s="1"/>
  <c r="O343" i="38"/>
  <c r="AM337" i="39"/>
  <c r="N337" i="38"/>
  <c r="BG331" i="39"/>
  <c r="AG331" i="38" s="1"/>
  <c r="N319" i="38"/>
  <c r="AQ319" i="39"/>
  <c r="V319" i="38" s="1"/>
  <c r="N308" i="38"/>
  <c r="AM308" i="39"/>
  <c r="AQ307" i="39"/>
  <c r="V307" i="38" s="1"/>
  <c r="N303" i="38"/>
  <c r="AR303" i="39"/>
  <c r="W303" i="38" s="1"/>
  <c r="BS299" i="39"/>
  <c r="BW299" i="39"/>
  <c r="AR299" i="38" s="1"/>
  <c r="BH293" i="39"/>
  <c r="AH293" i="38" s="1"/>
  <c r="BW291" i="39"/>
  <c r="AR291" i="38" s="1"/>
  <c r="BT282" i="39"/>
  <c r="N282" i="37" s="1"/>
  <c r="BC261" i="39"/>
  <c r="BG261" i="39"/>
  <c r="AG261" i="38" s="1"/>
  <c r="BG251" i="39"/>
  <c r="AG251" i="38" s="1"/>
  <c r="AN152" i="39"/>
  <c r="I152" i="37" s="1"/>
  <c r="N152" i="38"/>
  <c r="AQ152" i="39"/>
  <c r="V152" i="38" s="1"/>
  <c r="AR152" i="39"/>
  <c r="W152" i="38" s="1"/>
  <c r="AR416" i="39"/>
  <c r="W416" i="38" s="1"/>
  <c r="N416" i="38"/>
  <c r="BG432" i="39"/>
  <c r="AG432" i="38" s="1"/>
  <c r="AM432" i="39"/>
  <c r="I432" i="39"/>
  <c r="BX431" i="39"/>
  <c r="AS431" i="38" s="1"/>
  <c r="L430" i="39"/>
  <c r="G430" i="38" s="1"/>
  <c r="O429" i="38"/>
  <c r="BW428" i="39"/>
  <c r="AR428" i="38" s="1"/>
  <c r="AM427" i="39"/>
  <c r="O425" i="38"/>
  <c r="O422" i="38"/>
  <c r="L422" i="39"/>
  <c r="G422" i="38" s="1"/>
  <c r="BD417" i="39"/>
  <c r="S417" i="37" s="1"/>
  <c r="AR415" i="39"/>
  <c r="W415" i="38" s="1"/>
  <c r="AQ414" i="39"/>
  <c r="V414" i="38" s="1"/>
  <c r="H413" i="39"/>
  <c r="BS412" i="39"/>
  <c r="O412" i="38"/>
  <c r="AQ410" i="39"/>
  <c r="V410" i="38" s="1"/>
  <c r="O407" i="38"/>
  <c r="L403" i="39"/>
  <c r="G403" i="38" s="1"/>
  <c r="I402" i="39"/>
  <c r="D402" i="37" s="1"/>
  <c r="BH401" i="39"/>
  <c r="AH401" i="38" s="1"/>
  <c r="O399" i="38"/>
  <c r="AQ392" i="39"/>
  <c r="V392" i="38" s="1"/>
  <c r="BS390" i="39"/>
  <c r="BW389" i="39"/>
  <c r="AR389" i="38" s="1"/>
  <c r="I389" i="39"/>
  <c r="BX385" i="39"/>
  <c r="AS385" i="38" s="1"/>
  <c r="AR385" i="39"/>
  <c r="W385" i="38" s="1"/>
  <c r="I384" i="39"/>
  <c r="D384" i="37" s="1"/>
  <c r="BT383" i="39"/>
  <c r="N383" i="37" s="1"/>
  <c r="AQ383" i="39"/>
  <c r="V383" i="38" s="1"/>
  <c r="O382" i="38"/>
  <c r="O381" i="38"/>
  <c r="BH378" i="39"/>
  <c r="AH378" i="38" s="1"/>
  <c r="BH377" i="39"/>
  <c r="AH377" i="38" s="1"/>
  <c r="AM375" i="39"/>
  <c r="BD374" i="39"/>
  <c r="AD374" i="38" s="1"/>
  <c r="O374" i="38"/>
  <c r="AQ373" i="39"/>
  <c r="V373" i="38" s="1"/>
  <c r="O372" i="38"/>
  <c r="M365" i="39"/>
  <c r="H365" i="38" s="1"/>
  <c r="O362" i="38"/>
  <c r="BD346" i="39"/>
  <c r="S346" i="37" s="1"/>
  <c r="BD343" i="39"/>
  <c r="S343" i="37" s="1"/>
  <c r="BH342" i="39"/>
  <c r="AH342" i="38" s="1"/>
  <c r="BC337" i="39"/>
  <c r="BG337" i="39"/>
  <c r="AG337" i="38" s="1"/>
  <c r="BS323" i="39"/>
  <c r="BW323" i="39"/>
  <c r="AR323" i="38" s="1"/>
  <c r="N309" i="38"/>
  <c r="AM309" i="39"/>
  <c r="AN307" i="39"/>
  <c r="S307" i="38" s="1"/>
  <c r="N291" i="38"/>
  <c r="AM291" i="39"/>
  <c r="BH281" i="39"/>
  <c r="AH281" i="38" s="1"/>
  <c r="BG281" i="39"/>
  <c r="AG281" i="38" s="1"/>
  <c r="H260" i="39"/>
  <c r="L260" i="39"/>
  <c r="G260" i="38" s="1"/>
  <c r="M260" i="39"/>
  <c r="H260" i="38" s="1"/>
  <c r="AM251" i="39"/>
  <c r="N251" i="38"/>
  <c r="N250" i="38"/>
  <c r="AM250" i="39"/>
  <c r="BH232" i="39"/>
  <c r="AH232" i="38" s="1"/>
  <c r="BG232" i="39"/>
  <c r="AG232" i="38" s="1"/>
  <c r="N124" i="38"/>
  <c r="AQ124" i="39"/>
  <c r="V124" i="38" s="1"/>
  <c r="O430" i="38"/>
  <c r="O428" i="38"/>
  <c r="O426" i="38"/>
  <c r="I424" i="39"/>
  <c r="D424" i="37" s="1"/>
  <c r="AR422" i="39"/>
  <c r="W422" i="38" s="1"/>
  <c r="N422" i="38"/>
  <c r="M420" i="39"/>
  <c r="O416" i="38"/>
  <c r="BT409" i="39"/>
  <c r="N409" i="37" s="1"/>
  <c r="O403" i="38"/>
  <c r="O400" i="38"/>
  <c r="M392" i="39"/>
  <c r="H392" i="38" s="1"/>
  <c r="AR382" i="39"/>
  <c r="W382" i="38" s="1"/>
  <c r="N382" i="38"/>
  <c r="BX378" i="39"/>
  <c r="AS378" i="38" s="1"/>
  <c r="AR374" i="39"/>
  <c r="W374" i="38" s="1"/>
  <c r="N374" i="38"/>
  <c r="BH373" i="39"/>
  <c r="AH373" i="38" s="1"/>
  <c r="AR372" i="39"/>
  <c r="W372" i="38" s="1"/>
  <c r="N372" i="38"/>
  <c r="O371" i="38"/>
  <c r="O360" i="38"/>
  <c r="O358" i="38"/>
  <c r="O357" i="38"/>
  <c r="O345" i="38"/>
  <c r="M341" i="39"/>
  <c r="N336" i="38"/>
  <c r="AM336" i="39"/>
  <c r="AR335" i="39"/>
  <c r="W335" i="38" s="1"/>
  <c r="N335" i="38"/>
  <c r="BT325" i="39"/>
  <c r="N325" i="37" s="1"/>
  <c r="BS325" i="39"/>
  <c r="BX322" i="39"/>
  <c r="AS322" i="38" s="1"/>
  <c r="M306" i="39"/>
  <c r="H306" i="38" s="1"/>
  <c r="H306" i="39"/>
  <c r="O305" i="38"/>
  <c r="L298" i="39"/>
  <c r="G298" i="38" s="1"/>
  <c r="H298" i="39"/>
  <c r="N288" i="38"/>
  <c r="AQ288" i="39"/>
  <c r="V288" i="38" s="1"/>
  <c r="N215" i="38"/>
  <c r="AQ215" i="39"/>
  <c r="V215" i="38" s="1"/>
  <c r="AN205" i="39"/>
  <c r="N205" i="38"/>
  <c r="AM205" i="39"/>
  <c r="AR205" i="39"/>
  <c r="W205" i="38" s="1"/>
  <c r="AR172" i="39"/>
  <c r="W172" i="38" s="1"/>
  <c r="N172" i="38"/>
  <c r="AM172" i="39"/>
  <c r="AN172" i="39"/>
  <c r="I172" i="37" s="1"/>
  <c r="AQ172" i="39"/>
  <c r="V172" i="38" s="1"/>
  <c r="I159" i="39"/>
  <c r="D159" i="38" s="1"/>
  <c r="L159" i="39"/>
  <c r="G159" i="38" s="1"/>
  <c r="H159" i="39"/>
  <c r="BS340" i="39"/>
  <c r="O337" i="38"/>
  <c r="BT335" i="39"/>
  <c r="AQ334" i="39"/>
  <c r="BX330" i="39"/>
  <c r="AS330" i="38" s="1"/>
  <c r="BG330" i="39"/>
  <c r="AG330" i="38" s="1"/>
  <c r="BG325" i="39"/>
  <c r="AG325" i="38" s="1"/>
  <c r="O314" i="38"/>
  <c r="O311" i="38"/>
  <c r="AQ309" i="39"/>
  <c r="V309" i="38" s="1"/>
  <c r="L307" i="39"/>
  <c r="G307" i="38" s="1"/>
  <c r="BT305" i="39"/>
  <c r="N305" i="37" s="1"/>
  <c r="BH303" i="39"/>
  <c r="AH303" i="38" s="1"/>
  <c r="M302" i="39"/>
  <c r="H302" i="38" s="1"/>
  <c r="L302" i="38" s="1"/>
  <c r="AQ300" i="39"/>
  <c r="V300" i="38" s="1"/>
  <c r="H296" i="39"/>
  <c r="H295" i="39"/>
  <c r="BS294" i="39"/>
  <c r="BW293" i="39"/>
  <c r="AR293" i="38" s="1"/>
  <c r="BT292" i="39"/>
  <c r="N292" i="37" s="1"/>
  <c r="BG292" i="39"/>
  <c r="AG292" i="38" s="1"/>
  <c r="L291" i="39"/>
  <c r="G291" i="38" s="1"/>
  <c r="BD289" i="39"/>
  <c r="S289" i="37" s="1"/>
  <c r="AM288" i="39"/>
  <c r="H280" i="39"/>
  <c r="H277" i="39"/>
  <c r="AM273" i="39"/>
  <c r="L272" i="39"/>
  <c r="G272" i="38" s="1"/>
  <c r="BT268" i="39"/>
  <c r="N268" i="37" s="1"/>
  <c r="AR268" i="39"/>
  <c r="W268" i="38" s="1"/>
  <c r="BG267" i="39"/>
  <c r="AG267" i="38" s="1"/>
  <c r="L266" i="39"/>
  <c r="G266" i="38" s="1"/>
  <c r="BW265" i="39"/>
  <c r="AR265" i="38" s="1"/>
  <c r="AM265" i="39"/>
  <c r="BW261" i="39"/>
  <c r="AR261" i="38" s="1"/>
  <c r="AM260" i="39"/>
  <c r="AQ257" i="39"/>
  <c r="V257" i="38" s="1"/>
  <c r="L257" i="39"/>
  <c r="G257" i="38" s="1"/>
  <c r="AQ256" i="39"/>
  <c r="V256" i="38" s="1"/>
  <c r="L253" i="39"/>
  <c r="G253" i="38" s="1"/>
  <c r="AM252" i="39"/>
  <c r="O248" i="38"/>
  <c r="H247" i="39"/>
  <c r="BC238" i="39"/>
  <c r="BC237" i="39"/>
  <c r="BG236" i="39"/>
  <c r="AG236" i="38" s="1"/>
  <c r="BT233" i="39"/>
  <c r="BC232" i="39"/>
  <c r="BG227" i="39"/>
  <c r="AG227" i="38" s="1"/>
  <c r="BG225" i="39"/>
  <c r="AG225" i="38" s="1"/>
  <c r="AM223" i="39"/>
  <c r="AQ221" i="39"/>
  <c r="V221" i="38" s="1"/>
  <c r="BG218" i="39"/>
  <c r="AG218" i="38" s="1"/>
  <c r="AM216" i="39"/>
  <c r="AQ212" i="39"/>
  <c r="V212" i="38" s="1"/>
  <c r="M212" i="39"/>
  <c r="H212" i="38" s="1"/>
  <c r="BG211" i="39"/>
  <c r="AG211" i="38" s="1"/>
  <c r="AM211" i="39"/>
  <c r="I211" i="39"/>
  <c r="D211" i="37" s="1"/>
  <c r="BG210" i="39"/>
  <c r="AG210" i="38" s="1"/>
  <c r="AM208" i="39"/>
  <c r="AQ205" i="39"/>
  <c r="V205" i="38" s="1"/>
  <c r="BG203" i="39"/>
  <c r="AG203" i="38" s="1"/>
  <c r="AM203" i="39"/>
  <c r="I203" i="39"/>
  <c r="D203" i="37" s="1"/>
  <c r="O201" i="38"/>
  <c r="BX199" i="39"/>
  <c r="AS199" i="38" s="1"/>
  <c r="BW197" i="39"/>
  <c r="AR197" i="38" s="1"/>
  <c r="AM196" i="39"/>
  <c r="BD195" i="39"/>
  <c r="S195" i="37" s="1"/>
  <c r="BD194" i="39"/>
  <c r="AN194" i="39"/>
  <c r="I194" i="37" s="1"/>
  <c r="O190" i="38"/>
  <c r="L188" i="39"/>
  <c r="G188" i="38" s="1"/>
  <c r="O186" i="38"/>
  <c r="AQ185" i="39"/>
  <c r="V185" i="38" s="1"/>
  <c r="H182" i="39"/>
  <c r="BH170" i="39"/>
  <c r="AH170" i="38" s="1"/>
  <c r="BG170" i="39"/>
  <c r="AG170" i="38" s="1"/>
  <c r="BH165" i="39"/>
  <c r="AH165" i="38" s="1"/>
  <c r="BG165" i="39"/>
  <c r="AG165" i="38" s="1"/>
  <c r="BT149" i="39"/>
  <c r="N149" i="37" s="1"/>
  <c r="BS149" i="39"/>
  <c r="H149" i="39"/>
  <c r="O146" i="38"/>
  <c r="BH143" i="39"/>
  <c r="AH143" i="38" s="1"/>
  <c r="O130" i="38"/>
  <c r="AR126" i="39"/>
  <c r="W126" i="38" s="1"/>
  <c r="AQ125" i="39"/>
  <c r="V125" i="38" s="1"/>
  <c r="AN120" i="39"/>
  <c r="I120" i="37" s="1"/>
  <c r="N120" i="38"/>
  <c r="BC117" i="39"/>
  <c r="BG117" i="39"/>
  <c r="AG117" i="38" s="1"/>
  <c r="I96" i="39"/>
  <c r="D96" i="38" s="1"/>
  <c r="H91" i="39"/>
  <c r="I91" i="39"/>
  <c r="D91" i="37" s="1"/>
  <c r="L91" i="39"/>
  <c r="G91" i="38" s="1"/>
  <c r="AQ82" i="39"/>
  <c r="V82" i="38" s="1"/>
  <c r="BX76" i="39"/>
  <c r="AS76" i="38" s="1"/>
  <c r="BS76" i="39"/>
  <c r="BW76" i="39"/>
  <c r="AR76" i="38" s="1"/>
  <c r="O68" i="38"/>
  <c r="BX62" i="39"/>
  <c r="AS62" i="38" s="1"/>
  <c r="N56" i="38"/>
  <c r="AM56" i="39"/>
  <c r="N29" i="38"/>
  <c r="AM29" i="39"/>
  <c r="AQ29" i="39"/>
  <c r="V29" i="38" s="1"/>
  <c r="N26" i="38"/>
  <c r="AM26" i="39"/>
  <c r="N11" i="38"/>
  <c r="AM11" i="39"/>
  <c r="AQ11" i="39"/>
  <c r="V11" i="38" s="1"/>
  <c r="O327" i="38"/>
  <c r="O326" i="38"/>
  <c r="M324" i="39"/>
  <c r="H324" i="38" s="1"/>
  <c r="O318" i="38"/>
  <c r="O313" i="38"/>
  <c r="M310" i="39"/>
  <c r="H310" i="38" s="1"/>
  <c r="O308" i="38"/>
  <c r="O307" i="38"/>
  <c r="I306" i="39"/>
  <c r="D306" i="37" s="1"/>
  <c r="BH304" i="39"/>
  <c r="AH304" i="38" s="1"/>
  <c r="BT300" i="39"/>
  <c r="N300" i="37" s="1"/>
  <c r="BD297" i="39"/>
  <c r="S297" i="37" s="1"/>
  <c r="O295" i="38"/>
  <c r="O291" i="38"/>
  <c r="BG290" i="39"/>
  <c r="AG290" i="38" s="1"/>
  <c r="M287" i="39"/>
  <c r="H287" i="38" s="1"/>
  <c r="M286" i="39"/>
  <c r="H286" i="38" s="1"/>
  <c r="BX285" i="39"/>
  <c r="AS285" i="38" s="1"/>
  <c r="BT284" i="39"/>
  <c r="O283" i="38"/>
  <c r="BD281" i="39"/>
  <c r="AD281" i="38" s="1"/>
  <c r="AM280" i="39"/>
  <c r="N280" i="38"/>
  <c r="O272" i="38"/>
  <c r="I267" i="39"/>
  <c r="D267" i="37" s="1"/>
  <c r="BT264" i="39"/>
  <c r="N264" i="37" s="1"/>
  <c r="BG263" i="39"/>
  <c r="AG263" i="38" s="1"/>
  <c r="AM262" i="39"/>
  <c r="BH261" i="39"/>
  <c r="AH261" i="38" s="1"/>
  <c r="AM261" i="39"/>
  <c r="N261" i="38"/>
  <c r="BD256" i="39"/>
  <c r="S256" i="37" s="1"/>
  <c r="I255" i="39"/>
  <c r="D255" i="37" s="1"/>
  <c r="BH253" i="39"/>
  <c r="AH253" i="38" s="1"/>
  <c r="BD251" i="39"/>
  <c r="AD251" i="38" s="1"/>
  <c r="BG241" i="39"/>
  <c r="AG241" i="38" s="1"/>
  <c r="AQ237" i="39"/>
  <c r="V237" i="38" s="1"/>
  <c r="AM236" i="39"/>
  <c r="BS235" i="39"/>
  <c r="L235" i="39"/>
  <c r="G235" i="38" s="1"/>
  <c r="AQ232" i="39"/>
  <c r="V232" i="38" s="1"/>
  <c r="BG231" i="39"/>
  <c r="AG231" i="38" s="1"/>
  <c r="M231" i="39"/>
  <c r="H231" i="38" s="1"/>
  <c r="BC230" i="39"/>
  <c r="AM228" i="39"/>
  <c r="AQ227" i="39"/>
  <c r="V227" i="38" s="1"/>
  <c r="N227" i="38"/>
  <c r="AQ226" i="39"/>
  <c r="V226" i="38" s="1"/>
  <c r="AR220" i="39"/>
  <c r="W220" i="38" s="1"/>
  <c r="N220" i="38"/>
  <c r="AM218" i="39"/>
  <c r="BC214" i="39"/>
  <c r="M214" i="39"/>
  <c r="H214" i="38" s="1"/>
  <c r="BX213" i="39"/>
  <c r="AS213" i="38" s="1"/>
  <c r="H212" i="39"/>
  <c r="AM210" i="39"/>
  <c r="BG209" i="39"/>
  <c r="AG209" i="38" s="1"/>
  <c r="M206" i="39"/>
  <c r="H206" i="38" s="1"/>
  <c r="BX205" i="39"/>
  <c r="AS205" i="38" s="1"/>
  <c r="BD204" i="39"/>
  <c r="S204" i="37" s="1"/>
  <c r="BH202" i="39"/>
  <c r="AH202" i="38" s="1"/>
  <c r="L201" i="39"/>
  <c r="G201" i="38" s="1"/>
  <c r="BC200" i="39"/>
  <c r="I200" i="39"/>
  <c r="D200" i="37" s="1"/>
  <c r="H199" i="39"/>
  <c r="H197" i="39"/>
  <c r="BW196" i="39"/>
  <c r="AR196" i="38" s="1"/>
  <c r="AM194" i="39"/>
  <c r="O192" i="38"/>
  <c r="AN191" i="39"/>
  <c r="I191" i="37" s="1"/>
  <c r="N191" i="38"/>
  <c r="O189" i="38"/>
  <c r="AQ187" i="39"/>
  <c r="V187" i="38" s="1"/>
  <c r="N186" i="38"/>
  <c r="AM186" i="39"/>
  <c r="BW184" i="39"/>
  <c r="AR184" i="38" s="1"/>
  <c r="N184" i="38"/>
  <c r="AQ184" i="39"/>
  <c r="V184" i="38" s="1"/>
  <c r="M160" i="39"/>
  <c r="L160" i="39"/>
  <c r="G160" i="38" s="1"/>
  <c r="N148" i="38"/>
  <c r="AM148" i="39"/>
  <c r="AN148" i="39"/>
  <c r="AQ148" i="39"/>
  <c r="V148" i="38" s="1"/>
  <c r="AR130" i="39"/>
  <c r="W130" i="38" s="1"/>
  <c r="N130" i="38"/>
  <c r="AQ126" i="39"/>
  <c r="V126" i="38" s="1"/>
  <c r="BD118" i="39"/>
  <c r="S118" i="37" s="1"/>
  <c r="BG118" i="39"/>
  <c r="AG118" i="38" s="1"/>
  <c r="AN108" i="39"/>
  <c r="I108" i="37" s="1"/>
  <c r="N108" i="38"/>
  <c r="H96" i="39"/>
  <c r="L96" i="39"/>
  <c r="G96" i="38" s="1"/>
  <c r="N90" i="38"/>
  <c r="AM90" i="39"/>
  <c r="AN90" i="39"/>
  <c r="I90" i="37" s="1"/>
  <c r="AR90" i="39"/>
  <c r="W90" i="38" s="1"/>
  <c r="BC83" i="39"/>
  <c r="BG83" i="39"/>
  <c r="AG83" i="38" s="1"/>
  <c r="AN68" i="39"/>
  <c r="I68" i="37" s="1"/>
  <c r="N68" i="38"/>
  <c r="AM68" i="39"/>
  <c r="AQ68" i="39"/>
  <c r="V68" i="38" s="1"/>
  <c r="BS45" i="39"/>
  <c r="BW45" i="39"/>
  <c r="AR45" i="38" s="1"/>
  <c r="N44" i="38"/>
  <c r="AR44" i="39"/>
  <c r="W44" i="38" s="1"/>
  <c r="AN182" i="39"/>
  <c r="I182" i="37" s="1"/>
  <c r="N182" i="38"/>
  <c r="AR182" i="39"/>
  <c r="W182" i="38" s="1"/>
  <c r="BH172" i="39"/>
  <c r="AH172" i="38" s="1"/>
  <c r="AL172" i="38" s="1"/>
  <c r="BC172" i="39"/>
  <c r="BD172" i="39"/>
  <c r="S172" i="37" s="1"/>
  <c r="BG172" i="39"/>
  <c r="AG172" i="38" s="1"/>
  <c r="AM140" i="39"/>
  <c r="N140" i="38"/>
  <c r="AN140" i="39"/>
  <c r="I140" i="37" s="1"/>
  <c r="AQ140" i="39"/>
  <c r="V140" i="38" s="1"/>
  <c r="AR140" i="39"/>
  <c r="W140" i="38" s="1"/>
  <c r="BG122" i="39"/>
  <c r="AG122" i="38" s="1"/>
  <c r="BG102" i="39"/>
  <c r="AG102" i="38" s="1"/>
  <c r="BH102" i="39"/>
  <c r="AH102" i="38" s="1"/>
  <c r="AQ90" i="39"/>
  <c r="AN85" i="39"/>
  <c r="I85" i="37" s="1"/>
  <c r="N85" i="38"/>
  <c r="AM85" i="39"/>
  <c r="AR85" i="39"/>
  <c r="W85" i="38" s="1"/>
  <c r="N58" i="38"/>
  <c r="AQ58" i="39"/>
  <c r="V58" i="38" s="1"/>
  <c r="BS338" i="39"/>
  <c r="I334" i="39"/>
  <c r="D334" i="37" s="1"/>
  <c r="M332" i="39"/>
  <c r="H332" i="38" s="1"/>
  <c r="O330" i="38"/>
  <c r="BW325" i="39"/>
  <c r="AR325" i="38" s="1"/>
  <c r="L324" i="39"/>
  <c r="G324" i="38" s="1"/>
  <c r="AQ323" i="39"/>
  <c r="V323" i="38" s="1"/>
  <c r="O319" i="38"/>
  <c r="O316" i="38"/>
  <c r="I315" i="39"/>
  <c r="D315" i="37" s="1"/>
  <c r="BX314" i="39"/>
  <c r="AS314" i="38" s="1"/>
  <c r="BT308" i="39"/>
  <c r="N308" i="37" s="1"/>
  <c r="AQ308" i="39"/>
  <c r="V308" i="38" s="1"/>
  <c r="L305" i="39"/>
  <c r="G305" i="38" s="1"/>
  <c r="BC304" i="39"/>
  <c r="M303" i="39"/>
  <c r="H303" i="38" s="1"/>
  <c r="BW300" i="39"/>
  <c r="AR300" i="38" s="1"/>
  <c r="BD299" i="39"/>
  <c r="S299" i="37" s="1"/>
  <c r="BT297" i="39"/>
  <c r="AO297" i="38" s="1"/>
  <c r="BC297" i="39"/>
  <c r="O293" i="38"/>
  <c r="BT291" i="39"/>
  <c r="AO291" i="38" s="1"/>
  <c r="I290" i="39"/>
  <c r="BT289" i="39"/>
  <c r="AO289" i="38" s="1"/>
  <c r="I288" i="39"/>
  <c r="D288" i="37" s="1"/>
  <c r="H287" i="39"/>
  <c r="BW285" i="39"/>
  <c r="AR285" i="38" s="1"/>
  <c r="BW284" i="39"/>
  <c r="AR284" i="38" s="1"/>
  <c r="BT283" i="39"/>
  <c r="AO283" i="38" s="1"/>
  <c r="BW282" i="39"/>
  <c r="AR282" i="38" s="1"/>
  <c r="I282" i="39"/>
  <c r="BC281" i="39"/>
  <c r="AR274" i="39"/>
  <c r="W274" i="38" s="1"/>
  <c r="N274" i="38"/>
  <c r="O273" i="38"/>
  <c r="BD272" i="39"/>
  <c r="S272" i="37" s="1"/>
  <c r="H267" i="39"/>
  <c r="BW264" i="39"/>
  <c r="AR264" i="38" s="1"/>
  <c r="BW263" i="39"/>
  <c r="AR263" i="38" s="1"/>
  <c r="BC262" i="39"/>
  <c r="BX261" i="39"/>
  <c r="AS261" i="38" s="1"/>
  <c r="BC260" i="39"/>
  <c r="L258" i="39"/>
  <c r="G258" i="38" s="1"/>
  <c r="BG256" i="39"/>
  <c r="AG256" i="38" s="1"/>
  <c r="L255" i="39"/>
  <c r="G255" i="38" s="1"/>
  <c r="BS254" i="39"/>
  <c r="BX253" i="39"/>
  <c r="AS253" i="38" s="1"/>
  <c r="I252" i="39"/>
  <c r="D252" i="38" s="1"/>
  <c r="BT250" i="39"/>
  <c r="N250" i="37" s="1"/>
  <c r="O245" i="38"/>
  <c r="AR243" i="39"/>
  <c r="W243" i="38" s="1"/>
  <c r="N243" i="38"/>
  <c r="O242" i="38"/>
  <c r="M240" i="39"/>
  <c r="H240" i="38" s="1"/>
  <c r="BS238" i="39"/>
  <c r="O238" i="38"/>
  <c r="I234" i="39"/>
  <c r="D234" i="37" s="1"/>
  <c r="BD233" i="39"/>
  <c r="AD233" i="38" s="1"/>
  <c r="AQ233" i="39"/>
  <c r="V233" i="38" s="1"/>
  <c r="H231" i="39"/>
  <c r="BS230" i="39"/>
  <c r="I229" i="39"/>
  <c r="D229" i="37" s="1"/>
  <c r="BX226" i="39"/>
  <c r="AS226" i="38" s="1"/>
  <c r="BG226" i="39"/>
  <c r="AG226" i="38" s="1"/>
  <c r="BC223" i="39"/>
  <c r="BW221" i="39"/>
  <c r="AR221" i="38" s="1"/>
  <c r="BG220" i="39"/>
  <c r="AG220" i="38" s="1"/>
  <c r="BW218" i="39"/>
  <c r="AR218" i="38" s="1"/>
  <c r="I217" i="39"/>
  <c r="D217" i="37" s="1"/>
  <c r="BC216" i="39"/>
  <c r="BW213" i="39"/>
  <c r="AR213" i="38" s="1"/>
  <c r="BW205" i="39"/>
  <c r="BG204" i="39"/>
  <c r="AG204" i="38" s="1"/>
  <c r="O203" i="38"/>
  <c r="BW202" i="39"/>
  <c r="AR202" i="38" s="1"/>
  <c r="BG202" i="39"/>
  <c r="AG202" i="38" s="1"/>
  <c r="BD201" i="39"/>
  <c r="AD201" i="38" s="1"/>
  <c r="BS200" i="39"/>
  <c r="L200" i="39"/>
  <c r="G200" i="38" s="1"/>
  <c r="O196" i="38"/>
  <c r="AQ195" i="39"/>
  <c r="V195" i="38" s="1"/>
  <c r="AM192" i="39"/>
  <c r="AQ189" i="39"/>
  <c r="V189" i="38" s="1"/>
  <c r="BD188" i="39"/>
  <c r="S188" i="37" s="1"/>
  <c r="AQ188" i="39"/>
  <c r="V188" i="38" s="1"/>
  <c r="BC184" i="39"/>
  <c r="AQ182" i="39"/>
  <c r="V182" i="38" s="1"/>
  <c r="AN141" i="39"/>
  <c r="I141" i="37" s="1"/>
  <c r="N141" i="38"/>
  <c r="N133" i="38"/>
  <c r="AM133" i="39"/>
  <c r="H123" i="39"/>
  <c r="L123" i="39"/>
  <c r="G123" i="38" s="1"/>
  <c r="AR111" i="39"/>
  <c r="W111" i="38" s="1"/>
  <c r="N111" i="38"/>
  <c r="I105" i="39"/>
  <c r="D105" i="37" s="1"/>
  <c r="BC103" i="39"/>
  <c r="H97" i="39"/>
  <c r="I97" i="39"/>
  <c r="D97" i="37" s="1"/>
  <c r="L97" i="39"/>
  <c r="G97" i="38" s="1"/>
  <c r="BX69" i="39"/>
  <c r="AS69" i="38" s="1"/>
  <c r="N45" i="38"/>
  <c r="AM45" i="39"/>
  <c r="AQ45" i="39"/>
  <c r="V45" i="38" s="1"/>
  <c r="I281" i="39"/>
  <c r="D281" i="37" s="1"/>
  <c r="BX280" i="39"/>
  <c r="AS280" i="38" s="1"/>
  <c r="BD279" i="39"/>
  <c r="S279" i="37" s="1"/>
  <c r="I271" i="39"/>
  <c r="D271" i="37" s="1"/>
  <c r="O267" i="38"/>
  <c r="O264" i="38"/>
  <c r="BT260" i="39"/>
  <c r="N260" i="37" s="1"/>
  <c r="BT256" i="39"/>
  <c r="AN246" i="38"/>
  <c r="BH245" i="39"/>
  <c r="AH245" i="38" s="1"/>
  <c r="AQ245" i="39"/>
  <c r="V245" i="38" s="1"/>
  <c r="Z245" i="38" s="1"/>
  <c r="N245" i="38"/>
  <c r="BH244" i="39"/>
  <c r="AH244" i="38" s="1"/>
  <c r="AM242" i="39"/>
  <c r="N242" i="38"/>
  <c r="O237" i="38"/>
  <c r="BX233" i="39"/>
  <c r="AS233" i="38" s="1"/>
  <c r="AR218" i="39"/>
  <c r="W218" i="38" s="1"/>
  <c r="BD211" i="39"/>
  <c r="S211" i="37" s="1"/>
  <c r="O210" i="38"/>
  <c r="H204" i="37"/>
  <c r="BD203" i="39"/>
  <c r="S203" i="37" s="1"/>
  <c r="BH197" i="39"/>
  <c r="AH197" i="38" s="1"/>
  <c r="I195" i="39"/>
  <c r="D195" i="37" s="1"/>
  <c r="O194" i="38"/>
  <c r="BX191" i="39"/>
  <c r="AS191" i="38" s="1"/>
  <c r="M190" i="39"/>
  <c r="H190" i="38" s="1"/>
  <c r="BX189" i="39"/>
  <c r="AS189" i="38" s="1"/>
  <c r="BT175" i="39"/>
  <c r="AO175" i="38" s="1"/>
  <c r="BX175" i="39"/>
  <c r="AS175" i="38" s="1"/>
  <c r="BT173" i="39"/>
  <c r="N173" i="37" s="1"/>
  <c r="H171" i="39"/>
  <c r="L171" i="39"/>
  <c r="G171" i="38" s="1"/>
  <c r="N162" i="38"/>
  <c r="AM162" i="39"/>
  <c r="BC148" i="39"/>
  <c r="BG148" i="39"/>
  <c r="AG148" i="38" s="1"/>
  <c r="M108" i="39"/>
  <c r="H108" i="38" s="1"/>
  <c r="BX107" i="39"/>
  <c r="AS107" i="38" s="1"/>
  <c r="M105" i="39"/>
  <c r="H105" i="38" s="1"/>
  <c r="L105" i="39"/>
  <c r="G105" i="38" s="1"/>
  <c r="BC90" i="39"/>
  <c r="BH90" i="39"/>
  <c r="AH90" i="38" s="1"/>
  <c r="BS83" i="39"/>
  <c r="BW83" i="39"/>
  <c r="AR83" i="38" s="1"/>
  <c r="BS67" i="39"/>
  <c r="BT67" i="39"/>
  <c r="AO67" i="38" s="1"/>
  <c r="BX67" i="39"/>
  <c r="AS67" i="38" s="1"/>
  <c r="M61" i="39"/>
  <c r="H61" i="38" s="1"/>
  <c r="I60" i="39"/>
  <c r="D60" i="37" s="1"/>
  <c r="AN236" i="38"/>
  <c r="BD220" i="39"/>
  <c r="S220" i="37" s="1"/>
  <c r="BD202" i="39"/>
  <c r="S202" i="37" s="1"/>
  <c r="BW195" i="39"/>
  <c r="AR195" i="38" s="1"/>
  <c r="N179" i="38"/>
  <c r="AM179" i="39"/>
  <c r="BX172" i="39"/>
  <c r="AS172" i="38" s="1"/>
  <c r="BS172" i="39"/>
  <c r="BW172" i="39"/>
  <c r="AR172" i="38" s="1"/>
  <c r="BC140" i="39"/>
  <c r="BG140" i="39"/>
  <c r="AG140" i="38" s="1"/>
  <c r="AR119" i="39"/>
  <c r="W119" i="38" s="1"/>
  <c r="N119" i="38"/>
  <c r="AQ119" i="39"/>
  <c r="V119" i="38" s="1"/>
  <c r="BC115" i="39"/>
  <c r="BH115" i="39"/>
  <c r="AH115" i="38" s="1"/>
  <c r="BC76" i="39"/>
  <c r="BG76" i="39"/>
  <c r="AG76" i="38" s="1"/>
  <c r="BC52" i="39"/>
  <c r="AM338" i="39"/>
  <c r="BG336" i="39"/>
  <c r="AG336" i="38" s="1"/>
  <c r="BD335" i="39"/>
  <c r="AD335" i="38" s="1"/>
  <c r="O334" i="38"/>
  <c r="BD330" i="39"/>
  <c r="AD330" i="38" s="1"/>
  <c r="H328" i="39"/>
  <c r="BH325" i="39"/>
  <c r="AH325" i="38" s="1"/>
  <c r="AN325" i="39"/>
  <c r="N325" i="38"/>
  <c r="BD324" i="39"/>
  <c r="S324" i="37" s="1"/>
  <c r="BW322" i="39"/>
  <c r="AR322" i="38" s="1"/>
  <c r="L321" i="39"/>
  <c r="G321" i="38" s="1"/>
  <c r="BG317" i="39"/>
  <c r="AG317" i="38" s="1"/>
  <c r="I314" i="39"/>
  <c r="D314" i="37" s="1"/>
  <c r="H311" i="39"/>
  <c r="AQ310" i="39"/>
  <c r="V310" i="38" s="1"/>
  <c r="N310" i="38"/>
  <c r="BX309" i="39"/>
  <c r="BD308" i="39"/>
  <c r="AD308" i="38" s="1"/>
  <c r="AM305" i="39"/>
  <c r="H304" i="39"/>
  <c r="O300" i="38"/>
  <c r="AQ298" i="39"/>
  <c r="V298" i="38" s="1"/>
  <c r="L297" i="39"/>
  <c r="G297" i="38" s="1"/>
  <c r="BS296" i="39"/>
  <c r="M295" i="39"/>
  <c r="H295" i="38" s="1"/>
  <c r="BC294" i="39"/>
  <c r="BX293" i="39"/>
  <c r="AS293" i="38" s="1"/>
  <c r="BG293" i="39"/>
  <c r="AG293" i="38" s="1"/>
  <c r="BD292" i="39"/>
  <c r="S292" i="37" s="1"/>
  <c r="AQ292" i="39"/>
  <c r="V292" i="38" s="1"/>
  <c r="I291" i="39"/>
  <c r="D291" i="37" s="1"/>
  <c r="O288" i="38"/>
  <c r="L281" i="39"/>
  <c r="G281" i="38" s="1"/>
  <c r="BS280" i="39"/>
  <c r="BT279" i="39"/>
  <c r="AO279" i="38" s="1"/>
  <c r="BD278" i="39"/>
  <c r="S278" i="37" s="1"/>
  <c r="O277" i="38"/>
  <c r="BW275" i="39"/>
  <c r="AR275" i="38" s="1"/>
  <c r="BT272" i="39"/>
  <c r="N272" i="37" s="1"/>
  <c r="I272" i="39"/>
  <c r="D272" i="37" s="1"/>
  <c r="AQ270" i="39"/>
  <c r="V270" i="38" s="1"/>
  <c r="N270" i="38"/>
  <c r="AM269" i="39"/>
  <c r="N269" i="38"/>
  <c r="AQ267" i="39"/>
  <c r="V267" i="38" s="1"/>
  <c r="AQ264" i="39"/>
  <c r="V264" i="38" s="1"/>
  <c r="AQ263" i="39"/>
  <c r="V263" i="38" s="1"/>
  <c r="BS260" i="39"/>
  <c r="AR260" i="39"/>
  <c r="W260" i="38" s="1"/>
  <c r="BW259" i="39"/>
  <c r="AR259" i="38" s="1"/>
  <c r="BT258" i="39"/>
  <c r="N258" i="37" s="1"/>
  <c r="O257" i="38"/>
  <c r="BW256" i="39"/>
  <c r="AR256" i="38" s="1"/>
  <c r="O256" i="38"/>
  <c r="O251" i="38"/>
  <c r="BW247" i="39"/>
  <c r="AR247" i="38" s="1"/>
  <c r="I247" i="39"/>
  <c r="D247" i="37" s="1"/>
  <c r="BC245" i="39"/>
  <c r="BX244" i="39"/>
  <c r="AS244" i="38" s="1"/>
  <c r="BG244" i="39"/>
  <c r="AG244" i="38" s="1"/>
  <c r="AN239" i="39"/>
  <c r="I239" i="37" s="1"/>
  <c r="N239" i="38"/>
  <c r="AM237" i="39"/>
  <c r="AQ236" i="39"/>
  <c r="V236" i="38" s="1"/>
  <c r="BW233" i="39"/>
  <c r="AR233" i="38" s="1"/>
  <c r="BD232" i="39"/>
  <c r="S232" i="37" s="1"/>
  <c r="L228" i="39"/>
  <c r="G228" i="38" s="1"/>
  <c r="L227" i="39"/>
  <c r="G227" i="38" s="1"/>
  <c r="BG223" i="39"/>
  <c r="AG223" i="38" s="1"/>
  <c r="O223" i="38"/>
  <c r="AN222" i="39"/>
  <c r="I222" i="37" s="1"/>
  <c r="N222" i="38"/>
  <c r="AR219" i="39"/>
  <c r="W219" i="38" s="1"/>
  <c r="Z219" i="38" s="1"/>
  <c r="N219" i="38"/>
  <c r="AQ218" i="39"/>
  <c r="V218" i="38" s="1"/>
  <c r="AN212" i="39"/>
  <c r="I212" i="37" s="1"/>
  <c r="L212" i="39"/>
  <c r="G212" i="38" s="1"/>
  <c r="AQ210" i="39"/>
  <c r="V210" i="38" s="1"/>
  <c r="AQ209" i="39"/>
  <c r="V209" i="38" s="1"/>
  <c r="O208" i="38"/>
  <c r="O205" i="38"/>
  <c r="L204" i="39"/>
  <c r="G204" i="38" s="1"/>
  <c r="M198" i="39"/>
  <c r="H198" i="38" s="1"/>
  <c r="BX197" i="39"/>
  <c r="AS197" i="38" s="1"/>
  <c r="BG197" i="39"/>
  <c r="AG197" i="38" s="1"/>
  <c r="L195" i="39"/>
  <c r="G195" i="38" s="1"/>
  <c r="BW194" i="39"/>
  <c r="AR194" i="38" s="1"/>
  <c r="BG194" i="39"/>
  <c r="AG194" i="38" s="1"/>
  <c r="AQ194" i="39"/>
  <c r="V194" i="38" s="1"/>
  <c r="AR193" i="39"/>
  <c r="W193" i="38" s="1"/>
  <c r="N193" i="38"/>
  <c r="AQ192" i="39"/>
  <c r="V192" i="38" s="1"/>
  <c r="BW189" i="39"/>
  <c r="AR189" i="38" s="1"/>
  <c r="AM189" i="39"/>
  <c r="AM188" i="39"/>
  <c r="BD187" i="39"/>
  <c r="S187" i="37" s="1"/>
  <c r="BX180" i="39"/>
  <c r="AS180" i="38" s="1"/>
  <c r="O178" i="38"/>
  <c r="AM174" i="39"/>
  <c r="N169" i="38"/>
  <c r="AQ169" i="39"/>
  <c r="V169" i="38" s="1"/>
  <c r="AN168" i="39"/>
  <c r="I168" i="37" s="1"/>
  <c r="N168" i="38"/>
  <c r="AR168" i="39"/>
  <c r="W168" i="38" s="1"/>
  <c r="BX163" i="39"/>
  <c r="AS163" i="38" s="1"/>
  <c r="M163" i="39"/>
  <c r="H163" i="38" s="1"/>
  <c r="H158" i="39"/>
  <c r="BT148" i="39"/>
  <c r="N148" i="37" s="1"/>
  <c r="AN147" i="39"/>
  <c r="BC137" i="39"/>
  <c r="BG137" i="39"/>
  <c r="AG137" i="38" s="1"/>
  <c r="O124" i="38"/>
  <c r="AM119" i="39"/>
  <c r="BG115" i="39"/>
  <c r="AG115" i="38" s="1"/>
  <c r="BH111" i="39"/>
  <c r="AH111" i="38" s="1"/>
  <c r="BD111" i="39"/>
  <c r="S111" i="37" s="1"/>
  <c r="BG111" i="39"/>
  <c r="AG111" i="38" s="1"/>
  <c r="I106" i="39"/>
  <c r="D106" i="37" s="1"/>
  <c r="BT99" i="39"/>
  <c r="N99" i="37" s="1"/>
  <c r="BS99" i="39"/>
  <c r="BX99" i="39"/>
  <c r="O93" i="38"/>
  <c r="BT90" i="39"/>
  <c r="N90" i="37" s="1"/>
  <c r="N87" i="38"/>
  <c r="AR87" i="39"/>
  <c r="L84" i="39"/>
  <c r="G84" i="38" s="1"/>
  <c r="N81" i="38"/>
  <c r="AN81" i="39"/>
  <c r="S81" i="38" s="1"/>
  <c r="N73" i="38"/>
  <c r="AM73" i="39"/>
  <c r="BD62" i="39"/>
  <c r="BC62" i="39"/>
  <c r="BH62" i="39"/>
  <c r="AH62" i="38" s="1"/>
  <c r="H48" i="39"/>
  <c r="L48" i="39"/>
  <c r="G48" i="38" s="1"/>
  <c r="BS47" i="39"/>
  <c r="BD45" i="39"/>
  <c r="S45" i="37" s="1"/>
  <c r="BC45" i="39"/>
  <c r="BG45" i="39"/>
  <c r="BH45" i="39"/>
  <c r="AH45" i="38" s="1"/>
  <c r="H5" i="39"/>
  <c r="L5" i="39"/>
  <c r="G5" i="38" s="1"/>
  <c r="BW155" i="39"/>
  <c r="AR155" i="38" s="1"/>
  <c r="BC150" i="39"/>
  <c r="L148" i="39"/>
  <c r="G148" i="38" s="1"/>
  <c r="AM141" i="39"/>
  <c r="AM137" i="39"/>
  <c r="N137" i="38"/>
  <c r="BS124" i="39"/>
  <c r="BS119" i="39"/>
  <c r="L119" i="39"/>
  <c r="G119" i="38" s="1"/>
  <c r="AM109" i="39"/>
  <c r="AM108" i="39"/>
  <c r="AQ99" i="39"/>
  <c r="V99" i="38" s="1"/>
  <c r="BW93" i="39"/>
  <c r="AR93" i="38" s="1"/>
  <c r="AR92" i="39"/>
  <c r="W92" i="38" s="1"/>
  <c r="N92" i="38"/>
  <c r="BS88" i="39"/>
  <c r="L88" i="39"/>
  <c r="G88" i="38" s="1"/>
  <c r="BG84" i="39"/>
  <c r="AG84" i="38" s="1"/>
  <c r="BG77" i="39"/>
  <c r="AG77" i="38" s="1"/>
  <c r="AN76" i="39"/>
  <c r="S76" i="38" s="1"/>
  <c r="N76" i="38"/>
  <c r="BS72" i="39"/>
  <c r="BC71" i="39"/>
  <c r="BG67" i="39"/>
  <c r="AG67" i="38" s="1"/>
  <c r="AQ67" i="39"/>
  <c r="V67" i="38" s="1"/>
  <c r="Z67" i="38" s="1"/>
  <c r="C66" i="38"/>
  <c r="BW56" i="39"/>
  <c r="AR56" i="38" s="1"/>
  <c r="BD49" i="39"/>
  <c r="AD49" i="38" s="1"/>
  <c r="L49" i="39"/>
  <c r="G49" i="38" s="1"/>
  <c r="BS48" i="39"/>
  <c r="AQ48" i="39"/>
  <c r="V48" i="38" s="1"/>
  <c r="H45" i="39"/>
  <c r="BS19" i="39"/>
  <c r="BW19" i="39"/>
  <c r="AR19" i="38" s="1"/>
  <c r="AQ15" i="39"/>
  <c r="V15" i="38" s="1"/>
  <c r="N15" i="38"/>
  <c r="H11" i="39"/>
  <c r="I11" i="39"/>
  <c r="D11" i="37" s="1"/>
  <c r="M11" i="39"/>
  <c r="H11" i="38" s="1"/>
  <c r="AM7" i="39"/>
  <c r="N7" i="38"/>
  <c r="AQ7" i="39"/>
  <c r="V7" i="38" s="1"/>
  <c r="BW185" i="39"/>
  <c r="AR185" i="38" s="1"/>
  <c r="O185" i="38"/>
  <c r="BX183" i="39"/>
  <c r="AS183" i="38" s="1"/>
  <c r="AQ179" i="39"/>
  <c r="V179" i="38" s="1"/>
  <c r="Z179" i="38" s="1"/>
  <c r="L178" i="39"/>
  <c r="G178" i="38" s="1"/>
  <c r="BC174" i="39"/>
  <c r="BW173" i="39"/>
  <c r="AR173" i="38" s="1"/>
  <c r="BT172" i="39"/>
  <c r="O172" i="38"/>
  <c r="BT170" i="39"/>
  <c r="AO170" i="38" s="1"/>
  <c r="BC170" i="39"/>
  <c r="BH169" i="39"/>
  <c r="AH169" i="38" s="1"/>
  <c r="AM169" i="39"/>
  <c r="O168" i="38"/>
  <c r="AQ167" i="39"/>
  <c r="V167" i="38" s="1"/>
  <c r="N167" i="38"/>
  <c r="BS166" i="39"/>
  <c r="AM164" i="39"/>
  <c r="O162" i="38"/>
  <c r="BC161" i="39"/>
  <c r="O161" i="38"/>
  <c r="BX159" i="39"/>
  <c r="AS159" i="38" s="1"/>
  <c r="AR159" i="39"/>
  <c r="W159" i="38" s="1"/>
  <c r="I158" i="39"/>
  <c r="D158" i="37" s="1"/>
  <c r="AM156" i="39"/>
  <c r="N156" i="38"/>
  <c r="BC151" i="39"/>
  <c r="BG149" i="39"/>
  <c r="AG149" i="38" s="1"/>
  <c r="O148" i="38"/>
  <c r="AQ144" i="39"/>
  <c r="V144" i="38" s="1"/>
  <c r="N144" i="38"/>
  <c r="AM142" i="39"/>
  <c r="O140" i="38"/>
  <c r="BS138" i="39"/>
  <c r="O133" i="38"/>
  <c r="BG131" i="39"/>
  <c r="AG131" i="38" s="1"/>
  <c r="BS130" i="39"/>
  <c r="L130" i="39"/>
  <c r="G130" i="38" s="1"/>
  <c r="BH128" i="39"/>
  <c r="AH128" i="38" s="1"/>
  <c r="BC127" i="39"/>
  <c r="M127" i="39"/>
  <c r="H127" i="38" s="1"/>
  <c r="BX126" i="39"/>
  <c r="AS126" i="38" s="1"/>
  <c r="O125" i="38"/>
  <c r="BG124" i="39"/>
  <c r="AG124" i="38" s="1"/>
  <c r="L124" i="39"/>
  <c r="G124" i="38" s="1"/>
  <c r="BW123" i="39"/>
  <c r="AR123" i="38" s="1"/>
  <c r="AM123" i="39"/>
  <c r="BD122" i="39"/>
  <c r="S122" i="37" s="1"/>
  <c r="AQ122" i="39"/>
  <c r="V122" i="38" s="1"/>
  <c r="H120" i="39"/>
  <c r="O119" i="38"/>
  <c r="AQ118" i="39"/>
  <c r="V118" i="38" s="1"/>
  <c r="AM116" i="39"/>
  <c r="AQ115" i="39"/>
  <c r="V115" i="38" s="1"/>
  <c r="I115" i="39"/>
  <c r="D115" i="37" s="1"/>
  <c r="L114" i="39"/>
  <c r="G114" i="38" s="1"/>
  <c r="AR112" i="39"/>
  <c r="W112" i="38" s="1"/>
  <c r="AQ107" i="39"/>
  <c r="V107" i="38" s="1"/>
  <c r="L107" i="39"/>
  <c r="G107" i="38" s="1"/>
  <c r="BW106" i="39"/>
  <c r="AR106" i="38" s="1"/>
  <c r="AV106" i="38" s="1"/>
  <c r="AM106" i="39"/>
  <c r="AM105" i="39"/>
  <c r="BC101" i="39"/>
  <c r="AQ100" i="39"/>
  <c r="V100" i="38" s="1"/>
  <c r="BG99" i="39"/>
  <c r="AG99" i="38" s="1"/>
  <c r="BT98" i="39"/>
  <c r="N98" i="37" s="1"/>
  <c r="AN96" i="39"/>
  <c r="I96" i="37" s="1"/>
  <c r="O94" i="38"/>
  <c r="BD90" i="39"/>
  <c r="S90" i="37" s="1"/>
  <c r="O90" i="38"/>
  <c r="O89" i="38"/>
  <c r="L89" i="39"/>
  <c r="G89" i="38" s="1"/>
  <c r="K89" i="38" s="1"/>
  <c r="O88" i="38"/>
  <c r="H87" i="39"/>
  <c r="BS86" i="39"/>
  <c r="O86" i="38"/>
  <c r="BW84" i="39"/>
  <c r="AR84" i="38" s="1"/>
  <c r="AM84" i="39"/>
  <c r="M84" i="39"/>
  <c r="H84" i="38" s="1"/>
  <c r="BW81" i="39"/>
  <c r="AR81" i="38" s="1"/>
  <c r="L81" i="39"/>
  <c r="G81" i="38" s="1"/>
  <c r="BW80" i="39"/>
  <c r="AR80" i="38" s="1"/>
  <c r="O80" i="38"/>
  <c r="AQ78" i="39"/>
  <c r="V78" i="38" s="1"/>
  <c r="AM77" i="39"/>
  <c r="BD76" i="39"/>
  <c r="AD76" i="38" s="1"/>
  <c r="BH75" i="39"/>
  <c r="AH75" i="38" s="1"/>
  <c r="AQ75" i="39"/>
  <c r="V75" i="38" s="1"/>
  <c r="AN73" i="39"/>
  <c r="I73" i="37" s="1"/>
  <c r="H68" i="39"/>
  <c r="AQ62" i="39"/>
  <c r="V62" i="38" s="1"/>
  <c r="BC61" i="39"/>
  <c r="O58" i="38"/>
  <c r="O57" i="38"/>
  <c r="AM52" i="39"/>
  <c r="AQ51" i="39"/>
  <c r="V51" i="38" s="1"/>
  <c r="N51" i="38"/>
  <c r="BX47" i="39"/>
  <c r="AS47" i="38" s="1"/>
  <c r="N33" i="38"/>
  <c r="AQ33" i="39"/>
  <c r="V33" i="38" s="1"/>
  <c r="L187" i="39"/>
  <c r="G187" i="38" s="1"/>
  <c r="BD185" i="39"/>
  <c r="S185" i="37" s="1"/>
  <c r="I185" i="39"/>
  <c r="D185" i="37" s="1"/>
  <c r="L180" i="39"/>
  <c r="G180" i="38" s="1"/>
  <c r="BW179" i="39"/>
  <c r="AR179" i="38" s="1"/>
  <c r="AM178" i="39"/>
  <c r="O176" i="38"/>
  <c r="BC175" i="39"/>
  <c r="AQ174" i="39"/>
  <c r="V174" i="38" s="1"/>
  <c r="BD171" i="39"/>
  <c r="AD171" i="38" s="1"/>
  <c r="M167" i="39"/>
  <c r="H167" i="38" s="1"/>
  <c r="BX166" i="39"/>
  <c r="AS166" i="38" s="1"/>
  <c r="BG166" i="39"/>
  <c r="AG166" i="38" s="1"/>
  <c r="BS163" i="39"/>
  <c r="O160" i="38"/>
  <c r="L154" i="39"/>
  <c r="G154" i="38" s="1"/>
  <c r="BS151" i="39"/>
  <c r="AQ147" i="39"/>
  <c r="V147" i="38" s="1"/>
  <c r="BC143" i="39"/>
  <c r="BC142" i="39"/>
  <c r="AN140" i="38"/>
  <c r="AN139" i="39"/>
  <c r="I139" i="37" s="1"/>
  <c r="N139" i="38"/>
  <c r="L138" i="39"/>
  <c r="G138" i="38" s="1"/>
  <c r="AQ137" i="39"/>
  <c r="V137" i="38" s="1"/>
  <c r="BT132" i="39"/>
  <c r="AO132" i="38" s="1"/>
  <c r="AM132" i="39"/>
  <c r="N132" i="38"/>
  <c r="BT130" i="39"/>
  <c r="N130" i="37" s="1"/>
  <c r="AQ130" i="39"/>
  <c r="V130" i="38" s="1"/>
  <c r="AN129" i="39"/>
  <c r="I129" i="37" s="1"/>
  <c r="I129" i="39"/>
  <c r="D129" i="38" s="1"/>
  <c r="BS127" i="39"/>
  <c r="BD124" i="39"/>
  <c r="S124" i="37" s="1"/>
  <c r="AM124" i="39"/>
  <c r="AM122" i="39"/>
  <c r="H117" i="39"/>
  <c r="BS116" i="39"/>
  <c r="AN116" i="39"/>
  <c r="I116" i="37" s="1"/>
  <c r="AM115" i="39"/>
  <c r="BS114" i="39"/>
  <c r="AM114" i="39"/>
  <c r="AQ113" i="39"/>
  <c r="V113" i="38" s="1"/>
  <c r="N113" i="38"/>
  <c r="M111" i="39"/>
  <c r="H111" i="38" s="1"/>
  <c r="BX110" i="39"/>
  <c r="AS110" i="38" s="1"/>
  <c r="BS108" i="39"/>
  <c r="H108" i="39"/>
  <c r="BW107" i="39"/>
  <c r="AR107" i="38" s="1"/>
  <c r="AM107" i="39"/>
  <c r="L106" i="39"/>
  <c r="G106" i="38" s="1"/>
  <c r="BX105" i="39"/>
  <c r="BS101" i="39"/>
  <c r="L98" i="39"/>
  <c r="G98" i="38" s="1"/>
  <c r="AQ93" i="39"/>
  <c r="V93" i="38" s="1"/>
  <c r="BT92" i="39"/>
  <c r="N92" i="37" s="1"/>
  <c r="BC92" i="39"/>
  <c r="AM92" i="39"/>
  <c r="BW90" i="39"/>
  <c r="AR90" i="38" s="1"/>
  <c r="BT89" i="39"/>
  <c r="N89" i="37" s="1"/>
  <c r="L87" i="39"/>
  <c r="G87" i="38" s="1"/>
  <c r="AQ85" i="39"/>
  <c r="AQ81" i="39"/>
  <c r="V81" i="38" s="1"/>
  <c r="L79" i="39"/>
  <c r="G79" i="38" s="1"/>
  <c r="O78" i="38"/>
  <c r="AR76" i="39"/>
  <c r="W76" i="38" s="1"/>
  <c r="AM75" i="39"/>
  <c r="AN71" i="39"/>
  <c r="I71" i="37" s="1"/>
  <c r="N71" i="38"/>
  <c r="H70" i="39"/>
  <c r="H63" i="39"/>
  <c r="BW62" i="39"/>
  <c r="AR62" i="38" s="1"/>
  <c r="AM62" i="39"/>
  <c r="BS61" i="39"/>
  <c r="L61" i="39"/>
  <c r="G61" i="38" s="1"/>
  <c r="H60" i="39"/>
  <c r="M55" i="39"/>
  <c r="AR52" i="39"/>
  <c r="W52" i="38" s="1"/>
  <c r="AR46" i="39"/>
  <c r="W46" i="38" s="1"/>
  <c r="N46" i="38"/>
  <c r="BH44" i="39"/>
  <c r="AH44" i="38" s="1"/>
  <c r="O43" i="38"/>
  <c r="BS14" i="39"/>
  <c r="BW14" i="39"/>
  <c r="AR14" i="38" s="1"/>
  <c r="H13" i="39"/>
  <c r="L13" i="39"/>
  <c r="G13" i="38" s="1"/>
  <c r="L11" i="39"/>
  <c r="G11" i="38" s="1"/>
  <c r="N99" i="38"/>
  <c r="AN176" i="39"/>
  <c r="I176" i="37" s="1"/>
  <c r="N176" i="38"/>
  <c r="AQ160" i="39"/>
  <c r="V160" i="38" s="1"/>
  <c r="N160" i="38"/>
  <c r="BG155" i="39"/>
  <c r="AG155" i="38" s="1"/>
  <c r="H152" i="39"/>
  <c r="O150" i="38"/>
  <c r="O149" i="38"/>
  <c r="AR143" i="39"/>
  <c r="W143" i="38" s="1"/>
  <c r="M143" i="39"/>
  <c r="H143" i="38" s="1"/>
  <c r="H142" i="39"/>
  <c r="H141" i="39"/>
  <c r="AQ139" i="39"/>
  <c r="V139" i="38" s="1"/>
  <c r="O138" i="38"/>
  <c r="BC119" i="39"/>
  <c r="O112" i="38"/>
  <c r="BT106" i="39"/>
  <c r="AO106" i="38" s="1"/>
  <c r="BD106" i="39"/>
  <c r="AM95" i="39"/>
  <c r="BS92" i="39"/>
  <c r="M86" i="39"/>
  <c r="H86" i="38" s="1"/>
  <c r="BX85" i="39"/>
  <c r="AS85" i="38" s="1"/>
  <c r="BG85" i="39"/>
  <c r="AG85" i="38" s="1"/>
  <c r="AK85" i="38" s="1"/>
  <c r="AM83" i="39"/>
  <c r="BT82" i="39"/>
  <c r="N82" i="37" s="1"/>
  <c r="BG82" i="39"/>
  <c r="AG82" i="38" s="1"/>
  <c r="H82" i="39"/>
  <c r="I80" i="39"/>
  <c r="D80" i="37" s="1"/>
  <c r="BG73" i="39"/>
  <c r="AG73" i="38" s="1"/>
  <c r="AM72" i="39"/>
  <c r="AM71" i="39"/>
  <c r="L66" i="39"/>
  <c r="G66" i="38" s="1"/>
  <c r="BC58" i="39"/>
  <c r="BG56" i="39"/>
  <c r="AG56" i="38" s="1"/>
  <c r="BS52" i="39"/>
  <c r="BG50" i="39"/>
  <c r="AG50" i="38" s="1"/>
  <c r="BC49" i="39"/>
  <c r="AM48" i="39"/>
  <c r="BC32" i="39"/>
  <c r="BG32" i="39"/>
  <c r="AG32" i="38" s="1"/>
  <c r="BW186" i="39"/>
  <c r="BG185" i="39"/>
  <c r="AG185" i="38" s="1"/>
  <c r="O183" i="38"/>
  <c r="M182" i="39"/>
  <c r="H182" i="38" s="1"/>
  <c r="AR180" i="39"/>
  <c r="N180" i="38"/>
  <c r="BC177" i="39"/>
  <c r="AM176" i="39"/>
  <c r="BG174" i="39"/>
  <c r="AG174" i="38" s="1"/>
  <c r="BG171" i="39"/>
  <c r="AG171" i="38" s="1"/>
  <c r="M168" i="39"/>
  <c r="H168" i="38" s="1"/>
  <c r="BW166" i="39"/>
  <c r="AR166" i="38" s="1"/>
  <c r="H166" i="39"/>
  <c r="O165" i="38"/>
  <c r="O157" i="38"/>
  <c r="O154" i="38"/>
  <c r="O152" i="38"/>
  <c r="O141" i="38"/>
  <c r="O136" i="38"/>
  <c r="BW130" i="39"/>
  <c r="AR130" i="38" s="1"/>
  <c r="L129" i="39"/>
  <c r="G129" i="38" s="1"/>
  <c r="O128" i="38"/>
  <c r="O126" i="38"/>
  <c r="M125" i="39"/>
  <c r="H125" i="38" s="1"/>
  <c r="BT124" i="39"/>
  <c r="AO124" i="38" s="1"/>
  <c r="BC124" i="39"/>
  <c r="AQ123" i="39"/>
  <c r="V123" i="38" s="1"/>
  <c r="BC121" i="39"/>
  <c r="M119" i="39"/>
  <c r="H119" i="38" s="1"/>
  <c r="BX118" i="39"/>
  <c r="BH118" i="39"/>
  <c r="AH118" i="38" s="1"/>
  <c r="BH112" i="39"/>
  <c r="AH112" i="38" s="1"/>
  <c r="O111" i="38"/>
  <c r="O108" i="38"/>
  <c r="O103" i="38"/>
  <c r="AM101" i="39"/>
  <c r="AM100" i="39"/>
  <c r="AR98" i="39"/>
  <c r="W98" i="38" s="1"/>
  <c r="N98" i="38"/>
  <c r="BD96" i="39"/>
  <c r="S96" i="37" s="1"/>
  <c r="BC94" i="39"/>
  <c r="BG93" i="39"/>
  <c r="AG93" i="38" s="1"/>
  <c r="L92" i="39"/>
  <c r="G92" i="38" s="1"/>
  <c r="BD84" i="39"/>
  <c r="AD84" i="38" s="1"/>
  <c r="AQ84" i="39"/>
  <c r="V84" i="38" s="1"/>
  <c r="O79" i="38"/>
  <c r="AM78" i="39"/>
  <c r="AQ77" i="39"/>
  <c r="V77" i="38" s="1"/>
  <c r="BW75" i="39"/>
  <c r="AR75" i="38" s="1"/>
  <c r="BH71" i="39"/>
  <c r="AH71" i="38" s="1"/>
  <c r="O67" i="38"/>
  <c r="O66" i="38"/>
  <c r="O64" i="38"/>
  <c r="AR61" i="39"/>
  <c r="W61" i="38" s="1"/>
  <c r="N61" i="38"/>
  <c r="O60" i="38"/>
  <c r="BT56" i="39"/>
  <c r="I50" i="39"/>
  <c r="D50" i="37" s="1"/>
  <c r="I45" i="39"/>
  <c r="BG44" i="39"/>
  <c r="BD43" i="39"/>
  <c r="S43" i="37" s="1"/>
  <c r="N17" i="38"/>
  <c r="AQ17" i="39"/>
  <c r="V17" i="38" s="1"/>
  <c r="BS11" i="39"/>
  <c r="BT11" i="39"/>
  <c r="N11" i="37" s="1"/>
  <c r="AR60" i="39"/>
  <c r="W60" i="38" s="1"/>
  <c r="N60" i="38"/>
  <c r="BS40" i="39"/>
  <c r="BG39" i="39"/>
  <c r="AG39" i="38" s="1"/>
  <c r="O39" i="38"/>
  <c r="L36" i="39"/>
  <c r="G36" i="38" s="1"/>
  <c r="O33" i="38"/>
  <c r="O25" i="38"/>
  <c r="BX22" i="39"/>
  <c r="AS22" i="38" s="1"/>
  <c r="BC22" i="39"/>
  <c r="AQ21" i="39"/>
  <c r="V21" i="38" s="1"/>
  <c r="AQ20" i="39"/>
  <c r="V20" i="38" s="1"/>
  <c r="BS15" i="39"/>
  <c r="O15" i="38"/>
  <c r="BD12" i="39"/>
  <c r="S12" i="37" s="1"/>
  <c r="O7" i="38"/>
  <c r="AM6" i="39"/>
  <c r="O40" i="38"/>
  <c r="BC30" i="39"/>
  <c r="AQ26" i="39"/>
  <c r="V26" i="38" s="1"/>
  <c r="BS22" i="39"/>
  <c r="BT20" i="39"/>
  <c r="N20" i="37" s="1"/>
  <c r="BG20" i="39"/>
  <c r="AG20" i="38" s="1"/>
  <c r="I17" i="39"/>
  <c r="D17" i="37" s="1"/>
  <c r="AM15" i="39"/>
  <c r="AM8" i="39"/>
  <c r="H6" i="39"/>
  <c r="L43" i="39"/>
  <c r="AQ40" i="39"/>
  <c r="V40" i="38" s="1"/>
  <c r="N40" i="38"/>
  <c r="BD39" i="39"/>
  <c r="S39" i="37" s="1"/>
  <c r="AR37" i="39"/>
  <c r="W37" i="38" s="1"/>
  <c r="N37" i="38"/>
  <c r="H30" i="39"/>
  <c r="H21" i="39"/>
  <c r="L19" i="39"/>
  <c r="G19" i="38" s="1"/>
  <c r="O6" i="38"/>
  <c r="L4" i="39"/>
  <c r="G4" i="38" s="1"/>
  <c r="AM40" i="39"/>
  <c r="M28" i="39"/>
  <c r="H28" i="38" s="1"/>
  <c r="O21" i="38"/>
  <c r="BW20" i="39"/>
  <c r="AR20" i="38" s="1"/>
  <c r="AQ13" i="39"/>
  <c r="V13" i="38" s="1"/>
  <c r="I12" i="39"/>
  <c r="D12" i="37" s="1"/>
  <c r="M7" i="39"/>
  <c r="H7" i="38" s="1"/>
  <c r="BH6" i="39"/>
  <c r="AH6" i="38" s="1"/>
  <c r="BT38" i="39"/>
  <c r="N38" i="37" s="1"/>
  <c r="BG38" i="39"/>
  <c r="AG38" i="38" s="1"/>
  <c r="AM22" i="39"/>
  <c r="AN14" i="39"/>
  <c r="S14" i="38" s="1"/>
  <c r="N14" i="38"/>
  <c r="BW4" i="39"/>
  <c r="AR4" i="38" s="1"/>
  <c r="BD4" i="39"/>
  <c r="S4" i="37" s="1"/>
  <c r="AQ4" i="39"/>
  <c r="V4" i="38" s="1"/>
  <c r="AR40" i="39"/>
  <c r="W40" i="38" s="1"/>
  <c r="M40" i="39"/>
  <c r="H40" i="38" s="1"/>
  <c r="AQ36" i="39"/>
  <c r="V36" i="38" s="1"/>
  <c r="O31" i="38"/>
  <c r="O29" i="38"/>
  <c r="O28" i="38"/>
  <c r="BH22" i="39"/>
  <c r="AH22" i="38" s="1"/>
  <c r="O17" i="38"/>
  <c r="BH16" i="39"/>
  <c r="AH16" i="38" s="1"/>
  <c r="L12" i="39"/>
  <c r="G12" i="38" s="1"/>
  <c r="BX11" i="39"/>
  <c r="AS11" i="38" s="1"/>
  <c r="O11" i="38"/>
  <c r="BX8" i="39"/>
  <c r="AS8" i="38" s="1"/>
  <c r="H8" i="39"/>
  <c r="H7" i="39"/>
  <c r="AM4" i="39"/>
  <c r="BT431" i="39"/>
  <c r="BE409" i="39"/>
  <c r="T409" i="37" s="1"/>
  <c r="BX406" i="39"/>
  <c r="AS406" i="38" s="1"/>
  <c r="BX402" i="39"/>
  <c r="AS402" i="38" s="1"/>
  <c r="AN397" i="39"/>
  <c r="I397" i="37" s="1"/>
  <c r="I396" i="39"/>
  <c r="D396" i="37" s="1"/>
  <c r="BY393" i="39"/>
  <c r="AT393" i="38" s="1"/>
  <c r="AR390" i="39"/>
  <c r="W390" i="38" s="1"/>
  <c r="AR380" i="39"/>
  <c r="W380" i="38" s="1"/>
  <c r="BY351" i="39"/>
  <c r="AT351" i="38" s="1"/>
  <c r="BI351" i="39"/>
  <c r="AI351" i="38" s="1"/>
  <c r="AL351" i="38" s="1"/>
  <c r="AS351" i="39"/>
  <c r="X351" i="38" s="1"/>
  <c r="BX350" i="39"/>
  <c r="AS350" i="38" s="1"/>
  <c r="BY345" i="39"/>
  <c r="AT345" i="38" s="1"/>
  <c r="M334" i="39"/>
  <c r="H334" i="38" s="1"/>
  <c r="AN330" i="39"/>
  <c r="I330" i="37" s="1"/>
  <c r="BD325" i="39"/>
  <c r="M323" i="39"/>
  <c r="H323" i="38" s="1"/>
  <c r="P322" i="38"/>
  <c r="BD319" i="39"/>
  <c r="S319" i="37" s="1"/>
  <c r="I318" i="39"/>
  <c r="D318" i="37" s="1"/>
  <c r="AR316" i="39"/>
  <c r="W316" i="38" s="1"/>
  <c r="N315" i="39"/>
  <c r="I315" i="38" s="1"/>
  <c r="AR305" i="39"/>
  <c r="W305" i="38" s="1"/>
  <c r="BX303" i="39"/>
  <c r="AR300" i="39"/>
  <c r="W300" i="38" s="1"/>
  <c r="AN299" i="39"/>
  <c r="I299" i="37" s="1"/>
  <c r="M298" i="39"/>
  <c r="H298" i="38" s="1"/>
  <c r="L298" i="38" s="1"/>
  <c r="BT295" i="39"/>
  <c r="N295" i="37" s="1"/>
  <c r="AS295" i="39"/>
  <c r="X295" i="38" s="1"/>
  <c r="M294" i="39"/>
  <c r="H294" i="38" s="1"/>
  <c r="AR289" i="39"/>
  <c r="W289" i="38" s="1"/>
  <c r="BX288" i="39"/>
  <c r="CB288" i="39" s="1"/>
  <c r="BT287" i="39"/>
  <c r="N287" i="37" s="1"/>
  <c r="AN284" i="39"/>
  <c r="S284" i="38" s="1"/>
  <c r="AN256" i="39"/>
  <c r="S256" i="38" s="1"/>
  <c r="BI210" i="39"/>
  <c r="AI210" i="38" s="1"/>
  <c r="BD210" i="39"/>
  <c r="S210" i="37" s="1"/>
  <c r="BH210" i="39"/>
  <c r="AH210" i="38" s="1"/>
  <c r="O20" i="38"/>
  <c r="AN20" i="39"/>
  <c r="AR20" i="39"/>
  <c r="W20" i="38" s="1"/>
  <c r="BE9" i="39"/>
  <c r="AE9" i="38" s="1"/>
  <c r="BI9" i="39"/>
  <c r="AI9" i="38" s="1"/>
  <c r="I430" i="39"/>
  <c r="D430" i="37" s="1"/>
  <c r="AR428" i="39"/>
  <c r="W428" i="38" s="1"/>
  <c r="AA428" i="38" s="1"/>
  <c r="AN426" i="39"/>
  <c r="BX420" i="39"/>
  <c r="AS420" i="38" s="1"/>
  <c r="P396" i="38"/>
  <c r="N393" i="39"/>
  <c r="I393" i="38" s="1"/>
  <c r="BE392" i="39"/>
  <c r="T392" i="37" s="1"/>
  <c r="BE389" i="39"/>
  <c r="AE389" i="38" s="1"/>
  <c r="AN389" i="39"/>
  <c r="I389" i="37" s="1"/>
  <c r="AS376" i="39"/>
  <c r="X376" i="38" s="1"/>
  <c r="P367" i="38"/>
  <c r="P365" i="38"/>
  <c r="AN363" i="39"/>
  <c r="I363" i="37" s="1"/>
  <c r="P361" i="38"/>
  <c r="P360" i="38"/>
  <c r="BX357" i="39"/>
  <c r="AS357" i="38" s="1"/>
  <c r="P356" i="38"/>
  <c r="BY354" i="39"/>
  <c r="AT354" i="38" s="1"/>
  <c r="AR346" i="39"/>
  <c r="W346" i="38" s="1"/>
  <c r="AR341" i="39"/>
  <c r="W341" i="38" s="1"/>
  <c r="AR338" i="39"/>
  <c r="W338" i="38" s="1"/>
  <c r="BI330" i="39"/>
  <c r="AI330" i="38" s="1"/>
  <c r="BU325" i="39"/>
  <c r="O325" i="37" s="1"/>
  <c r="AR317" i="39"/>
  <c r="M316" i="39"/>
  <c r="H316" i="38" s="1"/>
  <c r="BY310" i="39"/>
  <c r="AT310" i="38" s="1"/>
  <c r="N309" i="39"/>
  <c r="I309" i="38" s="1"/>
  <c r="M305" i="39"/>
  <c r="H305" i="38" s="1"/>
  <c r="AR304" i="39"/>
  <c r="W304" i="38" s="1"/>
  <c r="Z304" i="38" s="1"/>
  <c r="AN297" i="39"/>
  <c r="S297" i="38" s="1"/>
  <c r="AR295" i="39"/>
  <c r="W295" i="38" s="1"/>
  <c r="J295" i="39"/>
  <c r="BY294" i="39"/>
  <c r="AT294" i="38" s="1"/>
  <c r="M288" i="39"/>
  <c r="H288" i="38" s="1"/>
  <c r="AS286" i="39"/>
  <c r="X286" i="38" s="1"/>
  <c r="AN275" i="39"/>
  <c r="I275" i="37" s="1"/>
  <c r="I274" i="39"/>
  <c r="D274" i="37" s="1"/>
  <c r="BU271" i="39"/>
  <c r="O271" i="37" s="1"/>
  <c r="BH266" i="39"/>
  <c r="AH266" i="38" s="1"/>
  <c r="BX264" i="39"/>
  <c r="AS264" i="38" s="1"/>
  <c r="BX256" i="39"/>
  <c r="AS256" i="38" s="1"/>
  <c r="BH249" i="39"/>
  <c r="AH249" i="38" s="1"/>
  <c r="BI231" i="39"/>
  <c r="AI231" i="38" s="1"/>
  <c r="BH231" i="39"/>
  <c r="AH231" i="38" s="1"/>
  <c r="BD422" i="39"/>
  <c r="S422" i="37" s="1"/>
  <c r="AR419" i="39"/>
  <c r="W419" i="38" s="1"/>
  <c r="BH416" i="39"/>
  <c r="N411" i="39"/>
  <c r="I411" i="38" s="1"/>
  <c r="J404" i="39"/>
  <c r="E404" i="37" s="1"/>
  <c r="BU401" i="39"/>
  <c r="O401" i="37" s="1"/>
  <c r="P394" i="38"/>
  <c r="BU390" i="39"/>
  <c r="O390" i="37" s="1"/>
  <c r="M379" i="39"/>
  <c r="H379" i="38" s="1"/>
  <c r="AR373" i="39"/>
  <c r="W373" i="38" s="1"/>
  <c r="M372" i="39"/>
  <c r="AN351" i="39"/>
  <c r="I351" i="37" s="1"/>
  <c r="AN332" i="39"/>
  <c r="I332" i="37" s="1"/>
  <c r="BY316" i="39"/>
  <c r="AT316" i="38" s="1"/>
  <c r="P315" i="38"/>
  <c r="BE312" i="39"/>
  <c r="T312" i="37" s="1"/>
  <c r="BD306" i="39"/>
  <c r="AD306" i="38" s="1"/>
  <c r="J305" i="39"/>
  <c r="J304" i="39"/>
  <c r="E304" i="37" s="1"/>
  <c r="AN293" i="39"/>
  <c r="I293" i="37" s="1"/>
  <c r="I292" i="39"/>
  <c r="D292" i="37" s="1"/>
  <c r="M289" i="39"/>
  <c r="Q289" i="39" s="1"/>
  <c r="P285" i="38"/>
  <c r="P269" i="38"/>
  <c r="M265" i="39"/>
  <c r="H265" i="38" s="1"/>
  <c r="N253" i="39"/>
  <c r="I253" i="38" s="1"/>
  <c r="BU252" i="39"/>
  <c r="O252" i="37" s="1"/>
  <c r="BT210" i="39"/>
  <c r="N210" i="37" s="1"/>
  <c r="BX210" i="39"/>
  <c r="AS210" i="38" s="1"/>
  <c r="BT131" i="39"/>
  <c r="AO131" i="38" s="1"/>
  <c r="BX131" i="39"/>
  <c r="AS131" i="38" s="1"/>
  <c r="BT96" i="39"/>
  <c r="N96" i="37" s="1"/>
  <c r="BX96" i="39"/>
  <c r="AS96" i="38" s="1"/>
  <c r="BH20" i="39"/>
  <c r="BD20" i="39"/>
  <c r="S20" i="37" s="1"/>
  <c r="BU9" i="39"/>
  <c r="O9" i="37" s="1"/>
  <c r="BY9" i="39"/>
  <c r="AT9" i="38" s="1"/>
  <c r="BH428" i="39"/>
  <c r="AH428" i="38" s="1"/>
  <c r="J428" i="39"/>
  <c r="N418" i="39"/>
  <c r="I418" i="38" s="1"/>
  <c r="BX416" i="39"/>
  <c r="AS416" i="38" s="1"/>
  <c r="BX415" i="39"/>
  <c r="AS415" i="38" s="1"/>
  <c r="AW415" i="38" s="1"/>
  <c r="AR411" i="39"/>
  <c r="W411" i="38" s="1"/>
  <c r="M408" i="39"/>
  <c r="H408" i="38" s="1"/>
  <c r="BT399" i="39"/>
  <c r="N399" i="37" s="1"/>
  <c r="N387" i="39"/>
  <c r="I387" i="38" s="1"/>
  <c r="BH380" i="39"/>
  <c r="AH380" i="38" s="1"/>
  <c r="AO373" i="39"/>
  <c r="J373" i="37" s="1"/>
  <c r="P370" i="38"/>
  <c r="AR367" i="39"/>
  <c r="W367" i="38" s="1"/>
  <c r="AR365" i="39"/>
  <c r="W365" i="38" s="1"/>
  <c r="M349" i="39"/>
  <c r="H349" i="38" s="1"/>
  <c r="BX336" i="39"/>
  <c r="AS336" i="38" s="1"/>
  <c r="BH336" i="39"/>
  <c r="AH336" i="38" s="1"/>
  <c r="BU335" i="39"/>
  <c r="I330" i="39"/>
  <c r="D330" i="37" s="1"/>
  <c r="BI322" i="39"/>
  <c r="AI322" i="38" s="1"/>
  <c r="P310" i="38"/>
  <c r="P295" i="38"/>
  <c r="I289" i="39"/>
  <c r="D289" i="37" s="1"/>
  <c r="BH282" i="39"/>
  <c r="J281" i="39"/>
  <c r="E281" i="37" s="1"/>
  <c r="P263" i="38"/>
  <c r="O247" i="38"/>
  <c r="AR247" i="39"/>
  <c r="W247" i="38" s="1"/>
  <c r="BI226" i="39"/>
  <c r="AI226" i="38" s="1"/>
  <c r="BD226" i="39"/>
  <c r="S226" i="37" s="1"/>
  <c r="AS181" i="38"/>
  <c r="BH137" i="39"/>
  <c r="AH137" i="38" s="1"/>
  <c r="BD137" i="39"/>
  <c r="AD137" i="38" s="1"/>
  <c r="AN82" i="39"/>
  <c r="I82" i="37" s="1"/>
  <c r="AR82" i="39"/>
  <c r="W82" i="38" s="1"/>
  <c r="BY428" i="39"/>
  <c r="AT428" i="38" s="1"/>
  <c r="P427" i="38"/>
  <c r="J423" i="39"/>
  <c r="J413" i="39"/>
  <c r="E413" i="37" s="1"/>
  <c r="BU410" i="39"/>
  <c r="O410" i="37" s="1"/>
  <c r="AN409" i="39"/>
  <c r="S409" i="38" s="1"/>
  <c r="I404" i="39"/>
  <c r="D404" i="37" s="1"/>
  <c r="BU398" i="39"/>
  <c r="AP398" i="38" s="1"/>
  <c r="M396" i="39"/>
  <c r="H396" i="38" s="1"/>
  <c r="BY394" i="39"/>
  <c r="AT394" i="38" s="1"/>
  <c r="BD393" i="39"/>
  <c r="BT392" i="39"/>
  <c r="N392" i="37" s="1"/>
  <c r="BX390" i="39"/>
  <c r="AS390" i="38" s="1"/>
  <c r="BY388" i="39"/>
  <c r="AT388" i="38" s="1"/>
  <c r="BT385" i="39"/>
  <c r="N385" i="37" s="1"/>
  <c r="BD381" i="39"/>
  <c r="S381" i="37" s="1"/>
  <c r="BY380" i="39"/>
  <c r="AT380" i="38" s="1"/>
  <c r="BH368" i="39"/>
  <c r="AH368" i="38" s="1"/>
  <c r="AR359" i="39"/>
  <c r="W359" i="38" s="1"/>
  <c r="J344" i="39"/>
  <c r="E344" i="37" s="1"/>
  <c r="BH343" i="39"/>
  <c r="AH343" i="38" s="1"/>
  <c r="AN339" i="39"/>
  <c r="I339" i="37" s="1"/>
  <c r="M262" i="39"/>
  <c r="H262" i="38" s="1"/>
  <c r="I258" i="39"/>
  <c r="D258" i="37" s="1"/>
  <c r="AN254" i="39"/>
  <c r="I254" i="37" s="1"/>
  <c r="I216" i="39"/>
  <c r="J216" i="39"/>
  <c r="E216" i="37" s="1"/>
  <c r="BY207" i="39"/>
  <c r="AT207" i="38" s="1"/>
  <c r="AX207" i="38" s="1"/>
  <c r="BX207" i="39"/>
  <c r="AS207" i="38" s="1"/>
  <c r="N154" i="39"/>
  <c r="I154" i="38" s="1"/>
  <c r="M154" i="39"/>
  <c r="AN97" i="39"/>
  <c r="I97" i="37" s="1"/>
  <c r="AR97" i="39"/>
  <c r="W97" i="38" s="1"/>
  <c r="O10" i="38"/>
  <c r="AN10" i="39"/>
  <c r="S10" i="38" s="1"/>
  <c r="AO10" i="39"/>
  <c r="J10" i="37" s="1"/>
  <c r="AS10" i="39"/>
  <c r="X10" i="38" s="1"/>
  <c r="J408" i="39"/>
  <c r="E408" i="37" s="1"/>
  <c r="J399" i="39"/>
  <c r="E399" i="37" s="1"/>
  <c r="M387" i="39"/>
  <c r="H387" i="38" s="1"/>
  <c r="BT381" i="39"/>
  <c r="AO381" i="38" s="1"/>
  <c r="P376" i="38"/>
  <c r="P373" i="38"/>
  <c r="AN362" i="39"/>
  <c r="I362" i="37" s="1"/>
  <c r="BY359" i="39"/>
  <c r="AT359" i="38" s="1"/>
  <c r="M357" i="39"/>
  <c r="H357" i="38" s="1"/>
  <c r="J350" i="39"/>
  <c r="E350" i="37" s="1"/>
  <c r="M340" i="39"/>
  <c r="H340" i="38" s="1"/>
  <c r="BD339" i="39"/>
  <c r="S339" i="37" s="1"/>
  <c r="BX335" i="39"/>
  <c r="AS335" i="38" s="1"/>
  <c r="J313" i="39"/>
  <c r="E313" i="37" s="1"/>
  <c r="BE306" i="39"/>
  <c r="T306" i="37" s="1"/>
  <c r="BD305" i="39"/>
  <c r="S305" i="37" s="1"/>
  <c r="AR299" i="39"/>
  <c r="W299" i="38" s="1"/>
  <c r="AR284" i="39"/>
  <c r="W284" i="38" s="1"/>
  <c r="I266" i="39"/>
  <c r="BE263" i="39"/>
  <c r="T263" i="37" s="1"/>
  <c r="AR263" i="39"/>
  <c r="W263" i="38" s="1"/>
  <c r="BD259" i="39"/>
  <c r="S259" i="37" s="1"/>
  <c r="M254" i="39"/>
  <c r="H254" i="38" s="1"/>
  <c r="BI227" i="39"/>
  <c r="AI227" i="38" s="1"/>
  <c r="BH227" i="39"/>
  <c r="AH227" i="38" s="1"/>
  <c r="O211" i="38"/>
  <c r="AN211" i="39"/>
  <c r="BD178" i="39"/>
  <c r="S178" i="37" s="1"/>
  <c r="BI178" i="39"/>
  <c r="AI178" i="38" s="1"/>
  <c r="BD155" i="39"/>
  <c r="S155" i="37" s="1"/>
  <c r="BH155" i="39"/>
  <c r="AH155" i="38" s="1"/>
  <c r="BI105" i="39"/>
  <c r="AI105" i="38" s="1"/>
  <c r="BD105" i="39"/>
  <c r="AD105" i="38" s="1"/>
  <c r="BH105" i="39"/>
  <c r="O91" i="38"/>
  <c r="AN91" i="39"/>
  <c r="I91" i="37" s="1"/>
  <c r="AR91" i="39"/>
  <c r="BI82" i="39"/>
  <c r="AI82" i="38" s="1"/>
  <c r="BD82" i="39"/>
  <c r="AD82" i="38" s="1"/>
  <c r="BH82" i="39"/>
  <c r="AH82" i="38" s="1"/>
  <c r="AN431" i="39"/>
  <c r="AR427" i="39"/>
  <c r="W427" i="38" s="1"/>
  <c r="I423" i="39"/>
  <c r="D423" i="37" s="1"/>
  <c r="BH420" i="39"/>
  <c r="AH420" i="38" s="1"/>
  <c r="M413" i="39"/>
  <c r="H413" i="38" s="1"/>
  <c r="BU406" i="39"/>
  <c r="AP406" i="38" s="1"/>
  <c r="BD401" i="39"/>
  <c r="AD401" i="38" s="1"/>
  <c r="J396" i="39"/>
  <c r="E396" i="37" s="1"/>
  <c r="P390" i="38"/>
  <c r="BI337" i="39"/>
  <c r="AI337" i="38" s="1"/>
  <c r="AR332" i="39"/>
  <c r="W332" i="38" s="1"/>
  <c r="BY321" i="39"/>
  <c r="AT321" i="38" s="1"/>
  <c r="P320" i="38"/>
  <c r="BI319" i="39"/>
  <c r="AI319" i="38" s="1"/>
  <c r="AN317" i="39"/>
  <c r="I317" i="37" s="1"/>
  <c r="P311" i="38"/>
  <c r="BI310" i="39"/>
  <c r="AI310" i="38" s="1"/>
  <c r="AN304" i="39"/>
  <c r="S304" i="38" s="1"/>
  <c r="P300" i="38"/>
  <c r="J298" i="39"/>
  <c r="E298" i="37" s="1"/>
  <c r="BH297" i="39"/>
  <c r="AH297" i="38" s="1"/>
  <c r="BH296" i="39"/>
  <c r="AH296" i="38" s="1"/>
  <c r="AK296" i="38" s="1"/>
  <c r="BD295" i="39"/>
  <c r="S295" i="37" s="1"/>
  <c r="BH292" i="39"/>
  <c r="AH292" i="38" s="1"/>
  <c r="M290" i="39"/>
  <c r="H290" i="38" s="1"/>
  <c r="P289" i="38"/>
  <c r="J289" i="39"/>
  <c r="E289" i="38" s="1"/>
  <c r="BU288" i="39"/>
  <c r="O288" i="37" s="1"/>
  <c r="BH288" i="39"/>
  <c r="AH288" i="38" s="1"/>
  <c r="BY284" i="39"/>
  <c r="AT284" i="38" s="1"/>
  <c r="P281" i="38"/>
  <c r="BT280" i="39"/>
  <c r="BI278" i="39"/>
  <c r="AI278" i="38" s="1"/>
  <c r="AR257" i="39"/>
  <c r="W257" i="38" s="1"/>
  <c r="J254" i="39"/>
  <c r="E254" i="37" s="1"/>
  <c r="AO252" i="39"/>
  <c r="J252" i="37" s="1"/>
  <c r="BE114" i="39"/>
  <c r="AE114" i="38" s="1"/>
  <c r="BI114" i="39"/>
  <c r="AI114" i="38" s="1"/>
  <c r="P428" i="38"/>
  <c r="P426" i="38"/>
  <c r="BD425" i="39"/>
  <c r="S425" i="37" s="1"/>
  <c r="P425" i="38"/>
  <c r="M424" i="39"/>
  <c r="H424" i="38" s="1"/>
  <c r="BD377" i="39"/>
  <c r="S377" i="37" s="1"/>
  <c r="AN376" i="39"/>
  <c r="I376" i="37" s="1"/>
  <c r="AN373" i="39"/>
  <c r="I373" i="37" s="1"/>
  <c r="P372" i="38"/>
  <c r="I372" i="39"/>
  <c r="D372" i="38" s="1"/>
  <c r="BD362" i="39"/>
  <c r="AD362" i="38" s="1"/>
  <c r="P362" i="38"/>
  <c r="AR360" i="39"/>
  <c r="W360" i="38" s="1"/>
  <c r="BX359" i="39"/>
  <c r="AS359" i="38" s="1"/>
  <c r="BU358" i="39"/>
  <c r="O358" i="37" s="1"/>
  <c r="N358" i="39"/>
  <c r="I358" i="38" s="1"/>
  <c r="AN355" i="39"/>
  <c r="BX354" i="39"/>
  <c r="AS354" i="38" s="1"/>
  <c r="BI345" i="39"/>
  <c r="AI345" i="38" s="1"/>
  <c r="BX333" i="39"/>
  <c r="AS333" i="38" s="1"/>
  <c r="BT332" i="39"/>
  <c r="N332" i="37" s="1"/>
  <c r="BI302" i="39"/>
  <c r="AI302" i="38" s="1"/>
  <c r="BX298" i="39"/>
  <c r="AS298" i="38" s="1"/>
  <c r="M297" i="39"/>
  <c r="BU264" i="39"/>
  <c r="O264" i="37" s="1"/>
  <c r="BH264" i="39"/>
  <c r="AH264" i="38" s="1"/>
  <c r="BH263" i="39"/>
  <c r="AH263" i="38" s="1"/>
  <c r="BU256" i="39"/>
  <c r="O256" i="37" s="1"/>
  <c r="AR254" i="39"/>
  <c r="W254" i="38" s="1"/>
  <c r="O231" i="38"/>
  <c r="AN231" i="39"/>
  <c r="S231" i="38" s="1"/>
  <c r="AS231" i="39"/>
  <c r="X231" i="38" s="1"/>
  <c r="N179" i="39"/>
  <c r="I179" i="38" s="1"/>
  <c r="I179" i="39"/>
  <c r="D179" i="37" s="1"/>
  <c r="BU147" i="39"/>
  <c r="O147" i="37" s="1"/>
  <c r="BT147" i="39"/>
  <c r="N147" i="37" s="1"/>
  <c r="BX147" i="39"/>
  <c r="AS147" i="38" s="1"/>
  <c r="BY49" i="39"/>
  <c r="AT49" i="38" s="1"/>
  <c r="BT49" i="39"/>
  <c r="N49" i="37" s="1"/>
  <c r="BX44" i="39"/>
  <c r="AS44" i="38" s="1"/>
  <c r="BT44" i="39"/>
  <c r="N44" i="37" s="1"/>
  <c r="BH10" i="39"/>
  <c r="AH10" i="38" s="1"/>
  <c r="BD10" i="39"/>
  <c r="S10" i="37" s="1"/>
  <c r="I244" i="39"/>
  <c r="D244" i="37" s="1"/>
  <c r="BH243" i="39"/>
  <c r="AH243" i="38" s="1"/>
  <c r="BD231" i="39"/>
  <c r="AR217" i="39"/>
  <c r="W217" i="38" s="1"/>
  <c r="M216" i="39"/>
  <c r="H216" i="38" s="1"/>
  <c r="AR212" i="39"/>
  <c r="W212" i="38" s="1"/>
  <c r="BX211" i="39"/>
  <c r="AS211" i="38" s="1"/>
  <c r="BH211" i="39"/>
  <c r="AH211" i="38" s="1"/>
  <c r="AR211" i="39"/>
  <c r="W211" i="38" s="1"/>
  <c r="BT207" i="39"/>
  <c r="N207" i="37" s="1"/>
  <c r="BU203" i="39"/>
  <c r="O203" i="37" s="1"/>
  <c r="BX201" i="39"/>
  <c r="AS201" i="38" s="1"/>
  <c r="AR195" i="39"/>
  <c r="W195" i="38" s="1"/>
  <c r="BH193" i="39"/>
  <c r="AH193" i="38" s="1"/>
  <c r="BX187" i="39"/>
  <c r="AS187" i="38" s="1"/>
  <c r="BH187" i="39"/>
  <c r="AH187" i="38" s="1"/>
  <c r="AR187" i="39"/>
  <c r="W187" i="38" s="1"/>
  <c r="AR186" i="39"/>
  <c r="W186" i="38" s="1"/>
  <c r="M179" i="39"/>
  <c r="H179" i="38" s="1"/>
  <c r="AN177" i="39"/>
  <c r="S177" i="38" s="1"/>
  <c r="AR171" i="39"/>
  <c r="W171" i="38" s="1"/>
  <c r="AR170" i="39"/>
  <c r="W170" i="38" s="1"/>
  <c r="AN124" i="39"/>
  <c r="I124" i="37" s="1"/>
  <c r="BD123" i="39"/>
  <c r="AD123" i="38" s="1"/>
  <c r="BI119" i="39"/>
  <c r="AI119" i="38" s="1"/>
  <c r="AL119" i="38" s="1"/>
  <c r="AO119" i="39"/>
  <c r="J119" i="37" s="1"/>
  <c r="M117" i="39"/>
  <c r="H117" i="38" s="1"/>
  <c r="L117" i="38" s="1"/>
  <c r="P116" i="38"/>
  <c r="BD99" i="39"/>
  <c r="S99" i="37" s="1"/>
  <c r="M98" i="39"/>
  <c r="H98" i="38" s="1"/>
  <c r="M73" i="39"/>
  <c r="H73" i="38" s="1"/>
  <c r="P69" i="38"/>
  <c r="AN67" i="39"/>
  <c r="I67" i="37" s="1"/>
  <c r="BD63" i="39"/>
  <c r="BH61" i="39"/>
  <c r="AH61" i="38" s="1"/>
  <c r="AR57" i="39"/>
  <c r="W57" i="38" s="1"/>
  <c r="I55" i="39"/>
  <c r="D55" i="37" s="1"/>
  <c r="M50" i="39"/>
  <c r="H50" i="38" s="1"/>
  <c r="M45" i="39"/>
  <c r="H45" i="38" s="1"/>
  <c r="N43" i="39"/>
  <c r="I43" i="38" s="1"/>
  <c r="P27" i="38"/>
  <c r="AN22" i="39"/>
  <c r="BE21" i="39"/>
  <c r="T21" i="37" s="1"/>
  <c r="BE18" i="39"/>
  <c r="T18" i="37" s="1"/>
  <c r="BI14" i="39"/>
  <c r="AI14" i="38" s="1"/>
  <c r="BY10" i="39"/>
  <c r="AT10" i="38" s="1"/>
  <c r="AN4" i="39"/>
  <c r="I4" i="37" s="1"/>
  <c r="N242" i="39"/>
  <c r="I242" i="38" s="1"/>
  <c r="P240" i="38"/>
  <c r="M234" i="39"/>
  <c r="H234" i="38" s="1"/>
  <c r="M227" i="39"/>
  <c r="H227" i="38" s="1"/>
  <c r="AN224" i="39"/>
  <c r="I224" i="37" s="1"/>
  <c r="P208" i="38"/>
  <c r="BX204" i="39"/>
  <c r="AS204" i="38" s="1"/>
  <c r="AN204" i="39"/>
  <c r="I204" i="37" s="1"/>
  <c r="BT203" i="39"/>
  <c r="N203" i="37" s="1"/>
  <c r="AN203" i="39"/>
  <c r="I203" i="37" s="1"/>
  <c r="M202" i="39"/>
  <c r="H202" i="38" s="1"/>
  <c r="AN201" i="39"/>
  <c r="I201" i="37" s="1"/>
  <c r="BY198" i="39"/>
  <c r="P196" i="38"/>
  <c r="I196" i="39"/>
  <c r="D196" i="37" s="1"/>
  <c r="J194" i="39"/>
  <c r="E194" i="37" s="1"/>
  <c r="P192" i="38"/>
  <c r="AN186" i="39"/>
  <c r="I186" i="37" s="1"/>
  <c r="BH185" i="39"/>
  <c r="N180" i="39"/>
  <c r="I180" i="38" s="1"/>
  <c r="P161" i="38"/>
  <c r="P154" i="38"/>
  <c r="I149" i="39"/>
  <c r="D149" i="37" s="1"/>
  <c r="AR147" i="39"/>
  <c r="W147" i="38" s="1"/>
  <c r="AO140" i="39"/>
  <c r="J140" i="37" s="1"/>
  <c r="J137" i="39"/>
  <c r="E137" i="38" s="1"/>
  <c r="N134" i="39"/>
  <c r="I134" i="38" s="1"/>
  <c r="AN130" i="39"/>
  <c r="I130" i="37" s="1"/>
  <c r="N113" i="39"/>
  <c r="I113" i="38" s="1"/>
  <c r="N107" i="39"/>
  <c r="I107" i="38" s="1"/>
  <c r="AN106" i="39"/>
  <c r="I106" i="37" s="1"/>
  <c r="BY103" i="39"/>
  <c r="AT103" i="38" s="1"/>
  <c r="N103" i="39"/>
  <c r="I103" i="38" s="1"/>
  <c r="BX97" i="39"/>
  <c r="AR89" i="39"/>
  <c r="W89" i="38" s="1"/>
  <c r="P83" i="38"/>
  <c r="BH76" i="39"/>
  <c r="AH76" i="38" s="1"/>
  <c r="AL76" i="38" s="1"/>
  <c r="AR74" i="39"/>
  <c r="W74" i="38" s="1"/>
  <c r="BX50" i="39"/>
  <c r="AS50" i="38" s="1"/>
  <c r="J49" i="39"/>
  <c r="E49" i="38" s="1"/>
  <c r="BU48" i="39"/>
  <c r="AP48" i="38" s="1"/>
  <c r="P45" i="38"/>
  <c r="BE36" i="39"/>
  <c r="T36" i="37" s="1"/>
  <c r="P25" i="38"/>
  <c r="J19" i="39"/>
  <c r="E19" i="37" s="1"/>
  <c r="I18" i="39"/>
  <c r="D18" i="37" s="1"/>
  <c r="BY15" i="39"/>
  <c r="AT15" i="38" s="1"/>
  <c r="P8" i="38"/>
  <c r="J4" i="39"/>
  <c r="E4" i="38" s="1"/>
  <c r="BE224" i="39"/>
  <c r="T224" i="37" s="1"/>
  <c r="AN210" i="39"/>
  <c r="I210" i="37" s="1"/>
  <c r="P250" i="38"/>
  <c r="M242" i="39"/>
  <c r="H242" i="38" s="1"/>
  <c r="BI240" i="39"/>
  <c r="AI240" i="38" s="1"/>
  <c r="AR240" i="39"/>
  <c r="W240" i="38" s="1"/>
  <c r="BY235" i="39"/>
  <c r="AT235" i="38" s="1"/>
  <c r="AR228" i="39"/>
  <c r="W228" i="38" s="1"/>
  <c r="M226" i="39"/>
  <c r="H226" i="38" s="1"/>
  <c r="BX225" i="39"/>
  <c r="AS225" i="38" s="1"/>
  <c r="BH220" i="39"/>
  <c r="AH220" i="38" s="1"/>
  <c r="BH217" i="39"/>
  <c r="AH217" i="38" s="1"/>
  <c r="BU209" i="39"/>
  <c r="AP209" i="38" s="1"/>
  <c r="BE201" i="39"/>
  <c r="T201" i="37" s="1"/>
  <c r="AR196" i="39"/>
  <c r="AN193" i="39"/>
  <c r="I193" i="37" s="1"/>
  <c r="AR192" i="39"/>
  <c r="W192" i="38" s="1"/>
  <c r="BT189" i="39"/>
  <c r="N189" i="37" s="1"/>
  <c r="BH188" i="39"/>
  <c r="AH188" i="38" s="1"/>
  <c r="BD184" i="39"/>
  <c r="S184" i="37" s="1"/>
  <c r="M181" i="39"/>
  <c r="H181" i="38" s="1"/>
  <c r="M180" i="39"/>
  <c r="I175" i="39"/>
  <c r="BE169" i="39"/>
  <c r="T169" i="37" s="1"/>
  <c r="AR161" i="39"/>
  <c r="W161" i="38" s="1"/>
  <c r="AR154" i="39"/>
  <c r="W154" i="38" s="1"/>
  <c r="BX148" i="39"/>
  <c r="BX146" i="39"/>
  <c r="AS146" i="38" s="1"/>
  <c r="AN142" i="39"/>
  <c r="I142" i="37" s="1"/>
  <c r="BD139" i="39"/>
  <c r="S139" i="37" s="1"/>
  <c r="BX120" i="39"/>
  <c r="AS120" i="38" s="1"/>
  <c r="BH83" i="39"/>
  <c r="AH83" i="38" s="1"/>
  <c r="AR83" i="39"/>
  <c r="W83" i="38" s="1"/>
  <c r="P67" i="38"/>
  <c r="I67" i="39"/>
  <c r="D67" i="38" s="1"/>
  <c r="BT51" i="39"/>
  <c r="N51" i="37" s="1"/>
  <c r="I44" i="39"/>
  <c r="D44" i="38" s="1"/>
  <c r="BT40" i="39"/>
  <c r="BE37" i="39"/>
  <c r="T37" i="37" s="1"/>
  <c r="AN28" i="39"/>
  <c r="I28" i="37" s="1"/>
  <c r="BU25" i="39"/>
  <c r="O25" i="37" s="1"/>
  <c r="AN21" i="39"/>
  <c r="I21" i="37" s="1"/>
  <c r="M17" i="39"/>
  <c r="H17" i="38" s="1"/>
  <c r="AR13" i="39"/>
  <c r="AN8" i="39"/>
  <c r="I8" i="37" s="1"/>
  <c r="BI7" i="39"/>
  <c r="AI7" i="38" s="1"/>
  <c r="P249" i="38"/>
  <c r="BU234" i="39"/>
  <c r="O234" i="37" s="1"/>
  <c r="BU224" i="39"/>
  <c r="O224" i="37" s="1"/>
  <c r="BD224" i="39"/>
  <c r="S224" i="37" s="1"/>
  <c r="BT223" i="39"/>
  <c r="N223" i="37" s="1"/>
  <c r="I223" i="39"/>
  <c r="D223" i="37" s="1"/>
  <c r="I221" i="39"/>
  <c r="D221" i="37" s="1"/>
  <c r="BI214" i="39"/>
  <c r="AI214" i="38" s="1"/>
  <c r="BD212" i="39"/>
  <c r="S212" i="37" s="1"/>
  <c r="N192" i="39"/>
  <c r="I192" i="38" s="1"/>
  <c r="AO186" i="39"/>
  <c r="J186" i="37" s="1"/>
  <c r="M183" i="39"/>
  <c r="H183" i="38" s="1"/>
  <c r="AN179" i="39"/>
  <c r="S179" i="38" s="1"/>
  <c r="M171" i="39"/>
  <c r="H171" i="38" s="1"/>
  <c r="BX165" i="39"/>
  <c r="AS165" i="38" s="1"/>
  <c r="P152" i="38"/>
  <c r="BU130" i="39"/>
  <c r="O130" i="37" s="1"/>
  <c r="BE130" i="39"/>
  <c r="T130" i="37" s="1"/>
  <c r="AR125" i="39"/>
  <c r="W125" i="38" s="1"/>
  <c r="AR124" i="39"/>
  <c r="W124" i="38" s="1"/>
  <c r="BX121" i="39"/>
  <c r="AS121" i="38" s="1"/>
  <c r="P110" i="38"/>
  <c r="P107" i="38"/>
  <c r="BE106" i="39"/>
  <c r="T106" i="37" s="1"/>
  <c r="BU89" i="39"/>
  <c r="O89" i="37" s="1"/>
  <c r="BD87" i="39"/>
  <c r="AD87" i="38" s="1"/>
  <c r="BH81" i="39"/>
  <c r="AH81" i="38" s="1"/>
  <c r="BX79" i="39"/>
  <c r="AS79" i="38" s="1"/>
  <c r="P79" i="38"/>
  <c r="BX74" i="39"/>
  <c r="AS74" i="38" s="1"/>
  <c r="AN74" i="39"/>
  <c r="N74" i="39"/>
  <c r="I74" i="38" s="1"/>
  <c r="L74" i="38" s="1"/>
  <c r="AN57" i="39"/>
  <c r="I57" i="37" s="1"/>
  <c r="BU47" i="39"/>
  <c r="AP47" i="38" s="1"/>
  <c r="J47" i="39"/>
  <c r="E47" i="37" s="1"/>
  <c r="AR45" i="39"/>
  <c r="W45" i="38" s="1"/>
  <c r="BX4" i="39"/>
  <c r="M232" i="39"/>
  <c r="BT226" i="39"/>
  <c r="P222" i="38"/>
  <c r="P218" i="38"/>
  <c r="N213" i="39"/>
  <c r="I213" i="38" s="1"/>
  <c r="BX209" i="39"/>
  <c r="AS209" i="38" s="1"/>
  <c r="BT199" i="39"/>
  <c r="N199" i="37" s="1"/>
  <c r="I198" i="39"/>
  <c r="D198" i="37" s="1"/>
  <c r="P193" i="38"/>
  <c r="BU192" i="39"/>
  <c r="O192" i="37" s="1"/>
  <c r="I192" i="39"/>
  <c r="D192" i="37" s="1"/>
  <c r="BD169" i="39"/>
  <c r="S169" i="37" s="1"/>
  <c r="BX138" i="39"/>
  <c r="AS138" i="38" s="1"/>
  <c r="BE131" i="39"/>
  <c r="T131" i="37" s="1"/>
  <c r="P123" i="38"/>
  <c r="M122" i="39"/>
  <c r="H122" i="38" s="1"/>
  <c r="P102" i="38"/>
  <c r="P99" i="38"/>
  <c r="BE98" i="39"/>
  <c r="T98" i="37" s="1"/>
  <c r="AS98" i="39"/>
  <c r="X98" i="38" s="1"/>
  <c r="J97" i="39"/>
  <c r="E97" i="37" s="1"/>
  <c r="BE96" i="39"/>
  <c r="T96" i="37" s="1"/>
  <c r="BD93" i="39"/>
  <c r="S93" i="37" s="1"/>
  <c r="N91" i="39"/>
  <c r="I91" i="38" s="1"/>
  <c r="AN89" i="39"/>
  <c r="I89" i="37" s="1"/>
  <c r="I86" i="39"/>
  <c r="N85" i="39"/>
  <c r="I85" i="38" s="1"/>
  <c r="J81" i="39"/>
  <c r="E81" i="37" s="1"/>
  <c r="AO68" i="39"/>
  <c r="J68" i="37" s="1"/>
  <c r="BX56" i="39"/>
  <c r="AS56" i="38" s="1"/>
  <c r="M49" i="39"/>
  <c r="H49" i="38" s="1"/>
  <c r="AR21" i="39"/>
  <c r="BU11" i="39"/>
  <c r="P6" i="38"/>
  <c r="BE5" i="39"/>
  <c r="T5" i="37" s="1"/>
  <c r="BD250" i="39"/>
  <c r="AD250" i="38" s="1"/>
  <c r="N250" i="39"/>
  <c r="I250" i="38" s="1"/>
  <c r="P247" i="38"/>
  <c r="AR246" i="39"/>
  <c r="W246" i="38" s="1"/>
  <c r="N244" i="39"/>
  <c r="I244" i="38" s="1"/>
  <c r="BI243" i="39"/>
  <c r="AI243" i="38" s="1"/>
  <c r="AS235" i="39"/>
  <c r="X235" i="38" s="1"/>
  <c r="BT234" i="39"/>
  <c r="N234" i="37" s="1"/>
  <c r="P225" i="38"/>
  <c r="BU219" i="39"/>
  <c r="AP219" i="38" s="1"/>
  <c r="N216" i="39"/>
  <c r="I216" i="38" s="1"/>
  <c r="P212" i="38"/>
  <c r="BE211" i="39"/>
  <c r="AE211" i="38" s="1"/>
  <c r="P211" i="38"/>
  <c r="M211" i="39"/>
  <c r="H211" i="38" s="1"/>
  <c r="AR204" i="39"/>
  <c r="W204" i="38" s="1"/>
  <c r="BX203" i="39"/>
  <c r="AS203" i="38" s="1"/>
  <c r="BH203" i="39"/>
  <c r="AH203" i="38" s="1"/>
  <c r="AR203" i="39"/>
  <c r="W203" i="38" s="1"/>
  <c r="BX200" i="39"/>
  <c r="AS200" i="38" s="1"/>
  <c r="M200" i="39"/>
  <c r="H200" i="38" s="1"/>
  <c r="P199" i="38"/>
  <c r="AN196" i="39"/>
  <c r="I196" i="37" s="1"/>
  <c r="BI190" i="39"/>
  <c r="AI190" i="38" s="1"/>
  <c r="AR185" i="39"/>
  <c r="W185" i="38" s="1"/>
  <c r="BT183" i="39"/>
  <c r="N183" i="37" s="1"/>
  <c r="I180" i="39"/>
  <c r="D180" i="38" s="1"/>
  <c r="M175" i="39"/>
  <c r="H175" i="38" s="1"/>
  <c r="L175" i="38" s="1"/>
  <c r="BT169" i="39"/>
  <c r="BT163" i="39"/>
  <c r="N163" i="37" s="1"/>
  <c r="I163" i="39"/>
  <c r="D163" i="38" s="1"/>
  <c r="AN158" i="39"/>
  <c r="S158" i="38" s="1"/>
  <c r="BE155" i="39"/>
  <c r="T155" i="37" s="1"/>
  <c r="BU131" i="39"/>
  <c r="AP131" i="38" s="1"/>
  <c r="BE123" i="39"/>
  <c r="AE123" i="38" s="1"/>
  <c r="J122" i="39"/>
  <c r="E122" i="37" s="1"/>
  <c r="BI112" i="39"/>
  <c r="AN107" i="39"/>
  <c r="I107" i="37" s="1"/>
  <c r="AR106" i="39"/>
  <c r="W106" i="38" s="1"/>
  <c r="J103" i="39"/>
  <c r="E103" i="37" s="1"/>
  <c r="P97" i="38"/>
  <c r="BU96" i="39"/>
  <c r="O96" i="37" s="1"/>
  <c r="BD83" i="39"/>
  <c r="S83" i="37" s="1"/>
  <c r="AN83" i="39"/>
  <c r="I83" i="37" s="1"/>
  <c r="BU82" i="39"/>
  <c r="O82" i="37" s="1"/>
  <c r="P82" i="38"/>
  <c r="J73" i="39"/>
  <c r="E73" i="38" s="1"/>
  <c r="AN69" i="39"/>
  <c r="S69" i="38" s="1"/>
  <c r="I59" i="39"/>
  <c r="D59" i="37" s="1"/>
  <c r="I49" i="39"/>
  <c r="D49" i="38" s="1"/>
  <c r="P48" i="38"/>
  <c r="AN46" i="39"/>
  <c r="S46" i="38" s="1"/>
  <c r="N45" i="39"/>
  <c r="I45" i="38" s="1"/>
  <c r="BI40" i="39"/>
  <c r="AI40" i="38" s="1"/>
  <c r="P22" i="38"/>
  <c r="BD18" i="39"/>
  <c r="S18" i="37" s="1"/>
  <c r="M18" i="39"/>
  <c r="H18" i="38" s="1"/>
  <c r="BT16" i="39"/>
  <c r="N16" i="37" s="1"/>
  <c r="P11" i="38"/>
  <c r="P10" i="38"/>
  <c r="EJ119" i="11"/>
  <c r="CZ119" i="9" s="1"/>
  <c r="EJ111" i="11"/>
  <c r="DP15" i="11"/>
  <c r="DT44" i="11"/>
  <c r="DT29" i="11"/>
  <c r="DQ103" i="11"/>
  <c r="DP5" i="11"/>
  <c r="FA112" i="11"/>
  <c r="DP138" i="11"/>
  <c r="DT74" i="11"/>
  <c r="CZ42" i="11"/>
  <c r="DQ4" i="11"/>
  <c r="EL128" i="11"/>
  <c r="DU123" i="11"/>
  <c r="EG122" i="11"/>
  <c r="EK98" i="11"/>
  <c r="DV109" i="11"/>
  <c r="DE115" i="11"/>
  <c r="DU58" i="11"/>
  <c r="D408" i="37"/>
  <c r="D408" i="38"/>
  <c r="D400" i="37"/>
  <c r="D400" i="38"/>
  <c r="D361" i="38"/>
  <c r="D382" i="37"/>
  <c r="D382" i="38"/>
  <c r="N343" i="37"/>
  <c r="AO343" i="38"/>
  <c r="O202" i="38"/>
  <c r="AN202" i="39"/>
  <c r="AR202" i="39"/>
  <c r="O181" i="38"/>
  <c r="AN181" i="39"/>
  <c r="AR430" i="39"/>
  <c r="BX427" i="39"/>
  <c r="AS427" i="38" s="1"/>
  <c r="BT426" i="39"/>
  <c r="I425" i="39"/>
  <c r="M419" i="39"/>
  <c r="H419" i="38" s="1"/>
  <c r="BU415" i="39"/>
  <c r="O415" i="37" s="1"/>
  <c r="AN413" i="39"/>
  <c r="BY412" i="39"/>
  <c r="AT412" i="38" s="1"/>
  <c r="AH410" i="38"/>
  <c r="BX409" i="39"/>
  <c r="AS409" i="38" s="1"/>
  <c r="AD409" i="38"/>
  <c r="M400" i="39"/>
  <c r="H400" i="38" s="1"/>
  <c r="P398" i="38"/>
  <c r="AR394" i="39"/>
  <c r="W394" i="38" s="1"/>
  <c r="N393" i="37"/>
  <c r="AO393" i="38"/>
  <c r="P393" i="38"/>
  <c r="BU392" i="39"/>
  <c r="O392" i="37" s="1"/>
  <c r="AN392" i="39"/>
  <c r="BE390" i="39"/>
  <c r="T390" i="37" s="1"/>
  <c r="AN390" i="39"/>
  <c r="N389" i="39"/>
  <c r="I389" i="38" s="1"/>
  <c r="L389" i="38" s="1"/>
  <c r="I388" i="39"/>
  <c r="BI385" i="39"/>
  <c r="AI385" i="38" s="1"/>
  <c r="BD384" i="39"/>
  <c r="P382" i="38"/>
  <c r="BU381" i="39"/>
  <c r="O381" i="37" s="1"/>
  <c r="AN381" i="39"/>
  <c r="BY377" i="39"/>
  <c r="AT377" i="38" s="1"/>
  <c r="BT376" i="39"/>
  <c r="BD376" i="39"/>
  <c r="P375" i="38"/>
  <c r="I375" i="39"/>
  <c r="BH374" i="39"/>
  <c r="AH374" i="38" s="1"/>
  <c r="BT373" i="39"/>
  <c r="P371" i="38"/>
  <c r="M371" i="39"/>
  <c r="H371" i="38" s="1"/>
  <c r="BY369" i="39"/>
  <c r="AT369" i="38" s="1"/>
  <c r="P368" i="38"/>
  <c r="BH367" i="39"/>
  <c r="AH367" i="38" s="1"/>
  <c r="BE363" i="39"/>
  <c r="T363" i="37" s="1"/>
  <c r="P363" i="38"/>
  <c r="AR362" i="39"/>
  <c r="W362" i="38" s="1"/>
  <c r="M361" i="39"/>
  <c r="H361" i="38" s="1"/>
  <c r="O352" i="38"/>
  <c r="AR352" i="39"/>
  <c r="BT346" i="39"/>
  <c r="I345" i="39"/>
  <c r="O335" i="38"/>
  <c r="AN335" i="39"/>
  <c r="O331" i="38"/>
  <c r="AN331" i="39"/>
  <c r="BI327" i="39"/>
  <c r="AI327" i="38" s="1"/>
  <c r="O296" i="38"/>
  <c r="AO296" i="39"/>
  <c r="J296" i="37" s="1"/>
  <c r="BI290" i="39"/>
  <c r="AI290" i="38" s="1"/>
  <c r="BD290" i="39"/>
  <c r="BH290" i="39"/>
  <c r="AH290" i="38" s="1"/>
  <c r="BY242" i="39"/>
  <c r="BU242" i="39"/>
  <c r="O227" i="38"/>
  <c r="AR227" i="39"/>
  <c r="W227" i="38" s="1"/>
  <c r="AN227" i="39"/>
  <c r="O215" i="38"/>
  <c r="AR215" i="39"/>
  <c r="W215" i="38" s="1"/>
  <c r="AO184" i="39"/>
  <c r="J184" i="37" s="1"/>
  <c r="O184" i="38"/>
  <c r="AS184" i="39"/>
  <c r="X184" i="38" s="1"/>
  <c r="AN184" i="39"/>
  <c r="O169" i="38"/>
  <c r="AR169" i="39"/>
  <c r="W169" i="38" s="1"/>
  <c r="N168" i="37"/>
  <c r="AO168" i="38"/>
  <c r="N166" i="37"/>
  <c r="AO166" i="38"/>
  <c r="BD164" i="39"/>
  <c r="BH164" i="39"/>
  <c r="AS164" i="39"/>
  <c r="X164" i="38" s="1"/>
  <c r="O164" i="38"/>
  <c r="AR164" i="39"/>
  <c r="AN164" i="39"/>
  <c r="AO164" i="39"/>
  <c r="J164" i="37" s="1"/>
  <c r="AN432" i="39"/>
  <c r="I431" i="39"/>
  <c r="BH430" i="39"/>
  <c r="AH430" i="38" s="1"/>
  <c r="BH429" i="39"/>
  <c r="AH429" i="38" s="1"/>
  <c r="P429" i="38"/>
  <c r="BX428" i="39"/>
  <c r="AS428" i="38" s="1"/>
  <c r="BE424" i="39"/>
  <c r="T424" i="37" s="1"/>
  <c r="P424" i="38"/>
  <c r="P423" i="38"/>
  <c r="BU422" i="39"/>
  <c r="AP422" i="38" s="1"/>
  <c r="AR421" i="39"/>
  <c r="W421" i="38" s="1"/>
  <c r="J421" i="39"/>
  <c r="E421" i="37" s="1"/>
  <c r="BX419" i="39"/>
  <c r="AS419" i="38" s="1"/>
  <c r="BT418" i="39"/>
  <c r="AR418" i="39"/>
  <c r="W418" i="38" s="1"/>
  <c r="I418" i="39"/>
  <c r="BT415" i="39"/>
  <c r="BE414" i="39"/>
  <c r="T414" i="37" s="1"/>
  <c r="AR414" i="39"/>
  <c r="W414" i="38" s="1"/>
  <c r="AS409" i="39"/>
  <c r="X409" i="38" s="1"/>
  <c r="P407" i="38"/>
  <c r="BE406" i="39"/>
  <c r="AE406" i="38" s="1"/>
  <c r="N405" i="39"/>
  <c r="I405" i="38" s="1"/>
  <c r="AR403" i="39"/>
  <c r="W403" i="38" s="1"/>
  <c r="N403" i="39"/>
  <c r="I403" i="38" s="1"/>
  <c r="BE401" i="39"/>
  <c r="T401" i="37" s="1"/>
  <c r="P399" i="38"/>
  <c r="BI393" i="39"/>
  <c r="AI393" i="38" s="1"/>
  <c r="S392" i="37"/>
  <c r="AD392" i="38"/>
  <c r="P391" i="38"/>
  <c r="BD390" i="39"/>
  <c r="BU389" i="39"/>
  <c r="O389" i="37" s="1"/>
  <c r="AD389" i="38"/>
  <c r="P388" i="38"/>
  <c r="BY385" i="39"/>
  <c r="AT385" i="38" s="1"/>
  <c r="N383" i="39"/>
  <c r="I383" i="38" s="1"/>
  <c r="BE382" i="39"/>
  <c r="T382" i="37" s="1"/>
  <c r="AO375" i="39"/>
  <c r="J375" i="37" s="1"/>
  <c r="O375" i="38"/>
  <c r="BI371" i="39"/>
  <c r="AI371" i="38" s="1"/>
  <c r="AN368" i="39"/>
  <c r="O368" i="38"/>
  <c r="P364" i="38"/>
  <c r="AN359" i="39"/>
  <c r="BI357" i="39"/>
  <c r="AI357" i="38" s="1"/>
  <c r="AR357" i="39"/>
  <c r="W357" i="38" s="1"/>
  <c r="I353" i="39"/>
  <c r="BE335" i="39"/>
  <c r="T335" i="37" s="1"/>
  <c r="O309" i="38"/>
  <c r="AR309" i="39"/>
  <c r="J307" i="39"/>
  <c r="E307" i="37" s="1"/>
  <c r="I307" i="39"/>
  <c r="N307" i="39"/>
  <c r="I307" i="38" s="1"/>
  <c r="O306" i="38"/>
  <c r="AN306" i="39"/>
  <c r="AN264" i="39"/>
  <c r="BE246" i="39"/>
  <c r="T246" i="37" s="1"/>
  <c r="BI246" i="39"/>
  <c r="AI246" i="38" s="1"/>
  <c r="O233" i="38"/>
  <c r="AN233" i="39"/>
  <c r="N187" i="37"/>
  <c r="AO187" i="38"/>
  <c r="AS139" i="38"/>
  <c r="AO423" i="39"/>
  <c r="J423" i="37" s="1"/>
  <c r="O423" i="38"/>
  <c r="BX417" i="39"/>
  <c r="BH417" i="39"/>
  <c r="AH417" i="38" s="1"/>
  <c r="AO391" i="39"/>
  <c r="T391" i="38" s="1"/>
  <c r="O391" i="38"/>
  <c r="N384" i="39"/>
  <c r="I384" i="38" s="1"/>
  <c r="M374" i="39"/>
  <c r="H374" i="38" s="1"/>
  <c r="S370" i="37"/>
  <c r="AD370" i="38"/>
  <c r="AS364" i="39"/>
  <c r="X364" i="38" s="1"/>
  <c r="O364" i="38"/>
  <c r="S359" i="37"/>
  <c r="AD359" i="38"/>
  <c r="O350" i="38"/>
  <c r="AR350" i="39"/>
  <c r="H335" i="38"/>
  <c r="S316" i="37"/>
  <c r="AD316" i="38"/>
  <c r="I277" i="39"/>
  <c r="M277" i="39"/>
  <c r="H277" i="38" s="1"/>
  <c r="O265" i="38"/>
  <c r="AN265" i="39"/>
  <c r="AO236" i="39"/>
  <c r="J236" i="37" s="1"/>
  <c r="O236" i="38"/>
  <c r="D302" i="37"/>
  <c r="D302" i="38"/>
  <c r="O290" i="38"/>
  <c r="AN290" i="39"/>
  <c r="O258" i="38"/>
  <c r="AN258" i="39"/>
  <c r="BT432" i="39"/>
  <c r="AR431" i="39"/>
  <c r="W431" i="38" s="1"/>
  <c r="BE429" i="39"/>
  <c r="T429" i="37" s="1"/>
  <c r="BT424" i="39"/>
  <c r="BD424" i="39"/>
  <c r="AN424" i="39"/>
  <c r="BX422" i="39"/>
  <c r="AS422" i="38" s="1"/>
  <c r="BH422" i="39"/>
  <c r="AH422" i="38" s="1"/>
  <c r="BH421" i="39"/>
  <c r="AH421" i="38" s="1"/>
  <c r="P421" i="38"/>
  <c r="M421" i="39"/>
  <c r="H421" i="38" s="1"/>
  <c r="AS419" i="39"/>
  <c r="X419" i="38" s="1"/>
  <c r="O419" i="38"/>
  <c r="AR417" i="39"/>
  <c r="BH414" i="39"/>
  <c r="AH414" i="38" s="1"/>
  <c r="BU413" i="39"/>
  <c r="O413" i="37" s="1"/>
  <c r="AN411" i="39"/>
  <c r="BU409" i="39"/>
  <c r="O409" i="37" s="1"/>
  <c r="BH406" i="39"/>
  <c r="AH406" i="38" s="1"/>
  <c r="M405" i="39"/>
  <c r="H405" i="38" s="1"/>
  <c r="J400" i="39"/>
  <c r="E400" i="37" s="1"/>
  <c r="BH398" i="39"/>
  <c r="AH398" i="38" s="1"/>
  <c r="BU397" i="39"/>
  <c r="O397" i="37" s="1"/>
  <c r="I391" i="39"/>
  <c r="BT389" i="39"/>
  <c r="AR388" i="39"/>
  <c r="W388" i="38" s="1"/>
  <c r="M384" i="39"/>
  <c r="H384" i="38" s="1"/>
  <c r="P383" i="38"/>
  <c r="I383" i="39"/>
  <c r="BH382" i="39"/>
  <c r="AH382" i="38" s="1"/>
  <c r="AR381" i="39"/>
  <c r="W381" i="38" s="1"/>
  <c r="AR377" i="39"/>
  <c r="W377" i="38" s="1"/>
  <c r="M373" i="39"/>
  <c r="BX372" i="39"/>
  <c r="BD371" i="39"/>
  <c r="N368" i="37"/>
  <c r="AO368" i="38"/>
  <c r="D367" i="37"/>
  <c r="D367" i="38"/>
  <c r="J365" i="39"/>
  <c r="E365" i="37" s="1"/>
  <c r="AR364" i="39"/>
  <c r="BY357" i="39"/>
  <c r="AT357" i="38" s="1"/>
  <c r="BH357" i="39"/>
  <c r="N353" i="39"/>
  <c r="I353" i="38" s="1"/>
  <c r="S338" i="37"/>
  <c r="AD338" i="38"/>
  <c r="I338" i="39"/>
  <c r="J336" i="39"/>
  <c r="E336" i="37" s="1"/>
  <c r="N336" i="39"/>
  <c r="I336" i="38" s="1"/>
  <c r="N306" i="37"/>
  <c r="AO306" i="38"/>
  <c r="AR290" i="39"/>
  <c r="W290" i="38" s="1"/>
  <c r="O287" i="38"/>
  <c r="AR287" i="39"/>
  <c r="W287" i="38" s="1"/>
  <c r="AS287" i="39"/>
  <c r="X287" i="38" s="1"/>
  <c r="BD260" i="39"/>
  <c r="BH260" i="39"/>
  <c r="AH260" i="38" s="1"/>
  <c r="BI260" i="39"/>
  <c r="AI260" i="38" s="1"/>
  <c r="AR253" i="39"/>
  <c r="W253" i="38" s="1"/>
  <c r="O253" i="38"/>
  <c r="M248" i="39"/>
  <c r="H248" i="38" s="1"/>
  <c r="BD209" i="39"/>
  <c r="D169" i="37"/>
  <c r="D169" i="38"/>
  <c r="N13" i="37"/>
  <c r="AO13" i="38"/>
  <c r="AR366" i="39"/>
  <c r="W366" i="38" s="1"/>
  <c r="O366" i="38"/>
  <c r="AS325" i="38"/>
  <c r="S284" i="37"/>
  <c r="BY432" i="39"/>
  <c r="AT432" i="38" s="1"/>
  <c r="AN430" i="39"/>
  <c r="BY424" i="39"/>
  <c r="AT424" i="38" s="1"/>
  <c r="D412" i="37"/>
  <c r="D412" i="38"/>
  <c r="AN402" i="39"/>
  <c r="O402" i="38"/>
  <c r="N391" i="39"/>
  <c r="I391" i="38" s="1"/>
  <c r="AO383" i="39"/>
  <c r="J383" i="37" s="1"/>
  <c r="O383" i="38"/>
  <c r="M382" i="39"/>
  <c r="AO381" i="39"/>
  <c r="T381" i="38" s="1"/>
  <c r="J381" i="39"/>
  <c r="E381" i="37" s="1"/>
  <c r="I380" i="39"/>
  <c r="P379" i="38"/>
  <c r="AN377" i="39"/>
  <c r="AO376" i="39"/>
  <c r="J376" i="37" s="1"/>
  <c r="BX375" i="39"/>
  <c r="BH375" i="39"/>
  <c r="AH375" i="38" s="1"/>
  <c r="AR375" i="39"/>
  <c r="W375" i="38" s="1"/>
  <c r="AO374" i="39"/>
  <c r="T374" i="38" s="1"/>
  <c r="BE373" i="39"/>
  <c r="AE373" i="38" s="1"/>
  <c r="BI370" i="39"/>
  <c r="AI370" i="38" s="1"/>
  <c r="AL370" i="38" s="1"/>
  <c r="AO370" i="39"/>
  <c r="J370" i="37" s="1"/>
  <c r="O370" i="38"/>
  <c r="BI369" i="39"/>
  <c r="AI369" i="38" s="1"/>
  <c r="J366" i="39"/>
  <c r="E366" i="37" s="1"/>
  <c r="AR363" i="39"/>
  <c r="W363" i="38" s="1"/>
  <c r="J360" i="39"/>
  <c r="E360" i="37" s="1"/>
  <c r="BI359" i="39"/>
  <c r="AI359" i="38" s="1"/>
  <c r="P358" i="38"/>
  <c r="M358" i="39"/>
  <c r="H358" i="38" s="1"/>
  <c r="BD354" i="39"/>
  <c r="O354" i="38"/>
  <c r="AN354" i="39"/>
  <c r="AR354" i="39"/>
  <c r="W354" i="38" s="1"/>
  <c r="I351" i="39"/>
  <c r="M351" i="39"/>
  <c r="H351" i="38" s="1"/>
  <c r="J341" i="39"/>
  <c r="E341" i="37" s="1"/>
  <c r="BI334" i="39"/>
  <c r="AI334" i="38" s="1"/>
  <c r="AM334" i="38" s="1"/>
  <c r="BE334" i="39"/>
  <c r="AE334" i="38" s="1"/>
  <c r="BH334" i="39"/>
  <c r="BX320" i="39"/>
  <c r="AS320" i="38" s="1"/>
  <c r="N315" i="37"/>
  <c r="AO315" i="38"/>
  <c r="BY304" i="39"/>
  <c r="AT304" i="38" s="1"/>
  <c r="AW304" i="38" s="1"/>
  <c r="BU304" i="39"/>
  <c r="O304" i="37" s="1"/>
  <c r="AO303" i="39"/>
  <c r="J303" i="37" s="1"/>
  <c r="O303" i="38"/>
  <c r="AS303" i="39"/>
  <c r="X303" i="38" s="1"/>
  <c r="AR296" i="39"/>
  <c r="W296" i="38" s="1"/>
  <c r="D283" i="37"/>
  <c r="D283" i="38"/>
  <c r="BT281" i="39"/>
  <c r="BY265" i="39"/>
  <c r="AT265" i="38" s="1"/>
  <c r="BT265" i="39"/>
  <c r="BX265" i="39"/>
  <c r="AS265" i="38" s="1"/>
  <c r="M245" i="39"/>
  <c r="H245" i="38" s="1"/>
  <c r="I240" i="39"/>
  <c r="I321" i="39"/>
  <c r="M321" i="39"/>
  <c r="BI298" i="39"/>
  <c r="AI298" i="38" s="1"/>
  <c r="BD298" i="39"/>
  <c r="AS255" i="39"/>
  <c r="X255" i="38" s="1"/>
  <c r="O255" i="38"/>
  <c r="N246" i="37"/>
  <c r="AO246" i="38"/>
  <c r="N432" i="39"/>
  <c r="BU429" i="39"/>
  <c r="O429" i="37" s="1"/>
  <c r="BH427" i="39"/>
  <c r="AH427" i="38" s="1"/>
  <c r="BI425" i="39"/>
  <c r="AR425" i="39"/>
  <c r="W425" i="38" s="1"/>
  <c r="AS424" i="39"/>
  <c r="X424" i="38" s="1"/>
  <c r="BX423" i="39"/>
  <c r="AS423" i="38" s="1"/>
  <c r="BH423" i="39"/>
  <c r="AH423" i="38" s="1"/>
  <c r="AR423" i="39"/>
  <c r="W423" i="38" s="1"/>
  <c r="BX421" i="39"/>
  <c r="AS421" i="38" s="1"/>
  <c r="AW421" i="38" s="1"/>
  <c r="BE421" i="39"/>
  <c r="AE421" i="38" s="1"/>
  <c r="BI420" i="39"/>
  <c r="AI420" i="38" s="1"/>
  <c r="BI418" i="39"/>
  <c r="AI418" i="38" s="1"/>
  <c r="BU416" i="39"/>
  <c r="O416" i="37" s="1"/>
  <c r="AN410" i="39"/>
  <c r="O410" i="38"/>
  <c r="J407" i="39"/>
  <c r="E407" i="37" s="1"/>
  <c r="P405" i="38"/>
  <c r="AS401" i="39"/>
  <c r="AR393" i="39"/>
  <c r="W393" i="38" s="1"/>
  <c r="BH391" i="39"/>
  <c r="AH391" i="38" s="1"/>
  <c r="AR391" i="39"/>
  <c r="W391" i="38" s="1"/>
  <c r="BH390" i="39"/>
  <c r="M390" i="39"/>
  <c r="H390" i="38" s="1"/>
  <c r="BH388" i="39"/>
  <c r="AH388" i="38" s="1"/>
  <c r="BH385" i="39"/>
  <c r="AH385" i="38" s="1"/>
  <c r="BX383" i="39"/>
  <c r="BX377" i="39"/>
  <c r="AS377" i="38" s="1"/>
  <c r="BT375" i="39"/>
  <c r="BD375" i="39"/>
  <c r="AN375" i="39"/>
  <c r="I374" i="37"/>
  <c r="S374" i="38"/>
  <c r="BE313" i="39"/>
  <c r="T313" i="37" s="1"/>
  <c r="BI313" i="39"/>
  <c r="AI313" i="38" s="1"/>
  <c r="AR306" i="39"/>
  <c r="BX277" i="39"/>
  <c r="AS277" i="38" s="1"/>
  <c r="D265" i="37"/>
  <c r="D265" i="38"/>
  <c r="BD257" i="39"/>
  <c r="BH257" i="39"/>
  <c r="AH257" i="38" s="1"/>
  <c r="I256" i="39"/>
  <c r="M256" i="39"/>
  <c r="N256" i="39"/>
  <c r="I256" i="38" s="1"/>
  <c r="BH252" i="39"/>
  <c r="AH252" i="38" s="1"/>
  <c r="BI252" i="39"/>
  <c r="AI252" i="38" s="1"/>
  <c r="AR233" i="39"/>
  <c r="W233" i="38" s="1"/>
  <c r="AS216" i="39"/>
  <c r="X216" i="38" s="1"/>
  <c r="O216" i="38"/>
  <c r="AO216" i="39"/>
  <c r="J216" i="37" s="1"/>
  <c r="AO117" i="39"/>
  <c r="J117" i="37" s="1"/>
  <c r="O117" i="38"/>
  <c r="AS117" i="39"/>
  <c r="X117" i="38" s="1"/>
  <c r="N425" i="37"/>
  <c r="AO425" i="38"/>
  <c r="W402" i="38"/>
  <c r="BU289" i="39"/>
  <c r="O289" i="37" s="1"/>
  <c r="BY289" i="39"/>
  <c r="AT289" i="38" s="1"/>
  <c r="AS430" i="39"/>
  <c r="X430" i="38" s="1"/>
  <c r="BX425" i="39"/>
  <c r="AS425" i="38" s="1"/>
  <c r="BH425" i="39"/>
  <c r="AH425" i="38" s="1"/>
  <c r="BT423" i="39"/>
  <c r="BD423" i="39"/>
  <c r="AN423" i="39"/>
  <c r="N419" i="39"/>
  <c r="I419" i="38" s="1"/>
  <c r="BU417" i="39"/>
  <c r="O417" i="37" s="1"/>
  <c r="BE417" i="39"/>
  <c r="T417" i="37" s="1"/>
  <c r="P413" i="38"/>
  <c r="AR409" i="39"/>
  <c r="W409" i="38" s="1"/>
  <c r="BU408" i="39"/>
  <c r="AP408" i="38" s="1"/>
  <c r="BE408" i="39"/>
  <c r="T408" i="37" s="1"/>
  <c r="AR407" i="39"/>
  <c r="W407" i="38" s="1"/>
  <c r="BI404" i="39"/>
  <c r="AI404" i="38" s="1"/>
  <c r="AR401" i="39"/>
  <c r="W401" i="38" s="1"/>
  <c r="AR399" i="39"/>
  <c r="W399" i="38" s="1"/>
  <c r="BX398" i="39"/>
  <c r="AS398" i="38" s="1"/>
  <c r="AO398" i="39"/>
  <c r="J398" i="37" s="1"/>
  <c r="AN393" i="39"/>
  <c r="P392" i="38"/>
  <c r="BD391" i="39"/>
  <c r="AN391" i="39"/>
  <c r="I390" i="39"/>
  <c r="AS389" i="39"/>
  <c r="X389" i="38" s="1"/>
  <c r="O389" i="38"/>
  <c r="BX388" i="39"/>
  <c r="AS388" i="38" s="1"/>
  <c r="J388" i="39"/>
  <c r="E388" i="37" s="1"/>
  <c r="BI384" i="39"/>
  <c r="AI384" i="38" s="1"/>
  <c r="AN382" i="39"/>
  <c r="P381" i="38"/>
  <c r="M381" i="39"/>
  <c r="H381" i="38" s="1"/>
  <c r="AR378" i="39"/>
  <c r="W378" i="38" s="1"/>
  <c r="P377" i="38"/>
  <c r="BU376" i="39"/>
  <c r="O376" i="37" s="1"/>
  <c r="BE376" i="39"/>
  <c r="T376" i="37" s="1"/>
  <c r="J375" i="39"/>
  <c r="E375" i="38" s="1"/>
  <c r="BI374" i="39"/>
  <c r="AI374" i="38" s="1"/>
  <c r="BU373" i="39"/>
  <c r="O373" i="37" s="1"/>
  <c r="BD373" i="39"/>
  <c r="P369" i="38"/>
  <c r="AR368" i="39"/>
  <c r="W368" i="38" s="1"/>
  <c r="BE367" i="39"/>
  <c r="T367" i="37" s="1"/>
  <c r="P366" i="38"/>
  <c r="BX365" i="39"/>
  <c r="AS365" i="38" s="1"/>
  <c r="BX364" i="39"/>
  <c r="AS364" i="38" s="1"/>
  <c r="M363" i="39"/>
  <c r="H363" i="38" s="1"/>
  <c r="BH359" i="39"/>
  <c r="AH359" i="38" s="1"/>
  <c r="BE358" i="39"/>
  <c r="T358" i="37" s="1"/>
  <c r="BX356" i="39"/>
  <c r="AS356" i="38" s="1"/>
  <c r="BI354" i="39"/>
  <c r="AI354" i="38" s="1"/>
  <c r="I343" i="39"/>
  <c r="M343" i="39"/>
  <c r="D342" i="37"/>
  <c r="M337" i="39"/>
  <c r="H337" i="38" s="1"/>
  <c r="N337" i="39"/>
  <c r="I337" i="38" s="1"/>
  <c r="BY334" i="39"/>
  <c r="AT334" i="38" s="1"/>
  <c r="BU334" i="39"/>
  <c r="O334" i="37" s="1"/>
  <c r="BX334" i="39"/>
  <c r="S314" i="37"/>
  <c r="AS298" i="39"/>
  <c r="X298" i="38" s="1"/>
  <c r="O298" i="38"/>
  <c r="AN298" i="39"/>
  <c r="BX296" i="39"/>
  <c r="AS296" i="38" s="1"/>
  <c r="O280" i="38"/>
  <c r="AR280" i="39"/>
  <c r="W280" i="38" s="1"/>
  <c r="BY273" i="39"/>
  <c r="AT273" i="38" s="1"/>
  <c r="BT273" i="39"/>
  <c r="O266" i="38"/>
  <c r="AN266" i="39"/>
  <c r="AR265" i="39"/>
  <c r="W265" i="38" s="1"/>
  <c r="BH246" i="39"/>
  <c r="AH246" i="38" s="1"/>
  <c r="O234" i="38"/>
  <c r="AO234" i="39"/>
  <c r="J234" i="37" s="1"/>
  <c r="BX218" i="39"/>
  <c r="AS218" i="38" s="1"/>
  <c r="BT218" i="39"/>
  <c r="AR197" i="39"/>
  <c r="W197" i="38" s="1"/>
  <c r="O197" i="38"/>
  <c r="O188" i="38"/>
  <c r="AN188" i="39"/>
  <c r="BE177" i="39"/>
  <c r="T177" i="37" s="1"/>
  <c r="BH177" i="39"/>
  <c r="AH177" i="38" s="1"/>
  <c r="I138" i="39"/>
  <c r="M138" i="39"/>
  <c r="BH329" i="39"/>
  <c r="AH329" i="38" s="1"/>
  <c r="M328" i="39"/>
  <c r="H328" i="38" s="1"/>
  <c r="BT327" i="39"/>
  <c r="BD320" i="39"/>
  <c r="BH316" i="39"/>
  <c r="AH316" i="38" s="1"/>
  <c r="BH313" i="39"/>
  <c r="AH313" i="38" s="1"/>
  <c r="BT304" i="39"/>
  <c r="BD304" i="39"/>
  <c r="BH300" i="39"/>
  <c r="AH300" i="38" s="1"/>
  <c r="BX297" i="39"/>
  <c r="AS297" i="38" s="1"/>
  <c r="BT296" i="39"/>
  <c r="BD296" i="39"/>
  <c r="AN296" i="39"/>
  <c r="BX292" i="39"/>
  <c r="AS292" i="38" s="1"/>
  <c r="AN287" i="39"/>
  <c r="I286" i="39"/>
  <c r="BH284" i="39"/>
  <c r="AH284" i="38" s="1"/>
  <c r="M282" i="39"/>
  <c r="H282" i="38" s="1"/>
  <c r="BK273" i="39"/>
  <c r="BH270" i="39"/>
  <c r="AH270" i="38" s="1"/>
  <c r="BD267" i="39"/>
  <c r="AR266" i="39"/>
  <c r="AN259" i="39"/>
  <c r="BX258" i="39"/>
  <c r="AS258" i="38" s="1"/>
  <c r="BH258" i="39"/>
  <c r="AH258" i="38" s="1"/>
  <c r="AR258" i="39"/>
  <c r="W258" i="38" s="1"/>
  <c r="BH256" i="39"/>
  <c r="AH256" i="38" s="1"/>
  <c r="M255" i="39"/>
  <c r="H255" i="38" s="1"/>
  <c r="BX254" i="39"/>
  <c r="AS254" i="38" s="1"/>
  <c r="AR249" i="39"/>
  <c r="O249" i="38"/>
  <c r="AS244" i="39"/>
  <c r="X244" i="38" s="1"/>
  <c r="O244" i="38"/>
  <c r="I243" i="39"/>
  <c r="I241" i="39"/>
  <c r="BD234" i="39"/>
  <c r="AN234" i="39"/>
  <c r="BX232" i="39"/>
  <c r="AS232" i="38" s="1"/>
  <c r="J224" i="39"/>
  <c r="N224" i="39"/>
  <c r="I224" i="38" s="1"/>
  <c r="M219" i="39"/>
  <c r="BU212" i="39"/>
  <c r="O212" i="37" s="1"/>
  <c r="BT212" i="39"/>
  <c r="S207" i="37"/>
  <c r="AD207" i="38"/>
  <c r="BD205" i="39"/>
  <c r="AR200" i="39"/>
  <c r="W200" i="38" s="1"/>
  <c r="BU195" i="39"/>
  <c r="O195" i="37" s="1"/>
  <c r="BT195" i="39"/>
  <c r="BH195" i="39"/>
  <c r="AH195" i="38" s="1"/>
  <c r="BX173" i="39"/>
  <c r="AS173" i="38" s="1"/>
  <c r="N136" i="39"/>
  <c r="I136" i="38" s="1"/>
  <c r="I136" i="39"/>
  <c r="J136" i="39"/>
  <c r="E136" i="37" s="1"/>
  <c r="AS112" i="38"/>
  <c r="BT104" i="39"/>
  <c r="BX104" i="39"/>
  <c r="AS104" i="38" s="1"/>
  <c r="BE103" i="39"/>
  <c r="T103" i="37" s="1"/>
  <c r="BI103" i="39"/>
  <c r="AI103" i="38" s="1"/>
  <c r="N91" i="37"/>
  <c r="AO91" i="38"/>
  <c r="BI91" i="39"/>
  <c r="AI91" i="38" s="1"/>
  <c r="BD91" i="39"/>
  <c r="BE91" i="39"/>
  <c r="AE91" i="38" s="1"/>
  <c r="BH91" i="39"/>
  <c r="O63" i="38"/>
  <c r="AR63" i="39"/>
  <c r="W63" i="38" s="1"/>
  <c r="Z63" i="38" s="1"/>
  <c r="N46" i="37"/>
  <c r="AO46" i="38"/>
  <c r="J27" i="39"/>
  <c r="E27" i="37" s="1"/>
  <c r="I27" i="39"/>
  <c r="M27" i="39"/>
  <c r="H27" i="38" s="1"/>
  <c r="P353" i="38"/>
  <c r="J352" i="39"/>
  <c r="E352" i="37" s="1"/>
  <c r="P350" i="38"/>
  <c r="M350" i="39"/>
  <c r="H350" i="38" s="1"/>
  <c r="BX349" i="39"/>
  <c r="AS349" i="38" s="1"/>
  <c r="P349" i="38"/>
  <c r="M348" i="39"/>
  <c r="H348" i="38" s="1"/>
  <c r="AO345" i="39"/>
  <c r="T345" i="38" s="1"/>
  <c r="N345" i="39"/>
  <c r="I345" i="38" s="1"/>
  <c r="BU343" i="39"/>
  <c r="O343" i="37" s="1"/>
  <c r="AR343" i="39"/>
  <c r="W343" i="38" s="1"/>
  <c r="BX341" i="39"/>
  <c r="AS341" i="38" s="1"/>
  <c r="BT339" i="39"/>
  <c r="BI338" i="39"/>
  <c r="AI338" i="38" s="1"/>
  <c r="AL338" i="38" s="1"/>
  <c r="AN336" i="39"/>
  <c r="O336" i="38"/>
  <c r="BH335" i="39"/>
  <c r="AH335" i="38" s="1"/>
  <c r="BH333" i="39"/>
  <c r="AH333" i="38" s="1"/>
  <c r="P330" i="38"/>
  <c r="BU329" i="39"/>
  <c r="AP329" i="38" s="1"/>
  <c r="BD326" i="39"/>
  <c r="M325" i="39"/>
  <c r="H325" i="38" s="1"/>
  <c r="I322" i="39"/>
  <c r="BX321" i="39"/>
  <c r="AS321" i="38" s="1"/>
  <c r="P321" i="38"/>
  <c r="J321" i="39"/>
  <c r="E321" i="38" s="1"/>
  <c r="M320" i="39"/>
  <c r="H320" i="38" s="1"/>
  <c r="P319" i="38"/>
  <c r="AN318" i="39"/>
  <c r="M317" i="39"/>
  <c r="H317" i="38" s="1"/>
  <c r="BH314" i="39"/>
  <c r="AR314" i="39"/>
  <c r="W314" i="38" s="1"/>
  <c r="BY313" i="39"/>
  <c r="AT313" i="38" s="1"/>
  <c r="BX313" i="39"/>
  <c r="AS313" i="38" s="1"/>
  <c r="BD312" i="39"/>
  <c r="J312" i="39"/>
  <c r="E312" i="37" s="1"/>
  <c r="I310" i="39"/>
  <c r="I305" i="39"/>
  <c r="P303" i="38"/>
  <c r="I303" i="39"/>
  <c r="AO302" i="39"/>
  <c r="J302" i="37" s="1"/>
  <c r="O302" i="38"/>
  <c r="BX300" i="39"/>
  <c r="AS300" i="38" s="1"/>
  <c r="N294" i="39"/>
  <c r="I294" i="38" s="1"/>
  <c r="AN292" i="39"/>
  <c r="AN291" i="39"/>
  <c r="BH289" i="39"/>
  <c r="AH289" i="38" s="1"/>
  <c r="P288" i="38"/>
  <c r="BD287" i="39"/>
  <c r="BX284" i="39"/>
  <c r="AS284" i="38" s="1"/>
  <c r="AN283" i="39"/>
  <c r="BU281" i="39"/>
  <c r="O281" i="37" s="1"/>
  <c r="AR281" i="39"/>
  <c r="W281" i="38" s="1"/>
  <c r="AN279" i="39"/>
  <c r="O279" i="38"/>
  <c r="AN273" i="39"/>
  <c r="BH272" i="39"/>
  <c r="AH272" i="38" s="1"/>
  <c r="N267" i="39"/>
  <c r="I267" i="38" s="1"/>
  <c r="S264" i="37"/>
  <c r="AO264" i="39"/>
  <c r="J264" i="37" s="1"/>
  <c r="BX263" i="39"/>
  <c r="AS263" i="38" s="1"/>
  <c r="AR262" i="39"/>
  <c r="W262" i="38" s="1"/>
  <c r="M261" i="39"/>
  <c r="H261" i="38" s="1"/>
  <c r="L261" i="38" s="1"/>
  <c r="N259" i="39"/>
  <c r="I259" i="38" s="1"/>
  <c r="BX255" i="39"/>
  <c r="AS255" i="38" s="1"/>
  <c r="P255" i="38"/>
  <c r="I254" i="39"/>
  <c r="P253" i="38"/>
  <c r="AR248" i="39"/>
  <c r="W248" i="38" s="1"/>
  <c r="BU244" i="39"/>
  <c r="AP244" i="38" s="1"/>
  <c r="BE244" i="39"/>
  <c r="T244" i="37" s="1"/>
  <c r="AN241" i="39"/>
  <c r="O241" i="38"/>
  <c r="BX240" i="39"/>
  <c r="AS240" i="38" s="1"/>
  <c r="AW240" i="38" s="1"/>
  <c r="BD239" i="39"/>
  <c r="BY238" i="39"/>
  <c r="AT238" i="38" s="1"/>
  <c r="J238" i="39"/>
  <c r="E238" i="37" s="1"/>
  <c r="N237" i="39"/>
  <c r="I237" i="38" s="1"/>
  <c r="AR235" i="39"/>
  <c r="W235" i="38" s="1"/>
  <c r="I232" i="39"/>
  <c r="BE231" i="39"/>
  <c r="T231" i="37" s="1"/>
  <c r="AO231" i="39"/>
  <c r="J231" i="37" s="1"/>
  <c r="J231" i="39"/>
  <c r="E231" i="37" s="1"/>
  <c r="AR230" i="39"/>
  <c r="W230" i="38" s="1"/>
  <c r="AN229" i="39"/>
  <c r="BX228" i="39"/>
  <c r="AS228" i="38" s="1"/>
  <c r="I227" i="39"/>
  <c r="M224" i="39"/>
  <c r="H224" i="38" s="1"/>
  <c r="BE219" i="39"/>
  <c r="I218" i="39"/>
  <c r="J218" i="39"/>
  <c r="E218" i="37" s="1"/>
  <c r="AR213" i="39"/>
  <c r="W213" i="38" s="1"/>
  <c r="O213" i="38"/>
  <c r="O209" i="38"/>
  <c r="AO209" i="39"/>
  <c r="J209" i="37" s="1"/>
  <c r="BX195" i="39"/>
  <c r="AS195" i="38" s="1"/>
  <c r="P184" i="38"/>
  <c r="I182" i="39"/>
  <c r="BD179" i="39"/>
  <c r="BH179" i="39"/>
  <c r="AH179" i="38" s="1"/>
  <c r="O177" i="38"/>
  <c r="AR177" i="39"/>
  <c r="W177" i="38" s="1"/>
  <c r="O174" i="38"/>
  <c r="AR174" i="39"/>
  <c r="W174" i="38" s="1"/>
  <c r="BT171" i="39"/>
  <c r="BX171" i="39"/>
  <c r="AS171" i="38" s="1"/>
  <c r="D168" i="37"/>
  <c r="D168" i="38"/>
  <c r="O156" i="38"/>
  <c r="AR156" i="39"/>
  <c r="W156" i="38" s="1"/>
  <c r="O132" i="38"/>
  <c r="AN132" i="39"/>
  <c r="AS132" i="39"/>
  <c r="X132" i="38" s="1"/>
  <c r="N128" i="39"/>
  <c r="I128" i="38" s="1"/>
  <c r="I128" i="39"/>
  <c r="BY123" i="39"/>
  <c r="AT123" i="38" s="1"/>
  <c r="AX123" i="38" s="1"/>
  <c r="BX123" i="39"/>
  <c r="J83" i="39"/>
  <c r="E83" i="37" s="1"/>
  <c r="I83" i="39"/>
  <c r="N83" i="39"/>
  <c r="I83" i="38" s="1"/>
  <c r="P355" i="38"/>
  <c r="BE351" i="39"/>
  <c r="AE351" i="38" s="1"/>
  <c r="AR349" i="39"/>
  <c r="W349" i="38" s="1"/>
  <c r="BI346" i="39"/>
  <c r="AI346" i="38" s="1"/>
  <c r="I346" i="39"/>
  <c r="P345" i="38"/>
  <c r="AN344" i="39"/>
  <c r="O344" i="38"/>
  <c r="BX343" i="39"/>
  <c r="AS343" i="38" s="1"/>
  <c r="J334" i="39"/>
  <c r="E334" i="37" s="1"/>
  <c r="BX329" i="39"/>
  <c r="AS329" i="38" s="1"/>
  <c r="AW329" i="38" s="1"/>
  <c r="P329" i="38"/>
  <c r="I327" i="39"/>
  <c r="D323" i="37"/>
  <c r="AD322" i="38"/>
  <c r="BI317" i="39"/>
  <c r="AI317" i="38" s="1"/>
  <c r="M307" i="39"/>
  <c r="H307" i="38" s="1"/>
  <c r="AN303" i="39"/>
  <c r="N299" i="39"/>
  <c r="I299" i="38" s="1"/>
  <c r="I294" i="39"/>
  <c r="BD293" i="39"/>
  <c r="BX289" i="39"/>
  <c r="AN289" i="39"/>
  <c r="BE288" i="39"/>
  <c r="T288" i="37" s="1"/>
  <c r="AR288" i="39"/>
  <c r="W288" i="38" s="1"/>
  <c r="AR285" i="39"/>
  <c r="W285" i="38" s="1"/>
  <c r="O285" i="38"/>
  <c r="AR282" i="39"/>
  <c r="BX281" i="39"/>
  <c r="M281" i="39"/>
  <c r="BX274" i="39"/>
  <c r="AS274" i="38" s="1"/>
  <c r="M273" i="39"/>
  <c r="H273" i="38" s="1"/>
  <c r="BX272" i="39"/>
  <c r="AS272" i="38" s="1"/>
  <c r="BX270" i="39"/>
  <c r="AS270" i="38" s="1"/>
  <c r="BH268" i="39"/>
  <c r="AH268" i="38" s="1"/>
  <c r="J266" i="39"/>
  <c r="BE264" i="39"/>
  <c r="T264" i="37" s="1"/>
  <c r="AR264" i="39"/>
  <c r="W264" i="38" s="1"/>
  <c r="BH262" i="39"/>
  <c r="AH262" i="38" s="1"/>
  <c r="J262" i="39"/>
  <c r="E262" i="37" s="1"/>
  <c r="AS261" i="39"/>
  <c r="X261" i="38" s="1"/>
  <c r="O261" i="38"/>
  <c r="J258" i="39"/>
  <c r="AO257" i="39"/>
  <c r="J257" i="37" s="1"/>
  <c r="AR255" i="39"/>
  <c r="W255" i="38" s="1"/>
  <c r="AN250" i="39"/>
  <c r="O250" i="38"/>
  <c r="M247" i="39"/>
  <c r="I245" i="39"/>
  <c r="BT244" i="39"/>
  <c r="BD244" i="39"/>
  <c r="I238" i="39"/>
  <c r="BH235" i="39"/>
  <c r="AH235" i="38" s="1"/>
  <c r="AL235" i="38" s="1"/>
  <c r="I231" i="39"/>
  <c r="BT227" i="39"/>
  <c r="O225" i="38"/>
  <c r="AS225" i="39"/>
  <c r="X225" i="38" s="1"/>
  <c r="AS221" i="39"/>
  <c r="X221" i="38" s="1"/>
  <c r="O221" i="38"/>
  <c r="AR221" i="39"/>
  <c r="W221" i="38" s="1"/>
  <c r="BY219" i="39"/>
  <c r="AT219" i="38" s="1"/>
  <c r="BT219" i="39"/>
  <c r="O218" i="38"/>
  <c r="AN218" i="39"/>
  <c r="AO218" i="39"/>
  <c r="T218" i="38" s="1"/>
  <c r="M207" i="39"/>
  <c r="H207" i="38" s="1"/>
  <c r="BH196" i="39"/>
  <c r="AH196" i="38" s="1"/>
  <c r="BT194" i="39"/>
  <c r="BX194" i="39"/>
  <c r="BI192" i="39"/>
  <c r="AI192" i="38" s="1"/>
  <c r="BE192" i="39"/>
  <c r="T192" i="37" s="1"/>
  <c r="BX188" i="39"/>
  <c r="AS188" i="38" s="1"/>
  <c r="AO181" i="38"/>
  <c r="AR181" i="39"/>
  <c r="W181" i="38" s="1"/>
  <c r="BD177" i="39"/>
  <c r="BU355" i="39"/>
  <c r="O355" i="37" s="1"/>
  <c r="BU353" i="39"/>
  <c r="O353" i="37" s="1"/>
  <c r="P352" i="38"/>
  <c r="BY346" i="39"/>
  <c r="AT346" i="38" s="1"/>
  <c r="BE342" i="39"/>
  <c r="AE342" i="38" s="1"/>
  <c r="BI341" i="39"/>
  <c r="AI341" i="38" s="1"/>
  <c r="P333" i="38"/>
  <c r="N331" i="39"/>
  <c r="I331" i="38" s="1"/>
  <c r="BU330" i="39"/>
  <c r="AP330" i="38" s="1"/>
  <c r="P327" i="38"/>
  <c r="P326" i="38"/>
  <c r="BE324" i="39"/>
  <c r="T324" i="37" s="1"/>
  <c r="P324" i="38"/>
  <c r="AN323" i="39"/>
  <c r="BU322" i="39"/>
  <c r="BE315" i="39"/>
  <c r="T315" i="37" s="1"/>
  <c r="AS315" i="39"/>
  <c r="X315" i="38" s="1"/>
  <c r="O315" i="38"/>
  <c r="M315" i="39"/>
  <c r="BU314" i="39"/>
  <c r="O314" i="37" s="1"/>
  <c r="BU313" i="39"/>
  <c r="BY308" i="39"/>
  <c r="AT308" i="38" s="1"/>
  <c r="AR308" i="39"/>
  <c r="W308" i="38" s="1"/>
  <c r="BX307" i="39"/>
  <c r="AS307" i="38" s="1"/>
  <c r="BH307" i="39"/>
  <c r="AH307" i="38" s="1"/>
  <c r="AR307" i="39"/>
  <c r="W307" i="38" s="1"/>
  <c r="BU306" i="39"/>
  <c r="AP306" i="38" s="1"/>
  <c r="BE305" i="39"/>
  <c r="T305" i="37" s="1"/>
  <c r="BD303" i="39"/>
  <c r="BU299" i="39"/>
  <c r="O299" i="37" s="1"/>
  <c r="BE299" i="39"/>
  <c r="AE299" i="38" s="1"/>
  <c r="P297" i="38"/>
  <c r="J297" i="39"/>
  <c r="N296" i="39"/>
  <c r="I296" i="38" s="1"/>
  <c r="AN295" i="39"/>
  <c r="BT293" i="39"/>
  <c r="P292" i="38"/>
  <c r="BU291" i="39"/>
  <c r="O291" i="37" s="1"/>
  <c r="BE291" i="39"/>
  <c r="T291" i="37" s="1"/>
  <c r="M291" i="39"/>
  <c r="H291" i="38" s="1"/>
  <c r="L291" i="38" s="1"/>
  <c r="N288" i="39"/>
  <c r="I288" i="38" s="1"/>
  <c r="BI287" i="39"/>
  <c r="AI287" i="38" s="1"/>
  <c r="J287" i="39"/>
  <c r="BE283" i="39"/>
  <c r="T283" i="37" s="1"/>
  <c r="P283" i="38"/>
  <c r="M283" i="39"/>
  <c r="H283" i="38" s="1"/>
  <c r="AN282" i="39"/>
  <c r="J280" i="39"/>
  <c r="E280" i="37" s="1"/>
  <c r="BY279" i="39"/>
  <c r="AT279" i="38" s="1"/>
  <c r="J278" i="39"/>
  <c r="E278" i="37" s="1"/>
  <c r="BT275" i="39"/>
  <c r="P273" i="38"/>
  <c r="M271" i="39"/>
  <c r="H271" i="38" s="1"/>
  <c r="AN268" i="39"/>
  <c r="O268" i="38"/>
  <c r="AS267" i="39"/>
  <c r="X267" i="38" s="1"/>
  <c r="AS263" i="39"/>
  <c r="X263" i="38" s="1"/>
  <c r="O263" i="38"/>
  <c r="M263" i="39"/>
  <c r="H263" i="38" s="1"/>
  <c r="BX262" i="39"/>
  <c r="AS262" i="38" s="1"/>
  <c r="BT259" i="39"/>
  <c r="AN257" i="39"/>
  <c r="P256" i="38"/>
  <c r="BE255" i="39"/>
  <c r="T255" i="37" s="1"/>
  <c r="BE253" i="39"/>
  <c r="T253" i="37" s="1"/>
  <c r="M253" i="39"/>
  <c r="J251" i="39"/>
  <c r="E251" i="37" s="1"/>
  <c r="BI249" i="39"/>
  <c r="AI249" i="38" s="1"/>
  <c r="BU248" i="39"/>
  <c r="O248" i="37" s="1"/>
  <c r="BE245" i="39"/>
  <c r="AE245" i="38" s="1"/>
  <c r="M239" i="39"/>
  <c r="H239" i="38" s="1"/>
  <c r="AS238" i="39"/>
  <c r="X238" i="38" s="1"/>
  <c r="BT236" i="39"/>
  <c r="I236" i="39"/>
  <c r="BX235" i="39"/>
  <c r="AS235" i="38" s="1"/>
  <c r="BU231" i="39"/>
  <c r="P231" i="38"/>
  <c r="BD218" i="39"/>
  <c r="BH218" i="39"/>
  <c r="AH218" i="38" s="1"/>
  <c r="BY212" i="39"/>
  <c r="AT212" i="38" s="1"/>
  <c r="D209" i="37"/>
  <c r="D209" i="38"/>
  <c r="BT179" i="39"/>
  <c r="BX179" i="39"/>
  <c r="AS179" i="38" s="1"/>
  <c r="BI176" i="39"/>
  <c r="AI176" i="38" s="1"/>
  <c r="BH176" i="39"/>
  <c r="AH176" i="38" s="1"/>
  <c r="O173" i="38"/>
  <c r="AN173" i="39"/>
  <c r="BH171" i="39"/>
  <c r="AH171" i="38" s="1"/>
  <c r="N165" i="37"/>
  <c r="AO165" i="38"/>
  <c r="S165" i="37"/>
  <c r="AD165" i="38"/>
  <c r="J157" i="39"/>
  <c r="E157" i="37" s="1"/>
  <c r="N157" i="39"/>
  <c r="I157" i="38" s="1"/>
  <c r="BD140" i="39"/>
  <c r="BH140" i="39"/>
  <c r="AH140" i="38" s="1"/>
  <c r="O104" i="38"/>
  <c r="AN104" i="39"/>
  <c r="AR104" i="39"/>
  <c r="W104" i="38" s="1"/>
  <c r="AN281" i="39"/>
  <c r="BX268" i="39"/>
  <c r="AS268" i="38" s="1"/>
  <c r="BX260" i="39"/>
  <c r="AS260" i="38" s="1"/>
  <c r="AN260" i="39"/>
  <c r="O260" i="38"/>
  <c r="S241" i="37"/>
  <c r="AD241" i="38"/>
  <c r="BE239" i="39"/>
  <c r="AE239" i="38" s="1"/>
  <c r="AN235" i="39"/>
  <c r="AN230" i="39"/>
  <c r="BH199" i="39"/>
  <c r="AH199" i="38" s="1"/>
  <c r="BY186" i="39"/>
  <c r="AT186" i="38" s="1"/>
  <c r="BT186" i="39"/>
  <c r="BH186" i="39"/>
  <c r="BD186" i="39"/>
  <c r="BE186" i="39"/>
  <c r="T186" i="37" s="1"/>
  <c r="BX184" i="39"/>
  <c r="BT184" i="39"/>
  <c r="N178" i="39"/>
  <c r="I178" i="38" s="1"/>
  <c r="I178" i="39"/>
  <c r="M178" i="39"/>
  <c r="H178" i="38" s="1"/>
  <c r="BD176" i="39"/>
  <c r="BE167" i="39"/>
  <c r="T167" i="37" s="1"/>
  <c r="BI167" i="39"/>
  <c r="AI167" i="38" s="1"/>
  <c r="N164" i="39"/>
  <c r="I164" i="38" s="1"/>
  <c r="I164" i="39"/>
  <c r="AS137" i="39"/>
  <c r="X137" i="38" s="1"/>
  <c r="O137" i="38"/>
  <c r="AR137" i="39"/>
  <c r="W137" i="38" s="1"/>
  <c r="BT354" i="39"/>
  <c r="BH349" i="39"/>
  <c r="AH349" i="38" s="1"/>
  <c r="J349" i="39"/>
  <c r="E349" i="37" s="1"/>
  <c r="P347" i="38"/>
  <c r="BU342" i="39"/>
  <c r="O342" i="37" s="1"/>
  <c r="BH341" i="39"/>
  <c r="AH341" i="38" s="1"/>
  <c r="AR339" i="39"/>
  <c r="W339" i="38" s="1"/>
  <c r="O339" i="38"/>
  <c r="AN338" i="39"/>
  <c r="AO337" i="39"/>
  <c r="J337" i="37" s="1"/>
  <c r="AR333" i="39"/>
  <c r="W333" i="38" s="1"/>
  <c r="BU331" i="39"/>
  <c r="O331" i="37" s="1"/>
  <c r="P331" i="38"/>
  <c r="M331" i="39"/>
  <c r="H331" i="38" s="1"/>
  <c r="BE329" i="39"/>
  <c r="T329" i="37" s="1"/>
  <c r="BU324" i="39"/>
  <c r="O324" i="37" s="1"/>
  <c r="BH324" i="39"/>
  <c r="AH324" i="38" s="1"/>
  <c r="AR324" i="39"/>
  <c r="AN322" i="39"/>
  <c r="BH321" i="39"/>
  <c r="AH321" i="38" s="1"/>
  <c r="BE320" i="39"/>
  <c r="T320" i="37" s="1"/>
  <c r="BT317" i="39"/>
  <c r="BI316" i="39"/>
  <c r="AI316" i="38" s="1"/>
  <c r="BX315" i="39"/>
  <c r="AS315" i="38" s="1"/>
  <c r="BH315" i="39"/>
  <c r="AH315" i="38" s="1"/>
  <c r="P309" i="38"/>
  <c r="BX308" i="39"/>
  <c r="P306" i="38"/>
  <c r="BH305" i="39"/>
  <c r="AH305" i="38" s="1"/>
  <c r="AL305" i="38" s="1"/>
  <c r="BE304" i="39"/>
  <c r="T304" i="37" s="1"/>
  <c r="BT303" i="39"/>
  <c r="BY302" i="39"/>
  <c r="AT302" i="38" s="1"/>
  <c r="N301" i="39"/>
  <c r="I301" i="38" s="1"/>
  <c r="BX299" i="39"/>
  <c r="AS299" i="38" s="1"/>
  <c r="BH299" i="39"/>
  <c r="AH299" i="38" s="1"/>
  <c r="AS299" i="39"/>
  <c r="X299" i="38" s="1"/>
  <c r="O299" i="38"/>
  <c r="P298" i="38"/>
  <c r="BY297" i="39"/>
  <c r="AT297" i="38" s="1"/>
  <c r="AR297" i="39"/>
  <c r="W297" i="38" s="1"/>
  <c r="P296" i="38"/>
  <c r="M296" i="39"/>
  <c r="H296" i="38" s="1"/>
  <c r="BI294" i="39"/>
  <c r="BY292" i="39"/>
  <c r="AT292" i="38" s="1"/>
  <c r="AR292" i="39"/>
  <c r="W292" i="38" s="1"/>
  <c r="BX291" i="39"/>
  <c r="AS291" i="38" s="1"/>
  <c r="BH291" i="39"/>
  <c r="AH291" i="38" s="1"/>
  <c r="AR291" i="39"/>
  <c r="W291" i="38" s="1"/>
  <c r="P290" i="38"/>
  <c r="I287" i="39"/>
  <c r="N286" i="39"/>
  <c r="I286" i="38" s="1"/>
  <c r="N285" i="39"/>
  <c r="I285" i="38" s="1"/>
  <c r="BI284" i="39"/>
  <c r="AI284" i="38" s="1"/>
  <c r="BX283" i="39"/>
  <c r="AS283" i="38" s="1"/>
  <c r="BH283" i="39"/>
  <c r="AH283" i="38" s="1"/>
  <c r="AR283" i="39"/>
  <c r="W283" i="38" s="1"/>
  <c r="BE282" i="39"/>
  <c r="AE282" i="38" s="1"/>
  <c r="J282" i="39"/>
  <c r="E282" i="37" s="1"/>
  <c r="P280" i="38"/>
  <c r="M280" i="39"/>
  <c r="H280" i="38" s="1"/>
  <c r="P278" i="38"/>
  <c r="I278" i="39"/>
  <c r="AN276" i="39"/>
  <c r="O276" i="38"/>
  <c r="BU273" i="39"/>
  <c r="O273" i="37" s="1"/>
  <c r="AS271" i="39"/>
  <c r="X271" i="38" s="1"/>
  <c r="O271" i="38"/>
  <c r="AN267" i="39"/>
  <c r="BX266" i="39"/>
  <c r="P266" i="38"/>
  <c r="BE265" i="39"/>
  <c r="T265" i="37" s="1"/>
  <c r="BE256" i="39"/>
  <c r="T256" i="37" s="1"/>
  <c r="AR256" i="39"/>
  <c r="W256" i="38" s="1"/>
  <c r="BH255" i="39"/>
  <c r="AH255" i="38" s="1"/>
  <c r="J255" i="39"/>
  <c r="E255" i="37" s="1"/>
  <c r="BH254" i="39"/>
  <c r="AH254" i="38" s="1"/>
  <c r="BD253" i="39"/>
  <c r="AR252" i="39"/>
  <c r="W252" i="38" s="1"/>
  <c r="O252" i="38"/>
  <c r="P251" i="38"/>
  <c r="I250" i="39"/>
  <c r="BE249" i="39"/>
  <c r="T249" i="37" s="1"/>
  <c r="N248" i="39"/>
  <c r="I248" i="38" s="1"/>
  <c r="BD245" i="39"/>
  <c r="BX243" i="39"/>
  <c r="AS243" i="38" s="1"/>
  <c r="D242" i="37"/>
  <c r="D242" i="38"/>
  <c r="J241" i="39"/>
  <c r="E241" i="37" s="1"/>
  <c r="P236" i="38"/>
  <c r="P234" i="38"/>
  <c r="P233" i="38"/>
  <c r="I233" i="39"/>
  <c r="BU232" i="39"/>
  <c r="O232" i="37" s="1"/>
  <c r="AR232" i="39"/>
  <c r="W232" i="38" s="1"/>
  <c r="BT231" i="39"/>
  <c r="AR231" i="39"/>
  <c r="W231" i="38" s="1"/>
  <c r="I230" i="39"/>
  <c r="J229" i="39"/>
  <c r="E229" i="37" s="1"/>
  <c r="S223" i="37"/>
  <c r="AD223" i="38"/>
  <c r="BX222" i="39"/>
  <c r="AS222" i="38" s="1"/>
  <c r="BY222" i="39"/>
  <c r="AT222" i="38" s="1"/>
  <c r="BU218" i="39"/>
  <c r="O218" i="37" s="1"/>
  <c r="P216" i="38"/>
  <c r="BT215" i="39"/>
  <c r="AN209" i="39"/>
  <c r="M203" i="39"/>
  <c r="H203" i="38" s="1"/>
  <c r="BY202" i="39"/>
  <c r="AT202" i="38" s="1"/>
  <c r="AX202" i="38" s="1"/>
  <c r="BT202" i="39"/>
  <c r="BX202" i="39"/>
  <c r="AS199" i="39"/>
  <c r="X199" i="38" s="1"/>
  <c r="O199" i="38"/>
  <c r="O195" i="38"/>
  <c r="AN195" i="39"/>
  <c r="BD193" i="39"/>
  <c r="BI193" i="39"/>
  <c r="BI180" i="39"/>
  <c r="AI180" i="38" s="1"/>
  <c r="BD180" i="39"/>
  <c r="AS180" i="39"/>
  <c r="X180" i="38" s="1"/>
  <c r="O180" i="38"/>
  <c r="AO180" i="39"/>
  <c r="J180" i="37" s="1"/>
  <c r="AN180" i="39"/>
  <c r="BU176" i="39"/>
  <c r="AP176" i="38" s="1"/>
  <c r="BY176" i="39"/>
  <c r="AT176" i="38" s="1"/>
  <c r="BX176" i="39"/>
  <c r="AS176" i="38" s="1"/>
  <c r="BH159" i="39"/>
  <c r="AH159" i="38" s="1"/>
  <c r="BD159" i="39"/>
  <c r="BE159" i="39"/>
  <c r="T159" i="37" s="1"/>
  <c r="BU150" i="39"/>
  <c r="AP150" i="38" s="1"/>
  <c r="BY150" i="39"/>
  <c r="AT150" i="38" s="1"/>
  <c r="AS130" i="38"/>
  <c r="I92" i="37"/>
  <c r="S92" i="38"/>
  <c r="BX220" i="39"/>
  <c r="AS220" i="38" s="1"/>
  <c r="J217" i="39"/>
  <c r="E217" i="37" s="1"/>
  <c r="BI212" i="39"/>
  <c r="AI212" i="38" s="1"/>
  <c r="AO212" i="39"/>
  <c r="T212" i="38" s="1"/>
  <c r="O212" i="38"/>
  <c r="J209" i="39"/>
  <c r="E209" i="37" s="1"/>
  <c r="BU208" i="39"/>
  <c r="O208" i="37" s="1"/>
  <c r="BH208" i="39"/>
  <c r="AH208" i="38" s="1"/>
  <c r="AN207" i="39"/>
  <c r="BH204" i="39"/>
  <c r="AH204" i="38" s="1"/>
  <c r="J202" i="39"/>
  <c r="E202" i="37" s="1"/>
  <c r="AR201" i="39"/>
  <c r="W201" i="38" s="1"/>
  <c r="BD199" i="39"/>
  <c r="M192" i="39"/>
  <c r="H192" i="38" s="1"/>
  <c r="BT191" i="39"/>
  <c r="BU187" i="39"/>
  <c r="O187" i="37" s="1"/>
  <c r="BE187" i="39"/>
  <c r="T187" i="37" s="1"/>
  <c r="P187" i="38"/>
  <c r="M187" i="39"/>
  <c r="H187" i="38" s="1"/>
  <c r="AO185" i="39"/>
  <c r="BI184" i="39"/>
  <c r="AI184" i="38" s="1"/>
  <c r="BE183" i="39"/>
  <c r="T183" i="37" s="1"/>
  <c r="BX178" i="39"/>
  <c r="AS178" i="38" s="1"/>
  <c r="BH178" i="39"/>
  <c r="AH178" i="38" s="1"/>
  <c r="AR176" i="39"/>
  <c r="W176" i="38" s="1"/>
  <c r="AA176" i="38" s="1"/>
  <c r="BI175" i="39"/>
  <c r="AI175" i="38" s="1"/>
  <c r="AM175" i="38" s="1"/>
  <c r="AN175" i="39"/>
  <c r="BU172" i="39"/>
  <c r="O172" i="37" s="1"/>
  <c r="BE172" i="39"/>
  <c r="T172" i="37" s="1"/>
  <c r="M172" i="39"/>
  <c r="H172" i="38" s="1"/>
  <c r="I171" i="39"/>
  <c r="AN170" i="39"/>
  <c r="BD168" i="39"/>
  <c r="AR166" i="39"/>
  <c r="W166" i="38" s="1"/>
  <c r="O166" i="38"/>
  <c r="AN163" i="39"/>
  <c r="AO162" i="39"/>
  <c r="J162" i="37" s="1"/>
  <c r="AS159" i="39"/>
  <c r="X159" i="38" s="1"/>
  <c r="O159" i="38"/>
  <c r="BD156" i="39"/>
  <c r="I156" i="39"/>
  <c r="BT152" i="39"/>
  <c r="BH148" i="39"/>
  <c r="M147" i="39"/>
  <c r="BT142" i="39"/>
  <c r="AR141" i="39"/>
  <c r="BH139" i="39"/>
  <c r="AH139" i="38" s="1"/>
  <c r="AO139" i="39"/>
  <c r="J139" i="39"/>
  <c r="E139" i="37" s="1"/>
  <c r="S131" i="37"/>
  <c r="AD131" i="38"/>
  <c r="AN131" i="39"/>
  <c r="O131" i="38"/>
  <c r="M129" i="39"/>
  <c r="AR128" i="39"/>
  <c r="W128" i="38" s="1"/>
  <c r="AR122" i="39"/>
  <c r="W122" i="38" s="1"/>
  <c r="AR121" i="39"/>
  <c r="W121" i="38" s="1"/>
  <c r="AR120" i="39"/>
  <c r="W120" i="38" s="1"/>
  <c r="BY119" i="39"/>
  <c r="AT119" i="38" s="1"/>
  <c r="BT117" i="39"/>
  <c r="I117" i="39"/>
  <c r="BX111" i="39"/>
  <c r="AS111" i="38" s="1"/>
  <c r="BD104" i="39"/>
  <c r="AR101" i="39"/>
  <c r="W101" i="38" s="1"/>
  <c r="O101" i="38"/>
  <c r="BT97" i="39"/>
  <c r="BH97" i="39"/>
  <c r="AS97" i="39"/>
  <c r="X97" i="38" s="1"/>
  <c r="O97" i="38"/>
  <c r="AN93" i="39"/>
  <c r="BX90" i="39"/>
  <c r="AS90" i="38" s="1"/>
  <c r="BU70" i="39"/>
  <c r="O70" i="37" s="1"/>
  <c r="BX70" i="39"/>
  <c r="BD67" i="39"/>
  <c r="BH67" i="39"/>
  <c r="AH67" i="38" s="1"/>
  <c r="O49" i="38"/>
  <c r="AO49" i="39"/>
  <c r="J49" i="37" s="1"/>
  <c r="P226" i="38"/>
  <c r="P221" i="38"/>
  <c r="BU216" i="39"/>
  <c r="O216" i="37" s="1"/>
  <c r="P213" i="38"/>
  <c r="J210" i="39"/>
  <c r="E210" i="37" s="1"/>
  <c r="BI209" i="39"/>
  <c r="P209" i="38"/>
  <c r="P202" i="38"/>
  <c r="P188" i="38"/>
  <c r="AS187" i="39"/>
  <c r="X187" i="38" s="1"/>
  <c r="O187" i="38"/>
  <c r="BU186" i="39"/>
  <c r="O186" i="37" s="1"/>
  <c r="BU180" i="39"/>
  <c r="O180" i="37" s="1"/>
  <c r="BE180" i="39"/>
  <c r="T180" i="37" s="1"/>
  <c r="J179" i="39"/>
  <c r="J177" i="39"/>
  <c r="E177" i="37" s="1"/>
  <c r="BE171" i="39"/>
  <c r="T171" i="37" s="1"/>
  <c r="M169" i="39"/>
  <c r="H169" i="38" s="1"/>
  <c r="AN166" i="39"/>
  <c r="BX164" i="39"/>
  <c r="CB164" i="39" s="1"/>
  <c r="BE164" i="39"/>
  <c r="T164" i="37" s="1"/>
  <c r="AR160" i="39"/>
  <c r="W160" i="38" s="1"/>
  <c r="P156" i="38"/>
  <c r="AN150" i="39"/>
  <c r="AN149" i="39"/>
  <c r="AR148" i="39"/>
  <c r="M145" i="39"/>
  <c r="H145" i="38" s="1"/>
  <c r="BD141" i="39"/>
  <c r="BY139" i="39"/>
  <c r="AT139" i="38" s="1"/>
  <c r="I139" i="39"/>
  <c r="N138" i="39"/>
  <c r="I138" i="38" s="1"/>
  <c r="P137" i="38"/>
  <c r="M137" i="39"/>
  <c r="AO136" i="39"/>
  <c r="P134" i="38"/>
  <c r="AR133" i="39"/>
  <c r="W133" i="38" s="1"/>
  <c r="P132" i="38"/>
  <c r="BX129" i="39"/>
  <c r="AS129" i="38" s="1"/>
  <c r="BH129" i="39"/>
  <c r="AH129" i="38" s="1"/>
  <c r="AR129" i="39"/>
  <c r="W129" i="38" s="1"/>
  <c r="AO128" i="39"/>
  <c r="T128" i="38" s="1"/>
  <c r="J128" i="39"/>
  <c r="E128" i="37" s="1"/>
  <c r="AS127" i="39"/>
  <c r="X127" i="38" s="1"/>
  <c r="J127" i="39"/>
  <c r="E127" i="37" s="1"/>
  <c r="AN123" i="39"/>
  <c r="O123" i="38"/>
  <c r="BX122" i="39"/>
  <c r="AS122" i="38" s="1"/>
  <c r="BH122" i="39"/>
  <c r="BH121" i="39"/>
  <c r="AH121" i="38" s="1"/>
  <c r="P117" i="38"/>
  <c r="AR116" i="39"/>
  <c r="W116" i="38" s="1"/>
  <c r="AS114" i="39"/>
  <c r="X114" i="38" s="1"/>
  <c r="BY112" i="39"/>
  <c r="AT112" i="38" s="1"/>
  <c r="M112" i="39"/>
  <c r="BD108" i="39"/>
  <c r="BH106" i="39"/>
  <c r="BE105" i="39"/>
  <c r="T105" i="37" s="1"/>
  <c r="AS105" i="39"/>
  <c r="X105" i="38" s="1"/>
  <c r="O105" i="38"/>
  <c r="AO104" i="39"/>
  <c r="AN100" i="39"/>
  <c r="BH98" i="39"/>
  <c r="BL98" i="39" s="1"/>
  <c r="I98" i="39"/>
  <c r="M97" i="39"/>
  <c r="M96" i="39"/>
  <c r="BX91" i="39"/>
  <c r="BD89" i="39"/>
  <c r="BI89" i="39"/>
  <c r="AI89" i="38" s="1"/>
  <c r="O56" i="38"/>
  <c r="AR56" i="39"/>
  <c r="W56" i="38" s="1"/>
  <c r="Z56" i="38" s="1"/>
  <c r="AN56" i="39"/>
  <c r="BH13" i="39"/>
  <c r="N227" i="39"/>
  <c r="I227" i="38" s="1"/>
  <c r="N222" i="39"/>
  <c r="I222" i="38" s="1"/>
  <c r="BY221" i="39"/>
  <c r="AT221" i="38" s="1"/>
  <c r="AN221" i="39"/>
  <c r="N219" i="39"/>
  <c r="I219" i="38" s="1"/>
  <c r="BE218" i="39"/>
  <c r="T218" i="37" s="1"/>
  <c r="AN215" i="39"/>
  <c r="BX212" i="39"/>
  <c r="AS212" i="38" s="1"/>
  <c r="M210" i="39"/>
  <c r="H210" i="38" s="1"/>
  <c r="BH209" i="39"/>
  <c r="AH209" i="38" s="1"/>
  <c r="AR209" i="39"/>
  <c r="M208" i="39"/>
  <c r="H208" i="38" s="1"/>
  <c r="J207" i="39"/>
  <c r="E207" i="38" s="1"/>
  <c r="BY206" i="39"/>
  <c r="AT206" i="38" s="1"/>
  <c r="N203" i="39"/>
  <c r="I203" i="38" s="1"/>
  <c r="P200" i="38"/>
  <c r="M199" i="39"/>
  <c r="H199" i="38" s="1"/>
  <c r="BI196" i="39"/>
  <c r="AI196" i="38" s="1"/>
  <c r="BE195" i="39"/>
  <c r="T195" i="37" s="1"/>
  <c r="M195" i="39"/>
  <c r="H195" i="38" s="1"/>
  <c r="BH192" i="39"/>
  <c r="AH192" i="38" s="1"/>
  <c r="AS191" i="39"/>
  <c r="X191" i="38" s="1"/>
  <c r="O191" i="38"/>
  <c r="AR189" i="39"/>
  <c r="W189" i="38" s="1"/>
  <c r="AR188" i="39"/>
  <c r="W188" i="38" s="1"/>
  <c r="BH180" i="39"/>
  <c r="AH180" i="38" s="1"/>
  <c r="P180" i="38"/>
  <c r="BE179" i="39"/>
  <c r="T179" i="37" s="1"/>
  <c r="P177" i="38"/>
  <c r="M177" i="39"/>
  <c r="BY173" i="39"/>
  <c r="AR173" i="39"/>
  <c r="W173" i="38" s="1"/>
  <c r="I172" i="39"/>
  <c r="P171" i="38"/>
  <c r="BU169" i="39"/>
  <c r="O169" i="37" s="1"/>
  <c r="AN169" i="39"/>
  <c r="J168" i="39"/>
  <c r="E168" i="38" s="1"/>
  <c r="BD166" i="39"/>
  <c r="N166" i="39"/>
  <c r="I166" i="38" s="1"/>
  <c r="BU162" i="39"/>
  <c r="O162" i="37" s="1"/>
  <c r="P162" i="38"/>
  <c r="BT161" i="39"/>
  <c r="BT160" i="39"/>
  <c r="I157" i="39"/>
  <c r="P151" i="38"/>
  <c r="BT150" i="39"/>
  <c r="N150" i="39"/>
  <c r="I150" i="38" s="1"/>
  <c r="BD149" i="39"/>
  <c r="N149" i="39"/>
  <c r="I149" i="38" s="1"/>
  <c r="BD148" i="39"/>
  <c r="AR146" i="39"/>
  <c r="W146" i="38" s="1"/>
  <c r="P145" i="38"/>
  <c r="P141" i="38"/>
  <c r="I141" i="39"/>
  <c r="BI139" i="39"/>
  <c r="N139" i="39"/>
  <c r="I139" i="38" s="1"/>
  <c r="L139" i="38" s="1"/>
  <c r="BU138" i="39"/>
  <c r="O138" i="37" s="1"/>
  <c r="P136" i="38"/>
  <c r="AR131" i="39"/>
  <c r="W131" i="38" s="1"/>
  <c r="M130" i="39"/>
  <c r="H130" i="38" s="1"/>
  <c r="P128" i="38"/>
  <c r="M128" i="39"/>
  <c r="H128" i="38" s="1"/>
  <c r="BT123" i="39"/>
  <c r="AN122" i="39"/>
  <c r="BU120" i="39"/>
  <c r="O120" i="37" s="1"/>
  <c r="M120" i="39"/>
  <c r="H120" i="38" s="1"/>
  <c r="K120" i="38" s="1"/>
  <c r="AN119" i="39"/>
  <c r="AN117" i="39"/>
  <c r="AR113" i="39"/>
  <c r="W113" i="38" s="1"/>
  <c r="AN112" i="39"/>
  <c r="BT108" i="39"/>
  <c r="D103" i="37"/>
  <c r="D103" i="38"/>
  <c r="BD97" i="39"/>
  <c r="AR96" i="39"/>
  <c r="W96" i="38" s="1"/>
  <c r="I94" i="39"/>
  <c r="N90" i="39"/>
  <c r="I90" i="38" s="1"/>
  <c r="I90" i="39"/>
  <c r="BE86" i="39"/>
  <c r="T86" i="37" s="1"/>
  <c r="BI86" i="39"/>
  <c r="AI86" i="38" s="1"/>
  <c r="BD85" i="39"/>
  <c r="BY84" i="39"/>
  <c r="AT84" i="38" s="1"/>
  <c r="BY70" i="39"/>
  <c r="AT70" i="38" s="1"/>
  <c r="O54" i="38"/>
  <c r="AR54" i="39"/>
  <c r="W54" i="38" s="1"/>
  <c r="I37" i="39"/>
  <c r="M37" i="39"/>
  <c r="H37" i="38" s="1"/>
  <c r="BI29" i="39"/>
  <c r="AI29" i="38" s="1"/>
  <c r="BE29" i="39"/>
  <c r="AS171" i="39"/>
  <c r="X171" i="38" s="1"/>
  <c r="O171" i="38"/>
  <c r="P164" i="38"/>
  <c r="N161" i="39"/>
  <c r="I161" i="38" s="1"/>
  <c r="S158" i="37"/>
  <c r="AD158" i="38"/>
  <c r="P155" i="38"/>
  <c r="BE138" i="39"/>
  <c r="T138" i="37" s="1"/>
  <c r="P133" i="38"/>
  <c r="J121" i="39"/>
  <c r="E121" i="37" s="1"/>
  <c r="AS120" i="39"/>
  <c r="X120" i="38" s="1"/>
  <c r="O120" i="38"/>
  <c r="P118" i="38"/>
  <c r="N115" i="39"/>
  <c r="I115" i="38" s="1"/>
  <c r="N114" i="37"/>
  <c r="AO114" i="38"/>
  <c r="P114" i="38"/>
  <c r="S98" i="37"/>
  <c r="AD98" i="38"/>
  <c r="BY83" i="39"/>
  <c r="AT83" i="38" s="1"/>
  <c r="BT83" i="39"/>
  <c r="AO59" i="39"/>
  <c r="J59" i="37" s="1"/>
  <c r="O59" i="38"/>
  <c r="AR59" i="39"/>
  <c r="W59" i="38" s="1"/>
  <c r="BY45" i="39"/>
  <c r="AT45" i="38" s="1"/>
  <c r="BX45" i="39"/>
  <c r="BU45" i="39"/>
  <c r="O45" i="37" s="1"/>
  <c r="D45" i="37"/>
  <c r="D45" i="38"/>
  <c r="AS18" i="39"/>
  <c r="X18" i="38" s="1"/>
  <c r="O18" i="38"/>
  <c r="AN18" i="39"/>
  <c r="AR18" i="39"/>
  <c r="W18" i="38" s="1"/>
  <c r="D10" i="37"/>
  <c r="D10" i="38"/>
  <c r="S142" i="37"/>
  <c r="AD142" i="38"/>
  <c r="N139" i="37"/>
  <c r="AO139" i="38"/>
  <c r="S130" i="37"/>
  <c r="AD130" i="38"/>
  <c r="I88" i="39"/>
  <c r="J88" i="39"/>
  <c r="O84" i="38"/>
  <c r="AN84" i="39"/>
  <c r="BD74" i="39"/>
  <c r="BE74" i="39"/>
  <c r="T74" i="37" s="1"/>
  <c r="O50" i="38"/>
  <c r="AN50" i="39"/>
  <c r="AR50" i="39"/>
  <c r="W50" i="38" s="1"/>
  <c r="O26" i="38"/>
  <c r="AN26" i="39"/>
  <c r="AR26" i="39"/>
  <c r="W26" i="38" s="1"/>
  <c r="O16" i="38"/>
  <c r="AR16" i="39"/>
  <c r="W16" i="38" s="1"/>
  <c r="I5" i="39"/>
  <c r="M5" i="39"/>
  <c r="P227" i="38"/>
  <c r="J226" i="39"/>
  <c r="E226" i="37" s="1"/>
  <c r="AR225" i="39"/>
  <c r="W225" i="38" s="1"/>
  <c r="BX219" i="39"/>
  <c r="BH219" i="39"/>
  <c r="M218" i="39"/>
  <c r="BX217" i="39"/>
  <c r="AS217" i="38" s="1"/>
  <c r="AN217" i="39"/>
  <c r="BE216" i="39"/>
  <c r="AE216" i="38" s="1"/>
  <c r="J215" i="39"/>
  <c r="E215" i="37" s="1"/>
  <c r="BE210" i="39"/>
  <c r="T210" i="37" s="1"/>
  <c r="AR210" i="39"/>
  <c r="W210" i="38" s="1"/>
  <c r="BE208" i="39"/>
  <c r="T208" i="37" s="1"/>
  <c r="AR208" i="39"/>
  <c r="W208" i="38" s="1"/>
  <c r="BT205" i="39"/>
  <c r="N205" i="39"/>
  <c r="I205" i="38" s="1"/>
  <c r="AO201" i="39"/>
  <c r="T201" i="38" s="1"/>
  <c r="AN199" i="39"/>
  <c r="P197" i="38"/>
  <c r="BX196" i="39"/>
  <c r="AS196" i="38" s="1"/>
  <c r="AW196" i="38" s="1"/>
  <c r="M194" i="39"/>
  <c r="H194" i="38" s="1"/>
  <c r="K194" i="38" s="1"/>
  <c r="BX193" i="39"/>
  <c r="AS193" i="38" s="1"/>
  <c r="BD191" i="39"/>
  <c r="N187" i="39"/>
  <c r="I187" i="38" s="1"/>
  <c r="M186" i="39"/>
  <c r="H186" i="38" s="1"/>
  <c r="BX185" i="39"/>
  <c r="AS185" i="38" s="1"/>
  <c r="AN185" i="39"/>
  <c r="BD183" i="39"/>
  <c r="BU182" i="39"/>
  <c r="O182" i="37" s="1"/>
  <c r="AO182" i="39"/>
  <c r="T182" i="38" s="1"/>
  <c r="O182" i="38"/>
  <c r="BH181" i="39"/>
  <c r="AH181" i="38" s="1"/>
  <c r="AS179" i="39"/>
  <c r="X179" i="38" s="1"/>
  <c r="AA179" i="38" s="1"/>
  <c r="O179" i="38"/>
  <c r="BE178" i="39"/>
  <c r="T178" i="37" s="1"/>
  <c r="BT177" i="39"/>
  <c r="AN174" i="39"/>
  <c r="N172" i="39"/>
  <c r="I172" i="38" s="1"/>
  <c r="BX170" i="39"/>
  <c r="AS170" i="38" s="1"/>
  <c r="M170" i="39"/>
  <c r="M164" i="39"/>
  <c r="H164" i="38" s="1"/>
  <c r="BY160" i="39"/>
  <c r="AT160" i="38" s="1"/>
  <c r="BT155" i="39"/>
  <c r="M153" i="39"/>
  <c r="H153" i="38" s="1"/>
  <c r="I148" i="39"/>
  <c r="P147" i="38"/>
  <c r="BH146" i="39"/>
  <c r="AH146" i="38" s="1"/>
  <c r="BH138" i="39"/>
  <c r="AH138" i="38" s="1"/>
  <c r="BI135" i="39"/>
  <c r="AI135" i="38" s="1"/>
  <c r="J130" i="39"/>
  <c r="E130" i="37" s="1"/>
  <c r="J129" i="39"/>
  <c r="BI125" i="39"/>
  <c r="AI125" i="38" s="1"/>
  <c r="BX124" i="39"/>
  <c r="AS124" i="38" s="1"/>
  <c r="AS122" i="39"/>
  <c r="X122" i="38" s="1"/>
  <c r="AO121" i="39"/>
  <c r="J121" i="37" s="1"/>
  <c r="M121" i="39"/>
  <c r="H121" i="38" s="1"/>
  <c r="BD120" i="39"/>
  <c r="BT118" i="39"/>
  <c r="J117" i="39"/>
  <c r="E117" i="37" s="1"/>
  <c r="P115" i="38"/>
  <c r="AR114" i="39"/>
  <c r="W114" i="38" s="1"/>
  <c r="P113" i="38"/>
  <c r="AO112" i="39"/>
  <c r="J112" i="37" s="1"/>
  <c r="J112" i="39"/>
  <c r="BY111" i="39"/>
  <c r="AT111" i="38" s="1"/>
  <c r="AR109" i="39"/>
  <c r="W109" i="38" s="1"/>
  <c r="O109" i="38"/>
  <c r="BT107" i="39"/>
  <c r="BD107" i="39"/>
  <c r="AO107" i="39"/>
  <c r="T107" i="38" s="1"/>
  <c r="O107" i="38"/>
  <c r="J104" i="39"/>
  <c r="AS103" i="39"/>
  <c r="X103" i="38" s="1"/>
  <c r="J102" i="39"/>
  <c r="E102" i="38" s="1"/>
  <c r="AO99" i="39"/>
  <c r="J99" i="37" s="1"/>
  <c r="O99" i="38"/>
  <c r="AO96" i="39"/>
  <c r="T96" i="38" s="1"/>
  <c r="J96" i="39"/>
  <c r="P93" i="38"/>
  <c r="BU91" i="39"/>
  <c r="AP91" i="38" s="1"/>
  <c r="O77" i="38"/>
  <c r="AR77" i="39"/>
  <c r="W77" i="38" s="1"/>
  <c r="O70" i="38"/>
  <c r="AR70" i="39"/>
  <c r="W70" i="38" s="1"/>
  <c r="M66" i="39"/>
  <c r="I66" i="39"/>
  <c r="BD38" i="39"/>
  <c r="BH38" i="39"/>
  <c r="AH38" i="38" s="1"/>
  <c r="M31" i="39"/>
  <c r="H31" i="38" s="1"/>
  <c r="I31" i="39"/>
  <c r="J31" i="39"/>
  <c r="E31" i="38" s="1"/>
  <c r="N12" i="37"/>
  <c r="AO12" i="38"/>
  <c r="D193" i="37"/>
  <c r="AO171" i="39"/>
  <c r="J171" i="37" s="1"/>
  <c r="S151" i="37"/>
  <c r="AD151" i="38"/>
  <c r="AS147" i="39"/>
  <c r="X147" i="38" s="1"/>
  <c r="O147" i="38"/>
  <c r="AR139" i="39"/>
  <c r="W139" i="38" s="1"/>
  <c r="AR136" i="39"/>
  <c r="W136" i="38" s="1"/>
  <c r="D130" i="37"/>
  <c r="N105" i="37"/>
  <c r="AO105" i="38"/>
  <c r="D104" i="37"/>
  <c r="D104" i="38"/>
  <c r="I99" i="37"/>
  <c r="S99" i="38"/>
  <c r="AH92" i="38"/>
  <c r="N84" i="37"/>
  <c r="AO84" i="38"/>
  <c r="D75" i="37"/>
  <c r="D75" i="38"/>
  <c r="O24" i="38"/>
  <c r="AO24" i="39"/>
  <c r="J24" i="37" s="1"/>
  <c r="AR24" i="39"/>
  <c r="W24" i="38" s="1"/>
  <c r="AO88" i="39"/>
  <c r="J88" i="37" s="1"/>
  <c r="AN87" i="39"/>
  <c r="BX82" i="39"/>
  <c r="AS82" i="39"/>
  <c r="X82" i="38" s="1"/>
  <c r="O82" i="38"/>
  <c r="M81" i="39"/>
  <c r="AR80" i="39"/>
  <c r="W80" i="38" s="1"/>
  <c r="M78" i="39"/>
  <c r="H78" i="38" s="1"/>
  <c r="AO73" i="39"/>
  <c r="J73" i="37" s="1"/>
  <c r="BD66" i="39"/>
  <c r="BU55" i="39"/>
  <c r="O55" i="37" s="1"/>
  <c r="AR47" i="39"/>
  <c r="W47" i="38" s="1"/>
  <c r="O47" i="38"/>
  <c r="AS45" i="39"/>
  <c r="X45" i="38" s="1"/>
  <c r="O45" i="38"/>
  <c r="N39" i="37"/>
  <c r="AN30" i="39"/>
  <c r="BD25" i="39"/>
  <c r="M25" i="39"/>
  <c r="M19" i="39"/>
  <c r="M12" i="39"/>
  <c r="M10" i="39"/>
  <c r="H10" i="38" s="1"/>
  <c r="AR6" i="39"/>
  <c r="BY5" i="39"/>
  <c r="BE89" i="39"/>
  <c r="T89" i="37" s="1"/>
  <c r="P84" i="38"/>
  <c r="BU83" i="39"/>
  <c r="O83" i="37" s="1"/>
  <c r="AS81" i="39"/>
  <c r="X81" i="38" s="1"/>
  <c r="I81" i="39"/>
  <c r="BE80" i="39"/>
  <c r="T80" i="37" s="1"/>
  <c r="BH79" i="39"/>
  <c r="AH79" i="38" s="1"/>
  <c r="BH73" i="39"/>
  <c r="AH73" i="38" s="1"/>
  <c r="AR69" i="39"/>
  <c r="W69" i="38" s="1"/>
  <c r="P63" i="38"/>
  <c r="AS62" i="39"/>
  <c r="X62" i="38" s="1"/>
  <c r="P59" i="38"/>
  <c r="BE57" i="39"/>
  <c r="T57" i="37" s="1"/>
  <c r="BI51" i="39"/>
  <c r="AI51" i="38" s="1"/>
  <c r="AS49" i="39"/>
  <c r="X49" i="38" s="1"/>
  <c r="AN45" i="39"/>
  <c r="BX38" i="39"/>
  <c r="AS38" i="38" s="1"/>
  <c r="BX37" i="39"/>
  <c r="AS37" i="38" s="1"/>
  <c r="BH37" i="39"/>
  <c r="P26" i="38"/>
  <c r="P24" i="38"/>
  <c r="BT19" i="39"/>
  <c r="AN19" i="39"/>
  <c r="AR14" i="39"/>
  <c r="W14" i="38" s="1"/>
  <c r="AN12" i="39"/>
  <c r="AN11" i="39"/>
  <c r="J8" i="39"/>
  <c r="E8" i="37" s="1"/>
  <c r="BY7" i="39"/>
  <c r="AT7" i="38" s="1"/>
  <c r="N6" i="39"/>
  <c r="I6" i="38" s="1"/>
  <c r="BX5" i="39"/>
  <c r="N5" i="39"/>
  <c r="I5" i="38" s="1"/>
  <c r="I4" i="39"/>
  <c r="AO90" i="39"/>
  <c r="T90" i="38" s="1"/>
  <c r="M90" i="39"/>
  <c r="BH89" i="39"/>
  <c r="M88" i="39"/>
  <c r="H88" i="38" s="1"/>
  <c r="J87" i="39"/>
  <c r="E87" i="37" s="1"/>
  <c r="BY86" i="39"/>
  <c r="AT86" i="38" s="1"/>
  <c r="BX84" i="39"/>
  <c r="AS84" i="38" s="1"/>
  <c r="BH84" i="39"/>
  <c r="AH84" i="38" s="1"/>
  <c r="AR84" i="39"/>
  <c r="BX83" i="39"/>
  <c r="AS83" i="38" s="1"/>
  <c r="M83" i="39"/>
  <c r="H83" i="38" s="1"/>
  <c r="AO82" i="39"/>
  <c r="J82" i="37" s="1"/>
  <c r="J82" i="39"/>
  <c r="E82" i="37" s="1"/>
  <c r="BH80" i="39"/>
  <c r="AH80" i="38" s="1"/>
  <c r="BI75" i="39"/>
  <c r="BH74" i="39"/>
  <c r="AH74" i="38" s="1"/>
  <c r="BU72" i="39"/>
  <c r="O72" i="37" s="1"/>
  <c r="BT70" i="39"/>
  <c r="BD70" i="39"/>
  <c r="AN70" i="39"/>
  <c r="J69" i="39"/>
  <c r="E69" i="38" s="1"/>
  <c r="BI68" i="39"/>
  <c r="AI68" i="38" s="1"/>
  <c r="AN63" i="39"/>
  <c r="I62" i="39"/>
  <c r="BX61" i="39"/>
  <c r="AS61" i="38" s="1"/>
  <c r="I61" i="37"/>
  <c r="S61" i="38"/>
  <c r="BH60" i="39"/>
  <c r="AH60" i="38" s="1"/>
  <c r="AN59" i="39"/>
  <c r="BD57" i="39"/>
  <c r="P56" i="38"/>
  <c r="P54" i="38"/>
  <c r="I54" i="39"/>
  <c r="BD51" i="39"/>
  <c r="N51" i="39"/>
  <c r="I51" i="38" s="1"/>
  <c r="BU50" i="39"/>
  <c r="O50" i="37" s="1"/>
  <c r="AN44" i="39"/>
  <c r="P43" i="38"/>
  <c r="J42" i="39"/>
  <c r="E42" i="37" s="1"/>
  <c r="AN38" i="39"/>
  <c r="O38" i="38"/>
  <c r="AN37" i="39"/>
  <c r="P32" i="38"/>
  <c r="BH30" i="39"/>
  <c r="AH30" i="38" s="1"/>
  <c r="N27" i="39"/>
  <c r="I27" i="38" s="1"/>
  <c r="AO18" i="39"/>
  <c r="J18" i="37" s="1"/>
  <c r="AN16" i="39"/>
  <c r="AR10" i="39"/>
  <c r="W10" i="38" s="1"/>
  <c r="I6" i="39"/>
  <c r="BT5" i="39"/>
  <c r="M80" i="39"/>
  <c r="H80" i="38" s="1"/>
  <c r="AN77" i="39"/>
  <c r="AS73" i="39"/>
  <c r="X73" i="38" s="1"/>
  <c r="O73" i="38"/>
  <c r="I69" i="39"/>
  <c r="BD68" i="39"/>
  <c r="BT63" i="39"/>
  <c r="I61" i="39"/>
  <c r="BH55" i="39"/>
  <c r="AH55" i="38" s="1"/>
  <c r="AL55" i="38" s="1"/>
  <c r="BT45" i="39"/>
  <c r="AN43" i="39"/>
  <c r="I42" i="39"/>
  <c r="N37" i="37"/>
  <c r="AO37" i="38"/>
  <c r="AN32" i="39"/>
  <c r="BT22" i="39"/>
  <c r="BD16" i="39"/>
  <c r="BX12" i="39"/>
  <c r="M9" i="39"/>
  <c r="H9" i="38" s="1"/>
  <c r="M91" i="39"/>
  <c r="H91" i="38" s="1"/>
  <c r="BU90" i="39"/>
  <c r="O90" i="37" s="1"/>
  <c r="J89" i="39"/>
  <c r="E89" i="37" s="1"/>
  <c r="P87" i="38"/>
  <c r="P86" i="38"/>
  <c r="BT85" i="39"/>
  <c r="AR81" i="39"/>
  <c r="W81" i="38" s="1"/>
  <c r="BX80" i="39"/>
  <c r="AS80" i="38" s="1"/>
  <c r="AR79" i="39"/>
  <c r="W79" i="38" s="1"/>
  <c r="BD77" i="39"/>
  <c r="M75" i="39"/>
  <c r="H75" i="38" s="1"/>
  <c r="BT68" i="39"/>
  <c r="P64" i="38"/>
  <c r="BY62" i="39"/>
  <c r="AT62" i="38" s="1"/>
  <c r="AN62" i="39"/>
  <c r="BT60" i="39"/>
  <c r="M60" i="39"/>
  <c r="H60" i="38" s="1"/>
  <c r="AR58" i="39"/>
  <c r="W58" i="38" s="1"/>
  <c r="M57" i="39"/>
  <c r="H57" i="38" s="1"/>
  <c r="L57" i="38" s="1"/>
  <c r="BX55" i="39"/>
  <c r="AS55" i="38" s="1"/>
  <c r="BX49" i="39"/>
  <c r="M48" i="39"/>
  <c r="BY44" i="39"/>
  <c r="AT44" i="38" s="1"/>
  <c r="BI44" i="39"/>
  <c r="AI44" i="38" s="1"/>
  <c r="P39" i="38"/>
  <c r="M36" i="39"/>
  <c r="P33" i="38"/>
  <c r="BD32" i="39"/>
  <c r="P30" i="38"/>
  <c r="BE27" i="39"/>
  <c r="T27" i="37" s="1"/>
  <c r="N26" i="39"/>
  <c r="I26" i="38" s="1"/>
  <c r="BE25" i="39"/>
  <c r="T25" i="37" s="1"/>
  <c r="AR22" i="39"/>
  <c r="W22" i="38" s="1"/>
  <c r="BY20" i="39"/>
  <c r="BX19" i="39"/>
  <c r="BH19" i="39"/>
  <c r="AH19" i="38" s="1"/>
  <c r="AR19" i="39"/>
  <c r="P15" i="38"/>
  <c r="I15" i="39"/>
  <c r="BH12" i="39"/>
  <c r="AR12" i="39"/>
  <c r="BE10" i="39"/>
  <c r="P9" i="38"/>
  <c r="AR8" i="39"/>
  <c r="W8" i="38" s="1"/>
  <c r="O8" i="38"/>
  <c r="BT6" i="39"/>
  <c r="BD6" i="39"/>
  <c r="AN6" i="39"/>
  <c r="AO4" i="39"/>
  <c r="J4" i="37" s="1"/>
  <c r="N4" i="39"/>
  <c r="AS87" i="39"/>
  <c r="X87" i="38" s="1"/>
  <c r="O87" i="38"/>
  <c r="M76" i="39"/>
  <c r="H76" i="38" s="1"/>
  <c r="AN75" i="39"/>
  <c r="I70" i="39"/>
  <c r="D65" i="37"/>
  <c r="D65" i="38"/>
  <c r="AR11" i="39"/>
  <c r="BY416" i="39"/>
  <c r="AT416" i="38" s="1"/>
  <c r="AS346" i="39"/>
  <c r="X346" i="38" s="1"/>
  <c r="AS340" i="39"/>
  <c r="X340" i="38" s="1"/>
  <c r="N339" i="39"/>
  <c r="I339" i="38" s="1"/>
  <c r="BE338" i="39"/>
  <c r="T338" i="37" s="1"/>
  <c r="BY333" i="39"/>
  <c r="AT333" i="38" s="1"/>
  <c r="J331" i="39"/>
  <c r="E331" i="38" s="1"/>
  <c r="BE298" i="39"/>
  <c r="T298" i="37" s="1"/>
  <c r="BI272" i="39"/>
  <c r="AI272" i="38" s="1"/>
  <c r="BE122" i="39"/>
  <c r="T122" i="37" s="1"/>
  <c r="BI122" i="39"/>
  <c r="AI122" i="38" s="1"/>
  <c r="P72" i="38"/>
  <c r="AO72" i="39"/>
  <c r="AS72" i="39"/>
  <c r="X72" i="38" s="1"/>
  <c r="K24" i="39"/>
  <c r="F24" i="37" s="1"/>
  <c r="J24" i="39"/>
  <c r="E24" i="37" s="1"/>
  <c r="J17" i="39"/>
  <c r="E17" i="37" s="1"/>
  <c r="N17" i="39"/>
  <c r="I17" i="38" s="1"/>
  <c r="J430" i="39"/>
  <c r="E430" i="37" s="1"/>
  <c r="AS426" i="39"/>
  <c r="X426" i="38" s="1"/>
  <c r="AS421" i="39"/>
  <c r="X421" i="38" s="1"/>
  <c r="BI419" i="39"/>
  <c r="AI419" i="38" s="1"/>
  <c r="BJ417" i="39"/>
  <c r="AJ417" i="38" s="1"/>
  <c r="O417" i="39"/>
  <c r="J417" i="38" s="1"/>
  <c r="BJ415" i="39"/>
  <c r="AJ415" i="38" s="1"/>
  <c r="AT415" i="39"/>
  <c r="Y415" i="38" s="1"/>
  <c r="AS408" i="39"/>
  <c r="X408" i="38" s="1"/>
  <c r="BJ407" i="39"/>
  <c r="AJ407" i="38" s="1"/>
  <c r="AT407" i="39"/>
  <c r="Y407" i="38" s="1"/>
  <c r="BY405" i="39"/>
  <c r="AT405" i="38" s="1"/>
  <c r="BV399" i="39"/>
  <c r="AQ399" i="38" s="1"/>
  <c r="AP396" i="39"/>
  <c r="K396" i="37" s="1"/>
  <c r="BF392" i="39"/>
  <c r="U392" i="37" s="1"/>
  <c r="BE384" i="39"/>
  <c r="T384" i="37" s="1"/>
  <c r="BJ381" i="39"/>
  <c r="AJ381" i="38" s="1"/>
  <c r="O380" i="39"/>
  <c r="J380" i="38" s="1"/>
  <c r="N378" i="39"/>
  <c r="I378" i="38" s="1"/>
  <c r="BE374" i="39"/>
  <c r="T374" i="37" s="1"/>
  <c r="BF373" i="39"/>
  <c r="U373" i="37" s="1"/>
  <c r="BV372" i="39"/>
  <c r="P372" i="37" s="1"/>
  <c r="BU370" i="39"/>
  <c r="AP370" i="38" s="1"/>
  <c r="AS369" i="39"/>
  <c r="X369" i="38" s="1"/>
  <c r="AO367" i="39"/>
  <c r="J367" i="37" s="1"/>
  <c r="O355" i="39"/>
  <c r="J355" i="38" s="1"/>
  <c r="O347" i="39"/>
  <c r="J347" i="38" s="1"/>
  <c r="BZ342" i="39"/>
  <c r="AU342" i="38" s="1"/>
  <c r="BF340" i="39"/>
  <c r="U340" i="37" s="1"/>
  <c r="BV333" i="39"/>
  <c r="P333" i="37" s="1"/>
  <c r="BY331" i="39"/>
  <c r="AT331" i="38" s="1"/>
  <c r="BI331" i="39"/>
  <c r="AI331" i="38" s="1"/>
  <c r="AS331" i="39"/>
  <c r="X331" i="38" s="1"/>
  <c r="BF328" i="39"/>
  <c r="U328" i="37" s="1"/>
  <c r="N321" i="39"/>
  <c r="I321" i="38" s="1"/>
  <c r="BE318" i="39"/>
  <c r="T318" i="37" s="1"/>
  <c r="BI307" i="39"/>
  <c r="AI307" i="38" s="1"/>
  <c r="AO306" i="39"/>
  <c r="N304" i="39"/>
  <c r="I304" i="38" s="1"/>
  <c r="BY299" i="39"/>
  <c r="AT299" i="38" s="1"/>
  <c r="BI297" i="39"/>
  <c r="AI297" i="38" s="1"/>
  <c r="BV288" i="39"/>
  <c r="P288" i="37" s="1"/>
  <c r="AS288" i="39"/>
  <c r="X288" i="38" s="1"/>
  <c r="BU287" i="39"/>
  <c r="AP287" i="38" s="1"/>
  <c r="BE287" i="39"/>
  <c r="AO287" i="39"/>
  <c r="J287" i="37" s="1"/>
  <c r="AT286" i="39"/>
  <c r="Y286" i="38" s="1"/>
  <c r="AO280" i="39"/>
  <c r="J280" i="37" s="1"/>
  <c r="J277" i="39"/>
  <c r="E277" i="38" s="1"/>
  <c r="BE200" i="39"/>
  <c r="T200" i="37" s="1"/>
  <c r="BE185" i="39"/>
  <c r="T185" i="37" s="1"/>
  <c r="BI185" i="39"/>
  <c r="AI185" i="38" s="1"/>
  <c r="P170" i="38"/>
  <c r="AS170" i="39"/>
  <c r="X170" i="38" s="1"/>
  <c r="P146" i="38"/>
  <c r="AO146" i="39"/>
  <c r="T146" i="38" s="1"/>
  <c r="AS146" i="39"/>
  <c r="X146" i="38" s="1"/>
  <c r="P70" i="38"/>
  <c r="AS70" i="39"/>
  <c r="X70" i="38" s="1"/>
  <c r="J67" i="39"/>
  <c r="O67" i="39"/>
  <c r="J67" i="38" s="1"/>
  <c r="BE371" i="39"/>
  <c r="T371" i="37" s="1"/>
  <c r="N340" i="39"/>
  <c r="I340" i="38" s="1"/>
  <c r="AO334" i="39"/>
  <c r="J334" i="37" s="1"/>
  <c r="AS321" i="39"/>
  <c r="X321" i="38" s="1"/>
  <c r="K319" i="39"/>
  <c r="F319" i="37" s="1"/>
  <c r="BZ315" i="39"/>
  <c r="AU315" i="38" s="1"/>
  <c r="J315" i="39"/>
  <c r="E315" i="37" s="1"/>
  <c r="BF314" i="39"/>
  <c r="U314" i="37" s="1"/>
  <c r="BU297" i="39"/>
  <c r="O297" i="37" s="1"/>
  <c r="BU290" i="39"/>
  <c r="O290" i="37" s="1"/>
  <c r="BJ283" i="39"/>
  <c r="AJ283" i="38" s="1"/>
  <c r="P265" i="38"/>
  <c r="AO265" i="39"/>
  <c r="J265" i="37" s="1"/>
  <c r="P258" i="38"/>
  <c r="AT258" i="39"/>
  <c r="Y258" i="38" s="1"/>
  <c r="P224" i="38"/>
  <c r="AO224" i="39"/>
  <c r="J224" i="37" s="1"/>
  <c r="P203" i="38"/>
  <c r="AO203" i="39"/>
  <c r="J203" i="37" s="1"/>
  <c r="BZ187" i="39"/>
  <c r="AU187" i="38" s="1"/>
  <c r="P181" i="38"/>
  <c r="AS181" i="39"/>
  <c r="BI170" i="39"/>
  <c r="AI170" i="38" s="1"/>
  <c r="BE170" i="39"/>
  <c r="AE170" i="38" s="1"/>
  <c r="O120" i="39"/>
  <c r="J120" i="38" s="1"/>
  <c r="J120" i="39"/>
  <c r="E120" i="37" s="1"/>
  <c r="BZ104" i="39"/>
  <c r="AU104" i="38" s="1"/>
  <c r="BU104" i="39"/>
  <c r="BV104" i="39"/>
  <c r="P104" i="37" s="1"/>
  <c r="BY104" i="39"/>
  <c r="P88" i="38"/>
  <c r="AP88" i="39"/>
  <c r="K88" i="37" s="1"/>
  <c r="AT88" i="39"/>
  <c r="Y88" i="38" s="1"/>
  <c r="BU27" i="39"/>
  <c r="BY27" i="39"/>
  <c r="AT27" i="38" s="1"/>
  <c r="AO17" i="39"/>
  <c r="T17" i="38" s="1"/>
  <c r="AP17" i="39"/>
  <c r="K17" i="37" s="1"/>
  <c r="BI432" i="39"/>
  <c r="AI432" i="38" s="1"/>
  <c r="AP431" i="39"/>
  <c r="K431" i="37" s="1"/>
  <c r="AT427" i="39"/>
  <c r="Y427" i="38" s="1"/>
  <c r="O426" i="39"/>
  <c r="J426" i="38" s="1"/>
  <c r="AS422" i="39"/>
  <c r="X422" i="38" s="1"/>
  <c r="N421" i="39"/>
  <c r="I421" i="38" s="1"/>
  <c r="AS413" i="39"/>
  <c r="X413" i="38" s="1"/>
  <c r="BF412" i="39"/>
  <c r="U412" i="37" s="1"/>
  <c r="BY408" i="39"/>
  <c r="AT408" i="38" s="1"/>
  <c r="AT408" i="39"/>
  <c r="BF404" i="39"/>
  <c r="U404" i="37" s="1"/>
  <c r="AT397" i="39"/>
  <c r="Y397" i="38" s="1"/>
  <c r="BF396" i="39"/>
  <c r="U396" i="37" s="1"/>
  <c r="AS390" i="39"/>
  <c r="X390" i="38" s="1"/>
  <c r="AT387" i="39"/>
  <c r="Y387" i="38" s="1"/>
  <c r="BF384" i="39"/>
  <c r="U384" i="37" s="1"/>
  <c r="J382" i="39"/>
  <c r="E382" i="37" s="1"/>
  <c r="BI381" i="39"/>
  <c r="AI381" i="38" s="1"/>
  <c r="BU380" i="39"/>
  <c r="O380" i="37" s="1"/>
  <c r="N380" i="39"/>
  <c r="AS373" i="39"/>
  <c r="X373" i="38" s="1"/>
  <c r="BU372" i="39"/>
  <c r="O372" i="37" s="1"/>
  <c r="BI364" i="39"/>
  <c r="AI364" i="38" s="1"/>
  <c r="AS361" i="39"/>
  <c r="X361" i="38" s="1"/>
  <c r="BV360" i="39"/>
  <c r="P360" i="37" s="1"/>
  <c r="N355" i="39"/>
  <c r="I355" i="38" s="1"/>
  <c r="BE354" i="39"/>
  <c r="AE354" i="38" s="1"/>
  <c r="BF352" i="39"/>
  <c r="U352" i="37" s="1"/>
  <c r="AT334" i="39"/>
  <c r="Y334" i="38" s="1"/>
  <c r="O330" i="39"/>
  <c r="J330" i="38" s="1"/>
  <c r="BI329" i="39"/>
  <c r="AI329" i="38" s="1"/>
  <c r="AP327" i="39"/>
  <c r="K327" i="37" s="1"/>
  <c r="AO321" i="39"/>
  <c r="J321" i="37" s="1"/>
  <c r="BE314" i="39"/>
  <c r="T314" i="37" s="1"/>
  <c r="AT301" i="39"/>
  <c r="Y301" i="38" s="1"/>
  <c r="BF298" i="39"/>
  <c r="U298" i="37" s="1"/>
  <c r="J296" i="39"/>
  <c r="E296" i="37" s="1"/>
  <c r="BI295" i="39"/>
  <c r="AI295" i="38" s="1"/>
  <c r="O295" i="39"/>
  <c r="J295" i="38" s="1"/>
  <c r="BJ294" i="39"/>
  <c r="AJ294" i="38" s="1"/>
  <c r="O293" i="39"/>
  <c r="J293" i="38" s="1"/>
  <c r="BU225" i="39"/>
  <c r="BY225" i="39"/>
  <c r="AT225" i="38" s="1"/>
  <c r="P206" i="38"/>
  <c r="AS206" i="39"/>
  <c r="X206" i="38" s="1"/>
  <c r="BV185" i="39"/>
  <c r="P185" i="37" s="1"/>
  <c r="BU185" i="39"/>
  <c r="AP185" i="38" s="1"/>
  <c r="BY185" i="39"/>
  <c r="AT185" i="38" s="1"/>
  <c r="BI181" i="39"/>
  <c r="AI181" i="38" s="1"/>
  <c r="BJ181" i="39"/>
  <c r="AJ181" i="38" s="1"/>
  <c r="BU170" i="39"/>
  <c r="O170" i="37" s="1"/>
  <c r="BY170" i="39"/>
  <c r="AT170" i="38" s="1"/>
  <c r="AO424" i="39"/>
  <c r="J424" i="37" s="1"/>
  <c r="BJ389" i="39"/>
  <c r="AJ389" i="38" s="1"/>
  <c r="BV329" i="39"/>
  <c r="P329" i="37" s="1"/>
  <c r="N319" i="39"/>
  <c r="I319" i="38" s="1"/>
  <c r="BI306" i="39"/>
  <c r="AI306" i="38" s="1"/>
  <c r="BV297" i="39"/>
  <c r="P297" i="37" s="1"/>
  <c r="J285" i="39"/>
  <c r="E285" i="37" s="1"/>
  <c r="BI283" i="39"/>
  <c r="AI283" i="38" s="1"/>
  <c r="BI280" i="39"/>
  <c r="AI280" i="38" s="1"/>
  <c r="AS280" i="39"/>
  <c r="X280" i="38" s="1"/>
  <c r="K277" i="39"/>
  <c r="F277" i="37" s="1"/>
  <c r="N274" i="39"/>
  <c r="I274" i="38" s="1"/>
  <c r="BU267" i="39"/>
  <c r="BY267" i="39"/>
  <c r="AT267" i="38" s="1"/>
  <c r="BJ88" i="39"/>
  <c r="AJ88" i="38" s="1"/>
  <c r="BF88" i="39"/>
  <c r="U88" i="37" s="1"/>
  <c r="P50" i="38"/>
  <c r="AO50" i="39"/>
  <c r="J50" i="37" s="1"/>
  <c r="J37" i="39"/>
  <c r="E37" i="37" s="1"/>
  <c r="N37" i="39"/>
  <c r="I37" i="38" s="1"/>
  <c r="BI17" i="39"/>
  <c r="AI17" i="38" s="1"/>
  <c r="BE17" i="39"/>
  <c r="T17" i="37" s="1"/>
  <c r="BV431" i="39"/>
  <c r="P431" i="37" s="1"/>
  <c r="BJ431" i="39"/>
  <c r="AJ431" i="38" s="1"/>
  <c r="BY430" i="39"/>
  <c r="AT430" i="38" s="1"/>
  <c r="AS429" i="39"/>
  <c r="X429" i="38" s="1"/>
  <c r="AP428" i="39"/>
  <c r="K428" i="37" s="1"/>
  <c r="BJ424" i="39"/>
  <c r="BM424" i="39" s="1"/>
  <c r="AO422" i="39"/>
  <c r="J422" i="37" s="1"/>
  <c r="BJ421" i="39"/>
  <c r="AJ421" i="38" s="1"/>
  <c r="BI417" i="39"/>
  <c r="AI417" i="38" s="1"/>
  <c r="J415" i="39"/>
  <c r="E415" i="37" s="1"/>
  <c r="K414" i="39"/>
  <c r="F414" i="37" s="1"/>
  <c r="N407" i="39"/>
  <c r="I407" i="38" s="1"/>
  <c r="BV405" i="39"/>
  <c r="BF405" i="39"/>
  <c r="AF405" i="38" s="1"/>
  <c r="BI400" i="39"/>
  <c r="AI400" i="38" s="1"/>
  <c r="J395" i="39"/>
  <c r="E395" i="37" s="1"/>
  <c r="AO390" i="39"/>
  <c r="J390" i="37" s="1"/>
  <c r="AO389" i="39"/>
  <c r="T389" i="38" s="1"/>
  <c r="J383" i="39"/>
  <c r="E383" i="37" s="1"/>
  <c r="N381" i="39"/>
  <c r="BJ379" i="39"/>
  <c r="AJ379" i="38" s="1"/>
  <c r="J374" i="39"/>
  <c r="E374" i="37" s="1"/>
  <c r="N373" i="39"/>
  <c r="I373" i="38" s="1"/>
  <c r="AS372" i="39"/>
  <c r="X372" i="38" s="1"/>
  <c r="N363" i="39"/>
  <c r="I363" i="38" s="1"/>
  <c r="BY353" i="39"/>
  <c r="AT353" i="38" s="1"/>
  <c r="AS353" i="39"/>
  <c r="X353" i="38" s="1"/>
  <c r="BZ348" i="39"/>
  <c r="AU348" i="38" s="1"/>
  <c r="BY328" i="39"/>
  <c r="AT328" i="38" s="1"/>
  <c r="AS313" i="39"/>
  <c r="X313" i="38" s="1"/>
  <c r="BF295" i="39"/>
  <c r="U295" i="37" s="1"/>
  <c r="N295" i="39"/>
  <c r="I295" i="38" s="1"/>
  <c r="BE294" i="39"/>
  <c r="T294" i="37" s="1"/>
  <c r="BY291" i="39"/>
  <c r="AT291" i="38" s="1"/>
  <c r="BI291" i="39"/>
  <c r="AI291" i="38" s="1"/>
  <c r="AS289" i="39"/>
  <c r="X289" i="38" s="1"/>
  <c r="BY287" i="39"/>
  <c r="AT287" i="38" s="1"/>
  <c r="BY282" i="39"/>
  <c r="AT282" i="38" s="1"/>
  <c r="AS281" i="39"/>
  <c r="X281" i="38" s="1"/>
  <c r="BY280" i="39"/>
  <c r="AT280" i="38" s="1"/>
  <c r="K274" i="39"/>
  <c r="F274" i="37" s="1"/>
  <c r="P217" i="38"/>
  <c r="AO217" i="39"/>
  <c r="T217" i="38" s="1"/>
  <c r="AS217" i="39"/>
  <c r="X217" i="38" s="1"/>
  <c r="BZ210" i="39"/>
  <c r="AU210" i="38" s="1"/>
  <c r="BV210" i="39"/>
  <c r="P210" i="37" s="1"/>
  <c r="BF69" i="39"/>
  <c r="U69" i="37" s="1"/>
  <c r="BI69" i="39"/>
  <c r="AI69" i="38" s="1"/>
  <c r="P58" i="38"/>
  <c r="AS58" i="39"/>
  <c r="X58" i="38" s="1"/>
  <c r="O431" i="39"/>
  <c r="J431" i="38" s="1"/>
  <c r="BI430" i="39"/>
  <c r="AI430" i="38" s="1"/>
  <c r="BI428" i="39"/>
  <c r="AI428" i="38" s="1"/>
  <c r="BF427" i="39"/>
  <c r="U427" i="37" s="1"/>
  <c r="O422" i="39"/>
  <c r="J422" i="38" s="1"/>
  <c r="BV421" i="39"/>
  <c r="AO421" i="39"/>
  <c r="J421" i="37" s="1"/>
  <c r="BY420" i="39"/>
  <c r="AT420" i="38" s="1"/>
  <c r="K416" i="39"/>
  <c r="F416" i="37" s="1"/>
  <c r="BV412" i="39"/>
  <c r="P412" i="37" s="1"/>
  <c r="BY406" i="39"/>
  <c r="AT406" i="38" s="1"/>
  <c r="BY401" i="39"/>
  <c r="AT400" i="39"/>
  <c r="Y400" i="38" s="1"/>
  <c r="AS393" i="39"/>
  <c r="X393" i="38" s="1"/>
  <c r="K390" i="39"/>
  <c r="F390" i="38" s="1"/>
  <c r="AP389" i="39"/>
  <c r="K389" i="37" s="1"/>
  <c r="BF380" i="39"/>
  <c r="U380" i="37" s="1"/>
  <c r="BZ376" i="39"/>
  <c r="AU376" i="38" s="1"/>
  <c r="N375" i="39"/>
  <c r="I375" i="38" s="1"/>
  <c r="K332" i="39"/>
  <c r="F332" i="38" s="1"/>
  <c r="K331" i="39"/>
  <c r="F331" i="37" s="1"/>
  <c r="BF330" i="39"/>
  <c r="U330" i="37" s="1"/>
  <c r="J322" i="39"/>
  <c r="E322" i="38" s="1"/>
  <c r="N314" i="39"/>
  <c r="I314" i="38" s="1"/>
  <c r="AO313" i="39"/>
  <c r="J313" i="37" s="1"/>
  <c r="AT310" i="39"/>
  <c r="Y310" i="38" s="1"/>
  <c r="AS306" i="39"/>
  <c r="X306" i="38" s="1"/>
  <c r="BE289" i="39"/>
  <c r="AE289" i="38" s="1"/>
  <c r="AO289" i="39"/>
  <c r="J289" i="37" s="1"/>
  <c r="AO288" i="39"/>
  <c r="J288" i="37" s="1"/>
  <c r="K288" i="39"/>
  <c r="F288" i="37" s="1"/>
  <c r="BF287" i="39"/>
  <c r="U287" i="37" s="1"/>
  <c r="BE286" i="39"/>
  <c r="T286" i="37" s="1"/>
  <c r="BU283" i="39"/>
  <c r="O283" i="37" s="1"/>
  <c r="BF281" i="39"/>
  <c r="N281" i="39"/>
  <c r="I281" i="38" s="1"/>
  <c r="BY276" i="39"/>
  <c r="BE248" i="39"/>
  <c r="T248" i="37" s="1"/>
  <c r="BI248" i="39"/>
  <c r="AI248" i="38" s="1"/>
  <c r="J208" i="39"/>
  <c r="N208" i="39"/>
  <c r="I208" i="38" s="1"/>
  <c r="BV181" i="39"/>
  <c r="P181" i="37" s="1"/>
  <c r="BZ181" i="39"/>
  <c r="AU181" i="38" s="1"/>
  <c r="J169" i="39"/>
  <c r="E169" i="37" s="1"/>
  <c r="N169" i="39"/>
  <c r="I169" i="38" s="1"/>
  <c r="O169" i="39"/>
  <c r="J169" i="38" s="1"/>
  <c r="BJ168" i="39"/>
  <c r="AJ168" i="38" s="1"/>
  <c r="BI168" i="39"/>
  <c r="AI168" i="38" s="1"/>
  <c r="BY163" i="39"/>
  <c r="AT163" i="38" s="1"/>
  <c r="BU163" i="39"/>
  <c r="AP163" i="38" s="1"/>
  <c r="N131" i="39"/>
  <c r="I131" i="38" s="1"/>
  <c r="O131" i="39"/>
  <c r="J131" i="38" s="1"/>
  <c r="BV102" i="39"/>
  <c r="P102" i="37" s="1"/>
  <c r="P37" i="38"/>
  <c r="AS37" i="39"/>
  <c r="J35" i="39"/>
  <c r="E35" i="37" s="1"/>
  <c r="O35" i="39"/>
  <c r="J35" i="38" s="1"/>
  <c r="J9" i="39"/>
  <c r="E9" i="37" s="1"/>
  <c r="N9" i="39"/>
  <c r="I9" i="38" s="1"/>
  <c r="BU430" i="39"/>
  <c r="O430" i="37" s="1"/>
  <c r="BF421" i="39"/>
  <c r="U421" i="37" s="1"/>
  <c r="AP421" i="39"/>
  <c r="K421" i="37" s="1"/>
  <c r="BV420" i="39"/>
  <c r="P420" i="37" s="1"/>
  <c r="AP415" i="39"/>
  <c r="K415" i="37" s="1"/>
  <c r="AP407" i="39"/>
  <c r="K407" i="37" s="1"/>
  <c r="BZ405" i="39"/>
  <c r="AU405" i="38" s="1"/>
  <c r="BI405" i="39"/>
  <c r="AI405" i="38" s="1"/>
  <c r="AS400" i="39"/>
  <c r="X400" i="38" s="1"/>
  <c r="BF399" i="39"/>
  <c r="U399" i="37" s="1"/>
  <c r="AS397" i="39"/>
  <c r="X397" i="38" s="1"/>
  <c r="AO392" i="39"/>
  <c r="J392" i="37" s="1"/>
  <c r="K387" i="39"/>
  <c r="F387" i="37" s="1"/>
  <c r="BJ383" i="39"/>
  <c r="AJ383" i="38" s="1"/>
  <c r="BY382" i="39"/>
  <c r="AO382" i="39"/>
  <c r="T382" i="38" s="1"/>
  <c r="BF376" i="39"/>
  <c r="U376" i="37" s="1"/>
  <c r="J373" i="39"/>
  <c r="E373" i="37" s="1"/>
  <c r="BF366" i="39"/>
  <c r="AF366" i="38" s="1"/>
  <c r="N357" i="39"/>
  <c r="I357" i="38" s="1"/>
  <c r="BY356" i="39"/>
  <c r="AT356" i="38" s="1"/>
  <c r="AX356" i="38" s="1"/>
  <c r="AT356" i="39"/>
  <c r="Y356" i="38" s="1"/>
  <c r="K351" i="39"/>
  <c r="F351" i="37" s="1"/>
  <c r="AT350" i="39"/>
  <c r="Y350" i="38" s="1"/>
  <c r="BF342" i="39"/>
  <c r="U342" i="37" s="1"/>
  <c r="AO338" i="39"/>
  <c r="T338" i="38" s="1"/>
  <c r="K324" i="39"/>
  <c r="F324" i="37" s="1"/>
  <c r="BJ323" i="39"/>
  <c r="AJ323" i="38" s="1"/>
  <c r="BJ318" i="39"/>
  <c r="AJ318" i="38" s="1"/>
  <c r="BJ307" i="39"/>
  <c r="AJ307" i="38" s="1"/>
  <c r="BU303" i="39"/>
  <c r="O303" i="37" s="1"/>
  <c r="BE302" i="39"/>
  <c r="AE302" i="38" s="1"/>
  <c r="BV298" i="39"/>
  <c r="P298" i="37" s="1"/>
  <c r="AP288" i="39"/>
  <c r="K288" i="37" s="1"/>
  <c r="BZ285" i="39"/>
  <c r="AU285" i="38" s="1"/>
  <c r="BJ285" i="39"/>
  <c r="AJ285" i="38" s="1"/>
  <c r="AO281" i="39"/>
  <c r="J281" i="37" s="1"/>
  <c r="BF279" i="39"/>
  <c r="U279" i="37" s="1"/>
  <c r="P254" i="38"/>
  <c r="AS254" i="39"/>
  <c r="X254" i="38" s="1"/>
  <c r="P228" i="38"/>
  <c r="AP228" i="39"/>
  <c r="U228" i="38" s="1"/>
  <c r="AS228" i="39"/>
  <c r="BZ168" i="39"/>
  <c r="AU168" i="38" s="1"/>
  <c r="BY168" i="39"/>
  <c r="AT168" i="38" s="1"/>
  <c r="J145" i="39"/>
  <c r="E145" i="37" s="1"/>
  <c r="N145" i="39"/>
  <c r="I145" i="38" s="1"/>
  <c r="P92" i="38"/>
  <c r="AS92" i="39"/>
  <c r="X92" i="38" s="1"/>
  <c r="BZ81" i="39"/>
  <c r="BY81" i="39"/>
  <c r="N69" i="39"/>
  <c r="I69" i="38" s="1"/>
  <c r="L69" i="38" s="1"/>
  <c r="BF66" i="39"/>
  <c r="U66" i="37" s="1"/>
  <c r="BI66" i="39"/>
  <c r="AI66" i="38" s="1"/>
  <c r="BY21" i="39"/>
  <c r="AT21" i="38" s="1"/>
  <c r="BU21" i="39"/>
  <c r="AP21" i="38" s="1"/>
  <c r="BI271" i="39"/>
  <c r="AI271" i="38" s="1"/>
  <c r="N270" i="39"/>
  <c r="I270" i="38" s="1"/>
  <c r="BZ267" i="39"/>
  <c r="AU267" i="38" s="1"/>
  <c r="BY261" i="39"/>
  <c r="AT261" i="38" s="1"/>
  <c r="BF254" i="39"/>
  <c r="U254" i="37" s="1"/>
  <c r="AP254" i="39"/>
  <c r="K254" i="37" s="1"/>
  <c r="BU251" i="39"/>
  <c r="O251" i="37" s="1"/>
  <c r="BJ250" i="39"/>
  <c r="AJ250" i="38" s="1"/>
  <c r="BF248" i="39"/>
  <c r="U248" i="37" s="1"/>
  <c r="BY229" i="39"/>
  <c r="AT229" i="38" s="1"/>
  <c r="AW229" i="38" s="1"/>
  <c r="BF228" i="39"/>
  <c r="U228" i="37" s="1"/>
  <c r="AS224" i="39"/>
  <c r="X224" i="38" s="1"/>
  <c r="BF218" i="39"/>
  <c r="U218" i="37" s="1"/>
  <c r="AP217" i="39"/>
  <c r="K217" i="37" s="1"/>
  <c r="BI216" i="39"/>
  <c r="AI216" i="38" s="1"/>
  <c r="K215" i="39"/>
  <c r="F215" i="37" s="1"/>
  <c r="BI211" i="39"/>
  <c r="AI211" i="38" s="1"/>
  <c r="AS211" i="39"/>
  <c r="X211" i="38" s="1"/>
  <c r="BY209" i="39"/>
  <c r="AT209" i="38" s="1"/>
  <c r="AP208" i="39"/>
  <c r="K208" i="37" s="1"/>
  <c r="K208" i="39"/>
  <c r="F208" i="37" s="1"/>
  <c r="AO206" i="39"/>
  <c r="J206" i="37" s="1"/>
  <c r="AS203" i="39"/>
  <c r="X203" i="38" s="1"/>
  <c r="BJ200" i="39"/>
  <c r="AJ200" i="38" s="1"/>
  <c r="K198" i="39"/>
  <c r="F198" i="37" s="1"/>
  <c r="N197" i="39"/>
  <c r="I197" i="38" s="1"/>
  <c r="J189" i="39"/>
  <c r="E189" i="37" s="1"/>
  <c r="BY187" i="39"/>
  <c r="AT187" i="38" s="1"/>
  <c r="AS186" i="39"/>
  <c r="X186" i="38" s="1"/>
  <c r="N186" i="39"/>
  <c r="I186" i="38" s="1"/>
  <c r="BY182" i="39"/>
  <c r="AT182" i="38" s="1"/>
  <c r="AO181" i="39"/>
  <c r="J181" i="37" s="1"/>
  <c r="BJ164" i="39"/>
  <c r="AJ164" i="38" s="1"/>
  <c r="J150" i="39"/>
  <c r="E150" i="37" s="1"/>
  <c r="BU149" i="39"/>
  <c r="O149" i="37" s="1"/>
  <c r="J138" i="39"/>
  <c r="E138" i="37" s="1"/>
  <c r="N129" i="39"/>
  <c r="AP128" i="39"/>
  <c r="U128" i="38" s="1"/>
  <c r="BF122" i="39"/>
  <c r="AF122" i="38" s="1"/>
  <c r="AP122" i="39"/>
  <c r="U122" i="38" s="1"/>
  <c r="BE121" i="39"/>
  <c r="T121" i="37" s="1"/>
  <c r="N120" i="39"/>
  <c r="I120" i="38" s="1"/>
  <c r="BU119" i="39"/>
  <c r="AP119" i="38" s="1"/>
  <c r="N108" i="39"/>
  <c r="I108" i="38" s="1"/>
  <c r="O96" i="39"/>
  <c r="J96" i="38" s="1"/>
  <c r="N95" i="39"/>
  <c r="I95" i="38" s="1"/>
  <c r="BI87" i="39"/>
  <c r="AI87" i="38" s="1"/>
  <c r="BV81" i="39"/>
  <c r="P81" i="37" s="1"/>
  <c r="BF79" i="39"/>
  <c r="U79" i="37" s="1"/>
  <c r="BY74" i="39"/>
  <c r="AT74" i="38" s="1"/>
  <c r="O74" i="39"/>
  <c r="J74" i="38" s="1"/>
  <c r="BU67" i="39"/>
  <c r="O67" i="37" s="1"/>
  <c r="BE67" i="39"/>
  <c r="AE67" i="38" s="1"/>
  <c r="J53" i="39"/>
  <c r="E53" i="37" s="1"/>
  <c r="BI39" i="39"/>
  <c r="AI39" i="38" s="1"/>
  <c r="BZ36" i="39"/>
  <c r="AU36" i="38" s="1"/>
  <c r="BI36" i="39"/>
  <c r="AI36" i="38" s="1"/>
  <c r="AT31" i="39"/>
  <c r="Y31" i="38" s="1"/>
  <c r="BV30" i="39"/>
  <c r="P30" i="37" s="1"/>
  <c r="BF26" i="39"/>
  <c r="U26" i="37" s="1"/>
  <c r="AP26" i="39"/>
  <c r="K26" i="37" s="1"/>
  <c r="BI20" i="39"/>
  <c r="AI20" i="38" s="1"/>
  <c r="BU19" i="39"/>
  <c r="N19" i="39"/>
  <c r="I19" i="38" s="1"/>
  <c r="K9" i="39"/>
  <c r="F9" i="37" s="1"/>
  <c r="BV8" i="39"/>
  <c r="AQ8" i="38" s="1"/>
  <c r="N266" i="39"/>
  <c r="I266" i="38" s="1"/>
  <c r="AS265" i="39"/>
  <c r="X265" i="38" s="1"/>
  <c r="BI250" i="39"/>
  <c r="AI250" i="38" s="1"/>
  <c r="BE228" i="39"/>
  <c r="AE228" i="38" s="1"/>
  <c r="K225" i="39"/>
  <c r="F225" i="37" s="1"/>
  <c r="AS222" i="39"/>
  <c r="X222" i="38" s="1"/>
  <c r="BI218" i="39"/>
  <c r="AI218" i="38" s="1"/>
  <c r="BU214" i="39"/>
  <c r="O214" i="37" s="1"/>
  <c r="AS212" i="39"/>
  <c r="X212" i="38" s="1"/>
  <c r="K207" i="39"/>
  <c r="F207" i="37" s="1"/>
  <c r="BE206" i="39"/>
  <c r="T206" i="37" s="1"/>
  <c r="BI200" i="39"/>
  <c r="AI200" i="38" s="1"/>
  <c r="N200" i="39"/>
  <c r="N198" i="39"/>
  <c r="I198" i="38" s="1"/>
  <c r="BE193" i="39"/>
  <c r="AE193" i="38" s="1"/>
  <c r="AO193" i="39"/>
  <c r="J193" i="37" s="1"/>
  <c r="J193" i="39"/>
  <c r="E193" i="38" s="1"/>
  <c r="BU181" i="39"/>
  <c r="O181" i="37" s="1"/>
  <c r="BU168" i="39"/>
  <c r="BE168" i="39"/>
  <c r="AE168" i="38" s="1"/>
  <c r="AO168" i="39"/>
  <c r="J168" i="37" s="1"/>
  <c r="J167" i="39"/>
  <c r="E167" i="38" s="1"/>
  <c r="BI164" i="39"/>
  <c r="AI164" i="38" s="1"/>
  <c r="N162" i="39"/>
  <c r="I162" i="38" s="1"/>
  <c r="L162" i="38" s="1"/>
  <c r="AS145" i="39"/>
  <c r="X145" i="38" s="1"/>
  <c r="BF141" i="39"/>
  <c r="U141" i="37" s="1"/>
  <c r="N141" i="39"/>
  <c r="I141" i="38" s="1"/>
  <c r="L141" i="38" s="1"/>
  <c r="AS128" i="39"/>
  <c r="X128" i="38" s="1"/>
  <c r="AS125" i="39"/>
  <c r="X125" i="38" s="1"/>
  <c r="BI123" i="39"/>
  <c r="AI123" i="38" s="1"/>
  <c r="BF121" i="39"/>
  <c r="U121" i="37" s="1"/>
  <c r="BV111" i="39"/>
  <c r="P111" i="37" s="1"/>
  <c r="N96" i="39"/>
  <c r="I96" i="38" s="1"/>
  <c r="AO92" i="39"/>
  <c r="T92" i="38" s="1"/>
  <c r="AP90" i="39"/>
  <c r="K90" i="37" s="1"/>
  <c r="BI88" i="39"/>
  <c r="AI88" i="38" s="1"/>
  <c r="AS88" i="39"/>
  <c r="X88" i="38" s="1"/>
  <c r="BY87" i="39"/>
  <c r="AT87" i="38" s="1"/>
  <c r="BJ80" i="39"/>
  <c r="AJ80" i="38" s="1"/>
  <c r="BY78" i="39"/>
  <c r="AT78" i="38" s="1"/>
  <c r="J74" i="39"/>
  <c r="BY73" i="39"/>
  <c r="AT73" i="38" s="1"/>
  <c r="BV65" i="39"/>
  <c r="P65" i="37" s="1"/>
  <c r="AP60" i="39"/>
  <c r="U60" i="38" s="1"/>
  <c r="AP54" i="39"/>
  <c r="K54" i="37" s="1"/>
  <c r="J44" i="39"/>
  <c r="E44" i="38" s="1"/>
  <c r="AO43" i="39"/>
  <c r="J43" i="37" s="1"/>
  <c r="K40" i="39"/>
  <c r="F40" i="38" s="1"/>
  <c r="BY36" i="39"/>
  <c r="K36" i="39"/>
  <c r="F36" i="37" s="1"/>
  <c r="BU32" i="39"/>
  <c r="O32" i="37" s="1"/>
  <c r="BV31" i="39"/>
  <c r="P31" i="37" s="1"/>
  <c r="AP30" i="39"/>
  <c r="K30" i="37" s="1"/>
  <c r="AS25" i="39"/>
  <c r="X25" i="38" s="1"/>
  <c r="BZ20" i="39"/>
  <c r="AU20" i="38" s="1"/>
  <c r="AP18" i="39"/>
  <c r="K18" i="37" s="1"/>
  <c r="BU12" i="39"/>
  <c r="J11" i="39"/>
  <c r="E11" i="37" s="1"/>
  <c r="BI5" i="39"/>
  <c r="AI5" i="38" s="1"/>
  <c r="BJ4" i="39"/>
  <c r="BU245" i="39"/>
  <c r="AP245" i="38" s="1"/>
  <c r="J244" i="39"/>
  <c r="E244" i="38" s="1"/>
  <c r="AO243" i="39"/>
  <c r="J243" i="37" s="1"/>
  <c r="BJ237" i="39"/>
  <c r="AJ237" i="38" s="1"/>
  <c r="K232" i="39"/>
  <c r="F232" i="37" s="1"/>
  <c r="BF231" i="39"/>
  <c r="U231" i="37" s="1"/>
  <c r="AO230" i="39"/>
  <c r="J230" i="37" s="1"/>
  <c r="O226" i="39"/>
  <c r="J226" i="38" s="1"/>
  <c r="N215" i="39"/>
  <c r="I215" i="38" s="1"/>
  <c r="AS208" i="39"/>
  <c r="X208" i="38" s="1"/>
  <c r="K206" i="39"/>
  <c r="F206" i="37" s="1"/>
  <c r="J200" i="39"/>
  <c r="E200" i="37" s="1"/>
  <c r="BU178" i="39"/>
  <c r="AO178" i="39"/>
  <c r="J178" i="37" s="1"/>
  <c r="BY172" i="39"/>
  <c r="AT172" i="38" s="1"/>
  <c r="J147" i="39"/>
  <c r="E147" i="37" s="1"/>
  <c r="BJ138" i="39"/>
  <c r="AJ138" i="38" s="1"/>
  <c r="BY17" i="39"/>
  <c r="AT17" i="38" s="1"/>
  <c r="N264" i="39"/>
  <c r="I264" i="38" s="1"/>
  <c r="AO258" i="39"/>
  <c r="J258" i="37" s="1"/>
  <c r="BV233" i="39"/>
  <c r="P233" i="37" s="1"/>
  <c r="N225" i="39"/>
  <c r="I225" i="38" s="1"/>
  <c r="O219" i="39"/>
  <c r="J219" i="38" s="1"/>
  <c r="AS218" i="39"/>
  <c r="N218" i="39"/>
  <c r="I218" i="38" s="1"/>
  <c r="N207" i="39"/>
  <c r="I207" i="38" s="1"/>
  <c r="BY195" i="39"/>
  <c r="AT195" i="38" s="1"/>
  <c r="BI195" i="39"/>
  <c r="AI195" i="38" s="1"/>
  <c r="BF193" i="39"/>
  <c r="U193" i="37" s="1"/>
  <c r="AO187" i="39"/>
  <c r="J187" i="37" s="1"/>
  <c r="BI177" i="39"/>
  <c r="AI177" i="38" s="1"/>
  <c r="AS177" i="39"/>
  <c r="X177" i="38" s="1"/>
  <c r="BZ172" i="39"/>
  <c r="AU172" i="38" s="1"/>
  <c r="BY171" i="39"/>
  <c r="AT171" i="38" s="1"/>
  <c r="J170" i="39"/>
  <c r="E170" i="37" s="1"/>
  <c r="N160" i="39"/>
  <c r="I160" i="38" s="1"/>
  <c r="BY159" i="39"/>
  <c r="AT159" i="38" s="1"/>
  <c r="J155" i="39"/>
  <c r="E155" i="37" s="1"/>
  <c r="AS154" i="39"/>
  <c r="X154" i="38" s="1"/>
  <c r="BE141" i="39"/>
  <c r="AE141" i="38" s="1"/>
  <c r="BY121" i="39"/>
  <c r="BI121" i="39"/>
  <c r="BY118" i="39"/>
  <c r="AT118" i="38" s="1"/>
  <c r="AS112" i="39"/>
  <c r="BY97" i="39"/>
  <c r="BJ91" i="39"/>
  <c r="AJ91" i="38" s="1"/>
  <c r="BI90" i="39"/>
  <c r="AI90" i="38" s="1"/>
  <c r="O90" i="39"/>
  <c r="J90" i="38" s="1"/>
  <c r="BF89" i="39"/>
  <c r="U89" i="37" s="1"/>
  <c r="AS86" i="39"/>
  <c r="X86" i="38" s="1"/>
  <c r="N86" i="39"/>
  <c r="I86" i="38" s="1"/>
  <c r="BI83" i="39"/>
  <c r="AI83" i="38" s="1"/>
  <c r="BI80" i="39"/>
  <c r="AI80" i="38" s="1"/>
  <c r="J72" i="39"/>
  <c r="E72" i="38" s="1"/>
  <c r="BU65" i="39"/>
  <c r="O65" i="37" s="1"/>
  <c r="AS60" i="39"/>
  <c r="BU56" i="39"/>
  <c r="O56" i="37" s="1"/>
  <c r="J43" i="39"/>
  <c r="E43" i="37" s="1"/>
  <c r="BU42" i="39"/>
  <c r="O42" i="37" s="1"/>
  <c r="BU20" i="39"/>
  <c r="O20" i="37" s="1"/>
  <c r="AO11" i="39"/>
  <c r="J11" i="37" s="1"/>
  <c r="AS257" i="39"/>
  <c r="X257" i="38" s="1"/>
  <c r="J240" i="39"/>
  <c r="J235" i="39"/>
  <c r="E235" i="38" s="1"/>
  <c r="N231" i="39"/>
  <c r="N209" i="39"/>
  <c r="I209" i="38" s="1"/>
  <c r="N206" i="39"/>
  <c r="I206" i="38" s="1"/>
  <c r="K200" i="39"/>
  <c r="F200" i="37" s="1"/>
  <c r="AO198" i="39"/>
  <c r="J198" i="37" s="1"/>
  <c r="AS185" i="39"/>
  <c r="X185" i="38" s="1"/>
  <c r="BJ180" i="39"/>
  <c r="AJ180" i="38" s="1"/>
  <c r="BU165" i="39"/>
  <c r="O165" i="37" s="1"/>
  <c r="J164" i="39"/>
  <c r="E164" i="37" s="1"/>
  <c r="BY137" i="39"/>
  <c r="AT137" i="38" s="1"/>
  <c r="BI137" i="39"/>
  <c r="AI137" i="38" s="1"/>
  <c r="AO113" i="39"/>
  <c r="J113" i="37" s="1"/>
  <c r="AS110" i="39"/>
  <c r="X110" i="38" s="1"/>
  <c r="BV89" i="39"/>
  <c r="P89" i="37" s="1"/>
  <c r="AP81" i="39"/>
  <c r="K81" i="37" s="1"/>
  <c r="BY79" i="39"/>
  <c r="AT79" i="38" s="1"/>
  <c r="AX79" i="38" s="1"/>
  <c r="AS78" i="39"/>
  <c r="X78" i="38" s="1"/>
  <c r="BE76" i="39"/>
  <c r="T76" i="37" s="1"/>
  <c r="AO75" i="39"/>
  <c r="J75" i="37" s="1"/>
  <c r="BY66" i="39"/>
  <c r="AT66" i="38" s="1"/>
  <c r="J64" i="39"/>
  <c r="E64" i="38" s="1"/>
  <c r="BY55" i="39"/>
  <c r="BU46" i="39"/>
  <c r="BI45" i="39"/>
  <c r="AI45" i="38" s="1"/>
  <c r="N40" i="39"/>
  <c r="I40" i="38" s="1"/>
  <c r="BV17" i="39"/>
  <c r="P17" i="37" s="1"/>
  <c r="AT4" i="39"/>
  <c r="BF272" i="39"/>
  <c r="U272" i="37" s="1"/>
  <c r="BU266" i="39"/>
  <c r="O266" i="37" s="1"/>
  <c r="BZ251" i="39"/>
  <c r="AU251" i="38" s="1"/>
  <c r="BF251" i="39"/>
  <c r="AF251" i="38" s="1"/>
  <c r="BE243" i="39"/>
  <c r="AE243" i="38" s="1"/>
  <c r="BJ242" i="39"/>
  <c r="AJ242" i="38" s="1"/>
  <c r="AS242" i="39"/>
  <c r="X242" i="38" s="1"/>
  <c r="AB242" i="38" s="1"/>
  <c r="BU233" i="39"/>
  <c r="O233" i="37" s="1"/>
  <c r="AS227" i="39"/>
  <c r="X227" i="38" s="1"/>
  <c r="BF216" i="39"/>
  <c r="U216" i="37" s="1"/>
  <c r="O215" i="39"/>
  <c r="J215" i="38" s="1"/>
  <c r="AO214" i="39"/>
  <c r="J214" i="37" s="1"/>
  <c r="BJ211" i="39"/>
  <c r="AJ211" i="38" s="1"/>
  <c r="BY208" i="39"/>
  <c r="AT208" i="38" s="1"/>
  <c r="J199" i="39"/>
  <c r="E199" i="37" s="1"/>
  <c r="BI186" i="39"/>
  <c r="AI186" i="38" s="1"/>
  <c r="AP186" i="39"/>
  <c r="K186" i="37" s="1"/>
  <c r="BE174" i="39"/>
  <c r="AE174" i="38" s="1"/>
  <c r="N171" i="39"/>
  <c r="I171" i="38" s="1"/>
  <c r="BF170" i="39"/>
  <c r="U170" i="37" s="1"/>
  <c r="AP170" i="39"/>
  <c r="K170" i="37" s="1"/>
  <c r="K169" i="39"/>
  <c r="F169" i="37" s="1"/>
  <c r="BY167" i="39"/>
  <c r="AT167" i="38" s="1"/>
  <c r="AP146" i="39"/>
  <c r="K146" i="37" s="1"/>
  <c r="BV119" i="39"/>
  <c r="P119" i="37" s="1"/>
  <c r="BI116" i="39"/>
  <c r="AI116" i="38" s="1"/>
  <c r="AO116" i="39"/>
  <c r="J116" i="37" s="1"/>
  <c r="K101" i="39"/>
  <c r="F101" i="38" s="1"/>
  <c r="AT99" i="39"/>
  <c r="Y99" i="38" s="1"/>
  <c r="BY96" i="39"/>
  <c r="BE90" i="39"/>
  <c r="T90" i="37" s="1"/>
  <c r="BF87" i="39"/>
  <c r="U87" i="37" s="1"/>
  <c r="BE75" i="39"/>
  <c r="T75" i="37" s="1"/>
  <c r="BV69" i="39"/>
  <c r="P69" i="37" s="1"/>
  <c r="BJ69" i="39"/>
  <c r="AJ69" i="38" s="1"/>
  <c r="BV67" i="39"/>
  <c r="AQ67" i="38" s="1"/>
  <c r="BJ67" i="39"/>
  <c r="AJ67" i="38" s="1"/>
  <c r="AS55" i="39"/>
  <c r="X55" i="38" s="1"/>
  <c r="K53" i="39"/>
  <c r="F53" i="37" s="1"/>
  <c r="BE44" i="39"/>
  <c r="T44" i="37" s="1"/>
  <c r="N44" i="39"/>
  <c r="I44" i="38" s="1"/>
  <c r="BF36" i="39"/>
  <c r="U36" i="37" s="1"/>
  <c r="K17" i="39"/>
  <c r="F17" i="38" s="1"/>
  <c r="BV16" i="39"/>
  <c r="P16" i="37" s="1"/>
  <c r="J14" i="39"/>
  <c r="E14" i="38" s="1"/>
  <c r="K8" i="39"/>
  <c r="F8" i="37" s="1"/>
  <c r="DU141" i="11"/>
  <c r="FA139" i="11"/>
  <c r="DE83" i="11"/>
  <c r="EK81" i="11"/>
  <c r="EW61" i="11"/>
  <c r="EW4" i="11"/>
  <c r="EW121" i="11"/>
  <c r="DA92" i="11"/>
  <c r="DQ64" i="11"/>
  <c r="EW62" i="11"/>
  <c r="FB52" i="11"/>
  <c r="DF123" i="11"/>
  <c r="DE117" i="11"/>
  <c r="EX139" i="11"/>
  <c r="DA74" i="11"/>
  <c r="DR136" i="11"/>
  <c r="FB99" i="11"/>
  <c r="DF67" i="11"/>
  <c r="DV58" i="11"/>
  <c r="DR28" i="11"/>
  <c r="DV20" i="11"/>
  <c r="EH19" i="11"/>
  <c r="DB89" i="11"/>
  <c r="DV94" i="11"/>
  <c r="DV70" i="11"/>
  <c r="DF58" i="11"/>
  <c r="DR49" i="11"/>
  <c r="DF4" i="11"/>
  <c r="AT362" i="38"/>
  <c r="E416" i="37"/>
  <c r="E416" i="38"/>
  <c r="E380" i="37"/>
  <c r="E380" i="38"/>
  <c r="E428" i="37"/>
  <c r="E428" i="38"/>
  <c r="E399" i="38"/>
  <c r="AT414" i="38"/>
  <c r="E372" i="37"/>
  <c r="E372" i="38"/>
  <c r="AS359" i="39"/>
  <c r="X359" i="38" s="1"/>
  <c r="P359" i="38"/>
  <c r="AP354" i="38"/>
  <c r="E342" i="37"/>
  <c r="BZ319" i="39"/>
  <c r="AU319" i="38" s="1"/>
  <c r="BV319" i="39"/>
  <c r="P319" i="37" s="1"/>
  <c r="BY319" i="39"/>
  <c r="AT319" i="38" s="1"/>
  <c r="P312" i="38"/>
  <c r="AP312" i="39"/>
  <c r="K312" i="37" s="1"/>
  <c r="P277" i="38"/>
  <c r="AS277" i="39"/>
  <c r="X277" i="38" s="1"/>
  <c r="E272" i="37"/>
  <c r="E272" i="38"/>
  <c r="BY253" i="39"/>
  <c r="AT253" i="38" s="1"/>
  <c r="BU253" i="39"/>
  <c r="P229" i="38"/>
  <c r="AS229" i="39"/>
  <c r="X229" i="38" s="1"/>
  <c r="E223" i="37"/>
  <c r="E223" i="38"/>
  <c r="BU201" i="39"/>
  <c r="BY201" i="39"/>
  <c r="AP432" i="39"/>
  <c r="K432" i="37" s="1"/>
  <c r="P432" i="38"/>
  <c r="J432" i="39"/>
  <c r="BY429" i="39"/>
  <c r="AT429" i="38" s="1"/>
  <c r="AW429" i="38" s="1"/>
  <c r="BY427" i="39"/>
  <c r="AT427" i="38" s="1"/>
  <c r="BI426" i="39"/>
  <c r="AI426" i="38" s="1"/>
  <c r="O424" i="37"/>
  <c r="AP424" i="38"/>
  <c r="N420" i="39"/>
  <c r="I420" i="38" s="1"/>
  <c r="BY419" i="39"/>
  <c r="AT419" i="38" s="1"/>
  <c r="BE418" i="39"/>
  <c r="N404" i="39"/>
  <c r="I404" i="38" s="1"/>
  <c r="BY397" i="39"/>
  <c r="AP395" i="39"/>
  <c r="K395" i="37" s="1"/>
  <c r="P395" i="38"/>
  <c r="N388" i="39"/>
  <c r="I388" i="38" s="1"/>
  <c r="BY387" i="39"/>
  <c r="AT387" i="38" s="1"/>
  <c r="O384" i="37"/>
  <c r="AP384" i="38"/>
  <c r="BU383" i="39"/>
  <c r="AO380" i="39"/>
  <c r="BY364" i="39"/>
  <c r="BI363" i="39"/>
  <c r="AI363" i="38" s="1"/>
  <c r="AS363" i="39"/>
  <c r="X363" i="38" s="1"/>
  <c r="BY358" i="39"/>
  <c r="AT358" i="38" s="1"/>
  <c r="BI358" i="39"/>
  <c r="AI358" i="38" s="1"/>
  <c r="AS358" i="39"/>
  <c r="X358" i="38" s="1"/>
  <c r="T350" i="37"/>
  <c r="AE350" i="38"/>
  <c r="AS348" i="39"/>
  <c r="X348" i="38" s="1"/>
  <c r="AO343" i="39"/>
  <c r="P343" i="38"/>
  <c r="AS342" i="39"/>
  <c r="X342" i="38" s="1"/>
  <c r="BU338" i="39"/>
  <c r="O335" i="37"/>
  <c r="AP335" i="38"/>
  <c r="AS328" i="39"/>
  <c r="X328" i="38" s="1"/>
  <c r="J323" i="39"/>
  <c r="AS312" i="39"/>
  <c r="X312" i="38" s="1"/>
  <c r="AI289" i="38"/>
  <c r="BE259" i="39"/>
  <c r="BI259" i="39"/>
  <c r="BJ259" i="39"/>
  <c r="AJ259" i="38" s="1"/>
  <c r="J210" i="37"/>
  <c r="T210" i="38"/>
  <c r="P195" i="38"/>
  <c r="AO195" i="39"/>
  <c r="BZ179" i="39"/>
  <c r="AU179" i="38" s="1"/>
  <c r="BU179" i="39"/>
  <c r="N428" i="39"/>
  <c r="I428" i="38" s="1"/>
  <c r="BY426" i="39"/>
  <c r="AT426" i="38" s="1"/>
  <c r="N425" i="39"/>
  <c r="I425" i="38" s="1"/>
  <c r="AT420" i="39"/>
  <c r="Y420" i="38" s="1"/>
  <c r="P420" i="38"/>
  <c r="BY418" i="39"/>
  <c r="AT418" i="38" s="1"/>
  <c r="BI413" i="39"/>
  <c r="AI413" i="38" s="1"/>
  <c r="BE412" i="39"/>
  <c r="AS405" i="39"/>
  <c r="X405" i="38" s="1"/>
  <c r="AT404" i="39"/>
  <c r="Y404" i="38" s="1"/>
  <c r="P404" i="38"/>
  <c r="AO396" i="39"/>
  <c r="E389" i="37"/>
  <c r="E389" i="38"/>
  <c r="J387" i="39"/>
  <c r="AS379" i="39"/>
  <c r="X379" i="38" s="1"/>
  <c r="BE366" i="39"/>
  <c r="AS356" i="39"/>
  <c r="X356" i="38" s="1"/>
  <c r="AS355" i="39"/>
  <c r="X355" i="38" s="1"/>
  <c r="BI342" i="39"/>
  <c r="AI342" i="38" s="1"/>
  <c r="AO335" i="39"/>
  <c r="P335" i="38"/>
  <c r="O330" i="37"/>
  <c r="N330" i="39"/>
  <c r="I330" i="38" s="1"/>
  <c r="N327" i="39"/>
  <c r="I327" i="38" s="1"/>
  <c r="BI323" i="39"/>
  <c r="AI323" i="38" s="1"/>
  <c r="AS323" i="39"/>
  <c r="X323" i="38" s="1"/>
  <c r="BE321" i="39"/>
  <c r="BI321" i="39"/>
  <c r="P305" i="38"/>
  <c r="AO305" i="39"/>
  <c r="AS305" i="39"/>
  <c r="P294" i="38"/>
  <c r="AS294" i="39"/>
  <c r="X294" i="38" s="1"/>
  <c r="O194" i="37"/>
  <c r="AP194" i="38"/>
  <c r="AT432" i="39"/>
  <c r="Y432" i="38" s="1"/>
  <c r="BU431" i="39"/>
  <c r="BE431" i="39"/>
  <c r="AT429" i="39"/>
  <c r="Y429" i="38" s="1"/>
  <c r="AS427" i="39"/>
  <c r="X427" i="38" s="1"/>
  <c r="BF420" i="39"/>
  <c r="U420" i="37" s="1"/>
  <c r="BI416" i="39"/>
  <c r="BY404" i="39"/>
  <c r="AT404" i="38" s="1"/>
  <c r="J403" i="39"/>
  <c r="AS394" i="39"/>
  <c r="X394" i="38" s="1"/>
  <c r="AO388" i="39"/>
  <c r="J384" i="37"/>
  <c r="T384" i="38"/>
  <c r="BE383" i="39"/>
  <c r="BV381" i="39"/>
  <c r="P381" i="37" s="1"/>
  <c r="AS381" i="39"/>
  <c r="X381" i="38" s="1"/>
  <c r="BE380" i="39"/>
  <c r="O378" i="39"/>
  <c r="J378" i="38" s="1"/>
  <c r="AO372" i="39"/>
  <c r="N372" i="39"/>
  <c r="I372" i="38" s="1"/>
  <c r="BY371" i="39"/>
  <c r="AT371" i="38" s="1"/>
  <c r="BZ369" i="39"/>
  <c r="AU369" i="38" s="1"/>
  <c r="AT364" i="39"/>
  <c r="Y364" i="38" s="1"/>
  <c r="AS362" i="39"/>
  <c r="X362" i="38" s="1"/>
  <c r="BY361" i="39"/>
  <c r="AT361" i="38" s="1"/>
  <c r="BF356" i="39"/>
  <c r="U356" i="37" s="1"/>
  <c r="BY355" i="39"/>
  <c r="AT355" i="38" s="1"/>
  <c r="BI355" i="39"/>
  <c r="AI355" i="38" s="1"/>
  <c r="AO353" i="39"/>
  <c r="K353" i="39"/>
  <c r="F353" i="37" s="1"/>
  <c r="AS350" i="39"/>
  <c r="X350" i="38" s="1"/>
  <c r="BI348" i="39"/>
  <c r="AI348" i="38" s="1"/>
  <c r="N348" i="39"/>
  <c r="I348" i="38" s="1"/>
  <c r="M348" i="38" s="1"/>
  <c r="N347" i="39"/>
  <c r="I347" i="38" s="1"/>
  <c r="BY342" i="39"/>
  <c r="AT342" i="38" s="1"/>
  <c r="AS341" i="39"/>
  <c r="X341" i="38" s="1"/>
  <c r="O341" i="39"/>
  <c r="J341" i="38" s="1"/>
  <c r="BZ340" i="39"/>
  <c r="AU340" i="38" s="1"/>
  <c r="BI340" i="39"/>
  <c r="AI340" i="38" s="1"/>
  <c r="K340" i="39"/>
  <c r="F340" i="37" s="1"/>
  <c r="AS334" i="39"/>
  <c r="X334" i="38" s="1"/>
  <c r="BV330" i="39"/>
  <c r="P330" i="37" s="1"/>
  <c r="BY326" i="39"/>
  <c r="AT326" i="38" s="1"/>
  <c r="AW326" i="38" s="1"/>
  <c r="BY323" i="39"/>
  <c r="AT323" i="38" s="1"/>
  <c r="BU321" i="39"/>
  <c r="K314" i="39"/>
  <c r="F314" i="37" s="1"/>
  <c r="J314" i="39"/>
  <c r="T290" i="37"/>
  <c r="BU259" i="39"/>
  <c r="BY259" i="39"/>
  <c r="AT259" i="38" s="1"/>
  <c r="BZ259" i="39"/>
  <c r="AU259" i="38" s="1"/>
  <c r="BU193" i="39"/>
  <c r="BY193" i="39"/>
  <c r="BU98" i="39"/>
  <c r="BY98" i="39"/>
  <c r="AT98" i="38" s="1"/>
  <c r="AP430" i="39"/>
  <c r="K430" i="37" s="1"/>
  <c r="P430" i="38"/>
  <c r="E418" i="37"/>
  <c r="E418" i="38"/>
  <c r="BE432" i="39"/>
  <c r="AS432" i="39"/>
  <c r="X432" i="38" s="1"/>
  <c r="AO431" i="39"/>
  <c r="J429" i="39"/>
  <c r="BF428" i="39"/>
  <c r="U428" i="37" s="1"/>
  <c r="N426" i="39"/>
  <c r="I426" i="38" s="1"/>
  <c r="AO425" i="39"/>
  <c r="J422" i="39"/>
  <c r="N416" i="39"/>
  <c r="AO414" i="39"/>
  <c r="BY413" i="39"/>
  <c r="AT413" i="38" s="1"/>
  <c r="K411" i="39"/>
  <c r="F411" i="37" s="1"/>
  <c r="BY409" i="39"/>
  <c r="K406" i="39"/>
  <c r="F406" i="37" s="1"/>
  <c r="AS402" i="39"/>
  <c r="X402" i="38" s="1"/>
  <c r="P402" i="38"/>
  <c r="AO401" i="39"/>
  <c r="P401" i="38"/>
  <c r="BF400" i="39"/>
  <c r="U400" i="37" s="1"/>
  <c r="BE396" i="39"/>
  <c r="BY392" i="39"/>
  <c r="AT392" i="38" s="1"/>
  <c r="BZ391" i="39"/>
  <c r="AU391" i="38" s="1"/>
  <c r="BV389" i="39"/>
  <c r="P389" i="37" s="1"/>
  <c r="BF389" i="39"/>
  <c r="U389" i="37" s="1"/>
  <c r="BJ387" i="39"/>
  <c r="AJ387" i="38" s="1"/>
  <c r="AP387" i="39"/>
  <c r="K387" i="37" s="1"/>
  <c r="P387" i="38"/>
  <c r="BU382" i="39"/>
  <c r="BI382" i="39"/>
  <c r="BZ379" i="39"/>
  <c r="AU379" i="38" s="1"/>
  <c r="BI379" i="39"/>
  <c r="AI379" i="38" s="1"/>
  <c r="N379" i="39"/>
  <c r="I379" i="38" s="1"/>
  <c r="AS377" i="39"/>
  <c r="X377" i="38" s="1"/>
  <c r="BZ373" i="39"/>
  <c r="AU373" i="38" s="1"/>
  <c r="BJ373" i="39"/>
  <c r="AJ373" i="38" s="1"/>
  <c r="BE361" i="39"/>
  <c r="AO361" i="39"/>
  <c r="N360" i="39"/>
  <c r="I360" i="38" s="1"/>
  <c r="BZ358" i="39"/>
  <c r="AU358" i="38" s="1"/>
  <c r="BJ358" i="39"/>
  <c r="AT358" i="39"/>
  <c r="AS357" i="39"/>
  <c r="X357" i="38" s="1"/>
  <c r="AO351" i="39"/>
  <c r="P351" i="38"/>
  <c r="BY343" i="39"/>
  <c r="BI343" i="39"/>
  <c r="AI343" i="38" s="1"/>
  <c r="N342" i="39"/>
  <c r="O337" i="37"/>
  <c r="AP337" i="38"/>
  <c r="AS326" i="39"/>
  <c r="X326" i="38" s="1"/>
  <c r="AT314" i="39"/>
  <c r="Y314" i="38" s="1"/>
  <c r="P314" i="38"/>
  <c r="AO314" i="39"/>
  <c r="J311" i="39"/>
  <c r="K311" i="39"/>
  <c r="F311" i="37" s="1"/>
  <c r="BU310" i="39"/>
  <c r="P291" i="38"/>
  <c r="AO291" i="39"/>
  <c r="J279" i="39"/>
  <c r="O279" i="39"/>
  <c r="J279" i="38" s="1"/>
  <c r="BE267" i="39"/>
  <c r="BI267" i="39"/>
  <c r="AT207" i="39"/>
  <c r="Y207" i="38" s="1"/>
  <c r="P207" i="38"/>
  <c r="O183" i="39"/>
  <c r="J183" i="38" s="1"/>
  <c r="K183" i="39"/>
  <c r="F183" i="37" s="1"/>
  <c r="P74" i="38"/>
  <c r="AO74" i="39"/>
  <c r="AS74" i="39"/>
  <c r="AO430" i="39"/>
  <c r="AO429" i="39"/>
  <c r="J424" i="39"/>
  <c r="BV423" i="39"/>
  <c r="P423" i="37" s="1"/>
  <c r="BY422" i="39"/>
  <c r="AT422" i="38" s="1"/>
  <c r="BF419" i="39"/>
  <c r="U419" i="37" s="1"/>
  <c r="N417" i="39"/>
  <c r="BZ416" i="39"/>
  <c r="AU416" i="38" s="1"/>
  <c r="BF416" i="39"/>
  <c r="AF416" i="38" s="1"/>
  <c r="AS416" i="39"/>
  <c r="X416" i="38" s="1"/>
  <c r="N412" i="39"/>
  <c r="I412" i="38" s="1"/>
  <c r="N399" i="39"/>
  <c r="I399" i="38" s="1"/>
  <c r="BJ397" i="39"/>
  <c r="AJ397" i="38" s="1"/>
  <c r="BZ395" i="39"/>
  <c r="AU395" i="38" s="1"/>
  <c r="BI392" i="39"/>
  <c r="AI392" i="38" s="1"/>
  <c r="BY390" i="39"/>
  <c r="BE388" i="39"/>
  <c r="AS387" i="39"/>
  <c r="N386" i="39"/>
  <c r="I386" i="38" s="1"/>
  <c r="BY381" i="39"/>
  <c r="AT381" i="38" s="1"/>
  <c r="BY376" i="39"/>
  <c r="AT376" i="38" s="1"/>
  <c r="BY374" i="39"/>
  <c r="BE372" i="39"/>
  <c r="O372" i="39"/>
  <c r="J372" i="38" s="1"/>
  <c r="AO366" i="39"/>
  <c r="K364" i="39"/>
  <c r="F364" i="38" s="1"/>
  <c r="BU361" i="39"/>
  <c r="BJ361" i="39"/>
  <c r="K359" i="39"/>
  <c r="F359" i="38" s="1"/>
  <c r="BI356" i="39"/>
  <c r="AP354" i="39"/>
  <c r="K354" i="37" s="1"/>
  <c r="N354" i="39"/>
  <c r="I354" i="38" s="1"/>
  <c r="J353" i="39"/>
  <c r="N352" i="39"/>
  <c r="I352" i="38" s="1"/>
  <c r="BY350" i="39"/>
  <c r="AT350" i="38" s="1"/>
  <c r="AS349" i="39"/>
  <c r="X349" i="38" s="1"/>
  <c r="BU346" i="39"/>
  <c r="BE346" i="39"/>
  <c r="AO346" i="39"/>
  <c r="BJ345" i="39"/>
  <c r="AJ345" i="38" s="1"/>
  <c r="BZ344" i="39"/>
  <c r="AU344" i="38" s="1"/>
  <c r="AS343" i="39"/>
  <c r="N341" i="39"/>
  <c r="BY340" i="39"/>
  <c r="AT340" i="38" s="1"/>
  <c r="BJ337" i="39"/>
  <c r="AT337" i="39"/>
  <c r="Y337" i="38" s="1"/>
  <c r="BY335" i="39"/>
  <c r="AS333" i="39"/>
  <c r="X333" i="38" s="1"/>
  <c r="BZ332" i="39"/>
  <c r="AU332" i="38" s="1"/>
  <c r="AO326" i="39"/>
  <c r="BY325" i="39"/>
  <c r="AT325" i="38" s="1"/>
  <c r="BI325" i="39"/>
  <c r="AI325" i="38" s="1"/>
  <c r="BY324" i="39"/>
  <c r="AT324" i="38" s="1"/>
  <c r="AS314" i="39"/>
  <c r="O307" i="37"/>
  <c r="AP307" i="38"/>
  <c r="E297" i="37"/>
  <c r="E297" i="38"/>
  <c r="T296" i="37"/>
  <c r="AE296" i="38"/>
  <c r="AT260" i="39"/>
  <c r="Y260" i="38" s="1"/>
  <c r="P260" i="38"/>
  <c r="AS260" i="39"/>
  <c r="X260" i="38" s="1"/>
  <c r="N247" i="39"/>
  <c r="I247" i="38" s="1"/>
  <c r="J247" i="39"/>
  <c r="O247" i="39"/>
  <c r="J247" i="38" s="1"/>
  <c r="E192" i="37"/>
  <c r="E192" i="38"/>
  <c r="P183" i="38"/>
  <c r="AT183" i="39"/>
  <c r="Y183" i="38" s="1"/>
  <c r="AO106" i="39"/>
  <c r="P106" i="38"/>
  <c r="AS106" i="39"/>
  <c r="J105" i="39"/>
  <c r="N105" i="39"/>
  <c r="AI104" i="38"/>
  <c r="BJ432" i="39"/>
  <c r="AJ432" i="38" s="1"/>
  <c r="AO432" i="39"/>
  <c r="BF429" i="39"/>
  <c r="U429" i="37" s="1"/>
  <c r="AP429" i="39"/>
  <c r="K429" i="37" s="1"/>
  <c r="BI427" i="39"/>
  <c r="AI427" i="38" s="1"/>
  <c r="BJ423" i="39"/>
  <c r="AJ423" i="38" s="1"/>
  <c r="BI422" i="39"/>
  <c r="AI422" i="38" s="1"/>
  <c r="AT418" i="39"/>
  <c r="Y418" i="38" s="1"/>
  <c r="AP417" i="39"/>
  <c r="K417" i="37" s="1"/>
  <c r="P417" i="38"/>
  <c r="AT412" i="39"/>
  <c r="Y412" i="38" s="1"/>
  <c r="P412" i="38"/>
  <c r="J411" i="39"/>
  <c r="BJ409" i="39"/>
  <c r="AJ409" i="38" s="1"/>
  <c r="BF408" i="39"/>
  <c r="U408" i="37" s="1"/>
  <c r="AO406" i="39"/>
  <c r="BE404" i="39"/>
  <c r="BZ403" i="39"/>
  <c r="AU403" i="38" s="1"/>
  <c r="BY398" i="39"/>
  <c r="O396" i="37"/>
  <c r="AP396" i="38"/>
  <c r="K396" i="39"/>
  <c r="F396" i="37" s="1"/>
  <c r="AS392" i="39"/>
  <c r="X392" i="38" s="1"/>
  <c r="BU391" i="39"/>
  <c r="BY389" i="39"/>
  <c r="AT389" i="38" s="1"/>
  <c r="BI389" i="39"/>
  <c r="AI389" i="38" s="1"/>
  <c r="BU388" i="39"/>
  <c r="AS382" i="39"/>
  <c r="AS380" i="39"/>
  <c r="X380" i="38" s="1"/>
  <c r="BY379" i="39"/>
  <c r="AT379" i="38" s="1"/>
  <c r="BY373" i="39"/>
  <c r="AT373" i="38" s="1"/>
  <c r="BI373" i="39"/>
  <c r="AI373" i="38" s="1"/>
  <c r="BZ368" i="39"/>
  <c r="AU368" i="38" s="1"/>
  <c r="AT366" i="39"/>
  <c r="Y366" i="38" s="1"/>
  <c r="BF362" i="39"/>
  <c r="U362" i="37" s="1"/>
  <c r="BZ361" i="39"/>
  <c r="AU361" i="38" s="1"/>
  <c r="AO358" i="39"/>
  <c r="K356" i="39"/>
  <c r="F356" i="37" s="1"/>
  <c r="BV354" i="39"/>
  <c r="P354" i="37" s="1"/>
  <c r="BF354" i="39"/>
  <c r="U354" i="37" s="1"/>
  <c r="AT354" i="39"/>
  <c r="Y354" i="38" s="1"/>
  <c r="P354" i="38"/>
  <c r="N350" i="39"/>
  <c r="BI349" i="39"/>
  <c r="AI349" i="38" s="1"/>
  <c r="AP349" i="39"/>
  <c r="K349" i="37" s="1"/>
  <c r="BY348" i="39"/>
  <c r="AT348" i="38" s="1"/>
  <c r="BJ344" i="39"/>
  <c r="AJ344" i="38" s="1"/>
  <c r="AO342" i="39"/>
  <c r="BY341" i="39"/>
  <c r="AT341" i="38" s="1"/>
  <c r="BF341" i="39"/>
  <c r="U341" i="37" s="1"/>
  <c r="AT340" i="39"/>
  <c r="Y340" i="38" s="1"/>
  <c r="O339" i="39"/>
  <c r="J339" i="38" s="1"/>
  <c r="AS338" i="39"/>
  <c r="X338" i="38" s="1"/>
  <c r="P338" i="38"/>
  <c r="AP336" i="39"/>
  <c r="K336" i="37" s="1"/>
  <c r="BI335" i="39"/>
  <c r="AS335" i="39"/>
  <c r="X335" i="38" s="1"/>
  <c r="N334" i="39"/>
  <c r="BI333" i="39"/>
  <c r="AI333" i="38" s="1"/>
  <c r="AP333" i="39"/>
  <c r="K333" i="37" s="1"/>
  <c r="J330" i="39"/>
  <c r="AS329" i="39"/>
  <c r="X329" i="38" s="1"/>
  <c r="AO325" i="39"/>
  <c r="BY322" i="39"/>
  <c r="AT322" i="38" s="1"/>
  <c r="E290" i="37"/>
  <c r="P279" i="38"/>
  <c r="AS279" i="39"/>
  <c r="X279" i="38" s="1"/>
  <c r="J118" i="39"/>
  <c r="N118" i="39"/>
  <c r="I118" i="38" s="1"/>
  <c r="AT77" i="39"/>
  <c r="Y77" i="38" s="1"/>
  <c r="P77" i="38"/>
  <c r="BZ429" i="39"/>
  <c r="AU429" i="38" s="1"/>
  <c r="BZ427" i="39"/>
  <c r="AU427" i="38" s="1"/>
  <c r="K420" i="39"/>
  <c r="F420" i="37" s="1"/>
  <c r="BZ419" i="39"/>
  <c r="AU419" i="38" s="1"/>
  <c r="K419" i="39"/>
  <c r="F419" i="37" s="1"/>
  <c r="BJ418" i="39"/>
  <c r="AJ418" i="38" s="1"/>
  <c r="AO416" i="39"/>
  <c r="BJ411" i="39"/>
  <c r="AJ411" i="38" s="1"/>
  <c r="AO409" i="39"/>
  <c r="P409" i="38"/>
  <c r="K398" i="39"/>
  <c r="F398" i="37" s="1"/>
  <c r="BZ397" i="39"/>
  <c r="AU397" i="38" s="1"/>
  <c r="AT395" i="39"/>
  <c r="Y395" i="38" s="1"/>
  <c r="K388" i="39"/>
  <c r="F388" i="38" s="1"/>
  <c r="BI380" i="39"/>
  <c r="AI380" i="38" s="1"/>
  <c r="AP380" i="39"/>
  <c r="K380" i="37" s="1"/>
  <c r="E379" i="37"/>
  <c r="BV362" i="39"/>
  <c r="P362" i="37" s="1"/>
  <c r="BF358" i="39"/>
  <c r="U358" i="37" s="1"/>
  <c r="BF357" i="39"/>
  <c r="U357" i="37" s="1"/>
  <c r="AP352" i="39"/>
  <c r="U352" i="38" s="1"/>
  <c r="AT348" i="39"/>
  <c r="Y348" i="38" s="1"/>
  <c r="AO329" i="39"/>
  <c r="BJ325" i="39"/>
  <c r="AJ325" i="38" s="1"/>
  <c r="K323" i="39"/>
  <c r="F323" i="37" s="1"/>
  <c r="BV322" i="39"/>
  <c r="AQ322" i="38" s="1"/>
  <c r="E288" i="38"/>
  <c r="J271" i="39"/>
  <c r="K271" i="39"/>
  <c r="F271" i="38" s="1"/>
  <c r="N271" i="39"/>
  <c r="AO259" i="39"/>
  <c r="P259" i="38"/>
  <c r="AS259" i="39"/>
  <c r="X259" i="38" s="1"/>
  <c r="AT259" i="39"/>
  <c r="Y259" i="38" s="1"/>
  <c r="O255" i="37"/>
  <c r="AP255" i="38"/>
  <c r="BE217" i="39"/>
  <c r="BI217" i="39"/>
  <c r="J185" i="39"/>
  <c r="N185" i="39"/>
  <c r="J81" i="37"/>
  <c r="T81" i="38"/>
  <c r="BU319" i="39"/>
  <c r="BE317" i="39"/>
  <c r="BV314" i="39"/>
  <c r="P314" i="37" s="1"/>
  <c r="AP313" i="39"/>
  <c r="K313" i="37" s="1"/>
  <c r="BV312" i="39"/>
  <c r="P312" i="37" s="1"/>
  <c r="BI312" i="39"/>
  <c r="AI312" i="38" s="1"/>
  <c r="AS310" i="39"/>
  <c r="X310" i="38" s="1"/>
  <c r="BY307" i="39"/>
  <c r="AT307" i="38" s="1"/>
  <c r="AW307" i="38" s="1"/>
  <c r="BY305" i="39"/>
  <c r="J301" i="39"/>
  <c r="BI299" i="39"/>
  <c r="AI299" i="38" s="1"/>
  <c r="BU298" i="39"/>
  <c r="T297" i="37"/>
  <c r="AE297" i="38"/>
  <c r="AS297" i="39"/>
  <c r="N297" i="39"/>
  <c r="I297" i="38" s="1"/>
  <c r="BJ296" i="39"/>
  <c r="AJ296" i="38" s="1"/>
  <c r="AP296" i="39"/>
  <c r="K296" i="37" s="1"/>
  <c r="AP295" i="39"/>
  <c r="K295" i="37" s="1"/>
  <c r="BZ294" i="39"/>
  <c r="AU294" i="38" s="1"/>
  <c r="AO294" i="39"/>
  <c r="AS292" i="39"/>
  <c r="X292" i="38" s="1"/>
  <c r="AS291" i="39"/>
  <c r="X291" i="38" s="1"/>
  <c r="AO290" i="39"/>
  <c r="BF289" i="39"/>
  <c r="U289" i="37" s="1"/>
  <c r="AO283" i="39"/>
  <c r="BI282" i="39"/>
  <c r="AI282" i="38" s="1"/>
  <c r="AP282" i="39"/>
  <c r="K282" i="37" s="1"/>
  <c r="AP281" i="39"/>
  <c r="K281" i="37" s="1"/>
  <c r="N279" i="39"/>
  <c r="I279" i="38" s="1"/>
  <c r="BJ278" i="39"/>
  <c r="AJ278" i="38" s="1"/>
  <c r="N278" i="39"/>
  <c r="I278" i="38" s="1"/>
  <c r="AO277" i="39"/>
  <c r="BZ275" i="39"/>
  <c r="AU275" i="38" s="1"/>
  <c r="BJ275" i="39"/>
  <c r="AJ275" i="38" s="1"/>
  <c r="AO273" i="39"/>
  <c r="O273" i="39"/>
  <c r="J273" i="38" s="1"/>
  <c r="N272" i="39"/>
  <c r="I272" i="38" s="1"/>
  <c r="BY271" i="39"/>
  <c r="AT271" i="38" s="1"/>
  <c r="AP270" i="39"/>
  <c r="K270" i="37" s="1"/>
  <c r="BF266" i="39"/>
  <c r="U266" i="37" s="1"/>
  <c r="AS262" i="39"/>
  <c r="X262" i="38" s="1"/>
  <c r="BU258" i="39"/>
  <c r="BE258" i="39"/>
  <c r="BV255" i="39"/>
  <c r="P255" i="37" s="1"/>
  <c r="BI255" i="39"/>
  <c r="AI255" i="38" s="1"/>
  <c r="N255" i="39"/>
  <c r="I255" i="38" s="1"/>
  <c r="BV247" i="39"/>
  <c r="P247" i="37" s="1"/>
  <c r="BF247" i="39"/>
  <c r="U247" i="37" s="1"/>
  <c r="AS247" i="39"/>
  <c r="BV246" i="39"/>
  <c r="P246" i="37" s="1"/>
  <c r="AP244" i="39"/>
  <c r="K244" i="37" s="1"/>
  <c r="P244" i="38"/>
  <c r="AP242" i="39"/>
  <c r="P242" i="38"/>
  <c r="BU241" i="39"/>
  <c r="BY239" i="39"/>
  <c r="N239" i="39"/>
  <c r="AT238" i="39"/>
  <c r="Y238" i="38" s="1"/>
  <c r="P238" i="38"/>
  <c r="K237" i="39"/>
  <c r="F237" i="37" s="1"/>
  <c r="AT234" i="39"/>
  <c r="Y234" i="38" s="1"/>
  <c r="BF233" i="39"/>
  <c r="U233" i="37" s="1"/>
  <c r="AP232" i="39"/>
  <c r="K232" i="37" s="1"/>
  <c r="P232" i="38"/>
  <c r="BI230" i="39"/>
  <c r="AI230" i="38" s="1"/>
  <c r="AO229" i="39"/>
  <c r="N229" i="39"/>
  <c r="I229" i="38" s="1"/>
  <c r="L229" i="38" s="1"/>
  <c r="AP226" i="39"/>
  <c r="K226" i="37" s="1"/>
  <c r="AP225" i="39"/>
  <c r="K225" i="37" s="1"/>
  <c r="BJ222" i="39"/>
  <c r="AJ222" i="38" s="1"/>
  <c r="N221" i="39"/>
  <c r="I221" i="38" s="1"/>
  <c r="BJ219" i="39"/>
  <c r="AJ219" i="38" s="1"/>
  <c r="AO219" i="39"/>
  <c r="BY218" i="39"/>
  <c r="BV215" i="39"/>
  <c r="P215" i="37" s="1"/>
  <c r="BF215" i="39"/>
  <c r="U215" i="37" s="1"/>
  <c r="BU211" i="39"/>
  <c r="BF209" i="39"/>
  <c r="U209" i="37" s="1"/>
  <c r="AO208" i="39"/>
  <c r="BF207" i="39"/>
  <c r="U207" i="37" s="1"/>
  <c r="AS207" i="39"/>
  <c r="X207" i="38" s="1"/>
  <c r="AA207" i="38" s="1"/>
  <c r="AO202" i="39"/>
  <c r="AP201" i="39"/>
  <c r="K201" i="37" s="1"/>
  <c r="AO200" i="39"/>
  <c r="AS196" i="39"/>
  <c r="X196" i="38" s="1"/>
  <c r="AS195" i="39"/>
  <c r="X195" i="38" s="1"/>
  <c r="AO194" i="39"/>
  <c r="AO192" i="39"/>
  <c r="N190" i="39"/>
  <c r="I190" i="38" s="1"/>
  <c r="AP185" i="39"/>
  <c r="K185" i="37" s="1"/>
  <c r="N184" i="39"/>
  <c r="I184" i="38" s="1"/>
  <c r="BY183" i="39"/>
  <c r="BV182" i="39"/>
  <c r="P182" i="37" s="1"/>
  <c r="BY179" i="39"/>
  <c r="BI179" i="39"/>
  <c r="P167" i="38"/>
  <c r="AS167" i="39"/>
  <c r="X167" i="38" s="1"/>
  <c r="O154" i="37"/>
  <c r="AP154" i="38"/>
  <c r="O118" i="37"/>
  <c r="AP118" i="38"/>
  <c r="P111" i="38"/>
  <c r="AS111" i="39"/>
  <c r="X111" i="38" s="1"/>
  <c r="AT111" i="39"/>
  <c r="AO111" i="39"/>
  <c r="BE81" i="39"/>
  <c r="BI81" i="39"/>
  <c r="P66" i="38"/>
  <c r="AS66" i="39"/>
  <c r="X66" i="38" s="1"/>
  <c r="AO66" i="39"/>
  <c r="E40" i="37"/>
  <c r="E40" i="38"/>
  <c r="BE19" i="39"/>
  <c r="BI19" i="39"/>
  <c r="AI19" i="38" s="1"/>
  <c r="N312" i="39"/>
  <c r="I312" i="38" s="1"/>
  <c r="AP307" i="39"/>
  <c r="K307" i="37" s="1"/>
  <c r="P307" i="38"/>
  <c r="BY275" i="39"/>
  <c r="AT275" i="38" s="1"/>
  <c r="BI275" i="39"/>
  <c r="AI275" i="38" s="1"/>
  <c r="AO275" i="39"/>
  <c r="P275" i="38"/>
  <c r="AP252" i="39"/>
  <c r="K252" i="37" s="1"/>
  <c r="E250" i="37"/>
  <c r="E250" i="38"/>
  <c r="O242" i="37"/>
  <c r="AP242" i="38"/>
  <c r="AT239" i="39"/>
  <c r="Y239" i="38" s="1"/>
  <c r="T236" i="37"/>
  <c r="AE236" i="38"/>
  <c r="AP235" i="39"/>
  <c r="K235" i="37" s="1"/>
  <c r="P235" i="38"/>
  <c r="BI232" i="39"/>
  <c r="E232" i="37"/>
  <c r="E232" i="38"/>
  <c r="AO225" i="39"/>
  <c r="BV224" i="39"/>
  <c r="P224" i="37" s="1"/>
  <c r="BF224" i="39"/>
  <c r="U224" i="37" s="1"/>
  <c r="BV216" i="39"/>
  <c r="P216" i="37" s="1"/>
  <c r="E213" i="37"/>
  <c r="E213" i="38"/>
  <c r="AT201" i="39"/>
  <c r="P201" i="38"/>
  <c r="O200" i="37"/>
  <c r="AP200" i="38"/>
  <c r="O199" i="39"/>
  <c r="J199" i="38" s="1"/>
  <c r="BF185" i="39"/>
  <c r="U185" i="37" s="1"/>
  <c r="BF181" i="39"/>
  <c r="U181" i="37" s="1"/>
  <c r="BF178" i="39"/>
  <c r="U178" i="37" s="1"/>
  <c r="O175" i="37"/>
  <c r="AP175" i="38"/>
  <c r="BE175" i="39"/>
  <c r="P163" i="38"/>
  <c r="AS163" i="39"/>
  <c r="X163" i="38" s="1"/>
  <c r="AO163" i="39"/>
  <c r="T162" i="37"/>
  <c r="AE162" i="38"/>
  <c r="BY146" i="39"/>
  <c r="BU146" i="39"/>
  <c r="BV140" i="39"/>
  <c r="P140" i="37" s="1"/>
  <c r="BU140" i="39"/>
  <c r="T139" i="37"/>
  <c r="AE139" i="38"/>
  <c r="BU129" i="39"/>
  <c r="BZ127" i="39"/>
  <c r="AU127" i="38" s="1"/>
  <c r="BY127" i="39"/>
  <c r="AT127" i="38" s="1"/>
  <c r="BV127" i="39"/>
  <c r="P127" i="37" s="1"/>
  <c r="AO123" i="39"/>
  <c r="P80" i="38"/>
  <c r="AP80" i="39"/>
  <c r="K80" i="37" s="1"/>
  <c r="AO80" i="39"/>
  <c r="AS320" i="39"/>
  <c r="X320" i="38" s="1"/>
  <c r="AP319" i="39"/>
  <c r="K319" i="37" s="1"/>
  <c r="AS316" i="39"/>
  <c r="X316" i="38" s="1"/>
  <c r="P316" i="38"/>
  <c r="AO315" i="39"/>
  <c r="BY314" i="39"/>
  <c r="N313" i="39"/>
  <c r="BY312" i="39"/>
  <c r="AT312" i="38" s="1"/>
  <c r="AS308" i="39"/>
  <c r="X308" i="38" s="1"/>
  <c r="AS307" i="39"/>
  <c r="X307" i="38" s="1"/>
  <c r="N306" i="39"/>
  <c r="I306" i="38" s="1"/>
  <c r="AO304" i="39"/>
  <c r="AO298" i="39"/>
  <c r="AP297" i="39"/>
  <c r="U297" i="38" s="1"/>
  <c r="BY296" i="39"/>
  <c r="AT296" i="38" s="1"/>
  <c r="BI296" i="39"/>
  <c r="AI296" i="38" s="1"/>
  <c r="AS296" i="39"/>
  <c r="X296" i="38" s="1"/>
  <c r="AO295" i="39"/>
  <c r="BU294" i="39"/>
  <c r="AP286" i="39"/>
  <c r="K286" i="37" s="1"/>
  <c r="P286" i="38"/>
  <c r="J286" i="39"/>
  <c r="O285" i="39"/>
  <c r="J285" i="38" s="1"/>
  <c r="AS284" i="39"/>
  <c r="X284" i="38" s="1"/>
  <c r="P284" i="38"/>
  <c r="AS282" i="39"/>
  <c r="X282" i="38" s="1"/>
  <c r="N282" i="39"/>
  <c r="I282" i="38" s="1"/>
  <c r="BI281" i="39"/>
  <c r="AT280" i="39"/>
  <c r="Y280" i="38" s="1"/>
  <c r="BU278" i="39"/>
  <c r="BY277" i="39"/>
  <c r="AT277" i="38" s="1"/>
  <c r="N277" i="39"/>
  <c r="I277" i="38" s="1"/>
  <c r="J273" i="39"/>
  <c r="BF270" i="39"/>
  <c r="U270" i="37" s="1"/>
  <c r="BE266" i="39"/>
  <c r="BY264" i="39"/>
  <c r="AT264" i="38" s="1"/>
  <c r="BI264" i="39"/>
  <c r="AI264" i="38" s="1"/>
  <c r="AS264" i="39"/>
  <c r="X264" i="38" s="1"/>
  <c r="J264" i="39"/>
  <c r="BI262" i="39"/>
  <c r="AI262" i="38" s="1"/>
  <c r="BY257" i="39"/>
  <c r="AT257" i="38" s="1"/>
  <c r="BY256" i="39"/>
  <c r="AT256" i="38" s="1"/>
  <c r="BI256" i="39"/>
  <c r="AI256" i="38" s="1"/>
  <c r="AS256" i="39"/>
  <c r="X256" i="38" s="1"/>
  <c r="BY255" i="39"/>
  <c r="AT255" i="38" s="1"/>
  <c r="AS253" i="39"/>
  <c r="BV252" i="39"/>
  <c r="P252" i="37" s="1"/>
  <c r="AO248" i="39"/>
  <c r="P248" i="38"/>
  <c r="BI247" i="39"/>
  <c r="AI247" i="38" s="1"/>
  <c r="BU246" i="39"/>
  <c r="J237" i="39"/>
  <c r="BI234" i="39"/>
  <c r="AI234" i="38" s="1"/>
  <c r="AS234" i="39"/>
  <c r="X234" i="38" s="1"/>
  <c r="BE233" i="39"/>
  <c r="AO233" i="39"/>
  <c r="BY231" i="39"/>
  <c r="AT231" i="38" s="1"/>
  <c r="BE229" i="39"/>
  <c r="BU228" i="39"/>
  <c r="O227" i="39"/>
  <c r="J227" i="38" s="1"/>
  <c r="BF226" i="39"/>
  <c r="U226" i="37" s="1"/>
  <c r="AS223" i="39"/>
  <c r="X223" i="38" s="1"/>
  <c r="N223" i="39"/>
  <c r="I223" i="38" s="1"/>
  <c r="BE222" i="39"/>
  <c r="BI219" i="39"/>
  <c r="AI219" i="38" s="1"/>
  <c r="BY217" i="39"/>
  <c r="N217" i="39"/>
  <c r="AT215" i="39"/>
  <c r="Y215" i="38" s="1"/>
  <c r="P215" i="38"/>
  <c r="BZ213" i="39"/>
  <c r="AU213" i="38" s="1"/>
  <c r="AO211" i="39"/>
  <c r="BY210" i="39"/>
  <c r="AT210" i="38" s="1"/>
  <c r="BF210" i="39"/>
  <c r="U210" i="37" s="1"/>
  <c r="BV208" i="39"/>
  <c r="AQ208" i="38" s="1"/>
  <c r="BI207" i="39"/>
  <c r="AI207" i="38" s="1"/>
  <c r="AL207" i="38" s="1"/>
  <c r="BI206" i="39"/>
  <c r="N201" i="39"/>
  <c r="I201" i="38" s="1"/>
  <c r="BI198" i="39"/>
  <c r="AI198" i="38" s="1"/>
  <c r="BY194" i="39"/>
  <c r="AT194" i="38" s="1"/>
  <c r="AT190" i="39"/>
  <c r="Y190" i="38" s="1"/>
  <c r="AB190" i="38" s="1"/>
  <c r="P190" i="38"/>
  <c r="AS173" i="39"/>
  <c r="X173" i="38" s="1"/>
  <c r="P173" i="38"/>
  <c r="P169" i="38"/>
  <c r="AO169" i="39"/>
  <c r="P160" i="38"/>
  <c r="AO160" i="39"/>
  <c r="N110" i="39"/>
  <c r="I110" i="38" s="1"/>
  <c r="J110" i="39"/>
  <c r="BI96" i="39"/>
  <c r="AS76" i="39"/>
  <c r="X76" i="38" s="1"/>
  <c r="J65" i="37"/>
  <c r="T65" i="38"/>
  <c r="E65" i="37"/>
  <c r="E65" i="38"/>
  <c r="P20" i="38"/>
  <c r="AS20" i="39"/>
  <c r="T11" i="37"/>
  <c r="AE11" i="38"/>
  <c r="BU4" i="39"/>
  <c r="BY4" i="39"/>
  <c r="O322" i="39"/>
  <c r="J322" i="38" s="1"/>
  <c r="BF321" i="39"/>
  <c r="U321" i="37" s="1"/>
  <c r="BF320" i="39"/>
  <c r="U320" i="37" s="1"/>
  <c r="BY315" i="39"/>
  <c r="BJ315" i="39"/>
  <c r="AJ315" i="38" s="1"/>
  <c r="K312" i="39"/>
  <c r="F312" i="37" s="1"/>
  <c r="BJ310" i="39"/>
  <c r="AJ310" i="38" s="1"/>
  <c r="AO310" i="39"/>
  <c r="O308" i="39"/>
  <c r="J308" i="38" s="1"/>
  <c r="BV306" i="39"/>
  <c r="P306" i="37" s="1"/>
  <c r="O306" i="39"/>
  <c r="J306" i="38" s="1"/>
  <c r="BF304" i="39"/>
  <c r="U304" i="37" s="1"/>
  <c r="AP304" i="39"/>
  <c r="K304" i="37" s="1"/>
  <c r="K304" i="39"/>
  <c r="F304" i="38" s="1"/>
  <c r="BF303" i="39"/>
  <c r="U303" i="37" s="1"/>
  <c r="N303" i="39"/>
  <c r="I303" i="38" s="1"/>
  <c r="BU302" i="39"/>
  <c r="K302" i="39"/>
  <c r="F302" i="38" s="1"/>
  <c r="BZ301" i="39"/>
  <c r="AU301" i="38" s="1"/>
  <c r="AO297" i="39"/>
  <c r="BE295" i="39"/>
  <c r="AT293" i="39"/>
  <c r="Y293" i="38" s="1"/>
  <c r="J293" i="39"/>
  <c r="BY290" i="39"/>
  <c r="AT290" i="38" s="1"/>
  <c r="AP290" i="39"/>
  <c r="K290" i="37" s="1"/>
  <c r="BF288" i="39"/>
  <c r="AF288" i="38" s="1"/>
  <c r="BV287" i="39"/>
  <c r="P287" i="37" s="1"/>
  <c r="K287" i="39"/>
  <c r="F287" i="37" s="1"/>
  <c r="AO286" i="39"/>
  <c r="BY283" i="39"/>
  <c r="AT283" i="38" s="1"/>
  <c r="K281" i="39"/>
  <c r="F281" i="37" s="1"/>
  <c r="N280" i="39"/>
  <c r="I280" i="38" s="1"/>
  <c r="BF275" i="39"/>
  <c r="U275" i="37" s="1"/>
  <c r="BF274" i="39"/>
  <c r="U274" i="37" s="1"/>
  <c r="AT274" i="39"/>
  <c r="Y274" i="38" s="1"/>
  <c r="BF271" i="39"/>
  <c r="U271" i="37" s="1"/>
  <c r="AP271" i="39"/>
  <c r="K271" i="37" s="1"/>
  <c r="AO266" i="39"/>
  <c r="O265" i="39"/>
  <c r="J265" i="38" s="1"/>
  <c r="BY262" i="39"/>
  <c r="AT262" i="38" s="1"/>
  <c r="K262" i="39"/>
  <c r="F262" i="38" s="1"/>
  <c r="N258" i="39"/>
  <c r="I258" i="38" s="1"/>
  <c r="BI257" i="39"/>
  <c r="AI257" i="38" s="1"/>
  <c r="O257" i="39"/>
  <c r="J257" i="38" s="1"/>
  <c r="AO256" i="39"/>
  <c r="AO255" i="39"/>
  <c r="BV254" i="39"/>
  <c r="P254" i="37" s="1"/>
  <c r="BI254" i="39"/>
  <c r="AI254" i="38" s="1"/>
  <c r="AO254" i="39"/>
  <c r="AT253" i="39"/>
  <c r="Y253" i="38" s="1"/>
  <c r="O251" i="39"/>
  <c r="J251" i="38" s="1"/>
  <c r="K246" i="39"/>
  <c r="F246" i="37" s="1"/>
  <c r="J245" i="39"/>
  <c r="AS243" i="39"/>
  <c r="AP239" i="39"/>
  <c r="K239" i="37" s="1"/>
  <c r="BU236" i="39"/>
  <c r="AS232" i="39"/>
  <c r="AO227" i="39"/>
  <c r="BJ224" i="39"/>
  <c r="AP210" i="39"/>
  <c r="K210" i="37" s="1"/>
  <c r="O210" i="39"/>
  <c r="J210" i="38" s="1"/>
  <c r="BJ203" i="39"/>
  <c r="AJ203" i="38" s="1"/>
  <c r="BV202" i="39"/>
  <c r="P202" i="37" s="1"/>
  <c r="BI202" i="39"/>
  <c r="AI202" i="38" s="1"/>
  <c r="AP202" i="39"/>
  <c r="K202" i="37" s="1"/>
  <c r="AS200" i="39"/>
  <c r="X200" i="38" s="1"/>
  <c r="BY199" i="39"/>
  <c r="AT199" i="38" s="1"/>
  <c r="AT198" i="39"/>
  <c r="Y198" i="38" s="1"/>
  <c r="AB198" i="38" s="1"/>
  <c r="P198" i="38"/>
  <c r="J197" i="39"/>
  <c r="AP194" i="39"/>
  <c r="U194" i="38" s="1"/>
  <c r="BV192" i="39"/>
  <c r="AQ192" i="38" s="1"/>
  <c r="AS192" i="39"/>
  <c r="X192" i="38" s="1"/>
  <c r="BY191" i="39"/>
  <c r="AT191" i="38" s="1"/>
  <c r="AO190" i="39"/>
  <c r="BF187" i="39"/>
  <c r="U187" i="37" s="1"/>
  <c r="BE181" i="39"/>
  <c r="BY180" i="39"/>
  <c r="AT180" i="38" s="1"/>
  <c r="O178" i="39"/>
  <c r="J178" i="38" s="1"/>
  <c r="J178" i="39"/>
  <c r="P172" i="38"/>
  <c r="AO172" i="39"/>
  <c r="P139" i="38"/>
  <c r="AS139" i="39"/>
  <c r="X139" i="38" s="1"/>
  <c r="P119" i="38"/>
  <c r="AS119" i="39"/>
  <c r="X119" i="38" s="1"/>
  <c r="BE111" i="39"/>
  <c r="BF111" i="39"/>
  <c r="U111" i="37" s="1"/>
  <c r="BI111" i="39"/>
  <c r="BJ111" i="39"/>
  <c r="AJ111" i="38" s="1"/>
  <c r="BU106" i="39"/>
  <c r="BY106" i="39"/>
  <c r="AT106" i="38" s="1"/>
  <c r="AW106" i="38" s="1"/>
  <c r="P103" i="38"/>
  <c r="AO103" i="39"/>
  <c r="AO98" i="39"/>
  <c r="P98" i="38"/>
  <c r="E98" i="37"/>
  <c r="E98" i="38"/>
  <c r="P68" i="38"/>
  <c r="AS68" i="39"/>
  <c r="X68" i="38" s="1"/>
  <c r="AS302" i="39"/>
  <c r="X302" i="38" s="1"/>
  <c r="AP293" i="39"/>
  <c r="K293" i="37" s="1"/>
  <c r="P293" i="38"/>
  <c r="AO271" i="39"/>
  <c r="E256" i="37"/>
  <c r="E256" i="38"/>
  <c r="AT252" i="39"/>
  <c r="P252" i="38"/>
  <c r="AP237" i="39"/>
  <c r="K237" i="37" s="1"/>
  <c r="P237" i="38"/>
  <c r="AT210" i="39"/>
  <c r="Y210" i="38" s="1"/>
  <c r="P210" i="38"/>
  <c r="AT198" i="38"/>
  <c r="AT185" i="39"/>
  <c r="P185" i="38"/>
  <c r="BJ128" i="39"/>
  <c r="AJ128" i="38" s="1"/>
  <c r="BF128" i="39"/>
  <c r="AF128" i="38" s="1"/>
  <c r="BE128" i="39"/>
  <c r="P104" i="38"/>
  <c r="AS104" i="39"/>
  <c r="AP104" i="39"/>
  <c r="K104" i="37" s="1"/>
  <c r="P34" i="38"/>
  <c r="AP34" i="39"/>
  <c r="K34" i="37" s="1"/>
  <c r="BE12" i="39"/>
  <c r="BI12" i="39"/>
  <c r="BF322" i="39"/>
  <c r="U322" i="37" s="1"/>
  <c r="AO322" i="39"/>
  <c r="N322" i="39"/>
  <c r="I322" i="38" s="1"/>
  <c r="BI320" i="39"/>
  <c r="AI320" i="38" s="1"/>
  <c r="K320" i="39"/>
  <c r="F320" i="37" s="1"/>
  <c r="AO319" i="39"/>
  <c r="K318" i="39"/>
  <c r="F318" i="37" s="1"/>
  <c r="BI315" i="39"/>
  <c r="Q314" i="38"/>
  <c r="AT312" i="39"/>
  <c r="Y312" i="38" s="1"/>
  <c r="O311" i="39"/>
  <c r="R311" i="39" s="1"/>
  <c r="BE310" i="39"/>
  <c r="BJ309" i="39"/>
  <c r="AJ309" i="38" s="1"/>
  <c r="J309" i="39"/>
  <c r="AO307" i="39"/>
  <c r="BY306" i="39"/>
  <c r="AT306" i="38" s="1"/>
  <c r="AW306" i="38" s="1"/>
  <c r="BF306" i="39"/>
  <c r="U306" i="37" s="1"/>
  <c r="J306" i="39"/>
  <c r="BI304" i="39"/>
  <c r="AI304" i="38" s="1"/>
  <c r="AS304" i="39"/>
  <c r="X304" i="38" s="1"/>
  <c r="BE303" i="39"/>
  <c r="AT302" i="39"/>
  <c r="Y302" i="38" s="1"/>
  <c r="J302" i="39"/>
  <c r="BY298" i="39"/>
  <c r="AT298" i="38" s="1"/>
  <c r="AP298" i="39"/>
  <c r="K298" i="37" s="1"/>
  <c r="O298" i="39"/>
  <c r="J298" i="38" s="1"/>
  <c r="M298" i="38" s="1"/>
  <c r="BZ293" i="39"/>
  <c r="AU293" i="38" s="1"/>
  <c r="BU292" i="39"/>
  <c r="BE292" i="39"/>
  <c r="AO292" i="39"/>
  <c r="BJ291" i="39"/>
  <c r="AJ291" i="38" s="1"/>
  <c r="AS290" i="39"/>
  <c r="X290" i="38" s="1"/>
  <c r="N290" i="39"/>
  <c r="I290" i="38" s="1"/>
  <c r="BI288" i="39"/>
  <c r="AI288" i="38" s="1"/>
  <c r="AT287" i="39"/>
  <c r="Y287" i="38" s="1"/>
  <c r="P287" i="38"/>
  <c r="N287" i="39"/>
  <c r="I287" i="38" s="1"/>
  <c r="AS283" i="39"/>
  <c r="X283" i="38" s="1"/>
  <c r="AO282" i="39"/>
  <c r="BV280" i="39"/>
  <c r="AQ280" i="38" s="1"/>
  <c r="BJ280" i="39"/>
  <c r="AJ280" i="38" s="1"/>
  <c r="AP280" i="39"/>
  <c r="K280" i="37" s="1"/>
  <c r="AO276" i="39"/>
  <c r="P276" i="38"/>
  <c r="BE274" i="39"/>
  <c r="AO274" i="39"/>
  <c r="BI273" i="39"/>
  <c r="AI273" i="38" s="1"/>
  <c r="AL273" i="38" s="1"/>
  <c r="AS273" i="39"/>
  <c r="X273" i="38" s="1"/>
  <c r="BJ271" i="39"/>
  <c r="AJ271" i="38" s="1"/>
  <c r="AT271" i="39"/>
  <c r="Y271" i="38" s="1"/>
  <c r="BV270" i="39"/>
  <c r="P270" i="37" s="1"/>
  <c r="K270" i="39"/>
  <c r="F270" i="37" s="1"/>
  <c r="K269" i="39"/>
  <c r="F269" i="37" s="1"/>
  <c r="AT267" i="39"/>
  <c r="Y267" i="38" s="1"/>
  <c r="BI265" i="39"/>
  <c r="AI265" i="38" s="1"/>
  <c r="J265" i="39"/>
  <c r="BF264" i="39"/>
  <c r="U264" i="37" s="1"/>
  <c r="AP264" i="39"/>
  <c r="K264" i="37" s="1"/>
  <c r="N262" i="39"/>
  <c r="I262" i="38" s="1"/>
  <c r="BI261" i="39"/>
  <c r="AI261" i="38" s="1"/>
  <c r="J257" i="39"/>
  <c r="BV256" i="39"/>
  <c r="P256" i="37" s="1"/>
  <c r="BF256" i="39"/>
  <c r="AF256" i="38" s="1"/>
  <c r="AP256" i="39"/>
  <c r="K256" i="37" s="1"/>
  <c r="BY254" i="39"/>
  <c r="AT254" i="38" s="1"/>
  <c r="BJ253" i="39"/>
  <c r="AJ253" i="38" s="1"/>
  <c r="N251" i="39"/>
  <c r="I251" i="38" s="1"/>
  <c r="O249" i="39"/>
  <c r="J249" i="38" s="1"/>
  <c r="BF243" i="39"/>
  <c r="U243" i="37" s="1"/>
  <c r="BF241" i="39"/>
  <c r="U241" i="37" s="1"/>
  <c r="AS240" i="39"/>
  <c r="K240" i="39"/>
  <c r="F240" i="37" s="1"/>
  <c r="AS239" i="39"/>
  <c r="X239" i="38" s="1"/>
  <c r="AA239" i="38" s="1"/>
  <c r="J233" i="39"/>
  <c r="AO232" i="39"/>
  <c r="BJ227" i="39"/>
  <c r="AJ227" i="38" s="1"/>
  <c r="BY226" i="39"/>
  <c r="AT226" i="38" s="1"/>
  <c r="BY224" i="39"/>
  <c r="AT224" i="38" s="1"/>
  <c r="BI224" i="39"/>
  <c r="AI224" i="38" s="1"/>
  <c r="AL224" i="38" s="1"/>
  <c r="BF223" i="39"/>
  <c r="AF223" i="38" s="1"/>
  <c r="AO223" i="39"/>
  <c r="AT222" i="39"/>
  <c r="Y222" i="38" s="1"/>
  <c r="BU221" i="39"/>
  <c r="J220" i="39"/>
  <c r="AS219" i="39"/>
  <c r="J219" i="39"/>
  <c r="BV217" i="39"/>
  <c r="P217" i="37" s="1"/>
  <c r="BY216" i="39"/>
  <c r="AT216" i="38" s="1"/>
  <c r="O212" i="39"/>
  <c r="J212" i="38" s="1"/>
  <c r="BY211" i="39"/>
  <c r="AT211" i="38" s="1"/>
  <c r="BU210" i="39"/>
  <c r="AS210" i="39"/>
  <c r="X210" i="38" s="1"/>
  <c r="N210" i="39"/>
  <c r="I210" i="38" s="1"/>
  <c r="J205" i="39"/>
  <c r="BI203" i="39"/>
  <c r="AI203" i="38" s="1"/>
  <c r="J203" i="39"/>
  <c r="AS202" i="39"/>
  <c r="X202" i="38" s="1"/>
  <c r="N202" i="39"/>
  <c r="I202" i="38" s="1"/>
  <c r="AS201" i="39"/>
  <c r="BE198" i="39"/>
  <c r="BJ197" i="39"/>
  <c r="AJ197" i="38" s="1"/>
  <c r="BU196" i="39"/>
  <c r="BE196" i="39"/>
  <c r="AO196" i="39"/>
  <c r="BJ195" i="39"/>
  <c r="AJ195" i="38" s="1"/>
  <c r="AS194" i="39"/>
  <c r="X194" i="38" s="1"/>
  <c r="N194" i="39"/>
  <c r="I194" i="38" s="1"/>
  <c r="AS193" i="39"/>
  <c r="BY192" i="39"/>
  <c r="AT192" i="38" s="1"/>
  <c r="AW192" i="38" s="1"/>
  <c r="N191" i="39"/>
  <c r="I191" i="38" s="1"/>
  <c r="L191" i="38" s="1"/>
  <c r="BE190" i="39"/>
  <c r="Q189" i="38"/>
  <c r="BI187" i="39"/>
  <c r="AI187" i="38" s="1"/>
  <c r="AT186" i="39"/>
  <c r="Y186" i="38" s="1"/>
  <c r="P186" i="38"/>
  <c r="N177" i="39"/>
  <c r="P174" i="38"/>
  <c r="AS174" i="39"/>
  <c r="X174" i="38" s="1"/>
  <c r="AT169" i="39"/>
  <c r="Y169" i="38" s="1"/>
  <c r="BF166" i="39"/>
  <c r="U166" i="37" s="1"/>
  <c r="BJ166" i="39"/>
  <c r="AJ166" i="38" s="1"/>
  <c r="O80" i="37"/>
  <c r="AP80" i="38"/>
  <c r="O41" i="39"/>
  <c r="J41" i="38" s="1"/>
  <c r="K41" i="39"/>
  <c r="F41" i="38" s="1"/>
  <c r="AP305" i="39"/>
  <c r="K305" i="37" s="1"/>
  <c r="O301" i="39"/>
  <c r="J301" i="38" s="1"/>
  <c r="BF299" i="39"/>
  <c r="U299" i="37" s="1"/>
  <c r="AT294" i="39"/>
  <c r="Y294" i="38" s="1"/>
  <c r="E294" i="37"/>
  <c r="E294" i="38"/>
  <c r="AT291" i="39"/>
  <c r="Y291" i="38" s="1"/>
  <c r="O284" i="39"/>
  <c r="J284" i="38" s="1"/>
  <c r="BF282" i="39"/>
  <c r="AF282" i="38" s="1"/>
  <c r="K279" i="39"/>
  <c r="F279" i="37" s="1"/>
  <c r="AT277" i="39"/>
  <c r="Y277" i="38" s="1"/>
  <c r="BZ271" i="39"/>
  <c r="AU271" i="38" s="1"/>
  <c r="BJ267" i="39"/>
  <c r="AJ267" i="38" s="1"/>
  <c r="AO267" i="39"/>
  <c r="P267" i="38"/>
  <c r="AT264" i="39"/>
  <c r="Y264" i="38" s="1"/>
  <c r="P264" i="38"/>
  <c r="AP262" i="39"/>
  <c r="U262" i="38" s="1"/>
  <c r="BZ258" i="39"/>
  <c r="AU258" i="38" s="1"/>
  <c r="BF258" i="39"/>
  <c r="U258" i="37" s="1"/>
  <c r="BF255" i="39"/>
  <c r="AF255" i="38" s="1"/>
  <c r="AT247" i="39"/>
  <c r="K247" i="39"/>
  <c r="F247" i="37" s="1"/>
  <c r="BV241" i="39"/>
  <c r="P241" i="37" s="1"/>
  <c r="AT241" i="39"/>
  <c r="Y241" i="38" s="1"/>
  <c r="P241" i="38"/>
  <c r="BJ230" i="39"/>
  <c r="AJ230" i="38" s="1"/>
  <c r="AT229" i="39"/>
  <c r="Y229" i="38" s="1"/>
  <c r="O229" i="39"/>
  <c r="J229" i="38" s="1"/>
  <c r="BZ227" i="39"/>
  <c r="AU227" i="38" s="1"/>
  <c r="O221" i="39"/>
  <c r="J221" i="38" s="1"/>
  <c r="BJ220" i="39"/>
  <c r="AJ220" i="38" s="1"/>
  <c r="BV218" i="39"/>
  <c r="P218" i="37" s="1"/>
  <c r="BF217" i="39"/>
  <c r="AF217" i="38" s="1"/>
  <c r="AS214" i="39"/>
  <c r="X214" i="38" s="1"/>
  <c r="P214" i="38"/>
  <c r="AP207" i="39"/>
  <c r="U207" i="38" s="1"/>
  <c r="BV201" i="39"/>
  <c r="AQ201" i="38" s="1"/>
  <c r="K190" i="39"/>
  <c r="F190" i="37" s="1"/>
  <c r="BJ189" i="39"/>
  <c r="AJ189" i="38" s="1"/>
  <c r="AP189" i="39"/>
  <c r="K189" i="37" s="1"/>
  <c r="P189" i="38"/>
  <c r="BZ183" i="39"/>
  <c r="AU183" i="38" s="1"/>
  <c r="BJ182" i="39"/>
  <c r="AJ182" i="38" s="1"/>
  <c r="BV179" i="39"/>
  <c r="AQ179" i="38" s="1"/>
  <c r="BF179" i="39"/>
  <c r="U179" i="37" s="1"/>
  <c r="P175" i="38"/>
  <c r="AS175" i="39"/>
  <c r="X175" i="38" s="1"/>
  <c r="AT175" i="39"/>
  <c r="Y175" i="38" s="1"/>
  <c r="O167" i="39"/>
  <c r="J167" i="38" s="1"/>
  <c r="N167" i="39"/>
  <c r="I167" i="38" s="1"/>
  <c r="AP135" i="39"/>
  <c r="K135" i="37" s="1"/>
  <c r="P135" i="38"/>
  <c r="AS135" i="39"/>
  <c r="X135" i="38" s="1"/>
  <c r="BZ128" i="39"/>
  <c r="AU128" i="38" s="1"/>
  <c r="BV128" i="39"/>
  <c r="P128" i="37" s="1"/>
  <c r="BU128" i="39"/>
  <c r="T97" i="37"/>
  <c r="AE97" i="38"/>
  <c r="AT96" i="39"/>
  <c r="Y96" i="38" s="1"/>
  <c r="P96" i="38"/>
  <c r="AS96" i="39"/>
  <c r="AP96" i="39"/>
  <c r="K96" i="37" s="1"/>
  <c r="P91" i="38"/>
  <c r="AO91" i="39"/>
  <c r="P35" i="38"/>
  <c r="AO35" i="39"/>
  <c r="K176" i="39"/>
  <c r="F176" i="37" s="1"/>
  <c r="BI171" i="39"/>
  <c r="AI171" i="38" s="1"/>
  <c r="AT168" i="39"/>
  <c r="Y168" i="38" s="1"/>
  <c r="P168" i="38"/>
  <c r="N168" i="39"/>
  <c r="I168" i="38" s="1"/>
  <c r="J166" i="39"/>
  <c r="AT164" i="39"/>
  <c r="Y164" i="38" s="1"/>
  <c r="BU160" i="39"/>
  <c r="J156" i="39"/>
  <c r="AS155" i="39"/>
  <c r="X155" i="38" s="1"/>
  <c r="BI154" i="39"/>
  <c r="AI154" i="38" s="1"/>
  <c r="AS153" i="39"/>
  <c r="X153" i="38" s="1"/>
  <c r="O152" i="39"/>
  <c r="J152" i="38" s="1"/>
  <c r="M152" i="38" s="1"/>
  <c r="BF149" i="39"/>
  <c r="U149" i="37" s="1"/>
  <c r="AO149" i="39"/>
  <c r="AO148" i="39"/>
  <c r="BY147" i="39"/>
  <c r="BY145" i="39"/>
  <c r="AT145" i="38" s="1"/>
  <c r="N144" i="39"/>
  <c r="I144" i="38" s="1"/>
  <c r="AS143" i="39"/>
  <c r="X143" i="38" s="1"/>
  <c r="O137" i="39"/>
  <c r="J137" i="38" s="1"/>
  <c r="AS129" i="39"/>
  <c r="BY124" i="39"/>
  <c r="AT124" i="38" s="1"/>
  <c r="BI124" i="39"/>
  <c r="AI124" i="38" s="1"/>
  <c r="N123" i="39"/>
  <c r="I123" i="38" s="1"/>
  <c r="M123" i="38" s="1"/>
  <c r="AO122" i="39"/>
  <c r="P122" i="38"/>
  <c r="AS121" i="39"/>
  <c r="BI120" i="39"/>
  <c r="AI120" i="38" s="1"/>
  <c r="BJ118" i="39"/>
  <c r="AJ118" i="38" s="1"/>
  <c r="BI118" i="39"/>
  <c r="AI118" i="38" s="1"/>
  <c r="BY115" i="39"/>
  <c r="AT115" i="38" s="1"/>
  <c r="BF112" i="39"/>
  <c r="U112" i="37" s="1"/>
  <c r="J111" i="39"/>
  <c r="O106" i="39"/>
  <c r="J106" i="38" s="1"/>
  <c r="N102" i="39"/>
  <c r="I102" i="38" s="1"/>
  <c r="O98" i="39"/>
  <c r="J98" i="38" s="1"/>
  <c r="BJ97" i="39"/>
  <c r="BM97" i="39" s="1"/>
  <c r="AO97" i="39"/>
  <c r="BV96" i="39"/>
  <c r="P96" i="37" s="1"/>
  <c r="AO95" i="39"/>
  <c r="BY93" i="39"/>
  <c r="BU92" i="39"/>
  <c r="AS90" i="39"/>
  <c r="AS89" i="39"/>
  <c r="AO86" i="39"/>
  <c r="BJ83" i="39"/>
  <c r="AJ83" i="38" s="1"/>
  <c r="AS83" i="39"/>
  <c r="BE82" i="39"/>
  <c r="BF80" i="39"/>
  <c r="U80" i="37" s="1"/>
  <c r="N80" i="39"/>
  <c r="BV73" i="39"/>
  <c r="P73" i="37" s="1"/>
  <c r="BJ73" i="39"/>
  <c r="BU68" i="39"/>
  <c r="N68" i="39"/>
  <c r="I68" i="38" s="1"/>
  <c r="BU66" i="39"/>
  <c r="N59" i="39"/>
  <c r="I59" i="38" s="1"/>
  <c r="BV54" i="39"/>
  <c r="P54" i="37" s="1"/>
  <c r="AP53" i="39"/>
  <c r="K53" i="37" s="1"/>
  <c r="P53" i="38"/>
  <c r="AT48" i="39"/>
  <c r="Y48" i="38" s="1"/>
  <c r="J48" i="39"/>
  <c r="J45" i="39"/>
  <c r="K43" i="39"/>
  <c r="F43" i="37" s="1"/>
  <c r="BV42" i="39"/>
  <c r="AQ42" i="38" s="1"/>
  <c r="O26" i="39"/>
  <c r="J26" i="38" s="1"/>
  <c r="AS21" i="39"/>
  <c r="X21" i="38" s="1"/>
  <c r="P21" i="38"/>
  <c r="BE20" i="39"/>
  <c r="J18" i="39"/>
  <c r="AT17" i="39"/>
  <c r="Y17" i="38" s="1"/>
  <c r="P17" i="38"/>
  <c r="BY12" i="39"/>
  <c r="AT12" i="38" s="1"/>
  <c r="AS7" i="39"/>
  <c r="X7" i="38" s="1"/>
  <c r="P7" i="38"/>
  <c r="BU6" i="39"/>
  <c r="BE6" i="39"/>
  <c r="AO6" i="39"/>
  <c r="O174" i="39"/>
  <c r="J174" i="38" s="1"/>
  <c r="BF169" i="39"/>
  <c r="U169" i="37" s="1"/>
  <c r="AP167" i="38"/>
  <c r="BI163" i="39"/>
  <c r="AI163" i="38" s="1"/>
  <c r="AM163" i="38" s="1"/>
  <c r="BF153" i="39"/>
  <c r="U153" i="37" s="1"/>
  <c r="BU151" i="39"/>
  <c r="BI147" i="39"/>
  <c r="BV146" i="39"/>
  <c r="P146" i="37" s="1"/>
  <c r="N146" i="39"/>
  <c r="AS140" i="39"/>
  <c r="X140" i="38" s="1"/>
  <c r="BU139" i="39"/>
  <c r="BF139" i="39"/>
  <c r="U139" i="37" s="1"/>
  <c r="BU137" i="39"/>
  <c r="AO137" i="39"/>
  <c r="N137" i="39"/>
  <c r="BU123" i="39"/>
  <c r="BU121" i="39"/>
  <c r="J115" i="39"/>
  <c r="BU114" i="39"/>
  <c r="O114" i="39"/>
  <c r="J114" i="38" s="1"/>
  <c r="BI113" i="39"/>
  <c r="AI113" i="38" s="1"/>
  <c r="AS113" i="39"/>
  <c r="X113" i="38" s="1"/>
  <c r="AP111" i="39"/>
  <c r="U111" i="38" s="1"/>
  <c r="AO110" i="39"/>
  <c r="K110" i="39"/>
  <c r="F110" i="37" s="1"/>
  <c r="N97" i="39"/>
  <c r="BF96" i="39"/>
  <c r="BJ93" i="39"/>
  <c r="AJ93" i="38" s="1"/>
  <c r="O91" i="39"/>
  <c r="J91" i="38" s="1"/>
  <c r="BY90" i="39"/>
  <c r="AO89" i="39"/>
  <c r="K87" i="39"/>
  <c r="F87" i="37" s="1"/>
  <c r="BV82" i="39"/>
  <c r="AQ82" i="38" s="1"/>
  <c r="BF81" i="39"/>
  <c r="AF81" i="38" s="1"/>
  <c r="AT80" i="39"/>
  <c r="Y80" i="38" s="1"/>
  <c r="J80" i="39"/>
  <c r="BI79" i="39"/>
  <c r="AI79" i="38" s="1"/>
  <c r="K79" i="39"/>
  <c r="F79" i="38" s="1"/>
  <c r="N78" i="39"/>
  <c r="I78" i="38" s="1"/>
  <c r="BZ75" i="39"/>
  <c r="AU75" i="38" s="1"/>
  <c r="AT71" i="39"/>
  <c r="Y71" i="38" s="1"/>
  <c r="BE69" i="39"/>
  <c r="BE68" i="39"/>
  <c r="AO67" i="39"/>
  <c r="BE66" i="39"/>
  <c r="AO62" i="39"/>
  <c r="BF52" i="39"/>
  <c r="U52" i="37" s="1"/>
  <c r="AS44" i="39"/>
  <c r="AO36" i="39"/>
  <c r="AP35" i="39"/>
  <c r="U35" i="38" s="1"/>
  <c r="N35" i="39"/>
  <c r="I35" i="38" s="1"/>
  <c r="BV28" i="39"/>
  <c r="P28" i="37" s="1"/>
  <c r="AS27" i="39"/>
  <c r="X27" i="38" s="1"/>
  <c r="J25" i="39"/>
  <c r="N24" i="39"/>
  <c r="I24" i="38" s="1"/>
  <c r="BF22" i="39"/>
  <c r="U22" i="37" s="1"/>
  <c r="AT20" i="39"/>
  <c r="Y20" i="38" s="1"/>
  <c r="BJ19" i="39"/>
  <c r="AJ19" i="38" s="1"/>
  <c r="AO19" i="39"/>
  <c r="BV18" i="39"/>
  <c r="AQ18" i="38" s="1"/>
  <c r="BF18" i="39"/>
  <c r="U18" i="37" s="1"/>
  <c r="K16" i="39"/>
  <c r="F16" i="38" s="1"/>
  <c r="BJ12" i="39"/>
  <c r="AJ12" i="38" s="1"/>
  <c r="AO12" i="39"/>
  <c r="BI10" i="39"/>
  <c r="BF8" i="39"/>
  <c r="U8" i="37" s="1"/>
  <c r="K178" i="39"/>
  <c r="F178" i="37" s="1"/>
  <c r="J174" i="39"/>
  <c r="AO173" i="39"/>
  <c r="BJ172" i="39"/>
  <c r="AJ172" i="38" s="1"/>
  <c r="BV170" i="39"/>
  <c r="P170" i="37" s="1"/>
  <c r="AO170" i="39"/>
  <c r="BY169" i="39"/>
  <c r="AT169" i="38" s="1"/>
  <c r="BI169" i="39"/>
  <c r="AI169" i="38" s="1"/>
  <c r="AP163" i="39"/>
  <c r="U163" i="38" s="1"/>
  <c r="AS162" i="39"/>
  <c r="X162" i="38" s="1"/>
  <c r="O162" i="39"/>
  <c r="J162" i="38" s="1"/>
  <c r="AS160" i="39"/>
  <c r="X160" i="38" s="1"/>
  <c r="AO157" i="39"/>
  <c r="BI155" i="39"/>
  <c r="BV154" i="39"/>
  <c r="P154" i="37" s="1"/>
  <c r="BI153" i="39"/>
  <c r="AI153" i="38" s="1"/>
  <c r="AS142" i="39"/>
  <c r="X142" i="38" s="1"/>
  <c r="P142" i="38"/>
  <c r="BJ139" i="39"/>
  <c r="K137" i="39"/>
  <c r="F137" i="37" s="1"/>
  <c r="BF134" i="39"/>
  <c r="U134" i="37" s="1"/>
  <c r="AO130" i="39"/>
  <c r="P130" i="38"/>
  <c r="T129" i="37"/>
  <c r="AE129" i="38"/>
  <c r="BY128" i="39"/>
  <c r="AT128" i="38" s="1"/>
  <c r="BI128" i="39"/>
  <c r="AI128" i="38" s="1"/>
  <c r="BY122" i="39"/>
  <c r="N121" i="39"/>
  <c r="AT118" i="39"/>
  <c r="Y118" i="38" s="1"/>
  <c r="BZ116" i="39"/>
  <c r="AU116" i="38" s="1"/>
  <c r="AT115" i="39"/>
  <c r="Y115" i="38" s="1"/>
  <c r="O115" i="39"/>
  <c r="J115" i="38" s="1"/>
  <c r="O113" i="39"/>
  <c r="J113" i="38" s="1"/>
  <c r="AT112" i="39"/>
  <c r="Y112" i="38" s="1"/>
  <c r="P112" i="38"/>
  <c r="K111" i="39"/>
  <c r="F111" i="37" s="1"/>
  <c r="BF110" i="39"/>
  <c r="U110" i="37" s="1"/>
  <c r="BU107" i="39"/>
  <c r="BE107" i="39"/>
  <c r="BU99" i="39"/>
  <c r="BE99" i="39"/>
  <c r="BY91" i="39"/>
  <c r="AT91" i="38" s="1"/>
  <c r="AS91" i="39"/>
  <c r="AP89" i="39"/>
  <c r="U89" i="38" s="1"/>
  <c r="AP87" i="39"/>
  <c r="K87" i="37" s="1"/>
  <c r="N87" i="39"/>
  <c r="I87" i="38" s="1"/>
  <c r="K86" i="39"/>
  <c r="F86" i="37" s="1"/>
  <c r="BJ85" i="39"/>
  <c r="AJ85" i="38" s="1"/>
  <c r="AO83" i="39"/>
  <c r="BY82" i="39"/>
  <c r="AT82" i="38" s="1"/>
  <c r="BF82" i="39"/>
  <c r="U82" i="37" s="1"/>
  <c r="AT81" i="39"/>
  <c r="P81" i="38"/>
  <c r="BV80" i="39"/>
  <c r="P80" i="37" s="1"/>
  <c r="AS80" i="39"/>
  <c r="X80" i="38" s="1"/>
  <c r="K80" i="39"/>
  <c r="F80" i="37" s="1"/>
  <c r="N79" i="39"/>
  <c r="I79" i="38" s="1"/>
  <c r="N77" i="39"/>
  <c r="I77" i="38" s="1"/>
  <c r="K72" i="39"/>
  <c r="F72" i="38" s="1"/>
  <c r="AO70" i="39"/>
  <c r="BJ68" i="39"/>
  <c r="O68" i="39"/>
  <c r="J68" i="38" s="1"/>
  <c r="J66" i="39"/>
  <c r="N54" i="39"/>
  <c r="I54" i="38" s="1"/>
  <c r="T45" i="37"/>
  <c r="AE45" i="38"/>
  <c r="BU44" i="39"/>
  <c r="J41" i="39"/>
  <c r="BU35" i="39"/>
  <c r="BU28" i="39"/>
  <c r="K27" i="39"/>
  <c r="F27" i="38" s="1"/>
  <c r="AO20" i="39"/>
  <c r="BY18" i="39"/>
  <c r="BI18" i="39"/>
  <c r="AT18" i="39"/>
  <c r="Y18" i="38" s="1"/>
  <c r="P18" i="38"/>
  <c r="AS17" i="39"/>
  <c r="X17" i="38" s="1"/>
  <c r="N16" i="39"/>
  <c r="I16" i="38" s="1"/>
  <c r="AS15" i="39"/>
  <c r="X15" i="38" s="1"/>
  <c r="AS13" i="39"/>
  <c r="X13" i="38" s="1"/>
  <c r="P13" i="38"/>
  <c r="BY11" i="39"/>
  <c r="O158" i="37"/>
  <c r="AP158" i="38"/>
  <c r="T157" i="37"/>
  <c r="BZ140" i="39"/>
  <c r="AU140" i="38" s="1"/>
  <c r="K134" i="39"/>
  <c r="F134" i="37" s="1"/>
  <c r="K127" i="39"/>
  <c r="F127" i="37" s="1"/>
  <c r="AT123" i="39"/>
  <c r="Y123" i="38" s="1"/>
  <c r="J120" i="37"/>
  <c r="T120" i="38"/>
  <c r="T118" i="37"/>
  <c r="AE118" i="38"/>
  <c r="K118" i="39"/>
  <c r="F118" i="37" s="1"/>
  <c r="AP111" i="38"/>
  <c r="BV110" i="39"/>
  <c r="AQ110" i="38" s="1"/>
  <c r="K103" i="39"/>
  <c r="F103" i="37" s="1"/>
  <c r="K89" i="39"/>
  <c r="F89" i="37" s="1"/>
  <c r="T88" i="37"/>
  <c r="AE88" i="38"/>
  <c r="AP79" i="39"/>
  <c r="U79" i="38" s="1"/>
  <c r="AT76" i="39"/>
  <c r="Y76" i="38" s="1"/>
  <c r="AP67" i="39"/>
  <c r="K67" i="37" s="1"/>
  <c r="N67" i="39"/>
  <c r="I67" i="38" s="1"/>
  <c r="AP65" i="39"/>
  <c r="K65" i="37" s="1"/>
  <c r="O62" i="39"/>
  <c r="J62" i="38" s="1"/>
  <c r="BE61" i="39"/>
  <c r="AS59" i="39"/>
  <c r="X59" i="38" s="1"/>
  <c r="AP58" i="39"/>
  <c r="U58" i="38" s="1"/>
  <c r="BU57" i="39"/>
  <c r="BJ50" i="39"/>
  <c r="AJ50" i="38" s="1"/>
  <c r="AT49" i="39"/>
  <c r="Y49" i="38" s="1"/>
  <c r="P49" i="38"/>
  <c r="AS47" i="39"/>
  <c r="X47" i="38" s="1"/>
  <c r="O47" i="39"/>
  <c r="J47" i="38" s="1"/>
  <c r="AP44" i="39"/>
  <c r="K44" i="37" s="1"/>
  <c r="BI43" i="39"/>
  <c r="AI43" i="38" s="1"/>
  <c r="AS38" i="39"/>
  <c r="X38" i="38" s="1"/>
  <c r="AS36" i="39"/>
  <c r="X36" i="38" s="1"/>
  <c r="BE32" i="39"/>
  <c r="K30" i="39"/>
  <c r="F30" i="37" s="1"/>
  <c r="BJ27" i="39"/>
  <c r="AJ27" i="38" s="1"/>
  <c r="BV26" i="39"/>
  <c r="P26" i="37" s="1"/>
  <c r="K22" i="39"/>
  <c r="F22" i="37" s="1"/>
  <c r="AP16" i="39"/>
  <c r="K16" i="37" s="1"/>
  <c r="BJ14" i="39"/>
  <c r="AJ14" i="38" s="1"/>
  <c r="BV10" i="39"/>
  <c r="P10" i="37" s="1"/>
  <c r="AS51" i="39"/>
  <c r="X51" i="38" s="1"/>
  <c r="P51" i="38"/>
  <c r="J45" i="37"/>
  <c r="AP23" i="39"/>
  <c r="K23" i="37" s="1"/>
  <c r="P23" i="38"/>
  <c r="AT16" i="39"/>
  <c r="Y16" i="38" s="1"/>
  <c r="P16" i="38"/>
  <c r="T4" i="37"/>
  <c r="AE4" i="38"/>
  <c r="AT179" i="39"/>
  <c r="Y179" i="38" s="1"/>
  <c r="P179" i="38"/>
  <c r="AO176" i="39"/>
  <c r="O173" i="39"/>
  <c r="J173" i="38" s="1"/>
  <c r="AS172" i="39"/>
  <c r="X172" i="38" s="1"/>
  <c r="BF171" i="39"/>
  <c r="U171" i="37" s="1"/>
  <c r="AS169" i="39"/>
  <c r="O168" i="39"/>
  <c r="J168" i="38" s="1"/>
  <c r="AO167" i="39"/>
  <c r="AO158" i="39"/>
  <c r="P158" i="38"/>
  <c r="N158" i="39"/>
  <c r="I158" i="38" s="1"/>
  <c r="BY153" i="39"/>
  <c r="AT153" i="38" s="1"/>
  <c r="BU148" i="39"/>
  <c r="BV145" i="39"/>
  <c r="P145" i="37" s="1"/>
  <c r="O144" i="39"/>
  <c r="J144" i="38" s="1"/>
  <c r="BV138" i="39"/>
  <c r="P138" i="37" s="1"/>
  <c r="AP138" i="39"/>
  <c r="U138" i="38" s="1"/>
  <c r="J131" i="37"/>
  <c r="T131" i="38"/>
  <c r="BY129" i="39"/>
  <c r="N127" i="39"/>
  <c r="I127" i="38" s="1"/>
  <c r="AT121" i="39"/>
  <c r="Y121" i="38" s="1"/>
  <c r="K121" i="39"/>
  <c r="F121" i="37" s="1"/>
  <c r="BF120" i="39"/>
  <c r="AF120" i="38" s="1"/>
  <c r="AT120" i="39"/>
  <c r="Y120" i="38" s="1"/>
  <c r="P120" i="38"/>
  <c r="BV115" i="39"/>
  <c r="AQ115" i="38" s="1"/>
  <c r="AO114" i="39"/>
  <c r="BE112" i="39"/>
  <c r="N112" i="39"/>
  <c r="N111" i="39"/>
  <c r="BY110" i="39"/>
  <c r="AT110" i="38" s="1"/>
  <c r="BY105" i="39"/>
  <c r="BV103" i="39"/>
  <c r="P103" i="37" s="1"/>
  <c r="BZ92" i="39"/>
  <c r="AU92" i="38" s="1"/>
  <c r="BV90" i="39"/>
  <c r="P90" i="37" s="1"/>
  <c r="N89" i="39"/>
  <c r="BY88" i="39"/>
  <c r="AT88" i="38" s="1"/>
  <c r="AT83" i="39"/>
  <c r="Y83" i="38" s="1"/>
  <c r="BU81" i="39"/>
  <c r="AS79" i="39"/>
  <c r="X79" i="38" s="1"/>
  <c r="AO76" i="39"/>
  <c r="BZ74" i="39"/>
  <c r="AU74" i="38" s="1"/>
  <c r="BU61" i="39"/>
  <c r="BF59" i="39"/>
  <c r="U59" i="37" s="1"/>
  <c r="AP59" i="39"/>
  <c r="K59" i="37" s="1"/>
  <c r="K57" i="39"/>
  <c r="F57" i="37" s="1"/>
  <c r="BE55" i="39"/>
  <c r="AO55" i="39"/>
  <c r="AO54" i="39"/>
  <c r="AS50" i="39"/>
  <c r="X50" i="38" s="1"/>
  <c r="BY48" i="39"/>
  <c r="AT48" i="38" s="1"/>
  <c r="N47" i="39"/>
  <c r="I47" i="38" s="1"/>
  <c r="L47" i="38" s="1"/>
  <c r="AO44" i="39"/>
  <c r="BZ43" i="39"/>
  <c r="AU43" i="38" s="1"/>
  <c r="AX43" i="38" s="1"/>
  <c r="BE43" i="39"/>
  <c r="AS43" i="39"/>
  <c r="X43" i="38" s="1"/>
  <c r="BJ40" i="39"/>
  <c r="AJ40" i="38" s="1"/>
  <c r="BZ37" i="39"/>
  <c r="AU37" i="38" s="1"/>
  <c r="J34" i="39"/>
  <c r="BU31" i="39"/>
  <c r="AO31" i="39"/>
  <c r="P31" i="38"/>
  <c r="BJ28" i="39"/>
  <c r="AJ28" i="38" s="1"/>
  <c r="BV24" i="39"/>
  <c r="P24" i="37" s="1"/>
  <c r="BF24" i="39"/>
  <c r="U24" i="37" s="1"/>
  <c r="BF20" i="39"/>
  <c r="BF17" i="39"/>
  <c r="AF17" i="38" s="1"/>
  <c r="BF16" i="39"/>
  <c r="U16" i="37" s="1"/>
  <c r="AO15" i="39"/>
  <c r="BI11" i="39"/>
  <c r="AI11" i="38" s="1"/>
  <c r="AL11" i="38" s="1"/>
  <c r="N10" i="39"/>
  <c r="I10" i="38" s="1"/>
  <c r="J10" i="39"/>
  <c r="AO5" i="39"/>
  <c r="P5" i="38"/>
  <c r="AS5" i="39"/>
  <c r="AO138" i="39"/>
  <c r="P138" i="38"/>
  <c r="AT127" i="39"/>
  <c r="Y127" i="38" s="1"/>
  <c r="P127" i="38"/>
  <c r="AP121" i="39"/>
  <c r="K121" i="37" s="1"/>
  <c r="P121" i="38"/>
  <c r="T114" i="37"/>
  <c r="J105" i="37"/>
  <c r="T105" i="38"/>
  <c r="BZ93" i="39"/>
  <c r="AU93" i="38" s="1"/>
  <c r="E75" i="37"/>
  <c r="E75" i="38"/>
  <c r="E26" i="37"/>
  <c r="E26" i="38"/>
  <c r="AS19" i="39"/>
  <c r="AS12" i="39"/>
  <c r="BJ10" i="39"/>
  <c r="AJ10" i="38" s="1"/>
  <c r="BZ6" i="39"/>
  <c r="AU6" i="38" s="1"/>
  <c r="BJ6" i="39"/>
  <c r="AJ6" i="38" s="1"/>
  <c r="BJ5" i="39"/>
  <c r="AJ5" i="38" s="1"/>
  <c r="BI4" i="39"/>
  <c r="AS11" i="39"/>
  <c r="K10" i="39"/>
  <c r="F10" i="37" s="1"/>
  <c r="AO9" i="39"/>
  <c r="AO7" i="39"/>
  <c r="O5" i="37"/>
  <c r="BV9" i="39"/>
  <c r="P9" i="37" s="1"/>
  <c r="AP8" i="39"/>
  <c r="K8" i="37" s="1"/>
  <c r="K7" i="39"/>
  <c r="F7" i="37" s="1"/>
  <c r="AS4" i="39"/>
  <c r="BZ431" i="39"/>
  <c r="AU431" i="38" s="1"/>
  <c r="K431" i="39"/>
  <c r="F431" i="37" s="1"/>
  <c r="BJ426" i="39"/>
  <c r="AJ426" i="38" s="1"/>
  <c r="BZ418" i="39"/>
  <c r="AU418" i="38" s="1"/>
  <c r="BF411" i="39"/>
  <c r="U411" i="37" s="1"/>
  <c r="AT396" i="39"/>
  <c r="Y396" i="38" s="1"/>
  <c r="BJ388" i="39"/>
  <c r="AJ388" i="38" s="1"/>
  <c r="BZ386" i="39"/>
  <c r="AU386" i="38" s="1"/>
  <c r="O385" i="39"/>
  <c r="J385" i="38" s="1"/>
  <c r="K380" i="39"/>
  <c r="F380" i="37" s="1"/>
  <c r="AP374" i="39"/>
  <c r="K374" i="37" s="1"/>
  <c r="BV371" i="39"/>
  <c r="P371" i="37" s="1"/>
  <c r="O362" i="39"/>
  <c r="J362" i="38" s="1"/>
  <c r="O354" i="39"/>
  <c r="J354" i="38" s="1"/>
  <c r="BF325" i="39"/>
  <c r="AF325" i="38" s="1"/>
  <c r="AP314" i="39"/>
  <c r="K314" i="37" s="1"/>
  <c r="BJ305" i="39"/>
  <c r="AJ305" i="38" s="1"/>
  <c r="O303" i="39"/>
  <c r="J303" i="38" s="1"/>
  <c r="BF301" i="39"/>
  <c r="AF301" i="38" s="1"/>
  <c r="AT297" i="39"/>
  <c r="O286" i="39"/>
  <c r="J286" i="38" s="1"/>
  <c r="AT103" i="39"/>
  <c r="AP103" i="39"/>
  <c r="K103" i="37" s="1"/>
  <c r="BF9" i="39"/>
  <c r="AF9" i="38" s="1"/>
  <c r="BJ9" i="39"/>
  <c r="BZ426" i="39"/>
  <c r="AU426" i="38" s="1"/>
  <c r="O420" i="39"/>
  <c r="J420" i="38" s="1"/>
  <c r="BF417" i="39"/>
  <c r="U417" i="37" s="1"/>
  <c r="BZ404" i="39"/>
  <c r="AU404" i="38" s="1"/>
  <c r="K389" i="39"/>
  <c r="F389" i="37" s="1"/>
  <c r="O388" i="39"/>
  <c r="J388" i="38" s="1"/>
  <c r="BZ381" i="39"/>
  <c r="AU381" i="38" s="1"/>
  <c r="BJ372" i="39"/>
  <c r="AJ372" i="38" s="1"/>
  <c r="AP361" i="39"/>
  <c r="K361" i="37" s="1"/>
  <c r="O346" i="39"/>
  <c r="J346" i="38" s="1"/>
  <c r="BV337" i="39"/>
  <c r="P337" i="37" s="1"/>
  <c r="O335" i="39"/>
  <c r="J335" i="38" s="1"/>
  <c r="BJ330" i="39"/>
  <c r="AJ330" i="38" s="1"/>
  <c r="O319" i="39"/>
  <c r="O318" i="39"/>
  <c r="J318" i="38" s="1"/>
  <c r="O302" i="39"/>
  <c r="J302" i="38" s="1"/>
  <c r="M302" i="38" s="1"/>
  <c r="BF103" i="39"/>
  <c r="U103" i="37" s="1"/>
  <c r="BJ103" i="39"/>
  <c r="BF431" i="39"/>
  <c r="U431" i="37" s="1"/>
  <c r="BZ423" i="39"/>
  <c r="AU423" i="38" s="1"/>
  <c r="K422" i="39"/>
  <c r="F422" i="37" s="1"/>
  <c r="BJ419" i="39"/>
  <c r="AJ419" i="38" s="1"/>
  <c r="BV417" i="39"/>
  <c r="P417" i="37" s="1"/>
  <c r="BZ412" i="39"/>
  <c r="AU412" i="38" s="1"/>
  <c r="BV353" i="39"/>
  <c r="P353" i="37" s="1"/>
  <c r="BV344" i="39"/>
  <c r="P344" i="37" s="1"/>
  <c r="BJ320" i="39"/>
  <c r="K295" i="39"/>
  <c r="F295" i="37" s="1"/>
  <c r="O288" i="39"/>
  <c r="R288" i="39" s="1"/>
  <c r="BV429" i="39"/>
  <c r="P429" i="37" s="1"/>
  <c r="BJ427" i="39"/>
  <c r="AJ427" i="38" s="1"/>
  <c r="AT425" i="39"/>
  <c r="Y425" i="38" s="1"/>
  <c r="AP399" i="39"/>
  <c r="K399" i="37" s="1"/>
  <c r="O398" i="39"/>
  <c r="J398" i="38" s="1"/>
  <c r="BV397" i="39"/>
  <c r="P397" i="37" s="1"/>
  <c r="BF397" i="39"/>
  <c r="U397" i="37" s="1"/>
  <c r="BF395" i="39"/>
  <c r="U395" i="37" s="1"/>
  <c r="K386" i="39"/>
  <c r="F386" i="37" s="1"/>
  <c r="BF381" i="39"/>
  <c r="U381" i="37" s="1"/>
  <c r="BV379" i="39"/>
  <c r="AQ379" i="38" s="1"/>
  <c r="BJ375" i="39"/>
  <c r="AJ375" i="38" s="1"/>
  <c r="BV369" i="39"/>
  <c r="P369" i="37" s="1"/>
  <c r="AP369" i="39"/>
  <c r="K369" i="37" s="1"/>
  <c r="BJ363" i="39"/>
  <c r="AJ363" i="38" s="1"/>
  <c r="AT363" i="39"/>
  <c r="BJ354" i="39"/>
  <c r="AJ354" i="38" s="1"/>
  <c r="BF332" i="39"/>
  <c r="U332" i="37" s="1"/>
  <c r="AP323" i="39"/>
  <c r="K323" i="37" s="1"/>
  <c r="AP321" i="39"/>
  <c r="K321" i="37" s="1"/>
  <c r="BV318" i="39"/>
  <c r="P318" i="37" s="1"/>
  <c r="BJ312" i="39"/>
  <c r="AJ312" i="38" s="1"/>
  <c r="AT305" i="39"/>
  <c r="Y305" i="38" s="1"/>
  <c r="BZ297" i="39"/>
  <c r="AT295" i="39"/>
  <c r="Y295" i="38" s="1"/>
  <c r="K293" i="39"/>
  <c r="F293" i="37" s="1"/>
  <c r="K292" i="39"/>
  <c r="F292" i="37" s="1"/>
  <c r="BZ290" i="39"/>
  <c r="AU290" i="38" s="1"/>
  <c r="AP255" i="39"/>
  <c r="K255" i="37" s="1"/>
  <c r="AT255" i="39"/>
  <c r="Y255" i="38" s="1"/>
  <c r="BJ239" i="39"/>
  <c r="AJ239" i="38" s="1"/>
  <c r="BF239" i="39"/>
  <c r="U239" i="37" s="1"/>
  <c r="AP391" i="39"/>
  <c r="K391" i="37" s="1"/>
  <c r="BZ389" i="39"/>
  <c r="AU389" i="38" s="1"/>
  <c r="BZ263" i="39"/>
  <c r="AU263" i="38" s="1"/>
  <c r="BV263" i="39"/>
  <c r="P263" i="37" s="1"/>
  <c r="BF75" i="39"/>
  <c r="U75" i="37" s="1"/>
  <c r="BJ75" i="39"/>
  <c r="AJ75" i="38" s="1"/>
  <c r="O403" i="39"/>
  <c r="J403" i="38" s="1"/>
  <c r="BZ347" i="39"/>
  <c r="AU347" i="38" s="1"/>
  <c r="BZ322" i="39"/>
  <c r="AU322" i="38" s="1"/>
  <c r="BJ322" i="39"/>
  <c r="AJ322" i="38" s="1"/>
  <c r="BV315" i="39"/>
  <c r="P315" i="37" s="1"/>
  <c r="O305" i="39"/>
  <c r="J305" i="38" s="1"/>
  <c r="AT303" i="39"/>
  <c r="Y303" i="38" s="1"/>
  <c r="BF302" i="39"/>
  <c r="U302" i="37" s="1"/>
  <c r="K301" i="39"/>
  <c r="F301" i="37" s="1"/>
  <c r="BZ295" i="39"/>
  <c r="AU295" i="38" s="1"/>
  <c r="BF293" i="39"/>
  <c r="U293" i="37" s="1"/>
  <c r="BJ288" i="39"/>
  <c r="AJ288" i="38" s="1"/>
  <c r="AP10" i="39"/>
  <c r="K10" i="37" s="1"/>
  <c r="AT10" i="39"/>
  <c r="Y10" i="38" s="1"/>
  <c r="AP424" i="39"/>
  <c r="K424" i="37" s="1"/>
  <c r="AP422" i="39"/>
  <c r="U422" i="38" s="1"/>
  <c r="O414" i="39"/>
  <c r="J414" i="38" s="1"/>
  <c r="O411" i="39"/>
  <c r="J411" i="38" s="1"/>
  <c r="BF390" i="39"/>
  <c r="AF390" i="38" s="1"/>
  <c r="AT386" i="39"/>
  <c r="Y386" i="38" s="1"/>
  <c r="K381" i="39"/>
  <c r="F381" i="38" s="1"/>
  <c r="BV373" i="39"/>
  <c r="P373" i="37" s="1"/>
  <c r="BF365" i="39"/>
  <c r="U365" i="37" s="1"/>
  <c r="BJ349" i="39"/>
  <c r="AJ349" i="38" s="1"/>
  <c r="BJ348" i="39"/>
  <c r="AJ348" i="38" s="1"/>
  <c r="AT341" i="39"/>
  <c r="Y341" i="38" s="1"/>
  <c r="BJ333" i="39"/>
  <c r="AJ333" i="38" s="1"/>
  <c r="BZ327" i="39"/>
  <c r="AU327" i="38" s="1"/>
  <c r="BJ327" i="39"/>
  <c r="AJ327" i="38" s="1"/>
  <c r="K317" i="39"/>
  <c r="F317" i="37" s="1"/>
  <c r="BJ316" i="39"/>
  <c r="AJ316" i="38" s="1"/>
  <c r="BZ314" i="39"/>
  <c r="K309" i="39"/>
  <c r="F309" i="37" s="1"/>
  <c r="BJ303" i="39"/>
  <c r="AJ303" i="38" s="1"/>
  <c r="K298" i="39"/>
  <c r="F298" i="37" s="1"/>
  <c r="BV293" i="39"/>
  <c r="P293" i="37" s="1"/>
  <c r="AT288" i="39"/>
  <c r="Y288" i="38" s="1"/>
  <c r="BF177" i="39"/>
  <c r="U177" i="37" s="1"/>
  <c r="BJ177" i="39"/>
  <c r="AJ177" i="38" s="1"/>
  <c r="AP383" i="39"/>
  <c r="K383" i="37" s="1"/>
  <c r="AP329" i="39"/>
  <c r="K329" i="37" s="1"/>
  <c r="O329" i="39"/>
  <c r="J329" i="38" s="1"/>
  <c r="K325" i="39"/>
  <c r="F325" i="38" s="1"/>
  <c r="BJ319" i="39"/>
  <c r="AJ319" i="38" s="1"/>
  <c r="AM319" i="38" s="1"/>
  <c r="BF315" i="39"/>
  <c r="U315" i="37" s="1"/>
  <c r="BZ306" i="39"/>
  <c r="AU306" i="38" s="1"/>
  <c r="BZ303" i="39"/>
  <c r="AU303" i="38" s="1"/>
  <c r="AX303" i="38" s="1"/>
  <c r="AP301" i="39"/>
  <c r="U301" i="38" s="1"/>
  <c r="O289" i="39"/>
  <c r="J289" i="38" s="1"/>
  <c r="BV231" i="39"/>
  <c r="BZ231" i="39"/>
  <c r="AU231" i="38" s="1"/>
  <c r="BF119" i="39"/>
  <c r="U119" i="37" s="1"/>
  <c r="BJ119" i="39"/>
  <c r="AJ119" i="38" s="1"/>
  <c r="BF285" i="39"/>
  <c r="U285" i="37" s="1"/>
  <c r="BJ282" i="39"/>
  <c r="AJ282" i="38" s="1"/>
  <c r="BZ281" i="39"/>
  <c r="O281" i="39"/>
  <c r="J281" i="38" s="1"/>
  <c r="BF280" i="39"/>
  <c r="O280" i="39"/>
  <c r="BV273" i="39"/>
  <c r="P273" i="37" s="1"/>
  <c r="BV271" i="39"/>
  <c r="P271" i="37" s="1"/>
  <c r="BF257" i="39"/>
  <c r="U257" i="37" s="1"/>
  <c r="BZ256" i="39"/>
  <c r="AU256" i="38" s="1"/>
  <c r="BZ254" i="39"/>
  <c r="AU254" i="38" s="1"/>
  <c r="AT249" i="39"/>
  <c r="Y249" i="38" s="1"/>
  <c r="K249" i="39"/>
  <c r="BJ248" i="39"/>
  <c r="AJ248" i="38" s="1"/>
  <c r="O240" i="39"/>
  <c r="J240" i="38" s="1"/>
  <c r="BV232" i="39"/>
  <c r="P232" i="37" s="1"/>
  <c r="AT231" i="39"/>
  <c r="Y231" i="38" s="1"/>
  <c r="BV230" i="39"/>
  <c r="AQ230" i="38" s="1"/>
  <c r="K229" i="39"/>
  <c r="F229" i="37" s="1"/>
  <c r="BV227" i="39"/>
  <c r="P227" i="37" s="1"/>
  <c r="BV219" i="39"/>
  <c r="P219" i="37" s="1"/>
  <c r="BJ217" i="39"/>
  <c r="AJ217" i="38" s="1"/>
  <c r="AT209" i="39"/>
  <c r="AW209" i="39" s="1"/>
  <c r="BF203" i="39"/>
  <c r="U203" i="37" s="1"/>
  <c r="BJ199" i="39"/>
  <c r="AJ199" i="38" s="1"/>
  <c r="O198" i="39"/>
  <c r="J198" i="38" s="1"/>
  <c r="BZ193" i="39"/>
  <c r="AU193" i="38" s="1"/>
  <c r="K173" i="39"/>
  <c r="F173" i="37" s="1"/>
  <c r="AP172" i="39"/>
  <c r="BJ170" i="39"/>
  <c r="BV156" i="39"/>
  <c r="P156" i="37" s="1"/>
  <c r="BF155" i="39"/>
  <c r="U155" i="37" s="1"/>
  <c r="O151" i="39"/>
  <c r="J151" i="38" s="1"/>
  <c r="BF148" i="39"/>
  <c r="U148" i="37" s="1"/>
  <c r="AT144" i="39"/>
  <c r="Y144" i="38" s="1"/>
  <c r="BF116" i="39"/>
  <c r="U116" i="37" s="1"/>
  <c r="BZ96" i="39"/>
  <c r="AU96" i="38" s="1"/>
  <c r="BZ89" i="39"/>
  <c r="BJ86" i="39"/>
  <c r="AJ86" i="38" s="1"/>
  <c r="K84" i="39"/>
  <c r="F84" i="37" s="1"/>
  <c r="BV75" i="39"/>
  <c r="P75" i="37" s="1"/>
  <c r="K74" i="39"/>
  <c r="F74" i="37" s="1"/>
  <c r="BJ72" i="39"/>
  <c r="AJ72" i="38" s="1"/>
  <c r="BF64" i="39"/>
  <c r="U64" i="37" s="1"/>
  <c r="BF58" i="39"/>
  <c r="U58" i="37" s="1"/>
  <c r="AT58" i="39"/>
  <c r="Y58" i="38" s="1"/>
  <c r="AP45" i="39"/>
  <c r="U45" i="38" s="1"/>
  <c r="BV34" i="39"/>
  <c r="AQ34" i="38" s="1"/>
  <c r="O32" i="39"/>
  <c r="J32" i="38" s="1"/>
  <c r="O30" i="39"/>
  <c r="J30" i="38" s="1"/>
  <c r="BJ17" i="39"/>
  <c r="AJ17" i="38" s="1"/>
  <c r="BJ16" i="39"/>
  <c r="AJ16" i="38" s="1"/>
  <c r="BF10" i="39"/>
  <c r="U10" i="37" s="1"/>
  <c r="AT9" i="39"/>
  <c r="Y9" i="38" s="1"/>
  <c r="BV6" i="39"/>
  <c r="P6" i="37" s="1"/>
  <c r="BJ261" i="39"/>
  <c r="AJ261" i="38" s="1"/>
  <c r="AT256" i="39"/>
  <c r="Y256" i="38" s="1"/>
  <c r="K256" i="39"/>
  <c r="F256" i="38" s="1"/>
  <c r="AP253" i="39"/>
  <c r="U253" i="38" s="1"/>
  <c r="BF242" i="39"/>
  <c r="U242" i="37" s="1"/>
  <c r="AT228" i="39"/>
  <c r="Y228" i="38" s="1"/>
  <c r="K272" i="39"/>
  <c r="F272" i="37" s="1"/>
  <c r="O259" i="39"/>
  <c r="J259" i="38" s="1"/>
  <c r="BV250" i="39"/>
  <c r="P250" i="37" s="1"/>
  <c r="BV242" i="39"/>
  <c r="AQ242" i="38" s="1"/>
  <c r="BV237" i="39"/>
  <c r="P237" i="37" s="1"/>
  <c r="O222" i="39"/>
  <c r="J222" i="38" s="1"/>
  <c r="AP221" i="39"/>
  <c r="K221" i="37" s="1"/>
  <c r="AT217" i="39"/>
  <c r="O216" i="39"/>
  <c r="J216" i="38" s="1"/>
  <c r="K210" i="39"/>
  <c r="F210" i="38" s="1"/>
  <c r="AT202" i="39"/>
  <c r="Y202" i="38" s="1"/>
  <c r="K202" i="39"/>
  <c r="F202" i="38" s="1"/>
  <c r="BZ192" i="39"/>
  <c r="AU192" i="38" s="1"/>
  <c r="BZ190" i="39"/>
  <c r="AU190" i="38" s="1"/>
  <c r="BJ171" i="39"/>
  <c r="AJ171" i="38" s="1"/>
  <c r="AT170" i="39"/>
  <c r="AP167" i="39"/>
  <c r="K167" i="37" s="1"/>
  <c r="BV166" i="39"/>
  <c r="P166" i="37" s="1"/>
  <c r="BZ160" i="39"/>
  <c r="AU160" i="38" s="1"/>
  <c r="AT154" i="39"/>
  <c r="Y154" i="38" s="1"/>
  <c r="BF147" i="39"/>
  <c r="U147" i="37" s="1"/>
  <c r="K115" i="39"/>
  <c r="F115" i="37" s="1"/>
  <c r="BJ96" i="39"/>
  <c r="AJ96" i="38" s="1"/>
  <c r="BZ90" i="39"/>
  <c r="AU90" i="38" s="1"/>
  <c r="AT90" i="39"/>
  <c r="Y90" i="38" s="1"/>
  <c r="BZ86" i="39"/>
  <c r="AU86" i="38" s="1"/>
  <c r="BZ82" i="39"/>
  <c r="AU82" i="38" s="1"/>
  <c r="BJ81" i="39"/>
  <c r="BJ78" i="39"/>
  <c r="AJ78" i="38" s="1"/>
  <c r="AT59" i="39"/>
  <c r="Y59" i="38" s="1"/>
  <c r="O57" i="39"/>
  <c r="J57" i="38" s="1"/>
  <c r="M57" i="38" s="1"/>
  <c r="BJ54" i="39"/>
  <c r="AJ54" i="38" s="1"/>
  <c r="BV43" i="39"/>
  <c r="P43" i="37" s="1"/>
  <c r="BZ24" i="39"/>
  <c r="AU24" i="38" s="1"/>
  <c r="O16" i="39"/>
  <c r="J16" i="38" s="1"/>
  <c r="BZ8" i="39"/>
  <c r="AU8" i="38" s="1"/>
  <c r="O8" i="39"/>
  <c r="J8" i="38" s="1"/>
  <c r="BV5" i="39"/>
  <c r="P5" i="37" s="1"/>
  <c r="K285" i="39"/>
  <c r="F285" i="37" s="1"/>
  <c r="AT282" i="39"/>
  <c r="Y282" i="38" s="1"/>
  <c r="K282" i="39"/>
  <c r="F282" i="37" s="1"/>
  <c r="BJ281" i="39"/>
  <c r="AJ281" i="38" s="1"/>
  <c r="O271" i="39"/>
  <c r="J271" i="38" s="1"/>
  <c r="BZ270" i="39"/>
  <c r="AU270" i="38" s="1"/>
  <c r="BF265" i="39"/>
  <c r="U265" i="37" s="1"/>
  <c r="AP263" i="39"/>
  <c r="K263" i="37" s="1"/>
  <c r="BZ247" i="39"/>
  <c r="AU247" i="38" s="1"/>
  <c r="AT226" i="39"/>
  <c r="Y226" i="38" s="1"/>
  <c r="BJ223" i="39"/>
  <c r="AJ223" i="38" s="1"/>
  <c r="BJ192" i="39"/>
  <c r="AJ192" i="38" s="1"/>
  <c r="AT189" i="39"/>
  <c r="Y189" i="38" s="1"/>
  <c r="BJ184" i="39"/>
  <c r="AJ184" i="38" s="1"/>
  <c r="AT176" i="39"/>
  <c r="Y176" i="38" s="1"/>
  <c r="AB176" i="38" s="1"/>
  <c r="BF175" i="39"/>
  <c r="U175" i="37" s="1"/>
  <c r="AP175" i="39"/>
  <c r="U175" i="38" s="1"/>
  <c r="AP174" i="39"/>
  <c r="K174" i="37" s="1"/>
  <c r="O165" i="39"/>
  <c r="J165" i="38" s="1"/>
  <c r="BZ154" i="39"/>
  <c r="AU154" i="38" s="1"/>
  <c r="AX154" i="38" s="1"/>
  <c r="BJ154" i="39"/>
  <c r="AJ154" i="38" s="1"/>
  <c r="BZ145" i="39"/>
  <c r="AU145" i="38" s="1"/>
  <c r="BJ144" i="39"/>
  <c r="AJ144" i="38" s="1"/>
  <c r="O101" i="39"/>
  <c r="J101" i="38" s="1"/>
  <c r="AT87" i="39"/>
  <c r="Y87" i="38" s="1"/>
  <c r="BZ80" i="39"/>
  <c r="AU80" i="38" s="1"/>
  <c r="O79" i="39"/>
  <c r="J79" i="38" s="1"/>
  <c r="BV64" i="39"/>
  <c r="P64" i="37" s="1"/>
  <c r="BF61" i="39"/>
  <c r="U61" i="37" s="1"/>
  <c r="BF46" i="39"/>
  <c r="U46" i="37" s="1"/>
  <c r="BZ42" i="39"/>
  <c r="AU42" i="38" s="1"/>
  <c r="O10" i="39"/>
  <c r="J10" i="38" s="1"/>
  <c r="BJ186" i="39"/>
  <c r="AJ186" i="38" s="1"/>
  <c r="BJ185" i="39"/>
  <c r="AJ185" i="38" s="1"/>
  <c r="BZ178" i="39"/>
  <c r="AU178" i="38" s="1"/>
  <c r="BV172" i="39"/>
  <c r="P172" i="37" s="1"/>
  <c r="AT171" i="39"/>
  <c r="Y171" i="38" s="1"/>
  <c r="O170" i="39"/>
  <c r="J170" i="38" s="1"/>
  <c r="BZ111" i="39"/>
  <c r="BZ65" i="39"/>
  <c r="AU65" i="38" s="1"/>
  <c r="AP4" i="39"/>
  <c r="K4" i="37" s="1"/>
  <c r="O263" i="39"/>
  <c r="J263" i="38" s="1"/>
  <c r="O262" i="39"/>
  <c r="J262" i="38" s="1"/>
  <c r="O248" i="39"/>
  <c r="J248" i="38" s="1"/>
  <c r="K242" i="39"/>
  <c r="F242" i="37" s="1"/>
  <c r="BJ238" i="39"/>
  <c r="AJ238" i="38" s="1"/>
  <c r="AM238" i="38" s="1"/>
  <c r="K236" i="39"/>
  <c r="F236" i="37" s="1"/>
  <c r="BF235" i="39"/>
  <c r="U235" i="37" s="1"/>
  <c r="AP234" i="39"/>
  <c r="U234" i="38" s="1"/>
  <c r="BJ233" i="39"/>
  <c r="AJ233" i="38" s="1"/>
  <c r="AT233" i="39"/>
  <c r="Y233" i="38" s="1"/>
  <c r="BZ225" i="39"/>
  <c r="AU225" i="38" s="1"/>
  <c r="O225" i="39"/>
  <c r="J225" i="38" s="1"/>
  <c r="AP222" i="39"/>
  <c r="K222" i="37" s="1"/>
  <c r="AT194" i="39"/>
  <c r="Y194" i="38" s="1"/>
  <c r="BJ191" i="39"/>
  <c r="AJ191" i="38" s="1"/>
  <c r="O190" i="39"/>
  <c r="J190" i="38" s="1"/>
  <c r="AP155" i="39"/>
  <c r="K155" i="37" s="1"/>
  <c r="AT152" i="39"/>
  <c r="Y152" i="38" s="1"/>
  <c r="BZ146" i="39"/>
  <c r="AT146" i="39"/>
  <c r="K146" i="39"/>
  <c r="F146" i="37" s="1"/>
  <c r="BJ141" i="39"/>
  <c r="AJ141" i="38" s="1"/>
  <c r="BZ136" i="39"/>
  <c r="AU136" i="38" s="1"/>
  <c r="BJ134" i="39"/>
  <c r="AJ134" i="38" s="1"/>
  <c r="BF114" i="39"/>
  <c r="U114" i="37" s="1"/>
  <c r="BZ78" i="39"/>
  <c r="AU78" i="38" s="1"/>
  <c r="AP64" i="39"/>
  <c r="K64" i="37" s="1"/>
  <c r="BV61" i="39"/>
  <c r="P61" i="37" s="1"/>
  <c r="BJ60" i="39"/>
  <c r="AJ60" i="38" s="1"/>
  <c r="AT47" i="39"/>
  <c r="Y47" i="38" s="1"/>
  <c r="BZ46" i="39"/>
  <c r="AU46" i="38" s="1"/>
  <c r="AX46" i="38" s="1"/>
  <c r="K37" i="39"/>
  <c r="F37" i="38" s="1"/>
  <c r="BF34" i="39"/>
  <c r="U34" i="37" s="1"/>
  <c r="K26" i="39"/>
  <c r="F26" i="37" s="1"/>
  <c r="BZ9" i="39"/>
  <c r="AU9" i="38" s="1"/>
  <c r="O7" i="39"/>
  <c r="J7" i="38" s="1"/>
  <c r="BF278" i="39"/>
  <c r="U278" i="37" s="1"/>
  <c r="AT270" i="39"/>
  <c r="Y270" i="38" s="1"/>
  <c r="BJ264" i="39"/>
  <c r="BJ255" i="39"/>
  <c r="AJ255" i="38" s="1"/>
  <c r="K253" i="39"/>
  <c r="F253" i="37" s="1"/>
  <c r="BZ208" i="39"/>
  <c r="AU208" i="38" s="1"/>
  <c r="BZ144" i="39"/>
  <c r="AU144" i="38" s="1"/>
  <c r="BJ90" i="39"/>
  <c r="AJ90" i="38" s="1"/>
  <c r="K82" i="39"/>
  <c r="F82" i="37" s="1"/>
  <c r="K71" i="39"/>
  <c r="F71" i="37" s="1"/>
  <c r="BF68" i="39"/>
  <c r="AF68" i="38" s="1"/>
  <c r="K63" i="39"/>
  <c r="F63" i="37" s="1"/>
  <c r="AT44" i="39"/>
  <c r="Y44" i="38" s="1"/>
  <c r="BF41" i="39"/>
  <c r="U41" i="37" s="1"/>
  <c r="K31" i="39"/>
  <c r="F31" i="37" s="1"/>
  <c r="BF4" i="39"/>
  <c r="AF4" i="38" s="1"/>
  <c r="DF126" i="11"/>
  <c r="DB83" i="11"/>
  <c r="DV74" i="11"/>
  <c r="EH70" i="11"/>
  <c r="DF10" i="11"/>
  <c r="DG8" i="11"/>
  <c r="DB145" i="11"/>
  <c r="FC43" i="11"/>
  <c r="DB143" i="11"/>
  <c r="EH74" i="11"/>
  <c r="DV48" i="11"/>
  <c r="EL17" i="11"/>
  <c r="DB11" i="11"/>
  <c r="DG6" i="11"/>
  <c r="FB5" i="11"/>
  <c r="DS143" i="11"/>
  <c r="DB87" i="11"/>
  <c r="DC58" i="11"/>
  <c r="DS49" i="11"/>
  <c r="DB6" i="11"/>
  <c r="DV5" i="11"/>
  <c r="DR143" i="11"/>
  <c r="DR119" i="11"/>
  <c r="FB117" i="11"/>
  <c r="DS98" i="11"/>
  <c r="DF77" i="11"/>
  <c r="DG129" i="11"/>
  <c r="DG16" i="11"/>
  <c r="DS129" i="11"/>
  <c r="DW51" i="11"/>
  <c r="DC128" i="11"/>
  <c r="F319" i="38"/>
  <c r="AF387" i="38"/>
  <c r="AE380" i="37"/>
  <c r="AB380" i="37"/>
  <c r="AC373" i="37"/>
  <c r="AF373" i="37"/>
  <c r="Q373" i="38"/>
  <c r="AF372" i="38"/>
  <c r="AC367" i="37"/>
  <c r="AF367" i="37"/>
  <c r="Q367" i="38"/>
  <c r="AE352" i="37"/>
  <c r="AB352" i="37"/>
  <c r="O352" i="39"/>
  <c r="AH352" i="37"/>
  <c r="AI352" i="37"/>
  <c r="AQ320" i="38"/>
  <c r="AE316" i="37"/>
  <c r="AB316" i="37"/>
  <c r="AH296" i="37"/>
  <c r="AI296" i="37"/>
  <c r="AE226" i="37"/>
  <c r="AB226" i="37"/>
  <c r="AC220" i="37"/>
  <c r="AF220" i="37"/>
  <c r="Q220" i="38"/>
  <c r="AC218" i="37"/>
  <c r="AF218" i="37"/>
  <c r="Q218" i="38"/>
  <c r="AH147" i="37"/>
  <c r="AI147" i="37"/>
  <c r="AC133" i="37"/>
  <c r="AF133" i="37"/>
  <c r="Q133" i="38"/>
  <c r="AH129" i="37"/>
  <c r="AI129" i="37"/>
  <c r="K104" i="39"/>
  <c r="AH104" i="37"/>
  <c r="AI104" i="37"/>
  <c r="O104" i="39"/>
  <c r="J104" i="38" s="1"/>
  <c r="AC37" i="37"/>
  <c r="AF37" i="37"/>
  <c r="Q37" i="38"/>
  <c r="AT37" i="39"/>
  <c r="Y37" i="38" s="1"/>
  <c r="AH427" i="37"/>
  <c r="AI427" i="37"/>
  <c r="AF426" i="37"/>
  <c r="AC426" i="37"/>
  <c r="AH424" i="37"/>
  <c r="AI424" i="37"/>
  <c r="AC423" i="37"/>
  <c r="AF423" i="37"/>
  <c r="Q423" i="38"/>
  <c r="O423" i="39"/>
  <c r="AH423" i="37"/>
  <c r="AI423" i="37"/>
  <c r="AT411" i="39"/>
  <c r="Y411" i="38" s="1"/>
  <c r="AC411" i="37"/>
  <c r="AF411" i="37"/>
  <c r="Q411" i="38"/>
  <c r="AH409" i="37"/>
  <c r="AI409" i="37"/>
  <c r="AH401" i="37"/>
  <c r="AI401" i="37"/>
  <c r="AH394" i="37"/>
  <c r="AI394" i="37"/>
  <c r="AE388" i="37"/>
  <c r="AB388" i="37"/>
  <c r="AH376" i="37"/>
  <c r="AI376" i="37"/>
  <c r="BV364" i="39"/>
  <c r="AE364" i="37"/>
  <c r="AB364" i="37"/>
  <c r="AC357" i="37"/>
  <c r="AF357" i="37"/>
  <c r="Q357" i="38"/>
  <c r="AF347" i="37"/>
  <c r="AC347" i="37"/>
  <c r="Q347" i="38"/>
  <c r="AE346" i="37"/>
  <c r="AB346" i="37"/>
  <c r="AC346" i="37"/>
  <c r="AF346" i="37"/>
  <c r="Q346" i="38"/>
  <c r="AH344" i="37"/>
  <c r="AI344" i="37"/>
  <c r="AP342" i="39"/>
  <c r="AC342" i="37"/>
  <c r="AF342" i="37"/>
  <c r="Q342" i="38"/>
  <c r="AH342" i="37"/>
  <c r="AI342" i="37"/>
  <c r="AT328" i="39"/>
  <c r="AC328" i="37"/>
  <c r="AF328" i="37"/>
  <c r="Q328" i="38"/>
  <c r="AI321" i="37"/>
  <c r="AH321" i="37"/>
  <c r="AC320" i="37"/>
  <c r="AF320" i="37"/>
  <c r="Q320" i="38"/>
  <c r="AB310" i="37"/>
  <c r="AE310" i="37"/>
  <c r="AH307" i="37"/>
  <c r="AI307" i="37"/>
  <c r="AB302" i="37"/>
  <c r="AE302" i="37"/>
  <c r="AC292" i="37"/>
  <c r="AF292" i="37"/>
  <c r="Q292" i="38"/>
  <c r="AC285" i="37"/>
  <c r="AF285" i="37"/>
  <c r="Q285" i="38"/>
  <c r="AC275" i="37"/>
  <c r="AF275" i="37"/>
  <c r="AE264" i="37"/>
  <c r="AB264" i="37"/>
  <c r="AE260" i="37"/>
  <c r="AB260" i="37"/>
  <c r="AI258" i="37"/>
  <c r="AH258" i="37"/>
  <c r="AE253" i="37"/>
  <c r="AB253" i="37"/>
  <c r="AE244" i="37"/>
  <c r="AB244" i="37"/>
  <c r="AE240" i="37"/>
  <c r="AB240" i="37"/>
  <c r="AH238" i="37"/>
  <c r="AI238" i="37"/>
  <c r="AB235" i="37"/>
  <c r="AE235" i="37"/>
  <c r="AT227" i="39"/>
  <c r="AF227" i="37"/>
  <c r="AC227" i="37"/>
  <c r="Q227" i="38"/>
  <c r="U225" i="38"/>
  <c r="AC214" i="37"/>
  <c r="AF214" i="37"/>
  <c r="Q214" i="38"/>
  <c r="F207" i="38"/>
  <c r="AC206" i="37"/>
  <c r="AF206" i="37"/>
  <c r="Q206" i="38"/>
  <c r="AT203" i="39"/>
  <c r="Y203" i="38" s="1"/>
  <c r="AB203" i="38" s="1"/>
  <c r="AC203" i="37"/>
  <c r="AF203" i="37"/>
  <c r="Q203" i="38"/>
  <c r="AE197" i="37"/>
  <c r="AB197" i="37"/>
  <c r="BZ197" i="39"/>
  <c r="AU197" i="38" s="1"/>
  <c r="AB176" i="37"/>
  <c r="AE176" i="37"/>
  <c r="BV176" i="39"/>
  <c r="AE165" i="37"/>
  <c r="AB165" i="37"/>
  <c r="AF159" i="37"/>
  <c r="AC159" i="37"/>
  <c r="Q159" i="38"/>
  <c r="BV134" i="39"/>
  <c r="AE134" i="37"/>
  <c r="AB134" i="37"/>
  <c r="BZ134" i="39"/>
  <c r="AU134" i="38" s="1"/>
  <c r="AB109" i="37"/>
  <c r="AE109" i="37"/>
  <c r="AH95" i="37"/>
  <c r="AI95" i="37"/>
  <c r="K95" i="39"/>
  <c r="O95" i="39"/>
  <c r="AH75" i="37"/>
  <c r="AI75" i="37"/>
  <c r="O75" i="39"/>
  <c r="J75" i="38" s="1"/>
  <c r="AF32" i="37"/>
  <c r="AC32" i="37"/>
  <c r="Q32" i="38"/>
  <c r="BV432" i="39"/>
  <c r="BF430" i="39"/>
  <c r="AF430" i="37"/>
  <c r="AC430" i="37"/>
  <c r="Q430" i="38"/>
  <c r="BZ428" i="39"/>
  <c r="AU428" i="38" s="1"/>
  <c r="O427" i="39"/>
  <c r="J427" i="38" s="1"/>
  <c r="AT426" i="39"/>
  <c r="Y426" i="38" s="1"/>
  <c r="BF424" i="39"/>
  <c r="O424" i="39"/>
  <c r="J424" i="38" s="1"/>
  <c r="K423" i="39"/>
  <c r="AB421" i="37"/>
  <c r="AE421" i="37"/>
  <c r="BV416" i="39"/>
  <c r="AE416" i="37"/>
  <c r="AB416" i="37"/>
  <c r="AE412" i="37"/>
  <c r="AB412" i="37"/>
  <c r="BJ412" i="39"/>
  <c r="AJ412" i="38" s="1"/>
  <c r="AE410" i="37"/>
  <c r="AB410" i="37"/>
  <c r="AC410" i="37"/>
  <c r="AF410" i="37"/>
  <c r="Q410" i="38"/>
  <c r="AH408" i="37"/>
  <c r="AI408" i="37"/>
  <c r="AE404" i="37"/>
  <c r="AB404" i="37"/>
  <c r="BJ404" i="39"/>
  <c r="AJ404" i="38" s="1"/>
  <c r="AE402" i="37"/>
  <c r="AB402" i="37"/>
  <c r="AF402" i="37"/>
  <c r="AC402" i="37"/>
  <c r="Q402" i="38"/>
  <c r="AH400" i="37"/>
  <c r="AI400" i="37"/>
  <c r="BJ399" i="39"/>
  <c r="AJ399" i="38" s="1"/>
  <c r="O395" i="39"/>
  <c r="J395" i="38" s="1"/>
  <c r="M395" i="38" s="1"/>
  <c r="AE394" i="37"/>
  <c r="AB394" i="37"/>
  <c r="K394" i="39"/>
  <c r="AB393" i="37"/>
  <c r="AE393" i="37"/>
  <c r="AC393" i="37"/>
  <c r="AF393" i="37"/>
  <c r="Q393" i="38"/>
  <c r="AH393" i="37"/>
  <c r="AI393" i="37"/>
  <c r="BJ392" i="39"/>
  <c r="BZ388" i="39"/>
  <c r="AU388" i="38" s="1"/>
  <c r="BV387" i="39"/>
  <c r="BZ380" i="39"/>
  <c r="AU380" i="38" s="1"/>
  <c r="AC375" i="37"/>
  <c r="AF375" i="37"/>
  <c r="Q375" i="38"/>
  <c r="BF374" i="39"/>
  <c r="AF374" i="37"/>
  <c r="AC374" i="37"/>
  <c r="Q374" i="38"/>
  <c r="AH373" i="37"/>
  <c r="AI373" i="37"/>
  <c r="AT372" i="39"/>
  <c r="Y372" i="38" s="1"/>
  <c r="AH372" i="37"/>
  <c r="AI372" i="37"/>
  <c r="AC371" i="37"/>
  <c r="AF371" i="37"/>
  <c r="Q371" i="38"/>
  <c r="AH369" i="37"/>
  <c r="AI369" i="37"/>
  <c r="AP368" i="39"/>
  <c r="AF368" i="37"/>
  <c r="AC368" i="37"/>
  <c r="Q368" i="38"/>
  <c r="AC365" i="37"/>
  <c r="AF365" i="37"/>
  <c r="Q365" i="38"/>
  <c r="BZ363" i="39"/>
  <c r="AU363" i="38" s="1"/>
  <c r="AH362" i="37"/>
  <c r="AI362" i="37"/>
  <c r="BZ357" i="39"/>
  <c r="AU357" i="38" s="1"/>
  <c r="BJ357" i="39"/>
  <c r="AJ357" i="38" s="1"/>
  <c r="AT357" i="39"/>
  <c r="Y357" i="38" s="1"/>
  <c r="AC352" i="37"/>
  <c r="AF352" i="37"/>
  <c r="Q352" i="38"/>
  <c r="BZ349" i="39"/>
  <c r="AU349" i="38" s="1"/>
  <c r="AH348" i="37"/>
  <c r="AI348" i="37"/>
  <c r="AT347" i="39"/>
  <c r="Y347" i="38" s="1"/>
  <c r="AH345" i="37"/>
  <c r="AI345" i="37"/>
  <c r="K344" i="39"/>
  <c r="AE341" i="37"/>
  <c r="AB341" i="37"/>
  <c r="BJ341" i="39"/>
  <c r="AJ341" i="38" s="1"/>
  <c r="AC339" i="37"/>
  <c r="AF339" i="37"/>
  <c r="Q339" i="38"/>
  <c r="O332" i="39"/>
  <c r="J332" i="38" s="1"/>
  <c r="AH332" i="37"/>
  <c r="AI332" i="37"/>
  <c r="BV328" i="39"/>
  <c r="AE328" i="37"/>
  <c r="AB328" i="37"/>
  <c r="AT323" i="39"/>
  <c r="Y323" i="38" s="1"/>
  <c r="AF323" i="37"/>
  <c r="AC323" i="37"/>
  <c r="Q323" i="38"/>
  <c r="O321" i="39"/>
  <c r="BZ320" i="39"/>
  <c r="AE320" i="37"/>
  <c r="AB320" i="37"/>
  <c r="AB314" i="37"/>
  <c r="AE314" i="37"/>
  <c r="AH314" i="37"/>
  <c r="AI314" i="37"/>
  <c r="O313" i="39"/>
  <c r="AT307" i="39"/>
  <c r="Y307" i="38" s="1"/>
  <c r="AC307" i="37"/>
  <c r="AF307" i="37"/>
  <c r="Q307" i="38"/>
  <c r="BJ306" i="39"/>
  <c r="AJ306" i="38" s="1"/>
  <c r="BZ305" i="39"/>
  <c r="BV302" i="39"/>
  <c r="AC300" i="37"/>
  <c r="AF300" i="37"/>
  <c r="Q300" i="38"/>
  <c r="AC297" i="37"/>
  <c r="AF297" i="37"/>
  <c r="Q297" i="38"/>
  <c r="BF296" i="39"/>
  <c r="AT296" i="39"/>
  <c r="O296" i="39"/>
  <c r="AB290" i="37"/>
  <c r="AE290" i="37"/>
  <c r="AE289" i="37"/>
  <c r="AB289" i="37"/>
  <c r="AE287" i="37"/>
  <c r="AB287" i="37"/>
  <c r="AC287" i="37"/>
  <c r="AF287" i="37"/>
  <c r="Q287" i="38"/>
  <c r="AH286" i="37"/>
  <c r="AI286" i="37"/>
  <c r="AP285" i="39"/>
  <c r="AT283" i="39"/>
  <c r="Y283" i="38" s="1"/>
  <c r="AC283" i="37"/>
  <c r="AF283" i="37"/>
  <c r="Q283" i="38"/>
  <c r="AC282" i="37"/>
  <c r="AF282" i="37"/>
  <c r="Q282" i="38"/>
  <c r="O282" i="39"/>
  <c r="J282" i="38" s="1"/>
  <c r="AI282" i="37"/>
  <c r="AH282" i="37"/>
  <c r="AI281" i="37"/>
  <c r="AH281" i="37"/>
  <c r="BZ280" i="39"/>
  <c r="BZ279" i="39"/>
  <c r="AU279" i="38" s="1"/>
  <c r="AX279" i="38" s="1"/>
  <c r="BJ279" i="39"/>
  <c r="AJ279" i="38" s="1"/>
  <c r="AT279" i="39"/>
  <c r="Y279" i="38" s="1"/>
  <c r="AI276" i="37"/>
  <c r="AH276" i="37"/>
  <c r="AI270" i="37"/>
  <c r="AH270" i="37"/>
  <c r="AE269" i="37"/>
  <c r="AB269" i="37"/>
  <c r="BZ264" i="39"/>
  <c r="AC261" i="37"/>
  <c r="AF261" i="37"/>
  <c r="Q261" i="38"/>
  <c r="BZ260" i="39"/>
  <c r="AU260" i="38" s="1"/>
  <c r="AP258" i="39"/>
  <c r="AC258" i="37"/>
  <c r="AF258" i="37"/>
  <c r="Q258" i="38"/>
  <c r="AB254" i="37"/>
  <c r="AE254" i="37"/>
  <c r="BJ254" i="39"/>
  <c r="AJ254" i="38" s="1"/>
  <c r="AT254" i="39"/>
  <c r="Y254" i="38" s="1"/>
  <c r="AC254" i="37"/>
  <c r="AF254" i="37"/>
  <c r="Q254" i="38"/>
  <c r="BZ252" i="39"/>
  <c r="AU252" i="38" s="1"/>
  <c r="AB252" i="37"/>
  <c r="AE252" i="37"/>
  <c r="AC252" i="37"/>
  <c r="AF252" i="37"/>
  <c r="Q252" i="38"/>
  <c r="AC248" i="37"/>
  <c r="AF248" i="37"/>
  <c r="Q248" i="38"/>
  <c r="AI248" i="37"/>
  <c r="AH248" i="37"/>
  <c r="AP247" i="39"/>
  <c r="AC247" i="37"/>
  <c r="AF247" i="37"/>
  <c r="Q247" i="38"/>
  <c r="O246" i="39"/>
  <c r="J246" i="38" s="1"/>
  <c r="AI246" i="37"/>
  <c r="AH246" i="37"/>
  <c r="AC245" i="37"/>
  <c r="AF245" i="37"/>
  <c r="Q245" i="38"/>
  <c r="O245" i="39"/>
  <c r="BV240" i="39"/>
  <c r="BF240" i="39"/>
  <c r="AP240" i="39"/>
  <c r="AB239" i="37"/>
  <c r="AE239" i="37"/>
  <c r="AB237" i="37"/>
  <c r="AE237" i="37"/>
  <c r="BF237" i="39"/>
  <c r="BV235" i="39"/>
  <c r="BF232" i="39"/>
  <c r="K231" i="39"/>
  <c r="AI231" i="37"/>
  <c r="AH231" i="37"/>
  <c r="AT230" i="39"/>
  <c r="Y230" i="38" s="1"/>
  <c r="AC230" i="37"/>
  <c r="AF230" i="37"/>
  <c r="Q230" i="38"/>
  <c r="BF227" i="39"/>
  <c r="BZ226" i="39"/>
  <c r="AU226" i="38" s="1"/>
  <c r="BJ226" i="39"/>
  <c r="AJ226" i="38" s="1"/>
  <c r="AE223" i="37"/>
  <c r="AB223" i="37"/>
  <c r="AT223" i="39"/>
  <c r="Y223" i="38" s="1"/>
  <c r="AH222" i="37"/>
  <c r="AI222" i="37"/>
  <c r="BV220" i="39"/>
  <c r="BF220" i="39"/>
  <c r="AP220" i="39"/>
  <c r="BZ219" i="39"/>
  <c r="AE219" i="37"/>
  <c r="AB219" i="37"/>
  <c r="AT218" i="39"/>
  <c r="Y218" i="38" s="1"/>
  <c r="O218" i="39"/>
  <c r="J218" i="38" s="1"/>
  <c r="AI218" i="37"/>
  <c r="AH218" i="37"/>
  <c r="AC217" i="37"/>
  <c r="AF217" i="37"/>
  <c r="Q217" i="38"/>
  <c r="AT211" i="39"/>
  <c r="Y211" i="38" s="1"/>
  <c r="AC211" i="37"/>
  <c r="AF211" i="37"/>
  <c r="Q211" i="38"/>
  <c r="AC210" i="37"/>
  <c r="AF210" i="37"/>
  <c r="Q210" i="38"/>
  <c r="BJ209" i="39"/>
  <c r="AT206" i="39"/>
  <c r="Y206" i="38" s="1"/>
  <c r="BV205" i="39"/>
  <c r="BF205" i="39"/>
  <c r="AP205" i="39"/>
  <c r="AF200" i="37"/>
  <c r="AC200" i="37"/>
  <c r="Q200" i="38"/>
  <c r="AP200" i="39"/>
  <c r="AT200" i="39"/>
  <c r="Y200" i="38" s="1"/>
  <c r="AE199" i="37"/>
  <c r="AB199" i="37"/>
  <c r="BV199" i="39"/>
  <c r="AH191" i="37"/>
  <c r="AI191" i="37"/>
  <c r="K191" i="39"/>
  <c r="O191" i="39"/>
  <c r="J191" i="38" s="1"/>
  <c r="K184" i="39"/>
  <c r="AH184" i="37"/>
  <c r="AI184" i="37"/>
  <c r="O184" i="39"/>
  <c r="J184" i="38" s="1"/>
  <c r="AQ182" i="38"/>
  <c r="AC178" i="37"/>
  <c r="AF178" i="37"/>
  <c r="Q178" i="38"/>
  <c r="AP178" i="39"/>
  <c r="AC166" i="37"/>
  <c r="AF166" i="37"/>
  <c r="Q166" i="38"/>
  <c r="O141" i="39"/>
  <c r="AH141" i="37"/>
  <c r="AI141" i="37"/>
  <c r="K141" i="39"/>
  <c r="AF136" i="37"/>
  <c r="AC136" i="37"/>
  <c r="Q136" i="38"/>
  <c r="AH135" i="37"/>
  <c r="AI135" i="37"/>
  <c r="K135" i="39"/>
  <c r="AH128" i="37"/>
  <c r="AI128" i="37"/>
  <c r="O128" i="39"/>
  <c r="F126" i="38"/>
  <c r="AC110" i="37"/>
  <c r="AF110" i="37"/>
  <c r="Q110" i="38"/>
  <c r="AP110" i="39"/>
  <c r="AT110" i="39"/>
  <c r="AH102" i="37"/>
  <c r="AI102" i="37"/>
  <c r="K102" i="39"/>
  <c r="O102" i="39"/>
  <c r="O99" i="39"/>
  <c r="J99" i="38" s="1"/>
  <c r="AH99" i="37"/>
  <c r="AI99" i="37"/>
  <c r="AC86" i="37"/>
  <c r="AF86" i="37"/>
  <c r="Q86" i="38"/>
  <c r="AC82" i="37"/>
  <c r="AF82" i="37"/>
  <c r="Q82" i="38"/>
  <c r="AP82" i="39"/>
  <c r="AE71" i="37"/>
  <c r="AB71" i="37"/>
  <c r="AH66" i="37"/>
  <c r="AI66" i="37"/>
  <c r="K66" i="39"/>
  <c r="O66" i="39"/>
  <c r="J66" i="38" s="1"/>
  <c r="AE57" i="37"/>
  <c r="AB57" i="37"/>
  <c r="BZ57" i="39"/>
  <c r="AU57" i="38" s="1"/>
  <c r="BJ37" i="39"/>
  <c r="AJ37" i="38" s="1"/>
  <c r="BF37" i="39"/>
  <c r="AH25" i="37"/>
  <c r="AI25" i="37"/>
  <c r="K25" i="39"/>
  <c r="O25" i="39"/>
  <c r="J25" i="38" s="1"/>
  <c r="AE432" i="37"/>
  <c r="AB432" i="37"/>
  <c r="F429" i="37"/>
  <c r="AE428" i="37"/>
  <c r="AB428" i="37"/>
  <c r="AP419" i="39"/>
  <c r="AF419" i="37"/>
  <c r="AC419" i="37"/>
  <c r="Q419" i="38"/>
  <c r="AT403" i="39"/>
  <c r="Y403" i="38" s="1"/>
  <c r="AC403" i="37"/>
  <c r="AF403" i="37"/>
  <c r="Q403" i="38"/>
  <c r="AH395" i="37"/>
  <c r="AI395" i="37"/>
  <c r="AB387" i="37"/>
  <c r="AE387" i="37"/>
  <c r="AB385" i="37"/>
  <c r="AE385" i="37"/>
  <c r="BV384" i="39"/>
  <c r="AE384" i="37"/>
  <c r="AB384" i="37"/>
  <c r="AB383" i="37"/>
  <c r="AE383" i="37"/>
  <c r="AH382" i="37"/>
  <c r="AI382" i="37"/>
  <c r="AF372" i="37"/>
  <c r="AC372" i="37"/>
  <c r="Q372" i="38"/>
  <c r="AB367" i="37"/>
  <c r="AE367" i="37"/>
  <c r="AB363" i="37"/>
  <c r="AE363" i="37"/>
  <c r="AE357" i="37"/>
  <c r="AB357" i="37"/>
  <c r="AE349" i="37"/>
  <c r="AB349" i="37"/>
  <c r="AC344" i="37"/>
  <c r="AF344" i="37"/>
  <c r="Q344" i="38"/>
  <c r="AE336" i="37"/>
  <c r="AB336" i="37"/>
  <c r="BZ323" i="39"/>
  <c r="AU323" i="38" s="1"/>
  <c r="AE323" i="37"/>
  <c r="AB323" i="37"/>
  <c r="BZ321" i="39"/>
  <c r="AE321" i="37"/>
  <c r="AB321" i="37"/>
  <c r="AH313" i="37"/>
  <c r="AI313" i="37"/>
  <c r="AE305" i="37"/>
  <c r="AB305" i="37"/>
  <c r="AB296" i="37"/>
  <c r="AE296" i="37"/>
  <c r="AB292" i="37"/>
  <c r="AE292" i="37"/>
  <c r="F286" i="37"/>
  <c r="F286" i="38"/>
  <c r="AE279" i="37"/>
  <c r="AB279" i="37"/>
  <c r="AC279" i="37"/>
  <c r="AF279" i="37"/>
  <c r="Q279" i="38"/>
  <c r="O266" i="39"/>
  <c r="J266" i="38" s="1"/>
  <c r="AI266" i="37"/>
  <c r="AH266" i="37"/>
  <c r="AI255" i="37"/>
  <c r="AH255" i="37"/>
  <c r="AH245" i="37"/>
  <c r="AI245" i="37"/>
  <c r="AF240" i="37"/>
  <c r="AC240" i="37"/>
  <c r="Q240" i="38"/>
  <c r="AB229" i="37"/>
  <c r="AE229" i="37"/>
  <c r="AE228" i="37"/>
  <c r="AB228" i="37"/>
  <c r="AF223" i="37"/>
  <c r="AC223" i="37"/>
  <c r="Q223" i="38"/>
  <c r="AE220" i="37"/>
  <c r="AB220" i="37"/>
  <c r="AC216" i="37"/>
  <c r="AF216" i="37"/>
  <c r="Q216" i="38"/>
  <c r="AQ213" i="38"/>
  <c r="AE205" i="37"/>
  <c r="AB205" i="37"/>
  <c r="AF205" i="37"/>
  <c r="AC205" i="37"/>
  <c r="Q205" i="38"/>
  <c r="AH188" i="37"/>
  <c r="AI188" i="37"/>
  <c r="O188" i="39"/>
  <c r="J188" i="38" s="1"/>
  <c r="AC165" i="37"/>
  <c r="AF165" i="37"/>
  <c r="Q165" i="38"/>
  <c r="AF158" i="37"/>
  <c r="AC158" i="37"/>
  <c r="Q158" i="38"/>
  <c r="AH153" i="37"/>
  <c r="AI153" i="37"/>
  <c r="AC147" i="37"/>
  <c r="AF147" i="37"/>
  <c r="Q147" i="38"/>
  <c r="AH130" i="37"/>
  <c r="AI130" i="37"/>
  <c r="BF71" i="39"/>
  <c r="BJ71" i="39"/>
  <c r="AJ71" i="38" s="1"/>
  <c r="AH430" i="37"/>
  <c r="AI430" i="37"/>
  <c r="BJ429" i="39"/>
  <c r="AJ429" i="38" s="1"/>
  <c r="O428" i="39"/>
  <c r="J428" i="38" s="1"/>
  <c r="AP427" i="39"/>
  <c r="AC427" i="37"/>
  <c r="AF427" i="37"/>
  <c r="Q427" i="38"/>
  <c r="AE426" i="37"/>
  <c r="AB426" i="37"/>
  <c r="AF424" i="37"/>
  <c r="AC424" i="37"/>
  <c r="Q424" i="38"/>
  <c r="AC420" i="37"/>
  <c r="AF420" i="37"/>
  <c r="Q420" i="38"/>
  <c r="AH420" i="37"/>
  <c r="AI420" i="37"/>
  <c r="AE417" i="37"/>
  <c r="AB417" i="37"/>
  <c r="AP409" i="39"/>
  <c r="AC409" i="37"/>
  <c r="AF409" i="37"/>
  <c r="Q409" i="38"/>
  <c r="BV408" i="39"/>
  <c r="AE408" i="37"/>
  <c r="AB408" i="37"/>
  <c r="AP401" i="39"/>
  <c r="AC401" i="37"/>
  <c r="AF401" i="37"/>
  <c r="Q401" i="38"/>
  <c r="BV400" i="39"/>
  <c r="AE400" i="37"/>
  <c r="AB400" i="37"/>
  <c r="O396" i="39"/>
  <c r="AC395" i="37"/>
  <c r="AF395" i="37"/>
  <c r="Q395" i="38"/>
  <c r="AF394" i="37"/>
  <c r="AC394" i="37"/>
  <c r="Q394" i="38"/>
  <c r="AB391" i="37"/>
  <c r="AE391" i="37"/>
  <c r="O390" i="39"/>
  <c r="J390" i="38" s="1"/>
  <c r="AB389" i="37"/>
  <c r="AE389" i="37"/>
  <c r="AT389" i="39"/>
  <c r="AF386" i="37"/>
  <c r="AC386" i="37"/>
  <c r="Q386" i="38"/>
  <c r="AE382" i="37"/>
  <c r="AB382" i="37"/>
  <c r="AT381" i="39"/>
  <c r="Y381" i="38" s="1"/>
  <c r="AH379" i="37"/>
  <c r="AI379" i="37"/>
  <c r="AH378" i="37"/>
  <c r="AI378" i="37"/>
  <c r="AP376" i="39"/>
  <c r="AF376" i="37"/>
  <c r="AC376" i="37"/>
  <c r="Q376" i="38"/>
  <c r="K375" i="39"/>
  <c r="AH375" i="37"/>
  <c r="AI375" i="37"/>
  <c r="AH374" i="37"/>
  <c r="AI374" i="37"/>
  <c r="AE372" i="37"/>
  <c r="AB372" i="37"/>
  <c r="AB371" i="37"/>
  <c r="AE371" i="37"/>
  <c r="BV368" i="39"/>
  <c r="AE368" i="37"/>
  <c r="AB368" i="37"/>
  <c r="AP365" i="39"/>
  <c r="AC363" i="37"/>
  <c r="AF363" i="37"/>
  <c r="Q363" i="38"/>
  <c r="BZ360" i="39"/>
  <c r="AU360" i="38" s="1"/>
  <c r="AT360" i="39"/>
  <c r="Y360" i="38" s="1"/>
  <c r="AE351" i="37"/>
  <c r="AB351" i="37"/>
  <c r="AE347" i="37"/>
  <c r="AB347" i="37"/>
  <c r="BJ347" i="39"/>
  <c r="AJ347" i="38" s="1"/>
  <c r="AE345" i="37"/>
  <c r="AB345" i="37"/>
  <c r="BZ341" i="39"/>
  <c r="AU341" i="38" s="1"/>
  <c r="AH340" i="37"/>
  <c r="AI340" i="37"/>
  <c r="AT339" i="39"/>
  <c r="Y339" i="38" s="1"/>
  <c r="O336" i="39"/>
  <c r="AH336" i="37"/>
  <c r="AI336" i="37"/>
  <c r="BV334" i="39"/>
  <c r="AE334" i="37"/>
  <c r="AB334" i="37"/>
  <c r="BZ331" i="39"/>
  <c r="AU331" i="38" s="1"/>
  <c r="AE331" i="37"/>
  <c r="AB331" i="37"/>
  <c r="BZ329" i="39"/>
  <c r="AE329" i="37"/>
  <c r="AB329" i="37"/>
  <c r="O327" i="39"/>
  <c r="J327" i="38" s="1"/>
  <c r="AC324" i="37"/>
  <c r="AF324" i="37"/>
  <c r="Q324" i="38"/>
  <c r="O323" i="39"/>
  <c r="J323" i="38" s="1"/>
  <c r="AI323" i="37"/>
  <c r="AH323" i="37"/>
  <c r="AI319" i="37"/>
  <c r="AH319" i="37"/>
  <c r="AE318" i="37"/>
  <c r="AB318" i="37"/>
  <c r="AH318" i="37"/>
  <c r="AI318" i="37"/>
  <c r="AT317" i="39"/>
  <c r="Y317" i="38" s="1"/>
  <c r="AF317" i="37"/>
  <c r="AC317" i="37"/>
  <c r="Q317" i="38"/>
  <c r="AB312" i="37"/>
  <c r="AE312" i="37"/>
  <c r="AH309" i="37"/>
  <c r="AI309" i="37"/>
  <c r="AC304" i="37"/>
  <c r="AF304" i="37"/>
  <c r="Q304" i="38"/>
  <c r="AH301" i="37"/>
  <c r="AI301" i="37"/>
  <c r="AB298" i="37"/>
  <c r="AE298" i="37"/>
  <c r="AE295" i="37"/>
  <c r="AB295" i="37"/>
  <c r="AF295" i="37"/>
  <c r="AC295" i="37"/>
  <c r="Q295" i="38"/>
  <c r="AB288" i="37"/>
  <c r="AE288" i="37"/>
  <c r="AC286" i="37"/>
  <c r="AF286" i="37"/>
  <c r="Q286" i="38"/>
  <c r="AE285" i="37"/>
  <c r="AB285" i="37"/>
  <c r="AI279" i="37"/>
  <c r="AH279" i="37"/>
  <c r="AI272" i="37"/>
  <c r="AH272" i="37"/>
  <c r="AC270" i="37"/>
  <c r="AF270" i="37"/>
  <c r="Q270" i="38"/>
  <c r="AI269" i="37"/>
  <c r="AH269" i="37"/>
  <c r="AE268" i="37"/>
  <c r="AB268" i="37"/>
  <c r="O267" i="39"/>
  <c r="J267" i="38" s="1"/>
  <c r="AI267" i="37"/>
  <c r="AH267" i="37"/>
  <c r="AP266" i="39"/>
  <c r="AC266" i="37"/>
  <c r="AF266" i="37"/>
  <c r="Q266" i="38"/>
  <c r="AC264" i="37"/>
  <c r="AF264" i="37"/>
  <c r="Q264" i="38"/>
  <c r="AI264" i="37"/>
  <c r="AH264" i="37"/>
  <c r="AI262" i="37"/>
  <c r="AH262" i="37"/>
  <c r="AT261" i="39"/>
  <c r="Y261" i="38" s="1"/>
  <c r="BJ256" i="39"/>
  <c r="AC256" i="37"/>
  <c r="AF256" i="37"/>
  <c r="Q256" i="38"/>
  <c r="AE247" i="37"/>
  <c r="AB247" i="37"/>
  <c r="AH247" i="37"/>
  <c r="AI247" i="37"/>
  <c r="AE245" i="37"/>
  <c r="AB245" i="37"/>
  <c r="AC236" i="37"/>
  <c r="AF236" i="37"/>
  <c r="Q236" i="38"/>
  <c r="AC233" i="37"/>
  <c r="AF233" i="37"/>
  <c r="Q233" i="38"/>
  <c r="AI233" i="37"/>
  <c r="AH233" i="37"/>
  <c r="AC232" i="37"/>
  <c r="AF232" i="37"/>
  <c r="Q232" i="38"/>
  <c r="AF231" i="37"/>
  <c r="AC231" i="37"/>
  <c r="Q231" i="38"/>
  <c r="AE230" i="37"/>
  <c r="AB230" i="37"/>
  <c r="AE225" i="37"/>
  <c r="AB225" i="37"/>
  <c r="AI225" i="37"/>
  <c r="AH225" i="37"/>
  <c r="AI224" i="37"/>
  <c r="AH224" i="37"/>
  <c r="AE221" i="37"/>
  <c r="AB221" i="37"/>
  <c r="AC221" i="37"/>
  <c r="AF221" i="37"/>
  <c r="Q221" i="38"/>
  <c r="AI216" i="37"/>
  <c r="AH216" i="37"/>
  <c r="AI210" i="37"/>
  <c r="AH210" i="37"/>
  <c r="AC209" i="37"/>
  <c r="AF209" i="37"/>
  <c r="Q209" i="38"/>
  <c r="AC208" i="37"/>
  <c r="AF208" i="37"/>
  <c r="Q208" i="38"/>
  <c r="AF207" i="37"/>
  <c r="AC207" i="37"/>
  <c r="Q207" i="38"/>
  <c r="AH207" i="37"/>
  <c r="AI207" i="37"/>
  <c r="AI204" i="37"/>
  <c r="AH204" i="37"/>
  <c r="AB194" i="37"/>
  <c r="AE194" i="37"/>
  <c r="BV194" i="39"/>
  <c r="AE177" i="37"/>
  <c r="AB177" i="37"/>
  <c r="BV177" i="39"/>
  <c r="BZ177" i="39"/>
  <c r="AB164" i="37"/>
  <c r="AE164" i="37"/>
  <c r="BZ164" i="39"/>
  <c r="AU164" i="38" s="1"/>
  <c r="AX164" i="38" s="1"/>
  <c r="AH161" i="37"/>
  <c r="AI161" i="37"/>
  <c r="K161" i="39"/>
  <c r="BV153" i="39"/>
  <c r="AB153" i="37"/>
  <c r="AE153" i="37"/>
  <c r="AB152" i="37"/>
  <c r="AE152" i="37"/>
  <c r="AQ145" i="38"/>
  <c r="AB141" i="37"/>
  <c r="AE141" i="37"/>
  <c r="BV141" i="39"/>
  <c r="BF137" i="39"/>
  <c r="BJ137" i="39"/>
  <c r="AH132" i="37"/>
  <c r="AI132" i="37"/>
  <c r="AB120" i="37"/>
  <c r="AE120" i="37"/>
  <c r="BV120" i="39"/>
  <c r="AH76" i="37"/>
  <c r="AI76" i="37"/>
  <c r="AH58" i="37"/>
  <c r="AI58" i="37"/>
  <c r="AH21" i="37"/>
  <c r="AI21" i="37"/>
  <c r="O21" i="39"/>
  <c r="J21" i="38" s="1"/>
  <c r="AP19" i="39"/>
  <c r="AC19" i="37"/>
  <c r="AF19" i="37"/>
  <c r="Q19" i="38"/>
  <c r="AT19" i="39"/>
  <c r="K11" i="39"/>
  <c r="AH11" i="37"/>
  <c r="AI11" i="37"/>
  <c r="O11" i="39"/>
  <c r="J11" i="38" s="1"/>
  <c r="Q426" i="38"/>
  <c r="BZ432" i="39"/>
  <c r="AH432" i="37"/>
  <c r="AI432" i="37"/>
  <c r="AC431" i="37"/>
  <c r="AF431" i="37"/>
  <c r="Q431" i="38"/>
  <c r="AH425" i="37"/>
  <c r="AI425" i="37"/>
  <c r="AT423" i="39"/>
  <c r="Y423" i="38" s="1"/>
  <c r="AE422" i="37"/>
  <c r="AB422" i="37"/>
  <c r="AC421" i="37"/>
  <c r="AF421" i="37"/>
  <c r="Q421" i="38"/>
  <c r="AH421" i="37"/>
  <c r="AI421" i="37"/>
  <c r="BV419" i="39"/>
  <c r="AE419" i="37"/>
  <c r="AB419" i="37"/>
  <c r="K415" i="39"/>
  <c r="AH415" i="37"/>
  <c r="AI415" i="37"/>
  <c r="AE414" i="37"/>
  <c r="AB414" i="37"/>
  <c r="AP413" i="39"/>
  <c r="AF413" i="37"/>
  <c r="AC413" i="37"/>
  <c r="K412" i="39"/>
  <c r="AH412" i="37"/>
  <c r="AI412" i="37"/>
  <c r="AE411" i="37"/>
  <c r="AB411" i="37"/>
  <c r="BV409" i="39"/>
  <c r="AB409" i="37"/>
  <c r="AE409" i="37"/>
  <c r="AP408" i="39"/>
  <c r="AC408" i="37"/>
  <c r="AF408" i="37"/>
  <c r="Q408" i="38"/>
  <c r="K407" i="39"/>
  <c r="AH407" i="37"/>
  <c r="AI407" i="37"/>
  <c r="AE406" i="37"/>
  <c r="AB406" i="37"/>
  <c r="AP405" i="39"/>
  <c r="AC405" i="37"/>
  <c r="AF405" i="37"/>
  <c r="Q405" i="38"/>
  <c r="K404" i="39"/>
  <c r="AH404" i="37"/>
  <c r="AI404" i="37"/>
  <c r="AB403" i="37"/>
  <c r="AE403" i="37"/>
  <c r="BV401" i="39"/>
  <c r="AB401" i="37"/>
  <c r="AE401" i="37"/>
  <c r="AP400" i="39"/>
  <c r="AF400" i="37"/>
  <c r="AC400" i="37"/>
  <c r="Q400" i="38"/>
  <c r="K399" i="39"/>
  <c r="AH399" i="37"/>
  <c r="AI399" i="37"/>
  <c r="AE398" i="37"/>
  <c r="AB398" i="37"/>
  <c r="AE390" i="37"/>
  <c r="AB390" i="37"/>
  <c r="AH387" i="37"/>
  <c r="AI387" i="37"/>
  <c r="BZ384" i="39"/>
  <c r="AH384" i="37"/>
  <c r="AI384" i="37"/>
  <c r="BZ383" i="39"/>
  <c r="AU383" i="38" s="1"/>
  <c r="O382" i="39"/>
  <c r="J382" i="38" s="1"/>
  <c r="F378" i="38"/>
  <c r="AH377" i="37"/>
  <c r="AI377" i="37"/>
  <c r="AE362" i="37"/>
  <c r="AB362" i="37"/>
  <c r="AF362" i="37"/>
  <c r="AC362" i="37"/>
  <c r="Q362" i="38"/>
  <c r="AH361" i="37"/>
  <c r="AI361" i="37"/>
  <c r="O360" i="39"/>
  <c r="AH360" i="37"/>
  <c r="AI360" i="37"/>
  <c r="AH359" i="37"/>
  <c r="AI359" i="37"/>
  <c r="AH356" i="37"/>
  <c r="AI356" i="37"/>
  <c r="K355" i="39"/>
  <c r="AH355" i="37"/>
  <c r="AI355" i="37"/>
  <c r="AC351" i="37"/>
  <c r="AF351" i="37"/>
  <c r="Q351" i="38"/>
  <c r="AH351" i="37"/>
  <c r="AI351" i="37"/>
  <c r="AP348" i="39"/>
  <c r="AC348" i="37"/>
  <c r="AF348" i="37"/>
  <c r="Q348" i="38"/>
  <c r="AT345" i="39"/>
  <c r="AC345" i="37"/>
  <c r="AF345" i="37"/>
  <c r="Q345" i="38"/>
  <c r="AE343" i="37"/>
  <c r="AB343" i="37"/>
  <c r="AE339" i="37"/>
  <c r="AB339" i="37"/>
  <c r="AH338" i="37"/>
  <c r="AI338" i="37"/>
  <c r="AC336" i="37"/>
  <c r="AF336" i="37"/>
  <c r="Q336" i="38"/>
  <c r="AF333" i="37"/>
  <c r="AC333" i="37"/>
  <c r="Q333" i="38"/>
  <c r="K333" i="39"/>
  <c r="AI333" i="37"/>
  <c r="AH333" i="37"/>
  <c r="AT331" i="39"/>
  <c r="Y331" i="38" s="1"/>
  <c r="AF331" i="37"/>
  <c r="AC331" i="37"/>
  <c r="Q331" i="38"/>
  <c r="AT326" i="39"/>
  <c r="Y326" i="38" s="1"/>
  <c r="AB326" i="38" s="1"/>
  <c r="AC326" i="37"/>
  <c r="AF326" i="37"/>
  <c r="Q326" i="38"/>
  <c r="AH326" i="37"/>
  <c r="AI326" i="37"/>
  <c r="AC322" i="37"/>
  <c r="AF322" i="37"/>
  <c r="Q322" i="38"/>
  <c r="BZ317" i="39"/>
  <c r="AU317" i="38" s="1"/>
  <c r="AE317" i="37"/>
  <c r="AB317" i="37"/>
  <c r="AF315" i="37"/>
  <c r="AC315" i="37"/>
  <c r="Q315" i="38"/>
  <c r="AI312" i="37"/>
  <c r="AH312" i="37"/>
  <c r="AE311" i="37"/>
  <c r="AB311" i="37"/>
  <c r="AH310" i="37"/>
  <c r="AI310" i="37"/>
  <c r="AT309" i="39"/>
  <c r="Y309" i="38" s="1"/>
  <c r="AC309" i="37"/>
  <c r="AF309" i="37"/>
  <c r="Q309" i="38"/>
  <c r="AH308" i="37"/>
  <c r="AI308" i="37"/>
  <c r="AF306" i="37"/>
  <c r="AC306" i="37"/>
  <c r="Q306" i="38"/>
  <c r="F305" i="37"/>
  <c r="AH304" i="37"/>
  <c r="AI304" i="37"/>
  <c r="AB300" i="37"/>
  <c r="AE300" i="37"/>
  <c r="BV299" i="39"/>
  <c r="AE299" i="37"/>
  <c r="AB299" i="37"/>
  <c r="AI297" i="37"/>
  <c r="AH297" i="37"/>
  <c r="BZ296" i="39"/>
  <c r="AE291" i="37"/>
  <c r="AB291" i="37"/>
  <c r="AI287" i="37"/>
  <c r="AH287" i="37"/>
  <c r="AH284" i="37"/>
  <c r="AI284" i="37"/>
  <c r="AB282" i="37"/>
  <c r="AE282" i="37"/>
  <c r="AE275" i="37"/>
  <c r="AB275" i="37"/>
  <c r="K273" i="39"/>
  <c r="AI273" i="37"/>
  <c r="AH273" i="37"/>
  <c r="AE272" i="37"/>
  <c r="AB272" i="37"/>
  <c r="AC272" i="37"/>
  <c r="AF272" i="37"/>
  <c r="Q272" i="38"/>
  <c r="F271" i="37"/>
  <c r="AI268" i="37"/>
  <c r="AH268" i="37"/>
  <c r="AE265" i="37"/>
  <c r="AB265" i="37"/>
  <c r="AC262" i="37"/>
  <c r="AF262" i="37"/>
  <c r="Q262" i="38"/>
  <c r="AE261" i="37"/>
  <c r="AB261" i="37"/>
  <c r="AE257" i="37"/>
  <c r="AB257" i="37"/>
  <c r="O255" i="39"/>
  <c r="BZ253" i="39"/>
  <c r="AU253" i="38" s="1"/>
  <c r="BJ251" i="39"/>
  <c r="AJ251" i="38" s="1"/>
  <c r="AB248" i="37"/>
  <c r="AE248" i="37"/>
  <c r="AC246" i="37"/>
  <c r="AF246" i="37"/>
  <c r="Q246" i="38"/>
  <c r="AC239" i="37"/>
  <c r="AF239" i="37"/>
  <c r="Q239" i="38"/>
  <c r="AH239" i="37"/>
  <c r="AI239" i="37"/>
  <c r="AE238" i="37"/>
  <c r="AB238" i="37"/>
  <c r="AH235" i="37"/>
  <c r="AI235" i="37"/>
  <c r="AI232" i="37"/>
  <c r="AH232" i="37"/>
  <c r="AC225" i="37"/>
  <c r="AF225" i="37"/>
  <c r="Q225" i="38"/>
  <c r="AP224" i="39"/>
  <c r="AC224" i="37"/>
  <c r="AF224" i="37"/>
  <c r="Q224" i="38"/>
  <c r="AE218" i="37"/>
  <c r="AB218" i="37"/>
  <c r="AI217" i="37"/>
  <c r="AH217" i="37"/>
  <c r="AI213" i="37"/>
  <c r="AH213" i="37"/>
  <c r="AI209" i="37"/>
  <c r="AH209" i="37"/>
  <c r="AI208" i="37"/>
  <c r="AH208" i="37"/>
  <c r="AB206" i="37"/>
  <c r="AE206" i="37"/>
  <c r="AI196" i="37"/>
  <c r="AH196" i="37"/>
  <c r="O196" i="39"/>
  <c r="J196" i="38" s="1"/>
  <c r="AC193" i="37"/>
  <c r="AF193" i="37"/>
  <c r="Q193" i="38"/>
  <c r="AC191" i="37"/>
  <c r="AF191" i="37"/>
  <c r="Q191" i="38"/>
  <c r="AP191" i="39"/>
  <c r="AF188" i="37"/>
  <c r="AC188" i="37"/>
  <c r="Q188" i="38"/>
  <c r="AE185" i="37"/>
  <c r="AB185" i="37"/>
  <c r="AH182" i="37"/>
  <c r="AI182" i="37"/>
  <c r="AH179" i="37"/>
  <c r="AI179" i="37"/>
  <c r="AP161" i="39"/>
  <c r="AC161" i="37"/>
  <c r="AF161" i="37"/>
  <c r="Q161" i="38"/>
  <c r="AT161" i="39"/>
  <c r="Y161" i="38" s="1"/>
  <c r="K148" i="39"/>
  <c r="AH148" i="37"/>
  <c r="AI148" i="37"/>
  <c r="AH144" i="37"/>
  <c r="AI144" i="37"/>
  <c r="K144" i="39"/>
  <c r="AH142" i="37"/>
  <c r="AI142" i="37"/>
  <c r="AC139" i="37"/>
  <c r="AF139" i="37"/>
  <c r="Q139" i="38"/>
  <c r="AP137" i="39"/>
  <c r="AC137" i="37"/>
  <c r="AF137" i="37"/>
  <c r="Q137" i="38"/>
  <c r="AT137" i="39"/>
  <c r="AB133" i="37"/>
  <c r="AE133" i="37"/>
  <c r="O129" i="39"/>
  <c r="J129" i="38" s="1"/>
  <c r="AB125" i="37"/>
  <c r="AE125" i="37"/>
  <c r="AC125" i="37"/>
  <c r="AF125" i="37"/>
  <c r="Q125" i="38"/>
  <c r="AC117" i="37"/>
  <c r="AF117" i="37"/>
  <c r="Q117" i="38"/>
  <c r="AP117" i="39"/>
  <c r="BV113" i="39"/>
  <c r="AB113" i="37"/>
  <c r="AE113" i="37"/>
  <c r="BZ113" i="39"/>
  <c r="AU113" i="38" s="1"/>
  <c r="AC102" i="37"/>
  <c r="AF102" i="37"/>
  <c r="Q102" i="38"/>
  <c r="AP102" i="39"/>
  <c r="AT102" i="39"/>
  <c r="Y102" i="38" s="1"/>
  <c r="AC95" i="37"/>
  <c r="AF95" i="37"/>
  <c r="Q95" i="38"/>
  <c r="AP95" i="39"/>
  <c r="AC78" i="37"/>
  <c r="AF78" i="37"/>
  <c r="Q78" i="38"/>
  <c r="AC72" i="37"/>
  <c r="AF72" i="37"/>
  <c r="Q72" i="38"/>
  <c r="AP72" i="39"/>
  <c r="AQ66" i="38"/>
  <c r="O59" i="39"/>
  <c r="AH59" i="37"/>
  <c r="AI59" i="37"/>
  <c r="K59" i="39"/>
  <c r="AE38" i="37"/>
  <c r="AB38" i="37"/>
  <c r="BZ38" i="39"/>
  <c r="AU38" i="38" s="1"/>
  <c r="AB21" i="37"/>
  <c r="AE21" i="37"/>
  <c r="AB11" i="37"/>
  <c r="AE11" i="37"/>
  <c r="Q275" i="38"/>
  <c r="AF432" i="37"/>
  <c r="AC432" i="37"/>
  <c r="Q432" i="38"/>
  <c r="O432" i="39"/>
  <c r="J432" i="38" s="1"/>
  <c r="AH431" i="37"/>
  <c r="AI431" i="37"/>
  <c r="O425" i="39"/>
  <c r="AB423" i="37"/>
  <c r="AE423" i="37"/>
  <c r="BV422" i="39"/>
  <c r="K421" i="39"/>
  <c r="AE420" i="37"/>
  <c r="AB420" i="37"/>
  <c r="BJ420" i="39"/>
  <c r="AJ420" i="38" s="1"/>
  <c r="AE415" i="37"/>
  <c r="AB415" i="37"/>
  <c r="BJ413" i="39"/>
  <c r="AJ413" i="38" s="1"/>
  <c r="BV411" i="39"/>
  <c r="AB407" i="37"/>
  <c r="AE407" i="37"/>
  <c r="BJ405" i="39"/>
  <c r="AJ405" i="38" s="1"/>
  <c r="BV403" i="39"/>
  <c r="AB399" i="37"/>
  <c r="AE399" i="37"/>
  <c r="BV392" i="39"/>
  <c r="AE392" i="37"/>
  <c r="AB392" i="37"/>
  <c r="BV390" i="39"/>
  <c r="O387" i="39"/>
  <c r="J387" i="38" s="1"/>
  <c r="AE386" i="37"/>
  <c r="AB386" i="37"/>
  <c r="BJ386" i="39"/>
  <c r="AJ386" i="38" s="1"/>
  <c r="AH385" i="37"/>
  <c r="AI385" i="37"/>
  <c r="AP384" i="39"/>
  <c r="AF384" i="37"/>
  <c r="AC384" i="37"/>
  <c r="Q384" i="38"/>
  <c r="AB381" i="37"/>
  <c r="AE381" i="37"/>
  <c r="AC379" i="37"/>
  <c r="AF379" i="37"/>
  <c r="Q379" i="38"/>
  <c r="AE378" i="37"/>
  <c r="AB378" i="37"/>
  <c r="AF378" i="37"/>
  <c r="AC378" i="37"/>
  <c r="Q378" i="38"/>
  <c r="AB377" i="37"/>
  <c r="AE377" i="37"/>
  <c r="AC377" i="37"/>
  <c r="AF377" i="37"/>
  <c r="Q377" i="38"/>
  <c r="O377" i="39"/>
  <c r="J377" i="38" s="1"/>
  <c r="AT375" i="39"/>
  <c r="Y375" i="38" s="1"/>
  <c r="AT373" i="39"/>
  <c r="Y373" i="38" s="1"/>
  <c r="AH370" i="37"/>
  <c r="AI370" i="37"/>
  <c r="AH366" i="37"/>
  <c r="AI366" i="37"/>
  <c r="BZ362" i="39"/>
  <c r="AU362" i="38" s="1"/>
  <c r="BJ362" i="39"/>
  <c r="AJ362" i="38" s="1"/>
  <c r="AT362" i="39"/>
  <c r="Y362" i="38" s="1"/>
  <c r="AC359" i="37"/>
  <c r="AF359" i="37"/>
  <c r="Q359" i="38"/>
  <c r="AP356" i="39"/>
  <c r="AC356" i="37"/>
  <c r="AF356" i="37"/>
  <c r="Q356" i="38"/>
  <c r="O356" i="39"/>
  <c r="J356" i="38" s="1"/>
  <c r="BJ350" i="39"/>
  <c r="BF345" i="39"/>
  <c r="AT344" i="39"/>
  <c r="Y344" i="38" s="1"/>
  <c r="O344" i="39"/>
  <c r="AC343" i="37"/>
  <c r="AF343" i="37"/>
  <c r="Q343" i="38"/>
  <c r="BJ342" i="39"/>
  <c r="AJ342" i="38" s="1"/>
  <c r="BJ340" i="39"/>
  <c r="AJ340" i="38" s="1"/>
  <c r="AP340" i="39"/>
  <c r="AC340" i="37"/>
  <c r="AF340" i="37"/>
  <c r="Q340" i="38"/>
  <c r="BZ339" i="39"/>
  <c r="AU339" i="38" s="1"/>
  <c r="O338" i="39"/>
  <c r="J338" i="38" s="1"/>
  <c r="BZ336" i="39"/>
  <c r="AU336" i="38" s="1"/>
  <c r="AP334" i="39"/>
  <c r="AC334" i="37"/>
  <c r="AF334" i="37"/>
  <c r="Q334" i="38"/>
  <c r="AH334" i="37"/>
  <c r="AI334" i="37"/>
  <c r="AT333" i="39"/>
  <c r="Y333" i="38" s="1"/>
  <c r="AE332" i="37"/>
  <c r="AB332" i="37"/>
  <c r="AC332" i="37"/>
  <c r="AF332" i="37"/>
  <c r="Q332" i="38"/>
  <c r="AP331" i="39"/>
  <c r="O331" i="39"/>
  <c r="J331" i="38" s="1"/>
  <c r="AI331" i="37"/>
  <c r="AH331" i="37"/>
  <c r="O326" i="39"/>
  <c r="AI325" i="37"/>
  <c r="AH325" i="37"/>
  <c r="BZ324" i="39"/>
  <c r="AU324" i="38" s="1"/>
  <c r="AE324" i="37"/>
  <c r="AB324" i="37"/>
  <c r="AE322" i="37"/>
  <c r="AB322" i="37"/>
  <c r="K321" i="39"/>
  <c r="AF319" i="37"/>
  <c r="AC319" i="37"/>
  <c r="Q319" i="38"/>
  <c r="BF317" i="39"/>
  <c r="AH316" i="37"/>
  <c r="AI316" i="37"/>
  <c r="AP315" i="39"/>
  <c r="AI315" i="37"/>
  <c r="AH315" i="37"/>
  <c r="O314" i="39"/>
  <c r="K313" i="39"/>
  <c r="AC312" i="37"/>
  <c r="AF312" i="37"/>
  <c r="Q312" i="38"/>
  <c r="O312" i="39"/>
  <c r="O310" i="39"/>
  <c r="J310" i="38" s="1"/>
  <c r="BZ309" i="39"/>
  <c r="AU309" i="38" s="1"/>
  <c r="AE309" i="37"/>
  <c r="AB309" i="37"/>
  <c r="BF309" i="39"/>
  <c r="AP309" i="39"/>
  <c r="AB308" i="37"/>
  <c r="AE308" i="37"/>
  <c r="AF308" i="37"/>
  <c r="AC308" i="37"/>
  <c r="Q308" i="38"/>
  <c r="K308" i="39"/>
  <c r="AT306" i="39"/>
  <c r="Y306" i="38" s="1"/>
  <c r="AH306" i="37"/>
  <c r="AI306" i="37"/>
  <c r="AE304" i="37"/>
  <c r="AB304" i="37"/>
  <c r="O304" i="39"/>
  <c r="AC301" i="37"/>
  <c r="AF301" i="37"/>
  <c r="Q301" i="38"/>
  <c r="AE297" i="37"/>
  <c r="AB297" i="37"/>
  <c r="O297" i="39"/>
  <c r="J297" i="38" s="1"/>
  <c r="AI295" i="37"/>
  <c r="AH295" i="37"/>
  <c r="AI291" i="37"/>
  <c r="AH291" i="37"/>
  <c r="BJ290" i="39"/>
  <c r="AJ290" i="38" s="1"/>
  <c r="BJ289" i="39"/>
  <c r="AE286" i="37"/>
  <c r="AB286" i="37"/>
  <c r="BF286" i="39"/>
  <c r="K284" i="39"/>
  <c r="BZ282" i="39"/>
  <c r="AU282" i="38" s="1"/>
  <c r="AC280" i="37"/>
  <c r="AF280" i="37"/>
  <c r="Q280" i="38"/>
  <c r="BZ278" i="39"/>
  <c r="AU278" i="38" s="1"/>
  <c r="AX278" i="38" s="1"/>
  <c r="AB278" i="37"/>
  <c r="AE278" i="37"/>
  <c r="K278" i="39"/>
  <c r="AI278" i="37"/>
  <c r="AH278" i="37"/>
  <c r="AC276" i="37"/>
  <c r="AF276" i="37"/>
  <c r="Q276" i="38"/>
  <c r="O275" i="39"/>
  <c r="J275" i="38" s="1"/>
  <c r="AI275" i="37"/>
  <c r="AH275" i="37"/>
  <c r="AI274" i="37"/>
  <c r="AH274" i="37"/>
  <c r="AT272" i="39"/>
  <c r="Y272" i="38" s="1"/>
  <c r="AE271" i="37"/>
  <c r="AB271" i="37"/>
  <c r="AC267" i="37"/>
  <c r="AF267" i="37"/>
  <c r="Q267" i="38"/>
  <c r="BJ266" i="39"/>
  <c r="AJ266" i="38" s="1"/>
  <c r="BV265" i="39"/>
  <c r="AE263" i="37"/>
  <c r="AB263" i="37"/>
  <c r="AC263" i="37"/>
  <c r="AF263" i="37"/>
  <c r="Q263" i="38"/>
  <c r="AI263" i="37"/>
  <c r="AH263" i="37"/>
  <c r="AT262" i="39"/>
  <c r="Y262" i="38" s="1"/>
  <c r="BZ261" i="39"/>
  <c r="AU261" i="38" s="1"/>
  <c r="AI260" i="37"/>
  <c r="AH260" i="37"/>
  <c r="AI259" i="37"/>
  <c r="AH259" i="37"/>
  <c r="BJ258" i="39"/>
  <c r="AJ258" i="38" s="1"/>
  <c r="BV257" i="39"/>
  <c r="AE256" i="37"/>
  <c r="AB256" i="37"/>
  <c r="AI256" i="37"/>
  <c r="AH256" i="37"/>
  <c r="AI254" i="37"/>
  <c r="AH254" i="37"/>
  <c r="BZ250" i="39"/>
  <c r="AU250" i="38" s="1"/>
  <c r="AB250" i="37"/>
  <c r="AE250" i="37"/>
  <c r="O250" i="39"/>
  <c r="J250" i="38" s="1"/>
  <c r="M250" i="38" s="1"/>
  <c r="AI250" i="37"/>
  <c r="AH250" i="37"/>
  <c r="AE249" i="37"/>
  <c r="AB249" i="37"/>
  <c r="AC249" i="37"/>
  <c r="AF249" i="37"/>
  <c r="Q249" i="38"/>
  <c r="AH249" i="37"/>
  <c r="AI249" i="37"/>
  <c r="AP246" i="39"/>
  <c r="AT243" i="39"/>
  <c r="Y243" i="38" s="1"/>
  <c r="AH242" i="37"/>
  <c r="AI242" i="37"/>
  <c r="K239" i="39"/>
  <c r="BZ238" i="39"/>
  <c r="AU238" i="38" s="1"/>
  <c r="O238" i="39"/>
  <c r="AH234" i="37"/>
  <c r="AI234" i="37"/>
  <c r="O232" i="39"/>
  <c r="J232" i="38" s="1"/>
  <c r="BJ231" i="39"/>
  <c r="AJ231" i="38" s="1"/>
  <c r="AT225" i="39"/>
  <c r="Y225" i="38" s="1"/>
  <c r="BZ224" i="39"/>
  <c r="AE224" i="37"/>
  <c r="AB224" i="37"/>
  <c r="AC222" i="37"/>
  <c r="AF222" i="37"/>
  <c r="Q222" i="38"/>
  <c r="BF219" i="39"/>
  <c r="BZ218" i="39"/>
  <c r="AP218" i="39"/>
  <c r="O217" i="39"/>
  <c r="J217" i="38" s="1"/>
  <c r="AE215" i="37"/>
  <c r="AB215" i="37"/>
  <c r="AC215" i="37"/>
  <c r="AF215" i="37"/>
  <c r="Q215" i="38"/>
  <c r="AI215" i="37"/>
  <c r="AH215" i="37"/>
  <c r="AE214" i="37"/>
  <c r="AB214" i="37"/>
  <c r="O213" i="39"/>
  <c r="J213" i="38" s="1"/>
  <c r="AI212" i="37"/>
  <c r="AH212" i="37"/>
  <c r="AE210" i="37"/>
  <c r="AB210" i="37"/>
  <c r="O209" i="39"/>
  <c r="J209" i="38" s="1"/>
  <c r="BJ208" i="39"/>
  <c r="O208" i="39"/>
  <c r="AE207" i="37"/>
  <c r="AB207" i="37"/>
  <c r="BJ207" i="39"/>
  <c r="AJ207" i="38" s="1"/>
  <c r="BZ206" i="39"/>
  <c r="AU206" i="38" s="1"/>
  <c r="AF160" i="37"/>
  <c r="AC160" i="37"/>
  <c r="Q160" i="38"/>
  <c r="AI145" i="37"/>
  <c r="AH145" i="37"/>
  <c r="K145" i="39"/>
  <c r="AP126" i="39"/>
  <c r="AC126" i="37"/>
  <c r="AF126" i="37"/>
  <c r="Q126" i="38"/>
  <c r="AT126" i="39"/>
  <c r="Y126" i="38" s="1"/>
  <c r="BF123" i="39"/>
  <c r="BJ123" i="39"/>
  <c r="AJ123" i="38" s="1"/>
  <c r="AF92" i="37"/>
  <c r="AC92" i="37"/>
  <c r="Q92" i="38"/>
  <c r="AT92" i="39"/>
  <c r="Y92" i="38" s="1"/>
  <c r="AB72" i="37"/>
  <c r="AE72" i="37"/>
  <c r="BV72" i="39"/>
  <c r="AF22" i="37"/>
  <c r="AC22" i="37"/>
  <c r="Q22" i="38"/>
  <c r="AP22" i="39"/>
  <c r="O430" i="39"/>
  <c r="J430" i="38" s="1"/>
  <c r="AB429" i="37"/>
  <c r="AE429" i="37"/>
  <c r="K426" i="39"/>
  <c r="AH426" i="37"/>
  <c r="AI426" i="37"/>
  <c r="AC425" i="37"/>
  <c r="AF425" i="37"/>
  <c r="Q425" i="38"/>
  <c r="AT424" i="39"/>
  <c r="AP423" i="39"/>
  <c r="AF422" i="37"/>
  <c r="AC422" i="37"/>
  <c r="Q422" i="38"/>
  <c r="BZ417" i="39"/>
  <c r="AU417" i="38" s="1"/>
  <c r="AT416" i="39"/>
  <c r="AC416" i="37"/>
  <c r="AF416" i="37"/>
  <c r="Q416" i="38"/>
  <c r="AC415" i="37"/>
  <c r="AF415" i="37"/>
  <c r="Q415" i="38"/>
  <c r="AH414" i="37"/>
  <c r="AI414" i="37"/>
  <c r="AC412" i="37"/>
  <c r="AF412" i="37"/>
  <c r="AC407" i="37"/>
  <c r="AF407" i="37"/>
  <c r="Q407" i="38"/>
  <c r="AH406" i="37"/>
  <c r="AI406" i="37"/>
  <c r="P405" i="37"/>
  <c r="AQ405" i="38"/>
  <c r="AC404" i="37"/>
  <c r="AF404" i="37"/>
  <c r="Q404" i="38"/>
  <c r="F403" i="37"/>
  <c r="AC399" i="37"/>
  <c r="AF399" i="37"/>
  <c r="Q399" i="38"/>
  <c r="AH398" i="37"/>
  <c r="AI398" i="37"/>
  <c r="AF396" i="37"/>
  <c r="AC396" i="37"/>
  <c r="Q396" i="38"/>
  <c r="AF395" i="38"/>
  <c r="AH392" i="37"/>
  <c r="AI392" i="37"/>
  <c r="AC387" i="37"/>
  <c r="AF387" i="37"/>
  <c r="Q387" i="38"/>
  <c r="BJ384" i="39"/>
  <c r="BV383" i="39"/>
  <c r="BF382" i="39"/>
  <c r="K382" i="39"/>
  <c r="AP379" i="39"/>
  <c r="BZ378" i="39"/>
  <c r="AU378" i="38" s="1"/>
  <c r="BJ378" i="39"/>
  <c r="AJ378" i="38" s="1"/>
  <c r="AT378" i="39"/>
  <c r="Y378" i="38" s="1"/>
  <c r="AT376" i="39"/>
  <c r="AB375" i="37"/>
  <c r="AE375" i="37"/>
  <c r="O375" i="39"/>
  <c r="O374" i="39"/>
  <c r="J374" i="38" s="1"/>
  <c r="AB373" i="37"/>
  <c r="AE373" i="37"/>
  <c r="AB369" i="37"/>
  <c r="AE369" i="37"/>
  <c r="AC369" i="37"/>
  <c r="AF369" i="37"/>
  <c r="Q369" i="38"/>
  <c r="AB365" i="37"/>
  <c r="AE365" i="37"/>
  <c r="AB361" i="37"/>
  <c r="AE361" i="37"/>
  <c r="AT361" i="39"/>
  <c r="AC361" i="37"/>
  <c r="AF361" i="37"/>
  <c r="Q361" i="38"/>
  <c r="AE360" i="37"/>
  <c r="AB360" i="37"/>
  <c r="AF360" i="37"/>
  <c r="AC360" i="37"/>
  <c r="Q360" i="38"/>
  <c r="AB359" i="37"/>
  <c r="AE359" i="37"/>
  <c r="AH358" i="37"/>
  <c r="AI358" i="37"/>
  <c r="BJ356" i="39"/>
  <c r="AJ356" i="38" s="1"/>
  <c r="AH354" i="37"/>
  <c r="AI354" i="37"/>
  <c r="BZ352" i="39"/>
  <c r="AU352" i="38" s="1"/>
  <c r="BJ352" i="39"/>
  <c r="AJ352" i="38" s="1"/>
  <c r="AE344" i="37"/>
  <c r="AB344" i="37"/>
  <c r="AH343" i="37"/>
  <c r="AI343" i="37"/>
  <c r="AT342" i="39"/>
  <c r="AF338" i="37"/>
  <c r="AC338" i="37"/>
  <c r="Q338" i="38"/>
  <c r="BZ337" i="39"/>
  <c r="AE337" i="37"/>
  <c r="AB337" i="37"/>
  <c r="AH337" i="37"/>
  <c r="AI337" i="37"/>
  <c r="AE335" i="37"/>
  <c r="AB335" i="37"/>
  <c r="AE333" i="37"/>
  <c r="AB333" i="37"/>
  <c r="AC330" i="37"/>
  <c r="AF330" i="37"/>
  <c r="Q330" i="38"/>
  <c r="AI327" i="37"/>
  <c r="AH327" i="37"/>
  <c r="AH322" i="37"/>
  <c r="AI322" i="37"/>
  <c r="AT321" i="39"/>
  <c r="Y321" i="38" s="1"/>
  <c r="AF321" i="37"/>
  <c r="AC321" i="37"/>
  <c r="Q321" i="38"/>
  <c r="AT319" i="39"/>
  <c r="Y319" i="38" s="1"/>
  <c r="AT318" i="39"/>
  <c r="Y318" i="38" s="1"/>
  <c r="AC318" i="37"/>
  <c r="AF318" i="37"/>
  <c r="Q318" i="38"/>
  <c r="K315" i="39"/>
  <c r="AE306" i="37"/>
  <c r="AB306" i="37"/>
  <c r="BV305" i="39"/>
  <c r="AC305" i="37"/>
  <c r="AF305" i="37"/>
  <c r="Q305" i="38"/>
  <c r="AT304" i="39"/>
  <c r="AE303" i="37"/>
  <c r="AB303" i="37"/>
  <c r="AC303" i="37"/>
  <c r="AF303" i="37"/>
  <c r="Q303" i="38"/>
  <c r="AH302" i="37"/>
  <c r="AI302" i="37"/>
  <c r="AI299" i="37"/>
  <c r="AH299" i="37"/>
  <c r="K296" i="39"/>
  <c r="AH294" i="37"/>
  <c r="AI294" i="37"/>
  <c r="AC290" i="37"/>
  <c r="AF290" i="37"/>
  <c r="Q290" i="38"/>
  <c r="O290" i="39"/>
  <c r="J290" i="38" s="1"/>
  <c r="AH290" i="37"/>
  <c r="AI290" i="37"/>
  <c r="AC289" i="37"/>
  <c r="AF289" i="37"/>
  <c r="Q289" i="38"/>
  <c r="AC284" i="37"/>
  <c r="AF284" i="37"/>
  <c r="Q284" i="38"/>
  <c r="AC281" i="37"/>
  <c r="AF281" i="37"/>
  <c r="Q281" i="38"/>
  <c r="AC278" i="37"/>
  <c r="AF278" i="37"/>
  <c r="Q278" i="38"/>
  <c r="AC277" i="37"/>
  <c r="AF277" i="37"/>
  <c r="Q277" i="38"/>
  <c r="BV274" i="39"/>
  <c r="AB274" i="37"/>
  <c r="AE274" i="37"/>
  <c r="AP274" i="39"/>
  <c r="AC274" i="37"/>
  <c r="AF274" i="37"/>
  <c r="Q274" i="38"/>
  <c r="AC273" i="37"/>
  <c r="AF273" i="37"/>
  <c r="Q273" i="38"/>
  <c r="AC271" i="37"/>
  <c r="AF271" i="37"/>
  <c r="Q271" i="38"/>
  <c r="AC269" i="37"/>
  <c r="AF269" i="37"/>
  <c r="Q269" i="38"/>
  <c r="AE267" i="37"/>
  <c r="AB267" i="37"/>
  <c r="AC265" i="37"/>
  <c r="AF265" i="37"/>
  <c r="Q265" i="38"/>
  <c r="K265" i="39"/>
  <c r="AI265" i="37"/>
  <c r="AH265" i="37"/>
  <c r="BV264" i="39"/>
  <c r="AB262" i="37"/>
  <c r="AE262" i="37"/>
  <c r="O258" i="39"/>
  <c r="J258" i="38" s="1"/>
  <c r="AC257" i="37"/>
  <c r="AF257" i="37"/>
  <c r="Q257" i="38"/>
  <c r="K255" i="39"/>
  <c r="BV253" i="39"/>
  <c r="AC251" i="37"/>
  <c r="AF251" i="37"/>
  <c r="Q251" i="38"/>
  <c r="AH251" i="37"/>
  <c r="AI251" i="37"/>
  <c r="AC250" i="37"/>
  <c r="AF250" i="37"/>
  <c r="Q250" i="38"/>
  <c r="F249" i="37"/>
  <c r="F249" i="38"/>
  <c r="AB246" i="37"/>
  <c r="AE246" i="37"/>
  <c r="O244" i="39"/>
  <c r="J244" i="38" s="1"/>
  <c r="AI244" i="37"/>
  <c r="AH244" i="37"/>
  <c r="AH243" i="37"/>
  <c r="AI243" i="37"/>
  <c r="O241" i="39"/>
  <c r="AI241" i="37"/>
  <c r="AH241" i="37"/>
  <c r="AI237" i="37"/>
  <c r="AH237" i="37"/>
  <c r="BZ234" i="39"/>
  <c r="AU234" i="38" s="1"/>
  <c r="AE234" i="37"/>
  <c r="AB234" i="37"/>
  <c r="P231" i="37"/>
  <c r="AQ231" i="38"/>
  <c r="BZ229" i="39"/>
  <c r="AU229" i="38" s="1"/>
  <c r="AP229" i="39"/>
  <c r="AF229" i="37"/>
  <c r="AC229" i="37"/>
  <c r="Q229" i="38"/>
  <c r="AH228" i="37"/>
  <c r="AI228" i="37"/>
  <c r="K223" i="39"/>
  <c r="AI223" i="37"/>
  <c r="AH223" i="37"/>
  <c r="AH220" i="37"/>
  <c r="AI220" i="37"/>
  <c r="AE217" i="37"/>
  <c r="AB217" i="37"/>
  <c r="BJ216" i="39"/>
  <c r="AT216" i="39"/>
  <c r="Y216" i="38" s="1"/>
  <c r="F214" i="37"/>
  <c r="F214" i="38"/>
  <c r="AC213" i="37"/>
  <c r="AF213" i="37"/>
  <c r="Q213" i="38"/>
  <c r="AE212" i="37"/>
  <c r="AB212" i="37"/>
  <c r="AC212" i="37"/>
  <c r="AF212" i="37"/>
  <c r="Q212" i="38"/>
  <c r="BZ205" i="39"/>
  <c r="AU205" i="38" s="1"/>
  <c r="AT205" i="39"/>
  <c r="Y205" i="38" s="1"/>
  <c r="AH205" i="37"/>
  <c r="AI205" i="37"/>
  <c r="BZ203" i="39"/>
  <c r="AU203" i="38" s="1"/>
  <c r="AE203" i="37"/>
  <c r="AB203" i="37"/>
  <c r="AE201" i="37"/>
  <c r="AB201" i="37"/>
  <c r="AI194" i="37"/>
  <c r="AH194" i="37"/>
  <c r="O194" i="39"/>
  <c r="J194" i="38" s="1"/>
  <c r="AB184" i="37"/>
  <c r="AE184" i="37"/>
  <c r="AC184" i="37"/>
  <c r="AF184" i="37"/>
  <c r="Q184" i="38"/>
  <c r="AH181" i="37"/>
  <c r="AI181" i="37"/>
  <c r="O181" i="39"/>
  <c r="J181" i="38" s="1"/>
  <c r="AB170" i="37"/>
  <c r="AE170" i="37"/>
  <c r="AE169" i="37"/>
  <c r="AB169" i="37"/>
  <c r="BV169" i="39"/>
  <c r="BZ169" i="39"/>
  <c r="AH168" i="37"/>
  <c r="AI168" i="37"/>
  <c r="K168" i="39"/>
  <c r="AE163" i="37"/>
  <c r="AB163" i="37"/>
  <c r="AC163" i="37"/>
  <c r="AF163" i="37"/>
  <c r="Q163" i="38"/>
  <c r="AI163" i="37"/>
  <c r="AH163" i="37"/>
  <c r="AI155" i="37"/>
  <c r="AH155" i="37"/>
  <c r="U154" i="37"/>
  <c r="AF154" i="38"/>
  <c r="AH133" i="37"/>
  <c r="AI133" i="37"/>
  <c r="AP129" i="39"/>
  <c r="AC129" i="37"/>
  <c r="AF129" i="37"/>
  <c r="Q129" i="38"/>
  <c r="AT129" i="39"/>
  <c r="K129" i="39"/>
  <c r="F127" i="38"/>
  <c r="BF126" i="39"/>
  <c r="BJ126" i="39"/>
  <c r="AJ126" i="38" s="1"/>
  <c r="AC114" i="37"/>
  <c r="AF114" i="37"/>
  <c r="Q114" i="38"/>
  <c r="AP114" i="39"/>
  <c r="AT114" i="39"/>
  <c r="Y114" i="38" s="1"/>
  <c r="K112" i="37"/>
  <c r="BV105" i="39"/>
  <c r="AB105" i="37"/>
  <c r="AE105" i="37"/>
  <c r="BZ105" i="39"/>
  <c r="AU105" i="38" s="1"/>
  <c r="AC85" i="37"/>
  <c r="AF85" i="37"/>
  <c r="Q85" i="38"/>
  <c r="AT85" i="39"/>
  <c r="Y85" i="38" s="1"/>
  <c r="AE84" i="37"/>
  <c r="AB84" i="37"/>
  <c r="AF84" i="37"/>
  <c r="AC84" i="37"/>
  <c r="Q84" i="38"/>
  <c r="AH60" i="37"/>
  <c r="AI60" i="37"/>
  <c r="AC50" i="37"/>
  <c r="AF50" i="37"/>
  <c r="Q50" i="38"/>
  <c r="AP50" i="39"/>
  <c r="AT50" i="39"/>
  <c r="AE44" i="37"/>
  <c r="AB44" i="37"/>
  <c r="BV44" i="39"/>
  <c r="AH42" i="37"/>
  <c r="AI42" i="37"/>
  <c r="O42" i="39"/>
  <c r="AH23" i="37"/>
  <c r="AI23" i="37"/>
  <c r="K23" i="39"/>
  <c r="O23" i="39"/>
  <c r="J23" i="38" s="1"/>
  <c r="P19" i="37"/>
  <c r="Q413" i="38"/>
  <c r="AT431" i="39"/>
  <c r="Y431" i="38" s="1"/>
  <c r="AF428" i="37"/>
  <c r="AC428" i="37"/>
  <c r="Q428" i="38"/>
  <c r="AH428" i="37"/>
  <c r="AI428" i="37"/>
  <c r="BV427" i="39"/>
  <c r="AB427" i="37"/>
  <c r="AE427" i="37"/>
  <c r="AB425" i="37"/>
  <c r="AE425" i="37"/>
  <c r="BZ424" i="39"/>
  <c r="AE424" i="37"/>
  <c r="AB424" i="37"/>
  <c r="AH422" i="37"/>
  <c r="AI422" i="37"/>
  <c r="AI419" i="37"/>
  <c r="AH419" i="37"/>
  <c r="AC418" i="37"/>
  <c r="AF418" i="37"/>
  <c r="Q418" i="38"/>
  <c r="O418" i="39"/>
  <c r="J418" i="38" s="1"/>
  <c r="AH418" i="37"/>
  <c r="AI418" i="37"/>
  <c r="AH417" i="37"/>
  <c r="AI417" i="37"/>
  <c r="O416" i="39"/>
  <c r="J416" i="38" s="1"/>
  <c r="AH416" i="37"/>
  <c r="AI416" i="37"/>
  <c r="AH397" i="37"/>
  <c r="AI397" i="37"/>
  <c r="AH396" i="37"/>
  <c r="AI396" i="37"/>
  <c r="AB395" i="37"/>
  <c r="AE395" i="37"/>
  <c r="O394" i="39"/>
  <c r="J394" i="38" s="1"/>
  <c r="AC391" i="37"/>
  <c r="AF391" i="37"/>
  <c r="Q391" i="38"/>
  <c r="AF390" i="37"/>
  <c r="AC390" i="37"/>
  <c r="Q390" i="38"/>
  <c r="AC389" i="37"/>
  <c r="AF389" i="37"/>
  <c r="Q389" i="38"/>
  <c r="AF388" i="37"/>
  <c r="AC388" i="37"/>
  <c r="Q388" i="38"/>
  <c r="BZ387" i="39"/>
  <c r="AU387" i="38" s="1"/>
  <c r="AC385" i="37"/>
  <c r="AF385" i="37"/>
  <c r="Q385" i="38"/>
  <c r="AC383" i="37"/>
  <c r="AF383" i="37"/>
  <c r="Q383" i="38"/>
  <c r="K383" i="39"/>
  <c r="AH383" i="37"/>
  <c r="AI383" i="37"/>
  <c r="AF382" i="37"/>
  <c r="AC382" i="37"/>
  <c r="Q382" i="38"/>
  <c r="AC381" i="37"/>
  <c r="AF381" i="37"/>
  <c r="Q381" i="38"/>
  <c r="AF380" i="37"/>
  <c r="AC380" i="37"/>
  <c r="Q380" i="38"/>
  <c r="AE374" i="37"/>
  <c r="AB374" i="37"/>
  <c r="AP373" i="39"/>
  <c r="AT370" i="39"/>
  <c r="Y370" i="38" s="1"/>
  <c r="AF370" i="37"/>
  <c r="AC370" i="37"/>
  <c r="Q370" i="38"/>
  <c r="O367" i="39"/>
  <c r="J367" i="38" s="1"/>
  <c r="AH367" i="37"/>
  <c r="AI367" i="37"/>
  <c r="AP366" i="39"/>
  <c r="AF366" i="37"/>
  <c r="AC366" i="37"/>
  <c r="Q366" i="38"/>
  <c r="K365" i="39"/>
  <c r="AH365" i="37"/>
  <c r="AI365" i="37"/>
  <c r="U361" i="37"/>
  <c r="AF361" i="38"/>
  <c r="BV358" i="39"/>
  <c r="AE358" i="37"/>
  <c r="AB358" i="37"/>
  <c r="AP358" i="39"/>
  <c r="AC358" i="37"/>
  <c r="AF358" i="37"/>
  <c r="Q358" i="38"/>
  <c r="BV357" i="39"/>
  <c r="AP357" i="39"/>
  <c r="AI357" i="37"/>
  <c r="AH357" i="37"/>
  <c r="AE355" i="37"/>
  <c r="AB355" i="37"/>
  <c r="AF355" i="37"/>
  <c r="AC355" i="37"/>
  <c r="Q355" i="38"/>
  <c r="AE354" i="37"/>
  <c r="AB354" i="37"/>
  <c r="AT353" i="39"/>
  <c r="AC353" i="37"/>
  <c r="AF353" i="37"/>
  <c r="Q353" i="38"/>
  <c r="AH353" i="37"/>
  <c r="AI353" i="37"/>
  <c r="BV352" i="39"/>
  <c r="BV350" i="39"/>
  <c r="AE350" i="37"/>
  <c r="AB350" i="37"/>
  <c r="AC349" i="37"/>
  <c r="AF349" i="37"/>
  <c r="Q349" i="38"/>
  <c r="K349" i="39"/>
  <c r="AI349" i="37"/>
  <c r="AH349" i="37"/>
  <c r="BV348" i="39"/>
  <c r="AE348" i="37"/>
  <c r="AB348" i="37"/>
  <c r="K347" i="39"/>
  <c r="AH347" i="37"/>
  <c r="AI347" i="37"/>
  <c r="AP344" i="39"/>
  <c r="K341" i="39"/>
  <c r="AI341" i="37"/>
  <c r="AH341" i="37"/>
  <c r="K339" i="39"/>
  <c r="AH339" i="37"/>
  <c r="AI339" i="37"/>
  <c r="AC337" i="37"/>
  <c r="AF337" i="37"/>
  <c r="Q337" i="38"/>
  <c r="BV336" i="39"/>
  <c r="AC335" i="37"/>
  <c r="AF335" i="37"/>
  <c r="Q335" i="38"/>
  <c r="AE330" i="37"/>
  <c r="AB330" i="37"/>
  <c r="AH328" i="37"/>
  <c r="AI328" i="37"/>
  <c r="AF327" i="37"/>
  <c r="AC327" i="37"/>
  <c r="Q327" i="38"/>
  <c r="BZ326" i="39"/>
  <c r="AU326" i="38" s="1"/>
  <c r="AE326" i="37"/>
  <c r="AB326" i="37"/>
  <c r="BV325" i="39"/>
  <c r="AE325" i="37"/>
  <c r="AB325" i="37"/>
  <c r="AF325" i="37"/>
  <c r="AC325" i="37"/>
  <c r="Q325" i="38"/>
  <c r="BV321" i="39"/>
  <c r="AT320" i="39"/>
  <c r="AH320" i="37"/>
  <c r="AI320" i="37"/>
  <c r="AC316" i="37"/>
  <c r="AF316" i="37"/>
  <c r="Q316" i="38"/>
  <c r="AE313" i="37"/>
  <c r="AB313" i="37"/>
  <c r="AC313" i="37"/>
  <c r="AF313" i="37"/>
  <c r="Q313" i="38"/>
  <c r="BZ310" i="39"/>
  <c r="AU310" i="38" s="1"/>
  <c r="AX310" i="38" s="1"/>
  <c r="AC310" i="37"/>
  <c r="AF310" i="37"/>
  <c r="Q310" i="38"/>
  <c r="BZ307" i="39"/>
  <c r="AU307" i="38" s="1"/>
  <c r="AE307" i="37"/>
  <c r="AB307" i="37"/>
  <c r="BZ302" i="39"/>
  <c r="AU302" i="38" s="1"/>
  <c r="AC302" i="37"/>
  <c r="AF302" i="37"/>
  <c r="Q302" i="38"/>
  <c r="AE301" i="37"/>
  <c r="AB301" i="37"/>
  <c r="U301" i="37"/>
  <c r="BZ299" i="39"/>
  <c r="AU299" i="38" s="1"/>
  <c r="AC299" i="37"/>
  <c r="AF299" i="37"/>
  <c r="Q299" i="38"/>
  <c r="AC298" i="37"/>
  <c r="AF298" i="37"/>
  <c r="Q298" i="38"/>
  <c r="BV296" i="39"/>
  <c r="AC296" i="37"/>
  <c r="AF296" i="37"/>
  <c r="Q296" i="38"/>
  <c r="AB294" i="37"/>
  <c r="AE294" i="37"/>
  <c r="AC294" i="37"/>
  <c r="AF294" i="37"/>
  <c r="Q294" i="38"/>
  <c r="O294" i="39"/>
  <c r="J294" i="38" s="1"/>
  <c r="AI293" i="37"/>
  <c r="AH293" i="37"/>
  <c r="BZ291" i="39"/>
  <c r="AU291" i="38" s="1"/>
  <c r="AC291" i="37"/>
  <c r="AF291" i="37"/>
  <c r="Q291" i="38"/>
  <c r="AT290" i="39"/>
  <c r="Y290" i="38" s="1"/>
  <c r="P289" i="37"/>
  <c r="AT289" i="39"/>
  <c r="BZ288" i="39"/>
  <c r="AU288" i="38" s="1"/>
  <c r="AX288" i="38" s="1"/>
  <c r="AC288" i="37"/>
  <c r="AF288" i="37"/>
  <c r="Q288" i="38"/>
  <c r="O287" i="39"/>
  <c r="AT285" i="39"/>
  <c r="Y285" i="38" s="1"/>
  <c r="AI285" i="37"/>
  <c r="AH285" i="37"/>
  <c r="BZ283" i="39"/>
  <c r="AU283" i="38" s="1"/>
  <c r="AE283" i="37"/>
  <c r="AB283" i="37"/>
  <c r="AE281" i="37"/>
  <c r="AB281" i="37"/>
  <c r="U281" i="37"/>
  <c r="AF281" i="38"/>
  <c r="AB280" i="37"/>
  <c r="AE280" i="37"/>
  <c r="AI280" i="37"/>
  <c r="AH280" i="37"/>
  <c r="AT278" i="39"/>
  <c r="Y278" i="38" s="1"/>
  <c r="AE277" i="37"/>
  <c r="AB277" i="37"/>
  <c r="AI277" i="37"/>
  <c r="AH277" i="37"/>
  <c r="AE276" i="37"/>
  <c r="AB276" i="37"/>
  <c r="AE273" i="37"/>
  <c r="AB273" i="37"/>
  <c r="BF273" i="39"/>
  <c r="AP273" i="39"/>
  <c r="BJ272" i="39"/>
  <c r="AJ272" i="38" s="1"/>
  <c r="AI271" i="37"/>
  <c r="AH271" i="37"/>
  <c r="AB270" i="37"/>
  <c r="AE270" i="37"/>
  <c r="O270" i="39"/>
  <c r="J270" i="38" s="1"/>
  <c r="AC268" i="37"/>
  <c r="AF268" i="37"/>
  <c r="Q268" i="38"/>
  <c r="BV266" i="39"/>
  <c r="AB266" i="37"/>
  <c r="AE266" i="37"/>
  <c r="AT266" i="39"/>
  <c r="Y266" i="38" s="1"/>
  <c r="AP265" i="39"/>
  <c r="BZ262" i="39"/>
  <c r="AU262" i="38" s="1"/>
  <c r="AX262" i="38" s="1"/>
  <c r="AC260" i="37"/>
  <c r="AF260" i="37"/>
  <c r="Q260" i="38"/>
  <c r="AE259" i="37"/>
  <c r="AB259" i="37"/>
  <c r="AC259" i="37"/>
  <c r="AF259" i="37"/>
  <c r="Q259" i="38"/>
  <c r="AP257" i="39"/>
  <c r="AE255" i="37"/>
  <c r="AB255" i="37"/>
  <c r="AC255" i="37"/>
  <c r="AF255" i="37"/>
  <c r="Q255" i="38"/>
  <c r="AC253" i="37"/>
  <c r="AF253" i="37"/>
  <c r="Q253" i="38"/>
  <c r="AI252" i="37"/>
  <c r="AH252" i="37"/>
  <c r="BV251" i="39"/>
  <c r="AE251" i="37"/>
  <c r="AB251" i="37"/>
  <c r="K251" i="39"/>
  <c r="AP250" i="39"/>
  <c r="BJ249" i="39"/>
  <c r="AJ249" i="38" s="1"/>
  <c r="BZ246" i="39"/>
  <c r="AU246" i="38" s="1"/>
  <c r="AX246" i="38" s="1"/>
  <c r="AB243" i="37"/>
  <c r="AE243" i="37"/>
  <c r="O243" i="39"/>
  <c r="J243" i="38" s="1"/>
  <c r="AC242" i="37"/>
  <c r="AF242" i="37"/>
  <c r="Q242" i="38"/>
  <c r="AB241" i="37"/>
  <c r="AE241" i="37"/>
  <c r="AC241" i="37"/>
  <c r="AF241" i="37"/>
  <c r="Q241" i="38"/>
  <c r="K241" i="39"/>
  <c r="BZ239" i="39"/>
  <c r="AU239" i="38" s="1"/>
  <c r="K238" i="39"/>
  <c r="O237" i="39"/>
  <c r="J237" i="38" s="1"/>
  <c r="AE236" i="37"/>
  <c r="AB236" i="37"/>
  <c r="AF235" i="37"/>
  <c r="AC235" i="37"/>
  <c r="Q235" i="38"/>
  <c r="O233" i="39"/>
  <c r="J233" i="38" s="1"/>
  <c r="AE232" i="37"/>
  <c r="AB232" i="37"/>
  <c r="AH230" i="37"/>
  <c r="AI230" i="37"/>
  <c r="AI229" i="37"/>
  <c r="AH229" i="37"/>
  <c r="K228" i="39"/>
  <c r="K227" i="39"/>
  <c r="AI227" i="37"/>
  <c r="AH227" i="37"/>
  <c r="BV226" i="39"/>
  <c r="AH226" i="37"/>
  <c r="AI226" i="37"/>
  <c r="AE222" i="37"/>
  <c r="AB222" i="37"/>
  <c r="AT219" i="39"/>
  <c r="Y219" i="38" s="1"/>
  <c r="AC219" i="37"/>
  <c r="AF219" i="37"/>
  <c r="Q219" i="38"/>
  <c r="AI219" i="37"/>
  <c r="AH219" i="37"/>
  <c r="BJ218" i="39"/>
  <c r="BZ217" i="39"/>
  <c r="AP216" i="39"/>
  <c r="AI214" i="37"/>
  <c r="AH214" i="37"/>
  <c r="AP213" i="39"/>
  <c r="AE209" i="37"/>
  <c r="AB209" i="37"/>
  <c r="AB208" i="37"/>
  <c r="AE208" i="37"/>
  <c r="AT208" i="39"/>
  <c r="O207" i="39"/>
  <c r="J207" i="38" s="1"/>
  <c r="AI206" i="37"/>
  <c r="AH206" i="37"/>
  <c r="O205" i="39"/>
  <c r="J205" i="38" s="1"/>
  <c r="AC199" i="37"/>
  <c r="AF199" i="37"/>
  <c r="Q199" i="38"/>
  <c r="AP199" i="39"/>
  <c r="BZ195" i="39"/>
  <c r="AU195" i="38" s="1"/>
  <c r="AE195" i="37"/>
  <c r="AB195" i="37"/>
  <c r="AH195" i="37"/>
  <c r="AI195" i="37"/>
  <c r="AC192" i="37"/>
  <c r="AF192" i="37"/>
  <c r="Q192" i="38"/>
  <c r="AP192" i="39"/>
  <c r="AT192" i="39"/>
  <c r="F192" i="37"/>
  <c r="F192" i="38"/>
  <c r="AE191" i="37"/>
  <c r="AB191" i="37"/>
  <c r="BV191" i="39"/>
  <c r="AP187" i="39"/>
  <c r="AF187" i="37"/>
  <c r="AC187" i="37"/>
  <c r="Q187" i="38"/>
  <c r="AT187" i="39"/>
  <c r="Y187" i="38" s="1"/>
  <c r="O179" i="39"/>
  <c r="J179" i="38" s="1"/>
  <c r="AH177" i="37"/>
  <c r="AI177" i="37"/>
  <c r="K177" i="39"/>
  <c r="O177" i="39"/>
  <c r="AE171" i="37"/>
  <c r="AB171" i="37"/>
  <c r="BV171" i="39"/>
  <c r="AH166" i="37"/>
  <c r="AI166" i="37"/>
  <c r="O166" i="39"/>
  <c r="J166" i="38" s="1"/>
  <c r="AB162" i="37"/>
  <c r="AE162" i="37"/>
  <c r="BZ162" i="39"/>
  <c r="AU162" i="38" s="1"/>
  <c r="AH162" i="37"/>
  <c r="AI162" i="37"/>
  <c r="AI159" i="37"/>
  <c r="AH159" i="37"/>
  <c r="AE158" i="37"/>
  <c r="AB158" i="37"/>
  <c r="BV158" i="39"/>
  <c r="BZ158" i="39"/>
  <c r="AU158" i="38" s="1"/>
  <c r="AX158" i="38" s="1"/>
  <c r="AE157" i="37"/>
  <c r="AB157" i="37"/>
  <c r="BV157" i="39"/>
  <c r="BZ157" i="39"/>
  <c r="AU157" i="38" s="1"/>
  <c r="AP149" i="39"/>
  <c r="AC149" i="37"/>
  <c r="AF149" i="37"/>
  <c r="Q149" i="38"/>
  <c r="AC148" i="37"/>
  <c r="AF148" i="37"/>
  <c r="Q148" i="38"/>
  <c r="AB147" i="37"/>
  <c r="AE147" i="37"/>
  <c r="AC145" i="37"/>
  <c r="AF145" i="37"/>
  <c r="Q145" i="38"/>
  <c r="AP145" i="39"/>
  <c r="AT145" i="39"/>
  <c r="Y145" i="38" s="1"/>
  <c r="U138" i="37"/>
  <c r="AF138" i="38"/>
  <c r="BV126" i="39"/>
  <c r="AB126" i="37"/>
  <c r="AE126" i="37"/>
  <c r="BZ126" i="39"/>
  <c r="AU126" i="38" s="1"/>
  <c r="AH109" i="37"/>
  <c r="AI109" i="37"/>
  <c r="K109" i="39"/>
  <c r="O109" i="39"/>
  <c r="J109" i="38" s="1"/>
  <c r="AB108" i="37"/>
  <c r="AE108" i="37"/>
  <c r="AP97" i="39"/>
  <c r="AC97" i="37"/>
  <c r="AF97" i="37"/>
  <c r="Q97" i="38"/>
  <c r="AT97" i="39"/>
  <c r="AE88" i="37"/>
  <c r="AB88" i="37"/>
  <c r="BV88" i="39"/>
  <c r="BZ88" i="39"/>
  <c r="AU88" i="38" s="1"/>
  <c r="F88" i="37"/>
  <c r="AF55" i="37"/>
  <c r="AC55" i="37"/>
  <c r="Q55" i="38"/>
  <c r="AE45" i="37"/>
  <c r="AB45" i="37"/>
  <c r="BZ45" i="39"/>
  <c r="AF14" i="37"/>
  <c r="AC14" i="37"/>
  <c r="Q14" i="38"/>
  <c r="AT14" i="39"/>
  <c r="Y14" i="38" s="1"/>
  <c r="AF6" i="37"/>
  <c r="AC6" i="37"/>
  <c r="Q6" i="38"/>
  <c r="AT6" i="39"/>
  <c r="Y6" i="38" s="1"/>
  <c r="AB431" i="37"/>
  <c r="AE431" i="37"/>
  <c r="AE430" i="37"/>
  <c r="AB430" i="37"/>
  <c r="K430" i="39"/>
  <c r="AC429" i="37"/>
  <c r="AF429" i="37"/>
  <c r="Q429" i="38"/>
  <c r="AH429" i="37"/>
  <c r="AI429" i="37"/>
  <c r="BV428" i="39"/>
  <c r="AT428" i="39"/>
  <c r="Y428" i="38" s="1"/>
  <c r="AB428" i="38" s="1"/>
  <c r="K427" i="39"/>
  <c r="BZ425" i="39"/>
  <c r="AU425" i="38" s="1"/>
  <c r="BJ425" i="39"/>
  <c r="AJ425" i="38" s="1"/>
  <c r="BV424" i="39"/>
  <c r="P421" i="37"/>
  <c r="AQ421" i="38"/>
  <c r="AT421" i="39"/>
  <c r="Y421" i="38" s="1"/>
  <c r="AT419" i="39"/>
  <c r="Y419" i="38" s="1"/>
  <c r="O419" i="39"/>
  <c r="J419" i="38" s="1"/>
  <c r="AE418" i="37"/>
  <c r="AB418" i="37"/>
  <c r="AP418" i="39"/>
  <c r="K418" i="39"/>
  <c r="AT417" i="39"/>
  <c r="Y417" i="38" s="1"/>
  <c r="AF417" i="37"/>
  <c r="AC417" i="37"/>
  <c r="Q417" i="38"/>
  <c r="K417" i="39"/>
  <c r="AC414" i="37"/>
  <c r="AF414" i="37"/>
  <c r="Q414" i="38"/>
  <c r="AE413" i="37"/>
  <c r="AB413" i="37"/>
  <c r="AH413" i="37"/>
  <c r="AI413" i="37"/>
  <c r="AH411" i="37"/>
  <c r="AI411" i="37"/>
  <c r="O410" i="39"/>
  <c r="J410" i="38" s="1"/>
  <c r="AH410" i="37"/>
  <c r="AI410" i="37"/>
  <c r="BZ409" i="39"/>
  <c r="AU409" i="38" s="1"/>
  <c r="BZ408" i="39"/>
  <c r="AC406" i="37"/>
  <c r="AF406" i="37"/>
  <c r="Q406" i="38"/>
  <c r="AB405" i="37"/>
  <c r="AE405" i="37"/>
  <c r="AH405" i="37"/>
  <c r="AI405" i="37"/>
  <c r="AH403" i="37"/>
  <c r="AI403" i="37"/>
  <c r="O402" i="39"/>
  <c r="J402" i="38" s="1"/>
  <c r="AH402" i="37"/>
  <c r="AI402" i="37"/>
  <c r="BZ401" i="39"/>
  <c r="AU401" i="38" s="1"/>
  <c r="AF398" i="37"/>
  <c r="AC398" i="37"/>
  <c r="Q398" i="38"/>
  <c r="AB397" i="37"/>
  <c r="AE397" i="37"/>
  <c r="AC397" i="37"/>
  <c r="AF397" i="37"/>
  <c r="Q397" i="38"/>
  <c r="K397" i="39"/>
  <c r="AE396" i="37"/>
  <c r="AB396" i="37"/>
  <c r="BJ396" i="39"/>
  <c r="AJ396" i="38" s="1"/>
  <c r="BV395" i="39"/>
  <c r="K395" i="39"/>
  <c r="AP392" i="39"/>
  <c r="AF392" i="37"/>
  <c r="AC392" i="37"/>
  <c r="Q392" i="38"/>
  <c r="K391" i="39"/>
  <c r="AH391" i="37"/>
  <c r="AI391" i="37"/>
  <c r="AP390" i="39"/>
  <c r="AH390" i="37"/>
  <c r="AI390" i="37"/>
  <c r="AH389" i="37"/>
  <c r="AI389" i="37"/>
  <c r="BV388" i="39"/>
  <c r="AT388" i="39"/>
  <c r="AH388" i="37"/>
  <c r="AI388" i="37"/>
  <c r="AH386" i="37"/>
  <c r="AI386" i="37"/>
  <c r="AT384" i="39"/>
  <c r="AP382" i="39"/>
  <c r="AH381" i="37"/>
  <c r="AI381" i="37"/>
  <c r="BV380" i="39"/>
  <c r="AT380" i="39"/>
  <c r="Y380" i="38" s="1"/>
  <c r="AH380" i="37"/>
  <c r="AI380" i="37"/>
  <c r="AB379" i="37"/>
  <c r="AE379" i="37"/>
  <c r="BV376" i="39"/>
  <c r="AE376" i="37"/>
  <c r="AB376" i="37"/>
  <c r="BV374" i="39"/>
  <c r="K374" i="39"/>
  <c r="AP372" i="39"/>
  <c r="AH371" i="37"/>
  <c r="AI371" i="37"/>
  <c r="BV370" i="39"/>
  <c r="AE370" i="37"/>
  <c r="AB370" i="37"/>
  <c r="AP370" i="39"/>
  <c r="AT368" i="39"/>
  <c r="Y368" i="38" s="1"/>
  <c r="AH368" i="37"/>
  <c r="AI368" i="37"/>
  <c r="AE366" i="37"/>
  <c r="AB366" i="37"/>
  <c r="AP364" i="39"/>
  <c r="AF364" i="37"/>
  <c r="AC364" i="37"/>
  <c r="Q364" i="38"/>
  <c r="AH364" i="37"/>
  <c r="AI364" i="37"/>
  <c r="K363" i="39"/>
  <c r="AH363" i="37"/>
  <c r="AI363" i="37"/>
  <c r="BV356" i="39"/>
  <c r="AE356" i="37"/>
  <c r="AB356" i="37"/>
  <c r="BZ355" i="39"/>
  <c r="AU355" i="38" s="1"/>
  <c r="BJ355" i="39"/>
  <c r="AJ355" i="38" s="1"/>
  <c r="AT355" i="39"/>
  <c r="BZ354" i="39"/>
  <c r="AU354" i="38" s="1"/>
  <c r="AX354" i="38" s="1"/>
  <c r="AC354" i="37"/>
  <c r="AF354" i="37"/>
  <c r="Q354" i="38"/>
  <c r="BZ353" i="39"/>
  <c r="AE353" i="37"/>
  <c r="AB353" i="37"/>
  <c r="O353" i="39"/>
  <c r="J353" i="38" s="1"/>
  <c r="O351" i="39"/>
  <c r="J351" i="38" s="1"/>
  <c r="AP350" i="39"/>
  <c r="AC350" i="37"/>
  <c r="AF350" i="37"/>
  <c r="Q350" i="38"/>
  <c r="AH350" i="37"/>
  <c r="AI350" i="37"/>
  <c r="BV349" i="39"/>
  <c r="AT349" i="39"/>
  <c r="Y349" i="38" s="1"/>
  <c r="AH346" i="37"/>
  <c r="AI346" i="37"/>
  <c r="BV342" i="39"/>
  <c r="AE342" i="37"/>
  <c r="AB342" i="37"/>
  <c r="AC341" i="37"/>
  <c r="AF341" i="37"/>
  <c r="Q341" i="38"/>
  <c r="BV340" i="39"/>
  <c r="AE340" i="37"/>
  <c r="AB340" i="37"/>
  <c r="AE338" i="37"/>
  <c r="AB338" i="37"/>
  <c r="AT336" i="39"/>
  <c r="Y336" i="38" s="1"/>
  <c r="AI335" i="37"/>
  <c r="AH335" i="37"/>
  <c r="BZ330" i="39"/>
  <c r="AU330" i="38" s="1"/>
  <c r="AX330" i="38" s="1"/>
  <c r="AH330" i="37"/>
  <c r="AI330" i="37"/>
  <c r="AT329" i="39"/>
  <c r="Y329" i="38" s="1"/>
  <c r="AF329" i="37"/>
  <c r="AC329" i="37"/>
  <c r="Q329" i="38"/>
  <c r="AI329" i="37"/>
  <c r="AH329" i="37"/>
  <c r="AP328" i="39"/>
  <c r="AE327" i="37"/>
  <c r="AB327" i="37"/>
  <c r="AT327" i="39"/>
  <c r="Y327" i="38" s="1"/>
  <c r="AP325" i="39"/>
  <c r="O324" i="39"/>
  <c r="J324" i="38" s="1"/>
  <c r="AH324" i="37"/>
  <c r="AI324" i="37"/>
  <c r="AP320" i="39"/>
  <c r="O320" i="39"/>
  <c r="J320" i="38" s="1"/>
  <c r="AE319" i="37"/>
  <c r="AB319" i="37"/>
  <c r="AI317" i="37"/>
  <c r="AH317" i="37"/>
  <c r="AE315" i="37"/>
  <c r="AB315" i="37"/>
  <c r="AT315" i="39"/>
  <c r="AC314" i="37"/>
  <c r="AF314" i="37"/>
  <c r="BZ313" i="39"/>
  <c r="BJ313" i="39"/>
  <c r="AT313" i="39"/>
  <c r="AC311" i="37"/>
  <c r="AF311" i="37"/>
  <c r="Q311" i="38"/>
  <c r="AH311" i="37"/>
  <c r="AI311" i="37"/>
  <c r="O309" i="39"/>
  <c r="J309" i="38" s="1"/>
  <c r="AP306" i="39"/>
  <c r="AH305" i="37"/>
  <c r="AI305" i="37"/>
  <c r="AI303" i="37"/>
  <c r="AH303" i="37"/>
  <c r="AP302" i="39"/>
  <c r="BV301" i="39"/>
  <c r="AH300" i="37"/>
  <c r="AI300" i="37"/>
  <c r="AT298" i="39"/>
  <c r="Y298" i="38" s="1"/>
  <c r="AH298" i="37"/>
  <c r="AI298" i="37"/>
  <c r="BJ297" i="39"/>
  <c r="K297" i="39"/>
  <c r="BV294" i="39"/>
  <c r="BF294" i="39"/>
  <c r="AP294" i="39"/>
  <c r="AE293" i="37"/>
  <c r="AB293" i="37"/>
  <c r="AC293" i="37"/>
  <c r="AF293" i="37"/>
  <c r="Q293" i="38"/>
  <c r="AH292" i="37"/>
  <c r="AI292" i="37"/>
  <c r="AI289" i="37"/>
  <c r="AH289" i="37"/>
  <c r="AI288" i="37"/>
  <c r="AH288" i="37"/>
  <c r="AB284" i="37"/>
  <c r="AE284" i="37"/>
  <c r="AI283" i="37"/>
  <c r="AH283" i="37"/>
  <c r="BV282" i="39"/>
  <c r="AT281" i="39"/>
  <c r="U280" i="37"/>
  <c r="AF280" i="38"/>
  <c r="BV279" i="39"/>
  <c r="AP279" i="39"/>
  <c r="AI261" i="37"/>
  <c r="AH261" i="37"/>
  <c r="BV258" i="39"/>
  <c r="AB258" i="37"/>
  <c r="AE258" i="37"/>
  <c r="K257" i="39"/>
  <c r="AI257" i="37"/>
  <c r="AH257" i="37"/>
  <c r="AH253" i="37"/>
  <c r="AI253" i="37"/>
  <c r="BF252" i="39"/>
  <c r="K245" i="39"/>
  <c r="AF244" i="37"/>
  <c r="AC244" i="37"/>
  <c r="Q244" i="38"/>
  <c r="AC243" i="37"/>
  <c r="AF243" i="37"/>
  <c r="Q243" i="38"/>
  <c r="AE242" i="37"/>
  <c r="AB242" i="37"/>
  <c r="K242" i="37"/>
  <c r="U242" i="38"/>
  <c r="AH240" i="37"/>
  <c r="AI240" i="37"/>
  <c r="AC238" i="37"/>
  <c r="AF238" i="37"/>
  <c r="Q238" i="38"/>
  <c r="AC237" i="37"/>
  <c r="AF237" i="37"/>
  <c r="Q237" i="38"/>
  <c r="AH236" i="37"/>
  <c r="AI236" i="37"/>
  <c r="AC234" i="37"/>
  <c r="AF234" i="37"/>
  <c r="Q234" i="38"/>
  <c r="AE233" i="37"/>
  <c r="AB233" i="37"/>
  <c r="AP233" i="39"/>
  <c r="AB231" i="37"/>
  <c r="AE231" i="37"/>
  <c r="BV229" i="39"/>
  <c r="AC228" i="37"/>
  <c r="AF228" i="37"/>
  <c r="Q228" i="38"/>
  <c r="AB227" i="37"/>
  <c r="AE227" i="37"/>
  <c r="AC226" i="37"/>
  <c r="AF226" i="37"/>
  <c r="Q226" i="38"/>
  <c r="BV225" i="39"/>
  <c r="AP223" i="39"/>
  <c r="AT221" i="39"/>
  <c r="Y221" i="38" s="1"/>
  <c r="AI221" i="37"/>
  <c r="AH221" i="37"/>
  <c r="AP219" i="39"/>
  <c r="K217" i="39"/>
  <c r="AE216" i="37"/>
  <c r="AB216" i="37"/>
  <c r="K216" i="39"/>
  <c r="O214" i="39"/>
  <c r="J214" i="38" s="1"/>
  <c r="AE213" i="37"/>
  <c r="AB213" i="37"/>
  <c r="BF213" i="39"/>
  <c r="BZ211" i="39"/>
  <c r="AU211" i="38" s="1"/>
  <c r="AE211" i="37"/>
  <c r="AB211" i="37"/>
  <c r="AI211" i="37"/>
  <c r="AH211" i="37"/>
  <c r="BZ209" i="39"/>
  <c r="AP209" i="39"/>
  <c r="K209" i="39"/>
  <c r="O206" i="39"/>
  <c r="J206" i="38" s="1"/>
  <c r="AH201" i="37"/>
  <c r="AI201" i="37"/>
  <c r="K201" i="39"/>
  <c r="U192" i="37"/>
  <c r="AF192" i="38"/>
  <c r="F183" i="38"/>
  <c r="BV180" i="39"/>
  <c r="AB180" i="37"/>
  <c r="AE180" i="37"/>
  <c r="BZ180" i="39"/>
  <c r="AU180" i="38" s="1"/>
  <c r="BZ175" i="39"/>
  <c r="AU175" i="38" s="1"/>
  <c r="AE175" i="37"/>
  <c r="AB175" i="37"/>
  <c r="AH175" i="37"/>
  <c r="AI175" i="37"/>
  <c r="AB174" i="37"/>
  <c r="AE174" i="37"/>
  <c r="AH174" i="37"/>
  <c r="AI174" i="37"/>
  <c r="AF173" i="37"/>
  <c r="AC173" i="37"/>
  <c r="Q173" i="38"/>
  <c r="AT166" i="39"/>
  <c r="Y166" i="38" s="1"/>
  <c r="AE161" i="37"/>
  <c r="AB161" i="37"/>
  <c r="BZ161" i="39"/>
  <c r="AU161" i="38" s="1"/>
  <c r="BV161" i="39"/>
  <c r="AH152" i="37"/>
  <c r="AI152" i="37"/>
  <c r="K152" i="39"/>
  <c r="AE150" i="37"/>
  <c r="AB150" i="37"/>
  <c r="AH138" i="37"/>
  <c r="AI138" i="37"/>
  <c r="K138" i="39"/>
  <c r="O138" i="39"/>
  <c r="K136" i="39"/>
  <c r="AH136" i="37"/>
  <c r="AI136" i="37"/>
  <c r="O136" i="39"/>
  <c r="AB135" i="37"/>
  <c r="AE135" i="37"/>
  <c r="AB122" i="37"/>
  <c r="AE122" i="37"/>
  <c r="BV122" i="39"/>
  <c r="AB114" i="37"/>
  <c r="AE114" i="37"/>
  <c r="AE94" i="37"/>
  <c r="AB94" i="37"/>
  <c r="BZ94" i="39"/>
  <c r="AU94" i="38" s="1"/>
  <c r="AE85" i="37"/>
  <c r="AB85" i="37"/>
  <c r="BZ85" i="39"/>
  <c r="AU85" i="38" s="1"/>
  <c r="BF65" i="39"/>
  <c r="BJ65" i="39"/>
  <c r="AJ65" i="38" s="1"/>
  <c r="AH65" i="37"/>
  <c r="AI65" i="37"/>
  <c r="BV63" i="39"/>
  <c r="AE63" i="37"/>
  <c r="AB63" i="37"/>
  <c r="BV56" i="39"/>
  <c r="AB56" i="37"/>
  <c r="AE56" i="37"/>
  <c r="BZ56" i="39"/>
  <c r="AU56" i="38" s="1"/>
  <c r="BF42" i="39"/>
  <c r="BJ42" i="39"/>
  <c r="AJ42" i="38" s="1"/>
  <c r="AB23" i="37"/>
  <c r="AE23" i="37"/>
  <c r="AH20" i="37"/>
  <c r="AI20" i="37"/>
  <c r="O20" i="39"/>
  <c r="J20" i="38" s="1"/>
  <c r="K204" i="39"/>
  <c r="AE202" i="37"/>
  <c r="AB202" i="37"/>
  <c r="O201" i="39"/>
  <c r="J201" i="38" s="1"/>
  <c r="BZ199" i="39"/>
  <c r="AU199" i="38" s="1"/>
  <c r="AC197" i="37"/>
  <c r="AF197" i="37"/>
  <c r="Q197" i="38"/>
  <c r="AE196" i="37"/>
  <c r="AB196" i="37"/>
  <c r="AC196" i="37"/>
  <c r="AF196" i="37"/>
  <c r="Q196" i="38"/>
  <c r="K196" i="39"/>
  <c r="BZ194" i="39"/>
  <c r="AU194" i="38" s="1"/>
  <c r="BZ191" i="39"/>
  <c r="AU191" i="38" s="1"/>
  <c r="AH189" i="37"/>
  <c r="AI189" i="37"/>
  <c r="AB186" i="37"/>
  <c r="AE186" i="37"/>
  <c r="AB182" i="37"/>
  <c r="AE182" i="37"/>
  <c r="BF182" i="39"/>
  <c r="AC182" i="37"/>
  <c r="AF182" i="37"/>
  <c r="Q182" i="38"/>
  <c r="BF180" i="39"/>
  <c r="BJ179" i="39"/>
  <c r="AJ179" i="38" s="1"/>
  <c r="AI176" i="37"/>
  <c r="AH176" i="37"/>
  <c r="AH173" i="37"/>
  <c r="AI173" i="37"/>
  <c r="AF172" i="37"/>
  <c r="AC172" i="37"/>
  <c r="Q172" i="38"/>
  <c r="AH170" i="37"/>
  <c r="AI170" i="37"/>
  <c r="AB168" i="37"/>
  <c r="AE168" i="37"/>
  <c r="AC168" i="37"/>
  <c r="AF168" i="37"/>
  <c r="Q168" i="38"/>
  <c r="AH167" i="37"/>
  <c r="AI167" i="37"/>
  <c r="AP166" i="39"/>
  <c r="K162" i="39"/>
  <c r="AT159" i="39"/>
  <c r="Y159" i="38" s="1"/>
  <c r="AC157" i="37"/>
  <c r="AF157" i="37"/>
  <c r="Q157" i="38"/>
  <c r="AI157" i="37"/>
  <c r="AH157" i="37"/>
  <c r="AC156" i="37"/>
  <c r="AF156" i="37"/>
  <c r="Q156" i="38"/>
  <c r="AE155" i="37"/>
  <c r="AB155" i="37"/>
  <c r="AH154" i="37"/>
  <c r="AI154" i="37"/>
  <c r="BZ152" i="39"/>
  <c r="AU152" i="38" s="1"/>
  <c r="BJ152" i="39"/>
  <c r="AJ152" i="38" s="1"/>
  <c r="AP147" i="39"/>
  <c r="K147" i="39"/>
  <c r="BJ136" i="39"/>
  <c r="AJ136" i="38" s="1"/>
  <c r="AT136" i="39"/>
  <c r="Y136" i="38" s="1"/>
  <c r="BV135" i="39"/>
  <c r="AT132" i="39"/>
  <c r="Y132" i="38" s="1"/>
  <c r="AF132" i="37"/>
  <c r="AC132" i="37"/>
  <c r="Q132" i="38"/>
  <c r="BV131" i="39"/>
  <c r="AB131" i="37"/>
  <c r="AE131" i="37"/>
  <c r="AH131" i="37"/>
  <c r="AI131" i="37"/>
  <c r="BJ129" i="39"/>
  <c r="K128" i="39"/>
  <c r="AB127" i="37"/>
  <c r="AE127" i="37"/>
  <c r="BJ127" i="39"/>
  <c r="AJ127" i="38" s="1"/>
  <c r="AC124" i="37"/>
  <c r="AF124" i="37"/>
  <c r="Q124" i="38"/>
  <c r="BZ120" i="39"/>
  <c r="AU120" i="38" s="1"/>
  <c r="BJ120" i="39"/>
  <c r="AJ120" i="38" s="1"/>
  <c r="AC120" i="37"/>
  <c r="AF120" i="37"/>
  <c r="Q120" i="38"/>
  <c r="AB117" i="37"/>
  <c r="AE117" i="37"/>
  <c r="AT117" i="39"/>
  <c r="Y117" i="38" s="1"/>
  <c r="AH110" i="37"/>
  <c r="AI110" i="37"/>
  <c r="AH108" i="37"/>
  <c r="AI108" i="37"/>
  <c r="AB104" i="37"/>
  <c r="AE104" i="37"/>
  <c r="AB102" i="37"/>
  <c r="AE102" i="37"/>
  <c r="AC101" i="37"/>
  <c r="AF101" i="37"/>
  <c r="Q101" i="38"/>
  <c r="AB99" i="37"/>
  <c r="AE99" i="37"/>
  <c r="AC98" i="37"/>
  <c r="AF98" i="37"/>
  <c r="Q98" i="38"/>
  <c r="K98" i="39"/>
  <c r="AH98" i="37"/>
  <c r="AI98" i="37"/>
  <c r="AT95" i="39"/>
  <c r="Y95" i="38" s="1"/>
  <c r="AE93" i="37"/>
  <c r="AB93" i="37"/>
  <c r="AT86" i="39"/>
  <c r="Y86" i="38" s="1"/>
  <c r="BV85" i="39"/>
  <c r="BF85" i="39"/>
  <c r="AP85" i="39"/>
  <c r="AT82" i="39"/>
  <c r="Y82" i="38" s="1"/>
  <c r="AH82" i="37"/>
  <c r="AI82" i="37"/>
  <c r="AC81" i="37"/>
  <c r="AF81" i="37"/>
  <c r="Q81" i="38"/>
  <c r="BJ79" i="39"/>
  <c r="AJ79" i="38" s="1"/>
  <c r="AT78" i="39"/>
  <c r="Y78" i="38" s="1"/>
  <c r="AE75" i="37"/>
  <c r="AB75" i="37"/>
  <c r="AF75" i="37"/>
  <c r="AC75" i="37"/>
  <c r="Q75" i="38"/>
  <c r="K75" i="39"/>
  <c r="BZ72" i="39"/>
  <c r="AU72" i="38" s="1"/>
  <c r="AX72" i="38" s="1"/>
  <c r="AT72" i="39"/>
  <c r="Y72" i="38" s="1"/>
  <c r="AE67" i="37"/>
  <c r="AB67" i="37"/>
  <c r="AE65" i="37"/>
  <c r="AB65" i="37"/>
  <c r="AF65" i="37"/>
  <c r="AC65" i="37"/>
  <c r="Q65" i="38"/>
  <c r="K65" i="39"/>
  <c r="AC64" i="37"/>
  <c r="AF64" i="37"/>
  <c r="Q64" i="38"/>
  <c r="K62" i="39"/>
  <c r="AH62" i="37"/>
  <c r="AI62" i="37"/>
  <c r="AE61" i="37"/>
  <c r="AB61" i="37"/>
  <c r="AE59" i="37"/>
  <c r="AB59" i="37"/>
  <c r="AF59" i="37"/>
  <c r="AC59" i="37"/>
  <c r="Q59" i="38"/>
  <c r="AC58" i="37"/>
  <c r="AF58" i="37"/>
  <c r="Q58" i="38"/>
  <c r="BF57" i="39"/>
  <c r="AE55" i="37"/>
  <c r="AB55" i="37"/>
  <c r="AP55" i="39"/>
  <c r="BF53" i="39"/>
  <c r="O53" i="39"/>
  <c r="J53" i="38" s="1"/>
  <c r="K51" i="39"/>
  <c r="AH51" i="37"/>
  <c r="AI51" i="37"/>
  <c r="AC49" i="37"/>
  <c r="AF49" i="37"/>
  <c r="Q49" i="38"/>
  <c r="K49" i="39"/>
  <c r="AI49" i="37"/>
  <c r="AH49" i="37"/>
  <c r="AE46" i="37"/>
  <c r="AB46" i="37"/>
  <c r="BV45" i="39"/>
  <c r="BZ44" i="39"/>
  <c r="AU44" i="38" s="1"/>
  <c r="AE42" i="37"/>
  <c r="AB42" i="37"/>
  <c r="K42" i="39"/>
  <c r="AC41" i="37"/>
  <c r="AF41" i="37"/>
  <c r="Q41" i="38"/>
  <c r="AC39" i="37"/>
  <c r="AF39" i="37"/>
  <c r="Q39" i="38"/>
  <c r="O37" i="39"/>
  <c r="AH37" i="37"/>
  <c r="AI37" i="37"/>
  <c r="BJ36" i="39"/>
  <c r="AH30" i="37"/>
  <c r="AI30" i="37"/>
  <c r="AB25" i="37"/>
  <c r="AE25" i="37"/>
  <c r="AE24" i="37"/>
  <c r="AB24" i="37"/>
  <c r="AH24" i="37"/>
  <c r="AI24" i="37"/>
  <c r="BV23" i="39"/>
  <c r="BV22" i="39"/>
  <c r="AE22" i="37"/>
  <c r="AB22" i="37"/>
  <c r="BV21" i="39"/>
  <c r="AC21" i="37"/>
  <c r="AF21" i="37"/>
  <c r="Q21" i="38"/>
  <c r="BJ18" i="39"/>
  <c r="AF18" i="37"/>
  <c r="AC18" i="37"/>
  <c r="Q18" i="38"/>
  <c r="AC17" i="37"/>
  <c r="AF17" i="37"/>
  <c r="Q17" i="38"/>
  <c r="AP14" i="39"/>
  <c r="BV11" i="39"/>
  <c r="BZ10" i="39"/>
  <c r="AF10" i="37"/>
  <c r="AC10" i="37"/>
  <c r="Q10" i="38"/>
  <c r="AB9" i="37"/>
  <c r="AE9" i="37"/>
  <c r="AH8" i="37"/>
  <c r="AI8" i="37"/>
  <c r="AP6" i="39"/>
  <c r="AC204" i="37"/>
  <c r="AF204" i="37"/>
  <c r="Q204" i="38"/>
  <c r="AH198" i="37"/>
  <c r="AI198" i="37"/>
  <c r="AP197" i="39"/>
  <c r="AE193" i="37"/>
  <c r="AB193" i="37"/>
  <c r="AB192" i="37"/>
  <c r="AE192" i="37"/>
  <c r="AH190" i="37"/>
  <c r="AI190" i="37"/>
  <c r="O189" i="39"/>
  <c r="J189" i="38" s="1"/>
  <c r="M189" i="38" s="1"/>
  <c r="AB188" i="37"/>
  <c r="AE188" i="37"/>
  <c r="BV187" i="39"/>
  <c r="AE187" i="37"/>
  <c r="AB187" i="37"/>
  <c r="BZ186" i="39"/>
  <c r="AU186" i="38" s="1"/>
  <c r="AH185" i="37"/>
  <c r="AI185" i="37"/>
  <c r="AT180" i="39"/>
  <c r="Y180" i="38" s="1"/>
  <c r="AC180" i="37"/>
  <c r="AF180" i="37"/>
  <c r="Q180" i="38"/>
  <c r="O180" i="39"/>
  <c r="J180" i="38" s="1"/>
  <c r="AI180" i="37"/>
  <c r="AH180" i="37"/>
  <c r="AF179" i="37"/>
  <c r="AC179" i="37"/>
  <c r="Q179" i="38"/>
  <c r="BJ178" i="39"/>
  <c r="AF176" i="37"/>
  <c r="AC176" i="37"/>
  <c r="Q176" i="38"/>
  <c r="K172" i="37"/>
  <c r="U172" i="38"/>
  <c r="AF167" i="37"/>
  <c r="AC167" i="37"/>
  <c r="Q167" i="38"/>
  <c r="AB166" i="37"/>
  <c r="AE166" i="37"/>
  <c r="AC164" i="37"/>
  <c r="AF164" i="37"/>
  <c r="Q164" i="38"/>
  <c r="AI164" i="37"/>
  <c r="AH164" i="37"/>
  <c r="AF162" i="37"/>
  <c r="AC162" i="37"/>
  <c r="Q162" i="38"/>
  <c r="K160" i="39"/>
  <c r="AH160" i="37"/>
  <c r="AI160" i="37"/>
  <c r="AE159" i="37"/>
  <c r="AB159" i="37"/>
  <c r="AH158" i="37"/>
  <c r="AI158" i="37"/>
  <c r="AE156" i="37"/>
  <c r="AB156" i="37"/>
  <c r="AP156" i="39"/>
  <c r="BV155" i="39"/>
  <c r="K154" i="39"/>
  <c r="AP153" i="39"/>
  <c r="AC153" i="37"/>
  <c r="AF153" i="37"/>
  <c r="Q153" i="38"/>
  <c r="AH150" i="37"/>
  <c r="AI150" i="37"/>
  <c r="BV149" i="39"/>
  <c r="AB149" i="37"/>
  <c r="AE149" i="37"/>
  <c r="AH149" i="37"/>
  <c r="AI149" i="37"/>
  <c r="AE146" i="37"/>
  <c r="AB146" i="37"/>
  <c r="AB144" i="37"/>
  <c r="AE144" i="37"/>
  <c r="AB143" i="37"/>
  <c r="AE143" i="37"/>
  <c r="AE138" i="37"/>
  <c r="AB138" i="37"/>
  <c r="AT138" i="39"/>
  <c r="Y138" i="38" s="1"/>
  <c r="AH137" i="37"/>
  <c r="AI137" i="37"/>
  <c r="AE136" i="37"/>
  <c r="AB136" i="37"/>
  <c r="AE132" i="37"/>
  <c r="AB132" i="37"/>
  <c r="AP131" i="39"/>
  <c r="AC131" i="37"/>
  <c r="AF131" i="37"/>
  <c r="Q131" i="38"/>
  <c r="BV129" i="39"/>
  <c r="AB129" i="37"/>
  <c r="AE129" i="37"/>
  <c r="AB124" i="37"/>
  <c r="AE124" i="37"/>
  <c r="BV123" i="39"/>
  <c r="AB123" i="37"/>
  <c r="AE123" i="37"/>
  <c r="K120" i="39"/>
  <c r="AH120" i="37"/>
  <c r="AI120" i="37"/>
  <c r="AH119" i="37"/>
  <c r="AI119" i="37"/>
  <c r="O118" i="39"/>
  <c r="BZ115" i="39"/>
  <c r="AU115" i="38" s="1"/>
  <c r="AB111" i="37"/>
  <c r="AE111" i="37"/>
  <c r="AH111" i="37"/>
  <c r="AI111" i="37"/>
  <c r="BZ110" i="39"/>
  <c r="AC109" i="37"/>
  <c r="AF109" i="37"/>
  <c r="Q109" i="38"/>
  <c r="O107" i="39"/>
  <c r="J107" i="38" s="1"/>
  <c r="AH107" i="37"/>
  <c r="AI107" i="37"/>
  <c r="AP105" i="39"/>
  <c r="AC105" i="37"/>
  <c r="AF105" i="37"/>
  <c r="Q105" i="38"/>
  <c r="AP99" i="39"/>
  <c r="AC99" i="37"/>
  <c r="AF99" i="37"/>
  <c r="Q99" i="38"/>
  <c r="AH97" i="37"/>
  <c r="AI97" i="37"/>
  <c r="AC94" i="37"/>
  <c r="AF94" i="37"/>
  <c r="Q94" i="38"/>
  <c r="AH93" i="37"/>
  <c r="AI93" i="37"/>
  <c r="AE90" i="37"/>
  <c r="AB90" i="37"/>
  <c r="BJ89" i="39"/>
  <c r="AC88" i="37"/>
  <c r="AF88" i="37"/>
  <c r="Q88" i="38"/>
  <c r="AC87" i="37"/>
  <c r="AF87" i="37"/>
  <c r="Q87" i="38"/>
  <c r="BZ83" i="39"/>
  <c r="AU83" i="38" s="1"/>
  <c r="AE83" i="37"/>
  <c r="AB83" i="37"/>
  <c r="AB82" i="37"/>
  <c r="AE82" i="37"/>
  <c r="AH80" i="37"/>
  <c r="AI80" i="37"/>
  <c r="AE79" i="37"/>
  <c r="AB79" i="37"/>
  <c r="AF77" i="37"/>
  <c r="AC77" i="37"/>
  <c r="Q77" i="38"/>
  <c r="AB76" i="37"/>
  <c r="AE76" i="37"/>
  <c r="AB74" i="37"/>
  <c r="AE74" i="37"/>
  <c r="AH71" i="37"/>
  <c r="AI71" i="37"/>
  <c r="BZ68" i="39"/>
  <c r="AB68" i="37"/>
  <c r="AE68" i="37"/>
  <c r="AH63" i="37"/>
  <c r="AI63" i="37"/>
  <c r="AB58" i="37"/>
  <c r="AE58" i="37"/>
  <c r="AH55" i="37"/>
  <c r="AI55" i="37"/>
  <c r="BV48" i="39"/>
  <c r="AE48" i="37"/>
  <c r="AB48" i="37"/>
  <c r="AC48" i="37"/>
  <c r="AF48" i="37"/>
  <c r="Q48" i="38"/>
  <c r="AH48" i="37"/>
  <c r="AI48" i="37"/>
  <c r="AE47" i="37"/>
  <c r="AB47" i="37"/>
  <c r="AE43" i="37"/>
  <c r="AB43" i="37"/>
  <c r="AP41" i="39"/>
  <c r="AC33" i="37"/>
  <c r="AF33" i="37"/>
  <c r="Q33" i="38"/>
  <c r="AE32" i="37"/>
  <c r="AB32" i="37"/>
  <c r="AB29" i="37"/>
  <c r="AE29" i="37"/>
  <c r="AH28" i="37"/>
  <c r="AI28" i="37"/>
  <c r="BZ26" i="39"/>
  <c r="AU26" i="38" s="1"/>
  <c r="AT26" i="39"/>
  <c r="Y26" i="38" s="1"/>
  <c r="AC23" i="37"/>
  <c r="AF23" i="37"/>
  <c r="Q23" i="38"/>
  <c r="U20" i="37"/>
  <c r="AF20" i="38"/>
  <c r="K19" i="39"/>
  <c r="AH19" i="37"/>
  <c r="AI19" i="37"/>
  <c r="K18" i="39"/>
  <c r="AH18" i="37"/>
  <c r="AI18" i="37"/>
  <c r="AB13" i="37"/>
  <c r="AE13" i="37"/>
  <c r="AE12" i="37"/>
  <c r="AB12" i="37"/>
  <c r="AT12" i="39"/>
  <c r="AF12" i="37"/>
  <c r="AC12" i="37"/>
  <c r="Q12" i="38"/>
  <c r="AB7" i="37"/>
  <c r="AE7" i="37"/>
  <c r="AB5" i="37"/>
  <c r="AE5" i="37"/>
  <c r="AC5" i="37"/>
  <c r="AF5" i="37"/>
  <c r="Q5" i="38"/>
  <c r="AH4" i="37"/>
  <c r="AI4" i="37"/>
  <c r="AC122" i="37"/>
  <c r="AF122" i="37"/>
  <c r="Q122" i="38"/>
  <c r="AB119" i="37"/>
  <c r="AE119" i="37"/>
  <c r="BZ118" i="39"/>
  <c r="AB118" i="37"/>
  <c r="AE118" i="37"/>
  <c r="AH116" i="37"/>
  <c r="AI116" i="37"/>
  <c r="AP115" i="39"/>
  <c r="AC115" i="37"/>
  <c r="AF115" i="37"/>
  <c r="Q115" i="38"/>
  <c r="AH113" i="37"/>
  <c r="AI113" i="37"/>
  <c r="J111" i="38"/>
  <c r="AB107" i="37"/>
  <c r="AE107" i="37"/>
  <c r="AC106" i="37"/>
  <c r="AF106" i="37"/>
  <c r="Q106" i="38"/>
  <c r="K106" i="39"/>
  <c r="AH106" i="37"/>
  <c r="AI106" i="37"/>
  <c r="AB103" i="37"/>
  <c r="AE103" i="37"/>
  <c r="AC100" i="37"/>
  <c r="AF100" i="37"/>
  <c r="Q100" i="38"/>
  <c r="AE91" i="37"/>
  <c r="AB91" i="37"/>
  <c r="AT91" i="39"/>
  <c r="Y91" i="38" s="1"/>
  <c r="AC91" i="37"/>
  <c r="AF91" i="37"/>
  <c r="Q91" i="38"/>
  <c r="AC89" i="37"/>
  <c r="AF89" i="37"/>
  <c r="Q89" i="38"/>
  <c r="AH88" i="37"/>
  <c r="AI88" i="37"/>
  <c r="AH87" i="37"/>
  <c r="AI87" i="37"/>
  <c r="AH81" i="37"/>
  <c r="AI81" i="37"/>
  <c r="AC76" i="37"/>
  <c r="AF76" i="37"/>
  <c r="Q76" i="38"/>
  <c r="AQ74" i="38"/>
  <c r="K70" i="39"/>
  <c r="AH70" i="37"/>
  <c r="AI70" i="37"/>
  <c r="AC62" i="37"/>
  <c r="AF62" i="37"/>
  <c r="Q62" i="38"/>
  <c r="AH61" i="37"/>
  <c r="AI61" i="37"/>
  <c r="AT60" i="39"/>
  <c r="AC60" i="37"/>
  <c r="AF60" i="37"/>
  <c r="Q60" i="38"/>
  <c r="AE53" i="37"/>
  <c r="AB53" i="37"/>
  <c r="AH53" i="37"/>
  <c r="AI53" i="37"/>
  <c r="BV52" i="39"/>
  <c r="AE52" i="37"/>
  <c r="AB52" i="37"/>
  <c r="AH52" i="37"/>
  <c r="AI52" i="37"/>
  <c r="AE49" i="37"/>
  <c r="AB49" i="37"/>
  <c r="AH46" i="37"/>
  <c r="AI46" i="37"/>
  <c r="BV36" i="39"/>
  <c r="AE36" i="37"/>
  <c r="AB36" i="37"/>
  <c r="F34" i="38"/>
  <c r="AT30" i="39"/>
  <c r="Y30" i="38" s="1"/>
  <c r="AF30" i="37"/>
  <c r="AC30" i="37"/>
  <c r="Q30" i="38"/>
  <c r="AT27" i="39"/>
  <c r="AC27" i="37"/>
  <c r="AF27" i="37"/>
  <c r="Q27" i="38"/>
  <c r="AH27" i="37"/>
  <c r="AI27" i="37"/>
  <c r="AF24" i="37"/>
  <c r="AC24" i="37"/>
  <c r="Q24" i="38"/>
  <c r="AH16" i="37"/>
  <c r="AI16" i="37"/>
  <c r="AB15" i="37"/>
  <c r="AE15" i="37"/>
  <c r="AH12" i="37"/>
  <c r="AI12" i="37"/>
  <c r="AF8" i="37"/>
  <c r="AC8" i="37"/>
  <c r="Q8" i="38"/>
  <c r="AH5" i="37"/>
  <c r="AI5" i="37"/>
  <c r="AE4" i="37"/>
  <c r="AB4" i="37"/>
  <c r="AE204" i="37"/>
  <c r="AB204" i="37"/>
  <c r="BZ201" i="39"/>
  <c r="AE200" i="37"/>
  <c r="AB200" i="37"/>
  <c r="AC198" i="37"/>
  <c r="AF198" i="37"/>
  <c r="Q198" i="38"/>
  <c r="BV197" i="39"/>
  <c r="BV195" i="39"/>
  <c r="BJ194" i="39"/>
  <c r="AJ194" i="38" s="1"/>
  <c r="AC190" i="37"/>
  <c r="AF190" i="37"/>
  <c r="Q190" i="38"/>
  <c r="AE189" i="37"/>
  <c r="AB189" i="37"/>
  <c r="AF189" i="37"/>
  <c r="AC189" i="37"/>
  <c r="BZ185" i="39"/>
  <c r="AE183" i="37"/>
  <c r="AB183" i="37"/>
  <c r="BZ182" i="39"/>
  <c r="AU182" i="38" s="1"/>
  <c r="AX182" i="38" s="1"/>
  <c r="AE181" i="37"/>
  <c r="AB181" i="37"/>
  <c r="K181" i="39"/>
  <c r="K179" i="39"/>
  <c r="AT178" i="39"/>
  <c r="AF177" i="37"/>
  <c r="AC177" i="37"/>
  <c r="Q177" i="38"/>
  <c r="BZ176" i="39"/>
  <c r="AU176" i="38" s="1"/>
  <c r="BJ176" i="39"/>
  <c r="AJ176" i="38" s="1"/>
  <c r="AF175" i="37"/>
  <c r="AC175" i="37"/>
  <c r="Q175" i="38"/>
  <c r="O175" i="39"/>
  <c r="J175" i="38" s="1"/>
  <c r="M175" i="38" s="1"/>
  <c r="BV174" i="39"/>
  <c r="AC174" i="37"/>
  <c r="AF174" i="37"/>
  <c r="Q174" i="38"/>
  <c r="K174" i="39"/>
  <c r="BZ171" i="39"/>
  <c r="AU171" i="38" s="1"/>
  <c r="BZ170" i="39"/>
  <c r="BJ169" i="39"/>
  <c r="AF169" i="37"/>
  <c r="AC169" i="37"/>
  <c r="Q169" i="38"/>
  <c r="AE167" i="37"/>
  <c r="AB167" i="37"/>
  <c r="BF167" i="39"/>
  <c r="AT160" i="39"/>
  <c r="Y160" i="38" s="1"/>
  <c r="BF156" i="39"/>
  <c r="K155" i="39"/>
  <c r="AC154" i="37"/>
  <c r="AF154" i="37"/>
  <c r="Q154" i="38"/>
  <c r="AI151" i="37"/>
  <c r="AH151" i="37"/>
  <c r="AB148" i="37"/>
  <c r="AE148" i="37"/>
  <c r="BJ146" i="39"/>
  <c r="AC146" i="37"/>
  <c r="AF146" i="37"/>
  <c r="Q146" i="38"/>
  <c r="AH146" i="37"/>
  <c r="AI146" i="37"/>
  <c r="O145" i="39"/>
  <c r="AC144" i="37"/>
  <c r="AF144" i="37"/>
  <c r="Q144" i="38"/>
  <c r="BZ141" i="39"/>
  <c r="AU141" i="38" s="1"/>
  <c r="AC141" i="37"/>
  <c r="AF141" i="37"/>
  <c r="Q141" i="38"/>
  <c r="AB139" i="37"/>
  <c r="AE139" i="37"/>
  <c r="BV137" i="39"/>
  <c r="AB137" i="37"/>
  <c r="AE137" i="37"/>
  <c r="AC135" i="37"/>
  <c r="AF135" i="37"/>
  <c r="Q135" i="38"/>
  <c r="O135" i="39"/>
  <c r="J135" i="38" s="1"/>
  <c r="AH134" i="37"/>
  <c r="AI134" i="37"/>
  <c r="AH123" i="37"/>
  <c r="AI123" i="37"/>
  <c r="K122" i="39"/>
  <c r="AH122" i="37"/>
  <c r="AI122" i="37"/>
  <c r="BZ119" i="39"/>
  <c r="AU119" i="38" s="1"/>
  <c r="AC119" i="37"/>
  <c r="AF119" i="37"/>
  <c r="Q119" i="38"/>
  <c r="O116" i="39"/>
  <c r="J116" i="38" s="1"/>
  <c r="AH115" i="37"/>
  <c r="AI115" i="37"/>
  <c r="O110" i="39"/>
  <c r="AC108" i="37"/>
  <c r="AF108" i="37"/>
  <c r="Q108" i="38"/>
  <c r="AP107" i="39"/>
  <c r="AC107" i="37"/>
  <c r="AF107" i="37"/>
  <c r="Q107" i="38"/>
  <c r="AT105" i="39"/>
  <c r="AH105" i="37"/>
  <c r="AI105" i="37"/>
  <c r="BJ104" i="39"/>
  <c r="AB98" i="37"/>
  <c r="AE98" i="37"/>
  <c r="BF97" i="39"/>
  <c r="AC96" i="37"/>
  <c r="AF96" i="37"/>
  <c r="Q96" i="38"/>
  <c r="BV91" i="39"/>
  <c r="AH91" i="37"/>
  <c r="AI91" i="37"/>
  <c r="AC90" i="37"/>
  <c r="AF90" i="37"/>
  <c r="Q90" i="38"/>
  <c r="AE89" i="37"/>
  <c r="AB89" i="37"/>
  <c r="O88" i="39"/>
  <c r="AE87" i="37"/>
  <c r="AB87" i="37"/>
  <c r="BJ87" i="39"/>
  <c r="AJ87" i="38" s="1"/>
  <c r="AE86" i="37"/>
  <c r="AB86" i="37"/>
  <c r="O82" i="39"/>
  <c r="J82" i="38" s="1"/>
  <c r="O81" i="39"/>
  <c r="J81" i="38" s="1"/>
  <c r="BJ77" i="39"/>
  <c r="AJ77" i="38" s="1"/>
  <c r="AP76" i="39"/>
  <c r="AH74" i="37"/>
  <c r="AI74" i="37"/>
  <c r="BF73" i="39"/>
  <c r="O72" i="39"/>
  <c r="J72" i="38" s="1"/>
  <c r="BZ67" i="39"/>
  <c r="AU67" i="38" s="1"/>
  <c r="AF67" i="37"/>
  <c r="AC67" i="37"/>
  <c r="Q67" i="38"/>
  <c r="AB62" i="37"/>
  <c r="AE62" i="37"/>
  <c r="AH56" i="37"/>
  <c r="AI56" i="37"/>
  <c r="AH54" i="37"/>
  <c r="AI54" i="37"/>
  <c r="BV53" i="39"/>
  <c r="K52" i="39"/>
  <c r="AC51" i="37"/>
  <c r="AF51" i="37"/>
  <c r="Q51" i="38"/>
  <c r="BZ49" i="39"/>
  <c r="O45" i="39"/>
  <c r="J45" i="38" s="1"/>
  <c r="AH45" i="37"/>
  <c r="AI45" i="37"/>
  <c r="BJ44" i="39"/>
  <c r="AJ44" i="38" s="1"/>
  <c r="BF40" i="39"/>
  <c r="O40" i="39"/>
  <c r="AH40" i="37"/>
  <c r="AI40" i="37"/>
  <c r="AB39" i="37"/>
  <c r="AE39" i="37"/>
  <c r="AH38" i="37"/>
  <c r="AI38" i="37"/>
  <c r="AP36" i="39"/>
  <c r="AF36" i="37"/>
  <c r="AC36" i="37"/>
  <c r="Q36" i="38"/>
  <c r="AE34" i="37"/>
  <c r="AB34" i="37"/>
  <c r="BJ30" i="39"/>
  <c r="AJ30" i="38" s="1"/>
  <c r="K29" i="39"/>
  <c r="AH29" i="37"/>
  <c r="AI29" i="37"/>
  <c r="AF28" i="37"/>
  <c r="AC28" i="37"/>
  <c r="Q28" i="38"/>
  <c r="BZ27" i="39"/>
  <c r="AB27" i="37"/>
  <c r="AE27" i="37"/>
  <c r="O27" i="39"/>
  <c r="BF19" i="39"/>
  <c r="AF16" i="37"/>
  <c r="AC16" i="37"/>
  <c r="Q16" i="38"/>
  <c r="AH13" i="37"/>
  <c r="AI13" i="37"/>
  <c r="BZ12" i="39"/>
  <c r="BF11" i="39"/>
  <c r="AT8" i="39"/>
  <c r="Y8" i="38" s="1"/>
  <c r="AH7" i="37"/>
  <c r="AI7" i="37"/>
  <c r="AT5" i="39"/>
  <c r="Y5" i="38" s="1"/>
  <c r="K5" i="39"/>
  <c r="BZ4" i="39"/>
  <c r="BV4" i="39"/>
  <c r="O4" i="39"/>
  <c r="J4" i="38" s="1"/>
  <c r="AH203" i="37"/>
  <c r="AI203" i="37"/>
  <c r="AT195" i="39"/>
  <c r="Y195" i="38" s="1"/>
  <c r="AC195" i="37"/>
  <c r="AF195" i="37"/>
  <c r="Q195" i="38"/>
  <c r="AF194" i="37"/>
  <c r="AC194" i="37"/>
  <c r="Q194" i="38"/>
  <c r="AJ193" i="38"/>
  <c r="AH187" i="37"/>
  <c r="AI187" i="37"/>
  <c r="AF183" i="37"/>
  <c r="AC183" i="37"/>
  <c r="Q183" i="38"/>
  <c r="AH183" i="37"/>
  <c r="AI183" i="37"/>
  <c r="AF181" i="37"/>
  <c r="AC181" i="37"/>
  <c r="Q181" i="38"/>
  <c r="AH178" i="37"/>
  <c r="AI178" i="37"/>
  <c r="AE173" i="37"/>
  <c r="AB173" i="37"/>
  <c r="AB172" i="37"/>
  <c r="AE172" i="37"/>
  <c r="AH165" i="37"/>
  <c r="AI165" i="37"/>
  <c r="AB160" i="37"/>
  <c r="AE160" i="37"/>
  <c r="AB154" i="37"/>
  <c r="AE154" i="37"/>
  <c r="AB151" i="37"/>
  <c r="AE151" i="37"/>
  <c r="AF150" i="37"/>
  <c r="AC150" i="37"/>
  <c r="Q150" i="38"/>
  <c r="AB145" i="37"/>
  <c r="AE145" i="37"/>
  <c r="AH143" i="37"/>
  <c r="AI143" i="37"/>
  <c r="BZ142" i="39"/>
  <c r="AU142" i="38" s="1"/>
  <c r="AB142" i="37"/>
  <c r="AE142" i="37"/>
  <c r="AE140" i="37"/>
  <c r="AB140" i="37"/>
  <c r="AC138" i="37"/>
  <c r="AF138" i="37"/>
  <c r="Q138" i="38"/>
  <c r="AE130" i="37"/>
  <c r="AB130" i="37"/>
  <c r="AE128" i="37"/>
  <c r="AB128" i="37"/>
  <c r="AP123" i="39"/>
  <c r="AC123" i="37"/>
  <c r="AF123" i="37"/>
  <c r="Q123" i="38"/>
  <c r="AC121" i="37"/>
  <c r="AF121" i="37"/>
  <c r="Q121" i="38"/>
  <c r="AB115" i="37"/>
  <c r="AE115" i="37"/>
  <c r="AC112" i="37"/>
  <c r="AF112" i="37"/>
  <c r="Q112" i="38"/>
  <c r="AC103" i="37"/>
  <c r="AF103" i="37"/>
  <c r="Q103" i="38"/>
  <c r="AE95" i="37"/>
  <c r="AB95" i="37"/>
  <c r="AH92" i="37"/>
  <c r="AI92" i="37"/>
  <c r="BZ91" i="39"/>
  <c r="AU91" i="38" s="1"/>
  <c r="AH83" i="37"/>
  <c r="AI83" i="37"/>
  <c r="AE81" i="37"/>
  <c r="AB81" i="37"/>
  <c r="AB78" i="37"/>
  <c r="AE78" i="37"/>
  <c r="AH78" i="37"/>
  <c r="AI78" i="37"/>
  <c r="AE77" i="37"/>
  <c r="AB77" i="37"/>
  <c r="AT74" i="39"/>
  <c r="AC74" i="37"/>
  <c r="AF74" i="37"/>
  <c r="Q74" i="38"/>
  <c r="AH73" i="37"/>
  <c r="AI73" i="37"/>
  <c r="AB70" i="37"/>
  <c r="AE70" i="37"/>
  <c r="AT68" i="39"/>
  <c r="AC68" i="37"/>
  <c r="AF68" i="37"/>
  <c r="Q68" i="38"/>
  <c r="AH68" i="37"/>
  <c r="AI68" i="37"/>
  <c r="AH67" i="37"/>
  <c r="AI67" i="37"/>
  <c r="AF61" i="37"/>
  <c r="AC61" i="37"/>
  <c r="Q61" i="38"/>
  <c r="AH57" i="37"/>
  <c r="AI57" i="37"/>
  <c r="BJ56" i="39"/>
  <c r="AJ56" i="38" s="1"/>
  <c r="AE54" i="37"/>
  <c r="AB54" i="37"/>
  <c r="AC54" i="37"/>
  <c r="AF54" i="37"/>
  <c r="Q54" i="38"/>
  <c r="F54" i="38"/>
  <c r="AC53" i="37"/>
  <c r="AF53" i="37"/>
  <c r="Q53" i="38"/>
  <c r="AE51" i="37"/>
  <c r="AB51" i="37"/>
  <c r="AE50" i="37"/>
  <c r="AB50" i="37"/>
  <c r="AC45" i="37"/>
  <c r="AF45" i="37"/>
  <c r="Q45" i="38"/>
  <c r="AC44" i="37"/>
  <c r="AF44" i="37"/>
  <c r="Q44" i="38"/>
  <c r="AC40" i="37"/>
  <c r="AF40" i="37"/>
  <c r="Q40" i="38"/>
  <c r="AH36" i="37"/>
  <c r="AI36" i="37"/>
  <c r="K35" i="39"/>
  <c r="AH35" i="37"/>
  <c r="AI35" i="37"/>
  <c r="AH34" i="37"/>
  <c r="AI34" i="37"/>
  <c r="AH32" i="37"/>
  <c r="AI32" i="37"/>
  <c r="AH31" i="37"/>
  <c r="AI31" i="37"/>
  <c r="AB17" i="37"/>
  <c r="AE17" i="37"/>
  <c r="AH17" i="37"/>
  <c r="AI17" i="37"/>
  <c r="AH15" i="37"/>
  <c r="AI15" i="37"/>
  <c r="AH10" i="37"/>
  <c r="AI10" i="37"/>
  <c r="AC9" i="37"/>
  <c r="AF9" i="37"/>
  <c r="Q9" i="38"/>
  <c r="AH6" i="37"/>
  <c r="AI6" i="37"/>
  <c r="AF128" i="37"/>
  <c r="AC128" i="37"/>
  <c r="Q128" i="38"/>
  <c r="AH127" i="37"/>
  <c r="AI127" i="37"/>
  <c r="AH126" i="37"/>
  <c r="AI126" i="37"/>
  <c r="AH124" i="37"/>
  <c r="AI124" i="37"/>
  <c r="AH121" i="37"/>
  <c r="AI121" i="37"/>
  <c r="AP118" i="39"/>
  <c r="AC118" i="37"/>
  <c r="AF118" i="37"/>
  <c r="Q118" i="38"/>
  <c r="AH118" i="37"/>
  <c r="AI118" i="37"/>
  <c r="AH117" i="37"/>
  <c r="AI117" i="37"/>
  <c r="AH114" i="37"/>
  <c r="AI114" i="37"/>
  <c r="AP113" i="39"/>
  <c r="AC113" i="37"/>
  <c r="AF113" i="37"/>
  <c r="Q113" i="38"/>
  <c r="AB110" i="37"/>
  <c r="AE110" i="37"/>
  <c r="AB106" i="37"/>
  <c r="AE106" i="37"/>
  <c r="AC104" i="37"/>
  <c r="AF104" i="37"/>
  <c r="Q104" i="38"/>
  <c r="AH103" i="37"/>
  <c r="AI103" i="37"/>
  <c r="AE97" i="37"/>
  <c r="AB97" i="37"/>
  <c r="U96" i="37"/>
  <c r="AF96" i="38"/>
  <c r="K96" i="39"/>
  <c r="AH96" i="37"/>
  <c r="AI96" i="37"/>
  <c r="AI94" i="37"/>
  <c r="AH94" i="37"/>
  <c r="AC93" i="37"/>
  <c r="AF93" i="37"/>
  <c r="Q93" i="38"/>
  <c r="AE92" i="37"/>
  <c r="AB92" i="37"/>
  <c r="AT89" i="39"/>
  <c r="AH89" i="37"/>
  <c r="AI89" i="37"/>
  <c r="AI86" i="37"/>
  <c r="AH86" i="37"/>
  <c r="AH85" i="37"/>
  <c r="AI85" i="37"/>
  <c r="AC83" i="37"/>
  <c r="AF83" i="37"/>
  <c r="Q83" i="38"/>
  <c r="AB80" i="37"/>
  <c r="AE80" i="37"/>
  <c r="AC79" i="37"/>
  <c r="AF79" i="37"/>
  <c r="Q79" i="38"/>
  <c r="AH79" i="37"/>
  <c r="AI79" i="37"/>
  <c r="AE73" i="37"/>
  <c r="AB73" i="37"/>
  <c r="AH72" i="37"/>
  <c r="AI72" i="37"/>
  <c r="AP71" i="39"/>
  <c r="AF71" i="37"/>
  <c r="AC71" i="37"/>
  <c r="Q71" i="38"/>
  <c r="AC70" i="37"/>
  <c r="AF70" i="37"/>
  <c r="Q70" i="38"/>
  <c r="AE69" i="37"/>
  <c r="AB69" i="37"/>
  <c r="AF69" i="37"/>
  <c r="AC69" i="37"/>
  <c r="Q69" i="38"/>
  <c r="AC66" i="37"/>
  <c r="AF66" i="37"/>
  <c r="Q66" i="38"/>
  <c r="AP63" i="39"/>
  <c r="AF63" i="37"/>
  <c r="AC63" i="37"/>
  <c r="Q63" i="38"/>
  <c r="BV60" i="39"/>
  <c r="AB60" i="37"/>
  <c r="AE60" i="37"/>
  <c r="AF59" i="38"/>
  <c r="AF57" i="37"/>
  <c r="AC57" i="37"/>
  <c r="Q57" i="38"/>
  <c r="AP56" i="39"/>
  <c r="AC56" i="37"/>
  <c r="AF56" i="37"/>
  <c r="Q56" i="38"/>
  <c r="AC46" i="37"/>
  <c r="AF46" i="37"/>
  <c r="Q46" i="38"/>
  <c r="AC43" i="37"/>
  <c r="AF43" i="37"/>
  <c r="Q43" i="38"/>
  <c r="AH39" i="37"/>
  <c r="AI39" i="37"/>
  <c r="AC35" i="37"/>
  <c r="AF35" i="37"/>
  <c r="Q35" i="38"/>
  <c r="BV33" i="39"/>
  <c r="AB33" i="37"/>
  <c r="AE33" i="37"/>
  <c r="AP31" i="39"/>
  <c r="AC31" i="37"/>
  <c r="AF31" i="37"/>
  <c r="Q31" i="38"/>
  <c r="AE26" i="37"/>
  <c r="AB26" i="37"/>
  <c r="AC25" i="37"/>
  <c r="AF25" i="37"/>
  <c r="Q25" i="38"/>
  <c r="AH22" i="37"/>
  <c r="AI22" i="37"/>
  <c r="BV20" i="39"/>
  <c r="AE20" i="37"/>
  <c r="AB20" i="37"/>
  <c r="AP20" i="39"/>
  <c r="AF20" i="37"/>
  <c r="AC20" i="37"/>
  <c r="Q20" i="38"/>
  <c r="AE18" i="37"/>
  <c r="AB18" i="37"/>
  <c r="AE16" i="37"/>
  <c r="AB16" i="37"/>
  <c r="AC15" i="37"/>
  <c r="AF15" i="37"/>
  <c r="Q15" i="38"/>
  <c r="AE14" i="37"/>
  <c r="AB14" i="37"/>
  <c r="AH14" i="37"/>
  <c r="AI14" i="37"/>
  <c r="AC13" i="37"/>
  <c r="AF13" i="37"/>
  <c r="Q13" i="38"/>
  <c r="AC11" i="37"/>
  <c r="AF11" i="37"/>
  <c r="Q11" i="38"/>
  <c r="AH9" i="37"/>
  <c r="AI9" i="37"/>
  <c r="AC7" i="37"/>
  <c r="AF7" i="37"/>
  <c r="Q7" i="38"/>
  <c r="O5" i="39"/>
  <c r="J5" i="38" s="1"/>
  <c r="AP203" i="39"/>
  <c r="AF202" i="37"/>
  <c r="AC202" i="37"/>
  <c r="Q202" i="38"/>
  <c r="O202" i="39"/>
  <c r="J202" i="38" s="1"/>
  <c r="M202" i="38" s="1"/>
  <c r="AI202" i="37"/>
  <c r="AH202" i="37"/>
  <c r="AC201" i="37"/>
  <c r="AF201" i="37"/>
  <c r="Q201" i="38"/>
  <c r="AH200" i="37"/>
  <c r="AI200" i="37"/>
  <c r="AT199" i="39"/>
  <c r="Y199" i="38" s="1"/>
  <c r="AH199" i="37"/>
  <c r="AI199" i="37"/>
  <c r="AE198" i="37"/>
  <c r="AB198" i="37"/>
  <c r="AT197" i="39"/>
  <c r="Y197" i="38" s="1"/>
  <c r="AH197" i="37"/>
  <c r="AI197" i="37"/>
  <c r="BV193" i="39"/>
  <c r="AT193" i="39"/>
  <c r="AH193" i="37"/>
  <c r="AI193" i="37"/>
  <c r="AH192" i="37"/>
  <c r="AI192" i="37"/>
  <c r="AT191" i="39"/>
  <c r="Y191" i="38" s="1"/>
  <c r="AB190" i="37"/>
  <c r="AE190" i="37"/>
  <c r="BJ190" i="39"/>
  <c r="AJ190" i="38" s="1"/>
  <c r="K188" i="39"/>
  <c r="BJ187" i="39"/>
  <c r="AJ187" i="38" s="1"/>
  <c r="AC186" i="37"/>
  <c r="AF186" i="37"/>
  <c r="Q186" i="38"/>
  <c r="K186" i="39"/>
  <c r="AH186" i="37"/>
  <c r="AI186" i="37"/>
  <c r="AF185" i="37"/>
  <c r="AC185" i="37"/>
  <c r="Q185" i="38"/>
  <c r="AT184" i="39"/>
  <c r="Y184" i="38" s="1"/>
  <c r="AB184" i="38" s="1"/>
  <c r="BF183" i="39"/>
  <c r="AE179" i="37"/>
  <c r="AB179" i="37"/>
  <c r="AB178" i="37"/>
  <c r="AE178" i="37"/>
  <c r="O176" i="39"/>
  <c r="AH172" i="37"/>
  <c r="AI172" i="37"/>
  <c r="AF171" i="37"/>
  <c r="AC171" i="37"/>
  <c r="Q171" i="38"/>
  <c r="O171" i="39"/>
  <c r="J171" i="38" s="1"/>
  <c r="AH171" i="37"/>
  <c r="AI171" i="37"/>
  <c r="AC170" i="37"/>
  <c r="AF170" i="37"/>
  <c r="Q170" i="38"/>
  <c r="AH169" i="37"/>
  <c r="AI169" i="37"/>
  <c r="K166" i="39"/>
  <c r="BF164" i="39"/>
  <c r="AT163" i="39"/>
  <c r="Y163" i="38" s="1"/>
  <c r="O159" i="39"/>
  <c r="J159" i="38" s="1"/>
  <c r="K157" i="39"/>
  <c r="AI156" i="37"/>
  <c r="AH156" i="37"/>
  <c r="AC155" i="37"/>
  <c r="AF155" i="37"/>
  <c r="Q155" i="38"/>
  <c r="O153" i="39"/>
  <c r="J153" i="38" s="1"/>
  <c r="AC152" i="37"/>
  <c r="AF152" i="37"/>
  <c r="Q152" i="38"/>
  <c r="AC151" i="37"/>
  <c r="AF151" i="37"/>
  <c r="Q151" i="38"/>
  <c r="BV150" i="39"/>
  <c r="AP148" i="39"/>
  <c r="BV147" i="39"/>
  <c r="AC143" i="37"/>
  <c r="AF143" i="37"/>
  <c r="Q143" i="38"/>
  <c r="AC142" i="37"/>
  <c r="AF142" i="37"/>
  <c r="AT140" i="39"/>
  <c r="Y140" i="38" s="1"/>
  <c r="AF140" i="37"/>
  <c r="AC140" i="37"/>
  <c r="Q140" i="38"/>
  <c r="AH140" i="37"/>
  <c r="AI140" i="37"/>
  <c r="O139" i="39"/>
  <c r="J139" i="38" s="1"/>
  <c r="AH139" i="37"/>
  <c r="AI139" i="37"/>
  <c r="BZ138" i="39"/>
  <c r="AU138" i="38" s="1"/>
  <c r="BF135" i="39"/>
  <c r="AP134" i="39"/>
  <c r="AC134" i="37"/>
  <c r="AF134" i="37"/>
  <c r="Q134" i="38"/>
  <c r="BZ132" i="39"/>
  <c r="AU132" i="38" s="1"/>
  <c r="AX132" i="38" s="1"/>
  <c r="AF130" i="37"/>
  <c r="AC130" i="37"/>
  <c r="Q130" i="38"/>
  <c r="AT128" i="39"/>
  <c r="AC127" i="37"/>
  <c r="AF127" i="37"/>
  <c r="Q127" i="38"/>
  <c r="O127" i="39"/>
  <c r="O126" i="39"/>
  <c r="J126" i="38" s="1"/>
  <c r="K125" i="39"/>
  <c r="AH125" i="37"/>
  <c r="AI125" i="37"/>
  <c r="BV121" i="39"/>
  <c r="AB121" i="37"/>
  <c r="AE121" i="37"/>
  <c r="U120" i="38"/>
  <c r="AB116" i="37"/>
  <c r="AE116" i="37"/>
  <c r="AT116" i="39"/>
  <c r="Y116" i="38" s="1"/>
  <c r="AC116" i="37"/>
  <c r="AF116" i="37"/>
  <c r="Q116" i="38"/>
  <c r="K114" i="39"/>
  <c r="AB112" i="37"/>
  <c r="AE112" i="37"/>
  <c r="K112" i="39"/>
  <c r="AH112" i="37"/>
  <c r="AI112" i="37"/>
  <c r="AC111" i="37"/>
  <c r="AF111" i="37"/>
  <c r="Q111" i="38"/>
  <c r="BJ105" i="39"/>
  <c r="AT104" i="39"/>
  <c r="BZ103" i="39"/>
  <c r="O103" i="39"/>
  <c r="AB101" i="37"/>
  <c r="AE101" i="37"/>
  <c r="AH101" i="37"/>
  <c r="AI101" i="37"/>
  <c r="AB100" i="37"/>
  <c r="AE100" i="37"/>
  <c r="AH100" i="37"/>
  <c r="AI100" i="37"/>
  <c r="BV97" i="39"/>
  <c r="AE96" i="37"/>
  <c r="AB96" i="37"/>
  <c r="BF92" i="39"/>
  <c r="AH90" i="37"/>
  <c r="AI90" i="37"/>
  <c r="O89" i="39"/>
  <c r="O87" i="39"/>
  <c r="O86" i="39"/>
  <c r="J86" i="38" s="1"/>
  <c r="O85" i="39"/>
  <c r="J85" i="38" s="1"/>
  <c r="AH84" i="37"/>
  <c r="AI84" i="37"/>
  <c r="AP83" i="39"/>
  <c r="K81" i="39"/>
  <c r="AC80" i="37"/>
  <c r="AF80" i="37"/>
  <c r="Q80" i="38"/>
  <c r="AT79" i="39"/>
  <c r="Y79" i="38" s="1"/>
  <c r="AH77" i="37"/>
  <c r="AI77" i="37"/>
  <c r="AF73" i="37"/>
  <c r="AC73" i="37"/>
  <c r="Q73" i="38"/>
  <c r="BZ69" i="39"/>
  <c r="AU69" i="38" s="1"/>
  <c r="AH69" i="37"/>
  <c r="AI69" i="37"/>
  <c r="AB66" i="37"/>
  <c r="AE66" i="37"/>
  <c r="AP66" i="39"/>
  <c r="AB64" i="37"/>
  <c r="AE64" i="37"/>
  <c r="AH64" i="37"/>
  <c r="AI64" i="37"/>
  <c r="U63" i="37"/>
  <c r="K55" i="39"/>
  <c r="AP52" i="39"/>
  <c r="AC52" i="37"/>
  <c r="AF52" i="37"/>
  <c r="Q52" i="38"/>
  <c r="O50" i="39"/>
  <c r="J50" i="38" s="1"/>
  <c r="AH50" i="37"/>
  <c r="AI50" i="37"/>
  <c r="U49" i="38"/>
  <c r="AF47" i="37"/>
  <c r="AC47" i="37"/>
  <c r="Q47" i="38"/>
  <c r="K47" i="39"/>
  <c r="AH47" i="37"/>
  <c r="AI47" i="37"/>
  <c r="AH44" i="37"/>
  <c r="AI44" i="37"/>
  <c r="AP43" i="39"/>
  <c r="AH43" i="37"/>
  <c r="AI43" i="37"/>
  <c r="AC42" i="37"/>
  <c r="AF42" i="37"/>
  <c r="Q42" i="38"/>
  <c r="AB41" i="37"/>
  <c r="AE41" i="37"/>
  <c r="AH41" i="37"/>
  <c r="AI41" i="37"/>
  <c r="AE40" i="37"/>
  <c r="AB40" i="37"/>
  <c r="AC38" i="37"/>
  <c r="AF38" i="37"/>
  <c r="Q38" i="38"/>
  <c r="AB37" i="37"/>
  <c r="AE37" i="37"/>
  <c r="AB35" i="37"/>
  <c r="AE35" i="37"/>
  <c r="BJ35" i="39"/>
  <c r="AJ35" i="38" s="1"/>
  <c r="AT35" i="39"/>
  <c r="Y35" i="38" s="1"/>
  <c r="AF34" i="37"/>
  <c r="AC34" i="37"/>
  <c r="Q34" i="38"/>
  <c r="AH33" i="37"/>
  <c r="AI33" i="37"/>
  <c r="AB31" i="37"/>
  <c r="AE31" i="37"/>
  <c r="BZ30" i="39"/>
  <c r="AU30" i="38" s="1"/>
  <c r="AE30" i="37"/>
  <c r="AB30" i="37"/>
  <c r="AC29" i="37"/>
  <c r="AF29" i="37"/>
  <c r="Q29" i="38"/>
  <c r="AE28" i="37"/>
  <c r="AB28" i="37"/>
  <c r="AF26" i="37"/>
  <c r="AC26" i="37"/>
  <c r="Q26" i="38"/>
  <c r="AH26" i="37"/>
  <c r="AI26" i="37"/>
  <c r="AP25" i="39"/>
  <c r="AT24" i="39"/>
  <c r="Y24" i="38" s="1"/>
  <c r="O22" i="39"/>
  <c r="J22" i="38" s="1"/>
  <c r="AB19" i="37"/>
  <c r="AE19" i="37"/>
  <c r="BZ18" i="39"/>
  <c r="O17" i="39"/>
  <c r="BZ16" i="39"/>
  <c r="AU16" i="38" s="1"/>
  <c r="BV14" i="39"/>
  <c r="O12" i="39"/>
  <c r="J12" i="38" s="1"/>
  <c r="AP11" i="39"/>
  <c r="AE10" i="37"/>
  <c r="AB10" i="37"/>
  <c r="O9" i="39"/>
  <c r="AE8" i="37"/>
  <c r="AB8" i="37"/>
  <c r="AE6" i="37"/>
  <c r="AB6" i="37"/>
  <c r="AF4" i="37"/>
  <c r="AC4" i="37"/>
  <c r="Q4" i="38"/>
  <c r="DS140" i="11"/>
  <c r="FC130" i="11"/>
  <c r="EM88" i="11"/>
  <c r="FC87" i="11"/>
  <c r="EY72" i="11"/>
  <c r="EY4" i="11"/>
  <c r="DC92" i="11"/>
  <c r="DS91" i="11"/>
  <c r="FC89" i="11"/>
  <c r="FC81" i="11"/>
  <c r="DW72" i="11"/>
  <c r="AK144" i="9"/>
  <c r="DE146" i="10"/>
  <c r="AO144" i="9"/>
  <c r="AO138" i="9"/>
  <c r="AK138" i="9"/>
  <c r="DE140" i="10"/>
  <c r="CX136" i="9"/>
  <c r="AJ134" i="9"/>
  <c r="AN134" i="9" s="1"/>
  <c r="CM134" i="9"/>
  <c r="DT136" i="10"/>
  <c r="DD136" i="10"/>
  <c r="AO120" i="9"/>
  <c r="DE122" i="10"/>
  <c r="AK120" i="9"/>
  <c r="AK76" i="9"/>
  <c r="AO76" i="9"/>
  <c r="DE77" i="10"/>
  <c r="AL47" i="9"/>
  <c r="BT47" i="10"/>
  <c r="AL40" i="9"/>
  <c r="BT40" i="10"/>
  <c r="CM39" i="9"/>
  <c r="CX40" i="9"/>
  <c r="DD40" i="10"/>
  <c r="BR39" i="10"/>
  <c r="AJ39" i="9"/>
  <c r="BT84" i="10"/>
  <c r="BR143" i="11"/>
  <c r="L143" i="9" s="1"/>
  <c r="CX141" i="9"/>
  <c r="AJ139" i="9"/>
  <c r="DD141" i="10"/>
  <c r="CM139" i="9"/>
  <c r="DT141" i="10"/>
  <c r="AK137" i="9"/>
  <c r="AO137" i="9"/>
  <c r="DE139" i="10"/>
  <c r="CH136" i="11"/>
  <c r="V136" i="9" s="1"/>
  <c r="AK133" i="9"/>
  <c r="DE135" i="10"/>
  <c r="AO133" i="9"/>
  <c r="CR130" i="9"/>
  <c r="CM128" i="9"/>
  <c r="CX130" i="9"/>
  <c r="DD130" i="10"/>
  <c r="DT130" i="10"/>
  <c r="AJ128" i="9"/>
  <c r="AO126" i="9"/>
  <c r="AK126" i="9"/>
  <c r="CM121" i="9"/>
  <c r="AJ121" i="9"/>
  <c r="AN121" i="9" s="1"/>
  <c r="DT123" i="10"/>
  <c r="DD123" i="10"/>
  <c r="CX123" i="9"/>
  <c r="AK119" i="9"/>
  <c r="AO119" i="9"/>
  <c r="DE121" i="10"/>
  <c r="CX117" i="9"/>
  <c r="CM115" i="9"/>
  <c r="DD117" i="10"/>
  <c r="AJ115" i="9"/>
  <c r="AN115" i="9" s="1"/>
  <c r="DT117" i="10"/>
  <c r="AK113" i="9"/>
  <c r="DE115" i="10"/>
  <c r="AO107" i="9"/>
  <c r="DE109" i="10"/>
  <c r="AK107" i="9"/>
  <c r="CX102" i="9"/>
  <c r="CM101" i="9"/>
  <c r="DT102" i="10"/>
  <c r="AJ101" i="9"/>
  <c r="AZ97" i="9"/>
  <c r="AL96" i="9"/>
  <c r="BT96" i="10"/>
  <c r="CM95" i="9"/>
  <c r="CX96" i="9"/>
  <c r="AJ95" i="9"/>
  <c r="AN95" i="9" s="1"/>
  <c r="DD96" i="10"/>
  <c r="BR95" i="10"/>
  <c r="DT96" i="10"/>
  <c r="AO94" i="9"/>
  <c r="AK94" i="9"/>
  <c r="DE95" i="10"/>
  <c r="AJ90" i="9"/>
  <c r="AN90" i="9" s="1"/>
  <c r="CM90" i="9"/>
  <c r="CX91" i="9"/>
  <c r="DT91" i="10"/>
  <c r="DD91" i="10"/>
  <c r="BR90" i="10"/>
  <c r="AK88" i="9"/>
  <c r="AO88" i="9"/>
  <c r="BS88" i="10"/>
  <c r="DE89" i="10"/>
  <c r="CX84" i="9"/>
  <c r="AJ83" i="9"/>
  <c r="CM83" i="9"/>
  <c r="DT84" i="10"/>
  <c r="DD84" i="10"/>
  <c r="AL77" i="9"/>
  <c r="BT77" i="10"/>
  <c r="AO75" i="9"/>
  <c r="AK75" i="9"/>
  <c r="BS75" i="10"/>
  <c r="DE76" i="10"/>
  <c r="AZ72" i="9"/>
  <c r="G71" i="11"/>
  <c r="B71" i="10" s="1"/>
  <c r="CM71" i="9"/>
  <c r="AJ71" i="9"/>
  <c r="AN71" i="9" s="1"/>
  <c r="CX72" i="9"/>
  <c r="DD72" i="10"/>
  <c r="BR71" i="10"/>
  <c r="CM64" i="9"/>
  <c r="CX65" i="9"/>
  <c r="AJ64" i="9"/>
  <c r="AN64" i="9" s="1"/>
  <c r="DT65" i="10"/>
  <c r="BR64" i="10"/>
  <c r="DD65" i="10"/>
  <c r="AK59" i="9"/>
  <c r="DE60" i="10"/>
  <c r="AO59" i="9"/>
  <c r="BS59" i="10"/>
  <c r="AO56" i="9"/>
  <c r="AK56" i="9"/>
  <c r="DE57" i="10"/>
  <c r="BS56" i="10"/>
  <c r="AL53" i="9"/>
  <c r="BT53" i="10"/>
  <c r="AJ52" i="9"/>
  <c r="AN52" i="9" s="1"/>
  <c r="CM52" i="9"/>
  <c r="DT53" i="10"/>
  <c r="DD53" i="10"/>
  <c r="CX53" i="9"/>
  <c r="BR52" i="10"/>
  <c r="AO51" i="9"/>
  <c r="DE52" i="10"/>
  <c r="AK51" i="9"/>
  <c r="CX46" i="9"/>
  <c r="AJ45" i="9"/>
  <c r="AN45" i="9" s="1"/>
  <c r="CM45" i="9"/>
  <c r="DT46" i="10"/>
  <c r="DD46" i="10"/>
  <c r="AO43" i="9"/>
  <c r="DE44" i="10"/>
  <c r="AK43" i="9"/>
  <c r="AL39" i="9"/>
  <c r="BT39" i="10"/>
  <c r="CX39" i="9"/>
  <c r="AJ38" i="9"/>
  <c r="AN38" i="9" s="1"/>
  <c r="CM38" i="9"/>
  <c r="DD39" i="10"/>
  <c r="BR38" i="10"/>
  <c r="CM34" i="9"/>
  <c r="CX35" i="9"/>
  <c r="AJ34" i="9"/>
  <c r="DT35" i="10"/>
  <c r="DD35" i="10"/>
  <c r="BR34" i="10"/>
  <c r="BF33" i="11"/>
  <c r="DA33" i="10" s="1"/>
  <c r="AK33" i="9"/>
  <c r="AO33" i="9"/>
  <c r="BS33" i="10"/>
  <c r="CX30" i="9"/>
  <c r="AJ29" i="9"/>
  <c r="AN29" i="9" s="1"/>
  <c r="CM29" i="9"/>
  <c r="DT30" i="10"/>
  <c r="DD30" i="10"/>
  <c r="G23" i="11"/>
  <c r="B23" i="10" s="1"/>
  <c r="CM23" i="9"/>
  <c r="CX24" i="9"/>
  <c r="AJ23" i="9"/>
  <c r="AN23" i="9" s="1"/>
  <c r="DD24" i="10"/>
  <c r="BR23" i="10"/>
  <c r="DT24" i="10"/>
  <c r="AO21" i="9"/>
  <c r="AK21" i="9"/>
  <c r="BS21" i="10"/>
  <c r="DE22" i="10"/>
  <c r="AL17" i="9"/>
  <c r="BT17" i="10"/>
  <c r="CM16" i="9"/>
  <c r="AJ16" i="9"/>
  <c r="CX16" i="9"/>
  <c r="DT16" i="10"/>
  <c r="DD16" i="10"/>
  <c r="AK14" i="9"/>
  <c r="AO14" i="9"/>
  <c r="DE14" i="10"/>
  <c r="BS14" i="10"/>
  <c r="CM10" i="9"/>
  <c r="AJ10" i="9"/>
  <c r="CX10" i="9"/>
  <c r="DT10" i="10"/>
  <c r="BR10" i="10"/>
  <c r="DD10" i="10"/>
  <c r="AL4" i="9"/>
  <c r="BT4" i="10"/>
  <c r="EB10" i="10"/>
  <c r="EB7" i="10"/>
  <c r="BS144" i="10"/>
  <c r="BR138" i="10"/>
  <c r="BT136" i="10"/>
  <c r="BS133" i="10"/>
  <c r="BT128" i="10"/>
  <c r="BT120" i="10"/>
  <c r="BT112" i="10"/>
  <c r="BW104" i="10"/>
  <c r="BT101" i="10"/>
  <c r="BR97" i="10"/>
  <c r="BT87" i="10"/>
  <c r="BR81" i="10"/>
  <c r="BT71" i="10"/>
  <c r="BR65" i="10"/>
  <c r="BW58" i="10"/>
  <c r="BT55" i="10"/>
  <c r="BT43" i="10"/>
  <c r="BR29" i="10"/>
  <c r="AL146" i="9"/>
  <c r="AO89" i="9"/>
  <c r="M146" i="10"/>
  <c r="CP146" i="9" s="1"/>
  <c r="CM144" i="9"/>
  <c r="CX146" i="9"/>
  <c r="DD146" i="10"/>
  <c r="DT146" i="10"/>
  <c r="AJ144" i="9"/>
  <c r="AN144" i="9" s="1"/>
  <c r="AK143" i="9"/>
  <c r="DE145" i="10"/>
  <c r="AO143" i="9"/>
  <c r="G138" i="11"/>
  <c r="B138" i="9" s="1"/>
  <c r="CX140" i="9"/>
  <c r="CM138" i="9"/>
  <c r="DT140" i="10"/>
  <c r="DD140" i="10"/>
  <c r="DE134" i="10"/>
  <c r="AO132" i="9"/>
  <c r="AK132" i="9"/>
  <c r="CM127" i="9"/>
  <c r="CX129" i="9"/>
  <c r="DT129" i="10"/>
  <c r="AJ127" i="9"/>
  <c r="DD129" i="10"/>
  <c r="AO125" i="9"/>
  <c r="DE127" i="10"/>
  <c r="AK125" i="9"/>
  <c r="CM120" i="9"/>
  <c r="CX122" i="9"/>
  <c r="DD122" i="10"/>
  <c r="DT122" i="10"/>
  <c r="AJ120" i="9"/>
  <c r="AN120" i="9" s="1"/>
  <c r="AO118" i="9"/>
  <c r="AK118" i="9"/>
  <c r="DE120" i="10"/>
  <c r="CX116" i="9"/>
  <c r="CM114" i="9"/>
  <c r="DT116" i="10"/>
  <c r="AJ114" i="9"/>
  <c r="DD116" i="10"/>
  <c r="AO112" i="9"/>
  <c r="DE114" i="10"/>
  <c r="AK112" i="9"/>
  <c r="CX110" i="9"/>
  <c r="CM108" i="9"/>
  <c r="DD110" i="10"/>
  <c r="AJ108" i="9"/>
  <c r="DT110" i="10"/>
  <c r="AK106" i="9"/>
  <c r="AO106" i="9"/>
  <c r="DE108" i="10"/>
  <c r="AL90" i="9"/>
  <c r="BT90" i="10"/>
  <c r="CM89" i="9"/>
  <c r="DT90" i="10"/>
  <c r="CX90" i="9"/>
  <c r="AK87" i="9"/>
  <c r="AO87" i="9"/>
  <c r="DE88" i="10"/>
  <c r="BS87" i="10"/>
  <c r="AL83" i="9"/>
  <c r="BT83" i="10"/>
  <c r="AJ82" i="9"/>
  <c r="CM82" i="9"/>
  <c r="CX83" i="9"/>
  <c r="DT83" i="10"/>
  <c r="DD83" i="10"/>
  <c r="BR82" i="10"/>
  <c r="AK81" i="9"/>
  <c r="AO81" i="9"/>
  <c r="AJ76" i="9"/>
  <c r="CM76" i="9"/>
  <c r="CX77" i="9"/>
  <c r="DT77" i="10"/>
  <c r="DD77" i="10"/>
  <c r="BR76" i="10"/>
  <c r="AK74" i="9"/>
  <c r="AO74" i="9"/>
  <c r="DE75" i="10"/>
  <c r="BS74" i="10"/>
  <c r="AL72" i="11"/>
  <c r="G72" i="9" s="1"/>
  <c r="CX71" i="9"/>
  <c r="CM70" i="9"/>
  <c r="DD71" i="10"/>
  <c r="AJ70" i="9"/>
  <c r="AN70" i="9" s="1"/>
  <c r="AK69" i="9"/>
  <c r="AO69" i="9"/>
  <c r="BS69" i="10"/>
  <c r="AL64" i="9"/>
  <c r="BT64" i="10"/>
  <c r="CM63" i="9"/>
  <c r="AJ63" i="9"/>
  <c r="AN63" i="9" s="1"/>
  <c r="CX64" i="9"/>
  <c r="DD64" i="10"/>
  <c r="BR63" i="10"/>
  <c r="DT64" i="10"/>
  <c r="AO62" i="9"/>
  <c r="DE63" i="10"/>
  <c r="AK62" i="9"/>
  <c r="CM57" i="9"/>
  <c r="AJ57" i="9"/>
  <c r="AN57" i="9" s="1"/>
  <c r="CX58" i="9"/>
  <c r="DT58" i="10"/>
  <c r="DD58" i="10"/>
  <c r="G56" i="11"/>
  <c r="B56" i="10" s="1"/>
  <c r="AK55" i="9"/>
  <c r="AO55" i="9"/>
  <c r="DE56" i="10"/>
  <c r="BS55" i="10"/>
  <c r="AL52" i="9"/>
  <c r="BT52" i="10"/>
  <c r="AO50" i="9"/>
  <c r="DE51" i="10"/>
  <c r="BS50" i="10"/>
  <c r="AK50" i="9"/>
  <c r="AL45" i="9"/>
  <c r="BT45" i="10"/>
  <c r="AJ44" i="9"/>
  <c r="AN44" i="9" s="1"/>
  <c r="CM44" i="9"/>
  <c r="DT45" i="10"/>
  <c r="DD45" i="10"/>
  <c r="BR44" i="10"/>
  <c r="AO42" i="9"/>
  <c r="DE43" i="10"/>
  <c r="AK42" i="9"/>
  <c r="BS42" i="10"/>
  <c r="AL34" i="9"/>
  <c r="BT34" i="10"/>
  <c r="AO32" i="9"/>
  <c r="DE33" i="10"/>
  <c r="AK32" i="9"/>
  <c r="AL29" i="9"/>
  <c r="BT29" i="10"/>
  <c r="AK27" i="9"/>
  <c r="DE28" i="10"/>
  <c r="AO27" i="9"/>
  <c r="AL23" i="9"/>
  <c r="BT23" i="10"/>
  <c r="AJ22" i="9"/>
  <c r="AN22" i="9" s="1"/>
  <c r="CX23" i="9"/>
  <c r="CM22" i="9"/>
  <c r="DD23" i="10"/>
  <c r="DT23" i="10"/>
  <c r="BR22" i="10"/>
  <c r="AO20" i="9"/>
  <c r="DE20" i="10"/>
  <c r="AK20" i="9"/>
  <c r="BS20" i="10"/>
  <c r="AL16" i="9"/>
  <c r="BT16" i="10"/>
  <c r="CM15" i="9"/>
  <c r="AJ15" i="9"/>
  <c r="AN15" i="9" s="1"/>
  <c r="CX15" i="9"/>
  <c r="DT15" i="10"/>
  <c r="BR15" i="10"/>
  <c r="AL10" i="9"/>
  <c r="BT10" i="10"/>
  <c r="CM9" i="9"/>
  <c r="CX9" i="9"/>
  <c r="AJ9" i="9"/>
  <c r="DT9" i="10"/>
  <c r="DD9" i="10"/>
  <c r="BR9" i="10"/>
  <c r="AK8" i="9"/>
  <c r="AO8" i="9"/>
  <c r="DE8" i="10"/>
  <c r="BV4" i="11"/>
  <c r="CZ4" i="10" s="1"/>
  <c r="BW4" i="10"/>
  <c r="EB13" i="10"/>
  <c r="BR144" i="10"/>
  <c r="BT142" i="10"/>
  <c r="M141" i="10"/>
  <c r="CP141" i="9" s="1"/>
  <c r="BT139" i="10"/>
  <c r="BW134" i="10"/>
  <c r="BT131" i="10"/>
  <c r="BT123" i="10"/>
  <c r="BS120" i="10"/>
  <c r="BT115" i="10"/>
  <c r="BS112" i="10"/>
  <c r="BT104" i="10"/>
  <c r="BT46" i="10"/>
  <c r="BS43" i="10"/>
  <c r="BS32" i="10"/>
  <c r="BS8" i="10"/>
  <c r="DD15" i="10"/>
  <c r="DD144" i="10"/>
  <c r="DT72" i="10"/>
  <c r="AJ89" i="9"/>
  <c r="AN89" i="9" s="1"/>
  <c r="AK127" i="9"/>
  <c r="DE129" i="10"/>
  <c r="AO127" i="9"/>
  <c r="CX118" i="9"/>
  <c r="CM116" i="9"/>
  <c r="DD118" i="10"/>
  <c r="AJ116" i="9"/>
  <c r="AN116" i="9" s="1"/>
  <c r="DT118" i="10"/>
  <c r="AK114" i="9"/>
  <c r="AO114" i="9"/>
  <c r="DE116" i="10"/>
  <c r="CX111" i="9"/>
  <c r="CM109" i="9"/>
  <c r="DD111" i="10"/>
  <c r="AJ109" i="9"/>
  <c r="AN109" i="9" s="1"/>
  <c r="DT111" i="10"/>
  <c r="AJ102" i="9"/>
  <c r="AN102" i="9" s="1"/>
  <c r="CM102" i="9"/>
  <c r="DT104" i="10"/>
  <c r="CX104" i="9"/>
  <c r="DD104" i="10"/>
  <c r="CM96" i="9"/>
  <c r="CX97" i="9"/>
  <c r="AJ96" i="9"/>
  <c r="DT97" i="10"/>
  <c r="BR96" i="10"/>
  <c r="DD97" i="10"/>
  <c r="CM24" i="9"/>
  <c r="AJ24" i="9"/>
  <c r="AN24" i="9" s="1"/>
  <c r="CX25" i="9"/>
  <c r="DD25" i="10"/>
  <c r="DT25" i="10"/>
  <c r="AK22" i="9"/>
  <c r="AO22" i="9"/>
  <c r="DE23" i="10"/>
  <c r="BS22" i="10"/>
  <c r="BR18" i="11"/>
  <c r="AM18" i="10" s="1"/>
  <c r="BW18" i="10"/>
  <c r="CM17" i="9"/>
  <c r="CX17" i="9"/>
  <c r="AJ17" i="9"/>
  <c r="AN17" i="9" s="1"/>
  <c r="DT17" i="10"/>
  <c r="DD17" i="10"/>
  <c r="BR17" i="10"/>
  <c r="BS114" i="10"/>
  <c r="AK142" i="9"/>
  <c r="AO142" i="9"/>
  <c r="CM137" i="9"/>
  <c r="AJ137" i="9"/>
  <c r="AN137" i="9" s="1"/>
  <c r="CX139" i="9"/>
  <c r="DT139" i="10"/>
  <c r="DD139" i="10"/>
  <c r="DE138" i="10"/>
  <c r="AK136" i="9"/>
  <c r="AO136" i="9"/>
  <c r="CX135" i="9"/>
  <c r="CM133" i="9"/>
  <c r="AJ133" i="9"/>
  <c r="AN133" i="9" s="1"/>
  <c r="DD135" i="10"/>
  <c r="DT135" i="10"/>
  <c r="AK131" i="9"/>
  <c r="AO131" i="9"/>
  <c r="DE133" i="10"/>
  <c r="CX128" i="9"/>
  <c r="DT128" i="10"/>
  <c r="AJ126" i="9"/>
  <c r="AN126" i="9" s="1"/>
  <c r="CM126" i="9"/>
  <c r="DE126" i="10"/>
  <c r="AK124" i="9"/>
  <c r="AO124" i="9"/>
  <c r="M122" i="10"/>
  <c r="CP122" i="9" s="1"/>
  <c r="CM119" i="9"/>
  <c r="CX121" i="9"/>
  <c r="AJ119" i="9"/>
  <c r="AN119" i="9" s="1"/>
  <c r="DT121" i="10"/>
  <c r="DD121" i="10"/>
  <c r="CM113" i="9"/>
  <c r="AJ113" i="9"/>
  <c r="AN113" i="9" s="1"/>
  <c r="DT115" i="10"/>
  <c r="DD115" i="10"/>
  <c r="CX115" i="9"/>
  <c r="AK111" i="9"/>
  <c r="AO111" i="9"/>
  <c r="DE113" i="10"/>
  <c r="CX109" i="9"/>
  <c r="DD109" i="10"/>
  <c r="CM107" i="9"/>
  <c r="DT109" i="10"/>
  <c r="AJ107" i="9"/>
  <c r="AN107" i="9" s="1"/>
  <c r="K106" i="11"/>
  <c r="CS106" i="10" s="1"/>
  <c r="AK105" i="9"/>
  <c r="DE107" i="10"/>
  <c r="AJ100" i="9"/>
  <c r="AN100" i="9" s="1"/>
  <c r="CM100" i="9"/>
  <c r="DT101" i="10"/>
  <c r="CX101" i="9"/>
  <c r="DD101" i="10"/>
  <c r="BR100" i="10"/>
  <c r="AO99" i="9"/>
  <c r="AK99" i="9"/>
  <c r="DE100" i="10"/>
  <c r="AK93" i="9"/>
  <c r="AO93" i="9"/>
  <c r="BS93" i="10"/>
  <c r="CM88" i="9"/>
  <c r="CX89" i="9"/>
  <c r="AJ88" i="9"/>
  <c r="AN88" i="9" s="1"/>
  <c r="DT89" i="10"/>
  <c r="BR88" i="10"/>
  <c r="DD89" i="10"/>
  <c r="AO86" i="9"/>
  <c r="AK86" i="9"/>
  <c r="DE87" i="10"/>
  <c r="AL82" i="9"/>
  <c r="BT82" i="10"/>
  <c r="AK80" i="9"/>
  <c r="AO80" i="9"/>
  <c r="BS80" i="10"/>
  <c r="DE81" i="10"/>
  <c r="AJ75" i="9"/>
  <c r="AN75" i="9" s="1"/>
  <c r="CX76" i="9"/>
  <c r="DT76" i="10"/>
  <c r="CM75" i="9"/>
  <c r="DD76" i="10"/>
  <c r="AO73" i="9"/>
  <c r="AK73" i="9"/>
  <c r="AL70" i="9"/>
  <c r="BT70" i="10"/>
  <c r="AK68" i="9"/>
  <c r="AO68" i="9"/>
  <c r="DE69" i="10"/>
  <c r="AK58" i="9"/>
  <c r="AO58" i="9"/>
  <c r="DE59" i="10"/>
  <c r="BS58" i="10"/>
  <c r="CM56" i="9"/>
  <c r="CX57" i="9"/>
  <c r="AJ56" i="9"/>
  <c r="AN56" i="9" s="1"/>
  <c r="DD57" i="10"/>
  <c r="DT57" i="10"/>
  <c r="BR56" i="10"/>
  <c r="G55" i="11"/>
  <c r="B55" i="10" s="1"/>
  <c r="AJ51" i="9"/>
  <c r="AN51" i="9" s="1"/>
  <c r="CX52" i="9"/>
  <c r="DD52" i="10"/>
  <c r="CM51" i="9"/>
  <c r="DT52" i="10"/>
  <c r="AK49" i="9"/>
  <c r="AO49" i="9"/>
  <c r="BS49" i="10"/>
  <c r="AL44" i="9"/>
  <c r="BT44" i="10"/>
  <c r="AJ43" i="9"/>
  <c r="AN43" i="9" s="1"/>
  <c r="CX44" i="9"/>
  <c r="DD44" i="10"/>
  <c r="DT44" i="10"/>
  <c r="CM43" i="9"/>
  <c r="BV37" i="11"/>
  <c r="CZ37" i="10" s="1"/>
  <c r="AL37" i="9"/>
  <c r="BT37" i="10"/>
  <c r="CX38" i="9"/>
  <c r="CM37" i="9"/>
  <c r="DT38" i="10"/>
  <c r="AJ37" i="9"/>
  <c r="DD38" i="10"/>
  <c r="AK36" i="9"/>
  <c r="AO36" i="9"/>
  <c r="DE37" i="10"/>
  <c r="BS36" i="10"/>
  <c r="AJ33" i="9"/>
  <c r="AN33" i="9" s="1"/>
  <c r="CM33" i="9"/>
  <c r="CX34" i="9"/>
  <c r="DT34" i="10"/>
  <c r="BR33" i="10"/>
  <c r="BR31" i="11"/>
  <c r="L31" i="9" s="1"/>
  <c r="AL28" i="9"/>
  <c r="BT28" i="10"/>
  <c r="CM28" i="9"/>
  <c r="AJ28" i="9"/>
  <c r="DT29" i="10"/>
  <c r="DD29" i="10"/>
  <c r="CX29" i="9"/>
  <c r="BR28" i="10"/>
  <c r="CL25" i="11"/>
  <c r="BB25" i="10" s="1"/>
  <c r="CX22" i="9"/>
  <c r="AJ21" i="9"/>
  <c r="AN21" i="9" s="1"/>
  <c r="CM21" i="9"/>
  <c r="DD22" i="10"/>
  <c r="AK19" i="9"/>
  <c r="AO19" i="9"/>
  <c r="AL15" i="9"/>
  <c r="BT15" i="10"/>
  <c r="CX14" i="9"/>
  <c r="CM14" i="9"/>
  <c r="AJ14" i="9"/>
  <c r="DT14" i="10"/>
  <c r="DD14" i="10"/>
  <c r="BR14" i="10"/>
  <c r="AL9" i="9"/>
  <c r="BT9" i="10"/>
  <c r="AK7" i="9"/>
  <c r="AO7" i="9"/>
  <c r="BS7" i="10"/>
  <c r="EB8" i="10"/>
  <c r="BT145" i="10"/>
  <c r="BS142" i="10"/>
  <c r="BT134" i="10"/>
  <c r="BS131" i="10"/>
  <c r="BR128" i="10"/>
  <c r="BT126" i="10"/>
  <c r="BR120" i="10"/>
  <c r="BT118" i="10"/>
  <c r="BT110" i="10"/>
  <c r="BT107" i="10"/>
  <c r="BR101" i="10"/>
  <c r="BT89" i="10"/>
  <c r="BS86" i="10"/>
  <c r="BR83" i="10"/>
  <c r="BT73" i="10"/>
  <c r="BT57" i="10"/>
  <c r="BT49" i="10"/>
  <c r="BR43" i="10"/>
  <c r="BR24" i="10"/>
  <c r="BR16" i="10"/>
  <c r="DE11" i="10"/>
  <c r="DF11" i="10" s="1"/>
  <c r="DE94" i="10"/>
  <c r="DF94" i="10" s="1"/>
  <c r="DE128" i="10"/>
  <c r="DT71" i="10"/>
  <c r="AO121" i="9"/>
  <c r="AL5" i="9"/>
  <c r="CM145" i="9"/>
  <c r="CX147" i="9"/>
  <c r="DT147" i="10"/>
  <c r="DD147" i="10"/>
  <c r="AJ145" i="9"/>
  <c r="DE110" i="10"/>
  <c r="AK108" i="9"/>
  <c r="AO108" i="9"/>
  <c r="AO100" i="9"/>
  <c r="AK100" i="9"/>
  <c r="DE101" i="10"/>
  <c r="DF101" i="10" s="1"/>
  <c r="AL91" i="9"/>
  <c r="BT91" i="10"/>
  <c r="AK44" i="9"/>
  <c r="AO44" i="9"/>
  <c r="DE45" i="10"/>
  <c r="BS44" i="10"/>
  <c r="CM143" i="9"/>
  <c r="CX145" i="9"/>
  <c r="DT145" i="10"/>
  <c r="AJ143" i="9"/>
  <c r="AN143" i="9" s="1"/>
  <c r="DD145" i="10"/>
  <c r="G142" i="11"/>
  <c r="B142" i="9" s="1"/>
  <c r="AO135" i="9"/>
  <c r="AK135" i="9"/>
  <c r="DE137" i="10"/>
  <c r="CX134" i="9"/>
  <c r="CM132" i="9"/>
  <c r="DD134" i="10"/>
  <c r="AK130" i="9"/>
  <c r="DE132" i="10"/>
  <c r="AO130" i="9"/>
  <c r="CX127" i="9"/>
  <c r="CM125" i="9"/>
  <c r="DD127" i="10"/>
  <c r="AJ125" i="9"/>
  <c r="AN125" i="9" s="1"/>
  <c r="DT127" i="10"/>
  <c r="CX120" i="9"/>
  <c r="CM118" i="9"/>
  <c r="AJ118" i="9"/>
  <c r="DT120" i="10"/>
  <c r="DD120" i="10"/>
  <c r="AO117" i="9"/>
  <c r="DE119" i="10"/>
  <c r="AK117" i="9"/>
  <c r="CM112" i="9"/>
  <c r="CX114" i="9"/>
  <c r="DD114" i="10"/>
  <c r="DF114" i="10" s="1"/>
  <c r="DT114" i="10"/>
  <c r="AJ112" i="9"/>
  <c r="AN112" i="9" s="1"/>
  <c r="CX108" i="9"/>
  <c r="CM106" i="9"/>
  <c r="DT108" i="10"/>
  <c r="AJ106" i="9"/>
  <c r="AN106" i="9" s="1"/>
  <c r="DD108" i="10"/>
  <c r="AO104" i="9"/>
  <c r="DE106" i="10"/>
  <c r="AK104" i="9"/>
  <c r="AK98" i="9"/>
  <c r="AO98" i="9"/>
  <c r="DE99" i="10"/>
  <c r="BS98" i="10"/>
  <c r="AL94" i="9"/>
  <c r="BT94" i="10"/>
  <c r="CX95" i="9"/>
  <c r="AJ94" i="9"/>
  <c r="AN94" i="9" s="1"/>
  <c r="CM94" i="9"/>
  <c r="DD95" i="10"/>
  <c r="DT95" i="10"/>
  <c r="AO92" i="9"/>
  <c r="AK92" i="9"/>
  <c r="DE93" i="10"/>
  <c r="AL88" i="9"/>
  <c r="BT88" i="10"/>
  <c r="CM87" i="9"/>
  <c r="CX88" i="9"/>
  <c r="AJ87" i="9"/>
  <c r="AN87" i="9" s="1"/>
  <c r="DD88" i="10"/>
  <c r="DT88" i="10"/>
  <c r="BR87" i="10"/>
  <c r="AK85" i="9"/>
  <c r="AO85" i="9"/>
  <c r="BS85" i="10"/>
  <c r="CM81" i="9"/>
  <c r="CX82" i="9"/>
  <c r="DT82" i="10"/>
  <c r="AJ81" i="9"/>
  <c r="AN81" i="9" s="1"/>
  <c r="AK79" i="9"/>
  <c r="AO79" i="9"/>
  <c r="DE80" i="10"/>
  <c r="BS79" i="10"/>
  <c r="AL75" i="9"/>
  <c r="BT75" i="10"/>
  <c r="AJ74" i="9"/>
  <c r="AN74" i="9" s="1"/>
  <c r="CM74" i="9"/>
  <c r="CX75" i="9"/>
  <c r="DT75" i="10"/>
  <c r="DD75" i="10"/>
  <c r="BR74" i="10"/>
  <c r="CX70" i="9"/>
  <c r="CM69" i="9"/>
  <c r="AJ69" i="9"/>
  <c r="AN69" i="9" s="1"/>
  <c r="DT70" i="10"/>
  <c r="BR69" i="10"/>
  <c r="AO67" i="9"/>
  <c r="AK67" i="9"/>
  <c r="BS67" i="10"/>
  <c r="DE68" i="10"/>
  <c r="CX63" i="9"/>
  <c r="AJ62" i="9"/>
  <c r="DD63" i="10"/>
  <c r="DT63" i="10"/>
  <c r="AO61" i="9"/>
  <c r="AK61" i="9"/>
  <c r="BS61" i="10"/>
  <c r="AL59" i="9"/>
  <c r="BT59" i="10"/>
  <c r="CX60" i="9"/>
  <c r="DD60" i="10"/>
  <c r="DF60" i="10" s="1"/>
  <c r="DT60" i="10"/>
  <c r="CM59" i="9"/>
  <c r="AL56" i="9"/>
  <c r="BT56" i="10"/>
  <c r="K55" i="11"/>
  <c r="CS55" i="10" s="1"/>
  <c r="CM55" i="9"/>
  <c r="AJ55" i="9"/>
  <c r="AN55" i="9" s="1"/>
  <c r="CX56" i="9"/>
  <c r="DD56" i="10"/>
  <c r="DT56" i="10"/>
  <c r="BR55" i="10"/>
  <c r="AO54" i="9"/>
  <c r="DE55" i="10"/>
  <c r="AK54" i="9"/>
  <c r="CM50" i="9"/>
  <c r="CX51" i="9"/>
  <c r="AJ50" i="9"/>
  <c r="AN50" i="9" s="1"/>
  <c r="DT51" i="10"/>
  <c r="DD51" i="10"/>
  <c r="BR50" i="10"/>
  <c r="AK48" i="9"/>
  <c r="AO48" i="9"/>
  <c r="DE49" i="10"/>
  <c r="AK41" i="9"/>
  <c r="AO41" i="9"/>
  <c r="DE42" i="10"/>
  <c r="BS41" i="10"/>
  <c r="AL33" i="9"/>
  <c r="BT33" i="10"/>
  <c r="CM32" i="9"/>
  <c r="CX33" i="9"/>
  <c r="AJ32" i="9"/>
  <c r="AN32" i="9" s="1"/>
  <c r="DD33" i="10"/>
  <c r="DF33" i="10" s="1"/>
  <c r="DT33" i="10"/>
  <c r="AO31" i="9"/>
  <c r="DE32" i="10"/>
  <c r="AK31" i="9"/>
  <c r="BS31" i="10"/>
  <c r="K27" i="11"/>
  <c r="F27" i="10" s="1"/>
  <c r="AJ27" i="9"/>
  <c r="AN27" i="9" s="1"/>
  <c r="CX28" i="9"/>
  <c r="DD28" i="10"/>
  <c r="DT28" i="10"/>
  <c r="CM27" i="9"/>
  <c r="BR27" i="10"/>
  <c r="AK26" i="9"/>
  <c r="AO26" i="9"/>
  <c r="DE27" i="10"/>
  <c r="BS26" i="10"/>
  <c r="AL21" i="9"/>
  <c r="BT21" i="10"/>
  <c r="CX20" i="9"/>
  <c r="CM20" i="9"/>
  <c r="AJ20" i="9"/>
  <c r="AN20" i="9" s="1"/>
  <c r="DD20" i="10"/>
  <c r="DT20" i="10"/>
  <c r="BR20" i="10"/>
  <c r="AK13" i="9"/>
  <c r="AO13" i="9"/>
  <c r="BS13" i="10"/>
  <c r="DE13" i="10"/>
  <c r="CM8" i="9"/>
  <c r="AJ8" i="9"/>
  <c r="CX8" i="9"/>
  <c r="DT8" i="10"/>
  <c r="DD8" i="10"/>
  <c r="AK6" i="9"/>
  <c r="AO6" i="9"/>
  <c r="DE6" i="10"/>
  <c r="BS6" i="10"/>
  <c r="BR139" i="10"/>
  <c r="BT137" i="10"/>
  <c r="BT129" i="10"/>
  <c r="BS126" i="10"/>
  <c r="BT121" i="10"/>
  <c r="BS118" i="10"/>
  <c r="BR115" i="10"/>
  <c r="BT113" i="10"/>
  <c r="BS107" i="10"/>
  <c r="BT102" i="10"/>
  <c r="BT92" i="10"/>
  <c r="BS89" i="10"/>
  <c r="BT76" i="10"/>
  <c r="BS73" i="10"/>
  <c r="BR70" i="10"/>
  <c r="BT60" i="10"/>
  <c r="BT35" i="10"/>
  <c r="BT27" i="10"/>
  <c r="BT19" i="10"/>
  <c r="BT11" i="10"/>
  <c r="DE104" i="10"/>
  <c r="DD128" i="10"/>
  <c r="DT40" i="10"/>
  <c r="AJ132" i="9"/>
  <c r="AN132" i="9" s="1"/>
  <c r="AK82" i="9"/>
  <c r="AO82" i="9"/>
  <c r="DE83" i="10"/>
  <c r="BS82" i="10"/>
  <c r="AL78" i="9"/>
  <c r="BT78" i="10"/>
  <c r="CX78" i="9"/>
  <c r="CM77" i="9"/>
  <c r="AJ77" i="9"/>
  <c r="AN77" i="9" s="1"/>
  <c r="DT78" i="10"/>
  <c r="BR77" i="10"/>
  <c r="AL66" i="9"/>
  <c r="BT66" i="10"/>
  <c r="CM65" i="9"/>
  <c r="AJ65" i="9"/>
  <c r="CX66" i="9"/>
  <c r="DT66" i="10"/>
  <c r="AK63" i="9"/>
  <c r="AO63" i="9"/>
  <c r="DE64" i="10"/>
  <c r="BS63" i="10"/>
  <c r="CX47" i="9"/>
  <c r="AJ46" i="9"/>
  <c r="AN46" i="9" s="1"/>
  <c r="CM46" i="9"/>
  <c r="DD47" i="10"/>
  <c r="DT47" i="10"/>
  <c r="BR46" i="10"/>
  <c r="AK37" i="9"/>
  <c r="AO37" i="9"/>
  <c r="BS37" i="10"/>
  <c r="DE38" i="10"/>
  <c r="AO28" i="9"/>
  <c r="DE29" i="10"/>
  <c r="BS28" i="10"/>
  <c r="AK28" i="9"/>
  <c r="AL25" i="9"/>
  <c r="BT25" i="10"/>
  <c r="AK15" i="9"/>
  <c r="AO15" i="9"/>
  <c r="BS15" i="10"/>
  <c r="AL12" i="9"/>
  <c r="BT12" i="10"/>
  <c r="CX4" i="9"/>
  <c r="CM4" i="9"/>
  <c r="AJ4" i="9"/>
  <c r="AN4" i="9" s="1"/>
  <c r="DD4" i="10"/>
  <c r="BR4" i="10"/>
  <c r="AO146" i="9"/>
  <c r="DE148" i="10"/>
  <c r="AK146" i="9"/>
  <c r="BA145" i="9"/>
  <c r="CX144" i="9"/>
  <c r="CM142" i="9"/>
  <c r="AJ142" i="9"/>
  <c r="AN142" i="9" s="1"/>
  <c r="DT144" i="10"/>
  <c r="AO141" i="9"/>
  <c r="DE143" i="10"/>
  <c r="AK141" i="9"/>
  <c r="CM136" i="9"/>
  <c r="CX138" i="9"/>
  <c r="DD138" i="10"/>
  <c r="DT138" i="10"/>
  <c r="AJ136" i="9"/>
  <c r="AN136" i="9" s="1"/>
  <c r="CX133" i="9"/>
  <c r="DD133" i="10"/>
  <c r="AJ131" i="9"/>
  <c r="AN131" i="9" s="1"/>
  <c r="CM131" i="9"/>
  <c r="AO129" i="9"/>
  <c r="DE131" i="10"/>
  <c r="AK129" i="9"/>
  <c r="AO123" i="9"/>
  <c r="DE125" i="10"/>
  <c r="AK123" i="9"/>
  <c r="M120" i="10"/>
  <c r="CP120" i="9" s="1"/>
  <c r="K117" i="11"/>
  <c r="CN117" i="9" s="1"/>
  <c r="BA116" i="9"/>
  <c r="CM111" i="9"/>
  <c r="CX113" i="9"/>
  <c r="AJ111" i="9"/>
  <c r="AN111" i="9" s="1"/>
  <c r="DT113" i="10"/>
  <c r="DD113" i="10"/>
  <c r="AO110" i="9"/>
  <c r="AK110" i="9"/>
  <c r="CM105" i="9"/>
  <c r="AJ105" i="9"/>
  <c r="AN105" i="9" s="1"/>
  <c r="DT107" i="10"/>
  <c r="DD107" i="10"/>
  <c r="CX107" i="9"/>
  <c r="AK103" i="9"/>
  <c r="AO103" i="9"/>
  <c r="DE105" i="10"/>
  <c r="CH101" i="11"/>
  <c r="V101" i="9" s="1"/>
  <c r="G99" i="11"/>
  <c r="B99" i="9" s="1"/>
  <c r="CX100" i="9"/>
  <c r="AJ99" i="9"/>
  <c r="AN99" i="9" s="1"/>
  <c r="DT100" i="10"/>
  <c r="CM99" i="9"/>
  <c r="DD100" i="10"/>
  <c r="AK97" i="9"/>
  <c r="AO97" i="9"/>
  <c r="CX94" i="9"/>
  <c r="AJ93" i="9"/>
  <c r="AN93" i="9" s="1"/>
  <c r="CM93" i="9"/>
  <c r="DT94" i="10"/>
  <c r="BR93" i="10"/>
  <c r="AO91" i="9"/>
  <c r="AK91" i="9"/>
  <c r="BS91" i="10"/>
  <c r="DE92" i="10"/>
  <c r="CX87" i="9"/>
  <c r="AJ86" i="9"/>
  <c r="AN86" i="9" s="1"/>
  <c r="CM86" i="9"/>
  <c r="DD87" i="10"/>
  <c r="DT87" i="10"/>
  <c r="AO84" i="9"/>
  <c r="AK84" i="9"/>
  <c r="DE85" i="10"/>
  <c r="CM80" i="9"/>
  <c r="CX81" i="9"/>
  <c r="AJ80" i="9"/>
  <c r="DT81" i="10"/>
  <c r="BR80" i="10"/>
  <c r="DD81" i="10"/>
  <c r="AK78" i="9"/>
  <c r="DE79" i="10"/>
  <c r="AL74" i="9"/>
  <c r="BT74" i="10"/>
  <c r="CM73" i="9"/>
  <c r="AJ73" i="9"/>
  <c r="CX74" i="9"/>
  <c r="DT74" i="10"/>
  <c r="BF72" i="11"/>
  <c r="AF72" i="10" s="1"/>
  <c r="AO72" i="9"/>
  <c r="AK72" i="9"/>
  <c r="BS72" i="10"/>
  <c r="DE73" i="10"/>
  <c r="BV69" i="11"/>
  <c r="CZ69" i="10" s="1"/>
  <c r="AL69" i="9"/>
  <c r="BT69" i="10"/>
  <c r="AJ68" i="9"/>
  <c r="AN68" i="9" s="1"/>
  <c r="CM68" i="9"/>
  <c r="CX69" i="9"/>
  <c r="DT69" i="10"/>
  <c r="DD69" i="10"/>
  <c r="BR68" i="10"/>
  <c r="AK66" i="9"/>
  <c r="AO66" i="9"/>
  <c r="DE67" i="10"/>
  <c r="BS66" i="10"/>
  <c r="CH64" i="11"/>
  <c r="V64" i="9" s="1"/>
  <c r="AL62" i="9"/>
  <c r="BT62" i="10"/>
  <c r="BR55" i="11"/>
  <c r="AM55" i="10" s="1"/>
  <c r="CH52" i="11"/>
  <c r="V52" i="9" s="1"/>
  <c r="AL50" i="9"/>
  <c r="BT50" i="10"/>
  <c r="AJ49" i="9"/>
  <c r="AN49" i="9" s="1"/>
  <c r="CM49" i="9"/>
  <c r="CX50" i="9"/>
  <c r="DT50" i="10"/>
  <c r="BR49" i="10"/>
  <c r="AK47" i="9"/>
  <c r="AO47" i="9"/>
  <c r="DE48" i="10"/>
  <c r="BS47" i="10"/>
  <c r="AL42" i="9"/>
  <c r="BT42" i="10"/>
  <c r="CM42" i="9"/>
  <c r="CX43" i="9"/>
  <c r="AJ42" i="9"/>
  <c r="AN42" i="9" s="1"/>
  <c r="DT43" i="10"/>
  <c r="DD43" i="10"/>
  <c r="BR42" i="10"/>
  <c r="AK40" i="9"/>
  <c r="AO40" i="9"/>
  <c r="DE41" i="10"/>
  <c r="CM36" i="9"/>
  <c r="DT37" i="10"/>
  <c r="DD37" i="10"/>
  <c r="BR36" i="10"/>
  <c r="AK35" i="9"/>
  <c r="AO35" i="9"/>
  <c r="DE36" i="10"/>
  <c r="AL32" i="9"/>
  <c r="BT32" i="10"/>
  <c r="AK30" i="9"/>
  <c r="AO30" i="9"/>
  <c r="DE31" i="10"/>
  <c r="BS30" i="10"/>
  <c r="BF25" i="11"/>
  <c r="DA25" i="10" s="1"/>
  <c r="AK25" i="9"/>
  <c r="AO25" i="9"/>
  <c r="DE26" i="10"/>
  <c r="BS25" i="10"/>
  <c r="AL20" i="9"/>
  <c r="BT20" i="10"/>
  <c r="CX19" i="9"/>
  <c r="AJ19" i="9"/>
  <c r="AN19" i="9" s="1"/>
  <c r="CM19" i="9"/>
  <c r="DT19" i="10"/>
  <c r="BR19" i="10"/>
  <c r="AK18" i="9"/>
  <c r="AO18" i="9"/>
  <c r="BS18" i="10"/>
  <c r="DE18" i="10"/>
  <c r="AO12" i="9"/>
  <c r="AK12" i="9"/>
  <c r="DE12" i="10"/>
  <c r="BS12" i="10"/>
  <c r="BA11" i="9"/>
  <c r="AL8" i="9"/>
  <c r="BT8" i="10"/>
  <c r="CM7" i="9"/>
  <c r="CX7" i="9"/>
  <c r="AJ7" i="9"/>
  <c r="DT7" i="10"/>
  <c r="BR7" i="10"/>
  <c r="AK5" i="9"/>
  <c r="AO5" i="9"/>
  <c r="BS5" i="10"/>
  <c r="DE5" i="10"/>
  <c r="BA4" i="9"/>
  <c r="BR145" i="10"/>
  <c r="BT143" i="10"/>
  <c r="BT140" i="10"/>
  <c r="BS137" i="10"/>
  <c r="BR134" i="10"/>
  <c r="BT132" i="10"/>
  <c r="BS129" i="10"/>
  <c r="BR126" i="10"/>
  <c r="BT124" i="10"/>
  <c r="BR118" i="10"/>
  <c r="BT116" i="10"/>
  <c r="BS113" i="10"/>
  <c r="BR110" i="10"/>
  <c r="BT108" i="10"/>
  <c r="BR107" i="10"/>
  <c r="BT95" i="10"/>
  <c r="BS92" i="10"/>
  <c r="BR89" i="10"/>
  <c r="BT79" i="10"/>
  <c r="BS76" i="10"/>
  <c r="BR73" i="10"/>
  <c r="BT63" i="10"/>
  <c r="BR57" i="10"/>
  <c r="BT51" i="10"/>
  <c r="BS48" i="10"/>
  <c r="BR45" i="10"/>
  <c r="BS35" i="10"/>
  <c r="BS27" i="10"/>
  <c r="BS19" i="10"/>
  <c r="DT22" i="10"/>
  <c r="DE7" i="10"/>
  <c r="DE90" i="10"/>
  <c r="DE74" i="10"/>
  <c r="DE50" i="10"/>
  <c r="DE112" i="10"/>
  <c r="DF112" i="10" s="1"/>
  <c r="DT39" i="10"/>
  <c r="AO113" i="9"/>
  <c r="AJ59" i="9"/>
  <c r="CX142" i="9"/>
  <c r="CM140" i="9"/>
  <c r="DD142" i="10"/>
  <c r="AJ140" i="9"/>
  <c r="DT142" i="10"/>
  <c r="AL72" i="9"/>
  <c r="BT72" i="10"/>
  <c r="AJ60" i="9"/>
  <c r="AN60" i="9" s="1"/>
  <c r="CM60" i="9"/>
  <c r="DT61" i="10"/>
  <c r="CX61" i="9"/>
  <c r="DD61" i="10"/>
  <c r="BR60" i="10"/>
  <c r="AK57" i="9"/>
  <c r="AO57" i="9"/>
  <c r="DE58" i="10"/>
  <c r="CX54" i="9"/>
  <c r="CM53" i="9"/>
  <c r="AJ53" i="9"/>
  <c r="AN53" i="9" s="1"/>
  <c r="DT54" i="10"/>
  <c r="DD54" i="10"/>
  <c r="CX11" i="9"/>
  <c r="AJ11" i="9"/>
  <c r="AN11" i="9" s="1"/>
  <c r="DT11" i="10"/>
  <c r="CM11" i="9"/>
  <c r="BR11" i="10"/>
  <c r="BS138" i="10"/>
  <c r="DE147" i="10"/>
  <c r="AO145" i="9"/>
  <c r="AK145" i="9"/>
  <c r="AK140" i="9"/>
  <c r="DE142" i="10"/>
  <c r="AO140" i="9"/>
  <c r="AK134" i="9"/>
  <c r="AO134" i="9"/>
  <c r="DE136" i="10"/>
  <c r="CX132" i="9"/>
  <c r="CM130" i="9"/>
  <c r="AJ130" i="9"/>
  <c r="AN130" i="9" s="1"/>
  <c r="DT132" i="10"/>
  <c r="DD132" i="10"/>
  <c r="G129" i="11"/>
  <c r="B129" i="10" s="1"/>
  <c r="AK128" i="9"/>
  <c r="DE130" i="10"/>
  <c r="AO128" i="9"/>
  <c r="CX126" i="9"/>
  <c r="CM124" i="9"/>
  <c r="DD126" i="10"/>
  <c r="AJ124" i="9"/>
  <c r="AN124" i="9" s="1"/>
  <c r="DT126" i="10"/>
  <c r="AK122" i="9"/>
  <c r="AO122" i="9"/>
  <c r="DE124" i="10"/>
  <c r="CX119" i="9"/>
  <c r="CM117" i="9"/>
  <c r="DD119" i="10"/>
  <c r="AJ117" i="9"/>
  <c r="AN117" i="9" s="1"/>
  <c r="DT119" i="10"/>
  <c r="DE118" i="10"/>
  <c r="AK116" i="9"/>
  <c r="AO116" i="9"/>
  <c r="K110" i="11"/>
  <c r="DU112" i="10" s="1"/>
  <c r="AO109" i="9"/>
  <c r="DE111" i="10"/>
  <c r="AK109" i="9"/>
  <c r="G104" i="11"/>
  <c r="B104" i="9" s="1"/>
  <c r="CM104" i="9"/>
  <c r="CX106" i="9"/>
  <c r="DD106" i="10"/>
  <c r="DT106" i="10"/>
  <c r="AJ104" i="9"/>
  <c r="AN104" i="9" s="1"/>
  <c r="BB102" i="11"/>
  <c r="AB102" i="10" s="1"/>
  <c r="AO102" i="9"/>
  <c r="AK102" i="9"/>
  <c r="AL99" i="9"/>
  <c r="BT99" i="10"/>
  <c r="AJ98" i="9"/>
  <c r="AN98" i="9" s="1"/>
  <c r="CM98" i="9"/>
  <c r="CX99" i="9"/>
  <c r="DT99" i="10"/>
  <c r="DD99" i="10"/>
  <c r="BR98" i="10"/>
  <c r="AK96" i="9"/>
  <c r="AO96" i="9"/>
  <c r="BS96" i="10"/>
  <c r="DE97" i="10"/>
  <c r="AL93" i="9"/>
  <c r="BT93" i="10"/>
  <c r="AJ92" i="9"/>
  <c r="AN92" i="9" s="1"/>
  <c r="CM92" i="9"/>
  <c r="DT93" i="10"/>
  <c r="CX93" i="9"/>
  <c r="DD93" i="10"/>
  <c r="BR92" i="10"/>
  <c r="K91" i="11"/>
  <c r="CS91" i="10" s="1"/>
  <c r="AL86" i="9"/>
  <c r="BT86" i="10"/>
  <c r="CX86" i="9"/>
  <c r="AJ85" i="9"/>
  <c r="AN85" i="9" s="1"/>
  <c r="CM85" i="9"/>
  <c r="DT86" i="10"/>
  <c r="BR85" i="10"/>
  <c r="BR80" i="11"/>
  <c r="L80" i="9" s="1"/>
  <c r="AL80" i="9"/>
  <c r="BT80" i="10"/>
  <c r="CM79" i="9"/>
  <c r="CX80" i="9"/>
  <c r="AJ79" i="9"/>
  <c r="DT80" i="10"/>
  <c r="DD80" i="10"/>
  <c r="BR79" i="10"/>
  <c r="AK77" i="9"/>
  <c r="AO77" i="9"/>
  <c r="BS77" i="10"/>
  <c r="G67" i="11"/>
  <c r="B67" i="9" s="1"/>
  <c r="AJ67" i="9"/>
  <c r="CX68" i="9"/>
  <c r="DT68" i="10"/>
  <c r="DD68" i="10"/>
  <c r="AK65" i="9"/>
  <c r="AO65" i="9"/>
  <c r="CL63" i="11"/>
  <c r="BB63" i="10" s="1"/>
  <c r="CX62" i="9"/>
  <c r="CM61" i="9"/>
  <c r="AJ61" i="9"/>
  <c r="AN61" i="9" s="1"/>
  <c r="DT62" i="10"/>
  <c r="BR61" i="10"/>
  <c r="BF60" i="11"/>
  <c r="DA60" i="10" s="1"/>
  <c r="AK60" i="9"/>
  <c r="AO60" i="9"/>
  <c r="DE61" i="10"/>
  <c r="AL58" i="9"/>
  <c r="BT58" i="10"/>
  <c r="CM58" i="9"/>
  <c r="CX59" i="9"/>
  <c r="DT59" i="10"/>
  <c r="AJ58" i="9"/>
  <c r="AN58" i="9" s="1"/>
  <c r="DD59" i="10"/>
  <c r="BR58" i="10"/>
  <c r="BR54" i="11"/>
  <c r="L54" i="9" s="1"/>
  <c r="CX55" i="9"/>
  <c r="AJ54" i="9"/>
  <c r="AN54" i="9" s="1"/>
  <c r="CM54" i="9"/>
  <c r="DD55" i="10"/>
  <c r="DT55" i="10"/>
  <c r="BR54" i="10"/>
  <c r="AO53" i="9"/>
  <c r="AK53" i="9"/>
  <c r="BS53" i="10"/>
  <c r="DE54" i="10"/>
  <c r="K48" i="11"/>
  <c r="F48" i="10" s="1"/>
  <c r="CM48" i="9"/>
  <c r="CX49" i="9"/>
  <c r="DD49" i="10"/>
  <c r="DT49" i="10"/>
  <c r="AJ48" i="9"/>
  <c r="AK46" i="9"/>
  <c r="AO46" i="9"/>
  <c r="DE47" i="10"/>
  <c r="AJ41" i="9"/>
  <c r="AN41" i="9" s="1"/>
  <c r="CM41" i="9"/>
  <c r="CX42" i="9"/>
  <c r="DT42" i="10"/>
  <c r="DD42" i="10"/>
  <c r="BR41" i="10"/>
  <c r="AK39" i="9"/>
  <c r="AO39" i="9"/>
  <c r="DE40" i="10"/>
  <c r="BS39" i="10"/>
  <c r="G37" i="11"/>
  <c r="B37" i="9" s="1"/>
  <c r="AL36" i="9"/>
  <c r="BT36" i="10"/>
  <c r="BR34" i="11"/>
  <c r="L34" i="9" s="1"/>
  <c r="BR32" i="11"/>
  <c r="L32" i="9" s="1"/>
  <c r="BW32" i="10"/>
  <c r="AZ32" i="9"/>
  <c r="CM31" i="9"/>
  <c r="CX32" i="9"/>
  <c r="AJ31" i="9"/>
  <c r="AN31" i="9" s="1"/>
  <c r="DD32" i="10"/>
  <c r="BR31" i="10"/>
  <c r="DT32" i="10"/>
  <c r="CM26" i="9"/>
  <c r="CX27" i="9"/>
  <c r="AJ26" i="9"/>
  <c r="AN26" i="9" s="1"/>
  <c r="DT27" i="10"/>
  <c r="DD27" i="10"/>
  <c r="BR26" i="10"/>
  <c r="AK24" i="9"/>
  <c r="AO24" i="9"/>
  <c r="DE25" i="10"/>
  <c r="BA23" i="9"/>
  <c r="AO17" i="9"/>
  <c r="DE17" i="10"/>
  <c r="BS17" i="10"/>
  <c r="AK17" i="9"/>
  <c r="CX13" i="9"/>
  <c r="AJ13" i="9"/>
  <c r="AN13" i="9" s="1"/>
  <c r="CM13" i="9"/>
  <c r="DT13" i="10"/>
  <c r="DD13" i="10"/>
  <c r="AK11" i="9"/>
  <c r="AO11" i="9"/>
  <c r="AL7" i="9"/>
  <c r="BT7" i="10"/>
  <c r="CX6" i="9"/>
  <c r="CM6" i="9"/>
  <c r="AJ6" i="9"/>
  <c r="AN6" i="9" s="1"/>
  <c r="DT6" i="10"/>
  <c r="DD6" i="10"/>
  <c r="BR6" i="10"/>
  <c r="AO4" i="9"/>
  <c r="AK4" i="9"/>
  <c r="DE4" i="10"/>
  <c r="BS4" i="10"/>
  <c r="EB17" i="10"/>
  <c r="EB9" i="10"/>
  <c r="BS143" i="10"/>
  <c r="BS140" i="10"/>
  <c r="BR137" i="10"/>
  <c r="BT135" i="10"/>
  <c r="BS132" i="10"/>
  <c r="BT127" i="10"/>
  <c r="BS124" i="10"/>
  <c r="BR121" i="10"/>
  <c r="BT119" i="10"/>
  <c r="BS116" i="10"/>
  <c r="BR113" i="10"/>
  <c r="BT111" i="10"/>
  <c r="BS108" i="10"/>
  <c r="BS105" i="10"/>
  <c r="BR102" i="10"/>
  <c r="BT100" i="10"/>
  <c r="BT54" i="10"/>
  <c r="BS51" i="10"/>
  <c r="BR48" i="10"/>
  <c r="BT38" i="10"/>
  <c r="DD7" i="10"/>
  <c r="DD90" i="10"/>
  <c r="DD74" i="10"/>
  <c r="DD50" i="10"/>
  <c r="DT134" i="10"/>
  <c r="AL24" i="9"/>
  <c r="CM67" i="9"/>
  <c r="CX124" i="9"/>
  <c r="CM122" i="9"/>
  <c r="DT124" i="10"/>
  <c r="AJ122" i="9"/>
  <c r="AN122" i="9" s="1"/>
  <c r="DD124" i="10"/>
  <c r="AK70" i="9"/>
  <c r="DE71" i="10"/>
  <c r="AO70" i="9"/>
  <c r="AL18" i="9"/>
  <c r="BT18" i="10"/>
  <c r="AO9" i="9"/>
  <c r="AK9" i="9"/>
  <c r="DE9" i="10"/>
  <c r="BS9" i="10"/>
  <c r="CX148" i="9"/>
  <c r="CM146" i="9"/>
  <c r="AJ146" i="9"/>
  <c r="AN146" i="9" s="1"/>
  <c r="DT148" i="10"/>
  <c r="DD148" i="10"/>
  <c r="CX143" i="9"/>
  <c r="CM141" i="9"/>
  <c r="DD143" i="10"/>
  <c r="DT143" i="10"/>
  <c r="AJ141" i="9"/>
  <c r="AK139" i="9"/>
  <c r="DE141" i="10"/>
  <c r="AO139" i="9"/>
  <c r="BV135" i="11"/>
  <c r="CZ135" i="10" s="1"/>
  <c r="CM135" i="9"/>
  <c r="CX137" i="9"/>
  <c r="DT137" i="10"/>
  <c r="DD137" i="10"/>
  <c r="M132" i="10"/>
  <c r="CP132" i="9" s="1"/>
  <c r="CM129" i="9"/>
  <c r="CX131" i="9"/>
  <c r="DT131" i="10"/>
  <c r="DD131" i="10"/>
  <c r="AJ129" i="9"/>
  <c r="AN129" i="9" s="1"/>
  <c r="M125" i="10"/>
  <c r="CP125" i="9" s="1"/>
  <c r="CX125" i="9"/>
  <c r="CM123" i="9"/>
  <c r="DD125" i="10"/>
  <c r="AJ123" i="9"/>
  <c r="AN123" i="9" s="1"/>
  <c r="DT125" i="10"/>
  <c r="AK121" i="9"/>
  <c r="DE123" i="10"/>
  <c r="CR118" i="9"/>
  <c r="K116" i="11"/>
  <c r="CY118" i="9" s="1"/>
  <c r="AO115" i="9"/>
  <c r="DE117" i="10"/>
  <c r="AK115" i="9"/>
  <c r="CR112" i="9"/>
  <c r="CX112" i="9"/>
  <c r="CM110" i="9"/>
  <c r="AJ110" i="9"/>
  <c r="AN110" i="9" s="1"/>
  <c r="DT112" i="10"/>
  <c r="K109" i="11"/>
  <c r="CY111" i="9" s="1"/>
  <c r="CM103" i="9"/>
  <c r="CX105" i="9"/>
  <c r="AJ103" i="9"/>
  <c r="AN103" i="9" s="1"/>
  <c r="DT105" i="10"/>
  <c r="DD105" i="10"/>
  <c r="BB101" i="11"/>
  <c r="AB101" i="10" s="1"/>
  <c r="AO101" i="9"/>
  <c r="AK101" i="9"/>
  <c r="AL98" i="9"/>
  <c r="BT98" i="10"/>
  <c r="CM97" i="9"/>
  <c r="CX98" i="9"/>
  <c r="DT98" i="10"/>
  <c r="AJ97" i="9"/>
  <c r="AN97" i="9" s="1"/>
  <c r="AK95" i="9"/>
  <c r="AO95" i="9"/>
  <c r="DE96" i="10"/>
  <c r="BS95" i="10"/>
  <c r="CX92" i="9"/>
  <c r="AJ91" i="9"/>
  <c r="AN91" i="9" s="1"/>
  <c r="DT92" i="10"/>
  <c r="CM91" i="9"/>
  <c r="DD92" i="10"/>
  <c r="AK90" i="9"/>
  <c r="AO90" i="9"/>
  <c r="DE91" i="10"/>
  <c r="BS90" i="10"/>
  <c r="AL85" i="9"/>
  <c r="BT85" i="10"/>
  <c r="AJ84" i="9"/>
  <c r="AN84" i="9" s="1"/>
  <c r="CM84" i="9"/>
  <c r="DT85" i="10"/>
  <c r="CX85" i="9"/>
  <c r="DD85" i="10"/>
  <c r="BR84" i="10"/>
  <c r="BF83" i="11"/>
  <c r="AF83" i="10" s="1"/>
  <c r="AO83" i="9"/>
  <c r="AK83" i="9"/>
  <c r="BS83" i="10"/>
  <c r="DE84" i="10"/>
  <c r="AL81" i="11"/>
  <c r="G81" i="9" s="1"/>
  <c r="CX79" i="9"/>
  <c r="CM78" i="9"/>
  <c r="DT79" i="10"/>
  <c r="DD79" i="10"/>
  <c r="CH75" i="11"/>
  <c r="AX75" i="10" s="1"/>
  <c r="CM72" i="9"/>
  <c r="CX73" i="9"/>
  <c r="AJ72" i="9"/>
  <c r="DT73" i="10"/>
  <c r="BR72" i="10"/>
  <c r="DD73" i="10"/>
  <c r="BB71" i="11"/>
  <c r="AB71" i="10" s="1"/>
  <c r="AK71" i="9"/>
  <c r="AO71" i="9"/>
  <c r="DE72" i="10"/>
  <c r="BS71" i="10"/>
  <c r="AL67" i="9"/>
  <c r="BT67" i="10"/>
  <c r="CM66" i="9"/>
  <c r="CX67" i="9"/>
  <c r="DT67" i="10"/>
  <c r="AJ66" i="9"/>
  <c r="DD67" i="10"/>
  <c r="BR66" i="10"/>
  <c r="AO64" i="9"/>
  <c r="AK64" i="9"/>
  <c r="BS64" i="10"/>
  <c r="DE65" i="10"/>
  <c r="AL61" i="9"/>
  <c r="BT61" i="10"/>
  <c r="G60" i="11"/>
  <c r="B60" i="9" s="1"/>
  <c r="G53" i="11"/>
  <c r="B53" i="9" s="1"/>
  <c r="AK52" i="9"/>
  <c r="AO52" i="9"/>
  <c r="DE53" i="10"/>
  <c r="BS52" i="10"/>
  <c r="AL48" i="9"/>
  <c r="BT48" i="10"/>
  <c r="CM47" i="9"/>
  <c r="CX48" i="9"/>
  <c r="DD48" i="10"/>
  <c r="DT48" i="10"/>
  <c r="BR47" i="10"/>
  <c r="AO45" i="9"/>
  <c r="AK45" i="9"/>
  <c r="BS45" i="10"/>
  <c r="DE46" i="10"/>
  <c r="BA44" i="9"/>
  <c r="BV41" i="11"/>
  <c r="CZ41" i="10" s="1"/>
  <c r="CM40" i="9"/>
  <c r="CX41" i="9"/>
  <c r="DD41" i="10"/>
  <c r="DT41" i="10"/>
  <c r="AJ40" i="9"/>
  <c r="AN40" i="9" s="1"/>
  <c r="AK38" i="9"/>
  <c r="AO38" i="9"/>
  <c r="DE39" i="10"/>
  <c r="AJ35" i="9"/>
  <c r="AN35" i="9" s="1"/>
  <c r="CX36" i="9"/>
  <c r="DD36" i="10"/>
  <c r="DT36" i="10"/>
  <c r="CM35" i="9"/>
  <c r="BR35" i="10"/>
  <c r="AO34" i="9"/>
  <c r="AK34" i="9"/>
  <c r="DE35" i="10"/>
  <c r="BS34" i="10"/>
  <c r="CL33" i="11"/>
  <c r="BB33" i="10" s="1"/>
  <c r="AL31" i="9"/>
  <c r="BT31" i="10"/>
  <c r="CX31" i="9"/>
  <c r="AJ30" i="9"/>
  <c r="AN30" i="9" s="1"/>
  <c r="DD31" i="10"/>
  <c r="CM30" i="9"/>
  <c r="DT31" i="10"/>
  <c r="BR30" i="10"/>
  <c r="AO29" i="9"/>
  <c r="AK29" i="9"/>
  <c r="BS29" i="10"/>
  <c r="DE30" i="10"/>
  <c r="AL26" i="9"/>
  <c r="BT26" i="10"/>
  <c r="CM25" i="9"/>
  <c r="CX26" i="9"/>
  <c r="AJ25" i="9"/>
  <c r="DT26" i="10"/>
  <c r="DD26" i="10"/>
  <c r="BR25" i="10"/>
  <c r="AO23" i="9"/>
  <c r="AK23" i="9"/>
  <c r="DE24" i="10"/>
  <c r="BS23" i="10"/>
  <c r="CM18" i="9"/>
  <c r="AJ18" i="9"/>
  <c r="DT18" i="10"/>
  <c r="CX18" i="9"/>
  <c r="BR18" i="10"/>
  <c r="DD18" i="10"/>
  <c r="AK16" i="9"/>
  <c r="AO16" i="9"/>
  <c r="DE16" i="10"/>
  <c r="AL13" i="9"/>
  <c r="BT13" i="10"/>
  <c r="CX12" i="9"/>
  <c r="CM12" i="9"/>
  <c r="AJ12" i="9"/>
  <c r="AN12" i="9" s="1"/>
  <c r="DT12" i="10"/>
  <c r="DD12" i="10"/>
  <c r="BR12" i="10"/>
  <c r="AO10" i="9"/>
  <c r="AK10" i="9"/>
  <c r="BS10" i="10"/>
  <c r="DE10" i="10"/>
  <c r="CX5" i="9"/>
  <c r="AJ5" i="9"/>
  <c r="AN5" i="9" s="1"/>
  <c r="CM5" i="9"/>
  <c r="DD5" i="10"/>
  <c r="EB6" i="10"/>
  <c r="BS146" i="10"/>
  <c r="BR143" i="10"/>
  <c r="BT141" i="10"/>
  <c r="BR140" i="10"/>
  <c r="BT138" i="10"/>
  <c r="BS135" i="10"/>
  <c r="BR132" i="10"/>
  <c r="BT130" i="10"/>
  <c r="BS127" i="10"/>
  <c r="BR124" i="10"/>
  <c r="BT122" i="10"/>
  <c r="BS119" i="10"/>
  <c r="BR116" i="10"/>
  <c r="BT114" i="10"/>
  <c r="BS111" i="10"/>
  <c r="BR108" i="10"/>
  <c r="BR105" i="10"/>
  <c r="BT103" i="10"/>
  <c r="BS100" i="10"/>
  <c r="BT97" i="10"/>
  <c r="BS94" i="10"/>
  <c r="BR91" i="10"/>
  <c r="BT81" i="10"/>
  <c r="BS78" i="10"/>
  <c r="BR75" i="10"/>
  <c r="BT65" i="10"/>
  <c r="BS62" i="10"/>
  <c r="BR59" i="10"/>
  <c r="BS54" i="10"/>
  <c r="BR51" i="10"/>
  <c r="BT41" i="10"/>
  <c r="BS38" i="10"/>
  <c r="BT30" i="10"/>
  <c r="BT22" i="10"/>
  <c r="BT14" i="10"/>
  <c r="BT6" i="10"/>
  <c r="DE19" i="10"/>
  <c r="DF19" i="10" s="1"/>
  <c r="DE102" i="10"/>
  <c r="DF102" i="10" s="1"/>
  <c r="DE86" i="10"/>
  <c r="DF86" i="10" s="1"/>
  <c r="DE70" i="10"/>
  <c r="DE34" i="10"/>
  <c r="DF34" i="10" s="1"/>
  <c r="DT133" i="10"/>
  <c r="AO105" i="9"/>
  <c r="AO78" i="9"/>
  <c r="CM62" i="9"/>
  <c r="BB142" i="11"/>
  <c r="Q142" i="9" s="1"/>
  <c r="CR139" i="9"/>
  <c r="G137" i="11"/>
  <c r="B137" i="9" s="1"/>
  <c r="CR134" i="9"/>
  <c r="BY132" i="10"/>
  <c r="BZ132" i="10" s="1"/>
  <c r="AH132" i="9" s="1"/>
  <c r="BY119" i="10"/>
  <c r="BZ119" i="10" s="1"/>
  <c r="AH119" i="9" s="1"/>
  <c r="AL105" i="11"/>
  <c r="G105" i="9" s="1"/>
  <c r="N103" i="10"/>
  <c r="N98" i="10"/>
  <c r="BY95" i="10"/>
  <c r="BZ95" i="10" s="1"/>
  <c r="AH95" i="9" s="1"/>
  <c r="BF95" i="11"/>
  <c r="AF95" i="10" s="1"/>
  <c r="CH82" i="11"/>
  <c r="V82" i="9" s="1"/>
  <c r="BY79" i="10"/>
  <c r="BZ79" i="10" s="1"/>
  <c r="AH79" i="9" s="1"/>
  <c r="CM71" i="11"/>
  <c r="BC71" i="10" s="1"/>
  <c r="BY65" i="10"/>
  <c r="BZ65" i="10" s="1"/>
  <c r="AH65" i="9" s="1"/>
  <c r="BC62" i="11"/>
  <c r="R62" i="9" s="1"/>
  <c r="N56" i="10"/>
  <c r="K45" i="11"/>
  <c r="CY46" i="9" s="1"/>
  <c r="BB31" i="11"/>
  <c r="Q31" i="9" s="1"/>
  <c r="CR128" i="9"/>
  <c r="N121" i="10"/>
  <c r="BW107" i="11"/>
  <c r="AR107" i="10" s="1"/>
  <c r="BG105" i="11"/>
  <c r="AG105" i="10" s="1"/>
  <c r="CM98" i="11"/>
  <c r="BC98" i="10" s="1"/>
  <c r="N91" i="10"/>
  <c r="N81" i="10"/>
  <c r="N74" i="10"/>
  <c r="N67" i="10"/>
  <c r="CH62" i="11"/>
  <c r="BW24" i="11"/>
  <c r="CG24" i="10" s="1"/>
  <c r="AZ137" i="9"/>
  <c r="K56" i="11"/>
  <c r="CN56" i="9" s="1"/>
  <c r="H42" i="11"/>
  <c r="C42" i="9" s="1"/>
  <c r="K33" i="11"/>
  <c r="CN33" i="9" s="1"/>
  <c r="M121" i="10"/>
  <c r="CP121" i="9" s="1"/>
  <c r="BS145" i="11"/>
  <c r="M145" i="9" s="1"/>
  <c r="CR143" i="9"/>
  <c r="N142" i="10"/>
  <c r="CM137" i="11"/>
  <c r="BC137" i="10" s="1"/>
  <c r="CR137" i="9"/>
  <c r="BR132" i="11"/>
  <c r="CR127" i="9"/>
  <c r="CR114" i="9"/>
  <c r="BF105" i="11"/>
  <c r="DA105" i="10" s="1"/>
  <c r="BY87" i="10"/>
  <c r="BZ87" i="10" s="1"/>
  <c r="AH87" i="9" s="1"/>
  <c r="CH85" i="11"/>
  <c r="V85" i="9" s="1"/>
  <c r="N79" i="10"/>
  <c r="K74" i="11"/>
  <c r="F74" i="10" s="1"/>
  <c r="CI73" i="11"/>
  <c r="W73" i="9" s="1"/>
  <c r="BY73" i="10"/>
  <c r="BZ73" i="10" s="1"/>
  <c r="AH73" i="9" s="1"/>
  <c r="BV65" i="11"/>
  <c r="CZ65" i="10" s="1"/>
  <c r="K60" i="11"/>
  <c r="CS60" i="10" s="1"/>
  <c r="BB59" i="11"/>
  <c r="Q59" i="9" s="1"/>
  <c r="N55" i="10"/>
  <c r="CH40" i="11"/>
  <c r="AX40" i="10" s="1"/>
  <c r="BY14" i="10"/>
  <c r="BZ14" i="10" s="1"/>
  <c r="AH14" i="9" s="1"/>
  <c r="AL13" i="11"/>
  <c r="G13" i="9" s="1"/>
  <c r="BR11" i="11"/>
  <c r="L11" i="9" s="1"/>
  <c r="K9" i="11"/>
  <c r="CN9" i="9" s="1"/>
  <c r="AP6" i="11"/>
  <c r="CY6" i="10" s="1"/>
  <c r="L139" i="11"/>
  <c r="G139" i="10" s="1"/>
  <c r="BG138" i="11"/>
  <c r="AG138" i="10" s="1"/>
  <c r="N131" i="10"/>
  <c r="BW117" i="11"/>
  <c r="CG117" i="10" s="1"/>
  <c r="N112" i="10"/>
  <c r="N83" i="10"/>
  <c r="BA81" i="9"/>
  <c r="N78" i="10"/>
  <c r="H74" i="11"/>
  <c r="C74" i="10" s="1"/>
  <c r="N71" i="10"/>
  <c r="BG67" i="11"/>
  <c r="AG67" i="10" s="1"/>
  <c r="N64" i="10"/>
  <c r="AZ60" i="9"/>
  <c r="CI55" i="11"/>
  <c r="W55" i="9" s="1"/>
  <c r="BW53" i="11"/>
  <c r="AR53" i="10" s="1"/>
  <c r="L52" i="11"/>
  <c r="G52" i="10" s="1"/>
  <c r="N50" i="10"/>
  <c r="BA46" i="9"/>
  <c r="N33" i="10"/>
  <c r="BA30" i="9"/>
  <c r="AZ28" i="9"/>
  <c r="N23" i="10"/>
  <c r="M137" i="10"/>
  <c r="CP137" i="9" s="1"/>
  <c r="BY122" i="10"/>
  <c r="BZ122" i="10" s="1"/>
  <c r="AH122" i="9" s="1"/>
  <c r="BY81" i="10"/>
  <c r="BZ81" i="10" s="1"/>
  <c r="AH81" i="9" s="1"/>
  <c r="BY47" i="10"/>
  <c r="BZ47" i="10" s="1"/>
  <c r="AH47" i="9" s="1"/>
  <c r="BY26" i="10"/>
  <c r="BZ26" i="10" s="1"/>
  <c r="AH26" i="9" s="1"/>
  <c r="M113" i="10"/>
  <c r="CP113" i="9" s="1"/>
  <c r="BG142" i="11"/>
  <c r="AG142" i="10" s="1"/>
  <c r="BB138" i="11"/>
  <c r="Q138" i="9" s="1"/>
  <c r="L137" i="11"/>
  <c r="G137" i="10" s="1"/>
  <c r="CL132" i="11"/>
  <c r="BB132" i="10" s="1"/>
  <c r="BG107" i="11"/>
  <c r="AG107" i="10" s="1"/>
  <c r="N105" i="10"/>
  <c r="AP89" i="11"/>
  <c r="CB89" i="10" s="1"/>
  <c r="H84" i="11"/>
  <c r="C84" i="10" s="1"/>
  <c r="BY74" i="10"/>
  <c r="BZ74" i="10" s="1"/>
  <c r="AH74" i="9" s="1"/>
  <c r="BV73" i="11"/>
  <c r="AQ73" i="10" s="1"/>
  <c r="N73" i="10"/>
  <c r="AP71" i="11"/>
  <c r="U71" i="10" s="1"/>
  <c r="CO71" i="9" s="1"/>
  <c r="G62" i="11"/>
  <c r="B62" i="9" s="1"/>
  <c r="CH55" i="11"/>
  <c r="AX55" i="10" s="1"/>
  <c r="AL50" i="11"/>
  <c r="G50" i="9" s="1"/>
  <c r="N49" i="10"/>
  <c r="G40" i="11"/>
  <c r="B40" i="9" s="1"/>
  <c r="N21" i="10"/>
  <c r="BW19" i="11"/>
  <c r="AR19" i="10" s="1"/>
  <c r="N14" i="10"/>
  <c r="EC135" i="10"/>
  <c r="EC75" i="10"/>
  <c r="EC48" i="10"/>
  <c r="EC34" i="10"/>
  <c r="EC17" i="10"/>
  <c r="V131" i="9"/>
  <c r="AX131" i="10"/>
  <c r="CR87" i="9"/>
  <c r="M87" i="10"/>
  <c r="CP87" i="9" s="1"/>
  <c r="DA24" i="10"/>
  <c r="G146" i="11"/>
  <c r="K146" i="11"/>
  <c r="BV108" i="11"/>
  <c r="BR108" i="11"/>
  <c r="CR104" i="9"/>
  <c r="M104" i="10"/>
  <c r="CP104" i="9" s="1"/>
  <c r="CR99" i="9"/>
  <c r="M99" i="10"/>
  <c r="CP99" i="9" s="1"/>
  <c r="CR93" i="9"/>
  <c r="M93" i="10"/>
  <c r="CP93" i="9" s="1"/>
  <c r="CR109" i="9"/>
  <c r="M109" i="10"/>
  <c r="CP109" i="9" s="1"/>
  <c r="CR75" i="9"/>
  <c r="M75" i="10"/>
  <c r="CP75" i="9" s="1"/>
  <c r="CR62" i="9"/>
  <c r="M62" i="10"/>
  <c r="CP62" i="9" s="1"/>
  <c r="G141" i="11"/>
  <c r="K141" i="11"/>
  <c r="CR138" i="9"/>
  <c r="M138" i="10"/>
  <c r="CP138" i="9" s="1"/>
  <c r="CR115" i="9"/>
  <c r="M115" i="10"/>
  <c r="CP115" i="9" s="1"/>
  <c r="CR80" i="9"/>
  <c r="M80" i="10"/>
  <c r="CP80" i="9" s="1"/>
  <c r="CR126" i="9"/>
  <c r="M126" i="10"/>
  <c r="CP126" i="9" s="1"/>
  <c r="CR119" i="9"/>
  <c r="M119" i="10"/>
  <c r="CP119" i="9" s="1"/>
  <c r="DA62" i="10"/>
  <c r="AF62" i="10"/>
  <c r="CF32" i="10"/>
  <c r="BC61" i="11"/>
  <c r="R61" i="9" s="1"/>
  <c r="BB61" i="11"/>
  <c r="BF61" i="11"/>
  <c r="CI145" i="11"/>
  <c r="W145" i="9" s="1"/>
  <c r="AQ145" i="11"/>
  <c r="V145" i="10" s="1"/>
  <c r="CR145" i="9"/>
  <c r="BV142" i="11"/>
  <c r="BB141" i="11"/>
  <c r="CI135" i="11"/>
  <c r="W135" i="9" s="1"/>
  <c r="BY129" i="10"/>
  <c r="BZ129" i="10" s="1"/>
  <c r="AH129" i="9" s="1"/>
  <c r="AL128" i="11"/>
  <c r="BY124" i="10"/>
  <c r="BZ124" i="10" s="1"/>
  <c r="AH124" i="9" s="1"/>
  <c r="BA123" i="9"/>
  <c r="CR116" i="9"/>
  <c r="BF113" i="11"/>
  <c r="CR110" i="9"/>
  <c r="M110" i="10"/>
  <c r="CP110" i="9" s="1"/>
  <c r="BY108" i="10"/>
  <c r="BZ108" i="10" s="1"/>
  <c r="AH108" i="9" s="1"/>
  <c r="BY102" i="10"/>
  <c r="BZ102" i="10" s="1"/>
  <c r="AH102" i="9" s="1"/>
  <c r="BY97" i="10"/>
  <c r="BZ97" i="10" s="1"/>
  <c r="AH97" i="9" s="1"/>
  <c r="CR94" i="9"/>
  <c r="M94" i="10"/>
  <c r="CP94" i="9" s="1"/>
  <c r="K92" i="11"/>
  <c r="CR89" i="9"/>
  <c r="M89" i="10"/>
  <c r="CP89" i="9" s="1"/>
  <c r="N88" i="10"/>
  <c r="BA85" i="9"/>
  <c r="K84" i="11"/>
  <c r="G83" i="11"/>
  <c r="BY82" i="10"/>
  <c r="BZ82" i="10" s="1"/>
  <c r="AH82" i="9" s="1"/>
  <c r="CR73" i="9"/>
  <c r="M73" i="10"/>
  <c r="CP73" i="9" s="1"/>
  <c r="CR68" i="9"/>
  <c r="M68" i="10"/>
  <c r="CP68" i="9" s="1"/>
  <c r="BV67" i="11"/>
  <c r="AZ67" i="9"/>
  <c r="BY61" i="10"/>
  <c r="BZ61" i="10" s="1"/>
  <c r="AH61" i="9" s="1"/>
  <c r="AL61" i="11"/>
  <c r="BR60" i="11"/>
  <c r="CR59" i="9"/>
  <c r="M59" i="10"/>
  <c r="CP59" i="9" s="1"/>
  <c r="AP57" i="11"/>
  <c r="CR57" i="9"/>
  <c r="M57" i="10"/>
  <c r="CP57" i="9" s="1"/>
  <c r="CR51" i="9"/>
  <c r="M51" i="10"/>
  <c r="CP51" i="9" s="1"/>
  <c r="BB49" i="11"/>
  <c r="AP47" i="11"/>
  <c r="AQ46" i="11"/>
  <c r="CC46" i="10" s="1"/>
  <c r="CR46" i="9"/>
  <c r="M46" i="10"/>
  <c r="CP46" i="9" s="1"/>
  <c r="BY44" i="10"/>
  <c r="BZ44" i="10" s="1"/>
  <c r="AH44" i="9" s="1"/>
  <c r="CH39" i="11"/>
  <c r="AP39" i="11"/>
  <c r="AL38" i="11"/>
  <c r="CR38" i="9"/>
  <c r="M38" i="10"/>
  <c r="CP38" i="9" s="1"/>
  <c r="AP35" i="11"/>
  <c r="CR35" i="9"/>
  <c r="M35" i="10"/>
  <c r="CP35" i="9" s="1"/>
  <c r="CL32" i="11"/>
  <c r="BB32" i="10" s="1"/>
  <c r="AL32" i="11"/>
  <c r="BV31" i="11"/>
  <c r="BY30" i="10"/>
  <c r="BZ30" i="10" s="1"/>
  <c r="AH30" i="9" s="1"/>
  <c r="N27" i="10"/>
  <c r="CR23" i="9"/>
  <c r="M23" i="10"/>
  <c r="CP23" i="9" s="1"/>
  <c r="K21" i="11"/>
  <c r="AP18" i="11"/>
  <c r="CR17" i="9"/>
  <c r="M17" i="10"/>
  <c r="CP17" i="9" s="1"/>
  <c r="N16" i="10"/>
  <c r="AL12" i="11"/>
  <c r="CM11" i="11"/>
  <c r="BC11" i="10" s="1"/>
  <c r="CR11" i="9"/>
  <c r="M11" i="10"/>
  <c r="CP11" i="9" s="1"/>
  <c r="CL6" i="11"/>
  <c r="BB6" i="10" s="1"/>
  <c r="CR4" i="9"/>
  <c r="M4" i="10"/>
  <c r="CP4" i="9" s="1"/>
  <c r="EC145" i="10"/>
  <c r="EC137" i="10"/>
  <c r="EC129" i="10"/>
  <c r="EC121" i="10"/>
  <c r="EC110" i="10"/>
  <c r="EC93" i="10"/>
  <c r="EC85" i="10"/>
  <c r="EC77" i="10"/>
  <c r="EC66" i="10"/>
  <c r="EC58" i="10"/>
  <c r="EC36" i="10"/>
  <c r="EC28" i="10"/>
  <c r="EC5" i="10"/>
  <c r="M128" i="10"/>
  <c r="CP128" i="9" s="1"/>
  <c r="M124" i="10"/>
  <c r="CP124" i="9" s="1"/>
  <c r="M116" i="10"/>
  <c r="CP116" i="9" s="1"/>
  <c r="M112" i="10"/>
  <c r="CP112" i="9" s="1"/>
  <c r="AQ146" i="11"/>
  <c r="V146" i="10" s="1"/>
  <c r="L145" i="11"/>
  <c r="G145" i="10" s="1"/>
  <c r="CH144" i="11"/>
  <c r="BY144" i="10"/>
  <c r="BZ144" i="10" s="1"/>
  <c r="AH144" i="9" s="1"/>
  <c r="CH143" i="11"/>
  <c r="N138" i="10"/>
  <c r="BB129" i="11"/>
  <c r="CI127" i="11"/>
  <c r="W127" i="9" s="1"/>
  <c r="N126" i="10"/>
  <c r="CR120" i="9"/>
  <c r="CL116" i="11"/>
  <c r="BB116" i="10" s="1"/>
  <c r="N115" i="10"/>
  <c r="AZ115" i="9"/>
  <c r="BY112" i="10"/>
  <c r="BZ112" i="10" s="1"/>
  <c r="AH112" i="9" s="1"/>
  <c r="BW108" i="11"/>
  <c r="CG108" i="10" s="1"/>
  <c r="CH106" i="11"/>
  <c r="CR105" i="9"/>
  <c r="M105" i="10"/>
  <c r="CP105" i="9" s="1"/>
  <c r="BY101" i="10"/>
  <c r="BZ101" i="10" s="1"/>
  <c r="AH101" i="9" s="1"/>
  <c r="N99" i="10"/>
  <c r="N93" i="10"/>
  <c r="AZ93" i="9"/>
  <c r="CR88" i="9"/>
  <c r="M88" i="10"/>
  <c r="CP88" i="9" s="1"/>
  <c r="N87" i="10"/>
  <c r="AZ87" i="9"/>
  <c r="G86" i="11"/>
  <c r="BY85" i="10"/>
  <c r="CR81" i="9"/>
  <c r="M81" i="10"/>
  <c r="CP81" i="9" s="1"/>
  <c r="BY77" i="10"/>
  <c r="BZ77" i="10" s="1"/>
  <c r="AH77" i="9" s="1"/>
  <c r="N75" i="10"/>
  <c r="CL71" i="11"/>
  <c r="BB71" i="10" s="1"/>
  <c r="CR71" i="9"/>
  <c r="M71" i="10"/>
  <c r="CP71" i="9" s="1"/>
  <c r="CR67" i="9"/>
  <c r="M67" i="10"/>
  <c r="CP67" i="9" s="1"/>
  <c r="N66" i="10"/>
  <c r="BY63" i="10"/>
  <c r="BZ63" i="10" s="1"/>
  <c r="AH63" i="9" s="1"/>
  <c r="N62" i="10"/>
  <c r="AL59" i="11"/>
  <c r="K59" i="11"/>
  <c r="CR56" i="9"/>
  <c r="M56" i="10"/>
  <c r="CP56" i="9" s="1"/>
  <c r="CR54" i="9"/>
  <c r="M54" i="10"/>
  <c r="CP54" i="9" s="1"/>
  <c r="CR50" i="9"/>
  <c r="M50" i="10"/>
  <c r="CP50" i="9" s="1"/>
  <c r="N45" i="10"/>
  <c r="N37" i="10"/>
  <c r="BB36" i="11"/>
  <c r="N34" i="10"/>
  <c r="AP27" i="11"/>
  <c r="CR27" i="9"/>
  <c r="M27" i="10"/>
  <c r="CP27" i="9" s="1"/>
  <c r="BW25" i="11"/>
  <c r="CG25" i="10" s="1"/>
  <c r="Q25" i="9"/>
  <c r="AB25" i="10"/>
  <c r="CR16" i="9"/>
  <c r="M16" i="10"/>
  <c r="CP16" i="9" s="1"/>
  <c r="N15" i="10"/>
  <c r="CR10" i="9"/>
  <c r="M10" i="10"/>
  <c r="CP10" i="9" s="1"/>
  <c r="N9" i="10"/>
  <c r="BF7" i="11"/>
  <c r="EC113" i="10"/>
  <c r="EC105" i="10"/>
  <c r="EC88" i="10"/>
  <c r="EC80" i="10"/>
  <c r="EC39" i="10"/>
  <c r="EC31" i="10"/>
  <c r="EC14" i="10"/>
  <c r="CS128" i="10"/>
  <c r="CR66" i="9"/>
  <c r="M66" i="10"/>
  <c r="CP66" i="9" s="1"/>
  <c r="CR45" i="9"/>
  <c r="M45" i="10"/>
  <c r="CP45" i="9" s="1"/>
  <c r="CR37" i="9"/>
  <c r="M37" i="10"/>
  <c r="CP37" i="9" s="1"/>
  <c r="CR34" i="9"/>
  <c r="M34" i="10"/>
  <c r="CP34" i="9" s="1"/>
  <c r="CR22" i="9"/>
  <c r="M22" i="10"/>
  <c r="CP22" i="9" s="1"/>
  <c r="CR15" i="9"/>
  <c r="M15" i="10"/>
  <c r="CP15" i="9" s="1"/>
  <c r="AQ9" i="11"/>
  <c r="V9" i="10" s="1"/>
  <c r="CR9" i="9"/>
  <c r="M9" i="10"/>
  <c r="CP9" i="9" s="1"/>
  <c r="EC26" i="10"/>
  <c r="G144" i="11"/>
  <c r="CL142" i="11"/>
  <c r="BB142" i="10" s="1"/>
  <c r="BV141" i="11"/>
  <c r="BF136" i="11"/>
  <c r="BB128" i="11"/>
  <c r="AM125" i="11"/>
  <c r="H125" i="9" s="1"/>
  <c r="CR125" i="9"/>
  <c r="BR124" i="11"/>
  <c r="G123" i="11"/>
  <c r="AP109" i="11"/>
  <c r="AM103" i="11"/>
  <c r="H103" i="9" s="1"/>
  <c r="CR103" i="9"/>
  <c r="M103" i="10"/>
  <c r="CP103" i="9" s="1"/>
  <c r="CR98" i="9"/>
  <c r="M98" i="10"/>
  <c r="CP98" i="9" s="1"/>
  <c r="G95" i="11"/>
  <c r="CR92" i="9"/>
  <c r="M92" i="10"/>
  <c r="CP92" i="9" s="1"/>
  <c r="K90" i="11"/>
  <c r="AP87" i="11"/>
  <c r="CR83" i="9"/>
  <c r="M83" i="10"/>
  <c r="CP83" i="9" s="1"/>
  <c r="AL80" i="11"/>
  <c r="CR79" i="9"/>
  <c r="M79" i="10"/>
  <c r="CP79" i="9" s="1"/>
  <c r="CR74" i="9"/>
  <c r="M74" i="10"/>
  <c r="CP74" i="9" s="1"/>
  <c r="CR70" i="9"/>
  <c r="M70" i="10"/>
  <c r="CP70" i="9" s="1"/>
  <c r="CH67" i="11"/>
  <c r="AP65" i="11"/>
  <c r="CR65" i="9"/>
  <c r="M65" i="10"/>
  <c r="CP65" i="9" s="1"/>
  <c r="AL62" i="11"/>
  <c r="CH60" i="11"/>
  <c r="CR58" i="9"/>
  <c r="M58" i="10"/>
  <c r="CP58" i="9" s="1"/>
  <c r="CR53" i="9"/>
  <c r="M53" i="10"/>
  <c r="CP53" i="9" s="1"/>
  <c r="CR41" i="9"/>
  <c r="M41" i="10"/>
  <c r="CP41" i="9" s="1"/>
  <c r="AL37" i="11"/>
  <c r="AL34" i="11"/>
  <c r="BB32" i="11"/>
  <c r="CR31" i="9"/>
  <c r="M31" i="10"/>
  <c r="CP31" i="9" s="1"/>
  <c r="CR26" i="9"/>
  <c r="M26" i="10"/>
  <c r="CP26" i="9" s="1"/>
  <c r="AL22" i="11"/>
  <c r="CR21" i="9"/>
  <c r="M21" i="10"/>
  <c r="CP21" i="9" s="1"/>
  <c r="CR14" i="9"/>
  <c r="M14" i="10"/>
  <c r="CP14" i="9" s="1"/>
  <c r="BF5" i="11"/>
  <c r="EC122" i="10"/>
  <c r="EC102" i="10"/>
  <c r="EC78" i="10"/>
  <c r="EC37" i="10"/>
  <c r="EC20" i="10"/>
  <c r="N146" i="10"/>
  <c r="K140" i="11"/>
  <c r="BY139" i="10"/>
  <c r="BZ139" i="10" s="1"/>
  <c r="AH139" i="9" s="1"/>
  <c r="BF135" i="11"/>
  <c r="CI133" i="11"/>
  <c r="W133" i="9" s="1"/>
  <c r="BC130" i="11"/>
  <c r="R130" i="9" s="1"/>
  <c r="N117" i="10"/>
  <c r="BV112" i="11"/>
  <c r="CH109" i="11"/>
  <c r="CR102" i="9"/>
  <c r="M102" i="10"/>
  <c r="CP102" i="9" s="1"/>
  <c r="CR97" i="9"/>
  <c r="M97" i="10"/>
  <c r="CP97" i="9" s="1"/>
  <c r="BV96" i="11"/>
  <c r="CH93" i="11"/>
  <c r="CR91" i="9"/>
  <c r="M91" i="10"/>
  <c r="CP91" i="9" s="1"/>
  <c r="BR90" i="11"/>
  <c r="CR86" i="9"/>
  <c r="M86" i="10"/>
  <c r="CP86" i="9" s="1"/>
  <c r="AP83" i="11"/>
  <c r="CR82" i="9"/>
  <c r="M82" i="10"/>
  <c r="CP82" i="9" s="1"/>
  <c r="CR78" i="9"/>
  <c r="M78" i="10"/>
  <c r="CP78" i="9" s="1"/>
  <c r="CR72" i="9"/>
  <c r="M72" i="10"/>
  <c r="CP72" i="9" s="1"/>
  <c r="AL70" i="11"/>
  <c r="AL65" i="11"/>
  <c r="CR64" i="9"/>
  <c r="M64" i="10"/>
  <c r="CP64" i="9" s="1"/>
  <c r="BV63" i="11"/>
  <c r="CR60" i="9"/>
  <c r="M60" i="10"/>
  <c r="CP60" i="9" s="1"/>
  <c r="AZ55" i="9"/>
  <c r="CL53" i="11"/>
  <c r="BB53" i="10" s="1"/>
  <c r="AL53" i="11"/>
  <c r="CR49" i="9"/>
  <c r="M49" i="10"/>
  <c r="CP49" i="9" s="1"/>
  <c r="CR44" i="9"/>
  <c r="M44" i="10"/>
  <c r="CP44" i="9" s="1"/>
  <c r="BR43" i="11"/>
  <c r="CH41" i="11"/>
  <c r="AP41" i="11"/>
  <c r="BB38" i="11"/>
  <c r="BR33" i="11"/>
  <c r="CR30" i="9"/>
  <c r="M30" i="10"/>
  <c r="CP30" i="9" s="1"/>
  <c r="BV29" i="11"/>
  <c r="CR20" i="9"/>
  <c r="M20" i="10"/>
  <c r="CP20" i="9" s="1"/>
  <c r="N19" i="10"/>
  <c r="K12" i="11"/>
  <c r="BB11" i="11"/>
  <c r="CR8" i="9"/>
  <c r="M8" i="10"/>
  <c r="CP8" i="9" s="1"/>
  <c r="EC114" i="10"/>
  <c r="EC106" i="10"/>
  <c r="EC81" i="10"/>
  <c r="EC46" i="10"/>
  <c r="EC40" i="10"/>
  <c r="EC32" i="10"/>
  <c r="EC24" i="10"/>
  <c r="M142" i="10"/>
  <c r="CP142" i="9" s="1"/>
  <c r="M134" i="10"/>
  <c r="CP134" i="9" s="1"/>
  <c r="M130" i="10"/>
  <c r="CP130" i="9" s="1"/>
  <c r="M118" i="10"/>
  <c r="CP118" i="9" s="1"/>
  <c r="M114" i="10"/>
  <c r="CP114" i="9" s="1"/>
  <c r="CR146" i="9"/>
  <c r="CR141" i="9"/>
  <c r="AP135" i="11"/>
  <c r="N133" i="10"/>
  <c r="CR129" i="9"/>
  <c r="G128" i="11"/>
  <c r="CR117" i="9"/>
  <c r="CR108" i="9"/>
  <c r="M108" i="10"/>
  <c r="CP108" i="9" s="1"/>
  <c r="BY105" i="10"/>
  <c r="BZ105" i="10" s="1"/>
  <c r="AH105" i="9" s="1"/>
  <c r="CS105" i="10"/>
  <c r="AP102" i="11"/>
  <c r="G100" i="11"/>
  <c r="AL96" i="11"/>
  <c r="CR96" i="9"/>
  <c r="M96" i="10"/>
  <c r="CP96" i="9" s="1"/>
  <c r="AL86" i="11"/>
  <c r="N85" i="10"/>
  <c r="G84" i="11"/>
  <c r="CR77" i="9"/>
  <c r="M77" i="10"/>
  <c r="CP77" i="9" s="1"/>
  <c r="BA74" i="9"/>
  <c r="BS71" i="11"/>
  <c r="M71" i="9" s="1"/>
  <c r="BF71" i="11"/>
  <c r="N69" i="10"/>
  <c r="BF67" i="11"/>
  <c r="CH65" i="11"/>
  <c r="BG63" i="11"/>
  <c r="AG63" i="10" s="1"/>
  <c r="N63" i="10"/>
  <c r="CL61" i="11"/>
  <c r="BB61" i="10" s="1"/>
  <c r="BY60" i="10"/>
  <c r="BZ60" i="10" s="1"/>
  <c r="AH60" i="9" s="1"/>
  <c r="AL60" i="11"/>
  <c r="BR59" i="11"/>
  <c r="V57" i="9"/>
  <c r="AX57" i="10"/>
  <c r="CR55" i="9"/>
  <c r="M55" i="10"/>
  <c r="CP55" i="9" s="1"/>
  <c r="CR52" i="9"/>
  <c r="M52" i="10"/>
  <c r="CP52" i="9" s="1"/>
  <c r="BY50" i="10"/>
  <c r="BZ50" i="10" s="1"/>
  <c r="AH50" i="9" s="1"/>
  <c r="CH49" i="11"/>
  <c r="CR48" i="9"/>
  <c r="M48" i="10"/>
  <c r="CP48" i="9" s="1"/>
  <c r="AL44" i="11"/>
  <c r="CR43" i="9"/>
  <c r="M43" i="10"/>
  <c r="CP43" i="9" s="1"/>
  <c r="N42" i="10"/>
  <c r="CR40" i="9"/>
  <c r="M40" i="10"/>
  <c r="CP40" i="9" s="1"/>
  <c r="BR39" i="11"/>
  <c r="BW38" i="11"/>
  <c r="CG38" i="10" s="1"/>
  <c r="CR36" i="9"/>
  <c r="M36" i="10"/>
  <c r="CP36" i="9" s="1"/>
  <c r="AL33" i="11"/>
  <c r="CR33" i="9"/>
  <c r="M33" i="10"/>
  <c r="CP33" i="9" s="1"/>
  <c r="BC31" i="11"/>
  <c r="AC31" i="10" s="1"/>
  <c r="N29" i="10"/>
  <c r="BY27" i="10"/>
  <c r="BZ27" i="10" s="1"/>
  <c r="AH27" i="9" s="1"/>
  <c r="CR25" i="9"/>
  <c r="M25" i="10"/>
  <c r="CP25" i="9" s="1"/>
  <c r="CR19" i="9"/>
  <c r="M19" i="10"/>
  <c r="CP19" i="9" s="1"/>
  <c r="BY16" i="10"/>
  <c r="BZ16" i="10" s="1"/>
  <c r="AH16" i="9" s="1"/>
  <c r="N13" i="10"/>
  <c r="BW11" i="11"/>
  <c r="CG11" i="10" s="1"/>
  <c r="CR7" i="9"/>
  <c r="M7" i="10"/>
  <c r="CP7" i="9" s="1"/>
  <c r="N6" i="10"/>
  <c r="EC136" i="10"/>
  <c r="EC128" i="10"/>
  <c r="EC120" i="10"/>
  <c r="EC57" i="10"/>
  <c r="EC49" i="10"/>
  <c r="EC35" i="10"/>
  <c r="EC10" i="10"/>
  <c r="CS118" i="10"/>
  <c r="CL146" i="11"/>
  <c r="BB146" i="10" s="1"/>
  <c r="BC146" i="11"/>
  <c r="R146" i="9" s="1"/>
  <c r="K145" i="11"/>
  <c r="AQ144" i="11"/>
  <c r="V144" i="10" s="1"/>
  <c r="CR144" i="9"/>
  <c r="AQ142" i="11"/>
  <c r="V142" i="10" s="1"/>
  <c r="BG141" i="11"/>
  <c r="AG141" i="10" s="1"/>
  <c r="N140" i="10"/>
  <c r="DU137" i="10"/>
  <c r="CR133" i="9"/>
  <c r="N132" i="10"/>
  <c r="N128" i="10"/>
  <c r="BW127" i="11"/>
  <c r="CG127" i="10" s="1"/>
  <c r="CR123" i="9"/>
  <c r="N122" i="10"/>
  <c r="CR111" i="9"/>
  <c r="AL107" i="11"/>
  <c r="CR107" i="9"/>
  <c r="M107" i="10"/>
  <c r="CP107" i="9" s="1"/>
  <c r="CR101" i="9"/>
  <c r="M101" i="10"/>
  <c r="CP101" i="9" s="1"/>
  <c r="N100" i="10"/>
  <c r="BG97" i="11"/>
  <c r="AG97" i="10" s="1"/>
  <c r="CR95" i="9"/>
  <c r="M95" i="10"/>
  <c r="CP95" i="9" s="1"/>
  <c r="CH91" i="11"/>
  <c r="CR90" i="9"/>
  <c r="M90" i="10"/>
  <c r="CP90" i="9" s="1"/>
  <c r="CR85" i="9"/>
  <c r="M85" i="10"/>
  <c r="CP85" i="9" s="1"/>
  <c r="N84" i="10"/>
  <c r="N76" i="10"/>
  <c r="CL75" i="11"/>
  <c r="BB75" i="10" s="1"/>
  <c r="CR69" i="9"/>
  <c r="M69" i="10"/>
  <c r="CP69" i="9" s="1"/>
  <c r="Q66" i="9"/>
  <c r="CR63" i="9"/>
  <c r="M63" i="10"/>
  <c r="CP63" i="9" s="1"/>
  <c r="Q62" i="9"/>
  <c r="AB62" i="10"/>
  <c r="N61" i="10"/>
  <c r="CM60" i="11"/>
  <c r="BC60" i="10" s="1"/>
  <c r="BW60" i="11"/>
  <c r="AR60" i="10" s="1"/>
  <c r="H56" i="11"/>
  <c r="C56" i="9" s="1"/>
  <c r="N47" i="10"/>
  <c r="CR42" i="9"/>
  <c r="M42" i="10"/>
  <c r="CP42" i="9" s="1"/>
  <c r="N39" i="10"/>
  <c r="AP37" i="11"/>
  <c r="CR29" i="9"/>
  <c r="N28" i="10"/>
  <c r="N24" i="10"/>
  <c r="AP22" i="11"/>
  <c r="CM18" i="11"/>
  <c r="BC18" i="10" s="1"/>
  <c r="CR13" i="9"/>
  <c r="M13" i="10"/>
  <c r="CP13" i="9" s="1"/>
  <c r="N12" i="10"/>
  <c r="CR6" i="9"/>
  <c r="M6" i="10"/>
  <c r="CP6" i="9" s="1"/>
  <c r="N5" i="10"/>
  <c r="EC147" i="10"/>
  <c r="EC139" i="10"/>
  <c r="EC131" i="10"/>
  <c r="EC123" i="10"/>
  <c r="EC115" i="10"/>
  <c r="EC112" i="10"/>
  <c r="EC95" i="10"/>
  <c r="EC87" i="10"/>
  <c r="EC60" i="10"/>
  <c r="EC52" i="10"/>
  <c r="EC38" i="10"/>
  <c r="EC30" i="10"/>
  <c r="EC13" i="10"/>
  <c r="M143" i="10"/>
  <c r="CP143" i="9" s="1"/>
  <c r="M139" i="10"/>
  <c r="CP139" i="9" s="1"/>
  <c r="M135" i="10"/>
  <c r="CP135" i="9" s="1"/>
  <c r="M131" i="10"/>
  <c r="CP131" i="9" s="1"/>
  <c r="M127" i="10"/>
  <c r="CP127" i="9" s="1"/>
  <c r="M123" i="10"/>
  <c r="CP123" i="9" s="1"/>
  <c r="M111" i="10"/>
  <c r="CP111" i="9" s="1"/>
  <c r="AZ143" i="9"/>
  <c r="AM142" i="11"/>
  <c r="H142" i="9" s="1"/>
  <c r="CR140" i="9"/>
  <c r="CR136" i="9"/>
  <c r="CR132" i="9"/>
  <c r="AZ131" i="9"/>
  <c r="AQ130" i="11"/>
  <c r="CC130" i="10" s="1"/>
  <c r="CR122" i="9"/>
  <c r="AZ121" i="9"/>
  <c r="CR106" i="9"/>
  <c r="M106" i="10"/>
  <c r="CP106" i="9" s="1"/>
  <c r="CR100" i="9"/>
  <c r="M100" i="10"/>
  <c r="CP100" i="9" s="1"/>
  <c r="CR84" i="9"/>
  <c r="M84" i="10"/>
  <c r="CP84" i="9" s="1"/>
  <c r="CM83" i="11"/>
  <c r="BC83" i="10" s="1"/>
  <c r="CR76" i="9"/>
  <c r="M76" i="10"/>
  <c r="CP76" i="9" s="1"/>
  <c r="CR61" i="9"/>
  <c r="M61" i="10"/>
  <c r="CP61" i="9" s="1"/>
  <c r="AB53" i="10"/>
  <c r="CR47" i="9"/>
  <c r="M47" i="10"/>
  <c r="CP47" i="9" s="1"/>
  <c r="CR39" i="9"/>
  <c r="M39" i="10"/>
  <c r="CP39" i="9" s="1"/>
  <c r="AZ38" i="9"/>
  <c r="CR32" i="9"/>
  <c r="M32" i="10"/>
  <c r="CP32" i="9" s="1"/>
  <c r="CR28" i="9"/>
  <c r="M28" i="10"/>
  <c r="CP28" i="9" s="1"/>
  <c r="CR24" i="9"/>
  <c r="M24" i="10"/>
  <c r="CP24" i="9" s="1"/>
  <c r="CR18" i="9"/>
  <c r="M18" i="10"/>
  <c r="CP18" i="9" s="1"/>
  <c r="CR12" i="9"/>
  <c r="M12" i="10"/>
  <c r="CP12" i="9" s="1"/>
  <c r="BA7" i="9"/>
  <c r="CR5" i="9"/>
  <c r="M5" i="10"/>
  <c r="CP5" i="9" s="1"/>
  <c r="EC142" i="10"/>
  <c r="EC134" i="10"/>
  <c r="EC126" i="10"/>
  <c r="EC118" i="10"/>
  <c r="EC71" i="10"/>
  <c r="EC63" i="10"/>
  <c r="EC55" i="10"/>
  <c r="EC44" i="10"/>
  <c r="EC41" i="10"/>
  <c r="EC33" i="10"/>
  <c r="EC16" i="10"/>
  <c r="EC8" i="10"/>
  <c r="CM139" i="11"/>
  <c r="BC139" i="10" s="1"/>
  <c r="O137" i="10"/>
  <c r="O92" i="10"/>
  <c r="BY90" i="10"/>
  <c r="BZ90" i="10" s="1"/>
  <c r="AH90" i="9" s="1"/>
  <c r="BC67" i="11"/>
  <c r="R67" i="9" s="1"/>
  <c r="CM65" i="11"/>
  <c r="BC65" i="10" s="1"/>
  <c r="CM53" i="11"/>
  <c r="BC53" i="10" s="1"/>
  <c r="BS40" i="11"/>
  <c r="M40" i="9" s="1"/>
  <c r="BS25" i="11"/>
  <c r="M25" i="9" s="1"/>
  <c r="BY24" i="10"/>
  <c r="BZ24" i="10" s="1"/>
  <c r="AH24" i="9" s="1"/>
  <c r="CM22" i="11"/>
  <c r="BC22" i="10" s="1"/>
  <c r="O20" i="10"/>
  <c r="BY19" i="10"/>
  <c r="BZ19" i="10" s="1"/>
  <c r="AH19" i="9" s="1"/>
  <c r="BY107" i="10"/>
  <c r="BZ107" i="10" s="1"/>
  <c r="AH107" i="9" s="1"/>
  <c r="BA37" i="9"/>
  <c r="O29" i="10"/>
  <c r="M16" i="11"/>
  <c r="H16" i="10" s="1"/>
  <c r="BY140" i="10"/>
  <c r="BZ140" i="10" s="1"/>
  <c r="AH140" i="9" s="1"/>
  <c r="CI138" i="11"/>
  <c r="AY138" i="10" s="1"/>
  <c r="O117" i="10"/>
  <c r="AM98" i="11"/>
  <c r="H98" i="9" s="1"/>
  <c r="AZ68" i="9"/>
  <c r="AQ63" i="11"/>
  <c r="V63" i="10" s="1"/>
  <c r="BA53" i="9"/>
  <c r="BY37" i="10"/>
  <c r="BZ37" i="10" s="1"/>
  <c r="AH37" i="9" s="1"/>
  <c r="AZ14" i="9"/>
  <c r="H143" i="11"/>
  <c r="C143" i="9" s="1"/>
  <c r="AZ141" i="9"/>
  <c r="BA119" i="9"/>
  <c r="AZ117" i="9"/>
  <c r="O72" i="10"/>
  <c r="BA69" i="9"/>
  <c r="O67" i="10"/>
  <c r="BW55" i="11"/>
  <c r="AR55" i="10" s="1"/>
  <c r="BY53" i="10"/>
  <c r="BZ53" i="10" s="1"/>
  <c r="AH53" i="9" s="1"/>
  <c r="BW51" i="11"/>
  <c r="CG51" i="10" s="1"/>
  <c r="CI43" i="11"/>
  <c r="AY43" i="10" s="1"/>
  <c r="O24" i="10"/>
  <c r="BY22" i="10"/>
  <c r="BZ22" i="10" s="1"/>
  <c r="AH22" i="9" s="1"/>
  <c r="BY12" i="10"/>
  <c r="BZ12" i="10" s="1"/>
  <c r="AH12" i="9" s="1"/>
  <c r="BG6" i="11"/>
  <c r="AG6" i="10" s="1"/>
  <c r="CI141" i="11"/>
  <c r="W141" i="9" s="1"/>
  <c r="O140" i="10"/>
  <c r="O128" i="10"/>
  <c r="BY127" i="10"/>
  <c r="BZ127" i="10" s="1"/>
  <c r="AH127" i="9" s="1"/>
  <c r="O122" i="10"/>
  <c r="BY120" i="10"/>
  <c r="BZ120" i="10" s="1"/>
  <c r="AH120" i="9" s="1"/>
  <c r="I118" i="11"/>
  <c r="D118" i="9" s="1"/>
  <c r="M83" i="11"/>
  <c r="H83" i="10" s="1"/>
  <c r="O77" i="10"/>
  <c r="O70" i="10"/>
  <c r="O66" i="10"/>
  <c r="BY64" i="10"/>
  <c r="BZ64" i="10" s="1"/>
  <c r="AH64" i="9" s="1"/>
  <c r="BA52" i="9"/>
  <c r="AZ51" i="9"/>
  <c r="H37" i="11"/>
  <c r="C37" i="9" s="1"/>
  <c r="BT11" i="11"/>
  <c r="N11" i="9" s="1"/>
  <c r="O94" i="10"/>
  <c r="CM90" i="11"/>
  <c r="BC90" i="10" s="1"/>
  <c r="O89" i="10"/>
  <c r="BA83" i="9"/>
  <c r="BA71" i="9"/>
  <c r="BA68" i="9"/>
  <c r="O45" i="10"/>
  <c r="BW7" i="11"/>
  <c r="AR7" i="10" s="1"/>
  <c r="O7" i="10"/>
  <c r="BY5" i="10"/>
  <c r="BZ5" i="10" s="1"/>
  <c r="AH5" i="9" s="1"/>
  <c r="ED141" i="10"/>
  <c r="ED133" i="10"/>
  <c r="ED117" i="10"/>
  <c r="ED114" i="10"/>
  <c r="ED97" i="10"/>
  <c r="ED62" i="10"/>
  <c r="ED54" i="10"/>
  <c r="ED46" i="10"/>
  <c r="ED32" i="10"/>
  <c r="ED24" i="10"/>
  <c r="BG146" i="11"/>
  <c r="AG146" i="10" s="1"/>
  <c r="AM140" i="11"/>
  <c r="H140" i="9" s="1"/>
  <c r="O120" i="10"/>
  <c r="O105" i="10"/>
  <c r="BY103" i="10"/>
  <c r="BZ103" i="10" s="1"/>
  <c r="AH103" i="9" s="1"/>
  <c r="BY98" i="10"/>
  <c r="BZ98" i="10" s="1"/>
  <c r="AH98" i="9" s="1"/>
  <c r="AZ94" i="9"/>
  <c r="BY92" i="10"/>
  <c r="BZ92" i="10" s="1"/>
  <c r="AH92" i="9" s="1"/>
  <c r="AZ89" i="9"/>
  <c r="O88" i="10"/>
  <c r="BY86" i="10"/>
  <c r="BZ86" i="10" s="1"/>
  <c r="AH86" i="9" s="1"/>
  <c r="O76" i="10"/>
  <c r="BY72" i="10"/>
  <c r="BZ72" i="10" s="1"/>
  <c r="AH72" i="9" s="1"/>
  <c r="BD67" i="11"/>
  <c r="AD67" i="10" s="1"/>
  <c r="BW64" i="11"/>
  <c r="CG64" i="10" s="1"/>
  <c r="O64" i="10"/>
  <c r="CJ53" i="11"/>
  <c r="X53" i="9" s="1"/>
  <c r="O53" i="10"/>
  <c r="BY48" i="10"/>
  <c r="BZ48" i="10" s="1"/>
  <c r="AH48" i="9" s="1"/>
  <c r="BY43" i="10"/>
  <c r="BZ43" i="10" s="1"/>
  <c r="AH43" i="9" s="1"/>
  <c r="O41" i="10"/>
  <c r="BY25" i="10"/>
  <c r="BZ25" i="10" s="1"/>
  <c r="AH25" i="9" s="1"/>
  <c r="BY11" i="10"/>
  <c r="BZ11" i="10" s="1"/>
  <c r="AH11" i="9" s="1"/>
  <c r="CJ7" i="11"/>
  <c r="X7" i="9" s="1"/>
  <c r="O6" i="10"/>
  <c r="BY4" i="10"/>
  <c r="AQ143" i="11"/>
  <c r="BA140" i="9"/>
  <c r="AR136" i="11"/>
  <c r="W136" i="10" s="1"/>
  <c r="N136" i="10"/>
  <c r="AZ136" i="9"/>
  <c r="AZ132" i="9"/>
  <c r="AQ128" i="11"/>
  <c r="AN119" i="11"/>
  <c r="I119" i="9" s="1"/>
  <c r="N119" i="10"/>
  <c r="O118" i="10"/>
  <c r="AR115" i="10"/>
  <c r="BY114" i="10"/>
  <c r="BZ114" i="10" s="1"/>
  <c r="AH114" i="9" s="1"/>
  <c r="O110" i="10"/>
  <c r="BY109" i="10"/>
  <c r="BZ109" i="10" s="1"/>
  <c r="AH109" i="9" s="1"/>
  <c r="O106" i="10"/>
  <c r="O100" i="10"/>
  <c r="BY99" i="10"/>
  <c r="BZ99" i="10" s="1"/>
  <c r="AH99" i="9" s="1"/>
  <c r="BA93" i="9"/>
  <c r="BA87" i="9"/>
  <c r="AN80" i="11"/>
  <c r="I80" i="9" s="1"/>
  <c r="N80" i="10"/>
  <c r="AZ80" i="9"/>
  <c r="O74" i="10"/>
  <c r="O71" i="10"/>
  <c r="I70" i="11"/>
  <c r="D70" i="10" s="1"/>
  <c r="BY67" i="10"/>
  <c r="BZ67" i="10" s="1"/>
  <c r="AH67" i="9" s="1"/>
  <c r="C67" i="9"/>
  <c r="C67" i="10"/>
  <c r="O63" i="10"/>
  <c r="O58" i="10"/>
  <c r="BW142" i="11"/>
  <c r="BY146" i="10"/>
  <c r="BZ146" i="10" s="1"/>
  <c r="AH146" i="9" s="1"/>
  <c r="CN145" i="11"/>
  <c r="BD145" i="10" s="1"/>
  <c r="AR145" i="11"/>
  <c r="W145" i="10" s="1"/>
  <c r="N145" i="10"/>
  <c r="BH144" i="11"/>
  <c r="AH144" i="10" s="1"/>
  <c r="CN143" i="11"/>
  <c r="BD143" i="10" s="1"/>
  <c r="BY142" i="10"/>
  <c r="BZ142" i="10" s="1"/>
  <c r="AH142" i="9" s="1"/>
  <c r="O138" i="10"/>
  <c r="AM136" i="11"/>
  <c r="O135" i="10"/>
  <c r="BY134" i="10"/>
  <c r="CN131" i="11"/>
  <c r="BD131" i="10" s="1"/>
  <c r="BS131" i="11"/>
  <c r="BY130" i="10"/>
  <c r="BZ130" i="10" s="1"/>
  <c r="AH130" i="9" s="1"/>
  <c r="AR125" i="11"/>
  <c r="CD125" i="10" s="1"/>
  <c r="N125" i="10"/>
  <c r="O124" i="10"/>
  <c r="BY123" i="10"/>
  <c r="BZ123" i="10" s="1"/>
  <c r="AH123" i="9" s="1"/>
  <c r="BA121" i="9"/>
  <c r="AN118" i="11"/>
  <c r="I118" i="9" s="1"/>
  <c r="N118" i="10"/>
  <c r="AZ118" i="9"/>
  <c r="BY117" i="10"/>
  <c r="BZ117" i="10" s="1"/>
  <c r="AH117" i="9" s="1"/>
  <c r="O115" i="10"/>
  <c r="BY113" i="10"/>
  <c r="BZ113" i="10" s="1"/>
  <c r="AH113" i="9" s="1"/>
  <c r="BA111" i="9"/>
  <c r="AZ110" i="9"/>
  <c r="BA108" i="9"/>
  <c r="M108" i="11"/>
  <c r="H108" i="10" s="1"/>
  <c r="AQ106" i="11"/>
  <c r="N106" i="10"/>
  <c r="AZ106" i="9"/>
  <c r="BY104" i="10"/>
  <c r="BA102" i="9"/>
  <c r="AZ100" i="9"/>
  <c r="BA97" i="9"/>
  <c r="AZ95" i="9"/>
  <c r="BA92" i="9"/>
  <c r="BY88" i="10"/>
  <c r="BZ88" i="10" s="1"/>
  <c r="AH88" i="9" s="1"/>
  <c r="BG87" i="11"/>
  <c r="AG87" i="10" s="1"/>
  <c r="O85" i="10"/>
  <c r="O82" i="10"/>
  <c r="O78" i="10"/>
  <c r="AZ71" i="9"/>
  <c r="O68" i="10"/>
  <c r="BA65" i="9"/>
  <c r="O61" i="10"/>
  <c r="O60" i="10"/>
  <c r="BY59" i="10"/>
  <c r="BZ59" i="10" s="1"/>
  <c r="AH59" i="9" s="1"/>
  <c r="AZ58" i="9"/>
  <c r="AZ56" i="9"/>
  <c r="M99" i="9"/>
  <c r="AN99" i="10"/>
  <c r="AN60" i="11"/>
  <c r="I60" i="9" s="1"/>
  <c r="N60" i="10"/>
  <c r="ED125" i="10"/>
  <c r="ED106" i="10"/>
  <c r="BW130" i="11"/>
  <c r="BG129" i="11"/>
  <c r="AG129" i="10" s="1"/>
  <c r="BG126" i="11"/>
  <c r="AG126" i="10" s="1"/>
  <c r="CM125" i="11"/>
  <c r="BC125" i="10" s="1"/>
  <c r="BS117" i="11"/>
  <c r="AQ109" i="11"/>
  <c r="N109" i="10"/>
  <c r="CI100" i="11"/>
  <c r="AM89" i="11"/>
  <c r="N89" i="10"/>
  <c r="BS88" i="11"/>
  <c r="AR77" i="11"/>
  <c r="N77" i="10"/>
  <c r="AM72" i="11"/>
  <c r="N72" i="10"/>
  <c r="C71" i="9"/>
  <c r="C71" i="10"/>
  <c r="R69" i="9"/>
  <c r="AC69" i="10"/>
  <c r="H65" i="11"/>
  <c r="H59" i="9"/>
  <c r="R59" i="10"/>
  <c r="CM58" i="11"/>
  <c r="BC58" i="10" s="1"/>
  <c r="W57" i="9"/>
  <c r="AY57" i="10"/>
  <c r="AQ137" i="11"/>
  <c r="BY136" i="10"/>
  <c r="BZ136" i="10" s="1"/>
  <c r="AH136" i="9" s="1"/>
  <c r="BH131" i="11"/>
  <c r="AH131" i="10" s="1"/>
  <c r="AM128" i="11"/>
  <c r="BY126" i="10"/>
  <c r="BZ126" i="10" s="1"/>
  <c r="AH126" i="9" s="1"/>
  <c r="BW122" i="11"/>
  <c r="CI115" i="11"/>
  <c r="AZ113" i="9"/>
  <c r="BG110" i="11"/>
  <c r="AG110" i="10" s="1"/>
  <c r="BA110" i="9"/>
  <c r="BA106" i="9"/>
  <c r="AQ104" i="11"/>
  <c r="N104" i="10"/>
  <c r="AZ104" i="9"/>
  <c r="BA100" i="9"/>
  <c r="AZ99" i="9"/>
  <c r="O98" i="10"/>
  <c r="AM94" i="11"/>
  <c r="O93" i="10"/>
  <c r="BY91" i="10"/>
  <c r="BZ91" i="10" s="1"/>
  <c r="AH91" i="9" s="1"/>
  <c r="O87" i="10"/>
  <c r="BC75" i="11"/>
  <c r="W71" i="9"/>
  <c r="AY71" i="10"/>
  <c r="AM57" i="11"/>
  <c r="AM22" i="11"/>
  <c r="N22" i="10"/>
  <c r="AN22" i="11"/>
  <c r="I22" i="9" s="1"/>
  <c r="BC145" i="11"/>
  <c r="BY141" i="10"/>
  <c r="BZ141" i="10" s="1"/>
  <c r="AH141" i="9" s="1"/>
  <c r="O139" i="10"/>
  <c r="BC138" i="11"/>
  <c r="AQ136" i="11"/>
  <c r="BA135" i="9"/>
  <c r="AM130" i="11"/>
  <c r="N130" i="10"/>
  <c r="AM129" i="11"/>
  <c r="O127" i="10"/>
  <c r="AQ126" i="11"/>
  <c r="BC125" i="11"/>
  <c r="BA124" i="9"/>
  <c r="O121" i="10"/>
  <c r="L119" i="11"/>
  <c r="G119" i="10" s="1"/>
  <c r="BS116" i="11"/>
  <c r="O111" i="10"/>
  <c r="O108" i="10"/>
  <c r="CM105" i="11"/>
  <c r="BC105" i="10" s="1"/>
  <c r="O102" i="10"/>
  <c r="O97" i="10"/>
  <c r="BY96" i="10"/>
  <c r="BZ96" i="10" s="1"/>
  <c r="AH96" i="9" s="1"/>
  <c r="AM67" i="11"/>
  <c r="O65" i="10"/>
  <c r="AQ60" i="11"/>
  <c r="O59" i="10"/>
  <c r="BY56" i="10"/>
  <c r="BZ56" i="10" s="1"/>
  <c r="AH56" i="9" s="1"/>
  <c r="CM145" i="11"/>
  <c r="BC145" i="10" s="1"/>
  <c r="BY145" i="10"/>
  <c r="BZ145" i="10" s="1"/>
  <c r="AH145" i="9" s="1"/>
  <c r="BA143" i="9"/>
  <c r="BA141" i="9"/>
  <c r="AZ139" i="9"/>
  <c r="BA137" i="9"/>
  <c r="BY135" i="10"/>
  <c r="BZ135" i="10" s="1"/>
  <c r="AH135" i="9" s="1"/>
  <c r="O133" i="10"/>
  <c r="CM130" i="11"/>
  <c r="BC130" i="10" s="1"/>
  <c r="BA128" i="9"/>
  <c r="AZ127" i="9"/>
  <c r="BY125" i="10"/>
  <c r="BZ125" i="10" s="1"/>
  <c r="AH125" i="9" s="1"/>
  <c r="O116" i="10"/>
  <c r="AQ102" i="11"/>
  <c r="N102" i="10"/>
  <c r="AQ97" i="11"/>
  <c r="N97" i="10"/>
  <c r="AR90" i="10"/>
  <c r="CG90" i="10"/>
  <c r="C84" i="9"/>
  <c r="H69" i="11"/>
  <c r="AM65" i="11"/>
  <c r="N65" i="10"/>
  <c r="AM56" i="11"/>
  <c r="N36" i="10"/>
  <c r="AN36" i="11"/>
  <c r="S36" i="10" s="1"/>
  <c r="C35" i="10"/>
  <c r="BY143" i="10"/>
  <c r="BZ143" i="10" s="1"/>
  <c r="AH143" i="9" s="1"/>
  <c r="BH142" i="11"/>
  <c r="AH142" i="10" s="1"/>
  <c r="BW141" i="11"/>
  <c r="AQ141" i="11"/>
  <c r="BH140" i="11"/>
  <c r="AH140" i="10" s="1"/>
  <c r="AQ138" i="11"/>
  <c r="CN136" i="11"/>
  <c r="BD136" i="10" s="1"/>
  <c r="O136" i="10"/>
  <c r="BY131" i="10"/>
  <c r="BZ131" i="10" s="1"/>
  <c r="AH131" i="9" s="1"/>
  <c r="O129" i="10"/>
  <c r="BY128" i="10"/>
  <c r="BZ128" i="10" s="1"/>
  <c r="AH128" i="9" s="1"/>
  <c r="O126" i="10"/>
  <c r="AM121" i="11"/>
  <c r="BY115" i="10"/>
  <c r="BZ115" i="10" s="1"/>
  <c r="AH115" i="9" s="1"/>
  <c r="BW110" i="11"/>
  <c r="O96" i="10"/>
  <c r="BW85" i="11"/>
  <c r="AM85" i="11"/>
  <c r="CJ83" i="11"/>
  <c r="X83" i="9" s="1"/>
  <c r="O80" i="10"/>
  <c r="BY78" i="10"/>
  <c r="BZ78" i="10" s="1"/>
  <c r="AH78" i="9" s="1"/>
  <c r="O75" i="10"/>
  <c r="AQ72" i="11"/>
  <c r="O69" i="10"/>
  <c r="H68" i="11"/>
  <c r="BS63" i="11"/>
  <c r="BY62" i="10"/>
  <c r="BZ62" i="10" s="1"/>
  <c r="AH62" i="9" s="1"/>
  <c r="AM60" i="11"/>
  <c r="AQ53" i="11"/>
  <c r="N53" i="10"/>
  <c r="BY52" i="10"/>
  <c r="BZ52" i="10" s="1"/>
  <c r="AH52" i="9" s="1"/>
  <c r="BA48" i="9"/>
  <c r="CJ46" i="11"/>
  <c r="X46" i="9" s="1"/>
  <c r="BS45" i="11"/>
  <c r="BY41" i="10"/>
  <c r="BZ41" i="10" s="1"/>
  <c r="AH41" i="9" s="1"/>
  <c r="M40" i="11"/>
  <c r="H40" i="10" s="1"/>
  <c r="O38" i="10"/>
  <c r="AM36" i="11"/>
  <c r="O32" i="10"/>
  <c r="BY31" i="10"/>
  <c r="BZ31" i="10" s="1"/>
  <c r="AH31" i="9" s="1"/>
  <c r="O28" i="10"/>
  <c r="BS20" i="11"/>
  <c r="AZ16" i="9"/>
  <c r="H11" i="11"/>
  <c r="BW6" i="11"/>
  <c r="ED144" i="10"/>
  <c r="ED136" i="10"/>
  <c r="ED120" i="10"/>
  <c r="ED92" i="10"/>
  <c r="ED84" i="10"/>
  <c r="ED76" i="10"/>
  <c r="ED65" i="10"/>
  <c r="ED57" i="10"/>
  <c r="ED49" i="10"/>
  <c r="ED43" i="10"/>
  <c r="ED35" i="10"/>
  <c r="ED4" i="10"/>
  <c r="AM32" i="11"/>
  <c r="N32" i="10"/>
  <c r="BY23" i="10"/>
  <c r="BZ23" i="10" s="1"/>
  <c r="AH23" i="9" s="1"/>
  <c r="AQ16" i="11"/>
  <c r="O15" i="10"/>
  <c r="CJ11" i="11"/>
  <c r="X11" i="9" s="1"/>
  <c r="BY10" i="10"/>
  <c r="BZ10" i="10" s="1"/>
  <c r="AH10" i="9" s="1"/>
  <c r="AQ7" i="11"/>
  <c r="O5" i="10"/>
  <c r="ED104" i="10"/>
  <c r="ED95" i="10"/>
  <c r="ED79" i="10"/>
  <c r="ED30" i="10"/>
  <c r="ED22" i="10"/>
  <c r="M51" i="9"/>
  <c r="AN51" i="10"/>
  <c r="CM46" i="11"/>
  <c r="BC46" i="10" s="1"/>
  <c r="AC45" i="10"/>
  <c r="BG42" i="11"/>
  <c r="AG42" i="10" s="1"/>
  <c r="AQ32" i="11"/>
  <c r="AQ28" i="11"/>
  <c r="ED107" i="10"/>
  <c r="ED55" i="10"/>
  <c r="ED33" i="10"/>
  <c r="ED25" i="10"/>
  <c r="ED16" i="10"/>
  <c r="ED8" i="10"/>
  <c r="AM55" i="11"/>
  <c r="BS54" i="11"/>
  <c r="O44" i="10"/>
  <c r="BY42" i="10"/>
  <c r="BZ42" i="10" s="1"/>
  <c r="AH42" i="9" s="1"/>
  <c r="BY39" i="10"/>
  <c r="BZ39" i="10" s="1"/>
  <c r="AH39" i="9" s="1"/>
  <c r="BY36" i="10"/>
  <c r="BZ36" i="10" s="1"/>
  <c r="AH36" i="9" s="1"/>
  <c r="H30" i="11"/>
  <c r="H18" i="11"/>
  <c r="BG17" i="11"/>
  <c r="AG17" i="10" s="1"/>
  <c r="BA16" i="9"/>
  <c r="CI11" i="11"/>
  <c r="I7" i="11"/>
  <c r="D7" i="9" s="1"/>
  <c r="BD6" i="11"/>
  <c r="AD6" i="10" s="1"/>
  <c r="AQ5" i="11"/>
  <c r="ED137" i="10"/>
  <c r="ED129" i="10"/>
  <c r="ED121" i="10"/>
  <c r="ED101" i="10"/>
  <c r="ED93" i="10"/>
  <c r="ED74" i="10"/>
  <c r="ED66" i="10"/>
  <c r="ED58" i="10"/>
  <c r="ED36" i="10"/>
  <c r="ED28" i="10"/>
  <c r="BY33" i="10"/>
  <c r="BZ33" i="10" s="1"/>
  <c r="AH33" i="9" s="1"/>
  <c r="H33" i="11"/>
  <c r="BY29" i="10"/>
  <c r="BZ29" i="10" s="1"/>
  <c r="AH29" i="9" s="1"/>
  <c r="O26" i="10"/>
  <c r="BW18" i="11"/>
  <c r="BY17" i="10"/>
  <c r="BZ17" i="10" s="1"/>
  <c r="AH17" i="9" s="1"/>
  <c r="L17" i="11"/>
  <c r="G17" i="10" s="1"/>
  <c r="L12" i="11"/>
  <c r="G12" i="10" s="1"/>
  <c r="CJ10" i="11"/>
  <c r="X10" i="9" s="1"/>
  <c r="BW9" i="11"/>
  <c r="O9" i="10"/>
  <c r="BY8" i="10"/>
  <c r="BZ8" i="10" s="1"/>
  <c r="AH8" i="9" s="1"/>
  <c r="AQ4" i="11"/>
  <c r="ED113" i="10"/>
  <c r="ED105" i="10"/>
  <c r="ED96" i="10"/>
  <c r="ED88" i="10"/>
  <c r="ED80" i="10"/>
  <c r="ED53" i="10"/>
  <c r="ED45" i="10"/>
  <c r="ED31" i="10"/>
  <c r="ED23" i="10"/>
  <c r="BX52" i="11"/>
  <c r="BD52" i="11"/>
  <c r="S52" i="9" s="1"/>
  <c r="BD48" i="11"/>
  <c r="S48" i="9" s="1"/>
  <c r="AR48" i="11"/>
  <c r="W48" i="10" s="1"/>
  <c r="N48" i="10"/>
  <c r="BY46" i="10"/>
  <c r="BZ46" i="10" s="1"/>
  <c r="AH46" i="9" s="1"/>
  <c r="AR43" i="11"/>
  <c r="CD43" i="10" s="1"/>
  <c r="N43" i="10"/>
  <c r="O42" i="10"/>
  <c r="AR40" i="11"/>
  <c r="W40" i="10" s="1"/>
  <c r="N40" i="10"/>
  <c r="AZ40" i="9"/>
  <c r="AZ31" i="9"/>
  <c r="O30" i="10"/>
  <c r="AR26" i="11"/>
  <c r="W26" i="10" s="1"/>
  <c r="N26" i="10"/>
  <c r="AZ26" i="9"/>
  <c r="BY21" i="10"/>
  <c r="BZ21" i="10" s="1"/>
  <c r="AH21" i="9" s="1"/>
  <c r="BA15" i="9"/>
  <c r="O13" i="10"/>
  <c r="AZ9" i="9"/>
  <c r="BY7" i="10"/>
  <c r="BZ7" i="10" s="1"/>
  <c r="AH7" i="9" s="1"/>
  <c r="BA5" i="9"/>
  <c r="ED127" i="10"/>
  <c r="ED119" i="10"/>
  <c r="ED91" i="10"/>
  <c r="ED72" i="10"/>
  <c r="ED48" i="10"/>
  <c r="ED34" i="10"/>
  <c r="H57" i="11"/>
  <c r="AQ54" i="11"/>
  <c r="N54" i="10"/>
  <c r="O51" i="10"/>
  <c r="I49" i="11"/>
  <c r="D49" i="9" s="1"/>
  <c r="CI48" i="11"/>
  <c r="O47" i="10"/>
  <c r="BY45" i="10"/>
  <c r="BZ45" i="10" s="1"/>
  <c r="AH45" i="9" s="1"/>
  <c r="AQ40" i="11"/>
  <c r="O39" i="10"/>
  <c r="BY38" i="10"/>
  <c r="BZ38" i="10" s="1"/>
  <c r="AH38" i="9" s="1"/>
  <c r="O36" i="10"/>
  <c r="O33" i="10"/>
  <c r="BY32" i="10"/>
  <c r="H32" i="11"/>
  <c r="AQ31" i="11"/>
  <c r="AN30" i="11"/>
  <c r="N30" i="10"/>
  <c r="AZ30" i="9"/>
  <c r="BS29" i="11"/>
  <c r="BY28" i="10"/>
  <c r="BZ28" i="10" s="1"/>
  <c r="AH28" i="9" s="1"/>
  <c r="O22" i="10"/>
  <c r="BY20" i="10"/>
  <c r="BZ20" i="10" s="1"/>
  <c r="AH20" i="9" s="1"/>
  <c r="BA19" i="9"/>
  <c r="AM18" i="11"/>
  <c r="N18" i="10"/>
  <c r="AZ18" i="9"/>
  <c r="O12" i="10"/>
  <c r="O8" i="10"/>
  <c r="BY6" i="10"/>
  <c r="BZ6" i="10" s="1"/>
  <c r="AH6" i="9" s="1"/>
  <c r="ED146" i="10"/>
  <c r="ED138" i="10"/>
  <c r="ED122" i="10"/>
  <c r="ED111" i="10"/>
  <c r="ED86" i="10"/>
  <c r="ED78" i="10"/>
  <c r="ED67" i="10"/>
  <c r="ED59" i="10"/>
  <c r="ED51" i="10"/>
  <c r="ED29" i="10"/>
  <c r="ED20" i="10"/>
  <c r="ED12" i="10"/>
  <c r="ED6" i="10"/>
  <c r="BH145" i="11"/>
  <c r="AH145" i="10" s="1"/>
  <c r="BX140" i="11"/>
  <c r="AS140" i="10" s="1"/>
  <c r="AR137" i="11"/>
  <c r="W137" i="10" s="1"/>
  <c r="BT123" i="11"/>
  <c r="AO123" i="10" s="1"/>
  <c r="BD111" i="11"/>
  <c r="M98" i="11"/>
  <c r="H98" i="10" s="1"/>
  <c r="AR95" i="11"/>
  <c r="W95" i="10" s="1"/>
  <c r="AZ90" i="9"/>
  <c r="N86" i="11"/>
  <c r="I86" i="10" s="1"/>
  <c r="BE85" i="11"/>
  <c r="T85" i="9" s="1"/>
  <c r="BE83" i="11"/>
  <c r="T83" i="9" s="1"/>
  <c r="BT77" i="11"/>
  <c r="N77" i="9" s="1"/>
  <c r="AR64" i="11"/>
  <c r="CJ61" i="11"/>
  <c r="AZ61" i="10" s="1"/>
  <c r="I60" i="11"/>
  <c r="D60" i="9" s="1"/>
  <c r="BT50" i="11"/>
  <c r="N50" i="9" s="1"/>
  <c r="I45" i="11"/>
  <c r="D45" i="10" s="1"/>
  <c r="I35" i="11"/>
  <c r="D35" i="10" s="1"/>
  <c r="I32" i="11"/>
  <c r="D32" i="9" s="1"/>
  <c r="BH28" i="11"/>
  <c r="AH28" i="10" s="1"/>
  <c r="I22" i="11"/>
  <c r="CN7" i="11"/>
  <c r="BD7" i="10" s="1"/>
  <c r="BI95" i="11"/>
  <c r="AI95" i="10" s="1"/>
  <c r="CK68" i="11"/>
  <c r="Y68" i="9" s="1"/>
  <c r="BA62" i="9"/>
  <c r="BI42" i="11"/>
  <c r="AI42" i="10" s="1"/>
  <c r="BA20" i="9"/>
  <c r="BA138" i="9"/>
  <c r="BA125" i="9"/>
  <c r="AR123" i="11"/>
  <c r="W123" i="10" s="1"/>
  <c r="AZ123" i="9"/>
  <c r="BA118" i="9"/>
  <c r="M91" i="11"/>
  <c r="H91" i="10" s="1"/>
  <c r="CN89" i="11"/>
  <c r="BD89" i="10" s="1"/>
  <c r="BH83" i="11"/>
  <c r="AH83" i="10" s="1"/>
  <c r="BA131" i="9"/>
  <c r="BE123" i="11"/>
  <c r="T123" i="9" s="1"/>
  <c r="AZ122" i="9"/>
  <c r="BA95" i="9"/>
  <c r="BD42" i="11"/>
  <c r="S42" i="9" s="1"/>
  <c r="BA31" i="9"/>
  <c r="BE30" i="11"/>
  <c r="T30" i="9" s="1"/>
  <c r="BD19" i="11"/>
  <c r="S19" i="9" s="1"/>
  <c r="BE9" i="11"/>
  <c r="AE9" i="10" s="1"/>
  <c r="BH52" i="11"/>
  <c r="AH52" i="10" s="1"/>
  <c r="AZ29" i="9"/>
  <c r="CJ13" i="11"/>
  <c r="AZ13" i="10" s="1"/>
  <c r="AZ12" i="9"/>
  <c r="AZ145" i="9"/>
  <c r="BX144" i="11"/>
  <c r="AS144" i="10" s="1"/>
  <c r="M131" i="11"/>
  <c r="H131" i="10" s="1"/>
  <c r="CN129" i="11"/>
  <c r="BD129" i="10" s="1"/>
  <c r="CK83" i="11"/>
  <c r="Y83" i="9" s="1"/>
  <c r="AN64" i="11"/>
  <c r="S64" i="10" s="1"/>
  <c r="BH50" i="11"/>
  <c r="AH50" i="10" s="1"/>
  <c r="BX30" i="11"/>
  <c r="CH30" i="10" s="1"/>
  <c r="BE25" i="11"/>
  <c r="AE25" i="10" s="1"/>
  <c r="BT22" i="11"/>
  <c r="N22" i="9" s="1"/>
  <c r="AZ21" i="9"/>
  <c r="CK20" i="11"/>
  <c r="Y20" i="9" s="1"/>
  <c r="EE72" i="10"/>
  <c r="EE42" i="10"/>
  <c r="EE34" i="10"/>
  <c r="EE9" i="10"/>
  <c r="N144" i="11"/>
  <c r="I144" i="10" s="1"/>
  <c r="BA130" i="9"/>
  <c r="AN129" i="11"/>
  <c r="I129" i="9" s="1"/>
  <c r="BA113" i="9"/>
  <c r="BA104" i="9"/>
  <c r="BA99" i="9"/>
  <c r="BT69" i="11"/>
  <c r="N69" i="9" s="1"/>
  <c r="AZ65" i="9"/>
  <c r="CO64" i="11"/>
  <c r="BE64" i="10" s="1"/>
  <c r="AZ62" i="9"/>
  <c r="BA61" i="9"/>
  <c r="BI54" i="11"/>
  <c r="AI54" i="10" s="1"/>
  <c r="BI52" i="11"/>
  <c r="AI52" i="10" s="1"/>
  <c r="AZ52" i="9"/>
  <c r="AZ44" i="9"/>
  <c r="BA38" i="9"/>
  <c r="AZ34" i="9"/>
  <c r="BA32" i="9"/>
  <c r="AO31" i="11"/>
  <c r="J31" i="9" s="1"/>
  <c r="AZ20" i="9"/>
  <c r="BA18" i="9"/>
  <c r="CK7" i="11"/>
  <c r="Y7" i="9" s="1"/>
  <c r="BT94" i="11"/>
  <c r="AZ92" i="9"/>
  <c r="CN87" i="11"/>
  <c r="BD87" i="10" s="1"/>
  <c r="AS86" i="11"/>
  <c r="CE86" i="10" s="1"/>
  <c r="O86" i="10"/>
  <c r="BU83" i="11"/>
  <c r="AP83" i="10" s="1"/>
  <c r="I81" i="11"/>
  <c r="BA80" i="9"/>
  <c r="AZ78" i="9"/>
  <c r="BU76" i="11"/>
  <c r="AP76" i="10" s="1"/>
  <c r="BY76" i="10"/>
  <c r="BZ76" i="10" s="1"/>
  <c r="AH76" i="9" s="1"/>
  <c r="AR74" i="11"/>
  <c r="AZ74" i="9"/>
  <c r="BT68" i="11"/>
  <c r="BY68" i="10"/>
  <c r="BZ68" i="10" s="1"/>
  <c r="AH68" i="9" s="1"/>
  <c r="AN57" i="11"/>
  <c r="O57" i="10"/>
  <c r="AZ146" i="9"/>
  <c r="BX145" i="10"/>
  <c r="BV145" i="10" s="1"/>
  <c r="AG145" i="9" s="1"/>
  <c r="AZ134" i="9"/>
  <c r="BX133" i="11"/>
  <c r="BY133" i="10"/>
  <c r="BZ133" i="10" s="1"/>
  <c r="AH133" i="9" s="1"/>
  <c r="BA129" i="9"/>
  <c r="AZ128" i="9"/>
  <c r="BA126" i="9"/>
  <c r="BA120" i="9"/>
  <c r="BD116" i="11"/>
  <c r="BA112" i="9"/>
  <c r="AZ107" i="9"/>
  <c r="M104" i="11"/>
  <c r="H104" i="10" s="1"/>
  <c r="BA103" i="9"/>
  <c r="AZ101" i="9"/>
  <c r="CK100" i="11"/>
  <c r="Y100" i="9" s="1"/>
  <c r="BA98" i="9"/>
  <c r="AZ96" i="9"/>
  <c r="AZ91" i="9"/>
  <c r="BA88" i="9"/>
  <c r="AZ86" i="9"/>
  <c r="CK85" i="11"/>
  <c r="Y85" i="9" s="1"/>
  <c r="BA84" i="9"/>
  <c r="D83" i="9"/>
  <c r="CO81" i="11"/>
  <c r="BE81" i="10" s="1"/>
  <c r="BA79" i="9"/>
  <c r="AZ77" i="9"/>
  <c r="BA75" i="9"/>
  <c r="BA73" i="9"/>
  <c r="CO68" i="11"/>
  <c r="BA66" i="9"/>
  <c r="AZ140" i="9"/>
  <c r="AS90" i="11"/>
  <c r="X90" i="10" s="1"/>
  <c r="O90" i="10"/>
  <c r="S62" i="9"/>
  <c r="AD62" i="10"/>
  <c r="AR144" i="11"/>
  <c r="O144" i="10"/>
  <c r="AR142" i="11"/>
  <c r="O142" i="10"/>
  <c r="AR139" i="11"/>
  <c r="AZ130" i="9"/>
  <c r="I119" i="11"/>
  <c r="AN115" i="11"/>
  <c r="CK99" i="11"/>
  <c r="Y99" i="9" s="1"/>
  <c r="M93" i="11"/>
  <c r="H93" i="10" s="1"/>
  <c r="L93" i="10" s="1"/>
  <c r="BH86" i="11"/>
  <c r="AH86" i="10" s="1"/>
  <c r="CJ85" i="11"/>
  <c r="AO84" i="11"/>
  <c r="J84" i="9" s="1"/>
  <c r="CN81" i="11"/>
  <c r="BD81" i="10" s="1"/>
  <c r="AR76" i="11"/>
  <c r="BY75" i="11"/>
  <c r="AT75" i="10" s="1"/>
  <c r="BY75" i="10"/>
  <c r="BZ75" i="10" s="1"/>
  <c r="AH75" i="9" s="1"/>
  <c r="AR68" i="11"/>
  <c r="BA146" i="9"/>
  <c r="AZ144" i="9"/>
  <c r="AZ142" i="9"/>
  <c r="BX137" i="10"/>
  <c r="BV137" i="10" s="1"/>
  <c r="AG137" i="9" s="1"/>
  <c r="BX135" i="11"/>
  <c r="BA134" i="9"/>
  <c r="AZ133" i="9"/>
  <c r="P132" i="10"/>
  <c r="O132" i="10"/>
  <c r="CN122" i="11"/>
  <c r="BD122" i="10" s="1"/>
  <c r="BE122" i="11"/>
  <c r="T122" i="9" s="1"/>
  <c r="AN117" i="11"/>
  <c r="AZ114" i="9"/>
  <c r="CK113" i="11"/>
  <c r="Y113" i="9" s="1"/>
  <c r="AZ109" i="9"/>
  <c r="BA107" i="9"/>
  <c r="AZ105" i="9"/>
  <c r="BA101" i="9"/>
  <c r="I97" i="11"/>
  <c r="BA96" i="9"/>
  <c r="M92" i="11"/>
  <c r="H92" i="10" s="1"/>
  <c r="BA91" i="9"/>
  <c r="BA86" i="9"/>
  <c r="AZ85" i="9"/>
  <c r="AZ83" i="9"/>
  <c r="AZ81" i="9"/>
  <c r="I78" i="11"/>
  <c r="BA77" i="9"/>
  <c r="CO73" i="11"/>
  <c r="BE73" i="10" s="1"/>
  <c r="X32" i="9"/>
  <c r="AZ32" i="10"/>
  <c r="BX137" i="11"/>
  <c r="BY137" i="10"/>
  <c r="BZ137" i="10" s="1"/>
  <c r="AH137" i="9" s="1"/>
  <c r="BU118" i="11"/>
  <c r="AP118" i="10" s="1"/>
  <c r="BY118" i="10"/>
  <c r="BZ118" i="10" s="1"/>
  <c r="AH118" i="9" s="1"/>
  <c r="M118" i="11"/>
  <c r="H118" i="10" s="1"/>
  <c r="BE117" i="11"/>
  <c r="T117" i="9" s="1"/>
  <c r="AN74" i="11"/>
  <c r="BX40" i="11"/>
  <c r="BY40" i="10"/>
  <c r="BZ40" i="10" s="1"/>
  <c r="AH40" i="9" s="1"/>
  <c r="BT146" i="11"/>
  <c r="BA139" i="9"/>
  <c r="AZ129" i="9"/>
  <c r="BX128" i="11"/>
  <c r="AZ126" i="9"/>
  <c r="P124" i="10"/>
  <c r="BA122" i="9"/>
  <c r="CN121" i="11"/>
  <c r="BD121" i="10" s="1"/>
  <c r="BE121" i="11"/>
  <c r="AE121" i="10" s="1"/>
  <c r="AZ120" i="9"/>
  <c r="BT115" i="11"/>
  <c r="BA115" i="9"/>
  <c r="AR112" i="11"/>
  <c r="AZ112" i="9"/>
  <c r="CK111" i="11"/>
  <c r="Y111" i="9" s="1"/>
  <c r="BT110" i="11"/>
  <c r="BY110" i="10"/>
  <c r="BZ110" i="10" s="1"/>
  <c r="AH110" i="9" s="1"/>
  <c r="AZ103" i="9"/>
  <c r="AZ98" i="9"/>
  <c r="I95" i="11"/>
  <c r="CO93" i="11"/>
  <c r="BE93" i="10" s="1"/>
  <c r="BA90" i="9"/>
  <c r="AZ88" i="9"/>
  <c r="AZ84" i="9"/>
  <c r="AZ79" i="9"/>
  <c r="BA76" i="9"/>
  <c r="AZ75" i="9"/>
  <c r="CN73" i="11"/>
  <c r="BD73" i="10" s="1"/>
  <c r="AZ73" i="9"/>
  <c r="BA72" i="9"/>
  <c r="EE143" i="10"/>
  <c r="EE135" i="10"/>
  <c r="EE127" i="10"/>
  <c r="EE119" i="10"/>
  <c r="EE108" i="10"/>
  <c r="EE83" i="10"/>
  <c r="EE75" i="10"/>
  <c r="EE64" i="10"/>
  <c r="EE56" i="10"/>
  <c r="BA144" i="9"/>
  <c r="AR143" i="11"/>
  <c r="O143" i="10"/>
  <c r="BA142" i="9"/>
  <c r="AR141" i="11"/>
  <c r="O141" i="10"/>
  <c r="AZ138" i="9"/>
  <c r="AZ135" i="9"/>
  <c r="BA133" i="9"/>
  <c r="AR131" i="11"/>
  <c r="O131" i="10"/>
  <c r="BA127" i="9"/>
  <c r="AZ125" i="9"/>
  <c r="AZ119" i="9"/>
  <c r="BA117" i="9"/>
  <c r="AZ116" i="9"/>
  <c r="BA114" i="9"/>
  <c r="AZ111" i="9"/>
  <c r="BA109" i="9"/>
  <c r="AZ108" i="9"/>
  <c r="BA105" i="9"/>
  <c r="AZ102" i="9"/>
  <c r="AO83" i="10"/>
  <c r="BY55" i="10"/>
  <c r="BZ55" i="10" s="1"/>
  <c r="AH55" i="9" s="1"/>
  <c r="BT55" i="11"/>
  <c r="BT71" i="11"/>
  <c r="BY71" i="10"/>
  <c r="BZ71" i="10" s="1"/>
  <c r="AH71" i="9" s="1"/>
  <c r="CN70" i="11"/>
  <c r="BD70" i="10" s="1"/>
  <c r="AZ70" i="9"/>
  <c r="M69" i="11"/>
  <c r="H69" i="10" s="1"/>
  <c r="CN68" i="11"/>
  <c r="BD68" i="10" s="1"/>
  <c r="M65" i="11"/>
  <c r="H65" i="10" s="1"/>
  <c r="AZ63" i="9"/>
  <c r="BT60" i="11"/>
  <c r="CJ57" i="11"/>
  <c r="AZ57" i="9"/>
  <c r="CO51" i="11"/>
  <c r="BE51" i="10" s="1"/>
  <c r="AR42" i="11"/>
  <c r="AZ41" i="9"/>
  <c r="BH39" i="11"/>
  <c r="AH39" i="10" s="1"/>
  <c r="BA39" i="9"/>
  <c r="BA36" i="9"/>
  <c r="AZ35" i="9"/>
  <c r="CO34" i="11"/>
  <c r="BE34" i="10" s="1"/>
  <c r="BT34" i="11"/>
  <c r="BA33" i="9"/>
  <c r="BI32" i="11"/>
  <c r="AI32" i="10" s="1"/>
  <c r="I31" i="11"/>
  <c r="BD27" i="11"/>
  <c r="BA27" i="9"/>
  <c r="BA24" i="9"/>
  <c r="BT17" i="11"/>
  <c r="AR11" i="11"/>
  <c r="AZ11" i="9"/>
  <c r="AZ7" i="9"/>
  <c r="EE102" i="10"/>
  <c r="EE78" i="10"/>
  <c r="EE29" i="10"/>
  <c r="EE12" i="10"/>
  <c r="AZ61" i="9"/>
  <c r="BA59" i="9"/>
  <c r="AN56" i="11"/>
  <c r="O56" i="10"/>
  <c r="AO55" i="11"/>
  <c r="J55" i="9" s="1"/>
  <c r="O55" i="10"/>
  <c r="BA54" i="9"/>
  <c r="AZ53" i="9"/>
  <c r="CO52" i="11"/>
  <c r="BE52" i="10" s="1"/>
  <c r="BU49" i="11"/>
  <c r="AP49" i="10" s="1"/>
  <c r="BA49" i="9"/>
  <c r="AZ48" i="9"/>
  <c r="BA45" i="9"/>
  <c r="AZ43" i="9"/>
  <c r="AZ37" i="9"/>
  <c r="AR17" i="11"/>
  <c r="O17" i="10"/>
  <c r="AS12" i="10"/>
  <c r="EE54" i="10"/>
  <c r="EE46" i="10"/>
  <c r="EE40" i="10"/>
  <c r="EE32" i="10"/>
  <c r="EE24" i="10"/>
  <c r="EE15" i="10"/>
  <c r="AN67" i="11"/>
  <c r="BX65" i="11"/>
  <c r="CA65" i="11" s="1"/>
  <c r="BD51" i="10"/>
  <c r="AD38" i="10"/>
  <c r="AR29" i="11"/>
  <c r="BA26" i="9"/>
  <c r="AN25" i="11"/>
  <c r="AZ25" i="9"/>
  <c r="BX24" i="11"/>
  <c r="AZ22" i="9"/>
  <c r="AZ17" i="9"/>
  <c r="BA14" i="9"/>
  <c r="AZ13" i="9"/>
  <c r="AZ10" i="9"/>
  <c r="I8" i="11"/>
  <c r="EE136" i="10"/>
  <c r="EE128" i="10"/>
  <c r="EE100" i="10"/>
  <c r="EE73" i="10"/>
  <c r="EE65" i="10"/>
  <c r="EE57" i="10"/>
  <c r="EE35" i="10"/>
  <c r="EE10" i="10"/>
  <c r="EE7" i="10"/>
  <c r="EE4" i="10"/>
  <c r="BA70" i="9"/>
  <c r="AZ69" i="9"/>
  <c r="AZ66" i="9"/>
  <c r="BX64" i="11"/>
  <c r="CB64" i="11" s="1"/>
  <c r="BA63" i="9"/>
  <c r="BA57" i="9"/>
  <c r="BI55" i="11"/>
  <c r="AI55" i="10" s="1"/>
  <c r="CN52" i="11"/>
  <c r="BD52" i="10" s="1"/>
  <c r="AN50" i="11"/>
  <c r="AZ50" i="9"/>
  <c r="BX49" i="11"/>
  <c r="M49" i="11"/>
  <c r="H49" i="10" s="1"/>
  <c r="AZ47" i="9"/>
  <c r="AN46" i="11"/>
  <c r="O46" i="10"/>
  <c r="BD44" i="11"/>
  <c r="AN42" i="11"/>
  <c r="BA41" i="9"/>
  <c r="BA35" i="9"/>
  <c r="AS31" i="11"/>
  <c r="CE31" i="10" s="1"/>
  <c r="O31" i="10"/>
  <c r="AR28" i="11"/>
  <c r="BX27" i="11"/>
  <c r="AO16" i="11"/>
  <c r="J16" i="9" s="1"/>
  <c r="O16" i="10"/>
  <c r="BX15" i="11"/>
  <c r="BY15" i="10"/>
  <c r="BZ15" i="10" s="1"/>
  <c r="AH15" i="9" s="1"/>
  <c r="AZ6" i="9"/>
  <c r="EE112" i="10"/>
  <c r="EE104" i="10"/>
  <c r="EE95" i="10"/>
  <c r="EE87" i="10"/>
  <c r="EE79" i="10"/>
  <c r="EE52" i="10"/>
  <c r="EE13" i="10"/>
  <c r="AZ46" i="9"/>
  <c r="BA43" i="9"/>
  <c r="AR30" i="11"/>
  <c r="BT29" i="11"/>
  <c r="BT19" i="11"/>
  <c r="BE12" i="11"/>
  <c r="T12" i="9" s="1"/>
  <c r="AR12" i="11"/>
  <c r="M11" i="11"/>
  <c r="H11" i="10" s="1"/>
  <c r="EE126" i="10"/>
  <c r="EE118" i="10"/>
  <c r="EE71" i="10"/>
  <c r="EE63" i="10"/>
  <c r="EE47" i="10"/>
  <c r="EE44" i="10"/>
  <c r="EE33" i="10"/>
  <c r="EE25" i="10"/>
  <c r="I73" i="11"/>
  <c r="BA67" i="9"/>
  <c r="BA60" i="9"/>
  <c r="BA58" i="9"/>
  <c r="BA56" i="9"/>
  <c r="CO55" i="11"/>
  <c r="BE55" i="10" s="1"/>
  <c r="BA55" i="9"/>
  <c r="M53" i="11"/>
  <c r="H53" i="10" s="1"/>
  <c r="BD51" i="11"/>
  <c r="BA51" i="9"/>
  <c r="I48" i="11"/>
  <c r="BA40" i="9"/>
  <c r="AZ39" i="9"/>
  <c r="CO38" i="11"/>
  <c r="BE38" i="10" s="1"/>
  <c r="AZ36" i="9"/>
  <c r="BA34" i="9"/>
  <c r="AZ33" i="9"/>
  <c r="CO32" i="11"/>
  <c r="BE32" i="10" s="1"/>
  <c r="BT32" i="11"/>
  <c r="BI31" i="11"/>
  <c r="AI31" i="10" s="1"/>
  <c r="BA29" i="9"/>
  <c r="AZ27" i="9"/>
  <c r="CK26" i="11"/>
  <c r="Y26" i="9" s="1"/>
  <c r="CH26" i="10"/>
  <c r="AS26" i="10"/>
  <c r="BA25" i="9"/>
  <c r="AZ24" i="9"/>
  <c r="BA22" i="9"/>
  <c r="BA17" i="9"/>
  <c r="BA13" i="9"/>
  <c r="BA10" i="9"/>
  <c r="BI5" i="11"/>
  <c r="AI5" i="10" s="1"/>
  <c r="EE145" i="10"/>
  <c r="EE137" i="10"/>
  <c r="EE129" i="10"/>
  <c r="EE110" i="10"/>
  <c r="EE101" i="10"/>
  <c r="EE93" i="10"/>
  <c r="EE85" i="10"/>
  <c r="EE77" i="10"/>
  <c r="EE58" i="10"/>
  <c r="EE36" i="10"/>
  <c r="EE28" i="10"/>
  <c r="EE19" i="10"/>
  <c r="EE11" i="10"/>
  <c r="AZ64" i="9"/>
  <c r="AZ59" i="9"/>
  <c r="AZ54" i="9"/>
  <c r="AR52" i="11"/>
  <c r="O52" i="10"/>
  <c r="BA50" i="9"/>
  <c r="AZ49" i="9"/>
  <c r="BA47" i="9"/>
  <c r="AZ45" i="9"/>
  <c r="BA42" i="9"/>
  <c r="CO41" i="11"/>
  <c r="BE41" i="10" s="1"/>
  <c r="P41" i="10"/>
  <c r="BI39" i="11"/>
  <c r="AI39" i="10" s="1"/>
  <c r="X33" i="9"/>
  <c r="AZ33" i="10"/>
  <c r="X30" i="9"/>
  <c r="AZ30" i="10"/>
  <c r="BA28" i="9"/>
  <c r="N28" i="11"/>
  <c r="I28" i="10" s="1"/>
  <c r="AZ23" i="9"/>
  <c r="BA21" i="9"/>
  <c r="N20" i="11"/>
  <c r="I20" i="10" s="1"/>
  <c r="AZ19" i="9"/>
  <c r="AZ15" i="9"/>
  <c r="BA9" i="9"/>
  <c r="AZ8" i="9"/>
  <c r="BA6" i="9"/>
  <c r="AZ4" i="9"/>
  <c r="EE140" i="10"/>
  <c r="EE132" i="10"/>
  <c r="EE124" i="10"/>
  <c r="EE116" i="10"/>
  <c r="EE113" i="10"/>
  <c r="EE105" i="10"/>
  <c r="EE96" i="10"/>
  <c r="EE88" i="10"/>
  <c r="EE80" i="10"/>
  <c r="EE61" i="10"/>
  <c r="EE53" i="10"/>
  <c r="EE31" i="10"/>
  <c r="EE23" i="10"/>
  <c r="EE14" i="10"/>
  <c r="BU119" i="11"/>
  <c r="AP119" i="10" s="1"/>
  <c r="CK114" i="11"/>
  <c r="BA114" i="10" s="1"/>
  <c r="N97" i="11"/>
  <c r="I97" i="10" s="1"/>
  <c r="L97" i="10" s="1"/>
  <c r="BE96" i="11"/>
  <c r="T96" i="9" s="1"/>
  <c r="N92" i="11"/>
  <c r="I92" i="10" s="1"/>
  <c r="BI91" i="11"/>
  <c r="AI91" i="10" s="1"/>
  <c r="CK22" i="11"/>
  <c r="Y22" i="9" s="1"/>
  <c r="J20" i="11"/>
  <c r="E20" i="9" s="1"/>
  <c r="AO11" i="11"/>
  <c r="J11" i="9" s="1"/>
  <c r="N142" i="11"/>
  <c r="I142" i="10" s="1"/>
  <c r="BI129" i="11"/>
  <c r="AI129" i="10" s="1"/>
  <c r="N127" i="11"/>
  <c r="I127" i="10" s="1"/>
  <c r="AS124" i="11"/>
  <c r="CE124" i="10" s="1"/>
  <c r="N122" i="11"/>
  <c r="I122" i="10" s="1"/>
  <c r="AS116" i="11"/>
  <c r="X116" i="10" s="1"/>
  <c r="AO112" i="11"/>
  <c r="J112" i="9" s="1"/>
  <c r="CO104" i="11"/>
  <c r="BE104" i="10" s="1"/>
  <c r="BY92" i="11"/>
  <c r="CI92" i="10" s="1"/>
  <c r="BE52" i="11"/>
  <c r="T52" i="9" s="1"/>
  <c r="BY38" i="11"/>
  <c r="AT38" i="10" s="1"/>
  <c r="J19" i="11"/>
  <c r="E19" i="10" s="1"/>
  <c r="N15" i="11"/>
  <c r="I15" i="10" s="1"/>
  <c r="AS84" i="11"/>
  <c r="CE84" i="10" s="1"/>
  <c r="N26" i="11"/>
  <c r="I26" i="10" s="1"/>
  <c r="BU8" i="11"/>
  <c r="O8" i="9" s="1"/>
  <c r="BI7" i="11"/>
  <c r="AI7" i="10" s="1"/>
  <c r="CO58" i="11"/>
  <c r="BE58" i="10" s="1"/>
  <c r="J31" i="11"/>
  <c r="E31" i="9" s="1"/>
  <c r="BE111" i="11"/>
  <c r="T111" i="9" s="1"/>
  <c r="BY22" i="11"/>
  <c r="AT22" i="10" s="1"/>
  <c r="BE6" i="11"/>
  <c r="T6" i="9" s="1"/>
  <c r="CO4" i="11"/>
  <c r="BE4" i="10" s="1"/>
  <c r="AS4" i="11"/>
  <c r="X4" i="10" s="1"/>
  <c r="EF45" i="10"/>
  <c r="EF39" i="10"/>
  <c r="AW132" i="9"/>
  <c r="AX132" i="9"/>
  <c r="AW114" i="9"/>
  <c r="AX114" i="9"/>
  <c r="AW110" i="9"/>
  <c r="AX110" i="9"/>
  <c r="AQ70" i="9"/>
  <c r="AT70" i="9"/>
  <c r="BX70" i="10"/>
  <c r="BV70" i="10" s="1"/>
  <c r="AG70" i="9" s="1"/>
  <c r="AW67" i="9"/>
  <c r="AX67" i="9"/>
  <c r="AQ146" i="9"/>
  <c r="AT146" i="9"/>
  <c r="BX146" i="10"/>
  <c r="BV146" i="10" s="1"/>
  <c r="AG146" i="9" s="1"/>
  <c r="AW146" i="9"/>
  <c r="AX146" i="9"/>
  <c r="AQ143" i="9"/>
  <c r="AT143" i="9"/>
  <c r="BX143" i="10"/>
  <c r="BV143" i="10" s="1"/>
  <c r="AG143" i="9" s="1"/>
  <c r="AW141" i="9"/>
  <c r="AX141" i="9"/>
  <c r="J137" i="11"/>
  <c r="AW137" i="9"/>
  <c r="AX137" i="9"/>
  <c r="AR136" i="9"/>
  <c r="AU136" i="9"/>
  <c r="P136" i="10"/>
  <c r="AW134" i="9"/>
  <c r="AX134" i="9"/>
  <c r="AU132" i="9"/>
  <c r="AR132" i="9"/>
  <c r="J131" i="11"/>
  <c r="AW131" i="9"/>
  <c r="AX131" i="9"/>
  <c r="AT125" i="9"/>
  <c r="AQ125" i="9"/>
  <c r="BX125" i="10"/>
  <c r="BV125" i="10" s="1"/>
  <c r="AG125" i="9" s="1"/>
  <c r="J124" i="11"/>
  <c r="AW124" i="9"/>
  <c r="AX124" i="9"/>
  <c r="AQ120" i="9"/>
  <c r="AT120" i="9"/>
  <c r="BX120" i="10"/>
  <c r="BV120" i="10" s="1"/>
  <c r="AG120" i="9" s="1"/>
  <c r="AU117" i="9"/>
  <c r="AR117" i="9"/>
  <c r="P117" i="10"/>
  <c r="AT116" i="9"/>
  <c r="AQ116" i="9"/>
  <c r="BX116" i="10"/>
  <c r="BV116" i="10" s="1"/>
  <c r="AG116" i="9" s="1"/>
  <c r="AX116" i="9"/>
  <c r="AW116" i="9"/>
  <c r="AR114" i="9"/>
  <c r="AU114" i="9"/>
  <c r="P114" i="10"/>
  <c r="AX108" i="9"/>
  <c r="AW108" i="9"/>
  <c r="BU104" i="11"/>
  <c r="AQ104" i="9"/>
  <c r="AT104" i="9"/>
  <c r="BX104" i="10"/>
  <c r="AW104" i="9"/>
  <c r="AX104" i="9"/>
  <c r="AR101" i="9"/>
  <c r="AU101" i="9"/>
  <c r="P101" i="10"/>
  <c r="AX99" i="9"/>
  <c r="AW99" i="9"/>
  <c r="AS96" i="11"/>
  <c r="AR96" i="9"/>
  <c r="AU96" i="9"/>
  <c r="P96" i="10"/>
  <c r="AR91" i="9"/>
  <c r="AU91" i="9"/>
  <c r="P91" i="10"/>
  <c r="BY90" i="11"/>
  <c r="AW89" i="9"/>
  <c r="AX89" i="9"/>
  <c r="AU86" i="9"/>
  <c r="AR86" i="9"/>
  <c r="P86" i="10"/>
  <c r="AQ85" i="9"/>
  <c r="AT85" i="9"/>
  <c r="BX85" i="10"/>
  <c r="BV85" i="10" s="1"/>
  <c r="AG85" i="9" s="1"/>
  <c r="AX85" i="9"/>
  <c r="AW85" i="9"/>
  <c r="AO82" i="11"/>
  <c r="AU82" i="9"/>
  <c r="AR82" i="9"/>
  <c r="P82" i="10"/>
  <c r="AT77" i="9"/>
  <c r="AQ77" i="9"/>
  <c r="BX77" i="10"/>
  <c r="BV77" i="10" s="1"/>
  <c r="AG77" i="9" s="1"/>
  <c r="AX76" i="9"/>
  <c r="AW76" i="9"/>
  <c r="AW72" i="9"/>
  <c r="AX72" i="9"/>
  <c r="AR67" i="9"/>
  <c r="AU67" i="9"/>
  <c r="P67" i="10"/>
  <c r="AQ66" i="9"/>
  <c r="AT66" i="9"/>
  <c r="BX66" i="10"/>
  <c r="BV66" i="10" s="1"/>
  <c r="AG66" i="9" s="1"/>
  <c r="AR63" i="9"/>
  <c r="AU63" i="9"/>
  <c r="P63" i="10"/>
  <c r="AW62" i="9"/>
  <c r="AX62" i="9"/>
  <c r="AR57" i="9"/>
  <c r="AU57" i="9"/>
  <c r="P57" i="10"/>
  <c r="AT56" i="9"/>
  <c r="AQ56" i="9"/>
  <c r="BX56" i="10"/>
  <c r="BV56" i="10" s="1"/>
  <c r="AG56" i="9" s="1"/>
  <c r="N53" i="11"/>
  <c r="I53" i="10" s="1"/>
  <c r="AW53" i="9"/>
  <c r="AX53" i="9"/>
  <c r="AW52" i="9"/>
  <c r="AX52" i="9"/>
  <c r="AO50" i="11"/>
  <c r="AR50" i="9"/>
  <c r="AU50" i="9"/>
  <c r="P50" i="10"/>
  <c r="AQ46" i="9"/>
  <c r="AT46" i="9"/>
  <c r="BX46" i="10"/>
  <c r="BV46" i="10" s="1"/>
  <c r="AG46" i="9" s="1"/>
  <c r="BY46" i="11"/>
  <c r="AW45" i="9"/>
  <c r="AX45" i="9"/>
  <c r="AO43" i="11"/>
  <c r="AR43" i="9"/>
  <c r="AU43" i="9"/>
  <c r="P43" i="10"/>
  <c r="AW39" i="9"/>
  <c r="AX39" i="9"/>
  <c r="AR37" i="9"/>
  <c r="AU37" i="9"/>
  <c r="P37" i="10"/>
  <c r="N36" i="11"/>
  <c r="I36" i="10" s="1"/>
  <c r="AW36" i="9"/>
  <c r="AX36" i="9"/>
  <c r="AX33" i="9"/>
  <c r="AW33" i="9"/>
  <c r="AU118" i="9"/>
  <c r="AR118" i="9"/>
  <c r="P118" i="10"/>
  <c r="AQ110" i="9"/>
  <c r="AT110" i="9"/>
  <c r="BX110" i="10"/>
  <c r="BV110" i="10" s="1"/>
  <c r="AG110" i="9" s="1"/>
  <c r="BU102" i="11"/>
  <c r="AQ102" i="9"/>
  <c r="AT102" i="9"/>
  <c r="BX102" i="10"/>
  <c r="BV102" i="10" s="1"/>
  <c r="AG102" i="9" s="1"/>
  <c r="AS72" i="11"/>
  <c r="AR72" i="9"/>
  <c r="AU72" i="9"/>
  <c r="P72" i="10"/>
  <c r="AQ61" i="9"/>
  <c r="AT61" i="9"/>
  <c r="BX61" i="10"/>
  <c r="BV61" i="10" s="1"/>
  <c r="AG61" i="9" s="1"/>
  <c r="AW57" i="9"/>
  <c r="AX57" i="9"/>
  <c r="AT24" i="9"/>
  <c r="AQ24" i="9"/>
  <c r="BX24" i="10"/>
  <c r="BV24" i="10" s="1"/>
  <c r="AG24" i="9" s="1"/>
  <c r="J146" i="11"/>
  <c r="AW140" i="9"/>
  <c r="AX140" i="9"/>
  <c r="AT137" i="9"/>
  <c r="AQ137" i="9"/>
  <c r="AQ131" i="9"/>
  <c r="AT131" i="9"/>
  <c r="BX131" i="10"/>
  <c r="BV131" i="10" s="1"/>
  <c r="AG131" i="9" s="1"/>
  <c r="CO129" i="11"/>
  <c r="BE129" i="10" s="1"/>
  <c r="AU129" i="9"/>
  <c r="AR129" i="9"/>
  <c r="P129" i="10"/>
  <c r="AQ128" i="9"/>
  <c r="AT128" i="9"/>
  <c r="BX128" i="10"/>
  <c r="BV128" i="10" s="1"/>
  <c r="AG128" i="9" s="1"/>
  <c r="AW128" i="9"/>
  <c r="AX128" i="9"/>
  <c r="AR126" i="9"/>
  <c r="AU126" i="9"/>
  <c r="P126" i="10"/>
  <c r="AQ124" i="9"/>
  <c r="AT124" i="9"/>
  <c r="BX124" i="10"/>
  <c r="BV124" i="10" s="1"/>
  <c r="AG124" i="9" s="1"/>
  <c r="CK122" i="11"/>
  <c r="AU121" i="9"/>
  <c r="AR121" i="9"/>
  <c r="P121" i="10"/>
  <c r="AT119" i="9"/>
  <c r="AQ119" i="9"/>
  <c r="BX119" i="10"/>
  <c r="BV119" i="10" s="1"/>
  <c r="AG119" i="9" s="1"/>
  <c r="AW118" i="9"/>
  <c r="AX118" i="9"/>
  <c r="AS117" i="11"/>
  <c r="AU113" i="9"/>
  <c r="AR113" i="9"/>
  <c r="P113" i="10"/>
  <c r="AT112" i="9"/>
  <c r="AQ112" i="9"/>
  <c r="BX112" i="10"/>
  <c r="BV112" i="10" s="1"/>
  <c r="AG112" i="9" s="1"/>
  <c r="AW111" i="9"/>
  <c r="AX111" i="9"/>
  <c r="T110" i="9"/>
  <c r="AE110" i="10"/>
  <c r="AU109" i="9"/>
  <c r="AR109" i="9"/>
  <c r="P109" i="10"/>
  <c r="AT108" i="9"/>
  <c r="AQ108" i="9"/>
  <c r="BX108" i="10"/>
  <c r="BV108" i="10" s="1"/>
  <c r="AG108" i="9" s="1"/>
  <c r="AU105" i="9"/>
  <c r="AR105" i="9"/>
  <c r="P105" i="10"/>
  <c r="AW103" i="9"/>
  <c r="AX103" i="9"/>
  <c r="AS101" i="11"/>
  <c r="AS100" i="11"/>
  <c r="AU100" i="9"/>
  <c r="AR100" i="9"/>
  <c r="P100" i="10"/>
  <c r="BU99" i="11"/>
  <c r="AQ99" i="9"/>
  <c r="AT99" i="9"/>
  <c r="BX99" i="10"/>
  <c r="BV99" i="10" s="1"/>
  <c r="AG99" i="9" s="1"/>
  <c r="AW98" i="9"/>
  <c r="AX98" i="9"/>
  <c r="AR95" i="9"/>
  <c r="AU95" i="9"/>
  <c r="AW94" i="9"/>
  <c r="AX94" i="9"/>
  <c r="AT89" i="9"/>
  <c r="AQ89" i="9"/>
  <c r="BX89" i="10"/>
  <c r="BV89" i="10" s="1"/>
  <c r="AG89" i="9" s="1"/>
  <c r="J88" i="11"/>
  <c r="AW88" i="9"/>
  <c r="AX88" i="9"/>
  <c r="BU81" i="11"/>
  <c r="AQ81" i="9"/>
  <c r="AT81" i="9"/>
  <c r="BX81" i="10"/>
  <c r="BV81" i="10" s="1"/>
  <c r="AG81" i="9" s="1"/>
  <c r="AX81" i="9"/>
  <c r="AW81" i="9"/>
  <c r="AR78" i="9"/>
  <c r="AU78" i="9"/>
  <c r="P78" i="10"/>
  <c r="AU74" i="9"/>
  <c r="AR74" i="9"/>
  <c r="P74" i="10"/>
  <c r="AU69" i="9"/>
  <c r="AR69" i="9"/>
  <c r="P69" i="10"/>
  <c r="AX68" i="9"/>
  <c r="AW68" i="9"/>
  <c r="BU66" i="11"/>
  <c r="BY65" i="11"/>
  <c r="AQ65" i="9"/>
  <c r="AT65" i="9"/>
  <c r="BX65" i="10"/>
  <c r="BV65" i="10" s="1"/>
  <c r="AG65" i="9" s="1"/>
  <c r="BE64" i="11"/>
  <c r="AU61" i="9"/>
  <c r="AR61" i="9"/>
  <c r="P61" i="10"/>
  <c r="BE55" i="11"/>
  <c r="AX55" i="9"/>
  <c r="AW55" i="9"/>
  <c r="AR54" i="9"/>
  <c r="AU54" i="9"/>
  <c r="P54" i="10"/>
  <c r="BY53" i="11"/>
  <c r="AQ53" i="9"/>
  <c r="AT53" i="9"/>
  <c r="BX53" i="10"/>
  <c r="BV53" i="10" s="1"/>
  <c r="AG53" i="9" s="1"/>
  <c r="BY49" i="11"/>
  <c r="AQ49" i="9"/>
  <c r="AT49" i="9"/>
  <c r="BX49" i="10"/>
  <c r="BV49" i="10" s="1"/>
  <c r="AG49" i="9" s="1"/>
  <c r="AW49" i="9"/>
  <c r="AX49" i="9"/>
  <c r="AO47" i="11"/>
  <c r="AU47" i="9"/>
  <c r="AR47" i="9"/>
  <c r="P47" i="10"/>
  <c r="AR40" i="9"/>
  <c r="AU40" i="9"/>
  <c r="P40" i="10"/>
  <c r="AT39" i="9"/>
  <c r="AQ39" i="9"/>
  <c r="BX39" i="10"/>
  <c r="BV39" i="10" s="1"/>
  <c r="AG39" i="9" s="1"/>
  <c r="AS37" i="11"/>
  <c r="AQ36" i="9"/>
  <c r="AT36" i="9"/>
  <c r="BX36" i="10"/>
  <c r="BV36" i="10" s="1"/>
  <c r="AG36" i="9" s="1"/>
  <c r="AU34" i="9"/>
  <c r="AR34" i="9"/>
  <c r="P34" i="10"/>
  <c r="EF148" i="10"/>
  <c r="EF124" i="10"/>
  <c r="EF116" i="10"/>
  <c r="EF113" i="10"/>
  <c r="EF105" i="10"/>
  <c r="EF88" i="10"/>
  <c r="EF69" i="10"/>
  <c r="EF61" i="10"/>
  <c r="EF53" i="10"/>
  <c r="AU108" i="9"/>
  <c r="AR108" i="9"/>
  <c r="P108" i="10"/>
  <c r="AR99" i="9"/>
  <c r="AU99" i="9"/>
  <c r="P99" i="10"/>
  <c r="AR52" i="9"/>
  <c r="AU52" i="9"/>
  <c r="P52" i="10"/>
  <c r="AW50" i="9"/>
  <c r="AX50" i="9"/>
  <c r="AR25" i="9"/>
  <c r="AU25" i="9"/>
  <c r="P25" i="10"/>
  <c r="AO25" i="11"/>
  <c r="AT142" i="9"/>
  <c r="AQ142" i="9"/>
  <c r="BX142" i="10"/>
  <c r="BV142" i="10" s="1"/>
  <c r="AG142" i="9" s="1"/>
  <c r="N140" i="11"/>
  <c r="I140" i="10" s="1"/>
  <c r="AR138" i="9"/>
  <c r="AU138" i="9"/>
  <c r="P138" i="10"/>
  <c r="AR135" i="9"/>
  <c r="AU135" i="9"/>
  <c r="P135" i="10"/>
  <c r="AT134" i="9"/>
  <c r="AQ134" i="9"/>
  <c r="BX134" i="10"/>
  <c r="AW130" i="9"/>
  <c r="AX130" i="9"/>
  <c r="BY128" i="11"/>
  <c r="AU125" i="9"/>
  <c r="AR125" i="9"/>
  <c r="P125" i="10"/>
  <c r="AW123" i="9"/>
  <c r="AX123" i="9"/>
  <c r="AO120" i="11"/>
  <c r="AR120" i="9"/>
  <c r="AU120" i="9"/>
  <c r="P120" i="10"/>
  <c r="AQ118" i="9"/>
  <c r="AT118" i="9"/>
  <c r="BX118" i="10"/>
  <c r="BV118" i="10" s="1"/>
  <c r="AG118" i="9" s="1"/>
  <c r="BU111" i="11"/>
  <c r="AT111" i="9"/>
  <c r="AQ111" i="9"/>
  <c r="BX111" i="10"/>
  <c r="BV111" i="10" s="1"/>
  <c r="AG111" i="9" s="1"/>
  <c r="BI107" i="11"/>
  <c r="AI107" i="10" s="1"/>
  <c r="AX107" i="9"/>
  <c r="AW107" i="9"/>
  <c r="AS105" i="11"/>
  <c r="AW102" i="9"/>
  <c r="AX102" i="9"/>
  <c r="BY99" i="11"/>
  <c r="BU94" i="11"/>
  <c r="AQ94" i="9"/>
  <c r="AT94" i="9"/>
  <c r="BX94" i="10"/>
  <c r="BV94" i="10" s="1"/>
  <c r="AG94" i="9" s="1"/>
  <c r="AX93" i="9"/>
  <c r="AW93" i="9"/>
  <c r="AR90" i="9"/>
  <c r="AU90" i="9"/>
  <c r="P90" i="10"/>
  <c r="J87" i="11"/>
  <c r="AW87" i="9"/>
  <c r="AX87" i="9"/>
  <c r="AW83" i="9"/>
  <c r="AX83" i="9"/>
  <c r="AW80" i="9"/>
  <c r="AX80" i="9"/>
  <c r="AS77" i="11"/>
  <c r="AU77" i="9"/>
  <c r="AR77" i="9"/>
  <c r="P77" i="10"/>
  <c r="AQ76" i="9"/>
  <c r="AT76" i="9"/>
  <c r="BX76" i="10"/>
  <c r="BV76" i="10" s="1"/>
  <c r="AG76" i="9" s="1"/>
  <c r="CK72" i="11"/>
  <c r="AR71" i="9"/>
  <c r="AU71" i="9"/>
  <c r="P71" i="10"/>
  <c r="AW70" i="9"/>
  <c r="AX70" i="9"/>
  <c r="AR66" i="9"/>
  <c r="AU66" i="9"/>
  <c r="P66" i="10"/>
  <c r="AW64" i="9"/>
  <c r="AX64" i="9"/>
  <c r="AR60" i="9"/>
  <c r="AU60" i="9"/>
  <c r="P60" i="10"/>
  <c r="AT59" i="9"/>
  <c r="AQ59" i="9"/>
  <c r="BX59" i="10"/>
  <c r="BV59" i="10" s="1"/>
  <c r="AG59" i="9" s="1"/>
  <c r="AR58" i="9"/>
  <c r="AU58" i="9"/>
  <c r="P58" i="10"/>
  <c r="AW56" i="9"/>
  <c r="AX56" i="9"/>
  <c r="AQ55" i="9"/>
  <c r="AT55" i="9"/>
  <c r="BX55" i="10"/>
  <c r="BV55" i="10" s="1"/>
  <c r="AG55" i="9" s="1"/>
  <c r="AR46" i="9"/>
  <c r="AU46" i="9"/>
  <c r="P46" i="10"/>
  <c r="AW44" i="9"/>
  <c r="AX44" i="9"/>
  <c r="AR42" i="9"/>
  <c r="AU42" i="9"/>
  <c r="P42" i="10"/>
  <c r="AO7" i="11"/>
  <c r="AR7" i="9"/>
  <c r="AU7" i="9"/>
  <c r="P7" i="10"/>
  <c r="AQ6" i="9"/>
  <c r="AT6" i="9"/>
  <c r="BX6" i="10"/>
  <c r="BV6" i="10" s="1"/>
  <c r="AG6" i="9" s="1"/>
  <c r="AW5" i="9"/>
  <c r="AX5" i="9"/>
  <c r="AT87" i="9"/>
  <c r="AQ87" i="9"/>
  <c r="BX87" i="10"/>
  <c r="BV87" i="10" s="1"/>
  <c r="AG87" i="9" s="1"/>
  <c r="AQ67" i="9"/>
  <c r="AT67" i="9"/>
  <c r="BX67" i="10"/>
  <c r="BV67" i="10" s="1"/>
  <c r="AG67" i="9" s="1"/>
  <c r="AW23" i="9"/>
  <c r="AX23" i="9"/>
  <c r="AR146" i="9"/>
  <c r="AU146" i="9"/>
  <c r="P146" i="10"/>
  <c r="AQ144" i="9"/>
  <c r="AT144" i="9"/>
  <c r="BX144" i="10"/>
  <c r="BV144" i="10" s="1"/>
  <c r="AG144" i="9" s="1"/>
  <c r="AW144" i="9"/>
  <c r="AX144" i="9"/>
  <c r="AU143" i="9"/>
  <c r="AR143" i="9"/>
  <c r="P143" i="10"/>
  <c r="J142" i="11"/>
  <c r="AW142" i="9"/>
  <c r="AX142" i="9"/>
  <c r="AU141" i="9"/>
  <c r="AR141" i="9"/>
  <c r="P141" i="10"/>
  <c r="AQ140" i="9"/>
  <c r="AT140" i="9"/>
  <c r="BX140" i="10"/>
  <c r="BV140" i="10" s="1"/>
  <c r="AG140" i="9" s="1"/>
  <c r="AW139" i="9"/>
  <c r="AX139" i="9"/>
  <c r="AR137" i="9"/>
  <c r="AU137" i="9"/>
  <c r="P137" i="10"/>
  <c r="AW133" i="9"/>
  <c r="AX133" i="9"/>
  <c r="AR131" i="9"/>
  <c r="AU131" i="9"/>
  <c r="P131" i="10"/>
  <c r="AT130" i="9"/>
  <c r="AQ130" i="9"/>
  <c r="BX130" i="10"/>
  <c r="BV130" i="10" s="1"/>
  <c r="AG130" i="9" s="1"/>
  <c r="J127" i="11"/>
  <c r="AW127" i="9"/>
  <c r="AX127" i="9"/>
  <c r="AR124" i="9"/>
  <c r="AU124" i="9"/>
  <c r="AT123" i="9"/>
  <c r="AQ123" i="9"/>
  <c r="BX123" i="10"/>
  <c r="BV123" i="10" s="1"/>
  <c r="AG123" i="9" s="1"/>
  <c r="AW122" i="9"/>
  <c r="AX122" i="9"/>
  <c r="AR119" i="9"/>
  <c r="AU119" i="9"/>
  <c r="P119" i="10"/>
  <c r="AU116" i="9"/>
  <c r="AR116" i="9"/>
  <c r="P116" i="10"/>
  <c r="AX115" i="9"/>
  <c r="AW115" i="9"/>
  <c r="AR112" i="9"/>
  <c r="AU112" i="9"/>
  <c r="P112" i="10"/>
  <c r="BU107" i="11"/>
  <c r="AQ107" i="9"/>
  <c r="AT107" i="9"/>
  <c r="BX107" i="10"/>
  <c r="BV107" i="10" s="1"/>
  <c r="AG107" i="9" s="1"/>
  <c r="AR104" i="9"/>
  <c r="AU104" i="9"/>
  <c r="P104" i="10"/>
  <c r="AT103" i="9"/>
  <c r="AQ103" i="9"/>
  <c r="BX103" i="10"/>
  <c r="BV103" i="10" s="1"/>
  <c r="AG103" i="9" s="1"/>
  <c r="T101" i="9"/>
  <c r="AE101" i="10"/>
  <c r="AQ98" i="9"/>
  <c r="AT98" i="9"/>
  <c r="BX98" i="10"/>
  <c r="BV98" i="10" s="1"/>
  <c r="AG98" i="9" s="1"/>
  <c r="AW97" i="9"/>
  <c r="AX97" i="9"/>
  <c r="AW92" i="9"/>
  <c r="AX92" i="9"/>
  <c r="AQ88" i="9"/>
  <c r="AT88" i="9"/>
  <c r="BX88" i="10"/>
  <c r="BV88" i="10" s="1"/>
  <c r="AG88" i="9" s="1"/>
  <c r="AQ84" i="9"/>
  <c r="AT84" i="9"/>
  <c r="BX84" i="10"/>
  <c r="BV84" i="10" s="1"/>
  <c r="AG84" i="9" s="1"/>
  <c r="BY83" i="11"/>
  <c r="AQ83" i="9"/>
  <c r="AT83" i="9"/>
  <c r="BX83" i="10"/>
  <c r="BV83" i="10" s="1"/>
  <c r="AG83" i="9" s="1"/>
  <c r="AW79" i="9"/>
  <c r="AX79" i="9"/>
  <c r="AW75" i="9"/>
  <c r="AX75" i="9"/>
  <c r="AW73" i="9"/>
  <c r="AX73" i="9"/>
  <c r="AQ68" i="9"/>
  <c r="AT68" i="9"/>
  <c r="BX68" i="10"/>
  <c r="BV68" i="10" s="1"/>
  <c r="AG68" i="9" s="1"/>
  <c r="AR65" i="9"/>
  <c r="AU65" i="9"/>
  <c r="P65" i="10"/>
  <c r="AT64" i="9"/>
  <c r="AQ64" i="9"/>
  <c r="BX64" i="10"/>
  <c r="BV64" i="10" s="1"/>
  <c r="AG64" i="9" s="1"/>
  <c r="AQ60" i="9"/>
  <c r="AT60" i="9"/>
  <c r="BX60" i="10"/>
  <c r="BV60" i="10" s="1"/>
  <c r="AG60" i="9" s="1"/>
  <c r="AU56" i="9"/>
  <c r="AR56" i="9"/>
  <c r="P56" i="10"/>
  <c r="AW51" i="9"/>
  <c r="AX51" i="9"/>
  <c r="AX48" i="9"/>
  <c r="AW48" i="9"/>
  <c r="N48" i="11"/>
  <c r="I48" i="10" s="1"/>
  <c r="AU18" i="9"/>
  <c r="AR18" i="9"/>
  <c r="P18" i="10"/>
  <c r="N16" i="11"/>
  <c r="I16" i="10" s="1"/>
  <c r="AW16" i="9"/>
  <c r="AX16" i="9"/>
  <c r="BU12" i="11"/>
  <c r="AQ12" i="9"/>
  <c r="AT12" i="9"/>
  <c r="BX12" i="10"/>
  <c r="BV12" i="10" s="1"/>
  <c r="AG12" i="9" s="1"/>
  <c r="BU9" i="11"/>
  <c r="AQ9" i="9"/>
  <c r="AT9" i="9"/>
  <c r="BX9" i="10"/>
  <c r="BV9" i="10" s="1"/>
  <c r="AG9" i="9" s="1"/>
  <c r="P95" i="10"/>
  <c r="J145" i="11"/>
  <c r="AX145" i="9"/>
  <c r="AW145" i="9"/>
  <c r="AT139" i="9"/>
  <c r="AQ139" i="9"/>
  <c r="BX139" i="10"/>
  <c r="BV139" i="10" s="1"/>
  <c r="AG139" i="9" s="1"/>
  <c r="N101" i="11"/>
  <c r="I101" i="10" s="1"/>
  <c r="AX101" i="9"/>
  <c r="AW101" i="9"/>
  <c r="AQ93" i="9"/>
  <c r="AT93" i="9"/>
  <c r="BX93" i="10"/>
  <c r="BV93" i="10" s="1"/>
  <c r="AG93" i="9" s="1"/>
  <c r="AW82" i="9"/>
  <c r="AX82" i="9"/>
  <c r="AQ80" i="9"/>
  <c r="AT80" i="9"/>
  <c r="BX80" i="10"/>
  <c r="BV80" i="10" s="1"/>
  <c r="AG80" i="9" s="1"/>
  <c r="AW59" i="9"/>
  <c r="AX59" i="9"/>
  <c r="AR49" i="9"/>
  <c r="AU49" i="9"/>
  <c r="P49" i="10"/>
  <c r="AQ145" i="9"/>
  <c r="AT145" i="9"/>
  <c r="AR140" i="9"/>
  <c r="AU140" i="9"/>
  <c r="AQ136" i="9"/>
  <c r="AT136" i="9"/>
  <c r="BX136" i="10"/>
  <c r="BV136" i="10" s="1"/>
  <c r="AG136" i="9" s="1"/>
  <c r="N136" i="11"/>
  <c r="I136" i="10" s="1"/>
  <c r="AQ133" i="9"/>
  <c r="AT133" i="9"/>
  <c r="BX133" i="10"/>
  <c r="BV133" i="10" s="1"/>
  <c r="AG133" i="9" s="1"/>
  <c r="AQ129" i="9"/>
  <c r="AT129" i="9"/>
  <c r="AS128" i="11"/>
  <c r="AQ127" i="9"/>
  <c r="AT127" i="9"/>
  <c r="BX127" i="10"/>
  <c r="BV127" i="10" s="1"/>
  <c r="AG127" i="9" s="1"/>
  <c r="AX126" i="9"/>
  <c r="AW126" i="9"/>
  <c r="AQ122" i="9"/>
  <c r="AT122" i="9"/>
  <c r="BX122" i="10"/>
  <c r="BV122" i="10" s="1"/>
  <c r="AG122" i="9" s="1"/>
  <c r="AW121" i="9"/>
  <c r="AX121" i="9"/>
  <c r="J117" i="11"/>
  <c r="AX117" i="9"/>
  <c r="AW117" i="9"/>
  <c r="AQ115" i="9"/>
  <c r="AT115" i="9"/>
  <c r="BX115" i="10"/>
  <c r="BV115" i="10" s="1"/>
  <c r="AG115" i="9" s="1"/>
  <c r="AW113" i="9"/>
  <c r="AX113" i="9"/>
  <c r="N110" i="11"/>
  <c r="I110" i="10" s="1"/>
  <c r="AX109" i="9"/>
  <c r="AW109" i="9"/>
  <c r="AQ106" i="9"/>
  <c r="AT106" i="9"/>
  <c r="BX106" i="10"/>
  <c r="BV106" i="10" s="1"/>
  <c r="AG106" i="9" s="1"/>
  <c r="BI105" i="11"/>
  <c r="AI105" i="10" s="1"/>
  <c r="AW105" i="9"/>
  <c r="AX105" i="9"/>
  <c r="AR103" i="9"/>
  <c r="AU103" i="9"/>
  <c r="P103" i="10"/>
  <c r="AQ101" i="9"/>
  <c r="AT101" i="9"/>
  <c r="BX101" i="10"/>
  <c r="BV101" i="10" s="1"/>
  <c r="AG101" i="9" s="1"/>
  <c r="BI100" i="11"/>
  <c r="AI100" i="10" s="1"/>
  <c r="AR98" i="9"/>
  <c r="AU98" i="9"/>
  <c r="P98" i="10"/>
  <c r="BY97" i="11"/>
  <c r="AW95" i="9"/>
  <c r="AX95" i="9"/>
  <c r="AT92" i="9"/>
  <c r="AQ92" i="9"/>
  <c r="BX92" i="10"/>
  <c r="BV92" i="10" s="1"/>
  <c r="AG92" i="9" s="1"/>
  <c r="AR88" i="9"/>
  <c r="AU88" i="9"/>
  <c r="P88" i="10"/>
  <c r="AQ86" i="9"/>
  <c r="AT86" i="9"/>
  <c r="BX86" i="10"/>
  <c r="BV86" i="10" s="1"/>
  <c r="AG86" i="9" s="1"/>
  <c r="AW86" i="9"/>
  <c r="AX86" i="9"/>
  <c r="AU83" i="9"/>
  <c r="AR83" i="9"/>
  <c r="P83" i="10"/>
  <c r="AR81" i="9"/>
  <c r="AU81" i="9"/>
  <c r="P81" i="10"/>
  <c r="AQ79" i="9"/>
  <c r="AT79" i="9"/>
  <c r="BX79" i="10"/>
  <c r="BV79" i="10" s="1"/>
  <c r="AG79" i="9" s="1"/>
  <c r="AW78" i="9"/>
  <c r="AX78" i="9"/>
  <c r="CO76" i="11"/>
  <c r="BE76" i="10" s="1"/>
  <c r="AQ75" i="9"/>
  <c r="AT75" i="9"/>
  <c r="BX75" i="10"/>
  <c r="BV75" i="10" s="1"/>
  <c r="AG75" i="9" s="1"/>
  <c r="AQ73" i="9"/>
  <c r="AT73" i="9"/>
  <c r="BX73" i="10"/>
  <c r="BV73" i="10" s="1"/>
  <c r="AG73" i="9" s="1"/>
  <c r="BU70" i="11"/>
  <c r="AO68" i="11"/>
  <c r="AR68" i="9"/>
  <c r="AU68" i="9"/>
  <c r="P68" i="10"/>
  <c r="BY67" i="11"/>
  <c r="CK65" i="11"/>
  <c r="AQ63" i="9"/>
  <c r="AT63" i="9"/>
  <c r="BX63" i="10"/>
  <c r="BV63" i="10" s="1"/>
  <c r="AG63" i="9" s="1"/>
  <c r="BU61" i="11"/>
  <c r="AW61" i="9"/>
  <c r="AX61" i="9"/>
  <c r="BY57" i="11"/>
  <c r="AQ57" i="9"/>
  <c r="AT57" i="9"/>
  <c r="BX57" i="10"/>
  <c r="BV57" i="10" s="1"/>
  <c r="AG57" i="9" s="1"/>
  <c r="AR55" i="9"/>
  <c r="AU55" i="9"/>
  <c r="P55" i="10"/>
  <c r="AQ54" i="9"/>
  <c r="AT54" i="9"/>
  <c r="BX54" i="10"/>
  <c r="BV54" i="10" s="1"/>
  <c r="AG54" i="9" s="1"/>
  <c r="AW54" i="9"/>
  <c r="AX54" i="9"/>
  <c r="BY52" i="11"/>
  <c r="AQ52" i="9"/>
  <c r="AT52" i="9"/>
  <c r="BX52" i="10"/>
  <c r="BV52" i="10" s="1"/>
  <c r="AG52" i="9" s="1"/>
  <c r="AT51" i="9"/>
  <c r="AQ51" i="9"/>
  <c r="BX51" i="10"/>
  <c r="BV51" i="10" s="1"/>
  <c r="AG51" i="9" s="1"/>
  <c r="AR128" i="9"/>
  <c r="AU128" i="9"/>
  <c r="P128" i="10"/>
  <c r="AW106" i="9"/>
  <c r="AX106" i="9"/>
  <c r="AT97" i="9"/>
  <c r="AQ97" i="9"/>
  <c r="BX97" i="10"/>
  <c r="BV97" i="10" s="1"/>
  <c r="AG97" i="9" s="1"/>
  <c r="AW96" i="9"/>
  <c r="AX96" i="9"/>
  <c r="AX91" i="9"/>
  <c r="AW91" i="9"/>
  <c r="AR85" i="9"/>
  <c r="AU85" i="9"/>
  <c r="P85" i="10"/>
  <c r="AW84" i="9"/>
  <c r="AX84" i="9"/>
  <c r="AO76" i="11"/>
  <c r="AR76" i="9"/>
  <c r="AU76" i="9"/>
  <c r="P76" i="10"/>
  <c r="AR62" i="9"/>
  <c r="AU62" i="9"/>
  <c r="P62" i="10"/>
  <c r="AU53" i="9"/>
  <c r="AR53" i="9"/>
  <c r="P53" i="10"/>
  <c r="BY48" i="11"/>
  <c r="AQ48" i="9"/>
  <c r="AT48" i="9"/>
  <c r="BX48" i="10"/>
  <c r="BV48" i="10" s="1"/>
  <c r="AG48" i="9" s="1"/>
  <c r="AQ20" i="9"/>
  <c r="AT20" i="9"/>
  <c r="BX20" i="10"/>
  <c r="BV20" i="10" s="1"/>
  <c r="AG20" i="9" s="1"/>
  <c r="AR144" i="9"/>
  <c r="AU144" i="9"/>
  <c r="P144" i="10"/>
  <c r="AQ141" i="9"/>
  <c r="AT141" i="9"/>
  <c r="BX141" i="10"/>
  <c r="BV141" i="10" s="1"/>
  <c r="AG141" i="9" s="1"/>
  <c r="AU139" i="9"/>
  <c r="AR139" i="9"/>
  <c r="P139" i="10"/>
  <c r="AQ138" i="9"/>
  <c r="AT138" i="9"/>
  <c r="BX138" i="10"/>
  <c r="BV138" i="10" s="1"/>
  <c r="AG138" i="9" s="1"/>
  <c r="AW138" i="9"/>
  <c r="AX138" i="9"/>
  <c r="AT132" i="9"/>
  <c r="AQ132" i="9"/>
  <c r="BX132" i="10"/>
  <c r="BV132" i="10" s="1"/>
  <c r="AG132" i="9" s="1"/>
  <c r="AR130" i="9"/>
  <c r="AU130" i="9"/>
  <c r="P130" i="10"/>
  <c r="AW129" i="9"/>
  <c r="AX129" i="9"/>
  <c r="AQ126" i="9"/>
  <c r="AT126" i="9"/>
  <c r="BX126" i="10"/>
  <c r="BV126" i="10" s="1"/>
  <c r="AG126" i="9" s="1"/>
  <c r="BI125" i="11"/>
  <c r="AI125" i="10" s="1"/>
  <c r="AW125" i="9"/>
  <c r="AX125" i="9"/>
  <c r="AO123" i="11"/>
  <c r="AR123" i="9"/>
  <c r="AU123" i="9"/>
  <c r="P123" i="10"/>
  <c r="BI120" i="11"/>
  <c r="AI120" i="10" s="1"/>
  <c r="J120" i="11"/>
  <c r="AW120" i="9"/>
  <c r="AX120" i="9"/>
  <c r="CK118" i="11"/>
  <c r="AQ117" i="9"/>
  <c r="AT117" i="9"/>
  <c r="BX117" i="10"/>
  <c r="BV117" i="10" s="1"/>
  <c r="AG117" i="9" s="1"/>
  <c r="BY115" i="11"/>
  <c r="AQ114" i="9"/>
  <c r="AT114" i="9"/>
  <c r="BX114" i="10"/>
  <c r="BV114" i="10" s="1"/>
  <c r="AG114" i="9" s="1"/>
  <c r="AR107" i="9"/>
  <c r="AU107" i="9"/>
  <c r="P107" i="10"/>
  <c r="AO102" i="11"/>
  <c r="AU102" i="9"/>
  <c r="AR102" i="9"/>
  <c r="P102" i="10"/>
  <c r="BY101" i="11"/>
  <c r="AW100" i="9"/>
  <c r="AX100" i="9"/>
  <c r="AU97" i="9"/>
  <c r="AR97" i="9"/>
  <c r="P97" i="10"/>
  <c r="AQ96" i="9"/>
  <c r="AT96" i="9"/>
  <c r="BX96" i="10"/>
  <c r="BV96" i="10" s="1"/>
  <c r="AG96" i="9" s="1"/>
  <c r="AR93" i="9"/>
  <c r="AU93" i="9"/>
  <c r="P93" i="10"/>
  <c r="BY91" i="11"/>
  <c r="AQ91" i="9"/>
  <c r="AT91" i="9"/>
  <c r="BX91" i="10"/>
  <c r="BV91" i="10" s="1"/>
  <c r="AG91" i="9" s="1"/>
  <c r="AW90" i="9"/>
  <c r="AX90" i="9"/>
  <c r="AS88" i="11"/>
  <c r="AR87" i="9"/>
  <c r="AU87" i="9"/>
  <c r="P87" i="10"/>
  <c r="AR84" i="9"/>
  <c r="AU84" i="9"/>
  <c r="P84" i="10"/>
  <c r="AS83" i="11"/>
  <c r="AT82" i="9"/>
  <c r="AQ82" i="9"/>
  <c r="BX82" i="10"/>
  <c r="BV82" i="10" s="1"/>
  <c r="AG82" i="9" s="1"/>
  <c r="AR80" i="9"/>
  <c r="AU80" i="9"/>
  <c r="P80" i="10"/>
  <c r="AW77" i="9"/>
  <c r="AX77" i="9"/>
  <c r="AQ74" i="9"/>
  <c r="AT74" i="9"/>
  <c r="AT72" i="9"/>
  <c r="AQ72" i="9"/>
  <c r="BX72" i="10"/>
  <c r="BV72" i="10" s="1"/>
  <c r="AG72" i="9" s="1"/>
  <c r="AR70" i="9"/>
  <c r="AU70" i="9"/>
  <c r="P70" i="10"/>
  <c r="AW69" i="9"/>
  <c r="AX69" i="9"/>
  <c r="N66" i="11"/>
  <c r="I66" i="10" s="1"/>
  <c r="AW66" i="9"/>
  <c r="AX66" i="9"/>
  <c r="AS64" i="11"/>
  <c r="AU64" i="9"/>
  <c r="AR64" i="9"/>
  <c r="P64" i="10"/>
  <c r="AR59" i="9"/>
  <c r="AU59" i="9"/>
  <c r="P59" i="10"/>
  <c r="BY50" i="11"/>
  <c r="AT50" i="9"/>
  <c r="AQ50" i="9"/>
  <c r="BX50" i="10"/>
  <c r="BV50" i="10" s="1"/>
  <c r="AG50" i="9" s="1"/>
  <c r="P140" i="10"/>
  <c r="BX129" i="10"/>
  <c r="BV129" i="10" s="1"/>
  <c r="AG129" i="9" s="1"/>
  <c r="AX136" i="9"/>
  <c r="AW136" i="9"/>
  <c r="AU134" i="9"/>
  <c r="AR134" i="9"/>
  <c r="P134" i="10"/>
  <c r="AR111" i="9"/>
  <c r="AU111" i="9"/>
  <c r="P111" i="10"/>
  <c r="AU94" i="9"/>
  <c r="AR94" i="9"/>
  <c r="P94" i="10"/>
  <c r="AU89" i="9"/>
  <c r="AR89" i="9"/>
  <c r="P89" i="10"/>
  <c r="AX63" i="9"/>
  <c r="AW63" i="9"/>
  <c r="AR22" i="9"/>
  <c r="AU22" i="9"/>
  <c r="P22" i="10"/>
  <c r="AR145" i="9"/>
  <c r="AU145" i="9"/>
  <c r="P145" i="10"/>
  <c r="N143" i="11"/>
  <c r="I143" i="10" s="1"/>
  <c r="AW143" i="9"/>
  <c r="AX143" i="9"/>
  <c r="AR142" i="9"/>
  <c r="AU142" i="9"/>
  <c r="P142" i="10"/>
  <c r="AQ135" i="9"/>
  <c r="AT135" i="9"/>
  <c r="BX135" i="10"/>
  <c r="BV135" i="10" s="1"/>
  <c r="AG135" i="9" s="1"/>
  <c r="AW135" i="9"/>
  <c r="AX135" i="9"/>
  <c r="AR133" i="9"/>
  <c r="AU133" i="9"/>
  <c r="P133" i="10"/>
  <c r="CO130" i="11"/>
  <c r="BE130" i="10" s="1"/>
  <c r="N129" i="11"/>
  <c r="I129" i="10" s="1"/>
  <c r="AU127" i="9"/>
  <c r="AR127" i="9"/>
  <c r="P127" i="10"/>
  <c r="AU122" i="9"/>
  <c r="AR122" i="9"/>
  <c r="P122" i="10"/>
  <c r="AT121" i="9"/>
  <c r="AQ121" i="9"/>
  <c r="BX121" i="10"/>
  <c r="BV121" i="10" s="1"/>
  <c r="AG121" i="9" s="1"/>
  <c r="AW119" i="9"/>
  <c r="AX119" i="9"/>
  <c r="AR115" i="9"/>
  <c r="AU115" i="9"/>
  <c r="P115" i="10"/>
  <c r="AT113" i="9"/>
  <c r="AQ113" i="9"/>
  <c r="BX113" i="10"/>
  <c r="BV113" i="10" s="1"/>
  <c r="AG113" i="9" s="1"/>
  <c r="AW112" i="9"/>
  <c r="AX112" i="9"/>
  <c r="AO110" i="11"/>
  <c r="AU110" i="9"/>
  <c r="AR110" i="9"/>
  <c r="P110" i="10"/>
  <c r="AQ109" i="9"/>
  <c r="AT109" i="9"/>
  <c r="BX109" i="10"/>
  <c r="BV109" i="10" s="1"/>
  <c r="AG109" i="9" s="1"/>
  <c r="AR106" i="9"/>
  <c r="AU106" i="9"/>
  <c r="P106" i="10"/>
  <c r="BU105" i="11"/>
  <c r="AT105" i="9"/>
  <c r="AQ105" i="9"/>
  <c r="BX105" i="10"/>
  <c r="BV105" i="10" s="1"/>
  <c r="AG105" i="9" s="1"/>
  <c r="N104" i="11"/>
  <c r="I104" i="10" s="1"/>
  <c r="AT100" i="9"/>
  <c r="AQ100" i="9"/>
  <c r="BX100" i="10"/>
  <c r="BV100" i="10" s="1"/>
  <c r="AG100" i="9" s="1"/>
  <c r="AS97" i="11"/>
  <c r="BY96" i="11"/>
  <c r="BY95" i="11"/>
  <c r="AT95" i="9"/>
  <c r="AQ95" i="9"/>
  <c r="BX95" i="10"/>
  <c r="BV95" i="10" s="1"/>
  <c r="AG95" i="9" s="1"/>
  <c r="AU92" i="9"/>
  <c r="AR92" i="9"/>
  <c r="P92" i="10"/>
  <c r="AQ90" i="9"/>
  <c r="AT90" i="9"/>
  <c r="BX90" i="10"/>
  <c r="BV90" i="10" s="1"/>
  <c r="AG90" i="9" s="1"/>
  <c r="AU79" i="9"/>
  <c r="AR79" i="9"/>
  <c r="P79" i="10"/>
  <c r="BY78" i="11"/>
  <c r="AQ78" i="9"/>
  <c r="AT78" i="9"/>
  <c r="BX78" i="10"/>
  <c r="BV78" i="10" s="1"/>
  <c r="AG78" i="9" s="1"/>
  <c r="AR75" i="9"/>
  <c r="AU75" i="9"/>
  <c r="P75" i="10"/>
  <c r="AW74" i="9"/>
  <c r="AX74" i="9"/>
  <c r="AR73" i="9"/>
  <c r="AU73" i="9"/>
  <c r="P73" i="10"/>
  <c r="BY72" i="11"/>
  <c r="AQ71" i="9"/>
  <c r="AT71" i="9"/>
  <c r="BX71" i="10"/>
  <c r="BV71" i="10" s="1"/>
  <c r="AG71" i="9" s="1"/>
  <c r="AW71" i="9"/>
  <c r="AX71" i="9"/>
  <c r="AO70" i="11"/>
  <c r="BU69" i="11"/>
  <c r="AT69" i="9"/>
  <c r="AQ69" i="9"/>
  <c r="BX69" i="10"/>
  <c r="BV69" i="10" s="1"/>
  <c r="AG69" i="9" s="1"/>
  <c r="BY66" i="11"/>
  <c r="AW65" i="9"/>
  <c r="AX65" i="9"/>
  <c r="AQ62" i="9"/>
  <c r="AT62" i="9"/>
  <c r="BX62" i="10"/>
  <c r="BV62" i="10" s="1"/>
  <c r="AG62" i="9" s="1"/>
  <c r="AW60" i="9"/>
  <c r="AX60" i="9"/>
  <c r="AQ58" i="9"/>
  <c r="AT58" i="9"/>
  <c r="BX58" i="10"/>
  <c r="AW58" i="9"/>
  <c r="AX58" i="9"/>
  <c r="BY56" i="11"/>
  <c r="AU51" i="9"/>
  <c r="AR51" i="9"/>
  <c r="P51" i="10"/>
  <c r="AO48" i="11"/>
  <c r="AR48" i="9"/>
  <c r="AU48" i="9"/>
  <c r="P48" i="10"/>
  <c r="AW31" i="9"/>
  <c r="AX31" i="9"/>
  <c r="AO30" i="11"/>
  <c r="AR30" i="9"/>
  <c r="AU30" i="9"/>
  <c r="P30" i="10"/>
  <c r="AT29" i="9"/>
  <c r="AQ29" i="9"/>
  <c r="BX29" i="10"/>
  <c r="BV29" i="10" s="1"/>
  <c r="AG29" i="9" s="1"/>
  <c r="AQ26" i="9"/>
  <c r="AT26" i="9"/>
  <c r="BX26" i="10"/>
  <c r="BV26" i="10" s="1"/>
  <c r="AG26" i="9" s="1"/>
  <c r="BU26" i="11"/>
  <c r="BX74" i="10"/>
  <c r="BV74" i="10" s="1"/>
  <c r="AG74" i="9" s="1"/>
  <c r="AW47" i="9"/>
  <c r="AX47" i="9"/>
  <c r="AR45" i="9"/>
  <c r="AU45" i="9"/>
  <c r="P45" i="10"/>
  <c r="AQ44" i="9"/>
  <c r="AT44" i="9"/>
  <c r="BX44" i="10"/>
  <c r="BV44" i="10" s="1"/>
  <c r="AG44" i="9" s="1"/>
  <c r="AW43" i="9"/>
  <c r="AX43" i="9"/>
  <c r="AW38" i="9"/>
  <c r="AX38" i="9"/>
  <c r="AQ33" i="9"/>
  <c r="AT33" i="9"/>
  <c r="BX33" i="10"/>
  <c r="BV33" i="10" s="1"/>
  <c r="AG33" i="9" s="1"/>
  <c r="AQ28" i="9"/>
  <c r="AT28" i="9"/>
  <c r="BX28" i="10"/>
  <c r="BV28" i="10" s="1"/>
  <c r="AG28" i="9" s="1"/>
  <c r="AX28" i="9"/>
  <c r="AW28" i="9"/>
  <c r="AU21" i="9"/>
  <c r="AR21" i="9"/>
  <c r="P21" i="10"/>
  <c r="AW19" i="9"/>
  <c r="AX19" i="9"/>
  <c r="AS18" i="11"/>
  <c r="AR17" i="9"/>
  <c r="AU17" i="9"/>
  <c r="P17" i="10"/>
  <c r="AT16" i="9"/>
  <c r="AQ16" i="9"/>
  <c r="BX16" i="10"/>
  <c r="BV16" i="10" s="1"/>
  <c r="AG16" i="9" s="1"/>
  <c r="AX15" i="9"/>
  <c r="AW15" i="9"/>
  <c r="AU13" i="9"/>
  <c r="AR13" i="9"/>
  <c r="P13" i="10"/>
  <c r="AR10" i="9"/>
  <c r="AU10" i="9"/>
  <c r="P10" i="10"/>
  <c r="EF127" i="10"/>
  <c r="EF119" i="10"/>
  <c r="EF99" i="10"/>
  <c r="EF91" i="10"/>
  <c r="EF83" i="10"/>
  <c r="EF75" i="10"/>
  <c r="EF72" i="10"/>
  <c r="EF64" i="10"/>
  <c r="EF56" i="10"/>
  <c r="EF48" i="10"/>
  <c r="EF26" i="10"/>
  <c r="EF17" i="10"/>
  <c r="EF9" i="10"/>
  <c r="AQ43" i="9"/>
  <c r="AT43" i="9"/>
  <c r="BX43" i="10"/>
  <c r="BV43" i="10" s="1"/>
  <c r="AG43" i="9" s="1"/>
  <c r="AW41" i="9"/>
  <c r="AX41" i="9"/>
  <c r="BI37" i="11"/>
  <c r="AI37" i="10" s="1"/>
  <c r="AQ35" i="9"/>
  <c r="AT35" i="9"/>
  <c r="BX35" i="10"/>
  <c r="BV35" i="10" s="1"/>
  <c r="AG35" i="9" s="1"/>
  <c r="AX35" i="9"/>
  <c r="AW35" i="9"/>
  <c r="AW32" i="9"/>
  <c r="AX32" i="9"/>
  <c r="BI30" i="11"/>
  <c r="AI30" i="10" s="1"/>
  <c r="AO29" i="11"/>
  <c r="AU29" i="9"/>
  <c r="AR29" i="9"/>
  <c r="P29" i="10"/>
  <c r="AW27" i="9"/>
  <c r="AX27" i="9"/>
  <c r="AU26" i="9"/>
  <c r="AR26" i="9"/>
  <c r="P26" i="10"/>
  <c r="AQ23" i="9"/>
  <c r="AT23" i="9"/>
  <c r="BX23" i="10"/>
  <c r="BV23" i="10" s="1"/>
  <c r="AG23" i="9" s="1"/>
  <c r="AR20" i="9"/>
  <c r="AU20" i="9"/>
  <c r="P20" i="10"/>
  <c r="AW14" i="9"/>
  <c r="AX14" i="9"/>
  <c r="AR9" i="9"/>
  <c r="AU9" i="9"/>
  <c r="P9" i="10"/>
  <c r="BE8" i="11"/>
  <c r="AW8" i="9"/>
  <c r="AX8" i="9"/>
  <c r="AQ5" i="9"/>
  <c r="AT5" i="9"/>
  <c r="BX5" i="10"/>
  <c r="BV5" i="10" s="1"/>
  <c r="AG5" i="9" s="1"/>
  <c r="EF146" i="10"/>
  <c r="EF138" i="10"/>
  <c r="EF130" i="10"/>
  <c r="EF122" i="10"/>
  <c r="EF111" i="10"/>
  <c r="EF102" i="10"/>
  <c r="EF94" i="10"/>
  <c r="EF86" i="10"/>
  <c r="EF67" i="10"/>
  <c r="EF59" i="10"/>
  <c r="EF37" i="10"/>
  <c r="EF29" i="10"/>
  <c r="EF12" i="10"/>
  <c r="EF6" i="10"/>
  <c r="AT47" i="9"/>
  <c r="AQ47" i="9"/>
  <c r="AX46" i="9"/>
  <c r="AW46" i="9"/>
  <c r="AU44" i="9"/>
  <c r="AR44" i="9"/>
  <c r="P44" i="10"/>
  <c r="BY43" i="11"/>
  <c r="AU39" i="9"/>
  <c r="AR39" i="9"/>
  <c r="P39" i="10"/>
  <c r="AQ38" i="9"/>
  <c r="AT38" i="9"/>
  <c r="BX38" i="10"/>
  <c r="BV38" i="10" s="1"/>
  <c r="AG38" i="9" s="1"/>
  <c r="AR36" i="9"/>
  <c r="AU36" i="9"/>
  <c r="P36" i="10"/>
  <c r="AR33" i="9"/>
  <c r="AU33" i="9"/>
  <c r="P33" i="10"/>
  <c r="BY32" i="11"/>
  <c r="AQ32" i="9"/>
  <c r="AT32" i="9"/>
  <c r="BX32" i="10"/>
  <c r="AU31" i="9"/>
  <c r="AR31" i="9"/>
  <c r="P31" i="10"/>
  <c r="AQ30" i="9"/>
  <c r="AT30" i="9"/>
  <c r="BX30" i="10"/>
  <c r="BV30" i="10" s="1"/>
  <c r="AG30" i="9" s="1"/>
  <c r="AW30" i="9"/>
  <c r="AX30" i="9"/>
  <c r="AR28" i="9"/>
  <c r="AU28" i="9"/>
  <c r="P28" i="10"/>
  <c r="N27" i="11"/>
  <c r="I27" i="10" s="1"/>
  <c r="AO26" i="11"/>
  <c r="BU25" i="11"/>
  <c r="AQ25" i="9"/>
  <c r="AT25" i="9"/>
  <c r="BX25" i="10"/>
  <c r="BV25" i="10" s="1"/>
  <c r="AG25" i="9" s="1"/>
  <c r="BI25" i="11"/>
  <c r="AI25" i="10" s="1"/>
  <c r="CO24" i="11"/>
  <c r="BE24" i="10" s="1"/>
  <c r="AR24" i="9"/>
  <c r="AU24" i="9"/>
  <c r="P24" i="10"/>
  <c r="CK21" i="11"/>
  <c r="AO20" i="11"/>
  <c r="BU19" i="11"/>
  <c r="AQ19" i="9"/>
  <c r="AT19" i="9"/>
  <c r="BX19" i="10"/>
  <c r="BV19" i="10" s="1"/>
  <c r="AG19" i="9" s="1"/>
  <c r="AU16" i="9"/>
  <c r="AR16" i="9"/>
  <c r="P16" i="10"/>
  <c r="AQ15" i="9"/>
  <c r="AT15" i="9"/>
  <c r="BX15" i="10"/>
  <c r="BV15" i="10" s="1"/>
  <c r="AG15" i="9" s="1"/>
  <c r="AS12" i="11"/>
  <c r="AR12" i="9"/>
  <c r="AU12" i="9"/>
  <c r="P12" i="10"/>
  <c r="AW11" i="9"/>
  <c r="AX11" i="9"/>
  <c r="AT8" i="9"/>
  <c r="AQ8" i="9"/>
  <c r="BX8" i="10"/>
  <c r="BV8" i="10" s="1"/>
  <c r="AG8" i="9" s="1"/>
  <c r="AR6" i="9"/>
  <c r="AU6" i="9"/>
  <c r="P6" i="10"/>
  <c r="BU5" i="11"/>
  <c r="AW4" i="9"/>
  <c r="AX4" i="9"/>
  <c r="EF125" i="10"/>
  <c r="EF117" i="10"/>
  <c r="EF114" i="10"/>
  <c r="EF106" i="10"/>
  <c r="EF97" i="10"/>
  <c r="EF89" i="10"/>
  <c r="EF81" i="10"/>
  <c r="EF70" i="10"/>
  <c r="EF62" i="10"/>
  <c r="EF54" i="10"/>
  <c r="EF40" i="10"/>
  <c r="EF32" i="10"/>
  <c r="EF24" i="10"/>
  <c r="EF15" i="10"/>
  <c r="AT42" i="9"/>
  <c r="AQ42" i="9"/>
  <c r="BX42" i="10"/>
  <c r="BV42" i="10" s="1"/>
  <c r="AG42" i="9" s="1"/>
  <c r="AQ41" i="9"/>
  <c r="AT41" i="9"/>
  <c r="BX41" i="10"/>
  <c r="BV41" i="10" s="1"/>
  <c r="AG41" i="9" s="1"/>
  <c r="AT37" i="9"/>
  <c r="AQ37" i="9"/>
  <c r="BX37" i="10"/>
  <c r="BV37" i="10" s="1"/>
  <c r="AG37" i="9" s="1"/>
  <c r="AW37" i="9"/>
  <c r="AX37" i="9"/>
  <c r="CO36" i="11"/>
  <c r="BE36" i="10" s="1"/>
  <c r="AW34" i="9"/>
  <c r="AX34" i="9"/>
  <c r="BU27" i="11"/>
  <c r="AQ27" i="9"/>
  <c r="AT27" i="9"/>
  <c r="BX27" i="10"/>
  <c r="BV27" i="10" s="1"/>
  <c r="AG27" i="9" s="1"/>
  <c r="AW25" i="9"/>
  <c r="AX25" i="9"/>
  <c r="AO24" i="11"/>
  <c r="AR23" i="9"/>
  <c r="AU23" i="9"/>
  <c r="P23" i="10"/>
  <c r="AQ22" i="9"/>
  <c r="AT22" i="9"/>
  <c r="BX22" i="10"/>
  <c r="BV22" i="10" s="1"/>
  <c r="AG22" i="9" s="1"/>
  <c r="AX22" i="9"/>
  <c r="AW22" i="9"/>
  <c r="AW18" i="9"/>
  <c r="AX18" i="9"/>
  <c r="AQ14" i="9"/>
  <c r="AT14" i="9"/>
  <c r="BX14" i="10"/>
  <c r="BV14" i="10" s="1"/>
  <c r="AG14" i="9" s="1"/>
  <c r="AU5" i="9"/>
  <c r="AR5" i="9"/>
  <c r="P5" i="10"/>
  <c r="AQ4" i="9"/>
  <c r="AT4" i="9"/>
  <c r="BX4" i="10"/>
  <c r="J4" i="11"/>
  <c r="EF144" i="10"/>
  <c r="EF136" i="10"/>
  <c r="EF128" i="10"/>
  <c r="EF120" i="10"/>
  <c r="EF109" i="10"/>
  <c r="EF92" i="10"/>
  <c r="EF84" i="10"/>
  <c r="EF76" i="10"/>
  <c r="EF49" i="10"/>
  <c r="EF43" i="10"/>
  <c r="EF35" i="10"/>
  <c r="EF27" i="10"/>
  <c r="EF18" i="10"/>
  <c r="EF10" i="10"/>
  <c r="EF7" i="10"/>
  <c r="EF4" i="10"/>
  <c r="J40" i="11"/>
  <c r="AX40" i="9"/>
  <c r="AW40" i="9"/>
  <c r="AR38" i="9"/>
  <c r="AU38" i="9"/>
  <c r="P38" i="10"/>
  <c r="AR32" i="9"/>
  <c r="AU32" i="9"/>
  <c r="P32" i="10"/>
  <c r="AW21" i="9"/>
  <c r="AX21" i="9"/>
  <c r="AR19" i="9"/>
  <c r="AU19" i="9"/>
  <c r="P19" i="10"/>
  <c r="AQ18" i="9"/>
  <c r="AT18" i="9"/>
  <c r="BX18" i="10"/>
  <c r="AR15" i="9"/>
  <c r="AU15" i="9"/>
  <c r="P15" i="10"/>
  <c r="AW13" i="9"/>
  <c r="AX13" i="9"/>
  <c r="BU11" i="11"/>
  <c r="AT11" i="9"/>
  <c r="AQ11" i="9"/>
  <c r="BX11" i="10"/>
  <c r="BV11" i="10" s="1"/>
  <c r="AG11" i="9" s="1"/>
  <c r="BI10" i="11"/>
  <c r="AI10" i="10" s="1"/>
  <c r="J10" i="11"/>
  <c r="AW10" i="9"/>
  <c r="AX10" i="9"/>
  <c r="AX7" i="9"/>
  <c r="AW7" i="9"/>
  <c r="EF147" i="10"/>
  <c r="EF139" i="10"/>
  <c r="EF131" i="10"/>
  <c r="EF123" i="10"/>
  <c r="EF115" i="10"/>
  <c r="EF95" i="10"/>
  <c r="EF68" i="10"/>
  <c r="EF38" i="10"/>
  <c r="EF30" i="10"/>
  <c r="EF22" i="10"/>
  <c r="EF13" i="10"/>
  <c r="BX47" i="10"/>
  <c r="BV47" i="10" s="1"/>
  <c r="AG47" i="9" s="1"/>
  <c r="AQ45" i="9"/>
  <c r="AT45" i="9"/>
  <c r="BX45" i="10"/>
  <c r="BV45" i="10" s="1"/>
  <c r="AG45" i="9" s="1"/>
  <c r="CO43" i="11"/>
  <c r="BE43" i="10" s="1"/>
  <c r="AW42" i="9"/>
  <c r="AX42" i="9"/>
  <c r="AR41" i="9"/>
  <c r="AU41" i="9"/>
  <c r="AQ40" i="9"/>
  <c r="AT40" i="9"/>
  <c r="BX40" i="10"/>
  <c r="BV40" i="10" s="1"/>
  <c r="AG40" i="9" s="1"/>
  <c r="AR35" i="9"/>
  <c r="AU35" i="9"/>
  <c r="P35" i="10"/>
  <c r="BY34" i="11"/>
  <c r="AT34" i="9"/>
  <c r="AQ34" i="9"/>
  <c r="BX34" i="10"/>
  <c r="BV34" i="10" s="1"/>
  <c r="AG34" i="9" s="1"/>
  <c r="AQ31" i="9"/>
  <c r="AT31" i="9"/>
  <c r="BX31" i="10"/>
  <c r="BV31" i="10" s="1"/>
  <c r="AG31" i="9" s="1"/>
  <c r="AW29" i="9"/>
  <c r="AX29" i="9"/>
  <c r="AR27" i="9"/>
  <c r="AU27" i="9"/>
  <c r="P27" i="10"/>
  <c r="CK25" i="11"/>
  <c r="CK19" i="11"/>
  <c r="AX17" i="9"/>
  <c r="AW17" i="9"/>
  <c r="AR14" i="9"/>
  <c r="AU14" i="9"/>
  <c r="P14" i="10"/>
  <c r="AX9" i="9"/>
  <c r="AW9" i="9"/>
  <c r="CK8" i="11"/>
  <c r="AU8" i="9"/>
  <c r="AR8" i="9"/>
  <c r="P8" i="10"/>
  <c r="AQ7" i="9"/>
  <c r="AT7" i="9"/>
  <c r="BX7" i="10"/>
  <c r="BV7" i="10" s="1"/>
  <c r="AG7" i="9" s="1"/>
  <c r="EF142" i="10"/>
  <c r="EF134" i="10"/>
  <c r="EF118" i="10"/>
  <c r="EF107" i="10"/>
  <c r="EF98" i="10"/>
  <c r="EF90" i="10"/>
  <c r="EF82" i="10"/>
  <c r="EF63" i="10"/>
  <c r="EF55" i="10"/>
  <c r="EF47" i="10"/>
  <c r="EF41" i="10"/>
  <c r="EF25" i="10"/>
  <c r="EF8" i="10"/>
  <c r="AW26" i="9"/>
  <c r="AX26" i="9"/>
  <c r="AW24" i="9"/>
  <c r="AX24" i="9"/>
  <c r="BU21" i="11"/>
  <c r="AT21" i="9"/>
  <c r="AQ21" i="9"/>
  <c r="BX21" i="10"/>
  <c r="BV21" i="10" s="1"/>
  <c r="AG21" i="9" s="1"/>
  <c r="AX20" i="9"/>
  <c r="AW20" i="9"/>
  <c r="BY17" i="11"/>
  <c r="AQ17" i="9"/>
  <c r="AT17" i="9"/>
  <c r="BX17" i="10"/>
  <c r="BV17" i="10" s="1"/>
  <c r="AG17" i="9" s="1"/>
  <c r="AQ13" i="9"/>
  <c r="AT13" i="9"/>
  <c r="BX13" i="10"/>
  <c r="BV13" i="10" s="1"/>
  <c r="AG13" i="9" s="1"/>
  <c r="AW12" i="9"/>
  <c r="AX12" i="9"/>
  <c r="AS11" i="11"/>
  <c r="AR11" i="9"/>
  <c r="AU11" i="9"/>
  <c r="P11" i="10"/>
  <c r="AQ10" i="9"/>
  <c r="AT10" i="9"/>
  <c r="BX10" i="10"/>
  <c r="BV10" i="10" s="1"/>
  <c r="AG10" i="9" s="1"/>
  <c r="AW6" i="9"/>
  <c r="AX6" i="9"/>
  <c r="AR4" i="9"/>
  <c r="AU4" i="9"/>
  <c r="P4" i="10"/>
  <c r="EF137" i="10"/>
  <c r="EF129" i="10"/>
  <c r="EF121" i="10"/>
  <c r="EF101" i="10"/>
  <c r="EF77" i="10"/>
  <c r="EF74" i="10"/>
  <c r="EF66" i="10"/>
  <c r="EF58" i="10"/>
  <c r="EF50" i="10"/>
  <c r="EF36" i="10"/>
  <c r="EF28" i="10"/>
  <c r="EF19" i="10"/>
  <c r="EF5" i="10"/>
  <c r="DV143" i="7"/>
  <c r="AD143" i="32" s="1"/>
  <c r="EB139" i="7"/>
  <c r="CX139" i="10" s="1"/>
  <c r="DV136" i="7"/>
  <c r="AD136" i="32" s="1"/>
  <c r="EB124" i="7"/>
  <c r="CX124" i="10" s="1"/>
  <c r="DV96" i="7"/>
  <c r="AD96" i="32" s="1"/>
  <c r="DV91" i="7"/>
  <c r="AD91" i="32" s="1"/>
  <c r="DV87" i="7"/>
  <c r="AD87" i="32" s="1"/>
  <c r="DV74" i="7"/>
  <c r="AD74" i="32" s="1"/>
  <c r="EB50" i="7"/>
  <c r="CX50" i="10" s="1"/>
  <c r="DV43" i="7"/>
  <c r="AD43" i="32" s="1"/>
  <c r="EB32" i="7"/>
  <c r="CX32" i="10" s="1"/>
  <c r="DV30" i="7"/>
  <c r="AD30" i="32" s="1"/>
  <c r="EB146" i="7"/>
  <c r="CX146" i="10" s="1"/>
  <c r="EB120" i="7"/>
  <c r="CX120" i="10" s="1"/>
  <c r="DV106" i="7"/>
  <c r="AD106" i="32" s="1"/>
  <c r="DV64" i="7"/>
  <c r="AD64" i="32" s="1"/>
  <c r="EB62" i="7"/>
  <c r="CX62" i="10" s="1"/>
  <c r="DV56" i="7"/>
  <c r="AD56" i="32" s="1"/>
  <c r="EB29" i="7"/>
  <c r="CX29" i="10" s="1"/>
  <c r="DV10" i="7"/>
  <c r="AD10" i="32" s="1"/>
  <c r="DV138" i="7"/>
  <c r="AD138" i="32" s="1"/>
  <c r="EB127" i="7"/>
  <c r="CX127" i="10" s="1"/>
  <c r="EB112" i="7"/>
  <c r="CX112" i="10" s="1"/>
  <c r="EB110" i="7"/>
  <c r="CX110" i="10" s="1"/>
  <c r="DV83" i="7"/>
  <c r="AD83" i="32" s="1"/>
  <c r="DV69" i="7"/>
  <c r="AD69" i="32" s="1"/>
  <c r="EB22" i="7"/>
  <c r="CX22" i="10" s="1"/>
  <c r="DV137" i="7"/>
  <c r="AD137" i="32" s="1"/>
  <c r="EB102" i="7"/>
  <c r="CX102" i="10" s="1"/>
  <c r="DV98" i="7"/>
  <c r="AD98" i="32" s="1"/>
  <c r="EB5" i="7"/>
  <c r="CX5" i="10" s="1"/>
  <c r="DV129" i="7"/>
  <c r="AD129" i="32" s="1"/>
  <c r="DV85" i="7"/>
  <c r="AD85" i="32" s="1"/>
  <c r="DV44" i="7"/>
  <c r="AD44" i="32" s="1"/>
  <c r="EB140" i="7"/>
  <c r="CX140" i="10" s="1"/>
  <c r="DV125" i="7"/>
  <c r="AD125" i="32" s="1"/>
  <c r="EB119" i="7"/>
  <c r="CX119" i="10" s="1"/>
  <c r="DV117" i="7"/>
  <c r="AD117" i="32" s="1"/>
  <c r="EB13" i="7"/>
  <c r="CX13" i="10" s="1"/>
  <c r="DV12" i="7"/>
  <c r="AD12" i="32" s="1"/>
  <c r="EB11" i="7"/>
  <c r="CX11" i="10" s="1"/>
  <c r="DV7" i="7"/>
  <c r="AD7" i="32" s="1"/>
  <c r="EB145" i="7"/>
  <c r="CX145" i="10" s="1"/>
  <c r="EB97" i="7"/>
  <c r="CX97" i="10" s="1"/>
  <c r="EB88" i="7"/>
  <c r="CX88" i="10" s="1"/>
  <c r="EB43" i="7"/>
  <c r="CX43" i="10" s="1"/>
  <c r="EB14" i="7"/>
  <c r="CX14" i="10" s="1"/>
  <c r="EB10" i="7"/>
  <c r="CX10" i="10" s="1"/>
  <c r="EB86" i="7"/>
  <c r="CX86" i="10" s="1"/>
  <c r="DW78" i="7"/>
  <c r="AE78" i="32" s="1"/>
  <c r="DW44" i="7"/>
  <c r="AE44" i="32" s="1"/>
  <c r="EC42" i="7"/>
  <c r="EC40" i="7"/>
  <c r="DV32" i="7"/>
  <c r="AD32" i="32" s="1"/>
  <c r="DV14" i="7"/>
  <c r="AD14" i="32" s="1"/>
  <c r="DW10" i="7"/>
  <c r="AE10" i="32" s="1"/>
  <c r="AK7" i="32"/>
  <c r="AF7" i="9" s="1"/>
  <c r="AK10" i="32"/>
  <c r="AF10" i="9" s="1"/>
  <c r="DW123" i="7"/>
  <c r="AE123" i="32" s="1"/>
  <c r="AK19" i="32"/>
  <c r="AF19" i="9" s="1"/>
  <c r="AK40" i="32"/>
  <c r="AF40" i="9" s="1"/>
  <c r="DV127" i="7"/>
  <c r="AD127" i="32" s="1"/>
  <c r="EB106" i="7"/>
  <c r="CX106" i="10" s="1"/>
  <c r="DW95" i="7"/>
  <c r="AE95" i="32" s="1"/>
  <c r="EB75" i="7"/>
  <c r="CX75" i="10" s="1"/>
  <c r="AK60" i="32"/>
  <c r="AF60" i="9" s="1"/>
  <c r="DW19" i="7"/>
  <c r="AE19" i="32" s="1"/>
  <c r="AK17" i="32"/>
  <c r="AF17" i="9" s="1"/>
  <c r="EC127" i="7"/>
  <c r="DV123" i="7"/>
  <c r="AD123" i="32" s="1"/>
  <c r="AK57" i="32"/>
  <c r="AF57" i="9" s="1"/>
  <c r="DW23" i="7"/>
  <c r="AE23" i="32" s="1"/>
  <c r="EB126" i="7"/>
  <c r="CX126" i="10" s="1"/>
  <c r="EC87" i="7"/>
  <c r="DW76" i="7"/>
  <c r="AE76" i="32" s="1"/>
  <c r="EB70" i="7"/>
  <c r="CX70" i="10" s="1"/>
  <c r="AK67" i="32"/>
  <c r="AF67" i="9" s="1"/>
  <c r="DW51" i="7"/>
  <c r="AE51" i="32" s="1"/>
  <c r="DV19" i="7"/>
  <c r="AD19" i="32" s="1"/>
  <c r="EB17" i="7"/>
  <c r="CX17" i="10" s="1"/>
  <c r="EC128" i="7"/>
  <c r="EB114" i="7"/>
  <c r="CX114" i="10" s="1"/>
  <c r="DW113" i="7"/>
  <c r="AE113" i="32" s="1"/>
  <c r="DW109" i="7"/>
  <c r="AE109" i="32" s="1"/>
  <c r="DV95" i="7"/>
  <c r="AD95" i="32" s="1"/>
  <c r="EC83" i="7"/>
  <c r="AK54" i="32"/>
  <c r="AF54" i="9" s="1"/>
  <c r="DW43" i="7"/>
  <c r="AE43" i="32" s="1"/>
  <c r="EB41" i="7"/>
  <c r="CX41" i="10" s="1"/>
  <c r="EB26" i="7"/>
  <c r="CX26" i="10" s="1"/>
  <c r="EC25" i="7"/>
  <c r="EB20" i="7"/>
  <c r="CX20" i="10" s="1"/>
  <c r="DW16" i="7"/>
  <c r="AE16" i="32" s="1"/>
  <c r="DW14" i="7"/>
  <c r="AE14" i="32" s="1"/>
  <c r="AK146" i="32"/>
  <c r="AF146" i="9" s="1"/>
  <c r="EC124" i="7"/>
  <c r="DW80" i="7"/>
  <c r="AE80" i="32" s="1"/>
  <c r="DW65" i="7"/>
  <c r="AE65" i="32" s="1"/>
  <c r="EB56" i="7"/>
  <c r="CX56" i="10" s="1"/>
  <c r="EB55" i="7"/>
  <c r="CX55" i="10" s="1"/>
  <c r="EB47" i="7"/>
  <c r="CX47" i="10" s="1"/>
  <c r="EC46" i="7"/>
  <c r="EH46" i="7" s="1"/>
  <c r="EB44" i="7"/>
  <c r="CX44" i="10" s="1"/>
  <c r="DV42" i="7"/>
  <c r="AD42" i="32" s="1"/>
  <c r="DV40" i="7"/>
  <c r="AD40" i="32" s="1"/>
  <c r="DW34" i="7"/>
  <c r="AE34" i="32" s="1"/>
  <c r="DV33" i="7"/>
  <c r="AD33" i="32" s="1"/>
  <c r="DV29" i="7"/>
  <c r="AD29" i="32" s="1"/>
  <c r="AK23" i="32"/>
  <c r="AF23" i="9" s="1"/>
  <c r="DW9" i="7"/>
  <c r="AE9" i="32" s="1"/>
  <c r="EC138" i="7"/>
  <c r="DW127" i="7"/>
  <c r="AE127" i="32" s="1"/>
  <c r="EC106" i="7"/>
  <c r="AK103" i="32"/>
  <c r="AF103" i="9" s="1"/>
  <c r="DW101" i="7"/>
  <c r="AE101" i="32" s="1"/>
  <c r="EB98" i="7"/>
  <c r="CX98" i="10" s="1"/>
  <c r="AK91" i="32"/>
  <c r="AF91" i="9" s="1"/>
  <c r="DV84" i="7"/>
  <c r="AD84" i="32" s="1"/>
  <c r="EB73" i="7"/>
  <c r="CX73" i="10" s="1"/>
  <c r="AK72" i="32"/>
  <c r="AF72" i="9" s="1"/>
  <c r="DV59" i="7"/>
  <c r="AD59" i="32" s="1"/>
  <c r="EC41" i="7"/>
  <c r="DV4" i="7"/>
  <c r="AD4" i="32" s="1"/>
  <c r="AK119" i="32"/>
  <c r="AF119" i="9" s="1"/>
  <c r="DW136" i="7"/>
  <c r="AE136" i="32" s="1"/>
  <c r="DV124" i="7"/>
  <c r="AD124" i="32" s="1"/>
  <c r="DW119" i="7"/>
  <c r="AE119" i="32" s="1"/>
  <c r="EC94" i="7"/>
  <c r="DV86" i="7"/>
  <c r="AD86" i="32" s="1"/>
  <c r="EC77" i="7"/>
  <c r="EC72" i="7"/>
  <c r="DV46" i="7"/>
  <c r="AD46" i="32" s="1"/>
  <c r="DW30" i="7"/>
  <c r="AE30" i="32" s="1"/>
  <c r="EB28" i="7"/>
  <c r="CX28" i="10" s="1"/>
  <c r="DV22" i="7"/>
  <c r="AD22" i="32" s="1"/>
  <c r="EC8" i="7"/>
  <c r="AK30" i="32"/>
  <c r="AF30" i="9" s="1"/>
  <c r="AK140" i="32"/>
  <c r="AF140" i="9" s="1"/>
  <c r="AK137" i="32"/>
  <c r="AF137" i="9" s="1"/>
  <c r="EB136" i="7"/>
  <c r="CX136" i="10" s="1"/>
  <c r="DW131" i="7"/>
  <c r="AE131" i="32" s="1"/>
  <c r="EC120" i="7"/>
  <c r="EH120" i="7" s="1"/>
  <c r="DV119" i="7"/>
  <c r="AD119" i="32" s="1"/>
  <c r="EB94" i="7"/>
  <c r="CX94" i="10" s="1"/>
  <c r="EB89" i="7"/>
  <c r="CX89" i="10" s="1"/>
  <c r="DW87" i="7"/>
  <c r="AE87" i="32" s="1"/>
  <c r="EC85" i="7"/>
  <c r="EB77" i="7"/>
  <c r="CX77" i="10" s="1"/>
  <c r="EC74" i="7"/>
  <c r="DW72" i="7"/>
  <c r="AE72" i="32" s="1"/>
  <c r="DW48" i="7"/>
  <c r="AE48" i="32" s="1"/>
  <c r="EB30" i="7"/>
  <c r="CX30" i="10" s="1"/>
  <c r="EB19" i="7"/>
  <c r="CX19" i="10" s="1"/>
  <c r="DV8" i="7"/>
  <c r="AD8" i="32" s="1"/>
  <c r="EC5" i="7"/>
  <c r="EB72" i="7"/>
  <c r="CX72" i="10" s="1"/>
  <c r="DV77" i="7"/>
  <c r="AD77" i="32" s="1"/>
  <c r="EC71" i="7"/>
  <c r="DV60" i="7"/>
  <c r="AD60" i="32" s="1"/>
  <c r="DW55" i="7"/>
  <c r="AE55" i="32" s="1"/>
  <c r="DV38" i="7"/>
  <c r="AD38" i="32" s="1"/>
  <c r="DV36" i="7"/>
  <c r="AD36" i="32" s="1"/>
  <c r="EC33" i="7"/>
  <c r="EC31" i="7"/>
  <c r="EC29" i="7"/>
  <c r="AK143" i="32"/>
  <c r="AF143" i="9" s="1"/>
  <c r="DV140" i="7"/>
  <c r="AD140" i="32" s="1"/>
  <c r="DW139" i="7"/>
  <c r="AE139" i="32" s="1"/>
  <c r="EB137" i="7"/>
  <c r="CX137" i="10" s="1"/>
  <c r="DV131" i="7"/>
  <c r="AD131" i="32" s="1"/>
  <c r="DV120" i="7"/>
  <c r="AD120" i="32" s="1"/>
  <c r="EB93" i="7"/>
  <c r="CX93" i="10" s="1"/>
  <c r="EB87" i="7"/>
  <c r="CX87" i="10" s="1"/>
  <c r="EB85" i="7"/>
  <c r="CX85" i="10" s="1"/>
  <c r="EB74" i="7"/>
  <c r="CX74" i="10" s="1"/>
  <c r="EB57" i="7"/>
  <c r="CX57" i="10" s="1"/>
  <c r="DW56" i="7"/>
  <c r="AE56" i="32" s="1"/>
  <c r="EB53" i="7"/>
  <c r="CX53" i="10" s="1"/>
  <c r="DV5" i="7"/>
  <c r="AD5" i="32" s="1"/>
  <c r="DV128" i="7"/>
  <c r="AD128" i="32" s="1"/>
  <c r="AK124" i="32"/>
  <c r="AF124" i="9" s="1"/>
  <c r="EB111" i="7"/>
  <c r="CX111" i="10" s="1"/>
  <c r="AK98" i="32"/>
  <c r="AF98" i="9" s="1"/>
  <c r="EB92" i="7"/>
  <c r="CX92" i="10" s="1"/>
  <c r="EB66" i="7"/>
  <c r="CX66" i="10" s="1"/>
  <c r="EB64" i="7"/>
  <c r="CX64" i="10" s="1"/>
  <c r="DV55" i="7"/>
  <c r="AD55" i="32" s="1"/>
  <c r="EB40" i="7"/>
  <c r="CX40" i="10" s="1"/>
  <c r="AK99" i="32"/>
  <c r="AF99" i="9" s="1"/>
  <c r="AK87" i="32"/>
  <c r="AF87" i="9" s="1"/>
  <c r="AK33" i="32"/>
  <c r="AF33" i="9" s="1"/>
  <c r="EC134" i="7"/>
  <c r="EC98" i="7"/>
  <c r="EC30" i="7"/>
  <c r="DW99" i="7"/>
  <c r="AE99" i="32" s="1"/>
  <c r="EC51" i="7"/>
  <c r="AK16" i="32"/>
  <c r="AF16" i="9" s="1"/>
  <c r="DW140" i="7"/>
  <c r="AE140" i="32" s="1"/>
  <c r="DX122" i="7"/>
  <c r="AF122" i="32" s="1"/>
  <c r="DW105" i="7"/>
  <c r="AE105" i="32" s="1"/>
  <c r="EC95" i="7"/>
  <c r="EH95" i="7" s="1"/>
  <c r="DW71" i="7"/>
  <c r="AE71" i="32" s="1"/>
  <c r="EC69" i="7"/>
  <c r="EH69" i="7" s="1"/>
  <c r="DX52" i="7"/>
  <c r="AF52" i="32" s="1"/>
  <c r="DW46" i="7"/>
  <c r="AE46" i="32" s="1"/>
  <c r="EC27" i="7"/>
  <c r="EC17" i="7"/>
  <c r="EI17" i="7" s="1"/>
  <c r="DX16" i="7"/>
  <c r="AF16" i="32" s="1"/>
  <c r="AK131" i="32"/>
  <c r="AF131" i="9" s="1"/>
  <c r="AK81" i="32"/>
  <c r="AF81" i="9" s="1"/>
  <c r="DW111" i="7"/>
  <c r="AE111" i="32" s="1"/>
  <c r="AK94" i="32"/>
  <c r="AF94" i="9" s="1"/>
  <c r="EC56" i="7"/>
  <c r="DW31" i="7"/>
  <c r="AE31" i="32" s="1"/>
  <c r="DW29" i="7"/>
  <c r="AE29" i="32" s="1"/>
  <c r="DW17" i="7"/>
  <c r="AE17" i="32" s="1"/>
  <c r="EC9" i="7"/>
  <c r="AK101" i="32"/>
  <c r="AF101" i="9" s="1"/>
  <c r="ED143" i="7"/>
  <c r="DX58" i="7"/>
  <c r="AF58" i="32" s="1"/>
  <c r="EC43" i="7"/>
  <c r="EC14" i="7"/>
  <c r="AK117" i="32"/>
  <c r="AF117" i="9" s="1"/>
  <c r="DW128" i="7"/>
  <c r="AE128" i="32" s="1"/>
  <c r="DW75" i="7"/>
  <c r="AE75" i="32" s="1"/>
  <c r="DW41" i="7"/>
  <c r="AE41" i="32" s="1"/>
  <c r="ED40" i="7"/>
  <c r="DX26" i="7"/>
  <c r="AF26" i="32" s="1"/>
  <c r="ED140" i="7"/>
  <c r="DX137" i="7"/>
  <c r="AF137" i="32" s="1"/>
  <c r="DX134" i="7"/>
  <c r="AF134" i="32" s="1"/>
  <c r="ED132" i="7"/>
  <c r="AK110" i="32"/>
  <c r="AF110" i="9" s="1"/>
  <c r="AK106" i="32"/>
  <c r="AF106" i="9" s="1"/>
  <c r="ED51" i="7"/>
  <c r="DX30" i="7"/>
  <c r="AF30" i="32" s="1"/>
  <c r="DW7" i="7"/>
  <c r="AE7" i="32" s="1"/>
  <c r="AK42" i="32"/>
  <c r="AF42" i="9" s="1"/>
  <c r="EC123" i="7"/>
  <c r="ED120" i="7"/>
  <c r="EC113" i="7"/>
  <c r="ED103" i="7"/>
  <c r="EC93" i="7"/>
  <c r="EC91" i="7"/>
  <c r="EC90" i="7"/>
  <c r="EC78" i="7"/>
  <c r="DW74" i="7"/>
  <c r="AE74" i="32" s="1"/>
  <c r="DX71" i="7"/>
  <c r="AF71" i="32" s="1"/>
  <c r="DX66" i="7"/>
  <c r="AF66" i="32" s="1"/>
  <c r="EC60" i="7"/>
  <c r="EC54" i="7"/>
  <c r="DW42" i="7"/>
  <c r="AE42" i="32" s="1"/>
  <c r="EC23" i="7"/>
  <c r="DX12" i="7"/>
  <c r="AF12" i="32" s="1"/>
  <c r="EC6" i="7"/>
  <c r="EC145" i="7"/>
  <c r="DW143" i="7"/>
  <c r="AE143" i="32" s="1"/>
  <c r="DW141" i="7"/>
  <c r="AE141" i="32" s="1"/>
  <c r="ED95" i="7"/>
  <c r="DX95" i="7"/>
  <c r="AF95" i="32" s="1"/>
  <c r="DW91" i="7"/>
  <c r="AE91" i="32" s="1"/>
  <c r="DX86" i="7"/>
  <c r="AF86" i="32" s="1"/>
  <c r="EC76" i="7"/>
  <c r="ED73" i="7"/>
  <c r="ED53" i="7"/>
  <c r="ED33" i="7"/>
  <c r="DW25" i="7"/>
  <c r="AE25" i="32" s="1"/>
  <c r="DX138" i="7"/>
  <c r="AF138" i="32" s="1"/>
  <c r="DX105" i="7"/>
  <c r="AF105" i="32" s="1"/>
  <c r="DX100" i="7"/>
  <c r="AF100" i="32" s="1"/>
  <c r="EC89" i="7"/>
  <c r="DX82" i="7"/>
  <c r="AF82" i="32" s="1"/>
  <c r="EC62" i="7"/>
  <c r="DX7" i="7"/>
  <c r="AF7" i="32" s="1"/>
  <c r="ED136" i="7"/>
  <c r="EC131" i="7"/>
  <c r="EC119" i="7"/>
  <c r="DX108" i="7"/>
  <c r="AF108" i="32" s="1"/>
  <c r="EC101" i="7"/>
  <c r="ED99" i="7"/>
  <c r="EJ99" i="7" s="1"/>
  <c r="EC86" i="7"/>
  <c r="EC73" i="7"/>
  <c r="DX70" i="7"/>
  <c r="AF70" i="32" s="1"/>
  <c r="AK46" i="32"/>
  <c r="AF46" i="9" s="1"/>
  <c r="DX44" i="7"/>
  <c r="AF44" i="32" s="1"/>
  <c r="ED41" i="7"/>
  <c r="DW35" i="7"/>
  <c r="AE35" i="32" s="1"/>
  <c r="ED34" i="7"/>
  <c r="DW33" i="7"/>
  <c r="AE33" i="32" s="1"/>
  <c r="DX31" i="7"/>
  <c r="AF31" i="32" s="1"/>
  <c r="DX11" i="7"/>
  <c r="AF11" i="32" s="1"/>
  <c r="ED10" i="7"/>
  <c r="EC10" i="7"/>
  <c r="ED125" i="7"/>
  <c r="DW124" i="7"/>
  <c r="AE124" i="32" s="1"/>
  <c r="ED121" i="7"/>
  <c r="DW120" i="7"/>
  <c r="AE120" i="32" s="1"/>
  <c r="EC99" i="7"/>
  <c r="EH99" i="7" s="1"/>
  <c r="DX92" i="7"/>
  <c r="AF92" i="32" s="1"/>
  <c r="ED87" i="7"/>
  <c r="EC142" i="7"/>
  <c r="AK123" i="32"/>
  <c r="AF123" i="9" s="1"/>
  <c r="DX118" i="7"/>
  <c r="AF118" i="32" s="1"/>
  <c r="DW117" i="7"/>
  <c r="AE117" i="32" s="1"/>
  <c r="ED113" i="7"/>
  <c r="EC109" i="7"/>
  <c r="DX88" i="7"/>
  <c r="AF88" i="32" s="1"/>
  <c r="ED78" i="7"/>
  <c r="EC65" i="7"/>
  <c r="ED56" i="7"/>
  <c r="DX48" i="7"/>
  <c r="AF48" i="32" s="1"/>
  <c r="EC44" i="7"/>
  <c r="EC34" i="7"/>
  <c r="ED14" i="7"/>
  <c r="EC11" i="7"/>
  <c r="EC146" i="7"/>
  <c r="DW125" i="7"/>
  <c r="AE125" i="32" s="1"/>
  <c r="DW121" i="7"/>
  <c r="AE121" i="32" s="1"/>
  <c r="ED117" i="7"/>
  <c r="AK93" i="32"/>
  <c r="AF93" i="9" s="1"/>
  <c r="DX91" i="7"/>
  <c r="AF91" i="32" s="1"/>
  <c r="AK85" i="32"/>
  <c r="AF85" i="9" s="1"/>
  <c r="EC80" i="7"/>
  <c r="ED76" i="7"/>
  <c r="AK74" i="32"/>
  <c r="AF74" i="9" s="1"/>
  <c r="DX67" i="7"/>
  <c r="AF67" i="32" s="1"/>
  <c r="DX60" i="7"/>
  <c r="AF60" i="32" s="1"/>
  <c r="DW58" i="7"/>
  <c r="AE58" i="32" s="1"/>
  <c r="EC52" i="7"/>
  <c r="DX42" i="7"/>
  <c r="AF42" i="32" s="1"/>
  <c r="EC16" i="7"/>
  <c r="DX4" i="7"/>
  <c r="AF4" i="32" s="1"/>
  <c r="ED65" i="7"/>
  <c r="DX34" i="7"/>
  <c r="AF34" i="32" s="1"/>
  <c r="ED4" i="7"/>
  <c r="DX103" i="7"/>
  <c r="AF103" i="32" s="1"/>
  <c r="ED89" i="7"/>
  <c r="DY45" i="7"/>
  <c r="AG45" i="32" s="1"/>
  <c r="EE40" i="7"/>
  <c r="ED24" i="7"/>
  <c r="EE135" i="7"/>
  <c r="ED96" i="7"/>
  <c r="ED57" i="7"/>
  <c r="ED44" i="7"/>
  <c r="DY15" i="7"/>
  <c r="AG15" i="32" s="1"/>
  <c r="DY105" i="7"/>
  <c r="AG105" i="32" s="1"/>
  <c r="DY51" i="7"/>
  <c r="AG51" i="32" s="1"/>
  <c r="EE38" i="7"/>
  <c r="ED135" i="7"/>
  <c r="EE125" i="7"/>
  <c r="DY137" i="7"/>
  <c r="AG137" i="32" s="1"/>
  <c r="ED91" i="7"/>
  <c r="DY81" i="7"/>
  <c r="AG81" i="32" s="1"/>
  <c r="EE65" i="7"/>
  <c r="EK65" i="7" s="1"/>
  <c r="DX54" i="7"/>
  <c r="AF54" i="32" s="1"/>
  <c r="EE27" i="7"/>
  <c r="ED26" i="7"/>
  <c r="DY22" i="7"/>
  <c r="AG22" i="32" s="1"/>
  <c r="AK82" i="32"/>
  <c r="AF82" i="9" s="1"/>
  <c r="AK76" i="32"/>
  <c r="AF76" i="9" s="1"/>
  <c r="DX146" i="7"/>
  <c r="AF146" i="32" s="1"/>
  <c r="AK136" i="32"/>
  <c r="AF136" i="9" s="1"/>
  <c r="DX133" i="7"/>
  <c r="AF133" i="32" s="1"/>
  <c r="EE129" i="7"/>
  <c r="ED112" i="7"/>
  <c r="DY110" i="7"/>
  <c r="AG110" i="32" s="1"/>
  <c r="EE107" i="7"/>
  <c r="DX106" i="7"/>
  <c r="AF106" i="32" s="1"/>
  <c r="AK102" i="32"/>
  <c r="AF102" i="9" s="1"/>
  <c r="DY100" i="7"/>
  <c r="AG100" i="32" s="1"/>
  <c r="ED97" i="7"/>
  <c r="ED94" i="7"/>
  <c r="DX87" i="7"/>
  <c r="AF87" i="32" s="1"/>
  <c r="AK83" i="32"/>
  <c r="AF83" i="9" s="1"/>
  <c r="DY80" i="7"/>
  <c r="AG80" i="32" s="1"/>
  <c r="DX78" i="7"/>
  <c r="AF78" i="32" s="1"/>
  <c r="DY77" i="7"/>
  <c r="AG77" i="32" s="1"/>
  <c r="DX76" i="7"/>
  <c r="AF76" i="32" s="1"/>
  <c r="DX73" i="7"/>
  <c r="AF73" i="32" s="1"/>
  <c r="DX68" i="7"/>
  <c r="AF68" i="32" s="1"/>
  <c r="ED64" i="7"/>
  <c r="DY53" i="7"/>
  <c r="AG53" i="32" s="1"/>
  <c r="AK43" i="32"/>
  <c r="AF43" i="9" s="1"/>
  <c r="ED37" i="7"/>
  <c r="EE26" i="7"/>
  <c r="ED23" i="7"/>
  <c r="DY18" i="7"/>
  <c r="AG18" i="32" s="1"/>
  <c r="DX17" i="7"/>
  <c r="AF17" i="32" s="1"/>
  <c r="ED9" i="7"/>
  <c r="ED124" i="7"/>
  <c r="DY23" i="7"/>
  <c r="AG23" i="32" s="1"/>
  <c r="AK58" i="32"/>
  <c r="AF58" i="9" s="1"/>
  <c r="AK37" i="32"/>
  <c r="AF37" i="9" s="1"/>
  <c r="DX129" i="7"/>
  <c r="AF129" i="32" s="1"/>
  <c r="ED110" i="7"/>
  <c r="DY106" i="7"/>
  <c r="AG106" i="32" s="1"/>
  <c r="ED83" i="7"/>
  <c r="ED82" i="7"/>
  <c r="DX53" i="7"/>
  <c r="AF53" i="32" s="1"/>
  <c r="ED48" i="7"/>
  <c r="DY28" i="7"/>
  <c r="AG28" i="32" s="1"/>
  <c r="DX23" i="7"/>
  <c r="AF23" i="32" s="1"/>
  <c r="ED7" i="7"/>
  <c r="AK107" i="32"/>
  <c r="AF107" i="9" s="1"/>
  <c r="ED137" i="7"/>
  <c r="ED131" i="7"/>
  <c r="ED129" i="7"/>
  <c r="DX126" i="7"/>
  <c r="AF126" i="32" s="1"/>
  <c r="DX125" i="7"/>
  <c r="AF125" i="32" s="1"/>
  <c r="DX112" i="7"/>
  <c r="AF112" i="32" s="1"/>
  <c r="EE95" i="7"/>
  <c r="EE91" i="7"/>
  <c r="EE88" i="7"/>
  <c r="EJ88" i="7" s="1"/>
  <c r="EE86" i="7"/>
  <c r="EJ86" i="7" s="1"/>
  <c r="EE84" i="7"/>
  <c r="EE73" i="7"/>
  <c r="ED70" i="7"/>
  <c r="ED60" i="7"/>
  <c r="DY59" i="7"/>
  <c r="AG59" i="32" s="1"/>
  <c r="DX51" i="7"/>
  <c r="AF51" i="32" s="1"/>
  <c r="EE47" i="7"/>
  <c r="EE41" i="7"/>
  <c r="DY39" i="7"/>
  <c r="AG39" i="32" s="1"/>
  <c r="DX33" i="7"/>
  <c r="AF33" i="32" s="1"/>
  <c r="ED27" i="7"/>
  <c r="EE10" i="7"/>
  <c r="AK100" i="32"/>
  <c r="AF100" i="9" s="1"/>
  <c r="DY138" i="7"/>
  <c r="AG138" i="32" s="1"/>
  <c r="EE121" i="7"/>
  <c r="ED119" i="7"/>
  <c r="ED107" i="7"/>
  <c r="ED105" i="7"/>
  <c r="EE103" i="7"/>
  <c r="ED100" i="7"/>
  <c r="EE87" i="7"/>
  <c r="EE78" i="7"/>
  <c r="ED75" i="7"/>
  <c r="ED66" i="7"/>
  <c r="ED61" i="7"/>
  <c r="EE54" i="7"/>
  <c r="EE52" i="7"/>
  <c r="EE31" i="7"/>
  <c r="EE30" i="7"/>
  <c r="DY27" i="7"/>
  <c r="AG27" i="32" s="1"/>
  <c r="DY25" i="7"/>
  <c r="AG25" i="32" s="1"/>
  <c r="ED12" i="7"/>
  <c r="DY6" i="7"/>
  <c r="AG6" i="32" s="1"/>
  <c r="AK122" i="32"/>
  <c r="AF122" i="9" s="1"/>
  <c r="DX140" i="7"/>
  <c r="AF140" i="32" s="1"/>
  <c r="DY132" i="7"/>
  <c r="AG132" i="32" s="1"/>
  <c r="DY128" i="7"/>
  <c r="AG128" i="32" s="1"/>
  <c r="EE117" i="7"/>
  <c r="EE109" i="7"/>
  <c r="ED104" i="7"/>
  <c r="DX96" i="7"/>
  <c r="AF96" i="32" s="1"/>
  <c r="ED90" i="7"/>
  <c r="DY56" i="7"/>
  <c r="AG56" i="32" s="1"/>
  <c r="DX41" i="7"/>
  <c r="AF41" i="32" s="1"/>
  <c r="ED39" i="7"/>
  <c r="EE32" i="7"/>
  <c r="AK145" i="32"/>
  <c r="AF145" i="9" s="1"/>
  <c r="ED138" i="7"/>
  <c r="DY133" i="7"/>
  <c r="AG133" i="32" s="1"/>
  <c r="DY124" i="7"/>
  <c r="AG124" i="32" s="1"/>
  <c r="ED123" i="7"/>
  <c r="DX121" i="7"/>
  <c r="AF121" i="32" s="1"/>
  <c r="EE106" i="7"/>
  <c r="DX104" i="7"/>
  <c r="AF104" i="32" s="1"/>
  <c r="AK97" i="32"/>
  <c r="AF97" i="9" s="1"/>
  <c r="EE82" i="7"/>
  <c r="DY76" i="7"/>
  <c r="AG76" i="32" s="1"/>
  <c r="DY69" i="7"/>
  <c r="AG69" i="32" s="1"/>
  <c r="AK68" i="32"/>
  <c r="AF68" i="9" s="1"/>
  <c r="EE58" i="7"/>
  <c r="ED54" i="7"/>
  <c r="ED52" i="7"/>
  <c r="DY50" i="7"/>
  <c r="AG50" i="32" s="1"/>
  <c r="DY37" i="7"/>
  <c r="AG37" i="32" s="1"/>
  <c r="ED31" i="7"/>
  <c r="EE23" i="7"/>
  <c r="ED11" i="7"/>
  <c r="EE9" i="7"/>
  <c r="ED6" i="7"/>
  <c r="AK139" i="32"/>
  <c r="AF139" i="9" s="1"/>
  <c r="AK70" i="32"/>
  <c r="AF70" i="9" s="1"/>
  <c r="EE110" i="7"/>
  <c r="EK110" i="7" s="1"/>
  <c r="EE105" i="7"/>
  <c r="EE70" i="7"/>
  <c r="EE69" i="7"/>
  <c r="DZ40" i="7"/>
  <c r="AH40" i="32" s="1"/>
  <c r="EE28" i="7"/>
  <c r="DZ25" i="7"/>
  <c r="AH25" i="32" s="1"/>
  <c r="EE7" i="7"/>
  <c r="AK69" i="32"/>
  <c r="AF69" i="9" s="1"/>
  <c r="DY107" i="7"/>
  <c r="AG107" i="32" s="1"/>
  <c r="EF41" i="7"/>
  <c r="AK105" i="32"/>
  <c r="AF105" i="9" s="1"/>
  <c r="AK80" i="32"/>
  <c r="AF80" i="9" s="1"/>
  <c r="EE128" i="7"/>
  <c r="DY115" i="7"/>
  <c r="AG115" i="32" s="1"/>
  <c r="DY41" i="7"/>
  <c r="AG41" i="32" s="1"/>
  <c r="EF31" i="7"/>
  <c r="AK28" i="32"/>
  <c r="AF28" i="9" s="1"/>
  <c r="DZ119" i="7"/>
  <c r="AH119" i="32" s="1"/>
  <c r="DY83" i="7"/>
  <c r="AG83" i="32" s="1"/>
  <c r="EF35" i="7"/>
  <c r="EL35" i="7" s="1"/>
  <c r="DZ4" i="7"/>
  <c r="AH4" i="32" s="1"/>
  <c r="AK121" i="32"/>
  <c r="AF121" i="9" s="1"/>
  <c r="AK13" i="32"/>
  <c r="AF13" i="9" s="1"/>
  <c r="EE142" i="7"/>
  <c r="EJ142" i="7" s="1"/>
  <c r="DY88" i="7"/>
  <c r="AG88" i="32" s="1"/>
  <c r="DZ62" i="7"/>
  <c r="AH62" i="32" s="1"/>
  <c r="DY52" i="7"/>
  <c r="AG52" i="32" s="1"/>
  <c r="DY47" i="7"/>
  <c r="AG47" i="32" s="1"/>
  <c r="DZ45" i="7"/>
  <c r="AH45" i="32" s="1"/>
  <c r="EF37" i="7"/>
  <c r="EE33" i="7"/>
  <c r="AK133" i="32"/>
  <c r="AF133" i="9" s="1"/>
  <c r="DZ145" i="7"/>
  <c r="AH145" i="32" s="1"/>
  <c r="DZ83" i="7"/>
  <c r="AH83" i="32" s="1"/>
  <c r="EF70" i="7"/>
  <c r="DY9" i="7"/>
  <c r="AG9" i="32" s="1"/>
  <c r="DY4" i="7"/>
  <c r="AG4" i="32" s="1"/>
  <c r="AK56" i="32"/>
  <c r="AF56" i="9" s="1"/>
  <c r="DZ143" i="7"/>
  <c r="AH143" i="32" s="1"/>
  <c r="EE136" i="7"/>
  <c r="DZ127" i="7"/>
  <c r="AH127" i="32" s="1"/>
  <c r="EE120" i="7"/>
  <c r="DY117" i="7"/>
  <c r="AG117" i="32" s="1"/>
  <c r="EF108" i="7"/>
  <c r="DY102" i="7"/>
  <c r="AG102" i="32" s="1"/>
  <c r="DZ100" i="7"/>
  <c r="AH100" i="32" s="1"/>
  <c r="DZ94" i="7"/>
  <c r="AH94" i="32" s="1"/>
  <c r="DY79" i="7"/>
  <c r="AG79" i="32" s="1"/>
  <c r="DY75" i="7"/>
  <c r="AG75" i="32" s="1"/>
  <c r="DZ71" i="7"/>
  <c r="AH71" i="32" s="1"/>
  <c r="DY31" i="7"/>
  <c r="AG31" i="32" s="1"/>
  <c r="DZ13" i="7"/>
  <c r="AH13" i="32" s="1"/>
  <c r="DZ12" i="7"/>
  <c r="AH12" i="32" s="1"/>
  <c r="AK135" i="32"/>
  <c r="AF135" i="9" s="1"/>
  <c r="DY130" i="7"/>
  <c r="AG130" i="32" s="1"/>
  <c r="EE124" i="7"/>
  <c r="EF122" i="7"/>
  <c r="EE80" i="7"/>
  <c r="EF66" i="7"/>
  <c r="EE56" i="7"/>
  <c r="DZ42" i="7"/>
  <c r="AH42" i="32" s="1"/>
  <c r="EE37" i="7"/>
  <c r="EE29" i="7"/>
  <c r="EE25" i="7"/>
  <c r="DZ18" i="7"/>
  <c r="AH18" i="32" s="1"/>
  <c r="EF17" i="7"/>
  <c r="DZ5" i="7"/>
  <c r="AH5" i="32" s="1"/>
  <c r="AK92" i="32"/>
  <c r="AF92" i="9" s="1"/>
  <c r="EE143" i="7"/>
  <c r="EF134" i="7"/>
  <c r="EE132" i="7"/>
  <c r="DY108" i="7"/>
  <c r="AG108" i="32" s="1"/>
  <c r="DZ93" i="7"/>
  <c r="AH93" i="32" s="1"/>
  <c r="EE92" i="7"/>
  <c r="EE90" i="7"/>
  <c r="DZ89" i="7"/>
  <c r="AH89" i="32" s="1"/>
  <c r="EF88" i="7"/>
  <c r="EF79" i="7"/>
  <c r="EE63" i="7"/>
  <c r="EE59" i="7"/>
  <c r="EF52" i="7"/>
  <c r="EF22" i="7"/>
  <c r="DY8" i="7"/>
  <c r="AG8" i="32" s="1"/>
  <c r="AK120" i="32"/>
  <c r="AF120" i="9" s="1"/>
  <c r="DY139" i="7"/>
  <c r="AG139" i="32" s="1"/>
  <c r="DY136" i="7"/>
  <c r="AG136" i="32" s="1"/>
  <c r="EF133" i="7"/>
  <c r="EF126" i="7"/>
  <c r="DY122" i="7"/>
  <c r="AG122" i="32" s="1"/>
  <c r="DY121" i="7"/>
  <c r="AG121" i="32" s="1"/>
  <c r="EF117" i="7"/>
  <c r="EE100" i="7"/>
  <c r="EE83" i="7"/>
  <c r="EE77" i="7"/>
  <c r="EE76" i="7"/>
  <c r="EE75" i="7"/>
  <c r="DZ72" i="7"/>
  <c r="AH72" i="32" s="1"/>
  <c r="DZ68" i="7"/>
  <c r="AH68" i="32" s="1"/>
  <c r="EE66" i="7"/>
  <c r="DY61" i="7"/>
  <c r="AG61" i="32" s="1"/>
  <c r="EE57" i="7"/>
  <c r="EK57" i="7" s="1"/>
  <c r="EE51" i="7"/>
  <c r="DZ28" i="7"/>
  <c r="AH28" i="32" s="1"/>
  <c r="DZ27" i="7"/>
  <c r="AH27" i="32" s="1"/>
  <c r="EF144" i="7"/>
  <c r="DZ131" i="7"/>
  <c r="AH131" i="32" s="1"/>
  <c r="DY125" i="7"/>
  <c r="AG125" i="32" s="1"/>
  <c r="EF118" i="7"/>
  <c r="DZ98" i="7"/>
  <c r="AH98" i="32" s="1"/>
  <c r="DZ96" i="7"/>
  <c r="AH96" i="32" s="1"/>
  <c r="EF82" i="7"/>
  <c r="DZ53" i="7"/>
  <c r="AH53" i="32" s="1"/>
  <c r="EE45" i="7"/>
  <c r="DY32" i="7"/>
  <c r="AG32" i="32" s="1"/>
  <c r="DZ31" i="7"/>
  <c r="AH31" i="32" s="1"/>
  <c r="DY26" i="7"/>
  <c r="AG26" i="32" s="1"/>
  <c r="EE22" i="7"/>
  <c r="EJ22" i="7" s="1"/>
  <c r="EF15" i="7"/>
  <c r="EF137" i="7"/>
  <c r="DY126" i="7"/>
  <c r="AG126" i="32" s="1"/>
  <c r="DZ123" i="7"/>
  <c r="AH123" i="32" s="1"/>
  <c r="DZ115" i="7"/>
  <c r="AH115" i="32" s="1"/>
  <c r="DY84" i="7"/>
  <c r="AG84" i="32" s="1"/>
  <c r="DY72" i="7"/>
  <c r="AG72" i="32" s="1"/>
  <c r="DZ67" i="7"/>
  <c r="AH67" i="32" s="1"/>
  <c r="DY144" i="7"/>
  <c r="AG144" i="32" s="1"/>
  <c r="DZ135" i="7"/>
  <c r="AH135" i="32" s="1"/>
  <c r="EF121" i="7"/>
  <c r="DY118" i="7"/>
  <c r="AG118" i="32" s="1"/>
  <c r="DZ109" i="7"/>
  <c r="AH109" i="32" s="1"/>
  <c r="DZ97" i="7"/>
  <c r="AH97" i="32" s="1"/>
  <c r="DZ92" i="7"/>
  <c r="AH92" i="32" s="1"/>
  <c r="DY30" i="7"/>
  <c r="AG30" i="32" s="1"/>
  <c r="DZ21" i="7"/>
  <c r="AH21" i="32" s="1"/>
  <c r="DZ16" i="7"/>
  <c r="AH16" i="32" s="1"/>
  <c r="EE15" i="7"/>
  <c r="EJ15" i="7" s="1"/>
  <c r="EF100" i="7"/>
  <c r="EA70" i="7"/>
  <c r="AI70" i="32" s="1"/>
  <c r="EG61" i="7"/>
  <c r="DZ60" i="7"/>
  <c r="AH60" i="32" s="1"/>
  <c r="EF92" i="7"/>
  <c r="EF91" i="7"/>
  <c r="EK91" i="7" s="1"/>
  <c r="EF81" i="7"/>
  <c r="EA71" i="7"/>
  <c r="AI71" i="32" s="1"/>
  <c r="EA102" i="7"/>
  <c r="AI102" i="32" s="1"/>
  <c r="EF21" i="7"/>
  <c r="EG110" i="7"/>
  <c r="EL110" i="7" s="1"/>
  <c r="DZ77" i="7"/>
  <c r="AH77" i="32" s="1"/>
  <c r="EF76" i="7"/>
  <c r="EG70" i="7"/>
  <c r="EF68" i="7"/>
  <c r="EA40" i="7"/>
  <c r="AI40" i="32" s="1"/>
  <c r="EF102" i="7"/>
  <c r="EG7" i="7"/>
  <c r="DZ110" i="7"/>
  <c r="AH110" i="32" s="1"/>
  <c r="EA80" i="7"/>
  <c r="AI80" i="32" s="1"/>
  <c r="EF128" i="7"/>
  <c r="EK128" i="7" s="1"/>
  <c r="EA100" i="7"/>
  <c r="AI100" i="32" s="1"/>
  <c r="EF71" i="7"/>
  <c r="EA60" i="7"/>
  <c r="AI60" i="32" s="1"/>
  <c r="EA28" i="7"/>
  <c r="AI28" i="32" s="1"/>
  <c r="EA17" i="7"/>
  <c r="AI17" i="32" s="1"/>
  <c r="EG11" i="7"/>
  <c r="EA138" i="7"/>
  <c r="AI138" i="32" s="1"/>
  <c r="EG136" i="7"/>
  <c r="DZ134" i="7"/>
  <c r="AH134" i="32" s="1"/>
  <c r="EA129" i="7"/>
  <c r="AI129" i="32" s="1"/>
  <c r="EA125" i="7"/>
  <c r="AI125" i="32" s="1"/>
  <c r="EA116" i="7"/>
  <c r="AI116" i="32" s="1"/>
  <c r="EF103" i="7"/>
  <c r="EF97" i="7"/>
  <c r="EF96" i="7"/>
  <c r="EF93" i="7"/>
  <c r="EF90" i="7"/>
  <c r="EF89" i="7"/>
  <c r="EF87" i="7"/>
  <c r="EA77" i="7"/>
  <c r="AI77" i="32" s="1"/>
  <c r="EF67" i="7"/>
  <c r="EG63" i="7"/>
  <c r="EG59" i="7"/>
  <c r="EF56" i="7"/>
  <c r="EF55" i="7"/>
  <c r="EA54" i="7"/>
  <c r="AI54" i="32" s="1"/>
  <c r="EF53" i="7"/>
  <c r="EA49" i="7"/>
  <c r="AI49" i="32" s="1"/>
  <c r="EA47" i="7"/>
  <c r="AI47" i="32" s="1"/>
  <c r="EF45" i="7"/>
  <c r="EF39" i="7"/>
  <c r="EA26" i="7"/>
  <c r="AI26" i="32" s="1"/>
  <c r="DZ141" i="7"/>
  <c r="AH141" i="32" s="1"/>
  <c r="EG105" i="7"/>
  <c r="EA104" i="7"/>
  <c r="AI104" i="32" s="1"/>
  <c r="DZ88" i="7"/>
  <c r="AH88" i="32" s="1"/>
  <c r="EA85" i="7"/>
  <c r="AI85" i="32" s="1"/>
  <c r="EF83" i="7"/>
  <c r="EA79" i="7"/>
  <c r="AI79" i="32" s="1"/>
  <c r="EA74" i="7"/>
  <c r="AI74" i="32" s="1"/>
  <c r="DZ65" i="7"/>
  <c r="AH65" i="32" s="1"/>
  <c r="EG57" i="7"/>
  <c r="EL57" i="7" s="1"/>
  <c r="EA44" i="7"/>
  <c r="AI44" i="32" s="1"/>
  <c r="EA37" i="7"/>
  <c r="AI37" i="32" s="1"/>
  <c r="EF28" i="7"/>
  <c r="EG27" i="7"/>
  <c r="DZ22" i="7"/>
  <c r="AH22" i="32" s="1"/>
  <c r="EA21" i="7"/>
  <c r="AI21" i="32" s="1"/>
  <c r="DZ17" i="7"/>
  <c r="AH17" i="32" s="1"/>
  <c r="EF4" i="7"/>
  <c r="EG126" i="7"/>
  <c r="EF124" i="7"/>
  <c r="EA121" i="7"/>
  <c r="AI121" i="32" s="1"/>
  <c r="EG118" i="7"/>
  <c r="EG117" i="7"/>
  <c r="EF116" i="7"/>
  <c r="EA89" i="7"/>
  <c r="AI89" i="32" s="1"/>
  <c r="EG50" i="7"/>
  <c r="EF49" i="7"/>
  <c r="EK49" i="7" s="1"/>
  <c r="EF43" i="7"/>
  <c r="EA29" i="7"/>
  <c r="AI29" i="32" s="1"/>
  <c r="EA23" i="7"/>
  <c r="AI23" i="32" s="1"/>
  <c r="EF18" i="7"/>
  <c r="EK18" i="7" s="1"/>
  <c r="EF16" i="7"/>
  <c r="EF143" i="7"/>
  <c r="EG125" i="7"/>
  <c r="EF115" i="7"/>
  <c r="EG111" i="7"/>
  <c r="EF109" i="7"/>
  <c r="EF104" i="7"/>
  <c r="EA78" i="7"/>
  <c r="AI78" i="32" s="1"/>
  <c r="EF74" i="7"/>
  <c r="DZ69" i="7"/>
  <c r="AH69" i="32" s="1"/>
  <c r="EA67" i="7"/>
  <c r="AI67" i="32" s="1"/>
  <c r="DZ57" i="7"/>
  <c r="AH57" i="32" s="1"/>
  <c r="EA46" i="7"/>
  <c r="AI46" i="32" s="1"/>
  <c r="EA39" i="7"/>
  <c r="AI39" i="32" s="1"/>
  <c r="DZ37" i="7"/>
  <c r="AH37" i="32" s="1"/>
  <c r="EF27" i="7"/>
  <c r="EA8" i="7"/>
  <c r="AI8" i="32" s="1"/>
  <c r="EF7" i="7"/>
  <c r="DZ139" i="7"/>
  <c r="AH139" i="32" s="1"/>
  <c r="DZ126" i="7"/>
  <c r="AH126" i="32" s="1"/>
  <c r="EG122" i="7"/>
  <c r="EF120" i="7"/>
  <c r="DZ118" i="7"/>
  <c r="AH118" i="32" s="1"/>
  <c r="EA92" i="7"/>
  <c r="AI92" i="32" s="1"/>
  <c r="EA88" i="7"/>
  <c r="AI88" i="32" s="1"/>
  <c r="EA86" i="7"/>
  <c r="AI86" i="32" s="1"/>
  <c r="EG66" i="7"/>
  <c r="EA58" i="7"/>
  <c r="AI58" i="32" s="1"/>
  <c r="EA51" i="7"/>
  <c r="AI51" i="32" s="1"/>
  <c r="EG48" i="7"/>
  <c r="EG32" i="7"/>
  <c r="DZ23" i="7"/>
  <c r="AH23" i="32" s="1"/>
  <c r="EA12" i="7"/>
  <c r="AI12" i="32" s="1"/>
  <c r="EA4" i="7"/>
  <c r="AI4" i="32" s="1"/>
  <c r="EG140" i="7"/>
  <c r="EF111" i="7"/>
  <c r="EF94" i="7"/>
  <c r="EA83" i="7"/>
  <c r="AI83" i="32" s="1"/>
  <c r="EA82" i="7"/>
  <c r="AI82" i="32" s="1"/>
  <c r="EA81" i="7"/>
  <c r="AI81" i="32" s="1"/>
  <c r="EA52" i="7"/>
  <c r="AI52" i="32" s="1"/>
  <c r="EA36" i="7"/>
  <c r="AI36" i="32" s="1"/>
  <c r="EG20" i="7"/>
  <c r="EG134" i="7"/>
  <c r="DZ122" i="7"/>
  <c r="AH122" i="32" s="1"/>
  <c r="EG115" i="7"/>
  <c r="EG107" i="7"/>
  <c r="EA97" i="7"/>
  <c r="AI97" i="32" s="1"/>
  <c r="EA96" i="7"/>
  <c r="AI96" i="32" s="1"/>
  <c r="EA93" i="7"/>
  <c r="AI93" i="32" s="1"/>
  <c r="DZ58" i="7"/>
  <c r="AH58" i="32" s="1"/>
  <c r="EG56" i="7"/>
  <c r="EG55" i="7"/>
  <c r="EA53" i="7"/>
  <c r="AI53" i="32" s="1"/>
  <c r="EA45" i="7"/>
  <c r="AI45" i="32" s="1"/>
  <c r="EF32" i="7"/>
  <c r="EA25" i="7"/>
  <c r="AI25" i="32" s="1"/>
  <c r="EG19" i="7"/>
  <c r="EG18" i="7"/>
  <c r="EA16" i="7"/>
  <c r="AI16" i="32" s="1"/>
  <c r="EG129" i="7"/>
  <c r="EG97" i="7"/>
  <c r="EG71" i="7"/>
  <c r="EA134" i="7"/>
  <c r="AI134" i="32" s="1"/>
  <c r="EA137" i="7"/>
  <c r="AI137" i="32" s="1"/>
  <c r="EA130" i="7"/>
  <c r="AI130" i="32" s="1"/>
  <c r="EA118" i="7"/>
  <c r="AI118" i="32" s="1"/>
  <c r="EG89" i="7"/>
  <c r="EG81" i="7"/>
  <c r="EG78" i="7"/>
  <c r="EG77" i="7"/>
  <c r="EA61" i="7"/>
  <c r="AI61" i="32" s="1"/>
  <c r="EA59" i="7"/>
  <c r="AI59" i="32" s="1"/>
  <c r="EA57" i="7"/>
  <c r="AI57" i="32" s="1"/>
  <c r="EA55" i="7"/>
  <c r="AI55" i="32" s="1"/>
  <c r="EG36" i="7"/>
  <c r="EA32" i="7"/>
  <c r="AI32" i="32" s="1"/>
  <c r="EG24" i="7"/>
  <c r="EG23" i="7"/>
  <c r="EG21" i="7"/>
  <c r="EA18" i="7"/>
  <c r="AI18" i="32" s="1"/>
  <c r="EA11" i="7"/>
  <c r="AI11" i="32" s="1"/>
  <c r="EA10" i="7"/>
  <c r="AI10" i="32" s="1"/>
  <c r="EG144" i="7"/>
  <c r="EA126" i="7"/>
  <c r="AI126" i="32" s="1"/>
  <c r="EA115" i="7"/>
  <c r="AI115" i="32" s="1"/>
  <c r="EA111" i="7"/>
  <c r="AI111" i="32" s="1"/>
  <c r="EA107" i="7"/>
  <c r="AI107" i="32" s="1"/>
  <c r="EG104" i="7"/>
  <c r="EG93" i="7"/>
  <c r="EG86" i="7"/>
  <c r="EG29" i="7"/>
  <c r="EG26" i="7"/>
  <c r="EG133" i="7"/>
  <c r="EA117" i="7"/>
  <c r="AI117" i="32" s="1"/>
  <c r="EG116" i="7"/>
  <c r="EG87" i="7"/>
  <c r="EG60" i="7"/>
  <c r="EA50" i="7"/>
  <c r="AI50" i="32" s="1"/>
  <c r="EA48" i="7"/>
  <c r="AI48" i="32" s="1"/>
  <c r="EA27" i="7"/>
  <c r="AI27" i="32" s="1"/>
  <c r="EG25" i="7"/>
  <c r="EG12" i="7"/>
  <c r="EA145" i="7"/>
  <c r="AI145" i="32" s="1"/>
  <c r="EG139" i="7"/>
  <c r="EA123" i="7"/>
  <c r="AI123" i="32" s="1"/>
  <c r="EG121" i="7"/>
  <c r="EA109" i="7"/>
  <c r="AI109" i="32" s="1"/>
  <c r="EG103" i="7"/>
  <c r="EG99" i="7"/>
  <c r="EG96" i="7"/>
  <c r="EG52" i="7"/>
  <c r="EG49" i="7"/>
  <c r="EG39" i="7"/>
  <c r="EA33" i="7"/>
  <c r="AI33" i="32" s="1"/>
  <c r="EG28" i="7"/>
  <c r="EA20" i="7"/>
  <c r="AI20" i="32" s="1"/>
  <c r="EG16" i="7"/>
  <c r="EA119" i="7"/>
  <c r="AI119" i="32" s="1"/>
  <c r="EA110" i="7"/>
  <c r="AI110" i="32" s="1"/>
  <c r="EG102" i="7"/>
  <c r="EG101" i="7"/>
  <c r="EG74" i="7"/>
  <c r="EA63" i="7"/>
  <c r="AI63" i="32" s="1"/>
  <c r="EA62" i="7"/>
  <c r="AI62" i="32" s="1"/>
  <c r="EG51" i="7"/>
  <c r="EG42" i="7"/>
  <c r="EG92" i="7"/>
  <c r="EG54" i="7"/>
  <c r="EG37" i="7"/>
  <c r="EA31" i="7"/>
  <c r="AI31" i="32" s="1"/>
  <c r="EG30" i="7"/>
  <c r="EA140" i="7"/>
  <c r="AI140" i="32" s="1"/>
  <c r="EA122" i="7"/>
  <c r="AI122" i="32" s="1"/>
  <c r="EG108" i="7"/>
  <c r="EG91" i="7"/>
  <c r="EG80" i="7"/>
  <c r="EG79" i="7"/>
  <c r="EG76" i="7"/>
  <c r="EG67" i="7"/>
  <c r="EG53" i="7"/>
  <c r="EG46" i="7"/>
  <c r="EG45" i="7"/>
  <c r="EG44" i="7"/>
  <c r="EG43" i="7"/>
  <c r="EG40" i="7"/>
  <c r="EG4" i="7"/>
  <c r="EG143" i="7"/>
  <c r="EG141" i="7"/>
  <c r="EA127" i="7"/>
  <c r="AI127" i="32" s="1"/>
  <c r="EG85" i="7"/>
  <c r="EA35" i="7"/>
  <c r="AI35" i="32" s="1"/>
  <c r="EA19" i="7"/>
  <c r="AI19" i="32" s="1"/>
  <c r="EA5" i="7"/>
  <c r="AI5" i="32" s="1"/>
  <c r="AA48" i="35"/>
  <c r="DX49" i="10"/>
  <c r="AM146" i="35"/>
  <c r="BI146" i="10" s="1"/>
  <c r="O143" i="34"/>
  <c r="K139" i="35"/>
  <c r="G139" i="34" s="1"/>
  <c r="W138" i="35"/>
  <c r="H138" i="33" s="1"/>
  <c r="K136" i="35"/>
  <c r="G136" i="34" s="1"/>
  <c r="W131" i="35"/>
  <c r="S131" i="34" s="1"/>
  <c r="DX133" i="10"/>
  <c r="O128" i="34"/>
  <c r="K124" i="35"/>
  <c r="G124" i="34" s="1"/>
  <c r="G123" i="35"/>
  <c r="C123" i="34" s="1"/>
  <c r="G122" i="35"/>
  <c r="C122" i="33" s="1"/>
  <c r="K114" i="35"/>
  <c r="G114" i="34" s="1"/>
  <c r="G113" i="35"/>
  <c r="C113" i="33" s="1"/>
  <c r="AM105" i="35"/>
  <c r="AA105" i="9" s="1"/>
  <c r="O97" i="34"/>
  <c r="AM91" i="35"/>
  <c r="AA91" i="9" s="1"/>
  <c r="AM85" i="35"/>
  <c r="BI85" i="10" s="1"/>
  <c r="DY86" i="10"/>
  <c r="AQ82" i="35"/>
  <c r="CJ82" i="10" s="1"/>
  <c r="AQ81" i="35"/>
  <c r="BM81" i="10" s="1"/>
  <c r="AQ79" i="35"/>
  <c r="AI79" i="34" s="1"/>
  <c r="AM76" i="35"/>
  <c r="M76" i="33" s="1"/>
  <c r="O74" i="34"/>
  <c r="O73" i="34"/>
  <c r="K71" i="35"/>
  <c r="G71" i="34" s="1"/>
  <c r="G59" i="35"/>
  <c r="C59" i="33" s="1"/>
  <c r="K58" i="35"/>
  <c r="G58" i="34" s="1"/>
  <c r="K56" i="35"/>
  <c r="G56" i="34" s="1"/>
  <c r="R56" i="33"/>
  <c r="G53" i="35"/>
  <c r="C53" i="33" s="1"/>
  <c r="AM50" i="35"/>
  <c r="AE50" i="34" s="1"/>
  <c r="AM44" i="35"/>
  <c r="BI44" i="10" s="1"/>
  <c r="AM43" i="35"/>
  <c r="AA43" i="9" s="1"/>
  <c r="O41" i="34"/>
  <c r="O34" i="34"/>
  <c r="O33" i="34"/>
  <c r="AM18" i="35"/>
  <c r="AA18" i="9" s="1"/>
  <c r="AQ17" i="35"/>
  <c r="CJ17" i="10" s="1"/>
  <c r="G14" i="35"/>
  <c r="C14" i="33" s="1"/>
  <c r="AQ11" i="35"/>
  <c r="CJ11" i="10" s="1"/>
  <c r="O8" i="34"/>
  <c r="O7" i="34"/>
  <c r="R89" i="33"/>
  <c r="AA132" i="35"/>
  <c r="CU132" i="10" s="1"/>
  <c r="DX134" i="10"/>
  <c r="AM134" i="35"/>
  <c r="AE134" i="34" s="1"/>
  <c r="DY136" i="10"/>
  <c r="K89" i="35"/>
  <c r="G89" i="34" s="1"/>
  <c r="K53" i="35"/>
  <c r="G53" i="34" s="1"/>
  <c r="R53" i="33"/>
  <c r="AQ40" i="35"/>
  <c r="BM40" i="10" s="1"/>
  <c r="AA7" i="35"/>
  <c r="CU7" i="10" s="1"/>
  <c r="DX7" i="10"/>
  <c r="AQ139" i="35"/>
  <c r="CJ139" i="10" s="1"/>
  <c r="AM130" i="35"/>
  <c r="AE130" i="34" s="1"/>
  <c r="K128" i="35"/>
  <c r="G128" i="34" s="1"/>
  <c r="W127" i="35"/>
  <c r="H127" i="33" s="1"/>
  <c r="DX129" i="10"/>
  <c r="O115" i="34"/>
  <c r="AM114" i="35"/>
  <c r="M114" i="33" s="1"/>
  <c r="G105" i="35"/>
  <c r="C105" i="34" s="1"/>
  <c r="AQ104" i="35"/>
  <c r="CJ104" i="10" s="1"/>
  <c r="DY106" i="10"/>
  <c r="O102" i="34"/>
  <c r="K100" i="35"/>
  <c r="G100" i="34" s="1"/>
  <c r="AQ99" i="35"/>
  <c r="CJ99" i="10" s="1"/>
  <c r="DY100" i="10"/>
  <c r="O94" i="34"/>
  <c r="G92" i="35"/>
  <c r="C92" i="33" s="1"/>
  <c r="AQ89" i="35"/>
  <c r="BM89" i="10" s="1"/>
  <c r="K82" i="35"/>
  <c r="G82" i="34" s="1"/>
  <c r="W81" i="35"/>
  <c r="H81" i="33" s="1"/>
  <c r="O79" i="34"/>
  <c r="K77" i="35"/>
  <c r="G77" i="34" s="1"/>
  <c r="O72" i="34"/>
  <c r="AQ68" i="35"/>
  <c r="CJ68" i="10" s="1"/>
  <c r="DY69" i="10"/>
  <c r="O63" i="34"/>
  <c r="O62" i="34"/>
  <c r="G52" i="35"/>
  <c r="C52" i="33" s="1"/>
  <c r="R52" i="33"/>
  <c r="AA42" i="35"/>
  <c r="CU42" i="10" s="1"/>
  <c r="G41" i="35"/>
  <c r="C41" i="33" s="1"/>
  <c r="AM40" i="35"/>
  <c r="BI40" i="10" s="1"/>
  <c r="AA26" i="35"/>
  <c r="W26" i="34" s="1"/>
  <c r="AA25" i="35"/>
  <c r="CU25" i="10" s="1"/>
  <c r="DX26" i="10"/>
  <c r="K19" i="35"/>
  <c r="G19" i="34" s="1"/>
  <c r="AA16" i="35"/>
  <c r="CU16" i="10" s="1"/>
  <c r="DX16" i="10"/>
  <c r="O14" i="34"/>
  <c r="K11" i="35"/>
  <c r="G11" i="34" s="1"/>
  <c r="G7" i="35"/>
  <c r="C7" i="33" s="1"/>
  <c r="R92" i="33"/>
  <c r="R76" i="33"/>
  <c r="R72" i="33"/>
  <c r="AA140" i="35"/>
  <c r="CU140" i="10" s="1"/>
  <c r="DX142" i="10"/>
  <c r="O124" i="34"/>
  <c r="AA115" i="35"/>
  <c r="W115" i="34" s="1"/>
  <c r="DX117" i="10"/>
  <c r="O114" i="34"/>
  <c r="AA94" i="35"/>
  <c r="CU94" i="10" s="1"/>
  <c r="DX95" i="10"/>
  <c r="AA74" i="35"/>
  <c r="CU74" i="10" s="1"/>
  <c r="AA63" i="35"/>
  <c r="CU63" i="10" s="1"/>
  <c r="DX64" i="10"/>
  <c r="O52" i="34"/>
  <c r="AQ46" i="35"/>
  <c r="BM46" i="10" s="1"/>
  <c r="G45" i="35"/>
  <c r="C45" i="34" s="1"/>
  <c r="R45" i="33"/>
  <c r="O40" i="34"/>
  <c r="AQ32" i="35"/>
  <c r="AI32" i="34" s="1"/>
  <c r="AA28" i="35"/>
  <c r="CU28" i="10" s="1"/>
  <c r="DX29" i="10"/>
  <c r="K16" i="35"/>
  <c r="G16" i="34" s="1"/>
  <c r="R16" i="33"/>
  <c r="AQ5" i="35"/>
  <c r="CJ5" i="10" s="1"/>
  <c r="DY5" i="10"/>
  <c r="W139" i="35"/>
  <c r="H139" i="33" s="1"/>
  <c r="DX141" i="10"/>
  <c r="O137" i="34"/>
  <c r="O135" i="34"/>
  <c r="AQ134" i="35"/>
  <c r="CJ134" i="10" s="1"/>
  <c r="K131" i="35"/>
  <c r="G131" i="34" s="1"/>
  <c r="G130" i="35"/>
  <c r="C130" i="33" s="1"/>
  <c r="AA128" i="35"/>
  <c r="W128" i="34" s="1"/>
  <c r="O109" i="34"/>
  <c r="O108" i="34"/>
  <c r="AA107" i="35"/>
  <c r="CU107" i="10" s="1"/>
  <c r="G104" i="35"/>
  <c r="C104" i="33" s="1"/>
  <c r="AQ102" i="35"/>
  <c r="CJ102" i="10" s="1"/>
  <c r="K90" i="35"/>
  <c r="G90" i="34" s="1"/>
  <c r="AA86" i="35"/>
  <c r="CU86" i="10" s="1"/>
  <c r="DX87" i="10"/>
  <c r="W74" i="35"/>
  <c r="H74" i="33" s="1"/>
  <c r="AQ73" i="35"/>
  <c r="CJ73" i="10" s="1"/>
  <c r="DY74" i="10"/>
  <c r="O69" i="34"/>
  <c r="AQ58" i="35"/>
  <c r="CJ58" i="10" s="1"/>
  <c r="AM56" i="35"/>
  <c r="AA56" i="9" s="1"/>
  <c r="O51" i="34"/>
  <c r="G48" i="35"/>
  <c r="C48" i="33" s="1"/>
  <c r="AQ31" i="35"/>
  <c r="CJ31" i="10" s="1"/>
  <c r="AM30" i="35"/>
  <c r="AA30" i="9" s="1"/>
  <c r="O27" i="34"/>
  <c r="O21" i="34"/>
  <c r="AM15" i="35"/>
  <c r="M15" i="33" s="1"/>
  <c r="AM14" i="35"/>
  <c r="AA14" i="9" s="1"/>
  <c r="K14" i="35"/>
  <c r="G14" i="34" s="1"/>
  <c r="W8" i="35"/>
  <c r="S8" i="34" s="1"/>
  <c r="AQ6" i="35"/>
  <c r="CJ6" i="10" s="1"/>
  <c r="R103" i="33"/>
  <c r="R99" i="33"/>
  <c r="R75" i="33"/>
  <c r="AA142" i="35"/>
  <c r="W142" i="34" s="1"/>
  <c r="AM133" i="35"/>
  <c r="AE133" i="34" s="1"/>
  <c r="O119" i="34"/>
  <c r="O83" i="34"/>
  <c r="O77" i="34"/>
  <c r="AA76" i="35"/>
  <c r="K74" i="35"/>
  <c r="G74" i="34" s="1"/>
  <c r="AM72" i="35"/>
  <c r="AA72" i="9" s="1"/>
  <c r="AM71" i="35"/>
  <c r="BI71" i="10" s="1"/>
  <c r="G67" i="35"/>
  <c r="C67" i="34" s="1"/>
  <c r="AA65" i="35"/>
  <c r="CU65" i="10" s="1"/>
  <c r="DX66" i="10"/>
  <c r="AQ62" i="35"/>
  <c r="CJ62" i="10" s="1"/>
  <c r="AQ61" i="35"/>
  <c r="AI61" i="34" s="1"/>
  <c r="AM59" i="35"/>
  <c r="AA59" i="9" s="1"/>
  <c r="AM58" i="35"/>
  <c r="BI58" i="10" s="1"/>
  <c r="AM55" i="35"/>
  <c r="M55" i="33" s="1"/>
  <c r="AM53" i="35"/>
  <c r="BI53" i="10" s="1"/>
  <c r="K52" i="35"/>
  <c r="G52" i="34" s="1"/>
  <c r="O50" i="34"/>
  <c r="O44" i="34"/>
  <c r="O43" i="34"/>
  <c r="K40" i="35"/>
  <c r="G40" i="34" s="1"/>
  <c r="O39" i="34"/>
  <c r="G33" i="35"/>
  <c r="C33" i="33" s="1"/>
  <c r="AA32" i="35"/>
  <c r="CU32" i="10" s="1"/>
  <c r="AQ30" i="35"/>
  <c r="CJ30" i="10" s="1"/>
  <c r="DY31" i="10"/>
  <c r="W25" i="35"/>
  <c r="H25" i="33" s="1"/>
  <c r="AA21" i="35"/>
  <c r="DX22" i="10"/>
  <c r="O19" i="34"/>
  <c r="O18" i="34"/>
  <c r="G17" i="35"/>
  <c r="C17" i="33" s="1"/>
  <c r="R17" i="33"/>
  <c r="AQ16" i="35"/>
  <c r="BM16" i="10" s="1"/>
  <c r="DY16" i="10"/>
  <c r="O12" i="34"/>
  <c r="O10" i="34"/>
  <c r="G8" i="35"/>
  <c r="C8" i="33" s="1"/>
  <c r="O5" i="34"/>
  <c r="W140" i="35"/>
  <c r="S140" i="34" s="1"/>
  <c r="AM138" i="35"/>
  <c r="M138" i="33" s="1"/>
  <c r="O133" i="34"/>
  <c r="O132" i="34"/>
  <c r="K125" i="35"/>
  <c r="G125" i="34" s="1"/>
  <c r="AA124" i="35"/>
  <c r="CU124" i="10" s="1"/>
  <c r="AQ123" i="35"/>
  <c r="AI123" i="34" s="1"/>
  <c r="AM122" i="35"/>
  <c r="AA122" i="9" s="1"/>
  <c r="AM121" i="35"/>
  <c r="BI121" i="10" s="1"/>
  <c r="AQ114" i="35"/>
  <c r="AI114" i="34" s="1"/>
  <c r="AM113" i="35"/>
  <c r="M113" i="33" s="1"/>
  <c r="G106" i="35"/>
  <c r="C106" i="33" s="1"/>
  <c r="AA102" i="35"/>
  <c r="CU102" i="10" s="1"/>
  <c r="AQ101" i="35"/>
  <c r="CJ101" i="10" s="1"/>
  <c r="K96" i="35"/>
  <c r="G96" i="34" s="1"/>
  <c r="AM93" i="35"/>
  <c r="BI93" i="10" s="1"/>
  <c r="DY94" i="10"/>
  <c r="O91" i="34"/>
  <c r="G88" i="35"/>
  <c r="C88" i="33" s="1"/>
  <c r="AQ86" i="35"/>
  <c r="DY87" i="10"/>
  <c r="O81" i="34"/>
  <c r="O80" i="34"/>
  <c r="O75" i="34"/>
  <c r="AQ70" i="35"/>
  <c r="BM70" i="10" s="1"/>
  <c r="K66" i="35"/>
  <c r="G66" i="34" s="1"/>
  <c r="O64" i="34"/>
  <c r="AM60" i="35"/>
  <c r="AA60" i="9" s="1"/>
  <c r="DY61" i="10"/>
  <c r="O58" i="34"/>
  <c r="G57" i="35"/>
  <c r="C57" i="33" s="1"/>
  <c r="O49" i="34"/>
  <c r="O48" i="34"/>
  <c r="O42" i="34"/>
  <c r="O38" i="34"/>
  <c r="O37" i="34"/>
  <c r="O36" i="34"/>
  <c r="O35" i="34"/>
  <c r="K32" i="35"/>
  <c r="G32" i="34" s="1"/>
  <c r="K31" i="35"/>
  <c r="G31" i="34" s="1"/>
  <c r="K29" i="35"/>
  <c r="G29" i="34" s="1"/>
  <c r="AQ28" i="35"/>
  <c r="CJ28" i="10" s="1"/>
  <c r="DY29" i="10"/>
  <c r="O26" i="34"/>
  <c r="G24" i="35"/>
  <c r="C24" i="33" s="1"/>
  <c r="G16" i="35"/>
  <c r="C16" i="33" s="1"/>
  <c r="G15" i="35"/>
  <c r="C15" i="33" s="1"/>
  <c r="AM13" i="35"/>
  <c r="M13" i="33" s="1"/>
  <c r="W11" i="35"/>
  <c r="S11" i="34" s="1"/>
  <c r="DX11" i="10"/>
  <c r="O9" i="34"/>
  <c r="K7" i="35"/>
  <c r="G7" i="34" s="1"/>
  <c r="AM5" i="35"/>
  <c r="AA5" i="9" s="1"/>
  <c r="AA5" i="35"/>
  <c r="CU5" i="10" s="1"/>
  <c r="DX5" i="10"/>
  <c r="O4" i="34"/>
  <c r="R94" i="33"/>
  <c r="P138" i="34"/>
  <c r="G135" i="35"/>
  <c r="C135" i="34" s="1"/>
  <c r="AA134" i="35"/>
  <c r="W134" i="34" s="1"/>
  <c r="G126" i="35"/>
  <c r="C126" i="33" s="1"/>
  <c r="G125" i="35"/>
  <c r="C125" i="34" s="1"/>
  <c r="AA118" i="35"/>
  <c r="CU118" i="10" s="1"/>
  <c r="W114" i="35"/>
  <c r="S114" i="34" s="1"/>
  <c r="K105" i="35"/>
  <c r="G105" i="34" s="1"/>
  <c r="AA88" i="35"/>
  <c r="CU88" i="10" s="1"/>
  <c r="G87" i="35"/>
  <c r="C87" i="33" s="1"/>
  <c r="AQ80" i="35"/>
  <c r="CJ80" i="10" s="1"/>
  <c r="G79" i="35"/>
  <c r="C79" i="33" s="1"/>
  <c r="AB73" i="35"/>
  <c r="X73" i="34" s="1"/>
  <c r="G71" i="35"/>
  <c r="C71" i="34" s="1"/>
  <c r="AQ66" i="35"/>
  <c r="BM66" i="10" s="1"/>
  <c r="W66" i="35"/>
  <c r="H66" i="33" s="1"/>
  <c r="G56" i="35"/>
  <c r="C56" i="33" s="1"/>
  <c r="AA55" i="35"/>
  <c r="CU55" i="10" s="1"/>
  <c r="AQ42" i="35"/>
  <c r="CJ42" i="10" s="1"/>
  <c r="AM31" i="35"/>
  <c r="BI31" i="10" s="1"/>
  <c r="AQ12" i="35"/>
  <c r="BM12" i="10" s="1"/>
  <c r="AM11" i="35"/>
  <c r="BI11" i="10" s="1"/>
  <c r="P8" i="34"/>
  <c r="AN5" i="35"/>
  <c r="AF5" i="34" s="1"/>
  <c r="P143" i="34"/>
  <c r="AR130" i="35"/>
  <c r="BN130" i="10" s="1"/>
  <c r="P125" i="34"/>
  <c r="AA121" i="35"/>
  <c r="CU121" i="10" s="1"/>
  <c r="P120" i="34"/>
  <c r="AM111" i="35"/>
  <c r="AE111" i="34" s="1"/>
  <c r="AR107" i="35"/>
  <c r="BN107" i="10" s="1"/>
  <c r="W107" i="35"/>
  <c r="H104" i="35"/>
  <c r="D104" i="33" s="1"/>
  <c r="AA98" i="35"/>
  <c r="CU98" i="10" s="1"/>
  <c r="AN91" i="35"/>
  <c r="BJ91" i="10" s="1"/>
  <c r="W80" i="35"/>
  <c r="S80" i="34" s="1"/>
  <c r="P79" i="34"/>
  <c r="AQ57" i="35"/>
  <c r="BM57" i="10" s="1"/>
  <c r="AQ56" i="35"/>
  <c r="BM56" i="10" s="1"/>
  <c r="G55" i="35"/>
  <c r="C55" i="34" s="1"/>
  <c r="W50" i="35"/>
  <c r="H50" i="33" s="1"/>
  <c r="AM42" i="35"/>
  <c r="AA42" i="9" s="1"/>
  <c r="H35" i="35"/>
  <c r="D35" i="33" s="1"/>
  <c r="W32" i="35"/>
  <c r="S32" i="34" s="1"/>
  <c r="P30" i="34"/>
  <c r="AA27" i="35"/>
  <c r="W27" i="34" s="1"/>
  <c r="AN21" i="35"/>
  <c r="AB21" i="9" s="1"/>
  <c r="P18" i="34"/>
  <c r="AR13" i="35"/>
  <c r="BN13" i="10" s="1"/>
  <c r="AM7" i="35"/>
  <c r="BI7" i="10" s="1"/>
  <c r="AA6" i="35"/>
  <c r="CU6" i="10" s="1"/>
  <c r="AA122" i="35"/>
  <c r="CU122" i="10" s="1"/>
  <c r="L100" i="35"/>
  <c r="H100" i="34" s="1"/>
  <c r="AR89" i="35"/>
  <c r="CK89" i="10" s="1"/>
  <c r="AR80" i="35"/>
  <c r="CK80" i="10" s="1"/>
  <c r="AA8" i="35"/>
  <c r="W8" i="34" s="1"/>
  <c r="T7" i="33"/>
  <c r="K5" i="35"/>
  <c r="G5" i="34" s="1"/>
  <c r="AQ146" i="35"/>
  <c r="CJ146" i="10" s="1"/>
  <c r="AQ138" i="35"/>
  <c r="CJ138" i="10" s="1"/>
  <c r="AR135" i="35"/>
  <c r="BN135" i="10" s="1"/>
  <c r="P134" i="34"/>
  <c r="H129" i="35"/>
  <c r="D129" i="33" s="1"/>
  <c r="W125" i="35"/>
  <c r="S125" i="34" s="1"/>
  <c r="K123" i="35"/>
  <c r="G123" i="34" s="1"/>
  <c r="W122" i="35"/>
  <c r="H122" i="33" s="1"/>
  <c r="AA120" i="35"/>
  <c r="CU120" i="10" s="1"/>
  <c r="AM116" i="35"/>
  <c r="BI116" i="10" s="1"/>
  <c r="P114" i="34"/>
  <c r="K113" i="35"/>
  <c r="G113" i="34" s="1"/>
  <c r="K112" i="35"/>
  <c r="L105" i="35"/>
  <c r="H105" i="34" s="1"/>
  <c r="K102" i="35"/>
  <c r="G102" i="34" s="1"/>
  <c r="H100" i="35"/>
  <c r="D100" i="33" s="1"/>
  <c r="AQ91" i="35"/>
  <c r="CJ91" i="10" s="1"/>
  <c r="AM89" i="35"/>
  <c r="AA89" i="9" s="1"/>
  <c r="W88" i="35"/>
  <c r="S88" i="34" s="1"/>
  <c r="AN87" i="35"/>
  <c r="AF87" i="34" s="1"/>
  <c r="K87" i="35"/>
  <c r="G87" i="34" s="1"/>
  <c r="K81" i="35"/>
  <c r="G81" i="34" s="1"/>
  <c r="AM80" i="35"/>
  <c r="AA80" i="9" s="1"/>
  <c r="W79" i="35"/>
  <c r="H79" i="33" s="1"/>
  <c r="L76" i="35"/>
  <c r="H76" i="34" s="1"/>
  <c r="AR74" i="35"/>
  <c r="BN74" i="10" s="1"/>
  <c r="P73" i="34"/>
  <c r="AQ71" i="35"/>
  <c r="CJ71" i="10" s="1"/>
  <c r="AB66" i="35"/>
  <c r="AE66" i="35" s="1"/>
  <c r="AA64" i="35"/>
  <c r="CU64" i="10" s="1"/>
  <c r="K57" i="35"/>
  <c r="G57" i="34" s="1"/>
  <c r="H56" i="35"/>
  <c r="D56" i="34" s="1"/>
  <c r="W52" i="35"/>
  <c r="H52" i="33" s="1"/>
  <c r="AQ43" i="35"/>
  <c r="BM43" i="10" s="1"/>
  <c r="K35" i="35"/>
  <c r="G35" i="34" s="1"/>
  <c r="AN30" i="35"/>
  <c r="AB30" i="9" s="1"/>
  <c r="AA18" i="35"/>
  <c r="W18" i="34" s="1"/>
  <c r="AM6" i="35"/>
  <c r="AA6" i="9" s="1"/>
  <c r="L6" i="35"/>
  <c r="G139" i="35"/>
  <c r="C139" i="33" s="1"/>
  <c r="W121" i="35"/>
  <c r="H121" i="33" s="1"/>
  <c r="AN120" i="35"/>
  <c r="AB120" i="9" s="1"/>
  <c r="K110" i="35"/>
  <c r="G110" i="34" s="1"/>
  <c r="K110" i="34" s="1"/>
  <c r="AM101" i="35"/>
  <c r="BI101" i="10" s="1"/>
  <c r="P98" i="34"/>
  <c r="AA96" i="35"/>
  <c r="CU96" i="10" s="1"/>
  <c r="AQ92" i="35"/>
  <c r="AI92" i="34" s="1"/>
  <c r="AB81" i="35"/>
  <c r="X81" i="34" s="1"/>
  <c r="X80" i="35"/>
  <c r="I80" i="33" s="1"/>
  <c r="G77" i="35"/>
  <c r="C77" i="33" s="1"/>
  <c r="AN66" i="35"/>
  <c r="AB66" i="9" s="1"/>
  <c r="AQ64" i="35"/>
  <c r="CJ64" i="10" s="1"/>
  <c r="T50" i="33"/>
  <c r="X50" i="35"/>
  <c r="T50" i="34" s="1"/>
  <c r="K50" i="35"/>
  <c r="G50" i="34" s="1"/>
  <c r="P45" i="34"/>
  <c r="W42" i="35"/>
  <c r="H42" i="33" s="1"/>
  <c r="K41" i="35"/>
  <c r="G41" i="34" s="1"/>
  <c r="AN29" i="35"/>
  <c r="N29" i="33" s="1"/>
  <c r="AR25" i="35"/>
  <c r="BN25" i="10" s="1"/>
  <c r="L21" i="35"/>
  <c r="H21" i="34" s="1"/>
  <c r="T11" i="33"/>
  <c r="K59" i="35"/>
  <c r="G59" i="34" s="1"/>
  <c r="AA58" i="35"/>
  <c r="CU58" i="10" s="1"/>
  <c r="K24" i="35"/>
  <c r="G24" i="34" s="1"/>
  <c r="P129" i="34"/>
  <c r="AN123" i="35"/>
  <c r="AB123" i="9" s="1"/>
  <c r="AQ120" i="35"/>
  <c r="CJ120" i="10" s="1"/>
  <c r="AM119" i="35"/>
  <c r="AE119" i="34" s="1"/>
  <c r="AA111" i="35"/>
  <c r="W111" i="34" s="1"/>
  <c r="G96" i="35"/>
  <c r="C96" i="33" s="1"/>
  <c r="AA93" i="35"/>
  <c r="W93" i="34" s="1"/>
  <c r="H90" i="35"/>
  <c r="D90" i="34" s="1"/>
  <c r="K88" i="35"/>
  <c r="G88" i="34" s="1"/>
  <c r="W85" i="35"/>
  <c r="H85" i="33" s="1"/>
  <c r="AM81" i="35"/>
  <c r="AA81" i="9" s="1"/>
  <c r="AA80" i="35"/>
  <c r="CU80" i="10" s="1"/>
  <c r="AA79" i="35"/>
  <c r="CU79" i="10" s="1"/>
  <c r="AQ78" i="35"/>
  <c r="CJ78" i="10" s="1"/>
  <c r="G78" i="35"/>
  <c r="C78" i="33" s="1"/>
  <c r="P76" i="34"/>
  <c r="G66" i="35"/>
  <c r="C66" i="33" s="1"/>
  <c r="K65" i="35"/>
  <c r="G65" i="34" s="1"/>
  <c r="G62" i="35"/>
  <c r="C62" i="34" s="1"/>
  <c r="AA59" i="35"/>
  <c r="CU59" i="10" s="1"/>
  <c r="W58" i="35"/>
  <c r="H58" i="33" s="1"/>
  <c r="AA52" i="35"/>
  <c r="CU52" i="10" s="1"/>
  <c r="AA50" i="35"/>
  <c r="W50" i="34" s="1"/>
  <c r="AQ44" i="35"/>
  <c r="BM44" i="10" s="1"/>
  <c r="AB30" i="35"/>
  <c r="X30" i="34" s="1"/>
  <c r="AM29" i="35"/>
  <c r="AA29" i="9" s="1"/>
  <c r="AQ18" i="35"/>
  <c r="BM18" i="10" s="1"/>
  <c r="AQ7" i="35"/>
  <c r="CJ7" i="10" s="1"/>
  <c r="AN4" i="35"/>
  <c r="N4" i="33" s="1"/>
  <c r="H131" i="33"/>
  <c r="G120" i="35"/>
  <c r="H120" i="35"/>
  <c r="D120" i="34" s="1"/>
  <c r="O145" i="34"/>
  <c r="X145" i="35"/>
  <c r="I145" i="33" s="1"/>
  <c r="G141" i="35"/>
  <c r="K141" i="35"/>
  <c r="G141" i="34" s="1"/>
  <c r="BM136" i="10"/>
  <c r="AN131" i="35"/>
  <c r="AB131" i="9" s="1"/>
  <c r="AQ131" i="35"/>
  <c r="AE94" i="34"/>
  <c r="O126" i="34"/>
  <c r="AA126" i="35"/>
  <c r="O105" i="34"/>
  <c r="W105" i="35"/>
  <c r="AE48" i="34"/>
  <c r="G132" i="35"/>
  <c r="H132" i="35"/>
  <c r="D132" i="34" s="1"/>
  <c r="AM96" i="35"/>
  <c r="AR96" i="35"/>
  <c r="BN96" i="10" s="1"/>
  <c r="O123" i="34"/>
  <c r="W123" i="35"/>
  <c r="AA123" i="35"/>
  <c r="O113" i="34"/>
  <c r="W113" i="35"/>
  <c r="C102" i="33"/>
  <c r="C102" i="34"/>
  <c r="H112" i="33"/>
  <c r="S112" i="34"/>
  <c r="O110" i="34"/>
  <c r="W110" i="35"/>
  <c r="AB103" i="35"/>
  <c r="X103" i="34" s="1"/>
  <c r="O103" i="34"/>
  <c r="W103" i="35"/>
  <c r="X103" i="35"/>
  <c r="I103" i="33" s="1"/>
  <c r="O84" i="34"/>
  <c r="AA84" i="35"/>
  <c r="AB84" i="35"/>
  <c r="X84" i="34" s="1"/>
  <c r="AM140" i="35"/>
  <c r="AR140" i="35"/>
  <c r="BN140" i="10" s="1"/>
  <c r="AA36" i="9"/>
  <c r="G142" i="35"/>
  <c r="X137" i="35"/>
  <c r="I137" i="33" s="1"/>
  <c r="W135" i="35"/>
  <c r="G134" i="35"/>
  <c r="AQ132" i="35"/>
  <c r="X131" i="35"/>
  <c r="I131" i="33" s="1"/>
  <c r="AA130" i="35"/>
  <c r="AM127" i="35"/>
  <c r="L127" i="35"/>
  <c r="H127" i="34" s="1"/>
  <c r="AM126" i="35"/>
  <c r="G124" i="35"/>
  <c r="L121" i="35"/>
  <c r="H121" i="34" s="1"/>
  <c r="K119" i="35"/>
  <c r="G119" i="34" s="1"/>
  <c r="W118" i="35"/>
  <c r="AR117" i="35"/>
  <c r="BN117" i="10" s="1"/>
  <c r="W117" i="35"/>
  <c r="W115" i="35"/>
  <c r="AQ113" i="35"/>
  <c r="AN112" i="35"/>
  <c r="AB112" i="9" s="1"/>
  <c r="AA112" i="35"/>
  <c r="W111" i="35"/>
  <c r="W109" i="35"/>
  <c r="AQ105" i="35"/>
  <c r="AR100" i="35"/>
  <c r="BN100" i="10" s="1"/>
  <c r="G100" i="35"/>
  <c r="P99" i="34"/>
  <c r="W96" i="35"/>
  <c r="L96" i="35"/>
  <c r="H96" i="34" s="1"/>
  <c r="P93" i="34"/>
  <c r="G93" i="35"/>
  <c r="L92" i="35"/>
  <c r="H92" i="34" s="1"/>
  <c r="AA91" i="35"/>
  <c r="H88" i="35"/>
  <c r="D88" i="33" s="1"/>
  <c r="K86" i="35"/>
  <c r="G86" i="34" s="1"/>
  <c r="K79" i="35"/>
  <c r="G79" i="34" s="1"/>
  <c r="K78" i="35"/>
  <c r="G78" i="34" s="1"/>
  <c r="AM77" i="35"/>
  <c r="AA75" i="35"/>
  <c r="AQ72" i="35"/>
  <c r="AA69" i="35"/>
  <c r="AQ67" i="35"/>
  <c r="AQ65" i="35"/>
  <c r="W64" i="35"/>
  <c r="H64" i="35"/>
  <c r="D64" i="34" s="1"/>
  <c r="AR60" i="35"/>
  <c r="BN60" i="10" s="1"/>
  <c r="AB56" i="35"/>
  <c r="X56" i="34" s="1"/>
  <c r="O56" i="34"/>
  <c r="H54" i="35"/>
  <c r="D54" i="33" s="1"/>
  <c r="AR53" i="35"/>
  <c r="AJ53" i="34" s="1"/>
  <c r="AQ51" i="35"/>
  <c r="AR48" i="35"/>
  <c r="AJ48" i="34" s="1"/>
  <c r="P46" i="34"/>
  <c r="AA44" i="35"/>
  <c r="W38" i="35"/>
  <c r="AQ36" i="35"/>
  <c r="AQ35" i="35"/>
  <c r="O31" i="34"/>
  <c r="W31" i="35"/>
  <c r="AB146" i="35"/>
  <c r="X146" i="34" s="1"/>
  <c r="K146" i="35"/>
  <c r="G146" i="34" s="1"/>
  <c r="H145" i="35"/>
  <c r="D145" i="33" s="1"/>
  <c r="T142" i="33"/>
  <c r="AA141" i="35"/>
  <c r="AM139" i="35"/>
  <c r="K138" i="35"/>
  <c r="G138" i="34" s="1"/>
  <c r="H137" i="35"/>
  <c r="D137" i="33" s="1"/>
  <c r="K133" i="35"/>
  <c r="G133" i="34" s="1"/>
  <c r="AR132" i="35"/>
  <c r="CK132" i="10" s="1"/>
  <c r="AB132" i="35"/>
  <c r="X132" i="34" s="1"/>
  <c r="H131" i="35"/>
  <c r="D131" i="33" s="1"/>
  <c r="AB129" i="35"/>
  <c r="X129" i="34" s="1"/>
  <c r="O129" i="34"/>
  <c r="G116" i="35"/>
  <c r="AR113" i="35"/>
  <c r="BN113" i="10" s="1"/>
  <c r="H112" i="35"/>
  <c r="D112" i="34" s="1"/>
  <c r="AQ111" i="35"/>
  <c r="AR108" i="35"/>
  <c r="BN108" i="10" s="1"/>
  <c r="X107" i="35"/>
  <c r="I107" i="33" s="1"/>
  <c r="O107" i="34"/>
  <c r="P106" i="34"/>
  <c r="P104" i="34"/>
  <c r="K104" i="35"/>
  <c r="G104" i="34" s="1"/>
  <c r="AA97" i="35"/>
  <c r="P90" i="34"/>
  <c r="G90" i="35"/>
  <c r="AM87" i="35"/>
  <c r="AB86" i="35"/>
  <c r="X86" i="34" s="1"/>
  <c r="G85" i="35"/>
  <c r="K80" i="35"/>
  <c r="G80" i="34" s="1"/>
  <c r="AM79" i="35"/>
  <c r="AR78" i="35"/>
  <c r="CK78" i="10" s="1"/>
  <c r="AA78" i="35"/>
  <c r="AA77" i="35"/>
  <c r="W76" i="35"/>
  <c r="O76" i="34"/>
  <c r="W75" i="35"/>
  <c r="L75" i="35"/>
  <c r="H75" i="34" s="1"/>
  <c r="K73" i="35"/>
  <c r="G73" i="34" s="1"/>
  <c r="AA72" i="35"/>
  <c r="AN71" i="35"/>
  <c r="N71" i="33" s="1"/>
  <c r="X71" i="35"/>
  <c r="I71" i="33" s="1"/>
  <c r="O71" i="34"/>
  <c r="P70" i="34"/>
  <c r="AA61" i="35"/>
  <c r="W57" i="35"/>
  <c r="AN56" i="35"/>
  <c r="AB56" i="9" s="1"/>
  <c r="AA56" i="35"/>
  <c r="G54" i="35"/>
  <c r="H53" i="35"/>
  <c r="D53" i="34" s="1"/>
  <c r="AM51" i="35"/>
  <c r="AQ50" i="35"/>
  <c r="AA46" i="35"/>
  <c r="O46" i="34"/>
  <c r="W44" i="35"/>
  <c r="AN43" i="35"/>
  <c r="AB43" i="9" s="1"/>
  <c r="AA43" i="35"/>
  <c r="AA41" i="35"/>
  <c r="W35" i="35"/>
  <c r="AN31" i="35"/>
  <c r="BJ31" i="10" s="1"/>
  <c r="AB15" i="35"/>
  <c r="X15" i="34" s="1"/>
  <c r="W15" i="35"/>
  <c r="O15" i="34"/>
  <c r="BI68" i="10"/>
  <c r="AA68" i="9"/>
  <c r="M68" i="33"/>
  <c r="AE68" i="34"/>
  <c r="AA144" i="35"/>
  <c r="AQ141" i="35"/>
  <c r="W141" i="35"/>
  <c r="K140" i="35"/>
  <c r="G140" i="34" s="1"/>
  <c r="AA139" i="35"/>
  <c r="X138" i="35"/>
  <c r="I138" i="33" s="1"/>
  <c r="O138" i="34"/>
  <c r="AM135" i="35"/>
  <c r="W134" i="35"/>
  <c r="AR133" i="35"/>
  <c r="AA133" i="35"/>
  <c r="AN132" i="35"/>
  <c r="BJ132" i="10" s="1"/>
  <c r="W132" i="35"/>
  <c r="AQ130" i="35"/>
  <c r="G127" i="35"/>
  <c r="AM123" i="35"/>
  <c r="L123" i="35"/>
  <c r="H123" i="34" s="1"/>
  <c r="K121" i="35"/>
  <c r="G121" i="34" s="1"/>
  <c r="X120" i="35"/>
  <c r="I120" i="33" s="1"/>
  <c r="W119" i="35"/>
  <c r="AM117" i="35"/>
  <c r="AN113" i="35"/>
  <c r="AB113" i="9" s="1"/>
  <c r="AQ112" i="35"/>
  <c r="G112" i="35"/>
  <c r="AA99" i="35"/>
  <c r="W97" i="35"/>
  <c r="AQ94" i="35"/>
  <c r="P92" i="34"/>
  <c r="AA89" i="35"/>
  <c r="P88" i="34"/>
  <c r="CJ85" i="10"/>
  <c r="BM85" i="10"/>
  <c r="AI85" i="34"/>
  <c r="P85" i="34"/>
  <c r="L83" i="35"/>
  <c r="H83" i="34" s="1"/>
  <c r="P81" i="34"/>
  <c r="AQ77" i="35"/>
  <c r="AU77" i="35" s="1"/>
  <c r="AA75" i="9"/>
  <c r="BI75" i="10"/>
  <c r="AE75" i="34"/>
  <c r="M75" i="33"/>
  <c r="AR73" i="35"/>
  <c r="BN73" i="10" s="1"/>
  <c r="AA73" i="35"/>
  <c r="H72" i="35"/>
  <c r="D72" i="33" s="1"/>
  <c r="P67" i="34"/>
  <c r="AR59" i="35"/>
  <c r="P53" i="34"/>
  <c r="K48" i="35"/>
  <c r="G48" i="34" s="1"/>
  <c r="H44" i="35"/>
  <c r="D44" i="34" s="1"/>
  <c r="T36" i="33"/>
  <c r="P36" i="34"/>
  <c r="AR34" i="35"/>
  <c r="CK34" i="10" s="1"/>
  <c r="W34" i="35"/>
  <c r="P33" i="34"/>
  <c r="G31" i="35"/>
  <c r="K28" i="35"/>
  <c r="G28" i="34" s="1"/>
  <c r="O20" i="34"/>
  <c r="AA20" i="35"/>
  <c r="S71" i="34"/>
  <c r="AR146" i="35"/>
  <c r="BN146" i="10" s="1"/>
  <c r="AA146" i="35"/>
  <c r="W142" i="35"/>
  <c r="AM141" i="35"/>
  <c r="H139" i="35"/>
  <c r="D139" i="33" s="1"/>
  <c r="AA138" i="35"/>
  <c r="L135" i="35"/>
  <c r="H135" i="34" s="1"/>
  <c r="K134" i="35"/>
  <c r="G134" i="34" s="1"/>
  <c r="W133" i="35"/>
  <c r="P131" i="34"/>
  <c r="G131" i="35"/>
  <c r="W130" i="35"/>
  <c r="AB122" i="35"/>
  <c r="X122" i="34" s="1"/>
  <c r="G119" i="35"/>
  <c r="P118" i="34"/>
  <c r="AA117" i="35"/>
  <c r="P115" i="34"/>
  <c r="AA114" i="35"/>
  <c r="AA109" i="35"/>
  <c r="AM108" i="35"/>
  <c r="AA104" i="35"/>
  <c r="AA101" i="35"/>
  <c r="AA100" i="35"/>
  <c r="O100" i="34"/>
  <c r="AN98" i="35"/>
  <c r="AB98" i="9" s="1"/>
  <c r="W98" i="35"/>
  <c r="P96" i="34"/>
  <c r="P95" i="34"/>
  <c r="W92" i="35"/>
  <c r="O92" i="34"/>
  <c r="W91" i="35"/>
  <c r="AN90" i="35"/>
  <c r="AB90" i="9" s="1"/>
  <c r="W89" i="35"/>
  <c r="H79" i="35"/>
  <c r="D79" i="33" s="1"/>
  <c r="L74" i="35"/>
  <c r="H74" i="34" s="1"/>
  <c r="P69" i="34"/>
  <c r="CU68" i="10"/>
  <c r="W68" i="34"/>
  <c r="L68" i="35"/>
  <c r="H68" i="34" s="1"/>
  <c r="W67" i="35"/>
  <c r="O67" i="34"/>
  <c r="CU66" i="10"/>
  <c r="W66" i="34"/>
  <c r="M65" i="33"/>
  <c r="H65" i="35"/>
  <c r="D65" i="33" s="1"/>
  <c r="P64" i="34"/>
  <c r="P54" i="34"/>
  <c r="AE28" i="34"/>
  <c r="AR26" i="35"/>
  <c r="BN26" i="10" s="1"/>
  <c r="AQ26" i="35"/>
  <c r="H23" i="33"/>
  <c r="L23" i="35"/>
  <c r="H23" i="34" s="1"/>
  <c r="K23" i="34" s="1"/>
  <c r="G23" i="35"/>
  <c r="P145" i="34"/>
  <c r="L143" i="35"/>
  <c r="H143" i="34" s="1"/>
  <c r="L132" i="35"/>
  <c r="H132" i="34" s="1"/>
  <c r="L132" i="34" s="1"/>
  <c r="L130" i="35"/>
  <c r="H130" i="34" s="1"/>
  <c r="P126" i="34"/>
  <c r="P123" i="34"/>
  <c r="AN121" i="35"/>
  <c r="AB121" i="9" s="1"/>
  <c r="H117" i="35"/>
  <c r="D117" i="33" s="1"/>
  <c r="T113" i="33"/>
  <c r="X113" i="35"/>
  <c r="I113" i="33" s="1"/>
  <c r="P110" i="34"/>
  <c r="AR106" i="35"/>
  <c r="BN106" i="10" s="1"/>
  <c r="X105" i="35"/>
  <c r="I105" i="33" s="1"/>
  <c r="P103" i="34"/>
  <c r="H91" i="35"/>
  <c r="D91" i="34" s="1"/>
  <c r="P87" i="34"/>
  <c r="P84" i="34"/>
  <c r="P77" i="34"/>
  <c r="P75" i="34"/>
  <c r="P72" i="34"/>
  <c r="AR70" i="35"/>
  <c r="AJ70" i="34" s="1"/>
  <c r="AN55" i="35"/>
  <c r="N55" i="33" s="1"/>
  <c r="W54" i="35"/>
  <c r="O54" i="34"/>
  <c r="AN53" i="35"/>
  <c r="AB53" i="9" s="1"/>
  <c r="AA53" i="35"/>
  <c r="AA49" i="35"/>
  <c r="W43" i="35"/>
  <c r="W41" i="35"/>
  <c r="P39" i="34"/>
  <c r="AM37" i="35"/>
  <c r="P35" i="34"/>
  <c r="AM34" i="35"/>
  <c r="AA31" i="35"/>
  <c r="O24" i="34"/>
  <c r="AB24" i="35"/>
  <c r="X24" i="34" s="1"/>
  <c r="O17" i="34"/>
  <c r="AA17" i="35"/>
  <c r="W146" i="35"/>
  <c r="AQ140" i="35"/>
  <c r="AA136" i="35"/>
  <c r="AB135" i="35"/>
  <c r="X135" i="34" s="1"/>
  <c r="K132" i="35"/>
  <c r="G132" i="34" s="1"/>
  <c r="AM131" i="35"/>
  <c r="P130" i="34"/>
  <c r="K130" i="35"/>
  <c r="G130" i="34" s="1"/>
  <c r="AR127" i="35"/>
  <c r="BN127" i="10" s="1"/>
  <c r="AR126" i="35"/>
  <c r="BN126" i="10" s="1"/>
  <c r="L124" i="35"/>
  <c r="H124" i="34" s="1"/>
  <c r="AQ121" i="35"/>
  <c r="K120" i="35"/>
  <c r="G120" i="34" s="1"/>
  <c r="P117" i="34"/>
  <c r="G117" i="35"/>
  <c r="AA113" i="35"/>
  <c r="P112" i="34"/>
  <c r="AA110" i="35"/>
  <c r="X109" i="35"/>
  <c r="I109" i="33" s="1"/>
  <c r="P108" i="34"/>
  <c r="AR105" i="35"/>
  <c r="BN105" i="10" s="1"/>
  <c r="AA105" i="35"/>
  <c r="W104" i="35"/>
  <c r="AA103" i="35"/>
  <c r="W102" i="35"/>
  <c r="G97" i="35"/>
  <c r="AN95" i="35"/>
  <c r="AB95" i="9" s="1"/>
  <c r="AA92" i="9"/>
  <c r="BI92" i="10"/>
  <c r="M92" i="33"/>
  <c r="AE92" i="34"/>
  <c r="K91" i="35"/>
  <c r="G91" i="34" s="1"/>
  <c r="X90" i="35"/>
  <c r="I90" i="33" s="1"/>
  <c r="P89" i="34"/>
  <c r="AQ88" i="35"/>
  <c r="W86" i="35"/>
  <c r="L86" i="35"/>
  <c r="H86" i="34" s="1"/>
  <c r="AA82" i="35"/>
  <c r="O82" i="34"/>
  <c r="AA81" i="35"/>
  <c r="L78" i="35"/>
  <c r="H78" i="34" s="1"/>
  <c r="W77" i="35"/>
  <c r="AR76" i="35"/>
  <c r="BN76" i="10" s="1"/>
  <c r="W72" i="35"/>
  <c r="L70" i="35"/>
  <c r="H70" i="34" s="1"/>
  <c r="P68" i="34"/>
  <c r="AR65" i="35"/>
  <c r="CK65" i="10" s="1"/>
  <c r="AM62" i="35"/>
  <c r="AA60" i="35"/>
  <c r="O60" i="34"/>
  <c r="AQ59" i="35"/>
  <c r="AA57" i="35"/>
  <c r="AQ55" i="35"/>
  <c r="L54" i="35"/>
  <c r="H54" i="34" s="1"/>
  <c r="AQ53" i="35"/>
  <c r="AQ48" i="35"/>
  <c r="P38" i="34"/>
  <c r="AN35" i="35"/>
  <c r="AF35" i="34" s="1"/>
  <c r="AA35" i="35"/>
  <c r="AA33" i="35"/>
  <c r="H22" i="35"/>
  <c r="D22" i="33" s="1"/>
  <c r="G22" i="35"/>
  <c r="K22" i="35"/>
  <c r="G22" i="34" s="1"/>
  <c r="CU131" i="10"/>
  <c r="W131" i="34"/>
  <c r="AB112" i="35"/>
  <c r="X112" i="34" s="1"/>
  <c r="O112" i="34"/>
  <c r="C103" i="33"/>
  <c r="M99" i="33"/>
  <c r="CJ95" i="10"/>
  <c r="BM95" i="10"/>
  <c r="AI95" i="34"/>
  <c r="AQ76" i="35"/>
  <c r="H73" i="35"/>
  <c r="D73" i="33" s="1"/>
  <c r="AR67" i="35"/>
  <c r="BN67" i="10" s="1"/>
  <c r="AB67" i="35"/>
  <c r="X67" i="34" s="1"/>
  <c r="X64" i="35"/>
  <c r="I64" i="33" s="1"/>
  <c r="K63" i="35"/>
  <c r="G63" i="34" s="1"/>
  <c r="H58" i="35"/>
  <c r="D58" i="34" s="1"/>
  <c r="P56" i="34"/>
  <c r="H55" i="35"/>
  <c r="D55" i="33" s="1"/>
  <c r="W53" i="35"/>
  <c r="P49" i="34"/>
  <c r="L44" i="35"/>
  <c r="H44" i="34" s="1"/>
  <c r="P43" i="34"/>
  <c r="K43" i="35"/>
  <c r="G43" i="34" s="1"/>
  <c r="AA36" i="35"/>
  <c r="W33" i="35"/>
  <c r="G32" i="35"/>
  <c r="P31" i="34"/>
  <c r="C6" i="33"/>
  <c r="C6" i="34"/>
  <c r="O11" i="34"/>
  <c r="P24" i="34"/>
  <c r="AA23" i="35"/>
  <c r="H20" i="35"/>
  <c r="D20" i="34" s="1"/>
  <c r="AM19" i="35"/>
  <c r="T15" i="33"/>
  <c r="P15" i="34"/>
  <c r="K15" i="35"/>
  <c r="G15" i="34" s="1"/>
  <c r="AQ13" i="35"/>
  <c r="AA13" i="35"/>
  <c r="AN12" i="35"/>
  <c r="AB12" i="9" s="1"/>
  <c r="P12" i="34"/>
  <c r="K12" i="35"/>
  <c r="G12" i="34" s="1"/>
  <c r="AA11" i="35"/>
  <c r="L8" i="35"/>
  <c r="H8" i="34" s="1"/>
  <c r="W6" i="35"/>
  <c r="W5" i="35"/>
  <c r="G5" i="35"/>
  <c r="AA4" i="35"/>
  <c r="AQ29" i="35"/>
  <c r="P29" i="34"/>
  <c r="G29" i="35"/>
  <c r="W28" i="35"/>
  <c r="AN27" i="35"/>
  <c r="AB27" i="9" s="1"/>
  <c r="W24" i="35"/>
  <c r="P21" i="34"/>
  <c r="W19" i="35"/>
  <c r="AR18" i="35"/>
  <c r="BN18" i="10" s="1"/>
  <c r="W17" i="35"/>
  <c r="W16" i="35"/>
  <c r="AN15" i="35"/>
  <c r="BJ15" i="10" s="1"/>
  <c r="AA15" i="35"/>
  <c r="AQ14" i="35"/>
  <c r="AA14" i="35"/>
  <c r="AN13" i="35"/>
  <c r="AB13" i="9" s="1"/>
  <c r="X13" i="35"/>
  <c r="T13" i="34" s="1"/>
  <c r="AA12" i="35"/>
  <c r="K8" i="35"/>
  <c r="G8" i="34" s="1"/>
  <c r="W7" i="35"/>
  <c r="P20" i="34"/>
  <c r="W14" i="35"/>
  <c r="W13" i="35"/>
  <c r="H12" i="35"/>
  <c r="D12" i="33" s="1"/>
  <c r="G11" i="35"/>
  <c r="AA9" i="35"/>
  <c r="P6" i="34"/>
  <c r="P5" i="34"/>
  <c r="AQ4" i="35"/>
  <c r="AM17" i="35"/>
  <c r="AQ15" i="35"/>
  <c r="P10" i="34"/>
  <c r="H7" i="35"/>
  <c r="D7" i="33" s="1"/>
  <c r="AN6" i="35"/>
  <c r="BJ6" i="10" s="1"/>
  <c r="H4" i="35"/>
  <c r="D4" i="33" s="1"/>
  <c r="W20" i="35"/>
  <c r="H30" i="35"/>
  <c r="D30" i="33" s="1"/>
  <c r="AN26" i="35"/>
  <c r="BJ26" i="10" s="1"/>
  <c r="K25" i="35"/>
  <c r="G25" i="34" s="1"/>
  <c r="P22" i="34"/>
  <c r="AQ21" i="35"/>
  <c r="G18" i="35"/>
  <c r="H15" i="35"/>
  <c r="D15" i="34" s="1"/>
  <c r="AN14" i="35"/>
  <c r="N14" i="33" s="1"/>
  <c r="X14" i="35"/>
  <c r="I14" i="33" s="1"/>
  <c r="K13" i="35"/>
  <c r="G13" i="34" s="1"/>
  <c r="P9" i="34"/>
  <c r="AQ8" i="35"/>
  <c r="P4" i="34"/>
  <c r="G4" i="35"/>
  <c r="X146" i="35"/>
  <c r="I146" i="33" s="1"/>
  <c r="Q136" i="34"/>
  <c r="X130" i="35"/>
  <c r="I130" i="33" s="1"/>
  <c r="AR120" i="35"/>
  <c r="BN120" i="10" s="1"/>
  <c r="I116" i="35"/>
  <c r="E116" i="33" s="1"/>
  <c r="X110" i="35"/>
  <c r="I110" i="33" s="1"/>
  <c r="AB108" i="35"/>
  <c r="X108" i="34" s="1"/>
  <c r="AR103" i="35"/>
  <c r="AJ103" i="34" s="1"/>
  <c r="AS82" i="35"/>
  <c r="BO82" i="10" s="1"/>
  <c r="AB77" i="35"/>
  <c r="X77" i="34" s="1"/>
  <c r="Q69" i="34"/>
  <c r="X51" i="35"/>
  <c r="T51" i="34" s="1"/>
  <c r="H51" i="35"/>
  <c r="D51" i="33" s="1"/>
  <c r="Q43" i="34"/>
  <c r="H39" i="35"/>
  <c r="D39" i="33" s="1"/>
  <c r="AR27" i="35"/>
  <c r="BN27" i="10" s="1"/>
  <c r="M24" i="35"/>
  <c r="I24" i="34" s="1"/>
  <c r="M12" i="35"/>
  <c r="I12" i="34" s="1"/>
  <c r="X7" i="35"/>
  <c r="I7" i="33" s="1"/>
  <c r="AN146" i="35"/>
  <c r="AF146" i="34" s="1"/>
  <c r="L145" i="35"/>
  <c r="H145" i="34" s="1"/>
  <c r="Q137" i="34"/>
  <c r="Q131" i="34"/>
  <c r="Q124" i="34"/>
  <c r="AB119" i="35"/>
  <c r="X119" i="34" s="1"/>
  <c r="AR111" i="35"/>
  <c r="AN107" i="35"/>
  <c r="BJ107" i="10" s="1"/>
  <c r="X102" i="35"/>
  <c r="I102" i="33" s="1"/>
  <c r="AR101" i="35"/>
  <c r="BN101" i="10" s="1"/>
  <c r="AR97" i="35"/>
  <c r="CK97" i="10" s="1"/>
  <c r="Q96" i="34"/>
  <c r="L95" i="35"/>
  <c r="H95" i="34" s="1"/>
  <c r="AS90" i="35"/>
  <c r="CL90" i="10" s="1"/>
  <c r="Q89" i="34"/>
  <c r="Q87" i="34"/>
  <c r="AO79" i="35"/>
  <c r="AC79" i="9" s="1"/>
  <c r="AB76" i="35"/>
  <c r="X76" i="34" s="1"/>
  <c r="L72" i="35"/>
  <c r="H72" i="34" s="1"/>
  <c r="AS70" i="35"/>
  <c r="L52" i="35"/>
  <c r="H52" i="34" s="1"/>
  <c r="AC50" i="35"/>
  <c r="Y50" i="34" s="1"/>
  <c r="L37" i="35"/>
  <c r="H37" i="34" s="1"/>
  <c r="AO19" i="35"/>
  <c r="BK19" i="10" s="1"/>
  <c r="Y14" i="35"/>
  <c r="J14" i="33" s="1"/>
  <c r="AN7" i="35"/>
  <c r="AB7" i="9" s="1"/>
  <c r="AR6" i="35"/>
  <c r="BN6" i="10" s="1"/>
  <c r="I4" i="35"/>
  <c r="E4" i="33" s="1"/>
  <c r="Q108" i="34"/>
  <c r="Q104" i="34"/>
  <c r="AB91" i="35"/>
  <c r="X91" i="34" s="1"/>
  <c r="AB91" i="34" s="1"/>
  <c r="AR66" i="35"/>
  <c r="BN66" i="10" s="1"/>
  <c r="L51" i="35"/>
  <c r="H51" i="34" s="1"/>
  <c r="AB50" i="35"/>
  <c r="X50" i="34" s="1"/>
  <c r="AC37" i="35"/>
  <c r="Y37" i="34" s="1"/>
  <c r="X31" i="35"/>
  <c r="I31" i="33" s="1"/>
  <c r="AN25" i="35"/>
  <c r="BJ25" i="10" s="1"/>
  <c r="Q16" i="34"/>
  <c r="AB6" i="35"/>
  <c r="X6" i="34" s="1"/>
  <c r="Q141" i="34"/>
  <c r="AB130" i="35"/>
  <c r="X130" i="34" s="1"/>
  <c r="AS129" i="35"/>
  <c r="CL129" i="10" s="1"/>
  <c r="AN125" i="35"/>
  <c r="N125" i="33" s="1"/>
  <c r="H123" i="35"/>
  <c r="D123" i="34" s="1"/>
  <c r="H118" i="35"/>
  <c r="D118" i="34" s="1"/>
  <c r="AN114" i="35"/>
  <c r="BJ114" i="10" s="1"/>
  <c r="L101" i="35"/>
  <c r="H101" i="34" s="1"/>
  <c r="T97" i="33"/>
  <c r="T90" i="33"/>
  <c r="AB87" i="35"/>
  <c r="X87" i="34" s="1"/>
  <c r="AR79" i="35"/>
  <c r="AJ79" i="34" s="1"/>
  <c r="X78" i="35"/>
  <c r="I78" i="33" s="1"/>
  <c r="H77" i="35"/>
  <c r="D77" i="33" s="1"/>
  <c r="I71" i="35"/>
  <c r="E71" i="33" s="1"/>
  <c r="AN69" i="35"/>
  <c r="AB69" i="9" s="1"/>
  <c r="AR64" i="35"/>
  <c r="CK64" i="10" s="1"/>
  <c r="X62" i="35"/>
  <c r="T62" i="34" s="1"/>
  <c r="AC59" i="35"/>
  <c r="Y59" i="34" s="1"/>
  <c r="AO52" i="35"/>
  <c r="O52" i="33" s="1"/>
  <c r="M39" i="35"/>
  <c r="I39" i="34" s="1"/>
  <c r="AB32" i="35"/>
  <c r="X32" i="34" s="1"/>
  <c r="X27" i="35"/>
  <c r="I27" i="33" s="1"/>
  <c r="AB8" i="35"/>
  <c r="X8" i="34" s="1"/>
  <c r="H6" i="35"/>
  <c r="D6" i="34" s="1"/>
  <c r="AC4" i="35"/>
  <c r="Y4" i="34" s="1"/>
  <c r="AB145" i="35"/>
  <c r="X145" i="34" s="1"/>
  <c r="AR131" i="35"/>
  <c r="BN131" i="10" s="1"/>
  <c r="AR123" i="35"/>
  <c r="BN123" i="10" s="1"/>
  <c r="Q122" i="34"/>
  <c r="X108" i="35"/>
  <c r="I108" i="33" s="1"/>
  <c r="AN106" i="35"/>
  <c r="N106" i="33" s="1"/>
  <c r="AB104" i="35"/>
  <c r="X104" i="34" s="1"/>
  <c r="AO102" i="35"/>
  <c r="AC102" i="9" s="1"/>
  <c r="Q102" i="34"/>
  <c r="I102" i="35"/>
  <c r="E102" i="33" s="1"/>
  <c r="M98" i="35"/>
  <c r="I98" i="34" s="1"/>
  <c r="X93" i="35"/>
  <c r="I93" i="33" s="1"/>
  <c r="M91" i="35"/>
  <c r="I91" i="34" s="1"/>
  <c r="AO90" i="35"/>
  <c r="AC90" i="9" s="1"/>
  <c r="AB89" i="35"/>
  <c r="X89" i="34" s="1"/>
  <c r="X81" i="35"/>
  <c r="I81" i="33" s="1"/>
  <c r="AB60" i="35"/>
  <c r="X60" i="34" s="1"/>
  <c r="AN49" i="35"/>
  <c r="N49" i="33" s="1"/>
  <c r="AC47" i="35"/>
  <c r="Y47" i="34" s="1"/>
  <c r="I47" i="35"/>
  <c r="E47" i="34" s="1"/>
  <c r="AO46" i="35"/>
  <c r="BK46" i="10" s="1"/>
  <c r="X20" i="35"/>
  <c r="I20" i="33" s="1"/>
  <c r="AN10" i="35"/>
  <c r="BJ10" i="10" s="1"/>
  <c r="X141" i="35"/>
  <c r="I141" i="33" s="1"/>
  <c r="H133" i="35"/>
  <c r="D133" i="33" s="1"/>
  <c r="AR129" i="35"/>
  <c r="BN129" i="10" s="1"/>
  <c r="AB121" i="35"/>
  <c r="T83" i="33"/>
  <c r="I53" i="35"/>
  <c r="E53" i="34" s="1"/>
  <c r="AS50" i="35"/>
  <c r="BO50" i="10" s="1"/>
  <c r="L42" i="35"/>
  <c r="H42" i="34" s="1"/>
  <c r="H41" i="35"/>
  <c r="D41" i="34" s="1"/>
  <c r="Q40" i="34"/>
  <c r="Q37" i="34"/>
  <c r="AB28" i="35"/>
  <c r="X28" i="34" s="1"/>
  <c r="AO26" i="35"/>
  <c r="AC26" i="9" s="1"/>
  <c r="I25" i="35"/>
  <c r="E25" i="34" s="1"/>
  <c r="AS21" i="35"/>
  <c r="AK21" i="34" s="1"/>
  <c r="Q17" i="34"/>
  <c r="Q11" i="34"/>
  <c r="AB7" i="35"/>
  <c r="X7" i="34" s="1"/>
  <c r="L7" i="35"/>
  <c r="H7" i="34" s="1"/>
  <c r="Q146" i="34"/>
  <c r="Q134" i="34"/>
  <c r="X133" i="35"/>
  <c r="T133" i="34" s="1"/>
  <c r="Q130" i="34"/>
  <c r="M129" i="35"/>
  <c r="I129" i="34" s="1"/>
  <c r="AR121" i="35"/>
  <c r="CK121" i="10" s="1"/>
  <c r="L118" i="35"/>
  <c r="H118" i="34" s="1"/>
  <c r="L118" i="34" s="1"/>
  <c r="AS115" i="35"/>
  <c r="BO115" i="10" s="1"/>
  <c r="Q113" i="34"/>
  <c r="AB106" i="35"/>
  <c r="X106" i="34" s="1"/>
  <c r="AR102" i="35"/>
  <c r="BN102" i="10" s="1"/>
  <c r="AB102" i="35"/>
  <c r="X102" i="34" s="1"/>
  <c r="L102" i="35"/>
  <c r="H102" i="34" s="1"/>
  <c r="L98" i="35"/>
  <c r="H98" i="34" s="1"/>
  <c r="AN97" i="35"/>
  <c r="BJ97" i="10" s="1"/>
  <c r="AS91" i="35"/>
  <c r="AK91" i="34" s="1"/>
  <c r="AR90" i="35"/>
  <c r="BN90" i="10" s="1"/>
  <c r="Y89" i="35"/>
  <c r="U89" i="34" s="1"/>
  <c r="AR88" i="35"/>
  <c r="BN88" i="10" s="1"/>
  <c r="AB80" i="35"/>
  <c r="X80" i="34" s="1"/>
  <c r="Q66" i="34"/>
  <c r="Q60" i="34"/>
  <c r="Q51" i="34"/>
  <c r="I51" i="35"/>
  <c r="E51" i="33" s="1"/>
  <c r="I34" i="35"/>
  <c r="E34" i="33" s="1"/>
  <c r="Q32" i="34"/>
  <c r="Q8" i="34"/>
  <c r="Q6" i="34"/>
  <c r="I6" i="35"/>
  <c r="E6" i="33" s="1"/>
  <c r="AJ92" i="34"/>
  <c r="N78" i="33"/>
  <c r="BN77" i="10"/>
  <c r="CK77" i="10"/>
  <c r="AJ77" i="34"/>
  <c r="AF67" i="34"/>
  <c r="AN57" i="35"/>
  <c r="AR57" i="35"/>
  <c r="P52" i="34"/>
  <c r="X52" i="35"/>
  <c r="AN51" i="35"/>
  <c r="P105" i="34"/>
  <c r="BN143" i="10"/>
  <c r="Q142" i="34"/>
  <c r="Q139" i="34"/>
  <c r="I139" i="35"/>
  <c r="E139" i="33" s="1"/>
  <c r="AO138" i="35"/>
  <c r="AC138" i="9" s="1"/>
  <c r="H138" i="35"/>
  <c r="Q135" i="34"/>
  <c r="I130" i="35"/>
  <c r="E130" i="33" s="1"/>
  <c r="Q128" i="34"/>
  <c r="Q125" i="34"/>
  <c r="AC122" i="35"/>
  <c r="Y122" i="34" s="1"/>
  <c r="P122" i="34"/>
  <c r="AO119" i="35"/>
  <c r="BK119" i="10" s="1"/>
  <c r="X115" i="35"/>
  <c r="AR112" i="35"/>
  <c r="I111" i="35"/>
  <c r="E111" i="33" s="1"/>
  <c r="AN108" i="35"/>
  <c r="Q105" i="34"/>
  <c r="L104" i="35"/>
  <c r="Q101" i="34"/>
  <c r="AR98" i="35"/>
  <c r="AB98" i="35"/>
  <c r="X98" i="34" s="1"/>
  <c r="AO92" i="35"/>
  <c r="AC92" i="9" s="1"/>
  <c r="AC90" i="35"/>
  <c r="Y90" i="34" s="1"/>
  <c r="AS88" i="35"/>
  <c r="AK88" i="34" s="1"/>
  <c r="AR87" i="35"/>
  <c r="Q85" i="34"/>
  <c r="L85" i="35"/>
  <c r="H85" i="34" s="1"/>
  <c r="I84" i="35"/>
  <c r="E84" i="33" s="1"/>
  <c r="AB80" i="9"/>
  <c r="N80" i="33"/>
  <c r="AC80" i="35"/>
  <c r="AB79" i="35"/>
  <c r="X79" i="34" s="1"/>
  <c r="I76" i="35"/>
  <c r="E76" i="33" s="1"/>
  <c r="AS75" i="35"/>
  <c r="CL75" i="10" s="1"/>
  <c r="Q75" i="34"/>
  <c r="AR72" i="35"/>
  <c r="AB72" i="35"/>
  <c r="Q70" i="34"/>
  <c r="M69" i="35"/>
  <c r="I69" i="34" s="1"/>
  <c r="P19" i="34"/>
  <c r="AB19" i="35"/>
  <c r="BN86" i="10"/>
  <c r="T145" i="33"/>
  <c r="AS142" i="35"/>
  <c r="AK142" i="34" s="1"/>
  <c r="X142" i="35"/>
  <c r="AN140" i="35"/>
  <c r="AB140" i="35"/>
  <c r="AR139" i="35"/>
  <c r="AB139" i="35"/>
  <c r="X139" i="34" s="1"/>
  <c r="L139" i="35"/>
  <c r="H139" i="34" s="1"/>
  <c r="AN138" i="35"/>
  <c r="T136" i="33"/>
  <c r="Y133" i="35"/>
  <c r="J133" i="33" s="1"/>
  <c r="P133" i="34"/>
  <c r="AS132" i="35"/>
  <c r="AO130" i="35"/>
  <c r="BK130" i="10" s="1"/>
  <c r="H130" i="35"/>
  <c r="AO128" i="35"/>
  <c r="O128" i="33" s="1"/>
  <c r="Q127" i="34"/>
  <c r="X125" i="35"/>
  <c r="X121" i="35"/>
  <c r="H121" i="35"/>
  <c r="I120" i="35"/>
  <c r="E120" i="34" s="1"/>
  <c r="AR119" i="35"/>
  <c r="AS113" i="35"/>
  <c r="BO113" i="10" s="1"/>
  <c r="AB113" i="35"/>
  <c r="P113" i="34"/>
  <c r="X112" i="35"/>
  <c r="Y111" i="35"/>
  <c r="U111" i="34" s="1"/>
  <c r="L111" i="35"/>
  <c r="H111" i="34" s="1"/>
  <c r="AB110" i="35"/>
  <c r="X110" i="34" s="1"/>
  <c r="Y109" i="35"/>
  <c r="J109" i="33" s="1"/>
  <c r="AR99" i="35"/>
  <c r="AB99" i="35"/>
  <c r="X99" i="34" s="1"/>
  <c r="AS96" i="35"/>
  <c r="BO96" i="10" s="1"/>
  <c r="Q93" i="34"/>
  <c r="L93" i="35"/>
  <c r="H93" i="34" s="1"/>
  <c r="AN88" i="35"/>
  <c r="AB88" i="35"/>
  <c r="L88" i="35"/>
  <c r="H88" i="34" s="1"/>
  <c r="Y87" i="35"/>
  <c r="U87" i="34" s="1"/>
  <c r="AS85" i="35"/>
  <c r="BO85" i="10" s="1"/>
  <c r="AB85" i="35"/>
  <c r="X85" i="34" s="1"/>
  <c r="L80" i="35"/>
  <c r="H80" i="34" s="1"/>
  <c r="AB78" i="35"/>
  <c r="X77" i="35"/>
  <c r="Q76" i="34"/>
  <c r="H76" i="35"/>
  <c r="AN75" i="35"/>
  <c r="AR71" i="35"/>
  <c r="X70" i="35"/>
  <c r="H69" i="35"/>
  <c r="X68" i="35"/>
  <c r="AB65" i="35"/>
  <c r="L65" i="35"/>
  <c r="H65" i="34" s="1"/>
  <c r="H63" i="35"/>
  <c r="I63" i="35"/>
  <c r="E63" i="33" s="1"/>
  <c r="P55" i="34"/>
  <c r="X55" i="35"/>
  <c r="H29" i="35"/>
  <c r="I29" i="35"/>
  <c r="E29" i="33" s="1"/>
  <c r="M29" i="35"/>
  <c r="I29" i="34" s="1"/>
  <c r="AS145" i="35"/>
  <c r="AK145" i="34" s="1"/>
  <c r="AB143" i="35"/>
  <c r="X143" i="34" s="1"/>
  <c r="X140" i="35"/>
  <c r="M140" i="35"/>
  <c r="I140" i="34" s="1"/>
  <c r="L138" i="35"/>
  <c r="H138" i="34" s="1"/>
  <c r="L138" i="34" s="1"/>
  <c r="AN137" i="35"/>
  <c r="X129" i="35"/>
  <c r="AB127" i="35"/>
  <c r="X127" i="34" s="1"/>
  <c r="P127" i="34"/>
  <c r="AB115" i="35"/>
  <c r="AC111" i="35"/>
  <c r="Y111" i="34" s="1"/>
  <c r="P111" i="34"/>
  <c r="AC109" i="35"/>
  <c r="Y109" i="34" s="1"/>
  <c r="P109" i="34"/>
  <c r="AN101" i="35"/>
  <c r="AB101" i="35"/>
  <c r="X99" i="35"/>
  <c r="L99" i="35"/>
  <c r="AO98" i="35"/>
  <c r="BK98" i="10" s="1"/>
  <c r="Y98" i="35"/>
  <c r="J98" i="33" s="1"/>
  <c r="X88" i="35"/>
  <c r="X65" i="35"/>
  <c r="AO63" i="35"/>
  <c r="BK63" i="10" s="1"/>
  <c r="Q63" i="34"/>
  <c r="H57" i="35"/>
  <c r="L57" i="35"/>
  <c r="H57" i="34" s="1"/>
  <c r="AN48" i="35"/>
  <c r="AO48" i="35"/>
  <c r="BK48" i="10" s="1"/>
  <c r="P135" i="34"/>
  <c r="AC128" i="35"/>
  <c r="Y128" i="34" s="1"/>
  <c r="P128" i="34"/>
  <c r="P58" i="34"/>
  <c r="X58" i="35"/>
  <c r="AB58" i="35"/>
  <c r="T140" i="33"/>
  <c r="L140" i="35"/>
  <c r="M139" i="35"/>
  <c r="I139" i="34" s="1"/>
  <c r="Y137" i="35"/>
  <c r="J137" i="33" s="1"/>
  <c r="P137" i="34"/>
  <c r="L137" i="35"/>
  <c r="H137" i="34" s="1"/>
  <c r="AC136" i="35"/>
  <c r="Y136" i="34" s="1"/>
  <c r="P136" i="34"/>
  <c r="T134" i="33"/>
  <c r="AN133" i="35"/>
  <c r="Y132" i="35"/>
  <c r="J132" i="33" s="1"/>
  <c r="P132" i="34"/>
  <c r="L131" i="35"/>
  <c r="H131" i="34" s="1"/>
  <c r="AN130" i="35"/>
  <c r="Y124" i="35"/>
  <c r="P124" i="34"/>
  <c r="L120" i="35"/>
  <c r="AB111" i="35"/>
  <c r="X111" i="34" s="1"/>
  <c r="AR109" i="35"/>
  <c r="I99" i="35"/>
  <c r="E99" i="33" s="1"/>
  <c r="X98" i="35"/>
  <c r="H97" i="35"/>
  <c r="AN96" i="35"/>
  <c r="Y94" i="35"/>
  <c r="J94" i="33" s="1"/>
  <c r="AR93" i="35"/>
  <c r="AB93" i="35"/>
  <c r="X93" i="34" s="1"/>
  <c r="AB92" i="35"/>
  <c r="X92" i="34" s="1"/>
  <c r="L90" i="35"/>
  <c r="H90" i="34" s="1"/>
  <c r="AC86" i="35"/>
  <c r="Y86" i="34" s="1"/>
  <c r="P86" i="34"/>
  <c r="H86" i="35"/>
  <c r="AR85" i="35"/>
  <c r="AO84" i="35"/>
  <c r="BK84" i="10" s="1"/>
  <c r="X79" i="35"/>
  <c r="X72" i="35"/>
  <c r="Y66" i="35"/>
  <c r="J66" i="33" s="1"/>
  <c r="P66" i="34"/>
  <c r="AC58" i="35"/>
  <c r="Y58" i="34" s="1"/>
  <c r="Q57" i="34"/>
  <c r="H48" i="35"/>
  <c r="I48" i="35"/>
  <c r="E48" i="33" s="1"/>
  <c r="AO146" i="35"/>
  <c r="AG146" i="34" s="1"/>
  <c r="AC146" i="35"/>
  <c r="Y146" i="34" s="1"/>
  <c r="P146" i="34"/>
  <c r="AR145" i="35"/>
  <c r="AC144" i="35"/>
  <c r="Y144" i="34" s="1"/>
  <c r="P144" i="34"/>
  <c r="M142" i="35"/>
  <c r="I142" i="34" s="1"/>
  <c r="AB141" i="35"/>
  <c r="X141" i="34" s="1"/>
  <c r="P141" i="34"/>
  <c r="H141" i="35"/>
  <c r="H140" i="35"/>
  <c r="Y139" i="35"/>
  <c r="J139" i="33" s="1"/>
  <c r="AR138" i="35"/>
  <c r="AS137" i="35"/>
  <c r="BO137" i="10" s="1"/>
  <c r="AB137" i="35"/>
  <c r="X137" i="34" s="1"/>
  <c r="AS134" i="35"/>
  <c r="CL134" i="10" s="1"/>
  <c r="X134" i="35"/>
  <c r="L133" i="35"/>
  <c r="AB131" i="35"/>
  <c r="X131" i="34" s="1"/>
  <c r="Q129" i="34"/>
  <c r="L129" i="35"/>
  <c r="H129" i="34" s="1"/>
  <c r="Y126" i="35"/>
  <c r="J126" i="33" s="1"/>
  <c r="H126" i="35"/>
  <c r="AC125" i="35"/>
  <c r="Y125" i="34" s="1"/>
  <c r="Q121" i="34"/>
  <c r="M121" i="35"/>
  <c r="I121" i="34" s="1"/>
  <c r="AO120" i="35"/>
  <c r="AC120" i="9" s="1"/>
  <c r="AB120" i="35"/>
  <c r="X120" i="34" s="1"/>
  <c r="X119" i="35"/>
  <c r="I119" i="35"/>
  <c r="E119" i="34" s="1"/>
  <c r="X116" i="35"/>
  <c r="Q112" i="34"/>
  <c r="AO103" i="35"/>
  <c r="AG103" i="34" s="1"/>
  <c r="L103" i="35"/>
  <c r="H103" i="34" s="1"/>
  <c r="X101" i="35"/>
  <c r="M101" i="35"/>
  <c r="I101" i="34" s="1"/>
  <c r="I92" i="35"/>
  <c r="E92" i="34" s="1"/>
  <c r="Q91" i="34"/>
  <c r="AB90" i="35"/>
  <c r="X90" i="34" s="1"/>
  <c r="X89" i="35"/>
  <c r="L87" i="35"/>
  <c r="H87" i="34" s="1"/>
  <c r="AN86" i="35"/>
  <c r="X86" i="35"/>
  <c r="Q83" i="34"/>
  <c r="Q80" i="34"/>
  <c r="I79" i="35"/>
  <c r="E79" i="33" s="1"/>
  <c r="AO78" i="35"/>
  <c r="AG78" i="34" s="1"/>
  <c r="Q78" i="34"/>
  <c r="I78" i="35"/>
  <c r="E78" i="34" s="1"/>
  <c r="AS77" i="35"/>
  <c r="BO77" i="10" s="1"/>
  <c r="L77" i="35"/>
  <c r="H77" i="34" s="1"/>
  <c r="X75" i="35"/>
  <c r="AO74" i="35"/>
  <c r="AC74" i="9" s="1"/>
  <c r="AB74" i="35"/>
  <c r="X74" i="34" s="1"/>
  <c r="P74" i="34"/>
  <c r="X73" i="35"/>
  <c r="I72" i="35"/>
  <c r="E72" i="33" s="1"/>
  <c r="Q71" i="34"/>
  <c r="AB70" i="35"/>
  <c r="X70" i="34" s="1"/>
  <c r="AC68" i="35"/>
  <c r="Y68" i="34" s="1"/>
  <c r="AC68" i="34" s="1"/>
  <c r="M68" i="35"/>
  <c r="I68" i="34" s="1"/>
  <c r="AO64" i="35"/>
  <c r="AG64" i="34" s="1"/>
  <c r="Q62" i="34"/>
  <c r="P57" i="34"/>
  <c r="X57" i="35"/>
  <c r="AB57" i="35"/>
  <c r="X57" i="34" s="1"/>
  <c r="L48" i="35"/>
  <c r="H48" i="34" s="1"/>
  <c r="X44" i="35"/>
  <c r="P44" i="34"/>
  <c r="H32" i="35"/>
  <c r="L32" i="35"/>
  <c r="H32" i="34" s="1"/>
  <c r="Y23" i="35"/>
  <c r="J23" i="33" s="1"/>
  <c r="P23" i="34"/>
  <c r="H13" i="35"/>
  <c r="I13" i="35"/>
  <c r="E13" i="33" s="1"/>
  <c r="L13" i="35"/>
  <c r="H13" i="34" s="1"/>
  <c r="Q140" i="34"/>
  <c r="X139" i="35"/>
  <c r="I138" i="35"/>
  <c r="E138" i="34" s="1"/>
  <c r="I128" i="35"/>
  <c r="E128" i="34" s="1"/>
  <c r="AB125" i="35"/>
  <c r="X125" i="34" s="1"/>
  <c r="Q115" i="34"/>
  <c r="AS112" i="35"/>
  <c r="AK112" i="34" s="1"/>
  <c r="H111" i="35"/>
  <c r="AO110" i="35"/>
  <c r="O110" i="33" s="1"/>
  <c r="AB109" i="35"/>
  <c r="X109" i="34" s="1"/>
  <c r="AO108" i="35"/>
  <c r="AG108" i="34" s="1"/>
  <c r="I104" i="35"/>
  <c r="E104" i="33" s="1"/>
  <c r="AS101" i="35"/>
  <c r="Q99" i="34"/>
  <c r="AS98" i="35"/>
  <c r="BO98" i="10" s="1"/>
  <c r="Q94" i="34"/>
  <c r="Q92" i="34"/>
  <c r="X91" i="35"/>
  <c r="P91" i="34"/>
  <c r="AC88" i="35"/>
  <c r="Y88" i="34" s="1"/>
  <c r="M88" i="35"/>
  <c r="I88" i="34" s="1"/>
  <c r="AS87" i="35"/>
  <c r="BO87" i="10" s="1"/>
  <c r="X85" i="35"/>
  <c r="Y80" i="35"/>
  <c r="U80" i="34" s="1"/>
  <c r="P80" i="34"/>
  <c r="M75" i="35"/>
  <c r="I75" i="34" s="1"/>
  <c r="AS72" i="35"/>
  <c r="BO72" i="10" s="1"/>
  <c r="Q72" i="34"/>
  <c r="AB71" i="35"/>
  <c r="X71" i="34" s="1"/>
  <c r="P71" i="34"/>
  <c r="Y70" i="35"/>
  <c r="U70" i="34" s="1"/>
  <c r="Q65" i="34"/>
  <c r="I65" i="35"/>
  <c r="E65" i="33" s="1"/>
  <c r="AC62" i="35"/>
  <c r="Y62" i="34" s="1"/>
  <c r="P62" i="34"/>
  <c r="Y62" i="35"/>
  <c r="J62" i="33" s="1"/>
  <c r="AB62" i="35"/>
  <c r="X62" i="34" s="1"/>
  <c r="AS57" i="35"/>
  <c r="BO57" i="10" s="1"/>
  <c r="D25" i="33"/>
  <c r="AN17" i="35"/>
  <c r="AR17" i="35"/>
  <c r="AB40" i="35"/>
  <c r="X40" i="34" s="1"/>
  <c r="P40" i="34"/>
  <c r="L40" i="35"/>
  <c r="H40" i="34" s="1"/>
  <c r="L29" i="35"/>
  <c r="H29" i="34" s="1"/>
  <c r="AB23" i="35"/>
  <c r="X23" i="34" s="1"/>
  <c r="X19" i="35"/>
  <c r="L11" i="35"/>
  <c r="BJ58" i="10"/>
  <c r="AB58" i="9"/>
  <c r="N58" i="33"/>
  <c r="AF58" i="34"/>
  <c r="AR56" i="35"/>
  <c r="AO55" i="35"/>
  <c r="BK55" i="10" s="1"/>
  <c r="AB55" i="35"/>
  <c r="X55" i="34" s="1"/>
  <c r="AB52" i="35"/>
  <c r="X52" i="34" s="1"/>
  <c r="AN39" i="35"/>
  <c r="Q38" i="34"/>
  <c r="AN33" i="35"/>
  <c r="AS31" i="35"/>
  <c r="CL31" i="10" s="1"/>
  <c r="Q30" i="34"/>
  <c r="AR23" i="35"/>
  <c r="L20" i="35"/>
  <c r="H20" i="34" s="1"/>
  <c r="AC18" i="35"/>
  <c r="Y18" i="34" s="1"/>
  <c r="CK16" i="10"/>
  <c r="L15" i="35"/>
  <c r="H15" i="34" s="1"/>
  <c r="AO14" i="35"/>
  <c r="AG14" i="34" s="1"/>
  <c r="X12" i="35"/>
  <c r="AO11" i="35"/>
  <c r="AC11" i="9" s="1"/>
  <c r="AC11" i="35"/>
  <c r="Y11" i="34" s="1"/>
  <c r="P11" i="34"/>
  <c r="AB10" i="35"/>
  <c r="X10" i="34" s="1"/>
  <c r="L4" i="35"/>
  <c r="H4" i="34" s="1"/>
  <c r="CK29" i="10"/>
  <c r="AB4" i="35"/>
  <c r="X4" i="34" s="1"/>
  <c r="AR63" i="35"/>
  <c r="AB63" i="35"/>
  <c r="X63" i="34" s="1"/>
  <c r="L63" i="35"/>
  <c r="H63" i="34" s="1"/>
  <c r="AC61" i="35"/>
  <c r="Y61" i="34" s="1"/>
  <c r="P61" i="34"/>
  <c r="AS59" i="35"/>
  <c r="CL59" i="10" s="1"/>
  <c r="AB59" i="35"/>
  <c r="X59" i="34" s="1"/>
  <c r="P59" i="34"/>
  <c r="AR55" i="35"/>
  <c r="Q54" i="34"/>
  <c r="AR43" i="35"/>
  <c r="AS42" i="35"/>
  <c r="BO42" i="10" s="1"/>
  <c r="AC41" i="35"/>
  <c r="Y41" i="34" s="1"/>
  <c r="P41" i="34"/>
  <c r="AR39" i="35"/>
  <c r="AB39" i="35"/>
  <c r="X39" i="34" s="1"/>
  <c r="X36" i="35"/>
  <c r="AS35" i="35"/>
  <c r="CL35" i="10" s="1"/>
  <c r="Q34" i="34"/>
  <c r="X33" i="35"/>
  <c r="Q27" i="34"/>
  <c r="AS24" i="35"/>
  <c r="BO24" i="10" s="1"/>
  <c r="AB20" i="35"/>
  <c r="X20" i="34" s="1"/>
  <c r="AB16" i="35"/>
  <c r="X16" i="34" s="1"/>
  <c r="P16" i="34"/>
  <c r="AR15" i="35"/>
  <c r="AR14" i="35"/>
  <c r="Q14" i="34"/>
  <c r="AR11" i="35"/>
  <c r="CK10" i="10"/>
  <c r="Q10" i="34"/>
  <c r="H10" i="35"/>
  <c r="L64" i="35"/>
  <c r="H64" i="34" s="1"/>
  <c r="Y56" i="35"/>
  <c r="U56" i="34" s="1"/>
  <c r="M56" i="35"/>
  <c r="I56" i="34" s="1"/>
  <c r="I54" i="35"/>
  <c r="E54" i="33" s="1"/>
  <c r="Q50" i="34"/>
  <c r="AC49" i="35"/>
  <c r="Y49" i="34" s="1"/>
  <c r="AB47" i="35"/>
  <c r="X47" i="34" s="1"/>
  <c r="L47" i="35"/>
  <c r="H47" i="34" s="1"/>
  <c r="L47" i="34" s="1"/>
  <c r="L45" i="35"/>
  <c r="H45" i="34" s="1"/>
  <c r="K45" i="34" s="1"/>
  <c r="AO43" i="35"/>
  <c r="BK43" i="10" s="1"/>
  <c r="X43" i="35"/>
  <c r="M42" i="35"/>
  <c r="I42" i="34" s="1"/>
  <c r="AB41" i="35"/>
  <c r="X41" i="34" s="1"/>
  <c r="L41" i="35"/>
  <c r="H41" i="34" s="1"/>
  <c r="AN40" i="35"/>
  <c r="AB33" i="35"/>
  <c r="AR31" i="35"/>
  <c r="AC14" i="35"/>
  <c r="Y14" i="34" s="1"/>
  <c r="AC14" i="34" s="1"/>
  <c r="P14" i="34"/>
  <c r="Y6" i="35"/>
  <c r="J6" i="33" s="1"/>
  <c r="AR4" i="35"/>
  <c r="X56" i="35"/>
  <c r="AO53" i="35"/>
  <c r="BK53" i="10" s="1"/>
  <c r="I52" i="35"/>
  <c r="E52" i="34" s="1"/>
  <c r="T51" i="33"/>
  <c r="AC51" i="35"/>
  <c r="Y51" i="34" s="1"/>
  <c r="P51" i="34"/>
  <c r="Y50" i="35"/>
  <c r="J50" i="33" s="1"/>
  <c r="P50" i="34"/>
  <c r="M49" i="35"/>
  <c r="I49" i="34" s="1"/>
  <c r="Q48" i="34"/>
  <c r="AO47" i="35"/>
  <c r="BK47" i="10" s="1"/>
  <c r="I44" i="35"/>
  <c r="E44" i="33" s="1"/>
  <c r="Q39" i="34"/>
  <c r="Y37" i="35"/>
  <c r="U37" i="34" s="1"/>
  <c r="P37" i="34"/>
  <c r="Q35" i="34"/>
  <c r="AO34" i="35"/>
  <c r="AC34" i="9" s="1"/>
  <c r="X34" i="35"/>
  <c r="L30" i="35"/>
  <c r="H30" i="34" s="1"/>
  <c r="AB27" i="35"/>
  <c r="AR24" i="35"/>
  <c r="AN23" i="35"/>
  <c r="AR21" i="35"/>
  <c r="X15" i="35"/>
  <c r="AB14" i="35"/>
  <c r="L14" i="35"/>
  <c r="AO13" i="35"/>
  <c r="BK13" i="10" s="1"/>
  <c r="Y13" i="35"/>
  <c r="J13" i="33" s="1"/>
  <c r="AB12" i="35"/>
  <c r="X12" i="34" s="1"/>
  <c r="X10" i="35"/>
  <c r="AO6" i="35"/>
  <c r="BK6" i="10" s="1"/>
  <c r="X6" i="35"/>
  <c r="AB64" i="35"/>
  <c r="X64" i="34" s="1"/>
  <c r="AB64" i="34" s="1"/>
  <c r="AN61" i="35"/>
  <c r="Q58" i="34"/>
  <c r="AO51" i="35"/>
  <c r="AG51" i="34" s="1"/>
  <c r="X49" i="35"/>
  <c r="X48" i="35"/>
  <c r="P48" i="34"/>
  <c r="AB46" i="35"/>
  <c r="X46" i="34" s="1"/>
  <c r="Y44" i="35"/>
  <c r="J44" i="33" s="1"/>
  <c r="I41" i="35"/>
  <c r="E41" i="33" s="1"/>
  <c r="AC36" i="35"/>
  <c r="Y36" i="34" s="1"/>
  <c r="T33" i="33"/>
  <c r="Y33" i="35"/>
  <c r="J33" i="33" s="1"/>
  <c r="M33" i="35"/>
  <c r="I33" i="34" s="1"/>
  <c r="Y32" i="35"/>
  <c r="U32" i="34" s="1"/>
  <c r="P32" i="34"/>
  <c r="M32" i="35"/>
  <c r="I32" i="34" s="1"/>
  <c r="AB31" i="35"/>
  <c r="X28" i="35"/>
  <c r="AB26" i="35"/>
  <c r="X26" i="34" s="1"/>
  <c r="H26" i="35"/>
  <c r="Q25" i="34"/>
  <c r="Q19" i="34"/>
  <c r="AN18" i="35"/>
  <c r="M18" i="35"/>
  <c r="I18" i="34" s="1"/>
  <c r="AS17" i="35"/>
  <c r="CL17" i="10" s="1"/>
  <c r="X17" i="35"/>
  <c r="P17" i="34"/>
  <c r="L17" i="35"/>
  <c r="H17" i="34" s="1"/>
  <c r="AN16" i="35"/>
  <c r="AC13" i="35"/>
  <c r="Y13" i="34" s="1"/>
  <c r="P13" i="34"/>
  <c r="Y11" i="35"/>
  <c r="J11" i="33" s="1"/>
  <c r="I11" i="35"/>
  <c r="E11" i="34" s="1"/>
  <c r="AC7" i="35"/>
  <c r="Y7" i="34" s="1"/>
  <c r="X4" i="35"/>
  <c r="J143" i="35"/>
  <c r="F143" i="33" s="1"/>
  <c r="Y140" i="35"/>
  <c r="U140" i="34" s="1"/>
  <c r="J135" i="35"/>
  <c r="F135" i="33" s="1"/>
  <c r="Z127" i="35"/>
  <c r="K127" i="33" s="1"/>
  <c r="M119" i="35"/>
  <c r="AS92" i="35"/>
  <c r="N87" i="35"/>
  <c r="J87" i="34" s="1"/>
  <c r="M84" i="35"/>
  <c r="I84" i="34" s="1"/>
  <c r="Y73" i="35"/>
  <c r="U73" i="34" s="1"/>
  <c r="R71" i="34"/>
  <c r="T66" i="33"/>
  <c r="M64" i="35"/>
  <c r="I64" i="34" s="1"/>
  <c r="Y63" i="35"/>
  <c r="J63" i="33" s="1"/>
  <c r="R62" i="34"/>
  <c r="AO59" i="35"/>
  <c r="AG59" i="34" s="1"/>
  <c r="M54" i="35"/>
  <c r="I54" i="34" s="1"/>
  <c r="T53" i="33"/>
  <c r="M40" i="35"/>
  <c r="I40" i="34" s="1"/>
  <c r="M34" i="35"/>
  <c r="I34" i="34" s="1"/>
  <c r="AT33" i="35"/>
  <c r="R26" i="34"/>
  <c r="N26" i="35"/>
  <c r="T25" i="33"/>
  <c r="Y19" i="35"/>
  <c r="J19" i="33" s="1"/>
  <c r="I9" i="35"/>
  <c r="E9" i="34" s="1"/>
  <c r="T146" i="33"/>
  <c r="R127" i="34"/>
  <c r="R123" i="34"/>
  <c r="AO116" i="35"/>
  <c r="BK116" i="10" s="1"/>
  <c r="T108" i="33"/>
  <c r="R102" i="34"/>
  <c r="T98" i="33"/>
  <c r="AD98" i="35"/>
  <c r="Z98" i="34" s="1"/>
  <c r="N82" i="35"/>
  <c r="J82" i="34" s="1"/>
  <c r="M82" i="34" s="1"/>
  <c r="R81" i="34"/>
  <c r="AO77" i="35"/>
  <c r="AC77" i="9" s="1"/>
  <c r="T71" i="33"/>
  <c r="T65" i="33"/>
  <c r="AO56" i="35"/>
  <c r="BK56" i="10" s="1"/>
  <c r="R36" i="34"/>
  <c r="AS33" i="35"/>
  <c r="BO33" i="10" s="1"/>
  <c r="T27" i="33"/>
  <c r="J27" i="35"/>
  <c r="F27" i="33" s="1"/>
  <c r="T9" i="33"/>
  <c r="M6" i="35"/>
  <c r="I6" i="34" s="1"/>
  <c r="M6" i="34" s="1"/>
  <c r="AC140" i="35"/>
  <c r="AC121" i="35"/>
  <c r="Y121" i="34" s="1"/>
  <c r="M4" i="35"/>
  <c r="I4" i="34" s="1"/>
  <c r="AS146" i="35"/>
  <c r="CL146" i="10" s="1"/>
  <c r="AS144" i="35"/>
  <c r="BO144" i="10" s="1"/>
  <c r="R143" i="34"/>
  <c r="AC138" i="35"/>
  <c r="Y138" i="34" s="1"/>
  <c r="AB138" i="34" s="1"/>
  <c r="AC123" i="35"/>
  <c r="Y123" i="34" s="1"/>
  <c r="AS119" i="35"/>
  <c r="BO119" i="10" s="1"/>
  <c r="J116" i="35"/>
  <c r="F116" i="33" s="1"/>
  <c r="AC113" i="35"/>
  <c r="AC112" i="35"/>
  <c r="Y112" i="34" s="1"/>
  <c r="AS110" i="35"/>
  <c r="BO110" i="10" s="1"/>
  <c r="AC102" i="35"/>
  <c r="Y102" i="34" s="1"/>
  <c r="M95" i="35"/>
  <c r="I95" i="34" s="1"/>
  <c r="N92" i="35"/>
  <c r="J92" i="34" s="1"/>
  <c r="T91" i="33"/>
  <c r="N79" i="35"/>
  <c r="Y78" i="35"/>
  <c r="J78" i="33" s="1"/>
  <c r="AD75" i="35"/>
  <c r="Z75" i="34" s="1"/>
  <c r="AS71" i="35"/>
  <c r="AO60" i="35"/>
  <c r="O60" i="33" s="1"/>
  <c r="AD55" i="35"/>
  <c r="Z55" i="34" s="1"/>
  <c r="Y54" i="35"/>
  <c r="U54" i="34" s="1"/>
  <c r="J48" i="35"/>
  <c r="F48" i="34" s="1"/>
  <c r="T47" i="33"/>
  <c r="T38" i="33"/>
  <c r="AO27" i="35"/>
  <c r="O27" i="33" s="1"/>
  <c r="I27" i="35"/>
  <c r="E27" i="34" s="1"/>
  <c r="AS14" i="35"/>
  <c r="BO14" i="10" s="1"/>
  <c r="R14" i="34"/>
  <c r="Z13" i="35"/>
  <c r="K13" i="33" s="1"/>
  <c r="AO9" i="35"/>
  <c r="BK9" i="10" s="1"/>
  <c r="AS6" i="35"/>
  <c r="CL6" i="10" s="1"/>
  <c r="AC142" i="35"/>
  <c r="Y142" i="34" s="1"/>
  <c r="AS131" i="35"/>
  <c r="BO131" i="10" s="1"/>
  <c r="Y129" i="35"/>
  <c r="J129" i="33" s="1"/>
  <c r="N128" i="35"/>
  <c r="J128" i="34" s="1"/>
  <c r="Y113" i="35"/>
  <c r="J113" i="33" s="1"/>
  <c r="Y112" i="35"/>
  <c r="U112" i="34" s="1"/>
  <c r="I112" i="35"/>
  <c r="E112" i="33" s="1"/>
  <c r="N106" i="35"/>
  <c r="J106" i="34" s="1"/>
  <c r="N101" i="35"/>
  <c r="J101" i="34" s="1"/>
  <c r="I95" i="35"/>
  <c r="E95" i="33" s="1"/>
  <c r="M87" i="35"/>
  <c r="I87" i="34" s="1"/>
  <c r="J78" i="35"/>
  <c r="F78" i="33" s="1"/>
  <c r="AP75" i="35"/>
  <c r="AH75" i="34" s="1"/>
  <c r="I73" i="35"/>
  <c r="E73" i="34" s="1"/>
  <c r="AC63" i="35"/>
  <c r="M63" i="35"/>
  <c r="I63" i="34" s="1"/>
  <c r="AS61" i="35"/>
  <c r="CL61" i="10" s="1"/>
  <c r="R61" i="34"/>
  <c r="AC55" i="35"/>
  <c r="Y55" i="34" s="1"/>
  <c r="AS51" i="35"/>
  <c r="BO51" i="10" s="1"/>
  <c r="AO49" i="35"/>
  <c r="BK49" i="10" s="1"/>
  <c r="AO31" i="35"/>
  <c r="BK31" i="10" s="1"/>
  <c r="AO22" i="35"/>
  <c r="BK22" i="10" s="1"/>
  <c r="R20" i="34"/>
  <c r="J12" i="35"/>
  <c r="F12" i="33" s="1"/>
  <c r="AD11" i="35"/>
  <c r="Z11" i="34" s="1"/>
  <c r="M9" i="35"/>
  <c r="I9" i="34" s="1"/>
  <c r="N8" i="35"/>
  <c r="J8" i="34" s="1"/>
  <c r="I144" i="35"/>
  <c r="E144" i="33" s="1"/>
  <c r="AC139" i="35"/>
  <c r="Y139" i="34" s="1"/>
  <c r="AC131" i="35"/>
  <c r="Y131" i="34" s="1"/>
  <c r="M117" i="35"/>
  <c r="I117" i="34" s="1"/>
  <c r="M117" i="34" s="1"/>
  <c r="T101" i="33"/>
  <c r="T88" i="33"/>
  <c r="AC87" i="35"/>
  <c r="Y87" i="34" s="1"/>
  <c r="I85" i="35"/>
  <c r="E85" i="34" s="1"/>
  <c r="Z78" i="35"/>
  <c r="K78" i="33" s="1"/>
  <c r="J77" i="35"/>
  <c r="F77" i="34" s="1"/>
  <c r="Y76" i="35"/>
  <c r="J76" i="33" s="1"/>
  <c r="N76" i="35"/>
  <c r="J76" i="34" s="1"/>
  <c r="AO72" i="35"/>
  <c r="AC72" i="9" s="1"/>
  <c r="AC72" i="35"/>
  <c r="Y72" i="34" s="1"/>
  <c r="J69" i="35"/>
  <c r="F69" i="33" s="1"/>
  <c r="Y55" i="35"/>
  <c r="J55" i="33" s="1"/>
  <c r="T49" i="33"/>
  <c r="R39" i="34"/>
  <c r="J39" i="35"/>
  <c r="F39" i="33" s="1"/>
  <c r="AS38" i="35"/>
  <c r="BO38" i="10" s="1"/>
  <c r="N35" i="35"/>
  <c r="J35" i="34" s="1"/>
  <c r="M35" i="34" s="1"/>
  <c r="I32" i="35"/>
  <c r="E32" i="33" s="1"/>
  <c r="R7" i="34"/>
  <c r="R142" i="34"/>
  <c r="R140" i="34"/>
  <c r="AO133" i="35"/>
  <c r="AC133" i="9" s="1"/>
  <c r="M128" i="35"/>
  <c r="I128" i="34" s="1"/>
  <c r="AC126" i="35"/>
  <c r="Y126" i="34" s="1"/>
  <c r="J119" i="35"/>
  <c r="F119" i="33" s="1"/>
  <c r="R106" i="34"/>
  <c r="Y102" i="35"/>
  <c r="J102" i="33" s="1"/>
  <c r="M97" i="34"/>
  <c r="R95" i="34"/>
  <c r="N95" i="35"/>
  <c r="J95" i="34" s="1"/>
  <c r="AO87" i="35"/>
  <c r="AC87" i="9" s="1"/>
  <c r="T61" i="33"/>
  <c r="T59" i="33"/>
  <c r="R59" i="34"/>
  <c r="J54" i="35"/>
  <c r="F54" i="33" s="1"/>
  <c r="R53" i="34"/>
  <c r="J40" i="35"/>
  <c r="F40" i="33" s="1"/>
  <c r="AD32" i="35"/>
  <c r="Z32" i="34" s="1"/>
  <c r="AS27" i="35"/>
  <c r="BO27" i="10" s="1"/>
  <c r="R25" i="34"/>
  <c r="J25" i="35"/>
  <c r="F25" i="33" s="1"/>
  <c r="R18" i="34"/>
  <c r="AO17" i="35"/>
  <c r="AC17" i="9" s="1"/>
  <c r="N16" i="35"/>
  <c r="J16" i="34" s="1"/>
  <c r="R15" i="34"/>
  <c r="R12" i="34"/>
  <c r="Z11" i="35"/>
  <c r="K11" i="33" s="1"/>
  <c r="T10" i="33"/>
  <c r="T8" i="33"/>
  <c r="J4" i="35"/>
  <c r="F4" i="34" s="1"/>
  <c r="I145" i="34"/>
  <c r="Q5" i="34"/>
  <c r="Y5" i="35"/>
  <c r="AC5" i="35"/>
  <c r="J5" i="35"/>
  <c r="F5" i="33" s="1"/>
  <c r="I5" i="35"/>
  <c r="Q118" i="34"/>
  <c r="Y118" i="35"/>
  <c r="AK60" i="34"/>
  <c r="Q120" i="34"/>
  <c r="Y120" i="35"/>
  <c r="AC120" i="35"/>
  <c r="Y120" i="34" s="1"/>
  <c r="Z74" i="35"/>
  <c r="V74" i="34" s="1"/>
  <c r="Q74" i="34"/>
  <c r="Y52" i="35"/>
  <c r="Q52" i="34"/>
  <c r="AC52" i="35"/>
  <c r="Y52" i="34" s="1"/>
  <c r="Q145" i="34"/>
  <c r="Z145" i="35"/>
  <c r="K145" i="33" s="1"/>
  <c r="AC145" i="35"/>
  <c r="Y145" i="34" s="1"/>
  <c r="Y79" i="35"/>
  <c r="Q79" i="34"/>
  <c r="AC79" i="35"/>
  <c r="Y79" i="34" s="1"/>
  <c r="O76" i="33"/>
  <c r="N10" i="35"/>
  <c r="J10" i="34" s="1"/>
  <c r="J10" i="35"/>
  <c r="F10" i="33" s="1"/>
  <c r="BO56" i="10"/>
  <c r="CL56" i="10"/>
  <c r="AK56" i="34"/>
  <c r="J14" i="35"/>
  <c r="F14" i="34" s="1"/>
  <c r="I14" i="35"/>
  <c r="J146" i="35"/>
  <c r="F146" i="34" s="1"/>
  <c r="AC128" i="9"/>
  <c r="E110" i="33"/>
  <c r="E110" i="34"/>
  <c r="E100" i="33"/>
  <c r="E100" i="34"/>
  <c r="Q77" i="34"/>
  <c r="AC77" i="35"/>
  <c r="I146" i="35"/>
  <c r="N146" i="35"/>
  <c r="J146" i="34" s="1"/>
  <c r="AO139" i="35"/>
  <c r="AS139" i="35"/>
  <c r="AD110" i="35"/>
  <c r="Z110" i="34" s="1"/>
  <c r="Q110" i="34"/>
  <c r="Y110" i="35"/>
  <c r="Z110" i="35"/>
  <c r="K110" i="33" s="1"/>
  <c r="I86" i="35"/>
  <c r="J86" i="35"/>
  <c r="F86" i="33" s="1"/>
  <c r="N86" i="35"/>
  <c r="J86" i="34" s="1"/>
  <c r="AP73" i="35"/>
  <c r="BL73" i="10" s="1"/>
  <c r="AO73" i="35"/>
  <c r="AS73" i="35"/>
  <c r="Q84" i="34"/>
  <c r="Y84" i="35"/>
  <c r="E74" i="33"/>
  <c r="E74" i="34"/>
  <c r="BO124" i="10"/>
  <c r="CL124" i="10"/>
  <c r="AK124" i="34"/>
  <c r="AG104" i="34"/>
  <c r="AO95" i="35"/>
  <c r="AS95" i="35"/>
  <c r="AO4" i="35"/>
  <c r="AT4" i="35"/>
  <c r="CM4" i="10" s="1"/>
  <c r="AS4" i="35"/>
  <c r="M146" i="35"/>
  <c r="I146" i="34" s="1"/>
  <c r="AO145" i="35"/>
  <c r="Y145" i="35"/>
  <c r="I145" i="35"/>
  <c r="T143" i="33"/>
  <c r="AD143" i="35"/>
  <c r="Z143" i="34" s="1"/>
  <c r="Q143" i="34"/>
  <c r="T139" i="33"/>
  <c r="AO132" i="35"/>
  <c r="T130" i="33"/>
  <c r="R130" i="34"/>
  <c r="J130" i="35"/>
  <c r="F130" i="33" s="1"/>
  <c r="T129" i="33"/>
  <c r="I129" i="35"/>
  <c r="AS128" i="35"/>
  <c r="T124" i="33"/>
  <c r="AS118" i="35"/>
  <c r="AC118" i="35"/>
  <c r="Y118" i="34" s="1"/>
  <c r="R116" i="34"/>
  <c r="AO115" i="35"/>
  <c r="N114" i="35"/>
  <c r="J114" i="34" s="1"/>
  <c r="AS111" i="35"/>
  <c r="AC110" i="35"/>
  <c r="Y110" i="34" s="1"/>
  <c r="M110" i="35"/>
  <c r="I110" i="34" s="1"/>
  <c r="L110" i="34" s="1"/>
  <c r="R108" i="34"/>
  <c r="AO107" i="35"/>
  <c r="T105" i="33"/>
  <c r="I105" i="35"/>
  <c r="R104" i="34"/>
  <c r="N104" i="35"/>
  <c r="J104" i="34" s="1"/>
  <c r="R103" i="34"/>
  <c r="J103" i="35"/>
  <c r="F103" i="34" s="1"/>
  <c r="M102" i="35"/>
  <c r="M100" i="35"/>
  <c r="T99" i="33"/>
  <c r="R99" i="34"/>
  <c r="T96" i="33"/>
  <c r="R94" i="34"/>
  <c r="I88" i="35"/>
  <c r="M86" i="35"/>
  <c r="I86" i="34" s="1"/>
  <c r="T85" i="33"/>
  <c r="R85" i="34"/>
  <c r="AS84" i="35"/>
  <c r="AC84" i="35"/>
  <c r="Y84" i="34" s="1"/>
  <c r="T80" i="33"/>
  <c r="Y77" i="35"/>
  <c r="T76" i="33"/>
  <c r="N75" i="35"/>
  <c r="J75" i="34" s="1"/>
  <c r="J72" i="35"/>
  <c r="F72" i="34" s="1"/>
  <c r="Z71" i="35"/>
  <c r="K71" i="33" s="1"/>
  <c r="R67" i="34"/>
  <c r="AC65" i="35"/>
  <c r="AG65" i="35" s="1"/>
  <c r="T64" i="33"/>
  <c r="J62" i="35"/>
  <c r="F62" i="33" s="1"/>
  <c r="N60" i="35"/>
  <c r="J60" i="34" s="1"/>
  <c r="AO57" i="35"/>
  <c r="I56" i="35"/>
  <c r="AS55" i="35"/>
  <c r="AD53" i="35"/>
  <c r="Z53" i="34" s="1"/>
  <c r="Q53" i="34"/>
  <c r="J53" i="35"/>
  <c r="F53" i="33" s="1"/>
  <c r="I49" i="35"/>
  <c r="AD48" i="35"/>
  <c r="Z48" i="34" s="1"/>
  <c r="Y38" i="35"/>
  <c r="AO24" i="35"/>
  <c r="M14" i="35"/>
  <c r="I14" i="34" s="1"/>
  <c r="M10" i="35"/>
  <c r="I10" i="34" s="1"/>
  <c r="M5" i="35"/>
  <c r="I5" i="34" s="1"/>
  <c r="Q111" i="34"/>
  <c r="BO97" i="10"/>
  <c r="CL97" i="10"/>
  <c r="AK97" i="34"/>
  <c r="AP63" i="35"/>
  <c r="AD63" i="9" s="1"/>
  <c r="AT41" i="35"/>
  <c r="BP41" i="10" s="1"/>
  <c r="AO41" i="35"/>
  <c r="AS29" i="35"/>
  <c r="AO29" i="35"/>
  <c r="AC10" i="35"/>
  <c r="Y10" i="34" s="1"/>
  <c r="Y146" i="35"/>
  <c r="N144" i="35"/>
  <c r="J144" i="34" s="1"/>
  <c r="R139" i="34"/>
  <c r="AC137" i="35"/>
  <c r="Y137" i="34" s="1"/>
  <c r="I132" i="35"/>
  <c r="AS130" i="35"/>
  <c r="AC130" i="35"/>
  <c r="Y130" i="34" s="1"/>
  <c r="M130" i="35"/>
  <c r="I130" i="34" s="1"/>
  <c r="AO129" i="35"/>
  <c r="Y125" i="35"/>
  <c r="AO124" i="35"/>
  <c r="AO123" i="35"/>
  <c r="AC119" i="35"/>
  <c r="Y119" i="34" s="1"/>
  <c r="J115" i="35"/>
  <c r="F115" i="33" s="1"/>
  <c r="I114" i="35"/>
  <c r="J111" i="35"/>
  <c r="F111" i="33" s="1"/>
  <c r="AO105" i="35"/>
  <c r="AS103" i="35"/>
  <c r="AC103" i="35"/>
  <c r="Y103" i="34" s="1"/>
  <c r="M103" i="35"/>
  <c r="I103" i="34" s="1"/>
  <c r="R100" i="34"/>
  <c r="Y99" i="35"/>
  <c r="AC98" i="35"/>
  <c r="Y98" i="34" s="1"/>
  <c r="Q98" i="34"/>
  <c r="AO96" i="35"/>
  <c r="AC94" i="35"/>
  <c r="Y94" i="34" s="1"/>
  <c r="Y90" i="35"/>
  <c r="Q90" i="34"/>
  <c r="AS89" i="35"/>
  <c r="AO85" i="35"/>
  <c r="Y85" i="35"/>
  <c r="AO80" i="35"/>
  <c r="AS78" i="35"/>
  <c r="AS76" i="35"/>
  <c r="AC76" i="35"/>
  <c r="Y76" i="34" s="1"/>
  <c r="Y67" i="35"/>
  <c r="BK65" i="10"/>
  <c r="AC65" i="9"/>
  <c r="O65" i="33"/>
  <c r="AG65" i="34"/>
  <c r="Y65" i="35"/>
  <c r="M62" i="35"/>
  <c r="I62" i="34" s="1"/>
  <c r="Y48" i="35"/>
  <c r="M46" i="35"/>
  <c r="I46" i="34" s="1"/>
  <c r="Z36" i="35"/>
  <c r="K36" i="33" s="1"/>
  <c r="Q36" i="34"/>
  <c r="AD36" i="35"/>
  <c r="Z36" i="34" s="1"/>
  <c r="AC23" i="35"/>
  <c r="Y23" i="34" s="1"/>
  <c r="Q23" i="34"/>
  <c r="AD23" i="35"/>
  <c r="Z23" i="34" s="1"/>
  <c r="I23" i="35"/>
  <c r="Q18" i="34"/>
  <c r="Z18" i="35"/>
  <c r="V18" i="34" s="1"/>
  <c r="AC15" i="35"/>
  <c r="Y15" i="34" s="1"/>
  <c r="Q15" i="34"/>
  <c r="Q12" i="34"/>
  <c r="Y12" i="35"/>
  <c r="AC12" i="35"/>
  <c r="U144" i="34"/>
  <c r="Y138" i="35"/>
  <c r="J137" i="35"/>
  <c r="F137" i="33" s="1"/>
  <c r="E136" i="33"/>
  <c r="E136" i="34"/>
  <c r="T135" i="33"/>
  <c r="Y131" i="35"/>
  <c r="M131" i="35"/>
  <c r="T127" i="33"/>
  <c r="J126" i="35"/>
  <c r="F126" i="33" s="1"/>
  <c r="T125" i="33"/>
  <c r="T121" i="33"/>
  <c r="R117" i="34"/>
  <c r="T114" i="33"/>
  <c r="T112" i="33"/>
  <c r="AP110" i="35"/>
  <c r="AD110" i="9" s="1"/>
  <c r="AC107" i="35"/>
  <c r="Y107" i="34" s="1"/>
  <c r="Y106" i="35"/>
  <c r="T102" i="33"/>
  <c r="Z100" i="35"/>
  <c r="K100" i="33" s="1"/>
  <c r="Q100" i="34"/>
  <c r="AC92" i="35"/>
  <c r="Y92" i="34" s="1"/>
  <c r="M92" i="35"/>
  <c r="I92" i="34" s="1"/>
  <c r="AC89" i="35"/>
  <c r="Y89" i="34" s="1"/>
  <c r="M89" i="35"/>
  <c r="I89" i="34" s="1"/>
  <c r="L89" i="34" s="1"/>
  <c r="AC82" i="35"/>
  <c r="Y82" i="34" s="1"/>
  <c r="Q82" i="34"/>
  <c r="M79" i="35"/>
  <c r="I79" i="34" s="1"/>
  <c r="AC78" i="35"/>
  <c r="Y78" i="34" s="1"/>
  <c r="AO75" i="35"/>
  <c r="M74" i="35"/>
  <c r="I74" i="34" s="1"/>
  <c r="M73" i="35"/>
  <c r="Q73" i="35" s="1"/>
  <c r="Y72" i="35"/>
  <c r="N72" i="35"/>
  <c r="J72" i="34" s="1"/>
  <c r="M71" i="35"/>
  <c r="I71" i="34" s="1"/>
  <c r="AS69" i="35"/>
  <c r="T68" i="33"/>
  <c r="R68" i="34"/>
  <c r="T63" i="33"/>
  <c r="AO61" i="35"/>
  <c r="AD60" i="35"/>
  <c r="Z60" i="34" s="1"/>
  <c r="Z59" i="35"/>
  <c r="K59" i="33" s="1"/>
  <c r="Q59" i="34"/>
  <c r="T57" i="33"/>
  <c r="R57" i="34"/>
  <c r="J56" i="35"/>
  <c r="F56" i="33" s="1"/>
  <c r="M52" i="35"/>
  <c r="BO49" i="10"/>
  <c r="CL49" i="10"/>
  <c r="AK49" i="34"/>
  <c r="Q44" i="34"/>
  <c r="AC44" i="35"/>
  <c r="Y44" i="34" s="1"/>
  <c r="I42" i="35"/>
  <c r="J42" i="35"/>
  <c r="F42" i="33" s="1"/>
  <c r="E39" i="33"/>
  <c r="E39" i="34"/>
  <c r="AT38" i="35"/>
  <c r="BP38" i="10" s="1"/>
  <c r="AP38" i="35"/>
  <c r="BL38" i="10" s="1"/>
  <c r="AC38" i="35"/>
  <c r="Y38" i="34" s="1"/>
  <c r="R31" i="34"/>
  <c r="T30" i="33"/>
  <c r="N24" i="35"/>
  <c r="J24" i="34" s="1"/>
  <c r="AO21" i="35"/>
  <c r="J19" i="35"/>
  <c r="F19" i="33" s="1"/>
  <c r="T18" i="33"/>
  <c r="AO12" i="35"/>
  <c r="AS12" i="35"/>
  <c r="AO144" i="35"/>
  <c r="M144" i="35"/>
  <c r="I144" i="34" s="1"/>
  <c r="N139" i="35"/>
  <c r="J139" i="34" s="1"/>
  <c r="Y128" i="35"/>
  <c r="I126" i="35"/>
  <c r="M124" i="35"/>
  <c r="I124" i="34" s="1"/>
  <c r="M120" i="35"/>
  <c r="AD119" i="35"/>
  <c r="Z119" i="34" s="1"/>
  <c r="I115" i="35"/>
  <c r="R112" i="34"/>
  <c r="J112" i="35"/>
  <c r="F112" i="33" s="1"/>
  <c r="M109" i="35"/>
  <c r="I109" i="34" s="1"/>
  <c r="AS100" i="35"/>
  <c r="AC100" i="35"/>
  <c r="Y100" i="34" s="1"/>
  <c r="AD97" i="35"/>
  <c r="Z97" i="34" s="1"/>
  <c r="T93" i="33"/>
  <c r="R93" i="34"/>
  <c r="Z86" i="35"/>
  <c r="K86" i="33" s="1"/>
  <c r="N84" i="35"/>
  <c r="J84" i="34" s="1"/>
  <c r="M72" i="35"/>
  <c r="Z68" i="35"/>
  <c r="V68" i="34" s="1"/>
  <c r="Q68" i="34"/>
  <c r="M53" i="35"/>
  <c r="I53" i="34" s="1"/>
  <c r="N50" i="35"/>
  <c r="J50" i="34" s="1"/>
  <c r="M50" i="35"/>
  <c r="I50" i="34" s="1"/>
  <c r="Z49" i="35"/>
  <c r="V49" i="34" s="1"/>
  <c r="Q49" i="34"/>
  <c r="Y47" i="35"/>
  <c r="Q47" i="34"/>
  <c r="AD45" i="35"/>
  <c r="Z45" i="34" s="1"/>
  <c r="Q45" i="34"/>
  <c r="Q42" i="34"/>
  <c r="AD42" i="35"/>
  <c r="Z42" i="34" s="1"/>
  <c r="BK33" i="10"/>
  <c r="AC33" i="9"/>
  <c r="O33" i="33"/>
  <c r="AG33" i="34"/>
  <c r="E33" i="33"/>
  <c r="E33" i="34"/>
  <c r="Q31" i="34"/>
  <c r="Y31" i="35"/>
  <c r="AD21" i="35"/>
  <c r="Z21" i="34" s="1"/>
  <c r="Q21" i="34"/>
  <c r="AC21" i="35"/>
  <c r="Y21" i="34" s="1"/>
  <c r="Q9" i="34"/>
  <c r="AC9" i="35"/>
  <c r="Y9" i="34" s="1"/>
  <c r="T144" i="33"/>
  <c r="T138" i="33"/>
  <c r="R138" i="34"/>
  <c r="N138" i="35"/>
  <c r="J138" i="34" s="1"/>
  <c r="M138" i="34" s="1"/>
  <c r="T137" i="33"/>
  <c r="I137" i="35"/>
  <c r="R134" i="34"/>
  <c r="I131" i="35"/>
  <c r="AC129" i="35"/>
  <c r="Y129" i="34" s="1"/>
  <c r="R128" i="34"/>
  <c r="R126" i="34"/>
  <c r="T122" i="33"/>
  <c r="AO121" i="35"/>
  <c r="R121" i="34"/>
  <c r="J118" i="35"/>
  <c r="F118" i="34" s="1"/>
  <c r="T117" i="33"/>
  <c r="AC117" i="35"/>
  <c r="Y117" i="34" s="1"/>
  <c r="R115" i="34"/>
  <c r="AO114" i="35"/>
  <c r="N111" i="35"/>
  <c r="J111" i="34" s="1"/>
  <c r="T110" i="33"/>
  <c r="R109" i="34"/>
  <c r="R107" i="34"/>
  <c r="AO106" i="35"/>
  <c r="AC104" i="35"/>
  <c r="Y104" i="34" s="1"/>
  <c r="Y103" i="35"/>
  <c r="AS102" i="35"/>
  <c r="I101" i="35"/>
  <c r="J96" i="35"/>
  <c r="F96" i="33" s="1"/>
  <c r="R88" i="34"/>
  <c r="T82" i="33"/>
  <c r="M78" i="35"/>
  <c r="I78" i="34" s="1"/>
  <c r="N74" i="35"/>
  <c r="J74" i="34" s="1"/>
  <c r="Z73" i="35"/>
  <c r="K73" i="33" s="1"/>
  <c r="R72" i="34"/>
  <c r="T69" i="33"/>
  <c r="AS65" i="35"/>
  <c r="R65" i="34"/>
  <c r="AS64" i="35"/>
  <c r="AS63" i="35"/>
  <c r="AS62" i="35"/>
  <c r="Y60" i="35"/>
  <c r="T58" i="33"/>
  <c r="AC56" i="35"/>
  <c r="Y56" i="34" s="1"/>
  <c r="AD54" i="35"/>
  <c r="Z54" i="34" s="1"/>
  <c r="AD51" i="35"/>
  <c r="Z51" i="34" s="1"/>
  <c r="R50" i="34"/>
  <c r="I50" i="35"/>
  <c r="Q28" i="34"/>
  <c r="Y28" i="35"/>
  <c r="Q24" i="34"/>
  <c r="Y24" i="35"/>
  <c r="AC24" i="35"/>
  <c r="Y24" i="34" s="1"/>
  <c r="J22" i="35"/>
  <c r="F22" i="34" s="1"/>
  <c r="I22" i="35"/>
  <c r="T21" i="33"/>
  <c r="AS19" i="35"/>
  <c r="AT6" i="35"/>
  <c r="R4" i="34"/>
  <c r="Q95" i="34"/>
  <c r="R145" i="34"/>
  <c r="J145" i="35"/>
  <c r="F145" i="33" s="1"/>
  <c r="T132" i="33"/>
  <c r="Y130" i="35"/>
  <c r="J129" i="35"/>
  <c r="F129" i="33" s="1"/>
  <c r="T128" i="33"/>
  <c r="T126" i="33"/>
  <c r="AD126" i="35"/>
  <c r="Z126" i="34" s="1"/>
  <c r="Q126" i="34"/>
  <c r="I124" i="35"/>
  <c r="N121" i="35"/>
  <c r="J121" i="34" s="1"/>
  <c r="T120" i="33"/>
  <c r="R120" i="34"/>
  <c r="Y119" i="35"/>
  <c r="T118" i="33"/>
  <c r="R118" i="34"/>
  <c r="T111" i="33"/>
  <c r="R110" i="34"/>
  <c r="J110" i="35"/>
  <c r="F110" i="33" s="1"/>
  <c r="AD109" i="35"/>
  <c r="Z109" i="34" s="1"/>
  <c r="Q109" i="34"/>
  <c r="AC108" i="35"/>
  <c r="Y108" i="34" s="1"/>
  <c r="N105" i="35"/>
  <c r="J105" i="34" s="1"/>
  <c r="J102" i="35"/>
  <c r="F102" i="34" s="1"/>
  <c r="N100" i="35"/>
  <c r="J100" i="34" s="1"/>
  <c r="T95" i="33"/>
  <c r="J94" i="35"/>
  <c r="F94" i="33" s="1"/>
  <c r="AD88" i="35"/>
  <c r="Z88" i="34" s="1"/>
  <c r="Q88" i="34"/>
  <c r="J88" i="35"/>
  <c r="F88" i="33" s="1"/>
  <c r="AC85" i="35"/>
  <c r="T84" i="33"/>
  <c r="R84" i="34"/>
  <c r="J81" i="35"/>
  <c r="F81" i="34" s="1"/>
  <c r="R77" i="34"/>
  <c r="AC73" i="35"/>
  <c r="Y73" i="34" s="1"/>
  <c r="Q73" i="34"/>
  <c r="N67" i="35"/>
  <c r="J67" i="34" s="1"/>
  <c r="N66" i="35"/>
  <c r="J66" i="34" s="1"/>
  <c r="N65" i="35"/>
  <c r="J65" i="34" s="1"/>
  <c r="T55" i="33"/>
  <c r="N55" i="35"/>
  <c r="J55" i="34" s="1"/>
  <c r="R52" i="34"/>
  <c r="Q29" i="34"/>
  <c r="AC29" i="35"/>
  <c r="Y29" i="34" s="1"/>
  <c r="T24" i="33"/>
  <c r="T4" i="33"/>
  <c r="Q4" i="34"/>
  <c r="Y4" i="35"/>
  <c r="Y25" i="35"/>
  <c r="M25" i="35"/>
  <c r="I25" i="34" s="1"/>
  <c r="Y20" i="35"/>
  <c r="Q20" i="34"/>
  <c r="AC19" i="35"/>
  <c r="Y19" i="34" s="1"/>
  <c r="AS13" i="35"/>
  <c r="R13" i="34"/>
  <c r="R11" i="34"/>
  <c r="AS10" i="35"/>
  <c r="AT46" i="35"/>
  <c r="AL46" i="34" s="1"/>
  <c r="AC46" i="35"/>
  <c r="Y46" i="34" s="1"/>
  <c r="R43" i="34"/>
  <c r="M43" i="35"/>
  <c r="I43" i="34" s="1"/>
  <c r="R42" i="34"/>
  <c r="N42" i="35"/>
  <c r="J42" i="34" s="1"/>
  <c r="T34" i="33"/>
  <c r="J30" i="35"/>
  <c r="F30" i="34" s="1"/>
  <c r="R28" i="34"/>
  <c r="R27" i="34"/>
  <c r="Z26" i="35"/>
  <c r="V26" i="34" s="1"/>
  <c r="Q26" i="34"/>
  <c r="T16" i="33"/>
  <c r="AD13" i="35"/>
  <c r="Z13" i="34" s="1"/>
  <c r="Q13" i="34"/>
  <c r="J13" i="35"/>
  <c r="F13" i="33" s="1"/>
  <c r="R9" i="34"/>
  <c r="AC6" i="35"/>
  <c r="Y6" i="34" s="1"/>
  <c r="AS5" i="35"/>
  <c r="R5" i="34"/>
  <c r="AS46" i="35"/>
  <c r="AS41" i="35"/>
  <c r="R38" i="34"/>
  <c r="AC33" i="35"/>
  <c r="Y33" i="34" s="1"/>
  <c r="Q33" i="34"/>
  <c r="N32" i="35"/>
  <c r="J32" i="34" s="1"/>
  <c r="I30" i="35"/>
  <c r="AC28" i="35"/>
  <c r="Y28" i="34" s="1"/>
  <c r="AS26" i="35"/>
  <c r="T23" i="33"/>
  <c r="R23" i="34"/>
  <c r="M22" i="35"/>
  <c r="I22" i="34" s="1"/>
  <c r="R21" i="34"/>
  <c r="T17" i="33"/>
  <c r="N14" i="35"/>
  <c r="J14" i="34" s="1"/>
  <c r="M13" i="35"/>
  <c r="I13" i="34" s="1"/>
  <c r="T12" i="33"/>
  <c r="Y9" i="35"/>
  <c r="AO5" i="35"/>
  <c r="R48" i="34"/>
  <c r="R47" i="34"/>
  <c r="AD46" i="35"/>
  <c r="Z46" i="34" s="1"/>
  <c r="R45" i="34"/>
  <c r="N45" i="35"/>
  <c r="J45" i="34" s="1"/>
  <c r="N44" i="35"/>
  <c r="J44" i="34" s="1"/>
  <c r="T39" i="33"/>
  <c r="T37" i="33"/>
  <c r="R34" i="34"/>
  <c r="J28" i="35"/>
  <c r="F28" i="34" s="1"/>
  <c r="AP145" i="35"/>
  <c r="P145" i="33" s="1"/>
  <c r="Z140" i="35"/>
  <c r="K140" i="33" s="1"/>
  <c r="AT139" i="35"/>
  <c r="AL139" i="34" s="1"/>
  <c r="AT138" i="35"/>
  <c r="BP138" i="10" s="1"/>
  <c r="AT137" i="35"/>
  <c r="CM137" i="10" s="1"/>
  <c r="AD137" i="35"/>
  <c r="Z137" i="34" s="1"/>
  <c r="N137" i="35"/>
  <c r="J137" i="34" s="1"/>
  <c r="AP129" i="35"/>
  <c r="AD129" i="9" s="1"/>
  <c r="Z129" i="35"/>
  <c r="V129" i="34" s="1"/>
  <c r="AT127" i="35"/>
  <c r="AL127" i="34" s="1"/>
  <c r="AD112" i="35"/>
  <c r="Z112" i="34" s="1"/>
  <c r="AT109" i="35"/>
  <c r="BP109" i="10" s="1"/>
  <c r="AP98" i="35"/>
  <c r="BL98" i="10" s="1"/>
  <c r="AT97" i="35"/>
  <c r="CM97" i="10" s="1"/>
  <c r="AD87" i="35"/>
  <c r="Z87" i="34" s="1"/>
  <c r="N81" i="35"/>
  <c r="J81" i="34" s="1"/>
  <c r="J76" i="35"/>
  <c r="F76" i="34" s="1"/>
  <c r="AT71" i="35"/>
  <c r="BP71" i="10" s="1"/>
  <c r="Z58" i="35"/>
  <c r="V58" i="34" s="1"/>
  <c r="AD50" i="35"/>
  <c r="Z50" i="34" s="1"/>
  <c r="AP49" i="35"/>
  <c r="BL49" i="10" s="1"/>
  <c r="J49" i="35"/>
  <c r="F49" i="34" s="1"/>
  <c r="Z48" i="35"/>
  <c r="K48" i="33" s="1"/>
  <c r="AP45" i="35"/>
  <c r="AD45" i="9" s="1"/>
  <c r="N40" i="35"/>
  <c r="J40" i="34" s="1"/>
  <c r="N39" i="35"/>
  <c r="Z37" i="35"/>
  <c r="K37" i="33" s="1"/>
  <c r="Z28" i="35"/>
  <c r="K28" i="33" s="1"/>
  <c r="N28" i="35"/>
  <c r="J28" i="34" s="1"/>
  <c r="AP10" i="35"/>
  <c r="BL10" i="10" s="1"/>
  <c r="AP5" i="35"/>
  <c r="AD5" i="9" s="1"/>
  <c r="AD5" i="35"/>
  <c r="Z5" i="34" s="1"/>
  <c r="N143" i="35"/>
  <c r="J143" i="34" s="1"/>
  <c r="Z139" i="35"/>
  <c r="K139" i="33" s="1"/>
  <c r="AP131" i="35"/>
  <c r="AH131" i="34" s="1"/>
  <c r="J128" i="35"/>
  <c r="F128" i="33" s="1"/>
  <c r="AP121" i="35"/>
  <c r="BL121" i="10" s="1"/>
  <c r="AP88" i="35"/>
  <c r="AD88" i="9" s="1"/>
  <c r="AP76" i="35"/>
  <c r="BL76" i="10" s="1"/>
  <c r="Z19" i="35"/>
  <c r="K19" i="33" s="1"/>
  <c r="AP4" i="35"/>
  <c r="BL4" i="10" s="1"/>
  <c r="AP138" i="35"/>
  <c r="BL138" i="10" s="1"/>
  <c r="Z128" i="35"/>
  <c r="K128" i="33" s="1"/>
  <c r="N119" i="35"/>
  <c r="N103" i="35"/>
  <c r="J103" i="34" s="1"/>
  <c r="AP97" i="35"/>
  <c r="AD97" i="9" s="1"/>
  <c r="AD84" i="35"/>
  <c r="Z84" i="34" s="1"/>
  <c r="N83" i="35"/>
  <c r="J83" i="34" s="1"/>
  <c r="AP71" i="35"/>
  <c r="AD71" i="9" s="1"/>
  <c r="AD71" i="35"/>
  <c r="Z71" i="34" s="1"/>
  <c r="N70" i="35"/>
  <c r="J70" i="34" s="1"/>
  <c r="AT69" i="35"/>
  <c r="AL69" i="34" s="1"/>
  <c r="AT45" i="35"/>
  <c r="AL45" i="34" s="1"/>
  <c r="AD34" i="35"/>
  <c r="Z34" i="34" s="1"/>
  <c r="J34" i="35"/>
  <c r="F34" i="33" s="1"/>
  <c r="AT21" i="35"/>
  <c r="BP21" i="10" s="1"/>
  <c r="AP18" i="35"/>
  <c r="BL18" i="10" s="1"/>
  <c r="N18" i="35"/>
  <c r="J18" i="34" s="1"/>
  <c r="Z17" i="35"/>
  <c r="V17" i="34" s="1"/>
  <c r="Z14" i="35"/>
  <c r="K14" i="33" s="1"/>
  <c r="N5" i="35"/>
  <c r="J5" i="34" s="1"/>
  <c r="AT146" i="35"/>
  <c r="AT145" i="35"/>
  <c r="AL145" i="34" s="1"/>
  <c r="AD145" i="35"/>
  <c r="Z145" i="34" s="1"/>
  <c r="N145" i="35"/>
  <c r="J145" i="34" s="1"/>
  <c r="AD139" i="35"/>
  <c r="Z139" i="34" s="1"/>
  <c r="J138" i="35"/>
  <c r="F138" i="34" s="1"/>
  <c r="AT129" i="35"/>
  <c r="AD129" i="35"/>
  <c r="Z129" i="34" s="1"/>
  <c r="N129" i="35"/>
  <c r="J129" i="34" s="1"/>
  <c r="AP128" i="35"/>
  <c r="AH128" i="34" s="1"/>
  <c r="AP93" i="35"/>
  <c r="BL93" i="10" s="1"/>
  <c r="Z85" i="35"/>
  <c r="K85" i="33" s="1"/>
  <c r="AT84" i="35"/>
  <c r="AL84" i="34" s="1"/>
  <c r="N25" i="35"/>
  <c r="J25" i="34" s="1"/>
  <c r="N13" i="35"/>
  <c r="J13" i="34" s="1"/>
  <c r="Z8" i="35"/>
  <c r="K8" i="33" s="1"/>
  <c r="Z130" i="35"/>
  <c r="V130" i="34" s="1"/>
  <c r="N130" i="35"/>
  <c r="J130" i="34" s="1"/>
  <c r="AT121" i="35"/>
  <c r="CM121" i="10" s="1"/>
  <c r="N116" i="35"/>
  <c r="J116" i="34" s="1"/>
  <c r="AD108" i="35"/>
  <c r="Z108" i="34" s="1"/>
  <c r="AD94" i="35"/>
  <c r="Z94" i="34" s="1"/>
  <c r="AD82" i="35"/>
  <c r="Z82" i="34" s="1"/>
  <c r="AT76" i="35"/>
  <c r="Z50" i="35"/>
  <c r="K50" i="33" s="1"/>
  <c r="AT49" i="35"/>
  <c r="BP49" i="10" s="1"/>
  <c r="AP137" i="35"/>
  <c r="BL137" i="10" s="1"/>
  <c r="Z137" i="35"/>
  <c r="V137" i="34" s="1"/>
  <c r="AD96" i="35"/>
  <c r="Z96" i="34" s="1"/>
  <c r="Z94" i="35"/>
  <c r="V94" i="34" s="1"/>
  <c r="AT93" i="35"/>
  <c r="BP93" i="10" s="1"/>
  <c r="AD77" i="35"/>
  <c r="Z77" i="34" s="1"/>
  <c r="AT70" i="35"/>
  <c r="BP70" i="10" s="1"/>
  <c r="AP66" i="35"/>
  <c r="AD66" i="9" s="1"/>
  <c r="AT63" i="35"/>
  <c r="CM63" i="10" s="1"/>
  <c r="Z55" i="35"/>
  <c r="K55" i="33" s="1"/>
  <c r="N54" i="35"/>
  <c r="J35" i="35"/>
  <c r="F35" i="34" s="1"/>
  <c r="Z34" i="35"/>
  <c r="V34" i="34" s="1"/>
  <c r="AP30" i="35"/>
  <c r="AH30" i="34" s="1"/>
  <c r="AT12" i="35"/>
  <c r="BP12" i="10" s="1"/>
  <c r="AD9" i="35"/>
  <c r="Z9" i="34" s="1"/>
  <c r="AP140" i="35"/>
  <c r="P140" i="33" s="1"/>
  <c r="AP139" i="35"/>
  <c r="AD139" i="9" s="1"/>
  <c r="AD118" i="35"/>
  <c r="Z118" i="34" s="1"/>
  <c r="AD107" i="35"/>
  <c r="Z107" i="34" s="1"/>
  <c r="Z104" i="35"/>
  <c r="V104" i="34" s="1"/>
  <c r="AT98" i="35"/>
  <c r="AW97" i="35"/>
  <c r="Q97" i="35"/>
  <c r="AT96" i="35"/>
  <c r="AD85" i="35"/>
  <c r="Z85" i="34" s="1"/>
  <c r="N85" i="35"/>
  <c r="J85" i="34" s="1"/>
  <c r="Z61" i="35"/>
  <c r="V61" i="34" s="1"/>
  <c r="N37" i="35"/>
  <c r="J37" i="34" s="1"/>
  <c r="AP33" i="35"/>
  <c r="AD33" i="9" s="1"/>
  <c r="AD28" i="35"/>
  <c r="Z28" i="34" s="1"/>
  <c r="Z23" i="35"/>
  <c r="K23" i="33" s="1"/>
  <c r="N21" i="35"/>
  <c r="J21" i="34" s="1"/>
  <c r="AP20" i="35"/>
  <c r="AD20" i="9" s="1"/>
  <c r="N11" i="35"/>
  <c r="J11" i="34" s="1"/>
  <c r="F127" i="33"/>
  <c r="F127" i="34"/>
  <c r="BL144" i="10"/>
  <c r="F144" i="33"/>
  <c r="F144" i="34"/>
  <c r="AD131" i="35"/>
  <c r="R131" i="34"/>
  <c r="AT106" i="35"/>
  <c r="T106" i="33"/>
  <c r="AT103" i="35"/>
  <c r="T103" i="33"/>
  <c r="AD101" i="9"/>
  <c r="BL101" i="10"/>
  <c r="P101" i="33"/>
  <c r="AH101" i="34"/>
  <c r="F95" i="33"/>
  <c r="F95" i="34"/>
  <c r="F93" i="33"/>
  <c r="AD92" i="35"/>
  <c r="Z92" i="34" s="1"/>
  <c r="R92" i="34"/>
  <c r="AP89" i="35"/>
  <c r="T89" i="33"/>
  <c r="T79" i="33"/>
  <c r="AT79" i="35"/>
  <c r="R76" i="34"/>
  <c r="AD76" i="35"/>
  <c r="T60" i="33"/>
  <c r="AP60" i="35"/>
  <c r="Z144" i="35"/>
  <c r="AP141" i="35"/>
  <c r="T141" i="33"/>
  <c r="Z141" i="35"/>
  <c r="R141" i="34"/>
  <c r="J139" i="35"/>
  <c r="K135" i="33"/>
  <c r="V135" i="34"/>
  <c r="Z131" i="35"/>
  <c r="AD125" i="35"/>
  <c r="Z125" i="34" s="1"/>
  <c r="R125" i="34"/>
  <c r="AT123" i="35"/>
  <c r="T123" i="33"/>
  <c r="N118" i="35"/>
  <c r="AD114" i="35"/>
  <c r="Z114" i="34" s="1"/>
  <c r="R114" i="34"/>
  <c r="Z111" i="35"/>
  <c r="R111" i="34"/>
  <c r="J107" i="35"/>
  <c r="AT102" i="35"/>
  <c r="AP95" i="35"/>
  <c r="AT91" i="35"/>
  <c r="N91" i="35"/>
  <c r="J91" i="34" s="1"/>
  <c r="F89" i="33"/>
  <c r="F89" i="34"/>
  <c r="N88" i="35"/>
  <c r="J88" i="34" s="1"/>
  <c r="T86" i="33"/>
  <c r="AP86" i="35"/>
  <c r="AT85" i="35"/>
  <c r="AP81" i="35"/>
  <c r="T81" i="33"/>
  <c r="T77" i="33"/>
  <c r="AP77" i="35"/>
  <c r="Z77" i="35"/>
  <c r="Z76" i="35"/>
  <c r="AT75" i="35"/>
  <c r="T75" i="33"/>
  <c r="Z64" i="35"/>
  <c r="R64" i="34"/>
  <c r="J64" i="35"/>
  <c r="N64" i="35"/>
  <c r="T44" i="33"/>
  <c r="AT44" i="35"/>
  <c r="AD35" i="35"/>
  <c r="Z35" i="34" s="1"/>
  <c r="R35" i="34"/>
  <c r="R6" i="34"/>
  <c r="AD6" i="35"/>
  <c r="Z6" i="34" s="1"/>
  <c r="AD138" i="35"/>
  <c r="N135" i="35"/>
  <c r="J135" i="34" s="1"/>
  <c r="AP132" i="35"/>
  <c r="AT130" i="35"/>
  <c r="Z123" i="35"/>
  <c r="J123" i="35"/>
  <c r="N112" i="35"/>
  <c r="J112" i="34" s="1"/>
  <c r="AT107" i="35"/>
  <c r="T107" i="33"/>
  <c r="AD99" i="35"/>
  <c r="Z99" i="34" s="1"/>
  <c r="N99" i="35"/>
  <c r="J99" i="34" s="1"/>
  <c r="F98" i="33"/>
  <c r="F98" i="34"/>
  <c r="N93" i="35"/>
  <c r="J93" i="34" s="1"/>
  <c r="AT92" i="35"/>
  <c r="T92" i="33"/>
  <c r="AD91" i="35"/>
  <c r="Z91" i="34" s="1"/>
  <c r="AC91" i="34" s="1"/>
  <c r="R86" i="34"/>
  <c r="AD86" i="35"/>
  <c r="AD83" i="35"/>
  <c r="Z83" i="34" s="1"/>
  <c r="AT77" i="35"/>
  <c r="AT56" i="35"/>
  <c r="T56" i="33"/>
  <c r="AP56" i="35"/>
  <c r="J49" i="34"/>
  <c r="AP146" i="35"/>
  <c r="AP135" i="35"/>
  <c r="AD135" i="35"/>
  <c r="Z135" i="34" s="1"/>
  <c r="N133" i="35"/>
  <c r="J133" i="34" s="1"/>
  <c r="Z132" i="35"/>
  <c r="AP126" i="35"/>
  <c r="J121" i="35"/>
  <c r="AD120" i="35"/>
  <c r="Z120" i="34" s="1"/>
  <c r="AT119" i="35"/>
  <c r="T119" i="33"/>
  <c r="AP118" i="35"/>
  <c r="Z116" i="35"/>
  <c r="AP115" i="35"/>
  <c r="T115" i="33"/>
  <c r="Z115" i="35"/>
  <c r="AP114" i="35"/>
  <c r="AP113" i="35"/>
  <c r="AT110" i="35"/>
  <c r="AP109" i="35"/>
  <c r="Z108" i="35"/>
  <c r="Z107" i="35"/>
  <c r="AD102" i="35"/>
  <c r="Z102" i="34" s="1"/>
  <c r="AT100" i="35"/>
  <c r="T100" i="33"/>
  <c r="AT87" i="35"/>
  <c r="T87" i="33"/>
  <c r="AP84" i="35"/>
  <c r="T78" i="33"/>
  <c r="AP78" i="35"/>
  <c r="AT78" i="35"/>
  <c r="T62" i="33"/>
  <c r="AP62" i="35"/>
  <c r="T48" i="33"/>
  <c r="AP48" i="35"/>
  <c r="AT48" i="35"/>
  <c r="AD39" i="9"/>
  <c r="BL39" i="10"/>
  <c r="P39" i="33"/>
  <c r="AH39" i="34"/>
  <c r="T35" i="33"/>
  <c r="AT35" i="35"/>
  <c r="AD146" i="35"/>
  <c r="K143" i="33"/>
  <c r="V143" i="34"/>
  <c r="Z138" i="35"/>
  <c r="AP130" i="35"/>
  <c r="AT128" i="35"/>
  <c r="AD128" i="35"/>
  <c r="Z128" i="34" s="1"/>
  <c r="Z119" i="35"/>
  <c r="R119" i="34"/>
  <c r="Z118" i="35"/>
  <c r="AD113" i="35"/>
  <c r="Z113" i="34" s="1"/>
  <c r="R113" i="34"/>
  <c r="Z109" i="35"/>
  <c r="AP102" i="35"/>
  <c r="F97" i="33"/>
  <c r="F97" i="34"/>
  <c r="AT95" i="35"/>
  <c r="AT72" i="35"/>
  <c r="T72" i="33"/>
  <c r="AP72" i="35"/>
  <c r="R70" i="34"/>
  <c r="Z70" i="35"/>
  <c r="AD64" i="35"/>
  <c r="F60" i="33"/>
  <c r="F60" i="34"/>
  <c r="Z56" i="35"/>
  <c r="R56" i="34"/>
  <c r="R40" i="34"/>
  <c r="Z40" i="35"/>
  <c r="R16" i="34"/>
  <c r="AD16" i="35"/>
  <c r="Z16" i="34" s="1"/>
  <c r="T13" i="33"/>
  <c r="AP13" i="35"/>
  <c r="R144" i="34"/>
  <c r="AT144" i="35"/>
  <c r="AP143" i="35"/>
  <c r="AP136" i="35"/>
  <c r="Z136" i="35"/>
  <c r="J136" i="35"/>
  <c r="AT135" i="35"/>
  <c r="AD130" i="35"/>
  <c r="N127" i="35"/>
  <c r="J127" i="34" s="1"/>
  <c r="AT126" i="35"/>
  <c r="AT124" i="35"/>
  <c r="AW124" i="35" s="1"/>
  <c r="AP116" i="35"/>
  <c r="T116" i="33"/>
  <c r="AD106" i="35"/>
  <c r="Z106" i="34" s="1"/>
  <c r="AP103" i="35"/>
  <c r="AD103" i="35"/>
  <c r="Z103" i="34" s="1"/>
  <c r="AT101" i="35"/>
  <c r="AD101" i="35"/>
  <c r="Z101" i="34" s="1"/>
  <c r="R101" i="34"/>
  <c r="J101" i="35"/>
  <c r="Z98" i="35"/>
  <c r="R98" i="34"/>
  <c r="Z97" i="35"/>
  <c r="R97" i="34"/>
  <c r="AP96" i="35"/>
  <c r="Z96" i="35"/>
  <c r="AD95" i="35"/>
  <c r="Z95" i="34" s="1"/>
  <c r="AT88" i="35"/>
  <c r="Z87" i="35"/>
  <c r="R78" i="34"/>
  <c r="AD78" i="35"/>
  <c r="Z78" i="34" s="1"/>
  <c r="T70" i="33"/>
  <c r="AP70" i="35"/>
  <c r="R66" i="34"/>
  <c r="AD66" i="35"/>
  <c r="Z66" i="34" s="1"/>
  <c r="AP40" i="35"/>
  <c r="AT14" i="35"/>
  <c r="T14" i="33"/>
  <c r="R10" i="34"/>
  <c r="Z10" i="35"/>
  <c r="Z146" i="35"/>
  <c r="AT141" i="35"/>
  <c r="AD141" i="35"/>
  <c r="Z141" i="34" s="1"/>
  <c r="N141" i="35"/>
  <c r="J141" i="34" s="1"/>
  <c r="Z133" i="35"/>
  <c r="R133" i="34"/>
  <c r="AT131" i="35"/>
  <c r="T131" i="33"/>
  <c r="AP127" i="35"/>
  <c r="AD127" i="35"/>
  <c r="Z127" i="34" s="1"/>
  <c r="AP123" i="35"/>
  <c r="AD123" i="35"/>
  <c r="Z123" i="34" s="1"/>
  <c r="AT118" i="35"/>
  <c r="AT114" i="35"/>
  <c r="Z112" i="35"/>
  <c r="AD111" i="35"/>
  <c r="Z111" i="34" s="1"/>
  <c r="N110" i="35"/>
  <c r="J110" i="34" s="1"/>
  <c r="N109" i="35"/>
  <c r="J109" i="34" s="1"/>
  <c r="AT104" i="35"/>
  <c r="T104" i="33"/>
  <c r="Z103" i="35"/>
  <c r="Z102" i="35"/>
  <c r="N102" i="35"/>
  <c r="J102" i="34" s="1"/>
  <c r="AP94" i="35"/>
  <c r="T94" i="33"/>
  <c r="AT90" i="35"/>
  <c r="AT86" i="35"/>
  <c r="AP85" i="35"/>
  <c r="R74" i="34"/>
  <c r="AD74" i="35"/>
  <c r="Z74" i="34" s="1"/>
  <c r="AT73" i="35"/>
  <c r="T73" i="33"/>
  <c r="R73" i="34"/>
  <c r="AD73" i="35"/>
  <c r="J71" i="35"/>
  <c r="N71" i="35"/>
  <c r="T52" i="33"/>
  <c r="AT52" i="35"/>
  <c r="J46" i="35"/>
  <c r="N46" i="35"/>
  <c r="AT31" i="35"/>
  <c r="T31" i="33"/>
  <c r="CM143" i="10"/>
  <c r="BP143" i="10"/>
  <c r="AL143" i="34"/>
  <c r="AP133" i="35"/>
  <c r="T133" i="33"/>
  <c r="AP124" i="35"/>
  <c r="AD122" i="35"/>
  <c r="Z122" i="34" s="1"/>
  <c r="R122" i="34"/>
  <c r="N115" i="35"/>
  <c r="J115" i="34" s="1"/>
  <c r="K91" i="33"/>
  <c r="V91" i="34"/>
  <c r="AT74" i="35"/>
  <c r="T74" i="33"/>
  <c r="AT67" i="35"/>
  <c r="T67" i="33"/>
  <c r="Z33" i="35"/>
  <c r="R33" i="34"/>
  <c r="AD29" i="35"/>
  <c r="Z29" i="34" s="1"/>
  <c r="R29" i="34"/>
  <c r="AP28" i="35"/>
  <c r="T28" i="33"/>
  <c r="AD27" i="9"/>
  <c r="BL27" i="10"/>
  <c r="P27" i="33"/>
  <c r="AH27" i="34"/>
  <c r="AP19" i="35"/>
  <c r="T19" i="33"/>
  <c r="BL16" i="10"/>
  <c r="P16" i="33"/>
  <c r="AH16" i="34"/>
  <c r="AD16" i="9"/>
  <c r="AT62" i="35"/>
  <c r="AT60" i="35"/>
  <c r="Z51" i="35"/>
  <c r="R51" i="34"/>
  <c r="Z46" i="35"/>
  <c r="R46" i="34"/>
  <c r="K41" i="33"/>
  <c r="V41" i="34"/>
  <c r="AT40" i="35"/>
  <c r="AT39" i="35"/>
  <c r="AP35" i="35"/>
  <c r="N30" i="35"/>
  <c r="J30" i="34" s="1"/>
  <c r="AD26" i="35"/>
  <c r="Z26" i="34" s="1"/>
  <c r="Z25" i="35"/>
  <c r="J24" i="35"/>
  <c r="AT23" i="35"/>
  <c r="AD22" i="35"/>
  <c r="Z22" i="34" s="1"/>
  <c r="R22" i="34"/>
  <c r="AP17" i="35"/>
  <c r="AP14" i="35"/>
  <c r="AT13" i="35"/>
  <c r="AT11" i="35"/>
  <c r="AD10" i="35"/>
  <c r="Z10" i="34" s="1"/>
  <c r="Z6" i="35"/>
  <c r="Z5" i="35"/>
  <c r="AD4" i="35"/>
  <c r="AP79" i="35"/>
  <c r="AD79" i="35"/>
  <c r="R79" i="34"/>
  <c r="N68" i="35"/>
  <c r="J68" i="34" s="1"/>
  <c r="N63" i="35"/>
  <c r="AD62" i="35"/>
  <c r="N62" i="35"/>
  <c r="AD61" i="35"/>
  <c r="Z61" i="34" s="1"/>
  <c r="Z57" i="35"/>
  <c r="AT55" i="35"/>
  <c r="AP54" i="35"/>
  <c r="T54" i="33"/>
  <c r="Z54" i="35"/>
  <c r="R54" i="34"/>
  <c r="AT53" i="35"/>
  <c r="N53" i="35"/>
  <c r="J53" i="34" s="1"/>
  <c r="AP46" i="35"/>
  <c r="T46" i="33"/>
  <c r="AT43" i="35"/>
  <c r="T43" i="33"/>
  <c r="AD43" i="35"/>
  <c r="Z43" i="34" s="1"/>
  <c r="AP41" i="35"/>
  <c r="T41" i="33"/>
  <c r="N41" i="35"/>
  <c r="AT29" i="35"/>
  <c r="T29" i="33"/>
  <c r="AD18" i="35"/>
  <c r="Z18" i="34" s="1"/>
  <c r="AD12" i="35"/>
  <c r="AT10" i="35"/>
  <c r="AT8" i="35"/>
  <c r="AD8" i="35"/>
  <c r="Z8" i="34" s="1"/>
  <c r="AT83" i="35"/>
  <c r="N77" i="35"/>
  <c r="J77" i="34" s="1"/>
  <c r="Z69" i="35"/>
  <c r="R69" i="34"/>
  <c r="N69" i="35"/>
  <c r="J69" i="34" s="1"/>
  <c r="AT61" i="35"/>
  <c r="AT57" i="35"/>
  <c r="AP55" i="35"/>
  <c r="AT50" i="35"/>
  <c r="AP43" i="35"/>
  <c r="AP37" i="35"/>
  <c r="AD37" i="35"/>
  <c r="Z37" i="34" s="1"/>
  <c r="AT32" i="35"/>
  <c r="T32" i="33"/>
  <c r="Z32" i="35"/>
  <c r="BP27" i="10"/>
  <c r="CM27" i="10"/>
  <c r="AL27" i="34"/>
  <c r="AD25" i="9"/>
  <c r="BL25" i="10"/>
  <c r="P25" i="33"/>
  <c r="AH25" i="34"/>
  <c r="Z21" i="35"/>
  <c r="AT15" i="35"/>
  <c r="AP11" i="35"/>
  <c r="Z4" i="35"/>
  <c r="Z84" i="35"/>
  <c r="J84" i="35"/>
  <c r="AT82" i="35"/>
  <c r="J79" i="35"/>
  <c r="AP47" i="35"/>
  <c r="Z47" i="35"/>
  <c r="Z45" i="35"/>
  <c r="AD41" i="35"/>
  <c r="R41" i="34"/>
  <c r="AD31" i="35"/>
  <c r="Z31" i="34" s="1"/>
  <c r="N27" i="35"/>
  <c r="J27" i="34" s="1"/>
  <c r="AT26" i="35"/>
  <c r="T26" i="33"/>
  <c r="AD25" i="35"/>
  <c r="Z25" i="34" s="1"/>
  <c r="AT22" i="35"/>
  <c r="T22" i="33"/>
  <c r="AD19" i="35"/>
  <c r="Z19" i="34" s="1"/>
  <c r="AT16" i="35"/>
  <c r="AP12" i="35"/>
  <c r="N12" i="35"/>
  <c r="AP6" i="35"/>
  <c r="T6" i="33"/>
  <c r="N4" i="35"/>
  <c r="AP53" i="35"/>
  <c r="AD49" i="35"/>
  <c r="R49" i="34"/>
  <c r="K12" i="33"/>
  <c r="V12" i="34"/>
  <c r="AD70" i="35"/>
  <c r="Z70" i="34" s="1"/>
  <c r="Z62" i="35"/>
  <c r="Z60" i="35"/>
  <c r="R60" i="34"/>
  <c r="J45" i="35"/>
  <c r="AP44" i="35"/>
  <c r="AD44" i="35"/>
  <c r="Z44" i="34" s="1"/>
  <c r="R44" i="34"/>
  <c r="AD40" i="35"/>
  <c r="Z40" i="34" s="1"/>
  <c r="AD38" i="35"/>
  <c r="Z38" i="34" s="1"/>
  <c r="Z16" i="35"/>
  <c r="AP15" i="35"/>
  <c r="AT9" i="35"/>
  <c r="AI10" i="9"/>
  <c r="I10" i="7"/>
  <c r="B10" i="32" s="1"/>
  <c r="BB133" i="32"/>
  <c r="BA131" i="32"/>
  <c r="BB114" i="32"/>
  <c r="BA111" i="32"/>
  <c r="BK111" i="32" s="1"/>
  <c r="BA102" i="32"/>
  <c r="BA100" i="32"/>
  <c r="BA83" i="32"/>
  <c r="BI83" i="32" s="1"/>
  <c r="BA74" i="32"/>
  <c r="BA60" i="32"/>
  <c r="BB9" i="32"/>
  <c r="BA9" i="32"/>
  <c r="AI80" i="9"/>
  <c r="I80" i="7"/>
  <c r="B80" i="32" s="1"/>
  <c r="CG98" i="9"/>
  <c r="CJ98" i="9" s="1"/>
  <c r="AI82" i="9"/>
  <c r="AN82" i="9" s="1"/>
  <c r="O82" i="7"/>
  <c r="CG91" i="9"/>
  <c r="CD91" i="9" s="1"/>
  <c r="BA121" i="32"/>
  <c r="BA116" i="32"/>
  <c r="BB113" i="32"/>
  <c r="AM111" i="32"/>
  <c r="BK111" i="9" s="1"/>
  <c r="BB106" i="32"/>
  <c r="BA104" i="32"/>
  <c r="BA99" i="32"/>
  <c r="BA91" i="32"/>
  <c r="BI91" i="32" s="1"/>
  <c r="BA76" i="32"/>
  <c r="BA69" i="32"/>
  <c r="BA67" i="32"/>
  <c r="BB12" i="32"/>
  <c r="BM119" i="9"/>
  <c r="BY119" i="9"/>
  <c r="BZ119" i="9" s="1"/>
  <c r="CG119" i="9"/>
  <c r="CD119" i="9" s="1"/>
  <c r="BM116" i="9"/>
  <c r="BY116" i="9"/>
  <c r="BZ116" i="9" s="1"/>
  <c r="CG116" i="9"/>
  <c r="CH116" i="9" s="1"/>
  <c r="BY90" i="9"/>
  <c r="CA90" i="9" s="1"/>
  <c r="BN48" i="9"/>
  <c r="AM48" i="32"/>
  <c r="BY131" i="9"/>
  <c r="BW131" i="9" s="1"/>
  <c r="BM110" i="9"/>
  <c r="BY110" i="9"/>
  <c r="BV110" i="9" s="1"/>
  <c r="CG110" i="9"/>
  <c r="CF110" i="9" s="1"/>
  <c r="BB145" i="32"/>
  <c r="BA141" i="32"/>
  <c r="BL141" i="32" s="1"/>
  <c r="BB140" i="32"/>
  <c r="BA129" i="32"/>
  <c r="BA82" i="32"/>
  <c r="BA59" i="32"/>
  <c r="BB57" i="32"/>
  <c r="BN35" i="9"/>
  <c r="AM35" i="32"/>
  <c r="BB98" i="32"/>
  <c r="BB96" i="32"/>
  <c r="BA90" i="32"/>
  <c r="BB88" i="32"/>
  <c r="BA73" i="32"/>
  <c r="BA66" i="32"/>
  <c r="BM144" i="9"/>
  <c r="BY144" i="9"/>
  <c r="BV144" i="9" s="1"/>
  <c r="CG144" i="9"/>
  <c r="CD144" i="9" s="1"/>
  <c r="BB127" i="7"/>
  <c r="I127" i="32" s="1"/>
  <c r="BH127" i="7"/>
  <c r="CT127" i="10" s="1"/>
  <c r="BM68" i="9"/>
  <c r="BY68" i="9"/>
  <c r="BV68" i="9" s="1"/>
  <c r="CG68" i="9"/>
  <c r="CI68" i="9" s="1"/>
  <c r="BM64" i="9"/>
  <c r="BY64" i="9"/>
  <c r="BZ64" i="9" s="1"/>
  <c r="CG64" i="9"/>
  <c r="CH64" i="9" s="1"/>
  <c r="AI16" i="9"/>
  <c r="O16" i="7"/>
  <c r="BA34" i="32"/>
  <c r="BB34" i="32"/>
  <c r="BB142" i="32"/>
  <c r="BB137" i="32"/>
  <c r="BB134" i="32"/>
  <c r="BA61" i="32"/>
  <c r="BB25" i="32"/>
  <c r="BA25" i="32"/>
  <c r="AI96" i="9"/>
  <c r="O96" i="7"/>
  <c r="AI39" i="9"/>
  <c r="O39" i="7"/>
  <c r="U39" i="7" s="1"/>
  <c r="BY26" i="9"/>
  <c r="BX26" i="9" s="1"/>
  <c r="BN5" i="9"/>
  <c r="AM5" i="32"/>
  <c r="BY136" i="9"/>
  <c r="BV136" i="9" s="1"/>
  <c r="CG136" i="9"/>
  <c r="CJ136" i="9" s="1"/>
  <c r="BB132" i="32"/>
  <c r="BB125" i="32"/>
  <c r="BM125" i="32" s="1"/>
  <c r="BA58" i="32"/>
  <c r="BA42" i="32"/>
  <c r="BB42" i="32"/>
  <c r="AM9" i="32"/>
  <c r="BY96" i="9"/>
  <c r="CB96" i="9" s="1"/>
  <c r="CG96" i="9"/>
  <c r="CI96" i="9" s="1"/>
  <c r="BM96" i="9"/>
  <c r="BY75" i="9"/>
  <c r="BV75" i="9" s="1"/>
  <c r="CG75" i="9"/>
  <c r="CE75" i="9" s="1"/>
  <c r="BM75" i="9"/>
  <c r="CG73" i="9"/>
  <c r="CJ73" i="9" s="1"/>
  <c r="BM73" i="9"/>
  <c r="BY73" i="9"/>
  <c r="BX73" i="9" s="1"/>
  <c r="BM39" i="9"/>
  <c r="BY39" i="9"/>
  <c r="BX39" i="9" s="1"/>
  <c r="CG39" i="9"/>
  <c r="CI39" i="9" s="1"/>
  <c r="AM39" i="32"/>
  <c r="BM27" i="9"/>
  <c r="BY27" i="9"/>
  <c r="CB27" i="9" s="1"/>
  <c r="AM27" i="32"/>
  <c r="CG27" i="9"/>
  <c r="CE27" i="9" s="1"/>
  <c r="BN26" i="9"/>
  <c r="AM26" i="32"/>
  <c r="BN23" i="9"/>
  <c r="AM23" i="32"/>
  <c r="BY22" i="9"/>
  <c r="BZ22" i="9" s="1"/>
  <c r="CG22" i="9"/>
  <c r="CF22" i="9" s="1"/>
  <c r="BM22" i="9"/>
  <c r="CG20" i="9"/>
  <c r="CD20" i="9" s="1"/>
  <c r="BM20" i="9"/>
  <c r="BY20" i="9"/>
  <c r="BX20" i="9" s="1"/>
  <c r="AM20" i="32"/>
  <c r="BN19" i="9"/>
  <c r="AM19" i="32"/>
  <c r="BK19" i="9" s="1"/>
  <c r="BM136" i="9"/>
  <c r="BA50" i="32"/>
  <c r="BA46" i="32"/>
  <c r="BL46" i="32" s="1"/>
  <c r="CX136" i="7"/>
  <c r="W136" i="32" s="1"/>
  <c r="BB134" i="9"/>
  <c r="I121" i="7"/>
  <c r="B121" i="32" s="1"/>
  <c r="CG112" i="9"/>
  <c r="CF112" i="9" s="1"/>
  <c r="BM112" i="9"/>
  <c r="BY112" i="9"/>
  <c r="CA112" i="9" s="1"/>
  <c r="BH101" i="9"/>
  <c r="BH99" i="9"/>
  <c r="BH98" i="9"/>
  <c r="CG94" i="9"/>
  <c r="CI94" i="9" s="1"/>
  <c r="BM94" i="9"/>
  <c r="BY94" i="9"/>
  <c r="BW94" i="9" s="1"/>
  <c r="BM85" i="9"/>
  <c r="BY85" i="9"/>
  <c r="BV85" i="9" s="1"/>
  <c r="CG85" i="9"/>
  <c r="CJ85" i="9" s="1"/>
  <c r="BM82" i="9"/>
  <c r="BY82" i="9"/>
  <c r="CA82" i="9" s="1"/>
  <c r="CG82" i="9"/>
  <c r="CJ82" i="9" s="1"/>
  <c r="BM80" i="9"/>
  <c r="BY80" i="9"/>
  <c r="BZ80" i="9" s="1"/>
  <c r="CG80" i="9"/>
  <c r="CF80" i="9" s="1"/>
  <c r="I79" i="7"/>
  <c r="B79" i="32" s="1"/>
  <c r="CX74" i="7"/>
  <c r="W74" i="32" s="1"/>
  <c r="BB73" i="7"/>
  <c r="I73" i="32" s="1"/>
  <c r="BM65" i="9"/>
  <c r="BY65" i="9"/>
  <c r="BZ65" i="9" s="1"/>
  <c r="CG65" i="9"/>
  <c r="CJ65" i="9" s="1"/>
  <c r="O65" i="7"/>
  <c r="AI65" i="9"/>
  <c r="BY59" i="9"/>
  <c r="CA59" i="9" s="1"/>
  <c r="CG59" i="9"/>
  <c r="CE59" i="9" s="1"/>
  <c r="BM59" i="9"/>
  <c r="DD54" i="7"/>
  <c r="BP47" i="9"/>
  <c r="BY46" i="9"/>
  <c r="BW46" i="9" s="1"/>
  <c r="CG46" i="9"/>
  <c r="CD46" i="9" s="1"/>
  <c r="BM42" i="9"/>
  <c r="BY42" i="9"/>
  <c r="CA42" i="9" s="1"/>
  <c r="CG42" i="9"/>
  <c r="CJ42" i="9" s="1"/>
  <c r="BM31" i="9"/>
  <c r="BY31" i="9"/>
  <c r="BX31" i="9" s="1"/>
  <c r="CG31" i="9"/>
  <c r="CJ31" i="9" s="1"/>
  <c r="CG30" i="9"/>
  <c r="CJ30" i="9" s="1"/>
  <c r="BM30" i="9"/>
  <c r="BY30" i="9"/>
  <c r="BW30" i="9" s="1"/>
  <c r="BB20" i="7"/>
  <c r="I20" i="32" s="1"/>
  <c r="BY17" i="9"/>
  <c r="BW17" i="9" s="1"/>
  <c r="CG17" i="9"/>
  <c r="CI17" i="9" s="1"/>
  <c r="BM17" i="9"/>
  <c r="BM16" i="9"/>
  <c r="BY16" i="9"/>
  <c r="CA16" i="9" s="1"/>
  <c r="CG16" i="9"/>
  <c r="CD16" i="9" s="1"/>
  <c r="BY10" i="9"/>
  <c r="BX10" i="9" s="1"/>
  <c r="CG10" i="9"/>
  <c r="CD10" i="9" s="1"/>
  <c r="BY146" i="9"/>
  <c r="BW146" i="9" s="1"/>
  <c r="BM145" i="9"/>
  <c r="BY143" i="9"/>
  <c r="CB143" i="9" s="1"/>
  <c r="CG138" i="9"/>
  <c r="CF138" i="9" s="1"/>
  <c r="BY137" i="9"/>
  <c r="BX137" i="9" s="1"/>
  <c r="BY134" i="9"/>
  <c r="CA134" i="9" s="1"/>
  <c r="CG129" i="9"/>
  <c r="CE129" i="9" s="1"/>
  <c r="BM128" i="9"/>
  <c r="CG123" i="9"/>
  <c r="CD123" i="9" s="1"/>
  <c r="BH138" i="9"/>
  <c r="DD124" i="7"/>
  <c r="I124" i="7"/>
  <c r="B124" i="32" s="1"/>
  <c r="CF123" i="7"/>
  <c r="BM122" i="9"/>
  <c r="BY122" i="9"/>
  <c r="BW122" i="9" s="1"/>
  <c r="CG122" i="9"/>
  <c r="CF122" i="9" s="1"/>
  <c r="DD116" i="7"/>
  <c r="CF116" i="7"/>
  <c r="BH114" i="9"/>
  <c r="BH113" i="9"/>
  <c r="CF112" i="7"/>
  <c r="DD110" i="7"/>
  <c r="BP109" i="9"/>
  <c r="BM101" i="9"/>
  <c r="BY101" i="9"/>
  <c r="BV101" i="9" s="1"/>
  <c r="BB100" i="9"/>
  <c r="BM99" i="9"/>
  <c r="BY99" i="9"/>
  <c r="CB99" i="9" s="1"/>
  <c r="CG99" i="9"/>
  <c r="CD99" i="9" s="1"/>
  <c r="BM98" i="9"/>
  <c r="BY98" i="9"/>
  <c r="CA98" i="9" s="1"/>
  <c r="BZ96" i="7"/>
  <c r="P96" i="32" s="1"/>
  <c r="BM91" i="9"/>
  <c r="BY91" i="9"/>
  <c r="BW91" i="9" s="1"/>
  <c r="CX90" i="7"/>
  <c r="W90" i="32" s="1"/>
  <c r="BM86" i="9"/>
  <c r="BY86" i="9"/>
  <c r="BZ86" i="9" s="1"/>
  <c r="CG86" i="9"/>
  <c r="CE86" i="9" s="1"/>
  <c r="CX85" i="7"/>
  <c r="W85" i="32" s="1"/>
  <c r="BH85" i="7"/>
  <c r="CN85" i="10" s="1"/>
  <c r="BQ78" i="9"/>
  <c r="BB77" i="9"/>
  <c r="I72" i="7"/>
  <c r="B72" i="32" s="1"/>
  <c r="AI72" i="9"/>
  <c r="BB67" i="9"/>
  <c r="BH66" i="9"/>
  <c r="BB65" i="7"/>
  <c r="I65" i="32" s="1"/>
  <c r="DD64" i="7"/>
  <c r="BH60" i="9"/>
  <c r="CF59" i="7"/>
  <c r="BY49" i="9"/>
  <c r="BW49" i="9" s="1"/>
  <c r="CG49" i="9"/>
  <c r="CI49" i="9" s="1"/>
  <c r="BH46" i="7"/>
  <c r="CN46" i="10" s="1"/>
  <c r="BH44" i="9"/>
  <c r="BH43" i="9"/>
  <c r="DD41" i="7"/>
  <c r="BM40" i="9"/>
  <c r="BY40" i="9"/>
  <c r="CB40" i="9" s="1"/>
  <c r="CG40" i="9"/>
  <c r="CF40" i="9" s="1"/>
  <c r="O40" i="7"/>
  <c r="CF39" i="7"/>
  <c r="BY38" i="9"/>
  <c r="BZ38" i="9" s="1"/>
  <c r="CG38" i="9"/>
  <c r="CF38" i="9" s="1"/>
  <c r="BM38" i="9"/>
  <c r="I31" i="7"/>
  <c r="B31" i="32" s="1"/>
  <c r="CX26" i="7"/>
  <c r="W26" i="32" s="1"/>
  <c r="DD22" i="7"/>
  <c r="CF17" i="7"/>
  <c r="BB14" i="9"/>
  <c r="BM13" i="9"/>
  <c r="BY13" i="9"/>
  <c r="BV13" i="9" s="1"/>
  <c r="CG13" i="9"/>
  <c r="CE13" i="9" s="1"/>
  <c r="BB13" i="9"/>
  <c r="BH11" i="9"/>
  <c r="BB10" i="7"/>
  <c r="I10" i="32" s="1"/>
  <c r="I6" i="7"/>
  <c r="B6" i="32" s="1"/>
  <c r="BB4" i="9"/>
  <c r="CG141" i="9"/>
  <c r="CI141" i="9" s="1"/>
  <c r="BM140" i="9"/>
  <c r="CG135" i="9"/>
  <c r="CD135" i="9" s="1"/>
  <c r="CG132" i="9"/>
  <c r="CH132" i="9" s="1"/>
  <c r="BM131" i="9"/>
  <c r="BY129" i="9"/>
  <c r="BZ129" i="9" s="1"/>
  <c r="CG126" i="9"/>
  <c r="CE126" i="9" s="1"/>
  <c r="BM125" i="9"/>
  <c r="BY123" i="9"/>
  <c r="BX123" i="9" s="1"/>
  <c r="BM121" i="9"/>
  <c r="BY121" i="9"/>
  <c r="BZ121" i="9" s="1"/>
  <c r="CG121" i="9"/>
  <c r="CE121" i="9" s="1"/>
  <c r="BY117" i="9"/>
  <c r="BZ117" i="9" s="1"/>
  <c r="CG117" i="9"/>
  <c r="CI117" i="9" s="1"/>
  <c r="BM117" i="9"/>
  <c r="BY114" i="9"/>
  <c r="BW114" i="9" s="1"/>
  <c r="CG114" i="9"/>
  <c r="CF114" i="9" s="1"/>
  <c r="BM113" i="9"/>
  <c r="BY113" i="9"/>
  <c r="CA113" i="9" s="1"/>
  <c r="CG113" i="9"/>
  <c r="CD113" i="9" s="1"/>
  <c r="BM108" i="9"/>
  <c r="BY108" i="9"/>
  <c r="CB108" i="9" s="1"/>
  <c r="CG108" i="9"/>
  <c r="CD108" i="9" s="1"/>
  <c r="CG106" i="9"/>
  <c r="CJ106" i="9" s="1"/>
  <c r="BM106" i="9"/>
  <c r="BY103" i="9"/>
  <c r="BX103" i="9" s="1"/>
  <c r="CG103" i="9"/>
  <c r="CJ103" i="9" s="1"/>
  <c r="BM103" i="9"/>
  <c r="BY100" i="9"/>
  <c r="BV100" i="9" s="1"/>
  <c r="CG100" i="9"/>
  <c r="CD100" i="9" s="1"/>
  <c r="BM100" i="9"/>
  <c r="BM95" i="9"/>
  <c r="BY95" i="9"/>
  <c r="BX95" i="9" s="1"/>
  <c r="CG95" i="9"/>
  <c r="CJ95" i="9" s="1"/>
  <c r="BY87" i="9"/>
  <c r="BX87" i="9" s="1"/>
  <c r="CG87" i="9"/>
  <c r="CJ87" i="9" s="1"/>
  <c r="BM87" i="9"/>
  <c r="BM71" i="9"/>
  <c r="BY71" i="9"/>
  <c r="CB71" i="9" s="1"/>
  <c r="CG71" i="9"/>
  <c r="CH71" i="9" s="1"/>
  <c r="CG66" i="9"/>
  <c r="CI66" i="9" s="1"/>
  <c r="BM66" i="9"/>
  <c r="BM60" i="9"/>
  <c r="BY60" i="9"/>
  <c r="BV60" i="9" s="1"/>
  <c r="CG60" i="9"/>
  <c r="CD60" i="9" s="1"/>
  <c r="BM57" i="9"/>
  <c r="BY57" i="9"/>
  <c r="BW57" i="9" s="1"/>
  <c r="CG44" i="9"/>
  <c r="CD44" i="9" s="1"/>
  <c r="BM44" i="9"/>
  <c r="BM43" i="9"/>
  <c r="BY43" i="9"/>
  <c r="CB43" i="9" s="1"/>
  <c r="CG43" i="9"/>
  <c r="CE43" i="9" s="1"/>
  <c r="O37" i="7"/>
  <c r="AI37" i="9"/>
  <c r="BM36" i="9"/>
  <c r="BY36" i="9"/>
  <c r="BZ36" i="9" s="1"/>
  <c r="I34" i="7"/>
  <c r="B34" i="32" s="1"/>
  <c r="AI34" i="9"/>
  <c r="O25" i="7"/>
  <c r="AI25" i="9"/>
  <c r="AM13" i="32"/>
  <c r="BN13" i="9"/>
  <c r="BY11" i="9"/>
  <c r="CB11" i="9" s="1"/>
  <c r="CG11" i="9"/>
  <c r="CD11" i="9" s="1"/>
  <c r="BM11" i="9"/>
  <c r="I8" i="7"/>
  <c r="B8" i="32" s="1"/>
  <c r="AI8" i="9"/>
  <c r="O7" i="7"/>
  <c r="AI7" i="9"/>
  <c r="BY141" i="9"/>
  <c r="BZ141" i="9" s="1"/>
  <c r="BY138" i="9"/>
  <c r="BW138" i="9" s="1"/>
  <c r="BM137" i="9"/>
  <c r="BY135" i="9"/>
  <c r="BW135" i="9" s="1"/>
  <c r="BM134" i="9"/>
  <c r="BY132" i="9"/>
  <c r="BZ132" i="9" s="1"/>
  <c r="BY126" i="9"/>
  <c r="CA126" i="9" s="1"/>
  <c r="BM49" i="9"/>
  <c r="BB49" i="32"/>
  <c r="BA37" i="32"/>
  <c r="BL37" i="32" s="1"/>
  <c r="BB21" i="32"/>
  <c r="BB20" i="32"/>
  <c r="BA13" i="32"/>
  <c r="BA8" i="32"/>
  <c r="BA6" i="32"/>
  <c r="BA5" i="32"/>
  <c r="BH146" i="9"/>
  <c r="O139" i="7"/>
  <c r="BH132" i="9"/>
  <c r="I128" i="7"/>
  <c r="B128" i="32" s="1"/>
  <c r="BH124" i="9"/>
  <c r="BB121" i="7"/>
  <c r="I121" i="32" s="1"/>
  <c r="O108" i="7"/>
  <c r="I106" i="7"/>
  <c r="B106" i="32" s="1"/>
  <c r="BM105" i="9"/>
  <c r="BY105" i="9"/>
  <c r="BV105" i="9" s="1"/>
  <c r="CG105" i="9"/>
  <c r="CI105" i="9" s="1"/>
  <c r="BM102" i="9"/>
  <c r="BY102" i="9"/>
  <c r="BW102" i="9" s="1"/>
  <c r="CG102" i="9"/>
  <c r="CF102" i="9" s="1"/>
  <c r="I102" i="7"/>
  <c r="B102" i="32" s="1"/>
  <c r="I100" i="7"/>
  <c r="B100" i="32" s="1"/>
  <c r="BB97" i="9"/>
  <c r="BM92" i="9"/>
  <c r="BY92" i="9"/>
  <c r="BV92" i="9" s="1"/>
  <c r="CG92" i="9"/>
  <c r="CD92" i="9" s="1"/>
  <c r="BB87" i="7"/>
  <c r="I87" i="32" s="1"/>
  <c r="CF86" i="7"/>
  <c r="CG81" i="9"/>
  <c r="CI81" i="9" s="1"/>
  <c r="BM81" i="9"/>
  <c r="BM79" i="9"/>
  <c r="BY79" i="9"/>
  <c r="BX79" i="9" s="1"/>
  <c r="CG79" i="9"/>
  <c r="CI79" i="9" s="1"/>
  <c r="BY78" i="9"/>
  <c r="BZ78" i="9" s="1"/>
  <c r="CG78" i="9"/>
  <c r="CF78" i="9" s="1"/>
  <c r="BM78" i="9"/>
  <c r="BM77" i="9"/>
  <c r="BY77" i="9"/>
  <c r="CB77" i="9" s="1"/>
  <c r="CG77" i="9"/>
  <c r="CE77" i="9" s="1"/>
  <c r="I77" i="7"/>
  <c r="B77" i="32" s="1"/>
  <c r="BH76" i="9"/>
  <c r="BM72" i="9"/>
  <c r="BY72" i="9"/>
  <c r="BZ72" i="9" s="1"/>
  <c r="CG72" i="9"/>
  <c r="CH72" i="9" s="1"/>
  <c r="BM70" i="9"/>
  <c r="BY70" i="9"/>
  <c r="BZ70" i="9" s="1"/>
  <c r="BM61" i="9"/>
  <c r="BY61" i="9"/>
  <c r="BX61" i="9" s="1"/>
  <c r="CG61" i="9"/>
  <c r="CH61" i="9" s="1"/>
  <c r="CG50" i="9"/>
  <c r="CJ50" i="9" s="1"/>
  <c r="BM50" i="9"/>
  <c r="CG47" i="9"/>
  <c r="CI47" i="9" s="1"/>
  <c r="BM47" i="9"/>
  <c r="I47" i="7"/>
  <c r="B47" i="32" s="1"/>
  <c r="BZ40" i="7"/>
  <c r="P40" i="32" s="1"/>
  <c r="CF37" i="7"/>
  <c r="BM37" i="9"/>
  <c r="BY37" i="9"/>
  <c r="BV37" i="9" s="1"/>
  <c r="CG37" i="9"/>
  <c r="CE37" i="9" s="1"/>
  <c r="BM24" i="9"/>
  <c r="BY24" i="9"/>
  <c r="CA24" i="9" s="1"/>
  <c r="CG24" i="9"/>
  <c r="CF24" i="9" s="1"/>
  <c r="DD15" i="7"/>
  <c r="BM15" i="9"/>
  <c r="BY15" i="9"/>
  <c r="BZ15" i="9" s="1"/>
  <c r="DD13" i="7"/>
  <c r="BM12" i="9"/>
  <c r="BY12" i="9"/>
  <c r="BV12" i="9" s="1"/>
  <c r="CX10" i="7"/>
  <c r="W10" i="32" s="1"/>
  <c r="CG8" i="9"/>
  <c r="CE8" i="9" s="1"/>
  <c r="BM8" i="9"/>
  <c r="BM6" i="9"/>
  <c r="BY6" i="9"/>
  <c r="BZ6" i="9" s="1"/>
  <c r="CG6" i="9"/>
  <c r="CF6" i="9" s="1"/>
  <c r="O6" i="7"/>
  <c r="CG139" i="9"/>
  <c r="CH139" i="9" s="1"/>
  <c r="CG130" i="9"/>
  <c r="CF130" i="9" s="1"/>
  <c r="CG127" i="9"/>
  <c r="CF127" i="9" s="1"/>
  <c r="CG124" i="9"/>
  <c r="CH124" i="9" s="1"/>
  <c r="BY106" i="9"/>
  <c r="BV106" i="9" s="1"/>
  <c r="CG57" i="9"/>
  <c r="CI57" i="9" s="1"/>
  <c r="BY47" i="9"/>
  <c r="BX47" i="9" s="1"/>
  <c r="CG12" i="9"/>
  <c r="CD12" i="9" s="1"/>
  <c r="CX145" i="7"/>
  <c r="W145" i="32" s="1"/>
  <c r="BZ138" i="7"/>
  <c r="P138" i="32" s="1"/>
  <c r="BH135" i="9"/>
  <c r="DD131" i="7"/>
  <c r="BH130" i="9"/>
  <c r="BB125" i="7"/>
  <c r="I125" i="32" s="1"/>
  <c r="BZ121" i="7"/>
  <c r="P121" i="32" s="1"/>
  <c r="CF120" i="7"/>
  <c r="BY120" i="9"/>
  <c r="BV120" i="9" s="1"/>
  <c r="CG120" i="9"/>
  <c r="CH120" i="9" s="1"/>
  <c r="BM120" i="9"/>
  <c r="I118" i="7"/>
  <c r="B118" i="32" s="1"/>
  <c r="AI118" i="9"/>
  <c r="BB116" i="9"/>
  <c r="CG109" i="9"/>
  <c r="CE109" i="9" s="1"/>
  <c r="BM109" i="9"/>
  <c r="BH107" i="9"/>
  <c r="CF106" i="7"/>
  <c r="O105" i="7"/>
  <c r="BM104" i="9"/>
  <c r="BY104" i="9"/>
  <c r="CA104" i="9" s="1"/>
  <c r="CG104" i="9"/>
  <c r="CI104" i="9" s="1"/>
  <c r="BH101" i="7"/>
  <c r="CN101" i="10" s="1"/>
  <c r="DD98" i="7"/>
  <c r="DJ98" i="7" s="1"/>
  <c r="BY93" i="9"/>
  <c r="BV93" i="9" s="1"/>
  <c r="CG93" i="9"/>
  <c r="CI93" i="9" s="1"/>
  <c r="BM93" i="9"/>
  <c r="BQ90" i="9"/>
  <c r="BH89" i="9"/>
  <c r="BZ87" i="7"/>
  <c r="P87" i="32" s="1"/>
  <c r="BM76" i="9"/>
  <c r="BY76" i="9"/>
  <c r="BW76" i="9" s="1"/>
  <c r="CF72" i="7"/>
  <c r="CL72" i="7" s="1"/>
  <c r="BZ70" i="7"/>
  <c r="P70" i="32" s="1"/>
  <c r="BB70" i="7"/>
  <c r="I70" i="32" s="1"/>
  <c r="BM67" i="9"/>
  <c r="BY67" i="9"/>
  <c r="BV67" i="9" s="1"/>
  <c r="CG67" i="9"/>
  <c r="CD67" i="9" s="1"/>
  <c r="BY62" i="9"/>
  <c r="BW62" i="9" s="1"/>
  <c r="CG62" i="9"/>
  <c r="CI62" i="9" s="1"/>
  <c r="O62" i="7"/>
  <c r="AI62" i="9"/>
  <c r="BB61" i="7"/>
  <c r="I61" i="32" s="1"/>
  <c r="BY56" i="9"/>
  <c r="BV56" i="9" s="1"/>
  <c r="CG56" i="9"/>
  <c r="CH56" i="9" s="1"/>
  <c r="BM56" i="9"/>
  <c r="BM55" i="9"/>
  <c r="BY55" i="9"/>
  <c r="BZ55" i="9" s="1"/>
  <c r="CG55" i="9"/>
  <c r="CH55" i="9" s="1"/>
  <c r="CG53" i="9"/>
  <c r="CI53" i="9" s="1"/>
  <c r="BM53" i="9"/>
  <c r="BY52" i="9"/>
  <c r="BV52" i="9" s="1"/>
  <c r="CG52" i="9"/>
  <c r="CD52" i="9" s="1"/>
  <c r="BH50" i="7"/>
  <c r="CN50" i="10" s="1"/>
  <c r="BB47" i="7"/>
  <c r="I47" i="32" s="1"/>
  <c r="BH45" i="9"/>
  <c r="DD40" i="7"/>
  <c r="CX37" i="7"/>
  <c r="W37" i="32" s="1"/>
  <c r="BB37" i="7"/>
  <c r="I37" i="32" s="1"/>
  <c r="BM34" i="9"/>
  <c r="BY34" i="9"/>
  <c r="CA34" i="9" s="1"/>
  <c r="CG34" i="9"/>
  <c r="CJ34" i="9" s="1"/>
  <c r="BH33" i="9"/>
  <c r="BY32" i="9"/>
  <c r="BX32" i="9" s="1"/>
  <c r="CG32" i="9"/>
  <c r="CH32" i="9" s="1"/>
  <c r="BM28" i="9"/>
  <c r="BY28" i="9"/>
  <c r="BX28" i="9" s="1"/>
  <c r="CG28" i="9"/>
  <c r="CF28" i="9" s="1"/>
  <c r="BM25" i="9"/>
  <c r="BY25" i="9"/>
  <c r="CB25" i="9" s="1"/>
  <c r="CG25" i="9"/>
  <c r="CD25" i="9" s="1"/>
  <c r="BM21" i="9"/>
  <c r="BY21" i="9"/>
  <c r="BV21" i="9" s="1"/>
  <c r="CG21" i="9"/>
  <c r="CE21" i="9" s="1"/>
  <c r="I19" i="7"/>
  <c r="B19" i="32" s="1"/>
  <c r="CF15" i="7"/>
  <c r="BY14" i="9"/>
  <c r="CA14" i="9" s="1"/>
  <c r="CG14" i="9"/>
  <c r="CF14" i="9" s="1"/>
  <c r="BM14" i="9"/>
  <c r="BB12" i="7"/>
  <c r="I12" i="32" s="1"/>
  <c r="I9" i="7"/>
  <c r="B9" i="32" s="1"/>
  <c r="AI9" i="9"/>
  <c r="BM7" i="9"/>
  <c r="BY7" i="9"/>
  <c r="BX7" i="9" s="1"/>
  <c r="CG7" i="9"/>
  <c r="CH7" i="9" s="1"/>
  <c r="BQ5" i="9"/>
  <c r="BM4" i="9"/>
  <c r="BY4" i="9"/>
  <c r="BV4" i="9" s="1"/>
  <c r="CG4" i="9"/>
  <c r="CD4" i="9" s="1"/>
  <c r="CG145" i="9"/>
  <c r="CD145" i="9" s="1"/>
  <c r="CG142" i="9"/>
  <c r="CJ142" i="9" s="1"/>
  <c r="BM141" i="9"/>
  <c r="BY139" i="9"/>
  <c r="CA139" i="9" s="1"/>
  <c r="CG133" i="9"/>
  <c r="CI133" i="9" s="1"/>
  <c r="BY130" i="9"/>
  <c r="BW130" i="9" s="1"/>
  <c r="BY124" i="9"/>
  <c r="BZ124" i="9" s="1"/>
  <c r="CG70" i="9"/>
  <c r="CH70" i="9" s="1"/>
  <c r="BM46" i="9"/>
  <c r="BM32" i="9"/>
  <c r="BB140" i="9"/>
  <c r="BH129" i="9"/>
  <c r="BH118" i="9"/>
  <c r="BM115" i="9"/>
  <c r="BY115" i="9"/>
  <c r="BX115" i="9" s="1"/>
  <c r="BB112" i="9"/>
  <c r="BM107" i="9"/>
  <c r="BY107" i="9"/>
  <c r="CB107" i="9" s="1"/>
  <c r="CG107" i="9"/>
  <c r="CJ107" i="9" s="1"/>
  <c r="BM89" i="9"/>
  <c r="BY89" i="9"/>
  <c r="BW89" i="9" s="1"/>
  <c r="CG89" i="9"/>
  <c r="CI89" i="9" s="1"/>
  <c r="BB85" i="9"/>
  <c r="BM84" i="9"/>
  <c r="BY84" i="9"/>
  <c r="BV84" i="9" s="1"/>
  <c r="BM74" i="9"/>
  <c r="BY74" i="9"/>
  <c r="CB74" i="9" s="1"/>
  <c r="CG74" i="9"/>
  <c r="CD74" i="9" s="1"/>
  <c r="BB73" i="9"/>
  <c r="BY69" i="9"/>
  <c r="BX69" i="9" s="1"/>
  <c r="CG69" i="9"/>
  <c r="CF69" i="9" s="1"/>
  <c r="BM69" i="9"/>
  <c r="BM58" i="9"/>
  <c r="BY58" i="9"/>
  <c r="CA58" i="9" s="1"/>
  <c r="CG58" i="9"/>
  <c r="CJ58" i="9" s="1"/>
  <c r="BM54" i="9"/>
  <c r="BY54" i="9"/>
  <c r="BW54" i="9" s="1"/>
  <c r="CG54" i="9"/>
  <c r="CF54" i="9" s="1"/>
  <c r="BM51" i="9"/>
  <c r="BY51" i="9"/>
  <c r="CB51" i="9" s="1"/>
  <c r="CG51" i="9"/>
  <c r="CD51" i="9" s="1"/>
  <c r="BM45" i="9"/>
  <c r="BY45" i="9"/>
  <c r="BV45" i="9" s="1"/>
  <c r="CG45" i="9"/>
  <c r="CE45" i="9" s="1"/>
  <c r="CG33" i="9"/>
  <c r="CI33" i="9" s="1"/>
  <c r="BM33" i="9"/>
  <c r="BH29" i="9"/>
  <c r="BM18" i="9"/>
  <c r="BY18" i="9"/>
  <c r="CA18" i="9" s="1"/>
  <c r="CG18" i="9"/>
  <c r="CJ18" i="9" s="1"/>
  <c r="BB18" i="9"/>
  <c r="BH9" i="9"/>
  <c r="AM4" i="32"/>
  <c r="BN4" i="9"/>
  <c r="CG128" i="9"/>
  <c r="CF128" i="9" s="1"/>
  <c r="CG101" i="9"/>
  <c r="CJ101" i="9" s="1"/>
  <c r="BY44" i="9"/>
  <c r="BX44" i="9" s="1"/>
  <c r="BM10" i="9"/>
  <c r="BB50" i="32"/>
  <c r="BB33" i="32"/>
  <c r="BM33" i="32" s="1"/>
  <c r="BA27" i="32"/>
  <c r="BA10" i="32"/>
  <c r="BK10" i="32" s="1"/>
  <c r="BA4" i="32"/>
  <c r="CF146" i="7"/>
  <c r="BB143" i="7"/>
  <c r="I143" i="32" s="1"/>
  <c r="BH139" i="7"/>
  <c r="CT139" i="10" s="1"/>
  <c r="BH135" i="7"/>
  <c r="CN135" i="10" s="1"/>
  <c r="CF132" i="7"/>
  <c r="CX125" i="7"/>
  <c r="W125" i="32" s="1"/>
  <c r="CF124" i="7"/>
  <c r="BM118" i="9"/>
  <c r="BY118" i="9"/>
  <c r="CA118" i="9" s="1"/>
  <c r="CG118" i="9"/>
  <c r="CH118" i="9" s="1"/>
  <c r="BH116" i="9"/>
  <c r="BB115" i="7"/>
  <c r="I115" i="32" s="1"/>
  <c r="BY111" i="9"/>
  <c r="CB111" i="9" s="1"/>
  <c r="CG111" i="9"/>
  <c r="CE111" i="9" s="1"/>
  <c r="I105" i="7"/>
  <c r="B105" i="32" s="1"/>
  <c r="BZ104" i="7"/>
  <c r="P104" i="32" s="1"/>
  <c r="CG97" i="9"/>
  <c r="CH97" i="9" s="1"/>
  <c r="BM97" i="9"/>
  <c r="BY97" i="9"/>
  <c r="BV97" i="9" s="1"/>
  <c r="O91" i="7"/>
  <c r="CG90" i="9"/>
  <c r="CE90" i="9" s="1"/>
  <c r="BM90" i="9"/>
  <c r="BM88" i="9"/>
  <c r="BY88" i="9"/>
  <c r="CA88" i="9" s="1"/>
  <c r="CG88" i="9"/>
  <c r="CH88" i="9" s="1"/>
  <c r="BP86" i="9"/>
  <c r="BH84" i="7"/>
  <c r="CN84" i="10" s="1"/>
  <c r="BY83" i="9"/>
  <c r="CB83" i="9" s="1"/>
  <c r="CG83" i="9"/>
  <c r="CD83" i="9" s="1"/>
  <c r="O80" i="7"/>
  <c r="BH75" i="9"/>
  <c r="CF68" i="7"/>
  <c r="CF67" i="7"/>
  <c r="BY63" i="9"/>
  <c r="BZ63" i="9" s="1"/>
  <c r="CG63" i="9"/>
  <c r="CH63" i="9" s="1"/>
  <c r="BM63" i="9"/>
  <c r="CX55" i="7"/>
  <c r="W55" i="32" s="1"/>
  <c r="BZ55" i="7"/>
  <c r="P55" i="32" s="1"/>
  <c r="BZ53" i="7"/>
  <c r="P53" i="32" s="1"/>
  <c r="BB51" i="7"/>
  <c r="I51" i="32" s="1"/>
  <c r="BB49" i="9"/>
  <c r="BM48" i="9"/>
  <c r="BY48" i="9"/>
  <c r="CA48" i="9" s="1"/>
  <c r="CG48" i="9"/>
  <c r="CH48" i="9" s="1"/>
  <c r="O48" i="7"/>
  <c r="CX47" i="7"/>
  <c r="W47" i="32" s="1"/>
  <c r="BY41" i="9"/>
  <c r="BZ41" i="9" s="1"/>
  <c r="CG41" i="9"/>
  <c r="CI41" i="9" s="1"/>
  <c r="BM41" i="9"/>
  <c r="O41" i="7"/>
  <c r="BH39" i="9"/>
  <c r="BB39" i="9"/>
  <c r="BY35" i="9"/>
  <c r="CB35" i="9" s="1"/>
  <c r="CG35" i="9"/>
  <c r="CE35" i="9" s="1"/>
  <c r="I32" i="7"/>
  <c r="B32" i="32" s="1"/>
  <c r="BY29" i="9"/>
  <c r="BV29" i="9" s="1"/>
  <c r="CG29" i="9"/>
  <c r="CE29" i="9" s="1"/>
  <c r="I28" i="7"/>
  <c r="B28" i="32" s="1"/>
  <c r="CG26" i="9"/>
  <c r="CJ26" i="9" s="1"/>
  <c r="BM26" i="9"/>
  <c r="CF25" i="7"/>
  <c r="CG23" i="9"/>
  <c r="CE23" i="9" s="1"/>
  <c r="BM23" i="9"/>
  <c r="BY23" i="9"/>
  <c r="BX23" i="9" s="1"/>
  <c r="BZ21" i="7"/>
  <c r="P21" i="32" s="1"/>
  <c r="BM19" i="9"/>
  <c r="BY19" i="9"/>
  <c r="CB19" i="9" s="1"/>
  <c r="CG19" i="9"/>
  <c r="CE19" i="9" s="1"/>
  <c r="O19" i="7"/>
  <c r="BB10" i="9"/>
  <c r="BM9" i="9"/>
  <c r="BY9" i="9"/>
  <c r="BZ9" i="9" s="1"/>
  <c r="CG9" i="9"/>
  <c r="CJ9" i="9" s="1"/>
  <c r="BZ7" i="7"/>
  <c r="P7" i="32" s="1"/>
  <c r="CG5" i="9"/>
  <c r="CJ5" i="9" s="1"/>
  <c r="BM5" i="9"/>
  <c r="BM114" i="9"/>
  <c r="BY81" i="9"/>
  <c r="CB81" i="9" s="1"/>
  <c r="BY53" i="9"/>
  <c r="BV53" i="9" s="1"/>
  <c r="BY8" i="9"/>
  <c r="BZ8" i="9" s="1"/>
  <c r="AN11" i="32"/>
  <c r="BH71" i="9"/>
  <c r="AN71" i="32"/>
  <c r="J52" i="7"/>
  <c r="C52" i="32" s="1"/>
  <c r="BB52" i="9"/>
  <c r="O52" i="7"/>
  <c r="BF142" i="32"/>
  <c r="BF131" i="32"/>
  <c r="BG126" i="32"/>
  <c r="BF124" i="32"/>
  <c r="BF110" i="32"/>
  <c r="BG102" i="32"/>
  <c r="BF99" i="32"/>
  <c r="BI99" i="32" s="1"/>
  <c r="AN66" i="32"/>
  <c r="BK66" i="9" s="1"/>
  <c r="BB99" i="7"/>
  <c r="I99" i="32" s="1"/>
  <c r="BI99" i="7"/>
  <c r="CO99" i="10" s="1"/>
  <c r="BZ94" i="7"/>
  <c r="P94" i="32" s="1"/>
  <c r="CF94" i="7"/>
  <c r="CL94" i="7" s="1"/>
  <c r="BH92" i="9"/>
  <c r="AN92" i="32"/>
  <c r="BB91" i="7"/>
  <c r="I91" i="32" s="1"/>
  <c r="BH91" i="7"/>
  <c r="CN91" i="10" s="1"/>
  <c r="BB86" i="7"/>
  <c r="I86" i="32" s="1"/>
  <c r="BI86" i="7"/>
  <c r="CO86" i="10" s="1"/>
  <c r="CA46" i="7"/>
  <c r="Q46" i="32" s="1"/>
  <c r="CF46" i="7"/>
  <c r="AN138" i="32"/>
  <c r="BB114" i="7"/>
  <c r="I114" i="32" s="1"/>
  <c r="BH114" i="7"/>
  <c r="CT114" i="10" s="1"/>
  <c r="BB106" i="7"/>
  <c r="I106" i="32" s="1"/>
  <c r="BH106" i="7"/>
  <c r="CT106" i="10" s="1"/>
  <c r="BZ98" i="7"/>
  <c r="P98" i="32" s="1"/>
  <c r="CF98" i="7"/>
  <c r="BB35" i="9"/>
  <c r="I35" i="7"/>
  <c r="B35" i="32" s="1"/>
  <c r="P35" i="7"/>
  <c r="I136" i="7"/>
  <c r="B136" i="32" s="1"/>
  <c r="O136" i="7"/>
  <c r="CF114" i="7"/>
  <c r="BZ114" i="7"/>
  <c r="P114" i="32" s="1"/>
  <c r="I110" i="7"/>
  <c r="B110" i="32" s="1"/>
  <c r="O110" i="7"/>
  <c r="CA100" i="7"/>
  <c r="Q100" i="32" s="1"/>
  <c r="BZ100" i="7"/>
  <c r="P100" i="32" s="1"/>
  <c r="BH81" i="7"/>
  <c r="CN81" i="10" s="1"/>
  <c r="BB81" i="7"/>
  <c r="I81" i="32" s="1"/>
  <c r="BH74" i="9"/>
  <c r="AN74" i="32"/>
  <c r="BG143" i="32"/>
  <c r="BG137" i="32"/>
  <c r="BG103" i="32"/>
  <c r="BF100" i="32"/>
  <c r="BB132" i="7"/>
  <c r="I132" i="32" s="1"/>
  <c r="BH132" i="7"/>
  <c r="CN132" i="10" s="1"/>
  <c r="CX81" i="7"/>
  <c r="W81" i="32" s="1"/>
  <c r="DD81" i="7"/>
  <c r="DJ81" i="7" s="1"/>
  <c r="BH35" i="9"/>
  <c r="AN35" i="32"/>
  <c r="AN113" i="32"/>
  <c r="BF94" i="32"/>
  <c r="BH69" i="7"/>
  <c r="CN69" i="10" s="1"/>
  <c r="BB69" i="7"/>
  <c r="I69" i="32" s="1"/>
  <c r="BH20" i="9"/>
  <c r="AN20" i="32"/>
  <c r="BF138" i="32"/>
  <c r="BI138" i="32" s="1"/>
  <c r="BG136" i="32"/>
  <c r="BZ95" i="7"/>
  <c r="P95" i="32" s="1"/>
  <c r="CA95" i="7"/>
  <c r="Q95" i="32" s="1"/>
  <c r="CF95" i="7"/>
  <c r="CG95" i="7"/>
  <c r="BH90" i="7"/>
  <c r="CT90" i="10" s="1"/>
  <c r="BB90" i="7"/>
  <c r="I90" i="32" s="1"/>
  <c r="BK125" i="9"/>
  <c r="BG124" i="32"/>
  <c r="BG92" i="32"/>
  <c r="BF57" i="32"/>
  <c r="BG57" i="32"/>
  <c r="DE115" i="7"/>
  <c r="DK115" i="7" s="1"/>
  <c r="CX115" i="7"/>
  <c r="W115" i="32" s="1"/>
  <c r="BZ90" i="7"/>
  <c r="P90" i="32" s="1"/>
  <c r="CF90" i="7"/>
  <c r="BZ85" i="7"/>
  <c r="P85" i="32" s="1"/>
  <c r="CF85" i="7"/>
  <c r="CG85" i="7"/>
  <c r="BF85" i="32"/>
  <c r="BF79" i="32"/>
  <c r="BF66" i="32"/>
  <c r="BF62" i="32"/>
  <c r="BG53" i="32"/>
  <c r="BG41" i="32"/>
  <c r="BM41" i="32" s="1"/>
  <c r="BB146" i="9"/>
  <c r="BQ141" i="9"/>
  <c r="AN136" i="32"/>
  <c r="BH134" i="7"/>
  <c r="CN134" i="10" s="1"/>
  <c r="DE124" i="7"/>
  <c r="CG124" i="7"/>
  <c r="BQ123" i="9"/>
  <c r="DE116" i="7"/>
  <c r="AN110" i="32"/>
  <c r="BK110" i="9" s="1"/>
  <c r="CY106" i="7"/>
  <c r="X106" i="32" s="1"/>
  <c r="BB104" i="7"/>
  <c r="I104" i="32" s="1"/>
  <c r="BP103" i="9"/>
  <c r="BH91" i="9"/>
  <c r="BH90" i="9"/>
  <c r="BB88" i="9"/>
  <c r="CY87" i="7"/>
  <c r="X87" i="32" s="1"/>
  <c r="AN83" i="32"/>
  <c r="DD70" i="7"/>
  <c r="CF70" i="7"/>
  <c r="BB69" i="9"/>
  <c r="BT68" i="9"/>
  <c r="DD61" i="7"/>
  <c r="BZ60" i="7"/>
  <c r="P60" i="32" s="1"/>
  <c r="BQ54" i="9"/>
  <c r="BZ46" i="7"/>
  <c r="P46" i="32" s="1"/>
  <c r="BB46" i="7"/>
  <c r="I46" i="32" s="1"/>
  <c r="BP45" i="9"/>
  <c r="BI40" i="7"/>
  <c r="CO40" i="10" s="1"/>
  <c r="I39" i="7"/>
  <c r="B39" i="32" s="1"/>
  <c r="BH34" i="9"/>
  <c r="BP32" i="9"/>
  <c r="BZ9" i="7"/>
  <c r="P9" i="32" s="1"/>
  <c r="BF26" i="32"/>
  <c r="P137" i="7"/>
  <c r="CY131" i="7"/>
  <c r="X131" i="32" s="1"/>
  <c r="BH128" i="9"/>
  <c r="BH123" i="9"/>
  <c r="CY109" i="7"/>
  <c r="X109" i="32" s="1"/>
  <c r="BI106" i="7"/>
  <c r="CO106" i="10" s="1"/>
  <c r="BH105" i="9"/>
  <c r="DD99" i="7"/>
  <c r="DJ99" i="7" s="1"/>
  <c r="CG98" i="7"/>
  <c r="DD97" i="7"/>
  <c r="BC91" i="7"/>
  <c r="J91" i="32" s="1"/>
  <c r="DE90" i="7"/>
  <c r="CG90" i="7"/>
  <c r="BC86" i="7"/>
  <c r="J86" i="32" s="1"/>
  <c r="BB84" i="7"/>
  <c r="I84" i="32" s="1"/>
  <c r="DE82" i="7"/>
  <c r="P79" i="7"/>
  <c r="CA76" i="7"/>
  <c r="Q76" i="32" s="1"/>
  <c r="BC69" i="7"/>
  <c r="J69" i="32" s="1"/>
  <c r="O69" i="7"/>
  <c r="CF64" i="7"/>
  <c r="DD63" i="7"/>
  <c r="BH63" i="7"/>
  <c r="CG58" i="7"/>
  <c r="BH58" i="9"/>
  <c r="BH57" i="7"/>
  <c r="CT57" i="10" s="1"/>
  <c r="BC55" i="7"/>
  <c r="J55" i="32" s="1"/>
  <c r="BH54" i="9"/>
  <c r="BI53" i="7"/>
  <c r="CO53" i="10" s="1"/>
  <c r="BC50" i="7"/>
  <c r="J50" i="32" s="1"/>
  <c r="CG49" i="7"/>
  <c r="J45" i="7"/>
  <c r="C45" i="32" s="1"/>
  <c r="DE41" i="7"/>
  <c r="CY34" i="7"/>
  <c r="X34" i="32" s="1"/>
  <c r="CG34" i="7"/>
  <c r="DE26" i="7"/>
  <c r="CA26" i="7"/>
  <c r="Q26" i="32" s="1"/>
  <c r="BB8" i="9"/>
  <c r="CY5" i="7"/>
  <c r="X5" i="32" s="1"/>
  <c r="BB6" i="7"/>
  <c r="I6" i="32" s="1"/>
  <c r="BF61" i="32"/>
  <c r="BF58" i="32"/>
  <c r="BF34" i="32"/>
  <c r="BG30" i="32"/>
  <c r="BF25" i="32"/>
  <c r="BG16" i="32"/>
  <c r="BF8" i="32"/>
  <c r="BP134" i="9"/>
  <c r="BP133" i="9"/>
  <c r="CX131" i="7"/>
  <c r="W131" i="32" s="1"/>
  <c r="BC124" i="7"/>
  <c r="J124" i="32" s="1"/>
  <c r="BP122" i="9"/>
  <c r="DE120" i="7"/>
  <c r="CG120" i="7"/>
  <c r="BZ113" i="7"/>
  <c r="P113" i="32" s="1"/>
  <c r="BI113" i="7"/>
  <c r="CO113" i="10" s="1"/>
  <c r="BZ106" i="7"/>
  <c r="P106" i="32" s="1"/>
  <c r="I104" i="7"/>
  <c r="B104" i="32" s="1"/>
  <c r="O94" i="7"/>
  <c r="BH93" i="7"/>
  <c r="CN93" i="10" s="1"/>
  <c r="BH88" i="7"/>
  <c r="CT88" i="10" s="1"/>
  <c r="DD87" i="7"/>
  <c r="DJ87" i="7" s="1"/>
  <c r="CX86" i="7"/>
  <c r="W86" i="32" s="1"/>
  <c r="BH86" i="7"/>
  <c r="CN86" i="10" s="1"/>
  <c r="DD82" i="7"/>
  <c r="BH79" i="9"/>
  <c r="BZ76" i="7"/>
  <c r="P76" i="32" s="1"/>
  <c r="CA68" i="7"/>
  <c r="Q68" i="32" s="1"/>
  <c r="BQ68" i="9"/>
  <c r="CX64" i="7"/>
  <c r="W64" i="32" s="1"/>
  <c r="BH53" i="7"/>
  <c r="CN53" i="10" s="1"/>
  <c r="BB30" i="7"/>
  <c r="I30" i="32" s="1"/>
  <c r="BP10" i="9"/>
  <c r="BF9" i="32"/>
  <c r="BH143" i="9"/>
  <c r="BH139" i="9"/>
  <c r="BI120" i="7"/>
  <c r="CO120" i="10" s="1"/>
  <c r="BB119" i="9"/>
  <c r="BB117" i="7"/>
  <c r="I117" i="32" s="1"/>
  <c r="BH108" i="9"/>
  <c r="BH104" i="9"/>
  <c r="DE102" i="7"/>
  <c r="BH100" i="9"/>
  <c r="BH97" i="9"/>
  <c r="BH95" i="9"/>
  <c r="BH94" i="9"/>
  <c r="DD89" i="7"/>
  <c r="BB87" i="9"/>
  <c r="BH68" i="9"/>
  <c r="BZ56" i="7"/>
  <c r="P56" i="32" s="1"/>
  <c r="CY51" i="7"/>
  <c r="X51" i="32" s="1"/>
  <c r="BP41" i="9"/>
  <c r="P41" i="7"/>
  <c r="DE37" i="7"/>
  <c r="CY36" i="7"/>
  <c r="X36" i="32" s="1"/>
  <c r="CG33" i="7"/>
  <c r="BH16" i="9"/>
  <c r="BB7" i="9"/>
  <c r="BG78" i="32"/>
  <c r="BQ109" i="9"/>
  <c r="BB84" i="9"/>
  <c r="BQ57" i="9"/>
  <c r="BP34" i="9"/>
  <c r="BP4" i="9"/>
  <c r="BG62" i="32"/>
  <c r="BF22" i="32"/>
  <c r="BL22" i="32" s="1"/>
  <c r="BH145" i="7"/>
  <c r="CN145" i="10" s="1"/>
  <c r="BH144" i="9"/>
  <c r="I144" i="7"/>
  <c r="B144" i="32" s="1"/>
  <c r="P141" i="7"/>
  <c r="BI134" i="7"/>
  <c r="CO134" i="10" s="1"/>
  <c r="BH131" i="9"/>
  <c r="BH121" i="9"/>
  <c r="BH115" i="9"/>
  <c r="BH111" i="9"/>
  <c r="BH109" i="9"/>
  <c r="O100" i="7"/>
  <c r="U100" i="7" s="1"/>
  <c r="BC99" i="7"/>
  <c r="J99" i="32" s="1"/>
  <c r="BB93" i="9"/>
  <c r="BI87" i="7"/>
  <c r="CO87" i="10" s="1"/>
  <c r="BH84" i="9"/>
  <c r="BC80" i="7"/>
  <c r="J80" i="32" s="1"/>
  <c r="CA78" i="7"/>
  <c r="Q78" i="32" s="1"/>
  <c r="O77" i="7"/>
  <c r="BZ74" i="7"/>
  <c r="P74" i="32" s="1"/>
  <c r="BB74" i="7"/>
  <c r="I74" i="32" s="1"/>
  <c r="O73" i="7"/>
  <c r="BH72" i="7"/>
  <c r="CT72" i="10" s="1"/>
  <c r="DE68" i="7"/>
  <c r="CX67" i="7"/>
  <c r="W67" i="32" s="1"/>
  <c r="BH64" i="9"/>
  <c r="BH63" i="9"/>
  <c r="BC60" i="7"/>
  <c r="J60" i="32" s="1"/>
  <c r="BH57" i="9"/>
  <c r="CG46" i="7"/>
  <c r="DD43" i="7"/>
  <c r="BB42" i="9"/>
  <c r="DE39" i="7"/>
  <c r="DJ39" i="7" s="1"/>
  <c r="CG39" i="7"/>
  <c r="CX36" i="7"/>
  <c r="W36" i="32" s="1"/>
  <c r="BZ36" i="7"/>
  <c r="P36" i="32" s="1"/>
  <c r="BB36" i="7"/>
  <c r="I36" i="32" s="1"/>
  <c r="BI33" i="7"/>
  <c r="CO33" i="10" s="1"/>
  <c r="BH31" i="9"/>
  <c r="BB31" i="9"/>
  <c r="BH27" i="9"/>
  <c r="BB26" i="9"/>
  <c r="BH25" i="9"/>
  <c r="CX14" i="7"/>
  <c r="W14" i="32" s="1"/>
  <c r="BH13" i="9"/>
  <c r="BQ11" i="9"/>
  <c r="O11" i="7"/>
  <c r="BC10" i="7"/>
  <c r="J10" i="32" s="1"/>
  <c r="O10" i="7"/>
  <c r="BZ8" i="7"/>
  <c r="P8" i="32" s="1"/>
  <c r="BH7" i="9"/>
  <c r="BH6" i="9"/>
  <c r="O103" i="7"/>
  <c r="BB103" i="9"/>
  <c r="BF140" i="32"/>
  <c r="BF133" i="32"/>
  <c r="BF129" i="32"/>
  <c r="BL129" i="32" s="1"/>
  <c r="BF112" i="32"/>
  <c r="BJ112" i="32" s="1"/>
  <c r="BG101" i="32"/>
  <c r="BG74" i="32"/>
  <c r="BF69" i="32"/>
  <c r="BF68" i="32"/>
  <c r="BI68" i="32" s="1"/>
  <c r="BG66" i="32"/>
  <c r="BG47" i="32"/>
  <c r="BF42" i="32"/>
  <c r="BG37" i="32"/>
  <c r="BG25" i="32"/>
  <c r="BF24" i="32"/>
  <c r="BG14" i="32"/>
  <c r="BF13" i="32"/>
  <c r="BF5" i="32"/>
  <c r="DD146" i="7"/>
  <c r="DJ146" i="7" s="1"/>
  <c r="CX132" i="7"/>
  <c r="W132" i="32" s="1"/>
  <c r="DD132" i="7"/>
  <c r="CN124" i="10"/>
  <c r="BB98" i="7"/>
  <c r="I98" i="32" s="1"/>
  <c r="BH98" i="7"/>
  <c r="BG45" i="32"/>
  <c r="BK42" i="9"/>
  <c r="BG10" i="32"/>
  <c r="BZ136" i="7"/>
  <c r="P136" i="32" s="1"/>
  <c r="CY105" i="7"/>
  <c r="X105" i="32" s="1"/>
  <c r="DE105" i="7"/>
  <c r="BB95" i="9"/>
  <c r="O95" i="7"/>
  <c r="BB130" i="9"/>
  <c r="P130" i="7"/>
  <c r="BG135" i="32"/>
  <c r="AN132" i="32"/>
  <c r="BF122" i="32"/>
  <c r="BG85" i="32"/>
  <c r="BF80" i="32"/>
  <c r="BF78" i="32"/>
  <c r="BC123" i="7"/>
  <c r="J123" i="32" s="1"/>
  <c r="BH123" i="7"/>
  <c r="BZ81" i="7"/>
  <c r="P81" i="32" s="1"/>
  <c r="CF81" i="7"/>
  <c r="BG134" i="32"/>
  <c r="BG119" i="32"/>
  <c r="BF114" i="32"/>
  <c r="BL114" i="32" s="1"/>
  <c r="BG100" i="32"/>
  <c r="BF53" i="32"/>
  <c r="BL53" i="32" s="1"/>
  <c r="BF41" i="32"/>
  <c r="BG21" i="32"/>
  <c r="BG6" i="32"/>
  <c r="O146" i="7"/>
  <c r="BB145" i="9"/>
  <c r="BB131" i="9"/>
  <c r="J131" i="7"/>
  <c r="C131" i="32" s="1"/>
  <c r="O131" i="7"/>
  <c r="BB115" i="9"/>
  <c r="J115" i="7"/>
  <c r="C115" i="32" s="1"/>
  <c r="P115" i="7"/>
  <c r="BB109" i="9"/>
  <c r="O109" i="7"/>
  <c r="BB99" i="9"/>
  <c r="O99" i="7"/>
  <c r="CX77" i="7"/>
  <c r="W77" i="32" s="1"/>
  <c r="DD77" i="7"/>
  <c r="BF146" i="32"/>
  <c r="BF144" i="32"/>
  <c r="BG142" i="32"/>
  <c r="BF130" i="32"/>
  <c r="BF109" i="32"/>
  <c r="BG107" i="32"/>
  <c r="BG86" i="32"/>
  <c r="BM86" i="32" s="1"/>
  <c r="BG54" i="32"/>
  <c r="BG49" i="32"/>
  <c r="BG38" i="32"/>
  <c r="BG34" i="32"/>
  <c r="BG22" i="32"/>
  <c r="BJ16" i="32"/>
  <c r="BG8" i="32"/>
  <c r="BB143" i="9"/>
  <c r="P143" i="7"/>
  <c r="CG138" i="7"/>
  <c r="BB113" i="9"/>
  <c r="J113" i="7"/>
  <c r="C113" i="32" s="1"/>
  <c r="O113" i="7"/>
  <c r="CX94" i="7"/>
  <c r="W94" i="32" s="1"/>
  <c r="DD94" i="7"/>
  <c r="CG81" i="7"/>
  <c r="CM81" i="7" s="1"/>
  <c r="BG128" i="32"/>
  <c r="BG120" i="32"/>
  <c r="BM120" i="32" s="1"/>
  <c r="BG110" i="32"/>
  <c r="BF104" i="32"/>
  <c r="BF77" i="32"/>
  <c r="AN76" i="32"/>
  <c r="BF29" i="32"/>
  <c r="BI29" i="32" s="1"/>
  <c r="BF18" i="32"/>
  <c r="BG17" i="32"/>
  <c r="BM17" i="32" s="1"/>
  <c r="BB135" i="9"/>
  <c r="O135" i="7"/>
  <c r="BB132" i="9"/>
  <c r="I132" i="7"/>
  <c r="B132" i="32" s="1"/>
  <c r="O132" i="7"/>
  <c r="CX113" i="7"/>
  <c r="W113" i="32" s="1"/>
  <c r="DD113" i="7"/>
  <c r="DJ113" i="7" s="1"/>
  <c r="BB94" i="7"/>
  <c r="I94" i="32" s="1"/>
  <c r="BH94" i="7"/>
  <c r="BB89" i="9"/>
  <c r="P89" i="7"/>
  <c r="O86" i="7"/>
  <c r="BB86" i="9"/>
  <c r="BB83" i="9"/>
  <c r="I83" i="7"/>
  <c r="B83" i="32" s="1"/>
  <c r="O83" i="7"/>
  <c r="BB15" i="9"/>
  <c r="I15" i="7"/>
  <c r="B15" i="32" s="1"/>
  <c r="BF125" i="32"/>
  <c r="BF87" i="32"/>
  <c r="BG32" i="32"/>
  <c r="BZ99" i="7"/>
  <c r="P99" i="32" s="1"/>
  <c r="CF99" i="7"/>
  <c r="BB90" i="9"/>
  <c r="BB44" i="9"/>
  <c r="I44" i="7"/>
  <c r="B44" i="32" s="1"/>
  <c r="O44" i="7"/>
  <c r="O143" i="7"/>
  <c r="BZ135" i="7"/>
  <c r="P135" i="32" s="1"/>
  <c r="BB135" i="7"/>
  <c r="I135" i="32" s="1"/>
  <c r="DD134" i="7"/>
  <c r="BP132" i="9"/>
  <c r="I130" i="7"/>
  <c r="B130" i="32" s="1"/>
  <c r="BB128" i="9"/>
  <c r="I126" i="7"/>
  <c r="B126" i="32" s="1"/>
  <c r="CF122" i="7"/>
  <c r="O121" i="7"/>
  <c r="BB121" i="9"/>
  <c r="BP116" i="9"/>
  <c r="BP113" i="9"/>
  <c r="CF111" i="7"/>
  <c r="BH111" i="7"/>
  <c r="I109" i="7"/>
  <c r="B109" i="32" s="1"/>
  <c r="DD105" i="7"/>
  <c r="BZ105" i="7"/>
  <c r="P105" i="32" s="1"/>
  <c r="BQ103" i="9"/>
  <c r="BI103" i="9"/>
  <c r="I101" i="7"/>
  <c r="B101" i="32" s="1"/>
  <c r="BB101" i="9"/>
  <c r="DD100" i="7"/>
  <c r="BH97" i="7"/>
  <c r="BQ96" i="9"/>
  <c r="CF93" i="7"/>
  <c r="DD92" i="7"/>
  <c r="CA91" i="7"/>
  <c r="Q91" i="32" s="1"/>
  <c r="J88" i="7"/>
  <c r="C88" i="32" s="1"/>
  <c r="O87" i="7"/>
  <c r="U87" i="7" s="1"/>
  <c r="DD85" i="7"/>
  <c r="O84" i="7"/>
  <c r="BQ83" i="9"/>
  <c r="BQ81" i="9"/>
  <c r="O81" i="7"/>
  <c r="CT58" i="10"/>
  <c r="I57" i="7"/>
  <c r="B57" i="32" s="1"/>
  <c r="BB57" i="9"/>
  <c r="BZ43" i="7"/>
  <c r="P43" i="32" s="1"/>
  <c r="CF43" i="7"/>
  <c r="BB24" i="9"/>
  <c r="I24" i="7"/>
  <c r="B24" i="32" s="1"/>
  <c r="BZ14" i="7"/>
  <c r="P14" i="32" s="1"/>
  <c r="CF14" i="7"/>
  <c r="BH142" i="9"/>
  <c r="CX141" i="7"/>
  <c r="W141" i="32" s="1"/>
  <c r="BZ141" i="7"/>
  <c r="P141" i="32" s="1"/>
  <c r="BB141" i="7"/>
  <c r="I141" i="32" s="1"/>
  <c r="CX140" i="7"/>
  <c r="W140" i="32" s="1"/>
  <c r="BP138" i="9"/>
  <c r="BB138" i="9"/>
  <c r="CX135" i="7"/>
  <c r="W135" i="32" s="1"/>
  <c r="BI130" i="7"/>
  <c r="CO130" i="10" s="1"/>
  <c r="BQ129" i="9"/>
  <c r="O129" i="7"/>
  <c r="BB129" i="9"/>
  <c r="O128" i="7"/>
  <c r="BH126" i="9"/>
  <c r="BI123" i="7"/>
  <c r="CO123" i="10" s="1"/>
  <c r="BB120" i="7"/>
  <c r="I120" i="32" s="1"/>
  <c r="BH119" i="9"/>
  <c r="BQ116" i="9"/>
  <c r="O116" i="7"/>
  <c r="BQ113" i="9"/>
  <c r="BH110" i="9"/>
  <c r="BB110" i="9"/>
  <c r="BC109" i="7"/>
  <c r="J109" i="32" s="1"/>
  <c r="BB108" i="9"/>
  <c r="BQ107" i="9"/>
  <c r="O107" i="7"/>
  <c r="BB107" i="9"/>
  <c r="BB105" i="9"/>
  <c r="BP104" i="9"/>
  <c r="BB104" i="9"/>
  <c r="BH103" i="9"/>
  <c r="O101" i="7"/>
  <c r="CG100" i="7"/>
  <c r="BI98" i="7"/>
  <c r="CO98" i="10" s="1"/>
  <c r="CF97" i="7"/>
  <c r="BH96" i="9"/>
  <c r="BP95" i="9"/>
  <c r="DD93" i="7"/>
  <c r="J93" i="7"/>
  <c r="C93" i="32" s="1"/>
  <c r="J89" i="7"/>
  <c r="C89" i="32" s="1"/>
  <c r="DD88" i="7"/>
  <c r="I88" i="7"/>
  <c r="B88" i="32" s="1"/>
  <c r="I87" i="7"/>
  <c r="B87" i="32" s="1"/>
  <c r="P86" i="7"/>
  <c r="BH85" i="9"/>
  <c r="I84" i="7"/>
  <c r="B84" i="32" s="1"/>
  <c r="BH83" i="9"/>
  <c r="BZ82" i="7"/>
  <c r="P82" i="32" s="1"/>
  <c r="BB82" i="7"/>
  <c r="I82" i="32" s="1"/>
  <c r="BH81" i="9"/>
  <c r="CY80" i="7"/>
  <c r="X80" i="32" s="1"/>
  <c r="DE77" i="7"/>
  <c r="CG77" i="7"/>
  <c r="CF77" i="7"/>
  <c r="BB76" i="9"/>
  <c r="O76" i="7"/>
  <c r="CA75" i="7"/>
  <c r="Q75" i="32" s="1"/>
  <c r="CF75" i="7"/>
  <c r="BB63" i="9"/>
  <c r="I63" i="7"/>
  <c r="B63" i="32" s="1"/>
  <c r="BB27" i="9"/>
  <c r="I27" i="7"/>
  <c r="B27" i="32" s="1"/>
  <c r="O27" i="7"/>
  <c r="BQ140" i="9"/>
  <c r="BB139" i="9"/>
  <c r="BQ136" i="9"/>
  <c r="BQ134" i="9"/>
  <c r="BQ133" i="9"/>
  <c r="BB133" i="9"/>
  <c r="I131" i="7"/>
  <c r="B131" i="32" s="1"/>
  <c r="BH130" i="7"/>
  <c r="BQ127" i="9"/>
  <c r="BB127" i="9"/>
  <c r="BB124" i="9"/>
  <c r="BB123" i="7"/>
  <c r="I123" i="32" s="1"/>
  <c r="BQ122" i="9"/>
  <c r="BB122" i="9"/>
  <c r="BQ117" i="9"/>
  <c r="I117" i="7"/>
  <c r="B117" i="32" s="1"/>
  <c r="I115" i="7"/>
  <c r="B115" i="32" s="1"/>
  <c r="BB114" i="9"/>
  <c r="I113" i="7"/>
  <c r="B113" i="32" s="1"/>
  <c r="BQ112" i="9"/>
  <c r="I112" i="7"/>
  <c r="B112" i="32" s="1"/>
  <c r="BP111" i="9"/>
  <c r="BQ106" i="9"/>
  <c r="BQ102" i="9"/>
  <c r="P102" i="7"/>
  <c r="BB102" i="9"/>
  <c r="O90" i="7"/>
  <c r="BQ88" i="9"/>
  <c r="BP79" i="9"/>
  <c r="I76" i="7"/>
  <c r="B76" i="32" s="1"/>
  <c r="BB43" i="9"/>
  <c r="O43" i="7"/>
  <c r="J12" i="7"/>
  <c r="C12" i="32" s="1"/>
  <c r="BB12" i="9"/>
  <c r="BH145" i="9"/>
  <c r="BB141" i="9"/>
  <c r="BH140" i="9"/>
  <c r="BC139" i="7"/>
  <c r="J139" i="32" s="1"/>
  <c r="DE138" i="7"/>
  <c r="I137" i="7"/>
  <c r="B137" i="32" s="1"/>
  <c r="BB137" i="9"/>
  <c r="CA136" i="7"/>
  <c r="Q136" i="32" s="1"/>
  <c r="BH136" i="9"/>
  <c r="BB136" i="9"/>
  <c r="BH134" i="9"/>
  <c r="BH133" i="9"/>
  <c r="CA131" i="7"/>
  <c r="Q131" i="32" s="1"/>
  <c r="BZ128" i="7"/>
  <c r="P128" i="32" s="1"/>
  <c r="DE127" i="7"/>
  <c r="CA127" i="7"/>
  <c r="Q127" i="32" s="1"/>
  <c r="BH127" i="9"/>
  <c r="BQ125" i="9"/>
  <c r="O125" i="7"/>
  <c r="BB125" i="9"/>
  <c r="BI124" i="7"/>
  <c r="CO124" i="10" s="1"/>
  <c r="O124" i="7"/>
  <c r="BH122" i="9"/>
  <c r="I122" i="7"/>
  <c r="B122" i="32" s="1"/>
  <c r="BP120" i="9"/>
  <c r="CX119" i="7"/>
  <c r="W119" i="32" s="1"/>
  <c r="BZ119" i="7"/>
  <c r="P119" i="32" s="1"/>
  <c r="BB119" i="7"/>
  <c r="I119" i="32" s="1"/>
  <c r="BH117" i="9"/>
  <c r="CY114" i="7"/>
  <c r="X114" i="32" s="1"/>
  <c r="O114" i="7"/>
  <c r="BH112" i="9"/>
  <c r="BB111" i="9"/>
  <c r="CG107" i="7"/>
  <c r="CA106" i="7"/>
  <c r="Q106" i="32" s="1"/>
  <c r="BH106" i="9"/>
  <c r="BB106" i="9"/>
  <c r="BI104" i="7"/>
  <c r="CO104" i="10" s="1"/>
  <c r="BH103" i="7"/>
  <c r="BH102" i="9"/>
  <c r="BQ100" i="9"/>
  <c r="BB96" i="9"/>
  <c r="BH93" i="9"/>
  <c r="BB92" i="9"/>
  <c r="CY91" i="7"/>
  <c r="X91" i="32" s="1"/>
  <c r="DD90" i="7"/>
  <c r="BI90" i="7"/>
  <c r="CO90" i="10" s="1"/>
  <c r="BH88" i="9"/>
  <c r="DE86" i="7"/>
  <c r="BH86" i="9"/>
  <c r="CF83" i="7"/>
  <c r="BH83" i="7"/>
  <c r="P82" i="7"/>
  <c r="BP80" i="9"/>
  <c r="BB79" i="9"/>
  <c r="O79" i="7"/>
  <c r="BH55" i="9"/>
  <c r="BB54" i="9"/>
  <c r="BT47" i="9"/>
  <c r="BB29" i="7"/>
  <c r="I29" i="32" s="1"/>
  <c r="BH29" i="7"/>
  <c r="CX17" i="7"/>
  <c r="W17" i="32" s="1"/>
  <c r="DD17" i="7"/>
  <c r="CG16" i="7"/>
  <c r="BZ16" i="7"/>
  <c r="P16" i="32" s="1"/>
  <c r="BQ120" i="9"/>
  <c r="BP105" i="9"/>
  <c r="BH99" i="7"/>
  <c r="J96" i="7"/>
  <c r="C96" i="32" s="1"/>
  <c r="BP91" i="9"/>
  <c r="BQ82" i="9"/>
  <c r="BB82" i="9"/>
  <c r="BB75" i="9"/>
  <c r="BB74" i="9"/>
  <c r="J74" i="7"/>
  <c r="C74" i="32" s="1"/>
  <c r="CT25" i="10"/>
  <c r="CN25" i="10"/>
  <c r="BB23" i="9"/>
  <c r="I23" i="7"/>
  <c r="B23" i="32" s="1"/>
  <c r="O23" i="7"/>
  <c r="U23" i="7" s="1"/>
  <c r="DE16" i="7"/>
  <c r="CY16" i="7"/>
  <c r="X16" i="32" s="1"/>
  <c r="DD9" i="7"/>
  <c r="DE9" i="7"/>
  <c r="CN6" i="10"/>
  <c r="CT6" i="10"/>
  <c r="BB144" i="9"/>
  <c r="J143" i="7"/>
  <c r="C143" i="32" s="1"/>
  <c r="BH141" i="9"/>
  <c r="CA140" i="7"/>
  <c r="Q140" i="32" s="1"/>
  <c r="CX139" i="7"/>
  <c r="W139" i="32" s="1"/>
  <c r="DD138" i="7"/>
  <c r="CF138" i="7"/>
  <c r="BH138" i="7"/>
  <c r="BH137" i="9"/>
  <c r="CA135" i="7"/>
  <c r="Q135" i="32" s="1"/>
  <c r="BC135" i="7"/>
  <c r="J135" i="32" s="1"/>
  <c r="I135" i="7"/>
  <c r="B135" i="32" s="1"/>
  <c r="DE134" i="7"/>
  <c r="BZ131" i="7"/>
  <c r="P131" i="32" s="1"/>
  <c r="BP130" i="9"/>
  <c r="BP128" i="9"/>
  <c r="CX127" i="7"/>
  <c r="W127" i="32" s="1"/>
  <c r="BZ127" i="7"/>
  <c r="P127" i="32" s="1"/>
  <c r="P126" i="7"/>
  <c r="BB124" i="7"/>
  <c r="I124" i="32" s="1"/>
  <c r="BP123" i="9"/>
  <c r="BB123" i="9"/>
  <c r="BP121" i="9"/>
  <c r="BH120" i="9"/>
  <c r="BB120" i="9"/>
  <c r="BP118" i="9"/>
  <c r="BB118" i="9"/>
  <c r="CX117" i="7"/>
  <c r="W117" i="32" s="1"/>
  <c r="CN116" i="10"/>
  <c r="CT116" i="10"/>
  <c r="CX114" i="7"/>
  <c r="W114" i="32" s="1"/>
  <c r="BQ108" i="9"/>
  <c r="CF107" i="7"/>
  <c r="BH104" i="7"/>
  <c r="DD103" i="7"/>
  <c r="CX101" i="7"/>
  <c r="W101" i="32" s="1"/>
  <c r="CY100" i="7"/>
  <c r="X100" i="32" s="1"/>
  <c r="BB98" i="9"/>
  <c r="I96" i="7"/>
  <c r="B96" i="32" s="1"/>
  <c r="DE94" i="7"/>
  <c r="BB94" i="9"/>
  <c r="BH92" i="7"/>
  <c r="CG91" i="7"/>
  <c r="BB91" i="9"/>
  <c r="CF89" i="7"/>
  <c r="P88" i="7"/>
  <c r="U88" i="7" s="1"/>
  <c r="BH87" i="9"/>
  <c r="J87" i="7"/>
  <c r="C87" i="32" s="1"/>
  <c r="DD86" i="7"/>
  <c r="BZ86" i="7"/>
  <c r="P86" i="32" s="1"/>
  <c r="DE85" i="7"/>
  <c r="J84" i="7"/>
  <c r="C84" i="32" s="1"/>
  <c r="BH82" i="9"/>
  <c r="BH80" i="9"/>
  <c r="BB80" i="9"/>
  <c r="I75" i="7"/>
  <c r="B75" i="32" s="1"/>
  <c r="BZ69" i="7"/>
  <c r="P69" i="32" s="1"/>
  <c r="CF69" i="7"/>
  <c r="CN42" i="10"/>
  <c r="CT42" i="10"/>
  <c r="CY33" i="7"/>
  <c r="X33" i="32" s="1"/>
  <c r="CX33" i="7"/>
  <c r="W33" i="32" s="1"/>
  <c r="DD33" i="7"/>
  <c r="I81" i="7"/>
  <c r="B81" i="32" s="1"/>
  <c r="BB81" i="9"/>
  <c r="CX30" i="7"/>
  <c r="W30" i="32" s="1"/>
  <c r="CY30" i="7"/>
  <c r="X30" i="32" s="1"/>
  <c r="CX25" i="7"/>
  <c r="W25" i="32" s="1"/>
  <c r="DD25" i="7"/>
  <c r="BZ20" i="7"/>
  <c r="P20" i="32" s="1"/>
  <c r="CF20" i="7"/>
  <c r="BB32" i="9"/>
  <c r="BP64" i="9"/>
  <c r="J64" i="7"/>
  <c r="C64" i="32" s="1"/>
  <c r="BB64" i="9"/>
  <c r="BP63" i="9"/>
  <c r="BQ62" i="9"/>
  <c r="I61" i="7"/>
  <c r="B61" i="32" s="1"/>
  <c r="BB61" i="9"/>
  <c r="BP60" i="9"/>
  <c r="BB59" i="9"/>
  <c r="DD53" i="7"/>
  <c r="CF53" i="7"/>
  <c r="BQ51" i="9"/>
  <c r="BB51" i="9"/>
  <c r="BQ50" i="9"/>
  <c r="I49" i="7"/>
  <c r="B49" i="32" s="1"/>
  <c r="DD45" i="7"/>
  <c r="CF45" i="7"/>
  <c r="I43" i="7"/>
  <c r="B43" i="32" s="1"/>
  <c r="BB41" i="9"/>
  <c r="BQ40" i="9"/>
  <c r="P40" i="7"/>
  <c r="BB40" i="9"/>
  <c r="BP39" i="9"/>
  <c r="DD30" i="7"/>
  <c r="CF30" i="7"/>
  <c r="P28" i="7"/>
  <c r="V28" i="7" s="1"/>
  <c r="BB28" i="9"/>
  <c r="BP27" i="9"/>
  <c r="O24" i="7"/>
  <c r="BQ22" i="9"/>
  <c r="BB22" i="9"/>
  <c r="BZ17" i="7"/>
  <c r="P17" i="32" s="1"/>
  <c r="BB33" i="9"/>
  <c r="BB78" i="9"/>
  <c r="BB77" i="7"/>
  <c r="I77" i="32" s="1"/>
  <c r="CG75" i="7"/>
  <c r="BQ74" i="9"/>
  <c r="CX71" i="7"/>
  <c r="W71" i="32" s="1"/>
  <c r="BH67" i="9"/>
  <c r="BI65" i="7"/>
  <c r="CO65" i="10" s="1"/>
  <c r="BB65" i="9"/>
  <c r="BH62" i="9"/>
  <c r="BB62" i="9"/>
  <c r="BQ61" i="9"/>
  <c r="BB60" i="9"/>
  <c r="BH59" i="9"/>
  <c r="O59" i="7"/>
  <c r="DD57" i="7"/>
  <c r="P57" i="7"/>
  <c r="BB55" i="9"/>
  <c r="BH51" i="9"/>
  <c r="BH50" i="9"/>
  <c r="BB50" i="9"/>
  <c r="BH49" i="9"/>
  <c r="DD47" i="7"/>
  <c r="CF47" i="7"/>
  <c r="BH47" i="7"/>
  <c r="CX46" i="7"/>
  <c r="W46" i="32" s="1"/>
  <c r="BQ44" i="9"/>
  <c r="CA43" i="7"/>
  <c r="Q43" i="32" s="1"/>
  <c r="BC43" i="7"/>
  <c r="J43" i="32" s="1"/>
  <c r="BH41" i="9"/>
  <c r="I41" i="7"/>
  <c r="B41" i="32" s="1"/>
  <c r="BH40" i="9"/>
  <c r="CF38" i="7"/>
  <c r="BP37" i="9"/>
  <c r="BB36" i="9"/>
  <c r="CG35" i="7"/>
  <c r="O35" i="7"/>
  <c r="J34" i="7"/>
  <c r="C34" i="32" s="1"/>
  <c r="BB34" i="9"/>
  <c r="O33" i="7"/>
  <c r="BH32" i="9"/>
  <c r="CA31" i="7"/>
  <c r="Q31" i="32" s="1"/>
  <c r="O31" i="7"/>
  <c r="U31" i="7" s="1"/>
  <c r="BH30" i="7"/>
  <c r="DD29" i="7"/>
  <c r="BI29" i="7"/>
  <c r="CO29" i="10" s="1"/>
  <c r="BH28" i="7"/>
  <c r="J28" i="7"/>
  <c r="C28" i="32" s="1"/>
  <c r="O28" i="7"/>
  <c r="P27" i="7"/>
  <c r="DD26" i="7"/>
  <c r="CF26" i="7"/>
  <c r="BH26" i="7"/>
  <c r="CY25" i="7"/>
  <c r="X25" i="32" s="1"/>
  <c r="BI25" i="7"/>
  <c r="CO25" i="10" s="1"/>
  <c r="BH22" i="9"/>
  <c r="I22" i="7"/>
  <c r="B22" i="32" s="1"/>
  <c r="BH21" i="9"/>
  <c r="BB21" i="9"/>
  <c r="CX19" i="7"/>
  <c r="W19" i="32" s="1"/>
  <c r="BZ19" i="7"/>
  <c r="P19" i="32" s="1"/>
  <c r="J18" i="7"/>
  <c r="C18" i="32" s="1"/>
  <c r="P15" i="7"/>
  <c r="CA14" i="7"/>
  <c r="Q14" i="32" s="1"/>
  <c r="BH14" i="9"/>
  <c r="CX8" i="7"/>
  <c r="W8" i="32" s="1"/>
  <c r="BH4" i="9"/>
  <c r="BB79" i="7"/>
  <c r="I79" i="32" s="1"/>
  <c r="BH78" i="9"/>
  <c r="BZ75" i="7"/>
  <c r="P75" i="32" s="1"/>
  <c r="BB75" i="7"/>
  <c r="I75" i="32" s="1"/>
  <c r="BB72" i="9"/>
  <c r="BH70" i="7"/>
  <c r="BB68" i="9"/>
  <c r="O63" i="7"/>
  <c r="O57" i="7"/>
  <c r="BQ53" i="9"/>
  <c r="BI53" i="9"/>
  <c r="I50" i="7"/>
  <c r="B50" i="32" s="1"/>
  <c r="BH43" i="7"/>
  <c r="BH37" i="9"/>
  <c r="BB37" i="9"/>
  <c r="BH36" i="9"/>
  <c r="O34" i="7"/>
  <c r="U34" i="7" s="1"/>
  <c r="BZ33" i="7"/>
  <c r="P33" i="32" s="1"/>
  <c r="CY32" i="7"/>
  <c r="X32" i="32" s="1"/>
  <c r="CA32" i="7"/>
  <c r="Q32" i="32" s="1"/>
  <c r="O32" i="7"/>
  <c r="BI27" i="7"/>
  <c r="CO27" i="10" s="1"/>
  <c r="BZ25" i="7"/>
  <c r="P25" i="32" s="1"/>
  <c r="BB25" i="7"/>
  <c r="I25" i="32" s="1"/>
  <c r="O15" i="7"/>
  <c r="CX9" i="7"/>
  <c r="W9" i="32" s="1"/>
  <c r="AN5" i="32"/>
  <c r="BH5" i="9"/>
  <c r="BB53" i="9"/>
  <c r="BP69" i="9"/>
  <c r="BB67" i="7"/>
  <c r="I67" i="32" s="1"/>
  <c r="P66" i="7"/>
  <c r="DD65" i="7"/>
  <c r="DE64" i="7"/>
  <c r="CF63" i="7"/>
  <c r="BH62" i="7"/>
  <c r="CY60" i="7"/>
  <c r="X60" i="32" s="1"/>
  <c r="CX59" i="7"/>
  <c r="W59" i="32" s="1"/>
  <c r="BZ59" i="7"/>
  <c r="P59" i="32" s="1"/>
  <c r="BB59" i="7"/>
  <c r="I59" i="32" s="1"/>
  <c r="BP56" i="9"/>
  <c r="DD55" i="7"/>
  <c r="BH55" i="7"/>
  <c r="O54" i="7"/>
  <c r="BH53" i="9"/>
  <c r="DD51" i="7"/>
  <c r="CF51" i="7"/>
  <c r="BH51" i="7"/>
  <c r="BN51" i="7" s="1"/>
  <c r="CX50" i="7"/>
  <c r="W50" i="32" s="1"/>
  <c r="BB50" i="7"/>
  <c r="I50" i="32" s="1"/>
  <c r="P45" i="7"/>
  <c r="BB45" i="9"/>
  <c r="CX41" i="7"/>
  <c r="W41" i="32" s="1"/>
  <c r="BH40" i="7"/>
  <c r="BB40" i="7"/>
  <c r="I40" i="32" s="1"/>
  <c r="BQ38" i="9"/>
  <c r="O30" i="7"/>
  <c r="BB30" i="9"/>
  <c r="BQ23" i="9"/>
  <c r="BB17" i="9"/>
  <c r="CN14" i="10"/>
  <c r="CT14" i="10"/>
  <c r="CY78" i="7"/>
  <c r="X78" i="32" s="1"/>
  <c r="BQ77" i="9"/>
  <c r="CG74" i="7"/>
  <c r="CF74" i="7"/>
  <c r="CF73" i="7"/>
  <c r="DD72" i="7"/>
  <c r="CA72" i="7"/>
  <c r="Q72" i="32" s="1"/>
  <c r="BI72" i="7"/>
  <c r="CO72" i="10" s="1"/>
  <c r="J72" i="7"/>
  <c r="C72" i="32" s="1"/>
  <c r="BI71" i="7"/>
  <c r="CO71" i="10" s="1"/>
  <c r="CX68" i="7"/>
  <c r="W68" i="32" s="1"/>
  <c r="BZ68" i="7"/>
  <c r="P68" i="32" s="1"/>
  <c r="BZ67" i="7"/>
  <c r="P67" i="32" s="1"/>
  <c r="I66" i="7"/>
  <c r="B66" i="32" s="1"/>
  <c r="BB66" i="9"/>
  <c r="BH61" i="7"/>
  <c r="BH60" i="7"/>
  <c r="P58" i="7"/>
  <c r="BB58" i="9"/>
  <c r="BQ52" i="9"/>
  <c r="BB48" i="9"/>
  <c r="BQ47" i="9"/>
  <c r="O47" i="7"/>
  <c r="BB47" i="9"/>
  <c r="BP46" i="9"/>
  <c r="BB46" i="9"/>
  <c r="O45" i="7"/>
  <c r="BP42" i="9"/>
  <c r="BH38" i="9"/>
  <c r="BB38" i="9"/>
  <c r="BZ37" i="7"/>
  <c r="P37" i="32" s="1"/>
  <c r="I37" i="7"/>
  <c r="B37" i="32" s="1"/>
  <c r="BH33" i="7"/>
  <c r="CX32" i="7"/>
  <c r="W32" i="32" s="1"/>
  <c r="BZ32" i="7"/>
  <c r="P32" i="32" s="1"/>
  <c r="J32" i="7"/>
  <c r="C32" i="32" s="1"/>
  <c r="BP31" i="9"/>
  <c r="I30" i="7"/>
  <c r="B30" i="32" s="1"/>
  <c r="BQ26" i="9"/>
  <c r="CY23" i="7"/>
  <c r="X23" i="32" s="1"/>
  <c r="BH23" i="9"/>
  <c r="CX22" i="7"/>
  <c r="W22" i="32" s="1"/>
  <c r="BH17" i="9"/>
  <c r="O17" i="7"/>
  <c r="J16" i="7"/>
  <c r="C16" i="32" s="1"/>
  <c r="CF12" i="7"/>
  <c r="O9" i="7"/>
  <c r="BB9" i="9"/>
  <c r="BH73" i="9"/>
  <c r="BP70" i="9"/>
  <c r="BB70" i="9"/>
  <c r="BH69" i="9"/>
  <c r="BQ66" i="9"/>
  <c r="O66" i="7"/>
  <c r="BQ58" i="9"/>
  <c r="BH56" i="9"/>
  <c r="BB56" i="9"/>
  <c r="CY53" i="7"/>
  <c r="X53" i="32" s="1"/>
  <c r="O53" i="7"/>
  <c r="U53" i="7" s="1"/>
  <c r="BH52" i="9"/>
  <c r="BH48" i="9"/>
  <c r="BH47" i="9"/>
  <c r="BP43" i="9"/>
  <c r="J43" i="7"/>
  <c r="C43" i="32" s="1"/>
  <c r="CT37" i="10"/>
  <c r="BQ35" i="9"/>
  <c r="BQ31" i="9"/>
  <c r="CA30" i="7"/>
  <c r="Q30" i="32" s="1"/>
  <c r="BH30" i="9"/>
  <c r="BP29" i="9"/>
  <c r="BB29" i="9"/>
  <c r="BH28" i="9"/>
  <c r="BH26" i="9"/>
  <c r="BP25" i="9"/>
  <c r="BB25" i="9"/>
  <c r="BC23" i="7"/>
  <c r="J23" i="32" s="1"/>
  <c r="BB20" i="9"/>
  <c r="BH19" i="9"/>
  <c r="P19" i="7"/>
  <c r="BB19" i="9"/>
  <c r="BH18" i="9"/>
  <c r="DE17" i="7"/>
  <c r="CG17" i="7"/>
  <c r="BB16" i="9"/>
  <c r="P12" i="7"/>
  <c r="BB11" i="9"/>
  <c r="I11" i="7"/>
  <c r="B11" i="32" s="1"/>
  <c r="BH10" i="9"/>
  <c r="BB6" i="9"/>
  <c r="BB5" i="9"/>
  <c r="CX5" i="7"/>
  <c r="W5" i="32" s="1"/>
  <c r="BZ5" i="7"/>
  <c r="P5" i="32" s="1"/>
  <c r="BB5" i="7"/>
  <c r="I5" i="32" s="1"/>
  <c r="P4" i="7"/>
  <c r="DD10" i="7"/>
  <c r="CF10" i="7"/>
  <c r="BH10" i="7"/>
  <c r="BI9" i="7"/>
  <c r="CO9" i="10" s="1"/>
  <c r="CX6" i="7"/>
  <c r="W6" i="32" s="1"/>
  <c r="CF6" i="7"/>
  <c r="I4" i="7"/>
  <c r="B4" i="32" s="1"/>
  <c r="P11" i="7"/>
  <c r="CY9" i="7"/>
  <c r="X9" i="32" s="1"/>
  <c r="BQ7" i="9"/>
  <c r="J141" i="7"/>
  <c r="C141" i="32" s="1"/>
  <c r="BP137" i="9"/>
  <c r="DE135" i="7"/>
  <c r="CA125" i="7"/>
  <c r="Q125" i="32" s="1"/>
  <c r="BC125" i="7"/>
  <c r="J125" i="32" s="1"/>
  <c r="CA124" i="7"/>
  <c r="Q124" i="32" s="1"/>
  <c r="CA109" i="7"/>
  <c r="Q109" i="32" s="1"/>
  <c r="BI109" i="7"/>
  <c r="CO109" i="10" s="1"/>
  <c r="BP107" i="9"/>
  <c r="Q104" i="7"/>
  <c r="P99" i="7"/>
  <c r="CZ83" i="7"/>
  <c r="Y83" i="32" s="1"/>
  <c r="BC82" i="7"/>
  <c r="J82" i="32" s="1"/>
  <c r="CG80" i="7"/>
  <c r="BP78" i="9"/>
  <c r="BQ76" i="9"/>
  <c r="Q76" i="7"/>
  <c r="BP75" i="9"/>
  <c r="BD73" i="7"/>
  <c r="K73" i="32" s="1"/>
  <c r="DE61" i="7"/>
  <c r="CG60" i="7"/>
  <c r="CH53" i="7"/>
  <c r="BI49" i="9"/>
  <c r="CY41" i="7"/>
  <c r="X41" i="32" s="1"/>
  <c r="DE40" i="7"/>
  <c r="BI38" i="7"/>
  <c r="CO38" i="10" s="1"/>
  <c r="CA34" i="7"/>
  <c r="Q34" i="32" s="1"/>
  <c r="CG31" i="7"/>
  <c r="BI31" i="7"/>
  <c r="CO31" i="10" s="1"/>
  <c r="DE25" i="7"/>
  <c r="BP20" i="9"/>
  <c r="BP19" i="9"/>
  <c r="BP17" i="9"/>
  <c r="BQ14" i="9"/>
  <c r="CZ13" i="7"/>
  <c r="Y13" i="32" s="1"/>
  <c r="CB13" i="7"/>
  <c r="R13" i="32" s="1"/>
  <c r="BP11" i="9"/>
  <c r="CA10" i="7"/>
  <c r="Q10" i="32" s="1"/>
  <c r="BI10" i="7"/>
  <c r="CO10" i="10" s="1"/>
  <c r="CB8" i="7"/>
  <c r="R8" i="32" s="1"/>
  <c r="CG6" i="7"/>
  <c r="BD146" i="7"/>
  <c r="K146" i="32" s="1"/>
  <c r="BP142" i="9"/>
  <c r="DF141" i="7"/>
  <c r="DE139" i="7"/>
  <c r="BQ121" i="9"/>
  <c r="BQ115" i="9"/>
  <c r="Q114" i="7"/>
  <c r="CY113" i="7"/>
  <c r="X113" i="32" s="1"/>
  <c r="BP101" i="9"/>
  <c r="DF100" i="7"/>
  <c r="BJ100" i="7"/>
  <c r="CP100" i="10" s="1"/>
  <c r="CA99" i="7"/>
  <c r="Q99" i="32" s="1"/>
  <c r="K93" i="7"/>
  <c r="D93" i="32" s="1"/>
  <c r="CZ91" i="7"/>
  <c r="Y91" i="32" s="1"/>
  <c r="BI91" i="7"/>
  <c r="CO91" i="10" s="1"/>
  <c r="BP89" i="9"/>
  <c r="Q87" i="7"/>
  <c r="V87" i="7" s="1"/>
  <c r="BI84" i="7"/>
  <c r="CO84" i="10" s="1"/>
  <c r="P84" i="7"/>
  <c r="CY83" i="7"/>
  <c r="X83" i="32" s="1"/>
  <c r="CZ67" i="7"/>
  <c r="Y67" i="32" s="1"/>
  <c r="DE51" i="7"/>
  <c r="BI47" i="7"/>
  <c r="CO47" i="10" s="1"/>
  <c r="Q36" i="7"/>
  <c r="DE31" i="7"/>
  <c r="DK31" i="7" s="1"/>
  <c r="CG30" i="7"/>
  <c r="BI29" i="9"/>
  <c r="CZ26" i="7"/>
  <c r="Y26" i="32" s="1"/>
  <c r="CB21" i="7"/>
  <c r="R21" i="32" s="1"/>
  <c r="BQ21" i="9"/>
  <c r="BQ20" i="9"/>
  <c r="AO53" i="32"/>
  <c r="CG135" i="7"/>
  <c r="DE131" i="7"/>
  <c r="BI131" i="7"/>
  <c r="CO131" i="10" s="1"/>
  <c r="CB108" i="7"/>
  <c r="R108" i="32" s="1"/>
  <c r="BP108" i="9"/>
  <c r="BD107" i="7"/>
  <c r="K107" i="32" s="1"/>
  <c r="J97" i="7"/>
  <c r="C97" i="32" s="1"/>
  <c r="J92" i="7"/>
  <c r="C92" i="32" s="1"/>
  <c r="P76" i="7"/>
  <c r="BI73" i="7"/>
  <c r="CY31" i="7"/>
  <c r="X31" i="32" s="1"/>
  <c r="J15" i="7"/>
  <c r="C15" i="32" s="1"/>
  <c r="BI146" i="7"/>
  <c r="CO146" i="10" s="1"/>
  <c r="DE141" i="7"/>
  <c r="CG141" i="7"/>
  <c r="Q137" i="7"/>
  <c r="Q130" i="7"/>
  <c r="P121" i="7"/>
  <c r="V121" i="7" s="1"/>
  <c r="CY119" i="7"/>
  <c r="X119" i="32" s="1"/>
  <c r="CH117" i="7"/>
  <c r="CZ104" i="7"/>
  <c r="Y104" i="32" s="1"/>
  <c r="BQ104" i="9"/>
  <c r="DE100" i="7"/>
  <c r="P93" i="7"/>
  <c r="DE91" i="7"/>
  <c r="DK91" i="7" s="1"/>
  <c r="P90" i="7"/>
  <c r="BJ86" i="7"/>
  <c r="CP86" i="10" s="1"/>
  <c r="DF85" i="7"/>
  <c r="K85" i="7"/>
  <c r="D85" i="32" s="1"/>
  <c r="CY75" i="7"/>
  <c r="X75" i="32" s="1"/>
  <c r="BC72" i="7"/>
  <c r="J72" i="32" s="1"/>
  <c r="DF70" i="7"/>
  <c r="CG68" i="7"/>
  <c r="CZ57" i="7"/>
  <c r="Y57" i="32" s="1"/>
  <c r="DE53" i="7"/>
  <c r="K46" i="7"/>
  <c r="D46" i="32" s="1"/>
  <c r="BQ45" i="9"/>
  <c r="CG43" i="7"/>
  <c r="Q27" i="7"/>
  <c r="CG19" i="7"/>
  <c r="CL19" i="7" s="1"/>
  <c r="BK6" i="9"/>
  <c r="CB146" i="7"/>
  <c r="R146" i="32" s="1"/>
  <c r="K140" i="7"/>
  <c r="D140" i="32" s="1"/>
  <c r="DE130" i="7"/>
  <c r="CY121" i="7"/>
  <c r="X121" i="32" s="1"/>
  <c r="CA121" i="7"/>
  <c r="Q121" i="32" s="1"/>
  <c r="BC121" i="7"/>
  <c r="J121" i="32" s="1"/>
  <c r="CY120" i="7"/>
  <c r="X120" i="32" s="1"/>
  <c r="Q111" i="7"/>
  <c r="CG110" i="7"/>
  <c r="CL110" i="7" s="1"/>
  <c r="CZ100" i="7"/>
  <c r="Y100" i="32" s="1"/>
  <c r="J100" i="7"/>
  <c r="C100" i="32" s="1"/>
  <c r="Q79" i="7"/>
  <c r="DE76" i="7"/>
  <c r="K66" i="7"/>
  <c r="D66" i="32" s="1"/>
  <c r="DE65" i="7"/>
  <c r="BD64" i="7"/>
  <c r="K64" i="32" s="1"/>
  <c r="BC53" i="7"/>
  <c r="J53" i="32" s="1"/>
  <c r="DE21" i="7"/>
  <c r="BC21" i="7"/>
  <c r="J21" i="32" s="1"/>
  <c r="P21" i="7"/>
  <c r="U21" i="7" s="1"/>
  <c r="CZ18" i="7"/>
  <c r="Y18" i="32" s="1"/>
  <c r="BC18" i="7"/>
  <c r="J18" i="32" s="1"/>
  <c r="P16" i="7"/>
  <c r="BK104" i="9"/>
  <c r="BK40" i="9"/>
  <c r="CA120" i="7"/>
  <c r="Q120" i="32" s="1"/>
  <c r="CG117" i="7"/>
  <c r="CL117" i="7" s="1"/>
  <c r="BI107" i="7"/>
  <c r="CO107" i="10" s="1"/>
  <c r="BP84" i="9"/>
  <c r="BS78" i="9"/>
  <c r="CZ73" i="7"/>
  <c r="Y73" i="32" s="1"/>
  <c r="BI55" i="7"/>
  <c r="CO55" i="10" s="1"/>
  <c r="BI43" i="7"/>
  <c r="CO43" i="10" s="1"/>
  <c r="CG26" i="7"/>
  <c r="BQ10" i="9"/>
  <c r="BP8" i="9"/>
  <c r="CY7" i="7"/>
  <c r="X7" i="32" s="1"/>
  <c r="CA7" i="7"/>
  <c r="Q7" i="32" s="1"/>
  <c r="BK121" i="9"/>
  <c r="BK89" i="9"/>
  <c r="BP144" i="9"/>
  <c r="BQ138" i="9"/>
  <c r="BD130" i="7"/>
  <c r="K130" i="32" s="1"/>
  <c r="BP129" i="9"/>
  <c r="P128" i="7"/>
  <c r="CY127" i="7"/>
  <c r="X127" i="32" s="1"/>
  <c r="BP126" i="9"/>
  <c r="BJ125" i="7"/>
  <c r="CP125" i="10" s="1"/>
  <c r="BQ119" i="9"/>
  <c r="CZ118" i="7"/>
  <c r="Y118" i="32" s="1"/>
  <c r="BD118" i="7"/>
  <c r="K118" i="32" s="1"/>
  <c r="BQ111" i="9"/>
  <c r="BP99" i="9"/>
  <c r="BQ98" i="9"/>
  <c r="BP94" i="9"/>
  <c r="BQ92" i="9"/>
  <c r="CB91" i="7"/>
  <c r="R91" i="32" s="1"/>
  <c r="BC78" i="7"/>
  <c r="J78" i="32" s="1"/>
  <c r="CY76" i="7"/>
  <c r="X76" i="32" s="1"/>
  <c r="BP72" i="9"/>
  <c r="BP71" i="9"/>
  <c r="BQ67" i="9"/>
  <c r="BP66" i="9"/>
  <c r="CY64" i="7"/>
  <c r="X64" i="32" s="1"/>
  <c r="BI64" i="7"/>
  <c r="CO64" i="10" s="1"/>
  <c r="BJ61" i="7"/>
  <c r="CP61" i="10" s="1"/>
  <c r="CZ54" i="7"/>
  <c r="Y54" i="32" s="1"/>
  <c r="BJ51" i="7"/>
  <c r="CP51" i="10" s="1"/>
  <c r="BP49" i="9"/>
  <c r="BD41" i="7"/>
  <c r="K41" i="32" s="1"/>
  <c r="CB26" i="7"/>
  <c r="R26" i="32" s="1"/>
  <c r="BQ24" i="9"/>
  <c r="J23" i="7"/>
  <c r="C23" i="32" s="1"/>
  <c r="CY18" i="7"/>
  <c r="X18" i="32" s="1"/>
  <c r="BJ10" i="7"/>
  <c r="CP10" i="10" s="1"/>
  <c r="BP9" i="9"/>
  <c r="BG53" i="9"/>
  <c r="BK93" i="9"/>
  <c r="DE145" i="7"/>
  <c r="DJ145" i="7" s="1"/>
  <c r="BQ142" i="9"/>
  <c r="BG142" i="9"/>
  <c r="BI142" i="9"/>
  <c r="CH141" i="7"/>
  <c r="BJ140" i="7"/>
  <c r="CP140" i="10" s="1"/>
  <c r="BP139" i="9"/>
  <c r="BQ137" i="9"/>
  <c r="BG137" i="9"/>
  <c r="BI137" i="9"/>
  <c r="BP135" i="9"/>
  <c r="BP131" i="9"/>
  <c r="CY129" i="7"/>
  <c r="X129" i="32" s="1"/>
  <c r="BC129" i="7"/>
  <c r="J129" i="32" s="1"/>
  <c r="J119" i="7"/>
  <c r="C119" i="32" s="1"/>
  <c r="J118" i="7"/>
  <c r="C118" i="32" s="1"/>
  <c r="CB115" i="7"/>
  <c r="R115" i="32" s="1"/>
  <c r="CA115" i="7"/>
  <c r="Q115" i="32" s="1"/>
  <c r="BG76" i="9"/>
  <c r="BI76" i="9"/>
  <c r="BG65" i="9"/>
  <c r="BI65" i="9"/>
  <c r="BI57" i="9"/>
  <c r="BG57" i="9"/>
  <c r="BG22" i="9"/>
  <c r="BI22" i="9"/>
  <c r="BK52" i="9"/>
  <c r="BK31" i="9"/>
  <c r="BQ145" i="9"/>
  <c r="BG145" i="9"/>
  <c r="BI145" i="9"/>
  <c r="CY143" i="7"/>
  <c r="X143" i="32" s="1"/>
  <c r="CA143" i="7"/>
  <c r="Q143" i="32" s="1"/>
  <c r="BC143" i="7"/>
  <c r="J143" i="32" s="1"/>
  <c r="BQ139" i="9"/>
  <c r="BI139" i="9"/>
  <c r="BG139" i="9"/>
  <c r="BD137" i="7"/>
  <c r="K137" i="32" s="1"/>
  <c r="BP136" i="9"/>
  <c r="BQ135" i="9"/>
  <c r="BG135" i="9"/>
  <c r="BI135" i="9"/>
  <c r="BQ131" i="9"/>
  <c r="BI131" i="9"/>
  <c r="BG131" i="9"/>
  <c r="BP127" i="9"/>
  <c r="J127" i="7"/>
  <c r="C127" i="32" s="1"/>
  <c r="K123" i="7"/>
  <c r="D123" i="32" s="1"/>
  <c r="J123" i="7"/>
  <c r="C123" i="32" s="1"/>
  <c r="BP119" i="9"/>
  <c r="CB118" i="7"/>
  <c r="R118" i="32" s="1"/>
  <c r="BQ118" i="9"/>
  <c r="BI118" i="9"/>
  <c r="BG118" i="9"/>
  <c r="BI115" i="7"/>
  <c r="CO115" i="10" s="1"/>
  <c r="P114" i="7"/>
  <c r="BP106" i="9"/>
  <c r="BG68" i="9"/>
  <c r="BI68" i="9"/>
  <c r="BG14" i="9"/>
  <c r="BI14" i="9"/>
  <c r="BI136" i="9"/>
  <c r="BG136" i="9"/>
  <c r="BG127" i="9"/>
  <c r="BI127" i="9"/>
  <c r="BG119" i="9"/>
  <c r="BI119" i="9"/>
  <c r="BG106" i="9"/>
  <c r="BI106" i="9"/>
  <c r="BG93" i="9"/>
  <c r="BI93" i="9"/>
  <c r="BD76" i="7"/>
  <c r="K76" i="32" s="1"/>
  <c r="BC76" i="7"/>
  <c r="J76" i="32" s="1"/>
  <c r="BI76" i="7"/>
  <c r="CO76" i="10" s="1"/>
  <c r="CH65" i="7"/>
  <c r="CN65" i="7" s="1"/>
  <c r="CB65" i="7"/>
  <c r="R65" i="32" s="1"/>
  <c r="AO119" i="32"/>
  <c r="J145" i="7"/>
  <c r="C145" i="32" s="1"/>
  <c r="DE142" i="7"/>
  <c r="CG142" i="7"/>
  <c r="BI142" i="7"/>
  <c r="CO142" i="10" s="1"/>
  <c r="CG139" i="7"/>
  <c r="CA139" i="7"/>
  <c r="Q139" i="32" s="1"/>
  <c r="P139" i="7"/>
  <c r="DF136" i="7"/>
  <c r="BQ132" i="9"/>
  <c r="BG132" i="9"/>
  <c r="BI132" i="9"/>
  <c r="Q132" i="7"/>
  <c r="BG123" i="9"/>
  <c r="BI123" i="9"/>
  <c r="BG121" i="9"/>
  <c r="BI121" i="9"/>
  <c r="K117" i="7"/>
  <c r="D117" i="32" s="1"/>
  <c r="J116" i="7"/>
  <c r="C116" i="32" s="1"/>
  <c r="CZ115" i="7"/>
  <c r="Y115" i="32" s="1"/>
  <c r="BG112" i="9"/>
  <c r="BI112" i="9"/>
  <c r="J111" i="7"/>
  <c r="C111" i="32" s="1"/>
  <c r="K111" i="7"/>
  <c r="D111" i="32" s="1"/>
  <c r="Q108" i="7"/>
  <c r="BG7" i="9"/>
  <c r="BI7" i="9"/>
  <c r="BK57" i="9"/>
  <c r="BG146" i="9"/>
  <c r="BI146" i="9"/>
  <c r="BI139" i="7"/>
  <c r="CO139" i="10" s="1"/>
  <c r="BI138" i="9"/>
  <c r="BG138" i="9"/>
  <c r="J138" i="7"/>
  <c r="C138" i="32" s="1"/>
  <c r="K137" i="7"/>
  <c r="D137" i="32" s="1"/>
  <c r="BI135" i="7"/>
  <c r="CO135" i="10" s="1"/>
  <c r="BG134" i="9"/>
  <c r="BI134" i="9"/>
  <c r="J134" i="7"/>
  <c r="C134" i="32" s="1"/>
  <c r="CG131" i="7"/>
  <c r="CH123" i="7"/>
  <c r="CA123" i="7"/>
  <c r="Q123" i="32" s="1"/>
  <c r="CH119" i="7"/>
  <c r="CA119" i="7"/>
  <c r="Q119" i="32" s="1"/>
  <c r="BC117" i="9"/>
  <c r="J117" i="7"/>
  <c r="C117" i="32" s="1"/>
  <c r="BI111" i="9"/>
  <c r="BG111" i="9"/>
  <c r="BG88" i="9"/>
  <c r="BI88" i="9"/>
  <c r="BI83" i="9"/>
  <c r="BG83" i="9"/>
  <c r="BI77" i="9"/>
  <c r="BG77" i="9"/>
  <c r="BC77" i="9"/>
  <c r="BQ144" i="9"/>
  <c r="BG144" i="9"/>
  <c r="BI144" i="9"/>
  <c r="BP143" i="9"/>
  <c r="J139" i="7"/>
  <c r="C139" i="32" s="1"/>
  <c r="CB138" i="7"/>
  <c r="R138" i="32" s="1"/>
  <c r="BD138" i="7"/>
  <c r="K138" i="32" s="1"/>
  <c r="BD134" i="7"/>
  <c r="K134" i="32" s="1"/>
  <c r="BI133" i="9"/>
  <c r="BG133" i="9"/>
  <c r="BI128" i="7"/>
  <c r="CO128" i="10" s="1"/>
  <c r="BC128" i="7"/>
  <c r="J128" i="32" s="1"/>
  <c r="CG127" i="7"/>
  <c r="BJ112" i="7"/>
  <c r="CP112" i="10" s="1"/>
  <c r="BD112" i="7"/>
  <c r="K112" i="32" s="1"/>
  <c r="BI112" i="7"/>
  <c r="CO112" i="10" s="1"/>
  <c r="DE106" i="7"/>
  <c r="BI98" i="9"/>
  <c r="BG98" i="9"/>
  <c r="CA87" i="7"/>
  <c r="Q87" i="32" s="1"/>
  <c r="CY72" i="7"/>
  <c r="X72" i="32" s="1"/>
  <c r="DE72" i="7"/>
  <c r="BI51" i="9"/>
  <c r="BG51" i="9"/>
  <c r="J49" i="7"/>
  <c r="C49" i="32" s="1"/>
  <c r="BK55" i="9"/>
  <c r="BK33" i="9"/>
  <c r="CG146" i="7"/>
  <c r="BQ143" i="9"/>
  <c r="BI143" i="9"/>
  <c r="BG143" i="9"/>
  <c r="BP141" i="9"/>
  <c r="Q141" i="7"/>
  <c r="BP140" i="9"/>
  <c r="K138" i="7"/>
  <c r="D138" i="32" s="1"/>
  <c r="P134" i="7"/>
  <c r="DF133" i="7"/>
  <c r="BJ133" i="7"/>
  <c r="CP133" i="10" s="1"/>
  <c r="CG128" i="7"/>
  <c r="CA128" i="7"/>
  <c r="Q128" i="32" s="1"/>
  <c r="CG123" i="7"/>
  <c r="CG119" i="7"/>
  <c r="CY117" i="7"/>
  <c r="X117" i="32" s="1"/>
  <c r="DE117" i="7"/>
  <c r="K101" i="7"/>
  <c r="D101" i="32" s="1"/>
  <c r="BG96" i="9"/>
  <c r="BI96" i="9"/>
  <c r="CA83" i="7"/>
  <c r="Q83" i="32" s="1"/>
  <c r="CG83" i="7"/>
  <c r="BC83" i="7"/>
  <c r="J83" i="32" s="1"/>
  <c r="BI83" i="7"/>
  <c r="CO83" i="10" s="1"/>
  <c r="DE59" i="7"/>
  <c r="CY59" i="7"/>
  <c r="X59" i="32" s="1"/>
  <c r="CG59" i="7"/>
  <c r="CA59" i="7"/>
  <c r="Q59" i="32" s="1"/>
  <c r="BI59" i="7"/>
  <c r="CO59" i="10" s="1"/>
  <c r="BC59" i="7"/>
  <c r="J59" i="32" s="1"/>
  <c r="CB56" i="7"/>
  <c r="R56" i="32" s="1"/>
  <c r="CH56" i="7"/>
  <c r="CA24" i="7"/>
  <c r="Q24" i="32" s="1"/>
  <c r="CB24" i="7"/>
  <c r="R24" i="32" s="1"/>
  <c r="K24" i="7"/>
  <c r="D24" i="32" s="1"/>
  <c r="AO136" i="32"/>
  <c r="BG141" i="9"/>
  <c r="BI141" i="9"/>
  <c r="BG140" i="9"/>
  <c r="BI140" i="9"/>
  <c r="DE128" i="7"/>
  <c r="CY128" i="7"/>
  <c r="X128" i="32" s="1"/>
  <c r="P118" i="7"/>
  <c r="BI114" i="9"/>
  <c r="BG114" i="9"/>
  <c r="BI100" i="9"/>
  <c r="BG100" i="9"/>
  <c r="BI81" i="9"/>
  <c r="BG81" i="9"/>
  <c r="BI73" i="9"/>
  <c r="BG73" i="9"/>
  <c r="K73" i="7"/>
  <c r="D73" i="32" s="1"/>
  <c r="BP100" i="9"/>
  <c r="BP96" i="9"/>
  <c r="CG89" i="7"/>
  <c r="CY82" i="7"/>
  <c r="X82" i="32" s="1"/>
  <c r="J77" i="7"/>
  <c r="C77" i="32" s="1"/>
  <c r="J76" i="7"/>
  <c r="C76" i="32" s="1"/>
  <c r="CG73" i="7"/>
  <c r="BP73" i="9"/>
  <c r="CZ71" i="7"/>
  <c r="Y71" i="32" s="1"/>
  <c r="BG36" i="9"/>
  <c r="BI36" i="9"/>
  <c r="CZ27" i="7"/>
  <c r="Y27" i="32" s="1"/>
  <c r="BG24" i="9"/>
  <c r="BI24" i="9"/>
  <c r="BG12" i="9"/>
  <c r="BI12" i="9"/>
  <c r="CG9" i="7"/>
  <c r="CA9" i="7"/>
  <c r="Q9" i="32" s="1"/>
  <c r="K7" i="7"/>
  <c r="D7" i="32" s="1"/>
  <c r="DF121" i="7"/>
  <c r="CH121" i="7"/>
  <c r="DF120" i="7"/>
  <c r="BG117" i="9"/>
  <c r="BI117" i="9"/>
  <c r="BG116" i="9"/>
  <c r="BI116" i="9"/>
  <c r="P116" i="7"/>
  <c r="BG113" i="9"/>
  <c r="BI113" i="9"/>
  <c r="BC113" i="9"/>
  <c r="CY111" i="7"/>
  <c r="X111" i="32" s="1"/>
  <c r="P111" i="7"/>
  <c r="BG104" i="9"/>
  <c r="BI104" i="9"/>
  <c r="K97" i="7"/>
  <c r="D97" i="32" s="1"/>
  <c r="DF96" i="7"/>
  <c r="CH96" i="7"/>
  <c r="BJ96" i="7"/>
  <c r="CP96" i="10" s="1"/>
  <c r="BI93" i="7"/>
  <c r="CO93" i="10" s="1"/>
  <c r="BG92" i="9"/>
  <c r="BI92" i="9"/>
  <c r="BT90" i="9"/>
  <c r="CB82" i="7"/>
  <c r="R82" i="32" s="1"/>
  <c r="BP82" i="9"/>
  <c r="DE80" i="7"/>
  <c r="BT79" i="9"/>
  <c r="J79" i="7"/>
  <c r="C79" i="32" s="1"/>
  <c r="DE78" i="7"/>
  <c r="BG78" i="9"/>
  <c r="BI78" i="9"/>
  <c r="BI77" i="7"/>
  <c r="CO77" i="10" s="1"/>
  <c r="CG76" i="7"/>
  <c r="CM76" i="7" s="1"/>
  <c r="BI75" i="9"/>
  <c r="BG75" i="9"/>
  <c r="P75" i="7"/>
  <c r="CY71" i="7"/>
  <c r="X71" i="32" s="1"/>
  <c r="K67" i="7"/>
  <c r="D67" i="32" s="1"/>
  <c r="BG62" i="9"/>
  <c r="BI62" i="9"/>
  <c r="BG52" i="9"/>
  <c r="BI52" i="9"/>
  <c r="BI46" i="7"/>
  <c r="CO46" i="10" s="1"/>
  <c r="BC46" i="7"/>
  <c r="J46" i="32" s="1"/>
  <c r="CA40" i="7"/>
  <c r="Q40" i="32" s="1"/>
  <c r="CG40" i="7"/>
  <c r="BG40" i="9"/>
  <c r="BI40" i="9"/>
  <c r="BJ36" i="7"/>
  <c r="CP36" i="10" s="1"/>
  <c r="BC36" i="7"/>
  <c r="J36" i="32" s="1"/>
  <c r="BG26" i="9"/>
  <c r="BI26" i="9"/>
  <c r="BQ130" i="9"/>
  <c r="BG130" i="9"/>
  <c r="BI130" i="9"/>
  <c r="J130" i="7"/>
  <c r="C130" i="32" s="1"/>
  <c r="K129" i="7"/>
  <c r="D129" i="32" s="1"/>
  <c r="BI127" i="7"/>
  <c r="CO127" i="10" s="1"/>
  <c r="BP125" i="9"/>
  <c r="K125" i="7"/>
  <c r="D125" i="32" s="1"/>
  <c r="BP124" i="9"/>
  <c r="CH120" i="7"/>
  <c r="BI119" i="7"/>
  <c r="CA111" i="7"/>
  <c r="Q111" i="32" s="1"/>
  <c r="BC111" i="7"/>
  <c r="J111" i="32" s="1"/>
  <c r="BI109" i="9"/>
  <c r="BG109" i="9"/>
  <c r="K109" i="7"/>
  <c r="D109" i="32" s="1"/>
  <c r="BG108" i="9"/>
  <c r="BI108" i="9"/>
  <c r="CZ107" i="7"/>
  <c r="Y107" i="32" s="1"/>
  <c r="BI107" i="9"/>
  <c r="BG107" i="9"/>
  <c r="CG106" i="7"/>
  <c r="CY104" i="7"/>
  <c r="X104" i="32" s="1"/>
  <c r="BQ101" i="9"/>
  <c r="BG101" i="9"/>
  <c r="BI101" i="9"/>
  <c r="CH99" i="7"/>
  <c r="BI94" i="9"/>
  <c r="BG94" i="9"/>
  <c r="CG93" i="7"/>
  <c r="CH91" i="7"/>
  <c r="BP87" i="9"/>
  <c r="BG82" i="9"/>
  <c r="BI82" i="9"/>
  <c r="CH78" i="7"/>
  <c r="BP74" i="9"/>
  <c r="Q71" i="7"/>
  <c r="J71" i="7"/>
  <c r="C71" i="32" s="1"/>
  <c r="P71" i="7"/>
  <c r="J67" i="7"/>
  <c r="C67" i="32" s="1"/>
  <c r="Q62" i="7"/>
  <c r="P61" i="7"/>
  <c r="K61" i="7"/>
  <c r="D61" i="32" s="1"/>
  <c r="BI44" i="9"/>
  <c r="BG44" i="9"/>
  <c r="BC27" i="9"/>
  <c r="BJ16" i="7"/>
  <c r="CP16" i="10" s="1"/>
  <c r="Q7" i="7"/>
  <c r="BG125" i="9"/>
  <c r="BI125" i="9"/>
  <c r="BI124" i="9"/>
  <c r="BG124" i="9"/>
  <c r="BI120" i="9"/>
  <c r="BG120" i="9"/>
  <c r="BP115" i="9"/>
  <c r="P109" i="7"/>
  <c r="BQ105" i="9"/>
  <c r="BG105" i="9"/>
  <c r="BI105" i="9"/>
  <c r="P104" i="7"/>
  <c r="CB103" i="7"/>
  <c r="R103" i="32" s="1"/>
  <c r="BP102" i="9"/>
  <c r="BD101" i="7"/>
  <c r="K101" i="32" s="1"/>
  <c r="CG99" i="7"/>
  <c r="BQ97" i="9"/>
  <c r="BI97" i="9"/>
  <c r="BG97" i="9"/>
  <c r="BQ95" i="9"/>
  <c r="BG95" i="9"/>
  <c r="BI95" i="9"/>
  <c r="P95" i="7"/>
  <c r="DE93" i="7"/>
  <c r="BP90" i="9"/>
  <c r="BQ89" i="9"/>
  <c r="BG89" i="9"/>
  <c r="BI89" i="9"/>
  <c r="DF87" i="7"/>
  <c r="DK87" i="7" s="1"/>
  <c r="BQ87" i="9"/>
  <c r="BI87" i="9"/>
  <c r="BG87" i="9"/>
  <c r="CZ86" i="7"/>
  <c r="Y86" i="32" s="1"/>
  <c r="CB86" i="7"/>
  <c r="R86" i="32" s="1"/>
  <c r="K86" i="7"/>
  <c r="D86" i="32" s="1"/>
  <c r="BQ85" i="9"/>
  <c r="BI85" i="9"/>
  <c r="BG85" i="9"/>
  <c r="BQ84" i="9"/>
  <c r="BG84" i="9"/>
  <c r="BI84" i="9"/>
  <c r="J83" i="7"/>
  <c r="C83" i="32" s="1"/>
  <c r="CG82" i="7"/>
  <c r="CM82" i="7" s="1"/>
  <c r="CG78" i="7"/>
  <c r="BG74" i="9"/>
  <c r="BI74" i="9"/>
  <c r="BI67" i="9"/>
  <c r="BG67" i="9"/>
  <c r="BJ63" i="7"/>
  <c r="CP63" i="10" s="1"/>
  <c r="BG58" i="9"/>
  <c r="BI58" i="9"/>
  <c r="BI54" i="9"/>
  <c r="BG54" i="9"/>
  <c r="CH40" i="7"/>
  <c r="BJ34" i="7"/>
  <c r="CP34" i="10" s="1"/>
  <c r="BC26" i="7"/>
  <c r="J26" i="32" s="1"/>
  <c r="BI26" i="7"/>
  <c r="CO26" i="10" s="1"/>
  <c r="CZ10" i="7"/>
  <c r="Y10" i="32" s="1"/>
  <c r="CY10" i="7"/>
  <c r="X10" i="32" s="1"/>
  <c r="DF10" i="7"/>
  <c r="P8" i="7"/>
  <c r="J8" i="7"/>
  <c r="C8" i="32" s="1"/>
  <c r="BI129" i="9"/>
  <c r="BG129" i="9"/>
  <c r="P124" i="7"/>
  <c r="BI122" i="9"/>
  <c r="BG122" i="9"/>
  <c r="J122" i="7"/>
  <c r="C122" i="32" s="1"/>
  <c r="P120" i="7"/>
  <c r="BG115" i="9"/>
  <c r="BI115" i="9"/>
  <c r="BP110" i="9"/>
  <c r="Q110" i="7"/>
  <c r="DE109" i="7"/>
  <c r="CY107" i="7"/>
  <c r="X107" i="32" s="1"/>
  <c r="J104" i="7"/>
  <c r="C104" i="32" s="1"/>
  <c r="BG102" i="9"/>
  <c r="BI102" i="9"/>
  <c r="J98" i="7"/>
  <c r="C98" i="32" s="1"/>
  <c r="BG90" i="9"/>
  <c r="BI90" i="9"/>
  <c r="BQ79" i="9"/>
  <c r="BI79" i="9"/>
  <c r="BG79" i="9"/>
  <c r="BI75" i="7"/>
  <c r="CO75" i="10" s="1"/>
  <c r="BC74" i="9"/>
  <c r="BG72" i="9"/>
  <c r="BI72" i="9"/>
  <c r="P72" i="7"/>
  <c r="BG71" i="9"/>
  <c r="BI71" i="9"/>
  <c r="BI61" i="9"/>
  <c r="BG61" i="9"/>
  <c r="BG59" i="9"/>
  <c r="BI59" i="9"/>
  <c r="DF58" i="7"/>
  <c r="CZ58" i="7"/>
  <c r="Y58" i="32" s="1"/>
  <c r="CY58" i="7"/>
  <c r="X58" i="32" s="1"/>
  <c r="DE49" i="7"/>
  <c r="CY49" i="7"/>
  <c r="X49" i="32" s="1"/>
  <c r="CH42" i="7"/>
  <c r="CB42" i="7"/>
  <c r="R42" i="32" s="1"/>
  <c r="BC34" i="7"/>
  <c r="J34" i="32" s="1"/>
  <c r="BG30" i="9"/>
  <c r="BI5" i="9"/>
  <c r="BG5" i="9"/>
  <c r="BG103" i="9"/>
  <c r="CH129" i="7"/>
  <c r="BJ129" i="7"/>
  <c r="CP129" i="10" s="1"/>
  <c r="BQ128" i="9"/>
  <c r="BG128" i="9"/>
  <c r="BI128" i="9"/>
  <c r="BQ126" i="9"/>
  <c r="BI126" i="9"/>
  <c r="BG126" i="9"/>
  <c r="J126" i="7"/>
  <c r="C126" i="32" s="1"/>
  <c r="CY125" i="7"/>
  <c r="X125" i="32" s="1"/>
  <c r="P125" i="7"/>
  <c r="K121" i="7"/>
  <c r="D121" i="32" s="1"/>
  <c r="BD115" i="7"/>
  <c r="K115" i="32" s="1"/>
  <c r="BP114" i="9"/>
  <c r="CB112" i="7"/>
  <c r="R112" i="32" s="1"/>
  <c r="BP112" i="9"/>
  <c r="CZ110" i="7"/>
  <c r="Y110" i="32" s="1"/>
  <c r="BQ110" i="9"/>
  <c r="BG110" i="9"/>
  <c r="BI110" i="9"/>
  <c r="J109" i="7"/>
  <c r="C109" i="32" s="1"/>
  <c r="BC108" i="7"/>
  <c r="J108" i="32" s="1"/>
  <c r="K108" i="7"/>
  <c r="D108" i="32" s="1"/>
  <c r="BI101" i="7"/>
  <c r="CO101" i="10" s="1"/>
  <c r="BQ99" i="9"/>
  <c r="BG99" i="9"/>
  <c r="BI99" i="9"/>
  <c r="BP98" i="9"/>
  <c r="P98" i="7"/>
  <c r="CB97" i="7"/>
  <c r="R97" i="32" s="1"/>
  <c r="P97" i="7"/>
  <c r="BI94" i="7"/>
  <c r="CO94" i="10" s="1"/>
  <c r="BP93" i="9"/>
  <c r="BQ91" i="9"/>
  <c r="BG91" i="9"/>
  <c r="BI91" i="9"/>
  <c r="P91" i="7"/>
  <c r="BP88" i="9"/>
  <c r="CG86" i="7"/>
  <c r="BQ86" i="9"/>
  <c r="BI86" i="9"/>
  <c r="BG86" i="9"/>
  <c r="CO85" i="10"/>
  <c r="DE84" i="7"/>
  <c r="DE83" i="7"/>
  <c r="DK83" i="7" s="1"/>
  <c r="BP83" i="9"/>
  <c r="CZ82" i="7"/>
  <c r="Y82" i="32" s="1"/>
  <c r="BI82" i="7"/>
  <c r="CO82" i="10" s="1"/>
  <c r="BP81" i="9"/>
  <c r="BQ80" i="9"/>
  <c r="BG80" i="9"/>
  <c r="BI80" i="9"/>
  <c r="BP77" i="9"/>
  <c r="K77" i="7"/>
  <c r="D77" i="32" s="1"/>
  <c r="BP76" i="9"/>
  <c r="CY74" i="7"/>
  <c r="X74" i="32" s="1"/>
  <c r="P74" i="7"/>
  <c r="V74" i="7" s="1"/>
  <c r="CB73" i="7"/>
  <c r="R73" i="32" s="1"/>
  <c r="BD71" i="7"/>
  <c r="K71" i="32" s="1"/>
  <c r="J68" i="7"/>
  <c r="C68" i="32" s="1"/>
  <c r="P67" i="7"/>
  <c r="BP65" i="9"/>
  <c r="DE63" i="7"/>
  <c r="BJ56" i="7"/>
  <c r="CP56" i="10" s="1"/>
  <c r="BD56" i="7"/>
  <c r="K56" i="32" s="1"/>
  <c r="DF42" i="7"/>
  <c r="CZ42" i="7"/>
  <c r="Y42" i="32" s="1"/>
  <c r="BJ26" i="7"/>
  <c r="CG18" i="7"/>
  <c r="CA18" i="7"/>
  <c r="Q18" i="32" s="1"/>
  <c r="P13" i="7"/>
  <c r="CA5" i="7"/>
  <c r="Q5" i="32" s="1"/>
  <c r="CG5" i="7"/>
  <c r="BS71" i="9"/>
  <c r="Q66" i="7"/>
  <c r="BI61" i="7"/>
  <c r="CO61" i="10" s="1"/>
  <c r="CH60" i="7"/>
  <c r="CG51" i="7"/>
  <c r="BI49" i="7"/>
  <c r="CO49" i="10" s="1"/>
  <c r="CG47" i="7"/>
  <c r="CM47" i="7" s="1"/>
  <c r="BG38" i="9"/>
  <c r="BI38" i="9"/>
  <c r="BC38" i="9"/>
  <c r="BI35" i="9"/>
  <c r="BG35" i="9"/>
  <c r="BS32" i="9"/>
  <c r="CZ31" i="7"/>
  <c r="Y31" i="32" s="1"/>
  <c r="CB31" i="7"/>
  <c r="R31" i="32" s="1"/>
  <c r="BD31" i="7"/>
  <c r="K31" i="32" s="1"/>
  <c r="Q31" i="7"/>
  <c r="V31" i="7" s="1"/>
  <c r="BD27" i="7"/>
  <c r="K27" i="32" s="1"/>
  <c r="J27" i="7"/>
  <c r="C27" i="32" s="1"/>
  <c r="CY26" i="7"/>
  <c r="X26" i="32" s="1"/>
  <c r="CG23" i="7"/>
  <c r="CY21" i="7"/>
  <c r="X21" i="32" s="1"/>
  <c r="BQ19" i="9"/>
  <c r="BG19" i="9"/>
  <c r="BI19" i="9"/>
  <c r="BC19" i="9"/>
  <c r="BP16" i="9"/>
  <c r="BP15" i="9"/>
  <c r="BP13" i="9"/>
  <c r="CH10" i="7"/>
  <c r="CG10" i="7"/>
  <c r="BP6" i="9"/>
  <c r="BT70" i="9"/>
  <c r="BQ63" i="9"/>
  <c r="BI63" i="9"/>
  <c r="BG63" i="9"/>
  <c r="K63" i="7"/>
  <c r="D63" i="32" s="1"/>
  <c r="BP62" i="9"/>
  <c r="DF60" i="7"/>
  <c r="Q57" i="7"/>
  <c r="BQ56" i="9"/>
  <c r="BG56" i="9"/>
  <c r="BI56" i="9"/>
  <c r="Q55" i="7"/>
  <c r="P55" i="7"/>
  <c r="BP48" i="9"/>
  <c r="Q48" i="7"/>
  <c r="BJ47" i="7"/>
  <c r="CP47" i="10" s="1"/>
  <c r="BQ46" i="9"/>
  <c r="BG46" i="9"/>
  <c r="BI46" i="9"/>
  <c r="P43" i="7"/>
  <c r="BQ39" i="9"/>
  <c r="BI39" i="9"/>
  <c r="BG39" i="9"/>
  <c r="DF38" i="7"/>
  <c r="BJ38" i="7"/>
  <c r="CP38" i="10" s="1"/>
  <c r="J38" i="7"/>
  <c r="C38" i="32" s="1"/>
  <c r="J37" i="7"/>
  <c r="C37" i="32" s="1"/>
  <c r="BQ34" i="9"/>
  <c r="BG34" i="9"/>
  <c r="BI34" i="9"/>
  <c r="BP33" i="9"/>
  <c r="BP30" i="9"/>
  <c r="K29" i="7"/>
  <c r="D29" i="32" s="1"/>
  <c r="BP28" i="9"/>
  <c r="BC27" i="7"/>
  <c r="J27" i="32" s="1"/>
  <c r="CH26" i="7"/>
  <c r="Q26" i="7"/>
  <c r="DF25" i="7"/>
  <c r="DL25" i="7" s="1"/>
  <c r="BQ25" i="9"/>
  <c r="BG25" i="9"/>
  <c r="BI25" i="9"/>
  <c r="CZ24" i="7"/>
  <c r="Y24" i="32" s="1"/>
  <c r="BD24" i="7"/>
  <c r="K24" i="32" s="1"/>
  <c r="BC23" i="9"/>
  <c r="BP18" i="9"/>
  <c r="CA17" i="7"/>
  <c r="Q17" i="32" s="1"/>
  <c r="DF16" i="7"/>
  <c r="BQ16" i="9"/>
  <c r="BI16" i="9"/>
  <c r="BG16" i="9"/>
  <c r="K16" i="7"/>
  <c r="D16" i="32" s="1"/>
  <c r="BQ15" i="9"/>
  <c r="BG15" i="9"/>
  <c r="BI15" i="9"/>
  <c r="BQ13" i="9"/>
  <c r="BI13" i="9"/>
  <c r="BG13" i="9"/>
  <c r="CZ11" i="7"/>
  <c r="Y11" i="32" s="1"/>
  <c r="BQ6" i="9"/>
  <c r="BI6" i="9"/>
  <c r="BG6" i="9"/>
  <c r="J5" i="7"/>
  <c r="C5" i="32" s="1"/>
  <c r="BQ4" i="9"/>
  <c r="BG4" i="9"/>
  <c r="BP57" i="9"/>
  <c r="BP54" i="9"/>
  <c r="BP52" i="9"/>
  <c r="Q49" i="7"/>
  <c r="BQ48" i="9"/>
  <c r="BI48" i="9"/>
  <c r="BG48" i="9"/>
  <c r="K42" i="7"/>
  <c r="D42" i="32" s="1"/>
  <c r="CB39" i="7"/>
  <c r="R39" i="32" s="1"/>
  <c r="CB38" i="7"/>
  <c r="R38" i="32" s="1"/>
  <c r="DF36" i="7"/>
  <c r="BP36" i="9"/>
  <c r="BD34" i="7"/>
  <c r="K34" i="32" s="1"/>
  <c r="BQ33" i="9"/>
  <c r="BI33" i="9"/>
  <c r="BG33" i="9"/>
  <c r="BQ30" i="9"/>
  <c r="BI30" i="9"/>
  <c r="Q29" i="7"/>
  <c r="BQ28" i="9"/>
  <c r="BG28" i="9"/>
  <c r="BI28" i="9"/>
  <c r="BP26" i="9"/>
  <c r="BP22" i="9"/>
  <c r="BQ18" i="9"/>
  <c r="BG18" i="9"/>
  <c r="BI18" i="9"/>
  <c r="Q16" i="7"/>
  <c r="CB15" i="7"/>
  <c r="R15" i="32" s="1"/>
  <c r="CH14" i="7"/>
  <c r="BP14" i="9"/>
  <c r="BD13" i="7"/>
  <c r="K13" i="32" s="1"/>
  <c r="BP7" i="9"/>
  <c r="BP5" i="9"/>
  <c r="BD4" i="7"/>
  <c r="K4" i="32" s="1"/>
  <c r="CB70" i="7"/>
  <c r="R70" i="32" s="1"/>
  <c r="BQ70" i="9"/>
  <c r="BI70" i="9"/>
  <c r="BG70" i="9"/>
  <c r="BQ69" i="9"/>
  <c r="BG69" i="9"/>
  <c r="BI69" i="9"/>
  <c r="BP68" i="9"/>
  <c r="BP61" i="9"/>
  <c r="Q61" i="7"/>
  <c r="CB58" i="7"/>
  <c r="R58" i="32" s="1"/>
  <c r="BP58" i="9"/>
  <c r="BD57" i="7"/>
  <c r="K57" i="32" s="1"/>
  <c r="CG56" i="7"/>
  <c r="BP51" i="9"/>
  <c r="BQ49" i="9"/>
  <c r="BG49" i="9"/>
  <c r="P49" i="7"/>
  <c r="CB48" i="7"/>
  <c r="R48" i="32" s="1"/>
  <c r="P48" i="7"/>
  <c r="DF47" i="7"/>
  <c r="CY46" i="7"/>
  <c r="X46" i="32" s="1"/>
  <c r="BP44" i="9"/>
  <c r="CY42" i="7"/>
  <c r="X42" i="32" s="1"/>
  <c r="BQ42" i="9"/>
  <c r="BG42" i="9"/>
  <c r="BI42" i="9"/>
  <c r="P42" i="7"/>
  <c r="BP40" i="9"/>
  <c r="CG38" i="7"/>
  <c r="CM38" i="7" s="1"/>
  <c r="DE36" i="7"/>
  <c r="DE35" i="7"/>
  <c r="DK35" i="7" s="1"/>
  <c r="CA35" i="7"/>
  <c r="Q35" i="32" s="1"/>
  <c r="J35" i="7"/>
  <c r="C35" i="32" s="1"/>
  <c r="BQ32" i="9"/>
  <c r="BG32" i="9"/>
  <c r="BI32" i="9"/>
  <c r="BQ29" i="9"/>
  <c r="BG29" i="9"/>
  <c r="DE27" i="7"/>
  <c r="BQ27" i="9"/>
  <c r="BG27" i="9"/>
  <c r="BI27" i="9"/>
  <c r="CG24" i="7"/>
  <c r="BP24" i="9"/>
  <c r="Q24" i="7"/>
  <c r="BQ17" i="9"/>
  <c r="BG17" i="9"/>
  <c r="BI17" i="9"/>
  <c r="CG14" i="7"/>
  <c r="BJ14" i="7"/>
  <c r="CP14" i="10" s="1"/>
  <c r="BP12" i="9"/>
  <c r="K12" i="7"/>
  <c r="D12" i="32" s="1"/>
  <c r="BQ9" i="9"/>
  <c r="BG9" i="9"/>
  <c r="BI9" i="9"/>
  <c r="BQ8" i="9"/>
  <c r="BG8" i="9"/>
  <c r="BI8" i="9"/>
  <c r="BJ7" i="7"/>
  <c r="CP7" i="10" s="1"/>
  <c r="P7" i="7"/>
  <c r="BI6" i="7"/>
  <c r="CO6" i="10" s="1"/>
  <c r="AO5" i="32"/>
  <c r="CG69" i="7"/>
  <c r="P68" i="7"/>
  <c r="BG66" i="9"/>
  <c r="BI66" i="9"/>
  <c r="BC65" i="7"/>
  <c r="J65" i="32" s="1"/>
  <c r="BG64" i="9"/>
  <c r="BI64" i="9"/>
  <c r="BI62" i="7"/>
  <c r="CO62" i="10" s="1"/>
  <c r="DE58" i="7"/>
  <c r="CA58" i="7"/>
  <c r="Q58" i="32" s="1"/>
  <c r="P52" i="7"/>
  <c r="CG48" i="7"/>
  <c r="BG47" i="9"/>
  <c r="BI47" i="9"/>
  <c r="BG45" i="9"/>
  <c r="BI45" i="9"/>
  <c r="J39" i="7"/>
  <c r="C39" i="32" s="1"/>
  <c r="CB37" i="7"/>
  <c r="R37" i="32" s="1"/>
  <c r="BI36" i="7"/>
  <c r="CO36" i="10" s="1"/>
  <c r="DE32" i="7"/>
  <c r="CA29" i="7"/>
  <c r="Q29" i="32" s="1"/>
  <c r="DE28" i="7"/>
  <c r="DJ28" i="7" s="1"/>
  <c r="CG28" i="7"/>
  <c r="J24" i="7"/>
  <c r="C24" i="32" s="1"/>
  <c r="BG21" i="9"/>
  <c r="BI21" i="9"/>
  <c r="BI14" i="7"/>
  <c r="CO14" i="10" s="1"/>
  <c r="BG11" i="9"/>
  <c r="BI11" i="9"/>
  <c r="DE10" i="7"/>
  <c r="BI10" i="9"/>
  <c r="BG10" i="9"/>
  <c r="BC7" i="7"/>
  <c r="J7" i="32" s="1"/>
  <c r="CG71" i="7"/>
  <c r="P70" i="7"/>
  <c r="V70" i="7" s="1"/>
  <c r="BI69" i="7"/>
  <c r="CO69" i="10" s="1"/>
  <c r="BQ60" i="9"/>
  <c r="BG60" i="9"/>
  <c r="BI60" i="9"/>
  <c r="J60" i="7"/>
  <c r="C60" i="32" s="1"/>
  <c r="J58" i="7"/>
  <c r="C58" i="32" s="1"/>
  <c r="BQ55" i="9"/>
  <c r="BG55" i="9"/>
  <c r="BI55" i="9"/>
  <c r="K55" i="7"/>
  <c r="D55" i="32" s="1"/>
  <c r="DE54" i="7"/>
  <c r="CA54" i="7"/>
  <c r="Q54" i="32" s="1"/>
  <c r="BP53" i="9"/>
  <c r="DE52" i="7"/>
  <c r="DJ52" i="7" s="1"/>
  <c r="CA52" i="7"/>
  <c r="Q52" i="32" s="1"/>
  <c r="BI50" i="9"/>
  <c r="BG50" i="9"/>
  <c r="CB44" i="7"/>
  <c r="R44" i="32" s="1"/>
  <c r="BQ43" i="9"/>
  <c r="BG43" i="9"/>
  <c r="BI43" i="9"/>
  <c r="BI42" i="7"/>
  <c r="BC42" i="7"/>
  <c r="J42" i="32" s="1"/>
  <c r="BQ41" i="9"/>
  <c r="BG41" i="9"/>
  <c r="BI41" i="9"/>
  <c r="BP38" i="9"/>
  <c r="BQ37" i="9"/>
  <c r="BI37" i="9"/>
  <c r="BG37" i="9"/>
  <c r="Q37" i="7"/>
  <c r="V37" i="7" s="1"/>
  <c r="BP35" i="9"/>
  <c r="DE34" i="7"/>
  <c r="CH34" i="7"/>
  <c r="Q33" i="7"/>
  <c r="CG32" i="7"/>
  <c r="BI32" i="7"/>
  <c r="CO32" i="10" s="1"/>
  <c r="BG31" i="9"/>
  <c r="BI31" i="9"/>
  <c r="CZ30" i="7"/>
  <c r="Y30" i="32" s="1"/>
  <c r="BC29" i="7"/>
  <c r="J29" i="32" s="1"/>
  <c r="BG23" i="9"/>
  <c r="BI23" i="9"/>
  <c r="CG22" i="7"/>
  <c r="BI20" i="9"/>
  <c r="BG20" i="9"/>
  <c r="Q19" i="7"/>
  <c r="J17" i="7"/>
  <c r="C17" i="32" s="1"/>
  <c r="J11" i="7"/>
  <c r="C11" i="32" s="1"/>
  <c r="J9" i="7"/>
  <c r="C9" i="32" s="1"/>
  <c r="CZ8" i="7"/>
  <c r="Y8" i="32" s="1"/>
  <c r="K4" i="7"/>
  <c r="D4" i="32" s="1"/>
  <c r="J4" i="7"/>
  <c r="C4" i="32" s="1"/>
  <c r="BI4" i="9"/>
  <c r="AP117" i="32"/>
  <c r="BK117" i="9" s="1"/>
  <c r="AP106" i="32"/>
  <c r="AP80" i="32"/>
  <c r="AP67" i="32"/>
  <c r="BK67" i="9" s="1"/>
  <c r="AP7" i="32"/>
  <c r="CZ133" i="7"/>
  <c r="Y133" i="32" s="1"/>
  <c r="CB133" i="7"/>
  <c r="R133" i="32" s="1"/>
  <c r="BS127" i="9"/>
  <c r="Q117" i="7"/>
  <c r="CZ114" i="7"/>
  <c r="Y114" i="32" s="1"/>
  <c r="CB114" i="7"/>
  <c r="R114" i="32" s="1"/>
  <c r="BK114" i="7"/>
  <c r="CQ114" i="10" s="1"/>
  <c r="L110" i="7"/>
  <c r="E110" i="32" s="1"/>
  <c r="K107" i="7"/>
  <c r="D107" i="32" s="1"/>
  <c r="BS77" i="9"/>
  <c r="CB68" i="7"/>
  <c r="R68" i="32" s="1"/>
  <c r="K57" i="7"/>
  <c r="D57" i="32" s="1"/>
  <c r="K51" i="7"/>
  <c r="D51" i="32" s="1"/>
  <c r="DA50" i="7"/>
  <c r="Z50" i="32" s="1"/>
  <c r="CI50" i="7"/>
  <c r="CC45" i="7"/>
  <c r="S45" i="32" s="1"/>
  <c r="BE45" i="7"/>
  <c r="L45" i="32" s="1"/>
  <c r="DG44" i="7"/>
  <c r="DL44" i="7" s="1"/>
  <c r="R42" i="7"/>
  <c r="DG40" i="7"/>
  <c r="K33" i="7"/>
  <c r="D33" i="32" s="1"/>
  <c r="BJ31" i="7"/>
  <c r="CP31" i="10" s="1"/>
  <c r="K31" i="7"/>
  <c r="D31" i="32" s="1"/>
  <c r="BD17" i="7"/>
  <c r="K17" i="32" s="1"/>
  <c r="K9" i="7"/>
  <c r="D9" i="32" s="1"/>
  <c r="AP131" i="32"/>
  <c r="AP129" i="32"/>
  <c r="AP122" i="32"/>
  <c r="AP120" i="32"/>
  <c r="AP38" i="32"/>
  <c r="BK38" i="9" s="1"/>
  <c r="AP16" i="32"/>
  <c r="AP11" i="32"/>
  <c r="BK11" i="9" s="1"/>
  <c r="AP8" i="32"/>
  <c r="DF142" i="7"/>
  <c r="DL142" i="7" s="1"/>
  <c r="BJ137" i="7"/>
  <c r="CP137" i="10" s="1"/>
  <c r="Q133" i="7"/>
  <c r="V133" i="7" s="1"/>
  <c r="DG132" i="7"/>
  <c r="CH131" i="7"/>
  <c r="DF129" i="7"/>
  <c r="Q129" i="7"/>
  <c r="DF127" i="7"/>
  <c r="BD99" i="7"/>
  <c r="K99" i="32" s="1"/>
  <c r="BJ98" i="7"/>
  <c r="CP98" i="10" s="1"/>
  <c r="DA96" i="7"/>
  <c r="Z96" i="32" s="1"/>
  <c r="CZ95" i="7"/>
  <c r="Y95" i="32" s="1"/>
  <c r="CH86" i="7"/>
  <c r="Q85" i="7"/>
  <c r="BJ83" i="7"/>
  <c r="CP83" i="10" s="1"/>
  <c r="CI72" i="7"/>
  <c r="R61" i="7"/>
  <c r="DA54" i="7"/>
  <c r="Z54" i="32" s="1"/>
  <c r="BD26" i="7"/>
  <c r="K26" i="32" s="1"/>
  <c r="DF18" i="7"/>
  <c r="BE15" i="7"/>
  <c r="L15" i="32" s="1"/>
  <c r="BE10" i="7"/>
  <c r="L10" i="32" s="1"/>
  <c r="AP98" i="32"/>
  <c r="AP90" i="32"/>
  <c r="AP83" i="32"/>
  <c r="AP79" i="32"/>
  <c r="AP69" i="32"/>
  <c r="BK69" i="9" s="1"/>
  <c r="Q143" i="7"/>
  <c r="CZ126" i="7"/>
  <c r="Y126" i="32" s="1"/>
  <c r="CB126" i="7"/>
  <c r="R126" i="32" s="1"/>
  <c r="BD126" i="7"/>
  <c r="K126" i="32" s="1"/>
  <c r="DG125" i="7"/>
  <c r="DL125" i="7" s="1"/>
  <c r="BD117" i="7"/>
  <c r="K117" i="32" s="1"/>
  <c r="CH104" i="7"/>
  <c r="CH103" i="7"/>
  <c r="L103" i="7"/>
  <c r="E103" i="32" s="1"/>
  <c r="DF101" i="7"/>
  <c r="CI100" i="7"/>
  <c r="BJ90" i="7"/>
  <c r="CP90" i="10" s="1"/>
  <c r="CZ88" i="7"/>
  <c r="Y88" i="32" s="1"/>
  <c r="CH88" i="7"/>
  <c r="BK86" i="7"/>
  <c r="CQ86" i="10" s="1"/>
  <c r="DF82" i="7"/>
  <c r="R80" i="7"/>
  <c r="X80" i="7" s="1"/>
  <c r="DG78" i="7"/>
  <c r="DA77" i="7"/>
  <c r="Z77" i="32" s="1"/>
  <c r="BK69" i="7"/>
  <c r="CQ69" i="10" s="1"/>
  <c r="DA66" i="7"/>
  <c r="Z66" i="32" s="1"/>
  <c r="CI55" i="7"/>
  <c r="BJ54" i="7"/>
  <c r="CP54" i="10" s="1"/>
  <c r="BJ12" i="7"/>
  <c r="CP12" i="10" s="1"/>
  <c r="AP142" i="32"/>
  <c r="AP133" i="32"/>
  <c r="AP100" i="32"/>
  <c r="AP78" i="32"/>
  <c r="AP63" i="32"/>
  <c r="CZ142" i="7"/>
  <c r="Y142" i="32" s="1"/>
  <c r="CH142" i="7"/>
  <c r="CB140" i="7"/>
  <c r="R140" i="32" s="1"/>
  <c r="BD140" i="7"/>
  <c r="K140" i="32" s="1"/>
  <c r="CH133" i="7"/>
  <c r="K119" i="7"/>
  <c r="D119" i="32" s="1"/>
  <c r="DF116" i="7"/>
  <c r="CH116" i="7"/>
  <c r="BJ114" i="7"/>
  <c r="CP114" i="10" s="1"/>
  <c r="BJ107" i="7"/>
  <c r="CP107" i="10" s="1"/>
  <c r="BJ103" i="7"/>
  <c r="CP103" i="10" s="1"/>
  <c r="BS100" i="9"/>
  <c r="CB96" i="7"/>
  <c r="R96" i="32" s="1"/>
  <c r="Q93" i="7"/>
  <c r="CB72" i="7"/>
  <c r="R72" i="32" s="1"/>
  <c r="CB60" i="7"/>
  <c r="R60" i="32" s="1"/>
  <c r="DF54" i="7"/>
  <c r="K44" i="7"/>
  <c r="D44" i="32" s="1"/>
  <c r="CI40" i="7"/>
  <c r="DA35" i="7"/>
  <c r="Z35" i="32" s="1"/>
  <c r="CZ34" i="7"/>
  <c r="Y34" i="32" s="1"/>
  <c r="R28" i="7"/>
  <c r="W28" i="7" s="1"/>
  <c r="Q17" i="7"/>
  <c r="BD10" i="7"/>
  <c r="K10" i="32" s="1"/>
  <c r="CH4" i="7"/>
  <c r="Q4" i="7"/>
  <c r="AP75" i="32"/>
  <c r="BK75" i="9" s="1"/>
  <c r="AP62" i="32"/>
  <c r="BK62" i="9" s="1"/>
  <c r="AP9" i="32"/>
  <c r="CH136" i="7"/>
  <c r="BK132" i="7"/>
  <c r="CQ132" i="10" s="1"/>
  <c r="BT106" i="9"/>
  <c r="BT101" i="9"/>
  <c r="CB100" i="7"/>
  <c r="R100" i="32" s="1"/>
  <c r="BS69" i="9"/>
  <c r="BT67" i="9"/>
  <c r="BK64" i="7"/>
  <c r="CQ64" i="10" s="1"/>
  <c r="L60" i="7"/>
  <c r="E60" i="32" s="1"/>
  <c r="CB55" i="7"/>
  <c r="R55" i="32" s="1"/>
  <c r="CC51" i="7"/>
  <c r="S51" i="32" s="1"/>
  <c r="BK48" i="7"/>
  <c r="CQ48" i="10" s="1"/>
  <c r="CC44" i="7"/>
  <c r="S44" i="32" s="1"/>
  <c r="Q42" i="7"/>
  <c r="CC25" i="7"/>
  <c r="S25" i="32" s="1"/>
  <c r="BS16" i="9"/>
  <c r="AP141" i="32"/>
  <c r="AP109" i="32"/>
  <c r="BK109" i="9" s="1"/>
  <c r="AP108" i="32"/>
  <c r="AP101" i="32"/>
  <c r="AP54" i="32"/>
  <c r="CH139" i="7"/>
  <c r="BJ132" i="7"/>
  <c r="CP132" i="10" s="1"/>
  <c r="BE114" i="7"/>
  <c r="L114" i="32" s="1"/>
  <c r="R109" i="7"/>
  <c r="DA100" i="7"/>
  <c r="Z100" i="32" s="1"/>
  <c r="CH94" i="7"/>
  <c r="DF78" i="7"/>
  <c r="CI78" i="7"/>
  <c r="CB76" i="7"/>
  <c r="R76" i="32" s="1"/>
  <c r="AP65" i="32"/>
  <c r="BK65" i="9" s="1"/>
  <c r="AP41" i="32"/>
  <c r="AP37" i="32"/>
  <c r="BK37" i="9" s="1"/>
  <c r="AP18" i="32"/>
  <c r="BE137" i="7"/>
  <c r="L137" i="32" s="1"/>
  <c r="DG135" i="7"/>
  <c r="Q125" i="7"/>
  <c r="L120" i="7"/>
  <c r="E120" i="32" s="1"/>
  <c r="BJ119" i="7"/>
  <c r="CP119" i="10" s="1"/>
  <c r="R117" i="7"/>
  <c r="BK99" i="7"/>
  <c r="CQ99" i="10" s="1"/>
  <c r="DF95" i="7"/>
  <c r="BK95" i="7"/>
  <c r="CQ95" i="10" s="1"/>
  <c r="DF90" i="7"/>
  <c r="CC88" i="7"/>
  <c r="S88" i="32" s="1"/>
  <c r="CZ87" i="7"/>
  <c r="Y87" i="32" s="1"/>
  <c r="DF86" i="7"/>
  <c r="DA85" i="7"/>
  <c r="Z85" i="32" s="1"/>
  <c r="L69" i="7"/>
  <c r="E69" i="32" s="1"/>
  <c r="CI60" i="7"/>
  <c r="DG56" i="7"/>
  <c r="DL56" i="7" s="1"/>
  <c r="BE51" i="7"/>
  <c r="L51" i="32" s="1"/>
  <c r="BJ48" i="7"/>
  <c r="CP48" i="10" s="1"/>
  <c r="DG47" i="7"/>
  <c r="CH44" i="7"/>
  <c r="BE31" i="7"/>
  <c r="L31" i="32" s="1"/>
  <c r="DG26" i="7"/>
  <c r="DL26" i="7" s="1"/>
  <c r="BK26" i="7"/>
  <c r="CQ26" i="10" s="1"/>
  <c r="R9" i="7"/>
  <c r="CB4" i="7"/>
  <c r="R4" i="32" s="1"/>
  <c r="K115" i="7"/>
  <c r="D115" i="32" s="1"/>
  <c r="Q115" i="7"/>
  <c r="AP126" i="32"/>
  <c r="BK126" i="9" s="1"/>
  <c r="AP124" i="32"/>
  <c r="BE120" i="7"/>
  <c r="L120" i="32" s="1"/>
  <c r="BJ120" i="7"/>
  <c r="CP120" i="10" s="1"/>
  <c r="BQ73" i="9"/>
  <c r="AP73" i="32"/>
  <c r="BK73" i="9" s="1"/>
  <c r="AP137" i="32"/>
  <c r="AP95" i="32"/>
  <c r="Q126" i="7"/>
  <c r="K126" i="7"/>
  <c r="D126" i="32" s="1"/>
  <c r="BP50" i="9"/>
  <c r="AP50" i="32"/>
  <c r="CB30" i="7"/>
  <c r="R30" i="32" s="1"/>
  <c r="CH30" i="7"/>
  <c r="BE144" i="7"/>
  <c r="L144" i="32" s="1"/>
  <c r="BD144" i="7"/>
  <c r="K144" i="32" s="1"/>
  <c r="Q122" i="7"/>
  <c r="V122" i="7" s="1"/>
  <c r="K122" i="7"/>
  <c r="D122" i="32" s="1"/>
  <c r="BE121" i="7"/>
  <c r="L121" i="32" s="1"/>
  <c r="BJ121" i="7"/>
  <c r="CP121" i="10" s="1"/>
  <c r="BP92" i="9"/>
  <c r="AP92" i="32"/>
  <c r="L78" i="7"/>
  <c r="E78" i="32" s="1"/>
  <c r="K78" i="7"/>
  <c r="D78" i="32" s="1"/>
  <c r="BQ59" i="9"/>
  <c r="AP59" i="32"/>
  <c r="BK59" i="9" s="1"/>
  <c r="CB137" i="7"/>
  <c r="R137" i="32" s="1"/>
  <c r="CH137" i="7"/>
  <c r="AP127" i="32"/>
  <c r="BK127" i="9" s="1"/>
  <c r="AP114" i="32"/>
  <c r="CC144" i="7"/>
  <c r="S144" i="32" s="1"/>
  <c r="CB144" i="7"/>
  <c r="R144" i="32" s="1"/>
  <c r="BK142" i="7"/>
  <c r="CQ142" i="10" s="1"/>
  <c r="BD142" i="7"/>
  <c r="K142" i="32" s="1"/>
  <c r="BJ142" i="7"/>
  <c r="CP142" i="10" s="1"/>
  <c r="BQ94" i="9"/>
  <c r="AP94" i="32"/>
  <c r="BK94" i="9" s="1"/>
  <c r="BQ64" i="9"/>
  <c r="AP64" i="32"/>
  <c r="Q81" i="7"/>
  <c r="K81" i="7"/>
  <c r="D81" i="32" s="1"/>
  <c r="Q118" i="7"/>
  <c r="K118" i="7"/>
  <c r="D118" i="32" s="1"/>
  <c r="BS137" i="9"/>
  <c r="K134" i="7"/>
  <c r="D134" i="32" s="1"/>
  <c r="R134" i="7"/>
  <c r="Q144" i="7"/>
  <c r="DF137" i="7"/>
  <c r="BD133" i="7"/>
  <c r="K133" i="32" s="1"/>
  <c r="CZ121" i="7"/>
  <c r="Y121" i="32" s="1"/>
  <c r="DF108" i="7"/>
  <c r="CH108" i="7"/>
  <c r="DF105" i="7"/>
  <c r="Q102" i="7"/>
  <c r="CH100" i="7"/>
  <c r="BD100" i="7"/>
  <c r="K100" i="32" s="1"/>
  <c r="DF94" i="7"/>
  <c r="BE88" i="7"/>
  <c r="L88" i="32" s="1"/>
  <c r="BJ88" i="7"/>
  <c r="CP88" i="10" s="1"/>
  <c r="BJ62" i="7"/>
  <c r="CP62" i="10" s="1"/>
  <c r="L59" i="7"/>
  <c r="E59" i="32" s="1"/>
  <c r="Q59" i="7"/>
  <c r="DF57" i="7"/>
  <c r="CH57" i="7"/>
  <c r="BJ57" i="7"/>
  <c r="CP57" i="10" s="1"/>
  <c r="DF30" i="7"/>
  <c r="K145" i="7"/>
  <c r="D145" i="32" s="1"/>
  <c r="CB142" i="7"/>
  <c r="R142" i="32" s="1"/>
  <c r="CB141" i="7"/>
  <c r="R141" i="32" s="1"/>
  <c r="DF138" i="7"/>
  <c r="CC138" i="7"/>
  <c r="S138" i="32" s="1"/>
  <c r="CC137" i="7"/>
  <c r="S137" i="32" s="1"/>
  <c r="R135" i="7"/>
  <c r="DF132" i="7"/>
  <c r="K130" i="7"/>
  <c r="D130" i="32" s="1"/>
  <c r="R126" i="7"/>
  <c r="DF124" i="7"/>
  <c r="DL124" i="7" s="1"/>
  <c r="CC124" i="7"/>
  <c r="S124" i="32" s="1"/>
  <c r="L124" i="7"/>
  <c r="E124" i="32" s="1"/>
  <c r="BJ123" i="7"/>
  <c r="CP123" i="10" s="1"/>
  <c r="CB121" i="7"/>
  <c r="R121" i="32" s="1"/>
  <c r="BK121" i="7"/>
  <c r="CQ121" i="10" s="1"/>
  <c r="DF119" i="7"/>
  <c r="DK119" i="7" s="1"/>
  <c r="CZ117" i="7"/>
  <c r="Y117" i="32" s="1"/>
  <c r="R115" i="7"/>
  <c r="L114" i="7"/>
  <c r="E114" i="32" s="1"/>
  <c r="L112" i="7"/>
  <c r="E112" i="32" s="1"/>
  <c r="DF110" i="7"/>
  <c r="DG107" i="7"/>
  <c r="CC107" i="7"/>
  <c r="S107" i="32" s="1"/>
  <c r="BK103" i="7"/>
  <c r="CQ103" i="10" s="1"/>
  <c r="CB101" i="7"/>
  <c r="R101" i="32" s="1"/>
  <c r="DF97" i="7"/>
  <c r="CH97" i="7"/>
  <c r="BJ97" i="7"/>
  <c r="CP97" i="10" s="1"/>
  <c r="Q97" i="7"/>
  <c r="CZ96" i="7"/>
  <c r="Y96" i="32" s="1"/>
  <c r="BK96" i="7"/>
  <c r="CQ96" i="10" s="1"/>
  <c r="BE80" i="7"/>
  <c r="L80" i="32" s="1"/>
  <c r="DF67" i="7"/>
  <c r="K59" i="7"/>
  <c r="D59" i="32" s="1"/>
  <c r="CZ38" i="7"/>
  <c r="Y38" i="32" s="1"/>
  <c r="BJ20" i="7"/>
  <c r="CP20" i="10" s="1"/>
  <c r="BK18" i="7"/>
  <c r="CQ18" i="10" s="1"/>
  <c r="AP146" i="32"/>
  <c r="BK146" i="9" s="1"/>
  <c r="BP146" i="9"/>
  <c r="DF139" i="7"/>
  <c r="CH138" i="7"/>
  <c r="Q136" i="7"/>
  <c r="CH135" i="7"/>
  <c r="BS134" i="9"/>
  <c r="DA133" i="7"/>
  <c r="Z133" i="32" s="1"/>
  <c r="DG129" i="7"/>
  <c r="DF123" i="7"/>
  <c r="DK123" i="7" s="1"/>
  <c r="BD121" i="7"/>
  <c r="K121" i="32" s="1"/>
  <c r="BJ115" i="7"/>
  <c r="CP115" i="10" s="1"/>
  <c r="DF112" i="7"/>
  <c r="R108" i="7"/>
  <c r="X108" i="7" s="1"/>
  <c r="DF107" i="7"/>
  <c r="CH107" i="7"/>
  <c r="CC106" i="7"/>
  <c r="S106" i="32" s="1"/>
  <c r="R106" i="7"/>
  <c r="DG103" i="7"/>
  <c r="BJ101" i="7"/>
  <c r="Q101" i="7"/>
  <c r="BD96" i="7"/>
  <c r="K96" i="32" s="1"/>
  <c r="DA79" i="7"/>
  <c r="Z79" i="32" s="1"/>
  <c r="CC79" i="7"/>
  <c r="S79" i="32" s="1"/>
  <c r="DF73" i="7"/>
  <c r="BD38" i="7"/>
  <c r="K38" i="32" s="1"/>
  <c r="BT23" i="9"/>
  <c r="K19" i="7"/>
  <c r="D19" i="32" s="1"/>
  <c r="L141" i="7"/>
  <c r="E141" i="32" s="1"/>
  <c r="BS140" i="9"/>
  <c r="BJ138" i="7"/>
  <c r="CP138" i="10" s="1"/>
  <c r="BK136" i="7"/>
  <c r="CQ136" i="10" s="1"/>
  <c r="BT134" i="9"/>
  <c r="CZ125" i="7"/>
  <c r="Y125" i="32" s="1"/>
  <c r="BS114" i="9"/>
  <c r="BT111" i="9"/>
  <c r="BS110" i="9"/>
  <c r="BS108" i="9"/>
  <c r="BS105" i="9"/>
  <c r="CI103" i="7"/>
  <c r="Q103" i="7"/>
  <c r="R98" i="7"/>
  <c r="CI95" i="7"/>
  <c r="CN95" i="7" s="1"/>
  <c r="BD88" i="7"/>
  <c r="K88" i="32" s="1"/>
  <c r="DF74" i="7"/>
  <c r="DL74" i="7" s="1"/>
  <c r="CC69" i="7"/>
  <c r="S69" i="32" s="1"/>
  <c r="CH69" i="7"/>
  <c r="DK44" i="7"/>
  <c r="K36" i="7"/>
  <c r="D36" i="32" s="1"/>
  <c r="Q34" i="7"/>
  <c r="V34" i="7" s="1"/>
  <c r="CB33" i="7"/>
  <c r="R33" i="32" s="1"/>
  <c r="CH22" i="7"/>
  <c r="CI22" i="7"/>
  <c r="DA17" i="7"/>
  <c r="Z17" i="32" s="1"/>
  <c r="BS144" i="9"/>
  <c r="DA141" i="7"/>
  <c r="Z141" i="32" s="1"/>
  <c r="BT140" i="9"/>
  <c r="CZ129" i="7"/>
  <c r="Y129" i="32" s="1"/>
  <c r="BK129" i="7"/>
  <c r="CQ129" i="10" s="1"/>
  <c r="CB125" i="7"/>
  <c r="R125" i="32" s="1"/>
  <c r="CZ122" i="7"/>
  <c r="Y122" i="32" s="1"/>
  <c r="CB122" i="7"/>
  <c r="R122" i="32" s="1"/>
  <c r="BD122" i="7"/>
  <c r="K122" i="32" s="1"/>
  <c r="BS120" i="9"/>
  <c r="BT118" i="9"/>
  <c r="CC116" i="7"/>
  <c r="S116" i="32" s="1"/>
  <c r="CH112" i="7"/>
  <c r="CC104" i="7"/>
  <c r="S104" i="32" s="1"/>
  <c r="L77" i="7"/>
  <c r="E77" i="32" s="1"/>
  <c r="CH54" i="7"/>
  <c r="CB16" i="7"/>
  <c r="R16" i="32" s="1"/>
  <c r="CH16" i="7"/>
  <c r="DA137" i="7"/>
  <c r="Z137" i="32" s="1"/>
  <c r="L128" i="7"/>
  <c r="E128" i="32" s="1"/>
  <c r="R122" i="7"/>
  <c r="DG121" i="7"/>
  <c r="R118" i="7"/>
  <c r="DA105" i="7"/>
  <c r="Z105" i="32" s="1"/>
  <c r="CI105" i="7"/>
  <c r="BE100" i="7"/>
  <c r="L100" i="32" s="1"/>
  <c r="R97" i="7"/>
  <c r="CI87" i="7"/>
  <c r="BJ70" i="7"/>
  <c r="CP70" i="10" s="1"/>
  <c r="CI69" i="7"/>
  <c r="DA65" i="7"/>
  <c r="Z65" i="32" s="1"/>
  <c r="DF65" i="7"/>
  <c r="BE60" i="7"/>
  <c r="L60" i="32" s="1"/>
  <c r="BJ60" i="7"/>
  <c r="CP60" i="10" s="1"/>
  <c r="BK44" i="7"/>
  <c r="CQ44" i="10" s="1"/>
  <c r="BJ30" i="7"/>
  <c r="CP30" i="10" s="1"/>
  <c r="K89" i="7"/>
  <c r="D89" i="32" s="1"/>
  <c r="Q89" i="7"/>
  <c r="CB87" i="7"/>
  <c r="R87" i="32" s="1"/>
  <c r="CH87" i="7"/>
  <c r="CM87" i="7" s="1"/>
  <c r="CP78" i="10"/>
  <c r="BO78" i="7"/>
  <c r="BD44" i="7"/>
  <c r="K44" i="32" s="1"/>
  <c r="BJ44" i="7"/>
  <c r="CP44" i="10" s="1"/>
  <c r="L19" i="7"/>
  <c r="E19" i="32" s="1"/>
  <c r="BK15" i="7"/>
  <c r="CQ15" i="10" s="1"/>
  <c r="BD15" i="7"/>
  <c r="K15" i="32" s="1"/>
  <c r="BJ15" i="7"/>
  <c r="CP15" i="10" s="1"/>
  <c r="Q91" i="7"/>
  <c r="CH90" i="7"/>
  <c r="CI86" i="7"/>
  <c r="BJ74" i="7"/>
  <c r="CP74" i="10" s="1"/>
  <c r="CH73" i="7"/>
  <c r="L73" i="7"/>
  <c r="E73" i="32" s="1"/>
  <c r="CC66" i="7"/>
  <c r="S66" i="32" s="1"/>
  <c r="R66" i="7"/>
  <c r="L63" i="7"/>
  <c r="E63" i="32" s="1"/>
  <c r="DG58" i="7"/>
  <c r="Q56" i="7"/>
  <c r="V56" i="7" s="1"/>
  <c r="DG52" i="7"/>
  <c r="CI49" i="7"/>
  <c r="K48" i="7"/>
  <c r="D48" i="32" s="1"/>
  <c r="DA44" i="7"/>
  <c r="Z44" i="32" s="1"/>
  <c r="L32" i="7"/>
  <c r="E32" i="32" s="1"/>
  <c r="CI26" i="7"/>
  <c r="L26" i="7"/>
  <c r="E26" i="32" s="1"/>
  <c r="DG18" i="7"/>
  <c r="DM18" i="7" s="1"/>
  <c r="BJ18" i="7"/>
  <c r="CP18" i="10" s="1"/>
  <c r="DG92" i="7"/>
  <c r="BJ89" i="7"/>
  <c r="CP89" i="10" s="1"/>
  <c r="L89" i="7"/>
  <c r="E89" i="32" s="1"/>
  <c r="DA88" i="7"/>
  <c r="Z88" i="32" s="1"/>
  <c r="DG84" i="7"/>
  <c r="DM84" i="7" s="1"/>
  <c r="Q80" i="7"/>
  <c r="R67" i="7"/>
  <c r="BE66" i="7"/>
  <c r="L66" i="32" s="1"/>
  <c r="CH61" i="7"/>
  <c r="BK60" i="7"/>
  <c r="CQ60" i="10" s="1"/>
  <c r="Q60" i="7"/>
  <c r="R58" i="7"/>
  <c r="BS55" i="9"/>
  <c r="CC53" i="7"/>
  <c r="S53" i="32" s="1"/>
  <c r="L50" i="7"/>
  <c r="E50" i="32" s="1"/>
  <c r="BK49" i="7"/>
  <c r="CQ49" i="10" s="1"/>
  <c r="CI47" i="7"/>
  <c r="CN47" i="7" s="1"/>
  <c r="R45" i="7"/>
  <c r="X45" i="7" s="1"/>
  <c r="BE33" i="7"/>
  <c r="L33" i="32" s="1"/>
  <c r="CI30" i="7"/>
  <c r="DF27" i="7"/>
  <c r="CI16" i="7"/>
  <c r="DA15" i="7"/>
  <c r="Z15" i="32" s="1"/>
  <c r="BJ13" i="7"/>
  <c r="CP13" i="10" s="1"/>
  <c r="R93" i="7"/>
  <c r="DF92" i="7"/>
  <c r="CH92" i="7"/>
  <c r="BJ92" i="7"/>
  <c r="CP92" i="10" s="1"/>
  <c r="CI91" i="7"/>
  <c r="DF89" i="7"/>
  <c r="DK89" i="7" s="1"/>
  <c r="L86" i="7"/>
  <c r="E86" i="32" s="1"/>
  <c r="DF84" i="7"/>
  <c r="L84" i="7"/>
  <c r="E84" i="32" s="1"/>
  <c r="BE81" i="7"/>
  <c r="L81" i="32" s="1"/>
  <c r="Q78" i="7"/>
  <c r="CB77" i="7"/>
  <c r="R77" i="32" s="1"/>
  <c r="DF75" i="7"/>
  <c r="DK75" i="7" s="1"/>
  <c r="Q75" i="7"/>
  <c r="DA73" i="7"/>
  <c r="Z73" i="32" s="1"/>
  <c r="L72" i="7"/>
  <c r="E72" i="32" s="1"/>
  <c r="BJ71" i="7"/>
  <c r="CP71" i="10" s="1"/>
  <c r="L68" i="7"/>
  <c r="E68" i="32" s="1"/>
  <c r="Q67" i="7"/>
  <c r="DF66" i="7"/>
  <c r="BS64" i="9"/>
  <c r="DF63" i="7"/>
  <c r="DL63" i="7" s="1"/>
  <c r="BK58" i="7"/>
  <c r="CQ58" i="10" s="1"/>
  <c r="Q58" i="7"/>
  <c r="DA55" i="7"/>
  <c r="Z55" i="32" s="1"/>
  <c r="CB53" i="7"/>
  <c r="R53" i="32" s="1"/>
  <c r="CH52" i="7"/>
  <c r="CZ51" i="7"/>
  <c r="Y51" i="32" s="1"/>
  <c r="BE50" i="7"/>
  <c r="L50" i="32" s="1"/>
  <c r="K50" i="7"/>
  <c r="D50" i="32" s="1"/>
  <c r="BK47" i="7"/>
  <c r="CQ47" i="10" s="1"/>
  <c r="L46" i="7"/>
  <c r="E46" i="32" s="1"/>
  <c r="BK40" i="7"/>
  <c r="CQ40" i="10" s="1"/>
  <c r="K39" i="7"/>
  <c r="D39" i="32" s="1"/>
  <c r="R38" i="7"/>
  <c r="CC37" i="7"/>
  <c r="S37" i="32" s="1"/>
  <c r="CZ36" i="7"/>
  <c r="Y36" i="32" s="1"/>
  <c r="BK36" i="7"/>
  <c r="CQ36" i="10" s="1"/>
  <c r="BK35" i="7"/>
  <c r="CQ35" i="10" s="1"/>
  <c r="DA33" i="7"/>
  <c r="Z33" i="32" s="1"/>
  <c r="BD33" i="7"/>
  <c r="K33" i="32" s="1"/>
  <c r="CC31" i="7"/>
  <c r="S31" i="32" s="1"/>
  <c r="CH27" i="7"/>
  <c r="CM27" i="7" s="1"/>
  <c r="BE27" i="7"/>
  <c r="L27" i="32" s="1"/>
  <c r="CB22" i="7"/>
  <c r="R22" i="32" s="1"/>
  <c r="CC20" i="7"/>
  <c r="S20" i="32" s="1"/>
  <c r="CZ15" i="7"/>
  <c r="Y15" i="32" s="1"/>
  <c r="BT56" i="9"/>
  <c r="BT51" i="9"/>
  <c r="BT94" i="9"/>
  <c r="R90" i="7"/>
  <c r="R87" i="7"/>
  <c r="Q86" i="7"/>
  <c r="BJ77" i="7"/>
  <c r="CP77" i="10" s="1"/>
  <c r="Q77" i="7"/>
  <c r="BE76" i="7"/>
  <c r="L76" i="32" s="1"/>
  <c r="L76" i="7"/>
  <c r="E76" i="32" s="1"/>
  <c r="BJ67" i="7"/>
  <c r="CP67" i="10" s="1"/>
  <c r="K65" i="7"/>
  <c r="D65" i="32" s="1"/>
  <c r="CI64" i="7"/>
  <c r="CH62" i="7"/>
  <c r="DG60" i="7"/>
  <c r="DA57" i="7"/>
  <c r="Z57" i="32" s="1"/>
  <c r="DA56" i="7"/>
  <c r="Z56" i="32" s="1"/>
  <c r="CZ55" i="7"/>
  <c r="Y55" i="32" s="1"/>
  <c r="K52" i="7"/>
  <c r="D52" i="32" s="1"/>
  <c r="DF48" i="7"/>
  <c r="Q46" i="7"/>
  <c r="BJ41" i="7"/>
  <c r="CP41" i="10" s="1"/>
  <c r="Q38" i="7"/>
  <c r="CH37" i="7"/>
  <c r="BD36" i="7"/>
  <c r="K36" i="32" s="1"/>
  <c r="CZ33" i="7"/>
  <c r="Y33" i="32" s="1"/>
  <c r="CC33" i="7"/>
  <c r="S33" i="32" s="1"/>
  <c r="CI32" i="7"/>
  <c r="CH31" i="7"/>
  <c r="DG30" i="7"/>
  <c r="BK30" i="7"/>
  <c r="CQ30" i="10" s="1"/>
  <c r="BJ27" i="7"/>
  <c r="CP27" i="10" s="1"/>
  <c r="K27" i="7"/>
  <c r="D27" i="32" s="1"/>
  <c r="R22" i="7"/>
  <c r="BE20" i="7"/>
  <c r="L20" i="32" s="1"/>
  <c r="CC18" i="7"/>
  <c r="S18" i="32" s="1"/>
  <c r="K11" i="7"/>
  <c r="D11" i="32" s="1"/>
  <c r="Q11" i="7"/>
  <c r="CI7" i="7"/>
  <c r="CB7" i="7"/>
  <c r="R7" i="32" s="1"/>
  <c r="CH7" i="7"/>
  <c r="Q8" i="7"/>
  <c r="L4" i="7"/>
  <c r="E4" i="32" s="1"/>
  <c r="CZ14" i="7"/>
  <c r="Y14" i="32" s="1"/>
  <c r="BE11" i="7"/>
  <c r="L11" i="32" s="1"/>
  <c r="CI9" i="7"/>
  <c r="DF7" i="7"/>
  <c r="CC6" i="7"/>
  <c r="S6" i="32" s="1"/>
  <c r="DF4" i="7"/>
  <c r="BT14" i="9"/>
  <c r="CB11" i="7"/>
  <c r="R11" i="32" s="1"/>
  <c r="BD11" i="7"/>
  <c r="K11" i="32" s="1"/>
  <c r="CH9" i="7"/>
  <c r="CZ7" i="7"/>
  <c r="Y7" i="32" s="1"/>
  <c r="CH6" i="7"/>
  <c r="BT8" i="9"/>
  <c r="CZ4" i="7"/>
  <c r="Y4" i="32" s="1"/>
  <c r="BS4" i="9"/>
  <c r="BJ9" i="7"/>
  <c r="CP9" i="10" s="1"/>
  <c r="K5" i="7"/>
  <c r="D5" i="32" s="1"/>
  <c r="BT4" i="9"/>
  <c r="BK9" i="7"/>
  <c r="CQ9" i="10" s="1"/>
  <c r="DH143" i="7"/>
  <c r="BK143" i="7"/>
  <c r="CQ143" i="10" s="1"/>
  <c r="M140" i="7"/>
  <c r="F140" i="32" s="1"/>
  <c r="L119" i="7"/>
  <c r="E119" i="32" s="1"/>
  <c r="L98" i="7"/>
  <c r="E98" i="32" s="1"/>
  <c r="CJ83" i="7"/>
  <c r="M76" i="7"/>
  <c r="F76" i="32" s="1"/>
  <c r="DG70" i="7"/>
  <c r="DG69" i="7"/>
  <c r="DL69" i="7" s="1"/>
  <c r="DA63" i="7"/>
  <c r="Z63" i="32" s="1"/>
  <c r="BS59" i="9"/>
  <c r="CC58" i="7"/>
  <c r="S58" i="32" s="1"/>
  <c r="L58" i="7"/>
  <c r="E58" i="32" s="1"/>
  <c r="BT49" i="9"/>
  <c r="CC47" i="7"/>
  <c r="S47" i="32" s="1"/>
  <c r="DB42" i="7"/>
  <c r="AA42" i="32" s="1"/>
  <c r="CC38" i="7"/>
  <c r="S38" i="32" s="1"/>
  <c r="CJ37" i="7"/>
  <c r="BK33" i="7"/>
  <c r="CQ33" i="10" s="1"/>
  <c r="CC28" i="7"/>
  <c r="S28" i="32" s="1"/>
  <c r="DH27" i="7"/>
  <c r="DG17" i="7"/>
  <c r="CD17" i="7"/>
  <c r="T17" i="32" s="1"/>
  <c r="DB134" i="7"/>
  <c r="AA134" i="32" s="1"/>
  <c r="M131" i="7"/>
  <c r="F131" i="32" s="1"/>
  <c r="S130" i="7"/>
  <c r="CI128" i="7"/>
  <c r="CJ121" i="7"/>
  <c r="BF119" i="7"/>
  <c r="M119" i="32" s="1"/>
  <c r="L117" i="7"/>
  <c r="E117" i="32" s="1"/>
  <c r="R103" i="7"/>
  <c r="DH100" i="7"/>
  <c r="DB100" i="7"/>
  <c r="AA100" i="32" s="1"/>
  <c r="DB97" i="7"/>
  <c r="AA97" i="32" s="1"/>
  <c r="L94" i="7"/>
  <c r="E94" i="32" s="1"/>
  <c r="DH88" i="7"/>
  <c r="BK85" i="7"/>
  <c r="DB83" i="7"/>
  <c r="AA83" i="32" s="1"/>
  <c r="L80" i="7"/>
  <c r="E80" i="32" s="1"/>
  <c r="DA76" i="7"/>
  <c r="Z76" i="32" s="1"/>
  <c r="DB68" i="7"/>
  <c r="AA68" i="32" s="1"/>
  <c r="BL64" i="7"/>
  <c r="DH54" i="7"/>
  <c r="DA49" i="7"/>
  <c r="Z49" i="32" s="1"/>
  <c r="CD49" i="7"/>
  <c r="T49" i="32" s="1"/>
  <c r="BK31" i="7"/>
  <c r="CQ31" i="10" s="1"/>
  <c r="DB28" i="7"/>
  <c r="AA28" i="32" s="1"/>
  <c r="DG27" i="7"/>
  <c r="CC26" i="7"/>
  <c r="S26" i="32" s="1"/>
  <c r="R15" i="7"/>
  <c r="DB8" i="7"/>
  <c r="AA8" i="32" s="1"/>
  <c r="CI6" i="7"/>
  <c r="BE4" i="7"/>
  <c r="L4" i="32" s="1"/>
  <c r="DG110" i="7"/>
  <c r="CI107" i="7"/>
  <c r="DG88" i="7"/>
  <c r="DL88" i="7" s="1"/>
  <c r="DA83" i="7"/>
  <c r="Z83" i="32" s="1"/>
  <c r="CI79" i="7"/>
  <c r="DA43" i="7"/>
  <c r="Z43" i="32" s="1"/>
  <c r="L40" i="7"/>
  <c r="E40" i="32" s="1"/>
  <c r="CI37" i="7"/>
  <c r="BE35" i="7"/>
  <c r="L35" i="32" s="1"/>
  <c r="M34" i="7"/>
  <c r="F34" i="32" s="1"/>
  <c r="DB31" i="7"/>
  <c r="AA31" i="32" s="1"/>
  <c r="BF28" i="7"/>
  <c r="M28" i="32" s="1"/>
  <c r="DB27" i="7"/>
  <c r="AA27" i="32" s="1"/>
  <c r="BL27" i="7"/>
  <c r="L22" i="7"/>
  <c r="E22" i="32" s="1"/>
  <c r="BS10" i="9"/>
  <c r="R4" i="7"/>
  <c r="AQ146" i="32"/>
  <c r="BS143" i="9"/>
  <c r="L131" i="7"/>
  <c r="E131" i="32" s="1"/>
  <c r="CI124" i="7"/>
  <c r="CN124" i="7" s="1"/>
  <c r="S122" i="7"/>
  <c r="CI120" i="7"/>
  <c r="DB119" i="7"/>
  <c r="AA119" i="32" s="1"/>
  <c r="CC112" i="7"/>
  <c r="S112" i="32" s="1"/>
  <c r="R110" i="7"/>
  <c r="DA108" i="7"/>
  <c r="Z108" i="32" s="1"/>
  <c r="CC108" i="7"/>
  <c r="S108" i="32" s="1"/>
  <c r="AQ108" i="32"/>
  <c r="DG105" i="7"/>
  <c r="M102" i="7"/>
  <c r="F102" i="32" s="1"/>
  <c r="BK100" i="7"/>
  <c r="CQ100" i="10" s="1"/>
  <c r="DG85" i="7"/>
  <c r="AQ83" i="32"/>
  <c r="R82" i="7"/>
  <c r="BK74" i="7"/>
  <c r="CQ74" i="10" s="1"/>
  <c r="R74" i="7"/>
  <c r="W74" i="7" s="1"/>
  <c r="DA69" i="7"/>
  <c r="Z69" i="32" s="1"/>
  <c r="CD63" i="7"/>
  <c r="T63" i="32" s="1"/>
  <c r="R57" i="7"/>
  <c r="BE47" i="7"/>
  <c r="L47" i="32" s="1"/>
  <c r="M47" i="7"/>
  <c r="F47" i="32" s="1"/>
  <c r="BE38" i="7"/>
  <c r="L38" i="32" s="1"/>
  <c r="CI11" i="7"/>
  <c r="AQ128" i="32"/>
  <c r="DA118" i="7"/>
  <c r="Z118" i="32" s="1"/>
  <c r="CC118" i="7"/>
  <c r="S118" i="32" s="1"/>
  <c r="CI110" i="7"/>
  <c r="DG104" i="7"/>
  <c r="CD94" i="7"/>
  <c r="T94" i="32" s="1"/>
  <c r="BK90" i="7"/>
  <c r="DB88" i="7"/>
  <c r="AA88" i="32" s="1"/>
  <c r="M75" i="7"/>
  <c r="F75" i="32" s="1"/>
  <c r="CI73" i="7"/>
  <c r="M68" i="7"/>
  <c r="F68" i="32" s="1"/>
  <c r="BE52" i="7"/>
  <c r="L52" i="32" s="1"/>
  <c r="BK38" i="7"/>
  <c r="CQ38" i="10" s="1"/>
  <c r="DG31" i="7"/>
  <c r="DL31" i="7" s="1"/>
  <c r="CI28" i="7"/>
  <c r="BK28" i="7"/>
  <c r="CQ28" i="10" s="1"/>
  <c r="S28" i="7"/>
  <c r="CI25" i="7"/>
  <c r="R19" i="7"/>
  <c r="BF18" i="7"/>
  <c r="M18" i="32" s="1"/>
  <c r="M18" i="7"/>
  <c r="F18" i="32" s="1"/>
  <c r="DG11" i="7"/>
  <c r="DA9" i="7"/>
  <c r="Z9" i="32" s="1"/>
  <c r="BF5" i="7"/>
  <c r="M5" i="32" s="1"/>
  <c r="BT142" i="9"/>
  <c r="BT139" i="9"/>
  <c r="AQ133" i="32"/>
  <c r="BT127" i="9"/>
  <c r="S127" i="7"/>
  <c r="BF100" i="7"/>
  <c r="M100" i="32" s="1"/>
  <c r="BS99" i="9"/>
  <c r="BK87" i="7"/>
  <c r="CQ87" i="10" s="1"/>
  <c r="L70" i="7"/>
  <c r="E70" i="32" s="1"/>
  <c r="AQ69" i="32"/>
  <c r="BE64" i="7"/>
  <c r="L64" i="32" s="1"/>
  <c r="CI63" i="7"/>
  <c r="CI44" i="7"/>
  <c r="R40" i="7"/>
  <c r="BS36" i="9"/>
  <c r="BK32" i="7"/>
  <c r="CQ32" i="10" s="1"/>
  <c r="DA26" i="7"/>
  <c r="Z26" i="32" s="1"/>
  <c r="DG143" i="7"/>
  <c r="DL143" i="7" s="1"/>
  <c r="BF143" i="7"/>
  <c r="M143" i="32" s="1"/>
  <c r="CJ137" i="7"/>
  <c r="BL130" i="7"/>
  <c r="CC121" i="7"/>
  <c r="S121" i="32" s="1"/>
  <c r="CC120" i="7"/>
  <c r="S120" i="32" s="1"/>
  <c r="BS119" i="9"/>
  <c r="S119" i="7"/>
  <c r="BE118" i="7"/>
  <c r="L118" i="32" s="1"/>
  <c r="BT117" i="9"/>
  <c r="CC110" i="7"/>
  <c r="S110" i="32" s="1"/>
  <c r="BS107" i="9"/>
  <c r="M98" i="7"/>
  <c r="F98" i="32" s="1"/>
  <c r="L97" i="7"/>
  <c r="E97" i="32" s="1"/>
  <c r="R95" i="7"/>
  <c r="BF94" i="7"/>
  <c r="M94" i="32" s="1"/>
  <c r="DA92" i="7"/>
  <c r="Z92" i="32" s="1"/>
  <c r="L90" i="7"/>
  <c r="E90" i="32" s="1"/>
  <c r="R88" i="7"/>
  <c r="W88" i="7" s="1"/>
  <c r="CD79" i="7"/>
  <c r="T79" i="32" s="1"/>
  <c r="AQ76" i="32"/>
  <c r="AQ75" i="32"/>
  <c r="L75" i="7"/>
  <c r="E75" i="32" s="1"/>
  <c r="BK70" i="7"/>
  <c r="CQ70" i="10" s="1"/>
  <c r="BF68" i="7"/>
  <c r="M68" i="32" s="1"/>
  <c r="DH67" i="7"/>
  <c r="CJ64" i="7"/>
  <c r="R60" i="7"/>
  <c r="CJ52" i="7"/>
  <c r="M52" i="7"/>
  <c r="F52" i="32" s="1"/>
  <c r="BL39" i="7"/>
  <c r="BS38" i="9"/>
  <c r="S32" i="7"/>
  <c r="X32" i="7" s="1"/>
  <c r="CD21" i="7"/>
  <c r="T21" i="32" s="1"/>
  <c r="BE18" i="7"/>
  <c r="L18" i="32" s="1"/>
  <c r="M17" i="7"/>
  <c r="F17" i="32" s="1"/>
  <c r="CJ16" i="7"/>
  <c r="CJ15" i="7"/>
  <c r="BF14" i="7"/>
  <c r="M14" i="32" s="1"/>
  <c r="DA114" i="7"/>
  <c r="Z114" i="32" s="1"/>
  <c r="DG114" i="7"/>
  <c r="CC132" i="7"/>
  <c r="S132" i="32" s="1"/>
  <c r="CI132" i="7"/>
  <c r="BS132" i="9"/>
  <c r="CI125" i="7"/>
  <c r="CC125" i="7"/>
  <c r="S125" i="32" s="1"/>
  <c r="BT103" i="9"/>
  <c r="CJ98" i="7"/>
  <c r="CD98" i="7"/>
  <c r="T98" i="32" s="1"/>
  <c r="CC92" i="7"/>
  <c r="S92" i="32" s="1"/>
  <c r="CI92" i="7"/>
  <c r="CC114" i="7"/>
  <c r="S114" i="32" s="1"/>
  <c r="CI114" i="7"/>
  <c r="BK125" i="7"/>
  <c r="CQ125" i="10" s="1"/>
  <c r="BE125" i="7"/>
  <c r="L125" i="32" s="1"/>
  <c r="BT108" i="9"/>
  <c r="M49" i="7"/>
  <c r="F49" i="32" s="1"/>
  <c r="R49" i="7"/>
  <c r="BE124" i="7"/>
  <c r="L124" i="32" s="1"/>
  <c r="BK124" i="7"/>
  <c r="CC96" i="7"/>
  <c r="S96" i="32" s="1"/>
  <c r="CI96" i="7"/>
  <c r="CQ82" i="10"/>
  <c r="L144" i="7"/>
  <c r="E144" i="32" s="1"/>
  <c r="R144" i="7"/>
  <c r="BE133" i="7"/>
  <c r="L133" i="32" s="1"/>
  <c r="BL133" i="7"/>
  <c r="BR133" i="7" s="1"/>
  <c r="CC101" i="7"/>
  <c r="S101" i="32" s="1"/>
  <c r="CI101" i="7"/>
  <c r="L101" i="7"/>
  <c r="E101" i="32" s="1"/>
  <c r="R101" i="7"/>
  <c r="L85" i="7"/>
  <c r="E85" i="32" s="1"/>
  <c r="R85" i="7"/>
  <c r="DA120" i="7"/>
  <c r="Z120" i="32" s="1"/>
  <c r="DG120" i="7"/>
  <c r="BE92" i="7"/>
  <c r="L92" i="32" s="1"/>
  <c r="BK92" i="7"/>
  <c r="CQ92" i="10" s="1"/>
  <c r="BT97" i="9"/>
  <c r="DH91" i="7"/>
  <c r="DG91" i="7"/>
  <c r="DL91" i="7" s="1"/>
  <c r="CC76" i="7"/>
  <c r="S76" i="32" s="1"/>
  <c r="CI76" i="7"/>
  <c r="CN76" i="7" s="1"/>
  <c r="BK146" i="7"/>
  <c r="DA144" i="7"/>
  <c r="Z144" i="32" s="1"/>
  <c r="CI143" i="7"/>
  <c r="CN143" i="7" s="1"/>
  <c r="L142" i="7"/>
  <c r="E142" i="32" s="1"/>
  <c r="DA140" i="7"/>
  <c r="Z140" i="32" s="1"/>
  <c r="CI140" i="7"/>
  <c r="BK140" i="7"/>
  <c r="CQ140" i="10" s="1"/>
  <c r="BF135" i="7"/>
  <c r="M135" i="32" s="1"/>
  <c r="CD131" i="7"/>
  <c r="T131" i="32" s="1"/>
  <c r="R129" i="7"/>
  <c r="CD127" i="7"/>
  <c r="T127" i="32" s="1"/>
  <c r="BL125" i="7"/>
  <c r="CD123" i="7"/>
  <c r="T123" i="32" s="1"/>
  <c r="CC115" i="7"/>
  <c r="S115" i="32" s="1"/>
  <c r="R114" i="7"/>
  <c r="BS113" i="9"/>
  <c r="DA112" i="7"/>
  <c r="Z112" i="32" s="1"/>
  <c r="BS112" i="9"/>
  <c r="M112" i="7"/>
  <c r="F112" i="32" s="1"/>
  <c r="CI109" i="7"/>
  <c r="BT107" i="9"/>
  <c r="S107" i="7"/>
  <c r="CI104" i="7"/>
  <c r="CO104" i="7" s="1"/>
  <c r="BK102" i="7"/>
  <c r="CQ102" i="10" s="1"/>
  <c r="DG96" i="7"/>
  <c r="BE96" i="7"/>
  <c r="L96" i="32" s="1"/>
  <c r="L93" i="7"/>
  <c r="E93" i="32" s="1"/>
  <c r="DG90" i="7"/>
  <c r="DH89" i="7"/>
  <c r="DN89" i="7" s="1"/>
  <c r="R84" i="7"/>
  <c r="W84" i="7" s="1"/>
  <c r="S84" i="7"/>
  <c r="BF76" i="7"/>
  <c r="M76" i="32" s="1"/>
  <c r="CC72" i="7"/>
  <c r="S72" i="32" s="1"/>
  <c r="BF72" i="7"/>
  <c r="M72" i="32" s="1"/>
  <c r="R72" i="7"/>
  <c r="CI70" i="7"/>
  <c r="CN70" i="7" s="1"/>
  <c r="R69" i="7"/>
  <c r="M67" i="7"/>
  <c r="F67" i="32" s="1"/>
  <c r="CJ66" i="7"/>
  <c r="BF63" i="7"/>
  <c r="M63" i="32" s="1"/>
  <c r="DH61" i="7"/>
  <c r="BE41" i="7"/>
  <c r="L41" i="32" s="1"/>
  <c r="BK41" i="7"/>
  <c r="CQ41" i="10" s="1"/>
  <c r="CJ27" i="7"/>
  <c r="CC27" i="7"/>
  <c r="S27" i="32" s="1"/>
  <c r="CD27" i="7"/>
  <c r="T27" i="32" s="1"/>
  <c r="R39" i="7"/>
  <c r="L39" i="7"/>
  <c r="E39" i="32" s="1"/>
  <c r="DA23" i="7"/>
  <c r="Z23" i="32" s="1"/>
  <c r="DG23" i="7"/>
  <c r="L5" i="7"/>
  <c r="E5" i="32" s="1"/>
  <c r="R5" i="7"/>
  <c r="DG146" i="7"/>
  <c r="BT130" i="9"/>
  <c r="CC129" i="7"/>
  <c r="S129" i="32" s="1"/>
  <c r="CJ122" i="7"/>
  <c r="BE117" i="7"/>
  <c r="L117" i="32" s="1"/>
  <c r="CD116" i="7"/>
  <c r="T116" i="32" s="1"/>
  <c r="CD113" i="7"/>
  <c r="T113" i="32" s="1"/>
  <c r="R112" i="7"/>
  <c r="DB109" i="7"/>
  <c r="AA109" i="32" s="1"/>
  <c r="BL107" i="7"/>
  <c r="R107" i="7"/>
  <c r="W107" i="7" s="1"/>
  <c r="CD106" i="7"/>
  <c r="T106" i="32" s="1"/>
  <c r="CJ105" i="7"/>
  <c r="DB104" i="7"/>
  <c r="AA104" i="32" s="1"/>
  <c r="DB98" i="7"/>
  <c r="AA98" i="32" s="1"/>
  <c r="S97" i="7"/>
  <c r="BT88" i="9"/>
  <c r="BS84" i="9"/>
  <c r="DG79" i="7"/>
  <c r="DM79" i="7" s="1"/>
  <c r="BK76" i="7"/>
  <c r="CQ76" i="10" s="1"/>
  <c r="BE75" i="7"/>
  <c r="L75" i="32" s="1"/>
  <c r="BE72" i="7"/>
  <c r="L72" i="32" s="1"/>
  <c r="BT71" i="9"/>
  <c r="CI66" i="7"/>
  <c r="CN66" i="7" s="1"/>
  <c r="L66" i="7"/>
  <c r="E66" i="32" s="1"/>
  <c r="BK63" i="7"/>
  <c r="CQ63" i="10" s="1"/>
  <c r="DG61" i="7"/>
  <c r="CI27" i="7"/>
  <c r="CD145" i="7"/>
  <c r="T145" i="32" s="1"/>
  <c r="S137" i="7"/>
  <c r="BT136" i="9"/>
  <c r="DH133" i="7"/>
  <c r="CJ130" i="7"/>
  <c r="AQ130" i="32"/>
  <c r="BK128" i="7"/>
  <c r="CQ128" i="10" s="1"/>
  <c r="L127" i="7"/>
  <c r="E127" i="32" s="1"/>
  <c r="R125" i="7"/>
  <c r="L123" i="7"/>
  <c r="E123" i="32" s="1"/>
  <c r="BS109" i="9"/>
  <c r="M94" i="7"/>
  <c r="F94" i="32" s="1"/>
  <c r="R92" i="7"/>
  <c r="CI90" i="7"/>
  <c r="M90" i="7"/>
  <c r="F90" i="32" s="1"/>
  <c r="CJ88" i="7"/>
  <c r="DG87" i="7"/>
  <c r="DB85" i="7"/>
  <c r="AA85" i="32" s="1"/>
  <c r="BF85" i="7"/>
  <c r="M85" i="32" s="1"/>
  <c r="R76" i="7"/>
  <c r="R73" i="7"/>
  <c r="DB71" i="7"/>
  <c r="AA71" i="32" s="1"/>
  <c r="DH66" i="7"/>
  <c r="BK66" i="7"/>
  <c r="CQ66" i="10" s="1"/>
  <c r="DH62" i="7"/>
  <c r="CD62" i="7"/>
  <c r="T62" i="32" s="1"/>
  <c r="CC10" i="7"/>
  <c r="S10" i="32" s="1"/>
  <c r="CI10" i="7"/>
  <c r="R141" i="7"/>
  <c r="BE129" i="7"/>
  <c r="L129" i="32" s="1"/>
  <c r="DH126" i="7"/>
  <c r="CJ126" i="7"/>
  <c r="DH125" i="7"/>
  <c r="DA121" i="7"/>
  <c r="Z121" i="32" s="1"/>
  <c r="BL114" i="7"/>
  <c r="CD109" i="7"/>
  <c r="T109" i="32" s="1"/>
  <c r="M108" i="7"/>
  <c r="F108" i="32" s="1"/>
  <c r="BK107" i="7"/>
  <c r="CI106" i="7"/>
  <c r="CC105" i="7"/>
  <c r="S105" i="32" s="1"/>
  <c r="BL105" i="7"/>
  <c r="BS104" i="9"/>
  <c r="BL100" i="7"/>
  <c r="CD93" i="7"/>
  <c r="T93" i="32" s="1"/>
  <c r="CI88" i="7"/>
  <c r="BS85" i="9"/>
  <c r="BS83" i="9"/>
  <c r="DB79" i="7"/>
  <c r="AA79" i="32" s="1"/>
  <c r="M79" i="7"/>
  <c r="F79" i="32" s="1"/>
  <c r="R77" i="7"/>
  <c r="DG76" i="7"/>
  <c r="DG73" i="7"/>
  <c r="CC65" i="7"/>
  <c r="S65" i="32" s="1"/>
  <c r="CC24" i="7"/>
  <c r="S24" i="32" s="1"/>
  <c r="CI24" i="7"/>
  <c r="CI146" i="7"/>
  <c r="L140" i="7"/>
  <c r="E140" i="32" s="1"/>
  <c r="BS135" i="9"/>
  <c r="CC130" i="7"/>
  <c r="S130" i="32" s="1"/>
  <c r="DB127" i="7"/>
  <c r="AA127" i="32" s="1"/>
  <c r="BS125" i="9"/>
  <c r="BL122" i="7"/>
  <c r="BS117" i="9"/>
  <c r="BS98" i="9"/>
  <c r="BS92" i="9"/>
  <c r="S86" i="7"/>
  <c r="BS76" i="9"/>
  <c r="BS72" i="9"/>
  <c r="L71" i="7"/>
  <c r="E71" i="32" s="1"/>
  <c r="R68" i="7"/>
  <c r="CC64" i="7"/>
  <c r="S64" i="32" s="1"/>
  <c r="DG62" i="7"/>
  <c r="CI62" i="7"/>
  <c r="L36" i="7"/>
  <c r="E36" i="32" s="1"/>
  <c r="R36" i="7"/>
  <c r="DB21" i="7"/>
  <c r="AA21" i="32" s="1"/>
  <c r="DH21" i="7"/>
  <c r="DH144" i="7"/>
  <c r="CD143" i="7"/>
  <c r="T143" i="32" s="1"/>
  <c r="BS142" i="9"/>
  <c r="DB140" i="7"/>
  <c r="AA140" i="32" s="1"/>
  <c r="BF140" i="7"/>
  <c r="M140" i="32" s="1"/>
  <c r="BT138" i="9"/>
  <c r="DB131" i="7"/>
  <c r="AA131" i="32" s="1"/>
  <c r="CJ125" i="7"/>
  <c r="BT125" i="9"/>
  <c r="M122" i="7"/>
  <c r="F122" i="32" s="1"/>
  <c r="CD117" i="7"/>
  <c r="T117" i="32" s="1"/>
  <c r="DA110" i="7"/>
  <c r="Z110" i="32" s="1"/>
  <c r="BE106" i="7"/>
  <c r="L106" i="32" s="1"/>
  <c r="DG102" i="7"/>
  <c r="BF102" i="7"/>
  <c r="M102" i="32" s="1"/>
  <c r="CD101" i="7"/>
  <c r="T101" i="32" s="1"/>
  <c r="BF89" i="7"/>
  <c r="M89" i="32" s="1"/>
  <c r="M85" i="7"/>
  <c r="F85" i="32" s="1"/>
  <c r="BS82" i="9"/>
  <c r="BT75" i="9"/>
  <c r="BT72" i="9"/>
  <c r="CJ70" i="7"/>
  <c r="CD68" i="7"/>
  <c r="T68" i="32" s="1"/>
  <c r="BK61" i="7"/>
  <c r="CQ61" i="10" s="1"/>
  <c r="DH60" i="7"/>
  <c r="DN60" i="7" s="1"/>
  <c r="DG57" i="7"/>
  <c r="BK57" i="7"/>
  <c r="CQ57" i="10" s="1"/>
  <c r="CD53" i="7"/>
  <c r="T53" i="32" s="1"/>
  <c r="R46" i="7"/>
  <c r="L43" i="7"/>
  <c r="E43" i="32" s="1"/>
  <c r="CI33" i="7"/>
  <c r="DA30" i="7"/>
  <c r="Z30" i="32" s="1"/>
  <c r="BE30" i="7"/>
  <c r="L30" i="32" s="1"/>
  <c r="R29" i="7"/>
  <c r="BT27" i="9"/>
  <c r="S26" i="7"/>
  <c r="BS24" i="9"/>
  <c r="M22" i="7"/>
  <c r="F22" i="32" s="1"/>
  <c r="BT20" i="9"/>
  <c r="BS18" i="9"/>
  <c r="BK16" i="7"/>
  <c r="CQ16" i="10" s="1"/>
  <c r="DG15" i="7"/>
  <c r="BS12" i="9"/>
  <c r="DH11" i="7"/>
  <c r="CJ11" i="7"/>
  <c r="DB9" i="7"/>
  <c r="AA9" i="32" s="1"/>
  <c r="BL8" i="7"/>
  <c r="DB5" i="7"/>
  <c r="AA5" i="32" s="1"/>
  <c r="S4" i="7"/>
  <c r="M4" i="7"/>
  <c r="F4" i="32" s="1"/>
  <c r="BT50" i="9"/>
  <c r="DB45" i="7"/>
  <c r="AA45" i="32" s="1"/>
  <c r="BE43" i="7"/>
  <c r="L43" i="32" s="1"/>
  <c r="CJ39" i="7"/>
  <c r="BT28" i="9"/>
  <c r="CJ23" i="7"/>
  <c r="BS19" i="9"/>
  <c r="CD12" i="7"/>
  <c r="T12" i="32" s="1"/>
  <c r="BL11" i="7"/>
  <c r="S11" i="7"/>
  <c r="DA60" i="7"/>
  <c r="Z60" i="32" s="1"/>
  <c r="BL60" i="7"/>
  <c r="M59" i="7"/>
  <c r="F59" i="32" s="1"/>
  <c r="BL58" i="7"/>
  <c r="CJ54" i="7"/>
  <c r="R54" i="7"/>
  <c r="S50" i="7"/>
  <c r="DH48" i="7"/>
  <c r="BS44" i="9"/>
  <c r="CI59" i="7"/>
  <c r="CO59" i="7" s="1"/>
  <c r="DG45" i="7"/>
  <c r="DB41" i="7"/>
  <c r="AA41" i="32" s="1"/>
  <c r="CD41" i="7"/>
  <c r="T41" i="32" s="1"/>
  <c r="CI39" i="7"/>
  <c r="R25" i="7"/>
  <c r="DG22" i="7"/>
  <c r="CJ18" i="7"/>
  <c r="CP18" i="7" s="1"/>
  <c r="CI18" i="7"/>
  <c r="BK11" i="7"/>
  <c r="CQ11" i="10" s="1"/>
  <c r="BK7" i="7"/>
  <c r="CQ7" i="10" s="1"/>
  <c r="BK59" i="7"/>
  <c r="CQ59" i="10" s="1"/>
  <c r="DH52" i="7"/>
  <c r="DG50" i="7"/>
  <c r="R50" i="7"/>
  <c r="DA47" i="7"/>
  <c r="Z47" i="32" s="1"/>
  <c r="BS43" i="9"/>
  <c r="CC30" i="7"/>
  <c r="S30" i="32" s="1"/>
  <c r="DG28" i="7"/>
  <c r="BK27" i="7"/>
  <c r="CQ27" i="10" s="1"/>
  <c r="DB24" i="7"/>
  <c r="AA24" i="32" s="1"/>
  <c r="S24" i="7"/>
  <c r="CI23" i="7"/>
  <c r="BL23" i="7"/>
  <c r="BK17" i="7"/>
  <c r="CQ17" i="10" s="1"/>
  <c r="L17" i="7"/>
  <c r="E17" i="32" s="1"/>
  <c r="CI15" i="7"/>
  <c r="CD14" i="7"/>
  <c r="T14" i="32" s="1"/>
  <c r="CJ13" i="7"/>
  <c r="BL13" i="7"/>
  <c r="DG10" i="7"/>
  <c r="BK10" i="7"/>
  <c r="CQ10" i="10" s="1"/>
  <c r="CC9" i="7"/>
  <c r="S9" i="32" s="1"/>
  <c r="DA8" i="7"/>
  <c r="Z8" i="32" s="1"/>
  <c r="CC8" i="7"/>
  <c r="S8" i="32" s="1"/>
  <c r="DG6" i="7"/>
  <c r="DL6" i="7" s="1"/>
  <c r="BK6" i="7"/>
  <c r="DB59" i="7"/>
  <c r="AA59" i="32" s="1"/>
  <c r="CC59" i="7"/>
  <c r="S59" i="32" s="1"/>
  <c r="R59" i="7"/>
  <c r="X59" i="7" s="1"/>
  <c r="S57" i="7"/>
  <c r="BF49" i="7"/>
  <c r="M49" i="32" s="1"/>
  <c r="BT43" i="9"/>
  <c r="S42" i="7"/>
  <c r="BK39" i="7"/>
  <c r="CQ39" i="10" s="1"/>
  <c r="BT37" i="9"/>
  <c r="CI36" i="7"/>
  <c r="DG33" i="7"/>
  <c r="BT32" i="9"/>
  <c r="CI31" i="7"/>
  <c r="BS29" i="9"/>
  <c r="BS21" i="9"/>
  <c r="CD18" i="7"/>
  <c r="T18" i="32" s="1"/>
  <c r="L18" i="7"/>
  <c r="E18" i="32" s="1"/>
  <c r="R17" i="7"/>
  <c r="X17" i="7" s="1"/>
  <c r="DH57" i="7"/>
  <c r="CJ57" i="7"/>
  <c r="BL57" i="7"/>
  <c r="S49" i="7"/>
  <c r="M46" i="7"/>
  <c r="F46" i="32" s="1"/>
  <c r="S36" i="7"/>
  <c r="BL34" i="7"/>
  <c r="BP24" i="7"/>
  <c r="L24" i="7"/>
  <c r="E24" i="32" s="1"/>
  <c r="DH23" i="7"/>
  <c r="CC23" i="7"/>
  <c r="S23" i="32" s="1"/>
  <c r="DH20" i="7"/>
  <c r="BL16" i="7"/>
  <c r="DH15" i="7"/>
  <c r="CC15" i="7"/>
  <c r="S15" i="32" s="1"/>
  <c r="CC11" i="7"/>
  <c r="S11" i="32" s="1"/>
  <c r="BE8" i="7"/>
  <c r="L8" i="32" s="1"/>
  <c r="R8" i="7"/>
  <c r="M5" i="7"/>
  <c r="F5" i="32" s="1"/>
  <c r="M116" i="7"/>
  <c r="F116" i="32" s="1"/>
  <c r="S116" i="7"/>
  <c r="BL104" i="7"/>
  <c r="BF104" i="7"/>
  <c r="M104" i="32" s="1"/>
  <c r="CD89" i="7"/>
  <c r="T89" i="32" s="1"/>
  <c r="BL89" i="7"/>
  <c r="BF88" i="7"/>
  <c r="M88" i="32" s="1"/>
  <c r="BL88" i="7"/>
  <c r="BQ88" i="7" s="1"/>
  <c r="BM88" i="7"/>
  <c r="CD58" i="7"/>
  <c r="T58" i="32" s="1"/>
  <c r="CJ58" i="7"/>
  <c r="S123" i="7"/>
  <c r="T123" i="7"/>
  <c r="CJ96" i="7"/>
  <c r="CD96" i="7"/>
  <c r="T96" i="32" s="1"/>
  <c r="M81" i="7"/>
  <c r="F81" i="32" s="1"/>
  <c r="S81" i="7"/>
  <c r="CJ79" i="7"/>
  <c r="BL71" i="7"/>
  <c r="BF71" i="7"/>
  <c r="M71" i="32" s="1"/>
  <c r="BF92" i="7"/>
  <c r="M92" i="32" s="1"/>
  <c r="BL92" i="7"/>
  <c r="DH22" i="7"/>
  <c r="DB22" i="7"/>
  <c r="AA22" i="32" s="1"/>
  <c r="M126" i="7"/>
  <c r="F126" i="32" s="1"/>
  <c r="S126" i="7"/>
  <c r="BG126" i="7"/>
  <c r="N126" i="32" s="1"/>
  <c r="BL126" i="7"/>
  <c r="T51" i="7"/>
  <c r="S51" i="7"/>
  <c r="T93" i="7"/>
  <c r="S93" i="7"/>
  <c r="DB92" i="7"/>
  <c r="AA92" i="32" s="1"/>
  <c r="DH92" i="7"/>
  <c r="BM92" i="7"/>
  <c r="CD115" i="7"/>
  <c r="T115" i="32" s="1"/>
  <c r="CJ115" i="7"/>
  <c r="BG31" i="7"/>
  <c r="N31" i="32" s="1"/>
  <c r="BL31" i="7"/>
  <c r="BM41" i="7"/>
  <c r="BL41" i="7"/>
  <c r="BS146" i="9"/>
  <c r="BS145" i="9"/>
  <c r="T145" i="7"/>
  <c r="DB141" i="7"/>
  <c r="AA141" i="32" s="1"/>
  <c r="CK141" i="7"/>
  <c r="BT141" i="9"/>
  <c r="BT131" i="9"/>
  <c r="M127" i="7"/>
  <c r="F127" i="32" s="1"/>
  <c r="DB126" i="7"/>
  <c r="AA126" i="32" s="1"/>
  <c r="BM126" i="7"/>
  <c r="S112" i="7"/>
  <c r="BM111" i="7"/>
  <c r="DB107" i="7"/>
  <c r="AA107" i="32" s="1"/>
  <c r="BM106" i="7"/>
  <c r="BT105" i="9"/>
  <c r="BS101" i="9"/>
  <c r="N100" i="7"/>
  <c r="G100" i="32" s="1"/>
  <c r="BT99" i="9"/>
  <c r="BL94" i="7"/>
  <c r="BS90" i="9"/>
  <c r="S85" i="7"/>
  <c r="DC82" i="7"/>
  <c r="AB82" i="32" s="1"/>
  <c r="BT82" i="9"/>
  <c r="CJ81" i="7"/>
  <c r="N81" i="7"/>
  <c r="G81" i="32" s="1"/>
  <c r="DB74" i="7"/>
  <c r="AA74" i="32" s="1"/>
  <c r="BM74" i="7"/>
  <c r="N74" i="7"/>
  <c r="G74" i="32" s="1"/>
  <c r="BM73" i="7"/>
  <c r="DH71" i="7"/>
  <c r="S67" i="7"/>
  <c r="BM65" i="7"/>
  <c r="BM63" i="7"/>
  <c r="BS61" i="9"/>
  <c r="BS58" i="9"/>
  <c r="DC55" i="7"/>
  <c r="AB55" i="32" s="1"/>
  <c r="CD54" i="7"/>
  <c r="T54" i="32" s="1"/>
  <c r="BF54" i="7"/>
  <c r="M54" i="32" s="1"/>
  <c r="CJ53" i="7"/>
  <c r="BM53" i="7"/>
  <c r="S52" i="7"/>
  <c r="M51" i="7"/>
  <c r="F51" i="32" s="1"/>
  <c r="DH49" i="7"/>
  <c r="DM49" i="7" s="1"/>
  <c r="BT48" i="9"/>
  <c r="BT45" i="9"/>
  <c r="CK37" i="7"/>
  <c r="BS37" i="9"/>
  <c r="BT36" i="9"/>
  <c r="BF35" i="7"/>
  <c r="M35" i="32" s="1"/>
  <c r="BT33" i="9"/>
  <c r="CD31" i="7"/>
  <c r="T31" i="32" s="1"/>
  <c r="BM31" i="7"/>
  <c r="BT30" i="9"/>
  <c r="S30" i="7"/>
  <c r="BS25" i="9"/>
  <c r="BS23" i="9"/>
  <c r="DH14" i="7"/>
  <c r="BF11" i="7"/>
  <c r="M11" i="32" s="1"/>
  <c r="M6" i="7"/>
  <c r="F6" i="32" s="1"/>
  <c r="S145" i="7"/>
  <c r="X145" i="7" s="1"/>
  <c r="BT144" i="9"/>
  <c r="T137" i="7"/>
  <c r="DC122" i="7"/>
  <c r="AB122" i="32" s="1"/>
  <c r="DC115" i="7"/>
  <c r="AB115" i="32" s="1"/>
  <c r="N112" i="7"/>
  <c r="G112" i="32" s="1"/>
  <c r="BL111" i="7"/>
  <c r="BL106" i="7"/>
  <c r="M106" i="7"/>
  <c r="F106" i="32" s="1"/>
  <c r="S102" i="7"/>
  <c r="BS97" i="9"/>
  <c r="BF74" i="7"/>
  <c r="M74" i="32" s="1"/>
  <c r="DC71" i="7"/>
  <c r="AB71" i="32" s="1"/>
  <c r="CJ68" i="7"/>
  <c r="BG58" i="7"/>
  <c r="N58" i="32" s="1"/>
  <c r="DH55" i="7"/>
  <c r="BL53" i="7"/>
  <c r="CJ49" i="7"/>
  <c r="DH45" i="7"/>
  <c r="CJ41" i="7"/>
  <c r="S31" i="7"/>
  <c r="BL28" i="7"/>
  <c r="BF141" i="7"/>
  <c r="M141" i="32" s="1"/>
  <c r="N136" i="7"/>
  <c r="G136" i="32" s="1"/>
  <c r="CK134" i="7"/>
  <c r="BS122" i="9"/>
  <c r="DC102" i="7"/>
  <c r="AB102" i="32" s="1"/>
  <c r="BS95" i="9"/>
  <c r="T95" i="7"/>
  <c r="S88" i="7"/>
  <c r="S83" i="7"/>
  <c r="X83" i="7" s="1"/>
  <c r="BL82" i="7"/>
  <c r="BQ82" i="7" s="1"/>
  <c r="BF69" i="7"/>
  <c r="M69" i="32" s="1"/>
  <c r="BM55" i="7"/>
  <c r="M54" i="7"/>
  <c r="F54" i="32" s="1"/>
  <c r="DC50" i="7"/>
  <c r="AB50" i="32" s="1"/>
  <c r="BL45" i="7"/>
  <c r="BT42" i="9"/>
  <c r="BS34" i="9"/>
  <c r="S13" i="7"/>
  <c r="S144" i="7"/>
  <c r="DC140" i="7"/>
  <c r="AB140" i="32" s="1"/>
  <c r="CK140" i="7"/>
  <c r="DI136" i="7"/>
  <c r="N134" i="7"/>
  <c r="G134" i="32" s="1"/>
  <c r="N118" i="7"/>
  <c r="G118" i="32" s="1"/>
  <c r="CE100" i="7"/>
  <c r="U100" i="32" s="1"/>
  <c r="BS94" i="9"/>
  <c r="CJ91" i="7"/>
  <c r="M86" i="7"/>
  <c r="F86" i="32" s="1"/>
  <c r="DI85" i="7"/>
  <c r="BM84" i="7"/>
  <c r="BR84" i="7" s="1"/>
  <c r="BF83" i="7"/>
  <c r="M83" i="32" s="1"/>
  <c r="DC77" i="7"/>
  <c r="AB77" i="32" s="1"/>
  <c r="BT62" i="9"/>
  <c r="BS60" i="9"/>
  <c r="DC46" i="7"/>
  <c r="AB46" i="32" s="1"/>
  <c r="BT39" i="9"/>
  <c r="M28" i="7"/>
  <c r="F28" i="32" s="1"/>
  <c r="BL25" i="7"/>
  <c r="CE24" i="7"/>
  <c r="U24" i="32" s="1"/>
  <c r="CJ21" i="7"/>
  <c r="N12" i="7"/>
  <c r="G12" i="32" s="1"/>
  <c r="BT5" i="9"/>
  <c r="DH121" i="7"/>
  <c r="M120" i="7"/>
  <c r="F120" i="32" s="1"/>
  <c r="DB118" i="7"/>
  <c r="AA118" i="32" s="1"/>
  <c r="BS116" i="9"/>
  <c r="DH96" i="7"/>
  <c r="BM96" i="7"/>
  <c r="DI81" i="7"/>
  <c r="S68" i="7"/>
  <c r="Y68" i="7" s="1"/>
  <c r="CE67" i="7"/>
  <c r="U67" i="32" s="1"/>
  <c r="T67" i="7"/>
  <c r="DI66" i="7"/>
  <c r="DB62" i="7"/>
  <c r="AA62" i="32" s="1"/>
  <c r="CD56" i="7"/>
  <c r="T56" i="32" s="1"/>
  <c r="BF56" i="7"/>
  <c r="M56" i="32" s="1"/>
  <c r="BT54" i="9"/>
  <c r="CD39" i="7"/>
  <c r="T39" i="32" s="1"/>
  <c r="DI27" i="7"/>
  <c r="DH140" i="7"/>
  <c r="CJ140" i="7"/>
  <c r="BS139" i="9"/>
  <c r="BT135" i="9"/>
  <c r="BF130" i="7"/>
  <c r="M130" i="32" s="1"/>
  <c r="BT129" i="9"/>
  <c r="AR129" i="32"/>
  <c r="T129" i="7"/>
  <c r="BT128" i="9"/>
  <c r="AR128" i="32"/>
  <c r="DI126" i="7"/>
  <c r="CE116" i="7"/>
  <c r="U116" i="32" s="1"/>
  <c r="CE115" i="7"/>
  <c r="U115" i="32" s="1"/>
  <c r="BT115" i="9"/>
  <c r="CD105" i="7"/>
  <c r="T105" i="32" s="1"/>
  <c r="CK104" i="7"/>
  <c r="CP104" i="7" s="1"/>
  <c r="BS103" i="9"/>
  <c r="BG102" i="7"/>
  <c r="N102" i="32" s="1"/>
  <c r="CK100" i="7"/>
  <c r="BF97" i="7"/>
  <c r="M97" i="32" s="1"/>
  <c r="BL96" i="7"/>
  <c r="BG92" i="7"/>
  <c r="N92" i="32" s="1"/>
  <c r="DH90" i="7"/>
  <c r="BS89" i="9"/>
  <c r="BG81" i="7"/>
  <c r="N81" i="32" s="1"/>
  <c r="CE79" i="7"/>
  <c r="U79" i="32" s="1"/>
  <c r="BS79" i="9"/>
  <c r="BS74" i="9"/>
  <c r="BS73" i="9"/>
  <c r="BF70" i="7"/>
  <c r="M70" i="32" s="1"/>
  <c r="BT66" i="9"/>
  <c r="BS65" i="9"/>
  <c r="BS63" i="9"/>
  <c r="CD60" i="7"/>
  <c r="T60" i="32" s="1"/>
  <c r="BM59" i="7"/>
  <c r="BT57" i="9"/>
  <c r="CK54" i="7"/>
  <c r="BG54" i="7"/>
  <c r="N54" i="32" s="1"/>
  <c r="CE53" i="7"/>
  <c r="U53" i="32" s="1"/>
  <c r="BS53" i="9"/>
  <c r="DC51" i="7"/>
  <c r="AB51" i="32" s="1"/>
  <c r="BG51" i="7"/>
  <c r="N51" i="32" s="1"/>
  <c r="N51" i="7"/>
  <c r="G51" i="32" s="1"/>
  <c r="T50" i="7"/>
  <c r="DC49" i="7"/>
  <c r="AB49" i="32" s="1"/>
  <c r="BL42" i="7"/>
  <c r="BS41" i="9"/>
  <c r="CD35" i="7"/>
  <c r="T35" i="32" s="1"/>
  <c r="CJ31" i="7"/>
  <c r="BS27" i="9"/>
  <c r="DB23" i="7"/>
  <c r="AA23" i="32" s="1"/>
  <c r="BL21" i="7"/>
  <c r="BS15" i="9"/>
  <c r="BT13" i="9"/>
  <c r="BG11" i="7"/>
  <c r="N11" i="32" s="1"/>
  <c r="BT7" i="9"/>
  <c r="T7" i="7"/>
  <c r="BT6" i="9"/>
  <c r="N6" i="7"/>
  <c r="G6" i="32" s="1"/>
  <c r="CD8" i="7"/>
  <c r="T8" i="32" s="1"/>
  <c r="CJ8" i="7"/>
  <c r="M134" i="7"/>
  <c r="F134" i="32" s="1"/>
  <c r="S134" i="7"/>
  <c r="BG121" i="7"/>
  <c r="N121" i="32" s="1"/>
  <c r="BL121" i="7"/>
  <c r="BM121" i="7"/>
  <c r="BL120" i="7"/>
  <c r="N108" i="7"/>
  <c r="G108" i="32" s="1"/>
  <c r="BS106" i="9"/>
  <c r="BM105" i="7"/>
  <c r="DI102" i="7"/>
  <c r="DB102" i="7"/>
  <c r="AA102" i="32" s="1"/>
  <c r="BT96" i="9"/>
  <c r="S92" i="7"/>
  <c r="BT81" i="9"/>
  <c r="N146" i="7"/>
  <c r="G146" i="32" s="1"/>
  <c r="T143" i="7"/>
  <c r="DC125" i="7"/>
  <c r="AB125" i="32" s="1"/>
  <c r="CJ124" i="7"/>
  <c r="M119" i="7"/>
  <c r="F119" i="32" s="1"/>
  <c r="CK108" i="7"/>
  <c r="CE99" i="7"/>
  <c r="U99" i="32" s="1"/>
  <c r="CD92" i="7"/>
  <c r="T92" i="32" s="1"/>
  <c r="CJ92" i="7"/>
  <c r="BG87" i="7"/>
  <c r="N87" i="32" s="1"/>
  <c r="BM87" i="7"/>
  <c r="M146" i="7"/>
  <c r="F146" i="32" s="1"/>
  <c r="CJ143" i="7"/>
  <c r="BM137" i="7"/>
  <c r="BS136" i="9"/>
  <c r="CJ128" i="7"/>
  <c r="T118" i="7"/>
  <c r="M118" i="7"/>
  <c r="F118" i="32" s="1"/>
  <c r="S118" i="7"/>
  <c r="DC116" i="7"/>
  <c r="AB116" i="32" s="1"/>
  <c r="BF93" i="7"/>
  <c r="M93" i="32" s="1"/>
  <c r="BG93" i="7"/>
  <c r="N93" i="32" s="1"/>
  <c r="CK25" i="7"/>
  <c r="CE25" i="7"/>
  <c r="U25" i="32" s="1"/>
  <c r="CJ108" i="7"/>
  <c r="CD108" i="7"/>
  <c r="T108" i="32" s="1"/>
  <c r="BL89" i="9"/>
  <c r="DC111" i="7"/>
  <c r="AB111" i="32" s="1"/>
  <c r="BS111" i="9"/>
  <c r="BT110" i="9"/>
  <c r="DH109" i="7"/>
  <c r="M107" i="7"/>
  <c r="F107" i="32" s="1"/>
  <c r="CD104" i="7"/>
  <c r="T104" i="32" s="1"/>
  <c r="CJ103" i="7"/>
  <c r="DI101" i="7"/>
  <c r="CJ100" i="7"/>
  <c r="BT80" i="9"/>
  <c r="M29" i="7"/>
  <c r="F29" i="32" s="1"/>
  <c r="S29" i="7"/>
  <c r="BF79" i="7"/>
  <c r="M79" i="32" s="1"/>
  <c r="BL79" i="7"/>
  <c r="BL143" i="7"/>
  <c r="BL140" i="7"/>
  <c r="BM138" i="7"/>
  <c r="DH101" i="7"/>
  <c r="DB101" i="7"/>
  <c r="AA101" i="32" s="1"/>
  <c r="DB58" i="7"/>
  <c r="AA58" i="32" s="1"/>
  <c r="DH58" i="7"/>
  <c r="BS141" i="9"/>
  <c r="BL137" i="7"/>
  <c r="CK133" i="7"/>
  <c r="CP133" i="7" s="1"/>
  <c r="BT121" i="9"/>
  <c r="BF105" i="7"/>
  <c r="M105" i="32" s="1"/>
  <c r="DH93" i="7"/>
  <c r="CJ71" i="7"/>
  <c r="CD71" i="7"/>
  <c r="T71" i="32" s="1"/>
  <c r="BL67" i="7"/>
  <c r="BF67" i="7"/>
  <c r="M67" i="32" s="1"/>
  <c r="N62" i="7"/>
  <c r="G62" i="32" s="1"/>
  <c r="M62" i="7"/>
  <c r="F62" i="32" s="1"/>
  <c r="CD119" i="7"/>
  <c r="T119" i="32" s="1"/>
  <c r="CJ114" i="7"/>
  <c r="CK114" i="7"/>
  <c r="DH108" i="7"/>
  <c r="DN108" i="7" s="1"/>
  <c r="AR86" i="32"/>
  <c r="BF75" i="7"/>
  <c r="M75" i="32" s="1"/>
  <c r="BL75" i="7"/>
  <c r="M71" i="7"/>
  <c r="F71" i="32" s="1"/>
  <c r="S71" i="7"/>
  <c r="X71" i="7" s="1"/>
  <c r="BS138" i="9"/>
  <c r="N138" i="7"/>
  <c r="G138" i="32" s="1"/>
  <c r="BT137" i="9"/>
  <c r="BM134" i="7"/>
  <c r="DC133" i="7"/>
  <c r="AB133" i="32" s="1"/>
  <c r="DI132" i="7"/>
  <c r="BT132" i="9"/>
  <c r="BS131" i="9"/>
  <c r="CE129" i="7"/>
  <c r="U129" i="32" s="1"/>
  <c r="BS129" i="9"/>
  <c r="DH128" i="7"/>
  <c r="BF126" i="7"/>
  <c r="M126" i="32" s="1"/>
  <c r="N126" i="7"/>
  <c r="G126" i="32" s="1"/>
  <c r="BG125" i="7"/>
  <c r="N125" i="32" s="1"/>
  <c r="BS121" i="9"/>
  <c r="BT120" i="9"/>
  <c r="T120" i="7"/>
  <c r="BT119" i="9"/>
  <c r="T119" i="7"/>
  <c r="CJ117" i="7"/>
  <c r="M111" i="7"/>
  <c r="F111" i="32" s="1"/>
  <c r="BL109" i="7"/>
  <c r="DC107" i="7"/>
  <c r="AB107" i="32" s="1"/>
  <c r="BG107" i="7"/>
  <c r="N107" i="32" s="1"/>
  <c r="BT104" i="9"/>
  <c r="BL102" i="7"/>
  <c r="S100" i="7"/>
  <c r="BT98" i="9"/>
  <c r="T98" i="7"/>
  <c r="DC96" i="7"/>
  <c r="AB96" i="32" s="1"/>
  <c r="BS93" i="9"/>
  <c r="BS91" i="9"/>
  <c r="N88" i="7"/>
  <c r="G88" i="32" s="1"/>
  <c r="BS87" i="9"/>
  <c r="CE85" i="7"/>
  <c r="U85" i="32" s="1"/>
  <c r="BF84" i="7"/>
  <c r="M84" i="32" s="1"/>
  <c r="CE83" i="7"/>
  <c r="U83" i="32" s="1"/>
  <c r="BF81" i="7"/>
  <c r="M81" i="32" s="1"/>
  <c r="BG80" i="7"/>
  <c r="N80" i="32" s="1"/>
  <c r="CD40" i="7"/>
  <c r="T40" i="32" s="1"/>
  <c r="CE40" i="7"/>
  <c r="U40" i="32" s="1"/>
  <c r="BS96" i="9"/>
  <c r="X94" i="7"/>
  <c r="DC93" i="7"/>
  <c r="AB93" i="32" s="1"/>
  <c r="CE93" i="7"/>
  <c r="U93" i="32" s="1"/>
  <c r="BT93" i="9"/>
  <c r="N92" i="7"/>
  <c r="G92" i="32" s="1"/>
  <c r="BT91" i="9"/>
  <c r="N91" i="7"/>
  <c r="G91" i="32" s="1"/>
  <c r="CE88" i="7"/>
  <c r="U88" i="32" s="1"/>
  <c r="BT87" i="9"/>
  <c r="BS86" i="9"/>
  <c r="BS81" i="9"/>
  <c r="BS80" i="9"/>
  <c r="BG79" i="7"/>
  <c r="N79" i="32" s="1"/>
  <c r="M58" i="7"/>
  <c r="F58" i="32" s="1"/>
  <c r="S58" i="7"/>
  <c r="BG27" i="7"/>
  <c r="N27" i="32" s="1"/>
  <c r="BF27" i="7"/>
  <c r="M27" i="32" s="1"/>
  <c r="M25" i="7"/>
  <c r="F25" i="32" s="1"/>
  <c r="S25" i="7"/>
  <c r="BL33" i="9"/>
  <c r="BT145" i="9"/>
  <c r="BT143" i="9"/>
  <c r="BM136" i="7"/>
  <c r="BS133" i="9"/>
  <c r="DI130" i="7"/>
  <c r="BL128" i="7"/>
  <c r="CK126" i="7"/>
  <c r="BS126" i="9"/>
  <c r="BS124" i="9"/>
  <c r="DB123" i="7"/>
  <c r="AA123" i="32" s="1"/>
  <c r="BF123" i="7"/>
  <c r="M123" i="32" s="1"/>
  <c r="BS123" i="9"/>
  <c r="M123" i="7"/>
  <c r="F123" i="32" s="1"/>
  <c r="CK122" i="7"/>
  <c r="BT122" i="9"/>
  <c r="T121" i="7"/>
  <c r="DI118" i="7"/>
  <c r="DN118" i="7" s="1"/>
  <c r="BT116" i="9"/>
  <c r="N116" i="7"/>
  <c r="G116" i="32" s="1"/>
  <c r="DH111" i="7"/>
  <c r="N106" i="7"/>
  <c r="G106" i="32" s="1"/>
  <c r="CE105" i="7"/>
  <c r="U105" i="32" s="1"/>
  <c r="DH102" i="7"/>
  <c r="BS102" i="9"/>
  <c r="BT100" i="9"/>
  <c r="BM97" i="7"/>
  <c r="N96" i="7"/>
  <c r="G96" i="32" s="1"/>
  <c r="BT95" i="9"/>
  <c r="DH94" i="7"/>
  <c r="BL93" i="7"/>
  <c r="BL91" i="7"/>
  <c r="BT89" i="9"/>
  <c r="CE84" i="7"/>
  <c r="U84" i="32" s="1"/>
  <c r="BT83" i="9"/>
  <c r="DC70" i="7"/>
  <c r="AB70" i="32" s="1"/>
  <c r="DH70" i="7"/>
  <c r="DI67" i="7"/>
  <c r="DB67" i="7"/>
  <c r="AA67" i="32" s="1"/>
  <c r="CD38" i="7"/>
  <c r="T38" i="32" s="1"/>
  <c r="CJ38" i="7"/>
  <c r="CD22" i="7"/>
  <c r="T22" i="32" s="1"/>
  <c r="CJ22" i="7"/>
  <c r="T142" i="7"/>
  <c r="T140" i="7"/>
  <c r="BT133" i="9"/>
  <c r="CK130" i="7"/>
  <c r="BS130" i="9"/>
  <c r="BT126" i="9"/>
  <c r="CE125" i="7"/>
  <c r="U125" i="32" s="1"/>
  <c r="BT124" i="9"/>
  <c r="T124" i="7"/>
  <c r="BT123" i="9"/>
  <c r="BM122" i="7"/>
  <c r="CK121" i="7"/>
  <c r="CK118" i="7"/>
  <c r="BS118" i="9"/>
  <c r="BS115" i="9"/>
  <c r="BT114" i="9"/>
  <c r="BT113" i="9"/>
  <c r="BT112" i="9"/>
  <c r="CJ111" i="7"/>
  <c r="M110" i="7"/>
  <c r="F110" i="32" s="1"/>
  <c r="BT109" i="9"/>
  <c r="DI106" i="7"/>
  <c r="CE104" i="7"/>
  <c r="U104" i="32" s="1"/>
  <c r="BT102" i="9"/>
  <c r="BG100" i="7"/>
  <c r="N100" i="32" s="1"/>
  <c r="S98" i="7"/>
  <c r="BL97" i="7"/>
  <c r="T90" i="7"/>
  <c r="Y90" i="7" s="1"/>
  <c r="BG89" i="7"/>
  <c r="N89" i="32" s="1"/>
  <c r="BS88" i="9"/>
  <c r="S87" i="7"/>
  <c r="BL86" i="7"/>
  <c r="BT85" i="9"/>
  <c r="BT84" i="9"/>
  <c r="DC83" i="7"/>
  <c r="AB83" i="32" s="1"/>
  <c r="T82" i="7"/>
  <c r="BL81" i="7"/>
  <c r="S79" i="7"/>
  <c r="DC78" i="7"/>
  <c r="AB78" i="32" s="1"/>
  <c r="DB61" i="7"/>
  <c r="AA61" i="32" s="1"/>
  <c r="M26" i="7"/>
  <c r="F26" i="32" s="1"/>
  <c r="CJ94" i="7"/>
  <c r="N94" i="7"/>
  <c r="G94" i="32" s="1"/>
  <c r="DC92" i="7"/>
  <c r="AB92" i="32" s="1"/>
  <c r="BT92" i="9"/>
  <c r="M142" i="7"/>
  <c r="F142" i="32" s="1"/>
  <c r="S140" i="7"/>
  <c r="DI138" i="7"/>
  <c r="T132" i="7"/>
  <c r="CD130" i="7"/>
  <c r="T130" i="32" s="1"/>
  <c r="AR130" i="32"/>
  <c r="N130" i="7"/>
  <c r="G130" i="32" s="1"/>
  <c r="M124" i="7"/>
  <c r="F124" i="32" s="1"/>
  <c r="BF122" i="7"/>
  <c r="M122" i="32" s="1"/>
  <c r="N122" i="7"/>
  <c r="G122" i="32" s="1"/>
  <c r="CD118" i="7"/>
  <c r="T118" i="32" s="1"/>
  <c r="BF116" i="7"/>
  <c r="M116" i="32" s="1"/>
  <c r="BL108" i="7"/>
  <c r="BQ108" i="7" s="1"/>
  <c r="DB106" i="7"/>
  <c r="AA106" i="32" s="1"/>
  <c r="BG88" i="7"/>
  <c r="N88" i="32" s="1"/>
  <c r="N85" i="7"/>
  <c r="G85" i="32" s="1"/>
  <c r="DM83" i="7"/>
  <c r="DH35" i="7"/>
  <c r="DI35" i="7"/>
  <c r="DB12" i="7"/>
  <c r="AA12" i="32" s="1"/>
  <c r="DH12" i="7"/>
  <c r="N70" i="7"/>
  <c r="G70" i="32" s="1"/>
  <c r="S61" i="7"/>
  <c r="CE60" i="7"/>
  <c r="U60" i="32" s="1"/>
  <c r="DB54" i="7"/>
  <c r="AA54" i="32" s="1"/>
  <c r="BL49" i="7"/>
  <c r="S47" i="7"/>
  <c r="DC45" i="7"/>
  <c r="AB45" i="32" s="1"/>
  <c r="BM45" i="7"/>
  <c r="T43" i="7"/>
  <c r="S34" i="7"/>
  <c r="DB32" i="7"/>
  <c r="AA32" i="32" s="1"/>
  <c r="CK31" i="7"/>
  <c r="CE29" i="7"/>
  <c r="U29" i="32" s="1"/>
  <c r="BT29" i="9"/>
  <c r="DH28" i="7"/>
  <c r="BM28" i="7"/>
  <c r="BS26" i="9"/>
  <c r="CD25" i="7"/>
  <c r="T25" i="32" s="1"/>
  <c r="DC24" i="7"/>
  <c r="AB24" i="32" s="1"/>
  <c r="BF24" i="7"/>
  <c r="M24" i="32" s="1"/>
  <c r="BS20" i="9"/>
  <c r="N20" i="7"/>
  <c r="G20" i="32" s="1"/>
  <c r="DB18" i="7"/>
  <c r="AA18" i="32" s="1"/>
  <c r="BF12" i="7"/>
  <c r="M12" i="32" s="1"/>
  <c r="CK11" i="7"/>
  <c r="M11" i="7"/>
  <c r="F11" i="32" s="1"/>
  <c r="DH8" i="7"/>
  <c r="BL7" i="7"/>
  <c r="BL5" i="7"/>
  <c r="DC75" i="7"/>
  <c r="AB75" i="32" s="1"/>
  <c r="CE74" i="7"/>
  <c r="U74" i="32" s="1"/>
  <c r="BT74" i="9"/>
  <c r="BT73" i="9"/>
  <c r="CE71" i="7"/>
  <c r="U71" i="32" s="1"/>
  <c r="DI70" i="7"/>
  <c r="CE66" i="7"/>
  <c r="U66" i="32" s="1"/>
  <c r="BS66" i="9"/>
  <c r="BL63" i="7"/>
  <c r="S60" i="7"/>
  <c r="CE58" i="7"/>
  <c r="U58" i="32" s="1"/>
  <c r="M57" i="7"/>
  <c r="F57" i="32" s="1"/>
  <c r="BS56" i="9"/>
  <c r="CD55" i="7"/>
  <c r="T55" i="32" s="1"/>
  <c r="BT53" i="9"/>
  <c r="S46" i="7"/>
  <c r="BS45" i="9"/>
  <c r="M45" i="7"/>
  <c r="F45" i="32" s="1"/>
  <c r="CJ43" i="7"/>
  <c r="T42" i="7"/>
  <c r="CE38" i="7"/>
  <c r="U38" i="32" s="1"/>
  <c r="CD37" i="7"/>
  <c r="T37" i="32" s="1"/>
  <c r="BG37" i="7"/>
  <c r="N37" i="32" s="1"/>
  <c r="BS33" i="9"/>
  <c r="T33" i="7"/>
  <c r="BG32" i="7"/>
  <c r="N32" i="32" s="1"/>
  <c r="BF31" i="7"/>
  <c r="M31" i="32" s="1"/>
  <c r="BG29" i="7"/>
  <c r="N29" i="32" s="1"/>
  <c r="N29" i="7"/>
  <c r="G29" i="32" s="1"/>
  <c r="BM27" i="7"/>
  <c r="BT26" i="9"/>
  <c r="T26" i="7"/>
  <c r="BF21" i="7"/>
  <c r="M21" i="32" s="1"/>
  <c r="M21" i="7"/>
  <c r="F21" i="32" s="1"/>
  <c r="M20" i="7"/>
  <c r="F20" i="32" s="1"/>
  <c r="CE16" i="7"/>
  <c r="U16" i="32" s="1"/>
  <c r="BS14" i="9"/>
  <c r="S5" i="7"/>
  <c r="DI22" i="7"/>
  <c r="DC21" i="7"/>
  <c r="AB21" i="32" s="1"/>
  <c r="BT18" i="9"/>
  <c r="BS17" i="9"/>
  <c r="BT16" i="9"/>
  <c r="BT12" i="9"/>
  <c r="DI7" i="7"/>
  <c r="DN7" i="7" s="1"/>
  <c r="T5" i="7"/>
  <c r="Y5" i="7" s="1"/>
  <c r="CK77" i="7"/>
  <c r="BQ77" i="7"/>
  <c r="CJ76" i="7"/>
  <c r="BT76" i="9"/>
  <c r="DB75" i="7"/>
  <c r="AA75" i="32" s="1"/>
  <c r="CJ74" i="7"/>
  <c r="DH73" i="7"/>
  <c r="BL72" i="7"/>
  <c r="DB70" i="7"/>
  <c r="AA70" i="32" s="1"/>
  <c r="CJ67" i="7"/>
  <c r="BG66" i="7"/>
  <c r="N66" i="32" s="1"/>
  <c r="N64" i="7"/>
  <c r="G64" i="32" s="1"/>
  <c r="DC62" i="7"/>
  <c r="AB62" i="32" s="1"/>
  <c r="CK56" i="7"/>
  <c r="BG56" i="7"/>
  <c r="N56" i="32" s="1"/>
  <c r="BS52" i="9"/>
  <c r="CE49" i="7"/>
  <c r="U49" i="32" s="1"/>
  <c r="CE46" i="7"/>
  <c r="U46" i="32" s="1"/>
  <c r="BS46" i="9"/>
  <c r="CJ45" i="7"/>
  <c r="BG45" i="7"/>
  <c r="N45" i="32" s="1"/>
  <c r="M42" i="7"/>
  <c r="F42" i="32" s="1"/>
  <c r="BS40" i="9"/>
  <c r="BT38" i="9"/>
  <c r="DC37" i="7"/>
  <c r="AB37" i="32" s="1"/>
  <c r="CK35" i="7"/>
  <c r="BS35" i="9"/>
  <c r="BT34" i="9"/>
  <c r="DI33" i="7"/>
  <c r="M33" i="7"/>
  <c r="F33" i="32" s="1"/>
  <c r="BL32" i="7"/>
  <c r="DI31" i="7"/>
  <c r="DN31" i="7" s="1"/>
  <c r="BS31" i="9"/>
  <c r="N30" i="7"/>
  <c r="G30" i="32" s="1"/>
  <c r="CK27" i="7"/>
  <c r="S27" i="7"/>
  <c r="DI24" i="7"/>
  <c r="DN24" i="7" s="1"/>
  <c r="BT24" i="9"/>
  <c r="BG23" i="7"/>
  <c r="N23" i="32" s="1"/>
  <c r="BS22" i="9"/>
  <c r="DI18" i="7"/>
  <c r="BM18" i="7"/>
  <c r="BT17" i="9"/>
  <c r="BG16" i="7"/>
  <c r="N16" i="32" s="1"/>
  <c r="BT15" i="9"/>
  <c r="BG12" i="7"/>
  <c r="N12" i="32" s="1"/>
  <c r="CE11" i="7"/>
  <c r="U11" i="32" s="1"/>
  <c r="BS11" i="9"/>
  <c r="CK10" i="7"/>
  <c r="BS9" i="9"/>
  <c r="BT78" i="9"/>
  <c r="DB77" i="7"/>
  <c r="AA77" i="32" s="1"/>
  <c r="BT77" i="9"/>
  <c r="BS75" i="9"/>
  <c r="T75" i="7"/>
  <c r="Y75" i="7" s="1"/>
  <c r="M74" i="7"/>
  <c r="F74" i="32" s="1"/>
  <c r="BF73" i="7"/>
  <c r="M73" i="32" s="1"/>
  <c r="BG71" i="7"/>
  <c r="N71" i="32" s="1"/>
  <c r="BT69" i="9"/>
  <c r="T69" i="7"/>
  <c r="DC67" i="7"/>
  <c r="AB67" i="32" s="1"/>
  <c r="BS67" i="9"/>
  <c r="BT65" i="9"/>
  <c r="CE62" i="7"/>
  <c r="U62" i="32" s="1"/>
  <c r="BS62" i="9"/>
  <c r="DI61" i="7"/>
  <c r="CE61" i="7"/>
  <c r="U61" i="32" s="1"/>
  <c r="BT60" i="9"/>
  <c r="DH59" i="7"/>
  <c r="BT58" i="9"/>
  <c r="DC57" i="7"/>
  <c r="AB57" i="32" s="1"/>
  <c r="BS57" i="9"/>
  <c r="BT55" i="9"/>
  <c r="BT52" i="9"/>
  <c r="CE51" i="7"/>
  <c r="U51" i="32" s="1"/>
  <c r="BS49" i="9"/>
  <c r="DI48" i="7"/>
  <c r="BS48" i="9"/>
  <c r="BT46" i="9"/>
  <c r="T46" i="7"/>
  <c r="BT40" i="9"/>
  <c r="BG38" i="7"/>
  <c r="N38" i="32" s="1"/>
  <c r="N38" i="7"/>
  <c r="G38" i="32" s="1"/>
  <c r="BT35" i="9"/>
  <c r="DC34" i="7"/>
  <c r="AB34" i="32" s="1"/>
  <c r="BG34" i="7"/>
  <c r="N34" i="32" s="1"/>
  <c r="N34" i="7"/>
  <c r="G34" i="32" s="1"/>
  <c r="BT31" i="9"/>
  <c r="BS30" i="9"/>
  <c r="BT22" i="9"/>
  <c r="BM17" i="7"/>
  <c r="DC16" i="7"/>
  <c r="AB16" i="32" s="1"/>
  <c r="DI15" i="7"/>
  <c r="BS13" i="9"/>
  <c r="BT11" i="9"/>
  <c r="BT9" i="9"/>
  <c r="DC8" i="7"/>
  <c r="AB8" i="32" s="1"/>
  <c r="CE7" i="7"/>
  <c r="U7" i="32" s="1"/>
  <c r="BS7" i="9"/>
  <c r="BS6" i="9"/>
  <c r="CJ4" i="7"/>
  <c r="DC4" i="7"/>
  <c r="AB4" i="32" s="1"/>
  <c r="BL76" i="7"/>
  <c r="BG75" i="7"/>
  <c r="N75" i="32" s="1"/>
  <c r="T71" i="7"/>
  <c r="CD70" i="7"/>
  <c r="T70" i="32" s="1"/>
  <c r="BS70" i="9"/>
  <c r="BS68" i="9"/>
  <c r="BG67" i="7"/>
  <c r="N67" i="32" s="1"/>
  <c r="BT64" i="9"/>
  <c r="BT63" i="9"/>
  <c r="T63" i="7"/>
  <c r="CJ62" i="7"/>
  <c r="BG62" i="7"/>
  <c r="N62" i="32" s="1"/>
  <c r="T62" i="7"/>
  <c r="CD61" i="7"/>
  <c r="T61" i="32" s="1"/>
  <c r="BT61" i="9"/>
  <c r="N61" i="7"/>
  <c r="G61" i="32" s="1"/>
  <c r="BT59" i="9"/>
  <c r="DC58" i="7"/>
  <c r="AB58" i="32" s="1"/>
  <c r="DB57" i="7"/>
  <c r="AA57" i="32" s="1"/>
  <c r="BS54" i="9"/>
  <c r="BS51" i="9"/>
  <c r="CE50" i="7"/>
  <c r="U50" i="32" s="1"/>
  <c r="BS50" i="9"/>
  <c r="BM48" i="7"/>
  <c r="BS47" i="9"/>
  <c r="N47" i="7"/>
  <c r="G47" i="32" s="1"/>
  <c r="BT44" i="9"/>
  <c r="BS42" i="9"/>
  <c r="BT41" i="9"/>
  <c r="BS39" i="9"/>
  <c r="BL38" i="7"/>
  <c r="CE36" i="7"/>
  <c r="U36" i="32" s="1"/>
  <c r="DB34" i="7"/>
  <c r="AA34" i="32" s="1"/>
  <c r="DI32" i="7"/>
  <c r="DC30" i="7"/>
  <c r="AB30" i="32" s="1"/>
  <c r="BG30" i="7"/>
  <c r="N30" i="32" s="1"/>
  <c r="DC28" i="7"/>
  <c r="AB28" i="32" s="1"/>
  <c r="BS28" i="9"/>
  <c r="CE26" i="7"/>
  <c r="U26" i="32" s="1"/>
  <c r="DH25" i="7"/>
  <c r="DM25" i="7" s="1"/>
  <c r="BT25" i="9"/>
  <c r="T25" i="7"/>
  <c r="CK22" i="7"/>
  <c r="S22" i="7"/>
  <c r="BT21" i="9"/>
  <c r="DI20" i="7"/>
  <c r="X20" i="7"/>
  <c r="BT19" i="9"/>
  <c r="DH16" i="7"/>
  <c r="CD16" i="7"/>
  <c r="T16" i="32" s="1"/>
  <c r="DB15" i="7"/>
  <c r="AA15" i="32" s="1"/>
  <c r="DC12" i="7"/>
  <c r="AB12" i="32" s="1"/>
  <c r="AR10" i="32"/>
  <c r="N10" i="7"/>
  <c r="G10" i="32" s="1"/>
  <c r="CE8" i="7"/>
  <c r="U8" i="32" s="1"/>
  <c r="BS8" i="9"/>
  <c r="CJ7" i="7"/>
  <c r="BG7" i="7"/>
  <c r="N7" i="32" s="1"/>
  <c r="BL4" i="7"/>
  <c r="BS5" i="9"/>
  <c r="AS110" i="32"/>
  <c r="AS82" i="32"/>
  <c r="AS49" i="32"/>
  <c r="AS29" i="32"/>
  <c r="AS28" i="32"/>
  <c r="AS16" i="32"/>
  <c r="AS7" i="32"/>
  <c r="AS6" i="32"/>
  <c r="DC145" i="7"/>
  <c r="AB145" i="32" s="1"/>
  <c r="T130" i="7"/>
  <c r="DN122" i="7"/>
  <c r="CE110" i="7"/>
  <c r="U110" i="32" s="1"/>
  <c r="DC109" i="7"/>
  <c r="AB109" i="32" s="1"/>
  <c r="CK97" i="7"/>
  <c r="DI96" i="7"/>
  <c r="N90" i="7"/>
  <c r="G90" i="32" s="1"/>
  <c r="T85" i="7"/>
  <c r="T81" i="7"/>
  <c r="T74" i="7"/>
  <c r="DI64" i="7"/>
  <c r="CE63" i="7"/>
  <c r="U63" i="32" s="1"/>
  <c r="CK30" i="7"/>
  <c r="CK21" i="7"/>
  <c r="DC10" i="7"/>
  <c r="AB10" i="32" s="1"/>
  <c r="BG10" i="7"/>
  <c r="N10" i="32" s="1"/>
  <c r="AS142" i="32"/>
  <c r="AS100" i="32"/>
  <c r="AS87" i="32"/>
  <c r="AS75" i="32"/>
  <c r="AS8" i="32"/>
  <c r="DI133" i="7"/>
  <c r="BG129" i="7"/>
  <c r="N129" i="32" s="1"/>
  <c r="N129" i="7"/>
  <c r="G129" i="32" s="1"/>
  <c r="DI125" i="7"/>
  <c r="BM125" i="7"/>
  <c r="T99" i="7"/>
  <c r="DI93" i="7"/>
  <c r="CK91" i="7"/>
  <c r="T77" i="7"/>
  <c r="CE64" i="7"/>
  <c r="U64" i="32" s="1"/>
  <c r="DC61" i="7"/>
  <c r="AB61" i="32" s="1"/>
  <c r="CE57" i="7"/>
  <c r="U57" i="32" s="1"/>
  <c r="T56" i="7"/>
  <c r="CK46" i="7"/>
  <c r="BM43" i="7"/>
  <c r="DC31" i="7"/>
  <c r="AB31" i="32" s="1"/>
  <c r="BM29" i="7"/>
  <c r="DI16" i="7"/>
  <c r="BM11" i="7"/>
  <c r="BR11" i="7" s="1"/>
  <c r="AS117" i="32"/>
  <c r="AS114" i="32"/>
  <c r="AS71" i="32"/>
  <c r="AS58" i="32"/>
  <c r="AS41" i="32"/>
  <c r="AS19" i="32"/>
  <c r="DI104" i="7"/>
  <c r="CK102" i="7"/>
  <c r="N98" i="7"/>
  <c r="G98" i="32" s="1"/>
  <c r="CK74" i="7"/>
  <c r="N67" i="7"/>
  <c r="G67" i="32" s="1"/>
  <c r="DI58" i="7"/>
  <c r="T58" i="7"/>
  <c r="BM32" i="7"/>
  <c r="CK23" i="7"/>
  <c r="T136" i="7"/>
  <c r="CE121" i="7"/>
  <c r="U121" i="32" s="1"/>
  <c r="T106" i="7"/>
  <c r="CK105" i="7"/>
  <c r="CK103" i="7"/>
  <c r="BM99" i="7"/>
  <c r="T94" i="7"/>
  <c r="Y94" i="7" s="1"/>
  <c r="CK93" i="7"/>
  <c r="DI86" i="7"/>
  <c r="N69" i="7"/>
  <c r="G69" i="32" s="1"/>
  <c r="BM66" i="7"/>
  <c r="CK53" i="7"/>
  <c r="BM46" i="7"/>
  <c r="DI39" i="7"/>
  <c r="N33" i="7"/>
  <c r="G33" i="32" s="1"/>
  <c r="BM12" i="7"/>
  <c r="BR12" i="7" s="1"/>
  <c r="T10" i="7"/>
  <c r="AS35" i="32"/>
  <c r="DC129" i="7"/>
  <c r="AB129" i="32" s="1"/>
  <c r="CK115" i="7"/>
  <c r="DI57" i="7"/>
  <c r="DI52" i="7"/>
  <c r="BM52" i="7"/>
  <c r="DI50" i="7"/>
  <c r="BG50" i="7"/>
  <c r="N50" i="32" s="1"/>
  <c r="DI45" i="7"/>
  <c r="DI43" i="7"/>
  <c r="N42" i="7"/>
  <c r="G42" i="32" s="1"/>
  <c r="CK40" i="7"/>
  <c r="CK38" i="7"/>
  <c r="T29" i="7"/>
  <c r="CE27" i="7"/>
  <c r="U27" i="32" s="1"/>
  <c r="DI12" i="7"/>
  <c r="CE10" i="7"/>
  <c r="U10" i="32" s="1"/>
  <c r="BM7" i="7"/>
  <c r="AS42" i="32"/>
  <c r="BL42" i="9" s="1"/>
  <c r="AS21" i="32"/>
  <c r="CK139" i="7"/>
  <c r="N139" i="7"/>
  <c r="G139" i="32" s="1"/>
  <c r="N132" i="7"/>
  <c r="G132" i="32" s="1"/>
  <c r="T112" i="7"/>
  <c r="CK111" i="7"/>
  <c r="DI87" i="7"/>
  <c r="DN87" i="7" s="1"/>
  <c r="BG84" i="7"/>
  <c r="N84" i="32" s="1"/>
  <c r="AS144" i="32"/>
  <c r="AS90" i="32"/>
  <c r="AS70" i="32"/>
  <c r="AS43" i="32"/>
  <c r="AS15" i="32"/>
  <c r="AS14" i="32"/>
  <c r="BM78" i="7"/>
  <c r="DC48" i="7"/>
  <c r="AB48" i="32" s="1"/>
  <c r="CK12" i="7"/>
  <c r="N7" i="7"/>
  <c r="G7" i="32" s="1"/>
  <c r="AS112" i="32"/>
  <c r="AS106" i="32"/>
  <c r="CK144" i="7"/>
  <c r="CP144" i="7" s="1"/>
  <c r="BM143" i="7"/>
  <c r="BG141" i="7"/>
  <c r="N141" i="32" s="1"/>
  <c r="DC139" i="7"/>
  <c r="AB139" i="32" s="1"/>
  <c r="CE134" i="7"/>
  <c r="U134" i="32" s="1"/>
  <c r="BG131" i="7"/>
  <c r="N131" i="32" s="1"/>
  <c r="DC130" i="7"/>
  <c r="AB130" i="32" s="1"/>
  <c r="T126" i="7"/>
  <c r="N124" i="7"/>
  <c r="G124" i="32" s="1"/>
  <c r="BG115" i="7"/>
  <c r="N115" i="32" s="1"/>
  <c r="N113" i="7"/>
  <c r="G113" i="32" s="1"/>
  <c r="DI111" i="7"/>
  <c r="BG111" i="7"/>
  <c r="N111" i="32" s="1"/>
  <c r="DC106" i="7"/>
  <c r="AB106" i="32" s="1"/>
  <c r="DC100" i="7"/>
  <c r="AB100" i="32" s="1"/>
  <c r="DI100" i="7"/>
  <c r="N95" i="7"/>
  <c r="G95" i="32" s="1"/>
  <c r="CE81" i="7"/>
  <c r="U81" i="32" s="1"/>
  <c r="CK81" i="7"/>
  <c r="CK61" i="7"/>
  <c r="CE28" i="7"/>
  <c r="U28" i="32" s="1"/>
  <c r="CK28" i="7"/>
  <c r="CP28" i="7" s="1"/>
  <c r="AS10" i="32"/>
  <c r="BT10" i="9"/>
  <c r="AS145" i="32"/>
  <c r="AS127" i="32"/>
  <c r="AS66" i="32"/>
  <c r="CE145" i="7"/>
  <c r="U145" i="32" s="1"/>
  <c r="N145" i="7"/>
  <c r="G145" i="32" s="1"/>
  <c r="BM144" i="7"/>
  <c r="DI143" i="7"/>
  <c r="N142" i="7"/>
  <c r="G142" i="32" s="1"/>
  <c r="CE133" i="7"/>
  <c r="U133" i="32" s="1"/>
  <c r="CE126" i="7"/>
  <c r="U126" i="32" s="1"/>
  <c r="CE118" i="7"/>
  <c r="U118" i="32" s="1"/>
  <c r="BG106" i="7"/>
  <c r="N106" i="32" s="1"/>
  <c r="CE96" i="7"/>
  <c r="U96" i="32" s="1"/>
  <c r="CK96" i="7"/>
  <c r="BM89" i="7"/>
  <c r="CE33" i="7"/>
  <c r="U33" i="32" s="1"/>
  <c r="CK33" i="7"/>
  <c r="DC19" i="7"/>
  <c r="AB19" i="32" s="1"/>
  <c r="DI19" i="7"/>
  <c r="N15" i="7"/>
  <c r="G15" i="32" s="1"/>
  <c r="T15" i="7"/>
  <c r="DC11" i="7"/>
  <c r="AB11" i="32" s="1"/>
  <c r="DI11" i="7"/>
  <c r="AS86" i="32"/>
  <c r="BT86" i="9"/>
  <c r="BG57" i="7"/>
  <c r="N57" i="32" s="1"/>
  <c r="BM57" i="7"/>
  <c r="AS27" i="32"/>
  <c r="AS26" i="32"/>
  <c r="BM139" i="7"/>
  <c r="CK137" i="7"/>
  <c r="CE127" i="7"/>
  <c r="U127" i="32" s="1"/>
  <c r="BM114" i="7"/>
  <c r="DC88" i="7"/>
  <c r="AB88" i="32" s="1"/>
  <c r="DI88" i="7"/>
  <c r="T83" i="7"/>
  <c r="DC80" i="7"/>
  <c r="AB80" i="32" s="1"/>
  <c r="DI80" i="7"/>
  <c r="BG73" i="7"/>
  <c r="N73" i="32" s="1"/>
  <c r="N102" i="7"/>
  <c r="G102" i="32" s="1"/>
  <c r="T102" i="7"/>
  <c r="AS126" i="32"/>
  <c r="AS118" i="32"/>
  <c r="AS115" i="32"/>
  <c r="AS104" i="32"/>
  <c r="BL104" i="9" s="1"/>
  <c r="AS102" i="32"/>
  <c r="AS93" i="32"/>
  <c r="BL93" i="9" s="1"/>
  <c r="BG145" i="7"/>
  <c r="N145" i="32" s="1"/>
  <c r="CK143" i="7"/>
  <c r="CE140" i="7"/>
  <c r="U140" i="32" s="1"/>
  <c r="CK125" i="7"/>
  <c r="T122" i="7"/>
  <c r="N120" i="7"/>
  <c r="G120" i="32" s="1"/>
  <c r="CK116" i="7"/>
  <c r="DI107" i="7"/>
  <c r="BM107" i="7"/>
  <c r="BM104" i="7"/>
  <c r="BG104" i="7"/>
  <c r="N104" i="32" s="1"/>
  <c r="CK67" i="7"/>
  <c r="DC47" i="7"/>
  <c r="AB47" i="32" s="1"/>
  <c r="DI47" i="7"/>
  <c r="CK7" i="7"/>
  <c r="CE89" i="7"/>
  <c r="U89" i="32" s="1"/>
  <c r="CK89" i="7"/>
  <c r="AS132" i="32"/>
  <c r="AS121" i="32"/>
  <c r="AS120" i="32"/>
  <c r="AS116" i="32"/>
  <c r="CK129" i="7"/>
  <c r="AS128" i="32"/>
  <c r="BS128" i="9"/>
  <c r="CE123" i="7"/>
  <c r="U123" i="32" s="1"/>
  <c r="CE122" i="7"/>
  <c r="U122" i="32" s="1"/>
  <c r="DC119" i="7"/>
  <c r="AB119" i="32" s="1"/>
  <c r="BG119" i="7"/>
  <c r="N119" i="32" s="1"/>
  <c r="T111" i="7"/>
  <c r="Y111" i="7" s="1"/>
  <c r="CE109" i="7"/>
  <c r="U109" i="32" s="1"/>
  <c r="DC101" i="7"/>
  <c r="AB101" i="32" s="1"/>
  <c r="CE92" i="7"/>
  <c r="U92" i="32" s="1"/>
  <c r="CK92" i="7"/>
  <c r="DC74" i="7"/>
  <c r="AB74" i="32" s="1"/>
  <c r="DI74" i="7"/>
  <c r="T70" i="7"/>
  <c r="BM61" i="7"/>
  <c r="BG61" i="7"/>
  <c r="N61" i="32" s="1"/>
  <c r="AS135" i="32"/>
  <c r="AS119" i="32"/>
  <c r="AS108" i="32"/>
  <c r="AS107" i="32"/>
  <c r="AS67" i="32"/>
  <c r="DI116" i="7"/>
  <c r="BM116" i="7"/>
  <c r="BR116" i="7" s="1"/>
  <c r="DC110" i="7"/>
  <c r="AB110" i="32" s="1"/>
  <c r="T110" i="7"/>
  <c r="CE70" i="7"/>
  <c r="U70" i="32" s="1"/>
  <c r="CK70" i="7"/>
  <c r="CE45" i="7"/>
  <c r="U45" i="32" s="1"/>
  <c r="CK45" i="7"/>
  <c r="BM39" i="7"/>
  <c r="AS140" i="32"/>
  <c r="AS134" i="32"/>
  <c r="DI144" i="7"/>
  <c r="CE141" i="7"/>
  <c r="U141" i="32" s="1"/>
  <c r="N128" i="7"/>
  <c r="G128" i="32" s="1"/>
  <c r="DC126" i="7"/>
  <c r="AB126" i="32" s="1"/>
  <c r="N125" i="7"/>
  <c r="G125" i="32" s="1"/>
  <c r="BG122" i="7"/>
  <c r="N122" i="32" s="1"/>
  <c r="DC118" i="7"/>
  <c r="AB118" i="32" s="1"/>
  <c r="BG109" i="7"/>
  <c r="N109" i="32" s="1"/>
  <c r="BG49" i="7"/>
  <c r="N49" i="32" s="1"/>
  <c r="BM49" i="7"/>
  <c r="BG28" i="7"/>
  <c r="N28" i="32" s="1"/>
  <c r="N14" i="7"/>
  <c r="G14" i="32" s="1"/>
  <c r="T14" i="7"/>
  <c r="BM101" i="7"/>
  <c r="CK99" i="7"/>
  <c r="BM91" i="7"/>
  <c r="DC85" i="7"/>
  <c r="AB85" i="32" s="1"/>
  <c r="BM82" i="7"/>
  <c r="CK78" i="7"/>
  <c r="BG76" i="7"/>
  <c r="N76" i="32" s="1"/>
  <c r="CK75" i="7"/>
  <c r="CK71" i="7"/>
  <c r="BM67" i="7"/>
  <c r="CK66" i="7"/>
  <c r="CE52" i="7"/>
  <c r="U52" i="32" s="1"/>
  <c r="DI51" i="7"/>
  <c r="CK50" i="7"/>
  <c r="T47" i="7"/>
  <c r="CK43" i="7"/>
  <c r="CE35" i="7"/>
  <c r="U35" i="32" s="1"/>
  <c r="DI29" i="7"/>
  <c r="DI28" i="7"/>
  <c r="DC27" i="7"/>
  <c r="AB27" i="32" s="1"/>
  <c r="BM25" i="7"/>
  <c r="BM23" i="7"/>
  <c r="DI21" i="7"/>
  <c r="N8" i="7"/>
  <c r="G8" i="32" s="1"/>
  <c r="DC5" i="7"/>
  <c r="AB5" i="32" s="1"/>
  <c r="BG5" i="7"/>
  <c r="N5" i="32" s="1"/>
  <c r="DI4" i="7"/>
  <c r="DN4" i="7" s="1"/>
  <c r="BM102" i="7"/>
  <c r="CK88" i="7"/>
  <c r="DC76" i="7"/>
  <c r="AB76" i="32" s="1"/>
  <c r="BM62" i="7"/>
  <c r="CK49" i="7"/>
  <c r="CE48" i="7"/>
  <c r="U48" i="32" s="1"/>
  <c r="T44" i="7"/>
  <c r="T40" i="7"/>
  <c r="N26" i="7"/>
  <c r="G26" i="32" s="1"/>
  <c r="CK24" i="7"/>
  <c r="T22" i="7"/>
  <c r="CE19" i="7"/>
  <c r="U19" i="32" s="1"/>
  <c r="T6" i="7"/>
  <c r="N5" i="7"/>
  <c r="G5" i="32" s="1"/>
  <c r="DI92" i="7"/>
  <c r="CK85" i="7"/>
  <c r="DI79" i="7"/>
  <c r="DN79" i="7" s="1"/>
  <c r="T64" i="7"/>
  <c r="N59" i="7"/>
  <c r="G59" i="32" s="1"/>
  <c r="CE56" i="7"/>
  <c r="U56" i="32" s="1"/>
  <c r="DI54" i="7"/>
  <c r="BM54" i="7"/>
  <c r="DC53" i="7"/>
  <c r="AB53" i="32" s="1"/>
  <c r="BG48" i="7"/>
  <c r="N48" i="32" s="1"/>
  <c r="CE44" i="7"/>
  <c r="U44" i="32" s="1"/>
  <c r="N39" i="7"/>
  <c r="G39" i="32" s="1"/>
  <c r="BM37" i="7"/>
  <c r="T34" i="7"/>
  <c r="DC33" i="7"/>
  <c r="AB33" i="32" s="1"/>
  <c r="DC32" i="7"/>
  <c r="AB32" i="32" s="1"/>
  <c r="T30" i="7"/>
  <c r="CK4" i="7"/>
  <c r="BM56" i="7"/>
  <c r="CE5" i="7"/>
  <c r="U5" i="32" s="1"/>
  <c r="N104" i="7"/>
  <c r="G104" i="32" s="1"/>
  <c r="N86" i="7"/>
  <c r="G86" i="32" s="1"/>
  <c r="N79" i="7"/>
  <c r="G79" i="32" s="1"/>
  <c r="CE77" i="7"/>
  <c r="U77" i="32" s="1"/>
  <c r="CK76" i="7"/>
  <c r="DC73" i="7"/>
  <c r="AB73" i="32" s="1"/>
  <c r="DI71" i="7"/>
  <c r="T65" i="7"/>
  <c r="BM60" i="7"/>
  <c r="CE54" i="7"/>
  <c r="U54" i="32" s="1"/>
  <c r="T53" i="7"/>
  <c r="DI46" i="7"/>
  <c r="BG41" i="7"/>
  <c r="N41" i="32" s="1"/>
  <c r="T38" i="7"/>
  <c r="BM36" i="7"/>
  <c r="DC35" i="7"/>
  <c r="AB35" i="32" s="1"/>
  <c r="CK34" i="7"/>
  <c r="DI26" i="7"/>
  <c r="N25" i="7"/>
  <c r="G25" i="32" s="1"/>
  <c r="N19" i="7"/>
  <c r="G19" i="32" s="1"/>
  <c r="CE18" i="7"/>
  <c r="U18" i="32" s="1"/>
  <c r="BM16" i="7"/>
  <c r="CE15" i="7"/>
  <c r="U15" i="32" s="1"/>
  <c r="CK8" i="7"/>
  <c r="L123" i="17"/>
  <c r="Z95" i="17"/>
  <c r="AA79" i="17"/>
  <c r="Y134" i="17"/>
  <c r="Y126" i="17"/>
  <c r="Y98" i="17"/>
  <c r="Y67" i="17"/>
  <c r="AA40" i="17"/>
  <c r="X73" i="17"/>
  <c r="Y73" i="17"/>
  <c r="X18" i="17"/>
  <c r="Y18" i="17"/>
  <c r="L45" i="17"/>
  <c r="Y99" i="17"/>
  <c r="X92" i="17"/>
  <c r="X76" i="17"/>
  <c r="Z74" i="17"/>
  <c r="Z97" i="17"/>
  <c r="Y58" i="17"/>
  <c r="L21" i="17"/>
  <c r="Y88" i="17"/>
  <c r="Z88" i="17"/>
  <c r="Z56" i="17"/>
  <c r="Y42" i="17"/>
  <c r="Z72" i="17"/>
  <c r="Y65" i="17"/>
  <c r="AW393" i="38"/>
  <c r="AL365" i="38"/>
  <c r="AK225" i="38"/>
  <c r="AL263" i="38"/>
  <c r="AL279" i="38"/>
  <c r="AW170" i="38"/>
  <c r="AW155" i="38"/>
  <c r="AW32" i="38"/>
  <c r="AL69" i="38"/>
  <c r="AX58" i="38"/>
  <c r="AX421" i="38"/>
  <c r="AM303" i="38"/>
  <c r="AW290" i="38"/>
  <c r="AW154" i="38"/>
  <c r="AK197" i="38"/>
  <c r="L82" i="38"/>
  <c r="AK273" i="38"/>
  <c r="AL173" i="38"/>
  <c r="AK130" i="38"/>
  <c r="AW89" i="38"/>
  <c r="AW46" i="38"/>
  <c r="M18" i="38"/>
  <c r="CB393" i="39"/>
  <c r="BW427" i="39"/>
  <c r="AR426" i="39"/>
  <c r="W426" i="38" s="1"/>
  <c r="N424" i="39"/>
  <c r="I424" i="38" s="1"/>
  <c r="BH412" i="39"/>
  <c r="BD412" i="39"/>
  <c r="BI411" i="39"/>
  <c r="BE411" i="39"/>
  <c r="N385" i="39"/>
  <c r="I385" i="39"/>
  <c r="J385" i="39"/>
  <c r="BX379" i="39"/>
  <c r="BS379" i="39"/>
  <c r="BT379" i="39"/>
  <c r="AM362" i="39"/>
  <c r="AQ362" i="39"/>
  <c r="BS430" i="39"/>
  <c r="BC430" i="39"/>
  <c r="AM430" i="39"/>
  <c r="BT429" i="39"/>
  <c r="BD429" i="39"/>
  <c r="AN429" i="39"/>
  <c r="H429" i="39"/>
  <c r="BU428" i="39"/>
  <c r="BE428" i="39"/>
  <c r="AO428" i="39"/>
  <c r="I428" i="39"/>
  <c r="J427" i="39"/>
  <c r="BS422" i="39"/>
  <c r="BC422" i="39"/>
  <c r="AM422" i="39"/>
  <c r="BT421" i="39"/>
  <c r="BD421" i="39"/>
  <c r="AN421" i="39"/>
  <c r="H421" i="39"/>
  <c r="BU420" i="39"/>
  <c r="BE420" i="39"/>
  <c r="AO420" i="39"/>
  <c r="I420" i="39"/>
  <c r="J419" i="39"/>
  <c r="BG418" i="39"/>
  <c r="AO418" i="39"/>
  <c r="M417" i="39"/>
  <c r="H417" i="38" s="1"/>
  <c r="AP416" i="39"/>
  <c r="BW414" i="39"/>
  <c r="AN414" i="39"/>
  <c r="M414" i="39"/>
  <c r="H414" i="38" s="1"/>
  <c r="AT413" i="39"/>
  <c r="AQ413" i="39"/>
  <c r="V413" i="38" s="1"/>
  <c r="AM413" i="39"/>
  <c r="AO412" i="39"/>
  <c r="BX411" i="39"/>
  <c r="AS411" i="38" s="1"/>
  <c r="AP411" i="39"/>
  <c r="BE410" i="39"/>
  <c r="K410" i="39"/>
  <c r="BS409" i="39"/>
  <c r="BW409" i="39"/>
  <c r="N409" i="39"/>
  <c r="I409" i="38" s="1"/>
  <c r="BW408" i="39"/>
  <c r="AR408" i="38" s="1"/>
  <c r="AQ408" i="39"/>
  <c r="V408" i="38" s="1"/>
  <c r="O408" i="39"/>
  <c r="J408" i="38" s="1"/>
  <c r="BW406" i="39"/>
  <c r="AN406" i="39"/>
  <c r="M406" i="39"/>
  <c r="H406" i="38" s="1"/>
  <c r="AT405" i="39"/>
  <c r="AQ405" i="39"/>
  <c r="V405" i="38" s="1"/>
  <c r="AM405" i="39"/>
  <c r="AO404" i="39"/>
  <c r="BX403" i="39"/>
  <c r="AS403" i="38" s="1"/>
  <c r="AP403" i="39"/>
  <c r="BE402" i="39"/>
  <c r="K402" i="39"/>
  <c r="BS401" i="39"/>
  <c r="BW401" i="39"/>
  <c r="N401" i="39"/>
  <c r="I401" i="38" s="1"/>
  <c r="BW400" i="39"/>
  <c r="AR400" i="38" s="1"/>
  <c r="AQ400" i="39"/>
  <c r="V400" i="38" s="1"/>
  <c r="O400" i="39"/>
  <c r="J400" i="38" s="1"/>
  <c r="BW398" i="39"/>
  <c r="AN398" i="39"/>
  <c r="M398" i="39"/>
  <c r="H398" i="38" s="1"/>
  <c r="AQ397" i="39"/>
  <c r="V397" i="38" s="1"/>
  <c r="AM397" i="39"/>
  <c r="L395" i="39"/>
  <c r="G395" i="38" s="1"/>
  <c r="BT394" i="39"/>
  <c r="BU394" i="39"/>
  <c r="BE393" i="39"/>
  <c r="BF393" i="39"/>
  <c r="L387" i="39"/>
  <c r="H387" i="39"/>
  <c r="BY386" i="39"/>
  <c r="BT386" i="39"/>
  <c r="BU386" i="39"/>
  <c r="BI386" i="39"/>
  <c r="BD386" i="39"/>
  <c r="BE386" i="39"/>
  <c r="AS386" i="39"/>
  <c r="AN386" i="39"/>
  <c r="AO386" i="39"/>
  <c r="BW380" i="39"/>
  <c r="BS380" i="39"/>
  <c r="K357" i="39"/>
  <c r="O357" i="39"/>
  <c r="M355" i="39"/>
  <c r="I355" i="39"/>
  <c r="L355" i="39"/>
  <c r="G355" i="38" s="1"/>
  <c r="BZ311" i="39"/>
  <c r="AU311" i="38" s="1"/>
  <c r="BV311" i="39"/>
  <c r="BZ402" i="39"/>
  <c r="AU402" i="38" s="1"/>
  <c r="BV402" i="39"/>
  <c r="BF398" i="39"/>
  <c r="BJ398" i="39"/>
  <c r="AJ398" i="38" s="1"/>
  <c r="M386" i="39"/>
  <c r="H386" i="39"/>
  <c r="I386" i="39"/>
  <c r="BW368" i="39"/>
  <c r="BS368" i="39"/>
  <c r="BX432" i="39"/>
  <c r="AS432" i="38" s="1"/>
  <c r="BH432" i="39"/>
  <c r="AH432" i="38" s="1"/>
  <c r="AR432" i="39"/>
  <c r="W432" i="38" s="1"/>
  <c r="L432" i="39"/>
  <c r="BY431" i="39"/>
  <c r="AT431" i="38" s="1"/>
  <c r="BI431" i="39"/>
  <c r="AI431" i="38" s="1"/>
  <c r="AS431" i="39"/>
  <c r="X431" i="38" s="1"/>
  <c r="M431" i="39"/>
  <c r="H431" i="38" s="1"/>
  <c r="BZ430" i="39"/>
  <c r="BJ430" i="39"/>
  <c r="AT430" i="39"/>
  <c r="N430" i="39"/>
  <c r="I430" i="38" s="1"/>
  <c r="BS429" i="39"/>
  <c r="BC429" i="39"/>
  <c r="AM429" i="39"/>
  <c r="O429" i="39"/>
  <c r="BT428" i="39"/>
  <c r="BD428" i="39"/>
  <c r="AN428" i="39"/>
  <c r="H428" i="39"/>
  <c r="BU427" i="39"/>
  <c r="BE427" i="39"/>
  <c r="AO427" i="39"/>
  <c r="I427" i="39"/>
  <c r="BV426" i="39"/>
  <c r="BF426" i="39"/>
  <c r="AP426" i="39"/>
  <c r="J426" i="39"/>
  <c r="BW425" i="39"/>
  <c r="BG425" i="39"/>
  <c r="AQ425" i="39"/>
  <c r="K425" i="39"/>
  <c r="BX424" i="39"/>
  <c r="AS424" i="38" s="1"/>
  <c r="BH424" i="39"/>
  <c r="AH424" i="38" s="1"/>
  <c r="AR424" i="39"/>
  <c r="W424" i="38" s="1"/>
  <c r="L424" i="39"/>
  <c r="BY423" i="39"/>
  <c r="AT423" i="38" s="1"/>
  <c r="BI423" i="39"/>
  <c r="AI423" i="38" s="1"/>
  <c r="AS423" i="39"/>
  <c r="X423" i="38" s="1"/>
  <c r="M423" i="39"/>
  <c r="H423" i="38" s="1"/>
  <c r="BZ422" i="39"/>
  <c r="BJ422" i="39"/>
  <c r="AT422" i="39"/>
  <c r="N422" i="39"/>
  <c r="I422" i="38" s="1"/>
  <c r="BS421" i="39"/>
  <c r="BC421" i="39"/>
  <c r="AM421" i="39"/>
  <c r="O421" i="39"/>
  <c r="BT420" i="39"/>
  <c r="BD420" i="39"/>
  <c r="AN420" i="39"/>
  <c r="H420" i="39"/>
  <c r="BU419" i="39"/>
  <c r="BE419" i="39"/>
  <c r="AO419" i="39"/>
  <c r="I419" i="39"/>
  <c r="BV418" i="39"/>
  <c r="AN418" i="39"/>
  <c r="AS417" i="39"/>
  <c r="X417" i="38" s="1"/>
  <c r="BW416" i="39"/>
  <c r="H416" i="39"/>
  <c r="BE415" i="39"/>
  <c r="BI415" i="39"/>
  <c r="O415" i="39"/>
  <c r="I415" i="39"/>
  <c r="M415" i="39"/>
  <c r="BE413" i="39"/>
  <c r="AR413" i="39"/>
  <c r="BG412" i="39"/>
  <c r="AR412" i="39"/>
  <c r="W412" i="38" s="1"/>
  <c r="AN412" i="39"/>
  <c r="BW411" i="39"/>
  <c r="AS411" i="39"/>
  <c r="AO411" i="39"/>
  <c r="BY410" i="39"/>
  <c r="AS410" i="39"/>
  <c r="X410" i="38" s="1"/>
  <c r="N410" i="39"/>
  <c r="J410" i="39"/>
  <c r="M409" i="39"/>
  <c r="H409" i="38" s="1"/>
  <c r="N408" i="39"/>
  <c r="I408" i="38" s="1"/>
  <c r="H408" i="39"/>
  <c r="L408" i="39"/>
  <c r="BE407" i="39"/>
  <c r="BI407" i="39"/>
  <c r="O407" i="39"/>
  <c r="I407" i="39"/>
  <c r="M407" i="39"/>
  <c r="BE405" i="39"/>
  <c r="AR405" i="39"/>
  <c r="AR404" i="39"/>
  <c r="W404" i="38" s="1"/>
  <c r="AN404" i="39"/>
  <c r="BW403" i="39"/>
  <c r="AR403" i="38" s="1"/>
  <c r="AS403" i="39"/>
  <c r="AO403" i="39"/>
  <c r="BY402" i="39"/>
  <c r="AT402" i="38" s="1"/>
  <c r="N402" i="39"/>
  <c r="J402" i="39"/>
  <c r="M401" i="39"/>
  <c r="H401" i="38" s="1"/>
  <c r="N400" i="39"/>
  <c r="I400" i="38" s="1"/>
  <c r="H400" i="39"/>
  <c r="L400" i="39"/>
  <c r="BE399" i="39"/>
  <c r="BI399" i="39"/>
  <c r="O399" i="39"/>
  <c r="I399" i="39"/>
  <c r="M399" i="39"/>
  <c r="BE397" i="39"/>
  <c r="AR397" i="39"/>
  <c r="BX395" i="39"/>
  <c r="BH395" i="39"/>
  <c r="AR395" i="39"/>
  <c r="BJ394" i="39"/>
  <c r="AJ394" i="38" s="1"/>
  <c r="BF394" i="39"/>
  <c r="BZ393" i="39"/>
  <c r="O392" i="39"/>
  <c r="J392" i="38" s="1"/>
  <c r="J392" i="39"/>
  <c r="K392" i="39"/>
  <c r="AR387" i="39"/>
  <c r="AM387" i="39"/>
  <c r="AN387" i="39"/>
  <c r="O376" i="39"/>
  <c r="J376" i="38" s="1"/>
  <c r="J376" i="39"/>
  <c r="K376" i="39"/>
  <c r="AR356" i="39"/>
  <c r="AN356" i="39"/>
  <c r="AQ356" i="39"/>
  <c r="V356" i="38" s="1"/>
  <c r="AR340" i="39"/>
  <c r="AN340" i="39"/>
  <c r="AQ340" i="39"/>
  <c r="AT330" i="39"/>
  <c r="Y330" i="38" s="1"/>
  <c r="AP330" i="39"/>
  <c r="AS330" i="39"/>
  <c r="X330" i="38" s="1"/>
  <c r="AT410" i="39"/>
  <c r="Y410" i="38" s="1"/>
  <c r="AP410" i="39"/>
  <c r="K432" i="39"/>
  <c r="BS428" i="39"/>
  <c r="BC428" i="39"/>
  <c r="AM428" i="39"/>
  <c r="BT427" i="39"/>
  <c r="BD427" i="39"/>
  <c r="AN427" i="39"/>
  <c r="H427" i="39"/>
  <c r="BU426" i="39"/>
  <c r="BE426" i="39"/>
  <c r="AO426" i="39"/>
  <c r="I426" i="39"/>
  <c r="BV425" i="39"/>
  <c r="BF425" i="39"/>
  <c r="AP425" i="39"/>
  <c r="J425" i="39"/>
  <c r="K424" i="39"/>
  <c r="BS420" i="39"/>
  <c r="BC420" i="39"/>
  <c r="AM420" i="39"/>
  <c r="BT419" i="39"/>
  <c r="BD419" i="39"/>
  <c r="AN419" i="39"/>
  <c r="H419" i="39"/>
  <c r="BU418" i="39"/>
  <c r="BD418" i="39"/>
  <c r="J417" i="39"/>
  <c r="AN416" i="39"/>
  <c r="BS415" i="39"/>
  <c r="AM415" i="39"/>
  <c r="BT414" i="39"/>
  <c r="BI414" i="39"/>
  <c r="AI414" i="38" s="1"/>
  <c r="AP414" i="39"/>
  <c r="AT414" i="39"/>
  <c r="Y414" i="38" s="1"/>
  <c r="N413" i="39"/>
  <c r="I413" i="38" s="1"/>
  <c r="AS412" i="39"/>
  <c r="BT411" i="39"/>
  <c r="BH411" i="39"/>
  <c r="BJ408" i="39"/>
  <c r="BD408" i="39"/>
  <c r="BH408" i="39"/>
  <c r="BS407" i="39"/>
  <c r="AM407" i="39"/>
  <c r="BT406" i="39"/>
  <c r="BI406" i="39"/>
  <c r="AI406" i="38" s="1"/>
  <c r="AP406" i="39"/>
  <c r="AT406" i="39"/>
  <c r="Y406" i="38" s="1"/>
  <c r="AS404" i="39"/>
  <c r="BT403" i="39"/>
  <c r="BJ400" i="39"/>
  <c r="BD400" i="39"/>
  <c r="BH400" i="39"/>
  <c r="BS399" i="39"/>
  <c r="AM399" i="39"/>
  <c r="BT398" i="39"/>
  <c r="BI398" i="39"/>
  <c r="AI398" i="38" s="1"/>
  <c r="AP398" i="39"/>
  <c r="AT398" i="39"/>
  <c r="Y398" i="38" s="1"/>
  <c r="BD394" i="39"/>
  <c r="BE394" i="39"/>
  <c r="AO393" i="39"/>
  <c r="AP393" i="39"/>
  <c r="AQ388" i="39"/>
  <c r="AM388" i="39"/>
  <c r="BH387" i="39"/>
  <c r="BC387" i="39"/>
  <c r="BD387" i="39"/>
  <c r="M385" i="39"/>
  <c r="H385" i="38" s="1"/>
  <c r="BJ376" i="39"/>
  <c r="AQ372" i="39"/>
  <c r="AM372" i="39"/>
  <c r="AO371" i="39"/>
  <c r="AS371" i="39"/>
  <c r="X371" i="38" s="1"/>
  <c r="K368" i="39"/>
  <c r="J368" i="39"/>
  <c r="N368" i="39"/>
  <c r="I368" i="38" s="1"/>
  <c r="O368" i="39"/>
  <c r="J368" i="38" s="1"/>
  <c r="BY363" i="39"/>
  <c r="BU363" i="39"/>
  <c r="BX363" i="39"/>
  <c r="AS363" i="38" s="1"/>
  <c r="AV363" i="38" s="1"/>
  <c r="BS332" i="39"/>
  <c r="BW332" i="39"/>
  <c r="BX324" i="39"/>
  <c r="BT324" i="39"/>
  <c r="BW324" i="39"/>
  <c r="AQ419" i="39"/>
  <c r="BX418" i="39"/>
  <c r="AS418" i="38" s="1"/>
  <c r="BI403" i="39"/>
  <c r="BE403" i="39"/>
  <c r="AT385" i="39"/>
  <c r="Y385" i="38" s="1"/>
  <c r="AO385" i="39"/>
  <c r="AP385" i="39"/>
  <c r="M418" i="39"/>
  <c r="BY417" i="39"/>
  <c r="I417" i="39"/>
  <c r="BD416" i="39"/>
  <c r="BH415" i="39"/>
  <c r="AH415" i="38" s="1"/>
  <c r="L415" i="39"/>
  <c r="G415" i="38" s="1"/>
  <c r="BG414" i="39"/>
  <c r="H414" i="39"/>
  <c r="BT413" i="39"/>
  <c r="AO413" i="39"/>
  <c r="L413" i="39"/>
  <c r="AQ412" i="39"/>
  <c r="O412" i="39"/>
  <c r="L412" i="39"/>
  <c r="H412" i="39"/>
  <c r="BG411" i="39"/>
  <c r="AG411" i="38" s="1"/>
  <c r="M411" i="39"/>
  <c r="I411" i="39"/>
  <c r="BJ410" i="39"/>
  <c r="AJ410" i="38" s="1"/>
  <c r="BF410" i="39"/>
  <c r="BI409" i="39"/>
  <c r="AI409" i="38" s="1"/>
  <c r="BC409" i="39"/>
  <c r="BG409" i="39"/>
  <c r="J409" i="39"/>
  <c r="K408" i="39"/>
  <c r="BH407" i="39"/>
  <c r="AH407" i="38" s="1"/>
  <c r="L407" i="39"/>
  <c r="BG406" i="39"/>
  <c r="H406" i="39"/>
  <c r="BT405" i="39"/>
  <c r="AO405" i="39"/>
  <c r="L405" i="39"/>
  <c r="AQ404" i="39"/>
  <c r="O404" i="39"/>
  <c r="L404" i="39"/>
  <c r="H404" i="39"/>
  <c r="BG403" i="39"/>
  <c r="M403" i="39"/>
  <c r="I403" i="39"/>
  <c r="BJ402" i="39"/>
  <c r="AJ402" i="38" s="1"/>
  <c r="BF402" i="39"/>
  <c r="BI401" i="39"/>
  <c r="AI401" i="38" s="1"/>
  <c r="AL401" i="38" s="1"/>
  <c r="BC401" i="39"/>
  <c r="BG401" i="39"/>
  <c r="J401" i="39"/>
  <c r="K400" i="39"/>
  <c r="BH399" i="39"/>
  <c r="AH399" i="38" s="1"/>
  <c r="L399" i="39"/>
  <c r="BG398" i="39"/>
  <c r="H398" i="39"/>
  <c r="BT397" i="39"/>
  <c r="AO397" i="39"/>
  <c r="L397" i="39"/>
  <c r="BX396" i="39"/>
  <c r="AS396" i="38" s="1"/>
  <c r="AV396" i="38" s="1"/>
  <c r="BT396" i="39"/>
  <c r="BH396" i="39"/>
  <c r="AH396" i="38" s="1"/>
  <c r="BD396" i="39"/>
  <c r="AR396" i="39"/>
  <c r="W396" i="38" s="1"/>
  <c r="Z396" i="38" s="1"/>
  <c r="AN396" i="39"/>
  <c r="BX394" i="39"/>
  <c r="AS394" i="38" s="1"/>
  <c r="AT394" i="39"/>
  <c r="AP394" i="39"/>
  <c r="N394" i="39"/>
  <c r="J394" i="39"/>
  <c r="BJ393" i="39"/>
  <c r="O393" i="39"/>
  <c r="J393" i="38" s="1"/>
  <c r="K393" i="39"/>
  <c r="BZ392" i="39"/>
  <c r="AT392" i="39"/>
  <c r="BG388" i="39"/>
  <c r="BC388" i="39"/>
  <c r="BX387" i="39"/>
  <c r="BS387" i="39"/>
  <c r="BT387" i="39"/>
  <c r="BX386" i="39"/>
  <c r="AS386" i="38" s="1"/>
  <c r="BH386" i="39"/>
  <c r="AH386" i="38" s="1"/>
  <c r="AR386" i="39"/>
  <c r="W386" i="38" s="1"/>
  <c r="L386" i="39"/>
  <c r="AS385" i="39"/>
  <c r="X385" i="38" s="1"/>
  <c r="O383" i="39"/>
  <c r="BW379" i="39"/>
  <c r="M378" i="39"/>
  <c r="H378" i="39"/>
  <c r="I378" i="39"/>
  <c r="BZ377" i="39"/>
  <c r="BU377" i="39"/>
  <c r="BV377" i="39"/>
  <c r="BJ377" i="39"/>
  <c r="BE377" i="39"/>
  <c r="BF377" i="39"/>
  <c r="AT377" i="39"/>
  <c r="Y377" i="38" s="1"/>
  <c r="AO377" i="39"/>
  <c r="AP377" i="39"/>
  <c r="N377" i="39"/>
  <c r="I377" i="39"/>
  <c r="J377" i="39"/>
  <c r="BG372" i="39"/>
  <c r="BC372" i="39"/>
  <c r="BX371" i="39"/>
  <c r="BS371" i="39"/>
  <c r="BT371" i="39"/>
  <c r="BF368" i="39"/>
  <c r="BJ368" i="39"/>
  <c r="AJ368" i="38" s="1"/>
  <c r="BV366" i="39"/>
  <c r="BZ366" i="39"/>
  <c r="AU366" i="38" s="1"/>
  <c r="AQ365" i="39"/>
  <c r="AM365" i="39"/>
  <c r="BW333" i="39"/>
  <c r="BS333" i="39"/>
  <c r="AQ427" i="39"/>
  <c r="BH426" i="39"/>
  <c r="AH426" i="38" s="1"/>
  <c r="L426" i="39"/>
  <c r="AS425" i="39"/>
  <c r="X425" i="38" s="1"/>
  <c r="M425" i="39"/>
  <c r="H425" i="38" s="1"/>
  <c r="K405" i="39"/>
  <c r="O405" i="39"/>
  <c r="AT402" i="39"/>
  <c r="AP402" i="39"/>
  <c r="BG380" i="39"/>
  <c r="BC380" i="39"/>
  <c r="BV268" i="39"/>
  <c r="BY268" i="39"/>
  <c r="AT268" i="38" s="1"/>
  <c r="BZ268" i="39"/>
  <c r="AU268" i="38" s="1"/>
  <c r="BV414" i="39"/>
  <c r="BZ414" i="39"/>
  <c r="BW413" i="39"/>
  <c r="AR413" i="38" s="1"/>
  <c r="BS413" i="39"/>
  <c r="AP412" i="39"/>
  <c r="BD411" i="39"/>
  <c r="AO410" i="39"/>
  <c r="BV406" i="39"/>
  <c r="BZ406" i="39"/>
  <c r="AU406" i="38" s="1"/>
  <c r="BW405" i="39"/>
  <c r="AR405" i="38" s="1"/>
  <c r="BS405" i="39"/>
  <c r="J405" i="39"/>
  <c r="AP404" i="39"/>
  <c r="BD403" i="39"/>
  <c r="BU402" i="39"/>
  <c r="AO402" i="39"/>
  <c r="BV398" i="39"/>
  <c r="BZ398" i="39"/>
  <c r="BE398" i="39"/>
  <c r="BW397" i="39"/>
  <c r="AR397" i="38" s="1"/>
  <c r="BS397" i="39"/>
  <c r="AN394" i="39"/>
  <c r="AO394" i="39"/>
  <c r="H394" i="39"/>
  <c r="I394" i="39"/>
  <c r="I393" i="39"/>
  <c r="J393" i="39"/>
  <c r="BW388" i="39"/>
  <c r="BS388" i="39"/>
  <c r="L379" i="39"/>
  <c r="H379" i="39"/>
  <c r="BY378" i="39"/>
  <c r="BT378" i="39"/>
  <c r="BU378" i="39"/>
  <c r="BI378" i="39"/>
  <c r="BD378" i="39"/>
  <c r="BE378" i="39"/>
  <c r="AS378" i="39"/>
  <c r="AN378" i="39"/>
  <c r="AO378" i="39"/>
  <c r="BW372" i="39"/>
  <c r="BS372" i="39"/>
  <c r="J369" i="39"/>
  <c r="I369" i="39"/>
  <c r="M369" i="39"/>
  <c r="H369" i="38" s="1"/>
  <c r="N369" i="39"/>
  <c r="I369" i="38" s="1"/>
  <c r="N362" i="39"/>
  <c r="J362" i="39"/>
  <c r="M362" i="39"/>
  <c r="H362" i="38" s="1"/>
  <c r="BD352" i="39"/>
  <c r="BE352" i="39"/>
  <c r="BI352" i="39"/>
  <c r="BH352" i="39"/>
  <c r="AH352" i="38" s="1"/>
  <c r="H327" i="39"/>
  <c r="L327" i="39"/>
  <c r="BF414" i="39"/>
  <c r="BJ414" i="39"/>
  <c r="AJ414" i="38" s="1"/>
  <c r="BF406" i="39"/>
  <c r="BJ406" i="39"/>
  <c r="AJ406" i="38" s="1"/>
  <c r="BZ394" i="39"/>
  <c r="BV394" i="39"/>
  <c r="BZ385" i="39"/>
  <c r="BU385" i="39"/>
  <c r="BV385" i="39"/>
  <c r="BU269" i="39"/>
  <c r="BX269" i="39"/>
  <c r="AS269" i="38" s="1"/>
  <c r="BY269" i="39"/>
  <c r="AT269" i="38" s="1"/>
  <c r="BF418" i="39"/>
  <c r="AS418" i="39"/>
  <c r="BD415" i="39"/>
  <c r="AO415" i="39"/>
  <c r="AS415" i="39"/>
  <c r="H415" i="39"/>
  <c r="BD414" i="39"/>
  <c r="AS414" i="39"/>
  <c r="X414" i="38" s="1"/>
  <c r="AM414" i="39"/>
  <c r="BX413" i="39"/>
  <c r="BD413" i="39"/>
  <c r="I413" i="39"/>
  <c r="BX412" i="39"/>
  <c r="BT412" i="39"/>
  <c r="BY411" i="39"/>
  <c r="BU411" i="39"/>
  <c r="AQ411" i="39"/>
  <c r="BI410" i="39"/>
  <c r="AI410" i="38" s="1"/>
  <c r="L410" i="39"/>
  <c r="BF409" i="39"/>
  <c r="AT409" i="39"/>
  <c r="BU407" i="39"/>
  <c r="BY407" i="39"/>
  <c r="BD407" i="39"/>
  <c r="AO407" i="39"/>
  <c r="AS407" i="39"/>
  <c r="H407" i="39"/>
  <c r="BD406" i="39"/>
  <c r="AS406" i="39"/>
  <c r="X406" i="38" s="1"/>
  <c r="AM406" i="39"/>
  <c r="BX405" i="39"/>
  <c r="BD405" i="39"/>
  <c r="I405" i="39"/>
  <c r="BX404" i="39"/>
  <c r="BT404" i="39"/>
  <c r="BY403" i="39"/>
  <c r="BU403" i="39"/>
  <c r="AQ403" i="39"/>
  <c r="BI402" i="39"/>
  <c r="L402" i="39"/>
  <c r="BF401" i="39"/>
  <c r="AT401" i="39"/>
  <c r="BU399" i="39"/>
  <c r="BY399" i="39"/>
  <c r="BD399" i="39"/>
  <c r="AO399" i="39"/>
  <c r="AS399" i="39"/>
  <c r="H399" i="39"/>
  <c r="BD398" i="39"/>
  <c r="AS398" i="39"/>
  <c r="X398" i="38" s="1"/>
  <c r="AM398" i="39"/>
  <c r="BX397" i="39"/>
  <c r="BD397" i="39"/>
  <c r="I397" i="39"/>
  <c r="BY396" i="39"/>
  <c r="BI396" i="39"/>
  <c r="AS396" i="39"/>
  <c r="L396" i="39"/>
  <c r="H396" i="39"/>
  <c r="BY395" i="39"/>
  <c r="BU395" i="39"/>
  <c r="BI395" i="39"/>
  <c r="BE395" i="39"/>
  <c r="AS395" i="39"/>
  <c r="AO395" i="39"/>
  <c r="M395" i="39"/>
  <c r="I395" i="39"/>
  <c r="BH394" i="39"/>
  <c r="AH394" i="38" s="1"/>
  <c r="AT393" i="39"/>
  <c r="Y393" i="38" s="1"/>
  <c r="N392" i="39"/>
  <c r="I392" i="38" s="1"/>
  <c r="AQ387" i="39"/>
  <c r="O384" i="39"/>
  <c r="J384" i="39"/>
  <c r="K384" i="39"/>
  <c r="AR379" i="39"/>
  <c r="AM379" i="39"/>
  <c r="AN379" i="39"/>
  <c r="N376" i="39"/>
  <c r="I376" i="38" s="1"/>
  <c r="BF364" i="39"/>
  <c r="BJ364" i="39"/>
  <c r="O361" i="39"/>
  <c r="J361" i="38" s="1"/>
  <c r="K361" i="39"/>
  <c r="N361" i="39"/>
  <c r="I361" i="38" s="1"/>
  <c r="BG427" i="39"/>
  <c r="BY425" i="39"/>
  <c r="AT425" i="38" s="1"/>
  <c r="K413" i="39"/>
  <c r="O413" i="39"/>
  <c r="J413" i="38" s="1"/>
  <c r="BZ410" i="39"/>
  <c r="AU410" i="38" s="1"/>
  <c r="BV410" i="39"/>
  <c r="BH404" i="39"/>
  <c r="BD404" i="39"/>
  <c r="BJ385" i="39"/>
  <c r="BE385" i="39"/>
  <c r="BF385" i="39"/>
  <c r="I359" i="39"/>
  <c r="J359" i="39"/>
  <c r="N359" i="39"/>
  <c r="M359" i="39"/>
  <c r="J414" i="39"/>
  <c r="N414" i="39"/>
  <c r="BG413" i="39"/>
  <c r="BC413" i="39"/>
  <c r="AM409" i="39"/>
  <c r="AQ409" i="39"/>
  <c r="O409" i="39"/>
  <c r="J409" i="38" s="1"/>
  <c r="K409" i="39"/>
  <c r="BT408" i="39"/>
  <c r="BX408" i="39"/>
  <c r="AN408" i="39"/>
  <c r="AR408" i="39"/>
  <c r="J406" i="39"/>
  <c r="N406" i="39"/>
  <c r="BG405" i="39"/>
  <c r="BC405" i="39"/>
  <c r="AM401" i="39"/>
  <c r="AQ401" i="39"/>
  <c r="O401" i="39"/>
  <c r="J401" i="38" s="1"/>
  <c r="K401" i="39"/>
  <c r="BT400" i="39"/>
  <c r="BX400" i="39"/>
  <c r="AN400" i="39"/>
  <c r="AR400" i="39"/>
  <c r="J398" i="39"/>
  <c r="N398" i="39"/>
  <c r="BG397" i="39"/>
  <c r="BC397" i="39"/>
  <c r="BS395" i="39"/>
  <c r="BT395" i="39"/>
  <c r="BC395" i="39"/>
  <c r="BD395" i="39"/>
  <c r="AM395" i="39"/>
  <c r="AN395" i="39"/>
  <c r="BU393" i="39"/>
  <c r="BV393" i="39"/>
  <c r="AQ380" i="39"/>
  <c r="AM380" i="39"/>
  <c r="BH379" i="39"/>
  <c r="BC379" i="39"/>
  <c r="BD379" i="39"/>
  <c r="K371" i="39"/>
  <c r="O371" i="39"/>
  <c r="J371" i="38" s="1"/>
  <c r="BF370" i="39"/>
  <c r="BJ370" i="39"/>
  <c r="AJ370" i="38" s="1"/>
  <c r="J370" i="39"/>
  <c r="N370" i="39"/>
  <c r="I370" i="38" s="1"/>
  <c r="AQ368" i="39"/>
  <c r="AM368" i="39"/>
  <c r="AQ366" i="39"/>
  <c r="AM366" i="39"/>
  <c r="BW349" i="39"/>
  <c r="BS349" i="39"/>
  <c r="BK339" i="39"/>
  <c r="BC371" i="39"/>
  <c r="AN371" i="39"/>
  <c r="BY370" i="39"/>
  <c r="BS370" i="39"/>
  <c r="BW370" i="39"/>
  <c r="AR370" i="38" s="1"/>
  <c r="I370" i="39"/>
  <c r="BW369" i="39"/>
  <c r="AR369" i="38" s="1"/>
  <c r="BF369" i="39"/>
  <c r="AQ369" i="39"/>
  <c r="V369" i="38" s="1"/>
  <c r="O369" i="39"/>
  <c r="J369" i="38" s="1"/>
  <c r="BY367" i="39"/>
  <c r="AT367" i="38" s="1"/>
  <c r="BD367" i="39"/>
  <c r="AP367" i="39"/>
  <c r="AT367" i="39"/>
  <c r="M366" i="39"/>
  <c r="H366" i="38" s="1"/>
  <c r="H366" i="39"/>
  <c r="AS365" i="39"/>
  <c r="X365" i="38" s="1"/>
  <c r="O365" i="39"/>
  <c r="J365" i="38" s="1"/>
  <c r="BT363" i="39"/>
  <c r="O363" i="39"/>
  <c r="J363" i="38" s="1"/>
  <c r="I362" i="39"/>
  <c r="AM361" i="39"/>
  <c r="AN361" i="39"/>
  <c r="AR361" i="39"/>
  <c r="J361" i="39"/>
  <c r="AN360" i="39"/>
  <c r="AO360" i="39"/>
  <c r="AS360" i="39"/>
  <c r="K360" i="39"/>
  <c r="BW356" i="39"/>
  <c r="AM356" i="39"/>
  <c r="BE355" i="39"/>
  <c r="AR355" i="39"/>
  <c r="W355" i="38" s="1"/>
  <c r="H355" i="39"/>
  <c r="J354" i="39"/>
  <c r="BS353" i="39"/>
  <c r="BT353" i="39"/>
  <c r="BX353" i="39"/>
  <c r="AP353" i="39"/>
  <c r="K352" i="39"/>
  <c r="BH340" i="39"/>
  <c r="BD340" i="39"/>
  <c r="AM340" i="39"/>
  <c r="BF337" i="39"/>
  <c r="O337" i="39"/>
  <c r="J337" i="38" s="1"/>
  <c r="M337" i="38" s="1"/>
  <c r="K337" i="39"/>
  <c r="K336" i="39"/>
  <c r="AO330" i="39"/>
  <c r="BS324" i="39"/>
  <c r="I319" i="39"/>
  <c r="M319" i="39"/>
  <c r="BT312" i="39"/>
  <c r="BW312" i="39"/>
  <c r="AR312" i="38" s="1"/>
  <c r="BX312" i="39"/>
  <c r="BI309" i="39"/>
  <c r="BE309" i="39"/>
  <c r="BH309" i="39"/>
  <c r="AH309" i="38" s="1"/>
  <c r="BZ272" i="39"/>
  <c r="AU272" i="38" s="1"/>
  <c r="BU272" i="39"/>
  <c r="BV272" i="39"/>
  <c r="BY272" i="39"/>
  <c r="AT272" i="38" s="1"/>
  <c r="O397" i="39"/>
  <c r="BW393" i="39"/>
  <c r="BG393" i="39"/>
  <c r="AQ393" i="39"/>
  <c r="BX392" i="39"/>
  <c r="AS392" i="38" s="1"/>
  <c r="BH392" i="39"/>
  <c r="AH392" i="38" s="1"/>
  <c r="AK392" i="38" s="1"/>
  <c r="AR392" i="39"/>
  <c r="W392" i="38" s="1"/>
  <c r="L392" i="39"/>
  <c r="BY391" i="39"/>
  <c r="AT391" i="38" s="1"/>
  <c r="BI391" i="39"/>
  <c r="AI391" i="38" s="1"/>
  <c r="AS391" i="39"/>
  <c r="X391" i="38" s="1"/>
  <c r="M391" i="39"/>
  <c r="H391" i="38" s="1"/>
  <c r="K391" i="38" s="1"/>
  <c r="BZ390" i="39"/>
  <c r="BJ390" i="39"/>
  <c r="AT390" i="39"/>
  <c r="N390" i="39"/>
  <c r="I390" i="38" s="1"/>
  <c r="BS389" i="39"/>
  <c r="BC389" i="39"/>
  <c r="AM389" i="39"/>
  <c r="O389" i="39"/>
  <c r="BT388" i="39"/>
  <c r="BD388" i="39"/>
  <c r="AN388" i="39"/>
  <c r="H388" i="39"/>
  <c r="BU387" i="39"/>
  <c r="BE387" i="39"/>
  <c r="AO387" i="39"/>
  <c r="I387" i="39"/>
  <c r="BV386" i="39"/>
  <c r="BF386" i="39"/>
  <c r="AP386" i="39"/>
  <c r="J386" i="39"/>
  <c r="BW385" i="39"/>
  <c r="BG385" i="39"/>
  <c r="AQ385" i="39"/>
  <c r="K385" i="39"/>
  <c r="BX384" i="39"/>
  <c r="AS384" i="38" s="1"/>
  <c r="BH384" i="39"/>
  <c r="AH384" i="38" s="1"/>
  <c r="AR384" i="39"/>
  <c r="W384" i="38" s="1"/>
  <c r="L384" i="39"/>
  <c r="BY383" i="39"/>
  <c r="AT383" i="38" s="1"/>
  <c r="AX383" i="38" s="1"/>
  <c r="BI383" i="39"/>
  <c r="AI383" i="38" s="1"/>
  <c r="AS383" i="39"/>
  <c r="X383" i="38" s="1"/>
  <c r="M383" i="39"/>
  <c r="H383" i="38" s="1"/>
  <c r="BZ382" i="39"/>
  <c r="BJ382" i="39"/>
  <c r="AT382" i="39"/>
  <c r="N382" i="39"/>
  <c r="I382" i="38" s="1"/>
  <c r="BS381" i="39"/>
  <c r="BC381" i="39"/>
  <c r="AM381" i="39"/>
  <c r="O381" i="39"/>
  <c r="BT380" i="39"/>
  <c r="BD380" i="39"/>
  <c r="AN380" i="39"/>
  <c r="H380" i="39"/>
  <c r="BU379" i="39"/>
  <c r="BE379" i="39"/>
  <c r="AO379" i="39"/>
  <c r="I379" i="39"/>
  <c r="BV378" i="39"/>
  <c r="BF378" i="39"/>
  <c r="AP378" i="39"/>
  <c r="J378" i="39"/>
  <c r="BW377" i="39"/>
  <c r="BG377" i="39"/>
  <c r="AQ377" i="39"/>
  <c r="K377" i="39"/>
  <c r="BX376" i="39"/>
  <c r="AS376" i="38" s="1"/>
  <c r="BH376" i="39"/>
  <c r="AH376" i="38" s="1"/>
  <c r="AR376" i="39"/>
  <c r="W376" i="38" s="1"/>
  <c r="L376" i="39"/>
  <c r="BY375" i="39"/>
  <c r="AT375" i="38" s="1"/>
  <c r="BI375" i="39"/>
  <c r="AI375" i="38" s="1"/>
  <c r="AS375" i="39"/>
  <c r="X375" i="38" s="1"/>
  <c r="M375" i="39"/>
  <c r="H375" i="38" s="1"/>
  <c r="BZ374" i="39"/>
  <c r="BJ374" i="39"/>
  <c r="AT374" i="39"/>
  <c r="N374" i="39"/>
  <c r="I374" i="38" s="1"/>
  <c r="BS373" i="39"/>
  <c r="BC373" i="39"/>
  <c r="AM373" i="39"/>
  <c r="O373" i="39"/>
  <c r="BT372" i="39"/>
  <c r="BD372" i="39"/>
  <c r="AN372" i="39"/>
  <c r="H372" i="39"/>
  <c r="BU371" i="39"/>
  <c r="AR371" i="39"/>
  <c r="W371" i="38" s="1"/>
  <c r="N371" i="39"/>
  <c r="I371" i="38" s="1"/>
  <c r="J371" i="39"/>
  <c r="BX370" i="39"/>
  <c r="BE370" i="39"/>
  <c r="AN370" i="39"/>
  <c r="M370" i="39"/>
  <c r="H370" i="38" s="1"/>
  <c r="BU369" i="39"/>
  <c r="AO369" i="39"/>
  <c r="H369" i="39"/>
  <c r="L369" i="39"/>
  <c r="BE368" i="39"/>
  <c r="BI368" i="39"/>
  <c r="I368" i="39"/>
  <c r="M368" i="39"/>
  <c r="H368" i="38" s="1"/>
  <c r="BW367" i="39"/>
  <c r="BC367" i="39"/>
  <c r="H367" i="39"/>
  <c r="BY366" i="39"/>
  <c r="BT366" i="39"/>
  <c r="N366" i="39"/>
  <c r="I366" i="38" s="1"/>
  <c r="BC365" i="39"/>
  <c r="O364" i="39"/>
  <c r="J364" i="38" s="1"/>
  <c r="M364" i="38" s="1"/>
  <c r="J364" i="39"/>
  <c r="AO363" i="39"/>
  <c r="L363" i="39"/>
  <c r="BU362" i="39"/>
  <c r="AP362" i="39"/>
  <c r="BS360" i="39"/>
  <c r="BT356" i="39"/>
  <c r="BG356" i="39"/>
  <c r="BC353" i="39"/>
  <c r="BD353" i="39"/>
  <c r="BH353" i="39"/>
  <c r="AN352" i="39"/>
  <c r="AO352" i="39"/>
  <c r="AS352" i="39"/>
  <c r="AV352" i="39" s="1"/>
  <c r="M347" i="39"/>
  <c r="I347" i="39"/>
  <c r="BZ346" i="39"/>
  <c r="AU346" i="38" s="1"/>
  <c r="BV346" i="39"/>
  <c r="BJ346" i="39"/>
  <c r="AJ346" i="38" s="1"/>
  <c r="BF346" i="39"/>
  <c r="AT346" i="39"/>
  <c r="Y346" i="38" s="1"/>
  <c r="AP346" i="39"/>
  <c r="N346" i="39"/>
  <c r="J346" i="39"/>
  <c r="AQ341" i="39"/>
  <c r="AM341" i="39"/>
  <c r="BX340" i="39"/>
  <c r="BT340" i="39"/>
  <c r="AP337" i="39"/>
  <c r="J337" i="39"/>
  <c r="AP316" i="39"/>
  <c r="AT316" i="39"/>
  <c r="Y316" i="38" s="1"/>
  <c r="M312" i="39"/>
  <c r="I312" i="39"/>
  <c r="L312" i="39"/>
  <c r="G312" i="38" s="1"/>
  <c r="BJ371" i="39"/>
  <c r="BF371" i="39"/>
  <c r="BD369" i="39"/>
  <c r="BH369" i="39"/>
  <c r="BZ365" i="39"/>
  <c r="AU365" i="38" s="1"/>
  <c r="BU365" i="39"/>
  <c r="I363" i="39"/>
  <c r="H361" i="39"/>
  <c r="L361" i="39"/>
  <c r="H360" i="39"/>
  <c r="I360" i="39"/>
  <c r="M360" i="39"/>
  <c r="BD356" i="39"/>
  <c r="AO355" i="39"/>
  <c r="AM353" i="39"/>
  <c r="AN353" i="39"/>
  <c r="AR353" i="39"/>
  <c r="H352" i="39"/>
  <c r="I352" i="39"/>
  <c r="M352" i="39"/>
  <c r="P352" i="39" s="1"/>
  <c r="L348" i="39"/>
  <c r="H348" i="39"/>
  <c r="BY347" i="39"/>
  <c r="BU347" i="39"/>
  <c r="BI347" i="39"/>
  <c r="BE347" i="39"/>
  <c r="AS347" i="39"/>
  <c r="AO347" i="39"/>
  <c r="BG341" i="39"/>
  <c r="BC341" i="39"/>
  <c r="J328" i="39"/>
  <c r="K328" i="39"/>
  <c r="N328" i="39"/>
  <c r="I328" i="38" s="1"/>
  <c r="O328" i="39"/>
  <c r="J328" i="38" s="1"/>
  <c r="H371" i="39"/>
  <c r="BT370" i="39"/>
  <c r="BC370" i="39"/>
  <c r="BG370" i="39"/>
  <c r="BF367" i="39"/>
  <c r="BJ367" i="39"/>
  <c r="AQ367" i="39"/>
  <c r="BW366" i="39"/>
  <c r="BS366" i="39"/>
  <c r="BI366" i="39"/>
  <c r="BD366" i="39"/>
  <c r="BJ365" i="39"/>
  <c r="BE365" i="39"/>
  <c r="BZ364" i="39"/>
  <c r="BC364" i="39"/>
  <c r="BD363" i="39"/>
  <c r="BS362" i="39"/>
  <c r="BW362" i="39"/>
  <c r="BE362" i="39"/>
  <c r="BU359" i="39"/>
  <c r="BV359" i="39"/>
  <c r="BZ359" i="39"/>
  <c r="J358" i="39"/>
  <c r="K358" i="39"/>
  <c r="O358" i="39"/>
  <c r="BT355" i="39"/>
  <c r="BS354" i="39"/>
  <c r="BW354" i="39"/>
  <c r="AO354" i="39"/>
  <c r="H353" i="39"/>
  <c r="L353" i="39"/>
  <c r="BU351" i="39"/>
  <c r="BV351" i="39"/>
  <c r="BZ351" i="39"/>
  <c r="AR348" i="39"/>
  <c r="AN348" i="39"/>
  <c r="BT347" i="39"/>
  <c r="BD347" i="39"/>
  <c r="AN347" i="39"/>
  <c r="BV345" i="39"/>
  <c r="BW341" i="39"/>
  <c r="BS341" i="39"/>
  <c r="AP324" i="39"/>
  <c r="AS324" i="39"/>
  <c r="X324" i="38" s="1"/>
  <c r="AT324" i="39"/>
  <c r="Y324" i="38" s="1"/>
  <c r="AR321" i="39"/>
  <c r="AN321" i="39"/>
  <c r="AQ321" i="39"/>
  <c r="BV316" i="39"/>
  <c r="BZ316" i="39"/>
  <c r="AT311" i="39"/>
  <c r="Y311" i="38" s="1"/>
  <c r="AP311" i="39"/>
  <c r="AO278" i="39"/>
  <c r="AR278" i="39"/>
  <c r="W278" i="38" s="1"/>
  <c r="AS278" i="39"/>
  <c r="BD277" i="39"/>
  <c r="BE277" i="39"/>
  <c r="BH277" i="39"/>
  <c r="AH277" i="38" s="1"/>
  <c r="BI277" i="39"/>
  <c r="J367" i="39"/>
  <c r="N367" i="39"/>
  <c r="AT365" i="39"/>
  <c r="Y365" i="38" s="1"/>
  <c r="AO365" i="39"/>
  <c r="BS361" i="39"/>
  <c r="BT361" i="39"/>
  <c r="BX361" i="39"/>
  <c r="BT360" i="39"/>
  <c r="BU360" i="39"/>
  <c r="BY360" i="39"/>
  <c r="BE359" i="39"/>
  <c r="BF359" i="39"/>
  <c r="BJ359" i="39"/>
  <c r="BC354" i="39"/>
  <c r="BG354" i="39"/>
  <c r="BH348" i="39"/>
  <c r="BD348" i="39"/>
  <c r="O345" i="39"/>
  <c r="K345" i="39"/>
  <c r="AP332" i="39"/>
  <c r="AS332" i="39"/>
  <c r="X332" i="38" s="1"/>
  <c r="AT332" i="39"/>
  <c r="Y332" i="38" s="1"/>
  <c r="AR329" i="39"/>
  <c r="AN329" i="39"/>
  <c r="AQ329" i="39"/>
  <c r="AR313" i="39"/>
  <c r="AN313" i="39"/>
  <c r="AQ313" i="39"/>
  <c r="V313" i="38" s="1"/>
  <c r="BW303" i="39"/>
  <c r="BS303" i="39"/>
  <c r="BG303" i="39"/>
  <c r="BC303" i="39"/>
  <c r="AQ303" i="39"/>
  <c r="AM303" i="39"/>
  <c r="BH371" i="39"/>
  <c r="BU368" i="39"/>
  <c r="BY368" i="39"/>
  <c r="AO368" i="39"/>
  <c r="AS368" i="39"/>
  <c r="AN367" i="39"/>
  <c r="BG366" i="39"/>
  <c r="BC366" i="39"/>
  <c r="AS366" i="39"/>
  <c r="AN366" i="39"/>
  <c r="BY365" i="39"/>
  <c r="BL365" i="39"/>
  <c r="N365" i="39"/>
  <c r="I365" i="38" s="1"/>
  <c r="I365" i="39"/>
  <c r="BG364" i="39"/>
  <c r="BI362" i="39"/>
  <c r="AI362" i="38" s="1"/>
  <c r="BC362" i="39"/>
  <c r="BG362" i="39"/>
  <c r="AO362" i="39"/>
  <c r="AM360" i="39"/>
  <c r="L360" i="39"/>
  <c r="AO359" i="39"/>
  <c r="AP359" i="39"/>
  <c r="AT359" i="39"/>
  <c r="BC357" i="39"/>
  <c r="BD355" i="39"/>
  <c r="AS354" i="39"/>
  <c r="X354" i="38" s="1"/>
  <c r="AM354" i="39"/>
  <c r="AQ354" i="39"/>
  <c r="I354" i="39"/>
  <c r="AQ353" i="39"/>
  <c r="V353" i="38" s="1"/>
  <c r="BT352" i="39"/>
  <c r="BU352" i="39"/>
  <c r="BY352" i="39"/>
  <c r="AQ349" i="39"/>
  <c r="AM349" i="39"/>
  <c r="BX348" i="39"/>
  <c r="BT348" i="39"/>
  <c r="BC348" i="39"/>
  <c r="BX347" i="39"/>
  <c r="AS347" i="38" s="1"/>
  <c r="BH347" i="39"/>
  <c r="AH347" i="38" s="1"/>
  <c r="AR347" i="39"/>
  <c r="W347" i="38" s="1"/>
  <c r="AP345" i="39"/>
  <c r="J345" i="39"/>
  <c r="M339" i="39"/>
  <c r="I339" i="39"/>
  <c r="BZ338" i="39"/>
  <c r="BV338" i="39"/>
  <c r="BJ338" i="39"/>
  <c r="BF338" i="39"/>
  <c r="AT338" i="39"/>
  <c r="AP338" i="39"/>
  <c r="N338" i="39"/>
  <c r="J338" i="39"/>
  <c r="AQ333" i="39"/>
  <c r="AM333" i="39"/>
  <c r="BI328" i="39"/>
  <c r="BE328" i="39"/>
  <c r="BH328" i="39"/>
  <c r="AH328" i="38" s="1"/>
  <c r="BU327" i="39"/>
  <c r="BX327" i="39"/>
  <c r="AN326" i="39"/>
  <c r="AQ326" i="39"/>
  <c r="V326" i="38" s="1"/>
  <c r="AR326" i="39"/>
  <c r="BT319" i="39"/>
  <c r="BX319" i="39"/>
  <c r="BJ311" i="39"/>
  <c r="AJ311" i="38" s="1"/>
  <c r="BF311" i="39"/>
  <c r="AT371" i="39"/>
  <c r="Y371" i="38" s="1"/>
  <c r="AP371" i="39"/>
  <c r="AM370" i="39"/>
  <c r="AQ370" i="39"/>
  <c r="O370" i="39"/>
  <c r="J370" i="38" s="1"/>
  <c r="K370" i="39"/>
  <c r="BT369" i="39"/>
  <c r="BX369" i="39"/>
  <c r="AN369" i="39"/>
  <c r="AR369" i="39"/>
  <c r="BV367" i="39"/>
  <c r="BZ367" i="39"/>
  <c r="AU367" i="38" s="1"/>
  <c r="K366" i="39"/>
  <c r="O366" i="39"/>
  <c r="J366" i="38" s="1"/>
  <c r="BC361" i="39"/>
  <c r="BD361" i="39"/>
  <c r="BH361" i="39"/>
  <c r="BD360" i="39"/>
  <c r="BE360" i="39"/>
  <c r="BI360" i="39"/>
  <c r="M354" i="39"/>
  <c r="H354" i="38" s="1"/>
  <c r="BG349" i="39"/>
  <c r="BC349" i="39"/>
  <c r="L340" i="39"/>
  <c r="H340" i="39"/>
  <c r="BY339" i="39"/>
  <c r="BU339" i="39"/>
  <c r="BI339" i="39"/>
  <c r="BE339" i="39"/>
  <c r="AS339" i="39"/>
  <c r="AO339" i="39"/>
  <c r="BG333" i="39"/>
  <c r="BC333" i="39"/>
  <c r="I325" i="39"/>
  <c r="J325" i="39"/>
  <c r="N325" i="39"/>
  <c r="AT322" i="39"/>
  <c r="Y322" i="38" s="1"/>
  <c r="AP322" i="39"/>
  <c r="AS322" i="39"/>
  <c r="X322" i="38" s="1"/>
  <c r="AN320" i="39"/>
  <c r="AR320" i="39"/>
  <c r="BD318" i="39"/>
  <c r="BG318" i="39"/>
  <c r="AG318" i="38" s="1"/>
  <c r="BH318" i="39"/>
  <c r="AH318" i="38" s="1"/>
  <c r="CB316" i="39"/>
  <c r="BG316" i="39"/>
  <c r="BC316" i="39"/>
  <c r="BS359" i="39"/>
  <c r="BC359" i="39"/>
  <c r="AM359" i="39"/>
  <c r="BT358" i="39"/>
  <c r="BD358" i="39"/>
  <c r="AN358" i="39"/>
  <c r="H358" i="39"/>
  <c r="BU357" i="39"/>
  <c r="BE357" i="39"/>
  <c r="AO357" i="39"/>
  <c r="I357" i="39"/>
  <c r="J356" i="39"/>
  <c r="BS351" i="39"/>
  <c r="BC351" i="39"/>
  <c r="AM351" i="39"/>
  <c r="BT350" i="39"/>
  <c r="BD350" i="39"/>
  <c r="AN350" i="39"/>
  <c r="H350" i="39"/>
  <c r="BU349" i="39"/>
  <c r="BE349" i="39"/>
  <c r="AO349" i="39"/>
  <c r="I349" i="39"/>
  <c r="J348" i="39"/>
  <c r="BS343" i="39"/>
  <c r="BC343" i="39"/>
  <c r="AM343" i="39"/>
  <c r="BT342" i="39"/>
  <c r="BD342" i="39"/>
  <c r="AN342" i="39"/>
  <c r="H342" i="39"/>
  <c r="BU341" i="39"/>
  <c r="BE341" i="39"/>
  <c r="AO341" i="39"/>
  <c r="I341" i="39"/>
  <c r="J340" i="39"/>
  <c r="BS335" i="39"/>
  <c r="BC335" i="39"/>
  <c r="AM335" i="39"/>
  <c r="BT334" i="39"/>
  <c r="BD334" i="39"/>
  <c r="AN334" i="39"/>
  <c r="H334" i="39"/>
  <c r="BU333" i="39"/>
  <c r="BE333" i="39"/>
  <c r="AO333" i="39"/>
  <c r="I333" i="39"/>
  <c r="BV332" i="39"/>
  <c r="BC332" i="39"/>
  <c r="AO332" i="39"/>
  <c r="J332" i="39"/>
  <c r="BT331" i="39"/>
  <c r="BT330" i="39"/>
  <c r="AM329" i="39"/>
  <c r="BD328" i="39"/>
  <c r="AO328" i="39"/>
  <c r="BD327" i="39"/>
  <c r="BU326" i="39"/>
  <c r="BF326" i="39"/>
  <c r="AM326" i="39"/>
  <c r="BC324" i="39"/>
  <c r="AO324" i="39"/>
  <c r="J324" i="39"/>
  <c r="BT323" i="39"/>
  <c r="BT322" i="39"/>
  <c r="AM321" i="39"/>
  <c r="AM320" i="39"/>
  <c r="H319" i="39"/>
  <c r="BT318" i="39"/>
  <c r="BI318" i="39"/>
  <c r="BC318" i="39"/>
  <c r="AP318" i="39"/>
  <c r="H318" i="39"/>
  <c r="BV317" i="39"/>
  <c r="AP317" i="39"/>
  <c r="I317" i="39"/>
  <c r="BF316" i="39"/>
  <c r="J316" i="39"/>
  <c r="BS315" i="39"/>
  <c r="BD313" i="39"/>
  <c r="AM313" i="39"/>
  <c r="BS312" i="39"/>
  <c r="H312" i="39"/>
  <c r="BU311" i="39"/>
  <c r="BE311" i="39"/>
  <c r="AO311" i="39"/>
  <c r="K310" i="39"/>
  <c r="BD309" i="39"/>
  <c r="AS309" i="39"/>
  <c r="AV309" i="39" s="1"/>
  <c r="AO309" i="39"/>
  <c r="M309" i="39"/>
  <c r="I309" i="39"/>
  <c r="BZ308" i="39"/>
  <c r="AU308" i="38" s="1"/>
  <c r="BV308" i="39"/>
  <c r="BJ308" i="39"/>
  <c r="AJ308" i="38" s="1"/>
  <c r="BF308" i="39"/>
  <c r="AT308" i="39"/>
  <c r="Y308" i="38" s="1"/>
  <c r="AP308" i="39"/>
  <c r="N308" i="39"/>
  <c r="J308" i="39"/>
  <c r="O299" i="39"/>
  <c r="J299" i="38" s="1"/>
  <c r="M299" i="38" s="1"/>
  <c r="K299" i="39"/>
  <c r="K290" i="39"/>
  <c r="AN278" i="39"/>
  <c r="I275" i="39"/>
  <c r="J275" i="39"/>
  <c r="M275" i="39"/>
  <c r="H275" i="38" s="1"/>
  <c r="N275" i="39"/>
  <c r="BT365" i="39"/>
  <c r="BD365" i="39"/>
  <c r="AN365" i="39"/>
  <c r="H365" i="39"/>
  <c r="BU364" i="39"/>
  <c r="BE364" i="39"/>
  <c r="AO364" i="39"/>
  <c r="I364" i="39"/>
  <c r="BV363" i="39"/>
  <c r="BF363" i="39"/>
  <c r="AP363" i="39"/>
  <c r="J363" i="39"/>
  <c r="K362" i="39"/>
  <c r="BS358" i="39"/>
  <c r="BC358" i="39"/>
  <c r="AM358" i="39"/>
  <c r="BT357" i="39"/>
  <c r="BD357" i="39"/>
  <c r="AN357" i="39"/>
  <c r="H357" i="39"/>
  <c r="BU356" i="39"/>
  <c r="BE356" i="39"/>
  <c r="AO356" i="39"/>
  <c r="I356" i="39"/>
  <c r="BV355" i="39"/>
  <c r="BF355" i="39"/>
  <c r="AP355" i="39"/>
  <c r="J355" i="39"/>
  <c r="K354" i="39"/>
  <c r="BJ351" i="39"/>
  <c r="AT351" i="39"/>
  <c r="N351" i="39"/>
  <c r="BS350" i="39"/>
  <c r="BC350" i="39"/>
  <c r="AM350" i="39"/>
  <c r="O350" i="39"/>
  <c r="BT349" i="39"/>
  <c r="BD349" i="39"/>
  <c r="AN349" i="39"/>
  <c r="H349" i="39"/>
  <c r="BU348" i="39"/>
  <c r="BE348" i="39"/>
  <c r="AO348" i="39"/>
  <c r="I348" i="39"/>
  <c r="BV347" i="39"/>
  <c r="BF347" i="39"/>
  <c r="AP347" i="39"/>
  <c r="J347" i="39"/>
  <c r="BW346" i="39"/>
  <c r="BG346" i="39"/>
  <c r="AQ346" i="39"/>
  <c r="K346" i="39"/>
  <c r="BX345" i="39"/>
  <c r="BH345" i="39"/>
  <c r="AR345" i="39"/>
  <c r="L345" i="39"/>
  <c r="BY344" i="39"/>
  <c r="BI344" i="39"/>
  <c r="AS344" i="39"/>
  <c r="M344" i="39"/>
  <c r="BZ343" i="39"/>
  <c r="BJ343" i="39"/>
  <c r="AT343" i="39"/>
  <c r="N343" i="39"/>
  <c r="BS342" i="39"/>
  <c r="BC342" i="39"/>
  <c r="AM342" i="39"/>
  <c r="O342" i="39"/>
  <c r="BT341" i="39"/>
  <c r="BD341" i="39"/>
  <c r="AN341" i="39"/>
  <c r="H341" i="39"/>
  <c r="BU340" i="39"/>
  <c r="BE340" i="39"/>
  <c r="AO340" i="39"/>
  <c r="I340" i="39"/>
  <c r="BV339" i="39"/>
  <c r="BF339" i="39"/>
  <c r="AP339" i="39"/>
  <c r="J339" i="39"/>
  <c r="BW338" i="39"/>
  <c r="BG338" i="39"/>
  <c r="AQ338" i="39"/>
  <c r="K338" i="39"/>
  <c r="BX337" i="39"/>
  <c r="BH337" i="39"/>
  <c r="AR337" i="39"/>
  <c r="L337" i="39"/>
  <c r="BY336" i="39"/>
  <c r="BI336" i="39"/>
  <c r="AS336" i="39"/>
  <c r="M336" i="39"/>
  <c r="BZ335" i="39"/>
  <c r="BJ335" i="39"/>
  <c r="AT335" i="39"/>
  <c r="N335" i="39"/>
  <c r="BS334" i="39"/>
  <c r="BC334" i="39"/>
  <c r="AM334" i="39"/>
  <c r="O334" i="39"/>
  <c r="BT333" i="39"/>
  <c r="BD333" i="39"/>
  <c r="AN333" i="39"/>
  <c r="H333" i="39"/>
  <c r="H332" i="39"/>
  <c r="BF331" i="39"/>
  <c r="AR331" i="39"/>
  <c r="W331" i="38" s="1"/>
  <c r="BS330" i="39"/>
  <c r="AR330" i="39"/>
  <c r="W330" i="38" s="1"/>
  <c r="BT329" i="39"/>
  <c r="BJ329" i="39"/>
  <c r="BG328" i="39"/>
  <c r="BW327" i="39"/>
  <c r="AS327" i="39"/>
  <c r="X327" i="38" s="1"/>
  <c r="AO327" i="39"/>
  <c r="J327" i="39"/>
  <c r="BJ326" i="39"/>
  <c r="BZ325" i="39"/>
  <c r="H325" i="39"/>
  <c r="BV324" i="39"/>
  <c r="H324" i="39"/>
  <c r="BF323" i="39"/>
  <c r="AR323" i="39"/>
  <c r="W323" i="38" s="1"/>
  <c r="BS322" i="39"/>
  <c r="AR322" i="39"/>
  <c r="W322" i="38" s="1"/>
  <c r="BT321" i="39"/>
  <c r="BJ321" i="39"/>
  <c r="BT320" i="39"/>
  <c r="AQ320" i="39"/>
  <c r="BW319" i="39"/>
  <c r="BE319" i="39"/>
  <c r="L319" i="39"/>
  <c r="G319" i="38" s="1"/>
  <c r="AO318" i="39"/>
  <c r="BU316" i="39"/>
  <c r="AO316" i="39"/>
  <c r="AN315" i="39"/>
  <c r="O315" i="39"/>
  <c r="AO312" i="39"/>
  <c r="BT311" i="39"/>
  <c r="BD311" i="39"/>
  <c r="AN311" i="39"/>
  <c r="AN309" i="39"/>
  <c r="H309" i="39"/>
  <c r="BU308" i="39"/>
  <c r="BE308" i="39"/>
  <c r="AO308" i="39"/>
  <c r="I308" i="39"/>
  <c r="BJ299" i="39"/>
  <c r="AP299" i="39"/>
  <c r="J299" i="39"/>
  <c r="BM298" i="39"/>
  <c r="BV291" i="39"/>
  <c r="BW287" i="39"/>
  <c r="BS287" i="39"/>
  <c r="BG287" i="39"/>
  <c r="BC287" i="39"/>
  <c r="AQ287" i="39"/>
  <c r="AM287" i="39"/>
  <c r="BF283" i="39"/>
  <c r="H270" i="39"/>
  <c r="L270" i="39"/>
  <c r="G270" i="38" s="1"/>
  <c r="I269" i="39"/>
  <c r="L269" i="39"/>
  <c r="G269" i="38" s="1"/>
  <c r="M269" i="39"/>
  <c r="H269" i="38" s="1"/>
  <c r="J268" i="39"/>
  <c r="M268" i="39"/>
  <c r="H268" i="38" s="1"/>
  <c r="N268" i="39"/>
  <c r="I268" i="38" s="1"/>
  <c r="BW311" i="39"/>
  <c r="BS311" i="39"/>
  <c r="BG311" i="39"/>
  <c r="BC311" i="39"/>
  <c r="AQ311" i="39"/>
  <c r="AM311" i="39"/>
  <c r="BX302" i="39"/>
  <c r="BT302" i="39"/>
  <c r="BH302" i="39"/>
  <c r="BD302" i="39"/>
  <c r="AR302" i="39"/>
  <c r="AN302" i="39"/>
  <c r="L302" i="39"/>
  <c r="H302" i="39"/>
  <c r="BY301" i="39"/>
  <c r="BU301" i="39"/>
  <c r="BI301" i="39"/>
  <c r="BE301" i="39"/>
  <c r="AS301" i="39"/>
  <c r="AO301" i="39"/>
  <c r="M301" i="39"/>
  <c r="H301" i="39"/>
  <c r="I301" i="39"/>
  <c r="BZ300" i="39"/>
  <c r="AU300" i="38" s="1"/>
  <c r="BV300" i="39"/>
  <c r="BJ300" i="39"/>
  <c r="AJ300" i="38" s="1"/>
  <c r="BE300" i="39"/>
  <c r="BF300" i="39"/>
  <c r="AT300" i="39"/>
  <c r="Y300" i="38" s="1"/>
  <c r="AP300" i="39"/>
  <c r="N300" i="39"/>
  <c r="I300" i="39"/>
  <c r="J300" i="39"/>
  <c r="CB290" i="39"/>
  <c r="O283" i="39"/>
  <c r="J283" i="38" s="1"/>
  <c r="K283" i="39"/>
  <c r="BW279" i="39"/>
  <c r="BS279" i="39"/>
  <c r="BG279" i="39"/>
  <c r="BC279" i="39"/>
  <c r="AQ279" i="39"/>
  <c r="AM279" i="39"/>
  <c r="BI332" i="39"/>
  <c r="BE332" i="39"/>
  <c r="BV331" i="39"/>
  <c r="BH331" i="39"/>
  <c r="AO331" i="39"/>
  <c r="BH330" i="39"/>
  <c r="BG329" i="39"/>
  <c r="BC329" i="39"/>
  <c r="N329" i="39"/>
  <c r="BX328" i="39"/>
  <c r="BT328" i="39"/>
  <c r="AQ327" i="39"/>
  <c r="BV326" i="39"/>
  <c r="BH326" i="39"/>
  <c r="BC326" i="39"/>
  <c r="M326" i="39"/>
  <c r="BC325" i="39"/>
  <c r="AT325" i="39"/>
  <c r="Y325" i="38" s="1"/>
  <c r="BJ324" i="39"/>
  <c r="AJ324" i="38" s="1"/>
  <c r="BV323" i="39"/>
  <c r="BH323" i="39"/>
  <c r="AO323" i="39"/>
  <c r="BH322" i="39"/>
  <c r="BG321" i="39"/>
  <c r="BC321" i="39"/>
  <c r="BW320" i="39"/>
  <c r="AO320" i="39"/>
  <c r="L320" i="39"/>
  <c r="H320" i="39"/>
  <c r="BH319" i="39"/>
  <c r="J319" i="39"/>
  <c r="BU318" i="39"/>
  <c r="AS318" i="39"/>
  <c r="AM318" i="39"/>
  <c r="J318" i="39"/>
  <c r="BY317" i="39"/>
  <c r="AS317" i="39"/>
  <c r="J317" i="39"/>
  <c r="K316" i="39"/>
  <c r="BS314" i="39"/>
  <c r="BU312" i="39"/>
  <c r="BH312" i="39"/>
  <c r="BC312" i="39"/>
  <c r="BY311" i="39"/>
  <c r="CB311" i="39" s="1"/>
  <c r="BI311" i="39"/>
  <c r="AS311" i="39"/>
  <c r="AV311" i="39" s="1"/>
  <c r="I311" i="39"/>
  <c r="BV310" i="39"/>
  <c r="BF310" i="39"/>
  <c r="AP310" i="39"/>
  <c r="J310" i="39"/>
  <c r="BV307" i="39"/>
  <c r="BS302" i="39"/>
  <c r="BC302" i="39"/>
  <c r="AM302" i="39"/>
  <c r="BT301" i="39"/>
  <c r="BD301" i="39"/>
  <c r="AN301" i="39"/>
  <c r="BU300" i="39"/>
  <c r="AO300" i="39"/>
  <c r="BW295" i="39"/>
  <c r="BS295" i="39"/>
  <c r="BG295" i="39"/>
  <c r="BC295" i="39"/>
  <c r="AQ295" i="39"/>
  <c r="AM295" i="39"/>
  <c r="BF291" i="39"/>
  <c r="AP283" i="39"/>
  <c r="J283" i="39"/>
  <c r="BS276" i="39"/>
  <c r="BW276" i="39"/>
  <c r="AR276" i="38" s="1"/>
  <c r="AO269" i="39"/>
  <c r="AR269" i="39"/>
  <c r="W269" i="38" s="1"/>
  <c r="AS269" i="39"/>
  <c r="X269" i="38" s="1"/>
  <c r="AP268" i="39"/>
  <c r="AS268" i="39"/>
  <c r="X268" i="38" s="1"/>
  <c r="AT268" i="39"/>
  <c r="Y268" i="38" s="1"/>
  <c r="BG326" i="39"/>
  <c r="AG326" i="38" s="1"/>
  <c r="AS325" i="39"/>
  <c r="BI324" i="39"/>
  <c r="AI324" i="38" s="1"/>
  <c r="BG319" i="39"/>
  <c r="BZ318" i="39"/>
  <c r="AU318" i="38" s="1"/>
  <c r="AR318" i="39"/>
  <c r="N318" i="39"/>
  <c r="O317" i="39"/>
  <c r="J317" i="38" s="1"/>
  <c r="BG312" i="39"/>
  <c r="AG312" i="38" s="1"/>
  <c r="M311" i="39"/>
  <c r="O291" i="39"/>
  <c r="K291" i="39"/>
  <c r="BX286" i="39"/>
  <c r="BT286" i="39"/>
  <c r="BH286" i="39"/>
  <c r="BD286" i="39"/>
  <c r="AR286" i="39"/>
  <c r="AN286" i="39"/>
  <c r="L286" i="39"/>
  <c r="H286" i="39"/>
  <c r="BY285" i="39"/>
  <c r="BU285" i="39"/>
  <c r="BI285" i="39"/>
  <c r="BE285" i="39"/>
  <c r="AS285" i="39"/>
  <c r="AO285" i="39"/>
  <c r="M285" i="39"/>
  <c r="I285" i="39"/>
  <c r="BZ284" i="39"/>
  <c r="BV284" i="39"/>
  <c r="BJ284" i="39"/>
  <c r="BF284" i="39"/>
  <c r="AT284" i="39"/>
  <c r="AP284" i="39"/>
  <c r="N284" i="39"/>
  <c r="J284" i="39"/>
  <c r="BS271" i="39"/>
  <c r="BW271" i="39"/>
  <c r="AR271" i="38" s="1"/>
  <c r="BC270" i="39"/>
  <c r="BG270" i="39"/>
  <c r="BF351" i="39"/>
  <c r="AP351" i="39"/>
  <c r="J351" i="39"/>
  <c r="K350" i="39"/>
  <c r="BT345" i="39"/>
  <c r="BD345" i="39"/>
  <c r="AN345" i="39"/>
  <c r="BU344" i="39"/>
  <c r="BE344" i="39"/>
  <c r="AO344" i="39"/>
  <c r="I344" i="39"/>
  <c r="BV343" i="39"/>
  <c r="BF343" i="39"/>
  <c r="AP343" i="39"/>
  <c r="J343" i="39"/>
  <c r="K342" i="39"/>
  <c r="BT337" i="39"/>
  <c r="BD337" i="39"/>
  <c r="AN337" i="39"/>
  <c r="BU336" i="39"/>
  <c r="BE336" i="39"/>
  <c r="AO336" i="39"/>
  <c r="I336" i="39"/>
  <c r="BV335" i="39"/>
  <c r="BF335" i="39"/>
  <c r="AP335" i="39"/>
  <c r="J335" i="39"/>
  <c r="K334" i="39"/>
  <c r="BU332" i="39"/>
  <c r="N332" i="39"/>
  <c r="I332" i="39"/>
  <c r="BX331" i="39"/>
  <c r="BE331" i="39"/>
  <c r="BE330" i="39"/>
  <c r="AM330" i="39"/>
  <c r="K329" i="39"/>
  <c r="AR328" i="39"/>
  <c r="AN328" i="39"/>
  <c r="BH327" i="39"/>
  <c r="AN327" i="39"/>
  <c r="BE326" i="39"/>
  <c r="AP326" i="39"/>
  <c r="BG324" i="39"/>
  <c r="N324" i="39"/>
  <c r="I324" i="39"/>
  <c r="BX323" i="39"/>
  <c r="BE323" i="39"/>
  <c r="BE322" i="39"/>
  <c r="AM322" i="39"/>
  <c r="BU320" i="39"/>
  <c r="BH320" i="39"/>
  <c r="BC320" i="39"/>
  <c r="J320" i="39"/>
  <c r="BF319" i="39"/>
  <c r="AS319" i="39"/>
  <c r="AN319" i="39"/>
  <c r="BY318" i="39"/>
  <c r="BS318" i="39"/>
  <c r="BF318" i="39"/>
  <c r="AQ318" i="39"/>
  <c r="M318" i="39"/>
  <c r="BU317" i="39"/>
  <c r="AO317" i="39"/>
  <c r="N317" i="39"/>
  <c r="H317" i="39"/>
  <c r="BE316" i="39"/>
  <c r="O316" i="39"/>
  <c r="I316" i="39"/>
  <c r="BW315" i="39"/>
  <c r="AM314" i="39"/>
  <c r="BG313" i="39"/>
  <c r="BC313" i="39"/>
  <c r="AN312" i="39"/>
  <c r="L311" i="39"/>
  <c r="BX310" i="39"/>
  <c r="BT310" i="39"/>
  <c r="BH310" i="39"/>
  <c r="BD310" i="39"/>
  <c r="AR310" i="39"/>
  <c r="AN310" i="39"/>
  <c r="L310" i="39"/>
  <c r="H310" i="39"/>
  <c r="BV309" i="39"/>
  <c r="BF307" i="39"/>
  <c r="AP291" i="39"/>
  <c r="J291" i="39"/>
  <c r="BS286" i="39"/>
  <c r="BC286" i="39"/>
  <c r="AM286" i="39"/>
  <c r="BT285" i="39"/>
  <c r="BD285" i="39"/>
  <c r="AN285" i="39"/>
  <c r="H285" i="39"/>
  <c r="BU284" i="39"/>
  <c r="BE284" i="39"/>
  <c r="AO284" i="39"/>
  <c r="I284" i="39"/>
  <c r="BE276" i="39"/>
  <c r="BF276" i="39"/>
  <c r="BI276" i="39"/>
  <c r="AI276" i="38" s="1"/>
  <c r="BJ276" i="39"/>
  <c r="AJ276" i="38" s="1"/>
  <c r="H276" i="39"/>
  <c r="I276" i="39"/>
  <c r="L276" i="39"/>
  <c r="G276" i="38" s="1"/>
  <c r="M276" i="39"/>
  <c r="BE269" i="39"/>
  <c r="BH269" i="39"/>
  <c r="AH269" i="38" s="1"/>
  <c r="BI269" i="39"/>
  <c r="AI269" i="38" s="1"/>
  <c r="BF268" i="39"/>
  <c r="BI268" i="39"/>
  <c r="AI268" i="38" s="1"/>
  <c r="BJ268" i="39"/>
  <c r="AJ268" i="38" s="1"/>
  <c r="BD331" i="39"/>
  <c r="BD329" i="39"/>
  <c r="J329" i="39"/>
  <c r="BU328" i="39"/>
  <c r="I326" i="39"/>
  <c r="BF324" i="39"/>
  <c r="BD323" i="39"/>
  <c r="BD321" i="39"/>
  <c r="BG320" i="39"/>
  <c r="I320" i="39"/>
  <c r="BC319" i="39"/>
  <c r="AR319" i="39"/>
  <c r="L318" i="39"/>
  <c r="BJ317" i="39"/>
  <c r="AR312" i="39"/>
  <c r="N310" i="39"/>
  <c r="BY309" i="39"/>
  <c r="BU309" i="39"/>
  <c r="O307" i="39"/>
  <c r="K307" i="39"/>
  <c r="BW302" i="39"/>
  <c r="BG302" i="39"/>
  <c r="AQ302" i="39"/>
  <c r="BX301" i="39"/>
  <c r="BH301" i="39"/>
  <c r="AR301" i="39"/>
  <c r="L301" i="39"/>
  <c r="BY300" i="39"/>
  <c r="BI300" i="39"/>
  <c r="AS300" i="39"/>
  <c r="M300" i="39"/>
  <c r="BX294" i="39"/>
  <c r="BT294" i="39"/>
  <c r="BH294" i="39"/>
  <c r="BD294" i="39"/>
  <c r="AR294" i="39"/>
  <c r="AN294" i="39"/>
  <c r="L294" i="39"/>
  <c r="H294" i="39"/>
  <c r="BY293" i="39"/>
  <c r="BU293" i="39"/>
  <c r="BI293" i="39"/>
  <c r="BE293" i="39"/>
  <c r="AS293" i="39"/>
  <c r="AO293" i="39"/>
  <c r="M293" i="39"/>
  <c r="I293" i="39"/>
  <c r="BZ292" i="39"/>
  <c r="BV292" i="39"/>
  <c r="BJ292" i="39"/>
  <c r="BF292" i="39"/>
  <c r="AT292" i="39"/>
  <c r="AP292" i="39"/>
  <c r="N292" i="39"/>
  <c r="J292" i="39"/>
  <c r="N283" i="39"/>
  <c r="I283" i="38" s="1"/>
  <c r="BS270" i="39"/>
  <c r="BW270" i="39"/>
  <c r="BS305" i="39"/>
  <c r="BC305" i="39"/>
  <c r="BS289" i="39"/>
  <c r="BC289" i="39"/>
  <c r="AM289" i="39"/>
  <c r="BT288" i="39"/>
  <c r="BD288" i="39"/>
  <c r="AN288" i="39"/>
  <c r="BD280" i="39"/>
  <c r="AN280" i="39"/>
  <c r="BU279" i="39"/>
  <c r="BE279" i="39"/>
  <c r="AO279" i="39"/>
  <c r="I279" i="39"/>
  <c r="BT278" i="39"/>
  <c r="BX276" i="39"/>
  <c r="AT275" i="39"/>
  <c r="Y275" i="38" s="1"/>
  <c r="BT274" i="39"/>
  <c r="H274" i="39"/>
  <c r="BE273" i="39"/>
  <c r="H273" i="39"/>
  <c r="AS272" i="39"/>
  <c r="AQ272" i="39"/>
  <c r="AM272" i="39"/>
  <c r="BH271" i="39"/>
  <c r="BD271" i="39"/>
  <c r="AR270" i="39"/>
  <c r="W270" i="38" s="1"/>
  <c r="H269" i="39"/>
  <c r="BS278" i="39"/>
  <c r="AN277" i="39"/>
  <c r="BV276" i="39"/>
  <c r="AS275" i="39"/>
  <c r="X275" i="38" s="1"/>
  <c r="BS274" i="39"/>
  <c r="BJ274" i="39"/>
  <c r="AJ274" i="38" s="1"/>
  <c r="BD273" i="39"/>
  <c r="AP272" i="39"/>
  <c r="BE278" i="39"/>
  <c r="AP278" i="39"/>
  <c r="BZ277" i="39"/>
  <c r="BU276" i="39"/>
  <c r="BC276" i="39"/>
  <c r="BG276" i="39"/>
  <c r="AG276" i="38" s="1"/>
  <c r="AP275" i="39"/>
  <c r="BW272" i="39"/>
  <c r="BS272" i="39"/>
  <c r="AO272" i="39"/>
  <c r="BG271" i="39"/>
  <c r="AR271" i="39"/>
  <c r="AN271" i="39"/>
  <c r="K267" i="39"/>
  <c r="BH278" i="39"/>
  <c r="O278" i="39"/>
  <c r="AP277" i="39"/>
  <c r="BH276" i="39"/>
  <c r="AM275" i="39"/>
  <c r="BD274" i="39"/>
  <c r="BX273" i="39"/>
  <c r="AS273" i="38" s="1"/>
  <c r="AR273" i="39"/>
  <c r="W273" i="38" s="1"/>
  <c r="M272" i="39"/>
  <c r="H272" i="38" s="1"/>
  <c r="AM271" i="39"/>
  <c r="AM276" i="39"/>
  <c r="AQ276" i="39"/>
  <c r="O276" i="39"/>
  <c r="K276" i="39"/>
  <c r="BG272" i="39"/>
  <c r="BC272" i="39"/>
  <c r="L271" i="39"/>
  <c r="H271" i="39"/>
  <c r="BY270" i="39"/>
  <c r="BU270" i="39"/>
  <c r="BI270" i="39"/>
  <c r="BE270" i="39"/>
  <c r="AS270" i="39"/>
  <c r="AO270" i="39"/>
  <c r="BU277" i="39"/>
  <c r="BF277" i="39"/>
  <c r="AR277" i="39"/>
  <c r="BV275" i="39"/>
  <c r="K275" i="39"/>
  <c r="L273" i="39"/>
  <c r="BX271" i="39"/>
  <c r="BT271" i="39"/>
  <c r="BT270" i="39"/>
  <c r="BD270" i="39"/>
  <c r="AN270" i="39"/>
  <c r="M270" i="39"/>
  <c r="I270" i="39"/>
  <c r="BZ269" i="39"/>
  <c r="AU269" i="38" s="1"/>
  <c r="BV269" i="39"/>
  <c r="BJ269" i="39"/>
  <c r="AJ269" i="38" s="1"/>
  <c r="BF269" i="39"/>
  <c r="AT269" i="39"/>
  <c r="Y269" i="38" s="1"/>
  <c r="AP269" i="39"/>
  <c r="N269" i="39"/>
  <c r="J269" i="39"/>
  <c r="O268" i="39"/>
  <c r="J268" i="38" s="1"/>
  <c r="K268" i="39"/>
  <c r="BX275" i="39"/>
  <c r="BH275" i="39"/>
  <c r="AH275" i="38" s="1"/>
  <c r="AR275" i="39"/>
  <c r="W275" i="38" s="1"/>
  <c r="L275" i="39"/>
  <c r="BY274" i="39"/>
  <c r="BI274" i="39"/>
  <c r="AI274" i="38" s="1"/>
  <c r="AS274" i="39"/>
  <c r="X274" i="38" s="1"/>
  <c r="M274" i="39"/>
  <c r="H274" i="38" s="1"/>
  <c r="K274" i="38" s="1"/>
  <c r="BZ273" i="39"/>
  <c r="BJ273" i="39"/>
  <c r="AT273" i="39"/>
  <c r="N273" i="39"/>
  <c r="O272" i="39"/>
  <c r="BW268" i="39"/>
  <c r="BG268" i="39"/>
  <c r="AQ268" i="39"/>
  <c r="BX267" i="39"/>
  <c r="AS267" i="38" s="1"/>
  <c r="BH267" i="39"/>
  <c r="AH267" i="38" s="1"/>
  <c r="AR267" i="39"/>
  <c r="W267" i="38" s="1"/>
  <c r="L267" i="39"/>
  <c r="BY266" i="39"/>
  <c r="BI266" i="39"/>
  <c r="AS266" i="39"/>
  <c r="M266" i="39"/>
  <c r="H266" i="38" s="1"/>
  <c r="BZ265" i="39"/>
  <c r="BJ265" i="39"/>
  <c r="AT265" i="39"/>
  <c r="Y265" i="38" s="1"/>
  <c r="N265" i="39"/>
  <c r="BS264" i="39"/>
  <c r="BC264" i="39"/>
  <c r="AM264" i="39"/>
  <c r="O264" i="39"/>
  <c r="BT263" i="39"/>
  <c r="BD263" i="39"/>
  <c r="AN263" i="39"/>
  <c r="H263" i="39"/>
  <c r="BU262" i="39"/>
  <c r="BE262" i="39"/>
  <c r="AO262" i="39"/>
  <c r="I262" i="39"/>
  <c r="BV261" i="39"/>
  <c r="BF261" i="39"/>
  <c r="AP261" i="39"/>
  <c r="J261" i="39"/>
  <c r="BW260" i="39"/>
  <c r="BG260" i="39"/>
  <c r="AQ260" i="39"/>
  <c r="K260" i="39"/>
  <c r="BX259" i="39"/>
  <c r="BH259" i="39"/>
  <c r="AR259" i="39"/>
  <c r="L259" i="39"/>
  <c r="BY258" i="39"/>
  <c r="BI258" i="39"/>
  <c r="AS258" i="39"/>
  <c r="M258" i="39"/>
  <c r="BZ257" i="39"/>
  <c r="BJ257" i="39"/>
  <c r="AT257" i="39"/>
  <c r="Y257" i="38" s="1"/>
  <c r="N257" i="39"/>
  <c r="I257" i="38" s="1"/>
  <c r="BS256" i="39"/>
  <c r="BC256" i="39"/>
  <c r="AM256" i="39"/>
  <c r="O256" i="39"/>
  <c r="BT255" i="39"/>
  <c r="BD255" i="39"/>
  <c r="AN255" i="39"/>
  <c r="H255" i="39"/>
  <c r="BU254" i="39"/>
  <c r="BE254" i="39"/>
  <c r="BI253" i="39"/>
  <c r="AQ253" i="39"/>
  <c r="BG252" i="39"/>
  <c r="N252" i="39"/>
  <c r="BX251" i="39"/>
  <c r="AS251" i="38" s="1"/>
  <c r="AR251" i="39"/>
  <c r="W251" i="38" s="1"/>
  <c r="BS250" i="39"/>
  <c r="BW250" i="39"/>
  <c r="AR250" i="38" s="1"/>
  <c r="BC250" i="39"/>
  <c r="BY249" i="39"/>
  <c r="BC249" i="39"/>
  <c r="AS249" i="39"/>
  <c r="BX248" i="39"/>
  <c r="AS248" i="38" s="1"/>
  <c r="BT248" i="39"/>
  <c r="BW248" i="39"/>
  <c r="AR248" i="38" s="1"/>
  <c r="J248" i="39"/>
  <c r="AO247" i="39"/>
  <c r="BF245" i="39"/>
  <c r="BI245" i="39"/>
  <c r="BJ245" i="39"/>
  <c r="AJ245" i="38" s="1"/>
  <c r="BW244" i="39"/>
  <c r="BS244" i="39"/>
  <c r="AN244" i="39"/>
  <c r="AN243" i="39"/>
  <c r="BS263" i="39"/>
  <c r="BC263" i="39"/>
  <c r="AM263" i="39"/>
  <c r="BT262" i="39"/>
  <c r="BD262" i="39"/>
  <c r="AN262" i="39"/>
  <c r="H262" i="39"/>
  <c r="BU261" i="39"/>
  <c r="BE261" i="39"/>
  <c r="AO261" i="39"/>
  <c r="I261" i="39"/>
  <c r="BV260" i="39"/>
  <c r="BF260" i="39"/>
  <c r="AP260" i="39"/>
  <c r="J260" i="39"/>
  <c r="K259" i="39"/>
  <c r="BS255" i="39"/>
  <c r="BC255" i="39"/>
  <c r="AM255" i="39"/>
  <c r="BT254" i="39"/>
  <c r="BD254" i="39"/>
  <c r="M252" i="39"/>
  <c r="BW251" i="39"/>
  <c r="AQ251" i="39"/>
  <c r="BY250" i="39"/>
  <c r="BX249" i="39"/>
  <c r="AS249" i="38" s="1"/>
  <c r="AP249" i="39"/>
  <c r="BZ248" i="39"/>
  <c r="AU248" i="38" s="1"/>
  <c r="BJ247" i="39"/>
  <c r="BD247" i="39"/>
  <c r="BG247" i="39"/>
  <c r="BJ246" i="39"/>
  <c r="BF246" i="39"/>
  <c r="BT245" i="39"/>
  <c r="BW245" i="39"/>
  <c r="AR245" i="38" s="1"/>
  <c r="BX245" i="39"/>
  <c r="AP245" i="39"/>
  <c r="AO245" i="39"/>
  <c r="AS245" i="39"/>
  <c r="X245" i="38" s="1"/>
  <c r="AT245" i="39"/>
  <c r="Y245" i="38" s="1"/>
  <c r="BT269" i="39"/>
  <c r="BD269" i="39"/>
  <c r="AN269" i="39"/>
  <c r="BU268" i="39"/>
  <c r="BE268" i="39"/>
  <c r="AO268" i="39"/>
  <c r="I268" i="39"/>
  <c r="BV267" i="39"/>
  <c r="BF267" i="39"/>
  <c r="AP267" i="39"/>
  <c r="J267" i="39"/>
  <c r="K266" i="39"/>
  <c r="BT261" i="39"/>
  <c r="BD261" i="39"/>
  <c r="AN261" i="39"/>
  <c r="BU260" i="39"/>
  <c r="BE260" i="39"/>
  <c r="AO260" i="39"/>
  <c r="I260" i="39"/>
  <c r="BV259" i="39"/>
  <c r="BF259" i="39"/>
  <c r="AP259" i="39"/>
  <c r="J259" i="39"/>
  <c r="K258" i="39"/>
  <c r="BG253" i="39"/>
  <c r="AO253" i="39"/>
  <c r="BT252" i="39"/>
  <c r="BE252" i="39"/>
  <c r="BE251" i="39"/>
  <c r="BH251" i="39"/>
  <c r="AH251" i="38" s="1"/>
  <c r="AN251" i="39"/>
  <c r="I251" i="39"/>
  <c r="BX250" i="39"/>
  <c r="AS250" i="38" s="1"/>
  <c r="AO250" i="39"/>
  <c r="M250" i="39"/>
  <c r="H250" i="39"/>
  <c r="L250" i="39"/>
  <c r="G250" i="38" s="1"/>
  <c r="BU249" i="39"/>
  <c r="AO249" i="39"/>
  <c r="N249" i="39"/>
  <c r="I249" i="39"/>
  <c r="M249" i="39"/>
  <c r="BY248" i="39"/>
  <c r="AT248" i="38" s="1"/>
  <c r="AN248" i="39"/>
  <c r="BV244" i="39"/>
  <c r="BT253" i="39"/>
  <c r="BF253" i="39"/>
  <c r="BX252" i="39"/>
  <c r="BS252" i="39"/>
  <c r="K252" i="39"/>
  <c r="BI251" i="39"/>
  <c r="M251" i="39"/>
  <c r="BU250" i="39"/>
  <c r="AN249" i="39"/>
  <c r="BV248" i="39"/>
  <c r="BH248" i="39"/>
  <c r="BK248" i="39" s="1"/>
  <c r="BD248" i="39"/>
  <c r="K248" i="39"/>
  <c r="BX246" i="39"/>
  <c r="BC246" i="39"/>
  <c r="BG246" i="39"/>
  <c r="AT246" i="39"/>
  <c r="Y246" i="38" s="1"/>
  <c r="AS246" i="39"/>
  <c r="X246" i="38" s="1"/>
  <c r="BZ245" i="39"/>
  <c r="AU245" i="38" s="1"/>
  <c r="K254" i="39"/>
  <c r="AP248" i="39"/>
  <c r="AT248" i="39"/>
  <c r="Y248" i="38" s="1"/>
  <c r="AN247" i="39"/>
  <c r="AM247" i="39"/>
  <c r="AQ247" i="39"/>
  <c r="H242" i="39"/>
  <c r="L242" i="39"/>
  <c r="AP251" i="39"/>
  <c r="AS251" i="39"/>
  <c r="X251" i="38" s="1"/>
  <c r="BY247" i="39"/>
  <c r="BU247" i="39"/>
  <c r="N246" i="39"/>
  <c r="J246" i="39"/>
  <c r="M246" i="39"/>
  <c r="H246" i="38" s="1"/>
  <c r="K246" i="38" s="1"/>
  <c r="BY244" i="39"/>
  <c r="AT244" i="38" s="1"/>
  <c r="BZ244" i="39"/>
  <c r="AU244" i="38" s="1"/>
  <c r="BI242" i="39"/>
  <c r="BE242" i="39"/>
  <c r="BH242" i="39"/>
  <c r="AH242" i="38" s="1"/>
  <c r="BZ249" i="39"/>
  <c r="AU249" i="38" s="1"/>
  <c r="BV249" i="39"/>
  <c r="BT247" i="39"/>
  <c r="AN253" i="39"/>
  <c r="BD252" i="39"/>
  <c r="J252" i="39"/>
  <c r="BY251" i="39"/>
  <c r="BT251" i="39"/>
  <c r="AT251" i="39"/>
  <c r="Y251" i="38" s="1"/>
  <c r="AS250" i="39"/>
  <c r="AR250" i="39"/>
  <c r="W250" i="38" s="1"/>
  <c r="AS248" i="39"/>
  <c r="X248" i="38" s="1"/>
  <c r="AM248" i="39"/>
  <c r="BX247" i="39"/>
  <c r="BD246" i="39"/>
  <c r="AQ246" i="39"/>
  <c r="L245" i="39"/>
  <c r="AR244" i="39"/>
  <c r="AO244" i="39"/>
  <c r="L244" i="39"/>
  <c r="G244" i="38" s="1"/>
  <c r="M244" i="39"/>
  <c r="BV243" i="39"/>
  <c r="BY243" i="39"/>
  <c r="AT243" i="38" s="1"/>
  <c r="BZ243" i="39"/>
  <c r="AU243" i="38" s="1"/>
  <c r="AN252" i="39"/>
  <c r="AO251" i="39"/>
  <c r="BS248" i="39"/>
  <c r="I246" i="39"/>
  <c r="BS245" i="39"/>
  <c r="BJ244" i="39"/>
  <c r="AJ244" i="38" s="1"/>
  <c r="K244" i="39"/>
  <c r="BX242" i="39"/>
  <c r="AR242" i="39"/>
  <c r="J242" i="39"/>
  <c r="BX241" i="39"/>
  <c r="AS241" i="38" s="1"/>
  <c r="BT240" i="39"/>
  <c r="BC240" i="39"/>
  <c r="H240" i="39"/>
  <c r="BT239" i="39"/>
  <c r="AO239" i="39"/>
  <c r="L239" i="39"/>
  <c r="BX238" i="39"/>
  <c r="BT238" i="39"/>
  <c r="BH238" i="39"/>
  <c r="BD238" i="39"/>
  <c r="AR238" i="39"/>
  <c r="AN238" i="39"/>
  <c r="BX236" i="39"/>
  <c r="AS236" i="38" s="1"/>
  <c r="BI236" i="39"/>
  <c r="AI236" i="38" s="1"/>
  <c r="AS236" i="39"/>
  <c r="X236" i="38" s="1"/>
  <c r="M236" i="39"/>
  <c r="H236" i="38" s="1"/>
  <c r="N235" i="39"/>
  <c r="I235" i="38" s="1"/>
  <c r="BV234" i="39"/>
  <c r="L230" i="39"/>
  <c r="BW226" i="39"/>
  <c r="BS226" i="39"/>
  <c r="AN223" i="39"/>
  <c r="AQ223" i="39"/>
  <c r="AR223" i="39"/>
  <c r="BI244" i="39"/>
  <c r="AI244" i="38" s="1"/>
  <c r="N243" i="39"/>
  <c r="BW242" i="39"/>
  <c r="AQ242" i="39"/>
  <c r="V242" i="38" s="1"/>
  <c r="O242" i="39"/>
  <c r="BE241" i="39"/>
  <c r="BI241" i="39"/>
  <c r="AM241" i="39"/>
  <c r="BG240" i="39"/>
  <c r="BW239" i="39"/>
  <c r="BS239" i="39"/>
  <c r="BH236" i="39"/>
  <c r="AH236" i="38" s="1"/>
  <c r="AR236" i="39"/>
  <c r="W236" i="38" s="1"/>
  <c r="L236" i="39"/>
  <c r="G236" i="38" s="1"/>
  <c r="BZ235" i="39"/>
  <c r="AU235" i="38" s="1"/>
  <c r="BJ235" i="39"/>
  <c r="AJ235" i="38" s="1"/>
  <c r="AM235" i="38" s="1"/>
  <c r="AT235" i="39"/>
  <c r="Y235" i="38" s="1"/>
  <c r="M235" i="39"/>
  <c r="H235" i="38" s="1"/>
  <c r="L238" i="39"/>
  <c r="H238" i="39"/>
  <c r="BY237" i="39"/>
  <c r="BU237" i="39"/>
  <c r="BI237" i="39"/>
  <c r="BE237" i="39"/>
  <c r="AS237" i="39"/>
  <c r="AO237" i="39"/>
  <c r="M237" i="39"/>
  <c r="I237" i="39"/>
  <c r="O234" i="39"/>
  <c r="J234" i="38" s="1"/>
  <c r="K234" i="39"/>
  <c r="BF229" i="39"/>
  <c r="BJ229" i="39"/>
  <c r="AJ229" i="38" s="1"/>
  <c r="H222" i="39"/>
  <c r="L222" i="39"/>
  <c r="G222" i="38" s="1"/>
  <c r="BF250" i="39"/>
  <c r="AO246" i="39"/>
  <c r="BF244" i="39"/>
  <c r="H244" i="39"/>
  <c r="BJ243" i="39"/>
  <c r="K243" i="39"/>
  <c r="BD242" i="39"/>
  <c r="BH241" i="39"/>
  <c r="AH241" i="38" s="1"/>
  <c r="BD240" i="39"/>
  <c r="AM240" i="39"/>
  <c r="BG239" i="39"/>
  <c r="AG239" i="38" s="1"/>
  <c r="BC239" i="39"/>
  <c r="BW238" i="39"/>
  <c r="AR238" i="38" s="1"/>
  <c r="BG238" i="39"/>
  <c r="AG238" i="38" s="1"/>
  <c r="AQ238" i="39"/>
  <c r="BT237" i="39"/>
  <c r="BD237" i="39"/>
  <c r="AN237" i="39"/>
  <c r="H237" i="39"/>
  <c r="BZ236" i="39"/>
  <c r="BV236" i="39"/>
  <c r="J234" i="39"/>
  <c r="J228" i="39"/>
  <c r="M228" i="39"/>
  <c r="H228" i="38" s="1"/>
  <c r="N228" i="39"/>
  <c r="L225" i="39"/>
  <c r="H225" i="39"/>
  <c r="J243" i="39"/>
  <c r="AO241" i="39"/>
  <c r="AS241" i="39"/>
  <c r="AQ240" i="39"/>
  <c r="BU239" i="39"/>
  <c r="BH239" i="39"/>
  <c r="BV238" i="39"/>
  <c r="BF238" i="39"/>
  <c r="AP238" i="39"/>
  <c r="BJ236" i="39"/>
  <c r="AJ236" i="38" s="1"/>
  <c r="BF236" i="39"/>
  <c r="AT236" i="39"/>
  <c r="Y236" i="38" s="1"/>
  <c r="AP236" i="39"/>
  <c r="N236" i="39"/>
  <c r="J236" i="39"/>
  <c r="O235" i="39"/>
  <c r="J235" i="38" s="1"/>
  <c r="K235" i="39"/>
  <c r="BV228" i="39"/>
  <c r="BZ228" i="39"/>
  <c r="AU228" i="38" s="1"/>
  <c r="AQ239" i="39"/>
  <c r="AM239" i="39"/>
  <c r="L237" i="39"/>
  <c r="G237" i="38" s="1"/>
  <c r="BT230" i="39"/>
  <c r="BU230" i="39"/>
  <c r="BX230" i="39"/>
  <c r="AS230" i="38" s="1"/>
  <c r="BY230" i="39"/>
  <c r="BY227" i="39"/>
  <c r="BU227" i="39"/>
  <c r="BX227" i="39"/>
  <c r="AS227" i="38" s="1"/>
  <c r="AN240" i="39"/>
  <c r="BX237" i="39"/>
  <c r="BH237" i="39"/>
  <c r="AH237" i="38" s="1"/>
  <c r="AR237" i="39"/>
  <c r="BD236" i="39"/>
  <c r="AN236" i="39"/>
  <c r="H236" i="39"/>
  <c r="BU235" i="39"/>
  <c r="BE235" i="39"/>
  <c r="AO235" i="39"/>
  <c r="I235" i="39"/>
  <c r="BH228" i="39"/>
  <c r="BD228" i="39"/>
  <c r="BG228" i="39"/>
  <c r="AG228" i="38" s="1"/>
  <c r="AS226" i="39"/>
  <c r="AN226" i="39"/>
  <c r="AO226" i="39"/>
  <c r="AR226" i="39"/>
  <c r="W226" i="38" s="1"/>
  <c r="BC224" i="39"/>
  <c r="BG224" i="39"/>
  <c r="BU243" i="39"/>
  <c r="AM243" i="39"/>
  <c r="BT242" i="39"/>
  <c r="AN242" i="39"/>
  <c r="BY241" i="39"/>
  <c r="H239" i="39"/>
  <c r="BU238" i="39"/>
  <c r="BE238" i="39"/>
  <c r="AO238" i="39"/>
  <c r="N234" i="39"/>
  <c r="I234" i="38" s="1"/>
  <c r="BC228" i="39"/>
  <c r="BZ223" i="39"/>
  <c r="AU223" i="38" s="1"/>
  <c r="BV223" i="39"/>
  <c r="BY223" i="39"/>
  <c r="AT223" i="38" s="1"/>
  <c r="BW217" i="39"/>
  <c r="BS217" i="39"/>
  <c r="M205" i="39"/>
  <c r="I205" i="39"/>
  <c r="BZ204" i="39"/>
  <c r="AU204" i="38" s="1"/>
  <c r="BV204" i="39"/>
  <c r="BJ204" i="39"/>
  <c r="AJ204" i="38" s="1"/>
  <c r="BF204" i="39"/>
  <c r="AT204" i="39"/>
  <c r="Y204" i="38" s="1"/>
  <c r="AP204" i="39"/>
  <c r="N204" i="39"/>
  <c r="J204" i="39"/>
  <c r="BG199" i="39"/>
  <c r="BC199" i="39"/>
  <c r="BX198" i="39"/>
  <c r="BT198" i="39"/>
  <c r="M189" i="39"/>
  <c r="H189" i="39"/>
  <c r="I189" i="39"/>
  <c r="BZ188" i="39"/>
  <c r="AU188" i="38" s="1"/>
  <c r="BU188" i="39"/>
  <c r="BV188" i="39"/>
  <c r="BJ188" i="39"/>
  <c r="AJ188" i="38" s="1"/>
  <c r="BE188" i="39"/>
  <c r="BF188" i="39"/>
  <c r="AT188" i="39"/>
  <c r="Y188" i="38" s="1"/>
  <c r="AO188" i="39"/>
  <c r="AP188" i="39"/>
  <c r="N188" i="39"/>
  <c r="I188" i="39"/>
  <c r="J188" i="39"/>
  <c r="AS29" i="39"/>
  <c r="X29" i="38" s="1"/>
  <c r="AO29" i="39"/>
  <c r="AR29" i="39"/>
  <c r="W29" i="38" s="1"/>
  <c r="O231" i="39"/>
  <c r="BE230" i="39"/>
  <c r="AP230" i="39"/>
  <c r="K230" i="39"/>
  <c r="BU229" i="39"/>
  <c r="AR229" i="39"/>
  <c r="W229" i="38" s="1"/>
  <c r="I228" i="39"/>
  <c r="BE227" i="39"/>
  <c r="AM227" i="39"/>
  <c r="BU226" i="39"/>
  <c r="H226" i="39"/>
  <c r="BF225" i="39"/>
  <c r="J225" i="39"/>
  <c r="I224" i="39"/>
  <c r="BU223" i="39"/>
  <c r="BW222" i="39"/>
  <c r="M222" i="39"/>
  <c r="BV221" i="39"/>
  <c r="BI220" i="39"/>
  <c r="AO220" i="39"/>
  <c r="K220" i="39"/>
  <c r="BS218" i="39"/>
  <c r="BG216" i="39"/>
  <c r="AG216" i="38" s="1"/>
  <c r="AR216" i="39"/>
  <c r="AN216" i="39"/>
  <c r="BS214" i="39"/>
  <c r="BF211" i="39"/>
  <c r="L206" i="39"/>
  <c r="H206" i="39"/>
  <c r="BY205" i="39"/>
  <c r="BU205" i="39"/>
  <c r="BI205" i="39"/>
  <c r="BE205" i="39"/>
  <c r="AS205" i="39"/>
  <c r="AV205" i="39" s="1"/>
  <c r="AO205" i="39"/>
  <c r="H205" i="39"/>
  <c r="BU204" i="39"/>
  <c r="BE204" i="39"/>
  <c r="AO204" i="39"/>
  <c r="I204" i="39"/>
  <c r="BW199" i="39"/>
  <c r="BS199" i="39"/>
  <c r="BS198" i="39"/>
  <c r="BF195" i="39"/>
  <c r="L190" i="39"/>
  <c r="H190" i="39"/>
  <c r="BY189" i="39"/>
  <c r="BU189" i="39"/>
  <c r="BI189" i="39"/>
  <c r="BL189" i="39" s="1"/>
  <c r="BD189" i="39"/>
  <c r="BE189" i="39"/>
  <c r="AS189" i="39"/>
  <c r="AN189" i="39"/>
  <c r="AO189" i="39"/>
  <c r="BZ184" i="39"/>
  <c r="AU184" i="38" s="1"/>
  <c r="BV184" i="39"/>
  <c r="BY184" i="39"/>
  <c r="AT184" i="38" s="1"/>
  <c r="BG179" i="39"/>
  <c r="BC179" i="39"/>
  <c r="BC158" i="39"/>
  <c r="BG158" i="39"/>
  <c r="AG158" i="38" s="1"/>
  <c r="M241" i="39"/>
  <c r="H241" i="38" s="1"/>
  <c r="BZ240" i="39"/>
  <c r="BJ240" i="39"/>
  <c r="AT240" i="39"/>
  <c r="N240" i="39"/>
  <c r="I240" i="38" s="1"/>
  <c r="O239" i="39"/>
  <c r="BW235" i="39"/>
  <c r="BG235" i="39"/>
  <c r="AQ235" i="39"/>
  <c r="BX234" i="39"/>
  <c r="AS234" i="38" s="1"/>
  <c r="BH234" i="39"/>
  <c r="AH234" i="38" s="1"/>
  <c r="AR234" i="39"/>
  <c r="W234" i="38" s="1"/>
  <c r="L234" i="39"/>
  <c r="BY233" i="39"/>
  <c r="AT233" i="38" s="1"/>
  <c r="BI233" i="39"/>
  <c r="AI233" i="38" s="1"/>
  <c r="AS233" i="39"/>
  <c r="X233" i="38" s="1"/>
  <c r="M233" i="39"/>
  <c r="H233" i="38" s="1"/>
  <c r="BZ232" i="39"/>
  <c r="BJ232" i="39"/>
  <c r="AT232" i="39"/>
  <c r="N232" i="39"/>
  <c r="I232" i="38" s="1"/>
  <c r="BS231" i="39"/>
  <c r="BC231" i="39"/>
  <c r="BD230" i="39"/>
  <c r="BS229" i="39"/>
  <c r="BD227" i="39"/>
  <c r="BE225" i="39"/>
  <c r="AT224" i="39"/>
  <c r="O223" i="39"/>
  <c r="AR222" i="39"/>
  <c r="M221" i="39"/>
  <c r="O211" i="39"/>
  <c r="J211" i="38" s="1"/>
  <c r="K211" i="39"/>
  <c r="AR206" i="39"/>
  <c r="AN206" i="39"/>
  <c r="O195" i="39"/>
  <c r="J195" i="38" s="1"/>
  <c r="K195" i="39"/>
  <c r="AR190" i="39"/>
  <c r="AN190" i="39"/>
  <c r="I184" i="39"/>
  <c r="H184" i="39"/>
  <c r="L184" i="39"/>
  <c r="G184" i="38" s="1"/>
  <c r="AP181" i="39"/>
  <c r="AT181" i="39"/>
  <c r="Y181" i="38" s="1"/>
  <c r="BS177" i="39"/>
  <c r="BW177" i="39"/>
  <c r="I176" i="39"/>
  <c r="L176" i="39"/>
  <c r="G176" i="38" s="1"/>
  <c r="M176" i="39"/>
  <c r="L231" i="39"/>
  <c r="AS230" i="39"/>
  <c r="BI229" i="39"/>
  <c r="BD229" i="39"/>
  <c r="AP227" i="39"/>
  <c r="K226" i="39"/>
  <c r="BD225" i="39"/>
  <c r="AR224" i="39"/>
  <c r="AM224" i="39"/>
  <c r="BX223" i="39"/>
  <c r="M223" i="39"/>
  <c r="H223" i="39"/>
  <c r="BV222" i="39"/>
  <c r="AQ222" i="39"/>
  <c r="V222" i="38" s="1"/>
  <c r="K222" i="39"/>
  <c r="BT221" i="39"/>
  <c r="BF221" i="39"/>
  <c r="L221" i="39"/>
  <c r="G221" i="38" s="1"/>
  <c r="BU220" i="39"/>
  <c r="AT220" i="39"/>
  <c r="Y220" i="38" s="1"/>
  <c r="I220" i="39"/>
  <c r="BG217" i="39"/>
  <c r="BC217" i="39"/>
  <c r="AQ216" i="39"/>
  <c r="BX214" i="39"/>
  <c r="N214" i="39"/>
  <c r="Q214" i="39" s="1"/>
  <c r="J214" i="39"/>
  <c r="AP211" i="39"/>
  <c r="J211" i="39"/>
  <c r="AQ207" i="39"/>
  <c r="AM207" i="39"/>
  <c r="BH206" i="39"/>
  <c r="BD206" i="39"/>
  <c r="AM206" i="39"/>
  <c r="BV203" i="39"/>
  <c r="AP195" i="39"/>
  <c r="J195" i="39"/>
  <c r="AQ191" i="39"/>
  <c r="AM191" i="39"/>
  <c r="BH190" i="39"/>
  <c r="BD190" i="39"/>
  <c r="AM190" i="39"/>
  <c r="AN183" i="39"/>
  <c r="AO183" i="39"/>
  <c r="AR183" i="39"/>
  <c r="W183" i="38" s="1"/>
  <c r="AS183" i="39"/>
  <c r="BU174" i="39"/>
  <c r="BX174" i="39"/>
  <c r="AS174" i="38" s="1"/>
  <c r="BY174" i="39"/>
  <c r="AT174" i="38" s="1"/>
  <c r="BF230" i="39"/>
  <c r="AM230" i="39"/>
  <c r="BH229" i="39"/>
  <c r="AH229" i="38" s="1"/>
  <c r="AM229" i="39"/>
  <c r="BW228" i="39"/>
  <c r="AO228" i="39"/>
  <c r="H227" i="39"/>
  <c r="BH226" i="39"/>
  <c r="BW225" i="39"/>
  <c r="BS225" i="39"/>
  <c r="AQ225" i="39"/>
  <c r="AM225" i="39"/>
  <c r="BT224" i="39"/>
  <c r="AQ224" i="39"/>
  <c r="V224" i="38" s="1"/>
  <c r="BW223" i="39"/>
  <c r="AR223" i="38" s="1"/>
  <c r="BE223" i="39"/>
  <c r="L223" i="39"/>
  <c r="G223" i="38" s="1"/>
  <c r="BU222" i="39"/>
  <c r="BF222" i="39"/>
  <c r="BZ221" i="39"/>
  <c r="AU221" i="38" s="1"/>
  <c r="BE221" i="39"/>
  <c r="AS220" i="39"/>
  <c r="O220" i="39"/>
  <c r="J220" i="38" s="1"/>
  <c r="K219" i="39"/>
  <c r="L216" i="39"/>
  <c r="H216" i="39"/>
  <c r="BY215" i="39"/>
  <c r="CB215" i="39" s="1"/>
  <c r="BU215" i="39"/>
  <c r="BI215" i="39"/>
  <c r="BE215" i="39"/>
  <c r="AS215" i="39"/>
  <c r="AO215" i="39"/>
  <c r="BW214" i="39"/>
  <c r="AR214" i="38" s="1"/>
  <c r="AT214" i="39"/>
  <c r="AP214" i="39"/>
  <c r="I214" i="39"/>
  <c r="M213" i="39"/>
  <c r="I213" i="39"/>
  <c r="BZ212" i="39"/>
  <c r="BV212" i="39"/>
  <c r="BJ212" i="39"/>
  <c r="BF212" i="39"/>
  <c r="AT212" i="39"/>
  <c r="AP212" i="39"/>
  <c r="N212" i="39"/>
  <c r="J212" i="39"/>
  <c r="BG207" i="39"/>
  <c r="BC207" i="39"/>
  <c r="BX206" i="39"/>
  <c r="BT206" i="39"/>
  <c r="BC206" i="39"/>
  <c r="L205" i="39"/>
  <c r="G205" i="38" s="1"/>
  <c r="BY204" i="39"/>
  <c r="BI204" i="39"/>
  <c r="AS204" i="39"/>
  <c r="X204" i="38" s="1"/>
  <c r="M204" i="39"/>
  <c r="BW198" i="39"/>
  <c r="M197" i="39"/>
  <c r="I197" i="39"/>
  <c r="BZ196" i="39"/>
  <c r="BV196" i="39"/>
  <c r="BJ196" i="39"/>
  <c r="BF196" i="39"/>
  <c r="AT196" i="39"/>
  <c r="AP196" i="39"/>
  <c r="N196" i="39"/>
  <c r="J196" i="39"/>
  <c r="BG191" i="39"/>
  <c r="BC191" i="39"/>
  <c r="BX190" i="39"/>
  <c r="BT190" i="39"/>
  <c r="BC190" i="39"/>
  <c r="L189" i="39"/>
  <c r="BY188" i="39"/>
  <c r="AT188" i="38" s="1"/>
  <c r="BI188" i="39"/>
  <c r="AS188" i="39"/>
  <c r="M188" i="39"/>
  <c r="O186" i="39"/>
  <c r="K185" i="39"/>
  <c r="O185" i="39"/>
  <c r="L181" i="39"/>
  <c r="H181" i="39"/>
  <c r="BZ220" i="39"/>
  <c r="AU220" i="38" s="1"/>
  <c r="N220" i="39"/>
  <c r="BX216" i="39"/>
  <c r="BT216" i="39"/>
  <c r="BJ214" i="39"/>
  <c r="BF214" i="39"/>
  <c r="L214" i="39"/>
  <c r="H214" i="39"/>
  <c r="BY213" i="39"/>
  <c r="BU213" i="39"/>
  <c r="BI213" i="39"/>
  <c r="BE213" i="39"/>
  <c r="AS213" i="39"/>
  <c r="AO213" i="39"/>
  <c r="BW207" i="39"/>
  <c r="BS207" i="39"/>
  <c r="L198" i="39"/>
  <c r="H198" i="39"/>
  <c r="BY197" i="39"/>
  <c r="BU197" i="39"/>
  <c r="BI197" i="39"/>
  <c r="BE197" i="39"/>
  <c r="AS197" i="39"/>
  <c r="AO197" i="39"/>
  <c r="BW191" i="39"/>
  <c r="BS191" i="39"/>
  <c r="K163" i="39"/>
  <c r="O163" i="39"/>
  <c r="J163" i="38" s="1"/>
  <c r="N163" i="39"/>
  <c r="I163" i="38" s="1"/>
  <c r="L163" i="38" s="1"/>
  <c r="M155" i="39"/>
  <c r="H155" i="38" s="1"/>
  <c r="H155" i="39"/>
  <c r="I155" i="39"/>
  <c r="L155" i="39"/>
  <c r="G155" i="38" s="1"/>
  <c r="AP231" i="39"/>
  <c r="N230" i="39"/>
  <c r="J230" i="39"/>
  <c r="BT229" i="39"/>
  <c r="BT228" i="39"/>
  <c r="AQ228" i="39"/>
  <c r="BE226" i="39"/>
  <c r="L226" i="39"/>
  <c r="BW224" i="39"/>
  <c r="L224" i="39"/>
  <c r="H224" i="39"/>
  <c r="BH223" i="39"/>
  <c r="BZ222" i="39"/>
  <c r="AU222" i="38" s="1"/>
  <c r="BS222" i="39"/>
  <c r="BD222" i="39"/>
  <c r="AO222" i="39"/>
  <c r="J222" i="39"/>
  <c r="BX221" i="39"/>
  <c r="AS221" i="38" s="1"/>
  <c r="BJ221" i="39"/>
  <c r="AO221" i="39"/>
  <c r="J221" i="39"/>
  <c r="BY220" i="39"/>
  <c r="AT220" i="38" s="1"/>
  <c r="BE220" i="39"/>
  <c r="M220" i="39"/>
  <c r="H220" i="38" s="1"/>
  <c r="BC218" i="39"/>
  <c r="AQ217" i="39"/>
  <c r="AM217" i="39"/>
  <c r="BS216" i="39"/>
  <c r="BS215" i="39"/>
  <c r="BC215" i="39"/>
  <c r="AM215" i="39"/>
  <c r="M215" i="39"/>
  <c r="I215" i="39"/>
  <c r="BZ214" i="39"/>
  <c r="BV214" i="39"/>
  <c r="BE214" i="39"/>
  <c r="AR214" i="39"/>
  <c r="AN214" i="39"/>
  <c r="BT213" i="39"/>
  <c r="BD213" i="39"/>
  <c r="AN213" i="39"/>
  <c r="N211" i="39"/>
  <c r="AQ206" i="39"/>
  <c r="O203" i="39"/>
  <c r="K203" i="39"/>
  <c r="AR198" i="39"/>
  <c r="AN198" i="39"/>
  <c r="BT197" i="39"/>
  <c r="BD197" i="39"/>
  <c r="AN197" i="39"/>
  <c r="N195" i="39"/>
  <c r="K194" i="39"/>
  <c r="AQ190" i="39"/>
  <c r="O187" i="39"/>
  <c r="J187" i="39"/>
  <c r="K187" i="39"/>
  <c r="BG184" i="39"/>
  <c r="AG184" i="38" s="1"/>
  <c r="M184" i="39"/>
  <c r="BE182" i="39"/>
  <c r="BH182" i="39"/>
  <c r="AH182" i="38" s="1"/>
  <c r="BI182" i="39"/>
  <c r="K182" i="39"/>
  <c r="J182" i="39"/>
  <c r="N182" i="39"/>
  <c r="I182" i="38" s="1"/>
  <c r="O182" i="39"/>
  <c r="J182" i="38" s="1"/>
  <c r="BH216" i="39"/>
  <c r="BD216" i="39"/>
  <c r="BH214" i="39"/>
  <c r="BD214" i="39"/>
  <c r="BL202" i="39"/>
  <c r="BM202" i="39"/>
  <c r="AQ199" i="39"/>
  <c r="AM199" i="39"/>
  <c r="BH198" i="39"/>
  <c r="BD198" i="39"/>
  <c r="AT165" i="39"/>
  <c r="Y165" i="38" s="1"/>
  <c r="AP165" i="39"/>
  <c r="AS165" i="39"/>
  <c r="X165" i="38" s="1"/>
  <c r="K213" i="39"/>
  <c r="BS209" i="39"/>
  <c r="BC209" i="39"/>
  <c r="AM209" i="39"/>
  <c r="BT208" i="39"/>
  <c r="BD208" i="39"/>
  <c r="AN208" i="39"/>
  <c r="H208" i="39"/>
  <c r="BU207" i="39"/>
  <c r="BE207" i="39"/>
  <c r="AO207" i="39"/>
  <c r="I207" i="39"/>
  <c r="BV206" i="39"/>
  <c r="BF206" i="39"/>
  <c r="AP206" i="39"/>
  <c r="J206" i="39"/>
  <c r="K205" i="39"/>
  <c r="BS201" i="39"/>
  <c r="BC201" i="39"/>
  <c r="AM201" i="39"/>
  <c r="BT200" i="39"/>
  <c r="BD200" i="39"/>
  <c r="AN200" i="39"/>
  <c r="H200" i="39"/>
  <c r="BU199" i="39"/>
  <c r="BE199" i="39"/>
  <c r="AO199" i="39"/>
  <c r="I199" i="39"/>
  <c r="BV198" i="39"/>
  <c r="BF198" i="39"/>
  <c r="AP198" i="39"/>
  <c r="J198" i="39"/>
  <c r="K197" i="39"/>
  <c r="BS193" i="39"/>
  <c r="BC193" i="39"/>
  <c r="AM193" i="39"/>
  <c r="BT192" i="39"/>
  <c r="BD192" i="39"/>
  <c r="AN192" i="39"/>
  <c r="H192" i="39"/>
  <c r="BU191" i="39"/>
  <c r="BE191" i="39"/>
  <c r="AO191" i="39"/>
  <c r="I191" i="39"/>
  <c r="BV190" i="39"/>
  <c r="BF190" i="39"/>
  <c r="AP190" i="39"/>
  <c r="J190" i="39"/>
  <c r="K189" i="39"/>
  <c r="BS185" i="39"/>
  <c r="BC185" i="39"/>
  <c r="AM185" i="39"/>
  <c r="BU184" i="39"/>
  <c r="BF184" i="39"/>
  <c r="BW183" i="39"/>
  <c r="BD182" i="39"/>
  <c r="BY181" i="39"/>
  <c r="AT181" i="38" s="1"/>
  <c r="BD181" i="39"/>
  <c r="K180" i="39"/>
  <c r="AO177" i="39"/>
  <c r="BF176" i="39"/>
  <c r="AQ176" i="39"/>
  <c r="H176" i="39"/>
  <c r="BV175" i="39"/>
  <c r="AQ175" i="39"/>
  <c r="K175" i="39"/>
  <c r="BT174" i="39"/>
  <c r="BF174" i="39"/>
  <c r="K171" i="39"/>
  <c r="AO165" i="39"/>
  <c r="J163" i="39"/>
  <c r="AM159" i="39"/>
  <c r="AQ159" i="39"/>
  <c r="N151" i="39"/>
  <c r="J151" i="39"/>
  <c r="M151" i="39"/>
  <c r="H151" i="38" s="1"/>
  <c r="BS144" i="39"/>
  <c r="BT144" i="39"/>
  <c r="BW144" i="39"/>
  <c r="AR144" i="38" s="1"/>
  <c r="BX144" i="39"/>
  <c r="AS144" i="38" s="1"/>
  <c r="BU141" i="39"/>
  <c r="BX141" i="39"/>
  <c r="AS141" i="38" s="1"/>
  <c r="BY141" i="39"/>
  <c r="BY113" i="39"/>
  <c r="BT113" i="39"/>
  <c r="BU113" i="39"/>
  <c r="BX113" i="39"/>
  <c r="AS113" i="38" s="1"/>
  <c r="BU183" i="39"/>
  <c r="AM182" i="39"/>
  <c r="J181" i="39"/>
  <c r="BT180" i="39"/>
  <c r="BT178" i="39"/>
  <c r="AN178" i="39"/>
  <c r="AP176" i="39"/>
  <c r="BZ174" i="39"/>
  <c r="AU174" i="38" s="1"/>
  <c r="BW168" i="39"/>
  <c r="BS168" i="39"/>
  <c r="BG168" i="39"/>
  <c r="BC168" i="39"/>
  <c r="AQ168" i="39"/>
  <c r="AM168" i="39"/>
  <c r="BH153" i="39"/>
  <c r="BD153" i="39"/>
  <c r="BG153" i="39"/>
  <c r="AG153" i="38" s="1"/>
  <c r="BS134" i="39"/>
  <c r="BT134" i="39"/>
  <c r="BW134" i="39"/>
  <c r="AR134" i="38" s="1"/>
  <c r="BX134" i="39"/>
  <c r="AS134" i="38" s="1"/>
  <c r="J184" i="39"/>
  <c r="BU177" i="39"/>
  <c r="BI160" i="39"/>
  <c r="BE160" i="39"/>
  <c r="BH160" i="39"/>
  <c r="AH160" i="38" s="1"/>
  <c r="BS159" i="39"/>
  <c r="BW159" i="39"/>
  <c r="BU156" i="39"/>
  <c r="BY156" i="39"/>
  <c r="AT156" i="38" s="1"/>
  <c r="BX156" i="39"/>
  <c r="AS156" i="38" s="1"/>
  <c r="L156" i="39"/>
  <c r="G156" i="38" s="1"/>
  <c r="H156" i="39"/>
  <c r="AM145" i="39"/>
  <c r="AQ145" i="39"/>
  <c r="V145" i="38" s="1"/>
  <c r="L145" i="39"/>
  <c r="H145" i="39"/>
  <c r="AR184" i="39"/>
  <c r="N183" i="39"/>
  <c r="J183" i="39"/>
  <c r="BT182" i="39"/>
  <c r="AQ181" i="39"/>
  <c r="BG177" i="39"/>
  <c r="BT176" i="39"/>
  <c r="BE176" i="39"/>
  <c r="J176" i="39"/>
  <c r="BS175" i="39"/>
  <c r="BD175" i="39"/>
  <c r="AO175" i="39"/>
  <c r="J175" i="39"/>
  <c r="AO174" i="39"/>
  <c r="M174" i="39"/>
  <c r="H174" i="39"/>
  <c r="I174" i="39"/>
  <c r="BF172" i="39"/>
  <c r="BV164" i="39"/>
  <c r="AP164" i="39"/>
  <c r="O164" i="39"/>
  <c r="K164" i="39"/>
  <c r="AP162" i="39"/>
  <c r="AT162" i="39"/>
  <c r="BD160" i="39"/>
  <c r="BT156" i="39"/>
  <c r="AO151" i="39"/>
  <c r="AN151" i="39"/>
  <c r="AR151" i="39"/>
  <c r="W151" i="38" s="1"/>
  <c r="AS151" i="39"/>
  <c r="X151" i="38" s="1"/>
  <c r="BC145" i="39"/>
  <c r="BG145" i="39"/>
  <c r="AG145" i="38" s="1"/>
  <c r="BZ173" i="39"/>
  <c r="BU173" i="39"/>
  <c r="BV173" i="39"/>
  <c r="O172" i="39"/>
  <c r="K172" i="39"/>
  <c r="BX167" i="39"/>
  <c r="BT167" i="39"/>
  <c r="BH167" i="39"/>
  <c r="BD167" i="39"/>
  <c r="AR167" i="39"/>
  <c r="AN167" i="39"/>
  <c r="L167" i="39"/>
  <c r="H167" i="39"/>
  <c r="BY166" i="39"/>
  <c r="BU166" i="39"/>
  <c r="BI166" i="39"/>
  <c r="BE166" i="39"/>
  <c r="AS166" i="39"/>
  <c r="AO166" i="39"/>
  <c r="M166" i="39"/>
  <c r="I166" i="39"/>
  <c r="BF161" i="39"/>
  <c r="BJ161" i="39"/>
  <c r="AJ161" i="38" s="1"/>
  <c r="BS157" i="39"/>
  <c r="BW157" i="39"/>
  <c r="AR157" i="38" s="1"/>
  <c r="BX153" i="39"/>
  <c r="BT153" i="39"/>
  <c r="BW153" i="39"/>
  <c r="AR153" i="38" s="1"/>
  <c r="BS145" i="39"/>
  <c r="BW145" i="39"/>
  <c r="AR145" i="38" s="1"/>
  <c r="BG139" i="39"/>
  <c r="BC139" i="39"/>
  <c r="BJ173" i="39"/>
  <c r="BE173" i="39"/>
  <c r="BF173" i="39"/>
  <c r="BZ165" i="39"/>
  <c r="BV165" i="39"/>
  <c r="L162" i="39"/>
  <c r="H162" i="39"/>
  <c r="N159" i="39"/>
  <c r="J159" i="39"/>
  <c r="M159" i="39"/>
  <c r="BH184" i="39"/>
  <c r="AP183" i="39"/>
  <c r="BG181" i="39"/>
  <c r="N181" i="39"/>
  <c r="AP180" i="39"/>
  <c r="AT173" i="39"/>
  <c r="AP173" i="39"/>
  <c r="N173" i="39"/>
  <c r="I173" i="39"/>
  <c r="J173" i="39"/>
  <c r="BJ165" i="39"/>
  <c r="BF165" i="39"/>
  <c r="N165" i="39"/>
  <c r="J165" i="39"/>
  <c r="BV163" i="39"/>
  <c r="BZ163" i="39"/>
  <c r="AN161" i="39"/>
  <c r="AQ161" i="39"/>
  <c r="AP157" i="39"/>
  <c r="AT157" i="39"/>
  <c r="Y157" i="38" s="1"/>
  <c r="AR153" i="39"/>
  <c r="AN153" i="39"/>
  <c r="AQ153" i="39"/>
  <c r="V153" i="38" s="1"/>
  <c r="BE142" i="39"/>
  <c r="BF142" i="39"/>
  <c r="BI142" i="39"/>
  <c r="AI142" i="38" s="1"/>
  <c r="BJ142" i="39"/>
  <c r="AJ142" i="38" s="1"/>
  <c r="BH163" i="39"/>
  <c r="BG163" i="39"/>
  <c r="AG163" i="38" s="1"/>
  <c r="BC163" i="39"/>
  <c r="BY162" i="39"/>
  <c r="BX162" i="39"/>
  <c r="AS162" i="38" s="1"/>
  <c r="BT162" i="39"/>
  <c r="AN160" i="39"/>
  <c r="O160" i="39"/>
  <c r="J160" i="38" s="1"/>
  <c r="BV159" i="39"/>
  <c r="AP159" i="39"/>
  <c r="BI158" i="39"/>
  <c r="O158" i="39"/>
  <c r="K158" i="39"/>
  <c r="BD157" i="39"/>
  <c r="BH157" i="39"/>
  <c r="AH157" i="38" s="1"/>
  <c r="AQ156" i="39"/>
  <c r="AR155" i="39"/>
  <c r="AO154" i="39"/>
  <c r="J154" i="39"/>
  <c r="BS153" i="39"/>
  <c r="BC153" i="39"/>
  <c r="AM153" i="39"/>
  <c r="L153" i="39"/>
  <c r="H153" i="39"/>
  <c r="AM152" i="39"/>
  <c r="BY151" i="39"/>
  <c r="AT151" i="38" s="1"/>
  <c r="I151" i="39"/>
  <c r="BE150" i="39"/>
  <c r="M150" i="39"/>
  <c r="O148" i="39"/>
  <c r="J148" i="38" s="1"/>
  <c r="AR144" i="39"/>
  <c r="W144" i="38" s="1"/>
  <c r="BY143" i="39"/>
  <c r="AT143" i="38" s="1"/>
  <c r="N143" i="39"/>
  <c r="J143" i="39"/>
  <c r="BU142" i="39"/>
  <c r="BV142" i="39"/>
  <c r="BS141" i="39"/>
  <c r="BT141" i="39"/>
  <c r="BW141" i="39"/>
  <c r="AT141" i="39"/>
  <c r="Y141" i="38" s="1"/>
  <c r="AP141" i="39"/>
  <c r="AS141" i="39"/>
  <c r="X141" i="38" s="1"/>
  <c r="BW138" i="39"/>
  <c r="AR138" i="39"/>
  <c r="AM138" i="39"/>
  <c r="AN138" i="39"/>
  <c r="AQ138" i="39"/>
  <c r="V138" i="38" s="1"/>
  <c r="AM135" i="39"/>
  <c r="AQ135" i="39"/>
  <c r="V135" i="38" s="1"/>
  <c r="L135" i="39"/>
  <c r="H135" i="39"/>
  <c r="M134" i="39"/>
  <c r="I134" i="39"/>
  <c r="BZ133" i="39"/>
  <c r="AU133" i="38" s="1"/>
  <c r="BV133" i="39"/>
  <c r="BY133" i="39"/>
  <c r="AT133" i="38" s="1"/>
  <c r="AQ128" i="39"/>
  <c r="AM128" i="39"/>
  <c r="AO124" i="39"/>
  <c r="AP124" i="39"/>
  <c r="AS124" i="39"/>
  <c r="X124" i="38" s="1"/>
  <c r="AT124" i="39"/>
  <c r="Y124" i="38" s="1"/>
  <c r="BS118" i="39"/>
  <c r="BW118" i="39"/>
  <c r="BD47" i="39"/>
  <c r="BH47" i="39"/>
  <c r="AH47" i="38" s="1"/>
  <c r="K165" i="39"/>
  <c r="BF163" i="39"/>
  <c r="J162" i="39"/>
  <c r="BI161" i="39"/>
  <c r="AI161" i="38" s="1"/>
  <c r="BE161" i="39"/>
  <c r="AM160" i="39"/>
  <c r="BU159" i="39"/>
  <c r="AO159" i="39"/>
  <c r="BF158" i="39"/>
  <c r="AT158" i="39"/>
  <c r="Y158" i="38" s="1"/>
  <c r="AM158" i="39"/>
  <c r="AQ158" i="39"/>
  <c r="V158" i="38" s="1"/>
  <c r="BJ157" i="39"/>
  <c r="AJ157" i="38" s="1"/>
  <c r="AN156" i="39"/>
  <c r="AO155" i="39"/>
  <c r="I154" i="39"/>
  <c r="BZ153" i="39"/>
  <c r="AU153" i="38" s="1"/>
  <c r="BJ153" i="39"/>
  <c r="AT153" i="39"/>
  <c r="Y153" i="38" s="1"/>
  <c r="N153" i="39"/>
  <c r="BY152" i="39"/>
  <c r="CB152" i="39" s="1"/>
  <c r="BU152" i="39"/>
  <c r="BX151" i="39"/>
  <c r="BI151" i="39"/>
  <c r="AI151" i="38" s="1"/>
  <c r="I150" i="39"/>
  <c r="O149" i="39"/>
  <c r="BH144" i="39"/>
  <c r="AH144" i="38" s="1"/>
  <c r="AT143" i="39"/>
  <c r="Y143" i="38" s="1"/>
  <c r="AP143" i="39"/>
  <c r="H143" i="39"/>
  <c r="I143" i="39"/>
  <c r="N142" i="39"/>
  <c r="I142" i="38" s="1"/>
  <c r="H134" i="39"/>
  <c r="L134" i="39"/>
  <c r="K133" i="39"/>
  <c r="O133" i="39"/>
  <c r="J133" i="38" s="1"/>
  <c r="AO115" i="39"/>
  <c r="AR115" i="39"/>
  <c r="W115" i="38" s="1"/>
  <c r="AS115" i="39"/>
  <c r="AM102" i="39"/>
  <c r="AN102" i="39"/>
  <c r="AQ102" i="39"/>
  <c r="V102" i="38" s="1"/>
  <c r="AR102" i="39"/>
  <c r="W102" i="38" s="1"/>
  <c r="M102" i="39"/>
  <c r="I102" i="39"/>
  <c r="BW96" i="39"/>
  <c r="BS96" i="39"/>
  <c r="BE163" i="39"/>
  <c r="BV162" i="39"/>
  <c r="AR162" i="39"/>
  <c r="AN162" i="39"/>
  <c r="I162" i="39"/>
  <c r="BH161" i="39"/>
  <c r="O161" i="39"/>
  <c r="J161" i="38" s="1"/>
  <c r="BT159" i="39"/>
  <c r="BI159" i="39"/>
  <c r="AN159" i="39"/>
  <c r="AS158" i="39"/>
  <c r="X158" i="38" s="1"/>
  <c r="AN157" i="39"/>
  <c r="AR157" i="39"/>
  <c r="W157" i="38" s="1"/>
  <c r="BE156" i="39"/>
  <c r="BI156" i="39"/>
  <c r="AI156" i="38" s="1"/>
  <c r="AL156" i="38" s="1"/>
  <c r="AN155" i="39"/>
  <c r="CB154" i="39"/>
  <c r="K153" i="39"/>
  <c r="BI152" i="39"/>
  <c r="BE152" i="39"/>
  <c r="BT151" i="39"/>
  <c r="BH151" i="39"/>
  <c r="AH151" i="38" s="1"/>
  <c r="BZ149" i="39"/>
  <c r="AU149" i="38" s="1"/>
  <c r="BW146" i="39"/>
  <c r="BS146" i="39"/>
  <c r="BJ143" i="39"/>
  <c r="BF143" i="39"/>
  <c r="AN143" i="39"/>
  <c r="AO143" i="39"/>
  <c r="BI136" i="39"/>
  <c r="BD136" i="39"/>
  <c r="BE136" i="39"/>
  <c r="BH136" i="39"/>
  <c r="AH136" i="38" s="1"/>
  <c r="BC135" i="39"/>
  <c r="BG135" i="39"/>
  <c r="AG135" i="38" s="1"/>
  <c r="AS134" i="39"/>
  <c r="AO134" i="39"/>
  <c r="I116" i="39"/>
  <c r="M116" i="39"/>
  <c r="H116" i="38" s="1"/>
  <c r="BW104" i="39"/>
  <c r="BS104" i="39"/>
  <c r="AO100" i="39"/>
  <c r="AP100" i="39"/>
  <c r="AS100" i="39"/>
  <c r="X100" i="38" s="1"/>
  <c r="AT100" i="39"/>
  <c r="Y100" i="38" s="1"/>
  <c r="AQ162" i="39"/>
  <c r="V162" i="38" s="1"/>
  <c r="M161" i="39"/>
  <c r="I161" i="39"/>
  <c r="I160" i="39"/>
  <c r="BC159" i="39"/>
  <c r="BG159" i="39"/>
  <c r="AP158" i="39"/>
  <c r="BW154" i="39"/>
  <c r="BS154" i="39"/>
  <c r="J153" i="39"/>
  <c r="BD152" i="39"/>
  <c r="AS152" i="39"/>
  <c r="AV152" i="39" s="1"/>
  <c r="AO152" i="39"/>
  <c r="M152" i="39"/>
  <c r="I152" i="39"/>
  <c r="L151" i="39"/>
  <c r="G151" i="38" s="1"/>
  <c r="AP150" i="39"/>
  <c r="O150" i="39"/>
  <c r="J150" i="38" s="1"/>
  <c r="M150" i="38" s="1"/>
  <c r="K150" i="39"/>
  <c r="BJ149" i="39"/>
  <c r="AJ149" i="38" s="1"/>
  <c r="AT149" i="39"/>
  <c r="Y149" i="38" s="1"/>
  <c r="BG146" i="39"/>
  <c r="BC146" i="39"/>
  <c r="BZ143" i="39"/>
  <c r="AU143" i="38" s="1"/>
  <c r="BV143" i="39"/>
  <c r="BD143" i="39"/>
  <c r="BE143" i="39"/>
  <c r="AT142" i="39"/>
  <c r="BF140" i="39"/>
  <c r="BE140" i="39"/>
  <c r="BI140" i="39"/>
  <c r="AI140" i="38" s="1"/>
  <c r="BJ140" i="39"/>
  <c r="AJ140" i="38" s="1"/>
  <c r="AM134" i="39"/>
  <c r="AN134" i="39"/>
  <c r="AQ134" i="39"/>
  <c r="V134" i="38" s="1"/>
  <c r="AR134" i="39"/>
  <c r="W134" i="38" s="1"/>
  <c r="K130" i="39"/>
  <c r="O130" i="39"/>
  <c r="J130" i="38" s="1"/>
  <c r="H116" i="39"/>
  <c r="L116" i="39"/>
  <c r="BY161" i="39"/>
  <c r="BU161" i="39"/>
  <c r="H157" i="39"/>
  <c r="L157" i="39"/>
  <c r="G157" i="38" s="1"/>
  <c r="BG154" i="39"/>
  <c r="BC154" i="39"/>
  <c r="BZ151" i="39"/>
  <c r="AU151" i="38" s="1"/>
  <c r="BV151" i="39"/>
  <c r="J149" i="39"/>
  <c r="K149" i="39"/>
  <c r="AQ146" i="39"/>
  <c r="AM146" i="39"/>
  <c r="AS144" i="39"/>
  <c r="AO144" i="39"/>
  <c r="M144" i="39"/>
  <c r="I144" i="39"/>
  <c r="BT143" i="39"/>
  <c r="BU143" i="39"/>
  <c r="O142" i="39"/>
  <c r="J142" i="38" s="1"/>
  <c r="K142" i="39"/>
  <c r="BY136" i="39"/>
  <c r="BT136" i="39"/>
  <c r="BU136" i="39"/>
  <c r="BX136" i="39"/>
  <c r="AS136" i="38" s="1"/>
  <c r="BS135" i="39"/>
  <c r="BW135" i="39"/>
  <c r="AR135" i="38" s="1"/>
  <c r="BI134" i="39"/>
  <c r="BE134" i="39"/>
  <c r="BE132" i="39"/>
  <c r="BF132" i="39"/>
  <c r="BI132" i="39"/>
  <c r="AI132" i="38" s="1"/>
  <c r="BJ132" i="39"/>
  <c r="AJ132" i="38" s="1"/>
  <c r="BF131" i="39"/>
  <c r="BJ131" i="39"/>
  <c r="AJ131" i="38" s="1"/>
  <c r="BD109" i="39"/>
  <c r="BE109" i="39"/>
  <c r="BH109" i="39"/>
  <c r="AH109" i="38" s="1"/>
  <c r="BI109" i="39"/>
  <c r="AI109" i="38" s="1"/>
  <c r="BE108" i="39"/>
  <c r="BF108" i="39"/>
  <c r="BI108" i="39"/>
  <c r="AI108" i="38" s="1"/>
  <c r="BJ108" i="39"/>
  <c r="AJ108" i="38" s="1"/>
  <c r="AQ163" i="39"/>
  <c r="AM163" i="39"/>
  <c r="BH162" i="39"/>
  <c r="BD162" i="39"/>
  <c r="BS158" i="39"/>
  <c r="BW158" i="39"/>
  <c r="AR158" i="38" s="1"/>
  <c r="AO156" i="39"/>
  <c r="AS156" i="39"/>
  <c r="X156" i="38" s="1"/>
  <c r="AQ154" i="39"/>
  <c r="AM154" i="39"/>
  <c r="BJ151" i="39"/>
  <c r="AJ151" i="38" s="1"/>
  <c r="BF151" i="39"/>
  <c r="BI144" i="39"/>
  <c r="BE144" i="39"/>
  <c r="AM144" i="39"/>
  <c r="AN144" i="39"/>
  <c r="I142" i="39"/>
  <c r="J142" i="39"/>
  <c r="AP139" i="39"/>
  <c r="AT139" i="39"/>
  <c r="BC134" i="39"/>
  <c r="BD134" i="39"/>
  <c r="BG134" i="39"/>
  <c r="AG134" i="38" s="1"/>
  <c r="BH134" i="39"/>
  <c r="AQ120" i="39"/>
  <c r="AM120" i="39"/>
  <c r="BT116" i="39"/>
  <c r="BU116" i="39"/>
  <c r="BX116" i="39"/>
  <c r="AS116" i="38" s="1"/>
  <c r="BY116" i="39"/>
  <c r="BC113" i="39"/>
  <c r="BD113" i="39"/>
  <c r="BG113" i="39"/>
  <c r="AG113" i="38" s="1"/>
  <c r="BH113" i="39"/>
  <c r="AS161" i="39"/>
  <c r="AO161" i="39"/>
  <c r="BT157" i="39"/>
  <c r="BX157" i="39"/>
  <c r="AS157" i="38" s="1"/>
  <c r="BE151" i="39"/>
  <c r="AT151" i="39"/>
  <c r="Y151" i="38" s="1"/>
  <c r="AP151" i="39"/>
  <c r="BX145" i="39"/>
  <c r="BT145" i="39"/>
  <c r="BH145" i="39"/>
  <c r="BD145" i="39"/>
  <c r="AR145" i="39"/>
  <c r="AN145" i="39"/>
  <c r="BY144" i="39"/>
  <c r="BU144" i="39"/>
  <c r="BC144" i="39"/>
  <c r="BD144" i="39"/>
  <c r="AO142" i="39"/>
  <c r="AP142" i="39"/>
  <c r="O140" i="39"/>
  <c r="J140" i="38" s="1"/>
  <c r="K140" i="39"/>
  <c r="N140" i="39"/>
  <c r="I140" i="38" s="1"/>
  <c r="BY134" i="39"/>
  <c r="BU134" i="39"/>
  <c r="I124" i="39"/>
  <c r="J124" i="39"/>
  <c r="M124" i="39"/>
  <c r="H124" i="38" s="1"/>
  <c r="N124" i="39"/>
  <c r="I124" i="38" s="1"/>
  <c r="AM117" i="39"/>
  <c r="AQ117" i="39"/>
  <c r="V117" i="38" s="1"/>
  <c r="BV160" i="39"/>
  <c r="BF160" i="39"/>
  <c r="AP160" i="39"/>
  <c r="J160" i="39"/>
  <c r="K159" i="39"/>
  <c r="BX158" i="39"/>
  <c r="BH158" i="39"/>
  <c r="AR158" i="39"/>
  <c r="W158" i="38" s="1"/>
  <c r="L158" i="39"/>
  <c r="BY157" i="39"/>
  <c r="BI157" i="39"/>
  <c r="AS157" i="39"/>
  <c r="M157" i="39"/>
  <c r="BZ156" i="39"/>
  <c r="AU156" i="38" s="1"/>
  <c r="BJ156" i="39"/>
  <c r="AJ156" i="38" s="1"/>
  <c r="AT156" i="39"/>
  <c r="Y156" i="38" s="1"/>
  <c r="N156" i="39"/>
  <c r="BS155" i="39"/>
  <c r="BC155" i="39"/>
  <c r="AM155" i="39"/>
  <c r="O155" i="39"/>
  <c r="J155" i="38" s="1"/>
  <c r="BT154" i="39"/>
  <c r="BD154" i="39"/>
  <c r="AN154" i="39"/>
  <c r="H154" i="39"/>
  <c r="BU153" i="39"/>
  <c r="BE153" i="39"/>
  <c r="AO153" i="39"/>
  <c r="I153" i="39"/>
  <c r="BV152" i="39"/>
  <c r="BF152" i="39"/>
  <c r="AP152" i="39"/>
  <c r="J152" i="39"/>
  <c r="BW151" i="39"/>
  <c r="AR151" i="38" s="1"/>
  <c r="BG151" i="39"/>
  <c r="AG151" i="38" s="1"/>
  <c r="AQ151" i="39"/>
  <c r="K151" i="39"/>
  <c r="BX150" i="39"/>
  <c r="BH150" i="39"/>
  <c r="AR150" i="39"/>
  <c r="L150" i="39"/>
  <c r="BY149" i="39"/>
  <c r="AT149" i="38" s="1"/>
  <c r="BI149" i="39"/>
  <c r="AS149" i="39"/>
  <c r="M149" i="39"/>
  <c r="BZ148" i="39"/>
  <c r="AU148" i="38" s="1"/>
  <c r="BJ148" i="39"/>
  <c r="AJ148" i="38" s="1"/>
  <c r="AT148" i="39"/>
  <c r="Y148" i="38" s="1"/>
  <c r="N148" i="39"/>
  <c r="BS147" i="39"/>
  <c r="BC147" i="39"/>
  <c r="AM147" i="39"/>
  <c r="O147" i="39"/>
  <c r="J147" i="38" s="1"/>
  <c r="BT146" i="39"/>
  <c r="BD146" i="39"/>
  <c r="AN146" i="39"/>
  <c r="H146" i="39"/>
  <c r="BU145" i="39"/>
  <c r="BE145" i="39"/>
  <c r="AO145" i="39"/>
  <c r="I145" i="39"/>
  <c r="BV144" i="39"/>
  <c r="BF144" i="39"/>
  <c r="AP144" i="39"/>
  <c r="J144" i="39"/>
  <c r="BW143" i="39"/>
  <c r="BG143" i="39"/>
  <c r="AQ143" i="39"/>
  <c r="K143" i="39"/>
  <c r="BX142" i="39"/>
  <c r="BH142" i="39"/>
  <c r="AR142" i="39"/>
  <c r="L142" i="39"/>
  <c r="AO141" i="39"/>
  <c r="J141" i="39"/>
  <c r="BT140" i="39"/>
  <c r="J140" i="39"/>
  <c r="BT138" i="39"/>
  <c r="BE137" i="39"/>
  <c r="H137" i="39"/>
  <c r="BW136" i="39"/>
  <c r="AR136" i="38" s="1"/>
  <c r="BS136" i="39"/>
  <c r="AS136" i="39"/>
  <c r="AN136" i="39"/>
  <c r="BT133" i="39"/>
  <c r="BU133" i="39"/>
  <c r="BJ133" i="39"/>
  <c r="AJ133" i="38" s="1"/>
  <c r="BF133" i="39"/>
  <c r="AO132" i="39"/>
  <c r="AP132" i="39"/>
  <c r="O132" i="39"/>
  <c r="J132" i="38" s="1"/>
  <c r="K132" i="39"/>
  <c r="BZ131" i="39"/>
  <c r="AU131" i="38" s="1"/>
  <c r="AS118" i="39"/>
  <c r="AO118" i="39"/>
  <c r="AR118" i="39"/>
  <c r="W118" i="38" s="1"/>
  <c r="AN115" i="39"/>
  <c r="BI110" i="39"/>
  <c r="BE110" i="39"/>
  <c r="M156" i="39"/>
  <c r="BZ155" i="39"/>
  <c r="BJ155" i="39"/>
  <c r="AT155" i="39"/>
  <c r="N155" i="39"/>
  <c r="O154" i="39"/>
  <c r="BW150" i="39"/>
  <c r="BG150" i="39"/>
  <c r="AG150" i="38" s="1"/>
  <c r="AQ150" i="39"/>
  <c r="BX149" i="39"/>
  <c r="AS149" i="38" s="1"/>
  <c r="AV149" i="38" s="1"/>
  <c r="BH149" i="39"/>
  <c r="AH149" i="38" s="1"/>
  <c r="AR149" i="39"/>
  <c r="W149" i="38" s="1"/>
  <c r="L149" i="39"/>
  <c r="BY148" i="39"/>
  <c r="AT148" i="38" s="1"/>
  <c r="BI148" i="39"/>
  <c r="AI148" i="38" s="1"/>
  <c r="AS148" i="39"/>
  <c r="X148" i="38" s="1"/>
  <c r="M148" i="39"/>
  <c r="H148" i="38" s="1"/>
  <c r="BZ147" i="39"/>
  <c r="BJ147" i="39"/>
  <c r="AT147" i="39"/>
  <c r="N147" i="39"/>
  <c r="I147" i="38" s="1"/>
  <c r="O146" i="39"/>
  <c r="BW142" i="39"/>
  <c r="BG142" i="39"/>
  <c r="AG142" i="38" s="1"/>
  <c r="AQ142" i="39"/>
  <c r="BG136" i="39"/>
  <c r="BC136" i="39"/>
  <c r="BD133" i="39"/>
  <c r="BE133" i="39"/>
  <c r="AT133" i="39"/>
  <c r="Y133" i="38" s="1"/>
  <c r="AP133" i="39"/>
  <c r="N133" i="39"/>
  <c r="J133" i="39"/>
  <c r="I132" i="39"/>
  <c r="J132" i="39"/>
  <c r="BX127" i="39"/>
  <c r="BT127" i="39"/>
  <c r="BH127" i="39"/>
  <c r="BD127" i="39"/>
  <c r="AR127" i="39"/>
  <c r="AN127" i="39"/>
  <c r="BX119" i="39"/>
  <c r="BT119" i="39"/>
  <c r="AP119" i="39"/>
  <c r="AT119" i="39"/>
  <c r="BW115" i="39"/>
  <c r="BS115" i="39"/>
  <c r="BZ109" i="39"/>
  <c r="AU109" i="38" s="1"/>
  <c r="BV109" i="39"/>
  <c r="BU108" i="39"/>
  <c r="BV108" i="39"/>
  <c r="BY108" i="39"/>
  <c r="AT108" i="38" s="1"/>
  <c r="BZ108" i="39"/>
  <c r="AU108" i="38" s="1"/>
  <c r="BD101" i="39"/>
  <c r="BE101" i="39"/>
  <c r="BH101" i="39"/>
  <c r="AH101" i="38" s="1"/>
  <c r="BI101" i="39"/>
  <c r="AI101" i="38" s="1"/>
  <c r="BE100" i="39"/>
  <c r="BF100" i="39"/>
  <c r="BI100" i="39"/>
  <c r="AI100" i="38" s="1"/>
  <c r="BJ100" i="39"/>
  <c r="AJ100" i="38" s="1"/>
  <c r="AQ136" i="39"/>
  <c r="AM136" i="39"/>
  <c r="AN133" i="39"/>
  <c r="AO133" i="39"/>
  <c r="H133" i="39"/>
  <c r="I133" i="39"/>
  <c r="L127" i="39"/>
  <c r="H127" i="39"/>
  <c r="BY126" i="39"/>
  <c r="BU126" i="39"/>
  <c r="BI126" i="39"/>
  <c r="BE126" i="39"/>
  <c r="AS126" i="39"/>
  <c r="AO126" i="39"/>
  <c r="M126" i="39"/>
  <c r="I126" i="39"/>
  <c r="BZ125" i="39"/>
  <c r="BV125" i="39"/>
  <c r="BJ125" i="39"/>
  <c r="BF125" i="39"/>
  <c r="AT125" i="39"/>
  <c r="AP125" i="39"/>
  <c r="N125" i="39"/>
  <c r="J125" i="39"/>
  <c r="I119" i="39"/>
  <c r="J119" i="39"/>
  <c r="K117" i="39"/>
  <c r="O117" i="39"/>
  <c r="BV114" i="39"/>
  <c r="BZ114" i="39"/>
  <c r="AU114" i="38" s="1"/>
  <c r="CB112" i="39"/>
  <c r="BT109" i="39"/>
  <c r="BU109" i="39"/>
  <c r="BX109" i="39"/>
  <c r="AS109" i="38" s="1"/>
  <c r="BY109" i="39"/>
  <c r="AR88" i="39"/>
  <c r="AN88" i="39"/>
  <c r="AQ88" i="39"/>
  <c r="V88" i="38" s="1"/>
  <c r="BH86" i="39"/>
  <c r="BD86" i="39"/>
  <c r="BG86" i="39"/>
  <c r="AG86" i="38" s="1"/>
  <c r="BI77" i="39"/>
  <c r="AI77" i="38" s="1"/>
  <c r="BE77" i="39"/>
  <c r="BH77" i="39"/>
  <c r="AH77" i="38" s="1"/>
  <c r="M136" i="39"/>
  <c r="H136" i="39"/>
  <c r="BZ135" i="39"/>
  <c r="BU135" i="39"/>
  <c r="BJ135" i="39"/>
  <c r="AJ135" i="38" s="1"/>
  <c r="BE135" i="39"/>
  <c r="AT135" i="39"/>
  <c r="AO135" i="39"/>
  <c r="BS126" i="39"/>
  <c r="BT126" i="39"/>
  <c r="BC126" i="39"/>
  <c r="BD126" i="39"/>
  <c r="AM126" i="39"/>
  <c r="AN126" i="39"/>
  <c r="BT125" i="39"/>
  <c r="BU125" i="39"/>
  <c r="BD125" i="39"/>
  <c r="BE125" i="39"/>
  <c r="AN125" i="39"/>
  <c r="AO125" i="39"/>
  <c r="H125" i="39"/>
  <c r="I125" i="39"/>
  <c r="BJ117" i="39"/>
  <c r="BF117" i="39"/>
  <c r="I114" i="39"/>
  <c r="J114" i="39"/>
  <c r="M114" i="39"/>
  <c r="H114" i="38" s="1"/>
  <c r="N114" i="39"/>
  <c r="H109" i="39"/>
  <c r="I109" i="39"/>
  <c r="L109" i="39"/>
  <c r="G109" i="38" s="1"/>
  <c r="M109" i="39"/>
  <c r="H109" i="38" s="1"/>
  <c r="BV107" i="39"/>
  <c r="BZ107" i="39"/>
  <c r="AU107" i="38" s="1"/>
  <c r="BF107" i="39"/>
  <c r="BJ107" i="39"/>
  <c r="AJ107" i="38" s="1"/>
  <c r="AR103" i="39"/>
  <c r="AN103" i="39"/>
  <c r="BZ101" i="39"/>
  <c r="AU101" i="38" s="1"/>
  <c r="BV101" i="39"/>
  <c r="BU100" i="39"/>
  <c r="BV100" i="39"/>
  <c r="BY100" i="39"/>
  <c r="AT100" i="38" s="1"/>
  <c r="BZ100" i="39"/>
  <c r="AU100" i="38" s="1"/>
  <c r="K92" i="39"/>
  <c r="O92" i="39"/>
  <c r="J92" i="38" s="1"/>
  <c r="AQ87" i="39"/>
  <c r="AM87" i="39"/>
  <c r="BH141" i="39"/>
  <c r="AH141" i="38" s="1"/>
  <c r="BY140" i="39"/>
  <c r="AP140" i="39"/>
  <c r="BS139" i="39"/>
  <c r="K139" i="39"/>
  <c r="N135" i="39"/>
  <c r="I135" i="39"/>
  <c r="O134" i="39"/>
  <c r="J134" i="39"/>
  <c r="BI133" i="39"/>
  <c r="BU132" i="39"/>
  <c r="BV132" i="39"/>
  <c r="N132" i="39"/>
  <c r="I132" i="38" s="1"/>
  <c r="J131" i="39"/>
  <c r="K131" i="39"/>
  <c r="BW128" i="39"/>
  <c r="BS128" i="39"/>
  <c r="BW127" i="39"/>
  <c r="BG127" i="39"/>
  <c r="AQ127" i="39"/>
  <c r="V127" i="38" s="1"/>
  <c r="BU124" i="39"/>
  <c r="BV124" i="39"/>
  <c r="BW120" i="39"/>
  <c r="BS120" i="39"/>
  <c r="BW119" i="39"/>
  <c r="BE117" i="39"/>
  <c r="BD117" i="39"/>
  <c r="BH117" i="39"/>
  <c r="AH117" i="38" s="1"/>
  <c r="BH114" i="39"/>
  <c r="BC114" i="39"/>
  <c r="BD114" i="39"/>
  <c r="BG114" i="39"/>
  <c r="AG114" i="38" s="1"/>
  <c r="BG112" i="39"/>
  <c r="BC112" i="39"/>
  <c r="M110" i="39"/>
  <c r="I110" i="39"/>
  <c r="BG103" i="39"/>
  <c r="AG103" i="38" s="1"/>
  <c r="BT101" i="39"/>
  <c r="BU101" i="39"/>
  <c r="BX101" i="39"/>
  <c r="AS101" i="38" s="1"/>
  <c r="BY101" i="39"/>
  <c r="AT101" i="38" s="1"/>
  <c r="BV99" i="39"/>
  <c r="BZ99" i="39"/>
  <c r="AU99" i="38" s="1"/>
  <c r="BF99" i="39"/>
  <c r="BJ99" i="39"/>
  <c r="AJ99" i="38" s="1"/>
  <c r="AP93" i="39"/>
  <c r="AS93" i="39"/>
  <c r="X93" i="38" s="1"/>
  <c r="AT93" i="39"/>
  <c r="Y93" i="38" s="1"/>
  <c r="BD138" i="39"/>
  <c r="BT137" i="39"/>
  <c r="AN137" i="39"/>
  <c r="L136" i="39"/>
  <c r="G136" i="38" s="1"/>
  <c r="BX135" i="39"/>
  <c r="BT135" i="39"/>
  <c r="BH135" i="39"/>
  <c r="BD135" i="39"/>
  <c r="AR135" i="39"/>
  <c r="AN135" i="39"/>
  <c r="BH133" i="39"/>
  <c r="AH133" i="38" s="1"/>
  <c r="AS133" i="39"/>
  <c r="M133" i="39"/>
  <c r="M132" i="39"/>
  <c r="H132" i="38" s="1"/>
  <c r="BG128" i="39"/>
  <c r="BC128" i="39"/>
  <c r="L126" i="39"/>
  <c r="BE124" i="39"/>
  <c r="BF124" i="39"/>
  <c r="O124" i="39"/>
  <c r="J124" i="38" s="1"/>
  <c r="K124" i="39"/>
  <c r="J123" i="39"/>
  <c r="K123" i="39"/>
  <c r="BG120" i="39"/>
  <c r="BC120" i="39"/>
  <c r="BG119" i="39"/>
  <c r="N119" i="39"/>
  <c r="BF115" i="39"/>
  <c r="BJ115" i="39"/>
  <c r="AJ115" i="38" s="1"/>
  <c r="M113" i="39"/>
  <c r="H113" i="39"/>
  <c r="I113" i="39"/>
  <c r="L113" i="39"/>
  <c r="G113" i="38" s="1"/>
  <c r="AO108" i="39"/>
  <c r="AP108" i="39"/>
  <c r="AS108" i="39"/>
  <c r="X108" i="38" s="1"/>
  <c r="AT108" i="39"/>
  <c r="Y108" i="38" s="1"/>
  <c r="H101" i="39"/>
  <c r="I101" i="39"/>
  <c r="L101" i="39"/>
  <c r="G101" i="38" s="1"/>
  <c r="M101" i="39"/>
  <c r="H101" i="38" s="1"/>
  <c r="BX132" i="39"/>
  <c r="BH132" i="39"/>
  <c r="AR132" i="39"/>
  <c r="BY131" i="39"/>
  <c r="BI131" i="39"/>
  <c r="AI131" i="38" s="1"/>
  <c r="AS131" i="39"/>
  <c r="M131" i="39"/>
  <c r="BZ130" i="39"/>
  <c r="BJ130" i="39"/>
  <c r="AT130" i="39"/>
  <c r="N130" i="39"/>
  <c r="I130" i="38" s="1"/>
  <c r="BS129" i="39"/>
  <c r="BC129" i="39"/>
  <c r="AM129" i="39"/>
  <c r="BT128" i="39"/>
  <c r="BD128" i="39"/>
  <c r="AN128" i="39"/>
  <c r="H128" i="39"/>
  <c r="BU127" i="39"/>
  <c r="BE127" i="39"/>
  <c r="AO127" i="39"/>
  <c r="I127" i="39"/>
  <c r="J126" i="39"/>
  <c r="AS123" i="39"/>
  <c r="M123" i="39"/>
  <c r="BZ122" i="39"/>
  <c r="BJ122" i="39"/>
  <c r="AT122" i="39"/>
  <c r="Y122" i="38" s="1"/>
  <c r="N122" i="39"/>
  <c r="O121" i="39"/>
  <c r="BE119" i="39"/>
  <c r="K119" i="39"/>
  <c r="BV118" i="39"/>
  <c r="AN118" i="39"/>
  <c r="I118" i="39"/>
  <c r="BE116" i="39"/>
  <c r="AP116" i="39"/>
  <c r="K116" i="39"/>
  <c r="BU115" i="39"/>
  <c r="BE113" i="39"/>
  <c r="AM113" i="39"/>
  <c r="BV112" i="39"/>
  <c r="BT111" i="39"/>
  <c r="AN111" i="39"/>
  <c r="BC110" i="39"/>
  <c r="BD110" i="39"/>
  <c r="J107" i="39"/>
  <c r="K107" i="39"/>
  <c r="AM103" i="39"/>
  <c r="H102" i="39"/>
  <c r="J99" i="39"/>
  <c r="K99" i="39"/>
  <c r="BU94" i="39"/>
  <c r="BY94" i="39"/>
  <c r="J92" i="39"/>
  <c r="M92" i="39"/>
  <c r="H92" i="38" s="1"/>
  <c r="N92" i="39"/>
  <c r="I92" i="38" s="1"/>
  <c r="BY77" i="39"/>
  <c r="BU77" i="39"/>
  <c r="BX77" i="39"/>
  <c r="AS77" i="38" s="1"/>
  <c r="BU59" i="39"/>
  <c r="BX59" i="39"/>
  <c r="AS59" i="38" s="1"/>
  <c r="AV59" i="38" s="1"/>
  <c r="BY59" i="39"/>
  <c r="AT59" i="38" s="1"/>
  <c r="BD119" i="39"/>
  <c r="BD116" i="39"/>
  <c r="BU112" i="39"/>
  <c r="BC111" i="39"/>
  <c r="BU110" i="39"/>
  <c r="BH110" i="39"/>
  <c r="AH110" i="38" s="1"/>
  <c r="AS109" i="39"/>
  <c r="X109" i="38" s="1"/>
  <c r="BG104" i="39"/>
  <c r="BC104" i="39"/>
  <c r="AQ103" i="39"/>
  <c r="L102" i="39"/>
  <c r="G102" i="38" s="1"/>
  <c r="AS101" i="39"/>
  <c r="X101" i="38" s="1"/>
  <c r="N100" i="39"/>
  <c r="I100" i="38" s="1"/>
  <c r="BG96" i="39"/>
  <c r="BC96" i="39"/>
  <c r="BJ95" i="39"/>
  <c r="AJ95" i="38" s="1"/>
  <c r="BF95" i="39"/>
  <c r="BT94" i="39"/>
  <c r="BW94" i="39"/>
  <c r="AR94" i="38" s="1"/>
  <c r="BX94" i="39"/>
  <c r="AP94" i="39"/>
  <c r="AS94" i="39"/>
  <c r="X94" i="38" s="1"/>
  <c r="AT94" i="39"/>
  <c r="Y94" i="38" s="1"/>
  <c r="BE93" i="39"/>
  <c r="BH93" i="39"/>
  <c r="AH93" i="38" s="1"/>
  <c r="BI93" i="39"/>
  <c r="BX78" i="39"/>
  <c r="BT78" i="39"/>
  <c r="BW78" i="39"/>
  <c r="AR78" i="38" s="1"/>
  <c r="BW65" i="39"/>
  <c r="AR65" i="38" s="1"/>
  <c r="BS65" i="39"/>
  <c r="AM64" i="39"/>
  <c r="AQ64" i="39"/>
  <c r="V64" i="38" s="1"/>
  <c r="O61" i="39"/>
  <c r="J61" i="38" s="1"/>
  <c r="K61" i="39"/>
  <c r="BY117" i="39"/>
  <c r="BU117" i="39"/>
  <c r="L117" i="39"/>
  <c r="AS116" i="39"/>
  <c r="BI115" i="39"/>
  <c r="AI115" i="38" s="1"/>
  <c r="AL115" i="38" s="1"/>
  <c r="BD115" i="39"/>
  <c r="L103" i="39"/>
  <c r="H103" i="39"/>
  <c r="K93" i="39"/>
  <c r="N93" i="39"/>
  <c r="I93" i="38" s="1"/>
  <c r="O93" i="39"/>
  <c r="J93" i="38" s="1"/>
  <c r="BS78" i="39"/>
  <c r="AP69" i="39"/>
  <c r="AS69" i="39"/>
  <c r="X69" i="38" s="1"/>
  <c r="AT69" i="39"/>
  <c r="Y69" i="38" s="1"/>
  <c r="AM110" i="39"/>
  <c r="AN110" i="39"/>
  <c r="BX103" i="39"/>
  <c r="BT103" i="39"/>
  <c r="BY102" i="39"/>
  <c r="BU102" i="39"/>
  <c r="AQ79" i="39"/>
  <c r="AM79" i="39"/>
  <c r="AT109" i="39"/>
  <c r="Y109" i="38" s="1"/>
  <c r="AP109" i="39"/>
  <c r="O108" i="39"/>
  <c r="K108" i="39"/>
  <c r="AQ104" i="39"/>
  <c r="AM104" i="39"/>
  <c r="BS102" i="39"/>
  <c r="BT102" i="39"/>
  <c r="BI102" i="39"/>
  <c r="BE102" i="39"/>
  <c r="AT101" i="39"/>
  <c r="Y101" i="38" s="1"/>
  <c r="AP101" i="39"/>
  <c r="O100" i="39"/>
  <c r="J100" i="38" s="1"/>
  <c r="K100" i="39"/>
  <c r="AQ96" i="39"/>
  <c r="AM96" i="39"/>
  <c r="BZ95" i="39"/>
  <c r="AU95" i="38" s="1"/>
  <c r="BV95" i="39"/>
  <c r="BF94" i="39"/>
  <c r="BJ94" i="39"/>
  <c r="AJ94" i="38" s="1"/>
  <c r="BG89" i="39"/>
  <c r="BC89" i="39"/>
  <c r="AR86" i="39"/>
  <c r="AN86" i="39"/>
  <c r="AQ86" i="39"/>
  <c r="V86" i="38" s="1"/>
  <c r="BV83" i="39"/>
  <c r="L72" i="39"/>
  <c r="G72" i="38" s="1"/>
  <c r="H72" i="39"/>
  <c r="L118" i="39"/>
  <c r="H118" i="39"/>
  <c r="BV117" i="39"/>
  <c r="AR117" i="39"/>
  <c r="N116" i="39"/>
  <c r="J116" i="39"/>
  <c r="BT115" i="39"/>
  <c r="AQ114" i="39"/>
  <c r="BJ113" i="39"/>
  <c r="J113" i="39"/>
  <c r="K113" i="39"/>
  <c r="O112" i="39"/>
  <c r="BW111" i="39"/>
  <c r="BS111" i="39"/>
  <c r="AQ111" i="39"/>
  <c r="AM111" i="39"/>
  <c r="BS110" i="39"/>
  <c r="BT110" i="39"/>
  <c r="AQ110" i="39"/>
  <c r="BJ109" i="39"/>
  <c r="AJ109" i="38" s="1"/>
  <c r="BF109" i="39"/>
  <c r="AN109" i="39"/>
  <c r="AO109" i="39"/>
  <c r="N109" i="39"/>
  <c r="J109" i="39"/>
  <c r="I108" i="39"/>
  <c r="J108" i="39"/>
  <c r="BW103" i="39"/>
  <c r="AR103" i="38" s="1"/>
  <c r="BH103" i="39"/>
  <c r="BD103" i="39"/>
  <c r="BC102" i="39"/>
  <c r="BD102" i="39"/>
  <c r="AS102" i="39"/>
  <c r="AO102" i="39"/>
  <c r="BJ101" i="39"/>
  <c r="AJ101" i="38" s="1"/>
  <c r="BF101" i="39"/>
  <c r="AN101" i="39"/>
  <c r="AO101" i="39"/>
  <c r="N101" i="39"/>
  <c r="J101" i="39"/>
  <c r="I100" i="39"/>
  <c r="J100" i="39"/>
  <c r="BU95" i="39"/>
  <c r="BY95" i="39"/>
  <c r="AT95" i="38" s="1"/>
  <c r="BE94" i="39"/>
  <c r="BH94" i="39"/>
  <c r="BI94" i="39"/>
  <c r="AI94" i="38" s="1"/>
  <c r="O94" i="39"/>
  <c r="J94" i="38" s="1"/>
  <c r="K94" i="39"/>
  <c r="AM86" i="39"/>
  <c r="BW109" i="39"/>
  <c r="BG109" i="39"/>
  <c r="AQ109" i="39"/>
  <c r="BX108" i="39"/>
  <c r="BH108" i="39"/>
  <c r="AR108" i="39"/>
  <c r="W108" i="38" s="1"/>
  <c r="L108" i="39"/>
  <c r="BY107" i="39"/>
  <c r="AT107" i="38" s="1"/>
  <c r="BI107" i="39"/>
  <c r="AI107" i="38" s="1"/>
  <c r="AS107" i="39"/>
  <c r="M107" i="39"/>
  <c r="BZ106" i="39"/>
  <c r="BJ106" i="39"/>
  <c r="AT106" i="39"/>
  <c r="N106" i="39"/>
  <c r="O105" i="39"/>
  <c r="BW101" i="39"/>
  <c r="AR101" i="38" s="1"/>
  <c r="BG101" i="39"/>
  <c r="AQ101" i="39"/>
  <c r="BX100" i="39"/>
  <c r="BH100" i="39"/>
  <c r="AR100" i="39"/>
  <c r="L100" i="39"/>
  <c r="BY99" i="39"/>
  <c r="AT99" i="38" s="1"/>
  <c r="BI99" i="39"/>
  <c r="AI99" i="38" s="1"/>
  <c r="AS99" i="39"/>
  <c r="M99" i="39"/>
  <c r="BZ98" i="39"/>
  <c r="BJ98" i="39"/>
  <c r="AT98" i="39"/>
  <c r="N98" i="39"/>
  <c r="O97" i="39"/>
  <c r="BT95" i="39"/>
  <c r="BE95" i="39"/>
  <c r="J95" i="39"/>
  <c r="BS94" i="39"/>
  <c r="BD94" i="39"/>
  <c r="AO94" i="39"/>
  <c r="J94" i="39"/>
  <c r="AO93" i="39"/>
  <c r="J93" i="39"/>
  <c r="I92" i="39"/>
  <c r="BG87" i="39"/>
  <c r="BC87" i="39"/>
  <c r="BX86" i="39"/>
  <c r="BT86" i="39"/>
  <c r="BC86" i="39"/>
  <c r="Q82" i="39"/>
  <c r="L78" i="39"/>
  <c r="H78" i="39"/>
  <c r="BT77" i="39"/>
  <c r="AM94" i="39"/>
  <c r="AN94" i="39"/>
  <c r="BW87" i="39"/>
  <c r="BS87" i="39"/>
  <c r="BG79" i="39"/>
  <c r="BC79" i="39"/>
  <c r="AP61" i="39"/>
  <c r="AS61" i="39"/>
  <c r="X61" i="38" s="1"/>
  <c r="AT61" i="39"/>
  <c r="Y61" i="38" s="1"/>
  <c r="BX95" i="39"/>
  <c r="BI95" i="39"/>
  <c r="BC95" i="39"/>
  <c r="AN95" i="39"/>
  <c r="N94" i="39"/>
  <c r="I94" i="38" s="1"/>
  <c r="H94" i="39"/>
  <c r="H93" i="39"/>
  <c r="BE92" i="39"/>
  <c r="AP91" i="39"/>
  <c r="BX88" i="39"/>
  <c r="BT88" i="39"/>
  <c r="O83" i="39"/>
  <c r="K83" i="39"/>
  <c r="AR78" i="39"/>
  <c r="AN78" i="39"/>
  <c r="BC69" i="39"/>
  <c r="BG69" i="39"/>
  <c r="BC64" i="39"/>
  <c r="BG64" i="39"/>
  <c r="AG64" i="38" s="1"/>
  <c r="BV50" i="39"/>
  <c r="BZ50" i="39"/>
  <c r="BW95" i="39"/>
  <c r="BH95" i="39"/>
  <c r="AH95" i="38" s="1"/>
  <c r="AS95" i="39"/>
  <c r="M94" i="39"/>
  <c r="BJ92" i="39"/>
  <c r="AJ92" i="38" s="1"/>
  <c r="BW89" i="39"/>
  <c r="BS89" i="39"/>
  <c r="AQ89" i="39"/>
  <c r="AM89" i="39"/>
  <c r="BW79" i="39"/>
  <c r="BS79" i="39"/>
  <c r="M77" i="39"/>
  <c r="I77" i="39"/>
  <c r="K76" i="39"/>
  <c r="N76" i="39"/>
  <c r="I76" i="38" s="1"/>
  <c r="O76" i="39"/>
  <c r="J76" i="38" s="1"/>
  <c r="L74" i="39"/>
  <c r="H74" i="39"/>
  <c r="AP73" i="39"/>
  <c r="AT73" i="39"/>
  <c r="M71" i="39"/>
  <c r="H71" i="38" s="1"/>
  <c r="I71" i="39"/>
  <c r="L71" i="39"/>
  <c r="G71" i="38" s="1"/>
  <c r="BL69" i="39"/>
  <c r="AR66" i="39"/>
  <c r="AM66" i="39"/>
  <c r="AN66" i="39"/>
  <c r="AQ66" i="39"/>
  <c r="V66" i="38" s="1"/>
  <c r="I107" i="39"/>
  <c r="BV106" i="39"/>
  <c r="BF106" i="39"/>
  <c r="AP106" i="39"/>
  <c r="J106" i="39"/>
  <c r="K105" i="39"/>
  <c r="BT100" i="39"/>
  <c r="BD100" i="39"/>
  <c r="I99" i="39"/>
  <c r="BV98" i="39"/>
  <c r="BF98" i="39"/>
  <c r="AP98" i="39"/>
  <c r="K97" i="39"/>
  <c r="BG95" i="39"/>
  <c r="AR95" i="39"/>
  <c r="W95" i="38" s="1"/>
  <c r="I95" i="39"/>
  <c r="BG94" i="39"/>
  <c r="AG94" i="38" s="1"/>
  <c r="AR94" i="39"/>
  <c r="W94" i="38" s="1"/>
  <c r="L94" i="39"/>
  <c r="G94" i="38" s="1"/>
  <c r="BU93" i="39"/>
  <c r="AR93" i="39"/>
  <c r="W93" i="38" s="1"/>
  <c r="M93" i="39"/>
  <c r="BI92" i="39"/>
  <c r="AI92" i="38" s="1"/>
  <c r="BF91" i="39"/>
  <c r="K91" i="39"/>
  <c r="BW88" i="39"/>
  <c r="AR88" i="38" s="1"/>
  <c r="BH88" i="39"/>
  <c r="BD88" i="39"/>
  <c r="M85" i="39"/>
  <c r="I85" i="39"/>
  <c r="BZ84" i="39"/>
  <c r="BV84" i="39"/>
  <c r="BJ84" i="39"/>
  <c r="BF84" i="39"/>
  <c r="AT84" i="39"/>
  <c r="AP84" i="39"/>
  <c r="N84" i="39"/>
  <c r="J84" i="39"/>
  <c r="BH78" i="39"/>
  <c r="BD78" i="39"/>
  <c r="H77" i="39"/>
  <c r="BZ76" i="39"/>
  <c r="BV76" i="39"/>
  <c r="AP75" i="39"/>
  <c r="AT75" i="39"/>
  <c r="Y75" i="38" s="1"/>
  <c r="H71" i="39"/>
  <c r="BI65" i="39"/>
  <c r="BD65" i="39"/>
  <c r="BE65" i="39"/>
  <c r="BH65" i="39"/>
  <c r="AH65" i="38" s="1"/>
  <c r="BS53" i="39"/>
  <c r="BW53" i="39"/>
  <c r="AR53" i="38" s="1"/>
  <c r="AQ95" i="39"/>
  <c r="M95" i="39"/>
  <c r="H95" i="39"/>
  <c r="BV94" i="39"/>
  <c r="AQ94" i="39"/>
  <c r="BT93" i="39"/>
  <c r="BF93" i="39"/>
  <c r="L93" i="39"/>
  <c r="G93" i="38" s="1"/>
  <c r="BV92" i="39"/>
  <c r="AP92" i="39"/>
  <c r="J91" i="39"/>
  <c r="BC88" i="39"/>
  <c r="L86" i="39"/>
  <c r="H86" i="39"/>
  <c r="BY85" i="39"/>
  <c r="BU85" i="39"/>
  <c r="BI85" i="39"/>
  <c r="BE85" i="39"/>
  <c r="AS85" i="39"/>
  <c r="AO85" i="39"/>
  <c r="H85" i="39"/>
  <c r="BU84" i="39"/>
  <c r="BE84" i="39"/>
  <c r="AO84" i="39"/>
  <c r="I84" i="39"/>
  <c r="BC78" i="39"/>
  <c r="AS77" i="39"/>
  <c r="AO77" i="39"/>
  <c r="BU76" i="39"/>
  <c r="BJ76" i="39"/>
  <c r="BF76" i="39"/>
  <c r="BU75" i="39"/>
  <c r="BT75" i="39"/>
  <c r="BX75" i="39"/>
  <c r="AS75" i="38" s="1"/>
  <c r="BY75" i="39"/>
  <c r="BW73" i="39"/>
  <c r="BS73" i="39"/>
  <c r="BV71" i="39"/>
  <c r="BZ71" i="39"/>
  <c r="AU71" i="38" s="1"/>
  <c r="BJ70" i="39"/>
  <c r="AJ70" i="38" s="1"/>
  <c r="BF70" i="39"/>
  <c r="BE70" i="39"/>
  <c r="BI70" i="39"/>
  <c r="AI70" i="38" s="1"/>
  <c r="BS64" i="39"/>
  <c r="BW64" i="39"/>
  <c r="AR64" i="38" s="1"/>
  <c r="BH59" i="39"/>
  <c r="AH59" i="38" s="1"/>
  <c r="BE59" i="39"/>
  <c r="BI59" i="39"/>
  <c r="H88" i="39"/>
  <c r="BU87" i="39"/>
  <c r="BE87" i="39"/>
  <c r="AO87" i="39"/>
  <c r="I87" i="39"/>
  <c r="BV86" i="39"/>
  <c r="BF86" i="39"/>
  <c r="AP86" i="39"/>
  <c r="J86" i="39"/>
  <c r="K85" i="39"/>
  <c r="BS81" i="39"/>
  <c r="BC81" i="39"/>
  <c r="AM81" i="39"/>
  <c r="BT80" i="39"/>
  <c r="BD80" i="39"/>
  <c r="AN80" i="39"/>
  <c r="H80" i="39"/>
  <c r="BU79" i="39"/>
  <c r="BE79" i="39"/>
  <c r="AO79" i="39"/>
  <c r="I79" i="39"/>
  <c r="BV78" i="39"/>
  <c r="BF78" i="39"/>
  <c r="AP78" i="39"/>
  <c r="J78" i="39"/>
  <c r="K77" i="39"/>
  <c r="AQ76" i="39"/>
  <c r="J76" i="39"/>
  <c r="BD75" i="39"/>
  <c r="L75" i="39"/>
  <c r="BU74" i="39"/>
  <c r="BC74" i="39"/>
  <c r="AP74" i="39"/>
  <c r="BU73" i="39"/>
  <c r="BC73" i="39"/>
  <c r="BI72" i="39"/>
  <c r="BH72" i="39"/>
  <c r="AH72" i="38" s="1"/>
  <c r="BD72" i="39"/>
  <c r="M72" i="39"/>
  <c r="H72" i="38" s="1"/>
  <c r="AR71" i="39"/>
  <c r="W71" i="38" s="1"/>
  <c r="N71" i="39"/>
  <c r="I71" i="38" s="1"/>
  <c r="M70" i="39"/>
  <c r="H70" i="38" s="1"/>
  <c r="AO69" i="39"/>
  <c r="BV68" i="39"/>
  <c r="AP68" i="39"/>
  <c r="BX65" i="39"/>
  <c r="AS65" i="38" s="1"/>
  <c r="BY64" i="39"/>
  <c r="AT64" i="38" s="1"/>
  <c r="BI64" i="39"/>
  <c r="AI64" i="38" s="1"/>
  <c r="AS64" i="39"/>
  <c r="X64" i="38" s="1"/>
  <c r="L64" i="39"/>
  <c r="G64" i="38" s="1"/>
  <c r="H64" i="39"/>
  <c r="BY63" i="39"/>
  <c r="AT63" i="38" s="1"/>
  <c r="AW63" i="38" s="1"/>
  <c r="BU63" i="39"/>
  <c r="BI63" i="39"/>
  <c r="AI63" i="38" s="1"/>
  <c r="BE63" i="39"/>
  <c r="AS63" i="39"/>
  <c r="X63" i="38" s="1"/>
  <c r="AO63" i="39"/>
  <c r="M63" i="39"/>
  <c r="H63" i="38" s="1"/>
  <c r="I63" i="39"/>
  <c r="AR62" i="39"/>
  <c r="W62" i="38" s="1"/>
  <c r="L62" i="39"/>
  <c r="AO61" i="39"/>
  <c r="J61" i="39"/>
  <c r="BS80" i="39"/>
  <c r="BC80" i="39"/>
  <c r="AM80" i="39"/>
  <c r="BT79" i="39"/>
  <c r="BD79" i="39"/>
  <c r="AN79" i="39"/>
  <c r="H79" i="39"/>
  <c r="BU78" i="39"/>
  <c r="BE78" i="39"/>
  <c r="AO78" i="39"/>
  <c r="I78" i="39"/>
  <c r="BV77" i="39"/>
  <c r="BF77" i="39"/>
  <c r="AP77" i="39"/>
  <c r="J77" i="39"/>
  <c r="BC75" i="39"/>
  <c r="BT74" i="39"/>
  <c r="I74" i="39"/>
  <c r="BT73" i="39"/>
  <c r="I73" i="39"/>
  <c r="BY71" i="39"/>
  <c r="BU71" i="39"/>
  <c r="AQ71" i="39"/>
  <c r="V71" i="38" s="1"/>
  <c r="L70" i="39"/>
  <c r="G70" i="38" s="1"/>
  <c r="BC67" i="39"/>
  <c r="BX66" i="39"/>
  <c r="BS66" i="39"/>
  <c r="BG65" i="39"/>
  <c r="BC65" i="39"/>
  <c r="AS65" i="39"/>
  <c r="AN65" i="39"/>
  <c r="M64" i="39"/>
  <c r="H64" i="38" s="1"/>
  <c r="BZ62" i="39"/>
  <c r="AU62" i="38" s="1"/>
  <c r="AX62" i="38" s="1"/>
  <c r="BV62" i="39"/>
  <c r="BZ61" i="39"/>
  <c r="AU61" i="38" s="1"/>
  <c r="BY57" i="39"/>
  <c r="BW54" i="39"/>
  <c r="BS54" i="39"/>
  <c r="AM53" i="39"/>
  <c r="AQ53" i="39"/>
  <c r="V53" i="38" s="1"/>
  <c r="AR49" i="39"/>
  <c r="AN49" i="39"/>
  <c r="AQ49" i="39"/>
  <c r="V49" i="38" s="1"/>
  <c r="AM76" i="39"/>
  <c r="H76" i="39"/>
  <c r="AS75" i="39"/>
  <c r="H75" i="39"/>
  <c r="BS74" i="39"/>
  <c r="BF74" i="39"/>
  <c r="AR73" i="39"/>
  <c r="W73" i="38" s="1"/>
  <c r="H73" i="39"/>
  <c r="BF72" i="39"/>
  <c r="BU69" i="39"/>
  <c r="AM69" i="39"/>
  <c r="AQ69" i="39"/>
  <c r="O69" i="39"/>
  <c r="K69" i="39"/>
  <c r="J68" i="39"/>
  <c r="K67" i="39"/>
  <c r="BS63" i="39"/>
  <c r="BC63" i="39"/>
  <c r="AM63" i="39"/>
  <c r="N63" i="39"/>
  <c r="I63" i="38" s="1"/>
  <c r="BU62" i="39"/>
  <c r="BJ62" i="39"/>
  <c r="AJ62" i="38" s="1"/>
  <c r="AM62" i="38" s="1"/>
  <c r="BF62" i="39"/>
  <c r="BY61" i="39"/>
  <c r="AT61" i="38" s="1"/>
  <c r="BJ61" i="39"/>
  <c r="AJ61" i="38" s="1"/>
  <c r="O58" i="39"/>
  <c r="J58" i="38" s="1"/>
  <c r="M58" i="38" s="1"/>
  <c r="K58" i="39"/>
  <c r="AR55" i="39"/>
  <c r="AM55" i="39"/>
  <c r="AN55" i="39"/>
  <c r="AQ55" i="39"/>
  <c r="V55" i="38" s="1"/>
  <c r="L76" i="39"/>
  <c r="AR75" i="39"/>
  <c r="W75" i="38" s="1"/>
  <c r="BJ74" i="39"/>
  <c r="AQ74" i="39"/>
  <c r="BE72" i="39"/>
  <c r="BS71" i="39"/>
  <c r="BI71" i="39"/>
  <c r="BE71" i="39"/>
  <c r="BZ70" i="39"/>
  <c r="BV70" i="39"/>
  <c r="AT70" i="39"/>
  <c r="AP70" i="39"/>
  <c r="BW66" i="39"/>
  <c r="AR66" i="38" s="1"/>
  <c r="AQ65" i="39"/>
  <c r="AM65" i="39"/>
  <c r="BZ63" i="39"/>
  <c r="AU63" i="38" s="1"/>
  <c r="BJ63" i="39"/>
  <c r="AJ63" i="38" s="1"/>
  <c r="AT63" i="39"/>
  <c r="Y63" i="38" s="1"/>
  <c r="L63" i="39"/>
  <c r="BT62" i="39"/>
  <c r="BE62" i="39"/>
  <c r="AT62" i="39"/>
  <c r="AP62" i="39"/>
  <c r="N62" i="39"/>
  <c r="J62" i="39"/>
  <c r="BI61" i="39"/>
  <c r="AI61" i="38" s="1"/>
  <c r="N61" i="39"/>
  <c r="I61" i="38" s="1"/>
  <c r="O60" i="39"/>
  <c r="J60" i="38" s="1"/>
  <c r="J60" i="39"/>
  <c r="K60" i="39"/>
  <c r="N60" i="39"/>
  <c r="I60" i="38" s="1"/>
  <c r="BG59" i="39"/>
  <c r="AG59" i="38" s="1"/>
  <c r="M59" i="39"/>
  <c r="H59" i="39"/>
  <c r="BE58" i="39"/>
  <c r="BD58" i="39"/>
  <c r="BH58" i="39"/>
  <c r="AH58" i="38" s="1"/>
  <c r="BI58" i="39"/>
  <c r="J58" i="39"/>
  <c r="M58" i="39"/>
  <c r="H58" i="38" s="1"/>
  <c r="AP57" i="39"/>
  <c r="AO57" i="39"/>
  <c r="AS57" i="39"/>
  <c r="X57" i="38" s="1"/>
  <c r="AT57" i="39"/>
  <c r="Y57" i="38" s="1"/>
  <c r="K73" i="39"/>
  <c r="O73" i="39"/>
  <c r="BX72" i="39"/>
  <c r="BT72" i="39"/>
  <c r="AR72" i="39"/>
  <c r="AN72" i="39"/>
  <c r="BS69" i="39"/>
  <c r="BW69" i="39"/>
  <c r="BH66" i="39"/>
  <c r="BC66" i="39"/>
  <c r="M65" i="39"/>
  <c r="H65" i="39"/>
  <c r="BZ64" i="39"/>
  <c r="AU64" i="38" s="1"/>
  <c r="BU64" i="39"/>
  <c r="BJ64" i="39"/>
  <c r="AJ64" i="38" s="1"/>
  <c r="BE64" i="39"/>
  <c r="AT64" i="39"/>
  <c r="Y64" i="38" s="1"/>
  <c r="AO64" i="39"/>
  <c r="I56" i="39"/>
  <c r="M56" i="39"/>
  <c r="H56" i="39"/>
  <c r="L56" i="39"/>
  <c r="G56" i="38" s="1"/>
  <c r="BC53" i="39"/>
  <c r="BG53" i="39"/>
  <c r="AG53" i="38" s="1"/>
  <c r="AP46" i="39"/>
  <c r="AS46" i="39"/>
  <c r="X46" i="38" s="1"/>
  <c r="AT46" i="39"/>
  <c r="Y46" i="38" s="1"/>
  <c r="N72" i="39"/>
  <c r="I72" i="39"/>
  <c r="AS71" i="39"/>
  <c r="AO71" i="39"/>
  <c r="O71" i="39"/>
  <c r="J71" i="38" s="1"/>
  <c r="J71" i="39"/>
  <c r="N70" i="39"/>
  <c r="J70" i="39"/>
  <c r="BY65" i="39"/>
  <c r="BT65" i="39"/>
  <c r="BI60" i="39"/>
  <c r="BE60" i="39"/>
  <c r="BT57" i="39"/>
  <c r="BS57" i="39"/>
  <c r="BW57" i="39"/>
  <c r="AR57" i="38" s="1"/>
  <c r="BX57" i="39"/>
  <c r="BE56" i="39"/>
  <c r="BI56" i="39"/>
  <c r="AI56" i="38" s="1"/>
  <c r="BD56" i="39"/>
  <c r="BH56" i="39"/>
  <c r="AH56" i="38" s="1"/>
  <c r="BX64" i="39"/>
  <c r="BT64" i="39"/>
  <c r="BH64" i="39"/>
  <c r="AH64" i="38" s="1"/>
  <c r="BD64" i="39"/>
  <c r="AR64" i="39"/>
  <c r="AN64" i="39"/>
  <c r="N64" i="39"/>
  <c r="I64" i="39"/>
  <c r="O63" i="39"/>
  <c r="J63" i="38" s="1"/>
  <c r="J63" i="39"/>
  <c r="BD60" i="39"/>
  <c r="BG60" i="39"/>
  <c r="AQ60" i="39"/>
  <c r="AN60" i="39"/>
  <c r="BZ59" i="39"/>
  <c r="AU59" i="38" s="1"/>
  <c r="BV59" i="39"/>
  <c r="BI54" i="39"/>
  <c r="BD54" i="39"/>
  <c r="BE54" i="39"/>
  <c r="BH54" i="39"/>
  <c r="AH54" i="38" s="1"/>
  <c r="BC60" i="39"/>
  <c r="BT59" i="39"/>
  <c r="BT58" i="39"/>
  <c r="AN58" i="39"/>
  <c r="I58" i="39"/>
  <c r="BC57" i="39"/>
  <c r="I57" i="39"/>
  <c r="BY53" i="39"/>
  <c r="AT53" i="38" s="1"/>
  <c r="BI53" i="39"/>
  <c r="AI53" i="38" s="1"/>
  <c r="AS53" i="39"/>
  <c r="X53" i="38" s="1"/>
  <c r="L53" i="39"/>
  <c r="G53" i="38" s="1"/>
  <c r="H53" i="39"/>
  <c r="BY52" i="39"/>
  <c r="AT52" i="38" s="1"/>
  <c r="AW52" i="38" s="1"/>
  <c r="BU52" i="39"/>
  <c r="BI52" i="39"/>
  <c r="AI52" i="38" s="1"/>
  <c r="BE52" i="39"/>
  <c r="AS52" i="39"/>
  <c r="X52" i="38" s="1"/>
  <c r="AA52" i="38" s="1"/>
  <c r="AO52" i="39"/>
  <c r="M52" i="39"/>
  <c r="H52" i="38" s="1"/>
  <c r="I52" i="39"/>
  <c r="AM49" i="39"/>
  <c r="BC47" i="39"/>
  <c r="AO46" i="39"/>
  <c r="BW44" i="39"/>
  <c r="BS44" i="39"/>
  <c r="BS41" i="39"/>
  <c r="BW41" i="39"/>
  <c r="AR41" i="38" s="1"/>
  <c r="AP39" i="39"/>
  <c r="AS39" i="39"/>
  <c r="X39" i="38" s="1"/>
  <c r="AT39" i="39"/>
  <c r="Y39" i="38" s="1"/>
  <c r="BX68" i="39"/>
  <c r="AS68" i="38" s="1"/>
  <c r="BH68" i="39"/>
  <c r="AH68" i="38" s="1"/>
  <c r="AR68" i="39"/>
  <c r="W68" i="38" s="1"/>
  <c r="L68" i="39"/>
  <c r="BY67" i="39"/>
  <c r="AT67" i="38" s="1"/>
  <c r="BI67" i="39"/>
  <c r="AI67" i="38" s="1"/>
  <c r="AS67" i="39"/>
  <c r="X67" i="38" s="1"/>
  <c r="M67" i="39"/>
  <c r="H67" i="38" s="1"/>
  <c r="BZ66" i="39"/>
  <c r="BJ66" i="39"/>
  <c r="AT66" i="39"/>
  <c r="N66" i="39"/>
  <c r="I66" i="38" s="1"/>
  <c r="O65" i="39"/>
  <c r="BW61" i="39"/>
  <c r="BG61" i="39"/>
  <c r="AQ61" i="39"/>
  <c r="BX60" i="39"/>
  <c r="AS60" i="38" s="1"/>
  <c r="AV60" i="38" s="1"/>
  <c r="L60" i="39"/>
  <c r="J56" i="39"/>
  <c r="BG54" i="39"/>
  <c r="BC54" i="39"/>
  <c r="AS54" i="39"/>
  <c r="AN54" i="39"/>
  <c r="M53" i="39"/>
  <c r="H53" i="38" s="1"/>
  <c r="BT52" i="39"/>
  <c r="BD52" i="39"/>
  <c r="AN52" i="39"/>
  <c r="H52" i="39"/>
  <c r="AQ50" i="39"/>
  <c r="AM50" i="39"/>
  <c r="BS49" i="39"/>
  <c r="BI48" i="39"/>
  <c r="BE48" i="39"/>
  <c r="BH48" i="39"/>
  <c r="AH48" i="38" s="1"/>
  <c r="AS48" i="39"/>
  <c r="AR48" i="39"/>
  <c r="W48" i="38" s="1"/>
  <c r="AN48" i="39"/>
  <c r="AO48" i="39"/>
  <c r="I47" i="39"/>
  <c r="L47" i="39"/>
  <c r="AO56" i="39"/>
  <c r="AS56" i="39"/>
  <c r="X56" i="38" s="1"/>
  <c r="N52" i="39"/>
  <c r="I52" i="38" s="1"/>
  <c r="BZ51" i="39"/>
  <c r="AU51" i="38" s="1"/>
  <c r="BV51" i="39"/>
  <c r="BH46" i="39"/>
  <c r="BD46" i="39"/>
  <c r="BG46" i="39"/>
  <c r="AG46" i="38" s="1"/>
  <c r="AM41" i="39"/>
  <c r="AQ41" i="39"/>
  <c r="V41" i="38" s="1"/>
  <c r="BF33" i="39"/>
  <c r="BJ33" i="39"/>
  <c r="AJ33" i="38" s="1"/>
  <c r="AQ59" i="39"/>
  <c r="BU58" i="39"/>
  <c r="AO58" i="39"/>
  <c r="BJ57" i="39"/>
  <c r="AQ57" i="39"/>
  <c r="J57" i="39"/>
  <c r="BY56" i="39"/>
  <c r="BC56" i="39"/>
  <c r="AT56" i="39"/>
  <c r="Y56" i="38" s="1"/>
  <c r="BG55" i="39"/>
  <c r="AQ54" i="39"/>
  <c r="AM54" i="39"/>
  <c r="BZ52" i="39"/>
  <c r="AU52" i="38" s="1"/>
  <c r="BJ52" i="39"/>
  <c r="AJ52" i="38" s="1"/>
  <c r="AT52" i="39"/>
  <c r="Y52" i="38" s="1"/>
  <c r="L52" i="39"/>
  <c r="BU51" i="39"/>
  <c r="BI50" i="39"/>
  <c r="BD50" i="39"/>
  <c r="BE50" i="39"/>
  <c r="BH50" i="39"/>
  <c r="AH50" i="38" s="1"/>
  <c r="BJ49" i="39"/>
  <c r="AJ49" i="38" s="1"/>
  <c r="BE49" i="39"/>
  <c r="BF49" i="39"/>
  <c r="BI49" i="39"/>
  <c r="AI49" i="38" s="1"/>
  <c r="BW48" i="39"/>
  <c r="AR48" i="38" s="1"/>
  <c r="BG47" i="39"/>
  <c r="AQ47" i="39"/>
  <c r="BC46" i="39"/>
  <c r="CC58" i="39"/>
  <c r="M54" i="39"/>
  <c r="H54" i="39"/>
  <c r="BZ53" i="39"/>
  <c r="AU53" i="38" s="1"/>
  <c r="BU53" i="39"/>
  <c r="BJ53" i="39"/>
  <c r="AJ53" i="38" s="1"/>
  <c r="BE53" i="39"/>
  <c r="AT53" i="39"/>
  <c r="Y53" i="38" s="1"/>
  <c r="AO53" i="39"/>
  <c r="BJ51" i="39"/>
  <c r="BE51" i="39"/>
  <c r="BF51" i="39"/>
  <c r="AP51" i="39"/>
  <c r="AT51" i="39"/>
  <c r="Y51" i="38" s="1"/>
  <c r="AO51" i="39"/>
  <c r="BS46" i="39"/>
  <c r="BW46" i="39"/>
  <c r="O46" i="39"/>
  <c r="J46" i="38" s="1"/>
  <c r="K46" i="39"/>
  <c r="AM60" i="39"/>
  <c r="BD59" i="39"/>
  <c r="BS58" i="39"/>
  <c r="AM58" i="39"/>
  <c r="BV57" i="39"/>
  <c r="BH57" i="39"/>
  <c r="AM57" i="39"/>
  <c r="H57" i="39"/>
  <c r="BD55" i="39"/>
  <c r="BY54" i="39"/>
  <c r="BT54" i="39"/>
  <c r="BW52" i="39"/>
  <c r="BG52" i="39"/>
  <c r="AQ52" i="39"/>
  <c r="BY51" i="39"/>
  <c r="BZ47" i="39"/>
  <c r="AU47" i="38" s="1"/>
  <c r="BV47" i="39"/>
  <c r="BY47" i="39"/>
  <c r="AT47" i="38" s="1"/>
  <c r="BJ47" i="39"/>
  <c r="AJ47" i="38" s="1"/>
  <c r="BI47" i="39"/>
  <c r="AI47" i="38" s="1"/>
  <c r="BE47" i="39"/>
  <c r="BF47" i="39"/>
  <c r="BJ46" i="39"/>
  <c r="J46" i="39"/>
  <c r="M46" i="39"/>
  <c r="H46" i="38" s="1"/>
  <c r="N46" i="39"/>
  <c r="I46" i="38" s="1"/>
  <c r="AQ44" i="39"/>
  <c r="AM44" i="39"/>
  <c r="BC41" i="39"/>
  <c r="BG41" i="39"/>
  <c r="AG41" i="38" s="1"/>
  <c r="BX53" i="39"/>
  <c r="BT53" i="39"/>
  <c r="BH53" i="39"/>
  <c r="BD53" i="39"/>
  <c r="AR53" i="39"/>
  <c r="AN53" i="39"/>
  <c r="N53" i="39"/>
  <c r="I53" i="39"/>
  <c r="O52" i="39"/>
  <c r="J52" i="38" s="1"/>
  <c r="J52" i="39"/>
  <c r="AR51" i="39"/>
  <c r="AM51" i="39"/>
  <c r="AN51" i="39"/>
  <c r="BY40" i="39"/>
  <c r="AT40" i="38" s="1"/>
  <c r="AW40" i="38" s="1"/>
  <c r="BV40" i="39"/>
  <c r="BZ40" i="39"/>
  <c r="AU40" i="38" s="1"/>
  <c r="I46" i="39"/>
  <c r="BF45" i="39"/>
  <c r="BW43" i="39"/>
  <c r="AR43" i="38" s="1"/>
  <c r="AQ43" i="39"/>
  <c r="V43" i="38" s="1"/>
  <c r="BG42" i="39"/>
  <c r="AG42" i="38" s="1"/>
  <c r="BC42" i="39"/>
  <c r="AS42" i="39"/>
  <c r="AN42" i="39"/>
  <c r="BY41" i="39"/>
  <c r="AT41" i="38" s="1"/>
  <c r="BI41" i="39"/>
  <c r="AI41" i="38" s="1"/>
  <c r="AS41" i="39"/>
  <c r="X41" i="38" s="1"/>
  <c r="L41" i="39"/>
  <c r="G41" i="38" s="1"/>
  <c r="H41" i="39"/>
  <c r="AT40" i="39"/>
  <c r="Y40" i="38" s="1"/>
  <c r="AP40" i="39"/>
  <c r="AS40" i="39"/>
  <c r="X40" i="38" s="1"/>
  <c r="BV39" i="39"/>
  <c r="BZ39" i="39"/>
  <c r="AU39" i="38" s="1"/>
  <c r="K38" i="39"/>
  <c r="O38" i="39"/>
  <c r="J38" i="38" s="1"/>
  <c r="AQ37" i="39"/>
  <c r="AM37" i="39"/>
  <c r="M35" i="39"/>
  <c r="H35" i="39"/>
  <c r="I35" i="39"/>
  <c r="L35" i="39"/>
  <c r="G35" i="38" s="1"/>
  <c r="BZ55" i="39"/>
  <c r="BJ55" i="39"/>
  <c r="AT55" i="39"/>
  <c r="N55" i="39"/>
  <c r="I55" i="38" s="1"/>
  <c r="O54" i="39"/>
  <c r="O51" i="39"/>
  <c r="J51" i="39"/>
  <c r="K50" i="39"/>
  <c r="BG49" i="39"/>
  <c r="BC48" i="39"/>
  <c r="N48" i="39"/>
  <c r="I48" i="38" s="1"/>
  <c r="BT47" i="39"/>
  <c r="BH42" i="39"/>
  <c r="AH42" i="38" s="1"/>
  <c r="M41" i="39"/>
  <c r="H41" i="38" s="1"/>
  <c r="BG40" i="39"/>
  <c r="AG40" i="38" s="1"/>
  <c r="BC40" i="39"/>
  <c r="BU39" i="39"/>
  <c r="BY39" i="39"/>
  <c r="AM39" i="39"/>
  <c r="AN39" i="39"/>
  <c r="AQ39" i="39"/>
  <c r="V39" i="38" s="1"/>
  <c r="AR39" i="39"/>
  <c r="BV38" i="39"/>
  <c r="BU38" i="39"/>
  <c r="J38" i="39"/>
  <c r="N38" i="39"/>
  <c r="BG35" i="39"/>
  <c r="AG35" i="38" s="1"/>
  <c r="BC35" i="39"/>
  <c r="N34" i="39"/>
  <c r="I34" i="39"/>
  <c r="M34" i="39"/>
  <c r="BZ48" i="39"/>
  <c r="BH43" i="39"/>
  <c r="BC43" i="39"/>
  <c r="AQ42" i="39"/>
  <c r="V42" i="38" s="1"/>
  <c r="AM42" i="39"/>
  <c r="H40" i="39"/>
  <c r="L40" i="39"/>
  <c r="AP38" i="39"/>
  <c r="AO38" i="39"/>
  <c r="AT34" i="39"/>
  <c r="Y34" i="38" s="1"/>
  <c r="AO34" i="39"/>
  <c r="AS34" i="39"/>
  <c r="X34" i="38" s="1"/>
  <c r="BY29" i="39"/>
  <c r="AT29" i="38" s="1"/>
  <c r="BU29" i="39"/>
  <c r="BX29" i="39"/>
  <c r="AS29" i="38" s="1"/>
  <c r="M51" i="39"/>
  <c r="H51" i="38" s="1"/>
  <c r="N50" i="39"/>
  <c r="I50" i="38" s="1"/>
  <c r="O49" i="39"/>
  <c r="BX48" i="39"/>
  <c r="K48" i="39"/>
  <c r="AN47" i="39"/>
  <c r="AR42" i="39"/>
  <c r="BH40" i="39"/>
  <c r="BU37" i="39"/>
  <c r="BV37" i="39"/>
  <c r="BX36" i="39"/>
  <c r="BS36" i="39"/>
  <c r="BT36" i="39"/>
  <c r="BW36" i="39"/>
  <c r="AR36" i="38" s="1"/>
  <c r="O33" i="39"/>
  <c r="J33" i="38" s="1"/>
  <c r="J33" i="39"/>
  <c r="K33" i="39"/>
  <c r="N33" i="39"/>
  <c r="I33" i="38" s="1"/>
  <c r="BY42" i="39"/>
  <c r="BT42" i="39"/>
  <c r="M42" i="39"/>
  <c r="P42" i="39" s="1"/>
  <c r="H42" i="39"/>
  <c r="BZ41" i="39"/>
  <c r="AU41" i="38" s="1"/>
  <c r="BU41" i="39"/>
  <c r="BJ41" i="39"/>
  <c r="AJ41" i="38" s="1"/>
  <c r="BE41" i="39"/>
  <c r="AT41" i="39"/>
  <c r="Y41" i="38" s="1"/>
  <c r="AO41" i="39"/>
  <c r="BJ34" i="39"/>
  <c r="AJ34" i="38" s="1"/>
  <c r="BE34" i="39"/>
  <c r="BI34" i="39"/>
  <c r="AI34" i="38" s="1"/>
  <c r="I51" i="39"/>
  <c r="BT50" i="39"/>
  <c r="J50" i="39"/>
  <c r="BU49" i="39"/>
  <c r="I48" i="39"/>
  <c r="AP47" i="39"/>
  <c r="BE46" i="39"/>
  <c r="K45" i="39"/>
  <c r="BC44" i="39"/>
  <c r="H43" i="39"/>
  <c r="AO42" i="39"/>
  <c r="BW40" i="39"/>
  <c r="BD40" i="39"/>
  <c r="O39" i="39"/>
  <c r="J39" i="38" s="1"/>
  <c r="K39" i="39"/>
  <c r="BY38" i="39"/>
  <c r="AT38" i="39"/>
  <c r="AO37" i="39"/>
  <c r="AP37" i="39"/>
  <c r="AR36" i="39"/>
  <c r="AM36" i="39"/>
  <c r="AN36" i="39"/>
  <c r="AP33" i="39"/>
  <c r="AT33" i="39"/>
  <c r="Y33" i="38" s="1"/>
  <c r="AT32" i="39"/>
  <c r="Y32" i="38" s="1"/>
  <c r="AP32" i="39"/>
  <c r="AS32" i="39"/>
  <c r="X32" i="38" s="1"/>
  <c r="BE28" i="39"/>
  <c r="BD28" i="39"/>
  <c r="BH28" i="39"/>
  <c r="AH28" i="38" s="1"/>
  <c r="BI28" i="39"/>
  <c r="BX43" i="39"/>
  <c r="BS43" i="39"/>
  <c r="AR43" i="39"/>
  <c r="AM43" i="39"/>
  <c r="BW42" i="39"/>
  <c r="BS42" i="39"/>
  <c r="BI42" i="39"/>
  <c r="BD42" i="39"/>
  <c r="BX41" i="39"/>
  <c r="BT41" i="39"/>
  <c r="BH41" i="39"/>
  <c r="BD41" i="39"/>
  <c r="AR41" i="39"/>
  <c r="AN41" i="39"/>
  <c r="N41" i="39"/>
  <c r="I41" i="39"/>
  <c r="J39" i="39"/>
  <c r="M39" i="39"/>
  <c r="N39" i="39"/>
  <c r="BW37" i="39"/>
  <c r="BS37" i="39"/>
  <c r="BZ34" i="39"/>
  <c r="AU34" i="38" s="1"/>
  <c r="BU34" i="39"/>
  <c r="BY34" i="39"/>
  <c r="AO40" i="39"/>
  <c r="I39" i="39"/>
  <c r="BF38" i="39"/>
  <c r="BX34" i="39"/>
  <c r="AS34" i="38" s="1"/>
  <c r="BT34" i="39"/>
  <c r="BH34" i="39"/>
  <c r="AH34" i="38" s="1"/>
  <c r="BD34" i="39"/>
  <c r="AR34" i="39"/>
  <c r="AN34" i="39"/>
  <c r="BI32" i="39"/>
  <c r="AI32" i="38" s="1"/>
  <c r="AO32" i="39"/>
  <c r="H32" i="39"/>
  <c r="I32" i="39"/>
  <c r="AR30" i="39"/>
  <c r="W30" i="38" s="1"/>
  <c r="BH36" i="39"/>
  <c r="BC36" i="39"/>
  <c r="BY35" i="39"/>
  <c r="BT35" i="39"/>
  <c r="L34" i="39"/>
  <c r="G34" i="38" s="1"/>
  <c r="H34" i="39"/>
  <c r="BY33" i="39"/>
  <c r="BU33" i="39"/>
  <c r="BI33" i="39"/>
  <c r="BE33" i="39"/>
  <c r="AS33" i="39"/>
  <c r="AO33" i="39"/>
  <c r="M33" i="39"/>
  <c r="H33" i="38" s="1"/>
  <c r="I33" i="39"/>
  <c r="BH32" i="39"/>
  <c r="AH32" i="38" s="1"/>
  <c r="BY24" i="39"/>
  <c r="BT24" i="39"/>
  <c r="BU24" i="39"/>
  <c r="BX24" i="39"/>
  <c r="AS24" i="38" s="1"/>
  <c r="BX39" i="39"/>
  <c r="AS39" i="38" s="1"/>
  <c r="BE39" i="39"/>
  <c r="BJ38" i="39"/>
  <c r="AJ38" i="38" s="1"/>
  <c r="M38" i="39"/>
  <c r="H38" i="38" s="1"/>
  <c r="BI35" i="39"/>
  <c r="BD35" i="39"/>
  <c r="BT33" i="39"/>
  <c r="BD33" i="39"/>
  <c r="AN33" i="39"/>
  <c r="H33" i="39"/>
  <c r="BD27" i="39"/>
  <c r="BH27" i="39"/>
  <c r="BC27" i="39"/>
  <c r="BG27" i="39"/>
  <c r="AG27" i="38" s="1"/>
  <c r="BE40" i="39"/>
  <c r="I40" i="39"/>
  <c r="BW39" i="39"/>
  <c r="BJ39" i="39"/>
  <c r="BI38" i="39"/>
  <c r="L38" i="39"/>
  <c r="BI37" i="39"/>
  <c r="AI37" i="38" s="1"/>
  <c r="BG36" i="39"/>
  <c r="H36" i="39"/>
  <c r="BW35" i="39"/>
  <c r="BS35" i="39"/>
  <c r="AS35" i="39"/>
  <c r="AN35" i="39"/>
  <c r="BW34" i="39"/>
  <c r="BG34" i="39"/>
  <c r="AQ34" i="39"/>
  <c r="V34" i="38" s="1"/>
  <c r="BS33" i="39"/>
  <c r="BC33" i="39"/>
  <c r="AM33" i="39"/>
  <c r="BZ32" i="39"/>
  <c r="AU32" i="38" s="1"/>
  <c r="AX32" i="38" s="1"/>
  <c r="BV32" i="39"/>
  <c r="AR32" i="39"/>
  <c r="W32" i="38" s="1"/>
  <c r="M32" i="39"/>
  <c r="H32" i="38" s="1"/>
  <c r="BS26" i="39"/>
  <c r="AR31" i="39"/>
  <c r="AN31" i="39"/>
  <c r="AQ31" i="39"/>
  <c r="V31" i="38" s="1"/>
  <c r="L31" i="39"/>
  <c r="H31" i="39"/>
  <c r="H27" i="39"/>
  <c r="L27" i="39"/>
  <c r="BU40" i="39"/>
  <c r="BH39" i="39"/>
  <c r="AO39" i="39"/>
  <c r="BE38" i="39"/>
  <c r="BD36" i="39"/>
  <c r="BH35" i="39"/>
  <c r="AH35" i="38" s="1"/>
  <c r="AQ35" i="39"/>
  <c r="AM35" i="39"/>
  <c r="BX33" i="39"/>
  <c r="AS33" i="38" s="1"/>
  <c r="BH33" i="39"/>
  <c r="AH33" i="38" s="1"/>
  <c r="AR33" i="39"/>
  <c r="BT32" i="39"/>
  <c r="BJ32" i="39"/>
  <c r="AJ32" i="38" s="1"/>
  <c r="BF32" i="39"/>
  <c r="BW31" i="39"/>
  <c r="AR31" i="38" s="1"/>
  <c r="AM31" i="39"/>
  <c r="BI30" i="39"/>
  <c r="BE30" i="39"/>
  <c r="M30" i="39"/>
  <c r="I30" i="39"/>
  <c r="L30" i="39"/>
  <c r="G30" i="38" s="1"/>
  <c r="BJ29" i="39"/>
  <c r="BF29" i="39"/>
  <c r="N29" i="39"/>
  <c r="J29" i="39"/>
  <c r="AP28" i="39"/>
  <c r="K32" i="39"/>
  <c r="N32" i="39"/>
  <c r="J32" i="39"/>
  <c r="BD30" i="39"/>
  <c r="BG30" i="39"/>
  <c r="AQ30" i="39"/>
  <c r="AM30" i="39"/>
  <c r="I29" i="39"/>
  <c r="M29" i="39"/>
  <c r="H29" i="38" s="1"/>
  <c r="N28" i="39"/>
  <c r="I28" i="38" s="1"/>
  <c r="L28" i="38" s="1"/>
  <c r="J28" i="39"/>
  <c r="H29" i="39"/>
  <c r="BC28" i="39"/>
  <c r="BG28" i="39"/>
  <c r="AG28" i="38" s="1"/>
  <c r="BH26" i="39"/>
  <c r="AH26" i="38" s="1"/>
  <c r="L26" i="39"/>
  <c r="G26" i="38" s="1"/>
  <c r="BG25" i="39"/>
  <c r="AG25" i="38" s="1"/>
  <c r="L24" i="39"/>
  <c r="G24" i="38" s="1"/>
  <c r="BX23" i="39"/>
  <c r="AS23" i="38" s="1"/>
  <c r="BT23" i="39"/>
  <c r="BH23" i="39"/>
  <c r="AH23" i="38" s="1"/>
  <c r="BD23" i="39"/>
  <c r="AR23" i="39"/>
  <c r="W23" i="38" s="1"/>
  <c r="AN23" i="39"/>
  <c r="N23" i="39"/>
  <c r="I23" i="39"/>
  <c r="BG18" i="39"/>
  <c r="BC18" i="39"/>
  <c r="BE15" i="39"/>
  <c r="BH15" i="39"/>
  <c r="AH15" i="38" s="1"/>
  <c r="BJ31" i="39"/>
  <c r="AJ31" i="38" s="1"/>
  <c r="BY30" i="39"/>
  <c r="BU30" i="39"/>
  <c r="BD29" i="39"/>
  <c r="L29" i="39"/>
  <c r="G29" i="38" s="1"/>
  <c r="AO28" i="39"/>
  <c r="BV27" i="39"/>
  <c r="AP27" i="39"/>
  <c r="BV25" i="39"/>
  <c r="BZ25" i="39"/>
  <c r="AR25" i="39"/>
  <c r="AM25" i="39"/>
  <c r="BW24" i="39"/>
  <c r="AR24" i="38" s="1"/>
  <c r="BS24" i="39"/>
  <c r="BI24" i="39"/>
  <c r="BD24" i="39"/>
  <c r="BS23" i="39"/>
  <c r="BC23" i="39"/>
  <c r="AM23" i="39"/>
  <c r="AT22" i="39"/>
  <c r="Y22" i="38" s="1"/>
  <c r="M22" i="39"/>
  <c r="J22" i="39"/>
  <c r="AR17" i="39"/>
  <c r="AN17" i="39"/>
  <c r="BU13" i="39"/>
  <c r="BV13" i="39"/>
  <c r="BY13" i="39"/>
  <c r="AT13" i="38" s="1"/>
  <c r="BZ13" i="39"/>
  <c r="AU13" i="38" s="1"/>
  <c r="BI31" i="39"/>
  <c r="BH31" i="39"/>
  <c r="AH31" i="38" s="1"/>
  <c r="BD31" i="39"/>
  <c r="O31" i="39"/>
  <c r="J31" i="38" s="1"/>
  <c r="BX30" i="39"/>
  <c r="AS30" i="38" s="1"/>
  <c r="J30" i="39"/>
  <c r="BH29" i="39"/>
  <c r="AT28" i="39"/>
  <c r="Y28" i="38" s="1"/>
  <c r="BU26" i="39"/>
  <c r="BY26" i="39"/>
  <c r="AO26" i="39"/>
  <c r="AS26" i="39"/>
  <c r="BY23" i="39"/>
  <c r="AT23" i="38" s="1"/>
  <c r="BI23" i="39"/>
  <c r="AI23" i="38" s="1"/>
  <c r="AS23" i="39"/>
  <c r="X23" i="38" s="1"/>
  <c r="L23" i="39"/>
  <c r="G23" i="38" s="1"/>
  <c r="H23" i="39"/>
  <c r="BY22" i="39"/>
  <c r="AT22" i="38" s="1"/>
  <c r="BU22" i="39"/>
  <c r="BE22" i="39"/>
  <c r="BI22" i="39"/>
  <c r="BD22" i="39"/>
  <c r="BU15" i="39"/>
  <c r="BX15" i="39"/>
  <c r="N31" i="39"/>
  <c r="I31" i="38" s="1"/>
  <c r="AS30" i="39"/>
  <c r="AO30" i="39"/>
  <c r="BZ29" i="39"/>
  <c r="AU29" i="38" s="1"/>
  <c r="BV29" i="39"/>
  <c r="BG29" i="39"/>
  <c r="AG29" i="38" s="1"/>
  <c r="AT29" i="39"/>
  <c r="Y29" i="38" s="1"/>
  <c r="AP29" i="39"/>
  <c r="AS28" i="39"/>
  <c r="X28" i="38" s="1"/>
  <c r="AM28" i="39"/>
  <c r="AQ28" i="39"/>
  <c r="O28" i="39"/>
  <c r="J28" i="38" s="1"/>
  <c r="K28" i="39"/>
  <c r="BT27" i="39"/>
  <c r="BX27" i="39"/>
  <c r="AN27" i="39"/>
  <c r="AR27" i="39"/>
  <c r="BC26" i="39"/>
  <c r="BX25" i="39"/>
  <c r="BS25" i="39"/>
  <c r="AQ25" i="39"/>
  <c r="BG24" i="39"/>
  <c r="BC24" i="39"/>
  <c r="AS24" i="39"/>
  <c r="AN24" i="39"/>
  <c r="BW23" i="39"/>
  <c r="AR23" i="38" s="1"/>
  <c r="BG23" i="39"/>
  <c r="AQ23" i="39"/>
  <c r="V23" i="38" s="1"/>
  <c r="M23" i="39"/>
  <c r="H23" i="38" s="1"/>
  <c r="K13" i="39"/>
  <c r="N13" i="39"/>
  <c r="I13" i="38" s="1"/>
  <c r="O13" i="39"/>
  <c r="J13" i="38" s="1"/>
  <c r="BF25" i="39"/>
  <c r="BJ25" i="39"/>
  <c r="BT21" i="39"/>
  <c r="BX21" i="39"/>
  <c r="BS21" i="39"/>
  <c r="BF21" i="39"/>
  <c r="BJ21" i="39"/>
  <c r="AJ21" i="38" s="1"/>
  <c r="H16" i="39"/>
  <c r="L16" i="39"/>
  <c r="G16" i="38" s="1"/>
  <c r="BX31" i="39"/>
  <c r="BT31" i="39"/>
  <c r="BT30" i="39"/>
  <c r="BT29" i="39"/>
  <c r="BC29" i="39"/>
  <c r="AN29" i="39"/>
  <c r="BY28" i="39"/>
  <c r="BS28" i="39"/>
  <c r="BW28" i="39"/>
  <c r="I28" i="39"/>
  <c r="BW27" i="39"/>
  <c r="BF27" i="39"/>
  <c r="AQ27" i="39"/>
  <c r="BW25" i="39"/>
  <c r="AN25" i="39"/>
  <c r="AQ24" i="39"/>
  <c r="AM24" i="39"/>
  <c r="J23" i="39"/>
  <c r="BZ22" i="39"/>
  <c r="AU22" i="38" s="1"/>
  <c r="L22" i="39"/>
  <c r="BI21" i="39"/>
  <c r="AI21" i="38" s="1"/>
  <c r="K21" i="39"/>
  <c r="N21" i="39"/>
  <c r="Q21" i="39" s="1"/>
  <c r="J20" i="39"/>
  <c r="K20" i="39"/>
  <c r="BI15" i="39"/>
  <c r="AI15" i="38" s="1"/>
  <c r="BI8" i="39"/>
  <c r="BE8" i="39"/>
  <c r="BH8" i="39"/>
  <c r="BE26" i="39"/>
  <c r="BI26" i="39"/>
  <c r="I26" i="39"/>
  <c r="M26" i="39"/>
  <c r="BH25" i="39"/>
  <c r="BC25" i="39"/>
  <c r="M24" i="39"/>
  <c r="H24" i="39"/>
  <c r="BZ23" i="39"/>
  <c r="AU23" i="38" s="1"/>
  <c r="BU23" i="39"/>
  <c r="BJ23" i="39"/>
  <c r="AJ23" i="38" s="1"/>
  <c r="BE23" i="39"/>
  <c r="AT23" i="39"/>
  <c r="Y23" i="38" s="1"/>
  <c r="AO23" i="39"/>
  <c r="AP21" i="39"/>
  <c r="AT21" i="39"/>
  <c r="AO21" i="39"/>
  <c r="BU14" i="39"/>
  <c r="BX14" i="39"/>
  <c r="AS14" i="38" s="1"/>
  <c r="BY14" i="39"/>
  <c r="AT14" i="38" s="1"/>
  <c r="AR9" i="39"/>
  <c r="AN9" i="39"/>
  <c r="AQ9" i="39"/>
  <c r="V9" i="38" s="1"/>
  <c r="AO22" i="39"/>
  <c r="Q20" i="39"/>
  <c r="BX17" i="39"/>
  <c r="CA17" i="39" s="1"/>
  <c r="BT17" i="39"/>
  <c r="AR15" i="39"/>
  <c r="BZ14" i="39"/>
  <c r="AU14" i="38" s="1"/>
  <c r="BT14" i="39"/>
  <c r="BF14" i="39"/>
  <c r="AT13" i="39"/>
  <c r="I13" i="39"/>
  <c r="J13" i="39"/>
  <c r="AP12" i="39"/>
  <c r="BW10" i="39"/>
  <c r="BS10" i="39"/>
  <c r="AM9" i="39"/>
  <c r="BY8" i="39"/>
  <c r="CB8" i="39" s="1"/>
  <c r="BU8" i="39"/>
  <c r="BD8" i="39"/>
  <c r="AT25" i="39"/>
  <c r="N25" i="39"/>
  <c r="I25" i="38" s="1"/>
  <c r="O24" i="39"/>
  <c r="AS22" i="39"/>
  <c r="X22" i="38" s="1"/>
  <c r="BD21" i="39"/>
  <c r="AQ18" i="39"/>
  <c r="AM18" i="39"/>
  <c r="BS17" i="39"/>
  <c r="L17" i="39"/>
  <c r="H17" i="39"/>
  <c r="BY16" i="39"/>
  <c r="BU16" i="39"/>
  <c r="BI16" i="39"/>
  <c r="BE16" i="39"/>
  <c r="AS16" i="39"/>
  <c r="AO16" i="39"/>
  <c r="BE14" i="39"/>
  <c r="O14" i="39"/>
  <c r="J14" i="38" s="1"/>
  <c r="K14" i="39"/>
  <c r="L9" i="39"/>
  <c r="H9" i="39"/>
  <c r="BT8" i="39"/>
  <c r="BH17" i="39"/>
  <c r="BD17" i="39"/>
  <c r="J12" i="39"/>
  <c r="K12" i="39"/>
  <c r="AQ10" i="39"/>
  <c r="AM10" i="39"/>
  <c r="BX9" i="39"/>
  <c r="BT9" i="39"/>
  <c r="BS8" i="39"/>
  <c r="BW8" i="39"/>
  <c r="N7" i="39"/>
  <c r="J7" i="39"/>
  <c r="AQ22" i="39"/>
  <c r="BZ21" i="39"/>
  <c r="BW18" i="39"/>
  <c r="BS18" i="39"/>
  <c r="BC17" i="39"/>
  <c r="BS16" i="39"/>
  <c r="BC16" i="39"/>
  <c r="AM16" i="39"/>
  <c r="M16" i="39"/>
  <c r="I16" i="39"/>
  <c r="BZ15" i="39"/>
  <c r="BV15" i="39"/>
  <c r="BJ15" i="39"/>
  <c r="AJ15" i="38" s="1"/>
  <c r="BF15" i="39"/>
  <c r="AT15" i="39"/>
  <c r="Y15" i="38" s="1"/>
  <c r="AP15" i="39"/>
  <c r="N15" i="39"/>
  <c r="J15" i="39"/>
  <c r="AO14" i="39"/>
  <c r="I14" i="39"/>
  <c r="BE13" i="39"/>
  <c r="BF13" i="39"/>
  <c r="M13" i="39"/>
  <c r="H13" i="38" s="1"/>
  <c r="BF12" i="39"/>
  <c r="BS9" i="39"/>
  <c r="AT7" i="39"/>
  <c r="AP7" i="39"/>
  <c r="I7" i="39"/>
  <c r="BJ7" i="39"/>
  <c r="BF7" i="39"/>
  <c r="O6" i="39"/>
  <c r="K6" i="39"/>
  <c r="I22" i="39"/>
  <c r="BC21" i="39"/>
  <c r="I21" i="39"/>
  <c r="J21" i="39"/>
  <c r="O19" i="39"/>
  <c r="AM17" i="39"/>
  <c r="BW16" i="39"/>
  <c r="BG16" i="39"/>
  <c r="AQ16" i="39"/>
  <c r="BT15" i="39"/>
  <c r="BD15" i="39"/>
  <c r="AN15" i="39"/>
  <c r="H15" i="39"/>
  <c r="AS14" i="39"/>
  <c r="N14" i="39"/>
  <c r="I14" i="38" s="1"/>
  <c r="BI13" i="39"/>
  <c r="AI13" i="38" s="1"/>
  <c r="N12" i="39"/>
  <c r="I12" i="38" s="1"/>
  <c r="BG10" i="39"/>
  <c r="BC10" i="39"/>
  <c r="BH9" i="39"/>
  <c r="BD9" i="39"/>
  <c r="BZ7" i="39"/>
  <c r="BV7" i="39"/>
  <c r="BE7" i="39"/>
  <c r="BF6" i="39"/>
  <c r="J6" i="39"/>
  <c r="AO13" i="39"/>
  <c r="AP13" i="39"/>
  <c r="AS8" i="39"/>
  <c r="AO8" i="39"/>
  <c r="M8" i="39"/>
  <c r="I8" i="39"/>
  <c r="BG8" i="39"/>
  <c r="AQ8" i="39"/>
  <c r="BX7" i="39"/>
  <c r="BH7" i="39"/>
  <c r="AR7" i="39"/>
  <c r="L7" i="39"/>
  <c r="BY6" i="39"/>
  <c r="CB6" i="39" s="1"/>
  <c r="BI6" i="39"/>
  <c r="AS6" i="39"/>
  <c r="M6" i="39"/>
  <c r="BZ5" i="39"/>
  <c r="BZ11" i="39"/>
  <c r="BJ11" i="39"/>
  <c r="AT11" i="39"/>
  <c r="N11" i="39"/>
  <c r="I11" i="38" s="1"/>
  <c r="BT7" i="39"/>
  <c r="BD7" i="39"/>
  <c r="AN7" i="39"/>
  <c r="BF5" i="39"/>
  <c r="AP5" i="39"/>
  <c r="J5" i="39"/>
  <c r="K4" i="39"/>
  <c r="DD141" i="11"/>
  <c r="EX136" i="11"/>
  <c r="CZ125" i="11"/>
  <c r="DT124" i="11"/>
  <c r="DT116" i="11"/>
  <c r="DT110" i="11"/>
  <c r="FA103" i="11"/>
  <c r="EY101" i="11"/>
  <c r="FB98" i="11"/>
  <c r="EF98" i="11"/>
  <c r="DB90" i="11"/>
  <c r="DQ69" i="11"/>
  <c r="EG68" i="11"/>
  <c r="DA53" i="11"/>
  <c r="EV50" i="11"/>
  <c r="DE45" i="11"/>
  <c r="DV44" i="11"/>
  <c r="DV38" i="11"/>
  <c r="DT32" i="11"/>
  <c r="EG7" i="11"/>
  <c r="DG4" i="11"/>
  <c r="FC126" i="11"/>
  <c r="EM114" i="11"/>
  <c r="DG54" i="11"/>
  <c r="DG148" i="11"/>
  <c r="EX68" i="11"/>
  <c r="EW129" i="11"/>
  <c r="DD88" i="11"/>
  <c r="EY86" i="11"/>
  <c r="DG78" i="11"/>
  <c r="DV42" i="11"/>
  <c r="CZ148" i="11"/>
  <c r="FC146" i="11"/>
  <c r="DD145" i="11"/>
  <c r="DA116" i="11"/>
  <c r="DT106" i="11"/>
  <c r="DT48" i="11"/>
  <c r="EY27" i="11"/>
  <c r="DA86" i="11"/>
  <c r="EG85" i="11"/>
  <c r="DF78" i="11"/>
  <c r="DS69" i="11"/>
  <c r="DA69" i="11"/>
  <c r="DC59" i="11"/>
  <c r="DF141" i="11"/>
  <c r="DG136" i="11"/>
  <c r="FA135" i="11"/>
  <c r="EX130" i="11"/>
  <c r="DE130" i="11"/>
  <c r="EV127" i="11"/>
  <c r="DA125" i="11"/>
  <c r="DU110" i="11"/>
  <c r="DS108" i="11"/>
  <c r="FC70" i="11"/>
  <c r="DE58" i="11"/>
  <c r="DD38" i="11"/>
  <c r="CZ8" i="11"/>
  <c r="DV134" i="11"/>
  <c r="FB132" i="11"/>
  <c r="DB129" i="11"/>
  <c r="DS123" i="11"/>
  <c r="DR120" i="11"/>
  <c r="EV115" i="11"/>
  <c r="CZ109" i="11"/>
  <c r="DU86" i="11"/>
  <c r="DE74" i="11"/>
  <c r="DC67" i="11"/>
  <c r="EH62" i="11"/>
  <c r="DP62" i="11"/>
  <c r="FC58" i="11"/>
  <c r="EZ53" i="11"/>
  <c r="FB48" i="11"/>
  <c r="DD45" i="11"/>
  <c r="EY36" i="11"/>
  <c r="EJ36" i="11"/>
  <c r="CZ36" i="9" s="1"/>
  <c r="EV32" i="11"/>
  <c r="DR32" i="11"/>
  <c r="EJ9" i="11"/>
  <c r="CZ9" i="9" s="1"/>
  <c r="DW8" i="11"/>
  <c r="EI6" i="11"/>
  <c r="DP6" i="11"/>
  <c r="EX4" i="11"/>
  <c r="EG147" i="11"/>
  <c r="FB146" i="11"/>
  <c r="DT131" i="11"/>
  <c r="CZ93" i="11"/>
  <c r="DG85" i="11"/>
  <c r="EJ57" i="11"/>
  <c r="DW58" i="10" s="1"/>
  <c r="DG55" i="11"/>
  <c r="DP50" i="11"/>
  <c r="DA28" i="11"/>
  <c r="DB20" i="11"/>
  <c r="DP19" i="11"/>
  <c r="FC12" i="11"/>
  <c r="EF147" i="11"/>
  <c r="DF147" i="11"/>
  <c r="DC145" i="11"/>
  <c r="DD144" i="11"/>
  <c r="FB141" i="11"/>
  <c r="EG139" i="11"/>
  <c r="DP132" i="11"/>
  <c r="DB131" i="11"/>
  <c r="DW130" i="11"/>
  <c r="EG129" i="11"/>
  <c r="DD124" i="11"/>
  <c r="EI123" i="11"/>
  <c r="DA108" i="11"/>
  <c r="DW99" i="11"/>
  <c r="CZ99" i="11"/>
  <c r="DD91" i="11"/>
  <c r="DU90" i="11"/>
  <c r="DG86" i="11"/>
  <c r="FA85" i="11"/>
  <c r="DC83" i="11"/>
  <c r="DD82" i="11"/>
  <c r="FC80" i="11"/>
  <c r="EJ80" i="11"/>
  <c r="CZ80" i="9" s="1"/>
  <c r="EW74" i="11"/>
  <c r="EJ71" i="11"/>
  <c r="DW72" i="10" s="1"/>
  <c r="DT62" i="11"/>
  <c r="FC59" i="11"/>
  <c r="DF52" i="11"/>
  <c r="FC37" i="11"/>
  <c r="EF37" i="11"/>
  <c r="DB37" i="11"/>
  <c r="EF34" i="11"/>
  <c r="DA34" i="11"/>
  <c r="DR33" i="11"/>
  <c r="CZ28" i="11"/>
  <c r="DF26" i="11"/>
  <c r="DV25" i="11"/>
  <c r="FB23" i="11"/>
  <c r="DD23" i="11"/>
  <c r="CZ15" i="11"/>
  <c r="EM11" i="11"/>
  <c r="DD133" i="11"/>
  <c r="DT101" i="11"/>
  <c r="DT87" i="11"/>
  <c r="DV57" i="11"/>
  <c r="EX52" i="11"/>
  <c r="DB50" i="11"/>
  <c r="DD6" i="11"/>
  <c r="FB4" i="11"/>
  <c r="CZ147" i="11"/>
  <c r="EK143" i="11"/>
  <c r="DG143" i="11"/>
  <c r="DS142" i="11"/>
  <c r="EI129" i="11"/>
  <c r="DW111" i="11"/>
  <c r="DT104" i="11"/>
  <c r="EZ87" i="11"/>
  <c r="DR85" i="11"/>
  <c r="EX83" i="11"/>
  <c r="EY66" i="11"/>
  <c r="CZ62" i="11"/>
  <c r="FA59" i="11"/>
  <c r="DR59" i="11"/>
  <c r="FB47" i="11"/>
  <c r="FB21" i="11"/>
  <c r="EF19" i="11"/>
  <c r="EL11" i="11"/>
  <c r="DA137" i="11"/>
  <c r="DC135" i="11"/>
  <c r="DS120" i="11"/>
  <c r="DF87" i="11"/>
  <c r="EZ75" i="11"/>
  <c r="DR52" i="11"/>
  <c r="DG33" i="11"/>
  <c r="DT23" i="11"/>
  <c r="EF22" i="11"/>
  <c r="DB14" i="11"/>
  <c r="EW13" i="11"/>
  <c r="EL148" i="11"/>
  <c r="EW144" i="11"/>
  <c r="DS144" i="11"/>
  <c r="DR138" i="11"/>
  <c r="FC124" i="11"/>
  <c r="DB124" i="11"/>
  <c r="DD114" i="11"/>
  <c r="CZ108" i="11"/>
  <c r="DV105" i="11"/>
  <c r="DC103" i="11"/>
  <c r="DV102" i="11"/>
  <c r="DP81" i="11"/>
  <c r="DG75" i="11"/>
  <c r="EF69" i="11"/>
  <c r="EF63" i="11"/>
  <c r="FB57" i="11"/>
  <c r="DD53" i="11"/>
  <c r="FC51" i="11"/>
  <c r="DT41" i="11"/>
  <c r="DG31" i="11"/>
  <c r="DD30" i="11"/>
  <c r="DU29" i="11"/>
  <c r="DS27" i="11"/>
  <c r="DA4" i="11"/>
  <c r="DD4" i="11"/>
  <c r="EJ148" i="11"/>
  <c r="CZ148" i="9" s="1"/>
  <c r="DQ144" i="11"/>
  <c r="DQ138" i="11"/>
  <c r="DQ129" i="11"/>
  <c r="DA124" i="11"/>
  <c r="DP117" i="11"/>
  <c r="EF116" i="11"/>
  <c r="DG113" i="11"/>
  <c r="DS112" i="11"/>
  <c r="DE112" i="11"/>
  <c r="FC107" i="11"/>
  <c r="DS106" i="11"/>
  <c r="EL105" i="11"/>
  <c r="DT105" i="11"/>
  <c r="DA103" i="11"/>
  <c r="DQ102" i="11"/>
  <c r="EZ93" i="11"/>
  <c r="FC91" i="11"/>
  <c r="DV86" i="11"/>
  <c r="EY81" i="11"/>
  <c r="DA80" i="11"/>
  <c r="DT76" i="11"/>
  <c r="FC75" i="11"/>
  <c r="DB75" i="11"/>
  <c r="EV74" i="11"/>
  <c r="DS74" i="11"/>
  <c r="EX70" i="11"/>
  <c r="DQ61" i="11"/>
  <c r="EL58" i="11"/>
  <c r="DS50" i="11"/>
  <c r="DD50" i="11"/>
  <c r="DW47" i="11"/>
  <c r="DG45" i="11"/>
  <c r="DQ43" i="11"/>
  <c r="EX40" i="11"/>
  <c r="DE40" i="11"/>
  <c r="DV27" i="11"/>
  <c r="EY113" i="11"/>
  <c r="EL74" i="11"/>
  <c r="DT65" i="11"/>
  <c r="DD54" i="11"/>
  <c r="DP53" i="11"/>
  <c r="DR50" i="11"/>
  <c r="DV47" i="11"/>
  <c r="DC41" i="11"/>
  <c r="DD134" i="11"/>
  <c r="DP133" i="11"/>
  <c r="DV124" i="11"/>
  <c r="EW116" i="11"/>
  <c r="EH114" i="11"/>
  <c r="DP110" i="11"/>
  <c r="EX101" i="11"/>
  <c r="DD87" i="11"/>
  <c r="DS84" i="11"/>
  <c r="DT83" i="11"/>
  <c r="CZ75" i="11"/>
  <c r="EW70" i="11"/>
  <c r="DW69" i="11"/>
  <c r="DB60" i="11"/>
  <c r="EX55" i="11"/>
  <c r="DE48" i="11"/>
  <c r="DA146" i="11"/>
  <c r="DP145" i="11"/>
  <c r="DE140" i="11"/>
  <c r="DQ139" i="11"/>
  <c r="DU132" i="11"/>
  <c r="DC130" i="11"/>
  <c r="EW125" i="11"/>
  <c r="EY123" i="11"/>
  <c r="DU112" i="11"/>
  <c r="FC105" i="11"/>
  <c r="DG102" i="11"/>
  <c r="EI90" i="11"/>
  <c r="DP77" i="11"/>
  <c r="FA62" i="11"/>
  <c r="DC61" i="11"/>
  <c r="DS41" i="11"/>
  <c r="CZ35" i="11"/>
  <c r="EW29" i="11"/>
  <c r="EX26" i="11"/>
  <c r="EK24" i="11"/>
  <c r="DU148" i="11"/>
  <c r="DF114" i="11"/>
  <c r="EV110" i="11"/>
  <c r="DD110" i="11"/>
  <c r="DP84" i="11"/>
  <c r="DB82" i="11"/>
  <c r="DW81" i="11"/>
  <c r="DC50" i="11"/>
  <c r="DF46" i="11"/>
  <c r="DD32" i="11"/>
  <c r="DT28" i="11"/>
  <c r="FB138" i="11"/>
  <c r="DA133" i="11"/>
  <c r="EJ130" i="11"/>
  <c r="DW132" i="10" s="1"/>
  <c r="EL125" i="11"/>
  <c r="DV122" i="11"/>
  <c r="EF104" i="11"/>
  <c r="EI101" i="11"/>
  <c r="FA98" i="11"/>
  <c r="DA98" i="11"/>
  <c r="DT97" i="11"/>
  <c r="DC96" i="11"/>
  <c r="FA92" i="11"/>
  <c r="DQ88" i="11"/>
  <c r="DW82" i="11"/>
  <c r="EM75" i="11"/>
  <c r="EY69" i="11"/>
  <c r="DG68" i="11"/>
  <c r="EX62" i="11"/>
  <c r="FB46" i="11"/>
  <c r="FC44" i="11"/>
  <c r="DG44" i="11"/>
  <c r="CZ43" i="11"/>
  <c r="DV41" i="11"/>
  <c r="DT38" i="11"/>
  <c r="EY37" i="11"/>
  <c r="DC37" i="11"/>
  <c r="EI29" i="11"/>
  <c r="DC24" i="11"/>
  <c r="EW23" i="11"/>
  <c r="EK15" i="11"/>
  <c r="DA13" i="11"/>
  <c r="DT11" i="11"/>
  <c r="EI8" i="11"/>
  <c r="EJ6" i="11"/>
  <c r="DW6" i="10" s="1"/>
  <c r="CZ4" i="11"/>
  <c r="FA20" i="11"/>
  <c r="EI13" i="11"/>
  <c r="DU5" i="11"/>
  <c r="EH14" i="11"/>
  <c r="DQ13" i="11"/>
  <c r="EY12" i="11"/>
  <c r="FB7" i="11"/>
  <c r="DA7" i="11"/>
  <c r="DD21" i="11"/>
  <c r="EL13" i="11"/>
  <c r="DD11" i="11"/>
  <c r="EH5" i="11"/>
  <c r="DG17" i="11"/>
  <c r="EG14" i="11"/>
  <c r="EX12" i="11"/>
  <c r="DA12" i="11"/>
  <c r="DE10" i="11"/>
  <c r="FC9" i="11"/>
  <c r="EV140" i="11"/>
  <c r="DG121" i="11"/>
  <c r="FA117" i="11"/>
  <c r="DV117" i="11"/>
  <c r="CZ117" i="11"/>
  <c r="EY115" i="11"/>
  <c r="DC115" i="11"/>
  <c r="DT111" i="11"/>
  <c r="FA109" i="11"/>
  <c r="DW108" i="11"/>
  <c r="DD105" i="11"/>
  <c r="DW104" i="11"/>
  <c r="CZ104" i="11"/>
  <c r="EZ99" i="11"/>
  <c r="EV98" i="11"/>
  <c r="DQ94" i="11"/>
  <c r="DA91" i="11"/>
  <c r="DE82" i="11"/>
  <c r="DS81" i="11"/>
  <c r="DU80" i="11"/>
  <c r="EJ79" i="11"/>
  <c r="CZ79" i="9" s="1"/>
  <c r="DR75" i="11"/>
  <c r="FB70" i="11"/>
  <c r="DV69" i="11"/>
  <c r="DE69" i="11"/>
  <c r="DC68" i="11"/>
  <c r="FC67" i="11"/>
  <c r="DR63" i="11"/>
  <c r="DF60" i="11"/>
  <c r="FA148" i="11"/>
  <c r="EZ147" i="11"/>
  <c r="DV147" i="11"/>
  <c r="EH146" i="11"/>
  <c r="EX145" i="11"/>
  <c r="DA145" i="11"/>
  <c r="FB134" i="11"/>
  <c r="DR95" i="11"/>
  <c r="DD84" i="11"/>
  <c r="CZ82" i="11"/>
  <c r="FA58" i="11"/>
  <c r="EH51" i="11"/>
  <c r="DT143" i="11"/>
  <c r="DF142" i="11"/>
  <c r="CZ141" i="11"/>
  <c r="DP139" i="11"/>
  <c r="FA137" i="11"/>
  <c r="DS137" i="11"/>
  <c r="EY135" i="11"/>
  <c r="DU133" i="11"/>
  <c r="DV129" i="11"/>
  <c r="DA126" i="11"/>
  <c r="FC122" i="11"/>
  <c r="DC119" i="11"/>
  <c r="DW118" i="11"/>
  <c r="DS114" i="11"/>
  <c r="DA114" i="11"/>
  <c r="EI112" i="11"/>
  <c r="DQ108" i="11"/>
  <c r="DA106" i="11"/>
  <c r="EM104" i="11"/>
  <c r="EW100" i="11"/>
  <c r="DV99" i="11"/>
  <c r="DC97" i="11"/>
  <c r="DW96" i="11"/>
  <c r="DA93" i="11"/>
  <c r="DW92" i="11"/>
  <c r="DF92" i="11"/>
  <c r="DP88" i="11"/>
  <c r="FC86" i="11"/>
  <c r="DB85" i="11"/>
  <c r="DU83" i="11"/>
  <c r="EI81" i="11"/>
  <c r="EZ79" i="11"/>
  <c r="DP78" i="11"/>
  <c r="EY77" i="11"/>
  <c r="EF77" i="11"/>
  <c r="DC77" i="11"/>
  <c r="DE72" i="11"/>
  <c r="DR71" i="11"/>
  <c r="DW70" i="11"/>
  <c r="DZ70" i="11" s="1"/>
  <c r="DR69" i="11"/>
  <c r="DG69" i="11"/>
  <c r="DS67" i="11"/>
  <c r="EJ65" i="11"/>
  <c r="CZ65" i="9" s="1"/>
  <c r="DW64" i="11"/>
  <c r="DP63" i="11"/>
  <c r="EZ62" i="11"/>
  <c r="DV62" i="11"/>
  <c r="DT61" i="11"/>
  <c r="DF59" i="11"/>
  <c r="DU55" i="11"/>
  <c r="EY49" i="11"/>
  <c r="DP147" i="11"/>
  <c r="EV145" i="11"/>
  <c r="EL63" i="11"/>
  <c r="EV61" i="11"/>
  <c r="EX60" i="11"/>
  <c r="FB59" i="11"/>
  <c r="DW56" i="11"/>
  <c r="EZ142" i="11"/>
  <c r="DE142" i="11"/>
  <c r="DA138" i="11"/>
  <c r="EI137" i="11"/>
  <c r="DQ137" i="11"/>
  <c r="DE135" i="11"/>
  <c r="EX132" i="11"/>
  <c r="EF132" i="11"/>
  <c r="DF132" i="11"/>
  <c r="DW131" i="11"/>
  <c r="DP130" i="11"/>
  <c r="EY129" i="11"/>
  <c r="EX127" i="11"/>
  <c r="DQ125" i="11"/>
  <c r="DE124" i="11"/>
  <c r="FB119" i="11"/>
  <c r="DR116" i="11"/>
  <c r="DF116" i="11"/>
  <c r="DD115" i="11"/>
  <c r="DG112" i="11"/>
  <c r="DD108" i="11"/>
  <c r="DG104" i="11"/>
  <c r="EX102" i="11"/>
  <c r="DB102" i="11"/>
  <c r="DV100" i="11"/>
  <c r="EV95" i="11"/>
  <c r="DV92" i="11"/>
  <c r="DP91" i="11"/>
  <c r="EW88" i="11"/>
  <c r="DU88" i="11"/>
  <c r="FA87" i="11"/>
  <c r="FC83" i="11"/>
  <c r="FC82" i="11"/>
  <c r="EH81" i="11"/>
  <c r="CZ81" i="11"/>
  <c r="DU79" i="11"/>
  <c r="DV77" i="11"/>
  <c r="DE77" i="11"/>
  <c r="DD75" i="11"/>
  <c r="EV72" i="11"/>
  <c r="FA70" i="11"/>
  <c r="DR68" i="11"/>
  <c r="DD59" i="11"/>
  <c r="DW58" i="11"/>
  <c r="FB51" i="11"/>
  <c r="EI145" i="11"/>
  <c r="DU121" i="11"/>
  <c r="EY120" i="11"/>
  <c r="DD119" i="11"/>
  <c r="DR115" i="11"/>
  <c r="DD109" i="11"/>
  <c r="DU103" i="11"/>
  <c r="DE101" i="11"/>
  <c r="DT100" i="11"/>
  <c r="DF98" i="11"/>
  <c r="EZ97" i="11"/>
  <c r="DS97" i="11"/>
  <c r="EK75" i="11"/>
  <c r="FA74" i="11"/>
  <c r="DU68" i="11"/>
  <c r="DD65" i="11"/>
  <c r="DF63" i="11"/>
  <c r="FC61" i="11"/>
  <c r="DB61" i="11"/>
  <c r="DR60" i="11"/>
  <c r="DE60" i="11"/>
  <c r="DU56" i="11"/>
  <c r="EF55" i="11"/>
  <c r="EH50" i="11"/>
  <c r="DC144" i="11"/>
  <c r="FA143" i="11"/>
  <c r="FC140" i="11"/>
  <c r="EM138" i="11"/>
  <c r="EV132" i="11"/>
  <c r="EM131" i="11"/>
  <c r="DD125" i="11"/>
  <c r="EI122" i="11"/>
  <c r="EX108" i="11"/>
  <c r="EZ107" i="11"/>
  <c r="DV107" i="11"/>
  <c r="DP104" i="11"/>
  <c r="DB104" i="11"/>
  <c r="DD102" i="11"/>
  <c r="EM101" i="11"/>
  <c r="DB95" i="11"/>
  <c r="EW92" i="11"/>
  <c r="DP92" i="11"/>
  <c r="FC90" i="11"/>
  <c r="DW87" i="11"/>
  <c r="EW83" i="11"/>
  <c r="DQ83" i="11"/>
  <c r="DT81" i="11"/>
  <c r="DE80" i="11"/>
  <c r="FA79" i="11"/>
  <c r="DW78" i="11"/>
  <c r="DQ77" i="11"/>
  <c r="CZ73" i="11"/>
  <c r="DT72" i="11"/>
  <c r="DG62" i="11"/>
  <c r="DQ146" i="11"/>
  <c r="DD143" i="11"/>
  <c r="EL142" i="11"/>
  <c r="DU142" i="11"/>
  <c r="DC141" i="11"/>
  <c r="DR139" i="11"/>
  <c r="DC137" i="11"/>
  <c r="DU135" i="11"/>
  <c r="CZ133" i="11"/>
  <c r="DP127" i="11"/>
  <c r="DC126" i="11"/>
  <c r="EY125" i="11"/>
  <c r="DG125" i="11"/>
  <c r="FB124" i="11"/>
  <c r="DS124" i="11"/>
  <c r="DA120" i="11"/>
  <c r="FC114" i="11"/>
  <c r="FC113" i="11"/>
  <c r="EJ113" i="11"/>
  <c r="CZ113" i="9" s="1"/>
  <c r="EK103" i="11"/>
  <c r="EV92" i="11"/>
  <c r="EM87" i="11"/>
  <c r="DS83" i="11"/>
  <c r="EX69" i="11"/>
  <c r="DG56" i="11"/>
  <c r="DD55" i="11"/>
  <c r="CZ54" i="11"/>
  <c r="DQ51" i="11"/>
  <c r="EE50" i="10"/>
  <c r="EI49" i="11"/>
  <c r="DU49" i="11"/>
  <c r="DV43" i="11"/>
  <c r="DU42" i="11"/>
  <c r="EJ37" i="11"/>
  <c r="CZ37" i="9" s="1"/>
  <c r="DA37" i="11"/>
  <c r="DQ36" i="11"/>
  <c r="DT35" i="11"/>
  <c r="DW33" i="11"/>
  <c r="EV27" i="11"/>
  <c r="EI26" i="11"/>
  <c r="DP26" i="11"/>
  <c r="DG25" i="11"/>
  <c r="CZ24" i="11"/>
  <c r="EX20" i="11"/>
  <c r="EK19" i="11"/>
  <c r="FA16" i="11"/>
  <c r="DW16" i="11"/>
  <c r="CZ16" i="11"/>
  <c r="DP13" i="11"/>
  <c r="DR5" i="11"/>
  <c r="FC4" i="11"/>
  <c r="EK40" i="11"/>
  <c r="DD35" i="11"/>
  <c r="DQ32" i="11"/>
  <c r="CZ30" i="11"/>
  <c r="EJ28" i="11"/>
  <c r="DW29" i="10" s="1"/>
  <c r="EF27" i="11"/>
  <c r="EI19" i="11"/>
  <c r="DC13" i="11"/>
  <c r="EJ12" i="11"/>
  <c r="CZ12" i="9" s="1"/>
  <c r="DS11" i="11"/>
  <c r="DF50" i="11"/>
  <c r="EX49" i="11"/>
  <c r="DC49" i="11"/>
  <c r="FA45" i="11"/>
  <c r="DS44" i="11"/>
  <c r="EF42" i="11"/>
  <c r="DP41" i="11"/>
  <c r="DG40" i="11"/>
  <c r="EH37" i="11"/>
  <c r="DF37" i="11"/>
  <c r="EY35" i="11"/>
  <c r="EF35" i="11"/>
  <c r="DB31" i="11"/>
  <c r="DQ29" i="11"/>
  <c r="DP24" i="11"/>
  <c r="EZ22" i="11"/>
  <c r="DC22" i="11"/>
  <c r="EZ17" i="11"/>
  <c r="EI16" i="11"/>
  <c r="EV13" i="11"/>
  <c r="EI11" i="11"/>
  <c r="DC10" i="11"/>
  <c r="EK6" i="11"/>
  <c r="DC36" i="11"/>
  <c r="DD34" i="11"/>
  <c r="EX19" i="11"/>
  <c r="DE49" i="11"/>
  <c r="DC27" i="11"/>
  <c r="EK22" i="11"/>
  <c r="CZ14" i="11"/>
  <c r="DW13" i="11"/>
  <c r="DD13" i="11"/>
  <c r="DT50" i="11"/>
  <c r="DD49" i="11"/>
  <c r="DC47" i="11"/>
  <c r="FA41" i="11"/>
  <c r="FD41" i="11" s="1"/>
  <c r="DW40" i="11"/>
  <c r="DD40" i="11"/>
  <c r="FB38" i="11"/>
  <c r="DP31" i="11"/>
  <c r="DB27" i="11"/>
  <c r="CZ26" i="11"/>
  <c r="EY24" i="11"/>
  <c r="DB24" i="11"/>
  <c r="DR22" i="11"/>
  <c r="DU21" i="11"/>
  <c r="FC20" i="11"/>
  <c r="EV19" i="11"/>
  <c r="DQ14" i="11"/>
  <c r="DT12" i="11"/>
  <c r="EY11" i="11"/>
  <c r="FA10" i="11"/>
  <c r="DW10" i="11"/>
  <c r="EL9" i="11"/>
  <c r="DV9" i="11"/>
  <c r="DT8" i="11"/>
  <c r="FC6" i="11"/>
  <c r="CZ6" i="11"/>
  <c r="EY5" i="11"/>
  <c r="DT45" i="11"/>
  <c r="FC8" i="11"/>
  <c r="EM148" i="11"/>
  <c r="EI147" i="11"/>
  <c r="DT144" i="11"/>
  <c r="DE143" i="11"/>
  <c r="EY142" i="11"/>
  <c r="EX141" i="11"/>
  <c r="DB139" i="11"/>
  <c r="FC138" i="11"/>
  <c r="DC138" i="11"/>
  <c r="EX137" i="11"/>
  <c r="DG137" i="11"/>
  <c r="DB136" i="11"/>
  <c r="EY133" i="11"/>
  <c r="DV130" i="11"/>
  <c r="DB128" i="11"/>
  <c r="DR125" i="11"/>
  <c r="DB123" i="11"/>
  <c r="DF122" i="11"/>
  <c r="DW121" i="11"/>
  <c r="CZ121" i="11"/>
  <c r="DU120" i="11"/>
  <c r="DU119" i="11"/>
  <c r="FC117" i="11"/>
  <c r="EF117" i="11"/>
  <c r="DU115" i="11"/>
  <c r="DV114" i="11"/>
  <c r="DW113" i="11"/>
  <c r="DE113" i="11"/>
  <c r="DP109" i="11"/>
  <c r="DV108" i="11"/>
  <c r="DQ107" i="11"/>
  <c r="FC106" i="11"/>
  <c r="DC106" i="11"/>
  <c r="DS105" i="11"/>
  <c r="CZ105" i="11"/>
  <c r="DF103" i="11"/>
  <c r="FB102" i="11"/>
  <c r="DR102" i="11"/>
  <c r="DC101" i="11"/>
  <c r="EM99" i="11"/>
  <c r="EX97" i="11"/>
  <c r="DU96" i="11"/>
  <c r="EZ95" i="11"/>
  <c r="EV93" i="11"/>
  <c r="DB91" i="11"/>
  <c r="DQ90" i="11"/>
  <c r="EH89" i="11"/>
  <c r="DV87" i="11"/>
  <c r="DV85" i="11"/>
  <c r="DC84" i="11"/>
  <c r="CZ83" i="11"/>
  <c r="EM82" i="11"/>
  <c r="EI80" i="11"/>
  <c r="DD79" i="11"/>
  <c r="DG77" i="11"/>
  <c r="FB76" i="11"/>
  <c r="EM73" i="11"/>
  <c r="EL73" i="11"/>
  <c r="DB146" i="11"/>
  <c r="DE123" i="11"/>
  <c r="EM122" i="11"/>
  <c r="EG115" i="11"/>
  <c r="EY114" i="11"/>
  <c r="CZ114" i="11"/>
  <c r="FB109" i="11"/>
  <c r="EF109" i="11"/>
  <c r="EL107" i="11"/>
  <c r="EY102" i="11"/>
  <c r="DG88" i="11"/>
  <c r="EI86" i="11"/>
  <c r="DD83" i="11"/>
  <c r="FC77" i="11"/>
  <c r="CZ70" i="11"/>
  <c r="DD70" i="11"/>
  <c r="FC148" i="11"/>
  <c r="FB147" i="11"/>
  <c r="DA147" i="11"/>
  <c r="EF146" i="11"/>
  <c r="FC145" i="11"/>
  <c r="EX143" i="11"/>
  <c r="FB142" i="11"/>
  <c r="FC141" i="11"/>
  <c r="EW140" i="11"/>
  <c r="DE139" i="11"/>
  <c r="DU138" i="11"/>
  <c r="DF138" i="11"/>
  <c r="DW136" i="11"/>
  <c r="EW133" i="11"/>
  <c r="EX131" i="11"/>
  <c r="DW129" i="11"/>
  <c r="DE129" i="11"/>
  <c r="DD128" i="11"/>
  <c r="DR127" i="11"/>
  <c r="DT126" i="11"/>
  <c r="DE118" i="11"/>
  <c r="EW115" i="11"/>
  <c r="FC110" i="11"/>
  <c r="EY108" i="11"/>
  <c r="EG108" i="11"/>
  <c r="DD104" i="11"/>
  <c r="FF102" i="11"/>
  <c r="DR101" i="11"/>
  <c r="DU99" i="11"/>
  <c r="EY90" i="11"/>
  <c r="DB148" i="11"/>
  <c r="DU147" i="11"/>
  <c r="EW146" i="11"/>
  <c r="DW146" i="11"/>
  <c r="DD140" i="11"/>
  <c r="FA131" i="11"/>
  <c r="FA130" i="11"/>
  <c r="DT130" i="11"/>
  <c r="DG130" i="11"/>
  <c r="DU129" i="11"/>
  <c r="CZ129" i="11"/>
  <c r="DQ128" i="11"/>
  <c r="DT127" i="11"/>
  <c r="DB125" i="11"/>
  <c r="EY122" i="11"/>
  <c r="FC120" i="11"/>
  <c r="DD118" i="11"/>
  <c r="DQ117" i="11"/>
  <c r="DG115" i="11"/>
  <c r="FB114" i="11"/>
  <c r="EH113" i="11"/>
  <c r="DC113" i="11"/>
  <c r="FC111" i="11"/>
  <c r="DG111" i="11"/>
  <c r="DS110" i="11"/>
  <c r="EF108" i="11"/>
  <c r="DB107" i="11"/>
  <c r="EY104" i="11"/>
  <c r="DR104" i="11"/>
  <c r="DS103" i="11"/>
  <c r="EW102" i="11"/>
  <c r="DD99" i="11"/>
  <c r="DW98" i="11"/>
  <c r="EY96" i="11"/>
  <c r="DA95" i="11"/>
  <c r="EM94" i="11"/>
  <c r="DD92" i="11"/>
  <c r="DW89" i="11"/>
  <c r="CZ89" i="11"/>
  <c r="DE88" i="11"/>
  <c r="DC81" i="11"/>
  <c r="DW141" i="11"/>
  <c r="DV140" i="11"/>
  <c r="EL139" i="11"/>
  <c r="DU139" i="11"/>
  <c r="EZ138" i="11"/>
  <c r="EL137" i="11"/>
  <c r="EZ136" i="11"/>
  <c r="DT136" i="11"/>
  <c r="DQ133" i="11"/>
  <c r="DR132" i="11"/>
  <c r="DE131" i="11"/>
  <c r="FB129" i="11"/>
  <c r="DW124" i="11"/>
  <c r="DC124" i="11"/>
  <c r="FA116" i="11"/>
  <c r="EL115" i="11"/>
  <c r="DW114" i="11"/>
  <c r="DC114" i="11"/>
  <c r="FC112" i="11"/>
  <c r="EG109" i="11"/>
  <c r="DA109" i="11"/>
  <c r="EV108" i="11"/>
  <c r="DS107" i="11"/>
  <c r="DD107" i="11"/>
  <c r="EJ105" i="11"/>
  <c r="CZ105" i="9" s="1"/>
  <c r="EW104" i="11"/>
  <c r="EW103" i="11"/>
  <c r="DC99" i="11"/>
  <c r="DE96" i="11"/>
  <c r="DW95" i="11"/>
  <c r="EI94" i="11"/>
  <c r="DR92" i="11"/>
  <c r="DB92" i="11"/>
  <c r="DE91" i="11"/>
  <c r="DF86" i="11"/>
  <c r="EY85" i="11"/>
  <c r="CZ85" i="11"/>
  <c r="FB83" i="11"/>
  <c r="DG83" i="11"/>
  <c r="EX82" i="11"/>
  <c r="DA82" i="11"/>
  <c r="EV81" i="11"/>
  <c r="EW77" i="11"/>
  <c r="EH148" i="11"/>
  <c r="DR148" i="11"/>
  <c r="DD148" i="11"/>
  <c r="EJ147" i="11"/>
  <c r="DC147" i="10" s="1"/>
  <c r="DV146" i="11"/>
  <c r="EV138" i="11"/>
  <c r="EY137" i="11"/>
  <c r="DS135" i="11"/>
  <c r="EL131" i="11"/>
  <c r="DD131" i="11"/>
  <c r="FA129" i="11"/>
  <c r="DD129" i="11"/>
  <c r="DW125" i="11"/>
  <c r="EW124" i="11"/>
  <c r="DP124" i="11"/>
  <c r="FC123" i="11"/>
  <c r="DC123" i="11"/>
  <c r="DB121" i="11"/>
  <c r="EM102" i="11"/>
  <c r="DS102" i="11"/>
  <c r="DF102" i="11"/>
  <c r="FC101" i="11"/>
  <c r="EK101" i="11"/>
  <c r="EZ91" i="11"/>
  <c r="DR90" i="11"/>
  <c r="DU89" i="11"/>
  <c r="CZ84" i="11"/>
  <c r="DW80" i="11"/>
  <c r="DD111" i="11"/>
  <c r="EW109" i="11"/>
  <c r="DU109" i="11"/>
  <c r="EH108" i="11"/>
  <c r="DR107" i="11"/>
  <c r="EL106" i="11"/>
  <c r="EY103" i="11"/>
  <c r="EH102" i="11"/>
  <c r="CZ92" i="11"/>
  <c r="EV91" i="11"/>
  <c r="DQ86" i="11"/>
  <c r="DB79" i="11"/>
  <c r="EH77" i="11"/>
  <c r="DB77" i="11"/>
  <c r="EX61" i="11"/>
  <c r="DW59" i="11"/>
  <c r="DE59" i="11"/>
  <c r="EK53" i="11"/>
  <c r="DQ53" i="11"/>
  <c r="DV50" i="11"/>
  <c r="DG49" i="11"/>
  <c r="EX48" i="11"/>
  <c r="DS43" i="11"/>
  <c r="EG33" i="11"/>
  <c r="EH32" i="11"/>
  <c r="DD28" i="11"/>
  <c r="FC27" i="11"/>
  <c r="EJ20" i="11"/>
  <c r="CZ20" i="9" s="1"/>
  <c r="EM16" i="11"/>
  <c r="FC15" i="11"/>
  <c r="DT15" i="11"/>
  <c r="EF14" i="11"/>
  <c r="EX13" i="11"/>
  <c r="DR12" i="11"/>
  <c r="DW11" i="11"/>
  <c r="DS10" i="11"/>
  <c r="EZ9" i="11"/>
  <c r="EM8" i="11"/>
  <c r="FA7" i="11"/>
  <c r="CZ7" i="11"/>
  <c r="DA6" i="11"/>
  <c r="DR4" i="11"/>
  <c r="DE73" i="11"/>
  <c r="DD72" i="11"/>
  <c r="EY68" i="11"/>
  <c r="DP68" i="11"/>
  <c r="DE68" i="11"/>
  <c r="FC64" i="11"/>
  <c r="EM62" i="11"/>
  <c r="DD61" i="11"/>
  <c r="CZ60" i="11"/>
  <c r="FB58" i="11"/>
  <c r="DT57" i="11"/>
  <c r="DT56" i="11"/>
  <c r="DV55" i="11"/>
  <c r="DP54" i="11"/>
  <c r="DU52" i="11"/>
  <c r="EL50" i="11"/>
  <c r="EM49" i="11"/>
  <c r="DW49" i="11"/>
  <c r="DC48" i="11"/>
  <c r="DD46" i="11"/>
  <c r="DE44" i="11"/>
  <c r="DR43" i="11"/>
  <c r="FB41" i="11"/>
  <c r="DG41" i="11"/>
  <c r="FC40" i="11"/>
  <c r="DE39" i="11"/>
  <c r="EL37" i="11"/>
  <c r="DE37" i="11"/>
  <c r="EZ35" i="11"/>
  <c r="DR34" i="11"/>
  <c r="DV32" i="11"/>
  <c r="FA29" i="11"/>
  <c r="EL29" i="11"/>
  <c r="DF29" i="11"/>
  <c r="DD27" i="11"/>
  <c r="FA24" i="11"/>
  <c r="FB22" i="11"/>
  <c r="CZ22" i="11"/>
  <c r="DV21" i="11"/>
  <c r="EG20" i="11"/>
  <c r="DA15" i="11"/>
  <c r="DD14" i="11"/>
  <c r="FB12" i="11"/>
  <c r="EL12" i="11"/>
  <c r="DS12" i="11"/>
  <c r="DW6" i="11"/>
  <c r="DF65" i="11"/>
  <c r="FA64" i="11"/>
  <c r="DV46" i="11"/>
  <c r="EJ38" i="11"/>
  <c r="CZ38" i="9" s="1"/>
  <c r="EL28" i="11"/>
  <c r="EF20" i="11"/>
  <c r="DU19" i="11"/>
  <c r="DA19" i="11"/>
  <c r="EV18" i="11"/>
  <c r="DR13" i="11"/>
  <c r="DQ7" i="11"/>
  <c r="EI37" i="11"/>
  <c r="DF31" i="11"/>
  <c r="EG29" i="11"/>
  <c r="DG27" i="11"/>
  <c r="DP7" i="11"/>
  <c r="EH6" i="11"/>
  <c r="DR6" i="11"/>
  <c r="EW5" i="11"/>
  <c r="EJ5" i="11"/>
  <c r="DC5" i="10" s="1"/>
  <c r="DV4" i="11"/>
  <c r="FA76" i="11"/>
  <c r="DW74" i="11"/>
  <c r="DD73" i="11"/>
  <c r="DB69" i="11"/>
  <c r="DQ68" i="11"/>
  <c r="DF68" i="11"/>
  <c r="FC66" i="11"/>
  <c r="DQ62" i="11"/>
  <c r="EY60" i="11"/>
  <c r="DA60" i="11"/>
  <c r="DV59" i="11"/>
  <c r="FA56" i="11"/>
  <c r="FB54" i="11"/>
  <c r="DP51" i="11"/>
  <c r="DB49" i="11"/>
  <c r="DD48" i="11"/>
  <c r="EI47" i="11"/>
  <c r="DD43" i="11"/>
  <c r="EL42" i="11"/>
  <c r="EH41" i="11"/>
  <c r="DF41" i="11"/>
  <c r="DT31" i="11"/>
  <c r="DG30" i="11"/>
  <c r="DF28" i="11"/>
  <c r="EX27" i="11"/>
  <c r="DS25" i="11"/>
  <c r="DA24" i="11"/>
  <c r="DG22" i="11"/>
  <c r="CZ19" i="11"/>
  <c r="EW14" i="11"/>
  <c r="DA14" i="11"/>
  <c r="FA13" i="11"/>
  <c r="DB13" i="11"/>
  <c r="DT9" i="11"/>
  <c r="EL7" i="11"/>
  <c r="EV6" i="11"/>
  <c r="DQ6" i="11"/>
  <c r="DQ74" i="11"/>
  <c r="EW73" i="11"/>
  <c r="DA73" i="11"/>
  <c r="EZ63" i="11"/>
  <c r="EJ63" i="11"/>
  <c r="DW64" i="10" s="1"/>
  <c r="DT63" i="11"/>
  <c r="FB61" i="11"/>
  <c r="DU61" i="11"/>
  <c r="DT55" i="11"/>
  <c r="DB52" i="11"/>
  <c r="DC51" i="11"/>
  <c r="FC45" i="11"/>
  <c r="EV44" i="11"/>
  <c r="DG42" i="11"/>
  <c r="EX41" i="11"/>
  <c r="DC38" i="11"/>
  <c r="DR37" i="11"/>
  <c r="DS36" i="11"/>
  <c r="FC34" i="11"/>
  <c r="EF32" i="11"/>
  <c r="DC31" i="11"/>
  <c r="DB30" i="11"/>
  <c r="DQ28" i="11"/>
  <c r="EK23" i="11"/>
  <c r="EL22" i="11"/>
  <c r="FC17" i="11"/>
  <c r="EF15" i="11"/>
  <c r="FC11" i="11"/>
  <c r="EG5" i="11"/>
  <c r="DB5" i="11"/>
  <c r="DU4" i="11"/>
  <c r="DU76" i="11"/>
  <c r="FA71" i="11"/>
  <c r="EY67" i="11"/>
  <c r="EV63" i="11"/>
  <c r="EG63" i="11"/>
  <c r="DD62" i="11"/>
  <c r="FA61" i="11"/>
  <c r="DP61" i="11"/>
  <c r="DG61" i="11"/>
  <c r="DS60" i="11"/>
  <c r="EY59" i="11"/>
  <c r="DT59" i="11"/>
  <c r="EM56" i="11"/>
  <c r="DE56" i="11"/>
  <c r="EJ55" i="11"/>
  <c r="DW56" i="10" s="1"/>
  <c r="DQ55" i="11"/>
  <c r="FA54" i="11"/>
  <c r="FE54" i="11" s="1"/>
  <c r="EW53" i="11"/>
  <c r="FA52" i="11"/>
  <c r="DP45" i="11"/>
  <c r="CZ45" i="11"/>
  <c r="DW43" i="11"/>
  <c r="EG42" i="11"/>
  <c r="EZ18" i="11"/>
  <c r="DE6" i="11"/>
  <c r="EF5" i="11"/>
  <c r="DA5" i="11"/>
  <c r="EJ4" i="11"/>
  <c r="DC4" i="10" s="1"/>
  <c r="DT4" i="11"/>
  <c r="DD74" i="11"/>
  <c r="FB67" i="11"/>
  <c r="EY61" i="11"/>
  <c r="EL61" i="11"/>
  <c r="DG59" i="11"/>
  <c r="DD57" i="11"/>
  <c r="DD56" i="11"/>
  <c r="DP55" i="11"/>
  <c r="DF55" i="11"/>
  <c r="DS53" i="11"/>
  <c r="EW51" i="11"/>
  <c r="DF51" i="11"/>
  <c r="DQ50" i="11"/>
  <c r="DA50" i="11"/>
  <c r="FC47" i="11"/>
  <c r="DS45" i="11"/>
  <c r="DC45" i="11"/>
  <c r="EV43" i="11"/>
  <c r="DW42" i="11"/>
  <c r="EI40" i="11"/>
  <c r="DB38" i="11"/>
  <c r="DT36" i="11"/>
  <c r="DS35" i="11"/>
  <c r="DW34" i="11"/>
  <c r="EL33" i="11"/>
  <c r="EK32" i="11"/>
  <c r="DE31" i="11"/>
  <c r="EV29" i="11"/>
  <c r="DC29" i="11"/>
  <c r="EW28" i="11"/>
  <c r="DP28" i="11"/>
  <c r="EI27" i="11"/>
  <c r="DF27" i="11"/>
  <c r="DJ27" i="11" s="1"/>
  <c r="DV26" i="11"/>
  <c r="DA26" i="11"/>
  <c r="DQ25" i="11"/>
  <c r="DF24" i="11"/>
  <c r="EZ23" i="11"/>
  <c r="EH22" i="11"/>
  <c r="DW21" i="11"/>
  <c r="DU15" i="11"/>
  <c r="EY13" i="11"/>
  <c r="DV12" i="11"/>
  <c r="FB11" i="11"/>
  <c r="EV8" i="11"/>
  <c r="FB6" i="11"/>
  <c r="DS4" i="11"/>
  <c r="EB109" i="10"/>
  <c r="DV109" i="10"/>
  <c r="EB31" i="10"/>
  <c r="DV31" i="10"/>
  <c r="EF30" i="11"/>
  <c r="EJ30" i="11"/>
  <c r="EF139" i="11"/>
  <c r="EB141" i="10"/>
  <c r="DV141" i="10"/>
  <c r="EG72" i="11"/>
  <c r="EC73" i="10"/>
  <c r="ED47" i="10"/>
  <c r="EL46" i="11"/>
  <c r="EY148" i="11"/>
  <c r="DW148" i="11"/>
  <c r="EX147" i="11"/>
  <c r="EM147" i="11"/>
  <c r="DC147" i="11"/>
  <c r="EY146" i="11"/>
  <c r="DS146" i="11"/>
  <c r="CZ146" i="11"/>
  <c r="EG145" i="11"/>
  <c r="DW145" i="11"/>
  <c r="EI144" i="11"/>
  <c r="EE146" i="10"/>
  <c r="DA144" i="11"/>
  <c r="DU143" i="11"/>
  <c r="DP142" i="11"/>
  <c r="DC142" i="11"/>
  <c r="EY141" i="11"/>
  <c r="EL141" i="11"/>
  <c r="ED143" i="10"/>
  <c r="DV141" i="11"/>
  <c r="EJ140" i="11"/>
  <c r="EB142" i="10"/>
  <c r="DV142" i="10"/>
  <c r="DT140" i="11"/>
  <c r="DV139" i="11"/>
  <c r="DF139" i="11"/>
  <c r="EW138" i="11"/>
  <c r="DV138" i="11"/>
  <c r="DU137" i="11"/>
  <c r="EB136" i="10"/>
  <c r="DV136" i="10"/>
  <c r="DE132" i="11"/>
  <c r="FC131" i="11"/>
  <c r="EJ131" i="11"/>
  <c r="EB133" i="10"/>
  <c r="DV133" i="10"/>
  <c r="DU131" i="11"/>
  <c r="EV130" i="11"/>
  <c r="DU130" i="11"/>
  <c r="EI128" i="11"/>
  <c r="EE130" i="10"/>
  <c r="DE128" i="11"/>
  <c r="EY127" i="11"/>
  <c r="DB127" i="11"/>
  <c r="EH126" i="11"/>
  <c r="ED128" i="10"/>
  <c r="DD126" i="11"/>
  <c r="FA124" i="11"/>
  <c r="EZ124" i="11"/>
  <c r="DA124" i="9"/>
  <c r="EL124" i="11"/>
  <c r="ED126" i="10"/>
  <c r="FA123" i="11"/>
  <c r="EK123" i="11"/>
  <c r="EC125" i="10"/>
  <c r="DT123" i="11"/>
  <c r="DG123" i="11"/>
  <c r="DQ122" i="11"/>
  <c r="FC121" i="11"/>
  <c r="EM121" i="11"/>
  <c r="EE123" i="10"/>
  <c r="FA119" i="11"/>
  <c r="DS119" i="11"/>
  <c r="DB119" i="11"/>
  <c r="EZ118" i="11"/>
  <c r="DA118" i="9"/>
  <c r="EJ118" i="11"/>
  <c r="EB120" i="10"/>
  <c r="EK120" i="10" s="1"/>
  <c r="DV120" i="10"/>
  <c r="EZ117" i="11"/>
  <c r="EJ117" i="11"/>
  <c r="DD117" i="11"/>
  <c r="FB116" i="11"/>
  <c r="DQ116" i="11"/>
  <c r="DE116" i="11"/>
  <c r="DD116" i="11"/>
  <c r="EI115" i="11"/>
  <c r="EJ115" i="11"/>
  <c r="EB117" i="10"/>
  <c r="DV117" i="10"/>
  <c r="DW115" i="11"/>
  <c r="DB115" i="11"/>
  <c r="EK114" i="11"/>
  <c r="EC116" i="10"/>
  <c r="DU114" i="11"/>
  <c r="EX113" i="11"/>
  <c r="EI113" i="11"/>
  <c r="DS113" i="11"/>
  <c r="DB113" i="11"/>
  <c r="EY112" i="11"/>
  <c r="DW112" i="11"/>
  <c r="EF110" i="11"/>
  <c r="EV109" i="11"/>
  <c r="DT109" i="11"/>
  <c r="DE109" i="11"/>
  <c r="DU108" i="11"/>
  <c r="DT108" i="11"/>
  <c r="DE108" i="11"/>
  <c r="EV107" i="11"/>
  <c r="DA107" i="9"/>
  <c r="DP107" i="11"/>
  <c r="CZ107" i="11"/>
  <c r="EZ106" i="11"/>
  <c r="DA106" i="9"/>
  <c r="EJ106" i="11"/>
  <c r="EB108" i="10"/>
  <c r="DV108" i="10"/>
  <c r="DG106" i="11"/>
  <c r="DD106" i="11"/>
  <c r="EB107" i="10"/>
  <c r="DV107" i="10"/>
  <c r="FB104" i="11"/>
  <c r="DC104" i="11"/>
  <c r="EV103" i="11"/>
  <c r="EI103" i="11"/>
  <c r="DD103" i="11"/>
  <c r="EI102" i="11"/>
  <c r="EF104" i="10"/>
  <c r="DB101" i="11"/>
  <c r="FA100" i="11"/>
  <c r="EK100" i="11"/>
  <c r="EC101" i="10"/>
  <c r="DU100" i="11"/>
  <c r="FA99" i="11"/>
  <c r="FE99" i="11" s="1"/>
  <c r="EI99" i="11"/>
  <c r="EF100" i="10"/>
  <c r="FA96" i="11"/>
  <c r="DD95" i="11"/>
  <c r="DU94" i="11"/>
  <c r="DE94" i="11"/>
  <c r="DF94" i="11"/>
  <c r="DF93" i="11"/>
  <c r="DB93" i="11"/>
  <c r="DG93" i="11"/>
  <c r="DS90" i="11"/>
  <c r="FA89" i="11"/>
  <c r="FB89" i="11"/>
  <c r="EV88" i="11"/>
  <c r="DA88" i="9"/>
  <c r="EX63" i="11"/>
  <c r="EW63" i="11"/>
  <c r="FB63" i="11"/>
  <c r="DA52" i="9"/>
  <c r="EV52" i="11"/>
  <c r="EZ52" i="11"/>
  <c r="ED39" i="10"/>
  <c r="EL38" i="11"/>
  <c r="EB34" i="10"/>
  <c r="DV34" i="10"/>
  <c r="EJ33" i="11"/>
  <c r="DC32" i="11"/>
  <c r="DG32" i="11"/>
  <c r="DP27" i="11"/>
  <c r="DQ27" i="11"/>
  <c r="EE26" i="10"/>
  <c r="EM25" i="11"/>
  <c r="EI25" i="11"/>
  <c r="DA17" i="11"/>
  <c r="DE17" i="11"/>
  <c r="DD17" i="11"/>
  <c r="EG106" i="11"/>
  <c r="EC108" i="10"/>
  <c r="FA60" i="11"/>
  <c r="EW60" i="11"/>
  <c r="EY147" i="11"/>
  <c r="DR147" i="11"/>
  <c r="DB147" i="11"/>
  <c r="DR145" i="11"/>
  <c r="DG145" i="11"/>
  <c r="EY144" i="11"/>
  <c r="EZ143" i="11"/>
  <c r="DA143" i="9"/>
  <c r="EV142" i="11"/>
  <c r="EI142" i="11"/>
  <c r="EE144" i="10"/>
  <c r="EF141" i="11"/>
  <c r="EC143" i="10"/>
  <c r="DP141" i="11"/>
  <c r="EZ140" i="11"/>
  <c r="DA140" i="9"/>
  <c r="FC139" i="11"/>
  <c r="DT139" i="11"/>
  <c r="FA138" i="11"/>
  <c r="DW138" i="11"/>
  <c r="FB136" i="11"/>
  <c r="EZ134" i="11"/>
  <c r="EG133" i="11"/>
  <c r="ED135" i="10"/>
  <c r="EW132" i="11"/>
  <c r="EH132" i="11"/>
  <c r="EE134" i="10"/>
  <c r="CZ132" i="11"/>
  <c r="FB131" i="11"/>
  <c r="EY130" i="11"/>
  <c r="EH130" i="11"/>
  <c r="DF130" i="11"/>
  <c r="FC129" i="11"/>
  <c r="EM129" i="11"/>
  <c r="EE131" i="10"/>
  <c r="EW128" i="11"/>
  <c r="EH128" i="11"/>
  <c r="ED130" i="10"/>
  <c r="DG128" i="11"/>
  <c r="EZ126" i="11"/>
  <c r="DA126" i="9"/>
  <c r="FA125" i="11"/>
  <c r="EX124" i="11"/>
  <c r="FB123" i="11"/>
  <c r="EV123" i="11"/>
  <c r="DA123" i="9"/>
  <c r="EB125" i="10"/>
  <c r="DV125" i="10"/>
  <c r="EX121" i="11"/>
  <c r="EH121" i="11"/>
  <c r="ED123" i="10"/>
  <c r="DA121" i="11"/>
  <c r="EV120" i="11"/>
  <c r="DA120" i="9"/>
  <c r="EF120" i="11"/>
  <c r="EB122" i="10"/>
  <c r="EK122" i="10" s="1"/>
  <c r="DV122" i="10"/>
  <c r="EX119" i="11"/>
  <c r="EM119" i="11"/>
  <c r="EE121" i="10"/>
  <c r="DE119" i="11"/>
  <c r="EM118" i="11"/>
  <c r="DS118" i="11"/>
  <c r="DC118" i="11"/>
  <c r="EW117" i="11"/>
  <c r="DA117" i="11"/>
  <c r="DP116" i="11"/>
  <c r="DB116" i="11"/>
  <c r="FC115" i="11"/>
  <c r="EH115" i="11"/>
  <c r="DA115" i="11"/>
  <c r="DV116" i="10"/>
  <c r="EB116" i="10"/>
  <c r="EM112" i="11"/>
  <c r="EE114" i="10"/>
  <c r="EB113" i="10"/>
  <c r="DV113" i="10"/>
  <c r="EI110" i="11"/>
  <c r="EF112" i="10"/>
  <c r="DQ109" i="11"/>
  <c r="DF109" i="11"/>
  <c r="FB108" i="11"/>
  <c r="DR108" i="11"/>
  <c r="DF108" i="11"/>
  <c r="EM107" i="11"/>
  <c r="DU107" i="11"/>
  <c r="DF107" i="11"/>
  <c r="DW106" i="11"/>
  <c r="DF106" i="11"/>
  <c r="EK105" i="11"/>
  <c r="DA105" i="11"/>
  <c r="EZ104" i="11"/>
  <c r="EK104" i="11"/>
  <c r="EN104" i="11" s="1"/>
  <c r="EB106" i="10"/>
  <c r="DV106" i="10"/>
  <c r="EG103" i="11"/>
  <c r="DE103" i="11"/>
  <c r="EZ101" i="11"/>
  <c r="DA101" i="9"/>
  <c r="EB102" i="10"/>
  <c r="DV102" i="10"/>
  <c r="EF100" i="11"/>
  <c r="EB101" i="10"/>
  <c r="DV101" i="10"/>
  <c r="EW98" i="11"/>
  <c r="EJ98" i="11"/>
  <c r="EN98" i="11" s="1"/>
  <c r="DV99" i="10"/>
  <c r="EB99" i="10"/>
  <c r="DD97" i="11"/>
  <c r="DA96" i="9"/>
  <c r="EV96" i="11"/>
  <c r="EZ96" i="11"/>
  <c r="EM95" i="11"/>
  <c r="EF96" i="10"/>
  <c r="DT95" i="11"/>
  <c r="CZ94" i="11"/>
  <c r="DA94" i="11"/>
  <c r="EK91" i="11"/>
  <c r="EC92" i="10"/>
  <c r="DW90" i="11"/>
  <c r="DF90" i="11"/>
  <c r="DE90" i="11"/>
  <c r="EW84" i="11"/>
  <c r="FA84" i="11"/>
  <c r="DF84" i="11"/>
  <c r="DA84" i="11"/>
  <c r="DB84" i="11"/>
  <c r="DC82" i="11"/>
  <c r="DG82" i="11"/>
  <c r="EV78" i="11"/>
  <c r="DA78" i="9"/>
  <c r="EZ78" i="11"/>
  <c r="DC73" i="11"/>
  <c r="DF73" i="11"/>
  <c r="DG73" i="11"/>
  <c r="DE71" i="11"/>
  <c r="CZ71" i="11"/>
  <c r="DA71" i="11"/>
  <c r="DD71" i="11"/>
  <c r="DW68" i="11"/>
  <c r="DS68" i="11"/>
  <c r="DW61" i="11"/>
  <c r="DS61" i="11"/>
  <c r="DV61" i="11"/>
  <c r="DR61" i="11"/>
  <c r="DA51" i="11"/>
  <c r="DE51" i="11"/>
  <c r="DA42" i="11"/>
  <c r="DB42" i="11"/>
  <c r="DF42" i="11"/>
  <c r="EX37" i="11"/>
  <c r="FA37" i="11"/>
  <c r="FB37" i="11"/>
  <c r="DE33" i="11"/>
  <c r="CZ33" i="11"/>
  <c r="DA33" i="11"/>
  <c r="DD33" i="11"/>
  <c r="EV30" i="11"/>
  <c r="EZ30" i="11"/>
  <c r="FA30" i="11"/>
  <c r="DB28" i="11"/>
  <c r="DG28" i="11"/>
  <c r="EH25" i="11"/>
  <c r="DV140" i="10"/>
  <c r="EB140" i="10"/>
  <c r="EK131" i="11"/>
  <c r="EC133" i="10"/>
  <c r="EB132" i="10"/>
  <c r="DV132" i="10"/>
  <c r="CZ29" i="11"/>
  <c r="DA29" i="11"/>
  <c r="DE29" i="11"/>
  <c r="EI146" i="11"/>
  <c r="EE148" i="10"/>
  <c r="EM145" i="11"/>
  <c r="EE147" i="10"/>
  <c r="EG144" i="11"/>
  <c r="EC146" i="10"/>
  <c r="EB143" i="10"/>
  <c r="DV143" i="10"/>
  <c r="FB140" i="11"/>
  <c r="EK140" i="11"/>
  <c r="CZ140" i="11"/>
  <c r="EZ139" i="11"/>
  <c r="EB138" i="10"/>
  <c r="DV138" i="10"/>
  <c r="EG132" i="11"/>
  <c r="ED134" i="10"/>
  <c r="EF130" i="11"/>
  <c r="EL129" i="11"/>
  <c r="ED131" i="10"/>
  <c r="EK128" i="11"/>
  <c r="EO128" i="11" s="1"/>
  <c r="EC130" i="10"/>
  <c r="DF128" i="11"/>
  <c r="EM126" i="11"/>
  <c r="EJ126" i="11"/>
  <c r="EB128" i="10"/>
  <c r="EK128" i="10" s="1"/>
  <c r="DV128" i="10"/>
  <c r="FC125" i="11"/>
  <c r="EK125" i="11"/>
  <c r="EC127" i="10"/>
  <c r="EM124" i="11"/>
  <c r="EJ124" i="11"/>
  <c r="EB126" i="10"/>
  <c r="DV126" i="10"/>
  <c r="CZ124" i="11"/>
  <c r="EL123" i="11"/>
  <c r="EL122" i="11"/>
  <c r="ED124" i="10"/>
  <c r="DE122" i="11"/>
  <c r="EK120" i="11"/>
  <c r="EK118" i="11"/>
  <c r="EV117" i="11"/>
  <c r="EZ116" i="11"/>
  <c r="DA116" i="9"/>
  <c r="EL116" i="11"/>
  <c r="ED118" i="10"/>
  <c r="CZ115" i="11"/>
  <c r="EL109" i="11"/>
  <c r="EE111" i="10"/>
  <c r="EI108" i="11"/>
  <c r="EF110" i="10"/>
  <c r="DT107" i="11"/>
  <c r="EK106" i="11"/>
  <c r="DP106" i="11"/>
  <c r="DE106" i="11"/>
  <c r="EZ105" i="11"/>
  <c r="EV104" i="11"/>
  <c r="CZ104" i="9"/>
  <c r="DW106" i="10"/>
  <c r="DC104" i="10"/>
  <c r="DP103" i="11"/>
  <c r="DW101" i="11"/>
  <c r="EL100" i="11"/>
  <c r="EL99" i="11"/>
  <c r="ED100" i="10"/>
  <c r="DG98" i="11"/>
  <c r="DC98" i="11"/>
  <c r="DW94" i="11"/>
  <c r="DS94" i="11"/>
  <c r="DR93" i="11"/>
  <c r="DV93" i="11"/>
  <c r="EB92" i="10"/>
  <c r="DV92" i="10"/>
  <c r="EZ86" i="11"/>
  <c r="DA86" i="9"/>
  <c r="EZ85" i="11"/>
  <c r="EZ84" i="11"/>
  <c r="DA84" i="9"/>
  <c r="EV84" i="11"/>
  <c r="EM78" i="11"/>
  <c r="EF79" i="10"/>
  <c r="ED70" i="10"/>
  <c r="EH69" i="11"/>
  <c r="EK69" i="11"/>
  <c r="EL69" i="11"/>
  <c r="DD69" i="11"/>
  <c r="CZ69" i="11"/>
  <c r="EC68" i="10"/>
  <c r="EJ67" i="11"/>
  <c r="EK67" i="11"/>
  <c r="DF62" i="11"/>
  <c r="DB62" i="11"/>
  <c r="DE62" i="11"/>
  <c r="DA62" i="11"/>
  <c r="DE35" i="11"/>
  <c r="DB35" i="11"/>
  <c r="EI133" i="11"/>
  <c r="EF135" i="10"/>
  <c r="EF105" i="11"/>
  <c r="EC107" i="10"/>
  <c r="EJ97" i="11"/>
  <c r="EC98" i="10"/>
  <c r="EM66" i="11"/>
  <c r="EE67" i="10"/>
  <c r="EI66" i="11"/>
  <c r="FB32" i="11"/>
  <c r="EX32" i="11"/>
  <c r="FA32" i="11"/>
  <c r="FB148" i="11"/>
  <c r="EK148" i="11"/>
  <c r="DT148" i="11"/>
  <c r="DA148" i="11"/>
  <c r="EW147" i="11"/>
  <c r="DQ147" i="11"/>
  <c r="DE147" i="11"/>
  <c r="EL146" i="11"/>
  <c r="ED148" i="10"/>
  <c r="DF146" i="11"/>
  <c r="EH145" i="11"/>
  <c r="ED147" i="10"/>
  <c r="DT145" i="11"/>
  <c r="EB146" i="10"/>
  <c r="DV146" i="10"/>
  <c r="DG144" i="11"/>
  <c r="EM143" i="11"/>
  <c r="EF145" i="10"/>
  <c r="EK142" i="11"/>
  <c r="EC144" i="10"/>
  <c r="EV141" i="11"/>
  <c r="EY140" i="11"/>
  <c r="EF140" i="11"/>
  <c r="DP140" i="11"/>
  <c r="EI139" i="11"/>
  <c r="EF141" i="10"/>
  <c r="EX138" i="11"/>
  <c r="EI138" i="11"/>
  <c r="EF140" i="10"/>
  <c r="DT138" i="11"/>
  <c r="DG138" i="11"/>
  <c r="DW137" i="11"/>
  <c r="DV136" i="11"/>
  <c r="EB137" i="10"/>
  <c r="DV137" i="10"/>
  <c r="EJ134" i="11"/>
  <c r="EF133" i="11"/>
  <c r="EB135" i="10"/>
  <c r="DV135" i="10"/>
  <c r="DE133" i="11"/>
  <c r="EZ132" i="11"/>
  <c r="DA132" i="9"/>
  <c r="DQ132" i="11"/>
  <c r="DB132" i="11"/>
  <c r="EY131" i="11"/>
  <c r="EG131" i="11"/>
  <c r="DV131" i="11"/>
  <c r="DG131" i="11"/>
  <c r="FB130" i="11"/>
  <c r="EI130" i="11"/>
  <c r="EF132" i="10"/>
  <c r="DR130" i="11"/>
  <c r="DA129" i="11"/>
  <c r="EM128" i="11"/>
  <c r="EP128" i="11" s="1"/>
  <c r="EB130" i="10"/>
  <c r="DV130" i="10"/>
  <c r="EB129" i="10"/>
  <c r="DV129" i="10"/>
  <c r="DQ127" i="11"/>
  <c r="EL126" i="11"/>
  <c r="CZ126" i="11"/>
  <c r="EZ125" i="11"/>
  <c r="EB127" i="10"/>
  <c r="DV127" i="10"/>
  <c r="DU125" i="11"/>
  <c r="DF125" i="11"/>
  <c r="EV124" i="11"/>
  <c r="EK124" i="11"/>
  <c r="DG124" i="11"/>
  <c r="EX123" i="11"/>
  <c r="DQ123" i="11"/>
  <c r="DD123" i="11"/>
  <c r="CZ123" i="11"/>
  <c r="EV122" i="11"/>
  <c r="DA122" i="9"/>
  <c r="EJ122" i="11"/>
  <c r="EC124" i="10"/>
  <c r="FB121" i="11"/>
  <c r="EF121" i="11"/>
  <c r="EB123" i="10"/>
  <c r="DV123" i="10"/>
  <c r="DE121" i="11"/>
  <c r="EJ120" i="11"/>
  <c r="EF118" i="11"/>
  <c r="EX116" i="11"/>
  <c r="CZ116" i="11"/>
  <c r="FB115" i="11"/>
  <c r="FA115" i="11"/>
  <c r="EF115" i="11"/>
  <c r="DS115" i="11"/>
  <c r="DT115" i="11"/>
  <c r="EX114" i="11"/>
  <c r="EI114" i="11"/>
  <c r="DG114" i="11"/>
  <c r="DE114" i="11"/>
  <c r="FB113" i="11"/>
  <c r="EM113" i="11"/>
  <c r="EE115" i="10"/>
  <c r="DV113" i="11"/>
  <c r="DF113" i="11"/>
  <c r="EM111" i="11"/>
  <c r="EY110" i="11"/>
  <c r="EK110" i="11"/>
  <c r="ED112" i="10"/>
  <c r="FA108" i="11"/>
  <c r="EZ108" i="11"/>
  <c r="DA108" i="9"/>
  <c r="DP108" i="11"/>
  <c r="EV106" i="11"/>
  <c r="EI106" i="11"/>
  <c r="EG105" i="11"/>
  <c r="EH104" i="11"/>
  <c r="DE104" i="11"/>
  <c r="EG102" i="11"/>
  <c r="EC104" i="10"/>
  <c r="DC102" i="11"/>
  <c r="DS101" i="11"/>
  <c r="DG101" i="11"/>
  <c r="EJ100" i="11"/>
  <c r="DC100" i="11"/>
  <c r="EG99" i="11"/>
  <c r="EC100" i="10"/>
  <c r="DP99" i="11"/>
  <c r="DB98" i="11"/>
  <c r="DR97" i="11"/>
  <c r="EI96" i="11"/>
  <c r="EE97" i="10"/>
  <c r="EM96" i="11"/>
  <c r="DF95" i="11"/>
  <c r="DU93" i="11"/>
  <c r="DQ93" i="11"/>
  <c r="DS92" i="11"/>
  <c r="EW91" i="11"/>
  <c r="EX91" i="11"/>
  <c r="FB91" i="11"/>
  <c r="EE91" i="10"/>
  <c r="EM90" i="11"/>
  <c r="DV84" i="11"/>
  <c r="DR84" i="11"/>
  <c r="FA83" i="11"/>
  <c r="EZ83" i="11"/>
  <c r="EH80" i="11"/>
  <c r="ED81" i="10"/>
  <c r="EK80" i="11"/>
  <c r="DS79" i="11"/>
  <c r="DV79" i="11"/>
  <c r="DR79" i="11"/>
  <c r="EE69" i="10"/>
  <c r="EL68" i="11"/>
  <c r="EM68" i="11"/>
  <c r="EI68" i="11"/>
  <c r="EF60" i="10"/>
  <c r="EM59" i="11"/>
  <c r="EH55" i="11"/>
  <c r="ED56" i="10"/>
  <c r="EG55" i="11"/>
  <c r="EL55" i="11"/>
  <c r="EI36" i="11"/>
  <c r="EE37" i="10"/>
  <c r="EM36" i="11"/>
  <c r="EL36" i="11"/>
  <c r="DR35" i="11"/>
  <c r="DV35" i="11"/>
  <c r="DP30" i="11"/>
  <c r="DT30" i="11"/>
  <c r="DU30" i="11"/>
  <c r="FB28" i="11"/>
  <c r="FC28" i="11"/>
  <c r="EX28" i="11"/>
  <c r="ED27" i="10"/>
  <c r="EH26" i="11"/>
  <c r="EL26" i="11"/>
  <c r="EG26" i="11"/>
  <c r="EY25" i="11"/>
  <c r="FC25" i="11"/>
  <c r="DS24" i="11"/>
  <c r="EC22" i="10"/>
  <c r="EG21" i="11"/>
  <c r="EK21" i="11"/>
  <c r="EF21" i="11"/>
  <c r="EJ143" i="11"/>
  <c r="EB145" i="10"/>
  <c r="EK145" i="10" s="1"/>
  <c r="DV145" i="10"/>
  <c r="EL136" i="11"/>
  <c r="EE138" i="10"/>
  <c r="EH101" i="11"/>
  <c r="ED102" i="10"/>
  <c r="EB94" i="10"/>
  <c r="DV94" i="10"/>
  <c r="EJ84" i="11"/>
  <c r="EB85" i="10"/>
  <c r="DV85" i="10"/>
  <c r="EX31" i="11"/>
  <c r="FB31" i="11"/>
  <c r="DF148" i="11"/>
  <c r="EM146" i="11"/>
  <c r="EG146" i="11"/>
  <c r="EC148" i="10"/>
  <c r="DG146" i="11"/>
  <c r="EZ145" i="11"/>
  <c r="DA145" i="9"/>
  <c r="DF145" i="11"/>
  <c r="EB144" i="10"/>
  <c r="DV144" i="10"/>
  <c r="EH139" i="11"/>
  <c r="EE141" i="10"/>
  <c r="EM137" i="11"/>
  <c r="EE139" i="10"/>
  <c r="DF136" i="11"/>
  <c r="FC135" i="11"/>
  <c r="EM135" i="11"/>
  <c r="DW135" i="11"/>
  <c r="DG135" i="11"/>
  <c r="EV133" i="11"/>
  <c r="DA133" i="9"/>
  <c r="EJ132" i="11"/>
  <c r="EB134" i="10"/>
  <c r="DV134" i="10"/>
  <c r="EI131" i="11"/>
  <c r="EF133" i="10"/>
  <c r="DF131" i="11"/>
  <c r="DD130" i="11"/>
  <c r="EB131" i="10"/>
  <c r="DV131" i="10"/>
  <c r="DA128" i="11"/>
  <c r="FA127" i="11"/>
  <c r="EM127" i="11"/>
  <c r="EI126" i="11"/>
  <c r="EH124" i="11"/>
  <c r="EG123" i="11"/>
  <c r="DV124" i="10"/>
  <c r="EB124" i="10"/>
  <c r="DB122" i="11"/>
  <c r="FA121" i="11"/>
  <c r="DD121" i="11"/>
  <c r="EG120" i="11"/>
  <c r="EB121" i="10"/>
  <c r="DV121" i="10"/>
  <c r="DF119" i="11"/>
  <c r="EK116" i="11"/>
  <c r="EJ116" i="11"/>
  <c r="EB118" i="10"/>
  <c r="DV118" i="10"/>
  <c r="EZ115" i="11"/>
  <c r="DA115" i="9"/>
  <c r="DR114" i="11"/>
  <c r="EL113" i="11"/>
  <c r="ED115" i="10"/>
  <c r="EB114" i="10"/>
  <c r="DV114" i="10"/>
  <c r="CZ111" i="9"/>
  <c r="DW113" i="10"/>
  <c r="DC111" i="10"/>
  <c r="EK109" i="11"/>
  <c r="EC111" i="10"/>
  <c r="EL108" i="11"/>
  <c r="ED110" i="10"/>
  <c r="EI107" i="11"/>
  <c r="EE109" i="10"/>
  <c r="EM106" i="11"/>
  <c r="EF108" i="10"/>
  <c r="EB104" i="10"/>
  <c r="DV104" i="10"/>
  <c r="EG100" i="11"/>
  <c r="EF99" i="11"/>
  <c r="EB100" i="10"/>
  <c r="DV100" i="10"/>
  <c r="EJ99" i="11"/>
  <c r="EC96" i="10"/>
  <c r="EF95" i="11"/>
  <c r="EJ95" i="11"/>
  <c r="EI93" i="11"/>
  <c r="EE94" i="10"/>
  <c r="EF87" i="10"/>
  <c r="EM86" i="11"/>
  <c r="DU85" i="11"/>
  <c r="DQ85" i="11"/>
  <c r="EF81" i="11"/>
  <c r="DV82" i="10"/>
  <c r="EB82" i="10"/>
  <c r="EJ81" i="11"/>
  <c r="FA77" i="11"/>
  <c r="EB77" i="10"/>
  <c r="DV77" i="10"/>
  <c r="DU71" i="11"/>
  <c r="DP71" i="11"/>
  <c r="DQ71" i="11"/>
  <c r="DT71" i="11"/>
  <c r="DF70" i="11"/>
  <c r="DB70" i="11"/>
  <c r="DE70" i="11"/>
  <c r="DA70" i="11"/>
  <c r="DT64" i="11"/>
  <c r="DP64" i="11"/>
  <c r="EG61" i="11"/>
  <c r="EC62" i="10"/>
  <c r="EF61" i="11"/>
  <c r="EK61" i="11"/>
  <c r="EK60" i="11"/>
  <c r="EC61" i="10"/>
  <c r="EF51" i="10"/>
  <c r="EI50" i="11"/>
  <c r="DU33" i="11"/>
  <c r="DP33" i="11"/>
  <c r="DQ33" i="11"/>
  <c r="DT33" i="11"/>
  <c r="EF33" i="10"/>
  <c r="EM32" i="11"/>
  <c r="EI32" i="11"/>
  <c r="DU27" i="11"/>
  <c r="EI20" i="11"/>
  <c r="EE20" i="10"/>
  <c r="EL20" i="11"/>
  <c r="EH20" i="11"/>
  <c r="EK115" i="11"/>
  <c r="EC117" i="10"/>
  <c r="EL114" i="11"/>
  <c r="ED116" i="10"/>
  <c r="EZ110" i="11"/>
  <c r="DA110" i="9"/>
  <c r="DB36" i="11"/>
  <c r="DF36" i="11"/>
  <c r="EZ148" i="11"/>
  <c r="DA148" i="9"/>
  <c r="DS148" i="11"/>
  <c r="DC148" i="11"/>
  <c r="EV147" i="11"/>
  <c r="DA147" i="9"/>
  <c r="DW147" i="11"/>
  <c r="EK146" i="11"/>
  <c r="EB148" i="10"/>
  <c r="DV148" i="10"/>
  <c r="DE146" i="11"/>
  <c r="EL145" i="11"/>
  <c r="EJ145" i="11"/>
  <c r="EB147" i="10"/>
  <c r="DV147" i="10"/>
  <c r="DE145" i="11"/>
  <c r="EM144" i="11"/>
  <c r="EY143" i="11"/>
  <c r="EH143" i="11"/>
  <c r="ED145" i="10"/>
  <c r="FA142" i="11"/>
  <c r="EJ141" i="11"/>
  <c r="DR141" i="11"/>
  <c r="EM140" i="11"/>
  <c r="EE142" i="10"/>
  <c r="DW140" i="11"/>
  <c r="DA140" i="11"/>
  <c r="CZ139" i="11"/>
  <c r="EY138" i="11"/>
  <c r="EL138" i="11"/>
  <c r="ED140" i="10"/>
  <c r="FC137" i="11"/>
  <c r="EH137" i="11"/>
  <c r="ED139" i="10"/>
  <c r="EJ136" i="11"/>
  <c r="EK135" i="11"/>
  <c r="EK133" i="11"/>
  <c r="DT133" i="11"/>
  <c r="DC133" i="11"/>
  <c r="FA132" i="11"/>
  <c r="EL132" i="11"/>
  <c r="DT132" i="11"/>
  <c r="EH131" i="11"/>
  <c r="EE133" i="10"/>
  <c r="DS131" i="11"/>
  <c r="DA131" i="11"/>
  <c r="EL130" i="11"/>
  <c r="ED132" i="10"/>
  <c r="DS130" i="11"/>
  <c r="DB130" i="11"/>
  <c r="EK129" i="11"/>
  <c r="EJ128" i="11"/>
  <c r="EZ127" i="11"/>
  <c r="EJ127" i="11"/>
  <c r="DV127" i="11"/>
  <c r="EY126" i="11"/>
  <c r="EF126" i="11"/>
  <c r="DR126" i="11"/>
  <c r="DG126" i="11"/>
  <c r="EV125" i="11"/>
  <c r="EJ125" i="11"/>
  <c r="DV125" i="11"/>
  <c r="DE125" i="11"/>
  <c r="EF124" i="11"/>
  <c r="DF124" i="11"/>
  <c r="DW123" i="11"/>
  <c r="EK122" i="11"/>
  <c r="DG122" i="11"/>
  <c r="EY121" i="11"/>
  <c r="EL121" i="11"/>
  <c r="DS121" i="11"/>
  <c r="DW120" i="11"/>
  <c r="EZ119" i="11"/>
  <c r="EI118" i="11"/>
  <c r="EE120" i="10"/>
  <c r="DT118" i="11"/>
  <c r="EK117" i="11"/>
  <c r="EC119" i="10"/>
  <c r="EL119" i="10" s="1"/>
  <c r="DU117" i="11"/>
  <c r="EV116" i="11"/>
  <c r="EH116" i="11"/>
  <c r="EX115" i="11"/>
  <c r="EM115" i="11"/>
  <c r="EE117" i="10"/>
  <c r="DQ115" i="11"/>
  <c r="DC112" i="11"/>
  <c r="EZ111" i="11"/>
  <c r="FA110" i="11"/>
  <c r="EJ110" i="11"/>
  <c r="EB112" i="10"/>
  <c r="DV112" i="10"/>
  <c r="CZ110" i="11"/>
  <c r="EB111" i="10"/>
  <c r="DV111" i="10"/>
  <c r="EW108" i="11"/>
  <c r="EM108" i="11"/>
  <c r="EY107" i="11"/>
  <c r="EK107" i="11"/>
  <c r="ED109" i="10"/>
  <c r="EY106" i="11"/>
  <c r="EI105" i="11"/>
  <c r="EE107" i="10"/>
  <c r="DR105" i="11"/>
  <c r="EZ103" i="11"/>
  <c r="DA103" i="9"/>
  <c r="EL102" i="11"/>
  <c r="DP101" i="11"/>
  <c r="DR98" i="11"/>
  <c r="DV98" i="11"/>
  <c r="EC97" i="10"/>
  <c r="EF96" i="11"/>
  <c r="EJ96" i="11"/>
  <c r="EK96" i="11"/>
  <c r="FC95" i="11"/>
  <c r="EJ94" i="11"/>
  <c r="DV95" i="10"/>
  <c r="EB95" i="10"/>
  <c r="DT94" i="11"/>
  <c r="DP94" i="11"/>
  <c r="ED94" i="10"/>
  <c r="EL93" i="11"/>
  <c r="EM92" i="11"/>
  <c r="DG91" i="11"/>
  <c r="DC91" i="11"/>
  <c r="DF91" i="11"/>
  <c r="EY89" i="11"/>
  <c r="EM89" i="11"/>
  <c r="EE90" i="10"/>
  <c r="EI89" i="11"/>
  <c r="EK88" i="11"/>
  <c r="EC89" i="10"/>
  <c r="EV86" i="11"/>
  <c r="EL84" i="11"/>
  <c r="ED85" i="10"/>
  <c r="EH84" i="11"/>
  <c r="EI83" i="11"/>
  <c r="DA83" i="11"/>
  <c r="EG78" i="11"/>
  <c r="EC79" i="10"/>
  <c r="EK78" i="11"/>
  <c r="FA55" i="11"/>
  <c r="EV55" i="11"/>
  <c r="EW55" i="11"/>
  <c r="EZ55" i="11"/>
  <c r="EF54" i="11"/>
  <c r="DV55" i="10"/>
  <c r="EB55" i="10"/>
  <c r="EJ54" i="11"/>
  <c r="DT42" i="11"/>
  <c r="DP42" i="11"/>
  <c r="DP34" i="11"/>
  <c r="DQ34" i="11"/>
  <c r="DG26" i="11"/>
  <c r="DC26" i="11"/>
  <c r="DB26" i="11"/>
  <c r="EB139" i="10"/>
  <c r="DV139" i="10"/>
  <c r="EZ131" i="11"/>
  <c r="DA131" i="9"/>
  <c r="EE92" i="10"/>
  <c r="EI91" i="11"/>
  <c r="DF81" i="11"/>
  <c r="DB81" i="11"/>
  <c r="DE81" i="11"/>
  <c r="DA76" i="9"/>
  <c r="EV76" i="11"/>
  <c r="EZ76" i="11"/>
  <c r="DQ70" i="11"/>
  <c r="DT70" i="11"/>
  <c r="DU70" i="11"/>
  <c r="DY70" i="11" s="1"/>
  <c r="EE45" i="10"/>
  <c r="EM44" i="11"/>
  <c r="DQ148" i="11"/>
  <c r="EL147" i="11"/>
  <c r="DD147" i="11"/>
  <c r="EJ146" i="11"/>
  <c r="DD146" i="11"/>
  <c r="EK145" i="11"/>
  <c r="EZ144" i="11"/>
  <c r="EJ144" i="11"/>
  <c r="DT142" i="11"/>
  <c r="FA141" i="11"/>
  <c r="EI141" i="11"/>
  <c r="EF143" i="10"/>
  <c r="DS141" i="11"/>
  <c r="EG140" i="11"/>
  <c r="ED142" i="10"/>
  <c r="DQ140" i="11"/>
  <c r="EK139" i="11"/>
  <c r="EC141" i="10"/>
  <c r="EG138" i="11"/>
  <c r="EC140" i="10"/>
  <c r="DS138" i="11"/>
  <c r="EI135" i="11"/>
  <c r="FA133" i="11"/>
  <c r="EJ133" i="11"/>
  <c r="DS133" i="11"/>
  <c r="EK132" i="11"/>
  <c r="DV132" i="11"/>
  <c r="DR131" i="11"/>
  <c r="DC131" i="11"/>
  <c r="EZ130" i="11"/>
  <c r="EK130" i="11"/>
  <c r="EC132" i="10"/>
  <c r="CZ130" i="11"/>
  <c r="EG128" i="11"/>
  <c r="EF127" i="11"/>
  <c r="DG127" i="11"/>
  <c r="DE126" i="11"/>
  <c r="EG125" i="11"/>
  <c r="EI124" i="11"/>
  <c r="EF126" i="10"/>
  <c r="DR124" i="11"/>
  <c r="EM123" i="11"/>
  <c r="EE125" i="10"/>
  <c r="DA123" i="11"/>
  <c r="EV121" i="11"/>
  <c r="EI121" i="11"/>
  <c r="EM120" i="11"/>
  <c r="EE122" i="10"/>
  <c r="EB119" i="10"/>
  <c r="DV119" i="10"/>
  <c r="EY116" i="11"/>
  <c r="EG116" i="11"/>
  <c r="DU116" i="11"/>
  <c r="DP115" i="11"/>
  <c r="DF115" i="11"/>
  <c r="DB114" i="11"/>
  <c r="EB115" i="10"/>
  <c r="DV115" i="10"/>
  <c r="EK112" i="11"/>
  <c r="DC110" i="11"/>
  <c r="EZ109" i="11"/>
  <c r="EJ109" i="11"/>
  <c r="EK108" i="11"/>
  <c r="EJ108" i="11"/>
  <c r="EB110" i="10"/>
  <c r="DV110" i="10"/>
  <c r="FB107" i="11"/>
  <c r="EG107" i="11"/>
  <c r="EC109" i="10"/>
  <c r="DA107" i="11"/>
  <c r="EH106" i="11"/>
  <c r="ED108" i="10"/>
  <c r="DB106" i="11"/>
  <c r="EV105" i="11"/>
  <c r="DP105" i="11"/>
  <c r="EI104" i="11"/>
  <c r="EE106" i="10"/>
  <c r="DS104" i="11"/>
  <c r="EL103" i="11"/>
  <c r="EJ103" i="11"/>
  <c r="EB105" i="10"/>
  <c r="DV105" i="10"/>
  <c r="EJ102" i="11"/>
  <c r="DW102" i="11"/>
  <c r="DA102" i="11"/>
  <c r="DS100" i="11"/>
  <c r="EV99" i="11"/>
  <c r="DA99" i="9"/>
  <c r="DT99" i="11"/>
  <c r="EM98" i="11"/>
  <c r="EE99" i="10"/>
  <c r="DB96" i="11"/>
  <c r="DF96" i="11"/>
  <c r="EX95" i="11"/>
  <c r="FA95" i="11"/>
  <c r="EZ94" i="11"/>
  <c r="DA94" i="9"/>
  <c r="EV94" i="11"/>
  <c r="EG93" i="11"/>
  <c r="EC94" i="10"/>
  <c r="EI92" i="11"/>
  <c r="EF93" i="10"/>
  <c r="DU91" i="11"/>
  <c r="DQ91" i="11"/>
  <c r="ED90" i="10"/>
  <c r="EK89" i="11"/>
  <c r="EJ87" i="11"/>
  <c r="EB86" i="10"/>
  <c r="DV86" i="10"/>
  <c r="EK82" i="11"/>
  <c r="EC83" i="10"/>
  <c r="EG82" i="11"/>
  <c r="EJ82" i="11"/>
  <c r="EG64" i="11"/>
  <c r="EC65" i="10"/>
  <c r="EF64" i="11"/>
  <c r="EK64" i="11"/>
  <c r="DE63" i="11"/>
  <c r="CZ63" i="11"/>
  <c r="DA63" i="11"/>
  <c r="DD63" i="11"/>
  <c r="DG60" i="11"/>
  <c r="DC60" i="11"/>
  <c r="EB54" i="10"/>
  <c r="DV54" i="10"/>
  <c r="EF53" i="11"/>
  <c r="FC50" i="11"/>
  <c r="EY50" i="11"/>
  <c r="FB50" i="11"/>
  <c r="EX50" i="11"/>
  <c r="EH43" i="11"/>
  <c r="ED44" i="10"/>
  <c r="EK43" i="11"/>
  <c r="EL43" i="11"/>
  <c r="EG43" i="11"/>
  <c r="EJ77" i="11"/>
  <c r="EB78" i="10"/>
  <c r="DV78" i="10"/>
  <c r="EB76" i="10"/>
  <c r="DV76" i="10"/>
  <c r="EZ74" i="11"/>
  <c r="DA74" i="9"/>
  <c r="EF73" i="11"/>
  <c r="DV74" i="10"/>
  <c r="EB74" i="10"/>
  <c r="EI72" i="11"/>
  <c r="EF73" i="10"/>
  <c r="EV70" i="11"/>
  <c r="DA70" i="9"/>
  <c r="EI64" i="11"/>
  <c r="EF65" i="10"/>
  <c r="EZ61" i="11"/>
  <c r="DA61" i="9"/>
  <c r="EI54" i="11"/>
  <c r="EE55" i="10"/>
  <c r="DV50" i="10"/>
  <c r="EB50" i="10"/>
  <c r="EJ42" i="11"/>
  <c r="EB43" i="10"/>
  <c r="DV43" i="10"/>
  <c r="EV41" i="11"/>
  <c r="DA41" i="9"/>
  <c r="EF41" i="11"/>
  <c r="EB42" i="10"/>
  <c r="DV42" i="10"/>
  <c r="EL40" i="11"/>
  <c r="ED41" i="10"/>
  <c r="EB38" i="10"/>
  <c r="DV38" i="10"/>
  <c r="EB30" i="10"/>
  <c r="DV30" i="10"/>
  <c r="EZ27" i="11"/>
  <c r="DA27" i="9"/>
  <c r="EJ27" i="11"/>
  <c r="EB28" i="10"/>
  <c r="DV28" i="10"/>
  <c r="EB25" i="10"/>
  <c r="DV25" i="10"/>
  <c r="EB23" i="10"/>
  <c r="DV23" i="10"/>
  <c r="FC18" i="11"/>
  <c r="FB18" i="11"/>
  <c r="EY18" i="11"/>
  <c r="EJ18" i="11"/>
  <c r="EC18" i="10"/>
  <c r="EX17" i="11"/>
  <c r="FB17" i="11"/>
  <c r="EY14" i="11"/>
  <c r="FC14" i="11"/>
  <c r="EX14" i="11"/>
  <c r="FA12" i="11"/>
  <c r="EW12" i="11"/>
  <c r="DG12" i="11"/>
  <c r="DC12" i="11"/>
  <c r="EF11" i="11"/>
  <c r="EJ11" i="11"/>
  <c r="EB11" i="10"/>
  <c r="DV11" i="10"/>
  <c r="FC10" i="11"/>
  <c r="EY10" i="11"/>
  <c r="DB9" i="11"/>
  <c r="DF9" i="11"/>
  <c r="DG90" i="11"/>
  <c r="DA89" i="11"/>
  <c r="EB89" i="10"/>
  <c r="DV89" i="10"/>
  <c r="EB88" i="10"/>
  <c r="DV88" i="10"/>
  <c r="DT86" i="11"/>
  <c r="DD86" i="11"/>
  <c r="DE85" i="11"/>
  <c r="FB84" i="11"/>
  <c r="DG84" i="11"/>
  <c r="DV82" i="11"/>
  <c r="DA81" i="11"/>
  <c r="EM79" i="11"/>
  <c r="EF80" i="10"/>
  <c r="DC79" i="11"/>
  <c r="FA78" i="11"/>
  <c r="EZ77" i="11"/>
  <c r="DA77" i="9"/>
  <c r="EX76" i="11"/>
  <c r="EH76" i="11"/>
  <c r="ED77" i="10"/>
  <c r="DR76" i="11"/>
  <c r="EJ74" i="11"/>
  <c r="DV75" i="10"/>
  <c r="EB75" i="10"/>
  <c r="EK71" i="11"/>
  <c r="EC72" i="10"/>
  <c r="EZ70" i="11"/>
  <c r="EK70" i="11"/>
  <c r="EF70" i="11"/>
  <c r="DV71" i="10"/>
  <c r="EB71" i="10"/>
  <c r="DG70" i="11"/>
  <c r="FB69" i="11"/>
  <c r="FF69" i="11" s="1"/>
  <c r="EW69" i="11"/>
  <c r="DU69" i="11"/>
  <c r="DT69" i="11"/>
  <c r="EI67" i="11"/>
  <c r="EE68" i="10"/>
  <c r="DW66" i="11"/>
  <c r="EY64" i="11"/>
  <c r="DU64" i="11"/>
  <c r="DD64" i="11"/>
  <c r="DU63" i="11"/>
  <c r="EK62" i="11"/>
  <c r="EF62" i="11"/>
  <c r="DV63" i="10"/>
  <c r="EB63" i="10"/>
  <c r="EM61" i="11"/>
  <c r="EE62" i="10"/>
  <c r="DF61" i="11"/>
  <c r="DA61" i="11"/>
  <c r="EB59" i="10"/>
  <c r="EK59" i="10" s="1"/>
  <c r="DV59" i="10"/>
  <c r="EV53" i="11"/>
  <c r="DA53" i="9"/>
  <c r="EK52" i="11"/>
  <c r="EC53" i="10"/>
  <c r="EB52" i="10"/>
  <c r="DV52" i="10"/>
  <c r="DV51" i="11"/>
  <c r="DP49" i="11"/>
  <c r="DS48" i="11"/>
  <c r="DF48" i="11"/>
  <c r="DC44" i="11"/>
  <c r="EY43" i="11"/>
  <c r="EM43" i="11"/>
  <c r="EF44" i="10"/>
  <c r="DU43" i="11"/>
  <c r="DT43" i="11"/>
  <c r="EH42" i="11"/>
  <c r="DU41" i="11"/>
  <c r="EZ38" i="11"/>
  <c r="EV35" i="11"/>
  <c r="DG35" i="11"/>
  <c r="FA33" i="11"/>
  <c r="DB33" i="11"/>
  <c r="CZ32" i="11"/>
  <c r="FC31" i="11"/>
  <c r="DS30" i="11"/>
  <c r="EK29" i="11"/>
  <c r="DB29" i="11"/>
  <c r="EH28" i="11"/>
  <c r="DV28" i="11"/>
  <c r="DU28" i="11"/>
  <c r="EM27" i="11"/>
  <c r="DE27" i="11"/>
  <c r="DD25" i="11"/>
  <c r="EW24" i="11"/>
  <c r="DE24" i="11"/>
  <c r="EV23" i="11"/>
  <c r="DA23" i="9"/>
  <c r="EV22" i="11"/>
  <c r="EJ22" i="11"/>
  <c r="DD22" i="11"/>
  <c r="EE22" i="10"/>
  <c r="EL21" i="11"/>
  <c r="FC19" i="11"/>
  <c r="EY19" i="11"/>
  <c r="DS19" i="11"/>
  <c r="DW19" i="11"/>
  <c r="FA17" i="11"/>
  <c r="DB12" i="11"/>
  <c r="EL82" i="11"/>
  <c r="ED83" i="10"/>
  <c r="EF80" i="11"/>
  <c r="EB81" i="10"/>
  <c r="DV81" i="10"/>
  <c r="DW75" i="11"/>
  <c r="EK74" i="11"/>
  <c r="DR73" i="11"/>
  <c r="FC72" i="11"/>
  <c r="EL72" i="11"/>
  <c r="ED73" i="10"/>
  <c r="EB72" i="10"/>
  <c r="EK72" i="10" s="1"/>
  <c r="DV72" i="10"/>
  <c r="EJ70" i="11"/>
  <c r="FA69" i="11"/>
  <c r="EZ69" i="11"/>
  <c r="DA69" i="9"/>
  <c r="EM69" i="11"/>
  <c r="EE70" i="10"/>
  <c r="DF69" i="11"/>
  <c r="EL67" i="11"/>
  <c r="ED68" i="10"/>
  <c r="DV65" i="11"/>
  <c r="DV63" i="11"/>
  <c r="FC62" i="11"/>
  <c r="EJ62" i="11"/>
  <c r="DU62" i="11"/>
  <c r="DE61" i="11"/>
  <c r="EH60" i="11"/>
  <c r="ED61" i="10"/>
  <c r="EZ56" i="11"/>
  <c r="DA56" i="9"/>
  <c r="EJ56" i="11"/>
  <c r="DV57" i="10"/>
  <c r="EB57" i="10"/>
  <c r="FA53" i="11"/>
  <c r="EM53" i="11"/>
  <c r="EJ53" i="11"/>
  <c r="EC54" i="10"/>
  <c r="EB53" i="10"/>
  <c r="DV53" i="10"/>
  <c r="FA51" i="11"/>
  <c r="EK51" i="11"/>
  <c r="DT49" i="11"/>
  <c r="EI48" i="11"/>
  <c r="EE49" i="10"/>
  <c r="EB48" i="10"/>
  <c r="DV48" i="10"/>
  <c r="DT46" i="11"/>
  <c r="EZ45" i="11"/>
  <c r="DA45" i="9"/>
  <c r="EJ45" i="11"/>
  <c r="EB46" i="10"/>
  <c r="DV46" i="10"/>
  <c r="EZ44" i="11"/>
  <c r="EJ41" i="11"/>
  <c r="DV41" i="10"/>
  <c r="EB41" i="10"/>
  <c r="EK39" i="11"/>
  <c r="ED40" i="10"/>
  <c r="EM38" i="11"/>
  <c r="EE39" i="10"/>
  <c r="DP32" i="11"/>
  <c r="EB32" i="10"/>
  <c r="DV32" i="10"/>
  <c r="EW30" i="11"/>
  <c r="FC29" i="11"/>
  <c r="DV29" i="11"/>
  <c r="EY28" i="11"/>
  <c r="EG28" i="11"/>
  <c r="DC28" i="11"/>
  <c r="DW27" i="11"/>
  <c r="EM26" i="11"/>
  <c r="EE27" i="10"/>
  <c r="EZ24" i="11"/>
  <c r="DA24" i="9"/>
  <c r="DD24" i="11"/>
  <c r="EL23" i="11"/>
  <c r="EF23" i="11"/>
  <c r="EB24" i="10"/>
  <c r="DV24" i="10"/>
  <c r="EX21" i="11"/>
  <c r="DS20" i="11"/>
  <c r="DR20" i="11"/>
  <c r="DC11" i="11"/>
  <c r="DG11" i="11"/>
  <c r="DS99" i="11"/>
  <c r="FC98" i="11"/>
  <c r="EH98" i="11"/>
  <c r="ED99" i="10"/>
  <c r="DQ98" i="11"/>
  <c r="EI97" i="11"/>
  <c r="EE98" i="10"/>
  <c r="EB97" i="10"/>
  <c r="DV97" i="10"/>
  <c r="EB96" i="10"/>
  <c r="DV96" i="10"/>
  <c r="DD94" i="11"/>
  <c r="FA93" i="11"/>
  <c r="DG92" i="11"/>
  <c r="FA91" i="11"/>
  <c r="EW90" i="11"/>
  <c r="EJ90" i="11"/>
  <c r="EC91" i="10"/>
  <c r="DV90" i="11"/>
  <c r="EG89" i="11"/>
  <c r="EC90" i="10"/>
  <c r="DE89" i="11"/>
  <c r="FA88" i="11"/>
  <c r="EJ88" i="11"/>
  <c r="DC88" i="11"/>
  <c r="EV87" i="11"/>
  <c r="EF87" i="11"/>
  <c r="DP86" i="11"/>
  <c r="CZ86" i="11"/>
  <c r="EV85" i="11"/>
  <c r="DA85" i="11"/>
  <c r="EM84" i="11"/>
  <c r="DW84" i="11"/>
  <c r="DT84" i="11"/>
  <c r="EV83" i="11"/>
  <c r="EM83" i="11"/>
  <c r="EE84" i="10"/>
  <c r="DW83" i="11"/>
  <c r="EF82" i="11"/>
  <c r="DV83" i="10"/>
  <c r="EB83" i="10"/>
  <c r="DF82" i="11"/>
  <c r="EZ80" i="11"/>
  <c r="EL78" i="11"/>
  <c r="EF78" i="11"/>
  <c r="DV79" i="10"/>
  <c r="EB79" i="10"/>
  <c r="EI77" i="11"/>
  <c r="EF78" i="10"/>
  <c r="EM76" i="11"/>
  <c r="EV75" i="11"/>
  <c r="DV75" i="11"/>
  <c r="EF74" i="11"/>
  <c r="DV73" i="10"/>
  <c r="EB73" i="10"/>
  <c r="EW71" i="11"/>
  <c r="EG71" i="11"/>
  <c r="DV71" i="11"/>
  <c r="EG70" i="11"/>
  <c r="DP70" i="11"/>
  <c r="EG69" i="11"/>
  <c r="EC70" i="10"/>
  <c r="DP69" i="11"/>
  <c r="DC69" i="11"/>
  <c r="EH68" i="11"/>
  <c r="ED69" i="10"/>
  <c r="EZ67" i="11"/>
  <c r="EM67" i="11"/>
  <c r="EB68" i="10"/>
  <c r="DV68" i="10"/>
  <c r="DG67" i="11"/>
  <c r="EZ65" i="11"/>
  <c r="EL65" i="11"/>
  <c r="EE66" i="10"/>
  <c r="EW64" i="11"/>
  <c r="EJ64" i="11"/>
  <c r="DV65" i="10"/>
  <c r="EB65" i="10"/>
  <c r="CZ64" i="11"/>
  <c r="FA63" i="11"/>
  <c r="DQ63" i="11"/>
  <c r="FB62" i="11"/>
  <c r="EG62" i="11"/>
  <c r="DR62" i="11"/>
  <c r="EJ61" i="11"/>
  <c r="EB62" i="10"/>
  <c r="DV62" i="10"/>
  <c r="FC60" i="11"/>
  <c r="EF60" i="11"/>
  <c r="EB61" i="10"/>
  <c r="DV61" i="10"/>
  <c r="EI59" i="11"/>
  <c r="EE60" i="10"/>
  <c r="EK58" i="11"/>
  <c r="DP57" i="11"/>
  <c r="EK56" i="11"/>
  <c r="FB55" i="11"/>
  <c r="EK55" i="11"/>
  <c r="EN55" i="11" s="1"/>
  <c r="EC56" i="10"/>
  <c r="CZ55" i="11"/>
  <c r="EL54" i="11"/>
  <c r="EI53" i="11"/>
  <c r="DW53" i="11"/>
  <c r="EL52" i="11"/>
  <c r="DQ52" i="11"/>
  <c r="EG51" i="11"/>
  <c r="DU51" i="11"/>
  <c r="CZ51" i="11"/>
  <c r="EM50" i="11"/>
  <c r="EE51" i="10"/>
  <c r="DQ49" i="11"/>
  <c r="EL47" i="11"/>
  <c r="DS47" i="11"/>
  <c r="EJ46" i="11"/>
  <c r="EC47" i="10"/>
  <c r="EK45" i="11"/>
  <c r="EZ43" i="11"/>
  <c r="DA43" i="9"/>
  <c r="DS42" i="11"/>
  <c r="DE42" i="11"/>
  <c r="FC41" i="11"/>
  <c r="EM41" i="11"/>
  <c r="EF42" i="10"/>
  <c r="DR41" i="11"/>
  <c r="EY40" i="11"/>
  <c r="EJ40" i="11"/>
  <c r="DS40" i="11"/>
  <c r="DC40" i="11"/>
  <c r="EB40" i="10"/>
  <c r="DV40" i="10"/>
  <c r="DG37" i="11"/>
  <c r="EH36" i="11"/>
  <c r="ED37" i="10"/>
  <c r="DT34" i="11"/>
  <c r="EZ33" i="11"/>
  <c r="DQ31" i="11"/>
  <c r="DW30" i="11"/>
  <c r="DD29" i="11"/>
  <c r="DT27" i="11"/>
  <c r="DA27" i="11"/>
  <c r="FB26" i="11"/>
  <c r="EK26" i="11"/>
  <c r="EC27" i="10"/>
  <c r="EL25" i="11"/>
  <c r="ED26" i="10"/>
  <c r="EJ23" i="11"/>
  <c r="DE23" i="11"/>
  <c r="EM22" i="11"/>
  <c r="EF23" i="10"/>
  <c r="EW21" i="11"/>
  <c r="FA21" i="11"/>
  <c r="DE21" i="11"/>
  <c r="EF18" i="11"/>
  <c r="EF16" i="11"/>
  <c r="EG98" i="11"/>
  <c r="EC99" i="10"/>
  <c r="EH97" i="11"/>
  <c r="ED98" i="10"/>
  <c r="EY94" i="11"/>
  <c r="DE93" i="11"/>
  <c r="FB92" i="11"/>
  <c r="EJ92" i="11"/>
  <c r="EB93" i="10"/>
  <c r="DV93" i="10"/>
  <c r="DV91" i="10"/>
  <c r="EB91" i="10"/>
  <c r="EV89" i="11"/>
  <c r="DA89" i="9"/>
  <c r="DV90" i="10"/>
  <c r="EB90" i="10"/>
  <c r="EH86" i="11"/>
  <c r="ED87" i="10"/>
  <c r="DS86" i="11"/>
  <c r="EI85" i="11"/>
  <c r="EE86" i="10"/>
  <c r="EY82" i="11"/>
  <c r="EI82" i="11"/>
  <c r="EM81" i="11"/>
  <c r="EE82" i="10"/>
  <c r="EG80" i="11"/>
  <c r="FB79" i="11"/>
  <c r="EB80" i="10"/>
  <c r="DV80" i="10"/>
  <c r="DT78" i="11"/>
  <c r="EW76" i="11"/>
  <c r="EL76" i="11"/>
  <c r="DV76" i="11"/>
  <c r="DF76" i="11"/>
  <c r="EI75" i="11"/>
  <c r="EE76" i="10"/>
  <c r="EI73" i="11"/>
  <c r="EE74" i="10"/>
  <c r="CZ72" i="11"/>
  <c r="EF71" i="11"/>
  <c r="EM70" i="11"/>
  <c r="EF71" i="10"/>
  <c r="EV69" i="11"/>
  <c r="EJ69" i="11"/>
  <c r="EB70" i="10"/>
  <c r="DV70" i="10"/>
  <c r="FC68" i="11"/>
  <c r="EK68" i="11"/>
  <c r="EC69" i="10"/>
  <c r="EX67" i="11"/>
  <c r="DW67" i="11"/>
  <c r="DC66" i="11"/>
  <c r="EZ64" i="11"/>
  <c r="DA64" i="9"/>
  <c r="DC64" i="11"/>
  <c r="EH63" i="11"/>
  <c r="ED64" i="10"/>
  <c r="EI61" i="11"/>
  <c r="CZ61" i="11"/>
  <c r="FB60" i="11"/>
  <c r="EM60" i="11"/>
  <c r="DW60" i="11"/>
  <c r="EL59" i="11"/>
  <c r="ED60" i="10"/>
  <c r="DS59" i="11"/>
  <c r="DB59" i="11"/>
  <c r="DG58" i="11"/>
  <c r="EF57" i="11"/>
  <c r="DV58" i="10"/>
  <c r="EB58" i="10"/>
  <c r="EV56" i="11"/>
  <c r="EF56" i="11"/>
  <c r="DP56" i="11"/>
  <c r="CZ56" i="11"/>
  <c r="EB56" i="10"/>
  <c r="DV56" i="10"/>
  <c r="DF54" i="11"/>
  <c r="EY53" i="11"/>
  <c r="EG53" i="11"/>
  <c r="EH52" i="11"/>
  <c r="EY51" i="11"/>
  <c r="EI51" i="11"/>
  <c r="EF52" i="10"/>
  <c r="DR51" i="11"/>
  <c r="EW50" i="11"/>
  <c r="DW50" i="11"/>
  <c r="DG50" i="11"/>
  <c r="EY48" i="11"/>
  <c r="DV49" i="10"/>
  <c r="EB49" i="10"/>
  <c r="DG47" i="11"/>
  <c r="EB47" i="10"/>
  <c r="DV47" i="10"/>
  <c r="EV45" i="11"/>
  <c r="EF45" i="11"/>
  <c r="EK44" i="11"/>
  <c r="EC45" i="10"/>
  <c r="EB44" i="10"/>
  <c r="DV44" i="10"/>
  <c r="FA42" i="11"/>
  <c r="EM42" i="11"/>
  <c r="EE43" i="10"/>
  <c r="DQ42" i="11"/>
  <c r="DD42" i="11"/>
  <c r="DQ41" i="11"/>
  <c r="DB41" i="11"/>
  <c r="FA39" i="11"/>
  <c r="EB39" i="10"/>
  <c r="DV39" i="10"/>
  <c r="DF38" i="11"/>
  <c r="EM37" i="11"/>
  <c r="EE38" i="10"/>
  <c r="EZ36" i="11"/>
  <c r="EW35" i="11"/>
  <c r="EB36" i="10"/>
  <c r="DV36" i="10"/>
  <c r="EZ34" i="11"/>
  <c r="DA34" i="9"/>
  <c r="EJ34" i="11"/>
  <c r="EB35" i="10"/>
  <c r="DV35" i="10"/>
  <c r="CZ34" i="11"/>
  <c r="EW33" i="11"/>
  <c r="EH33" i="11"/>
  <c r="EZ32" i="11"/>
  <c r="DA32" i="9"/>
  <c r="DW31" i="11"/>
  <c r="EH29" i="11"/>
  <c r="EE30" i="10"/>
  <c r="DP29" i="11"/>
  <c r="DE28" i="11"/>
  <c r="DR27" i="11"/>
  <c r="CZ27" i="11"/>
  <c r="EJ26" i="11"/>
  <c r="EF26" i="11"/>
  <c r="EB27" i="10"/>
  <c r="DV27" i="10"/>
  <c r="DE26" i="11"/>
  <c r="EV24" i="11"/>
  <c r="DG24" i="11"/>
  <c r="EG23" i="11"/>
  <c r="EC19" i="10"/>
  <c r="EG19" i="11"/>
  <c r="DD19" i="11"/>
  <c r="DV11" i="11"/>
  <c r="DR11" i="11"/>
  <c r="DQ10" i="11"/>
  <c r="DU10" i="11"/>
  <c r="EV90" i="11"/>
  <c r="DA90" i="9"/>
  <c r="EI88" i="11"/>
  <c r="EE89" i="10"/>
  <c r="EI84" i="11"/>
  <c r="EF85" i="10"/>
  <c r="EK83" i="11"/>
  <c r="EC84" i="10"/>
  <c r="EH82" i="11"/>
  <c r="DR82" i="11"/>
  <c r="EL81" i="11"/>
  <c r="ED82" i="10"/>
  <c r="EI78" i="11"/>
  <c r="EI76" i="11"/>
  <c r="EZ72" i="11"/>
  <c r="DA72" i="9"/>
  <c r="DS72" i="11"/>
  <c r="DG72" i="11"/>
  <c r="FB71" i="11"/>
  <c r="DR70" i="11"/>
  <c r="EI69" i="11"/>
  <c r="FB68" i="11"/>
  <c r="EF68" i="11"/>
  <c r="EB69" i="10"/>
  <c r="DV69" i="10"/>
  <c r="EB67" i="10"/>
  <c r="DV67" i="10"/>
  <c r="FB65" i="11"/>
  <c r="EK63" i="11"/>
  <c r="EC64" i="10"/>
  <c r="EV62" i="11"/>
  <c r="DA62" i="9"/>
  <c r="DW62" i="11"/>
  <c r="EH61" i="11"/>
  <c r="EL60" i="11"/>
  <c r="DV60" i="11"/>
  <c r="EM58" i="11"/>
  <c r="EE59" i="10"/>
  <c r="EZ57" i="11"/>
  <c r="EI56" i="11"/>
  <c r="EF57" i="10"/>
  <c r="DS56" i="11"/>
  <c r="DC56" i="11"/>
  <c r="CZ55" i="9"/>
  <c r="FC54" i="11"/>
  <c r="EH54" i="11"/>
  <c r="DB51" i="11"/>
  <c r="EZ50" i="11"/>
  <c r="DA50" i="9"/>
  <c r="EG50" i="11"/>
  <c r="EC51" i="10"/>
  <c r="EH49" i="11"/>
  <c r="ED50" i="10"/>
  <c r="EY47" i="11"/>
  <c r="EZ46" i="11"/>
  <c r="EY45" i="11"/>
  <c r="EI45" i="11"/>
  <c r="EF46" i="10"/>
  <c r="EB45" i="10"/>
  <c r="DV45" i="10"/>
  <c r="EL41" i="11"/>
  <c r="ED42" i="10"/>
  <c r="DW41" i="11"/>
  <c r="EK37" i="11"/>
  <c r="ED38" i="10"/>
  <c r="EB37" i="10"/>
  <c r="DV37" i="10"/>
  <c r="DG36" i="11"/>
  <c r="DW35" i="11"/>
  <c r="EM34" i="11"/>
  <c r="EX30" i="11"/>
  <c r="EZ29" i="11"/>
  <c r="DA29" i="9"/>
  <c r="DR26" i="11"/>
  <c r="EB26" i="10"/>
  <c r="DV26" i="10"/>
  <c r="DC25" i="11"/>
  <c r="DQ22" i="11"/>
  <c r="DU22" i="11"/>
  <c r="FB20" i="11"/>
  <c r="DF20" i="11"/>
  <c r="EX18" i="11"/>
  <c r="ED17" i="10"/>
  <c r="EH17" i="11"/>
  <c r="EV16" i="11"/>
  <c r="DT16" i="11"/>
  <c r="DP16" i="11"/>
  <c r="DW14" i="11"/>
  <c r="DR14" i="11"/>
  <c r="EK13" i="11"/>
  <c r="ED13" i="10"/>
  <c r="EG13" i="11"/>
  <c r="EH13" i="11"/>
  <c r="EL10" i="11"/>
  <c r="ED10" i="10"/>
  <c r="EK10" i="11"/>
  <c r="EZ98" i="11"/>
  <c r="DA98" i="9"/>
  <c r="EY97" i="11"/>
  <c r="DV98" i="10"/>
  <c r="EB98" i="10"/>
  <c r="DB97" i="11"/>
  <c r="FC96" i="11"/>
  <c r="DG96" i="11"/>
  <c r="EZ92" i="11"/>
  <c r="DA92" i="9"/>
  <c r="DT92" i="11"/>
  <c r="DW91" i="11"/>
  <c r="DG89" i="11"/>
  <c r="EH88" i="11"/>
  <c r="ED89" i="10"/>
  <c r="EX87" i="11"/>
  <c r="DP87" i="11"/>
  <c r="DA87" i="11"/>
  <c r="EJ86" i="11"/>
  <c r="DV87" i="10"/>
  <c r="EB87" i="10"/>
  <c r="DE86" i="11"/>
  <c r="EK85" i="11"/>
  <c r="EC86" i="10"/>
  <c r="DF85" i="11"/>
  <c r="FC84" i="11"/>
  <c r="EB84" i="10"/>
  <c r="DV84" i="10"/>
  <c r="DP83" i="11"/>
  <c r="FB82" i="11"/>
  <c r="DS82" i="11"/>
  <c r="EG81" i="11"/>
  <c r="EC82" i="10"/>
  <c r="DG81" i="11"/>
  <c r="EM80" i="11"/>
  <c r="EE81" i="10"/>
  <c r="CZ80" i="11"/>
  <c r="DF79" i="11"/>
  <c r="EH78" i="11"/>
  <c r="EX77" i="11"/>
  <c r="DT77" i="11"/>
  <c r="DA77" i="11"/>
  <c r="EY76" i="11"/>
  <c r="DW76" i="11"/>
  <c r="EF75" i="11"/>
  <c r="EC76" i="10"/>
  <c r="EG74" i="11"/>
  <c r="ED75" i="10"/>
  <c r="EK73" i="11"/>
  <c r="EC74" i="10"/>
  <c r="EM72" i="11"/>
  <c r="EL70" i="11"/>
  <c r="ED71" i="10"/>
  <c r="EH67" i="11"/>
  <c r="DS66" i="11"/>
  <c r="DV66" i="10"/>
  <c r="EB66" i="10"/>
  <c r="DS64" i="11"/>
  <c r="EB64" i="10"/>
  <c r="DV64" i="10"/>
  <c r="EL62" i="11"/>
  <c r="ED63" i="10"/>
  <c r="EI60" i="11"/>
  <c r="EZ59" i="11"/>
  <c r="EB60" i="10"/>
  <c r="DV60" i="10"/>
  <c r="EV57" i="11"/>
  <c r="DA57" i="9"/>
  <c r="EL51" i="11"/>
  <c r="ED52" i="10"/>
  <c r="DS51" i="11"/>
  <c r="EB51" i="10"/>
  <c r="DV51" i="10"/>
  <c r="EK49" i="11"/>
  <c r="EC50" i="10"/>
  <c r="DR48" i="11"/>
  <c r="EM47" i="11"/>
  <c r="EE48" i="10"/>
  <c r="DF44" i="11"/>
  <c r="EI43" i="11"/>
  <c r="EK42" i="11"/>
  <c r="EC43" i="10"/>
  <c r="EK41" i="11"/>
  <c r="EC42" i="10"/>
  <c r="EM40" i="11"/>
  <c r="EE41" i="10"/>
  <c r="DU39" i="11"/>
  <c r="CZ37" i="11"/>
  <c r="EM35" i="11"/>
  <c r="EI34" i="11"/>
  <c r="EM33" i="11"/>
  <c r="EF34" i="10"/>
  <c r="EJ32" i="11"/>
  <c r="EB33" i="10"/>
  <c r="DV33" i="10"/>
  <c r="EM30" i="11"/>
  <c r="EF31" i="10"/>
  <c r="DR29" i="11"/>
  <c r="EB29" i="10"/>
  <c r="EK29" i="10" s="1"/>
  <c r="DV29" i="10"/>
  <c r="DW25" i="11"/>
  <c r="EG24" i="11"/>
  <c r="EC25" i="10"/>
  <c r="DP23" i="11"/>
  <c r="EG22" i="11"/>
  <c r="EC23" i="10"/>
  <c r="DP22" i="11"/>
  <c r="DW20" i="11"/>
  <c r="DC21" i="11"/>
  <c r="EZ20" i="11"/>
  <c r="EM20" i="11"/>
  <c r="EZ19" i="11"/>
  <c r="DA19" i="9"/>
  <c r="DT19" i="11"/>
  <c r="DE19" i="11"/>
  <c r="EI17" i="11"/>
  <c r="DU17" i="11"/>
  <c r="FA15" i="11"/>
  <c r="EH15" i="11"/>
  <c r="EZ14" i="11"/>
  <c r="EI14" i="11"/>
  <c r="DT14" i="11"/>
  <c r="FB13" i="11"/>
  <c r="DE13" i="11"/>
  <c r="EM12" i="11"/>
  <c r="EK12" i="11"/>
  <c r="DF12" i="11"/>
  <c r="DD12" i="11"/>
  <c r="EH11" i="11"/>
  <c r="CZ11" i="11"/>
  <c r="EH9" i="11"/>
  <c r="DP8" i="11"/>
  <c r="EW7" i="11"/>
  <c r="EJ7" i="11"/>
  <c r="DT7" i="11"/>
  <c r="DD7" i="11"/>
  <c r="EG6" i="11"/>
  <c r="DU6" i="11"/>
  <c r="FA5" i="11"/>
  <c r="EZ5" i="11"/>
  <c r="DA5" i="9"/>
  <c r="EI5" i="11"/>
  <c r="DQ5" i="11"/>
  <c r="DF5" i="11"/>
  <c r="EM4" i="11"/>
  <c r="EK4" i="11"/>
  <c r="DV17" i="10"/>
  <c r="DV13" i="10"/>
  <c r="DV9" i="10"/>
  <c r="DV5" i="10"/>
  <c r="EB14" i="10"/>
  <c r="ED5" i="10"/>
  <c r="EC4" i="10"/>
  <c r="EF8" i="11"/>
  <c r="DC8" i="11"/>
  <c r="EV7" i="11"/>
  <c r="EF6" i="11"/>
  <c r="DT6" i="11"/>
  <c r="DC6" i="11"/>
  <c r="EX5" i="11"/>
  <c r="DE5" i="11"/>
  <c r="DD5" i="11"/>
  <c r="EL4" i="11"/>
  <c r="DC4" i="11"/>
  <c r="EB20" i="10"/>
  <c r="EB19" i="10"/>
  <c r="EB18" i="10"/>
  <c r="ED15" i="10"/>
  <c r="EF11" i="10"/>
  <c r="EE6" i="10"/>
  <c r="EB4" i="10"/>
  <c r="EJ21" i="11"/>
  <c r="EW20" i="11"/>
  <c r="DA20" i="11"/>
  <c r="EW19" i="11"/>
  <c r="DB19" i="11"/>
  <c r="EW18" i="11"/>
  <c r="DP17" i="11"/>
  <c r="EZ16" i="11"/>
  <c r="DA16" i="9"/>
  <c r="EJ16" i="11"/>
  <c r="EZ15" i="11"/>
  <c r="DE15" i="11"/>
  <c r="EM14" i="11"/>
  <c r="EL14" i="11"/>
  <c r="DF14" i="11"/>
  <c r="EZ13" i="11"/>
  <c r="DA13" i="9"/>
  <c r="EF13" i="11"/>
  <c r="DV13" i="11"/>
  <c r="DY13" i="11" s="1"/>
  <c r="EI12" i="11"/>
  <c r="FA11" i="11"/>
  <c r="EI10" i="11"/>
  <c r="DG10" i="11"/>
  <c r="EX9" i="11"/>
  <c r="DS8" i="11"/>
  <c r="EF7" i="11"/>
  <c r="FA6" i="11"/>
  <c r="FD6" i="11" s="1"/>
  <c r="EM6" i="11"/>
  <c r="DF6" i="11"/>
  <c r="EL5" i="11"/>
  <c r="EI4" i="11"/>
  <c r="DB4" i="11"/>
  <c r="DV10" i="10"/>
  <c r="DV6" i="10"/>
  <c r="EF16" i="10"/>
  <c r="EC15" i="10"/>
  <c r="ED9" i="10"/>
  <c r="EB5" i="10"/>
  <c r="EV20" i="11"/>
  <c r="EK20" i="11"/>
  <c r="DT20" i="11"/>
  <c r="EM18" i="11"/>
  <c r="EV17" i="11"/>
  <c r="DA17" i="9"/>
  <c r="EF17" i="11"/>
  <c r="EL16" i="11"/>
  <c r="EW15" i="11"/>
  <c r="EJ15" i="11"/>
  <c r="EV14" i="11"/>
  <c r="EK14" i="11"/>
  <c r="DE14" i="11"/>
  <c r="EH12" i="11"/>
  <c r="EV11" i="11"/>
  <c r="DA11" i="9"/>
  <c r="EV5" i="11"/>
  <c r="EK5" i="11"/>
  <c r="DS5" i="11"/>
  <c r="EH4" i="11"/>
  <c r="DW4" i="11"/>
  <c r="EE16" i="10"/>
  <c r="EB15" i="10"/>
  <c r="ED11" i="10"/>
  <c r="EC9" i="10"/>
  <c r="EC6" i="10"/>
  <c r="FC21" i="11"/>
  <c r="EM19" i="11"/>
  <c r="EL19" i="11"/>
  <c r="EL18" i="11"/>
  <c r="EM17" i="11"/>
  <c r="DV17" i="11"/>
  <c r="EV15" i="11"/>
  <c r="EG15" i="11"/>
  <c r="DQ15" i="11"/>
  <c r="DD15" i="11"/>
  <c r="EJ14" i="11"/>
  <c r="DS14" i="11"/>
  <c r="EM13" i="11"/>
  <c r="DS13" i="11"/>
  <c r="DT13" i="11"/>
  <c r="DX13" i="11" s="1"/>
  <c r="CZ13" i="11"/>
  <c r="EG12" i="11"/>
  <c r="DW12" i="11"/>
  <c r="DU12" i="11"/>
  <c r="EZ11" i="11"/>
  <c r="EK11" i="11"/>
  <c r="EM10" i="11"/>
  <c r="DV10" i="11"/>
  <c r="DA10" i="11"/>
  <c r="DG9" i="11"/>
  <c r="EY8" i="11"/>
  <c r="DD8" i="11"/>
  <c r="DV7" i="11"/>
  <c r="DF7" i="11"/>
  <c r="EX6" i="11"/>
  <c r="EL6" i="11"/>
  <c r="CZ5" i="11"/>
  <c r="FA4" i="11"/>
  <c r="EG4" i="11"/>
  <c r="DV7" i="10"/>
  <c r="EF14" i="10"/>
  <c r="EC12" i="10"/>
  <c r="EC11" i="10"/>
  <c r="EZ4" i="11"/>
  <c r="DA4" i="9"/>
  <c r="EB22" i="10"/>
  <c r="EF20" i="10"/>
  <c r="EE17" i="10"/>
  <c r="EB12" i="10"/>
  <c r="ED7" i="10"/>
  <c r="FB19" i="11"/>
  <c r="EJ19" i="11"/>
  <c r="DV19" i="11"/>
  <c r="DF18" i="11"/>
  <c r="DA16" i="11"/>
  <c r="FB14" i="11"/>
  <c r="DV14" i="11"/>
  <c r="DG13" i="11"/>
  <c r="EZ12" i="11"/>
  <c r="DA12" i="9"/>
  <c r="EX11" i="11"/>
  <c r="DU11" i="11"/>
  <c r="DF11" i="11"/>
  <c r="FB10" i="11"/>
  <c r="EG10" i="11"/>
  <c r="DW9" i="11"/>
  <c r="EJ8" i="11"/>
  <c r="EK7" i="11"/>
  <c r="DU7" i="11"/>
  <c r="DE7" i="11"/>
  <c r="DT5" i="11"/>
  <c r="DC5" i="11"/>
  <c r="DV16" i="10"/>
  <c r="DV12" i="10"/>
  <c r="DV8" i="10"/>
  <c r="DV4" i="10"/>
  <c r="EE18" i="10"/>
  <c r="EB16" i="10"/>
  <c r="ED14" i="10"/>
  <c r="EC7" i="10"/>
  <c r="FA19" i="11"/>
  <c r="DF19" i="11"/>
  <c r="FA18" i="11"/>
  <c r="DD16" i="11"/>
  <c r="FA14" i="11"/>
  <c r="DU14" i="11"/>
  <c r="FC13" i="11"/>
  <c r="EJ13" i="11"/>
  <c r="DF13" i="11"/>
  <c r="DE12" i="11"/>
  <c r="DP11" i="11"/>
  <c r="DE11" i="11"/>
  <c r="EW10" i="11"/>
  <c r="FB9" i="11"/>
  <c r="EM9" i="11"/>
  <c r="DR9" i="11"/>
  <c r="EZ8" i="11"/>
  <c r="DA8" i="9"/>
  <c r="EZ7" i="11"/>
  <c r="DV6" i="11"/>
  <c r="DE4" i="11"/>
  <c r="DI4" i="11" s="1"/>
  <c r="ED19" i="10"/>
  <c r="ED18" i="10"/>
  <c r="EE8" i="10"/>
  <c r="EE5" i="10"/>
  <c r="CD76" i="9"/>
  <c r="BV128" i="9"/>
  <c r="AN114" i="9"/>
  <c r="BW109" i="9"/>
  <c r="AN145" i="9"/>
  <c r="AN140" i="9"/>
  <c r="CD137" i="9"/>
  <c r="AN59" i="9"/>
  <c r="AN48" i="9"/>
  <c r="AN128" i="9"/>
  <c r="CJ143" i="9"/>
  <c r="AN139" i="9"/>
  <c r="AN80" i="9"/>
  <c r="AN47" i="9"/>
  <c r="BW5" i="9"/>
  <c r="AN138" i="9"/>
  <c r="CH134" i="9"/>
  <c r="AN28" i="9"/>
  <c r="AN135" i="9"/>
  <c r="AN101" i="9"/>
  <c r="AN141" i="9"/>
  <c r="AN108" i="9"/>
  <c r="AN18" i="9"/>
  <c r="BW142" i="9"/>
  <c r="BX128" i="9"/>
  <c r="BW145" i="9"/>
  <c r="BW128" i="9"/>
  <c r="AN127" i="9"/>
  <c r="CB128" i="9"/>
  <c r="BZ66" i="9"/>
  <c r="BZ145" i="9"/>
  <c r="BZ142" i="9"/>
  <c r="CA128" i="9"/>
  <c r="BZ5" i="9"/>
  <c r="AN83" i="9"/>
  <c r="AN67" i="9"/>
  <c r="AN14" i="9"/>
  <c r="BX5" i="9"/>
  <c r="BZ109" i="9"/>
  <c r="AN79" i="9"/>
  <c r="AN78" i="9"/>
  <c r="CH76" i="9"/>
  <c r="AN66" i="9"/>
  <c r="CF15" i="9"/>
  <c r="BX109" i="9"/>
  <c r="CE76" i="9"/>
  <c r="AN76" i="9"/>
  <c r="BZ33" i="9"/>
  <c r="CA33" i="9"/>
  <c r="CB33" i="9"/>
  <c r="BV33" i="9"/>
  <c r="BW33" i="9"/>
  <c r="BX33" i="9"/>
  <c r="CI143" i="9"/>
  <c r="CH143" i="9"/>
  <c r="BX142" i="9"/>
  <c r="CJ137" i="9"/>
  <c r="BW133" i="9"/>
  <c r="CF143" i="9"/>
  <c r="BV142" i="9"/>
  <c r="CH137" i="9"/>
  <c r="CE143" i="9"/>
  <c r="CB142" i="9"/>
  <c r="CB109" i="9"/>
  <c r="CJ76" i="9"/>
  <c r="CA109" i="9"/>
  <c r="CI76" i="9"/>
  <c r="CI110" i="9"/>
  <c r="BV66" i="9"/>
  <c r="CI40" i="9"/>
  <c r="CE84" i="9"/>
  <c r="CB53" i="9"/>
  <c r="CE15" i="9"/>
  <c r="CB5" i="9"/>
  <c r="CD15" i="9"/>
  <c r="CA5" i="9"/>
  <c r="CJ15" i="9"/>
  <c r="CI15" i="9"/>
  <c r="DF69" i="10"/>
  <c r="L66" i="10"/>
  <c r="DF82" i="10"/>
  <c r="DF78" i="10"/>
  <c r="DF44" i="10"/>
  <c r="DF98" i="10"/>
  <c r="DF70" i="10"/>
  <c r="DF66" i="10"/>
  <c r="DF122" i="10"/>
  <c r="DF35" i="10"/>
  <c r="BZ13" i="10"/>
  <c r="AH13" i="9" s="1"/>
  <c r="BZ138" i="10"/>
  <c r="AH138" i="9" s="1"/>
  <c r="BZ100" i="10"/>
  <c r="AH100" i="9" s="1"/>
  <c r="BZ70" i="10"/>
  <c r="AH70" i="9" s="1"/>
  <c r="BZ85" i="10"/>
  <c r="AH85" i="9" s="1"/>
  <c r="BZ34" i="10"/>
  <c r="AH34" i="9" s="1"/>
  <c r="K59" i="10"/>
  <c r="BZ49" i="10"/>
  <c r="AH49" i="9" s="1"/>
  <c r="EX148" i="11"/>
  <c r="EG148" i="11"/>
  <c r="DP148" i="11"/>
  <c r="FC147" i="11"/>
  <c r="EK147" i="11"/>
  <c r="DS147" i="11"/>
  <c r="FA146" i="11"/>
  <c r="DU146" i="11"/>
  <c r="FB145" i="11"/>
  <c r="EF145" i="11"/>
  <c r="DV145" i="11"/>
  <c r="CZ145" i="11"/>
  <c r="EH144" i="11"/>
  <c r="DB144" i="11"/>
  <c r="EI143" i="11"/>
  <c r="DC143" i="11"/>
  <c r="EJ142" i="11"/>
  <c r="DD142" i="11"/>
  <c r="EW141" i="11"/>
  <c r="EM141" i="11"/>
  <c r="DQ141" i="11"/>
  <c r="DG141" i="11"/>
  <c r="EX140" i="11"/>
  <c r="DR140" i="11"/>
  <c r="EY139" i="11"/>
  <c r="EM139" i="11"/>
  <c r="DD139" i="11"/>
  <c r="EK138" i="11"/>
  <c r="DE138" i="11"/>
  <c r="EG137" i="11"/>
  <c r="DE137" i="11"/>
  <c r="FA136" i="11"/>
  <c r="EV136" i="11"/>
  <c r="EW136" i="11"/>
  <c r="DW134" i="11"/>
  <c r="DR134" i="11"/>
  <c r="DS134" i="11"/>
  <c r="EJ123" i="11"/>
  <c r="EF123" i="11"/>
  <c r="FB122" i="11"/>
  <c r="EW122" i="11"/>
  <c r="EX122" i="11"/>
  <c r="FA122" i="11"/>
  <c r="DA122" i="11"/>
  <c r="DD122" i="11"/>
  <c r="EX120" i="11"/>
  <c r="EW120" i="11"/>
  <c r="FA120" i="11"/>
  <c r="FB120" i="11"/>
  <c r="DD137" i="11"/>
  <c r="CZ137" i="11"/>
  <c r="DG134" i="11"/>
  <c r="DB134" i="11"/>
  <c r="DC134" i="11"/>
  <c r="EJ129" i="11"/>
  <c r="EF129" i="11"/>
  <c r="DC116" i="11"/>
  <c r="DG116" i="11"/>
  <c r="EM24" i="11"/>
  <c r="EI24" i="11"/>
  <c r="EW148" i="11"/>
  <c r="EF148" i="11"/>
  <c r="EZ146" i="11"/>
  <c r="DT146" i="11"/>
  <c r="FA145" i="11"/>
  <c r="DU145" i="11"/>
  <c r="FC144" i="11"/>
  <c r="FA144" i="11"/>
  <c r="EV144" i="11"/>
  <c r="DW144" i="11"/>
  <c r="DU144" i="11"/>
  <c r="DP144" i="11"/>
  <c r="FB143" i="11"/>
  <c r="EW143" i="11"/>
  <c r="DV143" i="11"/>
  <c r="DQ143" i="11"/>
  <c r="FC142" i="11"/>
  <c r="EX142" i="11"/>
  <c r="DW142" i="11"/>
  <c r="DR142" i="11"/>
  <c r="EK141" i="11"/>
  <c r="DE141" i="11"/>
  <c r="EL140" i="11"/>
  <c r="DF140" i="11"/>
  <c r="EW139" i="11"/>
  <c r="DC139" i="11"/>
  <c r="EJ138" i="11"/>
  <c r="DD138" i="11"/>
  <c r="EK136" i="11"/>
  <c r="EF136" i="11"/>
  <c r="EG136" i="11"/>
  <c r="EM134" i="11"/>
  <c r="EH134" i="11"/>
  <c r="EI134" i="11"/>
  <c r="CZ134" i="11"/>
  <c r="DA134" i="11"/>
  <c r="DE134" i="11"/>
  <c r="DQ121" i="11"/>
  <c r="DP121" i="11"/>
  <c r="DT121" i="11"/>
  <c r="DP120" i="11"/>
  <c r="DT120" i="11"/>
  <c r="EX94" i="11"/>
  <c r="EW94" i="11"/>
  <c r="FA94" i="11"/>
  <c r="FB94" i="11"/>
  <c r="DP113" i="11"/>
  <c r="DQ113" i="11"/>
  <c r="DT113" i="11"/>
  <c r="DU113" i="11"/>
  <c r="EV148" i="11"/>
  <c r="DV148" i="11"/>
  <c r="DE148" i="11"/>
  <c r="FA147" i="11"/>
  <c r="DG147" i="11"/>
  <c r="EX146" i="11"/>
  <c r="DR146" i="11"/>
  <c r="EY145" i="11"/>
  <c r="DS145" i="11"/>
  <c r="FB144" i="11"/>
  <c r="DV144" i="11"/>
  <c r="FC143" i="11"/>
  <c r="EF143" i="11"/>
  <c r="DW143" i="11"/>
  <c r="CZ143" i="11"/>
  <c r="EG142" i="11"/>
  <c r="DA142" i="11"/>
  <c r="EJ139" i="11"/>
  <c r="DA139" i="11"/>
  <c r="EH138" i="11"/>
  <c r="DB138" i="11"/>
  <c r="DU136" i="11"/>
  <c r="DP136" i="11"/>
  <c r="DQ136" i="11"/>
  <c r="FC134" i="11"/>
  <c r="EX134" i="11"/>
  <c r="EY134" i="11"/>
  <c r="DP134" i="11"/>
  <c r="DQ134" i="11"/>
  <c r="DU134" i="11"/>
  <c r="DS128" i="11"/>
  <c r="DV128" i="11"/>
  <c r="DW128" i="11"/>
  <c r="DS126" i="11"/>
  <c r="DW126" i="11"/>
  <c r="FA114" i="11"/>
  <c r="EW114" i="11"/>
  <c r="EZ114" i="11"/>
  <c r="EH147" i="11"/>
  <c r="EV146" i="11"/>
  <c r="DP146" i="11"/>
  <c r="EW145" i="11"/>
  <c r="DQ145" i="11"/>
  <c r="EF142" i="11"/>
  <c r="CZ142" i="11"/>
  <c r="EH141" i="11"/>
  <c r="DB141" i="11"/>
  <c r="EI140" i="11"/>
  <c r="DC140" i="11"/>
  <c r="DW139" i="11"/>
  <c r="EF138" i="11"/>
  <c r="CZ138" i="11"/>
  <c r="FB137" i="11"/>
  <c r="EZ137" i="11"/>
  <c r="EV137" i="11"/>
  <c r="DE136" i="11"/>
  <c r="CZ136" i="11"/>
  <c r="DA136" i="11"/>
  <c r="FB135" i="11"/>
  <c r="EW135" i="11"/>
  <c r="EX135" i="11"/>
  <c r="EL135" i="11"/>
  <c r="EG135" i="11"/>
  <c r="EH135" i="11"/>
  <c r="DV135" i="11"/>
  <c r="DQ135" i="11"/>
  <c r="DR135" i="11"/>
  <c r="DF135" i="11"/>
  <c r="DA135" i="11"/>
  <c r="DB135" i="11"/>
  <c r="EF134" i="11"/>
  <c r="EG134" i="11"/>
  <c r="EK134" i="11"/>
  <c r="EY128" i="11"/>
  <c r="FB128" i="11"/>
  <c r="FC128" i="11"/>
  <c r="DG120" i="11"/>
  <c r="DC120" i="11"/>
  <c r="DF120" i="11"/>
  <c r="EI116" i="11"/>
  <c r="EM116" i="11"/>
  <c r="EX105" i="11"/>
  <c r="EW105" i="11"/>
  <c r="FB105" i="11"/>
  <c r="EM136" i="11"/>
  <c r="EI136" i="11"/>
  <c r="DT129" i="11"/>
  <c r="DP129" i="11"/>
  <c r="DG117" i="11"/>
  <c r="DB117" i="11"/>
  <c r="DC117" i="11"/>
  <c r="DF117" i="11"/>
  <c r="EX144" i="11"/>
  <c r="DR144" i="11"/>
  <c r="EG141" i="11"/>
  <c r="DA141" i="11"/>
  <c r="EH140" i="11"/>
  <c r="DB140" i="11"/>
  <c r="DV137" i="11"/>
  <c r="DR137" i="11"/>
  <c r="EV134" i="11"/>
  <c r="EW134" i="11"/>
  <c r="FA134" i="11"/>
  <c r="DF134" i="11"/>
  <c r="FC133" i="11"/>
  <c r="EM133" i="11"/>
  <c r="DW133" i="11"/>
  <c r="DG133" i="11"/>
  <c r="EH119" i="11"/>
  <c r="EK119" i="11"/>
  <c r="EN119" i="11" s="1"/>
  <c r="EL119" i="11"/>
  <c r="DF110" i="11"/>
  <c r="DA110" i="11"/>
  <c r="DB110" i="11"/>
  <c r="DE110" i="11"/>
  <c r="EX106" i="11"/>
  <c r="FA106" i="11"/>
  <c r="FB106" i="11"/>
  <c r="DT147" i="11"/>
  <c r="EK144" i="11"/>
  <c r="EF144" i="11"/>
  <c r="DE144" i="11"/>
  <c r="CZ144" i="11"/>
  <c r="EL143" i="11"/>
  <c r="EG143" i="11"/>
  <c r="DF143" i="11"/>
  <c r="DA143" i="11"/>
  <c r="EM142" i="11"/>
  <c r="EH142" i="11"/>
  <c r="DG142" i="11"/>
  <c r="DB142" i="11"/>
  <c r="EJ137" i="11"/>
  <c r="EF137" i="11"/>
  <c r="DF137" i="11"/>
  <c r="DB137" i="11"/>
  <c r="EH136" i="11"/>
  <c r="EV135" i="11"/>
  <c r="EZ135" i="11"/>
  <c r="EF135" i="11"/>
  <c r="EJ135" i="11"/>
  <c r="DP135" i="11"/>
  <c r="DT135" i="11"/>
  <c r="CZ135" i="11"/>
  <c r="DD135" i="11"/>
  <c r="EX126" i="11"/>
  <c r="EW126" i="11"/>
  <c r="FA126" i="11"/>
  <c r="FB126" i="11"/>
  <c r="DS122" i="11"/>
  <c r="DW122" i="11"/>
  <c r="EF107" i="11"/>
  <c r="EJ107" i="11"/>
  <c r="EZ129" i="11"/>
  <c r="EV129" i="11"/>
  <c r="EI148" i="11"/>
  <c r="EL144" i="11"/>
  <c r="DF144" i="11"/>
  <c r="EV143" i="11"/>
  <c r="DP143" i="11"/>
  <c r="EW142" i="11"/>
  <c r="DQ142" i="11"/>
  <c r="EZ141" i="11"/>
  <c r="DT141" i="11"/>
  <c r="FA140" i="11"/>
  <c r="DU140" i="11"/>
  <c r="FB139" i="11"/>
  <c r="EV139" i="11"/>
  <c r="DS139" i="11"/>
  <c r="DG139" i="11"/>
  <c r="EW137" i="11"/>
  <c r="EK137" i="11"/>
  <c r="DT137" i="11"/>
  <c r="DP137" i="11"/>
  <c r="FC136" i="11"/>
  <c r="EY136" i="11"/>
  <c r="DD136" i="11"/>
  <c r="EL134" i="11"/>
  <c r="DT134" i="11"/>
  <c r="EH127" i="11"/>
  <c r="EK127" i="11"/>
  <c r="EL127" i="11"/>
  <c r="EY118" i="11"/>
  <c r="FC118" i="11"/>
  <c r="DQ118" i="11"/>
  <c r="DR118" i="11"/>
  <c r="DU118" i="11"/>
  <c r="DV118" i="11"/>
  <c r="DS136" i="11"/>
  <c r="DC136" i="11"/>
  <c r="FB133" i="11"/>
  <c r="EL133" i="11"/>
  <c r="DV133" i="11"/>
  <c r="DF133" i="11"/>
  <c r="FC132" i="11"/>
  <c r="EM132" i="11"/>
  <c r="DW132" i="11"/>
  <c r="DG132" i="11"/>
  <c r="EV131" i="11"/>
  <c r="EF131" i="11"/>
  <c r="DP131" i="11"/>
  <c r="CZ131" i="11"/>
  <c r="EW130" i="11"/>
  <c r="EG130" i="11"/>
  <c r="DQ130" i="11"/>
  <c r="DA130" i="11"/>
  <c r="EX129" i="11"/>
  <c r="EH129" i="11"/>
  <c r="DR129" i="11"/>
  <c r="EX128" i="11"/>
  <c r="DR128" i="11"/>
  <c r="EG127" i="11"/>
  <c r="DC127" i="11"/>
  <c r="EG126" i="11"/>
  <c r="EX125" i="11"/>
  <c r="EF125" i="11"/>
  <c r="DS125" i="11"/>
  <c r="EY124" i="11"/>
  <c r="EG124" i="11"/>
  <c r="EZ123" i="11"/>
  <c r="EH123" i="11"/>
  <c r="DP123" i="11"/>
  <c r="EH122" i="11"/>
  <c r="CZ122" i="11"/>
  <c r="DB120" i="11"/>
  <c r="EF119" i="11"/>
  <c r="EG119" i="11"/>
  <c r="DT117" i="11"/>
  <c r="EV114" i="11"/>
  <c r="EM110" i="11"/>
  <c r="DW109" i="11"/>
  <c r="DR109" i="11"/>
  <c r="DS109" i="11"/>
  <c r="FC108" i="11"/>
  <c r="EX100" i="11"/>
  <c r="FC100" i="11"/>
  <c r="EY100" i="11"/>
  <c r="FB100" i="11"/>
  <c r="DE100" i="11"/>
  <c r="DA100" i="11"/>
  <c r="DD100" i="11"/>
  <c r="EW118" i="11"/>
  <c r="EX118" i="11"/>
  <c r="EM117" i="11"/>
  <c r="EH117" i="11"/>
  <c r="EI117" i="11"/>
  <c r="DQ114" i="11"/>
  <c r="CZ113" i="11"/>
  <c r="DA113" i="11"/>
  <c r="EW112" i="11"/>
  <c r="EX112" i="11"/>
  <c r="EG112" i="11"/>
  <c r="EH112" i="11"/>
  <c r="DQ112" i="11"/>
  <c r="DR112" i="11"/>
  <c r="DA112" i="11"/>
  <c r="DB112" i="11"/>
  <c r="EX111" i="11"/>
  <c r="EY111" i="11"/>
  <c r="EH111" i="11"/>
  <c r="EI111" i="11"/>
  <c r="DR111" i="11"/>
  <c r="DS111" i="11"/>
  <c r="DB111" i="11"/>
  <c r="DC111" i="11"/>
  <c r="DW110" i="11"/>
  <c r="FA128" i="11"/>
  <c r="EV128" i="11"/>
  <c r="DU128" i="11"/>
  <c r="DP128" i="11"/>
  <c r="FC127" i="11"/>
  <c r="DF127" i="11"/>
  <c r="DA127" i="11"/>
  <c r="DV126" i="11"/>
  <c r="EI125" i="11"/>
  <c r="DU122" i="11"/>
  <c r="EK121" i="11"/>
  <c r="EG121" i="11"/>
  <c r="DR121" i="11"/>
  <c r="EZ120" i="11"/>
  <c r="EH120" i="11"/>
  <c r="DQ120" i="11"/>
  <c r="DE120" i="11"/>
  <c r="CZ120" i="11"/>
  <c r="DA118" i="11"/>
  <c r="DB118" i="11"/>
  <c r="DG110" i="11"/>
  <c r="FC109" i="11"/>
  <c r="EX109" i="11"/>
  <c r="EY109" i="11"/>
  <c r="DG109" i="11"/>
  <c r="DB109" i="11"/>
  <c r="DC109" i="11"/>
  <c r="DF129" i="11"/>
  <c r="EZ128" i="11"/>
  <c r="DT128" i="11"/>
  <c r="FB127" i="11"/>
  <c r="EW127" i="11"/>
  <c r="DS127" i="11"/>
  <c r="DE127" i="11"/>
  <c r="DU126" i="11"/>
  <c r="EM125" i="11"/>
  <c r="DT125" i="11"/>
  <c r="DU124" i="11"/>
  <c r="DV123" i="11"/>
  <c r="DT122" i="11"/>
  <c r="DP122" i="11"/>
  <c r="EJ121" i="11"/>
  <c r="DF121" i="11"/>
  <c r="EL120" i="11"/>
  <c r="DD120" i="11"/>
  <c r="EY119" i="11"/>
  <c r="DW119" i="11"/>
  <c r="DP119" i="11"/>
  <c r="DQ119" i="11"/>
  <c r="FB118" i="11"/>
  <c r="DG118" i="11"/>
  <c r="EJ114" i="11"/>
  <c r="EF114" i="11"/>
  <c r="EV113" i="11"/>
  <c r="EW113" i="11"/>
  <c r="DR113" i="11"/>
  <c r="DD113" i="11"/>
  <c r="EZ112" i="11"/>
  <c r="FD112" i="11" s="1"/>
  <c r="EV112" i="11"/>
  <c r="EJ112" i="11"/>
  <c r="EF112" i="11"/>
  <c r="DT112" i="11"/>
  <c r="DP112" i="11"/>
  <c r="DD112" i="11"/>
  <c r="CZ112" i="11"/>
  <c r="FA111" i="11"/>
  <c r="EV111" i="11"/>
  <c r="EW111" i="11"/>
  <c r="EK111" i="11"/>
  <c r="EF111" i="11"/>
  <c r="EG111" i="11"/>
  <c r="DU111" i="11"/>
  <c r="DP111" i="11"/>
  <c r="DQ111" i="11"/>
  <c r="DE111" i="11"/>
  <c r="CZ111" i="11"/>
  <c r="DA111" i="11"/>
  <c r="EJ101" i="11"/>
  <c r="EF101" i="11"/>
  <c r="DF99" i="11"/>
  <c r="DB99" i="11"/>
  <c r="EL92" i="11"/>
  <c r="EK92" i="11"/>
  <c r="EG92" i="11"/>
  <c r="EH92" i="11"/>
  <c r="EX133" i="11"/>
  <c r="EH133" i="11"/>
  <c r="DR133" i="11"/>
  <c r="DB133" i="11"/>
  <c r="EY132" i="11"/>
  <c r="EI132" i="11"/>
  <c r="DS132" i="11"/>
  <c r="DC132" i="11"/>
  <c r="EV126" i="11"/>
  <c r="DV119" i="11"/>
  <c r="FA118" i="11"/>
  <c r="EG118" i="11"/>
  <c r="EH118" i="11"/>
  <c r="DP118" i="11"/>
  <c r="DF118" i="11"/>
  <c r="EL117" i="11"/>
  <c r="DW117" i="11"/>
  <c r="DR117" i="11"/>
  <c r="DS117" i="11"/>
  <c r="FA113" i="11"/>
  <c r="FB112" i="11"/>
  <c r="EL112" i="11"/>
  <c r="DV112" i="11"/>
  <c r="DF112" i="11"/>
  <c r="FB110" i="11"/>
  <c r="EW110" i="11"/>
  <c r="EX110" i="11"/>
  <c r="DG108" i="11"/>
  <c r="DB108" i="11"/>
  <c r="DC108" i="11"/>
  <c r="DD101" i="11"/>
  <c r="CZ101" i="11"/>
  <c r="DS77" i="11"/>
  <c r="DW77" i="11"/>
  <c r="DQ126" i="11"/>
  <c r="DR122" i="11"/>
  <c r="EV119" i="11"/>
  <c r="EW119" i="11"/>
  <c r="EF113" i="11"/>
  <c r="EG113" i="11"/>
  <c r="EL110" i="11"/>
  <c r="EG110" i="11"/>
  <c r="EH110" i="11"/>
  <c r="EM109" i="11"/>
  <c r="EH109" i="11"/>
  <c r="EI109" i="11"/>
  <c r="EW107" i="11"/>
  <c r="EX107" i="11"/>
  <c r="FA107" i="11"/>
  <c r="DC107" i="11"/>
  <c r="DG107" i="11"/>
  <c r="DC105" i="11"/>
  <c r="DG105" i="11"/>
  <c r="EY99" i="11"/>
  <c r="FC99" i="11"/>
  <c r="FF99" i="11" s="1"/>
  <c r="DC129" i="11"/>
  <c r="EF128" i="11"/>
  <c r="CZ128" i="11"/>
  <c r="EI127" i="11"/>
  <c r="DU127" i="11"/>
  <c r="CZ127" i="11"/>
  <c r="EK126" i="11"/>
  <c r="DP126" i="11"/>
  <c r="DB126" i="11"/>
  <c r="FB125" i="11"/>
  <c r="EH125" i="11"/>
  <c r="DP125" i="11"/>
  <c r="DC125" i="11"/>
  <c r="DQ124" i="11"/>
  <c r="DR123" i="11"/>
  <c r="EF122" i="11"/>
  <c r="EZ121" i="11"/>
  <c r="DV121" i="11"/>
  <c r="DC121" i="11"/>
  <c r="EI120" i="11"/>
  <c r="DV120" i="11"/>
  <c r="EI119" i="11"/>
  <c r="DT119" i="11"/>
  <c r="DG119" i="11"/>
  <c r="CZ119" i="11"/>
  <c r="DA119" i="11"/>
  <c r="EV118" i="11"/>
  <c r="EL118" i="11"/>
  <c r="EX117" i="11"/>
  <c r="EY117" i="11"/>
  <c r="EG117" i="11"/>
  <c r="FC116" i="11"/>
  <c r="DW116" i="11"/>
  <c r="EG114" i="11"/>
  <c r="DT114" i="11"/>
  <c r="DP114" i="11"/>
  <c r="EK113" i="11"/>
  <c r="FB111" i="11"/>
  <c r="EL111" i="11"/>
  <c r="DV111" i="11"/>
  <c r="DF111" i="11"/>
  <c r="DV110" i="11"/>
  <c r="DQ110" i="11"/>
  <c r="DR110" i="11"/>
  <c r="DR106" i="11"/>
  <c r="DU106" i="11"/>
  <c r="DV106" i="11"/>
  <c r="EH94" i="11"/>
  <c r="EK94" i="11"/>
  <c r="EG94" i="11"/>
  <c r="EL94" i="11"/>
  <c r="EW106" i="11"/>
  <c r="EF106" i="11"/>
  <c r="DQ106" i="11"/>
  <c r="CZ106" i="11"/>
  <c r="DU105" i="11"/>
  <c r="DB105" i="11"/>
  <c r="FA104" i="11"/>
  <c r="DU104" i="11"/>
  <c r="FB103" i="11"/>
  <c r="EF103" i="11"/>
  <c r="DV103" i="11"/>
  <c r="CZ103" i="11"/>
  <c r="DF100" i="11"/>
  <c r="CZ100" i="11"/>
  <c r="EH99" i="11"/>
  <c r="DA99" i="11"/>
  <c r="EI98" i="11"/>
  <c r="DU98" i="11"/>
  <c r="DE98" i="11"/>
  <c r="FC97" i="11"/>
  <c r="EM97" i="11"/>
  <c r="DW97" i="11"/>
  <c r="DG97" i="11"/>
  <c r="FB96" i="11"/>
  <c r="EW96" i="11"/>
  <c r="EX96" i="11"/>
  <c r="DS88" i="11"/>
  <c r="DV88" i="11"/>
  <c r="DW88" i="11"/>
  <c r="DU82" i="11"/>
  <c r="DQ82" i="11"/>
  <c r="DT82" i="11"/>
  <c r="EX80" i="11"/>
  <c r="EW80" i="11"/>
  <c r="FA80" i="11"/>
  <c r="FB80" i="11"/>
  <c r="EF59" i="11"/>
  <c r="EG59" i="11"/>
  <c r="EJ59" i="11"/>
  <c r="EK59" i="11"/>
  <c r="EY56" i="11"/>
  <c r="FC56" i="11"/>
  <c r="EH107" i="11"/>
  <c r="EV102" i="11"/>
  <c r="FA102" i="11"/>
  <c r="DP102" i="11"/>
  <c r="DU102" i="11"/>
  <c r="EW101" i="11"/>
  <c r="FB101" i="11"/>
  <c r="DQ101" i="11"/>
  <c r="DV101" i="11"/>
  <c r="EH100" i="11"/>
  <c r="EM100" i="11"/>
  <c r="DQ100" i="11"/>
  <c r="DG99" i="11"/>
  <c r="FB97" i="11"/>
  <c r="EL97" i="11"/>
  <c r="DV97" i="11"/>
  <c r="DF97" i="11"/>
  <c r="DV96" i="11"/>
  <c r="DR96" i="11"/>
  <c r="DS96" i="11"/>
  <c r="DV95" i="11"/>
  <c r="EJ91" i="11"/>
  <c r="EF91" i="11"/>
  <c r="EY88" i="11"/>
  <c r="FC88" i="11"/>
  <c r="DP80" i="11"/>
  <c r="DT80" i="11"/>
  <c r="DW107" i="11"/>
  <c r="DE107" i="11"/>
  <c r="FA105" i="11"/>
  <c r="EH105" i="11"/>
  <c r="DQ105" i="11"/>
  <c r="DF105" i="11"/>
  <c r="EX104" i="11"/>
  <c r="EL104" i="11"/>
  <c r="EG104" i="11"/>
  <c r="DF104" i="11"/>
  <c r="DA104" i="11"/>
  <c r="EM103" i="11"/>
  <c r="EH103" i="11"/>
  <c r="DG103" i="11"/>
  <c r="DB103" i="11"/>
  <c r="EV100" i="11"/>
  <c r="EW99" i="11"/>
  <c r="DR99" i="11"/>
  <c r="DE99" i="11"/>
  <c r="EX98" i="11"/>
  <c r="EL96" i="11"/>
  <c r="EG96" i="11"/>
  <c r="EH96" i="11"/>
  <c r="DG94" i="11"/>
  <c r="DT91" i="11"/>
  <c r="EH87" i="11"/>
  <c r="EL87" i="11"/>
  <c r="EX86" i="11"/>
  <c r="EW86" i="11"/>
  <c r="FA86" i="11"/>
  <c r="FB86" i="11"/>
  <c r="DW86" i="11"/>
  <c r="EY78" i="11"/>
  <c r="EX78" i="11"/>
  <c r="FB78" i="11"/>
  <c r="FC78" i="11"/>
  <c r="DV67" i="11"/>
  <c r="DR67" i="11"/>
  <c r="DU67" i="11"/>
  <c r="CZ67" i="11"/>
  <c r="DA67" i="11"/>
  <c r="DD67" i="11"/>
  <c r="DE67" i="11"/>
  <c r="DA66" i="11"/>
  <c r="DB66" i="11"/>
  <c r="DE66" i="11"/>
  <c r="DF66" i="11"/>
  <c r="EM105" i="11"/>
  <c r="DE105" i="11"/>
  <c r="EZ102" i="11"/>
  <c r="DT102" i="11"/>
  <c r="FA101" i="11"/>
  <c r="DU101" i="11"/>
  <c r="EZ100" i="11"/>
  <c r="DR100" i="11"/>
  <c r="DW100" i="11"/>
  <c r="DQ96" i="11"/>
  <c r="DT96" i="11"/>
  <c r="DD96" i="11"/>
  <c r="DA96" i="11"/>
  <c r="FC94" i="11"/>
  <c r="EY93" i="11"/>
  <c r="FB93" i="11"/>
  <c r="FC93" i="11"/>
  <c r="EX93" i="11"/>
  <c r="EL90" i="11"/>
  <c r="EK90" i="11"/>
  <c r="EH90" i="11"/>
  <c r="DQ89" i="11"/>
  <c r="DP89" i="11"/>
  <c r="DT89" i="11"/>
  <c r="FB81" i="11"/>
  <c r="EX81" i="11"/>
  <c r="FA81" i="11"/>
  <c r="DU78" i="11"/>
  <c r="DQ78" i="11"/>
  <c r="DR78" i="11"/>
  <c r="DV78" i="11"/>
  <c r="DP75" i="11"/>
  <c r="DQ75" i="11"/>
  <c r="DT75" i="11"/>
  <c r="DU75" i="11"/>
  <c r="EK93" i="11"/>
  <c r="EJ93" i="11"/>
  <c r="EF93" i="11"/>
  <c r="FB90" i="11"/>
  <c r="EX90" i="11"/>
  <c r="FA90" i="11"/>
  <c r="DA90" i="11"/>
  <c r="DD90" i="11"/>
  <c r="EJ83" i="11"/>
  <c r="EF83" i="11"/>
  <c r="DE76" i="11"/>
  <c r="DD76" i="11"/>
  <c r="CZ76" i="11"/>
  <c r="DA76" i="11"/>
  <c r="DU73" i="11"/>
  <c r="DT73" i="11"/>
  <c r="DQ73" i="11"/>
  <c r="EF102" i="11"/>
  <c r="EK102" i="11"/>
  <c r="CZ102" i="11"/>
  <c r="DE102" i="11"/>
  <c r="EG101" i="11"/>
  <c r="EL101" i="11"/>
  <c r="DA101" i="11"/>
  <c r="DF101" i="11"/>
  <c r="DB100" i="11"/>
  <c r="DG100" i="11"/>
  <c r="EH95" i="11"/>
  <c r="EL95" i="11"/>
  <c r="DG80" i="11"/>
  <c r="DC80" i="11"/>
  <c r="EH79" i="11"/>
  <c r="EK79" i="11"/>
  <c r="EL79" i="11"/>
  <c r="DG74" i="11"/>
  <c r="DF74" i="11"/>
  <c r="DB74" i="11"/>
  <c r="DC74" i="11"/>
  <c r="FA68" i="11"/>
  <c r="EW68" i="11"/>
  <c r="EZ68" i="11"/>
  <c r="EY105" i="11"/>
  <c r="DW105" i="11"/>
  <c r="FC104" i="11"/>
  <c r="DV104" i="11"/>
  <c r="DQ104" i="11"/>
  <c r="FC103" i="11"/>
  <c r="EX103" i="11"/>
  <c r="DW103" i="11"/>
  <c r="DR103" i="11"/>
  <c r="EI100" i="11"/>
  <c r="DP100" i="11"/>
  <c r="EX99" i="11"/>
  <c r="EK99" i="11"/>
  <c r="DQ99" i="11"/>
  <c r="EY98" i="11"/>
  <c r="EL98" i="11"/>
  <c r="DT98" i="11"/>
  <c r="DP98" i="11"/>
  <c r="DD98" i="11"/>
  <c r="CZ98" i="11"/>
  <c r="FA97" i="11"/>
  <c r="EV97" i="11"/>
  <c r="EW97" i="11"/>
  <c r="EK97" i="11"/>
  <c r="EF97" i="11"/>
  <c r="EG97" i="11"/>
  <c r="DU97" i="11"/>
  <c r="DP97" i="11"/>
  <c r="DQ97" i="11"/>
  <c r="DE97" i="11"/>
  <c r="CZ97" i="11"/>
  <c r="DA97" i="11"/>
  <c r="DQ95" i="11"/>
  <c r="DU95" i="11"/>
  <c r="DP95" i="11"/>
  <c r="FC92" i="11"/>
  <c r="EY92" i="11"/>
  <c r="EM91" i="11"/>
  <c r="EL91" i="11"/>
  <c r="EH91" i="11"/>
  <c r="FA82" i="11"/>
  <c r="EW82" i="11"/>
  <c r="EZ82" i="11"/>
  <c r="DV81" i="11"/>
  <c r="DR81" i="11"/>
  <c r="DU81" i="11"/>
  <c r="DP96" i="11"/>
  <c r="EG95" i="11"/>
  <c r="DC95" i="11"/>
  <c r="DS93" i="11"/>
  <c r="CZ90" i="11"/>
  <c r="EX89" i="11"/>
  <c r="EX88" i="11"/>
  <c r="DR88" i="11"/>
  <c r="EG87" i="11"/>
  <c r="DR87" i="11"/>
  <c r="DC87" i="11"/>
  <c r="EG86" i="11"/>
  <c r="EX85" i="11"/>
  <c r="EF85" i="11"/>
  <c r="DS85" i="11"/>
  <c r="EY84" i="11"/>
  <c r="EG84" i="11"/>
  <c r="EH83" i="11"/>
  <c r="EV82" i="11"/>
  <c r="DP82" i="11"/>
  <c r="EW81" i="11"/>
  <c r="DQ81" i="11"/>
  <c r="DB80" i="11"/>
  <c r="EF79" i="11"/>
  <c r="EG79" i="11"/>
  <c r="DE79" i="11"/>
  <c r="DC78" i="11"/>
  <c r="EM77" i="11"/>
  <c r="FC76" i="11"/>
  <c r="DS76" i="11"/>
  <c r="EJ75" i="11"/>
  <c r="EM74" i="11"/>
  <c r="EI74" i="11"/>
  <c r="DR74" i="11"/>
  <c r="EK72" i="11"/>
  <c r="DP72" i="11"/>
  <c r="DG71" i="11"/>
  <c r="DC71" i="11"/>
  <c r="DF71" i="11"/>
  <c r="DP67" i="11"/>
  <c r="DQ67" i="11"/>
  <c r="DT67" i="11"/>
  <c r="DG57" i="11"/>
  <c r="DB57" i="11"/>
  <c r="DC57" i="11"/>
  <c r="DF57" i="11"/>
  <c r="DV45" i="11"/>
  <c r="DQ45" i="11"/>
  <c r="DR45" i="11"/>
  <c r="DU45" i="11"/>
  <c r="EY95" i="11"/>
  <c r="EK95" i="11"/>
  <c r="DG95" i="11"/>
  <c r="EF94" i="11"/>
  <c r="DR94" i="11"/>
  <c r="DC94" i="11"/>
  <c r="EW93" i="11"/>
  <c r="DW93" i="11"/>
  <c r="DD93" i="11"/>
  <c r="EX92" i="11"/>
  <c r="EF92" i="11"/>
  <c r="DE92" i="11"/>
  <c r="EY91" i="11"/>
  <c r="EG91" i="11"/>
  <c r="EG90" i="11"/>
  <c r="DC90" i="11"/>
  <c r="EL89" i="11"/>
  <c r="DS89" i="11"/>
  <c r="FB88" i="11"/>
  <c r="EG88" i="11"/>
  <c r="DA88" i="11"/>
  <c r="EY87" i="11"/>
  <c r="EK87" i="11"/>
  <c r="DG87" i="11"/>
  <c r="EF86" i="11"/>
  <c r="DR86" i="11"/>
  <c r="DC86" i="11"/>
  <c r="EW85" i="11"/>
  <c r="DW85" i="11"/>
  <c r="DD85" i="11"/>
  <c r="EX84" i="11"/>
  <c r="EF84" i="11"/>
  <c r="DE84" i="11"/>
  <c r="EY83" i="11"/>
  <c r="EG83" i="11"/>
  <c r="DF83" i="11"/>
  <c r="EZ81" i="11"/>
  <c r="EV80" i="11"/>
  <c r="DS80" i="11"/>
  <c r="DF80" i="11"/>
  <c r="EX79" i="11"/>
  <c r="EW78" i="11"/>
  <c r="DB78" i="11"/>
  <c r="EV77" i="11"/>
  <c r="DR77" i="11"/>
  <c r="DU77" i="11"/>
  <c r="DQ76" i="11"/>
  <c r="EY75" i="11"/>
  <c r="EG75" i="11"/>
  <c r="DP74" i="11"/>
  <c r="EJ73" i="11"/>
  <c r="DW73" i="11"/>
  <c r="EH72" i="11"/>
  <c r="DQ66" i="11"/>
  <c r="DR66" i="11"/>
  <c r="DU66" i="11"/>
  <c r="DV66" i="11"/>
  <c r="EJ50" i="11"/>
  <c r="EF50" i="11"/>
  <c r="DR89" i="11"/>
  <c r="DQ80" i="11"/>
  <c r="DS78" i="11"/>
  <c r="DA78" i="11"/>
  <c r="DE78" i="11"/>
  <c r="FB75" i="11"/>
  <c r="EW75" i="11"/>
  <c r="EX75" i="11"/>
  <c r="FA75" i="11"/>
  <c r="DF75" i="11"/>
  <c r="DE75" i="11"/>
  <c r="EY73" i="11"/>
  <c r="FC73" i="11"/>
  <c r="FB72" i="11"/>
  <c r="FA72" i="11"/>
  <c r="FB95" i="11"/>
  <c r="EW95" i="11"/>
  <c r="DS95" i="11"/>
  <c r="DE95" i="11"/>
  <c r="EM93" i="11"/>
  <c r="DT93" i="11"/>
  <c r="DU92" i="11"/>
  <c r="DV91" i="11"/>
  <c r="DT90" i="11"/>
  <c r="DP90" i="11"/>
  <c r="EJ89" i="11"/>
  <c r="DF89" i="11"/>
  <c r="EZ88" i="11"/>
  <c r="DT88" i="11"/>
  <c r="FB87" i="11"/>
  <c r="EW87" i="11"/>
  <c r="DS87" i="11"/>
  <c r="DE87" i="11"/>
  <c r="EM85" i="11"/>
  <c r="DT85" i="11"/>
  <c r="DU84" i="11"/>
  <c r="DV83" i="11"/>
  <c r="EY80" i="11"/>
  <c r="EL80" i="11"/>
  <c r="DD80" i="11"/>
  <c r="EY79" i="11"/>
  <c r="DW79" i="11"/>
  <c r="DP79" i="11"/>
  <c r="DQ79" i="11"/>
  <c r="EK76" i="11"/>
  <c r="EF76" i="11"/>
  <c r="EG76" i="11"/>
  <c r="EJ76" i="11"/>
  <c r="DV72" i="11"/>
  <c r="DR72" i="11"/>
  <c r="DU72" i="11"/>
  <c r="DF72" i="11"/>
  <c r="DB72" i="11"/>
  <c r="EG66" i="11"/>
  <c r="EH66" i="11"/>
  <c r="EK66" i="11"/>
  <c r="EL66" i="11"/>
  <c r="DB65" i="11"/>
  <c r="DC65" i="11"/>
  <c r="DG65" i="11"/>
  <c r="EL75" i="11"/>
  <c r="EH75" i="11"/>
  <c r="FA73" i="11"/>
  <c r="EZ73" i="11"/>
  <c r="FC71" i="11"/>
  <c r="EY71" i="11"/>
  <c r="DR65" i="11"/>
  <c r="DS65" i="11"/>
  <c r="DW65" i="11"/>
  <c r="DF64" i="11"/>
  <c r="DB64" i="11"/>
  <c r="DE64" i="11"/>
  <c r="DU60" i="11"/>
  <c r="DQ60" i="11"/>
  <c r="DT60" i="11"/>
  <c r="EW89" i="11"/>
  <c r="DD89" i="11"/>
  <c r="EL88" i="11"/>
  <c r="DF88" i="11"/>
  <c r="DQ87" i="11"/>
  <c r="EL86" i="11"/>
  <c r="FC85" i="11"/>
  <c r="EJ85" i="11"/>
  <c r="EK84" i="11"/>
  <c r="EL83" i="11"/>
  <c r="EV79" i="11"/>
  <c r="EW79" i="11"/>
  <c r="DD77" i="11"/>
  <c r="CZ77" i="11"/>
  <c r="DC76" i="11"/>
  <c r="DG76" i="11"/>
  <c r="FC74" i="11"/>
  <c r="EX74" i="11"/>
  <c r="EY74" i="11"/>
  <c r="FB74" i="11"/>
  <c r="DS73" i="11"/>
  <c r="DV73" i="11"/>
  <c r="EX71" i="11"/>
  <c r="EM71" i="11"/>
  <c r="EI71" i="11"/>
  <c r="EL71" i="11"/>
  <c r="DT68" i="11"/>
  <c r="CZ68" i="11"/>
  <c r="DD68" i="11"/>
  <c r="EW66" i="11"/>
  <c r="EX66" i="11"/>
  <c r="FA66" i="11"/>
  <c r="FB66" i="11"/>
  <c r="EH65" i="11"/>
  <c r="EI65" i="11"/>
  <c r="EM65" i="11"/>
  <c r="CZ96" i="11"/>
  <c r="EI95" i="11"/>
  <c r="CZ95" i="11"/>
  <c r="DB94" i="11"/>
  <c r="EH93" i="11"/>
  <c r="DP93" i="11"/>
  <c r="DC93" i="11"/>
  <c r="DQ92" i="11"/>
  <c r="DR91" i="11"/>
  <c r="CZ91" i="11"/>
  <c r="EF90" i="11"/>
  <c r="EZ89" i="11"/>
  <c r="EF89" i="11"/>
  <c r="DV89" i="11"/>
  <c r="DC89" i="11"/>
  <c r="EF88" i="11"/>
  <c r="CZ88" i="11"/>
  <c r="EI87" i="11"/>
  <c r="DU87" i="11"/>
  <c r="CZ87" i="11"/>
  <c r="EK86" i="11"/>
  <c r="DB86" i="11"/>
  <c r="FB85" i="11"/>
  <c r="EH85" i="11"/>
  <c r="DP85" i="11"/>
  <c r="DC85" i="11"/>
  <c r="DQ84" i="11"/>
  <c r="DR83" i="11"/>
  <c r="DV80" i="11"/>
  <c r="EI79" i="11"/>
  <c r="DG79" i="11"/>
  <c r="CZ79" i="11"/>
  <c r="DA79" i="11"/>
  <c r="EJ78" i="11"/>
  <c r="DD78" i="11"/>
  <c r="FB77" i="11"/>
  <c r="EK77" i="11"/>
  <c r="EL77" i="11"/>
  <c r="DP76" i="11"/>
  <c r="DA75" i="11"/>
  <c r="DU74" i="11"/>
  <c r="FB73" i="11"/>
  <c r="EX72" i="11"/>
  <c r="EJ72" i="11"/>
  <c r="EF72" i="11"/>
  <c r="EX65" i="11"/>
  <c r="EY65" i="11"/>
  <c r="FC65" i="11"/>
  <c r="CZ78" i="11"/>
  <c r="DB76" i="11"/>
  <c r="DC75" i="11"/>
  <c r="EH73" i="11"/>
  <c r="DB73" i="11"/>
  <c r="DQ72" i="11"/>
  <c r="EZ71" i="11"/>
  <c r="EH71" i="11"/>
  <c r="DG64" i="11"/>
  <c r="FC63" i="11"/>
  <c r="EY63" i="11"/>
  <c r="EG60" i="11"/>
  <c r="DP60" i="11"/>
  <c r="EY58" i="11"/>
  <c r="EI58" i="11"/>
  <c r="DS58" i="11"/>
  <c r="DW57" i="11"/>
  <c r="DR57" i="11"/>
  <c r="DS57" i="11"/>
  <c r="FA49" i="11"/>
  <c r="EW49" i="11"/>
  <c r="EZ49" i="11"/>
  <c r="EV48" i="11"/>
  <c r="EW48" i="11"/>
  <c r="EZ48" i="11"/>
  <c r="FA48" i="11"/>
  <c r="DS28" i="11"/>
  <c r="DW28" i="11"/>
  <c r="EV67" i="11"/>
  <c r="EW67" i="11"/>
  <c r="EZ66" i="11"/>
  <c r="EV66" i="11"/>
  <c r="EJ66" i="11"/>
  <c r="EF66" i="11"/>
  <c r="DT66" i="11"/>
  <c r="DP66" i="11"/>
  <c r="DD66" i="11"/>
  <c r="CZ66" i="11"/>
  <c r="FA65" i="11"/>
  <c r="EW65" i="11"/>
  <c r="EK65" i="11"/>
  <c r="EG65" i="11"/>
  <c r="DU65" i="11"/>
  <c r="DQ65" i="11"/>
  <c r="DE65" i="11"/>
  <c r="DA65" i="11"/>
  <c r="DG63" i="11"/>
  <c r="DC63" i="11"/>
  <c r="EX59" i="11"/>
  <c r="DP59" i="11"/>
  <c r="DQ59" i="11"/>
  <c r="EM57" i="11"/>
  <c r="EH57" i="11"/>
  <c r="EI57" i="11"/>
  <c r="DE57" i="11"/>
  <c r="DA57" i="11"/>
  <c r="FB56" i="11"/>
  <c r="EX56" i="11"/>
  <c r="EL56" i="11"/>
  <c r="EH56" i="11"/>
  <c r="DV56" i="11"/>
  <c r="DR56" i="11"/>
  <c r="DF56" i="11"/>
  <c r="DB56" i="11"/>
  <c r="DP40" i="11"/>
  <c r="DQ40" i="11"/>
  <c r="DT40" i="11"/>
  <c r="DU40" i="11"/>
  <c r="EG77" i="11"/>
  <c r="DS75" i="11"/>
  <c r="EV73" i="11"/>
  <c r="DP73" i="11"/>
  <c r="EW72" i="11"/>
  <c r="DA72" i="11"/>
  <c r="EV71" i="11"/>
  <c r="DW71" i="11"/>
  <c r="DS71" i="11"/>
  <c r="EY70" i="11"/>
  <c r="DS70" i="11"/>
  <c r="EJ68" i="11"/>
  <c r="DA68" i="11"/>
  <c r="EV65" i="11"/>
  <c r="EF65" i="11"/>
  <c r="DP65" i="11"/>
  <c r="CZ65" i="11"/>
  <c r="FB64" i="11"/>
  <c r="EX64" i="11"/>
  <c r="DB63" i="11"/>
  <c r="EI62" i="11"/>
  <c r="DC62" i="11"/>
  <c r="EV60" i="11"/>
  <c r="FC57" i="11"/>
  <c r="EX57" i="11"/>
  <c r="EY57" i="11"/>
  <c r="DU57" i="11"/>
  <c r="DQ57" i="11"/>
  <c r="CZ57" i="11"/>
  <c r="EW56" i="11"/>
  <c r="EG56" i="11"/>
  <c r="DQ56" i="11"/>
  <c r="DA56" i="11"/>
  <c r="FC55" i="11"/>
  <c r="EY55" i="11"/>
  <c r="DR54" i="11"/>
  <c r="DS54" i="11"/>
  <c r="DV54" i="11"/>
  <c r="DW54" i="11"/>
  <c r="DT53" i="11"/>
  <c r="DC53" i="11"/>
  <c r="DG53" i="11"/>
  <c r="DE41" i="11"/>
  <c r="DD41" i="11"/>
  <c r="DA41" i="11"/>
  <c r="FA67" i="11"/>
  <c r="EF67" i="11"/>
  <c r="EG67" i="11"/>
  <c r="DB67" i="11"/>
  <c r="EL64" i="11"/>
  <c r="EH64" i="11"/>
  <c r="EM63" i="11"/>
  <c r="EI63" i="11"/>
  <c r="EZ60" i="11"/>
  <c r="EH59" i="11"/>
  <c r="DU59" i="11"/>
  <c r="CZ59" i="11"/>
  <c r="DA59" i="11"/>
  <c r="EW58" i="11"/>
  <c r="EX58" i="11"/>
  <c r="EG58" i="11"/>
  <c r="EH58" i="11"/>
  <c r="DQ58" i="11"/>
  <c r="DR58" i="11"/>
  <c r="DA58" i="11"/>
  <c r="DB58" i="11"/>
  <c r="EK57" i="11"/>
  <c r="EG57" i="11"/>
  <c r="EM55" i="11"/>
  <c r="EI55" i="11"/>
  <c r="EW43" i="11"/>
  <c r="EX43" i="11"/>
  <c r="FA43" i="11"/>
  <c r="FB43" i="11"/>
  <c r="DV64" i="11"/>
  <c r="DR64" i="11"/>
  <c r="FA57" i="11"/>
  <c r="EW57" i="11"/>
  <c r="DW55" i="11"/>
  <c r="DS55" i="11"/>
  <c r="DA55" i="11"/>
  <c r="DB55" i="11"/>
  <c r="DE55" i="11"/>
  <c r="EL48" i="11"/>
  <c r="EH48" i="11"/>
  <c r="FC42" i="11"/>
  <c r="FB42" i="11"/>
  <c r="EX42" i="11"/>
  <c r="EY42" i="11"/>
  <c r="EH34" i="11"/>
  <c r="EK34" i="11"/>
  <c r="EG34" i="11"/>
  <c r="EL34" i="11"/>
  <c r="EV59" i="11"/>
  <c r="EW59" i="11"/>
  <c r="EZ58" i="11"/>
  <c r="EV58" i="11"/>
  <c r="EJ58" i="11"/>
  <c r="EF58" i="11"/>
  <c r="DT58" i="11"/>
  <c r="DP58" i="11"/>
  <c r="DD58" i="11"/>
  <c r="CZ58" i="11"/>
  <c r="DR55" i="11"/>
  <c r="EW54" i="11"/>
  <c r="EZ54" i="11"/>
  <c r="DE52" i="11"/>
  <c r="CZ52" i="11"/>
  <c r="DA52" i="11"/>
  <c r="DD52" i="11"/>
  <c r="DB71" i="11"/>
  <c r="EI70" i="11"/>
  <c r="DC70" i="11"/>
  <c r="EV68" i="11"/>
  <c r="EM64" i="11"/>
  <c r="DA64" i="11"/>
  <c r="DW63" i="11"/>
  <c r="DS63" i="11"/>
  <c r="EY62" i="11"/>
  <c r="DS62" i="11"/>
  <c r="EJ60" i="11"/>
  <c r="EL57" i="11"/>
  <c r="EV54" i="11"/>
  <c r="DC54" i="11"/>
  <c r="EL53" i="11"/>
  <c r="EH53" i="11"/>
  <c r="EG52" i="11"/>
  <c r="DW52" i="11"/>
  <c r="DS52" i="11"/>
  <c r="EM51" i="11"/>
  <c r="DG51" i="11"/>
  <c r="CZ50" i="11"/>
  <c r="EV49" i="11"/>
  <c r="EF48" i="11"/>
  <c r="EG48" i="11"/>
  <c r="DF45" i="11"/>
  <c r="DA45" i="11"/>
  <c r="DB45" i="11"/>
  <c r="EM39" i="11"/>
  <c r="EI39" i="11"/>
  <c r="EL39" i="11"/>
  <c r="DW38" i="11"/>
  <c r="FC32" i="11"/>
  <c r="EY32" i="11"/>
  <c r="EY54" i="11"/>
  <c r="DU54" i="11"/>
  <c r="DQ54" i="11"/>
  <c r="DB54" i="11"/>
  <c r="DF53" i="11"/>
  <c r="DB53" i="11"/>
  <c r="EF52" i="11"/>
  <c r="EF51" i="11"/>
  <c r="EJ51" i="11"/>
  <c r="DA49" i="11"/>
  <c r="DP48" i="11"/>
  <c r="DQ48" i="11"/>
  <c r="EM45" i="11"/>
  <c r="EJ29" i="11"/>
  <c r="EF29" i="11"/>
  <c r="DE22" i="11"/>
  <c r="DB22" i="11"/>
  <c r="DF22" i="11"/>
  <c r="DC55" i="11"/>
  <c r="EX54" i="11"/>
  <c r="DT54" i="11"/>
  <c r="DV52" i="11"/>
  <c r="EF49" i="11"/>
  <c r="EK48" i="11"/>
  <c r="CZ48" i="11"/>
  <c r="DA48" i="11"/>
  <c r="EW47" i="11"/>
  <c r="EX47" i="11"/>
  <c r="EG47" i="11"/>
  <c r="EH47" i="11"/>
  <c r="DQ47" i="11"/>
  <c r="DR47" i="11"/>
  <c r="DA47" i="11"/>
  <c r="DB47" i="11"/>
  <c r="EX46" i="11"/>
  <c r="EY46" i="11"/>
  <c r="EH46" i="11"/>
  <c r="EI46" i="11"/>
  <c r="DR46" i="11"/>
  <c r="DS46" i="11"/>
  <c r="DB46" i="11"/>
  <c r="DC46" i="11"/>
  <c r="DW45" i="11"/>
  <c r="EI44" i="11"/>
  <c r="EL44" i="11"/>
  <c r="EH44" i="11"/>
  <c r="EZ42" i="11"/>
  <c r="EV42" i="11"/>
  <c r="DG39" i="11"/>
  <c r="DC39" i="11"/>
  <c r="DF39" i="11"/>
  <c r="FC38" i="11"/>
  <c r="EM54" i="11"/>
  <c r="FC53" i="11"/>
  <c r="FB53" i="11"/>
  <c r="EX53" i="11"/>
  <c r="DE53" i="11"/>
  <c r="EW52" i="11"/>
  <c r="EM52" i="11"/>
  <c r="EI52" i="11"/>
  <c r="DT52" i="11"/>
  <c r="EJ49" i="11"/>
  <c r="EJ48" i="11"/>
  <c r="DU48" i="11"/>
  <c r="EW44" i="11"/>
  <c r="EX44" i="11"/>
  <c r="FA44" i="11"/>
  <c r="DU44" i="11"/>
  <c r="DQ44" i="11"/>
  <c r="DR44" i="11"/>
  <c r="EJ43" i="11"/>
  <c r="EF43" i="11"/>
  <c r="DP43" i="11"/>
  <c r="FC39" i="11"/>
  <c r="EY39" i="11"/>
  <c r="FB39" i="11"/>
  <c r="DV36" i="11"/>
  <c r="DW36" i="11"/>
  <c r="EK54" i="11"/>
  <c r="EG54" i="11"/>
  <c r="EZ47" i="11"/>
  <c r="EV47" i="11"/>
  <c r="EJ47" i="11"/>
  <c r="EF47" i="11"/>
  <c r="DT47" i="11"/>
  <c r="DP47" i="11"/>
  <c r="DD47" i="11"/>
  <c r="CZ47" i="11"/>
  <c r="FA46" i="11"/>
  <c r="EV46" i="11"/>
  <c r="EW46" i="11"/>
  <c r="EK46" i="11"/>
  <c r="EF46" i="11"/>
  <c r="EG46" i="11"/>
  <c r="DU46" i="11"/>
  <c r="DP46" i="11"/>
  <c r="DQ46" i="11"/>
  <c r="DE46" i="11"/>
  <c r="CZ46" i="11"/>
  <c r="DA46" i="11"/>
  <c r="EF44" i="11"/>
  <c r="EG44" i="11"/>
  <c r="EJ44" i="11"/>
  <c r="DC43" i="11"/>
  <c r="DG43" i="11"/>
  <c r="DQ37" i="11"/>
  <c r="DP37" i="11"/>
  <c r="DT37" i="11"/>
  <c r="DU37" i="11"/>
  <c r="FB36" i="11"/>
  <c r="FC36" i="11"/>
  <c r="DG34" i="11"/>
  <c r="DC34" i="11"/>
  <c r="DF34" i="11"/>
  <c r="EY33" i="11"/>
  <c r="FB33" i="11"/>
  <c r="EX33" i="11"/>
  <c r="FC33" i="11"/>
  <c r="DB32" i="11"/>
  <c r="DF32" i="11"/>
  <c r="DE32" i="11"/>
  <c r="EV31" i="11"/>
  <c r="EW31" i="11"/>
  <c r="EZ31" i="11"/>
  <c r="FA31" i="11"/>
  <c r="DV53" i="11"/>
  <c r="DR53" i="11"/>
  <c r="DG52" i="11"/>
  <c r="DC52" i="11"/>
  <c r="EV51" i="11"/>
  <c r="EZ51" i="11"/>
  <c r="FB45" i="11"/>
  <c r="EW45" i="11"/>
  <c r="EX45" i="11"/>
  <c r="DD44" i="11"/>
  <c r="CZ44" i="11"/>
  <c r="DA44" i="11"/>
  <c r="DW39" i="11"/>
  <c r="DS39" i="11"/>
  <c r="DV39" i="11"/>
  <c r="DE54" i="11"/>
  <c r="DA54" i="11"/>
  <c r="DU53" i="11"/>
  <c r="CZ53" i="11"/>
  <c r="FC52" i="11"/>
  <c r="EY52" i="11"/>
  <c r="EJ52" i="11"/>
  <c r="DP52" i="11"/>
  <c r="CZ49" i="11"/>
  <c r="DB48" i="11"/>
  <c r="FA47" i="11"/>
  <c r="EK47" i="11"/>
  <c r="DU47" i="11"/>
  <c r="DE47" i="11"/>
  <c r="FC46" i="11"/>
  <c r="EM46" i="11"/>
  <c r="DW46" i="11"/>
  <c r="DG46" i="11"/>
  <c r="EL45" i="11"/>
  <c r="EG45" i="11"/>
  <c r="EH45" i="11"/>
  <c r="FB44" i="11"/>
  <c r="DW44" i="11"/>
  <c r="DF43" i="11"/>
  <c r="DA43" i="11"/>
  <c r="DB43" i="11"/>
  <c r="DE43" i="11"/>
  <c r="FB40" i="11"/>
  <c r="FA40" i="11"/>
  <c r="DF40" i="11"/>
  <c r="DB40" i="11"/>
  <c r="EI41" i="11"/>
  <c r="EV40" i="11"/>
  <c r="EW40" i="11"/>
  <c r="DR40" i="11"/>
  <c r="EZ39" i="11"/>
  <c r="EV39" i="11"/>
  <c r="EJ39" i="11"/>
  <c r="EF39" i="11"/>
  <c r="DT39" i="11"/>
  <c r="DP39" i="11"/>
  <c r="DD39" i="11"/>
  <c r="CZ39" i="11"/>
  <c r="FA38" i="11"/>
  <c r="EV38" i="11"/>
  <c r="EW38" i="11"/>
  <c r="EK38" i="11"/>
  <c r="EF38" i="11"/>
  <c r="EG38" i="11"/>
  <c r="DU38" i="11"/>
  <c r="DP38" i="11"/>
  <c r="DQ38" i="11"/>
  <c r="DS34" i="11"/>
  <c r="EI31" i="11"/>
  <c r="EM31" i="11"/>
  <c r="DR31" i="11"/>
  <c r="DV31" i="11"/>
  <c r="DU31" i="11"/>
  <c r="DS23" i="11"/>
  <c r="DW23" i="11"/>
  <c r="DA22" i="11"/>
  <c r="DE38" i="11"/>
  <c r="CZ38" i="11"/>
  <c r="DA38" i="11"/>
  <c r="EK36" i="11"/>
  <c r="EG36" i="11"/>
  <c r="DE36" i="11"/>
  <c r="DA36" i="11"/>
  <c r="EH35" i="11"/>
  <c r="EK35" i="11"/>
  <c r="EL35" i="11"/>
  <c r="EI28" i="11"/>
  <c r="EM28" i="11"/>
  <c r="DF25" i="11"/>
  <c r="DB25" i="11"/>
  <c r="DR23" i="11"/>
  <c r="DV23" i="11"/>
  <c r="DT51" i="11"/>
  <c r="DD51" i="11"/>
  <c r="FA50" i="11"/>
  <c r="EK50" i="11"/>
  <c r="DU50" i="11"/>
  <c r="DE50" i="11"/>
  <c r="FB49" i="11"/>
  <c r="EL49" i="11"/>
  <c r="DV49" i="11"/>
  <c r="DF49" i="11"/>
  <c r="FC48" i="11"/>
  <c r="EM48" i="11"/>
  <c r="DW48" i="11"/>
  <c r="DG48" i="11"/>
  <c r="DR42" i="11"/>
  <c r="EG41" i="11"/>
  <c r="EZ40" i="11"/>
  <c r="EF40" i="11"/>
  <c r="EG40" i="11"/>
  <c r="DG38" i="11"/>
  <c r="EW37" i="11"/>
  <c r="EZ37" i="11"/>
  <c r="EV37" i="11"/>
  <c r="DD37" i="11"/>
  <c r="DQ35" i="11"/>
  <c r="DU35" i="11"/>
  <c r="DP35" i="11"/>
  <c r="EY34" i="11"/>
  <c r="EK33" i="11"/>
  <c r="EF33" i="11"/>
  <c r="DS32" i="11"/>
  <c r="DW32" i="11"/>
  <c r="EF31" i="11"/>
  <c r="EG31" i="11"/>
  <c r="EJ31" i="11"/>
  <c r="EK31" i="11"/>
  <c r="DW37" i="11"/>
  <c r="DV37" i="11"/>
  <c r="DS37" i="11"/>
  <c r="EX34" i="11"/>
  <c r="EW34" i="11"/>
  <c r="FA34" i="11"/>
  <c r="FB34" i="11"/>
  <c r="EL32" i="11"/>
  <c r="EG32" i="11"/>
  <c r="EG30" i="11"/>
  <c r="EH30" i="11"/>
  <c r="EL30" i="11"/>
  <c r="EK30" i="11"/>
  <c r="DW29" i="11"/>
  <c r="DS29" i="11"/>
  <c r="EV26" i="11"/>
  <c r="EZ26" i="11"/>
  <c r="FB25" i="11"/>
  <c r="EX25" i="11"/>
  <c r="DP25" i="11"/>
  <c r="DT25" i="11"/>
  <c r="DS22" i="11"/>
  <c r="DW22" i="11"/>
  <c r="DV22" i="11"/>
  <c r="EY44" i="11"/>
  <c r="DC42" i="11"/>
  <c r="CZ41" i="11"/>
  <c r="EH40" i="11"/>
  <c r="CZ40" i="11"/>
  <c r="DA40" i="11"/>
  <c r="EW39" i="11"/>
  <c r="EX39" i="11"/>
  <c r="EG39" i="11"/>
  <c r="EH39" i="11"/>
  <c r="DQ39" i="11"/>
  <c r="DR39" i="11"/>
  <c r="DA39" i="11"/>
  <c r="DB39" i="11"/>
  <c r="EX38" i="11"/>
  <c r="EY38" i="11"/>
  <c r="EH38" i="11"/>
  <c r="EI38" i="11"/>
  <c r="DR38" i="11"/>
  <c r="DS38" i="11"/>
  <c r="EL27" i="11"/>
  <c r="EG27" i="11"/>
  <c r="EK27" i="11"/>
  <c r="EH27" i="11"/>
  <c r="EW25" i="11"/>
  <c r="FA25" i="11"/>
  <c r="EG25" i="11"/>
  <c r="EJ25" i="11"/>
  <c r="EK25" i="11"/>
  <c r="DW24" i="11"/>
  <c r="DV24" i="11"/>
  <c r="DC23" i="11"/>
  <c r="DF23" i="11"/>
  <c r="DG23" i="11"/>
  <c r="EX36" i="11"/>
  <c r="DR36" i="11"/>
  <c r="EG35" i="11"/>
  <c r="DC35" i="11"/>
  <c r="DE34" i="11"/>
  <c r="DS33" i="11"/>
  <c r="DF33" i="11"/>
  <c r="FA28" i="11"/>
  <c r="EV28" i="11"/>
  <c r="DU26" i="11"/>
  <c r="DQ26" i="11"/>
  <c r="DU25" i="11"/>
  <c r="EH24" i="11"/>
  <c r="EY22" i="11"/>
  <c r="DD20" i="11"/>
  <c r="DA18" i="11"/>
  <c r="DE18" i="11"/>
  <c r="DB16" i="11"/>
  <c r="DF16" i="11"/>
  <c r="DE16" i="11"/>
  <c r="DQ30" i="11"/>
  <c r="DR30" i="11"/>
  <c r="FB27" i="11"/>
  <c r="EW27" i="11"/>
  <c r="FC26" i="11"/>
  <c r="EY26" i="11"/>
  <c r="DQ24" i="11"/>
  <c r="DT24" i="11"/>
  <c r="DU24" i="11"/>
  <c r="EX22" i="11"/>
  <c r="FA22" i="11"/>
  <c r="EZ21" i="11"/>
  <c r="EV21" i="11"/>
  <c r="EH21" i="11"/>
  <c r="EI21" i="11"/>
  <c r="EM21" i="11"/>
  <c r="DW18" i="11"/>
  <c r="DS18" i="11"/>
  <c r="DV18" i="11"/>
  <c r="DR16" i="11"/>
  <c r="DU16" i="11"/>
  <c r="DV16" i="11"/>
  <c r="EG37" i="11"/>
  <c r="FA36" i="11"/>
  <c r="EV36" i="11"/>
  <c r="DU36" i="11"/>
  <c r="DP36" i="11"/>
  <c r="FC35" i="11"/>
  <c r="EJ35" i="11"/>
  <c r="DF35" i="11"/>
  <c r="DA35" i="11"/>
  <c r="DV34" i="11"/>
  <c r="EV33" i="11"/>
  <c r="EI33" i="11"/>
  <c r="DV33" i="11"/>
  <c r="EW32" i="11"/>
  <c r="CZ31" i="11"/>
  <c r="DD31" i="11"/>
  <c r="EZ28" i="11"/>
  <c r="EK28" i="11"/>
  <c r="EF28" i="11"/>
  <c r="EF24" i="11"/>
  <c r="EJ24" i="11"/>
  <c r="EY23" i="11"/>
  <c r="FC23" i="11"/>
  <c r="DA23" i="11"/>
  <c r="EW22" i="11"/>
  <c r="EH16" i="11"/>
  <c r="EK16" i="11"/>
  <c r="FB35" i="11"/>
  <c r="DU34" i="11"/>
  <c r="DU32" i="11"/>
  <c r="EY30" i="11"/>
  <c r="FB30" i="11"/>
  <c r="FC30" i="11"/>
  <c r="DV30" i="11"/>
  <c r="DA30" i="11"/>
  <c r="DE30" i="11"/>
  <c r="DF30" i="11"/>
  <c r="DG29" i="11"/>
  <c r="FA27" i="11"/>
  <c r="FA26" i="11"/>
  <c r="EW26" i="11"/>
  <c r="DT26" i="11"/>
  <c r="EL24" i="11"/>
  <c r="EX23" i="11"/>
  <c r="FA23" i="11"/>
  <c r="EI23" i="11"/>
  <c r="EM23" i="11"/>
  <c r="FC22" i="11"/>
  <c r="EY21" i="11"/>
  <c r="DR21" i="11"/>
  <c r="DS21" i="11"/>
  <c r="CZ21" i="11"/>
  <c r="DQ18" i="11"/>
  <c r="DU18" i="11"/>
  <c r="EH18" i="11"/>
  <c r="EG18" i="11"/>
  <c r="EK18" i="11"/>
  <c r="EG17" i="11"/>
  <c r="EJ17" i="11"/>
  <c r="EK17" i="11"/>
  <c r="DB21" i="11"/>
  <c r="DF21" i="11"/>
  <c r="DG21" i="11"/>
  <c r="DU20" i="11"/>
  <c r="DP20" i="11"/>
  <c r="DQ20" i="11"/>
  <c r="EF36" i="11"/>
  <c r="CZ36" i="11"/>
  <c r="EX35" i="11"/>
  <c r="EI35" i="11"/>
  <c r="DB34" i="11"/>
  <c r="DC33" i="11"/>
  <c r="EH31" i="11"/>
  <c r="EL31" i="11"/>
  <c r="DA31" i="11"/>
  <c r="EI30" i="11"/>
  <c r="EX29" i="11"/>
  <c r="EY29" i="11"/>
  <c r="FB29" i="11"/>
  <c r="DW26" i="11"/>
  <c r="DS26" i="11"/>
  <c r="EV25" i="11"/>
  <c r="EZ25" i="11"/>
  <c r="DA25" i="11"/>
  <c r="DE25" i="11"/>
  <c r="FC24" i="11"/>
  <c r="FB24" i="11"/>
  <c r="DQ23" i="11"/>
  <c r="DU23" i="11"/>
  <c r="DT21" i="11"/>
  <c r="DP21" i="11"/>
  <c r="DE20" i="11"/>
  <c r="CZ20" i="11"/>
  <c r="DG18" i="11"/>
  <c r="DC18" i="11"/>
  <c r="DA32" i="11"/>
  <c r="DS31" i="11"/>
  <c r="DC30" i="11"/>
  <c r="DR25" i="11"/>
  <c r="CZ25" i="11"/>
  <c r="DR24" i="11"/>
  <c r="DB23" i="11"/>
  <c r="EY20" i="11"/>
  <c r="DC19" i="11"/>
  <c r="DG19" i="11"/>
  <c r="EI18" i="11"/>
  <c r="DP18" i="11"/>
  <c r="EI15" i="11"/>
  <c r="EL15" i="11"/>
  <c r="EM15" i="11"/>
  <c r="DR19" i="11"/>
  <c r="DS17" i="11"/>
  <c r="DR17" i="11"/>
  <c r="DW17" i="11"/>
  <c r="DC17" i="11"/>
  <c r="DF17" i="11"/>
  <c r="DB17" i="11"/>
  <c r="DS15" i="11"/>
  <c r="DV15" i="11"/>
  <c r="DW15" i="11"/>
  <c r="EY31" i="11"/>
  <c r="EF25" i="11"/>
  <c r="EX24" i="11"/>
  <c r="EH23" i="11"/>
  <c r="CZ23" i="11"/>
  <c r="EI22" i="11"/>
  <c r="DQ19" i="11"/>
  <c r="DT18" i="11"/>
  <c r="EY16" i="11"/>
  <c r="FC16" i="11"/>
  <c r="DG20" i="11"/>
  <c r="EX16" i="11"/>
  <c r="FB16" i="11"/>
  <c r="DB15" i="11"/>
  <c r="DC15" i="11"/>
  <c r="DF15" i="11"/>
  <c r="DG15" i="11"/>
  <c r="DC14" i="11"/>
  <c r="DG14" i="11"/>
  <c r="DT10" i="11"/>
  <c r="DP10" i="11"/>
  <c r="DB18" i="11"/>
  <c r="EY15" i="11"/>
  <c r="FB15" i="11"/>
  <c r="CZ18" i="11"/>
  <c r="EW16" i="11"/>
  <c r="EJ10" i="11"/>
  <c r="EF10" i="11"/>
  <c r="DD18" i="11"/>
  <c r="EY17" i="11"/>
  <c r="DQ17" i="11"/>
  <c r="EZ10" i="11"/>
  <c r="EV10" i="11"/>
  <c r="DE9" i="11"/>
  <c r="CZ9" i="11"/>
  <c r="DA9" i="11"/>
  <c r="FB8" i="11"/>
  <c r="EW8" i="11"/>
  <c r="EX8" i="11"/>
  <c r="EL8" i="11"/>
  <c r="EG8" i="11"/>
  <c r="EH8" i="11"/>
  <c r="DV8" i="11"/>
  <c r="DQ8" i="11"/>
  <c r="DR8" i="11"/>
  <c r="DF8" i="11"/>
  <c r="DA8" i="11"/>
  <c r="DB8" i="11"/>
  <c r="DR18" i="11"/>
  <c r="EW17" i="11"/>
  <c r="EG16" i="11"/>
  <c r="DS16" i="11"/>
  <c r="EX15" i="11"/>
  <c r="DR15" i="11"/>
  <c r="DU9" i="11"/>
  <c r="DP9" i="11"/>
  <c r="DQ9" i="11"/>
  <c r="FC7" i="11"/>
  <c r="EX7" i="11"/>
  <c r="EY7" i="11"/>
  <c r="EY6" i="11"/>
  <c r="DS6" i="11"/>
  <c r="EK9" i="11"/>
  <c r="EF9" i="11"/>
  <c r="EG9" i="11"/>
  <c r="EM7" i="11"/>
  <c r="EH7" i="11"/>
  <c r="EI7" i="11"/>
  <c r="CZ17" i="11"/>
  <c r="DQ16" i="11"/>
  <c r="DC16" i="11"/>
  <c r="FA9" i="11"/>
  <c r="EV9" i="11"/>
  <c r="EW9" i="11"/>
  <c r="DW7" i="11"/>
  <c r="DR7" i="11"/>
  <c r="DS7" i="11"/>
  <c r="DD10" i="11"/>
  <c r="CZ10" i="11"/>
  <c r="DD9" i="11"/>
  <c r="FA8" i="11"/>
  <c r="EK8" i="11"/>
  <c r="DU8" i="11"/>
  <c r="DE8" i="11"/>
  <c r="DG7" i="11"/>
  <c r="DB7" i="11"/>
  <c r="DC7" i="11"/>
  <c r="EV12" i="11"/>
  <c r="EF12" i="11"/>
  <c r="DP12" i="11"/>
  <c r="CZ12" i="11"/>
  <c r="EW11" i="11"/>
  <c r="EG11" i="11"/>
  <c r="DQ11" i="11"/>
  <c r="DA11" i="11"/>
  <c r="EX10" i="11"/>
  <c r="EH10" i="11"/>
  <c r="DR10" i="11"/>
  <c r="DB10" i="11"/>
  <c r="EY9" i="11"/>
  <c r="EI9" i="11"/>
  <c r="DS9" i="11"/>
  <c r="DC9" i="11"/>
  <c r="FC5" i="11"/>
  <c r="EM5" i="11"/>
  <c r="DW5" i="11"/>
  <c r="DG5" i="11"/>
  <c r="EV4" i="11"/>
  <c r="EF4" i="11"/>
  <c r="DP4" i="11"/>
  <c r="BX143" i="11"/>
  <c r="CH142" i="11"/>
  <c r="L142" i="11"/>
  <c r="G142" i="10" s="1"/>
  <c r="J139" i="11"/>
  <c r="BF133" i="11"/>
  <c r="G130" i="11"/>
  <c r="K130" i="11"/>
  <c r="BV109" i="11"/>
  <c r="BR109" i="11"/>
  <c r="N107" i="11"/>
  <c r="I107" i="10" s="1"/>
  <c r="M107" i="11"/>
  <c r="H107" i="10" s="1"/>
  <c r="CI61" i="11"/>
  <c r="CM61" i="11"/>
  <c r="BC61" i="10" s="1"/>
  <c r="BB56" i="11"/>
  <c r="BF56" i="11"/>
  <c r="BW145" i="11"/>
  <c r="BD144" i="11"/>
  <c r="K142" i="11"/>
  <c r="CI139" i="11"/>
  <c r="BT139" i="11"/>
  <c r="CL131" i="11"/>
  <c r="BB131" i="10" s="1"/>
  <c r="BG130" i="11"/>
  <c r="AG130" i="10" s="1"/>
  <c r="CJ112" i="11"/>
  <c r="CM112" i="11"/>
  <c r="BC112" i="10" s="1"/>
  <c r="BY102" i="11"/>
  <c r="BY98" i="11"/>
  <c r="CH80" i="11"/>
  <c r="CL80" i="11"/>
  <c r="BB80" i="10" s="1"/>
  <c r="AL75" i="11"/>
  <c r="CJ128" i="11"/>
  <c r="CI128" i="11"/>
  <c r="BR145" i="11"/>
  <c r="N145" i="11"/>
  <c r="I145" i="10" s="1"/>
  <c r="BT144" i="11"/>
  <c r="BG144" i="11"/>
  <c r="BV143" i="11"/>
  <c r="BR141" i="11"/>
  <c r="CH140" i="11"/>
  <c r="CN137" i="11"/>
  <c r="BD137" i="10" s="1"/>
  <c r="BW133" i="11"/>
  <c r="BZ133" i="11" s="1"/>
  <c r="BV132" i="11"/>
  <c r="AL132" i="11"/>
  <c r="BG131" i="11"/>
  <c r="AG131" i="10" s="1"/>
  <c r="BS129" i="11"/>
  <c r="BR129" i="11"/>
  <c r="BV129" i="11"/>
  <c r="BE119" i="11"/>
  <c r="AR111" i="11"/>
  <c r="AN111" i="11"/>
  <c r="K95" i="11"/>
  <c r="BR77" i="11"/>
  <c r="BV77" i="11"/>
  <c r="BD75" i="11"/>
  <c r="BB64" i="11"/>
  <c r="BF64" i="11"/>
  <c r="CN62" i="11"/>
  <c r="BD62" i="10" s="1"/>
  <c r="CJ62" i="11"/>
  <c r="AN146" i="11"/>
  <c r="CL145" i="11"/>
  <c r="BG145" i="11"/>
  <c r="AG145" i="10" s="1"/>
  <c r="CJ144" i="11"/>
  <c r="BW144" i="11"/>
  <c r="L144" i="11"/>
  <c r="G144" i="10" s="1"/>
  <c r="CM143" i="11"/>
  <c r="BC143" i="10" s="1"/>
  <c r="BX142" i="11"/>
  <c r="AL142" i="11"/>
  <c r="CH141" i="11"/>
  <c r="BH141" i="11"/>
  <c r="AH141" i="10" s="1"/>
  <c r="AM141" i="11"/>
  <c r="BC140" i="11"/>
  <c r="J140" i="11"/>
  <c r="G139" i="11"/>
  <c r="BH138" i="11"/>
  <c r="AH138" i="10" s="1"/>
  <c r="AM138" i="11"/>
  <c r="BV137" i="11"/>
  <c r="BB134" i="11"/>
  <c r="CL133" i="11"/>
  <c r="BB133" i="10" s="1"/>
  <c r="BG132" i="11"/>
  <c r="AG132" i="10" s="1"/>
  <c r="N132" i="11"/>
  <c r="I132" i="10" s="1"/>
  <c r="BC128" i="11"/>
  <c r="BF128" i="11"/>
  <c r="BI118" i="11"/>
  <c r="AI118" i="10" s="1"/>
  <c r="BD118" i="11"/>
  <c r="BE112" i="11"/>
  <c r="AQ111" i="11"/>
  <c r="CH108" i="11"/>
  <c r="CL108" i="11"/>
  <c r="BB108" i="10" s="1"/>
  <c r="CO103" i="11"/>
  <c r="BE103" i="10" s="1"/>
  <c r="AL69" i="11"/>
  <c r="AP69" i="11"/>
  <c r="N67" i="11"/>
  <c r="I67" i="10" s="1"/>
  <c r="CM62" i="11"/>
  <c r="AL146" i="11"/>
  <c r="BX145" i="11"/>
  <c r="BB145" i="11"/>
  <c r="BC141" i="11"/>
  <c r="CM140" i="11"/>
  <c r="BC140" i="10" s="1"/>
  <c r="BX138" i="11"/>
  <c r="J138" i="11"/>
  <c r="BH135" i="11"/>
  <c r="AH135" i="10" s="1"/>
  <c r="BX134" i="11"/>
  <c r="CH132" i="11"/>
  <c r="BW131" i="11"/>
  <c r="BY116" i="11"/>
  <c r="BT116" i="11"/>
  <c r="BF96" i="11"/>
  <c r="BB96" i="11"/>
  <c r="BG74" i="11"/>
  <c r="BC74" i="11"/>
  <c r="CJ65" i="11"/>
  <c r="CI65" i="11"/>
  <c r="AT141" i="11"/>
  <c r="CI140" i="11"/>
  <c r="CM135" i="11"/>
  <c r="BC135" i="10" s="1"/>
  <c r="BU74" i="11"/>
  <c r="BY74" i="11"/>
  <c r="BB146" i="11"/>
  <c r="AM145" i="11"/>
  <c r="BB143" i="11"/>
  <c r="BR142" i="11"/>
  <c r="CM141" i="11"/>
  <c r="BF141" i="11"/>
  <c r="J141" i="11"/>
  <c r="BS140" i="11"/>
  <c r="AR140" i="11"/>
  <c r="G140" i="11"/>
  <c r="BC139" i="11"/>
  <c r="AL139" i="11"/>
  <c r="CN138" i="11"/>
  <c r="BS138" i="11"/>
  <c r="BB136" i="11"/>
  <c r="CN134" i="11"/>
  <c r="BD134" i="10" s="1"/>
  <c r="N133" i="11"/>
  <c r="I133" i="10" s="1"/>
  <c r="CN132" i="11"/>
  <c r="BD132" i="10" s="1"/>
  <c r="CM131" i="11"/>
  <c r="BC131" i="10" s="1"/>
  <c r="BC111" i="11"/>
  <c r="BG111" i="11"/>
  <c r="AG111" i="10" s="1"/>
  <c r="BW105" i="11"/>
  <c r="CK92" i="11"/>
  <c r="CO92" i="11"/>
  <c r="BE92" i="10" s="1"/>
  <c r="M77" i="11"/>
  <c r="H77" i="11"/>
  <c r="I77" i="11"/>
  <c r="AN70" i="11"/>
  <c r="AM70" i="11"/>
  <c r="CJ39" i="11"/>
  <c r="CI39" i="11"/>
  <c r="CM39" i="11"/>
  <c r="BC39" i="10" s="1"/>
  <c r="M128" i="11"/>
  <c r="H128" i="10" s="1"/>
  <c r="CN127" i="11"/>
  <c r="K126" i="11"/>
  <c r="I125" i="11"/>
  <c r="CN123" i="11"/>
  <c r="BD123" i="10" s="1"/>
  <c r="BS123" i="11"/>
  <c r="M123" i="11"/>
  <c r="H123" i="10" s="1"/>
  <c r="I122" i="11"/>
  <c r="BX118" i="11"/>
  <c r="BY117" i="11"/>
  <c r="CN116" i="11"/>
  <c r="BD116" i="10" s="1"/>
  <c r="AN116" i="11"/>
  <c r="CO115" i="11"/>
  <c r="BE115" i="10" s="1"/>
  <c r="BF115" i="11"/>
  <c r="N115" i="11"/>
  <c r="I115" i="10" s="1"/>
  <c r="AM114" i="11"/>
  <c r="BV113" i="11"/>
  <c r="AR113" i="11"/>
  <c r="AQ112" i="11"/>
  <c r="CN110" i="11"/>
  <c r="BD110" i="10" s="1"/>
  <c r="M110" i="11"/>
  <c r="H110" i="10" s="1"/>
  <c r="CM107" i="11"/>
  <c r="BC107" i="10" s="1"/>
  <c r="AS107" i="11"/>
  <c r="BS103" i="11"/>
  <c r="AS103" i="11"/>
  <c r="BY100" i="11"/>
  <c r="N100" i="11"/>
  <c r="I100" i="10" s="1"/>
  <c r="L100" i="10" s="1"/>
  <c r="CI99" i="11"/>
  <c r="AM99" i="11"/>
  <c r="CO98" i="11"/>
  <c r="BE98" i="10" s="1"/>
  <c r="BU95" i="11"/>
  <c r="CI93" i="11"/>
  <c r="BI93" i="11"/>
  <c r="AI93" i="10" s="1"/>
  <c r="BR92" i="11"/>
  <c r="BB91" i="11"/>
  <c r="BY89" i="11"/>
  <c r="CO87" i="11"/>
  <c r="BE87" i="10" s="1"/>
  <c r="BW86" i="11"/>
  <c r="AO86" i="11"/>
  <c r="M86" i="11"/>
  <c r="CM85" i="11"/>
  <c r="BC85" i="10" s="1"/>
  <c r="CK84" i="11"/>
  <c r="BE79" i="11"/>
  <c r="BI77" i="11"/>
  <c r="AI77" i="10" s="1"/>
  <c r="I76" i="11"/>
  <c r="BG75" i="11"/>
  <c r="AG75" i="10" s="1"/>
  <c r="I75" i="11"/>
  <c r="AS74" i="11"/>
  <c r="CN71" i="11"/>
  <c r="BD71" i="10" s="1"/>
  <c r="BX71" i="11"/>
  <c r="AS70" i="11"/>
  <c r="BR69" i="11"/>
  <c r="I69" i="11"/>
  <c r="BR68" i="11"/>
  <c r="BD65" i="11"/>
  <c r="G64" i="11"/>
  <c r="CH63" i="11"/>
  <c r="BY62" i="11"/>
  <c r="AQ62" i="11"/>
  <c r="BI61" i="11"/>
  <c r="AI61" i="10" s="1"/>
  <c r="BV56" i="11"/>
  <c r="BE50" i="11"/>
  <c r="AS43" i="11"/>
  <c r="BT37" i="11"/>
  <c r="CK5" i="11"/>
  <c r="CO5" i="11"/>
  <c r="BE5" i="10" s="1"/>
  <c r="BB4" i="11"/>
  <c r="BF4" i="11"/>
  <c r="G131" i="11"/>
  <c r="K129" i="11"/>
  <c r="BI127" i="11"/>
  <c r="AI127" i="10" s="1"/>
  <c r="AL127" i="11"/>
  <c r="BR126" i="11"/>
  <c r="AS126" i="11"/>
  <c r="BU124" i="11"/>
  <c r="H123" i="11"/>
  <c r="BH119" i="11"/>
  <c r="AH119" i="10" s="1"/>
  <c r="CO117" i="11"/>
  <c r="BE117" i="10" s="1"/>
  <c r="BF117" i="11"/>
  <c r="M116" i="11"/>
  <c r="H116" i="10" s="1"/>
  <c r="BS115" i="11"/>
  <c r="CN113" i="11"/>
  <c r="BD113" i="10" s="1"/>
  <c r="BE113" i="11"/>
  <c r="BH112" i="11"/>
  <c r="AH112" i="10" s="1"/>
  <c r="AK112" i="10" s="1"/>
  <c r="AP112" i="11"/>
  <c r="BV111" i="11"/>
  <c r="N111" i="11"/>
  <c r="I111" i="10" s="1"/>
  <c r="L111" i="10" s="1"/>
  <c r="AS110" i="11"/>
  <c r="BY108" i="11"/>
  <c r="BC108" i="11"/>
  <c r="BE107" i="11"/>
  <c r="M106" i="11"/>
  <c r="H106" i="10" s="1"/>
  <c r="BV105" i="11"/>
  <c r="CM103" i="11"/>
  <c r="BW102" i="11"/>
  <c r="BI101" i="11"/>
  <c r="AI101" i="10" s="1"/>
  <c r="AM101" i="11"/>
  <c r="BI99" i="11"/>
  <c r="AI99" i="10" s="1"/>
  <c r="BS94" i="11"/>
  <c r="G94" i="11"/>
  <c r="BG93" i="11"/>
  <c r="AG93" i="10" s="1"/>
  <c r="BI90" i="11"/>
  <c r="AI90" i="10" s="1"/>
  <c r="BE87" i="11"/>
  <c r="BR86" i="11"/>
  <c r="CN83" i="11"/>
  <c r="BD83" i="10" s="1"/>
  <c r="J83" i="11"/>
  <c r="AP80" i="11"/>
  <c r="BH79" i="11"/>
  <c r="AH79" i="10" s="1"/>
  <c r="CK78" i="11"/>
  <c r="BY77" i="11"/>
  <c r="BG77" i="11"/>
  <c r="AG77" i="10" s="1"/>
  <c r="BF75" i="11"/>
  <c r="AS73" i="11"/>
  <c r="M71" i="11"/>
  <c r="H71" i="10" s="1"/>
  <c r="AP70" i="11"/>
  <c r="AO69" i="11"/>
  <c r="BE68" i="11"/>
  <c r="CL65" i="11"/>
  <c r="BT65" i="11"/>
  <c r="BT64" i="11"/>
  <c r="BS59" i="11"/>
  <c r="BV59" i="11"/>
  <c r="BV47" i="11"/>
  <c r="BR47" i="11"/>
  <c r="BE33" i="11"/>
  <c r="BI33" i="11"/>
  <c r="AI33" i="10" s="1"/>
  <c r="BS22" i="11"/>
  <c r="BV22" i="11"/>
  <c r="AO8" i="11"/>
  <c r="AS8" i="11"/>
  <c r="AS102" i="11"/>
  <c r="K102" i="11"/>
  <c r="CL67" i="11"/>
  <c r="BB67" i="10" s="1"/>
  <c r="K65" i="11"/>
  <c r="CM63" i="11"/>
  <c r="BC63" i="10" s="1"/>
  <c r="AL58" i="11"/>
  <c r="AP58" i="11"/>
  <c r="BV49" i="11"/>
  <c r="BR49" i="11"/>
  <c r="I9" i="11"/>
  <c r="M9" i="11"/>
  <c r="H9" i="10" s="1"/>
  <c r="CN4" i="11"/>
  <c r="BD4" i="10" s="1"/>
  <c r="CJ4" i="11"/>
  <c r="BY129" i="11"/>
  <c r="BI128" i="11"/>
  <c r="AI128" i="10" s="1"/>
  <c r="CO125" i="11"/>
  <c r="BE125" i="10" s="1"/>
  <c r="BR125" i="11"/>
  <c r="AS125" i="11"/>
  <c r="BT124" i="11"/>
  <c r="BW123" i="11"/>
  <c r="BY122" i="11"/>
  <c r="BX119" i="11"/>
  <c r="N119" i="11"/>
  <c r="I119" i="10" s="1"/>
  <c r="CN118" i="11"/>
  <c r="BD118" i="10" s="1"/>
  <c r="AS118" i="11"/>
  <c r="CI117" i="11"/>
  <c r="BI116" i="11"/>
  <c r="AI116" i="10" s="1"/>
  <c r="G116" i="11"/>
  <c r="AS115" i="11"/>
  <c r="BC114" i="11"/>
  <c r="CL113" i="11"/>
  <c r="BB113" i="10" s="1"/>
  <c r="BH113" i="11"/>
  <c r="AH113" i="10" s="1"/>
  <c r="BX112" i="11"/>
  <c r="BF112" i="11"/>
  <c r="N112" i="11"/>
  <c r="I112" i="10" s="1"/>
  <c r="BI110" i="11"/>
  <c r="AI110" i="10" s="1"/>
  <c r="BS106" i="11"/>
  <c r="AO106" i="11"/>
  <c r="CL105" i="11"/>
  <c r="BB105" i="10" s="1"/>
  <c r="BE105" i="11"/>
  <c r="AO104" i="11"/>
  <c r="CL103" i="11"/>
  <c r="BB103" i="10" s="1"/>
  <c r="BC101" i="11"/>
  <c r="BG96" i="11"/>
  <c r="AG96" i="10" s="1"/>
  <c r="CM95" i="11"/>
  <c r="BC95" i="10" s="1"/>
  <c r="AO95" i="11"/>
  <c r="BR94" i="11"/>
  <c r="BB93" i="11"/>
  <c r="K93" i="11"/>
  <c r="CH92" i="11"/>
  <c r="BI92" i="11"/>
  <c r="AI92" i="10" s="1"/>
  <c r="BR91" i="11"/>
  <c r="AQ91" i="11"/>
  <c r="BB88" i="11"/>
  <c r="BD87" i="11"/>
  <c r="N87" i="11"/>
  <c r="I87" i="10" s="1"/>
  <c r="BI86" i="11"/>
  <c r="AN86" i="11"/>
  <c r="CI84" i="11"/>
  <c r="BI84" i="11"/>
  <c r="AI84" i="10" s="1"/>
  <c r="CN82" i="11"/>
  <c r="BD82" i="10" s="1"/>
  <c r="BE82" i="11"/>
  <c r="CJ81" i="11"/>
  <c r="BY81" i="11"/>
  <c r="BC81" i="11"/>
  <c r="CJ80" i="11"/>
  <c r="BB79" i="11"/>
  <c r="BI78" i="11"/>
  <c r="AI78" i="10" s="1"/>
  <c r="CN77" i="11"/>
  <c r="BD77" i="10" s="1"/>
  <c r="BX77" i="11"/>
  <c r="BB77" i="11"/>
  <c r="CK76" i="11"/>
  <c r="BE74" i="11"/>
  <c r="AQ74" i="11"/>
  <c r="AP72" i="11"/>
  <c r="AS71" i="11"/>
  <c r="L71" i="11"/>
  <c r="CI70" i="11"/>
  <c r="G69" i="11"/>
  <c r="CH68" i="11"/>
  <c r="BH68" i="11"/>
  <c r="AH68" i="10" s="1"/>
  <c r="G68" i="11"/>
  <c r="BX67" i="11"/>
  <c r="AL67" i="11"/>
  <c r="CM66" i="11"/>
  <c r="BC66" i="10" s="1"/>
  <c r="BB65" i="11"/>
  <c r="G65" i="11"/>
  <c r="CI63" i="11"/>
  <c r="BU63" i="11"/>
  <c r="BR62" i="11"/>
  <c r="CO61" i="11"/>
  <c r="BE61" i="10" s="1"/>
  <c r="BU50" i="11"/>
  <c r="BB29" i="11"/>
  <c r="BF29" i="11"/>
  <c r="M26" i="11"/>
  <c r="H26" i="10" s="1"/>
  <c r="I26" i="11"/>
  <c r="BE19" i="11"/>
  <c r="AQ14" i="11"/>
  <c r="AM14" i="11"/>
  <c r="BS130" i="11"/>
  <c r="CM127" i="11"/>
  <c r="BC127" i="10" s="1"/>
  <c r="M127" i="11"/>
  <c r="H127" i="10" s="1"/>
  <c r="BC126" i="11"/>
  <c r="K123" i="11"/>
  <c r="AO122" i="11"/>
  <c r="CO119" i="11"/>
  <c r="BE119" i="10" s="1"/>
  <c r="G118" i="11"/>
  <c r="G117" i="11"/>
  <c r="AM116" i="11"/>
  <c r="L114" i="11"/>
  <c r="G114" i="10" s="1"/>
  <c r="BU113" i="11"/>
  <c r="N113" i="11"/>
  <c r="I113" i="10" s="1"/>
  <c r="CO112" i="11"/>
  <c r="BE112" i="10" s="1"/>
  <c r="BW112" i="11"/>
  <c r="CL111" i="11"/>
  <c r="BB111" i="10" s="1"/>
  <c r="BY107" i="11"/>
  <c r="BR103" i="11"/>
  <c r="BG103" i="11"/>
  <c r="AG103" i="10" s="1"/>
  <c r="I103" i="11"/>
  <c r="AQ100" i="11"/>
  <c r="BE94" i="11"/>
  <c r="J82" i="11"/>
  <c r="BI75" i="11"/>
  <c r="AI75" i="10" s="1"/>
  <c r="AM75" i="11"/>
  <c r="AL73" i="11"/>
  <c r="BD69" i="11"/>
  <c r="N64" i="11"/>
  <c r="I64" i="10" s="1"/>
  <c r="CO63" i="11"/>
  <c r="BE63" i="10" s="1"/>
  <c r="BF63" i="11"/>
  <c r="K61" i="11"/>
  <c r="BC58" i="11"/>
  <c r="BF58" i="11"/>
  <c r="N131" i="11"/>
  <c r="AR129" i="11"/>
  <c r="N128" i="11"/>
  <c r="I128" i="10" s="1"/>
  <c r="BB126" i="11"/>
  <c r="M126" i="11"/>
  <c r="H126" i="10" s="1"/>
  <c r="CK123" i="11"/>
  <c r="BY123" i="11"/>
  <c r="J123" i="11"/>
  <c r="AR122" i="11"/>
  <c r="BY121" i="11"/>
  <c r="L121" i="11"/>
  <c r="G121" i="10" s="1"/>
  <c r="BU120" i="11"/>
  <c r="AS119" i="11"/>
  <c r="BT117" i="11"/>
  <c r="CK116" i="11"/>
  <c r="CJ115" i="11"/>
  <c r="BH115" i="11"/>
  <c r="AH115" i="10" s="1"/>
  <c r="J115" i="11"/>
  <c r="BS114" i="11"/>
  <c r="BX113" i="11"/>
  <c r="AO113" i="11"/>
  <c r="L113" i="11"/>
  <c r="G113" i="10" s="1"/>
  <c r="CI112" i="11"/>
  <c r="BH111" i="11"/>
  <c r="AH111" i="10" s="1"/>
  <c r="CK110" i="11"/>
  <c r="BX110" i="11"/>
  <c r="CO109" i="11"/>
  <c r="BE109" i="10" s="1"/>
  <c r="BS109" i="11"/>
  <c r="AO109" i="11"/>
  <c r="AL108" i="11"/>
  <c r="CI106" i="11"/>
  <c r="BY105" i="11"/>
  <c r="CH104" i="11"/>
  <c r="BI104" i="11"/>
  <c r="AI104" i="10" s="1"/>
  <c r="BY103" i="11"/>
  <c r="BF103" i="11"/>
  <c r="K103" i="11"/>
  <c r="BI102" i="11"/>
  <c r="AI102" i="10" s="1"/>
  <c r="CO101" i="11"/>
  <c r="BE101" i="10" s="1"/>
  <c r="K101" i="11"/>
  <c r="BG100" i="11"/>
  <c r="AG100" i="10" s="1"/>
  <c r="BV99" i="11"/>
  <c r="BC98" i="11"/>
  <c r="CH97" i="11"/>
  <c r="BI97" i="11"/>
  <c r="AI97" i="10" s="1"/>
  <c r="AL97" i="11"/>
  <c r="CO96" i="11"/>
  <c r="BE96" i="10" s="1"/>
  <c r="BE95" i="11"/>
  <c r="AQ95" i="11"/>
  <c r="BH94" i="11"/>
  <c r="AH94" i="10" s="1"/>
  <c r="BR93" i="11"/>
  <c r="BW92" i="11"/>
  <c r="N91" i="11"/>
  <c r="CL89" i="11"/>
  <c r="BB89" i="10" s="1"/>
  <c r="BI89" i="11"/>
  <c r="AI89" i="10" s="1"/>
  <c r="AR88" i="11"/>
  <c r="J86" i="11"/>
  <c r="BV85" i="11"/>
  <c r="BI83" i="11"/>
  <c r="AI83" i="10" s="1"/>
  <c r="BR81" i="11"/>
  <c r="BH80" i="11"/>
  <c r="AH80" i="10" s="1"/>
  <c r="BW77" i="11"/>
  <c r="AO77" i="11"/>
  <c r="L77" i="11"/>
  <c r="G77" i="10" s="1"/>
  <c r="CO74" i="11"/>
  <c r="BE74" i="10" s="1"/>
  <c r="BX74" i="11"/>
  <c r="BB74" i="11"/>
  <c r="J74" i="11"/>
  <c r="BY73" i="11"/>
  <c r="J73" i="11"/>
  <c r="CO71" i="11"/>
  <c r="BY71" i="11"/>
  <c r="AL71" i="11"/>
  <c r="CM70" i="11"/>
  <c r="BF69" i="11"/>
  <c r="AS68" i="11"/>
  <c r="CO66" i="11"/>
  <c r="BE66" i="10" s="1"/>
  <c r="AO66" i="11"/>
  <c r="BR65" i="11"/>
  <c r="I65" i="11"/>
  <c r="BR64" i="11"/>
  <c r="I64" i="11"/>
  <c r="BR63" i="11"/>
  <c r="AO62" i="11"/>
  <c r="CH61" i="11"/>
  <c r="AO61" i="11"/>
  <c r="CI54" i="11"/>
  <c r="CM54" i="11"/>
  <c r="BC54" i="10" s="1"/>
  <c r="AM51" i="11"/>
  <c r="L47" i="11"/>
  <c r="G47" i="10" s="1"/>
  <c r="H47" i="11"/>
  <c r="AS39" i="11"/>
  <c r="CH31" i="11"/>
  <c r="CL31" i="11"/>
  <c r="BB31" i="10" s="1"/>
  <c r="N30" i="11"/>
  <c r="I30" i="10" s="1"/>
  <c r="J30" i="11"/>
  <c r="I27" i="11"/>
  <c r="H27" i="11"/>
  <c r="AO12" i="11"/>
  <c r="CO9" i="11"/>
  <c r="BE9" i="10" s="1"/>
  <c r="CK9" i="11"/>
  <c r="CK6" i="11"/>
  <c r="BX59" i="11"/>
  <c r="BV58" i="11"/>
  <c r="BB58" i="11"/>
  <c r="I57" i="11"/>
  <c r="BC53" i="11"/>
  <c r="AO53" i="11"/>
  <c r="K53" i="11"/>
  <c r="CL52" i="11"/>
  <c r="BB52" i="10" s="1"/>
  <c r="CJ51" i="11"/>
  <c r="AR49" i="11"/>
  <c r="BU46" i="11"/>
  <c r="BH46" i="11"/>
  <c r="CN45" i="11"/>
  <c r="BD45" i="10" s="1"/>
  <c r="BT44" i="11"/>
  <c r="M44" i="11"/>
  <c r="H44" i="10" s="1"/>
  <c r="BY41" i="11"/>
  <c r="BE41" i="11"/>
  <c r="AL41" i="11"/>
  <c r="BD40" i="11"/>
  <c r="BE38" i="11"/>
  <c r="BB37" i="11"/>
  <c r="BC36" i="11"/>
  <c r="AL36" i="11"/>
  <c r="AS35" i="11"/>
  <c r="BU33" i="11"/>
  <c r="AN33" i="11"/>
  <c r="K32" i="11"/>
  <c r="CI29" i="11"/>
  <c r="L29" i="11"/>
  <c r="G29" i="10" s="1"/>
  <c r="AR27" i="11"/>
  <c r="L27" i="11"/>
  <c r="G27" i="10" s="1"/>
  <c r="BE26" i="11"/>
  <c r="L26" i="11"/>
  <c r="G26" i="10" s="1"/>
  <c r="M25" i="11"/>
  <c r="H25" i="10" s="1"/>
  <c r="AR24" i="11"/>
  <c r="CK23" i="11"/>
  <c r="L23" i="11"/>
  <c r="G23" i="10" s="1"/>
  <c r="BR22" i="11"/>
  <c r="N22" i="11"/>
  <c r="I22" i="10" s="1"/>
  <c r="BE21" i="11"/>
  <c r="AM21" i="11"/>
  <c r="K20" i="11"/>
  <c r="AL19" i="11"/>
  <c r="BX18" i="11"/>
  <c r="BB18" i="11"/>
  <c r="BV16" i="11"/>
  <c r="H15" i="11"/>
  <c r="AL14" i="11"/>
  <c r="BY12" i="11"/>
  <c r="CB12" i="11" s="1"/>
  <c r="BI11" i="11"/>
  <c r="AI11" i="10" s="1"/>
  <c r="L9" i="11"/>
  <c r="G9" i="10" s="1"/>
  <c r="K8" i="11"/>
  <c r="BG7" i="11"/>
  <c r="AG7" i="10" s="1"/>
  <c r="J7" i="11"/>
  <c r="BV6" i="11"/>
  <c r="AS6" i="11"/>
  <c r="I6" i="11"/>
  <c r="BW5" i="11"/>
  <c r="K5" i="11"/>
  <c r="L4" i="11"/>
  <c r="G4" i="10" s="1"/>
  <c r="BY60" i="11"/>
  <c r="H60" i="11"/>
  <c r="H58" i="11"/>
  <c r="CK57" i="11"/>
  <c r="BR57" i="11"/>
  <c r="BB57" i="11"/>
  <c r="AR57" i="11"/>
  <c r="G57" i="11"/>
  <c r="M56" i="11"/>
  <c r="H56" i="10" s="1"/>
  <c r="BY55" i="11"/>
  <c r="AM54" i="11"/>
  <c r="G52" i="11"/>
  <c r="CM50" i="11"/>
  <c r="BC50" i="10" s="1"/>
  <c r="BI48" i="11"/>
  <c r="AI48" i="10" s="1"/>
  <c r="BX46" i="11"/>
  <c r="BE45" i="11"/>
  <c r="CK44" i="11"/>
  <c r="BC43" i="11"/>
  <c r="AL43" i="11"/>
  <c r="CK42" i="11"/>
  <c r="BV42" i="11"/>
  <c r="N42" i="11"/>
  <c r="I42" i="10" s="1"/>
  <c r="M41" i="11"/>
  <c r="H41" i="10" s="1"/>
  <c r="BT40" i="11"/>
  <c r="BF40" i="11"/>
  <c r="CL39" i="11"/>
  <c r="BB39" i="10" s="1"/>
  <c r="BR37" i="11"/>
  <c r="BR36" i="11"/>
  <c r="AP36" i="11"/>
  <c r="CM35" i="11"/>
  <c r="BC35" i="10" s="1"/>
  <c r="BI35" i="11"/>
  <c r="AI35" i="10" s="1"/>
  <c r="AN35" i="11"/>
  <c r="BG34" i="11"/>
  <c r="AG34" i="10" s="1"/>
  <c r="BW33" i="11"/>
  <c r="BB33" i="11"/>
  <c r="M32" i="11"/>
  <c r="H32" i="10" s="1"/>
  <c r="AR31" i="11"/>
  <c r="H31" i="11"/>
  <c r="AS29" i="11"/>
  <c r="J27" i="11"/>
  <c r="BH26" i="11"/>
  <c r="AH26" i="10" s="1"/>
  <c r="AS25" i="11"/>
  <c r="AM23" i="11"/>
  <c r="BE22" i="11"/>
  <c r="AS22" i="11"/>
  <c r="I21" i="11"/>
  <c r="BE20" i="11"/>
  <c r="M17" i="11"/>
  <c r="H17" i="10" s="1"/>
  <c r="AL16" i="11"/>
  <c r="AP14" i="11"/>
  <c r="BW13" i="11"/>
  <c r="AR13" i="11"/>
  <c r="CK11" i="11"/>
  <c r="BI9" i="11"/>
  <c r="AI9" i="10" s="1"/>
  <c r="M8" i="11"/>
  <c r="H8" i="10" s="1"/>
  <c r="AS7" i="11"/>
  <c r="M7" i="11"/>
  <c r="H7" i="10" s="1"/>
  <c r="CM6" i="11"/>
  <c r="BC6" i="10" s="1"/>
  <c r="BI6" i="11"/>
  <c r="AI6" i="10" s="1"/>
  <c r="K6" i="11"/>
  <c r="AS57" i="11"/>
  <c r="BW37" i="11"/>
  <c r="BF36" i="11"/>
  <c r="AQ33" i="11"/>
  <c r="K23" i="11"/>
  <c r="M6" i="11"/>
  <c r="H6" i="10" s="1"/>
  <c r="BY5" i="11"/>
  <c r="CL4" i="11"/>
  <c r="BB4" i="10" s="1"/>
  <c r="BH61" i="11"/>
  <c r="AH61" i="10" s="1"/>
  <c r="BX60" i="11"/>
  <c r="CA60" i="11" s="1"/>
  <c r="BT59" i="11"/>
  <c r="BE59" i="11"/>
  <c r="G59" i="11"/>
  <c r="BS58" i="11"/>
  <c r="K58" i="11"/>
  <c r="CL57" i="11"/>
  <c r="BB57" i="10" s="1"/>
  <c r="BF57" i="10" s="1"/>
  <c r="BF57" i="11"/>
  <c r="BJ57" i="11" s="1"/>
  <c r="AQ57" i="11"/>
  <c r="AL57" i="11"/>
  <c r="K57" i="11"/>
  <c r="L56" i="11"/>
  <c r="G56" i="10" s="1"/>
  <c r="CL55" i="11"/>
  <c r="BB55" i="10" s="1"/>
  <c r="CO53" i="11"/>
  <c r="BE53" i="10" s="1"/>
  <c r="BS53" i="11"/>
  <c r="BR51" i="11"/>
  <c r="BX50" i="11"/>
  <c r="BI50" i="11"/>
  <c r="AP50" i="11"/>
  <c r="J50" i="11"/>
  <c r="BG48" i="11"/>
  <c r="AG48" i="10" s="1"/>
  <c r="G48" i="11"/>
  <c r="BG47" i="11"/>
  <c r="AG47" i="10" s="1"/>
  <c r="BB43" i="11"/>
  <c r="N43" i="11"/>
  <c r="I43" i="10" s="1"/>
  <c r="CM42" i="11"/>
  <c r="BC42" i="10" s="1"/>
  <c r="AS42" i="11"/>
  <c r="CM41" i="11"/>
  <c r="BR41" i="11"/>
  <c r="BW40" i="11"/>
  <c r="BY39" i="11"/>
  <c r="J39" i="11"/>
  <c r="CM38" i="11"/>
  <c r="BC38" i="10" s="1"/>
  <c r="AS38" i="11"/>
  <c r="G38" i="11"/>
  <c r="K37" i="11"/>
  <c r="CH36" i="11"/>
  <c r="BD35" i="11"/>
  <c r="AP34" i="11"/>
  <c r="AP33" i="11"/>
  <c r="M33" i="11"/>
  <c r="H33" i="10" s="1"/>
  <c r="BW32" i="11"/>
  <c r="BZ32" i="11" s="1"/>
  <c r="CK31" i="11"/>
  <c r="N31" i="11"/>
  <c r="I31" i="10" s="1"/>
  <c r="BH30" i="11"/>
  <c r="CM29" i="11"/>
  <c r="BC29" i="10" s="1"/>
  <c r="BI29" i="11"/>
  <c r="AO28" i="11"/>
  <c r="G27" i="11"/>
  <c r="AM25" i="11"/>
  <c r="CK24" i="11"/>
  <c r="BU24" i="11"/>
  <c r="BC24" i="11"/>
  <c r="H23" i="11"/>
  <c r="BS19" i="11"/>
  <c r="G19" i="11"/>
  <c r="BG16" i="11"/>
  <c r="AG16" i="10" s="1"/>
  <c r="CI13" i="11"/>
  <c r="BS11" i="11"/>
  <c r="AP11" i="11"/>
  <c r="CK10" i="11"/>
  <c r="BR10" i="11"/>
  <c r="AN10" i="11"/>
  <c r="BG9" i="11"/>
  <c r="AG9" i="10" s="1"/>
  <c r="H9" i="11"/>
  <c r="BH6" i="11"/>
  <c r="AH6" i="10" s="1"/>
  <c r="BE5" i="11"/>
  <c r="AP5" i="11"/>
  <c r="BY4" i="11"/>
  <c r="BE4" i="11"/>
  <c r="AP59" i="11"/>
  <c r="BY58" i="11"/>
  <c r="BC57" i="11"/>
  <c r="AP56" i="11"/>
  <c r="BV55" i="11"/>
  <c r="M55" i="11"/>
  <c r="H55" i="10" s="1"/>
  <c r="CJ54" i="11"/>
  <c r="J53" i="11"/>
  <c r="AQ52" i="11"/>
  <c r="BH51" i="11"/>
  <c r="AH51" i="10" s="1"/>
  <c r="I47" i="11"/>
  <c r="CJ45" i="11"/>
  <c r="CM44" i="11"/>
  <c r="BC44" i="10" s="1"/>
  <c r="BE44" i="11"/>
  <c r="BI41" i="11"/>
  <c r="AI41" i="10" s="1"/>
  <c r="AS41" i="11"/>
  <c r="BV40" i="11"/>
  <c r="BI40" i="11"/>
  <c r="AI40" i="10" s="1"/>
  <c r="AS40" i="11"/>
  <c r="I40" i="11"/>
  <c r="BI38" i="11"/>
  <c r="AI38" i="10" s="1"/>
  <c r="BS37" i="11"/>
  <c r="BV36" i="11"/>
  <c r="BI36" i="11"/>
  <c r="AI36" i="10" s="1"/>
  <c r="K36" i="11"/>
  <c r="N35" i="11"/>
  <c r="I35" i="10" s="1"/>
  <c r="CJ34" i="11"/>
  <c r="AS32" i="11"/>
  <c r="BY30" i="11"/>
  <c r="J29" i="11"/>
  <c r="BX25" i="11"/>
  <c r="I25" i="11"/>
  <c r="J22" i="11"/>
  <c r="AO21" i="11"/>
  <c r="BE18" i="11"/>
  <c r="AR14" i="11"/>
  <c r="BH13" i="11"/>
  <c r="AH13" i="10" s="1"/>
  <c r="CM12" i="11"/>
  <c r="BC12" i="10" s="1"/>
  <c r="N11" i="11"/>
  <c r="I11" i="10" s="1"/>
  <c r="CK4" i="11"/>
  <c r="CL60" i="11"/>
  <c r="BY59" i="11"/>
  <c r="BT58" i="11"/>
  <c r="BI57" i="11"/>
  <c r="BV51" i="11"/>
  <c r="BD50" i="11"/>
  <c r="AS49" i="11"/>
  <c r="AN48" i="11"/>
  <c r="AL47" i="11"/>
  <c r="BE46" i="11"/>
  <c r="CK45" i="11"/>
  <c r="AN43" i="11"/>
  <c r="BY42" i="11"/>
  <c r="AP42" i="11"/>
  <c r="BG40" i="11"/>
  <c r="AG40" i="10" s="1"/>
  <c r="BV39" i="11"/>
  <c r="BY36" i="11"/>
  <c r="CH34" i="11"/>
  <c r="BF34" i="11"/>
  <c r="BV33" i="11"/>
  <c r="AS33" i="11"/>
  <c r="BG31" i="11"/>
  <c r="AG31" i="10" s="1"/>
  <c r="AO27" i="11"/>
  <c r="AN26" i="11"/>
  <c r="J25" i="11"/>
  <c r="I23" i="11"/>
  <c r="CO18" i="11"/>
  <c r="BE18" i="10" s="1"/>
  <c r="BU18" i="11"/>
  <c r="BS16" i="11"/>
  <c r="CN13" i="11"/>
  <c r="BD13" i="10" s="1"/>
  <c r="AN12" i="11"/>
  <c r="BE11" i="11"/>
  <c r="AO9" i="11"/>
  <c r="H8" i="11"/>
  <c r="N6" i="11"/>
  <c r="I6" i="10" s="1"/>
  <c r="I4" i="11"/>
  <c r="BC137" i="11"/>
  <c r="BG137" i="11"/>
  <c r="AG137" i="10" s="1"/>
  <c r="N121" i="11"/>
  <c r="I121" i="10" s="1"/>
  <c r="J121" i="11"/>
  <c r="BX146" i="11"/>
  <c r="J144" i="11"/>
  <c r="BH143" i="11"/>
  <c r="AH143" i="10" s="1"/>
  <c r="AM143" i="11"/>
  <c r="G143" i="11"/>
  <c r="AP142" i="11"/>
  <c r="CL140" i="11"/>
  <c r="BV140" i="11"/>
  <c r="BF140" i="11"/>
  <c r="AP140" i="11"/>
  <c r="BG139" i="11"/>
  <c r="AG139" i="10" s="1"/>
  <c r="N139" i="11"/>
  <c r="I139" i="10" s="1"/>
  <c r="CM138" i="11"/>
  <c r="BC138" i="10" s="1"/>
  <c r="BR138" i="11"/>
  <c r="CL137" i="11"/>
  <c r="CH137" i="11"/>
  <c r="AL137" i="11"/>
  <c r="AP137" i="11"/>
  <c r="N137" i="11"/>
  <c r="I137" i="10" s="1"/>
  <c r="BV136" i="11"/>
  <c r="CI134" i="11"/>
  <c r="CL134" i="11"/>
  <c r="BB134" i="10" s="1"/>
  <c r="CM134" i="11"/>
  <c r="BC134" i="10" s="1"/>
  <c r="K133" i="11"/>
  <c r="CL128" i="11"/>
  <c r="BB128" i="10" s="1"/>
  <c r="CH128" i="11"/>
  <c r="BT126" i="11"/>
  <c r="BS126" i="11"/>
  <c r="BW126" i="11"/>
  <c r="BX126" i="11"/>
  <c r="BI124" i="11"/>
  <c r="AI124" i="10" s="1"/>
  <c r="BE124" i="11"/>
  <c r="BV110" i="11"/>
  <c r="BR110" i="11"/>
  <c r="BV107" i="11"/>
  <c r="BR107" i="11"/>
  <c r="AP106" i="11"/>
  <c r="AL106" i="11"/>
  <c r="AP104" i="11"/>
  <c r="AL104" i="11"/>
  <c r="AR61" i="11"/>
  <c r="AN61" i="11"/>
  <c r="AQ61" i="11"/>
  <c r="G134" i="11"/>
  <c r="K134" i="11"/>
  <c r="AP144" i="11"/>
  <c r="BW140" i="11"/>
  <c r="BG140" i="11"/>
  <c r="AG140" i="10" s="1"/>
  <c r="AQ140" i="11"/>
  <c r="BF139" i="11"/>
  <c r="BB139" i="11"/>
  <c r="CH138" i="11"/>
  <c r="AM132" i="11"/>
  <c r="AQ132" i="11"/>
  <c r="AP130" i="11"/>
  <c r="AL130" i="11"/>
  <c r="CH127" i="11"/>
  <c r="CL127" i="11"/>
  <c r="BB127" i="10" s="1"/>
  <c r="BC120" i="11"/>
  <c r="BG120" i="11"/>
  <c r="AG120" i="10" s="1"/>
  <c r="CI119" i="11"/>
  <c r="CM119" i="11"/>
  <c r="BC119" i="10" s="1"/>
  <c r="BY114" i="11"/>
  <c r="BT114" i="11"/>
  <c r="BU114" i="11"/>
  <c r="CN111" i="11"/>
  <c r="BD111" i="10" s="1"/>
  <c r="CJ111" i="11"/>
  <c r="CM111" i="11"/>
  <c r="BC111" i="10" s="1"/>
  <c r="BC104" i="11"/>
  <c r="BB104" i="11"/>
  <c r="I102" i="11"/>
  <c r="N102" i="11"/>
  <c r="I102" i="10" s="1"/>
  <c r="BX82" i="11"/>
  <c r="BW82" i="11"/>
  <c r="BR74" i="11"/>
  <c r="BV74" i="11"/>
  <c r="M51" i="11"/>
  <c r="H51" i="10" s="1"/>
  <c r="N51" i="11"/>
  <c r="I51" i="10" s="1"/>
  <c r="J51" i="11"/>
  <c r="CJ146" i="11"/>
  <c r="BW146" i="11"/>
  <c r="AP143" i="11"/>
  <c r="BT141" i="11"/>
  <c r="BW139" i="11"/>
  <c r="BF137" i="11"/>
  <c r="H136" i="11"/>
  <c r="K136" i="11"/>
  <c r="BS135" i="11"/>
  <c r="BW135" i="11"/>
  <c r="BC135" i="11"/>
  <c r="BG135" i="11"/>
  <c r="AQ135" i="11"/>
  <c r="AM135" i="11"/>
  <c r="AM134" i="11"/>
  <c r="AQ134" i="11"/>
  <c r="AQ133" i="11"/>
  <c r="AL133" i="11"/>
  <c r="AM133" i="11"/>
  <c r="AL131" i="11"/>
  <c r="AM131" i="11"/>
  <c r="BS125" i="11"/>
  <c r="BW125" i="11"/>
  <c r="AM117" i="11"/>
  <c r="AQ117" i="11"/>
  <c r="AM115" i="11"/>
  <c r="AQ115" i="11"/>
  <c r="CL110" i="11"/>
  <c r="BB110" i="10" s="1"/>
  <c r="CH110" i="11"/>
  <c r="CK108" i="11"/>
  <c r="CO108" i="11"/>
  <c r="BE108" i="10" s="1"/>
  <c r="CH107" i="11"/>
  <c r="CL107" i="11"/>
  <c r="BB107" i="10" s="1"/>
  <c r="CL99" i="11"/>
  <c r="BB99" i="10" s="1"/>
  <c r="CH99" i="11"/>
  <c r="BT54" i="11"/>
  <c r="BY54" i="11"/>
  <c r="BS137" i="11"/>
  <c r="BW137" i="11"/>
  <c r="CM146" i="11"/>
  <c r="CQ146" i="11" s="1"/>
  <c r="BV146" i="11"/>
  <c r="BF146" i="11"/>
  <c r="AP146" i="11"/>
  <c r="N146" i="11"/>
  <c r="I146" i="10" s="1"/>
  <c r="H144" i="11"/>
  <c r="CJ143" i="11"/>
  <c r="BF143" i="11"/>
  <c r="K143" i="11"/>
  <c r="CM142" i="11"/>
  <c r="BS142" i="11"/>
  <c r="BC142" i="11"/>
  <c r="BX141" i="11"/>
  <c r="BR140" i="11"/>
  <c r="BB140" i="11"/>
  <c r="AL140" i="11"/>
  <c r="BV139" i="11"/>
  <c r="BR139" i="11"/>
  <c r="AP139" i="11"/>
  <c r="K138" i="11"/>
  <c r="CI137" i="11"/>
  <c r="BR137" i="11"/>
  <c r="BB137" i="11"/>
  <c r="AM137" i="11"/>
  <c r="CH135" i="11"/>
  <c r="CL135" i="11"/>
  <c r="L135" i="11"/>
  <c r="G135" i="10" s="1"/>
  <c r="J134" i="11"/>
  <c r="N134" i="11"/>
  <c r="I134" i="10" s="1"/>
  <c r="L133" i="11"/>
  <c r="G133" i="10" s="1"/>
  <c r="BF130" i="11"/>
  <c r="BB130" i="11"/>
  <c r="AP129" i="11"/>
  <c r="AL129" i="11"/>
  <c r="BB127" i="11"/>
  <c r="BC127" i="11"/>
  <c r="BF127" i="11"/>
  <c r="BG127" i="11"/>
  <c r="AG127" i="10" s="1"/>
  <c r="CI126" i="11"/>
  <c r="CM126" i="11"/>
  <c r="BC126" i="10" s="1"/>
  <c r="M124" i="11"/>
  <c r="H124" i="10" s="1"/>
  <c r="H124" i="11"/>
  <c r="I124" i="11"/>
  <c r="BH122" i="11"/>
  <c r="AH122" i="10" s="1"/>
  <c r="BD122" i="11"/>
  <c r="BG122" i="11"/>
  <c r="AG122" i="10" s="1"/>
  <c r="BS121" i="11"/>
  <c r="BW121" i="11"/>
  <c r="AS121" i="11"/>
  <c r="AN121" i="11"/>
  <c r="AO121" i="11"/>
  <c r="BX120" i="11"/>
  <c r="BT120" i="11"/>
  <c r="AM119" i="11"/>
  <c r="AQ119" i="11"/>
  <c r="AS114" i="11"/>
  <c r="AN114" i="11"/>
  <c r="AO114" i="11"/>
  <c r="L111" i="11"/>
  <c r="H111" i="11"/>
  <c r="K111" i="11"/>
  <c r="BE103" i="11"/>
  <c r="BI103" i="11"/>
  <c r="AI103" i="10" s="1"/>
  <c r="BS100" i="11"/>
  <c r="BR100" i="11"/>
  <c r="CL96" i="11"/>
  <c r="BB96" i="10" s="1"/>
  <c r="CH96" i="11"/>
  <c r="H89" i="11"/>
  <c r="L89" i="11"/>
  <c r="G89" i="10" s="1"/>
  <c r="AP68" i="11"/>
  <c r="AQ68" i="11"/>
  <c r="BX62" i="11"/>
  <c r="BT62" i="11"/>
  <c r="BW62" i="11"/>
  <c r="AN127" i="11"/>
  <c r="AR127" i="11"/>
  <c r="N114" i="11"/>
  <c r="I114" i="10" s="1"/>
  <c r="J114" i="11"/>
  <c r="BT87" i="11"/>
  <c r="BW87" i="11"/>
  <c r="BS87" i="11"/>
  <c r="N141" i="11"/>
  <c r="I141" i="10" s="1"/>
  <c r="BG136" i="11"/>
  <c r="BC136" i="11"/>
  <c r="BC134" i="11"/>
  <c r="BG134" i="11"/>
  <c r="AG134" i="10" s="1"/>
  <c r="CJ133" i="11"/>
  <c r="CM133" i="11"/>
  <c r="BC133" i="10" s="1"/>
  <c r="CN133" i="11"/>
  <c r="BD133" i="10" s="1"/>
  <c r="BB133" i="11"/>
  <c r="BC133" i="11"/>
  <c r="BG133" i="11"/>
  <c r="BC132" i="11"/>
  <c r="BH132" i="11"/>
  <c r="AH132" i="10" s="1"/>
  <c r="BB131" i="11"/>
  <c r="BC131" i="11"/>
  <c r="L112" i="11"/>
  <c r="G112" i="10" s="1"/>
  <c r="H112" i="11"/>
  <c r="K112" i="11"/>
  <c r="AP110" i="11"/>
  <c r="AL110" i="11"/>
  <c r="BV102" i="11"/>
  <c r="BR102" i="11"/>
  <c r="CK97" i="11"/>
  <c r="CO97" i="11"/>
  <c r="BE97" i="10" s="1"/>
  <c r="BY85" i="11"/>
  <c r="BX85" i="11"/>
  <c r="J85" i="11"/>
  <c r="N85" i="11"/>
  <c r="I85" i="10" s="1"/>
  <c r="BR83" i="11"/>
  <c r="BV83" i="11"/>
  <c r="BS76" i="11"/>
  <c r="BW76" i="11"/>
  <c r="BH59" i="11"/>
  <c r="BD59" i="11"/>
  <c r="BG59" i="11"/>
  <c r="AG59" i="10" s="1"/>
  <c r="BV131" i="11"/>
  <c r="BR131" i="11"/>
  <c r="L115" i="11"/>
  <c r="G115" i="10" s="1"/>
  <c r="H115" i="11"/>
  <c r="K115" i="11"/>
  <c r="I105" i="11"/>
  <c r="M105" i="11"/>
  <c r="H105" i="10" s="1"/>
  <c r="N105" i="11"/>
  <c r="I105" i="10" s="1"/>
  <c r="BS146" i="11"/>
  <c r="AM146" i="11"/>
  <c r="BV145" i="11"/>
  <c r="G145" i="11"/>
  <c r="CI144" i="11"/>
  <c r="BS144" i="11"/>
  <c r="BC144" i="11"/>
  <c r="AN144" i="11"/>
  <c r="CL143" i="11"/>
  <c r="BG143" i="11"/>
  <c r="AG143" i="10" s="1"/>
  <c r="AL143" i="11"/>
  <c r="J143" i="11"/>
  <c r="CI142" i="11"/>
  <c r="BF142" i="11"/>
  <c r="CL139" i="11"/>
  <c r="CH139" i="11"/>
  <c r="N138" i="11"/>
  <c r="I138" i="10" s="1"/>
  <c r="BW136" i="11"/>
  <c r="BS136" i="11"/>
  <c r="AP136" i="11"/>
  <c r="AL136" i="11"/>
  <c r="BV130" i="11"/>
  <c r="BR130" i="11"/>
  <c r="CH129" i="11"/>
  <c r="CI129" i="11"/>
  <c r="CL129" i="11"/>
  <c r="BB129" i="10" s="1"/>
  <c r="CM129" i="11"/>
  <c r="BR128" i="11"/>
  <c r="BS128" i="11"/>
  <c r="BV128" i="11"/>
  <c r="BW128" i="11"/>
  <c r="BT127" i="11"/>
  <c r="BS127" i="11"/>
  <c r="CH126" i="11"/>
  <c r="CL126" i="11"/>
  <c r="BB126" i="10" s="1"/>
  <c r="CO120" i="11"/>
  <c r="BE120" i="10" s="1"/>
  <c r="CJ120" i="11"/>
  <c r="CK120" i="11"/>
  <c r="AR120" i="11"/>
  <c r="AN120" i="11"/>
  <c r="AQ120" i="11"/>
  <c r="CN114" i="11"/>
  <c r="BD114" i="10" s="1"/>
  <c r="CJ114" i="11"/>
  <c r="CM114" i="11"/>
  <c r="CI102" i="11"/>
  <c r="CH102" i="11"/>
  <c r="AP98" i="11"/>
  <c r="AL98" i="11"/>
  <c r="M90" i="11"/>
  <c r="H90" i="10" s="1"/>
  <c r="N90" i="11"/>
  <c r="I90" i="10" s="1"/>
  <c r="I90" i="11"/>
  <c r="J90" i="11"/>
  <c r="BI70" i="11"/>
  <c r="AI70" i="10" s="1"/>
  <c r="BD70" i="11"/>
  <c r="BR127" i="11"/>
  <c r="BV127" i="11"/>
  <c r="N125" i="11"/>
  <c r="I125" i="10" s="1"/>
  <c r="J125" i="11"/>
  <c r="BH121" i="11"/>
  <c r="AH121" i="10" s="1"/>
  <c r="BD121" i="11"/>
  <c r="BG121" i="11"/>
  <c r="AG121" i="10" s="1"/>
  <c r="CI146" i="11"/>
  <c r="BR146" i="11"/>
  <c r="BF145" i="11"/>
  <c r="AP145" i="11"/>
  <c r="CL144" i="11"/>
  <c r="BV144" i="11"/>
  <c r="BF144" i="11"/>
  <c r="AM144" i="11"/>
  <c r="BW143" i="11"/>
  <c r="L143" i="11"/>
  <c r="G143" i="10" s="1"/>
  <c r="BS141" i="11"/>
  <c r="BD140" i="11"/>
  <c r="BS139" i="11"/>
  <c r="AM139" i="11"/>
  <c r="AQ139" i="11"/>
  <c r="AL138" i="11"/>
  <c r="CI136" i="11"/>
  <c r="CM136" i="11"/>
  <c r="G136" i="11"/>
  <c r="BR135" i="11"/>
  <c r="BB135" i="11"/>
  <c r="AL135" i="11"/>
  <c r="BS134" i="11"/>
  <c r="BW134" i="11"/>
  <c r="AL134" i="11"/>
  <c r="AP133" i="11"/>
  <c r="BB132" i="11"/>
  <c r="BF132" i="11"/>
  <c r="G132" i="11"/>
  <c r="K132" i="11"/>
  <c r="AQ131" i="11"/>
  <c r="CH130" i="11"/>
  <c r="CI130" i="11"/>
  <c r="K127" i="11"/>
  <c r="G127" i="11"/>
  <c r="CO124" i="11"/>
  <c r="BE124" i="10" s="1"/>
  <c r="CJ124" i="11"/>
  <c r="M117" i="11"/>
  <c r="H117" i="10" s="1"/>
  <c r="I117" i="11"/>
  <c r="BI114" i="11"/>
  <c r="BD114" i="11"/>
  <c r="BE114" i="11"/>
  <c r="BX111" i="11"/>
  <c r="BT111" i="11"/>
  <c r="BW111" i="11"/>
  <c r="AL111" i="11"/>
  <c r="AP111" i="11"/>
  <c r="BF110" i="11"/>
  <c r="BB110" i="11"/>
  <c r="BF107" i="11"/>
  <c r="BB107" i="11"/>
  <c r="H87" i="11"/>
  <c r="L87" i="11"/>
  <c r="G87" i="10" s="1"/>
  <c r="BT136" i="11"/>
  <c r="J136" i="11"/>
  <c r="CJ134" i="11"/>
  <c r="BS133" i="11"/>
  <c r="BS132" i="11"/>
  <c r="AR132" i="11"/>
  <c r="CI131" i="11"/>
  <c r="BF131" i="11"/>
  <c r="AP131" i="11"/>
  <c r="CL130" i="11"/>
  <c r="BH130" i="11"/>
  <c r="AR130" i="11"/>
  <c r="L130" i="11"/>
  <c r="CJ129" i="11"/>
  <c r="BC129" i="11"/>
  <c r="AQ129" i="11"/>
  <c r="CM128" i="11"/>
  <c r="BC128" i="10" s="1"/>
  <c r="J128" i="11"/>
  <c r="AM127" i="11"/>
  <c r="AR126" i="11"/>
  <c r="N126" i="11"/>
  <c r="I126" i="10" s="1"/>
  <c r="CI125" i="11"/>
  <c r="CM124" i="11"/>
  <c r="BC124" i="10" s="1"/>
  <c r="BY124" i="11"/>
  <c r="BH124" i="11"/>
  <c r="AH124" i="10" s="1"/>
  <c r="L124" i="11"/>
  <c r="G124" i="10" s="1"/>
  <c r="CO123" i="11"/>
  <c r="BD123" i="11"/>
  <c r="AS123" i="11"/>
  <c r="CM122" i="11"/>
  <c r="BC122" i="11"/>
  <c r="J122" i="11"/>
  <c r="CM121" i="11"/>
  <c r="AR121" i="11"/>
  <c r="M121" i="11"/>
  <c r="CN120" i="11"/>
  <c r="BD120" i="10" s="1"/>
  <c r="BS120" i="11"/>
  <c r="BG119" i="11"/>
  <c r="J119" i="11"/>
  <c r="CM118" i="11"/>
  <c r="BC118" i="10" s="1"/>
  <c r="H118" i="11"/>
  <c r="CK117" i="11"/>
  <c r="BU117" i="11"/>
  <c r="BG117" i="11"/>
  <c r="AP117" i="11"/>
  <c r="L117" i="11"/>
  <c r="G117" i="10" s="1"/>
  <c r="CO116" i="11"/>
  <c r="H116" i="11"/>
  <c r="CK115" i="11"/>
  <c r="BU115" i="11"/>
  <c r="BG115" i="11"/>
  <c r="AG115" i="10" s="1"/>
  <c r="AP115" i="11"/>
  <c r="G115" i="11"/>
  <c r="CI114" i="11"/>
  <c r="BX114" i="11"/>
  <c r="BH114" i="11"/>
  <c r="AH114" i="10" s="1"/>
  <c r="AR114" i="11"/>
  <c r="M114" i="11"/>
  <c r="CO113" i="11"/>
  <c r="BY113" i="11"/>
  <c r="BI113" i="11"/>
  <c r="AI113" i="10" s="1"/>
  <c r="AS113" i="11"/>
  <c r="CK112" i="11"/>
  <c r="G112" i="11"/>
  <c r="CI111" i="11"/>
  <c r="BS111" i="11"/>
  <c r="G111" i="11"/>
  <c r="BE109" i="11"/>
  <c r="G109" i="11"/>
  <c r="BU108" i="11"/>
  <c r="BE108" i="11"/>
  <c r="CK106" i="11"/>
  <c r="BW106" i="11"/>
  <c r="BF106" i="11"/>
  <c r="CH105" i="11"/>
  <c r="BR105" i="11"/>
  <c r="BB105" i="11"/>
  <c r="AO105" i="11"/>
  <c r="CM104" i="11"/>
  <c r="BC104" i="10" s="1"/>
  <c r="BS104" i="11"/>
  <c r="BF104" i="11"/>
  <c r="CH103" i="11"/>
  <c r="BU103" i="11"/>
  <c r="AQ103" i="11"/>
  <c r="CL102" i="11"/>
  <c r="BB102" i="10" s="1"/>
  <c r="AL102" i="11"/>
  <c r="M102" i="11"/>
  <c r="H102" i="10" s="1"/>
  <c r="BV101" i="11"/>
  <c r="AO101" i="11"/>
  <c r="CM100" i="11"/>
  <c r="BC100" i="10" s="1"/>
  <c r="BV100" i="11"/>
  <c r="AQ99" i="11"/>
  <c r="BW98" i="11"/>
  <c r="BV97" i="11"/>
  <c r="BR97" i="11"/>
  <c r="AQ96" i="11"/>
  <c r="BW95" i="11"/>
  <c r="BY94" i="11"/>
  <c r="G89" i="11"/>
  <c r="N88" i="11"/>
  <c r="I88" i="10" s="1"/>
  <c r="BY86" i="11"/>
  <c r="BU86" i="11"/>
  <c r="BD84" i="11"/>
  <c r="BH84" i="11"/>
  <c r="AL83" i="11"/>
  <c r="CO79" i="11"/>
  <c r="BR79" i="11"/>
  <c r="AR79" i="11"/>
  <c r="AN79" i="11"/>
  <c r="AQ79" i="11"/>
  <c r="BU78" i="11"/>
  <c r="L78" i="11"/>
  <c r="G78" i="10" s="1"/>
  <c r="H78" i="11"/>
  <c r="AS76" i="11"/>
  <c r="BU75" i="11"/>
  <c r="L64" i="11"/>
  <c r="H64" i="11"/>
  <c r="I63" i="11"/>
  <c r="M63" i="11"/>
  <c r="H63" i="10" s="1"/>
  <c r="N62" i="11"/>
  <c r="I62" i="10" s="1"/>
  <c r="M62" i="11"/>
  <c r="AM61" i="11"/>
  <c r="BC59" i="11"/>
  <c r="BB55" i="11"/>
  <c r="BF55" i="11"/>
  <c r="BS98" i="11"/>
  <c r="BR98" i="11"/>
  <c r="CK95" i="11"/>
  <c r="CO95" i="11"/>
  <c r="BE95" i="10" s="1"/>
  <c r="AO92" i="11"/>
  <c r="AS92" i="11"/>
  <c r="BD89" i="11"/>
  <c r="AS89" i="11"/>
  <c r="AO89" i="11"/>
  <c r="M88" i="11"/>
  <c r="H88" i="10" s="1"/>
  <c r="I88" i="11"/>
  <c r="AR82" i="11"/>
  <c r="AN82" i="11"/>
  <c r="AR81" i="11"/>
  <c r="AN81" i="11"/>
  <c r="BX78" i="11"/>
  <c r="BT78" i="11"/>
  <c r="G73" i="11"/>
  <c r="K73" i="11"/>
  <c r="BE72" i="11"/>
  <c r="BI72" i="11"/>
  <c r="AI72" i="10" s="1"/>
  <c r="BS61" i="11"/>
  <c r="BV61" i="11"/>
  <c r="CI59" i="11"/>
  <c r="CL59" i="11"/>
  <c r="BT47" i="11"/>
  <c r="BY47" i="11"/>
  <c r="L136" i="11"/>
  <c r="G136" i="10" s="1"/>
  <c r="J135" i="11"/>
  <c r="BV134" i="11"/>
  <c r="BF134" i="11"/>
  <c r="AP134" i="11"/>
  <c r="J130" i="11"/>
  <c r="J129" i="11"/>
  <c r="H128" i="11"/>
  <c r="G126" i="11"/>
  <c r="CH125" i="11"/>
  <c r="H125" i="11"/>
  <c r="CH124" i="11"/>
  <c r="BS124" i="11"/>
  <c r="BB124" i="11"/>
  <c r="CI123" i="11"/>
  <c r="BX123" i="11"/>
  <c r="BI123" i="11"/>
  <c r="CJ122" i="11"/>
  <c r="BU122" i="11"/>
  <c r="CJ121" i="11"/>
  <c r="BU121" i="11"/>
  <c r="K121" i="11"/>
  <c r="G121" i="11"/>
  <c r="I120" i="11"/>
  <c r="CK119" i="11"/>
  <c r="BT119" i="11"/>
  <c r="BD119" i="11"/>
  <c r="AO119" i="11"/>
  <c r="CJ118" i="11"/>
  <c r="BY118" i="11"/>
  <c r="BH118" i="11"/>
  <c r="AR118" i="11"/>
  <c r="N118" i="11"/>
  <c r="BD117" i="11"/>
  <c r="AO117" i="11"/>
  <c r="CI116" i="11"/>
  <c r="BX116" i="11"/>
  <c r="BH116" i="11"/>
  <c r="AR116" i="11"/>
  <c r="N116" i="11"/>
  <c r="I116" i="10" s="1"/>
  <c r="BD115" i="11"/>
  <c r="AO115" i="11"/>
  <c r="I115" i="11"/>
  <c r="BV114" i="11"/>
  <c r="BF114" i="11"/>
  <c r="AP114" i="11"/>
  <c r="K114" i="11"/>
  <c r="G114" i="11"/>
  <c r="CI113" i="11"/>
  <c r="BS113" i="11"/>
  <c r="BC113" i="11"/>
  <c r="AM113" i="11"/>
  <c r="M113" i="11"/>
  <c r="BT112" i="11"/>
  <c r="BD112" i="11"/>
  <c r="AN112" i="11"/>
  <c r="I112" i="11"/>
  <c r="CK109" i="11"/>
  <c r="BU109" i="11"/>
  <c r="AM109" i="11"/>
  <c r="CI108" i="11"/>
  <c r="BG108" i="11"/>
  <c r="AG108" i="10" s="1"/>
  <c r="AP108" i="11"/>
  <c r="AO107" i="11"/>
  <c r="CM106" i="11"/>
  <c r="BC106" i="10" s="1"/>
  <c r="BV106" i="11"/>
  <c r="AQ105" i="11"/>
  <c r="CL104" i="11"/>
  <c r="BB104" i="10" s="1"/>
  <c r="I104" i="11"/>
  <c r="BW103" i="11"/>
  <c r="BC103" i="11"/>
  <c r="AP103" i="11"/>
  <c r="N103" i="11"/>
  <c r="I103" i="10" s="1"/>
  <c r="BE102" i="11"/>
  <c r="AM100" i="11"/>
  <c r="AL100" i="11"/>
  <c r="BU96" i="11"/>
  <c r="AO94" i="11"/>
  <c r="BE90" i="11"/>
  <c r="BU89" i="11"/>
  <c r="AN89" i="11"/>
  <c r="AQ89" i="11"/>
  <c r="L88" i="11"/>
  <c r="G88" i="10" s="1"/>
  <c r="K88" i="11"/>
  <c r="AQ87" i="11"/>
  <c r="AM87" i="11"/>
  <c r="BY84" i="11"/>
  <c r="BU84" i="11"/>
  <c r="AM82" i="11"/>
  <c r="AL82" i="11"/>
  <c r="AQ82" i="11"/>
  <c r="CK81" i="11"/>
  <c r="BI81" i="11"/>
  <c r="AI81" i="10" s="1"/>
  <c r="BE81" i="11"/>
  <c r="N80" i="11"/>
  <c r="M80" i="11"/>
  <c r="H80" i="10" s="1"/>
  <c r="AL79" i="11"/>
  <c r="AP79" i="11"/>
  <c r="AO78" i="11"/>
  <c r="AS78" i="11"/>
  <c r="AQ76" i="11"/>
  <c r="M70" i="11"/>
  <c r="H70" i="10" s="1"/>
  <c r="CI62" i="11"/>
  <c r="CL62" i="11"/>
  <c r="BB62" i="10" s="1"/>
  <c r="L62" i="11"/>
  <c r="G62" i="10" s="1"/>
  <c r="H62" i="11"/>
  <c r="BR61" i="11"/>
  <c r="BE60" i="11"/>
  <c r="BI60" i="11"/>
  <c r="CH59" i="11"/>
  <c r="BH58" i="11"/>
  <c r="AH58" i="10" s="1"/>
  <c r="BD58" i="11"/>
  <c r="BG58" i="11"/>
  <c r="AG58" i="10" s="1"/>
  <c r="CN56" i="11"/>
  <c r="BD56" i="10" s="1"/>
  <c r="CJ56" i="11"/>
  <c r="CI56" i="11"/>
  <c r="BX56" i="11"/>
  <c r="BW56" i="11"/>
  <c r="BS56" i="11"/>
  <c r="BT56" i="11"/>
  <c r="L54" i="11"/>
  <c r="G54" i="10" s="1"/>
  <c r="G54" i="11"/>
  <c r="K54" i="11"/>
  <c r="H54" i="11"/>
  <c r="BX124" i="11"/>
  <c r="AO124" i="11"/>
  <c r="BT122" i="11"/>
  <c r="BT121" i="11"/>
  <c r="AQ121" i="11"/>
  <c r="BE120" i="11"/>
  <c r="CJ119" i="11"/>
  <c r="BW114" i="11"/>
  <c r="BG114" i="11"/>
  <c r="AG114" i="10" s="1"/>
  <c r="AQ114" i="11"/>
  <c r="BI111" i="11"/>
  <c r="BY104" i="11"/>
  <c r="M103" i="11"/>
  <c r="H103" i="10" s="1"/>
  <c r="I99" i="11"/>
  <c r="N99" i="11"/>
  <c r="I99" i="10" s="1"/>
  <c r="AO98" i="11"/>
  <c r="AS98" i="11"/>
  <c r="J96" i="11"/>
  <c r="N96" i="11"/>
  <c r="I96" i="10" s="1"/>
  <c r="AO91" i="11"/>
  <c r="AS91" i="11"/>
  <c r="CO88" i="11"/>
  <c r="BE88" i="10" s="1"/>
  <c r="CK88" i="11"/>
  <c r="AS85" i="11"/>
  <c r="AO85" i="11"/>
  <c r="BX80" i="11"/>
  <c r="BT80" i="11"/>
  <c r="BW80" i="11"/>
  <c r="CK77" i="11"/>
  <c r="CO77" i="11"/>
  <c r="BE76" i="11"/>
  <c r="BI76" i="11"/>
  <c r="AI76" i="10" s="1"/>
  <c r="AR73" i="11"/>
  <c r="AN73" i="11"/>
  <c r="BX72" i="11"/>
  <c r="BT72" i="11"/>
  <c r="BS66" i="11"/>
  <c r="BV66" i="11"/>
  <c r="CN64" i="11"/>
  <c r="BD64" i="10" s="1"/>
  <c r="CJ64" i="11"/>
  <c r="CM64" i="11"/>
  <c r="BC64" i="10" s="1"/>
  <c r="AM64" i="11"/>
  <c r="AP64" i="11"/>
  <c r="AO63" i="11"/>
  <c r="AS63" i="11"/>
  <c r="L50" i="11"/>
  <c r="G50" i="10" s="1"/>
  <c r="H50" i="11"/>
  <c r="AO34" i="11"/>
  <c r="AS34" i="11"/>
  <c r="BB30" i="11"/>
  <c r="BF30" i="11"/>
  <c r="H139" i="11"/>
  <c r="CJ138" i="11"/>
  <c r="BT138" i="11"/>
  <c r="AN138" i="11"/>
  <c r="BT133" i="11"/>
  <c r="J133" i="11"/>
  <c r="CM132" i="11"/>
  <c r="AP132" i="11"/>
  <c r="BY131" i="11"/>
  <c r="BY130" i="11"/>
  <c r="BI130" i="11"/>
  <c r="AI130" i="10" s="1"/>
  <c r="AS130" i="11"/>
  <c r="M130" i="11"/>
  <c r="BW129" i="11"/>
  <c r="AS129" i="11"/>
  <c r="M129" i="11"/>
  <c r="CO128" i="11"/>
  <c r="BE128" i="10" s="1"/>
  <c r="BG128" i="11"/>
  <c r="AP128" i="11"/>
  <c r="CO127" i="11"/>
  <c r="BE127" i="10" s="1"/>
  <c r="AQ127" i="11"/>
  <c r="BI126" i="11"/>
  <c r="AI126" i="10" s="1"/>
  <c r="AM126" i="11"/>
  <c r="AL125" i="11"/>
  <c r="M125" i="11"/>
  <c r="H125" i="10" s="1"/>
  <c r="BW124" i="11"/>
  <c r="BF124" i="11"/>
  <c r="CM123" i="11"/>
  <c r="BC123" i="11"/>
  <c r="N123" i="11"/>
  <c r="L123" i="11"/>
  <c r="G123" i="10" s="1"/>
  <c r="CO122" i="11"/>
  <c r="AS122" i="11"/>
  <c r="M122" i="11"/>
  <c r="CO121" i="11"/>
  <c r="BE121" i="10" s="1"/>
  <c r="I121" i="11"/>
  <c r="N120" i="11"/>
  <c r="BY119" i="11"/>
  <c r="BI119" i="11"/>
  <c r="M119" i="11"/>
  <c r="CO118" i="11"/>
  <c r="BE118" i="10" s="1"/>
  <c r="BS118" i="11"/>
  <c r="L118" i="11"/>
  <c r="CN117" i="11"/>
  <c r="BD117" i="10" s="1"/>
  <c r="BG117" i="10" s="1"/>
  <c r="BX117" i="11"/>
  <c r="BI117" i="11"/>
  <c r="H117" i="11"/>
  <c r="CM116" i="11"/>
  <c r="BV116" i="11"/>
  <c r="BF116" i="11"/>
  <c r="AP116" i="11"/>
  <c r="L116" i="11"/>
  <c r="CN115" i="11"/>
  <c r="BX115" i="11"/>
  <c r="BI115" i="11"/>
  <c r="AI115" i="10" s="1"/>
  <c r="I114" i="11"/>
  <c r="CM113" i="11"/>
  <c r="BW113" i="11"/>
  <c r="BG113" i="11"/>
  <c r="AG113" i="10" s="1"/>
  <c r="AQ113" i="11"/>
  <c r="K113" i="11"/>
  <c r="G113" i="11"/>
  <c r="CN112" i="11"/>
  <c r="BY112" i="11"/>
  <c r="BI112" i="11"/>
  <c r="AS112" i="11"/>
  <c r="BB111" i="11"/>
  <c r="CM109" i="11"/>
  <c r="BC109" i="10" s="1"/>
  <c r="BW109" i="11"/>
  <c r="BF109" i="11"/>
  <c r="CM108" i="11"/>
  <c r="AQ107" i="11"/>
  <c r="CL106" i="11"/>
  <c r="BB106" i="10" s="1"/>
  <c r="BE106" i="11"/>
  <c r="G106" i="11"/>
  <c r="BC105" i="11"/>
  <c r="AP105" i="11"/>
  <c r="BR104" i="11"/>
  <c r="BE104" i="11"/>
  <c r="K104" i="11"/>
  <c r="CI103" i="11"/>
  <c r="BV103" i="11"/>
  <c r="CK102" i="11"/>
  <c r="BG102" i="11"/>
  <c r="AG102" i="10" s="1"/>
  <c r="BG101" i="11"/>
  <c r="AG101" i="10" s="1"/>
  <c r="AP101" i="11"/>
  <c r="AL101" i="11"/>
  <c r="BU100" i="11"/>
  <c r="CO99" i="11"/>
  <c r="BE99" i="10" s="1"/>
  <c r="M99" i="11"/>
  <c r="H99" i="10" s="1"/>
  <c r="CL98" i="11"/>
  <c r="CH98" i="11"/>
  <c r="BB98" i="11"/>
  <c r="BU97" i="11"/>
  <c r="I96" i="11"/>
  <c r="M96" i="11"/>
  <c r="CL95" i="11"/>
  <c r="BB95" i="10" s="1"/>
  <c r="CH95" i="11"/>
  <c r="BB95" i="11"/>
  <c r="AS95" i="11"/>
  <c r="BI94" i="11"/>
  <c r="AQ92" i="11"/>
  <c r="BH89" i="11"/>
  <c r="AH89" i="10" s="1"/>
  <c r="AR85" i="11"/>
  <c r="BH82" i="11"/>
  <c r="AH82" i="10" s="1"/>
  <c r="BD82" i="11"/>
  <c r="N82" i="11"/>
  <c r="I82" i="10" s="1"/>
  <c r="BG79" i="11"/>
  <c r="AM78" i="11"/>
  <c r="AQ78" i="11"/>
  <c r="CK75" i="11"/>
  <c r="CO75" i="11"/>
  <c r="BE75" i="10" s="1"/>
  <c r="BW72" i="11"/>
  <c r="J72" i="11"/>
  <c r="BV68" i="11"/>
  <c r="BS68" i="11"/>
  <c r="BW68" i="11"/>
  <c r="BR66" i="11"/>
  <c r="BI65" i="11"/>
  <c r="AI65" i="10" s="1"/>
  <c r="BS64" i="11"/>
  <c r="BV64" i="11"/>
  <c r="AL64" i="11"/>
  <c r="AP61" i="11"/>
  <c r="BS60" i="11"/>
  <c r="BV60" i="11"/>
  <c r="BF59" i="11"/>
  <c r="CH54" i="11"/>
  <c r="CL54" i="11"/>
  <c r="BB54" i="10" s="1"/>
  <c r="AS54" i="11"/>
  <c r="H121" i="11"/>
  <c r="BW116" i="11"/>
  <c r="BG116" i="11"/>
  <c r="AG116" i="10" s="1"/>
  <c r="H114" i="11"/>
  <c r="J113" i="11"/>
  <c r="BR106" i="11"/>
  <c r="AL103" i="11"/>
  <c r="CH100" i="11"/>
  <c r="BF100" i="11"/>
  <c r="BB100" i="11"/>
  <c r="AL99" i="11"/>
  <c r="BF97" i="11"/>
  <c r="BB97" i="11"/>
  <c r="BX89" i="11"/>
  <c r="BW89" i="11"/>
  <c r="CM88" i="11"/>
  <c r="BC88" i="10" s="1"/>
  <c r="CI88" i="11"/>
  <c r="CM86" i="11"/>
  <c r="CI86" i="11"/>
  <c r="CL86" i="11"/>
  <c r="BB86" i="10" s="1"/>
  <c r="BC82" i="11"/>
  <c r="BG82" i="11"/>
  <c r="I82" i="11"/>
  <c r="M82" i="11"/>
  <c r="CN80" i="11"/>
  <c r="BD80" i="10" s="1"/>
  <c r="CM80" i="11"/>
  <c r="BC80" i="10" s="1"/>
  <c r="BH77" i="11"/>
  <c r="BD77" i="11"/>
  <c r="BE73" i="11"/>
  <c r="BI73" i="11"/>
  <c r="AI73" i="10" s="1"/>
  <c r="CN72" i="11"/>
  <c r="BD72" i="10" s="1"/>
  <c r="CJ72" i="11"/>
  <c r="AR66" i="11"/>
  <c r="AN66" i="11"/>
  <c r="AM63" i="11"/>
  <c r="AP63" i="11"/>
  <c r="L61" i="11"/>
  <c r="H61" i="11"/>
  <c r="CI58" i="11"/>
  <c r="CL58" i="11"/>
  <c r="BX57" i="11"/>
  <c r="BT57" i="11"/>
  <c r="BW57" i="11"/>
  <c r="CK50" i="11"/>
  <c r="CN50" i="11"/>
  <c r="CO50" i="11"/>
  <c r="BE50" i="10" s="1"/>
  <c r="CJ50" i="11"/>
  <c r="BG44" i="11"/>
  <c r="AG44" i="10" s="1"/>
  <c r="BC44" i="11"/>
  <c r="CK40" i="11"/>
  <c r="CJ40" i="11"/>
  <c r="CN40" i="11"/>
  <c r="BD40" i="10" s="1"/>
  <c r="CO40" i="11"/>
  <c r="BE40" i="10" s="1"/>
  <c r="CL138" i="11"/>
  <c r="BV138" i="11"/>
  <c r="BF138" i="11"/>
  <c r="AP138" i="11"/>
  <c r="CH133" i="11"/>
  <c r="BD133" i="11"/>
  <c r="J132" i="11"/>
  <c r="BD131" i="11"/>
  <c r="AN131" i="11"/>
  <c r="H131" i="11"/>
  <c r="CJ130" i="11"/>
  <c r="BY127" i="11"/>
  <c r="AS127" i="11"/>
  <c r="CO126" i="11"/>
  <c r="BE126" i="10" s="1"/>
  <c r="BY126" i="11"/>
  <c r="AL126" i="11"/>
  <c r="BY125" i="11"/>
  <c r="BB125" i="11"/>
  <c r="AR124" i="11"/>
  <c r="N124" i="11"/>
  <c r="I124" i="10" s="1"/>
  <c r="CJ123" i="11"/>
  <c r="BU123" i="11"/>
  <c r="BG123" i="11"/>
  <c r="CI122" i="11"/>
  <c r="BX122" i="11"/>
  <c r="BI122" i="11"/>
  <c r="AI122" i="10" s="1"/>
  <c r="BX121" i="11"/>
  <c r="BI121" i="11"/>
  <c r="AI121" i="10" s="1"/>
  <c r="BY120" i="11"/>
  <c r="BH120" i="11"/>
  <c r="AS120" i="11"/>
  <c r="L120" i="11"/>
  <c r="CN119" i="11"/>
  <c r="BD119" i="10" s="1"/>
  <c r="BC119" i="11"/>
  <c r="AR119" i="11"/>
  <c r="CI118" i="11"/>
  <c r="BE118" i="11"/>
  <c r="AO118" i="11"/>
  <c r="J118" i="11"/>
  <c r="CL117" i="11"/>
  <c r="BV117" i="11"/>
  <c r="BC117" i="11"/>
  <c r="AR117" i="11"/>
  <c r="N117" i="11"/>
  <c r="I117" i="10" s="1"/>
  <c r="CJ116" i="11"/>
  <c r="BU116" i="11"/>
  <c r="BE116" i="11"/>
  <c r="AO116" i="11"/>
  <c r="J116" i="11"/>
  <c r="CL115" i="11"/>
  <c r="BV115" i="11"/>
  <c r="BC115" i="11"/>
  <c r="AR115" i="11"/>
  <c r="M115" i="11"/>
  <c r="CO114" i="11"/>
  <c r="CJ113" i="11"/>
  <c r="BT113" i="11"/>
  <c r="BD113" i="11"/>
  <c r="AN113" i="11"/>
  <c r="I113" i="11"/>
  <c r="CL112" i="11"/>
  <c r="BS112" i="11"/>
  <c r="BC112" i="11"/>
  <c r="AM112" i="11"/>
  <c r="M112" i="11"/>
  <c r="CO111" i="11"/>
  <c r="BY111" i="11"/>
  <c r="AM111" i="11"/>
  <c r="CI110" i="11"/>
  <c r="BS110" i="11"/>
  <c r="BC110" i="11"/>
  <c r="AM110" i="11"/>
  <c r="G110" i="11"/>
  <c r="CL109" i="11"/>
  <c r="BB109" i="10" s="1"/>
  <c r="AL109" i="11"/>
  <c r="BF108" i="11"/>
  <c r="AO108" i="11"/>
  <c r="CI107" i="11"/>
  <c r="BS107" i="11"/>
  <c r="BC107" i="11"/>
  <c r="AP107" i="11"/>
  <c r="BU106" i="11"/>
  <c r="AM106" i="11"/>
  <c r="CK104" i="11"/>
  <c r="BG104" i="11"/>
  <c r="AG104" i="10" s="1"/>
  <c r="AM104" i="11"/>
  <c r="BB103" i="11"/>
  <c r="AO103" i="11"/>
  <c r="CM102" i="11"/>
  <c r="BC102" i="10" s="1"/>
  <c r="BS102" i="11"/>
  <c r="BF102" i="11"/>
  <c r="BW101" i="11"/>
  <c r="BF101" i="11"/>
  <c r="AO99" i="11"/>
  <c r="AS99" i="11"/>
  <c r="BI96" i="11"/>
  <c r="AI96" i="10" s="1"/>
  <c r="AL94" i="11"/>
  <c r="AO93" i="11"/>
  <c r="AS93" i="11"/>
  <c r="BU92" i="11"/>
  <c r="CM91" i="11"/>
  <c r="BC91" i="10" s="1"/>
  <c r="BE91" i="11"/>
  <c r="CO89" i="11"/>
  <c r="BE89" i="10" s="1"/>
  <c r="CH88" i="11"/>
  <c r="CJ87" i="11"/>
  <c r="BY87" i="11"/>
  <c r="BU87" i="11"/>
  <c r="M87" i="11"/>
  <c r="H87" i="10" s="1"/>
  <c r="I87" i="11"/>
  <c r="CJ84" i="11"/>
  <c r="CN84" i="11"/>
  <c r="BD84" i="10" s="1"/>
  <c r="L82" i="11"/>
  <c r="L81" i="11"/>
  <c r="G81" i="10" s="1"/>
  <c r="K81" i="11"/>
  <c r="BE80" i="11"/>
  <c r="BI80" i="11"/>
  <c r="AO80" i="11"/>
  <c r="L79" i="11"/>
  <c r="G79" i="10" s="1"/>
  <c r="H79" i="11"/>
  <c r="K79" i="11"/>
  <c r="CH78" i="11"/>
  <c r="CL78" i="11"/>
  <c r="BB78" i="10" s="1"/>
  <c r="BB76" i="11"/>
  <c r="L76" i="11"/>
  <c r="G76" i="10" s="1"/>
  <c r="H76" i="11"/>
  <c r="CM72" i="11"/>
  <c r="BC72" i="10" s="1"/>
  <c r="AS69" i="11"/>
  <c r="CI68" i="11"/>
  <c r="CL68" i="11"/>
  <c r="BB68" i="10" s="1"/>
  <c r="AQ66" i="11"/>
  <c r="AQ64" i="11"/>
  <c r="BX63" i="11"/>
  <c r="BT63" i="11"/>
  <c r="BW63" i="11"/>
  <c r="AL63" i="11"/>
  <c r="AM62" i="11"/>
  <c r="AP62" i="11"/>
  <c r="G61" i="11"/>
  <c r="CH58" i="11"/>
  <c r="BH55" i="11"/>
  <c r="BD55" i="11"/>
  <c r="BG55" i="11"/>
  <c r="AG55" i="10" s="1"/>
  <c r="AL55" i="11"/>
  <c r="AP55" i="11"/>
  <c r="AM53" i="11"/>
  <c r="AP53" i="11"/>
  <c r="AR47" i="11"/>
  <c r="AM47" i="11"/>
  <c r="AN47" i="11"/>
  <c r="M46" i="11"/>
  <c r="H46" i="10" s="1"/>
  <c r="H46" i="11"/>
  <c r="I46" i="11"/>
  <c r="CM45" i="11"/>
  <c r="BC45" i="10" s="1"/>
  <c r="CI45" i="11"/>
  <c r="AR45" i="11"/>
  <c r="AN45" i="11"/>
  <c r="CL51" i="11"/>
  <c r="BB51" i="10" s="1"/>
  <c r="CH51" i="11"/>
  <c r="BG51" i="11"/>
  <c r="BC51" i="11"/>
  <c r="CN49" i="11"/>
  <c r="BD49" i="10" s="1"/>
  <c r="CJ49" i="11"/>
  <c r="L49" i="11"/>
  <c r="H49" i="11"/>
  <c r="BE47" i="11"/>
  <c r="BI47" i="11"/>
  <c r="AI47" i="10" s="1"/>
  <c r="BW46" i="11"/>
  <c r="BS46" i="11"/>
  <c r="L39" i="11"/>
  <c r="G39" i="10" s="1"/>
  <c r="G39" i="11"/>
  <c r="H39" i="11"/>
  <c r="AM20" i="11"/>
  <c r="AQ20" i="11"/>
  <c r="BC19" i="11"/>
  <c r="BG19" i="11"/>
  <c r="AG19" i="10" s="1"/>
  <c r="BU10" i="11"/>
  <c r="BY10" i="11"/>
  <c r="BT10" i="11"/>
  <c r="I10" i="11"/>
  <c r="M10" i="11"/>
  <c r="H10" i="10" s="1"/>
  <c r="G102" i="11"/>
  <c r="CL101" i="11"/>
  <c r="BB101" i="10" s="1"/>
  <c r="BF101" i="10" s="1"/>
  <c r="I101" i="11"/>
  <c r="BW100" i="11"/>
  <c r="BC100" i="11"/>
  <c r="AP100" i="11"/>
  <c r="BR99" i="11"/>
  <c r="BE99" i="11"/>
  <c r="K99" i="11"/>
  <c r="CI98" i="11"/>
  <c r="BV98" i="11"/>
  <c r="N98" i="11"/>
  <c r="BW97" i="11"/>
  <c r="AP97" i="11"/>
  <c r="BR96" i="11"/>
  <c r="AO96" i="11"/>
  <c r="K96" i="11"/>
  <c r="BV95" i="11"/>
  <c r="H95" i="11"/>
  <c r="CK94" i="11"/>
  <c r="AR94" i="11"/>
  <c r="BE92" i="11"/>
  <c r="CH90" i="11"/>
  <c r="AO90" i="11"/>
  <c r="M89" i="11"/>
  <c r="H89" i="10" s="1"/>
  <c r="CJ88" i="11"/>
  <c r="BV88" i="11"/>
  <c r="BI87" i="11"/>
  <c r="AI87" i="10" s="1"/>
  <c r="BT86" i="11"/>
  <c r="K86" i="11"/>
  <c r="BI85" i="11"/>
  <c r="AI85" i="10" s="1"/>
  <c r="M85" i="11"/>
  <c r="CO84" i="11"/>
  <c r="BE84" i="10" s="1"/>
  <c r="BT84" i="11"/>
  <c r="BB83" i="11"/>
  <c r="K83" i="11"/>
  <c r="BY82" i="11"/>
  <c r="BV81" i="11"/>
  <c r="M81" i="11"/>
  <c r="CK80" i="11"/>
  <c r="BU80" i="11"/>
  <c r="BX79" i="11"/>
  <c r="AM79" i="11"/>
  <c r="G79" i="11"/>
  <c r="AR78" i="11"/>
  <c r="BU77" i="11"/>
  <c r="BC77" i="11"/>
  <c r="CH76" i="11"/>
  <c r="BH76" i="11"/>
  <c r="AH76" i="10" s="1"/>
  <c r="AS75" i="11"/>
  <c r="BT74" i="11"/>
  <c r="L73" i="11"/>
  <c r="G73" i="10" s="1"/>
  <c r="BY70" i="11"/>
  <c r="CK69" i="11"/>
  <c r="BS69" i="11"/>
  <c r="J69" i="11"/>
  <c r="BX68" i="11"/>
  <c r="K67" i="11"/>
  <c r="BX66" i="11"/>
  <c r="BE66" i="11"/>
  <c r="BH65" i="11"/>
  <c r="BK65" i="11" s="1"/>
  <c r="BI64" i="11"/>
  <c r="AR63" i="11"/>
  <c r="J63" i="11"/>
  <c r="BU62" i="11"/>
  <c r="AR62" i="11"/>
  <c r="I62" i="11"/>
  <c r="BX61" i="11"/>
  <c r="CN59" i="11"/>
  <c r="BD59" i="10" s="1"/>
  <c r="BG59" i="10" s="1"/>
  <c r="CN58" i="11"/>
  <c r="BD58" i="10" s="1"/>
  <c r="AS58" i="11"/>
  <c r="M57" i="11"/>
  <c r="H57" i="10" s="1"/>
  <c r="CH56" i="11"/>
  <c r="CL56" i="11"/>
  <c r="BB56" i="10" s="1"/>
  <c r="AL56" i="11"/>
  <c r="CM55" i="11"/>
  <c r="BC55" i="11"/>
  <c r="BX54" i="11"/>
  <c r="BW54" i="11"/>
  <c r="I54" i="11"/>
  <c r="M54" i="11"/>
  <c r="H54" i="10" s="1"/>
  <c r="CI53" i="11"/>
  <c r="AO52" i="11"/>
  <c r="H52" i="11"/>
  <c r="BB51" i="11"/>
  <c r="K49" i="11"/>
  <c r="G49" i="11"/>
  <c r="BU47" i="11"/>
  <c r="AQ41" i="11"/>
  <c r="AR41" i="11"/>
  <c r="CI31" i="11"/>
  <c r="CJ31" i="11"/>
  <c r="CM31" i="11"/>
  <c r="BC31" i="10" s="1"/>
  <c r="AL29" i="11"/>
  <c r="AP29" i="11"/>
  <c r="BR13" i="11"/>
  <c r="BV13" i="11"/>
  <c r="CI79" i="11"/>
  <c r="BB78" i="11"/>
  <c r="BX75" i="11"/>
  <c r="L75" i="11"/>
  <c r="G75" i="10" s="1"/>
  <c r="CN74" i="11"/>
  <c r="BH72" i="11"/>
  <c r="AH72" i="10" s="1"/>
  <c r="AO72" i="11"/>
  <c r="I72" i="11"/>
  <c r="AO71" i="11"/>
  <c r="BX70" i="11"/>
  <c r="BH70" i="11"/>
  <c r="AH70" i="10" s="1"/>
  <c r="CN69" i="11"/>
  <c r="BH66" i="11"/>
  <c r="AH66" i="10" s="1"/>
  <c r="L66" i="11"/>
  <c r="AO65" i="11"/>
  <c r="BH64" i="11"/>
  <c r="AH64" i="10" s="1"/>
  <c r="CK63" i="11"/>
  <c r="L63" i="11"/>
  <c r="G63" i="10" s="1"/>
  <c r="CK60" i="11"/>
  <c r="BH60" i="11"/>
  <c r="AH60" i="10" s="1"/>
  <c r="AO59" i="11"/>
  <c r="AR58" i="11"/>
  <c r="BE57" i="11"/>
  <c r="BH56" i="11"/>
  <c r="AH56" i="10" s="1"/>
  <c r="BD56" i="11"/>
  <c r="BH54" i="11"/>
  <c r="BG54" i="11"/>
  <c r="BU53" i="11"/>
  <c r="M52" i="11"/>
  <c r="H52" i="10" s="1"/>
  <c r="J52" i="11"/>
  <c r="BF51" i="11"/>
  <c r="AP49" i="11"/>
  <c r="CN47" i="11"/>
  <c r="BD47" i="10" s="1"/>
  <c r="CI47" i="11"/>
  <c r="K47" i="11"/>
  <c r="G47" i="11"/>
  <c r="AQ45" i="11"/>
  <c r="AM45" i="11"/>
  <c r="L44" i="11"/>
  <c r="H44" i="11"/>
  <c r="AR39" i="11"/>
  <c r="AM39" i="11"/>
  <c r="BS26" i="11"/>
  <c r="BV26" i="11"/>
  <c r="AL4" i="11"/>
  <c r="AP4" i="11"/>
  <c r="BU101" i="11"/>
  <c r="AQ101" i="11"/>
  <c r="G101" i="11"/>
  <c r="CL100" i="11"/>
  <c r="BB100" i="10" s="1"/>
  <c r="I100" i="11"/>
  <c r="BW99" i="11"/>
  <c r="AP99" i="11"/>
  <c r="BE98" i="11"/>
  <c r="CL97" i="11"/>
  <c r="BB97" i="10" s="1"/>
  <c r="J97" i="11"/>
  <c r="CK96" i="11"/>
  <c r="BW96" i="11"/>
  <c r="AP96" i="11"/>
  <c r="BX94" i="11"/>
  <c r="BB94" i="11"/>
  <c r="AL93" i="11"/>
  <c r="AL92" i="11"/>
  <c r="BU91" i="11"/>
  <c r="BG91" i="11"/>
  <c r="AG91" i="10" s="1"/>
  <c r="AL91" i="11"/>
  <c r="BU90" i="11"/>
  <c r="BG89" i="11"/>
  <c r="AG89" i="10" s="1"/>
  <c r="BR88" i="11"/>
  <c r="BI88" i="11"/>
  <c r="AI88" i="10" s="1"/>
  <c r="CM87" i="11"/>
  <c r="BV87" i="11"/>
  <c r="CO85" i="11"/>
  <c r="BE85" i="10" s="1"/>
  <c r="BB85" i="11"/>
  <c r="AQ85" i="11"/>
  <c r="BD83" i="11"/>
  <c r="AO83" i="11"/>
  <c r="N83" i="11"/>
  <c r="BB82" i="11"/>
  <c r="BH81" i="11"/>
  <c r="G81" i="11"/>
  <c r="CI80" i="11"/>
  <c r="BS80" i="11"/>
  <c r="BB80" i="11"/>
  <c r="AR80" i="11"/>
  <c r="BV78" i="11"/>
  <c r="M78" i="11"/>
  <c r="H78" i="10" s="1"/>
  <c r="AL76" i="11"/>
  <c r="M76" i="11"/>
  <c r="H76" i="10" s="1"/>
  <c r="BS75" i="11"/>
  <c r="AP75" i="11"/>
  <c r="G75" i="11"/>
  <c r="CH74" i="11"/>
  <c r="BI74" i="11"/>
  <c r="BB73" i="11"/>
  <c r="AR72" i="11"/>
  <c r="L72" i="11"/>
  <c r="G72" i="10" s="1"/>
  <c r="AR71" i="11"/>
  <c r="I71" i="11"/>
  <c r="CK70" i="11"/>
  <c r="BF70" i="11"/>
  <c r="CH69" i="11"/>
  <c r="BX69" i="11"/>
  <c r="BH69" i="11"/>
  <c r="AH69" i="10" s="1"/>
  <c r="L69" i="11"/>
  <c r="BD68" i="11"/>
  <c r="AN68" i="11"/>
  <c r="BU67" i="11"/>
  <c r="BI67" i="11"/>
  <c r="AI67" i="10" s="1"/>
  <c r="AS67" i="11"/>
  <c r="I67" i="11"/>
  <c r="BT66" i="11"/>
  <c r="BF66" i="11"/>
  <c r="CO65" i="11"/>
  <c r="BE65" i="10" s="1"/>
  <c r="BF65" i="11"/>
  <c r="AR65" i="11"/>
  <c r="J65" i="11"/>
  <c r="CL64" i="11"/>
  <c r="BG64" i="11"/>
  <c r="AG64" i="10" s="1"/>
  <c r="CN63" i="11"/>
  <c r="BI63" i="11"/>
  <c r="AI63" i="10" s="1"/>
  <c r="BH63" i="11"/>
  <c r="AN63" i="11"/>
  <c r="BV62" i="11"/>
  <c r="AN62" i="11"/>
  <c r="K62" i="11"/>
  <c r="BT61" i="11"/>
  <c r="CO60" i="11"/>
  <c r="BE60" i="10" s="1"/>
  <c r="CN60" i="11"/>
  <c r="BG60" i="11"/>
  <c r="AS60" i="11"/>
  <c r="CJ59" i="11"/>
  <c r="BU59" i="11"/>
  <c r="AS59" i="11"/>
  <c r="AR59" i="11"/>
  <c r="CJ58" i="11"/>
  <c r="BX58" i="11"/>
  <c r="AQ58" i="11"/>
  <c r="L58" i="11"/>
  <c r="G58" i="10" s="1"/>
  <c r="CO57" i="11"/>
  <c r="BE57" i="10" s="1"/>
  <c r="BV57" i="11"/>
  <c r="BH57" i="11"/>
  <c r="AH57" i="10" s="1"/>
  <c r="AK57" i="10" s="1"/>
  <c r="BD57" i="11"/>
  <c r="CM56" i="11"/>
  <c r="BC56" i="11"/>
  <c r="CK55" i="11"/>
  <c r="AR54" i="11"/>
  <c r="AN54" i="11"/>
  <c r="BX53" i="11"/>
  <c r="BT53" i="11"/>
  <c r="AN52" i="11"/>
  <c r="I52" i="11"/>
  <c r="H51" i="11"/>
  <c r="L51" i="11"/>
  <c r="G51" i="10" s="1"/>
  <c r="BW50" i="11"/>
  <c r="BV50" i="11"/>
  <c r="BG50" i="11"/>
  <c r="BC50" i="11"/>
  <c r="AR50" i="11"/>
  <c r="AM50" i="11"/>
  <c r="BH49" i="11"/>
  <c r="AH49" i="10" s="1"/>
  <c r="BD49" i="11"/>
  <c r="BT48" i="11"/>
  <c r="BU48" i="11"/>
  <c r="L48" i="11"/>
  <c r="G48" i="10" s="1"/>
  <c r="H48" i="11"/>
  <c r="M47" i="11"/>
  <c r="BI45" i="11"/>
  <c r="AI45" i="10" s="1"/>
  <c r="G45" i="11"/>
  <c r="BE34" i="11"/>
  <c r="BI34" i="11"/>
  <c r="AI34" i="10" s="1"/>
  <c r="BD34" i="11"/>
  <c r="BR30" i="11"/>
  <c r="BV30" i="11"/>
  <c r="G24" i="11"/>
  <c r="K24" i="11"/>
  <c r="BY23" i="11"/>
  <c r="BU23" i="11"/>
  <c r="BG15" i="11"/>
  <c r="AG15" i="10" s="1"/>
  <c r="BC15" i="11"/>
  <c r="BF15" i="11"/>
  <c r="BY6" i="11"/>
  <c r="BU6" i="11"/>
  <c r="AO100" i="11"/>
  <c r="CM99" i="11"/>
  <c r="BC99" i="10" s="1"/>
  <c r="BJ99" i="11"/>
  <c r="BU98" i="11"/>
  <c r="AQ98" i="11"/>
  <c r="AO97" i="11"/>
  <c r="CM96" i="11"/>
  <c r="AN95" i="11"/>
  <c r="AN94" i="11"/>
  <c r="BB92" i="11"/>
  <c r="CK90" i="11"/>
  <c r="BX84" i="11"/>
  <c r="BE84" i="11"/>
  <c r="N81" i="11"/>
  <c r="I81" i="10" s="1"/>
  <c r="AS80" i="11"/>
  <c r="BT79" i="11"/>
  <c r="BD76" i="11"/>
  <c r="BB75" i="11"/>
  <c r="BG66" i="11"/>
  <c r="AG66" i="10" s="1"/>
  <c r="K66" i="11"/>
  <c r="AS65" i="11"/>
  <c r="K63" i="11"/>
  <c r="M58" i="11"/>
  <c r="H58" i="10" s="1"/>
  <c r="CN55" i="11"/>
  <c r="BD55" i="10" s="1"/>
  <c r="CJ55" i="11"/>
  <c r="AL54" i="11"/>
  <c r="AP54" i="11"/>
  <c r="BR53" i="11"/>
  <c r="BV53" i="11"/>
  <c r="BE51" i="11"/>
  <c r="BI51" i="11"/>
  <c r="BF50" i="11"/>
  <c r="BB50" i="11"/>
  <c r="BG49" i="11"/>
  <c r="BC49" i="11"/>
  <c r="AQ48" i="11"/>
  <c r="AM48" i="11"/>
  <c r="BU45" i="11"/>
  <c r="BY45" i="11"/>
  <c r="N38" i="11"/>
  <c r="I38" i="10" s="1"/>
  <c r="J38" i="11"/>
  <c r="CH37" i="11"/>
  <c r="CI37" i="11"/>
  <c r="CI30" i="11"/>
  <c r="CL30" i="11"/>
  <c r="BB30" i="10" s="1"/>
  <c r="CO27" i="11"/>
  <c r="BE27" i="10" s="1"/>
  <c r="CK27" i="11"/>
  <c r="CJ27" i="11"/>
  <c r="N18" i="11"/>
  <c r="I18" i="10" s="1"/>
  <c r="J18" i="11"/>
  <c r="M18" i="11"/>
  <c r="H18" i="10" s="1"/>
  <c r="BI17" i="11"/>
  <c r="AI17" i="10" s="1"/>
  <c r="BE17" i="11"/>
  <c r="BH17" i="11"/>
  <c r="CN8" i="11"/>
  <c r="CJ8" i="11"/>
  <c r="BE100" i="11"/>
  <c r="K100" i="11"/>
  <c r="CK98" i="11"/>
  <c r="BG98" i="11"/>
  <c r="BE97" i="11"/>
  <c r="K97" i="11"/>
  <c r="BG95" i="11"/>
  <c r="AG95" i="10" s="1"/>
  <c r="CK93" i="11"/>
  <c r="CM92" i="11"/>
  <c r="BC92" i="10" s="1"/>
  <c r="CK91" i="11"/>
  <c r="CM79" i="11"/>
  <c r="BI79" i="11"/>
  <c r="AO79" i="11"/>
  <c r="I79" i="11"/>
  <c r="BF78" i="11"/>
  <c r="K75" i="11"/>
  <c r="G74" i="11"/>
  <c r="CL73" i="11"/>
  <c r="BB73" i="10" s="1"/>
  <c r="N73" i="11"/>
  <c r="I73" i="10" s="1"/>
  <c r="CO72" i="11"/>
  <c r="BE72" i="10" s="1"/>
  <c r="BD72" i="11"/>
  <c r="CH71" i="11"/>
  <c r="BV71" i="11"/>
  <c r="BC71" i="11"/>
  <c r="CL70" i="11"/>
  <c r="AR70" i="11"/>
  <c r="BW69" i="11"/>
  <c r="L68" i="11"/>
  <c r="G68" i="10" s="1"/>
  <c r="BR67" i="11"/>
  <c r="BH67" i="11"/>
  <c r="AR67" i="11"/>
  <c r="L67" i="11"/>
  <c r="G67" i="10" s="1"/>
  <c r="CN66" i="11"/>
  <c r="BD66" i="11"/>
  <c r="H66" i="11"/>
  <c r="CN65" i="11"/>
  <c r="BD65" i="10" s="1"/>
  <c r="BU65" i="11"/>
  <c r="L65" i="11"/>
  <c r="CI64" i="11"/>
  <c r="BU64" i="11"/>
  <c r="BD64" i="11"/>
  <c r="AO64" i="11"/>
  <c r="BY63" i="11"/>
  <c r="H63" i="11"/>
  <c r="CK62" i="11"/>
  <c r="BS62" i="11"/>
  <c r="BI62" i="11"/>
  <c r="AI62" i="10" s="1"/>
  <c r="BH62" i="11"/>
  <c r="CN61" i="11"/>
  <c r="BD61" i="10" s="1"/>
  <c r="BG61" i="11"/>
  <c r="AS61" i="11"/>
  <c r="BD60" i="11"/>
  <c r="AR60" i="11"/>
  <c r="L60" i="11"/>
  <c r="G60" i="10" s="1"/>
  <c r="BW59" i="11"/>
  <c r="BI59" i="11"/>
  <c r="AI59" i="10" s="1"/>
  <c r="AN58" i="11"/>
  <c r="CN57" i="11"/>
  <c r="BD57" i="10" s="1"/>
  <c r="BS57" i="11"/>
  <c r="CO56" i="11"/>
  <c r="BE56" i="10" s="1"/>
  <c r="BG56" i="11"/>
  <c r="AQ56" i="11"/>
  <c r="AS55" i="11"/>
  <c r="BD54" i="11"/>
  <c r="CH53" i="11"/>
  <c r="BH53" i="11"/>
  <c r="AH53" i="10" s="1"/>
  <c r="BG53" i="11"/>
  <c r="BT51" i="11"/>
  <c r="BX51" i="11"/>
  <c r="AN51" i="11"/>
  <c r="AR51" i="11"/>
  <c r="BT49" i="11"/>
  <c r="CN48" i="11"/>
  <c r="BD48" i="10" s="1"/>
  <c r="CJ48" i="11"/>
  <c r="AP48" i="11"/>
  <c r="AL48" i="11"/>
  <c r="BG46" i="11"/>
  <c r="AG46" i="10" s="1"/>
  <c r="BC46" i="11"/>
  <c r="AR44" i="11"/>
  <c r="AN44" i="11"/>
  <c r="AM44" i="11"/>
  <c r="H41" i="11"/>
  <c r="L41" i="11"/>
  <c r="G41" i="10" s="1"/>
  <c r="N40" i="11"/>
  <c r="I40" i="10" s="1"/>
  <c r="BU31" i="11"/>
  <c r="BY31" i="11"/>
  <c r="BC28" i="11"/>
  <c r="BF28" i="11"/>
  <c r="CJ16" i="11"/>
  <c r="CN16" i="11"/>
  <c r="BD16" i="10" s="1"/>
  <c r="AR16" i="11"/>
  <c r="AS9" i="11"/>
  <c r="BE78" i="11"/>
  <c r="J78" i="11"/>
  <c r="BW75" i="11"/>
  <c r="H75" i="11"/>
  <c r="BF74" i="11"/>
  <c r="AM73" i="11"/>
  <c r="BC72" i="11"/>
  <c r="M72" i="11"/>
  <c r="BG70" i="11"/>
  <c r="AG70" i="10" s="1"/>
  <c r="BU68" i="11"/>
  <c r="BB67" i="11"/>
  <c r="AP67" i="11"/>
  <c r="CL66" i="11"/>
  <c r="BB66" i="10" s="1"/>
  <c r="BC66" i="11"/>
  <c r="G66" i="11"/>
  <c r="AN65" i="11"/>
  <c r="BC64" i="11"/>
  <c r="CJ63" i="11"/>
  <c r="G63" i="11"/>
  <c r="AS62" i="11"/>
  <c r="BY61" i="11"/>
  <c r="CJ60" i="11"/>
  <c r="BC60" i="11"/>
  <c r="CO59" i="11"/>
  <c r="BE59" i="10" s="1"/>
  <c r="AN59" i="11"/>
  <c r="AM58" i="11"/>
  <c r="BC54" i="11"/>
  <c r="AR53" i="11"/>
  <c r="AN53" i="11"/>
  <c r="N52" i="11"/>
  <c r="I52" i="10" s="1"/>
  <c r="CM51" i="11"/>
  <c r="CI51" i="11"/>
  <c r="AQ51" i="11"/>
  <c r="AL51" i="11"/>
  <c r="CK49" i="11"/>
  <c r="CO49" i="11"/>
  <c r="BE49" i="10" s="1"/>
  <c r="BS49" i="11"/>
  <c r="CM48" i="11"/>
  <c r="CH48" i="11"/>
  <c r="BF48" i="11"/>
  <c r="BB48" i="11"/>
  <c r="M48" i="11"/>
  <c r="CJ47" i="11"/>
  <c r="BC47" i="11"/>
  <c r="I36" i="11"/>
  <c r="M36" i="11"/>
  <c r="H36" i="10" s="1"/>
  <c r="N33" i="11"/>
  <c r="I33" i="10" s="1"/>
  <c r="BS31" i="11"/>
  <c r="BW31" i="11"/>
  <c r="BT31" i="11"/>
  <c r="CH24" i="11"/>
  <c r="CL24" i="11"/>
  <c r="BB24" i="10" s="1"/>
  <c r="AO56" i="11"/>
  <c r="BU55" i="11"/>
  <c r="AR55" i="11"/>
  <c r="L55" i="11"/>
  <c r="G55" i="10" s="1"/>
  <c r="K52" i="11"/>
  <c r="AP51" i="11"/>
  <c r="AQ50" i="11"/>
  <c r="CM49" i="11"/>
  <c r="CL48" i="11"/>
  <c r="BB48" i="10" s="1"/>
  <c r="BX48" i="11"/>
  <c r="CM47" i="11"/>
  <c r="BC47" i="10" s="1"/>
  <c r="BX47" i="11"/>
  <c r="CI46" i="11"/>
  <c r="BT46" i="11"/>
  <c r="BD46" i="11"/>
  <c r="AM46" i="11"/>
  <c r="BH45" i="11"/>
  <c r="AH45" i="10" s="1"/>
  <c r="BD45" i="11"/>
  <c r="M45" i="11"/>
  <c r="H45" i="10" s="1"/>
  <c r="L43" i="11"/>
  <c r="G43" i="10" s="1"/>
  <c r="CI41" i="11"/>
  <c r="G41" i="11"/>
  <c r="K39" i="11"/>
  <c r="AQ38" i="11"/>
  <c r="M38" i="11"/>
  <c r="H38" i="10" s="1"/>
  <c r="CL37" i="11"/>
  <c r="BB37" i="10" s="1"/>
  <c r="H36" i="11"/>
  <c r="CH35" i="11"/>
  <c r="CL35" i="11"/>
  <c r="BT33" i="11"/>
  <c r="BC32" i="11"/>
  <c r="BD32" i="11"/>
  <c r="N29" i="11"/>
  <c r="I29" i="10" s="1"/>
  <c r="BS28" i="11"/>
  <c r="BW28" i="11"/>
  <c r="BB28" i="11"/>
  <c r="I28" i="11"/>
  <c r="J28" i="11"/>
  <c r="CN27" i="11"/>
  <c r="CM27" i="11"/>
  <c r="BC27" i="10" s="1"/>
  <c r="N25" i="11"/>
  <c r="BI24" i="11"/>
  <c r="AI24" i="10" s="1"/>
  <c r="BD24" i="11"/>
  <c r="BE24" i="11"/>
  <c r="AS23" i="11"/>
  <c r="AO23" i="11"/>
  <c r="BY20" i="11"/>
  <c r="BU20" i="11"/>
  <c r="AQ13" i="11"/>
  <c r="AM13" i="11"/>
  <c r="BH4" i="11"/>
  <c r="BD4" i="11"/>
  <c r="BU56" i="11"/>
  <c r="AS56" i="11"/>
  <c r="AR56" i="11"/>
  <c r="I56" i="11"/>
  <c r="BX55" i="11"/>
  <c r="AQ55" i="11"/>
  <c r="CO54" i="11"/>
  <c r="BE54" i="10" s="1"/>
  <c r="BV54" i="11"/>
  <c r="CJ52" i="11"/>
  <c r="AS52" i="11"/>
  <c r="AN49" i="11"/>
  <c r="BW48" i="11"/>
  <c r="CL47" i="11"/>
  <c r="BW47" i="11"/>
  <c r="BH47" i="11"/>
  <c r="CK46" i="11"/>
  <c r="BX45" i="11"/>
  <c r="BT45" i="11"/>
  <c r="BU44" i="11"/>
  <c r="BD41" i="11"/>
  <c r="N41" i="11"/>
  <c r="I41" i="10" s="1"/>
  <c r="CI40" i="11"/>
  <c r="CM40" i="11"/>
  <c r="BC40" i="11"/>
  <c r="L40" i="11"/>
  <c r="N39" i="11"/>
  <c r="I39" i="10" s="1"/>
  <c r="AR36" i="11"/>
  <c r="AQ36" i="11"/>
  <c r="H34" i="11"/>
  <c r="BY33" i="11"/>
  <c r="BF32" i="11"/>
  <c r="BG32" i="11"/>
  <c r="AG32" i="10" s="1"/>
  <c r="BH16" i="11"/>
  <c r="AH16" i="10" s="1"/>
  <c r="BI16" i="11"/>
  <c r="AI16" i="10" s="1"/>
  <c r="CO15" i="11"/>
  <c r="BE15" i="10" s="1"/>
  <c r="CK15" i="11"/>
  <c r="CN15" i="11"/>
  <c r="BD15" i="10" s="1"/>
  <c r="CH14" i="11"/>
  <c r="CL14" i="11"/>
  <c r="BB14" i="10" s="1"/>
  <c r="AR8" i="11"/>
  <c r="AN8" i="11"/>
  <c r="M5" i="11"/>
  <c r="H5" i="10" s="1"/>
  <c r="H5" i="11"/>
  <c r="I5" i="11"/>
  <c r="BU38" i="11"/>
  <c r="BT38" i="11"/>
  <c r="BU35" i="11"/>
  <c r="BY35" i="11"/>
  <c r="BF35" i="11"/>
  <c r="BG35" i="11"/>
  <c r="L28" i="11"/>
  <c r="H28" i="11"/>
  <c r="BI27" i="11"/>
  <c r="AI27" i="10" s="1"/>
  <c r="BE27" i="11"/>
  <c r="CN23" i="11"/>
  <c r="BD23" i="10" s="1"/>
  <c r="CJ23" i="11"/>
  <c r="M20" i="11"/>
  <c r="I20" i="11"/>
  <c r="K15" i="11"/>
  <c r="G15" i="11"/>
  <c r="BY7" i="11"/>
  <c r="BT7" i="11"/>
  <c r="BU7" i="11"/>
  <c r="L57" i="11"/>
  <c r="G57" i="10" s="1"/>
  <c r="BI56" i="11"/>
  <c r="AN55" i="11"/>
  <c r="H55" i="11"/>
  <c r="CN54" i="11"/>
  <c r="BD54" i="10" s="1"/>
  <c r="CN53" i="11"/>
  <c r="AS53" i="11"/>
  <c r="CM52" i="11"/>
  <c r="BG52" i="11"/>
  <c r="BR50" i="11"/>
  <c r="BW49" i="11"/>
  <c r="BE49" i="11"/>
  <c r="J49" i="11"/>
  <c r="BH48" i="11"/>
  <c r="BF47" i="11"/>
  <c r="AQ47" i="11"/>
  <c r="CN46" i="11"/>
  <c r="AR46" i="11"/>
  <c r="L46" i="11"/>
  <c r="G46" i="10" s="1"/>
  <c r="BB44" i="11"/>
  <c r="BH43" i="11"/>
  <c r="AH43" i="10" s="1"/>
  <c r="BD43" i="11"/>
  <c r="CO42" i="11"/>
  <c r="BE42" i="10" s="1"/>
  <c r="J41" i="11"/>
  <c r="BE40" i="11"/>
  <c r="BH40" i="11"/>
  <c r="CK38" i="11"/>
  <c r="CK33" i="11"/>
  <c r="CO33" i="11"/>
  <c r="BE33" i="10" s="1"/>
  <c r="BJ31" i="11"/>
  <c r="CI28" i="11"/>
  <c r="CM28" i="11"/>
  <c r="BC28" i="10" s="1"/>
  <c r="G28" i="11"/>
  <c r="BH27" i="11"/>
  <c r="AH27" i="10" s="1"/>
  <c r="BG27" i="11"/>
  <c r="AG27" i="10" s="1"/>
  <c r="BB24" i="11"/>
  <c r="I24" i="11"/>
  <c r="J24" i="11"/>
  <c r="CI23" i="11"/>
  <c r="CM23" i="11"/>
  <c r="BC23" i="10" s="1"/>
  <c r="BI23" i="11"/>
  <c r="AI23" i="10" s="1"/>
  <c r="BD23" i="11"/>
  <c r="BE23" i="11"/>
  <c r="AO19" i="11"/>
  <c r="AR19" i="11"/>
  <c r="CO17" i="11"/>
  <c r="BE17" i="10" s="1"/>
  <c r="CK17" i="11"/>
  <c r="CM15" i="11"/>
  <c r="BC15" i="10" s="1"/>
  <c r="CI15" i="11"/>
  <c r="BG13" i="11"/>
  <c r="AG13" i="10" s="1"/>
  <c r="BC13" i="11"/>
  <c r="CL12" i="11"/>
  <c r="CH12" i="11"/>
  <c r="BD10" i="11"/>
  <c r="BY9" i="11"/>
  <c r="BH8" i="11"/>
  <c r="BD8" i="11"/>
  <c r="AR6" i="11"/>
  <c r="AN6" i="11"/>
  <c r="AS51" i="11"/>
  <c r="M50" i="11"/>
  <c r="H50" i="10" s="1"/>
  <c r="CK48" i="11"/>
  <c r="AO45" i="11"/>
  <c r="BW44" i="11"/>
  <c r="BS44" i="11"/>
  <c r="BX43" i="11"/>
  <c r="BT43" i="11"/>
  <c r="AQ43" i="11"/>
  <c r="AM43" i="11"/>
  <c r="AP43" i="11"/>
  <c r="BW42" i="11"/>
  <c r="BX42" i="11"/>
  <c r="AL42" i="11"/>
  <c r="AM42" i="11"/>
  <c r="AR38" i="11"/>
  <c r="AN38" i="11"/>
  <c r="BY37" i="11"/>
  <c r="CO35" i="11"/>
  <c r="BE35" i="10" s="1"/>
  <c r="CL34" i="11"/>
  <c r="BB34" i="10" s="1"/>
  <c r="CM34" i="11"/>
  <c r="AP32" i="11"/>
  <c r="AP30" i="11"/>
  <c r="AM30" i="11"/>
  <c r="M29" i="11"/>
  <c r="I29" i="11"/>
  <c r="CN24" i="11"/>
  <c r="CI24" i="11"/>
  <c r="CJ24" i="11"/>
  <c r="CL15" i="11"/>
  <c r="BT14" i="11"/>
  <c r="BX14" i="11"/>
  <c r="BB13" i="11"/>
  <c r="AN5" i="11"/>
  <c r="AO5" i="11"/>
  <c r="AS5" i="11"/>
  <c r="CN44" i="11"/>
  <c r="CJ44" i="11"/>
  <c r="CN43" i="11"/>
  <c r="BD43" i="10" s="1"/>
  <c r="CJ43" i="11"/>
  <c r="L42" i="11"/>
  <c r="BC38" i="11"/>
  <c r="BG38" i="11"/>
  <c r="AG38" i="10" s="1"/>
  <c r="AM38" i="11"/>
  <c r="AP38" i="11"/>
  <c r="CK37" i="11"/>
  <c r="CO37" i="11"/>
  <c r="BE37" i="10" s="1"/>
  <c r="CK35" i="11"/>
  <c r="CJ35" i="11"/>
  <c r="BR35" i="11"/>
  <c r="BV35" i="11"/>
  <c r="CH32" i="11"/>
  <c r="L30" i="11"/>
  <c r="G30" i="10" s="1"/>
  <c r="G29" i="11"/>
  <c r="H29" i="11"/>
  <c r="BI28" i="11"/>
  <c r="BD28" i="11"/>
  <c r="BE28" i="11"/>
  <c r="AM26" i="11"/>
  <c r="AP26" i="11"/>
  <c r="L24" i="11"/>
  <c r="G24" i="10" s="1"/>
  <c r="H24" i="11"/>
  <c r="BC23" i="11"/>
  <c r="BG23" i="11"/>
  <c r="AG23" i="10" s="1"/>
  <c r="J21" i="11"/>
  <c r="N21" i="11"/>
  <c r="I21" i="10" s="1"/>
  <c r="AM19" i="11"/>
  <c r="AQ19" i="11"/>
  <c r="BD18" i="11"/>
  <c r="BG18" i="11"/>
  <c r="CJ17" i="11"/>
  <c r="CN17" i="11"/>
  <c r="BD17" i="10" s="1"/>
  <c r="AQ17" i="11"/>
  <c r="AM17" i="11"/>
  <c r="CK16" i="11"/>
  <c r="CO16" i="11"/>
  <c r="BE16" i="10" s="1"/>
  <c r="H16" i="11"/>
  <c r="G16" i="11"/>
  <c r="AL15" i="11"/>
  <c r="AP15" i="11"/>
  <c r="K13" i="11"/>
  <c r="G13" i="11"/>
  <c r="BX8" i="11"/>
  <c r="BT8" i="11"/>
  <c r="K46" i="11"/>
  <c r="BW45" i="11"/>
  <c r="BG45" i="11"/>
  <c r="AG45" i="10" s="1"/>
  <c r="L45" i="11"/>
  <c r="BX44" i="11"/>
  <c r="BH44" i="11"/>
  <c r="AH44" i="10" s="1"/>
  <c r="AQ44" i="11"/>
  <c r="K44" i="11"/>
  <c r="CM43" i="11"/>
  <c r="BC43" i="10" s="1"/>
  <c r="BW43" i="11"/>
  <c r="BG43" i="11"/>
  <c r="AG43" i="10" s="1"/>
  <c r="AO40" i="11"/>
  <c r="AO38" i="11"/>
  <c r="L38" i="11"/>
  <c r="CN37" i="11"/>
  <c r="BD37" i="10" s="1"/>
  <c r="BT35" i="11"/>
  <c r="BE35" i="11"/>
  <c r="AO35" i="11"/>
  <c r="CK34" i="11"/>
  <c r="BU34" i="11"/>
  <c r="M34" i="11"/>
  <c r="H34" i="10" s="1"/>
  <c r="BE32" i="11"/>
  <c r="AN32" i="11"/>
  <c r="BD31" i="11"/>
  <c r="L31" i="11"/>
  <c r="G31" i="10" s="1"/>
  <c r="CH30" i="11"/>
  <c r="K30" i="11"/>
  <c r="CH29" i="11"/>
  <c r="BR29" i="11"/>
  <c r="BR28" i="11"/>
  <c r="BG28" i="11"/>
  <c r="M28" i="11"/>
  <c r="BY27" i="11"/>
  <c r="AS27" i="11"/>
  <c r="BR26" i="11"/>
  <c r="AL26" i="11"/>
  <c r="K26" i="11"/>
  <c r="CH25" i="11"/>
  <c r="AQ25" i="11"/>
  <c r="BH24" i="11"/>
  <c r="M24" i="11"/>
  <c r="CO23" i="11"/>
  <c r="BX23" i="11"/>
  <c r="BH23" i="11"/>
  <c r="AH23" i="10" s="1"/>
  <c r="AK23" i="10" s="1"/>
  <c r="AR23" i="11"/>
  <c r="BU22" i="11"/>
  <c r="AO22" i="11"/>
  <c r="BI21" i="11"/>
  <c r="AI21" i="10" s="1"/>
  <c r="AS21" i="11"/>
  <c r="CO20" i="11"/>
  <c r="BE20" i="10" s="1"/>
  <c r="G20" i="11"/>
  <c r="BF19" i="11"/>
  <c r="AN19" i="11"/>
  <c r="BY18" i="11"/>
  <c r="BC18" i="11"/>
  <c r="L18" i="11"/>
  <c r="G18" i="10" s="1"/>
  <c r="BU17" i="11"/>
  <c r="BD16" i="11"/>
  <c r="K16" i="11"/>
  <c r="CJ15" i="11"/>
  <c r="AQ15" i="11"/>
  <c r="CM14" i="11"/>
  <c r="BC14" i="10" s="1"/>
  <c r="BH14" i="11"/>
  <c r="AH14" i="10" s="1"/>
  <c r="BD13" i="11"/>
  <c r="H13" i="11"/>
  <c r="AN11" i="11"/>
  <c r="CO10" i="11"/>
  <c r="BE10" i="10" s="1"/>
  <c r="BE10" i="11"/>
  <c r="AR10" i="11"/>
  <c r="N10" i="11"/>
  <c r="CJ9" i="11"/>
  <c r="BT9" i="11"/>
  <c r="BD9" i="11"/>
  <c r="AN9" i="11"/>
  <c r="J9" i="11"/>
  <c r="CM8" i="11"/>
  <c r="BW8" i="11"/>
  <c r="BG8" i="11"/>
  <c r="AG8" i="10" s="1"/>
  <c r="AQ8" i="11"/>
  <c r="J5" i="11"/>
  <c r="N5" i="11"/>
  <c r="I5" i="10" s="1"/>
  <c r="BR23" i="11"/>
  <c r="AL23" i="11"/>
  <c r="CO22" i="11"/>
  <c r="BE22" i="10" s="1"/>
  <c r="BI22" i="11"/>
  <c r="AI22" i="10" s="1"/>
  <c r="BY21" i="11"/>
  <c r="M21" i="11"/>
  <c r="H21" i="10" s="1"/>
  <c r="K18" i="11"/>
  <c r="CM17" i="11"/>
  <c r="BW17" i="11"/>
  <c r="BB17" i="11"/>
  <c r="AL17" i="11"/>
  <c r="CM16" i="11"/>
  <c r="BC16" i="10" s="1"/>
  <c r="BW14" i="11"/>
  <c r="BG14" i="11"/>
  <c r="AG14" i="10" s="1"/>
  <c r="BH11" i="11"/>
  <c r="CN10" i="11"/>
  <c r="BD10" i="10" s="1"/>
  <c r="BX10" i="11"/>
  <c r="BH10" i="11"/>
  <c r="L10" i="11"/>
  <c r="BX4" i="11"/>
  <c r="BT4" i="11"/>
  <c r="AO46" i="11"/>
  <c r="G46" i="11"/>
  <c r="H45" i="11"/>
  <c r="G44" i="11"/>
  <c r="BE42" i="11"/>
  <c r="I41" i="11"/>
  <c r="BY40" i="11"/>
  <c r="CO39" i="11"/>
  <c r="AO39" i="11"/>
  <c r="CN38" i="11"/>
  <c r="BX38" i="11"/>
  <c r="BX37" i="11"/>
  <c r="AR37" i="11"/>
  <c r="L37" i="11"/>
  <c r="BX36" i="11"/>
  <c r="BE36" i="11"/>
  <c r="AN34" i="11"/>
  <c r="BD33" i="11"/>
  <c r="AO33" i="11"/>
  <c r="I33" i="11"/>
  <c r="CK32" i="11"/>
  <c r="AO32" i="11"/>
  <c r="BE31" i="11"/>
  <c r="G30" i="11"/>
  <c r="CL29" i="11"/>
  <c r="K29" i="11"/>
  <c r="CI27" i="11"/>
  <c r="BR27" i="11"/>
  <c r="BC27" i="11"/>
  <c r="AL27" i="11"/>
  <c r="CO26" i="11"/>
  <c r="BI26" i="11"/>
  <c r="G26" i="11"/>
  <c r="BT25" i="11"/>
  <c r="AP23" i="11"/>
  <c r="N23" i="11"/>
  <c r="I23" i="10" s="1"/>
  <c r="M23" i="11"/>
  <c r="H23" i="10" s="1"/>
  <c r="CN22" i="11"/>
  <c r="BH22" i="11"/>
  <c r="CO21" i="11"/>
  <c r="BE21" i="10" s="1"/>
  <c r="G21" i="11"/>
  <c r="N19" i="11"/>
  <c r="I19" i="10" s="1"/>
  <c r="CH16" i="11"/>
  <c r="BW16" i="11"/>
  <c r="AM15" i="11"/>
  <c r="J15" i="11"/>
  <c r="CI14" i="11"/>
  <c r="K14" i="11"/>
  <c r="BF13" i="11"/>
  <c r="AP13" i="11"/>
  <c r="L13" i="11"/>
  <c r="BT12" i="11"/>
  <c r="CN11" i="11"/>
  <c r="BX11" i="11"/>
  <c r="L11" i="11"/>
  <c r="CN9" i="11"/>
  <c r="BX9" i="11"/>
  <c r="BH9" i="11"/>
  <c r="AR9" i="11"/>
  <c r="CO7" i="11"/>
  <c r="BE7" i="11"/>
  <c r="CO6" i="11"/>
  <c r="BE6" i="10" s="1"/>
  <c r="AO6" i="11"/>
  <c r="BW4" i="11"/>
  <c r="BV23" i="11"/>
  <c r="AQ21" i="11"/>
  <c r="AQ18" i="11"/>
  <c r="AP17" i="11"/>
  <c r="CL16" i="11"/>
  <c r="BB16" i="10" s="1"/>
  <c r="BV14" i="11"/>
  <c r="BF14" i="11"/>
  <c r="BD7" i="11"/>
  <c r="BH5" i="11"/>
  <c r="BD5" i="11"/>
  <c r="CK43" i="11"/>
  <c r="BU43" i="11"/>
  <c r="BE43" i="11"/>
  <c r="M43" i="11"/>
  <c r="CJ42" i="11"/>
  <c r="BR42" i="11"/>
  <c r="BF42" i="11"/>
  <c r="AO42" i="11"/>
  <c r="CN39" i="11"/>
  <c r="BB39" i="11"/>
  <c r="AL39" i="11"/>
  <c r="I39" i="11"/>
  <c r="BH38" i="11"/>
  <c r="AH38" i="10" s="1"/>
  <c r="AS36" i="11"/>
  <c r="J36" i="11"/>
  <c r="M35" i="11"/>
  <c r="H35" i="10" s="1"/>
  <c r="BU32" i="11"/>
  <c r="G32" i="11"/>
  <c r="CO31" i="11"/>
  <c r="BE31" i="10" s="1"/>
  <c r="AN31" i="11"/>
  <c r="M31" i="11"/>
  <c r="CO30" i="11"/>
  <c r="BE30" i="10" s="1"/>
  <c r="BG30" i="11"/>
  <c r="AS30" i="11"/>
  <c r="CO29" i="11"/>
  <c r="BE29" i="10" s="1"/>
  <c r="BY29" i="11"/>
  <c r="AQ29" i="11"/>
  <c r="BY28" i="11"/>
  <c r="AS28" i="11"/>
  <c r="M27" i="11"/>
  <c r="CM26" i="11"/>
  <c r="BY26" i="11"/>
  <c r="BG26" i="11"/>
  <c r="AS26" i="11"/>
  <c r="CO25" i="11"/>
  <c r="BY25" i="11"/>
  <c r="BH25" i="11"/>
  <c r="AR25" i="11"/>
  <c r="L25" i="11"/>
  <c r="BY24" i="11"/>
  <c r="AS24" i="11"/>
  <c r="J23" i="11"/>
  <c r="BX22" i="11"/>
  <c r="AR22" i="11"/>
  <c r="M22" i="11"/>
  <c r="BI20" i="11"/>
  <c r="AI20" i="10" s="1"/>
  <c r="AS20" i="11"/>
  <c r="CO19" i="11"/>
  <c r="BE19" i="10" s="1"/>
  <c r="BY19" i="11"/>
  <c r="BI19" i="11"/>
  <c r="AI19" i="10" s="1"/>
  <c r="BI18" i="11"/>
  <c r="BS17" i="11"/>
  <c r="J17" i="11"/>
  <c r="L15" i="11"/>
  <c r="G15" i="10" s="1"/>
  <c r="BS14" i="11"/>
  <c r="BC14" i="11"/>
  <c r="L14" i="11"/>
  <c r="G14" i="10" s="1"/>
  <c r="CM13" i="11"/>
  <c r="J13" i="11"/>
  <c r="G12" i="11"/>
  <c r="CH11" i="11"/>
  <c r="CH9" i="11"/>
  <c r="N8" i="11"/>
  <c r="J8" i="11"/>
  <c r="L7" i="11"/>
  <c r="H7" i="11"/>
  <c r="BX5" i="11"/>
  <c r="BT5" i="11"/>
  <c r="M4" i="11"/>
  <c r="H4" i="10" s="1"/>
  <c r="N4" i="11"/>
  <c r="I4" i="10" s="1"/>
  <c r="CM30" i="11"/>
  <c r="BC30" i="10" s="1"/>
  <c r="BW29" i="11"/>
  <c r="AS19" i="11"/>
  <c r="BV18" i="11"/>
  <c r="CH17" i="11"/>
  <c r="BR17" i="11"/>
  <c r="AO17" i="11"/>
  <c r="CI16" i="11"/>
  <c r="AS16" i="11"/>
  <c r="BR14" i="11"/>
  <c r="BB14" i="11"/>
  <c r="I13" i="11"/>
  <c r="BB12" i="11"/>
  <c r="AO10" i="11"/>
  <c r="H10" i="11"/>
  <c r="AR7" i="11"/>
  <c r="AN7" i="11"/>
  <c r="CN5" i="11"/>
  <c r="CJ5" i="11"/>
  <c r="AN4" i="11"/>
  <c r="AO4" i="11"/>
  <c r="AP7" i="11"/>
  <c r="K7" i="11"/>
  <c r="CN6" i="11"/>
  <c r="BD6" i="10" s="1"/>
  <c r="BX6" i="11"/>
  <c r="CL5" i="11"/>
  <c r="BB5" i="10" s="1"/>
  <c r="BV5" i="11"/>
  <c r="BG5" i="11"/>
  <c r="AG5" i="10" s="1"/>
  <c r="AR5" i="11"/>
  <c r="BR4" i="11"/>
  <c r="BG4" i="11"/>
  <c r="AR4" i="11"/>
  <c r="H4" i="11"/>
  <c r="L8" i="11"/>
  <c r="BF6" i="11"/>
  <c r="AQ6" i="11"/>
  <c r="L5" i="11"/>
  <c r="CM7" i="11"/>
  <c r="BC7" i="10" s="1"/>
  <c r="BX7" i="11"/>
  <c r="BH7" i="11"/>
  <c r="N7" i="11"/>
  <c r="CJ6" i="11"/>
  <c r="BT6" i="11"/>
  <c r="L6" i="11"/>
  <c r="CM4" i="11"/>
  <c r="BC4" i="10" s="1"/>
  <c r="K4" i="11"/>
  <c r="G4" i="11"/>
  <c r="CO139" i="11"/>
  <c r="BE139" i="10" s="1"/>
  <c r="CK139" i="11"/>
  <c r="M132" i="11"/>
  <c r="H132" i="11"/>
  <c r="I132" i="11"/>
  <c r="BD146" i="11"/>
  <c r="AS146" i="11"/>
  <c r="AO146" i="11"/>
  <c r="M141" i="11"/>
  <c r="H141" i="11"/>
  <c r="I141" i="11"/>
  <c r="CJ139" i="11"/>
  <c r="BY139" i="11"/>
  <c r="BU139" i="11"/>
  <c r="BD138" i="11"/>
  <c r="AS138" i="11"/>
  <c r="AO138" i="11"/>
  <c r="BI137" i="11"/>
  <c r="AI137" i="10" s="1"/>
  <c r="BD137" i="11"/>
  <c r="BE137" i="11"/>
  <c r="BY136" i="11"/>
  <c r="BU136" i="11"/>
  <c r="CO135" i="11"/>
  <c r="BE135" i="10" s="1"/>
  <c r="CJ135" i="11"/>
  <c r="CK135" i="11"/>
  <c r="AS134" i="11"/>
  <c r="AN134" i="11"/>
  <c r="AO134" i="11"/>
  <c r="BI133" i="11"/>
  <c r="AI133" i="10" s="1"/>
  <c r="BE133" i="11"/>
  <c r="BY132" i="11"/>
  <c r="BT132" i="11"/>
  <c r="BU132" i="11"/>
  <c r="M146" i="11"/>
  <c r="H146" i="11"/>
  <c r="I146" i="11"/>
  <c r="CO142" i="11"/>
  <c r="BE142" i="10" s="1"/>
  <c r="CJ142" i="11"/>
  <c r="CK142" i="11"/>
  <c r="BI139" i="11"/>
  <c r="AI139" i="10" s="1"/>
  <c r="BE139" i="11"/>
  <c r="M138" i="11"/>
  <c r="H138" i="10" s="1"/>
  <c r="I138" i="11"/>
  <c r="BI136" i="11"/>
  <c r="AI136" i="10" s="1"/>
  <c r="BE136" i="11"/>
  <c r="AS135" i="11"/>
  <c r="AO135" i="11"/>
  <c r="M134" i="11"/>
  <c r="I134" i="11"/>
  <c r="AS133" i="11"/>
  <c r="AN133" i="11"/>
  <c r="AO133" i="11"/>
  <c r="BI146" i="11"/>
  <c r="AI146" i="10" s="1"/>
  <c r="BE146" i="11"/>
  <c r="BI134" i="11"/>
  <c r="AI134" i="10" s="1"/>
  <c r="BD134" i="11"/>
  <c r="BE134" i="11"/>
  <c r="BH146" i="11"/>
  <c r="AH146" i="10" s="1"/>
  <c r="CO145" i="11"/>
  <c r="CK145" i="11"/>
  <c r="CO141" i="11"/>
  <c r="BE141" i="10" s="1"/>
  <c r="CK141" i="11"/>
  <c r="CN139" i="11"/>
  <c r="BD139" i="10" s="1"/>
  <c r="BD139" i="11"/>
  <c r="H138" i="11"/>
  <c r="CO137" i="11"/>
  <c r="CK137" i="11"/>
  <c r="BH137" i="11"/>
  <c r="AH137" i="10" s="1"/>
  <c r="BD136" i="11"/>
  <c r="CN135" i="11"/>
  <c r="BD135" i="10" s="1"/>
  <c r="AN135" i="11"/>
  <c r="M135" i="11"/>
  <c r="H135" i="11"/>
  <c r="I135" i="11"/>
  <c r="BH134" i="11"/>
  <c r="AH134" i="10" s="1"/>
  <c r="H134" i="11"/>
  <c r="CO133" i="11"/>
  <c r="CK133" i="11"/>
  <c r="BH133" i="11"/>
  <c r="AH133" i="10" s="1"/>
  <c r="M133" i="11"/>
  <c r="H133" i="11"/>
  <c r="I133" i="11"/>
  <c r="BX132" i="11"/>
  <c r="L132" i="11"/>
  <c r="G132" i="10" s="1"/>
  <c r="CO131" i="11"/>
  <c r="CJ131" i="11"/>
  <c r="CK131" i="11"/>
  <c r="M142" i="11"/>
  <c r="H142" i="11"/>
  <c r="I142" i="11"/>
  <c r="BI138" i="11"/>
  <c r="BE138" i="11"/>
  <c r="AR146" i="11"/>
  <c r="CJ145" i="11"/>
  <c r="BY145" i="11"/>
  <c r="BT145" i="11"/>
  <c r="BU145" i="11"/>
  <c r="CN142" i="11"/>
  <c r="BD142" i="10" s="1"/>
  <c r="BY142" i="11"/>
  <c r="BU142" i="11"/>
  <c r="BI142" i="11"/>
  <c r="BE142" i="11"/>
  <c r="CJ141" i="11"/>
  <c r="L141" i="11"/>
  <c r="G141" i="10" s="1"/>
  <c r="CO140" i="11"/>
  <c r="CJ140" i="11"/>
  <c r="CK140" i="11"/>
  <c r="BX139" i="11"/>
  <c r="AS139" i="11"/>
  <c r="AO139" i="11"/>
  <c r="AR138" i="11"/>
  <c r="CJ137" i="11"/>
  <c r="AS137" i="11"/>
  <c r="AN137" i="11"/>
  <c r="AO137" i="11"/>
  <c r="BX136" i="11"/>
  <c r="BY135" i="11"/>
  <c r="BT135" i="11"/>
  <c r="BU135" i="11"/>
  <c r="AR135" i="11"/>
  <c r="AR134" i="11"/>
  <c r="BI132" i="11"/>
  <c r="BD132" i="11"/>
  <c r="BE132" i="11"/>
  <c r="AS141" i="11"/>
  <c r="AN141" i="11"/>
  <c r="AO141" i="11"/>
  <c r="L146" i="11"/>
  <c r="G146" i="10" s="1"/>
  <c r="BI145" i="11"/>
  <c r="BD145" i="11"/>
  <c r="BE145" i="11"/>
  <c r="AS145" i="11"/>
  <c r="AO145" i="11"/>
  <c r="M145" i="11"/>
  <c r="I145" i="11"/>
  <c r="CO144" i="11"/>
  <c r="CK144" i="11"/>
  <c r="BY144" i="11"/>
  <c r="BU144" i="11"/>
  <c r="BI144" i="11"/>
  <c r="BE144" i="11"/>
  <c r="CN141" i="11"/>
  <c r="BD141" i="10" s="1"/>
  <c r="BY140" i="11"/>
  <c r="BT140" i="11"/>
  <c r="BU140" i="11"/>
  <c r="BH139" i="11"/>
  <c r="AH139" i="10" s="1"/>
  <c r="M139" i="11"/>
  <c r="H139" i="10" s="1"/>
  <c r="I139" i="11"/>
  <c r="L138" i="11"/>
  <c r="G138" i="10" s="1"/>
  <c r="M137" i="11"/>
  <c r="H137" i="11"/>
  <c r="I137" i="11"/>
  <c r="BH136" i="11"/>
  <c r="AS136" i="11"/>
  <c r="AN136" i="11"/>
  <c r="AO136" i="11"/>
  <c r="L134" i="11"/>
  <c r="G134" i="10" s="1"/>
  <c r="AR133" i="11"/>
  <c r="BI131" i="11"/>
  <c r="BE131" i="11"/>
  <c r="CO136" i="11"/>
  <c r="BE136" i="10" s="1"/>
  <c r="CJ136" i="11"/>
  <c r="CK136" i="11"/>
  <c r="M144" i="11"/>
  <c r="I144" i="11"/>
  <c r="BY141" i="11"/>
  <c r="BU141" i="11"/>
  <c r="BI140" i="11"/>
  <c r="BE140" i="11"/>
  <c r="CO138" i="11"/>
  <c r="CK138" i="11"/>
  <c r="BY137" i="11"/>
  <c r="BT137" i="11"/>
  <c r="BU137" i="11"/>
  <c r="M136" i="11"/>
  <c r="I136" i="11"/>
  <c r="CO134" i="11"/>
  <c r="CK134" i="11"/>
  <c r="BY133" i="11"/>
  <c r="BU133" i="11"/>
  <c r="CO132" i="11"/>
  <c r="CJ132" i="11"/>
  <c r="CK132" i="11"/>
  <c r="AS131" i="11"/>
  <c r="AO131" i="11"/>
  <c r="CO146" i="11"/>
  <c r="CK146" i="11"/>
  <c r="BY146" i="11"/>
  <c r="BU146" i="11"/>
  <c r="AS144" i="11"/>
  <c r="AO144" i="11"/>
  <c r="CO143" i="11"/>
  <c r="CK143" i="11"/>
  <c r="BY143" i="11"/>
  <c r="BU143" i="11"/>
  <c r="BI143" i="11"/>
  <c r="BE143" i="11"/>
  <c r="AS143" i="11"/>
  <c r="AO143" i="11"/>
  <c r="M143" i="11"/>
  <c r="I143" i="11"/>
  <c r="AS142" i="11"/>
  <c r="AN142" i="11"/>
  <c r="AO142" i="11"/>
  <c r="BI141" i="11"/>
  <c r="BD141" i="11"/>
  <c r="BE141" i="11"/>
  <c r="AS140" i="11"/>
  <c r="AN140" i="11"/>
  <c r="AO140" i="11"/>
  <c r="M140" i="11"/>
  <c r="I140" i="11"/>
  <c r="BY138" i="11"/>
  <c r="BU138" i="11"/>
  <c r="BI135" i="11"/>
  <c r="BD135" i="11"/>
  <c r="BE135" i="11"/>
  <c r="BY134" i="11"/>
  <c r="BT134" i="11"/>
  <c r="BU134" i="11"/>
  <c r="AS132" i="11"/>
  <c r="AN132" i="11"/>
  <c r="AO132" i="11"/>
  <c r="BX127" i="11"/>
  <c r="K144" i="11"/>
  <c r="BG125" i="11"/>
  <c r="AG125" i="10" s="1"/>
  <c r="AQ125" i="11"/>
  <c r="K125" i="11"/>
  <c r="G125" i="11"/>
  <c r="BV124" i="11"/>
  <c r="BC124" i="11"/>
  <c r="BF123" i="11"/>
  <c r="BB123" i="11"/>
  <c r="AM123" i="11"/>
  <c r="BF122" i="11"/>
  <c r="BB122" i="11"/>
  <c r="AM122" i="11"/>
  <c r="AP121" i="11"/>
  <c r="AL121" i="11"/>
  <c r="K119" i="11"/>
  <c r="G119" i="11"/>
  <c r="AO111" i="11"/>
  <c r="AS111" i="11"/>
  <c r="BH109" i="11"/>
  <c r="AH109" i="10" s="1"/>
  <c r="BD109" i="11"/>
  <c r="BG109" i="11"/>
  <c r="AG109" i="10" s="1"/>
  <c r="CN130" i="11"/>
  <c r="BD130" i="10" s="1"/>
  <c r="BH127" i="11"/>
  <c r="AH127" i="10" s="1"/>
  <c r="L127" i="11"/>
  <c r="AP127" i="11"/>
  <c r="BV126" i="11"/>
  <c r="BF126" i="11"/>
  <c r="AP126" i="11"/>
  <c r="J126" i="11"/>
  <c r="CL125" i="11"/>
  <c r="BV125" i="11"/>
  <c r="BF125" i="11"/>
  <c r="AP125" i="11"/>
  <c r="BG124" i="11"/>
  <c r="AG124" i="10" s="1"/>
  <c r="AM124" i="11"/>
  <c r="AP123" i="11"/>
  <c r="AL123" i="11"/>
  <c r="AP122" i="11"/>
  <c r="AL122" i="11"/>
  <c r="BD120" i="11"/>
  <c r="K120" i="11"/>
  <c r="G120" i="11"/>
  <c r="BU110" i="11"/>
  <c r="BY110" i="11"/>
  <c r="CK107" i="11"/>
  <c r="CO107" i="11"/>
  <c r="BE107" i="10" s="1"/>
  <c r="BH125" i="11"/>
  <c r="BU131" i="11"/>
  <c r="I131" i="11"/>
  <c r="CK130" i="11"/>
  <c r="BU130" i="11"/>
  <c r="BE130" i="11"/>
  <c r="AO130" i="11"/>
  <c r="I130" i="11"/>
  <c r="CK129" i="11"/>
  <c r="BU129" i="11"/>
  <c r="BE129" i="11"/>
  <c r="AO129" i="11"/>
  <c r="I129" i="11"/>
  <c r="CK128" i="11"/>
  <c r="BU128" i="11"/>
  <c r="BE128" i="11"/>
  <c r="AO128" i="11"/>
  <c r="I128" i="11"/>
  <c r="CK127" i="11"/>
  <c r="BU127" i="11"/>
  <c r="BE127" i="11"/>
  <c r="AO127" i="11"/>
  <c r="I127" i="11"/>
  <c r="CK126" i="11"/>
  <c r="BU126" i="11"/>
  <c r="BE126" i="11"/>
  <c r="AO126" i="11"/>
  <c r="I126" i="11"/>
  <c r="CK125" i="11"/>
  <c r="BU125" i="11"/>
  <c r="BE125" i="11"/>
  <c r="AO125" i="11"/>
  <c r="AP124" i="11"/>
  <c r="AL124" i="11"/>
  <c r="AQ123" i="11"/>
  <c r="AQ122" i="11"/>
  <c r="CL118" i="11"/>
  <c r="CH118" i="11"/>
  <c r="BH129" i="11"/>
  <c r="AH129" i="10" s="1"/>
  <c r="L129" i="11"/>
  <c r="G129" i="10" s="1"/>
  <c r="BH128" i="11"/>
  <c r="AH128" i="10" s="1"/>
  <c r="CN125" i="11"/>
  <c r="BD125" i="10" s="1"/>
  <c r="L125" i="11"/>
  <c r="BV123" i="11"/>
  <c r="BR123" i="11"/>
  <c r="CK105" i="11"/>
  <c r="CO105" i="11"/>
  <c r="BE105" i="10" s="1"/>
  <c r="AN145" i="11"/>
  <c r="BT143" i="11"/>
  <c r="BD143" i="11"/>
  <c r="AN143" i="11"/>
  <c r="BT142" i="11"/>
  <c r="BD142" i="11"/>
  <c r="H140" i="11"/>
  <c r="AN139" i="11"/>
  <c r="BT131" i="11"/>
  <c r="BT130" i="11"/>
  <c r="BD130" i="11"/>
  <c r="AN130" i="11"/>
  <c r="H130" i="11"/>
  <c r="BT129" i="11"/>
  <c r="BD129" i="11"/>
  <c r="H129" i="11"/>
  <c r="BT128" i="11"/>
  <c r="BD128" i="11"/>
  <c r="AN128" i="11"/>
  <c r="CJ127" i="11"/>
  <c r="BD127" i="11"/>
  <c r="H127" i="11"/>
  <c r="CJ126" i="11"/>
  <c r="BD126" i="11"/>
  <c r="AN126" i="11"/>
  <c r="H126" i="11"/>
  <c r="CJ125" i="11"/>
  <c r="BT125" i="11"/>
  <c r="BD125" i="11"/>
  <c r="AN125" i="11"/>
  <c r="CN124" i="11"/>
  <c r="CI124" i="11"/>
  <c r="AQ124" i="11"/>
  <c r="K122" i="11"/>
  <c r="G122" i="11"/>
  <c r="CI120" i="11"/>
  <c r="CL119" i="11"/>
  <c r="CH119" i="11"/>
  <c r="BS119" i="11"/>
  <c r="H119" i="11"/>
  <c r="BV118" i="11"/>
  <c r="BR118" i="11"/>
  <c r="BC118" i="11"/>
  <c r="L108" i="11"/>
  <c r="H108" i="11"/>
  <c r="K108" i="11"/>
  <c r="L131" i="11"/>
  <c r="G131" i="10" s="1"/>
  <c r="CN128" i="11"/>
  <c r="BD128" i="10" s="1"/>
  <c r="AR128" i="11"/>
  <c r="CN126" i="11"/>
  <c r="BD126" i="10" s="1"/>
  <c r="L126" i="11"/>
  <c r="BV122" i="11"/>
  <c r="BR122" i="11"/>
  <c r="BF121" i="11"/>
  <c r="BB121" i="11"/>
  <c r="AP120" i="11"/>
  <c r="AL120" i="11"/>
  <c r="BD124" i="11"/>
  <c r="G124" i="11"/>
  <c r="AN123" i="11"/>
  <c r="AN122" i="11"/>
  <c r="CI121" i="11"/>
  <c r="CL120" i="11"/>
  <c r="BB120" i="10" s="1"/>
  <c r="CH120" i="11"/>
  <c r="H120" i="11"/>
  <c r="BV119" i="11"/>
  <c r="BR119" i="11"/>
  <c r="BW118" i="11"/>
  <c r="BF118" i="11"/>
  <c r="BB118" i="11"/>
  <c r="AM118" i="11"/>
  <c r="BH106" i="11"/>
  <c r="AH106" i="10" s="1"/>
  <c r="BD106" i="11"/>
  <c r="BG106" i="11"/>
  <c r="AG106" i="10" s="1"/>
  <c r="BX130" i="11"/>
  <c r="BX129" i="11"/>
  <c r="L128" i="11"/>
  <c r="G128" i="10" s="1"/>
  <c r="BX125" i="11"/>
  <c r="G22" i="11"/>
  <c r="K22" i="11"/>
  <c r="CL124" i="11"/>
  <c r="BB124" i="10" s="1"/>
  <c r="AN124" i="11"/>
  <c r="CL121" i="11"/>
  <c r="BB121" i="10" s="1"/>
  <c r="CH121" i="11"/>
  <c r="CM120" i="11"/>
  <c r="BV120" i="11"/>
  <c r="BR120" i="11"/>
  <c r="BW119" i="11"/>
  <c r="BF119" i="11"/>
  <c r="BB119" i="11"/>
  <c r="BG118" i="11"/>
  <c r="AG118" i="10" s="1"/>
  <c r="AP118" i="11"/>
  <c r="AL118" i="11"/>
  <c r="BH126" i="11"/>
  <c r="N61" i="11"/>
  <c r="I61" i="10" s="1"/>
  <c r="J61" i="11"/>
  <c r="M61" i="11"/>
  <c r="H61" i="10" s="1"/>
  <c r="CK124" i="11"/>
  <c r="CL123" i="11"/>
  <c r="CH123" i="11"/>
  <c r="CL122" i="11"/>
  <c r="CH122" i="11"/>
  <c r="BS122" i="11"/>
  <c r="H122" i="11"/>
  <c r="BV121" i="11"/>
  <c r="BR121" i="11"/>
  <c r="BC121" i="11"/>
  <c r="BW120" i="11"/>
  <c r="BF120" i="11"/>
  <c r="BB120" i="11"/>
  <c r="AM120" i="11"/>
  <c r="AP119" i="11"/>
  <c r="AL119" i="11"/>
  <c r="BT118" i="11"/>
  <c r="AQ118" i="11"/>
  <c r="AR108" i="11"/>
  <c r="AN108" i="11"/>
  <c r="AQ108" i="11"/>
  <c r="CO110" i="11"/>
  <c r="BY109" i="11"/>
  <c r="BC109" i="11"/>
  <c r="AR109" i="11"/>
  <c r="AN109" i="11"/>
  <c r="L109" i="11"/>
  <c r="H109" i="11"/>
  <c r="BI108" i="11"/>
  <c r="AI108" i="10" s="1"/>
  <c r="AM108" i="11"/>
  <c r="G108" i="11"/>
  <c r="CO106" i="11"/>
  <c r="BE106" i="10" s="1"/>
  <c r="BC106" i="11"/>
  <c r="AR106" i="11"/>
  <c r="AN106" i="11"/>
  <c r="L106" i="11"/>
  <c r="H106" i="11"/>
  <c r="CH117" i="11"/>
  <c r="BR117" i="11"/>
  <c r="BB117" i="11"/>
  <c r="AL117" i="11"/>
  <c r="CH116" i="11"/>
  <c r="BR116" i="11"/>
  <c r="BB116" i="11"/>
  <c r="AL116" i="11"/>
  <c r="CH115" i="11"/>
  <c r="BR115" i="11"/>
  <c r="BB115" i="11"/>
  <c r="AL115" i="11"/>
  <c r="CH114" i="11"/>
  <c r="BR114" i="11"/>
  <c r="BB114" i="11"/>
  <c r="AL114" i="11"/>
  <c r="CH113" i="11"/>
  <c r="BR113" i="11"/>
  <c r="BB113" i="11"/>
  <c r="AL113" i="11"/>
  <c r="CH112" i="11"/>
  <c r="BR112" i="11"/>
  <c r="BB112" i="11"/>
  <c r="AL112" i="11"/>
  <c r="CH111" i="11"/>
  <c r="BR111" i="11"/>
  <c r="I111" i="11"/>
  <c r="J111" i="11"/>
  <c r="CM110" i="11"/>
  <c r="BC110" i="10" s="1"/>
  <c r="I110" i="11"/>
  <c r="J110" i="11"/>
  <c r="N108" i="11"/>
  <c r="CN107" i="11"/>
  <c r="CJ107" i="11"/>
  <c r="BY106" i="11"/>
  <c r="CN105" i="11"/>
  <c r="BD105" i="10" s="1"/>
  <c r="CI105" i="11"/>
  <c r="CJ105" i="11"/>
  <c r="CJ110" i="11"/>
  <c r="BH110" i="11"/>
  <c r="BD110" i="11"/>
  <c r="BI109" i="11"/>
  <c r="AI109" i="10" s="1"/>
  <c r="N109" i="11"/>
  <c r="CN108" i="11"/>
  <c r="CJ108" i="11"/>
  <c r="AS108" i="11"/>
  <c r="BX107" i="11"/>
  <c r="BT107" i="11"/>
  <c r="I107" i="11"/>
  <c r="J107" i="11"/>
  <c r="BI106" i="11"/>
  <c r="AI106" i="10" s="1"/>
  <c r="N106" i="11"/>
  <c r="BX105" i="11"/>
  <c r="BS105" i="11"/>
  <c r="BT105" i="11"/>
  <c r="AR93" i="11"/>
  <c r="AM93" i="11"/>
  <c r="AN93" i="11"/>
  <c r="AQ93" i="11"/>
  <c r="BD85" i="11"/>
  <c r="BC85" i="11"/>
  <c r="BG85" i="11"/>
  <c r="AG85" i="10" s="1"/>
  <c r="BH85" i="11"/>
  <c r="AR110" i="11"/>
  <c r="AN110" i="11"/>
  <c r="L110" i="11"/>
  <c r="H110" i="11"/>
  <c r="AS109" i="11"/>
  <c r="BH107" i="11"/>
  <c r="BD107" i="11"/>
  <c r="AS106" i="11"/>
  <c r="BH105" i="11"/>
  <c r="BD105" i="11"/>
  <c r="CN94" i="11"/>
  <c r="BD94" i="10" s="1"/>
  <c r="CI94" i="11"/>
  <c r="CJ94" i="11"/>
  <c r="CM94" i="11"/>
  <c r="BC94" i="10" s="1"/>
  <c r="BU93" i="11"/>
  <c r="BY93" i="11"/>
  <c r="CN109" i="11"/>
  <c r="CJ109" i="11"/>
  <c r="BX108" i="11"/>
  <c r="BT108" i="11"/>
  <c r="AR107" i="11"/>
  <c r="AN107" i="11"/>
  <c r="L107" i="11"/>
  <c r="H107" i="11"/>
  <c r="AR105" i="11"/>
  <c r="AN105" i="11"/>
  <c r="L105" i="11"/>
  <c r="H105" i="11"/>
  <c r="L98" i="11"/>
  <c r="H98" i="11"/>
  <c r="CN97" i="11"/>
  <c r="CI97" i="11"/>
  <c r="CJ97" i="11"/>
  <c r="BX97" i="11"/>
  <c r="BS97" i="11"/>
  <c r="BT97" i="11"/>
  <c r="BH97" i="11"/>
  <c r="BD97" i="11"/>
  <c r="AR97" i="11"/>
  <c r="AN97" i="11"/>
  <c r="L97" i="11"/>
  <c r="H97" i="11"/>
  <c r="CN96" i="11"/>
  <c r="BD96" i="10" s="1"/>
  <c r="CJ96" i="11"/>
  <c r="BX96" i="11"/>
  <c r="BT96" i="11"/>
  <c r="BH96" i="11"/>
  <c r="AH96" i="10" s="1"/>
  <c r="BD96" i="11"/>
  <c r="AR96" i="11"/>
  <c r="AN96" i="11"/>
  <c r="L96" i="11"/>
  <c r="G96" i="10" s="1"/>
  <c r="H96" i="11"/>
  <c r="CN95" i="11"/>
  <c r="BD95" i="10" s="1"/>
  <c r="CJ95" i="11"/>
  <c r="BX95" i="11"/>
  <c r="BT95" i="11"/>
  <c r="BH95" i="11"/>
  <c r="BD95" i="11"/>
  <c r="AQ88" i="11"/>
  <c r="AL88" i="11"/>
  <c r="AM88" i="11"/>
  <c r="AP88" i="11"/>
  <c r="BF111" i="11"/>
  <c r="CI109" i="11"/>
  <c r="BS108" i="11"/>
  <c r="I108" i="11"/>
  <c r="J108" i="11"/>
  <c r="AM107" i="11"/>
  <c r="G107" i="11"/>
  <c r="CN106" i="11"/>
  <c r="BD106" i="10" s="1"/>
  <c r="CJ106" i="11"/>
  <c r="AM105" i="11"/>
  <c r="G105" i="11"/>
  <c r="CN104" i="11"/>
  <c r="CI104" i="11"/>
  <c r="CJ104" i="11"/>
  <c r="BX104" i="11"/>
  <c r="BT104" i="11"/>
  <c r="BH104" i="11"/>
  <c r="BD104" i="11"/>
  <c r="AR104" i="11"/>
  <c r="AN104" i="11"/>
  <c r="L104" i="11"/>
  <c r="H104" i="11"/>
  <c r="CN103" i="11"/>
  <c r="CJ103" i="11"/>
  <c r="BX103" i="11"/>
  <c r="BT103" i="11"/>
  <c r="BH103" i="11"/>
  <c r="BD103" i="11"/>
  <c r="AR103" i="11"/>
  <c r="AN103" i="11"/>
  <c r="L103" i="11"/>
  <c r="G103" i="10" s="1"/>
  <c r="G103" i="11"/>
  <c r="H103" i="11"/>
  <c r="CN102" i="11"/>
  <c r="CJ102" i="11"/>
  <c r="BX102" i="11"/>
  <c r="BT102" i="11"/>
  <c r="BH102" i="11"/>
  <c r="BC102" i="11"/>
  <c r="BD102" i="11"/>
  <c r="AR102" i="11"/>
  <c r="AM102" i="11"/>
  <c r="AN102" i="11"/>
  <c r="L102" i="11"/>
  <c r="H102" i="11"/>
  <c r="CN101" i="11"/>
  <c r="BD101" i="10" s="1"/>
  <c r="CI101" i="11"/>
  <c r="CJ101" i="11"/>
  <c r="BX101" i="11"/>
  <c r="BS101" i="11"/>
  <c r="BT101" i="11"/>
  <c r="BH101" i="11"/>
  <c r="BD101" i="11"/>
  <c r="AR101" i="11"/>
  <c r="AN101" i="11"/>
  <c r="L101" i="11"/>
  <c r="H101" i="11"/>
  <c r="CN100" i="11"/>
  <c r="CJ100" i="11"/>
  <c r="BX100" i="11"/>
  <c r="BT100" i="11"/>
  <c r="BH100" i="11"/>
  <c r="BD100" i="11"/>
  <c r="AR100" i="11"/>
  <c r="AN100" i="11"/>
  <c r="L100" i="11"/>
  <c r="H100" i="11"/>
  <c r="CN99" i="11"/>
  <c r="CJ99" i="11"/>
  <c r="BX99" i="11"/>
  <c r="BT99" i="11"/>
  <c r="BH99" i="11"/>
  <c r="BC99" i="11"/>
  <c r="BD99" i="11"/>
  <c r="AR99" i="11"/>
  <c r="AN99" i="11"/>
  <c r="L99" i="11"/>
  <c r="H99" i="11"/>
  <c r="CN98" i="11"/>
  <c r="CJ98" i="11"/>
  <c r="BX98" i="11"/>
  <c r="BT98" i="11"/>
  <c r="BH98" i="11"/>
  <c r="BD98" i="11"/>
  <c r="AR98" i="11"/>
  <c r="AN98" i="11"/>
  <c r="G98" i="11"/>
  <c r="BC97" i="11"/>
  <c r="AM97" i="11"/>
  <c r="G97" i="11"/>
  <c r="CI96" i="11"/>
  <c r="BS96" i="11"/>
  <c r="BC96" i="11"/>
  <c r="AM96" i="11"/>
  <c r="G96" i="11"/>
  <c r="CI95" i="11"/>
  <c r="BS95" i="11"/>
  <c r="BC95" i="11"/>
  <c r="AM95" i="11"/>
  <c r="AP95" i="11"/>
  <c r="BH88" i="11"/>
  <c r="BC88" i="11"/>
  <c r="BD88" i="11"/>
  <c r="BG88" i="11"/>
  <c r="AG88" i="10" s="1"/>
  <c r="BX109" i="11"/>
  <c r="BT109" i="11"/>
  <c r="I109" i="11"/>
  <c r="J109" i="11"/>
  <c r="BH108" i="11"/>
  <c r="BD108" i="11"/>
  <c r="BX106" i="11"/>
  <c r="BT106" i="11"/>
  <c r="I106" i="11"/>
  <c r="J106" i="11"/>
  <c r="N94" i="11"/>
  <c r="I94" i="10" s="1"/>
  <c r="I94" i="11"/>
  <c r="J94" i="11"/>
  <c r="M94" i="11"/>
  <c r="H94" i="10" s="1"/>
  <c r="BX91" i="11"/>
  <c r="BS91" i="11"/>
  <c r="BT91" i="11"/>
  <c r="BW91" i="11"/>
  <c r="BY88" i="11"/>
  <c r="BT88" i="11"/>
  <c r="BU88" i="11"/>
  <c r="BX88" i="11"/>
  <c r="J105" i="11"/>
  <c r="J104" i="11"/>
  <c r="J103" i="11"/>
  <c r="J102" i="11"/>
  <c r="J101" i="11"/>
  <c r="J100" i="11"/>
  <c r="J99" i="11"/>
  <c r="J98" i="11"/>
  <c r="AL95" i="11"/>
  <c r="CO94" i="11"/>
  <c r="BE94" i="10" s="1"/>
  <c r="BG94" i="11"/>
  <c r="AG94" i="10" s="1"/>
  <c r="BH93" i="11"/>
  <c r="BC93" i="11"/>
  <c r="BD93" i="11"/>
  <c r="CN91" i="11"/>
  <c r="CI91" i="11"/>
  <c r="CJ91" i="11"/>
  <c r="AR90" i="11"/>
  <c r="AM90" i="11"/>
  <c r="AN90" i="11"/>
  <c r="BB87" i="11"/>
  <c r="BF87" i="11"/>
  <c r="H85" i="11"/>
  <c r="G85" i="11"/>
  <c r="K85" i="11"/>
  <c r="BF84" i="11"/>
  <c r="BB84" i="11"/>
  <c r="I98" i="11"/>
  <c r="N95" i="11"/>
  <c r="I95" i="10" s="1"/>
  <c r="J95" i="11"/>
  <c r="CH94" i="11"/>
  <c r="CL94" i="11"/>
  <c r="BB94" i="10" s="1"/>
  <c r="BD94" i="11"/>
  <c r="L94" i="11"/>
  <c r="G94" i="10" s="1"/>
  <c r="H94" i="11"/>
  <c r="BX93" i="11"/>
  <c r="BS93" i="11"/>
  <c r="BT93" i="11"/>
  <c r="L92" i="11"/>
  <c r="G92" i="11"/>
  <c r="H92" i="11"/>
  <c r="BH90" i="11"/>
  <c r="AH90" i="10" s="1"/>
  <c r="BC90" i="11"/>
  <c r="BD90" i="11"/>
  <c r="I84" i="11"/>
  <c r="M84" i="11"/>
  <c r="H84" i="10" s="1"/>
  <c r="K84" i="10" s="1"/>
  <c r="N84" i="11"/>
  <c r="I84" i="10" s="1"/>
  <c r="J84" i="11"/>
  <c r="AL77" i="11"/>
  <c r="AP77" i="11"/>
  <c r="BC94" i="11"/>
  <c r="AS94" i="11"/>
  <c r="CN93" i="11"/>
  <c r="BD93" i="10" s="1"/>
  <c r="CJ93" i="11"/>
  <c r="AR92" i="11"/>
  <c r="AM92" i="11"/>
  <c r="AN92" i="11"/>
  <c r="BX90" i="11"/>
  <c r="BS90" i="11"/>
  <c r="BT90" i="11"/>
  <c r="L90" i="11"/>
  <c r="G90" i="11"/>
  <c r="H90" i="11"/>
  <c r="CM89" i="11"/>
  <c r="CH89" i="11"/>
  <c r="CI89" i="11"/>
  <c r="BV89" i="11"/>
  <c r="BR89" i="11"/>
  <c r="CO82" i="11"/>
  <c r="CK82" i="11"/>
  <c r="M95" i="11"/>
  <c r="H95" i="10" s="1"/>
  <c r="AQ94" i="11"/>
  <c r="BH92" i="11"/>
  <c r="BC92" i="11"/>
  <c r="BD92" i="11"/>
  <c r="CN90" i="11"/>
  <c r="CI90" i="11"/>
  <c r="CJ90" i="11"/>
  <c r="L85" i="11"/>
  <c r="CI77" i="11"/>
  <c r="CL77" i="11"/>
  <c r="BB77" i="10" s="1"/>
  <c r="CM77" i="11"/>
  <c r="BX92" i="11"/>
  <c r="BS92" i="11"/>
  <c r="BT92" i="11"/>
  <c r="L91" i="11"/>
  <c r="G91" i="11"/>
  <c r="H91" i="11"/>
  <c r="AS87" i="11"/>
  <c r="AO87" i="11"/>
  <c r="AR87" i="11"/>
  <c r="BC86" i="11"/>
  <c r="BF86" i="11"/>
  <c r="BG86" i="11"/>
  <c r="AN84" i="11"/>
  <c r="AM84" i="11"/>
  <c r="AQ84" i="11"/>
  <c r="AR84" i="11"/>
  <c r="CN92" i="11"/>
  <c r="CI92" i="11"/>
  <c r="CJ92" i="11"/>
  <c r="AR91" i="11"/>
  <c r="AM91" i="11"/>
  <c r="AN91" i="11"/>
  <c r="CO86" i="11"/>
  <c r="BE86" i="10" s="1"/>
  <c r="CK86" i="11"/>
  <c r="CN86" i="11"/>
  <c r="BD86" i="10" s="1"/>
  <c r="BW93" i="11"/>
  <c r="L93" i="11"/>
  <c r="G93" i="11"/>
  <c r="H93" i="11"/>
  <c r="BH91" i="11"/>
  <c r="BC91" i="11"/>
  <c r="BD91" i="11"/>
  <c r="BG90" i="11"/>
  <c r="J89" i="11"/>
  <c r="N89" i="11"/>
  <c r="BV94" i="11"/>
  <c r="BF94" i="11"/>
  <c r="AP94" i="11"/>
  <c r="CL93" i="11"/>
  <c r="BV93" i="11"/>
  <c r="BF93" i="11"/>
  <c r="AP93" i="11"/>
  <c r="J93" i="11"/>
  <c r="CL92" i="11"/>
  <c r="BV92" i="11"/>
  <c r="BF92" i="11"/>
  <c r="AP92" i="11"/>
  <c r="J92" i="11"/>
  <c r="CL91" i="11"/>
  <c r="BV91" i="11"/>
  <c r="BF91" i="11"/>
  <c r="AP91" i="11"/>
  <c r="J91" i="11"/>
  <c r="CL90" i="11"/>
  <c r="BV90" i="11"/>
  <c r="BF90" i="11"/>
  <c r="AP90" i="11"/>
  <c r="CK89" i="11"/>
  <c r="BT89" i="11"/>
  <c r="BC89" i="11"/>
  <c r="AL89" i="11"/>
  <c r="CN88" i="11"/>
  <c r="BD88" i="10" s="1"/>
  <c r="BW88" i="11"/>
  <c r="BF88" i="11"/>
  <c r="AO88" i="11"/>
  <c r="H88" i="11"/>
  <c r="CI87" i="11"/>
  <c r="AN87" i="11"/>
  <c r="CJ86" i="11"/>
  <c r="BS86" i="11"/>
  <c r="BB86" i="11"/>
  <c r="BU85" i="11"/>
  <c r="BS84" i="11"/>
  <c r="BG84" i="11"/>
  <c r="AR83" i="11"/>
  <c r="AN83" i="11"/>
  <c r="AQ83" i="11"/>
  <c r="L83" i="11"/>
  <c r="H83" i="11"/>
  <c r="BF80" i="11"/>
  <c r="CH77" i="11"/>
  <c r="I93" i="11"/>
  <c r="I92" i="11"/>
  <c r="I91" i="11"/>
  <c r="CJ89" i="11"/>
  <c r="BS89" i="11"/>
  <c r="BB89" i="11"/>
  <c r="AN88" i="11"/>
  <c r="G88" i="11"/>
  <c r="CH87" i="11"/>
  <c r="G87" i="11"/>
  <c r="I86" i="11"/>
  <c r="BS85" i="11"/>
  <c r="AP84" i="11"/>
  <c r="AL84" i="11"/>
  <c r="BS82" i="11"/>
  <c r="BV82" i="11"/>
  <c r="AO81" i="11"/>
  <c r="AS81" i="11"/>
  <c r="BB68" i="11"/>
  <c r="BC68" i="11"/>
  <c r="BF68" i="11"/>
  <c r="BG68" i="11"/>
  <c r="AR89" i="11"/>
  <c r="K89" i="11"/>
  <c r="CL88" i="11"/>
  <c r="BX87" i="11"/>
  <c r="BC87" i="11"/>
  <c r="AL87" i="11"/>
  <c r="CH86" i="11"/>
  <c r="BE86" i="11"/>
  <c r="AR86" i="11"/>
  <c r="CN85" i="11"/>
  <c r="BF85" i="11"/>
  <c r="AN85" i="11"/>
  <c r="I85" i="11"/>
  <c r="BC84" i="11"/>
  <c r="BR82" i="11"/>
  <c r="BU79" i="11"/>
  <c r="BY79" i="11"/>
  <c r="AM76" i="11"/>
  <c r="AP76" i="11"/>
  <c r="CN75" i="11"/>
  <c r="CJ75" i="11"/>
  <c r="CM75" i="11"/>
  <c r="BC75" i="10" s="1"/>
  <c r="CL84" i="11"/>
  <c r="BB84" i="10" s="1"/>
  <c r="CH84" i="11"/>
  <c r="CI83" i="11"/>
  <c r="CL83" i="11"/>
  <c r="BX81" i="11"/>
  <c r="BT81" i="11"/>
  <c r="BW81" i="11"/>
  <c r="J77" i="11"/>
  <c r="N77" i="11"/>
  <c r="I89" i="11"/>
  <c r="BR87" i="11"/>
  <c r="BX86" i="11"/>
  <c r="AP86" i="11"/>
  <c r="CL85" i="11"/>
  <c r="BT85" i="11"/>
  <c r="AL85" i="11"/>
  <c r="CM84" i="11"/>
  <c r="BX83" i="11"/>
  <c r="BW83" i="11"/>
  <c r="BF82" i="11"/>
  <c r="L80" i="11"/>
  <c r="H80" i="11"/>
  <c r="K80" i="11"/>
  <c r="BC79" i="11"/>
  <c r="BF79" i="11"/>
  <c r="BH78" i="11"/>
  <c r="BD78" i="11"/>
  <c r="BG78" i="11"/>
  <c r="AG78" i="10" s="1"/>
  <c r="BH73" i="11"/>
  <c r="AH73" i="10" s="1"/>
  <c r="BG73" i="11"/>
  <c r="BC73" i="11"/>
  <c r="BD73" i="11"/>
  <c r="BV84" i="11"/>
  <c r="BR84" i="11"/>
  <c r="BX73" i="11"/>
  <c r="BT73" i="11"/>
  <c r="BW73" i="11"/>
  <c r="BE89" i="11"/>
  <c r="CK87" i="11"/>
  <c r="BH87" i="11"/>
  <c r="AH87" i="10" s="1"/>
  <c r="AK87" i="10" s="1"/>
  <c r="K87" i="11"/>
  <c r="BV86" i="11"/>
  <c r="BD86" i="11"/>
  <c r="AM86" i="11"/>
  <c r="L86" i="11"/>
  <c r="G86" i="10" s="1"/>
  <c r="H86" i="11"/>
  <c r="CI85" i="11"/>
  <c r="BR85" i="11"/>
  <c r="BW84" i="11"/>
  <c r="CN76" i="11"/>
  <c r="CJ76" i="11"/>
  <c r="CM76" i="11"/>
  <c r="BC76" i="10" s="1"/>
  <c r="BF76" i="10" s="1"/>
  <c r="J76" i="11"/>
  <c r="N76" i="11"/>
  <c r="CO83" i="11"/>
  <c r="AM83" i="11"/>
  <c r="AS82" i="11"/>
  <c r="BS81" i="11"/>
  <c r="BD81" i="11"/>
  <c r="J81" i="11"/>
  <c r="BY80" i="11"/>
  <c r="G80" i="11"/>
  <c r="CJ79" i="11"/>
  <c r="M79" i="11"/>
  <c r="H79" i="10" s="1"/>
  <c r="L79" i="10" s="1"/>
  <c r="BC78" i="11"/>
  <c r="AN78" i="11"/>
  <c r="N78" i="11"/>
  <c r="I78" i="10" s="1"/>
  <c r="CI76" i="11"/>
  <c r="BT76" i="11"/>
  <c r="CI75" i="11"/>
  <c r="BT75" i="11"/>
  <c r="M75" i="11"/>
  <c r="J75" i="11"/>
  <c r="CJ74" i="11"/>
  <c r="BS73" i="11"/>
  <c r="BH71" i="11"/>
  <c r="BD71" i="11"/>
  <c r="BG71" i="11"/>
  <c r="BE69" i="11"/>
  <c r="BI69" i="11"/>
  <c r="AI69" i="10" s="1"/>
  <c r="BU82" i="11"/>
  <c r="H82" i="11"/>
  <c r="BB81" i="11"/>
  <c r="BD80" i="11"/>
  <c r="J80" i="11"/>
  <c r="CH79" i="11"/>
  <c r="CJ78" i="11"/>
  <c r="AL78" i="11"/>
  <c r="AN77" i="11"/>
  <c r="BR76" i="11"/>
  <c r="BR75" i="11"/>
  <c r="AR75" i="11"/>
  <c r="AQ75" i="11"/>
  <c r="BR70" i="11"/>
  <c r="BS70" i="11"/>
  <c r="BV70" i="11"/>
  <c r="L70" i="11"/>
  <c r="G70" i="10" s="1"/>
  <c r="H70" i="11"/>
  <c r="K70" i="11"/>
  <c r="CM82" i="11"/>
  <c r="CI82" i="11"/>
  <c r="BT82" i="11"/>
  <c r="AP82" i="11"/>
  <c r="AQ81" i="11"/>
  <c r="AM81" i="11"/>
  <c r="H81" i="11"/>
  <c r="BV80" i="11"/>
  <c r="I80" i="11"/>
  <c r="BW79" i="11"/>
  <c r="BS79" i="11"/>
  <c r="BD79" i="11"/>
  <c r="J79" i="11"/>
  <c r="K78" i="11"/>
  <c r="G78" i="11"/>
  <c r="CJ77" i="11"/>
  <c r="BF77" i="11"/>
  <c r="BG76" i="11"/>
  <c r="BC76" i="11"/>
  <c r="AN76" i="11"/>
  <c r="AO74" i="11"/>
  <c r="AQ73" i="11"/>
  <c r="CH72" i="11"/>
  <c r="CI72" i="11"/>
  <c r="CL72" i="11"/>
  <c r="BV72" i="11"/>
  <c r="BR72" i="11"/>
  <c r="BS72" i="11"/>
  <c r="G70" i="11"/>
  <c r="AR69" i="11"/>
  <c r="AN69" i="11"/>
  <c r="AQ69" i="11"/>
  <c r="BG83" i="11"/>
  <c r="AG83" i="10" s="1"/>
  <c r="BC83" i="11"/>
  <c r="CL82" i="11"/>
  <c r="BB82" i="10" s="1"/>
  <c r="BI82" i="11"/>
  <c r="CM81" i="11"/>
  <c r="BC81" i="10" s="1"/>
  <c r="CI81" i="11"/>
  <c r="AP81" i="11"/>
  <c r="CO80" i="11"/>
  <c r="BE80" i="10" s="1"/>
  <c r="AQ80" i="11"/>
  <c r="AM80" i="11"/>
  <c r="BV79" i="11"/>
  <c r="AS79" i="11"/>
  <c r="BW78" i="11"/>
  <c r="BS78" i="11"/>
  <c r="K77" i="11"/>
  <c r="G77" i="11"/>
  <c r="BF76" i="11"/>
  <c r="K76" i="11"/>
  <c r="G76" i="11"/>
  <c r="AP73" i="11"/>
  <c r="AM69" i="11"/>
  <c r="BW52" i="11"/>
  <c r="BS52" i="11"/>
  <c r="BV52" i="11"/>
  <c r="CL50" i="11"/>
  <c r="CH50" i="11"/>
  <c r="BV48" i="11"/>
  <c r="BR48" i="11"/>
  <c r="AN75" i="11"/>
  <c r="AL74" i="11"/>
  <c r="AM74" i="11"/>
  <c r="AP74" i="11"/>
  <c r="BW70" i="11"/>
  <c r="I68" i="11"/>
  <c r="J68" i="11"/>
  <c r="M68" i="11"/>
  <c r="H68" i="10" s="1"/>
  <c r="N68" i="11"/>
  <c r="I68" i="10" s="1"/>
  <c r="AL66" i="11"/>
  <c r="AM66" i="11"/>
  <c r="AP66" i="11"/>
  <c r="CL74" i="11"/>
  <c r="CI74" i="11"/>
  <c r="J71" i="11"/>
  <c r="N71" i="11"/>
  <c r="BS83" i="11"/>
  <c r="K82" i="11"/>
  <c r="G82" i="11"/>
  <c r="BF81" i="11"/>
  <c r="BG80" i="11"/>
  <c r="BC80" i="11"/>
  <c r="CL79" i="11"/>
  <c r="BB79" i="10" s="1"/>
  <c r="CM78" i="11"/>
  <c r="CI78" i="11"/>
  <c r="AP78" i="11"/>
  <c r="AQ77" i="11"/>
  <c r="AM77" i="11"/>
  <c r="BV76" i="11"/>
  <c r="BV75" i="11"/>
  <c r="CN67" i="11"/>
  <c r="CI67" i="11"/>
  <c r="CJ67" i="11"/>
  <c r="CM67" i="11"/>
  <c r="BC67" i="10" s="1"/>
  <c r="AO75" i="11"/>
  <c r="CK73" i="11"/>
  <c r="M73" i="11"/>
  <c r="H73" i="10" s="1"/>
  <c r="H72" i="11"/>
  <c r="BU71" i="11"/>
  <c r="AN71" i="11"/>
  <c r="BC70" i="11"/>
  <c r="CJ69" i="11"/>
  <c r="BY68" i="11"/>
  <c r="AM68" i="11"/>
  <c r="BT67" i="11"/>
  <c r="AO67" i="11"/>
  <c r="J67" i="11"/>
  <c r="CI66" i="11"/>
  <c r="BI66" i="11"/>
  <c r="I66" i="11"/>
  <c r="J66" i="11"/>
  <c r="BC65" i="11"/>
  <c r="J64" i="11"/>
  <c r="I61" i="11"/>
  <c r="BU60" i="11"/>
  <c r="AO60" i="11"/>
  <c r="N60" i="11"/>
  <c r="I60" i="10" s="1"/>
  <c r="J60" i="11"/>
  <c r="CK56" i="11"/>
  <c r="BE56" i="11"/>
  <c r="BR52" i="11"/>
  <c r="BB45" i="11"/>
  <c r="BF45" i="11"/>
  <c r="G72" i="11"/>
  <c r="AM71" i="11"/>
  <c r="BB70" i="11"/>
  <c r="J70" i="11"/>
  <c r="CI69" i="11"/>
  <c r="AL68" i="11"/>
  <c r="BS67" i="11"/>
  <c r="CH66" i="11"/>
  <c r="N59" i="11"/>
  <c r="J59" i="11"/>
  <c r="BF52" i="11"/>
  <c r="BB52" i="11"/>
  <c r="BE75" i="11"/>
  <c r="N74" i="11"/>
  <c r="I74" i="11"/>
  <c r="CM73" i="11"/>
  <c r="AO73" i="11"/>
  <c r="CK71" i="11"/>
  <c r="BW71" i="11"/>
  <c r="BG69" i="11"/>
  <c r="AG69" i="10" s="1"/>
  <c r="K68" i="11"/>
  <c r="BE67" i="11"/>
  <c r="AQ67" i="11"/>
  <c r="BS65" i="11"/>
  <c r="I59" i="11"/>
  <c r="BU58" i="11"/>
  <c r="AO58" i="11"/>
  <c r="N58" i="11"/>
  <c r="J58" i="11"/>
  <c r="CK54" i="11"/>
  <c r="BE54" i="11"/>
  <c r="AQ49" i="11"/>
  <c r="AL49" i="11"/>
  <c r="AM49" i="11"/>
  <c r="BH75" i="11"/>
  <c r="CK74" i="11"/>
  <c r="BW74" i="11"/>
  <c r="BD74" i="11"/>
  <c r="H73" i="11"/>
  <c r="BU72" i="11"/>
  <c r="BG72" i="11"/>
  <c r="AN72" i="11"/>
  <c r="K71" i="11"/>
  <c r="CJ70" i="11"/>
  <c r="BE70" i="11"/>
  <c r="AQ70" i="11"/>
  <c r="BY69" i="11"/>
  <c r="N69" i="11"/>
  <c r="I69" i="10" s="1"/>
  <c r="CM68" i="11"/>
  <c r="CK66" i="11"/>
  <c r="BW66" i="11"/>
  <c r="BE65" i="11"/>
  <c r="AQ65" i="11"/>
  <c r="CK64" i="11"/>
  <c r="M64" i="11"/>
  <c r="H64" i="10" s="1"/>
  <c r="BE63" i="11"/>
  <c r="CK61" i="11"/>
  <c r="BE61" i="11"/>
  <c r="M60" i="11"/>
  <c r="P59" i="11"/>
  <c r="I58" i="11"/>
  <c r="BU57" i="11"/>
  <c r="AO57" i="11"/>
  <c r="N57" i="11"/>
  <c r="I57" i="10" s="1"/>
  <c r="J57" i="11"/>
  <c r="CK53" i="11"/>
  <c r="BE53" i="11"/>
  <c r="BU51" i="11"/>
  <c r="BY51" i="11"/>
  <c r="CK47" i="11"/>
  <c r="CO47" i="11"/>
  <c r="BE47" i="10" s="1"/>
  <c r="N56" i="11"/>
  <c r="J56" i="11"/>
  <c r="K50" i="11"/>
  <c r="G50" i="11"/>
  <c r="N55" i="11"/>
  <c r="J55" i="11"/>
  <c r="K51" i="11"/>
  <c r="G51" i="11"/>
  <c r="BB46" i="11"/>
  <c r="BF46" i="11"/>
  <c r="AO44" i="11"/>
  <c r="AS44" i="11"/>
  <c r="BU73" i="11"/>
  <c r="K72" i="11"/>
  <c r="BE71" i="11"/>
  <c r="AQ71" i="11"/>
  <c r="N70" i="11"/>
  <c r="I70" i="10" s="1"/>
  <c r="CM69" i="11"/>
  <c r="BI68" i="11"/>
  <c r="CK67" i="11"/>
  <c r="BW67" i="11"/>
  <c r="M67" i="11"/>
  <c r="H67" i="10" s="1"/>
  <c r="AS66" i="11"/>
  <c r="N65" i="11"/>
  <c r="N63" i="11"/>
  <c r="J62" i="11"/>
  <c r="CK58" i="11"/>
  <c r="BE58" i="11"/>
  <c r="I55" i="11"/>
  <c r="BU54" i="11"/>
  <c r="AO54" i="11"/>
  <c r="N54" i="11"/>
  <c r="J54" i="11"/>
  <c r="H53" i="11"/>
  <c r="I53" i="11"/>
  <c r="L53" i="11"/>
  <c r="G53" i="10" s="1"/>
  <c r="BU52" i="11"/>
  <c r="AM52" i="11"/>
  <c r="I51" i="11"/>
  <c r="BS50" i="11"/>
  <c r="AS50" i="11"/>
  <c r="I50" i="11"/>
  <c r="CI49" i="11"/>
  <c r="BI49" i="11"/>
  <c r="AO49" i="11"/>
  <c r="AS48" i="11"/>
  <c r="BB47" i="11"/>
  <c r="N45" i="11"/>
  <c r="J45" i="11"/>
  <c r="BY44" i="11"/>
  <c r="BR44" i="11"/>
  <c r="BV44" i="11"/>
  <c r="N44" i="11"/>
  <c r="I44" i="11"/>
  <c r="J44" i="11"/>
  <c r="CK52" i="11"/>
  <c r="BC52" i="11"/>
  <c r="AO51" i="11"/>
  <c r="CI50" i="11"/>
  <c r="CO48" i="11"/>
  <c r="AS47" i="11"/>
  <c r="CO46" i="11"/>
  <c r="CH46" i="11"/>
  <c r="CL46" i="11"/>
  <c r="CO45" i="11"/>
  <c r="CH45" i="11"/>
  <c r="CL45" i="11"/>
  <c r="AS45" i="11"/>
  <c r="AL45" i="11"/>
  <c r="AP45" i="11"/>
  <c r="J48" i="11"/>
  <c r="N47" i="11"/>
  <c r="I47" i="10" s="1"/>
  <c r="J47" i="11"/>
  <c r="AS46" i="11"/>
  <c r="AL46" i="11"/>
  <c r="AP46" i="11"/>
  <c r="N46" i="11"/>
  <c r="J46" i="11"/>
  <c r="BI44" i="11"/>
  <c r="AI44" i="10" s="1"/>
  <c r="CK41" i="11"/>
  <c r="CJ41" i="11"/>
  <c r="CN41" i="11"/>
  <c r="BD41" i="10" s="1"/>
  <c r="AL40" i="11"/>
  <c r="AM40" i="11"/>
  <c r="AP40" i="11"/>
  <c r="CI52" i="11"/>
  <c r="N49" i="11"/>
  <c r="BS41" i="11"/>
  <c r="BT41" i="11"/>
  <c r="BW41" i="11"/>
  <c r="BB41" i="11"/>
  <c r="BC41" i="11"/>
  <c r="BF41" i="11"/>
  <c r="J37" i="11"/>
  <c r="M37" i="11"/>
  <c r="H37" i="10" s="1"/>
  <c r="N37" i="11"/>
  <c r="I37" i="10" s="1"/>
  <c r="BR46" i="11"/>
  <c r="BV46" i="11"/>
  <c r="BR45" i="11"/>
  <c r="BV45" i="11"/>
  <c r="BH37" i="11"/>
  <c r="BC37" i="11"/>
  <c r="BD37" i="11"/>
  <c r="BG37" i="11"/>
  <c r="AG37" i="10" s="1"/>
  <c r="N50" i="11"/>
  <c r="G43" i="11"/>
  <c r="H43" i="11"/>
  <c r="K43" i="11"/>
  <c r="CH42" i="11"/>
  <c r="CI42" i="11"/>
  <c r="CL42" i="11"/>
  <c r="BX39" i="11"/>
  <c r="BS39" i="11"/>
  <c r="BT39" i="11"/>
  <c r="BW39" i="11"/>
  <c r="CH38" i="11"/>
  <c r="CI38" i="11"/>
  <c r="CL38" i="11"/>
  <c r="BB38" i="10" s="1"/>
  <c r="CN36" i="11"/>
  <c r="CI36" i="11"/>
  <c r="CJ36" i="11"/>
  <c r="CM36" i="11"/>
  <c r="BC36" i="10" s="1"/>
  <c r="CH44" i="11"/>
  <c r="CL44" i="11"/>
  <c r="J42" i="11"/>
  <c r="M42" i="11"/>
  <c r="H42" i="10" s="1"/>
  <c r="BT42" i="11"/>
  <c r="BC42" i="11"/>
  <c r="I42" i="11"/>
  <c r="AN41" i="11"/>
  <c r="BU40" i="11"/>
  <c r="CK39" i="11"/>
  <c r="BD39" i="11"/>
  <c r="M39" i="11"/>
  <c r="H39" i="10" s="1"/>
  <c r="BS38" i="11"/>
  <c r="H38" i="11"/>
  <c r="BU37" i="11"/>
  <c r="AN37" i="11"/>
  <c r="I37" i="11"/>
  <c r="BT36" i="11"/>
  <c r="AO36" i="11"/>
  <c r="CI35" i="11"/>
  <c r="CN35" i="11"/>
  <c r="BC35" i="11"/>
  <c r="BH35" i="11"/>
  <c r="BW34" i="11"/>
  <c r="AQ34" i="11"/>
  <c r="G34" i="11"/>
  <c r="L34" i="11"/>
  <c r="BS33" i="11"/>
  <c r="BX33" i="11"/>
  <c r="AM33" i="11"/>
  <c r="AR33" i="11"/>
  <c r="J33" i="11"/>
  <c r="CM32" i="11"/>
  <c r="BC32" i="10" s="1"/>
  <c r="J43" i="11"/>
  <c r="BS42" i="11"/>
  <c r="BB42" i="11"/>
  <c r="AM41" i="11"/>
  <c r="AN40" i="11"/>
  <c r="BC39" i="11"/>
  <c r="CJ38" i="11"/>
  <c r="BR38" i="11"/>
  <c r="AM37" i="11"/>
  <c r="BS36" i="11"/>
  <c r="K35" i="11"/>
  <c r="N34" i="11"/>
  <c r="BS30" i="11"/>
  <c r="BT30" i="11"/>
  <c r="BW30" i="11"/>
  <c r="BC29" i="11"/>
  <c r="BD29" i="11"/>
  <c r="BG29" i="11"/>
  <c r="BV28" i="11"/>
  <c r="K25" i="11"/>
  <c r="G25" i="11"/>
  <c r="CJ20" i="11"/>
  <c r="CN20" i="11"/>
  <c r="BD20" i="10" s="1"/>
  <c r="CI20" i="11"/>
  <c r="CM20" i="11"/>
  <c r="BC20" i="10" s="1"/>
  <c r="BF44" i="11"/>
  <c r="AP44" i="11"/>
  <c r="CL43" i="11"/>
  <c r="BB43" i="10" s="1"/>
  <c r="BV43" i="11"/>
  <c r="BF43" i="11"/>
  <c r="CI34" i="11"/>
  <c r="CN34" i="11"/>
  <c r="BC34" i="11"/>
  <c r="BH34" i="11"/>
  <c r="AH34" i="10" s="1"/>
  <c r="G33" i="11"/>
  <c r="L33" i="11"/>
  <c r="BS32" i="11"/>
  <c r="BX32" i="11"/>
  <c r="J32" i="11"/>
  <c r="AM31" i="11"/>
  <c r="AP31" i="11"/>
  <c r="M30" i="11"/>
  <c r="I30" i="11"/>
  <c r="BS24" i="11"/>
  <c r="BV24" i="11"/>
  <c r="CI22" i="11"/>
  <c r="CL22" i="11"/>
  <c r="BB16" i="11"/>
  <c r="BF16" i="11"/>
  <c r="K31" i="11"/>
  <c r="G31" i="11"/>
  <c r="AM24" i="11"/>
  <c r="AP24" i="11"/>
  <c r="BC22" i="11"/>
  <c r="BF22" i="11"/>
  <c r="BU42" i="11"/>
  <c r="BH42" i="11"/>
  <c r="AQ42" i="11"/>
  <c r="AO41" i="11"/>
  <c r="K41" i="11"/>
  <c r="CL40" i="11"/>
  <c r="BB40" i="10" s="1"/>
  <c r="K40" i="11"/>
  <c r="BE39" i="11"/>
  <c r="AQ39" i="11"/>
  <c r="BF38" i="11"/>
  <c r="I38" i="11"/>
  <c r="CM37" i="11"/>
  <c r="AO37" i="11"/>
  <c r="BU36" i="11"/>
  <c r="BG36" i="11"/>
  <c r="AG36" i="10" s="1"/>
  <c r="G36" i="11"/>
  <c r="L36" i="11"/>
  <c r="BS35" i="11"/>
  <c r="BX35" i="11"/>
  <c r="AM35" i="11"/>
  <c r="AR35" i="11"/>
  <c r="J35" i="11"/>
  <c r="CI33" i="11"/>
  <c r="CN33" i="11"/>
  <c r="BC33" i="11"/>
  <c r="BH33" i="11"/>
  <c r="CO28" i="11"/>
  <c r="BE28" i="10" s="1"/>
  <c r="CJ28" i="11"/>
  <c r="CK28" i="11"/>
  <c r="CN28" i="11"/>
  <c r="BD28" i="10" s="1"/>
  <c r="CJ21" i="11"/>
  <c r="CN21" i="11"/>
  <c r="CI21" i="11"/>
  <c r="CM21" i="11"/>
  <c r="BC21" i="10" s="1"/>
  <c r="CI26" i="11"/>
  <c r="CL26" i="11"/>
  <c r="I43" i="11"/>
  <c r="CN42" i="11"/>
  <c r="BD42" i="10" s="1"/>
  <c r="BU41" i="11"/>
  <c r="BH41" i="11"/>
  <c r="H40" i="11"/>
  <c r="BU39" i="11"/>
  <c r="BG39" i="11"/>
  <c r="AN39" i="11"/>
  <c r="K38" i="11"/>
  <c r="CJ37" i="11"/>
  <c r="BE37" i="11"/>
  <c r="AQ37" i="11"/>
  <c r="CK36" i="11"/>
  <c r="BW36" i="11"/>
  <c r="BD36" i="11"/>
  <c r="BW35" i="11"/>
  <c r="AQ35" i="11"/>
  <c r="G35" i="11"/>
  <c r="L35" i="11"/>
  <c r="BS34" i="11"/>
  <c r="BX34" i="11"/>
  <c r="AM34" i="11"/>
  <c r="AR34" i="11"/>
  <c r="J34" i="11"/>
  <c r="CM33" i="11"/>
  <c r="BC33" i="10" s="1"/>
  <c r="BG33" i="11"/>
  <c r="AG33" i="10" s="1"/>
  <c r="CI32" i="11"/>
  <c r="CN32" i="11"/>
  <c r="AM28" i="11"/>
  <c r="AP28" i="11"/>
  <c r="BC26" i="11"/>
  <c r="BF26" i="11"/>
  <c r="AQ24" i="11"/>
  <c r="BG22" i="11"/>
  <c r="AG22" i="10" s="1"/>
  <c r="CJ19" i="11"/>
  <c r="CN19" i="11"/>
  <c r="CI19" i="11"/>
  <c r="CM19" i="11"/>
  <c r="BH32" i="11"/>
  <c r="AR32" i="11"/>
  <c r="L32" i="11"/>
  <c r="CN31" i="11"/>
  <c r="BD31" i="10" s="1"/>
  <c r="BX31" i="11"/>
  <c r="BH31" i="11"/>
  <c r="AL31" i="11"/>
  <c r="BD30" i="11"/>
  <c r="CK29" i="11"/>
  <c r="AN29" i="11"/>
  <c r="BU28" i="11"/>
  <c r="AL28" i="11"/>
  <c r="BT27" i="11"/>
  <c r="AN27" i="11"/>
  <c r="CH26" i="11"/>
  <c r="BB26" i="11"/>
  <c r="CJ25" i="11"/>
  <c r="BD25" i="11"/>
  <c r="BR24" i="11"/>
  <c r="AL24" i="11"/>
  <c r="BT23" i="11"/>
  <c r="AN23" i="11"/>
  <c r="CH22" i="11"/>
  <c r="BB22" i="11"/>
  <c r="BT21" i="11"/>
  <c r="BX21" i="11"/>
  <c r="BT20" i="11"/>
  <c r="BX20" i="11"/>
  <c r="BC30" i="11"/>
  <c r="CJ29" i="11"/>
  <c r="AM29" i="11"/>
  <c r="BT28" i="11"/>
  <c r="BS27" i="11"/>
  <c r="AM27" i="11"/>
  <c r="CI25" i="11"/>
  <c r="BC25" i="11"/>
  <c r="H25" i="11"/>
  <c r="BS23" i="11"/>
  <c r="CL21" i="11"/>
  <c r="BB21" i="10" s="1"/>
  <c r="CH21" i="11"/>
  <c r="BD21" i="11"/>
  <c r="BH21" i="11"/>
  <c r="AH21" i="10" s="1"/>
  <c r="CL20" i="11"/>
  <c r="BB20" i="10" s="1"/>
  <c r="CH20" i="11"/>
  <c r="BD20" i="11"/>
  <c r="BH20" i="11"/>
  <c r="CL19" i="11"/>
  <c r="BB19" i="10" s="1"/>
  <c r="CH19" i="11"/>
  <c r="I19" i="11"/>
  <c r="L19" i="11"/>
  <c r="G19" i="10" s="1"/>
  <c r="CN30" i="11"/>
  <c r="BU30" i="11"/>
  <c r="AQ30" i="11"/>
  <c r="BX29" i="11"/>
  <c r="BE29" i="11"/>
  <c r="CL28" i="11"/>
  <c r="CH28" i="11"/>
  <c r="AN28" i="11"/>
  <c r="CL27" i="11"/>
  <c r="CH27" i="11"/>
  <c r="BF27" i="11"/>
  <c r="BB27" i="11"/>
  <c r="CJ26" i="11"/>
  <c r="BD26" i="11"/>
  <c r="BV25" i="11"/>
  <c r="BR25" i="11"/>
  <c r="AP25" i="11"/>
  <c r="AL25" i="11"/>
  <c r="BT24" i="11"/>
  <c r="AN24" i="11"/>
  <c r="CL23" i="11"/>
  <c r="CH23" i="11"/>
  <c r="BF23" i="11"/>
  <c r="BB23" i="11"/>
  <c r="CJ22" i="11"/>
  <c r="BD22" i="11"/>
  <c r="BV21" i="11"/>
  <c r="BR21" i="11"/>
  <c r="AN21" i="11"/>
  <c r="AR21" i="11"/>
  <c r="BV20" i="11"/>
  <c r="BR20" i="11"/>
  <c r="AN20" i="11"/>
  <c r="AR20" i="11"/>
  <c r="BV19" i="11"/>
  <c r="BR19" i="11"/>
  <c r="CH18" i="11"/>
  <c r="CI18" i="11"/>
  <c r="CL18" i="11"/>
  <c r="M12" i="11"/>
  <c r="H12" i="10" s="1"/>
  <c r="N12" i="11"/>
  <c r="I12" i="10" s="1"/>
  <c r="I12" i="11"/>
  <c r="J12" i="11"/>
  <c r="AL30" i="11"/>
  <c r="BW26" i="11"/>
  <c r="AQ26" i="11"/>
  <c r="H26" i="11"/>
  <c r="CM24" i="11"/>
  <c r="BG24" i="11"/>
  <c r="BJ24" i="11" s="1"/>
  <c r="BW22" i="11"/>
  <c r="AQ22" i="11"/>
  <c r="BW21" i="11"/>
  <c r="BF21" i="11"/>
  <c r="BB21" i="11"/>
  <c r="BW20" i="11"/>
  <c r="BF20" i="11"/>
  <c r="BB20" i="11"/>
  <c r="BY13" i="11"/>
  <c r="BU13" i="11"/>
  <c r="BX13" i="11"/>
  <c r="BG21" i="11"/>
  <c r="AG21" i="10" s="1"/>
  <c r="AP21" i="11"/>
  <c r="AL21" i="11"/>
  <c r="BG20" i="11"/>
  <c r="AG20" i="10" s="1"/>
  <c r="AP20" i="11"/>
  <c r="AL20" i="11"/>
  <c r="K17" i="11"/>
  <c r="G17" i="11"/>
  <c r="BW15" i="11"/>
  <c r="BR15" i="11"/>
  <c r="BS15" i="11"/>
  <c r="BV15" i="11"/>
  <c r="CO14" i="11"/>
  <c r="BE14" i="10" s="1"/>
  <c r="CK14" i="11"/>
  <c r="CN14" i="11"/>
  <c r="BD14" i="10" s="1"/>
  <c r="CK30" i="11"/>
  <c r="CN29" i="11"/>
  <c r="BU29" i="11"/>
  <c r="BX28" i="11"/>
  <c r="BW27" i="11"/>
  <c r="AQ27" i="11"/>
  <c r="CM25" i="11"/>
  <c r="BG25" i="11"/>
  <c r="BW23" i="11"/>
  <c r="AQ23" i="11"/>
  <c r="M19" i="11"/>
  <c r="H19" i="10" s="1"/>
  <c r="AO18" i="11"/>
  <c r="AR18" i="11"/>
  <c r="BU16" i="11"/>
  <c r="BX16" i="11"/>
  <c r="BY16" i="11"/>
  <c r="CO12" i="11"/>
  <c r="BE12" i="10" s="1"/>
  <c r="CK12" i="11"/>
  <c r="H22" i="11"/>
  <c r="L22" i="11"/>
  <c r="BC21" i="11"/>
  <c r="H21" i="11"/>
  <c r="L21" i="11"/>
  <c r="BC20" i="11"/>
  <c r="H20" i="11"/>
  <c r="L20" i="11"/>
  <c r="J14" i="11"/>
  <c r="N14" i="11"/>
  <c r="I14" i="10" s="1"/>
  <c r="BB19" i="11"/>
  <c r="H19" i="11"/>
  <c r="BS18" i="11"/>
  <c r="AN18" i="11"/>
  <c r="I18" i="11"/>
  <c r="BX17" i="11"/>
  <c r="BC17" i="11"/>
  <c r="BT16" i="11"/>
  <c r="BE16" i="11"/>
  <c r="L16" i="11"/>
  <c r="G16" i="10" s="1"/>
  <c r="CH15" i="11"/>
  <c r="BI15" i="11"/>
  <c r="BE15" i="11"/>
  <c r="CJ14" i="11"/>
  <c r="AS14" i="11"/>
  <c r="AO14" i="11"/>
  <c r="BT13" i="11"/>
  <c r="K19" i="11"/>
  <c r="CK18" i="11"/>
  <c r="G18" i="11"/>
  <c r="BV17" i="11"/>
  <c r="AS17" i="11"/>
  <c r="AN17" i="11"/>
  <c r="I17" i="11"/>
  <c r="BC16" i="11"/>
  <c r="J16" i="11"/>
  <c r="BD15" i="11"/>
  <c r="AN14" i="11"/>
  <c r="M14" i="11"/>
  <c r="I14" i="11"/>
  <c r="N13" i="11"/>
  <c r="CN12" i="11"/>
  <c r="BD12" i="10" s="1"/>
  <c r="CJ12" i="11"/>
  <c r="BH12" i="11"/>
  <c r="BG12" i="11"/>
  <c r="AG12" i="10" s="1"/>
  <c r="BD12" i="11"/>
  <c r="AQ10" i="11"/>
  <c r="AM10" i="11"/>
  <c r="AP10" i="11"/>
  <c r="BX19" i="11"/>
  <c r="BH19" i="11"/>
  <c r="AH19" i="10" s="1"/>
  <c r="AN16" i="11"/>
  <c r="BY14" i="11"/>
  <c r="BU14" i="11"/>
  <c r="H14" i="11"/>
  <c r="BI13" i="11"/>
  <c r="BE13" i="11"/>
  <c r="CI12" i="11"/>
  <c r="BF8" i="11"/>
  <c r="BB8" i="11"/>
  <c r="AS15" i="11"/>
  <c r="AO15" i="11"/>
  <c r="BW12" i="11"/>
  <c r="BS12" i="11"/>
  <c r="K11" i="11"/>
  <c r="G11" i="11"/>
  <c r="AP19" i="11"/>
  <c r="BT18" i="11"/>
  <c r="BF18" i="11"/>
  <c r="CL17" i="11"/>
  <c r="BD17" i="11"/>
  <c r="AP16" i="11"/>
  <c r="AN15" i="11"/>
  <c r="M15" i="11"/>
  <c r="I15" i="11"/>
  <c r="CO13" i="11"/>
  <c r="CK13" i="11"/>
  <c r="BR12" i="11"/>
  <c r="BY15" i="11"/>
  <c r="BU15" i="11"/>
  <c r="BI14" i="11"/>
  <c r="BE14" i="11"/>
  <c r="AS13" i="11"/>
  <c r="AO13" i="11"/>
  <c r="BF11" i="11"/>
  <c r="BR9" i="11"/>
  <c r="BV9" i="11"/>
  <c r="CJ18" i="11"/>
  <c r="CI17" i="11"/>
  <c r="BF17" i="11"/>
  <c r="H17" i="11"/>
  <c r="AM16" i="11"/>
  <c r="BT15" i="11"/>
  <c r="AR15" i="11"/>
  <c r="BD14" i="11"/>
  <c r="AN13" i="11"/>
  <c r="BV12" i="11"/>
  <c r="BY11" i="11"/>
  <c r="J11" i="11"/>
  <c r="AS10" i="11"/>
  <c r="AL10" i="11"/>
  <c r="BF9" i="11"/>
  <c r="BB9" i="11"/>
  <c r="AP8" i="11"/>
  <c r="AL8" i="11"/>
  <c r="BD11" i="11"/>
  <c r="I11" i="11"/>
  <c r="CM10" i="11"/>
  <c r="CI10" i="11"/>
  <c r="AP9" i="11"/>
  <c r="AL9" i="11"/>
  <c r="AQ12" i="11"/>
  <c r="AM12" i="11"/>
  <c r="H12" i="11"/>
  <c r="BV11" i="11"/>
  <c r="CH10" i="11"/>
  <c r="K10" i="11"/>
  <c r="G10" i="11"/>
  <c r="AP12" i="11"/>
  <c r="CO11" i="11"/>
  <c r="BE11" i="10" s="1"/>
  <c r="AQ11" i="11"/>
  <c r="AM11" i="11"/>
  <c r="CL10" i="11"/>
  <c r="BB10" i="10" s="1"/>
  <c r="BW10" i="11"/>
  <c r="BS10" i="11"/>
  <c r="CM9" i="11"/>
  <c r="CI9" i="11"/>
  <c r="CL7" i="11"/>
  <c r="BB7" i="10" s="1"/>
  <c r="CH7" i="11"/>
  <c r="BC12" i="11"/>
  <c r="CL11" i="11"/>
  <c r="BV10" i="11"/>
  <c r="BG10" i="11"/>
  <c r="BC10" i="11"/>
  <c r="CL8" i="11"/>
  <c r="BB8" i="10" s="1"/>
  <c r="CH8" i="11"/>
  <c r="BV7" i="11"/>
  <c r="BR7" i="11"/>
  <c r="BF12" i="11"/>
  <c r="BG11" i="11"/>
  <c r="AG11" i="10" s="1"/>
  <c r="BC11" i="11"/>
  <c r="BB10" i="11"/>
  <c r="CL9" i="11"/>
  <c r="BB9" i="10" s="1"/>
  <c r="BV8" i="11"/>
  <c r="BR8" i="11"/>
  <c r="BS9" i="11"/>
  <c r="BC9" i="11"/>
  <c r="AM9" i="11"/>
  <c r="G9" i="11"/>
  <c r="CI8" i="11"/>
  <c r="BS8" i="11"/>
  <c r="BC8" i="11"/>
  <c r="AM8" i="11"/>
  <c r="G8" i="11"/>
  <c r="CI7" i="11"/>
  <c r="BS7" i="11"/>
  <c r="BC7" i="11"/>
  <c r="AM7" i="11"/>
  <c r="G7" i="11"/>
  <c r="CI6" i="11"/>
  <c r="BS6" i="11"/>
  <c r="BC6" i="11"/>
  <c r="AM6" i="11"/>
  <c r="G6" i="11"/>
  <c r="CI5" i="11"/>
  <c r="BS5" i="11"/>
  <c r="BC5" i="11"/>
  <c r="AM5" i="11"/>
  <c r="G5" i="11"/>
  <c r="CI4" i="11"/>
  <c r="BS4" i="11"/>
  <c r="BC4" i="11"/>
  <c r="AM4" i="11"/>
  <c r="BB7" i="11"/>
  <c r="AL7" i="11"/>
  <c r="CH6" i="11"/>
  <c r="BR6" i="11"/>
  <c r="BB6" i="11"/>
  <c r="AL6" i="11"/>
  <c r="CH5" i="11"/>
  <c r="BR5" i="11"/>
  <c r="BB5" i="11"/>
  <c r="AL5" i="11"/>
  <c r="L144" i="35"/>
  <c r="G144" i="35"/>
  <c r="H144" i="35"/>
  <c r="W143" i="35"/>
  <c r="AA143" i="35"/>
  <c r="K118" i="35"/>
  <c r="G118" i="35"/>
  <c r="AM143" i="35"/>
  <c r="AQ143" i="35"/>
  <c r="N142" i="35"/>
  <c r="J142" i="34" s="1"/>
  <c r="I142" i="35"/>
  <c r="J142" i="35"/>
  <c r="N134" i="35"/>
  <c r="J134" i="34" s="1"/>
  <c r="M134" i="34" s="1"/>
  <c r="I134" i="35"/>
  <c r="J134" i="35"/>
  <c r="AO125" i="35"/>
  <c r="AP125" i="35"/>
  <c r="AS125" i="35"/>
  <c r="AT125" i="35"/>
  <c r="AP122" i="35"/>
  <c r="AS122" i="35"/>
  <c r="AT122" i="35"/>
  <c r="AD134" i="35"/>
  <c r="Z134" i="34" s="1"/>
  <c r="Y134" i="35"/>
  <c r="Z134" i="35"/>
  <c r="AQ145" i="35"/>
  <c r="AM145" i="35"/>
  <c r="K144" i="35"/>
  <c r="AD142" i="35"/>
  <c r="Z142" i="34" s="1"/>
  <c r="Y142" i="35"/>
  <c r="Z142" i="35"/>
  <c r="AT134" i="35"/>
  <c r="AO134" i="35"/>
  <c r="AP134" i="35"/>
  <c r="AA145" i="35"/>
  <c r="W145" i="35"/>
  <c r="AT142" i="35"/>
  <c r="AO142" i="35"/>
  <c r="AP142" i="35"/>
  <c r="M135" i="35"/>
  <c r="H135" i="35"/>
  <c r="I135" i="35"/>
  <c r="M127" i="35"/>
  <c r="H127" i="35"/>
  <c r="I127" i="35"/>
  <c r="AS126" i="35"/>
  <c r="AN126" i="35"/>
  <c r="AO126" i="35"/>
  <c r="AB126" i="35"/>
  <c r="W126" i="35"/>
  <c r="X126" i="35"/>
  <c r="AQ119" i="35"/>
  <c r="AR118" i="35"/>
  <c r="AN118" i="35"/>
  <c r="AQ118" i="35"/>
  <c r="K145" i="35"/>
  <c r="G145" i="35"/>
  <c r="M143" i="35"/>
  <c r="H143" i="35"/>
  <c r="I143" i="35"/>
  <c r="AC135" i="35"/>
  <c r="X135" i="35"/>
  <c r="Y135" i="35"/>
  <c r="AC127" i="35"/>
  <c r="X127" i="35"/>
  <c r="Y127" i="35"/>
  <c r="AT117" i="35"/>
  <c r="AP117" i="35"/>
  <c r="AS117" i="35"/>
  <c r="AO117" i="35"/>
  <c r="AR144" i="35"/>
  <c r="AM144" i="35"/>
  <c r="AN144" i="35"/>
  <c r="AC143" i="35"/>
  <c r="X143" i="35"/>
  <c r="Y143" i="35"/>
  <c r="AN142" i="35"/>
  <c r="AR142" i="35"/>
  <c r="AS135" i="35"/>
  <c r="AN135" i="35"/>
  <c r="AO135" i="35"/>
  <c r="AT133" i="35"/>
  <c r="AS127" i="35"/>
  <c r="AN127" i="35"/>
  <c r="AO127" i="35"/>
  <c r="J120" i="35"/>
  <c r="N120" i="35"/>
  <c r="AB144" i="35"/>
  <c r="W144" i="35"/>
  <c r="X144" i="35"/>
  <c r="AS143" i="35"/>
  <c r="AN143" i="35"/>
  <c r="AO143" i="35"/>
  <c r="G143" i="35"/>
  <c r="K143" i="35"/>
  <c r="AM142" i="35"/>
  <c r="AQ137" i="35"/>
  <c r="AM137" i="35"/>
  <c r="AA137" i="35"/>
  <c r="W137" i="35"/>
  <c r="K137" i="35"/>
  <c r="G137" i="35"/>
  <c r="AR136" i="35"/>
  <c r="AU136" i="35" s="1"/>
  <c r="AM136" i="35"/>
  <c r="AN136" i="35"/>
  <c r="AB136" i="35"/>
  <c r="W136" i="35"/>
  <c r="X136" i="35"/>
  <c r="L136" i="35"/>
  <c r="G136" i="35"/>
  <c r="H136" i="35"/>
  <c r="AC134" i="35"/>
  <c r="AD133" i="35"/>
  <c r="Z133" i="34" s="1"/>
  <c r="AQ129" i="35"/>
  <c r="AM129" i="35"/>
  <c r="AA129" i="35"/>
  <c r="W129" i="35"/>
  <c r="K129" i="35"/>
  <c r="G129" i="35"/>
  <c r="AR128" i="35"/>
  <c r="AM128" i="35"/>
  <c r="AN128" i="35"/>
  <c r="AB128" i="35"/>
  <c r="W128" i="35"/>
  <c r="X128" i="35"/>
  <c r="L128" i="35"/>
  <c r="G128" i="35"/>
  <c r="H128" i="35"/>
  <c r="AA125" i="35"/>
  <c r="J125" i="35"/>
  <c r="N125" i="35"/>
  <c r="J125" i="34" s="1"/>
  <c r="AD124" i="35"/>
  <c r="Z124" i="34" s="1"/>
  <c r="Z124" i="35"/>
  <c r="J122" i="35"/>
  <c r="M122" i="35"/>
  <c r="I122" i="34" s="1"/>
  <c r="I122" i="35"/>
  <c r="N122" i="35"/>
  <c r="J122" i="34" s="1"/>
  <c r="H115" i="35"/>
  <c r="G115" i="35"/>
  <c r="L115" i="35"/>
  <c r="H115" i="34" s="1"/>
  <c r="K115" i="35"/>
  <c r="G115" i="34" s="1"/>
  <c r="H109" i="35"/>
  <c r="K109" i="35"/>
  <c r="G109" i="34" s="1"/>
  <c r="AQ103" i="35"/>
  <c r="AM103" i="35"/>
  <c r="AD93" i="35"/>
  <c r="Z93" i="34" s="1"/>
  <c r="Z93" i="35"/>
  <c r="AC93" i="35"/>
  <c r="Y93" i="34" s="1"/>
  <c r="AB142" i="35"/>
  <c r="L142" i="35"/>
  <c r="AS141" i="35"/>
  <c r="AC141" i="35"/>
  <c r="M141" i="35"/>
  <c r="AT140" i="35"/>
  <c r="AD140" i="35"/>
  <c r="Z140" i="34" s="1"/>
  <c r="N140" i="35"/>
  <c r="J140" i="34" s="1"/>
  <c r="AQ135" i="35"/>
  <c r="AA135" i="35"/>
  <c r="K135" i="35"/>
  <c r="AR134" i="35"/>
  <c r="AB134" i="35"/>
  <c r="L134" i="35"/>
  <c r="AS133" i="35"/>
  <c r="AC133" i="35"/>
  <c r="M133" i="35"/>
  <c r="AT132" i="35"/>
  <c r="AD132" i="35"/>
  <c r="Z132" i="34" s="1"/>
  <c r="N132" i="35"/>
  <c r="AQ127" i="35"/>
  <c r="AA127" i="35"/>
  <c r="K127" i="35"/>
  <c r="AQ126" i="35"/>
  <c r="Z126" i="35"/>
  <c r="Z125" i="35"/>
  <c r="J124" i="35"/>
  <c r="AO122" i="35"/>
  <c r="Y122" i="35"/>
  <c r="Z121" i="35"/>
  <c r="AD121" i="35"/>
  <c r="Y121" i="35"/>
  <c r="I121" i="35"/>
  <c r="Z120" i="35"/>
  <c r="AP119" i="35"/>
  <c r="AM118" i="35"/>
  <c r="AD117" i="35"/>
  <c r="Z117" i="35"/>
  <c r="AB116" i="35"/>
  <c r="AT115" i="35"/>
  <c r="W108" i="35"/>
  <c r="AA108" i="35"/>
  <c r="I106" i="35"/>
  <c r="L106" i="35"/>
  <c r="H106" i="34" s="1"/>
  <c r="M106" i="35"/>
  <c r="Z105" i="35"/>
  <c r="AC105" i="35"/>
  <c r="Y105" i="34" s="1"/>
  <c r="AD105" i="35"/>
  <c r="Z105" i="34" s="1"/>
  <c r="K142" i="35"/>
  <c r="L141" i="35"/>
  <c r="H141" i="34" s="1"/>
  <c r="AC132" i="35"/>
  <c r="Y132" i="34" s="1"/>
  <c r="L125" i="35"/>
  <c r="H125" i="34" s="1"/>
  <c r="I125" i="35"/>
  <c r="AR125" i="35"/>
  <c r="AM125" i="35"/>
  <c r="AC124" i="35"/>
  <c r="X124" i="35"/>
  <c r="N123" i="35"/>
  <c r="J123" i="34" s="1"/>
  <c r="I123" i="35"/>
  <c r="AR122" i="35"/>
  <c r="L122" i="35"/>
  <c r="AN119" i="35"/>
  <c r="L117" i="35"/>
  <c r="I117" i="35"/>
  <c r="M115" i="35"/>
  <c r="X114" i="35"/>
  <c r="G114" i="35"/>
  <c r="H114" i="35"/>
  <c r="L114" i="35"/>
  <c r="H114" i="34" s="1"/>
  <c r="L109" i="35"/>
  <c r="I107" i="35"/>
  <c r="L107" i="35"/>
  <c r="X106" i="35"/>
  <c r="W106" i="35"/>
  <c r="AA106" i="35"/>
  <c r="Y114" i="35"/>
  <c r="AB114" i="35"/>
  <c r="X114" i="34" s="1"/>
  <c r="AC114" i="35"/>
  <c r="AR110" i="35"/>
  <c r="AM110" i="35"/>
  <c r="AN110" i="35"/>
  <c r="M126" i="35"/>
  <c r="I126" i="34" s="1"/>
  <c r="AQ125" i="35"/>
  <c r="M125" i="35"/>
  <c r="AB124" i="35"/>
  <c r="X124" i="34" s="1"/>
  <c r="AS123" i="35"/>
  <c r="M123" i="35"/>
  <c r="I123" i="34" s="1"/>
  <c r="AQ122" i="35"/>
  <c r="K122" i="35"/>
  <c r="G122" i="34" s="1"/>
  <c r="AT120" i="35"/>
  <c r="AB118" i="35"/>
  <c r="X118" i="35"/>
  <c r="AQ117" i="35"/>
  <c r="AR116" i="35"/>
  <c r="AS116" i="35"/>
  <c r="AD116" i="35"/>
  <c r="Y116" i="35"/>
  <c r="AP111" i="35"/>
  <c r="AT111" i="35"/>
  <c r="AQ110" i="35"/>
  <c r="N108" i="35"/>
  <c r="I108" i="35"/>
  <c r="J108" i="35"/>
  <c r="AP107" i="35"/>
  <c r="AS94" i="35"/>
  <c r="AO94" i="35"/>
  <c r="AR94" i="35"/>
  <c r="AR141" i="35"/>
  <c r="AS140" i="35"/>
  <c r="AB133" i="35"/>
  <c r="X133" i="34" s="1"/>
  <c r="Y141" i="35"/>
  <c r="J132" i="35"/>
  <c r="AN122" i="35"/>
  <c r="AS120" i="35"/>
  <c r="L116" i="35"/>
  <c r="M116" i="35"/>
  <c r="G107" i="35"/>
  <c r="K107" i="35"/>
  <c r="Y96" i="35"/>
  <c r="X96" i="35"/>
  <c r="AB96" i="35"/>
  <c r="X96" i="34" s="1"/>
  <c r="AC96" i="35"/>
  <c r="AB95" i="35"/>
  <c r="X95" i="34" s="1"/>
  <c r="X95" i="35"/>
  <c r="AA95" i="35"/>
  <c r="K126" i="35"/>
  <c r="X122" i="35"/>
  <c r="H122" i="35"/>
  <c r="AS121" i="35"/>
  <c r="AP120" i="35"/>
  <c r="K117" i="35"/>
  <c r="AC115" i="35"/>
  <c r="Y115" i="34" s="1"/>
  <c r="AD115" i="35"/>
  <c r="Z115" i="34" s="1"/>
  <c r="M114" i="35"/>
  <c r="H113" i="35"/>
  <c r="I113" i="35"/>
  <c r="L113" i="35"/>
  <c r="M113" i="35"/>
  <c r="AO112" i="35"/>
  <c r="AP112" i="35"/>
  <c r="AT112" i="35"/>
  <c r="AN109" i="35"/>
  <c r="AQ109" i="35"/>
  <c r="AT108" i="35"/>
  <c r="AP108" i="35"/>
  <c r="AS108" i="35"/>
  <c r="H108" i="35"/>
  <c r="K108" i="35"/>
  <c r="G108" i="34" s="1"/>
  <c r="L108" i="35"/>
  <c r="AT99" i="35"/>
  <c r="AO99" i="35"/>
  <c r="AP99" i="35"/>
  <c r="AS99" i="35"/>
  <c r="Y117" i="35"/>
  <c r="AB117" i="35"/>
  <c r="G111" i="35"/>
  <c r="K111" i="35"/>
  <c r="H125" i="35"/>
  <c r="AN124" i="35"/>
  <c r="AQ124" i="35"/>
  <c r="AM124" i="35"/>
  <c r="Y123" i="35"/>
  <c r="AB123" i="35"/>
  <c r="X123" i="35"/>
  <c r="X117" i="35"/>
  <c r="AT116" i="35"/>
  <c r="W116" i="35"/>
  <c r="AA116" i="35"/>
  <c r="AN115" i="35"/>
  <c r="AM115" i="35"/>
  <c r="AR115" i="35"/>
  <c r="H124" i="35"/>
  <c r="Z122" i="35"/>
  <c r="Z114" i="35"/>
  <c r="J113" i="35"/>
  <c r="AM109" i="35"/>
  <c r="G109" i="35"/>
  <c r="AB107" i="35"/>
  <c r="N107" i="35"/>
  <c r="H107" i="35"/>
  <c r="AM106" i="35"/>
  <c r="AC106" i="35"/>
  <c r="J106" i="35"/>
  <c r="AS105" i="35"/>
  <c r="M105" i="35"/>
  <c r="P105" i="35" s="1"/>
  <c r="AD104" i="35"/>
  <c r="M94" i="35"/>
  <c r="I94" i="34" s="1"/>
  <c r="I94" i="35"/>
  <c r="L94" i="35"/>
  <c r="H94" i="34" s="1"/>
  <c r="W90" i="35"/>
  <c r="AA90" i="35"/>
  <c r="Z81" i="35"/>
  <c r="AD81" i="35"/>
  <c r="Z81" i="34" s="1"/>
  <c r="AN116" i="35"/>
  <c r="H116" i="35"/>
  <c r="Y115" i="35"/>
  <c r="Z113" i="35"/>
  <c r="AO109" i="35"/>
  <c r="I109" i="35"/>
  <c r="Y108" i="35"/>
  <c r="G108" i="35"/>
  <c r="AP106" i="35"/>
  <c r="H106" i="35"/>
  <c r="AN105" i="35"/>
  <c r="Y105" i="35"/>
  <c r="H105" i="35"/>
  <c r="AP104" i="35"/>
  <c r="Y104" i="35"/>
  <c r="J104" i="35"/>
  <c r="Z101" i="35"/>
  <c r="AC101" i="35"/>
  <c r="Y101" i="34" s="1"/>
  <c r="AS81" i="35"/>
  <c r="AO81" i="35"/>
  <c r="AR81" i="35"/>
  <c r="AM84" i="35"/>
  <c r="AN84" i="35"/>
  <c r="AQ84" i="35"/>
  <c r="AR84" i="35"/>
  <c r="K64" i="35"/>
  <c r="G64" i="35"/>
  <c r="G101" i="35"/>
  <c r="H101" i="35"/>
  <c r="K101" i="35"/>
  <c r="AM100" i="35"/>
  <c r="AN100" i="35"/>
  <c r="I90" i="35"/>
  <c r="J90" i="35"/>
  <c r="M90" i="35"/>
  <c r="I90" i="34" s="1"/>
  <c r="N90" i="35"/>
  <c r="J90" i="34" s="1"/>
  <c r="Z89" i="35"/>
  <c r="AD89" i="35"/>
  <c r="Z89" i="34" s="1"/>
  <c r="W120" i="35"/>
  <c r="H119" i="35"/>
  <c r="AS114" i="35"/>
  <c r="J114" i="35"/>
  <c r="AT113" i="35"/>
  <c r="AM112" i="35"/>
  <c r="X111" i="35"/>
  <c r="H110" i="35"/>
  <c r="AQ108" i="35"/>
  <c r="AS107" i="35"/>
  <c r="AM107" i="35"/>
  <c r="Y107" i="35"/>
  <c r="AS106" i="35"/>
  <c r="Z106" i="35"/>
  <c r="K106" i="35"/>
  <c r="AP105" i="35"/>
  <c r="AB105" i="35"/>
  <c r="J105" i="35"/>
  <c r="AS104" i="35"/>
  <c r="M104" i="35"/>
  <c r="AC97" i="35"/>
  <c r="Y97" i="35"/>
  <c r="AB97" i="35"/>
  <c r="X97" i="34" s="1"/>
  <c r="Y101" i="35"/>
  <c r="AO100" i="35"/>
  <c r="W100" i="35"/>
  <c r="J100" i="35"/>
  <c r="Z99" i="35"/>
  <c r="I98" i="35"/>
  <c r="X97" i="35"/>
  <c r="I97" i="35"/>
  <c r="H96" i="35"/>
  <c r="AC95" i="35"/>
  <c r="W95" i="35"/>
  <c r="AT94" i="35"/>
  <c r="AN94" i="35"/>
  <c r="W94" i="35"/>
  <c r="N94" i="35"/>
  <c r="J94" i="34" s="1"/>
  <c r="H94" i="35"/>
  <c r="AN93" i="35"/>
  <c r="Y93" i="35"/>
  <c r="H93" i="35"/>
  <c r="AP92" i="35"/>
  <c r="AA92" i="35"/>
  <c r="J92" i="35"/>
  <c r="AR91" i="35"/>
  <c r="L91" i="35"/>
  <c r="H91" i="34" s="1"/>
  <c r="X87" i="35"/>
  <c r="H85" i="35"/>
  <c r="AP83" i="35"/>
  <c r="Z83" i="35"/>
  <c r="J83" i="35"/>
  <c r="AN81" i="35"/>
  <c r="H70" i="35"/>
  <c r="K70" i="35"/>
  <c r="G99" i="35"/>
  <c r="H98" i="35"/>
  <c r="Y92" i="35"/>
  <c r="AP91" i="35"/>
  <c r="J91" i="35"/>
  <c r="Z90" i="35"/>
  <c r="AO89" i="35"/>
  <c r="I89" i="35"/>
  <c r="Z88" i="35"/>
  <c r="AM86" i="35"/>
  <c r="G86" i="35"/>
  <c r="W84" i="35"/>
  <c r="X84" i="35"/>
  <c r="AT81" i="35"/>
  <c r="AC81" i="35"/>
  <c r="Y81" i="35"/>
  <c r="AD80" i="35"/>
  <c r="Z80" i="34" s="1"/>
  <c r="Z80" i="35"/>
  <c r="AM78" i="35"/>
  <c r="AM74" i="35"/>
  <c r="AN74" i="35"/>
  <c r="AQ74" i="35"/>
  <c r="Z72" i="35"/>
  <c r="AD72" i="35"/>
  <c r="L71" i="35"/>
  <c r="H71" i="35"/>
  <c r="Y95" i="35"/>
  <c r="X92" i="35"/>
  <c r="AO91" i="35"/>
  <c r="I91" i="35"/>
  <c r="Z75" i="35"/>
  <c r="AC75" i="35"/>
  <c r="H75" i="35"/>
  <c r="K75" i="35"/>
  <c r="I67" i="35"/>
  <c r="L67" i="35"/>
  <c r="H67" i="34" s="1"/>
  <c r="M67" i="35"/>
  <c r="G46" i="35"/>
  <c r="H46" i="35"/>
  <c r="K46" i="35"/>
  <c r="G46" i="34" s="1"/>
  <c r="L46" i="35"/>
  <c r="G84" i="35"/>
  <c r="H84" i="35"/>
  <c r="AN83" i="35"/>
  <c r="AO83" i="35"/>
  <c r="X83" i="35"/>
  <c r="Y83" i="35"/>
  <c r="H83" i="35"/>
  <c r="I83" i="35"/>
  <c r="AO82" i="35"/>
  <c r="AP82" i="35"/>
  <c r="Y82" i="35"/>
  <c r="Z82" i="35"/>
  <c r="I82" i="35"/>
  <c r="J82" i="35"/>
  <c r="M81" i="35"/>
  <c r="I81" i="35"/>
  <c r="J58" i="35"/>
  <c r="N58" i="35"/>
  <c r="J58" i="34" s="1"/>
  <c r="AP100" i="35"/>
  <c r="AB100" i="35"/>
  <c r="M99" i="35"/>
  <c r="AQ98" i="35"/>
  <c r="AM98" i="35"/>
  <c r="N98" i="35"/>
  <c r="AQ97" i="35"/>
  <c r="AQ96" i="35"/>
  <c r="M96" i="35"/>
  <c r="I96" i="35"/>
  <c r="AR95" i="35"/>
  <c r="AU95" i="35" s="1"/>
  <c r="AM95" i="35"/>
  <c r="G95" i="35"/>
  <c r="X94" i="35"/>
  <c r="AO93" i="35"/>
  <c r="I93" i="35"/>
  <c r="Z92" i="35"/>
  <c r="AM90" i="35"/>
  <c r="AA85" i="35"/>
  <c r="H81" i="35"/>
  <c r="N80" i="35"/>
  <c r="J80" i="35"/>
  <c r="Z79" i="35"/>
  <c r="I66" i="35"/>
  <c r="H66" i="35"/>
  <c r="L66" i="35"/>
  <c r="H66" i="34" s="1"/>
  <c r="M66" i="35"/>
  <c r="J59" i="35"/>
  <c r="N59" i="35"/>
  <c r="J59" i="34" s="1"/>
  <c r="K95" i="35"/>
  <c r="AB94" i="35"/>
  <c r="X94" i="34" s="1"/>
  <c r="AS93" i="35"/>
  <c r="M93" i="35"/>
  <c r="I93" i="34" s="1"/>
  <c r="AQ90" i="35"/>
  <c r="W87" i="35"/>
  <c r="L84" i="35"/>
  <c r="AQ83" i="35"/>
  <c r="AM83" i="35"/>
  <c r="AA83" i="35"/>
  <c r="W83" i="35"/>
  <c r="K83" i="35"/>
  <c r="G83" i="35"/>
  <c r="AR82" i="35"/>
  <c r="AN82" i="35"/>
  <c r="AB82" i="35"/>
  <c r="X82" i="35"/>
  <c r="L82" i="35"/>
  <c r="H82" i="35"/>
  <c r="I80" i="35"/>
  <c r="AP68" i="35"/>
  <c r="AT68" i="35"/>
  <c r="H60" i="35"/>
  <c r="K60" i="35"/>
  <c r="G60" i="34" s="1"/>
  <c r="L60" i="35"/>
  <c r="H60" i="34" s="1"/>
  <c r="AC99" i="35"/>
  <c r="J99" i="35"/>
  <c r="K98" i="35"/>
  <c r="G98" i="35"/>
  <c r="AO97" i="35"/>
  <c r="K97" i="35"/>
  <c r="AQ93" i="35"/>
  <c r="K93" i="35"/>
  <c r="AN92" i="35"/>
  <c r="H92" i="35"/>
  <c r="Y91" i="35"/>
  <c r="AD90" i="35"/>
  <c r="Z90" i="34" s="1"/>
  <c r="AT89" i="35"/>
  <c r="AN89" i="35"/>
  <c r="N89" i="35"/>
  <c r="H89" i="35"/>
  <c r="Y88" i="35"/>
  <c r="AP87" i="35"/>
  <c r="AA87" i="35"/>
  <c r="J87" i="35"/>
  <c r="K85" i="35"/>
  <c r="K84" i="35"/>
  <c r="G84" i="34" s="1"/>
  <c r="AS83" i="35"/>
  <c r="AC83" i="35"/>
  <c r="M83" i="35"/>
  <c r="AM82" i="35"/>
  <c r="W82" i="35"/>
  <c r="G82" i="35"/>
  <c r="L81" i="35"/>
  <c r="H81" i="34" s="1"/>
  <c r="AT80" i="35"/>
  <c r="AP80" i="35"/>
  <c r="AC71" i="35"/>
  <c r="Y71" i="35"/>
  <c r="Y69" i="35"/>
  <c r="AC69" i="35"/>
  <c r="G68" i="35"/>
  <c r="K68" i="35"/>
  <c r="AP64" i="35"/>
  <c r="AT64" i="35"/>
  <c r="I61" i="35"/>
  <c r="M61" i="35"/>
  <c r="AN76" i="35"/>
  <c r="X76" i="35"/>
  <c r="Y75" i="35"/>
  <c r="Y74" i="35"/>
  <c r="H74" i="35"/>
  <c r="AN73" i="35"/>
  <c r="W73" i="35"/>
  <c r="AO70" i="35"/>
  <c r="G70" i="35"/>
  <c r="AO69" i="35"/>
  <c r="X69" i="35"/>
  <c r="I69" i="35"/>
  <c r="AO68" i="35"/>
  <c r="AP67" i="35"/>
  <c r="AA67" i="35"/>
  <c r="H67" i="35"/>
  <c r="AN63" i="35"/>
  <c r="H61" i="35"/>
  <c r="M60" i="35"/>
  <c r="G60" i="35"/>
  <c r="I59" i="35"/>
  <c r="I58" i="35"/>
  <c r="Y57" i="35"/>
  <c r="AD56" i="35"/>
  <c r="AS54" i="35"/>
  <c r="AO54" i="35"/>
  <c r="AC54" i="35"/>
  <c r="AB54" i="35"/>
  <c r="AB75" i="35"/>
  <c r="J75" i="35"/>
  <c r="X74" i="35"/>
  <c r="G74" i="35"/>
  <c r="AN70" i="35"/>
  <c r="AC70" i="35"/>
  <c r="J70" i="35"/>
  <c r="AB69" i="35"/>
  <c r="X69" i="34" s="1"/>
  <c r="W69" i="35"/>
  <c r="AS68" i="35"/>
  <c r="AN68" i="35"/>
  <c r="AO67" i="35"/>
  <c r="Z66" i="35"/>
  <c r="J65" i="35"/>
  <c r="AM63" i="35"/>
  <c r="AO62" i="35"/>
  <c r="I62" i="35"/>
  <c r="Y61" i="35"/>
  <c r="L61" i="35"/>
  <c r="G61" i="35"/>
  <c r="AP59" i="35"/>
  <c r="H59" i="35"/>
  <c r="M58" i="35"/>
  <c r="AM54" i="35"/>
  <c r="AN54" i="35"/>
  <c r="AQ54" i="35"/>
  <c r="Z52" i="35"/>
  <c r="AD52" i="35"/>
  <c r="Z52" i="34" s="1"/>
  <c r="I70" i="35"/>
  <c r="J68" i="35"/>
  <c r="AN62" i="35"/>
  <c r="H62" i="35"/>
  <c r="M59" i="35"/>
  <c r="L58" i="35"/>
  <c r="H58" i="34" s="1"/>
  <c r="J57" i="35"/>
  <c r="X53" i="35"/>
  <c r="Y53" i="35"/>
  <c r="AB53" i="35"/>
  <c r="X53" i="34" s="1"/>
  <c r="AP51" i="35"/>
  <c r="AT51" i="35"/>
  <c r="M76" i="35"/>
  <c r="AR75" i="35"/>
  <c r="J74" i="35"/>
  <c r="AO71" i="35"/>
  <c r="AA70" i="35"/>
  <c r="W70" i="35"/>
  <c r="Y68" i="35"/>
  <c r="AS67" i="35"/>
  <c r="Z67" i="35"/>
  <c r="K67" i="35"/>
  <c r="G67" i="34" s="1"/>
  <c r="AC66" i="35"/>
  <c r="Z65" i="35"/>
  <c r="M65" i="35"/>
  <c r="I65" i="34" s="1"/>
  <c r="AA62" i="35"/>
  <c r="W62" i="35"/>
  <c r="AR61" i="35"/>
  <c r="AM61" i="35"/>
  <c r="J61" i="35"/>
  <c r="AN60" i="35"/>
  <c r="AT59" i="35"/>
  <c r="AN59" i="35"/>
  <c r="L59" i="35"/>
  <c r="H59" i="34" s="1"/>
  <c r="AD58" i="35"/>
  <c r="Z58" i="34" s="1"/>
  <c r="Y58" i="35"/>
  <c r="N57" i="35"/>
  <c r="J57" i="34" s="1"/>
  <c r="W55" i="35"/>
  <c r="J51" i="35"/>
  <c r="N51" i="35"/>
  <c r="X45" i="35"/>
  <c r="Y45" i="35"/>
  <c r="AB45" i="35"/>
  <c r="X45" i="34" s="1"/>
  <c r="AC45" i="35"/>
  <c r="AR52" i="35"/>
  <c r="AN52" i="35"/>
  <c r="K76" i="35"/>
  <c r="AP74" i="35"/>
  <c r="AC74" i="35"/>
  <c r="AR69" i="35"/>
  <c r="AM69" i="35"/>
  <c r="L69" i="35"/>
  <c r="G69" i="35"/>
  <c r="W68" i="35"/>
  <c r="I68" i="35"/>
  <c r="X67" i="35"/>
  <c r="AT66" i="35"/>
  <c r="AO66" i="35"/>
  <c r="AP65" i="35"/>
  <c r="X61" i="35"/>
  <c r="X60" i="35"/>
  <c r="Y59" i="35"/>
  <c r="AP58" i="35"/>
  <c r="AD57" i="35"/>
  <c r="Z57" i="34" s="1"/>
  <c r="W47" i="35"/>
  <c r="AA47" i="35"/>
  <c r="AN45" i="35"/>
  <c r="AO45" i="35"/>
  <c r="AR45" i="35"/>
  <c r="AS45" i="35"/>
  <c r="I75" i="35"/>
  <c r="AS74" i="35"/>
  <c r="AN72" i="35"/>
  <c r="AM70" i="35"/>
  <c r="M70" i="35"/>
  <c r="AQ69" i="35"/>
  <c r="K69" i="35"/>
  <c r="G69" i="34" s="1"/>
  <c r="AB68" i="35"/>
  <c r="H68" i="35"/>
  <c r="AM67" i="35"/>
  <c r="AC67" i="35"/>
  <c r="J67" i="35"/>
  <c r="AS66" i="35"/>
  <c r="X66" i="35"/>
  <c r="J66" i="35"/>
  <c r="AT65" i="35"/>
  <c r="AM64" i="35"/>
  <c r="X63" i="35"/>
  <c r="AR62" i="35"/>
  <c r="L62" i="35"/>
  <c r="AB61" i="35"/>
  <c r="W61" i="35"/>
  <c r="AQ60" i="35"/>
  <c r="AC60" i="35"/>
  <c r="W60" i="35"/>
  <c r="I60" i="35"/>
  <c r="AD59" i="35"/>
  <c r="X59" i="35"/>
  <c r="AT58" i="35"/>
  <c r="AO58" i="35"/>
  <c r="AP57" i="35"/>
  <c r="AC57" i="35"/>
  <c r="Y57" i="34" s="1"/>
  <c r="I57" i="35"/>
  <c r="I55" i="35"/>
  <c r="J55" i="35"/>
  <c r="M55" i="35"/>
  <c r="I55" i="34" s="1"/>
  <c r="AC53" i="35"/>
  <c r="J36" i="35"/>
  <c r="M36" i="35"/>
  <c r="I36" i="34" s="1"/>
  <c r="N36" i="35"/>
  <c r="J36" i="34" s="1"/>
  <c r="X54" i="35"/>
  <c r="AS52" i="35"/>
  <c r="AM52" i="35"/>
  <c r="J52" i="35"/>
  <c r="AA51" i="35"/>
  <c r="AR50" i="35"/>
  <c r="L50" i="35"/>
  <c r="H50" i="34" s="1"/>
  <c r="W49" i="35"/>
  <c r="AB49" i="35"/>
  <c r="AN47" i="35"/>
  <c r="AN44" i="35"/>
  <c r="AT42" i="35"/>
  <c r="AP42" i="35"/>
  <c r="AA40" i="35"/>
  <c r="W40" i="35"/>
  <c r="AD39" i="35"/>
  <c r="Z39" i="34" s="1"/>
  <c r="AC39" i="35"/>
  <c r="Y39" i="34" s="1"/>
  <c r="Y39" i="35"/>
  <c r="Z39" i="35"/>
  <c r="AA38" i="35"/>
  <c r="AO32" i="35"/>
  <c r="AS32" i="35"/>
  <c r="K55" i="35"/>
  <c r="AS53" i="35"/>
  <c r="Z53" i="35"/>
  <c r="AQ52" i="35"/>
  <c r="H52" i="35"/>
  <c r="Y51" i="35"/>
  <c r="AP50" i="35"/>
  <c r="J50" i="35"/>
  <c r="W48" i="35"/>
  <c r="G47" i="35"/>
  <c r="Y46" i="35"/>
  <c r="AQ45" i="35"/>
  <c r="AM45" i="35"/>
  <c r="AA45" i="35"/>
  <c r="W45" i="35"/>
  <c r="AC42" i="35"/>
  <c r="Y42" i="35"/>
  <c r="Z42" i="35"/>
  <c r="G40" i="35"/>
  <c r="AO38" i="35"/>
  <c r="AP36" i="35"/>
  <c r="AT36" i="35"/>
  <c r="H36" i="35"/>
  <c r="G36" i="35"/>
  <c r="K36" i="35"/>
  <c r="G36" i="34" s="1"/>
  <c r="L36" i="35"/>
  <c r="Y35" i="35"/>
  <c r="X35" i="35"/>
  <c r="AB35" i="35"/>
  <c r="X35" i="34" s="1"/>
  <c r="AC35" i="35"/>
  <c r="AP52" i="35"/>
  <c r="W51" i="35"/>
  <c r="AN50" i="35"/>
  <c r="H50" i="35"/>
  <c r="X47" i="35"/>
  <c r="X39" i="35"/>
  <c r="AA39" i="35"/>
  <c r="N38" i="35"/>
  <c r="J38" i="34" s="1"/>
  <c r="J38" i="35"/>
  <c r="AS37" i="35"/>
  <c r="AT37" i="35"/>
  <c r="AM46" i="35"/>
  <c r="AN46" i="35"/>
  <c r="I46" i="35"/>
  <c r="AB42" i="35"/>
  <c r="X42" i="35"/>
  <c r="M38" i="35"/>
  <c r="I38" i="34" s="1"/>
  <c r="I38" i="35"/>
  <c r="H37" i="35"/>
  <c r="K37" i="35"/>
  <c r="N23" i="35"/>
  <c r="J23" i="34" s="1"/>
  <c r="J23" i="35"/>
  <c r="AM49" i="35"/>
  <c r="AR49" i="35"/>
  <c r="G49" i="35"/>
  <c r="L49" i="35"/>
  <c r="Z43" i="35"/>
  <c r="AC43" i="35"/>
  <c r="N43" i="35"/>
  <c r="J43" i="35"/>
  <c r="AM24" i="35"/>
  <c r="AQ24" i="35"/>
  <c r="N52" i="35"/>
  <c r="AM47" i="35"/>
  <c r="W46" i="35"/>
  <c r="X46" i="35"/>
  <c r="Y43" i="35"/>
  <c r="K42" i="35"/>
  <c r="G42" i="35"/>
  <c r="AR41" i="35"/>
  <c r="AM41" i="35"/>
  <c r="AN41" i="35"/>
  <c r="L39" i="35"/>
  <c r="G39" i="35"/>
  <c r="G38" i="35"/>
  <c r="K38" i="35"/>
  <c r="W37" i="35"/>
  <c r="AA37" i="35"/>
  <c r="H34" i="35"/>
  <c r="L34" i="35"/>
  <c r="AQ49" i="35"/>
  <c r="K49" i="35"/>
  <c r="AQ47" i="35"/>
  <c r="AR44" i="35"/>
  <c r="H43" i="35"/>
  <c r="I43" i="35"/>
  <c r="L43" i="35"/>
  <c r="H43" i="34" s="1"/>
  <c r="AS40" i="35"/>
  <c r="AO40" i="35"/>
  <c r="AC40" i="35"/>
  <c r="X40" i="35"/>
  <c r="Y40" i="35"/>
  <c r="AD30" i="35"/>
  <c r="Z30" i="34" s="1"/>
  <c r="Z30" i="35"/>
  <c r="J44" i="35"/>
  <c r="W39" i="35"/>
  <c r="AN38" i="35"/>
  <c r="AO37" i="35"/>
  <c r="AO36" i="35"/>
  <c r="W36" i="35"/>
  <c r="AP34" i="35"/>
  <c r="AA34" i="35"/>
  <c r="G34" i="35"/>
  <c r="L33" i="35"/>
  <c r="AN32" i="35"/>
  <c r="J31" i="35"/>
  <c r="AT30" i="35"/>
  <c r="X30" i="35"/>
  <c r="Y30" i="35"/>
  <c r="AB29" i="35"/>
  <c r="X29" i="35"/>
  <c r="AA29" i="35"/>
  <c r="AC26" i="35"/>
  <c r="Y26" i="35"/>
  <c r="J26" i="35"/>
  <c r="AM23" i="35"/>
  <c r="AQ23" i="35"/>
  <c r="AC22" i="35"/>
  <c r="Y22" i="35"/>
  <c r="AS48" i="35"/>
  <c r="AC48" i="35"/>
  <c r="AF48" i="35" s="1"/>
  <c r="M48" i="35"/>
  <c r="AT47" i="35"/>
  <c r="AD47" i="35"/>
  <c r="N47" i="35"/>
  <c r="Z44" i="35"/>
  <c r="M44" i="35"/>
  <c r="AS43" i="35"/>
  <c r="AB43" i="35"/>
  <c r="AS39" i="35"/>
  <c r="AR38" i="35"/>
  <c r="AM38" i="35"/>
  <c r="AN37" i="35"/>
  <c r="AN36" i="35"/>
  <c r="K34" i="35"/>
  <c r="AM33" i="35"/>
  <c r="AD33" i="35"/>
  <c r="AM32" i="35"/>
  <c r="I31" i="35"/>
  <c r="L31" i="35"/>
  <c r="H31" i="34" s="1"/>
  <c r="AS30" i="35"/>
  <c r="AP29" i="35"/>
  <c r="W29" i="35"/>
  <c r="AD27" i="35"/>
  <c r="Z27" i="34" s="1"/>
  <c r="Z27" i="35"/>
  <c r="AC27" i="35"/>
  <c r="Y27" i="34" s="1"/>
  <c r="H27" i="35"/>
  <c r="X26" i="35"/>
  <c r="AB22" i="35"/>
  <c r="AQ38" i="35"/>
  <c r="AS36" i="35"/>
  <c r="AT34" i="35"/>
  <c r="J32" i="35"/>
  <c r="N31" i="35"/>
  <c r="J31" i="34" s="1"/>
  <c r="AA30" i="35"/>
  <c r="W30" i="35"/>
  <c r="AS28" i="35"/>
  <c r="AO28" i="35"/>
  <c r="AR28" i="35"/>
  <c r="AM27" i="35"/>
  <c r="Y27" i="35"/>
  <c r="W26" i="35"/>
  <c r="G20" i="35"/>
  <c r="K20" i="35"/>
  <c r="M45" i="35"/>
  <c r="I45" i="35"/>
  <c r="AS44" i="35"/>
  <c r="AB44" i="35"/>
  <c r="K44" i="35"/>
  <c r="AN42" i="35"/>
  <c r="AQ39" i="35"/>
  <c r="AM39" i="35"/>
  <c r="X38" i="35"/>
  <c r="AR37" i="35"/>
  <c r="X37" i="35"/>
  <c r="AR36" i="35"/>
  <c r="Y36" i="35"/>
  <c r="AO35" i="35"/>
  <c r="I35" i="35"/>
  <c r="AS34" i="35"/>
  <c r="Y34" i="35"/>
  <c r="J33" i="35"/>
  <c r="AR32" i="35"/>
  <c r="AC32" i="35"/>
  <c r="Z31" i="35"/>
  <c r="AC31" i="35"/>
  <c r="Y31" i="34" s="1"/>
  <c r="M31" i="35"/>
  <c r="AC30" i="35"/>
  <c r="M30" i="35"/>
  <c r="AN28" i="35"/>
  <c r="AQ27" i="35"/>
  <c r="AS25" i="35"/>
  <c r="AO25" i="35"/>
  <c r="G25" i="35"/>
  <c r="AD24" i="35"/>
  <c r="Z24" i="34" s="1"/>
  <c r="Z24" i="35"/>
  <c r="AM22" i="35"/>
  <c r="AQ22" i="35"/>
  <c r="AN22" i="35"/>
  <c r="K30" i="35"/>
  <c r="G30" i="35"/>
  <c r="AC25" i="35"/>
  <c r="AB25" i="35"/>
  <c r="X25" i="34" s="1"/>
  <c r="AT24" i="35"/>
  <c r="AP24" i="35"/>
  <c r="H33" i="35"/>
  <c r="K33" i="35"/>
  <c r="G33" i="34" s="1"/>
  <c r="M28" i="35"/>
  <c r="I28" i="35"/>
  <c r="L28" i="35"/>
  <c r="H28" i="34" s="1"/>
  <c r="AP26" i="35"/>
  <c r="AQ25" i="35"/>
  <c r="AM25" i="35"/>
  <c r="AO44" i="35"/>
  <c r="X41" i="35"/>
  <c r="I40" i="35"/>
  <c r="Z38" i="35"/>
  <c r="H38" i="35"/>
  <c r="M37" i="35"/>
  <c r="G37" i="35"/>
  <c r="AB36" i="35"/>
  <c r="I36" i="35"/>
  <c r="AR35" i="35"/>
  <c r="Z35" i="35"/>
  <c r="L35" i="35"/>
  <c r="AN34" i="35"/>
  <c r="AC34" i="35"/>
  <c r="AQ33" i="35"/>
  <c r="N33" i="35"/>
  <c r="AP32" i="35"/>
  <c r="AO30" i="35"/>
  <c r="AR30" i="35"/>
  <c r="Z29" i="35"/>
  <c r="Y29" i="35"/>
  <c r="AT28" i="35"/>
  <c r="H28" i="35"/>
  <c r="G27" i="35"/>
  <c r="AR22" i="35"/>
  <c r="AP31" i="35"/>
  <c r="J29" i="35"/>
  <c r="X25" i="35"/>
  <c r="X24" i="35"/>
  <c r="AA24" i="35"/>
  <c r="M21" i="35"/>
  <c r="H18" i="35"/>
  <c r="K18" i="35"/>
  <c r="G18" i="34" s="1"/>
  <c r="L18" i="35"/>
  <c r="J21" i="35"/>
  <c r="M19" i="35"/>
  <c r="I19" i="35"/>
  <c r="AT18" i="35"/>
  <c r="AS18" i="35"/>
  <c r="AM26" i="35"/>
  <c r="G26" i="35"/>
  <c r="AN24" i="35"/>
  <c r="I24" i="35"/>
  <c r="L24" i="35"/>
  <c r="H24" i="34" s="1"/>
  <c r="X18" i="35"/>
  <c r="AB18" i="35"/>
  <c r="AS23" i="35"/>
  <c r="AP23" i="35"/>
  <c r="X21" i="35"/>
  <c r="Y21" i="35"/>
  <c r="AB21" i="35"/>
  <c r="Z20" i="35"/>
  <c r="AC20" i="35"/>
  <c r="Y20" i="34" s="1"/>
  <c r="AD20" i="35"/>
  <c r="Z20" i="34" s="1"/>
  <c r="M20" i="35"/>
  <c r="I20" i="34" s="1"/>
  <c r="N20" i="35"/>
  <c r="J20" i="34" s="1"/>
  <c r="I20" i="35"/>
  <c r="J20" i="35"/>
  <c r="I16" i="35"/>
  <c r="L16" i="35"/>
  <c r="H16" i="34" s="1"/>
  <c r="M16" i="35"/>
  <c r="J15" i="35"/>
  <c r="M15" i="35"/>
  <c r="I15" i="34" s="1"/>
  <c r="N15" i="35"/>
  <c r="J15" i="34" s="1"/>
  <c r="AR20" i="35"/>
  <c r="AQ20" i="35"/>
  <c r="AN20" i="35"/>
  <c r="J17" i="35"/>
  <c r="M17" i="35"/>
  <c r="I17" i="34" s="1"/>
  <c r="N17" i="35"/>
  <c r="J17" i="34" s="1"/>
  <c r="AA22" i="35"/>
  <c r="W22" i="35"/>
  <c r="X22" i="35"/>
  <c r="K21" i="35"/>
  <c r="G21" i="35"/>
  <c r="AN19" i="35"/>
  <c r="AQ19" i="35"/>
  <c r="H24" i="35"/>
  <c r="I21" i="35"/>
  <c r="AO18" i="35"/>
  <c r="W18" i="35"/>
  <c r="AB17" i="35"/>
  <c r="I17" i="35"/>
  <c r="AC16" i="35"/>
  <c r="H16" i="35"/>
  <c r="AD15" i="35"/>
  <c r="I15" i="35"/>
  <c r="L9" i="35"/>
  <c r="O9" i="35" s="1"/>
  <c r="G9" i="35"/>
  <c r="H9" i="35"/>
  <c r="AS8" i="35"/>
  <c r="AN8" i="35"/>
  <c r="AO8" i="35"/>
  <c r="AC8" i="35"/>
  <c r="X8" i="35"/>
  <c r="Y8" i="35"/>
  <c r="M8" i="35"/>
  <c r="H8" i="35"/>
  <c r="I8" i="35"/>
  <c r="AT7" i="35"/>
  <c r="AO7" i="35"/>
  <c r="AP7" i="35"/>
  <c r="AD7" i="35"/>
  <c r="Z7" i="34" s="1"/>
  <c r="Y7" i="35"/>
  <c r="Z7" i="35"/>
  <c r="H21" i="35"/>
  <c r="AB9" i="35"/>
  <c r="W9" i="35"/>
  <c r="X9" i="35"/>
  <c r="N7" i="35"/>
  <c r="J7" i="34" s="1"/>
  <c r="M7" i="34" s="1"/>
  <c r="I7" i="35"/>
  <c r="J7" i="35"/>
  <c r="J18" i="35"/>
  <c r="AR9" i="35"/>
  <c r="AM9" i="35"/>
  <c r="AN9" i="35"/>
  <c r="H23" i="35"/>
  <c r="Z22" i="35"/>
  <c r="L22" i="35"/>
  <c r="AP21" i="35"/>
  <c r="AT20" i="35"/>
  <c r="AT19" i="35"/>
  <c r="Y18" i="35"/>
  <c r="AT17" i="35"/>
  <c r="AO16" i="35"/>
  <c r="AO15" i="35"/>
  <c r="K10" i="35"/>
  <c r="G10" i="35"/>
  <c r="AA10" i="35"/>
  <c r="W10" i="35"/>
  <c r="AM20" i="35"/>
  <c r="H19" i="35"/>
  <c r="Y17" i="35"/>
  <c r="Y16" i="35"/>
  <c r="Z15" i="35"/>
  <c r="AQ10" i="35"/>
  <c r="AM10" i="35"/>
  <c r="X23" i="35"/>
  <c r="AM21" i="35"/>
  <c r="L19" i="35"/>
  <c r="H19" i="34" s="1"/>
  <c r="G19" i="35"/>
  <c r="I18" i="35"/>
  <c r="AD17" i="35"/>
  <c r="AS16" i="35"/>
  <c r="X16" i="35"/>
  <c r="J16" i="35"/>
  <c r="AS15" i="35"/>
  <c r="Y15" i="35"/>
  <c r="AQ9" i="35"/>
  <c r="J6" i="35"/>
  <c r="AM12" i="35"/>
  <c r="W12" i="35"/>
  <c r="G12" i="35"/>
  <c r="AN11" i="35"/>
  <c r="X11" i="35"/>
  <c r="H11" i="35"/>
  <c r="AO10" i="35"/>
  <c r="Y10" i="35"/>
  <c r="I10" i="35"/>
  <c r="AP9" i="35"/>
  <c r="Z9" i="35"/>
  <c r="J9" i="35"/>
  <c r="AM4" i="35"/>
  <c r="W4" i="35"/>
  <c r="DH142" i="7"/>
  <c r="DM142" i="7" s="1"/>
  <c r="DI142" i="7"/>
  <c r="DB142" i="7"/>
  <c r="AA142" i="32" s="1"/>
  <c r="DC142" i="7"/>
  <c r="AB142" i="32" s="1"/>
  <c r="CJ6" i="7"/>
  <c r="CK6" i="7"/>
  <c r="CE6" i="7"/>
  <c r="U6" i="32" s="1"/>
  <c r="T4" i="7"/>
  <c r="N4" i="7"/>
  <c r="G4" i="32" s="1"/>
  <c r="P146" i="7"/>
  <c r="Q146" i="7"/>
  <c r="J146" i="7"/>
  <c r="C146" i="32" s="1"/>
  <c r="K146" i="7"/>
  <c r="D146" i="32" s="1"/>
  <c r="EB144" i="7"/>
  <c r="CX144" i="10" s="1"/>
  <c r="EC144" i="7"/>
  <c r="DV144" i="7"/>
  <c r="AD144" i="32" s="1"/>
  <c r="DW144" i="7"/>
  <c r="AE144" i="32" s="1"/>
  <c r="CF140" i="7"/>
  <c r="BZ140" i="7"/>
  <c r="P140" i="32" s="1"/>
  <c r="BZ139" i="7"/>
  <c r="P139" i="32" s="1"/>
  <c r="CF139" i="7"/>
  <c r="DH138" i="7"/>
  <c r="DA138" i="7"/>
  <c r="Z138" i="32" s="1"/>
  <c r="DB138" i="7"/>
  <c r="AA138" i="32" s="1"/>
  <c r="DI134" i="7"/>
  <c r="DN134" i="7" s="1"/>
  <c r="DC134" i="7"/>
  <c r="AB134" i="32" s="1"/>
  <c r="BF134" i="7"/>
  <c r="M134" i="32" s="1"/>
  <c r="BL134" i="7"/>
  <c r="BJ5" i="7"/>
  <c r="CP5" i="10" s="1"/>
  <c r="BK5" i="7"/>
  <c r="BE5" i="7"/>
  <c r="L5" i="32" s="1"/>
  <c r="DH146" i="7"/>
  <c r="DI146" i="7"/>
  <c r="DB146" i="7"/>
  <c r="AA146" i="32" s="1"/>
  <c r="DC146" i="7"/>
  <c r="AB146" i="32" s="1"/>
  <c r="CH145" i="7"/>
  <c r="CI145" i="7"/>
  <c r="CB145" i="7"/>
  <c r="R145" i="32" s="1"/>
  <c r="CC145" i="7"/>
  <c r="S145" i="32" s="1"/>
  <c r="DD144" i="7"/>
  <c r="DE144" i="7"/>
  <c r="CX144" i="7"/>
  <c r="W144" i="32" s="1"/>
  <c r="CY144" i="7"/>
  <c r="X144" i="32" s="1"/>
  <c r="R143" i="7"/>
  <c r="S143" i="7"/>
  <c r="Y143" i="7" s="1"/>
  <c r="L143" i="7"/>
  <c r="E143" i="32" s="1"/>
  <c r="M143" i="7"/>
  <c r="F143" i="32" s="1"/>
  <c r="EF140" i="7"/>
  <c r="EE140" i="7"/>
  <c r="DY140" i="7"/>
  <c r="AG140" i="32" s="1"/>
  <c r="DZ140" i="7"/>
  <c r="AH140" i="32" s="1"/>
  <c r="DG139" i="7"/>
  <c r="DH139" i="7"/>
  <c r="DN139" i="7" s="1"/>
  <c r="DA139" i="7"/>
  <c r="Z139" i="32" s="1"/>
  <c r="DB139" i="7"/>
  <c r="AA139" i="32" s="1"/>
  <c r="R138" i="7"/>
  <c r="S138" i="7"/>
  <c r="M138" i="7"/>
  <c r="F138" i="32" s="1"/>
  <c r="DW133" i="7"/>
  <c r="AE133" i="32" s="1"/>
  <c r="EB133" i="7"/>
  <c r="CX133" i="10" s="1"/>
  <c r="EC133" i="7"/>
  <c r="EI133" i="7" s="1"/>
  <c r="DV133" i="7"/>
  <c r="AD133" i="32" s="1"/>
  <c r="CA133" i="7"/>
  <c r="Q133" i="32" s="1"/>
  <c r="CF133" i="7"/>
  <c r="CG133" i="7"/>
  <c r="BZ133" i="7"/>
  <c r="P133" i="32" s="1"/>
  <c r="T133" i="7"/>
  <c r="Y133" i="7" s="1"/>
  <c r="N133" i="7"/>
  <c r="G133" i="32" s="1"/>
  <c r="BB128" i="7"/>
  <c r="I128" i="32" s="1"/>
  <c r="BH128" i="7"/>
  <c r="CF144" i="7"/>
  <c r="CG144" i="7"/>
  <c r="BZ144" i="7"/>
  <c r="P144" i="32" s="1"/>
  <c r="CA144" i="7"/>
  <c r="Q144" i="32" s="1"/>
  <c r="CJ142" i="7"/>
  <c r="CO142" i="7" s="1"/>
  <c r="CK142" i="7"/>
  <c r="CD142" i="7"/>
  <c r="T142" i="32" s="1"/>
  <c r="CE142" i="7"/>
  <c r="U142" i="32" s="1"/>
  <c r="EB141" i="7"/>
  <c r="CX141" i="10" s="1"/>
  <c r="DV141" i="7"/>
  <c r="AD141" i="32" s="1"/>
  <c r="BZ130" i="7"/>
  <c r="P130" i="32" s="1"/>
  <c r="CA130" i="7"/>
  <c r="Q130" i="32" s="1"/>
  <c r="DD108" i="7"/>
  <c r="DE108" i="7"/>
  <c r="CX108" i="7"/>
  <c r="W108" i="32" s="1"/>
  <c r="CY108" i="7"/>
  <c r="X108" i="32" s="1"/>
  <c r="BI13" i="7"/>
  <c r="BB13" i="7"/>
  <c r="I13" i="32" s="1"/>
  <c r="BC13" i="7"/>
  <c r="J13" i="32" s="1"/>
  <c r="BH13" i="7"/>
  <c r="EF6" i="7"/>
  <c r="EG6" i="7"/>
  <c r="EA6" i="7"/>
  <c r="AI6" i="32" s="1"/>
  <c r="P6" i="7"/>
  <c r="Q6" i="7"/>
  <c r="K6" i="7"/>
  <c r="D6" i="32" s="1"/>
  <c r="DF5" i="7"/>
  <c r="DG5" i="7"/>
  <c r="DA5" i="7"/>
  <c r="Z5" i="32" s="1"/>
  <c r="ED145" i="7"/>
  <c r="EE145" i="7"/>
  <c r="DX145" i="7"/>
  <c r="AF145" i="32" s="1"/>
  <c r="DY145" i="7"/>
  <c r="AG145" i="32" s="1"/>
  <c r="BH144" i="7"/>
  <c r="BI144" i="7"/>
  <c r="CO144" i="10" s="1"/>
  <c r="BB144" i="7"/>
  <c r="I144" i="32" s="1"/>
  <c r="BC144" i="7"/>
  <c r="J144" i="32" s="1"/>
  <c r="CD141" i="7"/>
  <c r="T141" i="32" s="1"/>
  <c r="CI141" i="7"/>
  <c r="CJ141" i="7"/>
  <c r="CC141" i="7"/>
  <c r="S141" i="32" s="1"/>
  <c r="S141" i="7"/>
  <c r="T141" i="7"/>
  <c r="M141" i="7"/>
  <c r="F141" i="32" s="1"/>
  <c r="N141" i="7"/>
  <c r="G141" i="32" s="1"/>
  <c r="BM140" i="7"/>
  <c r="BG140" i="7"/>
  <c r="N140" i="32" s="1"/>
  <c r="BL138" i="7"/>
  <c r="BE138" i="7"/>
  <c r="L138" i="32" s="1"/>
  <c r="BF138" i="7"/>
  <c r="M138" i="32" s="1"/>
  <c r="CG130" i="7"/>
  <c r="CX128" i="7"/>
  <c r="W128" i="32" s="1"/>
  <c r="DD128" i="7"/>
  <c r="O142" i="7"/>
  <c r="P142" i="7"/>
  <c r="I142" i="7"/>
  <c r="B142" i="32" s="1"/>
  <c r="J142" i="7"/>
  <c r="C142" i="32" s="1"/>
  <c r="BM130" i="7"/>
  <c r="BG130" i="7"/>
  <c r="N130" i="32" s="1"/>
  <c r="EC114" i="7"/>
  <c r="ED114" i="7"/>
  <c r="EJ114" i="7" s="1"/>
  <c r="DW114" i="7"/>
  <c r="AE114" i="32" s="1"/>
  <c r="DX114" i="7"/>
  <c r="AF114" i="32" s="1"/>
  <c r="BH4" i="7"/>
  <c r="BI4" i="7"/>
  <c r="BB4" i="7"/>
  <c r="I4" i="32" s="1"/>
  <c r="BC4" i="7"/>
  <c r="J4" i="32" s="1"/>
  <c r="AK114" i="32"/>
  <c r="AF114" i="9" s="1"/>
  <c r="CJ146" i="7"/>
  <c r="CK146" i="7"/>
  <c r="CD146" i="7"/>
  <c r="T146" i="32" s="1"/>
  <c r="CE146" i="7"/>
  <c r="U146" i="32" s="1"/>
  <c r="BJ145" i="7"/>
  <c r="CP145" i="10" s="1"/>
  <c r="BK145" i="7"/>
  <c r="CQ145" i="10" s="1"/>
  <c r="BD145" i="7"/>
  <c r="K145" i="32" s="1"/>
  <c r="BE145" i="7"/>
  <c r="L145" i="32" s="1"/>
  <c r="EF142" i="7"/>
  <c r="EG142" i="7"/>
  <c r="DZ142" i="7"/>
  <c r="AH142" i="32" s="1"/>
  <c r="EA142" i="7"/>
  <c r="AI142" i="32" s="1"/>
  <c r="M132" i="7"/>
  <c r="F132" i="32" s="1"/>
  <c r="R132" i="7"/>
  <c r="S132" i="7"/>
  <c r="L132" i="7"/>
  <c r="E132" i="32" s="1"/>
  <c r="DI117" i="7"/>
  <c r="DB117" i="7"/>
  <c r="AA117" i="32" s="1"/>
  <c r="DC117" i="7"/>
  <c r="AB117" i="32" s="1"/>
  <c r="BI141" i="7"/>
  <c r="CO141" i="10" s="1"/>
  <c r="BJ141" i="7"/>
  <c r="CP141" i="10" s="1"/>
  <c r="BC141" i="7"/>
  <c r="J141" i="32" s="1"/>
  <c r="BD141" i="7"/>
  <c r="K141" i="32" s="1"/>
  <c r="BL142" i="7"/>
  <c r="BM142" i="7"/>
  <c r="BF142" i="7"/>
  <c r="M142" i="32" s="1"/>
  <c r="BG142" i="7"/>
  <c r="N142" i="32" s="1"/>
  <c r="CZ140" i="7"/>
  <c r="Y140" i="32" s="1"/>
  <c r="DE140" i="7"/>
  <c r="DJ140" i="7" s="1"/>
  <c r="DF140" i="7"/>
  <c r="CY140" i="7"/>
  <c r="X140" i="32" s="1"/>
  <c r="R139" i="7"/>
  <c r="K139" i="7"/>
  <c r="D139" i="32" s="1"/>
  <c r="L139" i="7"/>
  <c r="E139" i="32" s="1"/>
  <c r="CY137" i="7"/>
  <c r="X137" i="32" s="1"/>
  <c r="DE137" i="7"/>
  <c r="DD137" i="7"/>
  <c r="CX137" i="7"/>
  <c r="W137" i="32" s="1"/>
  <c r="DC135" i="7"/>
  <c r="AB135" i="32" s="1"/>
  <c r="DH135" i="7"/>
  <c r="DI135" i="7"/>
  <c r="DB135" i="7"/>
  <c r="AA135" i="32" s="1"/>
  <c r="I134" i="7"/>
  <c r="B134" i="32" s="1"/>
  <c r="O134" i="7"/>
  <c r="CY133" i="7"/>
  <c r="X133" i="32" s="1"/>
  <c r="DD133" i="7"/>
  <c r="DE133" i="7"/>
  <c r="CX133" i="7"/>
  <c r="W133" i="32" s="1"/>
  <c r="BC133" i="7"/>
  <c r="J133" i="32" s="1"/>
  <c r="BH133" i="7"/>
  <c r="BI133" i="7"/>
  <c r="BB133" i="7"/>
  <c r="I133" i="32" s="1"/>
  <c r="CZ131" i="7"/>
  <c r="Y131" i="32" s="1"/>
  <c r="DA131" i="7"/>
  <c r="Z131" i="32" s="1"/>
  <c r="DB130" i="7"/>
  <c r="AA130" i="32" s="1"/>
  <c r="DH130" i="7"/>
  <c r="BI126" i="7"/>
  <c r="CO126" i="10" s="1"/>
  <c r="BB126" i="7"/>
  <c r="I126" i="32" s="1"/>
  <c r="BC126" i="7"/>
  <c r="J126" i="32" s="1"/>
  <c r="DE122" i="7"/>
  <c r="CX122" i="7"/>
  <c r="W122" i="32" s="1"/>
  <c r="CY122" i="7"/>
  <c r="X122" i="32" s="1"/>
  <c r="DI120" i="7"/>
  <c r="DB120" i="7"/>
  <c r="AA120" i="32" s="1"/>
  <c r="DC120" i="7"/>
  <c r="AB120" i="32" s="1"/>
  <c r="O119" i="7"/>
  <c r="I119" i="7"/>
  <c r="B119" i="32" s="1"/>
  <c r="BI118" i="7"/>
  <c r="CO118" i="10" s="1"/>
  <c r="BB118" i="7"/>
  <c r="I118" i="32" s="1"/>
  <c r="BC118" i="7"/>
  <c r="J118" i="32" s="1"/>
  <c r="Q112" i="7"/>
  <c r="J112" i="7"/>
  <c r="C112" i="32" s="1"/>
  <c r="K112" i="7"/>
  <c r="D112" i="32" s="1"/>
  <c r="P112" i="7"/>
  <c r="BL146" i="7"/>
  <c r="BM146" i="7"/>
  <c r="BF146" i="7"/>
  <c r="M146" i="32" s="1"/>
  <c r="BG146" i="7"/>
  <c r="N146" i="32" s="1"/>
  <c r="O145" i="7"/>
  <c r="I145" i="7"/>
  <c r="B145" i="32" s="1"/>
  <c r="EF146" i="7"/>
  <c r="EG146" i="7"/>
  <c r="DZ146" i="7"/>
  <c r="AH146" i="32" s="1"/>
  <c r="EA146" i="7"/>
  <c r="AI146" i="32" s="1"/>
  <c r="DF145" i="7"/>
  <c r="DG145" i="7"/>
  <c r="CZ145" i="7"/>
  <c r="Y145" i="32" s="1"/>
  <c r="DA145" i="7"/>
  <c r="Z145" i="32" s="1"/>
  <c r="T144" i="7"/>
  <c r="Y144" i="7" s="1"/>
  <c r="N144" i="7"/>
  <c r="G144" i="32" s="1"/>
  <c r="DI141" i="7"/>
  <c r="DC141" i="7"/>
  <c r="AB141" i="32" s="1"/>
  <c r="P140" i="7"/>
  <c r="O140" i="7"/>
  <c r="I140" i="7"/>
  <c r="B140" i="32" s="1"/>
  <c r="J140" i="7"/>
  <c r="C140" i="32" s="1"/>
  <c r="BE139" i="7"/>
  <c r="L139" i="32" s="1"/>
  <c r="BK139" i="7"/>
  <c r="CQ139" i="10" s="1"/>
  <c r="BD139" i="7"/>
  <c r="K139" i="32" s="1"/>
  <c r="BD135" i="7"/>
  <c r="K135" i="32" s="1"/>
  <c r="BE135" i="7"/>
  <c r="L135" i="32" s="1"/>
  <c r="DG131" i="7"/>
  <c r="S146" i="7"/>
  <c r="Y146" i="7" s="1"/>
  <c r="EG145" i="7"/>
  <c r="DI145" i="7"/>
  <c r="CK145" i="7"/>
  <c r="BM145" i="7"/>
  <c r="Q145" i="7"/>
  <c r="W145" i="7" s="1"/>
  <c r="EE144" i="7"/>
  <c r="DG144" i="7"/>
  <c r="CI144" i="7"/>
  <c r="CO144" i="7" s="1"/>
  <c r="BK144" i="7"/>
  <c r="O144" i="7"/>
  <c r="U144" i="7" s="1"/>
  <c r="EC143" i="7"/>
  <c r="DE143" i="7"/>
  <c r="DK143" i="7" s="1"/>
  <c r="CG143" i="7"/>
  <c r="CM143" i="7" s="1"/>
  <c r="BI143" i="7"/>
  <c r="S142" i="7"/>
  <c r="EE141" i="7"/>
  <c r="BM141" i="7"/>
  <c r="O141" i="7"/>
  <c r="BI140" i="7"/>
  <c r="EE139" i="7"/>
  <c r="EK139" i="7" s="1"/>
  <c r="BG139" i="7"/>
  <c r="N139" i="32" s="1"/>
  <c r="BJ139" i="7"/>
  <c r="CP139" i="10" s="1"/>
  <c r="M139" i="7"/>
  <c r="F139" i="32" s="1"/>
  <c r="Q139" i="7"/>
  <c r="EG138" i="7"/>
  <c r="DC138" i="7"/>
  <c r="AB138" i="32" s="1"/>
  <c r="DG138" i="7"/>
  <c r="CK138" i="7"/>
  <c r="BG138" i="7"/>
  <c r="N138" i="32" s="1"/>
  <c r="BK138" i="7"/>
  <c r="P138" i="7"/>
  <c r="V138" i="7" s="1"/>
  <c r="L138" i="7"/>
  <c r="E138" i="32" s="1"/>
  <c r="EG137" i="7"/>
  <c r="CZ137" i="7"/>
  <c r="Y137" i="32" s="1"/>
  <c r="CE137" i="7"/>
  <c r="U137" i="32" s="1"/>
  <c r="EA135" i="7"/>
  <c r="AI135" i="32" s="1"/>
  <c r="EF135" i="7"/>
  <c r="EG135" i="7"/>
  <c r="CB135" i="7"/>
  <c r="R135" i="32" s="1"/>
  <c r="CC135" i="7"/>
  <c r="S135" i="32" s="1"/>
  <c r="BJ135" i="7"/>
  <c r="BE134" i="7"/>
  <c r="L134" i="32" s="1"/>
  <c r="BJ134" i="7"/>
  <c r="CP134" i="10" s="1"/>
  <c r="BK134" i="7"/>
  <c r="DX131" i="7"/>
  <c r="AF131" i="32" s="1"/>
  <c r="DY131" i="7"/>
  <c r="AG131" i="32" s="1"/>
  <c r="DF131" i="7"/>
  <c r="DL131" i="7" s="1"/>
  <c r="CF131" i="7"/>
  <c r="DA130" i="7"/>
  <c r="Z130" i="32" s="1"/>
  <c r="CE130" i="7"/>
  <c r="U130" i="32" s="1"/>
  <c r="CF130" i="7"/>
  <c r="DG127" i="7"/>
  <c r="CZ127" i="7"/>
  <c r="Y127" i="32" s="1"/>
  <c r="DA127" i="7"/>
  <c r="Z127" i="32" s="1"/>
  <c r="BG127" i="7"/>
  <c r="N127" i="32" s="1"/>
  <c r="BH126" i="7"/>
  <c r="CK124" i="7"/>
  <c r="CD124" i="7"/>
  <c r="T124" i="32" s="1"/>
  <c r="CE124" i="7"/>
  <c r="U124" i="32" s="1"/>
  <c r="Q124" i="7"/>
  <c r="J124" i="7"/>
  <c r="C124" i="32" s="1"/>
  <c r="K124" i="7"/>
  <c r="D124" i="32" s="1"/>
  <c r="DG123" i="7"/>
  <c r="CZ123" i="7"/>
  <c r="Y123" i="32" s="1"/>
  <c r="DA123" i="7"/>
  <c r="Z123" i="32" s="1"/>
  <c r="BK123" i="7"/>
  <c r="CQ123" i="10" s="1"/>
  <c r="BD123" i="7"/>
  <c r="K123" i="32" s="1"/>
  <c r="BE123" i="7"/>
  <c r="L123" i="32" s="1"/>
  <c r="DD122" i="7"/>
  <c r="DH120" i="7"/>
  <c r="EE119" i="7"/>
  <c r="DX119" i="7"/>
  <c r="AF119" i="32" s="1"/>
  <c r="DY119" i="7"/>
  <c r="AG119" i="32" s="1"/>
  <c r="CI119" i="7"/>
  <c r="CB119" i="7"/>
  <c r="R119" i="32" s="1"/>
  <c r="CC119" i="7"/>
  <c r="S119" i="32" s="1"/>
  <c r="BH118" i="7"/>
  <c r="BK115" i="7"/>
  <c r="CQ115" i="10" s="1"/>
  <c r="BL115" i="7"/>
  <c r="BE115" i="7"/>
  <c r="L115" i="32" s="1"/>
  <c r="BF115" i="7"/>
  <c r="M115" i="32" s="1"/>
  <c r="T115" i="7"/>
  <c r="S115" i="7"/>
  <c r="N115" i="7"/>
  <c r="G115" i="32" s="1"/>
  <c r="N114" i="7"/>
  <c r="G114" i="32" s="1"/>
  <c r="T114" i="7"/>
  <c r="EC100" i="7"/>
  <c r="DV100" i="7"/>
  <c r="AD100" i="32" s="1"/>
  <c r="DW100" i="7"/>
  <c r="AE100" i="32" s="1"/>
  <c r="DG93" i="7"/>
  <c r="CZ93" i="7"/>
  <c r="Y93" i="32" s="1"/>
  <c r="DA93" i="7"/>
  <c r="Z93" i="32" s="1"/>
  <c r="R146" i="7"/>
  <c r="EF145" i="7"/>
  <c r="DH145" i="7"/>
  <c r="CJ145" i="7"/>
  <c r="BL145" i="7"/>
  <c r="P145" i="7"/>
  <c r="ED144" i="7"/>
  <c r="DF144" i="7"/>
  <c r="CH144" i="7"/>
  <c r="BJ144" i="7"/>
  <c r="CP144" i="10" s="1"/>
  <c r="EB143" i="7"/>
  <c r="CX143" i="10" s="1"/>
  <c r="DD143" i="7"/>
  <c r="CF143" i="7"/>
  <c r="BH143" i="7"/>
  <c r="R142" i="7"/>
  <c r="ED141" i="7"/>
  <c r="DD141" i="7"/>
  <c r="BL141" i="7"/>
  <c r="DI140" i="7"/>
  <c r="CH140" i="7"/>
  <c r="BH140" i="7"/>
  <c r="R140" i="7"/>
  <c r="EC139" i="7"/>
  <c r="CJ139" i="7"/>
  <c r="BF139" i="7"/>
  <c r="M139" i="32" s="1"/>
  <c r="EF138" i="7"/>
  <c r="CJ138" i="7"/>
  <c r="CA137" i="7"/>
  <c r="Q137" i="32" s="1"/>
  <c r="CG137" i="7"/>
  <c r="BC137" i="7"/>
  <c r="J137" i="32" s="1"/>
  <c r="BH137" i="7"/>
  <c r="BI137" i="7"/>
  <c r="M136" i="7"/>
  <c r="F136" i="32" s="1"/>
  <c r="R136" i="7"/>
  <c r="S136" i="7"/>
  <c r="CZ135" i="7"/>
  <c r="Y135" i="32" s="1"/>
  <c r="DA135" i="7"/>
  <c r="Z135" i="32" s="1"/>
  <c r="S135" i="7"/>
  <c r="N135" i="7"/>
  <c r="G135" i="32" s="1"/>
  <c r="CC134" i="7"/>
  <c r="S134" i="32" s="1"/>
  <c r="CH134" i="7"/>
  <c r="CI134" i="7"/>
  <c r="L133" i="7"/>
  <c r="E133" i="32" s="1"/>
  <c r="M133" i="7"/>
  <c r="F133" i="32" s="1"/>
  <c r="DZ132" i="7"/>
  <c r="AH132" i="32" s="1"/>
  <c r="EA132" i="7"/>
  <c r="AI132" i="32" s="1"/>
  <c r="DB132" i="7"/>
  <c r="AA132" i="32" s="1"/>
  <c r="DC132" i="7"/>
  <c r="AB132" i="32" s="1"/>
  <c r="CD132" i="7"/>
  <c r="T132" i="32" s="1"/>
  <c r="CE132" i="7"/>
  <c r="U132" i="32" s="1"/>
  <c r="BF132" i="7"/>
  <c r="M132" i="32" s="1"/>
  <c r="BG132" i="7"/>
  <c r="N132" i="32" s="1"/>
  <c r="J132" i="7"/>
  <c r="C132" i="32" s="1"/>
  <c r="K132" i="7"/>
  <c r="D132" i="32" s="1"/>
  <c r="EC126" i="7"/>
  <c r="DV126" i="7"/>
  <c r="AD126" i="32" s="1"/>
  <c r="DW126" i="7"/>
  <c r="AE126" i="32" s="1"/>
  <c r="S125" i="7"/>
  <c r="Y125" i="7" s="1"/>
  <c r="L125" i="7"/>
  <c r="E125" i="32" s="1"/>
  <c r="M125" i="7"/>
  <c r="F125" i="32" s="1"/>
  <c r="CG122" i="7"/>
  <c r="BZ122" i="7"/>
  <c r="P122" i="32" s="1"/>
  <c r="CA122" i="7"/>
  <c r="Q122" i="32" s="1"/>
  <c r="BM120" i="7"/>
  <c r="BF120" i="7"/>
  <c r="M120" i="32" s="1"/>
  <c r="BG120" i="7"/>
  <c r="N120" i="32" s="1"/>
  <c r="EC118" i="7"/>
  <c r="EH118" i="7" s="1"/>
  <c r="DV118" i="7"/>
  <c r="AD118" i="32" s="1"/>
  <c r="DW118" i="7"/>
  <c r="AE118" i="32" s="1"/>
  <c r="DG115" i="7"/>
  <c r="DL115" i="7" s="1"/>
  <c r="DH115" i="7"/>
  <c r="DN115" i="7" s="1"/>
  <c r="DA115" i="7"/>
  <c r="Z115" i="32" s="1"/>
  <c r="DB115" i="7"/>
  <c r="AA115" i="32" s="1"/>
  <c r="CF115" i="7"/>
  <c r="BZ115" i="7"/>
  <c r="P115" i="32" s="1"/>
  <c r="EB113" i="7"/>
  <c r="DV113" i="7"/>
  <c r="AD113" i="32" s="1"/>
  <c r="S104" i="7"/>
  <c r="R104" i="7"/>
  <c r="M104" i="7"/>
  <c r="F104" i="32" s="1"/>
  <c r="EE101" i="7"/>
  <c r="DX101" i="7"/>
  <c r="AF101" i="32" s="1"/>
  <c r="DY101" i="7"/>
  <c r="AG101" i="32" s="1"/>
  <c r="DY146" i="7"/>
  <c r="AG146" i="32" s="1"/>
  <c r="DA146" i="7"/>
  <c r="Z146" i="32" s="1"/>
  <c r="CC146" i="7"/>
  <c r="S146" i="32" s="1"/>
  <c r="BE146" i="7"/>
  <c r="L146" i="32" s="1"/>
  <c r="I146" i="7"/>
  <c r="B146" i="32" s="1"/>
  <c r="DW145" i="7"/>
  <c r="AE145" i="32" s="1"/>
  <c r="CY145" i="7"/>
  <c r="X145" i="32" s="1"/>
  <c r="CA145" i="7"/>
  <c r="Q145" i="32" s="1"/>
  <c r="BC145" i="7"/>
  <c r="J145" i="32" s="1"/>
  <c r="M144" i="7"/>
  <c r="F144" i="32" s="1"/>
  <c r="EA143" i="7"/>
  <c r="AI143" i="32" s="1"/>
  <c r="DC143" i="7"/>
  <c r="AB143" i="32" s="1"/>
  <c r="CE143" i="7"/>
  <c r="U143" i="32" s="1"/>
  <c r="BG143" i="7"/>
  <c r="N143" i="32" s="1"/>
  <c r="K143" i="7"/>
  <c r="D143" i="32" s="1"/>
  <c r="DY142" i="7"/>
  <c r="AG142" i="32" s="1"/>
  <c r="DA142" i="7"/>
  <c r="Z142" i="32" s="1"/>
  <c r="CC142" i="7"/>
  <c r="S142" i="32" s="1"/>
  <c r="BE142" i="7"/>
  <c r="L142" i="32" s="1"/>
  <c r="Q142" i="7"/>
  <c r="EC141" i="7"/>
  <c r="BK141" i="7"/>
  <c r="DG140" i="7"/>
  <c r="CG140" i="7"/>
  <c r="Q140" i="7"/>
  <c r="CI139" i="7"/>
  <c r="BB139" i="7"/>
  <c r="I139" i="32" s="1"/>
  <c r="I139" i="7"/>
  <c r="B139" i="32" s="1"/>
  <c r="CY138" i="7"/>
  <c r="X138" i="32" s="1"/>
  <c r="BC138" i="7"/>
  <c r="J138" i="32" s="1"/>
  <c r="EE137" i="7"/>
  <c r="DZ137" i="7"/>
  <c r="AH137" i="32" s="1"/>
  <c r="DI137" i="7"/>
  <c r="DX135" i="7"/>
  <c r="AF135" i="32" s="1"/>
  <c r="DY135" i="7"/>
  <c r="AG135" i="32" s="1"/>
  <c r="DF135" i="7"/>
  <c r="CF135" i="7"/>
  <c r="T135" i="7"/>
  <c r="DA134" i="7"/>
  <c r="Z134" i="32" s="1"/>
  <c r="DF134" i="7"/>
  <c r="DG134" i="7"/>
  <c r="DM134" i="7" s="1"/>
  <c r="BG134" i="7"/>
  <c r="N134" i="32" s="1"/>
  <c r="BB134" i="7"/>
  <c r="I134" i="32" s="1"/>
  <c r="BC134" i="7"/>
  <c r="J134" i="32" s="1"/>
  <c r="T134" i="7"/>
  <c r="R133" i="7"/>
  <c r="X133" i="7" s="1"/>
  <c r="EF132" i="7"/>
  <c r="DH132" i="7"/>
  <c r="CJ132" i="7"/>
  <c r="BL132" i="7"/>
  <c r="BR132" i="7" s="1"/>
  <c r="P132" i="7"/>
  <c r="EB131" i="7"/>
  <c r="CX130" i="7"/>
  <c r="W130" i="32" s="1"/>
  <c r="CY130" i="7"/>
  <c r="X130" i="32" s="1"/>
  <c r="BE130" i="7"/>
  <c r="L130" i="32" s="1"/>
  <c r="S129" i="7"/>
  <c r="L129" i="7"/>
  <c r="E129" i="32" s="1"/>
  <c r="M129" i="7"/>
  <c r="F129" i="32" s="1"/>
  <c r="EB128" i="7"/>
  <c r="DI128" i="7"/>
  <c r="DB128" i="7"/>
  <c r="AA128" i="32" s="1"/>
  <c r="DC128" i="7"/>
  <c r="AB128" i="32" s="1"/>
  <c r="CF128" i="7"/>
  <c r="BM128" i="7"/>
  <c r="BF128" i="7"/>
  <c r="M128" i="32" s="1"/>
  <c r="BG128" i="7"/>
  <c r="N128" i="32" s="1"/>
  <c r="BK127" i="7"/>
  <c r="BD127" i="7"/>
  <c r="K127" i="32" s="1"/>
  <c r="BE127" i="7"/>
  <c r="L127" i="32" s="1"/>
  <c r="EG120" i="7"/>
  <c r="DZ120" i="7"/>
  <c r="AH120" i="32" s="1"/>
  <c r="EA120" i="7"/>
  <c r="AI120" i="32" s="1"/>
  <c r="Q116" i="7"/>
  <c r="R116" i="7"/>
  <c r="K116" i="7"/>
  <c r="D116" i="32" s="1"/>
  <c r="L116" i="7"/>
  <c r="E116" i="32" s="1"/>
  <c r="EB115" i="7"/>
  <c r="CX115" i="10" s="1"/>
  <c r="DV115" i="7"/>
  <c r="AD115" i="32" s="1"/>
  <c r="BD113" i="7"/>
  <c r="K113" i="32" s="1"/>
  <c r="BE113" i="7"/>
  <c r="L113" i="32" s="1"/>
  <c r="BJ113" i="7"/>
  <c r="CP113" i="10" s="1"/>
  <c r="BK113" i="7"/>
  <c r="CQ113" i="10" s="1"/>
  <c r="BJ109" i="7"/>
  <c r="CP109" i="10" s="1"/>
  <c r="BD109" i="7"/>
  <c r="K109" i="32" s="1"/>
  <c r="BE109" i="7"/>
  <c r="L109" i="32" s="1"/>
  <c r="BK109" i="7"/>
  <c r="CH105" i="7"/>
  <c r="CG105" i="7"/>
  <c r="CA105" i="7"/>
  <c r="Q105" i="32" s="1"/>
  <c r="CB105" i="7"/>
  <c r="R105" i="32" s="1"/>
  <c r="EG95" i="7"/>
  <c r="EA95" i="7"/>
  <c r="AI95" i="32" s="1"/>
  <c r="I138" i="7"/>
  <c r="B138" i="32" s="1"/>
  <c r="O138" i="7"/>
  <c r="L137" i="7"/>
  <c r="E137" i="32" s="1"/>
  <c r="M137" i="7"/>
  <c r="F137" i="32" s="1"/>
  <c r="DZ136" i="7"/>
  <c r="AH136" i="32" s="1"/>
  <c r="EA136" i="7"/>
  <c r="AI136" i="32" s="1"/>
  <c r="DB136" i="7"/>
  <c r="AA136" i="32" s="1"/>
  <c r="DC136" i="7"/>
  <c r="AB136" i="32" s="1"/>
  <c r="CD136" i="7"/>
  <c r="T136" i="32" s="1"/>
  <c r="CE136" i="7"/>
  <c r="U136" i="32" s="1"/>
  <c r="BF136" i="7"/>
  <c r="M136" i="32" s="1"/>
  <c r="BG136" i="7"/>
  <c r="N136" i="32" s="1"/>
  <c r="J136" i="7"/>
  <c r="C136" i="32" s="1"/>
  <c r="K136" i="7"/>
  <c r="D136" i="32" s="1"/>
  <c r="DY134" i="7"/>
  <c r="AG134" i="32" s="1"/>
  <c r="ED134" i="7"/>
  <c r="EE134" i="7"/>
  <c r="BZ134" i="7"/>
  <c r="P134" i="32" s="1"/>
  <c r="CA134" i="7"/>
  <c r="Q134" i="32" s="1"/>
  <c r="BD131" i="7"/>
  <c r="K131" i="32" s="1"/>
  <c r="BE131" i="7"/>
  <c r="L131" i="32" s="1"/>
  <c r="S131" i="7"/>
  <c r="T131" i="7"/>
  <c r="N131" i="7"/>
  <c r="G131" i="32" s="1"/>
  <c r="EE127" i="7"/>
  <c r="DX127" i="7"/>
  <c r="AF127" i="32" s="1"/>
  <c r="DY127" i="7"/>
  <c r="AG127" i="32" s="1"/>
  <c r="DE126" i="7"/>
  <c r="CX126" i="7"/>
  <c r="W126" i="32" s="1"/>
  <c r="CY126" i="7"/>
  <c r="X126" i="32" s="1"/>
  <c r="DI124" i="7"/>
  <c r="DB124" i="7"/>
  <c r="AA124" i="32" s="1"/>
  <c r="DC124" i="7"/>
  <c r="AB124" i="32" s="1"/>
  <c r="O123" i="7"/>
  <c r="I123" i="7"/>
  <c r="B123" i="32" s="1"/>
  <c r="BI122" i="7"/>
  <c r="CO122" i="10" s="1"/>
  <c r="BB122" i="7"/>
  <c r="I122" i="32" s="1"/>
  <c r="BC122" i="7"/>
  <c r="J122" i="32" s="1"/>
  <c r="DE118" i="7"/>
  <c r="CX118" i="7"/>
  <c r="W118" i="32" s="1"/>
  <c r="CY118" i="7"/>
  <c r="X118" i="32" s="1"/>
  <c r="DH116" i="7"/>
  <c r="DB116" i="7"/>
  <c r="AA116" i="32" s="1"/>
  <c r="BJ116" i="7"/>
  <c r="CP116" i="10" s="1"/>
  <c r="BI116" i="7"/>
  <c r="CO116" i="10" s="1"/>
  <c r="BD116" i="7"/>
  <c r="K116" i="32" s="1"/>
  <c r="DW146" i="7"/>
  <c r="AE146" i="32" s="1"/>
  <c r="CY146" i="7"/>
  <c r="X146" i="32" s="1"/>
  <c r="CA146" i="7"/>
  <c r="Q146" i="32" s="1"/>
  <c r="BC146" i="7"/>
  <c r="J146" i="32" s="1"/>
  <c r="M145" i="7"/>
  <c r="F145" i="32" s="1"/>
  <c r="EA144" i="7"/>
  <c r="AI144" i="32" s="1"/>
  <c r="DC144" i="7"/>
  <c r="AB144" i="32" s="1"/>
  <c r="CE144" i="7"/>
  <c r="U144" i="32" s="1"/>
  <c r="BG144" i="7"/>
  <c r="N144" i="32" s="1"/>
  <c r="K144" i="7"/>
  <c r="D144" i="32" s="1"/>
  <c r="DY143" i="7"/>
  <c r="AG143" i="32" s="1"/>
  <c r="DA143" i="7"/>
  <c r="Z143" i="32" s="1"/>
  <c r="CC143" i="7"/>
  <c r="S143" i="32" s="1"/>
  <c r="BE143" i="7"/>
  <c r="L143" i="32" s="1"/>
  <c r="I143" i="7"/>
  <c r="B143" i="32" s="1"/>
  <c r="DW142" i="7"/>
  <c r="AE142" i="32" s="1"/>
  <c r="CY142" i="7"/>
  <c r="X142" i="32" s="1"/>
  <c r="CA142" i="7"/>
  <c r="Q142" i="32" s="1"/>
  <c r="BC142" i="7"/>
  <c r="J142" i="32" s="1"/>
  <c r="EA141" i="7"/>
  <c r="AI141" i="32" s="1"/>
  <c r="CZ141" i="7"/>
  <c r="Y141" i="32" s="1"/>
  <c r="K141" i="7"/>
  <c r="D141" i="32" s="1"/>
  <c r="BE140" i="7"/>
  <c r="L140" i="32" s="1"/>
  <c r="N140" i="7"/>
  <c r="G140" i="32" s="1"/>
  <c r="ED139" i="7"/>
  <c r="CY139" i="7"/>
  <c r="X139" i="32" s="1"/>
  <c r="CC139" i="7"/>
  <c r="S139" i="32" s="1"/>
  <c r="BL139" i="7"/>
  <c r="S139" i="7"/>
  <c r="Y139" i="7" s="1"/>
  <c r="EE138" i="7"/>
  <c r="CX138" i="7"/>
  <c r="W138" i="32" s="1"/>
  <c r="CI138" i="7"/>
  <c r="BB138" i="7"/>
  <c r="I138" i="32" s="1"/>
  <c r="DG137" i="7"/>
  <c r="DB137" i="7"/>
  <c r="AA137" i="32" s="1"/>
  <c r="R137" i="7"/>
  <c r="EF136" i="7"/>
  <c r="DH136" i="7"/>
  <c r="CJ136" i="7"/>
  <c r="BL136" i="7"/>
  <c r="P136" i="7"/>
  <c r="EB135" i="7"/>
  <c r="K135" i="7"/>
  <c r="D135" i="32" s="1"/>
  <c r="P135" i="7"/>
  <c r="Q135" i="7"/>
  <c r="CX134" i="7"/>
  <c r="W134" i="32" s="1"/>
  <c r="CY134" i="7"/>
  <c r="X134" i="32" s="1"/>
  <c r="CF134" i="7"/>
  <c r="CL134" i="7" s="1"/>
  <c r="Q134" i="7"/>
  <c r="L134" i="7"/>
  <c r="E134" i="32" s="1"/>
  <c r="EE133" i="7"/>
  <c r="DZ133" i="7"/>
  <c r="AH133" i="32" s="1"/>
  <c r="DG133" i="7"/>
  <c r="DM133" i="7" s="1"/>
  <c r="DB133" i="7"/>
  <c r="AA133" i="32" s="1"/>
  <c r="CI133" i="7"/>
  <c r="CO133" i="7" s="1"/>
  <c r="CD133" i="7"/>
  <c r="T133" i="32" s="1"/>
  <c r="BK133" i="7"/>
  <c r="BF133" i="7"/>
  <c r="M133" i="32" s="1"/>
  <c r="O133" i="7"/>
  <c r="U133" i="7" s="1"/>
  <c r="J133" i="7"/>
  <c r="C133" i="32" s="1"/>
  <c r="EC132" i="7"/>
  <c r="DX132" i="7"/>
  <c r="AF132" i="32" s="1"/>
  <c r="DE132" i="7"/>
  <c r="CZ132" i="7"/>
  <c r="Y132" i="32" s="1"/>
  <c r="CG132" i="7"/>
  <c r="CB132" i="7"/>
  <c r="R132" i="32" s="1"/>
  <c r="BI132" i="7"/>
  <c r="BD132" i="7"/>
  <c r="K132" i="32" s="1"/>
  <c r="CE131" i="7"/>
  <c r="U131" i="32" s="1"/>
  <c r="CJ131" i="7"/>
  <c r="CK131" i="7"/>
  <c r="BK131" i="7"/>
  <c r="CQ131" i="10" s="1"/>
  <c r="BJ131" i="7"/>
  <c r="CP131" i="10" s="1"/>
  <c r="EF130" i="7"/>
  <c r="EL130" i="7" s="1"/>
  <c r="BB130" i="7"/>
  <c r="I130" i="32" s="1"/>
  <c r="BC130" i="7"/>
  <c r="J130" i="32" s="1"/>
  <c r="DW129" i="7"/>
  <c r="AE129" i="32" s="1"/>
  <c r="M128" i="7"/>
  <c r="F128" i="32" s="1"/>
  <c r="ED127" i="7"/>
  <c r="K127" i="7"/>
  <c r="D127" i="32" s="1"/>
  <c r="DD126" i="7"/>
  <c r="DH124" i="7"/>
  <c r="DM124" i="7" s="1"/>
  <c r="EE123" i="7"/>
  <c r="DX123" i="7"/>
  <c r="AF123" i="32" s="1"/>
  <c r="DY123" i="7"/>
  <c r="AG123" i="32" s="1"/>
  <c r="CI123" i="7"/>
  <c r="CB123" i="7"/>
  <c r="R123" i="32" s="1"/>
  <c r="CC123" i="7"/>
  <c r="S123" i="32" s="1"/>
  <c r="BH122" i="7"/>
  <c r="CK120" i="7"/>
  <c r="CD120" i="7"/>
  <c r="T120" i="32" s="1"/>
  <c r="CE120" i="7"/>
  <c r="U120" i="32" s="1"/>
  <c r="Q120" i="7"/>
  <c r="J120" i="7"/>
  <c r="C120" i="32" s="1"/>
  <c r="K120" i="7"/>
  <c r="D120" i="32" s="1"/>
  <c r="DG119" i="7"/>
  <c r="CZ119" i="7"/>
  <c r="Y119" i="32" s="1"/>
  <c r="DA119" i="7"/>
  <c r="Z119" i="32" s="1"/>
  <c r="BK119" i="7"/>
  <c r="CQ119" i="10" s="1"/>
  <c r="BD119" i="7"/>
  <c r="K119" i="32" s="1"/>
  <c r="BE119" i="7"/>
  <c r="L119" i="32" s="1"/>
  <c r="DD118" i="7"/>
  <c r="DV116" i="7"/>
  <c r="AD116" i="32" s="1"/>
  <c r="DW116" i="7"/>
  <c r="AE116" i="32" s="1"/>
  <c r="EB116" i="7"/>
  <c r="CX116" i="10" s="1"/>
  <c r="EC116" i="7"/>
  <c r="EC110" i="7"/>
  <c r="DV110" i="7"/>
  <c r="AD110" i="32" s="1"/>
  <c r="DW110" i="7"/>
  <c r="AE110" i="32" s="1"/>
  <c r="DF109" i="7"/>
  <c r="CZ109" i="7"/>
  <c r="Y109" i="32" s="1"/>
  <c r="DA109" i="7"/>
  <c r="Z109" i="32" s="1"/>
  <c r="DG109" i="7"/>
  <c r="DV146" i="7"/>
  <c r="AD146" i="32" s="1"/>
  <c r="CX146" i="7"/>
  <c r="W146" i="32" s="1"/>
  <c r="BZ146" i="7"/>
  <c r="P146" i="32" s="1"/>
  <c r="BB146" i="7"/>
  <c r="I146" i="32" s="1"/>
  <c r="L145" i="7"/>
  <c r="E145" i="32" s="1"/>
  <c r="DZ144" i="7"/>
  <c r="AH144" i="32" s="1"/>
  <c r="DB144" i="7"/>
  <c r="AA144" i="32" s="1"/>
  <c r="CD144" i="7"/>
  <c r="T144" i="32" s="1"/>
  <c r="BF144" i="7"/>
  <c r="M144" i="32" s="1"/>
  <c r="J144" i="7"/>
  <c r="C144" i="32" s="1"/>
  <c r="DX143" i="7"/>
  <c r="AF143" i="32" s="1"/>
  <c r="CZ143" i="7"/>
  <c r="Y143" i="32" s="1"/>
  <c r="CB143" i="7"/>
  <c r="R143" i="32" s="1"/>
  <c r="BD143" i="7"/>
  <c r="K143" i="32" s="1"/>
  <c r="DV142" i="7"/>
  <c r="AD142" i="32" s="1"/>
  <c r="CX142" i="7"/>
  <c r="W142" i="32" s="1"/>
  <c r="BZ142" i="7"/>
  <c r="P142" i="32" s="1"/>
  <c r="BB142" i="7"/>
  <c r="I142" i="32" s="1"/>
  <c r="DY141" i="7"/>
  <c r="AG141" i="32" s="1"/>
  <c r="I141" i="7"/>
  <c r="B141" i="32" s="1"/>
  <c r="CD140" i="7"/>
  <c r="T140" i="32" s="1"/>
  <c r="BC140" i="7"/>
  <c r="J140" i="32" s="1"/>
  <c r="DZ138" i="7"/>
  <c r="AH138" i="32" s="1"/>
  <c r="CD138" i="7"/>
  <c r="T138" i="32" s="1"/>
  <c r="DW137" i="7"/>
  <c r="AE137" i="32" s="1"/>
  <c r="EC137" i="7"/>
  <c r="BG135" i="7"/>
  <c r="N135" i="32" s="1"/>
  <c r="BL135" i="7"/>
  <c r="BM135" i="7"/>
  <c r="DV134" i="7"/>
  <c r="AD134" i="32" s="1"/>
  <c r="DW134" i="7"/>
  <c r="AE134" i="32" s="1"/>
  <c r="DC131" i="7"/>
  <c r="AB131" i="32" s="1"/>
  <c r="DH131" i="7"/>
  <c r="DI131" i="7"/>
  <c r="DV130" i="7"/>
  <c r="AD130" i="32" s="1"/>
  <c r="DW130" i="7"/>
  <c r="AE130" i="32" s="1"/>
  <c r="CI127" i="7"/>
  <c r="CB127" i="7"/>
  <c r="R127" i="32" s="1"/>
  <c r="CC127" i="7"/>
  <c r="S127" i="32" s="1"/>
  <c r="R127" i="7"/>
  <c r="X127" i="7" s="1"/>
  <c r="CG126" i="7"/>
  <c r="BZ126" i="7"/>
  <c r="P126" i="32" s="1"/>
  <c r="CA126" i="7"/>
  <c r="Q126" i="32" s="1"/>
  <c r="BM124" i="7"/>
  <c r="BF124" i="7"/>
  <c r="M124" i="32" s="1"/>
  <c r="BG124" i="7"/>
  <c r="N124" i="32" s="1"/>
  <c r="EC122" i="7"/>
  <c r="DV122" i="7"/>
  <c r="AD122" i="32" s="1"/>
  <c r="DW122" i="7"/>
  <c r="AE122" i="32" s="1"/>
  <c r="S121" i="7"/>
  <c r="L121" i="7"/>
  <c r="E121" i="32" s="1"/>
  <c r="M121" i="7"/>
  <c r="F121" i="32" s="1"/>
  <c r="CG118" i="7"/>
  <c r="BZ118" i="7"/>
  <c r="P118" i="32" s="1"/>
  <c r="CA118" i="7"/>
  <c r="Q118" i="32" s="1"/>
  <c r="S117" i="7"/>
  <c r="T117" i="7"/>
  <c r="M117" i="7"/>
  <c r="F117" i="32" s="1"/>
  <c r="N117" i="7"/>
  <c r="G117" i="32" s="1"/>
  <c r="DG141" i="7"/>
  <c r="EC140" i="7"/>
  <c r="CC140" i="7"/>
  <c r="S140" i="32" s="1"/>
  <c r="DX139" i="7"/>
  <c r="AF139" i="32" s="1"/>
  <c r="DV139" i="7"/>
  <c r="AD139" i="32" s="1"/>
  <c r="DW138" i="7"/>
  <c r="AE138" i="32" s="1"/>
  <c r="CA138" i="7"/>
  <c r="Q138" i="32" s="1"/>
  <c r="T138" i="7"/>
  <c r="CI137" i="7"/>
  <c r="CD137" i="7"/>
  <c r="T137" i="32" s="1"/>
  <c r="BK137" i="7"/>
  <c r="BF137" i="7"/>
  <c r="M137" i="32" s="1"/>
  <c r="N137" i="7"/>
  <c r="G137" i="32" s="1"/>
  <c r="O137" i="7"/>
  <c r="J137" i="7"/>
  <c r="C137" i="32" s="1"/>
  <c r="EC136" i="7"/>
  <c r="DX136" i="7"/>
  <c r="AF136" i="32" s="1"/>
  <c r="DE136" i="7"/>
  <c r="CZ136" i="7"/>
  <c r="Y136" i="32" s="1"/>
  <c r="CG136" i="7"/>
  <c r="CB136" i="7"/>
  <c r="R136" i="32" s="1"/>
  <c r="BI136" i="7"/>
  <c r="BD136" i="7"/>
  <c r="K136" i="32" s="1"/>
  <c r="CE135" i="7"/>
  <c r="U135" i="32" s="1"/>
  <c r="CJ135" i="7"/>
  <c r="CK135" i="7"/>
  <c r="EB134" i="7"/>
  <c r="CZ134" i="7"/>
  <c r="Y134" i="32" s="1"/>
  <c r="I133" i="7"/>
  <c r="B133" i="32" s="1"/>
  <c r="DW132" i="7"/>
  <c r="AE132" i="32" s="1"/>
  <c r="CY132" i="7"/>
  <c r="X132" i="32" s="1"/>
  <c r="CA132" i="7"/>
  <c r="Q132" i="32" s="1"/>
  <c r="BC132" i="7"/>
  <c r="J132" i="32" s="1"/>
  <c r="EA131" i="7"/>
  <c r="AI131" i="32" s="1"/>
  <c r="EF131" i="7"/>
  <c r="EG131" i="7"/>
  <c r="CB131" i="7"/>
  <c r="R131" i="32" s="1"/>
  <c r="CC131" i="7"/>
  <c r="S131" i="32" s="1"/>
  <c r="BH131" i="7"/>
  <c r="BB131" i="7"/>
  <c r="I131" i="32" s="1"/>
  <c r="R131" i="7"/>
  <c r="K131" i="7"/>
  <c r="D131" i="32" s="1"/>
  <c r="EB130" i="7"/>
  <c r="CA129" i="7"/>
  <c r="Q129" i="32" s="1"/>
  <c r="EG128" i="7"/>
  <c r="DZ128" i="7"/>
  <c r="AH128" i="32" s="1"/>
  <c r="EA128" i="7"/>
  <c r="AI128" i="32" s="1"/>
  <c r="CK128" i="7"/>
  <c r="CD128" i="7"/>
  <c r="T128" i="32" s="1"/>
  <c r="CE128" i="7"/>
  <c r="U128" i="32" s="1"/>
  <c r="T128" i="7"/>
  <c r="Q128" i="7"/>
  <c r="J128" i="7"/>
  <c r="C128" i="32" s="1"/>
  <c r="K128" i="7"/>
  <c r="D128" i="32" s="1"/>
  <c r="DC127" i="7"/>
  <c r="AB127" i="32" s="1"/>
  <c r="CH127" i="7"/>
  <c r="O127" i="7"/>
  <c r="I127" i="7"/>
  <c r="B127" i="32" s="1"/>
  <c r="CF126" i="7"/>
  <c r="EG124" i="7"/>
  <c r="DZ124" i="7"/>
  <c r="AH124" i="32" s="1"/>
  <c r="EA124" i="7"/>
  <c r="AI124" i="32" s="1"/>
  <c r="BL124" i="7"/>
  <c r="EB122" i="7"/>
  <c r="R121" i="7"/>
  <c r="W121" i="7" s="1"/>
  <c r="CF118" i="7"/>
  <c r="BM117" i="7"/>
  <c r="BG117" i="7"/>
  <c r="N117" i="32" s="1"/>
  <c r="DB114" i="7"/>
  <c r="AA114" i="32" s="1"/>
  <c r="DC114" i="7"/>
  <c r="AB114" i="32" s="1"/>
  <c r="DH114" i="7"/>
  <c r="DI114" i="7"/>
  <c r="DI112" i="7"/>
  <c r="DB112" i="7"/>
  <c r="AA112" i="32" s="1"/>
  <c r="DC112" i="7"/>
  <c r="AB112" i="32" s="1"/>
  <c r="DH112" i="7"/>
  <c r="P110" i="7"/>
  <c r="J110" i="7"/>
  <c r="C110" i="32" s="1"/>
  <c r="K110" i="7"/>
  <c r="D110" i="32" s="1"/>
  <c r="DI99" i="7"/>
  <c r="DC99" i="7"/>
  <c r="AB99" i="32" s="1"/>
  <c r="BM131" i="7"/>
  <c r="Q131" i="7"/>
  <c r="EE130" i="7"/>
  <c r="DG130" i="7"/>
  <c r="CI130" i="7"/>
  <c r="CO130" i="7" s="1"/>
  <c r="BK130" i="7"/>
  <c r="O130" i="7"/>
  <c r="EC129" i="7"/>
  <c r="DE129" i="7"/>
  <c r="CG129" i="7"/>
  <c r="BI129" i="7"/>
  <c r="S128" i="7"/>
  <c r="EG127" i="7"/>
  <c r="DI127" i="7"/>
  <c r="CK127" i="7"/>
  <c r="BM127" i="7"/>
  <c r="Q127" i="7"/>
  <c r="EE126" i="7"/>
  <c r="DG126" i="7"/>
  <c r="CI126" i="7"/>
  <c r="BK126" i="7"/>
  <c r="O126" i="7"/>
  <c r="EC125" i="7"/>
  <c r="DE125" i="7"/>
  <c r="DK125" i="7" s="1"/>
  <c r="CG125" i="7"/>
  <c r="BI125" i="7"/>
  <c r="S124" i="7"/>
  <c r="EG123" i="7"/>
  <c r="DI123" i="7"/>
  <c r="CK123" i="7"/>
  <c r="BM123" i="7"/>
  <c r="Q123" i="7"/>
  <c r="EE122" i="7"/>
  <c r="DG122" i="7"/>
  <c r="DM122" i="7" s="1"/>
  <c r="CI122" i="7"/>
  <c r="BK122" i="7"/>
  <c r="O122" i="7"/>
  <c r="U122" i="7" s="1"/>
  <c r="EC121" i="7"/>
  <c r="DE121" i="7"/>
  <c r="CG121" i="7"/>
  <c r="BI121" i="7"/>
  <c r="S120" i="7"/>
  <c r="EG119" i="7"/>
  <c r="DI119" i="7"/>
  <c r="CK119" i="7"/>
  <c r="BM119" i="7"/>
  <c r="Q119" i="7"/>
  <c r="W119" i="7" s="1"/>
  <c r="EE118" i="7"/>
  <c r="DG118" i="7"/>
  <c r="DM118" i="7" s="1"/>
  <c r="CI118" i="7"/>
  <c r="CO118" i="7" s="1"/>
  <c r="BK118" i="7"/>
  <c r="O118" i="7"/>
  <c r="EC117" i="7"/>
  <c r="DD117" i="7"/>
  <c r="DH117" i="7"/>
  <c r="BL117" i="7"/>
  <c r="O117" i="7"/>
  <c r="DY116" i="7"/>
  <c r="AG116" i="32" s="1"/>
  <c r="DG116" i="7"/>
  <c r="BB116" i="7"/>
  <c r="I116" i="32" s="1"/>
  <c r="BC116" i="7"/>
  <c r="J116" i="32" s="1"/>
  <c r="L115" i="7"/>
  <c r="E115" i="32" s="1"/>
  <c r="M115" i="7"/>
  <c r="F115" i="32" s="1"/>
  <c r="DF114" i="7"/>
  <c r="BH113" i="7"/>
  <c r="BZ112" i="7"/>
  <c r="P112" i="32" s="1"/>
  <c r="CA112" i="7"/>
  <c r="Q112" i="32" s="1"/>
  <c r="DB111" i="7"/>
  <c r="AA111" i="32" s="1"/>
  <c r="CK110" i="7"/>
  <c r="CJ107" i="7"/>
  <c r="CK107" i="7"/>
  <c r="CE107" i="7"/>
  <c r="U107" i="32" s="1"/>
  <c r="DH105" i="7"/>
  <c r="DI105" i="7"/>
  <c r="DB105" i="7"/>
  <c r="AA105" i="32" s="1"/>
  <c r="DC105" i="7"/>
  <c r="AB105" i="32" s="1"/>
  <c r="T103" i="7"/>
  <c r="Y103" i="7" s="1"/>
  <c r="M103" i="7"/>
  <c r="F103" i="32" s="1"/>
  <c r="N103" i="7"/>
  <c r="G103" i="32" s="1"/>
  <c r="DW102" i="7"/>
  <c r="AE102" i="32" s="1"/>
  <c r="DX102" i="7"/>
  <c r="AF102" i="32" s="1"/>
  <c r="EC102" i="7"/>
  <c r="ED102" i="7"/>
  <c r="CA102" i="7"/>
  <c r="Q102" i="32" s="1"/>
  <c r="CB102" i="7"/>
  <c r="R102" i="32" s="1"/>
  <c r="CG102" i="7"/>
  <c r="CH102" i="7"/>
  <c r="BL131" i="7"/>
  <c r="P131" i="7"/>
  <c r="ED130" i="7"/>
  <c r="DF130" i="7"/>
  <c r="CH130" i="7"/>
  <c r="BJ130" i="7"/>
  <c r="CP130" i="10" s="1"/>
  <c r="EB129" i="7"/>
  <c r="CX129" i="10" s="1"/>
  <c r="DD129" i="7"/>
  <c r="CF129" i="7"/>
  <c r="BH129" i="7"/>
  <c r="R128" i="7"/>
  <c r="EF127" i="7"/>
  <c r="DH127" i="7"/>
  <c r="CJ127" i="7"/>
  <c r="BL127" i="7"/>
  <c r="P127" i="7"/>
  <c r="ED126" i="7"/>
  <c r="DF126" i="7"/>
  <c r="CH126" i="7"/>
  <c r="BJ126" i="7"/>
  <c r="EB125" i="7"/>
  <c r="DD125" i="7"/>
  <c r="CF125" i="7"/>
  <c r="BH125" i="7"/>
  <c r="R124" i="7"/>
  <c r="EF123" i="7"/>
  <c r="DH123" i="7"/>
  <c r="CJ123" i="7"/>
  <c r="BL123" i="7"/>
  <c r="P123" i="7"/>
  <c r="ED122" i="7"/>
  <c r="DF122" i="7"/>
  <c r="CH122" i="7"/>
  <c r="BJ122" i="7"/>
  <c r="EB121" i="7"/>
  <c r="DD121" i="7"/>
  <c r="CF121" i="7"/>
  <c r="BH121" i="7"/>
  <c r="R120" i="7"/>
  <c r="EF119" i="7"/>
  <c r="DH119" i="7"/>
  <c r="CJ119" i="7"/>
  <c r="BL119" i="7"/>
  <c r="P119" i="7"/>
  <c r="ED118" i="7"/>
  <c r="DF118" i="7"/>
  <c r="CH118" i="7"/>
  <c r="BJ118" i="7"/>
  <c r="CP118" i="10" s="1"/>
  <c r="EB117" i="7"/>
  <c r="CX117" i="10" s="1"/>
  <c r="BH117" i="7"/>
  <c r="CJ116" i="7"/>
  <c r="EE115" i="7"/>
  <c r="CI115" i="7"/>
  <c r="O115" i="7"/>
  <c r="EG114" i="7"/>
  <c r="DD114" i="7"/>
  <c r="CD114" i="7"/>
  <c r="T114" i="32" s="1"/>
  <c r="CE114" i="7"/>
  <c r="U114" i="32" s="1"/>
  <c r="M114" i="7"/>
  <c r="F114" i="32" s="1"/>
  <c r="S114" i="7"/>
  <c r="EG112" i="7"/>
  <c r="EA112" i="7"/>
  <c r="AI112" i="32" s="1"/>
  <c r="BM112" i="7"/>
  <c r="BR112" i="7" s="1"/>
  <c r="BF112" i="7"/>
  <c r="M112" i="32" s="1"/>
  <c r="BG112" i="7"/>
  <c r="N112" i="32" s="1"/>
  <c r="DZ111" i="7"/>
  <c r="AH111" i="32" s="1"/>
  <c r="O111" i="7"/>
  <c r="I111" i="7"/>
  <c r="B111" i="32" s="1"/>
  <c r="DX110" i="7"/>
  <c r="AF110" i="32" s="1"/>
  <c r="CJ110" i="7"/>
  <c r="CH110" i="7"/>
  <c r="CB110" i="7"/>
  <c r="R110" i="32" s="1"/>
  <c r="CF108" i="7"/>
  <c r="CG108" i="7"/>
  <c r="BZ108" i="7"/>
  <c r="P108" i="32" s="1"/>
  <c r="CA108" i="7"/>
  <c r="Q108" i="32" s="1"/>
  <c r="BJ104" i="7"/>
  <c r="CP104" i="10" s="1"/>
  <c r="BK104" i="7"/>
  <c r="BD104" i="7"/>
  <c r="K104" i="32" s="1"/>
  <c r="BE104" i="7"/>
  <c r="L104" i="32" s="1"/>
  <c r="BM103" i="7"/>
  <c r="BL103" i="7"/>
  <c r="BG103" i="7"/>
  <c r="N103" i="32" s="1"/>
  <c r="DK99" i="7"/>
  <c r="DL99" i="7"/>
  <c r="BM98" i="7"/>
  <c r="BG98" i="7"/>
  <c r="N98" i="32" s="1"/>
  <c r="BF98" i="7"/>
  <c r="M98" i="32" s="1"/>
  <c r="S96" i="7"/>
  <c r="M96" i="7"/>
  <c r="F96" i="32" s="1"/>
  <c r="BM95" i="7"/>
  <c r="BG95" i="7"/>
  <c r="N95" i="32" s="1"/>
  <c r="BM90" i="7"/>
  <c r="BF90" i="7"/>
  <c r="M90" i="32" s="1"/>
  <c r="BG90" i="7"/>
  <c r="N90" i="32" s="1"/>
  <c r="CI117" i="7"/>
  <c r="CX116" i="7"/>
  <c r="W116" i="32" s="1"/>
  <c r="CY116" i="7"/>
  <c r="X116" i="32" s="1"/>
  <c r="CG116" i="7"/>
  <c r="T116" i="7"/>
  <c r="ED115" i="7"/>
  <c r="CH115" i="7"/>
  <c r="CH114" i="7"/>
  <c r="BF114" i="7"/>
  <c r="M114" i="32" s="1"/>
  <c r="BG114" i="7"/>
  <c r="N114" i="32" s="1"/>
  <c r="EE113" i="7"/>
  <c r="EA113" i="7"/>
  <c r="AI113" i="32" s="1"/>
  <c r="EG113" i="7"/>
  <c r="S113" i="7"/>
  <c r="Y113" i="7" s="1"/>
  <c r="M113" i="7"/>
  <c r="F113" i="32" s="1"/>
  <c r="BL110" i="7"/>
  <c r="BR110" i="7" s="1"/>
  <c r="BF110" i="7"/>
  <c r="M110" i="32" s="1"/>
  <c r="BG110" i="7"/>
  <c r="N110" i="32" s="1"/>
  <c r="DD109" i="7"/>
  <c r="CX109" i="7"/>
  <c r="W109" i="32" s="1"/>
  <c r="BH109" i="7"/>
  <c r="BB109" i="7"/>
  <c r="I109" i="32" s="1"/>
  <c r="DF106" i="7"/>
  <c r="DG106" i="7"/>
  <c r="DA106" i="7"/>
  <c r="Z106" i="32" s="1"/>
  <c r="EC104" i="7"/>
  <c r="DV104" i="7"/>
  <c r="AD104" i="32" s="1"/>
  <c r="DW104" i="7"/>
  <c r="AE104" i="32" s="1"/>
  <c r="EE98" i="7"/>
  <c r="DY98" i="7"/>
  <c r="AG98" i="32" s="1"/>
  <c r="Q94" i="7"/>
  <c r="W94" i="7" s="1"/>
  <c r="J94" i="7"/>
  <c r="C94" i="32" s="1"/>
  <c r="K94" i="7"/>
  <c r="D94" i="32" s="1"/>
  <c r="EF78" i="7"/>
  <c r="DY78" i="7"/>
  <c r="AG78" i="32" s="1"/>
  <c r="DZ78" i="7"/>
  <c r="AH78" i="32" s="1"/>
  <c r="CF78" i="7"/>
  <c r="BZ78" i="7"/>
  <c r="P78" i="32" s="1"/>
  <c r="L130" i="7"/>
  <c r="E130" i="32" s="1"/>
  <c r="DZ129" i="7"/>
  <c r="AH129" i="32" s="1"/>
  <c r="DB129" i="7"/>
  <c r="AA129" i="32" s="1"/>
  <c r="CD129" i="7"/>
  <c r="T129" i="32" s="1"/>
  <c r="BF129" i="7"/>
  <c r="M129" i="32" s="1"/>
  <c r="J129" i="7"/>
  <c r="C129" i="32" s="1"/>
  <c r="DX128" i="7"/>
  <c r="AF128" i="32" s="1"/>
  <c r="CZ128" i="7"/>
  <c r="Y128" i="32" s="1"/>
  <c r="CB128" i="7"/>
  <c r="R128" i="32" s="1"/>
  <c r="BD128" i="7"/>
  <c r="K128" i="32" s="1"/>
  <c r="N127" i="7"/>
  <c r="G127" i="32" s="1"/>
  <c r="L126" i="7"/>
  <c r="E126" i="32" s="1"/>
  <c r="DZ125" i="7"/>
  <c r="AH125" i="32" s="1"/>
  <c r="DB125" i="7"/>
  <c r="AA125" i="32" s="1"/>
  <c r="CD125" i="7"/>
  <c r="T125" i="32" s="1"/>
  <c r="BF125" i="7"/>
  <c r="M125" i="32" s="1"/>
  <c r="J125" i="7"/>
  <c r="C125" i="32" s="1"/>
  <c r="DX124" i="7"/>
  <c r="AF124" i="32" s="1"/>
  <c r="CZ124" i="7"/>
  <c r="Y124" i="32" s="1"/>
  <c r="CB124" i="7"/>
  <c r="R124" i="32" s="1"/>
  <c r="BD124" i="7"/>
  <c r="K124" i="32" s="1"/>
  <c r="N123" i="7"/>
  <c r="G123" i="32" s="1"/>
  <c r="L122" i="7"/>
  <c r="E122" i="32" s="1"/>
  <c r="DZ121" i="7"/>
  <c r="AH121" i="32" s="1"/>
  <c r="DB121" i="7"/>
  <c r="AA121" i="32" s="1"/>
  <c r="CD121" i="7"/>
  <c r="T121" i="32" s="1"/>
  <c r="BF121" i="7"/>
  <c r="M121" i="32" s="1"/>
  <c r="J121" i="7"/>
  <c r="C121" i="32" s="1"/>
  <c r="DX120" i="7"/>
  <c r="AF120" i="32" s="1"/>
  <c r="CZ120" i="7"/>
  <c r="Y120" i="32" s="1"/>
  <c r="CB120" i="7"/>
  <c r="R120" i="32" s="1"/>
  <c r="BD120" i="7"/>
  <c r="K120" i="32" s="1"/>
  <c r="N119" i="7"/>
  <c r="G119" i="32" s="1"/>
  <c r="L118" i="7"/>
  <c r="E118" i="32" s="1"/>
  <c r="DZ117" i="7"/>
  <c r="AH117" i="32" s="1"/>
  <c r="DA117" i="7"/>
  <c r="Z117" i="32" s="1"/>
  <c r="CK117" i="7"/>
  <c r="BF117" i="7"/>
  <c r="M117" i="32" s="1"/>
  <c r="P117" i="7"/>
  <c r="DA116" i="7"/>
  <c r="Z116" i="32" s="1"/>
  <c r="CI116" i="7"/>
  <c r="I116" i="7"/>
  <c r="B116" i="32" s="1"/>
  <c r="CY115" i="7"/>
  <c r="X115" i="32" s="1"/>
  <c r="DD115" i="7"/>
  <c r="BC115" i="7"/>
  <c r="J115" i="32" s="1"/>
  <c r="BH115" i="7"/>
  <c r="DE114" i="7"/>
  <c r="J114" i="7"/>
  <c r="C114" i="32" s="1"/>
  <c r="K114" i="7"/>
  <c r="D114" i="32" s="1"/>
  <c r="EF113" i="7"/>
  <c r="DC113" i="7"/>
  <c r="AB113" i="32" s="1"/>
  <c r="DI113" i="7"/>
  <c r="R113" i="7"/>
  <c r="EF112" i="7"/>
  <c r="DY112" i="7"/>
  <c r="AG112" i="32" s="1"/>
  <c r="EE112" i="7"/>
  <c r="CX112" i="7"/>
  <c r="W112" i="32" s="1"/>
  <c r="CY112" i="7"/>
  <c r="X112" i="32" s="1"/>
  <c r="BK111" i="7"/>
  <c r="BD111" i="7"/>
  <c r="K111" i="32" s="1"/>
  <c r="BE111" i="7"/>
  <c r="L111" i="32" s="1"/>
  <c r="DH110" i="7"/>
  <c r="ED109" i="7"/>
  <c r="DX109" i="7"/>
  <c r="AF109" i="32" s="1"/>
  <c r="DY109" i="7"/>
  <c r="AG109" i="32" s="1"/>
  <c r="CH109" i="7"/>
  <c r="CB109" i="7"/>
  <c r="R109" i="32" s="1"/>
  <c r="CC109" i="7"/>
  <c r="S109" i="32" s="1"/>
  <c r="DV105" i="7"/>
  <c r="AD105" i="32" s="1"/>
  <c r="EB105" i="7"/>
  <c r="CF103" i="7"/>
  <c r="CG103" i="7"/>
  <c r="BZ103" i="7"/>
  <c r="P103" i="32" s="1"/>
  <c r="CA103" i="7"/>
  <c r="Q103" i="32" s="1"/>
  <c r="BC100" i="7"/>
  <c r="J100" i="32" s="1"/>
  <c r="BI100" i="7"/>
  <c r="BB100" i="7"/>
  <c r="I100" i="32" s="1"/>
  <c r="CK95" i="7"/>
  <c r="CE95" i="7"/>
  <c r="U95" i="32" s="1"/>
  <c r="DZ114" i="7"/>
  <c r="AH114" i="32" s="1"/>
  <c r="EA114" i="7"/>
  <c r="AI114" i="32" s="1"/>
  <c r="DX113" i="7"/>
  <c r="AF113" i="32" s="1"/>
  <c r="DY113" i="7"/>
  <c r="AG113" i="32" s="1"/>
  <c r="CE113" i="7"/>
  <c r="U113" i="32" s="1"/>
  <c r="CK113" i="7"/>
  <c r="K113" i="7"/>
  <c r="D113" i="32" s="1"/>
  <c r="Q113" i="7"/>
  <c r="CK112" i="7"/>
  <c r="CP112" i="7" s="1"/>
  <c r="CD112" i="7"/>
  <c r="T112" i="32" s="1"/>
  <c r="CE112" i="7"/>
  <c r="U112" i="32" s="1"/>
  <c r="CI111" i="7"/>
  <c r="CB111" i="7"/>
  <c r="R111" i="32" s="1"/>
  <c r="CC111" i="7"/>
  <c r="S111" i="32" s="1"/>
  <c r="EB107" i="7"/>
  <c r="CX107" i="10" s="1"/>
  <c r="EC107" i="7"/>
  <c r="DV107" i="7"/>
  <c r="AD107" i="32" s="1"/>
  <c r="DW107" i="7"/>
  <c r="AE107" i="32" s="1"/>
  <c r="EG106" i="7"/>
  <c r="DZ106" i="7"/>
  <c r="AH106" i="32" s="1"/>
  <c r="EA106" i="7"/>
  <c r="AI106" i="32" s="1"/>
  <c r="DI103" i="7"/>
  <c r="DH103" i="7"/>
  <c r="DC103" i="7"/>
  <c r="AB103" i="32" s="1"/>
  <c r="M101" i="7"/>
  <c r="F101" i="32" s="1"/>
  <c r="N101" i="7"/>
  <c r="G101" i="32" s="1"/>
  <c r="S101" i="7"/>
  <c r="T101" i="7"/>
  <c r="CD97" i="7"/>
  <c r="T97" i="32" s="1"/>
  <c r="CJ97" i="7"/>
  <c r="BK93" i="7"/>
  <c r="BD93" i="7"/>
  <c r="K93" i="32" s="1"/>
  <c r="BE93" i="7"/>
  <c r="L93" i="32" s="1"/>
  <c r="R130" i="7"/>
  <c r="EF129" i="7"/>
  <c r="DH129" i="7"/>
  <c r="CJ129" i="7"/>
  <c r="BL129" i="7"/>
  <c r="BR129" i="7" s="1"/>
  <c r="P129" i="7"/>
  <c r="ED128" i="7"/>
  <c r="DF128" i="7"/>
  <c r="CH128" i="7"/>
  <c r="BJ128" i="7"/>
  <c r="CC117" i="7"/>
  <c r="S117" i="32" s="1"/>
  <c r="EE116" i="7"/>
  <c r="BZ116" i="7"/>
  <c r="P116" i="32" s="1"/>
  <c r="CA116" i="7"/>
  <c r="Q116" i="32" s="1"/>
  <c r="CG114" i="7"/>
  <c r="DK113" i="7"/>
  <c r="CZ113" i="7"/>
  <c r="Y113" i="32" s="1"/>
  <c r="DA113" i="7"/>
  <c r="Z113" i="32" s="1"/>
  <c r="CJ113" i="7"/>
  <c r="BG113" i="7"/>
  <c r="N113" i="32" s="1"/>
  <c r="BM113" i="7"/>
  <c r="P113" i="7"/>
  <c r="DV112" i="7"/>
  <c r="AD112" i="32" s="1"/>
  <c r="DW112" i="7"/>
  <c r="AE112" i="32" s="1"/>
  <c r="BB112" i="7"/>
  <c r="I112" i="32" s="1"/>
  <c r="BC112" i="7"/>
  <c r="J112" i="32" s="1"/>
  <c r="DG111" i="7"/>
  <c r="CZ111" i="7"/>
  <c r="Y111" i="32" s="1"/>
  <c r="DA111" i="7"/>
  <c r="Z111" i="32" s="1"/>
  <c r="CH111" i="7"/>
  <c r="DE110" i="7"/>
  <c r="CX110" i="7"/>
  <c r="W110" i="32" s="1"/>
  <c r="CY110" i="7"/>
  <c r="X110" i="32" s="1"/>
  <c r="BJ110" i="7"/>
  <c r="BD110" i="7"/>
  <c r="K110" i="32" s="1"/>
  <c r="T109" i="7"/>
  <c r="N109" i="7"/>
  <c r="G109" i="32" s="1"/>
  <c r="EB108" i="7"/>
  <c r="CX108" i="10" s="1"/>
  <c r="DV108" i="7"/>
  <c r="AD108" i="32" s="1"/>
  <c r="DW108" i="7"/>
  <c r="AE108" i="32" s="1"/>
  <c r="P105" i="7"/>
  <c r="Q105" i="7"/>
  <c r="J105" i="7"/>
  <c r="C105" i="32" s="1"/>
  <c r="K105" i="7"/>
  <c r="D105" i="32" s="1"/>
  <c r="BK101" i="7"/>
  <c r="CQ101" i="10" s="1"/>
  <c r="BL101" i="7"/>
  <c r="BE101" i="7"/>
  <c r="L101" i="32" s="1"/>
  <c r="BF101" i="7"/>
  <c r="M101" i="32" s="1"/>
  <c r="M99" i="7"/>
  <c r="F99" i="32" s="1"/>
  <c r="L99" i="7"/>
  <c r="E99" i="32" s="1"/>
  <c r="S99" i="7"/>
  <c r="DI95" i="7"/>
  <c r="DC95" i="7"/>
  <c r="AB95" i="32" s="1"/>
  <c r="CB117" i="7"/>
  <c r="R117" i="32" s="1"/>
  <c r="BK117" i="7"/>
  <c r="ED116" i="7"/>
  <c r="BK116" i="7"/>
  <c r="EC115" i="7"/>
  <c r="CG115" i="7"/>
  <c r="CA114" i="7"/>
  <c r="Q114" i="32" s="1"/>
  <c r="BI114" i="7"/>
  <c r="BC114" i="7"/>
  <c r="J114" i="32" s="1"/>
  <c r="DZ113" i="7"/>
  <c r="AH113" i="32" s="1"/>
  <c r="CB113" i="7"/>
  <c r="R113" i="32" s="1"/>
  <c r="CC113" i="7"/>
  <c r="S113" i="32" s="1"/>
  <c r="BL113" i="7"/>
  <c r="L113" i="7"/>
  <c r="E113" i="32" s="1"/>
  <c r="DZ112" i="7"/>
  <c r="AH112" i="32" s="1"/>
  <c r="BH112" i="7"/>
  <c r="EE111" i="7"/>
  <c r="DX111" i="7"/>
  <c r="AF111" i="32" s="1"/>
  <c r="DY111" i="7"/>
  <c r="AG111" i="32" s="1"/>
  <c r="DF111" i="7"/>
  <c r="BF111" i="7"/>
  <c r="M111" i="32" s="1"/>
  <c r="R111" i="7"/>
  <c r="X111" i="7" s="1"/>
  <c r="L111" i="7"/>
  <c r="E111" i="32" s="1"/>
  <c r="BI110" i="7"/>
  <c r="EB109" i="7"/>
  <c r="DV109" i="7"/>
  <c r="AD109" i="32" s="1"/>
  <c r="CF109" i="7"/>
  <c r="CL109" i="7" s="1"/>
  <c r="BZ109" i="7"/>
  <c r="P109" i="32" s="1"/>
  <c r="S109" i="7"/>
  <c r="EC108" i="7"/>
  <c r="EI108" i="7" s="1"/>
  <c r="T107" i="7"/>
  <c r="N107" i="7"/>
  <c r="G107" i="32" s="1"/>
  <c r="Q106" i="7"/>
  <c r="J106" i="7"/>
  <c r="C106" i="32" s="1"/>
  <c r="K106" i="7"/>
  <c r="D106" i="32" s="1"/>
  <c r="EB103" i="7"/>
  <c r="CX103" i="10" s="1"/>
  <c r="EC103" i="7"/>
  <c r="DV103" i="7"/>
  <c r="AD103" i="32" s="1"/>
  <c r="DW103" i="7"/>
  <c r="AE103" i="32" s="1"/>
  <c r="CG101" i="7"/>
  <c r="CF101" i="7"/>
  <c r="CA101" i="7"/>
  <c r="Q101" i="32" s="1"/>
  <c r="DG112" i="7"/>
  <c r="CI112" i="7"/>
  <c r="CO112" i="7" s="1"/>
  <c r="BK112" i="7"/>
  <c r="O112" i="7"/>
  <c r="EC111" i="7"/>
  <c r="DE111" i="7"/>
  <c r="CG111" i="7"/>
  <c r="BI111" i="7"/>
  <c r="CO111" i="10" s="1"/>
  <c r="S110" i="7"/>
  <c r="EG109" i="7"/>
  <c r="DI109" i="7"/>
  <c r="CK109" i="7"/>
  <c r="CP109" i="7" s="1"/>
  <c r="BM109" i="7"/>
  <c r="BR109" i="7" s="1"/>
  <c r="Q109" i="7"/>
  <c r="EE108" i="7"/>
  <c r="DG108" i="7"/>
  <c r="CI108" i="7"/>
  <c r="EF107" i="7"/>
  <c r="CD107" i="7"/>
  <c r="T107" i="32" s="1"/>
  <c r="P107" i="7"/>
  <c r="V107" i="7" s="1"/>
  <c r="EF106" i="7"/>
  <c r="CZ106" i="7"/>
  <c r="Y106" i="32" s="1"/>
  <c r="CK106" i="7"/>
  <c r="BJ106" i="7"/>
  <c r="P106" i="7"/>
  <c r="EF105" i="7"/>
  <c r="BK105" i="7"/>
  <c r="T105" i="7"/>
  <c r="EB104" i="7"/>
  <c r="CX104" i="10" s="1"/>
  <c r="O104" i="7"/>
  <c r="K104" i="7"/>
  <c r="D104" i="32" s="1"/>
  <c r="L104" i="7"/>
  <c r="E104" i="32" s="1"/>
  <c r="DE103" i="7"/>
  <c r="DA103" i="7"/>
  <c r="Z103" i="32" s="1"/>
  <c r="DB103" i="7"/>
  <c r="AA103" i="32" s="1"/>
  <c r="BI103" i="7"/>
  <c r="BE103" i="7"/>
  <c r="L103" i="32" s="1"/>
  <c r="BF103" i="7"/>
  <c r="M103" i="32" s="1"/>
  <c r="P103" i="7"/>
  <c r="DZ102" i="7"/>
  <c r="AH102" i="32" s="1"/>
  <c r="DF102" i="7"/>
  <c r="CD102" i="7"/>
  <c r="T102" i="32" s="1"/>
  <c r="BJ102" i="7"/>
  <c r="R102" i="7"/>
  <c r="DZ101" i="7"/>
  <c r="AH101" i="32" s="1"/>
  <c r="ED101" i="7"/>
  <c r="DG101" i="7"/>
  <c r="BZ101" i="7"/>
  <c r="P101" i="32" s="1"/>
  <c r="BG101" i="7"/>
  <c r="N101" i="32" s="1"/>
  <c r="P101" i="7"/>
  <c r="EG100" i="7"/>
  <c r="EB100" i="7"/>
  <c r="BH100" i="7"/>
  <c r="EA99" i="7"/>
  <c r="AI99" i="32" s="1"/>
  <c r="DH99" i="7"/>
  <c r="DM99" i="7" s="1"/>
  <c r="DA99" i="7"/>
  <c r="Z99" i="32" s="1"/>
  <c r="DB99" i="7"/>
  <c r="AA99" i="32" s="1"/>
  <c r="R99" i="7"/>
  <c r="ED98" i="7"/>
  <c r="BL98" i="7"/>
  <c r="O98" i="7"/>
  <c r="I98" i="7"/>
  <c r="B98" i="32" s="1"/>
  <c r="CI97" i="7"/>
  <c r="CC97" i="7"/>
  <c r="S97" i="32" s="1"/>
  <c r="BI97" i="7"/>
  <c r="CO97" i="10" s="1"/>
  <c r="BC97" i="7"/>
  <c r="J97" i="32" s="1"/>
  <c r="T97" i="7"/>
  <c r="R96" i="7"/>
  <c r="EF95" i="7"/>
  <c r="DH95" i="7"/>
  <c r="CJ95" i="7"/>
  <c r="BL95" i="7"/>
  <c r="EG94" i="7"/>
  <c r="EA94" i="7"/>
  <c r="AI94" i="32" s="1"/>
  <c r="DG94" i="7"/>
  <c r="DA94" i="7"/>
  <c r="Z94" i="32" s="1"/>
  <c r="P94" i="7"/>
  <c r="DF93" i="7"/>
  <c r="BJ93" i="7"/>
  <c r="CP93" i="10" s="1"/>
  <c r="BI92" i="7"/>
  <c r="BB92" i="7"/>
  <c r="I92" i="32" s="1"/>
  <c r="BC92" i="7"/>
  <c r="J92" i="32" s="1"/>
  <c r="BL90" i="7"/>
  <c r="EE89" i="7"/>
  <c r="DX89" i="7"/>
  <c r="AF89" i="32" s="1"/>
  <c r="DY89" i="7"/>
  <c r="AG89" i="32" s="1"/>
  <c r="CI89" i="7"/>
  <c r="CB89" i="7"/>
  <c r="R89" i="32" s="1"/>
  <c r="CC89" i="7"/>
  <c r="S89" i="32" s="1"/>
  <c r="EC88" i="7"/>
  <c r="EI88" i="7" s="1"/>
  <c r="DV88" i="7"/>
  <c r="AD88" i="32" s="1"/>
  <c r="DW88" i="7"/>
  <c r="AE88" i="32" s="1"/>
  <c r="T88" i="7"/>
  <c r="EF85" i="7"/>
  <c r="DZ85" i="7"/>
  <c r="AH85" i="32" s="1"/>
  <c r="P85" i="7"/>
  <c r="I85" i="7"/>
  <c r="B85" i="32" s="1"/>
  <c r="J85" i="7"/>
  <c r="C85" i="32" s="1"/>
  <c r="CX84" i="7"/>
  <c r="W84" i="32" s="1"/>
  <c r="DD84" i="7"/>
  <c r="N82" i="7"/>
  <c r="G82" i="32" s="1"/>
  <c r="M82" i="7"/>
  <c r="F82" i="32" s="1"/>
  <c r="S82" i="7"/>
  <c r="BI108" i="7"/>
  <c r="DE107" i="7"/>
  <c r="S106" i="7"/>
  <c r="EE104" i="7"/>
  <c r="DE104" i="7"/>
  <c r="DK104" i="7" s="1"/>
  <c r="DD101" i="7"/>
  <c r="CK101" i="7"/>
  <c r="BM100" i="7"/>
  <c r="Q99" i="7"/>
  <c r="K99" i="7"/>
  <c r="D99" i="32" s="1"/>
  <c r="CK98" i="7"/>
  <c r="CE98" i="7"/>
  <c r="U98" i="32" s="1"/>
  <c r="BK98" i="7"/>
  <c r="CQ98" i="10" s="1"/>
  <c r="BE98" i="7"/>
  <c r="L98" i="32" s="1"/>
  <c r="EC92" i="7"/>
  <c r="EI92" i="7" s="1"/>
  <c r="DV92" i="7"/>
  <c r="AD92" i="32" s="1"/>
  <c r="DW92" i="7"/>
  <c r="AE92" i="32" s="1"/>
  <c r="V92" i="7"/>
  <c r="DI90" i="7"/>
  <c r="DB90" i="7"/>
  <c r="AA90" i="32" s="1"/>
  <c r="DC90" i="7"/>
  <c r="AB90" i="32" s="1"/>
  <c r="EB82" i="7"/>
  <c r="CX82" i="10" s="1"/>
  <c r="EC82" i="7"/>
  <c r="DW82" i="7"/>
  <c r="AE82" i="32" s="1"/>
  <c r="T80" i="7"/>
  <c r="M80" i="7"/>
  <c r="F80" i="32" s="1"/>
  <c r="N80" i="7"/>
  <c r="G80" i="32" s="1"/>
  <c r="BJ68" i="7"/>
  <c r="CP68" i="10" s="1"/>
  <c r="BK68" i="7"/>
  <c r="CQ68" i="10" s="1"/>
  <c r="BE68" i="7"/>
  <c r="L68" i="32" s="1"/>
  <c r="CJ101" i="7"/>
  <c r="CJ99" i="7"/>
  <c r="CC99" i="7"/>
  <c r="S99" i="32" s="1"/>
  <c r="CD99" i="7"/>
  <c r="T99" i="32" s="1"/>
  <c r="DG97" i="7"/>
  <c r="DM97" i="7" s="1"/>
  <c r="DA97" i="7"/>
  <c r="Z97" i="32" s="1"/>
  <c r="CG97" i="7"/>
  <c r="CA97" i="7"/>
  <c r="Q97" i="32" s="1"/>
  <c r="S95" i="7"/>
  <c r="M95" i="7"/>
  <c r="F95" i="32" s="1"/>
  <c r="EE94" i="7"/>
  <c r="DY94" i="7"/>
  <c r="AG94" i="32" s="1"/>
  <c r="BM94" i="7"/>
  <c r="BG94" i="7"/>
  <c r="N94" i="32" s="1"/>
  <c r="O89" i="7"/>
  <c r="I89" i="7"/>
  <c r="B89" i="32" s="1"/>
  <c r="BI88" i="7"/>
  <c r="BB88" i="7"/>
  <c r="I88" i="32" s="1"/>
  <c r="BC88" i="7"/>
  <c r="J88" i="32" s="1"/>
  <c r="CK87" i="7"/>
  <c r="CE87" i="7"/>
  <c r="U87" i="32" s="1"/>
  <c r="CJ85" i="7"/>
  <c r="CD85" i="7"/>
  <c r="T85" i="32" s="1"/>
  <c r="BF108" i="7"/>
  <c r="M108" i="32" s="1"/>
  <c r="CB107" i="7"/>
  <c r="R107" i="32" s="1"/>
  <c r="BB107" i="7"/>
  <c r="I107" i="32" s="1"/>
  <c r="CX106" i="7"/>
  <c r="W106" i="32" s="1"/>
  <c r="I103" i="7"/>
  <c r="B103" i="32" s="1"/>
  <c r="J103" i="7"/>
  <c r="C103" i="32" s="1"/>
  <c r="CY102" i="7"/>
  <c r="X102" i="32" s="1"/>
  <c r="CZ102" i="7"/>
  <c r="Y102" i="32" s="1"/>
  <c r="BC102" i="7"/>
  <c r="J102" i="32" s="1"/>
  <c r="BD102" i="7"/>
  <c r="K102" i="32" s="1"/>
  <c r="DI98" i="7"/>
  <c r="DC98" i="7"/>
  <c r="AB98" i="32" s="1"/>
  <c r="CI98" i="7"/>
  <c r="CC98" i="7"/>
  <c r="S98" i="32" s="1"/>
  <c r="EE93" i="7"/>
  <c r="DX93" i="7"/>
  <c r="AF93" i="32" s="1"/>
  <c r="DY93" i="7"/>
  <c r="AG93" i="32" s="1"/>
  <c r="CI93" i="7"/>
  <c r="CO93" i="7" s="1"/>
  <c r="CB93" i="7"/>
  <c r="R93" i="32" s="1"/>
  <c r="CC93" i="7"/>
  <c r="S93" i="32" s="1"/>
  <c r="CG92" i="7"/>
  <c r="BZ92" i="7"/>
  <c r="P92" i="32" s="1"/>
  <c r="CA92" i="7"/>
  <c r="Q92" i="32" s="1"/>
  <c r="S91" i="7"/>
  <c r="L91" i="7"/>
  <c r="E91" i="32" s="1"/>
  <c r="M91" i="7"/>
  <c r="F91" i="32" s="1"/>
  <c r="DD83" i="7"/>
  <c r="CX83" i="7"/>
  <c r="W83" i="32" s="1"/>
  <c r="CH83" i="7"/>
  <c r="CI83" i="7"/>
  <c r="CC83" i="7"/>
  <c r="S83" i="32" s="1"/>
  <c r="BC81" i="7"/>
  <c r="J81" i="32" s="1"/>
  <c r="BD81" i="7"/>
  <c r="K81" i="32" s="1"/>
  <c r="BI81" i="7"/>
  <c r="CO81" i="10" s="1"/>
  <c r="BJ81" i="7"/>
  <c r="BH80" i="7"/>
  <c r="BB80" i="7"/>
  <c r="I80" i="32" s="1"/>
  <c r="CA110" i="7"/>
  <c r="Q110" i="32" s="1"/>
  <c r="BC110" i="7"/>
  <c r="J110" i="32" s="1"/>
  <c r="M109" i="7"/>
  <c r="F109" i="32" s="1"/>
  <c r="EA108" i="7"/>
  <c r="AI108" i="32" s="1"/>
  <c r="DC108" i="7"/>
  <c r="AB108" i="32" s="1"/>
  <c r="CE108" i="7"/>
  <c r="U108" i="32" s="1"/>
  <c r="BE108" i="7"/>
  <c r="L108" i="32" s="1"/>
  <c r="T108" i="7"/>
  <c r="DZ107" i="7"/>
  <c r="AH107" i="32" s="1"/>
  <c r="DA107" i="7"/>
  <c r="Z107" i="32" s="1"/>
  <c r="CA107" i="7"/>
  <c r="Q107" i="32" s="1"/>
  <c r="L107" i="7"/>
  <c r="E107" i="32" s="1"/>
  <c r="J107" i="7"/>
  <c r="C107" i="32" s="1"/>
  <c r="DW106" i="7"/>
  <c r="AE106" i="32" s="1"/>
  <c r="CJ106" i="7"/>
  <c r="BF106" i="7"/>
  <c r="M106" i="32" s="1"/>
  <c r="BD106" i="7"/>
  <c r="K106" i="32" s="1"/>
  <c r="CZ105" i="7"/>
  <c r="Y105" i="32" s="1"/>
  <c r="CX105" i="7"/>
  <c r="W105" i="32" s="1"/>
  <c r="BJ105" i="7"/>
  <c r="N105" i="7"/>
  <c r="G105" i="32" s="1"/>
  <c r="DA104" i="7"/>
  <c r="Z104" i="32" s="1"/>
  <c r="CA104" i="7"/>
  <c r="Q104" i="32" s="1"/>
  <c r="CF104" i="7"/>
  <c r="DY103" i="7"/>
  <c r="AG103" i="32" s="1"/>
  <c r="DZ103" i="7"/>
  <c r="AH103" i="32" s="1"/>
  <c r="CY103" i="7"/>
  <c r="X103" i="32" s="1"/>
  <c r="CC103" i="7"/>
  <c r="S103" i="32" s="1"/>
  <c r="CD103" i="7"/>
  <c r="T103" i="32" s="1"/>
  <c r="BC103" i="7"/>
  <c r="J103" i="32" s="1"/>
  <c r="L102" i="7"/>
  <c r="E102" i="32" s="1"/>
  <c r="DE101" i="7"/>
  <c r="BC101" i="7"/>
  <c r="J101" i="32" s="1"/>
  <c r="J101" i="7"/>
  <c r="C101" i="32" s="1"/>
  <c r="CX100" i="7"/>
  <c r="W100" i="32" s="1"/>
  <c r="R100" i="7"/>
  <c r="K100" i="7"/>
  <c r="D100" i="32" s="1"/>
  <c r="L100" i="7"/>
  <c r="E100" i="32" s="1"/>
  <c r="BL99" i="7"/>
  <c r="BE99" i="7"/>
  <c r="L99" i="32" s="1"/>
  <c r="BF99" i="7"/>
  <c r="M99" i="32" s="1"/>
  <c r="DH98" i="7"/>
  <c r="CH98" i="7"/>
  <c r="EE97" i="7"/>
  <c r="DY97" i="7"/>
  <c r="AG97" i="32" s="1"/>
  <c r="DE97" i="7"/>
  <c r="CY97" i="7"/>
  <c r="X97" i="32" s="1"/>
  <c r="Q95" i="7"/>
  <c r="K95" i="7"/>
  <c r="D95" i="32" s="1"/>
  <c r="CK94" i="7"/>
  <c r="CE94" i="7"/>
  <c r="U94" i="32" s="1"/>
  <c r="BK94" i="7"/>
  <c r="CQ94" i="10" s="1"/>
  <c r="BE94" i="7"/>
  <c r="L94" i="32" s="1"/>
  <c r="ED93" i="7"/>
  <c r="CH93" i="7"/>
  <c r="O93" i="7"/>
  <c r="I93" i="7"/>
  <c r="B93" i="32" s="1"/>
  <c r="CF92" i="7"/>
  <c r="R91" i="7"/>
  <c r="CK90" i="7"/>
  <c r="CD90" i="7"/>
  <c r="T90" i="32" s="1"/>
  <c r="CE90" i="7"/>
  <c r="U90" i="32" s="1"/>
  <c r="Q90" i="7"/>
  <c r="J90" i="7"/>
  <c r="C90" i="32" s="1"/>
  <c r="K90" i="7"/>
  <c r="D90" i="32" s="1"/>
  <c r="DG89" i="7"/>
  <c r="DM89" i="7" s="1"/>
  <c r="CZ89" i="7"/>
  <c r="Y89" i="32" s="1"/>
  <c r="DA89" i="7"/>
  <c r="Z89" i="32" s="1"/>
  <c r="BK89" i="7"/>
  <c r="BD89" i="7"/>
  <c r="K89" i="32" s="1"/>
  <c r="BE89" i="7"/>
  <c r="L89" i="32" s="1"/>
  <c r="CG88" i="7"/>
  <c r="BZ88" i="7"/>
  <c r="P88" i="32" s="1"/>
  <c r="CA88" i="7"/>
  <c r="Q88" i="32" s="1"/>
  <c r="CP84" i="7"/>
  <c r="DV80" i="7"/>
  <c r="AD80" i="32" s="1"/>
  <c r="EB80" i="7"/>
  <c r="BZ110" i="7"/>
  <c r="P110" i="32" s="1"/>
  <c r="BB110" i="7"/>
  <c r="I110" i="32" s="1"/>
  <c r="L109" i="7"/>
  <c r="E109" i="32" s="1"/>
  <c r="DZ108" i="7"/>
  <c r="AH108" i="32" s="1"/>
  <c r="DB108" i="7"/>
  <c r="AA108" i="32" s="1"/>
  <c r="CE106" i="7"/>
  <c r="U106" i="32" s="1"/>
  <c r="DZ105" i="7"/>
  <c r="AH105" i="32" s="1"/>
  <c r="BE105" i="7"/>
  <c r="L105" i="32" s="1"/>
  <c r="K103" i="7"/>
  <c r="D103" i="32" s="1"/>
  <c r="DA102" i="7"/>
  <c r="Z102" i="32" s="1"/>
  <c r="BE102" i="7"/>
  <c r="L102" i="32" s="1"/>
  <c r="CZ101" i="7"/>
  <c r="Y101" i="32" s="1"/>
  <c r="CE101" i="7"/>
  <c r="U101" i="32" s="1"/>
  <c r="EG98" i="7"/>
  <c r="EA98" i="7"/>
  <c r="AI98" i="32" s="1"/>
  <c r="DG98" i="7"/>
  <c r="DA98" i="7"/>
  <c r="Z98" i="32" s="1"/>
  <c r="O97" i="7"/>
  <c r="I97" i="7"/>
  <c r="B97" i="32" s="1"/>
  <c r="EC96" i="7"/>
  <c r="DW96" i="7"/>
  <c r="AE96" i="32" s="1"/>
  <c r="DE96" i="7"/>
  <c r="CY96" i="7"/>
  <c r="X96" i="32" s="1"/>
  <c r="CG96" i="7"/>
  <c r="CA96" i="7"/>
  <c r="Q96" i="32" s="1"/>
  <c r="BI96" i="7"/>
  <c r="BC96" i="7"/>
  <c r="J96" i="32" s="1"/>
  <c r="CJ90" i="7"/>
  <c r="CF88" i="7"/>
  <c r="CI84" i="7"/>
  <c r="CO84" i="7" s="1"/>
  <c r="CB84" i="7"/>
  <c r="R84" i="32" s="1"/>
  <c r="CC84" i="7"/>
  <c r="S84" i="32" s="1"/>
  <c r="BG83" i="7"/>
  <c r="N83" i="32" s="1"/>
  <c r="BM83" i="7"/>
  <c r="BR83" i="7" s="1"/>
  <c r="CK82" i="7"/>
  <c r="CJ82" i="7"/>
  <c r="CO82" i="7" s="1"/>
  <c r="CE82" i="7"/>
  <c r="U82" i="32" s="1"/>
  <c r="DH81" i="7"/>
  <c r="DB81" i="7"/>
  <c r="AA81" i="32" s="1"/>
  <c r="BH108" i="7"/>
  <c r="L108" i="7"/>
  <c r="E108" i="32" s="1"/>
  <c r="DH107" i="7"/>
  <c r="BF107" i="7"/>
  <c r="M107" i="32" s="1"/>
  <c r="ED106" i="7"/>
  <c r="DH106" i="7"/>
  <c r="CB106" i="7"/>
  <c r="R106" i="32" s="1"/>
  <c r="BC106" i="7"/>
  <c r="J106" i="32" s="1"/>
  <c r="BB105" i="7"/>
  <c r="I105" i="32" s="1"/>
  <c r="DD104" i="7"/>
  <c r="T104" i="7"/>
  <c r="EA103" i="7"/>
  <c r="AI103" i="32" s="1"/>
  <c r="CE103" i="7"/>
  <c r="U103" i="32" s="1"/>
  <c r="EE102" i="7"/>
  <c r="CI102" i="7"/>
  <c r="J102" i="7"/>
  <c r="C102" i="32" s="1"/>
  <c r="O102" i="7"/>
  <c r="EB101" i="7"/>
  <c r="CY101" i="7"/>
  <c r="X101" i="32" s="1"/>
  <c r="CH101" i="7"/>
  <c r="CF100" i="7"/>
  <c r="M100" i="7"/>
  <c r="F100" i="32" s="1"/>
  <c r="EF99" i="7"/>
  <c r="DY99" i="7"/>
  <c r="AG99" i="32" s="1"/>
  <c r="DZ99" i="7"/>
  <c r="AH99" i="32" s="1"/>
  <c r="BG99" i="7"/>
  <c r="N99" i="32" s="1"/>
  <c r="EF98" i="7"/>
  <c r="DF98" i="7"/>
  <c r="Q98" i="7"/>
  <c r="K98" i="7"/>
  <c r="D98" i="32" s="1"/>
  <c r="EC97" i="7"/>
  <c r="DW97" i="7"/>
  <c r="AE97" i="32" s="1"/>
  <c r="CZ97" i="7"/>
  <c r="Y97" i="32" s="1"/>
  <c r="BK97" i="7"/>
  <c r="BE97" i="7"/>
  <c r="L97" i="32" s="1"/>
  <c r="EB96" i="7"/>
  <c r="CX96" i="10" s="1"/>
  <c r="DD96" i="7"/>
  <c r="CF96" i="7"/>
  <c r="BH96" i="7"/>
  <c r="T96" i="7"/>
  <c r="DI94" i="7"/>
  <c r="DC94" i="7"/>
  <c r="AB94" i="32" s="1"/>
  <c r="CI94" i="7"/>
  <c r="CC94" i="7"/>
  <c r="S94" i="32" s="1"/>
  <c r="DE92" i="7"/>
  <c r="CX92" i="7"/>
  <c r="W92" i="32" s="1"/>
  <c r="CY92" i="7"/>
  <c r="X92" i="32" s="1"/>
  <c r="T92" i="7"/>
  <c r="EG90" i="7"/>
  <c r="DZ90" i="7"/>
  <c r="AH90" i="32" s="1"/>
  <c r="EA90" i="7"/>
  <c r="AI90" i="32" s="1"/>
  <c r="DE88" i="7"/>
  <c r="DK88" i="7" s="1"/>
  <c r="CX88" i="7"/>
  <c r="W88" i="32" s="1"/>
  <c r="CY88" i="7"/>
  <c r="X88" i="32" s="1"/>
  <c r="BL87" i="7"/>
  <c r="BE87" i="7"/>
  <c r="L87" i="32" s="1"/>
  <c r="BF87" i="7"/>
  <c r="M87" i="32" s="1"/>
  <c r="EF84" i="7"/>
  <c r="EG84" i="7"/>
  <c r="DZ84" i="7"/>
  <c r="AH84" i="32" s="1"/>
  <c r="EA84" i="7"/>
  <c r="AI84" i="32" s="1"/>
  <c r="DN83" i="7"/>
  <c r="CN82" i="7"/>
  <c r="T87" i="7"/>
  <c r="T86" i="7"/>
  <c r="EE85" i="7"/>
  <c r="CI85" i="7"/>
  <c r="O85" i="7"/>
  <c r="DI84" i="7"/>
  <c r="DN84" i="7" s="1"/>
  <c r="CY84" i="7"/>
  <c r="X84" i="32" s="1"/>
  <c r="CD84" i="7"/>
  <c r="T84" i="32" s="1"/>
  <c r="CH84" i="7"/>
  <c r="BK84" i="7"/>
  <c r="CB83" i="7"/>
  <c r="R83" i="32" s="1"/>
  <c r="BK83" i="7"/>
  <c r="DV82" i="7"/>
  <c r="AD82" i="32" s="1"/>
  <c r="CC82" i="7"/>
  <c r="S82" i="32" s="1"/>
  <c r="CD82" i="7"/>
  <c r="T82" i="32" s="1"/>
  <c r="DG81" i="7"/>
  <c r="CI80" i="7"/>
  <c r="CB80" i="7"/>
  <c r="R80" i="32" s="1"/>
  <c r="CH80" i="7"/>
  <c r="CH79" i="7"/>
  <c r="CB79" i="7"/>
  <c r="R79" i="32" s="1"/>
  <c r="T78" i="7"/>
  <c r="M78" i="7"/>
  <c r="F78" i="32" s="1"/>
  <c r="N78" i="7"/>
  <c r="G78" i="32" s="1"/>
  <c r="CD77" i="7"/>
  <c r="T77" i="32" s="1"/>
  <c r="CC77" i="7"/>
  <c r="S77" i="32" s="1"/>
  <c r="CI77" i="7"/>
  <c r="EE74" i="7"/>
  <c r="ED74" i="7"/>
  <c r="DX74" i="7"/>
  <c r="AF74" i="32" s="1"/>
  <c r="DY74" i="7"/>
  <c r="AG74" i="32" s="1"/>
  <c r="CK72" i="7"/>
  <c r="CE72" i="7"/>
  <c r="U72" i="32" s="1"/>
  <c r="CD72" i="7"/>
  <c r="T72" i="32" s="1"/>
  <c r="DW85" i="7"/>
  <c r="AE85" i="32" s="1"/>
  <c r="DX85" i="7"/>
  <c r="AF85" i="32" s="1"/>
  <c r="CA85" i="7"/>
  <c r="Q85" i="32" s="1"/>
  <c r="CB85" i="7"/>
  <c r="R85" i="32" s="1"/>
  <c r="M84" i="7"/>
  <c r="F84" i="32" s="1"/>
  <c r="N84" i="7"/>
  <c r="G84" i="32" s="1"/>
  <c r="CY81" i="7"/>
  <c r="X81" i="32" s="1"/>
  <c r="CZ81" i="7"/>
  <c r="Y81" i="32" s="1"/>
  <c r="DH80" i="7"/>
  <c r="DB80" i="7"/>
  <c r="AA80" i="32" s="1"/>
  <c r="DF79" i="7"/>
  <c r="DL79" i="7" s="1"/>
  <c r="CZ79" i="7"/>
  <c r="Y79" i="32" s="1"/>
  <c r="R79" i="7"/>
  <c r="K79" i="7"/>
  <c r="D79" i="32" s="1"/>
  <c r="L79" i="7"/>
  <c r="E79" i="32" s="1"/>
  <c r="DD78" i="7"/>
  <c r="CX78" i="7"/>
  <c r="W78" i="32" s="1"/>
  <c r="BP78" i="7"/>
  <c r="BL78" i="7"/>
  <c r="BE78" i="7"/>
  <c r="L78" i="32" s="1"/>
  <c r="BF78" i="7"/>
  <c r="M78" i="32" s="1"/>
  <c r="ED77" i="7"/>
  <c r="DW77" i="7"/>
  <c r="AE77" i="32" s="1"/>
  <c r="DX77" i="7"/>
  <c r="AF77" i="32" s="1"/>
  <c r="DV76" i="7"/>
  <c r="AD76" i="32" s="1"/>
  <c r="EB76" i="7"/>
  <c r="N73" i="7"/>
  <c r="G73" i="32" s="1"/>
  <c r="T73" i="7"/>
  <c r="CJ69" i="7"/>
  <c r="CE69" i="7"/>
  <c r="U69" i="32" s="1"/>
  <c r="CK69" i="7"/>
  <c r="CB63" i="7"/>
  <c r="R63" i="32" s="1"/>
  <c r="CG63" i="7"/>
  <c r="CH63" i="7"/>
  <c r="CA63" i="7"/>
  <c r="Q63" i="32" s="1"/>
  <c r="ED55" i="7"/>
  <c r="EI55" i="7" s="1"/>
  <c r="EE55" i="7"/>
  <c r="DY55" i="7"/>
  <c r="AG55" i="32" s="1"/>
  <c r="I94" i="7"/>
  <c r="B94" i="32" s="1"/>
  <c r="DW93" i="7"/>
  <c r="AE93" i="32" s="1"/>
  <c r="CY93" i="7"/>
  <c r="X93" i="32" s="1"/>
  <c r="CA93" i="7"/>
  <c r="Q93" i="32" s="1"/>
  <c r="BC93" i="7"/>
  <c r="J93" i="32" s="1"/>
  <c r="M92" i="7"/>
  <c r="F92" i="32" s="1"/>
  <c r="EA91" i="7"/>
  <c r="AI91" i="32" s="1"/>
  <c r="DC91" i="7"/>
  <c r="AB91" i="32" s="1"/>
  <c r="CE91" i="7"/>
  <c r="U91" i="32" s="1"/>
  <c r="BG91" i="7"/>
  <c r="N91" i="32" s="1"/>
  <c r="K91" i="7"/>
  <c r="D91" i="32" s="1"/>
  <c r="DY90" i="7"/>
  <c r="AG90" i="32" s="1"/>
  <c r="DA90" i="7"/>
  <c r="Z90" i="32" s="1"/>
  <c r="CC90" i="7"/>
  <c r="S90" i="32" s="1"/>
  <c r="BE90" i="7"/>
  <c r="L90" i="32" s="1"/>
  <c r="I90" i="7"/>
  <c r="B90" i="32" s="1"/>
  <c r="DW89" i="7"/>
  <c r="AE89" i="32" s="1"/>
  <c r="CY89" i="7"/>
  <c r="X89" i="32" s="1"/>
  <c r="CA89" i="7"/>
  <c r="Q89" i="32" s="1"/>
  <c r="BC89" i="7"/>
  <c r="J89" i="32" s="1"/>
  <c r="M88" i="7"/>
  <c r="F88" i="32" s="1"/>
  <c r="EA87" i="7"/>
  <c r="AI87" i="32" s="1"/>
  <c r="DC87" i="7"/>
  <c r="AB87" i="32" s="1"/>
  <c r="CD87" i="7"/>
  <c r="T87" i="32" s="1"/>
  <c r="BD87" i="7"/>
  <c r="K87" i="32" s="1"/>
  <c r="K87" i="7"/>
  <c r="D87" i="32" s="1"/>
  <c r="L87" i="7"/>
  <c r="E87" i="32" s="1"/>
  <c r="DW86" i="7"/>
  <c r="AE86" i="32" s="1"/>
  <c r="DA86" i="7"/>
  <c r="Z86" i="32" s="1"/>
  <c r="DB86" i="7"/>
  <c r="AA86" i="32" s="1"/>
  <c r="CA86" i="7"/>
  <c r="Q86" i="32" s="1"/>
  <c r="BE86" i="7"/>
  <c r="L86" i="32" s="1"/>
  <c r="BF86" i="7"/>
  <c r="M86" i="32" s="1"/>
  <c r="ED84" i="7"/>
  <c r="BZ84" i="7"/>
  <c r="P84" i="32" s="1"/>
  <c r="DX83" i="7"/>
  <c r="AF83" i="32" s="1"/>
  <c r="DL83" i="7"/>
  <c r="K83" i="7"/>
  <c r="D83" i="32" s="1"/>
  <c r="L83" i="7"/>
  <c r="E83" i="32" s="1"/>
  <c r="CX82" i="7"/>
  <c r="W82" i="32" s="1"/>
  <c r="BE82" i="7"/>
  <c r="L82" i="32" s="1"/>
  <c r="BF82" i="7"/>
  <c r="M82" i="32" s="1"/>
  <c r="Q82" i="7"/>
  <c r="CF80" i="7"/>
  <c r="BZ80" i="7"/>
  <c r="P80" i="32" s="1"/>
  <c r="ED79" i="7"/>
  <c r="DX79" i="7"/>
  <c r="AF79" i="32" s="1"/>
  <c r="BZ79" i="7"/>
  <c r="P79" i="32" s="1"/>
  <c r="CF79" i="7"/>
  <c r="CL79" i="7" s="1"/>
  <c r="BM77" i="7"/>
  <c r="BR77" i="7" s="1"/>
  <c r="BG77" i="7"/>
  <c r="N77" i="32" s="1"/>
  <c r="CC75" i="7"/>
  <c r="S75" i="32" s="1"/>
  <c r="CI75" i="7"/>
  <c r="CO75" i="7" s="1"/>
  <c r="CB75" i="7"/>
  <c r="R75" i="32" s="1"/>
  <c r="J99" i="7"/>
  <c r="C99" i="32" s="1"/>
  <c r="DX98" i="7"/>
  <c r="AF98" i="32" s="1"/>
  <c r="CZ98" i="7"/>
  <c r="Y98" i="32" s="1"/>
  <c r="CB98" i="7"/>
  <c r="R98" i="32" s="1"/>
  <c r="BD98" i="7"/>
  <c r="K98" i="32" s="1"/>
  <c r="DV97" i="7"/>
  <c r="AD97" i="32" s="1"/>
  <c r="CX97" i="7"/>
  <c r="W97" i="32" s="1"/>
  <c r="BZ97" i="7"/>
  <c r="P97" i="32" s="1"/>
  <c r="BB97" i="7"/>
  <c r="I97" i="32" s="1"/>
  <c r="N97" i="7"/>
  <c r="G97" i="32" s="1"/>
  <c r="L96" i="7"/>
  <c r="E96" i="32" s="1"/>
  <c r="DZ95" i="7"/>
  <c r="AH95" i="32" s="1"/>
  <c r="DB95" i="7"/>
  <c r="AA95" i="32" s="1"/>
  <c r="CD95" i="7"/>
  <c r="T95" i="32" s="1"/>
  <c r="BF95" i="7"/>
  <c r="M95" i="32" s="1"/>
  <c r="J95" i="7"/>
  <c r="C95" i="32" s="1"/>
  <c r="DX94" i="7"/>
  <c r="AF94" i="32" s="1"/>
  <c r="CZ94" i="7"/>
  <c r="Y94" i="32" s="1"/>
  <c r="CB94" i="7"/>
  <c r="R94" i="32" s="1"/>
  <c r="BD94" i="7"/>
  <c r="K94" i="32" s="1"/>
  <c r="DV93" i="7"/>
  <c r="AD93" i="32" s="1"/>
  <c r="CX93" i="7"/>
  <c r="W93" i="32" s="1"/>
  <c r="BZ93" i="7"/>
  <c r="P93" i="32" s="1"/>
  <c r="BB93" i="7"/>
  <c r="I93" i="32" s="1"/>
  <c r="N93" i="7"/>
  <c r="G93" i="32" s="1"/>
  <c r="L92" i="7"/>
  <c r="E92" i="32" s="1"/>
  <c r="DZ91" i="7"/>
  <c r="AH91" i="32" s="1"/>
  <c r="DB91" i="7"/>
  <c r="AA91" i="32" s="1"/>
  <c r="CD91" i="7"/>
  <c r="T91" i="32" s="1"/>
  <c r="BF91" i="7"/>
  <c r="M91" i="32" s="1"/>
  <c r="J91" i="7"/>
  <c r="C91" i="32" s="1"/>
  <c r="DX90" i="7"/>
  <c r="AF90" i="32" s="1"/>
  <c r="CZ90" i="7"/>
  <c r="Y90" i="32" s="1"/>
  <c r="CB90" i="7"/>
  <c r="R90" i="32" s="1"/>
  <c r="BD90" i="7"/>
  <c r="K90" i="32" s="1"/>
  <c r="DV89" i="7"/>
  <c r="AD89" i="32" s="1"/>
  <c r="CX89" i="7"/>
  <c r="W89" i="32" s="1"/>
  <c r="BZ89" i="7"/>
  <c r="P89" i="32" s="1"/>
  <c r="BB89" i="7"/>
  <c r="I89" i="32" s="1"/>
  <c r="N89" i="7"/>
  <c r="G89" i="32" s="1"/>
  <c r="L88" i="7"/>
  <c r="E88" i="32" s="1"/>
  <c r="DZ87" i="7"/>
  <c r="AH87" i="32" s="1"/>
  <c r="DB87" i="7"/>
  <c r="AA87" i="32" s="1"/>
  <c r="CC87" i="7"/>
  <c r="S87" i="32" s="1"/>
  <c r="BC87" i="7"/>
  <c r="J87" i="32" s="1"/>
  <c r="BH87" i="7"/>
  <c r="N87" i="7"/>
  <c r="G87" i="32" s="1"/>
  <c r="EF86" i="7"/>
  <c r="CJ86" i="7"/>
  <c r="R86" i="7"/>
  <c r="DY85" i="7"/>
  <c r="AG85" i="32" s="1"/>
  <c r="DH85" i="7"/>
  <c r="CC85" i="7"/>
  <c r="S85" i="32" s="1"/>
  <c r="BL85" i="7"/>
  <c r="EC84" i="7"/>
  <c r="CA84" i="7"/>
  <c r="Q84" i="32" s="1"/>
  <c r="BJ84" i="7"/>
  <c r="CP84" i="10" s="1"/>
  <c r="EG83" i="7"/>
  <c r="DW83" i="7"/>
  <c r="AE83" i="32" s="1"/>
  <c r="EB83" i="7"/>
  <c r="CK83" i="7"/>
  <c r="BZ83" i="7"/>
  <c r="P83" i="32" s="1"/>
  <c r="BD83" i="7"/>
  <c r="K83" i="32" s="1"/>
  <c r="N83" i="7"/>
  <c r="G83" i="32" s="1"/>
  <c r="EG82" i="7"/>
  <c r="I82" i="7"/>
  <c r="B82" i="32" s="1"/>
  <c r="J82" i="7"/>
  <c r="C82" i="32" s="1"/>
  <c r="ED81" i="7"/>
  <c r="DA81" i="7"/>
  <c r="Z81" i="32" s="1"/>
  <c r="CI81" i="7"/>
  <c r="EF80" i="7"/>
  <c r="DZ80" i="7"/>
  <c r="AH80" i="32" s="1"/>
  <c r="DG80" i="7"/>
  <c r="CZ80" i="7"/>
  <c r="Y80" i="32" s="1"/>
  <c r="DF80" i="7"/>
  <c r="CA80" i="7"/>
  <c r="Q80" i="32" s="1"/>
  <c r="BL80" i="7"/>
  <c r="BR80" i="7" s="1"/>
  <c r="BF80" i="7"/>
  <c r="M80" i="32" s="1"/>
  <c r="P80" i="7"/>
  <c r="J80" i="7"/>
  <c r="C80" i="32" s="1"/>
  <c r="CX79" i="7"/>
  <c r="W79" i="32" s="1"/>
  <c r="DD79" i="7"/>
  <c r="CA79" i="7"/>
  <c r="Q79" i="32" s="1"/>
  <c r="EB78" i="7"/>
  <c r="DV78" i="7"/>
  <c r="AD78" i="32" s="1"/>
  <c r="CJ78" i="7"/>
  <c r="CC78" i="7"/>
  <c r="S78" i="32" s="1"/>
  <c r="CD78" i="7"/>
  <c r="T78" i="32" s="1"/>
  <c r="CJ77" i="7"/>
  <c r="EG75" i="7"/>
  <c r="EF75" i="7"/>
  <c r="DZ75" i="7"/>
  <c r="AH75" i="32" s="1"/>
  <c r="EA75" i="7"/>
  <c r="AI75" i="32" s="1"/>
  <c r="CX75" i="7"/>
  <c r="W75" i="32" s="1"/>
  <c r="DD75" i="7"/>
  <c r="DJ75" i="7" s="1"/>
  <c r="CJ73" i="7"/>
  <c r="CK73" i="7"/>
  <c r="CE73" i="7"/>
  <c r="U73" i="32" s="1"/>
  <c r="M72" i="7"/>
  <c r="F72" i="32" s="1"/>
  <c r="N72" i="7"/>
  <c r="G72" i="32" s="1"/>
  <c r="I99" i="7"/>
  <c r="B99" i="32" s="1"/>
  <c r="DW98" i="7"/>
  <c r="AE98" i="32" s="1"/>
  <c r="CY98" i="7"/>
  <c r="X98" i="32" s="1"/>
  <c r="CA98" i="7"/>
  <c r="Q98" i="32" s="1"/>
  <c r="BC98" i="7"/>
  <c r="J98" i="32" s="1"/>
  <c r="M97" i="7"/>
  <c r="F97" i="32" s="1"/>
  <c r="K96" i="7"/>
  <c r="D96" i="32" s="1"/>
  <c r="DY95" i="7"/>
  <c r="AG95" i="32" s="1"/>
  <c r="DA95" i="7"/>
  <c r="Z95" i="32" s="1"/>
  <c r="CC95" i="7"/>
  <c r="S95" i="32" s="1"/>
  <c r="BE95" i="7"/>
  <c r="L95" i="32" s="1"/>
  <c r="I95" i="7"/>
  <c r="B95" i="32" s="1"/>
  <c r="DW94" i="7"/>
  <c r="AE94" i="32" s="1"/>
  <c r="CY94" i="7"/>
  <c r="X94" i="32" s="1"/>
  <c r="CA94" i="7"/>
  <c r="Q94" i="32" s="1"/>
  <c r="BC94" i="7"/>
  <c r="J94" i="32" s="1"/>
  <c r="M93" i="7"/>
  <c r="F93" i="32" s="1"/>
  <c r="K92" i="7"/>
  <c r="D92" i="32" s="1"/>
  <c r="DY91" i="7"/>
  <c r="AG91" i="32" s="1"/>
  <c r="DA91" i="7"/>
  <c r="Z91" i="32" s="1"/>
  <c r="CC91" i="7"/>
  <c r="S91" i="32" s="1"/>
  <c r="BE91" i="7"/>
  <c r="L91" i="32" s="1"/>
  <c r="I91" i="7"/>
  <c r="B91" i="32" s="1"/>
  <c r="DW90" i="7"/>
  <c r="AE90" i="32" s="1"/>
  <c r="CY90" i="7"/>
  <c r="X90" i="32" s="1"/>
  <c r="CA90" i="7"/>
  <c r="Q90" i="32" s="1"/>
  <c r="BC90" i="7"/>
  <c r="J90" i="32" s="1"/>
  <c r="M89" i="7"/>
  <c r="F89" i="32" s="1"/>
  <c r="K88" i="7"/>
  <c r="D88" i="32" s="1"/>
  <c r="DY87" i="7"/>
  <c r="AG87" i="32" s="1"/>
  <c r="DA87" i="7"/>
  <c r="Z87" i="32" s="1"/>
  <c r="M87" i="7"/>
  <c r="F87" i="32" s="1"/>
  <c r="DC86" i="7"/>
  <c r="AB86" i="32" s="1"/>
  <c r="BG86" i="7"/>
  <c r="N86" i="32" s="1"/>
  <c r="DX84" i="7"/>
  <c r="AF84" i="32" s="1"/>
  <c r="DC84" i="7"/>
  <c r="AB84" i="32" s="1"/>
  <c r="BE84" i="7"/>
  <c r="L84" i="32" s="1"/>
  <c r="M83" i="7"/>
  <c r="F83" i="32" s="1"/>
  <c r="DY82" i="7"/>
  <c r="AG82" i="32" s="1"/>
  <c r="DZ82" i="7"/>
  <c r="AH82" i="32" s="1"/>
  <c r="DH82" i="7"/>
  <c r="BH82" i="7"/>
  <c r="L82" i="7"/>
  <c r="E82" i="32" s="1"/>
  <c r="CA81" i="7"/>
  <c r="Q81" i="32" s="1"/>
  <c r="CB81" i="7"/>
  <c r="R81" i="32" s="1"/>
  <c r="R81" i="7"/>
  <c r="L81" i="7"/>
  <c r="E81" i="32" s="1"/>
  <c r="DV79" i="7"/>
  <c r="AD79" i="32" s="1"/>
  <c r="EB79" i="7"/>
  <c r="CY79" i="7"/>
  <c r="X79" i="32" s="1"/>
  <c r="BM79" i="7"/>
  <c r="S78" i="7"/>
  <c r="P78" i="7"/>
  <c r="I78" i="7"/>
  <c r="B78" i="32" s="1"/>
  <c r="J78" i="7"/>
  <c r="C78" i="32" s="1"/>
  <c r="EF73" i="7"/>
  <c r="EG73" i="7"/>
  <c r="EA73" i="7"/>
  <c r="AI73" i="32" s="1"/>
  <c r="DE73" i="7"/>
  <c r="DD73" i="7"/>
  <c r="CX73" i="7"/>
  <c r="W73" i="32" s="1"/>
  <c r="CY73" i="7"/>
  <c r="X73" i="32" s="1"/>
  <c r="CJ87" i="7"/>
  <c r="BJ87" i="7"/>
  <c r="CK86" i="7"/>
  <c r="I86" i="7"/>
  <c r="B86" i="32" s="1"/>
  <c r="J86" i="7"/>
  <c r="C86" i="32" s="1"/>
  <c r="CY85" i="7"/>
  <c r="X85" i="32" s="1"/>
  <c r="CZ85" i="7"/>
  <c r="Y85" i="32" s="1"/>
  <c r="BC85" i="7"/>
  <c r="J85" i="32" s="1"/>
  <c r="BD85" i="7"/>
  <c r="K85" i="32" s="1"/>
  <c r="DW84" i="7"/>
  <c r="AE84" i="32" s="1"/>
  <c r="DI82" i="7"/>
  <c r="BG82" i="7"/>
  <c r="N82" i="32" s="1"/>
  <c r="K82" i="7"/>
  <c r="D82" i="32" s="1"/>
  <c r="EE81" i="7"/>
  <c r="CD81" i="7"/>
  <c r="T81" i="32" s="1"/>
  <c r="DX80" i="7"/>
  <c r="AF80" i="32" s="1"/>
  <c r="ED80" i="7"/>
  <c r="DA80" i="7"/>
  <c r="Z80" i="32" s="1"/>
  <c r="DD80" i="7"/>
  <c r="CX80" i="7"/>
  <c r="W80" i="32" s="1"/>
  <c r="BD80" i="7"/>
  <c r="K80" i="32" s="1"/>
  <c r="BJ80" i="7"/>
  <c r="DW79" i="7"/>
  <c r="AE79" i="32" s="1"/>
  <c r="CK79" i="7"/>
  <c r="DH78" i="7"/>
  <c r="DN78" i="7" s="1"/>
  <c r="DA78" i="7"/>
  <c r="Z78" i="32" s="1"/>
  <c r="DB78" i="7"/>
  <c r="AA78" i="32" s="1"/>
  <c r="BH78" i="7"/>
  <c r="BB78" i="7"/>
  <c r="I78" i="32" s="1"/>
  <c r="O78" i="7"/>
  <c r="DI77" i="7"/>
  <c r="DD76" i="7"/>
  <c r="CX76" i="7"/>
  <c r="W76" i="32" s="1"/>
  <c r="BH76" i="7"/>
  <c r="BB76" i="7"/>
  <c r="I76" i="32" s="1"/>
  <c r="O74" i="7"/>
  <c r="I74" i="7"/>
  <c r="B74" i="32" s="1"/>
  <c r="DA72" i="7"/>
  <c r="Z72" i="32" s="1"/>
  <c r="DF72" i="7"/>
  <c r="DG72" i="7"/>
  <c r="DY86" i="7"/>
  <c r="AG86" i="32" s="1"/>
  <c r="DZ86" i="7"/>
  <c r="AH86" i="32" s="1"/>
  <c r="CC86" i="7"/>
  <c r="S86" i="32" s="1"/>
  <c r="CD86" i="7"/>
  <c r="T86" i="32" s="1"/>
  <c r="ED85" i="7"/>
  <c r="CH85" i="7"/>
  <c r="CF84" i="7"/>
  <c r="T84" i="7"/>
  <c r="DA82" i="7"/>
  <c r="Z82" i="32" s="1"/>
  <c r="DB82" i="7"/>
  <c r="AA82" i="32" s="1"/>
  <c r="DW81" i="7"/>
  <c r="AE81" i="32" s="1"/>
  <c r="DX81" i="7"/>
  <c r="AF81" i="32" s="1"/>
  <c r="DF81" i="7"/>
  <c r="J81" i="7"/>
  <c r="C81" i="32" s="1"/>
  <c r="P81" i="7"/>
  <c r="CJ80" i="7"/>
  <c r="CP80" i="7" s="1"/>
  <c r="CD80" i="7"/>
  <c r="T80" i="32" s="1"/>
  <c r="BJ79" i="7"/>
  <c r="BO79" i="7" s="1"/>
  <c r="BC79" i="7"/>
  <c r="J79" i="32" s="1"/>
  <c r="BD79" i="7"/>
  <c r="K79" i="32" s="1"/>
  <c r="DF77" i="7"/>
  <c r="CY77" i="7"/>
  <c r="X77" i="32" s="1"/>
  <c r="CZ77" i="7"/>
  <c r="Y77" i="32" s="1"/>
  <c r="BC77" i="7"/>
  <c r="J77" i="32" s="1"/>
  <c r="BD77" i="7"/>
  <c r="K77" i="32" s="1"/>
  <c r="CI74" i="7"/>
  <c r="CH74" i="7"/>
  <c r="CB74" i="7"/>
  <c r="R74" i="32" s="1"/>
  <c r="CC74" i="7"/>
  <c r="S74" i="32" s="1"/>
  <c r="BH79" i="7"/>
  <c r="T79" i="7"/>
  <c r="R78" i="7"/>
  <c r="EF77" i="7"/>
  <c r="DH77" i="7"/>
  <c r="S77" i="7"/>
  <c r="DI76" i="7"/>
  <c r="DN76" i="7" s="1"/>
  <c r="CF76" i="7"/>
  <c r="BM76" i="7"/>
  <c r="EC75" i="7"/>
  <c r="CE75" i="7"/>
  <c r="U75" i="32" s="1"/>
  <c r="CH75" i="7"/>
  <c r="BK75" i="7"/>
  <c r="BM75" i="7"/>
  <c r="R75" i="7"/>
  <c r="X75" i="7" s="1"/>
  <c r="N75" i="7"/>
  <c r="G75" i="32" s="1"/>
  <c r="DZ74" i="7"/>
  <c r="AH74" i="32" s="1"/>
  <c r="DH74" i="7"/>
  <c r="CD74" i="7"/>
  <c r="T74" i="32" s="1"/>
  <c r="BL74" i="7"/>
  <c r="S74" i="7"/>
  <c r="DZ73" i="7"/>
  <c r="AH73" i="32" s="1"/>
  <c r="DI73" i="7"/>
  <c r="CD73" i="7"/>
  <c r="T73" i="32" s="1"/>
  <c r="BL73" i="7"/>
  <c r="CZ72" i="7"/>
  <c r="Y72" i="32" s="1"/>
  <c r="CH72" i="7"/>
  <c r="CJ72" i="7"/>
  <c r="S72" i="7"/>
  <c r="BM71" i="7"/>
  <c r="BR71" i="7" s="1"/>
  <c r="DH69" i="7"/>
  <c r="DN69" i="7" s="1"/>
  <c r="DC69" i="7"/>
  <c r="AB69" i="32" s="1"/>
  <c r="CD69" i="7"/>
  <c r="T69" i="32" s="1"/>
  <c r="ED68" i="7"/>
  <c r="EI68" i="7" s="1"/>
  <c r="EE68" i="7"/>
  <c r="DY68" i="7"/>
  <c r="AG68" i="32" s="1"/>
  <c r="CK68" i="7"/>
  <c r="CE68" i="7"/>
  <c r="U68" i="32" s="1"/>
  <c r="BD68" i="7"/>
  <c r="K68" i="32" s="1"/>
  <c r="Q68" i="7"/>
  <c r="K68" i="7"/>
  <c r="D68" i="32" s="1"/>
  <c r="DD67" i="7"/>
  <c r="DE67" i="7"/>
  <c r="CY67" i="7"/>
  <c r="X67" i="32" s="1"/>
  <c r="CI67" i="7"/>
  <c r="CB67" i="7"/>
  <c r="R67" i="32" s="1"/>
  <c r="CC67" i="7"/>
  <c r="S67" i="32" s="1"/>
  <c r="DB64" i="7"/>
  <c r="AA64" i="32" s="1"/>
  <c r="DG64" i="7"/>
  <c r="DH64" i="7"/>
  <c r="DA64" i="7"/>
  <c r="Z64" i="32" s="1"/>
  <c r="DG77" i="7"/>
  <c r="CH77" i="7"/>
  <c r="BH77" i="7"/>
  <c r="DZ76" i="7"/>
  <c r="AH76" i="32" s="1"/>
  <c r="CD76" i="7"/>
  <c r="T76" i="32" s="1"/>
  <c r="T76" i="7"/>
  <c r="DH75" i="7"/>
  <c r="DN75" i="7" s="1"/>
  <c r="CD75" i="7"/>
  <c r="T75" i="32" s="1"/>
  <c r="Q73" i="7"/>
  <c r="W73" i="7" s="1"/>
  <c r="S73" i="7"/>
  <c r="M73" i="7"/>
  <c r="F73" i="32" s="1"/>
  <c r="BK72" i="7"/>
  <c r="BM72" i="7"/>
  <c r="BG72" i="7"/>
  <c r="N72" i="32" s="1"/>
  <c r="O72" i="7"/>
  <c r="K71" i="7"/>
  <c r="D71" i="32" s="1"/>
  <c r="O71" i="7"/>
  <c r="I71" i="7"/>
  <c r="B71" i="32" s="1"/>
  <c r="DY70" i="7"/>
  <c r="AG70" i="32" s="1"/>
  <c r="EC70" i="7"/>
  <c r="DW70" i="7"/>
  <c r="AE70" i="32" s="1"/>
  <c r="DA70" i="7"/>
  <c r="Z70" i="32" s="1"/>
  <c r="DE70" i="7"/>
  <c r="CY70" i="7"/>
  <c r="X70" i="32" s="1"/>
  <c r="CC70" i="7"/>
  <c r="S70" i="32" s="1"/>
  <c r="CG70" i="7"/>
  <c r="CM70" i="7" s="1"/>
  <c r="CA70" i="7"/>
  <c r="Q70" i="32" s="1"/>
  <c r="BE70" i="7"/>
  <c r="L70" i="32" s="1"/>
  <c r="BI70" i="7"/>
  <c r="BC70" i="7"/>
  <c r="J70" i="32" s="1"/>
  <c r="EF69" i="7"/>
  <c r="EA69" i="7"/>
  <c r="AI69" i="32" s="1"/>
  <c r="S69" i="7"/>
  <c r="M69" i="7"/>
  <c r="F69" i="32" s="1"/>
  <c r="T66" i="7"/>
  <c r="N66" i="7"/>
  <c r="G66" i="32" s="1"/>
  <c r="DX63" i="7"/>
  <c r="AF63" i="32" s="1"/>
  <c r="EC63" i="7"/>
  <c r="EH63" i="7" s="1"/>
  <c r="ED63" i="7"/>
  <c r="DW63" i="7"/>
  <c r="AE63" i="32" s="1"/>
  <c r="BG59" i="7"/>
  <c r="N59" i="32" s="1"/>
  <c r="BF59" i="7"/>
  <c r="M59" i="32" s="1"/>
  <c r="P77" i="7"/>
  <c r="DF76" i="7"/>
  <c r="BJ76" i="7"/>
  <c r="DG75" i="7"/>
  <c r="BH75" i="7"/>
  <c r="O75" i="7"/>
  <c r="DE74" i="7"/>
  <c r="BI74" i="7"/>
  <c r="P73" i="7"/>
  <c r="BJ72" i="7"/>
  <c r="Q72" i="7"/>
  <c r="K72" i="7"/>
  <c r="D72" i="32" s="1"/>
  <c r="BK71" i="7"/>
  <c r="BE71" i="7"/>
  <c r="L71" i="32" s="1"/>
  <c r="R70" i="7"/>
  <c r="M70" i="7"/>
  <c r="F70" i="32" s="1"/>
  <c r="CA69" i="7"/>
  <c r="Q69" i="32" s="1"/>
  <c r="CB69" i="7"/>
  <c r="R69" i="32" s="1"/>
  <c r="CH68" i="7"/>
  <c r="CI68" i="7"/>
  <c r="CC68" i="7"/>
  <c r="S68" i="32" s="1"/>
  <c r="O68" i="7"/>
  <c r="I68" i="7"/>
  <c r="B68" i="32" s="1"/>
  <c r="BK67" i="7"/>
  <c r="BD67" i="7"/>
  <c r="K67" i="32" s="1"/>
  <c r="BE67" i="7"/>
  <c r="L67" i="32" s="1"/>
  <c r="EC66" i="7"/>
  <c r="DV66" i="7"/>
  <c r="AD66" i="32" s="1"/>
  <c r="DW66" i="7"/>
  <c r="AE66" i="32" s="1"/>
  <c r="CF66" i="7"/>
  <c r="CG66" i="7"/>
  <c r="CM66" i="7" s="1"/>
  <c r="BZ66" i="7"/>
  <c r="P66" i="32" s="1"/>
  <c r="CA66" i="7"/>
  <c r="Q66" i="32" s="1"/>
  <c r="BK65" i="7"/>
  <c r="BL65" i="7"/>
  <c r="BE65" i="7"/>
  <c r="L65" i="32" s="1"/>
  <c r="BF65" i="7"/>
  <c r="M65" i="32" s="1"/>
  <c r="BH64" i="7"/>
  <c r="BB64" i="7"/>
  <c r="I64" i="32" s="1"/>
  <c r="EG72" i="7"/>
  <c r="EA72" i="7"/>
  <c r="AI72" i="32" s="1"/>
  <c r="EE71" i="7"/>
  <c r="DY71" i="7"/>
  <c r="AG71" i="32" s="1"/>
  <c r="CI71" i="7"/>
  <c r="CC71" i="7"/>
  <c r="S71" i="32" s="1"/>
  <c r="CY69" i="7"/>
  <c r="X69" i="32" s="1"/>
  <c r="CZ69" i="7"/>
  <c r="Y69" i="32" s="1"/>
  <c r="P69" i="7"/>
  <c r="Q69" i="7"/>
  <c r="W69" i="7" s="1"/>
  <c r="K69" i="7"/>
  <c r="D69" i="32" s="1"/>
  <c r="DI68" i="7"/>
  <c r="DC68" i="7"/>
  <c r="AB68" i="32" s="1"/>
  <c r="EE67" i="7"/>
  <c r="DY67" i="7"/>
  <c r="AG67" i="32" s="1"/>
  <c r="CA61" i="7"/>
  <c r="Q61" i="32" s="1"/>
  <c r="CG61" i="7"/>
  <c r="BZ61" i="7"/>
  <c r="P61" i="32" s="1"/>
  <c r="ED59" i="7"/>
  <c r="DX59" i="7"/>
  <c r="AF59" i="32" s="1"/>
  <c r="EC59" i="7"/>
  <c r="DW59" i="7"/>
  <c r="AE59" i="32" s="1"/>
  <c r="CG57" i="7"/>
  <c r="BZ57" i="7"/>
  <c r="P57" i="32" s="1"/>
  <c r="CA57" i="7"/>
  <c r="Q57" i="32" s="1"/>
  <c r="DE48" i="7"/>
  <c r="CY48" i="7"/>
  <c r="X48" i="32" s="1"/>
  <c r="S76" i="7"/>
  <c r="DV75" i="7"/>
  <c r="AD75" i="32" s="1"/>
  <c r="DA75" i="7"/>
  <c r="Z75" i="32" s="1"/>
  <c r="L74" i="7"/>
  <c r="E74" i="32" s="1"/>
  <c r="DW73" i="7"/>
  <c r="AE73" i="32" s="1"/>
  <c r="DB73" i="7"/>
  <c r="AA73" i="32" s="1"/>
  <c r="CA73" i="7"/>
  <c r="Q73" i="32" s="1"/>
  <c r="J73" i="7"/>
  <c r="C73" i="32" s="1"/>
  <c r="ED72" i="7"/>
  <c r="EJ72" i="7" s="1"/>
  <c r="EF72" i="7"/>
  <c r="BD72" i="7"/>
  <c r="K72" i="32" s="1"/>
  <c r="EB71" i="7"/>
  <c r="ED71" i="7"/>
  <c r="DE71" i="7"/>
  <c r="DG71" i="7"/>
  <c r="DA71" i="7"/>
  <c r="Z71" i="32" s="1"/>
  <c r="CH71" i="7"/>
  <c r="BH71" i="7"/>
  <c r="BC71" i="7"/>
  <c r="J71" i="32" s="1"/>
  <c r="N71" i="7"/>
  <c r="G71" i="32" s="1"/>
  <c r="DW69" i="7"/>
  <c r="AE69" i="32" s="1"/>
  <c r="DX69" i="7"/>
  <c r="AF69" i="32" s="1"/>
  <c r="DE69" i="7"/>
  <c r="DK69" i="7" s="1"/>
  <c r="J69" i="7"/>
  <c r="C69" i="32" s="1"/>
  <c r="DH68" i="7"/>
  <c r="ED67" i="7"/>
  <c r="EG64" i="7"/>
  <c r="EA64" i="7"/>
  <c r="AI64" i="32" s="1"/>
  <c r="CG64" i="7"/>
  <c r="CH64" i="7"/>
  <c r="CA64" i="7"/>
  <c r="Q64" i="32" s="1"/>
  <c r="CB64" i="7"/>
  <c r="R64" i="32" s="1"/>
  <c r="CF62" i="7"/>
  <c r="CG62" i="7"/>
  <c r="CA62" i="7"/>
  <c r="Q62" i="32" s="1"/>
  <c r="BK62" i="7"/>
  <c r="CQ62" i="10" s="1"/>
  <c r="BL62" i="7"/>
  <c r="BF62" i="7"/>
  <c r="M62" i="32" s="1"/>
  <c r="DW61" i="7"/>
  <c r="AE61" i="32" s="1"/>
  <c r="EC61" i="7"/>
  <c r="DV61" i="7"/>
  <c r="AD61" i="32" s="1"/>
  <c r="DG59" i="7"/>
  <c r="DA59" i="7"/>
  <c r="Z59" i="32" s="1"/>
  <c r="CF58" i="7"/>
  <c r="BZ58" i="7"/>
  <c r="P58" i="32" s="1"/>
  <c r="N76" i="7"/>
  <c r="G76" i="32" s="1"/>
  <c r="K75" i="7"/>
  <c r="D75" i="32" s="1"/>
  <c r="DA74" i="7"/>
  <c r="Z74" i="32" s="1"/>
  <c r="BE74" i="7"/>
  <c r="L74" i="32" s="1"/>
  <c r="DV73" i="7"/>
  <c r="AD73" i="32" s="1"/>
  <c r="BZ73" i="7"/>
  <c r="P73" i="32" s="1"/>
  <c r="DI72" i="7"/>
  <c r="DC72" i="7"/>
  <c r="AB72" i="32" s="1"/>
  <c r="CF71" i="7"/>
  <c r="CA71" i="7"/>
  <c r="Q71" i="32" s="1"/>
  <c r="I70" i="7"/>
  <c r="B70" i="32" s="1"/>
  <c r="J70" i="7"/>
  <c r="C70" i="32" s="1"/>
  <c r="DF68" i="7"/>
  <c r="DG68" i="7"/>
  <c r="DA68" i="7"/>
  <c r="Z68" i="32" s="1"/>
  <c r="BM68" i="7"/>
  <c r="BG68" i="7"/>
  <c r="N68" i="32" s="1"/>
  <c r="EB67" i="7"/>
  <c r="CX67" i="10" s="1"/>
  <c r="EC67" i="7"/>
  <c r="DW67" i="7"/>
  <c r="AE67" i="32" s="1"/>
  <c r="R64" i="7"/>
  <c r="X64" i="7" s="1"/>
  <c r="Q64" i="7"/>
  <c r="K64" i="7"/>
  <c r="D64" i="32" s="1"/>
  <c r="L64" i="7"/>
  <c r="E64" i="32" s="1"/>
  <c r="W63" i="7"/>
  <c r="EA76" i="7"/>
  <c r="AI76" i="32" s="1"/>
  <c r="CE76" i="7"/>
  <c r="U76" i="32" s="1"/>
  <c r="K76" i="7"/>
  <c r="D76" i="32" s="1"/>
  <c r="J75" i="7"/>
  <c r="C75" i="32" s="1"/>
  <c r="CZ74" i="7"/>
  <c r="Y74" i="32" s="1"/>
  <c r="DD74" i="7"/>
  <c r="BD74" i="7"/>
  <c r="K74" i="32" s="1"/>
  <c r="BH74" i="7"/>
  <c r="BC73" i="7"/>
  <c r="J73" i="32" s="1"/>
  <c r="DX72" i="7"/>
  <c r="AF72" i="32" s="1"/>
  <c r="DH72" i="7"/>
  <c r="DV71" i="7"/>
  <c r="AD71" i="32" s="1"/>
  <c r="BZ71" i="7"/>
  <c r="P71" i="32" s="1"/>
  <c r="O70" i="7"/>
  <c r="BL69" i="7"/>
  <c r="BR69" i="7" s="1"/>
  <c r="BG69" i="7"/>
  <c r="N69" i="32" s="1"/>
  <c r="EG68" i="7"/>
  <c r="EA68" i="7"/>
  <c r="AI68" i="32" s="1"/>
  <c r="CZ68" i="7"/>
  <c r="Y68" i="32" s="1"/>
  <c r="BL68" i="7"/>
  <c r="DV67" i="7"/>
  <c r="AD67" i="32" s="1"/>
  <c r="DG67" i="7"/>
  <c r="DA67" i="7"/>
  <c r="Z67" i="32" s="1"/>
  <c r="O67" i="7"/>
  <c r="I67" i="7"/>
  <c r="B67" i="32" s="1"/>
  <c r="DD66" i="7"/>
  <c r="DE66" i="7"/>
  <c r="CX66" i="7"/>
  <c r="W66" i="32" s="1"/>
  <c r="CY66" i="7"/>
  <c r="X66" i="32" s="1"/>
  <c r="BH66" i="7"/>
  <c r="BI66" i="7"/>
  <c r="BB66" i="7"/>
  <c r="I66" i="32" s="1"/>
  <c r="BC66" i="7"/>
  <c r="J66" i="32" s="1"/>
  <c r="CK65" i="7"/>
  <c r="CE65" i="7"/>
  <c r="U65" i="32" s="1"/>
  <c r="DY62" i="7"/>
  <c r="AG62" i="32" s="1"/>
  <c r="EE62" i="7"/>
  <c r="EK62" i="7" s="1"/>
  <c r="DX62" i="7"/>
  <c r="AF62" i="32" s="1"/>
  <c r="R55" i="7"/>
  <c r="S55" i="7"/>
  <c r="Y55" i="7" s="1"/>
  <c r="M55" i="7"/>
  <c r="F55" i="32" s="1"/>
  <c r="P54" i="7"/>
  <c r="Q54" i="7"/>
  <c r="K54" i="7"/>
  <c r="D54" i="32" s="1"/>
  <c r="CG65" i="7"/>
  <c r="EC64" i="7"/>
  <c r="DC64" i="7"/>
  <c r="AB64" i="32" s="1"/>
  <c r="CK64" i="7"/>
  <c r="M64" i="7"/>
  <c r="F64" i="32" s="1"/>
  <c r="DY63" i="7"/>
  <c r="AG63" i="32" s="1"/>
  <c r="DC63" i="7"/>
  <c r="AB63" i="32" s="1"/>
  <c r="CC63" i="7"/>
  <c r="S63" i="32" s="1"/>
  <c r="BG63" i="7"/>
  <c r="N63" i="32" s="1"/>
  <c r="ED62" i="7"/>
  <c r="DI62" i="7"/>
  <c r="CB62" i="7"/>
  <c r="R62" i="32" s="1"/>
  <c r="BZ62" i="7"/>
  <c r="P62" i="32" s="1"/>
  <c r="BE62" i="7"/>
  <c r="L62" i="32" s="1"/>
  <c r="DX61" i="7"/>
  <c r="AF61" i="32" s="1"/>
  <c r="EB61" i="7"/>
  <c r="CB61" i="7"/>
  <c r="R61" i="32" s="1"/>
  <c r="CF61" i="7"/>
  <c r="T61" i="7"/>
  <c r="DY60" i="7"/>
  <c r="AG60" i="32" s="1"/>
  <c r="CC60" i="7"/>
  <c r="S60" i="32" s="1"/>
  <c r="I60" i="7"/>
  <c r="B60" i="32" s="1"/>
  <c r="DZ59" i="7"/>
  <c r="AH59" i="32" s="1"/>
  <c r="DD59" i="7"/>
  <c r="DF59" i="7"/>
  <c r="CZ59" i="7"/>
  <c r="Y59" i="32" s="1"/>
  <c r="BL59" i="7"/>
  <c r="EF58" i="7"/>
  <c r="EG58" i="7"/>
  <c r="DX57" i="7"/>
  <c r="AF57" i="32" s="1"/>
  <c r="CF57" i="7"/>
  <c r="BE57" i="7"/>
  <c r="L57" i="32" s="1"/>
  <c r="BF57" i="7"/>
  <c r="M57" i="32" s="1"/>
  <c r="T57" i="7"/>
  <c r="BJ55" i="7"/>
  <c r="BK55" i="7"/>
  <c r="BE55" i="7"/>
  <c r="L55" i="32" s="1"/>
  <c r="BH54" i="7"/>
  <c r="BI54" i="7"/>
  <c r="BC54" i="7"/>
  <c r="J54" i="32" s="1"/>
  <c r="CY47" i="7"/>
  <c r="X47" i="32" s="1"/>
  <c r="CZ47" i="7"/>
  <c r="Y47" i="32" s="1"/>
  <c r="DE47" i="7"/>
  <c r="O46" i="7"/>
  <c r="P46" i="7"/>
  <c r="I46" i="7"/>
  <c r="B46" i="32" s="1"/>
  <c r="J46" i="7"/>
  <c r="C46" i="32" s="1"/>
  <c r="BI45" i="7"/>
  <c r="CO45" i="10" s="1"/>
  <c r="BJ45" i="7"/>
  <c r="BC45" i="7"/>
  <c r="J45" i="32" s="1"/>
  <c r="BD45" i="7"/>
  <c r="K45" i="32" s="1"/>
  <c r="CH59" i="7"/>
  <c r="CB59" i="7"/>
  <c r="R59" i="32" s="1"/>
  <c r="O58" i="7"/>
  <c r="I58" i="7"/>
  <c r="B58" i="32" s="1"/>
  <c r="S56" i="7"/>
  <c r="L56" i="7"/>
  <c r="E56" i="32" s="1"/>
  <c r="M56" i="7"/>
  <c r="F56" i="32" s="1"/>
  <c r="DV54" i="7"/>
  <c r="AD54" i="32" s="1"/>
  <c r="EB54" i="7"/>
  <c r="CA67" i="7"/>
  <c r="Q67" i="32" s="1"/>
  <c r="BC67" i="7"/>
  <c r="J67" i="32" s="1"/>
  <c r="M66" i="7"/>
  <c r="F66" i="32" s="1"/>
  <c r="EA65" i="7"/>
  <c r="AI65" i="32" s="1"/>
  <c r="DC65" i="7"/>
  <c r="AB65" i="32" s="1"/>
  <c r="CD65" i="7"/>
  <c r="T65" i="32" s="1"/>
  <c r="BD65" i="7"/>
  <c r="K65" i="32" s="1"/>
  <c r="CZ64" i="7"/>
  <c r="Y64" i="32" s="1"/>
  <c r="BZ64" i="7"/>
  <c r="P64" i="32" s="1"/>
  <c r="DV63" i="7"/>
  <c r="AD63" i="32" s="1"/>
  <c r="CK63" i="7"/>
  <c r="BZ63" i="7"/>
  <c r="P63" i="32" s="1"/>
  <c r="S63" i="7"/>
  <c r="DV62" i="7"/>
  <c r="AD62" i="32" s="1"/>
  <c r="DA62" i="7"/>
  <c r="Z62" i="32" s="1"/>
  <c r="EF61" i="7"/>
  <c r="CJ61" i="7"/>
  <c r="L61" i="7"/>
  <c r="E61" i="32" s="1"/>
  <c r="DW60" i="7"/>
  <c r="AE60" i="32" s="1"/>
  <c r="DB60" i="7"/>
  <c r="AA60" i="32" s="1"/>
  <c r="CA60" i="7"/>
  <c r="Q60" i="32" s="1"/>
  <c r="BF60" i="7"/>
  <c r="M60" i="32" s="1"/>
  <c r="CD59" i="7"/>
  <c r="T59" i="32" s="1"/>
  <c r="BH59" i="7"/>
  <c r="BJ59" i="7"/>
  <c r="BD59" i="7"/>
  <c r="K59" i="32" s="1"/>
  <c r="P59" i="7"/>
  <c r="EC58" i="7"/>
  <c r="DY58" i="7"/>
  <c r="AG58" i="32" s="1"/>
  <c r="CK58" i="7"/>
  <c r="CP58" i="7" s="1"/>
  <c r="BM58" i="7"/>
  <c r="DY48" i="7"/>
  <c r="AG48" i="32" s="1"/>
  <c r="DZ48" i="7"/>
  <c r="AH48" i="32" s="1"/>
  <c r="EE48" i="7"/>
  <c r="EF48" i="7"/>
  <c r="BH65" i="7"/>
  <c r="N65" i="7"/>
  <c r="G65" i="32" s="1"/>
  <c r="L65" i="7"/>
  <c r="E65" i="32" s="1"/>
  <c r="DY64" i="7"/>
  <c r="AG64" i="32" s="1"/>
  <c r="BF64" i="7"/>
  <c r="M64" i="32" s="1"/>
  <c r="I64" i="7"/>
  <c r="B64" i="32" s="1"/>
  <c r="CZ63" i="7"/>
  <c r="Y63" i="32" s="1"/>
  <c r="BD63" i="7"/>
  <c r="K63" i="32" s="1"/>
  <c r="N63" i="7"/>
  <c r="G63" i="32" s="1"/>
  <c r="DW62" i="7"/>
  <c r="AE62" i="32" s="1"/>
  <c r="DF62" i="7"/>
  <c r="CK62" i="7"/>
  <c r="CP62" i="7" s="1"/>
  <c r="BB62" i="7"/>
  <c r="I62" i="32" s="1"/>
  <c r="K62" i="7"/>
  <c r="D62" i="32" s="1"/>
  <c r="I62" i="7"/>
  <c r="B62" i="32" s="1"/>
  <c r="DA61" i="7"/>
  <c r="Z61" i="32" s="1"/>
  <c r="CY61" i="7"/>
  <c r="X61" i="32" s="1"/>
  <c r="BE61" i="7"/>
  <c r="L61" i="32" s="1"/>
  <c r="BC61" i="7"/>
  <c r="J61" i="32" s="1"/>
  <c r="M61" i="7"/>
  <c r="F61" i="32" s="1"/>
  <c r="EF60" i="7"/>
  <c r="DC60" i="7"/>
  <c r="AB60" i="32" s="1"/>
  <c r="CJ60" i="7"/>
  <c r="BG60" i="7"/>
  <c r="N60" i="32" s="1"/>
  <c r="P60" i="7"/>
  <c r="M60" i="7"/>
  <c r="F60" i="32" s="1"/>
  <c r="J59" i="7"/>
  <c r="C59" i="32" s="1"/>
  <c r="ED58" i="7"/>
  <c r="DA58" i="7"/>
  <c r="Z58" i="32" s="1"/>
  <c r="CI58" i="7"/>
  <c r="CO58" i="7" s="1"/>
  <c r="DE57" i="7"/>
  <c r="CX57" i="7"/>
  <c r="W57" i="32" s="1"/>
  <c r="CY57" i="7"/>
  <c r="X57" i="32" s="1"/>
  <c r="BI57" i="7"/>
  <c r="BB57" i="7"/>
  <c r="I57" i="32" s="1"/>
  <c r="BC57" i="7"/>
  <c r="J57" i="32" s="1"/>
  <c r="DH56" i="7"/>
  <c r="DI56" i="7"/>
  <c r="DC56" i="7"/>
  <c r="AB56" i="32" s="1"/>
  <c r="CH49" i="7"/>
  <c r="CB49" i="7"/>
  <c r="R49" i="32" s="1"/>
  <c r="CA49" i="7"/>
  <c r="Q49" i="32" s="1"/>
  <c r="CG67" i="7"/>
  <c r="BI67" i="7"/>
  <c r="CO67" i="10" s="1"/>
  <c r="S66" i="7"/>
  <c r="EG65" i="7"/>
  <c r="EL65" i="7" s="1"/>
  <c r="DI65" i="7"/>
  <c r="DN65" i="7" s="1"/>
  <c r="M65" i="7"/>
  <c r="F65" i="32" s="1"/>
  <c r="BG64" i="7"/>
  <c r="N64" i="32" s="1"/>
  <c r="J62" i="7"/>
  <c r="C62" i="32" s="1"/>
  <c r="CZ61" i="7"/>
  <c r="Y61" i="32" s="1"/>
  <c r="BD61" i="7"/>
  <c r="K61" i="32" s="1"/>
  <c r="BD58" i="7"/>
  <c r="K58" i="32" s="1"/>
  <c r="BE58" i="7"/>
  <c r="L58" i="32" s="1"/>
  <c r="CC57" i="7"/>
  <c r="S57" i="32" s="1"/>
  <c r="CD57" i="7"/>
  <c r="T57" i="32" s="1"/>
  <c r="BH56" i="7"/>
  <c r="BI56" i="7"/>
  <c r="BB56" i="7"/>
  <c r="I56" i="32" s="1"/>
  <c r="BC56" i="7"/>
  <c r="J56" i="32" s="1"/>
  <c r="R53" i="7"/>
  <c r="S53" i="7"/>
  <c r="M53" i="7"/>
  <c r="F53" i="32" s="1"/>
  <c r="BD69" i="7"/>
  <c r="K69" i="32" s="1"/>
  <c r="N68" i="7"/>
  <c r="G68" i="32" s="1"/>
  <c r="L67" i="7"/>
  <c r="E67" i="32" s="1"/>
  <c r="DZ66" i="7"/>
  <c r="AH66" i="32" s="1"/>
  <c r="DB66" i="7"/>
  <c r="AA66" i="32" s="1"/>
  <c r="CD66" i="7"/>
  <c r="T66" i="32" s="1"/>
  <c r="BF66" i="7"/>
  <c r="M66" i="32" s="1"/>
  <c r="J66" i="7"/>
  <c r="C66" i="32" s="1"/>
  <c r="DX65" i="7"/>
  <c r="AF65" i="32" s="1"/>
  <c r="CZ65" i="7"/>
  <c r="Y65" i="32" s="1"/>
  <c r="CJ65" i="7"/>
  <c r="CA65" i="7"/>
  <c r="Q65" i="32" s="1"/>
  <c r="CF65" i="7"/>
  <c r="BJ65" i="7"/>
  <c r="CP65" i="10" s="1"/>
  <c r="EF64" i="7"/>
  <c r="DW64" i="7"/>
  <c r="AE64" i="32" s="1"/>
  <c r="DF64" i="7"/>
  <c r="CD64" i="7"/>
  <c r="T64" i="32" s="1"/>
  <c r="P64" i="7"/>
  <c r="EF63" i="7"/>
  <c r="CJ63" i="7"/>
  <c r="P63" i="7"/>
  <c r="V63" i="7" s="1"/>
  <c r="EG62" i="7"/>
  <c r="EL62" i="7" s="1"/>
  <c r="CX62" i="7"/>
  <c r="W62" i="32" s="1"/>
  <c r="CC62" i="7"/>
  <c r="S62" i="32" s="1"/>
  <c r="S62" i="7"/>
  <c r="EE61" i="7"/>
  <c r="CI61" i="7"/>
  <c r="J61" i="7"/>
  <c r="C61" i="32" s="1"/>
  <c r="O61" i="7"/>
  <c r="CZ60" i="7"/>
  <c r="Y60" i="32" s="1"/>
  <c r="DE60" i="7"/>
  <c r="BD60" i="7"/>
  <c r="K60" i="32" s="1"/>
  <c r="BI60" i="7"/>
  <c r="EF59" i="7"/>
  <c r="DC59" i="7"/>
  <c r="AB59" i="32" s="1"/>
  <c r="T59" i="7"/>
  <c r="EB58" i="7"/>
  <c r="DV58" i="7"/>
  <c r="AD58" i="32" s="1"/>
  <c r="CH58" i="7"/>
  <c r="BJ58" i="7"/>
  <c r="CP58" i="10" s="1"/>
  <c r="CI57" i="7"/>
  <c r="BJ53" i="7"/>
  <c r="CP53" i="10" s="1"/>
  <c r="BK53" i="7"/>
  <c r="BE53" i="7"/>
  <c r="L53" i="32" s="1"/>
  <c r="DV52" i="7"/>
  <c r="AD52" i="32" s="1"/>
  <c r="EB52" i="7"/>
  <c r="S65" i="7"/>
  <c r="EE64" i="7"/>
  <c r="O64" i="7"/>
  <c r="J63" i="7"/>
  <c r="C63" i="32" s="1"/>
  <c r="EB60" i="7"/>
  <c r="CF60" i="7"/>
  <c r="DD58" i="7"/>
  <c r="CX58" i="7"/>
  <c r="W58" i="32" s="1"/>
  <c r="EC57" i="7"/>
  <c r="DV57" i="7"/>
  <c r="AD57" i="32" s="1"/>
  <c r="DW57" i="7"/>
  <c r="AE57" i="32" s="1"/>
  <c r="DF53" i="7"/>
  <c r="DG53" i="7"/>
  <c r="DM53" i="7" s="1"/>
  <c r="DA53" i="7"/>
  <c r="Z53" i="32" s="1"/>
  <c r="BH52" i="7"/>
  <c r="BI52" i="7"/>
  <c r="BC52" i="7"/>
  <c r="J52" i="32" s="1"/>
  <c r="EC50" i="7"/>
  <c r="ED50" i="7"/>
  <c r="DX50" i="7"/>
  <c r="AF50" i="32" s="1"/>
  <c r="DW50" i="7"/>
  <c r="AE50" i="32" s="1"/>
  <c r="BZ50" i="7"/>
  <c r="P50" i="32" s="1"/>
  <c r="CF50" i="7"/>
  <c r="T48" i="7"/>
  <c r="M48" i="7"/>
  <c r="F48" i="32" s="1"/>
  <c r="N48" i="7"/>
  <c r="G48" i="32" s="1"/>
  <c r="S48" i="7"/>
  <c r="CC43" i="7"/>
  <c r="S43" i="32" s="1"/>
  <c r="CH43" i="7"/>
  <c r="CI43" i="7"/>
  <c r="DD56" i="7"/>
  <c r="DB56" i="7"/>
  <c r="AA56" i="32" s="1"/>
  <c r="CC56" i="7"/>
  <c r="S56" i="32" s="1"/>
  <c r="BL56" i="7"/>
  <c r="N56" i="7"/>
  <c r="G56" i="32" s="1"/>
  <c r="R56" i="7"/>
  <c r="DZ55" i="7"/>
  <c r="AH55" i="32" s="1"/>
  <c r="DX55" i="7"/>
  <c r="AF55" i="32" s="1"/>
  <c r="DI55" i="7"/>
  <c r="CY55" i="7"/>
  <c r="X55" i="32" s="1"/>
  <c r="CH55" i="7"/>
  <c r="BF55" i="7"/>
  <c r="M55" i="32" s="1"/>
  <c r="BD55" i="7"/>
  <c r="K55" i="32" s="1"/>
  <c r="N55" i="7"/>
  <c r="G55" i="32" s="1"/>
  <c r="L55" i="7"/>
  <c r="E55" i="32" s="1"/>
  <c r="DW54" i="7"/>
  <c r="AE54" i="32" s="1"/>
  <c r="DC54" i="7"/>
  <c r="AB54" i="32" s="1"/>
  <c r="CI54" i="7"/>
  <c r="BD54" i="7"/>
  <c r="K54" i="32" s="1"/>
  <c r="BB54" i="7"/>
  <c r="I54" i="32" s="1"/>
  <c r="L54" i="7"/>
  <c r="E54" i="32" s="1"/>
  <c r="J54" i="7"/>
  <c r="C54" i="32" s="1"/>
  <c r="EE53" i="7"/>
  <c r="DB53" i="7"/>
  <c r="AA53" i="32" s="1"/>
  <c r="CZ53" i="7"/>
  <c r="Y53" i="32" s="1"/>
  <c r="CI53" i="7"/>
  <c r="BF53" i="7"/>
  <c r="M53" i="32" s="1"/>
  <c r="BD53" i="7"/>
  <c r="K53" i="32" s="1"/>
  <c r="N53" i="7"/>
  <c r="G53" i="32" s="1"/>
  <c r="L53" i="7"/>
  <c r="E53" i="32" s="1"/>
  <c r="DW52" i="7"/>
  <c r="AE52" i="32" s="1"/>
  <c r="DC52" i="7"/>
  <c r="AB52" i="32" s="1"/>
  <c r="CI52" i="7"/>
  <c r="BD52" i="7"/>
  <c r="K52" i="32" s="1"/>
  <c r="BB52" i="7"/>
  <c r="I52" i="32" s="1"/>
  <c r="I52" i="7"/>
  <c r="B52" i="32" s="1"/>
  <c r="DF51" i="7"/>
  <c r="DL51" i="7" s="1"/>
  <c r="DH51" i="7"/>
  <c r="DB51" i="7"/>
  <c r="AA51" i="32" s="1"/>
  <c r="CK51" i="7"/>
  <c r="CI51" i="7"/>
  <c r="CJ51" i="7"/>
  <c r="CD51" i="7"/>
  <c r="T51" i="32" s="1"/>
  <c r="BM51" i="7"/>
  <c r="BK51" i="7"/>
  <c r="CQ51" i="10" s="1"/>
  <c r="BL51" i="7"/>
  <c r="BF51" i="7"/>
  <c r="M51" i="32" s="1"/>
  <c r="O51" i="7"/>
  <c r="P51" i="7"/>
  <c r="J51" i="7"/>
  <c r="C51" i="32" s="1"/>
  <c r="Q50" i="7"/>
  <c r="W50" i="7" s="1"/>
  <c r="X50" i="7"/>
  <c r="DF49" i="7"/>
  <c r="DL49" i="7" s="1"/>
  <c r="CZ49" i="7"/>
  <c r="Y49" i="32" s="1"/>
  <c r="BH49" i="7"/>
  <c r="BB49" i="7"/>
  <c r="I49" i="32" s="1"/>
  <c r="DD48" i="7"/>
  <c r="CX48" i="7"/>
  <c r="W48" i="32" s="1"/>
  <c r="EG47" i="7"/>
  <c r="CK47" i="7"/>
  <c r="CE47" i="7"/>
  <c r="U47" i="32" s="1"/>
  <c r="Q47" i="7"/>
  <c r="R47" i="7"/>
  <c r="K47" i="7"/>
  <c r="D47" i="32" s="1"/>
  <c r="L47" i="7"/>
  <c r="E47" i="32" s="1"/>
  <c r="DY43" i="7"/>
  <c r="AG43" i="32" s="1"/>
  <c r="ED43" i="7"/>
  <c r="EE43" i="7"/>
  <c r="M43" i="7"/>
  <c r="F43" i="32" s="1"/>
  <c r="N43" i="7"/>
  <c r="G43" i="32" s="1"/>
  <c r="DI40" i="7"/>
  <c r="DC40" i="7"/>
  <c r="AB40" i="32" s="1"/>
  <c r="BK56" i="7"/>
  <c r="CQ56" i="10" s="1"/>
  <c r="DG55" i="7"/>
  <c r="CG55" i="7"/>
  <c r="CG54" i="7"/>
  <c r="ED49" i="7"/>
  <c r="EJ49" i="7" s="1"/>
  <c r="DX49" i="7"/>
  <c r="AF49" i="32" s="1"/>
  <c r="CF49" i="7"/>
  <c r="BZ49" i="7"/>
  <c r="P49" i="32" s="1"/>
  <c r="CC48" i="7"/>
  <c r="S48" i="32" s="1"/>
  <c r="CD48" i="7"/>
  <c r="T48" i="32" s="1"/>
  <c r="DW47" i="7"/>
  <c r="AE47" i="32" s="1"/>
  <c r="DX47" i="7"/>
  <c r="AF47" i="32" s="1"/>
  <c r="CI46" i="7"/>
  <c r="CJ46" i="7"/>
  <c r="CP46" i="7" s="1"/>
  <c r="CC46" i="7"/>
  <c r="S46" i="32" s="1"/>
  <c r="CD46" i="7"/>
  <c r="T46" i="32" s="1"/>
  <c r="EC45" i="7"/>
  <c r="ED45" i="7"/>
  <c r="DW45" i="7"/>
  <c r="AE45" i="32" s="1"/>
  <c r="DX45" i="7"/>
  <c r="AF45" i="32" s="1"/>
  <c r="DH38" i="7"/>
  <c r="DB38" i="7"/>
  <c r="AA38" i="32" s="1"/>
  <c r="CJ56" i="7"/>
  <c r="CA56" i="7"/>
  <c r="Q56" i="32" s="1"/>
  <c r="J56" i="7"/>
  <c r="C56" i="32" s="1"/>
  <c r="DF55" i="7"/>
  <c r="CJ55" i="7"/>
  <c r="CP55" i="7" s="1"/>
  <c r="CX54" i="7"/>
  <c r="W54" i="32" s="1"/>
  <c r="BL54" i="7"/>
  <c r="T54" i="7"/>
  <c r="EC53" i="7"/>
  <c r="CG53" i="7"/>
  <c r="CX52" i="7"/>
  <c r="W52" i="32" s="1"/>
  <c r="BL52" i="7"/>
  <c r="T52" i="7"/>
  <c r="N52" i="7"/>
  <c r="G52" i="32" s="1"/>
  <c r="CA51" i="7"/>
  <c r="Q51" i="32" s="1"/>
  <c r="CB51" i="7"/>
  <c r="R51" i="32" s="1"/>
  <c r="BC51" i="7"/>
  <c r="J51" i="32" s="1"/>
  <c r="BD51" i="7"/>
  <c r="K51" i="32" s="1"/>
  <c r="BM50" i="7"/>
  <c r="BL50" i="7"/>
  <c r="BF50" i="7"/>
  <c r="M50" i="32" s="1"/>
  <c r="P50" i="7"/>
  <c r="J50" i="7"/>
  <c r="C50" i="32" s="1"/>
  <c r="DD49" i="7"/>
  <c r="CX49" i="7"/>
  <c r="W49" i="32" s="1"/>
  <c r="K49" i="7"/>
  <c r="D49" i="32" s="1"/>
  <c r="L49" i="7"/>
  <c r="E49" i="32" s="1"/>
  <c r="CJ48" i="7"/>
  <c r="CP48" i="7" s="1"/>
  <c r="BH48" i="7"/>
  <c r="BB48" i="7"/>
  <c r="I48" i="32" s="1"/>
  <c r="EC47" i="7"/>
  <c r="BG44" i="7"/>
  <c r="N44" i="32" s="1"/>
  <c r="BL44" i="7"/>
  <c r="BM44" i="7"/>
  <c r="BB58" i="7"/>
  <c r="I58" i="32" s="1"/>
  <c r="N58" i="7"/>
  <c r="G58" i="32" s="1"/>
  <c r="L57" i="7"/>
  <c r="E57" i="32" s="1"/>
  <c r="DZ56" i="7"/>
  <c r="AH56" i="32" s="1"/>
  <c r="CI56" i="7"/>
  <c r="K56" i="7"/>
  <c r="D56" i="32" s="1"/>
  <c r="DE55" i="7"/>
  <c r="BB55" i="7"/>
  <c r="I55" i="32" s="1"/>
  <c r="J55" i="7"/>
  <c r="C55" i="32" s="1"/>
  <c r="DZ54" i="7"/>
  <c r="AH54" i="32" s="1"/>
  <c r="CY54" i="7"/>
  <c r="X54" i="32" s="1"/>
  <c r="BK54" i="7"/>
  <c r="CQ54" i="10" s="1"/>
  <c r="S54" i="7"/>
  <c r="CX53" i="7"/>
  <c r="W53" i="32" s="1"/>
  <c r="BB53" i="7"/>
  <c r="I53" i="32" s="1"/>
  <c r="J53" i="7"/>
  <c r="C53" i="32" s="1"/>
  <c r="DZ52" i="7"/>
  <c r="AH52" i="32" s="1"/>
  <c r="CY52" i="7"/>
  <c r="X52" i="32" s="1"/>
  <c r="BK52" i="7"/>
  <c r="CQ52" i="10" s="1"/>
  <c r="DV51" i="7"/>
  <c r="AD51" i="32" s="1"/>
  <c r="DA51" i="7"/>
  <c r="Z51" i="32" s="1"/>
  <c r="CJ50" i="7"/>
  <c r="CD50" i="7"/>
  <c r="T50" i="32" s="1"/>
  <c r="BK50" i="7"/>
  <c r="EB49" i="7"/>
  <c r="DV49" i="7"/>
  <c r="AD49" i="32" s="1"/>
  <c r="O49" i="7"/>
  <c r="EB48" i="7"/>
  <c r="DV48" i="7"/>
  <c r="AD48" i="32" s="1"/>
  <c r="CI48" i="7"/>
  <c r="BC48" i="7"/>
  <c r="J48" i="32" s="1"/>
  <c r="I48" i="7"/>
  <c r="B48" i="32" s="1"/>
  <c r="J48" i="7"/>
  <c r="C48" i="32" s="1"/>
  <c r="EE46" i="7"/>
  <c r="EF46" i="7"/>
  <c r="DY46" i="7"/>
  <c r="AG46" i="32" s="1"/>
  <c r="DZ46" i="7"/>
  <c r="AH46" i="32" s="1"/>
  <c r="DE45" i="7"/>
  <c r="DF45" i="7"/>
  <c r="CY45" i="7"/>
  <c r="X45" i="32" s="1"/>
  <c r="CZ45" i="7"/>
  <c r="Y45" i="32" s="1"/>
  <c r="CF44" i="7"/>
  <c r="CG44" i="7"/>
  <c r="BZ44" i="7"/>
  <c r="P44" i="32" s="1"/>
  <c r="CA44" i="7"/>
  <c r="Q44" i="32" s="1"/>
  <c r="CC52" i="7"/>
  <c r="S52" i="32" s="1"/>
  <c r="R52" i="7"/>
  <c r="L52" i="7"/>
  <c r="E52" i="32" s="1"/>
  <c r="DH50" i="7"/>
  <c r="DB50" i="7"/>
  <c r="AA50" i="32" s="1"/>
  <c r="BI50" i="7"/>
  <c r="BJ50" i="7"/>
  <c r="CP50" i="10" s="1"/>
  <c r="BD50" i="7"/>
  <c r="K50" i="32" s="1"/>
  <c r="DW49" i="7"/>
  <c r="AE49" i="32" s="1"/>
  <c r="DA48" i="7"/>
  <c r="Z48" i="32" s="1"/>
  <c r="DB48" i="7"/>
  <c r="AA48" i="32" s="1"/>
  <c r="BK46" i="7"/>
  <c r="CQ46" i="10" s="1"/>
  <c r="BL46" i="7"/>
  <c r="BE46" i="7"/>
  <c r="L46" i="32" s="1"/>
  <c r="BF46" i="7"/>
  <c r="M46" i="32" s="1"/>
  <c r="DH44" i="7"/>
  <c r="DI44" i="7"/>
  <c r="DC44" i="7"/>
  <c r="AB44" i="32" s="1"/>
  <c r="T41" i="7"/>
  <c r="N41" i="7"/>
  <c r="G41" i="32" s="1"/>
  <c r="M41" i="7"/>
  <c r="F41" i="32" s="1"/>
  <c r="J57" i="7"/>
  <c r="C57" i="32" s="1"/>
  <c r="DX56" i="7"/>
  <c r="AF56" i="32" s="1"/>
  <c r="CC55" i="7"/>
  <c r="S55" i="32" s="1"/>
  <c r="DG54" i="7"/>
  <c r="BZ54" i="7"/>
  <c r="P54" i="32" s="1"/>
  <c r="BZ52" i="7"/>
  <c r="P52" i="32" s="1"/>
  <c r="EF50" i="7"/>
  <c r="DZ50" i="7"/>
  <c r="AH50" i="32" s="1"/>
  <c r="CG50" i="7"/>
  <c r="CH50" i="7"/>
  <c r="CN50" i="7" s="1"/>
  <c r="CB50" i="7"/>
  <c r="R50" i="32" s="1"/>
  <c r="CF48" i="7"/>
  <c r="BZ48" i="7"/>
  <c r="P48" i="32" s="1"/>
  <c r="BM47" i="7"/>
  <c r="BG47" i="7"/>
  <c r="N47" i="32" s="1"/>
  <c r="CG45" i="7"/>
  <c r="CH45" i="7"/>
  <c r="CA45" i="7"/>
  <c r="Q45" i="32" s="1"/>
  <c r="CB45" i="7"/>
  <c r="R45" i="32" s="1"/>
  <c r="CA42" i="7"/>
  <c r="Q42" i="32" s="1"/>
  <c r="CF42" i="7"/>
  <c r="CG42" i="7"/>
  <c r="CL56" i="7"/>
  <c r="BE56" i="7"/>
  <c r="L56" i="32" s="1"/>
  <c r="DB55" i="7"/>
  <c r="AA55" i="32" s="1"/>
  <c r="CA55" i="7"/>
  <c r="Q55" i="32" s="1"/>
  <c r="DW53" i="7"/>
  <c r="AE53" i="32" s="1"/>
  <c r="CA53" i="7"/>
  <c r="Q53" i="32" s="1"/>
  <c r="DB52" i="7"/>
  <c r="AA52" i="32" s="1"/>
  <c r="EF51" i="7"/>
  <c r="DZ51" i="7"/>
  <c r="AH51" i="32" s="1"/>
  <c r="R51" i="7"/>
  <c r="X51" i="7" s="1"/>
  <c r="L51" i="7"/>
  <c r="E51" i="32" s="1"/>
  <c r="EE50" i="7"/>
  <c r="DE50" i="7"/>
  <c r="DF50" i="7"/>
  <c r="CZ50" i="7"/>
  <c r="Y50" i="32" s="1"/>
  <c r="M50" i="7"/>
  <c r="F50" i="32" s="1"/>
  <c r="N50" i="7"/>
  <c r="G50" i="32" s="1"/>
  <c r="DI49" i="7"/>
  <c r="BJ49" i="7"/>
  <c r="BD49" i="7"/>
  <c r="K49" i="32" s="1"/>
  <c r="DG48" i="7"/>
  <c r="CA48" i="7"/>
  <c r="Q48" i="32" s="1"/>
  <c r="BE48" i="7"/>
  <c r="L48" i="32" s="1"/>
  <c r="BF48" i="7"/>
  <c r="M48" i="32" s="1"/>
  <c r="DG46" i="7"/>
  <c r="DH46" i="7"/>
  <c r="DA46" i="7"/>
  <c r="Z46" i="32" s="1"/>
  <c r="DB46" i="7"/>
  <c r="AA46" i="32" s="1"/>
  <c r="DD44" i="7"/>
  <c r="DJ44" i="7" s="1"/>
  <c r="DB44" i="7"/>
  <c r="AA44" i="32" s="1"/>
  <c r="CK44" i="7"/>
  <c r="BI44" i="7"/>
  <c r="BF44" i="7"/>
  <c r="M44" i="32" s="1"/>
  <c r="Q44" i="7"/>
  <c r="EA43" i="7"/>
  <c r="AI43" i="32" s="1"/>
  <c r="DX43" i="7"/>
  <c r="AF43" i="32" s="1"/>
  <c r="DG43" i="7"/>
  <c r="CE43" i="7"/>
  <c r="U43" i="32" s="1"/>
  <c r="CB43" i="7"/>
  <c r="R43" i="32" s="1"/>
  <c r="BK43" i="7"/>
  <c r="CQ43" i="10" s="1"/>
  <c r="R43" i="7"/>
  <c r="S43" i="7"/>
  <c r="CD42" i="7"/>
  <c r="T42" i="32" s="1"/>
  <c r="BZ42" i="7"/>
  <c r="P42" i="32" s="1"/>
  <c r="BF42" i="7"/>
  <c r="M42" i="32" s="1"/>
  <c r="S41" i="7"/>
  <c r="BD40" i="7"/>
  <c r="K40" i="32" s="1"/>
  <c r="BE40" i="7"/>
  <c r="L40" i="32" s="1"/>
  <c r="DC39" i="7"/>
  <c r="AB39" i="32" s="1"/>
  <c r="CE39" i="7"/>
  <c r="U39" i="32" s="1"/>
  <c r="CK39" i="7"/>
  <c r="L35" i="7"/>
  <c r="E35" i="32" s="1"/>
  <c r="Q35" i="7"/>
  <c r="R35" i="7"/>
  <c r="CJ44" i="7"/>
  <c r="BH44" i="7"/>
  <c r="P44" i="7"/>
  <c r="DZ43" i="7"/>
  <c r="AH43" i="32" s="1"/>
  <c r="DF43" i="7"/>
  <c r="CD43" i="7"/>
  <c r="T43" i="32" s="1"/>
  <c r="BJ43" i="7"/>
  <c r="CP43" i="10" s="1"/>
  <c r="DC41" i="7"/>
  <c r="AB41" i="32" s="1"/>
  <c r="DH41" i="7"/>
  <c r="DI41" i="7"/>
  <c r="CI41" i="7"/>
  <c r="CC41" i="7"/>
  <c r="S41" i="32" s="1"/>
  <c r="BI41" i="7"/>
  <c r="BC41" i="7"/>
  <c r="J41" i="32" s="1"/>
  <c r="CZ40" i="7"/>
  <c r="Y40" i="32" s="1"/>
  <c r="DA40" i="7"/>
  <c r="Z40" i="32" s="1"/>
  <c r="S40" i="7"/>
  <c r="EG38" i="7"/>
  <c r="EA38" i="7"/>
  <c r="AI38" i="32" s="1"/>
  <c r="EF36" i="7"/>
  <c r="DY36" i="7"/>
  <c r="AG36" i="32" s="1"/>
  <c r="DZ36" i="7"/>
  <c r="AH36" i="32" s="1"/>
  <c r="T36" i="7"/>
  <c r="Y36" i="7" s="1"/>
  <c r="N36" i="7"/>
  <c r="G36" i="32" s="1"/>
  <c r="N49" i="7"/>
  <c r="G49" i="32" s="1"/>
  <c r="L48" i="7"/>
  <c r="E48" i="32" s="1"/>
  <c r="DZ47" i="7"/>
  <c r="AH47" i="32" s="1"/>
  <c r="DB47" i="7"/>
  <c r="AA47" i="32" s="1"/>
  <c r="CD47" i="7"/>
  <c r="T47" i="32" s="1"/>
  <c r="BF47" i="7"/>
  <c r="M47" i="32" s="1"/>
  <c r="J47" i="7"/>
  <c r="C47" i="32" s="1"/>
  <c r="DX46" i="7"/>
  <c r="AF46" i="32" s="1"/>
  <c r="CZ46" i="7"/>
  <c r="Y46" i="32" s="1"/>
  <c r="CB46" i="7"/>
  <c r="R46" i="32" s="1"/>
  <c r="BD46" i="7"/>
  <c r="K46" i="32" s="1"/>
  <c r="DV45" i="7"/>
  <c r="AD45" i="32" s="1"/>
  <c r="CX45" i="7"/>
  <c r="W45" i="32" s="1"/>
  <c r="BZ45" i="7"/>
  <c r="P45" i="32" s="1"/>
  <c r="BB45" i="7"/>
  <c r="I45" i="32" s="1"/>
  <c r="N45" i="7"/>
  <c r="G45" i="32" s="1"/>
  <c r="DZ44" i="7"/>
  <c r="AH44" i="32" s="1"/>
  <c r="R44" i="7"/>
  <c r="X44" i="7" s="1"/>
  <c r="DH43" i="7"/>
  <c r="BL43" i="7"/>
  <c r="Q43" i="7"/>
  <c r="K43" i="7"/>
  <c r="D43" i="32" s="1"/>
  <c r="EF42" i="7"/>
  <c r="DI42" i="7"/>
  <c r="DN42" i="7" s="1"/>
  <c r="BM42" i="7"/>
  <c r="BR42" i="7" s="1"/>
  <c r="J42" i="7"/>
  <c r="C42" i="32" s="1"/>
  <c r="O42" i="7"/>
  <c r="DV41" i="7"/>
  <c r="AD41" i="32" s="1"/>
  <c r="CH41" i="7"/>
  <c r="BH41" i="7"/>
  <c r="K41" i="7"/>
  <c r="D41" i="32" s="1"/>
  <c r="Q41" i="7"/>
  <c r="J41" i="7"/>
  <c r="C41" i="32" s="1"/>
  <c r="DF40" i="7"/>
  <c r="DV39" i="7"/>
  <c r="AD39" i="32" s="1"/>
  <c r="DW39" i="7"/>
  <c r="AE39" i="32" s="1"/>
  <c r="EB39" i="7"/>
  <c r="CX39" i="10" s="1"/>
  <c r="EC39" i="7"/>
  <c r="BJ39" i="7"/>
  <c r="BD39" i="7"/>
  <c r="K39" i="32" s="1"/>
  <c r="DZ38" i="7"/>
  <c r="AH38" i="32" s="1"/>
  <c r="EF38" i="7"/>
  <c r="EE42" i="7"/>
  <c r="DY42" i="7"/>
  <c r="AG42" i="32" s="1"/>
  <c r="DG41" i="7"/>
  <c r="CZ41" i="7"/>
  <c r="Y41" i="32" s="1"/>
  <c r="DA41" i="7"/>
  <c r="Z41" i="32" s="1"/>
  <c r="CG41" i="7"/>
  <c r="BZ41" i="7"/>
  <c r="P41" i="32" s="1"/>
  <c r="CA41" i="7"/>
  <c r="Q41" i="32" s="1"/>
  <c r="DX36" i="7"/>
  <c r="AF36" i="32" s="1"/>
  <c r="ED36" i="7"/>
  <c r="DW36" i="7"/>
  <c r="AE36" i="32" s="1"/>
  <c r="T49" i="7"/>
  <c r="R48" i="7"/>
  <c r="EF47" i="7"/>
  <c r="DH47" i="7"/>
  <c r="CJ47" i="7"/>
  <c r="CB47" i="7"/>
  <c r="R47" i="32" s="1"/>
  <c r="BL47" i="7"/>
  <c r="BD47" i="7"/>
  <c r="K47" i="32" s="1"/>
  <c r="P47" i="7"/>
  <c r="ED46" i="7"/>
  <c r="DF46" i="7"/>
  <c r="CH46" i="7"/>
  <c r="BJ46" i="7"/>
  <c r="CP46" i="10" s="1"/>
  <c r="N46" i="7"/>
  <c r="G46" i="32" s="1"/>
  <c r="T45" i="7"/>
  <c r="L45" i="7"/>
  <c r="E45" i="32" s="1"/>
  <c r="DY44" i="7"/>
  <c r="AG44" i="32" s="1"/>
  <c r="CY44" i="7"/>
  <c r="X44" i="32" s="1"/>
  <c r="CD44" i="7"/>
  <c r="T44" i="32" s="1"/>
  <c r="BC44" i="7"/>
  <c r="J44" i="32" s="1"/>
  <c r="M44" i="7"/>
  <c r="F44" i="32" s="1"/>
  <c r="J44" i="7"/>
  <c r="C44" i="32" s="1"/>
  <c r="DC43" i="7"/>
  <c r="AB43" i="32" s="1"/>
  <c r="CZ43" i="7"/>
  <c r="Y43" i="32" s="1"/>
  <c r="BG43" i="7"/>
  <c r="N43" i="32" s="1"/>
  <c r="BD43" i="7"/>
  <c r="K43" i="32" s="1"/>
  <c r="EB42" i="7"/>
  <c r="ED42" i="7"/>
  <c r="DE42" i="7"/>
  <c r="DG42" i="7"/>
  <c r="DM42" i="7" s="1"/>
  <c r="DA42" i="7"/>
  <c r="Z42" i="32" s="1"/>
  <c r="CJ42" i="7"/>
  <c r="BK42" i="7"/>
  <c r="BD42" i="7"/>
  <c r="K42" i="32" s="1"/>
  <c r="BE42" i="7"/>
  <c r="L42" i="32" s="1"/>
  <c r="EA41" i="7"/>
  <c r="AI41" i="32" s="1"/>
  <c r="EG41" i="7"/>
  <c r="DZ41" i="7"/>
  <c r="AH41" i="32" s="1"/>
  <c r="DF41" i="7"/>
  <c r="N40" i="7"/>
  <c r="G40" i="32" s="1"/>
  <c r="DX39" i="7"/>
  <c r="AF39" i="32" s="1"/>
  <c r="BZ38" i="7"/>
  <c r="P38" i="32" s="1"/>
  <c r="BF37" i="7"/>
  <c r="M37" i="32" s="1"/>
  <c r="BE37" i="7"/>
  <c r="L37" i="32" s="1"/>
  <c r="BL37" i="7"/>
  <c r="L44" i="7"/>
  <c r="E44" i="32" s="1"/>
  <c r="DB43" i="7"/>
  <c r="AA43" i="32" s="1"/>
  <c r="BF43" i="7"/>
  <c r="M43" i="32" s="1"/>
  <c r="EA42" i="7"/>
  <c r="AI42" i="32" s="1"/>
  <c r="DD42" i="7"/>
  <c r="CI42" i="7"/>
  <c r="CC42" i="7"/>
  <c r="S42" i="32" s="1"/>
  <c r="CB41" i="7"/>
  <c r="R41" i="32" s="1"/>
  <c r="DH39" i="7"/>
  <c r="DF39" i="7"/>
  <c r="CZ39" i="7"/>
  <c r="Y39" i="32" s="1"/>
  <c r="BE39" i="7"/>
  <c r="L39" i="32" s="1"/>
  <c r="DW37" i="7"/>
  <c r="AE37" i="32" s="1"/>
  <c r="EB37" i="7"/>
  <c r="CX37" i="10" s="1"/>
  <c r="EC37" i="7"/>
  <c r="DV37" i="7"/>
  <c r="AD37" i="32" s="1"/>
  <c r="BM40" i="7"/>
  <c r="BG40" i="7"/>
  <c r="N40" i="32" s="1"/>
  <c r="L38" i="7"/>
  <c r="E38" i="32" s="1"/>
  <c r="K38" i="7"/>
  <c r="D38" i="32" s="1"/>
  <c r="DF37" i="7"/>
  <c r="CZ37" i="7"/>
  <c r="Y37" i="32" s="1"/>
  <c r="BJ37" i="7"/>
  <c r="CP37" i="10" s="1"/>
  <c r="BD37" i="7"/>
  <c r="K37" i="32" s="1"/>
  <c r="DX35" i="7"/>
  <c r="AF35" i="32" s="1"/>
  <c r="EE35" i="7"/>
  <c r="DY35" i="7"/>
  <c r="AG35" i="32" s="1"/>
  <c r="EB34" i="7"/>
  <c r="DV34" i="7"/>
  <c r="AD34" i="32" s="1"/>
  <c r="DH40" i="7"/>
  <c r="BL40" i="7"/>
  <c r="DG39" i="7"/>
  <c r="BB39" i="7"/>
  <c r="I39" i="32" s="1"/>
  <c r="BC39" i="7"/>
  <c r="J39" i="32" s="1"/>
  <c r="DY38" i="7"/>
  <c r="AG38" i="32" s="1"/>
  <c r="DX38" i="7"/>
  <c r="AF38" i="32" s="1"/>
  <c r="DI38" i="7"/>
  <c r="EE36" i="7"/>
  <c r="CJ36" i="7"/>
  <c r="CC36" i="7"/>
  <c r="S36" i="32" s="1"/>
  <c r="EC35" i="7"/>
  <c r="DD35" i="7"/>
  <c r="CX35" i="7"/>
  <c r="W35" i="32" s="1"/>
  <c r="R30" i="7"/>
  <c r="K30" i="7"/>
  <c r="D30" i="32" s="1"/>
  <c r="L30" i="7"/>
  <c r="E30" i="32" s="1"/>
  <c r="CZ35" i="7"/>
  <c r="Y35" i="32" s="1"/>
  <c r="CF34" i="7"/>
  <c r="BZ34" i="7"/>
  <c r="P34" i="32" s="1"/>
  <c r="ED20" i="7"/>
  <c r="DX20" i="7"/>
  <c r="AF20" i="32" s="1"/>
  <c r="EC20" i="7"/>
  <c r="L41" i="7"/>
  <c r="E41" i="32" s="1"/>
  <c r="Q40" i="7"/>
  <c r="CX39" i="7"/>
  <c r="W39" i="32" s="1"/>
  <c r="CY39" i="7"/>
  <c r="X39" i="32" s="1"/>
  <c r="T39" i="7"/>
  <c r="DA38" i="7"/>
  <c r="Z38" i="32" s="1"/>
  <c r="DG38" i="7"/>
  <c r="R37" i="7"/>
  <c r="X37" i="7" s="1"/>
  <c r="K37" i="7"/>
  <c r="D37" i="32" s="1"/>
  <c r="L37" i="7"/>
  <c r="E37" i="32" s="1"/>
  <c r="CB36" i="7"/>
  <c r="R36" i="32" s="1"/>
  <c r="CH36" i="7"/>
  <c r="CN36" i="7" s="1"/>
  <c r="P36" i="7"/>
  <c r="J36" i="7"/>
  <c r="C36" i="32" s="1"/>
  <c r="CB35" i="7"/>
  <c r="R35" i="32" s="1"/>
  <c r="DB40" i="7"/>
  <c r="AA40" i="32" s="1"/>
  <c r="BF40" i="7"/>
  <c r="M40" i="32" s="1"/>
  <c r="DA39" i="7"/>
  <c r="Z39" i="32" s="1"/>
  <c r="DH36" i="7"/>
  <c r="DN36" i="7" s="1"/>
  <c r="DA36" i="7"/>
  <c r="Z36" i="32" s="1"/>
  <c r="DB36" i="7"/>
  <c r="AA36" i="32" s="1"/>
  <c r="O36" i="7"/>
  <c r="DZ34" i="7"/>
  <c r="AH34" i="32" s="1"/>
  <c r="EE34" i="7"/>
  <c r="BF34" i="7"/>
  <c r="M34" i="32" s="1"/>
  <c r="BK34" i="7"/>
  <c r="EF40" i="7"/>
  <c r="CJ40" i="7"/>
  <c r="K40" i="7"/>
  <c r="D40" i="32" s="1"/>
  <c r="I40" i="7"/>
  <c r="B40" i="32" s="1"/>
  <c r="CH39" i="7"/>
  <c r="S39" i="7"/>
  <c r="M39" i="7"/>
  <c r="F39" i="32" s="1"/>
  <c r="DC38" i="7"/>
  <c r="AB38" i="32" s="1"/>
  <c r="CX38" i="7"/>
  <c r="W38" i="32" s="1"/>
  <c r="CY38" i="7"/>
  <c r="X38" i="32" s="1"/>
  <c r="DB37" i="7"/>
  <c r="AA37" i="32" s="1"/>
  <c r="DA37" i="7"/>
  <c r="Z37" i="32" s="1"/>
  <c r="CE37" i="7"/>
  <c r="U37" i="32" s="1"/>
  <c r="CD36" i="7"/>
  <c r="T36" i="32" s="1"/>
  <c r="BL36" i="7"/>
  <c r="BE36" i="7"/>
  <c r="L36" i="32" s="1"/>
  <c r="BF36" i="7"/>
  <c r="M36" i="32" s="1"/>
  <c r="I36" i="7"/>
  <c r="B36" i="32" s="1"/>
  <c r="DD34" i="7"/>
  <c r="CX34" i="7"/>
  <c r="W34" i="32" s="1"/>
  <c r="EG33" i="7"/>
  <c r="ED32" i="7"/>
  <c r="DX32" i="7"/>
  <c r="AF32" i="32" s="1"/>
  <c r="DW32" i="7"/>
  <c r="AE32" i="32" s="1"/>
  <c r="EB27" i="7"/>
  <c r="DV27" i="7"/>
  <c r="AD27" i="32" s="1"/>
  <c r="EF24" i="7"/>
  <c r="DY24" i="7"/>
  <c r="AG24" i="32" s="1"/>
  <c r="DZ24" i="7"/>
  <c r="AH24" i="32" s="1"/>
  <c r="EE24" i="7"/>
  <c r="L42" i="7"/>
  <c r="E42" i="32" s="1"/>
  <c r="CE41" i="7"/>
  <c r="U41" i="32" s="1"/>
  <c r="BF41" i="7"/>
  <c r="M41" i="32" s="1"/>
  <c r="DX40" i="7"/>
  <c r="AF40" i="32" s="1"/>
  <c r="DY40" i="7"/>
  <c r="AG40" i="32" s="1"/>
  <c r="CB40" i="7"/>
  <c r="R40" i="32" s="1"/>
  <c r="CC40" i="7"/>
  <c r="S40" i="32" s="1"/>
  <c r="J40" i="7"/>
  <c r="C40" i="32" s="1"/>
  <c r="EE39" i="7"/>
  <c r="BZ39" i="7"/>
  <c r="P39" i="32" s="1"/>
  <c r="CA39" i="7"/>
  <c r="Q39" i="32" s="1"/>
  <c r="BI39" i="7"/>
  <c r="BB38" i="7"/>
  <c r="I38" i="32" s="1"/>
  <c r="BC38" i="7"/>
  <c r="J38" i="32" s="1"/>
  <c r="S38" i="7"/>
  <c r="DH37" i="7"/>
  <c r="DG36" i="7"/>
  <c r="CA36" i="7"/>
  <c r="Q36" i="32" s="1"/>
  <c r="CC35" i="7"/>
  <c r="S35" i="32" s="1"/>
  <c r="BJ35" i="7"/>
  <c r="BI35" i="7"/>
  <c r="CO35" i="10" s="1"/>
  <c r="BC35" i="7"/>
  <c r="J35" i="32" s="1"/>
  <c r="BD35" i="7"/>
  <c r="K35" i="32" s="1"/>
  <c r="T35" i="7"/>
  <c r="N35" i="7"/>
  <c r="G35" i="32" s="1"/>
  <c r="EF34" i="7"/>
  <c r="CD34" i="7"/>
  <c r="T34" i="32" s="1"/>
  <c r="CI34" i="7"/>
  <c r="CJ34" i="7"/>
  <c r="DG32" i="7"/>
  <c r="DA32" i="7"/>
  <c r="Z32" i="32" s="1"/>
  <c r="CJ32" i="7"/>
  <c r="CP32" i="7" s="1"/>
  <c r="CC32" i="7"/>
  <c r="S32" i="32" s="1"/>
  <c r="CD32" i="7"/>
  <c r="T32" i="32" s="1"/>
  <c r="BH38" i="7"/>
  <c r="I38" i="7"/>
  <c r="B38" i="32" s="1"/>
  <c r="CY37" i="7"/>
  <c r="X37" i="32" s="1"/>
  <c r="BC37" i="7"/>
  <c r="J37" i="32" s="1"/>
  <c r="M37" i="7"/>
  <c r="F37" i="32" s="1"/>
  <c r="DC36" i="7"/>
  <c r="AB36" i="32" s="1"/>
  <c r="BG36" i="7"/>
  <c r="N36" i="32" s="1"/>
  <c r="M36" i="7"/>
  <c r="F36" i="32" s="1"/>
  <c r="CY35" i="7"/>
  <c r="X35" i="32" s="1"/>
  <c r="CF35" i="7"/>
  <c r="BZ35" i="7"/>
  <c r="P35" i="32" s="1"/>
  <c r="DY34" i="7"/>
  <c r="AG34" i="32" s="1"/>
  <c r="DG34" i="7"/>
  <c r="DM34" i="7" s="1"/>
  <c r="DI34" i="7"/>
  <c r="DN34" i="7" s="1"/>
  <c r="DF33" i="7"/>
  <c r="DH33" i="7"/>
  <c r="DB33" i="7"/>
  <c r="AA33" i="32" s="1"/>
  <c r="DZ32" i="7"/>
  <c r="AH32" i="32" s="1"/>
  <c r="EC32" i="7"/>
  <c r="DF32" i="7"/>
  <c r="CZ32" i="7"/>
  <c r="Y32" i="32" s="1"/>
  <c r="CF32" i="7"/>
  <c r="T31" i="7"/>
  <c r="M31" i="7"/>
  <c r="F31" i="32" s="1"/>
  <c r="N31" i="7"/>
  <c r="G31" i="32" s="1"/>
  <c r="Q30" i="7"/>
  <c r="CJ29" i="7"/>
  <c r="CC29" i="7"/>
  <c r="S29" i="32" s="1"/>
  <c r="CD29" i="7"/>
  <c r="T29" i="32" s="1"/>
  <c r="P29" i="7"/>
  <c r="I29" i="7"/>
  <c r="B29" i="32" s="1"/>
  <c r="J29" i="7"/>
  <c r="C29" i="32" s="1"/>
  <c r="BH27" i="7"/>
  <c r="BB27" i="7"/>
  <c r="I27" i="32" s="1"/>
  <c r="N23" i="7"/>
  <c r="G23" i="32" s="1"/>
  <c r="T23" i="7"/>
  <c r="M23" i="7"/>
  <c r="F23" i="32" s="1"/>
  <c r="DY21" i="7"/>
  <c r="AG21" i="32" s="1"/>
  <c r="ED21" i="7"/>
  <c r="EE21" i="7"/>
  <c r="DX21" i="7"/>
  <c r="AF21" i="32" s="1"/>
  <c r="CG37" i="7"/>
  <c r="BH35" i="7"/>
  <c r="BB35" i="7"/>
  <c r="I35" i="32" s="1"/>
  <c r="DE33" i="7"/>
  <c r="CH32" i="7"/>
  <c r="CB32" i="7"/>
  <c r="R32" i="32" s="1"/>
  <c r="BH32" i="7"/>
  <c r="DD31" i="7"/>
  <c r="CX31" i="7"/>
  <c r="W31" i="32" s="1"/>
  <c r="CI29" i="7"/>
  <c r="O29" i="7"/>
  <c r="CH28" i="7"/>
  <c r="CA28" i="7"/>
  <c r="Q28" i="32" s="1"/>
  <c r="CB28" i="7"/>
  <c r="R28" i="32" s="1"/>
  <c r="BM26" i="7"/>
  <c r="CH33" i="7"/>
  <c r="CJ33" i="7"/>
  <c r="CD33" i="7"/>
  <c r="T33" i="32" s="1"/>
  <c r="S33" i="7"/>
  <c r="BJ32" i="7"/>
  <c r="BD32" i="7"/>
  <c r="K32" i="32" s="1"/>
  <c r="EB31" i="7"/>
  <c r="DV31" i="7"/>
  <c r="AD31" i="32" s="1"/>
  <c r="EF29" i="7"/>
  <c r="DY29" i="7"/>
  <c r="AG29" i="32" s="1"/>
  <c r="DZ29" i="7"/>
  <c r="AH29" i="32" s="1"/>
  <c r="CF27" i="7"/>
  <c r="CL27" i="7" s="1"/>
  <c r="BZ27" i="7"/>
  <c r="P27" i="32" s="1"/>
  <c r="X24" i="7"/>
  <c r="BZ22" i="7"/>
  <c r="P22" i="32" s="1"/>
  <c r="CF22" i="7"/>
  <c r="BH31" i="7"/>
  <c r="BB31" i="7"/>
  <c r="I31" i="32" s="1"/>
  <c r="BL29" i="7"/>
  <c r="BE29" i="7"/>
  <c r="L29" i="32" s="1"/>
  <c r="BF29" i="7"/>
  <c r="M29" i="32" s="1"/>
  <c r="ED28" i="7"/>
  <c r="DW28" i="7"/>
  <c r="AE28" i="32" s="1"/>
  <c r="DX28" i="7"/>
  <c r="AF28" i="32" s="1"/>
  <c r="CH25" i="7"/>
  <c r="CB25" i="7"/>
  <c r="R25" i="32" s="1"/>
  <c r="CG25" i="7"/>
  <c r="CA25" i="7"/>
  <c r="Q25" i="32" s="1"/>
  <c r="BE21" i="7"/>
  <c r="L21" i="32" s="1"/>
  <c r="BK21" i="7"/>
  <c r="BD21" i="7"/>
  <c r="K21" i="32" s="1"/>
  <c r="BJ21" i="7"/>
  <c r="CA37" i="7"/>
  <c r="Q37" i="32" s="1"/>
  <c r="ED35" i="7"/>
  <c r="BG35" i="7"/>
  <c r="N35" i="32" s="1"/>
  <c r="S35" i="7"/>
  <c r="CC34" i="7"/>
  <c r="S34" i="32" s="1"/>
  <c r="BM34" i="7"/>
  <c r="R34" i="7"/>
  <c r="L34" i="7"/>
  <c r="E34" i="32" s="1"/>
  <c r="BL33" i="7"/>
  <c r="BF33" i="7"/>
  <c r="M33" i="32" s="1"/>
  <c r="R33" i="7"/>
  <c r="DI30" i="7"/>
  <c r="BK29" i="7"/>
  <c r="EC28" i="7"/>
  <c r="BJ28" i="7"/>
  <c r="BC28" i="7"/>
  <c r="J28" i="32" s="1"/>
  <c r="BD28" i="7"/>
  <c r="K28" i="32" s="1"/>
  <c r="DD27" i="7"/>
  <c r="CX27" i="7"/>
  <c r="W27" i="32" s="1"/>
  <c r="T27" i="7"/>
  <c r="M27" i="7"/>
  <c r="F27" i="32" s="1"/>
  <c r="N27" i="7"/>
  <c r="G27" i="32" s="1"/>
  <c r="CK26" i="7"/>
  <c r="EB25" i="7"/>
  <c r="DV25" i="7"/>
  <c r="AD25" i="32" s="1"/>
  <c r="DI25" i="7"/>
  <c r="DC25" i="7"/>
  <c r="AB25" i="32" s="1"/>
  <c r="CZ22" i="7"/>
  <c r="Y22" i="32" s="1"/>
  <c r="DF22" i="7"/>
  <c r="DL22" i="7" s="1"/>
  <c r="CY22" i="7"/>
  <c r="X22" i="32" s="1"/>
  <c r="T32" i="7"/>
  <c r="N32" i="7"/>
  <c r="G32" i="32" s="1"/>
  <c r="DH29" i="7"/>
  <c r="DA29" i="7"/>
  <c r="Z29" i="32" s="1"/>
  <c r="DB29" i="7"/>
  <c r="AA29" i="32" s="1"/>
  <c r="BK25" i="7"/>
  <c r="BE25" i="7"/>
  <c r="L25" i="32" s="1"/>
  <c r="DH19" i="7"/>
  <c r="DB19" i="7"/>
  <c r="AA19" i="32" s="1"/>
  <c r="DG19" i="7"/>
  <c r="DG37" i="7"/>
  <c r="BN37" i="7"/>
  <c r="BK37" i="7"/>
  <c r="CQ37" i="10" s="1"/>
  <c r="EC36" i="7"/>
  <c r="CG36" i="7"/>
  <c r="EB35" i="7"/>
  <c r="DV35" i="7"/>
  <c r="AD35" i="32" s="1"/>
  <c r="CH35" i="7"/>
  <c r="CN35" i="7" s="1"/>
  <c r="K35" i="7"/>
  <c r="D35" i="32" s="1"/>
  <c r="EG34" i="7"/>
  <c r="BE34" i="7"/>
  <c r="L34" i="32" s="1"/>
  <c r="EF33" i="7"/>
  <c r="DZ33" i="7"/>
  <c r="AH33" i="32" s="1"/>
  <c r="L33" i="7"/>
  <c r="E33" i="32" s="1"/>
  <c r="P33" i="7"/>
  <c r="J33" i="7"/>
  <c r="C33" i="32" s="1"/>
  <c r="DH32" i="7"/>
  <c r="M32" i="7"/>
  <c r="F32" i="32" s="1"/>
  <c r="CF31" i="7"/>
  <c r="BZ31" i="7"/>
  <c r="P31" i="32" s="1"/>
  <c r="BM30" i="7"/>
  <c r="DG29" i="7"/>
  <c r="DF28" i="7"/>
  <c r="CY28" i="7"/>
  <c r="X28" i="32" s="1"/>
  <c r="CZ28" i="7"/>
  <c r="Y28" i="32" s="1"/>
  <c r="J26" i="7"/>
  <c r="C26" i="32" s="1"/>
  <c r="O26" i="7"/>
  <c r="P26" i="7"/>
  <c r="I26" i="7"/>
  <c r="B26" i="32" s="1"/>
  <c r="Q25" i="7"/>
  <c r="J25" i="7"/>
  <c r="C25" i="32" s="1"/>
  <c r="K25" i="7"/>
  <c r="D25" i="32" s="1"/>
  <c r="BE22" i="7"/>
  <c r="L22" i="32" s="1"/>
  <c r="BK22" i="7"/>
  <c r="CQ22" i="10" s="1"/>
  <c r="K26" i="7"/>
  <c r="D26" i="32" s="1"/>
  <c r="BJ25" i="7"/>
  <c r="BC25" i="7"/>
  <c r="J25" i="32" s="1"/>
  <c r="BD25" i="7"/>
  <c r="K25" i="32" s="1"/>
  <c r="P25" i="7"/>
  <c r="DG24" i="7"/>
  <c r="DM24" i="7" s="1"/>
  <c r="CJ24" i="7"/>
  <c r="T24" i="7"/>
  <c r="Y24" i="7" s="1"/>
  <c r="M24" i="7"/>
  <c r="F24" i="32" s="1"/>
  <c r="N24" i="7"/>
  <c r="G24" i="32" s="1"/>
  <c r="DI23" i="7"/>
  <c r="CH23" i="7"/>
  <c r="CN23" i="7" s="1"/>
  <c r="CB23" i="7"/>
  <c r="R23" i="32" s="1"/>
  <c r="BB23" i="7"/>
  <c r="I23" i="32" s="1"/>
  <c r="BH23" i="7"/>
  <c r="S23" i="7"/>
  <c r="EC22" i="7"/>
  <c r="DW22" i="7"/>
  <c r="AE22" i="32" s="1"/>
  <c r="DX22" i="7"/>
  <c r="AF22" i="32" s="1"/>
  <c r="DE22" i="7"/>
  <c r="CA22" i="7"/>
  <c r="Q22" i="32" s="1"/>
  <c r="BD22" i="7"/>
  <c r="K22" i="32" s="1"/>
  <c r="L21" i="7"/>
  <c r="E21" i="32" s="1"/>
  <c r="K21" i="7"/>
  <c r="D21" i="32" s="1"/>
  <c r="DZ19" i="7"/>
  <c r="AH19" i="32" s="1"/>
  <c r="DA19" i="7"/>
  <c r="Z19" i="32" s="1"/>
  <c r="N17" i="7"/>
  <c r="G17" i="32" s="1"/>
  <c r="T17" i="7"/>
  <c r="R23" i="7"/>
  <c r="K23" i="7"/>
  <c r="D23" i="32" s="1"/>
  <c r="L23" i="7"/>
  <c r="E23" i="32" s="1"/>
  <c r="BI22" i="7"/>
  <c r="CO22" i="10" s="1"/>
  <c r="BC22" i="7"/>
  <c r="J22" i="32" s="1"/>
  <c r="K22" i="7"/>
  <c r="D22" i="32" s="1"/>
  <c r="Q22" i="7"/>
  <c r="J22" i="7"/>
  <c r="C22" i="32" s="1"/>
  <c r="DW21" i="7"/>
  <c r="AE21" i="32" s="1"/>
  <c r="EC21" i="7"/>
  <c r="CB20" i="7"/>
  <c r="R20" i="32" s="1"/>
  <c r="CG20" i="7"/>
  <c r="CH20" i="7"/>
  <c r="DF19" i="7"/>
  <c r="CZ19" i="7"/>
  <c r="Y19" i="32" s="1"/>
  <c r="CY19" i="7"/>
  <c r="X19" i="32" s="1"/>
  <c r="BK19" i="7"/>
  <c r="CQ19" i="10" s="1"/>
  <c r="DI13" i="7"/>
  <c r="DC13" i="7"/>
  <c r="AB13" i="32" s="1"/>
  <c r="DH13" i="7"/>
  <c r="DB13" i="7"/>
  <c r="AA13" i="32" s="1"/>
  <c r="BC11" i="7"/>
  <c r="J11" i="32" s="1"/>
  <c r="BH11" i="7"/>
  <c r="BI11" i="7"/>
  <c r="BB11" i="7"/>
  <c r="I11" i="32" s="1"/>
  <c r="L31" i="7"/>
  <c r="E31" i="32" s="1"/>
  <c r="DZ30" i="7"/>
  <c r="AH30" i="32" s="1"/>
  <c r="DB30" i="7"/>
  <c r="AA30" i="32" s="1"/>
  <c r="CD30" i="7"/>
  <c r="T30" i="32" s="1"/>
  <c r="BF30" i="7"/>
  <c r="M30" i="32" s="1"/>
  <c r="J30" i="7"/>
  <c r="C30" i="32" s="1"/>
  <c r="DX29" i="7"/>
  <c r="AF29" i="32" s="1"/>
  <c r="CZ29" i="7"/>
  <c r="Y29" i="32" s="1"/>
  <c r="CB29" i="7"/>
  <c r="R29" i="32" s="1"/>
  <c r="BD29" i="7"/>
  <c r="K29" i="32" s="1"/>
  <c r="DV28" i="7"/>
  <c r="AD28" i="32" s="1"/>
  <c r="CX28" i="7"/>
  <c r="W28" i="32" s="1"/>
  <c r="BZ28" i="7"/>
  <c r="P28" i="32" s="1"/>
  <c r="BB28" i="7"/>
  <c r="I28" i="32" s="1"/>
  <c r="N28" i="7"/>
  <c r="G28" i="32" s="1"/>
  <c r="L27" i="7"/>
  <c r="E27" i="32" s="1"/>
  <c r="DZ26" i="7"/>
  <c r="AH26" i="32" s="1"/>
  <c r="DB26" i="7"/>
  <c r="AA26" i="32" s="1"/>
  <c r="CD26" i="7"/>
  <c r="T26" i="32" s="1"/>
  <c r="BF26" i="7"/>
  <c r="M26" i="32" s="1"/>
  <c r="BF25" i="7"/>
  <c r="M25" i="32" s="1"/>
  <c r="I25" i="7"/>
  <c r="B25" i="32" s="1"/>
  <c r="EC24" i="7"/>
  <c r="DF24" i="7"/>
  <c r="BQ24" i="7"/>
  <c r="P24" i="7"/>
  <c r="DF23" i="7"/>
  <c r="CZ23" i="7"/>
  <c r="Y23" i="32" s="1"/>
  <c r="BZ23" i="7"/>
  <c r="P23" i="32" s="1"/>
  <c r="CF23" i="7"/>
  <c r="BH22" i="7"/>
  <c r="P22" i="7"/>
  <c r="CC21" i="7"/>
  <c r="S21" i="32" s="1"/>
  <c r="CH21" i="7"/>
  <c r="CI21" i="7"/>
  <c r="DC20" i="7"/>
  <c r="AB20" i="32" s="1"/>
  <c r="K20" i="7"/>
  <c r="D20" i="32" s="1"/>
  <c r="CD19" i="7"/>
  <c r="T19" i="32" s="1"/>
  <c r="BB19" i="7"/>
  <c r="I19" i="32" s="1"/>
  <c r="BH19" i="7"/>
  <c r="DY13" i="7"/>
  <c r="AG13" i="32" s="1"/>
  <c r="EE13" i="7"/>
  <c r="EK13" i="7" s="1"/>
  <c r="DX13" i="7"/>
  <c r="AF13" i="32" s="1"/>
  <c r="EF25" i="7"/>
  <c r="DB25" i="7"/>
  <c r="AA25" i="32" s="1"/>
  <c r="CZ25" i="7"/>
  <c r="Y25" i="32" s="1"/>
  <c r="DX24" i="7"/>
  <c r="AF24" i="32" s="1"/>
  <c r="EB24" i="7"/>
  <c r="CX24" i="10" s="1"/>
  <c r="DV24" i="7"/>
  <c r="AD24" i="32" s="1"/>
  <c r="DA24" i="7"/>
  <c r="Z24" i="32" s="1"/>
  <c r="DE24" i="7"/>
  <c r="CD24" i="7"/>
  <c r="T24" i="32" s="1"/>
  <c r="CH24" i="7"/>
  <c r="DE23" i="7"/>
  <c r="DV21" i="7"/>
  <c r="AD21" i="32" s="1"/>
  <c r="DB20" i="7"/>
  <c r="AA20" i="32" s="1"/>
  <c r="DA20" i="7"/>
  <c r="Z20" i="32" s="1"/>
  <c r="P20" i="7"/>
  <c r="J20" i="7"/>
  <c r="C20" i="32" s="1"/>
  <c r="CI19" i="7"/>
  <c r="CC19" i="7"/>
  <c r="S19" i="32" s="1"/>
  <c r="BH18" i="7"/>
  <c r="BB18" i="7"/>
  <c r="I18" i="32" s="1"/>
  <c r="M16" i="7"/>
  <c r="F16" i="32" s="1"/>
  <c r="R16" i="7"/>
  <c r="S16" i="7"/>
  <c r="R31" i="7"/>
  <c r="EF30" i="7"/>
  <c r="DH30" i="7"/>
  <c r="CJ30" i="7"/>
  <c r="BL30" i="7"/>
  <c r="P30" i="7"/>
  <c r="ED29" i="7"/>
  <c r="DF29" i="7"/>
  <c r="CH29" i="7"/>
  <c r="BJ29" i="7"/>
  <c r="CP29" i="10" s="1"/>
  <c r="T28" i="7"/>
  <c r="R27" i="7"/>
  <c r="EF26" i="7"/>
  <c r="DH26" i="7"/>
  <c r="CJ26" i="7"/>
  <c r="BL26" i="7"/>
  <c r="DA25" i="7"/>
  <c r="Z25" i="32" s="1"/>
  <c r="DW24" i="7"/>
  <c r="AE24" i="32" s="1"/>
  <c r="DD24" i="7"/>
  <c r="CX24" i="7"/>
  <c r="W24" i="32" s="1"/>
  <c r="CX23" i="7"/>
  <c r="W23" i="32" s="1"/>
  <c r="DD23" i="7"/>
  <c r="DA21" i="7"/>
  <c r="Z21" i="32" s="1"/>
  <c r="DG21" i="7"/>
  <c r="CZ21" i="7"/>
  <c r="Y21" i="32" s="1"/>
  <c r="CA21" i="7"/>
  <c r="Q21" i="32" s="1"/>
  <c r="CG21" i="7"/>
  <c r="BL20" i="7"/>
  <c r="BF20" i="7"/>
  <c r="M20" i="32" s="1"/>
  <c r="L20" i="7"/>
  <c r="E20" i="32" s="1"/>
  <c r="EE19" i="7"/>
  <c r="DY19" i="7"/>
  <c r="AG19" i="32" s="1"/>
  <c r="CI14" i="7"/>
  <c r="CC14" i="7"/>
  <c r="S14" i="32" s="1"/>
  <c r="R26" i="7"/>
  <c r="DX25" i="7"/>
  <c r="AF25" i="32" s="1"/>
  <c r="CJ25" i="7"/>
  <c r="CF24" i="7"/>
  <c r="BZ24" i="7"/>
  <c r="P24" i="32" s="1"/>
  <c r="BI24" i="7"/>
  <c r="BG22" i="7"/>
  <c r="N22" i="32" s="1"/>
  <c r="BF22" i="7"/>
  <c r="M22" i="32" s="1"/>
  <c r="BL22" i="7"/>
  <c r="BM22" i="7"/>
  <c r="DZ20" i="7"/>
  <c r="AH20" i="32" s="1"/>
  <c r="DY20" i="7"/>
  <c r="AG20" i="32" s="1"/>
  <c r="EF20" i="7"/>
  <c r="EL20" i="7" s="1"/>
  <c r="CE20" i="7"/>
  <c r="U20" i="32" s="1"/>
  <c r="CK20" i="7"/>
  <c r="CK19" i="7"/>
  <c r="CZ17" i="7"/>
  <c r="Y17" i="32" s="1"/>
  <c r="DF17" i="7"/>
  <c r="BH24" i="7"/>
  <c r="BB24" i="7"/>
  <c r="I24" i="32" s="1"/>
  <c r="DV23" i="7"/>
  <c r="AD23" i="32" s="1"/>
  <c r="EB23" i="7"/>
  <c r="BJ23" i="7"/>
  <c r="BD23" i="7"/>
  <c r="K23" i="32" s="1"/>
  <c r="T21" i="7"/>
  <c r="S21" i="7"/>
  <c r="N21" i="7"/>
  <c r="G21" i="32" s="1"/>
  <c r="BD20" i="7"/>
  <c r="K20" i="32" s="1"/>
  <c r="BI20" i="7"/>
  <c r="BL19" i="7"/>
  <c r="BF19" i="7"/>
  <c r="M19" i="32" s="1"/>
  <c r="CI17" i="7"/>
  <c r="CC17" i="7"/>
  <c r="S17" i="32" s="1"/>
  <c r="BI16" i="7"/>
  <c r="BB16" i="7"/>
  <c r="I16" i="32" s="1"/>
  <c r="BC16" i="7"/>
  <c r="J16" i="32" s="1"/>
  <c r="EG22" i="7"/>
  <c r="CE22" i="7"/>
  <c r="U22" i="32" s="1"/>
  <c r="BB22" i="7"/>
  <c r="I22" i="32" s="1"/>
  <c r="Q21" i="7"/>
  <c r="W21" i="7" s="1"/>
  <c r="DG20" i="7"/>
  <c r="DE19" i="7"/>
  <c r="CH19" i="7"/>
  <c r="CB19" i="7"/>
  <c r="R19" i="32" s="1"/>
  <c r="DC18" i="7"/>
  <c r="AB18" i="32" s="1"/>
  <c r="CY17" i="7"/>
  <c r="X17" i="32" s="1"/>
  <c r="CH17" i="7"/>
  <c r="CB17" i="7"/>
  <c r="R17" i="32" s="1"/>
  <c r="BB17" i="7"/>
  <c r="I17" i="32" s="1"/>
  <c r="BC17" i="7"/>
  <c r="J17" i="32" s="1"/>
  <c r="BH17" i="7"/>
  <c r="BI17" i="7"/>
  <c r="BH16" i="7"/>
  <c r="DF15" i="7"/>
  <c r="DC14" i="7"/>
  <c r="AB14" i="32" s="1"/>
  <c r="DI14" i="7"/>
  <c r="DB14" i="7"/>
  <c r="AA14" i="32" s="1"/>
  <c r="CB14" i="7"/>
  <c r="R14" i="32" s="1"/>
  <c r="ED13" i="7"/>
  <c r="Q13" i="7"/>
  <c r="W13" i="7" s="1"/>
  <c r="K13" i="7"/>
  <c r="D13" i="32" s="1"/>
  <c r="J13" i="7"/>
  <c r="C13" i="32" s="1"/>
  <c r="DG12" i="7"/>
  <c r="DA12" i="7"/>
  <c r="Z12" i="32" s="1"/>
  <c r="CZ12" i="7"/>
  <c r="Y12" i="32" s="1"/>
  <c r="CJ20" i="7"/>
  <c r="CD20" i="7"/>
  <c r="T20" i="32" s="1"/>
  <c r="BJ19" i="7"/>
  <c r="CP19" i="10" s="1"/>
  <c r="BD19" i="7"/>
  <c r="K19" i="32" s="1"/>
  <c r="EC18" i="7"/>
  <c r="R18" i="7"/>
  <c r="T18" i="7"/>
  <c r="N18" i="7"/>
  <c r="G18" i="32" s="1"/>
  <c r="DY16" i="7"/>
  <c r="AG16" i="32" s="1"/>
  <c r="ED16" i="7"/>
  <c r="EE16" i="7"/>
  <c r="DB16" i="7"/>
  <c r="AA16" i="32" s="1"/>
  <c r="DD16" i="7"/>
  <c r="CX16" i="7"/>
  <c r="W16" i="32" s="1"/>
  <c r="CG15" i="7"/>
  <c r="CM15" i="7" s="1"/>
  <c r="CA15" i="7"/>
  <c r="Q15" i="32" s="1"/>
  <c r="CK13" i="7"/>
  <c r="CE13" i="7"/>
  <c r="U13" i="32" s="1"/>
  <c r="CD13" i="7"/>
  <c r="T13" i="32" s="1"/>
  <c r="DC22" i="7"/>
  <c r="AB22" i="32" s="1"/>
  <c r="DD21" i="7"/>
  <c r="BH21" i="7"/>
  <c r="I21" i="7"/>
  <c r="B21" i="32" s="1"/>
  <c r="CY20" i="7"/>
  <c r="X20" i="32" s="1"/>
  <c r="CI20" i="7"/>
  <c r="Q20" i="7"/>
  <c r="W20" i="7" s="1"/>
  <c r="BI19" i="7"/>
  <c r="J19" i="7"/>
  <c r="C19" i="32" s="1"/>
  <c r="ED18" i="7"/>
  <c r="EJ18" i="7" s="1"/>
  <c r="DE18" i="7"/>
  <c r="BG18" i="7"/>
  <c r="N18" i="32" s="1"/>
  <c r="Q18" i="7"/>
  <c r="S18" i="7"/>
  <c r="DV17" i="7"/>
  <c r="AD17" i="32" s="1"/>
  <c r="DW15" i="7"/>
  <c r="AE15" i="32" s="1"/>
  <c r="EC15" i="7"/>
  <c r="EI15" i="7" s="1"/>
  <c r="CY15" i="7"/>
  <c r="X15" i="32" s="1"/>
  <c r="DG14" i="7"/>
  <c r="DA14" i="7"/>
  <c r="Z14" i="32" s="1"/>
  <c r="S14" i="7"/>
  <c r="M14" i="7"/>
  <c r="F14" i="32" s="1"/>
  <c r="L14" i="7"/>
  <c r="E14" i="32" s="1"/>
  <c r="DF12" i="7"/>
  <c r="CY12" i="7"/>
  <c r="X12" i="32" s="1"/>
  <c r="DE12" i="7"/>
  <c r="CX12" i="7"/>
  <c r="W12" i="32" s="1"/>
  <c r="R12" i="7"/>
  <c r="L12" i="7"/>
  <c r="E12" i="32" s="1"/>
  <c r="EA14" i="7"/>
  <c r="AI14" i="32" s="1"/>
  <c r="EG14" i="7"/>
  <c r="BK14" i="7"/>
  <c r="CQ14" i="10" s="1"/>
  <c r="BE14" i="7"/>
  <c r="L14" i="32" s="1"/>
  <c r="T11" i="7"/>
  <c r="N11" i="7"/>
  <c r="G11" i="32" s="1"/>
  <c r="EA22" i="7"/>
  <c r="AI22" i="32" s="1"/>
  <c r="N22" i="7"/>
  <c r="G22" i="32" s="1"/>
  <c r="EE20" i="7"/>
  <c r="CA20" i="7"/>
  <c r="Q20" i="32" s="1"/>
  <c r="BK20" i="7"/>
  <c r="EF19" i="7"/>
  <c r="S19" i="7"/>
  <c r="EB18" i="7"/>
  <c r="CX18" i="10" s="1"/>
  <c r="DV18" i="7"/>
  <c r="AD18" i="32" s="1"/>
  <c r="CH18" i="7"/>
  <c r="BI18" i="7"/>
  <c r="K18" i="7"/>
  <c r="D18" i="32" s="1"/>
  <c r="EE17" i="7"/>
  <c r="EG17" i="7"/>
  <c r="DC17" i="7"/>
  <c r="AB17" i="32" s="1"/>
  <c r="DH17" i="7"/>
  <c r="DI17" i="7"/>
  <c r="DB17" i="7"/>
  <c r="AA17" i="32" s="1"/>
  <c r="EB16" i="7"/>
  <c r="DV16" i="7"/>
  <c r="AD16" i="32" s="1"/>
  <c r="M15" i="7"/>
  <c r="F15" i="32" s="1"/>
  <c r="S15" i="7"/>
  <c r="L15" i="7"/>
  <c r="E15" i="32" s="1"/>
  <c r="EF14" i="7"/>
  <c r="BD14" i="7"/>
  <c r="K14" i="32" s="1"/>
  <c r="K14" i="7"/>
  <c r="D14" i="32" s="1"/>
  <c r="Q14" i="7"/>
  <c r="W14" i="7" s="1"/>
  <c r="J14" i="7"/>
  <c r="C14" i="32" s="1"/>
  <c r="BC12" i="7"/>
  <c r="J12" i="32" s="1"/>
  <c r="BI12" i="7"/>
  <c r="EG10" i="7"/>
  <c r="DD18" i="7"/>
  <c r="CX18" i="7"/>
  <c r="W18" i="32" s="1"/>
  <c r="CE17" i="7"/>
  <c r="U17" i="32" s="1"/>
  <c r="CK17" i="7"/>
  <c r="BI15" i="7"/>
  <c r="BC15" i="7"/>
  <c r="J15" i="32" s="1"/>
  <c r="BB15" i="7"/>
  <c r="I15" i="32" s="1"/>
  <c r="EE14" i="7"/>
  <c r="DY14" i="7"/>
  <c r="AG14" i="32" s="1"/>
  <c r="CI12" i="7"/>
  <c r="CC12" i="7"/>
  <c r="S12" i="32" s="1"/>
  <c r="BJ22" i="7"/>
  <c r="EB21" i="7"/>
  <c r="CF21" i="7"/>
  <c r="DW20" i="7"/>
  <c r="AE20" i="32" s="1"/>
  <c r="BC20" i="7"/>
  <c r="J20" i="32" s="1"/>
  <c r="O20" i="7"/>
  <c r="ED19" i="7"/>
  <c r="DX19" i="7"/>
  <c r="AF19" i="32" s="1"/>
  <c r="CJ19" i="7"/>
  <c r="M19" i="7"/>
  <c r="F19" i="32" s="1"/>
  <c r="CB18" i="7"/>
  <c r="R18" i="32" s="1"/>
  <c r="CF18" i="7"/>
  <c r="BZ18" i="7"/>
  <c r="P18" i="32" s="1"/>
  <c r="DY17" i="7"/>
  <c r="AG17" i="32" s="1"/>
  <c r="CJ17" i="7"/>
  <c r="I17" i="7"/>
  <c r="B17" i="32" s="1"/>
  <c r="DG16" i="7"/>
  <c r="DA16" i="7"/>
  <c r="Z16" i="32" s="1"/>
  <c r="CZ16" i="7"/>
  <c r="Y16" i="32" s="1"/>
  <c r="T16" i="7"/>
  <c r="N16" i="7"/>
  <c r="G16" i="32" s="1"/>
  <c r="EA15" i="7"/>
  <c r="AI15" i="32" s="1"/>
  <c r="EG15" i="7"/>
  <c r="CH12" i="7"/>
  <c r="BG17" i="7"/>
  <c r="N17" i="32" s="1"/>
  <c r="CC16" i="7"/>
  <c r="S16" i="32" s="1"/>
  <c r="L16" i="7"/>
  <c r="E16" i="32" s="1"/>
  <c r="Q15" i="7"/>
  <c r="K15" i="7"/>
  <c r="D15" i="32" s="1"/>
  <c r="DX14" i="7"/>
  <c r="AF14" i="32" s="1"/>
  <c r="P14" i="7"/>
  <c r="CG13" i="7"/>
  <c r="BZ13" i="7"/>
  <c r="P13" i="32" s="1"/>
  <c r="CA13" i="7"/>
  <c r="Q13" i="32" s="1"/>
  <c r="DW12" i="7"/>
  <c r="AE12" i="32" s="1"/>
  <c r="EC12" i="7"/>
  <c r="DD12" i="7"/>
  <c r="M10" i="7"/>
  <c r="F10" i="32" s="1"/>
  <c r="R10" i="7"/>
  <c r="S10" i="7"/>
  <c r="O14" i="7"/>
  <c r="I14" i="7"/>
  <c r="B14" i="32" s="1"/>
  <c r="DA13" i="7"/>
  <c r="Z13" i="32" s="1"/>
  <c r="DG13" i="7"/>
  <c r="BM13" i="7"/>
  <c r="BR13" i="7" s="1"/>
  <c r="BG13" i="7"/>
  <c r="N13" i="32" s="1"/>
  <c r="I13" i="7"/>
  <c r="B13" i="32" s="1"/>
  <c r="O13" i="7"/>
  <c r="DY11" i="7"/>
  <c r="AG11" i="32" s="1"/>
  <c r="EF11" i="7"/>
  <c r="CA11" i="7"/>
  <c r="Q11" i="32" s="1"/>
  <c r="CF11" i="7"/>
  <c r="CG11" i="7"/>
  <c r="DV9" i="7"/>
  <c r="AD9" i="32" s="1"/>
  <c r="EB9" i="7"/>
  <c r="T9" i="7"/>
  <c r="M9" i="7"/>
  <c r="F9" i="32" s="1"/>
  <c r="N9" i="7"/>
  <c r="G9" i="32" s="1"/>
  <c r="K17" i="7"/>
  <c r="D17" i="32" s="1"/>
  <c r="BE16" i="7"/>
  <c r="L16" i="32" s="1"/>
  <c r="DZ15" i="7"/>
  <c r="AH15" i="32" s="1"/>
  <c r="BM15" i="7"/>
  <c r="BG15" i="7"/>
  <c r="N15" i="32" s="1"/>
  <c r="BG14" i="7"/>
  <c r="N14" i="32" s="1"/>
  <c r="BM14" i="7"/>
  <c r="EG13" i="7"/>
  <c r="EL13" i="7" s="1"/>
  <c r="EA13" i="7"/>
  <c r="AI13" i="32" s="1"/>
  <c r="DF13" i="7"/>
  <c r="M12" i="7"/>
  <c r="F12" i="32" s="1"/>
  <c r="S12" i="7"/>
  <c r="T12" i="7"/>
  <c r="K10" i="7"/>
  <c r="D10" i="32" s="1"/>
  <c r="Q10" i="7"/>
  <c r="CA16" i="7"/>
  <c r="Q16" i="32" s="1"/>
  <c r="CF16" i="7"/>
  <c r="I16" i="7"/>
  <c r="B16" i="32" s="1"/>
  <c r="DC15" i="7"/>
  <c r="AB15" i="32" s="1"/>
  <c r="BL15" i="7"/>
  <c r="BF15" i="7"/>
  <c r="M15" i="32" s="1"/>
  <c r="CE14" i="7"/>
  <c r="U14" i="32" s="1"/>
  <c r="CK14" i="7"/>
  <c r="BL14" i="7"/>
  <c r="DE13" i="7"/>
  <c r="CX13" i="7"/>
  <c r="W13" i="32" s="1"/>
  <c r="CY13" i="7"/>
  <c r="X13" i="32" s="1"/>
  <c r="BE13" i="7"/>
  <c r="L13" i="32" s="1"/>
  <c r="BK13" i="7"/>
  <c r="BK12" i="7"/>
  <c r="BE12" i="7"/>
  <c r="L12" i="32" s="1"/>
  <c r="BZ11" i="7"/>
  <c r="P11" i="32" s="1"/>
  <c r="DI10" i="7"/>
  <c r="EC13" i="7"/>
  <c r="DV13" i="7"/>
  <c r="AD13" i="32" s="1"/>
  <c r="DW13" i="7"/>
  <c r="AE13" i="32" s="1"/>
  <c r="CC13" i="7"/>
  <c r="S13" i="32" s="1"/>
  <c r="CI13" i="7"/>
  <c r="BF13" i="7"/>
  <c r="M13" i="32" s="1"/>
  <c r="EE12" i="7"/>
  <c r="EK12" i="7" s="1"/>
  <c r="DY12" i="7"/>
  <c r="AG12" i="32" s="1"/>
  <c r="CA12" i="7"/>
  <c r="Q12" i="32" s="1"/>
  <c r="CG12" i="7"/>
  <c r="BH12" i="7"/>
  <c r="BB9" i="7"/>
  <c r="I9" i="32" s="1"/>
  <c r="BH9" i="7"/>
  <c r="I12" i="7"/>
  <c r="B12" i="32" s="1"/>
  <c r="DV11" i="7"/>
  <c r="AD11" i="32" s="1"/>
  <c r="CH11" i="7"/>
  <c r="CE9" i="7"/>
  <c r="U9" i="32" s="1"/>
  <c r="CJ9" i="7"/>
  <c r="CK9" i="7"/>
  <c r="S9" i="7"/>
  <c r="EB8" i="7"/>
  <c r="DW8" i="7"/>
  <c r="AE8" i="32" s="1"/>
  <c r="DI8" i="7"/>
  <c r="BH8" i="7"/>
  <c r="BI8" i="7"/>
  <c r="CO8" i="10" s="1"/>
  <c r="BC8" i="7"/>
  <c r="J8" i="32" s="1"/>
  <c r="Y8" i="7"/>
  <c r="DZ6" i="7"/>
  <c r="AH6" i="32" s="1"/>
  <c r="CD6" i="7"/>
  <c r="T6" i="32" s="1"/>
  <c r="J6" i="7"/>
  <c r="C6" i="32" s="1"/>
  <c r="CZ5" i="7"/>
  <c r="Y5" i="32" s="1"/>
  <c r="BD5" i="7"/>
  <c r="K5" i="32" s="1"/>
  <c r="DA11" i="7"/>
  <c r="Z11" i="32" s="1"/>
  <c r="CY11" i="7"/>
  <c r="X11" i="32" s="1"/>
  <c r="DD11" i="7"/>
  <c r="DC9" i="7"/>
  <c r="AB9" i="32" s="1"/>
  <c r="DH9" i="7"/>
  <c r="DI9" i="7"/>
  <c r="DD4" i="7"/>
  <c r="DE4" i="7"/>
  <c r="CX4" i="7"/>
  <c r="W4" i="32" s="1"/>
  <c r="CY4" i="7"/>
  <c r="X4" i="32" s="1"/>
  <c r="EA9" i="7"/>
  <c r="AI9" i="32" s="1"/>
  <c r="EF9" i="7"/>
  <c r="EG9" i="7"/>
  <c r="DM7" i="7"/>
  <c r="R7" i="7"/>
  <c r="S7" i="7"/>
  <c r="M7" i="7"/>
  <c r="F7" i="32" s="1"/>
  <c r="DH6" i="7"/>
  <c r="DI6" i="7"/>
  <c r="DC6" i="7"/>
  <c r="AB6" i="32" s="1"/>
  <c r="BL6" i="7"/>
  <c r="BM6" i="7"/>
  <c r="BG6" i="7"/>
  <c r="N6" i="32" s="1"/>
  <c r="ED5" i="7"/>
  <c r="EE5" i="7"/>
  <c r="DY5" i="7"/>
  <c r="AG5" i="32" s="1"/>
  <c r="CH5" i="7"/>
  <c r="CI5" i="7"/>
  <c r="CC5" i="7"/>
  <c r="S5" i="32" s="1"/>
  <c r="O5" i="7"/>
  <c r="U5" i="7" s="1"/>
  <c r="I5" i="7"/>
  <c r="B5" i="32" s="1"/>
  <c r="O12" i="7"/>
  <c r="EE11" i="7"/>
  <c r="DF9" i="7"/>
  <c r="DL9" i="7" s="1"/>
  <c r="CF9" i="7"/>
  <c r="EG8" i="7"/>
  <c r="EL8" i="7" s="1"/>
  <c r="DD8" i="7"/>
  <c r="CY8" i="7"/>
  <c r="X8" i="32" s="1"/>
  <c r="L7" i="7"/>
  <c r="E7" i="32" s="1"/>
  <c r="DB6" i="7"/>
  <c r="AA6" i="32" s="1"/>
  <c r="BF6" i="7"/>
  <c r="M6" i="32" s="1"/>
  <c r="DX5" i="7"/>
  <c r="AF5" i="32" s="1"/>
  <c r="CB5" i="7"/>
  <c r="R5" i="32" s="1"/>
  <c r="CF4" i="7"/>
  <c r="CG4" i="7"/>
  <c r="BZ4" i="7"/>
  <c r="P4" i="32" s="1"/>
  <c r="CA4" i="7"/>
  <c r="Q4" i="32" s="1"/>
  <c r="Q12" i="7"/>
  <c r="DW11" i="7"/>
  <c r="AE11" i="32" s="1"/>
  <c r="R11" i="7"/>
  <c r="EF10" i="7"/>
  <c r="DH10" i="7"/>
  <c r="CJ10" i="7"/>
  <c r="BL10" i="7"/>
  <c r="BR10" i="7" s="1"/>
  <c r="P10" i="7"/>
  <c r="BG9" i="7"/>
  <c r="N9" i="32" s="1"/>
  <c r="BL9" i="7"/>
  <c r="BM9" i="7"/>
  <c r="CF8" i="7"/>
  <c r="CG8" i="7"/>
  <c r="CA8" i="7"/>
  <c r="Q8" i="32" s="1"/>
  <c r="EB4" i="7"/>
  <c r="CX4" i="10" s="1"/>
  <c r="EC4" i="7"/>
  <c r="DW4" i="7"/>
  <c r="AE4" i="32" s="1"/>
  <c r="Q9" i="7"/>
  <c r="EE8" i="7"/>
  <c r="EK8" i="7" s="1"/>
  <c r="DG8" i="7"/>
  <c r="CI8" i="7"/>
  <c r="CO8" i="7" s="1"/>
  <c r="BK8" i="7"/>
  <c r="O8" i="7"/>
  <c r="EC7" i="7"/>
  <c r="DE7" i="7"/>
  <c r="CG7" i="7"/>
  <c r="BI7" i="7"/>
  <c r="S6" i="7"/>
  <c r="EG5" i="7"/>
  <c r="DI5" i="7"/>
  <c r="CK5" i="7"/>
  <c r="BM5" i="7"/>
  <c r="Q5" i="7"/>
  <c r="EE4" i="7"/>
  <c r="DG4" i="7"/>
  <c r="DM4" i="7" s="1"/>
  <c r="CI4" i="7"/>
  <c r="BK4" i="7"/>
  <c r="O4" i="7"/>
  <c r="L11" i="7"/>
  <c r="E11" i="32" s="1"/>
  <c r="DZ10" i="7"/>
  <c r="AH10" i="32" s="1"/>
  <c r="DB10" i="7"/>
  <c r="AA10" i="32" s="1"/>
  <c r="CD10" i="7"/>
  <c r="T10" i="32" s="1"/>
  <c r="BF10" i="7"/>
  <c r="M10" i="32" s="1"/>
  <c r="J10" i="7"/>
  <c r="C10" i="32" s="1"/>
  <c r="DX9" i="7"/>
  <c r="AF9" i="32" s="1"/>
  <c r="CZ9" i="7"/>
  <c r="Y9" i="32" s="1"/>
  <c r="CB9" i="7"/>
  <c r="R9" i="32" s="1"/>
  <c r="BD9" i="7"/>
  <c r="K9" i="32" s="1"/>
  <c r="P9" i="7"/>
  <c r="ED8" i="7"/>
  <c r="DF8" i="7"/>
  <c r="CH8" i="7"/>
  <c r="BJ8" i="7"/>
  <c r="CP8" i="10" s="1"/>
  <c r="EB7" i="7"/>
  <c r="CX7" i="10" s="1"/>
  <c r="DD7" i="7"/>
  <c r="CF7" i="7"/>
  <c r="BH7" i="7"/>
  <c r="R6" i="7"/>
  <c r="EF5" i="7"/>
  <c r="DH5" i="7"/>
  <c r="CJ5" i="7"/>
  <c r="L8" i="7"/>
  <c r="E8" i="32" s="1"/>
  <c r="DZ7" i="7"/>
  <c r="AH7" i="32" s="1"/>
  <c r="DB7" i="7"/>
  <c r="AA7" i="32" s="1"/>
  <c r="CD7" i="7"/>
  <c r="T7" i="32" s="1"/>
  <c r="BF7" i="7"/>
  <c r="M7" i="32" s="1"/>
  <c r="J7" i="7"/>
  <c r="C7" i="32" s="1"/>
  <c r="DX6" i="7"/>
  <c r="AF6" i="32" s="1"/>
  <c r="CZ6" i="7"/>
  <c r="Y6" i="32" s="1"/>
  <c r="CB6" i="7"/>
  <c r="R6" i="32" s="1"/>
  <c r="BD6" i="7"/>
  <c r="K6" i="32" s="1"/>
  <c r="K8" i="7"/>
  <c r="D8" i="32" s="1"/>
  <c r="DY7" i="7"/>
  <c r="AG7" i="32" s="1"/>
  <c r="DA7" i="7"/>
  <c r="Z7" i="32" s="1"/>
  <c r="CC7" i="7"/>
  <c r="S7" i="32" s="1"/>
  <c r="BE7" i="7"/>
  <c r="L7" i="32" s="1"/>
  <c r="I7" i="7"/>
  <c r="B7" i="32" s="1"/>
  <c r="DW6" i="7"/>
  <c r="AE6" i="32" s="1"/>
  <c r="CY6" i="7"/>
  <c r="X6" i="32" s="1"/>
  <c r="CA6" i="7"/>
  <c r="Q6" i="32" s="1"/>
  <c r="BC6" i="7"/>
  <c r="J6" i="32" s="1"/>
  <c r="BI139" i="32"/>
  <c r="BF113" i="32"/>
  <c r="BG113" i="32"/>
  <c r="BK139" i="32"/>
  <c r="BJ138" i="32"/>
  <c r="BF116" i="32"/>
  <c r="BG115" i="32"/>
  <c r="BI115" i="32"/>
  <c r="BF108" i="32"/>
  <c r="BJ108" i="32" s="1"/>
  <c r="BF98" i="32"/>
  <c r="BL98" i="32" s="1"/>
  <c r="BG98" i="32"/>
  <c r="BB95" i="32"/>
  <c r="BA94" i="32"/>
  <c r="BF82" i="32"/>
  <c r="BG82" i="32"/>
  <c r="BM82" i="32" s="1"/>
  <c r="BF76" i="32"/>
  <c r="BI76" i="32" s="1"/>
  <c r="BA71" i="32"/>
  <c r="BB71" i="32"/>
  <c r="BA85" i="32"/>
  <c r="BB85" i="32"/>
  <c r="BG145" i="32"/>
  <c r="BB141" i="32"/>
  <c r="BM141" i="32" s="1"/>
  <c r="BJ139" i="32"/>
  <c r="BA120" i="32"/>
  <c r="BB94" i="32"/>
  <c r="BM94" i="32" s="1"/>
  <c r="BA93" i="32"/>
  <c r="BB93" i="32"/>
  <c r="BF81" i="32"/>
  <c r="BG81" i="32"/>
  <c r="BM81" i="32" s="1"/>
  <c r="BG75" i="32"/>
  <c r="BB87" i="32"/>
  <c r="BA7" i="32"/>
  <c r="BI7" i="32" s="1"/>
  <c r="BB7" i="32"/>
  <c r="BM7" i="32" s="1"/>
  <c r="BA133" i="32"/>
  <c r="BA125" i="32"/>
  <c r="BG122" i="32"/>
  <c r="BL119" i="32"/>
  <c r="BF97" i="32"/>
  <c r="BK97" i="32" s="1"/>
  <c r="BG97" i="32"/>
  <c r="BM97" i="32" s="1"/>
  <c r="BF90" i="32"/>
  <c r="BF84" i="32"/>
  <c r="BI84" i="32" s="1"/>
  <c r="BA72" i="32"/>
  <c r="BK138" i="32"/>
  <c r="BA101" i="32"/>
  <c r="BB101" i="32"/>
  <c r="BB143" i="32"/>
  <c r="BM143" i="32" s="1"/>
  <c r="BG139" i="32"/>
  <c r="BB135" i="32"/>
  <c r="BG131" i="32"/>
  <c r="BM131" i="32" s="1"/>
  <c r="BB127" i="32"/>
  <c r="BB119" i="32"/>
  <c r="BJ119" i="32"/>
  <c r="BB118" i="32"/>
  <c r="BM118" i="32" s="1"/>
  <c r="BG99" i="32"/>
  <c r="BF89" i="32"/>
  <c r="BG89" i="32"/>
  <c r="BM89" i="32" s="1"/>
  <c r="BG83" i="32"/>
  <c r="BF105" i="32"/>
  <c r="BI105" i="32" s="1"/>
  <c r="BG105" i="32"/>
  <c r="BM105" i="32" s="1"/>
  <c r="BF73" i="32"/>
  <c r="BG73" i="32"/>
  <c r="BM73" i="32" s="1"/>
  <c r="BB144" i="32"/>
  <c r="BM144" i="32" s="1"/>
  <c r="BA143" i="32"/>
  <c r="BI143" i="32" s="1"/>
  <c r="BG140" i="32"/>
  <c r="BB136" i="32"/>
  <c r="BA135" i="32"/>
  <c r="BI135" i="32" s="1"/>
  <c r="BG132" i="32"/>
  <c r="BB128" i="32"/>
  <c r="BA127" i="32"/>
  <c r="BI127" i="32" s="1"/>
  <c r="BJ123" i="32"/>
  <c r="BK119" i="32"/>
  <c r="BA118" i="32"/>
  <c r="BJ118" i="32" s="1"/>
  <c r="BA117" i="32"/>
  <c r="BI117" i="32" s="1"/>
  <c r="BB117" i="32"/>
  <c r="BA110" i="32"/>
  <c r="BA109" i="32"/>
  <c r="BB109" i="32"/>
  <c r="BM109" i="32" s="1"/>
  <c r="BF92" i="32"/>
  <c r="BA78" i="32"/>
  <c r="BA144" i="32"/>
  <c r="BA136" i="32"/>
  <c r="BL136" i="32" s="1"/>
  <c r="BA128" i="32"/>
  <c r="BI128" i="32" s="1"/>
  <c r="BG123" i="32"/>
  <c r="BI123" i="32"/>
  <c r="BL123" i="32"/>
  <c r="BF121" i="32"/>
  <c r="BK121" i="32" s="1"/>
  <c r="BG121" i="32"/>
  <c r="BM121" i="32" s="1"/>
  <c r="BI119" i="32"/>
  <c r="BG114" i="32"/>
  <c r="BF106" i="32"/>
  <c r="BG106" i="32"/>
  <c r="BG91" i="32"/>
  <c r="BA87" i="32"/>
  <c r="BA80" i="32"/>
  <c r="BB79" i="32"/>
  <c r="BB78" i="32"/>
  <c r="BA77" i="32"/>
  <c r="BB77" i="32"/>
  <c r="BA23" i="32"/>
  <c r="BB23" i="32"/>
  <c r="BG116" i="32"/>
  <c r="BG108" i="32"/>
  <c r="BB103" i="32"/>
  <c r="BJ103" i="32"/>
  <c r="BK88" i="32"/>
  <c r="BA86" i="32"/>
  <c r="BK86" i="32" s="1"/>
  <c r="BF74" i="32"/>
  <c r="BA39" i="32"/>
  <c r="BB39" i="32"/>
  <c r="BG117" i="32"/>
  <c r="BJ95" i="32"/>
  <c r="BA55" i="32"/>
  <c r="BB55" i="32"/>
  <c r="BF52" i="32"/>
  <c r="BK52" i="32" s="1"/>
  <c r="BG52" i="32"/>
  <c r="BF51" i="32"/>
  <c r="BG51" i="32"/>
  <c r="BA40" i="32"/>
  <c r="BF36" i="32"/>
  <c r="BJ36" i="32" s="1"/>
  <c r="BG36" i="32"/>
  <c r="BF35" i="32"/>
  <c r="BG35" i="32"/>
  <c r="BI30" i="32"/>
  <c r="BA24" i="32"/>
  <c r="BF20" i="32"/>
  <c r="BK20" i="32" s="1"/>
  <c r="BG20" i="32"/>
  <c r="BF12" i="32"/>
  <c r="BF4" i="32"/>
  <c r="BG4" i="32"/>
  <c r="BM4" i="32" s="1"/>
  <c r="BF11" i="32"/>
  <c r="BG11" i="32"/>
  <c r="BB123" i="32"/>
  <c r="BL115" i="32"/>
  <c r="BB115" i="32"/>
  <c r="BG111" i="32"/>
  <c r="BM111" i="32" s="1"/>
  <c r="BL107" i="32"/>
  <c r="BB107" i="32"/>
  <c r="BB99" i="32"/>
  <c r="BL91" i="32"/>
  <c r="BB91" i="32"/>
  <c r="BG87" i="32"/>
  <c r="BB83" i="32"/>
  <c r="BG79" i="32"/>
  <c r="BF19" i="32"/>
  <c r="BG19" i="32"/>
  <c r="BB124" i="32"/>
  <c r="BK123" i="32"/>
  <c r="BB116" i="32"/>
  <c r="BK115" i="32"/>
  <c r="BG112" i="32"/>
  <c r="BB108" i="32"/>
  <c r="BG104" i="32"/>
  <c r="BM104" i="32" s="1"/>
  <c r="BB100" i="32"/>
  <c r="BM100" i="32" s="1"/>
  <c r="BG96" i="32"/>
  <c r="BB92" i="32"/>
  <c r="BK91" i="32"/>
  <c r="BG88" i="32"/>
  <c r="BB84" i="32"/>
  <c r="BM84" i="32" s="1"/>
  <c r="BG80" i="32"/>
  <c r="BM80" i="32" s="1"/>
  <c r="BB76" i="32"/>
  <c r="BM76" i="32" s="1"/>
  <c r="BA75" i="32"/>
  <c r="BG72" i="32"/>
  <c r="BM72" i="32" s="1"/>
  <c r="BA47" i="32"/>
  <c r="BB47" i="32"/>
  <c r="BI38" i="32"/>
  <c r="BF67" i="32"/>
  <c r="BG67" i="32"/>
  <c r="BA48" i="32"/>
  <c r="BF44" i="32"/>
  <c r="BF43" i="32"/>
  <c r="BI43" i="32" s="1"/>
  <c r="BG43" i="32"/>
  <c r="BA31" i="32"/>
  <c r="BI31" i="32" s="1"/>
  <c r="BB31" i="32"/>
  <c r="BF28" i="32"/>
  <c r="BG28" i="32"/>
  <c r="BB110" i="32"/>
  <c r="BB102" i="32"/>
  <c r="BM102" i="32" s="1"/>
  <c r="BK49" i="32"/>
  <c r="BG44" i="32"/>
  <c r="BA32" i="32"/>
  <c r="BJ32" i="32" s="1"/>
  <c r="BF27" i="32"/>
  <c r="BG27" i="32"/>
  <c r="BF71" i="32"/>
  <c r="BG71" i="32"/>
  <c r="BA63" i="32"/>
  <c r="BB63" i="32"/>
  <c r="BM63" i="32" s="1"/>
  <c r="BL60" i="32"/>
  <c r="BF59" i="32"/>
  <c r="BG59" i="32"/>
  <c r="BK16" i="32"/>
  <c r="BL16" i="32"/>
  <c r="BI16" i="32"/>
  <c r="BA15" i="32"/>
  <c r="BB15" i="32"/>
  <c r="BF70" i="32"/>
  <c r="BB67" i="32"/>
  <c r="BB59" i="32"/>
  <c r="BB51" i="32"/>
  <c r="BB43" i="32"/>
  <c r="BG39" i="32"/>
  <c r="BB35" i="32"/>
  <c r="BG31" i="32"/>
  <c r="BB27" i="32"/>
  <c r="BG23" i="32"/>
  <c r="BB19" i="32"/>
  <c r="BA18" i="32"/>
  <c r="BJ17" i="32"/>
  <c r="BG15" i="32"/>
  <c r="BB11" i="32"/>
  <c r="BF63" i="32"/>
  <c r="BB60" i="32"/>
  <c r="BF55" i="32"/>
  <c r="BB52" i="32"/>
  <c r="BF47" i="32"/>
  <c r="BB44" i="32"/>
  <c r="BF39" i="32"/>
  <c r="BB36" i="32"/>
  <c r="BA35" i="32"/>
  <c r="BF23" i="32"/>
  <c r="BA19" i="32"/>
  <c r="BF15" i="32"/>
  <c r="BA11" i="32"/>
  <c r="BG65" i="32"/>
  <c r="BM65" i="32" s="1"/>
  <c r="BB61" i="32"/>
  <c r="BB53" i="32"/>
  <c r="BM53" i="32" s="1"/>
  <c r="BL29" i="32"/>
  <c r="BB29" i="32"/>
  <c r="BM29" i="32" s="1"/>
  <c r="BB5" i="32"/>
  <c r="BB70" i="32"/>
  <c r="BM70" i="32" s="1"/>
  <c r="BF65" i="32"/>
  <c r="BB62" i="32"/>
  <c r="BG58" i="32"/>
  <c r="BB54" i="32"/>
  <c r="BG50" i="32"/>
  <c r="BB46" i="32"/>
  <c r="BM46" i="32" s="1"/>
  <c r="BG42" i="32"/>
  <c r="BL38" i="32"/>
  <c r="BB38" i="32"/>
  <c r="BL30" i="32"/>
  <c r="BB30" i="32"/>
  <c r="BM30" i="32" s="1"/>
  <c r="BG26" i="32"/>
  <c r="BM26" i="32" s="1"/>
  <c r="BB22" i="32"/>
  <c r="BG18" i="32"/>
  <c r="BB14" i="32"/>
  <c r="BB6" i="32"/>
  <c r="BK38" i="32"/>
  <c r="BK30" i="32"/>
  <c r="BG68" i="32"/>
  <c r="BB64" i="32"/>
  <c r="BG60" i="32"/>
  <c r="BB56" i="32"/>
  <c r="BM56" i="32" s="1"/>
  <c r="BB48" i="32"/>
  <c r="BM48" i="32" s="1"/>
  <c r="BB40" i="32"/>
  <c r="BJ38" i="32"/>
  <c r="BB32" i="32"/>
  <c r="BJ30" i="32"/>
  <c r="BB24" i="32"/>
  <c r="BM24" i="32" s="1"/>
  <c r="BB16" i="32"/>
  <c r="BG12" i="32"/>
  <c r="BB8" i="32"/>
  <c r="CW3" i="7"/>
  <c r="BY3" i="7"/>
  <c r="BA3" i="7"/>
  <c r="AT3" i="7"/>
  <c r="AM3" i="7"/>
  <c r="AF3" i="7"/>
  <c r="H3" i="7"/>
  <c r="Z432" i="38" l="1"/>
  <c r="P82" i="39"/>
  <c r="CA124" i="39"/>
  <c r="CA305" i="39"/>
  <c r="AV174" i="38"/>
  <c r="Z269" i="38"/>
  <c r="Z108" i="38"/>
  <c r="BK173" i="39"/>
  <c r="AK386" i="38"/>
  <c r="AK229" i="38"/>
  <c r="BK222" i="39"/>
  <c r="AN39" i="38"/>
  <c r="X107" i="17"/>
  <c r="X45" i="17"/>
  <c r="X139" i="17"/>
  <c r="Y132" i="17"/>
  <c r="K45" i="17"/>
  <c r="Y9" i="17"/>
  <c r="Z101" i="17"/>
  <c r="M27" i="17"/>
  <c r="EH17" i="10"/>
  <c r="EH59" i="10"/>
  <c r="BK197" i="39"/>
  <c r="AW188" i="38"/>
  <c r="CA188" i="39"/>
  <c r="AQ281" i="38"/>
  <c r="P93" i="37"/>
  <c r="BM195" i="39"/>
  <c r="BL317" i="39"/>
  <c r="AF102" i="38"/>
  <c r="E420" i="37"/>
  <c r="AF297" i="38"/>
  <c r="O240" i="37"/>
  <c r="CB229" i="39"/>
  <c r="O405" i="37"/>
  <c r="Q44" i="39"/>
  <c r="Q162" i="39"/>
  <c r="K168" i="37"/>
  <c r="AX312" i="38"/>
  <c r="BJ62" i="11"/>
  <c r="AR104" i="10"/>
  <c r="AF98" i="10"/>
  <c r="P74" i="11"/>
  <c r="BF36" i="10"/>
  <c r="AS76" i="10"/>
  <c r="N70" i="9"/>
  <c r="AN143" i="10"/>
  <c r="AJ62" i="10"/>
  <c r="EI117" i="7"/>
  <c r="EI4" i="7"/>
  <c r="EI57" i="7"/>
  <c r="CD146" i="9"/>
  <c r="CI146" i="9"/>
  <c r="BK34" i="9"/>
  <c r="W134" i="7"/>
  <c r="BR125" i="7"/>
  <c r="DM65" i="7"/>
  <c r="BV115" i="9"/>
  <c r="CD95" i="9"/>
  <c r="CE78" i="9"/>
  <c r="BZ103" i="9"/>
  <c r="S265" i="37"/>
  <c r="AL240" i="38"/>
  <c r="R315" i="37"/>
  <c r="K317" i="38"/>
  <c r="C235" i="38"/>
  <c r="Z274" i="38"/>
  <c r="D392" i="37"/>
  <c r="R166" i="38"/>
  <c r="Z213" i="38"/>
  <c r="R14" i="38"/>
  <c r="C196" i="37"/>
  <c r="S163" i="37"/>
  <c r="Z421" i="38"/>
  <c r="AK300" i="38"/>
  <c r="AA434" i="38"/>
  <c r="EL12" i="7"/>
  <c r="EL23" i="7"/>
  <c r="EK23" i="7"/>
  <c r="AV13" i="35"/>
  <c r="BM10" i="32"/>
  <c r="BJ62" i="32"/>
  <c r="BL131" i="32"/>
  <c r="BK34" i="32"/>
  <c r="BM135" i="32"/>
  <c r="CL87" i="7"/>
  <c r="DJ43" i="7"/>
  <c r="U37" i="7"/>
  <c r="BK112" i="32"/>
  <c r="BK92" i="9"/>
  <c r="BN138" i="7"/>
  <c r="BI94" i="32"/>
  <c r="BN28" i="7"/>
  <c r="BK41" i="9"/>
  <c r="BI22" i="32"/>
  <c r="DJ29" i="7"/>
  <c r="CL112" i="7"/>
  <c r="DN86" i="7"/>
  <c r="DM104" i="7"/>
  <c r="CP93" i="7"/>
  <c r="DN104" i="7"/>
  <c r="DN18" i="7"/>
  <c r="DM86" i="7"/>
  <c r="K94" i="17"/>
  <c r="EG63" i="10"/>
  <c r="EK34" i="10"/>
  <c r="EH121" i="10"/>
  <c r="DC119" i="10"/>
  <c r="DW121" i="10"/>
  <c r="BL350" i="39"/>
  <c r="U271" i="38"/>
  <c r="AA358" i="38"/>
  <c r="AW177" i="38"/>
  <c r="L364" i="38"/>
  <c r="L427" i="38"/>
  <c r="AW279" i="38"/>
  <c r="AB425" i="38"/>
  <c r="T421" i="37"/>
  <c r="BM254" i="39"/>
  <c r="J212" i="37"/>
  <c r="AJ97" i="38"/>
  <c r="AM97" i="38" s="1"/>
  <c r="U10" i="38"/>
  <c r="P110" i="37"/>
  <c r="CA141" i="11"/>
  <c r="D116" i="9"/>
  <c r="EH38" i="7"/>
  <c r="EI48" i="7"/>
  <c r="BN16" i="10"/>
  <c r="D134" i="34"/>
  <c r="D146" i="33"/>
  <c r="N67" i="33"/>
  <c r="T132" i="34"/>
  <c r="L38" i="34"/>
  <c r="AB67" i="9"/>
  <c r="C72" i="34"/>
  <c r="AF129" i="34"/>
  <c r="AA35" i="9"/>
  <c r="K89" i="34"/>
  <c r="N129" i="33"/>
  <c r="AB129" i="9"/>
  <c r="D87" i="34"/>
  <c r="AJ143" i="34"/>
  <c r="AE138" i="35"/>
  <c r="CA7" i="9"/>
  <c r="CH96" i="9"/>
  <c r="CH58" i="9"/>
  <c r="CD117" i="9"/>
  <c r="CA143" i="9"/>
  <c r="CE58" i="9"/>
  <c r="BZ52" i="9"/>
  <c r="CJ117" i="9"/>
  <c r="BV143" i="9"/>
  <c r="BZ7" i="9"/>
  <c r="CA141" i="9"/>
  <c r="BW108" i="9"/>
  <c r="CH136" i="9"/>
  <c r="BZ49" i="9"/>
  <c r="BV141" i="9"/>
  <c r="BM119" i="32"/>
  <c r="BM85" i="32"/>
  <c r="BL139" i="32"/>
  <c r="CO35" i="7"/>
  <c r="DM14" i="7"/>
  <c r="CP129" i="7"/>
  <c r="DF25" i="10"/>
  <c r="Y81" i="17"/>
  <c r="Y49" i="17"/>
  <c r="Z17" i="17"/>
  <c r="S85" i="38"/>
  <c r="DX141" i="11"/>
  <c r="S196" i="37"/>
  <c r="Q68" i="39"/>
  <c r="P292" i="39"/>
  <c r="AU339" i="39"/>
  <c r="AU394" i="39"/>
  <c r="AO338" i="38"/>
  <c r="Q364" i="39"/>
  <c r="AL405" i="38"/>
  <c r="AL364" i="38"/>
  <c r="AO25" i="38"/>
  <c r="L100" i="38"/>
  <c r="D24" i="38"/>
  <c r="D298" i="37"/>
  <c r="K427" i="38"/>
  <c r="AV430" i="38"/>
  <c r="K278" i="38"/>
  <c r="AX222" i="38"/>
  <c r="AF423" i="38"/>
  <c r="M174" i="38"/>
  <c r="AE73" i="38"/>
  <c r="T325" i="37"/>
  <c r="AM114" i="38"/>
  <c r="AQ207" i="38"/>
  <c r="M260" i="38"/>
  <c r="AQ104" i="38"/>
  <c r="M427" i="38"/>
  <c r="AE158" i="38"/>
  <c r="AP10" i="38"/>
  <c r="AL388" i="38"/>
  <c r="AM260" i="38"/>
  <c r="AB138" i="38"/>
  <c r="AE146" i="38"/>
  <c r="AB337" i="38"/>
  <c r="AE343" i="38"/>
  <c r="AM404" i="38"/>
  <c r="F198" i="38"/>
  <c r="AF353" i="38"/>
  <c r="AM388" i="38"/>
  <c r="AP60" i="38"/>
  <c r="AL62" i="38"/>
  <c r="AB419" i="38"/>
  <c r="EH115" i="10"/>
  <c r="EL59" i="10"/>
  <c r="AY143" i="10"/>
  <c r="BG83" i="10"/>
  <c r="EI59" i="10"/>
  <c r="M43" i="9"/>
  <c r="CC59" i="10"/>
  <c r="R116" i="9"/>
  <c r="EL107" i="10"/>
  <c r="AN21" i="10"/>
  <c r="EL63" i="7"/>
  <c r="EL132" i="7"/>
  <c r="AB104" i="9"/>
  <c r="AB139" i="9"/>
  <c r="DJ124" i="7"/>
  <c r="DL35" i="7"/>
  <c r="DM113" i="7"/>
  <c r="BK14" i="39"/>
  <c r="AK26" i="38"/>
  <c r="AK15" i="38"/>
  <c r="Z291" i="38"/>
  <c r="BZ23" i="9"/>
  <c r="CB9" i="9"/>
  <c r="CB98" i="9"/>
  <c r="CJ78" i="9"/>
  <c r="CB22" i="9"/>
  <c r="CH12" i="9"/>
  <c r="BK13" i="32"/>
  <c r="CA72" i="9"/>
  <c r="CE80" i="9"/>
  <c r="CJ69" i="9"/>
  <c r="BW13" i="9"/>
  <c r="CA124" i="9"/>
  <c r="CA22" i="9"/>
  <c r="CB13" i="9"/>
  <c r="CB102" i="9"/>
  <c r="BV122" i="9"/>
  <c r="CI69" i="9"/>
  <c r="CE12" i="9"/>
  <c r="CJ38" i="9"/>
  <c r="CB72" i="9"/>
  <c r="BX72" i="9"/>
  <c r="BV98" i="9"/>
  <c r="BZ122" i="9"/>
  <c r="BW4" i="9"/>
  <c r="BW103" i="9"/>
  <c r="BV102" i="9"/>
  <c r="CI95" i="9"/>
  <c r="CI12" i="9"/>
  <c r="BV103" i="9"/>
  <c r="AA143" i="17"/>
  <c r="AA112" i="17"/>
  <c r="K186" i="38"/>
  <c r="AK182" i="38"/>
  <c r="Z116" i="38"/>
  <c r="P196" i="39"/>
  <c r="AK249" i="38"/>
  <c r="Z200" i="38"/>
  <c r="AC327" i="38"/>
  <c r="H121" i="37"/>
  <c r="M176" i="37"/>
  <c r="AV63" i="38"/>
  <c r="K389" i="38"/>
  <c r="K139" i="38"/>
  <c r="AV114" i="38"/>
  <c r="O118" i="11"/>
  <c r="BF105" i="10"/>
  <c r="EK147" i="10"/>
  <c r="BG105" i="10"/>
  <c r="AB72" i="10"/>
  <c r="L134" i="9"/>
  <c r="BG101" i="10"/>
  <c r="CA138" i="11"/>
  <c r="EG60" i="10"/>
  <c r="EG55" i="10"/>
  <c r="EL55" i="10"/>
  <c r="CN28" i="9"/>
  <c r="EH147" i="10"/>
  <c r="DU120" i="10"/>
  <c r="BI112" i="32"/>
  <c r="BM78" i="32"/>
  <c r="CM74" i="7"/>
  <c r="CL35" i="7"/>
  <c r="BL140" i="32"/>
  <c r="BW53" i="9"/>
  <c r="BZ53" i="9"/>
  <c r="CA53" i="9"/>
  <c r="N67" i="37"/>
  <c r="AK342" i="38"/>
  <c r="L356" i="38"/>
  <c r="M349" i="38"/>
  <c r="AV29" i="11"/>
  <c r="AV18" i="35"/>
  <c r="BI78" i="32"/>
  <c r="M7" i="37"/>
  <c r="AN363" i="38"/>
  <c r="AN310" i="38"/>
  <c r="AV58" i="38"/>
  <c r="P15" i="39"/>
  <c r="AV74" i="38"/>
  <c r="R85" i="37"/>
  <c r="AN152" i="38"/>
  <c r="Z407" i="38"/>
  <c r="C266" i="37"/>
  <c r="AV227" i="38"/>
  <c r="Z296" i="38"/>
  <c r="AC5" i="38"/>
  <c r="H325" i="37"/>
  <c r="AN197" i="38"/>
  <c r="AK121" i="38"/>
  <c r="K268" i="38"/>
  <c r="K401" i="38"/>
  <c r="M143" i="37"/>
  <c r="M257" i="37"/>
  <c r="P309" i="39"/>
  <c r="AN156" i="38"/>
  <c r="DF83" i="10"/>
  <c r="Z49" i="17"/>
  <c r="AV283" i="38"/>
  <c r="AL298" i="38"/>
  <c r="AL49" i="38"/>
  <c r="AL131" i="38"/>
  <c r="M20" i="38"/>
  <c r="AB9" i="38"/>
  <c r="AP86" i="38"/>
  <c r="AE120" i="38"/>
  <c r="AP198" i="38"/>
  <c r="AW351" i="38"/>
  <c r="AA168" i="38"/>
  <c r="E59" i="38"/>
  <c r="T150" i="38"/>
  <c r="AE337" i="38"/>
  <c r="AL200" i="38"/>
  <c r="S114" i="38"/>
  <c r="D381" i="38"/>
  <c r="AW76" i="38"/>
  <c r="AK187" i="38"/>
  <c r="L142" i="38"/>
  <c r="AW367" i="38"/>
  <c r="M199" i="38"/>
  <c r="AP350" i="38"/>
  <c r="L387" i="38"/>
  <c r="AK131" i="38"/>
  <c r="BL191" i="39"/>
  <c r="AL274" i="38"/>
  <c r="AM191" i="38"/>
  <c r="AE307" i="38"/>
  <c r="E390" i="38"/>
  <c r="AM387" i="38"/>
  <c r="AP323" i="38"/>
  <c r="AW292" i="38"/>
  <c r="AL346" i="38"/>
  <c r="AO249" i="38"/>
  <c r="D304" i="38"/>
  <c r="AD315" i="38"/>
  <c r="AV351" i="38"/>
  <c r="AX228" i="38"/>
  <c r="BL298" i="39"/>
  <c r="T9" i="37"/>
  <c r="AP36" i="38"/>
  <c r="T240" i="38"/>
  <c r="E79" i="38"/>
  <c r="E171" i="38"/>
  <c r="L199" i="38"/>
  <c r="AW263" i="38"/>
  <c r="AO364" i="38"/>
  <c r="AV374" i="38"/>
  <c r="K356" i="38"/>
  <c r="BK125" i="39"/>
  <c r="Q356" i="39"/>
  <c r="AB31" i="38"/>
  <c r="AL63" i="38"/>
  <c r="BL205" i="39"/>
  <c r="O209" i="37"/>
  <c r="L349" i="38"/>
  <c r="AK34" i="10"/>
  <c r="EK53" i="7"/>
  <c r="BK46" i="9"/>
  <c r="DK105" i="7"/>
  <c r="BM107" i="32"/>
  <c r="CL80" i="7"/>
  <c r="BK29" i="32"/>
  <c r="U92" i="7"/>
  <c r="BO73" i="7"/>
  <c r="DL7" i="7"/>
  <c r="CN142" i="7"/>
  <c r="BQ114" i="7"/>
  <c r="CO100" i="7"/>
  <c r="X13" i="7"/>
  <c r="CN129" i="7"/>
  <c r="CP64" i="7"/>
  <c r="CP50" i="7"/>
  <c r="Y13" i="7"/>
  <c r="X26" i="7"/>
  <c r="CO115" i="7"/>
  <c r="DX22" i="11"/>
  <c r="DH60" i="11"/>
  <c r="AU237" i="39"/>
  <c r="Z284" i="38"/>
  <c r="K182" i="38"/>
  <c r="AV431" i="38"/>
  <c r="AV232" i="38"/>
  <c r="AV139" i="38"/>
  <c r="M386" i="37"/>
  <c r="BK70" i="39"/>
  <c r="Z46" i="38"/>
  <c r="AN122" i="38"/>
  <c r="AC55" i="38"/>
  <c r="BK187" i="39"/>
  <c r="Z204" i="38"/>
  <c r="R339" i="38"/>
  <c r="R418" i="37"/>
  <c r="AK367" i="38"/>
  <c r="R50" i="37"/>
  <c r="AK347" i="38"/>
  <c r="Z278" i="38"/>
  <c r="Z424" i="38"/>
  <c r="BK130" i="39"/>
  <c r="R47" i="38"/>
  <c r="AN113" i="38"/>
  <c r="AC407" i="38"/>
  <c r="Z41" i="17"/>
  <c r="Z9" i="17"/>
  <c r="M141" i="17"/>
  <c r="DY20" i="11"/>
  <c r="EI8" i="10"/>
  <c r="Q117" i="39"/>
  <c r="T211" i="37"/>
  <c r="I179" i="37"/>
  <c r="E238" i="38"/>
  <c r="AL342" i="38"/>
  <c r="AB333" i="38"/>
  <c r="I385" i="37"/>
  <c r="J345" i="37"/>
  <c r="AM180" i="38"/>
  <c r="AW342" i="38"/>
  <c r="K297" i="37"/>
  <c r="AB299" i="38"/>
  <c r="AM202" i="38"/>
  <c r="DF104" i="10"/>
  <c r="T93" i="9"/>
  <c r="Q66" i="11"/>
  <c r="AK9" i="34"/>
  <c r="E77" i="34"/>
  <c r="O86" i="33"/>
  <c r="CL60" i="10"/>
  <c r="CL9" i="10"/>
  <c r="AG39" i="34"/>
  <c r="AC86" i="9"/>
  <c r="E64" i="33"/>
  <c r="BN19" i="10"/>
  <c r="AE48" i="35"/>
  <c r="O39" i="33"/>
  <c r="AC39" i="9"/>
  <c r="U86" i="34"/>
  <c r="U64" i="34"/>
  <c r="AW60" i="35"/>
  <c r="BJ65" i="10"/>
  <c r="AF99" i="34"/>
  <c r="DK6" i="7"/>
  <c r="DK133" i="7"/>
  <c r="CP130" i="7"/>
  <c r="Y31" i="7"/>
  <c r="CO68" i="7"/>
  <c r="DN14" i="7"/>
  <c r="CO108" i="7"/>
  <c r="X52" i="7"/>
  <c r="CP68" i="7"/>
  <c r="X90" i="7"/>
  <c r="BR100" i="7"/>
  <c r="DN91" i="7"/>
  <c r="AN96" i="9"/>
  <c r="AK169" i="38"/>
  <c r="CA70" i="39"/>
  <c r="K84" i="38"/>
  <c r="Q298" i="39"/>
  <c r="AW226" i="38"/>
  <c r="T164" i="38"/>
  <c r="CB342" i="39"/>
  <c r="AW110" i="38"/>
  <c r="AA327" i="38"/>
  <c r="AE192" i="38"/>
  <c r="S246" i="38"/>
  <c r="AB199" i="38"/>
  <c r="L388" i="38"/>
  <c r="AW253" i="38"/>
  <c r="AP390" i="38"/>
  <c r="AP331" i="38"/>
  <c r="M285" i="38"/>
  <c r="CB292" i="39"/>
  <c r="BL342" i="39"/>
  <c r="AA423" i="38"/>
  <c r="AK156" i="38"/>
  <c r="K265" i="38"/>
  <c r="AV299" i="39"/>
  <c r="AW185" i="38"/>
  <c r="L375" i="38"/>
  <c r="AM252" i="38"/>
  <c r="AA372" i="38"/>
  <c r="BM174" i="39"/>
  <c r="AQ12" i="38"/>
  <c r="M254" i="38"/>
  <c r="AX73" i="38"/>
  <c r="AF170" i="38"/>
  <c r="AB379" i="38"/>
  <c r="M253" i="38"/>
  <c r="U81" i="38"/>
  <c r="CC307" i="39"/>
  <c r="AF56" i="38"/>
  <c r="P200" i="37"/>
  <c r="U171" i="38"/>
  <c r="U48" i="38"/>
  <c r="AW127" i="39"/>
  <c r="AQ327" i="38"/>
  <c r="F420" i="38"/>
  <c r="U251" i="37"/>
  <c r="F335" i="37"/>
  <c r="CD142" i="9"/>
  <c r="BX131" i="9"/>
  <c r="BK95" i="32"/>
  <c r="BI60" i="32"/>
  <c r="BK45" i="9"/>
  <c r="BK22" i="9"/>
  <c r="CH5" i="9"/>
  <c r="BW73" i="9"/>
  <c r="BW77" i="9"/>
  <c r="CD127" i="9"/>
  <c r="BI25" i="32"/>
  <c r="BW117" i="9"/>
  <c r="CA136" i="9"/>
  <c r="BX58" i="9"/>
  <c r="CD17" i="9"/>
  <c r="BZ28" i="9"/>
  <c r="CA117" i="9"/>
  <c r="BK60" i="32"/>
  <c r="BI40" i="32"/>
  <c r="BL95" i="32"/>
  <c r="CL84" i="7"/>
  <c r="CM52" i="7"/>
  <c r="CM94" i="7"/>
  <c r="BK90" i="9"/>
  <c r="BK8" i="9"/>
  <c r="CT120" i="10"/>
  <c r="DJ37" i="7"/>
  <c r="BM61" i="32"/>
  <c r="BJ60" i="32"/>
  <c r="BI95" i="32"/>
  <c r="BN34" i="7"/>
  <c r="BK7" i="9"/>
  <c r="U83" i="7"/>
  <c r="DJ11" i="7"/>
  <c r="U65" i="7"/>
  <c r="CL104" i="7"/>
  <c r="BL22" i="9"/>
  <c r="CT68" i="10"/>
  <c r="BK4" i="9"/>
  <c r="BM77" i="32"/>
  <c r="BI120" i="32"/>
  <c r="BK120" i="9"/>
  <c r="BM133" i="32"/>
  <c r="BM5" i="32"/>
  <c r="BJ48" i="32"/>
  <c r="V38" i="7"/>
  <c r="BK122" i="9"/>
  <c r="DJ15" i="7"/>
  <c r="U38" i="7"/>
  <c r="V144" i="7"/>
  <c r="CM104" i="7"/>
  <c r="BL45" i="9"/>
  <c r="Y50" i="7"/>
  <c r="AC133" i="38"/>
  <c r="AU180" i="39"/>
  <c r="AN173" i="38"/>
  <c r="AC247" i="38"/>
  <c r="CA308" i="39"/>
  <c r="AC369" i="38"/>
  <c r="Z283" i="38"/>
  <c r="DF107" i="10"/>
  <c r="DF135" i="10"/>
  <c r="AI115" i="34"/>
  <c r="AI106" i="34"/>
  <c r="K54" i="34"/>
  <c r="BM115" i="10"/>
  <c r="S78" i="34"/>
  <c r="BM106" i="10"/>
  <c r="CJ41" i="10"/>
  <c r="M35" i="33"/>
  <c r="C73" i="34"/>
  <c r="AI87" i="34"/>
  <c r="AE35" i="34"/>
  <c r="BM87" i="10"/>
  <c r="X84" i="17"/>
  <c r="X63" i="17"/>
  <c r="Y129" i="17"/>
  <c r="L105" i="17"/>
  <c r="K105" i="17"/>
  <c r="Y34" i="17"/>
  <c r="Y86" i="17"/>
  <c r="K33" i="38"/>
  <c r="AV116" i="38"/>
  <c r="AV113" i="38"/>
  <c r="BK353" i="39"/>
  <c r="CA63" i="39"/>
  <c r="AV129" i="38"/>
  <c r="K296" i="38"/>
  <c r="K132" i="38"/>
  <c r="P152" i="39"/>
  <c r="P265" i="39"/>
  <c r="P284" i="39"/>
  <c r="C55" i="37"/>
  <c r="AN97" i="38"/>
  <c r="AL211" i="38"/>
  <c r="AL67" i="38"/>
  <c r="CA166" i="39"/>
  <c r="AV269" i="38"/>
  <c r="AD95" i="38"/>
  <c r="AO71" i="38"/>
  <c r="AK192" i="38"/>
  <c r="D398" i="37"/>
  <c r="D296" i="38"/>
  <c r="S300" i="38"/>
  <c r="AW231" i="38"/>
  <c r="AL389" i="38"/>
  <c r="N225" i="37"/>
  <c r="H5" i="37"/>
  <c r="K342" i="38"/>
  <c r="K292" i="38"/>
  <c r="AU342" i="39"/>
  <c r="BL172" i="39"/>
  <c r="L68" i="38"/>
  <c r="Q427" i="39"/>
  <c r="D170" i="37"/>
  <c r="AD266" i="38"/>
  <c r="AD383" i="38"/>
  <c r="D167" i="38"/>
  <c r="Z211" i="38"/>
  <c r="K338" i="38"/>
  <c r="Z241" i="38"/>
  <c r="CA307" i="39"/>
  <c r="AV307" i="38"/>
  <c r="C185" i="38"/>
  <c r="C329" i="38"/>
  <c r="AW61" i="38"/>
  <c r="S5" i="38"/>
  <c r="D140" i="38"/>
  <c r="D206" i="38"/>
  <c r="AK389" i="38"/>
  <c r="P141" i="39"/>
  <c r="AO276" i="38"/>
  <c r="D299" i="38"/>
  <c r="AO277" i="38"/>
  <c r="M426" i="37"/>
  <c r="AV231" i="38"/>
  <c r="AA342" i="38"/>
  <c r="AW358" i="38"/>
  <c r="AA303" i="38"/>
  <c r="C418" i="38"/>
  <c r="K49" i="38"/>
  <c r="Z378" i="38"/>
  <c r="K69" i="38"/>
  <c r="AB380" i="38"/>
  <c r="AX195" i="38"/>
  <c r="M43" i="38"/>
  <c r="C13" i="34"/>
  <c r="AE99" i="34"/>
  <c r="S21" i="34"/>
  <c r="M28" i="33"/>
  <c r="AI75" i="34"/>
  <c r="M94" i="33"/>
  <c r="O61" i="35"/>
  <c r="BI99" i="10"/>
  <c r="BI28" i="10"/>
  <c r="BM75" i="10"/>
  <c r="BI94" i="10"/>
  <c r="K58" i="34"/>
  <c r="AE54" i="35"/>
  <c r="S63" i="34"/>
  <c r="W54" i="34"/>
  <c r="CN121" i="7"/>
  <c r="W112" i="7"/>
  <c r="X11" i="7"/>
  <c r="CO83" i="7"/>
  <c r="DN90" i="7"/>
  <c r="BR130" i="7"/>
  <c r="CP83" i="7"/>
  <c r="X137" i="7"/>
  <c r="DM48" i="7"/>
  <c r="X8" i="7"/>
  <c r="CO109" i="7"/>
  <c r="CO28" i="7"/>
  <c r="X86" i="7"/>
  <c r="P251" i="39"/>
  <c r="Z371" i="38"/>
  <c r="AV314" i="38"/>
  <c r="AK56" i="38"/>
  <c r="AV255" i="38"/>
  <c r="CZ133" i="10"/>
  <c r="DF16" i="10"/>
  <c r="AB34" i="10"/>
  <c r="AF37" i="10"/>
  <c r="AB60" i="10"/>
  <c r="DA129" i="10"/>
  <c r="DF115" i="10"/>
  <c r="AN9" i="9"/>
  <c r="AN62" i="9"/>
  <c r="DF126" i="10"/>
  <c r="AN8" i="9"/>
  <c r="CF38" i="10"/>
  <c r="BZ29" i="11"/>
  <c r="CF133" i="10"/>
  <c r="CI88" i="9"/>
  <c r="Y75" i="17"/>
  <c r="Y56" i="17"/>
  <c r="Z119" i="17"/>
  <c r="L17" i="17"/>
  <c r="Z52" i="17"/>
  <c r="AA99" i="17"/>
  <c r="P69" i="39"/>
  <c r="AN313" i="38"/>
  <c r="AC424" i="38"/>
  <c r="K44" i="38"/>
  <c r="Z230" i="38"/>
  <c r="AK289" i="38"/>
  <c r="Z285" i="38"/>
  <c r="C131" i="38"/>
  <c r="Z322" i="38"/>
  <c r="AN208" i="38"/>
  <c r="BK190" i="39"/>
  <c r="P421" i="39"/>
  <c r="AV343" i="38"/>
  <c r="K421" i="38"/>
  <c r="AK243" i="38"/>
  <c r="AK277" i="38"/>
  <c r="Z280" i="38"/>
  <c r="I407" i="37"/>
  <c r="K15" i="38"/>
  <c r="Z188" i="38"/>
  <c r="AV325" i="38"/>
  <c r="EG33" i="10"/>
  <c r="EK137" i="10"/>
  <c r="EG134" i="10"/>
  <c r="EH58" i="10"/>
  <c r="EK58" i="10"/>
  <c r="EH134" i="10"/>
  <c r="DX90" i="11"/>
  <c r="M327" i="38"/>
  <c r="AL372" i="38"/>
  <c r="AL74" i="38"/>
  <c r="AL183" i="38"/>
  <c r="AB164" i="38"/>
  <c r="M411" i="38"/>
  <c r="M193" i="38"/>
  <c r="DZ142" i="11"/>
  <c r="EH79" i="10"/>
  <c r="EM57" i="10"/>
  <c r="DH101" i="11"/>
  <c r="CB120" i="39"/>
  <c r="AQ423" i="38"/>
  <c r="AM199" i="38"/>
  <c r="BL372" i="39"/>
  <c r="AP374" i="38"/>
  <c r="AL84" i="38"/>
  <c r="AA374" i="38"/>
  <c r="AW164" i="39"/>
  <c r="M85" i="38"/>
  <c r="AB298" i="38"/>
  <c r="M179" i="38"/>
  <c r="AF392" i="38"/>
  <c r="AM372" i="38"/>
  <c r="AP264" i="38"/>
  <c r="AE425" i="38"/>
  <c r="E333" i="38"/>
  <c r="E239" i="38"/>
  <c r="AP400" i="38"/>
  <c r="AW330" i="38"/>
  <c r="BM163" i="39"/>
  <c r="BL263" i="39"/>
  <c r="M81" i="38"/>
  <c r="AF181" i="38"/>
  <c r="F306" i="38"/>
  <c r="AE98" i="38"/>
  <c r="E201" i="38"/>
  <c r="AP315" i="38"/>
  <c r="AM421" i="38"/>
  <c r="R193" i="39"/>
  <c r="BM260" i="39"/>
  <c r="AQ80" i="38"/>
  <c r="AE327" i="38"/>
  <c r="Q81" i="39"/>
  <c r="AX153" i="38"/>
  <c r="AF60" i="38"/>
  <c r="F256" i="37"/>
  <c r="M263" i="38"/>
  <c r="AE212" i="38"/>
  <c r="E191" i="38"/>
  <c r="AP397" i="38"/>
  <c r="AL199" i="38"/>
  <c r="R56" i="39"/>
  <c r="AQ55" i="38"/>
  <c r="F364" i="37"/>
  <c r="AE249" i="38"/>
  <c r="AP289" i="38"/>
  <c r="BL106" i="39"/>
  <c r="AL421" i="38"/>
  <c r="BM5" i="39"/>
  <c r="K60" i="37"/>
  <c r="AM418" i="38"/>
  <c r="AB244" i="38"/>
  <c r="CC46" i="39"/>
  <c r="AF105" i="38"/>
  <c r="AQ313" i="38"/>
  <c r="AF28" i="38"/>
  <c r="F68" i="38"/>
  <c r="U403" i="37"/>
  <c r="U375" i="37"/>
  <c r="R349" i="39"/>
  <c r="AQ87" i="38"/>
  <c r="U179" i="38"/>
  <c r="AF55" i="38"/>
  <c r="AF186" i="38"/>
  <c r="U141" i="10"/>
  <c r="CO141" i="9" s="1"/>
  <c r="CS42" i="10"/>
  <c r="DA73" i="10"/>
  <c r="F42" i="10"/>
  <c r="DL43" i="10" s="1"/>
  <c r="CS137" i="10"/>
  <c r="CY141" i="10"/>
  <c r="DU43" i="10"/>
  <c r="AM40" i="10"/>
  <c r="F137" i="10"/>
  <c r="DL139" i="10" s="1"/>
  <c r="DM139" i="10" s="1"/>
  <c r="AB108" i="10"/>
  <c r="EK7" i="10"/>
  <c r="CY43" i="9"/>
  <c r="AM101" i="10"/>
  <c r="DU139" i="10"/>
  <c r="DF15" i="10"/>
  <c r="DA99" i="10"/>
  <c r="AB109" i="10"/>
  <c r="AM78" i="10"/>
  <c r="CN137" i="9"/>
  <c r="AD63" i="10"/>
  <c r="BL54" i="11"/>
  <c r="Y79" i="9"/>
  <c r="AZ71" i="10"/>
  <c r="EH68" i="7"/>
  <c r="AV78" i="35"/>
  <c r="BI137" i="32"/>
  <c r="BM146" i="32"/>
  <c r="BJ129" i="32"/>
  <c r="BK21" i="9"/>
  <c r="BK43" i="9"/>
  <c r="BK99" i="9"/>
  <c r="DN57" i="7"/>
  <c r="BR56" i="7"/>
  <c r="BR62" i="7"/>
  <c r="DN85" i="7"/>
  <c r="R219" i="38"/>
  <c r="AK38" i="38"/>
  <c r="R181" i="38"/>
  <c r="C354" i="37"/>
  <c r="F98" i="10"/>
  <c r="BZ32" i="10"/>
  <c r="AH32" i="9" s="1"/>
  <c r="Q90" i="10"/>
  <c r="AX81" i="10"/>
  <c r="AM73" i="10"/>
  <c r="DU99" i="10"/>
  <c r="K114" i="34"/>
  <c r="BJ130" i="32"/>
  <c r="BI129" i="32"/>
  <c r="CJ145" i="9"/>
  <c r="BI122" i="32"/>
  <c r="CL90" i="7"/>
  <c r="BK129" i="32"/>
  <c r="BK142" i="9"/>
  <c r="BM37" i="32"/>
  <c r="CN119" i="10"/>
  <c r="X99" i="17"/>
  <c r="Y131" i="17"/>
  <c r="AA129" i="17"/>
  <c r="H234" i="37"/>
  <c r="AK90" i="38"/>
  <c r="M290" i="37"/>
  <c r="Z399" i="38"/>
  <c r="AL202" i="38"/>
  <c r="AL317" i="38"/>
  <c r="L434" i="38"/>
  <c r="AB235" i="38"/>
  <c r="BM325" i="39"/>
  <c r="AL410" i="38"/>
  <c r="AO344" i="38"/>
  <c r="BK121" i="39"/>
  <c r="BM164" i="39"/>
  <c r="L272" i="38"/>
  <c r="AK202" i="38"/>
  <c r="BL240" i="39"/>
  <c r="AB122" i="38"/>
  <c r="AV196" i="39"/>
  <c r="R274" i="39"/>
  <c r="O329" i="37"/>
  <c r="L392" i="38"/>
  <c r="BM369" i="39"/>
  <c r="AA172" i="38"/>
  <c r="BL351" i="39"/>
  <c r="R247" i="39"/>
  <c r="BL389" i="39"/>
  <c r="CB183" i="39"/>
  <c r="AA260" i="38"/>
  <c r="AO374" i="38"/>
  <c r="AX341" i="38"/>
  <c r="CB304" i="39"/>
  <c r="AX286" i="38"/>
  <c r="DZ48" i="11"/>
  <c r="DY74" i="11"/>
  <c r="DZ74" i="11"/>
  <c r="DY48" i="11"/>
  <c r="DZ72" i="11"/>
  <c r="FF119" i="11"/>
  <c r="AN73" i="9"/>
  <c r="BG88" i="10"/>
  <c r="AU141" i="11"/>
  <c r="AT92" i="10"/>
  <c r="EL94" i="7"/>
  <c r="EL129" i="7"/>
  <c r="AE132" i="34"/>
  <c r="W71" i="34"/>
  <c r="AA71" i="34" s="1"/>
  <c r="BI65" i="10"/>
  <c r="M132" i="33"/>
  <c r="AA65" i="9"/>
  <c r="BI132" i="10"/>
  <c r="BN5" i="10"/>
  <c r="K92" i="34"/>
  <c r="AI37" i="34"/>
  <c r="AB51" i="34"/>
  <c r="M120" i="33"/>
  <c r="BM37" i="10"/>
  <c r="D78" i="34"/>
  <c r="BI120" i="10"/>
  <c r="AB102" i="9"/>
  <c r="AA120" i="9"/>
  <c r="CL79" i="10"/>
  <c r="BN7" i="10"/>
  <c r="CK5" i="10"/>
  <c r="BJ102" i="10"/>
  <c r="L53" i="34"/>
  <c r="AJ12" i="34"/>
  <c r="BN103" i="10"/>
  <c r="CK12" i="10"/>
  <c r="AF64" i="34"/>
  <c r="AF117" i="34"/>
  <c r="N64" i="33"/>
  <c r="N117" i="33"/>
  <c r="P119" i="35"/>
  <c r="BJ64" i="10"/>
  <c r="AF102" i="34"/>
  <c r="BJ117" i="10"/>
  <c r="AV58" i="35"/>
  <c r="P7" i="35"/>
  <c r="AU8" i="35"/>
  <c r="F47" i="34"/>
  <c r="BO79" i="10"/>
  <c r="AC136" i="34"/>
  <c r="F73" i="34"/>
  <c r="L137" i="34"/>
  <c r="Q111" i="35"/>
  <c r="AL105" i="34"/>
  <c r="M137" i="34"/>
  <c r="P111" i="35"/>
  <c r="CM105" i="10"/>
  <c r="AV7" i="35"/>
  <c r="AW7" i="35"/>
  <c r="U136" i="34"/>
  <c r="F37" i="34"/>
  <c r="AG128" i="34"/>
  <c r="BK128" i="10"/>
  <c r="F131" i="33"/>
  <c r="BM68" i="32"/>
  <c r="BI12" i="32"/>
  <c r="CJ84" i="9"/>
  <c r="BL111" i="9"/>
  <c r="BK98" i="9"/>
  <c r="CJ140" i="9"/>
  <c r="CE140" i="9"/>
  <c r="CF140" i="9"/>
  <c r="BW127" i="9"/>
  <c r="BX127" i="9"/>
  <c r="BK16" i="9"/>
  <c r="BM75" i="32"/>
  <c r="CF84" i="9"/>
  <c r="BX145" i="9"/>
  <c r="CA127" i="9"/>
  <c r="BL137" i="32"/>
  <c r="BK81" i="32"/>
  <c r="BJ137" i="32"/>
  <c r="CI84" i="9"/>
  <c r="CA81" i="9"/>
  <c r="CD140" i="9"/>
  <c r="CA145" i="9"/>
  <c r="BL43" i="9"/>
  <c r="BL54" i="32"/>
  <c r="BK137" i="32"/>
  <c r="BJ69" i="32"/>
  <c r="BM126" i="32"/>
  <c r="BM12" i="32"/>
  <c r="CH84" i="9"/>
  <c r="CB127" i="9"/>
  <c r="BK54" i="9"/>
  <c r="DJ127" i="7"/>
  <c r="BZ127" i="9"/>
  <c r="CI140" i="9"/>
  <c r="BL99" i="9"/>
  <c r="BK114" i="9"/>
  <c r="CB145" i="9"/>
  <c r="V86" i="7"/>
  <c r="DJ141" i="7"/>
  <c r="BC46" i="9"/>
  <c r="DM100" i="7"/>
  <c r="BP67" i="7"/>
  <c r="DL128" i="7"/>
  <c r="DL100" i="7"/>
  <c r="DL117" i="7"/>
  <c r="CP115" i="7"/>
  <c r="BP121" i="7"/>
  <c r="DM109" i="7"/>
  <c r="DM93" i="7"/>
  <c r="CN140" i="7"/>
  <c r="X135" i="17"/>
  <c r="X114" i="17"/>
  <c r="Y106" i="17"/>
  <c r="Y145" i="17"/>
  <c r="Y139" i="17"/>
  <c r="AL434" i="38"/>
  <c r="EL128" i="10"/>
  <c r="FD35" i="11"/>
  <c r="DH115" i="11"/>
  <c r="AB433" i="38"/>
  <c r="AL435" i="38"/>
  <c r="AX433" i="38"/>
  <c r="K435" i="38"/>
  <c r="L435" i="38"/>
  <c r="AM195" i="38"/>
  <c r="AM434" i="38"/>
  <c r="EH57" i="10"/>
  <c r="EL74" i="10"/>
  <c r="EI74" i="10"/>
  <c r="EH84" i="10"/>
  <c r="AW132" i="39"/>
  <c r="U64" i="38"/>
  <c r="AF299" i="38"/>
  <c r="M434" i="38"/>
  <c r="AB127" i="38"/>
  <c r="AB435" i="38"/>
  <c r="AA435" i="38"/>
  <c r="AW279" i="39"/>
  <c r="F200" i="38"/>
  <c r="O91" i="37"/>
  <c r="AF31" i="10"/>
  <c r="AJ31" i="10" s="1"/>
  <c r="AF89" i="10"/>
  <c r="AY60" i="10"/>
  <c r="EK57" i="10"/>
  <c r="AQ32" i="10"/>
  <c r="AC48" i="10"/>
  <c r="AU9" i="11"/>
  <c r="AN47" i="10"/>
  <c r="CC9" i="10"/>
  <c r="AC63" i="10"/>
  <c r="EL57" i="10"/>
  <c r="EP57" i="10" s="1"/>
  <c r="Q144" i="10"/>
  <c r="EI63" i="10"/>
  <c r="N26" i="9"/>
  <c r="E6" i="10"/>
  <c r="M88" i="33"/>
  <c r="BK92" i="10"/>
  <c r="AG92" i="34"/>
  <c r="O92" i="33"/>
  <c r="L97" i="34"/>
  <c r="BK56" i="32"/>
  <c r="BK56" i="9"/>
  <c r="BK10" i="9"/>
  <c r="V100" i="7"/>
  <c r="BK61" i="9"/>
  <c r="CL52" i="7"/>
  <c r="BK12" i="9"/>
  <c r="BK18" i="32"/>
  <c r="CL139" i="7"/>
  <c r="BK131" i="32"/>
  <c r="BK62" i="32"/>
  <c r="BI62" i="32"/>
  <c r="BI131" i="32"/>
  <c r="BL62" i="32"/>
  <c r="U93" i="7"/>
  <c r="CM90" i="7"/>
  <c r="BL12" i="9"/>
  <c r="CN106" i="7"/>
  <c r="V17" i="7"/>
  <c r="DK120" i="7"/>
  <c r="BK133" i="9"/>
  <c r="BK106" i="9"/>
  <c r="BC26" i="9"/>
  <c r="BK118" i="9"/>
  <c r="DK56" i="7"/>
  <c r="BK58" i="9"/>
  <c r="BL114" i="9"/>
  <c r="X36" i="7"/>
  <c r="DN109" i="7"/>
  <c r="CP96" i="7"/>
  <c r="Y27" i="7"/>
  <c r="BR120" i="7"/>
  <c r="Y37" i="7"/>
  <c r="DN63" i="7"/>
  <c r="CP136" i="7"/>
  <c r="Y132" i="7"/>
  <c r="Y10" i="7"/>
  <c r="Y136" i="7"/>
  <c r="Y142" i="7"/>
  <c r="DN121" i="7"/>
  <c r="CP15" i="7"/>
  <c r="Y65" i="7"/>
  <c r="BR81" i="7"/>
  <c r="CP24" i="7"/>
  <c r="Y124" i="7"/>
  <c r="K140" i="17"/>
  <c r="AK196" i="38"/>
  <c r="AA390" i="38"/>
  <c r="AA125" i="38"/>
  <c r="AA299" i="38"/>
  <c r="K254" i="38"/>
  <c r="Z289" i="38"/>
  <c r="AK407" i="38"/>
  <c r="Z255" i="38"/>
  <c r="AV297" i="38"/>
  <c r="CA374" i="39"/>
  <c r="Z113" i="38"/>
  <c r="AK258" i="38"/>
  <c r="AK374" i="38"/>
  <c r="K207" i="38"/>
  <c r="AN82" i="38"/>
  <c r="P253" i="39"/>
  <c r="AV419" i="38"/>
  <c r="K45" i="38"/>
  <c r="L371" i="38"/>
  <c r="K349" i="38"/>
  <c r="Q254" i="39"/>
  <c r="S107" i="38"/>
  <c r="AK210" i="38"/>
  <c r="AU125" i="39"/>
  <c r="AU213" i="39"/>
  <c r="AL177" i="38"/>
  <c r="Z363" i="38"/>
  <c r="AV197" i="38"/>
  <c r="L404" i="38"/>
  <c r="AU289" i="39"/>
  <c r="K119" i="38"/>
  <c r="BK170" i="39"/>
  <c r="AL249" i="38"/>
  <c r="D263" i="38"/>
  <c r="Z185" i="38"/>
  <c r="BL76" i="39"/>
  <c r="AW220" i="38"/>
  <c r="AD44" i="38"/>
  <c r="BL253" i="39"/>
  <c r="K106" i="38"/>
  <c r="Z129" i="38"/>
  <c r="Z70" i="38"/>
  <c r="Z68" i="38"/>
  <c r="AK251" i="38"/>
  <c r="C18" i="38"/>
  <c r="AK242" i="38"/>
  <c r="CA353" i="39"/>
  <c r="Z226" i="38"/>
  <c r="M98" i="37"/>
  <c r="C81" i="38"/>
  <c r="AN224" i="38"/>
  <c r="K32" i="38"/>
  <c r="AK375" i="38"/>
  <c r="EH17" i="7"/>
  <c r="Y54" i="17"/>
  <c r="Y47" i="17"/>
  <c r="Y97" i="17"/>
  <c r="Z11" i="17"/>
  <c r="Z27" i="17"/>
  <c r="L50" i="38"/>
  <c r="AA212" i="38"/>
  <c r="S129" i="37"/>
  <c r="M212" i="37"/>
  <c r="AU174" i="39"/>
  <c r="CB263" i="39"/>
  <c r="S268" i="37"/>
  <c r="AK288" i="38"/>
  <c r="R74" i="38"/>
  <c r="M121" i="37"/>
  <c r="R328" i="38"/>
  <c r="C431" i="38"/>
  <c r="AN249" i="38"/>
  <c r="R312" i="38"/>
  <c r="AN171" i="38"/>
  <c r="K209" i="38"/>
  <c r="AU378" i="39"/>
  <c r="I81" i="37"/>
  <c r="AV364" i="38"/>
  <c r="D384" i="38"/>
  <c r="C115" i="38"/>
  <c r="P55" i="39"/>
  <c r="C67" i="38"/>
  <c r="C389" i="38"/>
  <c r="AC378" i="38"/>
  <c r="AA279" i="38"/>
  <c r="AW282" i="38"/>
  <c r="AV284" i="38"/>
  <c r="N235" i="37"/>
  <c r="AV365" i="38"/>
  <c r="Z290" i="38"/>
  <c r="N211" i="37"/>
  <c r="AV147" i="38"/>
  <c r="AV357" i="38"/>
  <c r="C20" i="38"/>
  <c r="C126" i="38"/>
  <c r="AN20" i="38"/>
  <c r="AN179" i="38"/>
  <c r="C234" i="38"/>
  <c r="C150" i="38"/>
  <c r="AC252" i="38"/>
  <c r="H149" i="37"/>
  <c r="AC307" i="38"/>
  <c r="AW224" i="38"/>
  <c r="S13" i="37"/>
  <c r="N122" i="37"/>
  <c r="Z203" i="38"/>
  <c r="AN182" i="38"/>
  <c r="R171" i="37"/>
  <c r="R284" i="38"/>
  <c r="R268" i="37"/>
  <c r="R226" i="37"/>
  <c r="Z351" i="38"/>
  <c r="Z236" i="38"/>
  <c r="N76" i="37"/>
  <c r="Z394" i="38"/>
  <c r="M30" i="37"/>
  <c r="AC100" i="38"/>
  <c r="M184" i="37"/>
  <c r="K240" i="38"/>
  <c r="AC173" i="38"/>
  <c r="AC278" i="38"/>
  <c r="AU363" i="39"/>
  <c r="AV178" i="38"/>
  <c r="AO422" i="38"/>
  <c r="AD402" i="38"/>
  <c r="S374" i="37"/>
  <c r="M85" i="37"/>
  <c r="AC242" i="38"/>
  <c r="AN186" i="38"/>
  <c r="DH23" i="11"/>
  <c r="EN80" i="11"/>
  <c r="AV282" i="38"/>
  <c r="AW150" i="39"/>
  <c r="AA265" i="38"/>
  <c r="AF312" i="38"/>
  <c r="BM112" i="39"/>
  <c r="R254" i="39"/>
  <c r="F44" i="38"/>
  <c r="AF432" i="38"/>
  <c r="F246" i="38"/>
  <c r="F322" i="38"/>
  <c r="K301" i="37"/>
  <c r="AU4" i="11"/>
  <c r="AT4" i="11"/>
  <c r="EG102" i="10"/>
  <c r="EL102" i="10"/>
  <c r="BZ73" i="11"/>
  <c r="EH146" i="10"/>
  <c r="AR94" i="10"/>
  <c r="O84" i="11"/>
  <c r="EM146" i="10"/>
  <c r="AJ99" i="10"/>
  <c r="AY44" i="10"/>
  <c r="AR58" i="10"/>
  <c r="AY132" i="10"/>
  <c r="T84" i="10"/>
  <c r="EJ106" i="7"/>
  <c r="K79" i="34"/>
  <c r="D47" i="34"/>
  <c r="AJ54" i="34"/>
  <c r="CK92" i="10"/>
  <c r="AC52" i="34"/>
  <c r="CK54" i="10"/>
  <c r="AE11" i="35"/>
  <c r="AG141" i="34"/>
  <c r="AG131" i="34"/>
  <c r="D102" i="33"/>
  <c r="D103" i="33"/>
  <c r="P97" i="35"/>
  <c r="AF79" i="34"/>
  <c r="AU86" i="35"/>
  <c r="AB11" i="34"/>
  <c r="N79" i="33"/>
  <c r="L79" i="34"/>
  <c r="BJ79" i="10"/>
  <c r="AJ86" i="34"/>
  <c r="AV92" i="35"/>
  <c r="J87" i="33"/>
  <c r="BL88" i="9"/>
  <c r="BK15" i="9"/>
  <c r="BK135" i="9"/>
  <c r="BK102" i="9"/>
  <c r="BK49" i="9"/>
  <c r="BK138" i="9"/>
  <c r="BK88" i="9"/>
  <c r="CN105" i="7"/>
  <c r="BL135" i="9"/>
  <c r="CN15" i="7"/>
  <c r="V45" i="7"/>
  <c r="W92" i="7"/>
  <c r="CM48" i="7"/>
  <c r="BL52" i="9"/>
  <c r="BR104" i="7"/>
  <c r="DN15" i="7"/>
  <c r="CP45" i="7"/>
  <c r="DN19" i="7"/>
  <c r="CP61" i="7"/>
  <c r="BR134" i="7"/>
  <c r="AW228" i="39"/>
  <c r="Y110" i="17"/>
  <c r="Y51" i="17"/>
  <c r="Y59" i="17"/>
  <c r="K79" i="17"/>
  <c r="X81" i="17"/>
  <c r="Z53" i="17"/>
  <c r="Z28" i="17"/>
  <c r="Z142" i="17"/>
  <c r="Z131" i="17"/>
  <c r="Z8" i="17"/>
  <c r="Z116" i="17"/>
  <c r="Z37" i="17"/>
  <c r="Y119" i="17"/>
  <c r="Z16" i="17"/>
  <c r="Z130" i="17"/>
  <c r="AA54" i="17"/>
  <c r="AA38" i="17"/>
  <c r="AA98" i="17"/>
  <c r="AW22" i="38"/>
  <c r="AB51" i="38"/>
  <c r="AP291" i="38"/>
  <c r="O206" i="37"/>
  <c r="AA63" i="38"/>
  <c r="CA197" i="39"/>
  <c r="CA255" i="39"/>
  <c r="AU420" i="39"/>
  <c r="CB93" i="39"/>
  <c r="Q170" i="39"/>
  <c r="D11" i="38"/>
  <c r="CB128" i="39"/>
  <c r="AV212" i="39"/>
  <c r="AV235" i="39"/>
  <c r="AA246" i="38"/>
  <c r="CC281" i="39"/>
  <c r="T245" i="37"/>
  <c r="AE244" i="38"/>
  <c r="AW255" i="38"/>
  <c r="AE250" i="38"/>
  <c r="E375" i="37"/>
  <c r="BL314" i="39"/>
  <c r="K429" i="38"/>
  <c r="K191" i="38"/>
  <c r="AX308" i="38"/>
  <c r="M363" i="38"/>
  <c r="CC263" i="39"/>
  <c r="AB114" i="38"/>
  <c r="J400" i="37"/>
  <c r="J350" i="37"/>
  <c r="D80" i="38"/>
  <c r="AW316" i="38"/>
  <c r="BL116" i="39"/>
  <c r="AP299" i="38"/>
  <c r="AL243" i="38"/>
  <c r="Q303" i="39"/>
  <c r="J242" i="37"/>
  <c r="T179" i="38"/>
  <c r="AW139" i="38"/>
  <c r="AL377" i="38"/>
  <c r="AA61" i="38"/>
  <c r="BK281" i="39"/>
  <c r="AB308" i="38"/>
  <c r="E54" i="38"/>
  <c r="L226" i="38"/>
  <c r="DC12" i="10"/>
  <c r="AK291" i="38"/>
  <c r="K351" i="38"/>
  <c r="AK116" i="38"/>
  <c r="AK420" i="38"/>
  <c r="AK11" i="38"/>
  <c r="K199" i="38"/>
  <c r="AK51" i="38"/>
  <c r="AK351" i="38"/>
  <c r="AA114" i="38"/>
  <c r="FD121" i="11"/>
  <c r="DZ115" i="11"/>
  <c r="L277" i="38"/>
  <c r="L327" i="38"/>
  <c r="AW125" i="38"/>
  <c r="Q247" i="39"/>
  <c r="AA287" i="38"/>
  <c r="L202" i="38"/>
  <c r="M56" i="38"/>
  <c r="AX379" i="38"/>
  <c r="AM379" i="38"/>
  <c r="FF70" i="11"/>
  <c r="EN66" i="10"/>
  <c r="EN49" i="10"/>
  <c r="EJ144" i="10"/>
  <c r="DF74" i="10"/>
  <c r="AU142" i="11"/>
  <c r="Q13" i="10"/>
  <c r="X31" i="10"/>
  <c r="T48" i="9"/>
  <c r="EH59" i="7"/>
  <c r="EH51" i="7"/>
  <c r="EH33" i="7"/>
  <c r="EI105" i="7"/>
  <c r="EH28" i="7"/>
  <c r="EH6" i="7"/>
  <c r="EI112" i="7"/>
  <c r="EH142" i="7"/>
  <c r="EH138" i="7"/>
  <c r="EL109" i="7"/>
  <c r="EK67" i="7"/>
  <c r="EL17" i="7"/>
  <c r="EK111" i="7"/>
  <c r="EL120" i="7"/>
  <c r="EK17" i="7"/>
  <c r="EL41" i="7"/>
  <c r="EK21" i="7"/>
  <c r="EK115" i="7"/>
  <c r="AB24" i="34"/>
  <c r="BN132" i="10"/>
  <c r="AW75" i="35"/>
  <c r="F63" i="34"/>
  <c r="AL136" i="34"/>
  <c r="AO136" i="34" s="1"/>
  <c r="CM136" i="10"/>
  <c r="AW41" i="35"/>
  <c r="CM80" i="7"/>
  <c r="DJ35" i="7"/>
  <c r="V132" i="7"/>
  <c r="W132" i="7"/>
  <c r="CM26" i="7"/>
  <c r="CL9" i="7"/>
  <c r="CM88" i="7"/>
  <c r="DL90" i="7"/>
  <c r="CO16" i="7"/>
  <c r="CP59" i="7"/>
  <c r="BR21" i="7"/>
  <c r="BR74" i="7"/>
  <c r="DN130" i="7"/>
  <c r="BR86" i="7"/>
  <c r="CP41" i="7"/>
  <c r="DN74" i="7"/>
  <c r="BR115" i="7"/>
  <c r="BR8" i="7"/>
  <c r="BL103" i="9"/>
  <c r="CP29" i="7"/>
  <c r="BL48" i="9"/>
  <c r="BR33" i="7"/>
  <c r="DX103" i="11"/>
  <c r="AQ38" i="10"/>
  <c r="U85" i="10"/>
  <c r="CO85" i="9" s="1"/>
  <c r="DF29" i="10"/>
  <c r="AX83" i="10"/>
  <c r="DF75" i="10"/>
  <c r="C63" i="33"/>
  <c r="S65" i="34"/>
  <c r="K17" i="34"/>
  <c r="AI41" i="34"/>
  <c r="X31" i="17"/>
  <c r="X88" i="17"/>
  <c r="X120" i="17"/>
  <c r="X85" i="17"/>
  <c r="X117" i="17"/>
  <c r="X122" i="17"/>
  <c r="X146" i="17"/>
  <c r="X16" i="17"/>
  <c r="X48" i="17"/>
  <c r="X35" i="17"/>
  <c r="X116" i="17"/>
  <c r="X113" i="17"/>
  <c r="X131" i="17"/>
  <c r="X145" i="17"/>
  <c r="X67" i="17"/>
  <c r="X91" i="17"/>
  <c r="X20" i="17"/>
  <c r="X52" i="17"/>
  <c r="X41" i="17"/>
  <c r="L145" i="17"/>
  <c r="K145" i="17"/>
  <c r="K17" i="17"/>
  <c r="Y102" i="17"/>
  <c r="X26" i="17"/>
  <c r="X42" i="17"/>
  <c r="Z39" i="17"/>
  <c r="Z4" i="17"/>
  <c r="K37" i="17"/>
  <c r="BK174" i="39"/>
  <c r="K4" i="38"/>
  <c r="AK402" i="38"/>
  <c r="AK31" i="38"/>
  <c r="AU84" i="39"/>
  <c r="AW133" i="38"/>
  <c r="P199" i="39"/>
  <c r="AK236" i="38"/>
  <c r="AV386" i="38"/>
  <c r="BK387" i="39"/>
  <c r="BK420" i="39"/>
  <c r="AA203" i="38"/>
  <c r="L210" i="38"/>
  <c r="CB177" i="39"/>
  <c r="AW419" i="38"/>
  <c r="AL168" i="38"/>
  <c r="L421" i="38"/>
  <c r="D165" i="38"/>
  <c r="S219" i="38"/>
  <c r="D212" i="38"/>
  <c r="AD132" i="38"/>
  <c r="AK262" i="38"/>
  <c r="Z174" i="38"/>
  <c r="S220" i="38"/>
  <c r="D239" i="38"/>
  <c r="D328" i="38"/>
  <c r="Q432" i="39"/>
  <c r="D376" i="38"/>
  <c r="AD275" i="38"/>
  <c r="D409" i="38"/>
  <c r="C61" i="38"/>
  <c r="AV280" i="38"/>
  <c r="AN292" i="38"/>
  <c r="AC391" i="38"/>
  <c r="AN417" i="38"/>
  <c r="BK66" i="39"/>
  <c r="AK157" i="38"/>
  <c r="AU173" i="39"/>
  <c r="CA213" i="39"/>
  <c r="AV186" i="39"/>
  <c r="AV199" i="39"/>
  <c r="AV249" i="39"/>
  <c r="BK351" i="39"/>
  <c r="AV360" i="39"/>
  <c r="Z426" i="38"/>
  <c r="L426" i="38"/>
  <c r="AV55" i="38"/>
  <c r="AD173" i="38"/>
  <c r="D248" i="38"/>
  <c r="AO290" i="38"/>
  <c r="K419" i="38"/>
  <c r="M240" i="37"/>
  <c r="AC269" i="38"/>
  <c r="AN195" i="38"/>
  <c r="R244" i="38"/>
  <c r="C336" i="38"/>
  <c r="C330" i="38"/>
  <c r="AW332" i="38"/>
  <c r="AK58" i="38"/>
  <c r="P83" i="39"/>
  <c r="CB196" i="39"/>
  <c r="P187" i="39"/>
  <c r="L328" i="38"/>
  <c r="CB421" i="39"/>
  <c r="L158" i="38"/>
  <c r="AW169" i="38"/>
  <c r="AO26" i="38"/>
  <c r="D137" i="38"/>
  <c r="AO193" i="38"/>
  <c r="D264" i="38"/>
  <c r="AK422" i="38"/>
  <c r="AC97" i="38"/>
  <c r="AN150" i="38"/>
  <c r="R304" i="38"/>
  <c r="C307" i="38"/>
  <c r="Z383" i="38"/>
  <c r="C362" i="38"/>
  <c r="C410" i="38"/>
  <c r="P28" i="39"/>
  <c r="AU83" i="39"/>
  <c r="AV162" i="38"/>
  <c r="AV210" i="39"/>
  <c r="CA200" i="39"/>
  <c r="L234" i="38"/>
  <c r="AK396" i="38"/>
  <c r="AA410" i="38"/>
  <c r="P427" i="39"/>
  <c r="Q4" i="39"/>
  <c r="AD61" i="38"/>
  <c r="AO4" i="38"/>
  <c r="Z252" i="38"/>
  <c r="D422" i="38"/>
  <c r="AL393" i="38"/>
  <c r="CA97" i="39"/>
  <c r="AC132" i="38"/>
  <c r="H46" i="37"/>
  <c r="AN27" i="38"/>
  <c r="R99" i="38"/>
  <c r="AC219" i="38"/>
  <c r="AN189" i="38"/>
  <c r="AC323" i="38"/>
  <c r="C195" i="38"/>
  <c r="C368" i="38"/>
  <c r="AV152" i="38"/>
  <c r="CA125" i="39"/>
  <c r="AK133" i="38"/>
  <c r="Q202" i="39"/>
  <c r="P210" i="39"/>
  <c r="AV241" i="38"/>
  <c r="AK269" i="38"/>
  <c r="AL406" i="38"/>
  <c r="L400" i="38"/>
  <c r="AA377" i="38"/>
  <c r="D38" i="38"/>
  <c r="S228" i="38"/>
  <c r="AO309" i="38"/>
  <c r="K358" i="38"/>
  <c r="AD283" i="38"/>
  <c r="BK306" i="39"/>
  <c r="C69" i="38"/>
  <c r="AC109" i="38"/>
  <c r="C203" i="38"/>
  <c r="C230" i="38"/>
  <c r="AC176" i="38"/>
  <c r="AC197" i="38"/>
  <c r="AC431" i="38"/>
  <c r="R274" i="38"/>
  <c r="AC336" i="38"/>
  <c r="AK205" i="38"/>
  <c r="AK33" i="38"/>
  <c r="CB46" i="39"/>
  <c r="Q261" i="39"/>
  <c r="AA383" i="38"/>
  <c r="AA391" i="38"/>
  <c r="L361" i="38"/>
  <c r="AA406" i="38"/>
  <c r="K385" i="38"/>
  <c r="L290" i="38"/>
  <c r="CB96" i="39"/>
  <c r="AD71" i="38"/>
  <c r="AA191" i="38"/>
  <c r="AV370" i="39"/>
  <c r="P191" i="39"/>
  <c r="BK11" i="39"/>
  <c r="AC7" i="38"/>
  <c r="AN178" i="38"/>
  <c r="AN227" i="38"/>
  <c r="R281" i="38"/>
  <c r="AC352" i="38"/>
  <c r="AN221" i="38"/>
  <c r="K380" i="38"/>
  <c r="K146" i="38"/>
  <c r="AK250" i="38"/>
  <c r="CA9" i="39"/>
  <c r="AK160" i="38"/>
  <c r="AA245" i="38"/>
  <c r="P316" i="39"/>
  <c r="CA419" i="39"/>
  <c r="CB125" i="39"/>
  <c r="AW98" i="38"/>
  <c r="Z14" i="38"/>
  <c r="AD319" i="38"/>
  <c r="L259" i="38"/>
  <c r="S415" i="38"/>
  <c r="AU325" i="39"/>
  <c r="K168" i="38"/>
  <c r="AN206" i="38"/>
  <c r="AC106" i="38"/>
  <c r="AV125" i="38"/>
  <c r="R232" i="38"/>
  <c r="L255" i="38"/>
  <c r="K98" i="38"/>
  <c r="AW114" i="38"/>
  <c r="AM254" i="38"/>
  <c r="AA160" i="38"/>
  <c r="AX290" i="38"/>
  <c r="AE80" i="38"/>
  <c r="Q96" i="39"/>
  <c r="AV13" i="39"/>
  <c r="AW359" i="38"/>
  <c r="AL137" i="38"/>
  <c r="FD59" i="11"/>
  <c r="R18" i="39"/>
  <c r="M82" i="38"/>
  <c r="BM201" i="39"/>
  <c r="M99" i="38"/>
  <c r="AX252" i="38"/>
  <c r="T129" i="38"/>
  <c r="AP274" i="38"/>
  <c r="AP410" i="38"/>
  <c r="AP280" i="38"/>
  <c r="D190" i="38"/>
  <c r="AD215" i="38"/>
  <c r="S245" i="38"/>
  <c r="AH350" i="38"/>
  <c r="AL350" i="38" s="1"/>
  <c r="AO266" i="38"/>
  <c r="AO362" i="38"/>
  <c r="AA370" i="38"/>
  <c r="Q291" i="39"/>
  <c r="BL296" i="39"/>
  <c r="BL311" i="39"/>
  <c r="AA421" i="38"/>
  <c r="AP43" i="38"/>
  <c r="AM172" i="38"/>
  <c r="AW115" i="38"/>
  <c r="E55" i="38"/>
  <c r="AE149" i="38"/>
  <c r="AP105" i="38"/>
  <c r="AP412" i="38"/>
  <c r="E303" i="38"/>
  <c r="AD14" i="38"/>
  <c r="AO61" i="38"/>
  <c r="AO129" i="38"/>
  <c r="D25" i="38"/>
  <c r="D93" i="38"/>
  <c r="AL208" i="38"/>
  <c r="D253" i="38"/>
  <c r="AO222" i="38"/>
  <c r="P296" i="39"/>
  <c r="BL421" i="39"/>
  <c r="M289" i="38"/>
  <c r="AE240" i="38"/>
  <c r="AA163" i="38"/>
  <c r="E263" i="38"/>
  <c r="AE422" i="38"/>
  <c r="AW381" i="38"/>
  <c r="AE381" i="38"/>
  <c r="AW430" i="38"/>
  <c r="L115" i="38"/>
  <c r="AW284" i="38"/>
  <c r="AL354" i="38"/>
  <c r="AO299" i="38"/>
  <c r="AK124" i="38"/>
  <c r="BM114" i="39"/>
  <c r="BL246" i="39"/>
  <c r="BL243" i="39"/>
  <c r="CA390" i="39"/>
  <c r="M419" i="38"/>
  <c r="AX190" i="38"/>
  <c r="AP155" i="38"/>
  <c r="AP7" i="38"/>
  <c r="T60" i="38"/>
  <c r="AE335" i="38"/>
  <c r="AE430" i="38"/>
  <c r="AW44" i="38"/>
  <c r="AO10" i="38"/>
  <c r="AL146" i="38"/>
  <c r="AO28" i="38"/>
  <c r="AO217" i="38"/>
  <c r="AO402" i="38"/>
  <c r="AD332" i="38"/>
  <c r="AO417" i="38"/>
  <c r="L18" i="38"/>
  <c r="L396" i="38"/>
  <c r="AW175" i="38"/>
  <c r="AV76" i="38"/>
  <c r="AB370" i="38"/>
  <c r="AX234" i="38"/>
  <c r="E102" i="37"/>
  <c r="AE209" i="38"/>
  <c r="L278" i="38"/>
  <c r="E270" i="38"/>
  <c r="D36" i="38"/>
  <c r="AO196" i="38"/>
  <c r="AD243" i="38"/>
  <c r="S346" i="38"/>
  <c r="AW120" i="38"/>
  <c r="AV318" i="38"/>
  <c r="K291" i="38"/>
  <c r="AX120" i="38"/>
  <c r="AX175" i="38"/>
  <c r="AM412" i="38"/>
  <c r="T47" i="38"/>
  <c r="L322" i="38"/>
  <c r="AA195" i="38"/>
  <c r="AA380" i="38"/>
  <c r="E412" i="38"/>
  <c r="AB286" i="38"/>
  <c r="AA10" i="38"/>
  <c r="P115" i="39"/>
  <c r="S105" i="38"/>
  <c r="S274" i="38"/>
  <c r="AL287" i="38"/>
  <c r="D194" i="38"/>
  <c r="AO243" i="38"/>
  <c r="CB85" i="39"/>
  <c r="BK80" i="39"/>
  <c r="Q171" i="39"/>
  <c r="P207" i="39"/>
  <c r="CB307" i="39"/>
  <c r="Q290" i="39"/>
  <c r="AM370" i="38"/>
  <c r="M45" i="38"/>
  <c r="M290" i="38"/>
  <c r="M356" i="38"/>
  <c r="AB10" i="38"/>
  <c r="BL370" i="39"/>
  <c r="AA346" i="38"/>
  <c r="D112" i="38"/>
  <c r="AA388" i="38"/>
  <c r="AA298" i="38"/>
  <c r="AA422" i="38"/>
  <c r="Q219" i="39"/>
  <c r="U349" i="38"/>
  <c r="M233" i="38"/>
  <c r="AX412" i="38"/>
  <c r="DF137" i="10"/>
  <c r="DF43" i="10"/>
  <c r="DF71" i="10"/>
  <c r="DF57" i="10"/>
  <c r="DF136" i="10"/>
  <c r="DF48" i="10"/>
  <c r="AL83" i="10"/>
  <c r="AV137" i="11"/>
  <c r="EI135" i="7"/>
  <c r="EL88" i="7"/>
  <c r="EL69" i="7"/>
  <c r="EL19" i="7"/>
  <c r="AV86" i="35"/>
  <c r="AB130" i="34"/>
  <c r="DJ46" i="7"/>
  <c r="BK107" i="9"/>
  <c r="BL125" i="9"/>
  <c r="BL56" i="9"/>
  <c r="BR92" i="7"/>
  <c r="BP82" i="7"/>
  <c r="BL57" i="9"/>
  <c r="BL63" i="9"/>
  <c r="BR35" i="7"/>
  <c r="BL31" i="9"/>
  <c r="Y15" i="7"/>
  <c r="CP132" i="7"/>
  <c r="Y95" i="7"/>
  <c r="BR93" i="7"/>
  <c r="CP10" i="7"/>
  <c r="CP36" i="7"/>
  <c r="Y91" i="7"/>
  <c r="DN59" i="7"/>
  <c r="CP42" i="7"/>
  <c r="CP139" i="7"/>
  <c r="BR64" i="7"/>
  <c r="Y19" i="7"/>
  <c r="Y72" i="7"/>
  <c r="DN110" i="7"/>
  <c r="BR63" i="7"/>
  <c r="Q102" i="9"/>
  <c r="DF31" i="10"/>
  <c r="DF37" i="10"/>
  <c r="BZ135" i="11"/>
  <c r="DF117" i="10"/>
  <c r="DF80" i="10"/>
  <c r="BZ96" i="11"/>
  <c r="DF67" i="10"/>
  <c r="EH90" i="7"/>
  <c r="CA29" i="9"/>
  <c r="CB23" i="9"/>
  <c r="BL83" i="32"/>
  <c r="BZ29" i="9"/>
  <c r="BM42" i="32"/>
  <c r="BM96" i="32"/>
  <c r="BK61" i="32"/>
  <c r="M6" i="17"/>
  <c r="M14" i="17"/>
  <c r="K113" i="17"/>
  <c r="L113" i="17"/>
  <c r="Z119" i="38"/>
  <c r="Z415" i="38"/>
  <c r="L60" i="38"/>
  <c r="S152" i="38"/>
  <c r="AO292" i="38"/>
  <c r="AV420" i="38"/>
  <c r="C140" i="38"/>
  <c r="AC386" i="38"/>
  <c r="L31" i="38"/>
  <c r="AW362" i="38"/>
  <c r="S201" i="37"/>
  <c r="AV296" i="38"/>
  <c r="CA352" i="39"/>
  <c r="AN142" i="38"/>
  <c r="CB284" i="39"/>
  <c r="AW272" i="38"/>
  <c r="AO314" i="38"/>
  <c r="Z420" i="38"/>
  <c r="AL169" i="38"/>
  <c r="AA227" i="38"/>
  <c r="N283" i="37"/>
  <c r="M188" i="37"/>
  <c r="AN56" i="38"/>
  <c r="AC181" i="38"/>
  <c r="M344" i="37"/>
  <c r="P194" i="39"/>
  <c r="AW137" i="38"/>
  <c r="AO89" i="38"/>
  <c r="D9" i="37"/>
  <c r="S305" i="38"/>
  <c r="C39" i="38"/>
  <c r="H347" i="37"/>
  <c r="AK355" i="38"/>
  <c r="AV93" i="38"/>
  <c r="AA22" i="38"/>
  <c r="BK258" i="39"/>
  <c r="AO96" i="38"/>
  <c r="R245" i="38"/>
  <c r="C161" i="37"/>
  <c r="AV322" i="38"/>
  <c r="EK8" i="10"/>
  <c r="AA101" i="38"/>
  <c r="AK149" i="38"/>
  <c r="CA187" i="39"/>
  <c r="AL268" i="38"/>
  <c r="AL423" i="38"/>
  <c r="AA284" i="38"/>
  <c r="L190" i="38"/>
  <c r="AW168" i="38"/>
  <c r="AO367" i="38"/>
  <c r="N291" i="37"/>
  <c r="AL70" i="38"/>
  <c r="AV182" i="39"/>
  <c r="CB199" i="39"/>
  <c r="AA354" i="38"/>
  <c r="AK155" i="38"/>
  <c r="AK281" i="38"/>
  <c r="AK241" i="38"/>
  <c r="AV298" i="39"/>
  <c r="BL355" i="39"/>
  <c r="L262" i="38"/>
  <c r="AA304" i="38"/>
  <c r="AA119" i="38"/>
  <c r="AA338" i="38"/>
  <c r="Z288" i="38"/>
  <c r="I399" i="37"/>
  <c r="C335" i="37"/>
  <c r="AV24" i="39"/>
  <c r="AL92" i="38"/>
  <c r="AK93" i="38"/>
  <c r="AA204" i="38"/>
  <c r="AU204" i="39"/>
  <c r="CA264" i="39"/>
  <c r="BK300" i="39"/>
  <c r="L10" i="38"/>
  <c r="AW211" i="38"/>
  <c r="AK74" i="38"/>
  <c r="AD279" i="38"/>
  <c r="R39" i="37"/>
  <c r="AW244" i="38"/>
  <c r="AV284" i="39"/>
  <c r="P304" i="39"/>
  <c r="AU291" i="39"/>
  <c r="AU351" i="39"/>
  <c r="AK415" i="38"/>
  <c r="L428" i="38"/>
  <c r="AU245" i="39"/>
  <c r="AU283" i="39"/>
  <c r="AA147" i="38"/>
  <c r="L393" i="38"/>
  <c r="AA351" i="38"/>
  <c r="CA129" i="39"/>
  <c r="CA170" i="39"/>
  <c r="BK293" i="39"/>
  <c r="L45" i="38"/>
  <c r="AL264" i="38"/>
  <c r="AL380" i="38"/>
  <c r="AW322" i="38"/>
  <c r="AE159" i="38"/>
  <c r="AA264" i="38"/>
  <c r="AB372" i="38"/>
  <c r="AE105" i="38"/>
  <c r="E365" i="38"/>
  <c r="AE408" i="38"/>
  <c r="L248" i="38"/>
  <c r="AW357" i="38"/>
  <c r="M270" i="38"/>
  <c r="AX331" i="38"/>
  <c r="J128" i="37"/>
  <c r="O131" i="37"/>
  <c r="T406" i="37"/>
  <c r="AW427" i="38"/>
  <c r="AW171" i="38"/>
  <c r="AX229" i="38"/>
  <c r="M162" i="38"/>
  <c r="AV83" i="39"/>
  <c r="AP409" i="38"/>
  <c r="AW222" i="38"/>
  <c r="L83" i="38"/>
  <c r="AW235" i="38"/>
  <c r="AW165" i="38"/>
  <c r="AA367" i="38"/>
  <c r="AL73" i="38"/>
  <c r="M197" i="38"/>
  <c r="L75" i="38"/>
  <c r="AV180" i="39"/>
  <c r="CB235" i="39"/>
  <c r="Q242" i="39"/>
  <c r="M22" i="38"/>
  <c r="AF130" i="38"/>
  <c r="T42" i="37"/>
  <c r="O17" i="37"/>
  <c r="E31" i="37"/>
  <c r="AE187" i="38"/>
  <c r="AW80" i="38"/>
  <c r="CB80" i="39"/>
  <c r="AX235" i="38"/>
  <c r="AV262" i="39"/>
  <c r="Q345" i="39"/>
  <c r="AB357" i="38"/>
  <c r="M190" i="38"/>
  <c r="AW267" i="39"/>
  <c r="M393" i="38"/>
  <c r="T375" i="37"/>
  <c r="Q83" i="39"/>
  <c r="Q190" i="39"/>
  <c r="BL354" i="39"/>
  <c r="AX322" i="38"/>
  <c r="CB332" i="39"/>
  <c r="AX145" i="38"/>
  <c r="CC31" i="39"/>
  <c r="BL306" i="39"/>
  <c r="AX332" i="38"/>
  <c r="E397" i="38"/>
  <c r="CC97" i="39"/>
  <c r="AF264" i="38"/>
  <c r="AJ424" i="38"/>
  <c r="AM424" i="38" s="1"/>
  <c r="AM223" i="38"/>
  <c r="T398" i="38"/>
  <c r="AM88" i="38"/>
  <c r="DZ5" i="11"/>
  <c r="AX9" i="38"/>
  <c r="EN148" i="10"/>
  <c r="O137" i="11"/>
  <c r="EG95" i="10"/>
  <c r="AN77" i="10"/>
  <c r="CA53" i="11"/>
  <c r="EG39" i="10"/>
  <c r="AR132" i="10"/>
  <c r="CG65" i="10"/>
  <c r="C6" i="10"/>
  <c r="CB65" i="11"/>
  <c r="AY133" i="10"/>
  <c r="CI8" i="10"/>
  <c r="AD53" i="10"/>
  <c r="AZ68" i="10"/>
  <c r="E112" i="10"/>
  <c r="D34" i="10"/>
  <c r="EJ113" i="7"/>
  <c r="EI70" i="7"/>
  <c r="EJ70" i="7"/>
  <c r="EJ77" i="7"/>
  <c r="EK55" i="7"/>
  <c r="EK134" i="7"/>
  <c r="EL54" i="7"/>
  <c r="EJ6" i="7"/>
  <c r="EL15" i="7"/>
  <c r="EJ32" i="7"/>
  <c r="EL124" i="7"/>
  <c r="EK6" i="7"/>
  <c r="EK43" i="7"/>
  <c r="EL90" i="7"/>
  <c r="EK94" i="7"/>
  <c r="EK54" i="7"/>
  <c r="AE9" i="35"/>
  <c r="CJ63" i="10"/>
  <c r="I13" i="33"/>
  <c r="AV97" i="35"/>
  <c r="E118" i="34"/>
  <c r="AG137" i="34"/>
  <c r="E103" i="34"/>
  <c r="O137" i="33"/>
  <c r="I104" i="33"/>
  <c r="AJ137" i="34"/>
  <c r="BK137" i="10"/>
  <c r="BN137" i="10"/>
  <c r="BO11" i="10"/>
  <c r="AF6" i="34"/>
  <c r="L68" i="34"/>
  <c r="AJ33" i="34"/>
  <c r="AC61" i="34"/>
  <c r="BK42" i="10"/>
  <c r="AJ7" i="34"/>
  <c r="AV11" i="35"/>
  <c r="M85" i="34"/>
  <c r="CL11" i="10"/>
  <c r="O104" i="33"/>
  <c r="AG76" i="34"/>
  <c r="D42" i="34"/>
  <c r="CK33" i="10"/>
  <c r="N99" i="33"/>
  <c r="AV10" i="35"/>
  <c r="AK7" i="34"/>
  <c r="CL98" i="10"/>
  <c r="E133" i="34"/>
  <c r="AK80" i="34"/>
  <c r="BK104" i="10"/>
  <c r="AC76" i="9"/>
  <c r="L85" i="34"/>
  <c r="AF134" i="34"/>
  <c r="AB99" i="9"/>
  <c r="AG42" i="34"/>
  <c r="BO7" i="10"/>
  <c r="CL80" i="10"/>
  <c r="L10" i="34"/>
  <c r="AK58" i="34"/>
  <c r="L111" i="34"/>
  <c r="N134" i="33"/>
  <c r="AE13" i="35"/>
  <c r="AW11" i="35"/>
  <c r="O42" i="33"/>
  <c r="M111" i="34"/>
  <c r="BO58" i="10"/>
  <c r="BJ134" i="10"/>
  <c r="AW90" i="35"/>
  <c r="AG86" i="34"/>
  <c r="AB13" i="34"/>
  <c r="AF80" i="34"/>
  <c r="O112" i="35"/>
  <c r="BN10" i="10"/>
  <c r="F48" i="33"/>
  <c r="AG77" i="35"/>
  <c r="BM69" i="32"/>
  <c r="BC106" i="9"/>
  <c r="BI66" i="32"/>
  <c r="CM100" i="7"/>
  <c r="CL100" i="7"/>
  <c r="V85" i="7"/>
  <c r="DK129" i="7"/>
  <c r="BK72" i="9"/>
  <c r="BR25" i="7"/>
  <c r="Y119" i="7"/>
  <c r="X119" i="7"/>
  <c r="DM108" i="7"/>
  <c r="DN54" i="7"/>
  <c r="BR36" i="7"/>
  <c r="Y122" i="7"/>
  <c r="BR27" i="7"/>
  <c r="BR60" i="7"/>
  <c r="DM21" i="7"/>
  <c r="CP39" i="7"/>
  <c r="Y57" i="7"/>
  <c r="CO98" i="7"/>
  <c r="CP98" i="7"/>
  <c r="DN128" i="7"/>
  <c r="DM59" i="7"/>
  <c r="BR107" i="7"/>
  <c r="DN136" i="7"/>
  <c r="Y140" i="7"/>
  <c r="BR138" i="7"/>
  <c r="DN20" i="7"/>
  <c r="BR65" i="7"/>
  <c r="K90" i="17"/>
  <c r="DF28" i="10"/>
  <c r="AN7" i="9"/>
  <c r="DF141" i="10"/>
  <c r="DF97" i="10"/>
  <c r="DF140" i="10"/>
  <c r="DF12" i="10"/>
  <c r="DF41" i="10"/>
  <c r="DF17" i="10"/>
  <c r="B23" i="9"/>
  <c r="DF73" i="10"/>
  <c r="DF50" i="10"/>
  <c r="DF99" i="10"/>
  <c r="DF128" i="10"/>
  <c r="DF52" i="10"/>
  <c r="DJ63" i="7"/>
  <c r="CA39" i="9"/>
  <c r="BM57" i="32"/>
  <c r="CJ68" i="9"/>
  <c r="Y50" i="17"/>
  <c r="L13" i="17"/>
  <c r="Y90" i="17"/>
  <c r="K55" i="17"/>
  <c r="Z63" i="17"/>
  <c r="L110" i="17"/>
  <c r="Z40" i="17"/>
  <c r="L5" i="17"/>
  <c r="L121" i="17"/>
  <c r="M104" i="17"/>
  <c r="K322" i="38"/>
  <c r="K264" i="38"/>
  <c r="K173" i="38"/>
  <c r="AV373" i="38"/>
  <c r="L288" i="38"/>
  <c r="AW354" i="38"/>
  <c r="AA389" i="38"/>
  <c r="AL87" i="38"/>
  <c r="L43" i="38"/>
  <c r="L353" i="38"/>
  <c r="AW260" i="38"/>
  <c r="L245" i="38"/>
  <c r="DY40" i="11"/>
  <c r="FD89" i="11"/>
  <c r="DY142" i="11"/>
  <c r="DY71" i="11"/>
  <c r="DZ40" i="11"/>
  <c r="FD100" i="11"/>
  <c r="EP46" i="11"/>
  <c r="EH55" i="10"/>
  <c r="AM135" i="38"/>
  <c r="R123" i="39"/>
  <c r="P182" i="39"/>
  <c r="BL215" i="39"/>
  <c r="AV252" i="39"/>
  <c r="AV276" i="39"/>
  <c r="Q264" i="39"/>
  <c r="AV292" i="39"/>
  <c r="L264" i="38"/>
  <c r="M248" i="38"/>
  <c r="AM127" i="38"/>
  <c r="M244" i="38"/>
  <c r="L127" i="38"/>
  <c r="L167" i="38"/>
  <c r="T239" i="37"/>
  <c r="AW257" i="38"/>
  <c r="Q349" i="39"/>
  <c r="E404" i="38"/>
  <c r="CB121" i="39"/>
  <c r="S82" i="37"/>
  <c r="AL176" i="38"/>
  <c r="I225" i="37"/>
  <c r="BL165" i="39"/>
  <c r="AA165" i="38"/>
  <c r="BK249" i="39"/>
  <c r="BL299" i="39"/>
  <c r="L413" i="38"/>
  <c r="AB261" i="38"/>
  <c r="M104" i="38"/>
  <c r="O295" i="37"/>
  <c r="AE18" i="38"/>
  <c r="AE306" i="38"/>
  <c r="AP366" i="38"/>
  <c r="AA217" i="38"/>
  <c r="AA289" i="38"/>
  <c r="AO18" i="38"/>
  <c r="S171" i="38"/>
  <c r="Q49" i="39"/>
  <c r="BL87" i="39"/>
  <c r="P88" i="39"/>
  <c r="CB354" i="39"/>
  <c r="CB338" i="39"/>
  <c r="L408" i="38"/>
  <c r="AU428" i="39"/>
  <c r="AL90" i="38"/>
  <c r="E186" i="37"/>
  <c r="Q122" i="39"/>
  <c r="AL383" i="38"/>
  <c r="AA385" i="38"/>
  <c r="AX349" i="38"/>
  <c r="AM327" i="38"/>
  <c r="M91" i="38"/>
  <c r="L254" i="38"/>
  <c r="D131" i="38"/>
  <c r="D67" i="37"/>
  <c r="AV81" i="38"/>
  <c r="AA57" i="38"/>
  <c r="Q104" i="39"/>
  <c r="CB76" i="39"/>
  <c r="AX114" i="38"/>
  <c r="CC207" i="39"/>
  <c r="AB257" i="38"/>
  <c r="AX186" i="38"/>
  <c r="M113" i="38"/>
  <c r="AV179" i="39"/>
  <c r="T353" i="37"/>
  <c r="AP367" i="38"/>
  <c r="AL212" i="38"/>
  <c r="AW349" i="38"/>
  <c r="I417" i="37"/>
  <c r="CA76" i="39"/>
  <c r="L182" i="38"/>
  <c r="CB257" i="39"/>
  <c r="BK288" i="39"/>
  <c r="Q353" i="39"/>
  <c r="Q346" i="39"/>
  <c r="L374" i="38"/>
  <c r="AV389" i="39"/>
  <c r="E19" i="38"/>
  <c r="E83" i="38"/>
  <c r="E122" i="38"/>
  <c r="AP263" i="38"/>
  <c r="L17" i="38"/>
  <c r="P264" i="39"/>
  <c r="K212" i="38"/>
  <c r="L14" i="38"/>
  <c r="AX245" i="38"/>
  <c r="BL282" i="39"/>
  <c r="AW341" i="39"/>
  <c r="AW268" i="38"/>
  <c r="CC9" i="39"/>
  <c r="AM305" i="38"/>
  <c r="AB179" i="38"/>
  <c r="E344" i="38"/>
  <c r="AW87" i="38"/>
  <c r="AK419" i="38"/>
  <c r="AL130" i="38"/>
  <c r="L238" i="38"/>
  <c r="M227" i="38"/>
  <c r="BM4" i="39"/>
  <c r="FE143" i="11"/>
  <c r="EO6" i="11"/>
  <c r="EO103" i="11"/>
  <c r="FE127" i="11"/>
  <c r="DX96" i="11"/>
  <c r="DX147" i="11"/>
  <c r="DX129" i="11"/>
  <c r="AV21" i="39"/>
  <c r="AB143" i="38"/>
  <c r="Q191" i="39"/>
  <c r="AX142" i="38"/>
  <c r="AQ277" i="38"/>
  <c r="U361" i="38"/>
  <c r="AQ168" i="38"/>
  <c r="AX80" i="38"/>
  <c r="AP103" i="38"/>
  <c r="AP375" i="38"/>
  <c r="AE280" i="38"/>
  <c r="AL283" i="38"/>
  <c r="M126" i="38"/>
  <c r="AM194" i="38"/>
  <c r="R227" i="39"/>
  <c r="AQ16" i="38"/>
  <c r="T25" i="38"/>
  <c r="AE74" i="38"/>
  <c r="AM278" i="38"/>
  <c r="M347" i="38"/>
  <c r="AE416" i="38"/>
  <c r="L305" i="38"/>
  <c r="AJ4" i="38"/>
  <c r="AF408" i="38"/>
  <c r="M75" i="38"/>
  <c r="AF289" i="38"/>
  <c r="AP122" i="38"/>
  <c r="AM27" i="38"/>
  <c r="AP97" i="38"/>
  <c r="CB210" i="39"/>
  <c r="R298" i="39"/>
  <c r="CC290" i="39"/>
  <c r="AF103" i="38"/>
  <c r="F240" i="38"/>
  <c r="U200" i="37"/>
  <c r="E36" i="38"/>
  <c r="T18" i="38"/>
  <c r="AE257" i="38"/>
  <c r="T299" i="38"/>
  <c r="E326" i="38"/>
  <c r="E357" i="38"/>
  <c r="AP414" i="38"/>
  <c r="AP217" i="38"/>
  <c r="BL130" i="39"/>
  <c r="AL138" i="38"/>
  <c r="BM172" i="39"/>
  <c r="AW376" i="38"/>
  <c r="F356" i="38"/>
  <c r="AX404" i="38"/>
  <c r="AP190" i="38"/>
  <c r="AP282" i="38"/>
  <c r="AE271" i="38"/>
  <c r="AQ31" i="38"/>
  <c r="AF136" i="38"/>
  <c r="M305" i="38"/>
  <c r="AP130" i="38"/>
  <c r="BM73" i="39"/>
  <c r="E227" i="38"/>
  <c r="AE165" i="38"/>
  <c r="Q238" i="39"/>
  <c r="M293" i="38"/>
  <c r="Q397" i="39"/>
  <c r="AL194" i="38"/>
  <c r="AX216" i="38"/>
  <c r="AM219" i="38"/>
  <c r="J391" i="37"/>
  <c r="AM138" i="38"/>
  <c r="AF150" i="38"/>
  <c r="P179" i="37"/>
  <c r="U215" i="38"/>
  <c r="AF290" i="38"/>
  <c r="M274" i="38"/>
  <c r="AF187" i="38"/>
  <c r="F367" i="38"/>
  <c r="AQ361" i="38"/>
  <c r="AQ138" i="38"/>
  <c r="AF194" i="38"/>
  <c r="F156" i="38"/>
  <c r="CC175" i="39"/>
  <c r="F372" i="38"/>
  <c r="AQ286" i="38"/>
  <c r="AQ130" i="38"/>
  <c r="F327" i="38"/>
  <c r="U154" i="38"/>
  <c r="AF263" i="38"/>
  <c r="AF39" i="38"/>
  <c r="AF348" i="38"/>
  <c r="U130" i="38"/>
  <c r="U381" i="38"/>
  <c r="AF313" i="38"/>
  <c r="CC276" i="39"/>
  <c r="EJ122" i="10"/>
  <c r="AX418" i="38"/>
  <c r="DF111" i="10"/>
  <c r="DF20" i="10"/>
  <c r="DF63" i="10"/>
  <c r="DF145" i="10"/>
  <c r="DF10" i="10"/>
  <c r="DF84" i="10"/>
  <c r="DF109" i="10"/>
  <c r="DF144" i="10"/>
  <c r="S67" i="9"/>
  <c r="AU48" i="11"/>
  <c r="AD47" i="10"/>
  <c r="EL54" i="10"/>
  <c r="BG14" i="10"/>
  <c r="EJ6" i="10"/>
  <c r="EJ84" i="10"/>
  <c r="EN99" i="10"/>
  <c r="EJ26" i="10"/>
  <c r="EH20" i="7"/>
  <c r="EL59" i="7"/>
  <c r="EL50" i="7"/>
  <c r="BJ78" i="10"/>
  <c r="AF141" i="34"/>
  <c r="AV8" i="35"/>
  <c r="AB78" i="9"/>
  <c r="N141" i="33"/>
  <c r="AJ8" i="34"/>
  <c r="AJ51" i="34"/>
  <c r="D99" i="34"/>
  <c r="BJ141" i="10"/>
  <c r="CK8" i="10"/>
  <c r="AB77" i="9"/>
  <c r="CK51" i="10"/>
  <c r="D142" i="34"/>
  <c r="AU51" i="35"/>
  <c r="AC24" i="34"/>
  <c r="N111" i="33"/>
  <c r="M136" i="34"/>
  <c r="CL22" i="10"/>
  <c r="P90" i="33"/>
  <c r="O20" i="33"/>
  <c r="BK101" i="10"/>
  <c r="AB103" i="34"/>
  <c r="CM54" i="10"/>
  <c r="BL90" i="10"/>
  <c r="AD90" i="9"/>
  <c r="AH61" i="34"/>
  <c r="Q136" i="35"/>
  <c r="P61" i="33"/>
  <c r="F133" i="34"/>
  <c r="F85" i="33"/>
  <c r="BL61" i="10"/>
  <c r="V53" i="7"/>
  <c r="BO95" i="7"/>
  <c r="DJ62" i="7"/>
  <c r="DJ123" i="7"/>
  <c r="X105" i="7"/>
  <c r="BL40" i="9"/>
  <c r="X30" i="7"/>
  <c r="CP118" i="7"/>
  <c r="CO120" i="7"/>
  <c r="DM67" i="7"/>
  <c r="Y64" i="7"/>
  <c r="W90" i="7"/>
  <c r="BR48" i="7"/>
  <c r="DN67" i="7"/>
  <c r="Y44" i="7"/>
  <c r="DN27" i="7"/>
  <c r="W24" i="7"/>
  <c r="DM71" i="7"/>
  <c r="CN131" i="7"/>
  <c r="CO4" i="7"/>
  <c r="CO103" i="7"/>
  <c r="CO43" i="7"/>
  <c r="BL6" i="9"/>
  <c r="BP136" i="7"/>
  <c r="DM12" i="7"/>
  <c r="CP94" i="7"/>
  <c r="DL62" i="7"/>
  <c r="X70" i="7"/>
  <c r="CO94" i="7"/>
  <c r="BR140" i="7"/>
  <c r="CO12" i="7"/>
  <c r="DN141" i="7"/>
  <c r="CP134" i="7"/>
  <c r="DM20" i="7"/>
  <c r="DN113" i="7"/>
  <c r="CP120" i="7"/>
  <c r="Y70" i="7"/>
  <c r="CP12" i="7"/>
  <c r="X140" i="7"/>
  <c r="BL107" i="9"/>
  <c r="BR66" i="7"/>
  <c r="BR5" i="7"/>
  <c r="BR19" i="7"/>
  <c r="DN37" i="7"/>
  <c r="CO102" i="7"/>
  <c r="Y77" i="7"/>
  <c r="DM141" i="7"/>
  <c r="DM144" i="7"/>
  <c r="BL15" i="9"/>
  <c r="CP102" i="7"/>
  <c r="CO67" i="7"/>
  <c r="CO134" i="7"/>
  <c r="DN144" i="7"/>
  <c r="DN100" i="7"/>
  <c r="BL138" i="9"/>
  <c r="BL55" i="9"/>
  <c r="BL61" i="9"/>
  <c r="CP57" i="7"/>
  <c r="Y127" i="7"/>
  <c r="Y100" i="7"/>
  <c r="CP34" i="7"/>
  <c r="BR101" i="7"/>
  <c r="BR118" i="7"/>
  <c r="BR20" i="7"/>
  <c r="Y121" i="7"/>
  <c r="BR4" i="7"/>
  <c r="X111" i="17"/>
  <c r="X10" i="17"/>
  <c r="X93" i="17"/>
  <c r="K119" i="17"/>
  <c r="X53" i="17"/>
  <c r="DF9" i="10"/>
  <c r="DF130" i="10"/>
  <c r="AT85" i="11"/>
  <c r="B14" i="10"/>
  <c r="CB85" i="10"/>
  <c r="F135" i="10"/>
  <c r="CN135" i="9"/>
  <c r="CS135" i="10"/>
  <c r="AN34" i="9"/>
  <c r="DF118" i="10"/>
  <c r="BV18" i="10"/>
  <c r="AG18" i="9" s="1"/>
  <c r="J124" i="10"/>
  <c r="CL63" i="7"/>
  <c r="Y33" i="17"/>
  <c r="L83" i="17"/>
  <c r="K136" i="17"/>
  <c r="Z102" i="17"/>
  <c r="L136" i="17"/>
  <c r="Z35" i="17"/>
  <c r="Z75" i="17"/>
  <c r="Z81" i="17"/>
  <c r="Z146" i="17"/>
  <c r="Z109" i="17"/>
  <c r="Z137" i="17"/>
  <c r="AV429" i="38"/>
  <c r="AV189" i="39"/>
  <c r="AL398" i="38"/>
  <c r="AW265" i="38"/>
  <c r="BL291" i="39"/>
  <c r="AV421" i="39"/>
  <c r="BL283" i="39"/>
  <c r="AW232" i="38"/>
  <c r="BK283" i="39"/>
  <c r="AA109" i="38"/>
  <c r="AA414" i="38"/>
  <c r="AL430" i="38"/>
  <c r="CB104" i="39"/>
  <c r="Z205" i="38"/>
  <c r="AV171" i="39"/>
  <c r="CB346" i="39"/>
  <c r="M210" i="38"/>
  <c r="AQ371" i="38"/>
  <c r="AP25" i="38"/>
  <c r="BM124" i="39"/>
  <c r="Q210" i="39"/>
  <c r="AV362" i="39"/>
  <c r="F8" i="38"/>
  <c r="R210" i="39"/>
  <c r="CB253" i="39"/>
  <c r="AQ202" i="38"/>
  <c r="AF16" i="38"/>
  <c r="AQ337" i="38"/>
  <c r="E312" i="38"/>
  <c r="AP252" i="38"/>
  <c r="M36" i="38"/>
  <c r="R45" i="39"/>
  <c r="CB115" i="39"/>
  <c r="U88" i="38"/>
  <c r="K122" i="37"/>
  <c r="AF314" i="38"/>
  <c r="CB87" i="39"/>
  <c r="BM234" i="39"/>
  <c r="R305" i="39"/>
  <c r="F57" i="38"/>
  <c r="F323" i="38"/>
  <c r="T186" i="38"/>
  <c r="CB296" i="39"/>
  <c r="AF431" i="38"/>
  <c r="CB171" i="39"/>
  <c r="AX346" i="38"/>
  <c r="BM425" i="39"/>
  <c r="AP72" i="38"/>
  <c r="CB202" i="39"/>
  <c r="AL316" i="38"/>
  <c r="M157" i="38"/>
  <c r="AL427" i="38"/>
  <c r="AA261" i="38"/>
  <c r="L279" i="38"/>
  <c r="L267" i="38"/>
  <c r="AW278" i="38"/>
  <c r="AV306" i="39"/>
  <c r="AW182" i="38"/>
  <c r="F64" i="37"/>
  <c r="AM331" i="38"/>
  <c r="BM186" i="39"/>
  <c r="AQ303" i="38"/>
  <c r="R57" i="39"/>
  <c r="F247" i="38"/>
  <c r="AF26" i="38"/>
  <c r="U208" i="38"/>
  <c r="BM387" i="39"/>
  <c r="U389" i="38"/>
  <c r="AM381" i="38"/>
  <c r="R91" i="39"/>
  <c r="F27" i="37"/>
  <c r="AM167" i="38"/>
  <c r="AF162" i="38"/>
  <c r="U303" i="38"/>
  <c r="AM295" i="38"/>
  <c r="AX380" i="38"/>
  <c r="EH18" i="10"/>
  <c r="AT87" i="11"/>
  <c r="AN55" i="10"/>
  <c r="AN74" i="10"/>
  <c r="AX134" i="10"/>
  <c r="DU126" i="10"/>
  <c r="BZ6" i="11"/>
  <c r="CN94" i="9"/>
  <c r="CA6" i="11"/>
  <c r="CA9" i="11"/>
  <c r="CY52" i="10"/>
  <c r="EG135" i="10"/>
  <c r="AM58" i="10"/>
  <c r="CN64" i="9"/>
  <c r="AN13" i="10"/>
  <c r="B58" i="10"/>
  <c r="AF54" i="10"/>
  <c r="O140" i="11"/>
  <c r="EH65" i="10"/>
  <c r="AT133" i="11"/>
  <c r="CQ140" i="11"/>
  <c r="EM86" i="10"/>
  <c r="EL72" i="10"/>
  <c r="EO72" i="10" s="1"/>
  <c r="BG139" i="10"/>
  <c r="AK6" i="10"/>
  <c r="EJ95" i="10"/>
  <c r="EI96" i="10"/>
  <c r="Y101" i="9"/>
  <c r="EI136" i="7"/>
  <c r="EI91" i="7"/>
  <c r="EI42" i="7"/>
  <c r="AF10" i="35"/>
  <c r="AF70" i="35"/>
  <c r="P89" i="35"/>
  <c r="AB7" i="34"/>
  <c r="AW129" i="35"/>
  <c r="BO129" i="10"/>
  <c r="AV101" i="35"/>
  <c r="AC51" i="34"/>
  <c r="AV132" i="35"/>
  <c r="AJ132" i="34"/>
  <c r="AB59" i="34"/>
  <c r="AC43" i="9"/>
  <c r="AF14" i="35"/>
  <c r="CL87" i="10"/>
  <c r="BL53" i="9"/>
  <c r="CM14" i="7"/>
  <c r="DK73" i="7"/>
  <c r="CM37" i="7"/>
  <c r="V77" i="7"/>
  <c r="V103" i="7"/>
  <c r="CM42" i="7"/>
  <c r="BK115" i="9"/>
  <c r="DL15" i="7"/>
  <c r="DL129" i="7"/>
  <c r="X89" i="7"/>
  <c r="CP14" i="7"/>
  <c r="BL49" i="9"/>
  <c r="BR55" i="7"/>
  <c r="BL39" i="9"/>
  <c r="DM137" i="7"/>
  <c r="DN92" i="7"/>
  <c r="CP89" i="7"/>
  <c r="BR70" i="7"/>
  <c r="BL96" i="9"/>
  <c r="W105" i="7"/>
  <c r="X135" i="7"/>
  <c r="CO41" i="7"/>
  <c r="CO89" i="7"/>
  <c r="X116" i="7"/>
  <c r="CP66" i="7"/>
  <c r="BL102" i="9"/>
  <c r="BR144" i="7"/>
  <c r="BR17" i="7"/>
  <c r="CO81" i="7"/>
  <c r="DN137" i="7"/>
  <c r="BR18" i="7"/>
  <c r="CP35" i="7"/>
  <c r="BQ106" i="7"/>
  <c r="W89" i="7"/>
  <c r="CO14" i="7"/>
  <c r="BP64" i="7"/>
  <c r="CP75" i="7"/>
  <c r="BL66" i="9"/>
  <c r="BQ91" i="7"/>
  <c r="X81" i="7"/>
  <c r="Y40" i="7"/>
  <c r="CO53" i="7"/>
  <c r="Y56" i="7"/>
  <c r="Y74" i="7"/>
  <c r="CO74" i="7"/>
  <c r="BR128" i="7"/>
  <c r="DN140" i="7"/>
  <c r="DM140" i="7"/>
  <c r="CP56" i="7"/>
  <c r="DN94" i="7"/>
  <c r="Y43" i="7"/>
  <c r="CO111" i="7"/>
  <c r="CP124" i="7"/>
  <c r="DN81" i="7"/>
  <c r="BR139" i="7"/>
  <c r="DF18" i="10"/>
  <c r="AN16" i="9"/>
  <c r="BM138" i="32"/>
  <c r="Y135" i="17"/>
  <c r="Y53" i="17"/>
  <c r="Y83" i="17"/>
  <c r="L86" i="17"/>
  <c r="K21" i="17"/>
  <c r="M146" i="17"/>
  <c r="L146" i="17"/>
  <c r="S308" i="37"/>
  <c r="AA171" i="38"/>
  <c r="D55" i="38"/>
  <c r="N131" i="37"/>
  <c r="L44" i="38"/>
  <c r="K299" i="38"/>
  <c r="K416" i="38"/>
  <c r="AV382" i="38"/>
  <c r="AV51" i="38"/>
  <c r="AL308" i="38"/>
  <c r="CB51" i="39"/>
  <c r="Q308" i="39"/>
  <c r="BL346" i="39"/>
  <c r="AA56" i="38"/>
  <c r="AL107" i="38"/>
  <c r="P208" i="39"/>
  <c r="BK254" i="39"/>
  <c r="AU357" i="39"/>
  <c r="AM346" i="38"/>
  <c r="AL431" i="38"/>
  <c r="AB216" i="38"/>
  <c r="M213" i="38"/>
  <c r="O47" i="37"/>
  <c r="T68" i="38"/>
  <c r="BL104" i="39"/>
  <c r="O421" i="37"/>
  <c r="CB362" i="39"/>
  <c r="AV278" i="38"/>
  <c r="D111" i="37"/>
  <c r="AK265" i="38"/>
  <c r="AM228" i="38"/>
  <c r="BL6" i="39"/>
  <c r="AU46" i="39"/>
  <c r="AA46" i="38"/>
  <c r="AB153" i="38"/>
  <c r="BL200" i="39"/>
  <c r="CB265" i="39"/>
  <c r="CB417" i="39"/>
  <c r="BL338" i="39"/>
  <c r="L422" i="38"/>
  <c r="AA357" i="38"/>
  <c r="AE417" i="38"/>
  <c r="D123" i="37"/>
  <c r="AO282" i="38"/>
  <c r="AD431" i="38"/>
  <c r="L76" i="38"/>
  <c r="CB182" i="39"/>
  <c r="AV261" i="39"/>
  <c r="CB325" i="39"/>
  <c r="Q337" i="39"/>
  <c r="CB355" i="39"/>
  <c r="L87" i="38"/>
  <c r="CB278" i="39"/>
  <c r="AL265" i="38"/>
  <c r="AD174" i="38"/>
  <c r="S84" i="37"/>
  <c r="D414" i="38"/>
  <c r="K87" i="38"/>
  <c r="AV32" i="38"/>
  <c r="CB123" i="39"/>
  <c r="BL219" i="39"/>
  <c r="BM303" i="39"/>
  <c r="P317" i="39"/>
  <c r="P358" i="39"/>
  <c r="CA382" i="39"/>
  <c r="AL262" i="38"/>
  <c r="AW79" i="38"/>
  <c r="AW198" i="39"/>
  <c r="M323" i="38"/>
  <c r="AA175" i="38"/>
  <c r="J182" i="37"/>
  <c r="AV374" i="39"/>
  <c r="AV182" i="38"/>
  <c r="S116" i="38"/>
  <c r="D186" i="38"/>
  <c r="L320" i="38"/>
  <c r="P416" i="39"/>
  <c r="AD385" i="38"/>
  <c r="AL303" i="38"/>
  <c r="CB32" i="39"/>
  <c r="Q267" i="39"/>
  <c r="Q279" i="39"/>
  <c r="AV358" i="39"/>
  <c r="CB426" i="39"/>
  <c r="BL427" i="39"/>
  <c r="M403" i="38"/>
  <c r="E97" i="38"/>
  <c r="AD121" i="38"/>
  <c r="S76" i="37"/>
  <c r="CA278" i="39"/>
  <c r="AD235" i="38"/>
  <c r="AD282" i="38"/>
  <c r="K377" i="38"/>
  <c r="AX428" i="38"/>
  <c r="AW355" i="38"/>
  <c r="D43" i="37"/>
  <c r="S129" i="38"/>
  <c r="CA182" i="39"/>
  <c r="D146" i="38"/>
  <c r="S314" i="38"/>
  <c r="D374" i="38"/>
  <c r="BL194" i="39"/>
  <c r="AM200" i="38"/>
  <c r="AA268" i="38"/>
  <c r="AU308" i="39"/>
  <c r="AL409" i="38"/>
  <c r="AA431" i="38"/>
  <c r="AL120" i="38"/>
  <c r="AL104" i="38"/>
  <c r="S239" i="38"/>
  <c r="DC55" i="10"/>
  <c r="DH80" i="11"/>
  <c r="EH91" i="10"/>
  <c r="EL97" i="10"/>
  <c r="EL93" i="10"/>
  <c r="EI97" i="10"/>
  <c r="EH101" i="10"/>
  <c r="EH96" i="10"/>
  <c r="EH76" i="10"/>
  <c r="EM106" i="10"/>
  <c r="EL104" i="10"/>
  <c r="EM101" i="10"/>
  <c r="EI55" i="10"/>
  <c r="EI104" i="10"/>
  <c r="DJ26" i="11"/>
  <c r="EN95" i="10"/>
  <c r="EN48" i="10"/>
  <c r="AJ37" i="10"/>
  <c r="Q101" i="9"/>
  <c r="BF6" i="10"/>
  <c r="CY120" i="9"/>
  <c r="V13" i="9"/>
  <c r="BG130" i="10"/>
  <c r="BG137" i="10"/>
  <c r="EG93" i="10"/>
  <c r="CC110" i="10"/>
  <c r="AB63" i="10"/>
  <c r="EK24" i="10"/>
  <c r="EL136" i="10"/>
  <c r="EG48" i="10"/>
  <c r="EG105" i="10"/>
  <c r="DU29" i="10"/>
  <c r="B133" i="10"/>
  <c r="AT57" i="11"/>
  <c r="CS28" i="10"/>
  <c r="AX146" i="10"/>
  <c r="F28" i="10"/>
  <c r="CN118" i="9"/>
  <c r="O59" i="11"/>
  <c r="EK120" i="7"/>
  <c r="AJ104" i="34"/>
  <c r="CK104" i="10"/>
  <c r="K53" i="34"/>
  <c r="L93" i="34"/>
  <c r="D45" i="34"/>
  <c r="AE71" i="35"/>
  <c r="AG118" i="34"/>
  <c r="AJ58" i="34"/>
  <c r="E53" i="33"/>
  <c r="CK58" i="10"/>
  <c r="CL82" i="10"/>
  <c r="AG46" i="34"/>
  <c r="K119" i="34"/>
  <c r="K18" i="33"/>
  <c r="AW73" i="35"/>
  <c r="AD144" i="9"/>
  <c r="Q131" i="35"/>
  <c r="BK111" i="10"/>
  <c r="AH22" i="34"/>
  <c r="V95" i="34"/>
  <c r="M91" i="34"/>
  <c r="F140" i="34"/>
  <c r="AK47" i="34"/>
  <c r="O46" i="33"/>
  <c r="O118" i="33"/>
  <c r="P22" i="33"/>
  <c r="BO47" i="10"/>
  <c r="AG50" i="34"/>
  <c r="AC46" i="9"/>
  <c r="BK118" i="10"/>
  <c r="AK138" i="34"/>
  <c r="M34" i="34"/>
  <c r="Q6" i="35"/>
  <c r="BL22" i="10"/>
  <c r="U41" i="34"/>
  <c r="O50" i="33"/>
  <c r="E25" i="33"/>
  <c r="M9" i="34"/>
  <c r="M142" i="34"/>
  <c r="F8" i="34"/>
  <c r="F117" i="34"/>
  <c r="AC50" i="9"/>
  <c r="AW82" i="35"/>
  <c r="F77" i="33"/>
  <c r="AH144" i="34"/>
  <c r="U49" i="34"/>
  <c r="P8" i="33"/>
  <c r="AK20" i="34"/>
  <c r="O136" i="33"/>
  <c r="AC123" i="34"/>
  <c r="BI134" i="32"/>
  <c r="BK25" i="9"/>
  <c r="BK123" i="9"/>
  <c r="BL97" i="9"/>
  <c r="BL17" i="9"/>
  <c r="BL99" i="32"/>
  <c r="BK134" i="32"/>
  <c r="DJ49" i="7"/>
  <c r="CL49" i="7"/>
  <c r="BC33" i="9"/>
  <c r="BK97" i="9"/>
  <c r="U32" i="7"/>
  <c r="CN146" i="10"/>
  <c r="BM92" i="32"/>
  <c r="BK99" i="32"/>
  <c r="CL60" i="7"/>
  <c r="BN102" i="7"/>
  <c r="BL123" i="9"/>
  <c r="BK26" i="9"/>
  <c r="BK24" i="32"/>
  <c r="BK78" i="9"/>
  <c r="BK96" i="9"/>
  <c r="BM40" i="32"/>
  <c r="BJ134" i="32"/>
  <c r="BL134" i="32"/>
  <c r="BI93" i="32"/>
  <c r="BM95" i="32"/>
  <c r="BK124" i="9"/>
  <c r="BK17" i="9"/>
  <c r="V23" i="7"/>
  <c r="BJ61" i="32"/>
  <c r="BL87" i="32"/>
  <c r="CL136" i="7"/>
  <c r="BM55" i="32"/>
  <c r="BL25" i="9"/>
  <c r="CN107" i="10"/>
  <c r="BM62" i="32"/>
  <c r="DJ21" i="7"/>
  <c r="CL58" i="7"/>
  <c r="BL21" i="9"/>
  <c r="BL58" i="9"/>
  <c r="BK64" i="9"/>
  <c r="DK82" i="7"/>
  <c r="U56" i="7"/>
  <c r="W71" i="7"/>
  <c r="BE71" i="9" s="1"/>
  <c r="DL136" i="7"/>
  <c r="DK21" i="7"/>
  <c r="DL113" i="7"/>
  <c r="DM120" i="7"/>
  <c r="V117" i="7"/>
  <c r="DL82" i="7"/>
  <c r="CM124" i="7"/>
  <c r="BQ6" i="7"/>
  <c r="BO10" i="7"/>
  <c r="W54" i="7"/>
  <c r="BP30" i="7"/>
  <c r="BK134" i="9"/>
  <c r="BR28" i="7"/>
  <c r="Y30" i="7"/>
  <c r="CP49" i="7"/>
  <c r="K44" i="17"/>
  <c r="X87" i="17"/>
  <c r="BV135" i="9"/>
  <c r="CJ16" i="9"/>
  <c r="CH66" i="9"/>
  <c r="CA119" i="9"/>
  <c r="BW23" i="9"/>
  <c r="BL27" i="9"/>
  <c r="CJ89" i="9"/>
  <c r="CE6" i="9"/>
  <c r="BW119" i="9"/>
  <c r="CD21" i="9"/>
  <c r="U52" i="7"/>
  <c r="CA95" i="9"/>
  <c r="CF41" i="9"/>
  <c r="CE41" i="9"/>
  <c r="CF89" i="9"/>
  <c r="BM20" i="32"/>
  <c r="CH109" i="9"/>
  <c r="CE112" i="9"/>
  <c r="CI121" i="9"/>
  <c r="CE89" i="9"/>
  <c r="DJ93" i="7"/>
  <c r="CD6" i="9"/>
  <c r="BW29" i="9"/>
  <c r="CA94" i="9"/>
  <c r="CA80" i="9"/>
  <c r="CB95" i="9"/>
  <c r="BV69" i="9"/>
  <c r="CJ81" i="9"/>
  <c r="L127" i="17"/>
  <c r="Y76" i="17"/>
  <c r="Y120" i="17"/>
  <c r="Y105" i="17"/>
  <c r="Y144" i="17"/>
  <c r="Y118" i="17"/>
  <c r="Y96" i="17"/>
  <c r="Y29" i="17"/>
  <c r="Y85" i="17"/>
  <c r="Y117" i="17"/>
  <c r="AA16" i="17"/>
  <c r="Z133" i="17"/>
  <c r="I284" i="37"/>
  <c r="AV381" i="38"/>
  <c r="AK200" i="38"/>
  <c r="AK285" i="38"/>
  <c r="AW291" i="39"/>
  <c r="AA252" i="38"/>
  <c r="AB86" i="38"/>
  <c r="O21" i="37"/>
  <c r="Z166" i="38"/>
  <c r="K10" i="38"/>
  <c r="AK80" i="38"/>
  <c r="Z391" i="38"/>
  <c r="AK315" i="38"/>
  <c r="K371" i="38"/>
  <c r="K217" i="38"/>
  <c r="K21" i="38"/>
  <c r="AV195" i="39"/>
  <c r="BL307" i="39"/>
  <c r="R348" i="39"/>
  <c r="AX171" i="38"/>
  <c r="BM306" i="39"/>
  <c r="AB346" i="38"/>
  <c r="L348" i="38"/>
  <c r="AM306" i="38"/>
  <c r="AV83" i="38"/>
  <c r="AV291" i="39"/>
  <c r="Z232" i="38"/>
  <c r="AK232" i="38"/>
  <c r="K374" i="38"/>
  <c r="AW172" i="39"/>
  <c r="AA291" i="38"/>
  <c r="M209" i="38"/>
  <c r="AM405" i="38"/>
  <c r="T82" i="38"/>
  <c r="K295" i="38"/>
  <c r="AV193" i="38"/>
  <c r="K28" i="38"/>
  <c r="K83" i="38"/>
  <c r="AV415" i="38"/>
  <c r="K283" i="38"/>
  <c r="K428" i="38"/>
  <c r="AV11" i="38"/>
  <c r="AK63" i="38"/>
  <c r="AV200" i="38"/>
  <c r="AV181" i="38"/>
  <c r="M281" i="38"/>
  <c r="Z195" i="38"/>
  <c r="AV300" i="38"/>
  <c r="AV346" i="39"/>
  <c r="AB191" i="38"/>
  <c r="AM17" i="38"/>
  <c r="AL260" i="38"/>
  <c r="AM150" i="38"/>
  <c r="M79" i="38"/>
  <c r="EI65" i="10"/>
  <c r="EM88" i="10"/>
  <c r="AB172" i="38"/>
  <c r="AX31" i="38"/>
  <c r="CC283" i="39"/>
  <c r="L37" i="38"/>
  <c r="AL418" i="38"/>
  <c r="R290" i="39"/>
  <c r="AA199" i="38"/>
  <c r="AA221" i="38"/>
  <c r="L419" i="38"/>
  <c r="AA257" i="38"/>
  <c r="AA143" i="38"/>
  <c r="L280" i="38"/>
  <c r="F110" i="38"/>
  <c r="AF23" i="38"/>
  <c r="AF43" i="38"/>
  <c r="AF189" i="38"/>
  <c r="AF50" i="38"/>
  <c r="AF349" i="38"/>
  <c r="U388" i="38"/>
  <c r="F379" i="38"/>
  <c r="CC129" i="39"/>
  <c r="BM291" i="39"/>
  <c r="AF336" i="38"/>
  <c r="AF407" i="38"/>
  <c r="F224" i="38"/>
  <c r="AF113" i="38"/>
  <c r="F190" i="38"/>
  <c r="AF191" i="38"/>
  <c r="AF334" i="38"/>
  <c r="F221" i="38"/>
  <c r="F261" i="38"/>
  <c r="CC171" i="39"/>
  <c r="AF118" i="38"/>
  <c r="F87" i="38"/>
  <c r="F233" i="38"/>
  <c r="AQ375" i="38"/>
  <c r="AW299" i="39"/>
  <c r="AX350" i="38"/>
  <c r="AF157" i="38"/>
  <c r="R354" i="39"/>
  <c r="AW244" i="39"/>
  <c r="U243" i="38"/>
  <c r="BM310" i="39"/>
  <c r="BM150" i="39"/>
  <c r="U312" i="38"/>
  <c r="CC421" i="39"/>
  <c r="AM124" i="38"/>
  <c r="DY87" i="11"/>
  <c r="FE52" i="11"/>
  <c r="FF76" i="11"/>
  <c r="CC142" i="10"/>
  <c r="Y51" i="9"/>
  <c r="AV126" i="11"/>
  <c r="BL83" i="11"/>
  <c r="EH91" i="7"/>
  <c r="EH123" i="7"/>
  <c r="EH119" i="7"/>
  <c r="EJ80" i="7"/>
  <c r="EK73" i="7"/>
  <c r="P146" i="35"/>
  <c r="Q5" i="35"/>
  <c r="AW13" i="35"/>
  <c r="P86" i="35"/>
  <c r="AW111" i="35"/>
  <c r="DK86" i="7"/>
  <c r="CL135" i="7"/>
  <c r="BJ64" i="32"/>
  <c r="BK6" i="32"/>
  <c r="BK27" i="9"/>
  <c r="BK60" i="9"/>
  <c r="V83" i="7"/>
  <c r="CL113" i="7"/>
  <c r="BI49" i="32"/>
  <c r="DJ89" i="7"/>
  <c r="BK36" i="9"/>
  <c r="CP116" i="7"/>
  <c r="DN80" i="7"/>
  <c r="Y53" i="7"/>
  <c r="BR136" i="7"/>
  <c r="Y129" i="7"/>
  <c r="DN50" i="7"/>
  <c r="BR124" i="7"/>
  <c r="X36" i="17"/>
  <c r="X70" i="17"/>
  <c r="K77" i="17"/>
  <c r="AK110" i="38"/>
  <c r="P346" i="39"/>
  <c r="K381" i="38"/>
  <c r="BK402" i="39"/>
  <c r="C144" i="38"/>
  <c r="M400" i="37"/>
  <c r="AC408" i="38"/>
  <c r="AV30" i="38"/>
  <c r="AU166" i="39"/>
  <c r="BK201" i="39"/>
  <c r="P347" i="39"/>
  <c r="Z40" i="38"/>
  <c r="AK125" i="38"/>
  <c r="P10" i="39"/>
  <c r="AV77" i="38"/>
  <c r="Z183" i="38"/>
  <c r="Z82" i="38"/>
  <c r="AV313" i="38"/>
  <c r="AU205" i="39"/>
  <c r="R167" i="38"/>
  <c r="R67" i="38"/>
  <c r="AK304" i="38"/>
  <c r="AN424" i="38"/>
  <c r="AC257" i="38"/>
  <c r="AV215" i="38"/>
  <c r="AK144" i="38"/>
  <c r="BK350" i="39"/>
  <c r="R323" i="38"/>
  <c r="AC267" i="38"/>
  <c r="R285" i="37"/>
  <c r="BK204" i="39"/>
  <c r="AN293" i="38"/>
  <c r="CA32" i="39"/>
  <c r="AU165" i="39"/>
  <c r="P212" i="39"/>
  <c r="Z267" i="38"/>
  <c r="P371" i="39"/>
  <c r="CA49" i="39"/>
  <c r="CA192" i="39"/>
  <c r="R238" i="38"/>
  <c r="AN319" i="38"/>
  <c r="AK129" i="38"/>
  <c r="AV165" i="38"/>
  <c r="AV204" i="38"/>
  <c r="Z170" i="38"/>
  <c r="AV131" i="38"/>
  <c r="M187" i="37"/>
  <c r="C417" i="37"/>
  <c r="AV344" i="38"/>
  <c r="EK13" i="10"/>
  <c r="X34" i="17"/>
  <c r="X132" i="17"/>
  <c r="X97" i="17"/>
  <c r="X129" i="17"/>
  <c r="X75" i="17"/>
  <c r="X50" i="17"/>
  <c r="Z87" i="17"/>
  <c r="Z19" i="17"/>
  <c r="Z10" i="17"/>
  <c r="L20" i="17"/>
  <c r="Z64" i="17"/>
  <c r="L142" i="17"/>
  <c r="M124" i="17"/>
  <c r="M93" i="17"/>
  <c r="AA59" i="17"/>
  <c r="Q307" i="39"/>
  <c r="BK307" i="39"/>
  <c r="CB385" i="39"/>
  <c r="AA288" i="38"/>
  <c r="AL51" i="38"/>
  <c r="AV176" i="38"/>
  <c r="K263" i="38"/>
  <c r="AV254" i="38"/>
  <c r="P429" i="39"/>
  <c r="K50" i="38"/>
  <c r="C10" i="38"/>
  <c r="C37" i="37"/>
  <c r="AN137" i="38"/>
  <c r="R234" i="37"/>
  <c r="C356" i="37"/>
  <c r="C232" i="38"/>
  <c r="R423" i="38"/>
  <c r="R322" i="37"/>
  <c r="R220" i="37"/>
  <c r="H386" i="37"/>
  <c r="BL201" i="39"/>
  <c r="I98" i="37"/>
  <c r="AV122" i="38"/>
  <c r="N316" i="37"/>
  <c r="C25" i="38"/>
  <c r="AN109" i="38"/>
  <c r="AN77" i="38"/>
  <c r="AN112" i="38"/>
  <c r="AC149" i="38"/>
  <c r="AC271" i="38"/>
  <c r="C220" i="38"/>
  <c r="C268" i="38"/>
  <c r="AN339" i="38"/>
  <c r="AC406" i="38"/>
  <c r="C281" i="38"/>
  <c r="AN431" i="38"/>
  <c r="BL22" i="39"/>
  <c r="BK38" i="39"/>
  <c r="CA83" i="39"/>
  <c r="AU195" i="39"/>
  <c r="L283" i="38"/>
  <c r="L287" i="38"/>
  <c r="AA185" i="38"/>
  <c r="AK307" i="38"/>
  <c r="AK423" i="38"/>
  <c r="R178" i="37"/>
  <c r="C290" i="38"/>
  <c r="R143" i="38"/>
  <c r="C390" i="38"/>
  <c r="K13" i="38"/>
  <c r="AA274" i="38"/>
  <c r="N87" i="37"/>
  <c r="Z431" i="38"/>
  <c r="K316" i="38"/>
  <c r="CA105" i="39"/>
  <c r="H161" i="37"/>
  <c r="R118" i="38"/>
  <c r="C178" i="38"/>
  <c r="AN243" i="38"/>
  <c r="AC84" i="38"/>
  <c r="M410" i="37"/>
  <c r="AC273" i="38"/>
  <c r="AC300" i="38"/>
  <c r="P20" i="39"/>
  <c r="Z118" i="38"/>
  <c r="AA248" i="38"/>
  <c r="CB300" i="39"/>
  <c r="AL414" i="38"/>
  <c r="P419" i="39"/>
  <c r="AA76" i="38"/>
  <c r="C19" i="38"/>
  <c r="C384" i="38"/>
  <c r="Z398" i="38"/>
  <c r="Q18" i="39"/>
  <c r="L130" i="38"/>
  <c r="BK124" i="39"/>
  <c r="AU133" i="39"/>
  <c r="CA189" i="39"/>
  <c r="AV221" i="39"/>
  <c r="CB189" i="39"/>
  <c r="AV257" i="39"/>
  <c r="AU264" i="39"/>
  <c r="P338" i="39"/>
  <c r="AL304" i="38"/>
  <c r="AL363" i="38"/>
  <c r="BK126" i="39"/>
  <c r="P256" i="39"/>
  <c r="AD289" i="38"/>
  <c r="D331" i="37"/>
  <c r="AV203" i="38"/>
  <c r="C38" i="38"/>
  <c r="C173" i="38"/>
  <c r="AN247" i="38"/>
  <c r="R424" i="38"/>
  <c r="P18" i="39"/>
  <c r="P283" i="39"/>
  <c r="BK291" i="39"/>
  <c r="CA58" i="39"/>
  <c r="S140" i="38"/>
  <c r="AU220" i="39"/>
  <c r="Z343" i="38"/>
  <c r="Z265" i="38"/>
  <c r="AK264" i="38"/>
  <c r="BK105" i="39"/>
  <c r="R107" i="37"/>
  <c r="AV155" i="38"/>
  <c r="R392" i="38"/>
  <c r="EN12" i="11"/>
  <c r="L208" i="38"/>
  <c r="T168" i="37"/>
  <c r="J218" i="37"/>
  <c r="AB432" i="38"/>
  <c r="AW432" i="39"/>
  <c r="AB294" i="38"/>
  <c r="Z358" i="38"/>
  <c r="DX5" i="11"/>
  <c r="FD109" i="11"/>
  <c r="DH69" i="11"/>
  <c r="FE62" i="11"/>
  <c r="DH31" i="11"/>
  <c r="DX112" i="11"/>
  <c r="DH85" i="11"/>
  <c r="AV117" i="38"/>
  <c r="AV98" i="38"/>
  <c r="M191" i="38"/>
  <c r="L187" i="38"/>
  <c r="Z187" i="38"/>
  <c r="K261" i="38"/>
  <c r="AP251" i="38"/>
  <c r="AM19" i="38"/>
  <c r="EN32" i="11"/>
  <c r="EM119" i="10"/>
  <c r="EP119" i="10" s="1"/>
  <c r="EN22" i="11"/>
  <c r="FD61" i="11"/>
  <c r="BM331" i="39"/>
  <c r="AB373" i="38"/>
  <c r="AQ431" i="38"/>
  <c r="AF396" i="38"/>
  <c r="BM192" i="39"/>
  <c r="AE21" i="38"/>
  <c r="CB62" i="39"/>
  <c r="E231" i="38"/>
  <c r="T91" i="37"/>
  <c r="AA79" i="38"/>
  <c r="AB79" i="38"/>
  <c r="M331" i="38"/>
  <c r="BL176" i="39"/>
  <c r="T370" i="38"/>
  <c r="AP376" i="38"/>
  <c r="AM176" i="38"/>
  <c r="AM192" i="38"/>
  <c r="AB267" i="38"/>
  <c r="E64" i="37"/>
  <c r="AM91" i="38"/>
  <c r="BL91" i="39"/>
  <c r="AF88" i="38"/>
  <c r="AM354" i="38"/>
  <c r="T123" i="37"/>
  <c r="AE304" i="38"/>
  <c r="M267" i="38"/>
  <c r="AF298" i="38"/>
  <c r="R190" i="39"/>
  <c r="U366" i="37"/>
  <c r="F388" i="37"/>
  <c r="R411" i="39"/>
  <c r="F232" i="38"/>
  <c r="AP9" i="38"/>
  <c r="E216" i="38"/>
  <c r="AX294" i="38"/>
  <c r="AE255" i="38"/>
  <c r="FF5" i="11"/>
  <c r="DI36" i="11"/>
  <c r="EN65" i="10"/>
  <c r="DY116" i="11"/>
  <c r="R217" i="39"/>
  <c r="DF127" i="10"/>
  <c r="DF77" i="10"/>
  <c r="B138" i="10"/>
  <c r="BJ97" i="11"/>
  <c r="DU28" i="10"/>
  <c r="DI43" i="10"/>
  <c r="DJ43" i="10" s="1"/>
  <c r="AX101" i="10"/>
  <c r="AK96" i="10"/>
  <c r="CA64" i="11"/>
  <c r="AT97" i="11"/>
  <c r="AK141" i="10"/>
  <c r="BH81" i="10"/>
  <c r="CA123" i="11"/>
  <c r="CR81" i="11"/>
  <c r="BA59" i="10"/>
  <c r="CB43" i="11"/>
  <c r="AP112" i="10"/>
  <c r="BH70" i="10"/>
  <c r="EK27" i="7"/>
  <c r="EL139" i="7"/>
  <c r="CL77" i="10"/>
  <c r="F110" i="34"/>
  <c r="E119" i="33"/>
  <c r="F22" i="33"/>
  <c r="F72" i="33"/>
  <c r="AK113" i="34"/>
  <c r="BL34" i="9"/>
  <c r="BC124" i="9"/>
  <c r="BL138" i="32"/>
  <c r="BL88" i="32"/>
  <c r="BI107" i="32"/>
  <c r="BL51" i="9"/>
  <c r="BJ42" i="32"/>
  <c r="BK44" i="9"/>
  <c r="BK30" i="9"/>
  <c r="V32" i="7"/>
  <c r="CP54" i="7"/>
  <c r="W114" i="7"/>
  <c r="CP52" i="7"/>
  <c r="DN53" i="7"/>
  <c r="CP16" i="7"/>
  <c r="CP88" i="7"/>
  <c r="CP60" i="7"/>
  <c r="BL47" i="9"/>
  <c r="Y82" i="7"/>
  <c r="DN129" i="7"/>
  <c r="BL38" i="9"/>
  <c r="BR78" i="7"/>
  <c r="BL105" i="9"/>
  <c r="X25" i="17"/>
  <c r="X47" i="17"/>
  <c r="X100" i="17"/>
  <c r="K116" i="17"/>
  <c r="X103" i="17"/>
  <c r="X11" i="17"/>
  <c r="X115" i="17"/>
  <c r="X57" i="17"/>
  <c r="X5" i="17"/>
  <c r="K102" i="17"/>
  <c r="Y87" i="17"/>
  <c r="Y25" i="17"/>
  <c r="Y127" i="17"/>
  <c r="Y35" i="17"/>
  <c r="Y80" i="17"/>
  <c r="Y121" i="17"/>
  <c r="Y28" i="17"/>
  <c r="Z79" i="17"/>
  <c r="L115" i="17"/>
  <c r="P202" i="39"/>
  <c r="BK325" i="39"/>
  <c r="AV262" i="38"/>
  <c r="AK382" i="38"/>
  <c r="AC38" i="38"/>
  <c r="M181" i="37"/>
  <c r="CA309" i="39"/>
  <c r="M68" i="37"/>
  <c r="R77" i="37"/>
  <c r="H202" i="37"/>
  <c r="R99" i="37"/>
  <c r="M95" i="37"/>
  <c r="AN284" i="38"/>
  <c r="AC275" i="38"/>
  <c r="AC306" i="38"/>
  <c r="AN220" i="38"/>
  <c r="AC105" i="38"/>
  <c r="AC156" i="38"/>
  <c r="C151" i="38"/>
  <c r="C409" i="38"/>
  <c r="BK185" i="39"/>
  <c r="CA281" i="39"/>
  <c r="CA358" i="39"/>
  <c r="C44" i="38"/>
  <c r="C180" i="38"/>
  <c r="AN283" i="38"/>
  <c r="AC340" i="38"/>
  <c r="AN308" i="38"/>
  <c r="Z386" i="38"/>
  <c r="K210" i="38"/>
  <c r="AK283" i="38"/>
  <c r="CA139" i="39"/>
  <c r="AK6" i="38"/>
  <c r="R226" i="38"/>
  <c r="AC70" i="38"/>
  <c r="AC243" i="38"/>
  <c r="AN253" i="38"/>
  <c r="AV391" i="38"/>
  <c r="CA117" i="39"/>
  <c r="CA98" i="39"/>
  <c r="R184" i="38"/>
  <c r="C300" i="38"/>
  <c r="C172" i="38"/>
  <c r="C315" i="38"/>
  <c r="Z48" i="38"/>
  <c r="BK6" i="39"/>
  <c r="CA114" i="39"/>
  <c r="AV359" i="38"/>
  <c r="AC122" i="38"/>
  <c r="AA182" i="38"/>
  <c r="AK201" i="38"/>
  <c r="K201" i="38"/>
  <c r="AW58" i="38"/>
  <c r="AL306" i="38"/>
  <c r="AK306" i="38"/>
  <c r="CB419" i="39"/>
  <c r="AB160" i="38"/>
  <c r="M30" i="38"/>
  <c r="AM316" i="38"/>
  <c r="CC297" i="39"/>
  <c r="E128" i="38"/>
  <c r="AW264" i="38"/>
  <c r="AX427" i="38"/>
  <c r="E289" i="37"/>
  <c r="AP305" i="38"/>
  <c r="AP256" i="38"/>
  <c r="T417" i="38"/>
  <c r="L164" i="38"/>
  <c r="D82" i="38"/>
  <c r="L331" i="38"/>
  <c r="D252" i="37"/>
  <c r="L260" i="38"/>
  <c r="AB163" i="38"/>
  <c r="M170" i="38"/>
  <c r="AM239" i="38"/>
  <c r="E4" i="37"/>
  <c r="AE148" i="38"/>
  <c r="AW262" i="38"/>
  <c r="E276" i="38"/>
  <c r="AL256" i="38"/>
  <c r="AE169" i="38"/>
  <c r="T296" i="38"/>
  <c r="AE345" i="38"/>
  <c r="E103" i="38"/>
  <c r="E202" i="38"/>
  <c r="E249" i="38"/>
  <c r="CB415" i="39"/>
  <c r="CB260" i="39"/>
  <c r="AD147" i="38"/>
  <c r="AL178" i="38"/>
  <c r="AD217" i="38"/>
  <c r="AO326" i="38"/>
  <c r="L193" i="38"/>
  <c r="CB381" i="39"/>
  <c r="AB117" i="38"/>
  <c r="M226" i="38"/>
  <c r="CB89" i="39"/>
  <c r="AP89" i="38"/>
  <c r="T389" i="37"/>
  <c r="CB19" i="39"/>
  <c r="D68" i="38"/>
  <c r="AD81" i="38"/>
  <c r="S113" i="38"/>
  <c r="N209" i="37"/>
  <c r="D373" i="38"/>
  <c r="M171" i="38"/>
  <c r="AM190" i="38"/>
  <c r="M294" i="38"/>
  <c r="R226" i="39"/>
  <c r="AX327" i="38"/>
  <c r="AX263" i="38"/>
  <c r="E16" i="38"/>
  <c r="BL183" i="39"/>
  <c r="E253" i="38"/>
  <c r="E391" i="38"/>
  <c r="AE329" i="38"/>
  <c r="AE369" i="38"/>
  <c r="CB58" i="39"/>
  <c r="I13" i="37"/>
  <c r="D17" i="38"/>
  <c r="AO90" i="38"/>
  <c r="AW228" i="38"/>
  <c r="N241" i="37"/>
  <c r="I307" i="37"/>
  <c r="AL14" i="38"/>
  <c r="AM226" i="38"/>
  <c r="AE115" i="38"/>
  <c r="AB168" i="38"/>
  <c r="AE206" i="38"/>
  <c r="AP88" i="38"/>
  <c r="E161" i="38"/>
  <c r="E304" i="38"/>
  <c r="AA381" i="38"/>
  <c r="AO66" i="38"/>
  <c r="D335" i="38"/>
  <c r="AO351" i="38"/>
  <c r="AD300" i="38"/>
  <c r="AW200" i="38"/>
  <c r="BL207" i="39"/>
  <c r="AV429" i="39"/>
  <c r="CC200" i="39"/>
  <c r="AX387" i="38"/>
  <c r="AL201" i="38"/>
  <c r="AE24" i="38"/>
  <c r="BL279" i="39"/>
  <c r="AP157" i="38"/>
  <c r="L201" i="38"/>
  <c r="AV367" i="39"/>
  <c r="AP296" i="38"/>
  <c r="AE83" i="38"/>
  <c r="O408" i="37"/>
  <c r="BL173" i="39"/>
  <c r="S68" i="38"/>
  <c r="AD20" i="38"/>
  <c r="AD69" i="38"/>
  <c r="BK274" i="39"/>
  <c r="Z293" i="38"/>
  <c r="CB255" i="39"/>
  <c r="AX200" i="38"/>
  <c r="AM279" i="38"/>
  <c r="S291" i="37"/>
  <c r="AU406" i="39"/>
  <c r="L384" i="38"/>
  <c r="AW338" i="38"/>
  <c r="L49" i="38"/>
  <c r="AW69" i="38"/>
  <c r="AL397" i="38"/>
  <c r="K175" i="37"/>
  <c r="AB421" i="38"/>
  <c r="AB145" i="38"/>
  <c r="M266" i="38"/>
  <c r="AX78" i="38"/>
  <c r="AX92" i="38"/>
  <c r="T202" i="37"/>
  <c r="T247" i="37"/>
  <c r="T27" i="38"/>
  <c r="AP18" i="38"/>
  <c r="AP171" i="38"/>
  <c r="T351" i="37"/>
  <c r="J408" i="37"/>
  <c r="T232" i="37"/>
  <c r="BM193" i="39"/>
  <c r="M86" i="38"/>
  <c r="AX307" i="38"/>
  <c r="AX260" i="38"/>
  <c r="AW252" i="39"/>
  <c r="AE401" i="38"/>
  <c r="AW298" i="39"/>
  <c r="U87" i="38"/>
  <c r="AQ396" i="38"/>
  <c r="U4" i="38"/>
  <c r="F289" i="38"/>
  <c r="F348" i="38"/>
  <c r="K163" i="37"/>
  <c r="AE35" i="38"/>
  <c r="AE203" i="38"/>
  <c r="AP345" i="38"/>
  <c r="CB114" i="39"/>
  <c r="Y150" i="38"/>
  <c r="AB150" i="38" s="1"/>
  <c r="AM78" i="38"/>
  <c r="AP164" i="38"/>
  <c r="T147" i="38"/>
  <c r="E49" i="37"/>
  <c r="E158" i="38"/>
  <c r="AM234" i="38"/>
  <c r="AM397" i="38"/>
  <c r="E431" i="38"/>
  <c r="AP381" i="38"/>
  <c r="AP265" i="38"/>
  <c r="AM298" i="38"/>
  <c r="F7" i="38"/>
  <c r="F40" i="37"/>
  <c r="U67" i="38"/>
  <c r="U288" i="37"/>
  <c r="AQ407" i="38"/>
  <c r="F79" i="37"/>
  <c r="M77" i="38"/>
  <c r="AE31" i="38"/>
  <c r="AE275" i="38"/>
  <c r="E274" i="38"/>
  <c r="BL397" i="39"/>
  <c r="E334" i="38"/>
  <c r="AE400" i="38"/>
  <c r="U59" i="38"/>
  <c r="F41" i="37"/>
  <c r="AB221" i="38"/>
  <c r="F373" i="38"/>
  <c r="AX357" i="38"/>
  <c r="AQ111" i="38"/>
  <c r="F326" i="38"/>
  <c r="R111" i="39"/>
  <c r="CB155" i="39"/>
  <c r="T303" i="38"/>
  <c r="AE184" i="38"/>
  <c r="AB167" i="38"/>
  <c r="AE288" i="38"/>
  <c r="O422" i="37"/>
  <c r="L104" i="38"/>
  <c r="U17" i="37"/>
  <c r="R68" i="39"/>
  <c r="AM429" i="38"/>
  <c r="EH46" i="10"/>
  <c r="EP90" i="11"/>
  <c r="DJ48" i="11"/>
  <c r="DJ54" i="11"/>
  <c r="AM417" i="38"/>
  <c r="AM82" i="38"/>
  <c r="AX150" i="38"/>
  <c r="M277" i="38"/>
  <c r="AM286" i="38"/>
  <c r="AX371" i="38"/>
  <c r="AM262" i="38"/>
  <c r="AM201" i="38"/>
  <c r="AX112" i="38"/>
  <c r="AX255" i="38"/>
  <c r="M333" i="38"/>
  <c r="AB264" i="38"/>
  <c r="BM82" i="39"/>
  <c r="AW92" i="39"/>
  <c r="R277" i="39"/>
  <c r="F118" i="38"/>
  <c r="AQ341" i="38"/>
  <c r="U313" i="38"/>
  <c r="AX210" i="38"/>
  <c r="CC191" i="39"/>
  <c r="BM252" i="39"/>
  <c r="BM404" i="39"/>
  <c r="U416" i="37"/>
  <c r="AQ239" i="38"/>
  <c r="AX342" i="38"/>
  <c r="R260" i="39"/>
  <c r="AQ49" i="38"/>
  <c r="K138" i="37"/>
  <c r="AF168" i="38"/>
  <c r="AF67" i="38"/>
  <c r="AF35" i="38"/>
  <c r="F225" i="38"/>
  <c r="F300" i="38"/>
  <c r="AM198" i="38"/>
  <c r="R20" i="39"/>
  <c r="CC150" i="39"/>
  <c r="U136" i="38"/>
  <c r="AF224" i="38"/>
  <c r="CC358" i="39"/>
  <c r="AF391" i="38"/>
  <c r="U420" i="38"/>
  <c r="P399" i="37"/>
  <c r="CC112" i="39"/>
  <c r="BM262" i="39"/>
  <c r="F199" i="38"/>
  <c r="BM198" i="39"/>
  <c r="AQ283" i="38"/>
  <c r="AF350" i="38"/>
  <c r="BM228" i="39"/>
  <c r="K194" i="37"/>
  <c r="F84" i="38"/>
  <c r="BM286" i="39"/>
  <c r="AQ304" i="38"/>
  <c r="F330" i="38"/>
  <c r="F428" i="38"/>
  <c r="BM418" i="39"/>
  <c r="AF129" i="38"/>
  <c r="AF171" i="38"/>
  <c r="AF379" i="38"/>
  <c r="AQ290" i="38"/>
  <c r="AW357" i="39"/>
  <c r="AQ209" i="38"/>
  <c r="AF383" i="38"/>
  <c r="EN36" i="10"/>
  <c r="BZ108" i="11"/>
  <c r="CA55" i="11"/>
  <c r="AU7" i="11"/>
  <c r="EK14" i="10"/>
  <c r="EK46" i="10"/>
  <c r="EL46" i="10"/>
  <c r="EL14" i="10"/>
  <c r="EG36" i="10"/>
  <c r="EH36" i="10"/>
  <c r="BZ55" i="11"/>
  <c r="EG129" i="10"/>
  <c r="BJ67" i="11"/>
  <c r="BH118" i="10"/>
  <c r="T25" i="9"/>
  <c r="EJ124" i="10"/>
  <c r="EH43" i="7"/>
  <c r="EH127" i="7"/>
  <c r="EJ57" i="7"/>
  <c r="EJ28" i="7"/>
  <c r="EJ128" i="7"/>
  <c r="AW95" i="35"/>
  <c r="AW102" i="35"/>
  <c r="AC118" i="34"/>
  <c r="M86" i="34"/>
  <c r="AG68" i="35"/>
  <c r="Q124" i="35"/>
  <c r="F103" i="33"/>
  <c r="AC52" i="9"/>
  <c r="F86" i="34"/>
  <c r="AC125" i="34"/>
  <c r="AW115" i="35"/>
  <c r="F69" i="34"/>
  <c r="P110" i="35"/>
  <c r="Q138" i="35"/>
  <c r="BJ45" i="32"/>
  <c r="BM23" i="32"/>
  <c r="BI88" i="32"/>
  <c r="BM140" i="32"/>
  <c r="BM98" i="32"/>
  <c r="BV50" i="9"/>
  <c r="CB50" i="9"/>
  <c r="BZ50" i="9"/>
  <c r="BL121" i="9"/>
  <c r="BL106" i="32"/>
  <c r="BK92" i="32"/>
  <c r="CH19" i="9"/>
  <c r="CB125" i="9"/>
  <c r="BZ89" i="9"/>
  <c r="BK101" i="9"/>
  <c r="BK51" i="9"/>
  <c r="CD134" i="9"/>
  <c r="CF48" i="9"/>
  <c r="CF134" i="9"/>
  <c r="BL119" i="9"/>
  <c r="BL30" i="9"/>
  <c r="DJ139" i="7"/>
  <c r="BI45" i="32"/>
  <c r="BX50" i="9"/>
  <c r="BJ51" i="32"/>
  <c r="BJ88" i="32"/>
  <c r="CH34" i="9"/>
  <c r="BL44" i="9"/>
  <c r="BL36" i="9"/>
  <c r="CL141" i="7"/>
  <c r="BK45" i="32"/>
  <c r="CT110" i="10"/>
  <c r="BK79" i="32"/>
  <c r="CA50" i="9"/>
  <c r="BJ107" i="32"/>
  <c r="BK107" i="32"/>
  <c r="BW125" i="9"/>
  <c r="CI134" i="9"/>
  <c r="CF61" i="9"/>
  <c r="BL134" i="9"/>
  <c r="BK141" i="9"/>
  <c r="BK47" i="9"/>
  <c r="DJ130" i="7"/>
  <c r="CT45" i="10"/>
  <c r="BM66" i="32"/>
  <c r="BK116" i="9"/>
  <c r="BK23" i="9"/>
  <c r="BI65" i="32"/>
  <c r="BJ113" i="32"/>
  <c r="BZ83" i="9"/>
  <c r="CA125" i="9"/>
  <c r="BK119" i="9"/>
  <c r="CL33" i="7"/>
  <c r="BJ57" i="32"/>
  <c r="CE134" i="9"/>
  <c r="BV125" i="9"/>
  <c r="BX125" i="9"/>
  <c r="BL115" i="9"/>
  <c r="U89" i="7"/>
  <c r="BM38" i="32"/>
  <c r="BI125" i="32"/>
  <c r="BK103" i="9"/>
  <c r="BK130" i="9"/>
  <c r="BM136" i="32"/>
  <c r="BJ5" i="32"/>
  <c r="BJ66" i="32"/>
  <c r="U8" i="7"/>
  <c r="CL71" i="7"/>
  <c r="BL24" i="9"/>
  <c r="BL51" i="32"/>
  <c r="CN141" i="7"/>
  <c r="BL46" i="9"/>
  <c r="CP82" i="10"/>
  <c r="V97" i="7"/>
  <c r="BC50" i="9"/>
  <c r="BK24" i="9"/>
  <c r="DJ79" i="7"/>
  <c r="W83" i="7"/>
  <c r="BE83" i="9" s="1"/>
  <c r="BL116" i="9"/>
  <c r="BN68" i="7"/>
  <c r="BN63" i="7"/>
  <c r="U4" i="7"/>
  <c r="DJ8" i="7"/>
  <c r="U13" i="7"/>
  <c r="W55" i="7"/>
  <c r="DK77" i="7"/>
  <c r="CN26" i="7"/>
  <c r="U97" i="7"/>
  <c r="DK101" i="7"/>
  <c r="DK5" i="7"/>
  <c r="CM133" i="7"/>
  <c r="BK50" i="9"/>
  <c r="DK117" i="7"/>
  <c r="BK105" i="9"/>
  <c r="DK8" i="7"/>
  <c r="BK13" i="9"/>
  <c r="U130" i="7"/>
  <c r="CN86" i="7"/>
  <c r="CP95" i="10"/>
  <c r="BL127" i="9"/>
  <c r="BL145" i="9"/>
  <c r="W5" i="7"/>
  <c r="W25" i="7"/>
  <c r="W67" i="7"/>
  <c r="DL50" i="7"/>
  <c r="V78" i="7"/>
  <c r="DL76" i="7"/>
  <c r="CN87" i="7"/>
  <c r="X34" i="7"/>
  <c r="CO57" i="7"/>
  <c r="BR49" i="7"/>
  <c r="CO86" i="7"/>
  <c r="DM62" i="7"/>
  <c r="X61" i="7"/>
  <c r="DN73" i="7"/>
  <c r="CP8" i="7"/>
  <c r="DN49" i="7"/>
  <c r="DM126" i="7"/>
  <c r="CN11" i="7"/>
  <c r="DN23" i="7"/>
  <c r="BR94" i="7"/>
  <c r="Y42" i="7"/>
  <c r="DN8" i="7"/>
  <c r="CP100" i="7"/>
  <c r="BR31" i="7"/>
  <c r="Y93" i="7"/>
  <c r="CP87" i="7"/>
  <c r="DN43" i="7"/>
  <c r="BR76" i="7"/>
  <c r="CO126" i="7"/>
  <c r="DM130" i="7"/>
  <c r="CP105" i="7"/>
  <c r="Y6" i="7"/>
  <c r="DM8" i="7"/>
  <c r="CO21" i="7"/>
  <c r="BR79" i="7"/>
  <c r="DN107" i="7"/>
  <c r="Y106" i="7"/>
  <c r="BR88" i="7"/>
  <c r="CP126" i="7"/>
  <c r="BR75" i="7"/>
  <c r="DM55" i="7"/>
  <c r="DN25" i="7"/>
  <c r="BR58" i="7"/>
  <c r="BR59" i="7"/>
  <c r="DN62" i="7"/>
  <c r="Y110" i="7"/>
  <c r="Y99" i="7"/>
  <c r="CP21" i="7"/>
  <c r="DN96" i="7"/>
  <c r="DN55" i="7"/>
  <c r="BR72" i="7"/>
  <c r="DN64" i="7"/>
  <c r="DN61" i="7"/>
  <c r="BL23" i="9"/>
  <c r="Y58" i="7"/>
  <c r="DN88" i="7"/>
  <c r="Z169" i="38"/>
  <c r="DF42" i="10"/>
  <c r="O6" i="35"/>
  <c r="H99" i="33"/>
  <c r="CD57" i="9"/>
  <c r="BV83" i="9"/>
  <c r="CE48" i="9"/>
  <c r="CI64" i="9"/>
  <c r="CH79" i="9"/>
  <c r="BW83" i="9"/>
  <c r="DJ61" i="7"/>
  <c r="BL20" i="9"/>
  <c r="CB26" i="9"/>
  <c r="CF11" i="9"/>
  <c r="CH44" i="9"/>
  <c r="CD48" i="9"/>
  <c r="CA114" i="9"/>
  <c r="CE104" i="9"/>
  <c r="CF5" i="9"/>
  <c r="BW6" i="9"/>
  <c r="CJ99" i="9"/>
  <c r="CA86" i="9"/>
  <c r="CI5" i="9"/>
  <c r="BV15" i="9"/>
  <c r="BV25" i="9"/>
  <c r="BW92" i="9"/>
  <c r="CJ48" i="9"/>
  <c r="CH106" i="9"/>
  <c r="CH104" i="9"/>
  <c r="CA19" i="9"/>
  <c r="CA26" i="9"/>
  <c r="BW19" i="9"/>
  <c r="BV19" i="9"/>
  <c r="CJ14" i="9"/>
  <c r="CE99" i="9"/>
  <c r="CF99" i="9"/>
  <c r="CI48" i="9"/>
  <c r="CI26" i="9"/>
  <c r="CA83" i="9"/>
  <c r="BV54" i="9"/>
  <c r="BX19" i="9"/>
  <c r="CH133" i="9"/>
  <c r="CE26" i="9"/>
  <c r="CB6" i="9"/>
  <c r="CB46" i="9"/>
  <c r="BZ19" i="9"/>
  <c r="CD105" i="9"/>
  <c r="BX83" i="9"/>
  <c r="CD26" i="9"/>
  <c r="CI30" i="9"/>
  <c r="CH11" i="9"/>
  <c r="CH26" i="9"/>
  <c r="CD106" i="9"/>
  <c r="CF26" i="9"/>
  <c r="CH33" i="9"/>
  <c r="U91" i="7"/>
  <c r="CL64" i="7"/>
  <c r="CD34" i="9"/>
  <c r="CE33" i="9"/>
  <c r="CD30" i="9"/>
  <c r="CI71" i="9"/>
  <c r="CD65" i="9"/>
  <c r="BX114" i="9"/>
  <c r="BX89" i="9"/>
  <c r="BX86" i="9"/>
  <c r="Y15" i="17"/>
  <c r="Y5" i="17"/>
  <c r="Y71" i="17"/>
  <c r="Y16" i="17"/>
  <c r="Y130" i="17"/>
  <c r="Y78" i="17"/>
  <c r="Y36" i="17"/>
  <c r="X119" i="17"/>
  <c r="Y48" i="17"/>
  <c r="Y60" i="17"/>
  <c r="Y70" i="17"/>
  <c r="L12" i="17"/>
  <c r="Z86" i="17"/>
  <c r="Z135" i="17"/>
  <c r="L128" i="17"/>
  <c r="Z80" i="17"/>
  <c r="Z145" i="17"/>
  <c r="L107" i="17"/>
  <c r="Z110" i="17"/>
  <c r="Z61" i="17"/>
  <c r="Z24" i="17"/>
  <c r="Z138" i="17"/>
  <c r="AA95" i="17"/>
  <c r="AA280" i="38"/>
  <c r="EG110" i="10"/>
  <c r="EK75" i="10"/>
  <c r="DH13" i="11"/>
  <c r="DH74" i="11"/>
  <c r="DY55" i="11"/>
  <c r="DH144" i="11"/>
  <c r="DX144" i="11"/>
  <c r="DY29" i="11"/>
  <c r="AA281" i="38"/>
  <c r="D96" i="37"/>
  <c r="S49" i="37"/>
  <c r="AS105" i="38"/>
  <c r="AV105" i="38" s="1"/>
  <c r="S172" i="38"/>
  <c r="S71" i="38"/>
  <c r="Z194" i="38"/>
  <c r="AD96" i="38"/>
  <c r="D115" i="38"/>
  <c r="AO305" i="38"/>
  <c r="AA427" i="38"/>
  <c r="L363" i="38"/>
  <c r="AB171" i="38"/>
  <c r="O219" i="37"/>
  <c r="AE414" i="38"/>
  <c r="J374" i="37"/>
  <c r="AE376" i="38"/>
  <c r="I14" i="37"/>
  <c r="S73" i="38"/>
  <c r="D200" i="38"/>
  <c r="AW321" i="38"/>
  <c r="S343" i="38"/>
  <c r="S335" i="37"/>
  <c r="AE224" i="38"/>
  <c r="E298" i="38"/>
  <c r="AP216" i="38"/>
  <c r="E381" i="38"/>
  <c r="AD258" i="38"/>
  <c r="O150" i="37"/>
  <c r="AP195" i="38"/>
  <c r="AP288" i="38"/>
  <c r="AA186" i="38"/>
  <c r="D91" i="38"/>
  <c r="S165" i="38"/>
  <c r="AO250" i="38"/>
  <c r="L140" i="38"/>
  <c r="T252" i="38"/>
  <c r="E388" i="38"/>
  <c r="AV112" i="39"/>
  <c r="AW261" i="38"/>
  <c r="CA147" i="39"/>
  <c r="AO332" i="38"/>
  <c r="R47" i="39"/>
  <c r="Q226" i="39"/>
  <c r="AE155" i="38"/>
  <c r="E336" i="38"/>
  <c r="AP224" i="38"/>
  <c r="AA363" i="38"/>
  <c r="AU274" i="39"/>
  <c r="D272" i="38"/>
  <c r="AB334" i="38"/>
  <c r="AA192" i="38"/>
  <c r="AW138" i="38"/>
  <c r="AV168" i="39"/>
  <c r="D159" i="37"/>
  <c r="Q315" i="39"/>
  <c r="AM207" i="38"/>
  <c r="AP162" i="38"/>
  <c r="AL45" i="38"/>
  <c r="AA254" i="38"/>
  <c r="L345" i="38"/>
  <c r="DH126" i="11"/>
  <c r="DX80" i="11"/>
  <c r="DH139" i="11"/>
  <c r="EG75" i="10"/>
  <c r="EH113" i="10"/>
  <c r="FD16" i="11"/>
  <c r="EL110" i="10"/>
  <c r="EK32" i="10"/>
  <c r="DH123" i="11"/>
  <c r="DH113" i="11"/>
  <c r="EK5" i="10"/>
  <c r="EK110" i="10"/>
  <c r="DH83" i="11"/>
  <c r="FD70" i="11"/>
  <c r="EG113" i="10"/>
  <c r="AB348" i="38"/>
  <c r="AV233" i="38"/>
  <c r="P34" i="37"/>
  <c r="U256" i="38"/>
  <c r="AQ65" i="38"/>
  <c r="AM345" i="38"/>
  <c r="M259" i="38"/>
  <c r="AW297" i="39"/>
  <c r="Q74" i="39"/>
  <c r="AP32" i="38"/>
  <c r="E117" i="38"/>
  <c r="T230" i="38"/>
  <c r="AP325" i="38"/>
  <c r="AB287" i="38"/>
  <c r="AM310" i="38"/>
  <c r="AX355" i="38"/>
  <c r="AF419" i="38"/>
  <c r="BM170" i="39"/>
  <c r="AM322" i="38"/>
  <c r="E73" i="37"/>
  <c r="AP283" i="38"/>
  <c r="AW428" i="38"/>
  <c r="AW10" i="39"/>
  <c r="AM185" i="38"/>
  <c r="AW217" i="39"/>
  <c r="T140" i="38"/>
  <c r="AE177" i="38"/>
  <c r="AV191" i="39"/>
  <c r="O163" i="37"/>
  <c r="BL357" i="39"/>
  <c r="L242" i="38"/>
  <c r="AB349" i="38"/>
  <c r="CC216" i="39"/>
  <c r="AE106" i="38"/>
  <c r="Q43" i="39"/>
  <c r="T231" i="38"/>
  <c r="AB239" i="38"/>
  <c r="T375" i="38"/>
  <c r="AQ119" i="38"/>
  <c r="AE37" i="38"/>
  <c r="AE44" i="38"/>
  <c r="AB291" i="38"/>
  <c r="T206" i="38"/>
  <c r="E127" i="38"/>
  <c r="AE392" i="38"/>
  <c r="AX172" i="38"/>
  <c r="AM177" i="38"/>
  <c r="R319" i="39"/>
  <c r="AP147" i="38"/>
  <c r="AE178" i="38"/>
  <c r="AV303" i="39"/>
  <c r="AX206" i="38"/>
  <c r="AB303" i="38"/>
  <c r="AV289" i="39"/>
  <c r="Q259" i="39"/>
  <c r="O48" i="37"/>
  <c r="AE263" i="38"/>
  <c r="CC210" i="39"/>
  <c r="R427" i="39"/>
  <c r="AB180" i="38"/>
  <c r="CC289" i="39"/>
  <c r="T67" i="37"/>
  <c r="J92" i="37"/>
  <c r="O287" i="37"/>
  <c r="T299" i="37"/>
  <c r="T373" i="38"/>
  <c r="O398" i="37"/>
  <c r="M219" i="38"/>
  <c r="R282" i="39"/>
  <c r="CC111" i="39"/>
  <c r="CC73" i="39"/>
  <c r="AM40" i="38"/>
  <c r="T11" i="38"/>
  <c r="T162" i="38"/>
  <c r="T281" i="38"/>
  <c r="T198" i="38"/>
  <c r="AE291" i="38"/>
  <c r="AV363" i="39"/>
  <c r="AW73" i="38"/>
  <c r="AM184" i="38"/>
  <c r="CB73" i="39"/>
  <c r="AE138" i="38"/>
  <c r="T178" i="38"/>
  <c r="AM249" i="38"/>
  <c r="CC356" i="39"/>
  <c r="E37" i="38"/>
  <c r="AB271" i="38"/>
  <c r="AP266" i="38"/>
  <c r="R77" i="39"/>
  <c r="AV202" i="39"/>
  <c r="AX119" i="38"/>
  <c r="U252" i="38"/>
  <c r="BM278" i="39"/>
  <c r="AX160" i="38"/>
  <c r="AE231" i="38"/>
  <c r="AV351" i="39"/>
  <c r="AB429" i="38"/>
  <c r="CC83" i="39"/>
  <c r="CB91" i="39"/>
  <c r="AM86" i="38"/>
  <c r="AB186" i="38"/>
  <c r="AE201" i="38"/>
  <c r="AE172" i="38"/>
  <c r="E194" i="38"/>
  <c r="AW190" i="39"/>
  <c r="AX91" i="38"/>
  <c r="AX324" i="38"/>
  <c r="Q141" i="39"/>
  <c r="T174" i="37"/>
  <c r="O185" i="37"/>
  <c r="F53" i="38"/>
  <c r="F312" i="38"/>
  <c r="F387" i="38"/>
  <c r="EP54" i="11"/>
  <c r="EP130" i="11"/>
  <c r="CC186" i="39"/>
  <c r="BM127" i="39"/>
  <c r="CS69" i="10"/>
  <c r="CS107" i="10"/>
  <c r="AF49" i="10"/>
  <c r="DU141" i="10"/>
  <c r="F69" i="10"/>
  <c r="F107" i="10"/>
  <c r="DF106" i="10"/>
  <c r="F139" i="10"/>
  <c r="DI141" i="10" s="1"/>
  <c r="DJ141" i="10" s="1"/>
  <c r="CN139" i="9"/>
  <c r="DU70" i="10"/>
  <c r="DU109" i="10"/>
  <c r="CS139" i="10"/>
  <c r="AM95" i="10"/>
  <c r="CS64" i="10"/>
  <c r="CY70" i="9"/>
  <c r="CN107" i="9"/>
  <c r="AX145" i="10"/>
  <c r="BF61" i="10"/>
  <c r="F64" i="10"/>
  <c r="DI65" i="10" s="1"/>
  <c r="DF105" i="10"/>
  <c r="DF146" i="10"/>
  <c r="BZ65" i="11"/>
  <c r="DU65" i="10"/>
  <c r="O117" i="11"/>
  <c r="BV32" i="10"/>
  <c r="AG32" i="9" s="1"/>
  <c r="AU143" i="11"/>
  <c r="BG61" i="10"/>
  <c r="P65" i="11"/>
  <c r="EI16" i="10"/>
  <c r="EL144" i="10"/>
  <c r="C74" i="9"/>
  <c r="AL69" i="10"/>
  <c r="EL147" i="10"/>
  <c r="EM72" i="10"/>
  <c r="AR24" i="10"/>
  <c r="CG107" i="10"/>
  <c r="EI46" i="10"/>
  <c r="EM25" i="10"/>
  <c r="CD48" i="10"/>
  <c r="AU139" i="11"/>
  <c r="EN118" i="10"/>
  <c r="EN23" i="10"/>
  <c r="EM118" i="10"/>
  <c r="EI112" i="10"/>
  <c r="EJ112" i="10"/>
  <c r="EJ137" i="10"/>
  <c r="CE90" i="10"/>
  <c r="EJ22" i="10"/>
  <c r="EJ107" i="10"/>
  <c r="EN139" i="10"/>
  <c r="EN117" i="10"/>
  <c r="EH81" i="7"/>
  <c r="EI43" i="7"/>
  <c r="EI74" i="7"/>
  <c r="EI81" i="7"/>
  <c r="EI97" i="7"/>
  <c r="EI56" i="7"/>
  <c r="EJ69" i="7"/>
  <c r="EK116" i="7"/>
  <c r="EK93" i="7"/>
  <c r="EL48" i="7"/>
  <c r="EL46" i="7"/>
  <c r="L64" i="34"/>
  <c r="L95" i="34"/>
  <c r="L25" i="34"/>
  <c r="AC64" i="9"/>
  <c r="U133" i="34"/>
  <c r="AV103" i="35"/>
  <c r="Q134" i="35"/>
  <c r="AC103" i="9"/>
  <c r="P14" i="35"/>
  <c r="AW142" i="35"/>
  <c r="AK72" i="34"/>
  <c r="CL72" i="10"/>
  <c r="V11" i="34"/>
  <c r="BK83" i="32"/>
  <c r="BV40" i="9"/>
  <c r="CD8" i="9"/>
  <c r="CE24" i="9"/>
  <c r="BW40" i="9"/>
  <c r="BV77" i="9"/>
  <c r="CJ110" i="9"/>
  <c r="CA91" i="9"/>
  <c r="CI142" i="9"/>
  <c r="CH142" i="9"/>
  <c r="BX40" i="9"/>
  <c r="CE110" i="9"/>
  <c r="BZ118" i="9"/>
  <c r="CJ17" i="9"/>
  <c r="BM45" i="32"/>
  <c r="CA8" i="9"/>
  <c r="CH29" i="9"/>
  <c r="BV107" i="9"/>
  <c r="CJ8" i="9"/>
  <c r="CD110" i="9"/>
  <c r="BV118" i="9"/>
  <c r="CF88" i="9"/>
  <c r="BV117" i="9"/>
  <c r="BW116" i="9"/>
  <c r="CD24" i="9"/>
  <c r="CF29" i="9"/>
  <c r="BZ91" i="9"/>
  <c r="CI18" i="9"/>
  <c r="BW28" i="9"/>
  <c r="CA116" i="9"/>
  <c r="CB28" i="9"/>
  <c r="CI60" i="9"/>
  <c r="BL13" i="9"/>
  <c r="CT34" i="10"/>
  <c r="BL146" i="32"/>
  <c r="CB8" i="9"/>
  <c r="CF17" i="9"/>
  <c r="CH18" i="9"/>
  <c r="CH110" i="9"/>
  <c r="BX100" i="9"/>
  <c r="CI8" i="9"/>
  <c r="BX9" i="9"/>
  <c r="CE88" i="9"/>
  <c r="BW118" i="9"/>
  <c r="BX117" i="9"/>
  <c r="CJ24" i="9"/>
  <c r="BZ58" i="9"/>
  <c r="CB91" i="9"/>
  <c r="CB100" i="9"/>
  <c r="CE60" i="9"/>
  <c r="BW58" i="9"/>
  <c r="CF18" i="9"/>
  <c r="CL127" i="7"/>
  <c r="BL5" i="32"/>
  <c r="BK66" i="32"/>
  <c r="BL66" i="32"/>
  <c r="CD18" i="9"/>
  <c r="CE17" i="9"/>
  <c r="BV91" i="9"/>
  <c r="CH8" i="9"/>
  <c r="BW9" i="9"/>
  <c r="CD88" i="9"/>
  <c r="CI24" i="9"/>
  <c r="BZ77" i="9"/>
  <c r="CH17" i="9"/>
  <c r="CD29" i="9"/>
  <c r="CI127" i="9"/>
  <c r="CE127" i="9"/>
  <c r="BX107" i="9"/>
  <c r="CF60" i="9"/>
  <c r="BX77" i="9"/>
  <c r="CF142" i="9"/>
  <c r="BV23" i="9"/>
  <c r="BV9" i="9"/>
  <c r="CA100" i="9"/>
  <c r="CB117" i="9"/>
  <c r="CJ88" i="9"/>
  <c r="BV116" i="9"/>
  <c r="CH24" i="9"/>
  <c r="CH68" i="9"/>
  <c r="BW70" i="9"/>
  <c r="BX70" i="9"/>
  <c r="CH60" i="9"/>
  <c r="BN95" i="7"/>
  <c r="BI33" i="32"/>
  <c r="BJ83" i="32"/>
  <c r="CE18" i="9"/>
  <c r="CI29" i="9"/>
  <c r="BV8" i="9"/>
  <c r="BW8" i="9"/>
  <c r="CA28" i="9"/>
  <c r="BW100" i="9"/>
  <c r="CF8" i="9"/>
  <c r="CA9" i="9"/>
  <c r="BZ100" i="9"/>
  <c r="CE142" i="9"/>
  <c r="BX118" i="9"/>
  <c r="CF68" i="9"/>
  <c r="CB70" i="9"/>
  <c r="BV70" i="9"/>
  <c r="BX91" i="9"/>
  <c r="CJ60" i="9"/>
  <c r="CL146" i="7"/>
  <c r="CT95" i="10"/>
  <c r="CB58" i="9"/>
  <c r="CA23" i="9"/>
  <c r="BV58" i="9"/>
  <c r="CJ29" i="9"/>
  <c r="CD97" i="9"/>
  <c r="BZ107" i="9"/>
  <c r="CB118" i="9"/>
  <c r="BV28" i="9"/>
  <c r="CA70" i="9"/>
  <c r="CA107" i="9"/>
  <c r="CA77" i="9"/>
  <c r="BX8" i="9"/>
  <c r="BW107" i="9"/>
  <c r="BK22" i="32"/>
  <c r="BL132" i="9"/>
  <c r="BJ22" i="32"/>
  <c r="BK51" i="32"/>
  <c r="BI133" i="32"/>
  <c r="BK58" i="32"/>
  <c r="DJ104" i="7"/>
  <c r="BI100" i="32"/>
  <c r="BJ29" i="32"/>
  <c r="BM128" i="32"/>
  <c r="BR32" i="7"/>
  <c r="CP108" i="7"/>
  <c r="CP79" i="7"/>
  <c r="CP141" i="7"/>
  <c r="DN106" i="7"/>
  <c r="CP13" i="7"/>
  <c r="Y63" i="7"/>
  <c r="CP77" i="7"/>
  <c r="BR54" i="7"/>
  <c r="BR43" i="7"/>
  <c r="DN46" i="7"/>
  <c r="DM61" i="7"/>
  <c r="BR90" i="7"/>
  <c r="DC79" i="10"/>
  <c r="CZ130" i="9"/>
  <c r="EN6" i="11"/>
  <c r="EN130" i="11"/>
  <c r="DC130" i="10"/>
  <c r="AK339" i="38"/>
  <c r="B104" i="10"/>
  <c r="BZ20" i="9"/>
  <c r="BW39" i="9"/>
  <c r="CA20" i="9"/>
  <c r="BZ39" i="9"/>
  <c r="CH75" i="9"/>
  <c r="CI75" i="9"/>
  <c r="BX144" i="9"/>
  <c r="CJ75" i="9"/>
  <c r="BW20" i="9"/>
  <c r="CB39" i="9"/>
  <c r="BV20" i="9"/>
  <c r="CN15" i="10"/>
  <c r="CF75" i="9"/>
  <c r="BL26" i="9"/>
  <c r="BV39" i="9"/>
  <c r="CB20" i="9"/>
  <c r="CH49" i="9"/>
  <c r="CD75" i="9"/>
  <c r="Y43" i="17"/>
  <c r="L38" i="17"/>
  <c r="Y23" i="17"/>
  <c r="K132" i="17"/>
  <c r="L53" i="17"/>
  <c r="M100" i="17"/>
  <c r="Z91" i="17"/>
  <c r="Z25" i="17"/>
  <c r="L44" i="17"/>
  <c r="L132" i="17"/>
  <c r="L37" i="17"/>
  <c r="Z144" i="17"/>
  <c r="Z118" i="17"/>
  <c r="L125" i="17"/>
  <c r="Z141" i="17"/>
  <c r="Z30" i="17"/>
  <c r="L42" i="17"/>
  <c r="Z94" i="17"/>
  <c r="Z125" i="17"/>
  <c r="L78" i="17"/>
  <c r="AA8" i="17"/>
  <c r="AA23" i="17"/>
  <c r="AA81" i="17"/>
  <c r="AA123" i="17"/>
  <c r="AA108" i="17"/>
  <c r="AV352" i="38"/>
  <c r="D180" i="37"/>
  <c r="AO199" i="38"/>
  <c r="C252" i="38"/>
  <c r="AN288" i="38"/>
  <c r="R377" i="38"/>
  <c r="AC404" i="38"/>
  <c r="C58" i="38"/>
  <c r="AL343" i="38"/>
  <c r="C204" i="38"/>
  <c r="AL329" i="38"/>
  <c r="Z325" i="38"/>
  <c r="AC398" i="38"/>
  <c r="AC265" i="38"/>
  <c r="CB200" i="39"/>
  <c r="H285" i="37"/>
  <c r="AD83" i="38"/>
  <c r="AN90" i="38"/>
  <c r="R344" i="38"/>
  <c r="AA174" i="38"/>
  <c r="Z359" i="38"/>
  <c r="Q175" i="39"/>
  <c r="Q216" i="39"/>
  <c r="AA111" i="38"/>
  <c r="L357" i="38"/>
  <c r="AW420" i="38"/>
  <c r="CA106" i="39"/>
  <c r="AV107" i="38"/>
  <c r="AW124" i="38"/>
  <c r="Q248" i="39"/>
  <c r="L194" i="38"/>
  <c r="AA308" i="38"/>
  <c r="AA341" i="38"/>
  <c r="D18" i="38"/>
  <c r="AO173" i="38"/>
  <c r="AW254" i="38"/>
  <c r="AD99" i="38"/>
  <c r="K178" i="38"/>
  <c r="Z307" i="38"/>
  <c r="S368" i="37"/>
  <c r="AW277" i="38"/>
  <c r="AO220" i="38"/>
  <c r="L198" i="38"/>
  <c r="AO382" i="38"/>
  <c r="L171" i="38"/>
  <c r="AV285" i="38"/>
  <c r="AM90" i="38"/>
  <c r="AB154" i="38"/>
  <c r="E280" i="38"/>
  <c r="AO223" i="38"/>
  <c r="AM312" i="38"/>
  <c r="BM320" i="39"/>
  <c r="T168" i="38"/>
  <c r="L224" i="38"/>
  <c r="T170" i="37"/>
  <c r="S224" i="38"/>
  <c r="AO399" i="38"/>
  <c r="BL90" i="39"/>
  <c r="AD93" i="38"/>
  <c r="EP107" i="11"/>
  <c r="AM342" i="38"/>
  <c r="T43" i="38"/>
  <c r="J201" i="37"/>
  <c r="AE164" i="38"/>
  <c r="E43" i="38"/>
  <c r="J96" i="37"/>
  <c r="AE76" i="38"/>
  <c r="E255" i="38"/>
  <c r="E229" i="38"/>
  <c r="AA58" i="38"/>
  <c r="BM358" i="39"/>
  <c r="AM340" i="38"/>
  <c r="L179" i="38"/>
  <c r="AL246" i="38"/>
  <c r="DH140" i="11"/>
  <c r="FF12" i="11"/>
  <c r="DJ8" i="11"/>
  <c r="EO54" i="11"/>
  <c r="FF41" i="11"/>
  <c r="EP127" i="11"/>
  <c r="DJ6" i="11"/>
  <c r="DZ51" i="11"/>
  <c r="BM194" i="39"/>
  <c r="AL417" i="38"/>
  <c r="AL257" i="38"/>
  <c r="L206" i="38"/>
  <c r="AW62" i="38"/>
  <c r="CB106" i="39"/>
  <c r="AW180" i="38"/>
  <c r="AL422" i="38"/>
  <c r="L294" i="38"/>
  <c r="AW186" i="38"/>
  <c r="L330" i="38"/>
  <c r="AW287" i="38"/>
  <c r="AL230" i="38"/>
  <c r="AL221" i="38"/>
  <c r="AL419" i="38"/>
  <c r="AA105" i="38"/>
  <c r="L333" i="38"/>
  <c r="L225" i="38"/>
  <c r="AL381" i="38"/>
  <c r="AA225" i="38"/>
  <c r="AL83" i="38"/>
  <c r="AA187" i="38"/>
  <c r="Q341" i="39"/>
  <c r="AV164" i="39"/>
  <c r="AB17" i="38"/>
  <c r="AX340" i="38"/>
  <c r="AB397" i="38"/>
  <c r="AL255" i="38"/>
  <c r="AW393" i="39"/>
  <c r="EN107" i="10"/>
  <c r="EI107" i="10"/>
  <c r="EJ138" i="10"/>
  <c r="M10" i="38"/>
  <c r="R75" i="39"/>
  <c r="F9" i="38"/>
  <c r="AF79" i="38"/>
  <c r="F176" i="38"/>
  <c r="K79" i="37"/>
  <c r="BM305" i="39"/>
  <c r="AF381" i="38"/>
  <c r="AF248" i="38"/>
  <c r="AF235" i="38"/>
  <c r="BM171" i="39"/>
  <c r="AF64" i="38"/>
  <c r="F173" i="38"/>
  <c r="BM191" i="39"/>
  <c r="AQ5" i="38"/>
  <c r="AF22" i="38"/>
  <c r="AM203" i="38"/>
  <c r="R289" i="39"/>
  <c r="CC354" i="39"/>
  <c r="AX431" i="38"/>
  <c r="U68" i="37"/>
  <c r="F17" i="37"/>
  <c r="F359" i="37"/>
  <c r="R194" i="39"/>
  <c r="AF134" i="38"/>
  <c r="AJ358" i="38"/>
  <c r="AM358" i="38" s="1"/>
  <c r="AB140" i="38"/>
  <c r="AX187" i="38"/>
  <c r="AW17" i="39"/>
  <c r="AF121" i="38"/>
  <c r="AQ298" i="38"/>
  <c r="AF321" i="38"/>
  <c r="AF322" i="38"/>
  <c r="F314" i="38"/>
  <c r="CC427" i="39"/>
  <c r="U295" i="38"/>
  <c r="AF332" i="38"/>
  <c r="F309" i="38"/>
  <c r="U120" i="37"/>
  <c r="EK55" i="10"/>
  <c r="EH24" i="10"/>
  <c r="AB15" i="10"/>
  <c r="AM32" i="10"/>
  <c r="B71" i="9"/>
  <c r="F105" i="10"/>
  <c r="DL107" i="10" s="1"/>
  <c r="DM107" i="10" s="1"/>
  <c r="CS34" i="10"/>
  <c r="DU107" i="10"/>
  <c r="AM71" i="10"/>
  <c r="CN105" i="9"/>
  <c r="CZ27" i="10"/>
  <c r="B55" i="9"/>
  <c r="EL131" i="10"/>
  <c r="B42" i="10"/>
  <c r="B137" i="10"/>
  <c r="Q141" i="10"/>
  <c r="R31" i="9"/>
  <c r="AN25" i="10"/>
  <c r="D45" i="9"/>
  <c r="AO11" i="10"/>
  <c r="L16" i="10"/>
  <c r="EH110" i="10"/>
  <c r="EI78" i="10"/>
  <c r="EH30" i="10"/>
  <c r="CQ132" i="11"/>
  <c r="CR73" i="11"/>
  <c r="CA46" i="11"/>
  <c r="BA7" i="10"/>
  <c r="S80" i="10"/>
  <c r="EN135" i="10"/>
  <c r="BH121" i="10"/>
  <c r="O76" i="9"/>
  <c r="CR70" i="11"/>
  <c r="AO50" i="10"/>
  <c r="CQ137" i="11"/>
  <c r="BA100" i="10"/>
  <c r="Q113" i="11"/>
  <c r="AL113" i="10"/>
  <c r="AU52" i="11"/>
  <c r="D70" i="9"/>
  <c r="CI75" i="10"/>
  <c r="AE96" i="10"/>
  <c r="CI38" i="10"/>
  <c r="EJ136" i="10"/>
  <c r="EJ12" i="10"/>
  <c r="EI38" i="7"/>
  <c r="EI96" i="7"/>
  <c r="EI125" i="7"/>
  <c r="EJ66" i="7"/>
  <c r="EI66" i="7"/>
  <c r="EI82" i="7"/>
  <c r="EJ119" i="7"/>
  <c r="EJ30" i="7"/>
  <c r="EJ38" i="7"/>
  <c r="EI100" i="7"/>
  <c r="EJ146" i="7"/>
  <c r="EL82" i="7"/>
  <c r="EJ87" i="7"/>
  <c r="EL78" i="7"/>
  <c r="EL99" i="7"/>
  <c r="CJ128" i="10"/>
  <c r="C133" i="34"/>
  <c r="S27" i="34"/>
  <c r="H56" i="33"/>
  <c r="AI142" i="34"/>
  <c r="BM142" i="10"/>
  <c r="AI128" i="34"/>
  <c r="C81" i="34"/>
  <c r="M48" i="33"/>
  <c r="CJ136" i="10"/>
  <c r="BI48" i="10"/>
  <c r="C65" i="34"/>
  <c r="BN83" i="10"/>
  <c r="AK35" i="34"/>
  <c r="U44" i="34"/>
  <c r="Q142" i="35"/>
  <c r="F19" i="34"/>
  <c r="AG140" i="35"/>
  <c r="BP4" i="10"/>
  <c r="BK4" i="32"/>
  <c r="BK100" i="32"/>
  <c r="BL100" i="32"/>
  <c r="BV10" i="9"/>
  <c r="BZ30" i="9"/>
  <c r="CA55" i="9"/>
  <c r="CA13" i="9"/>
  <c r="CJ53" i="9"/>
  <c r="BW84" i="9"/>
  <c r="CA84" i="9"/>
  <c r="BX122" i="9"/>
  <c r="CB124" i="9"/>
  <c r="CA122" i="9"/>
  <c r="CF96" i="9"/>
  <c r="CI136" i="9"/>
  <c r="CD80" i="9"/>
  <c r="CE123" i="9"/>
  <c r="BV30" i="9"/>
  <c r="CE38" i="9"/>
  <c r="CE62" i="9"/>
  <c r="CD69" i="9"/>
  <c r="BV119" i="9"/>
  <c r="CF136" i="9"/>
  <c r="CF37" i="9"/>
  <c r="CF95" i="9"/>
  <c r="CB4" i="9"/>
  <c r="CA102" i="9"/>
  <c r="BX98" i="9"/>
  <c r="BL111" i="32"/>
  <c r="BJ91" i="32"/>
  <c r="BJ100" i="32"/>
  <c r="U113" i="7"/>
  <c r="CB55" i="9"/>
  <c r="CB30" i="9"/>
  <c r="CD38" i="9"/>
  <c r="BX76" i="9"/>
  <c r="CD87" i="9"/>
  <c r="BV17" i="9"/>
  <c r="CH129" i="9"/>
  <c r="CE96" i="9"/>
  <c r="CJ80" i="9"/>
  <c r="CJ41" i="9"/>
  <c r="BW32" i="9"/>
  <c r="BZ88" i="9"/>
  <c r="CD121" i="9"/>
  <c r="CB119" i="9"/>
  <c r="CD136" i="9"/>
  <c r="BX53" i="9"/>
  <c r="BX124" i="9"/>
  <c r="BW10" i="9"/>
  <c r="BX102" i="9"/>
  <c r="BX30" i="9"/>
  <c r="BW55" i="9"/>
  <c r="CH95" i="9"/>
  <c r="BJ13" i="32"/>
  <c r="CH37" i="9"/>
  <c r="CA30" i="9"/>
  <c r="BV32" i="9"/>
  <c r="CI78" i="9"/>
  <c r="BZ102" i="9"/>
  <c r="BV88" i="9"/>
  <c r="BW72" i="9"/>
  <c r="CI91" i="9"/>
  <c r="CF129" i="9"/>
  <c r="CI130" i="9"/>
  <c r="CI113" i="9"/>
  <c r="CI129" i="9"/>
  <c r="CD96" i="9"/>
  <c r="CI80" i="9"/>
  <c r="BV131" i="9"/>
  <c r="CH41" i="9"/>
  <c r="BX29" i="9"/>
  <c r="BX88" i="9"/>
  <c r="CB103" i="9"/>
  <c r="BZ115" i="9"/>
  <c r="BX119" i="9"/>
  <c r="CE145" i="9"/>
  <c r="CJ62" i="9"/>
  <c r="BX55" i="9"/>
  <c r="BK5" i="9"/>
  <c r="CF12" i="9"/>
  <c r="CH38" i="9"/>
  <c r="CI38" i="9"/>
  <c r="CJ37" i="9"/>
  <c r="CH42" i="9"/>
  <c r="CE91" i="9"/>
  <c r="BX60" i="9"/>
  <c r="CB88" i="9"/>
  <c r="CA103" i="9"/>
  <c r="BZ60" i="9"/>
  <c r="CE95" i="9"/>
  <c r="CE136" i="9"/>
  <c r="CH113" i="9"/>
  <c r="CA131" i="9"/>
  <c r="CB131" i="9"/>
  <c r="CJ96" i="9"/>
  <c r="CB122" i="9"/>
  <c r="CH80" i="9"/>
  <c r="CI42" i="9"/>
  <c r="CD120" i="9"/>
  <c r="BW115" i="9"/>
  <c r="BZ131" i="9"/>
  <c r="CJ35" i="9"/>
  <c r="CF62" i="9"/>
  <c r="CD53" i="9"/>
  <c r="CB76" i="9"/>
  <c r="CD129" i="9"/>
  <c r="BL90" i="32"/>
  <c r="BX13" i="9"/>
  <c r="CI37" i="9"/>
  <c r="CJ12" i="9"/>
  <c r="CI51" i="9"/>
  <c r="CF91" i="9"/>
  <c r="BV72" i="9"/>
  <c r="CH91" i="9"/>
  <c r="CA76" i="9"/>
  <c r="CA115" i="9"/>
  <c r="CB115" i="9"/>
  <c r="BV124" i="9"/>
  <c r="CA10" i="9"/>
  <c r="BZ98" i="9"/>
  <c r="CJ91" i="9"/>
  <c r="CA4" i="9"/>
  <c r="BZ32" i="9"/>
  <c r="BW98" i="9"/>
  <c r="BW124" i="9"/>
  <c r="CD37" i="9"/>
  <c r="BZ4" i="9"/>
  <c r="BW88" i="9"/>
  <c r="CB84" i="9"/>
  <c r="BZ13" i="9"/>
  <c r="BK39" i="32"/>
  <c r="CD41" i="9"/>
  <c r="CB29" i="9"/>
  <c r="BV55" i="9"/>
  <c r="CH78" i="9"/>
  <c r="BZ76" i="9"/>
  <c r="CD78" i="9"/>
  <c r="CJ129" i="9"/>
  <c r="BV76" i="9"/>
  <c r="CD43" i="9"/>
  <c r="BX4" i="9"/>
  <c r="BM13" i="32"/>
  <c r="BK68" i="9"/>
  <c r="BK113" i="32"/>
  <c r="CL85" i="7"/>
  <c r="BC72" i="9"/>
  <c r="BJ99" i="32"/>
  <c r="CL68" i="7"/>
  <c r="BL57" i="32"/>
  <c r="BK20" i="9"/>
  <c r="BK42" i="32"/>
  <c r="BM129" i="32"/>
  <c r="CL128" i="7"/>
  <c r="BK57" i="32"/>
  <c r="DJ78" i="7"/>
  <c r="BI57" i="32"/>
  <c r="BL77" i="32"/>
  <c r="U72" i="7"/>
  <c r="DJ84" i="7"/>
  <c r="BC127" i="9"/>
  <c r="CM43" i="7"/>
  <c r="DK90" i="7"/>
  <c r="CL34" i="7"/>
  <c r="CM34" i="7"/>
  <c r="W46" i="7"/>
  <c r="BQ121" i="7"/>
  <c r="DM63" i="7"/>
  <c r="Y71" i="7"/>
  <c r="Y89" i="7"/>
  <c r="BR97" i="7"/>
  <c r="BR111" i="7"/>
  <c r="BR45" i="7"/>
  <c r="DN52" i="7"/>
  <c r="DN133" i="7"/>
  <c r="CP27" i="7"/>
  <c r="CP137" i="7"/>
  <c r="DF93" i="10"/>
  <c r="DF59" i="10"/>
  <c r="BW52" i="9"/>
  <c r="CB56" i="9"/>
  <c r="BZ44" i="9"/>
  <c r="BV31" i="9"/>
  <c r="CA52" i="9"/>
  <c r="CE40" i="9"/>
  <c r="BV49" i="9"/>
  <c r="CJ100" i="9"/>
  <c r="CE107" i="9"/>
  <c r="CA108" i="9"/>
  <c r="CD116" i="9"/>
  <c r="BX45" i="9"/>
  <c r="BZ45" i="9"/>
  <c r="BZ143" i="9"/>
  <c r="CD58" i="9"/>
  <c r="CI28" i="9"/>
  <c r="CA45" i="9"/>
  <c r="BV7" i="9"/>
  <c r="CD40" i="9"/>
  <c r="BV74" i="9"/>
  <c r="CB49" i="9"/>
  <c r="CJ77" i="9"/>
  <c r="CI100" i="9"/>
  <c r="CI116" i="9"/>
  <c r="CD107" i="9"/>
  <c r="BZ108" i="9"/>
  <c r="CF117" i="9"/>
  <c r="BV44" i="9"/>
  <c r="CF77" i="9"/>
  <c r="BW129" i="9"/>
  <c r="CD118" i="9"/>
  <c r="BK32" i="9"/>
  <c r="BL93" i="32"/>
  <c r="CJ40" i="9"/>
  <c r="CA49" i="9"/>
  <c r="CJ116" i="9"/>
  <c r="BX108" i="9"/>
  <c r="CE117" i="9"/>
  <c r="CF116" i="9"/>
  <c r="BX141" i="9"/>
  <c r="BW7" i="9"/>
  <c r="BW45" i="9"/>
  <c r="BX82" i="9"/>
  <c r="CF58" i="9"/>
  <c r="BZ56" i="9"/>
  <c r="BZ74" i="9"/>
  <c r="CH28" i="9"/>
  <c r="CA74" i="9"/>
  <c r="BZ31" i="9"/>
  <c r="CB31" i="9"/>
  <c r="CH40" i="9"/>
  <c r="CH77" i="9"/>
  <c r="CJ124" i="9"/>
  <c r="BV108" i="9"/>
  <c r="CH100" i="9"/>
  <c r="CD77" i="9"/>
  <c r="CF98" i="9"/>
  <c r="CB82" i="9"/>
  <c r="BX74" i="9"/>
  <c r="CI77" i="9"/>
  <c r="CB7" i="9"/>
  <c r="CJ28" i="9"/>
  <c r="CA44" i="9"/>
  <c r="CI107" i="9"/>
  <c r="CE124" i="9"/>
  <c r="BW141" i="9"/>
  <c r="CF124" i="9"/>
  <c r="BW82" i="9"/>
  <c r="CF100" i="9"/>
  <c r="BM49" i="32"/>
  <c r="DJ22" i="7"/>
  <c r="BX52" i="9"/>
  <c r="CB45" i="9"/>
  <c r="BV82" i="9"/>
  <c r="BX49" i="9"/>
  <c r="CI124" i="9"/>
  <c r="CH107" i="9"/>
  <c r="BW143" i="9"/>
  <c r="CD124" i="9"/>
  <c r="CI58" i="9"/>
  <c r="BV129" i="9"/>
  <c r="BX129" i="9"/>
  <c r="CB129" i="9"/>
  <c r="BW31" i="9"/>
  <c r="BX143" i="9"/>
  <c r="DJ54" i="7"/>
  <c r="BK74" i="32"/>
  <c r="CA31" i="9"/>
  <c r="CF107" i="9"/>
  <c r="CB141" i="9"/>
  <c r="CE116" i="9"/>
  <c r="CA129" i="9"/>
  <c r="BW44" i="9"/>
  <c r="BZ82" i="9"/>
  <c r="CB44" i="9"/>
  <c r="BW74" i="9"/>
  <c r="CH117" i="9"/>
  <c r="CE100" i="9"/>
  <c r="L36" i="17"/>
  <c r="L9" i="17"/>
  <c r="L109" i="17"/>
  <c r="K104" i="17"/>
  <c r="Y21" i="17"/>
  <c r="L69" i="17"/>
  <c r="K84" i="17"/>
  <c r="K100" i="17"/>
  <c r="K124" i="17"/>
  <c r="Y26" i="17"/>
  <c r="AA119" i="17"/>
  <c r="L4" i="17"/>
  <c r="L60" i="17"/>
  <c r="M49" i="17"/>
  <c r="AA71" i="17"/>
  <c r="M91" i="17"/>
  <c r="AV172" i="38"/>
  <c r="AK261" i="38"/>
  <c r="AV292" i="38"/>
  <c r="Z314" i="38"/>
  <c r="K257" i="38"/>
  <c r="K248" i="38"/>
  <c r="K18" i="38"/>
  <c r="AV102" i="38"/>
  <c r="AK188" i="38"/>
  <c r="K243" i="38"/>
  <c r="Z121" i="38"/>
  <c r="AK152" i="38"/>
  <c r="AV211" i="38"/>
  <c r="AK212" i="38"/>
  <c r="AV112" i="38"/>
  <c r="Z381" i="38"/>
  <c r="K14" i="38"/>
  <c r="AV208" i="38"/>
  <c r="AV390" i="38"/>
  <c r="AV130" i="38"/>
  <c r="K298" i="38"/>
  <c r="Z344" i="38"/>
  <c r="AK170" i="38"/>
  <c r="Z172" i="38"/>
  <c r="Z258" i="38"/>
  <c r="FD106" i="11"/>
  <c r="EK44" i="10"/>
  <c r="EG49" i="10"/>
  <c r="EL30" i="10"/>
  <c r="EK30" i="10"/>
  <c r="EK123" i="10"/>
  <c r="DY141" i="11"/>
  <c r="FE96" i="11"/>
  <c r="CB42" i="39"/>
  <c r="P128" i="39"/>
  <c r="Q164" i="39"/>
  <c r="P173" i="39"/>
  <c r="K220" i="38"/>
  <c r="AA233" i="38"/>
  <c r="BL230" i="39"/>
  <c r="Q316" i="39"/>
  <c r="K370" i="38"/>
  <c r="L186" i="38"/>
  <c r="AA59" i="38"/>
  <c r="CB92" i="39"/>
  <c r="CB97" i="39"/>
  <c r="AH105" i="38"/>
  <c r="AK105" i="38" s="1"/>
  <c r="K128" i="38"/>
  <c r="AD221" i="38"/>
  <c r="Z231" i="38"/>
  <c r="AD124" i="38"/>
  <c r="Z221" i="38"/>
  <c r="D366" i="38"/>
  <c r="Z215" i="38"/>
  <c r="L103" i="38"/>
  <c r="R173" i="38"/>
  <c r="C148" i="38"/>
  <c r="AN203" i="38"/>
  <c r="R431" i="38"/>
  <c r="AC189" i="38"/>
  <c r="AN204" i="38"/>
  <c r="R382" i="38"/>
  <c r="AN352" i="38"/>
  <c r="C289" i="38"/>
  <c r="C375" i="38"/>
  <c r="AA40" i="38"/>
  <c r="AV75" i="38"/>
  <c r="P87" i="39"/>
  <c r="Z149" i="38"/>
  <c r="P164" i="39"/>
  <c r="CB172" i="39"/>
  <c r="Q186" i="39"/>
  <c r="BK188" i="39"/>
  <c r="AV172" i="39"/>
  <c r="AV187" i="39"/>
  <c r="AK237" i="38"/>
  <c r="AV249" i="38"/>
  <c r="P298" i="39"/>
  <c r="CA283" i="39"/>
  <c r="L365" i="38"/>
  <c r="AU335" i="39"/>
  <c r="AW172" i="38"/>
  <c r="AL170" i="38"/>
  <c r="AL5" i="38"/>
  <c r="CB175" i="39"/>
  <c r="CB240" i="39"/>
  <c r="Q302" i="39"/>
  <c r="L118" i="38"/>
  <c r="AA349" i="38"/>
  <c r="AL413" i="38"/>
  <c r="AW414" i="38"/>
  <c r="L108" i="38"/>
  <c r="AW291" i="38"/>
  <c r="AL272" i="38"/>
  <c r="AO43" i="38"/>
  <c r="AK92" i="38"/>
  <c r="AO20" i="38"/>
  <c r="D259" i="38"/>
  <c r="AO185" i="38"/>
  <c r="I364" i="37"/>
  <c r="AC15" i="38"/>
  <c r="AN123" i="38"/>
  <c r="R268" i="38"/>
  <c r="C425" i="38"/>
  <c r="AN38" i="38"/>
  <c r="R412" i="38"/>
  <c r="AV14" i="39"/>
  <c r="AA156" i="38"/>
  <c r="Q143" i="39"/>
  <c r="CA172" i="39"/>
  <c r="AV211" i="39"/>
  <c r="P186" i="39"/>
  <c r="AU187" i="39"/>
  <c r="BK232" i="39"/>
  <c r="P290" i="39"/>
  <c r="CA292" i="39"/>
  <c r="BK299" i="39"/>
  <c r="BL381" i="39"/>
  <c r="AV359" i="39"/>
  <c r="AK221" i="38"/>
  <c r="L316" i="38"/>
  <c r="BL5" i="39"/>
  <c r="AW373" i="38"/>
  <c r="CB414" i="39"/>
  <c r="S57" i="38"/>
  <c r="S28" i="38"/>
  <c r="P44" i="39"/>
  <c r="AD112" i="38"/>
  <c r="AK208" i="38"/>
  <c r="AK299" i="38"/>
  <c r="CA112" i="39"/>
  <c r="S316" i="38"/>
  <c r="S251" i="37"/>
  <c r="C187" i="38"/>
  <c r="AC266" i="38"/>
  <c r="AN383" i="38"/>
  <c r="AA28" i="38"/>
  <c r="AV65" i="39"/>
  <c r="CA81" i="39"/>
  <c r="AW143" i="38"/>
  <c r="AU211" i="39"/>
  <c r="Q209" i="39"/>
  <c r="AU231" i="39"/>
  <c r="P261" i="39"/>
  <c r="Z270" i="38"/>
  <c r="CA291" i="39"/>
  <c r="BK382" i="39"/>
  <c r="L209" i="38"/>
  <c r="K330" i="38"/>
  <c r="Q88" i="39"/>
  <c r="AA173" i="38"/>
  <c r="L306" i="38"/>
  <c r="L379" i="38"/>
  <c r="AA211" i="38"/>
  <c r="D12" i="38"/>
  <c r="AD344" i="38"/>
  <c r="AO267" i="38"/>
  <c r="D313" i="38"/>
  <c r="BK419" i="39"/>
  <c r="AD432" i="38"/>
  <c r="AC4" i="38"/>
  <c r="Z92" i="38"/>
  <c r="R157" i="38"/>
  <c r="AC123" i="38"/>
  <c r="R131" i="38"/>
  <c r="Z335" i="38"/>
  <c r="AC253" i="38"/>
  <c r="R346" i="38"/>
  <c r="AN304" i="38"/>
  <c r="AN391" i="38"/>
  <c r="CA15" i="39"/>
  <c r="AV33" i="38"/>
  <c r="AK48" i="38"/>
  <c r="BK62" i="39"/>
  <c r="K148" i="38"/>
  <c r="AU121" i="39"/>
  <c r="P229" i="39"/>
  <c r="BK221" i="39"/>
  <c r="CB317" i="39"/>
  <c r="AU293" i="39"/>
  <c r="Z347" i="38"/>
  <c r="K331" i="38"/>
  <c r="L263" i="38"/>
  <c r="AL261" i="38"/>
  <c r="L88" i="38"/>
  <c r="Q103" i="39"/>
  <c r="BL73" i="39"/>
  <c r="CB10" i="39"/>
  <c r="AW208" i="38"/>
  <c r="L207" i="38"/>
  <c r="AW333" i="38"/>
  <c r="AO55" i="38"/>
  <c r="AL125" i="38"/>
  <c r="AD161" i="38"/>
  <c r="AD73" i="38"/>
  <c r="AD111" i="38"/>
  <c r="S193" i="38"/>
  <c r="D225" i="38"/>
  <c r="AO336" i="38"/>
  <c r="D416" i="38"/>
  <c r="D350" i="37"/>
  <c r="D421" i="38"/>
  <c r="D291" i="38"/>
  <c r="CA373" i="39"/>
  <c r="AV410" i="38"/>
  <c r="AV201" i="38"/>
  <c r="AU358" i="39"/>
  <c r="C130" i="37"/>
  <c r="C139" i="37"/>
  <c r="AC339" i="38"/>
  <c r="C391" i="38"/>
  <c r="AU14" i="39"/>
  <c r="Z75" i="38"/>
  <c r="BL62" i="39"/>
  <c r="BL212" i="39"/>
  <c r="CB186" i="39"/>
  <c r="Q206" i="39"/>
  <c r="CA201" i="39"/>
  <c r="CA211" i="39"/>
  <c r="BL221" i="39"/>
  <c r="P243" i="39"/>
  <c r="AU258" i="39"/>
  <c r="BK285" i="39"/>
  <c r="AA332" i="38"/>
  <c r="AA398" i="38"/>
  <c r="AW10" i="38"/>
  <c r="AA416" i="38"/>
  <c r="CA208" i="39"/>
  <c r="AD37" i="38"/>
  <c r="BK152" i="39"/>
  <c r="K203" i="38"/>
  <c r="AD276" i="38"/>
  <c r="AD150" i="38"/>
  <c r="AO112" i="38"/>
  <c r="S186" i="38"/>
  <c r="D273" i="37"/>
  <c r="CA410" i="39"/>
  <c r="AV56" i="38"/>
  <c r="AK81" i="38"/>
  <c r="K183" i="38"/>
  <c r="AN13" i="38"/>
  <c r="AC221" i="38"/>
  <c r="R399" i="37"/>
  <c r="AL21" i="38"/>
  <c r="K46" i="38"/>
  <c r="AL52" i="38"/>
  <c r="AW107" i="38"/>
  <c r="CA203" i="39"/>
  <c r="Q193" i="39"/>
  <c r="BL255" i="39"/>
  <c r="BL257" i="39"/>
  <c r="AA365" i="38"/>
  <c r="BL385" i="39"/>
  <c r="Q333" i="39"/>
  <c r="P14" i="39"/>
  <c r="AK70" i="38"/>
  <c r="N407" i="37"/>
  <c r="AK189" i="38"/>
  <c r="E72" i="37"/>
  <c r="BM345" i="39"/>
  <c r="D329" i="38"/>
  <c r="AL359" i="38"/>
  <c r="AO204" i="38"/>
  <c r="AO384" i="38"/>
  <c r="AB223" i="38"/>
  <c r="AD26" i="38"/>
  <c r="D120" i="38"/>
  <c r="AD410" i="38"/>
  <c r="S383" i="38"/>
  <c r="AL292" i="38"/>
  <c r="K193" i="38"/>
  <c r="M26" i="38"/>
  <c r="I10" i="37"/>
  <c r="D183" i="38"/>
  <c r="AO409" i="38"/>
  <c r="AA276" i="38"/>
  <c r="AW185" i="39"/>
  <c r="E321" i="37"/>
  <c r="E241" i="38"/>
  <c r="AO214" i="38"/>
  <c r="AU398" i="39"/>
  <c r="AL429" i="38"/>
  <c r="D410" i="38"/>
  <c r="K333" i="38"/>
  <c r="AK381" i="38"/>
  <c r="AO188" i="38"/>
  <c r="D280" i="38"/>
  <c r="L216" i="38"/>
  <c r="AV62" i="38"/>
  <c r="AW363" i="39"/>
  <c r="E8" i="38"/>
  <c r="AV147" i="39"/>
  <c r="O244" i="37"/>
  <c r="AA256" i="38"/>
  <c r="M74" i="38"/>
  <c r="P209" i="39"/>
  <c r="AW320" i="38"/>
  <c r="AL165" i="38"/>
  <c r="Q299" i="39"/>
  <c r="D247" i="38"/>
  <c r="P330" i="39"/>
  <c r="FD29" i="11"/>
  <c r="DX142" i="11"/>
  <c r="EG125" i="10"/>
  <c r="EO40" i="11"/>
  <c r="EH72" i="10"/>
  <c r="DX143" i="11"/>
  <c r="AB29" i="38"/>
  <c r="M354" i="38"/>
  <c r="AA45" i="38"/>
  <c r="R280" i="39"/>
  <c r="AV260" i="39"/>
  <c r="U121" i="38"/>
  <c r="K35" i="37"/>
  <c r="CC78" i="39"/>
  <c r="AQ270" i="38"/>
  <c r="AA140" i="38"/>
  <c r="M194" i="38"/>
  <c r="AX69" i="38"/>
  <c r="U34" i="38"/>
  <c r="BL154" i="39"/>
  <c r="AV140" i="39"/>
  <c r="BM19" i="39"/>
  <c r="AQ156" i="38"/>
  <c r="AQ293" i="38"/>
  <c r="AQ315" i="38"/>
  <c r="AW168" i="39"/>
  <c r="Q194" i="39"/>
  <c r="AW287" i="39"/>
  <c r="CC327" i="39"/>
  <c r="FD96" i="11"/>
  <c r="EH132" i="10"/>
  <c r="DI109" i="11"/>
  <c r="DJ58" i="11"/>
  <c r="EM46" i="10"/>
  <c r="DZ68" i="11"/>
  <c r="EM44" i="10"/>
  <c r="DY68" i="11"/>
  <c r="EJ46" i="10"/>
  <c r="DI67" i="11"/>
  <c r="BL186" i="39"/>
  <c r="AA334" i="38"/>
  <c r="AL116" i="38"/>
  <c r="AL284" i="38"/>
  <c r="AL231" i="38"/>
  <c r="AL181" i="38"/>
  <c r="AA177" i="38"/>
  <c r="AL195" i="38"/>
  <c r="BM353" i="39"/>
  <c r="AW422" i="38"/>
  <c r="AL290" i="38"/>
  <c r="AW74" i="38"/>
  <c r="AA373" i="38"/>
  <c r="L295" i="38"/>
  <c r="DJ12" i="11"/>
  <c r="EO85" i="11"/>
  <c r="EN12" i="10"/>
  <c r="DJ19" i="11"/>
  <c r="FF52" i="11"/>
  <c r="DZ19" i="11"/>
  <c r="DZ58" i="11"/>
  <c r="EM45" i="10"/>
  <c r="DY58" i="11"/>
  <c r="EP85" i="11"/>
  <c r="DJ140" i="11"/>
  <c r="DZ59" i="11"/>
  <c r="AF116" i="38"/>
  <c r="AQ227" i="38"/>
  <c r="U329" i="38"/>
  <c r="U221" i="38"/>
  <c r="DZ83" i="11"/>
  <c r="EP118" i="11"/>
  <c r="FF79" i="11"/>
  <c r="EJ111" i="10"/>
  <c r="EN127" i="10"/>
  <c r="EJ131" i="10"/>
  <c r="DJ143" i="11"/>
  <c r="EJ89" i="10"/>
  <c r="DJ17" i="11"/>
  <c r="AB31" i="10"/>
  <c r="EL8" i="10"/>
  <c r="F33" i="10"/>
  <c r="DI34" i="10" s="1"/>
  <c r="BG6" i="10"/>
  <c r="BG57" i="10"/>
  <c r="BZ38" i="11"/>
  <c r="EH86" i="10"/>
  <c r="EM43" i="10"/>
  <c r="X73" i="9"/>
  <c r="CB41" i="11"/>
  <c r="BJ129" i="11"/>
  <c r="Q92" i="11"/>
  <c r="L11" i="10"/>
  <c r="X13" i="9"/>
  <c r="AO69" i="10"/>
  <c r="CD95" i="10"/>
  <c r="CC86" i="10"/>
  <c r="BF97" i="10"/>
  <c r="AT5" i="11"/>
  <c r="AK138" i="10"/>
  <c r="CA142" i="11"/>
  <c r="EL58" i="10"/>
  <c r="S22" i="10"/>
  <c r="CC90" i="10"/>
  <c r="EL45" i="10"/>
  <c r="CH41" i="10"/>
  <c r="BF5" i="10"/>
  <c r="EL43" i="10"/>
  <c r="D60" i="10"/>
  <c r="C113" i="10"/>
  <c r="EL22" i="10"/>
  <c r="L92" i="10"/>
  <c r="C59" i="10"/>
  <c r="EH41" i="10"/>
  <c r="EH114" i="10"/>
  <c r="EL121" i="10"/>
  <c r="BZ141" i="11"/>
  <c r="AT41" i="11"/>
  <c r="EN141" i="10"/>
  <c r="AU131" i="11"/>
  <c r="CB30" i="11"/>
  <c r="BA68" i="10"/>
  <c r="Q97" i="11"/>
  <c r="EN140" i="10"/>
  <c r="AD61" i="10"/>
  <c r="AV43" i="11"/>
  <c r="L53" i="10"/>
  <c r="AT64" i="10"/>
  <c r="Q11" i="11"/>
  <c r="EI25" i="10"/>
  <c r="BA20" i="10"/>
  <c r="E31" i="10"/>
  <c r="T9" i="9"/>
  <c r="X84" i="10"/>
  <c r="EN61" i="10"/>
  <c r="EN58" i="10"/>
  <c r="EN119" i="10"/>
  <c r="EJ127" i="10"/>
  <c r="EI14" i="7"/>
  <c r="EI27" i="7"/>
  <c r="EI90" i="7"/>
  <c r="EI26" i="7"/>
  <c r="EJ79" i="7"/>
  <c r="EJ109" i="7"/>
  <c r="EJ63" i="7"/>
  <c r="EL108" i="7"/>
  <c r="EL96" i="7"/>
  <c r="EK109" i="7"/>
  <c r="EK121" i="7"/>
  <c r="EL42" i="7"/>
  <c r="EL83" i="7"/>
  <c r="EL49" i="7"/>
  <c r="EK97" i="7"/>
  <c r="EL107" i="7"/>
  <c r="EL11" i="7"/>
  <c r="EL61" i="7"/>
  <c r="EL85" i="7"/>
  <c r="EK90" i="7"/>
  <c r="EK52" i="7"/>
  <c r="EL76" i="7"/>
  <c r="EL44" i="7"/>
  <c r="EL141" i="7"/>
  <c r="AE15" i="34"/>
  <c r="P13" i="35"/>
  <c r="AB20" i="34"/>
  <c r="P121" i="35"/>
  <c r="D64" i="33"/>
  <c r="AF59" i="35"/>
  <c r="AJ127" i="34"/>
  <c r="C58" i="34"/>
  <c r="AF81" i="35"/>
  <c r="CK127" i="10"/>
  <c r="L121" i="34"/>
  <c r="L103" i="34"/>
  <c r="Q91" i="35"/>
  <c r="AB55" i="34"/>
  <c r="AB56" i="34"/>
  <c r="P75" i="33"/>
  <c r="AH63" i="34"/>
  <c r="Q145" i="35"/>
  <c r="AD75" i="9"/>
  <c r="P63" i="33"/>
  <c r="BL75" i="10"/>
  <c r="BL63" i="10"/>
  <c r="F81" i="33"/>
  <c r="F4" i="33"/>
  <c r="BI37" i="32"/>
  <c r="CE63" i="9"/>
  <c r="BW97" i="9"/>
  <c r="BW61" i="9"/>
  <c r="CJ144" i="9"/>
  <c r="BV139" i="9"/>
  <c r="CF64" i="9"/>
  <c r="CF39" i="9"/>
  <c r="CI144" i="9"/>
  <c r="U55" i="7"/>
  <c r="BK104" i="32"/>
  <c r="BM74" i="32"/>
  <c r="CI52" i="9"/>
  <c r="BZ79" i="9"/>
  <c r="BX65" i="9"/>
  <c r="CE64" i="9"/>
  <c r="CD45" i="9"/>
  <c r="CF144" i="9"/>
  <c r="BZ139" i="9"/>
  <c r="CT105" i="10"/>
  <c r="CT5" i="10"/>
  <c r="CN67" i="10"/>
  <c r="CN105" i="10"/>
  <c r="BL42" i="32"/>
  <c r="BK37" i="32"/>
  <c r="BV34" i="9"/>
  <c r="CE39" i="9"/>
  <c r="CE144" i="9"/>
  <c r="CD64" i="9"/>
  <c r="BW26" i="9"/>
  <c r="BZ67" i="9"/>
  <c r="BJ37" i="32"/>
  <c r="BM31" i="32"/>
  <c r="CD39" i="9"/>
  <c r="CJ64" i="9"/>
  <c r="CH144" i="9"/>
  <c r="CH39" i="9"/>
  <c r="BI42" i="32"/>
  <c r="CJ7" i="9"/>
  <c r="CF56" i="9"/>
  <c r="BV57" i="9"/>
  <c r="BX105" i="9"/>
  <c r="CJ94" i="9"/>
  <c r="BI142" i="32"/>
  <c r="CJ39" i="9"/>
  <c r="BX138" i="9"/>
  <c r="U84" i="7"/>
  <c r="BL108" i="32"/>
  <c r="BK14" i="32"/>
  <c r="BK128" i="9"/>
  <c r="CM146" i="7"/>
  <c r="DK11" i="7"/>
  <c r="V39" i="7"/>
  <c r="V24" i="7"/>
  <c r="CN45" i="7"/>
  <c r="DK71" i="7"/>
  <c r="BQ23" i="7"/>
  <c r="DM66" i="7"/>
  <c r="DL52" i="7"/>
  <c r="W65" i="7"/>
  <c r="BO85" i="7"/>
  <c r="BL35" i="9"/>
  <c r="V51" i="7"/>
  <c r="BL142" i="9"/>
  <c r="DL11" i="7"/>
  <c r="CN97" i="7"/>
  <c r="CO45" i="7"/>
  <c r="DL66" i="7"/>
  <c r="V81" i="7"/>
  <c r="BL62" i="9"/>
  <c r="CN146" i="7"/>
  <c r="W39" i="7"/>
  <c r="CP76" i="7"/>
  <c r="CP22" i="7"/>
  <c r="CP103" i="7"/>
  <c r="BR143" i="7"/>
  <c r="DN39" i="7"/>
  <c r="DN95" i="7"/>
  <c r="DM111" i="7"/>
  <c r="BR99" i="7"/>
  <c r="CP85" i="7"/>
  <c r="CP114" i="7"/>
  <c r="X68" i="7"/>
  <c r="BL81" i="9"/>
  <c r="Y33" i="7"/>
  <c r="X47" i="7"/>
  <c r="CO71" i="7"/>
  <c r="BR29" i="7"/>
  <c r="CP99" i="7"/>
  <c r="CP122" i="7"/>
  <c r="Y130" i="7"/>
  <c r="AC183" i="38"/>
  <c r="AK4" i="38"/>
  <c r="Z429" i="38"/>
  <c r="DF85" i="10"/>
  <c r="DF92" i="10"/>
  <c r="DF131" i="10"/>
  <c r="DF32" i="10"/>
  <c r="DF89" i="10"/>
  <c r="DF123" i="10"/>
  <c r="BI119" i="10"/>
  <c r="C138" i="34"/>
  <c r="C50" i="34"/>
  <c r="C94" i="34"/>
  <c r="AU92" i="35"/>
  <c r="W19" i="34"/>
  <c r="C44" i="34"/>
  <c r="AE7" i="35"/>
  <c r="AU58" i="35"/>
  <c r="CU115" i="10"/>
  <c r="AU7" i="35"/>
  <c r="K31" i="34"/>
  <c r="AI63" i="34"/>
  <c r="CJ56" i="10"/>
  <c r="CU18" i="10"/>
  <c r="K16" i="34"/>
  <c r="M122" i="33"/>
  <c r="Y57" i="17"/>
  <c r="Y69" i="17"/>
  <c r="Y94" i="17"/>
  <c r="Y141" i="17"/>
  <c r="Y38" i="17"/>
  <c r="X9" i="17"/>
  <c r="X51" i="17"/>
  <c r="X29" i="17"/>
  <c r="X69" i="17"/>
  <c r="X58" i="17"/>
  <c r="X37" i="17"/>
  <c r="X141" i="17"/>
  <c r="L47" i="17"/>
  <c r="Z50" i="17"/>
  <c r="Z115" i="17"/>
  <c r="L75" i="17"/>
  <c r="Z36" i="17"/>
  <c r="Z23" i="17"/>
  <c r="Z108" i="17"/>
  <c r="Z128" i="17"/>
  <c r="Z14" i="17"/>
  <c r="Z83" i="17"/>
  <c r="Z107" i="17"/>
  <c r="Z32" i="17"/>
  <c r="Y138" i="17"/>
  <c r="K29" i="17"/>
  <c r="K93" i="17"/>
  <c r="K13" i="17"/>
  <c r="K5" i="17"/>
  <c r="K53" i="17"/>
  <c r="M99" i="17"/>
  <c r="AA63" i="17"/>
  <c r="AA12" i="17"/>
  <c r="M44" i="17"/>
  <c r="L111" i="17"/>
  <c r="L139" i="17"/>
  <c r="AA62" i="17"/>
  <c r="M112" i="17"/>
  <c r="AA33" i="17"/>
  <c r="K196" i="38"/>
  <c r="K163" i="38"/>
  <c r="Z316" i="38"/>
  <c r="Z360" i="38"/>
  <c r="AL196" i="38"/>
  <c r="Z390" i="38"/>
  <c r="K202" i="38"/>
  <c r="AV196" i="38"/>
  <c r="AV389" i="38"/>
  <c r="EG46" i="10"/>
  <c r="DH128" i="11"/>
  <c r="DH119" i="11"/>
  <c r="EK41" i="10"/>
  <c r="EL114" i="10"/>
  <c r="DH58" i="11"/>
  <c r="EK114" i="10"/>
  <c r="EK142" i="10"/>
  <c r="DX58" i="11"/>
  <c r="EG115" i="10"/>
  <c r="FD135" i="11"/>
  <c r="DH112" i="11"/>
  <c r="EG80" i="10"/>
  <c r="EK28" i="10"/>
  <c r="EL41" i="10"/>
  <c r="FD133" i="11"/>
  <c r="EL142" i="10"/>
  <c r="EG121" i="10"/>
  <c r="EL48" i="10"/>
  <c r="P203" i="39"/>
  <c r="AL324" i="38"/>
  <c r="BL292" i="39"/>
  <c r="BL316" i="39"/>
  <c r="CA428" i="39"/>
  <c r="AL250" i="38"/>
  <c r="S48" i="37"/>
  <c r="H20" i="38"/>
  <c r="K20" i="38" s="1"/>
  <c r="K164" i="38"/>
  <c r="N175" i="37"/>
  <c r="BK250" i="39"/>
  <c r="AD346" i="38"/>
  <c r="Z123" i="38"/>
  <c r="C284" i="37"/>
  <c r="CB165" i="39"/>
  <c r="AU307" i="39"/>
  <c r="AW325" i="38"/>
  <c r="AK195" i="38"/>
  <c r="AL247" i="38"/>
  <c r="AW416" i="38"/>
  <c r="S139" i="38"/>
  <c r="D158" i="38"/>
  <c r="D19" i="38"/>
  <c r="AW385" i="38"/>
  <c r="D219" i="38"/>
  <c r="CA426" i="39"/>
  <c r="C104" i="38"/>
  <c r="AV6" i="39"/>
  <c r="AK50" i="38"/>
  <c r="CA165" i="39"/>
  <c r="CB205" i="39"/>
  <c r="BL235" i="39"/>
  <c r="BK289" i="39"/>
  <c r="AV373" i="39"/>
  <c r="AL129" i="38"/>
  <c r="AA307" i="38"/>
  <c r="BL367" i="39"/>
  <c r="L412" i="38"/>
  <c r="AO163" i="38"/>
  <c r="CA215" i="39"/>
  <c r="AS309" i="38"/>
  <c r="AV309" i="38" s="1"/>
  <c r="AO390" i="38"/>
  <c r="K357" i="38"/>
  <c r="C89" i="37"/>
  <c r="CA204" i="39"/>
  <c r="CB254" i="39"/>
  <c r="BL284" i="39"/>
  <c r="BL377" i="39"/>
  <c r="AL192" i="38"/>
  <c r="CB428" i="39"/>
  <c r="AD139" i="38"/>
  <c r="BK116" i="39"/>
  <c r="D177" i="38"/>
  <c r="D179" i="38"/>
  <c r="D196" i="38"/>
  <c r="AO272" i="38"/>
  <c r="AL227" i="38"/>
  <c r="BK19" i="39"/>
  <c r="AL99" i="38"/>
  <c r="AL140" i="38"/>
  <c r="BL195" i="39"/>
  <c r="AV334" i="39"/>
  <c r="CA351" i="39"/>
  <c r="AU390" i="39"/>
  <c r="AK138" i="38"/>
  <c r="Z373" i="38"/>
  <c r="BL289" i="39"/>
  <c r="L40" i="38"/>
  <c r="AL218" i="38"/>
  <c r="D89" i="38"/>
  <c r="AD417" i="38"/>
  <c r="AN125" i="38"/>
  <c r="C403" i="38"/>
  <c r="CA155" i="39"/>
  <c r="BK195" i="39"/>
  <c r="AU285" i="39"/>
  <c r="AW423" i="38"/>
  <c r="AL367" i="38"/>
  <c r="AA402" i="38"/>
  <c r="AL289" i="38"/>
  <c r="S222" i="38"/>
  <c r="D318" i="38"/>
  <c r="CA415" i="39"/>
  <c r="S401" i="38"/>
  <c r="AD187" i="38"/>
  <c r="CB83" i="39"/>
  <c r="AV215" i="39"/>
  <c r="AU209" i="39"/>
  <c r="BL262" i="39"/>
  <c r="L376" i="38"/>
  <c r="AA38" i="38"/>
  <c r="AL79" i="38"/>
  <c r="CA431" i="39"/>
  <c r="AE210" i="38"/>
  <c r="S389" i="38"/>
  <c r="AM296" i="38"/>
  <c r="L27" i="38"/>
  <c r="FD13" i="11"/>
  <c r="FE13" i="11"/>
  <c r="DH35" i="11"/>
  <c r="DH129" i="11"/>
  <c r="EH54" i="10"/>
  <c r="FD95" i="11"/>
  <c r="DX125" i="11"/>
  <c r="AX419" i="38"/>
  <c r="AX429" i="38"/>
  <c r="T214" i="38"/>
  <c r="CC19" i="39"/>
  <c r="DZ29" i="11"/>
  <c r="FD115" i="11"/>
  <c r="EO136" i="11"/>
  <c r="EH142" i="10"/>
  <c r="DI133" i="11"/>
  <c r="FD42" i="11"/>
  <c r="DX29" i="11"/>
  <c r="DY61" i="11"/>
  <c r="DZ107" i="11"/>
  <c r="DZ121" i="11"/>
  <c r="FE134" i="11"/>
  <c r="EJ25" i="10"/>
  <c r="EM140" i="10"/>
  <c r="EI9" i="10"/>
  <c r="EJ80" i="10"/>
  <c r="EO116" i="11"/>
  <c r="DJ136" i="11"/>
  <c r="FF126" i="11"/>
  <c r="EN106" i="10"/>
  <c r="EI77" i="10"/>
  <c r="EN77" i="10"/>
  <c r="DZ89" i="11"/>
  <c r="FF58" i="11"/>
  <c r="FF134" i="11"/>
  <c r="EO107" i="11"/>
  <c r="DY107" i="11"/>
  <c r="AW195" i="38"/>
  <c r="AW341" i="38"/>
  <c r="AL252" i="38"/>
  <c r="AV350" i="39"/>
  <c r="AW426" i="38"/>
  <c r="AE318" i="38"/>
  <c r="BL164" i="39"/>
  <c r="Y363" i="38"/>
  <c r="AB363" i="38" s="1"/>
  <c r="AQ172" i="38"/>
  <c r="L172" i="38"/>
  <c r="U290" i="38"/>
  <c r="AW209" i="38"/>
  <c r="L227" i="38"/>
  <c r="AL297" i="38"/>
  <c r="AL82" i="38"/>
  <c r="CC400" i="39"/>
  <c r="AE374" i="38"/>
  <c r="AQ217" i="38"/>
  <c r="AB280" i="38"/>
  <c r="M279" i="38"/>
  <c r="AB310" i="38"/>
  <c r="AX348" i="38"/>
  <c r="AX415" i="38"/>
  <c r="AW379" i="39"/>
  <c r="AL19" i="38"/>
  <c r="L203" i="38"/>
  <c r="AA110" i="38"/>
  <c r="P42" i="37"/>
  <c r="CC179" i="39"/>
  <c r="AQ362" i="38"/>
  <c r="AQ127" i="38"/>
  <c r="U296" i="38"/>
  <c r="F262" i="37"/>
  <c r="Y297" i="38"/>
  <c r="DI47" i="11"/>
  <c r="EI58" i="10"/>
  <c r="EI119" i="10"/>
  <c r="EI126" i="10"/>
  <c r="DJ47" i="11"/>
  <c r="FF57" i="11"/>
  <c r="EM58" i="10"/>
  <c r="EJ119" i="10"/>
  <c r="EN50" i="10"/>
  <c r="EJ58" i="10"/>
  <c r="EJ73" i="10"/>
  <c r="DZ116" i="11"/>
  <c r="DJ132" i="11"/>
  <c r="EN145" i="10"/>
  <c r="EN126" i="10"/>
  <c r="R104" i="39"/>
  <c r="BM307" i="39"/>
  <c r="R30" i="39"/>
  <c r="AF112" i="38"/>
  <c r="F74" i="38"/>
  <c r="AF46" i="38"/>
  <c r="AQ58" i="38"/>
  <c r="AQ89" i="38"/>
  <c r="U90" i="38"/>
  <c r="AQ412" i="38"/>
  <c r="AF279" i="38"/>
  <c r="AJ353" i="38"/>
  <c r="AM353" i="38" s="1"/>
  <c r="AF185" i="38"/>
  <c r="U407" i="38"/>
  <c r="U159" i="37"/>
  <c r="AM83" i="38"/>
  <c r="AB288" i="38"/>
  <c r="AQ46" i="38"/>
  <c r="F146" i="38"/>
  <c r="F353" i="38"/>
  <c r="CC127" i="39"/>
  <c r="R170" i="39"/>
  <c r="AW207" i="39"/>
  <c r="AQ183" i="38"/>
  <c r="BM91" i="39"/>
  <c r="U222" i="38"/>
  <c r="AF278" i="38"/>
  <c r="U428" i="38"/>
  <c r="AB159" i="38"/>
  <c r="R189" i="39"/>
  <c r="CC145" i="39"/>
  <c r="AQ148" i="38"/>
  <c r="AQ181" i="38"/>
  <c r="BM27" i="39"/>
  <c r="AX283" i="38"/>
  <c r="AW310" i="39"/>
  <c r="CC332" i="39"/>
  <c r="AF111" i="38"/>
  <c r="F82" i="38"/>
  <c r="U395" i="38"/>
  <c r="AQ237" i="38"/>
  <c r="AF293" i="38"/>
  <c r="CC415" i="39"/>
  <c r="AF210" i="38"/>
  <c r="U280" i="38"/>
  <c r="EJ81" i="10"/>
  <c r="EJ35" i="10"/>
  <c r="EN29" i="10"/>
  <c r="EJ50" i="10"/>
  <c r="EN137" i="10"/>
  <c r="EN94" i="10"/>
  <c r="EJ98" i="10"/>
  <c r="EN91" i="10"/>
  <c r="DI130" i="10"/>
  <c r="DJ130" i="10" s="1"/>
  <c r="DL130" i="10"/>
  <c r="DM130" i="10" s="1"/>
  <c r="CZ34" i="10"/>
  <c r="F131" i="10"/>
  <c r="DI133" i="10" s="1"/>
  <c r="Q18" i="10"/>
  <c r="DU133" i="10"/>
  <c r="CF34" i="10"/>
  <c r="DU130" i="10"/>
  <c r="CY113" i="10"/>
  <c r="J128" i="10"/>
  <c r="BF53" i="10"/>
  <c r="CS131" i="10"/>
  <c r="Q145" i="10"/>
  <c r="AB99" i="10"/>
  <c r="CN131" i="9"/>
  <c r="CN128" i="9"/>
  <c r="AM144" i="10"/>
  <c r="BF32" i="10"/>
  <c r="CY130" i="9"/>
  <c r="DF46" i="10"/>
  <c r="DF87" i="10"/>
  <c r="AM56" i="10"/>
  <c r="Q52" i="10"/>
  <c r="CB60" i="10"/>
  <c r="AB106" i="10"/>
  <c r="AX33" i="10"/>
  <c r="U60" i="10"/>
  <c r="CO60" i="9" s="1"/>
  <c r="AB69" i="10"/>
  <c r="O90" i="11"/>
  <c r="EG9" i="10"/>
  <c r="AB144" i="10"/>
  <c r="U113" i="10"/>
  <c r="CO113" i="9" s="1"/>
  <c r="DF65" i="10"/>
  <c r="DF79" i="10"/>
  <c r="BF102" i="10"/>
  <c r="AU61" i="11"/>
  <c r="EM54" i="10"/>
  <c r="AV49" i="11"/>
  <c r="BK8" i="11"/>
  <c r="AL115" i="10"/>
  <c r="BK61" i="11"/>
  <c r="EM104" i="10"/>
  <c r="EN104" i="10"/>
  <c r="T115" i="9"/>
  <c r="L101" i="10"/>
  <c r="AE88" i="10"/>
  <c r="AL36" i="10"/>
  <c r="EJ29" i="10"/>
  <c r="AZ66" i="10"/>
  <c r="W125" i="10"/>
  <c r="AZ82" i="10"/>
  <c r="EJ104" i="10"/>
  <c r="BA121" i="10"/>
  <c r="AO52" i="10"/>
  <c r="AZ117" i="10"/>
  <c r="AU136" i="11"/>
  <c r="Q17" i="11"/>
  <c r="S6" i="9"/>
  <c r="AZ10" i="10"/>
  <c r="AD48" i="10"/>
  <c r="AU137" i="11"/>
  <c r="AK142" i="10"/>
  <c r="EH126" i="7"/>
  <c r="EI113" i="7"/>
  <c r="EI34" i="7"/>
  <c r="EH70" i="7"/>
  <c r="EI103" i="7"/>
  <c r="EK66" i="7"/>
  <c r="EJ123" i="7"/>
  <c r="EI10" i="7"/>
  <c r="EL70" i="7"/>
  <c r="EK92" i="7"/>
  <c r="EK88" i="7"/>
  <c r="EL136" i="7"/>
  <c r="EK74" i="7"/>
  <c r="EL92" i="7"/>
  <c r="EL128" i="7"/>
  <c r="EK141" i="7"/>
  <c r="EL114" i="7"/>
  <c r="EL80" i="7"/>
  <c r="EK114" i="7"/>
  <c r="EK56" i="7"/>
  <c r="EL39" i="7"/>
  <c r="EL118" i="7"/>
  <c r="K121" i="34"/>
  <c r="H88" i="33"/>
  <c r="W42" i="34"/>
  <c r="BM101" i="10"/>
  <c r="AG111" i="35"/>
  <c r="CL38" i="10"/>
  <c r="AF7" i="35"/>
  <c r="AC7" i="34"/>
  <c r="AB57" i="34"/>
  <c r="P80" i="35"/>
  <c r="Q117" i="35"/>
  <c r="BK11" i="10"/>
  <c r="AV6" i="35"/>
  <c r="L20" i="34"/>
  <c r="AE84" i="35"/>
  <c r="AK57" i="34"/>
  <c r="AG102" i="34"/>
  <c r="O102" i="33"/>
  <c r="BK102" i="10"/>
  <c r="AW46" i="35"/>
  <c r="U139" i="34"/>
  <c r="AB4" i="34"/>
  <c r="AD93" i="9"/>
  <c r="V19" i="34"/>
  <c r="M74" i="34"/>
  <c r="F88" i="34"/>
  <c r="K49" i="33"/>
  <c r="F96" i="34"/>
  <c r="V86" i="34"/>
  <c r="F146" i="33"/>
  <c r="V55" i="34"/>
  <c r="V37" i="34"/>
  <c r="P131" i="33"/>
  <c r="F138" i="33"/>
  <c r="CM139" i="10"/>
  <c r="BL131" i="10"/>
  <c r="BP139" i="10"/>
  <c r="P38" i="33"/>
  <c r="K58" i="33"/>
  <c r="AD131" i="9"/>
  <c r="AW139" i="35"/>
  <c r="K94" i="33"/>
  <c r="K61" i="33"/>
  <c r="BK77" i="9"/>
  <c r="BI63" i="32"/>
  <c r="BK14" i="9"/>
  <c r="V19" i="7"/>
  <c r="CL82" i="7"/>
  <c r="BL74" i="9"/>
  <c r="BM110" i="32"/>
  <c r="CM16" i="7"/>
  <c r="BM8" i="32"/>
  <c r="BM101" i="32"/>
  <c r="V141" i="7"/>
  <c r="BM103" i="32"/>
  <c r="BJ110" i="32"/>
  <c r="DK109" i="7"/>
  <c r="CL130" i="7"/>
  <c r="BN83" i="7"/>
  <c r="U104" i="7"/>
  <c r="U141" i="7"/>
  <c r="BC100" i="9"/>
  <c r="DJ5" i="7"/>
  <c r="BM124" i="32"/>
  <c r="CL16" i="7"/>
  <c r="U58" i="7"/>
  <c r="BC135" i="9"/>
  <c r="BL80" i="32"/>
  <c r="CL24" i="7"/>
  <c r="CL76" i="7"/>
  <c r="BL72" i="9"/>
  <c r="DK146" i="7"/>
  <c r="DK20" i="7"/>
  <c r="V65" i="7"/>
  <c r="BK71" i="9"/>
  <c r="DJ120" i="7"/>
  <c r="CL17" i="7"/>
  <c r="U40" i="7"/>
  <c r="X22" i="7"/>
  <c r="BL77" i="9"/>
  <c r="CM9" i="7"/>
  <c r="DK25" i="7"/>
  <c r="DK74" i="7"/>
  <c r="W68" i="7"/>
  <c r="BO112" i="7"/>
  <c r="CN128" i="7"/>
  <c r="BL7" i="9"/>
  <c r="X123" i="7"/>
  <c r="DK34" i="7"/>
  <c r="BK74" i="9"/>
  <c r="W22" i="7"/>
  <c r="DK60" i="7"/>
  <c r="CO128" i="7"/>
  <c r="W141" i="7"/>
  <c r="DL70" i="7"/>
  <c r="W123" i="7"/>
  <c r="BF123" i="9" s="1"/>
  <c r="BL71" i="9"/>
  <c r="DK70" i="7"/>
  <c r="CO73" i="7"/>
  <c r="BL11" i="9"/>
  <c r="CN25" i="7"/>
  <c r="CN33" i="7"/>
  <c r="CO146" i="7"/>
  <c r="BL41" i="9"/>
  <c r="CO92" i="7"/>
  <c r="BL133" i="9"/>
  <c r="CP81" i="7"/>
  <c r="BQ64" i="7"/>
  <c r="CP117" i="7"/>
  <c r="Y134" i="7"/>
  <c r="DN66" i="7"/>
  <c r="BP129" i="7"/>
  <c r="CP92" i="7"/>
  <c r="X46" i="7"/>
  <c r="CN79" i="7"/>
  <c r="X100" i="7"/>
  <c r="W109" i="7"/>
  <c r="X28" i="7"/>
  <c r="DM76" i="7"/>
  <c r="X103" i="7"/>
  <c r="BL139" i="9"/>
  <c r="BL91" i="9"/>
  <c r="CP128" i="7"/>
  <c r="BR61" i="7"/>
  <c r="DM16" i="7"/>
  <c r="BR34" i="7"/>
  <c r="X102" i="7"/>
  <c r="X130" i="7"/>
  <c r="CO122" i="7"/>
  <c r="BQ128" i="7"/>
  <c r="BR39" i="7"/>
  <c r="BL128" i="9"/>
  <c r="X109" i="7"/>
  <c r="BE109" i="9" s="1"/>
  <c r="X79" i="7"/>
  <c r="CO114" i="7"/>
  <c r="CP37" i="7"/>
  <c r="DM27" i="7"/>
  <c r="DN97" i="7"/>
  <c r="DM58" i="7"/>
  <c r="X5" i="7"/>
  <c r="BF5" i="9" s="1"/>
  <c r="X85" i="7"/>
  <c r="BR46" i="7"/>
  <c r="CP97" i="7"/>
  <c r="DN127" i="7"/>
  <c r="DN32" i="7"/>
  <c r="CP123" i="7"/>
  <c r="DN29" i="7"/>
  <c r="BR119" i="7"/>
  <c r="DN132" i="7"/>
  <c r="BR87" i="7"/>
  <c r="DN138" i="7"/>
  <c r="CP78" i="7"/>
  <c r="BR95" i="7"/>
  <c r="X110" i="17"/>
  <c r="X4" i="17"/>
  <c r="X15" i="17"/>
  <c r="X95" i="17"/>
  <c r="X78" i="17"/>
  <c r="X136" i="17"/>
  <c r="X68" i="17"/>
  <c r="X104" i="17"/>
  <c r="X101" i="17"/>
  <c r="X134" i="17"/>
  <c r="K95" i="17"/>
  <c r="X61" i="17"/>
  <c r="X133" i="17"/>
  <c r="X79" i="17"/>
  <c r="DF124" i="10"/>
  <c r="DF54" i="10"/>
  <c r="DF26" i="10"/>
  <c r="DF148" i="10"/>
  <c r="DF47" i="10"/>
  <c r="DF132" i="10"/>
  <c r="DF138" i="10"/>
  <c r="DF45" i="10"/>
  <c r="DF51" i="10"/>
  <c r="DF22" i="10"/>
  <c r="DF40" i="10"/>
  <c r="EH65" i="7"/>
  <c r="U27" i="7"/>
  <c r="X127" i="17"/>
  <c r="X77" i="17"/>
  <c r="X109" i="17"/>
  <c r="X12" i="17"/>
  <c r="X142" i="17"/>
  <c r="K36" i="17"/>
  <c r="X118" i="17"/>
  <c r="X59" i="17"/>
  <c r="X86" i="17"/>
  <c r="K65" i="17"/>
  <c r="L49" i="17"/>
  <c r="Y52" i="17"/>
  <c r="Y44" i="17"/>
  <c r="Y10" i="17"/>
  <c r="L73" i="17"/>
  <c r="L133" i="17"/>
  <c r="Y64" i="17"/>
  <c r="Y20" i="17"/>
  <c r="Y100" i="17"/>
  <c r="Y40" i="17"/>
  <c r="X60" i="17"/>
  <c r="Y22" i="17"/>
  <c r="Y143" i="17"/>
  <c r="Y72" i="17"/>
  <c r="Y37" i="17"/>
  <c r="X138" i="17"/>
  <c r="X72" i="17"/>
  <c r="K20" i="17"/>
  <c r="Y108" i="17"/>
  <c r="Y142" i="17"/>
  <c r="Y128" i="17"/>
  <c r="L131" i="17"/>
  <c r="M75" i="17"/>
  <c r="M20" i="17"/>
  <c r="M39" i="17"/>
  <c r="AA116" i="17"/>
  <c r="M36" i="17"/>
  <c r="AA128" i="17"/>
  <c r="AA131" i="17"/>
  <c r="Z33" i="17"/>
  <c r="AA92" i="17"/>
  <c r="AA87" i="17"/>
  <c r="AA26" i="17"/>
  <c r="AA85" i="17"/>
  <c r="BL388" i="39"/>
  <c r="AO99" i="38"/>
  <c r="D192" i="38"/>
  <c r="AU219" i="39"/>
  <c r="AO268" i="38"/>
  <c r="AD172" i="38"/>
  <c r="AD297" i="38"/>
  <c r="S403" i="38"/>
  <c r="D430" i="38"/>
  <c r="C100" i="38"/>
  <c r="AV342" i="38"/>
  <c r="AN301" i="38"/>
  <c r="AC251" i="38"/>
  <c r="AC376" i="38"/>
  <c r="AW296" i="38"/>
  <c r="D334" i="38"/>
  <c r="CA420" i="39"/>
  <c r="AD299" i="38"/>
  <c r="AC208" i="38"/>
  <c r="Z220" i="38"/>
  <c r="AC164" i="38"/>
  <c r="R317" i="38"/>
  <c r="R127" i="38"/>
  <c r="AL187" i="38"/>
  <c r="AV388" i="39"/>
  <c r="AA359" i="38"/>
  <c r="D163" i="37"/>
  <c r="AD39" i="38"/>
  <c r="AD203" i="38"/>
  <c r="AD212" i="38"/>
  <c r="AD256" i="38"/>
  <c r="AA80" i="38"/>
  <c r="AW256" i="38"/>
  <c r="AK332" i="38"/>
  <c r="EG138" i="10"/>
  <c r="EK51" i="10"/>
  <c r="EO22" i="11"/>
  <c r="EH67" i="10"/>
  <c r="EK67" i="10"/>
  <c r="EG53" i="10"/>
  <c r="EL132" i="10"/>
  <c r="EG18" i="10"/>
  <c r="DH21" i="11"/>
  <c r="EK20" i="10"/>
  <c r="DX17" i="11"/>
  <c r="EL71" i="10"/>
  <c r="EK138" i="10"/>
  <c r="AV213" i="38"/>
  <c r="AV160" i="38"/>
  <c r="AW388" i="38"/>
  <c r="BL79" i="39"/>
  <c r="AA124" i="38"/>
  <c r="Q160" i="39"/>
  <c r="Q305" i="39"/>
  <c r="AU300" i="39"/>
  <c r="CB326" i="39"/>
  <c r="AK297" i="38"/>
  <c r="AK82" i="38"/>
  <c r="AW160" i="38"/>
  <c r="AX291" i="38"/>
  <c r="AW283" i="38"/>
  <c r="AW187" i="38"/>
  <c r="AV426" i="38"/>
  <c r="AM79" i="38"/>
  <c r="AM120" i="38"/>
  <c r="AV110" i="39"/>
  <c r="AE96" i="38"/>
  <c r="AM227" i="38"/>
  <c r="X112" i="38"/>
  <c r="AA112" i="38" s="1"/>
  <c r="AE131" i="38"/>
  <c r="AE200" i="38"/>
  <c r="T265" i="38"/>
  <c r="O406" i="37"/>
  <c r="AE264" i="38"/>
  <c r="E207" i="37"/>
  <c r="O306" i="37"/>
  <c r="AO16" i="38"/>
  <c r="AD45" i="38"/>
  <c r="D49" i="37"/>
  <c r="S137" i="37"/>
  <c r="S176" i="38"/>
  <c r="I76" i="37"/>
  <c r="N297" i="37"/>
  <c r="AO287" i="38"/>
  <c r="AD430" i="38"/>
  <c r="Q14" i="39"/>
  <c r="BL51" i="39"/>
  <c r="CB212" i="39"/>
  <c r="Q227" i="39"/>
  <c r="BL231" i="39"/>
  <c r="AV265" i="39"/>
  <c r="Q314" i="39"/>
  <c r="AA159" i="38"/>
  <c r="BL129" i="39"/>
  <c r="AA194" i="38"/>
  <c r="AP181" i="38"/>
  <c r="BL418" i="39"/>
  <c r="T257" i="38"/>
  <c r="E408" i="38"/>
  <c r="AA92" i="38"/>
  <c r="AD4" i="38"/>
  <c r="S275" i="38"/>
  <c r="AU92" i="39"/>
  <c r="AA69" i="38"/>
  <c r="Q108" i="39"/>
  <c r="CB131" i="39"/>
  <c r="BK129" i="39"/>
  <c r="Q172" i="39"/>
  <c r="BM168" i="39"/>
  <c r="AU230" i="39"/>
  <c r="AU208" i="39"/>
  <c r="CB195" i="39"/>
  <c r="BL290" i="39"/>
  <c r="CB291" i="39"/>
  <c r="CA359" i="39"/>
  <c r="CB351" i="39"/>
  <c r="AL295" i="38"/>
  <c r="CC192" i="39"/>
  <c r="M180" i="38"/>
  <c r="AX388" i="38"/>
  <c r="AP67" i="38"/>
  <c r="AP45" i="38"/>
  <c r="AP96" i="38"/>
  <c r="T113" i="38"/>
  <c r="CB320" i="39"/>
  <c r="D97" i="38"/>
  <c r="AO183" i="38"/>
  <c r="AU429" i="39"/>
  <c r="Q180" i="39"/>
  <c r="AU70" i="39"/>
  <c r="BM83" i="39"/>
  <c r="CB82" i="39"/>
  <c r="CA195" i="39"/>
  <c r="AV203" i="39"/>
  <c r="AB265" i="38"/>
  <c r="AV338" i="39"/>
  <c r="AU422" i="39"/>
  <c r="K179" i="38"/>
  <c r="L168" i="38"/>
  <c r="AV70" i="39"/>
  <c r="Q69" i="39"/>
  <c r="AV288" i="39"/>
  <c r="AP392" i="38"/>
  <c r="AA154" i="38"/>
  <c r="BK63" i="39"/>
  <c r="BK231" i="39"/>
  <c r="S191" i="38"/>
  <c r="CA357" i="39"/>
  <c r="AA295" i="38"/>
  <c r="AK194" i="38"/>
  <c r="AW13" i="38"/>
  <c r="Q27" i="39"/>
  <c r="BL82" i="39"/>
  <c r="AV159" i="39"/>
  <c r="CB187" i="39"/>
  <c r="CC187" i="39"/>
  <c r="Q179" i="39"/>
  <c r="BK208" i="39"/>
  <c r="AU203" i="39"/>
  <c r="AW243" i="38"/>
  <c r="AV280" i="39"/>
  <c r="CB283" i="39"/>
  <c r="Q282" i="39"/>
  <c r="AA355" i="38"/>
  <c r="CB359" i="39"/>
  <c r="AA429" i="38"/>
  <c r="AX261" i="38"/>
  <c r="AE90" i="38"/>
  <c r="AL118" i="38"/>
  <c r="AE218" i="38"/>
  <c r="AE183" i="38"/>
  <c r="E47" i="38"/>
  <c r="AW84" i="38"/>
  <c r="BK205" i="39"/>
  <c r="AO92" i="38"/>
  <c r="D203" i="38"/>
  <c r="S281" i="37"/>
  <c r="AO416" i="38"/>
  <c r="AO383" i="38"/>
  <c r="BL19" i="39"/>
  <c r="AL61" i="38"/>
  <c r="BL83" i="39"/>
  <c r="BK81" i="39"/>
  <c r="AV154" i="39"/>
  <c r="M160" i="38"/>
  <c r="P179" i="39"/>
  <c r="BK192" i="39"/>
  <c r="AV300" i="39"/>
  <c r="P282" i="39"/>
  <c r="P381" i="39"/>
  <c r="AW167" i="39"/>
  <c r="AX238" i="38"/>
  <c r="M184" i="38"/>
  <c r="M216" i="38"/>
  <c r="BL192" i="39"/>
  <c r="BL168" i="39"/>
  <c r="J389" i="37"/>
  <c r="AW159" i="38"/>
  <c r="AU421" i="39"/>
  <c r="P388" i="39"/>
  <c r="CA160" i="39"/>
  <c r="BM227" i="39"/>
  <c r="AB238" i="38"/>
  <c r="E168" i="37"/>
  <c r="AL373" i="38"/>
  <c r="AV399" i="38"/>
  <c r="CZ5" i="9"/>
  <c r="EG13" i="10"/>
  <c r="DW81" i="10"/>
  <c r="DC80" i="10"/>
  <c r="DX131" i="11"/>
  <c r="DC148" i="10"/>
  <c r="EG119" i="10"/>
  <c r="FD60" i="11"/>
  <c r="DH130" i="11"/>
  <c r="DH77" i="11"/>
  <c r="FE65" i="11"/>
  <c r="FE85" i="11"/>
  <c r="DX88" i="11"/>
  <c r="DI23" i="11"/>
  <c r="DH135" i="11"/>
  <c r="AK67" i="38"/>
  <c r="AE89" i="38"/>
  <c r="E170" i="38"/>
  <c r="AP343" i="38"/>
  <c r="AP373" i="38"/>
  <c r="D244" i="38"/>
  <c r="Z152" i="38"/>
  <c r="AV339" i="38"/>
  <c r="Z357" i="38"/>
  <c r="AK373" i="38"/>
  <c r="Z177" i="38"/>
  <c r="K104" i="38"/>
  <c r="Z173" i="38"/>
  <c r="Z133" i="38"/>
  <c r="AW113" i="39"/>
  <c r="AT96" i="38"/>
  <c r="AW96" i="38" s="1"/>
  <c r="AW299" i="38"/>
  <c r="AD169" i="38"/>
  <c r="D402" i="38"/>
  <c r="AL244" i="38"/>
  <c r="M67" i="38"/>
  <c r="L78" i="38"/>
  <c r="AB277" i="38"/>
  <c r="AD220" i="38"/>
  <c r="AO392" i="38"/>
  <c r="E177" i="38"/>
  <c r="S203" i="38"/>
  <c r="AD204" i="38"/>
  <c r="D234" i="38"/>
  <c r="Z336" i="38"/>
  <c r="AS97" i="38"/>
  <c r="AV97" i="38" s="1"/>
  <c r="AO147" i="38"/>
  <c r="CA391" i="39"/>
  <c r="AO359" i="38"/>
  <c r="Z227" i="38"/>
  <c r="AW391" i="38"/>
  <c r="AM427" i="38"/>
  <c r="E349" i="38"/>
  <c r="I69" i="37"/>
  <c r="N401" i="37"/>
  <c r="AX389" i="38"/>
  <c r="AX367" i="38"/>
  <c r="AX60" i="38"/>
  <c r="AX128" i="38"/>
  <c r="EL113" i="10"/>
  <c r="EL67" i="10"/>
  <c r="FE71" i="11"/>
  <c r="EM67" i="10"/>
  <c r="EM23" i="10"/>
  <c r="EM113" i="10"/>
  <c r="FD88" i="11"/>
  <c r="EP22" i="11"/>
  <c r="EH23" i="10"/>
  <c r="BL373" i="39"/>
  <c r="AW37" i="39"/>
  <c r="F121" i="38"/>
  <c r="AW9" i="39"/>
  <c r="U390" i="37"/>
  <c r="F325" i="37"/>
  <c r="F411" i="38"/>
  <c r="K58" i="37"/>
  <c r="P322" i="37"/>
  <c r="AM282" i="38"/>
  <c r="AW58" i="39"/>
  <c r="AQ90" i="38"/>
  <c r="U167" i="38"/>
  <c r="AV307" i="39"/>
  <c r="AM373" i="38"/>
  <c r="U189" i="38"/>
  <c r="F103" i="38"/>
  <c r="AQ314" i="38"/>
  <c r="AX253" i="38"/>
  <c r="AB307" i="38"/>
  <c r="AQ246" i="38"/>
  <c r="BM333" i="39"/>
  <c r="M430" i="38"/>
  <c r="AM275" i="38"/>
  <c r="AW111" i="38"/>
  <c r="AA419" i="38"/>
  <c r="BL169" i="39"/>
  <c r="M424" i="38"/>
  <c r="AF110" i="38"/>
  <c r="AW389" i="38"/>
  <c r="AB341" i="38"/>
  <c r="R216" i="39"/>
  <c r="AW277" i="39"/>
  <c r="U319" i="38"/>
  <c r="AW356" i="38"/>
  <c r="AB76" i="38"/>
  <c r="AW174" i="39"/>
  <c r="AX326" i="38"/>
  <c r="M428" i="38"/>
  <c r="AM349" i="38"/>
  <c r="M96" i="38"/>
  <c r="M35" i="38"/>
  <c r="AX167" i="38"/>
  <c r="AM369" i="38"/>
  <c r="AX328" i="38"/>
  <c r="AM428" i="38"/>
  <c r="AB182" i="38"/>
  <c r="AM302" i="38"/>
  <c r="AW191" i="39"/>
  <c r="EN122" i="10"/>
  <c r="DJ50" i="11"/>
  <c r="DZ101" i="11"/>
  <c r="EO74" i="11"/>
  <c r="EJ9" i="10"/>
  <c r="EI12" i="10"/>
  <c r="EP44" i="11"/>
  <c r="FF90" i="11"/>
  <c r="EN90" i="10"/>
  <c r="EJ123" i="10"/>
  <c r="DJ40" i="11"/>
  <c r="EN9" i="10"/>
  <c r="DZ56" i="11"/>
  <c r="FF122" i="11"/>
  <c r="EJ39" i="10"/>
  <c r="DJ137" i="11"/>
  <c r="EN109" i="10"/>
  <c r="DJ78" i="11"/>
  <c r="CC62" i="39"/>
  <c r="BM354" i="39"/>
  <c r="AQ186" i="38"/>
  <c r="P115" i="37"/>
  <c r="AF66" i="38"/>
  <c r="AQ285" i="38"/>
  <c r="F369" i="37"/>
  <c r="U145" i="37"/>
  <c r="AF87" i="38"/>
  <c r="K207" i="37"/>
  <c r="BM302" i="39"/>
  <c r="AW163" i="39"/>
  <c r="R179" i="39"/>
  <c r="R331" i="39"/>
  <c r="R356" i="39"/>
  <c r="U104" i="38"/>
  <c r="AF380" i="38"/>
  <c r="AW79" i="39"/>
  <c r="BM290" i="39"/>
  <c r="BM427" i="39"/>
  <c r="U262" i="37"/>
  <c r="U415" i="38"/>
  <c r="AF384" i="38"/>
  <c r="AF412" i="38"/>
  <c r="CC164" i="39"/>
  <c r="BM199" i="39"/>
  <c r="CC195" i="39"/>
  <c r="CC278" i="39"/>
  <c r="AW362" i="39"/>
  <c r="CC428" i="39"/>
  <c r="U65" i="38"/>
  <c r="AF166" i="38"/>
  <c r="AF428" i="38"/>
  <c r="F431" i="38"/>
  <c r="AF75" i="38"/>
  <c r="AF329" i="38"/>
  <c r="U256" i="37"/>
  <c r="U327" i="38"/>
  <c r="M251" i="38"/>
  <c r="AX298" i="38"/>
  <c r="CC315" i="39"/>
  <c r="R96" i="39"/>
  <c r="R35" i="39"/>
  <c r="U397" i="38"/>
  <c r="AQ216" i="38"/>
  <c r="F416" i="38"/>
  <c r="AF271" i="38"/>
  <c r="F414" i="38"/>
  <c r="BM428" i="39"/>
  <c r="F36" i="38"/>
  <c r="F380" i="38"/>
  <c r="AF357" i="38"/>
  <c r="AW140" i="39"/>
  <c r="AW307" i="39"/>
  <c r="K182" i="37"/>
  <c r="K276" i="37"/>
  <c r="AW182" i="39"/>
  <c r="BF75" i="10"/>
  <c r="BZ58" i="10"/>
  <c r="AH58" i="9" s="1"/>
  <c r="BZ18" i="10"/>
  <c r="AH18" i="9" s="1"/>
  <c r="J135" i="10"/>
  <c r="EG34" i="10"/>
  <c r="AR117" i="10"/>
  <c r="AQ69" i="10"/>
  <c r="B60" i="10"/>
  <c r="EH28" i="10"/>
  <c r="DU111" i="10"/>
  <c r="DU49" i="10"/>
  <c r="AM11" i="10"/>
  <c r="CY49" i="9"/>
  <c r="CS117" i="10"/>
  <c r="EK107" i="10"/>
  <c r="DU34" i="10"/>
  <c r="CN48" i="9"/>
  <c r="CY119" i="9"/>
  <c r="R140" i="10"/>
  <c r="CF73" i="10"/>
  <c r="CS33" i="10"/>
  <c r="DU92" i="10"/>
  <c r="J48" i="10"/>
  <c r="CY34" i="9"/>
  <c r="V75" i="9"/>
  <c r="DC119" i="9"/>
  <c r="AY55" i="10"/>
  <c r="CS48" i="10"/>
  <c r="EG65" i="10"/>
  <c r="L57" i="10"/>
  <c r="BK141" i="11"/>
  <c r="I64" i="9"/>
  <c r="AC143" i="10"/>
  <c r="V116" i="10"/>
  <c r="BG65" i="10"/>
  <c r="EH102" i="10"/>
  <c r="EM126" i="10"/>
  <c r="AZ53" i="10"/>
  <c r="C145" i="10"/>
  <c r="BZ102" i="11"/>
  <c r="EM102" i="10"/>
  <c r="CG138" i="10"/>
  <c r="CQ131" i="11"/>
  <c r="AK146" i="10"/>
  <c r="AZ46" i="10"/>
  <c r="S118" i="10"/>
  <c r="AR61" i="10"/>
  <c r="BG125" i="10"/>
  <c r="AT110" i="11"/>
  <c r="EI110" i="10"/>
  <c r="S119" i="10"/>
  <c r="C42" i="10"/>
  <c r="AY73" i="10"/>
  <c r="AY127" i="10"/>
  <c r="D123" i="10"/>
  <c r="AC61" i="10"/>
  <c r="R103" i="10"/>
  <c r="K95" i="10"/>
  <c r="BK142" i="11"/>
  <c r="EH100" i="10"/>
  <c r="CA54" i="11"/>
  <c r="CB52" i="11"/>
  <c r="BZ134" i="10"/>
  <c r="AH134" i="9" s="1"/>
  <c r="AV12" i="11"/>
  <c r="EN138" i="10"/>
  <c r="T62" i="9"/>
  <c r="BH89" i="10"/>
  <c r="CB76" i="11"/>
  <c r="AV130" i="11"/>
  <c r="Q36" i="11"/>
  <c r="Q26" i="11"/>
  <c r="L69" i="10"/>
  <c r="CA140" i="11"/>
  <c r="E26" i="9"/>
  <c r="AE77" i="10"/>
  <c r="L36" i="10"/>
  <c r="EI54" i="10"/>
  <c r="EN114" i="10"/>
  <c r="CI76" i="10"/>
  <c r="EN76" i="10"/>
  <c r="EJ130" i="10"/>
  <c r="AT76" i="10"/>
  <c r="AW76" i="10" s="1"/>
  <c r="L9" i="10"/>
  <c r="O118" i="9"/>
  <c r="EJ142" i="10"/>
  <c r="EJ77" i="10"/>
  <c r="EN69" i="10"/>
  <c r="EJ68" i="10"/>
  <c r="T31" i="10"/>
  <c r="EJ105" i="10"/>
  <c r="EJ85" i="10"/>
  <c r="BH52" i="10"/>
  <c r="BA103" i="10"/>
  <c r="O119" i="9"/>
  <c r="EN82" i="10"/>
  <c r="EN92" i="10"/>
  <c r="CE4" i="10"/>
  <c r="X104" i="10"/>
  <c r="CR52" i="11"/>
  <c r="AP4" i="10"/>
  <c r="EJ61" i="10"/>
  <c r="EN4" i="10"/>
  <c r="EN128" i="10"/>
  <c r="EJ102" i="10"/>
  <c r="EN20" i="10"/>
  <c r="EJ115" i="10"/>
  <c r="EN121" i="10"/>
  <c r="CR129" i="11"/>
  <c r="EH11" i="7"/>
  <c r="EH19" i="7"/>
  <c r="EH86" i="7"/>
  <c r="EH62" i="7"/>
  <c r="EH94" i="7"/>
  <c r="EJ112" i="7"/>
  <c r="EI132" i="7"/>
  <c r="EI64" i="7"/>
  <c r="EI75" i="7"/>
  <c r="EI137" i="7"/>
  <c r="EK83" i="7"/>
  <c r="EI129" i="7"/>
  <c r="EK79" i="7"/>
  <c r="EI146" i="7"/>
  <c r="EK125" i="7"/>
  <c r="EK118" i="7"/>
  <c r="EK104" i="7"/>
  <c r="EK108" i="7"/>
  <c r="EL125" i="7"/>
  <c r="EJ131" i="7"/>
  <c r="EK35" i="7"/>
  <c r="EJ58" i="7"/>
  <c r="EK58" i="7"/>
  <c r="EL28" i="7"/>
  <c r="EL111" i="7"/>
  <c r="EL36" i="7"/>
  <c r="EL29" i="7"/>
  <c r="EL64" i="7"/>
  <c r="K28" i="34"/>
  <c r="M91" i="33"/>
  <c r="S52" i="34"/>
  <c r="AE118" i="35"/>
  <c r="AB93" i="34"/>
  <c r="AE5" i="35"/>
  <c r="W5" i="34"/>
  <c r="AA5" i="34" s="1"/>
  <c r="C123" i="33"/>
  <c r="AE29" i="34"/>
  <c r="W28" i="34"/>
  <c r="AA28" i="34" s="1"/>
  <c r="AE59" i="34"/>
  <c r="W107" i="34"/>
  <c r="K40" i="34"/>
  <c r="K77" i="34"/>
  <c r="M29" i="33"/>
  <c r="S85" i="34"/>
  <c r="AI99" i="34"/>
  <c r="W124" i="34"/>
  <c r="AA124" i="34" s="1"/>
  <c r="W63" i="34"/>
  <c r="AA63" i="34" s="1"/>
  <c r="M59" i="33"/>
  <c r="AA97" i="9"/>
  <c r="P42" i="35"/>
  <c r="CJ12" i="10"/>
  <c r="BI29" i="10"/>
  <c r="BM99" i="10"/>
  <c r="C59" i="34"/>
  <c r="BI59" i="10"/>
  <c r="L15" i="34"/>
  <c r="AI101" i="34"/>
  <c r="AU12" i="35"/>
  <c r="C16" i="34"/>
  <c r="C140" i="33"/>
  <c r="BJ90" i="10"/>
  <c r="C125" i="33"/>
  <c r="K65" i="34"/>
  <c r="N123" i="33"/>
  <c r="L55" i="34"/>
  <c r="AV83" i="35"/>
  <c r="AJ67" i="34"/>
  <c r="K59" i="34"/>
  <c r="AB132" i="34"/>
  <c r="T27" i="34"/>
  <c r="D49" i="33"/>
  <c r="CK67" i="10"/>
  <c r="T100" i="34"/>
  <c r="AV70" i="35"/>
  <c r="AE66" i="34"/>
  <c r="K94" i="34"/>
  <c r="K141" i="34"/>
  <c r="AB38" i="34"/>
  <c r="AV124" i="35"/>
  <c r="K4" i="34"/>
  <c r="AJ124" i="34"/>
  <c r="AN124" i="34" s="1"/>
  <c r="AE16" i="34"/>
  <c r="M66" i="33"/>
  <c r="BI105" i="10"/>
  <c r="AE49" i="35"/>
  <c r="D31" i="34"/>
  <c r="T108" i="34"/>
  <c r="CK124" i="10"/>
  <c r="AF14" i="34"/>
  <c r="M16" i="33"/>
  <c r="C110" i="34"/>
  <c r="BM30" i="10"/>
  <c r="AU133" i="35"/>
  <c r="AA66" i="9"/>
  <c r="BM133" i="10"/>
  <c r="K26" i="34"/>
  <c r="K66" i="34"/>
  <c r="D40" i="33"/>
  <c r="AF90" i="34"/>
  <c r="BI16" i="10"/>
  <c r="AE97" i="34"/>
  <c r="P6" i="35"/>
  <c r="K50" i="34"/>
  <c r="AV88" i="35"/>
  <c r="T5" i="34"/>
  <c r="D14" i="34"/>
  <c r="AJ83" i="34"/>
  <c r="N90" i="33"/>
  <c r="W65" i="34"/>
  <c r="C51" i="34"/>
  <c r="M97" i="33"/>
  <c r="I62" i="33"/>
  <c r="AU111" i="35"/>
  <c r="AI104" i="34"/>
  <c r="AW59" i="35"/>
  <c r="Q103" i="35"/>
  <c r="Q42" i="35"/>
  <c r="AK38" i="34"/>
  <c r="O59" i="33"/>
  <c r="AK6" i="34"/>
  <c r="AB52" i="34"/>
  <c r="D44" i="33"/>
  <c r="AB132" i="9"/>
  <c r="AJ65" i="34"/>
  <c r="AW6" i="35"/>
  <c r="BO6" i="10"/>
  <c r="AV65" i="35"/>
  <c r="AC126" i="34"/>
  <c r="AW10" i="35"/>
  <c r="BO92" i="10"/>
  <c r="AG138" i="34"/>
  <c r="AJ18" i="34"/>
  <c r="BJ123" i="10"/>
  <c r="AB76" i="34"/>
  <c r="E116" i="34"/>
  <c r="P145" i="35"/>
  <c r="D51" i="34"/>
  <c r="CK18" i="10"/>
  <c r="AB73" i="34"/>
  <c r="AK129" i="34"/>
  <c r="L145" i="34"/>
  <c r="D132" i="33"/>
  <c r="D20" i="33"/>
  <c r="AW98" i="35"/>
  <c r="J37" i="33"/>
  <c r="O87" i="33"/>
  <c r="AF123" i="34"/>
  <c r="BJ112" i="10"/>
  <c r="CK135" i="10"/>
  <c r="L130" i="34"/>
  <c r="CM6" i="10"/>
  <c r="F35" i="33"/>
  <c r="AG144" i="35"/>
  <c r="BO59" i="10"/>
  <c r="E44" i="34"/>
  <c r="BK52" i="10"/>
  <c r="O64" i="33"/>
  <c r="E92" i="33"/>
  <c r="AV85" i="35"/>
  <c r="AC90" i="34"/>
  <c r="AW85" i="35"/>
  <c r="F135" i="34"/>
  <c r="AC19" i="9"/>
  <c r="M146" i="34"/>
  <c r="E130" i="34"/>
  <c r="BK64" i="10"/>
  <c r="AF90" i="35"/>
  <c r="AC108" i="9"/>
  <c r="AL4" i="34"/>
  <c r="F39" i="34"/>
  <c r="F13" i="34"/>
  <c r="AH139" i="34"/>
  <c r="Q119" i="35"/>
  <c r="E52" i="33"/>
  <c r="CL113" i="10"/>
  <c r="U6" i="34"/>
  <c r="AK101" i="34"/>
  <c r="BK108" i="10"/>
  <c r="CL51" i="10"/>
  <c r="E102" i="34"/>
  <c r="AC60" i="9"/>
  <c r="AW14" i="35"/>
  <c r="AF102" i="35"/>
  <c r="AH121" i="34"/>
  <c r="AW92" i="35"/>
  <c r="AG98" i="34"/>
  <c r="E79" i="34"/>
  <c r="AV59" i="35"/>
  <c r="P71" i="33"/>
  <c r="E41" i="34"/>
  <c r="CL115" i="10"/>
  <c r="AG52" i="34"/>
  <c r="E111" i="34"/>
  <c r="K68" i="33"/>
  <c r="Q146" i="35"/>
  <c r="V73" i="34"/>
  <c r="F62" i="34"/>
  <c r="M65" i="34"/>
  <c r="AD49" i="9"/>
  <c r="V100" i="34"/>
  <c r="BP137" i="10"/>
  <c r="AH38" i="34"/>
  <c r="F118" i="33"/>
  <c r="F14" i="33"/>
  <c r="AD121" i="9"/>
  <c r="V59" i="34"/>
  <c r="AD38" i="9"/>
  <c r="F27" i="34"/>
  <c r="V8" i="34"/>
  <c r="AH49" i="34"/>
  <c r="P49" i="33"/>
  <c r="AL41" i="34"/>
  <c r="BP45" i="10"/>
  <c r="DJ95" i="7"/>
  <c r="BL102" i="32"/>
  <c r="BN5" i="7"/>
  <c r="BL96" i="32"/>
  <c r="BL56" i="32"/>
  <c r="BJ145" i="32"/>
  <c r="BK28" i="9"/>
  <c r="BK140" i="9"/>
  <c r="BL143" i="9"/>
  <c r="AN10" i="9"/>
  <c r="BI56" i="32"/>
  <c r="BK102" i="32"/>
  <c r="BJ114" i="32"/>
  <c r="U118" i="7"/>
  <c r="BL140" i="9"/>
  <c r="BK79" i="9"/>
  <c r="BK129" i="9"/>
  <c r="CO5" i="10"/>
  <c r="CT20" i="10"/>
  <c r="BJ56" i="32"/>
  <c r="BM64" i="32"/>
  <c r="BK54" i="32"/>
  <c r="BI54" i="32"/>
  <c r="BI114" i="32"/>
  <c r="BO113" i="7"/>
  <c r="DK112" i="7"/>
  <c r="DK95" i="7"/>
  <c r="BK143" i="9"/>
  <c r="BN30" i="7"/>
  <c r="BJ102" i="32"/>
  <c r="BK96" i="32"/>
  <c r="BM93" i="32"/>
  <c r="BI145" i="32"/>
  <c r="CL78" i="7"/>
  <c r="BN127" i="7"/>
  <c r="BK100" i="9"/>
  <c r="BK139" i="9"/>
  <c r="DJ135" i="7"/>
  <c r="BM9" i="32"/>
  <c r="DJ119" i="7"/>
  <c r="BJ79" i="32"/>
  <c r="BI96" i="32"/>
  <c r="BO40" i="7"/>
  <c r="CL48" i="7"/>
  <c r="DJ56" i="7"/>
  <c r="BL28" i="9"/>
  <c r="BL32" i="9"/>
  <c r="BK137" i="9"/>
  <c r="BL9" i="9"/>
  <c r="DJ91" i="7"/>
  <c r="BK91" i="9"/>
  <c r="U17" i="7"/>
  <c r="CT73" i="10"/>
  <c r="BJ54" i="32"/>
  <c r="BM54" i="32"/>
  <c r="BL79" i="32"/>
  <c r="BJ144" i="32"/>
  <c r="U42" i="7"/>
  <c r="BK80" i="9"/>
  <c r="CL29" i="7"/>
  <c r="DJ112" i="7"/>
  <c r="BI102" i="32"/>
  <c r="BL145" i="32"/>
  <c r="U70" i="7"/>
  <c r="DJ115" i="7"/>
  <c r="BL100" i="9"/>
  <c r="BO64" i="7"/>
  <c r="CL40" i="7"/>
  <c r="U62" i="7"/>
  <c r="BN89" i="7"/>
  <c r="BK114" i="32"/>
  <c r="BK145" i="32"/>
  <c r="BJ96" i="32"/>
  <c r="DJ31" i="7"/>
  <c r="U98" i="7"/>
  <c r="V62" i="7"/>
  <c r="BC141" i="9"/>
  <c r="BK67" i="32"/>
  <c r="BK124" i="32"/>
  <c r="BI26" i="32"/>
  <c r="BK103" i="32"/>
  <c r="BL41" i="32"/>
  <c r="BM90" i="32"/>
  <c r="BM34" i="32"/>
  <c r="BJ73" i="32"/>
  <c r="BK25" i="32"/>
  <c r="DJ82" i="7"/>
  <c r="DK14" i="7"/>
  <c r="V91" i="7"/>
  <c r="U61" i="7"/>
  <c r="BO55" i="7"/>
  <c r="BO34" i="7"/>
  <c r="DK106" i="7"/>
  <c r="BN29" i="7"/>
  <c r="CL23" i="7"/>
  <c r="CM10" i="7"/>
  <c r="DJ27" i="7"/>
  <c r="V60" i="7"/>
  <c r="U74" i="7"/>
  <c r="U138" i="7"/>
  <c r="DK108" i="7"/>
  <c r="U68" i="7"/>
  <c r="DK138" i="7"/>
  <c r="U126" i="7"/>
  <c r="CN27" i="7"/>
  <c r="DJ72" i="7"/>
  <c r="BN62" i="7"/>
  <c r="DJ16" i="7"/>
  <c r="BN33" i="7"/>
  <c r="DK92" i="7"/>
  <c r="V130" i="7"/>
  <c r="V118" i="7"/>
  <c r="BK132" i="9"/>
  <c r="V126" i="7"/>
  <c r="CM60" i="7"/>
  <c r="BC76" i="9"/>
  <c r="CN51" i="7"/>
  <c r="DL103" i="7"/>
  <c r="CN136" i="7"/>
  <c r="W36" i="7"/>
  <c r="CO121" i="7"/>
  <c r="BL68" i="9"/>
  <c r="BQ31" i="7"/>
  <c r="DL33" i="7"/>
  <c r="CM132" i="7"/>
  <c r="BL65" i="9"/>
  <c r="DL61" i="7"/>
  <c r="W45" i="7"/>
  <c r="BK81" i="9"/>
  <c r="CM125" i="7"/>
  <c r="BL67" i="9"/>
  <c r="BQ120" i="7"/>
  <c r="CN96" i="7"/>
  <c r="V46" i="7"/>
  <c r="DL102" i="7"/>
  <c r="DK103" i="7"/>
  <c r="BL16" i="9"/>
  <c r="W76" i="7"/>
  <c r="CN125" i="7"/>
  <c r="CN99" i="7"/>
  <c r="CN18" i="7"/>
  <c r="BE20" i="9"/>
  <c r="CN24" i="7"/>
  <c r="CN59" i="7"/>
  <c r="CN64" i="7"/>
  <c r="CN31" i="7"/>
  <c r="BQ45" i="7"/>
  <c r="DK47" i="7"/>
  <c r="BP111" i="7"/>
  <c r="BL118" i="9"/>
  <c r="CN132" i="7"/>
  <c r="CM51" i="7"/>
  <c r="DK61" i="7"/>
  <c r="W8" i="7"/>
  <c r="CO66" i="7"/>
  <c r="CN114" i="7"/>
  <c r="DL85" i="7"/>
  <c r="DM70" i="7"/>
  <c r="CM137" i="7"/>
  <c r="CN28" i="7"/>
  <c r="DM88" i="7"/>
  <c r="CO22" i="7"/>
  <c r="X122" i="7"/>
  <c r="BL131" i="9"/>
  <c r="BK87" i="9"/>
  <c r="W135" i="7"/>
  <c r="BQ96" i="7"/>
  <c r="BL37" i="9"/>
  <c r="DM52" i="7"/>
  <c r="W42" i="7"/>
  <c r="BP57" i="7"/>
  <c r="W82" i="7"/>
  <c r="BQ140" i="7"/>
  <c r="CN85" i="7"/>
  <c r="BL113" i="9"/>
  <c r="DM15" i="7"/>
  <c r="BR37" i="7"/>
  <c r="Y69" i="7"/>
  <c r="BR73" i="7"/>
  <c r="Y7" i="7"/>
  <c r="Y14" i="7"/>
  <c r="CP33" i="7"/>
  <c r="CP63" i="7"/>
  <c r="Y120" i="7"/>
  <c r="DN99" i="7"/>
  <c r="Y38" i="7"/>
  <c r="DN51" i="7"/>
  <c r="CP127" i="7"/>
  <c r="BR52" i="7"/>
  <c r="DN116" i="7"/>
  <c r="K91" i="17"/>
  <c r="K64" i="17"/>
  <c r="K130" i="17"/>
  <c r="X71" i="17"/>
  <c r="X130" i="17"/>
  <c r="K56" i="17"/>
  <c r="K70" i="17"/>
  <c r="X43" i="17"/>
  <c r="X14" i="17"/>
  <c r="K19" i="17"/>
  <c r="K12" i="17"/>
  <c r="K73" i="17"/>
  <c r="K134" i="17"/>
  <c r="X62" i="17"/>
  <c r="X7" i="17"/>
  <c r="X21" i="17"/>
  <c r="X125" i="17"/>
  <c r="K24" i="17"/>
  <c r="K71" i="17"/>
  <c r="K32" i="17"/>
  <c r="K18" i="17"/>
  <c r="X102" i="17"/>
  <c r="DH6" i="11"/>
  <c r="DX16" i="11"/>
  <c r="DX78" i="11"/>
  <c r="EG58" i="10"/>
  <c r="EK133" i="10"/>
  <c r="EN118" i="11"/>
  <c r="K121" i="38"/>
  <c r="R151" i="38"/>
  <c r="R13" i="38"/>
  <c r="AC192" i="38"/>
  <c r="H197" i="37"/>
  <c r="CA285" i="39"/>
  <c r="P154" i="39"/>
  <c r="AK399" i="38"/>
  <c r="R12" i="38"/>
  <c r="R231" i="38"/>
  <c r="AN34" i="38"/>
  <c r="K228" i="38"/>
  <c r="CA339" i="39"/>
  <c r="BK373" i="39"/>
  <c r="P104" i="39"/>
  <c r="DF143" i="10"/>
  <c r="DI49" i="10"/>
  <c r="DF90" i="10"/>
  <c r="DF6" i="10"/>
  <c r="DF13" i="10"/>
  <c r="DF55" i="10"/>
  <c r="DF68" i="10"/>
  <c r="DF119" i="10"/>
  <c r="DF147" i="10"/>
  <c r="DF8" i="10"/>
  <c r="DF23" i="10"/>
  <c r="DF64" i="10"/>
  <c r="DF39" i="10"/>
  <c r="DF72" i="10"/>
  <c r="CN124" i="9"/>
  <c r="CY95" i="9"/>
  <c r="AF39" i="10"/>
  <c r="Q71" i="9"/>
  <c r="EK125" i="10"/>
  <c r="EG142" i="10"/>
  <c r="CY126" i="9"/>
  <c r="CS124" i="10"/>
  <c r="EK42" i="10"/>
  <c r="BV134" i="10"/>
  <c r="AG134" i="9" s="1"/>
  <c r="AX4" i="10"/>
  <c r="Q11" i="10"/>
  <c r="AX70" i="10"/>
  <c r="BZ56" i="11"/>
  <c r="DF49" i="10"/>
  <c r="BZ104" i="10"/>
  <c r="AH104" i="9" s="1"/>
  <c r="B129" i="9"/>
  <c r="DF30" i="10"/>
  <c r="DF96" i="10"/>
  <c r="AT69" i="11"/>
  <c r="U6" i="10"/>
  <c r="CO6" i="9" s="1"/>
  <c r="DU108" i="10"/>
  <c r="DL49" i="10"/>
  <c r="DM49" i="10" s="1"/>
  <c r="BV104" i="10"/>
  <c r="AG104" i="9" s="1"/>
  <c r="AQ104" i="10"/>
  <c r="AU104" i="10" s="1"/>
  <c r="AM143" i="10"/>
  <c r="CB52" i="10"/>
  <c r="DF110" i="10"/>
  <c r="BV58" i="10"/>
  <c r="AG58" i="9" s="1"/>
  <c r="CS94" i="10"/>
  <c r="F94" i="10"/>
  <c r="J94" i="10" s="1"/>
  <c r="F55" i="10"/>
  <c r="DI56" i="10" s="1"/>
  <c r="DK56" i="10" s="1"/>
  <c r="EH14" i="7"/>
  <c r="BJ26" i="32"/>
  <c r="BI67" i="32"/>
  <c r="BL103" i="32"/>
  <c r="BK89" i="32"/>
  <c r="BM122" i="32"/>
  <c r="BI103" i="32"/>
  <c r="CI36" i="9"/>
  <c r="BW68" i="9"/>
  <c r="CH86" i="9"/>
  <c r="CE66" i="9"/>
  <c r="CB80" i="9"/>
  <c r="BZ110" i="9"/>
  <c r="CI16" i="9"/>
  <c r="CD86" i="9"/>
  <c r="CJ112" i="9"/>
  <c r="CI114" i="9"/>
  <c r="CB140" i="9"/>
  <c r="BV140" i="9"/>
  <c r="BV73" i="9"/>
  <c r="CF36" i="9"/>
  <c r="BZ96" i="9"/>
  <c r="CA96" i="9"/>
  <c r="CI112" i="9"/>
  <c r="CB66" i="9"/>
  <c r="BW140" i="9"/>
  <c r="CF146" i="9"/>
  <c r="CB135" i="9"/>
  <c r="BW35" i="9"/>
  <c r="CI25" i="9"/>
  <c r="BX94" i="9"/>
  <c r="CE36" i="9"/>
  <c r="CA62" i="9"/>
  <c r="BL70" i="32"/>
  <c r="CI6" i="9"/>
  <c r="CI46" i="9"/>
  <c r="CH36" i="9"/>
  <c r="CJ46" i="9"/>
  <c r="CA37" i="9"/>
  <c r="CD22" i="9"/>
  <c r="CD54" i="9"/>
  <c r="BX68" i="9"/>
  <c r="CH16" i="9"/>
  <c r="CB62" i="9"/>
  <c r="CB78" i="9"/>
  <c r="CI92" i="9"/>
  <c r="CJ109" i="9"/>
  <c r="CH112" i="9"/>
  <c r="BZ130" i="9"/>
  <c r="CD141" i="9"/>
  <c r="CA130" i="9"/>
  <c r="CB73" i="9"/>
  <c r="CI50" i="9"/>
  <c r="BV94" i="9"/>
  <c r="CB69" i="9"/>
  <c r="BV62" i="9"/>
  <c r="CD112" i="9"/>
  <c r="CA140" i="9"/>
  <c r="BV130" i="9"/>
  <c r="CH141" i="9"/>
  <c r="BW38" i="9"/>
  <c r="BX38" i="9"/>
  <c r="CB68" i="9"/>
  <c r="BW78" i="9"/>
  <c r="BL7" i="32"/>
  <c r="BK7" i="32"/>
  <c r="BL124" i="32"/>
  <c r="BL73" i="32"/>
  <c r="CH6" i="9"/>
  <c r="CH22" i="9"/>
  <c r="CH46" i="9"/>
  <c r="CI22" i="9"/>
  <c r="CA47" i="9"/>
  <c r="CJ22" i="9"/>
  <c r="BZ37" i="9"/>
  <c r="CB47" i="9"/>
  <c r="CI86" i="9"/>
  <c r="BX66" i="9"/>
  <c r="BV80" i="9"/>
  <c r="CB94" i="9"/>
  <c r="CB110" i="9"/>
  <c r="CJ92" i="9"/>
  <c r="CJ141" i="9"/>
  <c r="CB116" i="9"/>
  <c r="CB130" i="9"/>
  <c r="CA73" i="9"/>
  <c r="BV123" i="9"/>
  <c r="CH92" i="9"/>
  <c r="CA78" i="9"/>
  <c r="BX96" i="9"/>
  <c r="CA69" i="9"/>
  <c r="CJ66" i="9"/>
  <c r="CE114" i="9"/>
  <c r="BW134" i="9"/>
  <c r="BX140" i="9"/>
  <c r="CE141" i="9"/>
  <c r="CJ25" i="9"/>
  <c r="BW95" i="9"/>
  <c r="BL49" i="32"/>
  <c r="BJ25" i="32"/>
  <c r="BJ49" i="32"/>
  <c r="BI41" i="32"/>
  <c r="BL25" i="32"/>
  <c r="BJ41" i="32"/>
  <c r="BN70" i="7"/>
  <c r="BZ47" i="9"/>
  <c r="CF50" i="9"/>
  <c r="CB38" i="9"/>
  <c r="CJ36" i="9"/>
  <c r="BZ68" i="9"/>
  <c r="CH83" i="9"/>
  <c r="BW80" i="9"/>
  <c r="BV95" i="9"/>
  <c r="BX130" i="9"/>
  <c r="BV111" i="9"/>
  <c r="CF141" i="9"/>
  <c r="BZ73" i="9"/>
  <c r="CE54" i="9"/>
  <c r="BX27" i="9"/>
  <c r="CA135" i="9"/>
  <c r="BW111" i="9"/>
  <c r="CD109" i="9"/>
  <c r="CH89" i="9"/>
  <c r="BK18" i="9"/>
  <c r="BK131" i="9"/>
  <c r="CT142" i="10"/>
  <c r="BK26" i="32"/>
  <c r="BM28" i="32"/>
  <c r="BM113" i="32"/>
  <c r="BN92" i="7"/>
  <c r="CD50" i="9"/>
  <c r="CE50" i="9"/>
  <c r="CE25" i="9"/>
  <c r="CA38" i="9"/>
  <c r="CJ54" i="9"/>
  <c r="BZ27" i="9"/>
  <c r="CB37" i="9"/>
  <c r="BV47" i="9"/>
  <c r="BZ95" i="9"/>
  <c r="CD89" i="9"/>
  <c r="CF16" i="9"/>
  <c r="BV96" i="9"/>
  <c r="CB134" i="9"/>
  <c r="CA111" i="9"/>
  <c r="BV134" i="9"/>
  <c r="BX134" i="9"/>
  <c r="BX78" i="9"/>
  <c r="BW96" i="9"/>
  <c r="CA110" i="9"/>
  <c r="BW123" i="9"/>
  <c r="CJ146" i="9"/>
  <c r="BZ135" i="9"/>
  <c r="CF109" i="9"/>
  <c r="BV38" i="9"/>
  <c r="BX116" i="9"/>
  <c r="CB136" i="9"/>
  <c r="CL99" i="7"/>
  <c r="BK113" i="9"/>
  <c r="BK53" i="9"/>
  <c r="BL26" i="32"/>
  <c r="DJ102" i="7"/>
  <c r="BI124" i="32"/>
  <c r="BI59" i="32"/>
  <c r="BL28" i="32"/>
  <c r="BM112" i="32"/>
  <c r="BV27" i="9"/>
  <c r="BW27" i="9"/>
  <c r="CJ6" i="9"/>
  <c r="CH50" i="9"/>
  <c r="CE16" i="9"/>
  <c r="CA68" i="9"/>
  <c r="CI83" i="9"/>
  <c r="BZ111" i="9"/>
  <c r="CJ114" i="9"/>
  <c r="CB123" i="9"/>
  <c r="BZ136" i="9"/>
  <c r="CD114" i="9"/>
  <c r="BZ69" i="9"/>
  <c r="CA27" i="9"/>
  <c r="BX110" i="9"/>
  <c r="BW66" i="9"/>
  <c r="BX80" i="9"/>
  <c r="CH146" i="9"/>
  <c r="BX135" i="9"/>
  <c r="BV78" i="9"/>
  <c r="BZ123" i="9"/>
  <c r="CH25" i="9"/>
  <c r="CJ19" i="9"/>
  <c r="BW37" i="9"/>
  <c r="BW69" i="9"/>
  <c r="BK95" i="9"/>
  <c r="U109" i="7"/>
  <c r="CT141" i="10"/>
  <c r="BK41" i="32"/>
  <c r="DJ68" i="7"/>
  <c r="BM139" i="32"/>
  <c r="BM58" i="32"/>
  <c r="BL67" i="32"/>
  <c r="CH54" i="9"/>
  <c r="CI54" i="9"/>
  <c r="BZ94" i="9"/>
  <c r="CF137" i="9"/>
  <c r="BW136" i="9"/>
  <c r="BX111" i="9"/>
  <c r="CA123" i="9"/>
  <c r="BX136" i="9"/>
  <c r="BX37" i="9"/>
  <c r="BW47" i="9"/>
  <c r="CE92" i="9"/>
  <c r="BW110" i="9"/>
  <c r="BZ134" i="9"/>
  <c r="CE22" i="9"/>
  <c r="CH114" i="9"/>
  <c r="CI109" i="9"/>
  <c r="CF92" i="9"/>
  <c r="CF25" i="9"/>
  <c r="CI137" i="9"/>
  <c r="BL87" i="9"/>
  <c r="X23" i="17"/>
  <c r="Y62" i="17"/>
  <c r="Y101" i="17"/>
  <c r="Y46" i="17"/>
  <c r="Y112" i="17"/>
  <c r="Y77" i="17"/>
  <c r="Y113" i="17"/>
  <c r="L101" i="17"/>
  <c r="K101" i="17"/>
  <c r="L97" i="17"/>
  <c r="K97" i="17"/>
  <c r="Y137" i="17"/>
  <c r="AA102" i="17"/>
  <c r="AA46" i="17"/>
  <c r="AA136" i="17"/>
  <c r="AA139" i="38"/>
  <c r="CB329" i="39"/>
  <c r="AL420" i="38"/>
  <c r="N381" i="37"/>
  <c r="Z99" i="38"/>
  <c r="AK298" i="38"/>
  <c r="AV240" i="38"/>
  <c r="K185" i="38"/>
  <c r="AK274" i="38"/>
  <c r="Z38" i="38"/>
  <c r="AV10" i="39"/>
  <c r="AK317" i="38"/>
  <c r="FD53" i="11"/>
  <c r="FD111" i="11"/>
  <c r="EN134" i="11"/>
  <c r="AW37" i="38"/>
  <c r="L303" i="38"/>
  <c r="AA262" i="38"/>
  <c r="D44" i="37"/>
  <c r="I46" i="37"/>
  <c r="BK115" i="39"/>
  <c r="D122" i="38"/>
  <c r="D257" i="37"/>
  <c r="D147" i="38"/>
  <c r="D211" i="38"/>
  <c r="BK367" i="39"/>
  <c r="S212" i="38"/>
  <c r="N289" i="37"/>
  <c r="K211" i="38"/>
  <c r="AU38" i="39"/>
  <c r="C107" i="37"/>
  <c r="H177" i="37"/>
  <c r="R82" i="37"/>
  <c r="H220" i="37"/>
  <c r="C321" i="38"/>
  <c r="AN348" i="38"/>
  <c r="AN300" i="38"/>
  <c r="R364" i="38"/>
  <c r="C382" i="37"/>
  <c r="C194" i="37"/>
  <c r="M403" i="37"/>
  <c r="M402" i="37"/>
  <c r="AN266" i="38"/>
  <c r="AN347" i="38"/>
  <c r="AC416" i="38"/>
  <c r="AK365" i="38"/>
  <c r="BL305" i="39"/>
  <c r="L86" i="38"/>
  <c r="P50" i="39"/>
  <c r="CA133" i="39"/>
  <c r="N132" i="37"/>
  <c r="BK298" i="39"/>
  <c r="CA429" i="39"/>
  <c r="BL303" i="39"/>
  <c r="CB168" i="39"/>
  <c r="AL325" i="38"/>
  <c r="AL355" i="38"/>
  <c r="AA394" i="38"/>
  <c r="Q393" i="39"/>
  <c r="L340" i="38"/>
  <c r="AO81" i="38"/>
  <c r="D149" i="38"/>
  <c r="P168" i="39"/>
  <c r="AO257" i="38"/>
  <c r="D371" i="38"/>
  <c r="K79" i="38"/>
  <c r="AN174" i="38"/>
  <c r="R183" i="38"/>
  <c r="C122" i="38"/>
  <c r="C210" i="38"/>
  <c r="C323" i="38"/>
  <c r="AC347" i="38"/>
  <c r="AA292" i="38"/>
  <c r="AA335" i="38"/>
  <c r="AA170" i="38"/>
  <c r="S83" i="38"/>
  <c r="P139" i="39"/>
  <c r="S89" i="38"/>
  <c r="S422" i="38"/>
  <c r="AO430" i="38"/>
  <c r="AO410" i="38"/>
  <c r="S382" i="37"/>
  <c r="BK51" i="39"/>
  <c r="CA148" i="39"/>
  <c r="AK166" i="38"/>
  <c r="AC138" i="38"/>
  <c r="C47" i="38"/>
  <c r="C201" i="38"/>
  <c r="AC241" i="38"/>
  <c r="AN211" i="38"/>
  <c r="R299" i="38"/>
  <c r="AN281" i="38"/>
  <c r="R394" i="38"/>
  <c r="C370" i="38"/>
  <c r="AK123" i="38"/>
  <c r="AW199" i="38"/>
  <c r="AA316" i="38"/>
  <c r="P185" i="39"/>
  <c r="AO201" i="38"/>
  <c r="S254" i="38"/>
  <c r="S142" i="38"/>
  <c r="D221" i="38"/>
  <c r="AD278" i="38"/>
  <c r="C90" i="38"/>
  <c r="C111" i="38"/>
  <c r="AN285" i="38"/>
  <c r="R170" i="38"/>
  <c r="AC402" i="38"/>
  <c r="AC331" i="38"/>
  <c r="C359" i="38"/>
  <c r="AA47" i="38"/>
  <c r="CB330" i="39"/>
  <c r="CB356" i="39"/>
  <c r="S8" i="38"/>
  <c r="CA74" i="39"/>
  <c r="AD118" i="38"/>
  <c r="AV124" i="38"/>
  <c r="S106" i="38"/>
  <c r="S121" i="38"/>
  <c r="AO44" i="38"/>
  <c r="AO51" i="38"/>
  <c r="AU99" i="39"/>
  <c r="D195" i="38"/>
  <c r="AU410" i="39"/>
  <c r="AD426" i="38"/>
  <c r="AC9" i="38"/>
  <c r="AC196" i="38"/>
  <c r="C338" i="38"/>
  <c r="C265" i="38"/>
  <c r="AN317" i="38"/>
  <c r="C291" i="38"/>
  <c r="CB37" i="39"/>
  <c r="AA210" i="38"/>
  <c r="CB173" i="39"/>
  <c r="BK169" i="39"/>
  <c r="P201" i="39"/>
  <c r="AK254" i="38"/>
  <c r="Z297" i="38"/>
  <c r="Z281" i="38"/>
  <c r="E331" i="37"/>
  <c r="AM69" i="38"/>
  <c r="T243" i="38"/>
  <c r="AX381" i="38"/>
  <c r="T203" i="38"/>
  <c r="AV422" i="39"/>
  <c r="DX100" i="11"/>
  <c r="FE93" i="11"/>
  <c r="EK73" i="10"/>
  <c r="DX28" i="11"/>
  <c r="EH107" i="10"/>
  <c r="EH73" i="10"/>
  <c r="DI130" i="11"/>
  <c r="EH83" i="10"/>
  <c r="FE32" i="11"/>
  <c r="EK90" i="10"/>
  <c r="DX91" i="11"/>
  <c r="DY130" i="11"/>
  <c r="DY4" i="11"/>
  <c r="E14" i="37"/>
  <c r="AV163" i="39"/>
  <c r="AX271" i="38"/>
  <c r="AP233" i="38"/>
  <c r="AE298" i="38"/>
  <c r="M131" i="38"/>
  <c r="AA82" i="38"/>
  <c r="AW176" i="38"/>
  <c r="AL341" i="38"/>
  <c r="AL313" i="38"/>
  <c r="AL385" i="38"/>
  <c r="AW377" i="38"/>
  <c r="L91" i="38"/>
  <c r="AA231" i="38"/>
  <c r="L358" i="38"/>
  <c r="AL210" i="38"/>
  <c r="L323" i="38"/>
  <c r="AW295" i="38"/>
  <c r="AA420" i="38"/>
  <c r="AL222" i="38"/>
  <c r="AL143" i="38"/>
  <c r="L429" i="38"/>
  <c r="AL225" i="38"/>
  <c r="AW130" i="38"/>
  <c r="AM186" i="38"/>
  <c r="AE57" i="38"/>
  <c r="T258" i="38"/>
  <c r="T421" i="38"/>
  <c r="K187" i="38"/>
  <c r="AV277" i="38"/>
  <c r="K313" i="38"/>
  <c r="CB287" i="39"/>
  <c r="K422" i="38"/>
  <c r="CC348" i="39"/>
  <c r="Q86" i="39"/>
  <c r="M339" i="38"/>
  <c r="J90" i="37"/>
  <c r="AA235" i="38"/>
  <c r="AB210" i="38"/>
  <c r="AV394" i="39"/>
  <c r="AM348" i="38"/>
  <c r="M215" i="38"/>
  <c r="AB350" i="38"/>
  <c r="CC401" i="39"/>
  <c r="M286" i="38"/>
  <c r="M237" i="38"/>
  <c r="AX304" i="38"/>
  <c r="M224" i="38"/>
  <c r="AB113" i="38"/>
  <c r="M78" i="38"/>
  <c r="AX159" i="38"/>
  <c r="M8" i="38"/>
  <c r="M379" i="38"/>
  <c r="M261" i="38"/>
  <c r="M44" i="38"/>
  <c r="AM141" i="38"/>
  <c r="BM12" i="39"/>
  <c r="AX191" i="38"/>
  <c r="BM179" i="39"/>
  <c r="M420" i="38"/>
  <c r="DH10" i="11"/>
  <c r="DH51" i="11"/>
  <c r="FF65" i="11"/>
  <c r="DZ122" i="11"/>
  <c r="FE92" i="11"/>
  <c r="FD127" i="11"/>
  <c r="FD92" i="11"/>
  <c r="EI132" i="10"/>
  <c r="EM108" i="10"/>
  <c r="DJ108" i="11"/>
  <c r="DY119" i="11"/>
  <c r="DJ138" i="11"/>
  <c r="DH93" i="11"/>
  <c r="DJ38" i="11"/>
  <c r="EH56" i="10"/>
  <c r="FE84" i="11"/>
  <c r="EO99" i="11"/>
  <c r="FD20" i="11"/>
  <c r="DH29" i="11"/>
  <c r="DJ112" i="11"/>
  <c r="DZ96" i="11"/>
  <c r="DY113" i="11"/>
  <c r="DJ4" i="11"/>
  <c r="DI38" i="11"/>
  <c r="EP88" i="11"/>
  <c r="DJ123" i="11"/>
  <c r="DI123" i="11"/>
  <c r="DZ65" i="11"/>
  <c r="EP23" i="11"/>
  <c r="EM68" i="10"/>
  <c r="EN54" i="10"/>
  <c r="DY65" i="11"/>
  <c r="DZ102" i="11"/>
  <c r="R5" i="39"/>
  <c r="AW20" i="39"/>
  <c r="AW194" i="39"/>
  <c r="CC298" i="39"/>
  <c r="AW290" i="39"/>
  <c r="L286" i="38"/>
  <c r="AM287" i="38"/>
  <c r="AM210" i="38"/>
  <c r="AM187" i="38"/>
  <c r="F115" i="38"/>
  <c r="M107" i="38"/>
  <c r="BM181" i="39"/>
  <c r="BM17" i="39"/>
  <c r="F229" i="38"/>
  <c r="R333" i="39"/>
  <c r="AF202" i="38"/>
  <c r="AQ24" i="38"/>
  <c r="M198" i="38"/>
  <c r="M388" i="38"/>
  <c r="E139" i="38"/>
  <c r="T289" i="37"/>
  <c r="AB222" i="38"/>
  <c r="T104" i="37"/>
  <c r="AP172" i="38"/>
  <c r="AP425" i="38"/>
  <c r="BL14" i="39"/>
  <c r="BL45" i="39"/>
  <c r="AV194" i="39"/>
  <c r="AV263" i="39"/>
  <c r="CB298" i="39"/>
  <c r="R323" i="39"/>
  <c r="AV290" i="39"/>
  <c r="BM349" i="39"/>
  <c r="Q384" i="39"/>
  <c r="AB174" i="38"/>
  <c r="AJ73" i="38"/>
  <c r="AM73" i="38" s="1"/>
  <c r="R184" i="39"/>
  <c r="AX194" i="38"/>
  <c r="CC178" i="39"/>
  <c r="F89" i="38"/>
  <c r="AW222" i="39"/>
  <c r="AW176" i="39"/>
  <c r="M297" i="38"/>
  <c r="U336" i="38"/>
  <c r="AB256" i="38"/>
  <c r="AB231" i="38"/>
  <c r="AX306" i="38"/>
  <c r="R379" i="39"/>
  <c r="AP55" i="38"/>
  <c r="BM68" i="39"/>
  <c r="AW247" i="39"/>
  <c r="E85" i="38"/>
  <c r="AP353" i="38"/>
  <c r="AE424" i="38"/>
  <c r="AE281" i="38"/>
  <c r="CC37" i="39"/>
  <c r="Q91" i="39"/>
  <c r="AW210" i="39"/>
  <c r="CB203" i="39"/>
  <c r="CC267" i="39"/>
  <c r="AM308" i="38"/>
  <c r="CB377" i="39"/>
  <c r="Q405" i="39"/>
  <c r="AM225" i="38"/>
  <c r="M139" i="38"/>
  <c r="M5" i="38"/>
  <c r="AQ189" i="38"/>
  <c r="AF234" i="38"/>
  <c r="AF201" i="38"/>
  <c r="AX203" i="38"/>
  <c r="F303" i="38"/>
  <c r="U289" i="38"/>
  <c r="F236" i="38"/>
  <c r="U354" i="38"/>
  <c r="BM281" i="39"/>
  <c r="AM261" i="38"/>
  <c r="CC334" i="39"/>
  <c r="AE234" i="38"/>
  <c r="AP218" i="38"/>
  <c r="T423" i="37"/>
  <c r="E341" i="38"/>
  <c r="AA208" i="38"/>
  <c r="AL349" i="38"/>
  <c r="AW203" i="38"/>
  <c r="CB79" i="39"/>
  <c r="BM210" i="39"/>
  <c r="AV173" i="39"/>
  <c r="CB194" i="39"/>
  <c r="Q297" i="39"/>
  <c r="CC282" i="39"/>
  <c r="AL394" i="38"/>
  <c r="Q358" i="39"/>
  <c r="AB377" i="38"/>
  <c r="AX282" i="38"/>
  <c r="AW298" i="38"/>
  <c r="AQ178" i="38"/>
  <c r="AF90" i="38"/>
  <c r="K253" i="37"/>
  <c r="BM314" i="39"/>
  <c r="M320" i="38"/>
  <c r="AB329" i="38"/>
  <c r="CC381" i="39"/>
  <c r="U405" i="37"/>
  <c r="M418" i="38"/>
  <c r="AF265" i="38"/>
  <c r="AQ430" i="38"/>
  <c r="BM222" i="39"/>
  <c r="F264" i="38"/>
  <c r="U184" i="38"/>
  <c r="AQ224" i="38"/>
  <c r="F250" i="38"/>
  <c r="F90" i="38"/>
  <c r="AB200" i="38"/>
  <c r="AX178" i="38"/>
  <c r="AX86" i="38"/>
  <c r="CC304" i="39"/>
  <c r="AP232" i="38"/>
  <c r="AP380" i="38"/>
  <c r="Q5" i="39"/>
  <c r="CB282" i="39"/>
  <c r="AM394" i="38"/>
  <c r="AB194" i="38"/>
  <c r="U169" i="38"/>
  <c r="BM138" i="39"/>
  <c r="U235" i="38"/>
  <c r="M205" i="38"/>
  <c r="AB290" i="38"/>
  <c r="F15" i="38"/>
  <c r="F193" i="38"/>
  <c r="AF146" i="38"/>
  <c r="AB254" i="38"/>
  <c r="AQ365" i="38"/>
  <c r="T117" i="38"/>
  <c r="T4" i="38"/>
  <c r="AM14" i="38"/>
  <c r="AB36" i="38"/>
  <c r="Q73" i="39"/>
  <c r="AP54" i="38"/>
  <c r="T49" i="38"/>
  <c r="AM314" i="38"/>
  <c r="AA178" i="38"/>
  <c r="Q139" i="39"/>
  <c r="AW82" i="39"/>
  <c r="BL196" i="39"/>
  <c r="AV200" i="39"/>
  <c r="AW267" i="38"/>
  <c r="AV402" i="39"/>
  <c r="Q420" i="39"/>
  <c r="AW128" i="38"/>
  <c r="CC128" i="39"/>
  <c r="AU111" i="38"/>
  <c r="AX111" i="38" s="1"/>
  <c r="AF31" i="38"/>
  <c r="AF54" i="38"/>
  <c r="F78" i="38"/>
  <c r="BM225" i="39"/>
  <c r="R251" i="39"/>
  <c r="AF320" i="38"/>
  <c r="M431" i="38"/>
  <c r="AX88" i="38"/>
  <c r="BM348" i="39"/>
  <c r="U375" i="38"/>
  <c r="U387" i="38"/>
  <c r="AQ81" i="38"/>
  <c r="AQ136" i="38"/>
  <c r="R261" i="39"/>
  <c r="AW170" i="39"/>
  <c r="J107" i="37"/>
  <c r="AV170" i="39"/>
  <c r="E180" i="37"/>
  <c r="E146" i="38"/>
  <c r="AP271" i="38"/>
  <c r="E350" i="38"/>
  <c r="E215" i="38"/>
  <c r="E396" i="38"/>
  <c r="I432" i="38"/>
  <c r="L432" i="38" s="1"/>
  <c r="AV38" i="39"/>
  <c r="BL187" i="39"/>
  <c r="BM187" i="39"/>
  <c r="BL210" i="39"/>
  <c r="R8" i="39"/>
  <c r="BM14" i="39"/>
  <c r="BM20" i="39"/>
  <c r="BM69" i="39"/>
  <c r="AV82" i="39"/>
  <c r="M161" i="38"/>
  <c r="CC202" i="39"/>
  <c r="AX221" i="38"/>
  <c r="CB306" i="39"/>
  <c r="BM287" i="39"/>
  <c r="AW326" i="39"/>
  <c r="AV377" i="39"/>
  <c r="AW191" i="38"/>
  <c r="F80" i="38"/>
  <c r="U9" i="37"/>
  <c r="R36" i="39"/>
  <c r="R431" i="39"/>
  <c r="R420" i="39"/>
  <c r="AM341" i="38"/>
  <c r="CC286" i="39"/>
  <c r="AM128" i="38"/>
  <c r="AV231" i="39"/>
  <c r="T302" i="37"/>
  <c r="FF32" i="11"/>
  <c r="DZ120" i="11"/>
  <c r="EJ4" i="10"/>
  <c r="EJ40" i="10"/>
  <c r="EM132" i="10"/>
  <c r="EI61" i="10"/>
  <c r="DI107" i="11"/>
  <c r="EN98" i="10"/>
  <c r="EM107" i="10"/>
  <c r="EJ132" i="10"/>
  <c r="EI108" i="10"/>
  <c r="FF92" i="11"/>
  <c r="EJ108" i="10"/>
  <c r="EJ49" i="10"/>
  <c r="EJ20" i="10"/>
  <c r="EJ42" i="10"/>
  <c r="EJ128" i="10"/>
  <c r="EM42" i="10"/>
  <c r="EO115" i="11"/>
  <c r="EN51" i="10"/>
  <c r="EN60" i="10"/>
  <c r="BM96" i="39"/>
  <c r="AM333" i="38"/>
  <c r="CC331" i="39"/>
  <c r="AX74" i="38"/>
  <c r="AM171" i="38"/>
  <c r="AM211" i="38"/>
  <c r="AM271" i="38"/>
  <c r="AB331" i="38"/>
  <c r="CC90" i="39"/>
  <c r="AQ354" i="38"/>
  <c r="AB282" i="38"/>
  <c r="AB225" i="38"/>
  <c r="EN85" i="10"/>
  <c r="FF137" i="11"/>
  <c r="EP140" i="11"/>
  <c r="AX47" i="10"/>
  <c r="V40" i="9"/>
  <c r="CS109" i="10"/>
  <c r="AB142" i="10"/>
  <c r="L55" i="9"/>
  <c r="B142" i="10"/>
  <c r="F109" i="10"/>
  <c r="B56" i="9"/>
  <c r="CF69" i="10"/>
  <c r="CY99" i="9"/>
  <c r="CN109" i="9"/>
  <c r="AB40" i="10"/>
  <c r="AB54" i="10"/>
  <c r="AX43" i="10"/>
  <c r="CN98" i="9"/>
  <c r="AX73" i="10"/>
  <c r="DF27" i="10"/>
  <c r="DC111" i="9"/>
  <c r="AM34" i="10"/>
  <c r="AF53" i="10"/>
  <c r="EL90" i="10"/>
  <c r="F91" i="10"/>
  <c r="DL92" i="10" s="1"/>
  <c r="DM92" i="10" s="1"/>
  <c r="CY92" i="9"/>
  <c r="F117" i="10"/>
  <c r="DI119" i="10" s="1"/>
  <c r="CN91" i="9"/>
  <c r="DU119" i="10"/>
  <c r="O133" i="11"/>
  <c r="BG42" i="10"/>
  <c r="B40" i="10"/>
  <c r="AM80" i="10"/>
  <c r="X61" i="9"/>
  <c r="BH51" i="10"/>
  <c r="EM135" i="10"/>
  <c r="AU45" i="11"/>
  <c r="AL44" i="10"/>
  <c r="CQ61" i="11"/>
  <c r="Q16" i="11"/>
  <c r="CB67" i="11"/>
  <c r="EJ139" i="10"/>
  <c r="AV11" i="11"/>
  <c r="BA85" i="10"/>
  <c r="EI85" i="10"/>
  <c r="AV139" i="11"/>
  <c r="CB126" i="11"/>
  <c r="EI6" i="10"/>
  <c r="EI121" i="10"/>
  <c r="L33" i="10"/>
  <c r="CA143" i="11"/>
  <c r="EN26" i="10"/>
  <c r="L70" i="10"/>
  <c r="AV58" i="11"/>
  <c r="CB57" i="11"/>
  <c r="CA113" i="11"/>
  <c r="EN6" i="10"/>
  <c r="EJ33" i="10"/>
  <c r="EI43" i="10"/>
  <c r="EJ74" i="10"/>
  <c r="EJ88" i="10"/>
  <c r="EJ15" i="10"/>
  <c r="EH93" i="7"/>
  <c r="EJ75" i="7"/>
  <c r="EI119" i="7"/>
  <c r="EI40" i="7"/>
  <c r="EK87" i="7"/>
  <c r="EI72" i="7"/>
  <c r="EK124" i="7"/>
  <c r="EK31" i="7"/>
  <c r="EK44" i="7"/>
  <c r="EJ31" i="7"/>
  <c r="EL101" i="7"/>
  <c r="EK126" i="7"/>
  <c r="EK101" i="7"/>
  <c r="EJ59" i="7"/>
  <c r="EJ97" i="7"/>
  <c r="EJ44" i="7"/>
  <c r="EJ95" i="7"/>
  <c r="EL68" i="7"/>
  <c r="EK81" i="7"/>
  <c r="EL137" i="7"/>
  <c r="EL33" i="7"/>
  <c r="EK68" i="7"/>
  <c r="EK133" i="7"/>
  <c r="EK137" i="7"/>
  <c r="EK71" i="7"/>
  <c r="EL105" i="7"/>
  <c r="EL10" i="7"/>
  <c r="EL60" i="7"/>
  <c r="EK61" i="7"/>
  <c r="EK89" i="7"/>
  <c r="EL143" i="7"/>
  <c r="EK117" i="7"/>
  <c r="EK45" i="7"/>
  <c r="EL144" i="7"/>
  <c r="EL55" i="7"/>
  <c r="W96" i="34"/>
  <c r="AA96" i="34" s="1"/>
  <c r="W32" i="34"/>
  <c r="AA32" i="34" s="1"/>
  <c r="AU112" i="35"/>
  <c r="K105" i="34"/>
  <c r="AU26" i="35"/>
  <c r="CU26" i="10"/>
  <c r="BI6" i="10"/>
  <c r="AE8" i="35"/>
  <c r="AF8" i="35"/>
  <c r="AU79" i="35"/>
  <c r="BJ5" i="10"/>
  <c r="T78" i="34"/>
  <c r="H140" i="33"/>
  <c r="CJ46" i="10"/>
  <c r="AA121" i="9"/>
  <c r="K130" i="34"/>
  <c r="AU46" i="35"/>
  <c r="K90" i="34"/>
  <c r="K7" i="34"/>
  <c r="AU6" i="35"/>
  <c r="W6" i="34"/>
  <c r="AA6" i="34" s="1"/>
  <c r="C55" i="33"/>
  <c r="AB39" i="34"/>
  <c r="H11" i="33"/>
  <c r="AI86" i="34"/>
  <c r="CJ44" i="10"/>
  <c r="W79" i="34"/>
  <c r="AA79" i="34" s="1"/>
  <c r="CJ70" i="10"/>
  <c r="O105" i="35"/>
  <c r="I50" i="33"/>
  <c r="M18" i="33"/>
  <c r="AI11" i="34"/>
  <c r="K81" i="34"/>
  <c r="AF55" i="35"/>
  <c r="AU113" i="35"/>
  <c r="BJ4" i="10"/>
  <c r="H125" i="33"/>
  <c r="Q87" i="35"/>
  <c r="AF140" i="35"/>
  <c r="M109" i="34"/>
  <c r="E76" i="34"/>
  <c r="E63" i="34"/>
  <c r="AJ101" i="34"/>
  <c r="U62" i="34"/>
  <c r="CK101" i="10"/>
  <c r="AU101" i="35"/>
  <c r="AE99" i="35"/>
  <c r="AE46" i="35"/>
  <c r="AF112" i="34"/>
  <c r="N112" i="33"/>
  <c r="N7" i="33"/>
  <c r="E138" i="33"/>
  <c r="BJ7" i="10"/>
  <c r="AF95" i="34"/>
  <c r="M95" i="34"/>
  <c r="BL139" i="10"/>
  <c r="BL71" i="10"/>
  <c r="K129" i="33"/>
  <c r="F137" i="34"/>
  <c r="BK110" i="10"/>
  <c r="AH145" i="34"/>
  <c r="E144" i="34"/>
  <c r="AG24" i="35"/>
  <c r="AC110" i="34"/>
  <c r="BI81" i="32"/>
  <c r="CT135" i="10"/>
  <c r="V11" i="7"/>
  <c r="DJ105" i="7"/>
  <c r="BL126" i="32"/>
  <c r="BL61" i="32"/>
  <c r="V93" i="7"/>
  <c r="CT53" i="10"/>
  <c r="W66" i="7"/>
  <c r="U139" i="7"/>
  <c r="BK82" i="9"/>
  <c r="BE94" i="9"/>
  <c r="V71" i="7"/>
  <c r="X92" i="7"/>
  <c r="BF92" i="9" s="1"/>
  <c r="X49" i="7"/>
  <c r="CN91" i="7"/>
  <c r="BQ90" i="7"/>
  <c r="CP119" i="7"/>
  <c r="Y29" i="7"/>
  <c r="CP110" i="7"/>
  <c r="Y83" i="7"/>
  <c r="CP72" i="7"/>
  <c r="BR145" i="7"/>
  <c r="DN101" i="7"/>
  <c r="DN98" i="7"/>
  <c r="DW38" i="10"/>
  <c r="EG29" i="10"/>
  <c r="EG73" i="10"/>
  <c r="Z122" i="38"/>
  <c r="Z339" i="38"/>
  <c r="CA381" i="39"/>
  <c r="M31" i="37"/>
  <c r="C22" i="37"/>
  <c r="C165" i="38"/>
  <c r="C129" i="37"/>
  <c r="C432" i="37"/>
  <c r="C261" i="37"/>
  <c r="C179" i="38"/>
  <c r="C124" i="38"/>
  <c r="AC375" i="38"/>
  <c r="C316" i="38"/>
  <c r="BK4" i="39"/>
  <c r="AV243" i="38"/>
  <c r="BK282" i="39"/>
  <c r="R11" i="37"/>
  <c r="R59" i="38"/>
  <c r="AN210" i="38"/>
  <c r="C278" i="37"/>
  <c r="AN194" i="38"/>
  <c r="C343" i="38"/>
  <c r="R432" i="37"/>
  <c r="AC188" i="38"/>
  <c r="AK417" i="38"/>
  <c r="BK365" i="39"/>
  <c r="C46" i="38"/>
  <c r="C279" i="38"/>
  <c r="C331" i="38"/>
  <c r="C241" i="38"/>
  <c r="AK378" i="38"/>
  <c r="AC194" i="38"/>
  <c r="AN298" i="38"/>
  <c r="C337" i="38"/>
  <c r="CA102" i="39"/>
  <c r="P4" i="39"/>
  <c r="P313" i="39"/>
  <c r="AU241" i="39"/>
  <c r="K282" i="38"/>
  <c r="BK210" i="39"/>
  <c r="K111" i="38"/>
  <c r="C186" i="38"/>
  <c r="C215" i="38"/>
  <c r="C169" i="38"/>
  <c r="C177" i="38"/>
  <c r="C213" i="38"/>
  <c r="R294" i="38"/>
  <c r="AN265" i="38"/>
  <c r="C313" i="38"/>
  <c r="K290" i="38"/>
  <c r="M321" i="37"/>
  <c r="BK92" i="39"/>
  <c r="AU82" i="39"/>
  <c r="Z308" i="38"/>
  <c r="K122" i="38"/>
  <c r="C221" i="37"/>
  <c r="BM86" i="10"/>
  <c r="AE91" i="34"/>
  <c r="S74" i="34"/>
  <c r="BM11" i="10"/>
  <c r="AI80" i="34"/>
  <c r="CJ86" i="10"/>
  <c r="BI91" i="10"/>
  <c r="C106" i="34"/>
  <c r="AI42" i="34"/>
  <c r="BM80" i="10"/>
  <c r="BM42" i="10"/>
  <c r="AI91" i="34"/>
  <c r="AI62" i="34"/>
  <c r="S139" i="34"/>
  <c r="AE44" i="34"/>
  <c r="AE60" i="34"/>
  <c r="C52" i="34"/>
  <c r="BM62" i="10"/>
  <c r="K19" i="34"/>
  <c r="O89" i="35"/>
  <c r="AU11" i="35"/>
  <c r="S81" i="34"/>
  <c r="S121" i="34"/>
  <c r="M44" i="33"/>
  <c r="AI31" i="34"/>
  <c r="M60" i="33"/>
  <c r="AI6" i="34"/>
  <c r="AA44" i="9"/>
  <c r="S42" i="34"/>
  <c r="BM31" i="10"/>
  <c r="AI44" i="34"/>
  <c r="BI60" i="10"/>
  <c r="BM6" i="10"/>
  <c r="S25" i="34"/>
  <c r="CU134" i="10"/>
  <c r="K24" i="34"/>
  <c r="EH44" i="7"/>
  <c r="CN57" i="10"/>
  <c r="Y30" i="17"/>
  <c r="Y136" i="17"/>
  <c r="K34" i="17"/>
  <c r="Y103" i="17"/>
  <c r="K129" i="17"/>
  <c r="Y111" i="17"/>
  <c r="Z82" i="17"/>
  <c r="Z54" i="17"/>
  <c r="Z92" i="17"/>
  <c r="Z6" i="17"/>
  <c r="L46" i="17"/>
  <c r="L74" i="17"/>
  <c r="L84" i="17"/>
  <c r="Z112" i="17"/>
  <c r="Z120" i="17"/>
  <c r="L138" i="17"/>
  <c r="K127" i="17"/>
  <c r="Z68" i="17"/>
  <c r="Z76" i="17"/>
  <c r="L62" i="17"/>
  <c r="M11" i="17"/>
  <c r="M115" i="17"/>
  <c r="Z123" i="17"/>
  <c r="Z26" i="17"/>
  <c r="AA106" i="17"/>
  <c r="AA49" i="17"/>
  <c r="AA15" i="17"/>
  <c r="AA28" i="17"/>
  <c r="AA82" i="17"/>
  <c r="AA103" i="17"/>
  <c r="AA140" i="17"/>
  <c r="AA25" i="17"/>
  <c r="AA114" i="17"/>
  <c r="AA134" i="17"/>
  <c r="AA61" i="17"/>
  <c r="M4" i="17"/>
  <c r="M24" i="17"/>
  <c r="M110" i="17"/>
  <c r="AA122" i="17"/>
  <c r="L141" i="17"/>
  <c r="AA50" i="17"/>
  <c r="AA70" i="17"/>
  <c r="M5" i="17"/>
  <c r="Z58" i="17"/>
  <c r="Z98" i="17"/>
  <c r="AA89" i="17"/>
  <c r="AA48" i="17"/>
  <c r="AA132" i="17"/>
  <c r="M119" i="17"/>
  <c r="AA64" i="17"/>
  <c r="AA72" i="17"/>
  <c r="AA88" i="17"/>
  <c r="AA104" i="17"/>
  <c r="BL138" i="39"/>
  <c r="P122" i="39"/>
  <c r="S373" i="38"/>
  <c r="S317" i="38"/>
  <c r="AD295" i="38"/>
  <c r="AD184" i="38"/>
  <c r="AA137" i="38"/>
  <c r="FD77" i="11"/>
  <c r="EH80" i="10"/>
  <c r="AD292" i="38"/>
  <c r="CA11" i="39"/>
  <c r="CA210" i="39"/>
  <c r="S196" i="38"/>
  <c r="D289" i="38"/>
  <c r="P211" i="39"/>
  <c r="AW207" i="38"/>
  <c r="I304" i="37"/>
  <c r="L169" i="38"/>
  <c r="AA97" i="38"/>
  <c r="S362" i="37"/>
  <c r="BM203" i="39"/>
  <c r="AX333" i="38"/>
  <c r="BM180" i="39"/>
  <c r="AB323" i="38"/>
  <c r="BL125" i="39"/>
  <c r="AP324" i="38"/>
  <c r="T337" i="38"/>
  <c r="AB92" i="38"/>
  <c r="AX37" i="38"/>
  <c r="AX299" i="38"/>
  <c r="AX302" i="38"/>
  <c r="BM103" i="39"/>
  <c r="AP169" i="38"/>
  <c r="E251" i="38"/>
  <c r="Q331" i="39"/>
  <c r="E430" i="38"/>
  <c r="BM211" i="39"/>
  <c r="AP138" i="38"/>
  <c r="AE86" i="38"/>
  <c r="AE283" i="38"/>
  <c r="AB207" i="38"/>
  <c r="T354" i="37"/>
  <c r="AW112" i="38"/>
  <c r="M124" i="38"/>
  <c r="CB208" i="39"/>
  <c r="AW282" i="39"/>
  <c r="CB299" i="39"/>
  <c r="CC333" i="39"/>
  <c r="AL254" i="38"/>
  <c r="K57" i="38"/>
  <c r="AX208" i="38"/>
  <c r="AW238" i="39"/>
  <c r="AX361" i="38"/>
  <c r="AE195" i="38"/>
  <c r="AA409" i="38"/>
  <c r="CC121" i="39"/>
  <c r="R201" i="39"/>
  <c r="Q207" i="39"/>
  <c r="BL211" i="39"/>
  <c r="AV282" i="39"/>
  <c r="AB72" i="38"/>
  <c r="Q201" i="39"/>
  <c r="AV283" i="39"/>
  <c r="AX87" i="38"/>
  <c r="M201" i="38"/>
  <c r="BM271" i="39"/>
  <c r="AW356" i="39"/>
  <c r="M258" i="38"/>
  <c r="Q57" i="39"/>
  <c r="BL313" i="39"/>
  <c r="CB297" i="39"/>
  <c r="BL203" i="39"/>
  <c r="AX323" i="38"/>
  <c r="AV119" i="39"/>
  <c r="T99" i="38"/>
  <c r="E44" i="37"/>
  <c r="Q263" i="39"/>
  <c r="L282" i="38"/>
  <c r="AW297" i="38"/>
  <c r="J382" i="37"/>
  <c r="EL86" i="10"/>
  <c r="EG7" i="10"/>
  <c r="FF46" i="11"/>
  <c r="DJ139" i="11"/>
  <c r="FD71" i="11"/>
  <c r="DJ24" i="11"/>
  <c r="DI24" i="11"/>
  <c r="AX180" i="38"/>
  <c r="BM219" i="39"/>
  <c r="M16" i="38"/>
  <c r="AW103" i="39"/>
  <c r="T141" i="37"/>
  <c r="CB111" i="39"/>
  <c r="J381" i="37"/>
  <c r="AV409" i="39"/>
  <c r="H55" i="38"/>
  <c r="K55" i="38" s="1"/>
  <c r="BK264" i="39"/>
  <c r="I425" i="37"/>
  <c r="AW400" i="39"/>
  <c r="T24" i="38"/>
  <c r="Q203" i="39"/>
  <c r="T280" i="38"/>
  <c r="E82" i="38"/>
  <c r="AE358" i="38"/>
  <c r="S124" i="38"/>
  <c r="AD178" i="38"/>
  <c r="K255" i="38"/>
  <c r="BL218" i="39"/>
  <c r="E87" i="38"/>
  <c r="AP304" i="38"/>
  <c r="AP170" i="38"/>
  <c r="T423" i="38"/>
  <c r="CB357" i="39"/>
  <c r="AP342" i="38"/>
  <c r="AE382" i="38"/>
  <c r="AO130" i="38"/>
  <c r="H180" i="38"/>
  <c r="L180" i="38" s="1"/>
  <c r="AO260" i="38"/>
  <c r="S384" i="38"/>
  <c r="AD425" i="38"/>
  <c r="AD226" i="38"/>
  <c r="AK391" i="38"/>
  <c r="AM255" i="38"/>
  <c r="AM363" i="38"/>
  <c r="AX426" i="38"/>
  <c r="AV111" i="39"/>
  <c r="AE121" i="38"/>
  <c r="AT276" i="38"/>
  <c r="AX276" i="38" s="1"/>
  <c r="AV287" i="39"/>
  <c r="AE246" i="38"/>
  <c r="BL429" i="39"/>
  <c r="T302" i="38"/>
  <c r="E421" i="38"/>
  <c r="AE315" i="38"/>
  <c r="AE390" i="38"/>
  <c r="AD43" i="38"/>
  <c r="S330" i="37"/>
  <c r="D185" i="38"/>
  <c r="AM145" i="38"/>
  <c r="AM263" i="38"/>
  <c r="R279" i="39"/>
  <c r="AB426" i="38"/>
  <c r="AP273" i="38"/>
  <c r="AE265" i="38"/>
  <c r="CB333" i="39"/>
  <c r="T264" i="38"/>
  <c r="S91" i="38"/>
  <c r="AO148" i="38"/>
  <c r="CA256" i="39"/>
  <c r="AD195" i="38"/>
  <c r="D297" i="38"/>
  <c r="Z414" i="38"/>
  <c r="R10" i="39"/>
  <c r="M218" i="38"/>
  <c r="T289" i="38"/>
  <c r="AX168" i="38"/>
  <c r="S4" i="38"/>
  <c r="AU221" i="39"/>
  <c r="N279" i="37"/>
  <c r="S204" i="38"/>
  <c r="P240" i="39"/>
  <c r="S351" i="38"/>
  <c r="S405" i="38"/>
  <c r="D424" i="38"/>
  <c r="AX59" i="38"/>
  <c r="CC418" i="39"/>
  <c r="BM337" i="39"/>
  <c r="AV428" i="39"/>
  <c r="M330" i="38"/>
  <c r="L296" i="38"/>
  <c r="BK332" i="39"/>
  <c r="D121" i="37"/>
  <c r="BK342" i="39"/>
  <c r="BL425" i="39"/>
  <c r="Z81" i="38"/>
  <c r="AV179" i="38"/>
  <c r="AV173" i="38"/>
  <c r="Z192" i="38"/>
  <c r="K227" i="38"/>
  <c r="AK244" i="38"/>
  <c r="Z298" i="38"/>
  <c r="AK76" i="38"/>
  <c r="AK263" i="38"/>
  <c r="AV38" i="38"/>
  <c r="K175" i="38"/>
  <c r="Z416" i="38"/>
  <c r="K169" i="38"/>
  <c r="K334" i="38"/>
  <c r="Z418" i="38"/>
  <c r="AV422" i="38"/>
  <c r="AB15" i="38"/>
  <c r="AL171" i="38"/>
  <c r="M229" i="38"/>
  <c r="AW86" i="39"/>
  <c r="P8" i="37"/>
  <c r="M426" i="38"/>
  <c r="AF36" i="38"/>
  <c r="AQ252" i="38"/>
  <c r="AW31" i="39"/>
  <c r="AX362" i="38"/>
  <c r="F16" i="37"/>
  <c r="F169" i="38"/>
  <c r="CC376" i="39"/>
  <c r="AW286" i="39"/>
  <c r="R330" i="39"/>
  <c r="F302" i="37"/>
  <c r="E137" i="37"/>
  <c r="E209" i="38"/>
  <c r="E244" i="37"/>
  <c r="E254" i="38"/>
  <c r="Q388" i="39"/>
  <c r="AP234" i="38"/>
  <c r="T424" i="38"/>
  <c r="T373" i="37"/>
  <c r="AX405" i="38"/>
  <c r="AW171" i="39"/>
  <c r="AW180" i="39"/>
  <c r="BL304" i="39"/>
  <c r="AL333" i="38"/>
  <c r="AB78" i="38"/>
  <c r="M309" i="38"/>
  <c r="F86" i="38"/>
  <c r="F134" i="38"/>
  <c r="I4" i="38"/>
  <c r="L4" i="38" s="1"/>
  <c r="T184" i="38"/>
  <c r="E24" i="38"/>
  <c r="AE75" i="38"/>
  <c r="E81" i="38"/>
  <c r="AE324" i="38"/>
  <c r="AP401" i="38"/>
  <c r="E296" i="38"/>
  <c r="AE429" i="38"/>
  <c r="BL11" i="39"/>
  <c r="R202" i="39"/>
  <c r="AX211" i="38"/>
  <c r="AM304" i="38"/>
  <c r="F311" i="38"/>
  <c r="AM420" i="38"/>
  <c r="F422" i="38"/>
  <c r="U307" i="38"/>
  <c r="BM275" i="39"/>
  <c r="AQ256" i="38"/>
  <c r="AM419" i="38"/>
  <c r="E27" i="38"/>
  <c r="AE130" i="38"/>
  <c r="Q192" i="39"/>
  <c r="O176" i="37"/>
  <c r="AE294" i="38"/>
  <c r="AP56" i="38"/>
  <c r="E313" i="38"/>
  <c r="E413" i="38"/>
  <c r="BL260" i="39"/>
  <c r="CB45" i="39"/>
  <c r="CB192" i="39"/>
  <c r="CB211" i="39"/>
  <c r="Q306" i="39"/>
  <c r="BM380" i="39"/>
  <c r="AM325" i="38"/>
  <c r="AM413" i="38"/>
  <c r="AM355" i="38"/>
  <c r="U325" i="37"/>
  <c r="F202" i="37"/>
  <c r="F381" i="37"/>
  <c r="M306" i="38"/>
  <c r="AP65" i="38"/>
  <c r="T367" i="38"/>
  <c r="AX53" i="38"/>
  <c r="BL171" i="39"/>
  <c r="BM341" i="39"/>
  <c r="AB316" i="38"/>
  <c r="R432" i="39"/>
  <c r="AL128" i="38"/>
  <c r="AX192" i="38"/>
  <c r="U4" i="37"/>
  <c r="AF178" i="38"/>
  <c r="U202" i="38"/>
  <c r="R285" i="39"/>
  <c r="AB321" i="38"/>
  <c r="R378" i="39"/>
  <c r="AF89" i="38"/>
  <c r="F279" i="38"/>
  <c r="AQ306" i="38"/>
  <c r="AF429" i="38"/>
  <c r="BM280" i="39"/>
  <c r="U421" i="38"/>
  <c r="T10" i="38"/>
  <c r="AE5" i="38"/>
  <c r="AP186" i="38"/>
  <c r="AI425" i="38"/>
  <c r="E407" i="38"/>
  <c r="AP413" i="38"/>
  <c r="AP417" i="38"/>
  <c r="M90" i="38"/>
  <c r="BL265" i="39"/>
  <c r="AM380" i="38"/>
  <c r="AQ61" i="38"/>
  <c r="F324" i="38"/>
  <c r="P192" i="37"/>
  <c r="AM231" i="38"/>
  <c r="CC294" i="39"/>
  <c r="AM280" i="38"/>
  <c r="AM119" i="38"/>
  <c r="E150" i="38"/>
  <c r="Q389" i="39"/>
  <c r="AE409" i="38"/>
  <c r="BL420" i="39"/>
  <c r="AX369" i="38"/>
  <c r="BL119" i="39"/>
  <c r="AB151" i="38"/>
  <c r="CC211" i="39"/>
  <c r="M353" i="38"/>
  <c r="AX376" i="38"/>
  <c r="AB206" i="38"/>
  <c r="AB211" i="38"/>
  <c r="CC342" i="39"/>
  <c r="P242" i="37"/>
  <c r="BM239" i="39"/>
  <c r="CC87" i="39"/>
  <c r="J17" i="37"/>
  <c r="AW81" i="39"/>
  <c r="CB207" i="39"/>
  <c r="EH108" i="10"/>
  <c r="EI100" i="10"/>
  <c r="FD4" i="11"/>
  <c r="DX4" i="11"/>
  <c r="DX130" i="11"/>
  <c r="DH143" i="11"/>
  <c r="EL108" i="10"/>
  <c r="DX27" i="11"/>
  <c r="EI88" i="10"/>
  <c r="EJ106" i="10"/>
  <c r="DZ9" i="11"/>
  <c r="EP17" i="11"/>
  <c r="EN87" i="10"/>
  <c r="EN100" i="10"/>
  <c r="DZ17" i="11"/>
  <c r="EO17" i="11"/>
  <c r="DI54" i="11"/>
  <c r="EI86" i="10"/>
  <c r="EN88" i="10"/>
  <c r="EO73" i="11"/>
  <c r="DZ134" i="11"/>
  <c r="EM15" i="10"/>
  <c r="EJ71" i="10"/>
  <c r="EM100" i="10"/>
  <c r="DY9" i="11"/>
  <c r="FF38" i="11"/>
  <c r="DZ63" i="11"/>
  <c r="FF81" i="11"/>
  <c r="DJ16" i="11"/>
  <c r="EN15" i="10"/>
  <c r="EQ15" i="10" s="1"/>
  <c r="DZ32" i="11"/>
  <c r="FF130" i="11"/>
  <c r="DY94" i="11"/>
  <c r="FE38" i="11"/>
  <c r="DZ27" i="11"/>
  <c r="CC231" i="39"/>
  <c r="AV97" i="39"/>
  <c r="AM389" i="38"/>
  <c r="AB177" i="38"/>
  <c r="AX198" i="38"/>
  <c r="R192" i="39"/>
  <c r="AX289" i="38"/>
  <c r="AB45" i="38"/>
  <c r="AM162" i="38"/>
  <c r="AB43" i="38"/>
  <c r="M386" i="38"/>
  <c r="AX413" i="38"/>
  <c r="AX372" i="38"/>
  <c r="AM183" i="38"/>
  <c r="AB276" i="38"/>
  <c r="AX287" i="38"/>
  <c r="R391" i="39"/>
  <c r="AQ218" i="38"/>
  <c r="AV268" i="39"/>
  <c r="M47" i="38"/>
  <c r="M142" i="38"/>
  <c r="M262" i="38"/>
  <c r="Q138" i="39"/>
  <c r="BM322" i="39"/>
  <c r="F304" i="37"/>
  <c r="F318" i="38"/>
  <c r="U255" i="38"/>
  <c r="BM226" i="39"/>
  <c r="CC380" i="39"/>
  <c r="FE123" i="11"/>
  <c r="DZ21" i="11"/>
  <c r="EJ141" i="10"/>
  <c r="EJ145" i="10"/>
  <c r="FF10" i="11"/>
  <c r="CC124" i="39"/>
  <c r="AW211" i="39"/>
  <c r="CC306" i="39"/>
  <c r="AW303" i="39"/>
  <c r="U53" i="38"/>
  <c r="P67" i="37"/>
  <c r="F101" i="37"/>
  <c r="U127" i="38"/>
  <c r="F56" i="37"/>
  <c r="AQ17" i="38"/>
  <c r="F37" i="37"/>
  <c r="AF228" i="38"/>
  <c r="F212" i="38"/>
  <c r="AU19" i="38"/>
  <c r="AX19" i="38" s="1"/>
  <c r="CC60" i="39"/>
  <c r="F343" i="38"/>
  <c r="P382" i="37"/>
  <c r="U399" i="38"/>
  <c r="U415" i="37"/>
  <c r="U197" i="37"/>
  <c r="K287" i="37"/>
  <c r="AQ389" i="38"/>
  <c r="AQ79" i="38"/>
  <c r="AW276" i="39"/>
  <c r="AF287" i="38"/>
  <c r="P415" i="37"/>
  <c r="AW153" i="39"/>
  <c r="CC168" i="39"/>
  <c r="R306" i="39"/>
  <c r="AW420" i="39"/>
  <c r="R197" i="39"/>
  <c r="BM263" i="39"/>
  <c r="R263" i="39"/>
  <c r="AW331" i="39"/>
  <c r="M120" i="38"/>
  <c r="CC198" i="39"/>
  <c r="R416" i="39"/>
  <c r="AW43" i="39"/>
  <c r="Y185" i="38"/>
  <c r="AB185" i="38" s="1"/>
  <c r="U201" i="38"/>
  <c r="AF344" i="38"/>
  <c r="AF249" i="38"/>
  <c r="AF258" i="38"/>
  <c r="AQ372" i="38"/>
  <c r="AF420" i="38"/>
  <c r="CC287" i="39"/>
  <c r="F63" i="38"/>
  <c r="J192" i="38"/>
  <c r="M192" i="38" s="1"/>
  <c r="BM389" i="39"/>
  <c r="AJ320" i="38"/>
  <c r="AM320" i="38" s="1"/>
  <c r="AU297" i="38"/>
  <c r="AX297" i="38" s="1"/>
  <c r="AF215" i="38"/>
  <c r="AQ245" i="38"/>
  <c r="Y103" i="38"/>
  <c r="AB103" i="38" s="1"/>
  <c r="AW177" i="39"/>
  <c r="AQ287" i="38"/>
  <c r="J319" i="38"/>
  <c r="M319" i="38" s="1"/>
  <c r="U360" i="38"/>
  <c r="P280" i="37"/>
  <c r="J391" i="38"/>
  <c r="M391" i="38" s="1"/>
  <c r="BM162" i="39"/>
  <c r="U17" i="38"/>
  <c r="AQ139" i="38"/>
  <c r="AU400" i="38"/>
  <c r="AX400" i="38" s="1"/>
  <c r="U341" i="38"/>
  <c r="AF388" i="38"/>
  <c r="AF257" i="38"/>
  <c r="AQ413" i="38"/>
  <c r="F210" i="37"/>
  <c r="F167" i="38"/>
  <c r="AF127" i="38"/>
  <c r="F263" i="38"/>
  <c r="BM145" i="39"/>
  <c r="AB263" i="38"/>
  <c r="BM279" i="39"/>
  <c r="AJ68" i="38"/>
  <c r="AM68" i="38" s="1"/>
  <c r="U42" i="38"/>
  <c r="U16" i="38"/>
  <c r="AQ420" i="38"/>
  <c r="AQ185" i="38"/>
  <c r="AF239" i="38"/>
  <c r="F389" i="38"/>
  <c r="AQ333" i="38"/>
  <c r="BM183" i="39"/>
  <c r="AW206" i="39"/>
  <c r="AF177" i="38"/>
  <c r="AW429" i="39"/>
  <c r="FF140" i="11"/>
  <c r="DZ113" i="11"/>
  <c r="DZ90" i="11"/>
  <c r="FF148" i="11"/>
  <c r="DJ41" i="11"/>
  <c r="DZ60" i="11"/>
  <c r="DF7" i="10"/>
  <c r="DF5" i="10"/>
  <c r="CF135" i="10"/>
  <c r="DA72" i="10"/>
  <c r="AX82" i="10"/>
  <c r="AF60" i="10"/>
  <c r="AQ135" i="10"/>
  <c r="B99" i="10"/>
  <c r="EH137" i="10"/>
  <c r="CN110" i="9"/>
  <c r="EK140" i="10"/>
  <c r="CC146" i="10"/>
  <c r="CF37" i="10"/>
  <c r="AQ37" i="10"/>
  <c r="BZ103" i="11"/>
  <c r="EL47" i="10"/>
  <c r="AO77" i="10"/>
  <c r="W43" i="9"/>
  <c r="EH68" i="10"/>
  <c r="Y114" i="9"/>
  <c r="D32" i="10"/>
  <c r="CA145" i="11"/>
  <c r="EN73" i="10"/>
  <c r="EN80" i="10"/>
  <c r="CB119" i="11"/>
  <c r="EJ140" i="10"/>
  <c r="EH145" i="7"/>
  <c r="EH56" i="7"/>
  <c r="EJ136" i="7"/>
  <c r="EI83" i="7"/>
  <c r="EI36" i="7"/>
  <c r="EI107" i="7"/>
  <c r="EJ45" i="7"/>
  <c r="EI121" i="7"/>
  <c r="EJ121" i="7"/>
  <c r="EI37" i="7"/>
  <c r="EI67" i="7"/>
  <c r="EJ91" i="7"/>
  <c r="EJ98" i="7"/>
  <c r="EI87" i="7"/>
  <c r="EL134" i="7"/>
  <c r="EJ139" i="7"/>
  <c r="EJ7" i="7"/>
  <c r="EJ107" i="7"/>
  <c r="EL86" i="7"/>
  <c r="EK122" i="7"/>
  <c r="EL140" i="7"/>
  <c r="EL52" i="7"/>
  <c r="EK144" i="7"/>
  <c r="EK102" i="7"/>
  <c r="EL100" i="7"/>
  <c r="EL122" i="7"/>
  <c r="EK50" i="7"/>
  <c r="EL123" i="7"/>
  <c r="EL72" i="7"/>
  <c r="AU4" i="35"/>
  <c r="AI71" i="34"/>
  <c r="AJ130" i="34"/>
  <c r="M71" i="33"/>
  <c r="D15" i="33"/>
  <c r="CK130" i="10"/>
  <c r="AE81" i="35"/>
  <c r="D30" i="34"/>
  <c r="AB10" i="34"/>
  <c r="D54" i="34"/>
  <c r="AV130" i="35"/>
  <c r="AB98" i="34"/>
  <c r="AW110" i="35"/>
  <c r="Q9" i="35"/>
  <c r="AU130" i="35"/>
  <c r="AB23" i="34"/>
  <c r="AW146" i="35"/>
  <c r="AW100" i="35"/>
  <c r="AK98" i="34"/>
  <c r="J70" i="33"/>
  <c r="U129" i="34"/>
  <c r="AV98" i="35"/>
  <c r="AW5" i="35"/>
  <c r="AB102" i="34"/>
  <c r="Q13" i="35"/>
  <c r="AL5" i="34"/>
  <c r="AG109" i="35"/>
  <c r="BP5" i="10"/>
  <c r="AC102" i="34"/>
  <c r="F5" i="34"/>
  <c r="CM5" i="10"/>
  <c r="F11" i="34"/>
  <c r="F126" i="34"/>
  <c r="AG82" i="35"/>
  <c r="F56" i="34"/>
  <c r="AH73" i="34"/>
  <c r="P73" i="33"/>
  <c r="F53" i="34"/>
  <c r="M29" i="34"/>
  <c r="AD73" i="9"/>
  <c r="BV11" i="9"/>
  <c r="BZ11" i="9"/>
  <c r="CJ52" i="9"/>
  <c r="CE56" i="9"/>
  <c r="CB57" i="9"/>
  <c r="CD82" i="9"/>
  <c r="CH94" i="9"/>
  <c r="BW67" i="9"/>
  <c r="BW65" i="9"/>
  <c r="BZ138" i="9"/>
  <c r="BW105" i="9"/>
  <c r="CB34" i="9"/>
  <c r="CB79" i="9"/>
  <c r="CF52" i="9"/>
  <c r="CF82" i="9"/>
  <c r="CD126" i="9"/>
  <c r="BX106" i="9"/>
  <c r="CI9" i="9"/>
  <c r="BX14" i="9"/>
  <c r="CA11" i="9"/>
  <c r="BW139" i="9"/>
  <c r="CD9" i="9"/>
  <c r="CD49" i="9"/>
  <c r="CI45" i="9"/>
  <c r="CE31" i="9"/>
  <c r="CD56" i="9"/>
  <c r="CA57" i="9"/>
  <c r="BV79" i="9"/>
  <c r="BV65" i="9"/>
  <c r="CB138" i="9"/>
  <c r="CB105" i="9"/>
  <c r="CA67" i="9"/>
  <c r="BW104" i="9"/>
  <c r="CE138" i="9"/>
  <c r="BW106" i="9"/>
  <c r="CI119" i="9"/>
  <c r="BW11" i="9"/>
  <c r="CI82" i="9"/>
  <c r="CB61" i="9"/>
  <c r="CH31" i="9"/>
  <c r="U124" i="7"/>
  <c r="CE52" i="9"/>
  <c r="CD31" i="9"/>
  <c r="CJ56" i="9"/>
  <c r="BZ57" i="9"/>
  <c r="BV99" i="9"/>
  <c r="CA71" i="9"/>
  <c r="BV104" i="9"/>
  <c r="BV71" i="9"/>
  <c r="CB65" i="9"/>
  <c r="CA105" i="9"/>
  <c r="CF49" i="9"/>
  <c r="CI73" i="9"/>
  <c r="CH52" i="9"/>
  <c r="BX34" i="9"/>
  <c r="CF118" i="9"/>
  <c r="CB106" i="9"/>
  <c r="BV14" i="9"/>
  <c r="BX11" i="9"/>
  <c r="CJ49" i="9"/>
  <c r="BX99" i="9"/>
  <c r="CI126" i="9"/>
  <c r="CL69" i="7"/>
  <c r="CD7" i="9"/>
  <c r="CI56" i="9"/>
  <c r="CA79" i="9"/>
  <c r="CI108" i="9"/>
  <c r="CH82" i="9"/>
  <c r="CD94" i="9"/>
  <c r="CA65" i="9"/>
  <c r="BZ105" i="9"/>
  <c r="CF74" i="9"/>
  <c r="CI74" i="9"/>
  <c r="BX104" i="9"/>
  <c r="CJ118" i="9"/>
  <c r="BV138" i="9"/>
  <c r="CA138" i="9"/>
  <c r="CJ119" i="9"/>
  <c r="BZ106" i="9"/>
  <c r="BW14" i="9"/>
  <c r="CH108" i="9"/>
  <c r="BW79" i="9"/>
  <c r="CH73" i="9"/>
  <c r="CE118" i="9"/>
  <c r="CN127" i="10"/>
  <c r="BI61" i="32"/>
  <c r="CE49" i="9"/>
  <c r="CJ45" i="9"/>
  <c r="CA63" i="9"/>
  <c r="CD73" i="9"/>
  <c r="CB104" i="9"/>
  <c r="CH74" i="9"/>
  <c r="CJ108" i="9"/>
  <c r="CJ74" i="9"/>
  <c r="CI118" i="9"/>
  <c r="CH138" i="9"/>
  <c r="CE119" i="9"/>
  <c r="CJ138" i="9"/>
  <c r="CA106" i="9"/>
  <c r="CI31" i="9"/>
  <c r="U16" i="7"/>
  <c r="BX57" i="9"/>
  <c r="CF9" i="9"/>
  <c r="BZ34" i="9"/>
  <c r="CF7" i="9"/>
  <c r="BW34" i="9"/>
  <c r="BZ104" i="9"/>
  <c r="CF45" i="9"/>
  <c r="CJ126" i="9"/>
  <c r="CF31" i="9"/>
  <c r="BV63" i="9"/>
  <c r="CE108" i="9"/>
  <c r="BX63" i="9"/>
  <c r="CB139" i="9"/>
  <c r="BK39" i="9"/>
  <c r="CI7" i="9"/>
  <c r="CH45" i="9"/>
  <c r="CE9" i="9"/>
  <c r="CE7" i="9"/>
  <c r="CE74" i="9"/>
  <c r="CE82" i="9"/>
  <c r="CE73" i="9"/>
  <c r="CF73" i="9"/>
  <c r="BZ99" i="9"/>
  <c r="CH9" i="9"/>
  <c r="CA99" i="9"/>
  <c r="CB67" i="9"/>
  <c r="CB63" i="9"/>
  <c r="CF108" i="9"/>
  <c r="CF126" i="9"/>
  <c r="CH126" i="9"/>
  <c r="BW99" i="9"/>
  <c r="BX67" i="9"/>
  <c r="BW63" i="9"/>
  <c r="BX139" i="9"/>
  <c r="U90" i="7"/>
  <c r="DK84" i="7"/>
  <c r="DK16" i="7"/>
  <c r="U143" i="7"/>
  <c r="DJ26" i="7"/>
  <c r="BK8" i="32"/>
  <c r="BI13" i="32"/>
  <c r="BL13" i="32"/>
  <c r="CL18" i="7"/>
  <c r="CL31" i="7"/>
  <c r="V36" i="7"/>
  <c r="CM4" i="7"/>
  <c r="DK39" i="7"/>
  <c r="U75" i="7"/>
  <c r="BP97" i="7"/>
  <c r="DJ109" i="7"/>
  <c r="U111" i="7"/>
  <c r="DK26" i="7"/>
  <c r="U71" i="7"/>
  <c r="CL124" i="7"/>
  <c r="V75" i="7"/>
  <c r="V143" i="7"/>
  <c r="DK66" i="7"/>
  <c r="BO135" i="7"/>
  <c r="CM31" i="7"/>
  <c r="U12" i="7"/>
  <c r="V67" i="7"/>
  <c r="BO47" i="7"/>
  <c r="U67" i="7"/>
  <c r="DJ83" i="7"/>
  <c r="U28" i="7"/>
  <c r="W85" i="7"/>
  <c r="DJ118" i="7"/>
  <c r="BL146" i="9"/>
  <c r="BL18" i="9"/>
  <c r="BL124" i="9"/>
  <c r="BQ143" i="7"/>
  <c r="CO79" i="7"/>
  <c r="DL122" i="7"/>
  <c r="BP40" i="7"/>
  <c r="V90" i="7"/>
  <c r="BQ57" i="7"/>
  <c r="CN120" i="7"/>
  <c r="CN89" i="7"/>
  <c r="DK114" i="7"/>
  <c r="W139" i="7"/>
  <c r="DL47" i="7"/>
  <c r="Y102" i="7"/>
  <c r="BR114" i="7"/>
  <c r="CP23" i="7"/>
  <c r="Y85" i="7"/>
  <c r="BQ61" i="7"/>
  <c r="CP125" i="7"/>
  <c r="CN98" i="7"/>
  <c r="DM138" i="7"/>
  <c r="DN11" i="7"/>
  <c r="X96" i="7"/>
  <c r="DN58" i="7"/>
  <c r="Y81" i="7"/>
  <c r="DN126" i="7"/>
  <c r="DM121" i="7"/>
  <c r="Y51" i="7"/>
  <c r="CP4" i="7"/>
  <c r="BR67" i="7"/>
  <c r="Y26" i="7"/>
  <c r="BR16" i="7"/>
  <c r="BR126" i="7"/>
  <c r="DM143" i="7"/>
  <c r="CO48" i="7"/>
  <c r="Y46" i="7"/>
  <c r="DN70" i="7"/>
  <c r="BL86" i="9"/>
  <c r="Y9" i="7"/>
  <c r="CO88" i="7"/>
  <c r="DM60" i="7"/>
  <c r="DN143" i="7"/>
  <c r="BR98" i="7"/>
  <c r="DN77" i="7"/>
  <c r="K10" i="17"/>
  <c r="K52" i="17"/>
  <c r="K33" i="17"/>
  <c r="EK6" i="10"/>
  <c r="DC37" i="10"/>
  <c r="EK134" i="10"/>
  <c r="DH11" i="11"/>
  <c r="EG28" i="10"/>
  <c r="EG147" i="10"/>
  <c r="DH108" i="11"/>
  <c r="EN37" i="11"/>
  <c r="Z93" i="38"/>
  <c r="P119" i="39"/>
  <c r="K398" i="38"/>
  <c r="C51" i="38"/>
  <c r="R259" i="37"/>
  <c r="C114" i="37"/>
  <c r="H290" i="37"/>
  <c r="C209" i="37"/>
  <c r="C256" i="37"/>
  <c r="C326" i="38"/>
  <c r="AC244" i="38"/>
  <c r="AN291" i="38"/>
  <c r="K124" i="38"/>
  <c r="AU292" i="39"/>
  <c r="CA71" i="39"/>
  <c r="P175" i="39"/>
  <c r="AK421" i="38"/>
  <c r="C233" i="38"/>
  <c r="AC210" i="38"/>
  <c r="C393" i="38"/>
  <c r="AC291" i="38"/>
  <c r="AC310" i="38"/>
  <c r="P49" i="39"/>
  <c r="BK166" i="39"/>
  <c r="P227" i="39"/>
  <c r="CA258" i="39"/>
  <c r="CA399" i="39"/>
  <c r="AC368" i="38"/>
  <c r="C376" i="38"/>
  <c r="AC292" i="38"/>
  <c r="AN259" i="38"/>
  <c r="AC202" i="38"/>
  <c r="K362" i="38"/>
  <c r="C26" i="38"/>
  <c r="AN228" i="38"/>
  <c r="C308" i="38"/>
  <c r="C217" i="38"/>
  <c r="C297" i="38"/>
  <c r="R417" i="38"/>
  <c r="AC345" i="38"/>
  <c r="AN213" i="38"/>
  <c r="AU188" i="39"/>
  <c r="P255" i="39"/>
  <c r="CA173" i="39"/>
  <c r="BK431" i="39"/>
  <c r="AU416" i="39"/>
  <c r="AC280" i="38"/>
  <c r="C219" i="38"/>
  <c r="C218" i="38"/>
  <c r="C175" i="37"/>
  <c r="AV29" i="38"/>
  <c r="AU192" i="39"/>
  <c r="P334" i="39"/>
  <c r="BK381" i="39"/>
  <c r="BK76" i="39"/>
  <c r="P299" i="39"/>
  <c r="CA378" i="39"/>
  <c r="CA422" i="39"/>
  <c r="Z292" i="38"/>
  <c r="C383" i="37"/>
  <c r="AJ129" i="10"/>
  <c r="V55" i="9"/>
  <c r="AT102" i="11"/>
  <c r="DI29" i="10"/>
  <c r="DF125" i="10"/>
  <c r="DF100" i="10"/>
  <c r="DU75" i="10"/>
  <c r="AX85" i="10"/>
  <c r="Q72" i="10"/>
  <c r="DF134" i="10"/>
  <c r="DF121" i="10"/>
  <c r="DF139" i="10"/>
  <c r="K78" i="34"/>
  <c r="AE42" i="34"/>
  <c r="CU93" i="10"/>
  <c r="CB59" i="9"/>
  <c r="CE122" i="9"/>
  <c r="CA132" i="9"/>
  <c r="CF35" i="9"/>
  <c r="BM142" i="32"/>
  <c r="BI27" i="32"/>
  <c r="BM132" i="32"/>
  <c r="CH27" i="9"/>
  <c r="CH35" i="9"/>
  <c r="CJ4" i="9"/>
  <c r="CF135" i="9"/>
  <c r="BW85" i="9"/>
  <c r="BW21" i="9"/>
  <c r="CD35" i="9"/>
  <c r="CN72" i="10"/>
  <c r="BM114" i="32"/>
  <c r="CI35" i="9"/>
  <c r="CD32" i="9"/>
  <c r="CJ72" i="9"/>
  <c r="CJ27" i="9"/>
  <c r="CD103" i="9"/>
  <c r="CH135" i="9"/>
  <c r="CF70" i="9"/>
  <c r="CF20" i="9"/>
  <c r="BN134" i="7"/>
  <c r="U19" i="7"/>
  <c r="BI8" i="32"/>
  <c r="CL25" i="7"/>
  <c r="BL8" i="32"/>
  <c r="BM145" i="32"/>
  <c r="CF103" i="9"/>
  <c r="CH111" i="9"/>
  <c r="BX132" i="9"/>
  <c r="BW90" i="9"/>
  <c r="CH47" i="9"/>
  <c r="BX113" i="9"/>
  <c r="BM106" i="32"/>
  <c r="BZ90" i="9"/>
  <c r="L80" i="17"/>
  <c r="Y31" i="17"/>
  <c r="K96" i="17"/>
  <c r="Y140" i="17"/>
  <c r="L100" i="17"/>
  <c r="Y7" i="17"/>
  <c r="Y55" i="17"/>
  <c r="Y13" i="17"/>
  <c r="K144" i="17"/>
  <c r="L82" i="17"/>
  <c r="L56" i="17"/>
  <c r="L98" i="17"/>
  <c r="Y8" i="17"/>
  <c r="K89" i="17"/>
  <c r="L118" i="17"/>
  <c r="X13" i="17"/>
  <c r="X105" i="17"/>
  <c r="L19" i="17"/>
  <c r="L57" i="17"/>
  <c r="K39" i="17"/>
  <c r="K72" i="17"/>
  <c r="M60" i="17"/>
  <c r="L61" i="17"/>
  <c r="Z113" i="17"/>
  <c r="Z31" i="17"/>
  <c r="L140" i="17"/>
  <c r="L126" i="17"/>
  <c r="Z70" i="17"/>
  <c r="Z43" i="17"/>
  <c r="M21" i="17"/>
  <c r="L85" i="17"/>
  <c r="L31" i="17"/>
  <c r="Z55" i="17"/>
  <c r="L135" i="17"/>
  <c r="L76" i="17"/>
  <c r="L30" i="17"/>
  <c r="L66" i="17"/>
  <c r="K85" i="17"/>
  <c r="Z13" i="17"/>
  <c r="L50" i="17"/>
  <c r="K83" i="17"/>
  <c r="Z93" i="17"/>
  <c r="K46" i="17"/>
  <c r="K69" i="17"/>
  <c r="L34" i="17"/>
  <c r="L90" i="17"/>
  <c r="Z106" i="17"/>
  <c r="Z45" i="17"/>
  <c r="Z69" i="17"/>
  <c r="K123" i="17"/>
  <c r="Z105" i="17"/>
  <c r="L137" i="17"/>
  <c r="L18" i="17"/>
  <c r="L144" i="17"/>
  <c r="K31" i="17"/>
  <c r="AA120" i="17"/>
  <c r="AA29" i="17"/>
  <c r="M109" i="17"/>
  <c r="M30" i="17"/>
  <c r="M10" i="17"/>
  <c r="AA42" i="17"/>
  <c r="AA84" i="17"/>
  <c r="AA27" i="17"/>
  <c r="M83" i="17"/>
  <c r="M66" i="17"/>
  <c r="AA43" i="17"/>
  <c r="M97" i="17"/>
  <c r="AA5" i="17"/>
  <c r="AA73" i="17"/>
  <c r="L79" i="17"/>
  <c r="AA51" i="17"/>
  <c r="AA125" i="17"/>
  <c r="AA37" i="17"/>
  <c r="AA127" i="17"/>
  <c r="AA90" i="17"/>
  <c r="AA97" i="17"/>
  <c r="I297" i="37"/>
  <c r="AD422" i="38"/>
  <c r="S250" i="37"/>
  <c r="AV166" i="38"/>
  <c r="AD18" i="38"/>
  <c r="S397" i="38"/>
  <c r="P111" i="39"/>
  <c r="H180" i="37"/>
  <c r="S130" i="38"/>
  <c r="S210" i="38"/>
  <c r="P84" i="39"/>
  <c r="S306" i="37"/>
  <c r="AO295" i="38"/>
  <c r="Z422" i="38"/>
  <c r="FD7" i="11"/>
  <c r="EG104" i="10"/>
  <c r="EL91" i="10"/>
  <c r="EH144" i="10"/>
  <c r="EK18" i="10"/>
  <c r="EG68" i="10"/>
  <c r="DH44" i="11"/>
  <c r="DH42" i="11"/>
  <c r="FD116" i="11"/>
  <c r="DH138" i="11"/>
  <c r="DI113" i="11"/>
  <c r="DH99" i="11"/>
  <c r="EH104" i="10"/>
  <c r="FE55" i="11"/>
  <c r="FD78" i="11"/>
  <c r="DX114" i="11"/>
  <c r="FD123" i="11"/>
  <c r="DX137" i="11"/>
  <c r="DX19" i="11"/>
  <c r="DH104" i="11"/>
  <c r="DH68" i="11"/>
  <c r="EK91" i="10"/>
  <c r="DI139" i="11"/>
  <c r="EO104" i="11"/>
  <c r="FD84" i="11"/>
  <c r="FE116" i="11"/>
  <c r="S141" i="38"/>
  <c r="N106" i="37"/>
  <c r="I231" i="37"/>
  <c r="Q169" i="39"/>
  <c r="AU218" i="39"/>
  <c r="D258" i="38"/>
  <c r="AO82" i="38"/>
  <c r="AO258" i="38"/>
  <c r="S376" i="38"/>
  <c r="AC258" i="38"/>
  <c r="K388" i="38"/>
  <c r="AV176" i="39"/>
  <c r="AA362" i="38"/>
  <c r="CA56" i="39"/>
  <c r="AL203" i="38"/>
  <c r="CB321" i="39"/>
  <c r="AV419" i="39"/>
  <c r="AO11" i="38"/>
  <c r="AW248" i="38"/>
  <c r="AV227" i="39"/>
  <c r="BL341" i="39"/>
  <c r="Q75" i="39"/>
  <c r="BK90" i="39"/>
  <c r="AO49" i="38"/>
  <c r="S105" i="37"/>
  <c r="D314" i="38"/>
  <c r="CB232" i="39"/>
  <c r="D59" i="38"/>
  <c r="AD188" i="38"/>
  <c r="AW47" i="38"/>
  <c r="Q245" i="39"/>
  <c r="AV185" i="39"/>
  <c r="AA393" i="38"/>
  <c r="AU185" i="39"/>
  <c r="AV261" i="38"/>
  <c r="CA277" i="39"/>
  <c r="EG56" i="10"/>
  <c r="FD33" i="11"/>
  <c r="AW358" i="39"/>
  <c r="AX319" i="38"/>
  <c r="AK111" i="38"/>
  <c r="AK137" i="38"/>
  <c r="AV256" i="38"/>
  <c r="Z300" i="38"/>
  <c r="AK325" i="38"/>
  <c r="AB283" i="38"/>
  <c r="BK237" i="39"/>
  <c r="CB277" i="39"/>
  <c r="O370" i="37"/>
  <c r="AA81" i="38"/>
  <c r="AW111" i="39"/>
  <c r="M52" i="38"/>
  <c r="Q278" i="39"/>
  <c r="DI79" i="11"/>
  <c r="EL63" i="10"/>
  <c r="DY75" i="11"/>
  <c r="EH63" i="10"/>
  <c r="DJ79" i="11"/>
  <c r="AF306" i="38"/>
  <c r="U298" i="38"/>
  <c r="AQ146" i="38"/>
  <c r="BL410" i="39"/>
  <c r="CC323" i="39"/>
  <c r="BM296" i="39"/>
  <c r="AB400" i="38"/>
  <c r="P208" i="37"/>
  <c r="M167" i="38"/>
  <c r="AX358" i="38"/>
  <c r="AX373" i="38"/>
  <c r="AM181" i="38"/>
  <c r="M355" i="38"/>
  <c r="AX137" i="38"/>
  <c r="AB369" i="38"/>
  <c r="AM116" i="38"/>
  <c r="M340" i="38"/>
  <c r="AX420" i="38"/>
  <c r="AM43" i="38"/>
  <c r="BM81" i="39"/>
  <c r="AW408" i="39"/>
  <c r="AQ263" i="38"/>
  <c r="U282" i="37"/>
  <c r="U223" i="37"/>
  <c r="K234" i="37"/>
  <c r="P379" i="37"/>
  <c r="AQ344" i="38"/>
  <c r="R191" i="39"/>
  <c r="U333" i="38"/>
  <c r="AF411" i="38"/>
  <c r="F406" i="38"/>
  <c r="AW200" i="39"/>
  <c r="AQ312" i="38"/>
  <c r="F272" i="38"/>
  <c r="R339" i="39"/>
  <c r="AW337" i="39"/>
  <c r="CC388" i="39"/>
  <c r="U128" i="37"/>
  <c r="CC379" i="39"/>
  <c r="U429" i="38"/>
  <c r="AB234" i="38"/>
  <c r="DI140" i="11"/>
  <c r="EM20" i="10"/>
  <c r="R43" i="39"/>
  <c r="R107" i="39"/>
  <c r="CC119" i="39"/>
  <c r="R152" i="39"/>
  <c r="R198" i="39"/>
  <c r="BM388" i="39"/>
  <c r="AF34" i="38"/>
  <c r="AF141" i="38"/>
  <c r="AQ64" i="38"/>
  <c r="F293" i="38"/>
  <c r="CC341" i="39"/>
  <c r="AQ391" i="38"/>
  <c r="CC256" i="39"/>
  <c r="AF413" i="38"/>
  <c r="AF427" i="38"/>
  <c r="AQ140" i="38"/>
  <c r="U232" i="38"/>
  <c r="AF270" i="38"/>
  <c r="AF275" i="38"/>
  <c r="AQ278" i="38"/>
  <c r="AF247" i="38"/>
  <c r="U323" i="38"/>
  <c r="BM397" i="39"/>
  <c r="F419" i="38"/>
  <c r="AF352" i="38"/>
  <c r="AF243" i="38"/>
  <c r="AQ262" i="38"/>
  <c r="F294" i="38"/>
  <c r="AQ330" i="38"/>
  <c r="AF305" i="38"/>
  <c r="CC44" i="39"/>
  <c r="CC142" i="39"/>
  <c r="CC420" i="39"/>
  <c r="U103" i="38"/>
  <c r="Y111" i="38"/>
  <c r="AB111" i="38" s="1"/>
  <c r="AF82" i="38"/>
  <c r="AU281" i="38"/>
  <c r="AX281" i="38" s="1"/>
  <c r="CC225" i="39"/>
  <c r="AF327" i="38"/>
  <c r="F253" i="38"/>
  <c r="AF304" i="38"/>
  <c r="U432" i="38"/>
  <c r="U177" i="38"/>
  <c r="U383" i="38"/>
  <c r="BM43" i="39"/>
  <c r="K89" i="37"/>
  <c r="F295" i="38"/>
  <c r="AF193" i="38"/>
  <c r="AF231" i="38"/>
  <c r="AF216" i="38"/>
  <c r="U380" i="38"/>
  <c r="AF389" i="38"/>
  <c r="CC82" i="39"/>
  <c r="BM123" i="39"/>
  <c r="AF30" i="38"/>
  <c r="AF41" i="38"/>
  <c r="P18" i="37"/>
  <c r="AW18" i="39"/>
  <c r="R174" i="39"/>
  <c r="CC160" i="39"/>
  <c r="AJ81" i="38"/>
  <c r="U321" i="38"/>
  <c r="AQ369" i="38"/>
  <c r="AQ41" i="38"/>
  <c r="AQ250" i="38"/>
  <c r="AF422" i="38"/>
  <c r="AW256" i="39"/>
  <c r="U314" i="38"/>
  <c r="AW397" i="39"/>
  <c r="AQ116" i="38"/>
  <c r="F280" i="38"/>
  <c r="AW323" i="39"/>
  <c r="AQ381" i="38"/>
  <c r="U254" i="38"/>
  <c r="AQ210" i="38"/>
  <c r="U270" i="38"/>
  <c r="AQ295" i="38"/>
  <c r="U255" i="37"/>
  <c r="R4" i="39"/>
  <c r="CC105" i="39"/>
  <c r="BM261" i="39"/>
  <c r="BM370" i="39"/>
  <c r="AM375" i="38"/>
  <c r="AM391" i="38"/>
  <c r="AW426" i="39"/>
  <c r="AQ167" i="38"/>
  <c r="U23" i="38"/>
  <c r="F24" i="38"/>
  <c r="R79" i="39"/>
  <c r="R327" i="39"/>
  <c r="AF169" i="38"/>
  <c r="AF358" i="38"/>
  <c r="R395" i="39"/>
  <c r="U81" i="37"/>
  <c r="CC319" i="39"/>
  <c r="AQ397" i="38"/>
  <c r="BM421" i="39"/>
  <c r="F26" i="38"/>
  <c r="AF333" i="38"/>
  <c r="R199" i="39"/>
  <c r="R388" i="39"/>
  <c r="AQ404" i="38"/>
  <c r="AF104" i="38"/>
  <c r="K128" i="37"/>
  <c r="AQ297" i="38"/>
  <c r="AF266" i="38"/>
  <c r="AF209" i="38"/>
  <c r="AQ233" i="38"/>
  <c r="F331" i="38"/>
  <c r="AW202" i="39"/>
  <c r="R340" i="39"/>
  <c r="R137" i="39"/>
  <c r="F43" i="38"/>
  <c r="AQ75" i="38"/>
  <c r="AW154" i="39"/>
  <c r="AF52" i="38"/>
  <c r="CC137" i="39"/>
  <c r="U217" i="38"/>
  <c r="U241" i="38"/>
  <c r="AW229" i="39"/>
  <c r="U430" i="38"/>
  <c r="AF149" i="38"/>
  <c r="AF242" i="38"/>
  <c r="J288" i="38"/>
  <c r="M288" i="38" s="1"/>
  <c r="U304" i="38"/>
  <c r="F22" i="38"/>
  <c r="AQ211" i="38"/>
  <c r="F386" i="38"/>
  <c r="F396" i="38"/>
  <c r="AF272" i="38"/>
  <c r="CC92" i="39"/>
  <c r="AW283" i="39"/>
  <c r="AW370" i="39"/>
  <c r="M390" i="38"/>
  <c r="P82" i="37"/>
  <c r="F111" i="38"/>
  <c r="F170" i="38"/>
  <c r="CC154" i="39"/>
  <c r="AF44" i="38"/>
  <c r="CC271" i="39"/>
  <c r="BM230" i="39"/>
  <c r="F178" i="38"/>
  <c r="J311" i="38"/>
  <c r="M311" i="38" s="1"/>
  <c r="AF404" i="38"/>
  <c r="AW195" i="39"/>
  <c r="AW243" i="39"/>
  <c r="BM75" i="39"/>
  <c r="AW44" i="39"/>
  <c r="F72" i="37"/>
  <c r="AW369" i="39"/>
  <c r="U424" i="38"/>
  <c r="F332" i="37"/>
  <c r="EN133" i="10"/>
  <c r="EN19" i="10"/>
  <c r="EJ63" i="10"/>
  <c r="FF129" i="11"/>
  <c r="EJ75" i="10"/>
  <c r="DZ129" i="11"/>
  <c r="EN35" i="10"/>
  <c r="DF38" i="10"/>
  <c r="CN45" i="9"/>
  <c r="K67" i="10"/>
  <c r="EH93" i="10"/>
  <c r="CA133" i="11"/>
  <c r="AC130" i="10"/>
  <c r="AR25" i="10"/>
  <c r="K12" i="10"/>
  <c r="CY57" i="9"/>
  <c r="AK139" i="10"/>
  <c r="CQ143" i="11"/>
  <c r="EL32" i="10"/>
  <c r="EM110" i="10"/>
  <c r="EM52" i="10"/>
  <c r="O143" i="11"/>
  <c r="O136" i="11"/>
  <c r="O58" i="11"/>
  <c r="AC67" i="10"/>
  <c r="P58" i="11"/>
  <c r="BG135" i="10"/>
  <c r="CG19" i="10"/>
  <c r="AU33" i="11"/>
  <c r="AK134" i="10"/>
  <c r="BH87" i="10"/>
  <c r="AZ7" i="10"/>
  <c r="AK127" i="10"/>
  <c r="AL39" i="10"/>
  <c r="C56" i="10"/>
  <c r="R98" i="10"/>
  <c r="CA146" i="11"/>
  <c r="AT33" i="11"/>
  <c r="O142" i="11"/>
  <c r="BZ99" i="11"/>
  <c r="CB128" i="11"/>
  <c r="BH47" i="10"/>
  <c r="CB27" i="11"/>
  <c r="BH59" i="10"/>
  <c r="L104" i="10"/>
  <c r="O49" i="9"/>
  <c r="CD136" i="10"/>
  <c r="Q51" i="11"/>
  <c r="AV113" i="11"/>
  <c r="AV40" i="11"/>
  <c r="EI84" i="10"/>
  <c r="EI52" i="10"/>
  <c r="EN75" i="10"/>
  <c r="EN84" i="10"/>
  <c r="EJ110" i="10"/>
  <c r="AE85" i="10"/>
  <c r="CQ59" i="11"/>
  <c r="BK114" i="11"/>
  <c r="BL55" i="11"/>
  <c r="EI23" i="10"/>
  <c r="EJ19" i="10"/>
  <c r="BH56" i="10"/>
  <c r="BL39" i="11"/>
  <c r="EJ52" i="10"/>
  <c r="AE6" i="10"/>
  <c r="BA22" i="10"/>
  <c r="BL58" i="11"/>
  <c r="Q127" i="11"/>
  <c r="EN63" i="10"/>
  <c r="EI75" i="10"/>
  <c r="BA111" i="10"/>
  <c r="EJ113" i="10"/>
  <c r="CR55" i="11"/>
  <c r="EM63" i="10"/>
  <c r="EI113" i="10"/>
  <c r="BA113" i="10"/>
  <c r="CE116" i="10"/>
  <c r="AD52" i="10"/>
  <c r="CD40" i="10"/>
  <c r="CB71" i="11"/>
  <c r="L126" i="10"/>
  <c r="Q126" i="11"/>
  <c r="EI34" i="10"/>
  <c r="EM4" i="10"/>
  <c r="EM92" i="10"/>
  <c r="EI29" i="10"/>
  <c r="EI138" i="10"/>
  <c r="EI141" i="10"/>
  <c r="EN105" i="10"/>
  <c r="EJ101" i="10"/>
  <c r="EJ64" i="10"/>
  <c r="EI11" i="7"/>
  <c r="EI73" i="7"/>
  <c r="EH77" i="7"/>
  <c r="EI24" i="7"/>
  <c r="EJ24" i="7"/>
  <c r="EI39" i="7"/>
  <c r="EI145" i="7"/>
  <c r="EH87" i="7"/>
  <c r="EJ73" i="7"/>
  <c r="EI110" i="7"/>
  <c r="EI7" i="7"/>
  <c r="EJ13" i="7"/>
  <c r="EJ117" i="7"/>
  <c r="EK130" i="7"/>
  <c r="EL21" i="7"/>
  <c r="EL67" i="7"/>
  <c r="EL103" i="7"/>
  <c r="EL14" i="7"/>
  <c r="EL32" i="7"/>
  <c r="AE139" i="35"/>
  <c r="AB111" i="34"/>
  <c r="AC111" i="34"/>
  <c r="AC19" i="34"/>
  <c r="CL21" i="10"/>
  <c r="U55" i="34"/>
  <c r="AV51" i="35"/>
  <c r="O108" i="33"/>
  <c r="AK51" i="34"/>
  <c r="E85" i="33"/>
  <c r="BO17" i="10"/>
  <c r="O77" i="33"/>
  <c r="AV77" i="35"/>
  <c r="O103" i="33"/>
  <c r="BO21" i="10"/>
  <c r="BK90" i="10"/>
  <c r="AK77" i="34"/>
  <c r="AN77" i="34" s="1"/>
  <c r="BK103" i="10"/>
  <c r="AG60" i="34"/>
  <c r="Q95" i="35"/>
  <c r="AC144" i="34"/>
  <c r="M32" i="34"/>
  <c r="AK14" i="34"/>
  <c r="AG53" i="34"/>
  <c r="AK50" i="34"/>
  <c r="E13" i="34"/>
  <c r="O98" i="33"/>
  <c r="BK60" i="10"/>
  <c r="AF131" i="34"/>
  <c r="AW21" i="35"/>
  <c r="AC28" i="34"/>
  <c r="AG47" i="34"/>
  <c r="CL14" i="10"/>
  <c r="O53" i="33"/>
  <c r="CL50" i="10"/>
  <c r="E11" i="33"/>
  <c r="AG49" i="34"/>
  <c r="U113" i="34"/>
  <c r="AC98" i="9"/>
  <c r="N131" i="33"/>
  <c r="AW77" i="35"/>
  <c r="AC129" i="34"/>
  <c r="AC47" i="9"/>
  <c r="AC53" i="9"/>
  <c r="O49" i="33"/>
  <c r="U109" i="34"/>
  <c r="AV21" i="35"/>
  <c r="BJ131" i="10"/>
  <c r="AF80" i="35"/>
  <c r="D88" i="34"/>
  <c r="AC49" i="9"/>
  <c r="AK17" i="34"/>
  <c r="Q74" i="35"/>
  <c r="Q144" i="35"/>
  <c r="CL137" i="10"/>
  <c r="D90" i="33"/>
  <c r="D137" i="34"/>
  <c r="AU53" i="35"/>
  <c r="E6" i="34"/>
  <c r="J54" i="33"/>
  <c r="P129" i="35"/>
  <c r="AK87" i="34"/>
  <c r="K103" i="34"/>
  <c r="M87" i="34"/>
  <c r="AG116" i="34"/>
  <c r="CL57" i="10"/>
  <c r="L42" i="34"/>
  <c r="T137" i="34"/>
  <c r="O116" i="33"/>
  <c r="J112" i="33"/>
  <c r="AF87" i="35"/>
  <c r="AB10" i="9"/>
  <c r="AC128" i="34"/>
  <c r="M139" i="34"/>
  <c r="AC116" i="9"/>
  <c r="U132" i="34"/>
  <c r="AF12" i="34"/>
  <c r="L129" i="34"/>
  <c r="Q139" i="35"/>
  <c r="U63" i="34"/>
  <c r="U13" i="34"/>
  <c r="BJ13" i="10"/>
  <c r="P112" i="35"/>
  <c r="AE25" i="35"/>
  <c r="AG36" i="35"/>
  <c r="AB104" i="34"/>
  <c r="U94" i="34"/>
  <c r="AF125" i="35"/>
  <c r="D22" i="34"/>
  <c r="K87" i="34"/>
  <c r="AU66" i="35"/>
  <c r="M129" i="34"/>
  <c r="AC36" i="34"/>
  <c r="I119" i="34"/>
  <c r="L119" i="34" s="1"/>
  <c r="AB125" i="34"/>
  <c r="BJ120" i="10"/>
  <c r="AC98" i="34"/>
  <c r="M75" i="34"/>
  <c r="AG13" i="35"/>
  <c r="Q35" i="35"/>
  <c r="AH129" i="34"/>
  <c r="CM71" i="10"/>
  <c r="AC13" i="34"/>
  <c r="BK141" i="10"/>
  <c r="L27" i="34"/>
  <c r="AF13" i="35"/>
  <c r="AF33" i="35"/>
  <c r="AC31" i="34"/>
  <c r="AW42" i="35"/>
  <c r="M57" i="34"/>
  <c r="CL136" i="10"/>
  <c r="O141" i="33"/>
  <c r="J73" i="33"/>
  <c r="AK70" i="34"/>
  <c r="AN70" i="34" s="1"/>
  <c r="U78" i="34"/>
  <c r="Q68" i="35"/>
  <c r="AF76" i="35"/>
  <c r="Q75" i="35"/>
  <c r="M68" i="34"/>
  <c r="AH69" i="34"/>
  <c r="BO136" i="10"/>
  <c r="E9" i="33"/>
  <c r="U66" i="34"/>
  <c r="AC48" i="9"/>
  <c r="U100" i="34"/>
  <c r="BO70" i="10"/>
  <c r="L87" i="34"/>
  <c r="P69" i="33"/>
  <c r="AW55" i="35"/>
  <c r="AG136" i="35"/>
  <c r="P93" i="33"/>
  <c r="Q29" i="35"/>
  <c r="J32" i="33"/>
  <c r="E99" i="34"/>
  <c r="CL70" i="10"/>
  <c r="AF23" i="35"/>
  <c r="Q102" i="35"/>
  <c r="BL69" i="10"/>
  <c r="V63" i="34"/>
  <c r="AW136" i="35"/>
  <c r="F12" i="34"/>
  <c r="F141" i="34"/>
  <c r="AV17" i="35"/>
  <c r="F41" i="33"/>
  <c r="AL121" i="34"/>
  <c r="BO61" i="10"/>
  <c r="I112" i="34"/>
  <c r="L112" i="34" s="1"/>
  <c r="AK42" i="34"/>
  <c r="AB119" i="34"/>
  <c r="Q112" i="35"/>
  <c r="M27" i="34"/>
  <c r="M77" i="34"/>
  <c r="BP121" i="10"/>
  <c r="AC119" i="34"/>
  <c r="CM45" i="10"/>
  <c r="AH20" i="34"/>
  <c r="P98" i="33"/>
  <c r="P20" i="33"/>
  <c r="AD98" i="9"/>
  <c r="BL20" i="10"/>
  <c r="AW84" i="35"/>
  <c r="CM84" i="10"/>
  <c r="P121" i="33"/>
  <c r="AL137" i="34"/>
  <c r="V139" i="34"/>
  <c r="AG129" i="35"/>
  <c r="AW71" i="35"/>
  <c r="AW78" i="35"/>
  <c r="AG85" i="35"/>
  <c r="Q72" i="35"/>
  <c r="AW145" i="35"/>
  <c r="AC103" i="34"/>
  <c r="AG5" i="35"/>
  <c r="U15" i="7"/>
  <c r="BM25" i="32"/>
  <c r="BL34" i="32"/>
  <c r="BL69" i="32"/>
  <c r="BK84" i="9"/>
  <c r="BJ21" i="32"/>
  <c r="BK130" i="32"/>
  <c r="BK17" i="32"/>
  <c r="BM137" i="32"/>
  <c r="BK35" i="9"/>
  <c r="BL104" i="32"/>
  <c r="BJ9" i="32"/>
  <c r="BK144" i="9"/>
  <c r="CL26" i="7"/>
  <c r="BL5" i="9"/>
  <c r="CL105" i="7"/>
  <c r="U22" i="7"/>
  <c r="DJ6" i="7"/>
  <c r="BK145" i="9"/>
  <c r="BN47" i="7"/>
  <c r="U86" i="7"/>
  <c r="BP73" i="7"/>
  <c r="U82" i="7"/>
  <c r="U11" i="7"/>
  <c r="DJ77" i="7"/>
  <c r="DL73" i="7"/>
  <c r="BQ70" i="7"/>
  <c r="X58" i="7"/>
  <c r="DK7" i="7"/>
  <c r="DL28" i="7"/>
  <c r="DM73" i="7"/>
  <c r="V145" i="7"/>
  <c r="DK58" i="7"/>
  <c r="V49" i="7"/>
  <c r="BK86" i="9"/>
  <c r="BQ9" i="7"/>
  <c r="CO69" i="7"/>
  <c r="CM138" i="7"/>
  <c r="CM112" i="7"/>
  <c r="V68" i="7"/>
  <c r="X141" i="7"/>
  <c r="CO7" i="7"/>
  <c r="BQ35" i="7"/>
  <c r="X60" i="7"/>
  <c r="DL123" i="7"/>
  <c r="CO143" i="7"/>
  <c r="CO91" i="7"/>
  <c r="DL10" i="7"/>
  <c r="BL95" i="9"/>
  <c r="BL122" i="9"/>
  <c r="BL69" i="9"/>
  <c r="BQ7" i="7"/>
  <c r="W7" i="7"/>
  <c r="CO90" i="7"/>
  <c r="DL87" i="7"/>
  <c r="CM103" i="7"/>
  <c r="DM11" i="7"/>
  <c r="BO51" i="7"/>
  <c r="CO107" i="7"/>
  <c r="DL135" i="7"/>
  <c r="BO138" i="7"/>
  <c r="BL54" i="9"/>
  <c r="W49" i="7"/>
  <c r="X146" i="7"/>
  <c r="CN78" i="7"/>
  <c r="DM41" i="7"/>
  <c r="W117" i="7"/>
  <c r="DL81" i="7"/>
  <c r="W122" i="7"/>
  <c r="W61" i="7"/>
  <c r="BF61" i="9" s="1"/>
  <c r="W110" i="7"/>
  <c r="DN40" i="7"/>
  <c r="Y137" i="7"/>
  <c r="BR89" i="7"/>
  <c r="Y78" i="7"/>
  <c r="DM112" i="7"/>
  <c r="Y114" i="7"/>
  <c r="DM92" i="7"/>
  <c r="DM128" i="7"/>
  <c r="X142" i="7"/>
  <c r="X125" i="7"/>
  <c r="DM45" i="7"/>
  <c r="CO39" i="7"/>
  <c r="K57" i="17"/>
  <c r="X108" i="17"/>
  <c r="X40" i="17"/>
  <c r="K28" i="17"/>
  <c r="K40" i="17"/>
  <c r="K133" i="17"/>
  <c r="K26" i="17"/>
  <c r="K60" i="17"/>
  <c r="X82" i="17"/>
  <c r="X65" i="17"/>
  <c r="K115" i="17"/>
  <c r="K48" i="17"/>
  <c r="K138" i="17"/>
  <c r="X55" i="17"/>
  <c r="X137" i="17"/>
  <c r="X33" i="17"/>
  <c r="X30" i="17"/>
  <c r="K7" i="17"/>
  <c r="X8" i="17"/>
  <c r="K80" i="17"/>
  <c r="X32" i="17"/>
  <c r="X64" i="17"/>
  <c r="P332" i="39"/>
  <c r="Z26" i="38"/>
  <c r="AU17" i="39"/>
  <c r="Z115" i="38"/>
  <c r="AU7" i="39"/>
  <c r="AV14" i="38"/>
  <c r="BK84" i="39"/>
  <c r="AU123" i="39"/>
  <c r="AU152" i="39"/>
  <c r="AU415" i="39"/>
  <c r="Z125" i="38"/>
  <c r="CA62" i="39"/>
  <c r="Z144" i="38"/>
  <c r="AU383" i="39"/>
  <c r="BF31" i="10"/>
  <c r="BJ7" i="32"/>
  <c r="BL82" i="32"/>
  <c r="CA15" i="9"/>
  <c r="CA46" i="9"/>
  <c r="CE57" i="9"/>
  <c r="CI44" i="9"/>
  <c r="BW16" i="9"/>
  <c r="CA36" i="9"/>
  <c r="CJ44" i="9"/>
  <c r="CA25" i="9"/>
  <c r="CI63" i="9"/>
  <c r="CA92" i="9"/>
  <c r="BV89" i="9"/>
  <c r="CB97" i="9"/>
  <c r="BX46" i="9"/>
  <c r="CH65" i="9"/>
  <c r="CB92" i="9"/>
  <c r="BX54" i="9"/>
  <c r="CE61" i="9"/>
  <c r="BV22" i="9"/>
  <c r="CJ105" i="9"/>
  <c r="BV114" i="9"/>
  <c r="CI106" i="9"/>
  <c r="CF79" i="9"/>
  <c r="CD61" i="9"/>
  <c r="BJ34" i="32"/>
  <c r="BN50" i="7"/>
  <c r="CE11" i="9"/>
  <c r="CB54" i="9"/>
  <c r="BZ25" i="9"/>
  <c r="CE67" i="9"/>
  <c r="CD98" i="9"/>
  <c r="CD71" i="9"/>
  <c r="CD79" i="9"/>
  <c r="CB89" i="9"/>
  <c r="CA97" i="9"/>
  <c r="BV6" i="9"/>
  <c r="CF34" i="9"/>
  <c r="CF71" i="9"/>
  <c r="BX6" i="9"/>
  <c r="BZ137" i="9"/>
  <c r="CH57" i="9"/>
  <c r="CI65" i="9"/>
  <c r="CF63" i="9"/>
  <c r="BI34" i="32"/>
  <c r="BI116" i="32"/>
  <c r="CJ57" i="9"/>
  <c r="CB16" i="9"/>
  <c r="CB48" i="9"/>
  <c r="BV16" i="9"/>
  <c r="CI11" i="9"/>
  <c r="CF67" i="9"/>
  <c r="CJ61" i="9"/>
  <c r="BZ92" i="9"/>
  <c r="BZ114" i="9"/>
  <c r="CE133" i="9"/>
  <c r="CA89" i="9"/>
  <c r="CF104" i="9"/>
  <c r="CA137" i="9"/>
  <c r="BZ97" i="9"/>
  <c r="CB36" i="9"/>
  <c r="CE44" i="9"/>
  <c r="CI98" i="9"/>
  <c r="BW86" i="9"/>
  <c r="CF57" i="9"/>
  <c r="BW36" i="9"/>
  <c r="CE105" i="9"/>
  <c r="CF105" i="9"/>
  <c r="BL4" i="9"/>
  <c r="BM50" i="32"/>
  <c r="CH14" i="9"/>
  <c r="CH30" i="9"/>
  <c r="CB15" i="9"/>
  <c r="BV48" i="9"/>
  <c r="BX25" i="9"/>
  <c r="CD63" i="9"/>
  <c r="CI67" i="9"/>
  <c r="CD104" i="9"/>
  <c r="CJ104" i="9"/>
  <c r="BV46" i="9"/>
  <c r="BV86" i="9"/>
  <c r="BX16" i="9"/>
  <c r="CJ33" i="9"/>
  <c r="BZ16" i="9"/>
  <c r="CJ11" i="9"/>
  <c r="BV36" i="9"/>
  <c r="BW15" i="9"/>
  <c r="CF106" i="9"/>
  <c r="BL19" i="9"/>
  <c r="BK9" i="9"/>
  <c r="BM88" i="32"/>
  <c r="CD33" i="9"/>
  <c r="CA54" i="9"/>
  <c r="CD14" i="9"/>
  <c r="BW25" i="9"/>
  <c r="CJ63" i="9"/>
  <c r="CJ71" i="9"/>
  <c r="CE98" i="9"/>
  <c r="CE106" i="9"/>
  <c r="CE65" i="9"/>
  <c r="CF65" i="9"/>
  <c r="CB86" i="9"/>
  <c r="CH98" i="9"/>
  <c r="CJ133" i="9"/>
  <c r="CF133" i="9"/>
  <c r="BX97" i="9"/>
  <c r="CI34" i="9"/>
  <c r="CI61" i="9"/>
  <c r="BZ48" i="9"/>
  <c r="CF44" i="9"/>
  <c r="CE14" i="9"/>
  <c r="BX22" i="9"/>
  <c r="CL122" i="7"/>
  <c r="CI14" i="9"/>
  <c r="CE34" i="9"/>
  <c r="BZ46" i="9"/>
  <c r="BZ54" i="9"/>
  <c r="CA6" i="9"/>
  <c r="CF33" i="9"/>
  <c r="CJ79" i="9"/>
  <c r="BX92" i="9"/>
  <c r="CH67" i="9"/>
  <c r="CH99" i="9"/>
  <c r="CE71" i="9"/>
  <c r="CE79" i="9"/>
  <c r="CI99" i="9"/>
  <c r="CD133" i="9"/>
  <c r="CB114" i="9"/>
  <c r="BX15" i="9"/>
  <c r="BX36" i="9"/>
  <c r="BW22" i="9"/>
  <c r="BW137" i="9"/>
  <c r="CH105" i="9"/>
  <c r="BW48" i="9"/>
  <c r="BX48" i="9"/>
  <c r="CJ67" i="9"/>
  <c r="CL43" i="7"/>
  <c r="BI69" i="32"/>
  <c r="L8" i="17"/>
  <c r="Y109" i="17"/>
  <c r="Y114" i="17"/>
  <c r="K78" i="17"/>
  <c r="M84" i="17"/>
  <c r="Z124" i="17"/>
  <c r="M120" i="17"/>
  <c r="Z51" i="17"/>
  <c r="M42" i="17"/>
  <c r="M69" i="17"/>
  <c r="K49" i="17"/>
  <c r="AA10" i="17"/>
  <c r="AA66" i="17"/>
  <c r="AA124" i="17"/>
  <c r="AA4" i="17"/>
  <c r="M133" i="17"/>
  <c r="M12" i="17"/>
  <c r="AA13" i="17"/>
  <c r="AA137" i="17"/>
  <c r="AA47" i="17"/>
  <c r="AA145" i="17"/>
  <c r="Z127" i="17"/>
  <c r="AA109" i="17"/>
  <c r="Z90" i="17"/>
  <c r="AA32" i="17"/>
  <c r="AA121" i="17"/>
  <c r="Z66" i="17"/>
  <c r="AA53" i="17"/>
  <c r="M68" i="17"/>
  <c r="AA80" i="17"/>
  <c r="M45" i="17"/>
  <c r="M70" i="17"/>
  <c r="M67" i="17"/>
  <c r="AA17" i="17"/>
  <c r="BL199" i="39"/>
  <c r="W180" i="38"/>
  <c r="Z180" i="38" s="1"/>
  <c r="S339" i="38"/>
  <c r="I409" i="37"/>
  <c r="AL291" i="38"/>
  <c r="P248" i="39"/>
  <c r="I256" i="37"/>
  <c r="CZ71" i="9"/>
  <c r="FD87" i="11"/>
  <c r="EK93" i="10"/>
  <c r="EG120" i="10"/>
  <c r="EN71" i="11"/>
  <c r="DC71" i="10"/>
  <c r="AO189" i="38"/>
  <c r="S201" i="38"/>
  <c r="Z126" i="38"/>
  <c r="BK218" i="39"/>
  <c r="P263" i="39"/>
  <c r="AA122" i="38"/>
  <c r="AU278" i="39"/>
  <c r="CA396" i="39"/>
  <c r="AB41" i="38"/>
  <c r="AB23" i="38"/>
  <c r="E193" i="37"/>
  <c r="EK68" i="10"/>
  <c r="DX99" i="11"/>
  <c r="DH72" i="11"/>
  <c r="EL125" i="10"/>
  <c r="DY5" i="11"/>
  <c r="DI10" i="11"/>
  <c r="EG47" i="10"/>
  <c r="EO21" i="11"/>
  <c r="FE46" i="11"/>
  <c r="DH142" i="11"/>
  <c r="EM85" i="10"/>
  <c r="EL24" i="10"/>
  <c r="DY115" i="11"/>
  <c r="DH39" i="11"/>
  <c r="EL34" i="10"/>
  <c r="EO34" i="10" s="1"/>
  <c r="FD148" i="11"/>
  <c r="DZ105" i="11"/>
  <c r="EH34" i="10"/>
  <c r="DJ10" i="11"/>
  <c r="FF84" i="11"/>
  <c r="EI125" i="10"/>
  <c r="FE129" i="11"/>
  <c r="DJ5" i="11"/>
  <c r="EP21" i="11"/>
  <c r="EO72" i="11"/>
  <c r="FD137" i="11"/>
  <c r="EH53" i="10"/>
  <c r="DH147" i="11"/>
  <c r="DX139" i="11"/>
  <c r="FF63" i="11"/>
  <c r="EO147" i="11"/>
  <c r="EO121" i="11"/>
  <c r="EP116" i="11"/>
  <c r="EO138" i="11"/>
  <c r="DJ67" i="11"/>
  <c r="EH125" i="10"/>
  <c r="AM236" i="38"/>
  <c r="CB180" i="39"/>
  <c r="E189" i="38"/>
  <c r="AV195" i="38"/>
  <c r="Z189" i="38"/>
  <c r="Z233" i="38"/>
  <c r="AV291" i="38"/>
  <c r="AK431" i="38"/>
  <c r="T287" i="38"/>
  <c r="AM291" i="38"/>
  <c r="E42" i="38"/>
  <c r="K192" i="38"/>
  <c r="AV50" i="38"/>
  <c r="Z186" i="38"/>
  <c r="Z171" i="38"/>
  <c r="Z201" i="38"/>
  <c r="AK284" i="38"/>
  <c r="AV257" i="38"/>
  <c r="AV137" i="38"/>
  <c r="K37" i="38"/>
  <c r="AV175" i="38"/>
  <c r="AV110" i="38"/>
  <c r="AV170" i="38"/>
  <c r="Z299" i="38"/>
  <c r="AK335" i="38"/>
  <c r="AK176" i="38"/>
  <c r="K393" i="38"/>
  <c r="AW175" i="39"/>
  <c r="AB302" i="38"/>
  <c r="AK363" i="38"/>
  <c r="AK231" i="38"/>
  <c r="AK218" i="38"/>
  <c r="AV161" i="38"/>
  <c r="AK230" i="38"/>
  <c r="AM63" i="38"/>
  <c r="BM128" i="39"/>
  <c r="AP149" i="38"/>
  <c r="AP90" i="38"/>
  <c r="T313" i="38"/>
  <c r="AV185" i="38"/>
  <c r="Z264" i="38"/>
  <c r="AK429" i="38"/>
  <c r="AV171" i="38"/>
  <c r="AV321" i="38"/>
  <c r="AV13" i="38"/>
  <c r="AV316" i="38"/>
  <c r="AV304" i="38"/>
  <c r="AV336" i="38"/>
  <c r="AK178" i="38"/>
  <c r="AV47" i="38"/>
  <c r="AV317" i="38"/>
  <c r="AV350" i="38"/>
  <c r="K394" i="38"/>
  <c r="AV335" i="38"/>
  <c r="Z243" i="38"/>
  <c r="AV421" i="38"/>
  <c r="AK430" i="38"/>
  <c r="K143" i="38"/>
  <c r="AV92" i="38"/>
  <c r="M409" i="38"/>
  <c r="BM264" i="39"/>
  <c r="AE286" i="38"/>
  <c r="E35" i="38"/>
  <c r="O245" i="37"/>
  <c r="BL413" i="39"/>
  <c r="K130" i="38"/>
  <c r="Z45" i="38"/>
  <c r="E167" i="37"/>
  <c r="AV84" i="38"/>
  <c r="K91" i="38"/>
  <c r="Z124" i="38"/>
  <c r="AV428" i="38"/>
  <c r="K280" i="38"/>
  <c r="Z165" i="38"/>
  <c r="J217" i="37"/>
  <c r="CB209" i="39"/>
  <c r="CB261" i="39"/>
  <c r="Z20" i="38"/>
  <c r="Z83" i="38"/>
  <c r="CC412" i="39"/>
  <c r="AB371" i="38"/>
  <c r="AX267" i="38"/>
  <c r="AW314" i="39"/>
  <c r="DI118" i="11"/>
  <c r="EH138" i="10"/>
  <c r="EH32" i="10"/>
  <c r="EL29" i="10"/>
  <c r="EO29" i="10" s="1"/>
  <c r="EL141" i="10"/>
  <c r="EM47" i="10"/>
  <c r="EI102" i="10"/>
  <c r="EL138" i="10"/>
  <c r="EM36" i="10"/>
  <c r="EH29" i="10"/>
  <c r="DX42" i="11"/>
  <c r="EM32" i="10"/>
  <c r="DH37" i="11"/>
  <c r="FD129" i="11"/>
  <c r="EM138" i="10"/>
  <c r="EM141" i="10"/>
  <c r="EM29" i="10"/>
  <c r="EL36" i="10"/>
  <c r="DJ73" i="11"/>
  <c r="EO29" i="11"/>
  <c r="FD10" i="11"/>
  <c r="EI137" i="10"/>
  <c r="EL137" i="10"/>
  <c r="EO137" i="10" s="1"/>
  <c r="FD24" i="11"/>
  <c r="EM137" i="10"/>
  <c r="FD130" i="11"/>
  <c r="FE41" i="11"/>
  <c r="DX68" i="11"/>
  <c r="EI36" i="10"/>
  <c r="DJ52" i="11"/>
  <c r="DY129" i="11"/>
  <c r="EP136" i="11"/>
  <c r="FE136" i="11"/>
  <c r="DY146" i="11"/>
  <c r="FE148" i="11"/>
  <c r="EJ91" i="10"/>
  <c r="EO105" i="11"/>
  <c r="DY38" i="11"/>
  <c r="FF136" i="11"/>
  <c r="DY134" i="11"/>
  <c r="DY136" i="11"/>
  <c r="DY41" i="11"/>
  <c r="DZ34" i="11"/>
  <c r="DZ38" i="11"/>
  <c r="EM91" i="10"/>
  <c r="EN142" i="10"/>
  <c r="EO58" i="11"/>
  <c r="DZ28" i="11"/>
  <c r="EP96" i="11"/>
  <c r="DJ135" i="11"/>
  <c r="EI91" i="10"/>
  <c r="EP58" i="11"/>
  <c r="FF45" i="11"/>
  <c r="EP56" i="11"/>
  <c r="EP78" i="11"/>
  <c r="DY47" i="11"/>
  <c r="DI52" i="11"/>
  <c r="FE130" i="11"/>
  <c r="EN123" i="10"/>
  <c r="DJ20" i="11"/>
  <c r="DI20" i="11"/>
  <c r="EP105" i="11"/>
  <c r="FE113" i="11"/>
  <c r="EP143" i="11"/>
  <c r="EJ55" i="10"/>
  <c r="EI142" i="10"/>
  <c r="DZ41" i="11"/>
  <c r="DI26" i="11"/>
  <c r="Q154" i="39"/>
  <c r="AA113" i="38"/>
  <c r="AM250" i="38"/>
  <c r="R244" i="39"/>
  <c r="M301" i="38"/>
  <c r="R126" i="39"/>
  <c r="CC310" i="39"/>
  <c r="BM357" i="39"/>
  <c r="AB375" i="38"/>
  <c r="AW254" i="39"/>
  <c r="M207" i="38"/>
  <c r="AM164" i="38"/>
  <c r="M166" i="38"/>
  <c r="BM44" i="39"/>
  <c r="R266" i="39"/>
  <c r="R297" i="39"/>
  <c r="AM288" i="38"/>
  <c r="CC262" i="39"/>
  <c r="AM248" i="38"/>
  <c r="CC32" i="39"/>
  <c r="CC260" i="39"/>
  <c r="CC299" i="39"/>
  <c r="CC203" i="39"/>
  <c r="R250" i="39"/>
  <c r="CC279" i="39"/>
  <c r="AM323" i="38"/>
  <c r="AM272" i="38"/>
  <c r="DY35" i="11"/>
  <c r="EO46" i="11"/>
  <c r="DY105" i="11"/>
  <c r="DZ111" i="11"/>
  <c r="FF105" i="11"/>
  <c r="EN59" i="10"/>
  <c r="EJ133" i="10"/>
  <c r="EN101" i="10"/>
  <c r="EN10" i="10"/>
  <c r="DJ87" i="11"/>
  <c r="EP103" i="11"/>
  <c r="DJ141" i="11"/>
  <c r="EM59" i="10"/>
  <c r="EP59" i="10" s="1"/>
  <c r="EJ117" i="10"/>
  <c r="EO148" i="11"/>
  <c r="EJ59" i="10"/>
  <c r="EM133" i="10"/>
  <c r="EN102" i="10"/>
  <c r="EI101" i="10"/>
  <c r="EJ14" i="10"/>
  <c r="EJ11" i="10"/>
  <c r="EP148" i="11"/>
  <c r="EJ13" i="10"/>
  <c r="DZ64" i="11"/>
  <c r="DI87" i="11"/>
  <c r="EP74" i="11"/>
  <c r="EO59" i="11"/>
  <c r="EO113" i="11"/>
  <c r="DI141" i="11"/>
  <c r="DY12" i="11"/>
  <c r="DI50" i="11"/>
  <c r="DZ100" i="11"/>
  <c r="DI148" i="11"/>
  <c r="EI133" i="10"/>
  <c r="EN68" i="10"/>
  <c r="EI47" i="10"/>
  <c r="EI67" i="10"/>
  <c r="EM14" i="10"/>
  <c r="DZ12" i="11"/>
  <c r="EM10" i="10"/>
  <c r="EP123" i="11"/>
  <c r="DY100" i="11"/>
  <c r="FF86" i="11"/>
  <c r="EN47" i="10"/>
  <c r="FF104" i="11"/>
  <c r="EN64" i="10"/>
  <c r="EJ65" i="10"/>
  <c r="EJ126" i="10"/>
  <c r="EN72" i="10"/>
  <c r="EN56" i="10"/>
  <c r="AM87" i="38"/>
  <c r="AB132" i="38"/>
  <c r="AM5" i="38"/>
  <c r="AM45" i="38"/>
  <c r="AW90" i="39"/>
  <c r="EK15" i="10"/>
  <c r="O9" i="11"/>
  <c r="CN106" i="9"/>
  <c r="CG53" i="10"/>
  <c r="CY108" i="9"/>
  <c r="AT96" i="11"/>
  <c r="EL76" i="10"/>
  <c r="EH119" i="10"/>
  <c r="EG62" i="10"/>
  <c r="EL129" i="10"/>
  <c r="CS9" i="10"/>
  <c r="F106" i="10"/>
  <c r="AF33" i="10"/>
  <c r="AJ33" i="10" s="1"/>
  <c r="BG28" i="10"/>
  <c r="CP105" i="11"/>
  <c r="EK45" i="10"/>
  <c r="F9" i="10"/>
  <c r="J9" i="10" s="1"/>
  <c r="DA83" i="10"/>
  <c r="CF65" i="10"/>
  <c r="DU9" i="10"/>
  <c r="AQ65" i="10"/>
  <c r="AU65" i="10" s="1"/>
  <c r="K39" i="10"/>
  <c r="CG60" i="10"/>
  <c r="CY9" i="9"/>
  <c r="DC9" i="9" s="1"/>
  <c r="AX136" i="10"/>
  <c r="BG106" i="10"/>
  <c r="AK137" i="10"/>
  <c r="EG146" i="10"/>
  <c r="BK143" i="11"/>
  <c r="EG15" i="10"/>
  <c r="P56" i="11"/>
  <c r="BJ74" i="11"/>
  <c r="K17" i="10"/>
  <c r="AK19" i="10"/>
  <c r="AU54" i="11"/>
  <c r="EK76" i="10"/>
  <c r="BG12" i="10"/>
  <c r="BZ97" i="11"/>
  <c r="BZ136" i="11"/>
  <c r="EI37" i="10"/>
  <c r="N123" i="9"/>
  <c r="EM143" i="10"/>
  <c r="BG144" i="10"/>
  <c r="CA131" i="11"/>
  <c r="BG18" i="10"/>
  <c r="AL52" i="10"/>
  <c r="AV64" i="11"/>
  <c r="BH78" i="10"/>
  <c r="AV57" i="11"/>
  <c r="CB118" i="11"/>
  <c r="T112" i="10"/>
  <c r="BL17" i="11"/>
  <c r="BL16" i="11"/>
  <c r="CB53" i="11"/>
  <c r="CR4" i="11"/>
  <c r="AV28" i="11"/>
  <c r="Q101" i="11"/>
  <c r="BH18" i="10"/>
  <c r="CR78" i="11"/>
  <c r="EN32" i="10"/>
  <c r="EJ76" i="10"/>
  <c r="EM90" i="10"/>
  <c r="EI72" i="10"/>
  <c r="CH131" i="10"/>
  <c r="AU140" i="11"/>
  <c r="AV68" i="11"/>
  <c r="EI32" i="10"/>
  <c r="EJ32" i="10"/>
  <c r="EJ92" i="10"/>
  <c r="EI71" i="10"/>
  <c r="CI22" i="10"/>
  <c r="AS131" i="10"/>
  <c r="CB131" i="11"/>
  <c r="BH136" i="10"/>
  <c r="BK135" i="11"/>
  <c r="Q9" i="11"/>
  <c r="AU58" i="11"/>
  <c r="L128" i="10"/>
  <c r="EJ109" i="10"/>
  <c r="T121" i="9"/>
  <c r="I36" i="9"/>
  <c r="AZ83" i="10"/>
  <c r="CQ117" i="11"/>
  <c r="Q40" i="11"/>
  <c r="BL52" i="11"/>
  <c r="P9" i="11"/>
  <c r="Q104" i="11"/>
  <c r="EI68" i="10"/>
  <c r="EM109" i="10"/>
  <c r="BA83" i="10"/>
  <c r="CD26" i="10"/>
  <c r="BK57" i="11"/>
  <c r="L52" i="10"/>
  <c r="L116" i="10"/>
  <c r="CQ144" i="11"/>
  <c r="EM76" i="10"/>
  <c r="EM121" i="10"/>
  <c r="AE123" i="10"/>
  <c r="CD123" i="10"/>
  <c r="BK6" i="11"/>
  <c r="CR61" i="11"/>
  <c r="CR127" i="11"/>
  <c r="AV16" i="11"/>
  <c r="CR18" i="11"/>
  <c r="P44" i="11"/>
  <c r="EI99" i="10"/>
  <c r="EM125" i="10"/>
  <c r="EJ90" i="10"/>
  <c r="EJ72" i="10"/>
  <c r="D16" i="10"/>
  <c r="BL67" i="11"/>
  <c r="L40" i="10"/>
  <c r="EN96" i="10"/>
  <c r="EN136" i="10"/>
  <c r="EN124" i="10"/>
  <c r="T16" i="10"/>
  <c r="E20" i="10"/>
  <c r="EH110" i="7"/>
  <c r="EJ37" i="7"/>
  <c r="EJ9" i="7"/>
  <c r="EJ40" i="7"/>
  <c r="EI86" i="7"/>
  <c r="EI33" i="7"/>
  <c r="EI60" i="7"/>
  <c r="EJ103" i="7"/>
  <c r="EJ110" i="7"/>
  <c r="EK82" i="7"/>
  <c r="EJ83" i="7"/>
  <c r="EJ100" i="7"/>
  <c r="EI41" i="7"/>
  <c r="EJ132" i="7"/>
  <c r="EJ120" i="7"/>
  <c r="EJ65" i="7"/>
  <c r="EJ143" i="7"/>
  <c r="EJ125" i="7"/>
  <c r="EL71" i="7"/>
  <c r="EJ129" i="7"/>
  <c r="EL81" i="7"/>
  <c r="EL89" i="7"/>
  <c r="EJ51" i="7"/>
  <c r="EK36" i="7"/>
  <c r="EL24" i="7"/>
  <c r="EL25" i="7"/>
  <c r="EK20" i="7"/>
  <c r="EL37" i="7"/>
  <c r="AE128" i="35"/>
  <c r="M93" i="33"/>
  <c r="C43" i="34"/>
  <c r="AI116" i="34"/>
  <c r="AE122" i="34"/>
  <c r="BM68" i="10"/>
  <c r="AE8" i="34"/>
  <c r="BM116" i="10"/>
  <c r="AE55" i="35"/>
  <c r="M8" i="33"/>
  <c r="AU16" i="35"/>
  <c r="W132" i="34"/>
  <c r="AA132" i="34" s="1"/>
  <c r="S101" i="34"/>
  <c r="W80" i="34"/>
  <c r="AA80" i="34" s="1"/>
  <c r="C89" i="34"/>
  <c r="BI8" i="10"/>
  <c r="BM7" i="10"/>
  <c r="CJ81" i="10"/>
  <c r="C121" i="34"/>
  <c r="AE13" i="34"/>
  <c r="BM134" i="10"/>
  <c r="BM58" i="10"/>
  <c r="M36" i="33"/>
  <c r="C35" i="34"/>
  <c r="S93" i="34"/>
  <c r="AE40" i="34"/>
  <c r="AE36" i="34"/>
  <c r="K73" i="34"/>
  <c r="K146" i="34"/>
  <c r="AU40" i="35"/>
  <c r="O56" i="35"/>
  <c r="CJ16" i="10"/>
  <c r="AA40" i="9"/>
  <c r="AE55" i="34"/>
  <c r="AE114" i="34"/>
  <c r="AF66" i="35"/>
  <c r="AV108" i="35"/>
  <c r="AE136" i="35"/>
  <c r="L146" i="34"/>
  <c r="AV19" i="35"/>
  <c r="AB6" i="9"/>
  <c r="D5" i="33"/>
  <c r="O11" i="35"/>
  <c r="BJ14" i="10"/>
  <c r="AJ108" i="34"/>
  <c r="AF103" i="34"/>
  <c r="AA15" i="9"/>
  <c r="BI13" i="10"/>
  <c r="M104" i="33"/>
  <c r="G112" i="34"/>
  <c r="K112" i="34" s="1"/>
  <c r="AI102" i="34"/>
  <c r="CU142" i="10"/>
  <c r="C80" i="34"/>
  <c r="H114" i="33"/>
  <c r="AA55" i="9"/>
  <c r="AA71" i="9"/>
  <c r="BI114" i="10"/>
  <c r="AA88" i="9"/>
  <c r="AE59" i="35"/>
  <c r="AF119" i="35"/>
  <c r="AV80" i="35"/>
  <c r="AV29" i="35"/>
  <c r="K63" i="34"/>
  <c r="AU56" i="35"/>
  <c r="AB146" i="34"/>
  <c r="AJ140" i="34"/>
  <c r="AB14" i="9"/>
  <c r="O73" i="35"/>
  <c r="CK108" i="10"/>
  <c r="N103" i="33"/>
  <c r="K72" i="34"/>
  <c r="BI15" i="10"/>
  <c r="AA13" i="9"/>
  <c r="BI104" i="10"/>
  <c r="BM102" i="10"/>
  <c r="AI100" i="34"/>
  <c r="C75" i="34"/>
  <c r="AE93" i="34"/>
  <c r="C33" i="34"/>
  <c r="BI55" i="10"/>
  <c r="AI81" i="34"/>
  <c r="AA114" i="9"/>
  <c r="S124" i="34"/>
  <c r="AE15" i="35"/>
  <c r="P132" i="35"/>
  <c r="K27" i="34"/>
  <c r="AJ40" i="34"/>
  <c r="AJ42" i="34"/>
  <c r="T31" i="34"/>
  <c r="CK140" i="10"/>
  <c r="BN80" i="10"/>
  <c r="BJ103" i="10"/>
  <c r="AA104" i="9"/>
  <c r="AI58" i="34"/>
  <c r="AI66" i="34"/>
  <c r="BM100" i="10"/>
  <c r="M119" i="33"/>
  <c r="AA93" i="9"/>
  <c r="AI68" i="34"/>
  <c r="AI7" i="34"/>
  <c r="H80" i="33"/>
  <c r="AF15" i="35"/>
  <c r="AF143" i="35"/>
  <c r="CK40" i="10"/>
  <c r="CK42" i="10"/>
  <c r="AB49" i="9"/>
  <c r="AF65" i="34"/>
  <c r="AJ74" i="34"/>
  <c r="O27" i="35"/>
  <c r="AI107" i="34"/>
  <c r="S59" i="34"/>
  <c r="AI144" i="34"/>
  <c r="L90" i="34"/>
  <c r="AE112" i="35"/>
  <c r="AU105" i="35"/>
  <c r="BN40" i="10"/>
  <c r="AB65" i="9"/>
  <c r="AJ19" i="34"/>
  <c r="AF139" i="34"/>
  <c r="CK74" i="10"/>
  <c r="AF120" i="34"/>
  <c r="W7" i="34"/>
  <c r="AA7" i="34" s="1"/>
  <c r="C24" i="34"/>
  <c r="BM107" i="10"/>
  <c r="S138" i="34"/>
  <c r="CJ66" i="10"/>
  <c r="AA119" i="9"/>
  <c r="AI56" i="34"/>
  <c r="W59" i="34"/>
  <c r="AA59" i="34" s="1"/>
  <c r="M40" i="33"/>
  <c r="BI122" i="10"/>
  <c r="BM144" i="10"/>
  <c r="O39" i="35"/>
  <c r="P90" i="35"/>
  <c r="O26" i="35"/>
  <c r="N6" i="33"/>
  <c r="AJ29" i="34"/>
  <c r="O146" i="35"/>
  <c r="N139" i="33"/>
  <c r="D80" i="34"/>
  <c r="N120" i="33"/>
  <c r="AI134" i="34"/>
  <c r="AA31" i="9"/>
  <c r="W102" i="34"/>
  <c r="AA102" i="34" s="1"/>
  <c r="AE71" i="34"/>
  <c r="AE88" i="34"/>
  <c r="O7" i="35"/>
  <c r="AV107" i="35"/>
  <c r="P124" i="35"/>
  <c r="P27" i="35"/>
  <c r="AU29" i="35"/>
  <c r="AV42" i="35"/>
  <c r="K80" i="34"/>
  <c r="D55" i="34"/>
  <c r="AE89" i="34"/>
  <c r="AE146" i="35"/>
  <c r="AU42" i="35"/>
  <c r="BJ35" i="10"/>
  <c r="N113" i="33"/>
  <c r="T109" i="34"/>
  <c r="N27" i="33"/>
  <c r="K56" i="34"/>
  <c r="AB108" i="34"/>
  <c r="D39" i="34"/>
  <c r="AJ26" i="34"/>
  <c r="BJ125" i="10"/>
  <c r="AB71" i="9"/>
  <c r="BN65" i="10"/>
  <c r="P133" i="35"/>
  <c r="AF58" i="35"/>
  <c r="L12" i="34"/>
  <c r="L26" i="34"/>
  <c r="AV63" i="35"/>
  <c r="AG88" i="35"/>
  <c r="AW61" i="35"/>
  <c r="AW128" i="35"/>
  <c r="AC88" i="34"/>
  <c r="AG88" i="34"/>
  <c r="AG140" i="34"/>
  <c r="BO22" i="10"/>
  <c r="O131" i="33"/>
  <c r="E12" i="34"/>
  <c r="BK138" i="10"/>
  <c r="AG119" i="34"/>
  <c r="AK96" i="34"/>
  <c r="E120" i="33"/>
  <c r="D17" i="33"/>
  <c r="AJ117" i="34"/>
  <c r="AV109" i="35"/>
  <c r="BJ111" i="10"/>
  <c r="AJ114" i="34"/>
  <c r="AM114" i="34" s="1"/>
  <c r="AV47" i="35"/>
  <c r="AE32" i="35"/>
  <c r="AU89" i="35"/>
  <c r="AG98" i="35"/>
  <c r="U137" i="34"/>
  <c r="O88" i="33"/>
  <c r="E37" i="34"/>
  <c r="O140" i="33"/>
  <c r="BK131" i="10"/>
  <c r="E26" i="34"/>
  <c r="O138" i="33"/>
  <c r="O119" i="33"/>
  <c r="CL96" i="10"/>
  <c r="E141" i="34"/>
  <c r="AJ68" i="34"/>
  <c r="CK117" i="10"/>
  <c r="AB111" i="9"/>
  <c r="AJ46" i="34"/>
  <c r="AB122" i="34"/>
  <c r="CK114" i="10"/>
  <c r="AF32" i="35"/>
  <c r="AV68" i="35"/>
  <c r="AF91" i="35"/>
  <c r="AF98" i="35"/>
  <c r="AV133" i="35"/>
  <c r="AW96" i="35"/>
  <c r="J56" i="33"/>
  <c r="BK88" i="10"/>
  <c r="BK140" i="10"/>
  <c r="E87" i="34"/>
  <c r="AC119" i="9"/>
  <c r="U126" i="34"/>
  <c r="Q26" i="35"/>
  <c r="CK68" i="10"/>
  <c r="CK46" i="10"/>
  <c r="D95" i="34"/>
  <c r="AF85" i="34"/>
  <c r="P5" i="35"/>
  <c r="Q10" i="35"/>
  <c r="M23" i="34"/>
  <c r="AC58" i="34"/>
  <c r="O92" i="35"/>
  <c r="AF78" i="35"/>
  <c r="P26" i="35"/>
  <c r="AJ133" i="34"/>
  <c r="AF145" i="34"/>
  <c r="BJ85" i="10"/>
  <c r="D139" i="34"/>
  <c r="AB37" i="34"/>
  <c r="K5" i="34"/>
  <c r="AE26" i="35"/>
  <c r="AC142" i="34"/>
  <c r="AC120" i="34"/>
  <c r="AG43" i="34"/>
  <c r="AK109" i="34"/>
  <c r="AK33" i="34"/>
  <c r="E71" i="34"/>
  <c r="CK133" i="10"/>
  <c r="AF104" i="34"/>
  <c r="D4" i="34"/>
  <c r="AF77" i="34"/>
  <c r="AJ47" i="34"/>
  <c r="AN47" i="34" s="1"/>
  <c r="N145" i="33"/>
  <c r="N85" i="33"/>
  <c r="O43" i="33"/>
  <c r="E29" i="34"/>
  <c r="AK61" i="34"/>
  <c r="CL109" i="10"/>
  <c r="AV33" i="35"/>
  <c r="CL33" i="10"/>
  <c r="AV71" i="35"/>
  <c r="T32" i="34"/>
  <c r="BN133" i="10"/>
  <c r="N104" i="33"/>
  <c r="N77" i="33"/>
  <c r="CK47" i="10"/>
  <c r="BJ145" i="10"/>
  <c r="K12" i="34"/>
  <c r="AU67" i="35"/>
  <c r="O12" i="35"/>
  <c r="L43" i="34"/>
  <c r="AC92" i="34"/>
  <c r="P10" i="35"/>
  <c r="P85" i="35"/>
  <c r="L92" i="34"/>
  <c r="L5" i="34"/>
  <c r="L56" i="34"/>
  <c r="AU68" i="35"/>
  <c r="AV24" i="35"/>
  <c r="BL8" i="10"/>
  <c r="F130" i="34"/>
  <c r="BP54" i="10"/>
  <c r="AL97" i="34"/>
  <c r="AG20" i="34"/>
  <c r="CL20" i="10"/>
  <c r="AK86" i="34"/>
  <c r="CL101" i="10"/>
  <c r="BK136" i="10"/>
  <c r="BO146" i="10"/>
  <c r="E32" i="34"/>
  <c r="BO75" i="10"/>
  <c r="AC111" i="9"/>
  <c r="CL145" i="10"/>
  <c r="CL138" i="10"/>
  <c r="P88" i="35"/>
  <c r="M126" i="34"/>
  <c r="Q121" i="35"/>
  <c r="AW138" i="35"/>
  <c r="AC20" i="9"/>
  <c r="BO86" i="10"/>
  <c r="BO101" i="10"/>
  <c r="AC136" i="9"/>
  <c r="BO145" i="10"/>
  <c r="AG103" i="35"/>
  <c r="Q82" i="35"/>
  <c r="M56" i="34"/>
  <c r="M88" i="34"/>
  <c r="M11" i="34"/>
  <c r="CL86" i="10"/>
  <c r="M78" i="34"/>
  <c r="E84" i="34"/>
  <c r="J89" i="33"/>
  <c r="AG63" i="34"/>
  <c r="AG63" i="35"/>
  <c r="P29" i="35"/>
  <c r="AV146" i="35"/>
  <c r="AL25" i="34"/>
  <c r="AF38" i="35"/>
  <c r="O23" i="33"/>
  <c r="AG113" i="34"/>
  <c r="E140" i="34"/>
  <c r="O63" i="33"/>
  <c r="AF112" i="35"/>
  <c r="CM25" i="10"/>
  <c r="AG19" i="34"/>
  <c r="AG23" i="34"/>
  <c r="AG101" i="34"/>
  <c r="O113" i="33"/>
  <c r="AC63" i="9"/>
  <c r="Q92" i="35"/>
  <c r="V145" i="34"/>
  <c r="F49" i="33"/>
  <c r="F109" i="34"/>
  <c r="O19" i="33"/>
  <c r="BK23" i="10"/>
  <c r="O101" i="33"/>
  <c r="AC113" i="9"/>
  <c r="CL112" i="10"/>
  <c r="CL24" i="10"/>
  <c r="AG111" i="34"/>
  <c r="AV138" i="35"/>
  <c r="AG14" i="35"/>
  <c r="AG92" i="35"/>
  <c r="AC38" i="34"/>
  <c r="AH8" i="34"/>
  <c r="Q11" i="35"/>
  <c r="BK27" i="10"/>
  <c r="J140" i="33"/>
  <c r="CL142" i="10"/>
  <c r="L51" i="34"/>
  <c r="AW49" i="35"/>
  <c r="K137" i="33"/>
  <c r="L32" i="34"/>
  <c r="P18" i="33"/>
  <c r="M25" i="34"/>
  <c r="AV87" i="35"/>
  <c r="M22" i="34"/>
  <c r="AF88" i="35"/>
  <c r="AB86" i="34"/>
  <c r="AG120" i="35"/>
  <c r="AW33" i="35"/>
  <c r="L40" i="34"/>
  <c r="AC145" i="34"/>
  <c r="AL6" i="34"/>
  <c r="CM70" i="10"/>
  <c r="AC107" i="34"/>
  <c r="CM33" i="10"/>
  <c r="BP6" i="10"/>
  <c r="F10" i="34"/>
  <c r="K26" i="33"/>
  <c r="AL49" i="34"/>
  <c r="AO49" i="34" s="1"/>
  <c r="F111" i="34"/>
  <c r="AL33" i="34"/>
  <c r="BP33" i="10"/>
  <c r="CM49" i="10"/>
  <c r="P88" i="33"/>
  <c r="BP97" i="10"/>
  <c r="AG23" i="35"/>
  <c r="AG28" i="35"/>
  <c r="AD10" i="9"/>
  <c r="AH66" i="34"/>
  <c r="F94" i="34"/>
  <c r="BL88" i="10"/>
  <c r="AH110" i="34"/>
  <c r="V50" i="34"/>
  <c r="AH10" i="34"/>
  <c r="P66" i="33"/>
  <c r="AL12" i="34"/>
  <c r="AL146" i="34"/>
  <c r="P110" i="33"/>
  <c r="AC137" i="34"/>
  <c r="AG9" i="35"/>
  <c r="P10" i="33"/>
  <c r="BL66" i="10"/>
  <c r="V127" i="34"/>
  <c r="P97" i="33"/>
  <c r="BP146" i="10"/>
  <c r="BL110" i="10"/>
  <c r="M69" i="34"/>
  <c r="Q32" i="35"/>
  <c r="AG119" i="35"/>
  <c r="BL97" i="10"/>
  <c r="V13" i="34"/>
  <c r="CM41" i="10"/>
  <c r="AD18" i="9"/>
  <c r="V36" i="34"/>
  <c r="F40" i="34"/>
  <c r="J26" i="34"/>
  <c r="M26" i="34" s="1"/>
  <c r="P4" i="33"/>
  <c r="F42" i="34"/>
  <c r="M49" i="34"/>
  <c r="Q7" i="35"/>
  <c r="BL17" i="32"/>
  <c r="BI6" i="32"/>
  <c r="BJ111" i="32"/>
  <c r="BJ141" i="32"/>
  <c r="BI104" i="32"/>
  <c r="BI141" i="32"/>
  <c r="CJ23" i="9"/>
  <c r="CJ21" i="9"/>
  <c r="CI43" i="9"/>
  <c r="BX41" i="9"/>
  <c r="BW75" i="9"/>
  <c r="CD81" i="9"/>
  <c r="CB17" i="9"/>
  <c r="BZ81" i="9"/>
  <c r="CJ125" i="9"/>
  <c r="CF145" i="9"/>
  <c r="CH145" i="9"/>
  <c r="CJ130" i="9"/>
  <c r="CF125" i="9"/>
  <c r="CB146" i="9"/>
  <c r="CJ43" i="9"/>
  <c r="CE81" i="9"/>
  <c r="CA60" i="9"/>
  <c r="CF85" i="9"/>
  <c r="BZ101" i="9"/>
  <c r="BL144" i="9"/>
  <c r="BL82" i="9"/>
  <c r="U120" i="7"/>
  <c r="BL130" i="32"/>
  <c r="BK112" i="9"/>
  <c r="BL132" i="32"/>
  <c r="BJ6" i="32"/>
  <c r="BK141" i="32"/>
  <c r="CB24" i="9"/>
  <c r="CE42" i="9"/>
  <c r="BW41" i="9"/>
  <c r="CA17" i="9"/>
  <c r="CB126" i="9"/>
  <c r="BX146" i="9"/>
  <c r="BW144" i="9"/>
  <c r="CJ123" i="9"/>
  <c r="CJ131" i="9"/>
  <c r="BZ146" i="9"/>
  <c r="CJ113" i="9"/>
  <c r="CI120" i="9"/>
  <c r="BX126" i="9"/>
  <c r="CI59" i="9"/>
  <c r="BX24" i="9"/>
  <c r="CF87" i="9"/>
  <c r="CI123" i="9"/>
  <c r="BX18" i="9"/>
  <c r="CE130" i="9"/>
  <c r="CH81" i="9"/>
  <c r="CH130" i="9"/>
  <c r="CJ120" i="9"/>
  <c r="BK108" i="9"/>
  <c r="BK63" i="9"/>
  <c r="BK50" i="32"/>
  <c r="BK101" i="32"/>
  <c r="BK70" i="9"/>
  <c r="BL6" i="32"/>
  <c r="BL21" i="32"/>
  <c r="BI64" i="32"/>
  <c r="BL9" i="32"/>
  <c r="BK126" i="32"/>
  <c r="CE51" i="9"/>
  <c r="CF43" i="9"/>
  <c r="CD23" i="9"/>
  <c r="BV41" i="9"/>
  <c r="BZ17" i="9"/>
  <c r="CE87" i="9"/>
  <c r="CD132" i="9"/>
  <c r="CJ121" i="9"/>
  <c r="CE115" i="9"/>
  <c r="CD130" i="9"/>
  <c r="CI101" i="9"/>
  <c r="CH87" i="9"/>
  <c r="CF123" i="9"/>
  <c r="BW101" i="9"/>
  <c r="BZ126" i="9"/>
  <c r="CE120" i="9"/>
  <c r="CJ51" i="9"/>
  <c r="BL60" i="9"/>
  <c r="BL84" i="9"/>
  <c r="BI17" i="32"/>
  <c r="BK21" i="32"/>
  <c r="BL64" i="32"/>
  <c r="BJ10" i="32"/>
  <c r="BI9" i="32"/>
  <c r="BI14" i="32"/>
  <c r="BV18" i="9"/>
  <c r="CF51" i="9"/>
  <c r="BV24" i="9"/>
  <c r="CH51" i="9"/>
  <c r="CD59" i="9"/>
  <c r="CB41" i="9"/>
  <c r="CB64" i="9"/>
  <c r="BX84" i="9"/>
  <c r="CH93" i="9"/>
  <c r="BV64" i="9"/>
  <c r="BZ84" i="9"/>
  <c r="BX81" i="9"/>
  <c r="CJ132" i="9"/>
  <c r="CD125" i="9"/>
  <c r="BV133" i="9"/>
  <c r="CD115" i="9"/>
  <c r="CA144" i="9"/>
  <c r="CI131" i="9"/>
  <c r="CI87" i="9"/>
  <c r="BX75" i="9"/>
  <c r="CH123" i="9"/>
  <c r="BV146" i="9"/>
  <c r="CH115" i="9"/>
  <c r="BZ18" i="9"/>
  <c r="CF101" i="9"/>
  <c r="BL14" i="9"/>
  <c r="CL119" i="7"/>
  <c r="CL142" i="7"/>
  <c r="CT102" i="10"/>
  <c r="BI126" i="32"/>
  <c r="BJ14" i="32"/>
  <c r="BJ46" i="32"/>
  <c r="BK46" i="32"/>
  <c r="BL10" i="32"/>
  <c r="BI21" i="32"/>
  <c r="BK64" i="32"/>
  <c r="BI10" i="32"/>
  <c r="BK44" i="32"/>
  <c r="BJ126" i="32"/>
  <c r="DJ50" i="7"/>
  <c r="CH43" i="9"/>
  <c r="BW60" i="9"/>
  <c r="CA41" i="9"/>
  <c r="CH85" i="9"/>
  <c r="CH101" i="9"/>
  <c r="CA101" i="9"/>
  <c r="BZ75" i="9"/>
  <c r="BW81" i="9"/>
  <c r="CF121" i="9"/>
  <c r="CI132" i="9"/>
  <c r="CB133" i="9"/>
  <c r="BV126" i="9"/>
  <c r="CE125" i="9"/>
  <c r="CE131" i="9"/>
  <c r="BZ24" i="9"/>
  <c r="BW18" i="9"/>
  <c r="CA146" i="9"/>
  <c r="CB75" i="9"/>
  <c r="CF131" i="9"/>
  <c r="CH125" i="9"/>
  <c r="CF93" i="9"/>
  <c r="CB18" i="9"/>
  <c r="CF115" i="9"/>
  <c r="BX101" i="9"/>
  <c r="DJ36" i="7"/>
  <c r="CL106" i="7"/>
  <c r="DJ142" i="7"/>
  <c r="CT86" i="10"/>
  <c r="CT36" i="10"/>
  <c r="BL14" i="32"/>
  <c r="CH21" i="9"/>
  <c r="CH53" i="9"/>
  <c r="CI21" i="9"/>
  <c r="CJ93" i="9"/>
  <c r="BX17" i="9"/>
  <c r="BW64" i="9"/>
  <c r="BV81" i="9"/>
  <c r="CE113" i="9"/>
  <c r="CA133" i="9"/>
  <c r="BW126" i="9"/>
  <c r="CD131" i="9"/>
  <c r="CF132" i="9"/>
  <c r="CJ59" i="9"/>
  <c r="CF81" i="9"/>
  <c r="CF120" i="9"/>
  <c r="CA75" i="9"/>
  <c r="CI145" i="9"/>
  <c r="CB60" i="9"/>
  <c r="BX64" i="9"/>
  <c r="BL106" i="9"/>
  <c r="DJ32" i="7"/>
  <c r="CL5" i="7"/>
  <c r="BJ104" i="32"/>
  <c r="BK9" i="32"/>
  <c r="BM18" i="32"/>
  <c r="CD42" i="9"/>
  <c r="CF42" i="9"/>
  <c r="BW24" i="9"/>
  <c r="CA64" i="9"/>
  <c r="CF59" i="9"/>
  <c r="CH59" i="9"/>
  <c r="CB101" i="9"/>
  <c r="CF113" i="9"/>
  <c r="CH121" i="9"/>
  <c r="CE132" i="9"/>
  <c r="BZ144" i="9"/>
  <c r="BX133" i="9"/>
  <c r="CB144" i="9"/>
  <c r="CI115" i="9"/>
  <c r="CF21" i="9"/>
  <c r="U99" i="7"/>
  <c r="BI111" i="32"/>
  <c r="BC68" i="9"/>
  <c r="U66" i="7"/>
  <c r="U57" i="7"/>
  <c r="CL30" i="7"/>
  <c r="CT50" i="10"/>
  <c r="BL105" i="32"/>
  <c r="BJ105" i="32"/>
  <c r="U20" i="7"/>
  <c r="DJ122" i="7"/>
  <c r="CT84" i="10"/>
  <c r="DJ128" i="7"/>
  <c r="DK78" i="7"/>
  <c r="CT46" i="10"/>
  <c r="U96" i="7"/>
  <c r="DJ20" i="7"/>
  <c r="DJ38" i="7"/>
  <c r="BL110" i="9"/>
  <c r="V57" i="7"/>
  <c r="U95" i="7"/>
  <c r="BJ19" i="32"/>
  <c r="CM135" i="7"/>
  <c r="CN90" i="10"/>
  <c r="U41" i="7"/>
  <c r="BM32" i="32"/>
  <c r="DJ10" i="7"/>
  <c r="DK38" i="7"/>
  <c r="BL33" i="32"/>
  <c r="BK29" i="9"/>
  <c r="BJ132" i="32"/>
  <c r="BI132" i="32"/>
  <c r="V16" i="7"/>
  <c r="BN58" i="7"/>
  <c r="V108" i="7"/>
  <c r="BM14" i="32"/>
  <c r="BM47" i="32"/>
  <c r="DJ80" i="7"/>
  <c r="BK132" i="32"/>
  <c r="BL112" i="9"/>
  <c r="V66" i="7"/>
  <c r="CL89" i="7"/>
  <c r="CL61" i="7"/>
  <c r="BM127" i="32"/>
  <c r="DJ65" i="7"/>
  <c r="BO98" i="7"/>
  <c r="V48" i="7"/>
  <c r="CN135" i="7"/>
  <c r="DK63" i="7"/>
  <c r="CM115" i="7"/>
  <c r="DK132" i="7"/>
  <c r="W57" i="7"/>
  <c r="V61" i="7"/>
  <c r="CL22" i="7"/>
  <c r="BP83" i="7"/>
  <c r="BN86" i="7"/>
  <c r="V129" i="7"/>
  <c r="CM108" i="7"/>
  <c r="DL120" i="7"/>
  <c r="DL58" i="7"/>
  <c r="W129" i="7"/>
  <c r="CM12" i="7"/>
  <c r="BP70" i="7"/>
  <c r="CM96" i="7"/>
  <c r="V136" i="7"/>
  <c r="DL86" i="7"/>
  <c r="BO77" i="7"/>
  <c r="W115" i="7"/>
  <c r="V104" i="7"/>
  <c r="DL78" i="7"/>
  <c r="BP86" i="7"/>
  <c r="DL104" i="7"/>
  <c r="CN109" i="7"/>
  <c r="V110" i="7"/>
  <c r="BE145" i="9"/>
  <c r="BL101" i="9"/>
  <c r="CO70" i="7"/>
  <c r="CN38" i="7"/>
  <c r="W32" i="7"/>
  <c r="CM140" i="7"/>
  <c r="DK67" i="7"/>
  <c r="BP95" i="7"/>
  <c r="BL117" i="9"/>
  <c r="DM87" i="7"/>
  <c r="DM90" i="7"/>
  <c r="BL129" i="9"/>
  <c r="BL79" i="9"/>
  <c r="CN104" i="7"/>
  <c r="DL121" i="7"/>
  <c r="W98" i="7"/>
  <c r="BQ38" i="7"/>
  <c r="DL18" i="7"/>
  <c r="BQ17" i="7"/>
  <c r="DL133" i="7"/>
  <c r="X126" i="7"/>
  <c r="DL107" i="7"/>
  <c r="DL45" i="7"/>
  <c r="BP48" i="7"/>
  <c r="CN55" i="7"/>
  <c r="X98" i="7"/>
  <c r="X118" i="7"/>
  <c r="BP38" i="7"/>
  <c r="DL40" i="7"/>
  <c r="BQ86" i="7"/>
  <c r="BQ11" i="7"/>
  <c r="BP114" i="7"/>
  <c r="W19" i="7"/>
  <c r="BP15" i="7"/>
  <c r="DL17" i="7"/>
  <c r="DL36" i="7"/>
  <c r="CO38" i="7"/>
  <c r="CM65" i="7"/>
  <c r="BQ92" i="7"/>
  <c r="DK136" i="7"/>
  <c r="BL75" i="9"/>
  <c r="BL59" i="9"/>
  <c r="BL80" i="9"/>
  <c r="DK18" i="7"/>
  <c r="V33" i="7"/>
  <c r="W41" i="7"/>
  <c r="CM54" i="7"/>
  <c r="CO101" i="7"/>
  <c r="CN110" i="7"/>
  <c r="BL70" i="9"/>
  <c r="BL29" i="9"/>
  <c r="X57" i="7"/>
  <c r="BP103" i="7"/>
  <c r="BQ100" i="7"/>
  <c r="BP27" i="7"/>
  <c r="V29" i="7"/>
  <c r="DM56" i="7"/>
  <c r="DK57" i="7"/>
  <c r="CM62" i="7"/>
  <c r="CM129" i="7"/>
  <c r="CO76" i="7"/>
  <c r="W80" i="7"/>
  <c r="W9" i="7"/>
  <c r="DK107" i="7"/>
  <c r="BO117" i="7"/>
  <c r="BP125" i="7"/>
  <c r="CO49" i="7"/>
  <c r="DL57" i="7"/>
  <c r="W108" i="7"/>
  <c r="BE108" i="9" s="1"/>
  <c r="W144" i="7"/>
  <c r="BP41" i="7"/>
  <c r="CM61" i="7"/>
  <c r="W72" i="7"/>
  <c r="DL114" i="7"/>
  <c r="DL146" i="7"/>
  <c r="BO127" i="7"/>
  <c r="BQ66" i="7"/>
  <c r="CN101" i="7"/>
  <c r="BP91" i="7"/>
  <c r="BO61" i="7"/>
  <c r="BP108" i="7"/>
  <c r="DK121" i="7"/>
  <c r="W143" i="7"/>
  <c r="BL120" i="9"/>
  <c r="BQ49" i="7"/>
  <c r="BQ79" i="7"/>
  <c r="BQ125" i="7"/>
  <c r="DL92" i="7"/>
  <c r="DL23" i="7"/>
  <c r="V26" i="7"/>
  <c r="CN49" i="7"/>
  <c r="DL84" i="7"/>
  <c r="CN63" i="7"/>
  <c r="BO91" i="7"/>
  <c r="W125" i="7"/>
  <c r="DL60" i="7"/>
  <c r="CO31" i="7"/>
  <c r="CN130" i="7"/>
  <c r="X87" i="7"/>
  <c r="BR122" i="7"/>
  <c r="X84" i="7"/>
  <c r="BE84" i="9" s="1"/>
  <c r="DL127" i="7"/>
  <c r="BL76" i="9"/>
  <c r="BP44" i="7"/>
  <c r="X97" i="7"/>
  <c r="DL30" i="7"/>
  <c r="CP143" i="7"/>
  <c r="Y118" i="7"/>
  <c r="BL85" i="9"/>
  <c r="DL13" i="7"/>
  <c r="X29" i="7"/>
  <c r="CO15" i="7"/>
  <c r="K35" i="17"/>
  <c r="K41" i="17"/>
  <c r="K110" i="17"/>
  <c r="K92" i="17"/>
  <c r="K117" i="17"/>
  <c r="K4" i="17"/>
  <c r="K122" i="17"/>
  <c r="K22" i="17"/>
  <c r="EN7" i="11"/>
  <c r="EK11" i="10"/>
  <c r="BK194" i="39"/>
  <c r="P380" i="39"/>
  <c r="R165" i="37"/>
  <c r="R277" i="37"/>
  <c r="P21" i="39"/>
  <c r="Z210" i="38"/>
  <c r="CA231" i="39"/>
  <c r="P364" i="39"/>
  <c r="R31" i="37"/>
  <c r="AC212" i="38"/>
  <c r="AC59" i="38"/>
  <c r="C110" i="38"/>
  <c r="AN404" i="38"/>
  <c r="R310" i="38"/>
  <c r="K195" i="38"/>
  <c r="K208" i="38"/>
  <c r="R70" i="38"/>
  <c r="AN223" i="38"/>
  <c r="AN91" i="38"/>
  <c r="R396" i="38"/>
  <c r="R270" i="38"/>
  <c r="CA322" i="39"/>
  <c r="AV188" i="38"/>
  <c r="Z257" i="38"/>
  <c r="AU344" i="39"/>
  <c r="C14" i="38"/>
  <c r="AC19" i="38"/>
  <c r="R91" i="38"/>
  <c r="AC198" i="38"/>
  <c r="AK204" i="38"/>
  <c r="AN169" i="38"/>
  <c r="R150" i="38"/>
  <c r="M75" i="37"/>
  <c r="C160" i="38"/>
  <c r="AN196" i="38"/>
  <c r="C98" i="37"/>
  <c r="AN326" i="38"/>
  <c r="AN190" i="38"/>
  <c r="C430" i="38"/>
  <c r="P98" i="39"/>
  <c r="P163" i="39"/>
  <c r="C50" i="37"/>
  <c r="R248" i="37"/>
  <c r="C322" i="37"/>
  <c r="M432" i="37"/>
  <c r="R367" i="38"/>
  <c r="EK39" i="10"/>
  <c r="F60" i="10"/>
  <c r="DI61" i="10" s="1"/>
  <c r="DK61" i="10" s="1"/>
  <c r="CY71" i="10"/>
  <c r="DF4" i="10"/>
  <c r="CU50" i="10"/>
  <c r="CU128" i="10"/>
  <c r="W98" i="34"/>
  <c r="AA98" i="34" s="1"/>
  <c r="M130" i="33"/>
  <c r="M50" i="33"/>
  <c r="BI113" i="10"/>
  <c r="W94" i="34"/>
  <c r="AA94" i="34" s="1"/>
  <c r="AI16" i="34"/>
  <c r="AM16" i="34" s="1"/>
  <c r="W48" i="34"/>
  <c r="AA48" i="34" s="1"/>
  <c r="C48" i="34"/>
  <c r="BI130" i="10"/>
  <c r="BI50" i="10"/>
  <c r="AA113" i="9"/>
  <c r="AA93" i="34"/>
  <c r="CU48" i="10"/>
  <c r="AA130" i="9"/>
  <c r="AA50" i="9"/>
  <c r="O5" i="35"/>
  <c r="AE7" i="34"/>
  <c r="W55" i="34"/>
  <c r="AA55" i="34" s="1"/>
  <c r="M42" i="33"/>
  <c r="C14" i="34"/>
  <c r="C88" i="34"/>
  <c r="C87" i="34"/>
  <c r="M7" i="33"/>
  <c r="C78" i="34"/>
  <c r="BI42" i="10"/>
  <c r="AA7" i="9"/>
  <c r="H8" i="33"/>
  <c r="O121" i="35"/>
  <c r="C135" i="33"/>
  <c r="AE113" i="34"/>
  <c r="U18" i="7"/>
  <c r="BM71" i="32"/>
  <c r="BJ120" i="32"/>
  <c r="BL120" i="32"/>
  <c r="K98" i="17"/>
  <c r="K137" i="17"/>
  <c r="K74" i="17"/>
  <c r="K142" i="17"/>
  <c r="X28" i="17"/>
  <c r="M31" i="17"/>
  <c r="M88" i="17"/>
  <c r="K51" i="17"/>
  <c r="Z84" i="17"/>
  <c r="M59" i="17"/>
  <c r="M16" i="17"/>
  <c r="M64" i="17"/>
  <c r="M72" i="17"/>
  <c r="L51" i="17"/>
  <c r="M47" i="17"/>
  <c r="L117" i="17"/>
  <c r="Z5" i="17"/>
  <c r="K109" i="17"/>
  <c r="Z100" i="17"/>
  <c r="Z22" i="17"/>
  <c r="M139" i="17"/>
  <c r="L77" i="17"/>
  <c r="Z85" i="17"/>
  <c r="L14" i="17"/>
  <c r="M54" i="17"/>
  <c r="Z134" i="17"/>
  <c r="L96" i="17"/>
  <c r="Z104" i="17"/>
  <c r="M34" i="17"/>
  <c r="L63" i="17"/>
  <c r="L22" i="17"/>
  <c r="Y92" i="17"/>
  <c r="Y89" i="17"/>
  <c r="M135" i="17"/>
  <c r="M61" i="17"/>
  <c r="Z7" i="17"/>
  <c r="Z71" i="17"/>
  <c r="L91" i="17"/>
  <c r="Z89" i="17"/>
  <c r="Z139" i="17"/>
  <c r="Z20" i="17"/>
  <c r="Z126" i="17"/>
  <c r="Z34" i="17"/>
  <c r="M41" i="17"/>
  <c r="Z99" i="17"/>
  <c r="Z65" i="17"/>
  <c r="M132" i="17"/>
  <c r="M37" i="17"/>
  <c r="Z60" i="17"/>
  <c r="Z117" i="17"/>
  <c r="L32" i="17"/>
  <c r="M90" i="17"/>
  <c r="M80" i="17"/>
  <c r="M57" i="17"/>
  <c r="Z121" i="17"/>
  <c r="L122" i="17"/>
  <c r="M87" i="17"/>
  <c r="M50" i="17"/>
  <c r="M142" i="17"/>
  <c r="Z42" i="17"/>
  <c r="L94" i="17"/>
  <c r="Z132" i="17"/>
  <c r="AA100" i="17"/>
  <c r="M136" i="17"/>
  <c r="M125" i="17"/>
  <c r="AA83" i="17"/>
  <c r="M95" i="17"/>
  <c r="AA107" i="17"/>
  <c r="AA44" i="17"/>
  <c r="M138" i="17"/>
  <c r="Z67" i="17"/>
  <c r="M9" i="17"/>
  <c r="M52" i="17"/>
  <c r="M94" i="17"/>
  <c r="AA146" i="17"/>
  <c r="AA96" i="17"/>
  <c r="M23" i="17"/>
  <c r="M55" i="17"/>
  <c r="AA105" i="17"/>
  <c r="M102" i="17"/>
  <c r="Z96" i="17"/>
  <c r="Z122" i="17"/>
  <c r="Z73" i="17"/>
  <c r="AA18" i="17"/>
  <c r="AA14" i="17"/>
  <c r="M43" i="17"/>
  <c r="AA101" i="17"/>
  <c r="M35" i="17"/>
  <c r="AA19" i="17"/>
  <c r="AA7" i="17"/>
  <c r="M38" i="17"/>
  <c r="C257" i="37"/>
  <c r="CA299" i="39"/>
  <c r="BK430" i="39"/>
  <c r="AU63" i="39"/>
  <c r="BK175" i="39"/>
  <c r="CA110" i="39"/>
  <c r="CA316" i="39"/>
  <c r="P342" i="39"/>
  <c r="CA257" i="39"/>
  <c r="BK389" i="39"/>
  <c r="CA317" i="39"/>
  <c r="AC91" i="38"/>
  <c r="R130" i="38"/>
  <c r="R332" i="38"/>
  <c r="AC116" i="38"/>
  <c r="C401" i="38"/>
  <c r="R324" i="38"/>
  <c r="AN345" i="38"/>
  <c r="AN385" i="38"/>
  <c r="AN232" i="38"/>
  <c r="AC203" i="38"/>
  <c r="AC284" i="38"/>
  <c r="AC384" i="38"/>
  <c r="C423" i="38"/>
  <c r="P45" i="39"/>
  <c r="CA92" i="39"/>
  <c r="AK77" i="38"/>
  <c r="Z158" i="38"/>
  <c r="AV230" i="38"/>
  <c r="K235" i="38"/>
  <c r="Z275" i="38"/>
  <c r="CA175" i="39"/>
  <c r="AU45" i="39"/>
  <c r="AU20" i="39"/>
  <c r="AU233" i="39"/>
  <c r="BK429" i="39"/>
  <c r="Z332" i="38"/>
  <c r="CA306" i="39"/>
  <c r="AC6" i="38"/>
  <c r="C183" i="38"/>
  <c r="R171" i="38"/>
  <c r="AN262" i="38"/>
  <c r="AC419" i="38"/>
  <c r="AN258" i="38"/>
  <c r="R355" i="38"/>
  <c r="C395" i="38"/>
  <c r="AN117" i="38"/>
  <c r="R282" i="38"/>
  <c r="C411" i="38"/>
  <c r="AN394" i="38"/>
  <c r="AK72" i="38"/>
  <c r="CA84" i="39"/>
  <c r="AU189" i="39"/>
  <c r="CA230" i="39"/>
  <c r="P307" i="39"/>
  <c r="BK335" i="39"/>
  <c r="P377" i="39"/>
  <c r="K406" i="38"/>
  <c r="CA161" i="39"/>
  <c r="CA137" i="39"/>
  <c r="CA336" i="39"/>
  <c r="Z423" i="38"/>
  <c r="CA229" i="39"/>
  <c r="P394" i="39"/>
  <c r="AN29" i="38"/>
  <c r="C62" i="38"/>
  <c r="AN4" i="38"/>
  <c r="AC125" i="38"/>
  <c r="AN164" i="38"/>
  <c r="R175" i="38"/>
  <c r="V342" i="38"/>
  <c r="Z342" i="38" s="1"/>
  <c r="C188" i="38"/>
  <c r="AC423" i="38"/>
  <c r="R296" i="38"/>
  <c r="AC204" i="38"/>
  <c r="AN423" i="38"/>
  <c r="BK189" i="39"/>
  <c r="AU299" i="39"/>
  <c r="K368" i="38"/>
  <c r="AK352" i="38"/>
  <c r="BK230" i="39"/>
  <c r="K305" i="38"/>
  <c r="AN5" i="38"/>
  <c r="R32" i="38"/>
  <c r="AC13" i="38"/>
  <c r="AC141" i="38"/>
  <c r="AV163" i="38"/>
  <c r="AN84" i="38"/>
  <c r="AN50" i="38"/>
  <c r="AV253" i="38"/>
  <c r="C83" i="38"/>
  <c r="C426" i="38"/>
  <c r="AN414" i="38"/>
  <c r="AN411" i="38"/>
  <c r="AN357" i="38"/>
  <c r="P91" i="39"/>
  <c r="P192" i="39"/>
  <c r="CA185" i="39"/>
  <c r="AV347" i="38"/>
  <c r="CA355" i="39"/>
  <c r="P393" i="39"/>
  <c r="AU171" i="39"/>
  <c r="BK176" i="39"/>
  <c r="AU243" i="39"/>
  <c r="P422" i="39"/>
  <c r="AK220" i="38"/>
  <c r="CA290" i="39"/>
  <c r="C99" i="38"/>
  <c r="R21" i="38"/>
  <c r="AN132" i="38"/>
  <c r="AC229" i="38"/>
  <c r="R393" i="38"/>
  <c r="AC410" i="38"/>
  <c r="AC363" i="38"/>
  <c r="R425" i="38"/>
  <c r="AV355" i="38"/>
  <c r="AC403" i="38"/>
  <c r="C422" i="38"/>
  <c r="AN418" i="38"/>
  <c r="P356" i="39"/>
  <c r="CA47" i="39"/>
  <c r="CA50" i="39"/>
  <c r="CA152" i="39"/>
  <c r="CA13" i="39"/>
  <c r="CA350" i="39"/>
  <c r="CA282" i="39"/>
  <c r="K288" i="38"/>
  <c r="R61" i="38"/>
  <c r="AN241" i="38"/>
  <c r="AC205" i="38"/>
  <c r="AC282" i="38"/>
  <c r="AC98" i="38"/>
  <c r="AC211" i="38"/>
  <c r="AN307" i="38"/>
  <c r="AN242" i="38"/>
  <c r="AC288" i="38"/>
  <c r="AC330" i="38"/>
  <c r="AN267" i="38"/>
  <c r="R383" i="38"/>
  <c r="AC346" i="38"/>
  <c r="P262" i="39"/>
  <c r="P280" i="39"/>
  <c r="Z32" i="38"/>
  <c r="CA26" i="39"/>
  <c r="AV156" i="38"/>
  <c r="Z29" i="38"/>
  <c r="AU255" i="39"/>
  <c r="CA253" i="39"/>
  <c r="CA335" i="39"/>
  <c r="K366" i="38"/>
  <c r="BK378" i="39"/>
  <c r="K80" i="38"/>
  <c r="CA171" i="39"/>
  <c r="BK200" i="39"/>
  <c r="CA304" i="39"/>
  <c r="AU284" i="39"/>
  <c r="P389" i="39"/>
  <c r="Z106" i="38"/>
  <c r="K262" i="38"/>
  <c r="BL180" i="39"/>
  <c r="S123" i="37"/>
  <c r="AD259" i="38"/>
  <c r="S362" i="38"/>
  <c r="AN161" i="38"/>
  <c r="AD155" i="38"/>
  <c r="D330" i="38"/>
  <c r="K41" i="38"/>
  <c r="S233" i="37"/>
  <c r="L314" i="38"/>
  <c r="S330" i="38"/>
  <c r="H402" i="37"/>
  <c r="AD10" i="38"/>
  <c r="AU373" i="39"/>
  <c r="CA325" i="39"/>
  <c r="BK196" i="39"/>
  <c r="EG140" i="10"/>
  <c r="EG51" i="10"/>
  <c r="DX98" i="11"/>
  <c r="DX67" i="11"/>
  <c r="AV18" i="39"/>
  <c r="AH282" i="38"/>
  <c r="AK282" i="38" s="1"/>
  <c r="D372" i="37"/>
  <c r="BL74" i="39"/>
  <c r="D198" i="38"/>
  <c r="BL112" i="39"/>
  <c r="R19" i="38"/>
  <c r="AV79" i="39"/>
  <c r="K430" i="38"/>
  <c r="D223" i="38"/>
  <c r="CA181" i="39"/>
  <c r="AV358" i="38"/>
  <c r="AL23" i="38"/>
  <c r="AD339" i="38"/>
  <c r="AA18" i="38"/>
  <c r="BL146" i="39"/>
  <c r="CA296" i="39"/>
  <c r="AU305" i="39"/>
  <c r="L366" i="38"/>
  <c r="AB101" i="38"/>
  <c r="AK102" i="38"/>
  <c r="BK396" i="39"/>
  <c r="Z182" i="38"/>
  <c r="P366" i="39"/>
  <c r="BK74" i="39"/>
  <c r="Z137" i="38"/>
  <c r="AK140" i="38"/>
  <c r="AK172" i="38"/>
  <c r="AK290" i="38"/>
  <c r="AV378" i="38"/>
  <c r="AV423" i="38"/>
  <c r="AK215" i="38"/>
  <c r="EK99" i="10"/>
  <c r="EG79" i="10"/>
  <c r="EG96" i="10"/>
  <c r="EG92" i="10"/>
  <c r="EL19" i="10"/>
  <c r="EH89" i="10"/>
  <c r="DX64" i="11"/>
  <c r="EK89" i="10"/>
  <c r="EK19" i="10"/>
  <c r="FD143" i="11"/>
  <c r="EH94" i="10"/>
  <c r="DI122" i="11"/>
  <c r="DX55" i="11"/>
  <c r="AV210" i="38"/>
  <c r="AW210" i="38"/>
  <c r="AB393" i="38"/>
  <c r="Z107" i="38"/>
  <c r="AK83" i="38"/>
  <c r="K172" i="38"/>
  <c r="Z254" i="38"/>
  <c r="AK257" i="38"/>
  <c r="AV52" i="39"/>
  <c r="CC361" i="39"/>
  <c r="AP430" i="38"/>
  <c r="AE179" i="38"/>
  <c r="AE256" i="38"/>
  <c r="AL307" i="38"/>
  <c r="S324" i="38"/>
  <c r="D406" i="38"/>
  <c r="AD307" i="38"/>
  <c r="AK368" i="38"/>
  <c r="Z389" i="38"/>
  <c r="BL70" i="39"/>
  <c r="AW234" i="39"/>
  <c r="T288" i="38"/>
  <c r="AP187" i="38"/>
  <c r="AE320" i="38"/>
  <c r="AV92" i="39"/>
  <c r="BL170" i="39"/>
  <c r="L192" i="38"/>
  <c r="D292" i="38"/>
  <c r="AO207" i="38"/>
  <c r="AO98" i="38"/>
  <c r="AV90" i="38"/>
  <c r="Z147" i="38"/>
  <c r="Z208" i="38"/>
  <c r="Z305" i="38"/>
  <c r="Z131" i="38"/>
  <c r="AV209" i="38"/>
  <c r="Z80" i="38"/>
  <c r="Z262" i="38"/>
  <c r="K365" i="38"/>
  <c r="AK255" i="38"/>
  <c r="K323" i="38"/>
  <c r="Z402" i="38"/>
  <c r="AK22" i="38"/>
  <c r="K325" i="38"/>
  <c r="K335" i="38"/>
  <c r="AV326" i="38"/>
  <c r="K125" i="38"/>
  <c r="AK180" i="38"/>
  <c r="AK266" i="38"/>
  <c r="K140" i="38"/>
  <c r="K350" i="38"/>
  <c r="K390" i="38"/>
  <c r="Z382" i="38"/>
  <c r="K287" i="38"/>
  <c r="K306" i="38"/>
  <c r="AK107" i="38"/>
  <c r="AK305" i="38"/>
  <c r="AK359" i="38"/>
  <c r="AK410" i="38"/>
  <c r="AK360" i="38"/>
  <c r="AV22" i="38"/>
  <c r="AV169" i="38"/>
  <c r="Z248" i="38"/>
  <c r="AV274" i="38"/>
  <c r="AK71" i="38"/>
  <c r="K73" i="38"/>
  <c r="Z406" i="38"/>
  <c r="Z105" i="38"/>
  <c r="AK213" i="38"/>
  <c r="AK383" i="38"/>
  <c r="K277" i="38"/>
  <c r="Z261" i="38"/>
  <c r="M71" i="38"/>
  <c r="AB64" i="38"/>
  <c r="E164" i="38"/>
  <c r="E130" i="38"/>
  <c r="AD377" i="38"/>
  <c r="D306" i="38"/>
  <c r="D281" i="38"/>
  <c r="AO232" i="38"/>
  <c r="K171" i="38"/>
  <c r="AK211" i="38"/>
  <c r="AK227" i="38"/>
  <c r="AK292" i="38"/>
  <c r="AE248" i="38"/>
  <c r="AU186" i="39"/>
  <c r="AW313" i="38"/>
  <c r="D267" i="38"/>
  <c r="AV401" i="39"/>
  <c r="AA255" i="38"/>
  <c r="D229" i="38"/>
  <c r="S363" i="38"/>
  <c r="BK297" i="39"/>
  <c r="Z77" i="38"/>
  <c r="Z139" i="38"/>
  <c r="Z140" i="38"/>
  <c r="AK428" i="38"/>
  <c r="AX256" i="38"/>
  <c r="E315" i="38"/>
  <c r="H154" i="38"/>
  <c r="D255" i="38"/>
  <c r="AO385" i="38"/>
  <c r="AO234" i="38"/>
  <c r="AV20" i="38"/>
  <c r="AK203" i="38"/>
  <c r="Z212" i="38"/>
  <c r="Z256" i="38"/>
  <c r="AV293" i="38"/>
  <c r="K307" i="38"/>
  <c r="Z374" i="38"/>
  <c r="AW402" i="38"/>
  <c r="AP180" i="38"/>
  <c r="CB84" i="39"/>
  <c r="CB160" i="39"/>
  <c r="P349" i="39"/>
  <c r="D295" i="38"/>
  <c r="AD305" i="38"/>
  <c r="P428" i="39"/>
  <c r="AD364" i="38"/>
  <c r="D401" i="38"/>
  <c r="AD211" i="38"/>
  <c r="Z160" i="38"/>
  <c r="AV80" i="38"/>
  <c r="AK118" i="38"/>
  <c r="AV360" i="38"/>
  <c r="Z375" i="38"/>
  <c r="K303" i="38"/>
  <c r="AV187" i="38"/>
  <c r="Z5" i="38"/>
  <c r="AK147" i="38"/>
  <c r="CB280" i="39"/>
  <c r="BL295" i="39"/>
  <c r="BL329" i="39"/>
  <c r="CC81" i="39"/>
  <c r="AM168" i="38"/>
  <c r="BL364" i="39"/>
  <c r="CB388" i="39"/>
  <c r="AU281" i="39"/>
  <c r="L337" i="38"/>
  <c r="Z4" i="38"/>
  <c r="Z263" i="38"/>
  <c r="AK336" i="38"/>
  <c r="K200" i="38"/>
  <c r="AV263" i="38"/>
  <c r="AV299" i="38"/>
  <c r="CC86" i="39"/>
  <c r="BM86" i="39"/>
  <c r="CC91" i="39"/>
  <c r="R309" i="39"/>
  <c r="AL288" i="38"/>
  <c r="CC17" i="39"/>
  <c r="AU81" i="38"/>
  <c r="AQ28" i="38"/>
  <c r="K111" i="37"/>
  <c r="U170" i="38"/>
  <c r="AQ43" i="38"/>
  <c r="CC80" i="39"/>
  <c r="BM334" i="39"/>
  <c r="K352" i="37"/>
  <c r="BM118" i="39"/>
  <c r="AW263" i="39"/>
  <c r="BM207" i="39"/>
  <c r="K228" i="37"/>
  <c r="P230" i="37"/>
  <c r="F277" i="38"/>
  <c r="U431" i="38"/>
  <c r="U122" i="37"/>
  <c r="AW334" i="39"/>
  <c r="F390" i="37"/>
  <c r="P201" i="37"/>
  <c r="F269" i="38"/>
  <c r="BM250" i="39"/>
  <c r="U288" i="38"/>
  <c r="AF328" i="38"/>
  <c r="E17" i="38"/>
  <c r="J146" i="37"/>
  <c r="BL297" i="39"/>
  <c r="AT173" i="38"/>
  <c r="AW173" i="38" s="1"/>
  <c r="AP165" i="38"/>
  <c r="CB219" i="39"/>
  <c r="Q340" i="39"/>
  <c r="T282" i="37"/>
  <c r="AV342" i="39"/>
  <c r="E235" i="37"/>
  <c r="X401" i="38"/>
  <c r="AA401" i="38" s="1"/>
  <c r="AL280" i="38"/>
  <c r="AW346" i="38"/>
  <c r="CC228" i="39"/>
  <c r="U18" i="38"/>
  <c r="AF356" i="38"/>
  <c r="K422" i="37"/>
  <c r="U210" i="38"/>
  <c r="F281" i="38"/>
  <c r="R355" i="39"/>
  <c r="F215" i="38"/>
  <c r="R259" i="39"/>
  <c r="F282" i="38"/>
  <c r="AF421" i="38"/>
  <c r="AQ255" i="38"/>
  <c r="AP290" i="38"/>
  <c r="E277" i="37"/>
  <c r="E307" i="38"/>
  <c r="AE313" i="38"/>
  <c r="E217" i="38"/>
  <c r="E278" i="38"/>
  <c r="E373" i="38"/>
  <c r="AV255" i="39"/>
  <c r="AB306" i="38"/>
  <c r="AV124" i="39"/>
  <c r="R139" i="39"/>
  <c r="M268" i="38"/>
  <c r="CC303" i="39"/>
  <c r="AX138" i="38"/>
  <c r="BM200" i="39"/>
  <c r="AW145" i="39"/>
  <c r="BM116" i="39"/>
  <c r="AX199" i="38"/>
  <c r="AQ154" i="38"/>
  <c r="AW302" i="39"/>
  <c r="CC416" i="39"/>
  <c r="CC369" i="39"/>
  <c r="BM419" i="39"/>
  <c r="U244" i="38"/>
  <c r="AF24" i="38"/>
  <c r="AM357" i="38"/>
  <c r="J280" i="38"/>
  <c r="M280" i="38" s="1"/>
  <c r="U281" i="38"/>
  <c r="BM288" i="39"/>
  <c r="AB255" i="38"/>
  <c r="E120" i="38"/>
  <c r="BL272" i="39"/>
  <c r="AV279" i="39"/>
  <c r="AE27" i="38"/>
  <c r="T73" i="38"/>
  <c r="J338" i="37"/>
  <c r="AP416" i="38"/>
  <c r="AE208" i="38"/>
  <c r="R218" i="39"/>
  <c r="BM316" i="39"/>
  <c r="AX124" i="38"/>
  <c r="CC172" i="39"/>
  <c r="BM10" i="39"/>
  <c r="CC79" i="39"/>
  <c r="BM45" i="39"/>
  <c r="AQ73" i="38"/>
  <c r="CC259" i="39"/>
  <c r="Y252" i="38"/>
  <c r="AB252" i="38" s="1"/>
  <c r="R380" i="39"/>
  <c r="Y408" i="38"/>
  <c r="AB408" i="38" s="1"/>
  <c r="AQ329" i="38"/>
  <c r="AF399" i="38"/>
  <c r="K262" i="37"/>
  <c r="Q118" i="39"/>
  <c r="E136" i="38"/>
  <c r="Q115" i="39"/>
  <c r="BM315" i="39"/>
  <c r="CB185" i="39"/>
  <c r="T228" i="37"/>
  <c r="E218" i="38"/>
  <c r="E366" i="38"/>
  <c r="AX416" i="38"/>
  <c r="AP334" i="38"/>
  <c r="AW203" i="39"/>
  <c r="AM118" i="38"/>
  <c r="BM87" i="39"/>
  <c r="CC429" i="39"/>
  <c r="CC405" i="39"/>
  <c r="R115" i="39"/>
  <c r="BL118" i="39"/>
  <c r="BL247" i="39"/>
  <c r="T181" i="38"/>
  <c r="E322" i="37"/>
  <c r="CB416" i="39"/>
  <c r="CB313" i="39"/>
  <c r="R233" i="39"/>
  <c r="U80" i="38"/>
  <c r="U135" i="38"/>
  <c r="AF153" i="38"/>
  <c r="AW225" i="39"/>
  <c r="BM379" i="39"/>
  <c r="AF155" i="38"/>
  <c r="AJ337" i="38"/>
  <c r="AM337" i="38" s="1"/>
  <c r="AQ166" i="38"/>
  <c r="F137" i="38"/>
  <c r="AF400" i="38"/>
  <c r="AJ264" i="38"/>
  <c r="AM264" i="38" s="1"/>
  <c r="F298" i="38"/>
  <c r="AF354" i="38"/>
  <c r="F288" i="38"/>
  <c r="AB47" i="38"/>
  <c r="AB87" i="38"/>
  <c r="AW36" i="39"/>
  <c r="AE103" i="38"/>
  <c r="M115" i="38"/>
  <c r="AE253" i="38"/>
  <c r="AE314" i="38"/>
  <c r="T50" i="38"/>
  <c r="CB358" i="39"/>
  <c r="E415" i="38"/>
  <c r="AA296" i="38"/>
  <c r="R171" i="39"/>
  <c r="BM282" i="39"/>
  <c r="CC324" i="39"/>
  <c r="AW372" i="39"/>
  <c r="K45" i="37"/>
  <c r="R113" i="39"/>
  <c r="BM381" i="39"/>
  <c r="AB279" i="38"/>
  <c r="R301" i="39"/>
  <c r="BL288" i="39"/>
  <c r="Q294" i="39"/>
  <c r="R271" i="39"/>
  <c r="CC193" i="39"/>
  <c r="AV122" i="39"/>
  <c r="BL419" i="39"/>
  <c r="M387" i="38"/>
  <c r="AM330" i="38"/>
  <c r="AB295" i="38"/>
  <c r="AX345" i="38"/>
  <c r="EH143" i="10"/>
  <c r="FE109" i="11"/>
  <c r="DH40" i="11"/>
  <c r="FD52" i="11"/>
  <c r="EL31" i="10"/>
  <c r="EO124" i="11"/>
  <c r="FE83" i="11"/>
  <c r="EL112" i="10"/>
  <c r="EH10" i="10"/>
  <c r="DY22" i="11"/>
  <c r="FD124" i="11"/>
  <c r="DI29" i="11"/>
  <c r="FD62" i="11"/>
  <c r="EI14" i="10"/>
  <c r="EI10" i="10"/>
  <c r="EM73" i="10"/>
  <c r="EH14" i="10"/>
  <c r="DZ77" i="11"/>
  <c r="DJ55" i="11"/>
  <c r="DJ75" i="11"/>
  <c r="DY114" i="11"/>
  <c r="FF98" i="11"/>
  <c r="DZ82" i="11"/>
  <c r="DI114" i="11"/>
  <c r="EO28" i="11"/>
  <c r="EP28" i="11"/>
  <c r="DZ112" i="11"/>
  <c r="EI114" i="10"/>
  <c r="EO12" i="11"/>
  <c r="FF121" i="11"/>
  <c r="DI96" i="11"/>
  <c r="DZ62" i="11"/>
  <c r="FF83" i="11"/>
  <c r="EP101" i="11"/>
  <c r="EO137" i="11"/>
  <c r="EM144" i="10"/>
  <c r="EP12" i="11"/>
  <c r="FE69" i="11"/>
  <c r="DZ44" i="11"/>
  <c r="DY44" i="11"/>
  <c r="DI78" i="11"/>
  <c r="EJ114" i="10"/>
  <c r="EP59" i="11"/>
  <c r="DJ122" i="11"/>
  <c r="EP113" i="11"/>
  <c r="DZ94" i="11"/>
  <c r="DJ94" i="11"/>
  <c r="EP119" i="11"/>
  <c r="EI144" i="10"/>
  <c r="EP72" i="11"/>
  <c r="EO122" i="11"/>
  <c r="EP137" i="11"/>
  <c r="EP129" i="11"/>
  <c r="Q19" i="39"/>
  <c r="AW112" i="39"/>
  <c r="AM140" i="38"/>
  <c r="AF18" i="38"/>
  <c r="AB80" i="38"/>
  <c r="DJ29" i="11"/>
  <c r="FF26" i="11"/>
  <c r="FF54" i="11"/>
  <c r="DZ8" i="11"/>
  <c r="DI41" i="11"/>
  <c r="DY46" i="11"/>
  <c r="DY21" i="11"/>
  <c r="FF4" i="11"/>
  <c r="EN5" i="10"/>
  <c r="EN39" i="10"/>
  <c r="FE26" i="11"/>
  <c r="DZ46" i="11"/>
  <c r="DZ47" i="11"/>
  <c r="FF34" i="11"/>
  <c r="EN14" i="10"/>
  <c r="FF20" i="11"/>
  <c r="AW143" i="39"/>
  <c r="AM154" i="38"/>
  <c r="BM111" i="39"/>
  <c r="DJ53" i="11"/>
  <c r="EJ5" i="10"/>
  <c r="EJ10" i="10"/>
  <c r="EN40" i="10"/>
  <c r="EN13" i="10"/>
  <c r="EJ54" i="10"/>
  <c r="EJ45" i="10"/>
  <c r="EP29" i="11"/>
  <c r="FF49" i="11"/>
  <c r="EP38" i="11"/>
  <c r="EN25" i="10"/>
  <c r="EJ53" i="10"/>
  <c r="DJ32" i="11"/>
  <c r="EJ37" i="10"/>
  <c r="EG99" i="10"/>
  <c r="BF67" i="10"/>
  <c r="EG32" i="10"/>
  <c r="EK129" i="10"/>
  <c r="EK102" i="10"/>
  <c r="BF110" i="10"/>
  <c r="CP111" i="11"/>
  <c r="BF111" i="10"/>
  <c r="CP104" i="11"/>
  <c r="CA62" i="11"/>
  <c r="O6" i="11"/>
  <c r="BZ5" i="11"/>
  <c r="AT99" i="11"/>
  <c r="AT103" i="11"/>
  <c r="AT107" i="11"/>
  <c r="BJ30" i="11"/>
  <c r="CP5" i="11"/>
  <c r="O54" i="11"/>
  <c r="O55" i="11"/>
  <c r="AU62" i="11"/>
  <c r="EH6" i="10"/>
  <c r="EK97" i="10"/>
  <c r="CB6" i="10"/>
  <c r="DU56" i="10"/>
  <c r="DU61" i="10"/>
  <c r="CB71" i="10"/>
  <c r="BK14" i="11"/>
  <c r="BF33" i="10"/>
  <c r="K54" i="10"/>
  <c r="BF80" i="10"/>
  <c r="EK64" i="10"/>
  <c r="EG84" i="10"/>
  <c r="EG27" i="10"/>
  <c r="EG127" i="10"/>
  <c r="EG130" i="10"/>
  <c r="AN145" i="10"/>
  <c r="AF25" i="10"/>
  <c r="CY56" i="9"/>
  <c r="CN60" i="9"/>
  <c r="O62" i="11"/>
  <c r="BK58" i="11"/>
  <c r="EG6" i="10"/>
  <c r="EG31" i="10"/>
  <c r="EK31" i="10"/>
  <c r="AQ4" i="10"/>
  <c r="CN55" i="9"/>
  <c r="CY61" i="9"/>
  <c r="P57" i="11"/>
  <c r="O135" i="11"/>
  <c r="AU144" i="11"/>
  <c r="BK145" i="11"/>
  <c r="BZ4" i="11"/>
  <c r="K52" i="10"/>
  <c r="BF63" i="10"/>
  <c r="EH141" i="10"/>
  <c r="EL6" i="10"/>
  <c r="EG144" i="10"/>
  <c r="R125" i="10"/>
  <c r="CF4" i="10"/>
  <c r="BF71" i="10"/>
  <c r="BJ7" i="11"/>
  <c r="BZ23" i="11"/>
  <c r="CA135" i="11"/>
  <c r="EG97" i="10"/>
  <c r="AX64" i="10"/>
  <c r="AF105" i="10"/>
  <c r="AJ105" i="10" s="1"/>
  <c r="B37" i="10"/>
  <c r="AT6" i="11"/>
  <c r="BK48" i="11"/>
  <c r="BG71" i="10"/>
  <c r="EL84" i="10"/>
  <c r="EH31" i="10"/>
  <c r="AY145" i="10"/>
  <c r="CQ7" i="11"/>
  <c r="CQ134" i="11"/>
  <c r="K23" i="10"/>
  <c r="BG54" i="10"/>
  <c r="CQ71" i="11"/>
  <c r="EH97" i="10"/>
  <c r="EG112" i="10"/>
  <c r="BH94" i="10"/>
  <c r="S129" i="10"/>
  <c r="EM34" i="10"/>
  <c r="CQ55" i="11"/>
  <c r="EH71" i="10"/>
  <c r="EH136" i="10"/>
  <c r="EH66" i="10"/>
  <c r="CP80" i="11"/>
  <c r="CA59" i="11"/>
  <c r="AK111" i="10"/>
  <c r="CA47" i="11"/>
  <c r="CQ13" i="11"/>
  <c r="EI53" i="10"/>
  <c r="EI39" i="10"/>
  <c r="EJ43" i="10"/>
  <c r="E19" i="9"/>
  <c r="Q32" i="11"/>
  <c r="Q33" i="11"/>
  <c r="P26" i="11"/>
  <c r="CR59" i="11"/>
  <c r="CR64" i="11"/>
  <c r="P55" i="11"/>
  <c r="BK112" i="11"/>
  <c r="BK132" i="11"/>
  <c r="CA114" i="11"/>
  <c r="EM84" i="10"/>
  <c r="EQ84" i="10" s="1"/>
  <c r="EI49" i="10"/>
  <c r="EN144" i="10"/>
  <c r="EN74" i="10"/>
  <c r="EM124" i="10"/>
  <c r="EM62" i="10"/>
  <c r="BK111" i="11"/>
  <c r="Q100" i="11"/>
  <c r="EN43" i="10"/>
  <c r="EJ69" i="10"/>
  <c r="EJ60" i="10"/>
  <c r="AE111" i="10"/>
  <c r="CB62" i="11"/>
  <c r="CB59" i="11"/>
  <c r="CR58" i="11"/>
  <c r="BL6" i="11"/>
  <c r="AU56" i="11"/>
  <c r="Q110" i="11"/>
  <c r="EN22" i="10"/>
  <c r="EN53" i="10"/>
  <c r="EM74" i="10"/>
  <c r="EN130" i="10"/>
  <c r="EM114" i="10"/>
  <c r="CQ58" i="11"/>
  <c r="EM53" i="10"/>
  <c r="X124" i="10"/>
  <c r="EI92" i="10"/>
  <c r="EI117" i="10"/>
  <c r="CR62" i="11"/>
  <c r="BH72" i="10"/>
  <c r="L117" i="10"/>
  <c r="AL121" i="10"/>
  <c r="EN131" i="10"/>
  <c r="EI98" i="10"/>
  <c r="EI134" i="10"/>
  <c r="AD19" i="10"/>
  <c r="CB14" i="11"/>
  <c r="EM50" i="10"/>
  <c r="EM12" i="10"/>
  <c r="EM33" i="10"/>
  <c r="EI4" i="10"/>
  <c r="BL43" i="11"/>
  <c r="EJ7" i="10"/>
  <c r="BV4" i="10"/>
  <c r="AG4" i="9" s="1"/>
  <c r="EI23" i="7"/>
  <c r="EI138" i="7"/>
  <c r="EH106" i="7"/>
  <c r="EH73" i="7"/>
  <c r="EI78" i="7"/>
  <c r="EI124" i="7"/>
  <c r="EI94" i="7"/>
  <c r="EI47" i="7"/>
  <c r="EH146" i="7"/>
  <c r="EJ90" i="7"/>
  <c r="EI54" i="7"/>
  <c r="EJ41" i="7"/>
  <c r="EJ47" i="7"/>
  <c r="EI69" i="7"/>
  <c r="EJ76" i="7"/>
  <c r="EJ78" i="7"/>
  <c r="EJ33" i="7"/>
  <c r="EI31" i="7"/>
  <c r="EJ10" i="7"/>
  <c r="EJ48" i="7"/>
  <c r="EI143" i="7"/>
  <c r="EJ96" i="7"/>
  <c r="EI25" i="7"/>
  <c r="EJ34" i="7"/>
  <c r="EJ53" i="7"/>
  <c r="EJ85" i="7"/>
  <c r="EK84" i="7"/>
  <c r="EJ135" i="7"/>
  <c r="EJ26" i="7"/>
  <c r="EJ84" i="7"/>
  <c r="EJ56" i="7"/>
  <c r="EJ35" i="7"/>
  <c r="EI140" i="7"/>
  <c r="EJ92" i="7"/>
  <c r="EK96" i="7"/>
  <c r="EI61" i="7"/>
  <c r="EI65" i="7"/>
  <c r="EI104" i="7"/>
  <c r="EJ140" i="7"/>
  <c r="EJ25" i="7"/>
  <c r="EJ8" i="7"/>
  <c r="EK16" i="7"/>
  <c r="EK15" i="7"/>
  <c r="EL22" i="7"/>
  <c r="EK37" i="7"/>
  <c r="EK4" i="7"/>
  <c r="EL4" i="7"/>
  <c r="EK41" i="7"/>
  <c r="EL18" i="7"/>
  <c r="EJ27" i="7"/>
  <c r="EK42" i="7"/>
  <c r="EK22" i="7"/>
  <c r="EK11" i="7"/>
  <c r="EL51" i="7"/>
  <c r="AA131" i="34"/>
  <c r="K91" i="34"/>
  <c r="N12" i="33"/>
  <c r="BJ49" i="10"/>
  <c r="AF56" i="34"/>
  <c r="AJ66" i="34"/>
  <c r="BJ113" i="10"/>
  <c r="D79" i="34"/>
  <c r="D72" i="34"/>
  <c r="AB6" i="34"/>
  <c r="AV129" i="35"/>
  <c r="BJ12" i="10"/>
  <c r="AJ97" i="34"/>
  <c r="AN97" i="34" s="1"/>
  <c r="T64" i="34"/>
  <c r="N56" i="33"/>
  <c r="CK66" i="10"/>
  <c r="AF86" i="35"/>
  <c r="AF13" i="34"/>
  <c r="AJ6" i="34"/>
  <c r="AJ129" i="34"/>
  <c r="BJ56" i="10"/>
  <c r="BN97" i="10"/>
  <c r="D131" i="34"/>
  <c r="N13" i="33"/>
  <c r="CK6" i="10"/>
  <c r="AV72" i="35"/>
  <c r="AF114" i="34"/>
  <c r="AJ123" i="34"/>
  <c r="AM123" i="34" s="1"/>
  <c r="CK129" i="10"/>
  <c r="BJ87" i="10"/>
  <c r="AE6" i="35"/>
  <c r="AB114" i="9"/>
  <c r="CK123" i="10"/>
  <c r="D117" i="34"/>
  <c r="L77" i="34"/>
  <c r="N114" i="33"/>
  <c r="AF49" i="34"/>
  <c r="I133" i="33"/>
  <c r="D112" i="33"/>
  <c r="BI80" i="10"/>
  <c r="CK126" i="10"/>
  <c r="BJ71" i="10"/>
  <c r="D53" i="33"/>
  <c r="AU5" i="35"/>
  <c r="K102" i="34"/>
  <c r="AI5" i="34"/>
  <c r="AM5" i="34" s="1"/>
  <c r="BI138" i="10"/>
  <c r="W88" i="34"/>
  <c r="BM114" i="10"/>
  <c r="M134" i="33"/>
  <c r="AA76" i="9"/>
  <c r="C56" i="34"/>
  <c r="CJ89" i="10"/>
  <c r="BN34" i="10"/>
  <c r="O102" i="35"/>
  <c r="P140" i="35"/>
  <c r="O79" i="35"/>
  <c r="BM5" i="10"/>
  <c r="AE80" i="34"/>
  <c r="AA138" i="9"/>
  <c r="CJ114" i="10"/>
  <c r="BI134" i="10"/>
  <c r="BI76" i="10"/>
  <c r="K123" i="34"/>
  <c r="AE105" i="34"/>
  <c r="P118" i="35"/>
  <c r="AJ131" i="34"/>
  <c r="AU104" i="35"/>
  <c r="M80" i="33"/>
  <c r="AI30" i="34"/>
  <c r="AA134" i="9"/>
  <c r="M105" i="33"/>
  <c r="O29" i="35"/>
  <c r="AE86" i="35"/>
  <c r="AB97" i="9"/>
  <c r="AI17" i="34"/>
  <c r="BM104" i="10"/>
  <c r="C53" i="34"/>
  <c r="C130" i="34"/>
  <c r="K52" i="34"/>
  <c r="BM17" i="10"/>
  <c r="AI139" i="34"/>
  <c r="W86" i="34"/>
  <c r="AA86" i="34" s="1"/>
  <c r="S50" i="34"/>
  <c r="BM92" i="10"/>
  <c r="AI28" i="34"/>
  <c r="C45" i="33"/>
  <c r="P47" i="35"/>
  <c r="H6" i="34"/>
  <c r="K6" i="34" s="1"/>
  <c r="AU114" i="35"/>
  <c r="BM139" i="10"/>
  <c r="AE76" i="34"/>
  <c r="CJ92" i="10"/>
  <c r="BM28" i="10"/>
  <c r="AI89" i="34"/>
  <c r="W25" i="34"/>
  <c r="AA25" i="34" s="1"/>
  <c r="AU17" i="35"/>
  <c r="AU139" i="35"/>
  <c r="AE138" i="34"/>
  <c r="L101" i="34"/>
  <c r="L17" i="34"/>
  <c r="AE28" i="35"/>
  <c r="Q69" i="35"/>
  <c r="AC89" i="34"/>
  <c r="AV112" i="35"/>
  <c r="AF122" i="35"/>
  <c r="AC122" i="34"/>
  <c r="Q49" i="35"/>
  <c r="AF11" i="35"/>
  <c r="BK59" i="10"/>
  <c r="BO112" i="10"/>
  <c r="E72" i="34"/>
  <c r="K51" i="34"/>
  <c r="AF15" i="34"/>
  <c r="K8" i="34"/>
  <c r="AV60" i="35"/>
  <c r="L123" i="34"/>
  <c r="AG11" i="35"/>
  <c r="AC78" i="34"/>
  <c r="AG34" i="34"/>
  <c r="E51" i="34"/>
  <c r="Y63" i="34"/>
  <c r="AB63" i="34" s="1"/>
  <c r="AC59" i="9"/>
  <c r="AK132" i="34"/>
  <c r="AN132" i="34" s="1"/>
  <c r="D12" i="34"/>
  <c r="AU87" i="35"/>
  <c r="N15" i="33"/>
  <c r="M53" i="34"/>
  <c r="AC11" i="34"/>
  <c r="AG6" i="34"/>
  <c r="AG22" i="34"/>
  <c r="O34" i="33"/>
  <c r="AF63" i="35"/>
  <c r="AG56" i="34"/>
  <c r="E48" i="34"/>
  <c r="AG84" i="34"/>
  <c r="CL132" i="10"/>
  <c r="D35" i="34"/>
  <c r="AF69" i="34"/>
  <c r="AF91" i="34"/>
  <c r="AU106" i="35"/>
  <c r="AB15" i="9"/>
  <c r="AF121" i="34"/>
  <c r="L98" i="34"/>
  <c r="AV73" i="35"/>
  <c r="AV106" i="35"/>
  <c r="AW132" i="35"/>
  <c r="AC18" i="34"/>
  <c r="O6" i="33"/>
  <c r="O22" i="33"/>
  <c r="BK34" i="10"/>
  <c r="O56" i="33"/>
  <c r="O84" i="33"/>
  <c r="AG79" i="34"/>
  <c r="AG133" i="34"/>
  <c r="BO132" i="10"/>
  <c r="O51" i="35"/>
  <c r="BJ69" i="10"/>
  <c r="AJ90" i="34"/>
  <c r="N91" i="33"/>
  <c r="T80" i="34"/>
  <c r="O17" i="35"/>
  <c r="AE4" i="35"/>
  <c r="O74" i="35"/>
  <c r="AG89" i="35"/>
  <c r="U14" i="34"/>
  <c r="AC6" i="9"/>
  <c r="AC22" i="9"/>
  <c r="Y80" i="34"/>
  <c r="AB80" i="34" s="1"/>
  <c r="AC56" i="9"/>
  <c r="AK119" i="34"/>
  <c r="AB110" i="34"/>
  <c r="AC84" i="9"/>
  <c r="O79" i="33"/>
  <c r="O133" i="33"/>
  <c r="O40" i="35"/>
  <c r="N69" i="33"/>
  <c r="CK90" i="10"/>
  <c r="AB91" i="9"/>
  <c r="T107" i="34"/>
  <c r="AB146" i="9"/>
  <c r="AJ106" i="34"/>
  <c r="AG6" i="35"/>
  <c r="AB94" i="34"/>
  <c r="AC80" i="34"/>
  <c r="AF104" i="35"/>
  <c r="AE114" i="35"/>
  <c r="M140" i="34"/>
  <c r="AV100" i="35"/>
  <c r="P51" i="35"/>
  <c r="E78" i="33"/>
  <c r="CL119" i="10"/>
  <c r="BO134" i="10"/>
  <c r="BK79" i="10"/>
  <c r="M101" i="34"/>
  <c r="BJ55" i="10"/>
  <c r="AJ120" i="34"/>
  <c r="CK106" i="10"/>
  <c r="AF6" i="35"/>
  <c r="Q14" i="35"/>
  <c r="P101" i="35"/>
  <c r="AE141" i="35"/>
  <c r="AB28" i="34"/>
  <c r="AC44" i="34"/>
  <c r="U33" i="34"/>
  <c r="O123" i="35"/>
  <c r="E27" i="33"/>
  <c r="AF41" i="35"/>
  <c r="O51" i="33"/>
  <c r="BK72" i="10"/>
  <c r="AC130" i="9"/>
  <c r="O78" i="33"/>
  <c r="AF97" i="34"/>
  <c r="L80" i="34"/>
  <c r="AB31" i="9"/>
  <c r="D91" i="33"/>
  <c r="D133" i="34"/>
  <c r="AF43" i="34"/>
  <c r="BJ98" i="10"/>
  <c r="AE21" i="35"/>
  <c r="AE76" i="35"/>
  <c r="AU73" i="35"/>
  <c r="Q56" i="35"/>
  <c r="AG100" i="35"/>
  <c r="AW76" i="35"/>
  <c r="AW137" i="35"/>
  <c r="AK59" i="34"/>
  <c r="BK51" i="10"/>
  <c r="AK71" i="34"/>
  <c r="AV137" i="35"/>
  <c r="AJ34" i="34"/>
  <c r="N97" i="33"/>
  <c r="CK111" i="10"/>
  <c r="D104" i="34"/>
  <c r="L23" i="34"/>
  <c r="AC51" i="9"/>
  <c r="BO71" i="10"/>
  <c r="AK137" i="34"/>
  <c r="AJ105" i="34"/>
  <c r="Q34" i="35"/>
  <c r="M121" i="34"/>
  <c r="M18" i="34"/>
  <c r="Q39" i="35"/>
  <c r="AV31" i="35"/>
  <c r="P32" i="35"/>
  <c r="AJ13" i="34"/>
  <c r="CK131" i="10"/>
  <c r="AU65" i="35"/>
  <c r="AU132" i="35"/>
  <c r="U11" i="34"/>
  <c r="BO31" i="10"/>
  <c r="AG72" i="34"/>
  <c r="AG130" i="34"/>
  <c r="CK13" i="10"/>
  <c r="AF31" i="34"/>
  <c r="T131" i="34"/>
  <c r="T145" i="34"/>
  <c r="AF98" i="34"/>
  <c r="AG145" i="35"/>
  <c r="P56" i="35"/>
  <c r="O72" i="33"/>
  <c r="O130" i="33"/>
  <c r="L54" i="34"/>
  <c r="N31" i="33"/>
  <c r="O54" i="35"/>
  <c r="N98" i="33"/>
  <c r="P12" i="35"/>
  <c r="AU121" i="35"/>
  <c r="AB145" i="34"/>
  <c r="AV57" i="35"/>
  <c r="M103" i="34"/>
  <c r="L75" i="34"/>
  <c r="Q23" i="35"/>
  <c r="AB79" i="34"/>
  <c r="M110" i="34"/>
  <c r="AC82" i="34"/>
  <c r="AB47" i="34"/>
  <c r="AG52" i="35"/>
  <c r="AB15" i="34"/>
  <c r="AG7" i="35"/>
  <c r="M24" i="34"/>
  <c r="BM39" i="32"/>
  <c r="AN72" i="9"/>
  <c r="AN118" i="9"/>
  <c r="AN39" i="9"/>
  <c r="BI130" i="32"/>
  <c r="BL97" i="32"/>
  <c r="BL63" i="32"/>
  <c r="BL92" i="32"/>
  <c r="BI89" i="32"/>
  <c r="CL21" i="7"/>
  <c r="BO38" i="7"/>
  <c r="BJ4" i="32"/>
  <c r="CL77" i="7"/>
  <c r="BL89" i="32"/>
  <c r="CM73" i="7"/>
  <c r="BK108" i="32"/>
  <c r="BL113" i="32"/>
  <c r="DJ121" i="7"/>
  <c r="DK52" i="7"/>
  <c r="CM142" i="7"/>
  <c r="BN130" i="7"/>
  <c r="BN53" i="7"/>
  <c r="BI113" i="32"/>
  <c r="CM6" i="7"/>
  <c r="BO146" i="7"/>
  <c r="W118" i="7"/>
  <c r="BO145" i="7"/>
  <c r="CN60" i="7"/>
  <c r="DL105" i="7"/>
  <c r="BN40" i="7"/>
  <c r="V125" i="7"/>
  <c r="BC115" i="9"/>
  <c r="DK100" i="7"/>
  <c r="CL107" i="7"/>
  <c r="BN104" i="7"/>
  <c r="W93" i="7"/>
  <c r="CL83" i="7"/>
  <c r="V102" i="7"/>
  <c r="V115" i="7"/>
  <c r="DK94" i="7"/>
  <c r="BO5" i="7"/>
  <c r="BP47" i="7"/>
  <c r="BQ60" i="7"/>
  <c r="BO68" i="7"/>
  <c r="DK96" i="7"/>
  <c r="DK110" i="7"/>
  <c r="CN144" i="7"/>
  <c r="DM125" i="7"/>
  <c r="CM44" i="7"/>
  <c r="DL98" i="7"/>
  <c r="W87" i="7"/>
  <c r="CM111" i="7"/>
  <c r="W106" i="7"/>
  <c r="CM121" i="7"/>
  <c r="CN107" i="7"/>
  <c r="V79" i="7"/>
  <c r="DM105" i="7"/>
  <c r="X129" i="7"/>
  <c r="CN16" i="7"/>
  <c r="V96" i="7"/>
  <c r="BO14" i="7"/>
  <c r="DM44" i="7"/>
  <c r="W91" i="7"/>
  <c r="CN115" i="7"/>
  <c r="V119" i="7"/>
  <c r="BL126" i="9"/>
  <c r="BQ102" i="7"/>
  <c r="BL78" i="9"/>
  <c r="DK48" i="7"/>
  <c r="CN72" i="7"/>
  <c r="BL92" i="9"/>
  <c r="CO125" i="7"/>
  <c r="BO89" i="7"/>
  <c r="X93" i="7"/>
  <c r="BP99" i="7"/>
  <c r="V131" i="7"/>
  <c r="W140" i="7"/>
  <c r="BL109" i="9"/>
  <c r="DL96" i="7"/>
  <c r="V27" i="7"/>
  <c r="BP18" i="7"/>
  <c r="BP36" i="7"/>
  <c r="BP123" i="7"/>
  <c r="BL90" i="9"/>
  <c r="BL137" i="9"/>
  <c r="BP100" i="7"/>
  <c r="W60" i="7"/>
  <c r="V10" i="7"/>
  <c r="X4" i="7"/>
  <c r="CM28" i="7"/>
  <c r="BQ48" i="7"/>
  <c r="CN22" i="7"/>
  <c r="BR41" i="7"/>
  <c r="CN30" i="7"/>
  <c r="BP26" i="7"/>
  <c r="BQ41" i="7"/>
  <c r="BR23" i="7"/>
  <c r="BP33" i="7"/>
  <c r="DM37" i="7"/>
  <c r="DN16" i="7"/>
  <c r="X80" i="17"/>
  <c r="X128" i="17"/>
  <c r="X143" i="17"/>
  <c r="X96" i="17"/>
  <c r="K121" i="17"/>
  <c r="X106" i="17"/>
  <c r="DX30" i="11"/>
  <c r="AK64" i="38"/>
  <c r="K72" i="38"/>
  <c r="AK267" i="38"/>
  <c r="AU256" i="39"/>
  <c r="BK308" i="39"/>
  <c r="CA293" i="39"/>
  <c r="BK355" i="39"/>
  <c r="K414" i="38"/>
  <c r="AU160" i="39"/>
  <c r="AU178" i="39"/>
  <c r="AV212" i="38"/>
  <c r="BK290" i="39"/>
  <c r="AC162" i="38"/>
  <c r="C28" i="38"/>
  <c r="AN51" i="38"/>
  <c r="AC108" i="38"/>
  <c r="AC157" i="38"/>
  <c r="AN297" i="38"/>
  <c r="R355" i="37"/>
  <c r="AN306" i="38"/>
  <c r="P171" i="39"/>
  <c r="Z178" i="38"/>
  <c r="BK147" i="39"/>
  <c r="P308" i="39"/>
  <c r="BK131" i="39"/>
  <c r="C92" i="38"/>
  <c r="M70" i="37"/>
  <c r="C207" i="37"/>
  <c r="R410" i="38"/>
  <c r="R254" i="38"/>
  <c r="AN327" i="38"/>
  <c r="AN131" i="38"/>
  <c r="AC118" i="38"/>
  <c r="AC186" i="38"/>
  <c r="AC235" i="38"/>
  <c r="AC296" i="38"/>
  <c r="R200" i="38"/>
  <c r="M275" i="37"/>
  <c r="AU359" i="39"/>
  <c r="AU170" i="39"/>
  <c r="AU182" i="39"/>
  <c r="BK183" i="39"/>
  <c r="BK334" i="39"/>
  <c r="AN6" i="38"/>
  <c r="AC93" i="38"/>
  <c r="AN162" i="38"/>
  <c r="C243" i="38"/>
  <c r="AN261" i="38"/>
  <c r="R301" i="38"/>
  <c r="K260" i="38"/>
  <c r="AN369" i="38"/>
  <c r="AC392" i="38"/>
  <c r="C385" i="38"/>
  <c r="BK83" i="39"/>
  <c r="BK203" i="39"/>
  <c r="AU124" i="39"/>
  <c r="CA180" i="39"/>
  <c r="CA430" i="39"/>
  <c r="BK245" i="39"/>
  <c r="AC8" i="38"/>
  <c r="AC14" i="38"/>
  <c r="C211" i="37"/>
  <c r="R98" i="38"/>
  <c r="AN408" i="38"/>
  <c r="C283" i="37"/>
  <c r="AC308" i="38"/>
  <c r="AV157" i="38"/>
  <c r="P303" i="39"/>
  <c r="P278" i="39"/>
  <c r="AN12" i="38"/>
  <c r="AC37" i="38"/>
  <c r="C4" i="38"/>
  <c r="AC72" i="38"/>
  <c r="AN55" i="38"/>
  <c r="R180" i="37"/>
  <c r="R187" i="38"/>
  <c r="AN202" i="38"/>
  <c r="R222" i="38"/>
  <c r="AC383" i="38"/>
  <c r="Z330" i="38"/>
  <c r="BK102" i="39"/>
  <c r="CA107" i="39"/>
  <c r="AU5" i="39"/>
  <c r="AV180" i="38"/>
  <c r="AV6" i="38"/>
  <c r="CF41" i="10"/>
  <c r="DF56" i="10"/>
  <c r="DF81" i="10"/>
  <c r="DF88" i="10"/>
  <c r="DF108" i="10"/>
  <c r="DF120" i="10"/>
  <c r="DF14" i="10"/>
  <c r="DF24" i="10"/>
  <c r="DF53" i="10"/>
  <c r="AQ41" i="10"/>
  <c r="DA95" i="10"/>
  <c r="DF142" i="10"/>
  <c r="DF36" i="10"/>
  <c r="DL99" i="10"/>
  <c r="DM99" i="10" s="1"/>
  <c r="DF113" i="10"/>
  <c r="DI126" i="10"/>
  <c r="DJ126" i="10" s="1"/>
  <c r="DF58" i="10"/>
  <c r="DF116" i="10"/>
  <c r="DF129" i="10"/>
  <c r="DF76" i="10"/>
  <c r="DF91" i="10"/>
  <c r="BK31" i="32"/>
  <c r="BL71" i="32"/>
  <c r="BJ94" i="32"/>
  <c r="BV35" i="9"/>
  <c r="BV51" i="9"/>
  <c r="CJ55" i="9"/>
  <c r="CB21" i="9"/>
  <c r="BZ43" i="9"/>
  <c r="CE55" i="9"/>
  <c r="CA93" i="9"/>
  <c r="BV87" i="9"/>
  <c r="CE135" i="9"/>
  <c r="CJ122" i="9"/>
  <c r="CF72" i="9"/>
  <c r="CA121" i="9"/>
  <c r="CD122" i="9"/>
  <c r="BW43" i="9"/>
  <c r="CE70" i="9"/>
  <c r="CI90" i="9"/>
  <c r="BZ113" i="9"/>
  <c r="CE128" i="9"/>
  <c r="CI10" i="9"/>
  <c r="CA120" i="9"/>
  <c r="CN88" i="10"/>
  <c r="CT91" i="10"/>
  <c r="BW51" i="9"/>
  <c r="CD47" i="9"/>
  <c r="CD55" i="9"/>
  <c r="CH10" i="9"/>
  <c r="BZ51" i="9"/>
  <c r="BZ59" i="9"/>
  <c r="BZ87" i="9"/>
  <c r="CD111" i="9"/>
  <c r="CF32" i="9"/>
  <c r="CE103" i="9"/>
  <c r="CE72" i="9"/>
  <c r="CI128" i="9"/>
  <c r="CD139" i="9"/>
  <c r="CA43" i="9"/>
  <c r="CJ70" i="9"/>
  <c r="CB121" i="9"/>
  <c r="CJ135" i="9"/>
  <c r="CF139" i="9"/>
  <c r="CB120" i="9"/>
  <c r="BX121" i="9"/>
  <c r="CD128" i="9"/>
  <c r="BV121" i="9"/>
  <c r="BX42" i="9"/>
  <c r="CA51" i="9"/>
  <c r="BZ42" i="9"/>
  <c r="CB42" i="9"/>
  <c r="CH122" i="9"/>
  <c r="BZ21" i="9"/>
  <c r="CH90" i="9"/>
  <c r="CH13" i="9"/>
  <c r="BX93" i="9"/>
  <c r="BJ8" i="32"/>
  <c r="BN88" i="7"/>
  <c r="BW12" i="9"/>
  <c r="BV59" i="9"/>
  <c r="CD90" i="9"/>
  <c r="CA87" i="9"/>
  <c r="BV112" i="9"/>
  <c r="CE32" i="9"/>
  <c r="CD72" i="9"/>
  <c r="CI135" i="9"/>
  <c r="CF4" i="9"/>
  <c r="BW93" i="9"/>
  <c r="BZ120" i="9"/>
  <c r="BW121" i="9"/>
  <c r="CI111" i="9"/>
  <c r="CF47" i="9"/>
  <c r="CD19" i="9"/>
  <c r="BJ87" i="32"/>
  <c r="U146" i="7"/>
  <c r="BV43" i="9"/>
  <c r="CI55" i="9"/>
  <c r="CJ47" i="9"/>
  <c r="BZ12" i="9"/>
  <c r="CA12" i="9"/>
  <c r="CH102" i="9"/>
  <c r="CI70" i="9"/>
  <c r="BX90" i="9"/>
  <c r="CJ32" i="9"/>
  <c r="CD70" i="9"/>
  <c r="CI122" i="9"/>
  <c r="CI72" i="9"/>
  <c r="CE139" i="9"/>
  <c r="BW132" i="9"/>
  <c r="CH103" i="9"/>
  <c r="CI139" i="9"/>
  <c r="CF111" i="9"/>
  <c r="BX59" i="9"/>
  <c r="BW113" i="9"/>
  <c r="BX43" i="9"/>
  <c r="BX35" i="9"/>
  <c r="CB90" i="9"/>
  <c r="BL47" i="32"/>
  <c r="BN132" i="7"/>
  <c r="CE10" i="9"/>
  <c r="BV42" i="9"/>
  <c r="CH4" i="9"/>
  <c r="CI4" i="9"/>
  <c r="CI20" i="9"/>
  <c r="CI19" i="9"/>
  <c r="CE83" i="9"/>
  <c r="CI102" i="9"/>
  <c r="CI32" i="9"/>
  <c r="CB93" i="9"/>
  <c r="CJ102" i="9"/>
  <c r="BW87" i="9"/>
  <c r="CI13" i="9"/>
  <c r="BZ93" i="9"/>
  <c r="CI103" i="9"/>
  <c r="BW112" i="9"/>
  <c r="CJ111" i="9"/>
  <c r="BX85" i="9"/>
  <c r="CE102" i="9"/>
  <c r="U48" i="7"/>
  <c r="BI23" i="32"/>
  <c r="CL20" i="7"/>
  <c r="CE4" i="9"/>
  <c r="CH20" i="9"/>
  <c r="CA21" i="9"/>
  <c r="CF83" i="9"/>
  <c r="BV90" i="9"/>
  <c r="CA85" i="9"/>
  <c r="CB85" i="9"/>
  <c r="CH128" i="9"/>
  <c r="BV132" i="9"/>
  <c r="CD13" i="9"/>
  <c r="BX120" i="9"/>
  <c r="BV113" i="9"/>
  <c r="BX112" i="9"/>
  <c r="BZ112" i="9"/>
  <c r="CJ128" i="9"/>
  <c r="CE20" i="9"/>
  <c r="BX51" i="9"/>
  <c r="CD27" i="9"/>
  <c r="CF55" i="9"/>
  <c r="CJ83" i="9"/>
  <c r="BZ85" i="9"/>
  <c r="BX21" i="9"/>
  <c r="CT132" i="10"/>
  <c r="AN25" i="9"/>
  <c r="AN65" i="9"/>
  <c r="AN37" i="9"/>
  <c r="BX12" i="9"/>
  <c r="CF19" i="9"/>
  <c r="CF27" i="9"/>
  <c r="CJ13" i="9"/>
  <c r="CJ20" i="9"/>
  <c r="CI27" i="9"/>
  <c r="BZ35" i="9"/>
  <c r="CE47" i="9"/>
  <c r="BW59" i="9"/>
  <c r="CD102" i="9"/>
  <c r="CB132" i="9"/>
  <c r="CJ139" i="9"/>
  <c r="BW42" i="9"/>
  <c r="CB87" i="9"/>
  <c r="BW120" i="9"/>
  <c r="CB113" i="9"/>
  <c r="CB112" i="9"/>
  <c r="CF13" i="9"/>
  <c r="CA35" i="9"/>
  <c r="BN85" i="7"/>
  <c r="X90" i="17"/>
  <c r="X44" i="17"/>
  <c r="K63" i="17"/>
  <c r="K38" i="17"/>
  <c r="K47" i="17"/>
  <c r="K120" i="17"/>
  <c r="K50" i="17"/>
  <c r="K66" i="17"/>
  <c r="K86" i="17"/>
  <c r="K131" i="17"/>
  <c r="X112" i="17"/>
  <c r="K99" i="17"/>
  <c r="K107" i="17"/>
  <c r="K42" i="17"/>
  <c r="X144" i="17"/>
  <c r="K108" i="17"/>
  <c r="X38" i="17"/>
  <c r="K111" i="17"/>
  <c r="K9" i="17"/>
  <c r="K61" i="17"/>
  <c r="K62" i="17"/>
  <c r="L52" i="17"/>
  <c r="L81" i="17"/>
  <c r="Y116" i="17"/>
  <c r="Y14" i="17"/>
  <c r="K82" i="17"/>
  <c r="X89" i="17"/>
  <c r="L23" i="17"/>
  <c r="L95" i="17"/>
  <c r="L112" i="17"/>
  <c r="K11" i="17"/>
  <c r="K43" i="17"/>
  <c r="Y66" i="17"/>
  <c r="K139" i="17"/>
  <c r="Y6" i="17"/>
  <c r="L70" i="17"/>
  <c r="L59" i="17"/>
  <c r="Y104" i="17"/>
  <c r="Y68" i="17"/>
  <c r="Y84" i="17"/>
  <c r="Y45" i="17"/>
  <c r="K126" i="17"/>
  <c r="Y74" i="17"/>
  <c r="L39" i="17"/>
  <c r="L72" i="17"/>
  <c r="L58" i="17"/>
  <c r="K68" i="17"/>
  <c r="Y124" i="17"/>
  <c r="L29" i="17"/>
  <c r="L106" i="17"/>
  <c r="Y107" i="17"/>
  <c r="Y115" i="17"/>
  <c r="Y63" i="17"/>
  <c r="K58" i="17"/>
  <c r="L48" i="17"/>
  <c r="L120" i="17"/>
  <c r="L25" i="17"/>
  <c r="Y11" i="17"/>
  <c r="K67" i="17"/>
  <c r="K103" i="17"/>
  <c r="K8" i="17"/>
  <c r="L6" i="17"/>
  <c r="L54" i="17"/>
  <c r="M98" i="17"/>
  <c r="Z29" i="17"/>
  <c r="Z62" i="17"/>
  <c r="K54" i="17"/>
  <c r="M78" i="17"/>
  <c r="L24" i="17"/>
  <c r="M144" i="17"/>
  <c r="M145" i="17"/>
  <c r="M76" i="17"/>
  <c r="M65" i="17"/>
  <c r="M73" i="17"/>
  <c r="Z103" i="17"/>
  <c r="L26" i="17"/>
  <c r="L33" i="17"/>
  <c r="K6" i="17"/>
  <c r="L134" i="17"/>
  <c r="Z44" i="17"/>
  <c r="M32" i="17"/>
  <c r="Z111" i="17"/>
  <c r="Z21" i="17"/>
  <c r="Z78" i="17"/>
  <c r="Y122" i="17"/>
  <c r="M46" i="17"/>
  <c r="M79" i="17"/>
  <c r="Z136" i="17"/>
  <c r="L64" i="17"/>
  <c r="Z59" i="17"/>
  <c r="L129" i="17"/>
  <c r="Z57" i="17"/>
  <c r="L108" i="17"/>
  <c r="M28" i="17"/>
  <c r="M92" i="17"/>
  <c r="M53" i="17"/>
  <c r="L28" i="17"/>
  <c r="AA36" i="17"/>
  <c r="AA91" i="17"/>
  <c r="M77" i="17"/>
  <c r="AA22" i="17"/>
  <c r="M62" i="17"/>
  <c r="M89" i="17"/>
  <c r="AA34" i="17"/>
  <c r="M48" i="17"/>
  <c r="AA77" i="17"/>
  <c r="M106" i="17"/>
  <c r="AA139" i="17"/>
  <c r="AA39" i="17"/>
  <c r="AA138" i="17"/>
  <c r="L92" i="17"/>
  <c r="M85" i="17"/>
  <c r="AA86" i="17"/>
  <c r="AA126" i="17"/>
  <c r="AA11" i="17"/>
  <c r="AA65" i="17"/>
  <c r="M116" i="17"/>
  <c r="M129" i="17"/>
  <c r="AA31" i="17"/>
  <c r="AA55" i="17"/>
  <c r="AA75" i="17"/>
  <c r="AA57" i="17"/>
  <c r="AA20" i="17"/>
  <c r="M29" i="17"/>
  <c r="M114" i="17"/>
  <c r="M108" i="17"/>
  <c r="M117" i="17"/>
  <c r="M130" i="17"/>
  <c r="AA60" i="17"/>
  <c r="M15" i="17"/>
  <c r="BK172" i="39"/>
  <c r="P350" i="39"/>
  <c r="AU374" i="39"/>
  <c r="AU4" i="39"/>
  <c r="CA20" i="39"/>
  <c r="P125" i="39"/>
  <c r="AU262" i="39"/>
  <c r="P277" i="39"/>
  <c r="P430" i="39"/>
  <c r="AK343" i="38"/>
  <c r="AC167" i="38"/>
  <c r="AN170" i="38"/>
  <c r="R297" i="38"/>
  <c r="AN93" i="38"/>
  <c r="AN309" i="38"/>
  <c r="R384" i="38"/>
  <c r="AC293" i="38"/>
  <c r="AN398" i="38"/>
  <c r="AC283" i="38"/>
  <c r="AN107" i="38"/>
  <c r="P165" i="39"/>
  <c r="AU197" i="39"/>
  <c r="BK255" i="39"/>
  <c r="BK360" i="39"/>
  <c r="CA140" i="39"/>
  <c r="BK118" i="39"/>
  <c r="CA169" i="39"/>
  <c r="P279" i="39"/>
  <c r="P305" i="39"/>
  <c r="P335" i="39"/>
  <c r="C112" i="38"/>
  <c r="R198" i="38"/>
  <c r="AC182" i="38"/>
  <c r="AN251" i="38"/>
  <c r="C170" i="38"/>
  <c r="R331" i="38"/>
  <c r="AC131" i="38"/>
  <c r="AN375" i="38"/>
  <c r="C344" i="38"/>
  <c r="AN378" i="38"/>
  <c r="P120" i="39"/>
  <c r="AU172" i="39"/>
  <c r="BK292" i="39"/>
  <c r="K409" i="38"/>
  <c r="CA85" i="39"/>
  <c r="P73" i="39"/>
  <c r="BK123" i="39"/>
  <c r="AU402" i="39"/>
  <c r="AU382" i="39"/>
  <c r="AN160" i="38"/>
  <c r="AC130" i="38"/>
  <c r="C84" i="38"/>
  <c r="C49" i="38"/>
  <c r="AN320" i="38"/>
  <c r="AC233" i="38"/>
  <c r="C272" i="38"/>
  <c r="AC290" i="38"/>
  <c r="AN393" i="38"/>
  <c r="C248" i="38"/>
  <c r="C305" i="38"/>
  <c r="C249" i="38"/>
  <c r="AC160" i="38"/>
  <c r="AU80" i="39"/>
  <c r="K92" i="38"/>
  <c r="K114" i="38"/>
  <c r="BK211" i="39"/>
  <c r="AU193" i="39"/>
  <c r="CA300" i="39"/>
  <c r="P306" i="39"/>
  <c r="P325" i="39"/>
  <c r="BK363" i="39"/>
  <c r="BK359" i="39"/>
  <c r="P146" i="39"/>
  <c r="CA209" i="39"/>
  <c r="P324" i="39"/>
  <c r="BK343" i="39"/>
  <c r="BK266" i="39"/>
  <c r="AC68" i="38"/>
  <c r="C229" i="38"/>
  <c r="AN133" i="38"/>
  <c r="AC222" i="38"/>
  <c r="AN62" i="38"/>
  <c r="AC254" i="38"/>
  <c r="R112" i="38"/>
  <c r="C363" i="38"/>
  <c r="AN316" i="38"/>
  <c r="C191" i="38"/>
  <c r="AC377" i="38"/>
  <c r="AC344" i="38"/>
  <c r="BK165" i="39"/>
  <c r="BK305" i="39"/>
  <c r="CA340" i="39"/>
  <c r="AU389" i="39"/>
  <c r="BK410" i="39"/>
  <c r="BK383" i="39"/>
  <c r="C132" i="38"/>
  <c r="Z193" i="38"/>
  <c r="AC195" i="38"/>
  <c r="AN277" i="38"/>
  <c r="R213" i="38"/>
  <c r="C228" i="38"/>
  <c r="C259" i="38"/>
  <c r="AC411" i="38"/>
  <c r="C254" i="38"/>
  <c r="AC299" i="38"/>
  <c r="R249" i="38"/>
  <c r="AN392" i="38"/>
  <c r="P140" i="39"/>
  <c r="AK32" i="38"/>
  <c r="BK155" i="39"/>
  <c r="CA216" i="39"/>
  <c r="AU77" i="39"/>
  <c r="P333" i="39"/>
  <c r="AU105" i="39"/>
  <c r="Z197" i="38"/>
  <c r="AU215" i="39"/>
  <c r="AV85" i="38"/>
  <c r="AC213" i="38"/>
  <c r="AC169" i="38"/>
  <c r="C245" i="38"/>
  <c r="AN105" i="38"/>
  <c r="AN328" i="38"/>
  <c r="AC338" i="38"/>
  <c r="C105" i="38"/>
  <c r="AC309" i="38"/>
  <c r="C381" i="38"/>
  <c r="R38" i="38"/>
  <c r="R278" i="38"/>
  <c r="AC417" i="38"/>
  <c r="BK43" i="39"/>
  <c r="Z157" i="38"/>
  <c r="BK213" i="39"/>
  <c r="Z250" i="38"/>
  <c r="AK309" i="38"/>
  <c r="CA360" i="39"/>
  <c r="P365" i="39"/>
  <c r="AK73" i="38"/>
  <c r="BK22" i="39"/>
  <c r="P200" i="39"/>
  <c r="CA326" i="39"/>
  <c r="AV265" i="38"/>
  <c r="Q208" i="39"/>
  <c r="Q128" i="39"/>
  <c r="L145" i="38"/>
  <c r="L128" i="38"/>
  <c r="AV181" i="39"/>
  <c r="AV225" i="39"/>
  <c r="AL47" i="38"/>
  <c r="AA146" i="38"/>
  <c r="AU26" i="39"/>
  <c r="EN56" i="11"/>
  <c r="DC38" i="10"/>
  <c r="EK70" i="10"/>
  <c r="DW39" i="10"/>
  <c r="EK98" i="10"/>
  <c r="DH91" i="11"/>
  <c r="EK135" i="10"/>
  <c r="CZ57" i="9"/>
  <c r="DX31" i="11"/>
  <c r="EK87" i="10"/>
  <c r="DX62" i="11"/>
  <c r="DH86" i="11"/>
  <c r="EL65" i="10"/>
  <c r="K61" i="38"/>
  <c r="K105" i="38"/>
  <c r="AU227" i="39"/>
  <c r="P254" i="39"/>
  <c r="AV189" i="38"/>
  <c r="BK107" i="39"/>
  <c r="AV26" i="38"/>
  <c r="CA51" i="39"/>
  <c r="K279" i="38"/>
  <c r="CA240" i="39"/>
  <c r="D404" i="38"/>
  <c r="AL109" i="38"/>
  <c r="BL209" i="39"/>
  <c r="AU360" i="39"/>
  <c r="K115" i="38"/>
  <c r="AA98" i="38"/>
  <c r="Z98" i="38"/>
  <c r="L178" i="38"/>
  <c r="M178" i="38"/>
  <c r="AL124" i="38"/>
  <c r="AX231" i="38"/>
  <c r="AW80" i="39"/>
  <c r="BM330" i="39"/>
  <c r="E121" i="38"/>
  <c r="E145" i="38"/>
  <c r="CB170" i="39"/>
  <c r="AM230" i="38"/>
  <c r="CB262" i="39"/>
  <c r="AP83" i="38"/>
  <c r="Q260" i="39"/>
  <c r="AP208" i="38"/>
  <c r="E69" i="37"/>
  <c r="T216" i="37"/>
  <c r="E226" i="38"/>
  <c r="T243" i="37"/>
  <c r="Q387" i="39"/>
  <c r="X181" i="38"/>
  <c r="AA181" i="38" s="1"/>
  <c r="AE367" i="38"/>
  <c r="T334" i="37"/>
  <c r="T342" i="37"/>
  <c r="AV254" i="39"/>
  <c r="BL252" i="39"/>
  <c r="AK280" i="38"/>
  <c r="CA6" i="39"/>
  <c r="BK171" i="39"/>
  <c r="AU200" i="39"/>
  <c r="BK227" i="39"/>
  <c r="P357" i="39"/>
  <c r="D129" i="37"/>
  <c r="D217" i="38"/>
  <c r="AO308" i="38"/>
  <c r="P287" i="39"/>
  <c r="AO325" i="38"/>
  <c r="S232" i="38"/>
  <c r="AD343" i="38"/>
  <c r="N307" i="37"/>
  <c r="S401" i="37"/>
  <c r="P323" i="39"/>
  <c r="Z428" i="38"/>
  <c r="L299" i="38"/>
  <c r="L73" i="38"/>
  <c r="AW380" i="38"/>
  <c r="L61" i="38"/>
  <c r="AB362" i="38"/>
  <c r="AW295" i="39"/>
  <c r="CC389" i="39"/>
  <c r="AE17" i="38"/>
  <c r="BL55" i="39"/>
  <c r="CB139" i="39"/>
  <c r="T193" i="37"/>
  <c r="AE171" i="38"/>
  <c r="AP212" i="38"/>
  <c r="AP281" i="38"/>
  <c r="AE186" i="38"/>
  <c r="AP372" i="38"/>
  <c r="AP192" i="38"/>
  <c r="AE312" i="38"/>
  <c r="AE363" i="38"/>
  <c r="CA55" i="39"/>
  <c r="S108" i="38"/>
  <c r="S97" i="38"/>
  <c r="AU304" i="39"/>
  <c r="AU265" i="39"/>
  <c r="AD351" i="38"/>
  <c r="AU316" i="39"/>
  <c r="D274" i="38"/>
  <c r="D396" i="38"/>
  <c r="L405" i="38"/>
  <c r="D358" i="38"/>
  <c r="AL154" i="38"/>
  <c r="CC115" i="39"/>
  <c r="AW223" i="39"/>
  <c r="AL296" i="38"/>
  <c r="AV381" i="39"/>
  <c r="Q421" i="39"/>
  <c r="T392" i="38"/>
  <c r="AL80" i="38"/>
  <c r="CA22" i="39"/>
  <c r="CA131" i="39"/>
  <c r="AV295" i="39"/>
  <c r="P257" i="39"/>
  <c r="L307" i="38"/>
  <c r="AX29" i="38"/>
  <c r="AX115" i="38"/>
  <c r="R178" i="39"/>
  <c r="BM373" i="39"/>
  <c r="Q10" i="39"/>
  <c r="T88" i="38"/>
  <c r="AT104" i="38"/>
  <c r="AW104" i="38" s="1"/>
  <c r="E89" i="38"/>
  <c r="Q224" i="39"/>
  <c r="BL287" i="39"/>
  <c r="AP389" i="38"/>
  <c r="BL393" i="39"/>
  <c r="T422" i="38"/>
  <c r="AL428" i="38"/>
  <c r="AA70" i="38"/>
  <c r="S90" i="38"/>
  <c r="S182" i="38"/>
  <c r="AO121" i="38"/>
  <c r="AD12" i="38"/>
  <c r="BK280" i="39"/>
  <c r="AB53" i="38"/>
  <c r="AU236" i="39"/>
  <c r="R16" i="39"/>
  <c r="AX176" i="38"/>
  <c r="CC345" i="39"/>
  <c r="AW242" i="39"/>
  <c r="CC74" i="39"/>
  <c r="AT97" i="38"/>
  <c r="T121" i="38"/>
  <c r="AV98" i="39"/>
  <c r="AP182" i="38"/>
  <c r="CB228" i="39"/>
  <c r="BL254" i="39"/>
  <c r="E285" i="38"/>
  <c r="AV316" i="39"/>
  <c r="AA200" i="38"/>
  <c r="T171" i="38"/>
  <c r="AV390" i="39"/>
  <c r="Q296" i="39"/>
  <c r="AI209" i="38"/>
  <c r="AL209" i="38" s="1"/>
  <c r="AE338" i="38"/>
  <c r="AP358" i="38"/>
  <c r="AP355" i="38"/>
  <c r="S96" i="38"/>
  <c r="AD90" i="38"/>
  <c r="D187" i="38"/>
  <c r="BK296" i="39"/>
  <c r="P105" i="39"/>
  <c r="AU298" i="39"/>
  <c r="P260" i="39"/>
  <c r="AD232" i="38"/>
  <c r="AD381" i="38"/>
  <c r="AO264" i="38"/>
  <c r="P11" i="39"/>
  <c r="AB269" i="38"/>
  <c r="CC159" i="39"/>
  <c r="R224" i="39"/>
  <c r="CC312" i="39"/>
  <c r="BM185" i="39"/>
  <c r="AM290" i="38"/>
  <c r="BM88" i="39"/>
  <c r="CC255" i="39"/>
  <c r="O119" i="37"/>
  <c r="E157" i="38"/>
  <c r="M144" i="38"/>
  <c r="T216" i="38"/>
  <c r="Q178" i="39"/>
  <c r="E9" i="38"/>
  <c r="E374" i="38"/>
  <c r="Q396" i="39"/>
  <c r="E262" i="38"/>
  <c r="S168" i="38"/>
  <c r="D106" i="38"/>
  <c r="P291" i="39"/>
  <c r="AD317" i="38"/>
  <c r="AD210" i="38"/>
  <c r="AU98" i="39"/>
  <c r="AB195" i="38"/>
  <c r="AX44" i="38"/>
  <c r="AB381" i="38"/>
  <c r="R386" i="39"/>
  <c r="CB69" i="39"/>
  <c r="AV113" i="39"/>
  <c r="BL178" i="39"/>
  <c r="BL227" i="39"/>
  <c r="EH22" i="10"/>
  <c r="EG66" i="10"/>
  <c r="EL40" i="10"/>
  <c r="DI124" i="11"/>
  <c r="DW107" i="10"/>
  <c r="DX21" i="11"/>
  <c r="EL66" i="10"/>
  <c r="EG98" i="10"/>
  <c r="EG70" i="10"/>
  <c r="DC105" i="10"/>
  <c r="DH89" i="11"/>
  <c r="EG87" i="10"/>
  <c r="EG145" i="10"/>
  <c r="EH130" i="10"/>
  <c r="FD119" i="11"/>
  <c r="EG136" i="10"/>
  <c r="FD131" i="11"/>
  <c r="DY108" i="11"/>
  <c r="EH51" i="10"/>
  <c r="EL146" i="10"/>
  <c r="DH105" i="11"/>
  <c r="DX11" i="11"/>
  <c r="EG22" i="10"/>
  <c r="DW115" i="10"/>
  <c r="DX83" i="11"/>
  <c r="EK40" i="10"/>
  <c r="DC113" i="10"/>
  <c r="DH75" i="11"/>
  <c r="EH87" i="10"/>
  <c r="EN34" i="11"/>
  <c r="DX121" i="11"/>
  <c r="EG71" i="10"/>
  <c r="DX26" i="11"/>
  <c r="EP100" i="11"/>
  <c r="DZ108" i="11"/>
  <c r="FD136" i="11"/>
  <c r="EH48" i="10"/>
  <c r="EL80" i="10"/>
  <c r="EI80" i="10"/>
  <c r="EL130" i="10"/>
  <c r="EM117" i="10"/>
  <c r="EQ117" i="10" s="1"/>
  <c r="EI128" i="10"/>
  <c r="EM130" i="10"/>
  <c r="FE11" i="11"/>
  <c r="DI126" i="11"/>
  <c r="DJ126" i="11"/>
  <c r="DX148" i="11"/>
  <c r="EO130" i="11"/>
  <c r="DI138" i="11"/>
  <c r="EI90" i="10"/>
  <c r="EI48" i="10"/>
  <c r="EH92" i="10"/>
  <c r="EM128" i="10"/>
  <c r="DX132" i="11"/>
  <c r="EH117" i="10"/>
  <c r="DI125" i="11"/>
  <c r="EP73" i="11"/>
  <c r="DI142" i="11"/>
  <c r="DI11" i="11"/>
  <c r="FE97" i="11"/>
  <c r="DH96" i="11"/>
  <c r="FD141" i="11"/>
  <c r="EI146" i="10"/>
  <c r="EL51" i="10"/>
  <c r="EH128" i="10"/>
  <c r="EM28" i="10"/>
  <c r="EI130" i="10"/>
  <c r="EI140" i="10"/>
  <c r="EN23" i="11"/>
  <c r="DY43" i="11"/>
  <c r="EO70" i="11"/>
  <c r="EP106" i="11"/>
  <c r="EL92" i="10"/>
  <c r="DH117" i="11"/>
  <c r="DJ51" i="11"/>
  <c r="FE119" i="11"/>
  <c r="EO61" i="11"/>
  <c r="DH45" i="11"/>
  <c r="DI77" i="11"/>
  <c r="EP6" i="11"/>
  <c r="FE50" i="11"/>
  <c r="EP63" i="11"/>
  <c r="DZ93" i="11"/>
  <c r="FD12" i="11"/>
  <c r="EO63" i="11"/>
  <c r="EO23" i="11"/>
  <c r="DJ84" i="11"/>
  <c r="DI45" i="11"/>
  <c r="FD54" i="11"/>
  <c r="DX89" i="11"/>
  <c r="DY6" i="11"/>
  <c r="DY76" i="11"/>
  <c r="EP61" i="11"/>
  <c r="EO106" i="11"/>
  <c r="EO38" i="11"/>
  <c r="FD120" i="11"/>
  <c r="DX117" i="11"/>
  <c r="DH122" i="11"/>
  <c r="EM80" i="10"/>
  <c r="EH140" i="10"/>
  <c r="DX107" i="11"/>
  <c r="DZ43" i="11"/>
  <c r="AI121" i="38"/>
  <c r="AL121" i="38" s="1"/>
  <c r="BL121" i="39"/>
  <c r="O178" i="37"/>
  <c r="AP178" i="38"/>
  <c r="O12" i="37"/>
  <c r="AP12" i="38"/>
  <c r="AT36" i="38"/>
  <c r="AX36" i="38" s="1"/>
  <c r="CC36" i="39"/>
  <c r="E74" i="37"/>
  <c r="E74" i="38"/>
  <c r="AP168" i="38"/>
  <c r="O168" i="37"/>
  <c r="I200" i="38"/>
  <c r="L200" i="38" s="1"/>
  <c r="Q200" i="39"/>
  <c r="O19" i="37"/>
  <c r="AP19" i="38"/>
  <c r="AT81" i="38"/>
  <c r="AW81" i="38" s="1"/>
  <c r="CB81" i="39"/>
  <c r="X228" i="38"/>
  <c r="AV228" i="39"/>
  <c r="X37" i="38"/>
  <c r="AV37" i="39"/>
  <c r="E208" i="38"/>
  <c r="E208" i="37"/>
  <c r="T10" i="37"/>
  <c r="AE10" i="38"/>
  <c r="CB20" i="39"/>
  <c r="AT20" i="38"/>
  <c r="E88" i="37"/>
  <c r="E88" i="38"/>
  <c r="J104" i="37"/>
  <c r="T104" i="38"/>
  <c r="J136" i="37"/>
  <c r="T136" i="38"/>
  <c r="E179" i="37"/>
  <c r="E179" i="38"/>
  <c r="AX23" i="38"/>
  <c r="O46" i="37"/>
  <c r="AP46" i="38"/>
  <c r="E240" i="37"/>
  <c r="E240" i="38"/>
  <c r="X60" i="38"/>
  <c r="AA60" i="38" s="1"/>
  <c r="AV60" i="39"/>
  <c r="H177" i="38"/>
  <c r="K177" i="38" s="1"/>
  <c r="P177" i="39"/>
  <c r="W209" i="38"/>
  <c r="AV209" i="39"/>
  <c r="AH390" i="38"/>
  <c r="BL390" i="39"/>
  <c r="AT242" i="38"/>
  <c r="AX242" i="38" s="1"/>
  <c r="CC242" i="39"/>
  <c r="W430" i="38"/>
  <c r="AU430" i="39"/>
  <c r="AV430" i="39"/>
  <c r="AT146" i="38"/>
  <c r="AW146" i="38" s="1"/>
  <c r="CB146" i="39"/>
  <c r="T29" i="37"/>
  <c r="AE29" i="38"/>
  <c r="AI139" i="38"/>
  <c r="AL139" i="38" s="1"/>
  <c r="BL139" i="39"/>
  <c r="AS70" i="38"/>
  <c r="CB70" i="39"/>
  <c r="J139" i="37"/>
  <c r="T139" i="38"/>
  <c r="J185" i="37"/>
  <c r="T185" i="38"/>
  <c r="H247" i="38"/>
  <c r="P247" i="39"/>
  <c r="E258" i="37"/>
  <c r="E258" i="38"/>
  <c r="E266" i="37"/>
  <c r="E266" i="38"/>
  <c r="AH20" i="38"/>
  <c r="AK20" i="38" s="1"/>
  <c r="BL20" i="39"/>
  <c r="BK20" i="39"/>
  <c r="E305" i="37"/>
  <c r="E305" i="38"/>
  <c r="H372" i="38"/>
  <c r="P372" i="39"/>
  <c r="AH416" i="38"/>
  <c r="AK416" i="38" s="1"/>
  <c r="BK416" i="39"/>
  <c r="E295" i="38"/>
  <c r="E295" i="37"/>
  <c r="W317" i="38"/>
  <c r="Z317" i="38" s="1"/>
  <c r="AU317" i="39"/>
  <c r="I426" i="37"/>
  <c r="S426" i="38"/>
  <c r="I20" i="37"/>
  <c r="S20" i="38"/>
  <c r="AS288" i="38"/>
  <c r="CA288" i="39"/>
  <c r="AS303" i="38"/>
  <c r="AW303" i="38" s="1"/>
  <c r="CB303" i="39"/>
  <c r="S325" i="37"/>
  <c r="AD325" i="38"/>
  <c r="N431" i="37"/>
  <c r="AO431" i="38"/>
  <c r="N56" i="37"/>
  <c r="AO56" i="38"/>
  <c r="AS118" i="38"/>
  <c r="AW118" i="38" s="1"/>
  <c r="CB118" i="39"/>
  <c r="AD106" i="38"/>
  <c r="S106" i="37"/>
  <c r="N172" i="37"/>
  <c r="AO172" i="38"/>
  <c r="S62" i="37"/>
  <c r="AD62" i="38"/>
  <c r="W87" i="38"/>
  <c r="AA87" i="38" s="1"/>
  <c r="AV87" i="39"/>
  <c r="AS99" i="38"/>
  <c r="AV99" i="38" s="1"/>
  <c r="CA99" i="39"/>
  <c r="S147" i="38"/>
  <c r="I147" i="37"/>
  <c r="I325" i="37"/>
  <c r="S325" i="38"/>
  <c r="N256" i="37"/>
  <c r="AO256" i="38"/>
  <c r="D282" i="38"/>
  <c r="D282" i="37"/>
  <c r="D290" i="37"/>
  <c r="D290" i="38"/>
  <c r="I148" i="37"/>
  <c r="S148" i="38"/>
  <c r="H160" i="38"/>
  <c r="P160" i="39"/>
  <c r="N284" i="37"/>
  <c r="AO284" i="38"/>
  <c r="AD194" i="38"/>
  <c r="S194" i="37"/>
  <c r="N233" i="37"/>
  <c r="AO233" i="38"/>
  <c r="N335" i="37"/>
  <c r="AO335" i="38"/>
  <c r="I205" i="37"/>
  <c r="S205" i="38"/>
  <c r="H341" i="38"/>
  <c r="P341" i="39"/>
  <c r="H420" i="38"/>
  <c r="P420" i="39"/>
  <c r="D389" i="37"/>
  <c r="D389" i="38"/>
  <c r="D432" i="37"/>
  <c r="D432" i="38"/>
  <c r="H304" i="38"/>
  <c r="Q304" i="39"/>
  <c r="W315" i="38"/>
  <c r="AU315" i="39"/>
  <c r="AV315" i="39"/>
  <c r="D202" i="37"/>
  <c r="D202" i="38"/>
  <c r="I272" i="37"/>
  <c r="S272" i="38"/>
  <c r="S19" i="37"/>
  <c r="AD19" i="38"/>
  <c r="D181" i="37"/>
  <c r="D181" i="38"/>
  <c r="S92" i="37"/>
  <c r="AD92" i="38"/>
  <c r="AD11" i="38"/>
  <c r="S11" i="37"/>
  <c r="H329" i="38"/>
  <c r="K329" i="38" s="1"/>
  <c r="P329" i="39"/>
  <c r="AH358" i="38"/>
  <c r="BK358" i="39"/>
  <c r="N313" i="37"/>
  <c r="AO313" i="38"/>
  <c r="AH174" i="38"/>
  <c r="BL174" i="39"/>
  <c r="AH233" i="38"/>
  <c r="AK233" i="38" s="1"/>
  <c r="BK233" i="39"/>
  <c r="AX41" i="38"/>
  <c r="E96" i="37"/>
  <c r="E96" i="38"/>
  <c r="E104" i="37"/>
  <c r="E104" i="38"/>
  <c r="E112" i="37"/>
  <c r="E112" i="38"/>
  <c r="E129" i="37"/>
  <c r="E129" i="38"/>
  <c r="I355" i="37"/>
  <c r="S355" i="38"/>
  <c r="N280" i="37"/>
  <c r="AO280" i="38"/>
  <c r="S431" i="38"/>
  <c r="I431" i="37"/>
  <c r="I211" i="37"/>
  <c r="S211" i="38"/>
  <c r="D266" i="37"/>
  <c r="D266" i="38"/>
  <c r="D216" i="37"/>
  <c r="D216" i="38"/>
  <c r="S393" i="37"/>
  <c r="AD393" i="38"/>
  <c r="E423" i="38"/>
  <c r="E423" i="37"/>
  <c r="X253" i="38"/>
  <c r="AV253" i="39"/>
  <c r="AW253" i="39"/>
  <c r="AT239" i="38"/>
  <c r="AW239" i="38" s="1"/>
  <c r="CB239" i="39"/>
  <c r="X247" i="38"/>
  <c r="AA247" i="38" s="1"/>
  <c r="AV247" i="39"/>
  <c r="AI75" i="38"/>
  <c r="BL75" i="39"/>
  <c r="AI294" i="38"/>
  <c r="AM294" i="38" s="1"/>
  <c r="BM294" i="39"/>
  <c r="AS308" i="38"/>
  <c r="CB308" i="39"/>
  <c r="O231" i="37"/>
  <c r="AP231" i="38"/>
  <c r="E287" i="37"/>
  <c r="E287" i="38"/>
  <c r="O313" i="37"/>
  <c r="AP313" i="38"/>
  <c r="O322" i="37"/>
  <c r="AP322" i="38"/>
  <c r="AV365" i="39"/>
  <c r="AI206" i="38"/>
  <c r="AM206" i="38" s="1"/>
  <c r="BM206" i="39"/>
  <c r="AI321" i="38"/>
  <c r="AL321" i="38" s="1"/>
  <c r="BL321" i="39"/>
  <c r="AT397" i="38"/>
  <c r="AX397" i="38" s="1"/>
  <c r="CC397" i="39"/>
  <c r="E67" i="37"/>
  <c r="E67" i="38"/>
  <c r="T287" i="37"/>
  <c r="AE287" i="38"/>
  <c r="J306" i="37"/>
  <c r="T306" i="38"/>
  <c r="J72" i="37"/>
  <c r="T72" i="38"/>
  <c r="AI193" i="38"/>
  <c r="AL193" i="38" s="1"/>
  <c r="BL193" i="39"/>
  <c r="AS202" i="38"/>
  <c r="CA202" i="39"/>
  <c r="W364" i="38"/>
  <c r="Z364" i="38" s="1"/>
  <c r="AU364" i="39"/>
  <c r="H373" i="38"/>
  <c r="Q373" i="39"/>
  <c r="P373" i="39"/>
  <c r="AO169" i="38"/>
  <c r="N169" i="37"/>
  <c r="O11" i="37"/>
  <c r="AP11" i="38"/>
  <c r="D86" i="37"/>
  <c r="D86" i="38"/>
  <c r="N226" i="37"/>
  <c r="AO226" i="38"/>
  <c r="S74" i="38"/>
  <c r="I74" i="37"/>
  <c r="N40" i="37"/>
  <c r="AO40" i="38"/>
  <c r="D175" i="37"/>
  <c r="D175" i="38"/>
  <c r="W196" i="38"/>
  <c r="AU196" i="39"/>
  <c r="AH185" i="38"/>
  <c r="BL185" i="39"/>
  <c r="I22" i="37"/>
  <c r="S22" i="38"/>
  <c r="S63" i="37"/>
  <c r="AD63" i="38"/>
  <c r="S231" i="37"/>
  <c r="AD231" i="38"/>
  <c r="AA251" i="38"/>
  <c r="X387" i="38"/>
  <c r="AB387" i="38" s="1"/>
  <c r="AW387" i="39"/>
  <c r="I417" i="38"/>
  <c r="M417" i="38" s="1"/>
  <c r="R417" i="39"/>
  <c r="AI259" i="38"/>
  <c r="AM259" i="38" s="1"/>
  <c r="BM259" i="39"/>
  <c r="T219" i="37"/>
  <c r="AE219" i="38"/>
  <c r="H219" i="38"/>
  <c r="P219" i="39"/>
  <c r="E224" i="38"/>
  <c r="E224" i="37"/>
  <c r="W350" i="38"/>
  <c r="AU350" i="39"/>
  <c r="P235" i="39"/>
  <c r="I341" i="38"/>
  <c r="M341" i="38" s="1"/>
  <c r="R341" i="39"/>
  <c r="O267" i="37"/>
  <c r="AP267" i="38"/>
  <c r="O225" i="37"/>
  <c r="AP225" i="38"/>
  <c r="I380" i="38"/>
  <c r="Q380" i="39"/>
  <c r="O27" i="37"/>
  <c r="AP27" i="38"/>
  <c r="O104" i="37"/>
  <c r="AP104" i="38"/>
  <c r="CC372" i="39"/>
  <c r="CB159" i="39"/>
  <c r="Q79" i="39"/>
  <c r="AB112" i="38"/>
  <c r="CB50" i="39"/>
  <c r="AP286" i="38"/>
  <c r="AB312" i="38"/>
  <c r="AP202" i="38"/>
  <c r="BL225" i="39"/>
  <c r="T147" i="37"/>
  <c r="AE185" i="38"/>
  <c r="T390" i="38"/>
  <c r="AB420" i="38"/>
  <c r="T334" i="38"/>
  <c r="AE371" i="38"/>
  <c r="AP404" i="38"/>
  <c r="N48" i="37"/>
  <c r="AD5" i="38"/>
  <c r="I40" i="37"/>
  <c r="N69" i="37"/>
  <c r="N120" i="37"/>
  <c r="CA193" i="39"/>
  <c r="AO164" i="38"/>
  <c r="D201" i="37"/>
  <c r="D226" i="38"/>
  <c r="D429" i="37"/>
  <c r="D337" i="37"/>
  <c r="AU418" i="39"/>
  <c r="S187" i="38"/>
  <c r="AO377" i="38"/>
  <c r="AB262" i="38"/>
  <c r="M282" i="38"/>
  <c r="CC146" i="39"/>
  <c r="M225" i="38"/>
  <c r="BM248" i="39"/>
  <c r="AB58" i="38"/>
  <c r="AX295" i="38"/>
  <c r="M303" i="38"/>
  <c r="AM426" i="38"/>
  <c r="CB137" i="39"/>
  <c r="AB229" i="38"/>
  <c r="CB231" i="39"/>
  <c r="BL143" i="39"/>
  <c r="CB322" i="39"/>
  <c r="AP423" i="38"/>
  <c r="P121" i="39"/>
  <c r="BK422" i="39"/>
  <c r="BL120" i="39"/>
  <c r="BL222" i="39"/>
  <c r="E172" i="38"/>
  <c r="T263" i="38"/>
  <c r="BL308" i="39"/>
  <c r="BM361" i="39"/>
  <c r="D76" i="38"/>
  <c r="AO158" i="38"/>
  <c r="AW83" i="38"/>
  <c r="AD249" i="38"/>
  <c r="Z410" i="38"/>
  <c r="R67" i="39"/>
  <c r="R229" i="39"/>
  <c r="R167" i="39"/>
  <c r="E53" i="38"/>
  <c r="Q87" i="39"/>
  <c r="E90" i="38"/>
  <c r="AP275" i="38"/>
  <c r="AT121" i="38"/>
  <c r="AM222" i="38"/>
  <c r="CB5" i="39"/>
  <c r="D20" i="38"/>
  <c r="P169" i="39"/>
  <c r="AD170" i="38"/>
  <c r="D210" i="38"/>
  <c r="CA297" i="39"/>
  <c r="BK265" i="39"/>
  <c r="AD336" i="38"/>
  <c r="AO298" i="38"/>
  <c r="BK428" i="39"/>
  <c r="AB187" i="38"/>
  <c r="AX226" i="38"/>
  <c r="AV58" i="39"/>
  <c r="BM139" i="39"/>
  <c r="CB74" i="39"/>
  <c r="M221" i="38"/>
  <c r="BL181" i="39"/>
  <c r="E135" i="38"/>
  <c r="T391" i="37"/>
  <c r="Q428" i="39"/>
  <c r="P79" i="39"/>
  <c r="AO391" i="38"/>
  <c r="AK293" i="38"/>
  <c r="CB98" i="39"/>
  <c r="L79" i="38"/>
  <c r="AL299" i="38"/>
  <c r="AE154" i="38"/>
  <c r="Q330" i="39"/>
  <c r="Q363" i="39"/>
  <c r="L9" i="38"/>
  <c r="AU261" i="39"/>
  <c r="D208" i="38"/>
  <c r="AD219" i="38"/>
  <c r="S308" i="38"/>
  <c r="D222" i="38"/>
  <c r="AV264" i="38"/>
  <c r="AK19" i="38"/>
  <c r="AK21" i="38"/>
  <c r="AK245" i="38"/>
  <c r="K308" i="38"/>
  <c r="AV329" i="38"/>
  <c r="K346" i="38"/>
  <c r="K328" i="38"/>
  <c r="AV298" i="38"/>
  <c r="AK5" i="38"/>
  <c r="AV330" i="38"/>
  <c r="AV126" i="38"/>
  <c r="AK193" i="38"/>
  <c r="AK14" i="38"/>
  <c r="CB380" i="39"/>
  <c r="AM307" i="38"/>
  <c r="CB295" i="39"/>
  <c r="AK99" i="38"/>
  <c r="K314" i="38"/>
  <c r="AM15" i="38"/>
  <c r="AX22" i="38"/>
  <c r="AX64" i="38"/>
  <c r="AB18" i="38"/>
  <c r="AW201" i="39"/>
  <c r="AX143" i="38"/>
  <c r="BM217" i="39"/>
  <c r="AX334" i="38"/>
  <c r="CB133" i="39"/>
  <c r="AB260" i="38"/>
  <c r="AB120" i="38"/>
  <c r="AM32" i="38"/>
  <c r="AW235" i="39"/>
  <c r="BM224" i="39"/>
  <c r="AX82" i="38"/>
  <c r="AW91" i="39"/>
  <c r="AW305" i="39"/>
  <c r="M295" i="38"/>
  <c r="BM308" i="39"/>
  <c r="AW4" i="39"/>
  <c r="AM123" i="38"/>
  <c r="DJ7" i="11"/>
  <c r="EO65" i="11"/>
  <c r="DZ57" i="11"/>
  <c r="DI95" i="11"/>
  <c r="FF116" i="11"/>
  <c r="EL98" i="10"/>
  <c r="EP98" i="10" s="1"/>
  <c r="EO14" i="11"/>
  <c r="FE63" i="11"/>
  <c r="FE6" i="11"/>
  <c r="EL118" i="10"/>
  <c r="EH77" i="10"/>
  <c r="DY60" i="11"/>
  <c r="DI102" i="11"/>
  <c r="DJ109" i="11"/>
  <c r="DZ109" i="11"/>
  <c r="EH98" i="10"/>
  <c r="FD76" i="11"/>
  <c r="DI70" i="11"/>
  <c r="DJ146" i="11"/>
  <c r="FE115" i="11"/>
  <c r="EM31" i="10"/>
  <c r="EI83" i="10"/>
  <c r="DY57" i="11"/>
  <c r="DJ63" i="11"/>
  <c r="EI33" i="10"/>
  <c r="EI62" i="10"/>
  <c r="DX94" i="11"/>
  <c r="EO100" i="11"/>
  <c r="DI106" i="11"/>
  <c r="FD117" i="11"/>
  <c r="EH35" i="10"/>
  <c r="EH37" i="10"/>
  <c r="DY25" i="11"/>
  <c r="FD37" i="11"/>
  <c r="FF55" i="11"/>
  <c r="DX115" i="11"/>
  <c r="EL62" i="10"/>
  <c r="DI7" i="11"/>
  <c r="DI14" i="11"/>
  <c r="DX6" i="11"/>
  <c r="FD17" i="11"/>
  <c r="DJ14" i="11"/>
  <c r="FD51" i="11"/>
  <c r="EM77" i="10"/>
  <c r="EL33" i="10"/>
  <c r="EH33" i="10"/>
  <c r="DI48" i="11"/>
  <c r="EH111" i="10"/>
  <c r="DI86" i="11"/>
  <c r="FE124" i="11"/>
  <c r="EH88" i="10"/>
  <c r="FE68" i="11"/>
  <c r="FF132" i="11"/>
  <c r="DZ139" i="11"/>
  <c r="DJ125" i="11"/>
  <c r="DX146" i="11"/>
  <c r="EM65" i="10"/>
  <c r="EQ65" i="10" s="1"/>
  <c r="EM98" i="10"/>
  <c r="EH62" i="10"/>
  <c r="DY51" i="11"/>
  <c r="EP115" i="11"/>
  <c r="DI146" i="11"/>
  <c r="EO7" i="11"/>
  <c r="DY109" i="11"/>
  <c r="DI58" i="11"/>
  <c r="EO25" i="11"/>
  <c r="EO36" i="11"/>
  <c r="DJ95" i="11"/>
  <c r="DY85" i="11"/>
  <c r="EO142" i="11"/>
  <c r="FE37" i="11"/>
  <c r="DY117" i="11"/>
  <c r="EI93" i="10"/>
  <c r="EI56" i="10"/>
  <c r="FF21" i="11"/>
  <c r="DZ130" i="11"/>
  <c r="DZ87" i="11"/>
  <c r="AL44" i="38"/>
  <c r="AM44" i="38"/>
  <c r="BM235" i="39"/>
  <c r="AQ30" i="38"/>
  <c r="R120" i="39"/>
  <c r="R162" i="39"/>
  <c r="R44" i="39"/>
  <c r="AW271" i="39"/>
  <c r="R426" i="39"/>
  <c r="U417" i="38"/>
  <c r="U226" i="38"/>
  <c r="BM417" i="39"/>
  <c r="AQ69" i="38"/>
  <c r="R26" i="39"/>
  <c r="Y217" i="38"/>
  <c r="AB217" i="38" s="1"/>
  <c r="Y201" i="38"/>
  <c r="U293" i="38"/>
  <c r="AB59" i="38"/>
  <c r="AP20" i="38"/>
  <c r="T116" i="38"/>
  <c r="Q187" i="39"/>
  <c r="AP70" i="38"/>
  <c r="AE36" i="38"/>
  <c r="E138" i="38"/>
  <c r="T321" i="38"/>
  <c r="Q426" i="39"/>
  <c r="AV372" i="39"/>
  <c r="T236" i="38"/>
  <c r="AV364" i="39"/>
  <c r="AP415" i="38"/>
  <c r="AP429" i="38"/>
  <c r="AX269" i="38"/>
  <c r="AB365" i="38"/>
  <c r="AM20" i="38"/>
  <c r="AQ9" i="38"/>
  <c r="AW59" i="39"/>
  <c r="CC123" i="39"/>
  <c r="U44" i="38"/>
  <c r="AX83" i="38"/>
  <c r="BM154" i="39"/>
  <c r="AW76" i="39"/>
  <c r="AF61" i="38"/>
  <c r="AW239" i="39"/>
  <c r="CC350" i="39"/>
  <c r="AW121" i="39"/>
  <c r="CC340" i="39"/>
  <c r="AQ128" i="38"/>
  <c r="F208" i="38"/>
  <c r="AF254" i="38"/>
  <c r="F398" i="38"/>
  <c r="F237" i="38"/>
  <c r="AF207" i="38"/>
  <c r="M222" i="38"/>
  <c r="AV143" i="39"/>
  <c r="AP248" i="38"/>
  <c r="E199" i="38"/>
  <c r="Q281" i="39"/>
  <c r="E147" i="38"/>
  <c r="T59" i="38"/>
  <c r="BL280" i="39"/>
  <c r="T180" i="38"/>
  <c r="AP42" i="38"/>
  <c r="Q320" i="39"/>
  <c r="Q327" i="39"/>
  <c r="E382" i="38"/>
  <c r="E281" i="38"/>
  <c r="CB279" i="39"/>
  <c r="AW50" i="38"/>
  <c r="CB402" i="39"/>
  <c r="R418" i="39"/>
  <c r="R78" i="39"/>
  <c r="U54" i="38"/>
  <c r="AB82" i="38"/>
  <c r="F285" i="38"/>
  <c r="BM312" i="39"/>
  <c r="AW280" i="39"/>
  <c r="U391" i="38"/>
  <c r="U8" i="38"/>
  <c r="AW218" i="39"/>
  <c r="U263" i="38"/>
  <c r="AF203" i="38"/>
  <c r="CC322" i="39"/>
  <c r="CC413" i="39"/>
  <c r="U239" i="38"/>
  <c r="F351" i="38"/>
  <c r="R219" i="39"/>
  <c r="AL175" i="38"/>
  <c r="BL124" i="39"/>
  <c r="AE122" i="38"/>
  <c r="BL177" i="39"/>
  <c r="AP303" i="38"/>
  <c r="AV207" i="39"/>
  <c r="AP214" i="38"/>
  <c r="BL44" i="39"/>
  <c r="AV146" i="39"/>
  <c r="Q321" i="39"/>
  <c r="AP314" i="38"/>
  <c r="Q372" i="39"/>
  <c r="Q323" i="39"/>
  <c r="T119" i="38"/>
  <c r="M378" i="38"/>
  <c r="AP432" i="38"/>
  <c r="AE180" i="38"/>
  <c r="AE272" i="38"/>
  <c r="AP203" i="38"/>
  <c r="E360" i="38"/>
  <c r="AV178" i="39"/>
  <c r="AW178" i="38"/>
  <c r="AX151" i="38"/>
  <c r="CC406" i="39"/>
  <c r="AJ139" i="38"/>
  <c r="AF58" i="38"/>
  <c r="R74" i="39"/>
  <c r="U96" i="38"/>
  <c r="CC362" i="39"/>
  <c r="CC373" i="39"/>
  <c r="AF69" i="38"/>
  <c r="AW231" i="39"/>
  <c r="F30" i="38"/>
  <c r="Y4" i="38"/>
  <c r="AQ241" i="38"/>
  <c r="Y358" i="38"/>
  <c r="AB358" i="38" s="1"/>
  <c r="AQ288" i="38"/>
  <c r="F317" i="38"/>
  <c r="AF295" i="38"/>
  <c r="AF218" i="38"/>
  <c r="AM432" i="38"/>
  <c r="AL123" i="38"/>
  <c r="BL137" i="39"/>
  <c r="AB49" i="38"/>
  <c r="AE25" i="38"/>
  <c r="T234" i="38"/>
  <c r="E169" i="38"/>
  <c r="AE305" i="38"/>
  <c r="T187" i="38"/>
  <c r="CB222" i="39"/>
  <c r="T209" i="38"/>
  <c r="AP257" i="38"/>
  <c r="E395" i="38"/>
  <c r="E400" i="38"/>
  <c r="AM151" i="38"/>
  <c r="R131" i="39"/>
  <c r="BM175" i="39"/>
  <c r="U30" i="38"/>
  <c r="U264" i="38"/>
  <c r="BM323" i="39"/>
  <c r="AW264" i="39"/>
  <c r="AQ429" i="38"/>
  <c r="BM304" i="39"/>
  <c r="AJ224" i="38"/>
  <c r="AM224" i="38" s="1"/>
  <c r="AQ360" i="38"/>
  <c r="BM432" i="39"/>
  <c r="AB202" i="38"/>
  <c r="R295" i="39"/>
  <c r="T112" i="38"/>
  <c r="AP120" i="38"/>
  <c r="Q17" i="39"/>
  <c r="AP50" i="38"/>
  <c r="T75" i="38"/>
  <c r="BL175" i="39"/>
  <c r="AP82" i="38"/>
  <c r="AV281" i="39"/>
  <c r="E148" i="38"/>
  <c r="T224" i="38"/>
  <c r="AB340" i="38"/>
  <c r="E282" i="38"/>
  <c r="AV420" i="39"/>
  <c r="E11" i="38"/>
  <c r="BL363" i="39"/>
  <c r="AP297" i="38"/>
  <c r="T376" i="38"/>
  <c r="AE194" i="38"/>
  <c r="E210" i="38"/>
  <c r="E352" i="38"/>
  <c r="CB130" i="39"/>
  <c r="Q429" i="39"/>
  <c r="R180" i="39"/>
  <c r="AF10" i="38"/>
  <c r="M206" i="38"/>
  <c r="CC295" i="39"/>
  <c r="AQ319" i="38"/>
  <c r="AW340" i="39"/>
  <c r="BM363" i="39"/>
  <c r="AQ96" i="38"/>
  <c r="AF285" i="38"/>
  <c r="U237" i="38"/>
  <c r="R347" i="39"/>
  <c r="AQ103" i="38"/>
  <c r="Y170" i="38"/>
  <c r="AB170" i="38" s="1"/>
  <c r="AW350" i="39"/>
  <c r="AF226" i="38"/>
  <c r="F287" i="38"/>
  <c r="AJ361" i="38"/>
  <c r="AM361" i="38" s="1"/>
  <c r="U217" i="37"/>
  <c r="AW120" i="39"/>
  <c r="AW350" i="38"/>
  <c r="AT5" i="38"/>
  <c r="M168" i="38"/>
  <c r="AI112" i="38"/>
  <c r="E155" i="38"/>
  <c r="Q45" i="39"/>
  <c r="BL123" i="39"/>
  <c r="Q255" i="39"/>
  <c r="Q262" i="39"/>
  <c r="AE167" i="38"/>
  <c r="AB259" i="38"/>
  <c r="M372" i="38"/>
  <c r="T383" i="38"/>
  <c r="AB364" i="38"/>
  <c r="Q419" i="39"/>
  <c r="AM80" i="38"/>
  <c r="M169" i="38"/>
  <c r="AB88" i="38"/>
  <c r="AM283" i="38"/>
  <c r="CC139" i="39"/>
  <c r="R200" i="39"/>
  <c r="BM416" i="39"/>
  <c r="AX17" i="38"/>
  <c r="AX406" i="38"/>
  <c r="AX254" i="38"/>
  <c r="BM177" i="39"/>
  <c r="AW45" i="39"/>
  <c r="R215" i="39"/>
  <c r="AW348" i="39"/>
  <c r="CC371" i="39"/>
  <c r="R281" i="39"/>
  <c r="R253" i="39"/>
  <c r="CC275" i="39"/>
  <c r="AW49" i="39"/>
  <c r="AV76" i="39"/>
  <c r="AB356" i="38"/>
  <c r="CC235" i="39"/>
  <c r="CC409" i="39"/>
  <c r="R353" i="39"/>
  <c r="AW261" i="39"/>
  <c r="CC308" i="39"/>
  <c r="BM412" i="39"/>
  <c r="CC252" i="39"/>
  <c r="BM346" i="39"/>
  <c r="EP7" i="11"/>
  <c r="DI9" i="11"/>
  <c r="DI6" i="11"/>
  <c r="DJ35" i="11"/>
  <c r="DJ89" i="11"/>
  <c r="DZ104" i="11"/>
  <c r="EP87" i="11"/>
  <c r="EO129" i="11"/>
  <c r="DZ135" i="11"/>
  <c r="DJ116" i="11"/>
  <c r="FF147" i="11"/>
  <c r="EM94" i="10"/>
  <c r="EQ94" i="10" s="1"/>
  <c r="EJ94" i="10"/>
  <c r="EM37" i="10"/>
  <c r="EP9" i="11"/>
  <c r="DJ11" i="11"/>
  <c r="DZ4" i="11"/>
  <c r="EJ78" i="10"/>
  <c r="EJ143" i="10"/>
  <c r="DJ98" i="11"/>
  <c r="DI103" i="11"/>
  <c r="FF89" i="11"/>
  <c r="FE70" i="11"/>
  <c r="FE23" i="11"/>
  <c r="FF23" i="11"/>
  <c r="EO50" i="11"/>
  <c r="DZ55" i="11"/>
  <c r="DY59" i="11"/>
  <c r="DI65" i="11"/>
  <c r="EP66" i="11"/>
  <c r="DZ79" i="11"/>
  <c r="DY122" i="11"/>
  <c r="EI94" i="10"/>
  <c r="EM96" i="10"/>
  <c r="EI7" i="10"/>
  <c r="EN7" i="10"/>
  <c r="FE4" i="11"/>
  <c r="DY10" i="11"/>
  <c r="FE21" i="11"/>
  <c r="DI42" i="11"/>
  <c r="FE33" i="11"/>
  <c r="EJ44" i="10"/>
  <c r="DJ130" i="11"/>
  <c r="EO9" i="11"/>
  <c r="FE28" i="11"/>
  <c r="DZ80" i="11"/>
  <c r="DY102" i="11"/>
  <c r="DI98" i="11"/>
  <c r="FF110" i="11"/>
  <c r="DZ117" i="11"/>
  <c r="DJ142" i="11"/>
  <c r="EM78" i="10"/>
  <c r="EI136" i="10"/>
  <c r="DZ20" i="11"/>
  <c r="DJ92" i="11"/>
  <c r="EP138" i="11"/>
  <c r="DZ131" i="11"/>
  <c r="EJ121" i="10"/>
  <c r="EN41" i="10"/>
  <c r="EJ30" i="10"/>
  <c r="EJ120" i="10"/>
  <c r="EN62" i="10"/>
  <c r="EJ125" i="10"/>
  <c r="EJ67" i="10"/>
  <c r="EN146" i="10"/>
  <c r="DY36" i="11"/>
  <c r="FF27" i="11"/>
  <c r="FE57" i="11"/>
  <c r="DZ85" i="11"/>
  <c r="DY127" i="11"/>
  <c r="EP109" i="11"/>
  <c r="EM97" i="10"/>
  <c r="EP97" i="10" s="1"/>
  <c r="EI31" i="10"/>
  <c r="EO20" i="11"/>
  <c r="FE5" i="11"/>
  <c r="EP42" i="11"/>
  <c r="EP50" i="11"/>
  <c r="DZ98" i="11"/>
  <c r="FE142" i="11"/>
  <c r="DJ68" i="11"/>
  <c r="DY99" i="11"/>
  <c r="DJ77" i="11"/>
  <c r="EJ129" i="10"/>
  <c r="EJ134" i="10"/>
  <c r="EJ70" i="10"/>
  <c r="EN86" i="10"/>
  <c r="EJ116" i="10"/>
  <c r="DZ30" i="11"/>
  <c r="DY82" i="11"/>
  <c r="DJ107" i="11"/>
  <c r="FF109" i="11"/>
  <c r="EP142" i="11"/>
  <c r="FE147" i="11"/>
  <c r="FF142" i="11"/>
  <c r="FE146" i="11"/>
  <c r="EM93" i="10"/>
  <c r="EM136" i="10"/>
  <c r="EJ56" i="10"/>
  <c r="EN37" i="10"/>
  <c r="EM7" i="10"/>
  <c r="FF68" i="11"/>
  <c r="DI63" i="11"/>
  <c r="EN93" i="10"/>
  <c r="EP146" i="11"/>
  <c r="EP147" i="11"/>
  <c r="DI31" i="11"/>
  <c r="EP11" i="11"/>
  <c r="FF22" i="11"/>
  <c r="FF25" i="11"/>
  <c r="DZ53" i="11"/>
  <c r="DJ65" i="11"/>
  <c r="EO76" i="11"/>
  <c r="DJ103" i="11"/>
  <c r="EP18" i="11"/>
  <c r="EO42" i="11"/>
  <c r="DJ85" i="11"/>
  <c r="DI28" i="11"/>
  <c r="EP114" i="11"/>
  <c r="EO109" i="11"/>
  <c r="EM56" i="10"/>
  <c r="DJ28" i="11"/>
  <c r="EJ96" i="10"/>
  <c r="DI116" i="11"/>
  <c r="FE64" i="11"/>
  <c r="FF123" i="11"/>
  <c r="AW5" i="39"/>
  <c r="AW87" i="39"/>
  <c r="AW179" i="39"/>
  <c r="R302" i="39"/>
  <c r="AW72" i="39"/>
  <c r="U185" i="38"/>
  <c r="AQ232" i="38"/>
  <c r="R258" i="39"/>
  <c r="F206" i="38"/>
  <c r="U282" i="38"/>
  <c r="F274" i="38"/>
  <c r="AQ271" i="38"/>
  <c r="BM283" i="39"/>
  <c r="R221" i="39"/>
  <c r="BM80" i="39"/>
  <c r="AF179" i="38"/>
  <c r="AF376" i="38"/>
  <c r="R157" i="39"/>
  <c r="AW312" i="39"/>
  <c r="CC69" i="39"/>
  <c r="CC234" i="39"/>
  <c r="CC349" i="39"/>
  <c r="U9" i="38"/>
  <c r="AQ10" i="38"/>
  <c r="AF340" i="38"/>
  <c r="F242" i="38"/>
  <c r="AW259" i="39"/>
  <c r="AF274" i="38"/>
  <c r="R403" i="39"/>
  <c r="AQ215" i="38"/>
  <c r="U286" i="38"/>
  <c r="F218" i="38"/>
  <c r="U374" i="38"/>
  <c r="AW47" i="39"/>
  <c r="AQ254" i="38"/>
  <c r="AF139" i="38"/>
  <c r="F340" i="38"/>
  <c r="AF303" i="38"/>
  <c r="AQ247" i="38"/>
  <c r="AF330" i="38"/>
  <c r="R169" i="39"/>
  <c r="CC194" i="39"/>
  <c r="AW308" i="39"/>
  <c r="BM372" i="39"/>
  <c r="AF83" i="38"/>
  <c r="BM121" i="39"/>
  <c r="AQ54" i="38"/>
  <c r="F71" i="38"/>
  <c r="AF114" i="38"/>
  <c r="AF342" i="38"/>
  <c r="AF8" i="38"/>
  <c r="CC96" i="39"/>
  <c r="R225" i="39"/>
  <c r="AU146" i="38"/>
  <c r="U186" i="38"/>
  <c r="U24" i="38"/>
  <c r="U193" i="38"/>
  <c r="BM40" i="39"/>
  <c r="R299" i="39"/>
  <c r="M382" i="38"/>
  <c r="BM394" i="39"/>
  <c r="CC426" i="39"/>
  <c r="U174" i="38"/>
  <c r="Y81" i="38"/>
  <c r="AB81" i="38" s="1"/>
  <c r="BM119" i="39"/>
  <c r="AQ26" i="38"/>
  <c r="AW262" i="39"/>
  <c r="CC419" i="39"/>
  <c r="U26" i="38"/>
  <c r="R372" i="39"/>
  <c r="AF48" i="38"/>
  <c r="Y209" i="38"/>
  <c r="AB209" i="38" s="1"/>
  <c r="F301" i="38"/>
  <c r="U305" i="38"/>
  <c r="AW364" i="39"/>
  <c r="AQ170" i="38"/>
  <c r="AF341" i="38"/>
  <c r="AJ416" i="38"/>
  <c r="AF362" i="38"/>
  <c r="AF208" i="38"/>
  <c r="F320" i="38"/>
  <c r="CC328" i="39"/>
  <c r="R81" i="39"/>
  <c r="CC114" i="39"/>
  <c r="AW306" i="39"/>
  <c r="AU139" i="38"/>
  <c r="AX139" i="38" s="1"/>
  <c r="AF80" i="38"/>
  <c r="U146" i="38"/>
  <c r="BM167" i="39"/>
  <c r="Y247" i="38"/>
  <c r="F270" i="38"/>
  <c r="AQ102" i="38"/>
  <c r="AF365" i="38"/>
  <c r="R293" i="39"/>
  <c r="AF360" i="38"/>
  <c r="F10" i="38"/>
  <c r="CC20" i="39"/>
  <c r="R99" i="39"/>
  <c r="AW186" i="39"/>
  <c r="R209" i="39"/>
  <c r="AQ35" i="38"/>
  <c r="R90" i="39"/>
  <c r="AJ170" i="38"/>
  <c r="AM170" i="38" s="1"/>
  <c r="AF199" i="38"/>
  <c r="BM295" i="39"/>
  <c r="AF373" i="38"/>
  <c r="AW294" i="39"/>
  <c r="AF241" i="38"/>
  <c r="J200" i="38"/>
  <c r="AF315" i="38"/>
  <c r="AF233" i="38"/>
  <c r="R168" i="39"/>
  <c r="U396" i="38"/>
  <c r="AW88" i="39"/>
  <c r="AB427" i="38"/>
  <c r="AW260" i="39"/>
  <c r="CC357" i="39"/>
  <c r="R144" i="39"/>
  <c r="AQ417" i="38"/>
  <c r="R322" i="39"/>
  <c r="AW427" i="39"/>
  <c r="AQ318" i="38"/>
  <c r="R303" i="39"/>
  <c r="CC167" i="39"/>
  <c r="CC104" i="39"/>
  <c r="DJ25" i="11"/>
  <c r="DJ111" i="11"/>
  <c r="EN67" i="10"/>
  <c r="EN113" i="10"/>
  <c r="EJ41" i="10"/>
  <c r="DJ13" i="11"/>
  <c r="DJ121" i="11"/>
  <c r="EN125" i="10"/>
  <c r="EP60" i="11"/>
  <c r="EN120" i="10"/>
  <c r="EP8" i="11"/>
  <c r="DJ30" i="11"/>
  <c r="DJ104" i="11"/>
  <c r="DZ95" i="11"/>
  <c r="FF120" i="11"/>
  <c r="EJ146" i="10"/>
  <c r="EJ93" i="10"/>
  <c r="EN134" i="10"/>
  <c r="EJ36" i="10"/>
  <c r="EP102" i="11"/>
  <c r="FF31" i="11"/>
  <c r="FF37" i="11"/>
  <c r="EJ118" i="10"/>
  <c r="EN30" i="10"/>
  <c r="DJ69" i="11"/>
  <c r="DJ106" i="11"/>
  <c r="FF114" i="11"/>
  <c r="EP35" i="11"/>
  <c r="FF66" i="11"/>
  <c r="EP83" i="11"/>
  <c r="EP75" i="11"/>
  <c r="DJ66" i="11"/>
  <c r="FF145" i="11"/>
  <c r="EJ86" i="10"/>
  <c r="EP81" i="11"/>
  <c r="EJ38" i="10"/>
  <c r="EN70" i="10"/>
  <c r="FF56" i="11"/>
  <c r="FF72" i="11"/>
  <c r="DJ61" i="11"/>
  <c r="DZ127" i="11"/>
  <c r="EP99" i="11"/>
  <c r="EJ47" i="10"/>
  <c r="DZ66" i="11"/>
  <c r="EP121" i="11"/>
  <c r="DJ128" i="11"/>
  <c r="J74" i="10"/>
  <c r="DI75" i="10"/>
  <c r="DJ75" i="10" s="1"/>
  <c r="DL75" i="10"/>
  <c r="CP97" i="11"/>
  <c r="AJ95" i="10"/>
  <c r="DI120" i="10"/>
  <c r="EG24" i="10"/>
  <c r="EK48" i="10"/>
  <c r="EK127" i="10"/>
  <c r="DL120" i="10"/>
  <c r="CF27" i="10"/>
  <c r="CY75" i="9"/>
  <c r="EG26" i="10"/>
  <c r="CY112" i="9"/>
  <c r="DL29" i="10"/>
  <c r="DM29" i="10" s="1"/>
  <c r="EK136" i="10"/>
  <c r="EG137" i="10"/>
  <c r="DI99" i="10"/>
  <c r="B67" i="10"/>
  <c r="CN74" i="9"/>
  <c r="BJ28" i="11"/>
  <c r="EK121" i="10"/>
  <c r="O74" i="11"/>
  <c r="AB90" i="10"/>
  <c r="DF61" i="10"/>
  <c r="DL126" i="10"/>
  <c r="DM126" i="10" s="1"/>
  <c r="EG89" i="10"/>
  <c r="EG59" i="10"/>
  <c r="EG50" i="10"/>
  <c r="F45" i="10"/>
  <c r="Q35" i="10"/>
  <c r="AM31" i="10"/>
  <c r="BZ4" i="10"/>
  <c r="AH4" i="9" s="1"/>
  <c r="EK96" i="10"/>
  <c r="CP71" i="11"/>
  <c r="CS45" i="10"/>
  <c r="B53" i="10"/>
  <c r="CS110" i="10"/>
  <c r="Q105" i="10"/>
  <c r="AJ89" i="10"/>
  <c r="DF95" i="10"/>
  <c r="DF133" i="10"/>
  <c r="EK62" i="10"/>
  <c r="DU46" i="10"/>
  <c r="AX52" i="10"/>
  <c r="Q81" i="10"/>
  <c r="CS74" i="10"/>
  <c r="CZ104" i="10"/>
  <c r="F110" i="10"/>
  <c r="O56" i="11"/>
  <c r="BZ104" i="11"/>
  <c r="EK22" i="10"/>
  <c r="EG128" i="10"/>
  <c r="EK25" i="10"/>
  <c r="EG38" i="10"/>
  <c r="CS56" i="10"/>
  <c r="CG55" i="10"/>
  <c r="W138" i="9"/>
  <c r="AK44" i="10"/>
  <c r="O48" i="11"/>
  <c r="AY141" i="10"/>
  <c r="AT72" i="11"/>
  <c r="O8" i="11"/>
  <c r="BJ96" i="11"/>
  <c r="DL28" i="10"/>
  <c r="DN28" i="10" s="1"/>
  <c r="DI28" i="10"/>
  <c r="DK28" i="10" s="1"/>
  <c r="DI35" i="10"/>
  <c r="DL35" i="10"/>
  <c r="O60" i="11"/>
  <c r="CP133" i="11"/>
  <c r="EG8" i="10"/>
  <c r="EL7" i="10"/>
  <c r="EL77" i="10"/>
  <c r="EH8" i="10"/>
  <c r="EK124" i="10"/>
  <c r="AC62" i="10"/>
  <c r="CC63" i="10"/>
  <c r="Z145" i="10"/>
  <c r="AM16" i="10"/>
  <c r="CY28" i="9"/>
  <c r="DU35" i="10"/>
  <c r="AF10" i="10"/>
  <c r="BJ107" i="11"/>
  <c r="BG126" i="10"/>
  <c r="EL38" i="10"/>
  <c r="EK86" i="10"/>
  <c r="EK131" i="10"/>
  <c r="EO131" i="10" s="1"/>
  <c r="AN48" i="10"/>
  <c r="AC146" i="10"/>
  <c r="CN27" i="9"/>
  <c r="CY35" i="9"/>
  <c r="AB59" i="10"/>
  <c r="CS116" i="10"/>
  <c r="AM54" i="10"/>
  <c r="BJ105" i="11"/>
  <c r="K50" i="10"/>
  <c r="AU16" i="11"/>
  <c r="EK118" i="10"/>
  <c r="EK37" i="10"/>
  <c r="EK77" i="10"/>
  <c r="AN71" i="10"/>
  <c r="CN34" i="9"/>
  <c r="F116" i="10"/>
  <c r="AM136" i="10"/>
  <c r="P51" i="11"/>
  <c r="P63" i="11"/>
  <c r="BG128" i="10"/>
  <c r="O116" i="11"/>
  <c r="BK131" i="11"/>
  <c r="CA57" i="11"/>
  <c r="AU145" i="11"/>
  <c r="EL88" i="10"/>
  <c r="EG111" i="10"/>
  <c r="EG35" i="10"/>
  <c r="EK88" i="10"/>
  <c r="EK38" i="10"/>
  <c r="EK43" i="10"/>
  <c r="EH135" i="10"/>
  <c r="AR51" i="10"/>
  <c r="V46" i="10"/>
  <c r="CC145" i="10"/>
  <c r="AM133" i="10"/>
  <c r="DU118" i="10"/>
  <c r="CQ53" i="11"/>
  <c r="CP57" i="11"/>
  <c r="J27" i="10"/>
  <c r="EG37" i="10"/>
  <c r="EL37" i="10"/>
  <c r="EL111" i="10"/>
  <c r="EG81" i="10"/>
  <c r="EH81" i="10"/>
  <c r="DC65" i="9"/>
  <c r="CQ18" i="11"/>
  <c r="CN116" i="9"/>
  <c r="B135" i="10"/>
  <c r="K73" i="10"/>
  <c r="P115" i="11"/>
  <c r="K139" i="10"/>
  <c r="O145" i="11"/>
  <c r="O139" i="11"/>
  <c r="BF4" i="10"/>
  <c r="AT100" i="11"/>
  <c r="EK26" i="10"/>
  <c r="EG118" i="10"/>
  <c r="B62" i="10"/>
  <c r="CS27" i="10"/>
  <c r="L18" i="9"/>
  <c r="AB35" i="10"/>
  <c r="K4" i="10"/>
  <c r="BG119" i="10"/>
  <c r="EG12" i="10"/>
  <c r="EK111" i="10"/>
  <c r="EH118" i="10"/>
  <c r="EL10" i="10"/>
  <c r="O27" i="11"/>
  <c r="CQ83" i="11"/>
  <c r="EH27" i="10"/>
  <c r="P17" i="11"/>
  <c r="AL106" i="10"/>
  <c r="BJ34" i="11"/>
  <c r="BZ47" i="11"/>
  <c r="EL82" i="10"/>
  <c r="AR64" i="10"/>
  <c r="AR127" i="10"/>
  <c r="AR11" i="10"/>
  <c r="R142" i="10"/>
  <c r="EI30" i="10"/>
  <c r="EJ48" i="10"/>
  <c r="EM48" i="10"/>
  <c r="CR68" i="11"/>
  <c r="AV41" i="11"/>
  <c r="D7" i="10"/>
  <c r="L5" i="10"/>
  <c r="EM139" i="10"/>
  <c r="O83" i="9"/>
  <c r="Q111" i="11"/>
  <c r="BL36" i="11"/>
  <c r="Q53" i="11"/>
  <c r="BL63" i="11"/>
  <c r="Q38" i="11"/>
  <c r="BE68" i="10"/>
  <c r="BH68" i="10" s="1"/>
  <c r="BA99" i="10"/>
  <c r="AE117" i="10"/>
  <c r="AE12" i="10"/>
  <c r="T11" i="10"/>
  <c r="AE30" i="10"/>
  <c r="AP8" i="10"/>
  <c r="AE122" i="10"/>
  <c r="AE83" i="10"/>
  <c r="BH73" i="10"/>
  <c r="T55" i="10"/>
  <c r="EH124" i="7"/>
  <c r="EH98" i="7"/>
  <c r="EH55" i="7"/>
  <c r="EH40" i="7"/>
  <c r="EH26" i="7"/>
  <c r="EH72" i="7"/>
  <c r="EI123" i="7"/>
  <c r="EJ82" i="7"/>
  <c r="EJ23" i="7"/>
  <c r="EK143" i="7"/>
  <c r="EJ104" i="7"/>
  <c r="EJ126" i="7"/>
  <c r="EL53" i="7"/>
  <c r="EL87" i="7"/>
  <c r="EL104" i="7"/>
  <c r="EK28" i="7"/>
  <c r="EL116" i="7"/>
  <c r="EJ118" i="7"/>
  <c r="EJ127" i="7"/>
  <c r="EJ105" i="7"/>
  <c r="EL74" i="7"/>
  <c r="EK80" i="7"/>
  <c r="EL95" i="7"/>
  <c r="EK64" i="7"/>
  <c r="EL31" i="7"/>
  <c r="EL38" i="7"/>
  <c r="EK138" i="7"/>
  <c r="EK46" i="7"/>
  <c r="EL126" i="7"/>
  <c r="EL66" i="7"/>
  <c r="O8" i="35"/>
  <c r="AE31" i="34"/>
  <c r="W76" i="34"/>
  <c r="AA76" i="34" s="1"/>
  <c r="AI73" i="34"/>
  <c r="C146" i="33"/>
  <c r="BM32" i="10"/>
  <c r="CJ43" i="10"/>
  <c r="BM61" i="10"/>
  <c r="C66" i="34"/>
  <c r="C28" i="33"/>
  <c r="AA73" i="9"/>
  <c r="C91" i="34"/>
  <c r="M116" i="33"/>
  <c r="AA146" i="9"/>
  <c r="W119" i="34"/>
  <c r="AA119" i="34" s="1"/>
  <c r="AE16" i="35"/>
  <c r="AE102" i="35"/>
  <c r="AE121" i="35"/>
  <c r="M31" i="33"/>
  <c r="CU76" i="10"/>
  <c r="BM73" i="10"/>
  <c r="CJ32" i="10"/>
  <c r="CJ61" i="10"/>
  <c r="AA116" i="9"/>
  <c r="AI133" i="34"/>
  <c r="C76" i="34"/>
  <c r="AE102" i="34"/>
  <c r="AE5" i="34"/>
  <c r="M89" i="33"/>
  <c r="C126" i="34"/>
  <c r="W140" i="34"/>
  <c r="C79" i="34"/>
  <c r="AE57" i="34"/>
  <c r="AI34" i="34"/>
  <c r="K125" i="34"/>
  <c r="W16" i="34"/>
  <c r="AA16" i="34" s="1"/>
  <c r="AE85" i="34"/>
  <c r="M102" i="33"/>
  <c r="M5" i="33"/>
  <c r="H32" i="33"/>
  <c r="AE30" i="34"/>
  <c r="C77" i="34"/>
  <c r="BI89" i="10"/>
  <c r="W121" i="34"/>
  <c r="M57" i="33"/>
  <c r="W74" i="34"/>
  <c r="AA74" i="34" s="1"/>
  <c r="AE43" i="34"/>
  <c r="S127" i="34"/>
  <c r="BM34" i="10"/>
  <c r="K47" i="34"/>
  <c r="M85" i="33"/>
  <c r="BI102" i="10"/>
  <c r="BI5" i="10"/>
  <c r="M30" i="33"/>
  <c r="AI138" i="34"/>
  <c r="W21" i="34"/>
  <c r="BI57" i="10"/>
  <c r="AU34" i="35"/>
  <c r="AE73" i="34"/>
  <c r="M43" i="33"/>
  <c r="AE146" i="34"/>
  <c r="O53" i="35"/>
  <c r="K88" i="34"/>
  <c r="AA85" i="9"/>
  <c r="K124" i="34"/>
  <c r="BI30" i="10"/>
  <c r="BM138" i="10"/>
  <c r="CU21" i="10"/>
  <c r="AI43" i="34"/>
  <c r="M73" i="33"/>
  <c r="BI43" i="10"/>
  <c r="M146" i="33"/>
  <c r="K41" i="34"/>
  <c r="K13" i="34"/>
  <c r="W122" i="34"/>
  <c r="AA122" i="34" s="1"/>
  <c r="AE116" i="34"/>
  <c r="AV56" i="35"/>
  <c r="AJ111" i="34"/>
  <c r="AE132" i="35"/>
  <c r="AU71" i="35"/>
  <c r="O119" i="35"/>
  <c r="N87" i="33"/>
  <c r="P98" i="35"/>
  <c r="AF131" i="35"/>
  <c r="BN111" i="10"/>
  <c r="AU120" i="35"/>
  <c r="AB87" i="9"/>
  <c r="BM71" i="10"/>
  <c r="AI120" i="34"/>
  <c r="K139" i="34"/>
  <c r="AJ25" i="34"/>
  <c r="T105" i="34"/>
  <c r="AE81" i="34"/>
  <c r="AE79" i="35"/>
  <c r="P138" i="35"/>
  <c r="AF30" i="34"/>
  <c r="N30" i="33"/>
  <c r="D123" i="33"/>
  <c r="D73" i="34"/>
  <c r="CK25" i="10"/>
  <c r="D145" i="34"/>
  <c r="M81" i="33"/>
  <c r="AI64" i="34"/>
  <c r="BI72" i="10"/>
  <c r="M101" i="33"/>
  <c r="P75" i="35"/>
  <c r="BJ30" i="10"/>
  <c r="O86" i="35"/>
  <c r="BI81" i="10"/>
  <c r="BM64" i="10"/>
  <c r="AI82" i="34"/>
  <c r="AE56" i="35"/>
  <c r="AA101" i="9"/>
  <c r="AE131" i="35"/>
  <c r="AB131" i="34"/>
  <c r="AF79" i="35"/>
  <c r="K86" i="34"/>
  <c r="AA11" i="9"/>
  <c r="O125" i="35"/>
  <c r="L4" i="34"/>
  <c r="AU18" i="35"/>
  <c r="AE58" i="34"/>
  <c r="CJ40" i="10"/>
  <c r="CJ18" i="10"/>
  <c r="P87" i="35"/>
  <c r="AB139" i="34"/>
  <c r="AB4" i="9"/>
  <c r="AB5" i="9"/>
  <c r="K29" i="34"/>
  <c r="T141" i="34"/>
  <c r="D41" i="33"/>
  <c r="O80" i="35"/>
  <c r="CK79" i="10"/>
  <c r="BN121" i="10"/>
  <c r="AF7" i="34"/>
  <c r="AJ73" i="34"/>
  <c r="AE80" i="35"/>
  <c r="T110" i="34"/>
  <c r="AF132" i="34"/>
  <c r="BN78" i="10"/>
  <c r="CU8" i="10"/>
  <c r="C7" i="34"/>
  <c r="S66" i="34"/>
  <c r="BM79" i="10"/>
  <c r="C67" i="33"/>
  <c r="C62" i="33"/>
  <c r="M6" i="33"/>
  <c r="AI70" i="34"/>
  <c r="AM70" i="34" s="1"/>
  <c r="AI18" i="34"/>
  <c r="AI46" i="34"/>
  <c r="C57" i="34"/>
  <c r="AE121" i="34"/>
  <c r="M56" i="33"/>
  <c r="C105" i="33"/>
  <c r="AF52" i="35"/>
  <c r="AE111" i="35"/>
  <c r="K131" i="34"/>
  <c r="AE98" i="35"/>
  <c r="N132" i="33"/>
  <c r="AU76" i="35"/>
  <c r="CJ79" i="10"/>
  <c r="AE6" i="34"/>
  <c r="AE101" i="34"/>
  <c r="M121" i="33"/>
  <c r="BI56" i="10"/>
  <c r="AV76" i="35"/>
  <c r="AF145" i="35"/>
  <c r="AF107" i="34"/>
  <c r="N95" i="33"/>
  <c r="AJ126" i="34"/>
  <c r="AE18" i="34"/>
  <c r="C113" i="34"/>
  <c r="C17" i="34"/>
  <c r="M133" i="33"/>
  <c r="AU48" i="35"/>
  <c r="T81" i="34"/>
  <c r="N107" i="33"/>
  <c r="AJ76" i="34"/>
  <c r="BJ95" i="10"/>
  <c r="M14" i="33"/>
  <c r="BI133" i="10"/>
  <c r="C92" i="34"/>
  <c r="AE53" i="34"/>
  <c r="O15" i="35"/>
  <c r="AF4" i="34"/>
  <c r="N5" i="33"/>
  <c r="O72" i="35"/>
  <c r="CK76" i="10"/>
  <c r="D7" i="34"/>
  <c r="O25" i="35"/>
  <c r="BI18" i="10"/>
  <c r="W64" i="34"/>
  <c r="AA64" i="34" s="1"/>
  <c r="AE14" i="34"/>
  <c r="AU70" i="35"/>
  <c r="AA133" i="9"/>
  <c r="BM120" i="10"/>
  <c r="M53" i="33"/>
  <c r="T130" i="34"/>
  <c r="AJ121" i="34"/>
  <c r="AJ78" i="34"/>
  <c r="K25" i="34"/>
  <c r="BI14" i="10"/>
  <c r="AA53" i="9"/>
  <c r="AE56" i="34"/>
  <c r="L74" i="34"/>
  <c r="AN79" i="34"/>
  <c r="AM79" i="34"/>
  <c r="Q110" i="35"/>
  <c r="Q40" i="35"/>
  <c r="AW35" i="35"/>
  <c r="Q101" i="35"/>
  <c r="BO35" i="10"/>
  <c r="AC27" i="9"/>
  <c r="U23" i="34"/>
  <c r="AG13" i="34"/>
  <c r="AK90" i="34"/>
  <c r="AC110" i="9"/>
  <c r="BO142" i="10"/>
  <c r="AF146" i="35"/>
  <c r="BK78" i="10"/>
  <c r="K74" i="34"/>
  <c r="AU80" i="35"/>
  <c r="AJ107" i="34"/>
  <c r="N35" i="33"/>
  <c r="AB55" i="9"/>
  <c r="AB125" i="9"/>
  <c r="BN79" i="10"/>
  <c r="D6" i="33"/>
  <c r="N43" i="33"/>
  <c r="CK48" i="10"/>
  <c r="AU107" i="35"/>
  <c r="AE103" i="35"/>
  <c r="K15" i="34"/>
  <c r="AA50" i="34"/>
  <c r="AU123" i="35"/>
  <c r="Q86" i="35"/>
  <c r="AC50" i="34"/>
  <c r="L13" i="34"/>
  <c r="AV90" i="35"/>
  <c r="AG26" i="34"/>
  <c r="AV79" i="35"/>
  <c r="BO90" i="10"/>
  <c r="E65" i="34"/>
  <c r="U50" i="34"/>
  <c r="AC78" i="9"/>
  <c r="AF25" i="34"/>
  <c r="AF26" i="34"/>
  <c r="CK107" i="10"/>
  <c r="AB35" i="9"/>
  <c r="D129" i="34"/>
  <c r="BJ43" i="10"/>
  <c r="BN48" i="10"/>
  <c r="X66" i="34"/>
  <c r="AA66" i="34" s="1"/>
  <c r="AC112" i="34"/>
  <c r="L86" i="34"/>
  <c r="M14" i="34"/>
  <c r="O26" i="33"/>
  <c r="AF51" i="35"/>
  <c r="E34" i="34"/>
  <c r="U98" i="34"/>
  <c r="N25" i="33"/>
  <c r="N26" i="33"/>
  <c r="AF21" i="34"/>
  <c r="O124" i="35"/>
  <c r="AC139" i="34"/>
  <c r="AF50" i="35"/>
  <c r="AC31" i="9"/>
  <c r="AV96" i="35"/>
  <c r="BK26" i="10"/>
  <c r="E139" i="34"/>
  <c r="AB25" i="9"/>
  <c r="AB26" i="9"/>
  <c r="AJ100" i="34"/>
  <c r="N21" i="33"/>
  <c r="AJ96" i="34"/>
  <c r="Q78" i="35"/>
  <c r="AG112" i="35"/>
  <c r="AW63" i="35"/>
  <c r="M40" i="34"/>
  <c r="P40" i="35"/>
  <c r="E54" i="34"/>
  <c r="L124" i="34"/>
  <c r="AG90" i="34"/>
  <c r="AG11" i="34"/>
  <c r="AG48" i="34"/>
  <c r="CL88" i="10"/>
  <c r="CL85" i="10"/>
  <c r="BJ21" i="10"/>
  <c r="AJ60" i="34"/>
  <c r="AN60" i="34" s="1"/>
  <c r="CK96" i="10"/>
  <c r="AC29" i="34"/>
  <c r="AW88" i="35"/>
  <c r="AW103" i="35"/>
  <c r="AC46" i="34"/>
  <c r="M42" i="34"/>
  <c r="AK82" i="34"/>
  <c r="AG27" i="34"/>
  <c r="AG51" i="35"/>
  <c r="J80" i="33"/>
  <c r="O90" i="33"/>
  <c r="O11" i="33"/>
  <c r="O48" i="33"/>
  <c r="AK146" i="34"/>
  <c r="BO88" i="10"/>
  <c r="AG110" i="34"/>
  <c r="AK75" i="34"/>
  <c r="O9" i="33"/>
  <c r="AF55" i="34"/>
  <c r="CK60" i="10"/>
  <c r="AF125" i="34"/>
  <c r="T120" i="34"/>
  <c r="AJ80" i="34"/>
  <c r="AU72" i="35"/>
  <c r="M5" i="34"/>
  <c r="U76" i="34"/>
  <c r="AB109" i="34"/>
  <c r="AE119" i="35"/>
  <c r="Q140" i="35"/>
  <c r="AV89" i="35"/>
  <c r="Q79" i="35"/>
  <c r="M128" i="34"/>
  <c r="AC55" i="34"/>
  <c r="L63" i="34"/>
  <c r="K104" i="33"/>
  <c r="AG125" i="35"/>
  <c r="AH5" i="34"/>
  <c r="F78" i="34"/>
  <c r="P76" i="33"/>
  <c r="P5" i="33"/>
  <c r="AG55" i="35"/>
  <c r="F119" i="34"/>
  <c r="BL5" i="10"/>
  <c r="P33" i="33"/>
  <c r="F112" i="34"/>
  <c r="BL33" i="10"/>
  <c r="AG18" i="35"/>
  <c r="F34" i="34"/>
  <c r="P30" i="33"/>
  <c r="F25" i="34"/>
  <c r="V71" i="34"/>
  <c r="F28" i="33"/>
  <c r="AG84" i="35"/>
  <c r="AL98" i="34"/>
  <c r="V48" i="34"/>
  <c r="Q137" i="35"/>
  <c r="CM98" i="10"/>
  <c r="Q128" i="35"/>
  <c r="BL128" i="10"/>
  <c r="K17" i="33"/>
  <c r="AL96" i="34"/>
  <c r="V128" i="34"/>
  <c r="AC23" i="34"/>
  <c r="BK117" i="32"/>
  <c r="BI50" i="32"/>
  <c r="BJ101" i="32"/>
  <c r="BI15" i="32"/>
  <c r="BM87" i="32"/>
  <c r="CL98" i="7"/>
  <c r="BK109" i="32"/>
  <c r="BN123" i="7"/>
  <c r="U76" i="7"/>
  <c r="BK69" i="32"/>
  <c r="DJ131" i="7"/>
  <c r="CL143" i="7"/>
  <c r="DJ40" i="7"/>
  <c r="DJ47" i="7"/>
  <c r="DJ9" i="7"/>
  <c r="DJ90" i="7"/>
  <c r="CL46" i="7"/>
  <c r="DJ41" i="7"/>
  <c r="BI51" i="32"/>
  <c r="BO82" i="7"/>
  <c r="BN61" i="7"/>
  <c r="DJ51" i="7"/>
  <c r="BL122" i="32"/>
  <c r="U108" i="7"/>
  <c r="BM6" i="32"/>
  <c r="BK116" i="32"/>
  <c r="BI109" i="32"/>
  <c r="BJ142" i="32"/>
  <c r="BK142" i="32"/>
  <c r="BJ146" i="32"/>
  <c r="DJ48" i="7"/>
  <c r="DJ59" i="7"/>
  <c r="DJ126" i="7"/>
  <c r="BO33" i="7"/>
  <c r="CM89" i="7"/>
  <c r="BO124" i="7"/>
  <c r="V4" i="7"/>
  <c r="CL28" i="7"/>
  <c r="CL14" i="7"/>
  <c r="BC14" i="9"/>
  <c r="BN91" i="7"/>
  <c r="BL142" i="32"/>
  <c r="CL39" i="7"/>
  <c r="BK33" i="32"/>
  <c r="DJ58" i="7"/>
  <c r="BO72" i="7"/>
  <c r="U115" i="7"/>
  <c r="CL118" i="7"/>
  <c r="CL131" i="7"/>
  <c r="U128" i="7"/>
  <c r="BN72" i="7"/>
  <c r="BL50" i="32"/>
  <c r="BL43" i="32"/>
  <c r="BJ50" i="32"/>
  <c r="BN25" i="7"/>
  <c r="U102" i="7"/>
  <c r="CL121" i="7"/>
  <c r="CM145" i="7"/>
  <c r="BO86" i="7"/>
  <c r="DK27" i="7"/>
  <c r="V89" i="7"/>
  <c r="DK65" i="7"/>
  <c r="CM119" i="7"/>
  <c r="BK83" i="9"/>
  <c r="BC82" i="9"/>
  <c r="BC95" i="9"/>
  <c r="U116" i="7"/>
  <c r="CL123" i="7"/>
  <c r="BK76" i="9"/>
  <c r="CL75" i="7"/>
  <c r="DJ85" i="7"/>
  <c r="CT101" i="10"/>
  <c r="CT89" i="10"/>
  <c r="CT134" i="10"/>
  <c r="BJ124" i="32"/>
  <c r="CT85" i="10"/>
  <c r="CN139" i="10"/>
  <c r="U35" i="7"/>
  <c r="BK43" i="32"/>
  <c r="BK106" i="32"/>
  <c r="BI101" i="32"/>
  <c r="V88" i="7"/>
  <c r="DK30" i="7"/>
  <c r="BC10" i="9"/>
  <c r="BC31" i="9"/>
  <c r="CL86" i="7"/>
  <c r="BC91" i="9"/>
  <c r="BC120" i="9"/>
  <c r="BC7" i="9"/>
  <c r="BC140" i="9"/>
  <c r="BC131" i="9"/>
  <c r="BN99" i="7"/>
  <c r="DJ64" i="7"/>
  <c r="CN89" i="10"/>
  <c r="BI79" i="32"/>
  <c r="CL145" i="7"/>
  <c r="BL101" i="32"/>
  <c r="BC47" i="9"/>
  <c r="BK136" i="9"/>
  <c r="DJ106" i="7"/>
  <c r="BK85" i="9"/>
  <c r="CT39" i="10"/>
  <c r="BJ33" i="32"/>
  <c r="BL81" i="32"/>
  <c r="BK72" i="32"/>
  <c r="DJ73" i="7"/>
  <c r="BO99" i="7"/>
  <c r="U7" i="7"/>
  <c r="BC18" i="9"/>
  <c r="BC32" i="9"/>
  <c r="BC34" i="9"/>
  <c r="CL59" i="7"/>
  <c r="BC136" i="9"/>
  <c r="DJ53" i="7"/>
  <c r="CT136" i="10"/>
  <c r="BJ75" i="32"/>
  <c r="BL55" i="32"/>
  <c r="CL129" i="7"/>
  <c r="CM131" i="7"/>
  <c r="BC30" i="9"/>
  <c r="DJ30" i="7"/>
  <c r="CM72" i="7"/>
  <c r="CN10" i="7"/>
  <c r="W4" i="7"/>
  <c r="CP26" i="10"/>
  <c r="CN103" i="7"/>
  <c r="CM139" i="7"/>
  <c r="V42" i="7"/>
  <c r="CN40" i="7"/>
  <c r="U121" i="7"/>
  <c r="BN124" i="7"/>
  <c r="BP77" i="7"/>
  <c r="DJ86" i="7"/>
  <c r="V73" i="7"/>
  <c r="CM107" i="7"/>
  <c r="CM56" i="7"/>
  <c r="BO6" i="7"/>
  <c r="BC17" i="9"/>
  <c r="BC40" i="9"/>
  <c r="BN46" i="7"/>
  <c r="V76" i="7"/>
  <c r="BP132" i="7"/>
  <c r="BC99" i="9"/>
  <c r="V124" i="7"/>
  <c r="BC78" i="9"/>
  <c r="U29" i="7"/>
  <c r="DL27" i="7"/>
  <c r="BC128" i="9"/>
  <c r="BC75" i="9"/>
  <c r="DK141" i="7"/>
  <c r="DK116" i="7"/>
  <c r="DK42" i="7"/>
  <c r="BO83" i="7"/>
  <c r="DJ100" i="7"/>
  <c r="U134" i="7"/>
  <c r="DK137" i="7"/>
  <c r="DK142" i="7"/>
  <c r="CM141" i="7"/>
  <c r="BC43" i="9"/>
  <c r="V101" i="7"/>
  <c r="DJ116" i="7"/>
  <c r="V111" i="7"/>
  <c r="CL47" i="7"/>
  <c r="CM30" i="7"/>
  <c r="BC109" i="9"/>
  <c r="BN10" i="7"/>
  <c r="DJ34" i="7"/>
  <c r="U45" i="7"/>
  <c r="BO63" i="7"/>
  <c r="V80" i="7"/>
  <c r="BO94" i="7"/>
  <c r="BN84" i="7"/>
  <c r="W56" i="7"/>
  <c r="CM57" i="7"/>
  <c r="CM92" i="7"/>
  <c r="DL95" i="7"/>
  <c r="U110" i="7"/>
  <c r="BN90" i="7"/>
  <c r="V114" i="7"/>
  <c r="U49" i="7"/>
  <c r="DJ117" i="7"/>
  <c r="CN62" i="7"/>
  <c r="V22" i="7"/>
  <c r="BN26" i="7"/>
  <c r="CL88" i="7"/>
  <c r="DK97" i="7"/>
  <c r="CM116" i="7"/>
  <c r="DL144" i="7"/>
  <c r="BO31" i="7"/>
  <c r="BP119" i="7"/>
  <c r="BP140" i="7"/>
  <c r="CN37" i="7"/>
  <c r="DL41" i="7"/>
  <c r="BP143" i="7"/>
  <c r="DM31" i="7"/>
  <c r="DL132" i="7"/>
  <c r="CM110" i="7"/>
  <c r="CN57" i="7"/>
  <c r="V134" i="7"/>
  <c r="W12" i="7"/>
  <c r="DK40" i="7"/>
  <c r="DL130" i="7"/>
  <c r="BO131" i="7"/>
  <c r="CN41" i="7"/>
  <c r="DL97" i="7"/>
  <c r="CO64" i="7"/>
  <c r="X107" i="7"/>
  <c r="BF107" i="9" s="1"/>
  <c r="DN71" i="7"/>
  <c r="BR82" i="7"/>
  <c r="CP70" i="7"/>
  <c r="CP38" i="7"/>
  <c r="CO18" i="7"/>
  <c r="BP7" i="7"/>
  <c r="CO62" i="7"/>
  <c r="BP62" i="7"/>
  <c r="X25" i="7"/>
  <c r="DM91" i="7"/>
  <c r="Y145" i="7"/>
  <c r="DM23" i="7"/>
  <c r="CO37" i="7"/>
  <c r="DN22" i="7"/>
  <c r="X144" i="7"/>
  <c r="CN127" i="7"/>
  <c r="CO110" i="7"/>
  <c r="W81" i="7"/>
  <c r="BE81" i="9" s="1"/>
  <c r="Y18" i="7"/>
  <c r="BR57" i="7"/>
  <c r="X95" i="7"/>
  <c r="BR7" i="7"/>
  <c r="CP19" i="7"/>
  <c r="Y128" i="7"/>
  <c r="CP71" i="7"/>
  <c r="CP106" i="7"/>
  <c r="CP95" i="7"/>
  <c r="BR47" i="7"/>
  <c r="BR106" i="7"/>
  <c r="DN125" i="7"/>
  <c r="DM57" i="7"/>
  <c r="Y39" i="7"/>
  <c r="BR108" i="7"/>
  <c r="CP140" i="7"/>
  <c r="Y123" i="7"/>
  <c r="CO11" i="7"/>
  <c r="Y34" i="7"/>
  <c r="CP111" i="7"/>
  <c r="Y25" i="7"/>
  <c r="DM22" i="7"/>
  <c r="CP43" i="7"/>
  <c r="X42" i="7"/>
  <c r="DM28" i="7"/>
  <c r="DN35" i="7"/>
  <c r="DN120" i="7"/>
  <c r="DN48" i="7"/>
  <c r="DN12" i="7"/>
  <c r="DN93" i="7"/>
  <c r="DN111" i="7"/>
  <c r="Y66" i="7"/>
  <c r="BR91" i="7"/>
  <c r="CP65" i="7"/>
  <c r="DN145" i="7"/>
  <c r="DN28" i="7"/>
  <c r="BR105" i="7"/>
  <c r="FD56" i="11"/>
  <c r="AV250" i="38"/>
  <c r="CA80" i="39"/>
  <c r="AK84" i="38"/>
  <c r="AU126" i="39"/>
  <c r="CA289" i="39"/>
  <c r="AN60" i="38"/>
  <c r="AN234" i="38"/>
  <c r="C138" i="37"/>
  <c r="H195" i="37"/>
  <c r="AC227" i="38"/>
  <c r="R246" i="38"/>
  <c r="M273" i="37"/>
  <c r="AN106" i="38"/>
  <c r="AC360" i="38"/>
  <c r="M384" i="37"/>
  <c r="M336" i="37"/>
  <c r="R374" i="37"/>
  <c r="C292" i="38"/>
  <c r="AN205" i="38"/>
  <c r="C288" i="38"/>
  <c r="C282" i="38"/>
  <c r="R274" i="37"/>
  <c r="R301" i="37"/>
  <c r="R34" i="38"/>
  <c r="C119" i="37"/>
  <c r="M233" i="37"/>
  <c r="C275" i="37"/>
  <c r="AN355" i="38"/>
  <c r="C351" i="38"/>
  <c r="BK21" i="39"/>
  <c r="P314" i="39"/>
  <c r="CA342" i="39"/>
  <c r="AV258" i="38"/>
  <c r="CA93" i="39"/>
  <c r="BK5" i="39"/>
  <c r="BK75" i="39"/>
  <c r="BK82" i="39"/>
  <c r="CA179" i="39"/>
  <c r="AU130" i="39"/>
  <c r="AV220" i="38"/>
  <c r="CA343" i="39"/>
  <c r="P180" i="39"/>
  <c r="AK171" i="38"/>
  <c r="CA232" i="39"/>
  <c r="Z97" i="38"/>
  <c r="BK261" i="39"/>
  <c r="AV402" i="38"/>
  <c r="AU119" i="39"/>
  <c r="AN32" i="38"/>
  <c r="AN100" i="38"/>
  <c r="Z112" i="38"/>
  <c r="AC51" i="38"/>
  <c r="AN167" i="38"/>
  <c r="R235" i="38"/>
  <c r="K332" i="38"/>
  <c r="AC166" i="38"/>
  <c r="C346" i="38"/>
  <c r="R319" i="38"/>
  <c r="AC236" i="38"/>
  <c r="AN425" i="38"/>
  <c r="C405" i="38"/>
  <c r="AN237" i="38"/>
  <c r="C253" i="38"/>
  <c r="BK156" i="39"/>
  <c r="BK193" i="39"/>
  <c r="CA121" i="39"/>
  <c r="BK317" i="39"/>
  <c r="AU336" i="39"/>
  <c r="P328" i="39"/>
  <c r="AU97" i="39"/>
  <c r="CA402" i="39"/>
  <c r="R27" i="38"/>
  <c r="AC20" i="38"/>
  <c r="AK62" i="38"/>
  <c r="C258" i="38"/>
  <c r="AC385" i="38"/>
  <c r="C264" i="38"/>
  <c r="AN396" i="38"/>
  <c r="C402" i="38"/>
  <c r="AC415" i="38"/>
  <c r="AC394" i="38"/>
  <c r="K23" i="38"/>
  <c r="AU56" i="39"/>
  <c r="CA220" i="39"/>
  <c r="CA126" i="39"/>
  <c r="BK215" i="39"/>
  <c r="BK99" i="39"/>
  <c r="CA318" i="39"/>
  <c r="AU254" i="39"/>
  <c r="AV218" i="38"/>
  <c r="CA298" i="39"/>
  <c r="CA389" i="39"/>
  <c r="BK202" i="39"/>
  <c r="AC34" i="38"/>
  <c r="AN103" i="38"/>
  <c r="AK75" i="38"/>
  <c r="R139" i="38"/>
  <c r="AN183" i="38"/>
  <c r="C168" i="38"/>
  <c r="AC152" i="38"/>
  <c r="R214" i="38"/>
  <c r="C364" i="38"/>
  <c r="AC414" i="38"/>
  <c r="AC328" i="38"/>
  <c r="R374" i="38"/>
  <c r="AC298" i="38"/>
  <c r="P61" i="39"/>
  <c r="AU169" i="39"/>
  <c r="AU112" i="39"/>
  <c r="AU194" i="39"/>
  <c r="CA130" i="39"/>
  <c r="P217" i="39"/>
  <c r="CA233" i="39"/>
  <c r="AU107" i="39"/>
  <c r="AV121" i="38"/>
  <c r="CA67" i="39"/>
  <c r="C121" i="38"/>
  <c r="AN59" i="38"/>
  <c r="AN165" i="38"/>
  <c r="AC225" i="38"/>
  <c r="AV67" i="38"/>
  <c r="C193" i="38"/>
  <c r="C246" i="38"/>
  <c r="AN376" i="38"/>
  <c r="R259" i="38"/>
  <c r="AN192" i="38"/>
  <c r="C299" i="38"/>
  <c r="C293" i="38"/>
  <c r="C12" i="38"/>
  <c r="AN329" i="38"/>
  <c r="C374" i="38"/>
  <c r="AC400" i="38"/>
  <c r="AV65" i="38"/>
  <c r="CA90" i="39"/>
  <c r="BK137" i="39"/>
  <c r="BK212" i="39"/>
  <c r="BK225" i="39"/>
  <c r="AU147" i="39"/>
  <c r="AU179" i="39"/>
  <c r="AU280" i="39"/>
  <c r="BK304" i="39"/>
  <c r="P322" i="39"/>
  <c r="P193" i="39"/>
  <c r="CA314" i="39"/>
  <c r="CA261" i="39"/>
  <c r="BK243" i="39"/>
  <c r="EK61" i="10"/>
  <c r="EK33" i="10"/>
  <c r="BJ29" i="11"/>
  <c r="BF99" i="10"/>
  <c r="EG4" i="10"/>
  <c r="CP109" i="11"/>
  <c r="EG44" i="10"/>
  <c r="EH29" i="7"/>
  <c r="BL24" i="32"/>
  <c r="BI72" i="32"/>
  <c r="BL94" i="32"/>
  <c r="BK78" i="32"/>
  <c r="L124" i="17"/>
  <c r="K146" i="17"/>
  <c r="K15" i="17"/>
  <c r="K30" i="17"/>
  <c r="K106" i="17"/>
  <c r="K14" i="17"/>
  <c r="K23" i="17"/>
  <c r="M13" i="17"/>
  <c r="K141" i="17"/>
  <c r="L143" i="17"/>
  <c r="Y19" i="17"/>
  <c r="Y27" i="17"/>
  <c r="AA41" i="17"/>
  <c r="AA9" i="17"/>
  <c r="K125" i="17"/>
  <c r="M86" i="17"/>
  <c r="DX10" i="11"/>
  <c r="DI56" i="11"/>
  <c r="DJ72" i="11"/>
  <c r="DX93" i="11"/>
  <c r="DZ86" i="11"/>
  <c r="FF108" i="11"/>
  <c r="DJ147" i="11"/>
  <c r="EN115" i="10"/>
  <c r="EG57" i="10"/>
  <c r="EH43" i="10"/>
  <c r="EK100" i="10"/>
  <c r="EN108" i="10"/>
  <c r="EN110" i="10"/>
  <c r="EG88" i="10"/>
  <c r="DZ11" i="11"/>
  <c r="DJ37" i="11"/>
  <c r="EI27" i="10"/>
  <c r="DX138" i="11"/>
  <c r="DH88" i="11"/>
  <c r="BK77" i="39"/>
  <c r="BK277" i="39"/>
  <c r="AW346" i="39"/>
  <c r="FE36" i="11"/>
  <c r="DJ46" i="11"/>
  <c r="DZ76" i="11"/>
  <c r="DY84" i="11"/>
  <c r="DY128" i="11"/>
  <c r="EM82" i="10"/>
  <c r="EL100" i="10"/>
  <c r="EL94" i="10"/>
  <c r="EN132" i="10"/>
  <c r="EL101" i="10"/>
  <c r="EP101" i="10" s="1"/>
  <c r="EL44" i="10"/>
  <c r="EN74" i="11"/>
  <c r="FE17" i="11"/>
  <c r="DC57" i="10"/>
  <c r="DI51" i="11"/>
  <c r="DY42" i="11"/>
  <c r="BM120" i="39"/>
  <c r="EP57" i="11"/>
  <c r="DX85" i="11"/>
  <c r="FE102" i="11"/>
  <c r="DI108" i="11"/>
  <c r="EI82" i="10"/>
  <c r="EK117" i="10"/>
  <c r="EK112" i="10"/>
  <c r="EH44" i="10"/>
  <c r="EJ82" i="10"/>
  <c r="EK83" i="10"/>
  <c r="P92" i="39"/>
  <c r="AW114" i="39"/>
  <c r="EP5" i="11"/>
  <c r="DZ7" i="11"/>
  <c r="DX18" i="11"/>
  <c r="EP32" i="11"/>
  <c r="EO33" i="11"/>
  <c r="FE31" i="11"/>
  <c r="EI50" i="10"/>
  <c r="EG100" i="10"/>
  <c r="EG117" i="10"/>
  <c r="EL27" i="10"/>
  <c r="EG86" i="10"/>
  <c r="AV61" i="39"/>
  <c r="AW316" i="39"/>
  <c r="FD21" i="11"/>
  <c r="FE48" i="11"/>
  <c r="FF95" i="11"/>
  <c r="EN105" i="11"/>
  <c r="EP95" i="11"/>
  <c r="EP112" i="11"/>
  <c r="EO141" i="11"/>
  <c r="EP141" i="11"/>
  <c r="EG43" i="10"/>
  <c r="EL117" i="10"/>
  <c r="EN81" i="10"/>
  <c r="EN38" i="10"/>
  <c r="EG131" i="10"/>
  <c r="DY132" i="11"/>
  <c r="EK101" i="10"/>
  <c r="DH56" i="11"/>
  <c r="L63" i="38"/>
  <c r="K64" i="38"/>
  <c r="FD8" i="11"/>
  <c r="EO18" i="11"/>
  <c r="FF48" i="11"/>
  <c r="EP52" i="11"/>
  <c r="FF112" i="11"/>
  <c r="DJ127" i="11"/>
  <c r="DX120" i="11"/>
  <c r="EK23" i="10"/>
  <c r="EL23" i="10"/>
  <c r="EI44" i="10"/>
  <c r="DC20" i="10"/>
  <c r="FF9" i="11"/>
  <c r="EL83" i="10"/>
  <c r="DH133" i="11"/>
  <c r="EG143" i="10"/>
  <c r="CC302" i="39"/>
  <c r="FF40" i="11"/>
  <c r="EO47" i="11"/>
  <c r="DI46" i="11"/>
  <c r="DJ22" i="11"/>
  <c r="FD58" i="11"/>
  <c r="EN57" i="11"/>
  <c r="DY92" i="11"/>
  <c r="EO102" i="11"/>
  <c r="DY62" i="11"/>
  <c r="EP92" i="11"/>
  <c r="EP139" i="11"/>
  <c r="DJ90" i="11"/>
  <c r="EO139" i="11"/>
  <c r="DI147" i="11"/>
  <c r="DJ59" i="11"/>
  <c r="AM156" i="38"/>
  <c r="CB268" i="39"/>
  <c r="R166" i="39"/>
  <c r="EP14" i="11"/>
  <c r="DY14" i="11"/>
  <c r="BL105" i="39"/>
  <c r="EK4" i="10"/>
  <c r="DJ71" i="11"/>
  <c r="AM49" i="38"/>
  <c r="EO87" i="11"/>
  <c r="FF73" i="11"/>
  <c r="DZ97" i="11"/>
  <c r="DX57" i="11"/>
  <c r="DH78" i="11"/>
  <c r="CC254" i="39"/>
  <c r="BM426" i="39"/>
  <c r="EK94" i="10"/>
  <c r="DH125" i="11"/>
  <c r="DX110" i="11"/>
  <c r="EI89" i="10"/>
  <c r="FD144" i="11"/>
  <c r="EL89" i="10"/>
  <c r="DY139" i="11"/>
  <c r="FE131" i="11"/>
  <c r="DY86" i="11"/>
  <c r="DH62" i="11"/>
  <c r="DY138" i="11"/>
  <c r="DH59" i="11"/>
  <c r="FE58" i="11"/>
  <c r="DY147" i="11"/>
  <c r="DH7" i="11"/>
  <c r="DH12" i="11"/>
  <c r="EO112" i="11"/>
  <c r="EK50" i="10"/>
  <c r="EG141" i="10"/>
  <c r="DI85" i="11"/>
  <c r="EK148" i="10"/>
  <c r="K269" i="38"/>
  <c r="FD113" i="11"/>
  <c r="EH99" i="10"/>
  <c r="EH70" i="10"/>
  <c r="FF141" i="11"/>
  <c r="FD11" i="11"/>
  <c r="FD25" i="11"/>
  <c r="FD39" i="11"/>
  <c r="FD66" i="11"/>
  <c r="DJ76" i="11"/>
  <c r="DI76" i="11"/>
  <c r="DZ67" i="11"/>
  <c r="EM22" i="10"/>
  <c r="EH50" i="10"/>
  <c r="EI73" i="10"/>
  <c r="EI76" i="10"/>
  <c r="EL96" i="10"/>
  <c r="EG114" i="10"/>
  <c r="EK143" i="10"/>
  <c r="EI118" i="10"/>
  <c r="EM134" i="10"/>
  <c r="EL124" i="10"/>
  <c r="EK66" i="10"/>
  <c r="EI70" i="10"/>
  <c r="EL56" i="10"/>
  <c r="EI135" i="10"/>
  <c r="EI15" i="10"/>
  <c r="EH124" i="10"/>
  <c r="EI124" i="10"/>
  <c r="EI5" i="10"/>
  <c r="FF19" i="11"/>
  <c r="EO13" i="11"/>
  <c r="DH26" i="11"/>
  <c r="EO68" i="11"/>
  <c r="EL99" i="10"/>
  <c r="FD45" i="11"/>
  <c r="FE51" i="11"/>
  <c r="EG23" i="10"/>
  <c r="EM120" i="10"/>
  <c r="EO145" i="11"/>
  <c r="EO131" i="11"/>
  <c r="DI73" i="11"/>
  <c r="FF124" i="11"/>
  <c r="AX52" i="38"/>
  <c r="M366" i="38"/>
  <c r="R363" i="39"/>
  <c r="EP34" i="11"/>
  <c r="EG40" i="10"/>
  <c r="EM81" i="10"/>
  <c r="EM61" i="10"/>
  <c r="EG107" i="10"/>
  <c r="EK141" i="10"/>
  <c r="EG124" i="10"/>
  <c r="EK92" i="10"/>
  <c r="EM27" i="10"/>
  <c r="EH47" i="10"/>
  <c r="EK71" i="10"/>
  <c r="EN89" i="10"/>
  <c r="EL135" i="10"/>
  <c r="EN42" i="10"/>
  <c r="EH40" i="10"/>
  <c r="EM30" i="10"/>
  <c r="EK60" i="10"/>
  <c r="EM99" i="10"/>
  <c r="EJ99" i="10"/>
  <c r="EL25" i="10"/>
  <c r="EO25" i="10" s="1"/>
  <c r="EK95" i="10"/>
  <c r="EN45" i="10"/>
  <c r="EL81" i="10"/>
  <c r="DZ25" i="11"/>
  <c r="DJ44" i="11"/>
  <c r="EG45" i="10"/>
  <c r="EK69" i="10"/>
  <c r="EO26" i="11"/>
  <c r="DX86" i="11"/>
  <c r="FD74" i="11"/>
  <c r="EO108" i="11"/>
  <c r="DH146" i="11"/>
  <c r="FD85" i="11"/>
  <c r="AU48" i="39"/>
  <c r="CC404" i="39"/>
  <c r="CC43" i="39"/>
  <c r="T193" i="38"/>
  <c r="AA333" i="38"/>
  <c r="BK284" i="39"/>
  <c r="K88" i="38"/>
  <c r="AK256" i="38"/>
  <c r="Z58" i="38"/>
  <c r="C339" i="38"/>
  <c r="DY23" i="11"/>
  <c r="DI18" i="11"/>
  <c r="FE39" i="11"/>
  <c r="DH66" i="11"/>
  <c r="FE107" i="11"/>
  <c r="EO133" i="11"/>
  <c r="EG41" i="10"/>
  <c r="EM70" i="10"/>
  <c r="EI81" i="10"/>
  <c r="EK115" i="10"/>
  <c r="EL133" i="10"/>
  <c r="EH25" i="10"/>
  <c r="EI109" i="10"/>
  <c r="EG94" i="10"/>
  <c r="EM9" i="10"/>
  <c r="EJ97" i="10"/>
  <c r="EN27" i="10"/>
  <c r="EL70" i="10"/>
  <c r="EI22" i="10"/>
  <c r="EK105" i="10"/>
  <c r="EJ62" i="10"/>
  <c r="EL79" i="10"/>
  <c r="EG83" i="10"/>
  <c r="EI40" i="10"/>
  <c r="EO11" i="11"/>
  <c r="EP13" i="11"/>
  <c r="DZ50" i="11"/>
  <c r="EN109" i="11"/>
  <c r="FD55" i="11"/>
  <c r="FD103" i="11"/>
  <c r="FD110" i="11"/>
  <c r="FE132" i="11"/>
  <c r="EO146" i="11"/>
  <c r="FF131" i="11"/>
  <c r="FF11" i="11"/>
  <c r="DX15" i="11"/>
  <c r="EN147" i="11"/>
  <c r="DH118" i="11"/>
  <c r="DH70" i="11"/>
  <c r="M28" i="38"/>
  <c r="AB109" i="38"/>
  <c r="AW181" i="39"/>
  <c r="CA269" i="39"/>
  <c r="AW159" i="39"/>
  <c r="CC199" i="39"/>
  <c r="Q167" i="39"/>
  <c r="Q218" i="39"/>
  <c r="AA50" i="38"/>
  <c r="AL374" i="38"/>
  <c r="AA263" i="38"/>
  <c r="AW406" i="38"/>
  <c r="AN268" i="38"/>
  <c r="EP65" i="11"/>
  <c r="FE128" i="11"/>
  <c r="FE133" i="11"/>
  <c r="EG19" i="10"/>
  <c r="EK63" i="10"/>
  <c r="EN55" i="10"/>
  <c r="EM89" i="10"/>
  <c r="EK144" i="10"/>
  <c r="EJ148" i="10"/>
  <c r="EK84" i="10"/>
  <c r="EN52" i="10"/>
  <c r="EJ27" i="10"/>
  <c r="EK119" i="10"/>
  <c r="EO119" i="10" s="1"/>
  <c r="EK146" i="10"/>
  <c r="EI45" i="10"/>
  <c r="EP33" i="11"/>
  <c r="EO51" i="11"/>
  <c r="EP62" i="11"/>
  <c r="FD32" i="11"/>
  <c r="FD64" i="11"/>
  <c r="EH90" i="10"/>
  <c r="DY69" i="11"/>
  <c r="EH109" i="10"/>
  <c r="FE141" i="11"/>
  <c r="DZ147" i="11"/>
  <c r="DH71" i="11"/>
  <c r="DZ42" i="11"/>
  <c r="FF59" i="11"/>
  <c r="AW117" i="39"/>
  <c r="AF147" i="38"/>
  <c r="FE9" i="11"/>
  <c r="DJ18" i="11"/>
  <c r="DX51" i="11"/>
  <c r="DX39" i="11"/>
  <c r="EP135" i="11"/>
  <c r="EK65" i="10"/>
  <c r="EM55" i="10"/>
  <c r="EP55" i="10" s="1"/>
  <c r="EI120" i="10"/>
  <c r="EG122" i="10"/>
  <c r="EM40" i="10"/>
  <c r="EK79" i="10"/>
  <c r="EN97" i="10"/>
  <c r="EH74" i="10"/>
  <c r="DI5" i="11"/>
  <c r="DY90" i="11"/>
  <c r="DZ136" i="11"/>
  <c r="FE138" i="11"/>
  <c r="FF138" i="11"/>
  <c r="CB52" i="39"/>
  <c r="L71" i="38"/>
  <c r="AW269" i="38"/>
  <c r="AM406" i="38"/>
  <c r="Q404" i="39"/>
  <c r="AV427" i="39"/>
  <c r="BL250" i="39"/>
  <c r="AU296" i="39"/>
  <c r="CA254" i="39"/>
  <c r="EO35" i="11"/>
  <c r="EP91" i="11"/>
  <c r="DY98" i="11"/>
  <c r="EG25" i="10"/>
  <c r="EK47" i="10"/>
  <c r="EK53" i="10"/>
  <c r="EG101" i="10"/>
  <c r="EH133" i="10"/>
  <c r="EL134" i="10"/>
  <c r="EL15" i="10"/>
  <c r="EL73" i="10"/>
  <c r="EL53" i="10"/>
  <c r="DW20" i="10"/>
  <c r="EH15" i="10"/>
  <c r="DX49" i="11"/>
  <c r="CZ63" i="9"/>
  <c r="DY27" i="11"/>
  <c r="DJ114" i="11"/>
  <c r="DH73" i="11"/>
  <c r="DY79" i="11"/>
  <c r="AX14" i="38"/>
  <c r="AV63" i="39"/>
  <c r="AA151" i="38"/>
  <c r="AU396" i="39"/>
  <c r="BL358" i="39"/>
  <c r="CB429" i="39"/>
  <c r="AU212" i="39"/>
  <c r="M369" i="38"/>
  <c r="BM79" i="39"/>
  <c r="P80" i="39"/>
  <c r="AA120" i="38"/>
  <c r="CQ65" i="11"/>
  <c r="EG108" i="10"/>
  <c r="BJ40" i="11"/>
  <c r="EG61" i="10"/>
  <c r="EG42" i="10"/>
  <c r="EK130" i="10"/>
  <c r="EG132" i="10"/>
  <c r="EN116" i="10"/>
  <c r="EN28" i="10"/>
  <c r="EN129" i="10"/>
  <c r="EN79" i="10"/>
  <c r="EN57" i="10"/>
  <c r="EJ24" i="10"/>
  <c r="CG7" i="10"/>
  <c r="K68" i="10"/>
  <c r="BF30" i="10"/>
  <c r="BF128" i="10"/>
  <c r="BF133" i="10"/>
  <c r="Q50" i="10"/>
  <c r="EL16" i="10"/>
  <c r="EL126" i="10"/>
  <c r="EH52" i="10"/>
  <c r="EL49" i="10"/>
  <c r="CQ4" i="11"/>
  <c r="K78" i="10"/>
  <c r="BH129" i="10"/>
  <c r="F56" i="10"/>
  <c r="J56" i="10" s="1"/>
  <c r="U89" i="10"/>
  <c r="CO89" i="9" s="1"/>
  <c r="L12" i="10"/>
  <c r="BK43" i="11"/>
  <c r="DU57" i="10"/>
  <c r="CY89" i="10"/>
  <c r="AL109" i="10"/>
  <c r="K87" i="10"/>
  <c r="BZ101" i="11"/>
  <c r="EM38" i="10"/>
  <c r="EK17" i="10"/>
  <c r="EK10" i="10"/>
  <c r="AT23" i="11"/>
  <c r="CP101" i="11"/>
  <c r="C143" i="10"/>
  <c r="V130" i="10"/>
  <c r="EK70" i="7"/>
  <c r="EI99" i="7"/>
  <c r="EK60" i="7"/>
  <c r="EJ144" i="7"/>
  <c r="EI120" i="7"/>
  <c r="EI51" i="7"/>
  <c r="EL97" i="7"/>
  <c r="EL115" i="7"/>
  <c r="EI131" i="7"/>
  <c r="EL113" i="7"/>
  <c r="EL43" i="7"/>
  <c r="AC6" i="34"/>
  <c r="V28" i="34"/>
  <c r="CM69" i="10"/>
  <c r="AD30" i="9"/>
  <c r="AG46" i="35"/>
  <c r="AG10" i="35"/>
  <c r="CM46" i="10"/>
  <c r="AG102" i="35"/>
  <c r="F129" i="34"/>
  <c r="BL140" i="10"/>
  <c r="BL145" i="10"/>
  <c r="AW12" i="35"/>
  <c r="F102" i="33"/>
  <c r="AD137" i="9"/>
  <c r="BP127" i="10"/>
  <c r="F143" i="34"/>
  <c r="AO145" i="34"/>
  <c r="AC84" i="34"/>
  <c r="E47" i="33"/>
  <c r="E73" i="33"/>
  <c r="U19" i="34"/>
  <c r="AF37" i="35"/>
  <c r="E128" i="33"/>
  <c r="P54" i="35"/>
  <c r="AF110" i="35"/>
  <c r="AC14" i="9"/>
  <c r="E112" i="34"/>
  <c r="BK74" i="10"/>
  <c r="CL91" i="10"/>
  <c r="T14" i="34"/>
  <c r="BJ66" i="10"/>
  <c r="AV119" i="35"/>
  <c r="BJ29" i="10"/>
  <c r="AJ64" i="34"/>
  <c r="D120" i="33"/>
  <c r="AB89" i="34"/>
  <c r="AE72" i="34"/>
  <c r="S122" i="34"/>
  <c r="BP69" i="10"/>
  <c r="AW70" i="35"/>
  <c r="BL30" i="10"/>
  <c r="AD4" i="9"/>
  <c r="F54" i="34"/>
  <c r="AL70" i="34"/>
  <c r="J39" i="34"/>
  <c r="M39" i="34" s="1"/>
  <c r="BP46" i="10"/>
  <c r="AD140" i="9"/>
  <c r="AD145" i="9"/>
  <c r="V78" i="34"/>
  <c r="P138" i="33"/>
  <c r="CM127" i="10"/>
  <c r="Q54" i="35"/>
  <c r="Q84" i="35"/>
  <c r="AG31" i="34"/>
  <c r="AC109" i="34"/>
  <c r="M130" i="34"/>
  <c r="BK14" i="10"/>
  <c r="BO91" i="10"/>
  <c r="AK134" i="34"/>
  <c r="AB112" i="34"/>
  <c r="AF27" i="34"/>
  <c r="L88" i="34"/>
  <c r="AB29" i="9"/>
  <c r="BN64" i="10"/>
  <c r="C122" i="34"/>
  <c r="M72" i="33"/>
  <c r="AI40" i="34"/>
  <c r="K96" i="34"/>
  <c r="AW69" i="35"/>
  <c r="AH4" i="34"/>
  <c r="AL63" i="34"/>
  <c r="AL138" i="34"/>
  <c r="AO138" i="34" s="1"/>
  <c r="AH93" i="34"/>
  <c r="AD138" i="9"/>
  <c r="AH18" i="34"/>
  <c r="F128" i="34"/>
  <c r="M84" i="34"/>
  <c r="O31" i="33"/>
  <c r="AC94" i="34"/>
  <c r="O13" i="33"/>
  <c r="AF121" i="35"/>
  <c r="AK115" i="34"/>
  <c r="AG9" i="34"/>
  <c r="P139" i="35"/>
  <c r="O52" i="35"/>
  <c r="BJ27" i="10"/>
  <c r="AB90" i="34"/>
  <c r="AB120" i="34"/>
  <c r="AE130" i="35"/>
  <c r="AU64" i="35"/>
  <c r="AJ89" i="34"/>
  <c r="AJ135" i="34"/>
  <c r="O110" i="35"/>
  <c r="AG50" i="35"/>
  <c r="Q53" i="35"/>
  <c r="AH33" i="34"/>
  <c r="BP63" i="10"/>
  <c r="AL129" i="34"/>
  <c r="CM138" i="10"/>
  <c r="AL109" i="34"/>
  <c r="AW38" i="35"/>
  <c r="AH71" i="34"/>
  <c r="V110" i="34"/>
  <c r="J119" i="34"/>
  <c r="AL71" i="34"/>
  <c r="CM96" i="10"/>
  <c r="AC9" i="34"/>
  <c r="L7" i="34"/>
  <c r="AB129" i="34"/>
  <c r="AC13" i="9"/>
  <c r="E104" i="34"/>
  <c r="O55" i="33"/>
  <c r="AG120" i="34"/>
  <c r="AC9" i="9"/>
  <c r="L57" i="34"/>
  <c r="O41" i="35"/>
  <c r="T146" i="34"/>
  <c r="X121" i="34"/>
  <c r="BN89" i="10"/>
  <c r="C15" i="34"/>
  <c r="M58" i="33"/>
  <c r="BM123" i="10"/>
  <c r="K132" i="34"/>
  <c r="C104" i="34"/>
  <c r="BM82" i="10"/>
  <c r="AG37" i="35"/>
  <c r="M145" i="34"/>
  <c r="V14" i="34"/>
  <c r="AC37" i="34"/>
  <c r="J79" i="34"/>
  <c r="M79" i="34" s="1"/>
  <c r="AG21" i="35"/>
  <c r="K74" i="33"/>
  <c r="CM129" i="10"/>
  <c r="AW91" i="35"/>
  <c r="CM109" i="10"/>
  <c r="AL38" i="34"/>
  <c r="F116" i="34"/>
  <c r="AH137" i="34"/>
  <c r="BP96" i="10"/>
  <c r="F115" i="34"/>
  <c r="AG139" i="35"/>
  <c r="AF130" i="35"/>
  <c r="AF139" i="35"/>
  <c r="AG74" i="34"/>
  <c r="AG55" i="34"/>
  <c r="O120" i="33"/>
  <c r="P57" i="35"/>
  <c r="AV4" i="35"/>
  <c r="AJ27" i="34"/>
  <c r="AF66" i="34"/>
  <c r="T93" i="34"/>
  <c r="AA58" i="9"/>
  <c r="CJ123" i="10"/>
  <c r="C41" i="34"/>
  <c r="V23" i="34"/>
  <c r="AC10" i="34"/>
  <c r="BP129" i="10"/>
  <c r="AW109" i="35"/>
  <c r="V140" i="34"/>
  <c r="CM38" i="10"/>
  <c r="AH140" i="34"/>
  <c r="CM12" i="10"/>
  <c r="P137" i="33"/>
  <c r="E4" i="34"/>
  <c r="O14" i="33"/>
  <c r="U102" i="34"/>
  <c r="O74" i="33"/>
  <c r="AB84" i="34"/>
  <c r="AC55" i="9"/>
  <c r="BK120" i="10"/>
  <c r="CK27" i="10"/>
  <c r="K32" i="34"/>
  <c r="N66" i="33"/>
  <c r="L139" i="34"/>
  <c r="O96" i="35"/>
  <c r="AF29" i="34"/>
  <c r="W118" i="34"/>
  <c r="C8" i="34"/>
  <c r="BP98" i="10"/>
  <c r="K130" i="33"/>
  <c r="F76" i="33"/>
  <c r="AG110" i="35"/>
  <c r="P53" i="35"/>
  <c r="P68" i="35"/>
  <c r="AF84" i="35"/>
  <c r="AF109" i="35"/>
  <c r="AF62" i="35"/>
  <c r="O139" i="35"/>
  <c r="BI111" i="10"/>
  <c r="AM92" i="34"/>
  <c r="BL44" i="32"/>
  <c r="BI32" i="32"/>
  <c r="BI118" i="32"/>
  <c r="BJ133" i="32"/>
  <c r="BK94" i="32"/>
  <c r="U14" i="7"/>
  <c r="DM110" i="7"/>
  <c r="CP91" i="7"/>
  <c r="BL108" i="9"/>
  <c r="BL8" i="9"/>
  <c r="DM102" i="7"/>
  <c r="X134" i="7"/>
  <c r="BE134" i="9" s="1"/>
  <c r="DM96" i="7"/>
  <c r="BP60" i="7"/>
  <c r="BP61" i="7"/>
  <c r="BP69" i="7"/>
  <c r="CN44" i="7"/>
  <c r="CN9" i="7"/>
  <c r="BO62" i="7"/>
  <c r="DJ94" i="7"/>
  <c r="BL31" i="32"/>
  <c r="BL52" i="32"/>
  <c r="CP5" i="7"/>
  <c r="CN58" i="7"/>
  <c r="DM80" i="7"/>
  <c r="BL64" i="9"/>
  <c r="BL141" i="9"/>
  <c r="DN45" i="7"/>
  <c r="CP53" i="7"/>
  <c r="Y67" i="7"/>
  <c r="BP88" i="7"/>
  <c r="CO140" i="7"/>
  <c r="BO90" i="7"/>
  <c r="CM69" i="7"/>
  <c r="BO26" i="7"/>
  <c r="DJ134" i="7"/>
  <c r="BK146" i="32"/>
  <c r="BN98" i="7"/>
  <c r="BK27" i="32"/>
  <c r="BL27" i="32"/>
  <c r="BK28" i="32"/>
  <c r="BL10" i="9"/>
  <c r="BQ32" i="7"/>
  <c r="CP11" i="7"/>
  <c r="BP10" i="7"/>
  <c r="BP66" i="7"/>
  <c r="BP74" i="7"/>
  <c r="DL65" i="7"/>
  <c r="CN88" i="7"/>
  <c r="BQ107" i="7"/>
  <c r="BL83" i="9"/>
  <c r="W58" i="7"/>
  <c r="BE58" i="9" s="1"/>
  <c r="BJ58" i="32"/>
  <c r="BJ28" i="32"/>
  <c r="BJ44" i="32"/>
  <c r="CP47" i="7"/>
  <c r="Y98" i="7"/>
  <c r="Y126" i="7"/>
  <c r="BP92" i="7"/>
  <c r="CO27" i="7"/>
  <c r="BL94" i="9"/>
  <c r="BN55" i="7"/>
  <c r="DJ25" i="7"/>
  <c r="CM91" i="7"/>
  <c r="DJ138" i="7"/>
  <c r="DJ17" i="7"/>
  <c r="U114" i="7"/>
  <c r="BN145" i="7"/>
  <c r="BK23" i="32"/>
  <c r="BK59" i="32"/>
  <c r="BI44" i="32"/>
  <c r="BK105" i="32"/>
  <c r="BJ93" i="32"/>
  <c r="W18" i="7"/>
  <c r="Y21" i="7"/>
  <c r="DN21" i="7"/>
  <c r="CP31" i="7"/>
  <c r="DM35" i="7"/>
  <c r="BQ63" i="7"/>
  <c r="BL130" i="9"/>
  <c r="BR96" i="7"/>
  <c r="CO96" i="7"/>
  <c r="BL73" i="9"/>
  <c r="DL110" i="7"/>
  <c r="CN7" i="7"/>
  <c r="W97" i="7"/>
  <c r="BC125" i="9"/>
  <c r="CT145" i="10"/>
  <c r="CM120" i="7"/>
  <c r="V137" i="7"/>
  <c r="BL136" i="9"/>
  <c r="CL95" i="7"/>
  <c r="DJ14" i="7"/>
  <c r="DN68" i="7"/>
  <c r="CP90" i="7"/>
  <c r="CL144" i="7"/>
  <c r="CP121" i="7"/>
  <c r="X112" i="7"/>
  <c r="BF112" i="9" s="1"/>
  <c r="BL23" i="32"/>
  <c r="BL59" i="32"/>
  <c r="BK90" i="32"/>
  <c r="DM39" i="7"/>
  <c r="BP51" i="7"/>
  <c r="BR68" i="7"/>
  <c r="CL62" i="7"/>
  <c r="BR102" i="7"/>
  <c r="Y60" i="7"/>
  <c r="Y112" i="7"/>
  <c r="CO124" i="7"/>
  <c r="BL98" i="9"/>
  <c r="CN6" i="7"/>
  <c r="CO105" i="7"/>
  <c r="CL6" i="7"/>
  <c r="CB52" i="9"/>
  <c r="BM60" i="32"/>
  <c r="DJ45" i="7"/>
  <c r="K128" i="17"/>
  <c r="K114" i="17"/>
  <c r="K75" i="17"/>
  <c r="K27" i="17"/>
  <c r="K112" i="17"/>
  <c r="K135" i="17"/>
  <c r="Y95" i="17"/>
  <c r="K25" i="17"/>
  <c r="Y82" i="17"/>
  <c r="Y4" i="17"/>
  <c r="K59" i="17"/>
  <c r="Y93" i="17"/>
  <c r="X19" i="17"/>
  <c r="Y32" i="17"/>
  <c r="Y24" i="17"/>
  <c r="K76" i="17"/>
  <c r="K88" i="17"/>
  <c r="Y61" i="17"/>
  <c r="Y123" i="17"/>
  <c r="Y125" i="17"/>
  <c r="L130" i="17"/>
  <c r="K118" i="17"/>
  <c r="X27" i="17"/>
  <c r="Y133" i="17"/>
  <c r="L35" i="17"/>
  <c r="Y79" i="17"/>
  <c r="K81" i="17"/>
  <c r="K143" i="17"/>
  <c r="Y39" i="17"/>
  <c r="L55" i="17"/>
  <c r="L114" i="17"/>
  <c r="Y91" i="17"/>
  <c r="L16" i="17"/>
  <c r="L87" i="17"/>
  <c r="L93" i="17"/>
  <c r="L89" i="17"/>
  <c r="M22" i="17"/>
  <c r="M140" i="17"/>
  <c r="M56" i="17"/>
  <c r="L43" i="17"/>
  <c r="L65" i="17"/>
  <c r="Z143" i="17"/>
  <c r="Z140" i="17"/>
  <c r="M26" i="17"/>
  <c r="M8" i="17"/>
  <c r="L103" i="17"/>
  <c r="L68" i="17"/>
  <c r="L67" i="17"/>
  <c r="Z129" i="17"/>
  <c r="Z12" i="17"/>
  <c r="Z114" i="17"/>
  <c r="K87" i="17"/>
  <c r="Z15" i="17"/>
  <c r="M101" i="17"/>
  <c r="M127" i="17"/>
  <c r="M81" i="17"/>
  <c r="L40" i="17"/>
  <c r="L71" i="17"/>
  <c r="Z38" i="17"/>
  <c r="K16" i="17"/>
  <c r="L27" i="17"/>
  <c r="M118" i="17"/>
  <c r="M122" i="17"/>
  <c r="M103" i="17"/>
  <c r="M128" i="17"/>
  <c r="M143" i="17"/>
  <c r="M123" i="17"/>
  <c r="L102" i="17"/>
  <c r="L104" i="17"/>
  <c r="L99" i="17"/>
  <c r="Z77" i="17"/>
  <c r="M126" i="17"/>
  <c r="M58" i="17"/>
  <c r="L119" i="17"/>
  <c r="Z46" i="17"/>
  <c r="M96" i="17"/>
  <c r="L11" i="17"/>
  <c r="L88" i="17"/>
  <c r="L41" i="17"/>
  <c r="L10" i="17"/>
  <c r="M19" i="17"/>
  <c r="M51" i="17"/>
  <c r="M33" i="17"/>
  <c r="Z47" i="17"/>
  <c r="L116" i="17"/>
  <c r="M7" i="17"/>
  <c r="M74" i="17"/>
  <c r="M137" i="17"/>
  <c r="M63" i="17"/>
  <c r="AA117" i="17"/>
  <c r="M121" i="17"/>
  <c r="AA52" i="17"/>
  <c r="AA111" i="17"/>
  <c r="M17" i="17"/>
  <c r="M111" i="17"/>
  <c r="L15" i="17"/>
  <c r="AA118" i="17"/>
  <c r="AA35" i="17"/>
  <c r="M25" i="17"/>
  <c r="AA45" i="17"/>
  <c r="L7" i="17"/>
  <c r="M134" i="17"/>
  <c r="M18" i="17"/>
  <c r="AA142" i="17"/>
  <c r="M40" i="17"/>
  <c r="AA69" i="17"/>
  <c r="AA76" i="17"/>
  <c r="AA130" i="17"/>
  <c r="M105" i="17"/>
  <c r="AA141" i="17"/>
  <c r="M71" i="17"/>
  <c r="M107" i="17"/>
  <c r="AA68" i="17"/>
  <c r="AA93" i="17"/>
  <c r="AA115" i="17"/>
  <c r="M113" i="17"/>
  <c r="AA6" i="17"/>
  <c r="AA21" i="17"/>
  <c r="AK42" i="38"/>
  <c r="AK35" i="38"/>
  <c r="BK244" i="39"/>
  <c r="Z130" i="38"/>
  <c r="AA130" i="38"/>
  <c r="AV81" i="39"/>
  <c r="AV120" i="39"/>
  <c r="Q286" i="39"/>
  <c r="S82" i="38"/>
  <c r="D105" i="38"/>
  <c r="S120" i="38"/>
  <c r="S87" i="37"/>
  <c r="I158" i="37"/>
  <c r="BK220" i="39"/>
  <c r="N124" i="37"/>
  <c r="BK336" i="39"/>
  <c r="S171" i="37"/>
  <c r="D271" i="38"/>
  <c r="I177" i="37"/>
  <c r="AU106" i="39"/>
  <c r="S332" i="38"/>
  <c r="D423" i="38"/>
  <c r="N170" i="37"/>
  <c r="L120" i="38"/>
  <c r="CB163" i="39"/>
  <c r="CB178" i="39"/>
  <c r="AA290" i="38"/>
  <c r="CB349" i="39"/>
  <c r="D50" i="38"/>
  <c r="S67" i="38"/>
  <c r="AO149" i="38"/>
  <c r="P295" i="39"/>
  <c r="AO203" i="38"/>
  <c r="BK256" i="39"/>
  <c r="AD224" i="38"/>
  <c r="AD272" i="38"/>
  <c r="D315" i="38"/>
  <c r="AU67" i="39"/>
  <c r="K101" i="38"/>
  <c r="Q120" i="39"/>
  <c r="AV128" i="39"/>
  <c r="CB176" i="39"/>
  <c r="AV125" i="39"/>
  <c r="BL249" i="39"/>
  <c r="Q288" i="39"/>
  <c r="CA38" i="39"/>
  <c r="BK71" i="39"/>
  <c r="AU40" i="39"/>
  <c r="AU137" i="39"/>
  <c r="CA176" i="39"/>
  <c r="AU332" i="39"/>
  <c r="BK263" i="39"/>
  <c r="Z218" i="38"/>
  <c r="CA344" i="39"/>
  <c r="AA283" i="38"/>
  <c r="BL208" i="39"/>
  <c r="AW280" i="38"/>
  <c r="AK165" i="38"/>
  <c r="BK85" i="39"/>
  <c r="AO38" i="38"/>
  <c r="AS148" i="38"/>
  <c r="AV148" i="38" s="1"/>
  <c r="AD122" i="38"/>
  <c r="AU263" i="39"/>
  <c r="CA265" i="39"/>
  <c r="S299" i="38"/>
  <c r="AO300" i="38"/>
  <c r="AO210" i="38"/>
  <c r="K155" i="38"/>
  <c r="AW163" i="38"/>
  <c r="AV137" i="39"/>
  <c r="AV217" i="39"/>
  <c r="CB44" i="39"/>
  <c r="BL374" i="39"/>
  <c r="AV393" i="39"/>
  <c r="CB406" i="39"/>
  <c r="P89" i="39"/>
  <c r="AU140" i="39"/>
  <c r="AK209" i="38"/>
  <c r="AD324" i="38"/>
  <c r="BK111" i="39"/>
  <c r="AK59" i="38"/>
  <c r="AV136" i="38"/>
  <c r="AV114" i="39"/>
  <c r="Q9" i="39"/>
  <c r="Q199" i="39"/>
  <c r="BL417" i="39"/>
  <c r="AV130" i="39"/>
  <c r="S21" i="38"/>
  <c r="BK140" i="39"/>
  <c r="D60" i="38"/>
  <c r="P143" i="39"/>
  <c r="AU122" i="39"/>
  <c r="P288" i="39"/>
  <c r="AD202" i="38"/>
  <c r="AD185" i="38"/>
  <c r="S194" i="38"/>
  <c r="BK374" i="39"/>
  <c r="D288" i="38"/>
  <c r="S293" i="38"/>
  <c r="K165" i="38"/>
  <c r="Z23" i="38"/>
  <c r="AV24" i="38"/>
  <c r="CB138" i="39"/>
  <c r="BL359" i="39"/>
  <c r="AA128" i="38"/>
  <c r="P106" i="39"/>
  <c r="CA280" i="39"/>
  <c r="AU257" i="39"/>
  <c r="CA163" i="39"/>
  <c r="AG344" i="38"/>
  <c r="AK344" i="38" s="1"/>
  <c r="BK344" i="39"/>
  <c r="EN148" i="11"/>
  <c r="EG10" i="10"/>
  <c r="EG20" i="10"/>
  <c r="EG30" i="10"/>
  <c r="EK27" i="10"/>
  <c r="EK56" i="10"/>
  <c r="EG69" i="10"/>
  <c r="EG72" i="10"/>
  <c r="DC9" i="10"/>
  <c r="DC6" i="10"/>
  <c r="DW80" i="10"/>
  <c r="CZ147" i="9"/>
  <c r="EG116" i="10"/>
  <c r="EG123" i="10"/>
  <c r="EK113" i="10"/>
  <c r="EG77" i="10"/>
  <c r="EK35" i="10"/>
  <c r="EN4" i="11"/>
  <c r="CZ6" i="9"/>
  <c r="EK36" i="10"/>
  <c r="DX7" i="11"/>
  <c r="DW4" i="10"/>
  <c r="EG5" i="10"/>
  <c r="EG14" i="10"/>
  <c r="DW12" i="10"/>
  <c r="EG64" i="10"/>
  <c r="DC65" i="10"/>
  <c r="EN124" i="11"/>
  <c r="DH124" i="11"/>
  <c r="EN79" i="11"/>
  <c r="EK108" i="10"/>
  <c r="EG67" i="10"/>
  <c r="EK132" i="10"/>
  <c r="EK81" i="10"/>
  <c r="DW66" i="10"/>
  <c r="EK139" i="10"/>
  <c r="EG106" i="10"/>
  <c r="EG78" i="10"/>
  <c r="EK85" i="10"/>
  <c r="DX72" i="11"/>
  <c r="DX111" i="11"/>
  <c r="EG17" i="10"/>
  <c r="DW5" i="10"/>
  <c r="DH109" i="11"/>
  <c r="DW9" i="10"/>
  <c r="FD93" i="11"/>
  <c r="DX61" i="11"/>
  <c r="FD79" i="11"/>
  <c r="DX76" i="11"/>
  <c r="DH114" i="11"/>
  <c r="DH82" i="11"/>
  <c r="DX56" i="11"/>
  <c r="DH28" i="11"/>
  <c r="DH57" i="11"/>
  <c r="EN67" i="11"/>
  <c r="AU18" i="39"/>
  <c r="V18" i="38"/>
  <c r="Z18" i="38" s="1"/>
  <c r="CA28" i="39"/>
  <c r="AR28" i="38"/>
  <c r="AV28" i="38" s="1"/>
  <c r="R95" i="37"/>
  <c r="AC95" i="38"/>
  <c r="C109" i="37"/>
  <c r="C109" i="38"/>
  <c r="C133" i="37"/>
  <c r="C133" i="38"/>
  <c r="CA141" i="39"/>
  <c r="AR141" i="38"/>
  <c r="AV141" i="38" s="1"/>
  <c r="BK235" i="39"/>
  <c r="AG235" i="38"/>
  <c r="AK235" i="38" s="1"/>
  <c r="M198" i="37"/>
  <c r="AN198" i="38"/>
  <c r="C189" i="37"/>
  <c r="C189" i="38"/>
  <c r="C236" i="37"/>
  <c r="C236" i="38"/>
  <c r="P245" i="39"/>
  <c r="G245" i="38"/>
  <c r="K245" i="38" s="1"/>
  <c r="R249" i="37"/>
  <c r="AC249" i="38"/>
  <c r="P311" i="39"/>
  <c r="G311" i="38"/>
  <c r="H330" i="37"/>
  <c r="R330" i="38"/>
  <c r="BK16" i="39"/>
  <c r="AG16" i="38"/>
  <c r="AK16" i="38" s="1"/>
  <c r="R21" i="37"/>
  <c r="AC21" i="38"/>
  <c r="R16" i="37"/>
  <c r="AC16" i="38"/>
  <c r="C17" i="37"/>
  <c r="C17" i="38"/>
  <c r="M10" i="37"/>
  <c r="AN10" i="38"/>
  <c r="AU27" i="39"/>
  <c r="V27" i="38"/>
  <c r="R29" i="37"/>
  <c r="AC29" i="38"/>
  <c r="H23" i="37"/>
  <c r="R23" i="38"/>
  <c r="P31" i="39"/>
  <c r="G31" i="38"/>
  <c r="K31" i="38" s="1"/>
  <c r="H42" i="37"/>
  <c r="R42" i="38"/>
  <c r="BK49" i="39"/>
  <c r="AG49" i="38"/>
  <c r="AK49" i="38" s="1"/>
  <c r="H51" i="37"/>
  <c r="R51" i="38"/>
  <c r="AU44" i="39"/>
  <c r="V44" i="38"/>
  <c r="Z44" i="38" s="1"/>
  <c r="AU52" i="39"/>
  <c r="V52" i="38"/>
  <c r="Z52" i="38" s="1"/>
  <c r="CA46" i="39"/>
  <c r="AR46" i="38"/>
  <c r="AV46" i="38" s="1"/>
  <c r="C54" i="37"/>
  <c r="C54" i="38"/>
  <c r="BK55" i="39"/>
  <c r="AG55" i="38"/>
  <c r="AK55" i="38" s="1"/>
  <c r="H50" i="37"/>
  <c r="R50" i="38"/>
  <c r="CA61" i="39"/>
  <c r="AR61" i="38"/>
  <c r="AV61" i="38" s="1"/>
  <c r="R80" i="37"/>
  <c r="AC80" i="38"/>
  <c r="K70" i="38"/>
  <c r="M64" i="37"/>
  <c r="AN64" i="38"/>
  <c r="CA73" i="39"/>
  <c r="AR73" i="38"/>
  <c r="AV73" i="38" s="1"/>
  <c r="R88" i="37"/>
  <c r="AC88" i="38"/>
  <c r="R64" i="37"/>
  <c r="AC64" i="38"/>
  <c r="C93" i="37"/>
  <c r="C93" i="38"/>
  <c r="P78" i="39"/>
  <c r="G78" i="38"/>
  <c r="K78" i="38" s="1"/>
  <c r="R86" i="37"/>
  <c r="AC86" i="38"/>
  <c r="AU101" i="39"/>
  <c r="V101" i="38"/>
  <c r="Z101" i="38" s="1"/>
  <c r="AU109" i="39"/>
  <c r="V109" i="38"/>
  <c r="Z109" i="38" s="1"/>
  <c r="C118" i="37"/>
  <c r="C118" i="38"/>
  <c r="H96" i="37"/>
  <c r="R96" i="38"/>
  <c r="H79" i="37"/>
  <c r="R79" i="38"/>
  <c r="H64" i="37"/>
  <c r="R64" i="38"/>
  <c r="AU103" i="39"/>
  <c r="V103" i="38"/>
  <c r="H129" i="37"/>
  <c r="R129" i="38"/>
  <c r="R120" i="37"/>
  <c r="AC120" i="38"/>
  <c r="BK128" i="39"/>
  <c r="AG128" i="38"/>
  <c r="AK128" i="38" s="1"/>
  <c r="AV101" i="38"/>
  <c r="R112" i="37"/>
  <c r="AC112" i="38"/>
  <c r="R126" i="37"/>
  <c r="AC126" i="38"/>
  <c r="AU136" i="39"/>
  <c r="V136" i="38"/>
  <c r="Z136" i="38" s="1"/>
  <c r="CA115" i="39"/>
  <c r="AR115" i="38"/>
  <c r="AV115" i="38" s="1"/>
  <c r="BK143" i="39"/>
  <c r="AG143" i="38"/>
  <c r="AK143" i="38" s="1"/>
  <c r="R147" i="37"/>
  <c r="AC147" i="38"/>
  <c r="R155" i="37"/>
  <c r="AC155" i="38"/>
  <c r="AU120" i="39"/>
  <c r="V120" i="38"/>
  <c r="Z120" i="38" s="1"/>
  <c r="AU154" i="39"/>
  <c r="V154" i="38"/>
  <c r="Z154" i="38" s="1"/>
  <c r="H163" i="37"/>
  <c r="R163" i="38"/>
  <c r="H146" i="37"/>
  <c r="R146" i="38"/>
  <c r="BK154" i="39"/>
  <c r="AG154" i="38"/>
  <c r="AK154" i="38" s="1"/>
  <c r="AK151" i="38"/>
  <c r="CA96" i="39"/>
  <c r="AR96" i="38"/>
  <c r="AV96" i="38" s="1"/>
  <c r="C135" i="37"/>
  <c r="C135" i="38"/>
  <c r="CA138" i="39"/>
  <c r="AR138" i="38"/>
  <c r="AV138" i="38" s="1"/>
  <c r="R163" i="37"/>
  <c r="AC163" i="38"/>
  <c r="C167" i="37"/>
  <c r="C167" i="38"/>
  <c r="AW156" i="38"/>
  <c r="CA168" i="39"/>
  <c r="AR168" i="38"/>
  <c r="AV168" i="38" s="1"/>
  <c r="C176" i="37"/>
  <c r="C176" i="38"/>
  <c r="C192" i="37"/>
  <c r="C192" i="38"/>
  <c r="C200" i="37"/>
  <c r="C200" i="38"/>
  <c r="C208" i="37"/>
  <c r="C208" i="38"/>
  <c r="H215" i="37"/>
  <c r="R215" i="38"/>
  <c r="P226" i="39"/>
  <c r="G226" i="38"/>
  <c r="K226" i="38" s="1"/>
  <c r="CA174" i="39"/>
  <c r="C198" i="37"/>
  <c r="C198" i="38"/>
  <c r="P181" i="39"/>
  <c r="G181" i="38"/>
  <c r="K181" i="38" s="1"/>
  <c r="CA198" i="39"/>
  <c r="AR198" i="38"/>
  <c r="R207" i="37"/>
  <c r="AC207" i="38"/>
  <c r="AU225" i="39"/>
  <c r="V225" i="38"/>
  <c r="Z225" i="38" s="1"/>
  <c r="AU207" i="39"/>
  <c r="V207" i="38"/>
  <c r="Z207" i="38" s="1"/>
  <c r="R179" i="37"/>
  <c r="AC179" i="38"/>
  <c r="CA199" i="39"/>
  <c r="AR199" i="38"/>
  <c r="AV199" i="38" s="1"/>
  <c r="C206" i="37"/>
  <c r="C206" i="38"/>
  <c r="CA217" i="39"/>
  <c r="AR217" i="38"/>
  <c r="AV217" i="38" s="1"/>
  <c r="C239" i="37"/>
  <c r="C239" i="38"/>
  <c r="R224" i="37"/>
  <c r="AC224" i="38"/>
  <c r="H239" i="37"/>
  <c r="R239" i="38"/>
  <c r="C237" i="37"/>
  <c r="C237" i="38"/>
  <c r="CA239" i="39"/>
  <c r="AR239" i="38"/>
  <c r="AV239" i="38" s="1"/>
  <c r="R240" i="37"/>
  <c r="AC240" i="38"/>
  <c r="M245" i="37"/>
  <c r="AN245" i="38"/>
  <c r="H248" i="37"/>
  <c r="R248" i="38"/>
  <c r="H247" i="37"/>
  <c r="R247" i="38"/>
  <c r="BK247" i="39"/>
  <c r="AG247" i="38"/>
  <c r="AK247" i="38" s="1"/>
  <c r="CA251" i="39"/>
  <c r="AR251" i="38"/>
  <c r="AV251" i="38" s="1"/>
  <c r="C262" i="37"/>
  <c r="C262" i="38"/>
  <c r="M250" i="37"/>
  <c r="AN250" i="38"/>
  <c r="M256" i="37"/>
  <c r="AN256" i="38"/>
  <c r="CA260" i="39"/>
  <c r="AR260" i="38"/>
  <c r="AV260" i="38" s="1"/>
  <c r="M264" i="37"/>
  <c r="AN264" i="38"/>
  <c r="C271" i="37"/>
  <c r="C271" i="38"/>
  <c r="H275" i="37"/>
  <c r="R275" i="38"/>
  <c r="M289" i="37"/>
  <c r="AN289" i="38"/>
  <c r="CA302" i="39"/>
  <c r="AR302" i="38"/>
  <c r="H314" i="37"/>
  <c r="R314" i="38"/>
  <c r="BK270" i="39"/>
  <c r="AG270" i="38"/>
  <c r="AK270" i="38" s="1"/>
  <c r="R295" i="37"/>
  <c r="AC295" i="38"/>
  <c r="AU327" i="39"/>
  <c r="V327" i="38"/>
  <c r="Z327" i="38" s="1"/>
  <c r="M279" i="37"/>
  <c r="AN279" i="38"/>
  <c r="C301" i="37"/>
  <c r="C301" i="38"/>
  <c r="C302" i="37"/>
  <c r="C302" i="38"/>
  <c r="C270" i="37"/>
  <c r="C270" i="38"/>
  <c r="BK287" i="39"/>
  <c r="AG287" i="38"/>
  <c r="AK287" i="38" s="1"/>
  <c r="CA319" i="39"/>
  <c r="AR319" i="38"/>
  <c r="R334" i="37"/>
  <c r="AC334" i="38"/>
  <c r="BK338" i="39"/>
  <c r="AG338" i="38"/>
  <c r="AK338" i="38" s="1"/>
  <c r="R342" i="37"/>
  <c r="AC342" i="38"/>
  <c r="BK346" i="39"/>
  <c r="AG346" i="38"/>
  <c r="AK346" i="38" s="1"/>
  <c r="R350" i="37"/>
  <c r="AC350" i="38"/>
  <c r="M315" i="37"/>
  <c r="AN315" i="38"/>
  <c r="BK364" i="39"/>
  <c r="AG364" i="38"/>
  <c r="AK364" i="38" s="1"/>
  <c r="BK366" i="39"/>
  <c r="AG366" i="38"/>
  <c r="AK366" i="38" s="1"/>
  <c r="CA354" i="39"/>
  <c r="AR354" i="38"/>
  <c r="AV354" i="38" s="1"/>
  <c r="M362" i="37"/>
  <c r="AN362" i="38"/>
  <c r="R370" i="37"/>
  <c r="AC370" i="38"/>
  <c r="P369" i="39"/>
  <c r="G369" i="38"/>
  <c r="K369" i="38" s="1"/>
  <c r="AU393" i="39"/>
  <c r="V393" i="38"/>
  <c r="Z393" i="38" s="1"/>
  <c r="C366" i="37"/>
  <c r="C366" i="38"/>
  <c r="R379" i="37"/>
  <c r="AC379" i="38"/>
  <c r="H409" i="37"/>
  <c r="R409" i="38"/>
  <c r="AU387" i="39"/>
  <c r="V387" i="38"/>
  <c r="C396" i="37"/>
  <c r="C396" i="38"/>
  <c r="H398" i="37"/>
  <c r="R398" i="38"/>
  <c r="CA388" i="39"/>
  <c r="AR388" i="38"/>
  <c r="AV388" i="38" s="1"/>
  <c r="M397" i="37"/>
  <c r="AN397" i="38"/>
  <c r="CA333" i="39"/>
  <c r="AR333" i="38"/>
  <c r="AV333" i="38" s="1"/>
  <c r="BK398" i="39"/>
  <c r="AG398" i="38"/>
  <c r="AK398" i="38" s="1"/>
  <c r="AU404" i="39"/>
  <c r="V404" i="38"/>
  <c r="Z404" i="38" s="1"/>
  <c r="CA324" i="39"/>
  <c r="AR324" i="38"/>
  <c r="H388" i="37"/>
  <c r="R388" i="38"/>
  <c r="M407" i="37"/>
  <c r="AN407" i="38"/>
  <c r="R420" i="37"/>
  <c r="AC420" i="38"/>
  <c r="R428" i="37"/>
  <c r="AC428" i="38"/>
  <c r="AU340" i="39"/>
  <c r="V340" i="38"/>
  <c r="C387" i="37"/>
  <c r="C387" i="38"/>
  <c r="CA401" i="39"/>
  <c r="AR401" i="38"/>
  <c r="AV401" i="38" s="1"/>
  <c r="H405" i="37"/>
  <c r="R405" i="38"/>
  <c r="M422" i="37"/>
  <c r="AN422" i="38"/>
  <c r="BL84" i="39"/>
  <c r="AU129" i="39"/>
  <c r="R32" i="37"/>
  <c r="AC32" i="38"/>
  <c r="R49" i="37"/>
  <c r="AC49" i="38"/>
  <c r="H71" i="37"/>
  <c r="R71" i="38"/>
  <c r="C82" i="37"/>
  <c r="C82" i="38"/>
  <c r="H95" i="37"/>
  <c r="R95" i="38"/>
  <c r="C152" i="37"/>
  <c r="C152" i="38"/>
  <c r="C13" i="37"/>
  <c r="C13" i="38"/>
  <c r="M108" i="37"/>
  <c r="AN108" i="38"/>
  <c r="R142" i="37"/>
  <c r="AC142" i="38"/>
  <c r="M163" i="37"/>
  <c r="AN163" i="38"/>
  <c r="H178" i="37"/>
  <c r="R178" i="38"/>
  <c r="R174" i="37"/>
  <c r="AC174" i="38"/>
  <c r="H7" i="37"/>
  <c r="R7" i="38"/>
  <c r="M48" i="37"/>
  <c r="AN48" i="38"/>
  <c r="M119" i="37"/>
  <c r="AN119" i="38"/>
  <c r="H141" i="37"/>
  <c r="R141" i="38"/>
  <c r="R45" i="37"/>
  <c r="AC45" i="38"/>
  <c r="M99" i="37"/>
  <c r="AN99" i="38"/>
  <c r="C311" i="37"/>
  <c r="C311" i="38"/>
  <c r="H179" i="37"/>
  <c r="R179" i="38"/>
  <c r="H162" i="37"/>
  <c r="R162" i="38"/>
  <c r="M238" i="37"/>
  <c r="AN238" i="38"/>
  <c r="M45" i="37"/>
  <c r="AN45" i="38"/>
  <c r="R83" i="37"/>
  <c r="AC83" i="38"/>
  <c r="C96" i="37"/>
  <c r="C96" i="38"/>
  <c r="H236" i="37"/>
  <c r="R236" i="38"/>
  <c r="H29" i="37"/>
  <c r="R29" i="38"/>
  <c r="H196" i="37"/>
  <c r="R196" i="38"/>
  <c r="H208" i="37"/>
  <c r="R208" i="38"/>
  <c r="R237" i="37"/>
  <c r="AC237" i="38"/>
  <c r="C280" i="37"/>
  <c r="C280" i="38"/>
  <c r="C295" i="37"/>
  <c r="C295" i="38"/>
  <c r="M340" i="37"/>
  <c r="AN340" i="38"/>
  <c r="H309" i="37"/>
  <c r="R309" i="38"/>
  <c r="C413" i="37"/>
  <c r="C413" i="38"/>
  <c r="H376" i="37"/>
  <c r="R376" i="38"/>
  <c r="H315" i="37"/>
  <c r="R315" i="38"/>
  <c r="H371" i="37"/>
  <c r="R371" i="38"/>
  <c r="CA407" i="39"/>
  <c r="AR407" i="38"/>
  <c r="AV407" i="38" s="1"/>
  <c r="H307" i="37"/>
  <c r="R307" i="38"/>
  <c r="R393" i="37"/>
  <c r="AC393" i="38"/>
  <c r="R427" i="37"/>
  <c r="AC427" i="38"/>
  <c r="H93" i="37"/>
  <c r="R93" i="38"/>
  <c r="R187" i="37"/>
  <c r="AC187" i="38"/>
  <c r="M269" i="37"/>
  <c r="AN269" i="38"/>
  <c r="H43" i="37"/>
  <c r="R43" i="38"/>
  <c r="P60" i="39"/>
  <c r="G60" i="38"/>
  <c r="K60" i="38" s="1"/>
  <c r="P75" i="39"/>
  <c r="G75" i="38"/>
  <c r="K75" i="38" s="1"/>
  <c r="H94" i="37"/>
  <c r="R94" i="38"/>
  <c r="C128" i="37"/>
  <c r="C128" i="38"/>
  <c r="R114" i="37"/>
  <c r="AC114" i="38"/>
  <c r="H134" i="37"/>
  <c r="R134" i="38"/>
  <c r="P153" i="39"/>
  <c r="G153" i="38"/>
  <c r="K153" i="38" s="1"/>
  <c r="M145" i="37"/>
  <c r="AN145" i="38"/>
  <c r="H201" i="37"/>
  <c r="R201" i="38"/>
  <c r="C227" i="37"/>
  <c r="C227" i="38"/>
  <c r="R217" i="37"/>
  <c r="AC217" i="38"/>
  <c r="M177" i="37"/>
  <c r="AN177" i="38"/>
  <c r="H263" i="37"/>
  <c r="R263" i="38"/>
  <c r="C310" i="37"/>
  <c r="C310" i="38"/>
  <c r="BK324" i="39"/>
  <c r="AG324" i="38"/>
  <c r="AK324" i="38" s="1"/>
  <c r="R311" i="37"/>
  <c r="AC311" i="38"/>
  <c r="AU8" i="39"/>
  <c r="V8" i="38"/>
  <c r="Z8" i="38" s="1"/>
  <c r="CA16" i="39"/>
  <c r="AR16" i="38"/>
  <c r="AV16" i="38" s="1"/>
  <c r="M16" i="37"/>
  <c r="AN16" i="38"/>
  <c r="CA8" i="39"/>
  <c r="AR8" i="38"/>
  <c r="AV8" i="38" s="1"/>
  <c r="P17" i="39"/>
  <c r="G17" i="38"/>
  <c r="K17" i="38" s="1"/>
  <c r="CA10" i="39"/>
  <c r="AR10" i="38"/>
  <c r="AV10" i="38" s="1"/>
  <c r="R25" i="37"/>
  <c r="AC25" i="38"/>
  <c r="P22" i="39"/>
  <c r="G22" i="38"/>
  <c r="M21" i="37"/>
  <c r="AN21" i="38"/>
  <c r="R23" i="37"/>
  <c r="AC23" i="38"/>
  <c r="K29" i="38"/>
  <c r="C33" i="37"/>
  <c r="C33" i="38"/>
  <c r="C34" i="37"/>
  <c r="C34" i="38"/>
  <c r="AK28" i="38"/>
  <c r="R35" i="37"/>
  <c r="AC35" i="38"/>
  <c r="BK52" i="39"/>
  <c r="AG52" i="38"/>
  <c r="AK52" i="38" s="1"/>
  <c r="M46" i="37"/>
  <c r="AN46" i="38"/>
  <c r="AU59" i="39"/>
  <c r="V59" i="38"/>
  <c r="Z59" i="38" s="1"/>
  <c r="AU50" i="39"/>
  <c r="V50" i="38"/>
  <c r="Z50" i="38" s="1"/>
  <c r="R54" i="37"/>
  <c r="AC54" i="38"/>
  <c r="H49" i="37"/>
  <c r="R49" i="38"/>
  <c r="R57" i="37"/>
  <c r="AC57" i="38"/>
  <c r="M71" i="37"/>
  <c r="AN71" i="38"/>
  <c r="H55" i="37"/>
  <c r="R55" i="38"/>
  <c r="R67" i="37"/>
  <c r="AC67" i="38"/>
  <c r="M80" i="37"/>
  <c r="AN80" i="38"/>
  <c r="C80" i="37"/>
  <c r="C80" i="38"/>
  <c r="C88" i="37"/>
  <c r="C88" i="38"/>
  <c r="C95" i="37"/>
  <c r="C95" i="38"/>
  <c r="BK69" i="39"/>
  <c r="AG69" i="38"/>
  <c r="AK69" i="38" s="1"/>
  <c r="C94" i="37"/>
  <c r="C94" i="38"/>
  <c r="M87" i="37"/>
  <c r="AN87" i="38"/>
  <c r="BK101" i="39"/>
  <c r="AG101" i="38"/>
  <c r="AK101" i="38" s="1"/>
  <c r="BK109" i="39"/>
  <c r="AG109" i="38"/>
  <c r="AK109" i="38" s="1"/>
  <c r="M110" i="37"/>
  <c r="AN110" i="38"/>
  <c r="P118" i="39"/>
  <c r="G118" i="38"/>
  <c r="K118" i="38" s="1"/>
  <c r="AU96" i="39"/>
  <c r="V96" i="38"/>
  <c r="Z96" i="38" s="1"/>
  <c r="M102" i="37"/>
  <c r="AN102" i="38"/>
  <c r="AU79" i="39"/>
  <c r="V79" i="38"/>
  <c r="Z79" i="38" s="1"/>
  <c r="M65" i="37"/>
  <c r="AN65" i="38"/>
  <c r="R104" i="37"/>
  <c r="AC104" i="38"/>
  <c r="R110" i="37"/>
  <c r="AC110" i="38"/>
  <c r="R129" i="37"/>
  <c r="AC129" i="38"/>
  <c r="BK120" i="39"/>
  <c r="AG120" i="38"/>
  <c r="AK120" i="38" s="1"/>
  <c r="BK112" i="39"/>
  <c r="AG112" i="38"/>
  <c r="AK112" i="38" s="1"/>
  <c r="CA119" i="39"/>
  <c r="AR119" i="38"/>
  <c r="BK127" i="39"/>
  <c r="AG127" i="38"/>
  <c r="H87" i="37"/>
  <c r="R87" i="38"/>
  <c r="K109" i="38"/>
  <c r="C127" i="37"/>
  <c r="C127" i="38"/>
  <c r="R136" i="37"/>
  <c r="AC136" i="38"/>
  <c r="M136" i="37"/>
  <c r="AN136" i="38"/>
  <c r="CA143" i="39"/>
  <c r="AR143" i="38"/>
  <c r="AV143" i="38" s="1"/>
  <c r="M147" i="37"/>
  <c r="AN147" i="38"/>
  <c r="M155" i="37"/>
  <c r="AN155" i="38"/>
  <c r="AU163" i="39"/>
  <c r="V163" i="38"/>
  <c r="Z163" i="38" s="1"/>
  <c r="AU146" i="39"/>
  <c r="V146" i="38"/>
  <c r="Z146" i="38" s="1"/>
  <c r="Z134" i="38"/>
  <c r="BK159" i="39"/>
  <c r="AG159" i="38"/>
  <c r="AK159" i="38" s="1"/>
  <c r="H128" i="37"/>
  <c r="R128" i="38"/>
  <c r="P135" i="39"/>
  <c r="G135" i="38"/>
  <c r="K135" i="38" s="1"/>
  <c r="R139" i="37"/>
  <c r="AC139" i="38"/>
  <c r="M157" i="37"/>
  <c r="AN157" i="38"/>
  <c r="P167" i="39"/>
  <c r="G167" i="38"/>
  <c r="K167" i="38" s="1"/>
  <c r="BK177" i="39"/>
  <c r="AG177" i="38"/>
  <c r="AK177" i="38" s="1"/>
  <c r="C145" i="37"/>
  <c r="C145" i="38"/>
  <c r="H182" i="37"/>
  <c r="R182" i="38"/>
  <c r="AU159" i="39"/>
  <c r="V159" i="38"/>
  <c r="Z159" i="38" s="1"/>
  <c r="AU176" i="39"/>
  <c r="V176" i="38"/>
  <c r="Z176" i="38" s="1"/>
  <c r="CA183" i="39"/>
  <c r="AR183" i="38"/>
  <c r="AV183" i="38" s="1"/>
  <c r="R215" i="37"/>
  <c r="AC215" i="38"/>
  <c r="P198" i="39"/>
  <c r="G198" i="38"/>
  <c r="K198" i="38" s="1"/>
  <c r="M207" i="37"/>
  <c r="AN207" i="38"/>
  <c r="R191" i="37"/>
  <c r="AC191" i="38"/>
  <c r="BK207" i="39"/>
  <c r="AG207" i="38"/>
  <c r="AK207" i="38" s="1"/>
  <c r="C216" i="37"/>
  <c r="C216" i="38"/>
  <c r="M225" i="37"/>
  <c r="AN225" i="38"/>
  <c r="H230" i="37"/>
  <c r="R230" i="38"/>
  <c r="H191" i="37"/>
  <c r="R191" i="38"/>
  <c r="C184" i="37"/>
  <c r="C184" i="38"/>
  <c r="BK179" i="39"/>
  <c r="AG179" i="38"/>
  <c r="AK179" i="38" s="1"/>
  <c r="C205" i="37"/>
  <c r="C205" i="38"/>
  <c r="P206" i="39"/>
  <c r="G206" i="38"/>
  <c r="K206" i="38" s="1"/>
  <c r="M214" i="37"/>
  <c r="AN214" i="38"/>
  <c r="C226" i="37"/>
  <c r="C226" i="38"/>
  <c r="AU239" i="39"/>
  <c r="V239" i="38"/>
  <c r="Z239" i="38" s="1"/>
  <c r="H240" i="37"/>
  <c r="R240" i="38"/>
  <c r="BK240" i="39"/>
  <c r="AG240" i="38"/>
  <c r="AK240" i="38" s="1"/>
  <c r="M244" i="37"/>
  <c r="AN244" i="38"/>
  <c r="C255" i="37"/>
  <c r="C255" i="38"/>
  <c r="P259" i="39"/>
  <c r="G259" i="38"/>
  <c r="K259" i="38" s="1"/>
  <c r="C263" i="37"/>
  <c r="C263" i="38"/>
  <c r="P267" i="39"/>
  <c r="G267" i="38"/>
  <c r="K267" i="38" s="1"/>
  <c r="P275" i="39"/>
  <c r="G275" i="38"/>
  <c r="K275" i="38" s="1"/>
  <c r="P271" i="39"/>
  <c r="G271" i="38"/>
  <c r="K271" i="38" s="1"/>
  <c r="R276" i="37"/>
  <c r="AC276" i="38"/>
  <c r="R305" i="37"/>
  <c r="AC305" i="38"/>
  <c r="C294" i="37"/>
  <c r="C294" i="38"/>
  <c r="C276" i="37"/>
  <c r="C276" i="38"/>
  <c r="CA315" i="39"/>
  <c r="AR315" i="38"/>
  <c r="AV315" i="38" s="1"/>
  <c r="R270" i="37"/>
  <c r="AC270" i="38"/>
  <c r="BK295" i="39"/>
  <c r="AG295" i="38"/>
  <c r="AK295" i="38" s="1"/>
  <c r="H318" i="37"/>
  <c r="R318" i="38"/>
  <c r="CA320" i="39"/>
  <c r="AR320" i="38"/>
  <c r="AV320" i="38" s="1"/>
  <c r="CA279" i="39"/>
  <c r="AR279" i="38"/>
  <c r="AV279" i="38" s="1"/>
  <c r="P302" i="39"/>
  <c r="G302" i="38"/>
  <c r="K302" i="38" s="1"/>
  <c r="M287" i="37"/>
  <c r="AN287" i="38"/>
  <c r="AU320" i="39"/>
  <c r="V320" i="38"/>
  <c r="C324" i="37"/>
  <c r="C324" i="38"/>
  <c r="CA327" i="39"/>
  <c r="AR327" i="38"/>
  <c r="C332" i="37"/>
  <c r="C332" i="38"/>
  <c r="M334" i="37"/>
  <c r="AN334" i="38"/>
  <c r="CA338" i="39"/>
  <c r="AR338" i="38"/>
  <c r="AV338" i="38" s="1"/>
  <c r="M342" i="37"/>
  <c r="AN342" i="38"/>
  <c r="CA346" i="39"/>
  <c r="AR346" i="38"/>
  <c r="AV346" i="38" s="1"/>
  <c r="M350" i="37"/>
  <c r="AN350" i="38"/>
  <c r="R318" i="37"/>
  <c r="AC318" i="38"/>
  <c r="H335" i="37"/>
  <c r="R335" i="38"/>
  <c r="C342" i="37"/>
  <c r="C342" i="38"/>
  <c r="H351" i="37"/>
  <c r="R351" i="38"/>
  <c r="C358" i="37"/>
  <c r="C358" i="38"/>
  <c r="R333" i="37"/>
  <c r="AC333" i="38"/>
  <c r="C340" i="37"/>
  <c r="C340" i="38"/>
  <c r="AU370" i="39"/>
  <c r="V370" i="38"/>
  <c r="Z370" i="38" s="1"/>
  <c r="H349" i="37"/>
  <c r="R349" i="38"/>
  <c r="AU354" i="39"/>
  <c r="V354" i="38"/>
  <c r="Z354" i="38" s="1"/>
  <c r="P360" i="39"/>
  <c r="G360" i="38"/>
  <c r="H303" i="37"/>
  <c r="R303" i="38"/>
  <c r="M354" i="37"/>
  <c r="AN354" i="38"/>
  <c r="C352" i="37"/>
  <c r="C352" i="38"/>
  <c r="R353" i="37"/>
  <c r="AC353" i="38"/>
  <c r="P363" i="39"/>
  <c r="G363" i="38"/>
  <c r="K363" i="38" s="1"/>
  <c r="C367" i="37"/>
  <c r="C367" i="38"/>
  <c r="C369" i="37"/>
  <c r="C369" i="38"/>
  <c r="H373" i="37"/>
  <c r="R373" i="38"/>
  <c r="AU377" i="39"/>
  <c r="V377" i="38"/>
  <c r="Z377" i="38" s="1"/>
  <c r="H381" i="37"/>
  <c r="R381" i="38"/>
  <c r="AU385" i="39"/>
  <c r="V385" i="38"/>
  <c r="Z385" i="38" s="1"/>
  <c r="H389" i="37"/>
  <c r="R389" i="38"/>
  <c r="BK393" i="39"/>
  <c r="AG393" i="38"/>
  <c r="AK393" i="38" s="1"/>
  <c r="M353" i="37"/>
  <c r="AN353" i="38"/>
  <c r="M349" i="37"/>
  <c r="AN349" i="38"/>
  <c r="H395" i="37"/>
  <c r="R395" i="38"/>
  <c r="R397" i="37"/>
  <c r="AC397" i="38"/>
  <c r="P396" i="39"/>
  <c r="G396" i="38"/>
  <c r="K396" i="38" s="1"/>
  <c r="C407" i="37"/>
  <c r="C407" i="38"/>
  <c r="P410" i="39"/>
  <c r="G410" i="38"/>
  <c r="K410" i="38" s="1"/>
  <c r="P327" i="39"/>
  <c r="G327" i="38"/>
  <c r="K327" i="38" s="1"/>
  <c r="M413" i="37"/>
  <c r="AN413" i="38"/>
  <c r="M371" i="37"/>
  <c r="AN371" i="38"/>
  <c r="R388" i="37"/>
  <c r="AC388" i="38"/>
  <c r="P399" i="39"/>
  <c r="G399" i="38"/>
  <c r="P405" i="39"/>
  <c r="G405" i="38"/>
  <c r="K405" i="38" s="1"/>
  <c r="C414" i="37"/>
  <c r="C414" i="38"/>
  <c r="H372" i="37"/>
  <c r="R372" i="38"/>
  <c r="AU388" i="39"/>
  <c r="V388" i="38"/>
  <c r="Z388" i="38" s="1"/>
  <c r="M420" i="37"/>
  <c r="AN420" i="38"/>
  <c r="M428" i="37"/>
  <c r="AN428" i="38"/>
  <c r="P408" i="39"/>
  <c r="G408" i="38"/>
  <c r="K408" i="38" s="1"/>
  <c r="C386" i="37"/>
  <c r="C386" i="38"/>
  <c r="P387" i="39"/>
  <c r="G387" i="38"/>
  <c r="K387" i="38" s="1"/>
  <c r="M401" i="37"/>
  <c r="AN401" i="38"/>
  <c r="CA427" i="39"/>
  <c r="AR427" i="38"/>
  <c r="AV427" i="38" s="1"/>
  <c r="BK73" i="39"/>
  <c r="H100" i="37"/>
  <c r="R100" i="38"/>
  <c r="R121" i="37"/>
  <c r="AC121" i="38"/>
  <c r="H72" i="37"/>
  <c r="R72" i="38"/>
  <c r="C60" i="37"/>
  <c r="C60" i="38"/>
  <c r="M116" i="37"/>
  <c r="AN116" i="38"/>
  <c r="R143" i="37"/>
  <c r="AC143" i="38"/>
  <c r="M86" i="37"/>
  <c r="AN86" i="38"/>
  <c r="R151" i="37"/>
  <c r="AC151" i="38"/>
  <c r="H169" i="37"/>
  <c r="R169" i="38"/>
  <c r="K11" i="38"/>
  <c r="M19" i="37"/>
  <c r="AN19" i="38"/>
  <c r="H269" i="37"/>
  <c r="R269" i="38"/>
  <c r="C328" i="37"/>
  <c r="C328" i="38"/>
  <c r="M67" i="37"/>
  <c r="AN67" i="38"/>
  <c r="R184" i="37"/>
  <c r="AC184" i="38"/>
  <c r="M200" i="37"/>
  <c r="AN200" i="38"/>
  <c r="R216" i="37"/>
  <c r="AC216" i="38"/>
  <c r="R262" i="37"/>
  <c r="AC262" i="38"/>
  <c r="H140" i="37"/>
  <c r="R140" i="38"/>
  <c r="H228" i="37"/>
  <c r="R228" i="38"/>
  <c r="K324" i="38"/>
  <c r="R238" i="37"/>
  <c r="AC238" i="38"/>
  <c r="H260" i="37"/>
  <c r="R260" i="38"/>
  <c r="H288" i="37"/>
  <c r="R288" i="38"/>
  <c r="C296" i="37"/>
  <c r="C296" i="38"/>
  <c r="C159" i="37"/>
  <c r="C159" i="38"/>
  <c r="M325" i="37"/>
  <c r="AN325" i="38"/>
  <c r="C260" i="37"/>
  <c r="C260" i="38"/>
  <c r="H291" i="37"/>
  <c r="R291" i="38"/>
  <c r="M323" i="37"/>
  <c r="AN323" i="38"/>
  <c r="H308" i="37"/>
  <c r="R308" i="38"/>
  <c r="H352" i="37"/>
  <c r="R352" i="38"/>
  <c r="H363" i="37"/>
  <c r="R363" i="38"/>
  <c r="M148" i="37"/>
  <c r="AN148" i="38"/>
  <c r="H212" i="37"/>
  <c r="R212" i="38"/>
  <c r="H277" i="37"/>
  <c r="R277" i="38"/>
  <c r="M427" i="37"/>
  <c r="AN427" i="38"/>
  <c r="M377" i="37"/>
  <c r="AN377" i="38"/>
  <c r="H300" i="37"/>
  <c r="R300" i="38"/>
  <c r="R382" i="37"/>
  <c r="AC382" i="38"/>
  <c r="H125" i="37"/>
  <c r="R125" i="38"/>
  <c r="M364" i="37"/>
  <c r="AN364" i="38"/>
  <c r="R12" i="37"/>
  <c r="AC12" i="38"/>
  <c r="H345" i="37"/>
  <c r="R345" i="38"/>
  <c r="AU25" i="39"/>
  <c r="V25" i="38"/>
  <c r="AU30" i="39"/>
  <c r="V30" i="38"/>
  <c r="Z30" i="38" s="1"/>
  <c r="R66" i="37"/>
  <c r="AC66" i="38"/>
  <c r="H66" i="37"/>
  <c r="R66" i="38"/>
  <c r="M111" i="37"/>
  <c r="AN111" i="38"/>
  <c r="CA128" i="39"/>
  <c r="AR128" i="38"/>
  <c r="AV128" i="38" s="1"/>
  <c r="C136" i="37"/>
  <c r="C136" i="38"/>
  <c r="R135" i="37"/>
  <c r="AC135" i="38"/>
  <c r="H145" i="37"/>
  <c r="R145" i="38"/>
  <c r="H193" i="37"/>
  <c r="R193" i="38"/>
  <c r="P214" i="39"/>
  <c r="G214" i="38"/>
  <c r="K214" i="38" s="1"/>
  <c r="C238" i="37"/>
  <c r="C238" i="38"/>
  <c r="P239" i="39"/>
  <c r="G239" i="38"/>
  <c r="K239" i="38" s="1"/>
  <c r="H255" i="37"/>
  <c r="R255" i="38"/>
  <c r="M270" i="37"/>
  <c r="AN270" i="38"/>
  <c r="M286" i="37"/>
  <c r="AN286" i="38"/>
  <c r="BK8" i="39"/>
  <c r="AG8" i="38"/>
  <c r="H17" i="37"/>
  <c r="R17" i="38"/>
  <c r="R17" i="37"/>
  <c r="AC17" i="38"/>
  <c r="M8" i="37"/>
  <c r="AN8" i="38"/>
  <c r="M17" i="37"/>
  <c r="AN17" i="38"/>
  <c r="CA27" i="39"/>
  <c r="AR27" i="38"/>
  <c r="R24" i="37"/>
  <c r="AC24" i="38"/>
  <c r="M23" i="37"/>
  <c r="AN23" i="38"/>
  <c r="H33" i="37"/>
  <c r="R33" i="38"/>
  <c r="M35" i="37"/>
  <c r="AN35" i="38"/>
  <c r="CA39" i="39"/>
  <c r="AR39" i="38"/>
  <c r="AV39" i="38" s="1"/>
  <c r="C32" i="37"/>
  <c r="C32" i="38"/>
  <c r="M37" i="37"/>
  <c r="AN37" i="38"/>
  <c r="M42" i="37"/>
  <c r="AN42" i="38"/>
  <c r="H36" i="37"/>
  <c r="R36" i="38"/>
  <c r="C42" i="37"/>
  <c r="C42" i="38"/>
  <c r="R43" i="37"/>
  <c r="AC43" i="38"/>
  <c r="H39" i="37"/>
  <c r="R39" i="38"/>
  <c r="CA52" i="39"/>
  <c r="AR52" i="38"/>
  <c r="AV52" i="38" s="1"/>
  <c r="H58" i="37"/>
  <c r="R58" i="38"/>
  <c r="P52" i="39"/>
  <c r="G52" i="38"/>
  <c r="K52" i="38" s="1"/>
  <c r="R56" i="37"/>
  <c r="AC56" i="38"/>
  <c r="C52" i="37"/>
  <c r="C52" i="38"/>
  <c r="BK54" i="39"/>
  <c r="AG54" i="38"/>
  <c r="AK54" i="38" s="1"/>
  <c r="P68" i="39"/>
  <c r="G68" i="38"/>
  <c r="K68" i="38" s="1"/>
  <c r="M41" i="37"/>
  <c r="AN41" i="38"/>
  <c r="M57" i="37"/>
  <c r="AN57" i="38"/>
  <c r="C65" i="37"/>
  <c r="C65" i="38"/>
  <c r="P63" i="39"/>
  <c r="G63" i="38"/>
  <c r="K63" i="38" s="1"/>
  <c r="AU69" i="39"/>
  <c r="V69" i="38"/>
  <c r="Z69" i="38" s="1"/>
  <c r="M74" i="37"/>
  <c r="AN74" i="38"/>
  <c r="R75" i="37"/>
  <c r="AC75" i="38"/>
  <c r="Z71" i="38"/>
  <c r="R74" i="37"/>
  <c r="AC74" i="38"/>
  <c r="R78" i="37"/>
  <c r="AC78" i="38"/>
  <c r="C71" i="37"/>
  <c r="C71" i="38"/>
  <c r="K71" i="38"/>
  <c r="R69" i="37"/>
  <c r="AC69" i="38"/>
  <c r="R79" i="37"/>
  <c r="AC79" i="38"/>
  <c r="CA87" i="39"/>
  <c r="AR87" i="38"/>
  <c r="AV87" i="38" s="1"/>
  <c r="CA109" i="39"/>
  <c r="AR109" i="38"/>
  <c r="AV109" i="38" s="1"/>
  <c r="R102" i="37"/>
  <c r="AC102" i="38"/>
  <c r="H111" i="37"/>
  <c r="R111" i="38"/>
  <c r="AU114" i="39"/>
  <c r="V114" i="38"/>
  <c r="Z114" i="38" s="1"/>
  <c r="C72" i="37"/>
  <c r="C72" i="38"/>
  <c r="R89" i="37"/>
  <c r="AC89" i="38"/>
  <c r="H104" i="37"/>
  <c r="R104" i="38"/>
  <c r="H110" i="37"/>
  <c r="R110" i="38"/>
  <c r="P117" i="39"/>
  <c r="G117" i="38"/>
  <c r="K117" i="38" s="1"/>
  <c r="R96" i="37"/>
  <c r="AC96" i="38"/>
  <c r="BK104" i="39"/>
  <c r="AG104" i="38"/>
  <c r="AK104" i="38" s="1"/>
  <c r="M129" i="37"/>
  <c r="AN129" i="38"/>
  <c r="C113" i="37"/>
  <c r="C113" i="38"/>
  <c r="M120" i="37"/>
  <c r="AN120" i="38"/>
  <c r="CA127" i="39"/>
  <c r="AR127" i="38"/>
  <c r="AU87" i="39"/>
  <c r="V87" i="38"/>
  <c r="M126" i="37"/>
  <c r="AN126" i="38"/>
  <c r="P127" i="39"/>
  <c r="G127" i="38"/>
  <c r="K127" i="38" s="1"/>
  <c r="BK136" i="39"/>
  <c r="AG136" i="38"/>
  <c r="AK136" i="38" s="1"/>
  <c r="P142" i="39"/>
  <c r="G142" i="38"/>
  <c r="K142" i="38" s="1"/>
  <c r="C146" i="37"/>
  <c r="C146" i="38"/>
  <c r="P150" i="39"/>
  <c r="G150" i="38"/>
  <c r="C154" i="37"/>
  <c r="C154" i="38"/>
  <c r="P158" i="39"/>
  <c r="G158" i="38"/>
  <c r="K158" i="38" s="1"/>
  <c r="R113" i="37"/>
  <c r="AC113" i="38"/>
  <c r="H144" i="37"/>
  <c r="R144" i="38"/>
  <c r="C157" i="37"/>
  <c r="C157" i="38"/>
  <c r="R159" i="37"/>
  <c r="AC159" i="38"/>
  <c r="AU128" i="39"/>
  <c r="V128" i="38"/>
  <c r="Z128" i="38" s="1"/>
  <c r="H152" i="37"/>
  <c r="R152" i="38"/>
  <c r="CA156" i="39"/>
  <c r="BK139" i="39"/>
  <c r="AG139" i="38"/>
  <c r="AK139" i="38" s="1"/>
  <c r="P145" i="39"/>
  <c r="G145" i="38"/>
  <c r="K145" i="38" s="1"/>
  <c r="CA159" i="39"/>
  <c r="AR159" i="38"/>
  <c r="AV159" i="38" s="1"/>
  <c r="AV134" i="38"/>
  <c r="AV144" i="38"/>
  <c r="H159" i="37"/>
  <c r="R159" i="38"/>
  <c r="M215" i="37"/>
  <c r="AN215" i="38"/>
  <c r="M222" i="37"/>
  <c r="AN222" i="38"/>
  <c r="AU228" i="39"/>
  <c r="V228" i="38"/>
  <c r="Z228" i="38" s="1"/>
  <c r="CA207" i="39"/>
  <c r="AR207" i="38"/>
  <c r="AV207" i="38" s="1"/>
  <c r="BK191" i="39"/>
  <c r="AG191" i="38"/>
  <c r="AK191" i="38" s="1"/>
  <c r="P216" i="39"/>
  <c r="G216" i="38"/>
  <c r="K216" i="38" s="1"/>
  <c r="CA225" i="39"/>
  <c r="AR225" i="38"/>
  <c r="AV225" i="38" s="1"/>
  <c r="AU191" i="39"/>
  <c r="V191" i="38"/>
  <c r="Z191" i="38" s="1"/>
  <c r="H224" i="37"/>
  <c r="R224" i="38"/>
  <c r="AU240" i="39"/>
  <c r="V240" i="38"/>
  <c r="Z240" i="38" s="1"/>
  <c r="H241" i="37"/>
  <c r="R241" i="38"/>
  <c r="K236" i="38"/>
  <c r="M248" i="37"/>
  <c r="AN248" i="38"/>
  <c r="C250" i="37"/>
  <c r="C250" i="38"/>
  <c r="CA244" i="39"/>
  <c r="AR244" i="38"/>
  <c r="AV244" i="38" s="1"/>
  <c r="AV248" i="38"/>
  <c r="R272" i="37"/>
  <c r="AC272" i="38"/>
  <c r="H272" i="37"/>
  <c r="R272" i="38"/>
  <c r="M305" i="37"/>
  <c r="AN305" i="38"/>
  <c r="P294" i="39"/>
  <c r="G294" i="38"/>
  <c r="K294" i="38" s="1"/>
  <c r="P301" i="39"/>
  <c r="G301" i="38"/>
  <c r="H286" i="37"/>
  <c r="R286" i="38"/>
  <c r="AU318" i="39"/>
  <c r="V318" i="38"/>
  <c r="R320" i="37"/>
  <c r="AC320" i="38"/>
  <c r="BK319" i="39"/>
  <c r="AG319" i="38"/>
  <c r="M295" i="37"/>
  <c r="AN295" i="38"/>
  <c r="R321" i="37"/>
  <c r="AC321" i="38"/>
  <c r="R325" i="37"/>
  <c r="AC325" i="38"/>
  <c r="H311" i="37"/>
  <c r="R311" i="38"/>
  <c r="CA287" i="39"/>
  <c r="AR287" i="38"/>
  <c r="AV287" i="38" s="1"/>
  <c r="BK328" i="39"/>
  <c r="AG328" i="38"/>
  <c r="AK328" i="38" s="1"/>
  <c r="C333" i="37"/>
  <c r="C333" i="38"/>
  <c r="P337" i="39"/>
  <c r="G337" i="38"/>
  <c r="K337" i="38" s="1"/>
  <c r="C341" i="37"/>
  <c r="C341" i="38"/>
  <c r="P345" i="39"/>
  <c r="G345" i="38"/>
  <c r="K345" i="38" s="1"/>
  <c r="C349" i="37"/>
  <c r="C349" i="38"/>
  <c r="H358" i="37"/>
  <c r="R358" i="38"/>
  <c r="H329" i="37"/>
  <c r="R329" i="38"/>
  <c r="R335" i="37"/>
  <c r="AC335" i="38"/>
  <c r="R351" i="37"/>
  <c r="AC351" i="38"/>
  <c r="BK333" i="39"/>
  <c r="AG333" i="38"/>
  <c r="AK333" i="38" s="1"/>
  <c r="P340" i="39"/>
  <c r="G340" i="38"/>
  <c r="K340" i="38" s="1"/>
  <c r="H370" i="37"/>
  <c r="R370" i="38"/>
  <c r="AU349" i="39"/>
  <c r="V349" i="38"/>
  <c r="Z349" i="38" s="1"/>
  <c r="H354" i="37"/>
  <c r="R354" i="38"/>
  <c r="H360" i="37"/>
  <c r="R360" i="38"/>
  <c r="AU303" i="39"/>
  <c r="V303" i="38"/>
  <c r="Z303" i="38" s="1"/>
  <c r="AU329" i="39"/>
  <c r="V329" i="38"/>
  <c r="P353" i="39"/>
  <c r="G353" i="38"/>
  <c r="K353" i="38" s="1"/>
  <c r="M366" i="37"/>
  <c r="AN366" i="38"/>
  <c r="R367" i="37"/>
  <c r="AC367" i="38"/>
  <c r="R373" i="37"/>
  <c r="AC373" i="38"/>
  <c r="BK377" i="39"/>
  <c r="AG377" i="38"/>
  <c r="AK377" i="38" s="1"/>
  <c r="R381" i="37"/>
  <c r="AC381" i="38"/>
  <c r="BK385" i="39"/>
  <c r="AG385" i="38"/>
  <c r="AK385" i="38" s="1"/>
  <c r="R389" i="37"/>
  <c r="AC389" i="38"/>
  <c r="CA393" i="39"/>
  <c r="AR393" i="38"/>
  <c r="AV393" i="38" s="1"/>
  <c r="M324" i="37"/>
  <c r="AN324" i="38"/>
  <c r="H361" i="37"/>
  <c r="R361" i="38"/>
  <c r="CA349" i="39"/>
  <c r="AR349" i="38"/>
  <c r="AV349" i="38" s="1"/>
  <c r="H380" i="37"/>
  <c r="R380" i="38"/>
  <c r="BK397" i="39"/>
  <c r="AG397" i="38"/>
  <c r="AK397" i="38" s="1"/>
  <c r="R413" i="37"/>
  <c r="AC413" i="38"/>
  <c r="H379" i="37"/>
  <c r="R379" i="38"/>
  <c r="C327" i="37"/>
  <c r="C327" i="38"/>
  <c r="M372" i="37"/>
  <c r="AN372" i="38"/>
  <c r="M405" i="37"/>
  <c r="AN405" i="38"/>
  <c r="R380" i="37"/>
  <c r="AC380" i="38"/>
  <c r="P426" i="39"/>
  <c r="G426" i="38"/>
  <c r="K426" i="38" s="1"/>
  <c r="H365" i="37"/>
  <c r="R365" i="38"/>
  <c r="P386" i="39"/>
  <c r="G386" i="38"/>
  <c r="BK388" i="39"/>
  <c r="AG388" i="38"/>
  <c r="AK388" i="38" s="1"/>
  <c r="BK409" i="39"/>
  <c r="AG409" i="38"/>
  <c r="AK409" i="38" s="1"/>
  <c r="C412" i="37"/>
  <c r="C412" i="38"/>
  <c r="BK414" i="39"/>
  <c r="AG414" i="38"/>
  <c r="AK414" i="38" s="1"/>
  <c r="AU372" i="39"/>
  <c r="V372" i="38"/>
  <c r="Z372" i="38" s="1"/>
  <c r="H399" i="37"/>
  <c r="R399" i="38"/>
  <c r="H387" i="37"/>
  <c r="R387" i="38"/>
  <c r="C408" i="37"/>
  <c r="C408" i="38"/>
  <c r="CA409" i="39"/>
  <c r="AR409" i="38"/>
  <c r="AV409" i="38" s="1"/>
  <c r="H413" i="37"/>
  <c r="R413" i="38"/>
  <c r="C421" i="37"/>
  <c r="C421" i="38"/>
  <c r="H430" i="37"/>
  <c r="R430" i="38"/>
  <c r="AU362" i="39"/>
  <c r="V362" i="38"/>
  <c r="Z362" i="38" s="1"/>
  <c r="H22" i="37"/>
  <c r="R22" i="38"/>
  <c r="H15" i="37"/>
  <c r="R15" i="38"/>
  <c r="M22" i="37"/>
  <c r="AN22" i="38"/>
  <c r="M40" i="37"/>
  <c r="AN40" i="38"/>
  <c r="M11" i="37"/>
  <c r="AN11" i="38"/>
  <c r="AG44" i="38"/>
  <c r="AK44" i="38" s="1"/>
  <c r="BK44" i="39"/>
  <c r="H101" i="37"/>
  <c r="R101" i="38"/>
  <c r="CA186" i="39"/>
  <c r="AR186" i="38"/>
  <c r="AV186" i="38" s="1"/>
  <c r="M52" i="37"/>
  <c r="AN52" i="38"/>
  <c r="C141" i="37"/>
  <c r="C141" i="38"/>
  <c r="H75" i="37"/>
  <c r="R75" i="38"/>
  <c r="M101" i="37"/>
  <c r="AN101" i="38"/>
  <c r="C117" i="37"/>
  <c r="C117" i="38"/>
  <c r="C68" i="37"/>
  <c r="C68" i="38"/>
  <c r="C87" i="37"/>
  <c r="C87" i="38"/>
  <c r="C120" i="37"/>
  <c r="C120" i="38"/>
  <c r="M138" i="37"/>
  <c r="AN138" i="38"/>
  <c r="R161" i="37"/>
  <c r="AC161" i="38"/>
  <c r="R150" i="37"/>
  <c r="AC150" i="38"/>
  <c r="M47" i="37"/>
  <c r="AN47" i="38"/>
  <c r="H73" i="37"/>
  <c r="R73" i="38"/>
  <c r="R245" i="37"/>
  <c r="AC245" i="38"/>
  <c r="C304" i="37"/>
  <c r="C304" i="38"/>
  <c r="M172" i="37"/>
  <c r="AN172" i="38"/>
  <c r="H242" i="37"/>
  <c r="R242" i="38"/>
  <c r="H45" i="37"/>
  <c r="R45" i="38"/>
  <c r="M230" i="37"/>
  <c r="AN230" i="38"/>
  <c r="R297" i="37"/>
  <c r="AC297" i="38"/>
  <c r="R172" i="37"/>
  <c r="AC172" i="38"/>
  <c r="H148" i="37"/>
  <c r="R148" i="38"/>
  <c r="H194" i="37"/>
  <c r="R194" i="38"/>
  <c r="R214" i="37"/>
  <c r="AC214" i="38"/>
  <c r="R230" i="37"/>
  <c r="AC230" i="38"/>
  <c r="H261" i="37"/>
  <c r="R261" i="38"/>
  <c r="H56" i="37"/>
  <c r="R56" i="38"/>
  <c r="C91" i="37"/>
  <c r="C91" i="38"/>
  <c r="H223" i="37"/>
  <c r="R223" i="38"/>
  <c r="C247" i="37"/>
  <c r="C247" i="38"/>
  <c r="C306" i="37"/>
  <c r="C306" i="38"/>
  <c r="H251" i="37"/>
  <c r="R251" i="38"/>
  <c r="H375" i="37"/>
  <c r="R375" i="38"/>
  <c r="H357" i="37"/>
  <c r="R357" i="38"/>
  <c r="C373" i="37"/>
  <c r="C373" i="38"/>
  <c r="H385" i="37"/>
  <c r="R385" i="38"/>
  <c r="H419" i="37"/>
  <c r="R419" i="38"/>
  <c r="H266" i="37"/>
  <c r="R266" i="38"/>
  <c r="M406" i="37"/>
  <c r="AN406" i="38"/>
  <c r="H403" i="37"/>
  <c r="R403" i="38"/>
  <c r="C251" i="37"/>
  <c r="C251" i="38"/>
  <c r="R356" i="37"/>
  <c r="AC356" i="38"/>
  <c r="M374" i="37"/>
  <c r="AN374" i="38"/>
  <c r="H404" i="37"/>
  <c r="R404" i="38"/>
  <c r="R425" i="37"/>
  <c r="AC425" i="38"/>
  <c r="H257" i="37"/>
  <c r="R257" i="38"/>
  <c r="M282" i="37"/>
  <c r="AN282" i="38"/>
  <c r="H327" i="37"/>
  <c r="R327" i="38"/>
  <c r="H82" i="37"/>
  <c r="R82" i="38"/>
  <c r="CA95" i="39"/>
  <c r="AR95" i="38"/>
  <c r="P103" i="39"/>
  <c r="G103" i="38"/>
  <c r="K103" i="38" s="1"/>
  <c r="H117" i="37"/>
  <c r="R117" i="38"/>
  <c r="CA104" i="39"/>
  <c r="AR104" i="38"/>
  <c r="AV104" i="38" s="1"/>
  <c r="H401" i="37"/>
  <c r="R401" i="38"/>
  <c r="C15" i="37"/>
  <c r="C15" i="38"/>
  <c r="M18" i="37"/>
  <c r="AN18" i="38"/>
  <c r="H18" i="37"/>
  <c r="R18" i="38"/>
  <c r="BK24" i="39"/>
  <c r="AG24" i="38"/>
  <c r="AK24" i="38" s="1"/>
  <c r="H30" i="37"/>
  <c r="R30" i="38"/>
  <c r="R33" i="37"/>
  <c r="AC33" i="38"/>
  <c r="CA35" i="39"/>
  <c r="AR35" i="38"/>
  <c r="AV35" i="38" s="1"/>
  <c r="CA37" i="39"/>
  <c r="AR37" i="38"/>
  <c r="AV37" i="38" s="1"/>
  <c r="CA42" i="39"/>
  <c r="AR42" i="38"/>
  <c r="AV42" i="38" s="1"/>
  <c r="C35" i="37"/>
  <c r="C35" i="38"/>
  <c r="M58" i="37"/>
  <c r="AN58" i="38"/>
  <c r="M44" i="37"/>
  <c r="AN44" i="38"/>
  <c r="C53" i="37"/>
  <c r="C53" i="38"/>
  <c r="C59" i="37"/>
  <c r="C59" i="38"/>
  <c r="AU74" i="39"/>
  <c r="V74" i="38"/>
  <c r="Z74" i="38" s="1"/>
  <c r="H63" i="37"/>
  <c r="R63" i="38"/>
  <c r="H69" i="37"/>
  <c r="R69" i="38"/>
  <c r="C75" i="37"/>
  <c r="C75" i="38"/>
  <c r="H53" i="37"/>
  <c r="R53" i="38"/>
  <c r="C79" i="37"/>
  <c r="C79" i="38"/>
  <c r="AU95" i="39"/>
  <c r="V95" i="38"/>
  <c r="Z95" i="38" s="1"/>
  <c r="BK95" i="39"/>
  <c r="AG95" i="38"/>
  <c r="AK95" i="38" s="1"/>
  <c r="BK79" i="39"/>
  <c r="AG79" i="38"/>
  <c r="AK79" i="38" s="1"/>
  <c r="R87" i="37"/>
  <c r="AC87" i="38"/>
  <c r="AU111" i="39"/>
  <c r="V111" i="38"/>
  <c r="Z111" i="38" s="1"/>
  <c r="BK89" i="39"/>
  <c r="AG89" i="38"/>
  <c r="AU104" i="39"/>
  <c r="V104" i="38"/>
  <c r="Z104" i="38" s="1"/>
  <c r="C103" i="37"/>
  <c r="C103" i="38"/>
  <c r="BK96" i="39"/>
  <c r="AG96" i="38"/>
  <c r="AK96" i="38" s="1"/>
  <c r="C101" i="37"/>
  <c r="C101" i="38"/>
  <c r="CA120" i="39"/>
  <c r="AR120" i="38"/>
  <c r="AV120" i="38" s="1"/>
  <c r="M128" i="37"/>
  <c r="AN128" i="38"/>
  <c r="M139" i="37"/>
  <c r="AN139" i="38"/>
  <c r="AU142" i="39"/>
  <c r="V142" i="38"/>
  <c r="AU150" i="39"/>
  <c r="V150" i="38"/>
  <c r="C137" i="37"/>
  <c r="C137" i="38"/>
  <c r="R144" i="37"/>
  <c r="AC144" i="38"/>
  <c r="M135" i="37"/>
  <c r="AN135" i="38"/>
  <c r="M104" i="37"/>
  <c r="AN104" i="38"/>
  <c r="Z102" i="38"/>
  <c r="C143" i="37"/>
  <c r="C143" i="38"/>
  <c r="H160" i="37"/>
  <c r="R160" i="38"/>
  <c r="CA118" i="39"/>
  <c r="AR118" i="38"/>
  <c r="H135" i="37"/>
  <c r="R135" i="38"/>
  <c r="C153" i="37"/>
  <c r="C153" i="38"/>
  <c r="AU156" i="39"/>
  <c r="V156" i="38"/>
  <c r="Z156" i="38" s="1"/>
  <c r="BK181" i="39"/>
  <c r="AG181" i="38"/>
  <c r="AK181" i="38" s="1"/>
  <c r="R145" i="37"/>
  <c r="AC145" i="38"/>
  <c r="AU181" i="39"/>
  <c r="V181" i="38"/>
  <c r="Z181" i="38" s="1"/>
  <c r="M159" i="37"/>
  <c r="AN159" i="38"/>
  <c r="H168" i="37"/>
  <c r="R168" i="38"/>
  <c r="M216" i="37"/>
  <c r="AN216" i="38"/>
  <c r="C155" i="37"/>
  <c r="C155" i="38"/>
  <c r="C214" i="37"/>
  <c r="C214" i="38"/>
  <c r="AW174" i="38"/>
  <c r="H206" i="37"/>
  <c r="R206" i="38"/>
  <c r="AU216" i="39"/>
  <c r="V216" i="38"/>
  <c r="CA177" i="39"/>
  <c r="AR177" i="38"/>
  <c r="AV177" i="38" s="1"/>
  <c r="M229" i="37"/>
  <c r="AN229" i="38"/>
  <c r="AU235" i="39"/>
  <c r="V235" i="38"/>
  <c r="Z235" i="38" s="1"/>
  <c r="C190" i="37"/>
  <c r="C190" i="38"/>
  <c r="H227" i="37"/>
  <c r="R227" i="38"/>
  <c r="AU223" i="39"/>
  <c r="V223" i="38"/>
  <c r="BK272" i="39"/>
  <c r="AG272" i="38"/>
  <c r="AK272" i="38" s="1"/>
  <c r="H271" i="37"/>
  <c r="R271" i="38"/>
  <c r="BK271" i="39"/>
  <c r="AG271" i="38"/>
  <c r="M278" i="37"/>
  <c r="AN278" i="38"/>
  <c r="AU272" i="39"/>
  <c r="V272" i="38"/>
  <c r="Z272" i="38" s="1"/>
  <c r="CA270" i="39"/>
  <c r="AR270" i="38"/>
  <c r="AV270" i="38" s="1"/>
  <c r="P318" i="39"/>
  <c r="G318" i="38"/>
  <c r="R286" i="37"/>
  <c r="AC286" i="38"/>
  <c r="M271" i="37"/>
  <c r="AN271" i="38"/>
  <c r="CA295" i="39"/>
  <c r="AR295" i="38"/>
  <c r="AV295" i="38" s="1"/>
  <c r="M314" i="37"/>
  <c r="AN314" i="38"/>
  <c r="BK321" i="39"/>
  <c r="AG321" i="38"/>
  <c r="AK321" i="38" s="1"/>
  <c r="AU311" i="39"/>
  <c r="V311" i="38"/>
  <c r="Z311" i="38" s="1"/>
  <c r="C309" i="37"/>
  <c r="C309" i="38"/>
  <c r="C325" i="37"/>
  <c r="C325" i="38"/>
  <c r="R358" i="37"/>
  <c r="AC358" i="38"/>
  <c r="R324" i="37"/>
  <c r="AC324" i="38"/>
  <c r="M335" i="37"/>
  <c r="AN335" i="38"/>
  <c r="M351" i="37"/>
  <c r="AN351" i="38"/>
  <c r="R316" i="37"/>
  <c r="AC316" i="38"/>
  <c r="R349" i="37"/>
  <c r="AC349" i="38"/>
  <c r="R303" i="37"/>
  <c r="AC303" i="38"/>
  <c r="M361" i="37"/>
  <c r="AN361" i="38"/>
  <c r="C353" i="37"/>
  <c r="C353" i="38"/>
  <c r="CA366" i="39"/>
  <c r="AR366" i="38"/>
  <c r="AV366" i="38" s="1"/>
  <c r="C371" i="37"/>
  <c r="C371" i="38"/>
  <c r="R341" i="37"/>
  <c r="AC341" i="38"/>
  <c r="C360" i="37"/>
  <c r="C360" i="38"/>
  <c r="BK356" i="39"/>
  <c r="AG356" i="38"/>
  <c r="AK356" i="38" s="1"/>
  <c r="CA367" i="39"/>
  <c r="AR367" i="38"/>
  <c r="AV367" i="38" s="1"/>
  <c r="M373" i="37"/>
  <c r="AN373" i="38"/>
  <c r="CA377" i="39"/>
  <c r="AR377" i="38"/>
  <c r="AV377" i="38" s="1"/>
  <c r="M381" i="37"/>
  <c r="AN381" i="38"/>
  <c r="CA385" i="39"/>
  <c r="AR385" i="38"/>
  <c r="AV385" i="38" s="1"/>
  <c r="M389" i="37"/>
  <c r="AN389" i="38"/>
  <c r="C355" i="37"/>
  <c r="C355" i="38"/>
  <c r="BK352" i="39"/>
  <c r="AU380" i="39"/>
  <c r="V380" i="38"/>
  <c r="Z380" i="38" s="1"/>
  <c r="R395" i="37"/>
  <c r="AC395" i="38"/>
  <c r="AU401" i="39"/>
  <c r="V401" i="38"/>
  <c r="Z401" i="38" s="1"/>
  <c r="BK413" i="39"/>
  <c r="AG413" i="38"/>
  <c r="AK413" i="38" s="1"/>
  <c r="C399" i="37"/>
  <c r="C399" i="38"/>
  <c r="P402" i="39"/>
  <c r="G402" i="38"/>
  <c r="K402" i="38" s="1"/>
  <c r="AU411" i="39"/>
  <c r="V411" i="38"/>
  <c r="Z411" i="38" s="1"/>
  <c r="H414" i="37"/>
  <c r="R414" i="38"/>
  <c r="CA372" i="39"/>
  <c r="AR372" i="38"/>
  <c r="BK380" i="39"/>
  <c r="AG380" i="38"/>
  <c r="AK380" i="38" s="1"/>
  <c r="AU365" i="39"/>
  <c r="V365" i="38"/>
  <c r="Z365" i="38" s="1"/>
  <c r="R372" i="37"/>
  <c r="AC372" i="38"/>
  <c r="C378" i="37"/>
  <c r="C378" i="38"/>
  <c r="R409" i="37"/>
  <c r="AC409" i="38"/>
  <c r="P412" i="39"/>
  <c r="G412" i="38"/>
  <c r="K412" i="38" s="1"/>
  <c r="CA332" i="39"/>
  <c r="AR332" i="38"/>
  <c r="AV332" i="38" s="1"/>
  <c r="M399" i="37"/>
  <c r="AN399" i="38"/>
  <c r="C419" i="37"/>
  <c r="C419" i="38"/>
  <c r="C427" i="37"/>
  <c r="C427" i="38"/>
  <c r="CA411" i="39"/>
  <c r="AR411" i="38"/>
  <c r="AV411" i="38" s="1"/>
  <c r="CA398" i="39"/>
  <c r="AR398" i="38"/>
  <c r="AV398" i="38" s="1"/>
  <c r="M409" i="37"/>
  <c r="AN409" i="38"/>
  <c r="R430" i="37"/>
  <c r="AC430" i="38"/>
  <c r="H362" i="37"/>
  <c r="R362" i="38"/>
  <c r="R124" i="37"/>
  <c r="AC124" i="38"/>
  <c r="H176" i="37"/>
  <c r="R176" i="38"/>
  <c r="H83" i="37"/>
  <c r="R83" i="38"/>
  <c r="C142" i="37"/>
  <c r="C142" i="38"/>
  <c r="M61" i="37"/>
  <c r="AN61" i="38"/>
  <c r="H92" i="37"/>
  <c r="R92" i="38"/>
  <c r="H122" i="37"/>
  <c r="R122" i="38"/>
  <c r="M151" i="37"/>
  <c r="AN151" i="38"/>
  <c r="H52" i="37"/>
  <c r="R52" i="38"/>
  <c r="H156" i="37"/>
  <c r="R156" i="38"/>
  <c r="R170" i="37"/>
  <c r="AC170" i="38"/>
  <c r="C11" i="37"/>
  <c r="C11" i="38"/>
  <c r="R71" i="37"/>
  <c r="AC71" i="38"/>
  <c r="H108" i="37"/>
  <c r="R108" i="38"/>
  <c r="M124" i="37"/>
  <c r="AN124" i="38"/>
  <c r="C5" i="37"/>
  <c r="C5" i="38"/>
  <c r="C158" i="37"/>
  <c r="C158" i="38"/>
  <c r="M280" i="37"/>
  <c r="AN280" i="38"/>
  <c r="H305" i="37"/>
  <c r="R305" i="38"/>
  <c r="R90" i="37"/>
  <c r="AC90" i="38"/>
  <c r="C123" i="37"/>
  <c r="C123" i="38"/>
  <c r="C231" i="37"/>
  <c r="C231" i="38"/>
  <c r="M254" i="37"/>
  <c r="AN254" i="38"/>
  <c r="H90" i="37"/>
  <c r="R90" i="38"/>
  <c r="H186" i="37"/>
  <c r="R186" i="38"/>
  <c r="H218" i="37"/>
  <c r="R218" i="38"/>
  <c r="H11" i="37"/>
  <c r="R11" i="38"/>
  <c r="R117" i="37"/>
  <c r="AC117" i="38"/>
  <c r="C149" i="37"/>
  <c r="C149" i="38"/>
  <c r="H211" i="37"/>
  <c r="R211" i="38"/>
  <c r="H265" i="37"/>
  <c r="R265" i="38"/>
  <c r="H336" i="37"/>
  <c r="R336" i="38"/>
  <c r="M299" i="37"/>
  <c r="AN299" i="38"/>
  <c r="R426" i="37"/>
  <c r="AC426" i="38"/>
  <c r="H283" i="37"/>
  <c r="R283" i="38"/>
  <c r="H293" i="37"/>
  <c r="R293" i="38"/>
  <c r="M346" i="37"/>
  <c r="AN346" i="38"/>
  <c r="M337" i="37"/>
  <c r="AN337" i="38"/>
  <c r="H369" i="37"/>
  <c r="R369" i="38"/>
  <c r="C392" i="37"/>
  <c r="C392" i="38"/>
  <c r="C424" i="37"/>
  <c r="C424" i="38"/>
  <c r="H97" i="37"/>
  <c r="R97" i="38"/>
  <c r="C163" i="37"/>
  <c r="C163" i="38"/>
  <c r="H267" i="37"/>
  <c r="R267" i="38"/>
  <c r="M9" i="37"/>
  <c r="AN9" i="38"/>
  <c r="C36" i="37"/>
  <c r="C36" i="38"/>
  <c r="P108" i="39"/>
  <c r="G108" i="38"/>
  <c r="K108" i="38" s="1"/>
  <c r="C102" i="37"/>
  <c r="C102" i="38"/>
  <c r="P190" i="39"/>
  <c r="G190" i="38"/>
  <c r="K190" i="38" s="1"/>
  <c r="H243" i="37"/>
  <c r="R243" i="38"/>
  <c r="C222" i="37"/>
  <c r="C222" i="38"/>
  <c r="BK252" i="39"/>
  <c r="AG252" i="38"/>
  <c r="AK252" i="38" s="1"/>
  <c r="M318" i="37"/>
  <c r="AN318" i="38"/>
  <c r="H279" i="37"/>
  <c r="R279" i="38"/>
  <c r="M358" i="37"/>
  <c r="AN358" i="38"/>
  <c r="C312" i="37"/>
  <c r="C312" i="38"/>
  <c r="C319" i="37"/>
  <c r="C319" i="38"/>
  <c r="H326" i="37"/>
  <c r="R326" i="38"/>
  <c r="BK316" i="39"/>
  <c r="AG316" i="38"/>
  <c r="AK316" i="38" s="1"/>
  <c r="BK349" i="39"/>
  <c r="AG349" i="38"/>
  <c r="AK349" i="38" s="1"/>
  <c r="BK362" i="39"/>
  <c r="AG362" i="38"/>
  <c r="AK362" i="38" s="1"/>
  <c r="BK303" i="39"/>
  <c r="AG303" i="38"/>
  <c r="AK303" i="38" s="1"/>
  <c r="AU321" i="39"/>
  <c r="V321" i="38"/>
  <c r="R364" i="37"/>
  <c r="AC364" i="38"/>
  <c r="AU367" i="39"/>
  <c r="V367" i="38"/>
  <c r="Z367" i="38" s="1"/>
  <c r="BK341" i="39"/>
  <c r="AG341" i="38"/>
  <c r="AK341" i="38" s="1"/>
  <c r="C348" i="37"/>
  <c r="C348" i="38"/>
  <c r="H353" i="37"/>
  <c r="R353" i="38"/>
  <c r="P361" i="39"/>
  <c r="G361" i="38"/>
  <c r="K361" i="38" s="1"/>
  <c r="C372" i="37"/>
  <c r="C372" i="38"/>
  <c r="P376" i="39"/>
  <c r="G376" i="38"/>
  <c r="K376" i="38" s="1"/>
  <c r="C380" i="37"/>
  <c r="C380" i="38"/>
  <c r="P384" i="39"/>
  <c r="G384" i="38"/>
  <c r="K384" i="38" s="1"/>
  <c r="C388" i="37"/>
  <c r="C388" i="38"/>
  <c r="P392" i="39"/>
  <c r="G392" i="38"/>
  <c r="K392" i="38" s="1"/>
  <c r="C394" i="37"/>
  <c r="C394" i="38"/>
  <c r="AU427" i="39"/>
  <c r="V427" i="38"/>
  <c r="Z427" i="38" s="1"/>
  <c r="BK372" i="39"/>
  <c r="AG372" i="38"/>
  <c r="AK372" i="38" s="1"/>
  <c r="P397" i="39"/>
  <c r="G397" i="38"/>
  <c r="K397" i="38" s="1"/>
  <c r="BK403" i="39"/>
  <c r="AG403" i="38"/>
  <c r="AK403" i="38" s="1"/>
  <c r="C406" i="37"/>
  <c r="C406" i="38"/>
  <c r="M332" i="37"/>
  <c r="AN332" i="38"/>
  <c r="H415" i="37"/>
  <c r="R415" i="38"/>
  <c r="H421" i="37"/>
  <c r="R421" i="38"/>
  <c r="AU425" i="39"/>
  <c r="V425" i="38"/>
  <c r="Z425" i="38" s="1"/>
  <c r="H429" i="37"/>
  <c r="R429" i="38"/>
  <c r="M380" i="37"/>
  <c r="AN380" i="38"/>
  <c r="BK418" i="39"/>
  <c r="AG418" i="38"/>
  <c r="AK418" i="38" s="1"/>
  <c r="M430" i="37"/>
  <c r="AN430" i="38"/>
  <c r="C7" i="37"/>
  <c r="C7" i="38"/>
  <c r="H40" i="37"/>
  <c r="R40" i="38"/>
  <c r="C21" i="37"/>
  <c r="C21" i="38"/>
  <c r="M15" i="37"/>
  <c r="AN15" i="38"/>
  <c r="R177" i="37"/>
  <c r="AC177" i="38"/>
  <c r="R58" i="37"/>
  <c r="AC58" i="38"/>
  <c r="R119" i="37"/>
  <c r="AC119" i="38"/>
  <c r="M14" i="37"/>
  <c r="AN14" i="38"/>
  <c r="H62" i="37"/>
  <c r="R62" i="38"/>
  <c r="R92" i="37"/>
  <c r="AC92" i="38"/>
  <c r="H124" i="37"/>
  <c r="R124" i="38"/>
  <c r="R127" i="37"/>
  <c r="AC127" i="38"/>
  <c r="H142" i="37"/>
  <c r="R142" i="38"/>
  <c r="H164" i="37"/>
  <c r="R164" i="38"/>
  <c r="M72" i="37"/>
  <c r="AN72" i="38"/>
  <c r="H109" i="37"/>
  <c r="R109" i="38"/>
  <c r="C48" i="37"/>
  <c r="C48" i="38"/>
  <c r="R137" i="37"/>
  <c r="AC137" i="38"/>
  <c r="M260" i="37"/>
  <c r="AN260" i="38"/>
  <c r="R294" i="37"/>
  <c r="AC294" i="38"/>
  <c r="R103" i="37"/>
  <c r="AC103" i="38"/>
  <c r="C267" i="37"/>
  <c r="C267" i="38"/>
  <c r="C287" i="37"/>
  <c r="C287" i="38"/>
  <c r="H85" i="37"/>
  <c r="R85" i="38"/>
  <c r="H68" i="37"/>
  <c r="R68" i="38"/>
  <c r="C197" i="37"/>
  <c r="C197" i="38"/>
  <c r="H262" i="37"/>
  <c r="R262" i="38"/>
  <c r="M149" i="37"/>
  <c r="AN149" i="38"/>
  <c r="H252" i="37"/>
  <c r="R252" i="38"/>
  <c r="H273" i="37"/>
  <c r="R273" i="38"/>
  <c r="H205" i="37"/>
  <c r="R205" i="38"/>
  <c r="H337" i="37"/>
  <c r="R337" i="38"/>
  <c r="C345" i="37"/>
  <c r="C345" i="38"/>
  <c r="M356" i="37"/>
  <c r="AN356" i="38"/>
  <c r="M180" i="37"/>
  <c r="AN180" i="38"/>
  <c r="R317" i="37"/>
  <c r="AC317" i="38"/>
  <c r="C347" i="37"/>
  <c r="C347" i="38"/>
  <c r="M367" i="37"/>
  <c r="AN367" i="38"/>
  <c r="R412" i="37"/>
  <c r="AC412" i="38"/>
  <c r="H20" i="37"/>
  <c r="R20" i="38"/>
  <c r="C314" i="37"/>
  <c r="C314" i="38"/>
  <c r="M33" i="37"/>
  <c r="AN33" i="38"/>
  <c r="CA44" i="39"/>
  <c r="AR44" i="38"/>
  <c r="AV44" i="38" s="1"/>
  <c r="M54" i="37"/>
  <c r="AN54" i="38"/>
  <c r="M79" i="37"/>
  <c r="AN79" i="38"/>
  <c r="M118" i="37"/>
  <c r="AN118" i="38"/>
  <c r="C162" i="37"/>
  <c r="C162" i="38"/>
  <c r="AU206" i="39"/>
  <c r="V206" i="38"/>
  <c r="R228" i="37"/>
  <c r="AC228" i="38"/>
  <c r="M370" i="37"/>
  <c r="AN370" i="38"/>
  <c r="P7" i="39"/>
  <c r="G7" i="38"/>
  <c r="K7" i="38" s="1"/>
  <c r="R10" i="37"/>
  <c r="AC10" i="38"/>
  <c r="H10" i="37"/>
  <c r="R10" i="38"/>
  <c r="C9" i="37"/>
  <c r="C9" i="38"/>
  <c r="AU24" i="39"/>
  <c r="V24" i="38"/>
  <c r="Z24" i="38" s="1"/>
  <c r="M28" i="37"/>
  <c r="AN28" i="38"/>
  <c r="M25" i="37"/>
  <c r="AN25" i="38"/>
  <c r="C23" i="37"/>
  <c r="C23" i="38"/>
  <c r="M24" i="37"/>
  <c r="AN24" i="38"/>
  <c r="R18" i="37"/>
  <c r="AC18" i="38"/>
  <c r="R28" i="37"/>
  <c r="AC28" i="38"/>
  <c r="BK30" i="39"/>
  <c r="AG30" i="38"/>
  <c r="AK30" i="38" s="1"/>
  <c r="H31" i="37"/>
  <c r="R31" i="38"/>
  <c r="H35" i="37"/>
  <c r="R35" i="38"/>
  <c r="P27" i="39"/>
  <c r="G27" i="38"/>
  <c r="K27" i="38" s="1"/>
  <c r="BK36" i="39"/>
  <c r="AG36" i="38"/>
  <c r="R36" i="37"/>
  <c r="AC36" i="38"/>
  <c r="M36" i="37"/>
  <c r="AN36" i="38"/>
  <c r="R40" i="37"/>
  <c r="AC40" i="38"/>
  <c r="H37" i="37"/>
  <c r="R37" i="38"/>
  <c r="H60" i="37"/>
  <c r="R60" i="38"/>
  <c r="R46" i="37"/>
  <c r="AC46" i="38"/>
  <c r="AU57" i="39"/>
  <c r="V57" i="38"/>
  <c r="Z57" i="38" s="1"/>
  <c r="H41" i="37"/>
  <c r="R41" i="38"/>
  <c r="R53" i="37"/>
  <c r="AC53" i="38"/>
  <c r="M63" i="37"/>
  <c r="AN63" i="38"/>
  <c r="C76" i="37"/>
  <c r="C76" i="38"/>
  <c r="CA54" i="39"/>
  <c r="AR54" i="38"/>
  <c r="AV54" i="38" s="1"/>
  <c r="R65" i="37"/>
  <c r="AC65" i="38"/>
  <c r="P62" i="39"/>
  <c r="G62" i="38"/>
  <c r="K62" i="38" s="1"/>
  <c r="H81" i="37"/>
  <c r="R81" i="38"/>
  <c r="C86" i="37"/>
  <c r="C86" i="38"/>
  <c r="M53" i="37"/>
  <c r="AN53" i="38"/>
  <c r="C74" i="37"/>
  <c r="C74" i="38"/>
  <c r="CA79" i="39"/>
  <c r="AR79" i="38"/>
  <c r="AV79" i="38" s="1"/>
  <c r="AU89" i="39"/>
  <c r="V89" i="38"/>
  <c r="Z89" i="38" s="1"/>
  <c r="CA111" i="39"/>
  <c r="AR111" i="38"/>
  <c r="AV111" i="38" s="1"/>
  <c r="H103" i="37"/>
  <c r="R103" i="38"/>
  <c r="H113" i="37"/>
  <c r="R113" i="38"/>
  <c r="AL101" i="38"/>
  <c r="CA142" i="39"/>
  <c r="AR142" i="38"/>
  <c r="CA150" i="39"/>
  <c r="AR150" i="38"/>
  <c r="M158" i="37"/>
  <c r="AN158" i="38"/>
  <c r="P116" i="39"/>
  <c r="G116" i="38"/>
  <c r="K116" i="38" s="1"/>
  <c r="M154" i="37"/>
  <c r="AN154" i="38"/>
  <c r="M146" i="37"/>
  <c r="AN146" i="38"/>
  <c r="P134" i="39"/>
  <c r="G134" i="38"/>
  <c r="H153" i="37"/>
  <c r="R153" i="38"/>
  <c r="AU161" i="39"/>
  <c r="V161" i="38"/>
  <c r="Z161" i="38" s="1"/>
  <c r="P162" i="39"/>
  <c r="G162" i="38"/>
  <c r="K162" i="38" s="1"/>
  <c r="M175" i="37"/>
  <c r="AN175" i="38"/>
  <c r="C156" i="37"/>
  <c r="C156" i="38"/>
  <c r="M134" i="37"/>
  <c r="AN134" i="38"/>
  <c r="R168" i="37"/>
  <c r="AC168" i="38"/>
  <c r="M144" i="37"/>
  <c r="AN144" i="38"/>
  <c r="R185" i="37"/>
  <c r="AC185" i="38"/>
  <c r="R193" i="37"/>
  <c r="AC193" i="38"/>
  <c r="R201" i="37"/>
  <c r="AC201" i="38"/>
  <c r="R209" i="37"/>
  <c r="AC209" i="38"/>
  <c r="H217" i="37"/>
  <c r="R217" i="38"/>
  <c r="C224" i="37"/>
  <c r="C224" i="38"/>
  <c r="P189" i="39"/>
  <c r="G189" i="38"/>
  <c r="R206" i="37"/>
  <c r="AC206" i="38"/>
  <c r="H190" i="37"/>
  <c r="R190" i="38"/>
  <c r="BK217" i="39"/>
  <c r="AG217" i="38"/>
  <c r="AK217" i="38" s="1"/>
  <c r="R231" i="37"/>
  <c r="AC231" i="38"/>
  <c r="CA235" i="39"/>
  <c r="AR235" i="38"/>
  <c r="AV235" i="38" s="1"/>
  <c r="R158" i="37"/>
  <c r="AC158" i="38"/>
  <c r="R199" i="37"/>
  <c r="AC199" i="38"/>
  <c r="P238" i="39"/>
  <c r="G238" i="38"/>
  <c r="K238" i="38" s="1"/>
  <c r="M226" i="37"/>
  <c r="AN226" i="38"/>
  <c r="AU246" i="39"/>
  <c r="V246" i="38"/>
  <c r="Z246" i="38" s="1"/>
  <c r="P242" i="39"/>
  <c r="G242" i="38"/>
  <c r="K242" i="38" s="1"/>
  <c r="M252" i="37"/>
  <c r="AN252" i="38"/>
  <c r="BK253" i="39"/>
  <c r="AG253" i="38"/>
  <c r="AK253" i="38" s="1"/>
  <c r="R255" i="37"/>
  <c r="AC255" i="38"/>
  <c r="R263" i="37"/>
  <c r="AC263" i="38"/>
  <c r="AU253" i="39"/>
  <c r="V253" i="38"/>
  <c r="Z253" i="38" s="1"/>
  <c r="AU268" i="39"/>
  <c r="V268" i="38"/>
  <c r="Z268" i="38" s="1"/>
  <c r="M272" i="37"/>
  <c r="AN272" i="38"/>
  <c r="C273" i="37"/>
  <c r="C273" i="38"/>
  <c r="R319" i="37"/>
  <c r="AC319" i="38"/>
  <c r="P310" i="39"/>
  <c r="G310" i="38"/>
  <c r="K310" i="38" s="1"/>
  <c r="C317" i="37"/>
  <c r="C317" i="38"/>
  <c r="H322" i="37"/>
  <c r="R322" i="38"/>
  <c r="M276" i="37"/>
  <c r="AN276" i="38"/>
  <c r="H302" i="37"/>
  <c r="R302" i="38"/>
  <c r="R326" i="37"/>
  <c r="AC326" i="38"/>
  <c r="BK329" i="39"/>
  <c r="AG329" i="38"/>
  <c r="AK329" i="38" s="1"/>
  <c r="AU279" i="39"/>
  <c r="V279" i="38"/>
  <c r="Z279" i="38" s="1"/>
  <c r="BK311" i="39"/>
  <c r="AG311" i="38"/>
  <c r="AK311" i="38" s="1"/>
  <c r="H287" i="37"/>
  <c r="R287" i="38"/>
  <c r="M312" i="37"/>
  <c r="AN312" i="38"/>
  <c r="H320" i="37"/>
  <c r="R320" i="38"/>
  <c r="C334" i="37"/>
  <c r="C334" i="38"/>
  <c r="H343" i="37"/>
  <c r="R343" i="38"/>
  <c r="C350" i="37"/>
  <c r="C350" i="38"/>
  <c r="H359" i="37"/>
  <c r="R359" i="38"/>
  <c r="R361" i="37"/>
  <c r="AC361" i="38"/>
  <c r="R357" i="37"/>
  <c r="AC357" i="38"/>
  <c r="R362" i="37"/>
  <c r="AC362" i="38"/>
  <c r="AN303" i="38"/>
  <c r="M303" i="37"/>
  <c r="BK354" i="39"/>
  <c r="AG354" i="38"/>
  <c r="AK354" i="38" s="1"/>
  <c r="P348" i="39"/>
  <c r="G348" i="38"/>
  <c r="K348" i="38" s="1"/>
  <c r="C361" i="37"/>
  <c r="C361" i="38"/>
  <c r="R365" i="37"/>
  <c r="AC365" i="38"/>
  <c r="AU366" i="39"/>
  <c r="V366" i="38"/>
  <c r="Z366" i="38" s="1"/>
  <c r="M395" i="37"/>
  <c r="AN395" i="38"/>
  <c r="R405" i="37"/>
  <c r="AC405" i="38"/>
  <c r="BK427" i="39"/>
  <c r="AG427" i="38"/>
  <c r="AK427" i="38" s="1"/>
  <c r="AU403" i="39"/>
  <c r="V403" i="38"/>
  <c r="Z403" i="38" s="1"/>
  <c r="H406" i="37"/>
  <c r="R406" i="38"/>
  <c r="C379" i="37"/>
  <c r="C379" i="38"/>
  <c r="CA379" i="39"/>
  <c r="AR379" i="38"/>
  <c r="BK401" i="39"/>
  <c r="AG401" i="38"/>
  <c r="AK401" i="38" s="1"/>
  <c r="C404" i="37"/>
  <c r="C404" i="38"/>
  <c r="BK406" i="39"/>
  <c r="AG406" i="38"/>
  <c r="AK406" i="38" s="1"/>
  <c r="AU412" i="39"/>
  <c r="V412" i="38"/>
  <c r="Z412" i="38" s="1"/>
  <c r="M415" i="37"/>
  <c r="AN415" i="38"/>
  <c r="R421" i="37"/>
  <c r="AC421" i="38"/>
  <c r="BK425" i="39"/>
  <c r="AG425" i="38"/>
  <c r="AK425" i="38" s="1"/>
  <c r="R429" i="37"/>
  <c r="AC429" i="38"/>
  <c r="M368" i="37"/>
  <c r="AN368" i="38"/>
  <c r="CA380" i="39"/>
  <c r="AR380" i="38"/>
  <c r="AV380" i="38" s="1"/>
  <c r="CA406" i="39"/>
  <c r="AR406" i="38"/>
  <c r="AV406" i="38" s="1"/>
  <c r="P183" i="39"/>
  <c r="C8" i="37"/>
  <c r="C8" i="38"/>
  <c r="C30" i="37"/>
  <c r="C30" i="38"/>
  <c r="P43" i="39"/>
  <c r="G43" i="38"/>
  <c r="K43" i="38" s="1"/>
  <c r="R94" i="37"/>
  <c r="AC94" i="38"/>
  <c r="H107" i="37"/>
  <c r="R107" i="38"/>
  <c r="H114" i="37"/>
  <c r="R114" i="38"/>
  <c r="R101" i="37"/>
  <c r="AC101" i="38"/>
  <c r="H123" i="37"/>
  <c r="R123" i="38"/>
  <c r="M166" i="37"/>
  <c r="AN166" i="38"/>
  <c r="H137" i="37"/>
  <c r="R137" i="38"/>
  <c r="H174" i="37"/>
  <c r="R174" i="38"/>
  <c r="H188" i="37"/>
  <c r="R188" i="38"/>
  <c r="H237" i="37"/>
  <c r="R237" i="38"/>
  <c r="R148" i="37"/>
  <c r="AC148" i="38"/>
  <c r="C171" i="37"/>
  <c r="C171" i="38"/>
  <c r="H192" i="37"/>
  <c r="R192" i="38"/>
  <c r="C199" i="37"/>
  <c r="C199" i="38"/>
  <c r="H26" i="37"/>
  <c r="R26" i="38"/>
  <c r="H203" i="37"/>
  <c r="R203" i="38"/>
  <c r="R232" i="37"/>
  <c r="AC232" i="38"/>
  <c r="C277" i="37"/>
  <c r="C277" i="38"/>
  <c r="AU334" i="39"/>
  <c r="V334" i="38"/>
  <c r="Z334" i="38" s="1"/>
  <c r="C298" i="37"/>
  <c r="C298" i="38"/>
  <c r="R337" i="37"/>
  <c r="AC337" i="38"/>
  <c r="H432" i="37"/>
  <c r="R432" i="38"/>
  <c r="R390" i="37"/>
  <c r="AC390" i="38"/>
  <c r="H411" i="37"/>
  <c r="R411" i="38"/>
  <c r="H165" i="37"/>
  <c r="R165" i="38"/>
  <c r="H292" i="37"/>
  <c r="R292" i="38"/>
  <c r="H391" i="37"/>
  <c r="R391" i="38"/>
  <c r="C303" i="37"/>
  <c r="C303" i="38"/>
  <c r="H316" i="37"/>
  <c r="R316" i="38"/>
  <c r="H348" i="37"/>
  <c r="R348" i="38"/>
  <c r="M365" i="37"/>
  <c r="AN365" i="38"/>
  <c r="H378" i="37"/>
  <c r="R378" i="38"/>
  <c r="H390" i="37"/>
  <c r="R390" i="38"/>
  <c r="C397" i="37"/>
  <c r="C397" i="38"/>
  <c r="H258" i="37"/>
  <c r="R258" i="38"/>
  <c r="H416" i="37"/>
  <c r="R416" i="38"/>
  <c r="H221" i="37"/>
  <c r="R221" i="38"/>
  <c r="H400" i="37"/>
  <c r="R400" i="38"/>
  <c r="H24" i="37"/>
  <c r="R24" i="38"/>
  <c r="M26" i="37"/>
  <c r="AN26" i="38"/>
  <c r="R63" i="37"/>
  <c r="AC63" i="38"/>
  <c r="H89" i="37"/>
  <c r="R89" i="38"/>
  <c r="P100" i="39"/>
  <c r="G100" i="38"/>
  <c r="K100" i="38" s="1"/>
  <c r="R134" i="37"/>
  <c r="AC134" i="38"/>
  <c r="AU168" i="39"/>
  <c r="V168" i="38"/>
  <c r="Z168" i="38" s="1"/>
  <c r="H185" i="37"/>
  <c r="R185" i="38"/>
  <c r="H209" i="37"/>
  <c r="R209" i="38"/>
  <c r="P231" i="39"/>
  <c r="G231" i="38"/>
  <c r="K231" i="38" s="1"/>
  <c r="CA222" i="39"/>
  <c r="AR222" i="38"/>
  <c r="AV222" i="38" s="1"/>
  <c r="AU238" i="39"/>
  <c r="V238" i="38"/>
  <c r="R329" i="37"/>
  <c r="AC329" i="38"/>
  <c r="H366" i="37"/>
  <c r="R366" i="38"/>
  <c r="BK10" i="39"/>
  <c r="AG10" i="38"/>
  <c r="AK10" i="38" s="1"/>
  <c r="AU22" i="39"/>
  <c r="V22" i="38"/>
  <c r="Z22" i="38" s="1"/>
  <c r="AU10" i="39"/>
  <c r="V10" i="38"/>
  <c r="Z10" i="38" s="1"/>
  <c r="P9" i="39"/>
  <c r="G9" i="38"/>
  <c r="K9" i="38" s="1"/>
  <c r="C24" i="37"/>
  <c r="C24" i="38"/>
  <c r="C16" i="37"/>
  <c r="C16" i="38"/>
  <c r="BK23" i="39"/>
  <c r="AG23" i="38"/>
  <c r="AK23" i="38" s="1"/>
  <c r="AU28" i="39"/>
  <c r="V28" i="38"/>
  <c r="Z28" i="38" s="1"/>
  <c r="BK18" i="39"/>
  <c r="AG18" i="38"/>
  <c r="AK18" i="38" s="1"/>
  <c r="C29" i="37"/>
  <c r="C29" i="38"/>
  <c r="AU35" i="39"/>
  <c r="V35" i="38"/>
  <c r="Z35" i="38" s="1"/>
  <c r="C27" i="37"/>
  <c r="C27" i="38"/>
  <c r="BK34" i="39"/>
  <c r="AG34" i="38"/>
  <c r="AK34" i="38" s="1"/>
  <c r="R27" i="37"/>
  <c r="AC27" i="38"/>
  <c r="M43" i="37"/>
  <c r="AN43" i="38"/>
  <c r="C43" i="37"/>
  <c r="C43" i="38"/>
  <c r="P40" i="39"/>
  <c r="G40" i="38"/>
  <c r="K40" i="38" s="1"/>
  <c r="AU37" i="39"/>
  <c r="V37" i="38"/>
  <c r="Z37" i="38" s="1"/>
  <c r="R42" i="37"/>
  <c r="AC42" i="38"/>
  <c r="R41" i="37"/>
  <c r="AC41" i="38"/>
  <c r="C57" i="37"/>
  <c r="C57" i="38"/>
  <c r="AU47" i="39"/>
  <c r="V47" i="38"/>
  <c r="Z47" i="38" s="1"/>
  <c r="H54" i="37"/>
  <c r="R54" i="38"/>
  <c r="P47" i="39"/>
  <c r="G47" i="38"/>
  <c r="K47" i="38" s="1"/>
  <c r="K53" i="38"/>
  <c r="AU61" i="39"/>
  <c r="V61" i="38"/>
  <c r="Z61" i="38" s="1"/>
  <c r="R47" i="37"/>
  <c r="AC47" i="38"/>
  <c r="R60" i="37"/>
  <c r="AC60" i="38"/>
  <c r="AU60" i="39"/>
  <c r="V60" i="38"/>
  <c r="Z60" i="38" s="1"/>
  <c r="CA69" i="39"/>
  <c r="AR69" i="38"/>
  <c r="AV69" i="38" s="1"/>
  <c r="H65" i="37"/>
  <c r="R65" i="38"/>
  <c r="P76" i="39"/>
  <c r="G76" i="38"/>
  <c r="K76" i="38" s="1"/>
  <c r="H76" i="37"/>
  <c r="R76" i="38"/>
  <c r="BK65" i="39"/>
  <c r="AG65" i="38"/>
  <c r="AK65" i="38" s="1"/>
  <c r="R81" i="37"/>
  <c r="AC81" i="38"/>
  <c r="C85" i="37"/>
  <c r="C85" i="38"/>
  <c r="P86" i="39"/>
  <c r="G86" i="38"/>
  <c r="K86" i="38" s="1"/>
  <c r="P74" i="39"/>
  <c r="G74" i="38"/>
  <c r="K74" i="38" s="1"/>
  <c r="M89" i="37"/>
  <c r="AN89" i="38"/>
  <c r="H86" i="37"/>
  <c r="R86" i="38"/>
  <c r="M78" i="37"/>
  <c r="AN78" i="38"/>
  <c r="P126" i="39"/>
  <c r="G126" i="38"/>
  <c r="C125" i="37"/>
  <c r="C125" i="38"/>
  <c r="H126" i="37"/>
  <c r="R126" i="38"/>
  <c r="C116" i="37"/>
  <c r="C116" i="38"/>
  <c r="R146" i="37"/>
  <c r="AC146" i="38"/>
  <c r="CA154" i="39"/>
  <c r="AR154" i="38"/>
  <c r="AV154" i="38" s="1"/>
  <c r="CA146" i="39"/>
  <c r="AR146" i="38"/>
  <c r="AV146" i="38" s="1"/>
  <c r="H102" i="37"/>
  <c r="R102" i="38"/>
  <c r="C134" i="37"/>
  <c r="C134" i="38"/>
  <c r="H158" i="37"/>
  <c r="R158" i="38"/>
  <c r="H138" i="37"/>
  <c r="R138" i="38"/>
  <c r="M141" i="37"/>
  <c r="AN141" i="38"/>
  <c r="R153" i="37"/>
  <c r="AC153" i="38"/>
  <c r="BK168" i="39"/>
  <c r="AG168" i="38"/>
  <c r="AK168" i="38" s="1"/>
  <c r="K151" i="38"/>
  <c r="AU175" i="39"/>
  <c r="V175" i="38"/>
  <c r="Z175" i="38" s="1"/>
  <c r="M185" i="37"/>
  <c r="AN185" i="38"/>
  <c r="M193" i="37"/>
  <c r="AN193" i="38"/>
  <c r="M201" i="37"/>
  <c r="AN201" i="38"/>
  <c r="M209" i="37"/>
  <c r="AN209" i="38"/>
  <c r="H199" i="37"/>
  <c r="R199" i="38"/>
  <c r="AU217" i="39"/>
  <c r="V217" i="38"/>
  <c r="Z217" i="38" s="1"/>
  <c r="P224" i="39"/>
  <c r="G224" i="38"/>
  <c r="K224" i="38" s="1"/>
  <c r="M191" i="37"/>
  <c r="AN191" i="38"/>
  <c r="R190" i="37"/>
  <c r="AC190" i="38"/>
  <c r="CA228" i="39"/>
  <c r="AR228" i="38"/>
  <c r="AV228" i="38" s="1"/>
  <c r="M231" i="37"/>
  <c r="AN231" i="38"/>
  <c r="M218" i="37"/>
  <c r="AN218" i="38"/>
  <c r="AA29" i="38"/>
  <c r="BK199" i="39"/>
  <c r="AG199" i="38"/>
  <c r="AK199" i="38" s="1"/>
  <c r="C225" i="37"/>
  <c r="C225" i="38"/>
  <c r="CA226" i="39"/>
  <c r="AR226" i="38"/>
  <c r="AV226" i="38" s="1"/>
  <c r="C242" i="37"/>
  <c r="C242" i="38"/>
  <c r="BK246" i="39"/>
  <c r="AG246" i="38"/>
  <c r="AK246" i="38" s="1"/>
  <c r="M255" i="37"/>
  <c r="AN255" i="38"/>
  <c r="M263" i="37"/>
  <c r="AN263" i="38"/>
  <c r="R250" i="37"/>
  <c r="AC250" i="38"/>
  <c r="H256" i="37"/>
  <c r="R256" i="38"/>
  <c r="AU260" i="39"/>
  <c r="V260" i="38"/>
  <c r="Z260" i="38" s="1"/>
  <c r="H264" i="37"/>
  <c r="R264" i="38"/>
  <c r="BK268" i="39"/>
  <c r="AG268" i="38"/>
  <c r="AK268" i="38" s="1"/>
  <c r="P273" i="39"/>
  <c r="G273" i="38"/>
  <c r="K273" i="38" s="1"/>
  <c r="AU276" i="39"/>
  <c r="V276" i="38"/>
  <c r="Z276" i="38" s="1"/>
  <c r="CA272" i="39"/>
  <c r="AR272" i="38"/>
  <c r="AV272" i="38" s="1"/>
  <c r="C269" i="37"/>
  <c r="C269" i="38"/>
  <c r="H289" i="37"/>
  <c r="R289" i="38"/>
  <c r="AU302" i="39"/>
  <c r="V302" i="38"/>
  <c r="C285" i="37"/>
  <c r="C285" i="38"/>
  <c r="R313" i="37"/>
  <c r="AC313" i="38"/>
  <c r="C286" i="37"/>
  <c r="C286" i="38"/>
  <c r="H295" i="37"/>
  <c r="R295" i="38"/>
  <c r="R302" i="37"/>
  <c r="AC302" i="38"/>
  <c r="C320" i="37"/>
  <c r="C320" i="38"/>
  <c r="R279" i="37"/>
  <c r="AC279" i="38"/>
  <c r="M311" i="37"/>
  <c r="AN311" i="38"/>
  <c r="AU287" i="39"/>
  <c r="V287" i="38"/>
  <c r="Z287" i="38" s="1"/>
  <c r="M322" i="37"/>
  <c r="AN322" i="38"/>
  <c r="M330" i="37"/>
  <c r="AN330" i="38"/>
  <c r="C357" i="37"/>
  <c r="C357" i="38"/>
  <c r="C365" i="37"/>
  <c r="C365" i="38"/>
  <c r="H313" i="37"/>
  <c r="R313" i="38"/>
  <c r="H321" i="37"/>
  <c r="R321" i="38"/>
  <c r="R343" i="37"/>
  <c r="AC343" i="38"/>
  <c r="R359" i="37"/>
  <c r="AC359" i="38"/>
  <c r="AK318" i="38"/>
  <c r="H333" i="37"/>
  <c r="R333" i="38"/>
  <c r="R348" i="37"/>
  <c r="AC348" i="38"/>
  <c r="CA303" i="39"/>
  <c r="AR303" i="38"/>
  <c r="R354" i="37"/>
  <c r="AC354" i="38"/>
  <c r="M341" i="37"/>
  <c r="AN341" i="38"/>
  <c r="H341" i="37"/>
  <c r="R341" i="38"/>
  <c r="M360" i="37"/>
  <c r="AN360" i="38"/>
  <c r="H340" i="37"/>
  <c r="R340" i="38"/>
  <c r="H356" i="37"/>
  <c r="R356" i="38"/>
  <c r="H368" i="37"/>
  <c r="R368" i="38"/>
  <c r="BK405" i="39"/>
  <c r="AG405" i="38"/>
  <c r="AK405" i="38" s="1"/>
  <c r="C415" i="37"/>
  <c r="C415" i="38"/>
  <c r="P379" i="39"/>
  <c r="G379" i="38"/>
  <c r="K379" i="38" s="1"/>
  <c r="R401" i="37"/>
  <c r="AC401" i="38"/>
  <c r="P404" i="39"/>
  <c r="G404" i="38"/>
  <c r="K404" i="38" s="1"/>
  <c r="P407" i="39"/>
  <c r="G407" i="38"/>
  <c r="P413" i="39"/>
  <c r="G413" i="38"/>
  <c r="K413" i="38" s="1"/>
  <c r="R387" i="37"/>
  <c r="AC387" i="38"/>
  <c r="P400" i="39"/>
  <c r="G400" i="38"/>
  <c r="K400" i="38" s="1"/>
  <c r="BK412" i="39"/>
  <c r="AG412" i="38"/>
  <c r="C416" i="37"/>
  <c r="C416" i="38"/>
  <c r="M421" i="37"/>
  <c r="AN421" i="38"/>
  <c r="CA425" i="39"/>
  <c r="AR425" i="38"/>
  <c r="AV425" i="38" s="1"/>
  <c r="M429" i="37"/>
  <c r="AN429" i="38"/>
  <c r="CA368" i="39"/>
  <c r="AR368" i="38"/>
  <c r="AV368" i="38" s="1"/>
  <c r="AV403" i="38"/>
  <c r="H422" i="37"/>
  <c r="R422" i="38"/>
  <c r="C429" i="37"/>
  <c r="C429" i="38"/>
  <c r="M379" i="37"/>
  <c r="AN379" i="38"/>
  <c r="C6" i="37"/>
  <c r="C6" i="38"/>
  <c r="R30" i="37"/>
  <c r="AC30" i="38"/>
  <c r="H6" i="37"/>
  <c r="R6" i="38"/>
  <c r="C166" i="37"/>
  <c r="C166" i="38"/>
  <c r="C63" i="37"/>
  <c r="C63" i="38"/>
  <c r="M114" i="37"/>
  <c r="AN114" i="38"/>
  <c r="M127" i="37"/>
  <c r="AN127" i="38"/>
  <c r="H132" i="37"/>
  <c r="R132" i="38"/>
  <c r="R175" i="37"/>
  <c r="AC175" i="38"/>
  <c r="R61" i="37"/>
  <c r="AC61" i="38"/>
  <c r="H84" i="37"/>
  <c r="R84" i="38"/>
  <c r="H105" i="37"/>
  <c r="R105" i="38"/>
  <c r="C45" i="37"/>
  <c r="C45" i="38"/>
  <c r="M88" i="37"/>
  <c r="AN88" i="38"/>
  <c r="R62" i="37"/>
  <c r="AC62" i="38"/>
  <c r="H189" i="37"/>
  <c r="R189" i="38"/>
  <c r="M296" i="37"/>
  <c r="AN296" i="38"/>
  <c r="H338" i="37"/>
  <c r="R338" i="38"/>
  <c r="AK115" i="38"/>
  <c r="R140" i="37"/>
  <c r="AC140" i="38"/>
  <c r="H133" i="37"/>
  <c r="R133" i="38"/>
  <c r="R223" i="37"/>
  <c r="AC223" i="38"/>
  <c r="R281" i="37"/>
  <c r="AC281" i="38"/>
  <c r="M338" i="37"/>
  <c r="AN338" i="38"/>
  <c r="H210" i="37"/>
  <c r="R210" i="38"/>
  <c r="H280" i="37"/>
  <c r="R280" i="38"/>
  <c r="C182" i="37"/>
  <c r="C182" i="38"/>
  <c r="H172" i="37"/>
  <c r="R172" i="38"/>
  <c r="CA330" i="39"/>
  <c r="M390" i="37"/>
  <c r="AN390" i="38"/>
  <c r="R261" i="37"/>
  <c r="AC261" i="38"/>
  <c r="M219" i="37"/>
  <c r="AN219" i="38"/>
  <c r="H426" i="37"/>
  <c r="R426" i="38"/>
  <c r="H233" i="37"/>
  <c r="R233" i="38"/>
  <c r="H418" i="37"/>
  <c r="R418" i="38"/>
  <c r="H306" i="37"/>
  <c r="R306" i="38"/>
  <c r="M331" i="37"/>
  <c r="AN331" i="38"/>
  <c r="P367" i="39"/>
  <c r="G367" i="38"/>
  <c r="K367" i="38" s="1"/>
  <c r="R396" i="37"/>
  <c r="AC396" i="38"/>
  <c r="M419" i="37"/>
  <c r="AN419" i="38"/>
  <c r="CA18" i="39"/>
  <c r="AR18" i="38"/>
  <c r="AV18" i="38" s="1"/>
  <c r="CA40" i="39"/>
  <c r="AR40" i="38"/>
  <c r="AV40" i="38" s="1"/>
  <c r="BK87" i="39"/>
  <c r="AG87" i="38"/>
  <c r="AK87" i="38" s="1"/>
  <c r="AU16" i="39"/>
  <c r="V16" i="38"/>
  <c r="Z16" i="38" s="1"/>
  <c r="H16" i="37"/>
  <c r="R16" i="38"/>
  <c r="H9" i="37"/>
  <c r="R9" i="38"/>
  <c r="CA25" i="39"/>
  <c r="AR25" i="38"/>
  <c r="R26" i="37"/>
  <c r="AC26" i="38"/>
  <c r="H28" i="37"/>
  <c r="R28" i="38"/>
  <c r="H25" i="37"/>
  <c r="R25" i="38"/>
  <c r="AV23" i="38"/>
  <c r="C31" i="37"/>
  <c r="C31" i="38"/>
  <c r="CA34" i="39"/>
  <c r="AR34" i="38"/>
  <c r="AV34" i="38" s="1"/>
  <c r="P38" i="39"/>
  <c r="G38" i="38"/>
  <c r="K38" i="38" s="1"/>
  <c r="R44" i="37"/>
  <c r="AC44" i="38"/>
  <c r="C40" i="37"/>
  <c r="C40" i="38"/>
  <c r="R48" i="37"/>
  <c r="AC48" i="38"/>
  <c r="C41" i="37"/>
  <c r="C41" i="38"/>
  <c r="H44" i="37"/>
  <c r="R44" i="38"/>
  <c r="H57" i="37"/>
  <c r="R57" i="38"/>
  <c r="BK47" i="39"/>
  <c r="AG47" i="38"/>
  <c r="AK47" i="38" s="1"/>
  <c r="AU54" i="39"/>
  <c r="V54" i="38"/>
  <c r="Z54" i="38" s="1"/>
  <c r="M49" i="37"/>
  <c r="AN49" i="38"/>
  <c r="BK61" i="39"/>
  <c r="AG61" i="38"/>
  <c r="AK61" i="38" s="1"/>
  <c r="BK60" i="39"/>
  <c r="AG60" i="38"/>
  <c r="AK60" i="38" s="1"/>
  <c r="C56" i="37"/>
  <c r="C56" i="38"/>
  <c r="M69" i="37"/>
  <c r="AN69" i="38"/>
  <c r="AU65" i="39"/>
  <c r="V65" i="38"/>
  <c r="Z65" i="38" s="1"/>
  <c r="C73" i="37"/>
  <c r="C73" i="38"/>
  <c r="M66" i="37"/>
  <c r="AN66" i="38"/>
  <c r="H80" i="37"/>
  <c r="R80" i="38"/>
  <c r="C64" i="37"/>
  <c r="C64" i="38"/>
  <c r="R73" i="37"/>
  <c r="AC73" i="38"/>
  <c r="AU76" i="39"/>
  <c r="V76" i="38"/>
  <c r="Z76" i="38" s="1"/>
  <c r="M81" i="37"/>
  <c r="AN81" i="38"/>
  <c r="M73" i="37"/>
  <c r="AN73" i="38"/>
  <c r="AU94" i="39"/>
  <c r="V94" i="38"/>
  <c r="Z94" i="38" s="1"/>
  <c r="C77" i="37"/>
  <c r="C77" i="38"/>
  <c r="CA89" i="39"/>
  <c r="AR89" i="38"/>
  <c r="AV89" i="38" s="1"/>
  <c r="C78" i="37"/>
  <c r="C78" i="38"/>
  <c r="M94" i="37"/>
  <c r="AN94" i="38"/>
  <c r="AU110" i="39"/>
  <c r="V110" i="38"/>
  <c r="Z110" i="38" s="1"/>
  <c r="R111" i="37"/>
  <c r="AC111" i="38"/>
  <c r="BK119" i="39"/>
  <c r="AG119" i="38"/>
  <c r="AK119" i="38" s="1"/>
  <c r="R128" i="37"/>
  <c r="AC128" i="38"/>
  <c r="AW101" i="38"/>
  <c r="H136" i="37"/>
  <c r="R136" i="38"/>
  <c r="M115" i="37"/>
  <c r="AN115" i="38"/>
  <c r="P149" i="39"/>
  <c r="G149" i="38"/>
  <c r="AU143" i="39"/>
  <c r="V143" i="38"/>
  <c r="Z143" i="38" s="1"/>
  <c r="H147" i="37"/>
  <c r="R147" i="38"/>
  <c r="AU151" i="39"/>
  <c r="V151" i="38"/>
  <c r="Z151" i="38" s="1"/>
  <c r="H155" i="37"/>
  <c r="R155" i="38"/>
  <c r="H120" i="37"/>
  <c r="R120" i="38"/>
  <c r="H154" i="37"/>
  <c r="R154" i="38"/>
  <c r="R154" i="37"/>
  <c r="AC154" i="38"/>
  <c r="BK146" i="39"/>
  <c r="AG146" i="38"/>
  <c r="AK146" i="38" s="1"/>
  <c r="M96" i="37"/>
  <c r="AN96" i="38"/>
  <c r="M153" i="37"/>
  <c r="AN153" i="38"/>
  <c r="C174" i="37"/>
  <c r="C174" i="38"/>
  <c r="M168" i="37"/>
  <c r="AN168" i="38"/>
  <c r="AU199" i="39"/>
  <c r="V199" i="38"/>
  <c r="Z199" i="38" s="1"/>
  <c r="AU190" i="39"/>
  <c r="V190" i="38"/>
  <c r="R218" i="37"/>
  <c r="AC218" i="38"/>
  <c r="CA224" i="39"/>
  <c r="AR224" i="38"/>
  <c r="AV224" i="38" s="1"/>
  <c r="CA191" i="39"/>
  <c r="AR191" i="38"/>
  <c r="AV191" i="38" s="1"/>
  <c r="C181" i="37"/>
  <c r="C181" i="38"/>
  <c r="H225" i="37"/>
  <c r="R225" i="38"/>
  <c r="H229" i="37"/>
  <c r="R229" i="38"/>
  <c r="H207" i="37"/>
  <c r="R207" i="38"/>
  <c r="C223" i="37"/>
  <c r="C223" i="38"/>
  <c r="P234" i="39"/>
  <c r="G234" i="38"/>
  <c r="K234" i="38" s="1"/>
  <c r="M199" i="37"/>
  <c r="AN199" i="38"/>
  <c r="M217" i="37"/>
  <c r="AN217" i="38"/>
  <c r="BK224" i="39"/>
  <c r="AG224" i="38"/>
  <c r="AK224" i="38" s="1"/>
  <c r="P225" i="39"/>
  <c r="G225" i="38"/>
  <c r="K225" i="38" s="1"/>
  <c r="R239" i="37"/>
  <c r="AC239" i="38"/>
  <c r="C244" i="37"/>
  <c r="C244" i="38"/>
  <c r="M239" i="37"/>
  <c r="AN239" i="38"/>
  <c r="CA242" i="39"/>
  <c r="AR242" i="38"/>
  <c r="P230" i="39"/>
  <c r="G230" i="38"/>
  <c r="K230" i="38" s="1"/>
  <c r="C240" i="37"/>
  <c r="C240" i="38"/>
  <c r="AU247" i="39"/>
  <c r="V247" i="38"/>
  <c r="Z247" i="38" s="1"/>
  <c r="R246" i="37"/>
  <c r="AC246" i="38"/>
  <c r="AU251" i="39"/>
  <c r="V251" i="38"/>
  <c r="Z251" i="38" s="1"/>
  <c r="R256" i="37"/>
  <c r="AC256" i="38"/>
  <c r="BK260" i="39"/>
  <c r="AG260" i="38"/>
  <c r="AK260" i="38" s="1"/>
  <c r="R264" i="37"/>
  <c r="AC264" i="38"/>
  <c r="CA268" i="39"/>
  <c r="AR268" i="38"/>
  <c r="AV268" i="38" s="1"/>
  <c r="H276" i="37"/>
  <c r="R276" i="38"/>
  <c r="M274" i="37"/>
  <c r="AN274" i="38"/>
  <c r="C274" i="37"/>
  <c r="C274" i="38"/>
  <c r="R289" i="37"/>
  <c r="AC289" i="38"/>
  <c r="BK302" i="39"/>
  <c r="AG302" i="38"/>
  <c r="BK320" i="39"/>
  <c r="AG320" i="38"/>
  <c r="BK313" i="39"/>
  <c r="AG313" i="38"/>
  <c r="AK313" i="38" s="1"/>
  <c r="P286" i="39"/>
  <c r="G286" i="38"/>
  <c r="K286" i="38" s="1"/>
  <c r="AU295" i="39"/>
  <c r="V295" i="38"/>
  <c r="Z295" i="38" s="1"/>
  <c r="M302" i="37"/>
  <c r="AN302" i="38"/>
  <c r="R312" i="37"/>
  <c r="AC312" i="38"/>
  <c r="P320" i="39"/>
  <c r="G320" i="38"/>
  <c r="K320" i="38" s="1"/>
  <c r="BK279" i="39"/>
  <c r="AG279" i="38"/>
  <c r="AK279" i="38" s="1"/>
  <c r="CA311" i="39"/>
  <c r="AR311" i="38"/>
  <c r="AV311" i="38" s="1"/>
  <c r="R287" i="37"/>
  <c r="AC287" i="38"/>
  <c r="H334" i="37"/>
  <c r="R334" i="38"/>
  <c r="AU338" i="39"/>
  <c r="V338" i="38"/>
  <c r="Z338" i="38" s="1"/>
  <c r="H342" i="37"/>
  <c r="R342" i="38"/>
  <c r="AU346" i="39"/>
  <c r="V346" i="38"/>
  <c r="Z346" i="38" s="1"/>
  <c r="H350" i="37"/>
  <c r="R350" i="38"/>
  <c r="C318" i="37"/>
  <c r="C318" i="38"/>
  <c r="R332" i="37"/>
  <c r="AC332" i="38"/>
  <c r="M343" i="37"/>
  <c r="AN343" i="38"/>
  <c r="M359" i="37"/>
  <c r="AN359" i="38"/>
  <c r="AU333" i="39"/>
  <c r="V333" i="38"/>
  <c r="Z333" i="38" s="1"/>
  <c r="R366" i="37"/>
  <c r="AC366" i="38"/>
  <c r="CA341" i="39"/>
  <c r="AR341" i="38"/>
  <c r="AV341" i="38" s="1"/>
  <c r="CA362" i="39"/>
  <c r="AR362" i="38"/>
  <c r="AV362" i="38" s="1"/>
  <c r="BK370" i="39"/>
  <c r="AG370" i="38"/>
  <c r="AK370" i="38" s="1"/>
  <c r="AU341" i="39"/>
  <c r="V341" i="38"/>
  <c r="Z341" i="38" s="1"/>
  <c r="CA356" i="39"/>
  <c r="AR356" i="38"/>
  <c r="AV356" i="38" s="1"/>
  <c r="R371" i="37"/>
  <c r="AC371" i="38"/>
  <c r="AU368" i="39"/>
  <c r="V368" i="38"/>
  <c r="Z368" i="38" s="1"/>
  <c r="AU409" i="39"/>
  <c r="V409" i="38"/>
  <c r="Z409" i="38" s="1"/>
  <c r="M388" i="37"/>
  <c r="AN388" i="38"/>
  <c r="M333" i="37"/>
  <c r="AN333" i="38"/>
  <c r="M387" i="37"/>
  <c r="AN387" i="38"/>
  <c r="C398" i="37"/>
  <c r="C398" i="38"/>
  <c r="AU419" i="39"/>
  <c r="V419" i="38"/>
  <c r="Z419" i="38" s="1"/>
  <c r="H407" i="37"/>
  <c r="R407" i="38"/>
  <c r="H420" i="37"/>
  <c r="R420" i="38"/>
  <c r="H428" i="37"/>
  <c r="R428" i="38"/>
  <c r="C400" i="37"/>
  <c r="C400" i="38"/>
  <c r="CA416" i="39"/>
  <c r="AR416" i="38"/>
  <c r="AV416" i="38" s="1"/>
  <c r="C420" i="37"/>
  <c r="C420" i="38"/>
  <c r="P424" i="39"/>
  <c r="G424" i="38"/>
  <c r="K424" i="38" s="1"/>
  <c r="C428" i="37"/>
  <c r="C428" i="38"/>
  <c r="P432" i="39"/>
  <c r="G432" i="38"/>
  <c r="K432" i="38" s="1"/>
  <c r="H397" i="37"/>
  <c r="R397" i="38"/>
  <c r="CA414" i="39"/>
  <c r="AR414" i="38"/>
  <c r="AV414" i="38" s="1"/>
  <c r="R422" i="37"/>
  <c r="AC422" i="38"/>
  <c r="H4" i="37"/>
  <c r="R4" i="38"/>
  <c r="H8" i="37"/>
  <c r="R8" i="38"/>
  <c r="R22" i="37"/>
  <c r="AC22" i="38"/>
  <c r="H78" i="37"/>
  <c r="R78" i="38"/>
  <c r="H48" i="37"/>
  <c r="R48" i="38"/>
  <c r="M92" i="37"/>
  <c r="AN92" i="38"/>
  <c r="C70" i="37"/>
  <c r="C70" i="38"/>
  <c r="AU85" i="39"/>
  <c r="V85" i="38"/>
  <c r="Z85" i="38" s="1"/>
  <c r="C108" i="37"/>
  <c r="C108" i="38"/>
  <c r="H115" i="37"/>
  <c r="R115" i="38"/>
  <c r="H77" i="37"/>
  <c r="R77" i="38"/>
  <c r="H106" i="37"/>
  <c r="R106" i="38"/>
  <c r="H116" i="37"/>
  <c r="R116" i="38"/>
  <c r="M130" i="37"/>
  <c r="AN130" i="38"/>
  <c r="AG45" i="38"/>
  <c r="AK45" i="38" s="1"/>
  <c r="BK45" i="39"/>
  <c r="H119" i="37"/>
  <c r="R119" i="38"/>
  <c r="R52" i="37"/>
  <c r="AC52" i="38"/>
  <c r="R76" i="37"/>
  <c r="AC76" i="38"/>
  <c r="R115" i="37"/>
  <c r="AC115" i="38"/>
  <c r="M83" i="37"/>
  <c r="AN83" i="38"/>
  <c r="C97" i="37"/>
  <c r="C97" i="38"/>
  <c r="CA205" i="39"/>
  <c r="AR205" i="38"/>
  <c r="AV205" i="38" s="1"/>
  <c r="R260" i="37"/>
  <c r="AC260" i="38"/>
  <c r="R304" i="37"/>
  <c r="AC304" i="38"/>
  <c r="AU90" i="39"/>
  <c r="V90" i="38"/>
  <c r="Z90" i="38" s="1"/>
  <c r="R200" i="37"/>
  <c r="AC200" i="38"/>
  <c r="C212" i="37"/>
  <c r="C212" i="38"/>
  <c r="M235" i="37"/>
  <c r="AN235" i="38"/>
  <c r="M76" i="37"/>
  <c r="AN76" i="38"/>
  <c r="H216" i="37"/>
  <c r="R216" i="38"/>
  <c r="M294" i="37"/>
  <c r="AN294" i="38"/>
  <c r="H250" i="37"/>
  <c r="R250" i="38"/>
  <c r="M412" i="37"/>
  <c r="AN412" i="38"/>
  <c r="H427" i="37"/>
  <c r="R427" i="38"/>
  <c r="H408" i="37"/>
  <c r="R408" i="38"/>
  <c r="M382" i="37"/>
  <c r="AN382" i="38"/>
  <c r="M416" i="37"/>
  <c r="AN416" i="38"/>
  <c r="C202" i="37"/>
  <c r="C202" i="38"/>
  <c r="H253" i="37"/>
  <c r="R253" i="38"/>
  <c r="C164" i="37"/>
  <c r="C164" i="38"/>
  <c r="H298" i="37"/>
  <c r="R298" i="38"/>
  <c r="C106" i="37"/>
  <c r="C106" i="38"/>
  <c r="L401" i="38"/>
  <c r="AV208" i="39"/>
  <c r="CA365" i="39"/>
  <c r="H232" i="38"/>
  <c r="K232" i="38" s="1"/>
  <c r="P232" i="39"/>
  <c r="M14" i="38"/>
  <c r="L13" i="38"/>
  <c r="AU39" i="39"/>
  <c r="CA157" i="39"/>
  <c r="CA248" i="39"/>
  <c r="P312" i="39"/>
  <c r="L370" i="38"/>
  <c r="AS4" i="38"/>
  <c r="AV4" i="38" s="1"/>
  <c r="CA4" i="39"/>
  <c r="AU31" i="39"/>
  <c r="AL34" i="38"/>
  <c r="AB56" i="38"/>
  <c r="P176" i="39"/>
  <c r="L235" i="38"/>
  <c r="AX259" i="38"/>
  <c r="W13" i="38"/>
  <c r="AU13" i="39"/>
  <c r="CA313" i="39"/>
  <c r="AU399" i="39"/>
  <c r="CA329" i="39"/>
  <c r="BK417" i="39"/>
  <c r="H289" i="38"/>
  <c r="P289" i="39"/>
  <c r="AA94" i="38"/>
  <c r="AA236" i="38"/>
  <c r="AU252" i="39"/>
  <c r="CA423" i="39"/>
  <c r="CA284" i="39"/>
  <c r="AU375" i="39"/>
  <c r="W91" i="38"/>
  <c r="Z91" i="38" s="1"/>
  <c r="AU91" i="39"/>
  <c r="AA158" i="38"/>
  <c r="AK394" i="38"/>
  <c r="AU139" i="39"/>
  <c r="H297" i="38"/>
  <c r="P297" i="39"/>
  <c r="AA108" i="38"/>
  <c r="AX243" i="38"/>
  <c r="BK368" i="39"/>
  <c r="AW29" i="38"/>
  <c r="AB39" i="38"/>
  <c r="AL56" i="38"/>
  <c r="K272" i="38"/>
  <c r="W21" i="38"/>
  <c r="AU21" i="39"/>
  <c r="DX52" i="11"/>
  <c r="DX135" i="11"/>
  <c r="DH141" i="11"/>
  <c r="EO59" i="10"/>
  <c r="EH49" i="10"/>
  <c r="EL78" i="10"/>
  <c r="EG109" i="10"/>
  <c r="EK126" i="10"/>
  <c r="EH78" i="10"/>
  <c r="EG52" i="10"/>
  <c r="EK16" i="10"/>
  <c r="FD91" i="11"/>
  <c r="DC28" i="10"/>
  <c r="DC63" i="10"/>
  <c r="FD139" i="11"/>
  <c r="DX109" i="11"/>
  <c r="DH131" i="11"/>
  <c r="DX66" i="11"/>
  <c r="DX79" i="11"/>
  <c r="EG16" i="10"/>
  <c r="EK109" i="10"/>
  <c r="EL109" i="10"/>
  <c r="EG126" i="10"/>
  <c r="EK49" i="10"/>
  <c r="EG90" i="10"/>
  <c r="EG139" i="10"/>
  <c r="CZ4" i="9"/>
  <c r="DH24" i="11"/>
  <c r="EL85" i="10"/>
  <c r="CZ28" i="9"/>
  <c r="FD28" i="11"/>
  <c r="EK116" i="10"/>
  <c r="EK82" i="10"/>
  <c r="FD98" i="11"/>
  <c r="DH49" i="11"/>
  <c r="DY7" i="11"/>
  <c r="DX122" i="11"/>
  <c r="EG11" i="10"/>
  <c r="EH116" i="10"/>
  <c r="EL50" i="10"/>
  <c r="EH126" i="10"/>
  <c r="EL52" i="10"/>
  <c r="DX133" i="11"/>
  <c r="DH48" i="11"/>
  <c r="DH90" i="11"/>
  <c r="FD105" i="11"/>
  <c r="DX134" i="11"/>
  <c r="EK78" i="10"/>
  <c r="EH85" i="10"/>
  <c r="EG82" i="10"/>
  <c r="EK106" i="10"/>
  <c r="DW37" i="10"/>
  <c r="DX136" i="11"/>
  <c r="EG85" i="10"/>
  <c r="EK52" i="10"/>
  <c r="DC36" i="10"/>
  <c r="DX123" i="11"/>
  <c r="DX119" i="11"/>
  <c r="DY17" i="11"/>
  <c r="FD138" i="11"/>
  <c r="DI60" i="11"/>
  <c r="DH18" i="11"/>
  <c r="DY95" i="11"/>
  <c r="DH107" i="11"/>
  <c r="I15" i="37"/>
  <c r="S15" i="38"/>
  <c r="N17" i="37"/>
  <c r="AO17" i="38"/>
  <c r="D30" i="37"/>
  <c r="D30" i="38"/>
  <c r="S72" i="37"/>
  <c r="AD72" i="38"/>
  <c r="N80" i="37"/>
  <c r="AO80" i="38"/>
  <c r="Q85" i="39"/>
  <c r="H85" i="38"/>
  <c r="Q93" i="39"/>
  <c r="H93" i="38"/>
  <c r="K93" i="38" s="1"/>
  <c r="I66" i="37"/>
  <c r="S66" i="38"/>
  <c r="Q77" i="39"/>
  <c r="H77" i="38"/>
  <c r="CB86" i="39"/>
  <c r="AS86" i="38"/>
  <c r="N95" i="37"/>
  <c r="AO95" i="38"/>
  <c r="BL94" i="39"/>
  <c r="AH94" i="38"/>
  <c r="AK94" i="38" s="1"/>
  <c r="AV86" i="39"/>
  <c r="W86" i="38"/>
  <c r="CB78" i="39"/>
  <c r="AS78" i="38"/>
  <c r="CB94" i="39"/>
  <c r="AS94" i="38"/>
  <c r="AV94" i="38" s="1"/>
  <c r="Q123" i="39"/>
  <c r="H123" i="38"/>
  <c r="I128" i="37"/>
  <c r="S128" i="38"/>
  <c r="CB132" i="39"/>
  <c r="AS132" i="38"/>
  <c r="I137" i="37"/>
  <c r="S137" i="38"/>
  <c r="BL114" i="39"/>
  <c r="AH114" i="38"/>
  <c r="D125" i="37"/>
  <c r="D125" i="38"/>
  <c r="I126" i="37"/>
  <c r="S126" i="38"/>
  <c r="Q136" i="39"/>
  <c r="H136" i="38"/>
  <c r="BL86" i="39"/>
  <c r="AH86" i="38"/>
  <c r="N127" i="37"/>
  <c r="AO127" i="38"/>
  <c r="BL142" i="39"/>
  <c r="AH142" i="38"/>
  <c r="AK142" i="38" s="1"/>
  <c r="S146" i="37"/>
  <c r="AD146" i="38"/>
  <c r="BL150" i="39"/>
  <c r="AH150" i="38"/>
  <c r="S154" i="37"/>
  <c r="AD154" i="38"/>
  <c r="BL158" i="39"/>
  <c r="AH158" i="38"/>
  <c r="AK158" i="38" s="1"/>
  <c r="N157" i="37"/>
  <c r="AO157" i="38"/>
  <c r="N143" i="37"/>
  <c r="AO143" i="38"/>
  <c r="S152" i="37"/>
  <c r="AD152" i="38"/>
  <c r="I143" i="37"/>
  <c r="S143" i="38"/>
  <c r="D162" i="37"/>
  <c r="D162" i="38"/>
  <c r="Q102" i="39"/>
  <c r="H102" i="38"/>
  <c r="D143" i="37"/>
  <c r="D143" i="38"/>
  <c r="CB151" i="39"/>
  <c r="AS151" i="38"/>
  <c r="AV151" i="38" s="1"/>
  <c r="S47" i="37"/>
  <c r="AD47" i="38"/>
  <c r="AV155" i="39"/>
  <c r="W155" i="38"/>
  <c r="BL163" i="39"/>
  <c r="AH163" i="38"/>
  <c r="P159" i="39"/>
  <c r="H159" i="38"/>
  <c r="K159" i="38" s="1"/>
  <c r="D166" i="37"/>
  <c r="D166" i="38"/>
  <c r="N156" i="37"/>
  <c r="AO156" i="38"/>
  <c r="Q174" i="39"/>
  <c r="H174" i="38"/>
  <c r="N176" i="37"/>
  <c r="AO176" i="38"/>
  <c r="AV184" i="39"/>
  <c r="W184" i="38"/>
  <c r="S153" i="37"/>
  <c r="AD153" i="38"/>
  <c r="N178" i="37"/>
  <c r="AO178" i="38"/>
  <c r="S181" i="37"/>
  <c r="AD181" i="38"/>
  <c r="N197" i="37"/>
  <c r="AO197" i="38"/>
  <c r="BL223" i="39"/>
  <c r="AH223" i="38"/>
  <c r="BL226" i="39"/>
  <c r="AH226" i="38"/>
  <c r="I183" i="37"/>
  <c r="S183" i="38"/>
  <c r="N221" i="37"/>
  <c r="AO221" i="38"/>
  <c r="AV224" i="39"/>
  <c r="W224" i="38"/>
  <c r="Q221" i="39"/>
  <c r="H221" i="38"/>
  <c r="K221" i="38" s="1"/>
  <c r="L233" i="38"/>
  <c r="K233" i="38"/>
  <c r="K241" i="38"/>
  <c r="L241" i="38"/>
  <c r="AV216" i="39"/>
  <c r="W216" i="38"/>
  <c r="Q222" i="39"/>
  <c r="H222" i="38"/>
  <c r="D189" i="37"/>
  <c r="D189" i="38"/>
  <c r="N198" i="37"/>
  <c r="AO198" i="38"/>
  <c r="CB237" i="39"/>
  <c r="AS237" i="38"/>
  <c r="AV237" i="38" s="1"/>
  <c r="I237" i="37"/>
  <c r="S237" i="38"/>
  <c r="BL238" i="39"/>
  <c r="AH238" i="38"/>
  <c r="N240" i="37"/>
  <c r="AO240" i="38"/>
  <c r="D246" i="37"/>
  <c r="D246" i="38"/>
  <c r="S252" i="37"/>
  <c r="AD252" i="38"/>
  <c r="I247" i="37"/>
  <c r="S247" i="38"/>
  <c r="CB246" i="39"/>
  <c r="AS246" i="38"/>
  <c r="N253" i="37"/>
  <c r="AO253" i="38"/>
  <c r="S261" i="37"/>
  <c r="AD261" i="38"/>
  <c r="AV271" i="39"/>
  <c r="W271" i="38"/>
  <c r="I277" i="37"/>
  <c r="S277" i="38"/>
  <c r="CB276" i="39"/>
  <c r="AS276" i="38"/>
  <c r="S280" i="37"/>
  <c r="AD280" i="38"/>
  <c r="Q293" i="39"/>
  <c r="H293" i="38"/>
  <c r="D284" i="37"/>
  <c r="D284" i="38"/>
  <c r="N310" i="37"/>
  <c r="AO310" i="38"/>
  <c r="D316" i="37"/>
  <c r="D316" i="38"/>
  <c r="D324" i="37"/>
  <c r="D324" i="38"/>
  <c r="AV328" i="39"/>
  <c r="W328" i="38"/>
  <c r="S345" i="37"/>
  <c r="AD345" i="38"/>
  <c r="S301" i="37"/>
  <c r="AD301" i="38"/>
  <c r="CB328" i="39"/>
  <c r="AS328" i="38"/>
  <c r="I302" i="37"/>
  <c r="S302" i="38"/>
  <c r="I315" i="37"/>
  <c r="S315" i="38"/>
  <c r="N320" i="37"/>
  <c r="AO320" i="38"/>
  <c r="D356" i="37"/>
  <c r="D356" i="38"/>
  <c r="D364" i="37"/>
  <c r="D364" i="38"/>
  <c r="I342" i="37"/>
  <c r="S342" i="38"/>
  <c r="I358" i="37"/>
  <c r="S358" i="38"/>
  <c r="I320" i="37"/>
  <c r="S320" i="38"/>
  <c r="S360" i="37"/>
  <c r="AD360" i="38"/>
  <c r="S348" i="37"/>
  <c r="AD348" i="38"/>
  <c r="CB361" i="39"/>
  <c r="AS361" i="38"/>
  <c r="S366" i="37"/>
  <c r="AD366" i="38"/>
  <c r="D352" i="37"/>
  <c r="D352" i="38"/>
  <c r="D347" i="37"/>
  <c r="D347" i="38"/>
  <c r="S353" i="37"/>
  <c r="AD353" i="38"/>
  <c r="D379" i="37"/>
  <c r="D379" i="38"/>
  <c r="L383" i="38"/>
  <c r="K383" i="38"/>
  <c r="D387" i="37"/>
  <c r="D387" i="38"/>
  <c r="Q319" i="39"/>
  <c r="H319" i="38"/>
  <c r="BL340" i="39"/>
  <c r="AH340" i="38"/>
  <c r="N353" i="37"/>
  <c r="AO353" i="38"/>
  <c r="AV361" i="39"/>
  <c r="W361" i="38"/>
  <c r="I395" i="37"/>
  <c r="S395" i="38"/>
  <c r="N400" i="37"/>
  <c r="AO400" i="38"/>
  <c r="D395" i="37"/>
  <c r="D395" i="38"/>
  <c r="N404" i="37"/>
  <c r="AO404" i="38"/>
  <c r="D413" i="37"/>
  <c r="D413" i="38"/>
  <c r="S378" i="37"/>
  <c r="AD378" i="38"/>
  <c r="K425" i="38"/>
  <c r="L425" i="38"/>
  <c r="N371" i="37"/>
  <c r="AO371" i="38"/>
  <c r="CB387" i="39"/>
  <c r="AS387" i="38"/>
  <c r="S396" i="37"/>
  <c r="AD396" i="38"/>
  <c r="Q411" i="39"/>
  <c r="H411" i="38"/>
  <c r="N413" i="37"/>
  <c r="AO413" i="38"/>
  <c r="Q418" i="39"/>
  <c r="H418" i="38"/>
  <c r="D426" i="37"/>
  <c r="D426" i="38"/>
  <c r="AV397" i="39"/>
  <c r="W397" i="38"/>
  <c r="AV413" i="39"/>
  <c r="W413" i="38"/>
  <c r="N34" i="37"/>
  <c r="AO34" i="38"/>
  <c r="S15" i="37"/>
  <c r="AD15" i="38"/>
  <c r="CB9" i="39"/>
  <c r="AS9" i="38"/>
  <c r="CB17" i="39"/>
  <c r="AS17" i="38"/>
  <c r="Q26" i="39"/>
  <c r="H26" i="38"/>
  <c r="AL15" i="38"/>
  <c r="D28" i="37"/>
  <c r="D28" i="38"/>
  <c r="N31" i="37"/>
  <c r="AO31" i="38"/>
  <c r="N21" i="37"/>
  <c r="AO21" i="38"/>
  <c r="N27" i="37"/>
  <c r="AO27" i="38"/>
  <c r="S31" i="37"/>
  <c r="AD31" i="38"/>
  <c r="BK15" i="39"/>
  <c r="I23" i="37"/>
  <c r="S23" i="38"/>
  <c r="D29" i="37"/>
  <c r="D29" i="38"/>
  <c r="Q30" i="39"/>
  <c r="H30" i="38"/>
  <c r="AV33" i="39"/>
  <c r="W33" i="38"/>
  <c r="Z33" i="38" s="1"/>
  <c r="I31" i="37"/>
  <c r="S31" i="38"/>
  <c r="I33" i="37"/>
  <c r="S33" i="38"/>
  <c r="P34" i="39"/>
  <c r="AV41" i="39"/>
  <c r="W41" i="38"/>
  <c r="Z41" i="38" s="1"/>
  <c r="S28" i="37"/>
  <c r="AD28" i="38"/>
  <c r="BL40" i="39"/>
  <c r="AH40" i="38"/>
  <c r="AU42" i="39"/>
  <c r="I39" i="37"/>
  <c r="S39" i="38"/>
  <c r="AA41" i="38"/>
  <c r="AV51" i="39"/>
  <c r="W51" i="38"/>
  <c r="S53" i="37"/>
  <c r="AD53" i="38"/>
  <c r="L46" i="38"/>
  <c r="Q54" i="39"/>
  <c r="H54" i="38"/>
  <c r="BK48" i="39"/>
  <c r="D47" i="37"/>
  <c r="D47" i="38"/>
  <c r="I54" i="37"/>
  <c r="S54" i="38"/>
  <c r="S64" i="37"/>
  <c r="AD64" i="38"/>
  <c r="N65" i="37"/>
  <c r="AO65" i="38"/>
  <c r="D72" i="37"/>
  <c r="D72" i="38"/>
  <c r="BL66" i="39"/>
  <c r="AH66" i="38"/>
  <c r="N72" i="37"/>
  <c r="AO72" i="38"/>
  <c r="K58" i="38"/>
  <c r="L58" i="38"/>
  <c r="BK59" i="39"/>
  <c r="AX63" i="38"/>
  <c r="S79" i="37"/>
  <c r="AD79" i="38"/>
  <c r="S75" i="37"/>
  <c r="AD75" i="38"/>
  <c r="D79" i="37"/>
  <c r="D79" i="38"/>
  <c r="D87" i="37"/>
  <c r="D87" i="38"/>
  <c r="CA86" i="39"/>
  <c r="I78" i="37"/>
  <c r="S78" i="38"/>
  <c r="N88" i="37"/>
  <c r="AO88" i="38"/>
  <c r="I94" i="37"/>
  <c r="S94" i="38"/>
  <c r="S103" i="37"/>
  <c r="AD103" i="38"/>
  <c r="I110" i="37"/>
  <c r="S110" i="38"/>
  <c r="M93" i="38"/>
  <c r="S115" i="37"/>
  <c r="AD115" i="38"/>
  <c r="S128" i="37"/>
  <c r="AD128" i="38"/>
  <c r="I135" i="37"/>
  <c r="S135" i="38"/>
  <c r="N137" i="37"/>
  <c r="AO137" i="38"/>
  <c r="D110" i="37"/>
  <c r="D110" i="38"/>
  <c r="AL117" i="38"/>
  <c r="AK117" i="38"/>
  <c r="AL141" i="38"/>
  <c r="AK141" i="38"/>
  <c r="N109" i="37"/>
  <c r="AO109" i="38"/>
  <c r="I133" i="37"/>
  <c r="S133" i="38"/>
  <c r="CB127" i="39"/>
  <c r="AS127" i="38"/>
  <c r="AW127" i="38" s="1"/>
  <c r="N138" i="37"/>
  <c r="AO138" i="38"/>
  <c r="CB142" i="39"/>
  <c r="AS142" i="38"/>
  <c r="N146" i="37"/>
  <c r="AO146" i="38"/>
  <c r="CB150" i="39"/>
  <c r="AS150" i="38"/>
  <c r="N154" i="37"/>
  <c r="AO154" i="38"/>
  <c r="AX156" i="38"/>
  <c r="CB158" i="39"/>
  <c r="AS158" i="38"/>
  <c r="L124" i="38"/>
  <c r="D144" i="37"/>
  <c r="D144" i="38"/>
  <c r="I134" i="37"/>
  <c r="S134" i="38"/>
  <c r="S143" i="37"/>
  <c r="AD143" i="38"/>
  <c r="D160" i="37"/>
  <c r="D160" i="38"/>
  <c r="I157" i="37"/>
  <c r="S157" i="38"/>
  <c r="I162" i="37"/>
  <c r="S162" i="38"/>
  <c r="I156" i="37"/>
  <c r="S156" i="38"/>
  <c r="AB141" i="38"/>
  <c r="AM142" i="38"/>
  <c r="Q166" i="39"/>
  <c r="H166" i="38"/>
  <c r="AU183" i="39"/>
  <c r="BL153" i="39"/>
  <c r="AH153" i="38"/>
  <c r="N180" i="37"/>
  <c r="AO180" i="38"/>
  <c r="S216" i="37"/>
  <c r="AD216" i="38"/>
  <c r="I198" i="37"/>
  <c r="S198" i="38"/>
  <c r="N229" i="37"/>
  <c r="AO229" i="38"/>
  <c r="P205" i="39"/>
  <c r="CA223" i="39"/>
  <c r="S206" i="37"/>
  <c r="AD206" i="38"/>
  <c r="S225" i="37"/>
  <c r="AD225" i="38"/>
  <c r="S230" i="37"/>
  <c r="AD230" i="38"/>
  <c r="I189" i="37"/>
  <c r="S189" i="38"/>
  <c r="CB198" i="39"/>
  <c r="AS198" i="38"/>
  <c r="I242" i="37"/>
  <c r="S242" i="38"/>
  <c r="I240" i="37"/>
  <c r="S240" i="38"/>
  <c r="AB236" i="38"/>
  <c r="S237" i="37"/>
  <c r="AD237" i="38"/>
  <c r="S240" i="37"/>
  <c r="AD240" i="38"/>
  <c r="AV223" i="39"/>
  <c r="W223" i="38"/>
  <c r="N238" i="37"/>
  <c r="AO238" i="38"/>
  <c r="I253" i="37"/>
  <c r="S253" i="38"/>
  <c r="Q251" i="39"/>
  <c r="H251" i="38"/>
  <c r="N261" i="37"/>
  <c r="AO261" i="38"/>
  <c r="I243" i="37"/>
  <c r="S243" i="38"/>
  <c r="D270" i="37"/>
  <c r="D270" i="38"/>
  <c r="I288" i="37"/>
  <c r="S288" i="38"/>
  <c r="I294" i="37"/>
  <c r="S294" i="38"/>
  <c r="AV301" i="39"/>
  <c r="W301" i="38"/>
  <c r="Z301" i="38" s="1"/>
  <c r="D326" i="37"/>
  <c r="D326" i="38"/>
  <c r="AL269" i="38"/>
  <c r="CB310" i="39"/>
  <c r="AS310" i="38"/>
  <c r="BL320" i="39"/>
  <c r="AH320" i="38"/>
  <c r="N345" i="37"/>
  <c r="AO345" i="38"/>
  <c r="BL286" i="39"/>
  <c r="AH286" i="38"/>
  <c r="N301" i="37"/>
  <c r="AO301" i="38"/>
  <c r="D311" i="37"/>
  <c r="D311" i="38"/>
  <c r="AV302" i="39"/>
  <c r="W302" i="38"/>
  <c r="I333" i="37"/>
  <c r="S333" i="38"/>
  <c r="AV337" i="39"/>
  <c r="W337" i="38"/>
  <c r="I341" i="37"/>
  <c r="S341" i="38"/>
  <c r="AV345" i="39"/>
  <c r="W345" i="38"/>
  <c r="I349" i="37"/>
  <c r="S349" i="38"/>
  <c r="D317" i="37"/>
  <c r="D317" i="38"/>
  <c r="N318" i="37"/>
  <c r="AO318" i="38"/>
  <c r="N330" i="37"/>
  <c r="AO330" i="38"/>
  <c r="S342" i="37"/>
  <c r="AD342" i="38"/>
  <c r="S358" i="37"/>
  <c r="AD358" i="38"/>
  <c r="AA322" i="38"/>
  <c r="BL361" i="39"/>
  <c r="AH361" i="38"/>
  <c r="AV369" i="39"/>
  <c r="W369" i="38"/>
  <c r="I329" i="37"/>
  <c r="S329" i="38"/>
  <c r="BK340" i="39"/>
  <c r="BL348" i="39"/>
  <c r="AH348" i="38"/>
  <c r="N361" i="37"/>
  <c r="AO361" i="38"/>
  <c r="I347" i="37"/>
  <c r="S347" i="38"/>
  <c r="S363" i="37"/>
  <c r="AD363" i="38"/>
  <c r="Q360" i="39"/>
  <c r="H360" i="38"/>
  <c r="D312" i="37"/>
  <c r="D312" i="38"/>
  <c r="Q347" i="39"/>
  <c r="H347" i="38"/>
  <c r="D319" i="37"/>
  <c r="D319" i="38"/>
  <c r="I361" i="37"/>
  <c r="S361" i="38"/>
  <c r="BL379" i="39"/>
  <c r="AH379" i="38"/>
  <c r="AK379" i="38" s="1"/>
  <c r="AV408" i="39"/>
  <c r="W408" i="38"/>
  <c r="D359" i="37"/>
  <c r="D359" i="38"/>
  <c r="I379" i="37"/>
  <c r="S379" i="38"/>
  <c r="Q395" i="39"/>
  <c r="H395" i="38"/>
  <c r="CB404" i="39"/>
  <c r="AS404" i="38"/>
  <c r="S413" i="37"/>
  <c r="AD413" i="38"/>
  <c r="S415" i="37"/>
  <c r="AD415" i="38"/>
  <c r="CA397" i="39"/>
  <c r="N324" i="37"/>
  <c r="AO324" i="38"/>
  <c r="N398" i="37"/>
  <c r="AO398" i="38"/>
  <c r="N403" i="37"/>
  <c r="AO403" i="38"/>
  <c r="BL408" i="39"/>
  <c r="AH408" i="38"/>
  <c r="I404" i="37"/>
  <c r="S404" i="38"/>
  <c r="I420" i="37"/>
  <c r="S420" i="38"/>
  <c r="I428" i="37"/>
  <c r="S428" i="38"/>
  <c r="D386" i="37"/>
  <c r="D386" i="38"/>
  <c r="I386" i="37"/>
  <c r="S386" i="38"/>
  <c r="L274" i="38"/>
  <c r="Q8" i="39"/>
  <c r="H8" i="38"/>
  <c r="N9" i="37"/>
  <c r="AO9" i="38"/>
  <c r="N30" i="37"/>
  <c r="AO30" i="38"/>
  <c r="N32" i="37"/>
  <c r="AO32" i="38"/>
  <c r="D32" i="37"/>
  <c r="D32" i="38"/>
  <c r="L67" i="38"/>
  <c r="K67" i="38"/>
  <c r="AV64" i="39"/>
  <c r="W64" i="38"/>
  <c r="Z64" i="38" s="1"/>
  <c r="Q59" i="39"/>
  <c r="H59" i="38"/>
  <c r="AV7" i="39"/>
  <c r="W7" i="38"/>
  <c r="N15" i="37"/>
  <c r="AO15" i="38"/>
  <c r="D16" i="37"/>
  <c r="D16" i="38"/>
  <c r="N8" i="37"/>
  <c r="AO8" i="38"/>
  <c r="S8" i="37"/>
  <c r="AD8" i="38"/>
  <c r="D13" i="37"/>
  <c r="D13" i="38"/>
  <c r="D26" i="37"/>
  <c r="D26" i="38"/>
  <c r="CB31" i="39"/>
  <c r="AS31" i="38"/>
  <c r="I17" i="37"/>
  <c r="S17" i="38"/>
  <c r="S24" i="37"/>
  <c r="AD24" i="38"/>
  <c r="BL39" i="39"/>
  <c r="AH39" i="38"/>
  <c r="AV31" i="39"/>
  <c r="W31" i="38"/>
  <c r="D40" i="37"/>
  <c r="D40" i="38"/>
  <c r="S33" i="37"/>
  <c r="AD33" i="38"/>
  <c r="N35" i="37"/>
  <c r="AO35" i="38"/>
  <c r="S41" i="37"/>
  <c r="AD41" i="38"/>
  <c r="AV36" i="39"/>
  <c r="W36" i="38"/>
  <c r="S40" i="37"/>
  <c r="AD40" i="38"/>
  <c r="AV42" i="39"/>
  <c r="W42" i="38"/>
  <c r="Z42" i="38" s="1"/>
  <c r="K51" i="38"/>
  <c r="L51" i="38"/>
  <c r="D35" i="37"/>
  <c r="D35" i="38"/>
  <c r="BL53" i="39"/>
  <c r="AH53" i="38"/>
  <c r="AK53" i="38" s="1"/>
  <c r="D57" i="37"/>
  <c r="D57" i="38"/>
  <c r="S60" i="37"/>
  <c r="AD60" i="38"/>
  <c r="CB57" i="39"/>
  <c r="AS57" i="38"/>
  <c r="AV57" i="38" s="1"/>
  <c r="Q56" i="39"/>
  <c r="H56" i="38"/>
  <c r="CB72" i="39"/>
  <c r="AS72" i="38"/>
  <c r="D73" i="37"/>
  <c r="D73" i="38"/>
  <c r="N79" i="37"/>
  <c r="AO79" i="38"/>
  <c r="AA62" i="38"/>
  <c r="Z62" i="38"/>
  <c r="N93" i="37"/>
  <c r="AO93" i="38"/>
  <c r="S88" i="37"/>
  <c r="AD88" i="38"/>
  <c r="AV66" i="39"/>
  <c r="W66" i="38"/>
  <c r="AV78" i="39"/>
  <c r="W78" i="38"/>
  <c r="CB88" i="39"/>
  <c r="AS88" i="38"/>
  <c r="I101" i="37"/>
  <c r="S101" i="38"/>
  <c r="BL103" i="39"/>
  <c r="AH103" i="38"/>
  <c r="N115" i="37"/>
  <c r="AO115" i="38"/>
  <c r="M100" i="38"/>
  <c r="N94" i="37"/>
  <c r="AO94" i="38"/>
  <c r="P102" i="39"/>
  <c r="N128" i="37"/>
  <c r="AO128" i="38"/>
  <c r="Q131" i="39"/>
  <c r="H131" i="38"/>
  <c r="AV135" i="39"/>
  <c r="W135" i="38"/>
  <c r="S138" i="37"/>
  <c r="AD138" i="38"/>
  <c r="Q110" i="39"/>
  <c r="H110" i="38"/>
  <c r="S117" i="37"/>
  <c r="AD117" i="38"/>
  <c r="S126" i="37"/>
  <c r="AD126" i="38"/>
  <c r="I88" i="37"/>
  <c r="S88" i="38"/>
  <c r="D119" i="37"/>
  <c r="D119" i="38"/>
  <c r="I115" i="37"/>
  <c r="S115" i="38"/>
  <c r="N133" i="37"/>
  <c r="AO133" i="38"/>
  <c r="D145" i="37"/>
  <c r="D145" i="38"/>
  <c r="Q149" i="39"/>
  <c r="H149" i="38"/>
  <c r="L149" i="38" s="1"/>
  <c r="D153" i="37"/>
  <c r="D153" i="38"/>
  <c r="Q157" i="39"/>
  <c r="H157" i="38"/>
  <c r="I145" i="37"/>
  <c r="S145" i="38"/>
  <c r="N116" i="37"/>
  <c r="AO116" i="38"/>
  <c r="S162" i="37"/>
  <c r="AD162" i="38"/>
  <c r="N136" i="37"/>
  <c r="AO136" i="38"/>
  <c r="Q144" i="39"/>
  <c r="H144" i="38"/>
  <c r="D161" i="37"/>
  <c r="D161" i="38"/>
  <c r="AV162" i="39"/>
  <c r="W162" i="38"/>
  <c r="I160" i="37"/>
  <c r="S160" i="38"/>
  <c r="P144" i="39"/>
  <c r="I167" i="37"/>
  <c r="S167" i="38"/>
  <c r="S160" i="37"/>
  <c r="AD160" i="38"/>
  <c r="S182" i="37"/>
  <c r="AD182" i="38"/>
  <c r="BL216" i="39"/>
  <c r="AH216" i="38"/>
  <c r="AV198" i="39"/>
  <c r="W198" i="38"/>
  <c r="I213" i="37"/>
  <c r="S213" i="38"/>
  <c r="D215" i="37"/>
  <c r="D215" i="38"/>
  <c r="AV221" i="38"/>
  <c r="AW221" i="38"/>
  <c r="D213" i="37"/>
  <c r="D213" i="38"/>
  <c r="AU224" i="39"/>
  <c r="BL206" i="39"/>
  <c r="AH206" i="38"/>
  <c r="I190" i="37"/>
  <c r="S190" i="38"/>
  <c r="I206" i="37"/>
  <c r="S206" i="38"/>
  <c r="AV222" i="39"/>
  <c r="W222" i="38"/>
  <c r="D204" i="37"/>
  <c r="D204" i="38"/>
  <c r="D228" i="37"/>
  <c r="D228" i="38"/>
  <c r="Q189" i="39"/>
  <c r="H189" i="38"/>
  <c r="N242" i="37"/>
  <c r="AO242" i="38"/>
  <c r="I226" i="37"/>
  <c r="S226" i="38"/>
  <c r="N237" i="37"/>
  <c r="AO237" i="38"/>
  <c r="CB238" i="39"/>
  <c r="AS238" i="38"/>
  <c r="AV244" i="39"/>
  <c r="W244" i="38"/>
  <c r="I248" i="37"/>
  <c r="S248" i="38"/>
  <c r="S247" i="37"/>
  <c r="AD247" i="38"/>
  <c r="Q252" i="39"/>
  <c r="H252" i="38"/>
  <c r="K252" i="38" s="1"/>
  <c r="I244" i="37"/>
  <c r="S244" i="38"/>
  <c r="Q270" i="39"/>
  <c r="H270" i="38"/>
  <c r="BL278" i="39"/>
  <c r="AH278" i="38"/>
  <c r="N278" i="37"/>
  <c r="AO278" i="38"/>
  <c r="S288" i="37"/>
  <c r="AD288" i="38"/>
  <c r="AV294" i="39"/>
  <c r="W294" i="38"/>
  <c r="BL301" i="39"/>
  <c r="AH301" i="38"/>
  <c r="AK301" i="38" s="1"/>
  <c r="AV319" i="39"/>
  <c r="W319" i="38"/>
  <c r="Z319" i="38" s="1"/>
  <c r="N286" i="37"/>
  <c r="AO286" i="38"/>
  <c r="BL322" i="39"/>
  <c r="AH322" i="38"/>
  <c r="Q326" i="39"/>
  <c r="H326" i="38"/>
  <c r="S302" i="37"/>
  <c r="AD302" i="38"/>
  <c r="I309" i="37"/>
  <c r="S309" i="38"/>
  <c r="N321" i="37"/>
  <c r="AO321" i="38"/>
  <c r="N329" i="37"/>
  <c r="AO329" i="38"/>
  <c r="S333" i="37"/>
  <c r="AD333" i="38"/>
  <c r="BL337" i="39"/>
  <c r="AH337" i="38"/>
  <c r="S341" i="37"/>
  <c r="AD341" i="38"/>
  <c r="BL345" i="39"/>
  <c r="AH345" i="38"/>
  <c r="S349" i="37"/>
  <c r="AD349" i="38"/>
  <c r="S309" i="37"/>
  <c r="AD309" i="38"/>
  <c r="N331" i="37"/>
  <c r="AO331" i="38"/>
  <c r="N342" i="37"/>
  <c r="AO342" i="38"/>
  <c r="N358" i="37"/>
  <c r="AO358" i="38"/>
  <c r="S361" i="37"/>
  <c r="AD361" i="38"/>
  <c r="I369" i="37"/>
  <c r="S369" i="38"/>
  <c r="CB319" i="39"/>
  <c r="AS319" i="38"/>
  <c r="S355" i="37"/>
  <c r="AD355" i="38"/>
  <c r="AV329" i="39"/>
  <c r="W329" i="38"/>
  <c r="S347" i="37"/>
  <c r="AD347" i="38"/>
  <c r="N370" i="37"/>
  <c r="AO370" i="38"/>
  <c r="AV353" i="39"/>
  <c r="W353" i="38"/>
  <c r="D360" i="37"/>
  <c r="D360" i="38"/>
  <c r="BL369" i="39"/>
  <c r="AH369" i="38"/>
  <c r="Q312" i="39"/>
  <c r="H312" i="38"/>
  <c r="D370" i="37"/>
  <c r="D370" i="38"/>
  <c r="S395" i="37"/>
  <c r="AD395" i="38"/>
  <c r="M401" i="38"/>
  <c r="I408" i="37"/>
  <c r="S408" i="38"/>
  <c r="M413" i="38"/>
  <c r="S398" i="37"/>
  <c r="AD398" i="38"/>
  <c r="D405" i="37"/>
  <c r="D405" i="38"/>
  <c r="CB413" i="39"/>
  <c r="AS413" i="38"/>
  <c r="D393" i="37"/>
  <c r="D393" i="38"/>
  <c r="CB371" i="39"/>
  <c r="AS371" i="38"/>
  <c r="D378" i="37"/>
  <c r="D378" i="38"/>
  <c r="N396" i="37"/>
  <c r="AO396" i="38"/>
  <c r="D403" i="37"/>
  <c r="D403" i="38"/>
  <c r="CB324" i="39"/>
  <c r="AS324" i="38"/>
  <c r="S408" i="37"/>
  <c r="AD408" i="38"/>
  <c r="S418" i="37"/>
  <c r="AD418" i="38"/>
  <c r="I340" i="37"/>
  <c r="S340" i="38"/>
  <c r="I387" i="37"/>
  <c r="S387" i="38"/>
  <c r="Q399" i="39"/>
  <c r="H399" i="38"/>
  <c r="Q415" i="39"/>
  <c r="H415" i="38"/>
  <c r="I418" i="37"/>
  <c r="S418" i="38"/>
  <c r="S420" i="37"/>
  <c r="AD420" i="38"/>
  <c r="AK424" i="38"/>
  <c r="AL424" i="38"/>
  <c r="S428" i="37"/>
  <c r="AD428" i="38"/>
  <c r="AL432" i="38"/>
  <c r="AK432" i="38"/>
  <c r="L409" i="38"/>
  <c r="N429" i="37"/>
  <c r="AO429" i="38"/>
  <c r="D385" i="37"/>
  <c r="D385" i="38"/>
  <c r="AV376" i="38"/>
  <c r="AV267" i="38"/>
  <c r="K375" i="38"/>
  <c r="CB27" i="39"/>
  <c r="AS27" i="38"/>
  <c r="I41" i="37"/>
  <c r="S41" i="38"/>
  <c r="BL46" i="39"/>
  <c r="AH46" i="38"/>
  <c r="BL7" i="39"/>
  <c r="AH7" i="38"/>
  <c r="D21" i="37"/>
  <c r="D21" i="38"/>
  <c r="Q16" i="39"/>
  <c r="H16" i="38"/>
  <c r="AU23" i="39"/>
  <c r="AV17" i="39"/>
  <c r="W17" i="38"/>
  <c r="S23" i="37"/>
  <c r="AD23" i="38"/>
  <c r="BK28" i="39"/>
  <c r="N33" i="37"/>
  <c r="AO33" i="38"/>
  <c r="AL32" i="38"/>
  <c r="BL41" i="39"/>
  <c r="AH41" i="38"/>
  <c r="AK41" i="38" s="1"/>
  <c r="AA32" i="38"/>
  <c r="D48" i="37"/>
  <c r="D48" i="38"/>
  <c r="CB40" i="39"/>
  <c r="Q42" i="39"/>
  <c r="H42" i="38"/>
  <c r="AB34" i="38"/>
  <c r="BL43" i="39"/>
  <c r="AH43" i="38"/>
  <c r="D46" i="37"/>
  <c r="D46" i="38"/>
  <c r="N53" i="37"/>
  <c r="AO53" i="38"/>
  <c r="N54" i="37"/>
  <c r="AO54" i="38"/>
  <c r="AB52" i="38"/>
  <c r="I48" i="37"/>
  <c r="S48" i="38"/>
  <c r="S54" i="37"/>
  <c r="AD54" i="38"/>
  <c r="N64" i="37"/>
  <c r="AO64" i="38"/>
  <c r="D56" i="37"/>
  <c r="D56" i="38"/>
  <c r="AM64" i="38"/>
  <c r="N73" i="37"/>
  <c r="AO73" i="38"/>
  <c r="D78" i="37"/>
  <c r="D78" i="38"/>
  <c r="D63" i="37"/>
  <c r="D63" i="38"/>
  <c r="BL88" i="39"/>
  <c r="AH88" i="38"/>
  <c r="P94" i="39"/>
  <c r="CB95" i="39"/>
  <c r="AS95" i="38"/>
  <c r="AV100" i="39"/>
  <c r="W100" i="38"/>
  <c r="Z100" i="38" s="1"/>
  <c r="CA103" i="39"/>
  <c r="I109" i="37"/>
  <c r="S109" i="38"/>
  <c r="BL115" i="39"/>
  <c r="S110" i="37"/>
  <c r="AD110" i="38"/>
  <c r="D127" i="37"/>
  <c r="D127" i="38"/>
  <c r="S135" i="37"/>
  <c r="AD135" i="38"/>
  <c r="L132" i="38"/>
  <c r="D135" i="37"/>
  <c r="D135" i="38"/>
  <c r="D114" i="37"/>
  <c r="D114" i="38"/>
  <c r="I125" i="37"/>
  <c r="S125" i="38"/>
  <c r="AV88" i="39"/>
  <c r="W88" i="38"/>
  <c r="S101" i="37"/>
  <c r="AD101" i="38"/>
  <c r="S133" i="37"/>
  <c r="AD133" i="38"/>
  <c r="I136" i="37"/>
  <c r="S136" i="38"/>
  <c r="N140" i="37"/>
  <c r="AO140" i="38"/>
  <c r="AV145" i="39"/>
  <c r="W145" i="38"/>
  <c r="BL113" i="39"/>
  <c r="AH113" i="38"/>
  <c r="BL162" i="39"/>
  <c r="AH162" i="38"/>
  <c r="P151" i="39"/>
  <c r="Q161" i="39"/>
  <c r="H161" i="38"/>
  <c r="I159" i="37"/>
  <c r="S159" i="38"/>
  <c r="I102" i="37"/>
  <c r="S102" i="38"/>
  <c r="AB124" i="38"/>
  <c r="I138" i="37"/>
  <c r="S138" i="38"/>
  <c r="N141" i="37"/>
  <c r="AO141" i="38"/>
  <c r="S157" i="37"/>
  <c r="AD157" i="38"/>
  <c r="N162" i="37"/>
  <c r="AO162" i="38"/>
  <c r="D173" i="37"/>
  <c r="D173" i="38"/>
  <c r="AV167" i="39"/>
  <c r="W167" i="38"/>
  <c r="AV165" i="39"/>
  <c r="I192" i="37"/>
  <c r="S192" i="38"/>
  <c r="I200" i="37"/>
  <c r="S200" i="38"/>
  <c r="I208" i="37"/>
  <c r="S208" i="38"/>
  <c r="S213" i="37"/>
  <c r="AD213" i="38"/>
  <c r="Q215" i="39"/>
  <c r="H215" i="38"/>
  <c r="D197" i="37"/>
  <c r="D197" i="38"/>
  <c r="N206" i="37"/>
  <c r="AO206" i="38"/>
  <c r="Q213" i="39"/>
  <c r="H213" i="38"/>
  <c r="N224" i="37"/>
  <c r="AO224" i="38"/>
  <c r="S190" i="37"/>
  <c r="AD190" i="38"/>
  <c r="D220" i="37"/>
  <c r="D220" i="38"/>
  <c r="AV190" i="39"/>
  <c r="W190" i="38"/>
  <c r="AV206" i="39"/>
  <c r="W206" i="38"/>
  <c r="D224" i="37"/>
  <c r="D224" i="38"/>
  <c r="AA229" i="38"/>
  <c r="Z229" i="38"/>
  <c r="CA237" i="39"/>
  <c r="S242" i="37"/>
  <c r="AD242" i="38"/>
  <c r="D237" i="37"/>
  <c r="D237" i="38"/>
  <c r="I223" i="37"/>
  <c r="S223" i="38"/>
  <c r="AL236" i="38"/>
  <c r="AV242" i="39"/>
  <c r="W242" i="38"/>
  <c r="I252" i="37"/>
  <c r="S252" i="38"/>
  <c r="N247" i="37"/>
  <c r="AO247" i="38"/>
  <c r="Q250" i="39"/>
  <c r="H250" i="38"/>
  <c r="N252" i="37"/>
  <c r="AO252" i="38"/>
  <c r="D260" i="37"/>
  <c r="D260" i="38"/>
  <c r="I269" i="37"/>
  <c r="S269" i="38"/>
  <c r="I262" i="37"/>
  <c r="S262" i="38"/>
  <c r="N248" i="37"/>
  <c r="AO248" i="38"/>
  <c r="I270" i="37"/>
  <c r="S270" i="38"/>
  <c r="P268" i="39"/>
  <c r="Z273" i="38"/>
  <c r="AA273" i="38"/>
  <c r="S273" i="37"/>
  <c r="AD273" i="38"/>
  <c r="D279" i="37"/>
  <c r="D279" i="38"/>
  <c r="N288" i="37"/>
  <c r="AO288" i="38"/>
  <c r="S294" i="37"/>
  <c r="AD294" i="38"/>
  <c r="CB301" i="39"/>
  <c r="AS301" i="38"/>
  <c r="AV301" i="38" s="1"/>
  <c r="I312" i="37"/>
  <c r="S312" i="38"/>
  <c r="I337" i="37"/>
  <c r="S337" i="38"/>
  <c r="D344" i="37"/>
  <c r="D344" i="38"/>
  <c r="CB286" i="39"/>
  <c r="AS286" i="38"/>
  <c r="BL319" i="39"/>
  <c r="AH319" i="38"/>
  <c r="BL302" i="39"/>
  <c r="AH302" i="38"/>
  <c r="P269" i="39"/>
  <c r="I311" i="37"/>
  <c r="S311" i="38"/>
  <c r="N333" i="37"/>
  <c r="AO333" i="38"/>
  <c r="CB337" i="39"/>
  <c r="AS337" i="38"/>
  <c r="N341" i="37"/>
  <c r="AO341" i="38"/>
  <c r="CB345" i="39"/>
  <c r="AS345" i="38"/>
  <c r="N349" i="37"/>
  <c r="AO349" i="38"/>
  <c r="D275" i="37"/>
  <c r="D275" i="38"/>
  <c r="D341" i="37"/>
  <c r="D341" i="38"/>
  <c r="D357" i="37"/>
  <c r="D357" i="38"/>
  <c r="L354" i="38"/>
  <c r="K354" i="38"/>
  <c r="CB369" i="39"/>
  <c r="AS369" i="38"/>
  <c r="N319" i="37"/>
  <c r="AO319" i="38"/>
  <c r="I366" i="37"/>
  <c r="S366" i="38"/>
  <c r="S277" i="37"/>
  <c r="AD277" i="38"/>
  <c r="N347" i="37"/>
  <c r="AO347" i="38"/>
  <c r="N355" i="37"/>
  <c r="AO355" i="38"/>
  <c r="I353" i="37"/>
  <c r="S353" i="38"/>
  <c r="S369" i="37"/>
  <c r="AD369" i="38"/>
  <c r="CB312" i="39"/>
  <c r="AS312" i="38"/>
  <c r="D362" i="37"/>
  <c r="D362" i="38"/>
  <c r="CB408" i="39"/>
  <c r="AS408" i="38"/>
  <c r="AV379" i="39"/>
  <c r="W379" i="38"/>
  <c r="S405" i="37"/>
  <c r="AD405" i="38"/>
  <c r="N378" i="37"/>
  <c r="AO378" i="38"/>
  <c r="D394" i="37"/>
  <c r="D394" i="38"/>
  <c r="CA405" i="39"/>
  <c r="AL426" i="38"/>
  <c r="AK426" i="38"/>
  <c r="Q403" i="39"/>
  <c r="H403" i="38"/>
  <c r="N405" i="37"/>
  <c r="AO405" i="38"/>
  <c r="L368" i="38"/>
  <c r="AV340" i="39"/>
  <c r="W340" i="38"/>
  <c r="D399" i="37"/>
  <c r="D399" i="38"/>
  <c r="AV405" i="39"/>
  <c r="W405" i="38"/>
  <c r="D415" i="37"/>
  <c r="D415" i="38"/>
  <c r="N420" i="37"/>
  <c r="AO420" i="38"/>
  <c r="AV424" i="38"/>
  <c r="AW424" i="38"/>
  <c r="N428" i="37"/>
  <c r="AO428" i="38"/>
  <c r="AW432" i="38"/>
  <c r="AV432" i="38"/>
  <c r="Q386" i="39"/>
  <c r="H386" i="38"/>
  <c r="I398" i="37"/>
  <c r="S398" i="38"/>
  <c r="K417" i="38"/>
  <c r="D428" i="37"/>
  <c r="D428" i="38"/>
  <c r="AA267" i="38"/>
  <c r="AA424" i="38"/>
  <c r="AA432" i="38"/>
  <c r="AA68" i="38"/>
  <c r="BL25" i="39"/>
  <c r="AH25" i="38"/>
  <c r="I36" i="37"/>
  <c r="S36" i="38"/>
  <c r="I95" i="37"/>
  <c r="S95" i="38"/>
  <c r="CB7" i="39"/>
  <c r="AS7" i="38"/>
  <c r="AU9" i="39"/>
  <c r="I25" i="37"/>
  <c r="S25" i="38"/>
  <c r="CB25" i="39"/>
  <c r="AS25" i="38"/>
  <c r="BK27" i="39"/>
  <c r="S35" i="37"/>
  <c r="AD35" i="38"/>
  <c r="N24" i="37"/>
  <c r="AO24" i="38"/>
  <c r="I34" i="37"/>
  <c r="S34" i="38"/>
  <c r="D39" i="37"/>
  <c r="D39" i="38"/>
  <c r="P39" i="39"/>
  <c r="H39" i="38"/>
  <c r="K39" i="38" s="1"/>
  <c r="N41" i="37"/>
  <c r="AO41" i="38"/>
  <c r="AV43" i="39"/>
  <c r="W43" i="38"/>
  <c r="N42" i="37"/>
  <c r="AO42" i="38"/>
  <c r="N36" i="37"/>
  <c r="AO36" i="38"/>
  <c r="Q35" i="39"/>
  <c r="H35" i="38"/>
  <c r="I42" i="37"/>
  <c r="S42" i="38"/>
  <c r="AX40" i="38"/>
  <c r="CB53" i="39"/>
  <c r="AS53" i="38"/>
  <c r="AV53" i="38" s="1"/>
  <c r="S59" i="37"/>
  <c r="AD59" i="38"/>
  <c r="L52" i="38"/>
  <c r="D58" i="37"/>
  <c r="D58" i="38"/>
  <c r="M63" i="38"/>
  <c r="CB64" i="39"/>
  <c r="AS64" i="38"/>
  <c r="AV64" i="38" s="1"/>
  <c r="P59" i="39"/>
  <c r="I55" i="37"/>
  <c r="S55" i="38"/>
  <c r="Z73" i="38"/>
  <c r="AA73" i="38"/>
  <c r="I49" i="37"/>
  <c r="S49" i="38"/>
  <c r="CB66" i="39"/>
  <c r="AS66" i="38"/>
  <c r="D74" i="37"/>
  <c r="D74" i="38"/>
  <c r="P64" i="39"/>
  <c r="S65" i="37"/>
  <c r="AD65" i="38"/>
  <c r="S78" i="37"/>
  <c r="AD78" i="38"/>
  <c r="N77" i="37"/>
  <c r="AO77" i="38"/>
  <c r="D92" i="37"/>
  <c r="D92" i="38"/>
  <c r="S94" i="37"/>
  <c r="AD94" i="38"/>
  <c r="BL100" i="39"/>
  <c r="AH100" i="38"/>
  <c r="AK100" i="38" s="1"/>
  <c r="BL108" i="39"/>
  <c r="AH108" i="38"/>
  <c r="AK108" i="38" s="1"/>
  <c r="AM101" i="38"/>
  <c r="CA116" i="39"/>
  <c r="D113" i="37"/>
  <c r="D113" i="38"/>
  <c r="BL135" i="39"/>
  <c r="AH135" i="38"/>
  <c r="AA93" i="38"/>
  <c r="N126" i="37"/>
  <c r="AO126" i="38"/>
  <c r="D126" i="37"/>
  <c r="D126" i="38"/>
  <c r="I127" i="37"/>
  <c r="S127" i="38"/>
  <c r="BK151" i="39"/>
  <c r="D124" i="37"/>
  <c r="D124" i="38"/>
  <c r="S145" i="37"/>
  <c r="AD145" i="38"/>
  <c r="D142" i="37"/>
  <c r="D142" i="38"/>
  <c r="D152" i="37"/>
  <c r="D152" i="38"/>
  <c r="D116" i="37"/>
  <c r="D116" i="38"/>
  <c r="D134" i="37"/>
  <c r="D134" i="38"/>
  <c r="Q150" i="39"/>
  <c r="H150" i="38"/>
  <c r="L150" i="38" s="1"/>
  <c r="I161" i="37"/>
  <c r="S161" i="38"/>
  <c r="BL184" i="39"/>
  <c r="AH184" i="38"/>
  <c r="S167" i="37"/>
  <c r="AD167" i="38"/>
  <c r="S175" i="37"/>
  <c r="AD175" i="38"/>
  <c r="S192" i="37"/>
  <c r="AD192" i="38"/>
  <c r="S200" i="37"/>
  <c r="AD200" i="38"/>
  <c r="S208" i="37"/>
  <c r="AD208" i="38"/>
  <c r="S214" i="37"/>
  <c r="AD214" i="38"/>
  <c r="N213" i="37"/>
  <c r="AO213" i="38"/>
  <c r="N216" i="37"/>
  <c r="AO216" i="38"/>
  <c r="N190" i="37"/>
  <c r="AO190" i="38"/>
  <c r="Q197" i="39"/>
  <c r="H197" i="38"/>
  <c r="CB206" i="39"/>
  <c r="AS206" i="38"/>
  <c r="D214" i="37"/>
  <c r="D214" i="38"/>
  <c r="BL190" i="39"/>
  <c r="AH190" i="38"/>
  <c r="S189" i="37"/>
  <c r="AD189" i="38"/>
  <c r="BK228" i="39"/>
  <c r="I236" i="37"/>
  <c r="S236" i="38"/>
  <c r="N230" i="37"/>
  <c r="AO230" i="38"/>
  <c r="BK238" i="39"/>
  <c r="Q237" i="39"/>
  <c r="H237" i="38"/>
  <c r="K237" i="38" s="1"/>
  <c r="AW236" i="38"/>
  <c r="AV236" i="38"/>
  <c r="CB242" i="39"/>
  <c r="AS242" i="38"/>
  <c r="AB251" i="38"/>
  <c r="S248" i="37"/>
  <c r="AD248" i="38"/>
  <c r="Q249" i="39"/>
  <c r="H249" i="38"/>
  <c r="K249" i="38" s="1"/>
  <c r="S269" i="37"/>
  <c r="AD269" i="38"/>
  <c r="CB245" i="39"/>
  <c r="AS245" i="38"/>
  <c r="S254" i="37"/>
  <c r="AD254" i="38"/>
  <c r="S262" i="37"/>
  <c r="AD262" i="38"/>
  <c r="I255" i="37"/>
  <c r="S255" i="38"/>
  <c r="AV259" i="39"/>
  <c r="W259" i="38"/>
  <c r="Z259" i="38" s="1"/>
  <c r="I263" i="37"/>
  <c r="S263" i="38"/>
  <c r="S270" i="37"/>
  <c r="AD270" i="38"/>
  <c r="AU269" i="39"/>
  <c r="AV273" i="38"/>
  <c r="AW273" i="38"/>
  <c r="BL294" i="39"/>
  <c r="AH294" i="38"/>
  <c r="Q300" i="39"/>
  <c r="H300" i="38"/>
  <c r="K300" i="38" s="1"/>
  <c r="D320" i="37"/>
  <c r="D320" i="38"/>
  <c r="S329" i="37"/>
  <c r="AD329" i="38"/>
  <c r="Q276" i="39"/>
  <c r="H276" i="38"/>
  <c r="I310" i="37"/>
  <c r="S310" i="38"/>
  <c r="I319" i="37"/>
  <c r="S319" i="38"/>
  <c r="S337" i="37"/>
  <c r="AD337" i="38"/>
  <c r="D285" i="37"/>
  <c r="D285" i="38"/>
  <c r="AB268" i="38"/>
  <c r="BL323" i="39"/>
  <c r="AH323" i="38"/>
  <c r="AK323" i="38" s="1"/>
  <c r="BL326" i="39"/>
  <c r="AH326" i="38"/>
  <c r="BL330" i="39"/>
  <c r="AH330" i="38"/>
  <c r="D300" i="37"/>
  <c r="D300" i="38"/>
  <c r="N302" i="37"/>
  <c r="AO302" i="38"/>
  <c r="D269" i="37"/>
  <c r="D269" i="38"/>
  <c r="S311" i="37"/>
  <c r="AD311" i="38"/>
  <c r="P319" i="39"/>
  <c r="Q336" i="39"/>
  <c r="H336" i="38"/>
  <c r="D340" i="37"/>
  <c r="D340" i="38"/>
  <c r="Q344" i="39"/>
  <c r="H344" i="38"/>
  <c r="D348" i="37"/>
  <c r="D348" i="38"/>
  <c r="I278" i="37"/>
  <c r="S278" i="38"/>
  <c r="I334" i="37"/>
  <c r="S334" i="38"/>
  <c r="I350" i="37"/>
  <c r="S350" i="38"/>
  <c r="N369" i="37"/>
  <c r="AO369" i="38"/>
  <c r="AV326" i="39"/>
  <c r="W326" i="38"/>
  <c r="N352" i="37"/>
  <c r="AO352" i="38"/>
  <c r="BL371" i="39"/>
  <c r="AH371" i="38"/>
  <c r="I321" i="37"/>
  <c r="S321" i="38"/>
  <c r="I348" i="37"/>
  <c r="S348" i="38"/>
  <c r="N340" i="37"/>
  <c r="AO340" i="38"/>
  <c r="N356" i="37"/>
  <c r="AO356" i="38"/>
  <c r="S367" i="37"/>
  <c r="AD367" i="38"/>
  <c r="N395" i="37"/>
  <c r="AO395" i="38"/>
  <c r="N408" i="37"/>
  <c r="AO408" i="38"/>
  <c r="CB405" i="39"/>
  <c r="AS405" i="38"/>
  <c r="S407" i="37"/>
  <c r="AD407" i="38"/>
  <c r="Q378" i="39"/>
  <c r="H378" i="38"/>
  <c r="BL400" i="39"/>
  <c r="AH400" i="38"/>
  <c r="AV410" i="39"/>
  <c r="N414" i="37"/>
  <c r="AO414" i="38"/>
  <c r="AB410" i="38"/>
  <c r="AV387" i="39"/>
  <c r="W387" i="38"/>
  <c r="D419" i="37"/>
  <c r="D419" i="38"/>
  <c r="L423" i="38"/>
  <c r="K423" i="38"/>
  <c r="D427" i="37"/>
  <c r="D427" i="38"/>
  <c r="K431" i="38"/>
  <c r="L431" i="38"/>
  <c r="S386" i="37"/>
  <c r="AD386" i="38"/>
  <c r="AU413" i="39"/>
  <c r="BL9" i="39"/>
  <c r="AH9" i="38"/>
  <c r="CB21" i="39"/>
  <c r="AS21" i="38"/>
  <c r="D33" i="37"/>
  <c r="D33" i="38"/>
  <c r="BL57" i="39"/>
  <c r="AH57" i="38"/>
  <c r="I7" i="37"/>
  <c r="S7" i="38"/>
  <c r="Q6" i="39"/>
  <c r="H6" i="38"/>
  <c r="D22" i="37"/>
  <c r="D22" i="38"/>
  <c r="S21" i="37"/>
  <c r="AD21" i="38"/>
  <c r="N14" i="37"/>
  <c r="AO14" i="38"/>
  <c r="I9" i="37"/>
  <c r="S9" i="38"/>
  <c r="Q24" i="39"/>
  <c r="H24" i="38"/>
  <c r="BL8" i="39"/>
  <c r="AH8" i="38"/>
  <c r="I29" i="37"/>
  <c r="S29" i="38"/>
  <c r="CA23" i="39"/>
  <c r="AA23" i="38"/>
  <c r="BL29" i="39"/>
  <c r="AH29" i="38"/>
  <c r="Q22" i="39"/>
  <c r="H22" i="38"/>
  <c r="P29" i="39"/>
  <c r="N23" i="37"/>
  <c r="AO23" i="38"/>
  <c r="S30" i="37"/>
  <c r="AD30" i="38"/>
  <c r="BL36" i="39"/>
  <c r="AH36" i="38"/>
  <c r="AV34" i="39"/>
  <c r="W34" i="38"/>
  <c r="Z34" i="38" s="1"/>
  <c r="CB41" i="39"/>
  <c r="AS41" i="38"/>
  <c r="AV41" i="38" s="1"/>
  <c r="AB32" i="38"/>
  <c r="I47" i="37"/>
  <c r="S47" i="38"/>
  <c r="N47" i="37"/>
  <c r="AO47" i="38"/>
  <c r="D53" i="37"/>
  <c r="D53" i="38"/>
  <c r="S55" i="37"/>
  <c r="AD55" i="38"/>
  <c r="AM53" i="38"/>
  <c r="I52" i="37"/>
  <c r="S52" i="38"/>
  <c r="D52" i="37"/>
  <c r="D52" i="38"/>
  <c r="I58" i="37"/>
  <c r="S58" i="38"/>
  <c r="D64" i="37"/>
  <c r="D64" i="38"/>
  <c r="N57" i="37"/>
  <c r="AO57" i="38"/>
  <c r="AB57" i="38"/>
  <c r="S58" i="37"/>
  <c r="AD58" i="38"/>
  <c r="M60" i="38"/>
  <c r="N62" i="37"/>
  <c r="AO62" i="38"/>
  <c r="AV49" i="39"/>
  <c r="W49" i="38"/>
  <c r="N74" i="37"/>
  <c r="AO74" i="38"/>
  <c r="BL78" i="39"/>
  <c r="AH78" i="38"/>
  <c r="BK94" i="39"/>
  <c r="D99" i="37"/>
  <c r="D99" i="38"/>
  <c r="D107" i="37"/>
  <c r="D107" i="38"/>
  <c r="CB100" i="39"/>
  <c r="AS100" i="38"/>
  <c r="AV100" i="38" s="1"/>
  <c r="CB108" i="39"/>
  <c r="AS108" i="38"/>
  <c r="AV108" i="38" s="1"/>
  <c r="BL107" i="39"/>
  <c r="AM109" i="38"/>
  <c r="AV117" i="39"/>
  <c r="W117" i="38"/>
  <c r="AU108" i="39"/>
  <c r="AB94" i="38"/>
  <c r="S116" i="37"/>
  <c r="AD116" i="38"/>
  <c r="I111" i="37"/>
  <c r="S111" i="38"/>
  <c r="D101" i="37"/>
  <c r="D101" i="38"/>
  <c r="N135" i="37"/>
  <c r="AO135" i="38"/>
  <c r="N101" i="37"/>
  <c r="AO101" i="38"/>
  <c r="S125" i="37"/>
  <c r="AD125" i="38"/>
  <c r="Q126" i="39"/>
  <c r="H126" i="38"/>
  <c r="AV127" i="39"/>
  <c r="W127" i="38"/>
  <c r="D132" i="37"/>
  <c r="D132" i="38"/>
  <c r="AW149" i="38"/>
  <c r="CA151" i="39"/>
  <c r="BL145" i="39"/>
  <c r="AH145" i="38"/>
  <c r="S113" i="37"/>
  <c r="AD113" i="38"/>
  <c r="BL134" i="39"/>
  <c r="AH134" i="38"/>
  <c r="AK134" i="38" s="1"/>
  <c r="I144" i="37"/>
  <c r="S144" i="38"/>
  <c r="S109" i="37"/>
  <c r="AD109" i="38"/>
  <c r="Q152" i="39"/>
  <c r="H152" i="38"/>
  <c r="S136" i="37"/>
  <c r="AD136" i="38"/>
  <c r="I155" i="37"/>
  <c r="S155" i="38"/>
  <c r="N159" i="37"/>
  <c r="AO159" i="38"/>
  <c r="Q134" i="39"/>
  <c r="H134" i="38"/>
  <c r="AV138" i="39"/>
  <c r="W138" i="38"/>
  <c r="BL167" i="39"/>
  <c r="AH167" i="38"/>
  <c r="N182" i="37"/>
  <c r="AO182" i="38"/>
  <c r="N134" i="37"/>
  <c r="AO134" i="38"/>
  <c r="AX174" i="38"/>
  <c r="N192" i="37"/>
  <c r="AO192" i="38"/>
  <c r="N200" i="37"/>
  <c r="AO200" i="38"/>
  <c r="N208" i="37"/>
  <c r="AO208" i="38"/>
  <c r="BL214" i="39"/>
  <c r="AH214" i="38"/>
  <c r="Q184" i="39"/>
  <c r="H184" i="38"/>
  <c r="K184" i="38" s="1"/>
  <c r="I214" i="37"/>
  <c r="S214" i="38"/>
  <c r="S222" i="37"/>
  <c r="AD222" i="38"/>
  <c r="P155" i="39"/>
  <c r="CB216" i="39"/>
  <c r="AS216" i="38"/>
  <c r="CB190" i="39"/>
  <c r="AS190" i="38"/>
  <c r="Q204" i="39"/>
  <c r="H204" i="38"/>
  <c r="K204" i="38" s="1"/>
  <c r="Q223" i="39"/>
  <c r="H223" i="38"/>
  <c r="S229" i="37"/>
  <c r="AD229" i="38"/>
  <c r="Q176" i="39"/>
  <c r="H176" i="38"/>
  <c r="Z234" i="38"/>
  <c r="AA234" i="38"/>
  <c r="D188" i="37"/>
  <c r="D188" i="38"/>
  <c r="D205" i="37"/>
  <c r="D205" i="38"/>
  <c r="S228" i="37"/>
  <c r="AD228" i="38"/>
  <c r="S236" i="37"/>
  <c r="AD236" i="38"/>
  <c r="CA238" i="39"/>
  <c r="I238" i="37"/>
  <c r="S238" i="38"/>
  <c r="N239" i="37"/>
  <c r="AO239" i="38"/>
  <c r="S246" i="37"/>
  <c r="AD246" i="38"/>
  <c r="N251" i="37"/>
  <c r="AO251" i="38"/>
  <c r="BK251" i="39"/>
  <c r="BL248" i="39"/>
  <c r="AH248" i="38"/>
  <c r="D249" i="37"/>
  <c r="D249" i="38"/>
  <c r="N269" i="37"/>
  <c r="AO269" i="38"/>
  <c r="N254" i="37"/>
  <c r="AO254" i="38"/>
  <c r="N262" i="37"/>
  <c r="AO262" i="38"/>
  <c r="S255" i="37"/>
  <c r="AD255" i="38"/>
  <c r="BL259" i="39"/>
  <c r="AH259" i="38"/>
  <c r="S263" i="37"/>
  <c r="AD263" i="38"/>
  <c r="AL275" i="38"/>
  <c r="AK275" i="38"/>
  <c r="N270" i="37"/>
  <c r="AO270" i="38"/>
  <c r="AV277" i="39"/>
  <c r="W277" i="38"/>
  <c r="BK269" i="39"/>
  <c r="S274" i="37"/>
  <c r="AD274" i="38"/>
  <c r="N294" i="37"/>
  <c r="AO294" i="38"/>
  <c r="S331" i="37"/>
  <c r="AD331" i="38"/>
  <c r="I285" i="37"/>
  <c r="S285" i="38"/>
  <c r="AV310" i="39"/>
  <c r="W310" i="38"/>
  <c r="I327" i="37"/>
  <c r="S327" i="38"/>
  <c r="N337" i="37"/>
  <c r="AO337" i="38"/>
  <c r="Q285" i="39"/>
  <c r="H285" i="38"/>
  <c r="D301" i="37"/>
  <c r="D301" i="38"/>
  <c r="CB302" i="39"/>
  <c r="AS302" i="38"/>
  <c r="D308" i="37"/>
  <c r="D308" i="38"/>
  <c r="N311" i="37"/>
  <c r="AO311" i="38"/>
  <c r="AA323" i="38"/>
  <c r="Z323" i="38"/>
  <c r="AA331" i="38"/>
  <c r="Z331" i="38"/>
  <c r="I357" i="37"/>
  <c r="S357" i="38"/>
  <c r="I365" i="37"/>
  <c r="S365" i="38"/>
  <c r="S313" i="37"/>
  <c r="AD313" i="38"/>
  <c r="N322" i="37"/>
  <c r="AO322" i="38"/>
  <c r="S327" i="37"/>
  <c r="AD327" i="38"/>
  <c r="S334" i="37"/>
  <c r="AD334" i="38"/>
  <c r="S350" i="37"/>
  <c r="AD350" i="38"/>
  <c r="BK318" i="39"/>
  <c r="N348" i="37"/>
  <c r="AO348" i="38"/>
  <c r="AV321" i="39"/>
  <c r="W321" i="38"/>
  <c r="AV348" i="39"/>
  <c r="W348" i="38"/>
  <c r="Z348" i="38" s="1"/>
  <c r="AU361" i="39"/>
  <c r="CB340" i="39"/>
  <c r="AS340" i="38"/>
  <c r="D368" i="37"/>
  <c r="D368" i="38"/>
  <c r="I370" i="37"/>
  <c r="S370" i="38"/>
  <c r="I372" i="37"/>
  <c r="S372" i="38"/>
  <c r="AA376" i="38"/>
  <c r="Z376" i="38"/>
  <c r="I380" i="37"/>
  <c r="S380" i="38"/>
  <c r="AA384" i="38"/>
  <c r="Z384" i="38"/>
  <c r="I388" i="37"/>
  <c r="S388" i="38"/>
  <c r="AA392" i="38"/>
  <c r="Z392" i="38"/>
  <c r="N312" i="37"/>
  <c r="AO312" i="38"/>
  <c r="N363" i="37"/>
  <c r="AO363" i="38"/>
  <c r="AV400" i="39"/>
  <c r="W400" i="38"/>
  <c r="D397" i="37"/>
  <c r="D397" i="38"/>
  <c r="S414" i="37"/>
  <c r="AD414" i="38"/>
  <c r="L369" i="38"/>
  <c r="I378" i="37"/>
  <c r="S378" i="38"/>
  <c r="AX268" i="38"/>
  <c r="AW394" i="38"/>
  <c r="AV394" i="38"/>
  <c r="S416" i="37"/>
  <c r="AD416" i="38"/>
  <c r="S387" i="37"/>
  <c r="AD387" i="38"/>
  <c r="S394" i="37"/>
  <c r="AD394" i="38"/>
  <c r="S400" i="37"/>
  <c r="AD400" i="38"/>
  <c r="BL411" i="39"/>
  <c r="AH411" i="38"/>
  <c r="AK411" i="38" s="1"/>
  <c r="I419" i="37"/>
  <c r="S419" i="38"/>
  <c r="I427" i="37"/>
  <c r="S427" i="38"/>
  <c r="AA330" i="38"/>
  <c r="AU395" i="39"/>
  <c r="W395" i="38"/>
  <c r="Z395" i="38" s="1"/>
  <c r="Q407" i="39"/>
  <c r="H407" i="38"/>
  <c r="I412" i="37"/>
  <c r="S412" i="38"/>
  <c r="D355" i="37"/>
  <c r="D355" i="38"/>
  <c r="I406" i="37"/>
  <c r="S406" i="38"/>
  <c r="AW225" i="38"/>
  <c r="AX225" i="38"/>
  <c r="AV53" i="39"/>
  <c r="W53" i="38"/>
  <c r="Z53" i="38" s="1"/>
  <c r="AV72" i="39"/>
  <c r="W72" i="38"/>
  <c r="I79" i="37"/>
  <c r="S79" i="38"/>
  <c r="CB103" i="39"/>
  <c r="AS103" i="38"/>
  <c r="S7" i="37"/>
  <c r="AD7" i="38"/>
  <c r="D7" i="37"/>
  <c r="D7" i="38"/>
  <c r="S17" i="37"/>
  <c r="AD17" i="38"/>
  <c r="AV9" i="39"/>
  <c r="W9" i="38"/>
  <c r="I24" i="37"/>
  <c r="S24" i="38"/>
  <c r="AV27" i="39"/>
  <c r="W27" i="38"/>
  <c r="S22" i="37"/>
  <c r="AD22" i="38"/>
  <c r="S29" i="37"/>
  <c r="AD29" i="38"/>
  <c r="BL27" i="39"/>
  <c r="AH27" i="38"/>
  <c r="S34" i="37"/>
  <c r="AD34" i="38"/>
  <c r="D41" i="37"/>
  <c r="D41" i="38"/>
  <c r="CB43" i="39"/>
  <c r="AS43" i="38"/>
  <c r="N50" i="37"/>
  <c r="AO50" i="38"/>
  <c r="CB36" i="39"/>
  <c r="AS36" i="38"/>
  <c r="Q34" i="39"/>
  <c r="H34" i="38"/>
  <c r="K34" i="38" s="1"/>
  <c r="BK46" i="39"/>
  <c r="S52" i="37"/>
  <c r="AD52" i="38"/>
  <c r="AL68" i="38"/>
  <c r="AK68" i="38"/>
  <c r="N58" i="37"/>
  <c r="AO58" i="38"/>
  <c r="AV55" i="39"/>
  <c r="W55" i="38"/>
  <c r="Z55" i="38" s="1"/>
  <c r="AL64" i="38"/>
  <c r="I80" i="37"/>
  <c r="S80" i="38"/>
  <c r="D84" i="37"/>
  <c r="D84" i="38"/>
  <c r="Q95" i="39"/>
  <c r="H95" i="38"/>
  <c r="D95" i="37"/>
  <c r="D95" i="38"/>
  <c r="S100" i="37"/>
  <c r="AD100" i="38"/>
  <c r="D71" i="37"/>
  <c r="D71" i="38"/>
  <c r="Q94" i="39"/>
  <c r="H94" i="38"/>
  <c r="K94" i="38" s="1"/>
  <c r="Q99" i="39"/>
  <c r="H99" i="38"/>
  <c r="Q107" i="39"/>
  <c r="H107" i="38"/>
  <c r="D100" i="37"/>
  <c r="D100" i="38"/>
  <c r="AU86" i="39"/>
  <c r="S119" i="37"/>
  <c r="AD119" i="38"/>
  <c r="N111" i="37"/>
  <c r="AO111" i="38"/>
  <c r="D118" i="37"/>
  <c r="D118" i="38"/>
  <c r="AV132" i="39"/>
  <c r="W132" i="38"/>
  <c r="Q113" i="39"/>
  <c r="H113" i="38"/>
  <c r="Q133" i="39"/>
  <c r="H133" i="38"/>
  <c r="K133" i="38" s="1"/>
  <c r="CB135" i="39"/>
  <c r="AS135" i="38"/>
  <c r="S114" i="37"/>
  <c r="AD114" i="38"/>
  <c r="I103" i="37"/>
  <c r="S103" i="38"/>
  <c r="D109" i="37"/>
  <c r="D109" i="38"/>
  <c r="BK86" i="39"/>
  <c r="D133" i="37"/>
  <c r="D133" i="38"/>
  <c r="N119" i="37"/>
  <c r="AO119" i="38"/>
  <c r="S127" i="37"/>
  <c r="AD127" i="38"/>
  <c r="Q156" i="39"/>
  <c r="H156" i="38"/>
  <c r="K156" i="38" s="1"/>
  <c r="CA136" i="39"/>
  <c r="S144" i="37"/>
  <c r="AD144" i="38"/>
  <c r="N145" i="37"/>
  <c r="AO145" i="38"/>
  <c r="D150" i="37"/>
  <c r="D150" i="38"/>
  <c r="D151" i="37"/>
  <c r="D151" i="38"/>
  <c r="I153" i="37"/>
  <c r="S153" i="38"/>
  <c r="N153" i="37"/>
  <c r="AO153" i="38"/>
  <c r="N167" i="37"/>
  <c r="AO167" i="38"/>
  <c r="I151" i="37"/>
  <c r="S151" i="38"/>
  <c r="D174" i="37"/>
  <c r="D174" i="38"/>
  <c r="N144" i="37"/>
  <c r="AO144" i="38"/>
  <c r="N174" i="37"/>
  <c r="AO174" i="38"/>
  <c r="D191" i="37"/>
  <c r="D191" i="38"/>
  <c r="D199" i="37"/>
  <c r="D199" i="38"/>
  <c r="D207" i="37"/>
  <c r="D207" i="38"/>
  <c r="S198" i="37"/>
  <c r="AD198" i="38"/>
  <c r="BK206" i="39"/>
  <c r="I197" i="37"/>
  <c r="S197" i="38"/>
  <c r="AV214" i="39"/>
  <c r="W214" i="38"/>
  <c r="D155" i="37"/>
  <c r="D155" i="38"/>
  <c r="Q188" i="39"/>
  <c r="H188" i="38"/>
  <c r="K188" i="38" s="1"/>
  <c r="CB223" i="39"/>
  <c r="AS223" i="38"/>
  <c r="AV223" i="38" s="1"/>
  <c r="AK234" i="38"/>
  <c r="AL234" i="38"/>
  <c r="Q205" i="39"/>
  <c r="H205" i="38"/>
  <c r="BL228" i="39"/>
  <c r="AH228" i="38"/>
  <c r="AV237" i="39"/>
  <c r="W237" i="38"/>
  <c r="Z237" i="38" s="1"/>
  <c r="AV238" i="39"/>
  <c r="W238" i="38"/>
  <c r="CB247" i="39"/>
  <c r="AS247" i="38"/>
  <c r="AV247" i="38" s="1"/>
  <c r="CB252" i="39"/>
  <c r="AS252" i="38"/>
  <c r="D251" i="37"/>
  <c r="D251" i="38"/>
  <c r="N245" i="37"/>
  <c r="AO245" i="38"/>
  <c r="D261" i="37"/>
  <c r="D261" i="38"/>
  <c r="N255" i="37"/>
  <c r="AO255" i="38"/>
  <c r="CB259" i="39"/>
  <c r="AS259" i="38"/>
  <c r="N263" i="37"/>
  <c r="AO263" i="38"/>
  <c r="CB275" i="39"/>
  <c r="AS275" i="38"/>
  <c r="N271" i="37"/>
  <c r="AO271" i="38"/>
  <c r="AA275" i="38"/>
  <c r="S271" i="37"/>
  <c r="AD271" i="38"/>
  <c r="N274" i="37"/>
  <c r="AO274" i="38"/>
  <c r="CB294" i="39"/>
  <c r="AS294" i="38"/>
  <c r="S321" i="37"/>
  <c r="AD321" i="38"/>
  <c r="D276" i="37"/>
  <c r="D276" i="38"/>
  <c r="S285" i="37"/>
  <c r="AD285" i="38"/>
  <c r="S310" i="37"/>
  <c r="AD310" i="38"/>
  <c r="BL327" i="39"/>
  <c r="AH327" i="38"/>
  <c r="CB331" i="39"/>
  <c r="AS331" i="38"/>
  <c r="I286" i="37"/>
  <c r="S286" i="38"/>
  <c r="AV318" i="39"/>
  <c r="W318" i="38"/>
  <c r="BL312" i="39"/>
  <c r="AH312" i="38"/>
  <c r="BL331" i="39"/>
  <c r="AH331" i="38"/>
  <c r="S357" i="37"/>
  <c r="AD357" i="38"/>
  <c r="S365" i="37"/>
  <c r="AD365" i="38"/>
  <c r="D309" i="37"/>
  <c r="D309" i="38"/>
  <c r="N323" i="37"/>
  <c r="AO323" i="38"/>
  <c r="N334" i="37"/>
  <c r="AO334" i="38"/>
  <c r="N350" i="37"/>
  <c r="AO350" i="38"/>
  <c r="S318" i="37"/>
  <c r="AD318" i="38"/>
  <c r="D325" i="37"/>
  <c r="D325" i="38"/>
  <c r="M370" i="38"/>
  <c r="I326" i="37"/>
  <c r="S326" i="38"/>
  <c r="D339" i="37"/>
  <c r="D339" i="38"/>
  <c r="CB348" i="39"/>
  <c r="AS348" i="38"/>
  <c r="D354" i="37"/>
  <c r="D354" i="38"/>
  <c r="I313" i="37"/>
  <c r="S313" i="38"/>
  <c r="S356" i="37"/>
  <c r="AD356" i="38"/>
  <c r="D363" i="37"/>
  <c r="D363" i="38"/>
  <c r="I352" i="37"/>
  <c r="S352" i="38"/>
  <c r="S372" i="37"/>
  <c r="AD372" i="38"/>
  <c r="AK376" i="38"/>
  <c r="AL376" i="38"/>
  <c r="S380" i="37"/>
  <c r="AD380" i="38"/>
  <c r="AK384" i="38"/>
  <c r="AL384" i="38"/>
  <c r="S388" i="37"/>
  <c r="AD388" i="38"/>
  <c r="I360" i="37"/>
  <c r="S360" i="38"/>
  <c r="I371" i="37"/>
  <c r="S371" i="38"/>
  <c r="I400" i="37"/>
  <c r="S400" i="38"/>
  <c r="P359" i="39"/>
  <c r="H359" i="38"/>
  <c r="K359" i="38" s="1"/>
  <c r="S404" i="37"/>
  <c r="AD404" i="38"/>
  <c r="S397" i="37"/>
  <c r="AD397" i="38"/>
  <c r="S399" i="37"/>
  <c r="AD399" i="38"/>
  <c r="N412" i="37"/>
  <c r="AO412" i="38"/>
  <c r="I394" i="37"/>
  <c r="S394" i="38"/>
  <c r="N387" i="37"/>
  <c r="AO387" i="38"/>
  <c r="I396" i="37"/>
  <c r="S396" i="38"/>
  <c r="N397" i="37"/>
  <c r="AO397" i="38"/>
  <c r="D417" i="37"/>
  <c r="D417" i="38"/>
  <c r="AV418" i="38"/>
  <c r="AW418" i="38"/>
  <c r="N406" i="37"/>
  <c r="AO406" i="38"/>
  <c r="N411" i="37"/>
  <c r="AO411" i="38"/>
  <c r="S419" i="37"/>
  <c r="AD419" i="38"/>
  <c r="S427" i="37"/>
  <c r="AD427" i="38"/>
  <c r="I356" i="37"/>
  <c r="S356" i="38"/>
  <c r="BK395" i="39"/>
  <c r="AH395" i="38"/>
  <c r="AK395" i="38" s="1"/>
  <c r="D407" i="37"/>
  <c r="D407" i="38"/>
  <c r="Q355" i="39"/>
  <c r="H355" i="38"/>
  <c r="N394" i="37"/>
  <c r="AO394" i="38"/>
  <c r="AW60" i="38"/>
  <c r="S286" i="37"/>
  <c r="AD286" i="38"/>
  <c r="N7" i="37"/>
  <c r="AO7" i="38"/>
  <c r="D8" i="37"/>
  <c r="D8" i="38"/>
  <c r="S9" i="37"/>
  <c r="AD9" i="38"/>
  <c r="D14" i="37"/>
  <c r="D14" i="38"/>
  <c r="BL17" i="39"/>
  <c r="AH17" i="38"/>
  <c r="AK17" i="38" s="1"/>
  <c r="AV15" i="39"/>
  <c r="W15" i="38"/>
  <c r="AW14" i="38"/>
  <c r="N29" i="37"/>
  <c r="AO29" i="38"/>
  <c r="I27" i="37"/>
  <c r="S27" i="38"/>
  <c r="CB15" i="39"/>
  <c r="AS15" i="38"/>
  <c r="AW23" i="38"/>
  <c r="AV25" i="39"/>
  <c r="W25" i="38"/>
  <c r="D23" i="37"/>
  <c r="D23" i="38"/>
  <c r="P24" i="39"/>
  <c r="S36" i="37"/>
  <c r="AD36" i="38"/>
  <c r="I35" i="37"/>
  <c r="S35" i="38"/>
  <c r="S27" i="37"/>
  <c r="AD27" i="38"/>
  <c r="S42" i="37"/>
  <c r="AD42" i="38"/>
  <c r="D51" i="37"/>
  <c r="D51" i="38"/>
  <c r="AM41" i="38"/>
  <c r="L33" i="38"/>
  <c r="CB48" i="39"/>
  <c r="AS48" i="38"/>
  <c r="D34" i="37"/>
  <c r="D34" i="38"/>
  <c r="AV39" i="39"/>
  <c r="W39" i="38"/>
  <c r="Z39" i="38" s="1"/>
  <c r="I51" i="37"/>
  <c r="S51" i="38"/>
  <c r="I53" i="37"/>
  <c r="S53" i="38"/>
  <c r="S50" i="37"/>
  <c r="AD50" i="38"/>
  <c r="S46" i="37"/>
  <c r="AD46" i="38"/>
  <c r="AV57" i="39"/>
  <c r="N52" i="37"/>
  <c r="AO52" i="38"/>
  <c r="AV68" i="38"/>
  <c r="AW68" i="38"/>
  <c r="N59" i="37"/>
  <c r="AO59" i="38"/>
  <c r="I60" i="37"/>
  <c r="S60" i="38"/>
  <c r="I64" i="37"/>
  <c r="S64" i="38"/>
  <c r="S56" i="37"/>
  <c r="AD56" i="38"/>
  <c r="CB63" i="39"/>
  <c r="Q65" i="39"/>
  <c r="H65" i="38"/>
  <c r="I72" i="37"/>
  <c r="S72" i="38"/>
  <c r="AB63" i="38"/>
  <c r="I65" i="37"/>
  <c r="S65" i="38"/>
  <c r="AU71" i="39"/>
  <c r="S80" i="37"/>
  <c r="AD80" i="38"/>
  <c r="N75" i="37"/>
  <c r="AO75" i="38"/>
  <c r="D85" i="37"/>
  <c r="D85" i="38"/>
  <c r="N100" i="37"/>
  <c r="AO100" i="38"/>
  <c r="AU66" i="39"/>
  <c r="D77" i="37"/>
  <c r="D77" i="38"/>
  <c r="CA77" i="39"/>
  <c r="N86" i="37"/>
  <c r="AO86" i="38"/>
  <c r="S102" i="37"/>
  <c r="AD102" i="38"/>
  <c r="D108" i="37"/>
  <c r="D108" i="38"/>
  <c r="N110" i="37"/>
  <c r="AO110" i="38"/>
  <c r="I86" i="37"/>
  <c r="S86" i="38"/>
  <c r="N102" i="37"/>
  <c r="AO102" i="38"/>
  <c r="N103" i="37"/>
  <c r="AO103" i="38"/>
  <c r="BK110" i="39"/>
  <c r="N78" i="37"/>
  <c r="AO78" i="38"/>
  <c r="AW59" i="38"/>
  <c r="L92" i="38"/>
  <c r="I118" i="37"/>
  <c r="S118" i="38"/>
  <c r="BL132" i="39"/>
  <c r="AH132" i="38"/>
  <c r="AK132" i="38" s="1"/>
  <c r="P136" i="39"/>
  <c r="AV103" i="39"/>
  <c r="W103" i="38"/>
  <c r="N125" i="37"/>
  <c r="AO125" i="38"/>
  <c r="S86" i="37"/>
  <c r="AD86" i="38"/>
  <c r="CB119" i="39"/>
  <c r="AS119" i="38"/>
  <c r="BL127" i="39"/>
  <c r="AH127" i="38"/>
  <c r="BK142" i="39"/>
  <c r="BK150" i="39"/>
  <c r="P124" i="39"/>
  <c r="AV142" i="39"/>
  <c r="W142" i="38"/>
  <c r="I146" i="37"/>
  <c r="S146" i="38"/>
  <c r="AV150" i="39"/>
  <c r="W150" i="38"/>
  <c r="I154" i="37"/>
  <c r="S154" i="38"/>
  <c r="AB156" i="38"/>
  <c r="CB145" i="39"/>
  <c r="AS145" i="38"/>
  <c r="S134" i="37"/>
  <c r="AD134" i="38"/>
  <c r="N151" i="37"/>
  <c r="AO151" i="38"/>
  <c r="BL161" i="39"/>
  <c r="AH161" i="38"/>
  <c r="AK161" i="38" s="1"/>
  <c r="D102" i="37"/>
  <c r="D102" i="38"/>
  <c r="AL151" i="38"/>
  <c r="D154" i="37"/>
  <c r="D154" i="38"/>
  <c r="AV153" i="39"/>
  <c r="W153" i="38"/>
  <c r="BK157" i="39"/>
  <c r="CB153" i="39"/>
  <c r="AS153" i="38"/>
  <c r="CB167" i="39"/>
  <c r="AS167" i="38"/>
  <c r="BK153" i="39"/>
  <c r="I178" i="37"/>
  <c r="S178" i="38"/>
  <c r="N113" i="37"/>
  <c r="AO113" i="38"/>
  <c r="BL198" i="39"/>
  <c r="AH198" i="38"/>
  <c r="S197" i="37"/>
  <c r="AD197" i="38"/>
  <c r="N228" i="37"/>
  <c r="AO228" i="38"/>
  <c r="CB214" i="39"/>
  <c r="AS214" i="38"/>
  <c r="D176" i="37"/>
  <c r="D176" i="38"/>
  <c r="D184" i="37"/>
  <c r="D184" i="38"/>
  <c r="S227" i="37"/>
  <c r="AD227" i="38"/>
  <c r="AV234" i="38"/>
  <c r="AW234" i="38"/>
  <c r="I216" i="37"/>
  <c r="S216" i="38"/>
  <c r="D235" i="37"/>
  <c r="D235" i="38"/>
  <c r="BL239" i="39"/>
  <c r="AH239" i="38"/>
  <c r="S238" i="37"/>
  <c r="AD238" i="38"/>
  <c r="Q244" i="39"/>
  <c r="H244" i="38"/>
  <c r="I249" i="37"/>
  <c r="S249" i="38"/>
  <c r="I251" i="37"/>
  <c r="S251" i="38"/>
  <c r="I261" i="37"/>
  <c r="S261" i="38"/>
  <c r="D268" i="37"/>
  <c r="D268" i="38"/>
  <c r="AU244" i="39"/>
  <c r="Q258" i="39"/>
  <c r="H258" i="38"/>
  <c r="D262" i="37"/>
  <c r="D262" i="38"/>
  <c r="L266" i="38"/>
  <c r="K266" i="38"/>
  <c r="CB271" i="39"/>
  <c r="AS271" i="38"/>
  <c r="AU271" i="39"/>
  <c r="BL276" i="39"/>
  <c r="AH276" i="38"/>
  <c r="AK276" i="38" s="1"/>
  <c r="I271" i="37"/>
  <c r="S271" i="38"/>
  <c r="BL271" i="39"/>
  <c r="AH271" i="38"/>
  <c r="I280" i="37"/>
  <c r="S280" i="38"/>
  <c r="D293" i="37"/>
  <c r="D293" i="38"/>
  <c r="AV312" i="39"/>
  <c r="W312" i="38"/>
  <c r="S323" i="37"/>
  <c r="AD323" i="38"/>
  <c r="N285" i="37"/>
  <c r="AO285" i="38"/>
  <c r="BL310" i="39"/>
  <c r="AH310" i="38"/>
  <c r="Q318" i="39"/>
  <c r="H318" i="38"/>
  <c r="CB323" i="39"/>
  <c r="AS323" i="38"/>
  <c r="I328" i="37"/>
  <c r="S328" i="38"/>
  <c r="D332" i="37"/>
  <c r="D332" i="38"/>
  <c r="D336" i="37"/>
  <c r="D336" i="38"/>
  <c r="I345" i="37"/>
  <c r="S345" i="38"/>
  <c r="AV286" i="39"/>
  <c r="W286" i="38"/>
  <c r="Q311" i="39"/>
  <c r="H311" i="38"/>
  <c r="AA269" i="38"/>
  <c r="I301" i="37"/>
  <c r="S301" i="38"/>
  <c r="N328" i="37"/>
  <c r="AO328" i="38"/>
  <c r="Q301" i="39"/>
  <c r="H301" i="38"/>
  <c r="L268" i="38"/>
  <c r="N357" i="37"/>
  <c r="AO357" i="38"/>
  <c r="N365" i="37"/>
  <c r="AO365" i="38"/>
  <c r="Q309" i="39"/>
  <c r="H309" i="38"/>
  <c r="S328" i="37"/>
  <c r="AD328" i="38"/>
  <c r="D333" i="37"/>
  <c r="D333" i="38"/>
  <c r="D349" i="37"/>
  <c r="D349" i="38"/>
  <c r="AV320" i="39"/>
  <c r="W320" i="38"/>
  <c r="CB327" i="39"/>
  <c r="AS327" i="38"/>
  <c r="Q339" i="39"/>
  <c r="H339" i="38"/>
  <c r="D365" i="37"/>
  <c r="D365" i="38"/>
  <c r="I367" i="37"/>
  <c r="S367" i="38"/>
  <c r="AV313" i="39"/>
  <c r="W313" i="38"/>
  <c r="N360" i="37"/>
  <c r="AO360" i="38"/>
  <c r="Q352" i="39"/>
  <c r="H352" i="38"/>
  <c r="BL353" i="39"/>
  <c r="AH353" i="38"/>
  <c r="N366" i="37"/>
  <c r="AO366" i="38"/>
  <c r="CB370" i="39"/>
  <c r="AS370" i="38"/>
  <c r="AV370" i="38" s="1"/>
  <c r="N372" i="37"/>
  <c r="AO372" i="38"/>
  <c r="N380" i="37"/>
  <c r="AO380" i="38"/>
  <c r="AW384" i="38"/>
  <c r="AV384" i="38"/>
  <c r="N388" i="37"/>
  <c r="AO388" i="38"/>
  <c r="AW392" i="38"/>
  <c r="AV392" i="38"/>
  <c r="S340" i="37"/>
  <c r="AD340" i="38"/>
  <c r="CB353" i="39"/>
  <c r="AS353" i="38"/>
  <c r="S379" i="37"/>
  <c r="AD379" i="38"/>
  <c r="CB400" i="39"/>
  <c r="AS400" i="38"/>
  <c r="BL404" i="39"/>
  <c r="AH404" i="38"/>
  <c r="CB397" i="39"/>
  <c r="AS397" i="38"/>
  <c r="AV397" i="38" s="1"/>
  <c r="S406" i="37"/>
  <c r="AD406" i="38"/>
  <c r="CB412" i="39"/>
  <c r="AS412" i="38"/>
  <c r="S352" i="37"/>
  <c r="AD352" i="38"/>
  <c r="D369" i="37"/>
  <c r="D369" i="38"/>
  <c r="S403" i="37"/>
  <c r="AD403" i="38"/>
  <c r="S411" i="37"/>
  <c r="AD411" i="38"/>
  <c r="D377" i="37"/>
  <c r="D377" i="38"/>
  <c r="D411" i="37"/>
  <c r="D411" i="38"/>
  <c r="AA371" i="38"/>
  <c r="BL387" i="39"/>
  <c r="AH387" i="38"/>
  <c r="I416" i="37"/>
  <c r="S416" i="38"/>
  <c r="N419" i="37"/>
  <c r="AO419" i="38"/>
  <c r="N427" i="37"/>
  <c r="AO427" i="38"/>
  <c r="AB330" i="38"/>
  <c r="AV356" i="39"/>
  <c r="W356" i="38"/>
  <c r="CA395" i="39"/>
  <c r="AS395" i="38"/>
  <c r="AV395" i="38" s="1"/>
  <c r="N386" i="37"/>
  <c r="AO386" i="38"/>
  <c r="I414" i="37"/>
  <c r="S414" i="38"/>
  <c r="Z355" i="38"/>
  <c r="AL392" i="38"/>
  <c r="D420" i="37"/>
  <c r="D420" i="38"/>
  <c r="BL412" i="39"/>
  <c r="AH412" i="38"/>
  <c r="I6" i="37"/>
  <c r="S6" i="38"/>
  <c r="AH12" i="38"/>
  <c r="AK12" i="38" s="1"/>
  <c r="BK12" i="39"/>
  <c r="D62" i="37"/>
  <c r="D62" i="38"/>
  <c r="N19" i="37"/>
  <c r="AO19" i="38"/>
  <c r="I45" i="37"/>
  <c r="S45" i="38"/>
  <c r="H12" i="38"/>
  <c r="K12" i="38" s="1"/>
  <c r="P12" i="39"/>
  <c r="I87" i="37"/>
  <c r="S87" i="38"/>
  <c r="S120" i="37"/>
  <c r="AD120" i="38"/>
  <c r="H170" i="38"/>
  <c r="P170" i="39"/>
  <c r="CA219" i="39"/>
  <c r="AS219" i="38"/>
  <c r="I26" i="37"/>
  <c r="S26" i="38"/>
  <c r="N123" i="37"/>
  <c r="AO123" i="38"/>
  <c r="N150" i="37"/>
  <c r="AO150" i="38"/>
  <c r="I169" i="37"/>
  <c r="S169" i="38"/>
  <c r="I221" i="37"/>
  <c r="S221" i="38"/>
  <c r="AH98" i="38"/>
  <c r="BK98" i="39"/>
  <c r="W148" i="38"/>
  <c r="Z148" i="38" s="1"/>
  <c r="AU148" i="39"/>
  <c r="AS164" i="38"/>
  <c r="CA164" i="39"/>
  <c r="BK97" i="39"/>
  <c r="AH97" i="38"/>
  <c r="BL97" i="39"/>
  <c r="W141" i="38"/>
  <c r="Z141" i="38" s="1"/>
  <c r="AU141" i="39"/>
  <c r="D171" i="37"/>
  <c r="D171" i="38"/>
  <c r="I207" i="37"/>
  <c r="S207" i="38"/>
  <c r="N202" i="37"/>
  <c r="AO202" i="38"/>
  <c r="D230" i="37"/>
  <c r="D230" i="38"/>
  <c r="I218" i="37"/>
  <c r="S218" i="38"/>
  <c r="D231" i="37"/>
  <c r="D231" i="38"/>
  <c r="D294" i="37"/>
  <c r="D294" i="38"/>
  <c r="D128" i="37"/>
  <c r="D128" i="38"/>
  <c r="AU232" i="39"/>
  <c r="D254" i="37"/>
  <c r="D254" i="38"/>
  <c r="D27" i="37"/>
  <c r="D27" i="38"/>
  <c r="W266" i="38"/>
  <c r="Z266" i="38" s="1"/>
  <c r="AU266" i="39"/>
  <c r="I298" i="37"/>
  <c r="S298" i="38"/>
  <c r="D390" i="37"/>
  <c r="D390" i="38"/>
  <c r="D256" i="37"/>
  <c r="D256" i="38"/>
  <c r="W306" i="38"/>
  <c r="AU306" i="39"/>
  <c r="I375" i="37"/>
  <c r="S375" i="38"/>
  <c r="AS383" i="38"/>
  <c r="AV383" i="38" s="1"/>
  <c r="CA383" i="39"/>
  <c r="AU414" i="39"/>
  <c r="H321" i="38"/>
  <c r="P321" i="39"/>
  <c r="H382" i="38"/>
  <c r="K382" i="38" s="1"/>
  <c r="P382" i="39"/>
  <c r="I430" i="37"/>
  <c r="S430" i="38"/>
  <c r="CA263" i="39"/>
  <c r="AU431" i="39"/>
  <c r="D353" i="37"/>
  <c r="D353" i="38"/>
  <c r="CA364" i="39"/>
  <c r="D431" i="37"/>
  <c r="D431" i="38"/>
  <c r="W164" i="38"/>
  <c r="AU164" i="39"/>
  <c r="S376" i="37"/>
  <c r="AD376" i="38"/>
  <c r="D388" i="37"/>
  <c r="D388" i="38"/>
  <c r="I413" i="37"/>
  <c r="S413" i="38"/>
  <c r="I429" i="37"/>
  <c r="S429" i="38"/>
  <c r="CB379" i="39"/>
  <c r="AS379" i="38"/>
  <c r="AV139" i="39"/>
  <c r="E383" i="38"/>
  <c r="AU81" i="39"/>
  <c r="S6" i="37"/>
  <c r="AD6" i="38"/>
  <c r="D15" i="37"/>
  <c r="D15" i="38"/>
  <c r="S77" i="37"/>
  <c r="AD77" i="38"/>
  <c r="N63" i="37"/>
  <c r="AO63" i="38"/>
  <c r="I77" i="37"/>
  <c r="S77" i="38"/>
  <c r="I63" i="37"/>
  <c r="S63" i="38"/>
  <c r="D81" i="37"/>
  <c r="D81" i="38"/>
  <c r="H19" i="38"/>
  <c r="K19" i="38" s="1"/>
  <c r="P19" i="39"/>
  <c r="N177" i="37"/>
  <c r="AO177" i="38"/>
  <c r="S183" i="37"/>
  <c r="AD183" i="38"/>
  <c r="S74" i="37"/>
  <c r="AD74" i="38"/>
  <c r="I18" i="37"/>
  <c r="S18" i="38"/>
  <c r="N108" i="37"/>
  <c r="AO108" i="38"/>
  <c r="N160" i="37"/>
  <c r="AO160" i="38"/>
  <c r="I100" i="37"/>
  <c r="S100" i="38"/>
  <c r="P112" i="39"/>
  <c r="H112" i="38"/>
  <c r="K112" i="38" s="1"/>
  <c r="D139" i="37"/>
  <c r="D139" i="38"/>
  <c r="I149" i="37"/>
  <c r="S149" i="38"/>
  <c r="I166" i="37"/>
  <c r="S166" i="38"/>
  <c r="N97" i="37"/>
  <c r="AO97" i="38"/>
  <c r="I131" i="37"/>
  <c r="S131" i="38"/>
  <c r="N142" i="37"/>
  <c r="AO142" i="38"/>
  <c r="S253" i="37"/>
  <c r="AD253" i="38"/>
  <c r="N303" i="37"/>
  <c r="AO303" i="38"/>
  <c r="S186" i="37"/>
  <c r="AD186" i="38"/>
  <c r="I235" i="37"/>
  <c r="S235" i="38"/>
  <c r="S140" i="37"/>
  <c r="AD140" i="38"/>
  <c r="I241" i="37"/>
  <c r="S241" i="38"/>
  <c r="I279" i="37"/>
  <c r="S279" i="38"/>
  <c r="D305" i="37"/>
  <c r="D305" i="38"/>
  <c r="BK67" i="39"/>
  <c r="S267" i="37"/>
  <c r="AD267" i="38"/>
  <c r="BK315" i="39"/>
  <c r="H343" i="38"/>
  <c r="K343" i="38" s="1"/>
  <c r="P343" i="39"/>
  <c r="I382" i="37"/>
  <c r="S382" i="38"/>
  <c r="I391" i="37"/>
  <c r="S391" i="38"/>
  <c r="S375" i="37"/>
  <c r="AD375" i="38"/>
  <c r="D321" i="37"/>
  <c r="D321" i="38"/>
  <c r="AS375" i="38"/>
  <c r="AV375" i="38" s="1"/>
  <c r="CA375" i="39"/>
  <c r="D383" i="37"/>
  <c r="D383" i="38"/>
  <c r="I290" i="37"/>
  <c r="S290" i="38"/>
  <c r="I265" i="37"/>
  <c r="S265" i="38"/>
  <c r="W309" i="38"/>
  <c r="Z309" i="38" s="1"/>
  <c r="AU309" i="39"/>
  <c r="I432" i="37"/>
  <c r="S432" i="38"/>
  <c r="D345" i="37"/>
  <c r="D345" i="38"/>
  <c r="N376" i="37"/>
  <c r="AO376" i="38"/>
  <c r="BK180" i="39"/>
  <c r="S429" i="37"/>
  <c r="AD429" i="38"/>
  <c r="AV59" i="39"/>
  <c r="M68" i="38"/>
  <c r="AV174" i="39"/>
  <c r="AE384" i="38"/>
  <c r="D70" i="37"/>
  <c r="D70" i="38"/>
  <c r="N6" i="37"/>
  <c r="AO6" i="38"/>
  <c r="N22" i="37"/>
  <c r="AO22" i="38"/>
  <c r="D42" i="37"/>
  <c r="D42" i="38"/>
  <c r="S68" i="37"/>
  <c r="AD68" i="38"/>
  <c r="N5" i="37"/>
  <c r="AO5" i="38"/>
  <c r="S57" i="37"/>
  <c r="AD57" i="38"/>
  <c r="BL89" i="39"/>
  <c r="AH89" i="38"/>
  <c r="D31" i="37"/>
  <c r="D31" i="38"/>
  <c r="D148" i="37"/>
  <c r="D148" i="38"/>
  <c r="I185" i="37"/>
  <c r="S185" i="38"/>
  <c r="N205" i="37"/>
  <c r="AO205" i="38"/>
  <c r="I217" i="37"/>
  <c r="S217" i="38"/>
  <c r="D94" i="37"/>
  <c r="D94" i="38"/>
  <c r="I117" i="37"/>
  <c r="S117" i="38"/>
  <c r="N161" i="37"/>
  <c r="AO161" i="38"/>
  <c r="BK178" i="39"/>
  <c r="AH13" i="38"/>
  <c r="AK13" i="38" s="1"/>
  <c r="BK13" i="39"/>
  <c r="I150" i="37"/>
  <c r="S150" i="38"/>
  <c r="AU113" i="39"/>
  <c r="BK138" i="39"/>
  <c r="H147" i="38"/>
  <c r="K147" i="38" s="1"/>
  <c r="P147" i="39"/>
  <c r="I163" i="37"/>
  <c r="S163" i="38"/>
  <c r="S159" i="37"/>
  <c r="AD159" i="38"/>
  <c r="S180" i="37"/>
  <c r="AD180" i="38"/>
  <c r="I195" i="37"/>
  <c r="S195" i="38"/>
  <c r="AH186" i="38"/>
  <c r="BK186" i="39"/>
  <c r="N179" i="37"/>
  <c r="AO179" i="38"/>
  <c r="D236" i="37"/>
  <c r="D236" i="38"/>
  <c r="AV105" i="39"/>
  <c r="I250" i="37"/>
  <c r="S250" i="38"/>
  <c r="D83" i="37"/>
  <c r="D83" i="38"/>
  <c r="I229" i="37"/>
  <c r="S229" i="38"/>
  <c r="AU290" i="39"/>
  <c r="AH314" i="38"/>
  <c r="BK314" i="39"/>
  <c r="D322" i="37"/>
  <c r="D322" i="38"/>
  <c r="N339" i="37"/>
  <c r="AO339" i="38"/>
  <c r="AH91" i="38"/>
  <c r="BK91" i="39"/>
  <c r="N212" i="37"/>
  <c r="AO212" i="38"/>
  <c r="D241" i="37"/>
  <c r="D241" i="38"/>
  <c r="S304" i="37"/>
  <c r="AD304" i="38"/>
  <c r="CB334" i="39"/>
  <c r="AS334" i="38"/>
  <c r="D343" i="37"/>
  <c r="D343" i="38"/>
  <c r="S391" i="37"/>
  <c r="AD391" i="38"/>
  <c r="I423" i="37"/>
  <c r="S423" i="38"/>
  <c r="S257" i="37"/>
  <c r="AD257" i="38"/>
  <c r="N375" i="37"/>
  <c r="AO375" i="38"/>
  <c r="N281" i="37"/>
  <c r="AO281" i="38"/>
  <c r="D351" i="37"/>
  <c r="D351" i="38"/>
  <c r="AU407" i="39"/>
  <c r="BK375" i="39"/>
  <c r="I368" i="37"/>
  <c r="S368" i="38"/>
  <c r="D418" i="37"/>
  <c r="D418" i="38"/>
  <c r="S290" i="37"/>
  <c r="AD290" i="38"/>
  <c r="N346" i="37"/>
  <c r="AO346" i="38"/>
  <c r="I181" i="37"/>
  <c r="S181" i="38"/>
  <c r="AA426" i="38"/>
  <c r="BL128" i="39"/>
  <c r="E200" i="38"/>
  <c r="Q37" i="39"/>
  <c r="AV45" i="39"/>
  <c r="AU19" i="39"/>
  <c r="W19" i="38"/>
  <c r="Z19" i="38" s="1"/>
  <c r="H48" i="38"/>
  <c r="K48" i="38" s="1"/>
  <c r="P48" i="39"/>
  <c r="I32" i="37"/>
  <c r="S32" i="38"/>
  <c r="I43" i="37"/>
  <c r="S43" i="38"/>
  <c r="D69" i="37"/>
  <c r="D69" i="38"/>
  <c r="D6" i="37"/>
  <c r="D6" i="38"/>
  <c r="I44" i="37"/>
  <c r="S44" i="38"/>
  <c r="I59" i="37"/>
  <c r="S59" i="38"/>
  <c r="H90" i="38"/>
  <c r="P90" i="39"/>
  <c r="Q90" i="39"/>
  <c r="I11" i="37"/>
  <c r="S11" i="38"/>
  <c r="H25" i="38"/>
  <c r="K25" i="38" s="1"/>
  <c r="P25" i="39"/>
  <c r="H81" i="38"/>
  <c r="P81" i="39"/>
  <c r="P178" i="39"/>
  <c r="S107" i="37"/>
  <c r="AD107" i="38"/>
  <c r="P5" i="39"/>
  <c r="H5" i="38"/>
  <c r="D88" i="37"/>
  <c r="D88" i="38"/>
  <c r="AU58" i="39"/>
  <c r="S85" i="37"/>
  <c r="AD85" i="38"/>
  <c r="I119" i="37"/>
  <c r="S119" i="38"/>
  <c r="D172" i="37"/>
  <c r="D172" i="38"/>
  <c r="S89" i="37"/>
  <c r="AD89" i="38"/>
  <c r="AH122" i="38"/>
  <c r="BK122" i="39"/>
  <c r="S141" i="37"/>
  <c r="AD141" i="38"/>
  <c r="D117" i="37"/>
  <c r="D117" i="38"/>
  <c r="AH148" i="38"/>
  <c r="AK148" i="38" s="1"/>
  <c r="BK148" i="39"/>
  <c r="S199" i="37"/>
  <c r="AD199" i="38"/>
  <c r="CA178" i="39"/>
  <c r="AL180" i="38"/>
  <c r="I209" i="37"/>
  <c r="S209" i="38"/>
  <c r="N317" i="37"/>
  <c r="AO317" i="38"/>
  <c r="N186" i="37"/>
  <c r="AO186" i="38"/>
  <c r="I281" i="37"/>
  <c r="S281" i="38"/>
  <c r="N236" i="37"/>
  <c r="AO236" i="38"/>
  <c r="I257" i="37"/>
  <c r="S257" i="38"/>
  <c r="I268" i="37"/>
  <c r="S268" i="38"/>
  <c r="S303" i="37"/>
  <c r="AD303" i="38"/>
  <c r="P351" i="39"/>
  <c r="AS194" i="38"/>
  <c r="AV194" i="38" s="1"/>
  <c r="CA194" i="39"/>
  <c r="D238" i="37"/>
  <c r="D238" i="38"/>
  <c r="D327" i="37"/>
  <c r="D327" i="38"/>
  <c r="D243" i="37"/>
  <c r="D243" i="38"/>
  <c r="I296" i="37"/>
  <c r="S296" i="38"/>
  <c r="N304" i="37"/>
  <c r="AO304" i="38"/>
  <c r="I188" i="37"/>
  <c r="S188" i="38"/>
  <c r="I266" i="37"/>
  <c r="S266" i="38"/>
  <c r="S423" i="37"/>
  <c r="AD423" i="38"/>
  <c r="I410" i="37"/>
  <c r="S410" i="38"/>
  <c r="D240" i="37"/>
  <c r="D240" i="38"/>
  <c r="BL334" i="39"/>
  <c r="AH334" i="38"/>
  <c r="I377" i="37"/>
  <c r="S377" i="38"/>
  <c r="I402" i="37"/>
  <c r="S402" i="38"/>
  <c r="AU423" i="39"/>
  <c r="AH357" i="38"/>
  <c r="BK357" i="39"/>
  <c r="W417" i="38"/>
  <c r="Z417" i="38" s="1"/>
  <c r="AU417" i="39"/>
  <c r="N432" i="37"/>
  <c r="AO432" i="38"/>
  <c r="I233" i="37"/>
  <c r="S233" i="38"/>
  <c r="AH164" i="38"/>
  <c r="BK164" i="39"/>
  <c r="I381" i="37"/>
  <c r="S381" i="38"/>
  <c r="I390" i="37"/>
  <c r="S390" i="38"/>
  <c r="CA212" i="39"/>
  <c r="AV160" i="39"/>
  <c r="CB12" i="39"/>
  <c r="AV192" i="39"/>
  <c r="W11" i="38"/>
  <c r="Z11" i="38" s="1"/>
  <c r="AU11" i="39"/>
  <c r="S32" i="37"/>
  <c r="AD32" i="38"/>
  <c r="N68" i="37"/>
  <c r="AO68" i="38"/>
  <c r="N45" i="37"/>
  <c r="AO45" i="38"/>
  <c r="I37" i="37"/>
  <c r="S37" i="38"/>
  <c r="I70" i="37"/>
  <c r="S70" i="38"/>
  <c r="AV84" i="39"/>
  <c r="W84" i="38"/>
  <c r="I12" i="37"/>
  <c r="S12" i="38"/>
  <c r="S25" i="37"/>
  <c r="AD25" i="38"/>
  <c r="N107" i="37"/>
  <c r="AO107" i="38"/>
  <c r="N155" i="37"/>
  <c r="AO155" i="38"/>
  <c r="P218" i="39"/>
  <c r="H218" i="38"/>
  <c r="D5" i="37"/>
  <c r="D5" i="38"/>
  <c r="S97" i="37"/>
  <c r="AD97" i="38"/>
  <c r="I112" i="37"/>
  <c r="S112" i="38"/>
  <c r="S148" i="37"/>
  <c r="AD148" i="38"/>
  <c r="AS91" i="38"/>
  <c r="CA91" i="39"/>
  <c r="N117" i="37"/>
  <c r="AO117" i="38"/>
  <c r="N152" i="37"/>
  <c r="AO152" i="38"/>
  <c r="I175" i="37"/>
  <c r="S175" i="38"/>
  <c r="N191" i="37"/>
  <c r="AO191" i="38"/>
  <c r="AU116" i="39"/>
  <c r="CA196" i="39"/>
  <c r="N231" i="37"/>
  <c r="AO231" i="38"/>
  <c r="AS266" i="38"/>
  <c r="AV266" i="38" s="1"/>
  <c r="CA266" i="39"/>
  <c r="I276" i="37"/>
  <c r="S276" i="38"/>
  <c r="S176" i="37"/>
  <c r="AD176" i="38"/>
  <c r="N184" i="37"/>
  <c r="AO184" i="38"/>
  <c r="I260" i="37"/>
  <c r="S260" i="38"/>
  <c r="AW212" i="38"/>
  <c r="N259" i="37"/>
  <c r="AO259" i="38"/>
  <c r="N293" i="37"/>
  <c r="AO293" i="38"/>
  <c r="AU343" i="39"/>
  <c r="N194" i="37"/>
  <c r="AO194" i="38"/>
  <c r="N219" i="37"/>
  <c r="AO219" i="38"/>
  <c r="N171" i="37"/>
  <c r="AO171" i="38"/>
  <c r="S179" i="37"/>
  <c r="AD179" i="38"/>
  <c r="CA243" i="39"/>
  <c r="I273" i="37"/>
  <c r="S273" i="38"/>
  <c r="I283" i="37"/>
  <c r="S283" i="38"/>
  <c r="I291" i="37"/>
  <c r="S291" i="38"/>
  <c r="D310" i="37"/>
  <c r="D310" i="38"/>
  <c r="I318" i="37"/>
  <c r="S318" i="38"/>
  <c r="S326" i="37"/>
  <c r="AD326" i="38"/>
  <c r="I336" i="37"/>
  <c r="S336" i="38"/>
  <c r="S91" i="37"/>
  <c r="AD91" i="38"/>
  <c r="CA122" i="39"/>
  <c r="S205" i="37"/>
  <c r="AD205" i="38"/>
  <c r="I234" i="37"/>
  <c r="S234" i="38"/>
  <c r="CA262" i="39"/>
  <c r="S296" i="37"/>
  <c r="AD296" i="38"/>
  <c r="S320" i="37"/>
  <c r="AD320" i="38"/>
  <c r="AU131" i="39"/>
  <c r="N218" i="37"/>
  <c r="AO218" i="38"/>
  <c r="I393" i="37"/>
  <c r="S393" i="38"/>
  <c r="N423" i="37"/>
  <c r="AO423" i="38"/>
  <c r="I354" i="37"/>
  <c r="S354" i="38"/>
  <c r="P390" i="39"/>
  <c r="BK423" i="39"/>
  <c r="CA274" i="39"/>
  <c r="BK390" i="39"/>
  <c r="AU248" i="39"/>
  <c r="AU314" i="39"/>
  <c r="CA417" i="39"/>
  <c r="AS417" i="38"/>
  <c r="AV417" i="38" s="1"/>
  <c r="I306" i="37"/>
  <c r="S306" i="38"/>
  <c r="I359" i="37"/>
  <c r="S359" i="38"/>
  <c r="AU381" i="39"/>
  <c r="S390" i="37"/>
  <c r="AD390" i="38"/>
  <c r="N418" i="37"/>
  <c r="AO418" i="38"/>
  <c r="S164" i="37"/>
  <c r="AD164" i="38"/>
  <c r="I331" i="37"/>
  <c r="S331" i="38"/>
  <c r="N373" i="37"/>
  <c r="AO373" i="38"/>
  <c r="BK421" i="39"/>
  <c r="I421" i="37"/>
  <c r="S421" i="38"/>
  <c r="AS19" i="38"/>
  <c r="CA19" i="39"/>
  <c r="I16" i="37"/>
  <c r="S16" i="38"/>
  <c r="S70" i="37"/>
  <c r="AD70" i="38"/>
  <c r="D4" i="37"/>
  <c r="D4" i="38"/>
  <c r="AH37" i="38"/>
  <c r="AK37" i="38" s="1"/>
  <c r="BK37" i="39"/>
  <c r="S38" i="37"/>
  <c r="AD38" i="38"/>
  <c r="I174" i="37"/>
  <c r="S174" i="38"/>
  <c r="N83" i="37"/>
  <c r="AO83" i="38"/>
  <c r="D157" i="37"/>
  <c r="D157" i="38"/>
  <c r="I215" i="37"/>
  <c r="S215" i="38"/>
  <c r="I56" i="37"/>
  <c r="S56" i="38"/>
  <c r="P96" i="39"/>
  <c r="H96" i="38"/>
  <c r="S67" i="37"/>
  <c r="AD67" i="38"/>
  <c r="I93" i="37"/>
  <c r="S93" i="38"/>
  <c r="S104" i="37"/>
  <c r="AD104" i="38"/>
  <c r="D156" i="37"/>
  <c r="D156" i="38"/>
  <c r="S168" i="37"/>
  <c r="AD168" i="38"/>
  <c r="N215" i="37"/>
  <c r="AO215" i="38"/>
  <c r="D250" i="37"/>
  <c r="D250" i="38"/>
  <c r="I267" i="37"/>
  <c r="S267" i="38"/>
  <c r="D287" i="37"/>
  <c r="D287" i="38"/>
  <c r="I338" i="37"/>
  <c r="S338" i="38"/>
  <c r="AS184" i="38"/>
  <c r="AV184" i="38" s="1"/>
  <c r="CA184" i="39"/>
  <c r="I173" i="37"/>
  <c r="S173" i="38"/>
  <c r="I295" i="37"/>
  <c r="S295" i="38"/>
  <c r="S177" i="37"/>
  <c r="AD177" i="38"/>
  <c r="S244" i="37"/>
  <c r="AD244" i="38"/>
  <c r="H281" i="38"/>
  <c r="P281" i="39"/>
  <c r="I289" i="37"/>
  <c r="S289" i="38"/>
  <c r="I344" i="37"/>
  <c r="S344" i="38"/>
  <c r="I132" i="37"/>
  <c r="S132" i="38"/>
  <c r="D182" i="37"/>
  <c r="D182" i="38"/>
  <c r="I292" i="37"/>
  <c r="S292" i="38"/>
  <c r="D303" i="37"/>
  <c r="D303" i="38"/>
  <c r="N104" i="37"/>
  <c r="AO104" i="38"/>
  <c r="S234" i="37"/>
  <c r="AD234" i="38"/>
  <c r="N296" i="37"/>
  <c r="AO296" i="38"/>
  <c r="H138" i="38"/>
  <c r="P138" i="39"/>
  <c r="N273" i="37"/>
  <c r="AO273" i="38"/>
  <c r="D380" i="37"/>
  <c r="D380" i="38"/>
  <c r="L391" i="38"/>
  <c r="S371" i="37"/>
  <c r="AD371" i="38"/>
  <c r="N389" i="37"/>
  <c r="AO389" i="38"/>
  <c r="I424" i="37"/>
  <c r="S424" i="38"/>
  <c r="AU288" i="39"/>
  <c r="I184" i="37"/>
  <c r="S184" i="38"/>
  <c r="AU352" i="39"/>
  <c r="W352" i="38"/>
  <c r="Z352" i="38" s="1"/>
  <c r="I392" i="37"/>
  <c r="S392" i="38"/>
  <c r="D425" i="37"/>
  <c r="D425" i="38"/>
  <c r="S421" i="37"/>
  <c r="AD421" i="38"/>
  <c r="CB124" i="39"/>
  <c r="CB169" i="39"/>
  <c r="AV296" i="39"/>
  <c r="CB225" i="39"/>
  <c r="CB427" i="39"/>
  <c r="BL80" i="39"/>
  <c r="I75" i="37"/>
  <c r="S75" i="38"/>
  <c r="Q36" i="39"/>
  <c r="H36" i="38"/>
  <c r="P36" i="39"/>
  <c r="AS49" i="38"/>
  <c r="CB49" i="39"/>
  <c r="N60" i="37"/>
  <c r="AO60" i="38"/>
  <c r="AS12" i="38"/>
  <c r="CA12" i="39"/>
  <c r="D61" i="37"/>
  <c r="D61" i="38"/>
  <c r="I38" i="37"/>
  <c r="S38" i="38"/>
  <c r="S51" i="37"/>
  <c r="AD51" i="38"/>
  <c r="N70" i="37"/>
  <c r="AO70" i="38"/>
  <c r="AU6" i="39"/>
  <c r="W6" i="38"/>
  <c r="Z6" i="38" s="1"/>
  <c r="S66" i="37"/>
  <c r="AD66" i="38"/>
  <c r="D66" i="37"/>
  <c r="D66" i="38"/>
  <c r="S191" i="37"/>
  <c r="AD191" i="38"/>
  <c r="I199" i="37"/>
  <c r="S199" i="38"/>
  <c r="I84" i="37"/>
  <c r="S84" i="38"/>
  <c r="D37" i="37"/>
  <c r="D37" i="38"/>
  <c r="D90" i="37"/>
  <c r="D90" i="38"/>
  <c r="I122" i="37"/>
  <c r="S122" i="38"/>
  <c r="S149" i="37"/>
  <c r="AD149" i="38"/>
  <c r="S166" i="37"/>
  <c r="AD166" i="38"/>
  <c r="H97" i="38"/>
  <c r="K97" i="38" s="1"/>
  <c r="P97" i="39"/>
  <c r="AH106" i="38"/>
  <c r="BK106" i="39"/>
  <c r="I123" i="37"/>
  <c r="S123" i="38"/>
  <c r="H137" i="38"/>
  <c r="K137" i="38" s="1"/>
  <c r="P137" i="39"/>
  <c r="P172" i="39"/>
  <c r="S156" i="37"/>
  <c r="AD156" i="38"/>
  <c r="I180" i="37"/>
  <c r="S180" i="38"/>
  <c r="I322" i="37"/>
  <c r="S322" i="38"/>
  <c r="D164" i="37"/>
  <c r="D164" i="38"/>
  <c r="D178" i="37"/>
  <c r="D178" i="38"/>
  <c r="P195" i="39"/>
  <c r="I230" i="37"/>
  <c r="S230" i="38"/>
  <c r="I104" i="37"/>
  <c r="S104" i="38"/>
  <c r="S218" i="37"/>
  <c r="AD218" i="38"/>
  <c r="Q253" i="39"/>
  <c r="H253" i="38"/>
  <c r="I282" i="37"/>
  <c r="S282" i="38"/>
  <c r="H315" i="38"/>
  <c r="P315" i="39"/>
  <c r="I323" i="37"/>
  <c r="S323" i="38"/>
  <c r="N244" i="37"/>
  <c r="AO244" i="38"/>
  <c r="AS281" i="38"/>
  <c r="CB281" i="39"/>
  <c r="AS289" i="38"/>
  <c r="CB289" i="39"/>
  <c r="I303" i="37"/>
  <c r="S303" i="38"/>
  <c r="AS123" i="38"/>
  <c r="CA123" i="39"/>
  <c r="D218" i="37"/>
  <c r="D218" i="38"/>
  <c r="D227" i="37"/>
  <c r="D227" i="38"/>
  <c r="S239" i="37"/>
  <c r="AD239" i="38"/>
  <c r="BK257" i="39"/>
  <c r="S312" i="37"/>
  <c r="AD312" i="38"/>
  <c r="P57" i="39"/>
  <c r="D136" i="37"/>
  <c r="D136" i="38"/>
  <c r="N195" i="37"/>
  <c r="AO195" i="38"/>
  <c r="D286" i="37"/>
  <c r="D286" i="38"/>
  <c r="N327" i="37"/>
  <c r="AO327" i="38"/>
  <c r="D138" i="37"/>
  <c r="D138" i="38"/>
  <c r="S298" i="37"/>
  <c r="AD298" i="38"/>
  <c r="N265" i="37"/>
  <c r="AO265" i="38"/>
  <c r="S354" i="37"/>
  <c r="AD354" i="38"/>
  <c r="AU391" i="39"/>
  <c r="D338" i="37"/>
  <c r="D338" i="38"/>
  <c r="CB372" i="39"/>
  <c r="AS372" i="38"/>
  <c r="D391" i="37"/>
  <c r="D391" i="38"/>
  <c r="I411" i="37"/>
  <c r="S411" i="38"/>
  <c r="S424" i="37"/>
  <c r="AD424" i="38"/>
  <c r="D277" i="37"/>
  <c r="D277" i="38"/>
  <c r="I227" i="37"/>
  <c r="S227" i="38"/>
  <c r="CA334" i="39"/>
  <c r="D375" i="37"/>
  <c r="D375" i="38"/>
  <c r="S384" i="37"/>
  <c r="AD384" i="38"/>
  <c r="N426" i="37"/>
  <c r="AO426" i="38"/>
  <c r="W202" i="38"/>
  <c r="Z202" i="38" s="1"/>
  <c r="AU202" i="39"/>
  <c r="N421" i="37"/>
  <c r="AO421" i="38"/>
  <c r="N379" i="37"/>
  <c r="AO379" i="38"/>
  <c r="S412" i="37"/>
  <c r="AD412" i="38"/>
  <c r="M247" i="38"/>
  <c r="BL122" i="39"/>
  <c r="AU12" i="39"/>
  <c r="W12" i="38"/>
  <c r="Z12" i="38" s="1"/>
  <c r="P37" i="39"/>
  <c r="I62" i="37"/>
  <c r="S62" i="38"/>
  <c r="N85" i="37"/>
  <c r="AO85" i="38"/>
  <c r="S16" i="37"/>
  <c r="AD16" i="38"/>
  <c r="D54" i="37"/>
  <c r="D54" i="38"/>
  <c r="AS5" i="38"/>
  <c r="CA5" i="39"/>
  <c r="I19" i="37"/>
  <c r="S19" i="38"/>
  <c r="I30" i="37"/>
  <c r="S30" i="38"/>
  <c r="AS82" i="38"/>
  <c r="CA82" i="39"/>
  <c r="H66" i="38"/>
  <c r="K66" i="38" s="1"/>
  <c r="P66" i="39"/>
  <c r="N118" i="37"/>
  <c r="AO118" i="38"/>
  <c r="BK219" i="39"/>
  <c r="AH219" i="38"/>
  <c r="I50" i="37"/>
  <c r="S50" i="38"/>
  <c r="AS45" i="38"/>
  <c r="CA45" i="39"/>
  <c r="D141" i="37"/>
  <c r="D141" i="38"/>
  <c r="D98" i="37"/>
  <c r="D98" i="38"/>
  <c r="S108" i="37"/>
  <c r="AD108" i="38"/>
  <c r="P130" i="39"/>
  <c r="AU201" i="39"/>
  <c r="H129" i="38"/>
  <c r="K129" i="38" s="1"/>
  <c r="P129" i="39"/>
  <c r="I170" i="37"/>
  <c r="S170" i="38"/>
  <c r="AU177" i="39"/>
  <c r="S193" i="37"/>
  <c r="AD193" i="38"/>
  <c r="D233" i="37"/>
  <c r="D233" i="38"/>
  <c r="S245" i="37"/>
  <c r="AD245" i="38"/>
  <c r="BK262" i="39"/>
  <c r="D278" i="37"/>
  <c r="D278" i="38"/>
  <c r="W324" i="38"/>
  <c r="Z324" i="38" s="1"/>
  <c r="AU324" i="39"/>
  <c r="N354" i="37"/>
  <c r="AO354" i="38"/>
  <c r="CA321" i="39"/>
  <c r="BK209" i="39"/>
  <c r="N275" i="37"/>
  <c r="AO275" i="38"/>
  <c r="N227" i="37"/>
  <c r="AO227" i="38"/>
  <c r="D245" i="37"/>
  <c r="D245" i="38"/>
  <c r="W282" i="38"/>
  <c r="AU282" i="39"/>
  <c r="S293" i="37"/>
  <c r="AD293" i="38"/>
  <c r="D346" i="37"/>
  <c r="D346" i="38"/>
  <c r="CA218" i="39"/>
  <c r="D232" i="37"/>
  <c r="D232" i="38"/>
  <c r="S287" i="37"/>
  <c r="AD287" i="38"/>
  <c r="AU297" i="39"/>
  <c r="P331" i="39"/>
  <c r="AU210" i="39"/>
  <c r="W249" i="38"/>
  <c r="Z249" i="38" s="1"/>
  <c r="AU249" i="39"/>
  <c r="I259" i="37"/>
  <c r="S259" i="38"/>
  <c r="I287" i="37"/>
  <c r="S287" i="38"/>
  <c r="S373" i="37"/>
  <c r="AD373" i="38"/>
  <c r="H256" i="38"/>
  <c r="Q256" i="39"/>
  <c r="BK391" i="39"/>
  <c r="S209" i="37"/>
  <c r="AD209" i="38"/>
  <c r="S260" i="37"/>
  <c r="AD260" i="38"/>
  <c r="N424" i="37"/>
  <c r="AO424" i="38"/>
  <c r="I258" i="37"/>
  <c r="S258" i="38"/>
  <c r="CA421" i="39"/>
  <c r="I264" i="37"/>
  <c r="S264" i="38"/>
  <c r="D307" i="37"/>
  <c r="D307" i="38"/>
  <c r="P374" i="39"/>
  <c r="N415" i="37"/>
  <c r="AO415" i="38"/>
  <c r="I164" i="37"/>
  <c r="S164" i="38"/>
  <c r="I335" i="37"/>
  <c r="S335" i="38"/>
  <c r="I202" i="37"/>
  <c r="S202" i="38"/>
  <c r="AB275" i="38"/>
  <c r="AX272" i="38"/>
  <c r="AL375" i="38"/>
  <c r="Q225" i="39"/>
  <c r="AV177" i="39"/>
  <c r="AX107" i="38"/>
  <c r="AX244" i="38"/>
  <c r="AT401" i="38"/>
  <c r="CB401" i="39"/>
  <c r="CB101" i="39"/>
  <c r="BL109" i="39"/>
  <c r="AX184" i="38"/>
  <c r="AA425" i="38"/>
  <c r="AA375" i="38"/>
  <c r="CB420" i="39"/>
  <c r="BL428" i="39"/>
  <c r="AX13" i="38"/>
  <c r="AM100" i="38"/>
  <c r="Q234" i="39"/>
  <c r="I231" i="38"/>
  <c r="L231" i="38" s="1"/>
  <c r="Q231" i="39"/>
  <c r="X218" i="38"/>
  <c r="AV218" i="39"/>
  <c r="Q198" i="39"/>
  <c r="BL405" i="39"/>
  <c r="Q145" i="39"/>
  <c r="Q32" i="39"/>
  <c r="AB322" i="38"/>
  <c r="AB332" i="38"/>
  <c r="AB385" i="38"/>
  <c r="AB406" i="38"/>
  <c r="AM401" i="38"/>
  <c r="AT55" i="38"/>
  <c r="AW55" i="38" s="1"/>
  <c r="CB55" i="39"/>
  <c r="M94" i="38"/>
  <c r="M235" i="38"/>
  <c r="AW431" i="38"/>
  <c r="I129" i="38"/>
  <c r="Q129" i="39"/>
  <c r="I381" i="38"/>
  <c r="L381" i="38" s="1"/>
  <c r="Q381" i="39"/>
  <c r="BL430" i="39"/>
  <c r="AB108" i="38"/>
  <c r="CC245" i="39"/>
  <c r="AB423" i="38"/>
  <c r="R82" i="39"/>
  <c r="BL264" i="39"/>
  <c r="CB430" i="39"/>
  <c r="Q357" i="39"/>
  <c r="Q40" i="39"/>
  <c r="AM70" i="38"/>
  <c r="AX100" i="38"/>
  <c r="Q235" i="39"/>
  <c r="AM324" i="38"/>
  <c r="AM409" i="38"/>
  <c r="AB175" i="38"/>
  <c r="AT382" i="38"/>
  <c r="AW382" i="38" s="1"/>
  <c r="CB382" i="39"/>
  <c r="Q295" i="39"/>
  <c r="FD128" i="11"/>
  <c r="FE98" i="11"/>
  <c r="DH98" i="11"/>
  <c r="FF13" i="11"/>
  <c r="FD23" i="11"/>
  <c r="DI121" i="11"/>
  <c r="EM71" i="10"/>
  <c r="EM83" i="10"/>
  <c r="DX41" i="11"/>
  <c r="FE121" i="11"/>
  <c r="DH15" i="11"/>
  <c r="EH61" i="10"/>
  <c r="EN136" i="11"/>
  <c r="EO55" i="11"/>
  <c r="EI147" i="10"/>
  <c r="FE7" i="11"/>
  <c r="DZ14" i="11"/>
  <c r="EP76" i="11"/>
  <c r="DZ99" i="11"/>
  <c r="EP131" i="11"/>
  <c r="DY8" i="11"/>
  <c r="EO86" i="11"/>
  <c r="EO95" i="11"/>
  <c r="FF117" i="11"/>
  <c r="EO8" i="11"/>
  <c r="EO56" i="11"/>
  <c r="DJ102" i="11"/>
  <c r="BM6" i="39"/>
  <c r="AI6" i="38"/>
  <c r="T14" i="37"/>
  <c r="AE14" i="38"/>
  <c r="BM8" i="39"/>
  <c r="AI8" i="38"/>
  <c r="AW24" i="39"/>
  <c r="X24" i="38"/>
  <c r="BM22" i="39"/>
  <c r="AI22" i="38"/>
  <c r="O13" i="37"/>
  <c r="AP13" i="38"/>
  <c r="O30" i="37"/>
  <c r="AP30" i="38"/>
  <c r="R32" i="39"/>
  <c r="I32" i="38"/>
  <c r="O33" i="37"/>
  <c r="AP33" i="38"/>
  <c r="CC34" i="39"/>
  <c r="AT34" i="38"/>
  <c r="AW34" i="38" s="1"/>
  <c r="T41" i="37"/>
  <c r="AE41" i="38"/>
  <c r="O38" i="37"/>
  <c r="AP38" i="38"/>
  <c r="M55" i="38"/>
  <c r="AW42" i="39"/>
  <c r="X42" i="38"/>
  <c r="CC54" i="39"/>
  <c r="AT54" i="38"/>
  <c r="T53" i="37"/>
  <c r="AE53" i="38"/>
  <c r="T49" i="37"/>
  <c r="AE49" i="38"/>
  <c r="CC56" i="39"/>
  <c r="AT56" i="38"/>
  <c r="AX67" i="38"/>
  <c r="AW67" i="38"/>
  <c r="O52" i="37"/>
  <c r="AP52" i="38"/>
  <c r="E63" i="37"/>
  <c r="E63" i="38"/>
  <c r="E70" i="37"/>
  <c r="E70" i="38"/>
  <c r="AB46" i="38"/>
  <c r="T64" i="37"/>
  <c r="AE64" i="38"/>
  <c r="R62" i="39"/>
  <c r="I62" i="38"/>
  <c r="AM61" i="38"/>
  <c r="CC71" i="39"/>
  <c r="AT71" i="38"/>
  <c r="AW71" i="38" s="1"/>
  <c r="O63" i="37"/>
  <c r="AP63" i="38"/>
  <c r="O84" i="37"/>
  <c r="AP84" i="38"/>
  <c r="E106" i="37"/>
  <c r="E106" i="38"/>
  <c r="E93" i="37"/>
  <c r="E93" i="38"/>
  <c r="T95" i="37"/>
  <c r="AE95" i="38"/>
  <c r="AW99" i="39"/>
  <c r="X99" i="38"/>
  <c r="AW107" i="39"/>
  <c r="X107" i="38"/>
  <c r="AW102" i="39"/>
  <c r="X102" i="38"/>
  <c r="AA102" i="38" s="1"/>
  <c r="E108" i="37"/>
  <c r="E108" i="38"/>
  <c r="AX95" i="38"/>
  <c r="BM102" i="39"/>
  <c r="AI102" i="38"/>
  <c r="CC102" i="39"/>
  <c r="AT102" i="38"/>
  <c r="O117" i="37"/>
  <c r="AP117" i="38"/>
  <c r="E99" i="37"/>
  <c r="E99" i="38"/>
  <c r="O127" i="37"/>
  <c r="AP127" i="38"/>
  <c r="T124" i="37"/>
  <c r="AE124" i="38"/>
  <c r="O101" i="37"/>
  <c r="AP101" i="38"/>
  <c r="T117" i="37"/>
  <c r="AE117" i="38"/>
  <c r="O100" i="37"/>
  <c r="AP100" i="38"/>
  <c r="T135" i="37"/>
  <c r="AE135" i="38"/>
  <c r="CC126" i="39"/>
  <c r="AT126" i="38"/>
  <c r="O133" i="37"/>
  <c r="AP133" i="38"/>
  <c r="AX148" i="38"/>
  <c r="M140" i="38"/>
  <c r="CC144" i="39"/>
  <c r="AT144" i="38"/>
  <c r="CB116" i="39"/>
  <c r="BM144" i="39"/>
  <c r="AI144" i="38"/>
  <c r="AM132" i="38"/>
  <c r="E149" i="37"/>
  <c r="E149" i="38"/>
  <c r="AV134" i="39"/>
  <c r="AW152" i="39"/>
  <c r="X152" i="38"/>
  <c r="J134" i="37"/>
  <c r="T134" i="38"/>
  <c r="J143" i="37"/>
  <c r="T143" i="38"/>
  <c r="T156" i="37"/>
  <c r="AE156" i="38"/>
  <c r="J115" i="37"/>
  <c r="T115" i="38"/>
  <c r="J159" i="37"/>
  <c r="T159" i="38"/>
  <c r="E143" i="37"/>
  <c r="E143" i="38"/>
  <c r="J154" i="37"/>
  <c r="T154" i="38"/>
  <c r="E165" i="37"/>
  <c r="E165" i="38"/>
  <c r="CC166" i="39"/>
  <c r="AT166" i="38"/>
  <c r="J151" i="37"/>
  <c r="T151" i="38"/>
  <c r="T176" i="37"/>
  <c r="AE176" i="38"/>
  <c r="R183" i="39"/>
  <c r="I183" i="38"/>
  <c r="O177" i="37"/>
  <c r="AP177" i="38"/>
  <c r="E163" i="37"/>
  <c r="E163" i="38"/>
  <c r="J191" i="37"/>
  <c r="T191" i="38"/>
  <c r="J199" i="37"/>
  <c r="T199" i="38"/>
  <c r="J207" i="37"/>
  <c r="T207" i="38"/>
  <c r="M182" i="38"/>
  <c r="T213" i="37"/>
  <c r="AE213" i="38"/>
  <c r="E196" i="37"/>
  <c r="E196" i="38"/>
  <c r="R212" i="39"/>
  <c r="I212" i="38"/>
  <c r="BM215" i="39"/>
  <c r="AI215" i="38"/>
  <c r="T221" i="37"/>
  <c r="AE221" i="38"/>
  <c r="E195" i="37"/>
  <c r="E195" i="38"/>
  <c r="AW233" i="38"/>
  <c r="AX233" i="38"/>
  <c r="T189" i="37"/>
  <c r="AE189" i="38"/>
  <c r="J204" i="37"/>
  <c r="T204" i="38"/>
  <c r="O205" i="37"/>
  <c r="AP205" i="38"/>
  <c r="T188" i="37"/>
  <c r="AE188" i="38"/>
  <c r="AW226" i="39"/>
  <c r="X226" i="38"/>
  <c r="O230" i="37"/>
  <c r="AP230" i="38"/>
  <c r="AW241" i="39"/>
  <c r="X241" i="38"/>
  <c r="AA241" i="38" s="1"/>
  <c r="CC237" i="39"/>
  <c r="AT237" i="38"/>
  <c r="BM241" i="39"/>
  <c r="AI241" i="38"/>
  <c r="E242" i="37"/>
  <c r="E242" i="38"/>
  <c r="J251" i="37"/>
  <c r="T251" i="38"/>
  <c r="AB248" i="38"/>
  <c r="T251" i="37"/>
  <c r="AE251" i="38"/>
  <c r="T268" i="37"/>
  <c r="AE268" i="38"/>
  <c r="AB245" i="38"/>
  <c r="T261" i="37"/>
  <c r="AE261" i="38"/>
  <c r="J247" i="37"/>
  <c r="T247" i="38"/>
  <c r="BM253" i="39"/>
  <c r="AI253" i="38"/>
  <c r="AW258" i="39"/>
  <c r="X258" i="38"/>
  <c r="J262" i="37"/>
  <c r="T262" i="38"/>
  <c r="AW266" i="39"/>
  <c r="X266" i="38"/>
  <c r="O270" i="37"/>
  <c r="AP270" i="38"/>
  <c r="O276" i="37"/>
  <c r="AP276" i="38"/>
  <c r="R292" i="39"/>
  <c r="I292" i="38"/>
  <c r="AM276" i="38"/>
  <c r="R332" i="39"/>
  <c r="I332" i="38"/>
  <c r="J336" i="37"/>
  <c r="T336" i="38"/>
  <c r="T285" i="37"/>
  <c r="AE285" i="38"/>
  <c r="R318" i="39"/>
  <c r="I318" i="38"/>
  <c r="J300" i="37"/>
  <c r="T300" i="38"/>
  <c r="E310" i="37"/>
  <c r="E310" i="38"/>
  <c r="CC317" i="39"/>
  <c r="AT317" i="38"/>
  <c r="J331" i="37"/>
  <c r="T331" i="38"/>
  <c r="R300" i="39"/>
  <c r="I300" i="38"/>
  <c r="CC301" i="39"/>
  <c r="AT301" i="38"/>
  <c r="T319" i="37"/>
  <c r="AE319" i="38"/>
  <c r="J327" i="37"/>
  <c r="T327" i="38"/>
  <c r="AW336" i="39"/>
  <c r="X336" i="38"/>
  <c r="J340" i="37"/>
  <c r="T340" i="38"/>
  <c r="AW344" i="39"/>
  <c r="X344" i="38"/>
  <c r="J348" i="37"/>
  <c r="T348" i="38"/>
  <c r="T341" i="37"/>
  <c r="AE341" i="38"/>
  <c r="T357" i="37"/>
  <c r="AE357" i="38"/>
  <c r="E325" i="37"/>
  <c r="E325" i="38"/>
  <c r="O339" i="37"/>
  <c r="AP339" i="38"/>
  <c r="AL362" i="38"/>
  <c r="AM362" i="38"/>
  <c r="T385" i="37"/>
  <c r="AE385" i="38"/>
  <c r="AX425" i="38"/>
  <c r="AW425" i="38"/>
  <c r="AJ364" i="38"/>
  <c r="AM364" i="38" s="1"/>
  <c r="BM364" i="39"/>
  <c r="T395" i="37"/>
  <c r="AE395" i="38"/>
  <c r="CC396" i="39"/>
  <c r="AT396" i="38"/>
  <c r="AW399" i="39"/>
  <c r="X399" i="38"/>
  <c r="BM402" i="39"/>
  <c r="AI402" i="38"/>
  <c r="AL402" i="38" s="1"/>
  <c r="BL402" i="39"/>
  <c r="O411" i="37"/>
  <c r="AP411" i="38"/>
  <c r="R362" i="39"/>
  <c r="I362" i="38"/>
  <c r="J378" i="37"/>
  <c r="T378" i="38"/>
  <c r="CC378" i="39"/>
  <c r="AT378" i="38"/>
  <c r="CB378" i="39"/>
  <c r="AM67" i="38"/>
  <c r="AB274" i="38"/>
  <c r="L11" i="38"/>
  <c r="M11" i="38"/>
  <c r="CC6" i="39"/>
  <c r="AT6" i="38"/>
  <c r="J14" i="37"/>
  <c r="T14" i="38"/>
  <c r="J16" i="37"/>
  <c r="T16" i="38"/>
  <c r="M25" i="38"/>
  <c r="T23" i="37"/>
  <c r="AE23" i="38"/>
  <c r="O15" i="37"/>
  <c r="AP15" i="38"/>
  <c r="T22" i="37"/>
  <c r="AE22" i="38"/>
  <c r="AW26" i="39"/>
  <c r="X26" i="38"/>
  <c r="M31" i="38"/>
  <c r="CC30" i="39"/>
  <c r="AT30" i="38"/>
  <c r="R23" i="39"/>
  <c r="I23" i="38"/>
  <c r="BM38" i="39"/>
  <c r="AI38" i="38"/>
  <c r="AL38" i="38" s="1"/>
  <c r="CC33" i="39"/>
  <c r="AT33" i="38"/>
  <c r="O34" i="37"/>
  <c r="AP34" i="38"/>
  <c r="R41" i="39"/>
  <c r="I41" i="38"/>
  <c r="BM28" i="39"/>
  <c r="AI28" i="38"/>
  <c r="AL28" i="38" s="1"/>
  <c r="CC38" i="39"/>
  <c r="AT38" i="38"/>
  <c r="M48" i="38"/>
  <c r="AB40" i="38"/>
  <c r="AX47" i="38"/>
  <c r="AM52" i="38"/>
  <c r="E57" i="37"/>
  <c r="E57" i="38"/>
  <c r="M66" i="38"/>
  <c r="BM54" i="39"/>
  <c r="AI54" i="38"/>
  <c r="R70" i="39"/>
  <c r="I70" i="38"/>
  <c r="E58" i="37"/>
  <c r="E58" i="38"/>
  <c r="CC57" i="39"/>
  <c r="AT57" i="38"/>
  <c r="BM72" i="39"/>
  <c r="AI72" i="38"/>
  <c r="AL72" i="38" s="1"/>
  <c r="E76" i="37"/>
  <c r="E76" i="38"/>
  <c r="J79" i="37"/>
  <c r="T79" i="38"/>
  <c r="J87" i="37"/>
  <c r="T87" i="38"/>
  <c r="O93" i="37"/>
  <c r="AP93" i="38"/>
  <c r="BM95" i="39"/>
  <c r="AI95" i="38"/>
  <c r="AL95" i="38" s="1"/>
  <c r="J93" i="37"/>
  <c r="T93" i="38"/>
  <c r="E101" i="37"/>
  <c r="E101" i="38"/>
  <c r="E113" i="37"/>
  <c r="E113" i="38"/>
  <c r="CC117" i="39"/>
  <c r="AT117" i="38"/>
  <c r="AM115" i="38"/>
  <c r="AM99" i="38"/>
  <c r="R135" i="39"/>
  <c r="I135" i="38"/>
  <c r="Q109" i="39"/>
  <c r="T125" i="37"/>
  <c r="AE125" i="38"/>
  <c r="T77" i="37"/>
  <c r="AE77" i="38"/>
  <c r="E125" i="37"/>
  <c r="E125" i="38"/>
  <c r="CB102" i="39"/>
  <c r="T133" i="37"/>
  <c r="AE133" i="38"/>
  <c r="R155" i="39"/>
  <c r="I155" i="38"/>
  <c r="L155" i="38" s="1"/>
  <c r="E140" i="37"/>
  <c r="E140" i="38"/>
  <c r="M147" i="38"/>
  <c r="T151" i="37"/>
  <c r="AE151" i="38"/>
  <c r="J161" i="37"/>
  <c r="T161" i="38"/>
  <c r="O116" i="37"/>
  <c r="AP116" i="38"/>
  <c r="T108" i="37"/>
  <c r="AE108" i="38"/>
  <c r="O136" i="37"/>
  <c r="AP136" i="38"/>
  <c r="O161" i="37"/>
  <c r="AP161" i="38"/>
  <c r="T143" i="37"/>
  <c r="AE143" i="38"/>
  <c r="J100" i="37"/>
  <c r="T100" i="38"/>
  <c r="AW134" i="39"/>
  <c r="X134" i="38"/>
  <c r="J155" i="37"/>
  <c r="T155" i="38"/>
  <c r="O159" i="37"/>
  <c r="AP159" i="38"/>
  <c r="R143" i="39"/>
  <c r="I143" i="38"/>
  <c r="R165" i="39"/>
  <c r="I165" i="38"/>
  <c r="R181" i="39"/>
  <c r="I181" i="38"/>
  <c r="CC113" i="39"/>
  <c r="AT113" i="38"/>
  <c r="T191" i="37"/>
  <c r="AE191" i="38"/>
  <c r="T199" i="37"/>
  <c r="AE199" i="38"/>
  <c r="T207" i="37"/>
  <c r="AE207" i="38"/>
  <c r="T214" i="37"/>
  <c r="AE214" i="38"/>
  <c r="E221" i="37"/>
  <c r="E221" i="38"/>
  <c r="J197" i="37"/>
  <c r="T197" i="38"/>
  <c r="BM213" i="39"/>
  <c r="AI213" i="38"/>
  <c r="R196" i="39"/>
  <c r="I196" i="38"/>
  <c r="O215" i="37"/>
  <c r="AP215" i="38"/>
  <c r="M232" i="38"/>
  <c r="L240" i="38"/>
  <c r="M240" i="38"/>
  <c r="T204" i="37"/>
  <c r="AE204" i="38"/>
  <c r="CC205" i="39"/>
  <c r="AT205" i="38"/>
  <c r="AW205" i="38" s="1"/>
  <c r="E225" i="37"/>
  <c r="E225" i="38"/>
  <c r="O229" i="37"/>
  <c r="AP229" i="38"/>
  <c r="E188" i="37"/>
  <c r="E188" i="38"/>
  <c r="J238" i="37"/>
  <c r="T238" i="38"/>
  <c r="J241" i="37"/>
  <c r="T241" i="38"/>
  <c r="E234" i="37"/>
  <c r="E234" i="38"/>
  <c r="T241" i="37"/>
  <c r="AE241" i="38"/>
  <c r="AW250" i="39"/>
  <c r="X250" i="38"/>
  <c r="BM251" i="39"/>
  <c r="AI251" i="38"/>
  <c r="T252" i="37"/>
  <c r="AE252" i="38"/>
  <c r="O268" i="37"/>
  <c r="AP268" i="38"/>
  <c r="O261" i="37"/>
  <c r="AP261" i="38"/>
  <c r="E248" i="37"/>
  <c r="E248" i="38"/>
  <c r="T254" i="37"/>
  <c r="AE254" i="38"/>
  <c r="BM258" i="39"/>
  <c r="AI258" i="38"/>
  <c r="T262" i="37"/>
  <c r="AE262" i="38"/>
  <c r="BM266" i="39"/>
  <c r="AI266" i="38"/>
  <c r="AL266" i="38" s="1"/>
  <c r="E269" i="37"/>
  <c r="E269" i="38"/>
  <c r="CC270" i="39"/>
  <c r="AT270" i="38"/>
  <c r="J293" i="37"/>
  <c r="T293" i="38"/>
  <c r="J284" i="37"/>
  <c r="T284" i="38"/>
  <c r="R324" i="39"/>
  <c r="I324" i="38"/>
  <c r="O332" i="37"/>
  <c r="AP332" i="38"/>
  <c r="T336" i="37"/>
  <c r="AE336" i="38"/>
  <c r="BM285" i="39"/>
  <c r="AI285" i="38"/>
  <c r="O300" i="37"/>
  <c r="AP300" i="38"/>
  <c r="E318" i="37"/>
  <c r="E318" i="38"/>
  <c r="J320" i="37"/>
  <c r="T320" i="38"/>
  <c r="J308" i="37"/>
  <c r="T308" i="38"/>
  <c r="J312" i="37"/>
  <c r="T312" i="38"/>
  <c r="BM336" i="39"/>
  <c r="AI336" i="38"/>
  <c r="T340" i="37"/>
  <c r="AE340" i="38"/>
  <c r="BM344" i="39"/>
  <c r="AI344" i="38"/>
  <c r="AL344" i="38" s="1"/>
  <c r="T348" i="37"/>
  <c r="AE348" i="38"/>
  <c r="E308" i="37"/>
  <c r="E308" i="38"/>
  <c r="J328" i="37"/>
  <c r="T328" i="38"/>
  <c r="O341" i="37"/>
  <c r="AP341" i="38"/>
  <c r="E348" i="37"/>
  <c r="E348" i="38"/>
  <c r="O357" i="37"/>
  <c r="AP357" i="38"/>
  <c r="CC339" i="39"/>
  <c r="AT339" i="38"/>
  <c r="E414" i="37"/>
  <c r="E414" i="38"/>
  <c r="AB233" i="38"/>
  <c r="J245" i="38"/>
  <c r="M245" i="38" s="1"/>
  <c r="R245" i="39"/>
  <c r="J8" i="37"/>
  <c r="T8" i="38"/>
  <c r="E6" i="37"/>
  <c r="E6" i="38"/>
  <c r="AW16" i="39"/>
  <c r="X16" i="38"/>
  <c r="AA16" i="38" s="1"/>
  <c r="E13" i="37"/>
  <c r="E13" i="38"/>
  <c r="O14" i="37"/>
  <c r="AP14" i="38"/>
  <c r="AM23" i="38"/>
  <c r="E23" i="37"/>
  <c r="E23" i="38"/>
  <c r="O22" i="37"/>
  <c r="AP22" i="38"/>
  <c r="J26" i="37"/>
  <c r="T26" i="38"/>
  <c r="T38" i="37"/>
  <c r="AE38" i="38"/>
  <c r="AW35" i="39"/>
  <c r="X35" i="38"/>
  <c r="T39" i="37"/>
  <c r="AE39" i="38"/>
  <c r="BM42" i="39"/>
  <c r="AI42" i="38"/>
  <c r="AL42" i="38" s="1"/>
  <c r="BL28" i="39"/>
  <c r="O41" i="37"/>
  <c r="AP41" i="38"/>
  <c r="O37" i="37"/>
  <c r="AP37" i="38"/>
  <c r="CB47" i="39"/>
  <c r="R53" i="39"/>
  <c r="I53" i="38"/>
  <c r="T51" i="37"/>
  <c r="AE51" i="38"/>
  <c r="O53" i="37"/>
  <c r="AP53" i="38"/>
  <c r="AW48" i="39"/>
  <c r="X48" i="38"/>
  <c r="E56" i="37"/>
  <c r="E56" i="38"/>
  <c r="E71" i="37"/>
  <c r="E71" i="38"/>
  <c r="O64" i="37"/>
  <c r="AP64" i="38"/>
  <c r="BM58" i="39"/>
  <c r="AI58" i="38"/>
  <c r="T71" i="37"/>
  <c r="AE71" i="38"/>
  <c r="E68" i="37"/>
  <c r="E68" i="38"/>
  <c r="AX61" i="38"/>
  <c r="J69" i="37"/>
  <c r="T69" i="38"/>
  <c r="T79" i="37"/>
  <c r="AE79" i="38"/>
  <c r="T87" i="37"/>
  <c r="AE87" i="38"/>
  <c r="O76" i="37"/>
  <c r="AP76" i="38"/>
  <c r="J85" i="37"/>
  <c r="T85" i="38"/>
  <c r="T65" i="37"/>
  <c r="AE65" i="38"/>
  <c r="T94" i="37"/>
  <c r="AE94" i="38"/>
  <c r="R101" i="39"/>
  <c r="I101" i="38"/>
  <c r="E109" i="37"/>
  <c r="E109" i="38"/>
  <c r="BL110" i="39"/>
  <c r="AW133" i="39"/>
  <c r="X133" i="38"/>
  <c r="AA133" i="38" s="1"/>
  <c r="AX101" i="38"/>
  <c r="O135" i="37"/>
  <c r="AP135" i="38"/>
  <c r="AL77" i="38"/>
  <c r="AM77" i="38"/>
  <c r="R125" i="39"/>
  <c r="I125" i="38"/>
  <c r="AX108" i="38"/>
  <c r="J145" i="37"/>
  <c r="T145" i="38"/>
  <c r="AW149" i="39"/>
  <c r="X149" i="38"/>
  <c r="AA149" i="38" s="1"/>
  <c r="J153" i="37"/>
  <c r="T153" i="38"/>
  <c r="AW157" i="39"/>
  <c r="X157" i="38"/>
  <c r="AA157" i="38" s="1"/>
  <c r="E160" i="37"/>
  <c r="E160" i="38"/>
  <c r="E124" i="37"/>
  <c r="E124" i="38"/>
  <c r="J142" i="37"/>
  <c r="T142" i="38"/>
  <c r="AW161" i="39"/>
  <c r="X161" i="38"/>
  <c r="CC161" i="39"/>
  <c r="AT161" i="38"/>
  <c r="E153" i="37"/>
  <c r="E153" i="38"/>
  <c r="T152" i="37"/>
  <c r="AE152" i="38"/>
  <c r="O152" i="37"/>
  <c r="AP152" i="38"/>
  <c r="E159" i="37"/>
  <c r="E159" i="38"/>
  <c r="J174" i="37"/>
  <c r="T174" i="38"/>
  <c r="O156" i="37"/>
  <c r="AP156" i="38"/>
  <c r="CC141" i="39"/>
  <c r="AT141" i="38"/>
  <c r="E151" i="37"/>
  <c r="E151" i="38"/>
  <c r="AW181" i="38"/>
  <c r="AX181" i="38"/>
  <c r="O191" i="37"/>
  <c r="AP191" i="38"/>
  <c r="O199" i="37"/>
  <c r="AP199" i="38"/>
  <c r="O207" i="37"/>
  <c r="AP207" i="38"/>
  <c r="E182" i="37"/>
  <c r="E182" i="38"/>
  <c r="E187" i="37"/>
  <c r="E187" i="38"/>
  <c r="J221" i="37"/>
  <c r="T221" i="38"/>
  <c r="AW197" i="39"/>
  <c r="X197" i="38"/>
  <c r="O213" i="37"/>
  <c r="AP213" i="38"/>
  <c r="CC215" i="39"/>
  <c r="AT215" i="38"/>
  <c r="AW183" i="39"/>
  <c r="X183" i="38"/>
  <c r="AA183" i="38" s="1"/>
  <c r="E214" i="37"/>
  <c r="E214" i="38"/>
  <c r="O220" i="37"/>
  <c r="AP220" i="38"/>
  <c r="BM189" i="39"/>
  <c r="AI189" i="38"/>
  <c r="O204" i="37"/>
  <c r="AP204" i="38"/>
  <c r="J220" i="37"/>
  <c r="T220" i="38"/>
  <c r="E204" i="37"/>
  <c r="E204" i="38"/>
  <c r="T238" i="37"/>
  <c r="AE238" i="38"/>
  <c r="O243" i="37"/>
  <c r="AP243" i="38"/>
  <c r="E243" i="37"/>
  <c r="E243" i="38"/>
  <c r="AV236" i="39"/>
  <c r="J239" i="37"/>
  <c r="T239" i="38"/>
  <c r="E246" i="37"/>
  <c r="E246" i="38"/>
  <c r="E267" i="37"/>
  <c r="E267" i="38"/>
  <c r="J245" i="37"/>
  <c r="T245" i="38"/>
  <c r="E260" i="37"/>
  <c r="E260" i="38"/>
  <c r="O254" i="37"/>
  <c r="AP254" i="38"/>
  <c r="CC258" i="39"/>
  <c r="AT258" i="38"/>
  <c r="AW258" i="38" s="1"/>
  <c r="O262" i="37"/>
  <c r="AP262" i="38"/>
  <c r="CC266" i="39"/>
  <c r="AT266" i="38"/>
  <c r="CC274" i="39"/>
  <c r="AT274" i="38"/>
  <c r="R269" i="39"/>
  <c r="I269" i="38"/>
  <c r="J272" i="37"/>
  <c r="T272" i="38"/>
  <c r="AW272" i="39"/>
  <c r="X272" i="38"/>
  <c r="AW293" i="39"/>
  <c r="X293" i="38"/>
  <c r="AA293" i="38" s="1"/>
  <c r="O328" i="37"/>
  <c r="AP328" i="38"/>
  <c r="T284" i="37"/>
  <c r="AE284" i="38"/>
  <c r="T316" i="37"/>
  <c r="AE316" i="38"/>
  <c r="O320" i="37"/>
  <c r="AP320" i="38"/>
  <c r="O336" i="37"/>
  <c r="AP336" i="38"/>
  <c r="O285" i="37"/>
  <c r="AP285" i="38"/>
  <c r="O312" i="37"/>
  <c r="AP312" i="38"/>
  <c r="T308" i="37"/>
  <c r="AE308" i="38"/>
  <c r="CC336" i="39"/>
  <c r="AT336" i="38"/>
  <c r="O340" i="37"/>
  <c r="AP340" i="38"/>
  <c r="CC344" i="39"/>
  <c r="AT344" i="38"/>
  <c r="O348" i="37"/>
  <c r="AP348" i="38"/>
  <c r="R308" i="39"/>
  <c r="I308" i="38"/>
  <c r="J311" i="37"/>
  <c r="T311" i="38"/>
  <c r="E316" i="37"/>
  <c r="E316" i="38"/>
  <c r="E324" i="37"/>
  <c r="E324" i="38"/>
  <c r="BM360" i="39"/>
  <c r="AI360" i="38"/>
  <c r="E338" i="37"/>
  <c r="E338" i="38"/>
  <c r="J359" i="37"/>
  <c r="T359" i="38"/>
  <c r="BM368" i="39"/>
  <c r="AI368" i="38"/>
  <c r="AL368" i="38" s="1"/>
  <c r="T370" i="37"/>
  <c r="AE370" i="38"/>
  <c r="O272" i="37"/>
  <c r="AP272" i="38"/>
  <c r="M365" i="38"/>
  <c r="J326" i="38"/>
  <c r="M326" i="38" s="1"/>
  <c r="R326" i="39"/>
  <c r="J425" i="38"/>
  <c r="M425" i="38" s="1"/>
  <c r="R425" i="39"/>
  <c r="E5" i="37"/>
  <c r="E5" i="38"/>
  <c r="AW8" i="39"/>
  <c r="X8" i="38"/>
  <c r="AA8" i="38" s="1"/>
  <c r="E21" i="37"/>
  <c r="E21" i="38"/>
  <c r="E15" i="37"/>
  <c r="E15" i="38"/>
  <c r="T16" i="37"/>
  <c r="AE16" i="38"/>
  <c r="J21" i="37"/>
  <c r="T21" i="38"/>
  <c r="O23" i="37"/>
  <c r="AP23" i="38"/>
  <c r="Q23" i="39"/>
  <c r="CC26" i="39"/>
  <c r="AT26" i="38"/>
  <c r="T30" i="37"/>
  <c r="AE30" i="38"/>
  <c r="J39" i="37"/>
  <c r="T39" i="38"/>
  <c r="Q33" i="39"/>
  <c r="T46" i="37"/>
  <c r="AE46" i="38"/>
  <c r="T34" i="37"/>
  <c r="AE34" i="38"/>
  <c r="E33" i="37"/>
  <c r="E33" i="38"/>
  <c r="R34" i="39"/>
  <c r="I34" i="38"/>
  <c r="CC51" i="39"/>
  <c r="AT51" i="38"/>
  <c r="AW51" i="38" s="1"/>
  <c r="M46" i="38"/>
  <c r="T50" i="37"/>
  <c r="AE50" i="38"/>
  <c r="J56" i="37"/>
  <c r="T56" i="38"/>
  <c r="R64" i="39"/>
  <c r="I64" i="38"/>
  <c r="T60" i="37"/>
  <c r="AE60" i="38"/>
  <c r="E60" i="37"/>
  <c r="E60" i="38"/>
  <c r="T62" i="37"/>
  <c r="AE62" i="38"/>
  <c r="BM71" i="39"/>
  <c r="AI71" i="38"/>
  <c r="AL71" i="38" s="1"/>
  <c r="J78" i="37"/>
  <c r="T78" i="38"/>
  <c r="O73" i="37"/>
  <c r="AP73" i="38"/>
  <c r="O79" i="37"/>
  <c r="AP79" i="38"/>
  <c r="O87" i="37"/>
  <c r="AP87" i="38"/>
  <c r="J77" i="37"/>
  <c r="T77" i="38"/>
  <c r="AW85" i="39"/>
  <c r="X85" i="38"/>
  <c r="M76" i="38"/>
  <c r="T92" i="37"/>
  <c r="AE92" i="38"/>
  <c r="AB61" i="38"/>
  <c r="E94" i="37"/>
  <c r="E94" i="38"/>
  <c r="R98" i="39"/>
  <c r="I98" i="38"/>
  <c r="L98" i="38" s="1"/>
  <c r="R106" i="39"/>
  <c r="I106" i="38"/>
  <c r="J101" i="37"/>
  <c r="T101" i="38"/>
  <c r="R109" i="39"/>
  <c r="I109" i="38"/>
  <c r="M61" i="38"/>
  <c r="O110" i="37"/>
  <c r="AP110" i="38"/>
  <c r="O59" i="37"/>
  <c r="AP59" i="38"/>
  <c r="E92" i="37"/>
  <c r="E92" i="38"/>
  <c r="T113" i="37"/>
  <c r="AE113" i="38"/>
  <c r="AW123" i="39"/>
  <c r="X123" i="38"/>
  <c r="R119" i="39"/>
  <c r="I119" i="38"/>
  <c r="E123" i="37"/>
  <c r="E123" i="38"/>
  <c r="AX99" i="38"/>
  <c r="O132" i="37"/>
  <c r="AP132" i="38"/>
  <c r="M92" i="38"/>
  <c r="O125" i="37"/>
  <c r="AP125" i="38"/>
  <c r="CC109" i="39"/>
  <c r="AT109" i="38"/>
  <c r="AW109" i="38" s="1"/>
  <c r="J126" i="37"/>
  <c r="T126" i="38"/>
  <c r="E132" i="37"/>
  <c r="E132" i="38"/>
  <c r="J118" i="37"/>
  <c r="T118" i="38"/>
  <c r="M132" i="38"/>
  <c r="AW136" i="39"/>
  <c r="X136" i="38"/>
  <c r="E141" i="37"/>
  <c r="E141" i="38"/>
  <c r="T145" i="37"/>
  <c r="AE145" i="38"/>
  <c r="BM149" i="39"/>
  <c r="AI149" i="38"/>
  <c r="AL149" i="38" s="1"/>
  <c r="T153" i="37"/>
  <c r="AE153" i="38"/>
  <c r="BM157" i="39"/>
  <c r="AI157" i="38"/>
  <c r="AL157" i="38" s="1"/>
  <c r="E142" i="37"/>
  <c r="E142" i="38"/>
  <c r="T132" i="37"/>
  <c r="AE132" i="38"/>
  <c r="CC136" i="39"/>
  <c r="AT136" i="38"/>
  <c r="J144" i="37"/>
  <c r="T144" i="38"/>
  <c r="BM152" i="39"/>
  <c r="AI152" i="38"/>
  <c r="CC152" i="39"/>
  <c r="AT152" i="38"/>
  <c r="T161" i="37"/>
  <c r="AE161" i="38"/>
  <c r="E173" i="37"/>
  <c r="E173" i="38"/>
  <c r="R159" i="39"/>
  <c r="I159" i="38"/>
  <c r="AM161" i="38"/>
  <c r="J166" i="37"/>
  <c r="T166" i="38"/>
  <c r="E175" i="37"/>
  <c r="E175" i="38"/>
  <c r="E184" i="37"/>
  <c r="E184" i="38"/>
  <c r="E181" i="37"/>
  <c r="E181" i="38"/>
  <c r="CB141" i="39"/>
  <c r="R151" i="39"/>
  <c r="I151" i="38"/>
  <c r="E190" i="37"/>
  <c r="E190" i="38"/>
  <c r="E198" i="37"/>
  <c r="E198" i="38"/>
  <c r="E206" i="37"/>
  <c r="E206" i="38"/>
  <c r="R195" i="39"/>
  <c r="I195" i="38"/>
  <c r="L195" i="38" s="1"/>
  <c r="T197" i="37"/>
  <c r="AE197" i="38"/>
  <c r="CC213" i="39"/>
  <c r="AT213" i="38"/>
  <c r="AW213" i="38" s="1"/>
  <c r="O222" i="37"/>
  <c r="AP222" i="38"/>
  <c r="AV183" i="39"/>
  <c r="R214" i="39"/>
  <c r="I214" i="38"/>
  <c r="BM229" i="39"/>
  <c r="AI229" i="38"/>
  <c r="AL229" i="38" s="1"/>
  <c r="T225" i="37"/>
  <c r="AE225" i="38"/>
  <c r="O189" i="37"/>
  <c r="AP189" i="38"/>
  <c r="BM220" i="39"/>
  <c r="AI220" i="38"/>
  <c r="R188" i="39"/>
  <c r="I188" i="38"/>
  <c r="O188" i="37"/>
  <c r="AP188" i="38"/>
  <c r="R204" i="39"/>
  <c r="I204" i="38"/>
  <c r="O238" i="37"/>
  <c r="AP238" i="38"/>
  <c r="J237" i="37"/>
  <c r="T237" i="38"/>
  <c r="R246" i="39"/>
  <c r="I246" i="38"/>
  <c r="J250" i="37"/>
  <c r="T250" i="38"/>
  <c r="J253" i="37"/>
  <c r="T253" i="38"/>
  <c r="J260" i="37"/>
  <c r="T260" i="38"/>
  <c r="M257" i="38"/>
  <c r="L257" i="38"/>
  <c r="E261" i="37"/>
  <c r="E261" i="38"/>
  <c r="R265" i="39"/>
  <c r="I265" i="38"/>
  <c r="R273" i="39"/>
  <c r="I273" i="38"/>
  <c r="L273" i="38" s="1"/>
  <c r="T293" i="37"/>
  <c r="AE293" i="38"/>
  <c r="E329" i="37"/>
  <c r="E329" i="38"/>
  <c r="T269" i="37"/>
  <c r="AE269" i="38"/>
  <c r="T276" i="37"/>
  <c r="AE276" i="38"/>
  <c r="O284" i="37"/>
  <c r="AP284" i="38"/>
  <c r="CC318" i="39"/>
  <c r="AT318" i="38"/>
  <c r="AW318" i="38" s="1"/>
  <c r="T330" i="37"/>
  <c r="AE330" i="38"/>
  <c r="E335" i="37"/>
  <c r="E335" i="38"/>
  <c r="E351" i="37"/>
  <c r="E351" i="38"/>
  <c r="CC285" i="39"/>
  <c r="AT285" i="38"/>
  <c r="AV269" i="39"/>
  <c r="AW318" i="39"/>
  <c r="X318" i="38"/>
  <c r="T332" i="37"/>
  <c r="AE332" i="38"/>
  <c r="J301" i="37"/>
  <c r="T301" i="38"/>
  <c r="O308" i="37"/>
  <c r="AP308" i="38"/>
  <c r="R335" i="39"/>
  <c r="I335" i="38"/>
  <c r="L335" i="38" s="1"/>
  <c r="E339" i="37"/>
  <c r="E339" i="38"/>
  <c r="R343" i="39"/>
  <c r="I343" i="38"/>
  <c r="E347" i="37"/>
  <c r="E347" i="38"/>
  <c r="R351" i="39"/>
  <c r="I351" i="38"/>
  <c r="R275" i="39"/>
  <c r="I275" i="38"/>
  <c r="J309" i="37"/>
  <c r="T309" i="38"/>
  <c r="T311" i="37"/>
  <c r="AE311" i="38"/>
  <c r="BM318" i="39"/>
  <c r="AI318" i="38"/>
  <c r="J324" i="37"/>
  <c r="T324" i="38"/>
  <c r="J333" i="37"/>
  <c r="T333" i="38"/>
  <c r="J349" i="37"/>
  <c r="T349" i="38"/>
  <c r="T360" i="37"/>
  <c r="AE360" i="38"/>
  <c r="R338" i="39"/>
  <c r="I338" i="38"/>
  <c r="L338" i="38" s="1"/>
  <c r="AW347" i="39"/>
  <c r="X347" i="38"/>
  <c r="O365" i="37"/>
  <c r="AP365" i="38"/>
  <c r="AB327" i="38"/>
  <c r="T7" i="37"/>
  <c r="AE7" i="38"/>
  <c r="M12" i="38"/>
  <c r="R15" i="39"/>
  <c r="I15" i="38"/>
  <c r="BM16" i="39"/>
  <c r="AI16" i="38"/>
  <c r="O8" i="37"/>
  <c r="AP8" i="38"/>
  <c r="J22" i="37"/>
  <c r="T22" i="38"/>
  <c r="BM26" i="39"/>
  <c r="AI26" i="38"/>
  <c r="E20" i="37"/>
  <c r="E20" i="38"/>
  <c r="O26" i="37"/>
  <c r="AP26" i="38"/>
  <c r="BM31" i="39"/>
  <c r="AI31" i="38"/>
  <c r="AL31" i="38" s="1"/>
  <c r="BM24" i="39"/>
  <c r="AI24" i="38"/>
  <c r="T15" i="37"/>
  <c r="AE15" i="38"/>
  <c r="E29" i="37"/>
  <c r="E29" i="38"/>
  <c r="BM30" i="39"/>
  <c r="AI30" i="38"/>
  <c r="BL33" i="39"/>
  <c r="CB24" i="39"/>
  <c r="J33" i="37"/>
  <c r="T33" i="38"/>
  <c r="J32" i="37"/>
  <c r="T32" i="38"/>
  <c r="T28" i="37"/>
  <c r="AE28" i="38"/>
  <c r="AM34" i="38"/>
  <c r="M33" i="38"/>
  <c r="J34" i="37"/>
  <c r="T34" i="38"/>
  <c r="T47" i="37"/>
  <c r="AE47" i="38"/>
  <c r="J58" i="37"/>
  <c r="T58" i="38"/>
  <c r="T48" i="37"/>
  <c r="AE48" i="38"/>
  <c r="J46" i="37"/>
  <c r="T46" i="38"/>
  <c r="J52" i="37"/>
  <c r="T52" i="38"/>
  <c r="BM60" i="39"/>
  <c r="AI60" i="38"/>
  <c r="J71" i="37"/>
  <c r="T71" i="38"/>
  <c r="BL63" i="39"/>
  <c r="O62" i="37"/>
  <c r="AP62" i="38"/>
  <c r="T78" i="37"/>
  <c r="AE78" i="38"/>
  <c r="J63" i="37"/>
  <c r="T63" i="38"/>
  <c r="E78" i="37"/>
  <c r="E78" i="38"/>
  <c r="E86" i="37"/>
  <c r="E86" i="38"/>
  <c r="CC75" i="39"/>
  <c r="AT75" i="38"/>
  <c r="AW75" i="38" s="1"/>
  <c r="AW77" i="39"/>
  <c r="X77" i="38"/>
  <c r="T85" i="37"/>
  <c r="AE85" i="38"/>
  <c r="E91" i="37"/>
  <c r="E91" i="38"/>
  <c r="BM65" i="39"/>
  <c r="AI65" i="38"/>
  <c r="AM92" i="38"/>
  <c r="J94" i="37"/>
  <c r="T94" i="38"/>
  <c r="O95" i="37"/>
  <c r="AP95" i="38"/>
  <c r="J109" i="37"/>
  <c r="T109" i="38"/>
  <c r="BM93" i="39"/>
  <c r="AI93" i="38"/>
  <c r="E107" i="37"/>
  <c r="E107" i="38"/>
  <c r="O115" i="37"/>
  <c r="AP115" i="38"/>
  <c r="T119" i="37"/>
  <c r="AE119" i="38"/>
  <c r="E126" i="37"/>
  <c r="E126" i="38"/>
  <c r="J108" i="37"/>
  <c r="T108" i="38"/>
  <c r="BM133" i="39"/>
  <c r="AI133" i="38"/>
  <c r="AL133" i="38" s="1"/>
  <c r="AW126" i="39"/>
  <c r="X126" i="38"/>
  <c r="T100" i="37"/>
  <c r="AE100" i="38"/>
  <c r="AW118" i="39"/>
  <c r="X118" i="38"/>
  <c r="J141" i="37"/>
  <c r="T141" i="38"/>
  <c r="O145" i="37"/>
  <c r="AP145" i="38"/>
  <c r="O153" i="37"/>
  <c r="AP153" i="38"/>
  <c r="CC157" i="39"/>
  <c r="AT157" i="38"/>
  <c r="O134" i="37"/>
  <c r="AP134" i="38"/>
  <c r="T109" i="37"/>
  <c r="AE109" i="38"/>
  <c r="T134" i="37"/>
  <c r="AE134" i="38"/>
  <c r="AW144" i="39"/>
  <c r="X144" i="38"/>
  <c r="BL136" i="39"/>
  <c r="R153" i="39"/>
  <c r="I153" i="38"/>
  <c r="AX133" i="38"/>
  <c r="AW166" i="39"/>
  <c r="X166" i="38"/>
  <c r="AA166" i="38" s="1"/>
  <c r="J175" i="37"/>
  <c r="T175" i="38"/>
  <c r="O141" i="37"/>
  <c r="AP141" i="38"/>
  <c r="J165" i="37"/>
  <c r="T165" i="38"/>
  <c r="BM182" i="39"/>
  <c r="AI182" i="38"/>
  <c r="AL182" i="38" s="1"/>
  <c r="E230" i="37"/>
  <c r="E230" i="38"/>
  <c r="M163" i="38"/>
  <c r="BM197" i="39"/>
  <c r="AI197" i="38"/>
  <c r="R220" i="39"/>
  <c r="I220" i="38"/>
  <c r="L220" i="38" s="1"/>
  <c r="AW188" i="39"/>
  <c r="X188" i="38"/>
  <c r="AA188" i="38" s="1"/>
  <c r="BM204" i="39"/>
  <c r="AI204" i="38"/>
  <c r="AL204" i="38" s="1"/>
  <c r="J183" i="37"/>
  <c r="T183" i="38"/>
  <c r="AW230" i="39"/>
  <c r="X230" i="38"/>
  <c r="AA230" i="38" s="1"/>
  <c r="CC189" i="39"/>
  <c r="AT189" i="38"/>
  <c r="J205" i="37"/>
  <c r="T205" i="38"/>
  <c r="O226" i="37"/>
  <c r="AP226" i="38"/>
  <c r="T230" i="37"/>
  <c r="AE230" i="38"/>
  <c r="AX188" i="38"/>
  <c r="O227" i="37"/>
  <c r="AP227" i="38"/>
  <c r="E236" i="37"/>
  <c r="E236" i="38"/>
  <c r="AW237" i="39"/>
  <c r="X237" i="38"/>
  <c r="AM244" i="38"/>
  <c r="CC251" i="39"/>
  <c r="AT251" i="38"/>
  <c r="O247" i="37"/>
  <c r="AP247" i="38"/>
  <c r="AB246" i="38"/>
  <c r="CB250" i="39"/>
  <c r="T260" i="37"/>
  <c r="AE260" i="38"/>
  <c r="AX248" i="38"/>
  <c r="J270" i="37"/>
  <c r="T270" i="38"/>
  <c r="T278" i="37"/>
  <c r="AE278" i="38"/>
  <c r="AM274" i="38"/>
  <c r="T273" i="37"/>
  <c r="AE273" i="38"/>
  <c r="J279" i="37"/>
  <c r="T279" i="38"/>
  <c r="BM293" i="39"/>
  <c r="AI293" i="38"/>
  <c r="O309" i="37"/>
  <c r="AP309" i="38"/>
  <c r="R317" i="39"/>
  <c r="I317" i="38"/>
  <c r="L317" i="38" s="1"/>
  <c r="T322" i="37"/>
  <c r="AE322" i="38"/>
  <c r="T326" i="37"/>
  <c r="AE326" i="38"/>
  <c r="J344" i="37"/>
  <c r="T344" i="38"/>
  <c r="E284" i="37"/>
  <c r="E284" i="38"/>
  <c r="J269" i="37"/>
  <c r="T269" i="38"/>
  <c r="O318" i="37"/>
  <c r="AP318" i="38"/>
  <c r="R329" i="39"/>
  <c r="I329" i="38"/>
  <c r="BM332" i="39"/>
  <c r="AI332" i="38"/>
  <c r="M283" i="38"/>
  <c r="T300" i="37"/>
  <c r="AE300" i="38"/>
  <c r="AW301" i="39"/>
  <c r="X301" i="38"/>
  <c r="E268" i="37"/>
  <c r="E268" i="38"/>
  <c r="J316" i="37"/>
  <c r="T316" i="38"/>
  <c r="J356" i="37"/>
  <c r="T356" i="38"/>
  <c r="J364" i="37"/>
  <c r="T364" i="38"/>
  <c r="AW309" i="39"/>
  <c r="X309" i="38"/>
  <c r="O311" i="37"/>
  <c r="AP311" i="38"/>
  <c r="T333" i="37"/>
  <c r="AE333" i="38"/>
  <c r="T349" i="37"/>
  <c r="AE349" i="38"/>
  <c r="J339" i="37"/>
  <c r="T339" i="38"/>
  <c r="BL344" i="39"/>
  <c r="O327" i="37"/>
  <c r="AP327" i="38"/>
  <c r="AW368" i="39"/>
  <c r="X368" i="38"/>
  <c r="Y388" i="38"/>
  <c r="AB388" i="38" s="1"/>
  <c r="AW388" i="39"/>
  <c r="J13" i="37"/>
  <c r="T13" i="38"/>
  <c r="AM13" i="38"/>
  <c r="E7" i="37"/>
  <c r="E7" i="38"/>
  <c r="O16" i="37"/>
  <c r="AP16" i="38"/>
  <c r="CC8" i="39"/>
  <c r="AT8" i="38"/>
  <c r="T26" i="37"/>
  <c r="AE26" i="38"/>
  <c r="R21" i="39"/>
  <c r="I21" i="38"/>
  <c r="CC28" i="39"/>
  <c r="AT28" i="38"/>
  <c r="J30" i="37"/>
  <c r="T30" i="38"/>
  <c r="AB28" i="38"/>
  <c r="E22" i="37"/>
  <c r="E22" i="38"/>
  <c r="J28" i="37"/>
  <c r="T28" i="38"/>
  <c r="BL23" i="39"/>
  <c r="R29" i="39"/>
  <c r="I29" i="38"/>
  <c r="Q31" i="39"/>
  <c r="CB33" i="39"/>
  <c r="O40" i="37"/>
  <c r="AP40" i="38"/>
  <c r="T40" i="37"/>
  <c r="AE40" i="38"/>
  <c r="O24" i="37"/>
  <c r="AP24" i="38"/>
  <c r="AW33" i="39"/>
  <c r="X33" i="38"/>
  <c r="CC35" i="39"/>
  <c r="AT35" i="38"/>
  <c r="R39" i="39"/>
  <c r="I39" i="38"/>
  <c r="E51" i="37"/>
  <c r="E51" i="38"/>
  <c r="BM50" i="39"/>
  <c r="AI50" i="38"/>
  <c r="O58" i="37"/>
  <c r="AP58" i="38"/>
  <c r="BM48" i="39"/>
  <c r="AI48" i="38"/>
  <c r="Q53" i="39"/>
  <c r="AW71" i="39"/>
  <c r="X71" i="38"/>
  <c r="AA71" i="38" s="1"/>
  <c r="T58" i="37"/>
  <c r="AE58" i="38"/>
  <c r="T72" i="37"/>
  <c r="AE72" i="38"/>
  <c r="O78" i="37"/>
  <c r="AP78" i="38"/>
  <c r="BM59" i="39"/>
  <c r="AI59" i="38"/>
  <c r="T70" i="37"/>
  <c r="AE70" i="38"/>
  <c r="BM85" i="39"/>
  <c r="AI85" i="38"/>
  <c r="E116" i="37"/>
  <c r="E116" i="38"/>
  <c r="AM94" i="38"/>
  <c r="AW116" i="39"/>
  <c r="X116" i="38"/>
  <c r="O77" i="37"/>
  <c r="AP77" i="38"/>
  <c r="CC94" i="39"/>
  <c r="AT94" i="38"/>
  <c r="AW131" i="39"/>
  <c r="X131" i="38"/>
  <c r="Q100" i="39"/>
  <c r="AV109" i="39"/>
  <c r="CC140" i="39"/>
  <c r="AT140" i="38"/>
  <c r="AM107" i="38"/>
  <c r="R114" i="39"/>
  <c r="I114" i="38"/>
  <c r="O109" i="37"/>
  <c r="AP109" i="38"/>
  <c r="T126" i="37"/>
  <c r="AE126" i="38"/>
  <c r="J133" i="37"/>
  <c r="T133" i="38"/>
  <c r="O108" i="37"/>
  <c r="AP108" i="38"/>
  <c r="E133" i="37"/>
  <c r="E133" i="38"/>
  <c r="J132" i="37"/>
  <c r="T132" i="38"/>
  <c r="E144" i="37"/>
  <c r="E144" i="38"/>
  <c r="R148" i="39"/>
  <c r="I148" i="38"/>
  <c r="L148" i="38" s="1"/>
  <c r="E152" i="37"/>
  <c r="E152" i="38"/>
  <c r="R156" i="39"/>
  <c r="I156" i="38"/>
  <c r="CC134" i="39"/>
  <c r="AT134" i="38"/>
  <c r="CC153" i="39"/>
  <c r="BM134" i="39"/>
  <c r="AI134" i="38"/>
  <c r="AM134" i="38" s="1"/>
  <c r="Q125" i="39"/>
  <c r="T136" i="37"/>
  <c r="AE136" i="38"/>
  <c r="BM159" i="39"/>
  <c r="AI159" i="38"/>
  <c r="T163" i="37"/>
  <c r="AE163" i="38"/>
  <c r="E162" i="37"/>
  <c r="E162" i="38"/>
  <c r="T142" i="37"/>
  <c r="AE142" i="38"/>
  <c r="R173" i="39"/>
  <c r="I173" i="38"/>
  <c r="T166" i="37"/>
  <c r="AE166" i="38"/>
  <c r="O173" i="37"/>
  <c r="AP173" i="38"/>
  <c r="O183" i="37"/>
  <c r="AP183" i="38"/>
  <c r="AB165" i="38"/>
  <c r="CC222" i="39"/>
  <c r="E222" i="37"/>
  <c r="E222" i="38"/>
  <c r="R230" i="39"/>
  <c r="I230" i="38"/>
  <c r="O197" i="37"/>
  <c r="AP197" i="38"/>
  <c r="AX220" i="38"/>
  <c r="BM188" i="39"/>
  <c r="AI188" i="38"/>
  <c r="AL188" i="38" s="1"/>
  <c r="CC204" i="39"/>
  <c r="AT204" i="38"/>
  <c r="AW204" i="38" s="1"/>
  <c r="J215" i="37"/>
  <c r="T215" i="38"/>
  <c r="T223" i="37"/>
  <c r="AE223" i="38"/>
  <c r="J189" i="37"/>
  <c r="T189" i="38"/>
  <c r="AW205" i="39"/>
  <c r="X205" i="38"/>
  <c r="J188" i="37"/>
  <c r="T188" i="38"/>
  <c r="AB204" i="38"/>
  <c r="AX223" i="38"/>
  <c r="CC241" i="39"/>
  <c r="AT241" i="38"/>
  <c r="J235" i="37"/>
  <c r="T235" i="38"/>
  <c r="CC227" i="39"/>
  <c r="AT227" i="38"/>
  <c r="R236" i="39"/>
  <c r="I236" i="38"/>
  <c r="R228" i="39"/>
  <c r="I228" i="38"/>
  <c r="M234" i="38"/>
  <c r="T237" i="37"/>
  <c r="AE237" i="38"/>
  <c r="R243" i="39"/>
  <c r="I243" i="38"/>
  <c r="E252" i="37"/>
  <c r="E252" i="38"/>
  <c r="T242" i="37"/>
  <c r="AE242" i="38"/>
  <c r="CC247" i="39"/>
  <c r="AT247" i="38"/>
  <c r="R249" i="39"/>
  <c r="I249" i="38"/>
  <c r="O260" i="37"/>
  <c r="AP260" i="38"/>
  <c r="AV241" i="39"/>
  <c r="AW249" i="39"/>
  <c r="X249" i="38"/>
  <c r="AB249" i="38" s="1"/>
  <c r="R252" i="39"/>
  <c r="I252" i="38"/>
  <c r="AW270" i="39"/>
  <c r="X270" i="38"/>
  <c r="AA270" i="38" s="1"/>
  <c r="T279" i="37"/>
  <c r="AE279" i="38"/>
  <c r="O293" i="37"/>
  <c r="AP293" i="38"/>
  <c r="AW300" i="39"/>
  <c r="X300" i="38"/>
  <c r="AA300" i="38" s="1"/>
  <c r="CC309" i="39"/>
  <c r="AT309" i="38"/>
  <c r="E291" i="37"/>
  <c r="E291" i="38"/>
  <c r="J317" i="37"/>
  <c r="T317" i="38"/>
  <c r="AW319" i="39"/>
  <c r="X319" i="38"/>
  <c r="T331" i="37"/>
  <c r="AE331" i="38"/>
  <c r="T344" i="37"/>
  <c r="AE344" i="38"/>
  <c r="R284" i="39"/>
  <c r="I284" i="38"/>
  <c r="AW325" i="39"/>
  <c r="X325" i="38"/>
  <c r="AA325" i="38" s="1"/>
  <c r="E283" i="37"/>
  <c r="E283" i="38"/>
  <c r="AW311" i="39"/>
  <c r="X311" i="38"/>
  <c r="AA311" i="38" s="1"/>
  <c r="E319" i="37"/>
  <c r="E319" i="38"/>
  <c r="T301" i="37"/>
  <c r="AE301" i="38"/>
  <c r="O316" i="37"/>
  <c r="AP316" i="38"/>
  <c r="T356" i="37"/>
  <c r="AE356" i="38"/>
  <c r="T364" i="37"/>
  <c r="AE364" i="38"/>
  <c r="E275" i="37"/>
  <c r="E275" i="38"/>
  <c r="O333" i="37"/>
  <c r="AP333" i="38"/>
  <c r="E340" i="37"/>
  <c r="E340" i="38"/>
  <c r="O349" i="37"/>
  <c r="AP349" i="38"/>
  <c r="E356" i="37"/>
  <c r="E356" i="38"/>
  <c r="AW339" i="39"/>
  <c r="X339" i="38"/>
  <c r="E345" i="37"/>
  <c r="E345" i="38"/>
  <c r="J362" i="37"/>
  <c r="T362" i="38"/>
  <c r="J27" i="38"/>
  <c r="M27" i="38" s="1"/>
  <c r="R27" i="39"/>
  <c r="R7" i="39"/>
  <c r="I7" i="38"/>
  <c r="E12" i="37"/>
  <c r="E12" i="38"/>
  <c r="CC16" i="39"/>
  <c r="AT16" i="38"/>
  <c r="AM21" i="38"/>
  <c r="M13" i="38"/>
  <c r="AW30" i="39"/>
  <c r="X30" i="38"/>
  <c r="AA30" i="38" s="1"/>
  <c r="T33" i="37"/>
  <c r="AE33" i="38"/>
  <c r="J37" i="37"/>
  <c r="T37" i="38"/>
  <c r="J42" i="37"/>
  <c r="T42" i="38"/>
  <c r="O49" i="37"/>
  <c r="AP49" i="38"/>
  <c r="J41" i="37"/>
  <c r="T41" i="38"/>
  <c r="CB35" i="39"/>
  <c r="R38" i="39"/>
  <c r="I38" i="38"/>
  <c r="L38" i="38" s="1"/>
  <c r="CC39" i="39"/>
  <c r="AT39" i="38"/>
  <c r="AW39" i="38" s="1"/>
  <c r="AM47" i="38"/>
  <c r="J51" i="37"/>
  <c r="T51" i="38"/>
  <c r="J53" i="37"/>
  <c r="T53" i="38"/>
  <c r="O51" i="37"/>
  <c r="AP51" i="38"/>
  <c r="AA67" i="38"/>
  <c r="AB67" i="38"/>
  <c r="T52" i="37"/>
  <c r="AE52" i="38"/>
  <c r="BL54" i="39"/>
  <c r="T56" i="37"/>
  <c r="AE56" i="38"/>
  <c r="J64" i="37"/>
  <c r="T64" i="38"/>
  <c r="J57" i="37"/>
  <c r="T57" i="38"/>
  <c r="E77" i="37"/>
  <c r="E77" i="38"/>
  <c r="E61" i="37"/>
  <c r="E61" i="38"/>
  <c r="T63" i="37"/>
  <c r="AE63" i="38"/>
  <c r="O74" i="37"/>
  <c r="AP74" i="38"/>
  <c r="T59" i="37"/>
  <c r="AE59" i="38"/>
  <c r="J84" i="37"/>
  <c r="T84" i="38"/>
  <c r="O85" i="37"/>
  <c r="AP85" i="38"/>
  <c r="E84" i="37"/>
  <c r="E84" i="38"/>
  <c r="Q71" i="39"/>
  <c r="AW95" i="39"/>
  <c r="X95" i="38"/>
  <c r="AA95" i="38" s="1"/>
  <c r="AV77" i="39"/>
  <c r="BL99" i="39"/>
  <c r="R116" i="39"/>
  <c r="I116" i="38"/>
  <c r="AB69" i="38"/>
  <c r="T93" i="37"/>
  <c r="AE93" i="38"/>
  <c r="O112" i="37"/>
  <c r="AP112" i="38"/>
  <c r="CC77" i="39"/>
  <c r="AT77" i="38"/>
  <c r="O94" i="37"/>
  <c r="AP94" i="38"/>
  <c r="R122" i="39"/>
  <c r="I122" i="38"/>
  <c r="J127" i="37"/>
  <c r="T127" i="38"/>
  <c r="AB93" i="38"/>
  <c r="O124" i="37"/>
  <c r="AP124" i="38"/>
  <c r="E134" i="37"/>
  <c r="E134" i="38"/>
  <c r="J135" i="37"/>
  <c r="T135" i="38"/>
  <c r="E119" i="37"/>
  <c r="E119" i="38"/>
  <c r="BM126" i="39"/>
  <c r="AI126" i="38"/>
  <c r="AL126" i="38" s="1"/>
  <c r="BL101" i="39"/>
  <c r="R133" i="39"/>
  <c r="I133" i="38"/>
  <c r="T110" i="37"/>
  <c r="AE110" i="38"/>
  <c r="AB148" i="38"/>
  <c r="AM108" i="38"/>
  <c r="AM131" i="38"/>
  <c r="M130" i="38"/>
  <c r="T140" i="37"/>
  <c r="AE140" i="38"/>
  <c r="AB100" i="38"/>
  <c r="AX149" i="38"/>
  <c r="AW115" i="39"/>
  <c r="X115" i="38"/>
  <c r="AB158" i="38"/>
  <c r="T150" i="37"/>
  <c r="AE150" i="38"/>
  <c r="CC162" i="39"/>
  <c r="AT162" i="38"/>
  <c r="BM166" i="39"/>
  <c r="AI166" i="38"/>
  <c r="AL166" i="38" s="1"/>
  <c r="AV151" i="39"/>
  <c r="T160" i="37"/>
  <c r="AE160" i="38"/>
  <c r="J177" i="37"/>
  <c r="T177" i="38"/>
  <c r="O184" i="37"/>
  <c r="AP184" i="38"/>
  <c r="T182" i="37"/>
  <c r="AE182" i="38"/>
  <c r="J222" i="37"/>
  <c r="T222" i="38"/>
  <c r="CC197" i="39"/>
  <c r="AT197" i="38"/>
  <c r="J213" i="37"/>
  <c r="T213" i="38"/>
  <c r="CC221" i="39"/>
  <c r="AW215" i="39"/>
  <c r="X215" i="38"/>
  <c r="E211" i="37"/>
  <c r="E211" i="38"/>
  <c r="T205" i="37"/>
  <c r="AE205" i="38"/>
  <c r="T227" i="37"/>
  <c r="AE227" i="38"/>
  <c r="J226" i="37"/>
  <c r="T226" i="38"/>
  <c r="T235" i="37"/>
  <c r="AE235" i="38"/>
  <c r="CC230" i="39"/>
  <c r="AT230" i="38"/>
  <c r="O239" i="37"/>
  <c r="AP239" i="38"/>
  <c r="J246" i="37"/>
  <c r="T246" i="38"/>
  <c r="BM237" i="39"/>
  <c r="AI237" i="38"/>
  <c r="BM242" i="39"/>
  <c r="AI242" i="38"/>
  <c r="J249" i="37"/>
  <c r="T249" i="38"/>
  <c r="E259" i="37"/>
  <c r="E259" i="38"/>
  <c r="BL245" i="39"/>
  <c r="AI245" i="38"/>
  <c r="AL245" i="38" s="1"/>
  <c r="AM269" i="38"/>
  <c r="T270" i="37"/>
  <c r="AE270" i="38"/>
  <c r="O279" i="37"/>
  <c r="AP279" i="38"/>
  <c r="CC293" i="39"/>
  <c r="AT293" i="38"/>
  <c r="BM300" i="39"/>
  <c r="AI300" i="38"/>
  <c r="AL300" i="38" s="1"/>
  <c r="R310" i="39"/>
  <c r="I310" i="38"/>
  <c r="AM268" i="38"/>
  <c r="O317" i="37"/>
  <c r="AP317" i="38"/>
  <c r="T323" i="37"/>
  <c r="AE323" i="38"/>
  <c r="O344" i="37"/>
  <c r="AP344" i="38"/>
  <c r="J285" i="37"/>
  <c r="T285" i="38"/>
  <c r="BM311" i="39"/>
  <c r="AI311" i="38"/>
  <c r="AL311" i="38" s="1"/>
  <c r="E317" i="37"/>
  <c r="E317" i="38"/>
  <c r="J323" i="37"/>
  <c r="T323" i="38"/>
  <c r="E300" i="37"/>
  <c r="E300" i="38"/>
  <c r="BM301" i="39"/>
  <c r="AI301" i="38"/>
  <c r="E299" i="37"/>
  <c r="E299" i="38"/>
  <c r="J318" i="37"/>
  <c r="T318" i="38"/>
  <c r="O356" i="37"/>
  <c r="AP356" i="38"/>
  <c r="O364" i="37"/>
  <c r="AP364" i="38"/>
  <c r="E332" i="37"/>
  <c r="E332" i="38"/>
  <c r="T339" i="37"/>
  <c r="AE339" i="38"/>
  <c r="T328" i="37"/>
  <c r="AE328" i="38"/>
  <c r="CC352" i="39"/>
  <c r="AT352" i="38"/>
  <c r="AT365" i="38"/>
  <c r="AW365" i="38" s="1"/>
  <c r="CB365" i="39"/>
  <c r="O420" i="37"/>
  <c r="AP420" i="38"/>
  <c r="E427" i="37"/>
  <c r="E427" i="38"/>
  <c r="AW6" i="39"/>
  <c r="X6" i="38"/>
  <c r="AB6" i="38" s="1"/>
  <c r="AW14" i="39"/>
  <c r="X14" i="38"/>
  <c r="T13" i="37"/>
  <c r="AE13" i="38"/>
  <c r="J23" i="37"/>
  <c r="T23" i="38"/>
  <c r="T8" i="37"/>
  <c r="AE8" i="38"/>
  <c r="E30" i="37"/>
  <c r="E30" i="38"/>
  <c r="AB22" i="38"/>
  <c r="E28" i="37"/>
  <c r="E28" i="38"/>
  <c r="E32" i="37"/>
  <c r="E32" i="38"/>
  <c r="AM37" i="38"/>
  <c r="BM35" i="39"/>
  <c r="AI35" i="38"/>
  <c r="CC24" i="39"/>
  <c r="AT24" i="38"/>
  <c r="BM33" i="39"/>
  <c r="AI33" i="38"/>
  <c r="AL33" i="38" s="1"/>
  <c r="J40" i="37"/>
  <c r="T40" i="38"/>
  <c r="E39" i="37"/>
  <c r="E39" i="38"/>
  <c r="E50" i="37"/>
  <c r="E50" i="38"/>
  <c r="CC42" i="39"/>
  <c r="AT42" i="38"/>
  <c r="AW42" i="38" s="1"/>
  <c r="O29" i="37"/>
  <c r="AP29" i="38"/>
  <c r="J38" i="37"/>
  <c r="T38" i="38"/>
  <c r="E38" i="37"/>
  <c r="E38" i="38"/>
  <c r="O39" i="37"/>
  <c r="AP39" i="38"/>
  <c r="E52" i="37"/>
  <c r="E52" i="38"/>
  <c r="E46" i="37"/>
  <c r="E46" i="38"/>
  <c r="J48" i="37"/>
  <c r="T48" i="38"/>
  <c r="AW54" i="39"/>
  <c r="X54" i="38"/>
  <c r="T54" i="37"/>
  <c r="AE54" i="38"/>
  <c r="CC65" i="39"/>
  <c r="AT65" i="38"/>
  <c r="AW65" i="38" s="1"/>
  <c r="R72" i="39"/>
  <c r="I72" i="38"/>
  <c r="E62" i="37"/>
  <c r="E62" i="38"/>
  <c r="O69" i="37"/>
  <c r="AP69" i="38"/>
  <c r="AW75" i="39"/>
  <c r="X75" i="38"/>
  <c r="AA75" i="38" s="1"/>
  <c r="AW65" i="39"/>
  <c r="X65" i="38"/>
  <c r="O71" i="37"/>
  <c r="AP71" i="38"/>
  <c r="J61" i="37"/>
  <c r="T61" i="38"/>
  <c r="O75" i="37"/>
  <c r="AP75" i="38"/>
  <c r="T84" i="37"/>
  <c r="AE84" i="38"/>
  <c r="CC85" i="39"/>
  <c r="AT85" i="38"/>
  <c r="R84" i="39"/>
  <c r="I84" i="38"/>
  <c r="E95" i="37"/>
  <c r="E95" i="38"/>
  <c r="E100" i="37"/>
  <c r="E100" i="38"/>
  <c r="J102" i="37"/>
  <c r="T102" i="38"/>
  <c r="T102" i="37"/>
  <c r="AE102" i="38"/>
  <c r="O102" i="37"/>
  <c r="AP102" i="38"/>
  <c r="T116" i="37"/>
  <c r="AE116" i="38"/>
  <c r="T127" i="37"/>
  <c r="AE127" i="38"/>
  <c r="CC131" i="39"/>
  <c r="AT131" i="38"/>
  <c r="AW131" i="38" s="1"/>
  <c r="E131" i="37"/>
  <c r="E131" i="38"/>
  <c r="E114" i="37"/>
  <c r="E114" i="38"/>
  <c r="J125" i="37"/>
  <c r="T125" i="38"/>
  <c r="O126" i="37"/>
  <c r="AP126" i="38"/>
  <c r="T101" i="37"/>
  <c r="AE101" i="38"/>
  <c r="BM110" i="39"/>
  <c r="AI110" i="38"/>
  <c r="T137" i="37"/>
  <c r="AE137" i="38"/>
  <c r="AM148" i="38"/>
  <c r="O144" i="37"/>
  <c r="AP144" i="38"/>
  <c r="CC116" i="39"/>
  <c r="AT116" i="38"/>
  <c r="T144" i="37"/>
  <c r="AE144" i="38"/>
  <c r="J156" i="37"/>
  <c r="T156" i="38"/>
  <c r="O143" i="37"/>
  <c r="AP143" i="38"/>
  <c r="J152" i="37"/>
  <c r="T152" i="38"/>
  <c r="BM136" i="39"/>
  <c r="AI136" i="38"/>
  <c r="AL136" i="38" s="1"/>
  <c r="J124" i="37"/>
  <c r="T124" i="38"/>
  <c r="O142" i="37"/>
  <c r="AP142" i="38"/>
  <c r="E154" i="37"/>
  <c r="E154" i="38"/>
  <c r="BM158" i="39"/>
  <c r="AI158" i="38"/>
  <c r="T173" i="37"/>
  <c r="AE173" i="38"/>
  <c r="O166" i="37"/>
  <c r="AP166" i="38"/>
  <c r="E176" i="37"/>
  <c r="E176" i="38"/>
  <c r="E183" i="37"/>
  <c r="E183" i="38"/>
  <c r="BM160" i="39"/>
  <c r="AI160" i="38"/>
  <c r="O113" i="37"/>
  <c r="AP113" i="38"/>
  <c r="R211" i="39"/>
  <c r="I211" i="38"/>
  <c r="L211" i="38" s="1"/>
  <c r="T220" i="37"/>
  <c r="AE220" i="38"/>
  <c r="T226" i="37"/>
  <c r="AE226" i="38"/>
  <c r="AW213" i="39"/>
  <c r="X213" i="38"/>
  <c r="E212" i="37"/>
  <c r="E212" i="38"/>
  <c r="T215" i="37"/>
  <c r="AE215" i="38"/>
  <c r="AW220" i="39"/>
  <c r="X220" i="38"/>
  <c r="AA220" i="38" s="1"/>
  <c r="J228" i="37"/>
  <c r="T228" i="38"/>
  <c r="O174" i="37"/>
  <c r="AP174" i="38"/>
  <c r="AM233" i="38"/>
  <c r="AW189" i="39"/>
  <c r="X189" i="38"/>
  <c r="BM205" i="39"/>
  <c r="AI205" i="38"/>
  <c r="O223" i="37"/>
  <c r="AP223" i="38"/>
  <c r="J29" i="37"/>
  <c r="T29" i="38"/>
  <c r="O235" i="37"/>
  <c r="AP235" i="38"/>
  <c r="E228" i="37"/>
  <c r="E228" i="38"/>
  <c r="O237" i="37"/>
  <c r="AP237" i="38"/>
  <c r="J244" i="37"/>
  <c r="T244" i="38"/>
  <c r="O250" i="37"/>
  <c r="AP250" i="38"/>
  <c r="O249" i="37"/>
  <c r="AP249" i="38"/>
  <c r="J268" i="37"/>
  <c r="T268" i="38"/>
  <c r="CC250" i="39"/>
  <c r="AT250" i="38"/>
  <c r="J261" i="37"/>
  <c r="T261" i="38"/>
  <c r="CC249" i="39"/>
  <c r="AT249" i="38"/>
  <c r="AW249" i="38" s="1"/>
  <c r="O277" i="37"/>
  <c r="AP277" i="38"/>
  <c r="BM270" i="39"/>
  <c r="AI270" i="38"/>
  <c r="E292" i="37"/>
  <c r="E292" i="38"/>
  <c r="CC300" i="39"/>
  <c r="AT300" i="38"/>
  <c r="AW300" i="38" s="1"/>
  <c r="E320" i="37"/>
  <c r="E320" i="38"/>
  <c r="E343" i="37"/>
  <c r="E343" i="38"/>
  <c r="AW285" i="39"/>
  <c r="X285" i="38"/>
  <c r="CC311" i="39"/>
  <c r="AT311" i="38"/>
  <c r="AW311" i="38" s="1"/>
  <c r="AW317" i="39"/>
  <c r="X317" i="38"/>
  <c r="O301" i="37"/>
  <c r="AP301" i="38"/>
  <c r="E327" i="37"/>
  <c r="E327" i="38"/>
  <c r="E355" i="37"/>
  <c r="E355" i="38"/>
  <c r="E363" i="37"/>
  <c r="E363" i="38"/>
  <c r="O326" i="37"/>
  <c r="AP326" i="38"/>
  <c r="J332" i="37"/>
  <c r="T332" i="38"/>
  <c r="J341" i="37"/>
  <c r="T341" i="38"/>
  <c r="J357" i="37"/>
  <c r="T357" i="38"/>
  <c r="R325" i="39"/>
  <c r="I325" i="38"/>
  <c r="BM339" i="39"/>
  <c r="AI339" i="38"/>
  <c r="BM328" i="39"/>
  <c r="AI328" i="38"/>
  <c r="O352" i="37"/>
  <c r="AP352" i="38"/>
  <c r="J393" i="37"/>
  <c r="T393" i="38"/>
  <c r="O418" i="37"/>
  <c r="AP418" i="38"/>
  <c r="O426" i="37"/>
  <c r="AP426" i="38"/>
  <c r="E402" i="37"/>
  <c r="E402" i="38"/>
  <c r="AW411" i="39"/>
  <c r="X411" i="38"/>
  <c r="T386" i="37"/>
  <c r="AE386" i="38"/>
  <c r="J118" i="38"/>
  <c r="M118" i="38" s="1"/>
  <c r="R118" i="39"/>
  <c r="AX423" i="38"/>
  <c r="X19" i="38"/>
  <c r="AV19" i="39"/>
  <c r="O31" i="37"/>
  <c r="AP31" i="38"/>
  <c r="CB129" i="39"/>
  <c r="AT129" i="38"/>
  <c r="J20" i="37"/>
  <c r="T20" i="38"/>
  <c r="O99" i="37"/>
  <c r="AP99" i="38"/>
  <c r="E174" i="37"/>
  <c r="E174" i="38"/>
  <c r="T68" i="37"/>
  <c r="AE68" i="38"/>
  <c r="X89" i="38"/>
  <c r="AA89" i="38" s="1"/>
  <c r="AV89" i="39"/>
  <c r="Q47" i="39"/>
  <c r="X201" i="38"/>
  <c r="AV201" i="39"/>
  <c r="J223" i="37"/>
  <c r="T223" i="38"/>
  <c r="E233" i="37"/>
  <c r="E233" i="38"/>
  <c r="T310" i="37"/>
  <c r="AE310" i="38"/>
  <c r="J98" i="37"/>
  <c r="T98" i="38"/>
  <c r="T111" i="37"/>
  <c r="AE111" i="38"/>
  <c r="J227" i="37"/>
  <c r="T227" i="38"/>
  <c r="T295" i="37"/>
  <c r="AE295" i="38"/>
  <c r="O4" i="37"/>
  <c r="AP4" i="38"/>
  <c r="AT217" i="38"/>
  <c r="AW217" i="38" s="1"/>
  <c r="CB217" i="39"/>
  <c r="J233" i="37"/>
  <c r="T233" i="38"/>
  <c r="J80" i="37"/>
  <c r="T80" i="38"/>
  <c r="J163" i="37"/>
  <c r="T163" i="38"/>
  <c r="AI232" i="38"/>
  <c r="AL232" i="38" s="1"/>
  <c r="BL232" i="39"/>
  <c r="J290" i="37"/>
  <c r="T290" i="38"/>
  <c r="AV304" i="39"/>
  <c r="T317" i="37"/>
  <c r="AE317" i="38"/>
  <c r="AI217" i="38"/>
  <c r="BL217" i="39"/>
  <c r="E271" i="37"/>
  <c r="E271" i="38"/>
  <c r="E118" i="37"/>
  <c r="E118" i="38"/>
  <c r="J325" i="37"/>
  <c r="T325" i="38"/>
  <c r="O388" i="37"/>
  <c r="AP388" i="38"/>
  <c r="J346" i="37"/>
  <c r="T346" i="38"/>
  <c r="AT374" i="38"/>
  <c r="AW374" i="38" s="1"/>
  <c r="CB374" i="39"/>
  <c r="BM267" i="39"/>
  <c r="AI267" i="38"/>
  <c r="J361" i="37"/>
  <c r="T361" i="38"/>
  <c r="O98" i="37"/>
  <c r="AP98" i="38"/>
  <c r="O193" i="37"/>
  <c r="AP193" i="38"/>
  <c r="O321" i="37"/>
  <c r="AP321" i="38"/>
  <c r="T380" i="37"/>
  <c r="AE380" i="38"/>
  <c r="J305" i="37"/>
  <c r="T305" i="38"/>
  <c r="AV380" i="39"/>
  <c r="AV349" i="39"/>
  <c r="J368" i="37"/>
  <c r="T368" i="38"/>
  <c r="BM277" i="39"/>
  <c r="AI277" i="38"/>
  <c r="O351" i="37"/>
  <c r="AP351" i="38"/>
  <c r="E358" i="37"/>
  <c r="E358" i="38"/>
  <c r="T347" i="37"/>
  <c r="AE347" i="38"/>
  <c r="E346" i="37"/>
  <c r="E346" i="38"/>
  <c r="O362" i="37"/>
  <c r="AP362" i="38"/>
  <c r="T368" i="37"/>
  <c r="AE368" i="38"/>
  <c r="E361" i="37"/>
  <c r="E361" i="38"/>
  <c r="O393" i="37"/>
  <c r="AP393" i="38"/>
  <c r="BM395" i="39"/>
  <c r="AI395" i="38"/>
  <c r="J399" i="37"/>
  <c r="T399" i="38"/>
  <c r="CC407" i="39"/>
  <c r="AT407" i="38"/>
  <c r="CC411" i="39"/>
  <c r="AT411" i="38"/>
  <c r="BM352" i="39"/>
  <c r="AI352" i="38"/>
  <c r="AL352" i="38" s="1"/>
  <c r="E401" i="37"/>
  <c r="E401" i="38"/>
  <c r="T403" i="37"/>
  <c r="AE403" i="38"/>
  <c r="E368" i="37"/>
  <c r="E368" i="38"/>
  <c r="T394" i="37"/>
  <c r="AE394" i="38"/>
  <c r="E425" i="37"/>
  <c r="E425" i="38"/>
  <c r="R402" i="39"/>
  <c r="I402" i="38"/>
  <c r="T405" i="37"/>
  <c r="AE405" i="38"/>
  <c r="AM398" i="38"/>
  <c r="T393" i="37"/>
  <c r="AE393" i="38"/>
  <c r="R385" i="39"/>
  <c r="I385" i="38"/>
  <c r="Q402" i="39"/>
  <c r="AB417" i="38"/>
  <c r="AB383" i="38"/>
  <c r="M50" i="38"/>
  <c r="BM141" i="39"/>
  <c r="X4" i="38"/>
  <c r="AV4" i="39"/>
  <c r="AV11" i="39"/>
  <c r="X11" i="38"/>
  <c r="J15" i="37"/>
  <c r="T15" i="38"/>
  <c r="E34" i="37"/>
  <c r="E34" i="38"/>
  <c r="J76" i="37"/>
  <c r="T76" i="38"/>
  <c r="CB105" i="39"/>
  <c r="AT105" i="38"/>
  <c r="X169" i="38"/>
  <c r="AW169" i="39"/>
  <c r="I121" i="38"/>
  <c r="L121" i="38" s="1"/>
  <c r="Q121" i="39"/>
  <c r="Q168" i="39"/>
  <c r="AI10" i="38"/>
  <c r="BL10" i="39"/>
  <c r="T69" i="37"/>
  <c r="AE69" i="38"/>
  <c r="O121" i="37"/>
  <c r="AP121" i="38"/>
  <c r="AI147" i="38"/>
  <c r="AL147" i="38" s="1"/>
  <c r="BL147" i="39"/>
  <c r="X90" i="38"/>
  <c r="AV90" i="39"/>
  <c r="AV96" i="39"/>
  <c r="X96" i="38"/>
  <c r="AW96" i="39"/>
  <c r="I177" i="38"/>
  <c r="Q177" i="39"/>
  <c r="J196" i="37"/>
  <c r="T196" i="38"/>
  <c r="E265" i="37"/>
  <c r="E265" i="38"/>
  <c r="J103" i="37"/>
  <c r="T103" i="38"/>
  <c r="J190" i="37"/>
  <c r="T190" i="38"/>
  <c r="Q277" i="39"/>
  <c r="J297" i="37"/>
  <c r="T297" i="38"/>
  <c r="T233" i="37"/>
  <c r="AE233" i="38"/>
  <c r="E264" i="37"/>
  <c r="E264" i="38"/>
  <c r="AX127" i="38"/>
  <c r="BL273" i="39"/>
  <c r="J200" i="37"/>
  <c r="T200" i="38"/>
  <c r="O211" i="37"/>
  <c r="AP211" i="38"/>
  <c r="J229" i="37"/>
  <c r="T229" i="38"/>
  <c r="AV256" i="39"/>
  <c r="CB264" i="39"/>
  <c r="O319" i="37"/>
  <c r="AP319" i="38"/>
  <c r="T217" i="37"/>
  <c r="AE217" i="38"/>
  <c r="J259" i="37"/>
  <c r="T259" i="38"/>
  <c r="AI335" i="38"/>
  <c r="AL335" i="38" s="1"/>
  <c r="BL335" i="39"/>
  <c r="CB398" i="39"/>
  <c r="AT398" i="38"/>
  <c r="AW398" i="38" s="1"/>
  <c r="X314" i="38"/>
  <c r="AV314" i="39"/>
  <c r="T346" i="37"/>
  <c r="AE346" i="38"/>
  <c r="AI356" i="38"/>
  <c r="BL356" i="39"/>
  <c r="BL422" i="39"/>
  <c r="X74" i="38"/>
  <c r="AA74" i="38" s="1"/>
  <c r="AV74" i="39"/>
  <c r="T267" i="37"/>
  <c r="AE267" i="38"/>
  <c r="J314" i="37"/>
  <c r="T314" i="38"/>
  <c r="AT343" i="38"/>
  <c r="AW343" i="38" s="1"/>
  <c r="CB343" i="39"/>
  <c r="T361" i="37"/>
  <c r="AE361" i="38"/>
  <c r="AI382" i="38"/>
  <c r="AL382" i="38" s="1"/>
  <c r="BL382" i="39"/>
  <c r="AT409" i="38"/>
  <c r="CB409" i="39"/>
  <c r="E429" i="37"/>
  <c r="E429" i="38"/>
  <c r="J195" i="37"/>
  <c r="T195" i="38"/>
  <c r="J380" i="37"/>
  <c r="T380" i="38"/>
  <c r="Q412" i="39"/>
  <c r="E432" i="37"/>
  <c r="E432" i="38"/>
  <c r="Q379" i="39"/>
  <c r="CC368" i="39"/>
  <c r="AT368" i="38"/>
  <c r="BM366" i="39"/>
  <c r="AI366" i="38"/>
  <c r="E328" i="37"/>
  <c r="E328" i="38"/>
  <c r="BM347" i="39"/>
  <c r="AI347" i="38"/>
  <c r="R346" i="39"/>
  <c r="I346" i="38"/>
  <c r="L346" i="38" s="1"/>
  <c r="CC366" i="39"/>
  <c r="AT366" i="38"/>
  <c r="AW366" i="38" s="1"/>
  <c r="E371" i="37"/>
  <c r="E371" i="38"/>
  <c r="R406" i="39"/>
  <c r="I406" i="38"/>
  <c r="R359" i="39"/>
  <c r="I359" i="38"/>
  <c r="E384" i="37"/>
  <c r="E384" i="38"/>
  <c r="O395" i="37"/>
  <c r="AP395" i="38"/>
  <c r="O403" i="37"/>
  <c r="AP403" i="38"/>
  <c r="O407" i="37"/>
  <c r="AP407" i="38"/>
  <c r="O269" i="37"/>
  <c r="AP269" i="38"/>
  <c r="AM414" i="38"/>
  <c r="T352" i="37"/>
  <c r="AE352" i="38"/>
  <c r="AW378" i="39"/>
  <c r="X378" i="38"/>
  <c r="J394" i="37"/>
  <c r="T394" i="38"/>
  <c r="J402" i="37"/>
  <c r="T402" i="38"/>
  <c r="T377" i="37"/>
  <c r="AE377" i="38"/>
  <c r="J397" i="37"/>
  <c r="T397" i="38"/>
  <c r="BM403" i="39"/>
  <c r="AI403" i="38"/>
  <c r="E376" i="37"/>
  <c r="E376" i="38"/>
  <c r="BM399" i="39"/>
  <c r="AI399" i="38"/>
  <c r="AL399" i="38" s="1"/>
  <c r="BM415" i="39"/>
  <c r="AI415" i="38"/>
  <c r="J419" i="37"/>
  <c r="T419" i="38"/>
  <c r="J427" i="37"/>
  <c r="T427" i="38"/>
  <c r="BM386" i="39"/>
  <c r="AI386" i="38"/>
  <c r="O394" i="37"/>
  <c r="AP394" i="38"/>
  <c r="M400" i="38"/>
  <c r="T402" i="37"/>
  <c r="AE402" i="38"/>
  <c r="J418" i="37"/>
  <c r="T418" i="38"/>
  <c r="J428" i="37"/>
  <c r="T428" i="38"/>
  <c r="T411" i="37"/>
  <c r="AE411" i="38"/>
  <c r="L390" i="38"/>
  <c r="AB391" i="38"/>
  <c r="L430" i="38"/>
  <c r="AM383" i="38"/>
  <c r="AB431" i="38"/>
  <c r="CC72" i="39"/>
  <c r="R248" i="39"/>
  <c r="J138" i="37"/>
  <c r="T138" i="38"/>
  <c r="O61" i="37"/>
  <c r="AP61" i="38"/>
  <c r="O57" i="37"/>
  <c r="AP57" i="38"/>
  <c r="E41" i="37"/>
  <c r="E41" i="38"/>
  <c r="J70" i="37"/>
  <c r="T70" i="38"/>
  <c r="J130" i="37"/>
  <c r="T130" i="38"/>
  <c r="J12" i="37"/>
  <c r="T12" i="38"/>
  <c r="AV50" i="39"/>
  <c r="J89" i="37"/>
  <c r="T89" i="38"/>
  <c r="I97" i="38"/>
  <c r="Q97" i="39"/>
  <c r="O123" i="37"/>
  <c r="AP123" i="38"/>
  <c r="O151" i="37"/>
  <c r="AP151" i="38"/>
  <c r="E45" i="37"/>
  <c r="E45" i="38"/>
  <c r="I80" i="38"/>
  <c r="Q80" i="39"/>
  <c r="R80" i="39"/>
  <c r="O92" i="37"/>
  <c r="AP92" i="38"/>
  <c r="AT147" i="38"/>
  <c r="AW147" i="38" s="1"/>
  <c r="CB147" i="39"/>
  <c r="E156" i="37"/>
  <c r="E156" i="38"/>
  <c r="T196" i="37"/>
  <c r="AE196" i="38"/>
  <c r="E306" i="37"/>
  <c r="E306" i="38"/>
  <c r="J322" i="37"/>
  <c r="T322" i="38"/>
  <c r="AV175" i="39"/>
  <c r="J271" i="37"/>
  <c r="T271" i="38"/>
  <c r="E178" i="37"/>
  <c r="E178" i="38"/>
  <c r="X243" i="38"/>
  <c r="AV243" i="39"/>
  <c r="AT315" i="38"/>
  <c r="CB315" i="39"/>
  <c r="E110" i="37"/>
  <c r="E110" i="38"/>
  <c r="O246" i="37"/>
  <c r="AP246" i="38"/>
  <c r="O278" i="37"/>
  <c r="AP278" i="38"/>
  <c r="O129" i="37"/>
  <c r="AP129" i="38"/>
  <c r="O146" i="37"/>
  <c r="AP146" i="38"/>
  <c r="J225" i="37"/>
  <c r="T225" i="38"/>
  <c r="BL261" i="39"/>
  <c r="J66" i="37"/>
  <c r="T66" i="38"/>
  <c r="I239" i="38"/>
  <c r="L239" i="38" s="1"/>
  <c r="Q239" i="39"/>
  <c r="BL256" i="39"/>
  <c r="X297" i="38"/>
  <c r="AV297" i="39"/>
  <c r="AT305" i="38"/>
  <c r="AW305" i="38" s="1"/>
  <c r="CB305" i="39"/>
  <c r="J342" i="37"/>
  <c r="T342" i="38"/>
  <c r="AB354" i="38"/>
  <c r="AM423" i="38"/>
  <c r="I105" i="38"/>
  <c r="L105" i="38" s="1"/>
  <c r="Q105" i="39"/>
  <c r="O346" i="37"/>
  <c r="AP346" i="38"/>
  <c r="AT390" i="38"/>
  <c r="AW390" i="38" s="1"/>
  <c r="CB390" i="39"/>
  <c r="J74" i="37"/>
  <c r="T74" i="38"/>
  <c r="J291" i="37"/>
  <c r="T291" i="38"/>
  <c r="O310" i="37"/>
  <c r="AP310" i="38"/>
  <c r="O382" i="37"/>
  <c r="AP382" i="38"/>
  <c r="BL349" i="39"/>
  <c r="BL343" i="39"/>
  <c r="CB389" i="39"/>
  <c r="J396" i="37"/>
  <c r="T396" i="38"/>
  <c r="T259" i="37"/>
  <c r="AE259" i="38"/>
  <c r="O338" i="37"/>
  <c r="AP338" i="38"/>
  <c r="AT364" i="38"/>
  <c r="AW364" i="38" s="1"/>
  <c r="CB364" i="39"/>
  <c r="AV341" i="39"/>
  <c r="O368" i="37"/>
  <c r="AP368" i="38"/>
  <c r="J365" i="37"/>
  <c r="T365" i="38"/>
  <c r="T277" i="37"/>
  <c r="AE277" i="38"/>
  <c r="O347" i="37"/>
  <c r="AP347" i="38"/>
  <c r="E337" i="37"/>
  <c r="E337" i="38"/>
  <c r="J363" i="37"/>
  <c r="T363" i="38"/>
  <c r="J379" i="37"/>
  <c r="T379" i="38"/>
  <c r="J387" i="37"/>
  <c r="T387" i="38"/>
  <c r="T309" i="37"/>
  <c r="AE309" i="38"/>
  <c r="E370" i="37"/>
  <c r="E370" i="38"/>
  <c r="E406" i="37"/>
  <c r="E406" i="38"/>
  <c r="E359" i="37"/>
  <c r="E359" i="38"/>
  <c r="CC395" i="39"/>
  <c r="AT395" i="38"/>
  <c r="CC399" i="39"/>
  <c r="AT399" i="38"/>
  <c r="CC403" i="39"/>
  <c r="AT403" i="38"/>
  <c r="AW415" i="39"/>
  <c r="X415" i="38"/>
  <c r="T378" i="37"/>
  <c r="AE378" i="38"/>
  <c r="O402" i="37"/>
  <c r="AP402" i="38"/>
  <c r="J410" i="37"/>
  <c r="T410" i="38"/>
  <c r="E377" i="37"/>
  <c r="E377" i="38"/>
  <c r="AM410" i="38"/>
  <c r="AB398" i="38"/>
  <c r="M376" i="38"/>
  <c r="T399" i="37"/>
  <c r="AE399" i="38"/>
  <c r="J403" i="37"/>
  <c r="T403" i="38"/>
  <c r="E410" i="37"/>
  <c r="E410" i="38"/>
  <c r="T415" i="37"/>
  <c r="AE415" i="38"/>
  <c r="T419" i="37"/>
  <c r="AE419" i="38"/>
  <c r="T427" i="37"/>
  <c r="AE427" i="38"/>
  <c r="O386" i="37"/>
  <c r="AP386" i="38"/>
  <c r="T428" i="37"/>
  <c r="AE428" i="38"/>
  <c r="BM411" i="39"/>
  <c r="AI411" i="38"/>
  <c r="AL391" i="38"/>
  <c r="M374" i="38"/>
  <c r="M422" i="38"/>
  <c r="AM56" i="38"/>
  <c r="AM431" i="38"/>
  <c r="BM184" i="39"/>
  <c r="AI4" i="38"/>
  <c r="BL4" i="39"/>
  <c r="J54" i="37"/>
  <c r="T54" i="38"/>
  <c r="Q111" i="39"/>
  <c r="I111" i="38"/>
  <c r="T107" i="37"/>
  <c r="AE107" i="38"/>
  <c r="AI155" i="38"/>
  <c r="AL155" i="38" s="1"/>
  <c r="BL155" i="39"/>
  <c r="AT90" i="38"/>
  <c r="CB90" i="39"/>
  <c r="O139" i="37"/>
  <c r="AP139" i="38"/>
  <c r="J6" i="37"/>
  <c r="T6" i="38"/>
  <c r="AV47" i="39"/>
  <c r="CC93" i="39"/>
  <c r="AT93" i="38"/>
  <c r="X129" i="38"/>
  <c r="AA129" i="38" s="1"/>
  <c r="AV129" i="39"/>
  <c r="J148" i="37"/>
  <c r="T148" i="38"/>
  <c r="X193" i="38"/>
  <c r="AA193" i="38" s="1"/>
  <c r="AV193" i="39"/>
  <c r="O196" i="37"/>
  <c r="AP196" i="38"/>
  <c r="E219" i="37"/>
  <c r="E219" i="38"/>
  <c r="X240" i="38"/>
  <c r="AA240" i="38" s="1"/>
  <c r="AV240" i="39"/>
  <c r="E257" i="37"/>
  <c r="E257" i="38"/>
  <c r="AV104" i="39"/>
  <c r="X104" i="38"/>
  <c r="AA104" i="38" s="1"/>
  <c r="T128" i="37"/>
  <c r="AE128" i="38"/>
  <c r="X232" i="38"/>
  <c r="AA232" i="38" s="1"/>
  <c r="AV232" i="39"/>
  <c r="E245" i="37"/>
  <c r="E245" i="38"/>
  <c r="J254" i="37"/>
  <c r="T254" i="38"/>
  <c r="J211" i="37"/>
  <c r="T211" i="38"/>
  <c r="T222" i="37"/>
  <c r="AE222" i="38"/>
  <c r="Q280" i="39"/>
  <c r="J298" i="37"/>
  <c r="T298" i="38"/>
  <c r="CB226" i="39"/>
  <c r="J111" i="37"/>
  <c r="T111" i="38"/>
  <c r="Q127" i="39"/>
  <c r="CB191" i="39"/>
  <c r="J202" i="37"/>
  <c r="T202" i="38"/>
  <c r="CB256" i="39"/>
  <c r="J273" i="37"/>
  <c r="T273" i="38"/>
  <c r="J294" i="37"/>
  <c r="T294" i="38"/>
  <c r="Q322" i="39"/>
  <c r="J409" i="37"/>
  <c r="T409" i="38"/>
  <c r="E330" i="37"/>
  <c r="E330" i="38"/>
  <c r="T404" i="37"/>
  <c r="AE404" i="38"/>
  <c r="E105" i="37"/>
  <c r="E105" i="38"/>
  <c r="J326" i="37"/>
  <c r="T326" i="38"/>
  <c r="J366" i="37"/>
  <c r="T366" i="38"/>
  <c r="J429" i="37"/>
  <c r="T429" i="38"/>
  <c r="AX391" i="38"/>
  <c r="J401" i="37"/>
  <c r="T401" i="38"/>
  <c r="E422" i="37"/>
  <c r="E422" i="38"/>
  <c r="J431" i="37"/>
  <c r="T431" i="38"/>
  <c r="O259" i="37"/>
  <c r="AP259" i="38"/>
  <c r="T383" i="37"/>
  <c r="AE383" i="38"/>
  <c r="E403" i="37"/>
  <c r="E403" i="38"/>
  <c r="J335" i="37"/>
  <c r="T335" i="38"/>
  <c r="T366" i="37"/>
  <c r="AE366" i="38"/>
  <c r="O179" i="37"/>
  <c r="AP179" i="38"/>
  <c r="AV333" i="39"/>
  <c r="CB350" i="39"/>
  <c r="O253" i="37"/>
  <c r="AP253" i="38"/>
  <c r="AW366" i="39"/>
  <c r="X366" i="38"/>
  <c r="T359" i="37"/>
  <c r="AE359" i="38"/>
  <c r="O359" i="37"/>
  <c r="AP359" i="38"/>
  <c r="CC347" i="39"/>
  <c r="AT347" i="38"/>
  <c r="E364" i="37"/>
  <c r="E364" i="38"/>
  <c r="J369" i="37"/>
  <c r="T369" i="38"/>
  <c r="T379" i="37"/>
  <c r="AE379" i="38"/>
  <c r="T387" i="37"/>
  <c r="AE387" i="38"/>
  <c r="BM309" i="39"/>
  <c r="AI309" i="38"/>
  <c r="AL309" i="38" s="1"/>
  <c r="E354" i="37"/>
  <c r="E354" i="38"/>
  <c r="O399" i="37"/>
  <c r="AP399" i="38"/>
  <c r="J415" i="37"/>
  <c r="T415" i="38"/>
  <c r="O385" i="37"/>
  <c r="AP385" i="38"/>
  <c r="E369" i="37"/>
  <c r="E369" i="38"/>
  <c r="J413" i="37"/>
  <c r="T413" i="38"/>
  <c r="CC417" i="39"/>
  <c r="AT417" i="38"/>
  <c r="AW412" i="39"/>
  <c r="X412" i="38"/>
  <c r="AW403" i="39"/>
  <c r="X403" i="38"/>
  <c r="AA403" i="38" s="1"/>
  <c r="R410" i="39"/>
  <c r="I410" i="38"/>
  <c r="O419" i="37"/>
  <c r="AP419" i="38"/>
  <c r="O427" i="37"/>
  <c r="AP427" i="38"/>
  <c r="AX402" i="38"/>
  <c r="M408" i="38"/>
  <c r="T410" i="37"/>
  <c r="AE410" i="38"/>
  <c r="E419" i="37"/>
  <c r="E419" i="38"/>
  <c r="O428" i="37"/>
  <c r="AP428" i="38"/>
  <c r="L424" i="38"/>
  <c r="J55" i="37"/>
  <c r="T55" i="38"/>
  <c r="O81" i="37"/>
  <c r="AP81" i="38"/>
  <c r="I112" i="38"/>
  <c r="Q112" i="39"/>
  <c r="O28" i="37"/>
  <c r="AP28" i="38"/>
  <c r="O107" i="37"/>
  <c r="AP107" i="38"/>
  <c r="AT122" i="38"/>
  <c r="AW122" i="38" s="1"/>
  <c r="CB122" i="39"/>
  <c r="J157" i="37"/>
  <c r="T157" i="38"/>
  <c r="J170" i="37"/>
  <c r="T170" i="38"/>
  <c r="E25" i="37"/>
  <c r="E25" i="38"/>
  <c r="O114" i="37"/>
  <c r="AP114" i="38"/>
  <c r="I137" i="38"/>
  <c r="M137" i="38" s="1"/>
  <c r="Q137" i="39"/>
  <c r="Q158" i="39"/>
  <c r="T6" i="37"/>
  <c r="AE6" i="38"/>
  <c r="E18" i="37"/>
  <c r="E18" i="38"/>
  <c r="E48" i="37"/>
  <c r="E48" i="38"/>
  <c r="T82" i="37"/>
  <c r="AE82" i="38"/>
  <c r="J95" i="37"/>
  <c r="T95" i="38"/>
  <c r="E111" i="37"/>
  <c r="E111" i="38"/>
  <c r="X121" i="38"/>
  <c r="AV121" i="39"/>
  <c r="J149" i="37"/>
  <c r="T149" i="38"/>
  <c r="O160" i="37"/>
  <c r="AP160" i="38"/>
  <c r="AV169" i="39"/>
  <c r="X219" i="38"/>
  <c r="AV219" i="39"/>
  <c r="J274" i="37"/>
  <c r="T274" i="38"/>
  <c r="J292" i="37"/>
  <c r="T292" i="38"/>
  <c r="AI315" i="38"/>
  <c r="BL315" i="39"/>
  <c r="O106" i="37"/>
  <c r="AP106" i="38"/>
  <c r="O236" i="37"/>
  <c r="AP236" i="38"/>
  <c r="O302" i="37"/>
  <c r="AP302" i="38"/>
  <c r="O228" i="37"/>
  <c r="AP228" i="38"/>
  <c r="E237" i="37"/>
  <c r="E237" i="38"/>
  <c r="BL179" i="39"/>
  <c r="AI179" i="38"/>
  <c r="J192" i="37"/>
  <c r="T192" i="38"/>
  <c r="AT218" i="38"/>
  <c r="AW218" i="38" s="1"/>
  <c r="CB218" i="39"/>
  <c r="BL224" i="39"/>
  <c r="O241" i="37"/>
  <c r="AP241" i="38"/>
  <c r="T258" i="37"/>
  <c r="AE258" i="38"/>
  <c r="AV308" i="39"/>
  <c r="J416" i="37"/>
  <c r="T416" i="38"/>
  <c r="O391" i="37"/>
  <c r="AP391" i="38"/>
  <c r="J406" i="37"/>
  <c r="T406" i="38"/>
  <c r="X106" i="38"/>
  <c r="AA106" i="38" s="1"/>
  <c r="AV106" i="39"/>
  <c r="E247" i="37"/>
  <c r="E247" i="38"/>
  <c r="E424" i="37"/>
  <c r="E424" i="38"/>
  <c r="E311" i="37"/>
  <c r="E311" i="38"/>
  <c r="J351" i="37"/>
  <c r="T351" i="38"/>
  <c r="BL380" i="39"/>
  <c r="CB422" i="39"/>
  <c r="CB341" i="39"/>
  <c r="CB373" i="39"/>
  <c r="T412" i="37"/>
  <c r="AE412" i="38"/>
  <c r="E323" i="37"/>
  <c r="E323" i="38"/>
  <c r="AV357" i="39"/>
  <c r="O383" i="37"/>
  <c r="AP383" i="38"/>
  <c r="T418" i="37"/>
  <c r="AE418" i="38"/>
  <c r="Q348" i="39"/>
  <c r="CC360" i="39"/>
  <c r="AT360" i="38"/>
  <c r="AW278" i="39"/>
  <c r="X278" i="38"/>
  <c r="AA278" i="38" s="1"/>
  <c r="AW352" i="39"/>
  <c r="X352" i="38"/>
  <c r="O369" i="37"/>
  <c r="AP369" i="38"/>
  <c r="O371" i="37"/>
  <c r="AP371" i="38"/>
  <c r="O379" i="37"/>
  <c r="AP379" i="38"/>
  <c r="O387" i="37"/>
  <c r="AP387" i="38"/>
  <c r="R398" i="39"/>
  <c r="I398" i="38"/>
  <c r="BM378" i="39"/>
  <c r="AI378" i="38"/>
  <c r="R377" i="39"/>
  <c r="I377" i="38"/>
  <c r="O377" i="37"/>
  <c r="AP377" i="38"/>
  <c r="O363" i="37"/>
  <c r="AP363" i="38"/>
  <c r="J371" i="37"/>
  <c r="T371" i="38"/>
  <c r="E417" i="37"/>
  <c r="E417" i="38"/>
  <c r="E392" i="37"/>
  <c r="E392" i="38"/>
  <c r="BM407" i="39"/>
  <c r="AI407" i="38"/>
  <c r="E426" i="37"/>
  <c r="E426" i="38"/>
  <c r="J386" i="37"/>
  <c r="T386" i="38"/>
  <c r="CC386" i="39"/>
  <c r="AT386" i="38"/>
  <c r="J404" i="37"/>
  <c r="T404" i="38"/>
  <c r="AW78" i="39"/>
  <c r="CC226" i="39"/>
  <c r="X12" i="38"/>
  <c r="AV12" i="39"/>
  <c r="AV5" i="39"/>
  <c r="X5" i="38"/>
  <c r="T43" i="37"/>
  <c r="AE43" i="38"/>
  <c r="T55" i="37"/>
  <c r="AE55" i="38"/>
  <c r="T112" i="37"/>
  <c r="AE112" i="38"/>
  <c r="O148" i="37"/>
  <c r="AP148" i="38"/>
  <c r="J158" i="37"/>
  <c r="T158" i="38"/>
  <c r="T32" i="37"/>
  <c r="AE32" i="38"/>
  <c r="T61" i="37"/>
  <c r="AE61" i="38"/>
  <c r="CB11" i="39"/>
  <c r="AT11" i="38"/>
  <c r="AW11" i="38" s="1"/>
  <c r="O35" i="37"/>
  <c r="AP35" i="38"/>
  <c r="O44" i="37"/>
  <c r="AP44" i="38"/>
  <c r="X91" i="38"/>
  <c r="AV91" i="39"/>
  <c r="J36" i="37"/>
  <c r="T36" i="38"/>
  <c r="J62" i="37"/>
  <c r="T62" i="38"/>
  <c r="E80" i="37"/>
  <c r="E80" i="38"/>
  <c r="E115" i="37"/>
  <c r="E115" i="38"/>
  <c r="J137" i="37"/>
  <c r="T137" i="38"/>
  <c r="O6" i="37"/>
  <c r="AP6" i="38"/>
  <c r="O66" i="37"/>
  <c r="AP66" i="38"/>
  <c r="AW83" i="39"/>
  <c r="X83" i="38"/>
  <c r="J267" i="37"/>
  <c r="T267" i="38"/>
  <c r="T198" i="37"/>
  <c r="AE198" i="38"/>
  <c r="E203" i="37"/>
  <c r="E203" i="38"/>
  <c r="E220" i="37"/>
  <c r="E220" i="38"/>
  <c r="T274" i="37"/>
  <c r="AE274" i="38"/>
  <c r="J282" i="37"/>
  <c r="T282" i="38"/>
  <c r="T292" i="37"/>
  <c r="AE292" i="38"/>
  <c r="E302" i="37"/>
  <c r="E302" i="38"/>
  <c r="J307" i="37"/>
  <c r="T307" i="38"/>
  <c r="AI12" i="38"/>
  <c r="BL12" i="39"/>
  <c r="Q78" i="39"/>
  <c r="T181" i="37"/>
  <c r="AE181" i="38"/>
  <c r="E293" i="37"/>
  <c r="E293" i="38"/>
  <c r="Q229" i="39"/>
  <c r="AV239" i="39"/>
  <c r="J248" i="37"/>
  <c r="T248" i="38"/>
  <c r="T266" i="37"/>
  <c r="AE266" i="38"/>
  <c r="O294" i="37"/>
  <c r="AP294" i="38"/>
  <c r="Q313" i="39"/>
  <c r="I313" i="38"/>
  <c r="L313" i="38" s="1"/>
  <c r="J275" i="37"/>
  <c r="T275" i="38"/>
  <c r="T19" i="37"/>
  <c r="AE19" i="38"/>
  <c r="AI81" i="38"/>
  <c r="BL81" i="39"/>
  <c r="AT179" i="38"/>
  <c r="CB179" i="39"/>
  <c r="J194" i="37"/>
  <c r="T194" i="38"/>
  <c r="J219" i="37"/>
  <c r="T219" i="38"/>
  <c r="CB224" i="39"/>
  <c r="O258" i="37"/>
  <c r="AP258" i="38"/>
  <c r="AX275" i="38"/>
  <c r="J283" i="37"/>
  <c r="T283" i="38"/>
  <c r="O298" i="37"/>
  <c r="AP298" i="38"/>
  <c r="X343" i="38"/>
  <c r="AA343" i="38" s="1"/>
  <c r="AV343" i="39"/>
  <c r="T372" i="37"/>
  <c r="AE372" i="38"/>
  <c r="J430" i="37"/>
  <c r="T430" i="38"/>
  <c r="J425" i="37"/>
  <c r="T425" i="38"/>
  <c r="T432" i="37"/>
  <c r="AE432" i="38"/>
  <c r="BL333" i="39"/>
  <c r="J353" i="37"/>
  <c r="T353" i="38"/>
  <c r="J372" i="37"/>
  <c r="T372" i="38"/>
  <c r="T431" i="37"/>
  <c r="AE431" i="38"/>
  <c r="T321" i="37"/>
  <c r="AE321" i="38"/>
  <c r="E387" i="37"/>
  <c r="E387" i="38"/>
  <c r="BL325" i="39"/>
  <c r="AT201" i="38"/>
  <c r="AW201" i="38" s="1"/>
  <c r="CB201" i="39"/>
  <c r="O360" i="37"/>
  <c r="AP360" i="38"/>
  <c r="R367" i="39"/>
  <c r="I367" i="38"/>
  <c r="J355" i="37"/>
  <c r="T355" i="38"/>
  <c r="J352" i="37"/>
  <c r="T352" i="38"/>
  <c r="Q368" i="39"/>
  <c r="E378" i="37"/>
  <c r="E378" i="38"/>
  <c r="E386" i="37"/>
  <c r="E386" i="38"/>
  <c r="J330" i="37"/>
  <c r="T330" i="38"/>
  <c r="AW360" i="39"/>
  <c r="X360" i="38"/>
  <c r="M371" i="38"/>
  <c r="E398" i="37"/>
  <c r="E398" i="38"/>
  <c r="J395" i="37"/>
  <c r="T395" i="38"/>
  <c r="AW396" i="39"/>
  <c r="X396" i="38"/>
  <c r="AA396" i="38" s="1"/>
  <c r="AW407" i="39"/>
  <c r="X407" i="38"/>
  <c r="AW418" i="39"/>
  <c r="X418" i="38"/>
  <c r="O378" i="37"/>
  <c r="AP378" i="38"/>
  <c r="E393" i="37"/>
  <c r="E393" i="38"/>
  <c r="E405" i="37"/>
  <c r="E405" i="38"/>
  <c r="E394" i="37"/>
  <c r="E394" i="38"/>
  <c r="E409" i="37"/>
  <c r="E409" i="38"/>
  <c r="CC363" i="39"/>
  <c r="AT363" i="38"/>
  <c r="AB414" i="38"/>
  <c r="J426" i="37"/>
  <c r="T426" i="38"/>
  <c r="M392" i="38"/>
  <c r="T397" i="37"/>
  <c r="AE397" i="38"/>
  <c r="T407" i="37"/>
  <c r="AE407" i="38"/>
  <c r="CB410" i="39"/>
  <c r="AT410" i="38"/>
  <c r="AW410" i="38" s="1"/>
  <c r="T413" i="37"/>
  <c r="AE413" i="38"/>
  <c r="J420" i="37"/>
  <c r="T420" i="38"/>
  <c r="AX375" i="38"/>
  <c r="J7" i="37"/>
  <c r="T7" i="38"/>
  <c r="E10" i="37"/>
  <c r="E10" i="38"/>
  <c r="J114" i="37"/>
  <c r="T114" i="38"/>
  <c r="BL18" i="39"/>
  <c r="AI18" i="38"/>
  <c r="AL18" i="38" s="1"/>
  <c r="E66" i="37"/>
  <c r="E66" i="38"/>
  <c r="J83" i="37"/>
  <c r="T83" i="38"/>
  <c r="X44" i="38"/>
  <c r="AV44" i="39"/>
  <c r="T66" i="37"/>
  <c r="AE66" i="38"/>
  <c r="O137" i="37"/>
  <c r="AP137" i="38"/>
  <c r="J97" i="37"/>
  <c r="T97" i="38"/>
  <c r="J35" i="37"/>
  <c r="T35" i="38"/>
  <c r="J91" i="37"/>
  <c r="T91" i="38"/>
  <c r="CB110" i="39"/>
  <c r="T190" i="37"/>
  <c r="AE190" i="38"/>
  <c r="O221" i="37"/>
  <c r="AP221" i="38"/>
  <c r="O292" i="37"/>
  <c r="AP292" i="38"/>
  <c r="E309" i="37"/>
  <c r="E309" i="38"/>
  <c r="J319" i="37"/>
  <c r="T319" i="38"/>
  <c r="T12" i="37"/>
  <c r="AE12" i="38"/>
  <c r="AI111" i="38"/>
  <c r="BL111" i="39"/>
  <c r="J172" i="37"/>
  <c r="T172" i="38"/>
  <c r="J255" i="37"/>
  <c r="T255" i="38"/>
  <c r="J310" i="37"/>
  <c r="T310" i="38"/>
  <c r="M322" i="38"/>
  <c r="X20" i="38"/>
  <c r="AV20" i="39"/>
  <c r="J160" i="37"/>
  <c r="T160" i="38"/>
  <c r="J169" i="37"/>
  <c r="T169" i="38"/>
  <c r="T229" i="37"/>
  <c r="AE229" i="38"/>
  <c r="J295" i="37"/>
  <c r="T295" i="38"/>
  <c r="J304" i="37"/>
  <c r="T304" i="38"/>
  <c r="CB314" i="39"/>
  <c r="AT314" i="38"/>
  <c r="AW314" i="38" s="1"/>
  <c r="J123" i="37"/>
  <c r="T123" i="38"/>
  <c r="T81" i="37"/>
  <c r="AE81" i="38"/>
  <c r="J277" i="37"/>
  <c r="T277" i="38"/>
  <c r="Q287" i="39"/>
  <c r="I185" i="38"/>
  <c r="L185" i="38" s="1"/>
  <c r="Q185" i="39"/>
  <c r="I271" i="38"/>
  <c r="Q271" i="39"/>
  <c r="J329" i="37"/>
  <c r="T329" i="38"/>
  <c r="J358" i="37"/>
  <c r="T358" i="38"/>
  <c r="X382" i="38"/>
  <c r="AA382" i="38" s="1"/>
  <c r="AV382" i="39"/>
  <c r="J106" i="37"/>
  <c r="T106" i="38"/>
  <c r="E353" i="37"/>
  <c r="E353" i="38"/>
  <c r="AV335" i="39"/>
  <c r="J414" i="37"/>
  <c r="T414" i="38"/>
  <c r="E314" i="37"/>
  <c r="E314" i="38"/>
  <c r="AV416" i="39"/>
  <c r="O431" i="37"/>
  <c r="AP431" i="38"/>
  <c r="J343" i="37"/>
  <c r="T343" i="38"/>
  <c r="O201" i="37"/>
  <c r="AP201" i="38"/>
  <c r="E367" i="37"/>
  <c r="E367" i="38"/>
  <c r="J278" i="37"/>
  <c r="T278" i="38"/>
  <c r="AB324" i="38"/>
  <c r="J354" i="37"/>
  <c r="T354" i="38"/>
  <c r="T362" i="37"/>
  <c r="AE362" i="38"/>
  <c r="T365" i="37"/>
  <c r="AE365" i="38"/>
  <c r="M328" i="38"/>
  <c r="J347" i="37"/>
  <c r="T347" i="38"/>
  <c r="T355" i="37"/>
  <c r="AE355" i="38"/>
  <c r="J360" i="37"/>
  <c r="T360" i="38"/>
  <c r="CC370" i="39"/>
  <c r="AT370" i="38"/>
  <c r="R414" i="39"/>
  <c r="I414" i="38"/>
  <c r="M361" i="38"/>
  <c r="AW395" i="39"/>
  <c r="X395" i="38"/>
  <c r="BM396" i="39"/>
  <c r="AI396" i="38"/>
  <c r="J407" i="37"/>
  <c r="T407" i="38"/>
  <c r="E362" i="37"/>
  <c r="E362" i="38"/>
  <c r="T398" i="37"/>
  <c r="AE398" i="38"/>
  <c r="J377" i="37"/>
  <c r="T377" i="38"/>
  <c r="R394" i="39"/>
  <c r="I394" i="38"/>
  <c r="J405" i="37"/>
  <c r="T405" i="38"/>
  <c r="J385" i="37"/>
  <c r="T385" i="38"/>
  <c r="M368" i="38"/>
  <c r="AW404" i="39"/>
  <c r="X404" i="38"/>
  <c r="T426" i="37"/>
  <c r="AE426" i="38"/>
  <c r="J411" i="37"/>
  <c r="T411" i="38"/>
  <c r="AW386" i="39"/>
  <c r="X386" i="38"/>
  <c r="J412" i="37"/>
  <c r="T412" i="38"/>
  <c r="T420" i="37"/>
  <c r="AE420" i="38"/>
  <c r="E385" i="37"/>
  <c r="E385" i="38"/>
  <c r="CC120" i="39"/>
  <c r="J9" i="37"/>
  <c r="T9" i="38"/>
  <c r="J5" i="37"/>
  <c r="T5" i="38"/>
  <c r="J31" i="37"/>
  <c r="T31" i="38"/>
  <c r="J44" i="37"/>
  <c r="T44" i="38"/>
  <c r="I89" i="38"/>
  <c r="L89" i="38" s="1"/>
  <c r="Q89" i="39"/>
  <c r="J167" i="37"/>
  <c r="T167" i="38"/>
  <c r="J176" i="37"/>
  <c r="T176" i="38"/>
  <c r="AV80" i="39"/>
  <c r="AT18" i="38"/>
  <c r="AW18" i="38" s="1"/>
  <c r="CB18" i="39"/>
  <c r="T99" i="37"/>
  <c r="AE99" i="38"/>
  <c r="J173" i="37"/>
  <c r="T173" i="38"/>
  <c r="J19" i="37"/>
  <c r="T19" i="38"/>
  <c r="J67" i="37"/>
  <c r="T67" i="38"/>
  <c r="J110" i="37"/>
  <c r="T110" i="38"/>
  <c r="I146" i="38"/>
  <c r="L146" i="38" s="1"/>
  <c r="Q146" i="39"/>
  <c r="T20" i="37"/>
  <c r="AE20" i="38"/>
  <c r="O68" i="37"/>
  <c r="AP68" i="38"/>
  <c r="J86" i="37"/>
  <c r="T86" i="38"/>
  <c r="J122" i="37"/>
  <c r="T122" i="38"/>
  <c r="E166" i="37"/>
  <c r="E166" i="38"/>
  <c r="O128" i="37"/>
  <c r="AP128" i="38"/>
  <c r="E205" i="37"/>
  <c r="E205" i="38"/>
  <c r="O210" i="37"/>
  <c r="AP210" i="38"/>
  <c r="J232" i="37"/>
  <c r="T232" i="38"/>
  <c r="J276" i="37"/>
  <c r="T276" i="38"/>
  <c r="T303" i="37"/>
  <c r="AE303" i="38"/>
  <c r="E197" i="37"/>
  <c r="E197" i="38"/>
  <c r="J256" i="37"/>
  <c r="T256" i="38"/>
  <c r="J266" i="37"/>
  <c r="T266" i="38"/>
  <c r="J286" i="37"/>
  <c r="T286" i="38"/>
  <c r="AT4" i="38"/>
  <c r="CB4" i="39"/>
  <c r="BL96" i="39"/>
  <c r="AI96" i="38"/>
  <c r="Q217" i="39"/>
  <c r="I217" i="38"/>
  <c r="L217" i="38" s="1"/>
  <c r="E273" i="37"/>
  <c r="E273" i="38"/>
  <c r="AI281" i="38"/>
  <c r="BL281" i="39"/>
  <c r="E286" i="37"/>
  <c r="E286" i="38"/>
  <c r="J315" i="37"/>
  <c r="T315" i="38"/>
  <c r="O140" i="37"/>
  <c r="AP140" i="38"/>
  <c r="T175" i="37"/>
  <c r="AE175" i="38"/>
  <c r="CC183" i="39"/>
  <c r="AT183" i="38"/>
  <c r="J208" i="37"/>
  <c r="T208" i="38"/>
  <c r="AV264" i="39"/>
  <c r="E301" i="37"/>
  <c r="E301" i="38"/>
  <c r="E185" i="37"/>
  <c r="E185" i="38"/>
  <c r="I334" i="38"/>
  <c r="L334" i="38" s="1"/>
  <c r="Q334" i="39"/>
  <c r="I350" i="38"/>
  <c r="L350" i="38" s="1"/>
  <c r="Q350" i="39"/>
  <c r="E411" i="37"/>
  <c r="E411" i="38"/>
  <c r="J432" i="37"/>
  <c r="T432" i="38"/>
  <c r="AT335" i="38"/>
  <c r="AW335" i="38" s="1"/>
  <c r="CB335" i="39"/>
  <c r="O361" i="37"/>
  <c r="AP361" i="38"/>
  <c r="T388" i="37"/>
  <c r="AE388" i="38"/>
  <c r="E279" i="37"/>
  <c r="E279" i="38"/>
  <c r="I342" i="38"/>
  <c r="L342" i="38" s="1"/>
  <c r="Q342" i="39"/>
  <c r="T396" i="37"/>
  <c r="AE396" i="38"/>
  <c r="Q416" i="39"/>
  <c r="I416" i="38"/>
  <c r="L416" i="38" s="1"/>
  <c r="AT193" i="38"/>
  <c r="CB193" i="39"/>
  <c r="J388" i="37"/>
  <c r="T388" i="38"/>
  <c r="AI416" i="38"/>
  <c r="BL416" i="39"/>
  <c r="X305" i="38"/>
  <c r="AV305" i="39"/>
  <c r="R130" i="39"/>
  <c r="R160" i="39"/>
  <c r="BM190" i="39"/>
  <c r="R283" i="39"/>
  <c r="BM78" i="39"/>
  <c r="R286" i="39"/>
  <c r="R222" i="39"/>
  <c r="R58" i="39"/>
  <c r="CC61" i="39"/>
  <c r="CC188" i="39"/>
  <c r="BM244" i="39"/>
  <c r="AW275" i="39"/>
  <c r="R365" i="39"/>
  <c r="R337" i="39"/>
  <c r="R393" i="39"/>
  <c r="AF175" i="38"/>
  <c r="AQ6" i="38"/>
  <c r="BM238" i="39"/>
  <c r="CC107" i="39"/>
  <c r="AJ103" i="38"/>
  <c r="AM103" i="38" s="1"/>
  <c r="AF119" i="38"/>
  <c r="AU89" i="38"/>
  <c r="AX89" i="38" s="1"/>
  <c r="CC89" i="39"/>
  <c r="BM77" i="39"/>
  <c r="R368" i="39"/>
  <c r="AF148" i="38"/>
  <c r="AF397" i="38"/>
  <c r="AQ373" i="38"/>
  <c r="AQ353" i="38"/>
  <c r="F292" i="38"/>
  <c r="BM255" i="39"/>
  <c r="AW255" i="39"/>
  <c r="AJ9" i="38"/>
  <c r="AM9" i="38" s="1"/>
  <c r="BM9" i="39"/>
  <c r="AW51" i="39"/>
  <c r="AW158" i="39"/>
  <c r="F31" i="38"/>
  <c r="BM319" i="39"/>
  <c r="AW288" i="39"/>
  <c r="Y146" i="38"/>
  <c r="AB146" i="38" s="1"/>
  <c r="AW146" i="39"/>
  <c r="AU314" i="38"/>
  <c r="CC314" i="39"/>
  <c r="BM21" i="39"/>
  <c r="R13" i="39"/>
  <c r="BM56" i="39"/>
  <c r="AW57" i="39"/>
  <c r="AW122" i="39"/>
  <c r="CC149" i="39"/>
  <c r="CC248" i="39"/>
  <c r="CC402" i="39"/>
  <c r="R129" i="39"/>
  <c r="CC176" i="39"/>
  <c r="AQ273" i="38"/>
  <c r="BM223" i="39"/>
  <c r="U369" i="38"/>
  <c r="R262" i="39"/>
  <c r="BM90" i="39"/>
  <c r="U155" i="38"/>
  <c r="AQ219" i="38"/>
  <c r="AF302" i="38"/>
  <c r="R94" i="39"/>
  <c r="BM131" i="39"/>
  <c r="CC101" i="39"/>
  <c r="CC346" i="39"/>
  <c r="R364" i="39"/>
  <c r="CC190" i="39"/>
  <c r="CC88" i="39"/>
  <c r="AF417" i="38"/>
  <c r="BM327" i="39"/>
  <c r="CC208" i="39"/>
  <c r="DZ73" i="11"/>
  <c r="EP86" i="11"/>
  <c r="FF71" i="11"/>
  <c r="FE82" i="11"/>
  <c r="DJ119" i="11"/>
  <c r="DY112" i="11"/>
  <c r="DZ144" i="11"/>
  <c r="EJ57" i="10"/>
  <c r="EM49" i="10"/>
  <c r="EN147" i="10"/>
  <c r="EJ147" i="10"/>
  <c r="EN34" i="10"/>
  <c r="EN111" i="10"/>
  <c r="EO5" i="11"/>
  <c r="EP70" i="11"/>
  <c r="DZ75" i="11"/>
  <c r="FF14" i="11"/>
  <c r="EO132" i="11"/>
  <c r="DI145" i="11"/>
  <c r="FE61" i="11"/>
  <c r="DZ125" i="11"/>
  <c r="FF51" i="11"/>
  <c r="EI24" i="10"/>
  <c r="EP55" i="11"/>
  <c r="FF87" i="11"/>
  <c r="EP104" i="11"/>
  <c r="FE114" i="11"/>
  <c r="EM66" i="10"/>
  <c r="EI57" i="10"/>
  <c r="EM147" i="10"/>
  <c r="EP147" i="10" s="1"/>
  <c r="EM24" i="10"/>
  <c r="EI111" i="10"/>
  <c r="EN31" i="10"/>
  <c r="DJ60" i="11"/>
  <c r="FE10" i="11"/>
  <c r="FE47" i="11"/>
  <c r="DJ56" i="11"/>
  <c r="EM79" i="10"/>
  <c r="EM111" i="10"/>
  <c r="EO37" i="11"/>
  <c r="EP37" i="11"/>
  <c r="EP126" i="11"/>
  <c r="EN24" i="10"/>
  <c r="FF47" i="11"/>
  <c r="FF6" i="11"/>
  <c r="EP93" i="11"/>
  <c r="FE79" i="11"/>
  <c r="FF96" i="11"/>
  <c r="EP94" i="11"/>
  <c r="FE117" i="11"/>
  <c r="EI79" i="10"/>
  <c r="EN71" i="10"/>
  <c r="EJ79" i="10"/>
  <c r="EJ83" i="10"/>
  <c r="EJ34" i="10"/>
  <c r="FE59" i="11"/>
  <c r="EP51" i="11"/>
  <c r="FF43" i="11"/>
  <c r="DZ71" i="11"/>
  <c r="DI72" i="11"/>
  <c r="FE122" i="11"/>
  <c r="EM142" i="10"/>
  <c r="EI66" i="10"/>
  <c r="EJ66" i="10"/>
  <c r="EN83" i="10"/>
  <c r="DI12" i="11"/>
  <c r="EO125" i="11"/>
  <c r="DZ6" i="11"/>
  <c r="DI59" i="11"/>
  <c r="DZ124" i="11"/>
  <c r="DY26" i="11"/>
  <c r="EO48" i="11"/>
  <c r="FE67" i="11"/>
  <c r="DZ81" i="11"/>
  <c r="EP125" i="11"/>
  <c r="DZ132" i="11"/>
  <c r="DI136" i="11"/>
  <c r="FF113" i="11"/>
  <c r="EI148" i="10"/>
  <c r="EI131" i="10"/>
  <c r="DJ42" i="11"/>
  <c r="FF61" i="11"/>
  <c r="FF146" i="11"/>
  <c r="FF7" i="11"/>
  <c r="DZ26" i="11"/>
  <c r="EP27" i="11"/>
  <c r="DJ45" i="11"/>
  <c r="DI89" i="11"/>
  <c r="DJ101" i="11"/>
  <c r="EO93" i="11"/>
  <c r="DI99" i="11"/>
  <c r="FF101" i="11"/>
  <c r="DY126" i="11"/>
  <c r="EP132" i="11"/>
  <c r="EJ28" i="10"/>
  <c r="FE12" i="11"/>
  <c r="DZ140" i="11"/>
  <c r="FF115" i="11"/>
  <c r="DI37" i="11"/>
  <c r="DZ10" i="11"/>
  <c r="FF44" i="11"/>
  <c r="EP77" i="11"/>
  <c r="DZ78" i="11"/>
  <c r="EP80" i="11"/>
  <c r="DZ91" i="11"/>
  <c r="EP111" i="11"/>
  <c r="DZ118" i="11"/>
  <c r="EJ135" i="10"/>
  <c r="DZ141" i="11"/>
  <c r="DZ31" i="11"/>
  <c r="EP53" i="11"/>
  <c r="FF106" i="11"/>
  <c r="FF60" i="11"/>
  <c r="EP145" i="11"/>
  <c r="EP122" i="11"/>
  <c r="FF8" i="11"/>
  <c r="DJ88" i="11"/>
  <c r="EP98" i="11"/>
  <c r="EJ100" i="10"/>
  <c r="EP71" i="11"/>
  <c r="FF82" i="11"/>
  <c r="DJ115" i="11"/>
  <c r="DJ31" i="11"/>
  <c r="EN44" i="10"/>
  <c r="DJ86" i="11"/>
  <c r="EP89" i="11"/>
  <c r="EP16" i="11"/>
  <c r="FF107" i="11"/>
  <c r="DZ69" i="11"/>
  <c r="K5" i="37"/>
  <c r="U5" i="38"/>
  <c r="CC11" i="39"/>
  <c r="AU11" i="38"/>
  <c r="K13" i="37"/>
  <c r="U13" i="38"/>
  <c r="U12" i="37"/>
  <c r="AF12" i="38"/>
  <c r="AW13" i="39"/>
  <c r="Y13" i="38"/>
  <c r="AB13" i="38" s="1"/>
  <c r="AW21" i="39"/>
  <c r="Y21" i="38"/>
  <c r="AB21" i="38" s="1"/>
  <c r="U25" i="37"/>
  <c r="AF25" i="38"/>
  <c r="F28" i="37"/>
  <c r="F28" i="38"/>
  <c r="P29" i="37"/>
  <c r="AQ29" i="38"/>
  <c r="K27" i="37"/>
  <c r="U27" i="38"/>
  <c r="K28" i="37"/>
  <c r="U28" i="38"/>
  <c r="CC55" i="39"/>
  <c r="AU55" i="38"/>
  <c r="U47" i="37"/>
  <c r="AF47" i="38"/>
  <c r="BM51" i="39"/>
  <c r="AJ51" i="38"/>
  <c r="AM51" i="38" s="1"/>
  <c r="BM57" i="39"/>
  <c r="AJ57" i="38"/>
  <c r="AM57" i="38" s="1"/>
  <c r="BM66" i="39"/>
  <c r="AJ66" i="38"/>
  <c r="AM66" i="38" s="1"/>
  <c r="P70" i="37"/>
  <c r="AQ70" i="38"/>
  <c r="U77" i="37"/>
  <c r="AF77" i="38"/>
  <c r="K68" i="37"/>
  <c r="U68" i="38"/>
  <c r="U76" i="37"/>
  <c r="AF76" i="38"/>
  <c r="U93" i="37"/>
  <c r="AF93" i="38"/>
  <c r="P76" i="37"/>
  <c r="AQ76" i="38"/>
  <c r="K84" i="37"/>
  <c r="U84" i="38"/>
  <c r="F97" i="37"/>
  <c r="F97" i="38"/>
  <c r="K73" i="37"/>
  <c r="U73" i="38"/>
  <c r="F113" i="37"/>
  <c r="F113" i="38"/>
  <c r="P117" i="37"/>
  <c r="AQ117" i="38"/>
  <c r="K109" i="37"/>
  <c r="U109" i="38"/>
  <c r="K69" i="37"/>
  <c r="U69" i="38"/>
  <c r="BM122" i="39"/>
  <c r="AJ122" i="38"/>
  <c r="AM122" i="38" s="1"/>
  <c r="K93" i="37"/>
  <c r="U93" i="38"/>
  <c r="P107" i="37"/>
  <c r="AQ107" i="38"/>
  <c r="AW135" i="39"/>
  <c r="Y135" i="38"/>
  <c r="AB135" i="38" s="1"/>
  <c r="P125" i="37"/>
  <c r="AQ125" i="38"/>
  <c r="K133" i="37"/>
  <c r="U133" i="38"/>
  <c r="U144" i="37"/>
  <c r="AF144" i="38"/>
  <c r="U152" i="37"/>
  <c r="AF152" i="38"/>
  <c r="F140" i="37"/>
  <c r="F140" i="38"/>
  <c r="K151" i="37"/>
  <c r="U151" i="38"/>
  <c r="AW156" i="39"/>
  <c r="R149" i="39"/>
  <c r="J149" i="38"/>
  <c r="M149" i="38" s="1"/>
  <c r="BM153" i="39"/>
  <c r="AJ153" i="38"/>
  <c r="AM153" i="38" s="1"/>
  <c r="U163" i="37"/>
  <c r="AF163" i="38"/>
  <c r="K124" i="37"/>
  <c r="U124" i="38"/>
  <c r="P142" i="37"/>
  <c r="AQ142" i="38"/>
  <c r="R158" i="39"/>
  <c r="J158" i="38"/>
  <c r="M158" i="38" s="1"/>
  <c r="CC163" i="39"/>
  <c r="AU163" i="38"/>
  <c r="AX163" i="38" s="1"/>
  <c r="K173" i="37"/>
  <c r="U173" i="38"/>
  <c r="U173" i="37"/>
  <c r="AF173" i="38"/>
  <c r="R150" i="39"/>
  <c r="AW162" i="39"/>
  <c r="Y162" i="38"/>
  <c r="AB162" i="38" s="1"/>
  <c r="U172" i="37"/>
  <c r="AF172" i="38"/>
  <c r="AW165" i="39"/>
  <c r="F182" i="37"/>
  <c r="F182" i="38"/>
  <c r="R187" i="39"/>
  <c r="J187" i="38"/>
  <c r="M187" i="38" s="1"/>
  <c r="P214" i="37"/>
  <c r="AQ214" i="38"/>
  <c r="K196" i="37"/>
  <c r="U196" i="38"/>
  <c r="AW212" i="39"/>
  <c r="Y212" i="38"/>
  <c r="AB212" i="38" s="1"/>
  <c r="K214" i="37"/>
  <c r="U214" i="38"/>
  <c r="U222" i="37"/>
  <c r="AF222" i="38"/>
  <c r="F195" i="37"/>
  <c r="F195" i="38"/>
  <c r="F211" i="37"/>
  <c r="F211" i="38"/>
  <c r="AW224" i="39"/>
  <c r="Y224" i="38"/>
  <c r="AB224" i="38" s="1"/>
  <c r="AW232" i="39"/>
  <c r="Y232" i="38"/>
  <c r="AW240" i="39"/>
  <c r="Y240" i="38"/>
  <c r="U225" i="37"/>
  <c r="AF225" i="38"/>
  <c r="F230" i="37"/>
  <c r="F230" i="38"/>
  <c r="P188" i="37"/>
  <c r="AQ188" i="38"/>
  <c r="F235" i="37"/>
  <c r="F235" i="38"/>
  <c r="K238" i="37"/>
  <c r="U238" i="38"/>
  <c r="F243" i="37"/>
  <c r="F243" i="38"/>
  <c r="R242" i="39"/>
  <c r="J242" i="38"/>
  <c r="M242" i="38" s="1"/>
  <c r="P249" i="37"/>
  <c r="AQ249" i="38"/>
  <c r="F248" i="37"/>
  <c r="F248" i="38"/>
  <c r="F252" i="37"/>
  <c r="F252" i="38"/>
  <c r="R272" i="39"/>
  <c r="J272" i="38"/>
  <c r="M272" i="38" s="1"/>
  <c r="F275" i="37"/>
  <c r="F275" i="38"/>
  <c r="K277" i="37"/>
  <c r="U277" i="38"/>
  <c r="BM317" i="39"/>
  <c r="AJ317" i="38"/>
  <c r="AM317" i="38" s="1"/>
  <c r="U324" i="37"/>
  <c r="AF324" i="38"/>
  <c r="U268" i="37"/>
  <c r="AF268" i="38"/>
  <c r="K343" i="37"/>
  <c r="U343" i="38"/>
  <c r="U284" i="37"/>
  <c r="AF284" i="38"/>
  <c r="P323" i="37"/>
  <c r="AQ323" i="38"/>
  <c r="P326" i="37"/>
  <c r="AQ326" i="38"/>
  <c r="K355" i="37"/>
  <c r="U355" i="38"/>
  <c r="K363" i="37"/>
  <c r="U363" i="38"/>
  <c r="P338" i="37"/>
  <c r="AQ338" i="38"/>
  <c r="K324" i="37"/>
  <c r="U324" i="38"/>
  <c r="P345" i="37"/>
  <c r="AQ345" i="38"/>
  <c r="F328" i="37"/>
  <c r="F328" i="38"/>
  <c r="CC374" i="39"/>
  <c r="AU374" i="38"/>
  <c r="P378" i="37"/>
  <c r="AQ378" i="38"/>
  <c r="CC382" i="39"/>
  <c r="AU382" i="38"/>
  <c r="P386" i="37"/>
  <c r="AQ386" i="38"/>
  <c r="CC390" i="39"/>
  <c r="AU390" i="38"/>
  <c r="P393" i="37"/>
  <c r="AQ393" i="38"/>
  <c r="F409" i="37"/>
  <c r="F409" i="38"/>
  <c r="CC398" i="39"/>
  <c r="AU398" i="38"/>
  <c r="CC414" i="39"/>
  <c r="AU414" i="38"/>
  <c r="AX414" i="38" s="1"/>
  <c r="K394" i="37"/>
  <c r="U394" i="38"/>
  <c r="F400" i="37"/>
  <c r="F400" i="38"/>
  <c r="K393" i="37"/>
  <c r="U393" i="38"/>
  <c r="K414" i="37"/>
  <c r="U414" i="38"/>
  <c r="CC393" i="39"/>
  <c r="AU393" i="38"/>
  <c r="AX393" i="38" s="1"/>
  <c r="BM422" i="39"/>
  <c r="AJ422" i="38"/>
  <c r="AM422" i="38" s="1"/>
  <c r="U426" i="37"/>
  <c r="AF426" i="38"/>
  <c r="BM430" i="39"/>
  <c r="AJ430" i="38"/>
  <c r="AM430" i="38" s="1"/>
  <c r="F357" i="37"/>
  <c r="F357" i="38"/>
  <c r="K416" i="37"/>
  <c r="U416" i="38"/>
  <c r="P14" i="37"/>
  <c r="AQ14" i="38"/>
  <c r="K52" i="37"/>
  <c r="U52" i="38"/>
  <c r="U92" i="37"/>
  <c r="AF92" i="38"/>
  <c r="K148" i="37"/>
  <c r="U148" i="38"/>
  <c r="K71" i="37"/>
  <c r="U71" i="38"/>
  <c r="F96" i="37"/>
  <c r="F96" i="38"/>
  <c r="AW160" i="39"/>
  <c r="CC4" i="39"/>
  <c r="AU4" i="38"/>
  <c r="U11" i="37"/>
  <c r="AF11" i="38"/>
  <c r="AU49" i="38"/>
  <c r="AX49" i="38" s="1"/>
  <c r="CC49" i="39"/>
  <c r="Y105" i="38"/>
  <c r="AB105" i="38" s="1"/>
  <c r="AW105" i="39"/>
  <c r="R110" i="39"/>
  <c r="J110" i="38"/>
  <c r="M110" i="38" s="1"/>
  <c r="P137" i="37"/>
  <c r="AQ137" i="38"/>
  <c r="AJ146" i="38"/>
  <c r="AM146" i="38" s="1"/>
  <c r="BM146" i="39"/>
  <c r="F179" i="37"/>
  <c r="F179" i="38"/>
  <c r="CC68" i="39"/>
  <c r="AU68" i="38"/>
  <c r="AX68" i="38" s="1"/>
  <c r="F154" i="37"/>
  <c r="F154" i="38"/>
  <c r="K197" i="37"/>
  <c r="U197" i="38"/>
  <c r="P23" i="37"/>
  <c r="AQ23" i="38"/>
  <c r="U53" i="37"/>
  <c r="AF53" i="38"/>
  <c r="AJ129" i="38"/>
  <c r="AM129" i="38" s="1"/>
  <c r="BM129" i="39"/>
  <c r="F147" i="37"/>
  <c r="F147" i="38"/>
  <c r="U180" i="37"/>
  <c r="AF180" i="38"/>
  <c r="R138" i="39"/>
  <c r="J138" i="38"/>
  <c r="M138" i="38" s="1"/>
  <c r="F152" i="37"/>
  <c r="F152" i="38"/>
  <c r="F216" i="37"/>
  <c r="F216" i="38"/>
  <c r="K223" i="37"/>
  <c r="U223" i="38"/>
  <c r="K294" i="37"/>
  <c r="U294" i="38"/>
  <c r="K328" i="37"/>
  <c r="U328" i="38"/>
  <c r="K392" i="37"/>
  <c r="U392" i="38"/>
  <c r="P428" i="37"/>
  <c r="AQ428" i="38"/>
  <c r="P158" i="37"/>
  <c r="AQ158" i="38"/>
  <c r="Y208" i="38"/>
  <c r="AB208" i="38" s="1"/>
  <c r="AW208" i="39"/>
  <c r="F228" i="37"/>
  <c r="F228" i="38"/>
  <c r="K250" i="37"/>
  <c r="U250" i="38"/>
  <c r="F341" i="37"/>
  <c r="F341" i="38"/>
  <c r="F347" i="37"/>
  <c r="F347" i="38"/>
  <c r="P352" i="37"/>
  <c r="AQ352" i="38"/>
  <c r="K358" i="37"/>
  <c r="U358" i="38"/>
  <c r="K373" i="37"/>
  <c r="U373" i="38"/>
  <c r="P44" i="37"/>
  <c r="AQ44" i="38"/>
  <c r="P105" i="37"/>
  <c r="AQ105" i="38"/>
  <c r="F223" i="37"/>
  <c r="F223" i="38"/>
  <c r="R241" i="39"/>
  <c r="J241" i="38"/>
  <c r="M241" i="38" s="1"/>
  <c r="P274" i="37"/>
  <c r="AQ274" i="38"/>
  <c r="F315" i="37"/>
  <c r="F315" i="38"/>
  <c r="R375" i="39"/>
  <c r="J375" i="38"/>
  <c r="M375" i="38" s="1"/>
  <c r="K423" i="37"/>
  <c r="U423" i="38"/>
  <c r="F426" i="37"/>
  <c r="F426" i="38"/>
  <c r="J314" i="38"/>
  <c r="M314" i="38" s="1"/>
  <c r="R314" i="39"/>
  <c r="U317" i="37"/>
  <c r="AF317" i="38"/>
  <c r="K334" i="37"/>
  <c r="U334" i="38"/>
  <c r="K356" i="37"/>
  <c r="U356" i="38"/>
  <c r="AW380" i="39"/>
  <c r="K102" i="37"/>
  <c r="U102" i="38"/>
  <c r="R360" i="39"/>
  <c r="J360" i="38"/>
  <c r="M360" i="38" s="1"/>
  <c r="BM231" i="39"/>
  <c r="K376" i="37"/>
  <c r="U376" i="38"/>
  <c r="J396" i="38"/>
  <c r="M396" i="38" s="1"/>
  <c r="R396" i="39"/>
  <c r="P408" i="37"/>
  <c r="AQ408" i="38"/>
  <c r="U71" i="37"/>
  <c r="AF71" i="38"/>
  <c r="R206" i="39"/>
  <c r="P384" i="37"/>
  <c r="AQ384" i="38"/>
  <c r="R141" i="39"/>
  <c r="J141" i="38"/>
  <c r="M141" i="38" s="1"/>
  <c r="F184" i="37"/>
  <c r="F184" i="38"/>
  <c r="BM209" i="39"/>
  <c r="AJ209" i="38"/>
  <c r="R213" i="39"/>
  <c r="P235" i="37"/>
  <c r="AQ235" i="38"/>
  <c r="P240" i="37"/>
  <c r="AQ240" i="38"/>
  <c r="BM272" i="39"/>
  <c r="P302" i="37"/>
  <c r="AQ302" i="38"/>
  <c r="P328" i="37"/>
  <c r="AQ328" i="38"/>
  <c r="BM392" i="39"/>
  <c r="AJ392" i="38"/>
  <c r="AM392" i="38" s="1"/>
  <c r="F394" i="37"/>
  <c r="F394" i="38"/>
  <c r="AW199" i="39"/>
  <c r="AW227" i="39"/>
  <c r="Y227" i="38"/>
  <c r="AB227" i="38" s="1"/>
  <c r="U5" i="37"/>
  <c r="AF5" i="38"/>
  <c r="CC5" i="39"/>
  <c r="AU5" i="38"/>
  <c r="P7" i="37"/>
  <c r="AQ7" i="38"/>
  <c r="K15" i="37"/>
  <c r="U15" i="38"/>
  <c r="F12" i="37"/>
  <c r="F12" i="38"/>
  <c r="U14" i="37"/>
  <c r="AF14" i="38"/>
  <c r="K21" i="37"/>
  <c r="U21" i="38"/>
  <c r="P27" i="37"/>
  <c r="AQ27" i="38"/>
  <c r="K47" i="37"/>
  <c r="U47" i="38"/>
  <c r="F50" i="37"/>
  <c r="F50" i="38"/>
  <c r="F38" i="37"/>
  <c r="F38" i="38"/>
  <c r="AW41" i="39"/>
  <c r="CC66" i="39"/>
  <c r="AU66" i="38"/>
  <c r="AX66" i="38" s="1"/>
  <c r="P59" i="37"/>
  <c r="AQ59" i="38"/>
  <c r="K62" i="37"/>
  <c r="U62" i="38"/>
  <c r="CC70" i="39"/>
  <c r="AU70" i="38"/>
  <c r="AX70" i="38" s="1"/>
  <c r="F67" i="37"/>
  <c r="F67" i="38"/>
  <c r="U72" i="37"/>
  <c r="AF72" i="38"/>
  <c r="P77" i="37"/>
  <c r="AQ77" i="38"/>
  <c r="P68" i="37"/>
  <c r="AQ68" i="38"/>
  <c r="P71" i="37"/>
  <c r="AQ71" i="38"/>
  <c r="BM76" i="39"/>
  <c r="AJ76" i="38"/>
  <c r="AM76" i="38" s="1"/>
  <c r="CC76" i="39"/>
  <c r="AU76" i="38"/>
  <c r="AX76" i="38" s="1"/>
  <c r="AW84" i="39"/>
  <c r="Y84" i="38"/>
  <c r="AB84" i="38" s="1"/>
  <c r="K98" i="37"/>
  <c r="U98" i="38"/>
  <c r="K106" i="37"/>
  <c r="U106" i="38"/>
  <c r="CC50" i="39"/>
  <c r="AU50" i="38"/>
  <c r="AX50" i="38" s="1"/>
  <c r="K94" i="37"/>
  <c r="U94" i="38"/>
  <c r="R92" i="39"/>
  <c r="P112" i="37"/>
  <c r="AQ112" i="38"/>
  <c r="CC122" i="39"/>
  <c r="AU122" i="38"/>
  <c r="AW130" i="39"/>
  <c r="Y130" i="38"/>
  <c r="AB130" i="38" s="1"/>
  <c r="P101" i="37"/>
  <c r="AQ101" i="38"/>
  <c r="CC125" i="39"/>
  <c r="AU125" i="38"/>
  <c r="AX125" i="38" s="1"/>
  <c r="R146" i="39"/>
  <c r="J146" i="38"/>
  <c r="R154" i="39"/>
  <c r="J154" i="38"/>
  <c r="M154" i="38" s="1"/>
  <c r="P144" i="37"/>
  <c r="AQ144" i="38"/>
  <c r="P152" i="37"/>
  <c r="AQ152" i="38"/>
  <c r="U131" i="37"/>
  <c r="AF131" i="38"/>
  <c r="F149" i="37"/>
  <c r="F149" i="38"/>
  <c r="F130" i="37"/>
  <c r="F130" i="38"/>
  <c r="U140" i="37"/>
  <c r="AF140" i="38"/>
  <c r="K158" i="37"/>
  <c r="U158" i="38"/>
  <c r="U158" i="37"/>
  <c r="AF158" i="38"/>
  <c r="F165" i="37"/>
  <c r="F165" i="38"/>
  <c r="P163" i="37"/>
  <c r="AQ163" i="38"/>
  <c r="AW173" i="39"/>
  <c r="Y173" i="38"/>
  <c r="AB173" i="38" s="1"/>
  <c r="CC173" i="39"/>
  <c r="AU173" i="38"/>
  <c r="K162" i="37"/>
  <c r="U162" i="38"/>
  <c r="K190" i="37"/>
  <c r="U190" i="38"/>
  <c r="K198" i="37"/>
  <c r="U198" i="38"/>
  <c r="K206" i="37"/>
  <c r="U206" i="38"/>
  <c r="K165" i="37"/>
  <c r="U165" i="38"/>
  <c r="CC214" i="39"/>
  <c r="AU214" i="38"/>
  <c r="AX214" i="38" s="1"/>
  <c r="BM221" i="39"/>
  <c r="AJ221" i="38"/>
  <c r="AM221" i="38" s="1"/>
  <c r="R185" i="39"/>
  <c r="J185" i="38"/>
  <c r="AW196" i="39"/>
  <c r="Y196" i="38"/>
  <c r="AB196" i="38" s="1"/>
  <c r="AW204" i="39"/>
  <c r="U212" i="37"/>
  <c r="AF212" i="38"/>
  <c r="AW214" i="39"/>
  <c r="Y214" i="38"/>
  <c r="AB214" i="38" s="1"/>
  <c r="BM232" i="39"/>
  <c r="AJ232" i="38"/>
  <c r="BM240" i="39"/>
  <c r="AJ240" i="38"/>
  <c r="AM240" i="38" s="1"/>
  <c r="U195" i="37"/>
  <c r="AF195" i="38"/>
  <c r="K230" i="37"/>
  <c r="U230" i="38"/>
  <c r="CC223" i="39"/>
  <c r="U238" i="37"/>
  <c r="AF238" i="38"/>
  <c r="P236" i="37"/>
  <c r="AQ236" i="38"/>
  <c r="BM243" i="39"/>
  <c r="AJ243" i="38"/>
  <c r="AM243" i="38" s="1"/>
  <c r="U229" i="37"/>
  <c r="AF229" i="38"/>
  <c r="F244" i="37"/>
  <c r="F244" i="38"/>
  <c r="K267" i="37"/>
  <c r="U267" i="38"/>
  <c r="K245" i="37"/>
  <c r="U245" i="38"/>
  <c r="BM247" i="39"/>
  <c r="AJ247" i="38"/>
  <c r="AM247" i="38" s="1"/>
  <c r="K260" i="37"/>
  <c r="U260" i="38"/>
  <c r="K269" i="37"/>
  <c r="U269" i="38"/>
  <c r="P275" i="37"/>
  <c r="AQ275" i="38"/>
  <c r="R278" i="39"/>
  <c r="J278" i="38"/>
  <c r="M278" i="38" s="1"/>
  <c r="K292" i="37"/>
  <c r="U292" i="38"/>
  <c r="F307" i="37"/>
  <c r="F307" i="38"/>
  <c r="BM269" i="39"/>
  <c r="P309" i="37"/>
  <c r="AQ309" i="38"/>
  <c r="R316" i="39"/>
  <c r="J316" i="38"/>
  <c r="M316" i="38" s="1"/>
  <c r="U318" i="37"/>
  <c r="AF318" i="38"/>
  <c r="F329" i="37"/>
  <c r="F329" i="38"/>
  <c r="U343" i="37"/>
  <c r="AF343" i="38"/>
  <c r="BM284" i="39"/>
  <c r="AJ284" i="38"/>
  <c r="AM284" i="38" s="1"/>
  <c r="K268" i="37"/>
  <c r="U268" i="38"/>
  <c r="K310" i="37"/>
  <c r="U310" i="38"/>
  <c r="K300" i="37"/>
  <c r="U300" i="38"/>
  <c r="U323" i="37"/>
  <c r="AF323" i="38"/>
  <c r="U331" i="37"/>
  <c r="AF331" i="38"/>
  <c r="U355" i="37"/>
  <c r="AF355" i="38"/>
  <c r="U363" i="37"/>
  <c r="AF363" i="38"/>
  <c r="F299" i="37"/>
  <c r="F299" i="38"/>
  <c r="K318" i="37"/>
  <c r="U318" i="38"/>
  <c r="P332" i="37"/>
  <c r="AQ332" i="38"/>
  <c r="F370" i="37"/>
  <c r="F370" i="38"/>
  <c r="CC338" i="39"/>
  <c r="AU338" i="38"/>
  <c r="AX338" i="38" s="1"/>
  <c r="AW359" i="39"/>
  <c r="Y359" i="38"/>
  <c r="AB359" i="38" s="1"/>
  <c r="BM359" i="39"/>
  <c r="AJ359" i="38"/>
  <c r="AM359" i="38" s="1"/>
  <c r="CC316" i="39"/>
  <c r="AU316" i="38"/>
  <c r="AX316" i="38" s="1"/>
  <c r="CC359" i="39"/>
  <c r="AU359" i="38"/>
  <c r="AX359" i="38" s="1"/>
  <c r="R373" i="39"/>
  <c r="J373" i="38"/>
  <c r="M373" i="38" s="1"/>
  <c r="F377" i="37"/>
  <c r="F377" i="38"/>
  <c r="R381" i="39"/>
  <c r="J381" i="38"/>
  <c r="M381" i="38" s="1"/>
  <c r="F385" i="37"/>
  <c r="F385" i="38"/>
  <c r="R389" i="39"/>
  <c r="J389" i="38"/>
  <c r="M389" i="38" s="1"/>
  <c r="U369" i="37"/>
  <c r="AF369" i="38"/>
  <c r="BM385" i="39"/>
  <c r="AJ385" i="38"/>
  <c r="AM385" i="38" s="1"/>
  <c r="U364" i="37"/>
  <c r="AF364" i="38"/>
  <c r="F384" i="37"/>
  <c r="F384" i="38"/>
  <c r="U406" i="37"/>
  <c r="AF406" i="38"/>
  <c r="P398" i="37"/>
  <c r="AQ398" i="38"/>
  <c r="P414" i="37"/>
  <c r="AQ414" i="38"/>
  <c r="K402" i="37"/>
  <c r="U402" i="38"/>
  <c r="U377" i="37"/>
  <c r="AF377" i="38"/>
  <c r="AW392" i="39"/>
  <c r="Y392" i="38"/>
  <c r="AB392" i="38" s="1"/>
  <c r="AW394" i="39"/>
  <c r="Y394" i="38"/>
  <c r="AB394" i="38" s="1"/>
  <c r="R412" i="39"/>
  <c r="J412" i="38"/>
  <c r="M412" i="38" s="1"/>
  <c r="BM376" i="39"/>
  <c r="AJ376" i="38"/>
  <c r="AM376" i="38" s="1"/>
  <c r="BM408" i="39"/>
  <c r="AJ408" i="38"/>
  <c r="AM408" i="38" s="1"/>
  <c r="F424" i="37"/>
  <c r="F424" i="38"/>
  <c r="F432" i="37"/>
  <c r="F432" i="38"/>
  <c r="K410" i="37"/>
  <c r="U410" i="38"/>
  <c r="U394" i="37"/>
  <c r="AF394" i="38"/>
  <c r="P418" i="37"/>
  <c r="AQ418" i="38"/>
  <c r="CC422" i="39"/>
  <c r="AU422" i="38"/>
  <c r="AX422" i="38" s="1"/>
  <c r="P426" i="37"/>
  <c r="AQ426" i="38"/>
  <c r="CC430" i="39"/>
  <c r="AU430" i="38"/>
  <c r="AX430" i="38" s="1"/>
  <c r="U393" i="37"/>
  <c r="AF393" i="38"/>
  <c r="AW405" i="39"/>
  <c r="Y405" i="38"/>
  <c r="AB405" i="38" s="1"/>
  <c r="R9" i="39"/>
  <c r="J9" i="38"/>
  <c r="M9" i="38" s="1"/>
  <c r="F55" i="37"/>
  <c r="F55" i="38"/>
  <c r="F125" i="37"/>
  <c r="F125" i="38"/>
  <c r="P150" i="37"/>
  <c r="AQ150" i="38"/>
  <c r="U164" i="37"/>
  <c r="AF164" i="38"/>
  <c r="J176" i="38"/>
  <c r="M176" i="38" s="1"/>
  <c r="R176" i="39"/>
  <c r="P33" i="37"/>
  <c r="AQ33" i="38"/>
  <c r="F5" i="37"/>
  <c r="F5" i="38"/>
  <c r="CC12" i="39"/>
  <c r="AU12" i="38"/>
  <c r="AX12" i="38" s="1"/>
  <c r="U19" i="37"/>
  <c r="AF19" i="38"/>
  <c r="K76" i="37"/>
  <c r="U76" i="38"/>
  <c r="F174" i="37"/>
  <c r="F174" i="38"/>
  <c r="F181" i="37"/>
  <c r="F181" i="38"/>
  <c r="CC185" i="39"/>
  <c r="AU185" i="38"/>
  <c r="AX185" i="38" s="1"/>
  <c r="P52" i="37"/>
  <c r="AQ52" i="38"/>
  <c r="F70" i="37"/>
  <c r="F70" i="38"/>
  <c r="P149" i="37"/>
  <c r="AQ149" i="38"/>
  <c r="F160" i="37"/>
  <c r="F160" i="38"/>
  <c r="K6" i="37"/>
  <c r="U6" i="38"/>
  <c r="AJ36" i="38"/>
  <c r="AM36" i="38" s="1"/>
  <c r="BM36" i="39"/>
  <c r="P45" i="37"/>
  <c r="AQ45" i="38"/>
  <c r="K55" i="37"/>
  <c r="U55" i="38"/>
  <c r="F62" i="37"/>
  <c r="F62" i="38"/>
  <c r="F75" i="37"/>
  <c r="F75" i="38"/>
  <c r="K85" i="37"/>
  <c r="U85" i="38"/>
  <c r="K147" i="37"/>
  <c r="U147" i="38"/>
  <c r="F162" i="37"/>
  <c r="F162" i="38"/>
  <c r="F196" i="37"/>
  <c r="F196" i="38"/>
  <c r="U65" i="37"/>
  <c r="AF65" i="38"/>
  <c r="F138" i="37"/>
  <c r="F138" i="38"/>
  <c r="P180" i="37"/>
  <c r="AQ180" i="38"/>
  <c r="F257" i="37"/>
  <c r="F257" i="38"/>
  <c r="U294" i="37"/>
  <c r="AF294" i="38"/>
  <c r="K350" i="37"/>
  <c r="U350" i="38"/>
  <c r="K364" i="37"/>
  <c r="U364" i="38"/>
  <c r="F374" i="37"/>
  <c r="F374" i="38"/>
  <c r="K382" i="37"/>
  <c r="U382" i="38"/>
  <c r="P388" i="37"/>
  <c r="AQ388" i="38"/>
  <c r="F395" i="37"/>
  <c r="F395" i="38"/>
  <c r="F418" i="37"/>
  <c r="F418" i="38"/>
  <c r="F109" i="37"/>
  <c r="F109" i="38"/>
  <c r="K216" i="37"/>
  <c r="U216" i="38"/>
  <c r="F251" i="37"/>
  <c r="F251" i="38"/>
  <c r="K257" i="37"/>
  <c r="U257" i="38"/>
  <c r="K265" i="37"/>
  <c r="U265" i="38"/>
  <c r="K273" i="37"/>
  <c r="U273" i="38"/>
  <c r="AW289" i="39"/>
  <c r="Y289" i="38"/>
  <c r="AB289" i="38" s="1"/>
  <c r="CC424" i="39"/>
  <c r="AU424" i="38"/>
  <c r="AX424" i="38" s="1"/>
  <c r="P305" i="37"/>
  <c r="AQ305" i="38"/>
  <c r="Y342" i="38"/>
  <c r="AB342" i="38" s="1"/>
  <c r="AW342" i="39"/>
  <c r="AW424" i="39"/>
  <c r="Y424" i="38"/>
  <c r="AB424" i="38" s="1"/>
  <c r="R208" i="39"/>
  <c r="J208" i="38"/>
  <c r="M208" i="38" s="1"/>
  <c r="F239" i="37"/>
  <c r="F239" i="38"/>
  <c r="F278" i="37"/>
  <c r="F278" i="38"/>
  <c r="R304" i="39"/>
  <c r="J304" i="38"/>
  <c r="M304" i="38" s="1"/>
  <c r="P392" i="37"/>
  <c r="AQ392" i="38"/>
  <c r="K95" i="37"/>
  <c r="U95" i="38"/>
  <c r="P113" i="37"/>
  <c r="AQ113" i="38"/>
  <c r="R270" i="39"/>
  <c r="F273" i="37"/>
  <c r="F273" i="38"/>
  <c r="F333" i="37"/>
  <c r="F333" i="38"/>
  <c r="AW345" i="39"/>
  <c r="Y345" i="38"/>
  <c r="AB345" i="38" s="1"/>
  <c r="K400" i="37"/>
  <c r="U400" i="38"/>
  <c r="F11" i="37"/>
  <c r="F11" i="38"/>
  <c r="AJ256" i="38"/>
  <c r="AM256" i="38" s="1"/>
  <c r="BM256" i="39"/>
  <c r="CC329" i="39"/>
  <c r="AU329" i="38"/>
  <c r="AX329" i="38" s="1"/>
  <c r="P368" i="37"/>
  <c r="AQ368" i="38"/>
  <c r="R86" i="39"/>
  <c r="R267" i="39"/>
  <c r="CC321" i="39"/>
  <c r="AU321" i="38"/>
  <c r="AX321" i="38" s="1"/>
  <c r="K419" i="37"/>
  <c r="U419" i="38"/>
  <c r="F25" i="37"/>
  <c r="F25" i="38"/>
  <c r="R102" i="39"/>
  <c r="J102" i="38"/>
  <c r="M102" i="38" s="1"/>
  <c r="Y110" i="38"/>
  <c r="AB110" i="38" s="1"/>
  <c r="AW110" i="39"/>
  <c r="P199" i="37"/>
  <c r="AQ199" i="38"/>
  <c r="U237" i="37"/>
  <c r="AF237" i="38"/>
  <c r="CC246" i="39"/>
  <c r="AU280" i="38"/>
  <c r="AX280" i="38" s="1"/>
  <c r="CC280" i="39"/>
  <c r="J313" i="38"/>
  <c r="R313" i="39"/>
  <c r="BM420" i="39"/>
  <c r="J95" i="38"/>
  <c r="M95" i="38" s="1"/>
  <c r="R95" i="39"/>
  <c r="K342" i="37"/>
  <c r="U342" i="38"/>
  <c r="R428" i="39"/>
  <c r="CC7" i="39"/>
  <c r="AU7" i="38"/>
  <c r="AX7" i="38" s="1"/>
  <c r="R14" i="39"/>
  <c r="U13" i="37"/>
  <c r="AF13" i="38"/>
  <c r="F14" i="37"/>
  <c r="F14" i="38"/>
  <c r="F21" i="37"/>
  <c r="F21" i="38"/>
  <c r="BM32" i="39"/>
  <c r="U38" i="37"/>
  <c r="AF38" i="38"/>
  <c r="K37" i="37"/>
  <c r="U37" i="38"/>
  <c r="U45" i="37"/>
  <c r="AF45" i="38"/>
  <c r="P57" i="37"/>
  <c r="AQ57" i="38"/>
  <c r="BM53" i="39"/>
  <c r="K46" i="37"/>
  <c r="U46" i="38"/>
  <c r="R73" i="39"/>
  <c r="J73" i="38"/>
  <c r="M73" i="38" s="1"/>
  <c r="F60" i="37"/>
  <c r="F60" i="38"/>
  <c r="AW62" i="39"/>
  <c r="Y62" i="38"/>
  <c r="AB62" i="38" s="1"/>
  <c r="U62" i="37"/>
  <c r="AF62" i="38"/>
  <c r="U84" i="37"/>
  <c r="AF84" i="38"/>
  <c r="U98" i="37"/>
  <c r="AF98" i="38"/>
  <c r="U106" i="37"/>
  <c r="AF106" i="38"/>
  <c r="P50" i="37"/>
  <c r="AQ50" i="38"/>
  <c r="K91" i="37"/>
  <c r="U91" i="38"/>
  <c r="R97" i="39"/>
  <c r="J97" i="38"/>
  <c r="CC99" i="39"/>
  <c r="R105" i="39"/>
  <c r="J105" i="38"/>
  <c r="BM113" i="39"/>
  <c r="AJ113" i="38"/>
  <c r="AM113" i="38" s="1"/>
  <c r="F61" i="37"/>
  <c r="F61" i="38"/>
  <c r="P118" i="37"/>
  <c r="AQ118" i="38"/>
  <c r="BM130" i="39"/>
  <c r="AJ130" i="38"/>
  <c r="AM130" i="38" s="1"/>
  <c r="U115" i="37"/>
  <c r="AF115" i="38"/>
  <c r="F123" i="37"/>
  <c r="F123" i="38"/>
  <c r="U99" i="37"/>
  <c r="AF99" i="38"/>
  <c r="P132" i="37"/>
  <c r="AQ132" i="38"/>
  <c r="F139" i="37"/>
  <c r="F139" i="38"/>
  <c r="U117" i="37"/>
  <c r="AF117" i="38"/>
  <c r="F143" i="37"/>
  <c r="F143" i="38"/>
  <c r="F151" i="37"/>
  <c r="F151" i="38"/>
  <c r="F159" i="37"/>
  <c r="F159" i="38"/>
  <c r="K142" i="37"/>
  <c r="U142" i="38"/>
  <c r="BM135" i="39"/>
  <c r="U108" i="37"/>
  <c r="AF108" i="38"/>
  <c r="AW142" i="39"/>
  <c r="Y142" i="38"/>
  <c r="AB142" i="38" s="1"/>
  <c r="K100" i="37"/>
  <c r="U100" i="38"/>
  <c r="CC151" i="39"/>
  <c r="K159" i="37"/>
  <c r="U159" i="38"/>
  <c r="K180" i="37"/>
  <c r="U180" i="38"/>
  <c r="P165" i="37"/>
  <c r="AQ165" i="38"/>
  <c r="BM173" i="39"/>
  <c r="AJ173" i="38"/>
  <c r="AM173" i="38" s="1"/>
  <c r="U176" i="37"/>
  <c r="AF176" i="38"/>
  <c r="U184" i="37"/>
  <c r="AF184" i="38"/>
  <c r="U190" i="37"/>
  <c r="AF190" i="38"/>
  <c r="U198" i="37"/>
  <c r="AF198" i="38"/>
  <c r="U206" i="37"/>
  <c r="AF206" i="38"/>
  <c r="F185" i="37"/>
  <c r="F185" i="38"/>
  <c r="U196" i="37"/>
  <c r="AF196" i="38"/>
  <c r="BM212" i="39"/>
  <c r="AJ212" i="38"/>
  <c r="AM212" i="38" s="1"/>
  <c r="U230" i="37"/>
  <c r="AF230" i="38"/>
  <c r="U221" i="37"/>
  <c r="AF221" i="38"/>
  <c r="CC232" i="39"/>
  <c r="AU232" i="38"/>
  <c r="AX232" i="38" s="1"/>
  <c r="CC240" i="39"/>
  <c r="AU240" i="38"/>
  <c r="AX240" i="38" s="1"/>
  <c r="P221" i="37"/>
  <c r="AQ221" i="38"/>
  <c r="K188" i="37"/>
  <c r="U188" i="38"/>
  <c r="K204" i="37"/>
  <c r="U204" i="38"/>
  <c r="P223" i="37"/>
  <c r="AQ223" i="38"/>
  <c r="P238" i="37"/>
  <c r="AQ238" i="38"/>
  <c r="CC236" i="39"/>
  <c r="AU236" i="38"/>
  <c r="AX236" i="38" s="1"/>
  <c r="F234" i="37"/>
  <c r="F234" i="38"/>
  <c r="P243" i="37"/>
  <c r="AQ243" i="38"/>
  <c r="U267" i="37"/>
  <c r="AF267" i="38"/>
  <c r="U260" i="37"/>
  <c r="AF260" i="38"/>
  <c r="K261" i="37"/>
  <c r="U261" i="38"/>
  <c r="AW273" i="39"/>
  <c r="Y273" i="38"/>
  <c r="AB273" i="38" s="1"/>
  <c r="CC277" i="39"/>
  <c r="AU277" i="38"/>
  <c r="AX277" i="38" s="1"/>
  <c r="K272" i="37"/>
  <c r="U272" i="38"/>
  <c r="AW292" i="39"/>
  <c r="Y292" i="38"/>
  <c r="AB292" i="38" s="1"/>
  <c r="R307" i="39"/>
  <c r="J307" i="38"/>
  <c r="M307" i="38" s="1"/>
  <c r="U276" i="37"/>
  <c r="AF276" i="38"/>
  <c r="F334" i="37"/>
  <c r="F334" i="38"/>
  <c r="P343" i="37"/>
  <c r="AQ343" i="38"/>
  <c r="F350" i="37"/>
  <c r="F350" i="38"/>
  <c r="P284" i="37"/>
  <c r="AQ284" i="38"/>
  <c r="U310" i="37"/>
  <c r="AF310" i="38"/>
  <c r="P331" i="37"/>
  <c r="AQ331" i="38"/>
  <c r="BM299" i="39"/>
  <c r="AJ299" i="38"/>
  <c r="AM299" i="38" s="1"/>
  <c r="R315" i="39"/>
  <c r="J315" i="38"/>
  <c r="M315" i="38" s="1"/>
  <c r="P355" i="37"/>
  <c r="AQ355" i="38"/>
  <c r="P363" i="37"/>
  <c r="AQ363" i="38"/>
  <c r="F366" i="37"/>
  <c r="F366" i="38"/>
  <c r="U311" i="37"/>
  <c r="AF311" i="38"/>
  <c r="K359" i="37"/>
  <c r="U359" i="38"/>
  <c r="F345" i="37"/>
  <c r="F345" i="38"/>
  <c r="U359" i="37"/>
  <c r="AF359" i="38"/>
  <c r="P316" i="37"/>
  <c r="AQ316" i="38"/>
  <c r="P359" i="37"/>
  <c r="AQ359" i="38"/>
  <c r="K346" i="37"/>
  <c r="U346" i="38"/>
  <c r="F336" i="37"/>
  <c r="F336" i="38"/>
  <c r="P406" i="37"/>
  <c r="AQ406" i="38"/>
  <c r="AW402" i="39"/>
  <c r="Y402" i="38"/>
  <c r="AB402" i="38" s="1"/>
  <c r="P366" i="37"/>
  <c r="AQ366" i="38"/>
  <c r="CC392" i="39"/>
  <c r="AU392" i="38"/>
  <c r="AX392" i="38" s="1"/>
  <c r="U410" i="37"/>
  <c r="AF410" i="38"/>
  <c r="K406" i="37"/>
  <c r="U406" i="38"/>
  <c r="F376" i="37"/>
  <c r="F376" i="38"/>
  <c r="R399" i="39"/>
  <c r="J399" i="38"/>
  <c r="M399" i="38" s="1"/>
  <c r="R415" i="39"/>
  <c r="J415" i="38"/>
  <c r="M415" i="38" s="1"/>
  <c r="R421" i="39"/>
  <c r="J421" i="38"/>
  <c r="M421" i="38" s="1"/>
  <c r="F425" i="37"/>
  <c r="F425" i="38"/>
  <c r="R429" i="39"/>
  <c r="J429" i="38"/>
  <c r="M429" i="38" s="1"/>
  <c r="F402" i="37"/>
  <c r="F402" i="38"/>
  <c r="J17" i="38"/>
  <c r="M17" i="38" s="1"/>
  <c r="R17" i="39"/>
  <c r="K25" i="37"/>
  <c r="U25" i="38"/>
  <c r="J87" i="38"/>
  <c r="M87" i="38" s="1"/>
  <c r="R87" i="39"/>
  <c r="F114" i="37"/>
  <c r="F114" i="38"/>
  <c r="K134" i="37"/>
  <c r="U134" i="38"/>
  <c r="F166" i="37"/>
  <c r="F166" i="38"/>
  <c r="K203" i="37"/>
  <c r="U203" i="38"/>
  <c r="K20" i="37"/>
  <c r="U20" i="38"/>
  <c r="AW74" i="39"/>
  <c r="Y74" i="38"/>
  <c r="K123" i="37"/>
  <c r="U123" i="38"/>
  <c r="R22" i="39"/>
  <c r="R40" i="39"/>
  <c r="J40" i="38"/>
  <c r="M40" i="38" s="1"/>
  <c r="U97" i="37"/>
  <c r="AF97" i="38"/>
  <c r="J145" i="38"/>
  <c r="M145" i="38" s="1"/>
  <c r="R145" i="39"/>
  <c r="F155" i="37"/>
  <c r="F155" i="38"/>
  <c r="P36" i="37"/>
  <c r="AQ36" i="38"/>
  <c r="F19" i="37"/>
  <c r="F19" i="38"/>
  <c r="P129" i="37"/>
  <c r="AQ129" i="38"/>
  <c r="P21" i="37"/>
  <c r="AQ21" i="38"/>
  <c r="U85" i="37"/>
  <c r="AF85" i="38"/>
  <c r="K166" i="37"/>
  <c r="U166" i="38"/>
  <c r="P122" i="37"/>
  <c r="AQ122" i="38"/>
  <c r="J136" i="38"/>
  <c r="M136" i="38" s="1"/>
  <c r="R136" i="39"/>
  <c r="P229" i="37"/>
  <c r="AQ229" i="38"/>
  <c r="P282" i="37"/>
  <c r="AQ282" i="38"/>
  <c r="P294" i="37"/>
  <c r="AQ294" i="38"/>
  <c r="K325" i="37"/>
  <c r="U325" i="38"/>
  <c r="Y355" i="38"/>
  <c r="AB355" i="38" s="1"/>
  <c r="AW355" i="39"/>
  <c r="P370" i="37"/>
  <c r="AQ370" i="38"/>
  <c r="P374" i="37"/>
  <c r="AQ374" i="38"/>
  <c r="AW384" i="39"/>
  <c r="Y384" i="38"/>
  <c r="AB384" i="38" s="1"/>
  <c r="F391" i="37"/>
  <c r="F391" i="38"/>
  <c r="P395" i="37"/>
  <c r="AQ395" i="38"/>
  <c r="K418" i="37"/>
  <c r="U418" i="38"/>
  <c r="P424" i="37"/>
  <c r="AQ424" i="38"/>
  <c r="P88" i="37"/>
  <c r="AQ88" i="38"/>
  <c r="P126" i="37"/>
  <c r="AQ126" i="38"/>
  <c r="K149" i="37"/>
  <c r="U149" i="38"/>
  <c r="Y192" i="38"/>
  <c r="AB192" i="38" s="1"/>
  <c r="AW192" i="39"/>
  <c r="F241" i="37"/>
  <c r="F241" i="38"/>
  <c r="U273" i="37"/>
  <c r="AF273" i="38"/>
  <c r="P325" i="37"/>
  <c r="AQ325" i="38"/>
  <c r="P336" i="37"/>
  <c r="AQ336" i="38"/>
  <c r="F339" i="37"/>
  <c r="F339" i="38"/>
  <c r="K366" i="37"/>
  <c r="U366" i="38"/>
  <c r="AU169" i="38"/>
  <c r="AX169" i="38" s="1"/>
  <c r="CC169" i="39"/>
  <c r="K229" i="37"/>
  <c r="U229" i="38"/>
  <c r="F296" i="37"/>
  <c r="F296" i="38"/>
  <c r="F382" i="37"/>
  <c r="F382" i="38"/>
  <c r="AW421" i="39"/>
  <c r="K126" i="37"/>
  <c r="U126" i="38"/>
  <c r="AJ208" i="38"/>
  <c r="AM208" i="38" s="1"/>
  <c r="BM208" i="39"/>
  <c r="P257" i="37"/>
  <c r="AQ257" i="38"/>
  <c r="F284" i="37"/>
  <c r="F284" i="38"/>
  <c r="AW349" i="39"/>
  <c r="K72" i="37"/>
  <c r="U72" i="38"/>
  <c r="Y137" i="38"/>
  <c r="AB137" i="38" s="1"/>
  <c r="AW137" i="39"/>
  <c r="K161" i="37"/>
  <c r="U161" i="38"/>
  <c r="P299" i="37"/>
  <c r="AQ299" i="38"/>
  <c r="CC330" i="39"/>
  <c r="K408" i="37"/>
  <c r="U408" i="38"/>
  <c r="Y19" i="38"/>
  <c r="AW19" i="39"/>
  <c r="AW216" i="39"/>
  <c r="CC229" i="39"/>
  <c r="R336" i="39"/>
  <c r="J336" i="38"/>
  <c r="M336" i="38" s="1"/>
  <c r="AW373" i="39"/>
  <c r="F375" i="37"/>
  <c r="F375" i="38"/>
  <c r="CC387" i="39"/>
  <c r="AW219" i="39"/>
  <c r="F66" i="37"/>
  <c r="F66" i="38"/>
  <c r="F102" i="37"/>
  <c r="F102" i="38"/>
  <c r="K110" i="37"/>
  <c r="U110" i="38"/>
  <c r="CC180" i="39"/>
  <c r="F191" i="37"/>
  <c r="F191" i="38"/>
  <c r="CC219" i="39"/>
  <c r="AU219" i="38"/>
  <c r="AX219" i="38" s="1"/>
  <c r="CC253" i="39"/>
  <c r="F95" i="37"/>
  <c r="F95" i="38"/>
  <c r="BM405" i="39"/>
  <c r="BM429" i="39"/>
  <c r="R352" i="39"/>
  <c r="J352" i="38"/>
  <c r="M352" i="38" s="1"/>
  <c r="F6" i="37"/>
  <c r="F6" i="38"/>
  <c r="U15" i="37"/>
  <c r="AF15" i="38"/>
  <c r="U21" i="37"/>
  <c r="AF21" i="38"/>
  <c r="U29" i="37"/>
  <c r="AF29" i="38"/>
  <c r="K32" i="37"/>
  <c r="U32" i="38"/>
  <c r="R51" i="39"/>
  <c r="J51" i="38"/>
  <c r="M51" i="38" s="1"/>
  <c r="P39" i="37"/>
  <c r="AQ39" i="38"/>
  <c r="F73" i="37"/>
  <c r="F73" i="38"/>
  <c r="F69" i="37"/>
  <c r="F69" i="38"/>
  <c r="P62" i="37"/>
  <c r="AQ62" i="38"/>
  <c r="F77" i="37"/>
  <c r="F77" i="38"/>
  <c r="F85" i="37"/>
  <c r="F85" i="38"/>
  <c r="P94" i="37"/>
  <c r="AQ94" i="38"/>
  <c r="BM84" i="39"/>
  <c r="AJ84" i="38"/>
  <c r="AM84" i="38" s="1"/>
  <c r="P98" i="37"/>
  <c r="AQ98" i="38"/>
  <c r="P106" i="37"/>
  <c r="AQ106" i="38"/>
  <c r="F83" i="37"/>
  <c r="F83" i="38"/>
  <c r="F100" i="37"/>
  <c r="F100" i="38"/>
  <c r="F107" i="37"/>
  <c r="F107" i="38"/>
  <c r="F119" i="37"/>
  <c r="F119" i="38"/>
  <c r="CC130" i="39"/>
  <c r="AU130" i="38"/>
  <c r="AX130" i="38" s="1"/>
  <c r="K108" i="37"/>
  <c r="U108" i="38"/>
  <c r="BM117" i="39"/>
  <c r="AJ117" i="38"/>
  <c r="AM117" i="38" s="1"/>
  <c r="P114" i="37"/>
  <c r="AQ114" i="38"/>
  <c r="AW119" i="39"/>
  <c r="Y119" i="38"/>
  <c r="AB119" i="38" s="1"/>
  <c r="AW147" i="39"/>
  <c r="Y147" i="38"/>
  <c r="AB147" i="38" s="1"/>
  <c r="AW155" i="39"/>
  <c r="Y155" i="38"/>
  <c r="AB155" i="38" s="1"/>
  <c r="F132" i="37"/>
  <c r="F132" i="38"/>
  <c r="AW139" i="39"/>
  <c r="Y139" i="38"/>
  <c r="AB139" i="38" s="1"/>
  <c r="U151" i="37"/>
  <c r="AF151" i="38"/>
  <c r="P151" i="37"/>
  <c r="AQ151" i="38"/>
  <c r="F150" i="37"/>
  <c r="F150" i="38"/>
  <c r="K141" i="37"/>
  <c r="U141" i="38"/>
  <c r="P159" i="37"/>
  <c r="AQ159" i="38"/>
  <c r="CC165" i="39"/>
  <c r="AU165" i="38"/>
  <c r="AX165" i="38" s="1"/>
  <c r="F164" i="37"/>
  <c r="F164" i="38"/>
  <c r="K176" i="37"/>
  <c r="U176" i="38"/>
  <c r="U174" i="37"/>
  <c r="AF174" i="38"/>
  <c r="P190" i="37"/>
  <c r="AQ190" i="38"/>
  <c r="P198" i="37"/>
  <c r="AQ198" i="38"/>
  <c r="P206" i="37"/>
  <c r="AQ206" i="38"/>
  <c r="F163" i="37"/>
  <c r="F163" i="38"/>
  <c r="BM196" i="39"/>
  <c r="AJ196" i="38"/>
  <c r="AM196" i="38" s="1"/>
  <c r="P212" i="37"/>
  <c r="AQ212" i="38"/>
  <c r="F219" i="37"/>
  <c r="F219" i="38"/>
  <c r="R231" i="39"/>
  <c r="J231" i="38"/>
  <c r="U244" i="37"/>
  <c r="AF244" i="38"/>
  <c r="P234" i="37"/>
  <c r="AQ234" i="38"/>
  <c r="F254" i="37"/>
  <c r="F254" i="38"/>
  <c r="P248" i="37"/>
  <c r="AQ248" i="38"/>
  <c r="F258" i="37"/>
  <c r="F258" i="38"/>
  <c r="P267" i="37"/>
  <c r="AQ267" i="38"/>
  <c r="K249" i="37"/>
  <c r="U249" i="38"/>
  <c r="P260" i="37"/>
  <c r="AQ260" i="38"/>
  <c r="BM257" i="39"/>
  <c r="AJ257" i="38"/>
  <c r="AM257" i="38" s="1"/>
  <c r="U261" i="37"/>
  <c r="AF261" i="38"/>
  <c r="BM265" i="39"/>
  <c r="AJ265" i="38"/>
  <c r="AM265" i="38" s="1"/>
  <c r="BM273" i="39"/>
  <c r="AJ273" i="38"/>
  <c r="AM273" i="38" s="1"/>
  <c r="U269" i="37"/>
  <c r="AF269" i="38"/>
  <c r="K278" i="37"/>
  <c r="U278" i="38"/>
  <c r="U292" i="37"/>
  <c r="AF292" i="38"/>
  <c r="K326" i="37"/>
  <c r="U326" i="38"/>
  <c r="CC284" i="39"/>
  <c r="AU284" i="38"/>
  <c r="AX284" i="38" s="1"/>
  <c r="P307" i="37"/>
  <c r="AQ307" i="38"/>
  <c r="P310" i="37"/>
  <c r="AQ310" i="38"/>
  <c r="F283" i="37"/>
  <c r="F283" i="38"/>
  <c r="U300" i="37"/>
  <c r="AF300" i="38"/>
  <c r="U283" i="37"/>
  <c r="AF283" i="38"/>
  <c r="P324" i="37"/>
  <c r="AQ324" i="38"/>
  <c r="K308" i="37"/>
  <c r="U308" i="38"/>
  <c r="U316" i="37"/>
  <c r="AF316" i="38"/>
  <c r="K332" i="37"/>
  <c r="U332" i="38"/>
  <c r="R345" i="39"/>
  <c r="J345" i="38"/>
  <c r="M345" i="38" s="1"/>
  <c r="K337" i="37"/>
  <c r="U337" i="38"/>
  <c r="F337" i="37"/>
  <c r="F337" i="38"/>
  <c r="AW367" i="39"/>
  <c r="Y367" i="38"/>
  <c r="AB367" i="38" s="1"/>
  <c r="F401" i="37"/>
  <c r="F401" i="38"/>
  <c r="R384" i="39"/>
  <c r="J384" i="38"/>
  <c r="M384" i="38" s="1"/>
  <c r="AW409" i="39"/>
  <c r="Y409" i="38"/>
  <c r="AB409" i="38" s="1"/>
  <c r="P385" i="37"/>
  <c r="AQ385" i="38"/>
  <c r="U414" i="37"/>
  <c r="AF414" i="38"/>
  <c r="R405" i="39"/>
  <c r="J405" i="38"/>
  <c r="M405" i="38" s="1"/>
  <c r="BM377" i="39"/>
  <c r="AJ377" i="38"/>
  <c r="AM377" i="38" s="1"/>
  <c r="F393" i="37"/>
  <c r="F393" i="38"/>
  <c r="F368" i="37"/>
  <c r="F368" i="38"/>
  <c r="K425" i="37"/>
  <c r="U425" i="38"/>
  <c r="AW330" i="39"/>
  <c r="U398" i="37"/>
  <c r="AF398" i="38"/>
  <c r="AW413" i="39"/>
  <c r="Y413" i="38"/>
  <c r="AB413" i="38" s="1"/>
  <c r="F81" i="37"/>
  <c r="F81" i="38"/>
  <c r="P97" i="37"/>
  <c r="AQ97" i="38"/>
  <c r="R127" i="39"/>
  <c r="J127" i="38"/>
  <c r="M127" i="38" s="1"/>
  <c r="U135" i="37"/>
  <c r="AF135" i="38"/>
  <c r="F188" i="37"/>
  <c r="F188" i="38"/>
  <c r="K63" i="37"/>
  <c r="U63" i="38"/>
  <c r="K113" i="37"/>
  <c r="U113" i="38"/>
  <c r="F35" i="37"/>
  <c r="F35" i="38"/>
  <c r="K36" i="37"/>
  <c r="U36" i="38"/>
  <c r="U40" i="37"/>
  <c r="AF40" i="38"/>
  <c r="U156" i="37"/>
  <c r="AF156" i="38"/>
  <c r="AW27" i="39"/>
  <c r="Y27" i="38"/>
  <c r="AB27" i="38" s="1"/>
  <c r="AU110" i="38"/>
  <c r="AX110" i="38" s="1"/>
  <c r="CC110" i="39"/>
  <c r="F42" i="37"/>
  <c r="F42" i="38"/>
  <c r="P85" i="37"/>
  <c r="AQ85" i="38"/>
  <c r="P63" i="37"/>
  <c r="AQ63" i="38"/>
  <c r="F217" i="37"/>
  <c r="F217" i="38"/>
  <c r="K279" i="37"/>
  <c r="U279" i="38"/>
  <c r="AW315" i="39"/>
  <c r="Y315" i="38"/>
  <c r="AB315" i="38" s="1"/>
  <c r="K320" i="37"/>
  <c r="U320" i="38"/>
  <c r="P349" i="37"/>
  <c r="AQ349" i="38"/>
  <c r="F363" i="37"/>
  <c r="F363" i="38"/>
  <c r="CC45" i="39"/>
  <c r="AU45" i="38"/>
  <c r="AX45" i="38" s="1"/>
  <c r="K97" i="37"/>
  <c r="U97" i="38"/>
  <c r="P171" i="37"/>
  <c r="AQ171" i="38"/>
  <c r="K192" i="37"/>
  <c r="U192" i="38"/>
  <c r="K344" i="37"/>
  <c r="U344" i="38"/>
  <c r="K357" i="37"/>
  <c r="U357" i="38"/>
  <c r="Y50" i="38"/>
  <c r="AB50" i="38" s="1"/>
  <c r="AW50" i="39"/>
  <c r="U126" i="37"/>
  <c r="AF126" i="38"/>
  <c r="K129" i="37"/>
  <c r="U129" i="38"/>
  <c r="P169" i="37"/>
  <c r="AQ169" i="38"/>
  <c r="BM176" i="39"/>
  <c r="Y304" i="38"/>
  <c r="AB304" i="38" s="1"/>
  <c r="AW304" i="39"/>
  <c r="AW376" i="39"/>
  <c r="Y376" i="38"/>
  <c r="AB376" i="38" s="1"/>
  <c r="U382" i="37"/>
  <c r="AF382" i="38"/>
  <c r="AW416" i="39"/>
  <c r="Y416" i="38"/>
  <c r="AB416" i="38" s="1"/>
  <c r="P72" i="37"/>
  <c r="AQ72" i="38"/>
  <c r="R205" i="39"/>
  <c r="U286" i="37"/>
  <c r="AF286" i="38"/>
  <c r="R312" i="39"/>
  <c r="J312" i="38"/>
  <c r="M312" i="38" s="1"/>
  <c r="K331" i="37"/>
  <c r="U331" i="38"/>
  <c r="AJ350" i="38"/>
  <c r="AM350" i="38" s="1"/>
  <c r="BM350" i="39"/>
  <c r="P411" i="37"/>
  <c r="AQ411" i="38"/>
  <c r="K224" i="37"/>
  <c r="U224" i="38"/>
  <c r="AU296" i="38"/>
  <c r="AX296" i="38" s="1"/>
  <c r="CC296" i="39"/>
  <c r="F399" i="37"/>
  <c r="F399" i="38"/>
  <c r="F404" i="37"/>
  <c r="F404" i="38"/>
  <c r="P419" i="37"/>
  <c r="AQ419" i="38"/>
  <c r="P400" i="37"/>
  <c r="AQ400" i="38"/>
  <c r="K205" i="37"/>
  <c r="U205" i="38"/>
  <c r="K220" i="37"/>
  <c r="U220" i="38"/>
  <c r="BM249" i="39"/>
  <c r="CC264" i="39"/>
  <c r="AU264" i="38"/>
  <c r="AX264" i="38" s="1"/>
  <c r="CC305" i="39"/>
  <c r="AU305" i="38"/>
  <c r="CC326" i="39"/>
  <c r="BM340" i="39"/>
  <c r="AW381" i="39"/>
  <c r="R19" i="39"/>
  <c r="J19" i="38"/>
  <c r="M19" i="38" s="1"/>
  <c r="R6" i="39"/>
  <c r="J6" i="38"/>
  <c r="M6" i="38" s="1"/>
  <c r="K7" i="37"/>
  <c r="U7" i="38"/>
  <c r="R24" i="39"/>
  <c r="J24" i="38"/>
  <c r="M24" i="38" s="1"/>
  <c r="U27" i="37"/>
  <c r="AF27" i="38"/>
  <c r="F13" i="37"/>
  <c r="F13" i="38"/>
  <c r="P13" i="37"/>
  <c r="AQ13" i="38"/>
  <c r="BM29" i="39"/>
  <c r="AJ29" i="38"/>
  <c r="AM29" i="38" s="1"/>
  <c r="AW38" i="39"/>
  <c r="Y38" i="38"/>
  <c r="AB38" i="38" s="1"/>
  <c r="R54" i="39"/>
  <c r="J54" i="38"/>
  <c r="M54" i="38" s="1"/>
  <c r="U49" i="37"/>
  <c r="AF49" i="38"/>
  <c r="P51" i="37"/>
  <c r="AQ51" i="38"/>
  <c r="K39" i="37"/>
  <c r="U39" i="38"/>
  <c r="BM52" i="39"/>
  <c r="R69" i="39"/>
  <c r="J69" i="38"/>
  <c r="M69" i="38" s="1"/>
  <c r="U74" i="37"/>
  <c r="AF74" i="38"/>
  <c r="K74" i="37"/>
  <c r="U74" i="38"/>
  <c r="BM70" i="39"/>
  <c r="P84" i="37"/>
  <c r="AQ84" i="38"/>
  <c r="F91" i="37"/>
  <c r="F91" i="38"/>
  <c r="R83" i="39"/>
  <c r="J83" i="38"/>
  <c r="M83" i="38" s="1"/>
  <c r="AW98" i="39"/>
  <c r="Y98" i="38"/>
  <c r="AB98" i="38" s="1"/>
  <c r="AW106" i="39"/>
  <c r="Y106" i="38"/>
  <c r="P99" i="37"/>
  <c r="AQ99" i="38"/>
  <c r="K140" i="37"/>
  <c r="U140" i="38"/>
  <c r="F92" i="37"/>
  <c r="F92" i="38"/>
  <c r="CC135" i="39"/>
  <c r="AU135" i="38"/>
  <c r="AX135" i="38" s="1"/>
  <c r="K125" i="37"/>
  <c r="U125" i="38"/>
  <c r="U100" i="37"/>
  <c r="AF100" i="38"/>
  <c r="CC108" i="39"/>
  <c r="K119" i="37"/>
  <c r="U119" i="38"/>
  <c r="BM147" i="39"/>
  <c r="AJ147" i="38"/>
  <c r="BM155" i="39"/>
  <c r="AJ155" i="38"/>
  <c r="K160" i="37"/>
  <c r="U160" i="38"/>
  <c r="K139" i="37"/>
  <c r="U139" i="38"/>
  <c r="U132" i="37"/>
  <c r="AF132" i="38"/>
  <c r="U143" i="37"/>
  <c r="AF143" i="38"/>
  <c r="U165" i="37"/>
  <c r="AF165" i="38"/>
  <c r="F172" i="37"/>
  <c r="F172" i="38"/>
  <c r="R164" i="39"/>
  <c r="J164" i="38"/>
  <c r="M164" i="38" s="1"/>
  <c r="K231" i="37"/>
  <c r="U231" i="38"/>
  <c r="U214" i="37"/>
  <c r="AF214" i="38"/>
  <c r="P196" i="37"/>
  <c r="AQ196" i="38"/>
  <c r="CC212" i="39"/>
  <c r="AU212" i="38"/>
  <c r="AX212" i="38" s="1"/>
  <c r="F222" i="37"/>
  <c r="F222" i="38"/>
  <c r="U204" i="37"/>
  <c r="AF204" i="38"/>
  <c r="K236" i="37"/>
  <c r="U236" i="38"/>
  <c r="U253" i="37"/>
  <c r="AF253" i="38"/>
  <c r="CC257" i="39"/>
  <c r="AU257" i="38"/>
  <c r="AX257" i="38" s="1"/>
  <c r="P261" i="37"/>
  <c r="AQ261" i="38"/>
  <c r="CC265" i="39"/>
  <c r="AU265" i="38"/>
  <c r="AX265" i="38" s="1"/>
  <c r="CC273" i="39"/>
  <c r="AU273" i="38"/>
  <c r="AX273" i="38" s="1"/>
  <c r="U277" i="37"/>
  <c r="AF277" i="38"/>
  <c r="F276" i="37"/>
  <c r="F276" i="38"/>
  <c r="BM292" i="39"/>
  <c r="AJ292" i="38"/>
  <c r="AM292" i="38" s="1"/>
  <c r="K335" i="37"/>
  <c r="U335" i="38"/>
  <c r="K351" i="37"/>
  <c r="U351" i="38"/>
  <c r="U291" i="37"/>
  <c r="AF291" i="38"/>
  <c r="BM321" i="39"/>
  <c r="AJ321" i="38"/>
  <c r="BM329" i="39"/>
  <c r="AJ329" i="38"/>
  <c r="AM329" i="38" s="1"/>
  <c r="AW335" i="39"/>
  <c r="Y335" i="38"/>
  <c r="AB335" i="38" s="1"/>
  <c r="K339" i="37"/>
  <c r="U339" i="38"/>
  <c r="AW343" i="39"/>
  <c r="Y343" i="38"/>
  <c r="K347" i="37"/>
  <c r="U347" i="38"/>
  <c r="AW351" i="39"/>
  <c r="Y351" i="38"/>
  <c r="AB351" i="38" s="1"/>
  <c r="P367" i="37"/>
  <c r="AQ367" i="38"/>
  <c r="K338" i="37"/>
  <c r="U338" i="38"/>
  <c r="U371" i="37"/>
  <c r="AF371" i="38"/>
  <c r="K316" i="37"/>
  <c r="U316" i="38"/>
  <c r="U346" i="37"/>
  <c r="AF346" i="38"/>
  <c r="R397" i="39"/>
  <c r="J397" i="38"/>
  <c r="M397" i="38" s="1"/>
  <c r="F360" i="37"/>
  <c r="F360" i="38"/>
  <c r="K367" i="37"/>
  <c r="U367" i="38"/>
  <c r="U370" i="37"/>
  <c r="AF370" i="38"/>
  <c r="P410" i="37"/>
  <c r="AQ410" i="38"/>
  <c r="U409" i="37"/>
  <c r="AF409" i="38"/>
  <c r="P268" i="37"/>
  <c r="AQ268" i="38"/>
  <c r="F405" i="37"/>
  <c r="F405" i="38"/>
  <c r="U368" i="37"/>
  <c r="AF368" i="38"/>
  <c r="P377" i="37"/>
  <c r="AQ377" i="38"/>
  <c r="R404" i="39"/>
  <c r="J404" i="38"/>
  <c r="M404" i="38" s="1"/>
  <c r="AW377" i="39"/>
  <c r="BM400" i="39"/>
  <c r="AJ400" i="38"/>
  <c r="AM400" i="38" s="1"/>
  <c r="U425" i="37"/>
  <c r="AF425" i="38"/>
  <c r="K330" i="37"/>
  <c r="U330" i="38"/>
  <c r="P402" i="37"/>
  <c r="AQ402" i="38"/>
  <c r="K403" i="37"/>
  <c r="U403" i="38"/>
  <c r="F410" i="37"/>
  <c r="F410" i="38"/>
  <c r="F47" i="37"/>
  <c r="F47" i="38"/>
  <c r="K66" i="37"/>
  <c r="U66" i="38"/>
  <c r="K83" i="37"/>
  <c r="U83" i="38"/>
  <c r="R103" i="39"/>
  <c r="J103" i="38"/>
  <c r="M103" i="38" s="1"/>
  <c r="AW193" i="39"/>
  <c r="Y193" i="38"/>
  <c r="Y89" i="38"/>
  <c r="AW89" i="39"/>
  <c r="F29" i="37"/>
  <c r="F29" i="38"/>
  <c r="F52" i="37"/>
  <c r="F52" i="38"/>
  <c r="K107" i="37"/>
  <c r="U107" i="38"/>
  <c r="F122" i="37"/>
  <c r="F122" i="38"/>
  <c r="AJ169" i="38"/>
  <c r="AM169" i="38" s="1"/>
  <c r="BM169" i="39"/>
  <c r="F106" i="37"/>
  <c r="F106" i="38"/>
  <c r="P48" i="37"/>
  <c r="AQ48" i="38"/>
  <c r="K105" i="37"/>
  <c r="U105" i="38"/>
  <c r="P155" i="37"/>
  <c r="AQ155" i="38"/>
  <c r="BM178" i="39"/>
  <c r="AJ178" i="38"/>
  <c r="AM178" i="38" s="1"/>
  <c r="J37" i="38"/>
  <c r="M37" i="38" s="1"/>
  <c r="R37" i="39"/>
  <c r="F51" i="37"/>
  <c r="F51" i="38"/>
  <c r="U57" i="37"/>
  <c r="AF57" i="38"/>
  <c r="P135" i="37"/>
  <c r="AQ135" i="38"/>
  <c r="U182" i="37"/>
  <c r="AF182" i="38"/>
  <c r="F201" i="37"/>
  <c r="F201" i="38"/>
  <c r="F209" i="37"/>
  <c r="F209" i="38"/>
  <c r="U213" i="37"/>
  <c r="AF213" i="38"/>
  <c r="K219" i="37"/>
  <c r="U219" i="38"/>
  <c r="P225" i="37"/>
  <c r="AQ225" i="38"/>
  <c r="P258" i="37"/>
  <c r="AQ258" i="38"/>
  <c r="P279" i="37"/>
  <c r="AQ279" i="38"/>
  <c r="K306" i="37"/>
  <c r="U306" i="38"/>
  <c r="CC353" i="39"/>
  <c r="AU353" i="38"/>
  <c r="AX353" i="38" s="1"/>
  <c r="P380" i="37"/>
  <c r="AQ380" i="38"/>
  <c r="F417" i="37"/>
  <c r="F417" i="38"/>
  <c r="K145" i="37"/>
  <c r="U145" i="38"/>
  <c r="P157" i="37"/>
  <c r="AQ157" i="38"/>
  <c r="K187" i="37"/>
  <c r="U187" i="38"/>
  <c r="K199" i="37"/>
  <c r="U199" i="38"/>
  <c r="CC217" i="39"/>
  <c r="AU217" i="38"/>
  <c r="P226" i="37"/>
  <c r="AQ226" i="38"/>
  <c r="P251" i="37"/>
  <c r="AQ251" i="38"/>
  <c r="J287" i="38"/>
  <c r="M287" i="38" s="1"/>
  <c r="R287" i="39"/>
  <c r="P296" i="37"/>
  <c r="AQ296" i="38"/>
  <c r="P348" i="37"/>
  <c r="AQ348" i="38"/>
  <c r="P357" i="37"/>
  <c r="AQ357" i="38"/>
  <c r="K50" i="37"/>
  <c r="U50" i="38"/>
  <c r="K114" i="37"/>
  <c r="U114" i="38"/>
  <c r="AJ216" i="38"/>
  <c r="AM216" i="38" s="1"/>
  <c r="BM216" i="39"/>
  <c r="P253" i="37"/>
  <c r="AQ253" i="38"/>
  <c r="P264" i="37"/>
  <c r="AQ264" i="38"/>
  <c r="AW329" i="39"/>
  <c r="AW361" i="39"/>
  <c r="Y361" i="38"/>
  <c r="AB361" i="38" s="1"/>
  <c r="P383" i="37"/>
  <c r="AQ383" i="38"/>
  <c r="K218" i="37"/>
  <c r="U218" i="38"/>
  <c r="F59" i="37"/>
  <c r="F59" i="38"/>
  <c r="K117" i="37"/>
  <c r="U117" i="38"/>
  <c r="AW321" i="39"/>
  <c r="F407" i="37"/>
  <c r="F407" i="38"/>
  <c r="F412" i="37"/>
  <c r="F412" i="38"/>
  <c r="F415" i="37"/>
  <c r="F415" i="38"/>
  <c r="AJ137" i="38"/>
  <c r="AM137" i="38" s="1"/>
  <c r="BM137" i="39"/>
  <c r="F161" i="37"/>
  <c r="F161" i="38"/>
  <c r="AU177" i="38"/>
  <c r="AX177" i="38" s="1"/>
  <c r="CC177" i="39"/>
  <c r="P194" i="37"/>
  <c r="AQ194" i="38"/>
  <c r="R294" i="39"/>
  <c r="Y389" i="38"/>
  <c r="AB389" i="38" s="1"/>
  <c r="AW389" i="39"/>
  <c r="K409" i="37"/>
  <c r="U409" i="38"/>
  <c r="K178" i="37"/>
  <c r="U178" i="38"/>
  <c r="U205" i="37"/>
  <c r="AF205" i="38"/>
  <c r="U220" i="37"/>
  <c r="AF220" i="38"/>
  <c r="R296" i="39"/>
  <c r="J296" i="38"/>
  <c r="M296" i="38" s="1"/>
  <c r="AW333" i="39"/>
  <c r="BM342" i="39"/>
  <c r="R387" i="39"/>
  <c r="F423" i="37"/>
  <c r="F423" i="38"/>
  <c r="P134" i="37"/>
  <c r="AQ134" i="38"/>
  <c r="P176" i="37"/>
  <c r="AQ176" i="38"/>
  <c r="F104" i="37"/>
  <c r="F104" i="38"/>
  <c r="U7" i="37"/>
  <c r="AF7" i="38"/>
  <c r="AW7" i="39"/>
  <c r="Y7" i="38"/>
  <c r="AB7" i="38" s="1"/>
  <c r="P15" i="37"/>
  <c r="AQ15" i="38"/>
  <c r="K12" i="37"/>
  <c r="U12" i="38"/>
  <c r="AW15" i="39"/>
  <c r="K29" i="37"/>
  <c r="U29" i="38"/>
  <c r="U32" i="37"/>
  <c r="AF32" i="38"/>
  <c r="F48" i="37"/>
  <c r="F48" i="38"/>
  <c r="K38" i="37"/>
  <c r="U38" i="38"/>
  <c r="CC48" i="39"/>
  <c r="AU48" i="38"/>
  <c r="AX48" i="38" s="1"/>
  <c r="K40" i="37"/>
  <c r="U40" i="38"/>
  <c r="P40" i="37"/>
  <c r="AQ40" i="38"/>
  <c r="BM46" i="39"/>
  <c r="AJ46" i="38"/>
  <c r="AM46" i="38" s="1"/>
  <c r="P47" i="37"/>
  <c r="AQ47" i="38"/>
  <c r="K51" i="37"/>
  <c r="U51" i="38"/>
  <c r="U33" i="37"/>
  <c r="AF33" i="38"/>
  <c r="R65" i="39"/>
  <c r="J65" i="38"/>
  <c r="M65" i="38" s="1"/>
  <c r="R61" i="39"/>
  <c r="BM64" i="39"/>
  <c r="K78" i="37"/>
  <c r="U78" i="38"/>
  <c r="K86" i="37"/>
  <c r="U86" i="38"/>
  <c r="K92" i="37"/>
  <c r="U92" i="38"/>
  <c r="CC84" i="39"/>
  <c r="AU84" i="38"/>
  <c r="AX84" i="38" s="1"/>
  <c r="U91" i="37"/>
  <c r="AF91" i="38"/>
  <c r="F76" i="37"/>
  <c r="F76" i="38"/>
  <c r="K61" i="37"/>
  <c r="U61" i="38"/>
  <c r="BM98" i="39"/>
  <c r="AJ98" i="38"/>
  <c r="AM98" i="38" s="1"/>
  <c r="BM106" i="39"/>
  <c r="AJ106" i="38"/>
  <c r="AM106" i="38" s="1"/>
  <c r="U101" i="37"/>
  <c r="AF101" i="38"/>
  <c r="K101" i="37"/>
  <c r="U101" i="38"/>
  <c r="F108" i="37"/>
  <c r="F108" i="38"/>
  <c r="F93" i="37"/>
  <c r="F93" i="38"/>
  <c r="U95" i="37"/>
  <c r="AF95" i="38"/>
  <c r="F116" i="37"/>
  <c r="F116" i="38"/>
  <c r="R121" i="39"/>
  <c r="J121" i="38"/>
  <c r="F124" i="37"/>
  <c r="F124" i="38"/>
  <c r="P124" i="37"/>
  <c r="AQ124" i="38"/>
  <c r="R117" i="39"/>
  <c r="J117" i="38"/>
  <c r="M117" i="38" s="1"/>
  <c r="AW125" i="39"/>
  <c r="Y125" i="38"/>
  <c r="AB125" i="38" s="1"/>
  <c r="P108" i="37"/>
  <c r="AQ108" i="38"/>
  <c r="CC147" i="39"/>
  <c r="AU147" i="38"/>
  <c r="CC155" i="39"/>
  <c r="AU155" i="38"/>
  <c r="AX155" i="38" s="1"/>
  <c r="K132" i="37"/>
  <c r="U132" i="38"/>
  <c r="U160" i="37"/>
  <c r="AF160" i="38"/>
  <c r="P143" i="37"/>
  <c r="AQ143" i="38"/>
  <c r="K150" i="37"/>
  <c r="U150" i="38"/>
  <c r="BM143" i="39"/>
  <c r="AJ143" i="38"/>
  <c r="AM143" i="38" s="1"/>
  <c r="F133" i="37"/>
  <c r="F133" i="38"/>
  <c r="K143" i="37"/>
  <c r="U143" i="38"/>
  <c r="P133" i="37"/>
  <c r="AQ133" i="38"/>
  <c r="K157" i="37"/>
  <c r="U157" i="38"/>
  <c r="BM165" i="39"/>
  <c r="AJ165" i="38"/>
  <c r="AM165" i="38" s="1"/>
  <c r="R161" i="39"/>
  <c r="R172" i="39"/>
  <c r="J172" i="38"/>
  <c r="M172" i="38" s="1"/>
  <c r="K164" i="37"/>
  <c r="U164" i="38"/>
  <c r="F175" i="37"/>
  <c r="F175" i="38"/>
  <c r="F180" i="37"/>
  <c r="F180" i="38"/>
  <c r="F203" i="37"/>
  <c r="F203" i="38"/>
  <c r="BM214" i="39"/>
  <c r="AJ214" i="38"/>
  <c r="AM214" i="38" s="1"/>
  <c r="R186" i="39"/>
  <c r="J186" i="38"/>
  <c r="M186" i="38" s="1"/>
  <c r="CC196" i="39"/>
  <c r="AU196" i="38"/>
  <c r="AX196" i="38" s="1"/>
  <c r="K211" i="37"/>
  <c r="U211" i="38"/>
  <c r="F226" i="37"/>
  <c r="F226" i="38"/>
  <c r="P184" i="37"/>
  <c r="AQ184" i="38"/>
  <c r="U188" i="37"/>
  <c r="AF188" i="38"/>
  <c r="P228" i="37"/>
  <c r="AQ228" i="38"/>
  <c r="U250" i="37"/>
  <c r="AF250" i="38"/>
  <c r="K259" i="37"/>
  <c r="U259" i="38"/>
  <c r="U246" i="37"/>
  <c r="AF246" i="38"/>
  <c r="U245" i="37"/>
  <c r="AF245" i="38"/>
  <c r="R256" i="39"/>
  <c r="J256" i="38"/>
  <c r="M256" i="38" s="1"/>
  <c r="F260" i="37"/>
  <c r="F260" i="38"/>
  <c r="R264" i="39"/>
  <c r="J264" i="38"/>
  <c r="M264" i="38" s="1"/>
  <c r="F268" i="37"/>
  <c r="F268" i="38"/>
  <c r="P269" i="37"/>
  <c r="AQ269" i="38"/>
  <c r="R276" i="39"/>
  <c r="J276" i="38"/>
  <c r="M276" i="38" s="1"/>
  <c r="K275" i="37"/>
  <c r="U275" i="38"/>
  <c r="P292" i="37"/>
  <c r="AQ292" i="38"/>
  <c r="U335" i="37"/>
  <c r="AF335" i="38"/>
  <c r="U351" i="37"/>
  <c r="AF351" i="38"/>
  <c r="F291" i="37"/>
  <c r="F291" i="38"/>
  <c r="F316" i="37"/>
  <c r="F316" i="38"/>
  <c r="CC325" i="39"/>
  <c r="AU325" i="38"/>
  <c r="AX325" i="38" s="1"/>
  <c r="BM335" i="39"/>
  <c r="AJ335" i="38"/>
  <c r="U339" i="37"/>
  <c r="AF339" i="38"/>
  <c r="BM343" i="39"/>
  <c r="AJ343" i="38"/>
  <c r="AM343" i="38" s="1"/>
  <c r="U347" i="37"/>
  <c r="AF347" i="38"/>
  <c r="BM351" i="39"/>
  <c r="AJ351" i="38"/>
  <c r="AM351" i="38" s="1"/>
  <c r="U308" i="37"/>
  <c r="AF308" i="38"/>
  <c r="K317" i="37"/>
  <c r="U317" i="38"/>
  <c r="K322" i="37"/>
  <c r="U322" i="38"/>
  <c r="AW338" i="39"/>
  <c r="Y338" i="38"/>
  <c r="AB338" i="38" s="1"/>
  <c r="CC364" i="39"/>
  <c r="AU364" i="38"/>
  <c r="BM367" i="39"/>
  <c r="AJ367" i="38"/>
  <c r="AM367" i="38" s="1"/>
  <c r="BM371" i="39"/>
  <c r="AJ371" i="38"/>
  <c r="AM371" i="38" s="1"/>
  <c r="U337" i="37"/>
  <c r="AF337" i="38"/>
  <c r="AW401" i="39"/>
  <c r="Y401" i="38"/>
  <c r="CC385" i="39"/>
  <c r="AU385" i="38"/>
  <c r="AX385" i="38" s="1"/>
  <c r="K404" i="37"/>
  <c r="U404" i="38"/>
  <c r="K412" i="37"/>
  <c r="U412" i="38"/>
  <c r="R383" i="39"/>
  <c r="J383" i="38"/>
  <c r="M383" i="38" s="1"/>
  <c r="BM393" i="39"/>
  <c r="AJ393" i="38"/>
  <c r="AM393" i="38" s="1"/>
  <c r="U402" i="37"/>
  <c r="AF402" i="38"/>
  <c r="F408" i="37"/>
  <c r="F408" i="38"/>
  <c r="K398" i="37"/>
  <c r="U398" i="38"/>
  <c r="P425" i="37"/>
  <c r="AQ425" i="38"/>
  <c r="F392" i="37"/>
  <c r="F392" i="38"/>
  <c r="R407" i="39"/>
  <c r="J407" i="38"/>
  <c r="M407" i="38" s="1"/>
  <c r="CC18" i="39"/>
  <c r="AU18" i="38"/>
  <c r="K43" i="37"/>
  <c r="U43" i="38"/>
  <c r="J89" i="38"/>
  <c r="R89" i="39"/>
  <c r="CC103" i="39"/>
  <c r="AU103" i="38"/>
  <c r="AX103" i="38" s="1"/>
  <c r="P193" i="37"/>
  <c r="AQ193" i="38"/>
  <c r="P20" i="37"/>
  <c r="AQ20" i="38"/>
  <c r="K56" i="37"/>
  <c r="U56" i="38"/>
  <c r="P53" i="37"/>
  <c r="AQ53" i="38"/>
  <c r="R88" i="39"/>
  <c r="J88" i="38"/>
  <c r="M88" i="38" s="1"/>
  <c r="BM104" i="39"/>
  <c r="AJ104" i="38"/>
  <c r="AM104" i="38" s="1"/>
  <c r="P174" i="37"/>
  <c r="AQ174" i="38"/>
  <c r="K115" i="37"/>
  <c r="U115" i="38"/>
  <c r="CC118" i="39"/>
  <c r="AU118" i="38"/>
  <c r="AX118" i="38" s="1"/>
  <c r="F18" i="37"/>
  <c r="F18" i="38"/>
  <c r="K41" i="37"/>
  <c r="U41" i="38"/>
  <c r="AJ89" i="38"/>
  <c r="AM89" i="38" s="1"/>
  <c r="BM89" i="39"/>
  <c r="P123" i="37"/>
  <c r="AQ123" i="38"/>
  <c r="K156" i="37"/>
  <c r="U156" i="38"/>
  <c r="AU10" i="38"/>
  <c r="AX10" i="38" s="1"/>
  <c r="CC10" i="39"/>
  <c r="F65" i="37"/>
  <c r="F65" i="38"/>
  <c r="P131" i="37"/>
  <c r="AQ131" i="38"/>
  <c r="F136" i="37"/>
  <c r="F136" i="38"/>
  <c r="P161" i="37"/>
  <c r="AQ161" i="38"/>
  <c r="K209" i="37"/>
  <c r="U209" i="38"/>
  <c r="P301" i="37"/>
  <c r="AQ301" i="38"/>
  <c r="AW313" i="39"/>
  <c r="Y313" i="38"/>
  <c r="AB313" i="38" s="1"/>
  <c r="P376" i="37"/>
  <c r="AQ376" i="38"/>
  <c r="P191" i="37"/>
  <c r="AQ191" i="38"/>
  <c r="K213" i="37"/>
  <c r="U213" i="38"/>
  <c r="BM218" i="39"/>
  <c r="AJ218" i="38"/>
  <c r="AM218" i="38" s="1"/>
  <c r="P266" i="37"/>
  <c r="AQ266" i="38"/>
  <c r="P358" i="37"/>
  <c r="AQ358" i="38"/>
  <c r="F383" i="37"/>
  <c r="F383" i="38"/>
  <c r="J42" i="38"/>
  <c r="M42" i="38" s="1"/>
  <c r="R42" i="39"/>
  <c r="F255" i="37"/>
  <c r="F255" i="38"/>
  <c r="K274" i="37"/>
  <c r="U274" i="38"/>
  <c r="CC337" i="39"/>
  <c r="AU337" i="38"/>
  <c r="AX337" i="38" s="1"/>
  <c r="BM384" i="39"/>
  <c r="AJ384" i="38"/>
  <c r="AM384" i="38" s="1"/>
  <c r="U123" i="37"/>
  <c r="AF123" i="38"/>
  <c r="CC138" i="39"/>
  <c r="R207" i="39"/>
  <c r="AU218" i="38"/>
  <c r="CC218" i="39"/>
  <c r="K246" i="37"/>
  <c r="U246" i="38"/>
  <c r="P265" i="37"/>
  <c r="AQ265" i="38"/>
  <c r="K309" i="37"/>
  <c r="U309" i="38"/>
  <c r="K315" i="37"/>
  <c r="U315" i="38"/>
  <c r="R320" i="39"/>
  <c r="R344" i="39"/>
  <c r="J344" i="38"/>
  <c r="M344" i="38" s="1"/>
  <c r="F421" i="37"/>
  <c r="F421" i="38"/>
  <c r="F148" i="37"/>
  <c r="F148" i="38"/>
  <c r="R237" i="39"/>
  <c r="CC239" i="39"/>
  <c r="K348" i="37"/>
  <c r="U348" i="38"/>
  <c r="F355" i="37"/>
  <c r="F355" i="38"/>
  <c r="U137" i="37"/>
  <c r="AF137" i="38"/>
  <c r="P177" i="37"/>
  <c r="AQ177" i="38"/>
  <c r="AW419" i="39"/>
  <c r="K427" i="37"/>
  <c r="U427" i="38"/>
  <c r="BM413" i="39"/>
  <c r="K82" i="37"/>
  <c r="U82" i="38"/>
  <c r="F135" i="37"/>
  <c r="F135" i="38"/>
  <c r="F141" i="37"/>
  <c r="F141" i="38"/>
  <c r="P205" i="37"/>
  <c r="AQ205" i="38"/>
  <c r="P220" i="37"/>
  <c r="AQ220" i="38"/>
  <c r="F231" i="37"/>
  <c r="F231" i="38"/>
  <c r="K247" i="37"/>
  <c r="U247" i="38"/>
  <c r="K258" i="37"/>
  <c r="U258" i="38"/>
  <c r="Y296" i="38"/>
  <c r="AB296" i="38" s="1"/>
  <c r="AW296" i="39"/>
  <c r="CC320" i="39"/>
  <c r="AU320" i="38"/>
  <c r="AX320" i="38" s="1"/>
  <c r="U374" i="37"/>
  <c r="AF374" i="38"/>
  <c r="P364" i="37"/>
  <c r="AQ364" i="38"/>
  <c r="F4" i="37"/>
  <c r="F4" i="38"/>
  <c r="AW11" i="39"/>
  <c r="Y11" i="38"/>
  <c r="BM7" i="39"/>
  <c r="AJ7" i="38"/>
  <c r="AM7" i="38" s="1"/>
  <c r="CC15" i="39"/>
  <c r="AU15" i="38"/>
  <c r="AX15" i="38" s="1"/>
  <c r="AW25" i="39"/>
  <c r="Y25" i="38"/>
  <c r="AB25" i="38" s="1"/>
  <c r="CC25" i="39"/>
  <c r="AU25" i="38"/>
  <c r="AX25" i="38" s="1"/>
  <c r="F32" i="37"/>
  <c r="F32" i="38"/>
  <c r="P32" i="37"/>
  <c r="AQ32" i="38"/>
  <c r="K33" i="37"/>
  <c r="U33" i="38"/>
  <c r="R33" i="39"/>
  <c r="P37" i="37"/>
  <c r="AQ37" i="38"/>
  <c r="P38" i="37"/>
  <c r="AQ38" i="38"/>
  <c r="AW55" i="39"/>
  <c r="Y55" i="38"/>
  <c r="AB55" i="38" s="1"/>
  <c r="U51" i="37"/>
  <c r="AF51" i="38"/>
  <c r="K70" i="37"/>
  <c r="U70" i="38"/>
  <c r="F58" i="37"/>
  <c r="F58" i="38"/>
  <c r="U78" i="37"/>
  <c r="AF78" i="38"/>
  <c r="U86" i="37"/>
  <c r="AF86" i="38"/>
  <c r="U70" i="37"/>
  <c r="AF70" i="38"/>
  <c r="P92" i="37"/>
  <c r="AQ92" i="38"/>
  <c r="CC98" i="39"/>
  <c r="AU98" i="38"/>
  <c r="AX98" i="38" s="1"/>
  <c r="CC106" i="39"/>
  <c r="AU106" i="38"/>
  <c r="AX106" i="38" s="1"/>
  <c r="F94" i="37"/>
  <c r="F94" i="38"/>
  <c r="U109" i="37"/>
  <c r="AF109" i="38"/>
  <c r="U94" i="37"/>
  <c r="AF94" i="38"/>
  <c r="R108" i="39"/>
  <c r="J108" i="38"/>
  <c r="M108" i="38" s="1"/>
  <c r="K116" i="37"/>
  <c r="U116" i="38"/>
  <c r="F131" i="37"/>
  <c r="F131" i="38"/>
  <c r="U107" i="37"/>
  <c r="AF107" i="38"/>
  <c r="F117" i="37"/>
  <c r="F117" i="38"/>
  <c r="U125" i="37"/>
  <c r="AF125" i="38"/>
  <c r="P160" i="37"/>
  <c r="AQ160" i="38"/>
  <c r="F142" i="37"/>
  <c r="F142" i="38"/>
  <c r="F153" i="37"/>
  <c r="F153" i="38"/>
  <c r="P162" i="37"/>
  <c r="AQ162" i="38"/>
  <c r="U142" i="37"/>
  <c r="AF142" i="38"/>
  <c r="K183" i="37"/>
  <c r="U183" i="38"/>
  <c r="P164" i="37"/>
  <c r="AQ164" i="38"/>
  <c r="F171" i="37"/>
  <c r="F171" i="38"/>
  <c r="F187" i="37"/>
  <c r="F187" i="38"/>
  <c r="F194" i="37"/>
  <c r="F194" i="38"/>
  <c r="R203" i="39"/>
  <c r="J203" i="38"/>
  <c r="M203" i="38" s="1"/>
  <c r="P203" i="37"/>
  <c r="AQ203" i="38"/>
  <c r="P222" i="37"/>
  <c r="AQ222" i="38"/>
  <c r="K227" i="37"/>
  <c r="U227" i="38"/>
  <c r="R239" i="39"/>
  <c r="J239" i="38"/>
  <c r="U211" i="37"/>
  <c r="AF211" i="38"/>
  <c r="P204" i="37"/>
  <c r="AQ204" i="38"/>
  <c r="R234" i="39"/>
  <c r="U236" i="37"/>
  <c r="AF236" i="38"/>
  <c r="AW251" i="39"/>
  <c r="P244" i="37"/>
  <c r="AQ244" i="38"/>
  <c r="U259" i="37"/>
  <c r="AF259" i="38"/>
  <c r="BM246" i="39"/>
  <c r="AJ246" i="38"/>
  <c r="AM246" i="38" s="1"/>
  <c r="F267" i="37"/>
  <c r="F267" i="38"/>
  <c r="CC292" i="39"/>
  <c r="AU292" i="38"/>
  <c r="AX292" i="38" s="1"/>
  <c r="K291" i="37"/>
  <c r="U291" i="38"/>
  <c r="U307" i="37"/>
  <c r="AF307" i="38"/>
  <c r="U319" i="37"/>
  <c r="AF319" i="38"/>
  <c r="P335" i="37"/>
  <c r="AQ335" i="38"/>
  <c r="F342" i="37"/>
  <c r="F342" i="38"/>
  <c r="K284" i="37"/>
  <c r="U284" i="38"/>
  <c r="R291" i="39"/>
  <c r="J291" i="38"/>
  <c r="M291" i="38" s="1"/>
  <c r="K283" i="37"/>
  <c r="U283" i="38"/>
  <c r="P300" i="37"/>
  <c r="AQ300" i="38"/>
  <c r="P291" i="37"/>
  <c r="AQ291" i="38"/>
  <c r="BM326" i="39"/>
  <c r="AJ326" i="38"/>
  <c r="AM326" i="38" s="1"/>
  <c r="CC335" i="39"/>
  <c r="AU335" i="38"/>
  <c r="P339" i="37"/>
  <c r="AQ339" i="38"/>
  <c r="CC343" i="39"/>
  <c r="AU343" i="38"/>
  <c r="P347" i="37"/>
  <c r="AQ347" i="38"/>
  <c r="F354" i="37"/>
  <c r="F354" i="38"/>
  <c r="F362" i="37"/>
  <c r="F362" i="38"/>
  <c r="F310" i="37"/>
  <c r="F310" i="38"/>
  <c r="U326" i="37"/>
  <c r="AF326" i="38"/>
  <c r="K371" i="37"/>
  <c r="U371" i="38"/>
  <c r="U338" i="37"/>
  <c r="AF338" i="38"/>
  <c r="K345" i="37"/>
  <c r="U345" i="38"/>
  <c r="CC351" i="39"/>
  <c r="AU351" i="38"/>
  <c r="AX351" i="38" s="1"/>
  <c r="R358" i="39"/>
  <c r="J358" i="38"/>
  <c r="M358" i="38" s="1"/>
  <c r="U367" i="37"/>
  <c r="AF367" i="38"/>
  <c r="P346" i="37"/>
  <c r="AQ346" i="38"/>
  <c r="AW374" i="39"/>
  <c r="Y374" i="38"/>
  <c r="AB374" i="38" s="1"/>
  <c r="K378" i="37"/>
  <c r="U378" i="38"/>
  <c r="AW382" i="39"/>
  <c r="Y382" i="38"/>
  <c r="K386" i="37"/>
  <c r="U386" i="38"/>
  <c r="AW390" i="39"/>
  <c r="Y390" i="38"/>
  <c r="AB390" i="38" s="1"/>
  <c r="P272" i="37"/>
  <c r="AQ272" i="38"/>
  <c r="F352" i="37"/>
  <c r="F352" i="38"/>
  <c r="F371" i="37"/>
  <c r="F371" i="38"/>
  <c r="F361" i="37"/>
  <c r="F361" i="38"/>
  <c r="U401" i="37"/>
  <c r="AF401" i="38"/>
  <c r="P394" i="37"/>
  <c r="AQ394" i="38"/>
  <c r="K377" i="37"/>
  <c r="U377" i="38"/>
  <c r="CC377" i="39"/>
  <c r="AU377" i="38"/>
  <c r="AX377" i="38" s="1"/>
  <c r="K411" i="37"/>
  <c r="U411" i="38"/>
  <c r="K11" i="37"/>
  <c r="U11" i="38"/>
  <c r="Y104" i="38"/>
  <c r="AW104" i="39"/>
  <c r="P121" i="37"/>
  <c r="AQ121" i="38"/>
  <c r="F157" i="37"/>
  <c r="F157" i="38"/>
  <c r="F186" i="37"/>
  <c r="F186" i="38"/>
  <c r="K31" i="37"/>
  <c r="U31" i="38"/>
  <c r="K118" i="37"/>
  <c r="U118" i="38"/>
  <c r="AW68" i="39"/>
  <c r="Y68" i="38"/>
  <c r="AB68" i="38" s="1"/>
  <c r="CC27" i="39"/>
  <c r="AU27" i="38"/>
  <c r="AX27" i="38" s="1"/>
  <c r="U73" i="37"/>
  <c r="AF73" i="38"/>
  <c r="P91" i="37"/>
  <c r="AQ91" i="38"/>
  <c r="U167" i="37"/>
  <c r="AF167" i="38"/>
  <c r="P195" i="37"/>
  <c r="AQ195" i="38"/>
  <c r="CC201" i="39"/>
  <c r="AU201" i="38"/>
  <c r="AW12" i="39"/>
  <c r="Y12" i="38"/>
  <c r="K99" i="37"/>
  <c r="U99" i="38"/>
  <c r="F120" i="37"/>
  <c r="F120" i="38"/>
  <c r="P187" i="37"/>
  <c r="AQ187" i="38"/>
  <c r="P11" i="37"/>
  <c r="AQ11" i="38"/>
  <c r="AJ18" i="38"/>
  <c r="BM18" i="39"/>
  <c r="F49" i="37"/>
  <c r="F49" i="38"/>
  <c r="F98" i="37"/>
  <c r="F98" i="38"/>
  <c r="F204" i="37"/>
  <c r="F204" i="38"/>
  <c r="U42" i="37"/>
  <c r="AF42" i="38"/>
  <c r="P56" i="37"/>
  <c r="AQ56" i="38"/>
  <c r="CC209" i="39"/>
  <c r="AU209" i="38"/>
  <c r="AX209" i="38" s="1"/>
  <c r="F245" i="37"/>
  <c r="F245" i="38"/>
  <c r="U252" i="37"/>
  <c r="AF252" i="38"/>
  <c r="F297" i="37"/>
  <c r="F297" i="38"/>
  <c r="K302" i="37"/>
  <c r="U302" i="38"/>
  <c r="BM313" i="39"/>
  <c r="AJ313" i="38"/>
  <c r="AM313" i="38" s="1"/>
  <c r="P340" i="37"/>
  <c r="AQ340" i="38"/>
  <c r="F397" i="37"/>
  <c r="F397" i="38"/>
  <c r="CC408" i="39"/>
  <c r="AU408" i="38"/>
  <c r="AX408" i="38" s="1"/>
  <c r="F427" i="37"/>
  <c r="F427" i="38"/>
  <c r="J177" i="38"/>
  <c r="R177" i="39"/>
  <c r="P321" i="37"/>
  <c r="AQ321" i="38"/>
  <c r="AW353" i="39"/>
  <c r="Y353" i="38"/>
  <c r="AB353" i="38" s="1"/>
  <c r="F365" i="37"/>
  <c r="F365" i="38"/>
  <c r="F23" i="37"/>
  <c r="F23" i="38"/>
  <c r="F129" i="37"/>
  <c r="F129" i="38"/>
  <c r="AW138" i="39"/>
  <c r="CC261" i="39"/>
  <c r="F145" i="37"/>
  <c r="F145" i="38"/>
  <c r="R175" i="39"/>
  <c r="U219" i="37"/>
  <c r="AF219" i="38"/>
  <c r="CC224" i="39"/>
  <c r="AU224" i="38"/>
  <c r="AX224" i="38" s="1"/>
  <c r="CC288" i="39"/>
  <c r="U309" i="37"/>
  <c r="AF309" i="38"/>
  <c r="F321" i="37"/>
  <c r="F321" i="38"/>
  <c r="K384" i="37"/>
  <c r="U384" i="38"/>
  <c r="P390" i="37"/>
  <c r="AQ390" i="38"/>
  <c r="P403" i="37"/>
  <c r="AQ403" i="38"/>
  <c r="AW428" i="39"/>
  <c r="K137" i="37"/>
  <c r="U137" i="38"/>
  <c r="F144" i="37"/>
  <c r="F144" i="38"/>
  <c r="J255" i="38"/>
  <c r="M255" i="38" s="1"/>
  <c r="R255" i="39"/>
  <c r="CC384" i="39"/>
  <c r="AU384" i="38"/>
  <c r="AX384" i="38" s="1"/>
  <c r="P401" i="37"/>
  <c r="AQ401" i="38"/>
  <c r="K19" i="37"/>
  <c r="U19" i="38"/>
  <c r="P141" i="37"/>
  <c r="AQ141" i="38"/>
  <c r="K266" i="37"/>
  <c r="U266" i="38"/>
  <c r="K365" i="37"/>
  <c r="U365" i="38"/>
  <c r="BM355" i="39"/>
  <c r="U37" i="37"/>
  <c r="AF37" i="38"/>
  <c r="J128" i="38"/>
  <c r="M128" i="38" s="1"/>
  <c r="R128" i="39"/>
  <c r="U227" i="37"/>
  <c r="AF227" i="38"/>
  <c r="U232" i="37"/>
  <c r="AF232" i="38"/>
  <c r="K240" i="37"/>
  <c r="U240" i="38"/>
  <c r="K285" i="37"/>
  <c r="U285" i="38"/>
  <c r="U296" i="37"/>
  <c r="AF296" i="38"/>
  <c r="R321" i="39"/>
  <c r="J321" i="38"/>
  <c r="M321" i="38" s="1"/>
  <c r="F344" i="37"/>
  <c r="F344" i="38"/>
  <c r="P387" i="37"/>
  <c r="AQ387" i="38"/>
  <c r="U424" i="37"/>
  <c r="AF424" i="38"/>
  <c r="U430" i="37"/>
  <c r="AF430" i="38"/>
  <c r="CC355" i="39"/>
  <c r="BM11" i="39"/>
  <c r="AJ11" i="38"/>
  <c r="AM11" i="38" s="1"/>
  <c r="U6" i="37"/>
  <c r="AF6" i="38"/>
  <c r="CC21" i="39"/>
  <c r="AU21" i="38"/>
  <c r="AX21" i="38" s="1"/>
  <c r="F20" i="37"/>
  <c r="F20" i="38"/>
  <c r="BM25" i="39"/>
  <c r="AJ25" i="38"/>
  <c r="AM25" i="38" s="1"/>
  <c r="P25" i="37"/>
  <c r="AQ25" i="38"/>
  <c r="BM39" i="39"/>
  <c r="AJ39" i="38"/>
  <c r="AM39" i="38" s="1"/>
  <c r="F39" i="37"/>
  <c r="F39" i="38"/>
  <c r="F45" i="37"/>
  <c r="F45" i="38"/>
  <c r="F33" i="37"/>
  <c r="F33" i="38"/>
  <c r="R49" i="39"/>
  <c r="J49" i="38"/>
  <c r="M49" i="38" s="1"/>
  <c r="BM55" i="39"/>
  <c r="AJ55" i="38"/>
  <c r="AM55" i="38" s="1"/>
  <c r="F46" i="37"/>
  <c r="F46" i="38"/>
  <c r="AW66" i="39"/>
  <c r="Y66" i="38"/>
  <c r="AB66" i="38" s="1"/>
  <c r="BM62" i="39"/>
  <c r="K57" i="37"/>
  <c r="U57" i="38"/>
  <c r="AW70" i="39"/>
  <c r="Y70" i="38"/>
  <c r="AB70" i="38" s="1"/>
  <c r="BM74" i="39"/>
  <c r="AJ74" i="38"/>
  <c r="AM74" i="38" s="1"/>
  <c r="K77" i="37"/>
  <c r="U77" i="38"/>
  <c r="P78" i="37"/>
  <c r="AQ78" i="38"/>
  <c r="P86" i="37"/>
  <c r="AQ86" i="38"/>
  <c r="K75" i="37"/>
  <c r="U75" i="38"/>
  <c r="F105" i="37"/>
  <c r="F105" i="38"/>
  <c r="AW73" i="39"/>
  <c r="Y73" i="38"/>
  <c r="AB73" i="38" s="1"/>
  <c r="R112" i="39"/>
  <c r="J112" i="38"/>
  <c r="P83" i="37"/>
  <c r="AQ83" i="38"/>
  <c r="P95" i="37"/>
  <c r="AQ95" i="38"/>
  <c r="F99" i="37"/>
  <c r="F99" i="38"/>
  <c r="U124" i="37"/>
  <c r="AF124" i="38"/>
  <c r="AW93" i="39"/>
  <c r="R134" i="39"/>
  <c r="J134" i="38"/>
  <c r="M134" i="38" s="1"/>
  <c r="P100" i="37"/>
  <c r="AQ100" i="38"/>
  <c r="BM125" i="39"/>
  <c r="AJ125" i="38"/>
  <c r="AM125" i="38" s="1"/>
  <c r="P109" i="37"/>
  <c r="AQ109" i="38"/>
  <c r="U133" i="37"/>
  <c r="AF133" i="38"/>
  <c r="K144" i="37"/>
  <c r="U144" i="38"/>
  <c r="K152" i="37"/>
  <c r="U152" i="38"/>
  <c r="F158" i="37"/>
  <c r="F158" i="38"/>
  <c r="U161" i="37"/>
  <c r="AF161" i="38"/>
  <c r="P173" i="37"/>
  <c r="AQ173" i="38"/>
  <c r="P175" i="37"/>
  <c r="AQ175" i="38"/>
  <c r="F189" i="37"/>
  <c r="F189" i="38"/>
  <c r="F197" i="37"/>
  <c r="F197" i="38"/>
  <c r="F205" i="37"/>
  <c r="F205" i="38"/>
  <c r="F213" i="37"/>
  <c r="F213" i="38"/>
  <c r="K212" i="37"/>
  <c r="U212" i="38"/>
  <c r="K195" i="37"/>
  <c r="U195" i="38"/>
  <c r="K181" i="37"/>
  <c r="U181" i="38"/>
  <c r="R223" i="39"/>
  <c r="J223" i="38"/>
  <c r="M223" i="38" s="1"/>
  <c r="F220" i="37"/>
  <c r="F220" i="38"/>
  <c r="K251" i="37"/>
  <c r="U251" i="38"/>
  <c r="K248" i="37"/>
  <c r="U248" i="38"/>
  <c r="P259" i="37"/>
  <c r="AQ259" i="38"/>
  <c r="F266" i="37"/>
  <c r="F266" i="38"/>
  <c r="F259" i="37"/>
  <c r="F259" i="38"/>
  <c r="AW257" i="39"/>
  <c r="AW265" i="39"/>
  <c r="P276" i="37"/>
  <c r="AQ276" i="38"/>
  <c r="BM268" i="39"/>
  <c r="AW284" i="39"/>
  <c r="Y284" i="38"/>
  <c r="AB284" i="38" s="1"/>
  <c r="K299" i="37"/>
  <c r="U299" i="38"/>
  <c r="R334" i="39"/>
  <c r="J334" i="38"/>
  <c r="F338" i="37"/>
  <c r="F338" i="38"/>
  <c r="R342" i="39"/>
  <c r="J342" i="38"/>
  <c r="F346" i="37"/>
  <c r="F346" i="38"/>
  <c r="R350" i="39"/>
  <c r="J350" i="38"/>
  <c r="F290" i="37"/>
  <c r="F290" i="38"/>
  <c r="P308" i="37"/>
  <c r="AQ308" i="38"/>
  <c r="P317" i="37"/>
  <c r="AQ317" i="38"/>
  <c r="BM338" i="39"/>
  <c r="AJ338" i="38"/>
  <c r="AM338" i="38" s="1"/>
  <c r="K311" i="37"/>
  <c r="U311" i="38"/>
  <c r="P351" i="37"/>
  <c r="AQ351" i="38"/>
  <c r="F358" i="37"/>
  <c r="F358" i="38"/>
  <c r="BM365" i="39"/>
  <c r="AJ365" i="38"/>
  <c r="AM365" i="38" s="1"/>
  <c r="K362" i="37"/>
  <c r="U362" i="38"/>
  <c r="BM374" i="39"/>
  <c r="AJ374" i="38"/>
  <c r="AM374" i="38" s="1"/>
  <c r="U378" i="37"/>
  <c r="AF378" i="38"/>
  <c r="BM382" i="39"/>
  <c r="AJ382" i="38"/>
  <c r="U386" i="37"/>
  <c r="AF386" i="38"/>
  <c r="BM390" i="39"/>
  <c r="AJ390" i="38"/>
  <c r="AM390" i="38" s="1"/>
  <c r="K353" i="37"/>
  <c r="U353" i="38"/>
  <c r="U385" i="37"/>
  <c r="AF385" i="38"/>
  <c r="F413" i="37"/>
  <c r="F413" i="38"/>
  <c r="U418" i="37"/>
  <c r="AF418" i="38"/>
  <c r="CC394" i="39"/>
  <c r="AU394" i="38"/>
  <c r="AX394" i="38" s="1"/>
  <c r="K385" i="37"/>
  <c r="U385" i="38"/>
  <c r="AW422" i="39"/>
  <c r="Y422" i="38"/>
  <c r="AB422" i="38" s="1"/>
  <c r="K426" i="37"/>
  <c r="U426" i="38"/>
  <c r="AW430" i="39"/>
  <c r="Y430" i="38"/>
  <c r="AB430" i="38" s="1"/>
  <c r="P311" i="37"/>
  <c r="AQ311" i="38"/>
  <c r="R357" i="39"/>
  <c r="J357" i="38"/>
  <c r="M357" i="38" s="1"/>
  <c r="AJ105" i="38"/>
  <c r="AM105" i="38" s="1"/>
  <c r="BM105" i="39"/>
  <c r="F112" i="37"/>
  <c r="F112" i="38"/>
  <c r="Y128" i="38"/>
  <c r="AB128" i="38" s="1"/>
  <c r="AW128" i="39"/>
  <c r="P147" i="37"/>
  <c r="AQ147" i="38"/>
  <c r="U183" i="37"/>
  <c r="AF183" i="38"/>
  <c r="P60" i="37"/>
  <c r="AQ60" i="38"/>
  <c r="P4" i="37"/>
  <c r="AQ4" i="38"/>
  <c r="R85" i="39"/>
  <c r="CC170" i="39"/>
  <c r="AU170" i="38"/>
  <c r="AX170" i="38" s="1"/>
  <c r="Y178" i="38"/>
  <c r="AB178" i="38" s="1"/>
  <c r="AW178" i="39"/>
  <c r="P197" i="37"/>
  <c r="AQ197" i="38"/>
  <c r="AW60" i="39"/>
  <c r="Y60" i="38"/>
  <c r="K131" i="37"/>
  <c r="U131" i="38"/>
  <c r="K153" i="37"/>
  <c r="U153" i="38"/>
  <c r="K14" i="37"/>
  <c r="U14" i="38"/>
  <c r="P22" i="37"/>
  <c r="AQ22" i="38"/>
  <c r="F128" i="37"/>
  <c r="F128" i="38"/>
  <c r="AW184" i="39"/>
  <c r="CC132" i="39"/>
  <c r="K233" i="37"/>
  <c r="U233" i="38"/>
  <c r="Y281" i="38"/>
  <c r="AB281" i="38" s="1"/>
  <c r="AW281" i="39"/>
  <c r="BM297" i="39"/>
  <c r="AJ297" i="38"/>
  <c r="AM297" i="38" s="1"/>
  <c r="CC313" i="39"/>
  <c r="AU313" i="38"/>
  <c r="AX313" i="38" s="1"/>
  <c r="P342" i="37"/>
  <c r="AQ342" i="38"/>
  <c r="P356" i="37"/>
  <c r="AQ356" i="38"/>
  <c r="K370" i="37"/>
  <c r="U370" i="38"/>
  <c r="K372" i="37"/>
  <c r="U372" i="38"/>
  <c r="K390" i="37"/>
  <c r="U390" i="38"/>
  <c r="F430" i="37"/>
  <c r="F430" i="38"/>
  <c r="Y97" i="38"/>
  <c r="AB97" i="38" s="1"/>
  <c r="AW97" i="39"/>
  <c r="F177" i="37"/>
  <c r="F177" i="38"/>
  <c r="CC182" i="39"/>
  <c r="F227" i="37"/>
  <c r="F227" i="38"/>
  <c r="F238" i="37"/>
  <c r="F238" i="38"/>
  <c r="AW320" i="39"/>
  <c r="Y320" i="38"/>
  <c r="AB320" i="38" s="1"/>
  <c r="F349" i="37"/>
  <c r="F349" i="38"/>
  <c r="P350" i="37"/>
  <c r="AQ350" i="38"/>
  <c r="P427" i="37"/>
  <c r="AQ427" i="38"/>
  <c r="Y129" i="38"/>
  <c r="AW129" i="39"/>
  <c r="CC158" i="39"/>
  <c r="F168" i="37"/>
  <c r="F168" i="38"/>
  <c r="F265" i="37"/>
  <c r="F265" i="38"/>
  <c r="CC291" i="39"/>
  <c r="K379" i="37"/>
  <c r="U379" i="38"/>
  <c r="K22" i="37"/>
  <c r="U22" i="38"/>
  <c r="AW221" i="39"/>
  <c r="J238" i="38"/>
  <c r="M238" i="38" s="1"/>
  <c r="R238" i="39"/>
  <c r="BM289" i="39"/>
  <c r="AJ289" i="38"/>
  <c r="AM289" i="38" s="1"/>
  <c r="F308" i="37"/>
  <c r="F308" i="38"/>
  <c r="F313" i="37"/>
  <c r="F313" i="38"/>
  <c r="K340" i="37"/>
  <c r="U340" i="38"/>
  <c r="U345" i="37"/>
  <c r="AF345" i="38"/>
  <c r="R419" i="39"/>
  <c r="P422" i="37"/>
  <c r="AQ422" i="38"/>
  <c r="R59" i="39"/>
  <c r="J59" i="38"/>
  <c r="M59" i="38" s="1"/>
  <c r="K191" i="37"/>
  <c r="U191" i="38"/>
  <c r="K405" i="37"/>
  <c r="U405" i="38"/>
  <c r="P409" i="37"/>
  <c r="AQ409" i="38"/>
  <c r="K413" i="37"/>
  <c r="U413" i="38"/>
  <c r="CC432" i="39"/>
  <c r="AU432" i="38"/>
  <c r="AX432" i="38" s="1"/>
  <c r="P120" i="37"/>
  <c r="AQ120" i="38"/>
  <c r="P153" i="37"/>
  <c r="AQ153" i="38"/>
  <c r="CC238" i="39"/>
  <c r="P334" i="37"/>
  <c r="AQ334" i="38"/>
  <c r="K401" i="37"/>
  <c r="U401" i="38"/>
  <c r="AW187" i="39"/>
  <c r="K200" i="37"/>
  <c r="U200" i="38"/>
  <c r="CC206" i="39"/>
  <c r="U240" i="37"/>
  <c r="AF240" i="38"/>
  <c r="K368" i="37"/>
  <c r="U368" i="38"/>
  <c r="P416" i="37"/>
  <c r="AQ416" i="38"/>
  <c r="P432" i="37"/>
  <c r="AQ432" i="38"/>
  <c r="AW328" i="39"/>
  <c r="Y328" i="38"/>
  <c r="AB328" i="38" s="1"/>
  <c r="BM356" i="39"/>
  <c r="R423" i="39"/>
  <c r="J423" i="38"/>
  <c r="M423" i="38" s="1"/>
  <c r="FF64" i="11"/>
  <c r="FF75" i="11"/>
  <c r="DZ106" i="11"/>
  <c r="FF139" i="11"/>
  <c r="DZ137" i="11"/>
  <c r="DJ117" i="11"/>
  <c r="DJ62" i="11"/>
  <c r="DJ43" i="11"/>
  <c r="FF77" i="11"/>
  <c r="DJ144" i="11"/>
  <c r="FF17" i="11"/>
  <c r="DJ148" i="11"/>
  <c r="EP30" i="11"/>
  <c r="EP79" i="11"/>
  <c r="FF111" i="11"/>
  <c r="DJ118" i="11"/>
  <c r="DZ133" i="11"/>
  <c r="EP144" i="11"/>
  <c r="FF67" i="11"/>
  <c r="DJ97" i="11"/>
  <c r="FF127" i="11"/>
  <c r="DZ145" i="11"/>
  <c r="EN143" i="10"/>
  <c r="EN78" i="10"/>
  <c r="EN33" i="10"/>
  <c r="DZ16" i="11"/>
  <c r="EP82" i="11"/>
  <c r="EP39" i="11"/>
  <c r="FF80" i="11"/>
  <c r="FF135" i="11"/>
  <c r="DZ148" i="11"/>
  <c r="EP24" i="11"/>
  <c r="DZ23" i="11"/>
  <c r="EP120" i="11"/>
  <c r="BF14" i="10"/>
  <c r="EG91" i="10"/>
  <c r="EG148" i="10"/>
  <c r="CP53" i="11"/>
  <c r="CZ73" i="10"/>
  <c r="EK80" i="10"/>
  <c r="AB138" i="10"/>
  <c r="BG80" i="10"/>
  <c r="BJ103" i="11"/>
  <c r="EG54" i="10"/>
  <c r="V62" i="9"/>
  <c r="AX62" i="10"/>
  <c r="EH45" i="10"/>
  <c r="EL140" i="10"/>
  <c r="L132" i="9"/>
  <c r="AM132" i="10"/>
  <c r="BF20" i="10"/>
  <c r="EK54" i="10"/>
  <c r="Q6" i="9"/>
  <c r="AB6" i="10"/>
  <c r="B8" i="9"/>
  <c r="B8" i="10"/>
  <c r="Q10" i="9"/>
  <c r="AB10" i="10"/>
  <c r="BJ18" i="11"/>
  <c r="DA18" i="10"/>
  <c r="AF18" i="10"/>
  <c r="BZ17" i="11"/>
  <c r="AQ17" i="10"/>
  <c r="CF17" i="10"/>
  <c r="CZ17" i="10"/>
  <c r="BZ15" i="11"/>
  <c r="CZ15" i="10"/>
  <c r="AQ15" i="10"/>
  <c r="CF15" i="10"/>
  <c r="AT20" i="11"/>
  <c r="U20" i="10"/>
  <c r="CO20" i="9" s="1"/>
  <c r="CB20" i="10"/>
  <c r="CY20" i="10"/>
  <c r="G25" i="9"/>
  <c r="Q25" i="10"/>
  <c r="V27" i="9"/>
  <c r="AX27" i="10"/>
  <c r="BF21" i="10"/>
  <c r="O31" i="11"/>
  <c r="CN31" i="9"/>
  <c r="CY32" i="9"/>
  <c r="DU32" i="10"/>
  <c r="F31" i="10"/>
  <c r="CS31" i="10"/>
  <c r="BJ44" i="11"/>
  <c r="AF44" i="10"/>
  <c r="AJ44" i="10" s="1"/>
  <c r="DA44" i="10"/>
  <c r="B43" i="9"/>
  <c r="B43" i="10"/>
  <c r="BJ41" i="11"/>
  <c r="DA41" i="10"/>
  <c r="AF41" i="10"/>
  <c r="AJ41" i="10" s="1"/>
  <c r="AT40" i="11"/>
  <c r="CY40" i="10"/>
  <c r="U40" i="10"/>
  <c r="CO40" i="9" s="1"/>
  <c r="CB40" i="10"/>
  <c r="G45" i="9"/>
  <c r="Q45" i="10"/>
  <c r="G49" i="9"/>
  <c r="Q49" i="10"/>
  <c r="Q45" i="9"/>
  <c r="AB45" i="10"/>
  <c r="BZ76" i="11"/>
  <c r="AQ76" i="10"/>
  <c r="CF76" i="10"/>
  <c r="CZ76" i="10"/>
  <c r="BZ48" i="11"/>
  <c r="CZ48" i="10"/>
  <c r="AQ48" i="10"/>
  <c r="CF48" i="10"/>
  <c r="B76" i="9"/>
  <c r="B76" i="10"/>
  <c r="AQ79" i="10"/>
  <c r="CF79" i="10"/>
  <c r="CZ79" i="10"/>
  <c r="CP72" i="11"/>
  <c r="BB72" i="10"/>
  <c r="BF72" i="10" s="1"/>
  <c r="B80" i="9"/>
  <c r="B80" i="10"/>
  <c r="CN80" i="9"/>
  <c r="CY81" i="9"/>
  <c r="DU81" i="10"/>
  <c r="F80" i="10"/>
  <c r="CS80" i="10"/>
  <c r="G87" i="9"/>
  <c r="Q87" i="10"/>
  <c r="G89" i="9"/>
  <c r="Q89" i="10"/>
  <c r="BZ92" i="11"/>
  <c r="AQ92" i="10"/>
  <c r="CF92" i="10"/>
  <c r="CZ92" i="10"/>
  <c r="DA94" i="10"/>
  <c r="AF94" i="10"/>
  <c r="AJ94" i="10" s="1"/>
  <c r="V89" i="9"/>
  <c r="AX89" i="10"/>
  <c r="G77" i="9"/>
  <c r="Q77" i="10"/>
  <c r="CN85" i="9"/>
  <c r="CY86" i="9"/>
  <c r="DU86" i="10"/>
  <c r="F85" i="10"/>
  <c r="CS85" i="10"/>
  <c r="G95" i="9"/>
  <c r="Q95" i="10"/>
  <c r="G113" i="9"/>
  <c r="Q113" i="10"/>
  <c r="G115" i="9"/>
  <c r="Q115" i="10"/>
  <c r="G117" i="9"/>
  <c r="Q117" i="10"/>
  <c r="V123" i="9"/>
  <c r="AX123" i="10"/>
  <c r="CZ120" i="10"/>
  <c r="AQ120" i="10"/>
  <c r="CF120" i="10"/>
  <c r="V120" i="9"/>
  <c r="AX120" i="10"/>
  <c r="G120" i="9"/>
  <c r="Q120" i="10"/>
  <c r="CP119" i="11"/>
  <c r="BB119" i="10"/>
  <c r="BF119" i="10" s="1"/>
  <c r="CB122" i="10"/>
  <c r="CY122" i="10"/>
  <c r="U122" i="10"/>
  <c r="CO122" i="9" s="1"/>
  <c r="CP125" i="11"/>
  <c r="BB125" i="10"/>
  <c r="BF125" i="10" s="1"/>
  <c r="B119" i="9"/>
  <c r="B119" i="10"/>
  <c r="Q123" i="9"/>
  <c r="AB123" i="10"/>
  <c r="O144" i="11"/>
  <c r="CN144" i="9"/>
  <c r="CY146" i="9"/>
  <c r="DU146" i="10"/>
  <c r="F144" i="10"/>
  <c r="J144" i="10" s="1"/>
  <c r="CS144" i="10"/>
  <c r="Q12" i="9"/>
  <c r="AB12" i="10"/>
  <c r="L17" i="9"/>
  <c r="AM17" i="10"/>
  <c r="V11" i="9"/>
  <c r="AX11" i="10"/>
  <c r="CF23" i="10"/>
  <c r="CZ23" i="10"/>
  <c r="AQ23" i="10"/>
  <c r="CB13" i="10"/>
  <c r="U13" i="10"/>
  <c r="CO13" i="9" s="1"/>
  <c r="CY13" i="10"/>
  <c r="O29" i="11"/>
  <c r="CN29" i="9"/>
  <c r="CY30" i="9"/>
  <c r="DU30" i="10"/>
  <c r="F29" i="10"/>
  <c r="J29" i="10" s="1"/>
  <c r="CS29" i="10"/>
  <c r="B46" i="9"/>
  <c r="B46" i="10"/>
  <c r="CY18" i="9"/>
  <c r="CN18" i="9"/>
  <c r="DU18" i="10"/>
  <c r="CS18" i="10"/>
  <c r="F18" i="10"/>
  <c r="J18" i="10" s="1"/>
  <c r="J31" i="10"/>
  <c r="BF43" i="10"/>
  <c r="CY47" i="9"/>
  <c r="CN46" i="9"/>
  <c r="DU47" i="10"/>
  <c r="F46" i="10"/>
  <c r="J46" i="10" s="1"/>
  <c r="CS46" i="10"/>
  <c r="CP15" i="11"/>
  <c r="BB15" i="10"/>
  <c r="BF15" i="10" s="1"/>
  <c r="AT32" i="11"/>
  <c r="CY32" i="10"/>
  <c r="U32" i="10"/>
  <c r="CO32" i="9" s="1"/>
  <c r="CB32" i="10"/>
  <c r="CP12" i="11"/>
  <c r="BB12" i="10"/>
  <c r="BF12" i="10" s="1"/>
  <c r="Q24" i="9"/>
  <c r="AB24" i="10"/>
  <c r="Q44" i="9"/>
  <c r="AB44" i="10"/>
  <c r="Q28" i="9"/>
  <c r="AB28" i="10"/>
  <c r="V35" i="9"/>
  <c r="AX35" i="10"/>
  <c r="O52" i="11"/>
  <c r="CY53" i="9"/>
  <c r="CN52" i="9"/>
  <c r="DU53" i="10"/>
  <c r="F52" i="10"/>
  <c r="CS52" i="10"/>
  <c r="Q48" i="9"/>
  <c r="AB48" i="10"/>
  <c r="CB67" i="10"/>
  <c r="CY67" i="10"/>
  <c r="U67" i="10"/>
  <c r="CO67" i="9" s="1"/>
  <c r="CY48" i="10"/>
  <c r="U48" i="10"/>
  <c r="CO48" i="9" s="1"/>
  <c r="CB48" i="10"/>
  <c r="BZ53" i="11"/>
  <c r="AQ53" i="10"/>
  <c r="AU53" i="10" s="1"/>
  <c r="CF53" i="10"/>
  <c r="CZ53" i="10"/>
  <c r="B24" i="9"/>
  <c r="B24" i="10"/>
  <c r="Q73" i="9"/>
  <c r="AB73" i="10"/>
  <c r="Q82" i="9"/>
  <c r="AB82" i="10"/>
  <c r="G92" i="9"/>
  <c r="Q92" i="10"/>
  <c r="BJ51" i="11"/>
  <c r="DA51" i="10"/>
  <c r="AF51" i="10"/>
  <c r="L13" i="9"/>
  <c r="AM13" i="10"/>
  <c r="V56" i="9"/>
  <c r="AX56" i="10"/>
  <c r="CN96" i="9"/>
  <c r="CY97" i="9"/>
  <c r="DU97" i="10"/>
  <c r="F96" i="10"/>
  <c r="J96" i="10" s="1"/>
  <c r="CS96" i="10"/>
  <c r="CY100" i="9"/>
  <c r="CN99" i="9"/>
  <c r="DU100" i="10"/>
  <c r="F99" i="10"/>
  <c r="CS99" i="10"/>
  <c r="B102" i="9"/>
  <c r="B102" i="10"/>
  <c r="AX51" i="10"/>
  <c r="V51" i="9"/>
  <c r="G99" i="9"/>
  <c r="Q99" i="10"/>
  <c r="BZ64" i="11"/>
  <c r="AQ64" i="10"/>
  <c r="CF64" i="10"/>
  <c r="CZ64" i="10"/>
  <c r="CZ116" i="10"/>
  <c r="AQ116" i="10"/>
  <c r="CF116" i="10"/>
  <c r="CB114" i="10"/>
  <c r="CY114" i="10"/>
  <c r="U114" i="10"/>
  <c r="CO114" i="9" s="1"/>
  <c r="O121" i="11"/>
  <c r="CY123" i="9"/>
  <c r="CN121" i="9"/>
  <c r="DU123" i="10"/>
  <c r="F121" i="10"/>
  <c r="J121" i="10" s="1"/>
  <c r="CS121" i="10"/>
  <c r="Q124" i="9"/>
  <c r="AB124" i="10"/>
  <c r="CP59" i="11"/>
  <c r="BB59" i="10"/>
  <c r="BF59" i="10" s="1"/>
  <c r="G83" i="9"/>
  <c r="Q83" i="10"/>
  <c r="DA104" i="10"/>
  <c r="AF104" i="10"/>
  <c r="AJ104" i="10" s="1"/>
  <c r="CY131" i="10"/>
  <c r="U131" i="10"/>
  <c r="CO131" i="9" s="1"/>
  <c r="CB131" i="10"/>
  <c r="G111" i="9"/>
  <c r="Q111" i="10"/>
  <c r="CY134" i="9"/>
  <c r="CN132" i="9"/>
  <c r="DU134" i="10"/>
  <c r="F132" i="10"/>
  <c r="J132" i="10" s="1"/>
  <c r="CS132" i="10"/>
  <c r="G135" i="9"/>
  <c r="Q135" i="10"/>
  <c r="CZ144" i="10"/>
  <c r="AQ144" i="10"/>
  <c r="CF144" i="10"/>
  <c r="G143" i="9"/>
  <c r="Q143" i="10"/>
  <c r="BZ145" i="11"/>
  <c r="AQ145" i="10"/>
  <c r="CF145" i="10"/>
  <c r="CZ145" i="10"/>
  <c r="AQ83" i="10"/>
  <c r="CF83" i="10"/>
  <c r="CZ83" i="10"/>
  <c r="L102" i="9"/>
  <c r="AM102" i="10"/>
  <c r="BF126" i="10"/>
  <c r="Q130" i="9"/>
  <c r="AB130" i="10"/>
  <c r="G140" i="9"/>
  <c r="Q140" i="10"/>
  <c r="DA143" i="10"/>
  <c r="AF143" i="10"/>
  <c r="AJ143" i="10" s="1"/>
  <c r="Q104" i="9"/>
  <c r="AB104" i="10"/>
  <c r="AT130" i="11"/>
  <c r="CB130" i="10"/>
  <c r="CY130" i="10"/>
  <c r="U130" i="10"/>
  <c r="AT104" i="11"/>
  <c r="CY104" i="10"/>
  <c r="U104" i="10"/>
  <c r="CO104" i="9" s="1"/>
  <c r="CB104" i="10"/>
  <c r="CY135" i="9"/>
  <c r="CN133" i="9"/>
  <c r="DU135" i="10"/>
  <c r="F133" i="10"/>
  <c r="J133" i="10" s="1"/>
  <c r="CS133" i="10"/>
  <c r="G137" i="9"/>
  <c r="Q137" i="10"/>
  <c r="DA140" i="10"/>
  <c r="AF140" i="10"/>
  <c r="AJ140" i="10" s="1"/>
  <c r="G47" i="9"/>
  <c r="Q47" i="10"/>
  <c r="B19" i="9"/>
  <c r="B19" i="10"/>
  <c r="U33" i="10"/>
  <c r="CO33" i="9" s="1"/>
  <c r="CB33" i="10"/>
  <c r="CY33" i="10"/>
  <c r="Q43" i="9"/>
  <c r="AB43" i="10"/>
  <c r="L51" i="9"/>
  <c r="AM51" i="10"/>
  <c r="DA57" i="10"/>
  <c r="AF57" i="10"/>
  <c r="AJ57" i="10" s="1"/>
  <c r="G16" i="9"/>
  <c r="Q16" i="10"/>
  <c r="DA40" i="10"/>
  <c r="AF40" i="10"/>
  <c r="AJ40" i="10" s="1"/>
  <c r="AQ6" i="10"/>
  <c r="CF6" i="10"/>
  <c r="CZ6" i="10"/>
  <c r="G36" i="9"/>
  <c r="Q36" i="10"/>
  <c r="CN53" i="9"/>
  <c r="CY54" i="9"/>
  <c r="DU54" i="10"/>
  <c r="CS53" i="10"/>
  <c r="F53" i="10"/>
  <c r="J53" i="10" s="1"/>
  <c r="V31" i="9"/>
  <c r="AX31" i="10"/>
  <c r="V61" i="9"/>
  <c r="AX61" i="10"/>
  <c r="G97" i="9"/>
  <c r="Q97" i="10"/>
  <c r="G108" i="9"/>
  <c r="Q108" i="10"/>
  <c r="CN61" i="9"/>
  <c r="CY62" i="9"/>
  <c r="DU62" i="10"/>
  <c r="F61" i="10"/>
  <c r="CS61" i="10"/>
  <c r="B117" i="9"/>
  <c r="B117" i="10"/>
  <c r="G67" i="9"/>
  <c r="Q67" i="10"/>
  <c r="L91" i="9"/>
  <c r="AM91" i="10"/>
  <c r="B116" i="9"/>
  <c r="B116" i="10"/>
  <c r="CY66" i="9"/>
  <c r="CN65" i="9"/>
  <c r="DU66" i="10"/>
  <c r="F65" i="10"/>
  <c r="CS65" i="10"/>
  <c r="L126" i="9"/>
  <c r="AM126" i="10"/>
  <c r="V63" i="9"/>
  <c r="AX63" i="10"/>
  <c r="L92" i="9"/>
  <c r="AM92" i="10"/>
  <c r="B140" i="9"/>
  <c r="B140" i="10"/>
  <c r="V132" i="9"/>
  <c r="AX132" i="10"/>
  <c r="Q145" i="9"/>
  <c r="AB145" i="10"/>
  <c r="DA64" i="10"/>
  <c r="AF64" i="10"/>
  <c r="AJ64" i="10" s="1"/>
  <c r="DA56" i="10"/>
  <c r="AF56" i="10"/>
  <c r="CY132" i="9"/>
  <c r="CN130" i="9"/>
  <c r="DU132" i="10"/>
  <c r="F130" i="10"/>
  <c r="CS130" i="10"/>
  <c r="EL11" i="10"/>
  <c r="U37" i="10"/>
  <c r="CO37" i="9" s="1"/>
  <c r="CB37" i="10"/>
  <c r="CY37" i="10"/>
  <c r="B84" i="9"/>
  <c r="B84" i="10"/>
  <c r="B128" i="9"/>
  <c r="B128" i="10"/>
  <c r="CN12" i="9"/>
  <c r="CY12" i="9"/>
  <c r="DC12" i="9" s="1"/>
  <c r="F12" i="10"/>
  <c r="DU12" i="10"/>
  <c r="CS12" i="10"/>
  <c r="Q38" i="9"/>
  <c r="AB38" i="10"/>
  <c r="G53" i="9"/>
  <c r="Q53" i="10"/>
  <c r="V93" i="9"/>
  <c r="AX93" i="10"/>
  <c r="V109" i="9"/>
  <c r="AX109" i="10"/>
  <c r="CY109" i="10"/>
  <c r="U109" i="10"/>
  <c r="CO109" i="9" s="1"/>
  <c r="CB109" i="10"/>
  <c r="B86" i="9"/>
  <c r="B86" i="10"/>
  <c r="Q129" i="9"/>
  <c r="AB129" i="10"/>
  <c r="V143" i="9"/>
  <c r="AX143" i="10"/>
  <c r="V39" i="9"/>
  <c r="AX39" i="10"/>
  <c r="B146" i="9"/>
  <c r="B146" i="10"/>
  <c r="L6" i="9"/>
  <c r="AM6" i="10"/>
  <c r="B5" i="9"/>
  <c r="B5" i="10"/>
  <c r="G8" i="9"/>
  <c r="Q8" i="10"/>
  <c r="BJ17" i="11"/>
  <c r="AF17" i="10"/>
  <c r="AJ17" i="10" s="1"/>
  <c r="DA17" i="10"/>
  <c r="B18" i="9"/>
  <c r="B18" i="10"/>
  <c r="Q20" i="9"/>
  <c r="AB20" i="10"/>
  <c r="AT25" i="11"/>
  <c r="U25" i="10"/>
  <c r="CO25" i="9" s="1"/>
  <c r="CY25" i="10"/>
  <c r="CB25" i="10"/>
  <c r="CP27" i="11"/>
  <c r="BB27" i="10"/>
  <c r="BF27" i="10" s="1"/>
  <c r="V20" i="9"/>
  <c r="AX20" i="10"/>
  <c r="G24" i="9"/>
  <c r="Q24" i="10"/>
  <c r="G28" i="9"/>
  <c r="Q28" i="10"/>
  <c r="AF38" i="10"/>
  <c r="AJ38" i="10" s="1"/>
  <c r="DA38" i="10"/>
  <c r="DA16" i="10"/>
  <c r="AF16" i="10"/>
  <c r="AJ16" i="10" s="1"/>
  <c r="AT31" i="11"/>
  <c r="CB31" i="10"/>
  <c r="CY31" i="10"/>
  <c r="U31" i="10"/>
  <c r="CO31" i="9" s="1"/>
  <c r="B34" i="9"/>
  <c r="B34" i="10"/>
  <c r="AQ45" i="10"/>
  <c r="CF45" i="10"/>
  <c r="CZ45" i="10"/>
  <c r="AT46" i="11"/>
  <c r="CB46" i="10"/>
  <c r="CY46" i="10"/>
  <c r="U46" i="10"/>
  <c r="CZ44" i="10"/>
  <c r="AQ44" i="10"/>
  <c r="CF44" i="10"/>
  <c r="Q52" i="9"/>
  <c r="AB52" i="10"/>
  <c r="G68" i="9"/>
  <c r="Q68" i="10"/>
  <c r="L52" i="9"/>
  <c r="AM52" i="10"/>
  <c r="BJ81" i="11"/>
  <c r="DA81" i="10"/>
  <c r="AF81" i="10"/>
  <c r="AJ81" i="10" s="1"/>
  <c r="CP74" i="11"/>
  <c r="BB74" i="10"/>
  <c r="BF74" i="10" s="1"/>
  <c r="V50" i="9"/>
  <c r="AX50" i="10"/>
  <c r="O76" i="11"/>
  <c r="CY77" i="9"/>
  <c r="CN76" i="9"/>
  <c r="DU77" i="10"/>
  <c r="CS76" i="10"/>
  <c r="F76" i="10"/>
  <c r="J76" i="10" s="1"/>
  <c r="BJ77" i="11"/>
  <c r="AF77" i="10"/>
  <c r="AJ77" i="10" s="1"/>
  <c r="DA77" i="10"/>
  <c r="AQ70" i="10"/>
  <c r="CF70" i="10"/>
  <c r="CZ70" i="10"/>
  <c r="G78" i="9"/>
  <c r="Q78" i="10"/>
  <c r="CP85" i="11"/>
  <c r="BB85" i="10"/>
  <c r="BF85" i="10" s="1"/>
  <c r="Q68" i="9"/>
  <c r="AB68" i="10"/>
  <c r="CB91" i="10"/>
  <c r="CY91" i="10"/>
  <c r="U91" i="10"/>
  <c r="CO91" i="9" s="1"/>
  <c r="CP92" i="11"/>
  <c r="BB92" i="10"/>
  <c r="BF92" i="10" s="1"/>
  <c r="BZ94" i="11"/>
  <c r="AQ94" i="10"/>
  <c r="AU94" i="10" s="1"/>
  <c r="CF94" i="10"/>
  <c r="CZ94" i="10"/>
  <c r="B93" i="9"/>
  <c r="B93" i="10"/>
  <c r="B91" i="9"/>
  <c r="B91" i="10"/>
  <c r="B92" i="9"/>
  <c r="B92" i="10"/>
  <c r="B85" i="9"/>
  <c r="B85" i="10"/>
  <c r="G88" i="9"/>
  <c r="Q88" i="10"/>
  <c r="Q113" i="9"/>
  <c r="AB113" i="10"/>
  <c r="Q115" i="9"/>
  <c r="AB115" i="10"/>
  <c r="Q117" i="9"/>
  <c r="AB117" i="10"/>
  <c r="CP123" i="11"/>
  <c r="BB123" i="10"/>
  <c r="G118" i="9"/>
  <c r="Q118" i="10"/>
  <c r="AT120" i="11"/>
  <c r="U120" i="10"/>
  <c r="CO120" i="9" s="1"/>
  <c r="CB120" i="10"/>
  <c r="CY120" i="10"/>
  <c r="V118" i="9"/>
  <c r="AX118" i="10"/>
  <c r="G123" i="9"/>
  <c r="Q123" i="10"/>
  <c r="O119" i="11"/>
  <c r="CY121" i="9"/>
  <c r="CN119" i="9"/>
  <c r="DU121" i="10"/>
  <c r="F119" i="10"/>
  <c r="CS119" i="10"/>
  <c r="DA123" i="10"/>
  <c r="AF123" i="10"/>
  <c r="V17" i="9"/>
  <c r="AX17" i="10"/>
  <c r="B12" i="9"/>
  <c r="B12" i="10"/>
  <c r="BJ14" i="11"/>
  <c r="DA14" i="10"/>
  <c r="AF14" i="10"/>
  <c r="AJ14" i="10" s="1"/>
  <c r="AF13" i="10"/>
  <c r="AJ13" i="10" s="1"/>
  <c r="DA13" i="10"/>
  <c r="B21" i="9"/>
  <c r="B21" i="10"/>
  <c r="B26" i="9"/>
  <c r="B26" i="10"/>
  <c r="CP29" i="11"/>
  <c r="BB29" i="10"/>
  <c r="BF29" i="10" s="1"/>
  <c r="CY45" i="9"/>
  <c r="CN44" i="9"/>
  <c r="F44" i="10"/>
  <c r="CS44" i="10"/>
  <c r="DU45" i="10"/>
  <c r="CB26" i="10"/>
  <c r="CY26" i="10"/>
  <c r="U26" i="10"/>
  <c r="CO26" i="9" s="1"/>
  <c r="V32" i="9"/>
  <c r="AX32" i="10"/>
  <c r="CB38" i="10"/>
  <c r="CY38" i="10"/>
  <c r="U38" i="10"/>
  <c r="CO38" i="9" s="1"/>
  <c r="G42" i="9"/>
  <c r="Q42" i="10"/>
  <c r="B15" i="9"/>
  <c r="B15" i="10"/>
  <c r="BJ48" i="11"/>
  <c r="DA48" i="10"/>
  <c r="AF48" i="10"/>
  <c r="AJ48" i="10" s="1"/>
  <c r="Q67" i="9"/>
  <c r="AB67" i="10"/>
  <c r="L53" i="9"/>
  <c r="AM53" i="10"/>
  <c r="O66" i="11"/>
  <c r="CN66" i="9"/>
  <c r="CY67" i="9"/>
  <c r="DU67" i="10"/>
  <c r="CS66" i="10"/>
  <c r="F66" i="10"/>
  <c r="AQ30" i="10"/>
  <c r="CF30" i="10"/>
  <c r="CZ30" i="10"/>
  <c r="CY63" i="9"/>
  <c r="CN62" i="9"/>
  <c r="DU63" i="10"/>
  <c r="CS62" i="10"/>
  <c r="F62" i="10"/>
  <c r="J62" i="10" s="1"/>
  <c r="CP64" i="11"/>
  <c r="BB64" i="10"/>
  <c r="BF64" i="10" s="1"/>
  <c r="V69" i="9"/>
  <c r="AX69" i="10"/>
  <c r="AQ78" i="10"/>
  <c r="CF78" i="10"/>
  <c r="CZ78" i="10"/>
  <c r="G93" i="9"/>
  <c r="Q93" i="10"/>
  <c r="U4" i="10"/>
  <c r="CO4" i="9" s="1"/>
  <c r="CB4" i="10"/>
  <c r="CY4" i="10"/>
  <c r="U29" i="10"/>
  <c r="CO29" i="9" s="1"/>
  <c r="CB29" i="10"/>
  <c r="CY29" i="10"/>
  <c r="B49" i="9"/>
  <c r="B49" i="10"/>
  <c r="V76" i="9"/>
  <c r="AX76" i="10"/>
  <c r="DA101" i="10"/>
  <c r="AF101" i="10"/>
  <c r="AJ101" i="10" s="1"/>
  <c r="CP112" i="11"/>
  <c r="BB112" i="10"/>
  <c r="BF112" i="10" s="1"/>
  <c r="V133" i="9"/>
  <c r="AX133" i="10"/>
  <c r="Q100" i="9"/>
  <c r="AB100" i="10"/>
  <c r="CY106" i="9"/>
  <c r="CN104" i="9"/>
  <c r="DU106" i="10"/>
  <c r="F104" i="10"/>
  <c r="CS104" i="10"/>
  <c r="G125" i="9"/>
  <c r="Q125" i="10"/>
  <c r="U132" i="10"/>
  <c r="CO132" i="9" s="1"/>
  <c r="CB132" i="10"/>
  <c r="CY132" i="10"/>
  <c r="AF30" i="10"/>
  <c r="DA30" i="10"/>
  <c r="U64" i="10"/>
  <c r="CO64" i="9" s="1"/>
  <c r="CB64" i="10"/>
  <c r="CY64" i="10"/>
  <c r="DA114" i="10"/>
  <c r="AF114" i="10"/>
  <c r="AJ114" i="10" s="1"/>
  <c r="CB134" i="10"/>
  <c r="CY134" i="10"/>
  <c r="U134" i="10"/>
  <c r="CO134" i="9" s="1"/>
  <c r="CZ101" i="10"/>
  <c r="AQ101" i="10"/>
  <c r="CF101" i="10"/>
  <c r="B112" i="9"/>
  <c r="B112" i="10"/>
  <c r="BJ131" i="11"/>
  <c r="DA131" i="10"/>
  <c r="AF131" i="10"/>
  <c r="AJ131" i="10" s="1"/>
  <c r="B132" i="9"/>
  <c r="B132" i="10"/>
  <c r="Q135" i="9"/>
  <c r="AB135" i="10"/>
  <c r="CP144" i="11"/>
  <c r="BB144" i="10"/>
  <c r="BF144" i="10" s="1"/>
  <c r="V126" i="9"/>
  <c r="AX126" i="10"/>
  <c r="L131" i="9"/>
  <c r="AM131" i="10"/>
  <c r="L83" i="9"/>
  <c r="AM83" i="10"/>
  <c r="AQ102" i="10"/>
  <c r="CF102" i="10"/>
  <c r="CZ102" i="10"/>
  <c r="Q131" i="9"/>
  <c r="AB131" i="10"/>
  <c r="DA130" i="10"/>
  <c r="AF130" i="10"/>
  <c r="AJ130" i="10" s="1"/>
  <c r="Q137" i="9"/>
  <c r="AB137" i="10"/>
  <c r="Q140" i="9"/>
  <c r="AB140" i="10"/>
  <c r="BJ137" i="11"/>
  <c r="AF137" i="10"/>
  <c r="AJ137" i="10" s="1"/>
  <c r="DA137" i="10"/>
  <c r="AT144" i="11"/>
  <c r="U144" i="10"/>
  <c r="CB144" i="10"/>
  <c r="CY144" i="10"/>
  <c r="G106" i="9"/>
  <c r="Q106" i="10"/>
  <c r="V137" i="9"/>
  <c r="AX137" i="10"/>
  <c r="CZ140" i="10"/>
  <c r="AQ140" i="10"/>
  <c r="CF140" i="10"/>
  <c r="AQ39" i="10"/>
  <c r="CF39" i="10"/>
  <c r="CZ39" i="10"/>
  <c r="CP60" i="11"/>
  <c r="BB60" i="10"/>
  <c r="BF60" i="10" s="1"/>
  <c r="CY37" i="9"/>
  <c r="DC37" i="9" s="1"/>
  <c r="CN36" i="9"/>
  <c r="DU37" i="10"/>
  <c r="F36" i="10"/>
  <c r="CS36" i="10"/>
  <c r="CZ40" i="10"/>
  <c r="CF40" i="10"/>
  <c r="AQ40" i="10"/>
  <c r="AT59" i="11"/>
  <c r="CB59" i="10"/>
  <c r="CY59" i="10"/>
  <c r="U59" i="10"/>
  <c r="CB34" i="10"/>
  <c r="CY34" i="10"/>
  <c r="U34" i="10"/>
  <c r="CO34" i="9" s="1"/>
  <c r="B57" i="9"/>
  <c r="B57" i="10"/>
  <c r="CZ16" i="10"/>
  <c r="CF16" i="10"/>
  <c r="AQ16" i="10"/>
  <c r="L22" i="9"/>
  <c r="AM22" i="10"/>
  <c r="CY105" i="9"/>
  <c r="DC105" i="9" s="1"/>
  <c r="CN103" i="9"/>
  <c r="DU105" i="10"/>
  <c r="F103" i="10"/>
  <c r="J103" i="10" s="1"/>
  <c r="CS103" i="10"/>
  <c r="BJ63" i="11"/>
  <c r="AF63" i="10"/>
  <c r="AJ63" i="10" s="1"/>
  <c r="DA63" i="10"/>
  <c r="B118" i="9"/>
  <c r="B118" i="10"/>
  <c r="U72" i="10"/>
  <c r="CO72" i="9" s="1"/>
  <c r="CB72" i="10"/>
  <c r="CY72" i="10"/>
  <c r="Q79" i="9"/>
  <c r="AB79" i="10"/>
  <c r="AQ22" i="10"/>
  <c r="CF22" i="10"/>
  <c r="CZ22" i="10"/>
  <c r="BJ75" i="11"/>
  <c r="AF75" i="10"/>
  <c r="AJ75" i="10" s="1"/>
  <c r="DA75" i="10"/>
  <c r="L86" i="9"/>
  <c r="AM86" i="10"/>
  <c r="G127" i="9"/>
  <c r="Q127" i="10"/>
  <c r="B64" i="9"/>
  <c r="B64" i="10"/>
  <c r="AQ113" i="10"/>
  <c r="CF113" i="10"/>
  <c r="CZ113" i="10"/>
  <c r="Q146" i="9"/>
  <c r="AB146" i="10"/>
  <c r="V108" i="9"/>
  <c r="AX108" i="10"/>
  <c r="Q64" i="9"/>
  <c r="AB64" i="10"/>
  <c r="AQ129" i="10"/>
  <c r="CF129" i="10"/>
  <c r="CZ129" i="10"/>
  <c r="V140" i="9"/>
  <c r="AX140" i="10"/>
  <c r="Q56" i="9"/>
  <c r="AB56" i="10"/>
  <c r="B130" i="9"/>
  <c r="B130" i="10"/>
  <c r="EL143" i="10"/>
  <c r="CY147" i="9"/>
  <c r="CN145" i="9"/>
  <c r="DU147" i="10"/>
  <c r="F145" i="10"/>
  <c r="CS145" i="10"/>
  <c r="L39" i="9"/>
  <c r="AM39" i="10"/>
  <c r="AF71" i="10"/>
  <c r="DA71" i="10"/>
  <c r="U102" i="10"/>
  <c r="CO102" i="9" s="1"/>
  <c r="CB102" i="10"/>
  <c r="CY102" i="10"/>
  <c r="L33" i="9"/>
  <c r="AM33" i="10"/>
  <c r="U41" i="10"/>
  <c r="CO41" i="9" s="1"/>
  <c r="CB41" i="10"/>
  <c r="CY41" i="10"/>
  <c r="CZ112" i="10"/>
  <c r="AQ112" i="10"/>
  <c r="CF112" i="10"/>
  <c r="CY65" i="10"/>
  <c r="CB65" i="10"/>
  <c r="U65" i="10"/>
  <c r="CO65" i="9" s="1"/>
  <c r="G80" i="9"/>
  <c r="Q80" i="10"/>
  <c r="B123" i="9"/>
  <c r="B123" i="10"/>
  <c r="B144" i="9"/>
  <c r="B144" i="10"/>
  <c r="CN59" i="9"/>
  <c r="CY60" i="9"/>
  <c r="DU60" i="10"/>
  <c r="F59" i="10"/>
  <c r="CS59" i="10"/>
  <c r="AQ31" i="10"/>
  <c r="CF31" i="10"/>
  <c r="CZ31" i="10"/>
  <c r="B83" i="9"/>
  <c r="B83" i="10"/>
  <c r="Q141" i="9"/>
  <c r="AB141" i="10"/>
  <c r="DA61" i="10"/>
  <c r="AF61" i="10"/>
  <c r="V6" i="9"/>
  <c r="AX6" i="10"/>
  <c r="G9" i="9"/>
  <c r="Q9" i="10"/>
  <c r="AT8" i="11"/>
  <c r="U8" i="10"/>
  <c r="CO8" i="9" s="1"/>
  <c r="CB8" i="10"/>
  <c r="CY8" i="10"/>
  <c r="BZ12" i="11"/>
  <c r="CZ12" i="10"/>
  <c r="AQ12" i="10"/>
  <c r="CF12" i="10"/>
  <c r="AT19" i="11"/>
  <c r="CY19" i="10"/>
  <c r="U19" i="10"/>
  <c r="CO19" i="9" s="1"/>
  <c r="CB19" i="10"/>
  <c r="Q8" i="9"/>
  <c r="AB8" i="10"/>
  <c r="V15" i="9"/>
  <c r="AX15" i="10"/>
  <c r="L15" i="9"/>
  <c r="AM15" i="10"/>
  <c r="G21" i="9"/>
  <c r="Q21" i="10"/>
  <c r="BJ20" i="11"/>
  <c r="DA20" i="10"/>
  <c r="AF20" i="10"/>
  <c r="AJ20" i="10" s="1"/>
  <c r="L20" i="9"/>
  <c r="AM20" i="10"/>
  <c r="Q23" i="9"/>
  <c r="AB23" i="10"/>
  <c r="L25" i="9"/>
  <c r="AM25" i="10"/>
  <c r="L24" i="9"/>
  <c r="AM24" i="10"/>
  <c r="B35" i="9"/>
  <c r="B35" i="10"/>
  <c r="Q16" i="9"/>
  <c r="AB16" i="10"/>
  <c r="L38" i="9"/>
  <c r="AM38" i="10"/>
  <c r="L45" i="9"/>
  <c r="AM45" i="10"/>
  <c r="Q41" i="9"/>
  <c r="AB41" i="10"/>
  <c r="G40" i="9"/>
  <c r="Q40" i="10"/>
  <c r="G46" i="9"/>
  <c r="Q46" i="10"/>
  <c r="CP45" i="11"/>
  <c r="BB45" i="10"/>
  <c r="BF45" i="10" s="1"/>
  <c r="L44" i="9"/>
  <c r="AM44" i="10"/>
  <c r="BJ46" i="11"/>
  <c r="AF46" i="10"/>
  <c r="AJ46" i="10" s="1"/>
  <c r="DA46" i="10"/>
  <c r="B50" i="9"/>
  <c r="B50" i="10"/>
  <c r="BJ52" i="11"/>
  <c r="DA52" i="10"/>
  <c r="AF52" i="10"/>
  <c r="B82" i="9"/>
  <c r="B82" i="10"/>
  <c r="AT66" i="11"/>
  <c r="U66" i="10"/>
  <c r="CO66" i="9" s="1"/>
  <c r="CB66" i="10"/>
  <c r="CY66" i="10"/>
  <c r="AT74" i="11"/>
  <c r="U74" i="10"/>
  <c r="CO74" i="9" s="1"/>
  <c r="CB74" i="10"/>
  <c r="CY74" i="10"/>
  <c r="CP50" i="11"/>
  <c r="BB50" i="10"/>
  <c r="BF50" i="10" s="1"/>
  <c r="DA76" i="10"/>
  <c r="AF76" i="10"/>
  <c r="V72" i="9"/>
  <c r="AX72" i="10"/>
  <c r="BZ80" i="11"/>
  <c r="AQ80" i="10"/>
  <c r="CF80" i="10"/>
  <c r="CZ80" i="10"/>
  <c r="AT86" i="11"/>
  <c r="U86" i="10"/>
  <c r="CB86" i="10"/>
  <c r="CY86" i="10"/>
  <c r="B87" i="9"/>
  <c r="B87" i="10"/>
  <c r="BJ91" i="11"/>
  <c r="AF91" i="10"/>
  <c r="AJ91" i="10" s="1"/>
  <c r="DA91" i="10"/>
  <c r="DA86" i="10"/>
  <c r="AF86" i="10"/>
  <c r="V94" i="9"/>
  <c r="AX94" i="10"/>
  <c r="CB95" i="10"/>
  <c r="CY95" i="10"/>
  <c r="U95" i="10"/>
  <c r="CO95" i="9" s="1"/>
  <c r="L111" i="9"/>
  <c r="AM111" i="10"/>
  <c r="L113" i="9"/>
  <c r="AM113" i="10"/>
  <c r="L115" i="9"/>
  <c r="AM115" i="10"/>
  <c r="L117" i="9"/>
  <c r="AM117" i="10"/>
  <c r="B108" i="9"/>
  <c r="B108" i="10"/>
  <c r="L121" i="9"/>
  <c r="AM121" i="10"/>
  <c r="CB118" i="10"/>
  <c r="CY118" i="10"/>
  <c r="U118" i="10"/>
  <c r="CO118" i="9" s="1"/>
  <c r="V121" i="9"/>
  <c r="AX121" i="10"/>
  <c r="Q118" i="9"/>
  <c r="AB118" i="10"/>
  <c r="Q121" i="9"/>
  <c r="AB121" i="10"/>
  <c r="B122" i="9"/>
  <c r="B122" i="10"/>
  <c r="CP118" i="11"/>
  <c r="BB118" i="10"/>
  <c r="BF118" i="10" s="1"/>
  <c r="CY123" i="10"/>
  <c r="U123" i="10"/>
  <c r="CO123" i="9" s="1"/>
  <c r="CB123" i="10"/>
  <c r="AT126" i="11"/>
  <c r="CB126" i="10"/>
  <c r="CY126" i="10"/>
  <c r="U126" i="10"/>
  <c r="CO126" i="9" s="1"/>
  <c r="G121" i="9"/>
  <c r="Q121" i="10"/>
  <c r="K138" i="10"/>
  <c r="BJ6" i="11"/>
  <c r="AF6" i="10"/>
  <c r="AJ6" i="10" s="1"/>
  <c r="DA6" i="10"/>
  <c r="AQ5" i="10"/>
  <c r="CF5" i="10"/>
  <c r="CZ5" i="10"/>
  <c r="Q14" i="9"/>
  <c r="AB14" i="10"/>
  <c r="BZ18" i="11"/>
  <c r="AQ18" i="10"/>
  <c r="CF18" i="10"/>
  <c r="CZ18" i="10"/>
  <c r="G39" i="9"/>
  <c r="Q39" i="10"/>
  <c r="AQ14" i="10"/>
  <c r="CF14" i="10"/>
  <c r="CZ14" i="10"/>
  <c r="CY14" i="9"/>
  <c r="CN14" i="9"/>
  <c r="DU14" i="10"/>
  <c r="F14" i="10"/>
  <c r="J14" i="10" s="1"/>
  <c r="CS14" i="10"/>
  <c r="B30" i="9"/>
  <c r="B30" i="10"/>
  <c r="L50" i="9"/>
  <c r="AM50" i="10"/>
  <c r="CY15" i="9"/>
  <c r="CN15" i="9"/>
  <c r="F15" i="10"/>
  <c r="J15" i="10" s="1"/>
  <c r="CS15" i="10"/>
  <c r="DU15" i="10"/>
  <c r="CP47" i="11"/>
  <c r="BB47" i="10"/>
  <c r="BF47" i="10" s="1"/>
  <c r="AU55" i="11"/>
  <c r="V48" i="9"/>
  <c r="AX48" i="10"/>
  <c r="V53" i="9"/>
  <c r="AX53" i="10"/>
  <c r="CP70" i="11"/>
  <c r="BB70" i="10"/>
  <c r="B74" i="9"/>
  <c r="B74" i="10"/>
  <c r="CY101" i="9"/>
  <c r="CN100" i="9"/>
  <c r="DU101" i="10"/>
  <c r="F100" i="10"/>
  <c r="CS100" i="10"/>
  <c r="V37" i="9"/>
  <c r="AX37" i="10"/>
  <c r="AT54" i="11"/>
  <c r="CB54" i="10"/>
  <c r="U54" i="10"/>
  <c r="CO54" i="9" s="1"/>
  <c r="CY54" i="10"/>
  <c r="DA15" i="10"/>
  <c r="AF15" i="10"/>
  <c r="AJ15" i="10" s="1"/>
  <c r="L30" i="9"/>
  <c r="AM30" i="10"/>
  <c r="CZ57" i="10"/>
  <c r="AQ57" i="10"/>
  <c r="CF57" i="10"/>
  <c r="DA70" i="10"/>
  <c r="AF70" i="10"/>
  <c r="AJ70" i="10" s="1"/>
  <c r="V74" i="9"/>
  <c r="AX74" i="10"/>
  <c r="L88" i="9"/>
  <c r="AM88" i="10"/>
  <c r="Q94" i="9"/>
  <c r="AB94" i="10"/>
  <c r="CB99" i="10"/>
  <c r="CY99" i="10"/>
  <c r="U99" i="10"/>
  <c r="CO99" i="9" s="1"/>
  <c r="G4" i="9"/>
  <c r="Q4" i="10"/>
  <c r="G29" i="9"/>
  <c r="Q29" i="10"/>
  <c r="CY50" i="9"/>
  <c r="CN49" i="9"/>
  <c r="DU50" i="10"/>
  <c r="F49" i="10"/>
  <c r="CS49" i="10"/>
  <c r="V90" i="9"/>
  <c r="AX90" i="10"/>
  <c r="L96" i="9"/>
  <c r="AM96" i="10"/>
  <c r="L99" i="9"/>
  <c r="AM99" i="10"/>
  <c r="BJ108" i="11"/>
  <c r="DA108" i="10"/>
  <c r="AF108" i="10"/>
  <c r="AJ108" i="10" s="1"/>
  <c r="AT138" i="11"/>
  <c r="CB138" i="10"/>
  <c r="CY138" i="10"/>
  <c r="U138" i="10"/>
  <c r="CO138" i="9" s="1"/>
  <c r="DA100" i="10"/>
  <c r="AF100" i="10"/>
  <c r="AJ100" i="10" s="1"/>
  <c r="V54" i="9"/>
  <c r="AX54" i="10"/>
  <c r="G101" i="9"/>
  <c r="Q101" i="10"/>
  <c r="Q30" i="9"/>
  <c r="AB30" i="10"/>
  <c r="CY55" i="9"/>
  <c r="DC55" i="9" s="1"/>
  <c r="CN54" i="9"/>
  <c r="DU55" i="10"/>
  <c r="F54" i="10"/>
  <c r="J54" i="10" s="1"/>
  <c r="CS54" i="10"/>
  <c r="L61" i="9"/>
  <c r="AM61" i="10"/>
  <c r="CN88" i="9"/>
  <c r="CY89" i="9"/>
  <c r="DU89" i="10"/>
  <c r="F88" i="10"/>
  <c r="J88" i="10" s="1"/>
  <c r="CS88" i="10"/>
  <c r="G100" i="9"/>
  <c r="Q100" i="10"/>
  <c r="AQ114" i="10"/>
  <c r="CF114" i="10"/>
  <c r="CZ114" i="10"/>
  <c r="V124" i="9"/>
  <c r="AX124" i="10"/>
  <c r="DA134" i="10"/>
  <c r="AF134" i="10"/>
  <c r="AJ134" i="10" s="1"/>
  <c r="BZ61" i="11"/>
  <c r="CZ61" i="10"/>
  <c r="AQ61" i="10"/>
  <c r="CF61" i="10"/>
  <c r="L97" i="9"/>
  <c r="AM97" i="10"/>
  <c r="BF104" i="10"/>
  <c r="BF124" i="10"/>
  <c r="DA132" i="10"/>
  <c r="AF132" i="10"/>
  <c r="AJ132" i="10" s="1"/>
  <c r="L135" i="9"/>
  <c r="AM135" i="10"/>
  <c r="AT145" i="11"/>
  <c r="CB145" i="10"/>
  <c r="CY145" i="10"/>
  <c r="U145" i="10"/>
  <c r="CP143" i="11"/>
  <c r="BB143" i="10"/>
  <c r="BF143" i="10" s="1"/>
  <c r="BZ131" i="11"/>
  <c r="CZ131" i="10"/>
  <c r="AQ131" i="10"/>
  <c r="CF131" i="10"/>
  <c r="AT68" i="11"/>
  <c r="U68" i="10"/>
  <c r="CO68" i="9" s="1"/>
  <c r="CB68" i="10"/>
  <c r="CY68" i="10"/>
  <c r="L137" i="9"/>
  <c r="AM137" i="10"/>
  <c r="L140" i="9"/>
  <c r="AM140" i="10"/>
  <c r="V110" i="9"/>
  <c r="AX110" i="10"/>
  <c r="AQ74" i="10"/>
  <c r="CF74" i="10"/>
  <c r="CZ74" i="10"/>
  <c r="CP107" i="11"/>
  <c r="CY136" i="9"/>
  <c r="CN134" i="9"/>
  <c r="DU136" i="10"/>
  <c r="F134" i="10"/>
  <c r="J134" i="10" s="1"/>
  <c r="CS134" i="10"/>
  <c r="AT106" i="11"/>
  <c r="U106" i="10"/>
  <c r="CO106" i="9" s="1"/>
  <c r="CB106" i="10"/>
  <c r="CY106" i="10"/>
  <c r="BF134" i="10"/>
  <c r="CP137" i="11"/>
  <c r="BB137" i="10"/>
  <c r="BF137" i="10" s="1"/>
  <c r="CP140" i="11"/>
  <c r="BB140" i="10"/>
  <c r="BF140" i="10" s="1"/>
  <c r="L10" i="9"/>
  <c r="AM10" i="10"/>
  <c r="B48" i="9"/>
  <c r="B48" i="10"/>
  <c r="CN58" i="9"/>
  <c r="CY59" i="9"/>
  <c r="DU59" i="10"/>
  <c r="F58" i="10"/>
  <c r="J58" i="10" s="1"/>
  <c r="CS58" i="10"/>
  <c r="Q18" i="9"/>
  <c r="AB18" i="10"/>
  <c r="Q37" i="9"/>
  <c r="AB37" i="10"/>
  <c r="L81" i="9"/>
  <c r="AM81" i="10"/>
  <c r="V97" i="9"/>
  <c r="AX97" i="10"/>
  <c r="AF103" i="10"/>
  <c r="AJ103" i="10" s="1"/>
  <c r="DA103" i="10"/>
  <c r="Q126" i="9"/>
  <c r="AB126" i="10"/>
  <c r="L62" i="9"/>
  <c r="AM62" i="10"/>
  <c r="B68" i="9"/>
  <c r="B68" i="10"/>
  <c r="V92" i="9"/>
  <c r="AX92" i="10"/>
  <c r="BJ112" i="11"/>
  <c r="DA112" i="10"/>
  <c r="AF112" i="10"/>
  <c r="AJ112" i="10" s="1"/>
  <c r="AF117" i="10"/>
  <c r="DA117" i="10"/>
  <c r="BF39" i="10"/>
  <c r="G146" i="9"/>
  <c r="Q146" i="10"/>
  <c r="L129" i="9"/>
  <c r="AM129" i="10"/>
  <c r="L141" i="9"/>
  <c r="AM141" i="10"/>
  <c r="G75" i="9"/>
  <c r="Q75" i="10"/>
  <c r="AF133" i="10"/>
  <c r="DA133" i="10"/>
  <c r="O12" i="11"/>
  <c r="G107" i="9"/>
  <c r="Q107" i="10"/>
  <c r="V49" i="9"/>
  <c r="AX49" i="10"/>
  <c r="G86" i="9"/>
  <c r="Q86" i="10"/>
  <c r="V41" i="9"/>
  <c r="AX41" i="10"/>
  <c r="G65" i="9"/>
  <c r="Q65" i="10"/>
  <c r="CB83" i="10"/>
  <c r="CY83" i="10"/>
  <c r="U83" i="10"/>
  <c r="CO83" i="9" s="1"/>
  <c r="G37" i="9"/>
  <c r="Q37" i="10"/>
  <c r="V67" i="9"/>
  <c r="AX67" i="10"/>
  <c r="B95" i="9"/>
  <c r="B95" i="10"/>
  <c r="L124" i="9"/>
  <c r="AM124" i="10"/>
  <c r="CB27" i="10"/>
  <c r="CY27" i="10"/>
  <c r="U27" i="10"/>
  <c r="CO27" i="9" s="1"/>
  <c r="G59" i="9"/>
  <c r="Q59" i="10"/>
  <c r="V144" i="9"/>
  <c r="AX144" i="10"/>
  <c r="G12" i="9"/>
  <c r="Q12" i="10"/>
  <c r="G32" i="9"/>
  <c r="Q32" i="10"/>
  <c r="CY85" i="9"/>
  <c r="CN84" i="9"/>
  <c r="DU85" i="10"/>
  <c r="F84" i="10"/>
  <c r="CS84" i="10"/>
  <c r="AQ142" i="10"/>
  <c r="CF142" i="10"/>
  <c r="CZ142" i="10"/>
  <c r="Q61" i="9"/>
  <c r="AB61" i="10"/>
  <c r="G5" i="9"/>
  <c r="Q5" i="10"/>
  <c r="G7" i="9"/>
  <c r="Q7" i="10"/>
  <c r="B7" i="9"/>
  <c r="B7" i="10"/>
  <c r="DA12" i="10"/>
  <c r="AF12" i="10"/>
  <c r="AJ12" i="10" s="1"/>
  <c r="AQ10" i="10"/>
  <c r="CF10" i="10"/>
  <c r="CZ10" i="10"/>
  <c r="B10" i="9"/>
  <c r="B10" i="10"/>
  <c r="AT9" i="11"/>
  <c r="CB9" i="10"/>
  <c r="CY9" i="10"/>
  <c r="U9" i="10"/>
  <c r="B11" i="9"/>
  <c r="B11" i="10"/>
  <c r="DA8" i="10"/>
  <c r="AF8" i="10"/>
  <c r="AJ8" i="10" s="1"/>
  <c r="CY19" i="9"/>
  <c r="CN19" i="9"/>
  <c r="F19" i="10"/>
  <c r="J19" i="10" s="1"/>
  <c r="CS19" i="10"/>
  <c r="DU19" i="10"/>
  <c r="CB21" i="10"/>
  <c r="U21" i="10"/>
  <c r="CO21" i="9" s="1"/>
  <c r="CY21" i="10"/>
  <c r="CP18" i="11"/>
  <c r="BB18" i="10"/>
  <c r="BF18" i="10" s="1"/>
  <c r="CZ20" i="10"/>
  <c r="CF20" i="10"/>
  <c r="AQ20" i="10"/>
  <c r="BJ23" i="11"/>
  <c r="DA23" i="10"/>
  <c r="AF23" i="10"/>
  <c r="AJ23" i="10" s="1"/>
  <c r="BZ25" i="11"/>
  <c r="CZ25" i="10"/>
  <c r="AQ25" i="10"/>
  <c r="CF25" i="10"/>
  <c r="V28" i="9"/>
  <c r="AX28" i="10"/>
  <c r="AF26" i="10"/>
  <c r="DA26" i="10"/>
  <c r="B36" i="9"/>
  <c r="B36" i="10"/>
  <c r="AF22" i="10"/>
  <c r="AJ22" i="10" s="1"/>
  <c r="DA22" i="10"/>
  <c r="CP22" i="11"/>
  <c r="BB22" i="10"/>
  <c r="BF22" i="10" s="1"/>
  <c r="BG20" i="10"/>
  <c r="CP42" i="11"/>
  <c r="BB42" i="10"/>
  <c r="BF42" i="10" s="1"/>
  <c r="AQ46" i="10"/>
  <c r="CF46" i="10"/>
  <c r="CZ46" i="10"/>
  <c r="V45" i="9"/>
  <c r="AX45" i="10"/>
  <c r="Q46" i="9"/>
  <c r="AB46" i="10"/>
  <c r="O50" i="11"/>
  <c r="CN50" i="9"/>
  <c r="CY51" i="9"/>
  <c r="DU51" i="10"/>
  <c r="F50" i="10"/>
  <c r="J50" i="10" s="1"/>
  <c r="CS50" i="10"/>
  <c r="AT78" i="11"/>
  <c r="U78" i="10"/>
  <c r="CO78" i="9" s="1"/>
  <c r="CB78" i="10"/>
  <c r="CY78" i="10"/>
  <c r="CN82" i="9"/>
  <c r="CY83" i="9"/>
  <c r="DU83" i="10"/>
  <c r="CS82" i="10"/>
  <c r="F82" i="10"/>
  <c r="CZ52" i="10"/>
  <c r="AQ52" i="10"/>
  <c r="CF52" i="10"/>
  <c r="B77" i="9"/>
  <c r="B77" i="10"/>
  <c r="B78" i="9"/>
  <c r="B78" i="10"/>
  <c r="L70" i="9"/>
  <c r="AM70" i="10"/>
  <c r="V79" i="9"/>
  <c r="AX79" i="10"/>
  <c r="BJ82" i="11"/>
  <c r="DA82" i="10"/>
  <c r="AF82" i="10"/>
  <c r="CP83" i="11"/>
  <c r="BB83" i="10"/>
  <c r="BF83" i="10" s="1"/>
  <c r="AT76" i="11"/>
  <c r="U76" i="10"/>
  <c r="CO76" i="9" s="1"/>
  <c r="CB76" i="10"/>
  <c r="CY76" i="10"/>
  <c r="DA85" i="10"/>
  <c r="AF85" i="10"/>
  <c r="AJ85" i="10" s="1"/>
  <c r="CP88" i="11"/>
  <c r="BB88" i="10"/>
  <c r="BF88" i="10" s="1"/>
  <c r="V87" i="9"/>
  <c r="AX87" i="10"/>
  <c r="AQ91" i="10"/>
  <c r="CF91" i="10"/>
  <c r="CZ91" i="10"/>
  <c r="CY93" i="10"/>
  <c r="U93" i="10"/>
  <c r="CO93" i="9" s="1"/>
  <c r="CB93" i="10"/>
  <c r="B90" i="9"/>
  <c r="B90" i="10"/>
  <c r="BJ87" i="11"/>
  <c r="AF87" i="10"/>
  <c r="AJ87" i="10" s="1"/>
  <c r="DA87" i="10"/>
  <c r="B105" i="9"/>
  <c r="B105" i="10"/>
  <c r="V111" i="9"/>
  <c r="AX111" i="10"/>
  <c r="V113" i="9"/>
  <c r="AX113" i="10"/>
  <c r="V115" i="9"/>
  <c r="AX115" i="10"/>
  <c r="V117" i="9"/>
  <c r="AX117" i="10"/>
  <c r="G119" i="9"/>
  <c r="Q119" i="10"/>
  <c r="BZ121" i="11"/>
  <c r="AQ121" i="10"/>
  <c r="CF121" i="10"/>
  <c r="CZ121" i="10"/>
  <c r="DA118" i="10"/>
  <c r="AF118" i="10"/>
  <c r="AJ118" i="10" s="1"/>
  <c r="AF121" i="10"/>
  <c r="AJ121" i="10" s="1"/>
  <c r="DA121" i="10"/>
  <c r="L118" i="9"/>
  <c r="AM118" i="10"/>
  <c r="O122" i="11"/>
  <c r="CY124" i="9"/>
  <c r="CN122" i="9"/>
  <c r="DU124" i="10"/>
  <c r="F122" i="10"/>
  <c r="CS122" i="10"/>
  <c r="L123" i="9"/>
  <c r="AM123" i="10"/>
  <c r="BJ126" i="11"/>
  <c r="DA126" i="10"/>
  <c r="AF126" i="10"/>
  <c r="AJ126" i="10" s="1"/>
  <c r="AT121" i="11"/>
  <c r="CB121" i="10"/>
  <c r="CY121" i="10"/>
  <c r="U121" i="10"/>
  <c r="CO121" i="9" s="1"/>
  <c r="CZ124" i="10"/>
  <c r="AQ124" i="10"/>
  <c r="CF124" i="10"/>
  <c r="L14" i="9"/>
  <c r="AM14" i="10"/>
  <c r="B32" i="9"/>
  <c r="B32" i="10"/>
  <c r="Q39" i="9"/>
  <c r="AB39" i="10"/>
  <c r="BF16" i="10"/>
  <c r="V25" i="9"/>
  <c r="AX25" i="10"/>
  <c r="L28" i="9"/>
  <c r="AM28" i="10"/>
  <c r="B13" i="9"/>
  <c r="B13" i="10"/>
  <c r="AQ35" i="10"/>
  <c r="CF35" i="10"/>
  <c r="CZ35" i="10"/>
  <c r="B28" i="9"/>
  <c r="B28" i="10"/>
  <c r="DA28" i="10"/>
  <c r="AF28" i="10"/>
  <c r="CY76" i="9"/>
  <c r="CN75" i="9"/>
  <c r="DU76" i="10"/>
  <c r="F75" i="10"/>
  <c r="J75" i="10" s="1"/>
  <c r="CS75" i="10"/>
  <c r="G54" i="9"/>
  <c r="Q54" i="10"/>
  <c r="AQ50" i="10"/>
  <c r="CF50" i="10"/>
  <c r="CZ50" i="10"/>
  <c r="BZ62" i="11"/>
  <c r="AQ62" i="10"/>
  <c r="CF62" i="10"/>
  <c r="CZ62" i="10"/>
  <c r="B75" i="9"/>
  <c r="B75" i="10"/>
  <c r="Q80" i="9"/>
  <c r="AB80" i="10"/>
  <c r="AQ26" i="10"/>
  <c r="CF26" i="10"/>
  <c r="CZ26" i="10"/>
  <c r="B47" i="9"/>
  <c r="B47" i="10"/>
  <c r="Q51" i="9"/>
  <c r="AB51" i="10"/>
  <c r="CZ81" i="10"/>
  <c r="AQ81" i="10"/>
  <c r="CF81" i="10"/>
  <c r="CY87" i="9"/>
  <c r="CN86" i="9"/>
  <c r="DU87" i="10"/>
  <c r="CS86" i="10"/>
  <c r="F86" i="10"/>
  <c r="J86" i="10" s="1"/>
  <c r="CY97" i="10"/>
  <c r="U97" i="10"/>
  <c r="CO97" i="9" s="1"/>
  <c r="CB97" i="10"/>
  <c r="CY100" i="10"/>
  <c r="U100" i="10"/>
  <c r="CO100" i="9" s="1"/>
  <c r="CB100" i="10"/>
  <c r="B39" i="9"/>
  <c r="B39" i="10"/>
  <c r="V58" i="9"/>
  <c r="AX58" i="10"/>
  <c r="Q76" i="9"/>
  <c r="AB76" i="10"/>
  <c r="DA102" i="10"/>
  <c r="AF102" i="10"/>
  <c r="AJ102" i="10" s="1"/>
  <c r="G109" i="9"/>
  <c r="Q109" i="10"/>
  <c r="BZ115" i="11"/>
  <c r="CZ115" i="10"/>
  <c r="AQ115" i="10"/>
  <c r="AU115" i="10" s="1"/>
  <c r="CF115" i="10"/>
  <c r="BJ138" i="11"/>
  <c r="DA138" i="10"/>
  <c r="AF138" i="10"/>
  <c r="AJ138" i="10" s="1"/>
  <c r="CP58" i="11"/>
  <c r="BB58" i="10"/>
  <c r="BF58" i="10" s="1"/>
  <c r="V100" i="9"/>
  <c r="AX100" i="10"/>
  <c r="AF59" i="10"/>
  <c r="AJ59" i="10" s="1"/>
  <c r="DA59" i="10"/>
  <c r="L66" i="9"/>
  <c r="AM66" i="10"/>
  <c r="CY101" i="10"/>
  <c r="U101" i="10"/>
  <c r="CO101" i="9" s="1"/>
  <c r="CB101" i="10"/>
  <c r="L104" i="9"/>
  <c r="AM104" i="10"/>
  <c r="DA109" i="10"/>
  <c r="AF109" i="10"/>
  <c r="AJ109" i="10" s="1"/>
  <c r="B113" i="9"/>
  <c r="B113" i="10"/>
  <c r="B54" i="9"/>
  <c r="B54" i="10"/>
  <c r="AQ134" i="10"/>
  <c r="CF134" i="10"/>
  <c r="CZ134" i="10"/>
  <c r="AF55" i="10"/>
  <c r="AJ55" i="10" s="1"/>
  <c r="DA55" i="10"/>
  <c r="CZ97" i="10"/>
  <c r="AQ97" i="10"/>
  <c r="CF97" i="10"/>
  <c r="G102" i="9"/>
  <c r="Q102" i="10"/>
  <c r="Q107" i="9"/>
  <c r="AB107" i="10"/>
  <c r="B127" i="9"/>
  <c r="B127" i="10"/>
  <c r="Q132" i="9"/>
  <c r="AB132" i="10"/>
  <c r="B136" i="9"/>
  <c r="B136" i="10"/>
  <c r="BJ145" i="11"/>
  <c r="AF145" i="10"/>
  <c r="AJ145" i="10" s="1"/>
  <c r="DA145" i="10"/>
  <c r="BZ127" i="11"/>
  <c r="CZ127" i="10"/>
  <c r="AQ127" i="10"/>
  <c r="CF127" i="10"/>
  <c r="G98" i="9"/>
  <c r="Q98" i="10"/>
  <c r="V129" i="9"/>
  <c r="AX129" i="10"/>
  <c r="V139" i="9"/>
  <c r="AX139" i="10"/>
  <c r="G110" i="9"/>
  <c r="Q110" i="10"/>
  <c r="CY113" i="9"/>
  <c r="DC113" i="9" s="1"/>
  <c r="CN111" i="9"/>
  <c r="DU113" i="10"/>
  <c r="F111" i="10"/>
  <c r="CS111" i="10"/>
  <c r="DA127" i="10"/>
  <c r="AF127" i="10"/>
  <c r="AJ127" i="10" s="1"/>
  <c r="G131" i="9"/>
  <c r="Q131" i="10"/>
  <c r="L74" i="9"/>
  <c r="AM74" i="10"/>
  <c r="V138" i="9"/>
  <c r="AX138" i="10"/>
  <c r="B134" i="9"/>
  <c r="B134" i="10"/>
  <c r="L107" i="9"/>
  <c r="AM107" i="10"/>
  <c r="L138" i="9"/>
  <c r="AM138" i="10"/>
  <c r="AT142" i="11"/>
  <c r="CB142" i="10"/>
  <c r="CY142" i="10"/>
  <c r="U142" i="10"/>
  <c r="CB42" i="10"/>
  <c r="CY42" i="10"/>
  <c r="U42" i="10"/>
  <c r="CO42" i="9" s="1"/>
  <c r="CZ36" i="10"/>
  <c r="AQ36" i="10"/>
  <c r="CF36" i="10"/>
  <c r="V36" i="9"/>
  <c r="AX36" i="10"/>
  <c r="L41" i="9"/>
  <c r="AM41" i="10"/>
  <c r="Q57" i="9"/>
  <c r="AB57" i="10"/>
  <c r="CN8" i="9"/>
  <c r="CY8" i="9"/>
  <c r="DU8" i="10"/>
  <c r="CS8" i="10"/>
  <c r="F8" i="10"/>
  <c r="L63" i="9"/>
  <c r="AM63" i="10"/>
  <c r="AF69" i="10"/>
  <c r="AJ69" i="10" s="1"/>
  <c r="DA69" i="10"/>
  <c r="Q74" i="9"/>
  <c r="AB74" i="10"/>
  <c r="L93" i="9"/>
  <c r="AM93" i="10"/>
  <c r="CN93" i="9"/>
  <c r="CY94" i="9"/>
  <c r="DU94" i="10"/>
  <c r="F93" i="10"/>
  <c r="CS93" i="10"/>
  <c r="L125" i="9"/>
  <c r="AM125" i="10"/>
  <c r="L49" i="9"/>
  <c r="AM49" i="10"/>
  <c r="CP65" i="11"/>
  <c r="BB65" i="10"/>
  <c r="BF65" i="10" s="1"/>
  <c r="CZ111" i="10"/>
  <c r="AQ111" i="10"/>
  <c r="CF111" i="10"/>
  <c r="CY131" i="9"/>
  <c r="CN129" i="9"/>
  <c r="DU131" i="10"/>
  <c r="F129" i="10"/>
  <c r="J129" i="10" s="1"/>
  <c r="CS129" i="10"/>
  <c r="L68" i="9"/>
  <c r="AM68" i="10"/>
  <c r="Q136" i="9"/>
  <c r="AB136" i="10"/>
  <c r="Q96" i="9"/>
  <c r="AB96" i="10"/>
  <c r="Q134" i="9"/>
  <c r="AB134" i="10"/>
  <c r="AQ77" i="10"/>
  <c r="CF77" i="10"/>
  <c r="CZ77" i="10"/>
  <c r="CZ143" i="10"/>
  <c r="AQ143" i="10"/>
  <c r="CF143" i="10"/>
  <c r="AR38" i="10"/>
  <c r="AY135" i="10"/>
  <c r="CY135" i="10"/>
  <c r="U135" i="10"/>
  <c r="CO135" i="9" s="1"/>
  <c r="CB135" i="10"/>
  <c r="L43" i="9"/>
  <c r="AM43" i="10"/>
  <c r="G70" i="9"/>
  <c r="Q70" i="10"/>
  <c r="AQ96" i="10"/>
  <c r="CF96" i="10"/>
  <c r="CZ96" i="10"/>
  <c r="CB35" i="10"/>
  <c r="CY35" i="10"/>
  <c r="U35" i="10"/>
  <c r="CO35" i="9" s="1"/>
  <c r="CY57" i="10"/>
  <c r="U57" i="10"/>
  <c r="CO57" i="9" s="1"/>
  <c r="CB57" i="10"/>
  <c r="CY143" i="9"/>
  <c r="CN141" i="9"/>
  <c r="DU143" i="10"/>
  <c r="F141" i="10"/>
  <c r="J141" i="10" s="1"/>
  <c r="CS141" i="10"/>
  <c r="Q5" i="9"/>
  <c r="AB5" i="10"/>
  <c r="Q7" i="9"/>
  <c r="AB7" i="10"/>
  <c r="L8" i="9"/>
  <c r="AM8" i="10"/>
  <c r="CP11" i="11"/>
  <c r="BB11" i="10"/>
  <c r="BF11" i="10" s="1"/>
  <c r="CY10" i="9"/>
  <c r="CN10" i="9"/>
  <c r="DU10" i="10"/>
  <c r="F10" i="10"/>
  <c r="CS10" i="10"/>
  <c r="Q9" i="9"/>
  <c r="AB9" i="10"/>
  <c r="BZ9" i="11"/>
  <c r="AQ9" i="10"/>
  <c r="CF9" i="10"/>
  <c r="CZ9" i="10"/>
  <c r="CY11" i="9"/>
  <c r="CN11" i="9"/>
  <c r="F11" i="10"/>
  <c r="CS11" i="10"/>
  <c r="DU11" i="10"/>
  <c r="Q19" i="9"/>
  <c r="AB19" i="10"/>
  <c r="Q21" i="9"/>
  <c r="AB21" i="10"/>
  <c r="V23" i="9"/>
  <c r="AX23" i="10"/>
  <c r="CP28" i="11"/>
  <c r="BB28" i="10"/>
  <c r="BF28" i="10" s="1"/>
  <c r="CY39" i="9"/>
  <c r="CN38" i="9"/>
  <c r="DU39" i="10"/>
  <c r="CS38" i="10"/>
  <c r="F38" i="10"/>
  <c r="O40" i="11"/>
  <c r="CN40" i="9"/>
  <c r="CY41" i="9"/>
  <c r="F40" i="10"/>
  <c r="CS40" i="10"/>
  <c r="DU41" i="10"/>
  <c r="BJ43" i="11"/>
  <c r="DA43" i="10"/>
  <c r="AF43" i="10"/>
  <c r="AJ43" i="10" s="1"/>
  <c r="L46" i="9"/>
  <c r="AM46" i="10"/>
  <c r="B51" i="9"/>
  <c r="B51" i="10"/>
  <c r="Q70" i="9"/>
  <c r="AB70" i="10"/>
  <c r="G66" i="9"/>
  <c r="Q66" i="10"/>
  <c r="G74" i="9"/>
  <c r="Q74" i="10"/>
  <c r="O77" i="11"/>
  <c r="CN77" i="9"/>
  <c r="CY78" i="9"/>
  <c r="DU78" i="10"/>
  <c r="F77" i="10"/>
  <c r="J77" i="10" s="1"/>
  <c r="CS77" i="10"/>
  <c r="CY81" i="10"/>
  <c r="U81" i="10"/>
  <c r="CO81" i="9" s="1"/>
  <c r="CB81" i="10"/>
  <c r="B70" i="9"/>
  <c r="B70" i="10"/>
  <c r="O78" i="11"/>
  <c r="CY79" i="9"/>
  <c r="DC79" i="9" s="1"/>
  <c r="CN78" i="9"/>
  <c r="DU79" i="10"/>
  <c r="F78" i="10"/>
  <c r="CS78" i="10"/>
  <c r="BZ86" i="11"/>
  <c r="AQ86" i="10"/>
  <c r="CF86" i="10"/>
  <c r="CZ86" i="10"/>
  <c r="L84" i="9"/>
  <c r="AM84" i="10"/>
  <c r="L87" i="9"/>
  <c r="AM87" i="10"/>
  <c r="O89" i="11"/>
  <c r="CY90" i="9"/>
  <c r="CN89" i="9"/>
  <c r="DU90" i="10"/>
  <c r="F89" i="10"/>
  <c r="J89" i="10" s="1"/>
  <c r="CS89" i="10"/>
  <c r="BZ82" i="11"/>
  <c r="AQ82" i="10"/>
  <c r="CF82" i="10"/>
  <c r="CZ82" i="10"/>
  <c r="B88" i="9"/>
  <c r="B88" i="10"/>
  <c r="V77" i="9"/>
  <c r="AX77" i="10"/>
  <c r="AT90" i="11"/>
  <c r="U90" i="10"/>
  <c r="CB90" i="10"/>
  <c r="CY90" i="10"/>
  <c r="CP91" i="11"/>
  <c r="BB91" i="10"/>
  <c r="BF91" i="10" s="1"/>
  <c r="BJ93" i="11"/>
  <c r="DA93" i="10"/>
  <c r="AF93" i="10"/>
  <c r="AJ93" i="10" s="1"/>
  <c r="Q87" i="9"/>
  <c r="AB87" i="10"/>
  <c r="B97" i="9"/>
  <c r="B97" i="10"/>
  <c r="G112" i="9"/>
  <c r="Q112" i="10"/>
  <c r="G114" i="9"/>
  <c r="Q114" i="10"/>
  <c r="G116" i="9"/>
  <c r="Q116" i="10"/>
  <c r="CY119" i="10"/>
  <c r="U119" i="10"/>
  <c r="CO119" i="9" s="1"/>
  <c r="CB119" i="10"/>
  <c r="Q119" i="9"/>
  <c r="AB119" i="10"/>
  <c r="L122" i="9"/>
  <c r="AM122" i="10"/>
  <c r="CY110" i="9"/>
  <c r="CN108" i="9"/>
  <c r="DU110" i="10"/>
  <c r="F108" i="10"/>
  <c r="CS108" i="10"/>
  <c r="AQ118" i="10"/>
  <c r="CF118" i="10"/>
  <c r="CZ118" i="10"/>
  <c r="BZ123" i="11"/>
  <c r="CZ123" i="10"/>
  <c r="AQ123" i="10"/>
  <c r="CF123" i="10"/>
  <c r="B120" i="9"/>
  <c r="B120" i="10"/>
  <c r="BZ126" i="11"/>
  <c r="AQ126" i="10"/>
  <c r="CF126" i="10"/>
  <c r="CZ126" i="10"/>
  <c r="B125" i="9"/>
  <c r="B125" i="10"/>
  <c r="U17" i="10"/>
  <c r="CO17" i="9" s="1"/>
  <c r="CY17" i="10"/>
  <c r="CB17" i="10"/>
  <c r="G27" i="9"/>
  <c r="Q27" i="10"/>
  <c r="G17" i="9"/>
  <c r="Q17" i="10"/>
  <c r="O26" i="11"/>
  <c r="CN26" i="9"/>
  <c r="CY27" i="9"/>
  <c r="DU27" i="10"/>
  <c r="CS26" i="10"/>
  <c r="F26" i="10"/>
  <c r="J26" i="10" s="1"/>
  <c r="L29" i="9"/>
  <c r="AM29" i="10"/>
  <c r="CN13" i="9"/>
  <c r="CY13" i="9"/>
  <c r="DU13" i="10"/>
  <c r="F13" i="10"/>
  <c r="CS13" i="10"/>
  <c r="L35" i="9"/>
  <c r="AM35" i="10"/>
  <c r="CB43" i="10"/>
  <c r="CY43" i="10"/>
  <c r="U43" i="10"/>
  <c r="CO43" i="9" s="1"/>
  <c r="DA35" i="10"/>
  <c r="AF35" i="10"/>
  <c r="CF71" i="10"/>
  <c r="CZ71" i="10"/>
  <c r="AQ71" i="10"/>
  <c r="DA78" i="10"/>
  <c r="AF78" i="10"/>
  <c r="AJ78" i="10" s="1"/>
  <c r="Q50" i="9"/>
  <c r="AB50" i="10"/>
  <c r="BJ65" i="11"/>
  <c r="AF65" i="10"/>
  <c r="AJ65" i="10" s="1"/>
  <c r="DA65" i="10"/>
  <c r="CY75" i="10"/>
  <c r="U75" i="10"/>
  <c r="CO75" i="9" s="1"/>
  <c r="CB75" i="10"/>
  <c r="CY96" i="10"/>
  <c r="U96" i="10"/>
  <c r="CO96" i="9" s="1"/>
  <c r="CB96" i="10"/>
  <c r="O47" i="11"/>
  <c r="CN47" i="9"/>
  <c r="CY48" i="9"/>
  <c r="DU48" i="10"/>
  <c r="F47" i="10"/>
  <c r="CS47" i="10"/>
  <c r="AT53" i="11"/>
  <c r="U53" i="10"/>
  <c r="CO53" i="9" s="1"/>
  <c r="CB53" i="10"/>
  <c r="CY53" i="10"/>
  <c r="B61" i="9"/>
  <c r="B61" i="10"/>
  <c r="CY82" i="9"/>
  <c r="CN81" i="9"/>
  <c r="DU82" i="10"/>
  <c r="F81" i="10"/>
  <c r="J81" i="10" s="1"/>
  <c r="CS81" i="10"/>
  <c r="CP115" i="11"/>
  <c r="BB115" i="10"/>
  <c r="BF115" i="10" s="1"/>
  <c r="Q125" i="9"/>
  <c r="AB125" i="10"/>
  <c r="BZ138" i="11"/>
  <c r="AQ138" i="10"/>
  <c r="AU138" i="10" s="1"/>
  <c r="CF138" i="10"/>
  <c r="CZ138" i="10"/>
  <c r="BZ60" i="11"/>
  <c r="AQ60" i="10"/>
  <c r="AU60" i="10" s="1"/>
  <c r="CF60" i="10"/>
  <c r="CZ60" i="10"/>
  <c r="Q98" i="9"/>
  <c r="AB98" i="10"/>
  <c r="AT105" i="11"/>
  <c r="CY105" i="10"/>
  <c r="U105" i="10"/>
  <c r="CO105" i="9" s="1"/>
  <c r="CB105" i="10"/>
  <c r="O113" i="11"/>
  <c r="CY115" i="9"/>
  <c r="CN113" i="9"/>
  <c r="DU115" i="10"/>
  <c r="F113" i="10"/>
  <c r="CS113" i="10"/>
  <c r="AT79" i="11"/>
  <c r="U79" i="10"/>
  <c r="CO79" i="9" s="1"/>
  <c r="CB79" i="10"/>
  <c r="CY79" i="10"/>
  <c r="G82" i="9"/>
  <c r="Q82" i="10"/>
  <c r="AQ106" i="10"/>
  <c r="CF106" i="10"/>
  <c r="CZ106" i="10"/>
  <c r="V125" i="9"/>
  <c r="AX125" i="10"/>
  <c r="Q55" i="9"/>
  <c r="AB55" i="10"/>
  <c r="Q105" i="9"/>
  <c r="AB105" i="10"/>
  <c r="B109" i="9"/>
  <c r="B109" i="10"/>
  <c r="B115" i="9"/>
  <c r="B115" i="10"/>
  <c r="AT117" i="11"/>
  <c r="CB117" i="10"/>
  <c r="CY117" i="10"/>
  <c r="U117" i="10"/>
  <c r="CO117" i="9" s="1"/>
  <c r="AF107" i="10"/>
  <c r="AJ107" i="10" s="1"/>
  <c r="DA107" i="10"/>
  <c r="CY129" i="9"/>
  <c r="CN127" i="9"/>
  <c r="DU129" i="10"/>
  <c r="F127" i="10"/>
  <c r="CS127" i="10"/>
  <c r="CB133" i="10"/>
  <c r="CY133" i="10"/>
  <c r="U133" i="10"/>
  <c r="CO133" i="9" s="1"/>
  <c r="L146" i="9"/>
  <c r="AM146" i="10"/>
  <c r="L127" i="9"/>
  <c r="AM127" i="10"/>
  <c r="U98" i="10"/>
  <c r="CO98" i="9" s="1"/>
  <c r="CB98" i="10"/>
  <c r="CY98" i="10"/>
  <c r="L130" i="9"/>
  <c r="AM130" i="10"/>
  <c r="CP139" i="11"/>
  <c r="BB139" i="10"/>
  <c r="BF139" i="10" s="1"/>
  <c r="U110" i="10"/>
  <c r="CB110" i="10"/>
  <c r="CY110" i="10"/>
  <c r="CY140" i="9"/>
  <c r="CN138" i="9"/>
  <c r="DU140" i="10"/>
  <c r="F138" i="10"/>
  <c r="J138" i="10" s="1"/>
  <c r="CS138" i="10"/>
  <c r="AT146" i="11"/>
  <c r="CB146" i="10"/>
  <c r="CY146" i="10"/>
  <c r="U146" i="10"/>
  <c r="V99" i="9"/>
  <c r="AX99" i="10"/>
  <c r="AT143" i="11"/>
  <c r="CY143" i="10"/>
  <c r="U143" i="10"/>
  <c r="CO143" i="9" s="1"/>
  <c r="CB143" i="10"/>
  <c r="Q139" i="9"/>
  <c r="AB139" i="10"/>
  <c r="BZ107" i="11"/>
  <c r="AQ107" i="10"/>
  <c r="AU107" i="10" s="1"/>
  <c r="CF107" i="10"/>
  <c r="CZ107" i="10"/>
  <c r="B143" i="9"/>
  <c r="B143" i="10"/>
  <c r="BZ51" i="11"/>
  <c r="AQ51" i="10"/>
  <c r="CF51" i="10"/>
  <c r="CZ51" i="10"/>
  <c r="CB5" i="10"/>
  <c r="U5" i="10"/>
  <c r="CO5" i="9" s="1"/>
  <c r="CY5" i="10"/>
  <c r="CY11" i="10"/>
  <c r="U11" i="10"/>
  <c r="CO11" i="9" s="1"/>
  <c r="CB11" i="10"/>
  <c r="CN37" i="9"/>
  <c r="CY38" i="9"/>
  <c r="DC38" i="9" s="1"/>
  <c r="DU38" i="10"/>
  <c r="F37" i="10"/>
  <c r="CS37" i="10"/>
  <c r="B59" i="9"/>
  <c r="B59" i="10"/>
  <c r="CY6" i="9"/>
  <c r="CN6" i="9"/>
  <c r="DU6" i="10"/>
  <c r="F6" i="10"/>
  <c r="CS6" i="10"/>
  <c r="CY36" i="10"/>
  <c r="U36" i="10"/>
  <c r="CO36" i="9" s="1"/>
  <c r="CB36" i="10"/>
  <c r="AQ42" i="10"/>
  <c r="CF42" i="10"/>
  <c r="CZ42" i="10"/>
  <c r="L57" i="9"/>
  <c r="AM57" i="10"/>
  <c r="CN5" i="9"/>
  <c r="CY5" i="9"/>
  <c r="DU5" i="10"/>
  <c r="F5" i="10"/>
  <c r="CS5" i="10"/>
  <c r="G19" i="9"/>
  <c r="Q19" i="10"/>
  <c r="CN32" i="9"/>
  <c r="CY33" i="9"/>
  <c r="DU33" i="10"/>
  <c r="F32" i="10"/>
  <c r="CS32" i="10"/>
  <c r="Q58" i="9"/>
  <c r="AB58" i="10"/>
  <c r="BZ85" i="11"/>
  <c r="CZ85" i="10"/>
  <c r="AQ85" i="10"/>
  <c r="CF85" i="10"/>
  <c r="AQ99" i="10"/>
  <c r="CF99" i="10"/>
  <c r="CZ99" i="10"/>
  <c r="CY125" i="9"/>
  <c r="CN123" i="9"/>
  <c r="DU125" i="10"/>
  <c r="F123" i="10"/>
  <c r="J123" i="10" s="1"/>
  <c r="CS123" i="10"/>
  <c r="V68" i="9"/>
  <c r="AX68" i="10"/>
  <c r="Q93" i="9"/>
  <c r="AB93" i="10"/>
  <c r="AQ49" i="10"/>
  <c r="CF49" i="10"/>
  <c r="CZ49" i="10"/>
  <c r="CY104" i="9"/>
  <c r="DC104" i="9" s="1"/>
  <c r="CN102" i="9"/>
  <c r="DU104" i="10"/>
  <c r="CS102" i="10"/>
  <c r="F102" i="10"/>
  <c r="CZ105" i="10"/>
  <c r="AQ105" i="10"/>
  <c r="CF105" i="10"/>
  <c r="U112" i="10"/>
  <c r="CO112" i="9" s="1"/>
  <c r="CB112" i="10"/>
  <c r="CY112" i="10"/>
  <c r="B131" i="9"/>
  <c r="B131" i="10"/>
  <c r="AQ56" i="10"/>
  <c r="CF56" i="10"/>
  <c r="CZ56" i="10"/>
  <c r="BF107" i="10"/>
  <c r="DA115" i="10"/>
  <c r="AF115" i="10"/>
  <c r="AJ115" i="10" s="1"/>
  <c r="BJ141" i="11"/>
  <c r="AF141" i="10"/>
  <c r="AJ141" i="10" s="1"/>
  <c r="DA141" i="10"/>
  <c r="DA96" i="10"/>
  <c r="AF96" i="10"/>
  <c r="AJ96" i="10" s="1"/>
  <c r="AQ137" i="10"/>
  <c r="CF137" i="10"/>
  <c r="CZ137" i="10"/>
  <c r="V141" i="9"/>
  <c r="AX141" i="10"/>
  <c r="CP145" i="11"/>
  <c r="BB145" i="10"/>
  <c r="BF145" i="10" s="1"/>
  <c r="L77" i="9"/>
  <c r="AM77" i="10"/>
  <c r="V80" i="9"/>
  <c r="AX80" i="10"/>
  <c r="AR108" i="10"/>
  <c r="L59" i="9"/>
  <c r="AM59" i="10"/>
  <c r="DA7" i="10"/>
  <c r="AF7" i="10"/>
  <c r="AJ7" i="10" s="1"/>
  <c r="Q36" i="9"/>
  <c r="AB36" i="10"/>
  <c r="CY93" i="9"/>
  <c r="CN92" i="9"/>
  <c r="DU93" i="10"/>
  <c r="F92" i="10"/>
  <c r="CS92" i="10"/>
  <c r="B141" i="9"/>
  <c r="B141" i="10"/>
  <c r="L5" i="9"/>
  <c r="AM5" i="10"/>
  <c r="B9" i="9"/>
  <c r="B9" i="10"/>
  <c r="CZ8" i="10"/>
  <c r="CF8" i="10"/>
  <c r="AQ8" i="10"/>
  <c r="L7" i="9"/>
  <c r="AM7" i="10"/>
  <c r="U12" i="10"/>
  <c r="CO12" i="9" s="1"/>
  <c r="CB12" i="10"/>
  <c r="CY12" i="10"/>
  <c r="V10" i="9"/>
  <c r="AX10" i="10"/>
  <c r="BJ9" i="11"/>
  <c r="AF9" i="10"/>
  <c r="AJ9" i="10" s="1"/>
  <c r="DA9" i="10"/>
  <c r="L9" i="9"/>
  <c r="AM9" i="10"/>
  <c r="AT16" i="11"/>
  <c r="U16" i="10"/>
  <c r="CO16" i="9" s="1"/>
  <c r="CB16" i="10"/>
  <c r="CY16" i="10"/>
  <c r="B17" i="9"/>
  <c r="B17" i="10"/>
  <c r="AF21" i="10"/>
  <c r="AJ21" i="10" s="1"/>
  <c r="DA21" i="10"/>
  <c r="V18" i="9"/>
  <c r="AX18" i="10"/>
  <c r="CP23" i="11"/>
  <c r="BB23" i="10"/>
  <c r="BF23" i="10" s="1"/>
  <c r="V19" i="9"/>
  <c r="AX19" i="10"/>
  <c r="V21" i="9"/>
  <c r="AX21" i="10"/>
  <c r="Q22" i="9"/>
  <c r="AB22" i="10"/>
  <c r="Q26" i="9"/>
  <c r="AB26" i="10"/>
  <c r="AT28" i="11"/>
  <c r="CY28" i="10"/>
  <c r="U28" i="10"/>
  <c r="CO28" i="9" s="1"/>
  <c r="CB28" i="10"/>
  <c r="CP26" i="11"/>
  <c r="BB26" i="10"/>
  <c r="U24" i="10"/>
  <c r="CO24" i="9" s="1"/>
  <c r="CY24" i="10"/>
  <c r="CB24" i="10"/>
  <c r="BZ24" i="11"/>
  <c r="CZ24" i="10"/>
  <c r="AQ24" i="10"/>
  <c r="CF24" i="10"/>
  <c r="AQ43" i="10"/>
  <c r="CF43" i="10"/>
  <c r="CZ43" i="10"/>
  <c r="B25" i="9"/>
  <c r="B25" i="10"/>
  <c r="CP44" i="11"/>
  <c r="BB44" i="10"/>
  <c r="BF44" i="10" s="1"/>
  <c r="V38" i="9"/>
  <c r="AX38" i="10"/>
  <c r="V42" i="9"/>
  <c r="AX42" i="10"/>
  <c r="CP46" i="11"/>
  <c r="BB46" i="10"/>
  <c r="BF46" i="10" s="1"/>
  <c r="CN72" i="9"/>
  <c r="CY73" i="9"/>
  <c r="DU73" i="10"/>
  <c r="F72" i="10"/>
  <c r="J72" i="10" s="1"/>
  <c r="CS72" i="10"/>
  <c r="O51" i="11"/>
  <c r="CN51" i="9"/>
  <c r="CY52" i="9"/>
  <c r="DU52" i="10"/>
  <c r="F51" i="10"/>
  <c r="J51" i="10" s="1"/>
  <c r="CS51" i="10"/>
  <c r="O87" i="11"/>
  <c r="CN87" i="9"/>
  <c r="CY88" i="9"/>
  <c r="DU88" i="10"/>
  <c r="F87" i="10"/>
  <c r="CS87" i="10"/>
  <c r="AQ84" i="10"/>
  <c r="CF84" i="10"/>
  <c r="CZ84" i="10"/>
  <c r="V84" i="9"/>
  <c r="AX84" i="10"/>
  <c r="DA80" i="10"/>
  <c r="AF80" i="10"/>
  <c r="DA88" i="10"/>
  <c r="AF88" i="10"/>
  <c r="AJ88" i="10" s="1"/>
  <c r="DA90" i="10"/>
  <c r="AF90" i="10"/>
  <c r="CZ93" i="10"/>
  <c r="AQ93" i="10"/>
  <c r="CF93" i="10"/>
  <c r="L89" i="9"/>
  <c r="AM89" i="10"/>
  <c r="Q112" i="9"/>
  <c r="AB112" i="10"/>
  <c r="Q114" i="9"/>
  <c r="AB114" i="10"/>
  <c r="Q116" i="9"/>
  <c r="AB116" i="10"/>
  <c r="BJ119" i="11"/>
  <c r="DA119" i="10"/>
  <c r="AF119" i="10"/>
  <c r="L119" i="9"/>
  <c r="AM119" i="10"/>
  <c r="B124" i="9"/>
  <c r="B124" i="10"/>
  <c r="BZ122" i="11"/>
  <c r="AQ122" i="10"/>
  <c r="CF122" i="10"/>
  <c r="CZ122" i="10"/>
  <c r="G124" i="9"/>
  <c r="Q124" i="10"/>
  <c r="CN120" i="9"/>
  <c r="DU122" i="10"/>
  <c r="CY122" i="9"/>
  <c r="F120" i="10"/>
  <c r="CS120" i="10"/>
  <c r="CB125" i="10"/>
  <c r="CY125" i="10"/>
  <c r="U125" i="10"/>
  <c r="CO125" i="9" s="1"/>
  <c r="CY127" i="10"/>
  <c r="U127" i="10"/>
  <c r="CO127" i="9" s="1"/>
  <c r="CB127" i="10"/>
  <c r="Q122" i="9"/>
  <c r="AB122" i="10"/>
  <c r="CY127" i="9"/>
  <c r="CN125" i="9"/>
  <c r="DU127" i="10"/>
  <c r="F125" i="10"/>
  <c r="CS125" i="10"/>
  <c r="B4" i="9"/>
  <c r="B4" i="10"/>
  <c r="Q17" i="9"/>
  <c r="AB17" i="10"/>
  <c r="G23" i="9"/>
  <c r="Q23" i="10"/>
  <c r="BJ19" i="11"/>
  <c r="DA19" i="10"/>
  <c r="AF19" i="10"/>
  <c r="AJ19" i="10" s="1"/>
  <c r="G26" i="9"/>
  <c r="Q26" i="10"/>
  <c r="V29" i="9"/>
  <c r="AX29" i="10"/>
  <c r="CY15" i="10"/>
  <c r="U15" i="10"/>
  <c r="CO15" i="9" s="1"/>
  <c r="CB15" i="10"/>
  <c r="Q13" i="9"/>
  <c r="AB13" i="10"/>
  <c r="BJ47" i="11"/>
  <c r="DA47" i="10"/>
  <c r="AF47" i="10"/>
  <c r="AJ47" i="10" s="1"/>
  <c r="O39" i="11"/>
  <c r="CN39" i="9"/>
  <c r="CY40" i="9"/>
  <c r="DU40" i="10"/>
  <c r="F39" i="10"/>
  <c r="CS39" i="10"/>
  <c r="B66" i="9"/>
  <c r="B66" i="10"/>
  <c r="V71" i="9"/>
  <c r="AX71" i="10"/>
  <c r="CY98" i="9"/>
  <c r="CN97" i="9"/>
  <c r="DU98" i="10"/>
  <c r="F97" i="10"/>
  <c r="CS97" i="10"/>
  <c r="BJ50" i="11"/>
  <c r="AF50" i="10"/>
  <c r="DA50" i="10"/>
  <c r="Q75" i="9"/>
  <c r="AB75" i="10"/>
  <c r="Q85" i="9"/>
  <c r="AB85" i="10"/>
  <c r="G91" i="9"/>
  <c r="Q91" i="10"/>
  <c r="Q78" i="9"/>
  <c r="AB78" i="10"/>
  <c r="B79" i="9"/>
  <c r="B79" i="10"/>
  <c r="CN83" i="9"/>
  <c r="CY84" i="9"/>
  <c r="DU84" i="10"/>
  <c r="F83" i="10"/>
  <c r="CS83" i="10"/>
  <c r="AT62" i="11"/>
  <c r="U62" i="10"/>
  <c r="CO62" i="9" s="1"/>
  <c r="CB62" i="10"/>
  <c r="CY62" i="10"/>
  <c r="V78" i="9"/>
  <c r="AX78" i="10"/>
  <c r="G94" i="9"/>
  <c r="Q94" i="10"/>
  <c r="CB107" i="10"/>
  <c r="CY107" i="10"/>
  <c r="U107" i="10"/>
  <c r="CO107" i="9" s="1"/>
  <c r="B110" i="9"/>
  <c r="B110" i="10"/>
  <c r="BZ117" i="11"/>
  <c r="AQ117" i="10"/>
  <c r="AU117" i="10" s="1"/>
  <c r="CF117" i="10"/>
  <c r="CZ117" i="10"/>
  <c r="CP138" i="11"/>
  <c r="BB138" i="10"/>
  <c r="BF138" i="10" s="1"/>
  <c r="G103" i="9"/>
  <c r="Q103" i="10"/>
  <c r="V98" i="9"/>
  <c r="AX98" i="10"/>
  <c r="BF109" i="10"/>
  <c r="G79" i="9"/>
  <c r="Q79" i="10"/>
  <c r="BF106" i="10"/>
  <c r="B126" i="9"/>
  <c r="B126" i="10"/>
  <c r="L105" i="9"/>
  <c r="AM105" i="10"/>
  <c r="AT115" i="11"/>
  <c r="CY115" i="10"/>
  <c r="U115" i="10"/>
  <c r="CO115" i="9" s="1"/>
  <c r="CB115" i="10"/>
  <c r="Q110" i="9"/>
  <c r="AB110" i="10"/>
  <c r="G134" i="9"/>
  <c r="Q134" i="10"/>
  <c r="V102" i="9"/>
  <c r="AX102" i="10"/>
  <c r="CZ128" i="10"/>
  <c r="AQ128" i="10"/>
  <c r="CF128" i="10"/>
  <c r="BZ130" i="11"/>
  <c r="AQ130" i="10"/>
  <c r="CF130" i="10"/>
  <c r="CZ130" i="10"/>
  <c r="BJ142" i="11"/>
  <c r="DA142" i="10"/>
  <c r="AF142" i="10"/>
  <c r="AJ142" i="10" s="1"/>
  <c r="CY114" i="9"/>
  <c r="CN112" i="9"/>
  <c r="DU114" i="10"/>
  <c r="F112" i="10"/>
  <c r="J112" i="10" s="1"/>
  <c r="CS112" i="10"/>
  <c r="V96" i="9"/>
  <c r="AX96" i="10"/>
  <c r="Q127" i="9"/>
  <c r="AB127" i="10"/>
  <c r="CY139" i="10"/>
  <c r="U139" i="10"/>
  <c r="CO139" i="9" s="1"/>
  <c r="CB139" i="10"/>
  <c r="BJ146" i="11"/>
  <c r="DA146" i="10"/>
  <c r="AF146" i="10"/>
  <c r="AJ146" i="10" s="1"/>
  <c r="G133" i="9"/>
  <c r="Q133" i="10"/>
  <c r="BG111" i="10"/>
  <c r="BJ139" i="11"/>
  <c r="DA139" i="10"/>
  <c r="AF139" i="10"/>
  <c r="AJ139" i="10" s="1"/>
  <c r="CZ136" i="10"/>
  <c r="AQ136" i="10"/>
  <c r="CF136" i="10"/>
  <c r="CZ33" i="10"/>
  <c r="AQ33" i="10"/>
  <c r="CF33" i="10"/>
  <c r="AQ55" i="10"/>
  <c r="AU55" i="10" s="1"/>
  <c r="CF55" i="10"/>
  <c r="CZ55" i="10"/>
  <c r="B38" i="9"/>
  <c r="B38" i="10"/>
  <c r="CB50" i="10"/>
  <c r="CY50" i="10"/>
  <c r="U50" i="10"/>
  <c r="CO50" i="9" s="1"/>
  <c r="CY58" i="9"/>
  <c r="CN57" i="9"/>
  <c r="DU58" i="10"/>
  <c r="F57" i="10"/>
  <c r="CS57" i="10"/>
  <c r="CN23" i="9"/>
  <c r="CY24" i="9"/>
  <c r="DU24" i="10"/>
  <c r="F23" i="10"/>
  <c r="J23" i="10" s="1"/>
  <c r="CS23" i="10"/>
  <c r="L36" i="9"/>
  <c r="AM36" i="10"/>
  <c r="B52" i="9"/>
  <c r="B52" i="10"/>
  <c r="CN20" i="9"/>
  <c r="CY20" i="9"/>
  <c r="DC20" i="9" s="1"/>
  <c r="DU20" i="10"/>
  <c r="CS20" i="10"/>
  <c r="F20" i="10"/>
  <c r="G41" i="9"/>
  <c r="Q41" i="10"/>
  <c r="BZ58" i="11"/>
  <c r="AQ58" i="10"/>
  <c r="AU58" i="10" s="1"/>
  <c r="CF58" i="10"/>
  <c r="CZ58" i="10"/>
  <c r="BF54" i="10"/>
  <c r="L64" i="9"/>
  <c r="AM64" i="10"/>
  <c r="G71" i="9"/>
  <c r="Q71" i="10"/>
  <c r="V104" i="9"/>
  <c r="AX104" i="10"/>
  <c r="B65" i="9"/>
  <c r="B65" i="10"/>
  <c r="B69" i="9"/>
  <c r="B69" i="10"/>
  <c r="Q77" i="9"/>
  <c r="AB77" i="10"/>
  <c r="L94" i="9"/>
  <c r="AM94" i="10"/>
  <c r="U58" i="10"/>
  <c r="CO58" i="9" s="1"/>
  <c r="CB58" i="10"/>
  <c r="CY58" i="10"/>
  <c r="L47" i="9"/>
  <c r="AM47" i="10"/>
  <c r="B94" i="9"/>
  <c r="B94" i="10"/>
  <c r="DA4" i="10"/>
  <c r="AF4" i="10"/>
  <c r="L69" i="9"/>
  <c r="AM69" i="10"/>
  <c r="CY69" i="10"/>
  <c r="U69" i="10"/>
  <c r="CO69" i="9" s="1"/>
  <c r="CB69" i="10"/>
  <c r="G142" i="9"/>
  <c r="Q142" i="10"/>
  <c r="O95" i="11"/>
  <c r="CN95" i="9"/>
  <c r="CY96" i="9"/>
  <c r="DU96" i="10"/>
  <c r="F95" i="10"/>
  <c r="CS95" i="10"/>
  <c r="G132" i="9"/>
  <c r="Q132" i="10"/>
  <c r="CY144" i="9"/>
  <c r="CN142" i="9"/>
  <c r="DU144" i="10"/>
  <c r="F142" i="10"/>
  <c r="CS142" i="10"/>
  <c r="CC144" i="10"/>
  <c r="V91" i="9"/>
  <c r="AX91" i="10"/>
  <c r="G33" i="9"/>
  <c r="Q33" i="10"/>
  <c r="G96" i="9"/>
  <c r="Q96" i="10"/>
  <c r="L90" i="9"/>
  <c r="AM90" i="10"/>
  <c r="DA135" i="10"/>
  <c r="AF135" i="10"/>
  <c r="V60" i="9"/>
  <c r="AX60" i="10"/>
  <c r="Q128" i="9"/>
  <c r="AB128" i="10"/>
  <c r="CY47" i="10"/>
  <c r="U47" i="10"/>
  <c r="CO47" i="9" s="1"/>
  <c r="CB47" i="10"/>
  <c r="L108" i="9"/>
  <c r="AM108" i="10"/>
  <c r="V5" i="9"/>
  <c r="AX5" i="10"/>
  <c r="B6" i="9"/>
  <c r="B6" i="10"/>
  <c r="BZ7" i="11"/>
  <c r="CF7" i="10"/>
  <c r="CZ7" i="10"/>
  <c r="AQ7" i="10"/>
  <c r="AU7" i="10" s="1"/>
  <c r="V7" i="9"/>
  <c r="AX7" i="10"/>
  <c r="BZ11" i="11"/>
  <c r="AQ11" i="10"/>
  <c r="CF11" i="10"/>
  <c r="CZ11" i="10"/>
  <c r="G10" i="9"/>
  <c r="Q10" i="10"/>
  <c r="CY10" i="10"/>
  <c r="CB10" i="10"/>
  <c r="U10" i="10"/>
  <c r="CO10" i="9" s="1"/>
  <c r="O17" i="11"/>
  <c r="CN17" i="9"/>
  <c r="CY17" i="9"/>
  <c r="DU17" i="10"/>
  <c r="F17" i="10"/>
  <c r="CS17" i="10"/>
  <c r="G30" i="9"/>
  <c r="Q30" i="10"/>
  <c r="L19" i="9"/>
  <c r="AM19" i="10"/>
  <c r="L21" i="9"/>
  <c r="AM21" i="10"/>
  <c r="Q27" i="9"/>
  <c r="AB27" i="10"/>
  <c r="V22" i="9"/>
  <c r="AX22" i="10"/>
  <c r="V26" i="9"/>
  <c r="AX26" i="10"/>
  <c r="G31" i="9"/>
  <c r="Q31" i="10"/>
  <c r="O41" i="11"/>
  <c r="CY42" i="9"/>
  <c r="CN41" i="9"/>
  <c r="DU42" i="10"/>
  <c r="F41" i="10"/>
  <c r="CS41" i="10"/>
  <c r="O25" i="11"/>
  <c r="CY26" i="9"/>
  <c r="CN25" i="9"/>
  <c r="DU26" i="10"/>
  <c r="F25" i="10"/>
  <c r="CS25" i="10"/>
  <c r="V44" i="9"/>
  <c r="AX44" i="10"/>
  <c r="O43" i="11"/>
  <c r="CY44" i="9"/>
  <c r="CN43" i="9"/>
  <c r="DU44" i="10"/>
  <c r="F43" i="10"/>
  <c r="CS43" i="10"/>
  <c r="V46" i="9"/>
  <c r="AX46" i="10"/>
  <c r="Q47" i="9"/>
  <c r="AB47" i="10"/>
  <c r="CN71" i="9"/>
  <c r="CY72" i="9"/>
  <c r="DU72" i="10"/>
  <c r="F71" i="10"/>
  <c r="CS71" i="10"/>
  <c r="O68" i="11"/>
  <c r="CY69" i="9"/>
  <c r="CN68" i="9"/>
  <c r="DU69" i="10"/>
  <c r="F68" i="10"/>
  <c r="J68" i="10" s="1"/>
  <c r="CS68" i="10"/>
  <c r="B72" i="9"/>
  <c r="B72" i="10"/>
  <c r="L72" i="9"/>
  <c r="AM72" i="10"/>
  <c r="AT82" i="11"/>
  <c r="U82" i="10"/>
  <c r="CO82" i="9" s="1"/>
  <c r="CB82" i="10"/>
  <c r="CY82" i="10"/>
  <c r="CY71" i="9"/>
  <c r="CN70" i="9"/>
  <c r="DU71" i="10"/>
  <c r="CS70" i="10"/>
  <c r="F70" i="10"/>
  <c r="L75" i="9"/>
  <c r="AM75" i="10"/>
  <c r="Q81" i="9"/>
  <c r="AB81" i="10"/>
  <c r="L85" i="9"/>
  <c r="AM85" i="10"/>
  <c r="AF79" i="10"/>
  <c r="DA79" i="10"/>
  <c r="G84" i="9"/>
  <c r="Q84" i="10"/>
  <c r="Q89" i="9"/>
  <c r="AB89" i="10"/>
  <c r="Q86" i="9"/>
  <c r="AB86" i="10"/>
  <c r="BZ90" i="11"/>
  <c r="AQ90" i="10"/>
  <c r="AU90" i="10" s="1"/>
  <c r="CF90" i="10"/>
  <c r="CZ90" i="10"/>
  <c r="AT92" i="11"/>
  <c r="CY92" i="10"/>
  <c r="U92" i="10"/>
  <c r="CO92" i="9" s="1"/>
  <c r="CB92" i="10"/>
  <c r="CP93" i="11"/>
  <c r="BB93" i="10"/>
  <c r="BF93" i="10" s="1"/>
  <c r="BZ89" i="11"/>
  <c r="CZ89" i="10"/>
  <c r="AQ89" i="10"/>
  <c r="CF89" i="10"/>
  <c r="Q84" i="9"/>
  <c r="AB84" i="10"/>
  <c r="B103" i="9"/>
  <c r="B103" i="10"/>
  <c r="BJ111" i="11"/>
  <c r="DA111" i="10"/>
  <c r="AF111" i="10"/>
  <c r="AJ111" i="10" s="1"/>
  <c r="L112" i="9"/>
  <c r="AM112" i="10"/>
  <c r="L114" i="9"/>
  <c r="AM114" i="10"/>
  <c r="L116" i="9"/>
  <c r="AM116" i="10"/>
  <c r="Q120" i="9"/>
  <c r="AB120" i="10"/>
  <c r="V122" i="9"/>
  <c r="AX122" i="10"/>
  <c r="CY23" i="9"/>
  <c r="CN22" i="9"/>
  <c r="DU23" i="10"/>
  <c r="F22" i="10"/>
  <c r="CS22" i="10"/>
  <c r="CZ119" i="10"/>
  <c r="AQ119" i="10"/>
  <c r="CF119" i="10"/>
  <c r="U124" i="10"/>
  <c r="CO124" i="9" s="1"/>
  <c r="CB124" i="10"/>
  <c r="CY124" i="10"/>
  <c r="AF125" i="10"/>
  <c r="AJ125" i="10" s="1"/>
  <c r="DA125" i="10"/>
  <c r="BJ122" i="11"/>
  <c r="DA122" i="10"/>
  <c r="AF122" i="10"/>
  <c r="AJ122" i="10" s="1"/>
  <c r="O4" i="11"/>
  <c r="CN4" i="9"/>
  <c r="CY4" i="9"/>
  <c r="DU4" i="10"/>
  <c r="CS4" i="10"/>
  <c r="F4" i="10"/>
  <c r="CY7" i="9"/>
  <c r="CN7" i="9"/>
  <c r="F7" i="10"/>
  <c r="CS7" i="10"/>
  <c r="DU7" i="10"/>
  <c r="BJ42" i="11"/>
  <c r="AF42" i="10"/>
  <c r="AJ42" i="10" s="1"/>
  <c r="DA42" i="10"/>
  <c r="L27" i="9"/>
  <c r="AM27" i="10"/>
  <c r="B44" i="9"/>
  <c r="B44" i="10"/>
  <c r="L23" i="9"/>
  <c r="AM23" i="10"/>
  <c r="CN16" i="9"/>
  <c r="CY16" i="9"/>
  <c r="F16" i="10"/>
  <c r="J16" i="10" s="1"/>
  <c r="DU16" i="10"/>
  <c r="CS16" i="10"/>
  <c r="B20" i="9"/>
  <c r="B20" i="10"/>
  <c r="L26" i="9"/>
  <c r="AM26" i="10"/>
  <c r="CY31" i="9"/>
  <c r="CN30" i="9"/>
  <c r="DU31" i="10"/>
  <c r="CS30" i="10"/>
  <c r="F30" i="10"/>
  <c r="G15" i="9"/>
  <c r="Q15" i="10"/>
  <c r="AT43" i="11"/>
  <c r="DA32" i="10"/>
  <c r="AF32" i="10"/>
  <c r="AJ32" i="10" s="1"/>
  <c r="V24" i="9"/>
  <c r="AX24" i="10"/>
  <c r="L67" i="9"/>
  <c r="AM67" i="10"/>
  <c r="Q92" i="9"/>
  <c r="AB92" i="10"/>
  <c r="B45" i="9"/>
  <c r="B45" i="10"/>
  <c r="DA66" i="10"/>
  <c r="AF66" i="10"/>
  <c r="AJ66" i="10" s="1"/>
  <c r="B81" i="9"/>
  <c r="B81" i="10"/>
  <c r="B101" i="9"/>
  <c r="B101" i="10"/>
  <c r="G56" i="9"/>
  <c r="Q56" i="10"/>
  <c r="Q83" i="9"/>
  <c r="AB83" i="10"/>
  <c r="AQ88" i="10"/>
  <c r="CF88" i="10"/>
  <c r="CZ88" i="10"/>
  <c r="AQ98" i="10"/>
  <c r="CF98" i="10"/>
  <c r="CZ98" i="10"/>
  <c r="CB55" i="10"/>
  <c r="CY55" i="10"/>
  <c r="U55" i="10"/>
  <c r="CO55" i="9" s="1"/>
  <c r="CN79" i="9"/>
  <c r="CY80" i="9"/>
  <c r="DC80" i="9" s="1"/>
  <c r="DU80" i="10"/>
  <c r="F79" i="10"/>
  <c r="CS79" i="10"/>
  <c r="V88" i="9"/>
  <c r="AX88" i="10"/>
  <c r="CP117" i="11"/>
  <c r="BB117" i="10"/>
  <c r="BF117" i="10" s="1"/>
  <c r="G126" i="9"/>
  <c r="Q126" i="10"/>
  <c r="Q97" i="9"/>
  <c r="AB97" i="10"/>
  <c r="L106" i="9"/>
  <c r="AM106" i="10"/>
  <c r="AT61" i="11"/>
  <c r="CY61" i="10"/>
  <c r="U61" i="10"/>
  <c r="CO61" i="9" s="1"/>
  <c r="CB61" i="10"/>
  <c r="AQ68" i="10"/>
  <c r="CF68" i="10"/>
  <c r="CZ68" i="10"/>
  <c r="Q95" i="9"/>
  <c r="AB95" i="10"/>
  <c r="CP98" i="11"/>
  <c r="BB98" i="10"/>
  <c r="BF98" i="10" s="1"/>
  <c r="B106" i="9"/>
  <c r="B106" i="10"/>
  <c r="Q111" i="9"/>
  <c r="AB111" i="10"/>
  <c r="AT116" i="11"/>
  <c r="U116" i="10"/>
  <c r="CB116" i="10"/>
  <c r="CY116" i="10"/>
  <c r="DA124" i="10"/>
  <c r="AF124" i="10"/>
  <c r="AJ124" i="10" s="1"/>
  <c r="AT128" i="11"/>
  <c r="U128" i="10"/>
  <c r="CO128" i="9" s="1"/>
  <c r="CB128" i="10"/>
  <c r="CY128" i="10"/>
  <c r="AQ66" i="10"/>
  <c r="CF66" i="10"/>
  <c r="CZ66" i="10"/>
  <c r="CB103" i="10"/>
  <c r="CY103" i="10"/>
  <c r="U103" i="10"/>
  <c r="CO103" i="9" s="1"/>
  <c r="B114" i="9"/>
  <c r="B114" i="10"/>
  <c r="CY74" i="9"/>
  <c r="CN73" i="9"/>
  <c r="DU74" i="10"/>
  <c r="F73" i="10"/>
  <c r="CS73" i="10"/>
  <c r="L79" i="9"/>
  <c r="AM79" i="10"/>
  <c r="B89" i="9"/>
  <c r="B89" i="10"/>
  <c r="AQ100" i="10"/>
  <c r="CF100" i="10"/>
  <c r="CZ100" i="10"/>
  <c r="V105" i="9"/>
  <c r="AX105" i="10"/>
  <c r="B111" i="9"/>
  <c r="B111" i="10"/>
  <c r="BJ110" i="11"/>
  <c r="AF110" i="10"/>
  <c r="AJ110" i="10" s="1"/>
  <c r="DA110" i="10"/>
  <c r="V130" i="9"/>
  <c r="AX130" i="10"/>
  <c r="G138" i="9"/>
  <c r="Q138" i="10"/>
  <c r="G136" i="9"/>
  <c r="Q136" i="10"/>
  <c r="O115" i="11"/>
  <c r="CY117" i="9"/>
  <c r="CN115" i="9"/>
  <c r="DU117" i="10"/>
  <c r="F115" i="10"/>
  <c r="J115" i="10" s="1"/>
  <c r="CS115" i="10"/>
  <c r="Q133" i="9"/>
  <c r="AB133" i="10"/>
  <c r="G129" i="9"/>
  <c r="Q129" i="10"/>
  <c r="CP135" i="11"/>
  <c r="BB135" i="10"/>
  <c r="BF135" i="10" s="1"/>
  <c r="L139" i="9"/>
  <c r="AM139" i="10"/>
  <c r="BZ146" i="11"/>
  <c r="AQ146" i="10"/>
  <c r="CF146" i="10"/>
  <c r="CZ146" i="10"/>
  <c r="V127" i="9"/>
  <c r="AX127" i="10"/>
  <c r="L110" i="9"/>
  <c r="AM110" i="10"/>
  <c r="V128" i="9"/>
  <c r="AX128" i="10"/>
  <c r="AF34" i="10"/>
  <c r="AJ34" i="10" s="1"/>
  <c r="DA34" i="10"/>
  <c r="CY56" i="10"/>
  <c r="U56" i="10"/>
  <c r="CO56" i="9" s="1"/>
  <c r="CB56" i="10"/>
  <c r="G57" i="9"/>
  <c r="Q57" i="10"/>
  <c r="CY14" i="10"/>
  <c r="CB14" i="10"/>
  <c r="U14" i="10"/>
  <c r="CO14" i="9" s="1"/>
  <c r="Q33" i="9"/>
  <c r="AB33" i="10"/>
  <c r="L37" i="9"/>
  <c r="AM37" i="10"/>
  <c r="G43" i="9"/>
  <c r="Q43" i="10"/>
  <c r="CN101" i="9"/>
  <c r="CY102" i="9"/>
  <c r="DU102" i="10"/>
  <c r="F101" i="10"/>
  <c r="CS101" i="10"/>
  <c r="DA58" i="10"/>
  <c r="AF58" i="10"/>
  <c r="AJ58" i="10" s="1"/>
  <c r="G73" i="9"/>
  <c r="Q73" i="10"/>
  <c r="DA29" i="10"/>
  <c r="AF29" i="10"/>
  <c r="Q65" i="9"/>
  <c r="AB65" i="10"/>
  <c r="Q88" i="9"/>
  <c r="AB88" i="10"/>
  <c r="G58" i="9"/>
  <c r="Q58" i="10"/>
  <c r="AQ47" i="10"/>
  <c r="CF47" i="10"/>
  <c r="CZ47" i="10"/>
  <c r="U70" i="10"/>
  <c r="CO70" i="9" s="1"/>
  <c r="CB70" i="10"/>
  <c r="CY70" i="10"/>
  <c r="CY80" i="10"/>
  <c r="U80" i="10"/>
  <c r="CO80" i="9" s="1"/>
  <c r="CB80" i="10"/>
  <c r="Q4" i="9"/>
  <c r="AB4" i="10"/>
  <c r="G139" i="9"/>
  <c r="Q139" i="10"/>
  <c r="L142" i="9"/>
  <c r="AM142" i="10"/>
  <c r="G69" i="9"/>
  <c r="Q69" i="10"/>
  <c r="DA128" i="10"/>
  <c r="AF128" i="10"/>
  <c r="BZ132" i="11"/>
  <c r="CZ132" i="10"/>
  <c r="AQ132" i="10"/>
  <c r="CF132" i="10"/>
  <c r="L109" i="9"/>
  <c r="AM109" i="10"/>
  <c r="V142" i="9"/>
  <c r="AX142" i="10"/>
  <c r="EH16" i="10"/>
  <c r="CY22" i="10"/>
  <c r="CB22" i="10"/>
  <c r="U22" i="10"/>
  <c r="CO22" i="9" s="1"/>
  <c r="V65" i="9"/>
  <c r="AX65" i="10"/>
  <c r="B100" i="9"/>
  <c r="B100" i="10"/>
  <c r="CZ29" i="10"/>
  <c r="AQ29" i="10"/>
  <c r="CF29" i="10"/>
  <c r="AF5" i="10"/>
  <c r="AJ5" i="10" s="1"/>
  <c r="DA5" i="10"/>
  <c r="Q32" i="9"/>
  <c r="AB32" i="10"/>
  <c r="G62" i="9"/>
  <c r="Q62" i="10"/>
  <c r="CB87" i="10"/>
  <c r="CY87" i="10"/>
  <c r="U87" i="10"/>
  <c r="CO87" i="9" s="1"/>
  <c r="DA136" i="10"/>
  <c r="AF136" i="10"/>
  <c r="CY18" i="10"/>
  <c r="CB18" i="10"/>
  <c r="U18" i="10"/>
  <c r="CO18" i="9" s="1"/>
  <c r="G38" i="9"/>
  <c r="Q38" i="10"/>
  <c r="Q49" i="9"/>
  <c r="AB49" i="10"/>
  <c r="L60" i="9"/>
  <c r="AM60" i="10"/>
  <c r="G128" i="9"/>
  <c r="Q128" i="10"/>
  <c r="AQ108" i="10"/>
  <c r="CF108" i="10"/>
  <c r="CZ108" i="10"/>
  <c r="G6" i="9"/>
  <c r="Q6" i="10"/>
  <c r="V8" i="9"/>
  <c r="AX8" i="10"/>
  <c r="DA11" i="10"/>
  <c r="AF11" i="10"/>
  <c r="AJ11" i="10" s="1"/>
  <c r="L12" i="9"/>
  <c r="AM12" i="10"/>
  <c r="CP17" i="11"/>
  <c r="BB17" i="10"/>
  <c r="G20" i="9"/>
  <c r="Q20" i="10"/>
  <c r="BZ19" i="11"/>
  <c r="CF19" i="10"/>
  <c r="CZ19" i="10"/>
  <c r="AQ19" i="10"/>
  <c r="AU19" i="10" s="1"/>
  <c r="AQ21" i="10"/>
  <c r="CF21" i="10"/>
  <c r="CZ21" i="10"/>
  <c r="BJ27" i="11"/>
  <c r="DA27" i="10"/>
  <c r="AF27" i="10"/>
  <c r="AJ27" i="10" s="1"/>
  <c r="B31" i="9"/>
  <c r="B31" i="10"/>
  <c r="B33" i="9"/>
  <c r="B33" i="10"/>
  <c r="AT44" i="11"/>
  <c r="U44" i="10"/>
  <c r="CO44" i="9" s="1"/>
  <c r="CB44" i="10"/>
  <c r="CY44" i="10"/>
  <c r="BZ28" i="11"/>
  <c r="CZ28" i="10"/>
  <c r="CF28" i="10"/>
  <c r="AQ28" i="10"/>
  <c r="CY36" i="9"/>
  <c r="DC36" i="9" s="1"/>
  <c r="CN35" i="9"/>
  <c r="DU36" i="10"/>
  <c r="F35" i="10"/>
  <c r="CS35" i="10"/>
  <c r="Q42" i="9"/>
  <c r="AB42" i="10"/>
  <c r="AT45" i="11"/>
  <c r="U45" i="10"/>
  <c r="CO45" i="9" s="1"/>
  <c r="CB45" i="10"/>
  <c r="CY45" i="10"/>
  <c r="V66" i="9"/>
  <c r="AX66" i="10"/>
  <c r="BJ45" i="11"/>
  <c r="DA45" i="10"/>
  <c r="AF45" i="10"/>
  <c r="AJ45" i="10" s="1"/>
  <c r="CF75" i="10"/>
  <c r="CZ75" i="10"/>
  <c r="AQ75" i="10"/>
  <c r="L48" i="9"/>
  <c r="AM48" i="10"/>
  <c r="CY73" i="10"/>
  <c r="CB73" i="10"/>
  <c r="U73" i="10"/>
  <c r="CO73" i="9" s="1"/>
  <c r="BZ72" i="11"/>
  <c r="AQ72" i="10"/>
  <c r="CF72" i="10"/>
  <c r="CZ72" i="10"/>
  <c r="L76" i="9"/>
  <c r="AM76" i="10"/>
  <c r="G85" i="9"/>
  <c r="Q85" i="10"/>
  <c r="L82" i="9"/>
  <c r="AM82" i="10"/>
  <c r="V86" i="9"/>
  <c r="AX86" i="10"/>
  <c r="DA68" i="10"/>
  <c r="AF68" i="10"/>
  <c r="CY84" i="10"/>
  <c r="U84" i="10"/>
  <c r="CO84" i="9" s="1"/>
  <c r="CB84" i="10"/>
  <c r="CP90" i="11"/>
  <c r="BB90" i="10"/>
  <c r="BF90" i="10" s="1"/>
  <c r="BJ92" i="11"/>
  <c r="DA92" i="10"/>
  <c r="AF92" i="10"/>
  <c r="AJ92" i="10" s="1"/>
  <c r="U94" i="10"/>
  <c r="CO94" i="9" s="1"/>
  <c r="CB94" i="10"/>
  <c r="CY94" i="10"/>
  <c r="CY77" i="10"/>
  <c r="CB77" i="10"/>
  <c r="U77" i="10"/>
  <c r="CO77" i="9" s="1"/>
  <c r="DA84" i="10"/>
  <c r="AF84" i="10"/>
  <c r="B96" i="9"/>
  <c r="B96" i="10"/>
  <c r="B98" i="9"/>
  <c r="B98" i="10"/>
  <c r="B107" i="9"/>
  <c r="B107" i="10"/>
  <c r="CY88" i="10"/>
  <c r="U88" i="10"/>
  <c r="CO88" i="9" s="1"/>
  <c r="CB88" i="10"/>
  <c r="BF94" i="10"/>
  <c r="V112" i="9"/>
  <c r="AX112" i="10"/>
  <c r="V114" i="9"/>
  <c r="AX114" i="10"/>
  <c r="V116" i="9"/>
  <c r="AX116" i="10"/>
  <c r="BJ120" i="11"/>
  <c r="DA120" i="10"/>
  <c r="AF120" i="10"/>
  <c r="AJ120" i="10" s="1"/>
  <c r="CP122" i="11"/>
  <c r="BB122" i="10"/>
  <c r="L120" i="9"/>
  <c r="AM120" i="10"/>
  <c r="B22" i="9"/>
  <c r="B22" i="10"/>
  <c r="V119" i="9"/>
  <c r="AX119" i="10"/>
  <c r="G122" i="9"/>
  <c r="Q122" i="10"/>
  <c r="BZ125" i="11"/>
  <c r="AQ125" i="10"/>
  <c r="CF125" i="10"/>
  <c r="CZ125" i="10"/>
  <c r="L4" i="9"/>
  <c r="AM4" i="10"/>
  <c r="AT7" i="11"/>
  <c r="CY7" i="10"/>
  <c r="U7" i="10"/>
  <c r="CO7" i="9" s="1"/>
  <c r="CB7" i="10"/>
  <c r="V9" i="9"/>
  <c r="AX9" i="10"/>
  <c r="L42" i="9"/>
  <c r="AM42" i="10"/>
  <c r="V16" i="9"/>
  <c r="AX16" i="10"/>
  <c r="CY23" i="10"/>
  <c r="U23" i="10"/>
  <c r="CO23" i="9" s="1"/>
  <c r="CB23" i="10"/>
  <c r="V30" i="9"/>
  <c r="AX30" i="10"/>
  <c r="B16" i="9"/>
  <c r="B16" i="10"/>
  <c r="B29" i="9"/>
  <c r="B29" i="10"/>
  <c r="CB30" i="10"/>
  <c r="CY30" i="10"/>
  <c r="U30" i="10"/>
  <c r="CO30" i="9" s="1"/>
  <c r="V12" i="9"/>
  <c r="AX12" i="10"/>
  <c r="V14" i="9"/>
  <c r="AX14" i="10"/>
  <c r="BZ54" i="11"/>
  <c r="AQ54" i="10"/>
  <c r="CF54" i="10"/>
  <c r="CZ54" i="10"/>
  <c r="CP35" i="11"/>
  <c r="BB35" i="10"/>
  <c r="BF35" i="10" s="1"/>
  <c r="B41" i="9"/>
  <c r="B41" i="10"/>
  <c r="CY51" i="10"/>
  <c r="U51" i="10"/>
  <c r="CO51" i="9" s="1"/>
  <c r="CB51" i="10"/>
  <c r="G51" i="9"/>
  <c r="Q51" i="10"/>
  <c r="B63" i="9"/>
  <c r="B63" i="10"/>
  <c r="DA74" i="10"/>
  <c r="AF74" i="10"/>
  <c r="G48" i="9"/>
  <c r="Q48" i="10"/>
  <c r="CN63" i="9"/>
  <c r="CY64" i="9"/>
  <c r="DU64" i="10"/>
  <c r="F63" i="10"/>
  <c r="J63" i="10" s="1"/>
  <c r="CS63" i="10"/>
  <c r="CN24" i="9"/>
  <c r="CY25" i="9"/>
  <c r="DU25" i="10"/>
  <c r="CS24" i="10"/>
  <c r="F24" i="10"/>
  <c r="J24" i="10" s="1"/>
  <c r="G76" i="9"/>
  <c r="Q76" i="10"/>
  <c r="BZ87" i="11"/>
  <c r="AQ87" i="10"/>
  <c r="CF87" i="10"/>
  <c r="CZ87" i="10"/>
  <c r="U49" i="10"/>
  <c r="CO49" i="9" s="1"/>
  <c r="CB49" i="10"/>
  <c r="CY49" i="10"/>
  <c r="BZ13" i="11"/>
  <c r="AQ13" i="10"/>
  <c r="CF13" i="10"/>
  <c r="CZ13" i="10"/>
  <c r="CY68" i="9"/>
  <c r="CN67" i="9"/>
  <c r="DU68" i="10"/>
  <c r="F67" i="10"/>
  <c r="CS67" i="10"/>
  <c r="AQ95" i="10"/>
  <c r="CF95" i="10"/>
  <c r="CZ95" i="10"/>
  <c r="G55" i="9"/>
  <c r="Q55" i="10"/>
  <c r="G63" i="9"/>
  <c r="Q63" i="10"/>
  <c r="Q103" i="9"/>
  <c r="AB103" i="10"/>
  <c r="AT63" i="11"/>
  <c r="CB63" i="10"/>
  <c r="CY63" i="10"/>
  <c r="U63" i="10"/>
  <c r="DA97" i="10"/>
  <c r="AF97" i="10"/>
  <c r="AJ97" i="10" s="1"/>
  <c r="G64" i="9"/>
  <c r="Q64" i="10"/>
  <c r="V95" i="9"/>
  <c r="AX95" i="10"/>
  <c r="AQ103" i="10"/>
  <c r="CF103" i="10"/>
  <c r="CZ103" i="10"/>
  <c r="DA116" i="10"/>
  <c r="AF116" i="10"/>
  <c r="AJ116" i="10" s="1"/>
  <c r="V59" i="9"/>
  <c r="AX59" i="10"/>
  <c r="CY108" i="10"/>
  <c r="U108" i="10"/>
  <c r="CO108" i="9" s="1"/>
  <c r="CB108" i="10"/>
  <c r="O114" i="11"/>
  <c r="CY116" i="9"/>
  <c r="CN114" i="9"/>
  <c r="DU116" i="10"/>
  <c r="F114" i="10"/>
  <c r="J114" i="10" s="1"/>
  <c r="CS114" i="10"/>
  <c r="B121" i="9"/>
  <c r="B121" i="10"/>
  <c r="B73" i="9"/>
  <c r="B73" i="10"/>
  <c r="L98" i="9"/>
  <c r="AM98" i="10"/>
  <c r="BF100" i="10"/>
  <c r="V103" i="9"/>
  <c r="AX103" i="10"/>
  <c r="DA106" i="10"/>
  <c r="AF106" i="10"/>
  <c r="AJ106" i="10" s="1"/>
  <c r="CP130" i="11"/>
  <c r="BB130" i="10"/>
  <c r="BF130" i="10" s="1"/>
  <c r="CY111" i="10"/>
  <c r="U111" i="10"/>
  <c r="CO111" i="9" s="1"/>
  <c r="CB111" i="10"/>
  <c r="BJ144" i="11"/>
  <c r="DA144" i="10"/>
  <c r="AF144" i="10"/>
  <c r="L128" i="9"/>
  <c r="AM128" i="10"/>
  <c r="AT136" i="11"/>
  <c r="U136" i="10"/>
  <c r="CO136" i="9" s="1"/>
  <c r="CB136" i="10"/>
  <c r="CY136" i="10"/>
  <c r="B145" i="9"/>
  <c r="B145" i="10"/>
  <c r="L100" i="9"/>
  <c r="AM100" i="10"/>
  <c r="CB129" i="10"/>
  <c r="CY129" i="10"/>
  <c r="U129" i="10"/>
  <c r="CO129" i="9" s="1"/>
  <c r="V135" i="9"/>
  <c r="AX135" i="10"/>
  <c r="CZ139" i="10"/>
  <c r="AQ139" i="10"/>
  <c r="CF139" i="10"/>
  <c r="CY145" i="9"/>
  <c r="CN143" i="9"/>
  <c r="DU145" i="10"/>
  <c r="F143" i="10"/>
  <c r="CS143" i="10"/>
  <c r="V107" i="9"/>
  <c r="AX107" i="10"/>
  <c r="CN136" i="9"/>
  <c r="CY138" i="9"/>
  <c r="DU138" i="10"/>
  <c r="F136" i="10"/>
  <c r="J136" i="10" s="1"/>
  <c r="CS136" i="10"/>
  <c r="G130" i="9"/>
  <c r="Q130" i="10"/>
  <c r="G104" i="9"/>
  <c r="Q104" i="10"/>
  <c r="BZ110" i="11"/>
  <c r="AQ110" i="10"/>
  <c r="CF110" i="10"/>
  <c r="CZ110" i="10"/>
  <c r="AT137" i="11"/>
  <c r="CB137" i="10"/>
  <c r="CY137" i="10"/>
  <c r="U137" i="10"/>
  <c r="CO137" i="9" s="1"/>
  <c r="U140" i="10"/>
  <c r="CO140" i="9" s="1"/>
  <c r="CB140" i="10"/>
  <c r="CY140" i="10"/>
  <c r="V34" i="9"/>
  <c r="AX34" i="10"/>
  <c r="B27" i="9"/>
  <c r="B27" i="10"/>
  <c r="BF38" i="10"/>
  <c r="DA36" i="10"/>
  <c r="AF36" i="10"/>
  <c r="AJ36" i="10" s="1"/>
  <c r="Q14" i="10"/>
  <c r="G14" i="9"/>
  <c r="L65" i="9"/>
  <c r="AM65" i="10"/>
  <c r="L103" i="9"/>
  <c r="AM103" i="10"/>
  <c r="BF127" i="10"/>
  <c r="Q29" i="9"/>
  <c r="AB29" i="10"/>
  <c r="BF66" i="10"/>
  <c r="BF95" i="10"/>
  <c r="AQ59" i="10"/>
  <c r="CF59" i="10"/>
  <c r="CZ59" i="10"/>
  <c r="Q91" i="9"/>
  <c r="AB91" i="10"/>
  <c r="CY128" i="9"/>
  <c r="CN126" i="9"/>
  <c r="DU128" i="10"/>
  <c r="F126" i="10"/>
  <c r="CS126" i="10"/>
  <c r="Q143" i="9"/>
  <c r="AB143" i="10"/>
  <c r="B139" i="9"/>
  <c r="B139" i="10"/>
  <c r="L145" i="9"/>
  <c r="AM145" i="10"/>
  <c r="CZ109" i="10"/>
  <c r="AQ109" i="10"/>
  <c r="CF109" i="10"/>
  <c r="G44" i="9"/>
  <c r="Q44" i="10"/>
  <c r="G60" i="9"/>
  <c r="Q60" i="10"/>
  <c r="AF67" i="10"/>
  <c r="AJ67" i="10" s="1"/>
  <c r="DA67" i="10"/>
  <c r="Q11" i="9"/>
  <c r="AB11" i="10"/>
  <c r="AQ63" i="10"/>
  <c r="CF63" i="10"/>
  <c r="CZ63" i="10"/>
  <c r="CY142" i="9"/>
  <c r="CN140" i="9"/>
  <c r="DU142" i="10"/>
  <c r="F140" i="10"/>
  <c r="CS140" i="10"/>
  <c r="G22" i="9"/>
  <c r="Q22" i="10"/>
  <c r="G34" i="9"/>
  <c r="Q34" i="10"/>
  <c r="CN90" i="9"/>
  <c r="CY91" i="9"/>
  <c r="DU91" i="10"/>
  <c r="CS90" i="10"/>
  <c r="F90" i="10"/>
  <c r="AQ141" i="10"/>
  <c r="CF141" i="10"/>
  <c r="CZ141" i="10"/>
  <c r="V106" i="9"/>
  <c r="AX106" i="10"/>
  <c r="CY22" i="9"/>
  <c r="CN21" i="9"/>
  <c r="F21" i="10"/>
  <c r="CS21" i="10"/>
  <c r="DU22" i="10"/>
  <c r="CB39" i="10"/>
  <c r="CY39" i="10"/>
  <c r="U39" i="10"/>
  <c r="CO39" i="9" s="1"/>
  <c r="G61" i="9"/>
  <c r="Q61" i="10"/>
  <c r="CF67" i="10"/>
  <c r="AQ67" i="10"/>
  <c r="CZ67" i="10"/>
  <c r="AF113" i="10"/>
  <c r="AJ113" i="10" s="1"/>
  <c r="DA113" i="10"/>
  <c r="CY148" i="9"/>
  <c r="DC148" i="9" s="1"/>
  <c r="CN146" i="9"/>
  <c r="DU148" i="10"/>
  <c r="F146" i="10"/>
  <c r="J146" i="10" s="1"/>
  <c r="CS146" i="10"/>
  <c r="BG31" i="10"/>
  <c r="BJ16" i="11"/>
  <c r="Q35" i="11"/>
  <c r="AT91" i="11"/>
  <c r="K94" i="10"/>
  <c r="CP124" i="11"/>
  <c r="AT122" i="11"/>
  <c r="BH84" i="10"/>
  <c r="EH131" i="10"/>
  <c r="EI38" i="10"/>
  <c r="EI139" i="10"/>
  <c r="EI143" i="10"/>
  <c r="D49" i="10"/>
  <c r="BG145" i="10"/>
  <c r="CP7" i="11"/>
  <c r="AK21" i="10"/>
  <c r="BK60" i="11"/>
  <c r="AU57" i="11"/>
  <c r="L78" i="10"/>
  <c r="BG95" i="10"/>
  <c r="CP100" i="11"/>
  <c r="BJ123" i="11"/>
  <c r="BK15" i="11"/>
  <c r="AK16" i="10"/>
  <c r="O75" i="11"/>
  <c r="EM87" i="10"/>
  <c r="EM148" i="10"/>
  <c r="EQ148" i="10" s="1"/>
  <c r="EH38" i="10"/>
  <c r="S60" i="10"/>
  <c r="CD145" i="10"/>
  <c r="P18" i="11"/>
  <c r="CP38" i="11"/>
  <c r="BZ46" i="11"/>
  <c r="CP75" i="11"/>
  <c r="BJ85" i="11"/>
  <c r="BK140" i="11"/>
  <c r="L124" i="10"/>
  <c r="K41" i="10"/>
  <c r="EM41" i="10"/>
  <c r="EP41" i="10" s="1"/>
  <c r="EL148" i="10"/>
  <c r="EH148" i="10"/>
  <c r="EI41" i="10"/>
  <c r="AV55" i="11"/>
  <c r="P50" i="11"/>
  <c r="O71" i="11"/>
  <c r="CQ57" i="11"/>
  <c r="BZ124" i="11"/>
  <c r="CQ133" i="11"/>
  <c r="BJ5" i="11"/>
  <c r="BJ13" i="11"/>
  <c r="CP31" i="11"/>
  <c r="BG23" i="10"/>
  <c r="BJ32" i="11"/>
  <c r="EH112" i="10"/>
  <c r="EI18" i="10"/>
  <c r="EL139" i="10"/>
  <c r="AZ11" i="10"/>
  <c r="AD42" i="10"/>
  <c r="D118" i="10"/>
  <c r="BL53" i="11"/>
  <c r="AU43" i="11"/>
  <c r="BJ95" i="11"/>
  <c r="CB142" i="11"/>
  <c r="AK14" i="10"/>
  <c r="CP66" i="11"/>
  <c r="BJ89" i="11"/>
  <c r="EM112" i="10"/>
  <c r="AN40" i="10"/>
  <c r="CP43" i="11"/>
  <c r="CR43" i="11"/>
  <c r="AV62" i="11"/>
  <c r="CB60" i="11"/>
  <c r="CP95" i="11"/>
  <c r="AV54" i="11"/>
  <c r="BK138" i="11"/>
  <c r="BG15" i="10"/>
  <c r="BK4" i="11"/>
  <c r="K76" i="10"/>
  <c r="CP127" i="11"/>
  <c r="BZ33" i="11"/>
  <c r="CP63" i="11"/>
  <c r="EH139" i="10"/>
  <c r="AS30" i="10"/>
  <c r="C37" i="10"/>
  <c r="BK16" i="11"/>
  <c r="P54" i="11"/>
  <c r="CP82" i="11"/>
  <c r="CQ113" i="11"/>
  <c r="O13" i="11"/>
  <c r="AK64" i="10"/>
  <c r="CQ9" i="11"/>
  <c r="BC9" i="10"/>
  <c r="BF9" i="10" s="1"/>
  <c r="AU10" i="11"/>
  <c r="V10" i="10"/>
  <c r="CC10" i="10"/>
  <c r="AU27" i="11"/>
  <c r="V27" i="10"/>
  <c r="CC27" i="10"/>
  <c r="P36" i="11"/>
  <c r="G36" i="10"/>
  <c r="K36" i="10" s="1"/>
  <c r="AC29" i="10"/>
  <c r="R29" i="9"/>
  <c r="M73" i="9"/>
  <c r="AN73" i="10"/>
  <c r="P85" i="11"/>
  <c r="G85" i="10"/>
  <c r="R102" i="9"/>
  <c r="AC102" i="10"/>
  <c r="C130" i="9"/>
  <c r="C130" i="10"/>
  <c r="C137" i="9"/>
  <c r="C137" i="10"/>
  <c r="C134" i="9"/>
  <c r="C134" i="10"/>
  <c r="BK26" i="11"/>
  <c r="AG26" i="10"/>
  <c r="P10" i="11"/>
  <c r="G10" i="10"/>
  <c r="K10" i="10" s="1"/>
  <c r="W46" i="9"/>
  <c r="AY46" i="10"/>
  <c r="V51" i="10"/>
  <c r="CC51" i="10"/>
  <c r="M120" i="9"/>
  <c r="AN120" i="10"/>
  <c r="W77" i="10"/>
  <c r="CD77" i="10"/>
  <c r="H4" i="9"/>
  <c r="R4" i="10"/>
  <c r="W5" i="9"/>
  <c r="AY5" i="10"/>
  <c r="R7" i="9"/>
  <c r="AC7" i="10"/>
  <c r="BK10" i="11"/>
  <c r="AG10" i="10"/>
  <c r="H11" i="9"/>
  <c r="R11" i="10"/>
  <c r="R20" i="9"/>
  <c r="AC20" i="10"/>
  <c r="AT27" i="11"/>
  <c r="CA27" i="11"/>
  <c r="CG27" i="10"/>
  <c r="AR27" i="10"/>
  <c r="AU27" i="10" s="1"/>
  <c r="AU26" i="11"/>
  <c r="V26" i="10"/>
  <c r="CC26" i="10"/>
  <c r="W18" i="9"/>
  <c r="AY18" i="10"/>
  <c r="M27" i="9"/>
  <c r="AN27" i="10"/>
  <c r="BJ26" i="11"/>
  <c r="V35" i="10"/>
  <c r="CC35" i="10"/>
  <c r="W34" i="9"/>
  <c r="AY34" i="10"/>
  <c r="CA30" i="11"/>
  <c r="CG30" i="10"/>
  <c r="AR30" i="10"/>
  <c r="AR34" i="10"/>
  <c r="AU34" i="10" s="1"/>
  <c r="CG34" i="10"/>
  <c r="CG41" i="10"/>
  <c r="AR41" i="10"/>
  <c r="AU71" i="11"/>
  <c r="V71" i="10"/>
  <c r="Y71" i="10" s="1"/>
  <c r="CC71" i="10"/>
  <c r="M67" i="9"/>
  <c r="AN67" i="10"/>
  <c r="C72" i="9"/>
  <c r="C72" i="10"/>
  <c r="CQ78" i="11"/>
  <c r="BC78" i="10"/>
  <c r="CA52" i="11"/>
  <c r="AR52" i="10"/>
  <c r="CG52" i="10"/>
  <c r="H81" i="9"/>
  <c r="R81" i="10"/>
  <c r="CC75" i="10"/>
  <c r="V75" i="10"/>
  <c r="M81" i="9"/>
  <c r="AN81" i="10"/>
  <c r="BK84" i="11"/>
  <c r="AG84" i="10"/>
  <c r="C88" i="9"/>
  <c r="C88" i="10"/>
  <c r="AR93" i="10"/>
  <c r="CG93" i="10"/>
  <c r="W92" i="9"/>
  <c r="AY92" i="10"/>
  <c r="R86" i="9"/>
  <c r="AC86" i="10"/>
  <c r="Q93" i="11"/>
  <c r="C85" i="9"/>
  <c r="C85" i="10"/>
  <c r="R88" i="9"/>
  <c r="AC88" i="10"/>
  <c r="H96" i="9"/>
  <c r="R96" i="10"/>
  <c r="C99" i="9"/>
  <c r="C99" i="10"/>
  <c r="C104" i="9"/>
  <c r="C104" i="10"/>
  <c r="H107" i="9"/>
  <c r="R107" i="10"/>
  <c r="H88" i="9"/>
  <c r="R88" i="10"/>
  <c r="P98" i="11"/>
  <c r="G98" i="10"/>
  <c r="R106" i="9"/>
  <c r="AC106" i="10"/>
  <c r="AR120" i="10"/>
  <c r="CG120" i="10"/>
  <c r="CA119" i="11"/>
  <c r="CG119" i="10"/>
  <c r="AR119" i="10"/>
  <c r="P126" i="11"/>
  <c r="G126" i="10"/>
  <c r="K126" i="10" s="1"/>
  <c r="P108" i="11"/>
  <c r="G108" i="10"/>
  <c r="C119" i="9"/>
  <c r="C119" i="10"/>
  <c r="W124" i="9"/>
  <c r="AY124" i="10"/>
  <c r="CQ145" i="11"/>
  <c r="BF7" i="10"/>
  <c r="BG7" i="10"/>
  <c r="BJ4" i="11"/>
  <c r="AG4" i="10"/>
  <c r="O7" i="11"/>
  <c r="W16" i="9"/>
  <c r="AY16" i="10"/>
  <c r="AR29" i="10"/>
  <c r="CG29" i="10"/>
  <c r="R14" i="9"/>
  <c r="AC14" i="10"/>
  <c r="AT18" i="11"/>
  <c r="V18" i="10"/>
  <c r="CC18" i="10"/>
  <c r="H15" i="9"/>
  <c r="R15" i="10"/>
  <c r="R27" i="9"/>
  <c r="AC27" i="10"/>
  <c r="CQ8" i="11"/>
  <c r="BC8" i="10"/>
  <c r="BF8" i="10" s="1"/>
  <c r="P45" i="11"/>
  <c r="G45" i="10"/>
  <c r="AU17" i="11"/>
  <c r="CC17" i="10"/>
  <c r="V17" i="10"/>
  <c r="AC38" i="10"/>
  <c r="R38" i="9"/>
  <c r="BZ42" i="11"/>
  <c r="CG42" i="10"/>
  <c r="AR42" i="10"/>
  <c r="R13" i="9"/>
  <c r="AC13" i="10"/>
  <c r="CA49" i="11"/>
  <c r="CG49" i="10"/>
  <c r="AR49" i="10"/>
  <c r="C28" i="9"/>
  <c r="C28" i="10"/>
  <c r="C34" i="9"/>
  <c r="C34" i="10"/>
  <c r="W40" i="9"/>
  <c r="AY40" i="10"/>
  <c r="AR47" i="10"/>
  <c r="CG47" i="10"/>
  <c r="V55" i="10"/>
  <c r="CC55" i="10"/>
  <c r="H13" i="9"/>
  <c r="R13" i="10"/>
  <c r="AR28" i="10"/>
  <c r="CG28" i="10"/>
  <c r="C36" i="9"/>
  <c r="C36" i="10"/>
  <c r="M31" i="9"/>
  <c r="AN31" i="10"/>
  <c r="W51" i="9"/>
  <c r="AY51" i="10"/>
  <c r="R64" i="9"/>
  <c r="AC64" i="10"/>
  <c r="CG75" i="10"/>
  <c r="AR75" i="10"/>
  <c r="CG100" i="10"/>
  <c r="AR100" i="10"/>
  <c r="H53" i="9"/>
  <c r="R53" i="10"/>
  <c r="C61" i="9"/>
  <c r="C61" i="10"/>
  <c r="BK82" i="11"/>
  <c r="AG82" i="10"/>
  <c r="AK82" i="10" s="1"/>
  <c r="M60" i="9"/>
  <c r="AN60" i="10"/>
  <c r="M68" i="9"/>
  <c r="AN68" i="10"/>
  <c r="BK79" i="11"/>
  <c r="AG79" i="10"/>
  <c r="R105" i="9"/>
  <c r="AC105" i="10"/>
  <c r="AU113" i="11"/>
  <c r="V113" i="10"/>
  <c r="Y113" i="10" s="1"/>
  <c r="CC113" i="10"/>
  <c r="P116" i="11"/>
  <c r="G116" i="10"/>
  <c r="CQ123" i="11"/>
  <c r="BC123" i="10"/>
  <c r="C50" i="9"/>
  <c r="C50" i="10"/>
  <c r="V114" i="10"/>
  <c r="CC114" i="10"/>
  <c r="H82" i="9"/>
  <c r="R82" i="10"/>
  <c r="W113" i="9"/>
  <c r="AY113" i="10"/>
  <c r="R10" i="9"/>
  <c r="AC10" i="10"/>
  <c r="C20" i="9"/>
  <c r="C20" i="10"/>
  <c r="C26" i="9"/>
  <c r="C26" i="10"/>
  <c r="H27" i="9"/>
  <c r="R27" i="10"/>
  <c r="R33" i="9"/>
  <c r="AC33" i="10"/>
  <c r="M52" i="9"/>
  <c r="AN52" i="10"/>
  <c r="W101" i="9"/>
  <c r="AY101" i="10"/>
  <c r="AR44" i="10"/>
  <c r="CG44" i="10"/>
  <c r="BZ31" i="11"/>
  <c r="AR31" i="10"/>
  <c r="CG31" i="10"/>
  <c r="C64" i="9"/>
  <c r="C64" i="10"/>
  <c r="CP136" i="11"/>
  <c r="BC136" i="10"/>
  <c r="AC4" i="10"/>
  <c r="R4" i="9"/>
  <c r="M7" i="9"/>
  <c r="AN7" i="10"/>
  <c r="H9" i="9"/>
  <c r="R9" i="10"/>
  <c r="AU11" i="11"/>
  <c r="V11" i="10"/>
  <c r="CC11" i="10"/>
  <c r="W17" i="9"/>
  <c r="AY17" i="10"/>
  <c r="M18" i="9"/>
  <c r="AN18" i="10"/>
  <c r="P21" i="11"/>
  <c r="G21" i="10"/>
  <c r="K21" i="10" s="1"/>
  <c r="M15" i="9"/>
  <c r="AN15" i="10"/>
  <c r="CA26" i="11"/>
  <c r="AR26" i="10"/>
  <c r="CG26" i="10"/>
  <c r="R26" i="9"/>
  <c r="AC26" i="10"/>
  <c r="CG35" i="10"/>
  <c r="AR35" i="10"/>
  <c r="W33" i="9"/>
  <c r="AY33" i="10"/>
  <c r="AK36" i="10"/>
  <c r="R22" i="9"/>
  <c r="AC22" i="10"/>
  <c r="W22" i="9"/>
  <c r="AY22" i="10"/>
  <c r="R39" i="9"/>
  <c r="AC39" i="10"/>
  <c r="W38" i="9"/>
  <c r="AY38" i="10"/>
  <c r="W42" i="9"/>
  <c r="AY42" i="10"/>
  <c r="BZ44" i="11"/>
  <c r="K53" i="10"/>
  <c r="CG66" i="10"/>
  <c r="AR66" i="10"/>
  <c r="M65" i="9"/>
  <c r="AN65" i="10"/>
  <c r="CQ73" i="11"/>
  <c r="BC73" i="10"/>
  <c r="H69" i="9"/>
  <c r="R69" i="10"/>
  <c r="M78" i="9"/>
  <c r="AN78" i="10"/>
  <c r="W81" i="9"/>
  <c r="AY81" i="10"/>
  <c r="M72" i="9"/>
  <c r="AN72" i="10"/>
  <c r="AU81" i="11"/>
  <c r="V81" i="10"/>
  <c r="CC81" i="10"/>
  <c r="R78" i="9"/>
  <c r="AC78" i="10"/>
  <c r="AR84" i="10"/>
  <c r="CG84" i="10"/>
  <c r="CG83" i="10"/>
  <c r="AR83" i="10"/>
  <c r="W83" i="9"/>
  <c r="AY83" i="10"/>
  <c r="H76" i="9"/>
  <c r="R76" i="10"/>
  <c r="M84" i="9"/>
  <c r="AN84" i="10"/>
  <c r="BK90" i="11"/>
  <c r="AG90" i="10"/>
  <c r="AK90" i="10" s="1"/>
  <c r="W90" i="9"/>
  <c r="AY90" i="10"/>
  <c r="P90" i="11"/>
  <c r="G90" i="10"/>
  <c r="R96" i="9"/>
  <c r="AC96" i="10"/>
  <c r="P99" i="11"/>
  <c r="G99" i="10"/>
  <c r="K99" i="10" s="1"/>
  <c r="C102" i="9"/>
  <c r="C102" i="10"/>
  <c r="P104" i="11"/>
  <c r="G104" i="10"/>
  <c r="W104" i="9"/>
  <c r="AY104" i="10"/>
  <c r="C96" i="9"/>
  <c r="C96" i="10"/>
  <c r="C105" i="9"/>
  <c r="C105" i="10"/>
  <c r="W94" i="9"/>
  <c r="AY94" i="10"/>
  <c r="C110" i="9"/>
  <c r="C110" i="10"/>
  <c r="V93" i="10"/>
  <c r="CC93" i="10"/>
  <c r="R109" i="9"/>
  <c r="AC109" i="10"/>
  <c r="AU118" i="11"/>
  <c r="CC118" i="10"/>
  <c r="V118" i="10"/>
  <c r="R121" i="9"/>
  <c r="AC121" i="10"/>
  <c r="C120" i="9"/>
  <c r="C120" i="10"/>
  <c r="M119" i="9"/>
  <c r="AN119" i="10"/>
  <c r="V122" i="10"/>
  <c r="CC122" i="10"/>
  <c r="R124" i="9"/>
  <c r="AC124" i="10"/>
  <c r="C141" i="9"/>
  <c r="C141" i="10"/>
  <c r="C10" i="9"/>
  <c r="C10" i="10"/>
  <c r="M14" i="9"/>
  <c r="AN14" i="10"/>
  <c r="P25" i="11"/>
  <c r="G25" i="10"/>
  <c r="K25" i="10" s="1"/>
  <c r="CQ26" i="11"/>
  <c r="BC26" i="10"/>
  <c r="BK30" i="11"/>
  <c r="AG30" i="10"/>
  <c r="BZ16" i="11"/>
  <c r="CG16" i="10"/>
  <c r="AR16" i="10"/>
  <c r="CG17" i="10"/>
  <c r="AR17" i="10"/>
  <c r="G42" i="10"/>
  <c r="J42" i="10" s="1"/>
  <c r="O42" i="11"/>
  <c r="BK46" i="11"/>
  <c r="AK27" i="10"/>
  <c r="O15" i="11"/>
  <c r="O28" i="11"/>
  <c r="G28" i="10"/>
  <c r="J28" i="10" s="1"/>
  <c r="C5" i="9"/>
  <c r="C5" i="10"/>
  <c r="V13" i="10"/>
  <c r="CC13" i="10"/>
  <c r="M28" i="9"/>
  <c r="AN28" i="10"/>
  <c r="CQ51" i="11"/>
  <c r="BC51" i="10"/>
  <c r="CQ56" i="11"/>
  <c r="BC56" i="10"/>
  <c r="BF56" i="10" s="1"/>
  <c r="AK69" i="10"/>
  <c r="V101" i="10"/>
  <c r="CC101" i="10"/>
  <c r="C44" i="9"/>
  <c r="C44" i="10"/>
  <c r="CC41" i="10"/>
  <c r="V41" i="10"/>
  <c r="M5" i="9"/>
  <c r="AN5" i="10"/>
  <c r="C14" i="9"/>
  <c r="C14" i="10"/>
  <c r="AR20" i="10"/>
  <c r="CG20" i="10"/>
  <c r="V34" i="10"/>
  <c r="CC34" i="10"/>
  <c r="H40" i="9"/>
  <c r="R40" i="10"/>
  <c r="W67" i="9"/>
  <c r="AY67" i="10"/>
  <c r="C90" i="9"/>
  <c r="C90" i="10"/>
  <c r="W105" i="9"/>
  <c r="AY105" i="10"/>
  <c r="O37" i="11"/>
  <c r="G37" i="10"/>
  <c r="K37" i="10" s="1"/>
  <c r="H17" i="9"/>
  <c r="R17" i="10"/>
  <c r="AR98" i="10"/>
  <c r="CG98" i="10"/>
  <c r="CA128" i="11"/>
  <c r="AR128" i="10"/>
  <c r="CG128" i="10"/>
  <c r="M4" i="9"/>
  <c r="AN4" i="10"/>
  <c r="H6" i="9"/>
  <c r="R6" i="10"/>
  <c r="W7" i="9"/>
  <c r="AY7" i="10"/>
  <c r="R9" i="9"/>
  <c r="AC9" i="10"/>
  <c r="BZ8" i="11"/>
  <c r="O10" i="11"/>
  <c r="W10" i="9"/>
  <c r="AY10" i="10"/>
  <c r="K16" i="10"/>
  <c r="C19" i="9"/>
  <c r="C19" i="10"/>
  <c r="C21" i="9"/>
  <c r="C21" i="10"/>
  <c r="K19" i="10"/>
  <c r="AR21" i="10"/>
  <c r="CG21" i="10"/>
  <c r="H29" i="9"/>
  <c r="R29" i="10"/>
  <c r="CQ19" i="11"/>
  <c r="BC19" i="10"/>
  <c r="BF19" i="10" s="1"/>
  <c r="CP40" i="11"/>
  <c r="M32" i="9"/>
  <c r="AN32" i="10"/>
  <c r="M30" i="9"/>
  <c r="AN30" i="10"/>
  <c r="H33" i="9"/>
  <c r="R33" i="10"/>
  <c r="R35" i="9"/>
  <c r="AC35" i="10"/>
  <c r="C38" i="9"/>
  <c r="C38" i="10"/>
  <c r="R42" i="9"/>
  <c r="AC42" i="10"/>
  <c r="R37" i="9"/>
  <c r="AC37" i="10"/>
  <c r="M41" i="9"/>
  <c r="AN41" i="10"/>
  <c r="W50" i="9"/>
  <c r="AY50" i="10"/>
  <c r="AY49" i="10"/>
  <c r="W49" i="9"/>
  <c r="AU67" i="11"/>
  <c r="CC67" i="10"/>
  <c r="V67" i="10"/>
  <c r="W69" i="9"/>
  <c r="AY69" i="10"/>
  <c r="R65" i="9"/>
  <c r="AC65" i="10"/>
  <c r="H68" i="9"/>
  <c r="R68" i="10"/>
  <c r="R80" i="9"/>
  <c r="AC80" i="10"/>
  <c r="AR78" i="10"/>
  <c r="CG78" i="10"/>
  <c r="BF81" i="10"/>
  <c r="BG81" i="10"/>
  <c r="O70" i="11"/>
  <c r="H83" i="9"/>
  <c r="R83" i="10"/>
  <c r="M82" i="9"/>
  <c r="AN82" i="10"/>
  <c r="M92" i="9"/>
  <c r="AN92" i="10"/>
  <c r="M93" i="9"/>
  <c r="AN93" i="10"/>
  <c r="R93" i="9"/>
  <c r="AC93" i="10"/>
  <c r="L94" i="10"/>
  <c r="M96" i="9"/>
  <c r="AN96" i="10"/>
  <c r="P102" i="11"/>
  <c r="G102" i="10"/>
  <c r="K102" i="10" s="1"/>
  <c r="AU88" i="11"/>
  <c r="V88" i="10"/>
  <c r="CC88" i="10"/>
  <c r="M97" i="9"/>
  <c r="AN97" i="10"/>
  <c r="P105" i="11"/>
  <c r="G105" i="10"/>
  <c r="J105" i="10" s="1"/>
  <c r="BG94" i="10"/>
  <c r="P110" i="11"/>
  <c r="G110" i="10"/>
  <c r="AK106" i="10"/>
  <c r="P125" i="11"/>
  <c r="G125" i="10"/>
  <c r="K125" i="10" s="1"/>
  <c r="AU123" i="11"/>
  <c r="V123" i="10"/>
  <c r="CC123" i="10"/>
  <c r="H124" i="9"/>
  <c r="R124" i="10"/>
  <c r="C142" i="9"/>
  <c r="C142" i="10"/>
  <c r="C133" i="9"/>
  <c r="C133" i="10"/>
  <c r="C135" i="9"/>
  <c r="C135" i="10"/>
  <c r="P6" i="11"/>
  <c r="G6" i="10"/>
  <c r="P5" i="11"/>
  <c r="G5" i="10"/>
  <c r="V21" i="10"/>
  <c r="CC21" i="10"/>
  <c r="P13" i="11"/>
  <c r="G13" i="10"/>
  <c r="W27" i="9"/>
  <c r="AY27" i="10"/>
  <c r="C45" i="9"/>
  <c r="C45" i="10"/>
  <c r="CQ17" i="11"/>
  <c r="BC17" i="10"/>
  <c r="CA43" i="11"/>
  <c r="CG43" i="10"/>
  <c r="AR43" i="10"/>
  <c r="AR45" i="10"/>
  <c r="CG45" i="10"/>
  <c r="R23" i="9"/>
  <c r="AC23" i="10"/>
  <c r="C29" i="9"/>
  <c r="C29" i="10"/>
  <c r="H30" i="9"/>
  <c r="R30" i="10"/>
  <c r="R43" i="10"/>
  <c r="H43" i="9"/>
  <c r="W15" i="9"/>
  <c r="AY15" i="10"/>
  <c r="BK52" i="11"/>
  <c r="AG52" i="10"/>
  <c r="BJ35" i="11"/>
  <c r="AG35" i="10"/>
  <c r="V36" i="10"/>
  <c r="CC36" i="10"/>
  <c r="CG48" i="10"/>
  <c r="AR48" i="10"/>
  <c r="CQ48" i="11"/>
  <c r="BC48" i="10"/>
  <c r="BF48" i="10" s="1"/>
  <c r="R60" i="9"/>
  <c r="AC60" i="10"/>
  <c r="AV77" i="11"/>
  <c r="BG16" i="10"/>
  <c r="C41" i="9"/>
  <c r="C41" i="10"/>
  <c r="BJ61" i="11"/>
  <c r="AG61" i="10"/>
  <c r="K18" i="10"/>
  <c r="W37" i="9"/>
  <c r="AY37" i="10"/>
  <c r="CC48" i="10"/>
  <c r="V48" i="10"/>
  <c r="V24" i="10"/>
  <c r="CC24" i="10"/>
  <c r="H31" i="9"/>
  <c r="R31" i="10"/>
  <c r="CA74" i="11"/>
  <c r="CG74" i="10"/>
  <c r="AR74" i="10"/>
  <c r="P80" i="11"/>
  <c r="G80" i="10"/>
  <c r="W87" i="9"/>
  <c r="AY87" i="10"/>
  <c r="W91" i="9"/>
  <c r="AY91" i="10"/>
  <c r="AT109" i="11"/>
  <c r="V109" i="10"/>
  <c r="CC109" i="10"/>
  <c r="EL106" i="10"/>
  <c r="EI106" i="10"/>
  <c r="EH106" i="10"/>
  <c r="W4" i="9"/>
  <c r="AY4" i="10"/>
  <c r="R6" i="9"/>
  <c r="AC6" i="10"/>
  <c r="M9" i="9"/>
  <c r="AN9" i="10"/>
  <c r="R12" i="9"/>
  <c r="AC12" i="10"/>
  <c r="CQ10" i="11"/>
  <c r="BC10" i="10"/>
  <c r="BF10" i="10" s="1"/>
  <c r="R16" i="9"/>
  <c r="AC16" i="10"/>
  <c r="R21" i="9"/>
  <c r="AC21" i="10"/>
  <c r="AU23" i="11"/>
  <c r="V23" i="10"/>
  <c r="CC23" i="10"/>
  <c r="CA15" i="11"/>
  <c r="AR15" i="10"/>
  <c r="CG15" i="10"/>
  <c r="CC22" i="10"/>
  <c r="V22" i="10"/>
  <c r="AU30" i="11"/>
  <c r="CC30" i="10"/>
  <c r="V30" i="10"/>
  <c r="M23" i="9"/>
  <c r="AN23" i="10"/>
  <c r="W19" i="9"/>
  <c r="AY19" i="10"/>
  <c r="H28" i="9"/>
  <c r="R28" i="10"/>
  <c r="R34" i="10"/>
  <c r="H34" i="9"/>
  <c r="BK39" i="11"/>
  <c r="AG39" i="10"/>
  <c r="W26" i="9"/>
  <c r="AY26" i="10"/>
  <c r="H24" i="9"/>
  <c r="R24" i="10"/>
  <c r="M24" i="9"/>
  <c r="AN24" i="10"/>
  <c r="P33" i="11"/>
  <c r="G33" i="10"/>
  <c r="H41" i="9"/>
  <c r="R41" i="10"/>
  <c r="M38" i="9"/>
  <c r="AN38" i="10"/>
  <c r="AR39" i="10"/>
  <c r="CG39" i="10"/>
  <c r="C53" i="9"/>
  <c r="C53" i="10"/>
  <c r="CA67" i="11"/>
  <c r="CG67" i="10"/>
  <c r="AR67" i="10"/>
  <c r="CQ68" i="11"/>
  <c r="BC68" i="10"/>
  <c r="BK72" i="11"/>
  <c r="AG72" i="10"/>
  <c r="AJ72" i="10" s="1"/>
  <c r="BK80" i="11"/>
  <c r="AG80" i="10"/>
  <c r="W74" i="9"/>
  <c r="AY74" i="10"/>
  <c r="R76" i="9"/>
  <c r="AC76" i="10"/>
  <c r="M79" i="9"/>
  <c r="AN79" i="10"/>
  <c r="C70" i="9"/>
  <c r="C70" i="10"/>
  <c r="C82" i="9"/>
  <c r="C82" i="10"/>
  <c r="BK71" i="11"/>
  <c r="AG71" i="10"/>
  <c r="W85" i="9"/>
  <c r="AY85" i="10"/>
  <c r="CQ84" i="11"/>
  <c r="BC84" i="10"/>
  <c r="BF84" i="10" s="1"/>
  <c r="BK68" i="11"/>
  <c r="AG68" i="10"/>
  <c r="C83" i="9"/>
  <c r="C83" i="10"/>
  <c r="CA88" i="11"/>
  <c r="AR88" i="10"/>
  <c r="CG88" i="10"/>
  <c r="R91" i="9"/>
  <c r="AC91" i="10"/>
  <c r="V84" i="10"/>
  <c r="CC84" i="10"/>
  <c r="M90" i="9"/>
  <c r="AN90" i="10"/>
  <c r="R94" i="9"/>
  <c r="AC94" i="10"/>
  <c r="R90" i="9"/>
  <c r="AC90" i="10"/>
  <c r="AR91" i="10"/>
  <c r="CG91" i="10"/>
  <c r="H95" i="9"/>
  <c r="R95" i="10"/>
  <c r="W96" i="9"/>
  <c r="AY96" i="10"/>
  <c r="C100" i="9"/>
  <c r="C100" i="10"/>
  <c r="M108" i="9"/>
  <c r="AN108" i="10"/>
  <c r="C97" i="9"/>
  <c r="C97" i="10"/>
  <c r="H93" i="9"/>
  <c r="R93" i="10"/>
  <c r="H108" i="9"/>
  <c r="R108" i="10"/>
  <c r="CQ120" i="11"/>
  <c r="BC120" i="10"/>
  <c r="BF120" i="10" s="1"/>
  <c r="H118" i="9"/>
  <c r="R118" i="10"/>
  <c r="C127" i="9"/>
  <c r="C127" i="10"/>
  <c r="C129" i="9"/>
  <c r="C129" i="10"/>
  <c r="AK109" i="10"/>
  <c r="H122" i="9"/>
  <c r="R122" i="10"/>
  <c r="C138" i="9"/>
  <c r="C138" i="10"/>
  <c r="C132" i="9"/>
  <c r="C132" i="10"/>
  <c r="AU6" i="11"/>
  <c r="CC6" i="10"/>
  <c r="V6" i="10"/>
  <c r="AK38" i="10"/>
  <c r="C13" i="9"/>
  <c r="C13" i="10"/>
  <c r="BK18" i="11"/>
  <c r="AG18" i="10"/>
  <c r="C24" i="9"/>
  <c r="C24" i="10"/>
  <c r="V43" i="10"/>
  <c r="CC43" i="10"/>
  <c r="AU47" i="11"/>
  <c r="V47" i="10"/>
  <c r="CC47" i="10"/>
  <c r="CQ52" i="11"/>
  <c r="BC52" i="10"/>
  <c r="CC38" i="10"/>
  <c r="V38" i="10"/>
  <c r="AK45" i="10"/>
  <c r="CP48" i="11"/>
  <c r="M49" i="9"/>
  <c r="AN49" i="10"/>
  <c r="W8" i="9"/>
  <c r="AY8" i="10"/>
  <c r="C17" i="9"/>
  <c r="C17" i="10"/>
  <c r="W20" i="9"/>
  <c r="AY20" i="10"/>
  <c r="C81" i="9"/>
  <c r="C81" i="10"/>
  <c r="P93" i="11"/>
  <c r="G93" i="10"/>
  <c r="AU124" i="11"/>
  <c r="CC124" i="10"/>
  <c r="V124" i="10"/>
  <c r="C55" i="9"/>
  <c r="C55" i="10"/>
  <c r="AY41" i="10"/>
  <c r="W41" i="9"/>
  <c r="C75" i="9"/>
  <c r="C75" i="10"/>
  <c r="M6" i="9"/>
  <c r="AN6" i="10"/>
  <c r="R8" i="10"/>
  <c r="H8" i="9"/>
  <c r="M12" i="9"/>
  <c r="AN12" i="10"/>
  <c r="W12" i="9"/>
  <c r="AY12" i="10"/>
  <c r="P22" i="11"/>
  <c r="G22" i="10"/>
  <c r="CA23" i="11"/>
  <c r="AR23" i="10"/>
  <c r="CG23" i="10"/>
  <c r="BZ22" i="11"/>
  <c r="CG22" i="10"/>
  <c r="AR22" i="10"/>
  <c r="C25" i="9"/>
  <c r="C25" i="10"/>
  <c r="AR36" i="10"/>
  <c r="CG36" i="10"/>
  <c r="H35" i="9"/>
  <c r="R35" i="10"/>
  <c r="CQ37" i="11"/>
  <c r="BC37" i="10"/>
  <c r="BF37" i="10" s="1"/>
  <c r="M33" i="9"/>
  <c r="AN33" i="10"/>
  <c r="W35" i="9"/>
  <c r="AY35" i="10"/>
  <c r="C43" i="9"/>
  <c r="C43" i="10"/>
  <c r="R52" i="9"/>
  <c r="AC52" i="10"/>
  <c r="H49" i="9"/>
  <c r="R49" i="10"/>
  <c r="H77" i="9"/>
  <c r="R77" i="10"/>
  <c r="AR70" i="10"/>
  <c r="CG70" i="10"/>
  <c r="BK76" i="11"/>
  <c r="AG76" i="10"/>
  <c r="CA79" i="11"/>
  <c r="AR79" i="10"/>
  <c r="CG79" i="10"/>
  <c r="W82" i="9"/>
  <c r="AY82" i="10"/>
  <c r="W75" i="9"/>
  <c r="AY75" i="10"/>
  <c r="C86" i="9"/>
  <c r="C86" i="10"/>
  <c r="R79" i="9"/>
  <c r="AC79" i="10"/>
  <c r="M89" i="9"/>
  <c r="AN89" i="10"/>
  <c r="P83" i="11"/>
  <c r="G83" i="10"/>
  <c r="M86" i="9"/>
  <c r="AN86" i="10"/>
  <c r="H84" i="9"/>
  <c r="R84" i="10"/>
  <c r="CQ77" i="11"/>
  <c r="BC77" i="10"/>
  <c r="BF77" i="10" s="1"/>
  <c r="R92" i="9"/>
  <c r="AC92" i="10"/>
  <c r="W89" i="9"/>
  <c r="AY89" i="10"/>
  <c r="C94" i="9"/>
  <c r="C94" i="10"/>
  <c r="H90" i="9"/>
  <c r="R90" i="10"/>
  <c r="R95" i="9"/>
  <c r="AC95" i="10"/>
  <c r="P100" i="11"/>
  <c r="G100" i="10"/>
  <c r="M101" i="9"/>
  <c r="AN101" i="10"/>
  <c r="H102" i="9"/>
  <c r="R102" i="10"/>
  <c r="H105" i="9"/>
  <c r="R105" i="10"/>
  <c r="W109" i="9"/>
  <c r="AY109" i="10"/>
  <c r="P97" i="11"/>
  <c r="G97" i="10"/>
  <c r="C106" i="9"/>
  <c r="C106" i="10"/>
  <c r="C122" i="9"/>
  <c r="C122" i="10"/>
  <c r="W121" i="9"/>
  <c r="AY121" i="10"/>
  <c r="J131" i="10"/>
  <c r="K131" i="10"/>
  <c r="W120" i="9"/>
  <c r="AY120" i="10"/>
  <c r="M17" i="9"/>
  <c r="AN17" i="10"/>
  <c r="C16" i="9"/>
  <c r="C16" i="10"/>
  <c r="W23" i="9"/>
  <c r="AY23" i="10"/>
  <c r="W28" i="9"/>
  <c r="AY28" i="10"/>
  <c r="R32" i="9"/>
  <c r="AC32" i="10"/>
  <c r="H46" i="9"/>
  <c r="R46" i="10"/>
  <c r="CQ49" i="11"/>
  <c r="BC49" i="10"/>
  <c r="BF49" i="10" s="1"/>
  <c r="R47" i="9"/>
  <c r="AC47" i="10"/>
  <c r="BH49" i="10"/>
  <c r="R72" i="9"/>
  <c r="AC72" i="10"/>
  <c r="H7" i="9"/>
  <c r="R7" i="10"/>
  <c r="AU12" i="11"/>
  <c r="V12" i="10"/>
  <c r="CC12" i="10"/>
  <c r="AU39" i="11"/>
  <c r="V39" i="10"/>
  <c r="CC39" i="10"/>
  <c r="H52" i="9"/>
  <c r="R52" i="10"/>
  <c r="M83" i="9"/>
  <c r="AN83" i="10"/>
  <c r="AU73" i="11"/>
  <c r="V73" i="10"/>
  <c r="CC73" i="10"/>
  <c r="P91" i="11"/>
  <c r="G91" i="10"/>
  <c r="C98" i="9"/>
  <c r="C98" i="10"/>
  <c r="C108" i="9"/>
  <c r="C108" i="10"/>
  <c r="V15" i="10"/>
  <c r="CC15" i="10"/>
  <c r="H58" i="9"/>
  <c r="R58" i="10"/>
  <c r="M132" i="9"/>
  <c r="AN132" i="10"/>
  <c r="H5" i="9"/>
  <c r="R5" i="10"/>
  <c r="AY6" i="10"/>
  <c r="W6" i="9"/>
  <c r="R8" i="9"/>
  <c r="AC8" i="10"/>
  <c r="AN10" i="10"/>
  <c r="M10" i="9"/>
  <c r="C12" i="9"/>
  <c r="C12" i="10"/>
  <c r="CA12" i="11"/>
  <c r="AR12" i="10"/>
  <c r="CG12" i="10"/>
  <c r="R17" i="9"/>
  <c r="AC17" i="10"/>
  <c r="C22" i="9"/>
  <c r="C22" i="10"/>
  <c r="BK25" i="11"/>
  <c r="AG25" i="10"/>
  <c r="BK24" i="11"/>
  <c r="AG24" i="10"/>
  <c r="AJ24" i="10" s="1"/>
  <c r="R25" i="9"/>
  <c r="AC25" i="10"/>
  <c r="AC30" i="10"/>
  <c r="R30" i="9"/>
  <c r="M34" i="9"/>
  <c r="AN34" i="10"/>
  <c r="C40" i="9"/>
  <c r="C40" i="10"/>
  <c r="AU42" i="11"/>
  <c r="CC42" i="10"/>
  <c r="V42" i="10"/>
  <c r="BK29" i="11"/>
  <c r="AG29" i="10"/>
  <c r="M36" i="9"/>
  <c r="AN36" i="10"/>
  <c r="M42" i="9"/>
  <c r="AN42" i="10"/>
  <c r="P34" i="11"/>
  <c r="G34" i="10"/>
  <c r="J34" i="10" s="1"/>
  <c r="M39" i="9"/>
  <c r="AN39" i="10"/>
  <c r="W52" i="9"/>
  <c r="AY52" i="10"/>
  <c r="M50" i="9"/>
  <c r="AN50" i="10"/>
  <c r="C73" i="9"/>
  <c r="C73" i="10"/>
  <c r="H71" i="9"/>
  <c r="R71" i="10"/>
  <c r="R70" i="9"/>
  <c r="AC70" i="10"/>
  <c r="AU77" i="11"/>
  <c r="V77" i="10"/>
  <c r="CC77" i="10"/>
  <c r="H80" i="9"/>
  <c r="R80" i="10"/>
  <c r="R83" i="9"/>
  <c r="AC83" i="10"/>
  <c r="V69" i="10"/>
  <c r="CC69" i="10"/>
  <c r="W72" i="9"/>
  <c r="AY72" i="10"/>
  <c r="CQ82" i="11"/>
  <c r="BC82" i="10"/>
  <c r="BF82" i="10" s="1"/>
  <c r="AR73" i="10"/>
  <c r="AU73" i="10" s="1"/>
  <c r="CG73" i="10"/>
  <c r="R73" i="9"/>
  <c r="AC73" i="10"/>
  <c r="AR81" i="10"/>
  <c r="CG81" i="10"/>
  <c r="R84" i="9"/>
  <c r="AC84" i="10"/>
  <c r="R68" i="9"/>
  <c r="AC68" i="10"/>
  <c r="M85" i="9"/>
  <c r="AN85" i="10"/>
  <c r="CC83" i="10"/>
  <c r="V83" i="10"/>
  <c r="C93" i="9"/>
  <c r="C93" i="10"/>
  <c r="H91" i="9"/>
  <c r="R91" i="10"/>
  <c r="C91" i="9"/>
  <c r="C91" i="10"/>
  <c r="C92" i="9"/>
  <c r="C92" i="10"/>
  <c r="M91" i="9"/>
  <c r="AN91" i="10"/>
  <c r="M95" i="9"/>
  <c r="AN95" i="10"/>
  <c r="H97" i="9"/>
  <c r="R97" i="10"/>
  <c r="R99" i="9"/>
  <c r="AC99" i="10"/>
  <c r="C101" i="9"/>
  <c r="C101" i="10"/>
  <c r="C103" i="9"/>
  <c r="C103" i="10"/>
  <c r="W97" i="9"/>
  <c r="AY97" i="10"/>
  <c r="C107" i="9"/>
  <c r="C107" i="10"/>
  <c r="P106" i="11"/>
  <c r="G106" i="10"/>
  <c r="C109" i="9"/>
  <c r="C109" i="10"/>
  <c r="CC108" i="10"/>
  <c r="V108" i="10"/>
  <c r="H120" i="9"/>
  <c r="R120" i="10"/>
  <c r="M122" i="9"/>
  <c r="AN122" i="10"/>
  <c r="R118" i="9"/>
  <c r="AC118" i="10"/>
  <c r="C140" i="9"/>
  <c r="C140" i="10"/>
  <c r="P127" i="11"/>
  <c r="G127" i="10"/>
  <c r="AU125" i="11"/>
  <c r="V125" i="10"/>
  <c r="CC125" i="10"/>
  <c r="P8" i="11"/>
  <c r="G8" i="10"/>
  <c r="K8" i="10" s="1"/>
  <c r="AU29" i="11"/>
  <c r="V29" i="10"/>
  <c r="CC29" i="10"/>
  <c r="AR4" i="10"/>
  <c r="CG4" i="10"/>
  <c r="CG14" i="10"/>
  <c r="AR14" i="10"/>
  <c r="V8" i="10"/>
  <c r="CC8" i="10"/>
  <c r="R18" i="9"/>
  <c r="AC18" i="10"/>
  <c r="CC25" i="10"/>
  <c r="V25" i="10"/>
  <c r="BK28" i="11"/>
  <c r="AG28" i="10"/>
  <c r="V44" i="10"/>
  <c r="CC44" i="10"/>
  <c r="V19" i="10"/>
  <c r="CC19" i="10"/>
  <c r="H42" i="9"/>
  <c r="R42" i="10"/>
  <c r="P40" i="11"/>
  <c r="G40" i="10"/>
  <c r="V50" i="10"/>
  <c r="CC50" i="10"/>
  <c r="R54" i="9"/>
  <c r="AC54" i="10"/>
  <c r="R66" i="9"/>
  <c r="AC66" i="10"/>
  <c r="H131" i="9"/>
  <c r="R131" i="10"/>
  <c r="AT135" i="11"/>
  <c r="CC135" i="10"/>
  <c r="V135" i="10"/>
  <c r="AR139" i="10"/>
  <c r="CG139" i="10"/>
  <c r="W119" i="9"/>
  <c r="AY119" i="10"/>
  <c r="H132" i="9"/>
  <c r="R132" i="10"/>
  <c r="C23" i="10"/>
  <c r="C23" i="9"/>
  <c r="CA40" i="11"/>
  <c r="CG40" i="10"/>
  <c r="AR40" i="10"/>
  <c r="BG45" i="10"/>
  <c r="R53" i="9"/>
  <c r="AC53" i="10"/>
  <c r="C47" i="9"/>
  <c r="C47" i="10"/>
  <c r="CG92" i="10"/>
  <c r="AR92" i="10"/>
  <c r="M109" i="9"/>
  <c r="AN109" i="10"/>
  <c r="AR112" i="10"/>
  <c r="CG112" i="10"/>
  <c r="CC14" i="10"/>
  <c r="V14" i="10"/>
  <c r="AU74" i="11"/>
  <c r="CC74" i="10"/>
  <c r="V74" i="10"/>
  <c r="W117" i="9"/>
  <c r="AY117" i="10"/>
  <c r="M22" i="9"/>
  <c r="AN22" i="10"/>
  <c r="CG102" i="10"/>
  <c r="AR102" i="10"/>
  <c r="W93" i="9"/>
  <c r="AY93" i="10"/>
  <c r="M103" i="9"/>
  <c r="AN103" i="10"/>
  <c r="H114" i="9"/>
  <c r="R114" i="10"/>
  <c r="H77" i="10"/>
  <c r="K77" i="10" s="1"/>
  <c r="P77" i="11"/>
  <c r="R74" i="9"/>
  <c r="AC74" i="10"/>
  <c r="R140" i="9"/>
  <c r="AC140" i="10"/>
  <c r="CA144" i="11"/>
  <c r="AR144" i="10"/>
  <c r="CG144" i="10"/>
  <c r="P32" i="11"/>
  <c r="G32" i="10"/>
  <c r="K32" i="10" s="1"/>
  <c r="W78" i="9"/>
  <c r="AY78" i="10"/>
  <c r="P92" i="11"/>
  <c r="G92" i="10"/>
  <c r="R85" i="9"/>
  <c r="AC85" i="10"/>
  <c r="P7" i="11"/>
  <c r="G7" i="10"/>
  <c r="K7" i="10" s="1"/>
  <c r="CG8" i="10"/>
  <c r="AR8" i="10"/>
  <c r="CQ40" i="11"/>
  <c r="BC40" i="10"/>
  <c r="BF40" i="10" s="1"/>
  <c r="O130" i="11"/>
  <c r="G130" i="10"/>
  <c r="R5" i="9"/>
  <c r="AC5" i="10"/>
  <c r="M8" i="9"/>
  <c r="AN8" i="10"/>
  <c r="R11" i="9"/>
  <c r="AC11" i="10"/>
  <c r="W9" i="9"/>
  <c r="AY9" i="10"/>
  <c r="CA10" i="11"/>
  <c r="AR10" i="10"/>
  <c r="CG10" i="10"/>
  <c r="H12" i="9"/>
  <c r="R12" i="10"/>
  <c r="H16" i="9"/>
  <c r="R16" i="10"/>
  <c r="H10" i="9"/>
  <c r="R10" i="10"/>
  <c r="P20" i="11"/>
  <c r="G20" i="10"/>
  <c r="CQ25" i="11"/>
  <c r="BC25" i="10"/>
  <c r="CQ24" i="11"/>
  <c r="BC24" i="10"/>
  <c r="BF24" i="10" s="1"/>
  <c r="W25" i="9"/>
  <c r="AY25" i="10"/>
  <c r="W32" i="9"/>
  <c r="AY32" i="10"/>
  <c r="P35" i="11"/>
  <c r="G35" i="10"/>
  <c r="V37" i="10"/>
  <c r="CC37" i="10"/>
  <c r="W21" i="9"/>
  <c r="AY21" i="10"/>
  <c r="M35" i="9"/>
  <c r="AN35" i="10"/>
  <c r="BJ38" i="11"/>
  <c r="R34" i="9"/>
  <c r="AC34" i="10"/>
  <c r="H37" i="9"/>
  <c r="R37" i="10"/>
  <c r="W36" i="9"/>
  <c r="AY36" i="10"/>
  <c r="R41" i="9"/>
  <c r="AC41" i="10"/>
  <c r="CQ69" i="11"/>
  <c r="BC69" i="10"/>
  <c r="BF69" i="10" s="1"/>
  <c r="V65" i="10"/>
  <c r="CC65" i="10"/>
  <c r="AU70" i="11"/>
  <c r="V70" i="10"/>
  <c r="CC70" i="10"/>
  <c r="AU49" i="11"/>
  <c r="CC49" i="10"/>
  <c r="V49" i="10"/>
  <c r="CA71" i="11"/>
  <c r="AR71" i="10"/>
  <c r="CG71" i="10"/>
  <c r="W66" i="9"/>
  <c r="AY66" i="10"/>
  <c r="H66" i="9"/>
  <c r="R66" i="10"/>
  <c r="H74" i="9"/>
  <c r="R74" i="10"/>
  <c r="CC80" i="10"/>
  <c r="V80" i="10"/>
  <c r="AK83" i="10"/>
  <c r="AJ83" i="10"/>
  <c r="M70" i="9"/>
  <c r="AN70" i="10"/>
  <c r="W76" i="9"/>
  <c r="AY76" i="10"/>
  <c r="H86" i="9"/>
  <c r="R86" i="10"/>
  <c r="BJ73" i="11"/>
  <c r="AG73" i="10"/>
  <c r="AJ73" i="10" s="1"/>
  <c r="C80" i="9"/>
  <c r="C80" i="10"/>
  <c r="R87" i="9"/>
  <c r="AC87" i="10"/>
  <c r="R89" i="9"/>
  <c r="AC89" i="10"/>
  <c r="BK86" i="11"/>
  <c r="AG86" i="10"/>
  <c r="W77" i="9"/>
  <c r="AY77" i="10"/>
  <c r="AU94" i="11"/>
  <c r="CC94" i="10"/>
  <c r="V94" i="10"/>
  <c r="CQ89" i="11"/>
  <c r="BC89" i="10"/>
  <c r="H92" i="9"/>
  <c r="R92" i="10"/>
  <c r="W95" i="9"/>
  <c r="AY95" i="10"/>
  <c r="R97" i="9"/>
  <c r="AC97" i="10"/>
  <c r="P101" i="11"/>
  <c r="G101" i="10"/>
  <c r="P107" i="11"/>
  <c r="G107" i="10"/>
  <c r="M105" i="9"/>
  <c r="AN105" i="10"/>
  <c r="P109" i="11"/>
  <c r="G109" i="10"/>
  <c r="CA118" i="11"/>
  <c r="CG118" i="10"/>
  <c r="AR118" i="10"/>
  <c r="C126" i="9"/>
  <c r="C126" i="10"/>
  <c r="H123" i="9"/>
  <c r="R123" i="10"/>
  <c r="C146" i="9"/>
  <c r="C146" i="10"/>
  <c r="CQ136" i="11"/>
  <c r="C4" i="9"/>
  <c r="C4" i="10"/>
  <c r="C7" i="9"/>
  <c r="C7" i="10"/>
  <c r="CP13" i="11"/>
  <c r="BC13" i="10"/>
  <c r="BF13" i="10" s="1"/>
  <c r="P11" i="11"/>
  <c r="G11" i="10"/>
  <c r="W14" i="9"/>
  <c r="AY14" i="10"/>
  <c r="P38" i="11"/>
  <c r="G38" i="10"/>
  <c r="H19" i="9"/>
  <c r="R19" i="10"/>
  <c r="H26" i="9"/>
  <c r="R26" i="10"/>
  <c r="H38" i="9"/>
  <c r="R38" i="10"/>
  <c r="W24" i="9"/>
  <c r="AY24" i="10"/>
  <c r="CP34" i="11"/>
  <c r="BC34" i="10"/>
  <c r="BF34" i="10" s="1"/>
  <c r="M44" i="9"/>
  <c r="AN44" i="10"/>
  <c r="R40" i="9"/>
  <c r="AC40" i="10"/>
  <c r="AT51" i="11"/>
  <c r="R132" i="9"/>
  <c r="AC132" i="10"/>
  <c r="R134" i="9"/>
  <c r="AC134" i="10"/>
  <c r="W137" i="9"/>
  <c r="AY137" i="10"/>
  <c r="H44" i="9"/>
  <c r="R44" i="10"/>
  <c r="R49" i="9"/>
  <c r="AC49" i="10"/>
  <c r="CP96" i="11"/>
  <c r="BC96" i="10"/>
  <c r="BF96" i="10" s="1"/>
  <c r="BZ30" i="11"/>
  <c r="C48" i="9"/>
  <c r="C48" i="10"/>
  <c r="R50" i="9"/>
  <c r="AC50" i="10"/>
  <c r="CQ87" i="11"/>
  <c r="BC87" i="10"/>
  <c r="O44" i="11"/>
  <c r="G44" i="10"/>
  <c r="K44" i="10" s="1"/>
  <c r="W53" i="9"/>
  <c r="AY53" i="10"/>
  <c r="H79" i="9"/>
  <c r="R79" i="10"/>
  <c r="C95" i="9"/>
  <c r="C95" i="10"/>
  <c r="BZ98" i="11"/>
  <c r="M46" i="9"/>
  <c r="AN46" i="10"/>
  <c r="R51" i="9"/>
  <c r="AC51" i="10"/>
  <c r="AT55" i="11"/>
  <c r="H62" i="9"/>
  <c r="R62" i="10"/>
  <c r="W68" i="9"/>
  <c r="AY68" i="10"/>
  <c r="O79" i="11"/>
  <c r="P82" i="11"/>
  <c r="G82" i="10"/>
  <c r="R107" i="9"/>
  <c r="AC107" i="10"/>
  <c r="H110" i="9"/>
  <c r="R110" i="10"/>
  <c r="H112" i="9"/>
  <c r="R112" i="10"/>
  <c r="P120" i="11"/>
  <c r="G120" i="10"/>
  <c r="W122" i="9"/>
  <c r="AY122" i="10"/>
  <c r="O61" i="11"/>
  <c r="G61" i="10"/>
  <c r="AC82" i="10"/>
  <c r="R82" i="9"/>
  <c r="C121" i="9"/>
  <c r="C121" i="10"/>
  <c r="P118" i="11"/>
  <c r="G118" i="10"/>
  <c r="M56" i="9"/>
  <c r="AN56" i="10"/>
  <c r="AK58" i="10"/>
  <c r="W62" i="9"/>
  <c r="AY62" i="10"/>
  <c r="C128" i="9"/>
  <c r="C128" i="10"/>
  <c r="O64" i="11"/>
  <c r="G64" i="10"/>
  <c r="J64" i="10" s="1"/>
  <c r="L88" i="10"/>
  <c r="V99" i="10"/>
  <c r="CC99" i="10"/>
  <c r="CC103" i="10"/>
  <c r="V103" i="10"/>
  <c r="BK117" i="11"/>
  <c r="AG117" i="10"/>
  <c r="M133" i="9"/>
  <c r="AN133" i="10"/>
  <c r="W130" i="9"/>
  <c r="AY130" i="10"/>
  <c r="W136" i="9"/>
  <c r="AY136" i="10"/>
  <c r="BZ143" i="11"/>
  <c r="CG143" i="10"/>
  <c r="AR143" i="10"/>
  <c r="W146" i="9"/>
  <c r="AY146" i="10"/>
  <c r="BZ128" i="11"/>
  <c r="R144" i="9"/>
  <c r="AC144" i="10"/>
  <c r="BJ133" i="11"/>
  <c r="AG133" i="10"/>
  <c r="R136" i="9"/>
  <c r="AC136" i="10"/>
  <c r="C89" i="9"/>
  <c r="C89" i="10"/>
  <c r="C111" i="9"/>
  <c r="C111" i="10"/>
  <c r="AK122" i="10"/>
  <c r="R127" i="9"/>
  <c r="AC127" i="10"/>
  <c r="R142" i="9"/>
  <c r="AC142" i="10"/>
  <c r="BJ58" i="11"/>
  <c r="BJ135" i="11"/>
  <c r="AG135" i="10"/>
  <c r="AK135" i="10" s="1"/>
  <c r="CG126" i="10"/>
  <c r="AR126" i="10"/>
  <c r="R24" i="9"/>
  <c r="AC24" i="10"/>
  <c r="M58" i="9"/>
  <c r="AN58" i="10"/>
  <c r="C31" i="9"/>
  <c r="C31" i="10"/>
  <c r="W29" i="9"/>
  <c r="AY29" i="10"/>
  <c r="C27" i="9"/>
  <c r="C27" i="10"/>
  <c r="R98" i="9"/>
  <c r="AC98" i="10"/>
  <c r="M114" i="9"/>
  <c r="AN114" i="10"/>
  <c r="R81" i="9"/>
  <c r="AC81" i="10"/>
  <c r="CP103" i="11"/>
  <c r="BC103" i="10"/>
  <c r="BF103" i="10" s="1"/>
  <c r="BZ111" i="11"/>
  <c r="K123" i="10"/>
  <c r="W39" i="9"/>
  <c r="AY39" i="10"/>
  <c r="BG134" i="10"/>
  <c r="M140" i="9"/>
  <c r="AN140" i="10"/>
  <c r="BK74" i="11"/>
  <c r="AG74" i="10"/>
  <c r="AU111" i="11"/>
  <c r="CC111" i="10"/>
  <c r="V111" i="10"/>
  <c r="H141" i="9"/>
  <c r="R141" i="10"/>
  <c r="CP131" i="11"/>
  <c r="C69" i="9"/>
  <c r="C69" i="10"/>
  <c r="V60" i="10"/>
  <c r="CC60" i="10"/>
  <c r="AT60" i="11"/>
  <c r="H67" i="9"/>
  <c r="R67" i="10"/>
  <c r="H73" i="9"/>
  <c r="R73" i="10"/>
  <c r="R71" i="9"/>
  <c r="AC71" i="10"/>
  <c r="BK49" i="11"/>
  <c r="AG49" i="10"/>
  <c r="AJ49" i="10" s="1"/>
  <c r="BJ15" i="11"/>
  <c r="BK50" i="11"/>
  <c r="AG50" i="10"/>
  <c r="H45" i="9"/>
  <c r="R45" i="10"/>
  <c r="P66" i="11"/>
  <c r="G66" i="10"/>
  <c r="W98" i="9"/>
  <c r="AY98" i="10"/>
  <c r="R19" i="9"/>
  <c r="AC19" i="10"/>
  <c r="CG46" i="10"/>
  <c r="AR46" i="10"/>
  <c r="BK51" i="11"/>
  <c r="AG51" i="10"/>
  <c r="C46" i="9"/>
  <c r="C46" i="10"/>
  <c r="C79" i="9"/>
  <c r="C79" i="10"/>
  <c r="M107" i="9"/>
  <c r="AN107" i="10"/>
  <c r="R110" i="9"/>
  <c r="AC110" i="10"/>
  <c r="R112" i="9"/>
  <c r="AC112" i="10"/>
  <c r="BK123" i="11"/>
  <c r="AG123" i="10"/>
  <c r="BZ113" i="11"/>
  <c r="CG113" i="10"/>
  <c r="AR113" i="10"/>
  <c r="M118" i="9"/>
  <c r="AN118" i="10"/>
  <c r="CG124" i="10"/>
  <c r="AR124" i="10"/>
  <c r="BJ128" i="11"/>
  <c r="AG128" i="10"/>
  <c r="M66" i="9"/>
  <c r="AN66" i="10"/>
  <c r="AR114" i="10"/>
  <c r="CG114" i="10"/>
  <c r="CG56" i="10"/>
  <c r="AR56" i="10"/>
  <c r="R103" i="9"/>
  <c r="AC103" i="10"/>
  <c r="W123" i="9"/>
  <c r="AY123" i="10"/>
  <c r="K88" i="10"/>
  <c r="R59" i="9"/>
  <c r="AC59" i="10"/>
  <c r="H127" i="9"/>
  <c r="R127" i="10"/>
  <c r="CA134" i="11"/>
  <c r="CG134" i="10"/>
  <c r="AR134" i="10"/>
  <c r="H144" i="9"/>
  <c r="R144" i="10"/>
  <c r="W102" i="9"/>
  <c r="AY102" i="10"/>
  <c r="M128" i="9"/>
  <c r="AN128" i="10"/>
  <c r="M144" i="9"/>
  <c r="AN144" i="10"/>
  <c r="R133" i="9"/>
  <c r="AC133" i="10"/>
  <c r="BJ136" i="11"/>
  <c r="AG136" i="10"/>
  <c r="P111" i="11"/>
  <c r="G111" i="10"/>
  <c r="M142" i="9"/>
  <c r="AN142" i="10"/>
  <c r="V115" i="10"/>
  <c r="CC115" i="10"/>
  <c r="H133" i="9"/>
  <c r="R133" i="10"/>
  <c r="R135" i="9"/>
  <c r="AC135" i="10"/>
  <c r="CG82" i="10"/>
  <c r="AR82" i="10"/>
  <c r="R120" i="9"/>
  <c r="AC120" i="10"/>
  <c r="V61" i="10"/>
  <c r="CC61" i="10"/>
  <c r="M126" i="9"/>
  <c r="AN126" i="10"/>
  <c r="W134" i="9"/>
  <c r="AY134" i="10"/>
  <c r="R137" i="9"/>
  <c r="AC137" i="10"/>
  <c r="M16" i="9"/>
  <c r="AN16" i="10"/>
  <c r="M37" i="9"/>
  <c r="AN37" i="10"/>
  <c r="K55" i="10"/>
  <c r="CP41" i="11"/>
  <c r="BC41" i="10"/>
  <c r="BF41" i="10" s="1"/>
  <c r="O5" i="11"/>
  <c r="H51" i="9"/>
  <c r="R51" i="10"/>
  <c r="CQ70" i="11"/>
  <c r="BC70" i="10"/>
  <c r="AK94" i="10"/>
  <c r="CC100" i="10"/>
  <c r="V100" i="10"/>
  <c r="W63" i="9"/>
  <c r="AY63" i="10"/>
  <c r="AK113" i="10"/>
  <c r="BG118" i="10"/>
  <c r="AR86" i="10"/>
  <c r="CG86" i="10"/>
  <c r="M123" i="9"/>
  <c r="AN123" i="10"/>
  <c r="CQ62" i="11"/>
  <c r="BC62" i="10"/>
  <c r="BF62" i="10" s="1"/>
  <c r="M129" i="9"/>
  <c r="AN129" i="10"/>
  <c r="EM75" i="10"/>
  <c r="EH75" i="10"/>
  <c r="EL75" i="10"/>
  <c r="EI13" i="10"/>
  <c r="EH13" i="10"/>
  <c r="EL13" i="10"/>
  <c r="EM13" i="10"/>
  <c r="EL17" i="10"/>
  <c r="EM17" i="10"/>
  <c r="EH42" i="10"/>
  <c r="EI42" i="10"/>
  <c r="EL42" i="10"/>
  <c r="EI28" i="10"/>
  <c r="EL28" i="10"/>
  <c r="EH129" i="10"/>
  <c r="EI129" i="10"/>
  <c r="EM129" i="10"/>
  <c r="C18" i="9"/>
  <c r="C18" i="10"/>
  <c r="M54" i="9"/>
  <c r="AN54" i="10"/>
  <c r="V28" i="10"/>
  <c r="CC28" i="10"/>
  <c r="AU28" i="11"/>
  <c r="EH95" i="10"/>
  <c r="EL95" i="10"/>
  <c r="EI95" i="10"/>
  <c r="EM95" i="10"/>
  <c r="EI35" i="10"/>
  <c r="EM35" i="10"/>
  <c r="EL35" i="10"/>
  <c r="EH120" i="10"/>
  <c r="EL120" i="10"/>
  <c r="M45" i="9"/>
  <c r="AN45" i="10"/>
  <c r="M63" i="9"/>
  <c r="AN63" i="10"/>
  <c r="H85" i="9"/>
  <c r="R85" i="10"/>
  <c r="R28" i="9"/>
  <c r="AC28" i="10"/>
  <c r="BZ59" i="11"/>
  <c r="CG59" i="10"/>
  <c r="AR59" i="10"/>
  <c r="W64" i="9"/>
  <c r="AY64" i="10"/>
  <c r="V98" i="10"/>
  <c r="CC98" i="10"/>
  <c r="R15" i="9"/>
  <c r="AC15" i="10"/>
  <c r="V45" i="10"/>
  <c r="CC45" i="10"/>
  <c r="AK66" i="10"/>
  <c r="K57" i="10"/>
  <c r="K89" i="10"/>
  <c r="V20" i="10"/>
  <c r="CC20" i="10"/>
  <c r="K46" i="10"/>
  <c r="AR63" i="10"/>
  <c r="CG63" i="10"/>
  <c r="H104" i="9"/>
  <c r="R104" i="10"/>
  <c r="W107" i="9"/>
  <c r="AY107" i="10"/>
  <c r="M110" i="9"/>
  <c r="AN110" i="10"/>
  <c r="M112" i="9"/>
  <c r="AN112" i="10"/>
  <c r="AR57" i="10"/>
  <c r="CG57" i="10"/>
  <c r="H63" i="9"/>
  <c r="R63" i="10"/>
  <c r="W86" i="9"/>
  <c r="AY86" i="10"/>
  <c r="CG72" i="10"/>
  <c r="AR72" i="10"/>
  <c r="W103" i="9"/>
  <c r="AY103" i="10"/>
  <c r="CP113" i="11"/>
  <c r="BC113" i="10"/>
  <c r="BF113" i="10" s="1"/>
  <c r="C139" i="9"/>
  <c r="C139" i="10"/>
  <c r="CG80" i="10"/>
  <c r="AR80" i="10"/>
  <c r="K70" i="10"/>
  <c r="H87" i="9"/>
  <c r="R87" i="10"/>
  <c r="CG103" i="10"/>
  <c r="AR103" i="10"/>
  <c r="M98" i="9"/>
  <c r="AN98" i="10"/>
  <c r="H61" i="9"/>
  <c r="R61" i="10"/>
  <c r="M111" i="9"/>
  <c r="AN111" i="10"/>
  <c r="V131" i="10"/>
  <c r="CC131" i="10"/>
  <c r="M134" i="9"/>
  <c r="AN134" i="10"/>
  <c r="V139" i="10"/>
  <c r="CC139" i="10"/>
  <c r="CQ114" i="11"/>
  <c r="BC114" i="10"/>
  <c r="BF114" i="10" s="1"/>
  <c r="W142" i="9"/>
  <c r="AY142" i="10"/>
  <c r="W144" i="9"/>
  <c r="AY144" i="10"/>
  <c r="CA76" i="11"/>
  <c r="AR76" i="10"/>
  <c r="CG76" i="10"/>
  <c r="C112" i="9"/>
  <c r="C112" i="10"/>
  <c r="AR62" i="10"/>
  <c r="CG62" i="10"/>
  <c r="C124" i="9"/>
  <c r="C124" i="10"/>
  <c r="CP142" i="11"/>
  <c r="BC142" i="10"/>
  <c r="BF142" i="10" s="1"/>
  <c r="H115" i="9"/>
  <c r="R115" i="10"/>
  <c r="CG135" i="10"/>
  <c r="AR135" i="10"/>
  <c r="AR146" i="10"/>
  <c r="CG146" i="10"/>
  <c r="H143" i="9"/>
  <c r="R143" i="10"/>
  <c r="AK13" i="10"/>
  <c r="M11" i="9"/>
  <c r="AN11" i="10"/>
  <c r="O57" i="11"/>
  <c r="AR13" i="10"/>
  <c r="CG13" i="10"/>
  <c r="AR5" i="10"/>
  <c r="CG5" i="10"/>
  <c r="AU95" i="11"/>
  <c r="CC95" i="10"/>
  <c r="V95" i="10"/>
  <c r="AK115" i="10"/>
  <c r="R126" i="9"/>
  <c r="AC126" i="10"/>
  <c r="C123" i="9"/>
  <c r="C123" i="10"/>
  <c r="H99" i="9"/>
  <c r="R99" i="10"/>
  <c r="BZ105" i="11"/>
  <c r="CG105" i="10"/>
  <c r="AR105" i="10"/>
  <c r="M138" i="9"/>
  <c r="AN138" i="10"/>
  <c r="AK131" i="10"/>
  <c r="BK144" i="11"/>
  <c r="AG144" i="10"/>
  <c r="W139" i="9"/>
  <c r="AY139" i="10"/>
  <c r="W61" i="9"/>
  <c r="AY61" i="10"/>
  <c r="D22" i="9"/>
  <c r="D22" i="10"/>
  <c r="W64" i="10"/>
  <c r="CD64" i="10"/>
  <c r="S111" i="9"/>
  <c r="AD111" i="10"/>
  <c r="EI20" i="10"/>
  <c r="EH20" i="10"/>
  <c r="EL20" i="10"/>
  <c r="EL122" i="10"/>
  <c r="EO122" i="10" s="1"/>
  <c r="EM122" i="10"/>
  <c r="EI122" i="10"/>
  <c r="EH122" i="10"/>
  <c r="I30" i="9"/>
  <c r="S30" i="10"/>
  <c r="V40" i="10"/>
  <c r="CC40" i="10"/>
  <c r="AU40" i="11"/>
  <c r="EH127" i="10"/>
  <c r="EM127" i="10"/>
  <c r="EL127" i="10"/>
  <c r="EI127" i="10"/>
  <c r="AS52" i="10"/>
  <c r="CH52" i="10"/>
  <c r="EM105" i="10"/>
  <c r="EI105" i="10"/>
  <c r="EH105" i="10"/>
  <c r="EL105" i="10"/>
  <c r="R46" i="9"/>
  <c r="AC46" i="10"/>
  <c r="CC56" i="10"/>
  <c r="V56" i="10"/>
  <c r="M62" i="9"/>
  <c r="AN62" i="10"/>
  <c r="O65" i="11"/>
  <c r="G65" i="10"/>
  <c r="CA50" i="11"/>
  <c r="AR50" i="10"/>
  <c r="CG50" i="10"/>
  <c r="AR99" i="10"/>
  <c r="CG99" i="10"/>
  <c r="CG54" i="10"/>
  <c r="AR54" i="10"/>
  <c r="H20" i="9"/>
  <c r="R20" i="10"/>
  <c r="C76" i="9"/>
  <c r="C76" i="10"/>
  <c r="W110" i="9"/>
  <c r="AY110" i="10"/>
  <c r="CP86" i="11"/>
  <c r="BC86" i="10"/>
  <c r="BF86" i="10" s="1"/>
  <c r="C114" i="9"/>
  <c r="C114" i="10"/>
  <c r="M64" i="9"/>
  <c r="AN64" i="10"/>
  <c r="V107" i="10"/>
  <c r="CC107" i="10"/>
  <c r="CQ116" i="11"/>
  <c r="BC116" i="10"/>
  <c r="BF116" i="10" s="1"/>
  <c r="K103" i="10"/>
  <c r="C54" i="9"/>
  <c r="C54" i="10"/>
  <c r="W56" i="9"/>
  <c r="AY56" i="10"/>
  <c r="AU76" i="11"/>
  <c r="V76" i="10"/>
  <c r="CC76" i="10"/>
  <c r="V87" i="10"/>
  <c r="CC87" i="10"/>
  <c r="W108" i="9"/>
  <c r="AY108" i="10"/>
  <c r="M124" i="9"/>
  <c r="AN124" i="10"/>
  <c r="W59" i="9"/>
  <c r="AY59" i="10"/>
  <c r="C78" i="9"/>
  <c r="C78" i="10"/>
  <c r="BZ95" i="11"/>
  <c r="CG95" i="10"/>
  <c r="AR95" i="10"/>
  <c r="BJ104" i="11"/>
  <c r="BZ106" i="11"/>
  <c r="AR106" i="10"/>
  <c r="CG106" i="10"/>
  <c r="W111" i="9"/>
  <c r="AY111" i="10"/>
  <c r="C118" i="9"/>
  <c r="C118" i="10"/>
  <c r="CQ121" i="11"/>
  <c r="BC121" i="10"/>
  <c r="AK124" i="10"/>
  <c r="AT131" i="11"/>
  <c r="K117" i="10"/>
  <c r="H139" i="9"/>
  <c r="R139" i="10"/>
  <c r="BZ144" i="11"/>
  <c r="AK121" i="10"/>
  <c r="CQ129" i="11"/>
  <c r="BC129" i="10"/>
  <c r="C115" i="9"/>
  <c r="C115" i="10"/>
  <c r="M76" i="9"/>
  <c r="AN76" i="10"/>
  <c r="BG133" i="10"/>
  <c r="M87" i="9"/>
  <c r="AN87" i="10"/>
  <c r="K124" i="10"/>
  <c r="CP146" i="11"/>
  <c r="BC146" i="10"/>
  <c r="V117" i="10"/>
  <c r="CC117" i="10"/>
  <c r="V133" i="10"/>
  <c r="CC133" i="10"/>
  <c r="M135" i="9"/>
  <c r="AN135" i="10"/>
  <c r="CC140" i="10"/>
  <c r="V140" i="10"/>
  <c r="AK143" i="10"/>
  <c r="W13" i="9"/>
  <c r="AY13" i="10"/>
  <c r="H25" i="9"/>
  <c r="R25" i="10"/>
  <c r="CG32" i="10"/>
  <c r="AR32" i="10"/>
  <c r="AU32" i="10" s="1"/>
  <c r="CC33" i="10"/>
  <c r="V33" i="10"/>
  <c r="AT14" i="11"/>
  <c r="H23" i="9"/>
  <c r="R23" i="10"/>
  <c r="H54" i="9"/>
  <c r="R54" i="10"/>
  <c r="C58" i="9"/>
  <c r="C58" i="10"/>
  <c r="H21" i="9"/>
  <c r="R21" i="10"/>
  <c r="W54" i="9"/>
  <c r="AY54" i="10"/>
  <c r="W70" i="9"/>
  <c r="AY70" i="10"/>
  <c r="R114" i="9"/>
  <c r="AC114" i="10"/>
  <c r="M94" i="9"/>
  <c r="AN94" i="10"/>
  <c r="V62" i="10"/>
  <c r="CC62" i="10"/>
  <c r="W99" i="9"/>
  <c r="AY99" i="10"/>
  <c r="BG110" i="10"/>
  <c r="H70" i="9"/>
  <c r="R70" i="10"/>
  <c r="CP141" i="11"/>
  <c r="BC141" i="10"/>
  <c r="BF141" i="10" s="1"/>
  <c r="W140" i="9"/>
  <c r="AY140" i="10"/>
  <c r="BG140" i="10"/>
  <c r="H138" i="9"/>
  <c r="R138" i="10"/>
  <c r="AK15" i="10"/>
  <c r="BG143" i="10"/>
  <c r="BJ56" i="11"/>
  <c r="AG56" i="10"/>
  <c r="AT56" i="11"/>
  <c r="M80" i="9"/>
  <c r="AN80" i="10"/>
  <c r="AU85" i="11"/>
  <c r="V85" i="10"/>
  <c r="Y85" i="10" s="1"/>
  <c r="CC85" i="10"/>
  <c r="M26" i="9"/>
  <c r="AN26" i="10"/>
  <c r="BJ54" i="11"/>
  <c r="AG54" i="10"/>
  <c r="AJ54" i="10" s="1"/>
  <c r="AK70" i="10"/>
  <c r="M69" i="9"/>
  <c r="AN69" i="10"/>
  <c r="R77" i="9"/>
  <c r="AC77" i="10"/>
  <c r="C39" i="9"/>
  <c r="C39" i="10"/>
  <c r="C49" i="9"/>
  <c r="C49" i="10"/>
  <c r="H47" i="9"/>
  <c r="R47" i="10"/>
  <c r="AR101" i="10"/>
  <c r="CG101" i="10"/>
  <c r="H111" i="9"/>
  <c r="R111" i="10"/>
  <c r="R115" i="9"/>
  <c r="AC115" i="10"/>
  <c r="W118" i="9"/>
  <c r="AY118" i="10"/>
  <c r="R44" i="9"/>
  <c r="AC44" i="10"/>
  <c r="W88" i="9"/>
  <c r="AY88" i="10"/>
  <c r="AK89" i="10"/>
  <c r="CP108" i="11"/>
  <c r="BC108" i="10"/>
  <c r="BF108" i="10" s="1"/>
  <c r="C117" i="9"/>
  <c r="C117" i="10"/>
  <c r="H126" i="9"/>
  <c r="R126" i="10"/>
  <c r="CP132" i="11"/>
  <c r="BC132" i="10"/>
  <c r="BF132" i="10" s="1"/>
  <c r="H64" i="9"/>
  <c r="R64" i="10"/>
  <c r="H109" i="9"/>
  <c r="R109" i="10"/>
  <c r="H113" i="9"/>
  <c r="R113" i="10"/>
  <c r="W116" i="9"/>
  <c r="AY116" i="10"/>
  <c r="V96" i="10"/>
  <c r="CC96" i="10"/>
  <c r="M104" i="9"/>
  <c r="AN104" i="10"/>
  <c r="AK114" i="10"/>
  <c r="C116" i="9"/>
  <c r="C116" i="10"/>
  <c r="V129" i="10"/>
  <c r="CC129" i="10"/>
  <c r="CA111" i="11"/>
  <c r="CG111" i="10"/>
  <c r="AR111" i="10"/>
  <c r="M139" i="9"/>
  <c r="AN139" i="10"/>
  <c r="L90" i="10"/>
  <c r="M136" i="9"/>
  <c r="AN136" i="10"/>
  <c r="R131" i="9"/>
  <c r="AC131" i="10"/>
  <c r="AR87" i="10"/>
  <c r="CG87" i="10"/>
  <c r="M100" i="9"/>
  <c r="AN100" i="10"/>
  <c r="CG121" i="10"/>
  <c r="AR121" i="10"/>
  <c r="H137" i="9"/>
  <c r="R137" i="10"/>
  <c r="BZ137" i="11"/>
  <c r="CG137" i="10"/>
  <c r="AR137" i="10"/>
  <c r="H117" i="9"/>
  <c r="R117" i="10"/>
  <c r="V134" i="10"/>
  <c r="CC134" i="10"/>
  <c r="AK140" i="10"/>
  <c r="AT140" i="11"/>
  <c r="C8" i="9"/>
  <c r="C8" i="10"/>
  <c r="R57" i="9"/>
  <c r="AC57" i="10"/>
  <c r="C9" i="9"/>
  <c r="C9" i="10"/>
  <c r="V57" i="10"/>
  <c r="CC57" i="10"/>
  <c r="CG33" i="10"/>
  <c r="AR33" i="10"/>
  <c r="CP39" i="11"/>
  <c r="R43" i="9"/>
  <c r="AC43" i="10"/>
  <c r="C60" i="9"/>
  <c r="C60" i="10"/>
  <c r="W106" i="9"/>
  <c r="AY106" i="10"/>
  <c r="W112" i="9"/>
  <c r="AY112" i="10"/>
  <c r="R58" i="9"/>
  <c r="AC58" i="10"/>
  <c r="H75" i="9"/>
  <c r="R75" i="10"/>
  <c r="H116" i="9"/>
  <c r="R116" i="10"/>
  <c r="P71" i="11"/>
  <c r="G71" i="10"/>
  <c r="V91" i="10"/>
  <c r="CC91" i="10"/>
  <c r="M106" i="9"/>
  <c r="AN106" i="10"/>
  <c r="R108" i="9"/>
  <c r="AC108" i="10"/>
  <c r="AU112" i="11"/>
  <c r="V112" i="10"/>
  <c r="CC112" i="10"/>
  <c r="R111" i="9"/>
  <c r="AC111" i="10"/>
  <c r="R141" i="9"/>
  <c r="AC141" i="10"/>
  <c r="EH5" i="10"/>
  <c r="EM5" i="10"/>
  <c r="EL145" i="10"/>
  <c r="EO145" i="10" s="1"/>
  <c r="EH145" i="10"/>
  <c r="EM145" i="10"/>
  <c r="EI145" i="10"/>
  <c r="EL116" i="10"/>
  <c r="EI116" i="10"/>
  <c r="EM116" i="10"/>
  <c r="EI115" i="10"/>
  <c r="EM115" i="10"/>
  <c r="EL115" i="10"/>
  <c r="EL123" i="10"/>
  <c r="EO123" i="10" s="1"/>
  <c r="EH123" i="10"/>
  <c r="EI123" i="10"/>
  <c r="EM123" i="10"/>
  <c r="EL39" i="10"/>
  <c r="EH39" i="10"/>
  <c r="EM39" i="10"/>
  <c r="C63" i="9"/>
  <c r="C63" i="10"/>
  <c r="BJ98" i="11"/>
  <c r="AG98" i="10"/>
  <c r="AJ98" i="10" s="1"/>
  <c r="K58" i="10"/>
  <c r="C51" i="9"/>
  <c r="C51" i="10"/>
  <c r="R56" i="9"/>
  <c r="AC56" i="10"/>
  <c r="AT58" i="11"/>
  <c r="CC58" i="10"/>
  <c r="V58" i="10"/>
  <c r="BJ60" i="11"/>
  <c r="AG60" i="10"/>
  <c r="M75" i="9"/>
  <c r="AN75" i="10"/>
  <c r="W80" i="9"/>
  <c r="AY80" i="10"/>
  <c r="AR96" i="10"/>
  <c r="CG96" i="10"/>
  <c r="H39" i="9"/>
  <c r="R39" i="10"/>
  <c r="W47" i="9"/>
  <c r="AY47" i="10"/>
  <c r="W31" i="9"/>
  <c r="AY31" i="10"/>
  <c r="C52" i="9"/>
  <c r="C52" i="10"/>
  <c r="R55" i="9"/>
  <c r="AC55" i="10"/>
  <c r="P49" i="11"/>
  <c r="G49" i="10"/>
  <c r="AU64" i="11"/>
  <c r="CC64" i="10"/>
  <c r="V64" i="10"/>
  <c r="BJ102" i="11"/>
  <c r="H106" i="9"/>
  <c r="R106" i="10"/>
  <c r="CA116" i="11"/>
  <c r="CG116" i="10"/>
  <c r="AR116" i="10"/>
  <c r="BJ59" i="11"/>
  <c r="V78" i="10"/>
  <c r="CC78" i="10"/>
  <c r="CC92" i="10"/>
  <c r="V92" i="10"/>
  <c r="BZ129" i="11"/>
  <c r="CG129" i="10"/>
  <c r="AR129" i="10"/>
  <c r="V121" i="10"/>
  <c r="CC121" i="10"/>
  <c r="C62" i="9"/>
  <c r="C62" i="10"/>
  <c r="CC82" i="10"/>
  <c r="V82" i="10"/>
  <c r="H100" i="9"/>
  <c r="R100" i="10"/>
  <c r="V105" i="10"/>
  <c r="CC105" i="10"/>
  <c r="R113" i="9"/>
  <c r="AC113" i="10"/>
  <c r="C125" i="9"/>
  <c r="C125" i="10"/>
  <c r="M61" i="9"/>
  <c r="AN61" i="10"/>
  <c r="O124" i="11"/>
  <c r="K63" i="10"/>
  <c r="R122" i="9"/>
  <c r="AC122" i="10"/>
  <c r="R129" i="9"/>
  <c r="AC129" i="10"/>
  <c r="W131" i="9"/>
  <c r="AY131" i="10"/>
  <c r="C87" i="9"/>
  <c r="C87" i="10"/>
  <c r="BJ132" i="11"/>
  <c r="V120" i="10"/>
  <c r="CC120" i="10"/>
  <c r="M127" i="9"/>
  <c r="AN127" i="10"/>
  <c r="W129" i="9"/>
  <c r="AY129" i="10"/>
  <c r="AR136" i="10"/>
  <c r="CG136" i="10"/>
  <c r="H146" i="9"/>
  <c r="R146" i="10"/>
  <c r="AU68" i="11"/>
  <c r="V68" i="10"/>
  <c r="CC68" i="10"/>
  <c r="CC119" i="10"/>
  <c r="V119" i="10"/>
  <c r="M121" i="9"/>
  <c r="AN121" i="10"/>
  <c r="W126" i="9"/>
  <c r="AY126" i="10"/>
  <c r="BJ130" i="11"/>
  <c r="M137" i="9"/>
  <c r="AN137" i="10"/>
  <c r="AR125" i="10"/>
  <c r="CG125" i="10"/>
  <c r="H134" i="9"/>
  <c r="R134" i="10"/>
  <c r="C136" i="9"/>
  <c r="C136" i="10"/>
  <c r="CG140" i="10"/>
  <c r="AR140" i="10"/>
  <c r="BZ37" i="11"/>
  <c r="AR37" i="10"/>
  <c r="CG37" i="10"/>
  <c r="K56" i="10"/>
  <c r="C15" i="9"/>
  <c r="C15" i="10"/>
  <c r="CG77" i="10"/>
  <c r="AR77" i="10"/>
  <c r="M130" i="9"/>
  <c r="AN130" i="10"/>
  <c r="AR123" i="10"/>
  <c r="CG123" i="10"/>
  <c r="BG4" i="10"/>
  <c r="M59" i="9"/>
  <c r="AN59" i="10"/>
  <c r="H101" i="9"/>
  <c r="R101" i="10"/>
  <c r="M115" i="9"/>
  <c r="AN115" i="10"/>
  <c r="BG131" i="10"/>
  <c r="BF131" i="10"/>
  <c r="R139" i="9"/>
  <c r="AC139" i="10"/>
  <c r="W65" i="9"/>
  <c r="AY65" i="10"/>
  <c r="AR131" i="10"/>
  <c r="CG131" i="10"/>
  <c r="R128" i="9"/>
  <c r="AC128" i="10"/>
  <c r="AR133" i="10"/>
  <c r="AU133" i="10" s="1"/>
  <c r="CG133" i="10"/>
  <c r="CG145" i="10"/>
  <c r="AR145" i="10"/>
  <c r="EH26" i="10"/>
  <c r="EL26" i="10"/>
  <c r="EI26" i="10"/>
  <c r="EM26" i="10"/>
  <c r="EL69" i="10"/>
  <c r="EI69" i="10"/>
  <c r="EM69" i="10"/>
  <c r="EH69" i="10"/>
  <c r="AT48" i="11"/>
  <c r="BJ53" i="11"/>
  <c r="AG53" i="10"/>
  <c r="AJ53" i="10" s="1"/>
  <c r="M57" i="9"/>
  <c r="AN57" i="10"/>
  <c r="C66" i="9"/>
  <c r="C66" i="10"/>
  <c r="CA69" i="11"/>
  <c r="CG69" i="10"/>
  <c r="AR69" i="10"/>
  <c r="AU69" i="10" s="1"/>
  <c r="CQ79" i="11"/>
  <c r="BC79" i="10"/>
  <c r="W30" i="9"/>
  <c r="AY30" i="10"/>
  <c r="H48" i="9"/>
  <c r="R48" i="10"/>
  <c r="H50" i="9"/>
  <c r="R50" i="10"/>
  <c r="P69" i="11"/>
  <c r="G69" i="10"/>
  <c r="BG47" i="10"/>
  <c r="W79" i="9"/>
  <c r="AY79" i="10"/>
  <c r="CP55" i="11"/>
  <c r="BC55" i="10"/>
  <c r="BF55" i="10" s="1"/>
  <c r="CG97" i="10"/>
  <c r="AR97" i="10"/>
  <c r="R100" i="9"/>
  <c r="AC100" i="10"/>
  <c r="W45" i="9"/>
  <c r="AY45" i="10"/>
  <c r="CC66" i="10"/>
  <c r="V66" i="10"/>
  <c r="M102" i="9"/>
  <c r="AN102" i="10"/>
  <c r="R117" i="9"/>
  <c r="AC117" i="10"/>
  <c r="R119" i="9"/>
  <c r="AC119" i="10"/>
  <c r="C131" i="9"/>
  <c r="C131" i="10"/>
  <c r="AY58" i="10"/>
  <c r="W58" i="9"/>
  <c r="BG72" i="10"/>
  <c r="CG89" i="10"/>
  <c r="AR89" i="10"/>
  <c r="AR68" i="10"/>
  <c r="CG68" i="10"/>
  <c r="H78" i="9"/>
  <c r="R78" i="10"/>
  <c r="BZ109" i="11"/>
  <c r="AR109" i="10"/>
  <c r="CG109" i="10"/>
  <c r="R123" i="9"/>
  <c r="AC123" i="10"/>
  <c r="CC127" i="10"/>
  <c r="V127" i="10"/>
  <c r="AT89" i="11"/>
  <c r="V89" i="10"/>
  <c r="CC89" i="10"/>
  <c r="M113" i="9"/>
  <c r="AN113" i="10"/>
  <c r="V79" i="10"/>
  <c r="CC79" i="10"/>
  <c r="W114" i="9"/>
  <c r="AY114" i="10"/>
  <c r="BK119" i="11"/>
  <c r="AG119" i="10"/>
  <c r="CQ122" i="11"/>
  <c r="BC122" i="10"/>
  <c r="W125" i="9"/>
  <c r="AY125" i="10"/>
  <c r="M141" i="9"/>
  <c r="AN141" i="10"/>
  <c r="M146" i="9"/>
  <c r="AN146" i="10"/>
  <c r="AK132" i="10"/>
  <c r="H119" i="9"/>
  <c r="R119" i="10"/>
  <c r="C144" i="9"/>
  <c r="C144" i="10"/>
  <c r="M125" i="9"/>
  <c r="AN125" i="10"/>
  <c r="H135" i="9"/>
  <c r="R135" i="10"/>
  <c r="K51" i="10"/>
  <c r="R104" i="9"/>
  <c r="AC104" i="10"/>
  <c r="CC132" i="10"/>
  <c r="V132" i="10"/>
  <c r="AT52" i="11"/>
  <c r="V52" i="10"/>
  <c r="Y52" i="10" s="1"/>
  <c r="CC52" i="10"/>
  <c r="M19" i="9"/>
  <c r="AN19" i="10"/>
  <c r="M53" i="9"/>
  <c r="AN53" i="10"/>
  <c r="R36" i="9"/>
  <c r="AC36" i="10"/>
  <c r="H14" i="9"/>
  <c r="R14" i="10"/>
  <c r="W84" i="9"/>
  <c r="AY84" i="10"/>
  <c r="R101" i="9"/>
  <c r="AC101" i="10"/>
  <c r="K128" i="10"/>
  <c r="C77" i="9"/>
  <c r="C77" i="10"/>
  <c r="H145" i="9"/>
  <c r="R145" i="10"/>
  <c r="W128" i="9"/>
  <c r="AY128" i="10"/>
  <c r="CP61" i="11"/>
  <c r="AK145" i="10"/>
  <c r="EH60" i="10"/>
  <c r="EM60" i="10"/>
  <c r="EI60" i="10"/>
  <c r="EL60" i="10"/>
  <c r="EH64" i="10"/>
  <c r="EL64" i="10"/>
  <c r="EI64" i="10"/>
  <c r="EM64" i="10"/>
  <c r="EL87" i="10"/>
  <c r="EI87" i="10"/>
  <c r="V31" i="10"/>
  <c r="CC31" i="10"/>
  <c r="CC54" i="10"/>
  <c r="V54" i="10"/>
  <c r="C30" i="9"/>
  <c r="C30" i="10"/>
  <c r="H55" i="9"/>
  <c r="R55" i="10"/>
  <c r="V32" i="10"/>
  <c r="CC32" i="10"/>
  <c r="C68" i="9"/>
  <c r="C68" i="10"/>
  <c r="CG85" i="10"/>
  <c r="AR85" i="10"/>
  <c r="V138" i="10"/>
  <c r="CC138" i="10"/>
  <c r="H129" i="9"/>
  <c r="R129" i="10"/>
  <c r="H94" i="9"/>
  <c r="R94" i="10"/>
  <c r="H128" i="9"/>
  <c r="R128" i="10"/>
  <c r="M88" i="9"/>
  <c r="AN88" i="10"/>
  <c r="M117" i="9"/>
  <c r="AN117" i="10"/>
  <c r="H136" i="9"/>
  <c r="R136" i="10"/>
  <c r="C32" i="9"/>
  <c r="C32" i="10"/>
  <c r="C57" i="9"/>
  <c r="C57" i="10"/>
  <c r="V4" i="10"/>
  <c r="CC4" i="10"/>
  <c r="V5" i="10"/>
  <c r="CC5" i="10"/>
  <c r="H32" i="9"/>
  <c r="R32" i="10"/>
  <c r="V97" i="10"/>
  <c r="CC97" i="10"/>
  <c r="M116" i="9"/>
  <c r="AN116" i="10"/>
  <c r="CG142" i="10"/>
  <c r="AR142" i="10"/>
  <c r="AO22" i="10"/>
  <c r="W43" i="10"/>
  <c r="W48" i="9"/>
  <c r="AY48" i="10"/>
  <c r="V7" i="10"/>
  <c r="CC7" i="10"/>
  <c r="CG6" i="10"/>
  <c r="AR6" i="10"/>
  <c r="CC72" i="10"/>
  <c r="V72" i="10"/>
  <c r="CG110" i="10"/>
  <c r="AR110" i="10"/>
  <c r="H130" i="9"/>
  <c r="R130" i="10"/>
  <c r="R145" i="9"/>
  <c r="AC145" i="10"/>
  <c r="H22" i="9"/>
  <c r="R22" i="10"/>
  <c r="R75" i="9"/>
  <c r="AC75" i="10"/>
  <c r="H89" i="9"/>
  <c r="R89" i="10"/>
  <c r="CC143" i="10"/>
  <c r="V143" i="10"/>
  <c r="D35" i="9"/>
  <c r="H18" i="9"/>
  <c r="R18" i="10"/>
  <c r="AR18" i="10"/>
  <c r="CG18" i="10"/>
  <c r="C11" i="9"/>
  <c r="C11" i="10"/>
  <c r="H36" i="9"/>
  <c r="R36" i="10"/>
  <c r="W115" i="9"/>
  <c r="AY115" i="10"/>
  <c r="V137" i="10"/>
  <c r="CC137" i="10"/>
  <c r="H72" i="9"/>
  <c r="R72" i="10"/>
  <c r="W100" i="9"/>
  <c r="AY100" i="10"/>
  <c r="V106" i="10"/>
  <c r="CC106" i="10"/>
  <c r="M29" i="9"/>
  <c r="AN29" i="10"/>
  <c r="CG9" i="10"/>
  <c r="AR9" i="10"/>
  <c r="W11" i="9"/>
  <c r="AY11" i="10"/>
  <c r="H121" i="9"/>
  <c r="R121" i="10"/>
  <c r="V141" i="10"/>
  <c r="Y141" i="10" s="1"/>
  <c r="CC141" i="10"/>
  <c r="V136" i="10"/>
  <c r="CC136" i="10"/>
  <c r="AR130" i="10"/>
  <c r="CG130" i="10"/>
  <c r="M131" i="9"/>
  <c r="AN131" i="10"/>
  <c r="V128" i="10"/>
  <c r="CC128" i="10"/>
  <c r="CD137" i="10"/>
  <c r="M20" i="9"/>
  <c r="AN20" i="10"/>
  <c r="H60" i="9"/>
  <c r="R60" i="10"/>
  <c r="AR141" i="10"/>
  <c r="CG141" i="10"/>
  <c r="H56" i="9"/>
  <c r="R56" i="10"/>
  <c r="CC102" i="10"/>
  <c r="V102" i="10"/>
  <c r="R125" i="9"/>
  <c r="AC125" i="10"/>
  <c r="R138" i="9"/>
  <c r="AC138" i="10"/>
  <c r="H57" i="9"/>
  <c r="R57" i="10"/>
  <c r="C65" i="9"/>
  <c r="C65" i="10"/>
  <c r="EH11" i="10"/>
  <c r="CH144" i="10"/>
  <c r="C33" i="9"/>
  <c r="C33" i="10"/>
  <c r="V16" i="10"/>
  <c r="CC16" i="10"/>
  <c r="V53" i="10"/>
  <c r="CC53" i="10"/>
  <c r="H65" i="9"/>
  <c r="R65" i="10"/>
  <c r="V126" i="10"/>
  <c r="CC126" i="10"/>
  <c r="V104" i="10"/>
  <c r="CC104" i="10"/>
  <c r="AR122" i="10"/>
  <c r="CG122" i="10"/>
  <c r="BZ142" i="11"/>
  <c r="P24" i="11"/>
  <c r="AL90" i="10"/>
  <c r="BH117" i="10"/>
  <c r="L61" i="10"/>
  <c r="L18" i="10"/>
  <c r="AL133" i="10"/>
  <c r="BH126" i="10"/>
  <c r="BH120" i="10"/>
  <c r="L139" i="10"/>
  <c r="AL38" i="10"/>
  <c r="BA26" i="10"/>
  <c r="CR51" i="11"/>
  <c r="CH140" i="10"/>
  <c r="AV60" i="11"/>
  <c r="L107" i="10"/>
  <c r="BH106" i="10"/>
  <c r="L73" i="10"/>
  <c r="BH61" i="10"/>
  <c r="BH12" i="10"/>
  <c r="CA91" i="11"/>
  <c r="S11" i="9"/>
  <c r="AD11" i="10"/>
  <c r="AO15" i="10"/>
  <c r="N15" i="9"/>
  <c r="S17" i="9"/>
  <c r="AD17" i="10"/>
  <c r="I17" i="9"/>
  <c r="S17" i="10"/>
  <c r="I20" i="9"/>
  <c r="S20" i="10"/>
  <c r="X22" i="9"/>
  <c r="AZ22" i="10"/>
  <c r="CR30" i="11"/>
  <c r="BD30" i="10"/>
  <c r="BG30" i="10" s="1"/>
  <c r="N23" i="9"/>
  <c r="AO23" i="10"/>
  <c r="N27" i="9"/>
  <c r="AO27" i="10"/>
  <c r="AS31" i="10"/>
  <c r="CH31" i="10"/>
  <c r="X19" i="9"/>
  <c r="AZ19" i="10"/>
  <c r="CR32" i="11"/>
  <c r="BD32" i="10"/>
  <c r="AS35" i="10"/>
  <c r="CH35" i="10"/>
  <c r="D38" i="9"/>
  <c r="D38" i="10"/>
  <c r="Q30" i="11"/>
  <c r="H30" i="10"/>
  <c r="K30" i="10" s="1"/>
  <c r="CB33" i="11"/>
  <c r="AS33" i="10"/>
  <c r="CH33" i="10"/>
  <c r="CR35" i="11"/>
  <c r="BD35" i="10"/>
  <c r="BG35" i="10" s="1"/>
  <c r="N42" i="9"/>
  <c r="AO42" i="10"/>
  <c r="BL37" i="11"/>
  <c r="AH37" i="10"/>
  <c r="D50" i="9"/>
  <c r="D50" i="10"/>
  <c r="D58" i="9"/>
  <c r="D58" i="10"/>
  <c r="D59" i="9"/>
  <c r="D59" i="10"/>
  <c r="N75" i="9"/>
  <c r="AO75" i="10"/>
  <c r="X79" i="9"/>
  <c r="AZ79" i="10"/>
  <c r="BH86" i="10"/>
  <c r="CB92" i="11"/>
  <c r="AS92" i="10"/>
  <c r="CH92" i="10"/>
  <c r="S92" i="9"/>
  <c r="AD92" i="10"/>
  <c r="AS93" i="10"/>
  <c r="CH93" i="10"/>
  <c r="D98" i="9"/>
  <c r="D98" i="10"/>
  <c r="I90" i="9"/>
  <c r="S90" i="10"/>
  <c r="BL93" i="11"/>
  <c r="AH93" i="10"/>
  <c r="AK93" i="10" s="1"/>
  <c r="D109" i="9"/>
  <c r="D109" i="10"/>
  <c r="BL98" i="11"/>
  <c r="AH98" i="10"/>
  <c r="AV99" i="11"/>
  <c r="CD99" i="10"/>
  <c r="W99" i="10"/>
  <c r="X100" i="9"/>
  <c r="AZ100" i="10"/>
  <c r="N101" i="9"/>
  <c r="AO101" i="10"/>
  <c r="I102" i="9"/>
  <c r="S102" i="10"/>
  <c r="X102" i="9"/>
  <c r="AZ102" i="10"/>
  <c r="BL103" i="11"/>
  <c r="AH103" i="10"/>
  <c r="AK103" i="10" s="1"/>
  <c r="AV104" i="11"/>
  <c r="CD104" i="10"/>
  <c r="W104" i="10"/>
  <c r="S95" i="9"/>
  <c r="AD95" i="10"/>
  <c r="S96" i="10"/>
  <c r="I96" i="9"/>
  <c r="CB97" i="11"/>
  <c r="AS97" i="10"/>
  <c r="CH97" i="10"/>
  <c r="I105" i="9"/>
  <c r="S105" i="10"/>
  <c r="X109" i="9"/>
  <c r="AZ109" i="10"/>
  <c r="S105" i="9"/>
  <c r="AD105" i="10"/>
  <c r="I110" i="9"/>
  <c r="S110" i="10"/>
  <c r="D107" i="9"/>
  <c r="D107" i="10"/>
  <c r="S110" i="9"/>
  <c r="AD110" i="10"/>
  <c r="CQ107" i="11"/>
  <c r="BD107" i="10"/>
  <c r="BG107" i="10" s="1"/>
  <c r="Q20" i="11"/>
  <c r="H20" i="10"/>
  <c r="I8" i="9"/>
  <c r="S8" i="10"/>
  <c r="CD36" i="10"/>
  <c r="W36" i="10"/>
  <c r="Q72" i="11"/>
  <c r="H72" i="10"/>
  <c r="D14" i="9"/>
  <c r="D14" i="10"/>
  <c r="X14" i="9"/>
  <c r="AZ14" i="10"/>
  <c r="AS17" i="10"/>
  <c r="CH17" i="10"/>
  <c r="AS16" i="10"/>
  <c r="CH16" i="10"/>
  <c r="I28" i="9"/>
  <c r="S28" i="10"/>
  <c r="CH20" i="10"/>
  <c r="AS20" i="10"/>
  <c r="BL41" i="11"/>
  <c r="AH41" i="10"/>
  <c r="AK41" i="10" s="1"/>
  <c r="BL33" i="11"/>
  <c r="AH33" i="10"/>
  <c r="AK33" i="10" s="1"/>
  <c r="BL42" i="11"/>
  <c r="AH42" i="10"/>
  <c r="CA33" i="11"/>
  <c r="N39" i="9"/>
  <c r="AO39" i="10"/>
  <c r="I77" i="9"/>
  <c r="S77" i="10"/>
  <c r="CB9" i="11"/>
  <c r="CH9" i="10"/>
  <c r="AS9" i="10"/>
  <c r="I34" i="9"/>
  <c r="S34" i="10"/>
  <c r="N9" i="9"/>
  <c r="AO9" i="10"/>
  <c r="S13" i="9"/>
  <c r="AD13" i="10"/>
  <c r="AL21" i="10"/>
  <c r="BL24" i="11"/>
  <c r="AH24" i="10"/>
  <c r="Q28" i="11"/>
  <c r="H28" i="10"/>
  <c r="S31" i="9"/>
  <c r="AD31" i="10"/>
  <c r="N35" i="9"/>
  <c r="AO35" i="10"/>
  <c r="N8" i="9"/>
  <c r="AO8" i="10"/>
  <c r="S18" i="9"/>
  <c r="AD18" i="10"/>
  <c r="P30" i="11"/>
  <c r="X44" i="9"/>
  <c r="AZ44" i="10"/>
  <c r="N43" i="9"/>
  <c r="AO43" i="10"/>
  <c r="CR27" i="11"/>
  <c r="BD27" i="10"/>
  <c r="BG27" i="10" s="1"/>
  <c r="AU53" i="11"/>
  <c r="W53" i="10"/>
  <c r="CD53" i="10"/>
  <c r="P14" i="11"/>
  <c r="H14" i="10"/>
  <c r="K14" i="10" s="1"/>
  <c r="D18" i="9"/>
  <c r="D18" i="10"/>
  <c r="BH14" i="10"/>
  <c r="N20" i="9"/>
  <c r="AO20" i="10"/>
  <c r="CR21" i="11"/>
  <c r="BD21" i="10"/>
  <c r="BG21" i="10" s="1"/>
  <c r="S39" i="9"/>
  <c r="AD39" i="10"/>
  <c r="X36" i="9"/>
  <c r="AZ36" i="10"/>
  <c r="BL71" i="11"/>
  <c r="AH71" i="10"/>
  <c r="N76" i="9"/>
  <c r="AO76" i="10"/>
  <c r="N85" i="9"/>
  <c r="AO85" i="10"/>
  <c r="S43" i="9"/>
  <c r="AD43" i="10"/>
  <c r="BL48" i="11"/>
  <c r="AH48" i="10"/>
  <c r="AK48" i="10" s="1"/>
  <c r="BD53" i="10"/>
  <c r="BG53" i="10" s="1"/>
  <c r="CR53" i="11"/>
  <c r="AS45" i="10"/>
  <c r="CH45" i="10"/>
  <c r="AI86" i="10"/>
  <c r="AL86" i="10" s="1"/>
  <c r="BL86" i="11"/>
  <c r="CH112" i="10"/>
  <c r="AS112" i="10"/>
  <c r="D75" i="9"/>
  <c r="D75" i="10"/>
  <c r="X144" i="9"/>
  <c r="AZ144" i="10"/>
  <c r="S75" i="9"/>
  <c r="AD75" i="10"/>
  <c r="AO18" i="10"/>
  <c r="N18" i="9"/>
  <c r="S12" i="9"/>
  <c r="AD12" i="10"/>
  <c r="I14" i="9"/>
  <c r="S14" i="10"/>
  <c r="I18" i="9"/>
  <c r="S18" i="10"/>
  <c r="W18" i="10"/>
  <c r="CD18" i="10"/>
  <c r="CD21" i="10"/>
  <c r="W21" i="10"/>
  <c r="S26" i="9"/>
  <c r="AD26" i="10"/>
  <c r="D19" i="9"/>
  <c r="D19" i="10"/>
  <c r="S21" i="9"/>
  <c r="AD21" i="10"/>
  <c r="CB21" i="11"/>
  <c r="AS21" i="10"/>
  <c r="CH21" i="10"/>
  <c r="S25" i="9"/>
  <c r="AD25" i="10"/>
  <c r="I29" i="9"/>
  <c r="S29" i="10"/>
  <c r="W32" i="10"/>
  <c r="CD32" i="10"/>
  <c r="X37" i="9"/>
  <c r="AZ37" i="10"/>
  <c r="X21" i="9"/>
  <c r="AZ21" i="10"/>
  <c r="CR33" i="11"/>
  <c r="BD33" i="10"/>
  <c r="BG33" i="10" s="1"/>
  <c r="S29" i="9"/>
  <c r="AD29" i="10"/>
  <c r="N36" i="9"/>
  <c r="AO36" i="10"/>
  <c r="AS39" i="10"/>
  <c r="CH39" i="10"/>
  <c r="D51" i="9"/>
  <c r="D51" i="10"/>
  <c r="S74" i="9"/>
  <c r="AD74" i="10"/>
  <c r="I69" i="9"/>
  <c r="S69" i="10"/>
  <c r="X77" i="9"/>
  <c r="AZ77" i="10"/>
  <c r="X78" i="9"/>
  <c r="AZ78" i="10"/>
  <c r="D127" i="9"/>
  <c r="D127" i="10"/>
  <c r="S141" i="9"/>
  <c r="AD141" i="10"/>
  <c r="Q143" i="11"/>
  <c r="H143" i="10"/>
  <c r="D144" i="9"/>
  <c r="D144" i="10"/>
  <c r="D137" i="9"/>
  <c r="D137" i="10"/>
  <c r="N140" i="9"/>
  <c r="AO140" i="10"/>
  <c r="I137" i="9"/>
  <c r="S137" i="10"/>
  <c r="X140" i="9"/>
  <c r="AZ140" i="10"/>
  <c r="W146" i="10"/>
  <c r="Z146" i="10" s="1"/>
  <c r="CD146" i="10"/>
  <c r="S136" i="9"/>
  <c r="AD136" i="10"/>
  <c r="I133" i="9"/>
  <c r="S133" i="10"/>
  <c r="D138" i="9"/>
  <c r="D138" i="10"/>
  <c r="BL7" i="11"/>
  <c r="AH7" i="10"/>
  <c r="AS6" i="10"/>
  <c r="CH6" i="10"/>
  <c r="CR5" i="11"/>
  <c r="BD5" i="10"/>
  <c r="BG5" i="10" s="1"/>
  <c r="AL19" i="10"/>
  <c r="BL22" i="11"/>
  <c r="AH22" i="10"/>
  <c r="AK22" i="10" s="1"/>
  <c r="CB36" i="11"/>
  <c r="AS36" i="10"/>
  <c r="CH36" i="10"/>
  <c r="CB4" i="11"/>
  <c r="CH4" i="10"/>
  <c r="AS4" i="10"/>
  <c r="W19" i="10"/>
  <c r="CD19" i="10"/>
  <c r="D24" i="10"/>
  <c r="D24" i="9"/>
  <c r="CD13" i="10"/>
  <c r="W13" i="10"/>
  <c r="AV31" i="11"/>
  <c r="W31" i="10"/>
  <c r="CD31" i="10"/>
  <c r="AU31" i="11"/>
  <c r="CD24" i="10"/>
  <c r="W24" i="10"/>
  <c r="S40" i="9"/>
  <c r="AD40" i="10"/>
  <c r="D27" i="9"/>
  <c r="D27" i="10"/>
  <c r="D64" i="9"/>
  <c r="D64" i="10"/>
  <c r="AS74" i="10"/>
  <c r="CH74" i="10"/>
  <c r="CA110" i="11"/>
  <c r="AS110" i="10"/>
  <c r="CH110" i="10"/>
  <c r="W129" i="10"/>
  <c r="CD129" i="10"/>
  <c r="AV129" i="11"/>
  <c r="D15" i="9"/>
  <c r="D15" i="10"/>
  <c r="BK12" i="11"/>
  <c r="S15" i="9"/>
  <c r="AD15" i="10"/>
  <c r="AS28" i="10"/>
  <c r="CH28" i="10"/>
  <c r="I21" i="9"/>
  <c r="S21" i="10"/>
  <c r="X26" i="9"/>
  <c r="AZ26" i="10"/>
  <c r="N28" i="9"/>
  <c r="AO28" i="10"/>
  <c r="N21" i="9"/>
  <c r="AO21" i="10"/>
  <c r="X25" i="9"/>
  <c r="AZ25" i="10"/>
  <c r="BL32" i="11"/>
  <c r="AH32" i="10"/>
  <c r="D43" i="9"/>
  <c r="D43" i="10"/>
  <c r="CB32" i="11"/>
  <c r="CH32" i="10"/>
  <c r="AS32" i="10"/>
  <c r="CR34" i="11"/>
  <c r="BD34" i="10"/>
  <c r="D37" i="9"/>
  <c r="D37" i="10"/>
  <c r="CR36" i="11"/>
  <c r="BD36" i="10"/>
  <c r="D44" i="9"/>
  <c r="D44" i="10"/>
  <c r="N142" i="9"/>
  <c r="AO142" i="10"/>
  <c r="CA56" i="11"/>
  <c r="AS56" i="10"/>
  <c r="CH56" i="10"/>
  <c r="N112" i="9"/>
  <c r="AO112" i="10"/>
  <c r="BL116" i="11"/>
  <c r="AH116" i="10"/>
  <c r="AK116" i="10" s="1"/>
  <c r="BK116" i="11"/>
  <c r="N78" i="9"/>
  <c r="AO78" i="10"/>
  <c r="H114" i="10"/>
  <c r="K114" i="10" s="1"/>
  <c r="P114" i="11"/>
  <c r="AV121" i="11"/>
  <c r="W121" i="10"/>
  <c r="CD121" i="10"/>
  <c r="D117" i="9"/>
  <c r="D117" i="10"/>
  <c r="S121" i="9"/>
  <c r="AD121" i="10"/>
  <c r="I121" i="9"/>
  <c r="S121" i="10"/>
  <c r="AS82" i="10"/>
  <c r="CH82" i="10"/>
  <c r="I61" i="9"/>
  <c r="S61" i="10"/>
  <c r="N126" i="9"/>
  <c r="AO126" i="10"/>
  <c r="D4" i="9"/>
  <c r="D4" i="10"/>
  <c r="I43" i="9"/>
  <c r="S43" i="10"/>
  <c r="I13" i="9"/>
  <c r="S13" i="10"/>
  <c r="X18" i="9"/>
  <c r="AZ18" i="10"/>
  <c r="Q15" i="11"/>
  <c r="H15" i="10"/>
  <c r="I16" i="9"/>
  <c r="S16" i="10"/>
  <c r="BL12" i="11"/>
  <c r="AH12" i="10"/>
  <c r="AS13" i="10"/>
  <c r="CH13" i="10"/>
  <c r="CA21" i="11"/>
  <c r="I24" i="9"/>
  <c r="S24" i="10"/>
  <c r="AS29" i="10"/>
  <c r="AV29" i="10" s="1"/>
  <c r="CH29" i="10"/>
  <c r="S30" i="9"/>
  <c r="AD30" i="10"/>
  <c r="W34" i="10"/>
  <c r="CD34" i="10"/>
  <c r="I39" i="9"/>
  <c r="S39" i="10"/>
  <c r="X38" i="9"/>
  <c r="AZ38" i="10"/>
  <c r="I37" i="9"/>
  <c r="S37" i="10"/>
  <c r="I41" i="9"/>
  <c r="S41" i="10"/>
  <c r="D55" i="9"/>
  <c r="D55" i="10"/>
  <c r="S124" i="9"/>
  <c r="AD124" i="10"/>
  <c r="S126" i="9"/>
  <c r="AD126" i="10"/>
  <c r="S128" i="9"/>
  <c r="AD128" i="10"/>
  <c r="D129" i="9"/>
  <c r="D129" i="10"/>
  <c r="AS127" i="10"/>
  <c r="CH127" i="10"/>
  <c r="D140" i="9"/>
  <c r="D140" i="10"/>
  <c r="Q136" i="11"/>
  <c r="H136" i="10"/>
  <c r="W133" i="10"/>
  <c r="CD133" i="10"/>
  <c r="Q137" i="11"/>
  <c r="H137" i="10"/>
  <c r="K137" i="10" s="1"/>
  <c r="Q145" i="11"/>
  <c r="H145" i="10"/>
  <c r="K145" i="10" s="1"/>
  <c r="CD135" i="10"/>
  <c r="W135" i="10"/>
  <c r="X137" i="9"/>
  <c r="AZ137" i="10"/>
  <c r="AS132" i="10"/>
  <c r="CH132" i="10"/>
  <c r="AL134" i="10"/>
  <c r="D134" i="9"/>
  <c r="D134" i="10"/>
  <c r="I134" i="9"/>
  <c r="S134" i="10"/>
  <c r="S137" i="9"/>
  <c r="AD137" i="10"/>
  <c r="D141" i="9"/>
  <c r="D141" i="10"/>
  <c r="AV7" i="11"/>
  <c r="CD7" i="10"/>
  <c r="W7" i="10"/>
  <c r="S5" i="9"/>
  <c r="AD5" i="10"/>
  <c r="W85" i="10"/>
  <c r="CD85" i="10"/>
  <c r="Q96" i="11"/>
  <c r="H96" i="10"/>
  <c r="K96" i="10" s="1"/>
  <c r="D114" i="9"/>
  <c r="D114" i="10"/>
  <c r="Q119" i="11"/>
  <c r="H119" i="10"/>
  <c r="K119" i="10" s="1"/>
  <c r="Q129" i="11"/>
  <c r="H129" i="10"/>
  <c r="CB72" i="11"/>
  <c r="AS72" i="10"/>
  <c r="CH72" i="10"/>
  <c r="N80" i="9"/>
  <c r="AO80" i="10"/>
  <c r="S14" i="9"/>
  <c r="AD14" i="10"/>
  <c r="I15" i="9"/>
  <c r="S15" i="10"/>
  <c r="X12" i="9"/>
  <c r="AZ12" i="10"/>
  <c r="N13" i="9"/>
  <c r="AO13" i="10"/>
  <c r="CR29" i="11"/>
  <c r="BD29" i="10"/>
  <c r="BG29" i="10" s="1"/>
  <c r="N24" i="9"/>
  <c r="AO24" i="10"/>
  <c r="BL20" i="11"/>
  <c r="AH20" i="10"/>
  <c r="AK20" i="10" s="1"/>
  <c r="S36" i="9"/>
  <c r="AD36" i="10"/>
  <c r="X28" i="9"/>
  <c r="AZ28" i="10"/>
  <c r="CD35" i="10"/>
  <c r="W35" i="10"/>
  <c r="X20" i="9"/>
  <c r="AZ20" i="10"/>
  <c r="N30" i="9"/>
  <c r="AO30" i="10"/>
  <c r="AV33" i="11"/>
  <c r="W33" i="10"/>
  <c r="CD33" i="10"/>
  <c r="BL35" i="11"/>
  <c r="AH35" i="10"/>
  <c r="AL35" i="10" s="1"/>
  <c r="D42" i="9"/>
  <c r="D42" i="10"/>
  <c r="S37" i="9"/>
  <c r="AD37" i="10"/>
  <c r="N41" i="9"/>
  <c r="AO41" i="10"/>
  <c r="BL75" i="11"/>
  <c r="AH75" i="10"/>
  <c r="AK75" i="10" s="1"/>
  <c r="CR92" i="11"/>
  <c r="BD92" i="10"/>
  <c r="BG92" i="10" s="1"/>
  <c r="W87" i="10"/>
  <c r="CD87" i="10"/>
  <c r="AU87" i="11"/>
  <c r="N92" i="9"/>
  <c r="AO92" i="10"/>
  <c r="BH93" i="10"/>
  <c r="BG93" i="10"/>
  <c r="D84" i="9"/>
  <c r="D84" i="10"/>
  <c r="N93" i="9"/>
  <c r="AO93" i="10"/>
  <c r="S93" i="9"/>
  <c r="AD93" i="10"/>
  <c r="N88" i="9"/>
  <c r="AO88" i="10"/>
  <c r="D94" i="9"/>
  <c r="D94" i="10"/>
  <c r="BL108" i="11"/>
  <c r="AH108" i="10"/>
  <c r="AK108" i="10" s="1"/>
  <c r="BL88" i="11"/>
  <c r="AH88" i="10"/>
  <c r="AK88" i="10" s="1"/>
  <c r="AV98" i="11"/>
  <c r="CD98" i="10"/>
  <c r="W98" i="10"/>
  <c r="X99" i="9"/>
  <c r="AZ99" i="10"/>
  <c r="N100" i="9"/>
  <c r="AO100" i="10"/>
  <c r="S101" i="9"/>
  <c r="AD101" i="10"/>
  <c r="N102" i="9"/>
  <c r="AO102" i="10"/>
  <c r="AV103" i="11"/>
  <c r="W103" i="10"/>
  <c r="CD103" i="10"/>
  <c r="X96" i="9"/>
  <c r="AZ96" i="10"/>
  <c r="N97" i="9"/>
  <c r="AO97" i="10"/>
  <c r="N108" i="9"/>
  <c r="AO108" i="10"/>
  <c r="D111" i="9"/>
  <c r="D111" i="10"/>
  <c r="S130" i="9"/>
  <c r="AD130" i="10"/>
  <c r="S143" i="9"/>
  <c r="AD143" i="10"/>
  <c r="S49" i="9"/>
  <c r="AD49" i="10"/>
  <c r="I63" i="9"/>
  <c r="S63" i="10"/>
  <c r="I68" i="9"/>
  <c r="S68" i="10"/>
  <c r="D71" i="9"/>
  <c r="D71" i="10"/>
  <c r="D100" i="9"/>
  <c r="D100" i="10"/>
  <c r="CB75" i="11"/>
  <c r="AS75" i="10"/>
  <c r="CH75" i="10"/>
  <c r="X31" i="9"/>
  <c r="AZ31" i="10"/>
  <c r="CH54" i="10"/>
  <c r="AS54" i="10"/>
  <c r="CB54" i="11"/>
  <c r="W63" i="10"/>
  <c r="Z63" i="10" s="1"/>
  <c r="CD63" i="10"/>
  <c r="H81" i="10"/>
  <c r="K81" i="10" s="1"/>
  <c r="P81" i="11"/>
  <c r="D10" i="9"/>
  <c r="D10" i="10"/>
  <c r="I45" i="9"/>
  <c r="S45" i="10"/>
  <c r="AH55" i="10"/>
  <c r="BK55" i="11"/>
  <c r="CH63" i="10"/>
  <c r="AS63" i="10"/>
  <c r="D113" i="9"/>
  <c r="D113" i="10"/>
  <c r="AS57" i="10"/>
  <c r="CH57" i="10"/>
  <c r="CD66" i="10"/>
  <c r="W66" i="10"/>
  <c r="D11" i="9"/>
  <c r="D11" i="10"/>
  <c r="AU15" i="11"/>
  <c r="CD15" i="10"/>
  <c r="W15" i="10"/>
  <c r="AS19" i="10"/>
  <c r="AV19" i="10" s="1"/>
  <c r="CH19" i="10"/>
  <c r="D17" i="9"/>
  <c r="D17" i="10"/>
  <c r="N16" i="9"/>
  <c r="AO16" i="10"/>
  <c r="D12" i="9"/>
  <c r="D12" i="10"/>
  <c r="W20" i="10"/>
  <c r="CD20" i="10"/>
  <c r="S22" i="9"/>
  <c r="AD22" i="10"/>
  <c r="S20" i="9"/>
  <c r="AD20" i="10"/>
  <c r="X29" i="9"/>
  <c r="AZ29" i="10"/>
  <c r="I23" i="9"/>
  <c r="S23" i="10"/>
  <c r="I27" i="9"/>
  <c r="S27" i="10"/>
  <c r="BL31" i="11"/>
  <c r="AH31" i="10"/>
  <c r="CR19" i="11"/>
  <c r="BD19" i="10"/>
  <c r="CB34" i="11"/>
  <c r="AS34" i="10"/>
  <c r="CH34" i="10"/>
  <c r="BH28" i="10"/>
  <c r="D30" i="9"/>
  <c r="D30" i="10"/>
  <c r="I40" i="9"/>
  <c r="S40" i="10"/>
  <c r="L37" i="10"/>
  <c r="X41" i="9"/>
  <c r="AZ41" i="10"/>
  <c r="D53" i="9"/>
  <c r="D53" i="10"/>
  <c r="I88" i="9"/>
  <c r="S88" i="10"/>
  <c r="N118" i="9"/>
  <c r="AO118" i="10"/>
  <c r="CD128" i="10"/>
  <c r="W128" i="10"/>
  <c r="I125" i="9"/>
  <c r="S125" i="10"/>
  <c r="X126" i="9"/>
  <c r="AZ126" i="10"/>
  <c r="D56" i="9"/>
  <c r="D56" i="10"/>
  <c r="I25" i="10"/>
  <c r="L25" i="10" s="1"/>
  <c r="Q25" i="11"/>
  <c r="S45" i="9"/>
  <c r="AD45" i="10"/>
  <c r="S76" i="9"/>
  <c r="AD76" i="10"/>
  <c r="BH41" i="10"/>
  <c r="I72" i="9"/>
  <c r="S72" i="10"/>
  <c r="CR67" i="11"/>
  <c r="BD67" i="10"/>
  <c r="BH80" i="10"/>
  <c r="AV69" i="11"/>
  <c r="W69" i="10"/>
  <c r="CD69" i="10"/>
  <c r="N73" i="9"/>
  <c r="AO73" i="10"/>
  <c r="N81" i="9"/>
  <c r="AO81" i="10"/>
  <c r="X75" i="9"/>
  <c r="AZ75" i="10"/>
  <c r="D85" i="9"/>
  <c r="D85" i="10"/>
  <c r="X89" i="9"/>
  <c r="AZ89" i="10"/>
  <c r="X86" i="9"/>
  <c r="AZ86" i="10"/>
  <c r="BL91" i="11"/>
  <c r="AH91" i="10"/>
  <c r="I91" i="9"/>
  <c r="S91" i="10"/>
  <c r="CB90" i="11"/>
  <c r="AS90" i="10"/>
  <c r="AV90" i="10" s="1"/>
  <c r="CH90" i="10"/>
  <c r="BK94" i="11"/>
  <c r="N91" i="9"/>
  <c r="AO91" i="10"/>
  <c r="N109" i="9"/>
  <c r="AO109" i="10"/>
  <c r="N98" i="9"/>
  <c r="AO98" i="10"/>
  <c r="S99" i="9"/>
  <c r="AD99" i="10"/>
  <c r="CR100" i="11"/>
  <c r="BD100" i="10"/>
  <c r="CR102" i="11"/>
  <c r="BD102" i="10"/>
  <c r="N103" i="9"/>
  <c r="AO103" i="10"/>
  <c r="S104" i="9"/>
  <c r="AD104" i="10"/>
  <c r="BL95" i="11"/>
  <c r="AH95" i="10"/>
  <c r="AV96" i="11"/>
  <c r="W96" i="10"/>
  <c r="CD96" i="10"/>
  <c r="X97" i="9"/>
  <c r="AZ97" i="10"/>
  <c r="AV105" i="11"/>
  <c r="W105" i="10"/>
  <c r="CD105" i="10"/>
  <c r="CR109" i="11"/>
  <c r="BD109" i="10"/>
  <c r="BG109" i="10" s="1"/>
  <c r="BL105" i="11"/>
  <c r="AH105" i="10"/>
  <c r="AV110" i="11"/>
  <c r="W110" i="10"/>
  <c r="Z110" i="10" s="1"/>
  <c r="CD110" i="10"/>
  <c r="AV93" i="11"/>
  <c r="W93" i="10"/>
  <c r="CD93" i="10"/>
  <c r="N107" i="9"/>
  <c r="AO107" i="10"/>
  <c r="BL110" i="11"/>
  <c r="AH110" i="10"/>
  <c r="AK110" i="10" s="1"/>
  <c r="AS125" i="10"/>
  <c r="CH125" i="10"/>
  <c r="S125" i="9"/>
  <c r="AD125" i="10"/>
  <c r="N130" i="9"/>
  <c r="AO130" i="10"/>
  <c r="N143" i="9"/>
  <c r="AO143" i="10"/>
  <c r="D126" i="9"/>
  <c r="D126" i="10"/>
  <c r="Q140" i="11"/>
  <c r="H140" i="10"/>
  <c r="I142" i="9"/>
  <c r="S142" i="10"/>
  <c r="I141" i="9"/>
  <c r="S141" i="10"/>
  <c r="W138" i="10"/>
  <c r="CD138" i="10"/>
  <c r="X141" i="9"/>
  <c r="AZ141" i="10"/>
  <c r="D142" i="9"/>
  <c r="D142" i="10"/>
  <c r="D133" i="9"/>
  <c r="D133" i="10"/>
  <c r="D135" i="9"/>
  <c r="D135" i="10"/>
  <c r="Q134" i="11"/>
  <c r="H134" i="10"/>
  <c r="K134" i="10" s="1"/>
  <c r="AL139" i="10"/>
  <c r="AL137" i="10"/>
  <c r="BL5" i="11"/>
  <c r="AH5" i="10"/>
  <c r="BH6" i="10"/>
  <c r="CA11" i="11"/>
  <c r="AS11" i="10"/>
  <c r="CH11" i="10"/>
  <c r="CR22" i="11"/>
  <c r="BD22" i="10"/>
  <c r="BG22" i="10" s="1"/>
  <c r="D41" i="9"/>
  <c r="D41" i="10"/>
  <c r="W10" i="10"/>
  <c r="CD10" i="10"/>
  <c r="I19" i="9"/>
  <c r="S19" i="10"/>
  <c r="CD23" i="10"/>
  <c r="W23" i="10"/>
  <c r="AS44" i="10"/>
  <c r="CH44" i="10"/>
  <c r="L21" i="10"/>
  <c r="CR24" i="11"/>
  <c r="BD24" i="10"/>
  <c r="CB42" i="11"/>
  <c r="AS42" i="10"/>
  <c r="CH42" i="10"/>
  <c r="AL43" i="10"/>
  <c r="AK43" i="10"/>
  <c r="N38" i="9"/>
  <c r="AO38" i="10"/>
  <c r="CQ45" i="11"/>
  <c r="X52" i="9"/>
  <c r="AZ52" i="10"/>
  <c r="N33" i="9"/>
  <c r="AO33" i="10"/>
  <c r="S46" i="9"/>
  <c r="AD46" i="10"/>
  <c r="X47" i="9"/>
  <c r="AZ47" i="10"/>
  <c r="X16" i="9"/>
  <c r="AZ16" i="10"/>
  <c r="X48" i="9"/>
  <c r="AZ48" i="10"/>
  <c r="AL53" i="10"/>
  <c r="S66" i="9"/>
  <c r="AD66" i="10"/>
  <c r="AV70" i="11"/>
  <c r="W70" i="10"/>
  <c r="CD70" i="10"/>
  <c r="N79" i="9"/>
  <c r="AO79" i="10"/>
  <c r="BK63" i="11"/>
  <c r="AH63" i="10"/>
  <c r="AK63" i="10" s="1"/>
  <c r="BH65" i="10"/>
  <c r="S68" i="9"/>
  <c r="AD68" i="10"/>
  <c r="AV71" i="11"/>
  <c r="W71" i="10"/>
  <c r="CD71" i="10"/>
  <c r="BK54" i="11"/>
  <c r="AH54" i="10"/>
  <c r="AS70" i="10"/>
  <c r="CH70" i="10"/>
  <c r="BG58" i="10"/>
  <c r="BH58" i="10"/>
  <c r="N10" i="9"/>
  <c r="AO10" i="10"/>
  <c r="W45" i="10"/>
  <c r="CD45" i="10"/>
  <c r="W47" i="10"/>
  <c r="CD47" i="10"/>
  <c r="I113" i="9"/>
  <c r="S113" i="10"/>
  <c r="AV117" i="11"/>
  <c r="CD117" i="10"/>
  <c r="W117" i="10"/>
  <c r="AV119" i="11"/>
  <c r="W119" i="10"/>
  <c r="CD119" i="10"/>
  <c r="CB121" i="11"/>
  <c r="AS121" i="10"/>
  <c r="CH121" i="10"/>
  <c r="AV124" i="11"/>
  <c r="CD124" i="10"/>
  <c r="W124" i="10"/>
  <c r="X130" i="9"/>
  <c r="AZ130" i="10"/>
  <c r="X72" i="9"/>
  <c r="AZ72" i="10"/>
  <c r="Q82" i="11"/>
  <c r="H82" i="10"/>
  <c r="D96" i="9"/>
  <c r="D96" i="10"/>
  <c r="CR112" i="11"/>
  <c r="BD112" i="10"/>
  <c r="BG112" i="10" s="1"/>
  <c r="P123" i="11"/>
  <c r="I73" i="9"/>
  <c r="S73" i="10"/>
  <c r="AS80" i="10"/>
  <c r="CH80" i="10"/>
  <c r="X119" i="9"/>
  <c r="AZ119" i="10"/>
  <c r="D104" i="9"/>
  <c r="D104" i="10"/>
  <c r="P113" i="11"/>
  <c r="H113" i="10"/>
  <c r="K113" i="10" s="1"/>
  <c r="CB116" i="11"/>
  <c r="CH116" i="10"/>
  <c r="AS116" i="10"/>
  <c r="X118" i="9"/>
  <c r="AZ118" i="10"/>
  <c r="CB78" i="11"/>
  <c r="AS78" i="10"/>
  <c r="CH78" i="10"/>
  <c r="P62" i="11"/>
  <c r="H62" i="10"/>
  <c r="K62" i="10" s="1"/>
  <c r="AV114" i="11"/>
  <c r="W114" i="10"/>
  <c r="CD114" i="10"/>
  <c r="N136" i="9"/>
  <c r="AO136" i="10"/>
  <c r="D90" i="9"/>
  <c r="D90" i="10"/>
  <c r="X114" i="9"/>
  <c r="AZ114" i="10"/>
  <c r="N62" i="9"/>
  <c r="AO62" i="10"/>
  <c r="I114" i="9"/>
  <c r="S114" i="10"/>
  <c r="X146" i="9"/>
  <c r="AZ146" i="10"/>
  <c r="L102" i="10"/>
  <c r="W61" i="10"/>
  <c r="CD61" i="10"/>
  <c r="L6" i="10"/>
  <c r="AU14" i="11"/>
  <c r="CD14" i="10"/>
  <c r="W14" i="10"/>
  <c r="D40" i="9"/>
  <c r="D40" i="10"/>
  <c r="X45" i="9"/>
  <c r="AZ45" i="10"/>
  <c r="AO59" i="10"/>
  <c r="N59" i="9"/>
  <c r="AL6" i="10"/>
  <c r="L32" i="10"/>
  <c r="I33" i="9"/>
  <c r="S33" i="10"/>
  <c r="W49" i="10"/>
  <c r="CD49" i="10"/>
  <c r="CQ54" i="11"/>
  <c r="W122" i="10"/>
  <c r="CD122" i="10"/>
  <c r="S69" i="9"/>
  <c r="AD69" i="10"/>
  <c r="D26" i="9"/>
  <c r="D26" i="10"/>
  <c r="L87" i="10"/>
  <c r="BH125" i="10"/>
  <c r="D69" i="9"/>
  <c r="D69" i="10"/>
  <c r="X39" i="9"/>
  <c r="AZ39" i="10"/>
  <c r="N139" i="9"/>
  <c r="AO139" i="10"/>
  <c r="D74" i="9"/>
  <c r="D74" i="10"/>
  <c r="N67" i="9"/>
  <c r="AO67" i="10"/>
  <c r="P68" i="11"/>
  <c r="L68" i="10"/>
  <c r="S81" i="9"/>
  <c r="AD81" i="10"/>
  <c r="X76" i="9"/>
  <c r="AZ76" i="10"/>
  <c r="S86" i="9"/>
  <c r="AD86" i="10"/>
  <c r="CB73" i="11"/>
  <c r="AS73" i="10"/>
  <c r="CH73" i="10"/>
  <c r="AS81" i="10"/>
  <c r="CH81" i="10"/>
  <c r="CR75" i="11"/>
  <c r="BD75" i="10"/>
  <c r="BG75" i="10" s="1"/>
  <c r="I85" i="9"/>
  <c r="S85" i="10"/>
  <c r="CB87" i="11"/>
  <c r="CH87" i="10"/>
  <c r="AS87" i="10"/>
  <c r="D86" i="9"/>
  <c r="D86" i="10"/>
  <c r="D91" i="9"/>
  <c r="D91" i="10"/>
  <c r="I83" i="9"/>
  <c r="S83" i="10"/>
  <c r="I87" i="9"/>
  <c r="S87" i="10"/>
  <c r="I84" i="9"/>
  <c r="S84" i="10"/>
  <c r="BL92" i="11"/>
  <c r="AH92" i="10"/>
  <c r="AK92" i="10" s="1"/>
  <c r="I92" i="9"/>
  <c r="S92" i="10"/>
  <c r="AV90" i="11"/>
  <c r="CD90" i="10"/>
  <c r="W90" i="10"/>
  <c r="D106" i="9"/>
  <c r="D106" i="10"/>
  <c r="AS109" i="10"/>
  <c r="CH109" i="10"/>
  <c r="CB98" i="11"/>
  <c r="AS98" i="10"/>
  <c r="CH98" i="10"/>
  <c r="I100" i="9"/>
  <c r="S100" i="10"/>
  <c r="CB101" i="11"/>
  <c r="AS101" i="10"/>
  <c r="CH101" i="10"/>
  <c r="AV102" i="11"/>
  <c r="W102" i="10"/>
  <c r="CD102" i="10"/>
  <c r="CB103" i="11"/>
  <c r="AS103" i="10"/>
  <c r="CH103" i="10"/>
  <c r="BL104" i="11"/>
  <c r="AH104" i="10"/>
  <c r="AK104" i="10" s="1"/>
  <c r="X106" i="9"/>
  <c r="AZ106" i="10"/>
  <c r="N95" i="9"/>
  <c r="AO95" i="10"/>
  <c r="S96" i="9"/>
  <c r="AD96" i="10"/>
  <c r="I97" i="9"/>
  <c r="S97" i="10"/>
  <c r="BL85" i="11"/>
  <c r="AH85" i="10"/>
  <c r="AK85" i="10" s="1"/>
  <c r="N105" i="9"/>
  <c r="AO105" i="10"/>
  <c r="CB107" i="11"/>
  <c r="AS107" i="10"/>
  <c r="AV107" i="10" s="1"/>
  <c r="CH107" i="10"/>
  <c r="X110" i="9"/>
  <c r="AZ110" i="10"/>
  <c r="N125" i="9"/>
  <c r="AO125" i="10"/>
  <c r="S127" i="9"/>
  <c r="AD127" i="10"/>
  <c r="N131" i="9"/>
  <c r="AO131" i="10"/>
  <c r="I145" i="9"/>
  <c r="S145" i="10"/>
  <c r="D131" i="9"/>
  <c r="D131" i="10"/>
  <c r="S109" i="9"/>
  <c r="AD109" i="10"/>
  <c r="S135" i="9"/>
  <c r="AD135" i="10"/>
  <c r="D139" i="9"/>
  <c r="D139" i="10"/>
  <c r="N135" i="9"/>
  <c r="AO135" i="10"/>
  <c r="Q141" i="11"/>
  <c r="H141" i="10"/>
  <c r="K141" i="10" s="1"/>
  <c r="D132" i="9"/>
  <c r="D132" i="10"/>
  <c r="CD5" i="10"/>
  <c r="W5" i="10"/>
  <c r="L4" i="10"/>
  <c r="W25" i="10"/>
  <c r="CD25" i="10"/>
  <c r="Q27" i="11"/>
  <c r="H27" i="10"/>
  <c r="S7" i="9"/>
  <c r="AD7" i="10"/>
  <c r="CQ11" i="11"/>
  <c r="BD11" i="10"/>
  <c r="BG11" i="10" s="1"/>
  <c r="AV37" i="11"/>
  <c r="W37" i="10"/>
  <c r="CD37" i="10"/>
  <c r="BL10" i="11"/>
  <c r="AH10" i="10"/>
  <c r="X15" i="9"/>
  <c r="AZ15" i="10"/>
  <c r="S28" i="9"/>
  <c r="AD28" i="10"/>
  <c r="I5" i="9"/>
  <c r="S5" i="10"/>
  <c r="D29" i="9"/>
  <c r="D29" i="10"/>
  <c r="S6" i="10"/>
  <c r="I6" i="9"/>
  <c r="AL27" i="10"/>
  <c r="S4" i="9"/>
  <c r="AD4" i="10"/>
  <c r="D28" i="9"/>
  <c r="D28" i="10"/>
  <c r="N46" i="9"/>
  <c r="AO46" i="10"/>
  <c r="N31" i="9"/>
  <c r="AO31" i="10"/>
  <c r="Q48" i="11"/>
  <c r="H48" i="10"/>
  <c r="I44" i="9"/>
  <c r="S44" i="10"/>
  <c r="I58" i="9"/>
  <c r="S58" i="10"/>
  <c r="S64" i="9"/>
  <c r="AD64" i="10"/>
  <c r="CR66" i="11"/>
  <c r="BD66" i="10"/>
  <c r="BG66" i="10" s="1"/>
  <c r="I94" i="9"/>
  <c r="S94" i="10"/>
  <c r="AL45" i="10"/>
  <c r="D52" i="9"/>
  <c r="D52" i="10"/>
  <c r="CA58" i="11"/>
  <c r="AS58" i="10"/>
  <c r="AV58" i="10" s="1"/>
  <c r="CH58" i="10"/>
  <c r="CQ60" i="11"/>
  <c r="BD60" i="10"/>
  <c r="BG60" i="10" s="1"/>
  <c r="AV39" i="11"/>
  <c r="W39" i="10"/>
  <c r="CD39" i="10"/>
  <c r="S56" i="9"/>
  <c r="AD56" i="10"/>
  <c r="W41" i="10"/>
  <c r="CD41" i="10"/>
  <c r="BL65" i="11"/>
  <c r="AH65" i="10"/>
  <c r="AK65" i="10" s="1"/>
  <c r="AV78" i="11"/>
  <c r="W78" i="10"/>
  <c r="CD78" i="10"/>
  <c r="N86" i="9"/>
  <c r="AO86" i="10"/>
  <c r="W94" i="10"/>
  <c r="CD94" i="10"/>
  <c r="X49" i="9"/>
  <c r="AZ49" i="10"/>
  <c r="AU66" i="11"/>
  <c r="S113" i="9"/>
  <c r="AD113" i="10"/>
  <c r="AL122" i="10"/>
  <c r="X50" i="9"/>
  <c r="AZ50" i="10"/>
  <c r="D82" i="9"/>
  <c r="D82" i="10"/>
  <c r="CB115" i="11"/>
  <c r="AS115" i="10"/>
  <c r="AV115" i="10" s="1"/>
  <c r="CH115" i="10"/>
  <c r="AV73" i="11"/>
  <c r="W73" i="10"/>
  <c r="CD73" i="10"/>
  <c r="X56" i="9"/>
  <c r="AZ56" i="10"/>
  <c r="X121" i="9"/>
  <c r="AZ121" i="10"/>
  <c r="I81" i="9"/>
  <c r="S81" i="10"/>
  <c r="S89" i="9"/>
  <c r="AD89" i="10"/>
  <c r="BL84" i="11"/>
  <c r="AH84" i="10"/>
  <c r="AU129" i="11"/>
  <c r="X124" i="9"/>
  <c r="AZ124" i="10"/>
  <c r="CH62" i="10"/>
  <c r="AS62" i="10"/>
  <c r="D102" i="9"/>
  <c r="D102" i="10"/>
  <c r="N114" i="9"/>
  <c r="AO114" i="10"/>
  <c r="D23" i="9"/>
  <c r="D23" i="10"/>
  <c r="N58" i="9"/>
  <c r="AO58" i="10"/>
  <c r="X34" i="9"/>
  <c r="AZ34" i="10"/>
  <c r="D47" i="9"/>
  <c r="D47" i="10"/>
  <c r="CB50" i="11"/>
  <c r="AS50" i="10"/>
  <c r="CH50" i="10"/>
  <c r="CH60" i="10"/>
  <c r="AS60" i="10"/>
  <c r="AV60" i="10" s="1"/>
  <c r="CQ6" i="11"/>
  <c r="D6" i="9"/>
  <c r="D6" i="10"/>
  <c r="X51" i="9"/>
  <c r="AZ51" i="10"/>
  <c r="AS59" i="10"/>
  <c r="CH59" i="10"/>
  <c r="D65" i="9"/>
  <c r="D65" i="10"/>
  <c r="AV88" i="11"/>
  <c r="W88" i="10"/>
  <c r="CD88" i="10"/>
  <c r="X115" i="9"/>
  <c r="AZ115" i="10"/>
  <c r="D103" i="9"/>
  <c r="D103" i="10"/>
  <c r="L26" i="10"/>
  <c r="K26" i="10"/>
  <c r="X81" i="9"/>
  <c r="AZ81" i="10"/>
  <c r="S87" i="9"/>
  <c r="AD87" i="10"/>
  <c r="AL128" i="10"/>
  <c r="AL61" i="10"/>
  <c r="D76" i="9"/>
  <c r="D76" i="10"/>
  <c r="L110" i="10"/>
  <c r="AS138" i="10"/>
  <c r="AV138" i="10" s="1"/>
  <c r="CH138" i="10"/>
  <c r="L67" i="10"/>
  <c r="S118" i="9"/>
  <c r="AD118" i="10"/>
  <c r="BH130" i="10"/>
  <c r="BH55" i="10"/>
  <c r="I75" i="9"/>
  <c r="S75" i="10"/>
  <c r="AV75" i="11"/>
  <c r="CD75" i="10"/>
  <c r="W75" i="10"/>
  <c r="S80" i="9"/>
  <c r="AD80" i="10"/>
  <c r="X74" i="9"/>
  <c r="AZ74" i="10"/>
  <c r="I78" i="9"/>
  <c r="S78" i="10"/>
  <c r="CR76" i="11"/>
  <c r="BD76" i="10"/>
  <c r="BK78" i="11"/>
  <c r="CB86" i="11"/>
  <c r="AS86" i="10"/>
  <c r="CH86" i="10"/>
  <c r="D92" i="9"/>
  <c r="D92" i="10"/>
  <c r="AV83" i="11"/>
  <c r="CD83" i="10"/>
  <c r="W83" i="10"/>
  <c r="N89" i="9"/>
  <c r="AO89" i="10"/>
  <c r="AV91" i="11"/>
  <c r="CD91" i="10"/>
  <c r="W91" i="10"/>
  <c r="S94" i="9"/>
  <c r="AD94" i="10"/>
  <c r="X91" i="9"/>
  <c r="AZ91" i="10"/>
  <c r="CB91" i="11"/>
  <c r="AS91" i="10"/>
  <c r="CH91" i="10"/>
  <c r="N106" i="9"/>
  <c r="AO106" i="10"/>
  <c r="X98" i="9"/>
  <c r="AZ98" i="10"/>
  <c r="BL99" i="11"/>
  <c r="AH99" i="10"/>
  <c r="AK99" i="10" s="1"/>
  <c r="AV100" i="11"/>
  <c r="W100" i="10"/>
  <c r="CD100" i="10"/>
  <c r="X101" i="9"/>
  <c r="AZ101" i="10"/>
  <c r="S102" i="9"/>
  <c r="AD102" i="10"/>
  <c r="X103" i="9"/>
  <c r="AZ103" i="10"/>
  <c r="N104" i="9"/>
  <c r="AO104" i="10"/>
  <c r="CB95" i="11"/>
  <c r="CH95" i="10"/>
  <c r="AS95" i="10"/>
  <c r="AV97" i="11"/>
  <c r="W97" i="10"/>
  <c r="CD97" i="10"/>
  <c r="CR97" i="11"/>
  <c r="BD97" i="10"/>
  <c r="BG97" i="10" s="1"/>
  <c r="S107" i="9"/>
  <c r="AD107" i="10"/>
  <c r="X105" i="9"/>
  <c r="AZ105" i="10"/>
  <c r="D110" i="9"/>
  <c r="D110" i="10"/>
  <c r="I106" i="9"/>
  <c r="S106" i="10"/>
  <c r="I108" i="9"/>
  <c r="S108" i="10"/>
  <c r="AS129" i="10"/>
  <c r="CH129" i="10"/>
  <c r="I122" i="9"/>
  <c r="S122" i="10"/>
  <c r="X125" i="9"/>
  <c r="AZ125" i="10"/>
  <c r="X127" i="9"/>
  <c r="AZ127" i="10"/>
  <c r="S129" i="9"/>
  <c r="AD129" i="10"/>
  <c r="I139" i="9"/>
  <c r="S139" i="10"/>
  <c r="D128" i="9"/>
  <c r="D128" i="10"/>
  <c r="I140" i="9"/>
  <c r="S140" i="10"/>
  <c r="X136" i="9"/>
  <c r="AZ136" i="10"/>
  <c r="I136" i="9"/>
  <c r="S136" i="10"/>
  <c r="N145" i="9"/>
  <c r="AO145" i="10"/>
  <c r="Q142" i="11"/>
  <c r="H142" i="10"/>
  <c r="Q133" i="11"/>
  <c r="H133" i="10"/>
  <c r="K133" i="10" s="1"/>
  <c r="Q135" i="11"/>
  <c r="H135" i="10"/>
  <c r="AL146" i="10"/>
  <c r="X142" i="9"/>
  <c r="AZ142" i="10"/>
  <c r="N132" i="9"/>
  <c r="AO132" i="10"/>
  <c r="X135" i="9"/>
  <c r="AZ135" i="10"/>
  <c r="N6" i="9"/>
  <c r="AO6" i="10"/>
  <c r="I4" i="9"/>
  <c r="S4" i="10"/>
  <c r="Q22" i="11"/>
  <c r="H22" i="10"/>
  <c r="BL25" i="11"/>
  <c r="AH25" i="10"/>
  <c r="Q31" i="11"/>
  <c r="H31" i="10"/>
  <c r="K31" i="10" s="1"/>
  <c r="X42" i="9"/>
  <c r="AZ42" i="10"/>
  <c r="N12" i="9"/>
  <c r="AO12" i="10"/>
  <c r="L23" i="10"/>
  <c r="D33" i="9"/>
  <c r="D33" i="10"/>
  <c r="CA37" i="11"/>
  <c r="AS37" i="10"/>
  <c r="CH37" i="10"/>
  <c r="CH10" i="10"/>
  <c r="AS10" i="10"/>
  <c r="BH10" i="10"/>
  <c r="AS23" i="10"/>
  <c r="CH23" i="10"/>
  <c r="X35" i="9"/>
  <c r="AZ35" i="10"/>
  <c r="Q29" i="11"/>
  <c r="H29" i="10"/>
  <c r="K29" i="10" s="1"/>
  <c r="CD6" i="10"/>
  <c r="W6" i="10"/>
  <c r="BK13" i="11"/>
  <c r="S23" i="9"/>
  <c r="AD23" i="10"/>
  <c r="P46" i="11"/>
  <c r="I55" i="9"/>
  <c r="S55" i="10"/>
  <c r="D5" i="10"/>
  <c r="D5" i="9"/>
  <c r="BK47" i="11"/>
  <c r="AH47" i="10"/>
  <c r="AK47" i="10" s="1"/>
  <c r="BH54" i="10"/>
  <c r="BL4" i="11"/>
  <c r="AH4" i="10"/>
  <c r="X63" i="9"/>
  <c r="AZ63" i="10"/>
  <c r="CD44" i="10"/>
  <c r="W44" i="10"/>
  <c r="N49" i="9"/>
  <c r="AO49" i="10"/>
  <c r="S54" i="9"/>
  <c r="AD54" i="10"/>
  <c r="BK62" i="11"/>
  <c r="AH62" i="10"/>
  <c r="AK62" i="10" s="1"/>
  <c r="BK66" i="11"/>
  <c r="I95" i="9"/>
  <c r="S95" i="10"/>
  <c r="P47" i="11"/>
  <c r="H47" i="10"/>
  <c r="K47" i="10" s="1"/>
  <c r="W50" i="10"/>
  <c r="CD50" i="10"/>
  <c r="I52" i="9"/>
  <c r="S52" i="10"/>
  <c r="X58" i="9"/>
  <c r="AZ58" i="10"/>
  <c r="CQ63" i="11"/>
  <c r="BD63" i="10"/>
  <c r="BG63" i="10" s="1"/>
  <c r="N66" i="9"/>
  <c r="AO66" i="10"/>
  <c r="AV72" i="11"/>
  <c r="W72" i="10"/>
  <c r="CD72" i="10"/>
  <c r="BL81" i="11"/>
  <c r="AH81" i="10"/>
  <c r="AK81" i="10" s="1"/>
  <c r="D72" i="9"/>
  <c r="D72" i="10"/>
  <c r="CA61" i="11"/>
  <c r="AS61" i="10"/>
  <c r="AV61" i="10" s="1"/>
  <c r="CH61" i="10"/>
  <c r="AL87" i="10"/>
  <c r="X87" i="9"/>
  <c r="AZ87" i="10"/>
  <c r="Q112" i="11"/>
  <c r="H112" i="10"/>
  <c r="K112" i="10" s="1"/>
  <c r="N113" i="9"/>
  <c r="AO113" i="10"/>
  <c r="CB122" i="11"/>
  <c r="CH122" i="10"/>
  <c r="AS122" i="10"/>
  <c r="I131" i="9"/>
  <c r="S131" i="10"/>
  <c r="AL73" i="10"/>
  <c r="CB89" i="11"/>
  <c r="AS89" i="10"/>
  <c r="CH89" i="10"/>
  <c r="CQ115" i="11"/>
  <c r="BD115" i="10"/>
  <c r="BG115" i="10" s="1"/>
  <c r="CA117" i="11"/>
  <c r="AS117" i="10"/>
  <c r="AV117" i="10" s="1"/>
  <c r="CH117" i="10"/>
  <c r="AU127" i="11"/>
  <c r="Q130" i="11"/>
  <c r="H130" i="10"/>
  <c r="N133" i="9"/>
  <c r="AO133" i="10"/>
  <c r="X64" i="9"/>
  <c r="AZ64" i="10"/>
  <c r="AL76" i="10"/>
  <c r="D115" i="9"/>
  <c r="D115" i="10"/>
  <c r="S119" i="9"/>
  <c r="AD119" i="10"/>
  <c r="W81" i="10"/>
  <c r="CD81" i="10"/>
  <c r="S84" i="9"/>
  <c r="AD84" i="10"/>
  <c r="CH114" i="10"/>
  <c r="AS114" i="10"/>
  <c r="N111" i="9"/>
  <c r="AO111" i="10"/>
  <c r="S140" i="9"/>
  <c r="AD140" i="10"/>
  <c r="L125" i="10"/>
  <c r="X133" i="9"/>
  <c r="AZ133" i="10"/>
  <c r="N87" i="9"/>
  <c r="AO87" i="10"/>
  <c r="X143" i="9"/>
  <c r="AZ143" i="10"/>
  <c r="L51" i="10"/>
  <c r="AS146" i="10"/>
  <c r="CH146" i="10"/>
  <c r="L35" i="10"/>
  <c r="AL89" i="10"/>
  <c r="BH96" i="10"/>
  <c r="BH101" i="10"/>
  <c r="AS77" i="10"/>
  <c r="CH77" i="10"/>
  <c r="AS119" i="10"/>
  <c r="CH119" i="10"/>
  <c r="I116" i="9"/>
  <c r="S116" i="10"/>
  <c r="D125" i="9"/>
  <c r="D125" i="10"/>
  <c r="CQ138" i="11"/>
  <c r="BD138" i="10"/>
  <c r="BG138" i="10" s="1"/>
  <c r="N116" i="9"/>
  <c r="AO116" i="10"/>
  <c r="I146" i="9"/>
  <c r="S146" i="10"/>
  <c r="N144" i="9"/>
  <c r="AO144" i="10"/>
  <c r="AL58" i="10"/>
  <c r="I76" i="9"/>
  <c r="S76" i="10"/>
  <c r="S79" i="9"/>
  <c r="AD79" i="10"/>
  <c r="S78" i="9"/>
  <c r="AD78" i="10"/>
  <c r="CA83" i="11"/>
  <c r="CR85" i="11"/>
  <c r="BD85" i="10"/>
  <c r="BG85" i="10" s="1"/>
  <c r="D93" i="9"/>
  <c r="D93" i="10"/>
  <c r="X92" i="9"/>
  <c r="AZ92" i="10"/>
  <c r="AV92" i="11"/>
  <c r="W92" i="10"/>
  <c r="CD92" i="10"/>
  <c r="L84" i="10"/>
  <c r="AS88" i="10"/>
  <c r="CH88" i="10"/>
  <c r="CH106" i="10"/>
  <c r="AS106" i="10"/>
  <c r="S88" i="9"/>
  <c r="AD88" i="10"/>
  <c r="CR98" i="11"/>
  <c r="BD98" i="10"/>
  <c r="BG98" i="10" s="1"/>
  <c r="N99" i="9"/>
  <c r="AO99" i="10"/>
  <c r="S100" i="9"/>
  <c r="AD100" i="10"/>
  <c r="I101" i="9"/>
  <c r="S101" i="10"/>
  <c r="P103" i="11"/>
  <c r="CR103" i="11"/>
  <c r="BD103" i="10"/>
  <c r="CB104" i="11"/>
  <c r="CH104" i="10"/>
  <c r="AS104" i="10"/>
  <c r="AV104" i="10" s="1"/>
  <c r="X95" i="9"/>
  <c r="AZ95" i="10"/>
  <c r="N96" i="9"/>
  <c r="AO96" i="10"/>
  <c r="S97" i="9"/>
  <c r="AD97" i="10"/>
  <c r="I107" i="9"/>
  <c r="S107" i="10"/>
  <c r="BL107" i="11"/>
  <c r="AH107" i="10"/>
  <c r="CB105" i="11"/>
  <c r="AS105" i="10"/>
  <c r="CH105" i="10"/>
  <c r="X108" i="9"/>
  <c r="AZ108" i="10"/>
  <c r="AU106" i="11"/>
  <c r="W106" i="10"/>
  <c r="CD106" i="10"/>
  <c r="I109" i="9"/>
  <c r="S109" i="10"/>
  <c r="W108" i="10"/>
  <c r="CD108" i="10"/>
  <c r="BL126" i="11"/>
  <c r="AH126" i="10"/>
  <c r="AK126" i="10" s="1"/>
  <c r="I124" i="9"/>
  <c r="S124" i="10"/>
  <c r="CH130" i="10"/>
  <c r="AS130" i="10"/>
  <c r="I123" i="9"/>
  <c r="S123" i="10"/>
  <c r="N129" i="9"/>
  <c r="AO129" i="10"/>
  <c r="BL125" i="11"/>
  <c r="AH125" i="10"/>
  <c r="I132" i="9"/>
  <c r="S132" i="10"/>
  <c r="N137" i="9"/>
  <c r="AO137" i="10"/>
  <c r="S145" i="9"/>
  <c r="AD145" i="10"/>
  <c r="S132" i="9"/>
  <c r="AD132" i="10"/>
  <c r="AS136" i="10"/>
  <c r="CH136" i="10"/>
  <c r="CH139" i="10"/>
  <c r="AS139" i="10"/>
  <c r="I135" i="9"/>
  <c r="S135" i="10"/>
  <c r="S139" i="9"/>
  <c r="AD139" i="10"/>
  <c r="BH142" i="10"/>
  <c r="BH135" i="10"/>
  <c r="S138" i="9"/>
  <c r="AD138" i="10"/>
  <c r="Q132" i="11"/>
  <c r="H132" i="10"/>
  <c r="K132" i="10" s="1"/>
  <c r="X6" i="9"/>
  <c r="AZ6" i="10"/>
  <c r="D13" i="9"/>
  <c r="D13" i="10"/>
  <c r="N5" i="9"/>
  <c r="AO5" i="10"/>
  <c r="AV22" i="11"/>
  <c r="CD22" i="10"/>
  <c r="W22" i="10"/>
  <c r="I31" i="9"/>
  <c r="S31" i="10"/>
  <c r="D39" i="9"/>
  <c r="D39" i="10"/>
  <c r="Q43" i="11"/>
  <c r="H43" i="10"/>
  <c r="K43" i="10" s="1"/>
  <c r="W9" i="10"/>
  <c r="Z9" i="10" s="1"/>
  <c r="CD9" i="10"/>
  <c r="CB38" i="11"/>
  <c r="CH38" i="10"/>
  <c r="AS38" i="10"/>
  <c r="I9" i="9"/>
  <c r="S9" i="10"/>
  <c r="I11" i="9"/>
  <c r="S11" i="10"/>
  <c r="AD16" i="10"/>
  <c r="S16" i="9"/>
  <c r="BH20" i="10"/>
  <c r="X17" i="9"/>
  <c r="AZ17" i="10"/>
  <c r="X43" i="9"/>
  <c r="AZ43" i="10"/>
  <c r="AS14" i="10"/>
  <c r="CH14" i="10"/>
  <c r="I38" i="9"/>
  <c r="S38" i="10"/>
  <c r="S8" i="9"/>
  <c r="AD8" i="10"/>
  <c r="AL23" i="10"/>
  <c r="BK40" i="11"/>
  <c r="AH40" i="10"/>
  <c r="AK40" i="10" s="1"/>
  <c r="AU46" i="11"/>
  <c r="W46" i="10"/>
  <c r="CD46" i="10"/>
  <c r="BH15" i="10"/>
  <c r="L41" i="10"/>
  <c r="S24" i="9"/>
  <c r="AD24" i="10"/>
  <c r="AS47" i="10"/>
  <c r="CH47" i="10"/>
  <c r="I59" i="9"/>
  <c r="S59" i="10"/>
  <c r="CD51" i="10"/>
  <c r="W51" i="10"/>
  <c r="AV67" i="11"/>
  <c r="CD67" i="10"/>
  <c r="W67" i="10"/>
  <c r="X8" i="9"/>
  <c r="AZ8" i="10"/>
  <c r="X27" i="9"/>
  <c r="AZ27" i="10"/>
  <c r="L38" i="10"/>
  <c r="X55" i="9"/>
  <c r="AZ55" i="10"/>
  <c r="N53" i="9"/>
  <c r="AO53" i="10"/>
  <c r="S57" i="9"/>
  <c r="AD57" i="10"/>
  <c r="AU59" i="11"/>
  <c r="W59" i="10"/>
  <c r="Z59" i="10" s="1"/>
  <c r="CD59" i="10"/>
  <c r="N61" i="9"/>
  <c r="AO61" i="10"/>
  <c r="D67" i="9"/>
  <c r="D67" i="10"/>
  <c r="AS69" i="10"/>
  <c r="CH69" i="10"/>
  <c r="D62" i="9"/>
  <c r="D62" i="10"/>
  <c r="CB66" i="11"/>
  <c r="AS66" i="10"/>
  <c r="CH66" i="10"/>
  <c r="N74" i="9"/>
  <c r="AO74" i="10"/>
  <c r="D101" i="9"/>
  <c r="D101" i="10"/>
  <c r="D46" i="9"/>
  <c r="D46" i="10"/>
  <c r="AL96" i="10"/>
  <c r="X113" i="9"/>
  <c r="AZ113" i="10"/>
  <c r="S131" i="9"/>
  <c r="AD131" i="10"/>
  <c r="BH40" i="10"/>
  <c r="CQ50" i="11"/>
  <c r="BD50" i="10"/>
  <c r="BG50" i="10" s="1"/>
  <c r="D121" i="9"/>
  <c r="D121" i="10"/>
  <c r="I138" i="9"/>
  <c r="S138" i="10"/>
  <c r="BH64" i="10"/>
  <c r="BG64" i="10"/>
  <c r="N121" i="9"/>
  <c r="AO121" i="10"/>
  <c r="S117" i="9"/>
  <c r="AD117" i="10"/>
  <c r="N119" i="9"/>
  <c r="AO119" i="10"/>
  <c r="X122" i="9"/>
  <c r="AZ122" i="10"/>
  <c r="AL72" i="10"/>
  <c r="I82" i="9"/>
  <c r="S82" i="10"/>
  <c r="D63" i="9"/>
  <c r="D63" i="10"/>
  <c r="X129" i="9"/>
  <c r="AZ129" i="10"/>
  <c r="CD132" i="10"/>
  <c r="W132" i="10"/>
  <c r="AS111" i="10"/>
  <c r="CH111" i="10"/>
  <c r="I120" i="9"/>
  <c r="S120" i="10"/>
  <c r="N127" i="9"/>
  <c r="AO127" i="10"/>
  <c r="L138" i="10"/>
  <c r="AU132" i="11"/>
  <c r="AL124" i="10"/>
  <c r="I26" i="9"/>
  <c r="S26" i="10"/>
  <c r="I48" i="9"/>
  <c r="S48" i="10"/>
  <c r="I10" i="9"/>
  <c r="S10" i="10"/>
  <c r="N117" i="9"/>
  <c r="AO117" i="10"/>
  <c r="X4" i="9"/>
  <c r="AZ4" i="10"/>
  <c r="I70" i="9"/>
  <c r="S70" i="10"/>
  <c r="AS142" i="10"/>
  <c r="CH142" i="10"/>
  <c r="X62" i="9"/>
  <c r="AZ62" i="10"/>
  <c r="I111" i="9"/>
  <c r="S111" i="10"/>
  <c r="S144" i="9"/>
  <c r="AD144" i="10"/>
  <c r="K79" i="10"/>
  <c r="D66" i="9"/>
  <c r="D66" i="10"/>
  <c r="X69" i="9"/>
  <c r="AZ69" i="10"/>
  <c r="D68" i="9"/>
  <c r="D68" i="10"/>
  <c r="N82" i="9"/>
  <c r="AO82" i="10"/>
  <c r="Q75" i="11"/>
  <c r="H75" i="10"/>
  <c r="BL78" i="11"/>
  <c r="AH78" i="10"/>
  <c r="AK78" i="10" s="1"/>
  <c r="CB83" i="11"/>
  <c r="AS83" i="10"/>
  <c r="CH83" i="10"/>
  <c r="D89" i="9"/>
  <c r="D89" i="10"/>
  <c r="AV86" i="11"/>
  <c r="W86" i="10"/>
  <c r="CD86" i="10"/>
  <c r="W89" i="10"/>
  <c r="CD89" i="10"/>
  <c r="X90" i="9"/>
  <c r="AZ90" i="10"/>
  <c r="X93" i="9"/>
  <c r="AZ93" i="10"/>
  <c r="CR91" i="11"/>
  <c r="BD91" i="10"/>
  <c r="S108" i="9"/>
  <c r="AD108" i="10"/>
  <c r="I98" i="9"/>
  <c r="S98" i="10"/>
  <c r="CB99" i="11"/>
  <c r="AS99" i="10"/>
  <c r="CH99" i="10"/>
  <c r="BL100" i="11"/>
  <c r="AH100" i="10"/>
  <c r="AV101" i="11"/>
  <c r="CD101" i="10"/>
  <c r="W101" i="10"/>
  <c r="BL102" i="11"/>
  <c r="AH102" i="10"/>
  <c r="AK102" i="10" s="1"/>
  <c r="I103" i="9"/>
  <c r="S103" i="10"/>
  <c r="X104" i="9"/>
  <c r="AZ104" i="10"/>
  <c r="CB96" i="11"/>
  <c r="AS96" i="10"/>
  <c r="CH96" i="10"/>
  <c r="BL97" i="11"/>
  <c r="AH97" i="10"/>
  <c r="AK97" i="10" s="1"/>
  <c r="AV107" i="11"/>
  <c r="W107" i="10"/>
  <c r="CD107" i="10"/>
  <c r="X94" i="9"/>
  <c r="AZ94" i="10"/>
  <c r="S85" i="9"/>
  <c r="AD85" i="10"/>
  <c r="CR108" i="11"/>
  <c r="BD108" i="10"/>
  <c r="AU109" i="11"/>
  <c r="CD109" i="10"/>
  <c r="W109" i="10"/>
  <c r="I126" i="9"/>
  <c r="S126" i="10"/>
  <c r="I128" i="9"/>
  <c r="S128" i="10"/>
  <c r="S142" i="9"/>
  <c r="AD142" i="10"/>
  <c r="BH105" i="10"/>
  <c r="AK129" i="10"/>
  <c r="AL129" i="10"/>
  <c r="D130" i="9"/>
  <c r="D130" i="10"/>
  <c r="S120" i="9"/>
  <c r="AD120" i="10"/>
  <c r="D143" i="9"/>
  <c r="D143" i="10"/>
  <c r="X132" i="9"/>
  <c r="AZ132" i="10"/>
  <c r="BL136" i="11"/>
  <c r="AH136" i="10"/>
  <c r="X145" i="9"/>
  <c r="AZ145" i="10"/>
  <c r="X131" i="9"/>
  <c r="AZ131" i="10"/>
  <c r="D146" i="9"/>
  <c r="D146" i="10"/>
  <c r="X5" i="9"/>
  <c r="AZ5" i="10"/>
  <c r="CB5" i="11"/>
  <c r="AS5" i="10"/>
  <c r="CH5" i="10"/>
  <c r="CB22" i="11"/>
  <c r="AS22" i="10"/>
  <c r="CH22" i="10"/>
  <c r="BH31" i="10"/>
  <c r="BL9" i="11"/>
  <c r="AH9" i="10"/>
  <c r="AK9" i="10" s="1"/>
  <c r="L19" i="10"/>
  <c r="N25" i="9"/>
  <c r="AO25" i="10"/>
  <c r="S33" i="9"/>
  <c r="AD33" i="10"/>
  <c r="CR38" i="11"/>
  <c r="BD38" i="10"/>
  <c r="BL11" i="11"/>
  <c r="AH11" i="10"/>
  <c r="AK11" i="10" s="1"/>
  <c r="S9" i="9"/>
  <c r="AD9" i="10"/>
  <c r="Q24" i="11"/>
  <c r="H24" i="10"/>
  <c r="BH37" i="10"/>
  <c r="BH43" i="10"/>
  <c r="BG43" i="10"/>
  <c r="N14" i="9"/>
  <c r="AO14" i="10"/>
  <c r="AV38" i="11"/>
  <c r="W38" i="10"/>
  <c r="CD38" i="10"/>
  <c r="BL8" i="11"/>
  <c r="AH8" i="10"/>
  <c r="CQ46" i="11"/>
  <c r="BD46" i="10"/>
  <c r="BG46" i="10" s="1"/>
  <c r="D20" i="9"/>
  <c r="D20" i="10"/>
  <c r="AL16" i="10"/>
  <c r="S41" i="9"/>
  <c r="AD41" i="10"/>
  <c r="AS55" i="10"/>
  <c r="AV55" i="10" s="1"/>
  <c r="CH55" i="10"/>
  <c r="AU13" i="11"/>
  <c r="W55" i="10"/>
  <c r="CD55" i="10"/>
  <c r="CA75" i="11"/>
  <c r="I51" i="9"/>
  <c r="S51" i="10"/>
  <c r="BK67" i="11"/>
  <c r="AH67" i="10"/>
  <c r="AK67" i="10" s="1"/>
  <c r="D79" i="9"/>
  <c r="D79" i="10"/>
  <c r="CR8" i="11"/>
  <c r="BD8" i="10"/>
  <c r="AS53" i="10"/>
  <c r="AV53" i="10" s="1"/>
  <c r="CH53" i="10"/>
  <c r="CD58" i="10"/>
  <c r="W58" i="10"/>
  <c r="W62" i="10"/>
  <c r="CD62" i="10"/>
  <c r="CH79" i="10"/>
  <c r="AS79" i="10"/>
  <c r="N84" i="9"/>
  <c r="AO84" i="10"/>
  <c r="X88" i="9"/>
  <c r="AZ88" i="10"/>
  <c r="S77" i="9"/>
  <c r="AD77" i="10"/>
  <c r="N138" i="9"/>
  <c r="AO138" i="10"/>
  <c r="BH88" i="10"/>
  <c r="L99" i="10"/>
  <c r="N122" i="9"/>
  <c r="AO122" i="10"/>
  <c r="N56" i="9"/>
  <c r="AO56" i="10"/>
  <c r="S58" i="9"/>
  <c r="AD58" i="10"/>
  <c r="I89" i="9"/>
  <c r="S89" i="10"/>
  <c r="L103" i="10"/>
  <c r="D112" i="9"/>
  <c r="D112" i="10"/>
  <c r="S115" i="9"/>
  <c r="AD115" i="10"/>
  <c r="CD82" i="10"/>
  <c r="W82" i="10"/>
  <c r="BH95" i="10"/>
  <c r="I79" i="9"/>
  <c r="S79" i="10"/>
  <c r="CD120" i="10"/>
  <c r="W120" i="10"/>
  <c r="I144" i="9"/>
  <c r="S144" i="10"/>
  <c r="L105" i="10"/>
  <c r="N120" i="9"/>
  <c r="AO120" i="10"/>
  <c r="S122" i="9"/>
  <c r="AD122" i="10"/>
  <c r="AS141" i="10"/>
  <c r="CH141" i="10"/>
  <c r="N54" i="9"/>
  <c r="AO54" i="10"/>
  <c r="AS126" i="10"/>
  <c r="CH126" i="10"/>
  <c r="I12" i="9"/>
  <c r="S12" i="10"/>
  <c r="D25" i="9"/>
  <c r="D25" i="10"/>
  <c r="S35" i="9"/>
  <c r="AD35" i="10"/>
  <c r="I35" i="9"/>
  <c r="S35" i="10"/>
  <c r="N40" i="9"/>
  <c r="AO40" i="10"/>
  <c r="W27" i="10"/>
  <c r="CD27" i="10"/>
  <c r="N44" i="9"/>
  <c r="AO44" i="10"/>
  <c r="CH71" i="10"/>
  <c r="AS71" i="10"/>
  <c r="W113" i="10"/>
  <c r="CD113" i="10"/>
  <c r="CQ127" i="11"/>
  <c r="BD127" i="10"/>
  <c r="BG127" i="10" s="1"/>
  <c r="D77" i="9"/>
  <c r="D77" i="10"/>
  <c r="W111" i="10"/>
  <c r="CD111" i="10"/>
  <c r="BH4" i="10"/>
  <c r="CB48" i="11"/>
  <c r="CH48" i="10"/>
  <c r="AS48" i="10"/>
  <c r="I65" i="9"/>
  <c r="S65" i="10"/>
  <c r="CA51" i="11"/>
  <c r="AS51" i="10"/>
  <c r="CH51" i="10"/>
  <c r="AU60" i="11"/>
  <c r="W60" i="10"/>
  <c r="CD60" i="10"/>
  <c r="S72" i="9"/>
  <c r="AD72" i="10"/>
  <c r="BK17" i="11"/>
  <c r="AH17" i="10"/>
  <c r="AK17" i="10" s="1"/>
  <c r="CB84" i="11"/>
  <c r="AS84" i="10"/>
  <c r="CH84" i="10"/>
  <c r="S34" i="9"/>
  <c r="AD34" i="10"/>
  <c r="I54" i="9"/>
  <c r="S54" i="10"/>
  <c r="I62" i="9"/>
  <c r="S62" i="10"/>
  <c r="W80" i="10"/>
  <c r="CD80" i="10"/>
  <c r="CQ74" i="11"/>
  <c r="BD74" i="10"/>
  <c r="BG74" i="10" s="1"/>
  <c r="D54" i="9"/>
  <c r="D54" i="10"/>
  <c r="AS68" i="10"/>
  <c r="CH68" i="10"/>
  <c r="X84" i="9"/>
  <c r="AZ84" i="10"/>
  <c r="Q115" i="11"/>
  <c r="H115" i="10"/>
  <c r="K115" i="10" s="1"/>
  <c r="BL120" i="11"/>
  <c r="AH120" i="10"/>
  <c r="S133" i="9"/>
  <c r="AD133" i="10"/>
  <c r="X40" i="9"/>
  <c r="AZ40" i="10"/>
  <c r="BL77" i="11"/>
  <c r="AH77" i="10"/>
  <c r="AK77" i="10" s="1"/>
  <c r="S82" i="9"/>
  <c r="AD82" i="10"/>
  <c r="P122" i="11"/>
  <c r="H122" i="10"/>
  <c r="X138" i="9"/>
  <c r="AZ138" i="10"/>
  <c r="D99" i="9"/>
  <c r="D99" i="10"/>
  <c r="I112" i="9"/>
  <c r="S112" i="10"/>
  <c r="AV118" i="11"/>
  <c r="CD118" i="10"/>
  <c r="W118" i="10"/>
  <c r="D120" i="9"/>
  <c r="D120" i="10"/>
  <c r="AS123" i="10"/>
  <c r="CH123" i="10"/>
  <c r="D88" i="9"/>
  <c r="D88" i="10"/>
  <c r="W79" i="10"/>
  <c r="CD79" i="10"/>
  <c r="S123" i="9"/>
  <c r="AD123" i="10"/>
  <c r="AU126" i="11"/>
  <c r="CD126" i="10"/>
  <c r="W126" i="10"/>
  <c r="AU130" i="11"/>
  <c r="W130" i="10"/>
  <c r="CD130" i="10"/>
  <c r="S114" i="9"/>
  <c r="AD114" i="10"/>
  <c r="S70" i="9"/>
  <c r="AD70" i="10"/>
  <c r="S59" i="9"/>
  <c r="AD59" i="10"/>
  <c r="AS85" i="10"/>
  <c r="CH85" i="10"/>
  <c r="W127" i="10"/>
  <c r="CD127" i="10"/>
  <c r="CH120" i="10"/>
  <c r="AS120" i="10"/>
  <c r="N141" i="9"/>
  <c r="AO141" i="10"/>
  <c r="S50" i="9"/>
  <c r="AD50" i="10"/>
  <c r="CA25" i="11"/>
  <c r="CH25" i="10"/>
  <c r="AS25" i="10"/>
  <c r="AV25" i="10" s="1"/>
  <c r="X54" i="9"/>
  <c r="AZ54" i="10"/>
  <c r="BL30" i="11"/>
  <c r="AH30" i="10"/>
  <c r="CB46" i="11"/>
  <c r="CH46" i="10"/>
  <c r="AS46" i="10"/>
  <c r="CD57" i="10"/>
  <c r="W57" i="10"/>
  <c r="AS113" i="10"/>
  <c r="CH113" i="10"/>
  <c r="AS67" i="10"/>
  <c r="CH67" i="10"/>
  <c r="N124" i="9"/>
  <c r="AO124" i="10"/>
  <c r="N64" i="9"/>
  <c r="AO64" i="10"/>
  <c r="N37" i="9"/>
  <c r="AO37" i="10"/>
  <c r="AS118" i="10"/>
  <c r="CH118" i="10"/>
  <c r="X65" i="9"/>
  <c r="AZ65" i="10"/>
  <c r="X112" i="9"/>
  <c r="AZ112" i="10"/>
  <c r="AS143" i="10"/>
  <c r="CH143" i="10"/>
  <c r="K9" i="10"/>
  <c r="L127" i="10"/>
  <c r="EI51" i="10"/>
  <c r="EJ51" i="10"/>
  <c r="EM51" i="10"/>
  <c r="Q60" i="11"/>
  <c r="H60" i="10"/>
  <c r="K60" i="10" s="1"/>
  <c r="X70" i="9"/>
  <c r="AZ70" i="10"/>
  <c r="D61" i="9"/>
  <c r="D61" i="10"/>
  <c r="I71" i="9"/>
  <c r="S71" i="10"/>
  <c r="X67" i="9"/>
  <c r="AZ67" i="10"/>
  <c r="D80" i="9"/>
  <c r="D80" i="10"/>
  <c r="S71" i="9"/>
  <c r="AD71" i="10"/>
  <c r="S73" i="9"/>
  <c r="AD73" i="10"/>
  <c r="S91" i="9"/>
  <c r="AD91" i="10"/>
  <c r="AV84" i="11"/>
  <c r="W84" i="10"/>
  <c r="CD84" i="10"/>
  <c r="CR90" i="11"/>
  <c r="BD90" i="10"/>
  <c r="N90" i="9"/>
  <c r="AO90" i="10"/>
  <c r="S90" i="9"/>
  <c r="AD90" i="10"/>
  <c r="L95" i="10"/>
  <c r="S98" i="9"/>
  <c r="AD98" i="10"/>
  <c r="I99" i="9"/>
  <c r="S99" i="10"/>
  <c r="CR99" i="11"/>
  <c r="BD99" i="10"/>
  <c r="BG99" i="10" s="1"/>
  <c r="CB100" i="11"/>
  <c r="CH100" i="10"/>
  <c r="AS100" i="10"/>
  <c r="BL101" i="11"/>
  <c r="AH101" i="10"/>
  <c r="AK101" i="10" s="1"/>
  <c r="CB102" i="11"/>
  <c r="AS102" i="10"/>
  <c r="CH102" i="10"/>
  <c r="S103" i="9"/>
  <c r="AD103" i="10"/>
  <c r="I104" i="9"/>
  <c r="S104" i="10"/>
  <c r="CR104" i="11"/>
  <c r="BD104" i="10"/>
  <c r="D108" i="9"/>
  <c r="D108" i="10"/>
  <c r="P96" i="11"/>
  <c r="CB108" i="11"/>
  <c r="CH108" i="10"/>
  <c r="AS108" i="10"/>
  <c r="I93" i="9"/>
  <c r="S93" i="10"/>
  <c r="X107" i="9"/>
  <c r="AZ107" i="10"/>
  <c r="S106" i="9"/>
  <c r="AD106" i="10"/>
  <c r="CR124" i="11"/>
  <c r="BD124" i="10"/>
  <c r="BG124" i="10" s="1"/>
  <c r="N128" i="9"/>
  <c r="AO128" i="10"/>
  <c r="I130" i="9"/>
  <c r="S130" i="10"/>
  <c r="I143" i="9"/>
  <c r="S143" i="10"/>
  <c r="N134" i="9"/>
  <c r="AO134" i="10"/>
  <c r="D136" i="9"/>
  <c r="D136" i="10"/>
  <c r="Q144" i="11"/>
  <c r="H144" i="10"/>
  <c r="D145" i="9"/>
  <c r="D145" i="10"/>
  <c r="W134" i="10"/>
  <c r="CD134" i="10"/>
  <c r="BH141" i="10"/>
  <c r="S134" i="9"/>
  <c r="AD134" i="10"/>
  <c r="Q146" i="11"/>
  <c r="H146" i="10"/>
  <c r="K146" i="10" s="1"/>
  <c r="X139" i="9"/>
  <c r="AZ139" i="10"/>
  <c r="S146" i="9"/>
  <c r="AD146" i="10"/>
  <c r="BH139" i="10"/>
  <c r="CB7" i="11"/>
  <c r="AS7" i="10"/>
  <c r="AV7" i="10" s="1"/>
  <c r="CH7" i="10"/>
  <c r="AV4" i="11"/>
  <c r="W4" i="10"/>
  <c r="CD4" i="10"/>
  <c r="I7" i="9"/>
  <c r="S7" i="10"/>
  <c r="CQ39" i="11"/>
  <c r="BD39" i="10"/>
  <c r="BG39" i="10" s="1"/>
  <c r="AU5" i="11"/>
  <c r="CR9" i="11"/>
  <c r="BD9" i="10"/>
  <c r="N4" i="9"/>
  <c r="AO4" i="10"/>
  <c r="X9" i="9"/>
  <c r="AZ9" i="10"/>
  <c r="I32" i="9"/>
  <c r="S32" i="10"/>
  <c r="CB8" i="11"/>
  <c r="AS8" i="10"/>
  <c r="CH8" i="10"/>
  <c r="BH16" i="10"/>
  <c r="AU19" i="11"/>
  <c r="CR44" i="11"/>
  <c r="BD44" i="10"/>
  <c r="X24" i="9"/>
  <c r="AZ24" i="10"/>
  <c r="AS43" i="10"/>
  <c r="CH43" i="10"/>
  <c r="S10" i="9"/>
  <c r="AD10" i="10"/>
  <c r="BH17" i="10"/>
  <c r="BH42" i="10"/>
  <c r="N7" i="9"/>
  <c r="AO7" i="10"/>
  <c r="X23" i="9"/>
  <c r="AZ23" i="10"/>
  <c r="AV8" i="11"/>
  <c r="CD8" i="10"/>
  <c r="W8" i="10"/>
  <c r="L39" i="10"/>
  <c r="N45" i="9"/>
  <c r="AO45" i="10"/>
  <c r="I49" i="9"/>
  <c r="S49" i="10"/>
  <c r="W56" i="10"/>
  <c r="CD56" i="10"/>
  <c r="S32" i="9"/>
  <c r="AD32" i="10"/>
  <c r="D36" i="9"/>
  <c r="D36" i="10"/>
  <c r="I53" i="9"/>
  <c r="S53" i="10"/>
  <c r="X60" i="9"/>
  <c r="AZ60" i="10"/>
  <c r="CD16" i="10"/>
  <c r="W16" i="10"/>
  <c r="P41" i="11"/>
  <c r="N51" i="9"/>
  <c r="AO51" i="10"/>
  <c r="S60" i="9"/>
  <c r="AD60" i="10"/>
  <c r="CA85" i="11"/>
  <c r="AL34" i="10"/>
  <c r="N48" i="9"/>
  <c r="AO48" i="10"/>
  <c r="W54" i="10"/>
  <c r="CD54" i="10"/>
  <c r="BH57" i="10"/>
  <c r="X59" i="9"/>
  <c r="AZ59" i="10"/>
  <c r="W65" i="10"/>
  <c r="CD65" i="10"/>
  <c r="S83" i="9"/>
  <c r="AD83" i="10"/>
  <c r="CA94" i="11"/>
  <c r="AS94" i="10"/>
  <c r="AV94" i="10" s="1"/>
  <c r="CH94" i="10"/>
  <c r="CR69" i="11"/>
  <c r="BD69" i="10"/>
  <c r="Q85" i="11"/>
  <c r="H85" i="10"/>
  <c r="I47" i="9"/>
  <c r="S47" i="10"/>
  <c r="S55" i="9"/>
  <c r="AD55" i="10"/>
  <c r="N63" i="9"/>
  <c r="AO63" i="10"/>
  <c r="D87" i="9"/>
  <c r="D87" i="10"/>
  <c r="AV115" i="11"/>
  <c r="W115" i="10"/>
  <c r="CD115" i="10"/>
  <c r="X116" i="9"/>
  <c r="AZ116" i="10"/>
  <c r="X123" i="9"/>
  <c r="AZ123" i="10"/>
  <c r="AV127" i="11"/>
  <c r="N57" i="9"/>
  <c r="AO57" i="10"/>
  <c r="I66" i="9"/>
  <c r="S66" i="10"/>
  <c r="BH128" i="10"/>
  <c r="N72" i="9"/>
  <c r="AO72" i="10"/>
  <c r="Q116" i="11"/>
  <c r="CB124" i="11"/>
  <c r="CH124" i="10"/>
  <c r="AS124" i="10"/>
  <c r="S112" i="9"/>
  <c r="AD112" i="10"/>
  <c r="AU116" i="11"/>
  <c r="CD116" i="10"/>
  <c r="W116" i="10"/>
  <c r="BL118" i="11"/>
  <c r="AH118" i="10"/>
  <c r="AK118" i="10" s="1"/>
  <c r="N47" i="9"/>
  <c r="AO47" i="10"/>
  <c r="P121" i="11"/>
  <c r="H121" i="10"/>
  <c r="K121" i="10" s="1"/>
  <c r="BK130" i="11"/>
  <c r="AH130" i="10"/>
  <c r="AK130" i="10" s="1"/>
  <c r="X134" i="9"/>
  <c r="AZ134" i="10"/>
  <c r="AL70" i="10"/>
  <c r="X120" i="9"/>
  <c r="AZ120" i="10"/>
  <c r="D105" i="9"/>
  <c r="D105" i="10"/>
  <c r="BK59" i="11"/>
  <c r="AH59" i="10"/>
  <c r="AK59" i="10" s="1"/>
  <c r="I127" i="9"/>
  <c r="S127" i="10"/>
  <c r="D124" i="9"/>
  <c r="D124" i="10"/>
  <c r="CA82" i="11"/>
  <c r="X111" i="9"/>
  <c r="AZ111" i="10"/>
  <c r="D21" i="9"/>
  <c r="D21" i="10"/>
  <c r="L42" i="10"/>
  <c r="CA18" i="11"/>
  <c r="CH18" i="10"/>
  <c r="AS18" i="10"/>
  <c r="BL46" i="11"/>
  <c r="AH46" i="10"/>
  <c r="D57" i="9"/>
  <c r="D57" i="10"/>
  <c r="L64" i="10"/>
  <c r="CA112" i="11"/>
  <c r="BH119" i="10"/>
  <c r="X80" i="9"/>
  <c r="AZ80" i="10"/>
  <c r="I86" i="9"/>
  <c r="S86" i="10"/>
  <c r="D9" i="9"/>
  <c r="D9" i="10"/>
  <c r="N65" i="9"/>
  <c r="AO65" i="10"/>
  <c r="AL127" i="10"/>
  <c r="S65" i="9"/>
  <c r="AD65" i="10"/>
  <c r="Q86" i="11"/>
  <c r="H86" i="10"/>
  <c r="D122" i="9"/>
  <c r="D122" i="10"/>
  <c r="CD140" i="10"/>
  <c r="W140" i="10"/>
  <c r="AS134" i="10"/>
  <c r="CH134" i="10"/>
  <c r="CH145" i="10"/>
  <c r="AS145" i="10"/>
  <c r="X128" i="9"/>
  <c r="AZ128" i="10"/>
  <c r="BH62" i="10"/>
  <c r="L17" i="10"/>
  <c r="X86" i="10"/>
  <c r="W12" i="10"/>
  <c r="CD12" i="10"/>
  <c r="AS64" i="10"/>
  <c r="CH64" i="10"/>
  <c r="AS24" i="10"/>
  <c r="AV24" i="10" s="1"/>
  <c r="CH24" i="10"/>
  <c r="X57" i="9"/>
  <c r="AZ57" i="10"/>
  <c r="W131" i="10"/>
  <c r="CD131" i="10"/>
  <c r="W143" i="10"/>
  <c r="CD143" i="10"/>
  <c r="N115" i="9"/>
  <c r="AO115" i="10"/>
  <c r="CH40" i="10"/>
  <c r="AS40" i="10"/>
  <c r="W139" i="10"/>
  <c r="CD139" i="10"/>
  <c r="N68" i="9"/>
  <c r="AO68" i="10"/>
  <c r="I42" i="9"/>
  <c r="S42" i="10"/>
  <c r="I50" i="9"/>
  <c r="S50" i="10"/>
  <c r="N60" i="9"/>
  <c r="AO60" i="10"/>
  <c r="I74" i="9"/>
  <c r="S74" i="10"/>
  <c r="I115" i="9"/>
  <c r="S115" i="10"/>
  <c r="CA24" i="11"/>
  <c r="S116" i="9"/>
  <c r="AD116" i="10"/>
  <c r="AS133" i="10"/>
  <c r="CH133" i="10"/>
  <c r="CD52" i="10"/>
  <c r="W52" i="10"/>
  <c r="N32" i="9"/>
  <c r="AO32" i="10"/>
  <c r="N19" i="9"/>
  <c r="AO19" i="10"/>
  <c r="AS27" i="10"/>
  <c r="CH27" i="10"/>
  <c r="S44" i="9"/>
  <c r="AD44" i="10"/>
  <c r="D8" i="9"/>
  <c r="D8" i="10"/>
  <c r="I25" i="9"/>
  <c r="S25" i="10"/>
  <c r="W17" i="10"/>
  <c r="CD17" i="10"/>
  <c r="AD27" i="10"/>
  <c r="S27" i="9"/>
  <c r="W76" i="10"/>
  <c r="CD76" i="10"/>
  <c r="W142" i="10"/>
  <c r="Z142" i="10" s="1"/>
  <c r="CD142" i="10"/>
  <c r="CD74" i="10"/>
  <c r="W74" i="10"/>
  <c r="W28" i="10"/>
  <c r="CD28" i="10"/>
  <c r="I56" i="9"/>
  <c r="S56" i="10"/>
  <c r="D31" i="9"/>
  <c r="D31" i="10"/>
  <c r="N71" i="9"/>
  <c r="AO71" i="10"/>
  <c r="N110" i="9"/>
  <c r="AO110" i="10"/>
  <c r="D48" i="9"/>
  <c r="D48" i="10"/>
  <c r="N29" i="9"/>
  <c r="AO29" i="10"/>
  <c r="I46" i="9"/>
  <c r="S46" i="10"/>
  <c r="N146" i="9"/>
  <c r="AO146" i="10"/>
  <c r="CH135" i="10"/>
  <c r="AS135" i="10"/>
  <c r="D119" i="9"/>
  <c r="D119" i="10"/>
  <c r="W144" i="10"/>
  <c r="Z144" i="10" s="1"/>
  <c r="CD144" i="10"/>
  <c r="W30" i="10"/>
  <c r="CD30" i="10"/>
  <c r="AS15" i="10"/>
  <c r="CH15" i="10"/>
  <c r="AS65" i="10"/>
  <c r="AV65" i="10" s="1"/>
  <c r="CH65" i="10"/>
  <c r="CD42" i="10"/>
  <c r="W42" i="10"/>
  <c r="W141" i="10"/>
  <c r="CD141" i="10"/>
  <c r="CH137" i="10"/>
  <c r="AS137" i="10"/>
  <c r="I117" i="9"/>
  <c r="S117" i="10"/>
  <c r="W68" i="10"/>
  <c r="CD68" i="10"/>
  <c r="X85" i="9"/>
  <c r="AZ85" i="10"/>
  <c r="N94" i="9"/>
  <c r="AO94" i="10"/>
  <c r="S51" i="9"/>
  <c r="AD51" i="10"/>
  <c r="D73" i="9"/>
  <c r="D73" i="10"/>
  <c r="W29" i="10"/>
  <c r="CD29" i="10"/>
  <c r="I67" i="9"/>
  <c r="S67" i="10"/>
  <c r="W11" i="10"/>
  <c r="CD11" i="10"/>
  <c r="N34" i="9"/>
  <c r="AO34" i="10"/>
  <c r="N55" i="9"/>
  <c r="AO55" i="10"/>
  <c r="CD112" i="10"/>
  <c r="W112" i="10"/>
  <c r="D78" i="9"/>
  <c r="D78" i="10"/>
  <c r="D97" i="9"/>
  <c r="D97" i="10"/>
  <c r="I57" i="9"/>
  <c r="S57" i="10"/>
  <c r="EP54" i="10"/>
  <c r="AS49" i="10"/>
  <c r="CH49" i="10"/>
  <c r="N17" i="9"/>
  <c r="AO17" i="10"/>
  <c r="D95" i="9"/>
  <c r="D95" i="10"/>
  <c r="CH128" i="10"/>
  <c r="AS128" i="10"/>
  <c r="D81" i="9"/>
  <c r="D81" i="10"/>
  <c r="Q69" i="11"/>
  <c r="AV87" i="11"/>
  <c r="AE52" i="10"/>
  <c r="CR89" i="11"/>
  <c r="O39" i="9"/>
  <c r="AP39" i="10"/>
  <c r="O141" i="9"/>
  <c r="AP141" i="10"/>
  <c r="BL14" i="11"/>
  <c r="AI14" i="10"/>
  <c r="AL14" i="10" s="1"/>
  <c r="Y18" i="9"/>
  <c r="BA18" i="10"/>
  <c r="E34" i="9"/>
  <c r="E34" i="10"/>
  <c r="CB39" i="11"/>
  <c r="E46" i="9"/>
  <c r="E46" i="10"/>
  <c r="J54" i="9"/>
  <c r="T54" i="10"/>
  <c r="Q55" i="11"/>
  <c r="I55" i="10"/>
  <c r="L55" i="10" s="1"/>
  <c r="E58" i="9"/>
  <c r="E58" i="10"/>
  <c r="Y71" i="9"/>
  <c r="BA71" i="10"/>
  <c r="BL82" i="11"/>
  <c r="AI82" i="10"/>
  <c r="AL82" i="10" s="1"/>
  <c r="AV82" i="11"/>
  <c r="X82" i="10"/>
  <c r="CE82" i="10"/>
  <c r="AV81" i="11"/>
  <c r="X81" i="10"/>
  <c r="CE81" i="10"/>
  <c r="E84" i="9"/>
  <c r="E84" i="10"/>
  <c r="X108" i="10"/>
  <c r="CE108" i="10"/>
  <c r="O131" i="9"/>
  <c r="AP131" i="10"/>
  <c r="BL135" i="11"/>
  <c r="AI135" i="10"/>
  <c r="AL135" i="10" s="1"/>
  <c r="AV142" i="11"/>
  <c r="X142" i="10"/>
  <c r="CE142" i="10"/>
  <c r="BL143" i="11"/>
  <c r="AI143" i="10"/>
  <c r="AL143" i="10" s="1"/>
  <c r="J131" i="9"/>
  <c r="T131" i="10"/>
  <c r="J145" i="9"/>
  <c r="T145" i="10"/>
  <c r="BL138" i="11"/>
  <c r="AI138" i="10"/>
  <c r="AL138" i="10" s="1"/>
  <c r="T139" i="9"/>
  <c r="AE139" i="10"/>
  <c r="J134" i="9"/>
  <c r="T134" i="10"/>
  <c r="AV19" i="11"/>
  <c r="X19" i="10"/>
  <c r="CE19" i="10"/>
  <c r="AV26" i="11"/>
  <c r="CE26" i="10"/>
  <c r="X26" i="10"/>
  <c r="AA26" i="10" s="1"/>
  <c r="AT29" i="10"/>
  <c r="CI29" i="10"/>
  <c r="O43" i="9"/>
  <c r="AP43" i="10"/>
  <c r="J39" i="9"/>
  <c r="T39" i="10"/>
  <c r="J46" i="9"/>
  <c r="T46" i="10"/>
  <c r="BL56" i="11"/>
  <c r="AI56" i="10"/>
  <c r="AL56" i="10" s="1"/>
  <c r="AT31" i="10"/>
  <c r="CI31" i="10"/>
  <c r="X55" i="10"/>
  <c r="CE55" i="10"/>
  <c r="AT6" i="10"/>
  <c r="CI6" i="10"/>
  <c r="O101" i="9"/>
  <c r="AP101" i="10"/>
  <c r="T57" i="9"/>
  <c r="AE57" i="10"/>
  <c r="J65" i="9"/>
  <c r="T65" i="10"/>
  <c r="J72" i="9"/>
  <c r="T72" i="10"/>
  <c r="J103" i="9"/>
  <c r="T103" i="10"/>
  <c r="J116" i="9"/>
  <c r="T116" i="10"/>
  <c r="T73" i="9"/>
  <c r="AE73" i="10"/>
  <c r="O97" i="9"/>
  <c r="AP97" i="10"/>
  <c r="BL117" i="11"/>
  <c r="AI117" i="10"/>
  <c r="AL117" i="10" s="1"/>
  <c r="AT119" i="10"/>
  <c r="CI119" i="10"/>
  <c r="Q123" i="11"/>
  <c r="I123" i="10"/>
  <c r="L123" i="10" s="1"/>
  <c r="E133" i="9"/>
  <c r="E133" i="10"/>
  <c r="CE34" i="10"/>
  <c r="X34" i="10"/>
  <c r="J85" i="9"/>
  <c r="T85" i="10"/>
  <c r="CI104" i="10"/>
  <c r="AT104" i="10"/>
  <c r="T120" i="9"/>
  <c r="AE120" i="10"/>
  <c r="CE78" i="10"/>
  <c r="X78" i="10"/>
  <c r="Y81" i="9"/>
  <c r="BA81" i="10"/>
  <c r="J119" i="9"/>
  <c r="T119" i="10"/>
  <c r="J101" i="9"/>
  <c r="T101" i="10"/>
  <c r="Y115" i="9"/>
  <c r="BA115" i="10"/>
  <c r="BL124" i="11"/>
  <c r="Q117" i="11"/>
  <c r="E143" i="9"/>
  <c r="E143" i="10"/>
  <c r="Y97" i="9"/>
  <c r="BA97" i="10"/>
  <c r="CE121" i="10"/>
  <c r="X121" i="10"/>
  <c r="O114" i="9"/>
  <c r="AP114" i="10"/>
  <c r="Y45" i="9"/>
  <c r="BA45" i="10"/>
  <c r="CE32" i="10"/>
  <c r="X32" i="10"/>
  <c r="X38" i="10"/>
  <c r="CE38" i="10"/>
  <c r="BL50" i="11"/>
  <c r="AI50" i="10"/>
  <c r="AL50" i="10" s="1"/>
  <c r="X22" i="10"/>
  <c r="CE22" i="10"/>
  <c r="O46" i="9"/>
  <c r="AP46" i="10"/>
  <c r="E115" i="9"/>
  <c r="E115" i="10"/>
  <c r="AT121" i="10"/>
  <c r="CI121" i="10"/>
  <c r="T94" i="9"/>
  <c r="AE94" i="10"/>
  <c r="J122" i="9"/>
  <c r="T122" i="10"/>
  <c r="T19" i="9"/>
  <c r="AE19" i="10"/>
  <c r="O63" i="9"/>
  <c r="AP63" i="10"/>
  <c r="T74" i="9"/>
  <c r="AE74" i="10"/>
  <c r="J104" i="9"/>
  <c r="T104" i="10"/>
  <c r="X118" i="10"/>
  <c r="CE118" i="10"/>
  <c r="CI77" i="10"/>
  <c r="AT77" i="10"/>
  <c r="CR87" i="11"/>
  <c r="X43" i="10"/>
  <c r="CE43" i="10"/>
  <c r="AV74" i="11"/>
  <c r="X74" i="10"/>
  <c r="CE74" i="10"/>
  <c r="EN112" i="10"/>
  <c r="O21" i="9"/>
  <c r="AP21" i="10"/>
  <c r="E10" i="9"/>
  <c r="E10" i="10"/>
  <c r="E4" i="9"/>
  <c r="E4" i="10"/>
  <c r="J24" i="9"/>
  <c r="T24" i="10"/>
  <c r="J20" i="9"/>
  <c r="T20" i="10"/>
  <c r="J110" i="9"/>
  <c r="T110" i="10"/>
  <c r="Y118" i="9"/>
  <c r="BA118" i="10"/>
  <c r="J123" i="9"/>
  <c r="T123" i="10"/>
  <c r="T64" i="9"/>
  <c r="AE64" i="10"/>
  <c r="O81" i="9"/>
  <c r="AP81" i="10"/>
  <c r="X100" i="10"/>
  <c r="CE100" i="10"/>
  <c r="E131" i="9"/>
  <c r="E131" i="10"/>
  <c r="O40" i="9"/>
  <c r="AP40" i="10"/>
  <c r="Y67" i="9"/>
  <c r="BA67" i="10"/>
  <c r="J60" i="9"/>
  <c r="T60" i="10"/>
  <c r="J132" i="9"/>
  <c r="T132" i="10"/>
  <c r="T144" i="9"/>
  <c r="AE144" i="10"/>
  <c r="E16" i="9"/>
  <c r="E16" i="10"/>
  <c r="Y12" i="9"/>
  <c r="BA12" i="10"/>
  <c r="Q19" i="11"/>
  <c r="O29" i="9"/>
  <c r="AP29" i="10"/>
  <c r="CB29" i="11"/>
  <c r="Y28" i="9"/>
  <c r="BA28" i="10"/>
  <c r="E35" i="9"/>
  <c r="E35" i="10"/>
  <c r="O36" i="9"/>
  <c r="AP36" i="10"/>
  <c r="E33" i="9"/>
  <c r="E33" i="10"/>
  <c r="Q50" i="11"/>
  <c r="I50" i="10"/>
  <c r="L50" i="10" s="1"/>
  <c r="Q46" i="11"/>
  <c r="I46" i="10"/>
  <c r="L46" i="10" s="1"/>
  <c r="CR46" i="11"/>
  <c r="BE46" i="10"/>
  <c r="AV48" i="11"/>
  <c r="CE48" i="10"/>
  <c r="X48" i="10"/>
  <c r="AA48" i="10" s="1"/>
  <c r="O54" i="9"/>
  <c r="AP54" i="10"/>
  <c r="Q57" i="11"/>
  <c r="BL68" i="11"/>
  <c r="AI68" i="10"/>
  <c r="AL68" i="10" s="1"/>
  <c r="J44" i="9"/>
  <c r="T44" i="10"/>
  <c r="E56" i="9"/>
  <c r="E56" i="10"/>
  <c r="BL61" i="11"/>
  <c r="CI51" i="10"/>
  <c r="AT51" i="10"/>
  <c r="J57" i="9"/>
  <c r="T57" i="10"/>
  <c r="T61" i="9"/>
  <c r="AE61" i="10"/>
  <c r="Q58" i="11"/>
  <c r="I58" i="10"/>
  <c r="L58" i="10" s="1"/>
  <c r="J73" i="9"/>
  <c r="T73" i="10"/>
  <c r="T56" i="9"/>
  <c r="AE56" i="10"/>
  <c r="O60" i="9"/>
  <c r="AP60" i="10"/>
  <c r="BL66" i="11"/>
  <c r="AI66" i="10"/>
  <c r="AL66" i="10" s="1"/>
  <c r="T69" i="9"/>
  <c r="AE69" i="10"/>
  <c r="CB79" i="11"/>
  <c r="CI79" i="10"/>
  <c r="AT79" i="10"/>
  <c r="AV89" i="11"/>
  <c r="J81" i="9"/>
  <c r="T81" i="10"/>
  <c r="Y89" i="9"/>
  <c r="BA89" i="10"/>
  <c r="Q89" i="11"/>
  <c r="I89" i="10"/>
  <c r="L89" i="10" s="1"/>
  <c r="E98" i="9"/>
  <c r="E98" i="10"/>
  <c r="CB106" i="11"/>
  <c r="O126" i="9"/>
  <c r="AP126" i="10"/>
  <c r="J128" i="9"/>
  <c r="T128" i="10"/>
  <c r="Y129" i="9"/>
  <c r="BA129" i="10"/>
  <c r="AV111" i="11"/>
  <c r="X111" i="10"/>
  <c r="CE111" i="10"/>
  <c r="O143" i="9"/>
  <c r="AP143" i="10"/>
  <c r="CB146" i="11"/>
  <c r="AT146" i="10"/>
  <c r="CI146" i="10"/>
  <c r="AV131" i="11"/>
  <c r="X131" i="10"/>
  <c r="CE131" i="10"/>
  <c r="BL140" i="11"/>
  <c r="AI140" i="10"/>
  <c r="AL140" i="10" s="1"/>
  <c r="Y136" i="9"/>
  <c r="BA136" i="10"/>
  <c r="J136" i="9"/>
  <c r="T136" i="10"/>
  <c r="BL144" i="11"/>
  <c r="AI144" i="10"/>
  <c r="AL144" i="10" s="1"/>
  <c r="AV145" i="11"/>
  <c r="X145" i="10"/>
  <c r="AA145" i="10" s="1"/>
  <c r="CE145" i="10"/>
  <c r="AV141" i="11"/>
  <c r="CE141" i="10"/>
  <c r="X141" i="10"/>
  <c r="O135" i="9"/>
  <c r="AP135" i="10"/>
  <c r="Y137" i="9"/>
  <c r="BA137" i="10"/>
  <c r="Y145" i="9"/>
  <c r="BA145" i="10"/>
  <c r="CE16" i="10"/>
  <c r="X16" i="10"/>
  <c r="CI19" i="10"/>
  <c r="AT19" i="10"/>
  <c r="CE24" i="10"/>
  <c r="X24" i="10"/>
  <c r="O32" i="9"/>
  <c r="AP32" i="10"/>
  <c r="Y43" i="9"/>
  <c r="BA43" i="10"/>
  <c r="BL26" i="11"/>
  <c r="AI26" i="10"/>
  <c r="AL26" i="10" s="1"/>
  <c r="T36" i="9"/>
  <c r="AE36" i="10"/>
  <c r="CR39" i="11"/>
  <c r="BE39" i="10"/>
  <c r="AT21" i="10"/>
  <c r="CI21" i="10"/>
  <c r="J22" i="9"/>
  <c r="T22" i="10"/>
  <c r="Y37" i="9"/>
  <c r="BA37" i="10"/>
  <c r="Y48" i="9"/>
  <c r="BA48" i="10"/>
  <c r="T40" i="9"/>
  <c r="AE40" i="10"/>
  <c r="O31" i="9"/>
  <c r="AP31" i="10"/>
  <c r="Y27" i="9"/>
  <c r="BA27" i="10"/>
  <c r="AT45" i="10"/>
  <c r="CI45" i="10"/>
  <c r="T84" i="9"/>
  <c r="AE84" i="10"/>
  <c r="J97" i="9"/>
  <c r="T97" i="10"/>
  <c r="X59" i="10"/>
  <c r="CE59" i="10"/>
  <c r="X67" i="10"/>
  <c r="CE67" i="10"/>
  <c r="BL74" i="11"/>
  <c r="AI74" i="10"/>
  <c r="AL74" i="10" s="1"/>
  <c r="Q83" i="11"/>
  <c r="I83" i="10"/>
  <c r="L83" i="10" s="1"/>
  <c r="T98" i="9"/>
  <c r="AE98" i="10"/>
  <c r="E52" i="9"/>
  <c r="E52" i="10"/>
  <c r="O47" i="9"/>
  <c r="AP47" i="10"/>
  <c r="X75" i="10"/>
  <c r="CE75" i="10"/>
  <c r="CE69" i="10"/>
  <c r="X69" i="10"/>
  <c r="CE99" i="10"/>
  <c r="X99" i="10"/>
  <c r="CR114" i="11"/>
  <c r="BE114" i="10"/>
  <c r="BH114" i="10" s="1"/>
  <c r="T116" i="9"/>
  <c r="AE116" i="10"/>
  <c r="E118" i="9"/>
  <c r="E118" i="10"/>
  <c r="CE120" i="10"/>
  <c r="X120" i="10"/>
  <c r="CI126" i="10"/>
  <c r="AT126" i="10"/>
  <c r="E132" i="9"/>
  <c r="E132" i="10"/>
  <c r="Y50" i="9"/>
  <c r="BA50" i="10"/>
  <c r="CR121" i="11"/>
  <c r="BL94" i="11"/>
  <c r="AI94" i="10"/>
  <c r="AL94" i="10" s="1"/>
  <c r="Q120" i="11"/>
  <c r="I120" i="10"/>
  <c r="L120" i="10" s="1"/>
  <c r="J34" i="9"/>
  <c r="T34" i="10"/>
  <c r="CE85" i="10"/>
  <c r="X85" i="10"/>
  <c r="X98" i="10"/>
  <c r="CE98" i="10"/>
  <c r="BL111" i="11"/>
  <c r="AI111" i="10"/>
  <c r="AL111" i="10" s="1"/>
  <c r="J78" i="9"/>
  <c r="T78" i="10"/>
  <c r="O109" i="9"/>
  <c r="AP109" i="10"/>
  <c r="J117" i="9"/>
  <c r="T117" i="10"/>
  <c r="O122" i="9"/>
  <c r="AP122" i="10"/>
  <c r="CE92" i="10"/>
  <c r="X92" i="10"/>
  <c r="Y106" i="9"/>
  <c r="BA106" i="10"/>
  <c r="E122" i="9"/>
  <c r="E122" i="10"/>
  <c r="CI124" i="10"/>
  <c r="AT124" i="10"/>
  <c r="E125" i="9"/>
  <c r="E125" i="10"/>
  <c r="X114" i="10"/>
  <c r="CE114" i="10"/>
  <c r="E51" i="9"/>
  <c r="E51" i="10"/>
  <c r="E144" i="9"/>
  <c r="E144" i="10"/>
  <c r="T46" i="9"/>
  <c r="AE46" i="10"/>
  <c r="T18" i="9"/>
  <c r="AE18" i="10"/>
  <c r="CE40" i="10"/>
  <c r="X40" i="10"/>
  <c r="AA40" i="10" s="1"/>
  <c r="T22" i="9"/>
  <c r="AE22" i="10"/>
  <c r="Y42" i="9"/>
  <c r="BA42" i="10"/>
  <c r="Y57" i="9"/>
  <c r="BA57" i="10"/>
  <c r="E30" i="9"/>
  <c r="E30" i="10"/>
  <c r="E86" i="9"/>
  <c r="E86" i="10"/>
  <c r="Y110" i="9"/>
  <c r="BA110" i="10"/>
  <c r="AV122" i="11"/>
  <c r="Q131" i="11"/>
  <c r="I131" i="10"/>
  <c r="L131" i="10" s="1"/>
  <c r="Y76" i="9"/>
  <c r="BA76" i="10"/>
  <c r="CI81" i="10"/>
  <c r="AT81" i="10"/>
  <c r="T105" i="9"/>
  <c r="AE105" i="10"/>
  <c r="BL113" i="11"/>
  <c r="T33" i="9"/>
  <c r="AE33" i="10"/>
  <c r="T68" i="9"/>
  <c r="AE68" i="10"/>
  <c r="Y78" i="9"/>
  <c r="BA78" i="10"/>
  <c r="T50" i="9"/>
  <c r="AE50" i="10"/>
  <c r="J86" i="9"/>
  <c r="T86" i="10"/>
  <c r="O95" i="9"/>
  <c r="AP95" i="10"/>
  <c r="CE107" i="10"/>
  <c r="X107" i="10"/>
  <c r="AT74" i="10"/>
  <c r="CI74" i="10"/>
  <c r="EJ23" i="10"/>
  <c r="EJ31" i="10"/>
  <c r="EJ87" i="10"/>
  <c r="X11" i="10"/>
  <c r="CE11" i="10"/>
  <c r="O5" i="9"/>
  <c r="AP5" i="10"/>
  <c r="CI56" i="10"/>
  <c r="AT56" i="10"/>
  <c r="CI72" i="10"/>
  <c r="AT72" i="10"/>
  <c r="AT91" i="10"/>
  <c r="CI91" i="10"/>
  <c r="O111" i="9"/>
  <c r="AP111" i="10"/>
  <c r="X101" i="10"/>
  <c r="CE101" i="10"/>
  <c r="E146" i="9"/>
  <c r="E146" i="10"/>
  <c r="O102" i="9"/>
  <c r="AP102" i="10"/>
  <c r="AT14" i="10"/>
  <c r="CI14" i="10"/>
  <c r="J18" i="9"/>
  <c r="T18" i="10"/>
  <c r="T29" i="9"/>
  <c r="AE29" i="10"/>
  <c r="Y29" i="9"/>
  <c r="BA29" i="10"/>
  <c r="E44" i="9"/>
  <c r="E44" i="10"/>
  <c r="X44" i="10"/>
  <c r="CE44" i="10"/>
  <c r="Y74" i="9"/>
  <c r="BA74" i="10"/>
  <c r="AV79" i="11"/>
  <c r="CE79" i="10"/>
  <c r="X79" i="10"/>
  <c r="E75" i="9"/>
  <c r="E75" i="10"/>
  <c r="E93" i="9"/>
  <c r="E93" i="10"/>
  <c r="E105" i="9"/>
  <c r="E105" i="10"/>
  <c r="CR106" i="11"/>
  <c r="O93" i="9"/>
  <c r="AP93" i="10"/>
  <c r="T126" i="9"/>
  <c r="AE126" i="10"/>
  <c r="O129" i="9"/>
  <c r="AP129" i="10"/>
  <c r="J140" i="9"/>
  <c r="T140" i="10"/>
  <c r="O146" i="9"/>
  <c r="AP146" i="10"/>
  <c r="CB133" i="11"/>
  <c r="CI133" i="10"/>
  <c r="AT133" i="10"/>
  <c r="T140" i="9"/>
  <c r="AE140" i="10"/>
  <c r="T137" i="9"/>
  <c r="AE137" i="10"/>
  <c r="E23" i="9"/>
  <c r="E23" i="10"/>
  <c r="O15" i="9"/>
  <c r="AP15" i="10"/>
  <c r="T16" i="9"/>
  <c r="AE16" i="10"/>
  <c r="O13" i="9"/>
  <c r="AP13" i="10"/>
  <c r="E12" i="9"/>
  <c r="E12" i="10"/>
  <c r="AV35" i="11"/>
  <c r="J37" i="9"/>
  <c r="T37" i="10"/>
  <c r="O37" i="9"/>
  <c r="AP37" i="10"/>
  <c r="E42" i="9"/>
  <c r="E42" i="10"/>
  <c r="AV47" i="11"/>
  <c r="CE47" i="10"/>
  <c r="X47" i="10"/>
  <c r="Q44" i="11"/>
  <c r="I44" i="10"/>
  <c r="L44" i="10" s="1"/>
  <c r="J49" i="9"/>
  <c r="T49" i="10"/>
  <c r="O52" i="9"/>
  <c r="AP52" i="10"/>
  <c r="T58" i="9"/>
  <c r="AE58" i="10"/>
  <c r="Q56" i="11"/>
  <c r="I56" i="10"/>
  <c r="L56" i="10" s="1"/>
  <c r="O51" i="9"/>
  <c r="AP51" i="10"/>
  <c r="O57" i="9"/>
  <c r="AP57" i="10"/>
  <c r="Y61" i="9"/>
  <c r="BA61" i="10"/>
  <c r="Y66" i="9"/>
  <c r="BA66" i="10"/>
  <c r="T54" i="9"/>
  <c r="AE54" i="10"/>
  <c r="J58" i="9"/>
  <c r="T58" i="10"/>
  <c r="CR56" i="11"/>
  <c r="Y56" i="9"/>
  <c r="BA56" i="10"/>
  <c r="O82" i="9"/>
  <c r="AP82" i="10"/>
  <c r="CR83" i="11"/>
  <c r="BE83" i="10"/>
  <c r="BH83" i="10" s="1"/>
  <c r="Y87" i="9"/>
  <c r="BA87" i="10"/>
  <c r="Q77" i="11"/>
  <c r="I77" i="10"/>
  <c r="O79" i="9"/>
  <c r="AP79" i="10"/>
  <c r="T86" i="9"/>
  <c r="AE86" i="10"/>
  <c r="J88" i="9"/>
  <c r="T88" i="10"/>
  <c r="E89" i="9"/>
  <c r="E89" i="10"/>
  <c r="Y82" i="9"/>
  <c r="BA82" i="10"/>
  <c r="E99" i="9"/>
  <c r="E99" i="10"/>
  <c r="O88" i="9"/>
  <c r="AP88" i="10"/>
  <c r="E94" i="9"/>
  <c r="E94" i="10"/>
  <c r="CR101" i="11"/>
  <c r="CR95" i="11"/>
  <c r="X109" i="10"/>
  <c r="CE109" i="10"/>
  <c r="Q106" i="11"/>
  <c r="I106" i="10"/>
  <c r="L106" i="10" s="1"/>
  <c r="E111" i="9"/>
  <c r="E111" i="10"/>
  <c r="J125" i="9"/>
  <c r="T125" i="10"/>
  <c r="Y126" i="9"/>
  <c r="BA126" i="10"/>
  <c r="T128" i="9"/>
  <c r="AE128" i="10"/>
  <c r="J111" i="9"/>
  <c r="T111" i="10"/>
  <c r="AV132" i="11"/>
  <c r="CE132" i="10"/>
  <c r="X132" i="10"/>
  <c r="O138" i="9"/>
  <c r="AP138" i="10"/>
  <c r="AV140" i="11"/>
  <c r="CE140" i="10"/>
  <c r="X140" i="10"/>
  <c r="CB143" i="11"/>
  <c r="CI143" i="10"/>
  <c r="AT143" i="10"/>
  <c r="Y146" i="9"/>
  <c r="BA146" i="10"/>
  <c r="Y134" i="9"/>
  <c r="BA134" i="10"/>
  <c r="O137" i="9"/>
  <c r="AP137" i="10"/>
  <c r="Q139" i="11"/>
  <c r="O144" i="9"/>
  <c r="AP144" i="10"/>
  <c r="T145" i="9"/>
  <c r="AE145" i="10"/>
  <c r="J139" i="9"/>
  <c r="T139" i="10"/>
  <c r="T142" i="9"/>
  <c r="AE142" i="10"/>
  <c r="O145" i="9"/>
  <c r="AP145" i="10"/>
  <c r="CR137" i="11"/>
  <c r="BE137" i="10"/>
  <c r="BH137" i="10" s="1"/>
  <c r="CR145" i="11"/>
  <c r="BE145" i="10"/>
  <c r="BH145" i="10" s="1"/>
  <c r="T146" i="9"/>
  <c r="AE146" i="10"/>
  <c r="J135" i="9"/>
  <c r="T135" i="10"/>
  <c r="Y142" i="9"/>
  <c r="BA142" i="10"/>
  <c r="BL130" i="11"/>
  <c r="X134" i="10"/>
  <c r="CE134" i="10"/>
  <c r="E8" i="9"/>
  <c r="E8" i="10"/>
  <c r="CB24" i="11"/>
  <c r="AT24" i="10"/>
  <c r="CI24" i="10"/>
  <c r="CB26" i="11"/>
  <c r="CI26" i="10"/>
  <c r="AT26" i="10"/>
  <c r="AW26" i="10" s="1"/>
  <c r="AV30" i="11"/>
  <c r="X30" i="10"/>
  <c r="CE30" i="10"/>
  <c r="J42" i="9"/>
  <c r="T42" i="10"/>
  <c r="J6" i="9"/>
  <c r="T6" i="10"/>
  <c r="CR26" i="11"/>
  <c r="BE26" i="10"/>
  <c r="BH26" i="10" s="1"/>
  <c r="T31" i="9"/>
  <c r="AE31" i="10"/>
  <c r="CB40" i="11"/>
  <c r="AT40" i="10"/>
  <c r="CI40" i="10"/>
  <c r="Q10" i="11"/>
  <c r="I10" i="10"/>
  <c r="L10" i="10" s="1"/>
  <c r="CB18" i="11"/>
  <c r="CI18" i="10"/>
  <c r="AT18" i="10"/>
  <c r="O22" i="9"/>
  <c r="AP22" i="10"/>
  <c r="T32" i="9"/>
  <c r="AE32" i="10"/>
  <c r="Y16" i="9"/>
  <c r="BA16" i="10"/>
  <c r="CI9" i="10"/>
  <c r="AT9" i="10"/>
  <c r="Y17" i="9"/>
  <c r="BA17" i="10"/>
  <c r="E41" i="9"/>
  <c r="E41" i="10"/>
  <c r="O7" i="9"/>
  <c r="AP7" i="10"/>
  <c r="O44" i="9"/>
  <c r="AP44" i="10"/>
  <c r="O55" i="9"/>
  <c r="AP55" i="10"/>
  <c r="O68" i="9"/>
  <c r="AP68" i="10"/>
  <c r="CE9" i="10"/>
  <c r="X9" i="10"/>
  <c r="Y62" i="9"/>
  <c r="BA62" i="10"/>
  <c r="O65" i="9"/>
  <c r="AP65" i="10"/>
  <c r="J79" i="9"/>
  <c r="T79" i="10"/>
  <c r="T97" i="9"/>
  <c r="AE97" i="10"/>
  <c r="O45" i="9"/>
  <c r="AP45" i="10"/>
  <c r="BL51" i="11"/>
  <c r="AI51" i="10"/>
  <c r="AL51" i="10" s="1"/>
  <c r="O48" i="9"/>
  <c r="AP48" i="10"/>
  <c r="O59" i="9"/>
  <c r="AP59" i="10"/>
  <c r="E65" i="9"/>
  <c r="E65" i="10"/>
  <c r="J83" i="9"/>
  <c r="T83" i="10"/>
  <c r="J59" i="9"/>
  <c r="T59" i="10"/>
  <c r="O62" i="9"/>
  <c r="AP62" i="10"/>
  <c r="O80" i="9"/>
  <c r="AP80" i="10"/>
  <c r="T91" i="9"/>
  <c r="AE91" i="10"/>
  <c r="J99" i="9"/>
  <c r="T99" i="10"/>
  <c r="O116" i="9"/>
  <c r="AP116" i="10"/>
  <c r="J118" i="9"/>
  <c r="T118" i="10"/>
  <c r="O123" i="9"/>
  <c r="AP123" i="10"/>
  <c r="E113" i="9"/>
  <c r="E113" i="10"/>
  <c r="AV95" i="11"/>
  <c r="CE95" i="10"/>
  <c r="X95" i="10"/>
  <c r="AA95" i="10" s="1"/>
  <c r="X130" i="10"/>
  <c r="CE130" i="10"/>
  <c r="T76" i="9"/>
  <c r="AE76" i="10"/>
  <c r="Y88" i="9"/>
  <c r="BA88" i="10"/>
  <c r="J98" i="9"/>
  <c r="T98" i="10"/>
  <c r="T102" i="9"/>
  <c r="AE102" i="10"/>
  <c r="Y109" i="9"/>
  <c r="BA109" i="10"/>
  <c r="J115" i="9"/>
  <c r="T115" i="10"/>
  <c r="E135" i="9"/>
  <c r="E135" i="10"/>
  <c r="J92" i="9"/>
  <c r="T92" i="10"/>
  <c r="O78" i="9"/>
  <c r="AP78" i="10"/>
  <c r="T108" i="9"/>
  <c r="AE108" i="10"/>
  <c r="Y112" i="9"/>
  <c r="BA112" i="10"/>
  <c r="CR116" i="11"/>
  <c r="BE116" i="10"/>
  <c r="BH116" i="10" s="1"/>
  <c r="E119" i="9"/>
  <c r="E119" i="10"/>
  <c r="CI114" i="10"/>
  <c r="AT114" i="10"/>
  <c r="T124" i="9"/>
  <c r="AE124" i="10"/>
  <c r="J9" i="9"/>
  <c r="T9" i="10"/>
  <c r="E25" i="9"/>
  <c r="E25" i="10"/>
  <c r="CI36" i="10"/>
  <c r="AT36" i="10"/>
  <c r="AT59" i="10"/>
  <c r="CI59" i="10"/>
  <c r="J21" i="9"/>
  <c r="T21" i="10"/>
  <c r="AT58" i="10"/>
  <c r="CI58" i="10"/>
  <c r="J28" i="9"/>
  <c r="T28" i="10"/>
  <c r="E39" i="9"/>
  <c r="E39" i="10"/>
  <c r="CI12" i="10"/>
  <c r="AT12" i="10"/>
  <c r="AW12" i="10" s="1"/>
  <c r="O33" i="9"/>
  <c r="AP33" i="10"/>
  <c r="T41" i="9"/>
  <c r="AE41" i="10"/>
  <c r="CI71" i="10"/>
  <c r="AT71" i="10"/>
  <c r="T95" i="9"/>
  <c r="AE95" i="10"/>
  <c r="AT105" i="10"/>
  <c r="CI105" i="10"/>
  <c r="E123" i="9"/>
  <c r="E123" i="10"/>
  <c r="O113" i="9"/>
  <c r="AP113" i="10"/>
  <c r="X102" i="10"/>
  <c r="CE102" i="10"/>
  <c r="J69" i="9"/>
  <c r="T69" i="10"/>
  <c r="Y92" i="9"/>
  <c r="BA92" i="10"/>
  <c r="E141" i="9"/>
  <c r="E141" i="10"/>
  <c r="O74" i="9"/>
  <c r="AP74" i="10"/>
  <c r="E138" i="9"/>
  <c r="E138" i="10"/>
  <c r="T112" i="9"/>
  <c r="AE112" i="10"/>
  <c r="CI17" i="10"/>
  <c r="AT17" i="10"/>
  <c r="Y8" i="9"/>
  <c r="BA8" i="10"/>
  <c r="Y19" i="9"/>
  <c r="BA19" i="10"/>
  <c r="CI43" i="10"/>
  <c r="AT43" i="10"/>
  <c r="O69" i="9"/>
  <c r="AP69" i="10"/>
  <c r="X64" i="10"/>
  <c r="CE64" i="10"/>
  <c r="O61" i="9"/>
  <c r="AP61" i="10"/>
  <c r="AT97" i="10"/>
  <c r="CI97" i="10"/>
  <c r="X128" i="10"/>
  <c r="CE128" i="10"/>
  <c r="O107" i="9"/>
  <c r="AP107" i="10"/>
  <c r="CE105" i="10"/>
  <c r="X105" i="10"/>
  <c r="X37" i="10"/>
  <c r="CE37" i="10"/>
  <c r="CB49" i="11"/>
  <c r="CI49" i="10"/>
  <c r="AT49" i="10"/>
  <c r="Y122" i="9"/>
  <c r="BA122" i="10"/>
  <c r="X96" i="10"/>
  <c r="CE96" i="10"/>
  <c r="E124" i="9"/>
  <c r="E124" i="10"/>
  <c r="E137" i="9"/>
  <c r="E137" i="10"/>
  <c r="Y30" i="9"/>
  <c r="BA30" i="10"/>
  <c r="O30" i="9"/>
  <c r="AP30" i="10"/>
  <c r="Q76" i="11"/>
  <c r="I76" i="10"/>
  <c r="L76" i="10" s="1"/>
  <c r="E108" i="9"/>
  <c r="E108" i="10"/>
  <c r="Y105" i="9"/>
  <c r="BA105" i="10"/>
  <c r="Y143" i="9"/>
  <c r="BA143" i="10"/>
  <c r="AV136" i="11"/>
  <c r="X136" i="10"/>
  <c r="AA136" i="10" s="1"/>
  <c r="CE136" i="10"/>
  <c r="X135" i="10"/>
  <c r="CE135" i="10"/>
  <c r="J138" i="9"/>
  <c r="T138" i="10"/>
  <c r="E36" i="9"/>
  <c r="E36" i="10"/>
  <c r="E15" i="9"/>
  <c r="E15" i="10"/>
  <c r="J38" i="9"/>
  <c r="T38" i="10"/>
  <c r="X51" i="10"/>
  <c r="CE51" i="10"/>
  <c r="E24" i="9"/>
  <c r="E24" i="10"/>
  <c r="X53" i="10"/>
  <c r="CE53" i="10"/>
  <c r="CI35" i="10"/>
  <c r="AT35" i="10"/>
  <c r="O20" i="9"/>
  <c r="AP20" i="10"/>
  <c r="J56" i="9"/>
  <c r="T56" i="10"/>
  <c r="BL79" i="11"/>
  <c r="AI79" i="10"/>
  <c r="AL79" i="10" s="1"/>
  <c r="T17" i="9"/>
  <c r="AE17" i="10"/>
  <c r="T51" i="9"/>
  <c r="AE51" i="10"/>
  <c r="O98" i="9"/>
  <c r="AP98" i="10"/>
  <c r="Y70" i="9"/>
  <c r="BA70" i="10"/>
  <c r="O53" i="9"/>
  <c r="AP53" i="10"/>
  <c r="E63" i="9"/>
  <c r="E63" i="10"/>
  <c r="E69" i="9"/>
  <c r="E69" i="10"/>
  <c r="Y80" i="9"/>
  <c r="BA80" i="10"/>
  <c r="J90" i="9"/>
  <c r="T90" i="10"/>
  <c r="J96" i="9"/>
  <c r="T96" i="10"/>
  <c r="T99" i="9"/>
  <c r="AE99" i="10"/>
  <c r="T47" i="9"/>
  <c r="AE47" i="10"/>
  <c r="J80" i="9"/>
  <c r="T80" i="10"/>
  <c r="J108" i="9"/>
  <c r="T108" i="10"/>
  <c r="T118" i="9"/>
  <c r="AE118" i="10"/>
  <c r="CI120" i="10"/>
  <c r="AT120" i="10"/>
  <c r="X127" i="10"/>
  <c r="CE127" i="10"/>
  <c r="Y40" i="9"/>
  <c r="BA40" i="10"/>
  <c r="E72" i="9"/>
  <c r="E72" i="10"/>
  <c r="Y102" i="9"/>
  <c r="BA102" i="10"/>
  <c r="CR77" i="11"/>
  <c r="BE77" i="10"/>
  <c r="BH77" i="10" s="1"/>
  <c r="Q118" i="11"/>
  <c r="I118" i="10"/>
  <c r="L118" i="10" s="1"/>
  <c r="Y119" i="9"/>
  <c r="BA119" i="10"/>
  <c r="BL123" i="11"/>
  <c r="AI123" i="10"/>
  <c r="AL123" i="10" s="1"/>
  <c r="T72" i="9"/>
  <c r="AE72" i="10"/>
  <c r="O86" i="9"/>
  <c r="AP86" i="10"/>
  <c r="J105" i="9"/>
  <c r="T105" i="10"/>
  <c r="O108" i="9"/>
  <c r="AP108" i="10"/>
  <c r="CE113" i="10"/>
  <c r="X113" i="10"/>
  <c r="E114" i="9"/>
  <c r="E114" i="10"/>
  <c r="T103" i="9"/>
  <c r="AE103" i="10"/>
  <c r="AT54" i="10"/>
  <c r="CI54" i="10"/>
  <c r="Y108" i="9"/>
  <c r="BA108" i="10"/>
  <c r="E121" i="9"/>
  <c r="E121" i="10"/>
  <c r="T11" i="9"/>
  <c r="AE11" i="10"/>
  <c r="E22" i="9"/>
  <c r="E22" i="10"/>
  <c r="BL29" i="11"/>
  <c r="AI29" i="10"/>
  <c r="AL29" i="10" s="1"/>
  <c r="AT39" i="10"/>
  <c r="CI39" i="10"/>
  <c r="CE25" i="10"/>
  <c r="X25" i="10"/>
  <c r="AT55" i="10"/>
  <c r="CI55" i="10"/>
  <c r="X6" i="10"/>
  <c r="CE6" i="10"/>
  <c r="T21" i="9"/>
  <c r="AE21" i="10"/>
  <c r="T26" i="9"/>
  <c r="AE26" i="10"/>
  <c r="X35" i="10"/>
  <c r="CE35" i="10"/>
  <c r="CI41" i="10"/>
  <c r="AT41" i="10"/>
  <c r="AW41" i="10" s="1"/>
  <c r="Y6" i="9"/>
  <c r="BA6" i="10"/>
  <c r="J61" i="9"/>
  <c r="T61" i="10"/>
  <c r="CR71" i="11"/>
  <c r="BE71" i="10"/>
  <c r="BH71" i="10" s="1"/>
  <c r="J77" i="9"/>
  <c r="T77" i="10"/>
  <c r="Y116" i="9"/>
  <c r="BA116" i="10"/>
  <c r="AT123" i="10"/>
  <c r="CI123" i="10"/>
  <c r="T82" i="9"/>
  <c r="AE82" i="10"/>
  <c r="J95" i="9"/>
  <c r="T95" i="10"/>
  <c r="J106" i="9"/>
  <c r="T106" i="10"/>
  <c r="CI129" i="10"/>
  <c r="AT129" i="10"/>
  <c r="E139" i="9"/>
  <c r="E139" i="10"/>
  <c r="Y25" i="9"/>
  <c r="BA25" i="10"/>
  <c r="Y21" i="9"/>
  <c r="BA21" i="10"/>
  <c r="J29" i="9"/>
  <c r="T29" i="10"/>
  <c r="J70" i="9"/>
  <c r="T70" i="10"/>
  <c r="X88" i="10"/>
  <c r="CE88" i="10"/>
  <c r="J102" i="9"/>
  <c r="T102" i="10"/>
  <c r="E120" i="9"/>
  <c r="E120" i="10"/>
  <c r="AT48" i="10"/>
  <c r="CI48" i="10"/>
  <c r="CI52" i="10"/>
  <c r="AT52" i="10"/>
  <c r="J68" i="9"/>
  <c r="T68" i="10"/>
  <c r="O12" i="9"/>
  <c r="AP12" i="10"/>
  <c r="E142" i="9"/>
  <c r="E142" i="10"/>
  <c r="J7" i="9"/>
  <c r="T7" i="10"/>
  <c r="J43" i="9"/>
  <c r="T43" i="10"/>
  <c r="AT90" i="10"/>
  <c r="CI90" i="10"/>
  <c r="AV45" i="11"/>
  <c r="X45" i="10"/>
  <c r="CE45" i="10"/>
  <c r="CR48" i="11"/>
  <c r="BE48" i="10"/>
  <c r="BH48" i="10" s="1"/>
  <c r="Q63" i="11"/>
  <c r="I63" i="10"/>
  <c r="L63" i="10" s="1"/>
  <c r="T63" i="9"/>
  <c r="AE63" i="10"/>
  <c r="O58" i="9"/>
  <c r="AP58" i="10"/>
  <c r="O71" i="9"/>
  <c r="AP71" i="10"/>
  <c r="E77" i="9"/>
  <c r="E77" i="10"/>
  <c r="O85" i="9"/>
  <c r="AP85" i="10"/>
  <c r="E95" i="9"/>
  <c r="E95" i="10"/>
  <c r="T125" i="9"/>
  <c r="AE125" i="10"/>
  <c r="J130" i="9"/>
  <c r="T130" i="10"/>
  <c r="T141" i="9"/>
  <c r="AE141" i="10"/>
  <c r="Y132" i="9"/>
  <c r="BA132" i="10"/>
  <c r="T132" i="9"/>
  <c r="AE132" i="10"/>
  <c r="BL142" i="11"/>
  <c r="AI142" i="10"/>
  <c r="AL142" i="10" s="1"/>
  <c r="O132" i="9"/>
  <c r="AP132" i="10"/>
  <c r="X20" i="10"/>
  <c r="CE20" i="10"/>
  <c r="J32" i="9"/>
  <c r="T32" i="10"/>
  <c r="AV10" i="11"/>
  <c r="CE10" i="10"/>
  <c r="X10" i="10"/>
  <c r="T13" i="9"/>
  <c r="AE13" i="10"/>
  <c r="Q13" i="11"/>
  <c r="I13" i="10"/>
  <c r="L13" i="10" s="1"/>
  <c r="AV14" i="11"/>
  <c r="X14" i="10"/>
  <c r="CE14" i="10"/>
  <c r="E14" i="9"/>
  <c r="E14" i="10"/>
  <c r="AT16" i="10"/>
  <c r="CI16" i="10"/>
  <c r="Y36" i="9"/>
  <c r="BA36" i="10"/>
  <c r="CB35" i="11"/>
  <c r="Q34" i="11"/>
  <c r="I34" i="10"/>
  <c r="L34" i="10" s="1"/>
  <c r="X46" i="10"/>
  <c r="CE46" i="10"/>
  <c r="Q65" i="11"/>
  <c r="I65" i="10"/>
  <c r="L65" i="10" s="1"/>
  <c r="Y53" i="9"/>
  <c r="BA53" i="10"/>
  <c r="O72" i="9"/>
  <c r="AP72" i="10"/>
  <c r="T67" i="9"/>
  <c r="AE67" i="10"/>
  <c r="Q74" i="11"/>
  <c r="I74" i="10"/>
  <c r="L74" i="10" s="1"/>
  <c r="Q59" i="11"/>
  <c r="I59" i="10"/>
  <c r="L59" i="10" s="1"/>
  <c r="CR57" i="11"/>
  <c r="J67" i="9"/>
  <c r="T67" i="10"/>
  <c r="CB80" i="11"/>
  <c r="CI80" i="10"/>
  <c r="AT80" i="10"/>
  <c r="E76" i="9"/>
  <c r="E76" i="10"/>
  <c r="Y86" i="9"/>
  <c r="BA86" i="10"/>
  <c r="J87" i="9"/>
  <c r="T87" i="10"/>
  <c r="AV94" i="11"/>
  <c r="CE94" i="10"/>
  <c r="X94" i="10"/>
  <c r="E101" i="9"/>
  <c r="E101" i="10"/>
  <c r="CI88" i="10"/>
  <c r="AT88" i="10"/>
  <c r="E109" i="9"/>
  <c r="E109" i="10"/>
  <c r="CR96" i="11"/>
  <c r="E107" i="9"/>
  <c r="E107" i="10"/>
  <c r="CI109" i="10"/>
  <c r="AT109" i="10"/>
  <c r="O125" i="9"/>
  <c r="AP125" i="10"/>
  <c r="J127" i="9"/>
  <c r="T127" i="10"/>
  <c r="Y128" i="9"/>
  <c r="BA128" i="10"/>
  <c r="T130" i="9"/>
  <c r="AE130" i="10"/>
  <c r="CR143" i="11"/>
  <c r="BE143" i="10"/>
  <c r="BH143" i="10" s="1"/>
  <c r="CB137" i="11"/>
  <c r="CI137" i="10"/>
  <c r="AT137" i="10"/>
  <c r="CI141" i="10"/>
  <c r="AT141" i="10"/>
  <c r="T131" i="9"/>
  <c r="AE131" i="10"/>
  <c r="O140" i="9"/>
  <c r="AP140" i="10"/>
  <c r="Y144" i="9"/>
  <c r="BA144" i="10"/>
  <c r="BL145" i="11"/>
  <c r="AI145" i="10"/>
  <c r="AL145" i="10" s="1"/>
  <c r="CB136" i="11"/>
  <c r="O142" i="9"/>
  <c r="AP142" i="10"/>
  <c r="CB145" i="11"/>
  <c r="CI145" i="10"/>
  <c r="AT145" i="10"/>
  <c r="Y131" i="9"/>
  <c r="BA131" i="10"/>
  <c r="T136" i="9"/>
  <c r="AE136" i="10"/>
  <c r="X138" i="10"/>
  <c r="CE138" i="10"/>
  <c r="J4" i="9"/>
  <c r="T4" i="10"/>
  <c r="J10" i="9"/>
  <c r="T10" i="10"/>
  <c r="J17" i="9"/>
  <c r="T17" i="10"/>
  <c r="AV25" i="11"/>
  <c r="AV36" i="11"/>
  <c r="X36" i="10"/>
  <c r="CE36" i="10"/>
  <c r="T7" i="9"/>
  <c r="AE7" i="10"/>
  <c r="Y32" i="9"/>
  <c r="BA32" i="10"/>
  <c r="T42" i="9"/>
  <c r="AE42" i="10"/>
  <c r="T10" i="9"/>
  <c r="AE10" i="10"/>
  <c r="O34" i="9"/>
  <c r="AP34" i="10"/>
  <c r="J40" i="9"/>
  <c r="T40" i="10"/>
  <c r="E21" i="9"/>
  <c r="E21" i="10"/>
  <c r="T28" i="9"/>
  <c r="AE28" i="10"/>
  <c r="X5" i="10"/>
  <c r="CE5" i="10"/>
  <c r="AT7" i="10"/>
  <c r="CI7" i="10"/>
  <c r="O35" i="9"/>
  <c r="AP35" i="10"/>
  <c r="AV52" i="11"/>
  <c r="X52" i="10"/>
  <c r="CE52" i="10"/>
  <c r="AV56" i="11"/>
  <c r="X56" i="10"/>
  <c r="CE56" i="10"/>
  <c r="CI20" i="10"/>
  <c r="AT20" i="10"/>
  <c r="AT61" i="10"/>
  <c r="CI61" i="10"/>
  <c r="CR16" i="11"/>
  <c r="AV61" i="11"/>
  <c r="CE61" i="10"/>
  <c r="X61" i="10"/>
  <c r="CB63" i="11"/>
  <c r="CI63" i="10"/>
  <c r="AT63" i="10"/>
  <c r="Y98" i="9"/>
  <c r="BA98" i="10"/>
  <c r="Y90" i="9"/>
  <c r="BA90" i="10"/>
  <c r="O23" i="9"/>
  <c r="AP23" i="10"/>
  <c r="T34" i="9"/>
  <c r="AE34" i="10"/>
  <c r="Y55" i="9"/>
  <c r="BA55" i="10"/>
  <c r="CE60" i="10"/>
  <c r="X60" i="10"/>
  <c r="O90" i="9"/>
  <c r="AP90" i="10"/>
  <c r="Y60" i="9"/>
  <c r="BA60" i="10"/>
  <c r="X58" i="10"/>
  <c r="CE58" i="10"/>
  <c r="BL80" i="11"/>
  <c r="AI80" i="10"/>
  <c r="AL80" i="10" s="1"/>
  <c r="O92" i="9"/>
  <c r="AP92" i="10"/>
  <c r="Y104" i="9"/>
  <c r="BA104" i="10"/>
  <c r="CI127" i="10"/>
  <c r="AT127" i="10"/>
  <c r="X54" i="10"/>
  <c r="CE54" i="10"/>
  <c r="T106" i="9"/>
  <c r="AE106" i="10"/>
  <c r="AV112" i="11"/>
  <c r="CE112" i="10"/>
  <c r="X112" i="10"/>
  <c r="AT130" i="10"/>
  <c r="CI130" i="10"/>
  <c r="CE63" i="10"/>
  <c r="X63" i="10"/>
  <c r="Y77" i="9"/>
  <c r="BA77" i="10"/>
  <c r="X91" i="10"/>
  <c r="CE91" i="10"/>
  <c r="J124" i="9"/>
  <c r="T124" i="10"/>
  <c r="O84" i="9"/>
  <c r="AP84" i="10"/>
  <c r="O89" i="9"/>
  <c r="AP89" i="10"/>
  <c r="J107" i="9"/>
  <c r="T107" i="10"/>
  <c r="CB123" i="11"/>
  <c r="AT47" i="10"/>
  <c r="CI47" i="10"/>
  <c r="Y95" i="9"/>
  <c r="BA95" i="10"/>
  <c r="CI86" i="10"/>
  <c r="AT86" i="10"/>
  <c r="AV123" i="11"/>
  <c r="CE123" i="10"/>
  <c r="X123" i="10"/>
  <c r="AA123" i="10" s="1"/>
  <c r="T114" i="9"/>
  <c r="AE114" i="10"/>
  <c r="E85" i="9"/>
  <c r="E85" i="10"/>
  <c r="J27" i="9"/>
  <c r="T27" i="10"/>
  <c r="CE49" i="10"/>
  <c r="X49" i="10"/>
  <c r="Y4" i="9"/>
  <c r="BA4" i="10"/>
  <c r="CE41" i="10"/>
  <c r="X41" i="10"/>
  <c r="E53" i="9"/>
  <c r="E53" i="10"/>
  <c r="T4" i="9"/>
  <c r="AE4" i="10"/>
  <c r="CI5" i="10"/>
  <c r="AT5" i="10"/>
  <c r="X7" i="10"/>
  <c r="CE7" i="10"/>
  <c r="Y44" i="9"/>
  <c r="BA44" i="10"/>
  <c r="AT60" i="10"/>
  <c r="CI60" i="10"/>
  <c r="Y9" i="9"/>
  <c r="BA9" i="10"/>
  <c r="J66" i="9"/>
  <c r="T66" i="10"/>
  <c r="E73" i="9"/>
  <c r="E73" i="10"/>
  <c r="Y123" i="9"/>
  <c r="BA123" i="10"/>
  <c r="CE115" i="10"/>
  <c r="X115" i="10"/>
  <c r="CI122" i="10"/>
  <c r="AT122" i="10"/>
  <c r="CE8" i="10"/>
  <c r="X8" i="10"/>
  <c r="E83" i="9"/>
  <c r="E83" i="10"/>
  <c r="T107" i="9"/>
  <c r="AE107" i="10"/>
  <c r="T113" i="9"/>
  <c r="AE113" i="10"/>
  <c r="O124" i="9"/>
  <c r="AP124" i="10"/>
  <c r="CE70" i="10"/>
  <c r="X70" i="10"/>
  <c r="CI89" i="10"/>
  <c r="AT89" i="10"/>
  <c r="CI98" i="10"/>
  <c r="AT98" i="10"/>
  <c r="Q107" i="11"/>
  <c r="EN46" i="10"/>
  <c r="EQ46" i="10" s="1"/>
  <c r="O25" i="9"/>
  <c r="AP25" i="10"/>
  <c r="CI95" i="10"/>
  <c r="AT95" i="10"/>
  <c r="X83" i="10"/>
  <c r="CE83" i="10"/>
  <c r="CI115" i="10"/>
  <c r="AT115" i="10"/>
  <c r="O70" i="9"/>
  <c r="AP70" i="10"/>
  <c r="J47" i="9"/>
  <c r="T47" i="10"/>
  <c r="T55" i="9"/>
  <c r="AE55" i="10"/>
  <c r="CI65" i="10"/>
  <c r="AT65" i="10"/>
  <c r="O99" i="9"/>
  <c r="AP99" i="10"/>
  <c r="J82" i="9"/>
  <c r="T82" i="10"/>
  <c r="BL49" i="11"/>
  <c r="AI49" i="10"/>
  <c r="AL49" i="10" s="1"/>
  <c r="E59" i="9"/>
  <c r="E59" i="10"/>
  <c r="T89" i="9"/>
  <c r="AE89" i="10"/>
  <c r="E92" i="9"/>
  <c r="E92" i="10"/>
  <c r="CR82" i="11"/>
  <c r="BE82" i="10"/>
  <c r="BH82" i="10" s="1"/>
  <c r="E100" i="9"/>
  <c r="E100" i="10"/>
  <c r="Q109" i="11"/>
  <c r="I109" i="10"/>
  <c r="L109" i="10" s="1"/>
  <c r="O128" i="9"/>
  <c r="AP128" i="10"/>
  <c r="O134" i="9"/>
  <c r="AP134" i="10"/>
  <c r="CB138" i="11"/>
  <c r="AT138" i="10"/>
  <c r="CI138" i="10"/>
  <c r="CR146" i="11"/>
  <c r="BE146" i="10"/>
  <c r="BH146" i="10" s="1"/>
  <c r="CR134" i="11"/>
  <c r="BE134" i="10"/>
  <c r="BH134" i="10" s="1"/>
  <c r="CB144" i="11"/>
  <c r="CI144" i="10"/>
  <c r="AT144" i="10"/>
  <c r="AW144" i="10" s="1"/>
  <c r="CB135" i="11"/>
  <c r="CI135" i="10"/>
  <c r="AT135" i="10"/>
  <c r="Y135" i="9"/>
  <c r="BA135" i="10"/>
  <c r="Q8" i="11"/>
  <c r="I8" i="10"/>
  <c r="L8" i="10" s="1"/>
  <c r="O67" i="9"/>
  <c r="AP67" i="10"/>
  <c r="E11" i="9"/>
  <c r="E11" i="10"/>
  <c r="J13" i="9"/>
  <c r="T13" i="10"/>
  <c r="J15" i="9"/>
  <c r="T15" i="10"/>
  <c r="BL13" i="11"/>
  <c r="AI13" i="10"/>
  <c r="AL13" i="10" s="1"/>
  <c r="AV17" i="11"/>
  <c r="CE17" i="10"/>
  <c r="X17" i="10"/>
  <c r="Y14" i="9"/>
  <c r="BA14" i="10"/>
  <c r="CR31" i="11"/>
  <c r="Y41" i="9"/>
  <c r="BA41" i="10"/>
  <c r="E47" i="9"/>
  <c r="E47" i="10"/>
  <c r="J51" i="9"/>
  <c r="T51" i="10"/>
  <c r="CB44" i="11"/>
  <c r="CI44" i="10"/>
  <c r="AT44" i="10"/>
  <c r="CB55" i="11"/>
  <c r="AV66" i="11"/>
  <c r="X66" i="10"/>
  <c r="CE66" i="10"/>
  <c r="T71" i="9"/>
  <c r="AE71" i="10"/>
  <c r="Y64" i="9"/>
  <c r="BA64" i="10"/>
  <c r="CI69" i="10"/>
  <c r="AT69" i="10"/>
  <c r="T75" i="9"/>
  <c r="AE75" i="10"/>
  <c r="E64" i="9"/>
  <c r="E64" i="10"/>
  <c r="CR72" i="11"/>
  <c r="E81" i="9"/>
  <c r="E81" i="10"/>
  <c r="X87" i="10"/>
  <c r="CE87" i="10"/>
  <c r="CB93" i="11"/>
  <c r="E102" i="9"/>
  <c r="E102" i="10"/>
  <c r="CR110" i="11"/>
  <c r="BE110" i="10"/>
  <c r="BH110" i="10" s="1"/>
  <c r="Y124" i="9"/>
  <c r="BA124" i="10"/>
  <c r="Y125" i="9"/>
  <c r="BA125" i="10"/>
  <c r="T127" i="9"/>
  <c r="AE127" i="10"/>
  <c r="O130" i="9"/>
  <c r="AP130" i="10"/>
  <c r="Y107" i="9"/>
  <c r="BA107" i="10"/>
  <c r="E126" i="9"/>
  <c r="E126" i="10"/>
  <c r="CB134" i="11"/>
  <c r="CI134" i="10"/>
  <c r="AT134" i="10"/>
  <c r="BL141" i="11"/>
  <c r="AI141" i="10"/>
  <c r="AL141" i="10" s="1"/>
  <c r="J143" i="9"/>
  <c r="T143" i="10"/>
  <c r="J144" i="9"/>
  <c r="T144" i="10"/>
  <c r="CR132" i="11"/>
  <c r="BE132" i="10"/>
  <c r="BH132" i="10" s="1"/>
  <c r="BL131" i="11"/>
  <c r="AI131" i="10"/>
  <c r="AL131" i="10" s="1"/>
  <c r="CR144" i="11"/>
  <c r="BE144" i="10"/>
  <c r="BH144" i="10" s="1"/>
  <c r="BL132" i="11"/>
  <c r="AI132" i="10"/>
  <c r="AL132" i="10" s="1"/>
  <c r="J137" i="9"/>
  <c r="T137" i="10"/>
  <c r="Y140" i="9"/>
  <c r="BA140" i="10"/>
  <c r="CI142" i="10"/>
  <c r="AT142" i="10"/>
  <c r="Y133" i="9"/>
  <c r="BA133" i="10"/>
  <c r="J133" i="9"/>
  <c r="T133" i="10"/>
  <c r="CI132" i="10"/>
  <c r="AT132" i="10"/>
  <c r="Q4" i="11"/>
  <c r="E17" i="9"/>
  <c r="E17" i="10"/>
  <c r="X28" i="10"/>
  <c r="CE28" i="10"/>
  <c r="BL38" i="11"/>
  <c r="CR7" i="11"/>
  <c r="BE7" i="10"/>
  <c r="BH7" i="10" s="1"/>
  <c r="E9" i="9"/>
  <c r="E9" i="10"/>
  <c r="Y34" i="9"/>
  <c r="BA34" i="10"/>
  <c r="J5" i="9"/>
  <c r="T5" i="10"/>
  <c r="J19" i="9"/>
  <c r="T19" i="10"/>
  <c r="E49" i="9"/>
  <c r="E49" i="10"/>
  <c r="T27" i="9"/>
  <c r="AE27" i="10"/>
  <c r="O56" i="9"/>
  <c r="AP56" i="10"/>
  <c r="J23" i="9"/>
  <c r="T23" i="10"/>
  <c r="E28" i="9"/>
  <c r="E28" i="10"/>
  <c r="Y49" i="9"/>
  <c r="BA49" i="10"/>
  <c r="CE62" i="10"/>
  <c r="X62" i="10"/>
  <c r="E78" i="9"/>
  <c r="E78" i="10"/>
  <c r="J64" i="9"/>
  <c r="T64" i="10"/>
  <c r="Y91" i="9"/>
  <c r="BA91" i="10"/>
  <c r="X65" i="10"/>
  <c r="CE65" i="10"/>
  <c r="AT23" i="10"/>
  <c r="CI23" i="10"/>
  <c r="BL64" i="11"/>
  <c r="AI64" i="10"/>
  <c r="AL64" i="10" s="1"/>
  <c r="Y69" i="9"/>
  <c r="BA69" i="10"/>
  <c r="O77" i="9"/>
  <c r="AP77" i="10"/>
  <c r="T92" i="9"/>
  <c r="AE92" i="10"/>
  <c r="T80" i="9"/>
  <c r="AE80" i="10"/>
  <c r="O87" i="9"/>
  <c r="AP87" i="10"/>
  <c r="CE93" i="10"/>
  <c r="X93" i="10"/>
  <c r="AT111" i="10"/>
  <c r="CI111" i="10"/>
  <c r="BL112" i="11"/>
  <c r="AI112" i="10"/>
  <c r="AL112" i="10" s="1"/>
  <c r="X122" i="10"/>
  <c r="CE122" i="10"/>
  <c r="AT131" i="10"/>
  <c r="AW131" i="10" s="1"/>
  <c r="CI131" i="10"/>
  <c r="J63" i="9"/>
  <c r="T63" i="10"/>
  <c r="J91" i="9"/>
  <c r="T91" i="10"/>
  <c r="Q80" i="11"/>
  <c r="I80" i="10"/>
  <c r="L80" i="10" s="1"/>
  <c r="AT84" i="10"/>
  <c r="CI84" i="10"/>
  <c r="T90" i="9"/>
  <c r="AE90" i="10"/>
  <c r="E129" i="9"/>
  <c r="E129" i="10"/>
  <c r="T109" i="9"/>
  <c r="AE109" i="10"/>
  <c r="CB113" i="11"/>
  <c r="AT113" i="10"/>
  <c r="CI113" i="10"/>
  <c r="Y120" i="9"/>
  <c r="BA120" i="10"/>
  <c r="E134" i="9"/>
  <c r="E134" i="10"/>
  <c r="CI4" i="10"/>
  <c r="AT4" i="10"/>
  <c r="Y10" i="9"/>
  <c r="BA10" i="10"/>
  <c r="E27" i="9"/>
  <c r="E27" i="10"/>
  <c r="T45" i="9"/>
  <c r="AE45" i="10"/>
  <c r="E7" i="9"/>
  <c r="E7" i="10"/>
  <c r="J53" i="9"/>
  <c r="T53" i="10"/>
  <c r="CE39" i="10"/>
  <c r="X39" i="10"/>
  <c r="J62" i="9"/>
  <c r="T62" i="10"/>
  <c r="CI73" i="10"/>
  <c r="AT73" i="10"/>
  <c r="Q91" i="11"/>
  <c r="I91" i="10"/>
  <c r="L91" i="10" s="1"/>
  <c r="J109" i="9"/>
  <c r="T109" i="10"/>
  <c r="J113" i="9"/>
  <c r="T113" i="10"/>
  <c r="X119" i="10"/>
  <c r="CE119" i="10"/>
  <c r="E82" i="9"/>
  <c r="E82" i="10"/>
  <c r="CI107" i="10"/>
  <c r="AT107" i="10"/>
  <c r="O50" i="9"/>
  <c r="AP50" i="10"/>
  <c r="CE71" i="10"/>
  <c r="X71" i="10"/>
  <c r="J8" i="9"/>
  <c r="T8" i="10"/>
  <c r="X73" i="10"/>
  <c r="CE73" i="10"/>
  <c r="X126" i="10"/>
  <c r="CE126" i="10"/>
  <c r="CI62" i="10"/>
  <c r="AT62" i="10"/>
  <c r="T79" i="9"/>
  <c r="AE79" i="10"/>
  <c r="CI116" i="10"/>
  <c r="AT116" i="10"/>
  <c r="AT102" i="10"/>
  <c r="CI102" i="10"/>
  <c r="O11" i="9"/>
  <c r="AP11" i="10"/>
  <c r="X12" i="10"/>
  <c r="CE12" i="10"/>
  <c r="J26" i="9"/>
  <c r="T26" i="10"/>
  <c r="AT32" i="10"/>
  <c r="CI32" i="10"/>
  <c r="T8" i="9"/>
  <c r="AE8" i="10"/>
  <c r="O26" i="9"/>
  <c r="AP26" i="10"/>
  <c r="J48" i="9"/>
  <c r="T48" i="10"/>
  <c r="CI78" i="10"/>
  <c r="AT78" i="10"/>
  <c r="CI96" i="10"/>
  <c r="AT96" i="10"/>
  <c r="CI50" i="10"/>
  <c r="AT50" i="10"/>
  <c r="J76" i="9"/>
  <c r="T76" i="10"/>
  <c r="O9" i="9"/>
  <c r="AP9" i="10"/>
  <c r="AT83" i="10"/>
  <c r="CI83" i="10"/>
  <c r="E127" i="9"/>
  <c r="E127" i="10"/>
  <c r="E87" i="9"/>
  <c r="E87" i="10"/>
  <c r="O66" i="9"/>
  <c r="AP66" i="10"/>
  <c r="E88" i="9"/>
  <c r="E88" i="10"/>
  <c r="X72" i="10"/>
  <c r="CE72" i="10"/>
  <c r="J14" i="9"/>
  <c r="T14" i="10"/>
  <c r="CI13" i="10"/>
  <c r="AT13" i="10"/>
  <c r="J41" i="9"/>
  <c r="T41" i="10"/>
  <c r="T53" i="9"/>
  <c r="AE53" i="10"/>
  <c r="CI11" i="10"/>
  <c r="AT11" i="10"/>
  <c r="AV13" i="11"/>
  <c r="X13" i="10"/>
  <c r="CE13" i="10"/>
  <c r="Y13" i="9"/>
  <c r="BA13" i="10"/>
  <c r="X15" i="10"/>
  <c r="CE15" i="10"/>
  <c r="T15" i="9"/>
  <c r="AE15" i="10"/>
  <c r="O16" i="9"/>
  <c r="AP16" i="10"/>
  <c r="BL21" i="11"/>
  <c r="O28" i="9"/>
  <c r="AP28" i="10"/>
  <c r="T37" i="9"/>
  <c r="AE37" i="10"/>
  <c r="O41" i="9"/>
  <c r="AP41" i="10"/>
  <c r="O42" i="9"/>
  <c r="AP42" i="10"/>
  <c r="BL34" i="11"/>
  <c r="J36" i="9"/>
  <c r="T36" i="10"/>
  <c r="E37" i="9"/>
  <c r="E37" i="10"/>
  <c r="Q49" i="11"/>
  <c r="I49" i="10"/>
  <c r="L49" i="10" s="1"/>
  <c r="CR45" i="11"/>
  <c r="BE45" i="10"/>
  <c r="BH45" i="10" s="1"/>
  <c r="E45" i="9"/>
  <c r="E45" i="10"/>
  <c r="CE50" i="10"/>
  <c r="X50" i="10"/>
  <c r="E54" i="9"/>
  <c r="E54" i="10"/>
  <c r="E62" i="9"/>
  <c r="E62" i="10"/>
  <c r="Q67" i="11"/>
  <c r="CR54" i="11"/>
  <c r="E70" i="9"/>
  <c r="E70" i="10"/>
  <c r="E60" i="9"/>
  <c r="E60" i="10"/>
  <c r="Y73" i="9"/>
  <c r="BA73" i="10"/>
  <c r="Q71" i="11"/>
  <c r="I71" i="10"/>
  <c r="L71" i="10" s="1"/>
  <c r="J74" i="9"/>
  <c r="T74" i="10"/>
  <c r="E79" i="9"/>
  <c r="E79" i="10"/>
  <c r="E80" i="9"/>
  <c r="E80" i="10"/>
  <c r="BL73" i="11"/>
  <c r="Q81" i="11"/>
  <c r="E91" i="9"/>
  <c r="E91" i="10"/>
  <c r="E103" i="9"/>
  <c r="E103" i="10"/>
  <c r="E106" i="9"/>
  <c r="E106" i="10"/>
  <c r="Q108" i="11"/>
  <c r="I108" i="10"/>
  <c r="L108" i="10" s="1"/>
  <c r="Q61" i="11"/>
  <c r="O127" i="9"/>
  <c r="AP127" i="10"/>
  <c r="J129" i="9"/>
  <c r="T129" i="10"/>
  <c r="Y130" i="9"/>
  <c r="BA130" i="10"/>
  <c r="CB110" i="11"/>
  <c r="AT110" i="10"/>
  <c r="CI110" i="10"/>
  <c r="T135" i="9"/>
  <c r="AE135" i="10"/>
  <c r="J142" i="9"/>
  <c r="T142" i="10"/>
  <c r="AV143" i="11"/>
  <c r="X143" i="10"/>
  <c r="CE143" i="10"/>
  <c r="AV144" i="11"/>
  <c r="X144" i="10"/>
  <c r="CE144" i="10"/>
  <c r="CB141" i="11"/>
  <c r="Y138" i="9"/>
  <c r="BA138" i="10"/>
  <c r="CB140" i="11"/>
  <c r="CI140" i="10"/>
  <c r="AT140" i="10"/>
  <c r="AW140" i="10" s="1"/>
  <c r="CR131" i="11"/>
  <c r="BE131" i="10"/>
  <c r="BH131" i="10" s="1"/>
  <c r="CR133" i="11"/>
  <c r="BE133" i="10"/>
  <c r="BH133" i="10" s="1"/>
  <c r="Y141" i="9"/>
  <c r="BA141" i="10"/>
  <c r="T134" i="9"/>
  <c r="AE134" i="10"/>
  <c r="T133" i="9"/>
  <c r="AE133" i="10"/>
  <c r="O136" i="9"/>
  <c r="AP136" i="10"/>
  <c r="O139" i="9"/>
  <c r="AP139" i="10"/>
  <c r="J146" i="9"/>
  <c r="T146" i="10"/>
  <c r="CB25" i="11"/>
  <c r="CI25" i="10"/>
  <c r="AT25" i="10"/>
  <c r="CI28" i="10"/>
  <c r="AT28" i="10"/>
  <c r="J33" i="9"/>
  <c r="T33" i="10"/>
  <c r="CR23" i="11"/>
  <c r="BE23" i="10"/>
  <c r="BH23" i="10" s="1"/>
  <c r="AV27" i="11"/>
  <c r="X27" i="10"/>
  <c r="CE27" i="10"/>
  <c r="J35" i="9"/>
  <c r="T35" i="10"/>
  <c r="BL28" i="11"/>
  <c r="AI28" i="10"/>
  <c r="AL28" i="10" s="1"/>
  <c r="Q41" i="11"/>
  <c r="J45" i="9"/>
  <c r="T45" i="10"/>
  <c r="T23" i="9"/>
  <c r="AE23" i="10"/>
  <c r="Y33" i="9"/>
  <c r="BA33" i="10"/>
  <c r="T49" i="9"/>
  <c r="AE49" i="10"/>
  <c r="O38" i="9"/>
  <c r="AP38" i="10"/>
  <c r="CI33" i="10"/>
  <c r="AT33" i="10"/>
  <c r="Y46" i="9"/>
  <c r="BA46" i="10"/>
  <c r="CE23" i="10"/>
  <c r="X23" i="10"/>
  <c r="T78" i="9"/>
  <c r="AE78" i="10"/>
  <c r="E18" i="9"/>
  <c r="E18" i="10"/>
  <c r="X80" i="10"/>
  <c r="CE80" i="10"/>
  <c r="J100" i="9"/>
  <c r="T100" i="10"/>
  <c r="Y96" i="9"/>
  <c r="BA96" i="10"/>
  <c r="Y63" i="9"/>
  <c r="BA63" i="10"/>
  <c r="J71" i="9"/>
  <c r="T71" i="10"/>
  <c r="J52" i="9"/>
  <c r="T52" i="10"/>
  <c r="CI70" i="10"/>
  <c r="AT70" i="10"/>
  <c r="CB82" i="11"/>
  <c r="AT82" i="10"/>
  <c r="CI82" i="10"/>
  <c r="CI10" i="10"/>
  <c r="AT10" i="10"/>
  <c r="CI87" i="10"/>
  <c r="AT87" i="10"/>
  <c r="J93" i="9"/>
  <c r="T93" i="10"/>
  <c r="O106" i="9"/>
  <c r="AP106" i="10"/>
  <c r="CR111" i="11"/>
  <c r="BE111" i="10"/>
  <c r="BH111" i="10" s="1"/>
  <c r="Y75" i="9"/>
  <c r="BA75" i="10"/>
  <c r="BL89" i="11"/>
  <c r="O100" i="9"/>
  <c r="AP100" i="10"/>
  <c r="CB112" i="11"/>
  <c r="CI112" i="10"/>
  <c r="AT112" i="10"/>
  <c r="CR122" i="11"/>
  <c r="BE122" i="10"/>
  <c r="BH122" i="10" s="1"/>
  <c r="BL60" i="11"/>
  <c r="AI60" i="10"/>
  <c r="AL60" i="10" s="1"/>
  <c r="T81" i="9"/>
  <c r="AE81" i="10"/>
  <c r="J94" i="9"/>
  <c r="T94" i="10"/>
  <c r="AT118" i="10"/>
  <c r="CI118" i="10"/>
  <c r="E130" i="9"/>
  <c r="E130" i="10"/>
  <c r="J89" i="9"/>
  <c r="T89" i="10"/>
  <c r="O75" i="9"/>
  <c r="AP75" i="10"/>
  <c r="O103" i="9"/>
  <c r="AP103" i="10"/>
  <c r="CR113" i="11"/>
  <c r="BE113" i="10"/>
  <c r="BH113" i="10" s="1"/>
  <c r="O117" i="9"/>
  <c r="AP117" i="10"/>
  <c r="CR123" i="11"/>
  <c r="BE123" i="10"/>
  <c r="BH123" i="10" s="1"/>
  <c r="BL114" i="11"/>
  <c r="AI114" i="10"/>
  <c r="AL114" i="10" s="1"/>
  <c r="AT85" i="10"/>
  <c r="CI85" i="10"/>
  <c r="J121" i="9"/>
  <c r="T121" i="10"/>
  <c r="CE33" i="10"/>
  <c r="X33" i="10"/>
  <c r="CI42" i="10"/>
  <c r="AT42" i="10"/>
  <c r="E29" i="9"/>
  <c r="E29" i="10"/>
  <c r="T44" i="9"/>
  <c r="AE44" i="10"/>
  <c r="O24" i="9"/>
  <c r="AP24" i="10"/>
  <c r="E50" i="9"/>
  <c r="E50" i="10"/>
  <c r="T20" i="9"/>
  <c r="AE20" i="10"/>
  <c r="X29" i="10"/>
  <c r="CE29" i="10"/>
  <c r="J12" i="9"/>
  <c r="T12" i="10"/>
  <c r="CE68" i="10"/>
  <c r="X68" i="10"/>
  <c r="E74" i="9"/>
  <c r="E74" i="10"/>
  <c r="O120" i="9"/>
  <c r="AP120" i="10"/>
  <c r="CI108" i="10"/>
  <c r="AT108" i="10"/>
  <c r="Y5" i="9"/>
  <c r="BA5" i="10"/>
  <c r="Y84" i="9"/>
  <c r="BA84" i="10"/>
  <c r="CI100" i="10"/>
  <c r="AT100" i="10"/>
  <c r="CI117" i="10"/>
  <c r="AT117" i="10"/>
  <c r="O27" i="9"/>
  <c r="AP27" i="10"/>
  <c r="AT66" i="10"/>
  <c r="CI66" i="10"/>
  <c r="CE97" i="10"/>
  <c r="X97" i="10"/>
  <c r="O105" i="9"/>
  <c r="AP105" i="10"/>
  <c r="Y65" i="9"/>
  <c r="BA65" i="10"/>
  <c r="CE77" i="10"/>
  <c r="X77" i="10"/>
  <c r="O94" i="9"/>
  <c r="AP94" i="10"/>
  <c r="J120" i="9"/>
  <c r="T120" i="10"/>
  <c r="CI128" i="10"/>
  <c r="AT128" i="10"/>
  <c r="J25" i="9"/>
  <c r="T25" i="10"/>
  <c r="AT53" i="10"/>
  <c r="CI53" i="10"/>
  <c r="AT46" i="10"/>
  <c r="CI46" i="10"/>
  <c r="CB15" i="11"/>
  <c r="AT15" i="10"/>
  <c r="CI15" i="10"/>
  <c r="Y58" i="9"/>
  <c r="BA58" i="10"/>
  <c r="Y54" i="9"/>
  <c r="BA54" i="10"/>
  <c r="E67" i="9"/>
  <c r="E67" i="10"/>
  <c r="CI106" i="10"/>
  <c r="AT106" i="10"/>
  <c r="X139" i="10"/>
  <c r="CE139" i="10"/>
  <c r="T14" i="9"/>
  <c r="AE14" i="10"/>
  <c r="CR13" i="11"/>
  <c r="BE13" i="10"/>
  <c r="BH13" i="10" s="1"/>
  <c r="O14" i="9"/>
  <c r="AP14" i="10"/>
  <c r="BL15" i="11"/>
  <c r="AI15" i="10"/>
  <c r="AL15" i="10" s="1"/>
  <c r="CR42" i="11"/>
  <c r="T39" i="9"/>
  <c r="AE39" i="10"/>
  <c r="E32" i="9"/>
  <c r="E32" i="10"/>
  <c r="E43" i="9"/>
  <c r="E43" i="10"/>
  <c r="Y39" i="9"/>
  <c r="BA39" i="10"/>
  <c r="E48" i="9"/>
  <c r="E48" i="10"/>
  <c r="Y52" i="9"/>
  <c r="BA52" i="10"/>
  <c r="Q45" i="11"/>
  <c r="I45" i="10"/>
  <c r="L45" i="10" s="1"/>
  <c r="Q54" i="11"/>
  <c r="I54" i="10"/>
  <c r="L54" i="10" s="1"/>
  <c r="O73" i="9"/>
  <c r="AP73" i="10"/>
  <c r="E55" i="9"/>
  <c r="E55" i="10"/>
  <c r="Y47" i="9"/>
  <c r="BA47" i="10"/>
  <c r="E57" i="9"/>
  <c r="E57" i="10"/>
  <c r="T65" i="9"/>
  <c r="AE65" i="10"/>
  <c r="T70" i="9"/>
  <c r="AE70" i="10"/>
  <c r="E66" i="9"/>
  <c r="E66" i="10"/>
  <c r="CB68" i="11"/>
  <c r="AT68" i="10"/>
  <c r="CI68" i="10"/>
  <c r="J75" i="9"/>
  <c r="T75" i="10"/>
  <c r="E71" i="9"/>
  <c r="E71" i="10"/>
  <c r="E68" i="9"/>
  <c r="E68" i="10"/>
  <c r="E104" i="9"/>
  <c r="E104" i="10"/>
  <c r="AT93" i="10"/>
  <c r="CI93" i="10"/>
  <c r="X106" i="10"/>
  <c r="CE106" i="10"/>
  <c r="E110" i="9"/>
  <c r="E110" i="10"/>
  <c r="E61" i="9"/>
  <c r="E61" i="10"/>
  <c r="J126" i="9"/>
  <c r="T126" i="10"/>
  <c r="Y127" i="9"/>
  <c r="BA127" i="10"/>
  <c r="T129" i="9"/>
  <c r="AE129" i="10"/>
  <c r="O110" i="9"/>
  <c r="AP110" i="10"/>
  <c r="T143" i="9"/>
  <c r="AE143" i="10"/>
  <c r="O133" i="9"/>
  <c r="AP133" i="10"/>
  <c r="CR138" i="11"/>
  <c r="BE138" i="10"/>
  <c r="J141" i="9"/>
  <c r="T141" i="10"/>
  <c r="X137" i="10"/>
  <c r="AA137" i="10" s="1"/>
  <c r="CE137" i="10"/>
  <c r="CR140" i="11"/>
  <c r="BE140" i="10"/>
  <c r="BH140" i="10" s="1"/>
  <c r="T138" i="9"/>
  <c r="AE138" i="10"/>
  <c r="CE133" i="10"/>
  <c r="X133" i="10"/>
  <c r="Q138" i="11"/>
  <c r="CI136" i="10"/>
  <c r="AT136" i="10"/>
  <c r="AT139" i="10"/>
  <c r="CI139" i="10"/>
  <c r="X146" i="10"/>
  <c r="CE146" i="10"/>
  <c r="Y139" i="9"/>
  <c r="BA139" i="10"/>
  <c r="CR136" i="11"/>
  <c r="Q7" i="11"/>
  <c r="I7" i="10"/>
  <c r="L7" i="10" s="1"/>
  <c r="E13" i="9"/>
  <c r="E13" i="10"/>
  <c r="BL18" i="11"/>
  <c r="AI18" i="10"/>
  <c r="AL18" i="10" s="1"/>
  <c r="CR25" i="11"/>
  <c r="BE25" i="10"/>
  <c r="BH25" i="10" s="1"/>
  <c r="T43" i="9"/>
  <c r="AE43" i="10"/>
  <c r="E5" i="9"/>
  <c r="E5" i="10"/>
  <c r="O17" i="9"/>
  <c r="AP17" i="10"/>
  <c r="X21" i="10"/>
  <c r="CE21" i="10"/>
  <c r="CI27" i="10"/>
  <c r="AT27" i="10"/>
  <c r="T35" i="9"/>
  <c r="AE35" i="10"/>
  <c r="Y35" i="9"/>
  <c r="BA35" i="10"/>
  <c r="CB37" i="11"/>
  <c r="AT37" i="10"/>
  <c r="CI37" i="10"/>
  <c r="AV6" i="11"/>
  <c r="Y38" i="9"/>
  <c r="BA38" i="10"/>
  <c r="Y15" i="9"/>
  <c r="BA15" i="10"/>
  <c r="T24" i="9"/>
  <c r="AE24" i="10"/>
  <c r="O64" i="9"/>
  <c r="AP64" i="10"/>
  <c r="Y93" i="9"/>
  <c r="BA93" i="10"/>
  <c r="T100" i="9"/>
  <c r="AE100" i="10"/>
  <c r="E38" i="9"/>
  <c r="E38" i="10"/>
  <c r="O6" i="9"/>
  <c r="AP6" i="10"/>
  <c r="O91" i="9"/>
  <c r="AP91" i="10"/>
  <c r="E97" i="9"/>
  <c r="E97" i="10"/>
  <c r="T66" i="9"/>
  <c r="AE66" i="10"/>
  <c r="Y94" i="9"/>
  <c r="BA94" i="10"/>
  <c r="Q98" i="11"/>
  <c r="I98" i="10"/>
  <c r="L98" i="10" s="1"/>
  <c r="O10" i="9"/>
  <c r="AP10" i="10"/>
  <c r="E116" i="9"/>
  <c r="E116" i="10"/>
  <c r="CI125" i="10"/>
  <c r="AT125" i="10"/>
  <c r="T104" i="9"/>
  <c r="AE104" i="10"/>
  <c r="BL119" i="11"/>
  <c r="AI119" i="10"/>
  <c r="AL119" i="10" s="1"/>
  <c r="X129" i="10"/>
  <c r="CE129" i="10"/>
  <c r="E96" i="9"/>
  <c r="E96" i="10"/>
  <c r="T60" i="9"/>
  <c r="AE60" i="10"/>
  <c r="O96" i="9"/>
  <c r="AP96" i="10"/>
  <c r="O121" i="9"/>
  <c r="AP121" i="10"/>
  <c r="X89" i="10"/>
  <c r="CE89" i="10"/>
  <c r="AV76" i="11"/>
  <c r="CE76" i="10"/>
  <c r="X76" i="10"/>
  <c r="CR79" i="11"/>
  <c r="BE79" i="10"/>
  <c r="BH79" i="10" s="1"/>
  <c r="CI94" i="10"/>
  <c r="AT94" i="10"/>
  <c r="O115" i="9"/>
  <c r="AP115" i="10"/>
  <c r="Y117" i="9"/>
  <c r="BA117" i="10"/>
  <c r="E128" i="9"/>
  <c r="E128" i="10"/>
  <c r="E136" i="9"/>
  <c r="E136" i="10"/>
  <c r="E90" i="9"/>
  <c r="E90" i="10"/>
  <c r="J114" i="9"/>
  <c r="T114" i="10"/>
  <c r="O18" i="9"/>
  <c r="AP18" i="10"/>
  <c r="BL57" i="11"/>
  <c r="AI57" i="10"/>
  <c r="AL57" i="10" s="1"/>
  <c r="AT30" i="10"/>
  <c r="CI30" i="10"/>
  <c r="T5" i="9"/>
  <c r="AE5" i="10"/>
  <c r="Y24" i="9"/>
  <c r="BA24" i="10"/>
  <c r="Y31" i="9"/>
  <c r="BA31" i="10"/>
  <c r="AV42" i="11"/>
  <c r="CE42" i="10"/>
  <c r="X42" i="10"/>
  <c r="T59" i="9"/>
  <c r="AE59" i="10"/>
  <c r="CE57" i="10"/>
  <c r="X57" i="10"/>
  <c r="Y11" i="9"/>
  <c r="BA11" i="10"/>
  <c r="Y23" i="9"/>
  <c r="BA23" i="10"/>
  <c r="T38" i="9"/>
  <c r="AE38" i="10"/>
  <c r="AT103" i="10"/>
  <c r="CI103" i="10"/>
  <c r="AV125" i="11"/>
  <c r="CE125" i="10"/>
  <c r="X125" i="10"/>
  <c r="T87" i="9"/>
  <c r="AE87" i="10"/>
  <c r="X110" i="10"/>
  <c r="CE110" i="10"/>
  <c r="X103" i="10"/>
  <c r="CE103" i="10"/>
  <c r="E140" i="9"/>
  <c r="E140" i="10"/>
  <c r="T119" i="9"/>
  <c r="AE119" i="10"/>
  <c r="CI34" i="10"/>
  <c r="AT34" i="10"/>
  <c r="E40" i="9"/>
  <c r="E40" i="10"/>
  <c r="O19" i="9"/>
  <c r="AP19" i="10"/>
  <c r="CE18" i="10"/>
  <c r="X18" i="10"/>
  <c r="J30" i="9"/>
  <c r="T30" i="10"/>
  <c r="CI101" i="10"/>
  <c r="AT101" i="10"/>
  <c r="CI57" i="10"/>
  <c r="AT57" i="10"/>
  <c r="AT67" i="10"/>
  <c r="CI67" i="10"/>
  <c r="E117" i="9"/>
  <c r="E117" i="10"/>
  <c r="E145" i="9"/>
  <c r="E145" i="10"/>
  <c r="Y72" i="9"/>
  <c r="BA72" i="10"/>
  <c r="CI99" i="10"/>
  <c r="AT99" i="10"/>
  <c r="X117" i="10"/>
  <c r="CE117" i="10"/>
  <c r="J50" i="9"/>
  <c r="T50" i="10"/>
  <c r="O104" i="9"/>
  <c r="AP104" i="10"/>
  <c r="EH10" i="7"/>
  <c r="EH89" i="7"/>
  <c r="EH41" i="7"/>
  <c r="EH112" i="7"/>
  <c r="EH30" i="7"/>
  <c r="EH5" i="7"/>
  <c r="EH134" i="7"/>
  <c r="CX134" i="10"/>
  <c r="EH16" i="7"/>
  <c r="CX16" i="10"/>
  <c r="EH25" i="7"/>
  <c r="CX25" i="10"/>
  <c r="EH101" i="7"/>
  <c r="CX101" i="10"/>
  <c r="EH9" i="7"/>
  <c r="CX9" i="10"/>
  <c r="EH31" i="7"/>
  <c r="CX31" i="10"/>
  <c r="EH34" i="7"/>
  <c r="CX34" i="10"/>
  <c r="EH60" i="7"/>
  <c r="CX60" i="10"/>
  <c r="EH71" i="7"/>
  <c r="CX71" i="10"/>
  <c r="EH79" i="7"/>
  <c r="CX79" i="10"/>
  <c r="EH122" i="7"/>
  <c r="CX122" i="10"/>
  <c r="EH113" i="7"/>
  <c r="CX113" i="10"/>
  <c r="EI30" i="7"/>
  <c r="EH74" i="7"/>
  <c r="EH27" i="7"/>
  <c r="CX27" i="10"/>
  <c r="EH58" i="7"/>
  <c r="CX58" i="10"/>
  <c r="EH76" i="7"/>
  <c r="CX76" i="10"/>
  <c r="EH109" i="7"/>
  <c r="CX109" i="10"/>
  <c r="EH85" i="7"/>
  <c r="EH21" i="7"/>
  <c r="CX21" i="10"/>
  <c r="EH48" i="7"/>
  <c r="CX48" i="10"/>
  <c r="EH125" i="7"/>
  <c r="CX125" i="10"/>
  <c r="EH8" i="7"/>
  <c r="CX8" i="10"/>
  <c r="EH23" i="7"/>
  <c r="CX23" i="10"/>
  <c r="EH42" i="7"/>
  <c r="CX42" i="10"/>
  <c r="EH80" i="7"/>
  <c r="CX80" i="10"/>
  <c r="EH100" i="7"/>
  <c r="CX100" i="10"/>
  <c r="EH105" i="7"/>
  <c r="CX105" i="10"/>
  <c r="EH131" i="7"/>
  <c r="CX131" i="10"/>
  <c r="EI9" i="7"/>
  <c r="EI44" i="7"/>
  <c r="EH54" i="7"/>
  <c r="CX54" i="10"/>
  <c r="EH78" i="7"/>
  <c r="CX78" i="10"/>
  <c r="EH83" i="7"/>
  <c r="CX83" i="10"/>
  <c r="EH121" i="7"/>
  <c r="CX121" i="10"/>
  <c r="EH128" i="7"/>
  <c r="CX128" i="10"/>
  <c r="EI89" i="7"/>
  <c r="EH130" i="7"/>
  <c r="CX130" i="10"/>
  <c r="EH35" i="7"/>
  <c r="CX35" i="10"/>
  <c r="EH49" i="7"/>
  <c r="CX49" i="10"/>
  <c r="EH52" i="7"/>
  <c r="CX52" i="10"/>
  <c r="EH61" i="7"/>
  <c r="CX61" i="10"/>
  <c r="EH135" i="7"/>
  <c r="CX135" i="10"/>
  <c r="EI142" i="7"/>
  <c r="EI95" i="7"/>
  <c r="EH96" i="7"/>
  <c r="EH82" i="7"/>
  <c r="EI76" i="7"/>
  <c r="EH104" i="7"/>
  <c r="EH136" i="7"/>
  <c r="EH133" i="7"/>
  <c r="EH15" i="7"/>
  <c r="EH24" i="7"/>
  <c r="EH37" i="7"/>
  <c r="EH108" i="7"/>
  <c r="EH137" i="7"/>
  <c r="EH117" i="7"/>
  <c r="EH66" i="7"/>
  <c r="EH75" i="7"/>
  <c r="EI28" i="7"/>
  <c r="EH144" i="7"/>
  <c r="EI52" i="7"/>
  <c r="EJ133" i="7"/>
  <c r="EJ19" i="7"/>
  <c r="EJ141" i="7"/>
  <c r="EI21" i="7"/>
  <c r="EJ62" i="7"/>
  <c r="EJ52" i="7"/>
  <c r="EI59" i="7"/>
  <c r="EI6" i="7"/>
  <c r="EK32" i="7"/>
  <c r="EJ54" i="7"/>
  <c r="EI85" i="7"/>
  <c r="EI115" i="7"/>
  <c r="EI109" i="7"/>
  <c r="EI18" i="7"/>
  <c r="EI50" i="7"/>
  <c r="EI79" i="7"/>
  <c r="EK7" i="7"/>
  <c r="EI98" i="7"/>
  <c r="EI139" i="7"/>
  <c r="EI45" i="7"/>
  <c r="EI114" i="7"/>
  <c r="EK103" i="7"/>
  <c r="EJ124" i="7"/>
  <c r="EJ60" i="7"/>
  <c r="EI8" i="7"/>
  <c r="EI49" i="7"/>
  <c r="EK76" i="7"/>
  <c r="EL27" i="7"/>
  <c r="EL79" i="7"/>
  <c r="EL102" i="7"/>
  <c r="EL117" i="7"/>
  <c r="EL93" i="7"/>
  <c r="EL56" i="7"/>
  <c r="EJ5" i="7"/>
  <c r="EJ55" i="7"/>
  <c r="EL91" i="7"/>
  <c r="EL45" i="7"/>
  <c r="EL121" i="7"/>
  <c r="EJ20" i="7"/>
  <c r="EJ145" i="7"/>
  <c r="EL16" i="7"/>
  <c r="EJ134" i="7"/>
  <c r="EJ16" i="7"/>
  <c r="EL133" i="7"/>
  <c r="EK100" i="7"/>
  <c r="EL127" i="7"/>
  <c r="EK38" i="7"/>
  <c r="EL7" i="7"/>
  <c r="EK107" i="7"/>
  <c r="EK132" i="7"/>
  <c r="EK140" i="7"/>
  <c r="EK10" i="7"/>
  <c r="EK112" i="7"/>
  <c r="EL112" i="7"/>
  <c r="EL98" i="7"/>
  <c r="EL6" i="7"/>
  <c r="EL142" i="7"/>
  <c r="AU59" i="35"/>
  <c r="K100" i="34"/>
  <c r="K60" i="34"/>
  <c r="I51" i="33"/>
  <c r="CK53" i="10"/>
  <c r="D56" i="33"/>
  <c r="AU102" i="35"/>
  <c r="AE120" i="35"/>
  <c r="AF10" i="34"/>
  <c r="AE104" i="35"/>
  <c r="T103" i="34"/>
  <c r="BJ53" i="10"/>
  <c r="AE73" i="35"/>
  <c r="D58" i="33"/>
  <c r="AU88" i="35"/>
  <c r="D100" i="34"/>
  <c r="T7" i="34"/>
  <c r="N146" i="33"/>
  <c r="D65" i="34"/>
  <c r="AF71" i="34"/>
  <c r="AU131" i="35"/>
  <c r="AI12" i="34"/>
  <c r="AM12" i="34" s="1"/>
  <c r="M11" i="33"/>
  <c r="CU27" i="10"/>
  <c r="CJ57" i="10"/>
  <c r="C71" i="33"/>
  <c r="CU111" i="10"/>
  <c r="H107" i="33"/>
  <c r="S107" i="34"/>
  <c r="AE69" i="35"/>
  <c r="L78" i="34"/>
  <c r="O103" i="35"/>
  <c r="AA111" i="34"/>
  <c r="N10" i="33"/>
  <c r="AV113" i="35"/>
  <c r="AF113" i="34"/>
  <c r="BJ146" i="10"/>
  <c r="O132" i="35"/>
  <c r="AE11" i="34"/>
  <c r="M111" i="33"/>
  <c r="CK26" i="10"/>
  <c r="O23" i="35"/>
  <c r="T113" i="34"/>
  <c r="AJ88" i="34"/>
  <c r="AN88" i="34" s="1"/>
  <c r="D118" i="33"/>
  <c r="AE91" i="35"/>
  <c r="CK73" i="10"/>
  <c r="N121" i="33"/>
  <c r="AA111" i="9"/>
  <c r="BM91" i="10"/>
  <c r="AV14" i="35"/>
  <c r="AA26" i="34"/>
  <c r="CK105" i="10"/>
  <c r="AJ59" i="34"/>
  <c r="AE122" i="35"/>
  <c r="CK88" i="10"/>
  <c r="T20" i="34"/>
  <c r="K57" i="34"/>
  <c r="AB107" i="9"/>
  <c r="O130" i="35"/>
  <c r="K138" i="34"/>
  <c r="AU57" i="35"/>
  <c r="T138" i="34"/>
  <c r="CK70" i="10"/>
  <c r="CK100" i="10"/>
  <c r="T71" i="34"/>
  <c r="AF106" i="34"/>
  <c r="CK120" i="10"/>
  <c r="AU78" i="35"/>
  <c r="BJ121" i="10"/>
  <c r="AU146" i="35"/>
  <c r="AA8" i="34"/>
  <c r="W120" i="34"/>
  <c r="AA120" i="34" s="1"/>
  <c r="W58" i="34"/>
  <c r="AU100" i="35"/>
  <c r="AI78" i="34"/>
  <c r="AM78" i="34" s="1"/>
  <c r="P137" i="35"/>
  <c r="AJ102" i="34"/>
  <c r="AJ113" i="34"/>
  <c r="AN113" i="34" s="1"/>
  <c r="CK59" i="10"/>
  <c r="AF53" i="34"/>
  <c r="BN70" i="10"/>
  <c r="O78" i="35"/>
  <c r="D77" i="34"/>
  <c r="AB106" i="9"/>
  <c r="AJ146" i="34"/>
  <c r="S79" i="34"/>
  <c r="BM78" i="10"/>
  <c r="C96" i="34"/>
  <c r="AI146" i="34"/>
  <c r="AF89" i="35"/>
  <c r="P23" i="35"/>
  <c r="CK102" i="10"/>
  <c r="CK113" i="10"/>
  <c r="K48" i="34"/>
  <c r="BN59" i="10"/>
  <c r="T102" i="34"/>
  <c r="T90" i="34"/>
  <c r="N53" i="33"/>
  <c r="BJ106" i="10"/>
  <c r="CK146" i="10"/>
  <c r="S58" i="34"/>
  <c r="W52" i="34"/>
  <c r="AA52" i="34" s="1"/>
  <c r="AI57" i="34"/>
  <c r="C139" i="34"/>
  <c r="BM146" i="10"/>
  <c r="AB46" i="34"/>
  <c r="AF4" i="35"/>
  <c r="AB92" i="34"/>
  <c r="AF120" i="35"/>
  <c r="P41" i="35"/>
  <c r="BN53" i="10"/>
  <c r="O100" i="35"/>
  <c r="H12" i="33"/>
  <c r="S12" i="34"/>
  <c r="AA21" i="9"/>
  <c r="BI21" i="10"/>
  <c r="M21" i="33"/>
  <c r="AE21" i="34"/>
  <c r="BI25" i="10"/>
  <c r="AA25" i="9"/>
  <c r="M25" i="33"/>
  <c r="AE25" i="34"/>
  <c r="O30" i="35"/>
  <c r="G30" i="34"/>
  <c r="K30" i="34" s="1"/>
  <c r="O44" i="35"/>
  <c r="G44" i="34"/>
  <c r="K44" i="34" s="1"/>
  <c r="AE37" i="35"/>
  <c r="CU37" i="10"/>
  <c r="W37" i="34"/>
  <c r="AA37" i="34" s="1"/>
  <c r="AU24" i="35"/>
  <c r="CJ24" i="10"/>
  <c r="BM24" i="10"/>
  <c r="AI24" i="34"/>
  <c r="C40" i="33"/>
  <c r="C40" i="34"/>
  <c r="CJ45" i="10"/>
  <c r="BM45" i="10"/>
  <c r="AI45" i="34"/>
  <c r="CJ52" i="10"/>
  <c r="BM52" i="10"/>
  <c r="AI52" i="34"/>
  <c r="AA67" i="9"/>
  <c r="BI67" i="10"/>
  <c r="AE67" i="34"/>
  <c r="M67" i="33"/>
  <c r="BI69" i="10"/>
  <c r="AA69" i="9"/>
  <c r="M69" i="33"/>
  <c r="AE69" i="34"/>
  <c r="BI61" i="10"/>
  <c r="AA61" i="9"/>
  <c r="M61" i="33"/>
  <c r="AE61" i="34"/>
  <c r="C60" i="33"/>
  <c r="C60" i="34"/>
  <c r="AA82" i="9"/>
  <c r="BI82" i="10"/>
  <c r="M82" i="33"/>
  <c r="AE82" i="34"/>
  <c r="C98" i="33"/>
  <c r="C98" i="34"/>
  <c r="H87" i="33"/>
  <c r="S87" i="34"/>
  <c r="C46" i="33"/>
  <c r="C46" i="34"/>
  <c r="O70" i="35"/>
  <c r="G70" i="34"/>
  <c r="K70" i="34" s="1"/>
  <c r="H94" i="33"/>
  <c r="S94" i="34"/>
  <c r="AA107" i="9"/>
  <c r="BI107" i="10"/>
  <c r="M107" i="33"/>
  <c r="AE107" i="34"/>
  <c r="O64" i="35"/>
  <c r="G64" i="34"/>
  <c r="K64" i="34" s="1"/>
  <c r="AA118" i="9"/>
  <c r="BI118" i="10"/>
  <c r="M118" i="33"/>
  <c r="AE118" i="34"/>
  <c r="K115" i="34"/>
  <c r="H128" i="33"/>
  <c r="S128" i="34"/>
  <c r="AE129" i="35"/>
  <c r="CU129" i="10"/>
  <c r="W129" i="34"/>
  <c r="AA129" i="34" s="1"/>
  <c r="H137" i="33"/>
  <c r="S137" i="34"/>
  <c r="AA144" i="9"/>
  <c r="BI144" i="10"/>
  <c r="M144" i="33"/>
  <c r="AE144" i="34"/>
  <c r="H145" i="33"/>
  <c r="S145" i="34"/>
  <c r="O118" i="35"/>
  <c r="G118" i="34"/>
  <c r="K118" i="34" s="1"/>
  <c r="AE50" i="35"/>
  <c r="CJ8" i="10"/>
  <c r="BM8" i="10"/>
  <c r="AI8" i="34"/>
  <c r="AM8" i="34" s="1"/>
  <c r="H20" i="33"/>
  <c r="S20" i="34"/>
  <c r="BI17" i="10"/>
  <c r="AA17" i="9"/>
  <c r="M17" i="33"/>
  <c r="AE17" i="34"/>
  <c r="H14" i="33"/>
  <c r="S14" i="34"/>
  <c r="CU12" i="10"/>
  <c r="W12" i="34"/>
  <c r="AA12" i="34" s="1"/>
  <c r="H17" i="33"/>
  <c r="S17" i="34"/>
  <c r="AA19" i="9"/>
  <c r="BI19" i="10"/>
  <c r="AE19" i="34"/>
  <c r="M19" i="33"/>
  <c r="CU57" i="10"/>
  <c r="W57" i="34"/>
  <c r="AA57" i="34" s="1"/>
  <c r="H77" i="33"/>
  <c r="S77" i="34"/>
  <c r="C97" i="33"/>
  <c r="C97" i="34"/>
  <c r="S104" i="34"/>
  <c r="H104" i="33"/>
  <c r="CU17" i="10"/>
  <c r="W17" i="34"/>
  <c r="CU31" i="10"/>
  <c r="W31" i="34"/>
  <c r="CU53" i="10"/>
  <c r="W53" i="34"/>
  <c r="AA53" i="34" s="1"/>
  <c r="C23" i="33"/>
  <c r="C23" i="34"/>
  <c r="H91" i="33"/>
  <c r="S91" i="34"/>
  <c r="CU109" i="10"/>
  <c r="W109" i="34"/>
  <c r="AA109" i="34" s="1"/>
  <c r="H130" i="33"/>
  <c r="S130" i="34"/>
  <c r="AA141" i="9"/>
  <c r="BI141" i="10"/>
  <c r="M141" i="33"/>
  <c r="AE141" i="34"/>
  <c r="H34" i="33"/>
  <c r="S34" i="34"/>
  <c r="CU133" i="10"/>
  <c r="W133" i="34"/>
  <c r="AA133" i="34" s="1"/>
  <c r="H141" i="33"/>
  <c r="S141" i="34"/>
  <c r="CJ50" i="10"/>
  <c r="BM50" i="10"/>
  <c r="AI50" i="34"/>
  <c r="CU72" i="10"/>
  <c r="W72" i="34"/>
  <c r="H76" i="33"/>
  <c r="S76" i="34"/>
  <c r="C116" i="33"/>
  <c r="C116" i="34"/>
  <c r="CU141" i="10"/>
  <c r="W141" i="34"/>
  <c r="AA141" i="34" s="1"/>
  <c r="CJ65" i="10"/>
  <c r="BM65" i="10"/>
  <c r="AI65" i="34"/>
  <c r="CJ105" i="10"/>
  <c r="BM105" i="10"/>
  <c r="AI105" i="34"/>
  <c r="CU130" i="10"/>
  <c r="W130" i="34"/>
  <c r="AA130" i="34" s="1"/>
  <c r="CU84" i="10"/>
  <c r="W84" i="34"/>
  <c r="AA84" i="34" s="1"/>
  <c r="CJ131" i="10"/>
  <c r="BM131" i="10"/>
  <c r="AI131" i="34"/>
  <c r="AA12" i="9"/>
  <c r="BI12" i="10"/>
  <c r="M12" i="33"/>
  <c r="AE12" i="34"/>
  <c r="H22" i="33"/>
  <c r="S22" i="34"/>
  <c r="AU33" i="35"/>
  <c r="CJ33" i="10"/>
  <c r="BM33" i="10"/>
  <c r="AI33" i="34"/>
  <c r="AM33" i="34" s="1"/>
  <c r="C37" i="34"/>
  <c r="C37" i="33"/>
  <c r="AU25" i="35"/>
  <c r="CJ25" i="10"/>
  <c r="BM25" i="10"/>
  <c r="AI25" i="34"/>
  <c r="AA27" i="9"/>
  <c r="BI27" i="10"/>
  <c r="M27" i="33"/>
  <c r="AE27" i="34"/>
  <c r="AA32" i="9"/>
  <c r="BI32" i="10"/>
  <c r="M32" i="33"/>
  <c r="AE32" i="34"/>
  <c r="H37" i="33"/>
  <c r="S37" i="34"/>
  <c r="C42" i="33"/>
  <c r="C42" i="34"/>
  <c r="AA24" i="9"/>
  <c r="BI24" i="10"/>
  <c r="M24" i="33"/>
  <c r="AE24" i="34"/>
  <c r="C49" i="33"/>
  <c r="C49" i="34"/>
  <c r="H60" i="33"/>
  <c r="S60" i="34"/>
  <c r="BI64" i="10"/>
  <c r="AA64" i="9"/>
  <c r="M64" i="33"/>
  <c r="AE64" i="34"/>
  <c r="AE87" i="35"/>
  <c r="CU87" i="10"/>
  <c r="W87" i="34"/>
  <c r="AA87" i="34" s="1"/>
  <c r="O98" i="35"/>
  <c r="G98" i="34"/>
  <c r="K98" i="34" s="1"/>
  <c r="C83" i="33"/>
  <c r="C83" i="34"/>
  <c r="AU90" i="35"/>
  <c r="CJ90" i="10"/>
  <c r="BM90" i="10"/>
  <c r="AI90" i="34"/>
  <c r="H84" i="33"/>
  <c r="S84" i="34"/>
  <c r="AE92" i="35"/>
  <c r="CU92" i="10"/>
  <c r="W92" i="34"/>
  <c r="AA92" i="34" s="1"/>
  <c r="C108" i="33"/>
  <c r="C108" i="34"/>
  <c r="AU110" i="35"/>
  <c r="CJ110" i="10"/>
  <c r="BM110" i="10"/>
  <c r="AI110" i="34"/>
  <c r="AU117" i="35"/>
  <c r="CJ117" i="10"/>
  <c r="BM117" i="10"/>
  <c r="AI117" i="34"/>
  <c r="BI125" i="10"/>
  <c r="AA125" i="9"/>
  <c r="M125" i="33"/>
  <c r="AE125" i="34"/>
  <c r="O142" i="35"/>
  <c r="G142" i="34"/>
  <c r="O135" i="35"/>
  <c r="G135" i="34"/>
  <c r="K135" i="34" s="1"/>
  <c r="AA103" i="9"/>
  <c r="BI103" i="10"/>
  <c r="M103" i="33"/>
  <c r="AE103" i="34"/>
  <c r="C115" i="33"/>
  <c r="C115" i="34"/>
  <c r="AA129" i="9"/>
  <c r="BI129" i="10"/>
  <c r="M129" i="33"/>
  <c r="AE129" i="34"/>
  <c r="H136" i="33"/>
  <c r="S136" i="34"/>
  <c r="AE137" i="35"/>
  <c r="CU137" i="10"/>
  <c r="W137" i="34"/>
  <c r="AA137" i="34" s="1"/>
  <c r="C145" i="33"/>
  <c r="C145" i="34"/>
  <c r="AE145" i="35"/>
  <c r="CU145" i="10"/>
  <c r="W145" i="34"/>
  <c r="AA145" i="34" s="1"/>
  <c r="AE143" i="35"/>
  <c r="CU143" i="10"/>
  <c r="W143" i="34"/>
  <c r="AA143" i="34" s="1"/>
  <c r="AB50" i="34"/>
  <c r="CJ4" i="10"/>
  <c r="BM4" i="10"/>
  <c r="AI4" i="34"/>
  <c r="CJ29" i="10"/>
  <c r="BM29" i="10"/>
  <c r="AI29" i="34"/>
  <c r="AM29" i="34" s="1"/>
  <c r="CU60" i="10"/>
  <c r="W60" i="34"/>
  <c r="AA60" i="34" s="1"/>
  <c r="CU105" i="10"/>
  <c r="W105" i="34"/>
  <c r="AA131" i="9"/>
  <c r="BI131" i="10"/>
  <c r="M131" i="33"/>
  <c r="AE131" i="34"/>
  <c r="AA34" i="9"/>
  <c r="BI34" i="10"/>
  <c r="M34" i="33"/>
  <c r="AE34" i="34"/>
  <c r="CJ26" i="10"/>
  <c r="BM26" i="10"/>
  <c r="AI26" i="34"/>
  <c r="H98" i="33"/>
  <c r="S98" i="34"/>
  <c r="C131" i="33"/>
  <c r="C131" i="34"/>
  <c r="H142" i="33"/>
  <c r="S142" i="34"/>
  <c r="CU89" i="10"/>
  <c r="W89" i="34"/>
  <c r="AA89" i="34" s="1"/>
  <c r="H97" i="33"/>
  <c r="S97" i="34"/>
  <c r="CJ141" i="10"/>
  <c r="BM141" i="10"/>
  <c r="AI141" i="34"/>
  <c r="AA51" i="9"/>
  <c r="BI51" i="10"/>
  <c r="AE51" i="34"/>
  <c r="M51" i="33"/>
  <c r="CU77" i="10"/>
  <c r="W77" i="34"/>
  <c r="AA77" i="34" s="1"/>
  <c r="C85" i="34"/>
  <c r="C85" i="33"/>
  <c r="CJ67" i="10"/>
  <c r="BM67" i="10"/>
  <c r="AI67" i="34"/>
  <c r="AM67" i="34" s="1"/>
  <c r="C93" i="33"/>
  <c r="C93" i="34"/>
  <c r="H109" i="33"/>
  <c r="S109" i="34"/>
  <c r="H118" i="33"/>
  <c r="S118" i="34"/>
  <c r="CU126" i="10"/>
  <c r="W126" i="34"/>
  <c r="C141" i="33"/>
  <c r="C141" i="34"/>
  <c r="C9" i="33"/>
  <c r="C9" i="34"/>
  <c r="O16" i="35"/>
  <c r="AE22" i="35"/>
  <c r="CU22" i="10"/>
  <c r="W22" i="34"/>
  <c r="AU27" i="35"/>
  <c r="CJ27" i="10"/>
  <c r="BM27" i="10"/>
  <c r="AI27" i="34"/>
  <c r="O38" i="35"/>
  <c r="G38" i="34"/>
  <c r="K38" i="34" s="1"/>
  <c r="O42" i="35"/>
  <c r="G42" i="34"/>
  <c r="H51" i="33"/>
  <c r="S51" i="34"/>
  <c r="C47" i="33"/>
  <c r="C47" i="34"/>
  <c r="H49" i="33"/>
  <c r="S49" i="34"/>
  <c r="H62" i="33"/>
  <c r="S62" i="34"/>
  <c r="C61" i="33"/>
  <c r="C61" i="34"/>
  <c r="O83" i="35"/>
  <c r="G83" i="34"/>
  <c r="K83" i="34" s="1"/>
  <c r="BI78" i="10"/>
  <c r="AA78" i="9"/>
  <c r="M78" i="33"/>
  <c r="AE78" i="34"/>
  <c r="AU108" i="35"/>
  <c r="CJ108" i="10"/>
  <c r="BM108" i="10"/>
  <c r="AI108" i="34"/>
  <c r="H120" i="33"/>
  <c r="S120" i="34"/>
  <c r="AA100" i="9"/>
  <c r="BI100" i="10"/>
  <c r="M100" i="33"/>
  <c r="AE100" i="34"/>
  <c r="O111" i="35"/>
  <c r="G111" i="34"/>
  <c r="K111" i="34" s="1"/>
  <c r="O126" i="35"/>
  <c r="G126" i="34"/>
  <c r="K126" i="34" s="1"/>
  <c r="AE108" i="35"/>
  <c r="CU108" i="10"/>
  <c r="W108" i="34"/>
  <c r="AA108" i="34" s="1"/>
  <c r="AE135" i="35"/>
  <c r="CU135" i="10"/>
  <c r="W135" i="34"/>
  <c r="AA135" i="34" s="1"/>
  <c r="AU103" i="35"/>
  <c r="CJ103" i="10"/>
  <c r="BM103" i="10"/>
  <c r="AI103" i="34"/>
  <c r="AM103" i="34" s="1"/>
  <c r="AU129" i="35"/>
  <c r="CJ129" i="10"/>
  <c r="BM129" i="10"/>
  <c r="AI129" i="34"/>
  <c r="AM129" i="34" s="1"/>
  <c r="AA137" i="9"/>
  <c r="BI137" i="10"/>
  <c r="M137" i="33"/>
  <c r="AE137" i="34"/>
  <c r="O145" i="35"/>
  <c r="G145" i="34"/>
  <c r="K145" i="34" s="1"/>
  <c r="H126" i="33"/>
  <c r="S126" i="34"/>
  <c r="H143" i="33"/>
  <c r="S143" i="34"/>
  <c r="O13" i="35"/>
  <c r="K42" i="34"/>
  <c r="S19" i="34"/>
  <c r="H19" i="33"/>
  <c r="CU4" i="10"/>
  <c r="W4" i="34"/>
  <c r="AA4" i="34" s="1"/>
  <c r="CU23" i="10"/>
  <c r="W23" i="34"/>
  <c r="AA23" i="34" s="1"/>
  <c r="C32" i="34"/>
  <c r="C32" i="33"/>
  <c r="CJ76" i="10"/>
  <c r="BM76" i="10"/>
  <c r="AI76" i="34"/>
  <c r="AM76" i="34" s="1"/>
  <c r="BI62" i="10"/>
  <c r="AA62" i="9"/>
  <c r="M62" i="33"/>
  <c r="AE62" i="34"/>
  <c r="CU81" i="10"/>
  <c r="W81" i="34"/>
  <c r="AA81" i="34" s="1"/>
  <c r="H146" i="33"/>
  <c r="S146" i="34"/>
  <c r="H92" i="33"/>
  <c r="S92" i="34"/>
  <c r="CU114" i="10"/>
  <c r="W114" i="34"/>
  <c r="AA114" i="34" s="1"/>
  <c r="CU146" i="10"/>
  <c r="W146" i="34"/>
  <c r="AA146" i="34" s="1"/>
  <c r="CU73" i="10"/>
  <c r="W73" i="34"/>
  <c r="AA73" i="34" s="1"/>
  <c r="CJ77" i="10"/>
  <c r="BM77" i="10"/>
  <c r="AI77" i="34"/>
  <c r="AM77" i="34" s="1"/>
  <c r="CU99" i="10"/>
  <c r="W99" i="34"/>
  <c r="AA99" i="34" s="1"/>
  <c r="H134" i="33"/>
  <c r="S134" i="34"/>
  <c r="CU144" i="10"/>
  <c r="W144" i="34"/>
  <c r="S35" i="34"/>
  <c r="H35" i="33"/>
  <c r="CU43" i="10"/>
  <c r="W43" i="34"/>
  <c r="CU78" i="10"/>
  <c r="W78" i="34"/>
  <c r="CU69" i="10"/>
  <c r="W69" i="34"/>
  <c r="AA69" i="34" s="1"/>
  <c r="H111" i="33"/>
  <c r="S111" i="34"/>
  <c r="CJ132" i="10"/>
  <c r="BM132" i="10"/>
  <c r="AI132" i="34"/>
  <c r="AM132" i="34" s="1"/>
  <c r="H110" i="33"/>
  <c r="S110" i="34"/>
  <c r="C132" i="33"/>
  <c r="C132" i="34"/>
  <c r="CJ9" i="10"/>
  <c r="BM9" i="10"/>
  <c r="AI9" i="34"/>
  <c r="BI9" i="10"/>
  <c r="AA9" i="9"/>
  <c r="M9" i="33"/>
  <c r="AE9" i="34"/>
  <c r="AU19" i="35"/>
  <c r="CJ19" i="10"/>
  <c r="BM19" i="10"/>
  <c r="AI19" i="34"/>
  <c r="CJ20" i="10"/>
  <c r="BM20" i="10"/>
  <c r="AI20" i="34"/>
  <c r="CJ22" i="10"/>
  <c r="BM22" i="10"/>
  <c r="AI22" i="34"/>
  <c r="CJ38" i="10"/>
  <c r="BM38" i="10"/>
  <c r="AI38" i="34"/>
  <c r="BI33" i="10"/>
  <c r="AA33" i="9"/>
  <c r="M33" i="33"/>
  <c r="AE33" i="34"/>
  <c r="CU29" i="10"/>
  <c r="W29" i="34"/>
  <c r="H39" i="33"/>
  <c r="S39" i="34"/>
  <c r="AU47" i="35"/>
  <c r="CJ47" i="10"/>
  <c r="BM47" i="10"/>
  <c r="AI47" i="34"/>
  <c r="C38" i="33"/>
  <c r="C38" i="34"/>
  <c r="AA49" i="9"/>
  <c r="BI49" i="10"/>
  <c r="M49" i="33"/>
  <c r="AE49" i="34"/>
  <c r="C36" i="33"/>
  <c r="C36" i="34"/>
  <c r="S48" i="34"/>
  <c r="H48" i="33"/>
  <c r="O55" i="35"/>
  <c r="G55" i="34"/>
  <c r="K55" i="34" s="1"/>
  <c r="S40" i="34"/>
  <c r="H40" i="33"/>
  <c r="AU60" i="35"/>
  <c r="CJ60" i="10"/>
  <c r="BM60" i="10"/>
  <c r="AI60" i="34"/>
  <c r="AE62" i="35"/>
  <c r="CU62" i="10"/>
  <c r="W62" i="34"/>
  <c r="AA62" i="34" s="1"/>
  <c r="H70" i="33"/>
  <c r="S70" i="34"/>
  <c r="AU54" i="35"/>
  <c r="CJ54" i="10"/>
  <c r="BM54" i="10"/>
  <c r="AI54" i="34"/>
  <c r="C74" i="33"/>
  <c r="C74" i="34"/>
  <c r="C70" i="33"/>
  <c r="C70" i="34"/>
  <c r="O68" i="35"/>
  <c r="G68" i="34"/>
  <c r="K68" i="34" s="1"/>
  <c r="H83" i="33"/>
  <c r="S83" i="34"/>
  <c r="AU96" i="35"/>
  <c r="CJ96" i="10"/>
  <c r="BM96" i="10"/>
  <c r="AI96" i="34"/>
  <c r="K67" i="34"/>
  <c r="C86" i="33"/>
  <c r="C86" i="34"/>
  <c r="H95" i="33"/>
  <c r="S95" i="34"/>
  <c r="H100" i="33"/>
  <c r="S100" i="34"/>
  <c r="O101" i="35"/>
  <c r="G101" i="34"/>
  <c r="K101" i="34" s="1"/>
  <c r="CJ84" i="10"/>
  <c r="BM84" i="10"/>
  <c r="AI84" i="34"/>
  <c r="AE90" i="35"/>
  <c r="CU90" i="10"/>
  <c r="W90" i="34"/>
  <c r="AA90" i="34" s="1"/>
  <c r="C109" i="34"/>
  <c r="C109" i="33"/>
  <c r="AA115" i="9"/>
  <c r="BI115" i="10"/>
  <c r="M115" i="33"/>
  <c r="AE115" i="34"/>
  <c r="C111" i="33"/>
  <c r="C111" i="34"/>
  <c r="AU125" i="35"/>
  <c r="CJ125" i="10"/>
  <c r="BM125" i="10"/>
  <c r="AI125" i="34"/>
  <c r="H108" i="33"/>
  <c r="S108" i="34"/>
  <c r="AU135" i="35"/>
  <c r="CJ135" i="10"/>
  <c r="BM135" i="10"/>
  <c r="AI135" i="34"/>
  <c r="AE125" i="35"/>
  <c r="CU125" i="10"/>
  <c r="W125" i="34"/>
  <c r="AA125" i="34" s="1"/>
  <c r="AA128" i="9"/>
  <c r="BI128" i="10"/>
  <c r="M128" i="33"/>
  <c r="AE128" i="34"/>
  <c r="AU137" i="35"/>
  <c r="CJ137" i="10"/>
  <c r="BM137" i="10"/>
  <c r="AI137" i="34"/>
  <c r="AM137" i="34" s="1"/>
  <c r="AU118" i="35"/>
  <c r="CJ118" i="10"/>
  <c r="BM118" i="10"/>
  <c r="AI118" i="34"/>
  <c r="O144" i="35"/>
  <c r="G144" i="34"/>
  <c r="AU143" i="35"/>
  <c r="CJ143" i="10"/>
  <c r="BM143" i="10"/>
  <c r="AI143" i="34"/>
  <c r="AM143" i="34" s="1"/>
  <c r="AF111" i="35"/>
  <c r="CJ15" i="10"/>
  <c r="BM15" i="10"/>
  <c r="AI15" i="34"/>
  <c r="CU14" i="10"/>
  <c r="W14" i="34"/>
  <c r="C5" i="33"/>
  <c r="C5" i="34"/>
  <c r="CU13" i="10"/>
  <c r="W13" i="34"/>
  <c r="AA13" i="34" s="1"/>
  <c r="H33" i="33"/>
  <c r="S33" i="34"/>
  <c r="CU33" i="10"/>
  <c r="W33" i="34"/>
  <c r="H102" i="33"/>
  <c r="S102" i="34"/>
  <c r="C117" i="33"/>
  <c r="C117" i="34"/>
  <c r="BI37" i="10"/>
  <c r="AA37" i="9"/>
  <c r="M37" i="33"/>
  <c r="AE37" i="34"/>
  <c r="H54" i="33"/>
  <c r="S54" i="34"/>
  <c r="H133" i="33"/>
  <c r="S133" i="34"/>
  <c r="C31" i="33"/>
  <c r="C31" i="34"/>
  <c r="C112" i="33"/>
  <c r="C112" i="34"/>
  <c r="AA123" i="9"/>
  <c r="BI123" i="10"/>
  <c r="M123" i="33"/>
  <c r="AE123" i="34"/>
  <c r="AA135" i="9"/>
  <c r="BI135" i="10"/>
  <c r="M135" i="33"/>
  <c r="AE135" i="34"/>
  <c r="H15" i="33"/>
  <c r="S15" i="34"/>
  <c r="C54" i="33"/>
  <c r="C54" i="34"/>
  <c r="H75" i="33"/>
  <c r="S75" i="34"/>
  <c r="AA87" i="9"/>
  <c r="BI87" i="10"/>
  <c r="M87" i="33"/>
  <c r="AE87" i="34"/>
  <c r="CU97" i="10"/>
  <c r="W97" i="34"/>
  <c r="AA97" i="34" s="1"/>
  <c r="CJ35" i="10"/>
  <c r="BM35" i="10"/>
  <c r="AI35" i="34"/>
  <c r="CU44" i="10"/>
  <c r="W44" i="34"/>
  <c r="CU112" i="10"/>
  <c r="W112" i="34"/>
  <c r="AA112" i="34" s="1"/>
  <c r="C134" i="33"/>
  <c r="C134" i="34"/>
  <c r="AU140" i="35"/>
  <c r="H113" i="33"/>
  <c r="S113" i="34"/>
  <c r="H4" i="33"/>
  <c r="S4" i="34"/>
  <c r="BI22" i="10"/>
  <c r="AA22" i="9"/>
  <c r="AE22" i="34"/>
  <c r="M22" i="33"/>
  <c r="H29" i="33"/>
  <c r="S29" i="34"/>
  <c r="O34" i="35"/>
  <c r="G34" i="34"/>
  <c r="C34" i="33"/>
  <c r="C34" i="34"/>
  <c r="O49" i="35"/>
  <c r="G49" i="34"/>
  <c r="C39" i="33"/>
  <c r="C39" i="34"/>
  <c r="AE39" i="35"/>
  <c r="CU39" i="10"/>
  <c r="W39" i="34"/>
  <c r="AA39" i="34" s="1"/>
  <c r="AE40" i="35"/>
  <c r="CU40" i="10"/>
  <c r="W40" i="34"/>
  <c r="H61" i="33"/>
  <c r="S61" i="34"/>
  <c r="AU69" i="35"/>
  <c r="CJ69" i="10"/>
  <c r="BM69" i="10"/>
  <c r="AI69" i="34"/>
  <c r="H68" i="33"/>
  <c r="S68" i="34"/>
  <c r="O76" i="35"/>
  <c r="G76" i="34"/>
  <c r="K76" i="34" s="1"/>
  <c r="AE70" i="35"/>
  <c r="CU70" i="10"/>
  <c r="W70" i="34"/>
  <c r="AA70" i="34" s="1"/>
  <c r="C68" i="33"/>
  <c r="C68" i="34"/>
  <c r="O93" i="35"/>
  <c r="G93" i="34"/>
  <c r="K93" i="34" s="1"/>
  <c r="AE83" i="35"/>
  <c r="CU83" i="10"/>
  <c r="W83" i="34"/>
  <c r="AA83" i="34" s="1"/>
  <c r="AE85" i="35"/>
  <c r="CU85" i="10"/>
  <c r="W85" i="34"/>
  <c r="AA85" i="34" s="1"/>
  <c r="AU97" i="35"/>
  <c r="CJ97" i="10"/>
  <c r="BM97" i="10"/>
  <c r="AI97" i="34"/>
  <c r="C84" i="33"/>
  <c r="C84" i="34"/>
  <c r="AU74" i="35"/>
  <c r="CJ74" i="10"/>
  <c r="BM74" i="10"/>
  <c r="AI74" i="34"/>
  <c r="AA86" i="9"/>
  <c r="BI86" i="10"/>
  <c r="M86" i="33"/>
  <c r="AE86" i="34"/>
  <c r="O106" i="35"/>
  <c r="G106" i="34"/>
  <c r="K106" i="34" s="1"/>
  <c r="H90" i="33"/>
  <c r="S90" i="34"/>
  <c r="AA109" i="9"/>
  <c r="BI109" i="10"/>
  <c r="M109" i="33"/>
  <c r="AE109" i="34"/>
  <c r="AA124" i="9"/>
  <c r="BI124" i="10"/>
  <c r="M124" i="33"/>
  <c r="AE124" i="34"/>
  <c r="AU109" i="35"/>
  <c r="CJ109" i="10"/>
  <c r="BM109" i="10"/>
  <c r="AI109" i="34"/>
  <c r="O117" i="35"/>
  <c r="G117" i="34"/>
  <c r="AU126" i="35"/>
  <c r="CJ126" i="10"/>
  <c r="BM126" i="10"/>
  <c r="AI126" i="34"/>
  <c r="AA136" i="9"/>
  <c r="BI136" i="10"/>
  <c r="M136" i="33"/>
  <c r="AE136" i="34"/>
  <c r="H144" i="33"/>
  <c r="S144" i="34"/>
  <c r="AA145" i="9"/>
  <c r="BI145" i="10"/>
  <c r="M145" i="33"/>
  <c r="AE145" i="34"/>
  <c r="AA143" i="9"/>
  <c r="BI143" i="10"/>
  <c r="M143" i="33"/>
  <c r="AE143" i="34"/>
  <c r="C144" i="33"/>
  <c r="C144" i="34"/>
  <c r="P64" i="35"/>
  <c r="O45" i="35"/>
  <c r="CU9" i="10"/>
  <c r="W9" i="34"/>
  <c r="CJ14" i="10"/>
  <c r="BM14" i="10"/>
  <c r="AI14" i="34"/>
  <c r="S24" i="34"/>
  <c r="H24" i="33"/>
  <c r="H5" i="33"/>
  <c r="S5" i="34"/>
  <c r="CJ13" i="10"/>
  <c r="BM13" i="10"/>
  <c r="AI13" i="34"/>
  <c r="AM13" i="34" s="1"/>
  <c r="CU36" i="10"/>
  <c r="W36" i="34"/>
  <c r="CU35" i="10"/>
  <c r="W35" i="34"/>
  <c r="AA35" i="34" s="1"/>
  <c r="CJ48" i="10"/>
  <c r="BM48" i="10"/>
  <c r="AI48" i="34"/>
  <c r="AM48" i="34" s="1"/>
  <c r="CU82" i="10"/>
  <c r="W82" i="34"/>
  <c r="CU136" i="10"/>
  <c r="W136" i="34"/>
  <c r="AU13" i="35"/>
  <c r="CU100" i="10"/>
  <c r="W100" i="34"/>
  <c r="CU117" i="10"/>
  <c r="W117" i="34"/>
  <c r="CJ112" i="10"/>
  <c r="BM112" i="10"/>
  <c r="AI112" i="34"/>
  <c r="C127" i="33"/>
  <c r="C127" i="34"/>
  <c r="H44" i="33"/>
  <c r="S44" i="34"/>
  <c r="CU56" i="10"/>
  <c r="W56" i="34"/>
  <c r="AA56" i="34" s="1"/>
  <c r="AA79" i="9"/>
  <c r="BI79" i="10"/>
  <c r="M79" i="33"/>
  <c r="AE79" i="34"/>
  <c r="C90" i="33"/>
  <c r="C90" i="34"/>
  <c r="CJ36" i="10"/>
  <c r="BM36" i="10"/>
  <c r="AI36" i="34"/>
  <c r="H96" i="33"/>
  <c r="S96" i="34"/>
  <c r="C124" i="33"/>
  <c r="C124" i="34"/>
  <c r="H135" i="33"/>
  <c r="S135" i="34"/>
  <c r="AA140" i="9"/>
  <c r="BI140" i="10"/>
  <c r="M140" i="33"/>
  <c r="AE140" i="34"/>
  <c r="AA96" i="9"/>
  <c r="BI96" i="10"/>
  <c r="M96" i="33"/>
  <c r="AE96" i="34"/>
  <c r="AA4" i="9"/>
  <c r="BI4" i="10"/>
  <c r="M4" i="33"/>
  <c r="AE4" i="34"/>
  <c r="AA10" i="9"/>
  <c r="BI10" i="10"/>
  <c r="M10" i="33"/>
  <c r="AE10" i="34"/>
  <c r="H10" i="33"/>
  <c r="S10" i="34"/>
  <c r="H9" i="33"/>
  <c r="S9" i="34"/>
  <c r="H18" i="33"/>
  <c r="S18" i="34"/>
  <c r="C21" i="33"/>
  <c r="C21" i="34"/>
  <c r="C26" i="33"/>
  <c r="C26" i="34"/>
  <c r="BI39" i="10"/>
  <c r="AA39" i="9"/>
  <c r="M39" i="33"/>
  <c r="AE39" i="34"/>
  <c r="O20" i="35"/>
  <c r="G20" i="34"/>
  <c r="K20" i="34" s="1"/>
  <c r="H30" i="33"/>
  <c r="S30" i="34"/>
  <c r="AE34" i="35"/>
  <c r="CU34" i="10"/>
  <c r="W34" i="34"/>
  <c r="AA34" i="34" s="1"/>
  <c r="AU49" i="35"/>
  <c r="CJ49" i="10"/>
  <c r="BM49" i="10"/>
  <c r="AI49" i="34"/>
  <c r="H46" i="33"/>
  <c r="S46" i="34"/>
  <c r="H45" i="33"/>
  <c r="S45" i="34"/>
  <c r="AE51" i="35"/>
  <c r="CU51" i="10"/>
  <c r="W51" i="34"/>
  <c r="AA51" i="34" s="1"/>
  <c r="AA54" i="9"/>
  <c r="BI54" i="10"/>
  <c r="M54" i="33"/>
  <c r="AE54" i="34"/>
  <c r="AE67" i="35"/>
  <c r="CU67" i="10"/>
  <c r="W67" i="34"/>
  <c r="AA67" i="34" s="1"/>
  <c r="H73" i="33"/>
  <c r="S73" i="34"/>
  <c r="O85" i="35"/>
  <c r="G85" i="34"/>
  <c r="K85" i="34" s="1"/>
  <c r="AU93" i="35"/>
  <c r="CJ93" i="10"/>
  <c r="BM93" i="10"/>
  <c r="AI93" i="34"/>
  <c r="AA83" i="9"/>
  <c r="BI83" i="10"/>
  <c r="M83" i="33"/>
  <c r="AE83" i="34"/>
  <c r="O95" i="35"/>
  <c r="G95" i="34"/>
  <c r="K95" i="34" s="1"/>
  <c r="AA90" i="9"/>
  <c r="BI90" i="10"/>
  <c r="M90" i="33"/>
  <c r="AE90" i="34"/>
  <c r="O75" i="35"/>
  <c r="G75" i="34"/>
  <c r="K75" i="34" s="1"/>
  <c r="AA112" i="9"/>
  <c r="BI112" i="10"/>
  <c r="M112" i="33"/>
  <c r="AE112" i="34"/>
  <c r="C101" i="33"/>
  <c r="C101" i="34"/>
  <c r="AA84" i="9"/>
  <c r="BI84" i="10"/>
  <c r="M84" i="33"/>
  <c r="AE84" i="34"/>
  <c r="AE116" i="35"/>
  <c r="CU116" i="10"/>
  <c r="W116" i="34"/>
  <c r="AU124" i="35"/>
  <c r="CJ124" i="10"/>
  <c r="BM124" i="10"/>
  <c r="AI124" i="34"/>
  <c r="AM124" i="34" s="1"/>
  <c r="AE106" i="35"/>
  <c r="CU106" i="10"/>
  <c r="W106" i="34"/>
  <c r="AA106" i="34" s="1"/>
  <c r="C114" i="33"/>
  <c r="C114" i="34"/>
  <c r="O127" i="35"/>
  <c r="G127" i="34"/>
  <c r="K127" i="34" s="1"/>
  <c r="C128" i="33"/>
  <c r="C128" i="34"/>
  <c r="C129" i="33"/>
  <c r="C129" i="34"/>
  <c r="AA142" i="9"/>
  <c r="BI142" i="10"/>
  <c r="M142" i="33"/>
  <c r="AE142" i="34"/>
  <c r="AU145" i="35"/>
  <c r="CJ145" i="10"/>
  <c r="BM145" i="10"/>
  <c r="AI145" i="34"/>
  <c r="AF64" i="35"/>
  <c r="O4" i="35"/>
  <c r="C11" i="33"/>
  <c r="C11" i="34"/>
  <c r="CU15" i="10"/>
  <c r="W15" i="34"/>
  <c r="AA15" i="34" s="1"/>
  <c r="H6" i="33"/>
  <c r="S6" i="34"/>
  <c r="H53" i="33"/>
  <c r="S53" i="34"/>
  <c r="CJ53" i="10"/>
  <c r="BM53" i="10"/>
  <c r="AI53" i="34"/>
  <c r="AM53" i="34" s="1"/>
  <c r="CU110" i="10"/>
  <c r="W110" i="34"/>
  <c r="AA110" i="34" s="1"/>
  <c r="H41" i="33"/>
  <c r="S41" i="34"/>
  <c r="CU101" i="10"/>
  <c r="W101" i="34"/>
  <c r="CJ130" i="10"/>
  <c r="BM130" i="10"/>
  <c r="AI130" i="34"/>
  <c r="AM130" i="34" s="1"/>
  <c r="CJ111" i="10"/>
  <c r="BM111" i="10"/>
  <c r="AI111" i="34"/>
  <c r="S38" i="34"/>
  <c r="H38" i="33"/>
  <c r="CJ51" i="10"/>
  <c r="BM51" i="10"/>
  <c r="AI51" i="34"/>
  <c r="AM51" i="34" s="1"/>
  <c r="CJ72" i="10"/>
  <c r="BM72" i="10"/>
  <c r="AI72" i="34"/>
  <c r="CJ113" i="10"/>
  <c r="BM113" i="10"/>
  <c r="AI113" i="34"/>
  <c r="AA126" i="9"/>
  <c r="BI126" i="10"/>
  <c r="M126" i="33"/>
  <c r="AE126" i="34"/>
  <c r="CU123" i="10"/>
  <c r="W123" i="34"/>
  <c r="C120" i="33"/>
  <c r="C120" i="34"/>
  <c r="C19" i="33"/>
  <c r="C19" i="34"/>
  <c r="AU10" i="35"/>
  <c r="CJ10" i="10"/>
  <c r="BM10" i="10"/>
  <c r="AI10" i="34"/>
  <c r="AM10" i="34" s="1"/>
  <c r="AA20" i="9"/>
  <c r="BI20" i="10"/>
  <c r="M20" i="33"/>
  <c r="AE20" i="34"/>
  <c r="AE10" i="35"/>
  <c r="CU10" i="10"/>
  <c r="W10" i="34"/>
  <c r="AA10" i="34" s="1"/>
  <c r="C10" i="33"/>
  <c r="C10" i="34"/>
  <c r="O21" i="35"/>
  <c r="G21" i="34"/>
  <c r="K21" i="34" s="1"/>
  <c r="AA26" i="9"/>
  <c r="BI26" i="10"/>
  <c r="M26" i="33"/>
  <c r="AE26" i="34"/>
  <c r="AE24" i="35"/>
  <c r="CU24" i="10"/>
  <c r="W24" i="34"/>
  <c r="AA24" i="34" s="1"/>
  <c r="AU39" i="35"/>
  <c r="CJ39" i="10"/>
  <c r="BM39" i="10"/>
  <c r="AI39" i="34"/>
  <c r="C20" i="33"/>
  <c r="C20" i="34"/>
  <c r="AE30" i="35"/>
  <c r="CU30" i="10"/>
  <c r="W30" i="34"/>
  <c r="AA30" i="34" s="1"/>
  <c r="AU23" i="35"/>
  <c r="CJ23" i="10"/>
  <c r="BM23" i="10"/>
  <c r="AI23" i="34"/>
  <c r="BI47" i="10"/>
  <c r="AA47" i="9"/>
  <c r="M47" i="33"/>
  <c r="AE47" i="34"/>
  <c r="O37" i="35"/>
  <c r="G37" i="34"/>
  <c r="K37" i="34" s="1"/>
  <c r="AA46" i="9"/>
  <c r="BI46" i="10"/>
  <c r="M46" i="33"/>
  <c r="AE46" i="34"/>
  <c r="AE45" i="35"/>
  <c r="CU45" i="10"/>
  <c r="W45" i="34"/>
  <c r="AA45" i="34" s="1"/>
  <c r="AE38" i="35"/>
  <c r="CU38" i="10"/>
  <c r="W38" i="34"/>
  <c r="AA38" i="34" s="1"/>
  <c r="BI70" i="10"/>
  <c r="AA70" i="9"/>
  <c r="M70" i="33"/>
  <c r="AE70" i="34"/>
  <c r="AE47" i="35"/>
  <c r="CU47" i="10"/>
  <c r="W47" i="34"/>
  <c r="AA47" i="34" s="1"/>
  <c r="C69" i="33"/>
  <c r="C69" i="34"/>
  <c r="H69" i="33"/>
  <c r="S69" i="34"/>
  <c r="C82" i="33"/>
  <c r="C82" i="34"/>
  <c r="O97" i="35"/>
  <c r="G97" i="34"/>
  <c r="K97" i="34" s="1"/>
  <c r="AU83" i="35"/>
  <c r="CJ83" i="10"/>
  <c r="BM83" i="10"/>
  <c r="AI83" i="34"/>
  <c r="AM83" i="34" s="1"/>
  <c r="C95" i="33"/>
  <c r="C95" i="34"/>
  <c r="AA98" i="9"/>
  <c r="BI98" i="10"/>
  <c r="M98" i="33"/>
  <c r="AE98" i="34"/>
  <c r="BI74" i="10"/>
  <c r="AA74" i="9"/>
  <c r="M74" i="33"/>
  <c r="AE74" i="34"/>
  <c r="H116" i="33"/>
  <c r="S116" i="34"/>
  <c r="O107" i="35"/>
  <c r="G107" i="34"/>
  <c r="AU122" i="35"/>
  <c r="CJ122" i="10"/>
  <c r="BM122" i="10"/>
  <c r="AI122" i="34"/>
  <c r="H106" i="33"/>
  <c r="S106" i="34"/>
  <c r="AE127" i="35"/>
  <c r="CU127" i="10"/>
  <c r="W127" i="34"/>
  <c r="AA127" i="34" s="1"/>
  <c r="O129" i="35"/>
  <c r="G129" i="34"/>
  <c r="K129" i="34" s="1"/>
  <c r="C136" i="33"/>
  <c r="C136" i="34"/>
  <c r="C137" i="33"/>
  <c r="C137" i="34"/>
  <c r="O143" i="35"/>
  <c r="G143" i="34"/>
  <c r="K143" i="34" s="1"/>
  <c r="AU119" i="35"/>
  <c r="CJ119" i="10"/>
  <c r="BM119" i="10"/>
  <c r="AI119" i="34"/>
  <c r="AA40" i="34"/>
  <c r="AE89" i="35"/>
  <c r="C4" i="33"/>
  <c r="C4" i="34"/>
  <c r="C18" i="33"/>
  <c r="C18" i="34"/>
  <c r="H7" i="33"/>
  <c r="S7" i="34"/>
  <c r="H28" i="33"/>
  <c r="S28" i="34"/>
  <c r="S72" i="34"/>
  <c r="H72" i="33"/>
  <c r="H86" i="33"/>
  <c r="S86" i="34"/>
  <c r="CJ121" i="10"/>
  <c r="BM121" i="10"/>
  <c r="AI121" i="34"/>
  <c r="H43" i="33"/>
  <c r="S43" i="34"/>
  <c r="H67" i="33"/>
  <c r="S67" i="34"/>
  <c r="H89" i="33"/>
  <c r="S89" i="34"/>
  <c r="CU104" i="10"/>
  <c r="W104" i="34"/>
  <c r="AA104" i="34" s="1"/>
  <c r="C119" i="33"/>
  <c r="C119" i="34"/>
  <c r="CU138" i="10"/>
  <c r="W138" i="34"/>
  <c r="AA138" i="34" s="1"/>
  <c r="CU20" i="10"/>
  <c r="W20" i="34"/>
  <c r="AA20" i="34" s="1"/>
  <c r="CJ94" i="10"/>
  <c r="BM94" i="10"/>
  <c r="AI94" i="34"/>
  <c r="BI117" i="10"/>
  <c r="AA117" i="9"/>
  <c r="M117" i="33"/>
  <c r="AE117" i="34"/>
  <c r="H132" i="33"/>
  <c r="S132" i="34"/>
  <c r="CU139" i="10"/>
  <c r="W139" i="34"/>
  <c r="AA139" i="34" s="1"/>
  <c r="CU41" i="10"/>
  <c r="W41" i="34"/>
  <c r="AA41" i="34" s="1"/>
  <c r="CU46" i="10"/>
  <c r="W46" i="34"/>
  <c r="AA46" i="34" s="1"/>
  <c r="H57" i="33"/>
  <c r="S57" i="34"/>
  <c r="CU75" i="10"/>
  <c r="W75" i="34"/>
  <c r="C100" i="33"/>
  <c r="C100" i="34"/>
  <c r="H115" i="33"/>
  <c r="S115" i="34"/>
  <c r="C142" i="33"/>
  <c r="C142" i="34"/>
  <c r="H123" i="33"/>
  <c r="S123" i="34"/>
  <c r="C12" i="33"/>
  <c r="C12" i="34"/>
  <c r="O10" i="35"/>
  <c r="G10" i="34"/>
  <c r="K10" i="34" s="1"/>
  <c r="C27" i="33"/>
  <c r="C27" i="34"/>
  <c r="C30" i="33"/>
  <c r="C30" i="34"/>
  <c r="C25" i="33"/>
  <c r="C25" i="34"/>
  <c r="H26" i="33"/>
  <c r="S26" i="34"/>
  <c r="AA38" i="9"/>
  <c r="BI38" i="10"/>
  <c r="AE38" i="34"/>
  <c r="M38" i="33"/>
  <c r="BI23" i="10"/>
  <c r="AA23" i="9"/>
  <c r="M23" i="33"/>
  <c r="AE23" i="34"/>
  <c r="S36" i="34"/>
  <c r="H36" i="33"/>
  <c r="AA41" i="9"/>
  <c r="BI41" i="10"/>
  <c r="M41" i="33"/>
  <c r="AE41" i="34"/>
  <c r="BI45" i="10"/>
  <c r="AA45" i="9"/>
  <c r="M45" i="33"/>
  <c r="AE45" i="34"/>
  <c r="BI52" i="10"/>
  <c r="AA52" i="9"/>
  <c r="M52" i="33"/>
  <c r="AE52" i="34"/>
  <c r="H47" i="33"/>
  <c r="S47" i="34"/>
  <c r="H55" i="33"/>
  <c r="S55" i="34"/>
  <c r="BI63" i="10"/>
  <c r="AA63" i="9"/>
  <c r="M63" i="33"/>
  <c r="AE63" i="34"/>
  <c r="H82" i="33"/>
  <c r="S82" i="34"/>
  <c r="AA95" i="9"/>
  <c r="BI95" i="10"/>
  <c r="M95" i="33"/>
  <c r="AE95" i="34"/>
  <c r="AU98" i="35"/>
  <c r="CJ98" i="10"/>
  <c r="BM98" i="10"/>
  <c r="AI98" i="34"/>
  <c r="C99" i="33"/>
  <c r="C99" i="34"/>
  <c r="C64" i="33"/>
  <c r="C64" i="34"/>
  <c r="AA106" i="9"/>
  <c r="BI106" i="10"/>
  <c r="M106" i="33"/>
  <c r="AE106" i="34"/>
  <c r="CU95" i="10"/>
  <c r="W95" i="34"/>
  <c r="AA95" i="34" s="1"/>
  <c r="C107" i="33"/>
  <c r="C107" i="34"/>
  <c r="AA110" i="9"/>
  <c r="BI110" i="10"/>
  <c r="M110" i="33"/>
  <c r="AE110" i="34"/>
  <c r="AU127" i="35"/>
  <c r="CJ127" i="10"/>
  <c r="BM127" i="10"/>
  <c r="AI127" i="34"/>
  <c r="AM127" i="34" s="1"/>
  <c r="H129" i="33"/>
  <c r="S129" i="34"/>
  <c r="O137" i="35"/>
  <c r="G137" i="34"/>
  <c r="K137" i="34" s="1"/>
  <c r="C143" i="33"/>
  <c r="C143" i="34"/>
  <c r="C118" i="33"/>
  <c r="C118" i="34"/>
  <c r="P4" i="35"/>
  <c r="CJ21" i="10"/>
  <c r="BM21" i="10"/>
  <c r="AI21" i="34"/>
  <c r="H13" i="33"/>
  <c r="S13" i="34"/>
  <c r="S16" i="34"/>
  <c r="H16" i="33"/>
  <c r="C29" i="34"/>
  <c r="C29" i="33"/>
  <c r="CU11" i="10"/>
  <c r="W11" i="34"/>
  <c r="AA11" i="34" s="1"/>
  <c r="C22" i="33"/>
  <c r="C22" i="34"/>
  <c r="CJ55" i="10"/>
  <c r="BM55" i="10"/>
  <c r="AI55" i="34"/>
  <c r="CJ59" i="10"/>
  <c r="BM59" i="10"/>
  <c r="AI59" i="34"/>
  <c r="CJ88" i="10"/>
  <c r="BM88" i="10"/>
  <c r="AI88" i="34"/>
  <c r="CU103" i="10"/>
  <c r="W103" i="34"/>
  <c r="AA103" i="34" s="1"/>
  <c r="CU113" i="10"/>
  <c r="W113" i="34"/>
  <c r="CJ140" i="10"/>
  <c r="BM140" i="10"/>
  <c r="AI140" i="34"/>
  <c r="AM140" i="34" s="1"/>
  <c r="CU49" i="10"/>
  <c r="W49" i="34"/>
  <c r="AA108" i="9"/>
  <c r="BI108" i="10"/>
  <c r="M108" i="33"/>
  <c r="AE108" i="34"/>
  <c r="H119" i="33"/>
  <c r="S119" i="34"/>
  <c r="CU61" i="10"/>
  <c r="W61" i="34"/>
  <c r="AA139" i="9"/>
  <c r="BI139" i="10"/>
  <c r="M139" i="33"/>
  <c r="AE139" i="34"/>
  <c r="H31" i="33"/>
  <c r="S31" i="34"/>
  <c r="S64" i="34"/>
  <c r="H64" i="33"/>
  <c r="BI77" i="10"/>
  <c r="AA77" i="9"/>
  <c r="M77" i="33"/>
  <c r="AE77" i="34"/>
  <c r="CU91" i="10"/>
  <c r="W91" i="34"/>
  <c r="AA91" i="34" s="1"/>
  <c r="H117" i="33"/>
  <c r="S117" i="34"/>
  <c r="AA127" i="9"/>
  <c r="BI127" i="10"/>
  <c r="M127" i="33"/>
  <c r="AE127" i="34"/>
  <c r="H103" i="33"/>
  <c r="S103" i="34"/>
  <c r="H105" i="33"/>
  <c r="S105" i="34"/>
  <c r="AB87" i="34"/>
  <c r="AC87" i="34"/>
  <c r="Q130" i="35"/>
  <c r="P130" i="35"/>
  <c r="CL71" i="10"/>
  <c r="CL27" i="10"/>
  <c r="AK144" i="34"/>
  <c r="BK146" i="10"/>
  <c r="J111" i="33"/>
  <c r="CL131" i="10"/>
  <c r="AE41" i="35"/>
  <c r="O32" i="35"/>
  <c r="O48" i="35"/>
  <c r="O57" i="35"/>
  <c r="CK103" i="10"/>
  <c r="AE60" i="35"/>
  <c r="Q50" i="35"/>
  <c r="P92" i="35"/>
  <c r="AK92" i="34"/>
  <c r="AN92" i="34" s="1"/>
  <c r="AF138" i="35"/>
  <c r="E95" i="34"/>
  <c r="O146" i="33"/>
  <c r="Q25" i="35"/>
  <c r="M112" i="34"/>
  <c r="Q22" i="35"/>
  <c r="CL92" i="10"/>
  <c r="AF72" i="35"/>
  <c r="AC146" i="9"/>
  <c r="AG87" i="34"/>
  <c r="AE77" i="35"/>
  <c r="AU20" i="35"/>
  <c r="AE29" i="35"/>
  <c r="M13" i="34"/>
  <c r="AG126" i="35"/>
  <c r="O47" i="33"/>
  <c r="AK31" i="34"/>
  <c r="CL42" i="10"/>
  <c r="AK85" i="34"/>
  <c r="AK24" i="34"/>
  <c r="P77" i="35"/>
  <c r="BK87" i="10"/>
  <c r="BK133" i="10"/>
  <c r="AE23" i="35"/>
  <c r="O138" i="35"/>
  <c r="Y140" i="34"/>
  <c r="AC140" i="34" s="1"/>
  <c r="AE20" i="35"/>
  <c r="M90" i="34"/>
  <c r="AO97" i="34"/>
  <c r="AG87" i="35"/>
  <c r="AK27" i="34"/>
  <c r="AF47" i="35"/>
  <c r="AV131" i="35"/>
  <c r="AE52" i="35"/>
  <c r="AC108" i="34"/>
  <c r="AW27" i="35"/>
  <c r="AV27" i="35"/>
  <c r="AB137" i="34"/>
  <c r="AK131" i="34"/>
  <c r="AE93" i="35"/>
  <c r="D21" i="34"/>
  <c r="D21" i="33"/>
  <c r="I22" i="33"/>
  <c r="T22" i="34"/>
  <c r="AF18" i="35"/>
  <c r="X18" i="34"/>
  <c r="AA18" i="34" s="1"/>
  <c r="I25" i="33"/>
  <c r="T25" i="34"/>
  <c r="D28" i="34"/>
  <c r="D28" i="33"/>
  <c r="AF36" i="35"/>
  <c r="X36" i="34"/>
  <c r="O33" i="35"/>
  <c r="AV38" i="35"/>
  <c r="BN38" i="10"/>
  <c r="CK38" i="10"/>
  <c r="AJ38" i="34"/>
  <c r="AV41" i="35"/>
  <c r="BN41" i="10"/>
  <c r="CK41" i="10"/>
  <c r="AJ41" i="34"/>
  <c r="AM41" i="34" s="1"/>
  <c r="P49" i="35"/>
  <c r="H49" i="34"/>
  <c r="D50" i="33"/>
  <c r="D50" i="34"/>
  <c r="AU45" i="35"/>
  <c r="AB47" i="9"/>
  <c r="BJ47" i="10"/>
  <c r="N47" i="33"/>
  <c r="AF47" i="34"/>
  <c r="I63" i="33"/>
  <c r="T63" i="34"/>
  <c r="D74" i="33"/>
  <c r="D74" i="34"/>
  <c r="BJ82" i="10"/>
  <c r="N82" i="33"/>
  <c r="AB82" i="9"/>
  <c r="AF82" i="34"/>
  <c r="P84" i="35"/>
  <c r="H84" i="34"/>
  <c r="K84" i="34" s="1"/>
  <c r="D83" i="33"/>
  <c r="D83" i="34"/>
  <c r="O46" i="35"/>
  <c r="D75" i="33"/>
  <c r="D75" i="34"/>
  <c r="D98" i="33"/>
  <c r="D98" i="34"/>
  <c r="D94" i="34"/>
  <c r="D94" i="33"/>
  <c r="AB109" i="9"/>
  <c r="BJ109" i="10"/>
  <c r="N109" i="33"/>
  <c r="AF109" i="34"/>
  <c r="D114" i="34"/>
  <c r="D114" i="33"/>
  <c r="BN122" i="10"/>
  <c r="CK122" i="10"/>
  <c r="AJ122" i="34"/>
  <c r="AC105" i="34"/>
  <c r="AB136" i="9"/>
  <c r="BJ136" i="10"/>
  <c r="N136" i="33"/>
  <c r="AF136" i="34"/>
  <c r="I144" i="33"/>
  <c r="T144" i="34"/>
  <c r="AV142" i="35"/>
  <c r="BN142" i="10"/>
  <c r="CK142" i="10"/>
  <c r="AJ142" i="34"/>
  <c r="I127" i="33"/>
  <c r="T127" i="34"/>
  <c r="I126" i="33"/>
  <c r="T126" i="34"/>
  <c r="BJ16" i="10"/>
  <c r="AB16" i="9"/>
  <c r="N16" i="33"/>
  <c r="AF16" i="34"/>
  <c r="T15" i="34"/>
  <c r="I15" i="33"/>
  <c r="I34" i="33"/>
  <c r="T34" i="34"/>
  <c r="X33" i="34"/>
  <c r="AE33" i="35"/>
  <c r="O63" i="35"/>
  <c r="BN14" i="10"/>
  <c r="CK14" i="10"/>
  <c r="AJ14" i="34"/>
  <c r="AU14" i="35"/>
  <c r="I33" i="33"/>
  <c r="T33" i="34"/>
  <c r="P11" i="35"/>
  <c r="H11" i="34"/>
  <c r="I85" i="33"/>
  <c r="T85" i="34"/>
  <c r="D32" i="34"/>
  <c r="D32" i="33"/>
  <c r="I86" i="33"/>
  <c r="T86" i="34"/>
  <c r="I79" i="33"/>
  <c r="T79" i="34"/>
  <c r="AB130" i="9"/>
  <c r="BJ130" i="10"/>
  <c r="N130" i="33"/>
  <c r="AF130" i="34"/>
  <c r="H140" i="34"/>
  <c r="K140" i="34" s="1"/>
  <c r="O140" i="35"/>
  <c r="AE58" i="35"/>
  <c r="X58" i="34"/>
  <c r="H99" i="34"/>
  <c r="K99" i="34" s="1"/>
  <c r="O99" i="35"/>
  <c r="I129" i="33"/>
  <c r="T129" i="34"/>
  <c r="BJ137" i="10"/>
  <c r="AB137" i="9"/>
  <c r="N137" i="33"/>
  <c r="AF137" i="34"/>
  <c r="AE74" i="35"/>
  <c r="D29" i="34"/>
  <c r="D29" i="33"/>
  <c r="D63" i="33"/>
  <c r="D63" i="34"/>
  <c r="I68" i="33"/>
  <c r="T68" i="34"/>
  <c r="AE113" i="35"/>
  <c r="X113" i="34"/>
  <c r="X140" i="34"/>
  <c r="AE140" i="35"/>
  <c r="X72" i="34"/>
  <c r="AE72" i="35"/>
  <c r="O104" i="35"/>
  <c r="H104" i="34"/>
  <c r="K104" i="34" s="1"/>
  <c r="D138" i="33"/>
  <c r="D138" i="34"/>
  <c r="AE57" i="35"/>
  <c r="I23" i="33"/>
  <c r="T23" i="34"/>
  <c r="D8" i="34"/>
  <c r="D8" i="33"/>
  <c r="D9" i="34"/>
  <c r="D9" i="33"/>
  <c r="D16" i="34"/>
  <c r="D16" i="33"/>
  <c r="D24" i="34"/>
  <c r="D24" i="33"/>
  <c r="T18" i="34"/>
  <c r="I18" i="33"/>
  <c r="D33" i="33"/>
  <c r="D33" i="34"/>
  <c r="BN36" i="10"/>
  <c r="CK36" i="10"/>
  <c r="AJ36" i="34"/>
  <c r="AF44" i="35"/>
  <c r="X44" i="34"/>
  <c r="I40" i="33"/>
  <c r="T40" i="34"/>
  <c r="D43" i="33"/>
  <c r="D43" i="34"/>
  <c r="BJ50" i="10"/>
  <c r="AB50" i="9"/>
  <c r="N50" i="33"/>
  <c r="AF50" i="34"/>
  <c r="P36" i="35"/>
  <c r="H36" i="34"/>
  <c r="K36" i="34" s="1"/>
  <c r="AF49" i="35"/>
  <c r="X49" i="34"/>
  <c r="I54" i="33"/>
  <c r="T54" i="34"/>
  <c r="D68" i="33"/>
  <c r="D68" i="34"/>
  <c r="AV69" i="35"/>
  <c r="BN69" i="10"/>
  <c r="CK69" i="10"/>
  <c r="AJ69" i="34"/>
  <c r="AV61" i="35"/>
  <c r="BN61" i="10"/>
  <c r="CK61" i="10"/>
  <c r="AJ61" i="34"/>
  <c r="AU41" i="35"/>
  <c r="D59" i="33"/>
  <c r="D59" i="34"/>
  <c r="AF54" i="35"/>
  <c r="X54" i="34"/>
  <c r="AV82" i="35"/>
  <c r="BN82" i="10"/>
  <c r="CK82" i="10"/>
  <c r="AJ82" i="34"/>
  <c r="AV95" i="35"/>
  <c r="BN95" i="10"/>
  <c r="CK95" i="10"/>
  <c r="AJ95" i="34"/>
  <c r="AM95" i="34" s="1"/>
  <c r="D46" i="33"/>
  <c r="D46" i="34"/>
  <c r="BN91" i="10"/>
  <c r="CK91" i="10"/>
  <c r="AJ91" i="34"/>
  <c r="I97" i="33"/>
  <c r="T97" i="34"/>
  <c r="AB105" i="9"/>
  <c r="BJ105" i="10"/>
  <c r="N105" i="33"/>
  <c r="AF105" i="34"/>
  <c r="BJ124" i="10"/>
  <c r="AB124" i="9"/>
  <c r="N124" i="33"/>
  <c r="AF124" i="34"/>
  <c r="AF117" i="35"/>
  <c r="X117" i="34"/>
  <c r="P108" i="35"/>
  <c r="H108" i="34"/>
  <c r="D113" i="33"/>
  <c r="D113" i="34"/>
  <c r="AF116" i="35"/>
  <c r="X116" i="34"/>
  <c r="D109" i="33"/>
  <c r="D109" i="34"/>
  <c r="D128" i="33"/>
  <c r="D128" i="34"/>
  <c r="AV128" i="35"/>
  <c r="BN128" i="10"/>
  <c r="CK128" i="10"/>
  <c r="AJ128" i="34"/>
  <c r="AM128" i="34" s="1"/>
  <c r="BJ127" i="10"/>
  <c r="AB127" i="9"/>
  <c r="N127" i="33"/>
  <c r="AF127" i="34"/>
  <c r="AB142" i="9"/>
  <c r="BJ142" i="10"/>
  <c r="N142" i="33"/>
  <c r="AF142" i="34"/>
  <c r="L24" i="34"/>
  <c r="AC21" i="34"/>
  <c r="I10" i="33"/>
  <c r="T10" i="34"/>
  <c r="AU21" i="35"/>
  <c r="BN21" i="10"/>
  <c r="CK21" i="10"/>
  <c r="AJ21" i="34"/>
  <c r="AB40" i="9"/>
  <c r="BJ40" i="10"/>
  <c r="N40" i="33"/>
  <c r="AF40" i="34"/>
  <c r="AE63" i="35"/>
  <c r="BN15" i="10"/>
  <c r="CK15" i="10"/>
  <c r="AJ15" i="34"/>
  <c r="AU15" i="35"/>
  <c r="BN23" i="10"/>
  <c r="CK23" i="10"/>
  <c r="AJ23" i="34"/>
  <c r="I91" i="33"/>
  <c r="T91" i="34"/>
  <c r="I139" i="33"/>
  <c r="T139" i="34"/>
  <c r="BJ86" i="10"/>
  <c r="AB86" i="9"/>
  <c r="N86" i="33"/>
  <c r="AF86" i="34"/>
  <c r="I116" i="33"/>
  <c r="T116" i="34"/>
  <c r="D126" i="33"/>
  <c r="D126" i="34"/>
  <c r="BN138" i="10"/>
  <c r="CK138" i="10"/>
  <c r="AJ138" i="34"/>
  <c r="D48" i="33"/>
  <c r="D48" i="34"/>
  <c r="I58" i="33"/>
  <c r="T58" i="34"/>
  <c r="D57" i="33"/>
  <c r="D57" i="34"/>
  <c r="I99" i="33"/>
  <c r="T99" i="34"/>
  <c r="I55" i="33"/>
  <c r="T55" i="34"/>
  <c r="D69" i="33"/>
  <c r="D69" i="34"/>
  <c r="BJ75" i="10"/>
  <c r="AB75" i="9"/>
  <c r="N75" i="33"/>
  <c r="AF75" i="34"/>
  <c r="D130" i="33"/>
  <c r="D130" i="34"/>
  <c r="BJ140" i="10"/>
  <c r="AB140" i="9"/>
  <c r="N140" i="33"/>
  <c r="AF140" i="34"/>
  <c r="X19" i="34"/>
  <c r="AE19" i="35"/>
  <c r="BN72" i="10"/>
  <c r="CK72" i="10"/>
  <c r="AJ72" i="34"/>
  <c r="O77" i="35"/>
  <c r="O65" i="35"/>
  <c r="BN57" i="10"/>
  <c r="CK57" i="10"/>
  <c r="AJ57" i="34"/>
  <c r="O90" i="35"/>
  <c r="O131" i="35"/>
  <c r="T16" i="34"/>
  <c r="I16" i="33"/>
  <c r="P22" i="35"/>
  <c r="H22" i="34"/>
  <c r="BJ9" i="10"/>
  <c r="AB9" i="9"/>
  <c r="N9" i="33"/>
  <c r="AF9" i="34"/>
  <c r="AB20" i="9"/>
  <c r="BJ20" i="10"/>
  <c r="N20" i="33"/>
  <c r="AF20" i="34"/>
  <c r="AF21" i="35"/>
  <c r="X21" i="34"/>
  <c r="P18" i="35"/>
  <c r="H18" i="34"/>
  <c r="AB22" i="9"/>
  <c r="BJ22" i="10"/>
  <c r="N22" i="33"/>
  <c r="AF22" i="34"/>
  <c r="BN32" i="10"/>
  <c r="CK32" i="10"/>
  <c r="AJ32" i="34"/>
  <c r="AM32" i="34" s="1"/>
  <c r="I37" i="33"/>
  <c r="T37" i="34"/>
  <c r="BN28" i="10"/>
  <c r="CK28" i="10"/>
  <c r="AJ28" i="34"/>
  <c r="AF43" i="35"/>
  <c r="X43" i="34"/>
  <c r="BJ32" i="10"/>
  <c r="AB32" i="9"/>
  <c r="N32" i="33"/>
  <c r="AF32" i="34"/>
  <c r="AB38" i="9"/>
  <c r="BJ38" i="10"/>
  <c r="N38" i="33"/>
  <c r="AF38" i="34"/>
  <c r="AU44" i="35"/>
  <c r="BN44" i="10"/>
  <c r="CK44" i="10"/>
  <c r="AJ44" i="34"/>
  <c r="AV49" i="35"/>
  <c r="BN49" i="10"/>
  <c r="CK49" i="10"/>
  <c r="AJ49" i="34"/>
  <c r="I42" i="33"/>
  <c r="T42" i="34"/>
  <c r="O36" i="35"/>
  <c r="AC39" i="34"/>
  <c r="AF68" i="35"/>
  <c r="X68" i="34"/>
  <c r="I67" i="33"/>
  <c r="T67" i="34"/>
  <c r="I69" i="33"/>
  <c r="T69" i="34"/>
  <c r="D81" i="33"/>
  <c r="D81" i="34"/>
  <c r="AF100" i="35"/>
  <c r="X100" i="34"/>
  <c r="I83" i="33"/>
  <c r="T83" i="34"/>
  <c r="D71" i="33"/>
  <c r="D71" i="34"/>
  <c r="I84" i="33"/>
  <c r="T84" i="34"/>
  <c r="AB81" i="9"/>
  <c r="BJ81" i="10"/>
  <c r="N81" i="33"/>
  <c r="AF81" i="34"/>
  <c r="D106" i="33"/>
  <c r="D106" i="34"/>
  <c r="D116" i="33"/>
  <c r="D116" i="34"/>
  <c r="L94" i="34"/>
  <c r="D125" i="33"/>
  <c r="D125" i="34"/>
  <c r="D122" i="33"/>
  <c r="D122" i="34"/>
  <c r="AE95" i="35"/>
  <c r="BJ110" i="10"/>
  <c r="AB110" i="9"/>
  <c r="N110" i="33"/>
  <c r="AF110" i="34"/>
  <c r="I114" i="33"/>
  <c r="T114" i="34"/>
  <c r="P134" i="35"/>
  <c r="H134" i="34"/>
  <c r="AU82" i="35"/>
  <c r="D136" i="33"/>
  <c r="D136" i="34"/>
  <c r="AV136" i="35"/>
  <c r="BN136" i="10"/>
  <c r="CK136" i="10"/>
  <c r="AJ136" i="34"/>
  <c r="AF144" i="35"/>
  <c r="X144" i="34"/>
  <c r="AF126" i="35"/>
  <c r="X126" i="34"/>
  <c r="D135" i="33"/>
  <c r="D135" i="34"/>
  <c r="D26" i="33"/>
  <c r="D26" i="34"/>
  <c r="AB61" i="9"/>
  <c r="N61" i="33"/>
  <c r="BJ61" i="10"/>
  <c r="AF61" i="34"/>
  <c r="AB23" i="9"/>
  <c r="BJ23" i="10"/>
  <c r="N23" i="33"/>
  <c r="AF23" i="34"/>
  <c r="BN4" i="10"/>
  <c r="CK4" i="10"/>
  <c r="AJ4" i="34"/>
  <c r="BN11" i="10"/>
  <c r="CK11" i="10"/>
  <c r="AJ11" i="34"/>
  <c r="L41" i="34"/>
  <c r="BN55" i="10"/>
  <c r="CK55" i="10"/>
  <c r="AJ55" i="34"/>
  <c r="AU55" i="35"/>
  <c r="I12" i="33"/>
  <c r="T12" i="34"/>
  <c r="BN56" i="10"/>
  <c r="CK56" i="10"/>
  <c r="AJ56" i="34"/>
  <c r="I73" i="33"/>
  <c r="T73" i="34"/>
  <c r="BN85" i="10"/>
  <c r="CK85" i="10"/>
  <c r="AJ85" i="34"/>
  <c r="AM85" i="34" s="1"/>
  <c r="O120" i="35"/>
  <c r="H120" i="34"/>
  <c r="K120" i="34" s="1"/>
  <c r="X101" i="34"/>
  <c r="AB101" i="34" s="1"/>
  <c r="AE101" i="35"/>
  <c r="AU138" i="35"/>
  <c r="I70" i="33"/>
  <c r="T70" i="34"/>
  <c r="D76" i="33"/>
  <c r="D76" i="34"/>
  <c r="BN119" i="10"/>
  <c r="CK119" i="10"/>
  <c r="AJ119" i="34"/>
  <c r="I142" i="33"/>
  <c r="T142" i="34"/>
  <c r="BJ108" i="10"/>
  <c r="AB108" i="9"/>
  <c r="N108" i="33"/>
  <c r="AF108" i="34"/>
  <c r="BJ57" i="10"/>
  <c r="N57" i="33"/>
  <c r="AB57" i="9"/>
  <c r="AF57" i="34"/>
  <c r="AE109" i="35"/>
  <c r="P9" i="35"/>
  <c r="H9" i="34"/>
  <c r="K9" i="34" s="1"/>
  <c r="AV22" i="35"/>
  <c r="BN22" i="10"/>
  <c r="CK22" i="10"/>
  <c r="AJ22" i="34"/>
  <c r="BJ34" i="10"/>
  <c r="AB34" i="9"/>
  <c r="N34" i="33"/>
  <c r="AF34" i="34"/>
  <c r="D38" i="33"/>
  <c r="D38" i="34"/>
  <c r="AB28" i="9"/>
  <c r="BJ28" i="10"/>
  <c r="N28" i="33"/>
  <c r="AF28" i="34"/>
  <c r="AV37" i="35"/>
  <c r="BN37" i="10"/>
  <c r="CK37" i="10"/>
  <c r="AJ37" i="34"/>
  <c r="P33" i="35"/>
  <c r="H33" i="34"/>
  <c r="K33" i="34" s="1"/>
  <c r="AF42" i="35"/>
  <c r="X42" i="34"/>
  <c r="AA42" i="34" s="1"/>
  <c r="BN45" i="10"/>
  <c r="CK45" i="10"/>
  <c r="AJ45" i="34"/>
  <c r="D62" i="33"/>
  <c r="D62" i="34"/>
  <c r="AB70" i="9"/>
  <c r="BJ70" i="10"/>
  <c r="N70" i="33"/>
  <c r="AF70" i="34"/>
  <c r="D61" i="34"/>
  <c r="D61" i="33"/>
  <c r="I76" i="33"/>
  <c r="T76" i="34"/>
  <c r="D92" i="33"/>
  <c r="D92" i="34"/>
  <c r="P71" i="35"/>
  <c r="H71" i="34"/>
  <c r="D70" i="33"/>
  <c r="D70" i="34"/>
  <c r="BJ94" i="10"/>
  <c r="AB94" i="9"/>
  <c r="N94" i="33"/>
  <c r="AF94" i="34"/>
  <c r="D119" i="33"/>
  <c r="D119" i="34"/>
  <c r="BJ100" i="10"/>
  <c r="AB100" i="9"/>
  <c r="N100" i="33"/>
  <c r="AF100" i="34"/>
  <c r="BN81" i="10"/>
  <c r="CK81" i="10"/>
  <c r="AJ81" i="34"/>
  <c r="BJ116" i="10"/>
  <c r="AB116" i="9"/>
  <c r="N116" i="33"/>
  <c r="AF116" i="34"/>
  <c r="D107" i="33"/>
  <c r="D107" i="34"/>
  <c r="D124" i="33"/>
  <c r="D124" i="34"/>
  <c r="I117" i="33"/>
  <c r="T117" i="34"/>
  <c r="D108" i="33"/>
  <c r="D108" i="34"/>
  <c r="I122" i="33"/>
  <c r="T122" i="34"/>
  <c r="I95" i="33"/>
  <c r="T95" i="34"/>
  <c r="I106" i="33"/>
  <c r="T106" i="34"/>
  <c r="I124" i="33"/>
  <c r="T124" i="34"/>
  <c r="AF134" i="35"/>
  <c r="X134" i="34"/>
  <c r="AA134" i="34" s="1"/>
  <c r="P128" i="35"/>
  <c r="H128" i="34"/>
  <c r="K128" i="34" s="1"/>
  <c r="I143" i="33"/>
  <c r="T143" i="34"/>
  <c r="I135" i="33"/>
  <c r="T135" i="34"/>
  <c r="BJ118" i="10"/>
  <c r="AB118" i="9"/>
  <c r="N118" i="33"/>
  <c r="AF118" i="34"/>
  <c r="D144" i="33"/>
  <c r="D144" i="34"/>
  <c r="T17" i="34"/>
  <c r="I17" i="33"/>
  <c r="BN24" i="10"/>
  <c r="CK24" i="10"/>
  <c r="AJ24" i="34"/>
  <c r="I36" i="33"/>
  <c r="T36" i="34"/>
  <c r="BN63" i="10"/>
  <c r="CK63" i="10"/>
  <c r="AJ63" i="34"/>
  <c r="I89" i="33"/>
  <c r="T89" i="34"/>
  <c r="I119" i="33"/>
  <c r="T119" i="34"/>
  <c r="D86" i="34"/>
  <c r="D86" i="33"/>
  <c r="BN93" i="10"/>
  <c r="CK93" i="10"/>
  <c r="AJ93" i="34"/>
  <c r="AB101" i="9"/>
  <c r="BJ101" i="10"/>
  <c r="N101" i="33"/>
  <c r="AF101" i="34"/>
  <c r="AE64" i="35"/>
  <c r="BN99" i="10"/>
  <c r="CK99" i="10"/>
  <c r="AJ99" i="34"/>
  <c r="AM99" i="34" s="1"/>
  <c r="AU99" i="35"/>
  <c r="O47" i="35"/>
  <c r="AE110" i="35"/>
  <c r="D11" i="33"/>
  <c r="D11" i="34"/>
  <c r="D23" i="33"/>
  <c r="D23" i="34"/>
  <c r="AV9" i="35"/>
  <c r="BN9" i="10"/>
  <c r="CK9" i="10"/>
  <c r="AJ9" i="34"/>
  <c r="I9" i="33"/>
  <c r="T9" i="34"/>
  <c r="I8" i="33"/>
  <c r="T8" i="34"/>
  <c r="AF17" i="35"/>
  <c r="X17" i="34"/>
  <c r="AB19" i="9"/>
  <c r="BJ19" i="10"/>
  <c r="N19" i="33"/>
  <c r="AF19" i="34"/>
  <c r="AV20" i="35"/>
  <c r="BN20" i="10"/>
  <c r="CK20" i="10"/>
  <c r="AJ20" i="34"/>
  <c r="I21" i="33"/>
  <c r="T21" i="34"/>
  <c r="BJ24" i="10"/>
  <c r="AB24" i="9"/>
  <c r="N24" i="33"/>
  <c r="AF24" i="34"/>
  <c r="D18" i="33"/>
  <c r="D18" i="34"/>
  <c r="P35" i="35"/>
  <c r="H35" i="34"/>
  <c r="I38" i="33"/>
  <c r="T38" i="34"/>
  <c r="AF22" i="35"/>
  <c r="X22" i="34"/>
  <c r="I29" i="33"/>
  <c r="T29" i="34"/>
  <c r="I46" i="33"/>
  <c r="T46" i="34"/>
  <c r="D36" i="34"/>
  <c r="D36" i="33"/>
  <c r="BN50" i="10"/>
  <c r="CK50" i="10"/>
  <c r="AJ50" i="34"/>
  <c r="I66" i="33"/>
  <c r="T66" i="34"/>
  <c r="I60" i="33"/>
  <c r="T60" i="34"/>
  <c r="I45" i="33"/>
  <c r="T45" i="34"/>
  <c r="BJ59" i="10"/>
  <c r="AB59" i="9"/>
  <c r="N59" i="33"/>
  <c r="AF59" i="34"/>
  <c r="AB62" i="9"/>
  <c r="BJ62" i="10"/>
  <c r="N62" i="33"/>
  <c r="AF62" i="34"/>
  <c r="P61" i="35"/>
  <c r="H61" i="34"/>
  <c r="K61" i="34" s="1"/>
  <c r="AB63" i="9"/>
  <c r="BJ63" i="10"/>
  <c r="N63" i="33"/>
  <c r="AF63" i="34"/>
  <c r="BJ76" i="10"/>
  <c r="AB76" i="9"/>
  <c r="N76" i="33"/>
  <c r="AF76" i="34"/>
  <c r="BJ92" i="10"/>
  <c r="AB92" i="9"/>
  <c r="N92" i="33"/>
  <c r="AF92" i="34"/>
  <c r="D82" i="34"/>
  <c r="D82" i="33"/>
  <c r="BJ83" i="10"/>
  <c r="AB83" i="9"/>
  <c r="N83" i="33"/>
  <c r="AF83" i="34"/>
  <c r="AF105" i="35"/>
  <c r="X105" i="34"/>
  <c r="AV84" i="35"/>
  <c r="BN84" i="10"/>
  <c r="CK84" i="10"/>
  <c r="AJ84" i="34"/>
  <c r="I123" i="33"/>
  <c r="T123" i="34"/>
  <c r="O116" i="35"/>
  <c r="H116" i="34"/>
  <c r="K116" i="34" s="1"/>
  <c r="BN116" i="10"/>
  <c r="CK116" i="10"/>
  <c r="AJ116" i="34"/>
  <c r="AV110" i="35"/>
  <c r="BN110" i="10"/>
  <c r="CK110" i="10"/>
  <c r="AJ110" i="34"/>
  <c r="P107" i="35"/>
  <c r="H107" i="34"/>
  <c r="AV134" i="35"/>
  <c r="BN134" i="10"/>
  <c r="CK134" i="10"/>
  <c r="AJ134" i="34"/>
  <c r="O115" i="35"/>
  <c r="I128" i="33"/>
  <c r="T128" i="34"/>
  <c r="P136" i="35"/>
  <c r="H136" i="34"/>
  <c r="AV118" i="35"/>
  <c r="BN118" i="10"/>
  <c r="CK118" i="10"/>
  <c r="AJ118" i="34"/>
  <c r="AB126" i="9"/>
  <c r="BJ126" i="10"/>
  <c r="N126" i="33"/>
  <c r="AF126" i="34"/>
  <c r="L50" i="34"/>
  <c r="I28" i="33"/>
  <c r="T28" i="34"/>
  <c r="I48" i="33"/>
  <c r="T48" i="34"/>
  <c r="AB41" i="34"/>
  <c r="BJ33" i="10"/>
  <c r="AB33" i="9"/>
  <c r="N33" i="33"/>
  <c r="AF33" i="34"/>
  <c r="D13" i="34"/>
  <c r="D13" i="33"/>
  <c r="I101" i="33"/>
  <c r="T101" i="34"/>
  <c r="O133" i="35"/>
  <c r="H133" i="34"/>
  <c r="K133" i="34" s="1"/>
  <c r="AV145" i="35"/>
  <c r="BN145" i="10"/>
  <c r="CK145" i="10"/>
  <c r="AJ145" i="34"/>
  <c r="AU63" i="35"/>
  <c r="I88" i="33"/>
  <c r="T88" i="34"/>
  <c r="I140" i="33"/>
  <c r="T140" i="34"/>
  <c r="X65" i="34"/>
  <c r="AA65" i="34" s="1"/>
  <c r="AE65" i="35"/>
  <c r="I77" i="33"/>
  <c r="T77" i="34"/>
  <c r="X88" i="34"/>
  <c r="AE88" i="35"/>
  <c r="D121" i="33"/>
  <c r="D121" i="34"/>
  <c r="BJ138" i="10"/>
  <c r="AB138" i="9"/>
  <c r="N138" i="33"/>
  <c r="AF138" i="34"/>
  <c r="O87" i="35"/>
  <c r="BN98" i="10"/>
  <c r="CK98" i="10"/>
  <c r="AJ98" i="34"/>
  <c r="I11" i="33"/>
  <c r="T11" i="34"/>
  <c r="D19" i="34"/>
  <c r="D19" i="33"/>
  <c r="BN30" i="10"/>
  <c r="CK30" i="10"/>
  <c r="AJ30" i="34"/>
  <c r="AM30" i="34" s="1"/>
  <c r="I26" i="33"/>
  <c r="T26" i="34"/>
  <c r="BJ36" i="10"/>
  <c r="AB36" i="9"/>
  <c r="N36" i="33"/>
  <c r="AF36" i="34"/>
  <c r="AF29" i="35"/>
  <c r="X29" i="34"/>
  <c r="P39" i="35"/>
  <c r="H39" i="34"/>
  <c r="AB46" i="9"/>
  <c r="BJ46" i="10"/>
  <c r="N46" i="33"/>
  <c r="AF46" i="34"/>
  <c r="I39" i="33"/>
  <c r="T39" i="34"/>
  <c r="AF61" i="35"/>
  <c r="X61" i="34"/>
  <c r="BJ45" i="10"/>
  <c r="AB45" i="9"/>
  <c r="N45" i="33"/>
  <c r="AF45" i="34"/>
  <c r="AB52" i="9"/>
  <c r="BJ52" i="10"/>
  <c r="N52" i="33"/>
  <c r="AF52" i="34"/>
  <c r="BJ54" i="10"/>
  <c r="AB54" i="9"/>
  <c r="N54" i="33"/>
  <c r="AF54" i="34"/>
  <c r="BJ68" i="10"/>
  <c r="AB68" i="9"/>
  <c r="N68" i="33"/>
  <c r="AF68" i="34"/>
  <c r="I74" i="33"/>
  <c r="T74" i="34"/>
  <c r="D67" i="33"/>
  <c r="D67" i="34"/>
  <c r="D89" i="33"/>
  <c r="D89" i="34"/>
  <c r="P82" i="35"/>
  <c r="H82" i="34"/>
  <c r="D66" i="33"/>
  <c r="D66" i="34"/>
  <c r="D84" i="33"/>
  <c r="D84" i="34"/>
  <c r="I92" i="33"/>
  <c r="T92" i="34"/>
  <c r="D93" i="33"/>
  <c r="D93" i="34"/>
  <c r="D110" i="34"/>
  <c r="D110" i="33"/>
  <c r="AU84" i="35"/>
  <c r="AF107" i="35"/>
  <c r="X107" i="34"/>
  <c r="AV115" i="35"/>
  <c r="BN115" i="10"/>
  <c r="CK115" i="10"/>
  <c r="AJ115" i="34"/>
  <c r="AF123" i="35"/>
  <c r="X123" i="34"/>
  <c r="BN141" i="10"/>
  <c r="CK141" i="10"/>
  <c r="AJ141" i="34"/>
  <c r="P117" i="35"/>
  <c r="H117" i="34"/>
  <c r="I136" i="33"/>
  <c r="T136" i="34"/>
  <c r="BJ144" i="10"/>
  <c r="AB144" i="9"/>
  <c r="N144" i="33"/>
  <c r="AF144" i="34"/>
  <c r="P144" i="35"/>
  <c r="H144" i="34"/>
  <c r="AE12" i="35"/>
  <c r="X31" i="34"/>
  <c r="AE31" i="35"/>
  <c r="I49" i="33"/>
  <c r="T49" i="34"/>
  <c r="X27" i="34"/>
  <c r="AA27" i="34" s="1"/>
  <c r="AE27" i="35"/>
  <c r="I56" i="33"/>
  <c r="T56" i="34"/>
  <c r="I43" i="33"/>
  <c r="T43" i="34"/>
  <c r="D10" i="34"/>
  <c r="D10" i="33"/>
  <c r="BN39" i="10"/>
  <c r="CK39" i="10"/>
  <c r="AJ39" i="34"/>
  <c r="BN17" i="10"/>
  <c r="CK17" i="10"/>
  <c r="AJ17" i="34"/>
  <c r="AB62" i="34"/>
  <c r="I134" i="33"/>
  <c r="T134" i="34"/>
  <c r="D140" i="33"/>
  <c r="D140" i="34"/>
  <c r="I72" i="33"/>
  <c r="T72" i="34"/>
  <c r="AB96" i="9"/>
  <c r="BJ96" i="10"/>
  <c r="N96" i="33"/>
  <c r="AF96" i="34"/>
  <c r="AB133" i="9"/>
  <c r="N133" i="33"/>
  <c r="BJ133" i="10"/>
  <c r="AF133" i="34"/>
  <c r="X78" i="34"/>
  <c r="AE78" i="35"/>
  <c r="AB88" i="9"/>
  <c r="BJ88" i="10"/>
  <c r="N88" i="33"/>
  <c r="AF88" i="34"/>
  <c r="I121" i="33"/>
  <c r="T121" i="34"/>
  <c r="BN87" i="10"/>
  <c r="CK87" i="10"/>
  <c r="AJ87" i="34"/>
  <c r="BN112" i="10"/>
  <c r="CK112" i="10"/>
  <c r="AJ112" i="34"/>
  <c r="AB51" i="9"/>
  <c r="N51" i="33"/>
  <c r="BJ51" i="10"/>
  <c r="AF51" i="34"/>
  <c r="AU85" i="35"/>
  <c r="AB11" i="9"/>
  <c r="N11" i="33"/>
  <c r="BJ11" i="10"/>
  <c r="AF11" i="34"/>
  <c r="AF9" i="35"/>
  <c r="X9" i="34"/>
  <c r="AV35" i="35"/>
  <c r="BN35" i="10"/>
  <c r="CK35" i="10"/>
  <c r="AJ35" i="34"/>
  <c r="I41" i="33"/>
  <c r="T41" i="34"/>
  <c r="AB37" i="9"/>
  <c r="BJ37" i="10"/>
  <c r="N37" i="33"/>
  <c r="AF37" i="34"/>
  <c r="P34" i="35"/>
  <c r="H34" i="34"/>
  <c r="BJ41" i="10"/>
  <c r="AB41" i="9"/>
  <c r="N41" i="33"/>
  <c r="AF41" i="34"/>
  <c r="I47" i="33"/>
  <c r="T47" i="34"/>
  <c r="I59" i="33"/>
  <c r="T59" i="34"/>
  <c r="P62" i="35"/>
  <c r="H62" i="34"/>
  <c r="K62" i="34" s="1"/>
  <c r="I61" i="33"/>
  <c r="T61" i="34"/>
  <c r="BN52" i="10"/>
  <c r="CK52" i="10"/>
  <c r="AJ52" i="34"/>
  <c r="BJ60" i="10"/>
  <c r="AB60" i="9"/>
  <c r="N60" i="33"/>
  <c r="AF60" i="34"/>
  <c r="I53" i="33"/>
  <c r="T53" i="34"/>
  <c r="I82" i="33"/>
  <c r="T82" i="34"/>
  <c r="I94" i="33"/>
  <c r="T94" i="34"/>
  <c r="O71" i="35"/>
  <c r="D85" i="34"/>
  <c r="D85" i="33"/>
  <c r="I111" i="33"/>
  <c r="T111" i="34"/>
  <c r="D101" i="33"/>
  <c r="D101" i="34"/>
  <c r="BJ84" i="10"/>
  <c r="AB84" i="9"/>
  <c r="N84" i="33"/>
  <c r="AF84" i="34"/>
  <c r="BN94" i="10"/>
  <c r="CK94" i="10"/>
  <c r="AJ94" i="34"/>
  <c r="I118" i="33"/>
  <c r="T118" i="34"/>
  <c r="P109" i="35"/>
  <c r="H109" i="34"/>
  <c r="K109" i="34" s="1"/>
  <c r="AB119" i="9"/>
  <c r="BJ119" i="10"/>
  <c r="N119" i="33"/>
  <c r="AF119" i="34"/>
  <c r="AV125" i="35"/>
  <c r="BN125" i="10"/>
  <c r="CK125" i="10"/>
  <c r="AJ125" i="34"/>
  <c r="P142" i="35"/>
  <c r="H142" i="34"/>
  <c r="AF128" i="35"/>
  <c r="X128" i="34"/>
  <c r="AB143" i="9"/>
  <c r="BJ143" i="10"/>
  <c r="N143" i="33"/>
  <c r="AF143" i="34"/>
  <c r="AB135" i="9"/>
  <c r="BJ135" i="10"/>
  <c r="N135" i="33"/>
  <c r="AF135" i="34"/>
  <c r="D143" i="33"/>
  <c r="D143" i="34"/>
  <c r="L91" i="34"/>
  <c r="I4" i="33"/>
  <c r="T4" i="34"/>
  <c r="BJ18" i="10"/>
  <c r="AB18" i="9"/>
  <c r="N18" i="33"/>
  <c r="AF18" i="34"/>
  <c r="O14" i="35"/>
  <c r="H14" i="34"/>
  <c r="K43" i="34"/>
  <c r="BN43" i="10"/>
  <c r="CK43" i="10"/>
  <c r="AJ43" i="34"/>
  <c r="AU43" i="35"/>
  <c r="BJ17" i="10"/>
  <c r="AB17" i="9"/>
  <c r="N17" i="33"/>
  <c r="AF17" i="34"/>
  <c r="I44" i="33"/>
  <c r="T44" i="34"/>
  <c r="I57" i="33"/>
  <c r="T57" i="34"/>
  <c r="I75" i="33"/>
  <c r="T75" i="34"/>
  <c r="D141" i="33"/>
  <c r="D141" i="34"/>
  <c r="D97" i="33"/>
  <c r="D97" i="34"/>
  <c r="J124" i="33"/>
  <c r="U124" i="34"/>
  <c r="I65" i="33"/>
  <c r="T65" i="34"/>
  <c r="AE115" i="35"/>
  <c r="X115" i="34"/>
  <c r="AA115" i="34" s="1"/>
  <c r="L29" i="34"/>
  <c r="BN71" i="10"/>
  <c r="CK71" i="10"/>
  <c r="AJ71" i="34"/>
  <c r="I112" i="33"/>
  <c r="T112" i="34"/>
  <c r="I125" i="33"/>
  <c r="T125" i="34"/>
  <c r="I115" i="33"/>
  <c r="T115" i="34"/>
  <c r="I52" i="33"/>
  <c r="T52" i="34"/>
  <c r="BJ8" i="10"/>
  <c r="AB8" i="9"/>
  <c r="N8" i="33"/>
  <c r="AF8" i="34"/>
  <c r="I24" i="33"/>
  <c r="T24" i="34"/>
  <c r="BJ42" i="10"/>
  <c r="AB42" i="9"/>
  <c r="N42" i="33"/>
  <c r="AF42" i="34"/>
  <c r="D27" i="33"/>
  <c r="D27" i="34"/>
  <c r="I30" i="33"/>
  <c r="T30" i="34"/>
  <c r="D34" i="33"/>
  <c r="D34" i="34"/>
  <c r="D37" i="33"/>
  <c r="D37" i="34"/>
  <c r="I35" i="33"/>
  <c r="T35" i="34"/>
  <c r="D52" i="33"/>
  <c r="D52" i="34"/>
  <c r="AB44" i="9"/>
  <c r="BJ44" i="10"/>
  <c r="N44" i="33"/>
  <c r="AF44" i="34"/>
  <c r="AV62" i="35"/>
  <c r="BN62" i="10"/>
  <c r="CK62" i="10"/>
  <c r="AJ62" i="34"/>
  <c r="AM62" i="34" s="1"/>
  <c r="AB72" i="9"/>
  <c r="BJ72" i="10"/>
  <c r="N72" i="33"/>
  <c r="AF72" i="34"/>
  <c r="P69" i="35"/>
  <c r="H69" i="34"/>
  <c r="AV75" i="35"/>
  <c r="BN75" i="10"/>
  <c r="CK75" i="10"/>
  <c r="AJ75" i="34"/>
  <c r="AF75" i="35"/>
  <c r="X75" i="34"/>
  <c r="AB73" i="9"/>
  <c r="BJ73" i="10"/>
  <c r="N73" i="33"/>
  <c r="AF73" i="34"/>
  <c r="AB89" i="9"/>
  <c r="BJ89" i="10"/>
  <c r="N89" i="33"/>
  <c r="AF89" i="34"/>
  <c r="D60" i="33"/>
  <c r="D60" i="34"/>
  <c r="AF82" i="35"/>
  <c r="X82" i="34"/>
  <c r="P46" i="35"/>
  <c r="H46" i="34"/>
  <c r="BJ74" i="10"/>
  <c r="AB74" i="9"/>
  <c r="N74" i="33"/>
  <c r="AF74" i="34"/>
  <c r="I87" i="33"/>
  <c r="T87" i="34"/>
  <c r="AB93" i="9"/>
  <c r="BJ93" i="10"/>
  <c r="N93" i="33"/>
  <c r="AF93" i="34"/>
  <c r="D96" i="33"/>
  <c r="D96" i="34"/>
  <c r="D105" i="33"/>
  <c r="D105" i="34"/>
  <c r="BJ115" i="10"/>
  <c r="AB115" i="9"/>
  <c r="N115" i="33"/>
  <c r="AF115" i="34"/>
  <c r="O113" i="35"/>
  <c r="H113" i="34"/>
  <c r="K113" i="34" s="1"/>
  <c r="I96" i="33"/>
  <c r="T96" i="34"/>
  <c r="BJ122" i="10"/>
  <c r="AB122" i="9"/>
  <c r="N122" i="33"/>
  <c r="AF122" i="34"/>
  <c r="AF118" i="35"/>
  <c r="X118" i="34"/>
  <c r="P122" i="35"/>
  <c r="H122" i="34"/>
  <c r="K122" i="34" s="1"/>
  <c r="AF142" i="35"/>
  <c r="X142" i="34"/>
  <c r="D115" i="33"/>
  <c r="D115" i="34"/>
  <c r="BJ128" i="10"/>
  <c r="AB128" i="9"/>
  <c r="N128" i="33"/>
  <c r="AF128" i="34"/>
  <c r="AF136" i="35"/>
  <c r="X136" i="34"/>
  <c r="AV144" i="35"/>
  <c r="BN144" i="10"/>
  <c r="CK144" i="10"/>
  <c r="AJ144" i="34"/>
  <c r="D127" i="33"/>
  <c r="D127" i="34"/>
  <c r="I6" i="33"/>
  <c r="T6" i="34"/>
  <c r="AE14" i="35"/>
  <c r="X14" i="34"/>
  <c r="BN31" i="10"/>
  <c r="CK31" i="10"/>
  <c r="AJ31" i="34"/>
  <c r="AU31" i="35"/>
  <c r="AB39" i="9"/>
  <c r="BJ39" i="10"/>
  <c r="N39" i="33"/>
  <c r="AF39" i="34"/>
  <c r="T19" i="34"/>
  <c r="I19" i="33"/>
  <c r="D111" i="33"/>
  <c r="D111" i="34"/>
  <c r="I98" i="33"/>
  <c r="T98" i="34"/>
  <c r="BN109" i="10"/>
  <c r="CK109" i="10"/>
  <c r="AJ109" i="34"/>
  <c r="AB48" i="9"/>
  <c r="BJ48" i="10"/>
  <c r="N48" i="33"/>
  <c r="AF48" i="34"/>
  <c r="BN139" i="10"/>
  <c r="CK139" i="10"/>
  <c r="AJ139" i="34"/>
  <c r="O88" i="35"/>
  <c r="BP145" i="10"/>
  <c r="J54" i="34"/>
  <c r="M54" i="34" s="1"/>
  <c r="P128" i="33"/>
  <c r="P103" i="35"/>
  <c r="BK17" i="10"/>
  <c r="CL110" i="10"/>
  <c r="AG118" i="35"/>
  <c r="AH76" i="34"/>
  <c r="AD128" i="9"/>
  <c r="AF103" i="35"/>
  <c r="AG77" i="34"/>
  <c r="L65" i="34"/>
  <c r="P129" i="33"/>
  <c r="AD76" i="9"/>
  <c r="AL21" i="34"/>
  <c r="AO21" i="34" s="1"/>
  <c r="F30" i="33"/>
  <c r="Q24" i="35"/>
  <c r="AW4" i="35"/>
  <c r="CL144" i="10"/>
  <c r="BK77" i="10"/>
  <c r="AH45" i="34"/>
  <c r="BL129" i="10"/>
  <c r="CM21" i="10"/>
  <c r="Y113" i="34"/>
  <c r="AF113" i="35"/>
  <c r="AC27" i="34"/>
  <c r="AF114" i="35"/>
  <c r="P45" i="33"/>
  <c r="F145" i="34"/>
  <c r="AG17" i="34"/>
  <c r="P63" i="35"/>
  <c r="P95" i="35"/>
  <c r="M36" i="34"/>
  <c r="BL45" i="10"/>
  <c r="O17" i="33"/>
  <c r="AK110" i="34"/>
  <c r="CM145" i="10"/>
  <c r="E20" i="33"/>
  <c r="E20" i="34"/>
  <c r="J21" i="33"/>
  <c r="U21" i="34"/>
  <c r="E24" i="33"/>
  <c r="E24" i="34"/>
  <c r="E19" i="33"/>
  <c r="E19" i="34"/>
  <c r="J29" i="33"/>
  <c r="U29" i="34"/>
  <c r="AW44" i="35"/>
  <c r="BO44" i="10"/>
  <c r="CL44" i="10"/>
  <c r="AK44" i="34"/>
  <c r="AW36" i="35"/>
  <c r="BO36" i="10"/>
  <c r="CL36" i="10"/>
  <c r="AK36" i="34"/>
  <c r="AG48" i="35"/>
  <c r="Y48" i="34"/>
  <c r="AB48" i="34" s="1"/>
  <c r="AG26" i="35"/>
  <c r="Y26" i="34"/>
  <c r="AG40" i="35"/>
  <c r="Y40" i="34"/>
  <c r="AB40" i="34" s="1"/>
  <c r="J35" i="33"/>
  <c r="U35" i="34"/>
  <c r="J39" i="33"/>
  <c r="U39" i="34"/>
  <c r="AW52" i="35"/>
  <c r="BO52" i="10"/>
  <c r="CL52" i="10"/>
  <c r="AK52" i="34"/>
  <c r="E55" i="33"/>
  <c r="E55" i="34"/>
  <c r="E60" i="33"/>
  <c r="E60" i="34"/>
  <c r="AW74" i="35"/>
  <c r="CL74" i="10"/>
  <c r="BO74" i="10"/>
  <c r="AK74" i="34"/>
  <c r="AN74" i="34" s="1"/>
  <c r="AC57" i="34"/>
  <c r="AC66" i="9"/>
  <c r="BK66" i="10"/>
  <c r="O66" i="33"/>
  <c r="AG66" i="34"/>
  <c r="Q58" i="35"/>
  <c r="I58" i="34"/>
  <c r="L58" i="34" s="1"/>
  <c r="AC62" i="9"/>
  <c r="BK62" i="10"/>
  <c r="O62" i="33"/>
  <c r="AG62" i="34"/>
  <c r="E58" i="33"/>
  <c r="E58" i="34"/>
  <c r="AG69" i="35"/>
  <c r="Y69" i="34"/>
  <c r="E66" i="33"/>
  <c r="E66" i="34"/>
  <c r="E93" i="33"/>
  <c r="E93" i="34"/>
  <c r="J82" i="33"/>
  <c r="U82" i="34"/>
  <c r="Q67" i="35"/>
  <c r="I67" i="34"/>
  <c r="L67" i="34" s="1"/>
  <c r="AC91" i="9"/>
  <c r="BK91" i="10"/>
  <c r="O91" i="33"/>
  <c r="AG91" i="34"/>
  <c r="AW104" i="35"/>
  <c r="BO104" i="10"/>
  <c r="CL104" i="10"/>
  <c r="AK104" i="34"/>
  <c r="AN104" i="34" s="1"/>
  <c r="AW114" i="35"/>
  <c r="CL114" i="10"/>
  <c r="BO114" i="10"/>
  <c r="AK114" i="34"/>
  <c r="E90" i="33"/>
  <c r="E90" i="34"/>
  <c r="J115" i="33"/>
  <c r="U115" i="34"/>
  <c r="Q113" i="35"/>
  <c r="I113" i="34"/>
  <c r="AG96" i="35"/>
  <c r="Y96" i="34"/>
  <c r="AB96" i="34" s="1"/>
  <c r="BO123" i="10"/>
  <c r="CL123" i="10"/>
  <c r="AK123" i="34"/>
  <c r="AN123" i="34" s="1"/>
  <c r="E117" i="33"/>
  <c r="E117" i="34"/>
  <c r="AG124" i="35"/>
  <c r="Y124" i="34"/>
  <c r="AB124" i="34" s="1"/>
  <c r="BK122" i="10"/>
  <c r="AC122" i="9"/>
  <c r="O122" i="33"/>
  <c r="AG122" i="34"/>
  <c r="AG141" i="35"/>
  <c r="Y141" i="34"/>
  <c r="BO117" i="10"/>
  <c r="CL117" i="10"/>
  <c r="AK117" i="34"/>
  <c r="AN117" i="34" s="1"/>
  <c r="AC126" i="9"/>
  <c r="BK126" i="10"/>
  <c r="O126" i="33"/>
  <c r="AG126" i="34"/>
  <c r="Q135" i="35"/>
  <c r="I135" i="34"/>
  <c r="BK125" i="10"/>
  <c r="AC125" i="9"/>
  <c r="O125" i="33"/>
  <c r="AG125" i="34"/>
  <c r="CM76" i="10"/>
  <c r="K34" i="33"/>
  <c r="BO13" i="10"/>
  <c r="CL13" i="10"/>
  <c r="AK13" i="34"/>
  <c r="AN13" i="34" s="1"/>
  <c r="J4" i="33"/>
  <c r="U4" i="34"/>
  <c r="J130" i="33"/>
  <c r="U130" i="34"/>
  <c r="U24" i="34"/>
  <c r="J24" i="33"/>
  <c r="J28" i="33"/>
  <c r="U28" i="34"/>
  <c r="CL62" i="10"/>
  <c r="BO62" i="10"/>
  <c r="AK62" i="34"/>
  <c r="CL102" i="10"/>
  <c r="BO102" i="10"/>
  <c r="AK102" i="34"/>
  <c r="AV102" i="35"/>
  <c r="BK121" i="10"/>
  <c r="AC121" i="9"/>
  <c r="O121" i="33"/>
  <c r="AG121" i="34"/>
  <c r="E131" i="33"/>
  <c r="E131" i="34"/>
  <c r="P52" i="35"/>
  <c r="I52" i="34"/>
  <c r="L52" i="34" s="1"/>
  <c r="I73" i="34"/>
  <c r="P73" i="35"/>
  <c r="J106" i="33"/>
  <c r="U106" i="34"/>
  <c r="J131" i="33"/>
  <c r="U131" i="34"/>
  <c r="U12" i="34"/>
  <c r="J12" i="33"/>
  <c r="BO76" i="10"/>
  <c r="CL76" i="10"/>
  <c r="AK76" i="34"/>
  <c r="BO89" i="10"/>
  <c r="CL89" i="10"/>
  <c r="AK89" i="34"/>
  <c r="AC96" i="9"/>
  <c r="BK96" i="10"/>
  <c r="O96" i="33"/>
  <c r="AG96" i="34"/>
  <c r="BK105" i="10"/>
  <c r="AC105" i="9"/>
  <c r="O105" i="33"/>
  <c r="AG105" i="34"/>
  <c r="AF65" i="35"/>
  <c r="Y65" i="34"/>
  <c r="AC100" i="34"/>
  <c r="E86" i="33"/>
  <c r="E86" i="34"/>
  <c r="AC139" i="9"/>
  <c r="O139" i="33"/>
  <c r="BK139" i="10"/>
  <c r="AG139" i="34"/>
  <c r="AF137" i="35"/>
  <c r="P78" i="35"/>
  <c r="J118" i="33"/>
  <c r="U118" i="34"/>
  <c r="Y5" i="34"/>
  <c r="AB5" i="34" s="1"/>
  <c r="AF5" i="35"/>
  <c r="AC8" i="9"/>
  <c r="BK8" i="10"/>
  <c r="O8" i="33"/>
  <c r="AG8" i="34"/>
  <c r="U15" i="34"/>
  <c r="J15" i="33"/>
  <c r="U18" i="34"/>
  <c r="J18" i="33"/>
  <c r="AG8" i="35"/>
  <c r="Y8" i="34"/>
  <c r="AB8" i="34" s="1"/>
  <c r="M15" i="34"/>
  <c r="M20" i="34"/>
  <c r="Q19" i="35"/>
  <c r="I19" i="34"/>
  <c r="AF25" i="35"/>
  <c r="E45" i="33"/>
  <c r="E45" i="34"/>
  <c r="BK28" i="10"/>
  <c r="AC28" i="9"/>
  <c r="AG28" i="34"/>
  <c r="O28" i="33"/>
  <c r="AW43" i="35"/>
  <c r="CL43" i="10"/>
  <c r="BO43" i="10"/>
  <c r="AK43" i="34"/>
  <c r="AW48" i="35"/>
  <c r="BO48" i="10"/>
  <c r="CL48" i="10"/>
  <c r="AK48" i="34"/>
  <c r="AN48" i="34" s="1"/>
  <c r="AC40" i="9"/>
  <c r="BK40" i="10"/>
  <c r="O40" i="33"/>
  <c r="AG40" i="34"/>
  <c r="BO37" i="10"/>
  <c r="CL37" i="10"/>
  <c r="AK37" i="34"/>
  <c r="J46" i="33"/>
  <c r="U46" i="34"/>
  <c r="E57" i="34"/>
  <c r="E57" i="33"/>
  <c r="E75" i="33"/>
  <c r="E75" i="34"/>
  <c r="Q76" i="35"/>
  <c r="I76" i="34"/>
  <c r="E70" i="34"/>
  <c r="E70" i="33"/>
  <c r="AF69" i="35"/>
  <c r="E59" i="33"/>
  <c r="E59" i="34"/>
  <c r="Q61" i="35"/>
  <c r="I61" i="34"/>
  <c r="U69" i="34"/>
  <c r="J69" i="33"/>
  <c r="BK93" i="10"/>
  <c r="AC93" i="9"/>
  <c r="O93" i="33"/>
  <c r="AG93" i="34"/>
  <c r="P67" i="35"/>
  <c r="J97" i="33"/>
  <c r="U97" i="34"/>
  <c r="AW107" i="35"/>
  <c r="BO107" i="10"/>
  <c r="CL107" i="10"/>
  <c r="AK107" i="34"/>
  <c r="E94" i="34"/>
  <c r="E94" i="33"/>
  <c r="AG106" i="35"/>
  <c r="Y106" i="34"/>
  <c r="BO120" i="10"/>
  <c r="CL120" i="10"/>
  <c r="AK120" i="34"/>
  <c r="AG114" i="35"/>
  <c r="Y114" i="34"/>
  <c r="E107" i="33"/>
  <c r="E107" i="34"/>
  <c r="E106" i="33"/>
  <c r="E106" i="34"/>
  <c r="AC132" i="34"/>
  <c r="AW141" i="35"/>
  <c r="BO141" i="10"/>
  <c r="CL141" i="10"/>
  <c r="AK141" i="34"/>
  <c r="AC93" i="34"/>
  <c r="AC124" i="34"/>
  <c r="AC143" i="9"/>
  <c r="O143" i="33"/>
  <c r="BK143" i="10"/>
  <c r="AG143" i="34"/>
  <c r="AG143" i="35"/>
  <c r="Y143" i="34"/>
  <c r="AB143" i="34" s="1"/>
  <c r="AG135" i="35"/>
  <c r="Y135" i="34"/>
  <c r="AB135" i="34" s="1"/>
  <c r="Q18" i="35"/>
  <c r="BP76" i="10"/>
  <c r="M93" i="34"/>
  <c r="P25" i="35"/>
  <c r="BO63" i="10"/>
  <c r="CL63" i="10"/>
  <c r="AK63" i="34"/>
  <c r="J103" i="33"/>
  <c r="U103" i="34"/>
  <c r="E42" i="33"/>
  <c r="E42" i="34"/>
  <c r="AF73" i="35"/>
  <c r="U48" i="34"/>
  <c r="J48" i="33"/>
  <c r="CL78" i="10"/>
  <c r="BO78" i="10"/>
  <c r="AK78" i="34"/>
  <c r="AN78" i="34" s="1"/>
  <c r="M144" i="34"/>
  <c r="BO55" i="10"/>
  <c r="CL55" i="10"/>
  <c r="AK55" i="34"/>
  <c r="AV55" i="35"/>
  <c r="AC107" i="9"/>
  <c r="BK107" i="10"/>
  <c r="O107" i="33"/>
  <c r="AG107" i="34"/>
  <c r="AC4" i="9"/>
  <c r="BK4" i="10"/>
  <c r="AG4" i="34"/>
  <c r="O4" i="33"/>
  <c r="U5" i="34"/>
  <c r="J5" i="33"/>
  <c r="Q21" i="35"/>
  <c r="I21" i="34"/>
  <c r="E40" i="33"/>
  <c r="E40" i="34"/>
  <c r="E28" i="33"/>
  <c r="E28" i="34"/>
  <c r="AG25" i="35"/>
  <c r="Y25" i="34"/>
  <c r="AB25" i="34" s="1"/>
  <c r="J34" i="33"/>
  <c r="U34" i="34"/>
  <c r="Q45" i="35"/>
  <c r="I45" i="34"/>
  <c r="BO28" i="10"/>
  <c r="CL28" i="10"/>
  <c r="AK28" i="34"/>
  <c r="Q44" i="35"/>
  <c r="I44" i="34"/>
  <c r="J22" i="33"/>
  <c r="U22" i="34"/>
  <c r="AW40" i="35"/>
  <c r="BO40" i="10"/>
  <c r="CL40" i="10"/>
  <c r="AK40" i="34"/>
  <c r="J43" i="33"/>
  <c r="U43" i="34"/>
  <c r="BO53" i="10"/>
  <c r="CL53" i="10"/>
  <c r="AK53" i="34"/>
  <c r="AN53" i="34" s="1"/>
  <c r="AG60" i="35"/>
  <c r="Y60" i="34"/>
  <c r="AB60" i="34" s="1"/>
  <c r="AW45" i="35"/>
  <c r="BO45" i="10"/>
  <c r="CL45" i="10"/>
  <c r="AK45" i="34"/>
  <c r="J59" i="33"/>
  <c r="U59" i="34"/>
  <c r="AG74" i="35"/>
  <c r="Y74" i="34"/>
  <c r="AG45" i="35"/>
  <c r="Y45" i="34"/>
  <c r="AB45" i="34" s="1"/>
  <c r="J58" i="33"/>
  <c r="U58" i="34"/>
  <c r="AW67" i="35"/>
  <c r="BO67" i="10"/>
  <c r="CL67" i="10"/>
  <c r="AK67" i="34"/>
  <c r="AN67" i="34" s="1"/>
  <c r="Q59" i="35"/>
  <c r="I59" i="34"/>
  <c r="L59" i="34" s="1"/>
  <c r="BK68" i="10"/>
  <c r="AC68" i="9"/>
  <c r="AG68" i="34"/>
  <c r="O68" i="33"/>
  <c r="E61" i="33"/>
  <c r="E61" i="34"/>
  <c r="J71" i="33"/>
  <c r="U71" i="34"/>
  <c r="BK97" i="10"/>
  <c r="AC97" i="9"/>
  <c r="O97" i="33"/>
  <c r="AG97" i="34"/>
  <c r="BK82" i="10"/>
  <c r="AC82" i="9"/>
  <c r="O82" i="33"/>
  <c r="AG82" i="34"/>
  <c r="E67" i="33"/>
  <c r="E67" i="34"/>
  <c r="J95" i="33"/>
  <c r="U95" i="34"/>
  <c r="AG97" i="35"/>
  <c r="Y97" i="34"/>
  <c r="AB97" i="34" s="1"/>
  <c r="E113" i="34"/>
  <c r="E113" i="33"/>
  <c r="AC94" i="9"/>
  <c r="BK94" i="10"/>
  <c r="O94" i="33"/>
  <c r="AG94" i="34"/>
  <c r="Q125" i="35"/>
  <c r="I125" i="34"/>
  <c r="L125" i="34" s="1"/>
  <c r="AC135" i="9"/>
  <c r="O135" i="33"/>
  <c r="BK135" i="10"/>
  <c r="AG135" i="34"/>
  <c r="E143" i="33"/>
  <c r="E143" i="34"/>
  <c r="AW126" i="35"/>
  <c r="CL126" i="10"/>
  <c r="BO126" i="10"/>
  <c r="AK126" i="34"/>
  <c r="AC142" i="9"/>
  <c r="BK142" i="10"/>
  <c r="O142" i="33"/>
  <c r="AG142" i="34"/>
  <c r="AC134" i="9"/>
  <c r="BK134" i="10"/>
  <c r="O134" i="33"/>
  <c r="AG134" i="34"/>
  <c r="BO26" i="10"/>
  <c r="CL26" i="10"/>
  <c r="AK26" i="34"/>
  <c r="BO5" i="10"/>
  <c r="CL5" i="10"/>
  <c r="AK5" i="34"/>
  <c r="AV5" i="35"/>
  <c r="AV26" i="35"/>
  <c r="E124" i="33"/>
  <c r="E124" i="34"/>
  <c r="BK114" i="10"/>
  <c r="AC114" i="9"/>
  <c r="O114" i="33"/>
  <c r="AG114" i="34"/>
  <c r="E137" i="33"/>
  <c r="E137" i="34"/>
  <c r="AC144" i="9"/>
  <c r="BK144" i="10"/>
  <c r="O144" i="33"/>
  <c r="AG144" i="34"/>
  <c r="BK21" i="10"/>
  <c r="AC21" i="9"/>
  <c r="O21" i="33"/>
  <c r="AG21" i="34"/>
  <c r="AF28" i="35"/>
  <c r="P79" i="35"/>
  <c r="J90" i="33"/>
  <c r="U90" i="34"/>
  <c r="CL130" i="10"/>
  <c r="BO130" i="10"/>
  <c r="AK130" i="34"/>
  <c r="AN130" i="34" s="1"/>
  <c r="J146" i="33"/>
  <c r="U146" i="34"/>
  <c r="E56" i="33"/>
  <c r="E56" i="34"/>
  <c r="CL118" i="10"/>
  <c r="BO118" i="10"/>
  <c r="AK118" i="34"/>
  <c r="E146" i="33"/>
  <c r="E146" i="34"/>
  <c r="J52" i="33"/>
  <c r="U52" i="34"/>
  <c r="J120" i="33"/>
  <c r="U120" i="34"/>
  <c r="Q30" i="35"/>
  <c r="I30" i="34"/>
  <c r="L30" i="34" s="1"/>
  <c r="E10" i="33"/>
  <c r="E10" i="34"/>
  <c r="P15" i="35"/>
  <c r="E15" i="33"/>
  <c r="E15" i="34"/>
  <c r="E21" i="33"/>
  <c r="E21" i="34"/>
  <c r="M17" i="34"/>
  <c r="AC20" i="34"/>
  <c r="CL23" i="10"/>
  <c r="BO23" i="10"/>
  <c r="AK23" i="34"/>
  <c r="BK30" i="10"/>
  <c r="AC30" i="9"/>
  <c r="O30" i="33"/>
  <c r="AG30" i="34"/>
  <c r="Q28" i="35"/>
  <c r="I28" i="34"/>
  <c r="AF30" i="35"/>
  <c r="Y30" i="34"/>
  <c r="AB30" i="34" s="1"/>
  <c r="BO34" i="10"/>
  <c r="CL34" i="10"/>
  <c r="AK34" i="34"/>
  <c r="AG22" i="35"/>
  <c r="Y22" i="34"/>
  <c r="P45" i="35"/>
  <c r="M38" i="34"/>
  <c r="J42" i="33"/>
  <c r="U42" i="34"/>
  <c r="E68" i="33"/>
  <c r="E68" i="34"/>
  <c r="J68" i="33"/>
  <c r="U68" i="34"/>
  <c r="AG70" i="35"/>
  <c r="Y70" i="34"/>
  <c r="AG54" i="35"/>
  <c r="Y54" i="34"/>
  <c r="Q60" i="35"/>
  <c r="I60" i="34"/>
  <c r="E69" i="33"/>
  <c r="E69" i="34"/>
  <c r="J74" i="33"/>
  <c r="U74" i="34"/>
  <c r="AG71" i="35"/>
  <c r="Y71" i="34"/>
  <c r="E81" i="34"/>
  <c r="E81" i="33"/>
  <c r="E83" i="33"/>
  <c r="E83" i="34"/>
  <c r="J81" i="33"/>
  <c r="U81" i="34"/>
  <c r="J92" i="33"/>
  <c r="U92" i="34"/>
  <c r="AF74" i="35"/>
  <c r="J93" i="33"/>
  <c r="U93" i="34"/>
  <c r="AG95" i="35"/>
  <c r="Y95" i="34"/>
  <c r="BK100" i="10"/>
  <c r="AC100" i="9"/>
  <c r="O100" i="33"/>
  <c r="AG100" i="34"/>
  <c r="BK81" i="10"/>
  <c r="AC81" i="9"/>
  <c r="O81" i="33"/>
  <c r="AG81" i="34"/>
  <c r="J117" i="33"/>
  <c r="U117" i="34"/>
  <c r="AW121" i="35"/>
  <c r="BO121" i="10"/>
  <c r="CL121" i="10"/>
  <c r="AK121" i="34"/>
  <c r="J96" i="33"/>
  <c r="U96" i="34"/>
  <c r="CL94" i="10"/>
  <c r="BO94" i="10"/>
  <c r="AK94" i="34"/>
  <c r="AV120" i="35"/>
  <c r="J114" i="33"/>
  <c r="U114" i="34"/>
  <c r="P114" i="35"/>
  <c r="E121" i="33"/>
  <c r="E121" i="34"/>
  <c r="Q133" i="35"/>
  <c r="I133" i="34"/>
  <c r="AW143" i="35"/>
  <c r="BO143" i="10"/>
  <c r="CL143" i="10"/>
  <c r="AK143" i="34"/>
  <c r="AN143" i="34" s="1"/>
  <c r="E127" i="33"/>
  <c r="E127" i="34"/>
  <c r="CL122" i="10"/>
  <c r="BO122" i="10"/>
  <c r="AK122" i="34"/>
  <c r="E134" i="33"/>
  <c r="E134" i="34"/>
  <c r="BO41" i="10"/>
  <c r="CL41" i="10"/>
  <c r="AK41" i="34"/>
  <c r="J20" i="33"/>
  <c r="U20" i="34"/>
  <c r="M55" i="34"/>
  <c r="CL19" i="10"/>
  <c r="BO19" i="10"/>
  <c r="AK19" i="34"/>
  <c r="BK106" i="10"/>
  <c r="AC106" i="9"/>
  <c r="O106" i="33"/>
  <c r="AG106" i="34"/>
  <c r="J31" i="33"/>
  <c r="U31" i="34"/>
  <c r="J47" i="33"/>
  <c r="U47" i="34"/>
  <c r="E115" i="33"/>
  <c r="E115" i="34"/>
  <c r="I120" i="34"/>
  <c r="P120" i="35"/>
  <c r="AC75" i="9"/>
  <c r="BK75" i="10"/>
  <c r="O75" i="33"/>
  <c r="AG75" i="34"/>
  <c r="J138" i="33"/>
  <c r="U138" i="34"/>
  <c r="AC80" i="9"/>
  <c r="BK80" i="10"/>
  <c r="O80" i="33"/>
  <c r="AG80" i="34"/>
  <c r="J99" i="33"/>
  <c r="U99" i="34"/>
  <c r="AC123" i="9"/>
  <c r="BK123" i="10"/>
  <c r="O123" i="33"/>
  <c r="AG123" i="34"/>
  <c r="E132" i="33"/>
  <c r="E132" i="34"/>
  <c r="BK41" i="10"/>
  <c r="AC41" i="9"/>
  <c r="O41" i="33"/>
  <c r="AG41" i="34"/>
  <c r="BK57" i="10"/>
  <c r="AC57" i="9"/>
  <c r="O57" i="33"/>
  <c r="AG57" i="34"/>
  <c r="U77" i="34"/>
  <c r="J77" i="33"/>
  <c r="I100" i="34"/>
  <c r="L100" i="34" s="1"/>
  <c r="P100" i="35"/>
  <c r="Q100" i="35"/>
  <c r="E145" i="33"/>
  <c r="E145" i="34"/>
  <c r="J84" i="33"/>
  <c r="U84" i="34"/>
  <c r="BO73" i="10"/>
  <c r="CL73" i="10"/>
  <c r="AK73" i="34"/>
  <c r="Y77" i="34"/>
  <c r="AB77" i="34" s="1"/>
  <c r="AF77" i="35"/>
  <c r="M10" i="34"/>
  <c r="AC7" i="9"/>
  <c r="BK7" i="10"/>
  <c r="AG7" i="34"/>
  <c r="O7" i="33"/>
  <c r="U10" i="34"/>
  <c r="J10" i="33"/>
  <c r="E8" i="33"/>
  <c r="E8" i="34"/>
  <c r="AW8" i="35"/>
  <c r="BO8" i="10"/>
  <c r="CL8" i="10"/>
  <c r="AK8" i="34"/>
  <c r="AN8" i="34" s="1"/>
  <c r="Q16" i="35"/>
  <c r="I16" i="34"/>
  <c r="E36" i="33"/>
  <c r="E36" i="34"/>
  <c r="AC44" i="9"/>
  <c r="BK44" i="10"/>
  <c r="AG44" i="34"/>
  <c r="O44" i="33"/>
  <c r="Q31" i="35"/>
  <c r="I31" i="34"/>
  <c r="L31" i="34" s="1"/>
  <c r="E35" i="33"/>
  <c r="E35" i="34"/>
  <c r="AW30" i="35"/>
  <c r="BO30" i="10"/>
  <c r="CL30" i="10"/>
  <c r="AK30" i="34"/>
  <c r="J30" i="33"/>
  <c r="U30" i="34"/>
  <c r="E46" i="33"/>
  <c r="E46" i="34"/>
  <c r="AG42" i="35"/>
  <c r="Y42" i="34"/>
  <c r="AW32" i="35"/>
  <c r="BO32" i="10"/>
  <c r="CL32" i="10"/>
  <c r="AK32" i="34"/>
  <c r="AC58" i="9"/>
  <c r="BK58" i="10"/>
  <c r="O58" i="33"/>
  <c r="AG58" i="34"/>
  <c r="AC45" i="9"/>
  <c r="BK45" i="10"/>
  <c r="O45" i="33"/>
  <c r="AG45" i="34"/>
  <c r="U45" i="34"/>
  <c r="J45" i="33"/>
  <c r="P59" i="35"/>
  <c r="AC54" i="9"/>
  <c r="BK54" i="10"/>
  <c r="O54" i="33"/>
  <c r="AG54" i="34"/>
  <c r="J75" i="33"/>
  <c r="U75" i="34"/>
  <c r="Q83" i="35"/>
  <c r="I83" i="34"/>
  <c r="J91" i="33"/>
  <c r="U91" i="34"/>
  <c r="Q81" i="35"/>
  <c r="I81" i="34"/>
  <c r="L81" i="34" s="1"/>
  <c r="AG81" i="35"/>
  <c r="Y81" i="34"/>
  <c r="AB81" i="34" s="1"/>
  <c r="U101" i="34"/>
  <c r="J101" i="33"/>
  <c r="BO81" i="10"/>
  <c r="CL81" i="10"/>
  <c r="AK81" i="34"/>
  <c r="J104" i="33"/>
  <c r="U104" i="34"/>
  <c r="J108" i="33"/>
  <c r="U108" i="34"/>
  <c r="AF106" i="35"/>
  <c r="BO99" i="10"/>
  <c r="CL99" i="10"/>
  <c r="AK99" i="34"/>
  <c r="J116" i="33"/>
  <c r="U116" i="34"/>
  <c r="J121" i="33"/>
  <c r="U121" i="34"/>
  <c r="AG133" i="35"/>
  <c r="Y133" i="34"/>
  <c r="AB133" i="34" s="1"/>
  <c r="M122" i="34"/>
  <c r="AW135" i="35"/>
  <c r="BO135" i="10"/>
  <c r="CL135" i="10"/>
  <c r="AK135" i="34"/>
  <c r="J127" i="33"/>
  <c r="U127" i="34"/>
  <c r="Q143" i="35"/>
  <c r="I143" i="34"/>
  <c r="L143" i="34" s="1"/>
  <c r="J134" i="33"/>
  <c r="U134" i="34"/>
  <c r="AG29" i="35"/>
  <c r="V85" i="34"/>
  <c r="AG137" i="35"/>
  <c r="BO46" i="10"/>
  <c r="CL46" i="10"/>
  <c r="AK46" i="34"/>
  <c r="BO64" i="10"/>
  <c r="CL64" i="10"/>
  <c r="AK64" i="34"/>
  <c r="AV64" i="35"/>
  <c r="E101" i="33"/>
  <c r="E101" i="34"/>
  <c r="I72" i="34"/>
  <c r="L72" i="34" s="1"/>
  <c r="P72" i="35"/>
  <c r="BO12" i="10"/>
  <c r="CL12" i="10"/>
  <c r="AK12" i="34"/>
  <c r="AN12" i="34" s="1"/>
  <c r="AV12" i="35"/>
  <c r="BO69" i="10"/>
  <c r="CL69" i="10"/>
  <c r="AK69" i="34"/>
  <c r="J67" i="33"/>
  <c r="U67" i="34"/>
  <c r="J85" i="33"/>
  <c r="U85" i="34"/>
  <c r="BK124" i="10"/>
  <c r="AC124" i="9"/>
  <c r="O124" i="33"/>
  <c r="AG124" i="34"/>
  <c r="BK29" i="10"/>
  <c r="AC29" i="9"/>
  <c r="O29" i="33"/>
  <c r="AG29" i="34"/>
  <c r="M92" i="34"/>
  <c r="J38" i="33"/>
  <c r="U38" i="34"/>
  <c r="M124" i="34"/>
  <c r="J145" i="33"/>
  <c r="U145" i="34"/>
  <c r="BK73" i="10"/>
  <c r="AC73" i="9"/>
  <c r="O73" i="33"/>
  <c r="AG73" i="34"/>
  <c r="J79" i="33"/>
  <c r="U79" i="34"/>
  <c r="AC10" i="9"/>
  <c r="BK10" i="10"/>
  <c r="O10" i="33"/>
  <c r="AG10" i="34"/>
  <c r="AW16" i="35"/>
  <c r="BO16" i="10"/>
  <c r="CL16" i="10"/>
  <c r="AK16" i="34"/>
  <c r="AN16" i="34" s="1"/>
  <c r="U16" i="34"/>
  <c r="J16" i="33"/>
  <c r="E7" i="33"/>
  <c r="E7" i="34"/>
  <c r="AC35" i="9"/>
  <c r="BK35" i="10"/>
  <c r="O35" i="33"/>
  <c r="AG35" i="34"/>
  <c r="AG43" i="35"/>
  <c r="Y43" i="34"/>
  <c r="AG35" i="35"/>
  <c r="Y35" i="34"/>
  <c r="AC32" i="9"/>
  <c r="BK32" i="10"/>
  <c r="O32" i="33"/>
  <c r="AG32" i="34"/>
  <c r="AG53" i="35"/>
  <c r="Y53" i="34"/>
  <c r="AB53" i="34" s="1"/>
  <c r="CL66" i="10"/>
  <c r="BO66" i="10"/>
  <c r="AK66" i="34"/>
  <c r="AN66" i="34" s="1"/>
  <c r="Q70" i="35"/>
  <c r="I70" i="34"/>
  <c r="L70" i="34" s="1"/>
  <c r="AC67" i="9"/>
  <c r="BK67" i="10"/>
  <c r="O67" i="33"/>
  <c r="AG67" i="34"/>
  <c r="AW54" i="35"/>
  <c r="BO54" i="10"/>
  <c r="CL54" i="10"/>
  <c r="AK54" i="34"/>
  <c r="AC69" i="9"/>
  <c r="BK69" i="10"/>
  <c r="O69" i="33"/>
  <c r="AG69" i="34"/>
  <c r="AG83" i="35"/>
  <c r="Y83" i="34"/>
  <c r="E80" i="33"/>
  <c r="E80" i="34"/>
  <c r="Q66" i="35"/>
  <c r="I66" i="34"/>
  <c r="L66" i="34" s="1"/>
  <c r="AG80" i="35"/>
  <c r="Q99" i="35"/>
  <c r="I99" i="34"/>
  <c r="J83" i="33"/>
  <c r="U83" i="34"/>
  <c r="AG75" i="35"/>
  <c r="Y75" i="34"/>
  <c r="E97" i="33"/>
  <c r="E97" i="34"/>
  <c r="E109" i="33"/>
  <c r="E109" i="34"/>
  <c r="Q114" i="35"/>
  <c r="I114" i="34"/>
  <c r="J141" i="33"/>
  <c r="U141" i="34"/>
  <c r="E123" i="33"/>
  <c r="E123" i="34"/>
  <c r="E125" i="33"/>
  <c r="E125" i="34"/>
  <c r="AW133" i="35"/>
  <c r="BO133" i="10"/>
  <c r="CL133" i="10"/>
  <c r="AK133" i="34"/>
  <c r="AN133" i="34" s="1"/>
  <c r="E122" i="33"/>
  <c r="E122" i="34"/>
  <c r="AG134" i="35"/>
  <c r="Y134" i="34"/>
  <c r="AC134" i="34" s="1"/>
  <c r="AC127" i="9"/>
  <c r="BK127" i="10"/>
  <c r="O127" i="33"/>
  <c r="AG127" i="34"/>
  <c r="Q127" i="35"/>
  <c r="I127" i="34"/>
  <c r="L127" i="34" s="1"/>
  <c r="AC101" i="34"/>
  <c r="AL93" i="34"/>
  <c r="BO10" i="10"/>
  <c r="CL10" i="10"/>
  <c r="AK10" i="34"/>
  <c r="AN10" i="34" s="1"/>
  <c r="J25" i="33"/>
  <c r="U25" i="34"/>
  <c r="Y85" i="34"/>
  <c r="AB85" i="34" s="1"/>
  <c r="AF85" i="35"/>
  <c r="E22" i="34"/>
  <c r="E22" i="33"/>
  <c r="E126" i="34"/>
  <c r="E126" i="33"/>
  <c r="AC12" i="9"/>
  <c r="BK12" i="10"/>
  <c r="O12" i="33"/>
  <c r="AG12" i="34"/>
  <c r="AF46" i="35"/>
  <c r="BK85" i="10"/>
  <c r="AC85" i="9"/>
  <c r="O85" i="33"/>
  <c r="AG85" i="34"/>
  <c r="J125" i="33"/>
  <c r="U125" i="34"/>
  <c r="BO29" i="10"/>
  <c r="CL29" i="10"/>
  <c r="AK29" i="34"/>
  <c r="AN29" i="34" s="1"/>
  <c r="AC24" i="9"/>
  <c r="BK24" i="10"/>
  <c r="O24" i="33"/>
  <c r="AG24" i="34"/>
  <c r="E49" i="34"/>
  <c r="E49" i="33"/>
  <c r="E88" i="33"/>
  <c r="E88" i="34"/>
  <c r="BO111" i="10"/>
  <c r="CL111" i="10"/>
  <c r="AK111" i="34"/>
  <c r="AV111" i="35"/>
  <c r="AC132" i="9"/>
  <c r="BK132" i="10"/>
  <c r="O132" i="33"/>
  <c r="AG132" i="34"/>
  <c r="AC145" i="9"/>
  <c r="BK145" i="10"/>
  <c r="O145" i="33"/>
  <c r="AG145" i="34"/>
  <c r="AW15" i="35"/>
  <c r="CL15" i="10"/>
  <c r="BO15" i="10"/>
  <c r="AK15" i="34"/>
  <c r="AC18" i="9"/>
  <c r="BK18" i="10"/>
  <c r="O18" i="33"/>
  <c r="AG18" i="34"/>
  <c r="U17" i="34"/>
  <c r="J17" i="33"/>
  <c r="AC15" i="9"/>
  <c r="BK15" i="10"/>
  <c r="AG15" i="34"/>
  <c r="O15" i="33"/>
  <c r="Q8" i="35"/>
  <c r="I8" i="34"/>
  <c r="AG16" i="35"/>
  <c r="Y16" i="34"/>
  <c r="AB16" i="34" s="1"/>
  <c r="E16" i="34"/>
  <c r="E16" i="33"/>
  <c r="P21" i="35"/>
  <c r="BO18" i="10"/>
  <c r="CL18" i="10"/>
  <c r="AK18" i="34"/>
  <c r="P30" i="35"/>
  <c r="BK25" i="10"/>
  <c r="AC25" i="9"/>
  <c r="O25" i="33"/>
  <c r="AG25" i="34"/>
  <c r="J36" i="33"/>
  <c r="U36" i="34"/>
  <c r="J27" i="33"/>
  <c r="U27" i="34"/>
  <c r="E31" i="33"/>
  <c r="E31" i="34"/>
  <c r="AC36" i="9"/>
  <c r="BK36" i="10"/>
  <c r="AG36" i="34"/>
  <c r="O36" i="33"/>
  <c r="J40" i="33"/>
  <c r="U40" i="34"/>
  <c r="E43" i="33"/>
  <c r="E43" i="34"/>
  <c r="J51" i="33"/>
  <c r="U51" i="34"/>
  <c r="AV52" i="35"/>
  <c r="AC71" i="9"/>
  <c r="BK71" i="10"/>
  <c r="O71" i="33"/>
  <c r="AG71" i="34"/>
  <c r="J53" i="33"/>
  <c r="U53" i="34"/>
  <c r="J61" i="33"/>
  <c r="U61" i="34"/>
  <c r="AW83" i="35"/>
  <c r="BO83" i="10"/>
  <c r="CL83" i="10"/>
  <c r="AK83" i="34"/>
  <c r="AN83" i="34" s="1"/>
  <c r="J88" i="33"/>
  <c r="U88" i="34"/>
  <c r="AG99" i="35"/>
  <c r="Y99" i="34"/>
  <c r="BO93" i="10"/>
  <c r="CL93" i="10"/>
  <c r="AK93" i="34"/>
  <c r="E96" i="33"/>
  <c r="E96" i="34"/>
  <c r="E82" i="33"/>
  <c r="E82" i="34"/>
  <c r="E89" i="33"/>
  <c r="E89" i="34"/>
  <c r="M94" i="34"/>
  <c r="AW106" i="35"/>
  <c r="CL106" i="10"/>
  <c r="BO106" i="10"/>
  <c r="AK106" i="34"/>
  <c r="AN106" i="34" s="1"/>
  <c r="AV104" i="35"/>
  <c r="BK109" i="10"/>
  <c r="AC109" i="9"/>
  <c r="O109" i="33"/>
  <c r="AG109" i="34"/>
  <c r="Q105" i="35"/>
  <c r="I105" i="34"/>
  <c r="AC99" i="9"/>
  <c r="BK99" i="10"/>
  <c r="O99" i="33"/>
  <c r="AG99" i="34"/>
  <c r="BO108" i="10"/>
  <c r="CL108" i="10"/>
  <c r="AK108" i="34"/>
  <c r="AN108" i="34" s="1"/>
  <c r="Q116" i="35"/>
  <c r="I116" i="34"/>
  <c r="E108" i="33"/>
  <c r="E108" i="34"/>
  <c r="BO116" i="10"/>
  <c r="CL116" i="10"/>
  <c r="AK116" i="34"/>
  <c r="M123" i="34"/>
  <c r="P125" i="35"/>
  <c r="AG127" i="35"/>
  <c r="Y127" i="34"/>
  <c r="E135" i="33"/>
  <c r="E135" i="34"/>
  <c r="J142" i="33"/>
  <c r="U142" i="34"/>
  <c r="BO125" i="10"/>
  <c r="CL125" i="10"/>
  <c r="AK125" i="34"/>
  <c r="E142" i="33"/>
  <c r="E142" i="34"/>
  <c r="AV126" i="35"/>
  <c r="L126" i="34"/>
  <c r="CM93" i="10"/>
  <c r="BK5" i="10"/>
  <c r="AC5" i="9"/>
  <c r="O5" i="33"/>
  <c r="AG5" i="34"/>
  <c r="E30" i="34"/>
  <c r="E30" i="33"/>
  <c r="J119" i="33"/>
  <c r="U119" i="34"/>
  <c r="BO65" i="10"/>
  <c r="CL65" i="10"/>
  <c r="AK65" i="34"/>
  <c r="AF56" i="35"/>
  <c r="AF24" i="35"/>
  <c r="E23" i="33"/>
  <c r="E23" i="34"/>
  <c r="AV46" i="35"/>
  <c r="AF129" i="35"/>
  <c r="AF19" i="35"/>
  <c r="AF92" i="35"/>
  <c r="I102" i="34"/>
  <c r="P102" i="35"/>
  <c r="BO128" i="10"/>
  <c r="CL128" i="10"/>
  <c r="AK128" i="34"/>
  <c r="BO95" i="10"/>
  <c r="CL95" i="10"/>
  <c r="AK95" i="34"/>
  <c r="J110" i="33"/>
  <c r="U110" i="34"/>
  <c r="E14" i="33"/>
  <c r="E14" i="34"/>
  <c r="E5" i="33"/>
  <c r="E5" i="34"/>
  <c r="E18" i="33"/>
  <c r="E18" i="34"/>
  <c r="AC16" i="9"/>
  <c r="BK16" i="10"/>
  <c r="O16" i="33"/>
  <c r="AG16" i="34"/>
  <c r="U7" i="34"/>
  <c r="J7" i="33"/>
  <c r="J8" i="33"/>
  <c r="U8" i="34"/>
  <c r="E17" i="34"/>
  <c r="E17" i="33"/>
  <c r="AG34" i="35"/>
  <c r="Y34" i="34"/>
  <c r="Q37" i="35"/>
  <c r="I37" i="34"/>
  <c r="AW25" i="35"/>
  <c r="BO25" i="10"/>
  <c r="CL25" i="10"/>
  <c r="AK25" i="34"/>
  <c r="AG32" i="35"/>
  <c r="Y32" i="34"/>
  <c r="AV36" i="35"/>
  <c r="CL39" i="10"/>
  <c r="BO39" i="10"/>
  <c r="AK39" i="34"/>
  <c r="Q48" i="35"/>
  <c r="I48" i="34"/>
  <c r="J26" i="33"/>
  <c r="U26" i="34"/>
  <c r="BK37" i="10"/>
  <c r="AC37" i="9"/>
  <c r="O37" i="33"/>
  <c r="AG37" i="34"/>
  <c r="E38" i="34"/>
  <c r="E38" i="33"/>
  <c r="BK38" i="10"/>
  <c r="AC38" i="9"/>
  <c r="O38" i="33"/>
  <c r="AG38" i="34"/>
  <c r="AG67" i="35"/>
  <c r="Y67" i="34"/>
  <c r="AG66" i="35"/>
  <c r="Y66" i="34"/>
  <c r="E62" i="33"/>
  <c r="E62" i="34"/>
  <c r="AW68" i="35"/>
  <c r="BO68" i="10"/>
  <c r="CL68" i="10"/>
  <c r="AK68" i="34"/>
  <c r="J57" i="33"/>
  <c r="U57" i="34"/>
  <c r="AC70" i="9"/>
  <c r="BK70" i="10"/>
  <c r="O70" i="33"/>
  <c r="AG70" i="34"/>
  <c r="Q96" i="35"/>
  <c r="I96" i="34"/>
  <c r="AC83" i="9"/>
  <c r="BK83" i="10"/>
  <c r="O83" i="33"/>
  <c r="AG83" i="34"/>
  <c r="E91" i="33"/>
  <c r="E91" i="34"/>
  <c r="BK89" i="10"/>
  <c r="AC89" i="9"/>
  <c r="O89" i="33"/>
  <c r="AG89" i="34"/>
  <c r="E98" i="33"/>
  <c r="E98" i="34"/>
  <c r="Q104" i="35"/>
  <c r="I104" i="34"/>
  <c r="J107" i="33"/>
  <c r="U107" i="34"/>
  <c r="J105" i="33"/>
  <c r="U105" i="34"/>
  <c r="AW105" i="35"/>
  <c r="BO105" i="10"/>
  <c r="CL105" i="10"/>
  <c r="AK105" i="34"/>
  <c r="J123" i="33"/>
  <c r="U123" i="34"/>
  <c r="AC112" i="9"/>
  <c r="BK112" i="10"/>
  <c r="O112" i="33"/>
  <c r="AG112" i="34"/>
  <c r="AC115" i="34"/>
  <c r="BO140" i="10"/>
  <c r="CL140" i="10"/>
  <c r="AK140" i="34"/>
  <c r="AN140" i="34" s="1"/>
  <c r="Q115" i="35"/>
  <c r="I115" i="34"/>
  <c r="L115" i="34" s="1"/>
  <c r="Q106" i="35"/>
  <c r="I106" i="34"/>
  <c r="J122" i="33"/>
  <c r="U122" i="34"/>
  <c r="Q141" i="35"/>
  <c r="I141" i="34"/>
  <c r="L141" i="34" s="1"/>
  <c r="AW127" i="35"/>
  <c r="BO127" i="10"/>
  <c r="CL127" i="10"/>
  <c r="AK127" i="34"/>
  <c r="J143" i="33"/>
  <c r="U143" i="34"/>
  <c r="BK117" i="10"/>
  <c r="AC117" i="9"/>
  <c r="O117" i="33"/>
  <c r="AG117" i="34"/>
  <c r="J135" i="33"/>
  <c r="U135" i="34"/>
  <c r="AL76" i="34"/>
  <c r="AG108" i="35"/>
  <c r="U9" i="34"/>
  <c r="J9" i="33"/>
  <c r="E50" i="33"/>
  <c r="E50" i="34"/>
  <c r="J60" i="33"/>
  <c r="U60" i="34"/>
  <c r="M50" i="34"/>
  <c r="BO100" i="10"/>
  <c r="CL100" i="10"/>
  <c r="AK100" i="34"/>
  <c r="J128" i="33"/>
  <c r="U128" i="34"/>
  <c r="AC61" i="9"/>
  <c r="BK61" i="10"/>
  <c r="O61" i="33"/>
  <c r="AG61" i="34"/>
  <c r="J72" i="33"/>
  <c r="U72" i="34"/>
  <c r="I131" i="34"/>
  <c r="L131" i="34" s="1"/>
  <c r="P131" i="35"/>
  <c r="Y12" i="34"/>
  <c r="AB12" i="34" s="1"/>
  <c r="AF12" i="35"/>
  <c r="J65" i="33"/>
  <c r="U65" i="34"/>
  <c r="BO103" i="10"/>
  <c r="CL103" i="10"/>
  <c r="AK103" i="34"/>
  <c r="AN103" i="34" s="1"/>
  <c r="E114" i="33"/>
  <c r="E114" i="34"/>
  <c r="AC129" i="9"/>
  <c r="BK129" i="10"/>
  <c r="O129" i="33"/>
  <c r="AG129" i="34"/>
  <c r="BO84" i="10"/>
  <c r="CL84" i="10"/>
  <c r="AK84" i="34"/>
  <c r="E105" i="33"/>
  <c r="E105" i="34"/>
  <c r="AC115" i="9"/>
  <c r="BK115" i="10"/>
  <c r="O115" i="33"/>
  <c r="AG115" i="34"/>
  <c r="E129" i="33"/>
  <c r="E129" i="34"/>
  <c r="BO4" i="10"/>
  <c r="CL4" i="10"/>
  <c r="AK4" i="34"/>
  <c r="P74" i="35"/>
  <c r="AC95" i="9"/>
  <c r="BK95" i="10"/>
  <c r="O95" i="33"/>
  <c r="AG95" i="34"/>
  <c r="BO139" i="10"/>
  <c r="CL139" i="10"/>
  <c r="AK139" i="34"/>
  <c r="AV139" i="35"/>
  <c r="AF108" i="35"/>
  <c r="AG61" i="35"/>
  <c r="Q88" i="35"/>
  <c r="AH98" i="34"/>
  <c r="AH138" i="34"/>
  <c r="CM146" i="10"/>
  <c r="BP84" i="10"/>
  <c r="AG78" i="35"/>
  <c r="AG91" i="35"/>
  <c r="AH97" i="34"/>
  <c r="AG94" i="35"/>
  <c r="AG107" i="35"/>
  <c r="P139" i="33"/>
  <c r="AH88" i="34"/>
  <c r="Q85" i="35"/>
  <c r="AW66" i="35"/>
  <c r="Q109" i="35"/>
  <c r="Q129" i="35"/>
  <c r="F9" i="34"/>
  <c r="F9" i="33"/>
  <c r="AW17" i="35"/>
  <c r="BP17" i="10"/>
  <c r="CM17" i="10"/>
  <c r="AL17" i="34"/>
  <c r="AO17" i="34" s="1"/>
  <c r="AD26" i="9"/>
  <c r="BL26" i="10"/>
  <c r="P26" i="33"/>
  <c r="AH26" i="34"/>
  <c r="AW24" i="35"/>
  <c r="CM24" i="10"/>
  <c r="BP24" i="10"/>
  <c r="AL24" i="34"/>
  <c r="AG33" i="35"/>
  <c r="Z33" i="34"/>
  <c r="AC33" i="34" s="1"/>
  <c r="CM37" i="10"/>
  <c r="BP37" i="10"/>
  <c r="AL37" i="34"/>
  <c r="AG58" i="35"/>
  <c r="F51" i="33"/>
  <c r="F51" i="34"/>
  <c r="F74" i="33"/>
  <c r="F74" i="34"/>
  <c r="F75" i="33"/>
  <c r="F75" i="34"/>
  <c r="Q57" i="35"/>
  <c r="BL80" i="10"/>
  <c r="AD80" i="9"/>
  <c r="P80" i="33"/>
  <c r="AH80" i="34"/>
  <c r="K92" i="33"/>
  <c r="V92" i="34"/>
  <c r="K75" i="33"/>
  <c r="V75" i="34"/>
  <c r="AW113" i="35"/>
  <c r="BP113" i="10"/>
  <c r="CM113" i="10"/>
  <c r="AL113" i="34"/>
  <c r="AO113" i="34" s="1"/>
  <c r="AG90" i="35"/>
  <c r="AD104" i="9"/>
  <c r="BL104" i="10"/>
  <c r="P104" i="33"/>
  <c r="AH104" i="34"/>
  <c r="AG104" i="35"/>
  <c r="Z104" i="34"/>
  <c r="AC104" i="34" s="1"/>
  <c r="BL99" i="10"/>
  <c r="AD99" i="9"/>
  <c r="P99" i="33"/>
  <c r="AH99" i="34"/>
  <c r="AW112" i="35"/>
  <c r="BP112" i="10"/>
  <c r="CM112" i="10"/>
  <c r="AL112" i="34"/>
  <c r="AO112" i="34" s="1"/>
  <c r="F108" i="33"/>
  <c r="F108" i="34"/>
  <c r="AG116" i="35"/>
  <c r="Z116" i="34"/>
  <c r="AC116" i="34" s="1"/>
  <c r="AG121" i="35"/>
  <c r="Z121" i="34"/>
  <c r="AC121" i="34" s="1"/>
  <c r="K142" i="33"/>
  <c r="V142" i="34"/>
  <c r="BP125" i="10"/>
  <c r="CM125" i="10"/>
  <c r="AL125" i="34"/>
  <c r="F142" i="33"/>
  <c r="F142" i="34"/>
  <c r="K16" i="33"/>
  <c r="V16" i="34"/>
  <c r="F45" i="33"/>
  <c r="F45" i="34"/>
  <c r="BP82" i="10"/>
  <c r="CM82" i="10"/>
  <c r="AL82" i="34"/>
  <c r="BP15" i="10"/>
  <c r="CM15" i="10"/>
  <c r="AL15" i="34"/>
  <c r="BL43" i="10"/>
  <c r="AD43" i="9"/>
  <c r="P43" i="33"/>
  <c r="AH43" i="34"/>
  <c r="J41" i="34"/>
  <c r="M41" i="34" s="1"/>
  <c r="Q41" i="35"/>
  <c r="BP11" i="10"/>
  <c r="CM11" i="10"/>
  <c r="AL11" i="34"/>
  <c r="AO11" i="34" s="1"/>
  <c r="AD35" i="9"/>
  <c r="BL35" i="10"/>
  <c r="P35" i="33"/>
  <c r="AH35" i="34"/>
  <c r="K46" i="33"/>
  <c r="V46" i="34"/>
  <c r="CM62" i="10"/>
  <c r="BP62" i="10"/>
  <c r="AL62" i="34"/>
  <c r="AW62" i="35"/>
  <c r="K103" i="33"/>
  <c r="V103" i="34"/>
  <c r="CM114" i="10"/>
  <c r="BP114" i="10"/>
  <c r="AL114" i="34"/>
  <c r="BL96" i="10"/>
  <c r="AD96" i="9"/>
  <c r="P96" i="33"/>
  <c r="AH96" i="34"/>
  <c r="F136" i="33"/>
  <c r="F136" i="34"/>
  <c r="AW72" i="35"/>
  <c r="BP72" i="10"/>
  <c r="CM72" i="10"/>
  <c r="AL72" i="34"/>
  <c r="AO72" i="34" s="1"/>
  <c r="K109" i="33"/>
  <c r="V109" i="34"/>
  <c r="K118" i="33"/>
  <c r="V118" i="34"/>
  <c r="K107" i="33"/>
  <c r="V107" i="34"/>
  <c r="AD115" i="9"/>
  <c r="P115" i="33"/>
  <c r="BL115" i="10"/>
  <c r="AH115" i="34"/>
  <c r="AG123" i="35"/>
  <c r="AD135" i="9"/>
  <c r="BL135" i="10"/>
  <c r="P135" i="33"/>
  <c r="AH135" i="34"/>
  <c r="AW56" i="35"/>
  <c r="BP56" i="10"/>
  <c r="CM56" i="10"/>
  <c r="AL56" i="34"/>
  <c r="AO56" i="34" s="1"/>
  <c r="AD132" i="9"/>
  <c r="BL132" i="10"/>
  <c r="P132" i="33"/>
  <c r="AH132" i="34"/>
  <c r="CM91" i="10"/>
  <c r="BP91" i="10"/>
  <c r="AL91" i="34"/>
  <c r="AO91" i="34" s="1"/>
  <c r="AG122" i="35"/>
  <c r="AG128" i="35"/>
  <c r="K9" i="33"/>
  <c r="V9" i="34"/>
  <c r="BL7" i="10"/>
  <c r="P7" i="33"/>
  <c r="AH7" i="34"/>
  <c r="AD7" i="9"/>
  <c r="V29" i="34"/>
  <c r="K29" i="33"/>
  <c r="K38" i="33"/>
  <c r="V38" i="34"/>
  <c r="F33" i="34"/>
  <c r="F33" i="33"/>
  <c r="AW37" i="35"/>
  <c r="K53" i="33"/>
  <c r="V53" i="34"/>
  <c r="AG39" i="35"/>
  <c r="AD58" i="9"/>
  <c r="BL58" i="10"/>
  <c r="P58" i="33"/>
  <c r="AH58" i="34"/>
  <c r="BP66" i="10"/>
  <c r="CM66" i="10"/>
  <c r="AL66" i="34"/>
  <c r="F61" i="33"/>
  <c r="F61" i="34"/>
  <c r="F57" i="34"/>
  <c r="F57" i="33"/>
  <c r="AW80" i="35"/>
  <c r="BP80" i="10"/>
  <c r="CM80" i="10"/>
  <c r="AL80" i="34"/>
  <c r="BL100" i="10"/>
  <c r="AD100" i="9"/>
  <c r="P100" i="33"/>
  <c r="AH100" i="34"/>
  <c r="K82" i="33"/>
  <c r="V82" i="34"/>
  <c r="F92" i="33"/>
  <c r="F92" i="34"/>
  <c r="F114" i="33"/>
  <c r="F114" i="34"/>
  <c r="F90" i="33"/>
  <c r="F90" i="34"/>
  <c r="AD112" i="9"/>
  <c r="BL112" i="10"/>
  <c r="P112" i="33"/>
  <c r="AH112" i="34"/>
  <c r="K105" i="33"/>
  <c r="V105" i="34"/>
  <c r="K117" i="33"/>
  <c r="V117" i="34"/>
  <c r="K121" i="33"/>
  <c r="V121" i="34"/>
  <c r="BP140" i="10"/>
  <c r="CM140" i="10"/>
  <c r="AL140" i="34"/>
  <c r="Q122" i="35"/>
  <c r="BL6" i="10"/>
  <c r="P6" i="33"/>
  <c r="AH6" i="34"/>
  <c r="AD6" i="9"/>
  <c r="AW22" i="35"/>
  <c r="BP22" i="10"/>
  <c r="CM22" i="10"/>
  <c r="AL22" i="34"/>
  <c r="AO22" i="34" s="1"/>
  <c r="F84" i="33"/>
  <c r="F84" i="34"/>
  <c r="AG44" i="35"/>
  <c r="AG12" i="35"/>
  <c r="Z12" i="34"/>
  <c r="AW29" i="35"/>
  <c r="CM29" i="10"/>
  <c r="BP29" i="10"/>
  <c r="AL29" i="34"/>
  <c r="CM13" i="10"/>
  <c r="BP13" i="10"/>
  <c r="AL13" i="34"/>
  <c r="BP23" i="10"/>
  <c r="CM23" i="10"/>
  <c r="AL23" i="34"/>
  <c r="K51" i="33"/>
  <c r="V51" i="34"/>
  <c r="K33" i="33"/>
  <c r="V33" i="34"/>
  <c r="AD133" i="9"/>
  <c r="BL133" i="10"/>
  <c r="P133" i="33"/>
  <c r="AH133" i="34"/>
  <c r="BP73" i="10"/>
  <c r="CM73" i="10"/>
  <c r="AL73" i="34"/>
  <c r="BP90" i="10"/>
  <c r="CM90" i="10"/>
  <c r="AL90" i="34"/>
  <c r="AW118" i="35"/>
  <c r="BP118" i="10"/>
  <c r="CM118" i="10"/>
  <c r="AL118" i="34"/>
  <c r="BP141" i="10"/>
  <c r="CM141" i="10"/>
  <c r="AL141" i="34"/>
  <c r="BP101" i="10"/>
  <c r="CM101" i="10"/>
  <c r="AL101" i="34"/>
  <c r="AW101" i="35"/>
  <c r="AD116" i="9"/>
  <c r="BL116" i="10"/>
  <c r="P116" i="33"/>
  <c r="AH116" i="34"/>
  <c r="K136" i="33"/>
  <c r="V136" i="34"/>
  <c r="AG64" i="35"/>
  <c r="Z64" i="34"/>
  <c r="AC64" i="34" s="1"/>
  <c r="BP95" i="10"/>
  <c r="CM95" i="10"/>
  <c r="AL95" i="34"/>
  <c r="K108" i="33"/>
  <c r="V108" i="34"/>
  <c r="K116" i="33"/>
  <c r="V116" i="34"/>
  <c r="AD126" i="9"/>
  <c r="BL126" i="10"/>
  <c r="P126" i="33"/>
  <c r="AH126" i="34"/>
  <c r="Z86" i="34"/>
  <c r="AC86" i="34" s="1"/>
  <c r="AG86" i="35"/>
  <c r="BP107" i="10"/>
  <c r="CM107" i="10"/>
  <c r="AL107" i="34"/>
  <c r="BP44" i="10"/>
  <c r="CM44" i="10"/>
  <c r="AL44" i="34"/>
  <c r="K64" i="33"/>
  <c r="V64" i="34"/>
  <c r="AD95" i="9"/>
  <c r="BL95" i="10"/>
  <c r="P95" i="33"/>
  <c r="AH95" i="34"/>
  <c r="K111" i="33"/>
  <c r="V111" i="34"/>
  <c r="BL9" i="10"/>
  <c r="P9" i="33"/>
  <c r="AH9" i="34"/>
  <c r="AD9" i="9"/>
  <c r="AW19" i="35"/>
  <c r="BP19" i="10"/>
  <c r="AL19" i="34"/>
  <c r="CM19" i="10"/>
  <c r="F18" i="33"/>
  <c r="F18" i="34"/>
  <c r="AD23" i="9"/>
  <c r="BL23" i="10"/>
  <c r="P23" i="33"/>
  <c r="AH23" i="34"/>
  <c r="F21" i="33"/>
  <c r="F21" i="34"/>
  <c r="K35" i="33"/>
  <c r="V35" i="34"/>
  <c r="F44" i="33"/>
  <c r="F44" i="34"/>
  <c r="F38" i="33"/>
  <c r="F38" i="34"/>
  <c r="V42" i="34"/>
  <c r="K42" i="33"/>
  <c r="AW65" i="35"/>
  <c r="BP65" i="10"/>
  <c r="CM65" i="10"/>
  <c r="AL65" i="34"/>
  <c r="K67" i="33"/>
  <c r="V67" i="34"/>
  <c r="Q89" i="35"/>
  <c r="J89" i="34"/>
  <c r="M89" i="34" s="1"/>
  <c r="AG72" i="35"/>
  <c r="Z72" i="34"/>
  <c r="AC72" i="34" s="1"/>
  <c r="K90" i="33"/>
  <c r="V90" i="34"/>
  <c r="F83" i="33"/>
  <c r="F83" i="34"/>
  <c r="K99" i="33"/>
  <c r="V99" i="34"/>
  <c r="K101" i="33"/>
  <c r="V101" i="34"/>
  <c r="K113" i="33"/>
  <c r="V113" i="34"/>
  <c r="CM99" i="10"/>
  <c r="BP99" i="10"/>
  <c r="AL99" i="34"/>
  <c r="AD108" i="9"/>
  <c r="BL108" i="10"/>
  <c r="P108" i="33"/>
  <c r="AH108" i="34"/>
  <c r="Q108" i="35"/>
  <c r="J108" i="34"/>
  <c r="M108" i="34" s="1"/>
  <c r="AG117" i="35"/>
  <c r="Z117" i="34"/>
  <c r="AC117" i="34" s="1"/>
  <c r="F122" i="33"/>
  <c r="F122" i="34"/>
  <c r="AD125" i="9"/>
  <c r="P125" i="33"/>
  <c r="BL125" i="10"/>
  <c r="AH125" i="34"/>
  <c r="AD53" i="9"/>
  <c r="BL53" i="10"/>
  <c r="P53" i="33"/>
  <c r="AH53" i="34"/>
  <c r="K84" i="33"/>
  <c r="V84" i="34"/>
  <c r="K4" i="33"/>
  <c r="V4" i="34"/>
  <c r="K69" i="33"/>
  <c r="V69" i="34"/>
  <c r="AD41" i="9"/>
  <c r="BL41" i="10"/>
  <c r="P41" i="33"/>
  <c r="AH41" i="34"/>
  <c r="CM53" i="10"/>
  <c r="BP53" i="10"/>
  <c r="AL53" i="34"/>
  <c r="K57" i="33"/>
  <c r="V57" i="34"/>
  <c r="BL14" i="10"/>
  <c r="AH14" i="34"/>
  <c r="P14" i="33"/>
  <c r="AD14" i="9"/>
  <c r="F24" i="33"/>
  <c r="F24" i="34"/>
  <c r="CM67" i="10"/>
  <c r="BP67" i="10"/>
  <c r="AL67" i="34"/>
  <c r="J46" i="34"/>
  <c r="M46" i="34" s="1"/>
  <c r="Q46" i="35"/>
  <c r="J71" i="34"/>
  <c r="M71" i="34" s="1"/>
  <c r="Q71" i="35"/>
  <c r="BP104" i="10"/>
  <c r="CM104" i="10"/>
  <c r="AL104" i="34"/>
  <c r="K87" i="33"/>
  <c r="V87" i="34"/>
  <c r="K97" i="33"/>
  <c r="V97" i="34"/>
  <c r="BP124" i="10"/>
  <c r="CM124" i="10"/>
  <c r="AL124" i="34"/>
  <c r="AO124" i="34" s="1"/>
  <c r="AD136" i="9"/>
  <c r="BL136" i="10"/>
  <c r="P136" i="33"/>
  <c r="AH136" i="34"/>
  <c r="BL13" i="10"/>
  <c r="P13" i="33"/>
  <c r="AH13" i="34"/>
  <c r="AD13" i="9"/>
  <c r="K70" i="33"/>
  <c r="V70" i="34"/>
  <c r="K119" i="33"/>
  <c r="V119" i="34"/>
  <c r="CM48" i="10"/>
  <c r="BP48" i="10"/>
  <c r="AL48" i="34"/>
  <c r="AW87" i="35"/>
  <c r="BP87" i="10"/>
  <c r="CM87" i="10"/>
  <c r="AL87" i="34"/>
  <c r="AO87" i="34" s="1"/>
  <c r="BP100" i="10"/>
  <c r="CM100" i="10"/>
  <c r="AL100" i="34"/>
  <c r="AD109" i="9"/>
  <c r="P109" i="33"/>
  <c r="BL109" i="10"/>
  <c r="AH109" i="34"/>
  <c r="AD146" i="9"/>
  <c r="BL146" i="10"/>
  <c r="P146" i="33"/>
  <c r="AH146" i="34"/>
  <c r="Z138" i="34"/>
  <c r="AC138" i="34" s="1"/>
  <c r="AG138" i="35"/>
  <c r="BL81" i="10"/>
  <c r="AD81" i="9"/>
  <c r="P81" i="33"/>
  <c r="AH81" i="34"/>
  <c r="BP123" i="10"/>
  <c r="CM123" i="10"/>
  <c r="AL123" i="34"/>
  <c r="K131" i="33"/>
  <c r="V131" i="34"/>
  <c r="K141" i="33"/>
  <c r="V141" i="34"/>
  <c r="BL60" i="10"/>
  <c r="AD60" i="9"/>
  <c r="P60" i="33"/>
  <c r="AH60" i="34"/>
  <c r="F16" i="33"/>
  <c r="F16" i="34"/>
  <c r="AW20" i="35"/>
  <c r="BP20" i="10"/>
  <c r="CM20" i="10"/>
  <c r="AL20" i="34"/>
  <c r="BP7" i="10"/>
  <c r="CM7" i="10"/>
  <c r="AL7" i="34"/>
  <c r="AO7" i="34" s="1"/>
  <c r="F15" i="33"/>
  <c r="F15" i="34"/>
  <c r="K24" i="33"/>
  <c r="V24" i="34"/>
  <c r="AD29" i="9"/>
  <c r="BL29" i="10"/>
  <c r="P29" i="33"/>
  <c r="AH29" i="34"/>
  <c r="K44" i="33"/>
  <c r="V44" i="34"/>
  <c r="K30" i="33"/>
  <c r="V30" i="34"/>
  <c r="F43" i="33"/>
  <c r="F43" i="34"/>
  <c r="F23" i="33"/>
  <c r="F23" i="34"/>
  <c r="AD52" i="9"/>
  <c r="BL52" i="10"/>
  <c r="P52" i="33"/>
  <c r="AH52" i="34"/>
  <c r="BL57" i="10"/>
  <c r="AD57" i="9"/>
  <c r="P57" i="33"/>
  <c r="AH57" i="34"/>
  <c r="F66" i="33"/>
  <c r="F66" i="34"/>
  <c r="AD74" i="9"/>
  <c r="BL74" i="10"/>
  <c r="P74" i="33"/>
  <c r="AH74" i="34"/>
  <c r="F65" i="33"/>
  <c r="F65" i="34"/>
  <c r="F70" i="33"/>
  <c r="F70" i="34"/>
  <c r="BL67" i="10"/>
  <c r="AD67" i="9"/>
  <c r="P67" i="33"/>
  <c r="AH67" i="34"/>
  <c r="F58" i="33"/>
  <c r="F58" i="34"/>
  <c r="AD82" i="9"/>
  <c r="BL82" i="10"/>
  <c r="P82" i="33"/>
  <c r="AH82" i="34"/>
  <c r="K72" i="33"/>
  <c r="V72" i="34"/>
  <c r="K80" i="33"/>
  <c r="V80" i="34"/>
  <c r="F91" i="33"/>
  <c r="F91" i="34"/>
  <c r="K83" i="33"/>
  <c r="V83" i="34"/>
  <c r="BL92" i="10"/>
  <c r="AD92" i="9"/>
  <c r="P92" i="33"/>
  <c r="AH92" i="34"/>
  <c r="CM94" i="10"/>
  <c r="BP94" i="10"/>
  <c r="AL94" i="34"/>
  <c r="F100" i="33"/>
  <c r="F100" i="34"/>
  <c r="F105" i="33"/>
  <c r="F105" i="34"/>
  <c r="F106" i="33"/>
  <c r="F106" i="34"/>
  <c r="F113" i="33"/>
  <c r="F113" i="34"/>
  <c r="BP108" i="10"/>
  <c r="CM108" i="10"/>
  <c r="AL108" i="34"/>
  <c r="Q132" i="35"/>
  <c r="J132" i="34"/>
  <c r="M132" i="34" s="1"/>
  <c r="K93" i="33"/>
  <c r="V93" i="34"/>
  <c r="K124" i="33"/>
  <c r="V124" i="34"/>
  <c r="BP133" i="10"/>
  <c r="CM133" i="10"/>
  <c r="AL133" i="34"/>
  <c r="AG142" i="35"/>
  <c r="Q12" i="35"/>
  <c r="J12" i="34"/>
  <c r="M12" i="34" s="1"/>
  <c r="Z41" i="34"/>
  <c r="AC41" i="34" s="1"/>
  <c r="AG41" i="35"/>
  <c r="K32" i="33"/>
  <c r="V32" i="34"/>
  <c r="BP50" i="10"/>
  <c r="CM50" i="10"/>
  <c r="AL50" i="34"/>
  <c r="AO50" i="34" s="1"/>
  <c r="CM83" i="10"/>
  <c r="BP83" i="10"/>
  <c r="AL83" i="34"/>
  <c r="BL17" i="10"/>
  <c r="P17" i="33"/>
  <c r="AH17" i="34"/>
  <c r="AD17" i="9"/>
  <c r="K25" i="33"/>
  <c r="V25" i="34"/>
  <c r="BP39" i="10"/>
  <c r="CM39" i="10"/>
  <c r="AL39" i="34"/>
  <c r="BP60" i="10"/>
  <c r="CM60" i="10"/>
  <c r="AL60" i="34"/>
  <c r="AO60" i="34" s="1"/>
  <c r="AD124" i="9"/>
  <c r="BL124" i="10"/>
  <c r="P124" i="33"/>
  <c r="AH124" i="34"/>
  <c r="F46" i="33"/>
  <c r="F46" i="34"/>
  <c r="F71" i="33"/>
  <c r="F71" i="34"/>
  <c r="AD123" i="9"/>
  <c r="P123" i="33"/>
  <c r="BL123" i="10"/>
  <c r="AH123" i="34"/>
  <c r="AW131" i="35"/>
  <c r="BP131" i="10"/>
  <c r="CM131" i="10"/>
  <c r="AL131" i="34"/>
  <c r="K146" i="33"/>
  <c r="V146" i="34"/>
  <c r="BP88" i="10"/>
  <c r="CM88" i="10"/>
  <c r="AL88" i="34"/>
  <c r="AO88" i="34" s="1"/>
  <c r="AD103" i="9"/>
  <c r="BL103" i="10"/>
  <c r="P103" i="33"/>
  <c r="AH103" i="34"/>
  <c r="AD143" i="9"/>
  <c r="BL143" i="10"/>
  <c r="P143" i="33"/>
  <c r="AH143" i="34"/>
  <c r="K40" i="33"/>
  <c r="V40" i="34"/>
  <c r="AD48" i="9"/>
  <c r="BL48" i="10"/>
  <c r="P48" i="33"/>
  <c r="AH48" i="34"/>
  <c r="CM78" i="10"/>
  <c r="BP78" i="10"/>
  <c r="AL78" i="34"/>
  <c r="BP110" i="10"/>
  <c r="CM110" i="10"/>
  <c r="AL110" i="34"/>
  <c r="AD118" i="9"/>
  <c r="BL118" i="10"/>
  <c r="P118" i="33"/>
  <c r="AH118" i="34"/>
  <c r="F123" i="33"/>
  <c r="F123" i="34"/>
  <c r="Q77" i="35"/>
  <c r="BP85" i="10"/>
  <c r="CM85" i="10"/>
  <c r="AL85" i="34"/>
  <c r="CM102" i="10"/>
  <c r="BP102" i="10"/>
  <c r="AL102" i="34"/>
  <c r="BP103" i="10"/>
  <c r="CM103" i="10"/>
  <c r="AL103" i="34"/>
  <c r="AG131" i="35"/>
  <c r="Z131" i="34"/>
  <c r="AC131" i="34" s="1"/>
  <c r="F6" i="33"/>
  <c r="F6" i="34"/>
  <c r="K15" i="33"/>
  <c r="V15" i="34"/>
  <c r="AD21" i="9"/>
  <c r="BL21" i="10"/>
  <c r="P21" i="33"/>
  <c r="AH21" i="34"/>
  <c r="F7" i="33"/>
  <c r="F7" i="34"/>
  <c r="AG15" i="35"/>
  <c r="Z15" i="34"/>
  <c r="AC15" i="34" s="1"/>
  <c r="Q17" i="35"/>
  <c r="AD32" i="9"/>
  <c r="BL32" i="10"/>
  <c r="P32" i="33"/>
  <c r="AH32" i="34"/>
  <c r="Q47" i="35"/>
  <c r="J47" i="34"/>
  <c r="M47" i="34" s="1"/>
  <c r="AD34" i="9"/>
  <c r="BL34" i="10"/>
  <c r="P34" i="33"/>
  <c r="AH34" i="34"/>
  <c r="Q43" i="35"/>
  <c r="J43" i="34"/>
  <c r="M43" i="34" s="1"/>
  <c r="F50" i="33"/>
  <c r="F50" i="34"/>
  <c r="F36" i="33"/>
  <c r="F36" i="34"/>
  <c r="AW51" i="35"/>
  <c r="BP51" i="10"/>
  <c r="CM51" i="10"/>
  <c r="AL51" i="34"/>
  <c r="AO51" i="34" s="1"/>
  <c r="AD59" i="9"/>
  <c r="BL59" i="10"/>
  <c r="P59" i="33"/>
  <c r="AH59" i="34"/>
  <c r="AW89" i="35"/>
  <c r="BP89" i="10"/>
  <c r="CM89" i="10"/>
  <c r="AL89" i="34"/>
  <c r="BP68" i="10"/>
  <c r="CM68" i="10"/>
  <c r="AL68" i="34"/>
  <c r="K79" i="33"/>
  <c r="V79" i="34"/>
  <c r="Q98" i="35"/>
  <c r="J98" i="34"/>
  <c r="M98" i="34" s="1"/>
  <c r="BL91" i="10"/>
  <c r="AD91" i="9"/>
  <c r="P91" i="33"/>
  <c r="AH91" i="34"/>
  <c r="BL83" i="10"/>
  <c r="AD83" i="9"/>
  <c r="P83" i="33"/>
  <c r="AH83" i="34"/>
  <c r="K114" i="33"/>
  <c r="V114" i="34"/>
  <c r="CM111" i="10"/>
  <c r="BP111" i="10"/>
  <c r="AL111" i="34"/>
  <c r="AD119" i="9"/>
  <c r="BL119" i="10"/>
  <c r="P119" i="33"/>
  <c r="AH119" i="34"/>
  <c r="F124" i="33"/>
  <c r="F124" i="34"/>
  <c r="AD117" i="9"/>
  <c r="P117" i="33"/>
  <c r="BL117" i="10"/>
  <c r="AH117" i="34"/>
  <c r="AD142" i="9"/>
  <c r="BL142" i="10"/>
  <c r="P142" i="33"/>
  <c r="AH142" i="34"/>
  <c r="AD134" i="9"/>
  <c r="BL134" i="10"/>
  <c r="P134" i="33"/>
  <c r="AH134" i="34"/>
  <c r="BL12" i="10"/>
  <c r="P12" i="33"/>
  <c r="AH12" i="34"/>
  <c r="AD12" i="9"/>
  <c r="K45" i="33"/>
  <c r="V45" i="34"/>
  <c r="AD55" i="9"/>
  <c r="BL55" i="10"/>
  <c r="P55" i="33"/>
  <c r="AH55" i="34"/>
  <c r="CM8" i="10"/>
  <c r="BP8" i="10"/>
  <c r="AL8" i="34"/>
  <c r="K54" i="33"/>
  <c r="V54" i="34"/>
  <c r="J62" i="34"/>
  <c r="M62" i="34" s="1"/>
  <c r="Q62" i="35"/>
  <c r="Z4" i="34"/>
  <c r="AC4" i="34" s="1"/>
  <c r="AG4" i="35"/>
  <c r="CM40" i="10"/>
  <c r="BP40" i="10"/>
  <c r="AL40" i="34"/>
  <c r="BP74" i="10"/>
  <c r="CM74" i="10"/>
  <c r="AL74" i="34"/>
  <c r="AW31" i="35"/>
  <c r="BP31" i="10"/>
  <c r="CM31" i="10"/>
  <c r="AL31" i="34"/>
  <c r="AW50" i="35"/>
  <c r="K10" i="33"/>
  <c r="V10" i="34"/>
  <c r="AD40" i="9"/>
  <c r="BL40" i="10"/>
  <c r="P40" i="33"/>
  <c r="AH40" i="34"/>
  <c r="K98" i="33"/>
  <c r="V98" i="34"/>
  <c r="BP126" i="10"/>
  <c r="CM126" i="10"/>
  <c r="AL126" i="34"/>
  <c r="BP144" i="10"/>
  <c r="CM144" i="10"/>
  <c r="AL144" i="34"/>
  <c r="K56" i="33"/>
  <c r="V56" i="34"/>
  <c r="BL78" i="10"/>
  <c r="AD78" i="9"/>
  <c r="P78" i="33"/>
  <c r="AH78" i="34"/>
  <c r="AD113" i="9"/>
  <c r="BL113" i="10"/>
  <c r="P113" i="33"/>
  <c r="AH113" i="34"/>
  <c r="K123" i="33"/>
  <c r="V123" i="34"/>
  <c r="K77" i="33"/>
  <c r="V77" i="34"/>
  <c r="BL86" i="10"/>
  <c r="AD86" i="9"/>
  <c r="P86" i="33"/>
  <c r="AH86" i="34"/>
  <c r="F107" i="33"/>
  <c r="F107" i="34"/>
  <c r="F139" i="33"/>
  <c r="F139" i="34"/>
  <c r="AD141" i="9"/>
  <c r="BL141" i="10"/>
  <c r="P141" i="33"/>
  <c r="AH141" i="34"/>
  <c r="Z76" i="34"/>
  <c r="AC76" i="34" s="1"/>
  <c r="AG76" i="35"/>
  <c r="AG113" i="35"/>
  <c r="F17" i="34"/>
  <c r="F17" i="33"/>
  <c r="K20" i="33"/>
  <c r="V20" i="34"/>
  <c r="Q33" i="35"/>
  <c r="J33" i="34"/>
  <c r="M33" i="34" s="1"/>
  <c r="AG47" i="35"/>
  <c r="Z47" i="34"/>
  <c r="AC47" i="34" s="1"/>
  <c r="BP36" i="10"/>
  <c r="CM36" i="10"/>
  <c r="AL36" i="34"/>
  <c r="AD50" i="9"/>
  <c r="BL50" i="10"/>
  <c r="P50" i="33"/>
  <c r="AH50" i="34"/>
  <c r="AD42" i="9"/>
  <c r="BL42" i="10"/>
  <c r="P42" i="33"/>
  <c r="AH42" i="34"/>
  <c r="AW58" i="35"/>
  <c r="BP58" i="10"/>
  <c r="CM58" i="10"/>
  <c r="AL58" i="34"/>
  <c r="BL51" i="10"/>
  <c r="AD51" i="9"/>
  <c r="P51" i="33"/>
  <c r="AH51" i="34"/>
  <c r="K52" i="33"/>
  <c r="V52" i="34"/>
  <c r="V66" i="34"/>
  <c r="K66" i="33"/>
  <c r="AW64" i="35"/>
  <c r="BP64" i="10"/>
  <c r="CM64" i="10"/>
  <c r="AL64" i="34"/>
  <c r="F87" i="33"/>
  <c r="F87" i="34"/>
  <c r="BL68" i="10"/>
  <c r="AD68" i="9"/>
  <c r="P68" i="33"/>
  <c r="AH68" i="34"/>
  <c r="F80" i="33"/>
  <c r="F80" i="34"/>
  <c r="AD105" i="9"/>
  <c r="BL105" i="10"/>
  <c r="P105" i="33"/>
  <c r="AH105" i="34"/>
  <c r="AD106" i="9"/>
  <c r="BL106" i="10"/>
  <c r="P106" i="33"/>
  <c r="AH106" i="34"/>
  <c r="K122" i="33"/>
  <c r="V122" i="34"/>
  <c r="AD120" i="9"/>
  <c r="BL120" i="10"/>
  <c r="P120" i="33"/>
  <c r="AH120" i="34"/>
  <c r="AD111" i="9"/>
  <c r="BL111" i="10"/>
  <c r="P111" i="33"/>
  <c r="AH111" i="34"/>
  <c r="K120" i="33"/>
  <c r="V120" i="34"/>
  <c r="K125" i="33"/>
  <c r="V125" i="34"/>
  <c r="BP132" i="10"/>
  <c r="CM132" i="10"/>
  <c r="AL132" i="34"/>
  <c r="BP117" i="10"/>
  <c r="CM117" i="10"/>
  <c r="AL117" i="34"/>
  <c r="CM122" i="10"/>
  <c r="BP122" i="10"/>
  <c r="AL122" i="34"/>
  <c r="F134" i="33"/>
  <c r="F134" i="34"/>
  <c r="BP9" i="10"/>
  <c r="CM9" i="10"/>
  <c r="AL9" i="34"/>
  <c r="AO9" i="34" s="1"/>
  <c r="K60" i="33"/>
  <c r="V60" i="34"/>
  <c r="AG49" i="35"/>
  <c r="Z49" i="34"/>
  <c r="AC49" i="34" s="1"/>
  <c r="CM16" i="10"/>
  <c r="BP16" i="10"/>
  <c r="AL16" i="34"/>
  <c r="K47" i="33"/>
  <c r="V47" i="34"/>
  <c r="BL11" i="10"/>
  <c r="P11" i="33"/>
  <c r="AH11" i="34"/>
  <c r="AD11" i="9"/>
  <c r="K21" i="33"/>
  <c r="V21" i="34"/>
  <c r="CM32" i="10"/>
  <c r="BP32" i="10"/>
  <c r="AL32" i="34"/>
  <c r="AW57" i="35"/>
  <c r="BP57" i="10"/>
  <c r="CM57" i="10"/>
  <c r="AL57" i="34"/>
  <c r="AO57" i="34" s="1"/>
  <c r="BP43" i="10"/>
  <c r="CM43" i="10"/>
  <c r="AL43" i="34"/>
  <c r="Z62" i="34"/>
  <c r="AC62" i="34" s="1"/>
  <c r="AG62" i="35"/>
  <c r="AG79" i="35"/>
  <c r="Z79" i="34"/>
  <c r="AC79" i="34" s="1"/>
  <c r="K5" i="33"/>
  <c r="V5" i="34"/>
  <c r="AD28" i="9"/>
  <c r="BL28" i="10"/>
  <c r="P28" i="33"/>
  <c r="AH28" i="34"/>
  <c r="BP52" i="10"/>
  <c r="CM52" i="10"/>
  <c r="AL52" i="34"/>
  <c r="AD85" i="9"/>
  <c r="BL85" i="10"/>
  <c r="P85" i="33"/>
  <c r="AH85" i="34"/>
  <c r="BL94" i="10"/>
  <c r="AD94" i="9"/>
  <c r="P94" i="33"/>
  <c r="AH94" i="34"/>
  <c r="K133" i="33"/>
  <c r="V133" i="34"/>
  <c r="BL70" i="10"/>
  <c r="AD70" i="9"/>
  <c r="P70" i="33"/>
  <c r="AH70" i="34"/>
  <c r="K138" i="33"/>
  <c r="V138" i="34"/>
  <c r="BP35" i="10"/>
  <c r="CM35" i="10"/>
  <c r="AL35" i="34"/>
  <c r="AO35" i="34" s="1"/>
  <c r="AD114" i="9"/>
  <c r="BL114" i="10"/>
  <c r="P114" i="33"/>
  <c r="AH114" i="34"/>
  <c r="AW119" i="35"/>
  <c r="CM119" i="10"/>
  <c r="BP119" i="10"/>
  <c r="AL119" i="34"/>
  <c r="K132" i="33"/>
  <c r="V132" i="34"/>
  <c r="BP77" i="10"/>
  <c r="CM77" i="10"/>
  <c r="AL77" i="34"/>
  <c r="AO77" i="34" s="1"/>
  <c r="BP92" i="10"/>
  <c r="CM92" i="10"/>
  <c r="AL92" i="34"/>
  <c r="CM75" i="10"/>
  <c r="BP75" i="10"/>
  <c r="AL75" i="34"/>
  <c r="AD77" i="9"/>
  <c r="BL77" i="10"/>
  <c r="P77" i="33"/>
  <c r="AH77" i="34"/>
  <c r="J118" i="34"/>
  <c r="M118" i="34" s="1"/>
  <c r="Q118" i="35"/>
  <c r="AG17" i="35"/>
  <c r="Z17" i="34"/>
  <c r="AC17" i="34" s="1"/>
  <c r="K22" i="33"/>
  <c r="V22" i="34"/>
  <c r="K7" i="33"/>
  <c r="V7" i="34"/>
  <c r="F29" i="33"/>
  <c r="F29" i="34"/>
  <c r="K31" i="33"/>
  <c r="V31" i="34"/>
  <c r="F32" i="33"/>
  <c r="F32" i="34"/>
  <c r="AW47" i="35"/>
  <c r="BP47" i="10"/>
  <c r="CM47" i="10"/>
  <c r="AL47" i="34"/>
  <c r="AO47" i="34" s="1"/>
  <c r="F26" i="33"/>
  <c r="F26" i="34"/>
  <c r="BP30" i="10"/>
  <c r="CM30" i="10"/>
  <c r="AL30" i="34"/>
  <c r="Q52" i="35"/>
  <c r="J52" i="34"/>
  <c r="K43" i="33"/>
  <c r="V43" i="34"/>
  <c r="AD36" i="9"/>
  <c r="BL36" i="10"/>
  <c r="P36" i="33"/>
  <c r="AH36" i="34"/>
  <c r="BP42" i="10"/>
  <c r="CM42" i="10"/>
  <c r="AL42" i="34"/>
  <c r="AO42" i="34" s="1"/>
  <c r="F52" i="33"/>
  <c r="F52" i="34"/>
  <c r="F67" i="33"/>
  <c r="F67" i="34"/>
  <c r="AD64" i="9"/>
  <c r="BL64" i="10"/>
  <c r="P64" i="33"/>
  <c r="AH64" i="34"/>
  <c r="F59" i="33"/>
  <c r="F59" i="34"/>
  <c r="Q80" i="35"/>
  <c r="J80" i="34"/>
  <c r="M80" i="34" s="1"/>
  <c r="K88" i="33"/>
  <c r="V88" i="34"/>
  <c r="K89" i="33"/>
  <c r="V89" i="34"/>
  <c r="F104" i="33"/>
  <c r="F104" i="34"/>
  <c r="BP116" i="10"/>
  <c r="CM116" i="10"/>
  <c r="AL116" i="34"/>
  <c r="K126" i="33"/>
  <c r="V126" i="34"/>
  <c r="F125" i="33"/>
  <c r="F125" i="34"/>
  <c r="Q120" i="35"/>
  <c r="J120" i="34"/>
  <c r="BP142" i="10"/>
  <c r="CM142" i="10"/>
  <c r="AL142" i="34"/>
  <c r="AO142" i="34" s="1"/>
  <c r="AW134" i="35"/>
  <c r="BP134" i="10"/>
  <c r="CM134" i="10"/>
  <c r="AL134" i="34"/>
  <c r="K134" i="33"/>
  <c r="V134" i="34"/>
  <c r="AW122" i="35"/>
  <c r="AW9" i="35"/>
  <c r="AG19" i="35"/>
  <c r="AW26" i="35"/>
  <c r="BP26" i="10"/>
  <c r="CM26" i="10"/>
  <c r="AL26" i="34"/>
  <c r="AD47" i="9"/>
  <c r="BL47" i="10"/>
  <c r="P47" i="33"/>
  <c r="AH47" i="34"/>
  <c r="BL54" i="10"/>
  <c r="AD54" i="9"/>
  <c r="P54" i="33"/>
  <c r="AH54" i="34"/>
  <c r="J63" i="34"/>
  <c r="M63" i="34" s="1"/>
  <c r="Q63" i="35"/>
  <c r="AD79" i="9"/>
  <c r="BL79" i="10"/>
  <c r="P79" i="33"/>
  <c r="AH79" i="34"/>
  <c r="K6" i="33"/>
  <c r="V6" i="34"/>
  <c r="AD19" i="9"/>
  <c r="BL19" i="10"/>
  <c r="P19" i="33"/>
  <c r="AH19" i="34"/>
  <c r="Z73" i="34"/>
  <c r="AC73" i="34" s="1"/>
  <c r="AG73" i="35"/>
  <c r="CM86" i="10"/>
  <c r="BP86" i="10"/>
  <c r="AL86" i="34"/>
  <c r="AW86" i="35"/>
  <c r="F101" i="33"/>
  <c r="F101" i="34"/>
  <c r="Z130" i="34"/>
  <c r="AC130" i="34" s="1"/>
  <c r="AG130" i="35"/>
  <c r="AG38" i="35"/>
  <c r="AD72" i="9"/>
  <c r="BL72" i="10"/>
  <c r="P72" i="33"/>
  <c r="AH72" i="34"/>
  <c r="BP128" i="10"/>
  <c r="CM128" i="10"/>
  <c r="AL128" i="34"/>
  <c r="Z146" i="34"/>
  <c r="AC146" i="34" s="1"/>
  <c r="AG146" i="35"/>
  <c r="BL84" i="10"/>
  <c r="AD84" i="9"/>
  <c r="P84" i="33"/>
  <c r="AH84" i="34"/>
  <c r="K115" i="33"/>
  <c r="V115" i="34"/>
  <c r="AD56" i="9"/>
  <c r="BL56" i="10"/>
  <c r="P56" i="33"/>
  <c r="AH56" i="34"/>
  <c r="Q64" i="35"/>
  <c r="J64" i="34"/>
  <c r="M64" i="34" s="1"/>
  <c r="K76" i="33"/>
  <c r="V76" i="34"/>
  <c r="K144" i="33"/>
  <c r="V144" i="34"/>
  <c r="AW79" i="35"/>
  <c r="BP79" i="10"/>
  <c r="CM79" i="10"/>
  <c r="AL79" i="34"/>
  <c r="AO79" i="34" s="1"/>
  <c r="BL89" i="10"/>
  <c r="AD89" i="9"/>
  <c r="P89" i="33"/>
  <c r="AH89" i="34"/>
  <c r="F20" i="33"/>
  <c r="F20" i="34"/>
  <c r="BP18" i="10"/>
  <c r="CM18" i="10"/>
  <c r="AL18" i="34"/>
  <c r="AD31" i="9"/>
  <c r="BL31" i="10"/>
  <c r="P31" i="33"/>
  <c r="AH31" i="34"/>
  <c r="BP28" i="10"/>
  <c r="CM28" i="10"/>
  <c r="AL28" i="34"/>
  <c r="AD24" i="9"/>
  <c r="BL24" i="10"/>
  <c r="P24" i="33"/>
  <c r="AH24" i="34"/>
  <c r="BP34" i="10"/>
  <c r="CM34" i="10"/>
  <c r="AL34" i="34"/>
  <c r="K27" i="33"/>
  <c r="V27" i="34"/>
  <c r="F31" i="33"/>
  <c r="F31" i="34"/>
  <c r="K39" i="33"/>
  <c r="V39" i="34"/>
  <c r="F55" i="33"/>
  <c r="F55" i="34"/>
  <c r="AG59" i="35"/>
  <c r="Z59" i="34"/>
  <c r="AC59" i="34" s="1"/>
  <c r="BL65" i="10"/>
  <c r="AD65" i="9"/>
  <c r="P65" i="33"/>
  <c r="AH65" i="34"/>
  <c r="Q51" i="35"/>
  <c r="J51" i="34"/>
  <c r="M51" i="34" s="1"/>
  <c r="CM59" i="10"/>
  <c r="BP59" i="10"/>
  <c r="AL59" i="34"/>
  <c r="K65" i="33"/>
  <c r="V65" i="34"/>
  <c r="F68" i="33"/>
  <c r="F68" i="34"/>
  <c r="AG56" i="35"/>
  <c r="Z56" i="34"/>
  <c r="AC56" i="34" s="1"/>
  <c r="AD87" i="9"/>
  <c r="P87" i="33"/>
  <c r="BL87" i="10"/>
  <c r="AH87" i="34"/>
  <c r="F99" i="33"/>
  <c r="F99" i="34"/>
  <c r="F82" i="33"/>
  <c r="F82" i="34"/>
  <c r="BP81" i="10"/>
  <c r="CM81" i="10"/>
  <c r="AL81" i="34"/>
  <c r="K106" i="33"/>
  <c r="V106" i="34"/>
  <c r="K81" i="33"/>
  <c r="V81" i="34"/>
  <c r="Q107" i="35"/>
  <c r="J107" i="34"/>
  <c r="M107" i="34" s="1"/>
  <c r="F132" i="33"/>
  <c r="F132" i="34"/>
  <c r="AD107" i="9"/>
  <c r="P107" i="33"/>
  <c r="BL107" i="10"/>
  <c r="AH107" i="34"/>
  <c r="BP120" i="10"/>
  <c r="CM120" i="10"/>
  <c r="AL120" i="34"/>
  <c r="BP115" i="10"/>
  <c r="CM115" i="10"/>
  <c r="AL115" i="34"/>
  <c r="F120" i="33"/>
  <c r="F120" i="34"/>
  <c r="AD122" i="9"/>
  <c r="BL122" i="10"/>
  <c r="P122" i="33"/>
  <c r="AH122" i="34"/>
  <c r="BL15" i="10"/>
  <c r="P15" i="33"/>
  <c r="AH15" i="34"/>
  <c r="AD15" i="9"/>
  <c r="AD44" i="9"/>
  <c r="BL44" i="10"/>
  <c r="P44" i="33"/>
  <c r="AH44" i="34"/>
  <c r="K62" i="33"/>
  <c r="V62" i="34"/>
  <c r="J4" i="34"/>
  <c r="M4" i="34" s="1"/>
  <c r="Q4" i="35"/>
  <c r="F79" i="33"/>
  <c r="F79" i="34"/>
  <c r="AD37" i="9"/>
  <c r="BL37" i="10"/>
  <c r="P37" i="33"/>
  <c r="AH37" i="34"/>
  <c r="BP61" i="10"/>
  <c r="CM61" i="10"/>
  <c r="AL61" i="34"/>
  <c r="AO61" i="34" s="1"/>
  <c r="BP10" i="10"/>
  <c r="CM10" i="10"/>
  <c r="AL10" i="34"/>
  <c r="BL46" i="10"/>
  <c r="AD46" i="9"/>
  <c r="P46" i="33"/>
  <c r="AH46" i="34"/>
  <c r="BP55" i="10"/>
  <c r="CM55" i="10"/>
  <c r="AL55" i="34"/>
  <c r="Q27" i="35"/>
  <c r="K102" i="33"/>
  <c r="V102" i="34"/>
  <c r="K112" i="33"/>
  <c r="V112" i="34"/>
  <c r="AD127" i="9"/>
  <c r="BL127" i="10"/>
  <c r="P127" i="33"/>
  <c r="AH127" i="34"/>
  <c r="BP14" i="10"/>
  <c r="CM14" i="10"/>
  <c r="AL14" i="34"/>
  <c r="K96" i="33"/>
  <c r="V96" i="34"/>
  <c r="CM135" i="10"/>
  <c r="BP135" i="10"/>
  <c r="AL135" i="34"/>
  <c r="BL102" i="10"/>
  <c r="AD102" i="9"/>
  <c r="P102" i="33"/>
  <c r="AH102" i="34"/>
  <c r="AD130" i="9"/>
  <c r="BL130" i="10"/>
  <c r="P130" i="33"/>
  <c r="AH130" i="34"/>
  <c r="BL62" i="10"/>
  <c r="AD62" i="9"/>
  <c r="P62" i="33"/>
  <c r="AH62" i="34"/>
  <c r="F121" i="33"/>
  <c r="F121" i="34"/>
  <c r="CM130" i="10"/>
  <c r="BP130" i="10"/>
  <c r="AL130" i="34"/>
  <c r="AW130" i="35"/>
  <c r="F64" i="33"/>
  <c r="F64" i="34"/>
  <c r="AW144" i="35"/>
  <c r="CM106" i="10"/>
  <c r="BP106" i="10"/>
  <c r="AL106" i="34"/>
  <c r="BM44" i="32"/>
  <c r="BK32" i="32"/>
  <c r="BL78" i="32"/>
  <c r="CI23" i="9"/>
  <c r="CH23" i="9"/>
  <c r="CF23" i="9"/>
  <c r="CD28" i="9"/>
  <c r="CE28" i="9"/>
  <c r="CD66" i="9"/>
  <c r="CF66" i="9"/>
  <c r="CJ10" i="9"/>
  <c r="CF10" i="9"/>
  <c r="CE85" i="9"/>
  <c r="CD85" i="9"/>
  <c r="CI85" i="9"/>
  <c r="BL19" i="32"/>
  <c r="BL109" i="32"/>
  <c r="BI144" i="32"/>
  <c r="U43" i="7"/>
  <c r="BK48" i="9"/>
  <c r="BM134" i="32"/>
  <c r="BI46" i="32"/>
  <c r="CE101" i="9"/>
  <c r="CD101" i="9"/>
  <c r="CA56" i="9"/>
  <c r="BX56" i="9"/>
  <c r="BW56" i="9"/>
  <c r="BV61" i="9"/>
  <c r="BZ61" i="9"/>
  <c r="CA61" i="9"/>
  <c r="CF86" i="9"/>
  <c r="CJ86" i="9"/>
  <c r="CB10" i="9"/>
  <c r="BZ10" i="9"/>
  <c r="BI110" i="32"/>
  <c r="BI87" i="32"/>
  <c r="BL40" i="32"/>
  <c r="BJ136" i="32"/>
  <c r="CN114" i="10"/>
  <c r="CJ90" i="9"/>
  <c r="CF90" i="9"/>
  <c r="CH127" i="9"/>
  <c r="CJ127" i="9"/>
  <c r="BZ71" i="9"/>
  <c r="BW71" i="9"/>
  <c r="BX71" i="9"/>
  <c r="CL73" i="7"/>
  <c r="CT63" i="10"/>
  <c r="CT69" i="10"/>
  <c r="BM21" i="32"/>
  <c r="BI58" i="32"/>
  <c r="BL58" i="32"/>
  <c r="CE5" i="9"/>
  <c r="CD5" i="9"/>
  <c r="CH69" i="9"/>
  <c r="CE69" i="9"/>
  <c r="CE53" i="9"/>
  <c r="CF53" i="9"/>
  <c r="CE93" i="9"/>
  <c r="CD93" i="9"/>
  <c r="BV137" i="9"/>
  <c r="CB137" i="9"/>
  <c r="CF30" i="9"/>
  <c r="CE30" i="9"/>
  <c r="CF46" i="9"/>
  <c r="CE46" i="9"/>
  <c r="CE68" i="9"/>
  <c r="CD68" i="9"/>
  <c r="BL143" i="32"/>
  <c r="BL11" i="32"/>
  <c r="BK35" i="32"/>
  <c r="BJ24" i="32"/>
  <c r="BI136" i="32"/>
  <c r="BL118" i="32"/>
  <c r="BJ128" i="32"/>
  <c r="CN63" i="10"/>
  <c r="CT93" i="10"/>
  <c r="CT81" i="10"/>
  <c r="CB32" i="9"/>
  <c r="CA32" i="9"/>
  <c r="CB12" i="9"/>
  <c r="CI138" i="9"/>
  <c r="CD138" i="9"/>
  <c r="BK55" i="32"/>
  <c r="BM36" i="32"/>
  <c r="BI24" i="32"/>
  <c r="BL144" i="32"/>
  <c r="CH62" i="9"/>
  <c r="CD62" i="9"/>
  <c r="CA40" i="9"/>
  <c r="BZ40" i="9"/>
  <c r="CF94" i="9"/>
  <c r="CE94" i="9"/>
  <c r="U79" i="7"/>
  <c r="BZ62" i="9"/>
  <c r="BX62" i="9"/>
  <c r="CH119" i="9"/>
  <c r="CF119" i="9"/>
  <c r="BL32" i="32"/>
  <c r="BJ86" i="32"/>
  <c r="U125" i="7"/>
  <c r="CI97" i="9"/>
  <c r="CF97" i="9"/>
  <c r="CJ97" i="9"/>
  <c r="CE97" i="9"/>
  <c r="CB14" i="9"/>
  <c r="BZ14" i="9"/>
  <c r="BV26" i="9"/>
  <c r="BZ26" i="9"/>
  <c r="BL39" i="32"/>
  <c r="BM22" i="32"/>
  <c r="BI53" i="32"/>
  <c r="BK77" i="32"/>
  <c r="BI140" i="32"/>
  <c r="DK10" i="7"/>
  <c r="CL120" i="7"/>
  <c r="DK127" i="7"/>
  <c r="CL93" i="7"/>
  <c r="CM95" i="7"/>
  <c r="BN73" i="7"/>
  <c r="BL84" i="32"/>
  <c r="BK122" i="32"/>
  <c r="BJ140" i="32"/>
  <c r="BI85" i="32"/>
  <c r="DJ18" i="7"/>
  <c r="BO109" i="7"/>
  <c r="BL35" i="32"/>
  <c r="BJ122" i="32"/>
  <c r="BN106" i="7"/>
  <c r="CM22" i="7"/>
  <c r="BO75" i="7"/>
  <c r="BC5" i="9"/>
  <c r="CL10" i="7"/>
  <c r="BJ53" i="32"/>
  <c r="BI5" i="32"/>
  <c r="BL68" i="32"/>
  <c r="BJ131" i="32"/>
  <c r="BK140" i="32"/>
  <c r="CL32" i="7"/>
  <c r="V84" i="7"/>
  <c r="U137" i="7"/>
  <c r="BO69" i="7"/>
  <c r="CN106" i="10"/>
  <c r="BK53" i="32"/>
  <c r="BI35" i="32"/>
  <c r="BI28" i="32"/>
  <c r="BK68" i="32"/>
  <c r="V52" i="7"/>
  <c r="CM68" i="7"/>
  <c r="V116" i="7"/>
  <c r="DK139" i="7"/>
  <c r="BJ11" i="32"/>
  <c r="BK5" i="32"/>
  <c r="BJ68" i="32"/>
  <c r="BO49" i="7"/>
  <c r="CL57" i="7"/>
  <c r="BN142" i="7"/>
  <c r="CO73" i="10"/>
  <c r="CL91" i="7"/>
  <c r="DK85" i="7"/>
  <c r="CL74" i="7"/>
  <c r="BM16" i="32"/>
  <c r="BJ52" i="32"/>
  <c r="BI73" i="32"/>
  <c r="BK73" i="32"/>
  <c r="DJ76" i="7"/>
  <c r="CL96" i="7"/>
  <c r="DK54" i="7"/>
  <c r="BN107" i="7"/>
  <c r="BN120" i="7"/>
  <c r="BJ43" i="32"/>
  <c r="BJ63" i="32"/>
  <c r="BI4" i="32"/>
  <c r="BJ20" i="32"/>
  <c r="BI36" i="32"/>
  <c r="BJ92" i="32"/>
  <c r="BI98" i="32"/>
  <c r="CT16" i="10"/>
  <c r="CN16" i="10"/>
  <c r="CN54" i="10"/>
  <c r="CT54" i="10"/>
  <c r="BN64" i="7"/>
  <c r="CN64" i="10"/>
  <c r="CT64" i="10"/>
  <c r="CL66" i="7"/>
  <c r="BN96" i="7"/>
  <c r="CN96" i="10"/>
  <c r="CT96" i="10"/>
  <c r="BN108" i="7"/>
  <c r="CN108" i="10"/>
  <c r="CT108" i="10"/>
  <c r="BN125" i="7"/>
  <c r="CN125" i="10"/>
  <c r="CT125" i="10"/>
  <c r="CN140" i="10"/>
  <c r="CT140" i="10"/>
  <c r="BN36" i="7"/>
  <c r="BN93" i="7"/>
  <c r="CN62" i="10"/>
  <c r="CT62" i="10"/>
  <c r="CN26" i="10"/>
  <c r="CT26" i="10"/>
  <c r="CN29" i="10"/>
  <c r="CT29" i="10"/>
  <c r="CN97" i="10"/>
  <c r="CT97" i="10"/>
  <c r="BJ70" i="32"/>
  <c r="BJ27" i="32"/>
  <c r="BI20" i="32"/>
  <c r="BI70" i="32"/>
  <c r="BJ74" i="32"/>
  <c r="BI92" i="32"/>
  <c r="BJ97" i="32"/>
  <c r="BN21" i="7"/>
  <c r="CN21" i="10"/>
  <c r="CT21" i="10"/>
  <c r="BN27" i="7"/>
  <c r="CN27" i="10"/>
  <c r="CT27" i="10"/>
  <c r="CN52" i="10"/>
  <c r="CT52" i="10"/>
  <c r="BN77" i="7"/>
  <c r="CN77" i="10"/>
  <c r="CT77" i="10"/>
  <c r="BN109" i="7"/>
  <c r="CN109" i="10"/>
  <c r="CT109" i="10"/>
  <c r="CN144" i="10"/>
  <c r="CT144" i="10"/>
  <c r="BN13" i="7"/>
  <c r="CN13" i="10"/>
  <c r="CT13" i="10"/>
  <c r="CN55" i="10"/>
  <c r="CT55" i="10"/>
  <c r="CN30" i="10"/>
  <c r="CT30" i="10"/>
  <c r="CN104" i="10"/>
  <c r="CT104" i="10"/>
  <c r="CT83" i="10"/>
  <c r="CN83" i="10"/>
  <c r="BJ67" i="32"/>
  <c r="BI74" i="32"/>
  <c r="BI71" i="32"/>
  <c r="BN9" i="7"/>
  <c r="CT9" i="10"/>
  <c r="CN9" i="10"/>
  <c r="CT17" i="10"/>
  <c r="CN17" i="10"/>
  <c r="CN44" i="10"/>
  <c r="CT44" i="10"/>
  <c r="CN121" i="10"/>
  <c r="CT121" i="10"/>
  <c r="BN113" i="7"/>
  <c r="CN113" i="10"/>
  <c r="CT113" i="10"/>
  <c r="BN122" i="7"/>
  <c r="CT122" i="10"/>
  <c r="CN122" i="10"/>
  <c r="CN133" i="10"/>
  <c r="CT133" i="10"/>
  <c r="BO36" i="7"/>
  <c r="CT33" i="10"/>
  <c r="CN33" i="10"/>
  <c r="CN60" i="10"/>
  <c r="CT60" i="10"/>
  <c r="CN70" i="10"/>
  <c r="CT70" i="10"/>
  <c r="CN111" i="10"/>
  <c r="CT111" i="10"/>
  <c r="BJ23" i="32"/>
  <c r="CN18" i="10"/>
  <c r="CT18" i="10"/>
  <c r="BN49" i="7"/>
  <c r="CT49" i="10"/>
  <c r="CN49" i="10"/>
  <c r="BN65" i="7"/>
  <c r="CN65" i="10"/>
  <c r="CT65" i="10"/>
  <c r="BN74" i="7"/>
  <c r="CT74" i="10"/>
  <c r="CN74" i="10"/>
  <c r="BN126" i="7"/>
  <c r="CN126" i="10"/>
  <c r="CT126" i="10"/>
  <c r="CN61" i="10"/>
  <c r="CT61" i="10"/>
  <c r="CT138" i="10"/>
  <c r="CN138" i="10"/>
  <c r="BK63" i="32"/>
  <c r="BJ59" i="32"/>
  <c r="BJ81" i="32"/>
  <c r="BN7" i="7"/>
  <c r="CN7" i="10"/>
  <c r="CT7" i="10"/>
  <c r="BN12" i="7"/>
  <c r="CN12" i="10"/>
  <c r="CT12" i="10"/>
  <c r="CN19" i="10"/>
  <c r="CT19" i="10"/>
  <c r="BN31" i="7"/>
  <c r="CN31" i="10"/>
  <c r="CT31" i="10"/>
  <c r="CN35" i="10"/>
  <c r="CT35" i="10"/>
  <c r="BN38" i="7"/>
  <c r="CN38" i="10"/>
  <c r="CT38" i="10"/>
  <c r="CT66" i="10"/>
  <c r="CN66" i="10"/>
  <c r="BN71" i="7"/>
  <c r="CN71" i="10"/>
  <c r="CT71" i="10"/>
  <c r="BN131" i="7"/>
  <c r="CT131" i="10"/>
  <c r="CN131" i="10"/>
  <c r="BN118" i="7"/>
  <c r="CN118" i="10"/>
  <c r="CT118" i="10"/>
  <c r="BN128" i="7"/>
  <c r="CN128" i="10"/>
  <c r="CT128" i="10"/>
  <c r="DJ144" i="7"/>
  <c r="CM40" i="7"/>
  <c r="CM117" i="7"/>
  <c r="CN10" i="10"/>
  <c r="CT10" i="10"/>
  <c r="CN51" i="10"/>
  <c r="CT51" i="10"/>
  <c r="CN47" i="10"/>
  <c r="CT47" i="10"/>
  <c r="CT99" i="10"/>
  <c r="CN99" i="10"/>
  <c r="CN94" i="10"/>
  <c r="CT94" i="10"/>
  <c r="BI146" i="32"/>
  <c r="CT98" i="10"/>
  <c r="CN98" i="10"/>
  <c r="BL4" i="32"/>
  <c r="BL12" i="32"/>
  <c r="BJ90" i="32"/>
  <c r="BK82" i="32"/>
  <c r="CT8" i="10"/>
  <c r="CN8" i="10"/>
  <c r="CT41" i="10"/>
  <c r="CN41" i="10"/>
  <c r="BN48" i="7"/>
  <c r="CT48" i="10"/>
  <c r="CN48" i="10"/>
  <c r="CN56" i="10"/>
  <c r="CT56" i="10"/>
  <c r="BN59" i="7"/>
  <c r="CT59" i="10"/>
  <c r="CN59" i="10"/>
  <c r="BN75" i="7"/>
  <c r="CT75" i="10"/>
  <c r="CN75" i="10"/>
  <c r="CT130" i="10"/>
  <c r="CN130" i="10"/>
  <c r="BL112" i="32"/>
  <c r="BK47" i="32"/>
  <c r="BL20" i="32"/>
  <c r="BI90" i="32"/>
  <c r="BI108" i="32"/>
  <c r="BJ82" i="32"/>
  <c r="CT24" i="10"/>
  <c r="CN24" i="10"/>
  <c r="CN22" i="10"/>
  <c r="CT22" i="10"/>
  <c r="BN23" i="7"/>
  <c r="CN23" i="10"/>
  <c r="CT23" i="10"/>
  <c r="BN32" i="7"/>
  <c r="CT32" i="10"/>
  <c r="CN32" i="10"/>
  <c r="BN76" i="7"/>
  <c r="CN76" i="10"/>
  <c r="CT76" i="10"/>
  <c r="BN78" i="7"/>
  <c r="CN78" i="10"/>
  <c r="CT78" i="10"/>
  <c r="BN82" i="7"/>
  <c r="CT82" i="10"/>
  <c r="CN82" i="10"/>
  <c r="BN100" i="7"/>
  <c r="CN100" i="10"/>
  <c r="CT100" i="10"/>
  <c r="BN115" i="7"/>
  <c r="CT115" i="10"/>
  <c r="CN115" i="10"/>
  <c r="BN117" i="7"/>
  <c r="CN117" i="10"/>
  <c r="CT117" i="10"/>
  <c r="CN129" i="10"/>
  <c r="CT129" i="10"/>
  <c r="BN137" i="7"/>
  <c r="CN137" i="10"/>
  <c r="CT137" i="10"/>
  <c r="BC143" i="9"/>
  <c r="CT40" i="10"/>
  <c r="CN40" i="10"/>
  <c r="CN28" i="10"/>
  <c r="CT28" i="10"/>
  <c r="CN92" i="10"/>
  <c r="CT92" i="10"/>
  <c r="CN103" i="10"/>
  <c r="CT103" i="10"/>
  <c r="BJ15" i="32"/>
  <c r="BK70" i="32"/>
  <c r="BJ39" i="32"/>
  <c r="BI82" i="32"/>
  <c r="CN11" i="10"/>
  <c r="CT11" i="10"/>
  <c r="U36" i="7"/>
  <c r="BN79" i="7"/>
  <c r="CN79" i="10"/>
  <c r="CT79" i="10"/>
  <c r="BN87" i="7"/>
  <c r="CN87" i="10"/>
  <c r="CT87" i="10"/>
  <c r="BN80" i="7"/>
  <c r="CN80" i="10"/>
  <c r="CT80" i="10"/>
  <c r="BN112" i="7"/>
  <c r="CN112" i="10"/>
  <c r="CT112" i="10"/>
  <c r="BN143" i="7"/>
  <c r="CN143" i="10"/>
  <c r="CT143" i="10"/>
  <c r="CN4" i="10"/>
  <c r="CT4" i="10"/>
  <c r="CN43" i="10"/>
  <c r="CT43" i="10"/>
  <c r="CL138" i="7"/>
  <c r="CL81" i="7"/>
  <c r="CT123" i="10"/>
  <c r="CN123" i="10"/>
  <c r="DK76" i="7"/>
  <c r="CM114" i="7"/>
  <c r="W101" i="7"/>
  <c r="CM106" i="7"/>
  <c r="CM123" i="7"/>
  <c r="W62" i="7"/>
  <c r="CL51" i="7"/>
  <c r="BC123" i="9"/>
  <c r="BN146" i="7"/>
  <c r="CM45" i="7"/>
  <c r="U46" i="7"/>
  <c r="BP142" i="7"/>
  <c r="CM86" i="7"/>
  <c r="BC9" i="9"/>
  <c r="BC87" i="9"/>
  <c r="BC121" i="9"/>
  <c r="BC24" i="9"/>
  <c r="BN135" i="7"/>
  <c r="BP9" i="7"/>
  <c r="W29" i="7"/>
  <c r="CM99" i="7"/>
  <c r="BN43" i="7"/>
  <c r="BN45" i="7"/>
  <c r="CM109" i="7"/>
  <c r="V8" i="7"/>
  <c r="BO119" i="7"/>
  <c r="BC59" i="9"/>
  <c r="BO20" i="7"/>
  <c r="CO20" i="10"/>
  <c r="DJ24" i="7"/>
  <c r="CL37" i="7"/>
  <c r="DK49" i="7"/>
  <c r="BO60" i="7"/>
  <c r="CO60" i="10"/>
  <c r="BO108" i="7"/>
  <c r="CO108" i="10"/>
  <c r="BO125" i="7"/>
  <c r="CO125" i="10"/>
  <c r="BP115" i="7"/>
  <c r="BO133" i="7"/>
  <c r="CO133" i="10"/>
  <c r="BC45" i="9"/>
  <c r="BC51" i="9"/>
  <c r="BC48" i="9"/>
  <c r="BC56" i="9"/>
  <c r="V55" i="7"/>
  <c r="BC63" i="9"/>
  <c r="BC21" i="9"/>
  <c r="BC37" i="9"/>
  <c r="BN69" i="7"/>
  <c r="BC84" i="9"/>
  <c r="BC93" i="9"/>
  <c r="BC92" i="9"/>
  <c r="BC62" i="9"/>
  <c r="BC52" i="9"/>
  <c r="BC130" i="9"/>
  <c r="BC107" i="9"/>
  <c r="BC49" i="9"/>
  <c r="BC144" i="9"/>
  <c r="BN94" i="7"/>
  <c r="BO15" i="7"/>
  <c r="CO15" i="10"/>
  <c r="BO12" i="7"/>
  <c r="CO12" i="10"/>
  <c r="BO50" i="7"/>
  <c r="CO50" i="10"/>
  <c r="DJ74" i="7"/>
  <c r="BO74" i="7"/>
  <c r="CO74" i="10"/>
  <c r="U85" i="7"/>
  <c r="BO110" i="7"/>
  <c r="CO110" i="10"/>
  <c r="U117" i="7"/>
  <c r="BO121" i="7"/>
  <c r="CO121" i="10"/>
  <c r="BO140" i="7"/>
  <c r="CO140" i="10"/>
  <c r="U142" i="7"/>
  <c r="BN144" i="7"/>
  <c r="W126" i="7"/>
  <c r="CN90" i="7"/>
  <c r="W38" i="7"/>
  <c r="W103" i="7"/>
  <c r="BF103" i="9" s="1"/>
  <c r="BC57" i="9"/>
  <c r="BC6" i="9"/>
  <c r="BC126" i="9"/>
  <c r="BC42" i="9"/>
  <c r="CM78" i="7"/>
  <c r="CO119" i="10"/>
  <c r="BN119" i="7"/>
  <c r="BC83" i="9"/>
  <c r="BC108" i="9"/>
  <c r="BC132" i="9"/>
  <c r="BC138" i="9"/>
  <c r="BC104" i="9"/>
  <c r="BO11" i="7"/>
  <c r="CO11" i="10"/>
  <c r="BO54" i="7"/>
  <c r="CO54" i="10"/>
  <c r="BO96" i="7"/>
  <c r="CO96" i="10"/>
  <c r="BO92" i="7"/>
  <c r="CO92" i="10"/>
  <c r="BO103" i="7"/>
  <c r="CO103" i="10"/>
  <c r="BC4" i="9"/>
  <c r="BN14" i="7"/>
  <c r="BC70" i="9"/>
  <c r="BC29" i="9"/>
  <c r="BC35" i="9"/>
  <c r="CL38" i="7"/>
  <c r="BC81" i="9"/>
  <c r="BC98" i="9"/>
  <c r="BC44" i="9"/>
  <c r="BC85" i="9"/>
  <c r="BC116" i="9"/>
  <c r="BC114" i="9"/>
  <c r="BO16" i="7"/>
  <c r="CO16" i="10"/>
  <c r="BO24" i="7"/>
  <c r="CO24" i="10"/>
  <c r="BO52" i="7"/>
  <c r="CO52" i="10"/>
  <c r="BN54" i="7"/>
  <c r="BO88" i="7"/>
  <c r="CO88" i="10"/>
  <c r="BO114" i="7"/>
  <c r="CO114" i="10"/>
  <c r="DJ132" i="7"/>
  <c r="CL133" i="7"/>
  <c r="W59" i="7"/>
  <c r="BE59" i="9" s="1"/>
  <c r="BO48" i="7"/>
  <c r="CO42" i="10"/>
  <c r="BO42" i="7"/>
  <c r="BC60" i="9"/>
  <c r="BC66" i="9"/>
  <c r="BC64" i="9"/>
  <c r="BC22" i="9"/>
  <c r="BC15" i="9"/>
  <c r="BC110" i="9"/>
  <c r="BC86" i="9"/>
  <c r="BC67" i="9"/>
  <c r="BC118" i="9"/>
  <c r="BN139" i="7"/>
  <c r="BC94" i="9"/>
  <c r="BO7" i="7"/>
  <c r="CO7" i="10"/>
  <c r="BN16" i="7"/>
  <c r="BO44" i="7"/>
  <c r="CO44" i="10"/>
  <c r="CM55" i="7"/>
  <c r="BO57" i="7"/>
  <c r="CO57" i="10"/>
  <c r="DJ69" i="7"/>
  <c r="BO70" i="7"/>
  <c r="CO70" i="10"/>
  <c r="BO136" i="7"/>
  <c r="CO136" i="10"/>
  <c r="BO137" i="7"/>
  <c r="CO137" i="10"/>
  <c r="W77" i="7"/>
  <c r="BO30" i="7"/>
  <c r="BO120" i="7"/>
  <c r="BC20" i="9"/>
  <c r="BC39" i="9"/>
  <c r="BC65" i="9"/>
  <c r="DK36" i="7"/>
  <c r="BC36" i="9"/>
  <c r="BN42" i="7"/>
  <c r="BC55" i="9"/>
  <c r="BC89" i="9"/>
  <c r="BC129" i="9"/>
  <c r="BN6" i="7"/>
  <c r="BC88" i="9"/>
  <c r="BC142" i="9"/>
  <c r="BC139" i="9"/>
  <c r="BC137" i="9"/>
  <c r="CM7" i="7"/>
  <c r="DK4" i="7"/>
  <c r="BO17" i="7"/>
  <c r="CO17" i="10"/>
  <c r="DJ23" i="7"/>
  <c r="BO39" i="7"/>
  <c r="CO39" i="10"/>
  <c r="V50" i="7"/>
  <c r="CL65" i="7"/>
  <c r="V59" i="7"/>
  <c r="V58" i="7"/>
  <c r="CN73" i="7"/>
  <c r="BN141" i="7"/>
  <c r="BO132" i="7"/>
  <c r="CO132" i="10"/>
  <c r="BO13" i="7"/>
  <c r="CO13" i="10"/>
  <c r="CN100" i="7"/>
  <c r="BC12" i="9"/>
  <c r="BC58" i="9"/>
  <c r="BC53" i="9"/>
  <c r="BC13" i="9"/>
  <c r="BC112" i="9"/>
  <c r="BC122" i="9"/>
  <c r="V7" i="7"/>
  <c r="BC97" i="9"/>
  <c r="BC73" i="9"/>
  <c r="BC111" i="9"/>
  <c r="BC146" i="9"/>
  <c r="CL4" i="7"/>
  <c r="DJ4" i="7"/>
  <c r="BO18" i="7"/>
  <c r="CO18" i="10"/>
  <c r="BO41" i="7"/>
  <c r="CO41" i="10"/>
  <c r="CM136" i="7"/>
  <c r="DL119" i="7"/>
  <c r="U129" i="7"/>
  <c r="BO143" i="7"/>
  <c r="CO143" i="10"/>
  <c r="DJ137" i="7"/>
  <c r="BO4" i="7"/>
  <c r="CO4" i="10"/>
  <c r="BP120" i="7"/>
  <c r="CN69" i="7"/>
  <c r="BC41" i="9"/>
  <c r="BC11" i="9"/>
  <c r="BC16" i="9"/>
  <c r="BC8" i="9"/>
  <c r="BC54" i="9"/>
  <c r="BC102" i="9"/>
  <c r="BC71" i="9"/>
  <c r="BC69" i="9"/>
  <c r="BC79" i="9"/>
  <c r="BC101" i="9"/>
  <c r="BN101" i="7"/>
  <c r="BC133" i="9"/>
  <c r="BC134" i="9"/>
  <c r="BC145" i="9"/>
  <c r="CL7" i="7"/>
  <c r="BO19" i="7"/>
  <c r="CO19" i="10"/>
  <c r="V13" i="7"/>
  <c r="DJ42" i="7"/>
  <c r="CL44" i="7"/>
  <c r="BO56" i="7"/>
  <c r="CO56" i="10"/>
  <c r="BO66" i="7"/>
  <c r="CO66" i="10"/>
  <c r="DJ70" i="7"/>
  <c r="DJ71" i="7"/>
  <c r="BO100" i="7"/>
  <c r="CO100" i="10"/>
  <c r="BO129" i="7"/>
  <c r="CO129" i="10"/>
  <c r="BN4" i="7"/>
  <c r="BC25" i="9"/>
  <c r="BC28" i="9"/>
  <c r="BC80" i="9"/>
  <c r="BC105" i="9"/>
  <c r="BC90" i="9"/>
  <c r="BC96" i="9"/>
  <c r="BC61" i="9"/>
  <c r="BC103" i="9"/>
  <c r="BC119" i="9"/>
  <c r="DL64" i="7"/>
  <c r="X88" i="7"/>
  <c r="BE88" i="9" s="1"/>
  <c r="BP31" i="7"/>
  <c r="BP96" i="7"/>
  <c r="BO115" i="7"/>
  <c r="BO107" i="7"/>
  <c r="W10" i="7"/>
  <c r="CM49" i="7"/>
  <c r="BQ16" i="7"/>
  <c r="CM20" i="7"/>
  <c r="CN77" i="7"/>
  <c r="BO71" i="7"/>
  <c r="BQ18" i="7"/>
  <c r="DK50" i="7"/>
  <c r="DK124" i="7"/>
  <c r="BL50" i="9"/>
  <c r="DL34" i="7"/>
  <c r="CM41" i="7"/>
  <c r="BQ76" i="7"/>
  <c r="BQ27" i="7"/>
  <c r="DL55" i="7"/>
  <c r="V64" i="7"/>
  <c r="CN92" i="7"/>
  <c r="W37" i="7"/>
  <c r="BE37" i="9" s="1"/>
  <c r="BQ28" i="7"/>
  <c r="BQ58" i="7"/>
  <c r="BO142" i="7"/>
  <c r="V9" i="7"/>
  <c r="CM23" i="7"/>
  <c r="BP49" i="7"/>
  <c r="CP49" i="10"/>
  <c r="BP128" i="7"/>
  <c r="CP128" i="10"/>
  <c r="BP122" i="7"/>
  <c r="CP122" i="10"/>
  <c r="DK12" i="7"/>
  <c r="BP39" i="7"/>
  <c r="CP39" i="10"/>
  <c r="DK79" i="7"/>
  <c r="BP106" i="7"/>
  <c r="CP106" i="10"/>
  <c r="BP11" i="7"/>
  <c r="BO21" i="7"/>
  <c r="CP21" i="10"/>
  <c r="BP59" i="7"/>
  <c r="CP59" i="10"/>
  <c r="BP55" i="7"/>
  <c r="CP55" i="10"/>
  <c r="BP72" i="7"/>
  <c r="CP72" i="10"/>
  <c r="BP79" i="7"/>
  <c r="CP79" i="10"/>
  <c r="DK24" i="7"/>
  <c r="BE50" i="9"/>
  <c r="BO59" i="7"/>
  <c r="BP76" i="7"/>
  <c r="CP76" i="10"/>
  <c r="BP80" i="7"/>
  <c r="CP80" i="10"/>
  <c r="W113" i="7"/>
  <c r="CM126" i="7"/>
  <c r="V6" i="7"/>
  <c r="BO9" i="7"/>
  <c r="CP101" i="10"/>
  <c r="BO101" i="7"/>
  <c r="V18" i="7"/>
  <c r="BP23" i="7"/>
  <c r="CP23" i="10"/>
  <c r="BO22" i="7"/>
  <c r="BP35" i="7"/>
  <c r="CP35" i="10"/>
  <c r="BP45" i="7"/>
  <c r="CP45" i="10"/>
  <c r="CM58" i="7"/>
  <c r="BP87" i="7"/>
  <c r="CP87" i="10"/>
  <c r="BP81" i="7"/>
  <c r="CP81" i="10"/>
  <c r="V112" i="7"/>
  <c r="DK9" i="7"/>
  <c r="CM18" i="7"/>
  <c r="BP110" i="7"/>
  <c r="CP110" i="10"/>
  <c r="CM127" i="7"/>
  <c r="BP22" i="7"/>
  <c r="CP22" i="10"/>
  <c r="BP25" i="7"/>
  <c r="CP25" i="10"/>
  <c r="BP28" i="7"/>
  <c r="CP28" i="10"/>
  <c r="V69" i="7"/>
  <c r="V82" i="7"/>
  <c r="BP105" i="7"/>
  <c r="CP105" i="10"/>
  <c r="BP102" i="7"/>
  <c r="CP102" i="10"/>
  <c r="BP126" i="7"/>
  <c r="CP126" i="10"/>
  <c r="CM8" i="7"/>
  <c r="CM25" i="7"/>
  <c r="BP32" i="7"/>
  <c r="CP32" i="10"/>
  <c r="CM98" i="7"/>
  <c r="BP135" i="7"/>
  <c r="CP135" i="10"/>
  <c r="BO139" i="7"/>
  <c r="BO27" i="7"/>
  <c r="BO123" i="7"/>
  <c r="DM29" i="7"/>
  <c r="CP74" i="7"/>
  <c r="X33" i="7"/>
  <c r="CO61" i="7"/>
  <c r="DL68" i="7"/>
  <c r="DL72" i="7"/>
  <c r="DM98" i="7"/>
  <c r="CN17" i="7"/>
  <c r="CN14" i="7"/>
  <c r="DL48" i="7"/>
  <c r="CO138" i="7"/>
  <c r="W17" i="7"/>
  <c r="BE17" i="9" s="1"/>
  <c r="BP19" i="7"/>
  <c r="W33" i="7"/>
  <c r="CN83" i="7"/>
  <c r="DL21" i="7"/>
  <c r="DM50" i="7"/>
  <c r="DL59" i="7"/>
  <c r="DL67" i="7"/>
  <c r="BP113" i="7"/>
  <c r="BE13" i="9"/>
  <c r="CQ90" i="10"/>
  <c r="BP90" i="7"/>
  <c r="CQ85" i="10"/>
  <c r="BP85" i="7"/>
  <c r="BE8" i="9"/>
  <c r="BF8" i="9"/>
  <c r="BQ29" i="7"/>
  <c r="CQ29" i="10"/>
  <c r="BQ93" i="7"/>
  <c r="CQ93" i="10"/>
  <c r="BQ111" i="7"/>
  <c r="CQ111" i="10"/>
  <c r="BQ104" i="7"/>
  <c r="CQ104" i="10"/>
  <c r="W137" i="7"/>
  <c r="BE137" i="9" s="1"/>
  <c r="W116" i="7"/>
  <c r="BE116" i="9" s="1"/>
  <c r="BE42" i="9"/>
  <c r="CQ124" i="10"/>
  <c r="BP124" i="7"/>
  <c r="BQ116" i="7"/>
  <c r="CQ116" i="10"/>
  <c r="CN4" i="7"/>
  <c r="BP37" i="7"/>
  <c r="W35" i="7"/>
  <c r="BP56" i="7"/>
  <c r="BQ84" i="7"/>
  <c r="CQ84" i="10"/>
  <c r="X131" i="7"/>
  <c r="BQ137" i="7"/>
  <c r="CQ137" i="10"/>
  <c r="W120" i="7"/>
  <c r="DL134" i="7"/>
  <c r="BF90" i="9"/>
  <c r="BF20" i="9"/>
  <c r="X67" i="7"/>
  <c r="BQ130" i="7"/>
  <c r="CQ130" i="10"/>
  <c r="BQ133" i="7"/>
  <c r="CQ133" i="10"/>
  <c r="BQ109" i="7"/>
  <c r="CQ109" i="10"/>
  <c r="BQ138" i="7"/>
  <c r="CQ138" i="10"/>
  <c r="CO23" i="7"/>
  <c r="BQ42" i="7"/>
  <c r="CQ42" i="10"/>
  <c r="BQ71" i="7"/>
  <c r="CQ71" i="10"/>
  <c r="BQ4" i="7"/>
  <c r="CQ4" i="10"/>
  <c r="BQ20" i="7"/>
  <c r="CQ20" i="10"/>
  <c r="CN21" i="7"/>
  <c r="BQ25" i="7"/>
  <c r="CQ25" i="10"/>
  <c r="X40" i="7"/>
  <c r="W43" i="7"/>
  <c r="DL42" i="7"/>
  <c r="BQ55" i="7"/>
  <c r="CQ55" i="10"/>
  <c r="BP71" i="7"/>
  <c r="BQ75" i="7"/>
  <c r="CQ75" i="10"/>
  <c r="BP98" i="7"/>
  <c r="BQ126" i="7"/>
  <c r="CQ126" i="10"/>
  <c r="BF119" i="9"/>
  <c r="BP127" i="7"/>
  <c r="CQ127" i="10"/>
  <c r="W133" i="7"/>
  <c r="BF133" i="9" s="1"/>
  <c r="BQ141" i="7"/>
  <c r="CQ141" i="10"/>
  <c r="BQ134" i="7"/>
  <c r="CQ134" i="10"/>
  <c r="Y47" i="7"/>
  <c r="CP67" i="7"/>
  <c r="BF145" i="9"/>
  <c r="BQ8" i="7"/>
  <c r="CQ8" i="10"/>
  <c r="BQ65" i="7"/>
  <c r="CQ65" i="10"/>
  <c r="BQ12" i="7"/>
  <c r="CQ12" i="10"/>
  <c r="X21" i="7"/>
  <c r="BF21" i="9" s="1"/>
  <c r="W26" i="7"/>
  <c r="BE26" i="9" s="1"/>
  <c r="BQ21" i="7"/>
  <c r="CQ21" i="10"/>
  <c r="BQ34" i="7"/>
  <c r="CQ34" i="10"/>
  <c r="BQ53" i="7"/>
  <c r="CQ53" i="10"/>
  <c r="BQ67" i="7"/>
  <c r="CQ67" i="10"/>
  <c r="BP75" i="7"/>
  <c r="W86" i="7"/>
  <c r="BE86" i="9" s="1"/>
  <c r="BQ117" i="7"/>
  <c r="CQ117" i="10"/>
  <c r="BQ122" i="7"/>
  <c r="CQ122" i="10"/>
  <c r="BP134" i="7"/>
  <c r="CP7" i="7"/>
  <c r="BP6" i="7"/>
  <c r="CQ6" i="10"/>
  <c r="BP16" i="7"/>
  <c r="BP12" i="7"/>
  <c r="BP14" i="7"/>
  <c r="BQ50" i="7"/>
  <c r="CQ50" i="10"/>
  <c r="BQ72" i="7"/>
  <c r="CQ72" i="10"/>
  <c r="CO116" i="7"/>
  <c r="BQ118" i="7"/>
  <c r="CQ118" i="10"/>
  <c r="DL109" i="7"/>
  <c r="BQ5" i="7"/>
  <c r="CQ5" i="10"/>
  <c r="W146" i="7"/>
  <c r="BF13" i="9"/>
  <c r="CN5" i="7"/>
  <c r="BQ13" i="7"/>
  <c r="CQ13" i="10"/>
  <c r="BP34" i="7"/>
  <c r="BP65" i="7"/>
  <c r="BQ97" i="7"/>
  <c r="CQ97" i="10"/>
  <c r="BQ89" i="7"/>
  <c r="CQ89" i="10"/>
  <c r="BQ105" i="7"/>
  <c r="CQ105" i="10"/>
  <c r="BQ112" i="7"/>
  <c r="CQ112" i="10"/>
  <c r="W131" i="7"/>
  <c r="BP133" i="7"/>
  <c r="BP5" i="7"/>
  <c r="BF94" i="9"/>
  <c r="BP17" i="7"/>
  <c r="BQ39" i="7"/>
  <c r="CQ107" i="10"/>
  <c r="BP107" i="7"/>
  <c r="BP4" i="7"/>
  <c r="CN12" i="7"/>
  <c r="W44" i="7"/>
  <c r="BE44" i="9" s="1"/>
  <c r="BQ83" i="7"/>
  <c r="CQ83" i="10"/>
  <c r="BQ144" i="7"/>
  <c r="CQ144" i="10"/>
  <c r="BP63" i="7"/>
  <c r="CQ146" i="10"/>
  <c r="BP146" i="7"/>
  <c r="BQ59" i="7"/>
  <c r="DM13" i="7"/>
  <c r="BQ132" i="7"/>
  <c r="BR121" i="7"/>
  <c r="BR53" i="7"/>
  <c r="CO42" i="7"/>
  <c r="CO141" i="7"/>
  <c r="X9" i="7"/>
  <c r="BR137" i="7"/>
  <c r="X38" i="7"/>
  <c r="CO17" i="7"/>
  <c r="DM40" i="7"/>
  <c r="BQ46" i="7"/>
  <c r="BQ51" i="7"/>
  <c r="BQ47" i="7"/>
  <c r="X72" i="7"/>
  <c r="CO80" i="7"/>
  <c r="DN123" i="7"/>
  <c r="X143" i="7"/>
  <c r="DM132" i="7"/>
  <c r="DM5" i="7"/>
  <c r="BF129" i="9"/>
  <c r="BR38" i="7"/>
  <c r="BQ81" i="7"/>
  <c r="CP20" i="7"/>
  <c r="DM36" i="7"/>
  <c r="CO36" i="7"/>
  <c r="DM68" i="7"/>
  <c r="CO97" i="7"/>
  <c r="DN131" i="7"/>
  <c r="BQ136" i="7"/>
  <c r="X138" i="7"/>
  <c r="DN102" i="7"/>
  <c r="X6" i="7"/>
  <c r="CO33" i="7"/>
  <c r="X65" i="7"/>
  <c r="X82" i="7"/>
  <c r="BR113" i="7"/>
  <c r="CP113" i="7"/>
  <c r="BE119" i="9"/>
  <c r="DN6" i="7"/>
  <c r="BF50" i="9"/>
  <c r="X39" i="7"/>
  <c r="CO19" i="7"/>
  <c r="BQ36" i="7"/>
  <c r="BR44" i="7"/>
  <c r="BQ99" i="7"/>
  <c r="BR123" i="7"/>
  <c r="DM139" i="7"/>
  <c r="X19" i="7"/>
  <c r="DM19" i="7"/>
  <c r="CO29" i="7"/>
  <c r="CO34" i="7"/>
  <c r="X56" i="7"/>
  <c r="DM69" i="7"/>
  <c r="DM145" i="7"/>
  <c r="BR146" i="7"/>
  <c r="CP17" i="7"/>
  <c r="Y11" i="7"/>
  <c r="Y17" i="7"/>
  <c r="Y45" i="7"/>
  <c r="BE45" i="9"/>
  <c r="BF45" i="9"/>
  <c r="BE36" i="9"/>
  <c r="BF36" i="9"/>
  <c r="BR50" i="7"/>
  <c r="Y52" i="7"/>
  <c r="Y79" i="7"/>
  <c r="DN82" i="7"/>
  <c r="Y87" i="7"/>
  <c r="Y108" i="7"/>
  <c r="Y105" i="7"/>
  <c r="BE105" i="9"/>
  <c r="BF105" i="9"/>
  <c r="Y107" i="7"/>
  <c r="Y59" i="7"/>
  <c r="BE61" i="9"/>
  <c r="Y88" i="7"/>
  <c r="DN135" i="7"/>
  <c r="Y28" i="7"/>
  <c r="BE28" i="9"/>
  <c r="BF28" i="9"/>
  <c r="Y32" i="7"/>
  <c r="BE32" i="9"/>
  <c r="BF32" i="9"/>
  <c r="Y61" i="7"/>
  <c r="Y116" i="7"/>
  <c r="Y104" i="7"/>
  <c r="BR135" i="7"/>
  <c r="Y92" i="7"/>
  <c r="CP51" i="7"/>
  <c r="Y80" i="7"/>
  <c r="BE80" i="9"/>
  <c r="BF80" i="9"/>
  <c r="BE141" i="9"/>
  <c r="BF141" i="9"/>
  <c r="DN146" i="7"/>
  <c r="DN142" i="7"/>
  <c r="Y22" i="7"/>
  <c r="BE24" i="9"/>
  <c r="BF24" i="9"/>
  <c r="Y49" i="7"/>
  <c r="DN38" i="7"/>
  <c r="Y97" i="7"/>
  <c r="Y4" i="7"/>
  <c r="DN41" i="7"/>
  <c r="Y84" i="7"/>
  <c r="CP69" i="7"/>
  <c r="Y86" i="7"/>
  <c r="CP6" i="7"/>
  <c r="BM37" i="39"/>
  <c r="BL37" i="39"/>
  <c r="Q50" i="39"/>
  <c r="R50" i="39"/>
  <c r="BK40" i="39"/>
  <c r="Q48" i="39"/>
  <c r="R48" i="39"/>
  <c r="AU36" i="39"/>
  <c r="AW40" i="39"/>
  <c r="AV40" i="39"/>
  <c r="Q46" i="39"/>
  <c r="P46" i="39"/>
  <c r="AU41" i="39"/>
  <c r="R52" i="39"/>
  <c r="CC67" i="39"/>
  <c r="CB67" i="39"/>
  <c r="CB54" i="39"/>
  <c r="Q58" i="39"/>
  <c r="P58" i="39"/>
  <c r="AU75" i="39"/>
  <c r="AV75" i="39"/>
  <c r="Q63" i="39"/>
  <c r="Q70" i="39"/>
  <c r="CB71" i="39"/>
  <c r="BK108" i="39"/>
  <c r="Q98" i="39"/>
  <c r="Q132" i="39"/>
  <c r="P132" i="39"/>
  <c r="BK132" i="39"/>
  <c r="P99" i="39"/>
  <c r="BM148" i="39"/>
  <c r="BL148" i="39"/>
  <c r="CA135" i="39"/>
  <c r="AV133" i="39"/>
  <c r="P133" i="39"/>
  <c r="AU135" i="39"/>
  <c r="CC156" i="39"/>
  <c r="CB113" i="39"/>
  <c r="CA113" i="39"/>
  <c r="CB144" i="39"/>
  <c r="BL182" i="39"/>
  <c r="BK182" i="39"/>
  <c r="CB221" i="39"/>
  <c r="CA221" i="39"/>
  <c r="Q163" i="39"/>
  <c r="R163" i="39"/>
  <c r="BL229" i="39"/>
  <c r="BK229" i="39"/>
  <c r="CB174" i="39"/>
  <c r="P184" i="39"/>
  <c r="BL188" i="39"/>
  <c r="AU198" i="39"/>
  <c r="CB234" i="39"/>
  <c r="CA234" i="39"/>
  <c r="P215" i="39"/>
  <c r="Q230" i="39"/>
  <c r="BK239" i="39"/>
  <c r="BL236" i="39"/>
  <c r="BK236" i="39"/>
  <c r="AU242" i="39"/>
  <c r="AW236" i="39"/>
  <c r="AV250" i="39"/>
  <c r="AU250" i="39"/>
  <c r="Q243" i="39"/>
  <c r="AV245" i="39"/>
  <c r="AW245" i="39"/>
  <c r="AW274" i="39"/>
  <c r="AV274" i="39"/>
  <c r="CA259" i="39"/>
  <c r="BL268" i="39"/>
  <c r="Q265" i="39"/>
  <c r="AV270" i="39"/>
  <c r="CB270" i="39"/>
  <c r="AV325" i="39"/>
  <c r="AU277" i="39"/>
  <c r="AU301" i="39"/>
  <c r="AW269" i="39"/>
  <c r="CA294" i="39"/>
  <c r="AV285" i="39"/>
  <c r="AU326" i="39"/>
  <c r="AU347" i="39"/>
  <c r="AV347" i="39"/>
  <c r="AV354" i="39"/>
  <c r="AW354" i="39"/>
  <c r="BK345" i="39"/>
  <c r="AU376" i="39"/>
  <c r="AV376" i="39"/>
  <c r="AU384" i="39"/>
  <c r="AV384" i="39"/>
  <c r="AV392" i="39"/>
  <c r="AU392" i="39"/>
  <c r="Q366" i="39"/>
  <c r="CA369" i="39"/>
  <c r="Q377" i="39"/>
  <c r="Q394" i="39"/>
  <c r="R392" i="39"/>
  <c r="Q392" i="39"/>
  <c r="BM410" i="39"/>
  <c r="CA361" i="39"/>
  <c r="CC268" i="39"/>
  <c r="CA348" i="39"/>
  <c r="BK369" i="39"/>
  <c r="AV396" i="39"/>
  <c r="BM401" i="39"/>
  <c r="BL401" i="39"/>
  <c r="BK407" i="39"/>
  <c r="BL407" i="39"/>
  <c r="CB339" i="39"/>
  <c r="CB368" i="39"/>
  <c r="BL406" i="39"/>
  <c r="BM406" i="39"/>
  <c r="CA403" i="39"/>
  <c r="AW410" i="39"/>
  <c r="Q422" i="39"/>
  <c r="R422" i="39"/>
  <c r="Q430" i="39"/>
  <c r="R430" i="39"/>
  <c r="BL378" i="39"/>
  <c r="AU397" i="39"/>
  <c r="CA408" i="39"/>
  <c r="CB411" i="39"/>
  <c r="CA371" i="39"/>
  <c r="AV415" i="39"/>
  <c r="Q12" i="39"/>
  <c r="R12" i="39"/>
  <c r="CA21" i="39"/>
  <c r="AV32" i="39"/>
  <c r="AU32" i="39"/>
  <c r="Q38" i="39"/>
  <c r="AV26" i="39"/>
  <c r="CB34" i="39"/>
  <c r="P51" i="39"/>
  <c r="Q51" i="39"/>
  <c r="AW34" i="39"/>
  <c r="Q41" i="39"/>
  <c r="CC47" i="39"/>
  <c r="AV54" i="39"/>
  <c r="AW56" i="39"/>
  <c r="AV48" i="39"/>
  <c r="R66" i="39"/>
  <c r="Q66" i="39"/>
  <c r="CA41" i="39"/>
  <c r="BL56" i="39"/>
  <c r="BK56" i="39"/>
  <c r="Q61" i="39"/>
  <c r="R60" i="39"/>
  <c r="Q60" i="39"/>
  <c r="AV56" i="39"/>
  <c r="AW64" i="39"/>
  <c r="R71" i="39"/>
  <c r="CA88" i="39"/>
  <c r="AV94" i="39"/>
  <c r="AU72" i="39"/>
  <c r="AW61" i="39"/>
  <c r="BM99" i="39"/>
  <c r="CA101" i="39"/>
  <c r="BM107" i="39"/>
  <c r="BM94" i="39"/>
  <c r="P95" i="39"/>
  <c r="AU100" i="39"/>
  <c r="CA108" i="39"/>
  <c r="R93" i="39"/>
  <c r="BM115" i="39"/>
  <c r="CB61" i="39"/>
  <c r="CA94" i="39"/>
  <c r="R100" i="39"/>
  <c r="AW109" i="39"/>
  <c r="CC59" i="39"/>
  <c r="CB117" i="39"/>
  <c r="AU132" i="39"/>
  <c r="AU127" i="39"/>
  <c r="BK88" i="39"/>
  <c r="AV136" i="39"/>
  <c r="BL102" i="39"/>
  <c r="P123" i="39"/>
  <c r="BM101" i="39"/>
  <c r="P131" i="39"/>
  <c r="CC148" i="39"/>
  <c r="CB148" i="39"/>
  <c r="AV158" i="39"/>
  <c r="AU117" i="39"/>
  <c r="BK113" i="39"/>
  <c r="BL152" i="39"/>
  <c r="BM109" i="39"/>
  <c r="P157" i="39"/>
  <c r="CB140" i="39"/>
  <c r="BL151" i="39"/>
  <c r="BM156" i="39"/>
  <c r="AU158" i="39"/>
  <c r="BM161" i="39"/>
  <c r="CC133" i="39"/>
  <c r="CC143" i="39"/>
  <c r="AV156" i="39"/>
  <c r="CA145" i="39"/>
  <c r="CA144" i="39"/>
  <c r="BL159" i="39"/>
  <c r="CB188" i="39"/>
  <c r="P233" i="39"/>
  <c r="Q233" i="39"/>
  <c r="Q241" i="39"/>
  <c r="P241" i="39"/>
  <c r="AW29" i="39"/>
  <c r="Q196" i="39"/>
  <c r="AV230" i="39"/>
  <c r="Q228" i="39"/>
  <c r="P228" i="39"/>
  <c r="BK226" i="39"/>
  <c r="BM236" i="39"/>
  <c r="CA250" i="39"/>
  <c r="BM274" i="39"/>
  <c r="BL274" i="39"/>
  <c r="CB266" i="39"/>
  <c r="BK301" i="39"/>
  <c r="CB309" i="39"/>
  <c r="P270" i="39"/>
  <c r="AU337" i="39"/>
  <c r="P336" i="39"/>
  <c r="BK347" i="39"/>
  <c r="BL347" i="39"/>
  <c r="R328" i="39"/>
  <c r="Q328" i="39"/>
  <c r="Q324" i="39"/>
  <c r="R366" i="39"/>
  <c r="BK376" i="39"/>
  <c r="BL376" i="39"/>
  <c r="BK384" i="39"/>
  <c r="BL384" i="39"/>
  <c r="BL392" i="39"/>
  <c r="BK392" i="39"/>
  <c r="R370" i="39"/>
  <c r="Q362" i="39"/>
  <c r="P362" i="39"/>
  <c r="CA387" i="39"/>
  <c r="CB363" i="39"/>
  <c r="CA363" i="39"/>
  <c r="R400" i="39"/>
  <c r="Q400" i="39"/>
  <c r="CC410" i="39"/>
  <c r="AV417" i="39"/>
  <c r="AW417" i="39"/>
  <c r="AU424" i="39"/>
  <c r="AV424" i="39"/>
  <c r="AU432" i="39"/>
  <c r="AV432" i="39"/>
  <c r="P398" i="39"/>
  <c r="Q398" i="39"/>
  <c r="AU405" i="39"/>
  <c r="R409" i="39"/>
  <c r="BK400" i="39"/>
  <c r="BL13" i="39"/>
  <c r="BM13" i="39"/>
  <c r="AW22" i="39"/>
  <c r="AV22" i="39"/>
  <c r="BM15" i="39"/>
  <c r="CC22" i="39"/>
  <c r="BL31" i="39"/>
  <c r="BK31" i="39"/>
  <c r="CB16" i="39"/>
  <c r="CB23" i="39"/>
  <c r="CA31" i="39"/>
  <c r="BL38" i="39"/>
  <c r="CA36" i="39"/>
  <c r="BL42" i="39"/>
  <c r="CC40" i="39"/>
  <c r="CA48" i="39"/>
  <c r="AV68" i="39"/>
  <c r="AU68" i="39"/>
  <c r="CC52" i="39"/>
  <c r="BK53" i="39"/>
  <c r="P54" i="39"/>
  <c r="CB56" i="39"/>
  <c r="BK57" i="39"/>
  <c r="AW63" i="39"/>
  <c r="AV71" i="39"/>
  <c r="CA75" i="39"/>
  <c r="CB75" i="39"/>
  <c r="Q84" i="39"/>
  <c r="BK100" i="39"/>
  <c r="AU64" i="39"/>
  <c r="AW101" i="39"/>
  <c r="CB59" i="39"/>
  <c r="CA59" i="39"/>
  <c r="Q101" i="39"/>
  <c r="P113" i="39"/>
  <c r="BK141" i="39"/>
  <c r="BL141" i="39"/>
  <c r="AV107" i="39"/>
  <c r="R147" i="39"/>
  <c r="Q147" i="39"/>
  <c r="R140" i="39"/>
  <c r="Q140" i="39"/>
  <c r="CB136" i="39"/>
  <c r="AV101" i="39"/>
  <c r="AV115" i="39"/>
  <c r="AU115" i="39"/>
  <c r="Q135" i="39"/>
  <c r="BL144" i="39"/>
  <c r="AU138" i="39"/>
  <c r="AV144" i="39"/>
  <c r="BL157" i="39"/>
  <c r="BK144" i="39"/>
  <c r="AU145" i="39"/>
  <c r="Q220" i="39"/>
  <c r="P220" i="39"/>
  <c r="BK161" i="39"/>
  <c r="CA214" i="39"/>
  <c r="P223" i="39"/>
  <c r="AU222" i="39"/>
  <c r="AV161" i="39"/>
  <c r="AV233" i="39"/>
  <c r="AW233" i="39"/>
  <c r="BK158" i="39"/>
  <c r="AV166" i="39"/>
  <c r="AV226" i="39"/>
  <c r="AU226" i="39"/>
  <c r="BL237" i="39"/>
  <c r="CA227" i="39"/>
  <c r="CB227" i="39"/>
  <c r="P237" i="39"/>
  <c r="CB236" i="39"/>
  <c r="CA236" i="39"/>
  <c r="CC244" i="39"/>
  <c r="P276" i="39"/>
  <c r="Q283" i="39"/>
  <c r="CA301" i="39"/>
  <c r="BK312" i="39"/>
  <c r="BM324" i="39"/>
  <c r="P293" i="39"/>
  <c r="AV266" i="39"/>
  <c r="Q275" i="39"/>
  <c r="BL318" i="39"/>
  <c r="CA323" i="39"/>
  <c r="Q343" i="39"/>
  <c r="BL366" i="39"/>
  <c r="Q317" i="39"/>
  <c r="BK337" i="39"/>
  <c r="CA347" i="39"/>
  <c r="CB347" i="39"/>
  <c r="CC365" i="39"/>
  <c r="CB344" i="39"/>
  <c r="BL277" i="39"/>
  <c r="AW324" i="39"/>
  <c r="AV324" i="39"/>
  <c r="AV272" i="39"/>
  <c r="CA376" i="39"/>
  <c r="CB376" i="39"/>
  <c r="CA384" i="39"/>
  <c r="CB384" i="39"/>
  <c r="CB392" i="39"/>
  <c r="CA392" i="39"/>
  <c r="CA312" i="39"/>
  <c r="AU355" i="39"/>
  <c r="AV355" i="39"/>
  <c r="CA370" i="39"/>
  <c r="Q365" i="39"/>
  <c r="AV414" i="39"/>
  <c r="AW414" i="39"/>
  <c r="CB352" i="39"/>
  <c r="Q338" i="39"/>
  <c r="AV385" i="39"/>
  <c r="AW385" i="39"/>
  <c r="BL396" i="39"/>
  <c r="BK411" i="39"/>
  <c r="Q325" i="39"/>
  <c r="AW371" i="39"/>
  <c r="BK348" i="39"/>
  <c r="BL360" i="39"/>
  <c r="Q401" i="39"/>
  <c r="P401" i="39"/>
  <c r="AV404" i="39"/>
  <c r="BK424" i="39"/>
  <c r="BL424" i="39"/>
  <c r="BK432" i="39"/>
  <c r="BL432" i="39"/>
  <c r="CB285" i="39"/>
  <c r="Q367" i="39"/>
  <c r="P417" i="39"/>
  <c r="Q417" i="39"/>
  <c r="AV403" i="39"/>
  <c r="P13" i="39"/>
  <c r="Q13" i="39"/>
  <c r="P6" i="39"/>
  <c r="R28" i="39"/>
  <c r="P30" i="39"/>
  <c r="BL35" i="39"/>
  <c r="P32" i="39"/>
  <c r="BL32" i="39"/>
  <c r="BK32" i="39"/>
  <c r="AV16" i="39"/>
  <c r="Q28" i="39"/>
  <c r="BK42" i="39"/>
  <c r="BK41" i="39"/>
  <c r="BM49" i="39"/>
  <c r="BL49" i="39"/>
  <c r="BL48" i="39"/>
  <c r="BL68" i="39"/>
  <c r="BK68" i="39"/>
  <c r="BL58" i="39"/>
  <c r="CA66" i="39"/>
  <c r="AU55" i="39"/>
  <c r="AU49" i="39"/>
  <c r="CC64" i="39"/>
  <c r="Q72" i="39"/>
  <c r="P71" i="39"/>
  <c r="BL60" i="39"/>
  <c r="CA100" i="39"/>
  <c r="BL93" i="39"/>
  <c r="BK93" i="39"/>
  <c r="Q92" i="39"/>
  <c r="P101" i="39"/>
  <c r="BK103" i="39"/>
  <c r="BK114" i="39"/>
  <c r="BL131" i="39"/>
  <c r="P109" i="39"/>
  <c r="AU88" i="39"/>
  <c r="AV116" i="39"/>
  <c r="AV149" i="39"/>
  <c r="AU149" i="39"/>
  <c r="R124" i="39"/>
  <c r="BK134" i="39"/>
  <c r="BM132" i="39"/>
  <c r="Q116" i="39"/>
  <c r="BK135" i="39"/>
  <c r="AV157" i="39"/>
  <c r="AW124" i="39"/>
  <c r="BM142" i="39"/>
  <c r="AU155" i="39"/>
  <c r="CB134" i="39"/>
  <c r="BK184" i="39"/>
  <c r="Q165" i="39"/>
  <c r="BK167" i="39"/>
  <c r="Q195" i="39"/>
  <c r="Q211" i="39"/>
  <c r="CB143" i="39"/>
  <c r="CB166" i="39"/>
  <c r="BL233" i="39"/>
  <c r="BM233" i="39"/>
  <c r="P174" i="39"/>
  <c r="CA190" i="39"/>
  <c r="Q212" i="39"/>
  <c r="BK198" i="39"/>
  <c r="BL241" i="39"/>
  <c r="BK241" i="39"/>
  <c r="AV197" i="39"/>
  <c r="CC243" i="39"/>
  <c r="CB243" i="39"/>
  <c r="Q246" i="39"/>
  <c r="P246" i="39"/>
  <c r="AV251" i="39"/>
  <c r="Q257" i="39"/>
  <c r="R257" i="39"/>
  <c r="BL270" i="39"/>
  <c r="AV293" i="39"/>
  <c r="R268" i="39"/>
  <c r="AU270" i="39"/>
  <c r="AV322" i="39"/>
  <c r="AU322" i="39"/>
  <c r="AV330" i="39"/>
  <c r="AU330" i="39"/>
  <c r="BL285" i="39"/>
  <c r="Q310" i="39"/>
  <c r="AU319" i="39"/>
  <c r="BM362" i="39"/>
  <c r="BL362" i="39"/>
  <c r="AV336" i="39"/>
  <c r="AU345" i="39"/>
  <c r="BK327" i="39"/>
  <c r="P375" i="39"/>
  <c r="Q375" i="39"/>
  <c r="P383" i="39"/>
  <c r="Q383" i="39"/>
  <c r="P391" i="39"/>
  <c r="Q391" i="39"/>
  <c r="Q284" i="39"/>
  <c r="AU328" i="39"/>
  <c r="AV339" i="39"/>
  <c r="CC269" i="39"/>
  <c r="P326" i="39"/>
  <c r="BK399" i="39"/>
  <c r="BL399" i="39"/>
  <c r="CA331" i="39"/>
  <c r="BL398" i="39"/>
  <c r="BM398" i="39"/>
  <c r="BK361" i="39"/>
  <c r="CA424" i="39"/>
  <c r="CB424" i="39"/>
  <c r="CA432" i="39"/>
  <c r="CB432" i="39"/>
  <c r="BL368" i="39"/>
  <c r="P406" i="39"/>
  <c r="Q406" i="39"/>
  <c r="BL266" i="39"/>
  <c r="CA404" i="39"/>
  <c r="AV411" i="39"/>
  <c r="AV418" i="39"/>
  <c r="P403" i="39"/>
  <c r="Q7" i="39"/>
  <c r="BL21" i="39"/>
  <c r="R25" i="39"/>
  <c r="Q25" i="39"/>
  <c r="CC14" i="39"/>
  <c r="CB22" i="39"/>
  <c r="BL24" i="39"/>
  <c r="AW28" i="39"/>
  <c r="AV28" i="39"/>
  <c r="R31" i="39"/>
  <c r="P23" i="39"/>
  <c r="Q15" i="39"/>
  <c r="BK25" i="39"/>
  <c r="Q29" i="39"/>
  <c r="P33" i="39"/>
  <c r="CB39" i="39"/>
  <c r="CB38" i="39"/>
  <c r="CB29" i="39"/>
  <c r="CA29" i="39"/>
  <c r="AV35" i="39"/>
  <c r="BK35" i="39"/>
  <c r="P35" i="39"/>
  <c r="P41" i="39"/>
  <c r="AU43" i="39"/>
  <c r="BK58" i="39"/>
  <c r="CB60" i="39"/>
  <c r="CA60" i="39"/>
  <c r="CB68" i="39"/>
  <c r="CA68" i="39"/>
  <c r="Q52" i="39"/>
  <c r="P53" i="39"/>
  <c r="BL64" i="39"/>
  <c r="P56" i="39"/>
  <c r="AU73" i="39"/>
  <c r="AV73" i="39"/>
  <c r="BM63" i="39"/>
  <c r="CB65" i="39"/>
  <c r="BL59" i="39"/>
  <c r="P93" i="39"/>
  <c r="CA53" i="39"/>
  <c r="BM92" i="39"/>
  <c r="BL92" i="39"/>
  <c r="AV95" i="39"/>
  <c r="Q62" i="39"/>
  <c r="R76" i="39"/>
  <c r="Q76" i="39"/>
  <c r="BK64" i="39"/>
  <c r="AV108" i="39"/>
  <c r="CC95" i="39"/>
  <c r="CB107" i="39"/>
  <c r="AW69" i="39"/>
  <c r="AV69" i="39"/>
  <c r="CB77" i="39"/>
  <c r="BL133" i="39"/>
  <c r="BK133" i="39"/>
  <c r="R132" i="39"/>
  <c r="AV99" i="39"/>
  <c r="BL77" i="39"/>
  <c r="CB109" i="39"/>
  <c r="BL149" i="39"/>
  <c r="BK149" i="39"/>
  <c r="AV118" i="39"/>
  <c r="AU118" i="39"/>
  <c r="Q124" i="39"/>
  <c r="CB157" i="39"/>
  <c r="BL140" i="39"/>
  <c r="BM140" i="39"/>
  <c r="AU162" i="39"/>
  <c r="Q119" i="39"/>
  <c r="CB162" i="39"/>
  <c r="CA162" i="39"/>
  <c r="BL156" i="39"/>
  <c r="CA153" i="39"/>
  <c r="BK145" i="39"/>
  <c r="Q153" i="39"/>
  <c r="BL160" i="39"/>
  <c r="BK160" i="39"/>
  <c r="CA134" i="39"/>
  <c r="CB161" i="39"/>
  <c r="Q151" i="39"/>
  <c r="R182" i="39"/>
  <c r="Q182" i="39"/>
  <c r="CC220" i="39"/>
  <c r="CB220" i="39"/>
  <c r="CA167" i="39"/>
  <c r="P161" i="39"/>
  <c r="P204" i="39"/>
  <c r="CB233" i="39"/>
  <c r="CC233" i="39"/>
  <c r="CC184" i="39"/>
  <c r="CB184" i="39"/>
  <c r="BK216" i="39"/>
  <c r="BK214" i="39"/>
  <c r="AV220" i="39"/>
  <c r="BL244" i="39"/>
  <c r="BL251" i="39"/>
  <c r="CA245" i="39"/>
  <c r="CB248" i="39"/>
  <c r="CB251" i="39"/>
  <c r="AV267" i="39"/>
  <c r="AU267" i="39"/>
  <c r="AV275" i="39"/>
  <c r="AU275" i="39"/>
  <c r="CB258" i="39"/>
  <c r="P249" i="39"/>
  <c r="P272" i="39"/>
  <c r="Q272" i="39"/>
  <c r="BK276" i="39"/>
  <c r="P300" i="39"/>
  <c r="AV317" i="39"/>
  <c r="BK326" i="39"/>
  <c r="BL293" i="39"/>
  <c r="Q268" i="39"/>
  <c r="Q273" i="39"/>
  <c r="BK310" i="39"/>
  <c r="BL328" i="39"/>
  <c r="AU353" i="39"/>
  <c r="CA286" i="39"/>
  <c r="Q332" i="39"/>
  <c r="Q351" i="39"/>
  <c r="CA328" i="39"/>
  <c r="R371" i="39"/>
  <c r="AV375" i="39"/>
  <c r="AW375" i="39"/>
  <c r="AV383" i="39"/>
  <c r="AW383" i="39"/>
  <c r="AV391" i="39"/>
  <c r="AW391" i="39"/>
  <c r="AU286" i="39"/>
  <c r="CB336" i="39"/>
  <c r="AV344" i="39"/>
  <c r="CB367" i="39"/>
  <c r="CC367" i="39"/>
  <c r="BL394" i="39"/>
  <c r="BK394" i="39"/>
  <c r="AV406" i="39"/>
  <c r="AW406" i="39"/>
  <c r="CB269" i="39"/>
  <c r="AV366" i="39"/>
  <c r="CA413" i="39"/>
  <c r="P425" i="39"/>
  <c r="Q425" i="39"/>
  <c r="AU386" i="39"/>
  <c r="AV386" i="39"/>
  <c r="CB396" i="39"/>
  <c r="P415" i="39"/>
  <c r="AV378" i="39"/>
  <c r="CA418" i="39"/>
  <c r="CB418" i="39"/>
  <c r="Q413" i="39"/>
  <c r="R413" i="39"/>
  <c r="R408" i="39"/>
  <c r="Q408" i="39"/>
  <c r="P423" i="39"/>
  <c r="Q423" i="39"/>
  <c r="P431" i="39"/>
  <c r="Q431" i="39"/>
  <c r="CB399" i="39"/>
  <c r="BK408" i="39"/>
  <c r="CA412" i="39"/>
  <c r="BL403" i="39"/>
  <c r="R11" i="39"/>
  <c r="Q11" i="39"/>
  <c r="CA14" i="39"/>
  <c r="CB14" i="39"/>
  <c r="P16" i="39"/>
  <c r="P8" i="39"/>
  <c r="AW23" i="39"/>
  <c r="CB13" i="39"/>
  <c r="CC13" i="39"/>
  <c r="BK17" i="39"/>
  <c r="BL15" i="39"/>
  <c r="P26" i="39"/>
  <c r="BL30" i="39"/>
  <c r="AU33" i="39"/>
  <c r="CA43" i="39"/>
  <c r="CA33" i="39"/>
  <c r="Q67" i="39"/>
  <c r="P67" i="39"/>
  <c r="AW53" i="39"/>
  <c r="BL72" i="39"/>
  <c r="BK72" i="39"/>
  <c r="CA72" i="39"/>
  <c r="CA65" i="39"/>
  <c r="CA132" i="39"/>
  <c r="CB149" i="39"/>
  <c r="CA149" i="39"/>
  <c r="AV126" i="39"/>
  <c r="P110" i="39"/>
  <c r="AV102" i="39"/>
  <c r="R142" i="39"/>
  <c r="BM151" i="39"/>
  <c r="BL47" i="39"/>
  <c r="P166" i="39"/>
  <c r="AU167" i="39"/>
  <c r="AV204" i="39"/>
  <c r="Q232" i="39"/>
  <c r="R232" i="39"/>
  <c r="R240" i="39"/>
  <c r="Q240" i="39"/>
  <c r="BK9" i="39"/>
  <c r="P197" i="39"/>
  <c r="CA206" i="39"/>
  <c r="BL213" i="39"/>
  <c r="CB197" i="39"/>
  <c r="BL197" i="39"/>
  <c r="P222" i="39"/>
  <c r="BL220" i="39"/>
  <c r="BL242" i="39"/>
  <c r="BK242" i="39"/>
  <c r="CA246" i="39"/>
  <c r="P250" i="39"/>
  <c r="CA249" i="39"/>
  <c r="CB249" i="39"/>
  <c r="BL267" i="39"/>
  <c r="BK267" i="39"/>
  <c r="BL275" i="39"/>
  <c r="BK275" i="39"/>
  <c r="AU273" i="39"/>
  <c r="AV273" i="39"/>
  <c r="CA247" i="39"/>
  <c r="P258" i="39"/>
  <c r="CA276" i="39"/>
  <c r="CB293" i="39"/>
  <c r="AV323" i="39"/>
  <c r="AU323" i="39"/>
  <c r="AV331" i="39"/>
  <c r="AU331" i="39"/>
  <c r="CA275" i="39"/>
  <c r="P285" i="39"/>
  <c r="Q335" i="39"/>
  <c r="BL332" i="39"/>
  <c r="AV371" i="39"/>
  <c r="AU371" i="39"/>
  <c r="BL375" i="39"/>
  <c r="BM375" i="39"/>
  <c r="BL383" i="39"/>
  <c r="BM383" i="39"/>
  <c r="BL391" i="39"/>
  <c r="BM391" i="39"/>
  <c r="BK331" i="39"/>
  <c r="CA345" i="39"/>
  <c r="R361" i="39"/>
  <c r="Q361" i="39"/>
  <c r="Q376" i="39"/>
  <c r="R376" i="39"/>
  <c r="AU348" i="39"/>
  <c r="R369" i="39"/>
  <c r="AV425" i="39"/>
  <c r="AW425" i="39"/>
  <c r="BK386" i="39"/>
  <c r="BL386" i="39"/>
  <c r="BM409" i="39"/>
  <c r="BL409" i="39"/>
  <c r="BK415" i="39"/>
  <c r="BL415" i="39"/>
  <c r="AU356" i="39"/>
  <c r="CB366" i="39"/>
  <c r="AU379" i="39"/>
  <c r="AV395" i="39"/>
  <c r="Q409" i="39"/>
  <c r="P409" i="39"/>
  <c r="AV423" i="39"/>
  <c r="AW423" i="39"/>
  <c r="AV431" i="39"/>
  <c r="AW431" i="39"/>
  <c r="AU400" i="39"/>
  <c r="P414" i="39"/>
  <c r="Q414" i="39"/>
  <c r="Q424" i="39"/>
  <c r="R424" i="39"/>
  <c r="AV399" i="39"/>
  <c r="CB407" i="39"/>
  <c r="BK404" i="39"/>
  <c r="BK7" i="39"/>
  <c r="BM23" i="39"/>
  <c r="AV23" i="39"/>
  <c r="BK26" i="39"/>
  <c r="BL26" i="39"/>
  <c r="CB26" i="39"/>
  <c r="Q39" i="39"/>
  <c r="AW32" i="39"/>
  <c r="BK39" i="39"/>
  <c r="BM34" i="39"/>
  <c r="CC29" i="39"/>
  <c r="BM41" i="39"/>
  <c r="AW67" i="39"/>
  <c r="AV67" i="39"/>
  <c r="AW52" i="39"/>
  <c r="CA57" i="39"/>
  <c r="BM61" i="39"/>
  <c r="BL61" i="39"/>
  <c r="R63" i="39"/>
  <c r="AU53" i="39"/>
  <c r="AV62" i="39"/>
  <c r="AU62" i="39"/>
  <c r="CC63" i="39"/>
  <c r="AV93" i="39"/>
  <c r="AU93" i="39"/>
  <c r="BL71" i="39"/>
  <c r="AV85" i="39"/>
  <c r="P85" i="39"/>
  <c r="P72" i="39"/>
  <c r="CB99" i="39"/>
  <c r="CA78" i="39"/>
  <c r="AW94" i="39"/>
  <c r="Q106" i="39"/>
  <c r="P77" i="39"/>
  <c r="CC100" i="39"/>
  <c r="BM100" i="39"/>
  <c r="P107" i="39"/>
  <c r="AV123" i="39"/>
  <c r="Q148" i="39"/>
  <c r="P148" i="39"/>
  <c r="BM108" i="39"/>
  <c r="BL126" i="39"/>
  <c r="AW100" i="39"/>
  <c r="AV131" i="39"/>
  <c r="AU102" i="39"/>
  <c r="AU153" i="39"/>
  <c r="Q159" i="39"/>
  <c r="P156" i="39"/>
  <c r="Q181" i="39"/>
  <c r="Q155" i="39"/>
  <c r="Q183" i="39"/>
  <c r="P221" i="39"/>
  <c r="P188" i="39"/>
  <c r="BL204" i="39"/>
  <c r="AU214" i="39"/>
  <c r="AV234" i="39"/>
  <c r="AU234" i="39"/>
  <c r="BL166" i="39"/>
  <c r="AV229" i="39"/>
  <c r="AU229" i="39"/>
  <c r="AU15" i="39"/>
  <c r="CB213" i="39"/>
  <c r="CB230" i="39"/>
  <c r="AV213" i="39"/>
  <c r="P236" i="39"/>
  <c r="R235" i="39"/>
  <c r="P244" i="39"/>
  <c r="AV248" i="39"/>
  <c r="AW248" i="39"/>
  <c r="P252" i="39"/>
  <c r="CB244" i="39"/>
  <c r="BM245" i="39"/>
  <c r="CB267" i="39"/>
  <c r="CA267" i="39"/>
  <c r="AU259" i="39"/>
  <c r="CA273" i="39"/>
  <c r="CB273" i="39"/>
  <c r="CA252" i="39"/>
  <c r="AV258" i="39"/>
  <c r="BL269" i="39"/>
  <c r="BM276" i="39"/>
  <c r="CA271" i="39"/>
  <c r="BL300" i="39"/>
  <c r="AW268" i="39"/>
  <c r="CB274" i="39"/>
  <c r="Q292" i="39"/>
  <c r="AU294" i="39"/>
  <c r="Q269" i="39"/>
  <c r="BK278" i="39"/>
  <c r="AW327" i="39"/>
  <c r="AV327" i="39"/>
  <c r="CA310" i="39"/>
  <c r="Q329" i="39"/>
  <c r="P354" i="39"/>
  <c r="Q354" i="39"/>
  <c r="BL324" i="39"/>
  <c r="AU310" i="39"/>
  <c r="CA337" i="39"/>
  <c r="AV278" i="39"/>
  <c r="BK330" i="39"/>
  <c r="BK322" i="39"/>
  <c r="BK286" i="39"/>
  <c r="CB375" i="39"/>
  <c r="CC375" i="39"/>
  <c r="CB383" i="39"/>
  <c r="CC383" i="39"/>
  <c r="CB391" i="39"/>
  <c r="CC391" i="39"/>
  <c r="BL309" i="39"/>
  <c r="BK309" i="39"/>
  <c r="CB318" i="39"/>
  <c r="AW365" i="39"/>
  <c r="AU369" i="39"/>
  <c r="Q359" i="39"/>
  <c r="AV398" i="39"/>
  <c r="AW398" i="39"/>
  <c r="BL352" i="39"/>
  <c r="Q369" i="39"/>
  <c r="CA386" i="39"/>
  <c r="CB386" i="39"/>
  <c r="CB394" i="39"/>
  <c r="CA394" i="39"/>
  <c r="BL258" i="39"/>
  <c r="BK323" i="39"/>
  <c r="AV368" i="39"/>
  <c r="BL395" i="39"/>
  <c r="AV412" i="39"/>
  <c r="BL423" i="39"/>
  <c r="BM423" i="39"/>
  <c r="BL431" i="39"/>
  <c r="BM431" i="39"/>
  <c r="P395" i="39"/>
  <c r="CA400" i="39"/>
  <c r="CB403" i="39"/>
  <c r="AU426" i="39"/>
  <c r="AV426" i="39"/>
  <c r="BK379" i="39"/>
  <c r="Q410" i="39"/>
  <c r="P411" i="39"/>
  <c r="CA7" i="39"/>
  <c r="AV8" i="39"/>
  <c r="BK29" i="39"/>
  <c r="CC23" i="39"/>
  <c r="CA30" i="39"/>
  <c r="CB30" i="39"/>
  <c r="CA24" i="39"/>
  <c r="BL16" i="39"/>
  <c r="CB28" i="39"/>
  <c r="AU34" i="39"/>
  <c r="AV30" i="39"/>
  <c r="BL34" i="39"/>
  <c r="BK33" i="39"/>
  <c r="R55" i="39"/>
  <c r="Q55" i="39"/>
  <c r="CC41" i="39"/>
  <c r="R46" i="39"/>
  <c r="BM47" i="39"/>
  <c r="BL52" i="39"/>
  <c r="BL50" i="39"/>
  <c r="BK50" i="39"/>
  <c r="BM67" i="39"/>
  <c r="BL67" i="39"/>
  <c r="AW39" i="39"/>
  <c r="CC53" i="39"/>
  <c r="P65" i="39"/>
  <c r="AW46" i="39"/>
  <c r="AV46" i="39"/>
  <c r="Q64" i="39"/>
  <c r="P70" i="39"/>
  <c r="AU51" i="39"/>
  <c r="CA64" i="39"/>
  <c r="BL65" i="39"/>
  <c r="BL95" i="39"/>
  <c r="BL85" i="39"/>
  <c r="AU78" i="39"/>
  <c r="AW108" i="39"/>
  <c r="BL117" i="39"/>
  <c r="BK117" i="39"/>
  <c r="Q130" i="39"/>
  <c r="Q114" i="39"/>
  <c r="P114" i="39"/>
  <c r="BK78" i="39"/>
  <c r="AW148" i="39"/>
  <c r="AV148" i="39"/>
  <c r="CA158" i="39"/>
  <c r="CB126" i="39"/>
  <c r="AU134" i="39"/>
  <c r="AW141" i="39"/>
  <c r="AV141" i="39"/>
  <c r="BK163" i="39"/>
  <c r="AU157" i="39"/>
  <c r="AW151" i="39"/>
  <c r="AU144" i="39"/>
  <c r="CB156" i="39"/>
  <c r="Q142" i="39"/>
  <c r="CC181" i="39"/>
  <c r="CB181" i="39"/>
  <c r="BK162" i="39"/>
  <c r="AU184" i="39"/>
  <c r="CC174" i="39"/>
  <c r="AV188" i="39"/>
  <c r="CB204" i="39"/>
  <c r="BL234" i="39"/>
  <c r="BK234" i="39"/>
  <c r="Q173" i="39"/>
  <c r="AV29" i="39"/>
  <c r="AU29" i="39"/>
  <c r="P213" i="39"/>
  <c r="BK223" i="39"/>
  <c r="Q236" i="39"/>
  <c r="CA241" i="39"/>
  <c r="CB241" i="39"/>
  <c r="AW246" i="39"/>
  <c r="AV246" i="39"/>
  <c r="Q266" i="39"/>
  <c r="P266" i="39"/>
  <c r="Q274" i="39"/>
  <c r="P274" i="39"/>
  <c r="BK259" i="39"/>
  <c r="BK294" i="39"/>
  <c r="AW322" i="39"/>
  <c r="AU312" i="39"/>
  <c r="AU313" i="39"/>
  <c r="AW332" i="39"/>
  <c r="AV332" i="39"/>
  <c r="BL336" i="39"/>
  <c r="P344" i="39"/>
  <c r="Q370" i="39"/>
  <c r="P370" i="39"/>
  <c r="Q374" i="39"/>
  <c r="R374" i="39"/>
  <c r="Q382" i="39"/>
  <c r="R382" i="39"/>
  <c r="Q390" i="39"/>
  <c r="R390" i="39"/>
  <c r="CB272" i="39"/>
  <c r="CC272" i="39"/>
  <c r="BL339" i="39"/>
  <c r="BK371" i="39"/>
  <c r="CB425" i="39"/>
  <c r="CC425" i="39"/>
  <c r="CB360" i="39"/>
  <c r="BK426" i="39"/>
  <c r="BL426" i="39"/>
  <c r="P339" i="39"/>
  <c r="P385" i="39"/>
  <c r="Q385" i="39"/>
  <c r="BL414" i="39"/>
  <c r="BM414" i="39"/>
  <c r="P378" i="39"/>
  <c r="Q371" i="39"/>
  <c r="CB395" i="39"/>
  <c r="CB423" i="39"/>
  <c r="CC423" i="39"/>
  <c r="CB431" i="39"/>
  <c r="CC431" i="39"/>
  <c r="P355" i="39"/>
  <c r="R401" i="39"/>
  <c r="AU408" i="39"/>
  <c r="P368" i="39"/>
  <c r="AV407" i="39"/>
  <c r="P418" i="39"/>
  <c r="DX69" i="11"/>
  <c r="FD83" i="11"/>
  <c r="DZ54" i="11"/>
  <c r="EO92" i="11"/>
  <c r="EO27" i="11"/>
  <c r="EO94" i="11"/>
  <c r="DJ120" i="11"/>
  <c r="EO127" i="11"/>
  <c r="DH5" i="11"/>
  <c r="DI17" i="11"/>
  <c r="DI25" i="11"/>
  <c r="FF30" i="11"/>
  <c r="DX24" i="11"/>
  <c r="FF53" i="11"/>
  <c r="FE56" i="11"/>
  <c r="EO77" i="11"/>
  <c r="DY97" i="11"/>
  <c r="DX102" i="11"/>
  <c r="DH136" i="11"/>
  <c r="EO58" i="10"/>
  <c r="EN20" i="11"/>
  <c r="EP110" i="11"/>
  <c r="FF118" i="11"/>
  <c r="EN141" i="11"/>
  <c r="FF18" i="11"/>
  <c r="DJ74" i="11"/>
  <c r="DJ105" i="11"/>
  <c r="DI112" i="11"/>
  <c r="DY34" i="11"/>
  <c r="DZ22" i="11"/>
  <c r="EP45" i="11"/>
  <c r="EO66" i="11"/>
  <c r="FF78" i="11"/>
  <c r="EP97" i="11"/>
  <c r="FD107" i="11"/>
  <c r="FD68" i="11"/>
  <c r="FE90" i="11"/>
  <c r="EO44" i="10"/>
  <c r="EM18" i="10"/>
  <c r="DZ92" i="11"/>
  <c r="DY56" i="11"/>
  <c r="FE80" i="11"/>
  <c r="DX128" i="11"/>
  <c r="EO96" i="11"/>
  <c r="DH120" i="11"/>
  <c r="EP19" i="11"/>
  <c r="DH33" i="11"/>
  <c r="DI68" i="11"/>
  <c r="DH41" i="11"/>
  <c r="EP68" i="11"/>
  <c r="DX71" i="11"/>
  <c r="DJ124" i="11"/>
  <c r="DJ23" i="11"/>
  <c r="EH7" i="10"/>
  <c r="FF50" i="11"/>
  <c r="DZ146" i="11"/>
  <c r="FE40" i="11"/>
  <c r="DY72" i="11"/>
  <c r="DY19" i="11"/>
  <c r="EH19" i="10"/>
  <c r="EO82" i="11"/>
  <c r="DH121" i="11"/>
  <c r="EP36" i="11"/>
  <c r="FD108" i="11"/>
  <c r="DZ114" i="11"/>
  <c r="DZ24" i="11"/>
  <c r="DZ37" i="11"/>
  <c r="DH100" i="11"/>
  <c r="FE108" i="11"/>
  <c r="FF16" i="11"/>
  <c r="DX9" i="11"/>
  <c r="DZ18" i="11"/>
  <c r="EP4" i="11"/>
  <c r="EO10" i="11"/>
  <c r="EN96" i="11"/>
  <c r="EL61" i="10"/>
  <c r="FD30" i="11"/>
  <c r="DH17" i="11"/>
  <c r="DH116" i="11"/>
  <c r="FE76" i="11"/>
  <c r="FE16" i="11"/>
  <c r="DJ39" i="11"/>
  <c r="DH52" i="11"/>
  <c r="EN73" i="11"/>
  <c r="CZ73" i="9"/>
  <c r="DW74" i="10"/>
  <c r="DC73" i="10"/>
  <c r="DJ57" i="11"/>
  <c r="EN83" i="11"/>
  <c r="CZ83" i="9"/>
  <c r="DW84" i="10"/>
  <c r="DC83" i="10"/>
  <c r="EN101" i="11"/>
  <c r="CZ101" i="9"/>
  <c r="DC101" i="10"/>
  <c r="DW102" i="10"/>
  <c r="DX126" i="11"/>
  <c r="EN135" i="11"/>
  <c r="CZ135" i="9"/>
  <c r="DW137" i="10"/>
  <c r="DC135" i="10"/>
  <c r="DI134" i="11"/>
  <c r="EN123" i="11"/>
  <c r="CZ123" i="9"/>
  <c r="DW125" i="10"/>
  <c r="DC123" i="10"/>
  <c r="EN142" i="11"/>
  <c r="CZ142" i="9"/>
  <c r="DC142" i="10"/>
  <c r="DW144" i="10"/>
  <c r="EH12" i="10"/>
  <c r="EL12" i="10"/>
  <c r="EP12" i="10" s="1"/>
  <c r="EH9" i="10"/>
  <c r="EL9" i="10"/>
  <c r="CZ61" i="9"/>
  <c r="DC61" i="10"/>
  <c r="DW62" i="10"/>
  <c r="EN61" i="11"/>
  <c r="CZ45" i="9"/>
  <c r="DC45" i="10"/>
  <c r="DW46" i="10"/>
  <c r="EN45" i="11"/>
  <c r="EN53" i="11"/>
  <c r="CZ53" i="9"/>
  <c r="DC53" i="10"/>
  <c r="DW54" i="10"/>
  <c r="CZ22" i="9"/>
  <c r="DW23" i="10"/>
  <c r="DC22" i="10"/>
  <c r="DJ9" i="11"/>
  <c r="EN125" i="11"/>
  <c r="CZ125" i="9"/>
  <c r="DC125" i="10"/>
  <c r="DW127" i="10"/>
  <c r="EN145" i="11"/>
  <c r="DC145" i="10"/>
  <c r="DW147" i="10"/>
  <c r="CZ145" i="9"/>
  <c r="EP20" i="11"/>
  <c r="CZ132" i="9"/>
  <c r="DW134" i="10"/>
  <c r="DC132" i="10"/>
  <c r="EN132" i="11"/>
  <c r="CZ84" i="9"/>
  <c r="DC84" i="10"/>
  <c r="DW85" i="10"/>
  <c r="EL68" i="10"/>
  <c r="DJ113" i="11"/>
  <c r="DI93" i="11"/>
  <c r="DJ93" i="11"/>
  <c r="CZ115" i="9"/>
  <c r="DW117" i="10"/>
  <c r="DC115" i="10"/>
  <c r="EN115" i="11"/>
  <c r="EN31" i="11"/>
  <c r="CZ31" i="9"/>
  <c r="DW32" i="10"/>
  <c r="DC31" i="10"/>
  <c r="DX38" i="11"/>
  <c r="FD47" i="11"/>
  <c r="FE43" i="11"/>
  <c r="FD49" i="11"/>
  <c r="DI64" i="11"/>
  <c r="DX65" i="11"/>
  <c r="EN75" i="11"/>
  <c r="CZ75" i="9"/>
  <c r="DC75" i="9" s="1"/>
  <c r="DW76" i="10"/>
  <c r="DC75" i="10"/>
  <c r="DX73" i="11"/>
  <c r="DX75" i="11"/>
  <c r="FE81" i="11"/>
  <c r="CZ137" i="9"/>
  <c r="DC137" i="9" s="1"/>
  <c r="DC137" i="10"/>
  <c r="DW139" i="10"/>
  <c r="EO143" i="11"/>
  <c r="EJ8" i="10"/>
  <c r="EN8" i="10"/>
  <c r="EJ18" i="10"/>
  <c r="EN18" i="10"/>
  <c r="DY11" i="11"/>
  <c r="EM11" i="10"/>
  <c r="EI11" i="10"/>
  <c r="EN5" i="11"/>
  <c r="FD5" i="11"/>
  <c r="DI13" i="11"/>
  <c r="EM6" i="10"/>
  <c r="CZ32" i="9"/>
  <c r="DC32" i="10"/>
  <c r="DW33" i="10"/>
  <c r="EH82" i="10"/>
  <c r="EN11" i="10"/>
  <c r="EN64" i="11"/>
  <c r="CZ64" i="9"/>
  <c r="DC64" i="10"/>
  <c r="DW65" i="10"/>
  <c r="DY28" i="11"/>
  <c r="DX43" i="11"/>
  <c r="CZ74" i="9"/>
  <c r="DW75" i="10"/>
  <c r="DC74" i="10"/>
  <c r="FE20" i="11"/>
  <c r="EO43" i="11"/>
  <c r="DJ96" i="11"/>
  <c r="CZ109" i="9"/>
  <c r="DC109" i="9" s="1"/>
  <c r="DC109" i="10"/>
  <c r="DW111" i="10"/>
  <c r="DI115" i="11"/>
  <c r="CZ144" i="9"/>
  <c r="DW146" i="10"/>
  <c r="DC144" i="10"/>
  <c r="DI81" i="11"/>
  <c r="EO81" i="11"/>
  <c r="CZ94" i="9"/>
  <c r="DW95" i="10"/>
  <c r="DC94" i="10"/>
  <c r="EN128" i="11"/>
  <c r="CZ128" i="9"/>
  <c r="DW130" i="10"/>
  <c r="DC128" i="10"/>
  <c r="EO60" i="11"/>
  <c r="CZ95" i="9"/>
  <c r="DC95" i="9" s="1"/>
  <c r="DW96" i="10"/>
  <c r="DC95" i="10"/>
  <c r="FF28" i="11"/>
  <c r="DZ84" i="11"/>
  <c r="DY93" i="11"/>
  <c r="EK104" i="10"/>
  <c r="EN122" i="11"/>
  <c r="CZ122" i="9"/>
  <c r="DW124" i="10"/>
  <c r="DC122" i="10"/>
  <c r="CZ134" i="9"/>
  <c r="DC134" i="10"/>
  <c r="DW136" i="10"/>
  <c r="EL5" i="10"/>
  <c r="CZ126" i="9"/>
  <c r="DC126" i="9" s="1"/>
  <c r="DC126" i="10"/>
  <c r="DW128" i="10"/>
  <c r="DZ61" i="11"/>
  <c r="DH103" i="11"/>
  <c r="DH106" i="11"/>
  <c r="EN10" i="11"/>
  <c r="CZ10" i="9"/>
  <c r="DW10" i="10"/>
  <c r="DC10" i="10"/>
  <c r="EN17" i="11"/>
  <c r="CZ17" i="9"/>
  <c r="DW17" i="10"/>
  <c r="DC17" i="10"/>
  <c r="EN35" i="11"/>
  <c r="CZ35" i="9"/>
  <c r="DC35" i="9" s="1"/>
  <c r="DW36" i="10"/>
  <c r="DC35" i="10"/>
  <c r="DY16" i="11"/>
  <c r="DY31" i="11"/>
  <c r="EN52" i="11"/>
  <c r="CZ52" i="9"/>
  <c r="DC52" i="10"/>
  <c r="DW53" i="10"/>
  <c r="EN44" i="11"/>
  <c r="CZ44" i="9"/>
  <c r="DC44" i="10"/>
  <c r="DW45" i="10"/>
  <c r="DX48" i="11"/>
  <c r="FE53" i="11"/>
  <c r="EN60" i="11"/>
  <c r="CZ60" i="9"/>
  <c r="DC60" i="10"/>
  <c r="DW61" i="10"/>
  <c r="DI101" i="11"/>
  <c r="EO111" i="11"/>
  <c r="EN138" i="11"/>
  <c r="CZ138" i="9"/>
  <c r="DW140" i="10"/>
  <c r="DC138" i="10"/>
  <c r="DI137" i="11"/>
  <c r="CZ14" i="9"/>
  <c r="DC14" i="10"/>
  <c r="DW14" i="10"/>
  <c r="EN14" i="11"/>
  <c r="DH4" i="11"/>
  <c r="DI19" i="11"/>
  <c r="EI17" i="10"/>
  <c r="CZ34" i="9"/>
  <c r="DW35" i="10"/>
  <c r="DC34" i="10"/>
  <c r="CZ23" i="9"/>
  <c r="DW24" i="10"/>
  <c r="DC23" i="10"/>
  <c r="EN41" i="11"/>
  <c r="CZ41" i="9"/>
  <c r="DW42" i="10"/>
  <c r="DC41" i="10"/>
  <c r="EK9" i="10"/>
  <c r="CZ27" i="9"/>
  <c r="DW28" i="10"/>
  <c r="DC27" i="10"/>
  <c r="EG76" i="10"/>
  <c r="CZ136" i="9"/>
  <c r="DW138" i="10"/>
  <c r="DC136" i="10"/>
  <c r="EP108" i="11"/>
  <c r="EN120" i="11"/>
  <c r="DW122" i="10"/>
  <c r="CZ120" i="9"/>
  <c r="DC120" i="9" s="1"/>
  <c r="DC120" i="10"/>
  <c r="CZ124" i="9"/>
  <c r="DW126" i="10"/>
  <c r="DC124" i="10"/>
  <c r="DH94" i="11"/>
  <c r="DI94" i="11"/>
  <c r="DY131" i="11"/>
  <c r="EN140" i="11"/>
  <c r="CZ140" i="9"/>
  <c r="DW142" i="10"/>
  <c r="DC140" i="10"/>
  <c r="FD142" i="11"/>
  <c r="DH47" i="11"/>
  <c r="EN51" i="11"/>
  <c r="CZ51" i="9"/>
  <c r="DW52" i="10"/>
  <c r="DC51" i="10"/>
  <c r="EN112" i="11"/>
  <c r="CZ112" i="9"/>
  <c r="DW114" i="10"/>
  <c r="DC112" i="10"/>
  <c r="EN114" i="11"/>
  <c r="CZ114" i="9"/>
  <c r="DW116" i="10"/>
  <c r="DC114" i="10"/>
  <c r="EN107" i="11"/>
  <c r="CZ107" i="9"/>
  <c r="DC107" i="9" s="1"/>
  <c r="DW109" i="10"/>
  <c r="DC107" i="10"/>
  <c r="EQ140" i="10"/>
  <c r="EM19" i="10"/>
  <c r="EI19" i="10"/>
  <c r="FE18" i="11"/>
  <c r="FD18" i="11"/>
  <c r="CZ19" i="9"/>
  <c r="DW19" i="10"/>
  <c r="EN19" i="11"/>
  <c r="DC19" i="10"/>
  <c r="EJ16" i="10"/>
  <c r="EN16" i="10"/>
  <c r="CZ15" i="9"/>
  <c r="DC15" i="10"/>
  <c r="DW15" i="10"/>
  <c r="EN15" i="11"/>
  <c r="EH4" i="10"/>
  <c r="EL4" i="10"/>
  <c r="EO4" i="11"/>
  <c r="DX14" i="11"/>
  <c r="EN63" i="11"/>
  <c r="EN26" i="11"/>
  <c r="DW27" i="10"/>
  <c r="CZ26" i="9"/>
  <c r="DC26" i="10"/>
  <c r="CZ46" i="9"/>
  <c r="DC46" i="9" s="1"/>
  <c r="DW47" i="10"/>
  <c r="DC46" i="10"/>
  <c r="FF62" i="11"/>
  <c r="EO62" i="11"/>
  <c r="EP40" i="11"/>
  <c r="CZ87" i="9"/>
  <c r="DW88" i="10"/>
  <c r="DC87" i="10"/>
  <c r="CZ102" i="9"/>
  <c r="DC102" i="10"/>
  <c r="DW104" i="10"/>
  <c r="DJ81" i="11"/>
  <c r="EN116" i="11"/>
  <c r="CZ116" i="9"/>
  <c r="DW118" i="10"/>
  <c r="DC116" i="10"/>
  <c r="DJ131" i="11"/>
  <c r="DI131" i="11"/>
  <c r="DH145" i="11"/>
  <c r="EN143" i="11"/>
  <c r="CZ143" i="9"/>
  <c r="DW145" i="10"/>
  <c r="DC143" i="10"/>
  <c r="DI62" i="11"/>
  <c r="EP69" i="11"/>
  <c r="EO114" i="11"/>
  <c r="CZ118" i="9"/>
  <c r="DC118" i="9" s="1"/>
  <c r="DC118" i="10"/>
  <c r="DW120" i="10"/>
  <c r="EP124" i="11"/>
  <c r="DZ138" i="11"/>
  <c r="EN8" i="11"/>
  <c r="EN24" i="11"/>
  <c r="CZ24" i="9"/>
  <c r="DC24" i="10"/>
  <c r="DW25" i="10"/>
  <c r="DH38" i="11"/>
  <c r="DY37" i="11"/>
  <c r="EN43" i="11"/>
  <c r="CZ43" i="9"/>
  <c r="DC43" i="9" s="1"/>
  <c r="DW44" i="10"/>
  <c r="DC43" i="10"/>
  <c r="EN48" i="11"/>
  <c r="CZ48" i="9"/>
  <c r="DC48" i="10"/>
  <c r="DW49" i="10"/>
  <c r="EO53" i="11"/>
  <c r="EN78" i="11"/>
  <c r="CZ78" i="9"/>
  <c r="DW79" i="10"/>
  <c r="DC78" i="10"/>
  <c r="FD67" i="11"/>
  <c r="FD82" i="11"/>
  <c r="EO90" i="11"/>
  <c r="EN91" i="11"/>
  <c r="CZ91" i="9"/>
  <c r="DW92" i="10"/>
  <c r="DC91" i="10"/>
  <c r="DX84" i="11"/>
  <c r="EN113" i="11"/>
  <c r="DX113" i="11"/>
  <c r="EN129" i="11"/>
  <c r="CZ129" i="9"/>
  <c r="DC129" i="10"/>
  <c r="DW131" i="10"/>
  <c r="FE110" i="11"/>
  <c r="CZ8" i="9"/>
  <c r="DW8" i="10"/>
  <c r="DC8" i="10"/>
  <c r="EO19" i="11"/>
  <c r="EO41" i="11"/>
  <c r="EP41" i="11"/>
  <c r="CZ92" i="9"/>
  <c r="DC92" i="9" s="1"/>
  <c r="DC92" i="10"/>
  <c r="DW93" i="10"/>
  <c r="DJ82" i="11"/>
  <c r="DI82" i="11"/>
  <c r="DI61" i="11"/>
  <c r="DH61" i="11"/>
  <c r="FD69" i="11"/>
  <c r="EP43" i="11"/>
  <c r="DY63" i="11"/>
  <c r="EK74" i="10"/>
  <c r="EG74" i="10"/>
  <c r="DX116" i="11"/>
  <c r="DX70" i="11"/>
  <c r="CZ54" i="9"/>
  <c r="DW55" i="10"/>
  <c r="DC54" i="10"/>
  <c r="CZ96" i="9"/>
  <c r="DC96" i="10"/>
  <c r="DW97" i="10"/>
  <c r="EN110" i="11"/>
  <c r="CZ110" i="9"/>
  <c r="DC110" i="10"/>
  <c r="DW112" i="10"/>
  <c r="DI44" i="11"/>
  <c r="CZ99" i="9"/>
  <c r="DW100" i="10"/>
  <c r="DC99" i="10"/>
  <c r="DJ145" i="11"/>
  <c r="FE91" i="11"/>
  <c r="FF91" i="11"/>
  <c r="DY125" i="11"/>
  <c r="FD132" i="11"/>
  <c r="CZ97" i="9"/>
  <c r="DW98" i="10"/>
  <c r="DC97" i="10"/>
  <c r="EO69" i="11"/>
  <c r="FE89" i="11"/>
  <c r="DI128" i="11"/>
  <c r="EG133" i="10"/>
  <c r="CZ30" i="9"/>
  <c r="DW31" i="10"/>
  <c r="DC30" i="10"/>
  <c r="FF35" i="11"/>
  <c r="DZ39" i="11"/>
  <c r="EN49" i="11"/>
  <c r="CZ49" i="9"/>
  <c r="DC49" i="9" s="1"/>
  <c r="DW50" i="10"/>
  <c r="DC49" i="10"/>
  <c r="EN58" i="11"/>
  <c r="CZ58" i="9"/>
  <c r="DW59" i="10"/>
  <c r="DC58" i="10"/>
  <c r="EN68" i="11"/>
  <c r="CZ68" i="9"/>
  <c r="DC68" i="10"/>
  <c r="DW69" i="10"/>
  <c r="EN72" i="11"/>
  <c r="CZ72" i="9"/>
  <c r="DC72" i="10"/>
  <c r="DW73" i="10"/>
  <c r="CZ50" i="9"/>
  <c r="DW51" i="10"/>
  <c r="DC50" i="10"/>
  <c r="FE126" i="11"/>
  <c r="FD114" i="11"/>
  <c r="EN139" i="11"/>
  <c r="CZ139" i="9"/>
  <c r="DC139" i="9" s="1"/>
  <c r="DW141" i="10"/>
  <c r="DC139" i="10"/>
  <c r="FE19" i="11"/>
  <c r="FD14" i="11"/>
  <c r="FD19" i="11"/>
  <c r="EM16" i="10"/>
  <c r="EQ16" i="10" s="1"/>
  <c r="EP10" i="11"/>
  <c r="EP47" i="11"/>
  <c r="CZ90" i="9"/>
  <c r="DW91" i="10"/>
  <c r="DC90" i="10"/>
  <c r="EL18" i="10"/>
  <c r="EN42" i="11"/>
  <c r="CZ42" i="9"/>
  <c r="DW43" i="10"/>
  <c r="DC42" i="10"/>
  <c r="CZ77" i="9"/>
  <c r="DC77" i="10"/>
  <c r="DW78" i="10"/>
  <c r="DH63" i="11"/>
  <c r="EN82" i="11"/>
  <c r="CZ82" i="9"/>
  <c r="DW83" i="10"/>
  <c r="DC82" i="10"/>
  <c r="EN146" i="11"/>
  <c r="CZ146" i="9"/>
  <c r="DW148" i="10"/>
  <c r="DC146" i="10"/>
  <c r="DI69" i="11"/>
  <c r="DJ36" i="11"/>
  <c r="DJ70" i="11"/>
  <c r="DH81" i="11"/>
  <c r="EP26" i="11"/>
  <c r="EN100" i="11"/>
  <c r="DC100" i="10"/>
  <c r="DW101" i="10"/>
  <c r="CZ100" i="9"/>
  <c r="DI119" i="11"/>
  <c r="CZ33" i="9"/>
  <c r="DW34" i="10"/>
  <c r="DC33" i="10"/>
  <c r="EN106" i="11"/>
  <c r="CZ106" i="9"/>
  <c r="DW108" i="10"/>
  <c r="DC106" i="10"/>
  <c r="DX108" i="11"/>
  <c r="EN131" i="11"/>
  <c r="CZ131" i="9"/>
  <c r="DW133" i="10"/>
  <c r="DC131" i="10"/>
  <c r="CZ25" i="9"/>
  <c r="DW26" i="10"/>
  <c r="DC25" i="10"/>
  <c r="EN39" i="11"/>
  <c r="DW40" i="10"/>
  <c r="DC39" i="10"/>
  <c r="CZ39" i="9"/>
  <c r="DY53" i="11"/>
  <c r="EN29" i="11"/>
  <c r="CZ29" i="9"/>
  <c r="DC29" i="9" s="1"/>
  <c r="DC29" i="10"/>
  <c r="DW30" i="10"/>
  <c r="EN66" i="11"/>
  <c r="CZ66" i="9"/>
  <c r="DW67" i="10"/>
  <c r="DC66" i="10"/>
  <c r="EN85" i="11"/>
  <c r="CZ85" i="9"/>
  <c r="DC85" i="10"/>
  <c r="DW86" i="10"/>
  <c r="DX60" i="11"/>
  <c r="EN89" i="11"/>
  <c r="CZ89" i="9"/>
  <c r="DW90" i="10"/>
  <c r="DC89" i="10"/>
  <c r="DY67" i="11"/>
  <c r="EO101" i="11"/>
  <c r="EN121" i="11"/>
  <c r="CZ121" i="9"/>
  <c r="DC121" i="10"/>
  <c r="DW123" i="10"/>
  <c r="EO144" i="11"/>
  <c r="DJ110" i="11"/>
  <c r="FE120" i="11"/>
  <c r="EN13" i="11"/>
  <c r="CZ13" i="9"/>
  <c r="DW13" i="10"/>
  <c r="DC13" i="10"/>
  <c r="EK12" i="10"/>
  <c r="CZ16" i="9"/>
  <c r="DW16" i="10"/>
  <c r="DC16" i="10"/>
  <c r="DH19" i="11"/>
  <c r="EN69" i="11"/>
  <c r="CZ69" i="9"/>
  <c r="DC69" i="10"/>
  <c r="DW70" i="10"/>
  <c r="EM8" i="10"/>
  <c r="EN88" i="11"/>
  <c r="CZ88" i="9"/>
  <c r="DC88" i="10"/>
  <c r="DW89" i="10"/>
  <c r="EO52" i="11"/>
  <c r="DH14" i="11"/>
  <c r="CZ18" i="9"/>
  <c r="DW18" i="10"/>
  <c r="DC18" i="10"/>
  <c r="EN103" i="11"/>
  <c r="CZ103" i="9"/>
  <c r="DC103" i="9" s="1"/>
  <c r="DW105" i="10"/>
  <c r="DC103" i="10"/>
  <c r="EN108" i="11"/>
  <c r="CZ108" i="9"/>
  <c r="DC108" i="9" s="1"/>
  <c r="DW110" i="10"/>
  <c r="DC108" i="10"/>
  <c r="EO78" i="11"/>
  <c r="EP84" i="11"/>
  <c r="DJ91" i="11"/>
  <c r="DX63" i="11"/>
  <c r="EN81" i="11"/>
  <c r="CZ81" i="9"/>
  <c r="DW82" i="10"/>
  <c r="DC81" i="10"/>
  <c r="DZ35" i="11"/>
  <c r="EO67" i="11"/>
  <c r="EO123" i="11"/>
  <c r="EM131" i="10"/>
  <c r="EP131" i="10" s="1"/>
  <c r="DI90" i="11"/>
  <c r="CZ98" i="9"/>
  <c r="DW99" i="10"/>
  <c r="DC98" i="10"/>
  <c r="FE60" i="11"/>
  <c r="EO32" i="11"/>
  <c r="CZ47" i="9"/>
  <c r="DW48" i="10"/>
  <c r="DC47" i="10"/>
  <c r="FD65" i="11"/>
  <c r="CZ76" i="9"/>
  <c r="DC76" i="10"/>
  <c r="DW77" i="10"/>
  <c r="EN93" i="11"/>
  <c r="DC93" i="10"/>
  <c r="DW94" i="10"/>
  <c r="CZ93" i="9"/>
  <c r="CZ59" i="9"/>
  <c r="DW60" i="10"/>
  <c r="DC59" i="10"/>
  <c r="EN111" i="11"/>
  <c r="DY135" i="11"/>
  <c r="DZ143" i="11"/>
  <c r="EO128" i="10"/>
  <c r="FE14" i="11"/>
  <c r="EJ17" i="10"/>
  <c r="EN17" i="10"/>
  <c r="CZ21" i="9"/>
  <c r="DC21" i="9" s="1"/>
  <c r="DW22" i="10"/>
  <c r="DC21" i="10"/>
  <c r="EN21" i="11"/>
  <c r="DZ13" i="11"/>
  <c r="CZ7" i="9"/>
  <c r="DC7" i="10"/>
  <c r="DW7" i="10"/>
  <c r="FD15" i="11"/>
  <c r="DW87" i="10"/>
  <c r="DC86" i="10"/>
  <c r="CZ86" i="9"/>
  <c r="DX12" i="11"/>
  <c r="EN40" i="11"/>
  <c r="CZ40" i="9"/>
  <c r="DC40" i="10"/>
  <c r="DW41" i="10"/>
  <c r="CZ56" i="9"/>
  <c r="DC56" i="9" s="1"/>
  <c r="DC56" i="10"/>
  <c r="DW57" i="10"/>
  <c r="EN62" i="11"/>
  <c r="CZ62" i="9"/>
  <c r="DW63" i="10"/>
  <c r="DC62" i="10"/>
  <c r="EP67" i="11"/>
  <c r="EN70" i="11"/>
  <c r="CZ70" i="9"/>
  <c r="DC70" i="9" s="1"/>
  <c r="DW71" i="10"/>
  <c r="DC70" i="10"/>
  <c r="DH27" i="11"/>
  <c r="DI27" i="11"/>
  <c r="EN11" i="11"/>
  <c r="CZ11" i="9"/>
  <c r="DW11" i="10"/>
  <c r="DC11" i="10"/>
  <c r="EN133" i="11"/>
  <c r="CZ133" i="9"/>
  <c r="DC133" i="9" s="1"/>
  <c r="DC133" i="10"/>
  <c r="DW135" i="10"/>
  <c r="CZ127" i="9"/>
  <c r="DW129" i="10"/>
  <c r="DC127" i="10"/>
  <c r="CZ141" i="9"/>
  <c r="DC141" i="9" s="1"/>
  <c r="DC141" i="10"/>
  <c r="DW143" i="10"/>
  <c r="DI91" i="11"/>
  <c r="DX33" i="11"/>
  <c r="FD63" i="11"/>
  <c r="FD125" i="11"/>
  <c r="CZ67" i="9"/>
  <c r="DW68" i="10"/>
  <c r="DC67" i="10"/>
  <c r="EP25" i="11"/>
  <c r="EN117" i="11"/>
  <c r="CZ117" i="9"/>
  <c r="DC117" i="10"/>
  <c r="DW119" i="10"/>
  <c r="DI132" i="11"/>
  <c r="DH132" i="11"/>
  <c r="FD99" i="11"/>
  <c r="EO114" i="10"/>
  <c r="DN130" i="10"/>
  <c r="EO51" i="10"/>
  <c r="EQ23" i="10"/>
  <c r="EP118" i="10"/>
  <c r="EO134" i="10"/>
  <c r="EO113" i="10"/>
  <c r="EO138" i="10"/>
  <c r="EO86" i="10"/>
  <c r="EP72" i="10"/>
  <c r="DK49" i="10"/>
  <c r="DJ49" i="10"/>
  <c r="DK29" i="10"/>
  <c r="DJ29" i="10"/>
  <c r="DM28" i="10"/>
  <c r="DM35" i="10"/>
  <c r="DN35" i="10"/>
  <c r="DJ56" i="10"/>
  <c r="DN49" i="10"/>
  <c r="DJ119" i="10"/>
  <c r="DK119" i="10"/>
  <c r="FF42" i="11"/>
  <c r="FE42" i="11"/>
  <c r="DI84" i="11"/>
  <c r="DH84" i="11"/>
  <c r="EP15" i="11"/>
  <c r="EO15" i="11"/>
  <c r="FE22" i="11"/>
  <c r="FD22" i="11"/>
  <c r="EO30" i="11"/>
  <c r="EN30" i="11"/>
  <c r="FE34" i="11"/>
  <c r="DJ49" i="11"/>
  <c r="DI49" i="11"/>
  <c r="FF36" i="11"/>
  <c r="DX54" i="11"/>
  <c r="EN33" i="11"/>
  <c r="FD38" i="11"/>
  <c r="EP64" i="11"/>
  <c r="DX40" i="11"/>
  <c r="DI57" i="11"/>
  <c r="FD48" i="11"/>
  <c r="EN54" i="11"/>
  <c r="FE87" i="11"/>
  <c r="DI71" i="11"/>
  <c r="FD75" i="11"/>
  <c r="FE75" i="11"/>
  <c r="FD80" i="11"/>
  <c r="DJ80" i="11"/>
  <c r="EO97" i="11"/>
  <c r="DY80" i="11"/>
  <c r="DI104" i="11"/>
  <c r="EO80" i="11"/>
  <c r="DY101" i="11"/>
  <c r="DX101" i="11"/>
  <c r="DH67" i="11"/>
  <c r="DH95" i="11"/>
  <c r="EN92" i="11"/>
  <c r="DX105" i="11"/>
  <c r="EN59" i="11"/>
  <c r="DZ103" i="11"/>
  <c r="DY103" i="11"/>
  <c r="DZ110" i="11"/>
  <c r="FE118" i="11"/>
  <c r="FD118" i="11"/>
  <c r="DY123" i="11"/>
  <c r="DZ123" i="11"/>
  <c r="DI100" i="11"/>
  <c r="DY133" i="11"/>
  <c r="EN144" i="11"/>
  <c r="FF128" i="11"/>
  <c r="FF144" i="11"/>
  <c r="DI143" i="11"/>
  <c r="DI117" i="11"/>
  <c r="FE144" i="11"/>
  <c r="DH148" i="11"/>
  <c r="DJ21" i="11"/>
  <c r="DI21" i="11"/>
  <c r="EO16" i="11"/>
  <c r="EN16" i="11"/>
  <c r="FD40" i="11"/>
  <c r="DZ49" i="11"/>
  <c r="DY49" i="11"/>
  <c r="DI43" i="11"/>
  <c r="DH43" i="11"/>
  <c r="DH53" i="11"/>
  <c r="DI53" i="11"/>
  <c r="DX34" i="11"/>
  <c r="DY54" i="11"/>
  <c r="DY45" i="11"/>
  <c r="DX45" i="11"/>
  <c r="FE77" i="11"/>
  <c r="DX92" i="11"/>
  <c r="FE101" i="11"/>
  <c r="FD101" i="11"/>
  <c r="EN94" i="11"/>
  <c r="FE125" i="11"/>
  <c r="FF125" i="11"/>
  <c r="DZ119" i="11"/>
  <c r="DX124" i="11"/>
  <c r="DY124" i="11"/>
  <c r="FF100" i="11"/>
  <c r="FE100" i="11"/>
  <c r="DJ133" i="11"/>
  <c r="EP134" i="11"/>
  <c r="EO118" i="11"/>
  <c r="FE137" i="11"/>
  <c r="DI8" i="11"/>
  <c r="FE30" i="11"/>
  <c r="FD27" i="11"/>
  <c r="FE27" i="11"/>
  <c r="DY24" i="11"/>
  <c r="DH20" i="11"/>
  <c r="EN25" i="11"/>
  <c r="EN28" i="11"/>
  <c r="DX20" i="11"/>
  <c r="EP49" i="11"/>
  <c r="EO49" i="11"/>
  <c r="DX36" i="11"/>
  <c r="FD31" i="11"/>
  <c r="FF33" i="11"/>
  <c r="DX37" i="11"/>
  <c r="EO45" i="11"/>
  <c r="DH36" i="11"/>
  <c r="EP48" i="11"/>
  <c r="FF74" i="11"/>
  <c r="FE74" i="11"/>
  <c r="FD73" i="11"/>
  <c r="FE72" i="11"/>
  <c r="FD72" i="11"/>
  <c r="DH65" i="11"/>
  <c r="DY77" i="11"/>
  <c r="DX77" i="11"/>
  <c r="FD90" i="11"/>
  <c r="DI97" i="11"/>
  <c r="DH79" i="11"/>
  <c r="EN86" i="11"/>
  <c r="FF97" i="11"/>
  <c r="FF103" i="11"/>
  <c r="FE103" i="11"/>
  <c r="DJ99" i="11"/>
  <c r="DI120" i="11"/>
  <c r="FD122" i="11"/>
  <c r="EN137" i="11"/>
  <c r="FE106" i="11"/>
  <c r="DY120" i="11"/>
  <c r="EO135" i="11"/>
  <c r="FF94" i="11"/>
  <c r="DY145" i="11"/>
  <c r="DX145" i="11"/>
  <c r="DY148" i="11"/>
  <c r="DJ15" i="11"/>
  <c r="DI15" i="11"/>
  <c r="DY18" i="11"/>
  <c r="DJ33" i="11"/>
  <c r="DI33" i="11"/>
  <c r="DX23" i="11"/>
  <c r="DX47" i="11"/>
  <c r="EO39" i="11"/>
  <c r="EO34" i="11"/>
  <c r="DH55" i="11"/>
  <c r="DI55" i="11"/>
  <c r="FE45" i="11"/>
  <c r="DJ64" i="11"/>
  <c r="FE73" i="11"/>
  <c r="EO89" i="11"/>
  <c r="FD81" i="11"/>
  <c r="EN77" i="11"/>
  <c r="DY81" i="11"/>
  <c r="DX81" i="11"/>
  <c r="DH87" i="11"/>
  <c r="DY73" i="11"/>
  <c r="FD102" i="11"/>
  <c r="DI88" i="11"/>
  <c r="EN95" i="11"/>
  <c r="DZ88" i="11"/>
  <c r="DY88" i="11"/>
  <c r="DY104" i="11"/>
  <c r="DX104" i="11"/>
  <c r="DY89" i="11"/>
  <c r="DY106" i="11"/>
  <c r="EP117" i="11"/>
  <c r="EO117" i="11"/>
  <c r="EN99" i="11"/>
  <c r="DI111" i="11"/>
  <c r="DI129" i="11"/>
  <c r="DJ129" i="11"/>
  <c r="EP133" i="11"/>
  <c r="DY118" i="11"/>
  <c r="DX118" i="11"/>
  <c r="EO110" i="11"/>
  <c r="DH111" i="11"/>
  <c r="DH134" i="11"/>
  <c r="EO119" i="11"/>
  <c r="DJ134" i="11"/>
  <c r="DI135" i="11"/>
  <c r="EO120" i="11"/>
  <c r="EN127" i="11"/>
  <c r="FD94" i="11"/>
  <c r="FE94" i="11"/>
  <c r="FF143" i="11"/>
  <c r="FE145" i="11"/>
  <c r="FD145" i="11"/>
  <c r="FE139" i="11"/>
  <c r="DY137" i="11"/>
  <c r="DZ33" i="11"/>
  <c r="DY33" i="11"/>
  <c r="DY64" i="11"/>
  <c r="EN9" i="11"/>
  <c r="EP31" i="11"/>
  <c r="EN18" i="11"/>
  <c r="FE25" i="11"/>
  <c r="DX35" i="11"/>
  <c r="FD26" i="11"/>
  <c r="DH25" i="11"/>
  <c r="DY39" i="11"/>
  <c r="EO24" i="11"/>
  <c r="DJ34" i="11"/>
  <c r="DZ36" i="11"/>
  <c r="DI40" i="11"/>
  <c r="DX59" i="11"/>
  <c r="DX46" i="11"/>
  <c r="DH46" i="11"/>
  <c r="DX74" i="11"/>
  <c r="DH54" i="11"/>
  <c r="FE66" i="11"/>
  <c r="EN76" i="11"/>
  <c r="DY66" i="11"/>
  <c r="DI74" i="11"/>
  <c r="DJ83" i="11"/>
  <c r="DI83" i="11"/>
  <c r="DZ45" i="11"/>
  <c r="DX87" i="11"/>
  <c r="EO79" i="11"/>
  <c r="DY83" i="11"/>
  <c r="FF93" i="11"/>
  <c r="DI105" i="11"/>
  <c r="DI66" i="11"/>
  <c r="DI80" i="11"/>
  <c r="EO88" i="11"/>
  <c r="DX82" i="11"/>
  <c r="FE104" i="11"/>
  <c r="FD104" i="11"/>
  <c r="EN126" i="11"/>
  <c r="EO126" i="11"/>
  <c r="FE95" i="11"/>
  <c r="FE112" i="11"/>
  <c r="FE111" i="11"/>
  <c r="DX97" i="11"/>
  <c r="FF133" i="11"/>
  <c r="DI110" i="11"/>
  <c r="DH110" i="11"/>
  <c r="EO134" i="11"/>
  <c r="DH97" i="11"/>
  <c r="FE135" i="11"/>
  <c r="FD44" i="11"/>
  <c r="FE44" i="11"/>
  <c r="DY52" i="11"/>
  <c r="DZ52" i="11"/>
  <c r="FE8" i="11"/>
  <c r="DH8" i="11"/>
  <c r="FF15" i="11"/>
  <c r="FE15" i="11"/>
  <c r="DZ15" i="11"/>
  <c r="DY15" i="11"/>
  <c r="FF24" i="11"/>
  <c r="EN27" i="11"/>
  <c r="FE24" i="11"/>
  <c r="DI16" i="11"/>
  <c r="DH16" i="11"/>
  <c r="DH34" i="11"/>
  <c r="DI34" i="11"/>
  <c r="EO31" i="11"/>
  <c r="DY50" i="11"/>
  <c r="DX50" i="11"/>
  <c r="FD36" i="11"/>
  <c r="DH32" i="11"/>
  <c r="DI32" i="11"/>
  <c r="EN47" i="11"/>
  <c r="DI39" i="11"/>
  <c r="DI22" i="11"/>
  <c r="DH22" i="11"/>
  <c r="FD43" i="11"/>
  <c r="FD34" i="11"/>
  <c r="DX44" i="11"/>
  <c r="EO44" i="11"/>
  <c r="DX53" i="11"/>
  <c r="FE49" i="11"/>
  <c r="FF85" i="11"/>
  <c r="EN84" i="11"/>
  <c r="EO84" i="11"/>
  <c r="FF88" i="11"/>
  <c r="FE88" i="11"/>
  <c r="DI92" i="11"/>
  <c r="DH92" i="11"/>
  <c r="EN87" i="11"/>
  <c r="DH64" i="11"/>
  <c r="DY78" i="11"/>
  <c r="EO83" i="11"/>
  <c r="FE105" i="11"/>
  <c r="DY91" i="11"/>
  <c r="DY96" i="11"/>
  <c r="DI127" i="11"/>
  <c r="DZ126" i="11"/>
  <c r="DX95" i="11"/>
  <c r="FD97" i="11"/>
  <c r="EN102" i="11"/>
  <c r="DY140" i="11"/>
  <c r="DX140" i="11"/>
  <c r="DI144" i="11"/>
  <c r="DY121" i="11"/>
  <c r="DH127" i="11"/>
  <c r="DY143" i="11"/>
  <c r="DZ128" i="11"/>
  <c r="DY144" i="11"/>
  <c r="FD146" i="11"/>
  <c r="FD134" i="11"/>
  <c r="DI30" i="11"/>
  <c r="DH30" i="11"/>
  <c r="EN65" i="11"/>
  <c r="FD86" i="11"/>
  <c r="FE86" i="11"/>
  <c r="DH9" i="11"/>
  <c r="DX8" i="11"/>
  <c r="FD9" i="11"/>
  <c r="FF29" i="11"/>
  <c r="FE29" i="11"/>
  <c r="DX32" i="11"/>
  <c r="DY32" i="11"/>
  <c r="DX25" i="11"/>
  <c r="DI35" i="11"/>
  <c r="DY30" i="11"/>
  <c r="FF39" i="11"/>
  <c r="EN36" i="11"/>
  <c r="FE35" i="11"/>
  <c r="FD50" i="11"/>
  <c r="EN46" i="11"/>
  <c r="EO57" i="11"/>
  <c r="EN38" i="11"/>
  <c r="DH50" i="11"/>
  <c r="EO64" i="11"/>
  <c r="DI75" i="11"/>
  <c r="EN50" i="11"/>
  <c r="FD46" i="11"/>
  <c r="DH76" i="11"/>
  <c r="EN90" i="11"/>
  <c r="FE78" i="11"/>
  <c r="EO71" i="11"/>
  <c r="FD57" i="11"/>
  <c r="EO75" i="11"/>
  <c r="EO91" i="11"/>
  <c r="DJ100" i="11"/>
  <c r="EN97" i="11"/>
  <c r="DH102" i="11"/>
  <c r="DY111" i="11"/>
  <c r="DY110" i="11"/>
  <c r="DX106" i="11"/>
  <c r="FE140" i="11"/>
  <c r="FD140" i="11"/>
  <c r="FD126" i="11"/>
  <c r="DX127" i="11"/>
  <c r="FD147" i="11"/>
  <c r="EO98" i="11"/>
  <c r="EO140" i="11"/>
  <c r="DH137" i="11"/>
  <c r="P145" i="11"/>
  <c r="BZ10" i="11"/>
  <c r="CP6" i="11"/>
  <c r="BJ8" i="11"/>
  <c r="CB28" i="11"/>
  <c r="CB20" i="11"/>
  <c r="BK22" i="11"/>
  <c r="CQ21" i="11"/>
  <c r="O30" i="11"/>
  <c r="BK35" i="11"/>
  <c r="CQ44" i="11"/>
  <c r="BL44" i="11"/>
  <c r="O72" i="11"/>
  <c r="BK53" i="11"/>
  <c r="CP73" i="11"/>
  <c r="CP79" i="11"/>
  <c r="BZ91" i="11"/>
  <c r="AT93" i="11"/>
  <c r="BL90" i="11"/>
  <c r="AT95" i="11"/>
  <c r="CR105" i="11"/>
  <c r="BJ118" i="11"/>
  <c r="CR125" i="11"/>
  <c r="AU122" i="11"/>
  <c r="BZ14" i="11"/>
  <c r="CB10" i="11"/>
  <c r="CB23" i="11"/>
  <c r="AT15" i="11"/>
  <c r="BZ49" i="11"/>
  <c r="CQ15" i="11"/>
  <c r="CQ23" i="11"/>
  <c r="AU51" i="11"/>
  <c r="CP30" i="11"/>
  <c r="BL72" i="11"/>
  <c r="P119" i="11"/>
  <c r="CR117" i="11"/>
  <c r="AT113" i="11"/>
  <c r="CQ118" i="11"/>
  <c r="CP126" i="11"/>
  <c r="BZ112" i="11"/>
  <c r="AT139" i="11"/>
  <c r="BJ140" i="11"/>
  <c r="AT112" i="11"/>
  <c r="BZ77" i="11"/>
  <c r="CR11" i="11"/>
  <c r="O11" i="11"/>
  <c r="AU24" i="11"/>
  <c r="CB58" i="11"/>
  <c r="Q64" i="11"/>
  <c r="P86" i="11"/>
  <c r="CQ91" i="11"/>
  <c r="P94" i="11"/>
  <c r="CA120" i="11"/>
  <c r="O108" i="11"/>
  <c r="CP4" i="11"/>
  <c r="P4" i="11"/>
  <c r="CP16" i="11"/>
  <c r="AV9" i="11"/>
  <c r="Q18" i="11"/>
  <c r="CR74" i="11"/>
  <c r="CQ72" i="11"/>
  <c r="BK113" i="11"/>
  <c r="BJ113" i="11"/>
  <c r="BJ117" i="11"/>
  <c r="P112" i="11"/>
  <c r="CP99" i="11"/>
  <c r="BZ140" i="11"/>
  <c r="Q6" i="11"/>
  <c r="AV32" i="11"/>
  <c r="CB69" i="11"/>
  <c r="AV59" i="11"/>
  <c r="AV53" i="11"/>
  <c r="P75" i="11"/>
  <c r="BJ88" i="11"/>
  <c r="CQ85" i="11"/>
  <c r="P130" i="11"/>
  <c r="AV24" i="11"/>
  <c r="O18" i="11"/>
  <c r="AV51" i="11"/>
  <c r="CR17" i="11"/>
  <c r="CA48" i="11"/>
  <c r="AV44" i="11"/>
  <c r="BL59" i="11"/>
  <c r="AV65" i="11"/>
  <c r="BK89" i="11"/>
  <c r="O49" i="11"/>
  <c r="CB120" i="11"/>
  <c r="CA72" i="11"/>
  <c r="CA124" i="11"/>
  <c r="AU121" i="11"/>
  <c r="O88" i="11"/>
  <c r="AU79" i="11"/>
  <c r="P117" i="11"/>
  <c r="AU120" i="11"/>
  <c r="AT129" i="11"/>
  <c r="CA126" i="11"/>
  <c r="BZ40" i="11"/>
  <c r="CA77" i="11"/>
  <c r="O38" i="11"/>
  <c r="CB51" i="11"/>
  <c r="BK56" i="11"/>
  <c r="Q78" i="11"/>
  <c r="CB81" i="11"/>
  <c r="AT84" i="11"/>
  <c r="CP94" i="11"/>
  <c r="BK110" i="11"/>
  <c r="O106" i="11"/>
  <c r="BK105" i="11"/>
  <c r="CA4" i="11"/>
  <c r="BL70" i="11"/>
  <c r="Q87" i="11"/>
  <c r="CP54" i="11"/>
  <c r="AV85" i="11"/>
  <c r="CP106" i="11"/>
  <c r="CR118" i="11"/>
  <c r="AT98" i="11"/>
  <c r="BJ143" i="11"/>
  <c r="O23" i="11"/>
  <c r="AT21" i="11"/>
  <c r="AU22" i="11"/>
  <c r="Q62" i="11"/>
  <c r="CA107" i="11"/>
  <c r="BK88" i="11"/>
  <c r="AT127" i="11"/>
  <c r="CA14" i="11"/>
  <c r="CP14" i="11"/>
  <c r="CQ27" i="11"/>
  <c r="O69" i="11"/>
  <c r="CB70" i="11"/>
  <c r="BJ100" i="11"/>
  <c r="AT132" i="11"/>
  <c r="CP62" i="11"/>
  <c r="CR120" i="11"/>
  <c r="AU119" i="11"/>
  <c r="CB74" i="11"/>
  <c r="CP8" i="11"/>
  <c r="CA5" i="11"/>
  <c r="Q70" i="11"/>
  <c r="CB56" i="11"/>
  <c r="CP87" i="11"/>
  <c r="CQ16" i="11"/>
  <c r="BZ69" i="11"/>
  <c r="P72" i="11"/>
  <c r="BL115" i="11"/>
  <c r="BK115" i="11"/>
  <c r="BK121" i="11"/>
  <c r="O111" i="11"/>
  <c r="BK122" i="11"/>
  <c r="AV46" i="11"/>
  <c r="AU69" i="11"/>
  <c r="BK34" i="11"/>
  <c r="CA66" i="11"/>
  <c r="P70" i="11"/>
  <c r="P137" i="11"/>
  <c r="CA8" i="11"/>
  <c r="AV23" i="11"/>
  <c r="AT38" i="11"/>
  <c r="BL27" i="11"/>
  <c r="CB45" i="11"/>
  <c r="CR60" i="11"/>
  <c r="BL69" i="11"/>
  <c r="AU41" i="11"/>
  <c r="BZ100" i="11"/>
  <c r="CR119" i="11"/>
  <c r="CR50" i="11"/>
  <c r="O123" i="11"/>
  <c r="CA68" i="11"/>
  <c r="CP116" i="11"/>
  <c r="AT111" i="11"/>
  <c r="CB77" i="11"/>
  <c r="Q128" i="11"/>
  <c r="CA105" i="11"/>
  <c r="CR107" i="11"/>
  <c r="CA96" i="11"/>
  <c r="O97" i="11"/>
  <c r="AU107" i="11"/>
  <c r="CA98" i="11"/>
  <c r="Q23" i="11"/>
  <c r="P23" i="11"/>
  <c r="Q21" i="11"/>
  <c r="P31" i="11"/>
  <c r="CQ43" i="11"/>
  <c r="O46" i="11"/>
  <c r="BK38" i="11"/>
  <c r="CA45" i="11"/>
  <c r="BK70" i="11"/>
  <c r="BJ64" i="11"/>
  <c r="BK64" i="11"/>
  <c r="O45" i="11"/>
  <c r="CP56" i="11"/>
  <c r="CR84" i="11"/>
  <c r="CR40" i="11"/>
  <c r="BZ68" i="11"/>
  <c r="CB117" i="11"/>
  <c r="Q122" i="11"/>
  <c r="AT114" i="11"/>
  <c r="CP114" i="11"/>
  <c r="P87" i="11"/>
  <c r="CP129" i="11"/>
  <c r="P89" i="11"/>
  <c r="BJ127" i="11"/>
  <c r="AU117" i="11"/>
  <c r="CQ119" i="11"/>
  <c r="Q121" i="11"/>
  <c r="CB11" i="11"/>
  <c r="AT11" i="11"/>
  <c r="Q14" i="11"/>
  <c r="AT26" i="11"/>
  <c r="CA22" i="11"/>
  <c r="CQ35" i="11"/>
  <c r="CR20" i="11"/>
  <c r="BL62" i="11"/>
  <c r="BZ75" i="11"/>
  <c r="Q68" i="11"/>
  <c r="CR80" i="11"/>
  <c r="CA84" i="11"/>
  <c r="CR88" i="11"/>
  <c r="AT94" i="11"/>
  <c r="CA90" i="11"/>
  <c r="CQ96" i="11"/>
  <c r="BK118" i="11"/>
  <c r="CP121" i="11"/>
  <c r="BZ118" i="11"/>
  <c r="AT123" i="11"/>
  <c r="AV5" i="11"/>
  <c r="O14" i="11"/>
  <c r="BK9" i="11"/>
  <c r="BK7" i="11"/>
  <c r="BK23" i="11"/>
  <c r="CP52" i="11"/>
  <c r="CQ5" i="11"/>
  <c r="CR15" i="11"/>
  <c r="O63" i="11"/>
  <c r="P48" i="11"/>
  <c r="O67" i="11"/>
  <c r="BL47" i="11"/>
  <c r="CA63" i="11"/>
  <c r="AT64" i="11"/>
  <c r="CA80" i="11"/>
  <c r="BJ114" i="11"/>
  <c r="AT134" i="11"/>
  <c r="AV116" i="11"/>
  <c r="Q102" i="11"/>
  <c r="CB114" i="11"/>
  <c r="BL121" i="11"/>
  <c r="CQ111" i="11"/>
  <c r="CP134" i="11"/>
  <c r="BK11" i="11"/>
  <c r="BZ26" i="11"/>
  <c r="Q47" i="11"/>
  <c r="BK69" i="11"/>
  <c r="CB61" i="11"/>
  <c r="CQ67" i="11"/>
  <c r="BJ69" i="11"/>
  <c r="AT81" i="11"/>
  <c r="BL87" i="11"/>
  <c r="AU83" i="11"/>
  <c r="BJ94" i="11"/>
  <c r="CQ99" i="11"/>
  <c r="CA99" i="11"/>
  <c r="CA108" i="11"/>
  <c r="AU8" i="11"/>
  <c r="AU25" i="11"/>
  <c r="CR37" i="11"/>
  <c r="AU44" i="11"/>
  <c r="CQ38" i="11"/>
  <c r="CA7" i="11"/>
  <c r="AT47" i="11"/>
  <c r="CQ22" i="11"/>
  <c r="P28" i="11"/>
  <c r="P27" i="11"/>
  <c r="P43" i="11"/>
  <c r="AU72" i="11"/>
  <c r="BZ50" i="11"/>
  <c r="BZ57" i="11"/>
  <c r="BJ70" i="11"/>
  <c r="AV80" i="11"/>
  <c r="BL76" i="11"/>
  <c r="CP51" i="11"/>
  <c r="BJ101" i="11"/>
  <c r="CA89" i="11"/>
  <c r="Q99" i="11"/>
  <c r="BJ116" i="11"/>
  <c r="Q103" i="11"/>
  <c r="AU114" i="11"/>
  <c r="AU82" i="11"/>
  <c r="P88" i="11"/>
  <c r="BZ114" i="11"/>
  <c r="BJ134" i="11"/>
  <c r="CB47" i="11"/>
  <c r="O73" i="11"/>
  <c r="CQ66" i="11"/>
  <c r="CB111" i="11"/>
  <c r="AV120" i="11"/>
  <c r="BL122" i="11"/>
  <c r="BK120" i="11"/>
  <c r="BZ66" i="11"/>
  <c r="BK5" i="11"/>
  <c r="AV34" i="11"/>
  <c r="BZ43" i="11"/>
  <c r="BZ45" i="11"/>
  <c r="BJ79" i="11"/>
  <c r="BZ88" i="11"/>
  <c r="CB109" i="11"/>
  <c r="CQ108" i="11"/>
  <c r="BK85" i="11"/>
  <c r="BK99" i="11"/>
  <c r="O99" i="11"/>
  <c r="BK124" i="11"/>
  <c r="BK108" i="11"/>
  <c r="BK27" i="11"/>
  <c r="Q5" i="11"/>
  <c r="CQ47" i="11"/>
  <c r="P76" i="11"/>
  <c r="BZ116" i="11"/>
  <c r="BZ134" i="11"/>
  <c r="CP102" i="11"/>
  <c r="CQ112" i="11"/>
  <c r="Q125" i="11"/>
  <c r="CA115" i="11"/>
  <c r="CR47" i="11"/>
  <c r="CA20" i="11"/>
  <c r="AT13" i="11"/>
  <c r="AV50" i="11"/>
  <c r="CA70" i="11"/>
  <c r="CQ94" i="11"/>
  <c r="O120" i="11"/>
  <c r="CA137" i="11"/>
  <c r="CA44" i="11"/>
  <c r="AT36" i="11"/>
  <c r="AU36" i="11"/>
  <c r="AU38" i="11"/>
  <c r="CP49" i="11"/>
  <c r="Q52" i="11"/>
  <c r="AU63" i="11"/>
  <c r="AV63" i="11"/>
  <c r="BK44" i="11"/>
  <c r="CR63" i="11"/>
  <c r="Q88" i="11"/>
  <c r="Q90" i="11"/>
  <c r="Q105" i="11"/>
  <c r="CB85" i="11"/>
  <c r="BZ63" i="11"/>
  <c r="BK126" i="11"/>
  <c r="AV15" i="11"/>
  <c r="BZ27" i="11"/>
  <c r="BJ22" i="11"/>
  <c r="AT39" i="11"/>
  <c r="O82" i="11"/>
  <c r="CP77" i="11"/>
  <c r="AT119" i="11"/>
  <c r="BJ121" i="11"/>
  <c r="O127" i="11"/>
  <c r="CB6" i="11"/>
  <c r="CA42" i="11"/>
  <c r="BL23" i="11"/>
  <c r="CA38" i="11"/>
  <c r="BK45" i="11"/>
  <c r="O24" i="11"/>
  <c r="CR65" i="11"/>
  <c r="O81" i="11"/>
  <c r="BJ49" i="11"/>
  <c r="AU78" i="11"/>
  <c r="CQ64" i="11"/>
  <c r="CR115" i="11"/>
  <c r="BJ55" i="11"/>
  <c r="O112" i="11"/>
  <c r="P124" i="11"/>
  <c r="Q124" i="11"/>
  <c r="BZ139" i="11"/>
  <c r="BK77" i="11"/>
  <c r="CP128" i="11"/>
  <c r="AT50" i="11"/>
  <c r="AU50" i="11"/>
  <c r="BJ10" i="11"/>
  <c r="AT29" i="11"/>
  <c r="AT22" i="11"/>
  <c r="CP20" i="11"/>
  <c r="CB31" i="11"/>
  <c r="O33" i="11"/>
  <c r="AU75" i="11"/>
  <c r="CQ76" i="11"/>
  <c r="CQ75" i="11"/>
  <c r="BL96" i="11"/>
  <c r="AU93" i="11"/>
  <c r="P136" i="11"/>
  <c r="CR6" i="11"/>
  <c r="AT17" i="11"/>
  <c r="CR10" i="11"/>
  <c r="BL40" i="11"/>
  <c r="P29" i="11"/>
  <c r="BL45" i="11"/>
  <c r="BJ66" i="11"/>
  <c r="CR49" i="11"/>
  <c r="CQ80" i="11"/>
  <c r="AT101" i="11"/>
  <c r="P52" i="11"/>
  <c r="P78" i="11"/>
  <c r="BK81" i="11"/>
  <c r="CB94" i="11"/>
  <c r="Q114" i="11"/>
  <c r="BJ115" i="11"/>
  <c r="CA121" i="11"/>
  <c r="CA122" i="11"/>
  <c r="AU115" i="11"/>
  <c r="AV20" i="11"/>
  <c r="AU20" i="11"/>
  <c r="O131" i="11"/>
  <c r="P131" i="11"/>
  <c r="O138" i="11"/>
  <c r="P138" i="11"/>
  <c r="CP9" i="11"/>
  <c r="AT12" i="11"/>
  <c r="O19" i="11"/>
  <c r="BJ25" i="11"/>
  <c r="CP24" i="11"/>
  <c r="CA35" i="11"/>
  <c r="BZ35" i="11"/>
  <c r="AU32" i="11"/>
  <c r="CQ34" i="11"/>
  <c r="BJ36" i="11"/>
  <c r="BK36" i="11"/>
  <c r="CQ20" i="11"/>
  <c r="Q37" i="11"/>
  <c r="P37" i="11"/>
  <c r="BZ52" i="11"/>
  <c r="CP84" i="11"/>
  <c r="BJ78" i="11"/>
  <c r="BJ80" i="11"/>
  <c r="AU90" i="11"/>
  <c r="BJ86" i="11"/>
  <c r="CQ88" i="11"/>
  <c r="CR93" i="11"/>
  <c r="CQ93" i="11"/>
  <c r="AV106" i="11"/>
  <c r="BK101" i="11"/>
  <c r="AV108" i="11"/>
  <c r="AT118" i="11"/>
  <c r="AU110" i="11"/>
  <c r="BL106" i="11"/>
  <c r="CA101" i="11"/>
  <c r="AU96" i="11"/>
  <c r="CA109" i="11"/>
  <c r="CQ95" i="11"/>
  <c r="CA103" i="11"/>
  <c r="AT125" i="11"/>
  <c r="AU100" i="11"/>
  <c r="BK109" i="11"/>
  <c r="BJ109" i="11"/>
  <c r="P67" i="11"/>
  <c r="AU134" i="11"/>
  <c r="AV134" i="11"/>
  <c r="BK133" i="11"/>
  <c r="BL133" i="11"/>
  <c r="BK146" i="11"/>
  <c r="BL146" i="11"/>
  <c r="P139" i="11"/>
  <c r="P142" i="11"/>
  <c r="CQ81" i="11"/>
  <c r="CP81" i="11"/>
  <c r="O134" i="11"/>
  <c r="P134" i="11"/>
  <c r="CA139" i="11"/>
  <c r="CB139" i="11"/>
  <c r="BL19" i="11"/>
  <c r="BK19" i="11"/>
  <c r="P16" i="11"/>
  <c r="O16" i="11"/>
  <c r="CP25" i="11"/>
  <c r="BK20" i="11"/>
  <c r="BJ21" i="11"/>
  <c r="CQ29" i="11"/>
  <c r="O21" i="11"/>
  <c r="CA32" i="11"/>
  <c r="AT24" i="11"/>
  <c r="O20" i="11"/>
  <c r="CQ30" i="11"/>
  <c r="Q39" i="11"/>
  <c r="P39" i="11"/>
  <c r="CP37" i="11"/>
  <c r="P60" i="11"/>
  <c r="BZ79" i="11"/>
  <c r="BK75" i="11"/>
  <c r="CA73" i="11"/>
  <c r="O80" i="11"/>
  <c r="CA81" i="11"/>
  <c r="CP76" i="11"/>
  <c r="BZ81" i="11"/>
  <c r="BJ90" i="11"/>
  <c r="BZ93" i="11"/>
  <c r="BK93" i="11"/>
  <c r="P95" i="11"/>
  <c r="Q95" i="11"/>
  <c r="CA86" i="11"/>
  <c r="CB88" i="11"/>
  <c r="CQ92" i="11"/>
  <c r="AT88" i="11"/>
  <c r="AV109" i="11"/>
  <c r="AU101" i="11"/>
  <c r="CA125" i="11"/>
  <c r="CB125" i="11"/>
  <c r="O101" i="11"/>
  <c r="CP120" i="11"/>
  <c r="O105" i="11"/>
  <c r="CQ97" i="11"/>
  <c r="BK128" i="11"/>
  <c r="BL128" i="11"/>
  <c r="CA100" i="11"/>
  <c r="BK97" i="11"/>
  <c r="O107" i="11"/>
  <c r="BJ125" i="11"/>
  <c r="CQ101" i="11"/>
  <c r="BK98" i="11"/>
  <c r="AU135" i="11"/>
  <c r="AV135" i="11"/>
  <c r="CQ142" i="11"/>
  <c r="CR142" i="11"/>
  <c r="AU146" i="11"/>
  <c r="AV146" i="11"/>
  <c r="CQ135" i="11"/>
  <c r="CR135" i="11"/>
  <c r="CQ33" i="11"/>
  <c r="CP33" i="11"/>
  <c r="CQ41" i="11"/>
  <c r="CR41" i="11"/>
  <c r="CB19" i="11"/>
  <c r="CA19" i="11"/>
  <c r="CR12" i="11"/>
  <c r="CR14" i="11"/>
  <c r="CQ14" i="11"/>
  <c r="BZ20" i="11"/>
  <c r="CA31" i="11"/>
  <c r="CA28" i="11"/>
  <c r="BJ72" i="11"/>
  <c r="BZ67" i="11"/>
  <c r="BZ70" i="11"/>
  <c r="BK73" i="11"/>
  <c r="CP89" i="11"/>
  <c r="CA93" i="11"/>
  <c r="CP78" i="11"/>
  <c r="BK92" i="11"/>
  <c r="Q94" i="11"/>
  <c r="O109" i="11"/>
  <c r="O94" i="11"/>
  <c r="O103" i="11"/>
  <c r="BK95" i="11"/>
  <c r="CQ102" i="11"/>
  <c r="O128" i="11"/>
  <c r="P128" i="11"/>
  <c r="AU99" i="11"/>
  <c r="O129" i="11"/>
  <c r="P129" i="11"/>
  <c r="CQ109" i="11"/>
  <c r="BK127" i="11"/>
  <c r="BL127" i="11"/>
  <c r="BK103" i="11"/>
  <c r="BL109" i="11"/>
  <c r="BK139" i="11"/>
  <c r="BL139" i="11"/>
  <c r="CQ139" i="11"/>
  <c r="CR139" i="11"/>
  <c r="AU35" i="11"/>
  <c r="AT35" i="11"/>
  <c r="O53" i="11"/>
  <c r="P53" i="11"/>
  <c r="P84" i="11"/>
  <c r="Q84" i="11"/>
  <c r="BJ11" i="11"/>
  <c r="AT10" i="11"/>
  <c r="CB16" i="11"/>
  <c r="CA16" i="11"/>
  <c r="P15" i="11"/>
  <c r="AV21" i="11"/>
  <c r="AU21" i="11"/>
  <c r="P19" i="11"/>
  <c r="BZ36" i="11"/>
  <c r="CA36" i="11"/>
  <c r="CR28" i="11"/>
  <c r="CQ28" i="11"/>
  <c r="AT30" i="11"/>
  <c r="BK32" i="11"/>
  <c r="O32" i="11"/>
  <c r="BK42" i="11"/>
  <c r="BJ76" i="11"/>
  <c r="AU80" i="11"/>
  <c r="AT80" i="11"/>
  <c r="BK83" i="11"/>
  <c r="BJ83" i="11"/>
  <c r="CP67" i="11"/>
  <c r="AT67" i="11"/>
  <c r="CP68" i="11"/>
  <c r="AT77" i="11"/>
  <c r="AT83" i="11"/>
  <c r="O91" i="11"/>
  <c r="CA104" i="11"/>
  <c r="AU103" i="11"/>
  <c r="BK104" i="11"/>
  <c r="CA129" i="11"/>
  <c r="CB129" i="11"/>
  <c r="CA102" i="11"/>
  <c r="BK107" i="11"/>
  <c r="CQ100" i="11"/>
  <c r="BK129" i="11"/>
  <c r="BL129" i="11"/>
  <c r="AU102" i="11"/>
  <c r="CQ98" i="11"/>
  <c r="CQ130" i="11"/>
  <c r="CR130" i="11"/>
  <c r="CA127" i="11"/>
  <c r="CB127" i="11"/>
  <c r="O141" i="11"/>
  <c r="P141" i="11"/>
  <c r="O132" i="11"/>
  <c r="P132" i="11"/>
  <c r="CA136" i="11"/>
  <c r="CQ124" i="11"/>
  <c r="CB13" i="11"/>
  <c r="CA13" i="11"/>
  <c r="Q73" i="11"/>
  <c r="P73" i="11"/>
  <c r="BJ12" i="11"/>
  <c r="CP10" i="11"/>
  <c r="BK21" i="11"/>
  <c r="BK31" i="11"/>
  <c r="CQ32" i="11"/>
  <c r="CP32" i="11"/>
  <c r="AU34" i="11"/>
  <c r="AT34" i="11"/>
  <c r="O36" i="11"/>
  <c r="BJ37" i="11"/>
  <c r="BK37" i="11"/>
  <c r="AT49" i="11"/>
  <c r="CP69" i="11"/>
  <c r="AT75" i="11"/>
  <c r="O83" i="11"/>
  <c r="BJ68" i="11"/>
  <c r="O86" i="11"/>
  <c r="AU84" i="11"/>
  <c r="BK87" i="11"/>
  <c r="BZ83" i="11"/>
  <c r="O93" i="11"/>
  <c r="O22" i="11"/>
  <c r="CA130" i="11"/>
  <c r="CB130" i="11"/>
  <c r="O110" i="11"/>
  <c r="CQ126" i="11"/>
  <c r="CR126" i="11"/>
  <c r="BK102" i="11"/>
  <c r="O96" i="11"/>
  <c r="CQ103" i="11"/>
  <c r="AT124" i="11"/>
  <c r="BK100" i="11"/>
  <c r="AU92" i="11"/>
  <c r="O125" i="11"/>
  <c r="O126" i="11"/>
  <c r="CQ125" i="11"/>
  <c r="P133" i="11"/>
  <c r="P135" i="11"/>
  <c r="O146" i="11"/>
  <c r="P146" i="11"/>
  <c r="AU138" i="11"/>
  <c r="AV138" i="11"/>
  <c r="CA132" i="11"/>
  <c r="CB132" i="11"/>
  <c r="BK134" i="11"/>
  <c r="BL134" i="11"/>
  <c r="CB17" i="11"/>
  <c r="CA17" i="11"/>
  <c r="AV18" i="11"/>
  <c r="AU18" i="11"/>
  <c r="AT37" i="11"/>
  <c r="AU37" i="11"/>
  <c r="CQ31" i="11"/>
  <c r="CA34" i="11"/>
  <c r="BZ34" i="11"/>
  <c r="CP36" i="11"/>
  <c r="CQ36" i="11"/>
  <c r="BZ39" i="11"/>
  <c r="CA39" i="11"/>
  <c r="BZ41" i="11"/>
  <c r="CA41" i="11"/>
  <c r="BJ39" i="11"/>
  <c r="CQ42" i="11"/>
  <c r="AT65" i="11"/>
  <c r="AU65" i="11"/>
  <c r="AT71" i="11"/>
  <c r="BZ71" i="11"/>
  <c r="BZ74" i="11"/>
  <c r="CR86" i="11"/>
  <c r="O92" i="11"/>
  <c r="AU89" i="11"/>
  <c r="CA87" i="11"/>
  <c r="BJ84" i="11"/>
  <c r="CQ105" i="11"/>
  <c r="BK91" i="11"/>
  <c r="AU91" i="11"/>
  <c r="CA106" i="11"/>
  <c r="BK96" i="11"/>
  <c r="AU104" i="11"/>
  <c r="AU128" i="11"/>
  <c r="AV128" i="11"/>
  <c r="CA97" i="11"/>
  <c r="BJ124" i="11"/>
  <c r="CA95" i="11"/>
  <c r="AU105" i="11"/>
  <c r="BK136" i="11"/>
  <c r="BK137" i="11"/>
  <c r="BL137" i="11"/>
  <c r="P143" i="11"/>
  <c r="CA78" i="11"/>
  <c r="BZ78" i="11"/>
  <c r="CQ12" i="11"/>
  <c r="Q12" i="11"/>
  <c r="P12" i="11"/>
  <c r="BZ21" i="11"/>
  <c r="CP19" i="11"/>
  <c r="CP21" i="11"/>
  <c r="BK33" i="11"/>
  <c r="BJ33" i="11"/>
  <c r="O34" i="11"/>
  <c r="CA29" i="11"/>
  <c r="O35" i="11"/>
  <c r="Q42" i="11"/>
  <c r="P42" i="11"/>
  <c r="AT42" i="11"/>
  <c r="P61" i="11"/>
  <c r="AT70" i="11"/>
  <c r="BJ71" i="11"/>
  <c r="AT73" i="11"/>
  <c r="P64" i="11"/>
  <c r="P79" i="11"/>
  <c r="Q79" i="11"/>
  <c r="BZ84" i="11"/>
  <c r="AU86" i="11"/>
  <c r="O85" i="11"/>
  <c r="CQ90" i="11"/>
  <c r="CA92" i="11"/>
  <c r="CQ86" i="11"/>
  <c r="CR94" i="11"/>
  <c r="CQ110" i="11"/>
  <c r="CP110" i="11"/>
  <c r="AU98" i="11"/>
  <c r="AU108" i="11"/>
  <c r="AT108" i="11"/>
  <c r="BK41" i="11"/>
  <c r="BZ120" i="11"/>
  <c r="O100" i="11"/>
  <c r="O98" i="11"/>
  <c r="BK106" i="11"/>
  <c r="BJ106" i="11"/>
  <c r="BZ119" i="11"/>
  <c r="CQ128" i="11"/>
  <c r="CR128" i="11"/>
  <c r="O104" i="11"/>
  <c r="CQ104" i="11"/>
  <c r="O102" i="11"/>
  <c r="AU97" i="11"/>
  <c r="CQ106" i="11"/>
  <c r="BK125" i="11"/>
  <c r="AV133" i="11"/>
  <c r="CQ141" i="11"/>
  <c r="CR141" i="11"/>
  <c r="AU133" i="11"/>
  <c r="P144" i="11"/>
  <c r="P140" i="11"/>
  <c r="AE75" i="35"/>
  <c r="P19" i="35"/>
  <c r="O19" i="35"/>
  <c r="AF16" i="35"/>
  <c r="P16" i="35"/>
  <c r="AV16" i="35"/>
  <c r="O18" i="35"/>
  <c r="AV39" i="35"/>
  <c r="AW39" i="35"/>
  <c r="O50" i="35"/>
  <c r="P50" i="35"/>
  <c r="Q36" i="35"/>
  <c r="AF45" i="35"/>
  <c r="AE43" i="35"/>
  <c r="AU37" i="35"/>
  <c r="AU75" i="35"/>
  <c r="AF60" i="35"/>
  <c r="AV54" i="35"/>
  <c r="P99" i="35"/>
  <c r="AG101" i="35"/>
  <c r="AF101" i="35"/>
  <c r="AW99" i="35"/>
  <c r="AV99" i="35"/>
  <c r="AE117" i="35"/>
  <c r="AE96" i="35"/>
  <c r="AF96" i="35"/>
  <c r="AW120" i="35"/>
  <c r="AV94" i="35"/>
  <c r="AU94" i="35"/>
  <c r="AV116" i="35"/>
  <c r="Q123" i="35"/>
  <c r="P123" i="35"/>
  <c r="AV122" i="35"/>
  <c r="AG93" i="35"/>
  <c r="AF93" i="35"/>
  <c r="AE126" i="35"/>
  <c r="P127" i="35"/>
  <c r="P58" i="35"/>
  <c r="O58" i="35"/>
  <c r="AV32" i="35"/>
  <c r="AV28" i="35"/>
  <c r="AU28" i="35"/>
  <c r="AU36" i="35"/>
  <c r="AU52" i="35"/>
  <c r="AF34" i="35"/>
  <c r="AU50" i="35"/>
  <c r="AV50" i="35"/>
  <c r="AF57" i="35"/>
  <c r="AG57" i="35"/>
  <c r="AE42" i="35"/>
  <c r="AE61" i="35"/>
  <c r="AV40" i="35"/>
  <c r="AF67" i="35"/>
  <c r="P91" i="35"/>
  <c r="O91" i="35"/>
  <c r="AF83" i="35"/>
  <c r="Q90" i="35"/>
  <c r="O82" i="35"/>
  <c r="O114" i="35"/>
  <c r="O108" i="35"/>
  <c r="AW123" i="35"/>
  <c r="AV123" i="35"/>
  <c r="O134" i="35"/>
  <c r="AW117" i="35"/>
  <c r="AV117" i="35"/>
  <c r="AU115" i="35"/>
  <c r="AV135" i="35"/>
  <c r="AE144" i="35"/>
  <c r="AE134" i="35"/>
  <c r="P28" i="35"/>
  <c r="O28" i="35"/>
  <c r="AU22" i="35"/>
  <c r="AU38" i="35"/>
  <c r="O43" i="35"/>
  <c r="P43" i="35"/>
  <c r="AV43" i="35"/>
  <c r="P44" i="35"/>
  <c r="AF40" i="35"/>
  <c r="O69" i="35"/>
  <c r="P65" i="35"/>
  <c r="Q65" i="35"/>
  <c r="O84" i="35"/>
  <c r="P60" i="35"/>
  <c r="Q93" i="35"/>
  <c r="P93" i="35"/>
  <c r="O62" i="35"/>
  <c r="O59" i="35"/>
  <c r="AV91" i="35"/>
  <c r="AU91" i="35"/>
  <c r="P94" i="35"/>
  <c r="O94" i="35"/>
  <c r="AW94" i="35"/>
  <c r="AF124" i="35"/>
  <c r="AE124" i="35"/>
  <c r="AE123" i="35"/>
  <c r="AW125" i="35"/>
  <c r="AU134" i="35"/>
  <c r="AU144" i="35"/>
  <c r="AG20" i="35"/>
  <c r="AF20" i="35"/>
  <c r="AV74" i="35"/>
  <c r="P8" i="35"/>
  <c r="AE18" i="35"/>
  <c r="AV30" i="35"/>
  <c r="AU30" i="35"/>
  <c r="AW28" i="35"/>
  <c r="AV15" i="35"/>
  <c r="AU32" i="35"/>
  <c r="O35" i="35"/>
  <c r="AV53" i="35"/>
  <c r="AW53" i="35"/>
  <c r="AE44" i="35"/>
  <c r="AV45" i="35"/>
  <c r="AF53" i="35"/>
  <c r="AE53" i="35"/>
  <c r="P81" i="35"/>
  <c r="O81" i="35"/>
  <c r="O60" i="35"/>
  <c r="AW93" i="35"/>
  <c r="AV93" i="35"/>
  <c r="O66" i="35"/>
  <c r="P66" i="35"/>
  <c r="AE68" i="35"/>
  <c r="AF71" i="35"/>
  <c r="P104" i="35"/>
  <c r="AV81" i="35"/>
  <c r="AU81" i="35"/>
  <c r="AW108" i="35"/>
  <c r="AE105" i="35"/>
  <c r="AG105" i="35"/>
  <c r="P115" i="35"/>
  <c r="O128" i="35"/>
  <c r="P135" i="35"/>
  <c r="AV143" i="35"/>
  <c r="P24" i="35"/>
  <c r="O24" i="35"/>
  <c r="AU9" i="35"/>
  <c r="AE17" i="35"/>
  <c r="AG30" i="35"/>
  <c r="AV34" i="35"/>
  <c r="AW34" i="35"/>
  <c r="P17" i="35"/>
  <c r="AU35" i="35"/>
  <c r="Q38" i="35"/>
  <c r="P48" i="35"/>
  <c r="AU61" i="35"/>
  <c r="AF94" i="35"/>
  <c r="AE94" i="35"/>
  <c r="P96" i="35"/>
  <c r="Q94" i="35"/>
  <c r="AV114" i="35"/>
  <c r="AV121" i="35"/>
  <c r="O136" i="35"/>
  <c r="AU116" i="35"/>
  <c r="AF127" i="35"/>
  <c r="AU141" i="35"/>
  <c r="AV141" i="35"/>
  <c r="Q15" i="35"/>
  <c r="Q20" i="35"/>
  <c r="P20" i="35"/>
  <c r="AV44" i="35"/>
  <c r="AV48" i="35"/>
  <c r="AV25" i="35"/>
  <c r="Q55" i="35"/>
  <c r="P55" i="35"/>
  <c r="P38" i="35"/>
  <c r="AV67" i="35"/>
  <c r="O67" i="35"/>
  <c r="P76" i="35"/>
  <c r="AU62" i="35"/>
  <c r="AF97" i="35"/>
  <c r="AE97" i="35"/>
  <c r="AE82" i="35"/>
  <c r="P83" i="35"/>
  <c r="AE100" i="35"/>
  <c r="AW81" i="35"/>
  <c r="AE133" i="35"/>
  <c r="AF133" i="35"/>
  <c r="Q126" i="35"/>
  <c r="P126" i="35"/>
  <c r="AF132" i="35"/>
  <c r="AG132" i="35"/>
  <c r="AE36" i="35"/>
  <c r="AU142" i="35"/>
  <c r="P143" i="35"/>
  <c r="AG27" i="35"/>
  <c r="AF27" i="35"/>
  <c r="AW116" i="35"/>
  <c r="AE107" i="35"/>
  <c r="AW23" i="35"/>
  <c r="AV23" i="35"/>
  <c r="O22" i="35"/>
  <c r="AW18" i="35"/>
  <c r="AF31" i="35"/>
  <c r="AG31" i="35"/>
  <c r="O31" i="35"/>
  <c r="P31" i="35"/>
  <c r="AF35" i="35"/>
  <c r="AE35" i="35"/>
  <c r="AF26" i="35"/>
  <c r="AF39" i="35"/>
  <c r="AV66" i="35"/>
  <c r="P70" i="35"/>
  <c r="AF99" i="35"/>
  <c r="AV105" i="35"/>
  <c r="P113" i="35"/>
  <c r="AG115" i="35"/>
  <c r="AF95" i="35"/>
  <c r="P116" i="35"/>
  <c r="AV140" i="35"/>
  <c r="AW140" i="35"/>
  <c r="O122" i="35"/>
  <c r="AF115" i="35"/>
  <c r="O141" i="35"/>
  <c r="P141" i="35"/>
  <c r="P106" i="35"/>
  <c r="P37" i="35"/>
  <c r="O109" i="35"/>
  <c r="AV127" i="35"/>
  <c r="AU128" i="35"/>
  <c r="AF141" i="35"/>
  <c r="AE142" i="35"/>
  <c r="AF135" i="35"/>
  <c r="EJ46" i="7"/>
  <c r="EI46" i="7"/>
  <c r="CM84" i="7"/>
  <c r="CN84" i="7"/>
  <c r="BP93" i="7"/>
  <c r="BO93" i="7"/>
  <c r="X115" i="7"/>
  <c r="BF115" i="9" s="1"/>
  <c r="Y115" i="7"/>
  <c r="BQ135" i="7"/>
  <c r="EH139" i="7"/>
  <c r="DJ7" i="7"/>
  <c r="BQ10" i="7"/>
  <c r="W11" i="7"/>
  <c r="BE11" i="9" s="1"/>
  <c r="EK5" i="7"/>
  <c r="EJ12" i="7"/>
  <c r="U9" i="7"/>
  <c r="BR15" i="7"/>
  <c r="U10" i="7"/>
  <c r="X14" i="7"/>
  <c r="BE14" i="9" s="1"/>
  <c r="BQ14" i="7"/>
  <c r="X12" i="7"/>
  <c r="CO20" i="7"/>
  <c r="DK15" i="7"/>
  <c r="BN20" i="7"/>
  <c r="EK19" i="7"/>
  <c r="BR26" i="7"/>
  <c r="BQ26" i="7"/>
  <c r="DL29" i="7"/>
  <c r="DK29" i="7"/>
  <c r="Y16" i="7"/>
  <c r="DK23" i="7"/>
  <c r="DL24" i="7"/>
  <c r="BQ19" i="7"/>
  <c r="DL14" i="7"/>
  <c r="Y23" i="7"/>
  <c r="BQ22" i="7"/>
  <c r="U26" i="7"/>
  <c r="BO28" i="7"/>
  <c r="Y35" i="7"/>
  <c r="DK33" i="7"/>
  <c r="W30" i="7"/>
  <c r="BE30" i="9" s="1"/>
  <c r="DK28" i="7"/>
  <c r="EL34" i="7"/>
  <c r="CN39" i="7"/>
  <c r="CM39" i="7"/>
  <c r="EK34" i="7"/>
  <c r="CM33" i="7"/>
  <c r="BR40" i="7"/>
  <c r="V47" i="7"/>
  <c r="U47" i="7"/>
  <c r="BQ40" i="7"/>
  <c r="X43" i="7"/>
  <c r="CL42" i="7"/>
  <c r="CM50" i="7"/>
  <c r="V43" i="7"/>
  <c r="CO50" i="7"/>
  <c r="CN48" i="7"/>
  <c r="DK55" i="7"/>
  <c r="DJ55" i="7"/>
  <c r="V41" i="7"/>
  <c r="U50" i="7"/>
  <c r="EK51" i="7"/>
  <c r="X53" i="7"/>
  <c r="W53" i="7"/>
  <c r="DJ57" i="7"/>
  <c r="CM67" i="7"/>
  <c r="CL67" i="7"/>
  <c r="DM51" i="7"/>
  <c r="BN66" i="7"/>
  <c r="BO65" i="7"/>
  <c r="CN71" i="7"/>
  <c r="Y76" i="7"/>
  <c r="U69" i="7"/>
  <c r="EK59" i="7"/>
  <c r="CN68" i="7"/>
  <c r="CL70" i="7"/>
  <c r="DM75" i="7"/>
  <c r="X73" i="7"/>
  <c r="BE73" i="9" s="1"/>
  <c r="Y73" i="7"/>
  <c r="DM64" i="7"/>
  <c r="X66" i="7"/>
  <c r="BE66" i="9" s="1"/>
  <c r="DM72" i="7"/>
  <c r="BQ80" i="7"/>
  <c r="EL75" i="7"/>
  <c r="CO78" i="7"/>
  <c r="EI84" i="7"/>
  <c r="U80" i="7"/>
  <c r="BQ78" i="7"/>
  <c r="EK75" i="7"/>
  <c r="DM81" i="7"/>
  <c r="EL84" i="7"/>
  <c r="DJ96" i="7"/>
  <c r="DK72" i="7"/>
  <c r="BO80" i="7"/>
  <c r="X106" i="7"/>
  <c r="EH88" i="7"/>
  <c r="W99" i="7"/>
  <c r="V99" i="7"/>
  <c r="DL93" i="7"/>
  <c r="DK93" i="7"/>
  <c r="BN103" i="7"/>
  <c r="DJ110" i="7"/>
  <c r="X101" i="7"/>
  <c r="Y101" i="7"/>
  <c r="EK78" i="7"/>
  <c r="CN126" i="7"/>
  <c r="X128" i="7"/>
  <c r="EJ130" i="7"/>
  <c r="EI130" i="7"/>
  <c r="EJ102" i="7"/>
  <c r="CP107" i="7"/>
  <c r="CP135" i="7"/>
  <c r="CO135" i="7"/>
  <c r="CL114" i="7"/>
  <c r="CM118" i="7"/>
  <c r="CN133" i="7"/>
  <c r="EI127" i="7"/>
  <c r="BP131" i="7"/>
  <c r="EH132" i="7"/>
  <c r="CO136" i="7"/>
  <c r="DK118" i="7"/>
  <c r="EK127" i="7"/>
  <c r="Y131" i="7"/>
  <c r="CM105" i="7"/>
  <c r="DL112" i="7"/>
  <c r="EI118" i="7"/>
  <c r="EI126" i="7"/>
  <c r="Y135" i="7"/>
  <c r="W124" i="7"/>
  <c r="EL146" i="7"/>
  <c r="DJ133" i="7"/>
  <c r="X139" i="7"/>
  <c r="CP146" i="7"/>
  <c r="CL116" i="7"/>
  <c r="DL5" i="7"/>
  <c r="DM107" i="7"/>
  <c r="DL138" i="7"/>
  <c r="CP142" i="7"/>
  <c r="Y138" i="7"/>
  <c r="V146" i="7"/>
  <c r="BN81" i="7"/>
  <c r="BO81" i="7"/>
  <c r="CO123" i="7"/>
  <c r="V140" i="7"/>
  <c r="U119" i="7"/>
  <c r="CM5" i="7"/>
  <c r="BO8" i="7"/>
  <c r="BN24" i="7"/>
  <c r="DK17" i="7"/>
  <c r="CP25" i="7"/>
  <c r="CO25" i="7"/>
  <c r="CP26" i="7"/>
  <c r="CO26" i="7"/>
  <c r="EJ29" i="7"/>
  <c r="EI29" i="7"/>
  <c r="X16" i="7"/>
  <c r="W16" i="7"/>
  <c r="V20" i="7"/>
  <c r="BN22" i="7"/>
  <c r="BO23" i="7"/>
  <c r="BP20" i="7"/>
  <c r="DK43" i="7"/>
  <c r="DL43" i="7"/>
  <c r="V35" i="7"/>
  <c r="X41" i="7"/>
  <c r="BE41" i="9" s="1"/>
  <c r="Y41" i="7"/>
  <c r="BQ43" i="7"/>
  <c r="CN54" i="7"/>
  <c r="CO54" i="7"/>
  <c r="EI58" i="7"/>
  <c r="V54" i="7"/>
  <c r="U54" i="7"/>
  <c r="EH57" i="7"/>
  <c r="CN61" i="7"/>
  <c r="X69" i="7"/>
  <c r="CN67" i="7"/>
  <c r="BQ85" i="7"/>
  <c r="BR85" i="7"/>
  <c r="CO63" i="7"/>
  <c r="V72" i="7"/>
  <c r="CO87" i="7"/>
  <c r="V95" i="7"/>
  <c r="W95" i="7"/>
  <c r="DJ107" i="7"/>
  <c r="V94" i="7"/>
  <c r="U94" i="7"/>
  <c r="V106" i="7"/>
  <c r="U106" i="7"/>
  <c r="DJ88" i="7"/>
  <c r="BO105" i="7"/>
  <c r="U107" i="7"/>
  <c r="EH97" i="7"/>
  <c r="DJ103" i="7"/>
  <c r="DL126" i="7"/>
  <c r="BN129" i="7"/>
  <c r="EH102" i="7"/>
  <c r="EI102" i="7"/>
  <c r="W127" i="7"/>
  <c r="BE127" i="9" s="1"/>
  <c r="W111" i="7"/>
  <c r="BE111" i="9" s="1"/>
  <c r="BQ119" i="7"/>
  <c r="BQ131" i="7"/>
  <c r="V135" i="7"/>
  <c r="U135" i="7"/>
  <c r="BN116" i="7"/>
  <c r="BO116" i="7"/>
  <c r="U132" i="7"/>
  <c r="BN140" i="7"/>
  <c r="CO119" i="7"/>
  <c r="DM127" i="7"/>
  <c r="BP141" i="7"/>
  <c r="CO145" i="7"/>
  <c r="EK146" i="7"/>
  <c r="CN29" i="7"/>
  <c r="CM29" i="7"/>
  <c r="DL54" i="7"/>
  <c r="DM54" i="7"/>
  <c r="EH7" i="7"/>
  <c r="BP8" i="7"/>
  <c r="CL8" i="7"/>
  <c r="CO10" i="7"/>
  <c r="X7" i="7"/>
  <c r="EL9" i="7"/>
  <c r="DN9" i="7"/>
  <c r="BN8" i="7"/>
  <c r="V12" i="7"/>
  <c r="CO13" i="7"/>
  <c r="CN13" i="7"/>
  <c r="Y12" i="7"/>
  <c r="CM13" i="7"/>
  <c r="CL13" i="7"/>
  <c r="BN17" i="7"/>
  <c r="BR22" i="7"/>
  <c r="DN26" i="7"/>
  <c r="DM26" i="7"/>
  <c r="V30" i="7"/>
  <c r="U30" i="7"/>
  <c r="BN11" i="7"/>
  <c r="X23" i="7"/>
  <c r="W23" i="7"/>
  <c r="CM36" i="7"/>
  <c r="CL36" i="7"/>
  <c r="DK32" i="7"/>
  <c r="DL32" i="7"/>
  <c r="BQ33" i="7"/>
  <c r="BO32" i="7"/>
  <c r="EJ39" i="7"/>
  <c r="EK39" i="7"/>
  <c r="CM35" i="7"/>
  <c r="BO37" i="7"/>
  <c r="DL39" i="7"/>
  <c r="CL41" i="7"/>
  <c r="W51" i="7"/>
  <c r="BF51" i="9" s="1"/>
  <c r="BQ44" i="7"/>
  <c r="Y54" i="7"/>
  <c r="X54" i="7"/>
  <c r="CO56" i="7"/>
  <c r="CN56" i="7"/>
  <c r="CO46" i="7"/>
  <c r="CO51" i="7"/>
  <c r="CN52" i="7"/>
  <c r="CO52" i="7"/>
  <c r="CL50" i="7"/>
  <c r="BN52" i="7"/>
  <c r="Y62" i="7"/>
  <c r="X62" i="7"/>
  <c r="DN56" i="7"/>
  <c r="BO45" i="7"/>
  <c r="CL55" i="7"/>
  <c r="EH67" i="7"/>
  <c r="BQ62" i="7"/>
  <c r="EJ61" i="7"/>
  <c r="BQ73" i="7"/>
  <c r="CO65" i="7"/>
  <c r="DJ67" i="7"/>
  <c r="DM78" i="7"/>
  <c r="U59" i="7"/>
  <c r="X76" i="7"/>
  <c r="BE76" i="9" s="1"/>
  <c r="CO72" i="7"/>
  <c r="CM63" i="7"/>
  <c r="BQ74" i="7"/>
  <c r="X77" i="7"/>
  <c r="DK98" i="7"/>
  <c r="CM83" i="7"/>
  <c r="X91" i="7"/>
  <c r="CN93" i="7"/>
  <c r="CM93" i="7"/>
  <c r="EH92" i="7"/>
  <c r="EJ89" i="7"/>
  <c r="BO87" i="7"/>
  <c r="BN111" i="7"/>
  <c r="BO111" i="7"/>
  <c r="CN94" i="7"/>
  <c r="DL108" i="7"/>
  <c r="DL111" i="7"/>
  <c r="DK81" i="7"/>
  <c r="EJ115" i="7"/>
  <c r="BQ95" i="7"/>
  <c r="DN119" i="7"/>
  <c r="CN122" i="7"/>
  <c r="X124" i="7"/>
  <c r="BR131" i="7"/>
  <c r="CN108" i="7"/>
  <c r="BR117" i="7"/>
  <c r="BP112" i="7"/>
  <c r="DN114" i="7"/>
  <c r="DJ136" i="7"/>
  <c r="CO127" i="7"/>
  <c r="EI116" i="7"/>
  <c r="EK123" i="7"/>
  <c r="CL132" i="7"/>
  <c r="DM136" i="7"/>
  <c r="CL111" i="7"/>
  <c r="BP116" i="7"/>
  <c r="DM114" i="7"/>
  <c r="BP117" i="7"/>
  <c r="DM115" i="7"/>
  <c r="CN119" i="7"/>
  <c r="CM128" i="7"/>
  <c r="DJ143" i="7"/>
  <c r="CP145" i="7"/>
  <c r="BQ123" i="7"/>
  <c r="DK131" i="7"/>
  <c r="BQ139" i="7"/>
  <c r="DL145" i="7"/>
  <c r="U145" i="7"/>
  <c r="BO126" i="7"/>
  <c r="BO141" i="7"/>
  <c r="X132" i="7"/>
  <c r="DL141" i="7"/>
  <c r="DL139" i="7"/>
  <c r="Y141" i="7"/>
  <c r="EK145" i="7"/>
  <c r="W6" i="7"/>
  <c r="EH141" i="7"/>
  <c r="EJ138" i="7"/>
  <c r="CN145" i="7"/>
  <c r="DM135" i="7"/>
  <c r="EI144" i="7"/>
  <c r="W31" i="7"/>
  <c r="X31" i="7"/>
  <c r="BO67" i="7"/>
  <c r="BN67" i="7"/>
  <c r="EK86" i="7"/>
  <c r="DM103" i="7"/>
  <c r="DN103" i="7"/>
  <c r="DL116" i="7"/>
  <c r="DM116" i="7"/>
  <c r="EH4" i="7"/>
  <c r="DN5" i="7"/>
  <c r="CN8" i="7"/>
  <c r="DN10" i="7"/>
  <c r="EJ4" i="7"/>
  <c r="EI5" i="7"/>
  <c r="CP9" i="7"/>
  <c r="CO9" i="7"/>
  <c r="EJ11" i="7"/>
  <c r="DK13" i="7"/>
  <c r="DJ13" i="7"/>
  <c r="CM11" i="7"/>
  <c r="X10" i="7"/>
  <c r="V14" i="7"/>
  <c r="BN15" i="7"/>
  <c r="CL12" i="7"/>
  <c r="CN19" i="7"/>
  <c r="CM19" i="7"/>
  <c r="EL26" i="7"/>
  <c r="EK26" i="7"/>
  <c r="BR30" i="7"/>
  <c r="BQ30" i="7"/>
  <c r="EI16" i="7"/>
  <c r="DL19" i="7"/>
  <c r="DK22" i="7"/>
  <c r="V25" i="7"/>
  <c r="U25" i="7"/>
  <c r="U24" i="7"/>
  <c r="EH32" i="7"/>
  <c r="EI32" i="7"/>
  <c r="CN34" i="7"/>
  <c r="EK24" i="7"/>
  <c r="CP40" i="7"/>
  <c r="CO40" i="7"/>
  <c r="V40" i="7"/>
  <c r="W40" i="7"/>
  <c r="EH36" i="7"/>
  <c r="EJ36" i="7"/>
  <c r="EH39" i="7"/>
  <c r="CO32" i="7"/>
  <c r="U44" i="7"/>
  <c r="V44" i="7"/>
  <c r="DN44" i="7"/>
  <c r="EH47" i="7"/>
  <c r="BQ54" i="7"/>
  <c r="BP54" i="7"/>
  <c r="W47" i="7"/>
  <c r="BE47" i="9" s="1"/>
  <c r="U51" i="7"/>
  <c r="BP58" i="7"/>
  <c r="BO58" i="7"/>
  <c r="U60" i="7"/>
  <c r="EK48" i="7"/>
  <c r="CL45" i="7"/>
  <c r="EH50" i="7"/>
  <c r="EL58" i="7"/>
  <c r="CM64" i="7"/>
  <c r="W52" i="7"/>
  <c r="BE52" i="9" s="1"/>
  <c r="DK62" i="7"/>
  <c r="EK69" i="7"/>
  <c r="EI62" i="7"/>
  <c r="CN75" i="7"/>
  <c r="EL77" i="7"/>
  <c r="EK77" i="7"/>
  <c r="CM71" i="7"/>
  <c r="EL73" i="7"/>
  <c r="CP73" i="7"/>
  <c r="CM77" i="7"/>
  <c r="EJ81" i="7"/>
  <c r="EK72" i="7"/>
  <c r="DL75" i="7"/>
  <c r="EI77" i="7"/>
  <c r="DL71" i="7"/>
  <c r="U77" i="7"/>
  <c r="EJ93" i="7"/>
  <c r="EI93" i="7"/>
  <c r="CM97" i="7"/>
  <c r="CL97" i="7"/>
  <c r="W100" i="7"/>
  <c r="BQ68" i="7"/>
  <c r="DJ101" i="7"/>
  <c r="U81" i="7"/>
  <c r="DM94" i="7"/>
  <c r="DL94" i="7"/>
  <c r="DM101" i="7"/>
  <c r="DL101" i="7"/>
  <c r="V98" i="7"/>
  <c r="X110" i="7"/>
  <c r="CN111" i="7"/>
  <c r="BN114" i="7"/>
  <c r="BO102" i="7"/>
  <c r="BO106" i="7"/>
  <c r="EK98" i="7"/>
  <c r="DM106" i="7"/>
  <c r="BQ87" i="7"/>
  <c r="CL108" i="7"/>
  <c r="DJ114" i="7"/>
  <c r="BP118" i="7"/>
  <c r="EL119" i="7"/>
  <c r="V127" i="7"/>
  <c r="DJ129" i="7"/>
  <c r="EJ94" i="7"/>
  <c r="DN105" i="7"/>
  <c r="DN117" i="7"/>
  <c r="CO99" i="7"/>
  <c r="DN112" i="7"/>
  <c r="CL126" i="7"/>
  <c r="W128" i="7"/>
  <c r="V120" i="7"/>
  <c r="BO128" i="7"/>
  <c r="EH116" i="7"/>
  <c r="CP131" i="7"/>
  <c r="CO131" i="7"/>
  <c r="CO132" i="7"/>
  <c r="EI141" i="7"/>
  <c r="CM122" i="7"/>
  <c r="CP138" i="7"/>
  <c r="EH143" i="7"/>
  <c r="BQ129" i="7"/>
  <c r="DM131" i="7"/>
  <c r="EK142" i="7"/>
  <c r="V128" i="7"/>
  <c r="DL140" i="7"/>
  <c r="BR142" i="7"/>
  <c r="BQ142" i="7"/>
  <c r="BQ145" i="7"/>
  <c r="CM130" i="7"/>
  <c r="X15" i="7"/>
  <c r="BQ146" i="7"/>
  <c r="CL140" i="7"/>
  <c r="CM32" i="7"/>
  <c r="CN32" i="7"/>
  <c r="BO43" i="7"/>
  <c r="BP43" i="7"/>
  <c r="V105" i="7"/>
  <c r="U105" i="7"/>
  <c r="CO117" i="7"/>
  <c r="CN117" i="7"/>
  <c r="EL5" i="7"/>
  <c r="DL8" i="7"/>
  <c r="BR9" i="7"/>
  <c r="DM10" i="7"/>
  <c r="BR6" i="7"/>
  <c r="V5" i="7"/>
  <c r="DL4" i="7"/>
  <c r="BR14" i="7"/>
  <c r="CL11" i="7"/>
  <c r="DM17" i="7"/>
  <c r="DN17" i="7"/>
  <c r="EH18" i="7"/>
  <c r="BQ15" i="7"/>
  <c r="DL12" i="7"/>
  <c r="X18" i="7"/>
  <c r="BE18" i="9" s="1"/>
  <c r="DK19" i="7"/>
  <c r="DJ19" i="7"/>
  <c r="DL20" i="7"/>
  <c r="X27" i="7"/>
  <c r="W27" i="7"/>
  <c r="CP30" i="7"/>
  <c r="CO30" i="7"/>
  <c r="V21" i="7"/>
  <c r="CN20" i="7"/>
  <c r="CM17" i="7"/>
  <c r="BQ37" i="7"/>
  <c r="EK29" i="7"/>
  <c r="CM24" i="7"/>
  <c r="DJ33" i="7"/>
  <c r="BN35" i="7"/>
  <c r="EJ21" i="7"/>
  <c r="DM32" i="7"/>
  <c r="EK33" i="7"/>
  <c r="EL40" i="7"/>
  <c r="EK40" i="7"/>
  <c r="U33" i="7"/>
  <c r="EI35" i="7"/>
  <c r="DL37" i="7"/>
  <c r="BP46" i="7"/>
  <c r="BO46" i="7"/>
  <c r="BN41" i="7"/>
  <c r="W34" i="7"/>
  <c r="BE34" i="9" s="1"/>
  <c r="BN44" i="7"/>
  <c r="DM43" i="7"/>
  <c r="DM46" i="7"/>
  <c r="DK45" i="7"/>
  <c r="BQ52" i="7"/>
  <c r="BP52" i="7"/>
  <c r="CL53" i="7"/>
  <c r="CM53" i="7"/>
  <c r="CN53" i="7"/>
  <c r="BQ56" i="7"/>
  <c r="EJ43" i="7"/>
  <c r="CN43" i="7"/>
  <c r="U64" i="7"/>
  <c r="BP42" i="7"/>
  <c r="BN56" i="7"/>
  <c r="CO60" i="7"/>
  <c r="DK51" i="7"/>
  <c r="EH64" i="7"/>
  <c r="X55" i="7"/>
  <c r="DJ66" i="7"/>
  <c r="DK68" i="7"/>
  <c r="DN72" i="7"/>
  <c r="W70" i="7"/>
  <c r="BE70" i="9" s="1"/>
  <c r="EJ71" i="7"/>
  <c r="X63" i="7"/>
  <c r="U73" i="7"/>
  <c r="EI63" i="7"/>
  <c r="DM77" i="7"/>
  <c r="EK63" i="7"/>
  <c r="EJ68" i="7"/>
  <c r="X78" i="7"/>
  <c r="W78" i="7"/>
  <c r="CN74" i="7"/>
  <c r="U78" i="7"/>
  <c r="EI71" i="7"/>
  <c r="W75" i="7"/>
  <c r="BE75" i="9" s="1"/>
  <c r="DK80" i="7"/>
  <c r="DL80" i="7"/>
  <c r="X74" i="7"/>
  <c r="CN81" i="7"/>
  <c r="CO77" i="7"/>
  <c r="CM79" i="7"/>
  <c r="CO85" i="7"/>
  <c r="CP82" i="7"/>
  <c r="BP89" i="7"/>
  <c r="EK99" i="7"/>
  <c r="BP68" i="7"/>
  <c r="BQ98" i="7"/>
  <c r="EI101" i="7"/>
  <c r="EJ101" i="7"/>
  <c r="DJ111" i="7"/>
  <c r="DK111" i="7"/>
  <c r="EH103" i="7"/>
  <c r="Y109" i="7"/>
  <c r="EJ116" i="7"/>
  <c r="V113" i="7"/>
  <c r="DK102" i="7"/>
  <c r="EH107" i="7"/>
  <c r="CO113" i="7"/>
  <c r="X113" i="7"/>
  <c r="DL106" i="7"/>
  <c r="Y96" i="7"/>
  <c r="CN118" i="7"/>
  <c r="X120" i="7"/>
  <c r="EJ122" i="7"/>
  <c r="CL125" i="7"/>
  <c r="BR127" i="7"/>
  <c r="EH129" i="7"/>
  <c r="CN102" i="7"/>
  <c r="EK105" i="7"/>
  <c r="X121" i="7"/>
  <c r="BF121" i="9" s="1"/>
  <c r="DM129" i="7"/>
  <c r="BN136" i="7"/>
  <c r="CO137" i="7"/>
  <c r="CN137" i="7"/>
  <c r="Y117" i="7"/>
  <c r="EI122" i="7"/>
  <c r="CO106" i="7"/>
  <c r="EJ111" i="7"/>
  <c r="DM119" i="7"/>
  <c r="DN124" i="7"/>
  <c r="W130" i="7"/>
  <c r="BF130" i="9" s="1"/>
  <c r="EK136" i="7"/>
  <c r="X114" i="7"/>
  <c r="BF114" i="9" s="1"/>
  <c r="BO122" i="7"/>
  <c r="DK126" i="7"/>
  <c r="CO129" i="7"/>
  <c r="U136" i="7"/>
  <c r="DK135" i="7"/>
  <c r="W142" i="7"/>
  <c r="EH114" i="7"/>
  <c r="X117" i="7"/>
  <c r="EI128" i="7"/>
  <c r="X136" i="7"/>
  <c r="EL138" i="7"/>
  <c r="BR141" i="7"/>
  <c r="BP144" i="7"/>
  <c r="EL145" i="7"/>
  <c r="BQ115" i="7"/>
  <c r="EK119" i="7"/>
  <c r="BP139" i="7"/>
  <c r="BN133" i="7"/>
  <c r="W138" i="7"/>
  <c r="DK140" i="7"/>
  <c r="BN110" i="7"/>
  <c r="BO134" i="7"/>
  <c r="BP145" i="7"/>
  <c r="U131" i="7"/>
  <c r="BO144" i="7"/>
  <c r="DM146" i="7"/>
  <c r="DJ108" i="7"/>
  <c r="CM144" i="7"/>
  <c r="DK144" i="7"/>
  <c r="V139" i="7"/>
  <c r="DK145" i="7"/>
  <c r="U6" i="7"/>
  <c r="EK14" i="7"/>
  <c r="EJ14" i="7"/>
  <c r="BQ103" i="7"/>
  <c r="BR103" i="7"/>
  <c r="DM6" i="7"/>
  <c r="CO5" i="7"/>
  <c r="CO6" i="7"/>
  <c r="DM9" i="7"/>
  <c r="DJ12" i="7"/>
  <c r="CL15" i="7"/>
  <c r="EI19" i="7"/>
  <c r="DL16" i="7"/>
  <c r="CM21" i="7"/>
  <c r="DN30" i="7"/>
  <c r="DM30" i="7"/>
  <c r="BN18" i="7"/>
  <c r="DN13" i="7"/>
  <c r="CO24" i="7"/>
  <c r="BP21" i="7"/>
  <c r="EK25" i="7"/>
  <c r="BO35" i="7"/>
  <c r="EI20" i="7"/>
  <c r="DK41" i="7"/>
  <c r="EJ42" i="7"/>
  <c r="CN46" i="7"/>
  <c r="CM46" i="7"/>
  <c r="DM47" i="7"/>
  <c r="DN47" i="7"/>
  <c r="CO44" i="7"/>
  <c r="CP44" i="7"/>
  <c r="DK37" i="7"/>
  <c r="BP50" i="7"/>
  <c r="EH45" i="7"/>
  <c r="EH53" i="7"/>
  <c r="EI53" i="7"/>
  <c r="BR51" i="7"/>
  <c r="DL53" i="7"/>
  <c r="DK53" i="7"/>
  <c r="BP53" i="7"/>
  <c r="BO53" i="7"/>
  <c r="BN57" i="7"/>
  <c r="CO47" i="7"/>
  <c r="CO55" i="7"/>
  <c r="EJ67" i="7"/>
  <c r="BO76" i="7"/>
  <c r="DK64" i="7"/>
  <c r="BN60" i="7"/>
  <c r="BQ69" i="7"/>
  <c r="DL77" i="7"/>
  <c r="CM75" i="7"/>
  <c r="DM74" i="7"/>
  <c r="EJ74" i="7"/>
  <c r="CN80" i="7"/>
  <c r="EK85" i="7"/>
  <c r="DL89" i="7"/>
  <c r="EH84" i="7"/>
  <c r="CL92" i="7"/>
  <c r="BP94" i="7"/>
  <c r="BQ94" i="7"/>
  <c r="EI80" i="7"/>
  <c r="CP101" i="7"/>
  <c r="W79" i="7"/>
  <c r="BE79" i="9" s="1"/>
  <c r="DM82" i="7"/>
  <c r="DM85" i="7"/>
  <c r="EL106" i="7"/>
  <c r="EH111" i="7"/>
  <c r="EI111" i="7"/>
  <c r="CL101" i="7"/>
  <c r="BQ110" i="7"/>
  <c r="DM95" i="7"/>
  <c r="BQ101" i="7"/>
  <c r="BP101" i="7"/>
  <c r="U103" i="7"/>
  <c r="EJ108" i="7"/>
  <c r="CL103" i="7"/>
  <c r="EK113" i="7"/>
  <c r="U101" i="7"/>
  <c r="BP104" i="7"/>
  <c r="BO104" i="7"/>
  <c r="V109" i="7"/>
  <c r="DL118" i="7"/>
  <c r="BN121" i="7"/>
  <c r="V123" i="7"/>
  <c r="DJ125" i="7"/>
  <c r="BP130" i="7"/>
  <c r="BO130" i="7"/>
  <c r="CL102" i="7"/>
  <c r="CM102" i="7"/>
  <c r="EI106" i="7"/>
  <c r="U127" i="7"/>
  <c r="EK106" i="7"/>
  <c r="CN123" i="7"/>
  <c r="DK128" i="7"/>
  <c r="CN112" i="7"/>
  <c r="DM117" i="7"/>
  <c r="EK95" i="7"/>
  <c r="BP109" i="7"/>
  <c r="EH115" i="7"/>
  <c r="CN134" i="7"/>
  <c r="CM134" i="7"/>
  <c r="CN116" i="7"/>
  <c r="DM123" i="7"/>
  <c r="EL135" i="7"/>
  <c r="EK135" i="7"/>
  <c r="DK134" i="7"/>
  <c r="BO118" i="7"/>
  <c r="DK122" i="7"/>
  <c r="BP138" i="7"/>
  <c r="BP137" i="7"/>
  <c r="DL137" i="7"/>
  <c r="EI134" i="7"/>
  <c r="CL137" i="7"/>
  <c r="DK130" i="7"/>
  <c r="W15" i="7"/>
  <c r="V15" i="7"/>
  <c r="W48" i="7"/>
  <c r="X48" i="7"/>
  <c r="BN39" i="7"/>
  <c r="CN42" i="7"/>
  <c r="EI13" i="7"/>
  <c r="EH13" i="7"/>
  <c r="EI12" i="7"/>
  <c r="EH12" i="7"/>
  <c r="BP13" i="7"/>
  <c r="EJ17" i="7"/>
  <c r="EK9" i="7"/>
  <c r="BP29" i="7"/>
  <c r="BO29" i="7"/>
  <c r="EK30" i="7"/>
  <c r="EL30" i="7"/>
  <c r="BN19" i="7"/>
  <c r="EI22" i="7"/>
  <c r="EH22" i="7"/>
  <c r="DM33" i="7"/>
  <c r="DN33" i="7"/>
  <c r="BO25" i="7"/>
  <c r="DM38" i="7"/>
  <c r="DL38" i="7"/>
  <c r="DL46" i="7"/>
  <c r="DK46" i="7"/>
  <c r="EL47" i="7"/>
  <c r="EK47" i="7"/>
  <c r="X35" i="7"/>
  <c r="Y48" i="7"/>
  <c r="EJ50" i="7"/>
  <c r="CL54" i="7"/>
  <c r="DK59" i="7"/>
  <c r="U63" i="7"/>
  <c r="W64" i="7"/>
  <c r="BE64" i="9" s="1"/>
  <c r="CM59" i="7"/>
  <c r="EJ64" i="7"/>
  <c r="DJ60" i="7"/>
  <c r="BO84" i="7"/>
  <c r="BP84" i="7"/>
  <c r="CP86" i="7"/>
  <c r="CM85" i="7"/>
  <c r="BN97" i="7"/>
  <c r="BO97" i="7"/>
  <c r="X99" i="7"/>
  <c r="U112" i="7"/>
  <c r="CM101" i="7"/>
  <c r="DJ97" i="7"/>
  <c r="W102" i="7"/>
  <c r="DJ92" i="7"/>
  <c r="CO95" i="7"/>
  <c r="W96" i="7"/>
  <c r="BE96" i="9" s="1"/>
  <c r="EL131" i="7"/>
  <c r="EK131" i="7"/>
  <c r="U123" i="7"/>
  <c r="BQ113" i="7"/>
  <c r="BQ127" i="7"/>
  <c r="CN139" i="7"/>
  <c r="CO139" i="7"/>
  <c r="W104" i="7"/>
  <c r="X104" i="7"/>
  <c r="CL115" i="7"/>
  <c r="EK129" i="7"/>
  <c r="U140" i="7"/>
  <c r="BQ124" i="7"/>
  <c r="EH140" i="7"/>
  <c r="CN138" i="7"/>
  <c r="V142" i="7"/>
  <c r="EJ137" i="7"/>
  <c r="W136" i="7"/>
  <c r="BL125" i="32"/>
  <c r="BK15" i="32"/>
  <c r="BM67" i="32"/>
  <c r="BL65" i="32"/>
  <c r="BJ31" i="32"/>
  <c r="BJ35" i="32"/>
  <c r="BI52" i="32"/>
  <c r="BL128" i="32"/>
  <c r="BM99" i="32"/>
  <c r="BL127" i="32"/>
  <c r="BK12" i="32"/>
  <c r="BI75" i="32"/>
  <c r="BK125" i="32"/>
  <c r="BI97" i="32"/>
  <c r="BJ85" i="32"/>
  <c r="BK120" i="32"/>
  <c r="BK40" i="32"/>
  <c r="BK135" i="32"/>
  <c r="BK127" i="32"/>
  <c r="BI47" i="32"/>
  <c r="BM35" i="32"/>
  <c r="BM52" i="32"/>
  <c r="BM123" i="32"/>
  <c r="BK80" i="32"/>
  <c r="BI121" i="32"/>
  <c r="BK118" i="32"/>
  <c r="BJ12" i="32"/>
  <c r="BJ89" i="32"/>
  <c r="BL133" i="32"/>
  <c r="BL74" i="32"/>
  <c r="BK143" i="32"/>
  <c r="BK136" i="32"/>
  <c r="BK128" i="32"/>
  <c r="BJ65" i="32"/>
  <c r="BI48" i="32"/>
  <c r="BI11" i="32"/>
  <c r="BJ47" i="32"/>
  <c r="BI39" i="32"/>
  <c r="BK85" i="32"/>
  <c r="BJ116" i="32"/>
  <c r="BI80" i="32"/>
  <c r="BK65" i="32"/>
  <c r="BK144" i="32"/>
  <c r="BL15" i="32"/>
  <c r="BM15" i="32"/>
  <c r="BJ71" i="32"/>
  <c r="BM27" i="32"/>
  <c r="BL48" i="32"/>
  <c r="BK75" i="32"/>
  <c r="BL75" i="32"/>
  <c r="BK11" i="32"/>
  <c r="BL36" i="32"/>
  <c r="BK71" i="32"/>
  <c r="BI86" i="32"/>
  <c r="BM108" i="32"/>
  <c r="BJ77" i="32"/>
  <c r="BJ106" i="32"/>
  <c r="BL110" i="32"/>
  <c r="BK84" i="32"/>
  <c r="BJ109" i="32"/>
  <c r="BL76" i="32"/>
  <c r="BK87" i="32"/>
  <c r="BJ143" i="32"/>
  <c r="BJ80" i="32"/>
  <c r="BI77" i="32"/>
  <c r="BK19" i="32"/>
  <c r="BM59" i="32"/>
  <c r="BM43" i="32"/>
  <c r="BL85" i="32"/>
  <c r="BK48" i="32"/>
  <c r="BL116" i="32"/>
  <c r="BM79" i="32"/>
  <c r="BK36" i="32"/>
  <c r="BM51" i="32"/>
  <c r="BI55" i="32"/>
  <c r="BM117" i="32"/>
  <c r="BL86" i="32"/>
  <c r="BM116" i="32"/>
  <c r="BM91" i="32"/>
  <c r="BI106" i="32"/>
  <c r="BJ121" i="32"/>
  <c r="BK110" i="32"/>
  <c r="BJ84" i="32"/>
  <c r="BK133" i="32"/>
  <c r="BK76" i="32"/>
  <c r="BK98" i="32"/>
  <c r="BJ78" i="32"/>
  <c r="BI18" i="32"/>
  <c r="BL18" i="32"/>
  <c r="BJ55" i="32"/>
  <c r="BJ18" i="32"/>
  <c r="BI19" i="32"/>
  <c r="BM11" i="32"/>
  <c r="BL121" i="32"/>
  <c r="BM83" i="32"/>
  <c r="BL117" i="32"/>
  <c r="BJ125" i="32"/>
  <c r="BL135" i="32"/>
  <c r="BJ117" i="32"/>
  <c r="BJ76" i="32"/>
  <c r="BK93" i="32"/>
  <c r="BJ98" i="32"/>
  <c r="BJ40" i="32"/>
  <c r="BM19" i="32"/>
  <c r="BJ72" i="32"/>
  <c r="BL72" i="32"/>
  <c r="BM115" i="32"/>
  <c r="BJ135" i="32"/>
  <c r="BJ127" i="32"/>
  <c r="DS3" i="10"/>
  <c r="CW3" i="9"/>
  <c r="DB3" i="10"/>
  <c r="DH3" i="10" s="1"/>
  <c r="CT3" i="11"/>
  <c r="EP106" i="10" l="1"/>
  <c r="EO48" i="10"/>
  <c r="EO55" i="10"/>
  <c r="EP107" i="10"/>
  <c r="EO107" i="10"/>
  <c r="Z88" i="10"/>
  <c r="Z130" i="10"/>
  <c r="AU51" i="10"/>
  <c r="AV51" i="10"/>
  <c r="BE90" i="9"/>
  <c r="AA54" i="34"/>
  <c r="EQ78" i="10"/>
  <c r="EO130" i="10"/>
  <c r="EQ101" i="10"/>
  <c r="DN107" i="10"/>
  <c r="AM7" i="34"/>
  <c r="AM106" i="34"/>
  <c r="BF25" i="9"/>
  <c r="BF71" i="9"/>
  <c r="EO147" i="10"/>
  <c r="DC100" i="9"/>
  <c r="DC30" i="9"/>
  <c r="AU135" i="10"/>
  <c r="DC25" i="9"/>
  <c r="DC39" i="9"/>
  <c r="DM43" i="10"/>
  <c r="DN43" i="10"/>
  <c r="EO57" i="10"/>
  <c r="EQ53" i="10"/>
  <c r="BF84" i="9"/>
  <c r="BF108" i="9"/>
  <c r="BF83" i="9"/>
  <c r="BE65" i="9"/>
  <c r="BF126" i="9"/>
  <c r="EO102" i="10"/>
  <c r="EP102" i="10"/>
  <c r="EO74" i="10"/>
  <c r="EQ49" i="10"/>
  <c r="AM44" i="34"/>
  <c r="AM63" i="34"/>
  <c r="EO32" i="10"/>
  <c r="EO46" i="10"/>
  <c r="EO8" i="10"/>
  <c r="EQ76" i="10"/>
  <c r="EQ6" i="10"/>
  <c r="EQ95" i="10"/>
  <c r="EQ145" i="10"/>
  <c r="EQ66" i="10"/>
  <c r="DK75" i="10"/>
  <c r="Y103" i="10"/>
  <c r="EO15" i="10"/>
  <c r="AJ60" i="10"/>
  <c r="DJ28" i="10"/>
  <c r="AU13" i="10"/>
  <c r="EO75" i="10"/>
  <c r="AU38" i="10"/>
  <c r="EO132" i="10"/>
  <c r="DN92" i="10"/>
  <c r="DN99" i="10"/>
  <c r="EO104" i="10"/>
  <c r="EO68" i="10"/>
  <c r="AV132" i="10"/>
  <c r="AU132" i="10"/>
  <c r="Z49" i="10"/>
  <c r="AO58" i="34"/>
  <c r="AO75" i="34"/>
  <c r="AN58" i="34"/>
  <c r="EP31" i="10"/>
  <c r="EQ48" i="10"/>
  <c r="EO7" i="10"/>
  <c r="EQ45" i="10"/>
  <c r="EQ32" i="10"/>
  <c r="EP32" i="10"/>
  <c r="EQ44" i="10"/>
  <c r="EP74" i="10"/>
  <c r="EP14" i="10"/>
  <c r="EP93" i="10"/>
  <c r="EO6" i="10"/>
  <c r="EQ118" i="10"/>
  <c r="AN51" i="34"/>
  <c r="AN7" i="34"/>
  <c r="BF81" i="9"/>
  <c r="DI139" i="10"/>
  <c r="J137" i="10"/>
  <c r="EO24" i="10"/>
  <c r="EO42" i="10"/>
  <c r="AJ10" i="10"/>
  <c r="EO112" i="10"/>
  <c r="AW87" i="10"/>
  <c r="EP40" i="10"/>
  <c r="EP114" i="10"/>
  <c r="EO90" i="10"/>
  <c r="EQ57" i="10"/>
  <c r="EQ146" i="10"/>
  <c r="EP146" i="10"/>
  <c r="AN33" i="34"/>
  <c r="BF125" i="9"/>
  <c r="BF68" i="9"/>
  <c r="Y6" i="10"/>
  <c r="DC106" i="9"/>
  <c r="Y45" i="10"/>
  <c r="Y114" i="10"/>
  <c r="AU102" i="10"/>
  <c r="AM37" i="34"/>
  <c r="AN137" i="34"/>
  <c r="BE92" i="9"/>
  <c r="BE5" i="9"/>
  <c r="BE110" i="9"/>
  <c r="BE100" i="9"/>
  <c r="EO22" i="10"/>
  <c r="EP141" i="10"/>
  <c r="EP91" i="10"/>
  <c r="L129" i="38"/>
  <c r="AA77" i="10"/>
  <c r="BE87" i="9"/>
  <c r="BE140" i="9"/>
  <c r="BF57" i="9"/>
  <c r="DC130" i="9"/>
  <c r="L177" i="38"/>
  <c r="DC71" i="9"/>
  <c r="EQ126" i="10"/>
  <c r="DJ133" i="10"/>
  <c r="DK133" i="10"/>
  <c r="DL133" i="10"/>
  <c r="DN133" i="10" s="1"/>
  <c r="AN86" i="34"/>
  <c r="AN14" i="34"/>
  <c r="AM54" i="34"/>
  <c r="AN100" i="34"/>
  <c r="AM144" i="34"/>
  <c r="L140" i="34"/>
  <c r="AN68" i="34"/>
  <c r="AN65" i="34"/>
  <c r="AN131" i="34"/>
  <c r="AM131" i="34"/>
  <c r="AM18" i="34"/>
  <c r="AO14" i="34"/>
  <c r="AM111" i="34"/>
  <c r="AM65" i="34"/>
  <c r="AN18" i="34"/>
  <c r="AN111" i="34"/>
  <c r="AO146" i="34"/>
  <c r="BE129" i="9"/>
  <c r="AJ25" i="10"/>
  <c r="DI95" i="10"/>
  <c r="DK95" i="10" s="1"/>
  <c r="EP125" i="10"/>
  <c r="DL95" i="10"/>
  <c r="DM95" i="10" s="1"/>
  <c r="AV46" i="10"/>
  <c r="Z55" i="10"/>
  <c r="AO80" i="34"/>
  <c r="BE39" i="9"/>
  <c r="BE117" i="9"/>
  <c r="BE123" i="9"/>
  <c r="BE126" i="9"/>
  <c r="BE49" i="9"/>
  <c r="BF85" i="9"/>
  <c r="BF49" i="9"/>
  <c r="BE57" i="9"/>
  <c r="BF109" i="9"/>
  <c r="EO143" i="10"/>
  <c r="DI107" i="10"/>
  <c r="EP90" i="10"/>
  <c r="AX96" i="38"/>
  <c r="AM121" i="38"/>
  <c r="DC98" i="9"/>
  <c r="Y143" i="10"/>
  <c r="J127" i="10"/>
  <c r="DC33" i="9"/>
  <c r="DC13" i="9"/>
  <c r="EQ115" i="10"/>
  <c r="AN114" i="34"/>
  <c r="AM86" i="34"/>
  <c r="AN126" i="34"/>
  <c r="AM135" i="34"/>
  <c r="AN135" i="34"/>
  <c r="AN120" i="34"/>
  <c r="AM126" i="34"/>
  <c r="AM97" i="34"/>
  <c r="AM74" i="34"/>
  <c r="AM82" i="34"/>
  <c r="AM117" i="34"/>
  <c r="AB89" i="38"/>
  <c r="AB95" i="38"/>
  <c r="EQ27" i="10"/>
  <c r="EQ100" i="10"/>
  <c r="EO100" i="10"/>
  <c r="EO76" i="10"/>
  <c r="EO136" i="10"/>
  <c r="EP136" i="10"/>
  <c r="EP76" i="10"/>
  <c r="EO146" i="10"/>
  <c r="EP45" i="10"/>
  <c r="EQ61" i="10"/>
  <c r="EQ141" i="10"/>
  <c r="EQ99" i="10"/>
  <c r="EQ87" i="10"/>
  <c r="AU24" i="10"/>
  <c r="BE85" i="9"/>
  <c r="AM89" i="34"/>
  <c r="AM81" i="34"/>
  <c r="AL282" i="38"/>
  <c r="AB60" i="38"/>
  <c r="AK350" i="38"/>
  <c r="EO93" i="10"/>
  <c r="EP85" i="10"/>
  <c r="EP44" i="10"/>
  <c r="AM72" i="38"/>
  <c r="EP78" i="10"/>
  <c r="Y80" i="10"/>
  <c r="Y118" i="10"/>
  <c r="AU31" i="10"/>
  <c r="Y104" i="10"/>
  <c r="Y131" i="10"/>
  <c r="EP51" i="10"/>
  <c r="AU129" i="10"/>
  <c r="DC44" i="9"/>
  <c r="DC58" i="9"/>
  <c r="DC132" i="9"/>
  <c r="AV146" i="10"/>
  <c r="DC86" i="9"/>
  <c r="AU15" i="10"/>
  <c r="DC128" i="9"/>
  <c r="EQ113" i="10"/>
  <c r="EQ72" i="10"/>
  <c r="AW97" i="10"/>
  <c r="EQ125" i="10"/>
  <c r="EP96" i="10"/>
  <c r="AM104" i="34"/>
  <c r="BE122" i="9"/>
  <c r="BE97" i="9"/>
  <c r="BE68" i="9"/>
  <c r="AM52" i="34"/>
  <c r="AB11" i="38"/>
  <c r="EQ36" i="10"/>
  <c r="EQ82" i="10"/>
  <c r="EQ128" i="10"/>
  <c r="EQ139" i="10"/>
  <c r="EQ135" i="10"/>
  <c r="EQ123" i="10"/>
  <c r="EQ106" i="10"/>
  <c r="EP67" i="10"/>
  <c r="EQ96" i="10"/>
  <c r="EQ98" i="10"/>
  <c r="EO14" i="10"/>
  <c r="EQ105" i="10"/>
  <c r="EQ33" i="10"/>
  <c r="EQ67" i="10"/>
  <c r="EQ47" i="10"/>
  <c r="EQ58" i="10"/>
  <c r="EP126" i="10"/>
  <c r="EQ122" i="10"/>
  <c r="EP47" i="10"/>
  <c r="EP15" i="10"/>
  <c r="EQ26" i="10"/>
  <c r="EQ68" i="10"/>
  <c r="AM46" i="34"/>
  <c r="AO59" i="34"/>
  <c r="AO38" i="34"/>
  <c r="AO119" i="34"/>
  <c r="BE46" i="9"/>
  <c r="DK43" i="10"/>
  <c r="DC99" i="9"/>
  <c r="DC61" i="9"/>
  <c r="AJ76" i="10"/>
  <c r="J107" i="10"/>
  <c r="DK130" i="10"/>
  <c r="AM139" i="34"/>
  <c r="DC147" i="9"/>
  <c r="EO97" i="10"/>
  <c r="EP25" i="10"/>
  <c r="EO110" i="10"/>
  <c r="EP86" i="10"/>
  <c r="EP70" i="10"/>
  <c r="EO84" i="10"/>
  <c r="EP110" i="10"/>
  <c r="EO54" i="10"/>
  <c r="EO126" i="10"/>
  <c r="EP27" i="10"/>
  <c r="EQ86" i="10"/>
  <c r="EO41" i="10"/>
  <c r="DC52" i="9"/>
  <c r="AV83" i="10"/>
  <c r="AK84" i="10"/>
  <c r="AV112" i="10"/>
  <c r="Y35" i="10"/>
  <c r="DK141" i="10"/>
  <c r="Z89" i="10"/>
  <c r="AV17" i="10"/>
  <c r="Y81" i="10"/>
  <c r="J33" i="10"/>
  <c r="J45" i="10"/>
  <c r="DL141" i="10"/>
  <c r="DC124" i="9"/>
  <c r="DC41" i="9"/>
  <c r="DN29" i="10"/>
  <c r="Z41" i="10"/>
  <c r="AU37" i="10"/>
  <c r="Y60" i="10"/>
  <c r="AV119" i="10"/>
  <c r="AU64" i="10"/>
  <c r="AV128" i="10"/>
  <c r="J139" i="10"/>
  <c r="K82" i="10"/>
  <c r="AU143" i="10"/>
  <c r="EO109" i="10"/>
  <c r="AV63" i="10"/>
  <c r="AO129" i="34"/>
  <c r="AO90" i="34"/>
  <c r="AN129" i="34"/>
  <c r="AO86" i="34"/>
  <c r="AO132" i="34"/>
  <c r="AO134" i="34"/>
  <c r="AO20" i="34"/>
  <c r="BE22" i="9"/>
  <c r="BE4" i="9"/>
  <c r="BF93" i="9"/>
  <c r="BF89" i="9"/>
  <c r="BE125" i="9"/>
  <c r="BF122" i="9"/>
  <c r="BE89" i="9"/>
  <c r="BF54" i="9"/>
  <c r="BF95" i="9"/>
  <c r="BF98" i="9"/>
  <c r="BF135" i="9"/>
  <c r="BF22" i="9"/>
  <c r="BF9" i="9"/>
  <c r="BE29" i="9"/>
  <c r="BE102" i="9"/>
  <c r="BE25" i="9"/>
  <c r="BE98" i="9"/>
  <c r="BE135" i="9"/>
  <c r="BF46" i="9"/>
  <c r="DI137" i="10"/>
  <c r="DL137" i="10"/>
  <c r="AM101" i="34"/>
  <c r="AB401" i="38"/>
  <c r="AX5" i="38"/>
  <c r="DJ34" i="10"/>
  <c r="DK34" i="10"/>
  <c r="DL34" i="10"/>
  <c r="EQ54" i="10"/>
  <c r="AM58" i="34"/>
  <c r="AM133" i="34"/>
  <c r="BF6" i="9"/>
  <c r="BF138" i="9"/>
  <c r="J106" i="10"/>
  <c r="AU139" i="10"/>
  <c r="Y32" i="10"/>
  <c r="AU18" i="10"/>
  <c r="EP88" i="10"/>
  <c r="EQ88" i="10"/>
  <c r="EP48" i="10"/>
  <c r="EP46" i="10"/>
  <c r="Y66" i="10"/>
  <c r="EO30" i="10"/>
  <c r="AV108" i="10"/>
  <c r="EP30" i="10"/>
  <c r="EQ119" i="10"/>
  <c r="AM69" i="34"/>
  <c r="AO98" i="34"/>
  <c r="EO47" i="10"/>
  <c r="EO36" i="10"/>
  <c r="EQ110" i="10"/>
  <c r="EQ138" i="10"/>
  <c r="AM22" i="34"/>
  <c r="K144" i="34"/>
  <c r="AM15" i="34"/>
  <c r="K49" i="34"/>
  <c r="BF4" i="9"/>
  <c r="BE103" i="9"/>
  <c r="DC129" i="9"/>
  <c r="DC17" i="9"/>
  <c r="DC45" i="9"/>
  <c r="AU96" i="10"/>
  <c r="AU88" i="10"/>
  <c r="Y79" i="10"/>
  <c r="Y55" i="10"/>
  <c r="DC69" i="9"/>
  <c r="DC125" i="9"/>
  <c r="DC53" i="9"/>
  <c r="Y31" i="10"/>
  <c r="AA105" i="34"/>
  <c r="AA31" i="34"/>
  <c r="AM64" i="34"/>
  <c r="AM141" i="34"/>
  <c r="AA21" i="34"/>
  <c r="EO63" i="10"/>
  <c r="EO108" i="10"/>
  <c r="EP58" i="10"/>
  <c r="AU40" i="10"/>
  <c r="DK65" i="10"/>
  <c r="DJ65" i="10"/>
  <c r="DL65" i="10"/>
  <c r="EO35" i="10"/>
  <c r="EO141" i="10"/>
  <c r="AU61" i="10"/>
  <c r="AV36" i="10"/>
  <c r="AA109" i="10"/>
  <c r="EQ14" i="10"/>
  <c r="AM122" i="34"/>
  <c r="EO124" i="10"/>
  <c r="Z318" i="38"/>
  <c r="AX146" i="38"/>
  <c r="AB241" i="38"/>
  <c r="AM155" i="38"/>
  <c r="EQ43" i="10"/>
  <c r="Y135" i="10"/>
  <c r="DC115" i="9"/>
  <c r="AJ68" i="10"/>
  <c r="DC19" i="9"/>
  <c r="AU111" i="10"/>
  <c r="J38" i="10"/>
  <c r="AJ84" i="10"/>
  <c r="DC8" i="9"/>
  <c r="Y88" i="10"/>
  <c r="BG9" i="10"/>
  <c r="AL116" i="10"/>
  <c r="BG77" i="10"/>
  <c r="Z93" i="10"/>
  <c r="Z34" i="10"/>
  <c r="AV70" i="10"/>
  <c r="AV45" i="10"/>
  <c r="EP113" i="10"/>
  <c r="AN42" i="34"/>
  <c r="AO6" i="34"/>
  <c r="AU80" i="10"/>
  <c r="EO60" i="10"/>
  <c r="AM116" i="34"/>
  <c r="AM100" i="34"/>
  <c r="AA140" i="34"/>
  <c r="EO45" i="10"/>
  <c r="EP139" i="10"/>
  <c r="EO144" i="10"/>
  <c r="EP34" i="10"/>
  <c r="EQ25" i="10"/>
  <c r="EP120" i="10"/>
  <c r="AX382" i="38"/>
  <c r="AX55" i="38"/>
  <c r="EQ20" i="10"/>
  <c r="DI109" i="10"/>
  <c r="DL109" i="10"/>
  <c r="DI70" i="10"/>
  <c r="DL70" i="10"/>
  <c r="EQ133" i="10"/>
  <c r="EP37" i="10"/>
  <c r="AM73" i="34"/>
  <c r="AM42" i="34"/>
  <c r="DC51" i="9"/>
  <c r="Y4" i="10"/>
  <c r="Y97" i="10"/>
  <c r="AJ56" i="10"/>
  <c r="AJ61" i="10"/>
  <c r="AU120" i="10"/>
  <c r="DC59" i="9"/>
  <c r="AU126" i="10"/>
  <c r="J80" i="10"/>
  <c r="AU136" i="10"/>
  <c r="Y37" i="10"/>
  <c r="Y33" i="10"/>
  <c r="AU114" i="10"/>
  <c r="AU112" i="10"/>
  <c r="AX217" i="38"/>
  <c r="AM232" i="38"/>
  <c r="AL105" i="38"/>
  <c r="AL233" i="38"/>
  <c r="AB71" i="38"/>
  <c r="M338" i="38"/>
  <c r="AM182" i="38"/>
  <c r="AB166" i="38"/>
  <c r="AX213" i="38"/>
  <c r="EP53" i="10"/>
  <c r="EQ62" i="10"/>
  <c r="EQ28" i="10"/>
  <c r="AU95" i="10"/>
  <c r="EO111" i="10"/>
  <c r="EP80" i="10"/>
  <c r="AA73" i="10"/>
  <c r="EO67" i="10"/>
  <c r="AA94" i="10"/>
  <c r="EO117" i="10"/>
  <c r="AM25" i="34"/>
  <c r="AN121" i="34"/>
  <c r="AM121" i="34"/>
  <c r="AN107" i="34"/>
  <c r="AM47" i="34"/>
  <c r="AN146" i="34"/>
  <c r="AN27" i="34"/>
  <c r="AM108" i="34"/>
  <c r="AM27" i="34"/>
  <c r="AM90" i="34"/>
  <c r="AO33" i="34"/>
  <c r="AO63" i="34"/>
  <c r="AN59" i="34"/>
  <c r="BF39" i="9"/>
  <c r="DC5" i="9"/>
  <c r="Y102" i="10"/>
  <c r="Y19" i="10"/>
  <c r="Y101" i="10"/>
  <c r="DC15" i="9"/>
  <c r="AU91" i="10"/>
  <c r="AU35" i="10"/>
  <c r="Y17" i="10"/>
  <c r="DC85" i="9"/>
  <c r="AU121" i="10"/>
  <c r="Y34" i="10"/>
  <c r="DL119" i="10"/>
  <c r="AU46" i="10"/>
  <c r="J22" i="10"/>
  <c r="EP132" i="10"/>
  <c r="L20" i="38"/>
  <c r="AV198" i="38"/>
  <c r="AV119" i="38"/>
  <c r="Z340" i="38"/>
  <c r="EO78" i="10"/>
  <c r="EP108" i="10"/>
  <c r="EQ108" i="10"/>
  <c r="EQ12" i="10"/>
  <c r="EQ107" i="10"/>
  <c r="EP43" i="10"/>
  <c r="EP84" i="10"/>
  <c r="EP65" i="10"/>
  <c r="EQ31" i="10"/>
  <c r="EQ37" i="10"/>
  <c r="EQ38" i="10"/>
  <c r="EQ50" i="10"/>
  <c r="EQ9" i="10"/>
  <c r="EQ137" i="10"/>
  <c r="EQ77" i="10"/>
  <c r="EQ63" i="10"/>
  <c r="EQ104" i="10"/>
  <c r="DC84" i="9"/>
  <c r="AU128" i="10"/>
  <c r="DC127" i="9"/>
  <c r="EO115" i="10"/>
  <c r="EO95" i="10"/>
  <c r="AU70" i="10"/>
  <c r="AU45" i="10"/>
  <c r="DL61" i="10"/>
  <c r="DC117" i="9"/>
  <c r="DC77" i="9"/>
  <c r="DJ61" i="10"/>
  <c r="J20" i="10"/>
  <c r="DN126" i="10"/>
  <c r="DC66" i="9"/>
  <c r="DC136" i="9"/>
  <c r="DC73" i="9"/>
  <c r="AJ119" i="10"/>
  <c r="J71" i="10"/>
  <c r="AU54" i="10"/>
  <c r="AU4" i="10"/>
  <c r="DC142" i="9"/>
  <c r="EO61" i="10"/>
  <c r="Y89" i="10"/>
  <c r="Y23" i="10"/>
  <c r="Y51" i="10"/>
  <c r="J130" i="10"/>
  <c r="Y14" i="10"/>
  <c r="AJ30" i="10"/>
  <c r="DC78" i="9"/>
  <c r="AJ133" i="10"/>
  <c r="AU44" i="10"/>
  <c r="EO91" i="10"/>
  <c r="AV67" i="10"/>
  <c r="EO19" i="10"/>
  <c r="EO121" i="10"/>
  <c r="EO27" i="10"/>
  <c r="Z65" i="10"/>
  <c r="Z24" i="10"/>
  <c r="AV48" i="10"/>
  <c r="AV91" i="10"/>
  <c r="Z22" i="10"/>
  <c r="AA125" i="10"/>
  <c r="AA119" i="10"/>
  <c r="AV69" i="10"/>
  <c r="EO43" i="10"/>
  <c r="EP104" i="10"/>
  <c r="EP121" i="10"/>
  <c r="Z46" i="10"/>
  <c r="AA50" i="10"/>
  <c r="EP109" i="10"/>
  <c r="EO71" i="10"/>
  <c r="EO129" i="10"/>
  <c r="EP133" i="10"/>
  <c r="Z60" i="10"/>
  <c r="EO142" i="10"/>
  <c r="AU127" i="10"/>
  <c r="AV127" i="10"/>
  <c r="AA72" i="10"/>
  <c r="AW85" i="10"/>
  <c r="AA6" i="10"/>
  <c r="AA130" i="10"/>
  <c r="L133" i="10"/>
  <c r="EQ120" i="10"/>
  <c r="AW9" i="10"/>
  <c r="AW59" i="10"/>
  <c r="AW110" i="10"/>
  <c r="EP117" i="10"/>
  <c r="AL75" i="10"/>
  <c r="AM68" i="34"/>
  <c r="AA113" i="34"/>
  <c r="AM107" i="34"/>
  <c r="AO37" i="34"/>
  <c r="BE101" i="9"/>
  <c r="BF59" i="9"/>
  <c r="BF142" i="9"/>
  <c r="BF58" i="9"/>
  <c r="BF140" i="9"/>
  <c r="BF146" i="9"/>
  <c r="BF97" i="9"/>
  <c r="BE60" i="9"/>
  <c r="AU122" i="10"/>
  <c r="DK126" i="10"/>
  <c r="DC18" i="9"/>
  <c r="DC34" i="9"/>
  <c r="EO26" i="10"/>
  <c r="Y94" i="10"/>
  <c r="Y29" i="10"/>
  <c r="DC121" i="9"/>
  <c r="DC140" i="9"/>
  <c r="J5" i="10"/>
  <c r="J116" i="10"/>
  <c r="DC42" i="9"/>
  <c r="DC96" i="9"/>
  <c r="Y105" i="10"/>
  <c r="AJ80" i="10"/>
  <c r="AM102" i="34"/>
  <c r="AV127" i="38"/>
  <c r="AM352" i="38"/>
  <c r="M220" i="38"/>
  <c r="EP130" i="10"/>
  <c r="EO31" i="10"/>
  <c r="EP23" i="10"/>
  <c r="EQ114" i="10"/>
  <c r="EQ39" i="10"/>
  <c r="EQ144" i="10"/>
  <c r="AX81" i="38"/>
  <c r="EQ132" i="10"/>
  <c r="EQ109" i="10"/>
  <c r="EQ29" i="10"/>
  <c r="EQ60" i="10"/>
  <c r="EQ22" i="10"/>
  <c r="EP135" i="10"/>
  <c r="EP144" i="10"/>
  <c r="EQ59" i="10"/>
  <c r="EP9" i="10"/>
  <c r="EP29" i="10"/>
  <c r="EQ4" i="10"/>
  <c r="EQ73" i="10"/>
  <c r="EQ90" i="10"/>
  <c r="EQ91" i="10"/>
  <c r="EQ79" i="10"/>
  <c r="EQ64" i="10"/>
  <c r="EQ35" i="10"/>
  <c r="EQ89" i="10"/>
  <c r="EQ42" i="10"/>
  <c r="Z132" i="10"/>
  <c r="Y18" i="10"/>
  <c r="AV123" i="10"/>
  <c r="AA121" i="10"/>
  <c r="Z75" i="10"/>
  <c r="AV11" i="10"/>
  <c r="AW5" i="10"/>
  <c r="AV49" i="10"/>
  <c r="AL41" i="10"/>
  <c r="AV120" i="10"/>
  <c r="AV13" i="10"/>
  <c r="K80" i="10"/>
  <c r="EP94" i="10"/>
  <c r="AW34" i="10"/>
  <c r="AV79" i="10"/>
  <c r="Z51" i="10"/>
  <c r="AU11" i="10"/>
  <c r="AA39" i="10"/>
  <c r="Z27" i="10"/>
  <c r="AV143" i="10"/>
  <c r="EO79" i="10"/>
  <c r="EP79" i="10"/>
  <c r="K22" i="10"/>
  <c r="EO56" i="10"/>
  <c r="BH46" i="10"/>
  <c r="AA30" i="10"/>
  <c r="EO37" i="10"/>
  <c r="EQ81" i="10"/>
  <c r="EQ40" i="10"/>
  <c r="EP100" i="10"/>
  <c r="EQ85" i="10"/>
  <c r="EO133" i="10"/>
  <c r="EQ121" i="10"/>
  <c r="EO125" i="10"/>
  <c r="EQ34" i="10"/>
  <c r="AW28" i="10"/>
  <c r="AA15" i="10"/>
  <c r="EP77" i="10"/>
  <c r="AW57" i="10"/>
  <c r="EP138" i="10"/>
  <c r="AW4" i="10"/>
  <c r="AA135" i="10"/>
  <c r="AA7" i="10"/>
  <c r="AA129" i="10"/>
  <c r="EP33" i="10"/>
  <c r="AA45" i="10"/>
  <c r="EQ116" i="10"/>
  <c r="AM43" i="34"/>
  <c r="AA88" i="34"/>
  <c r="AM28" i="34"/>
  <c r="AM66" i="34"/>
  <c r="AM6" i="34"/>
  <c r="AM23" i="34"/>
  <c r="AC135" i="34"/>
  <c r="AO126" i="34"/>
  <c r="AO13" i="34"/>
  <c r="AC45" i="34"/>
  <c r="AO36" i="34"/>
  <c r="BF42" i="9"/>
  <c r="EO70" i="10"/>
  <c r="EO11" i="10"/>
  <c r="EO89" i="10"/>
  <c r="DC63" i="9"/>
  <c r="AL13" i="38"/>
  <c r="AA12" i="38"/>
  <c r="AL323" i="38"/>
  <c r="EO69" i="10"/>
  <c r="EO127" i="10"/>
  <c r="AV303" i="38"/>
  <c r="K180" i="38"/>
  <c r="M239" i="38"/>
  <c r="AX11" i="38"/>
  <c r="AM209" i="38"/>
  <c r="L237" i="38"/>
  <c r="AA348" i="38"/>
  <c r="AX343" i="38"/>
  <c r="AX42" i="38"/>
  <c r="L55" i="38"/>
  <c r="AL94" i="38"/>
  <c r="AX122" i="38"/>
  <c r="L133" i="38"/>
  <c r="AA309" i="38"/>
  <c r="AL379" i="38"/>
  <c r="DC57" i="9"/>
  <c r="EO106" i="10"/>
  <c r="EP62" i="10"/>
  <c r="EP50" i="10"/>
  <c r="M89" i="38"/>
  <c r="AA33" i="38"/>
  <c r="AX173" i="38"/>
  <c r="AA100" i="38"/>
  <c r="AB129" i="38"/>
  <c r="AL134" i="38"/>
  <c r="AA64" i="38"/>
  <c r="AW198" i="38"/>
  <c r="L221" i="38"/>
  <c r="EO135" i="10"/>
  <c r="EQ102" i="10"/>
  <c r="EO96" i="10"/>
  <c r="EO88" i="10"/>
  <c r="M4" i="38"/>
  <c r="EQ134" i="10"/>
  <c r="EQ131" i="10"/>
  <c r="EP137" i="10"/>
  <c r="EO82" i="10"/>
  <c r="EO10" i="10"/>
  <c r="EO92" i="10"/>
  <c r="EP82" i="10"/>
  <c r="Y107" i="10"/>
  <c r="EP24" i="10"/>
  <c r="DL56" i="10"/>
  <c r="DN56" i="10" s="1"/>
  <c r="J60" i="10"/>
  <c r="EP89" i="10"/>
  <c r="AU110" i="10"/>
  <c r="AU89" i="10"/>
  <c r="AU50" i="10"/>
  <c r="DI92" i="10"/>
  <c r="EP92" i="10"/>
  <c r="EO33" i="10"/>
  <c r="DC134" i="9"/>
  <c r="AV139" i="10"/>
  <c r="AV39" i="10"/>
  <c r="AU116" i="10"/>
  <c r="Y115" i="10"/>
  <c r="EO140" i="10"/>
  <c r="EO52" i="10"/>
  <c r="J117" i="10"/>
  <c r="DC14" i="9"/>
  <c r="Z38" i="10"/>
  <c r="AV37" i="10"/>
  <c r="Y109" i="10"/>
  <c r="AU83" i="10"/>
  <c r="DC90" i="9"/>
  <c r="DC112" i="9"/>
  <c r="J25" i="10"/>
  <c r="EO73" i="10"/>
  <c r="DC93" i="9"/>
  <c r="DC48" i="9"/>
  <c r="DN139" i="10"/>
  <c r="Z54" i="10"/>
  <c r="AU6" i="10"/>
  <c r="AU86" i="10"/>
  <c r="AU25" i="10"/>
  <c r="J55" i="10"/>
  <c r="Z44" i="10"/>
  <c r="Z39" i="10"/>
  <c r="BG114" i="10"/>
  <c r="AU82" i="10"/>
  <c r="AJ51" i="10"/>
  <c r="DC67" i="9"/>
  <c r="DC102" i="9"/>
  <c r="DC60" i="9"/>
  <c r="DC10" i="9"/>
  <c r="DC135" i="9"/>
  <c r="Z68" i="10"/>
  <c r="Z6" i="10"/>
  <c r="Y128" i="10"/>
  <c r="J110" i="10"/>
  <c r="J36" i="10"/>
  <c r="EO139" i="10"/>
  <c r="Z8" i="10"/>
  <c r="AV66" i="10"/>
  <c r="AV114" i="10"/>
  <c r="Y127" i="10"/>
  <c r="AU16" i="10"/>
  <c r="DC68" i="9"/>
  <c r="DC54" i="9"/>
  <c r="DO54" i="10" s="1"/>
  <c r="Z112" i="10"/>
  <c r="Z69" i="10"/>
  <c r="Y58" i="10"/>
  <c r="EO116" i="10"/>
  <c r="Y98" i="10"/>
  <c r="J44" i="10"/>
  <c r="AU20" i="10"/>
  <c r="AJ4" i="10"/>
  <c r="J85" i="10"/>
  <c r="DC40" i="9"/>
  <c r="DC146" i="9"/>
  <c r="DC87" i="9"/>
  <c r="DC26" i="9"/>
  <c r="DC144" i="9"/>
  <c r="DC123" i="9"/>
  <c r="Z101" i="10"/>
  <c r="Z50" i="10"/>
  <c r="Z37" i="10"/>
  <c r="AU39" i="10"/>
  <c r="AU21" i="10"/>
  <c r="AJ82" i="10"/>
  <c r="Z115" i="10"/>
  <c r="Z100" i="10"/>
  <c r="Z45" i="10"/>
  <c r="AU9" i="10"/>
  <c r="Y65" i="10"/>
  <c r="AU78" i="10"/>
  <c r="AA117" i="10"/>
  <c r="AA110" i="10"/>
  <c r="AV10" i="10"/>
  <c r="AA5" i="10"/>
  <c r="AW6" i="10"/>
  <c r="Z70" i="10"/>
  <c r="AV4" i="10"/>
  <c r="AK72" i="10"/>
  <c r="AA43" i="10"/>
  <c r="AV31" i="10"/>
  <c r="AW113" i="10"/>
  <c r="AW21" i="10"/>
  <c r="AV87" i="10"/>
  <c r="AW73" i="10"/>
  <c r="AA127" i="10"/>
  <c r="AW118" i="10"/>
  <c r="AA24" i="10"/>
  <c r="Z42" i="10"/>
  <c r="Z28" i="10"/>
  <c r="Z118" i="10"/>
  <c r="Z62" i="10"/>
  <c r="Z97" i="10"/>
  <c r="AV16" i="10"/>
  <c r="AA21" i="10"/>
  <c r="AW36" i="10"/>
  <c r="EQ92" i="10"/>
  <c r="EQ70" i="10"/>
  <c r="EQ55" i="10"/>
  <c r="EQ5" i="10"/>
  <c r="K117" i="34"/>
  <c r="AN101" i="34"/>
  <c r="AO115" i="34"/>
  <c r="AN105" i="34"/>
  <c r="AN64" i="34"/>
  <c r="AN26" i="34"/>
  <c r="AM96" i="34"/>
  <c r="AN73" i="34"/>
  <c r="AM34" i="34"/>
  <c r="AO101" i="34"/>
  <c r="AM105" i="34"/>
  <c r="AM26" i="34"/>
  <c r="L116" i="34"/>
  <c r="AN34" i="34"/>
  <c r="AN19" i="34"/>
  <c r="AO82" i="34"/>
  <c r="AN40" i="34"/>
  <c r="AM19" i="34"/>
  <c r="AN6" i="34"/>
  <c r="AO109" i="34"/>
  <c r="AM40" i="34"/>
  <c r="BE107" i="9"/>
  <c r="BF29" i="9"/>
  <c r="BE93" i="9"/>
  <c r="AA19" i="38"/>
  <c r="AA55" i="38"/>
  <c r="AX364" i="38"/>
  <c r="EP63" i="10"/>
  <c r="M112" i="38"/>
  <c r="AX109" i="38"/>
  <c r="AB183" i="38"/>
  <c r="M432" i="38"/>
  <c r="M231" i="38"/>
  <c r="EQ80" i="10"/>
  <c r="DI111" i="10"/>
  <c r="DL111" i="10"/>
  <c r="DC91" i="9"/>
  <c r="DC145" i="9"/>
  <c r="Z57" i="10"/>
  <c r="AV111" i="10"/>
  <c r="AV28" i="10"/>
  <c r="Y96" i="10"/>
  <c r="BG120" i="10"/>
  <c r="Y83" i="10"/>
  <c r="AU23" i="10"/>
  <c r="AU100" i="10"/>
  <c r="DC27" i="9"/>
  <c r="DC138" i="9"/>
  <c r="AV27" i="10"/>
  <c r="Z56" i="10"/>
  <c r="Y7" i="10"/>
  <c r="AV124" i="10"/>
  <c r="BG103" i="10"/>
  <c r="Z91" i="10"/>
  <c r="AV56" i="10"/>
  <c r="AU134" i="10"/>
  <c r="Z10" i="10"/>
  <c r="AU68" i="10"/>
  <c r="AU125" i="10"/>
  <c r="DC131" i="9"/>
  <c r="Z107" i="10"/>
  <c r="AV73" i="10"/>
  <c r="Y16" i="10"/>
  <c r="AU22" i="10"/>
  <c r="AV101" i="10"/>
  <c r="AV34" i="10"/>
  <c r="AJ90" i="10"/>
  <c r="AK136" i="10"/>
  <c r="AV99" i="10"/>
  <c r="AV95" i="10"/>
  <c r="Z133" i="10"/>
  <c r="K116" i="10"/>
  <c r="AU105" i="10"/>
  <c r="AU92" i="10"/>
  <c r="Y93" i="10"/>
  <c r="AV97" i="10"/>
  <c r="L62" i="10"/>
  <c r="EQ10" i="10"/>
  <c r="L6" i="34"/>
  <c r="AN90" i="34"/>
  <c r="AN95" i="34"/>
  <c r="AO16" i="34"/>
  <c r="AB140" i="34"/>
  <c r="AB18" i="34"/>
  <c r="AO71" i="34"/>
  <c r="AM120" i="34"/>
  <c r="M119" i="34"/>
  <c r="AO96" i="34"/>
  <c r="AN96" i="34"/>
  <c r="BE21" i="9"/>
  <c r="BF88" i="9"/>
  <c r="DC76" i="9"/>
  <c r="DC16" i="9"/>
  <c r="Y132" i="10"/>
  <c r="Y140" i="10"/>
  <c r="J61" i="10"/>
  <c r="DC101" i="9"/>
  <c r="AU145" i="10"/>
  <c r="Y111" i="10"/>
  <c r="Y122" i="10"/>
  <c r="Y27" i="10"/>
  <c r="DC94" i="9"/>
  <c r="Y72" i="10"/>
  <c r="Y76" i="10"/>
  <c r="Y39" i="10"/>
  <c r="AU93" i="10"/>
  <c r="DC47" i="9"/>
  <c r="DC24" i="9"/>
  <c r="DC31" i="9"/>
  <c r="AU87" i="10"/>
  <c r="AJ128" i="10"/>
  <c r="AU48" i="10"/>
  <c r="Y11" i="10"/>
  <c r="Y121" i="10"/>
  <c r="AU8" i="10"/>
  <c r="DC88" i="9"/>
  <c r="AU141" i="10"/>
  <c r="AU109" i="10"/>
  <c r="AU5" i="10"/>
  <c r="DC64" i="9"/>
  <c r="Y112" i="10"/>
  <c r="AU57" i="10"/>
  <c r="AL20" i="38"/>
  <c r="AL17" i="38"/>
  <c r="AB382" i="38"/>
  <c r="M177" i="38"/>
  <c r="AA180" i="38"/>
  <c r="AM42" i="38"/>
  <c r="AM95" i="38"/>
  <c r="M185" i="38"/>
  <c r="AB104" i="38"/>
  <c r="AM136" i="38"/>
  <c r="AX75" i="38"/>
  <c r="M317" i="38"/>
  <c r="AW64" i="38"/>
  <c r="AB181" i="38"/>
  <c r="AX4" i="38"/>
  <c r="AX374" i="38"/>
  <c r="AM28" i="38"/>
  <c r="AL425" i="38"/>
  <c r="AM425" i="38"/>
  <c r="M200" i="38"/>
  <c r="EP36" i="10"/>
  <c r="EQ74" i="10"/>
  <c r="Z79" i="10"/>
  <c r="Z113" i="10"/>
  <c r="Z58" i="10"/>
  <c r="AU79" i="10"/>
  <c r="DC32" i="9"/>
  <c r="AV68" i="10"/>
  <c r="AV106" i="10"/>
  <c r="Z71" i="10"/>
  <c r="Y50" i="10"/>
  <c r="DC11" i="9"/>
  <c r="DC83" i="9"/>
  <c r="Z111" i="10"/>
  <c r="AV62" i="10"/>
  <c r="Z18" i="10"/>
  <c r="AU67" i="10"/>
  <c r="AV137" i="10"/>
  <c r="AV133" i="10"/>
  <c r="Z143" i="10"/>
  <c r="AV103" i="10"/>
  <c r="Z108" i="10"/>
  <c r="AK24" i="10"/>
  <c r="Y139" i="10"/>
  <c r="Y99" i="10"/>
  <c r="Y74" i="10"/>
  <c r="DC7" i="9"/>
  <c r="DC81" i="9"/>
  <c r="DC89" i="9"/>
  <c r="DC143" i="9"/>
  <c r="Z29" i="10"/>
  <c r="Z131" i="10"/>
  <c r="AV100" i="10"/>
  <c r="AV81" i="10"/>
  <c r="Z114" i="10"/>
  <c r="BG113" i="10"/>
  <c r="AU72" i="10"/>
  <c r="BG13" i="10"/>
  <c r="Z30" i="10"/>
  <c r="AV136" i="10"/>
  <c r="AV77" i="10"/>
  <c r="AU130" i="10"/>
  <c r="Y47" i="10"/>
  <c r="Z109" i="10"/>
  <c r="Z139" i="10"/>
  <c r="Y73" i="10"/>
  <c r="Y84" i="10"/>
  <c r="BF17" i="10"/>
  <c r="AV40" i="10"/>
  <c r="AV118" i="10"/>
  <c r="Z61" i="10"/>
  <c r="Z35" i="10"/>
  <c r="AV35" i="10"/>
  <c r="Y106" i="10"/>
  <c r="AU123" i="10"/>
  <c r="Y134" i="10"/>
  <c r="Y117" i="10"/>
  <c r="AJ136" i="10"/>
  <c r="BF123" i="10"/>
  <c r="Z16" i="10"/>
  <c r="Z72" i="10"/>
  <c r="AV44" i="10"/>
  <c r="AV74" i="10"/>
  <c r="AU10" i="10"/>
  <c r="Y36" i="10"/>
  <c r="J99" i="10"/>
  <c r="AU28" i="10"/>
  <c r="J10" i="10"/>
  <c r="Y10" i="10"/>
  <c r="Z11" i="10"/>
  <c r="Z67" i="10"/>
  <c r="AU85" i="10"/>
  <c r="AU77" i="10"/>
  <c r="Y119" i="10"/>
  <c r="AU106" i="10"/>
  <c r="K5" i="10"/>
  <c r="AU71" i="10"/>
  <c r="Y30" i="10"/>
  <c r="Z17" i="10"/>
  <c r="BG19" i="10"/>
  <c r="AV57" i="10"/>
  <c r="BG62" i="10"/>
  <c r="AJ71" i="10"/>
  <c r="AA132" i="10"/>
  <c r="Z141" i="10"/>
  <c r="L112" i="10"/>
  <c r="AW107" i="10"/>
  <c r="AU108" i="10"/>
  <c r="AW15" i="10"/>
  <c r="AW109" i="10"/>
  <c r="Z76" i="10"/>
  <c r="AL92" i="10"/>
  <c r="Z25" i="10"/>
  <c r="AV72" i="10"/>
  <c r="Z13" i="10"/>
  <c r="AW46" i="10"/>
  <c r="AW90" i="10"/>
  <c r="AA38" i="10"/>
  <c r="Z52" i="10"/>
  <c r="EP128" i="10"/>
  <c r="AA14" i="10"/>
  <c r="AV6" i="10"/>
  <c r="Z21" i="10"/>
  <c r="BG82" i="10"/>
  <c r="Z74" i="10"/>
  <c r="K106" i="10"/>
  <c r="EP83" i="10"/>
  <c r="AW40" i="10"/>
  <c r="AA141" i="10"/>
  <c r="AV135" i="10"/>
  <c r="AV109" i="10"/>
  <c r="Z99" i="10"/>
  <c r="AV78" i="10"/>
  <c r="BG84" i="10"/>
  <c r="AW101" i="10"/>
  <c r="AA83" i="10"/>
  <c r="Z12" i="10"/>
  <c r="AV59" i="10"/>
  <c r="AV54" i="10"/>
  <c r="AK80" i="10"/>
  <c r="EP66" i="10"/>
  <c r="BH5" i="10"/>
  <c r="AA93" i="10"/>
  <c r="AW105" i="10"/>
  <c r="AA120" i="10"/>
  <c r="L114" i="10"/>
  <c r="BH35" i="10"/>
  <c r="EQ75" i="10"/>
  <c r="AA69" i="10"/>
  <c r="EQ13" i="10"/>
  <c r="AM38" i="34"/>
  <c r="AN37" i="34"/>
  <c r="AM14" i="34"/>
  <c r="AO95" i="34"/>
  <c r="AO52" i="34"/>
  <c r="L104" i="34"/>
  <c r="AB21" i="34"/>
  <c r="AO18" i="34"/>
  <c r="L36" i="34"/>
  <c r="AO74" i="34"/>
  <c r="AC60" i="34"/>
  <c r="AC97" i="34"/>
  <c r="AO67" i="34"/>
  <c r="AO141" i="34"/>
  <c r="AO31" i="34"/>
  <c r="AO102" i="34"/>
  <c r="AC8" i="34"/>
  <c r="AO34" i="34"/>
  <c r="BE144" i="9"/>
  <c r="BF87" i="9"/>
  <c r="BF118" i="9"/>
  <c r="BE118" i="9"/>
  <c r="BF134" i="9"/>
  <c r="BF144" i="9"/>
  <c r="BE112" i="9"/>
  <c r="DC6" i="9"/>
  <c r="EP69" i="10"/>
  <c r="EO16" i="10"/>
  <c r="EP52" i="10"/>
  <c r="EO94" i="10"/>
  <c r="EO80" i="10"/>
  <c r="EQ52" i="10"/>
  <c r="EP20" i="10"/>
  <c r="EP38" i="10"/>
  <c r="EP22" i="10"/>
  <c r="EO66" i="10"/>
  <c r="EP134" i="10"/>
  <c r="EP4" i="10"/>
  <c r="EQ143" i="10"/>
  <c r="EP7" i="10"/>
  <c r="AX398" i="38"/>
  <c r="AX311" i="38"/>
  <c r="AB247" i="38"/>
  <c r="AB343" i="38"/>
  <c r="AB270" i="38"/>
  <c r="EQ130" i="10"/>
  <c r="EQ93" i="10"/>
  <c r="EQ124" i="10"/>
  <c r="Y70" i="10"/>
  <c r="Y62" i="10"/>
  <c r="AJ79" i="10"/>
  <c r="AU119" i="10"/>
  <c r="AU98" i="10"/>
  <c r="AU84" i="10"/>
  <c r="AU146" i="10"/>
  <c r="EO38" i="10"/>
  <c r="AV9" i="10"/>
  <c r="EP10" i="10"/>
  <c r="AA92" i="10"/>
  <c r="AW27" i="10"/>
  <c r="AW24" i="10"/>
  <c r="AW18" i="10"/>
  <c r="AW30" i="10"/>
  <c r="AW106" i="10"/>
  <c r="AW70" i="10"/>
  <c r="AW122" i="10"/>
  <c r="AA88" i="10"/>
  <c r="L145" i="10"/>
  <c r="AA13" i="10"/>
  <c r="AW13" i="10"/>
  <c r="AW95" i="10"/>
  <c r="EQ97" i="10"/>
  <c r="EQ56" i="10"/>
  <c r="AW10" i="10"/>
  <c r="AA126" i="10"/>
  <c r="AW129" i="10"/>
  <c r="AA25" i="10"/>
  <c r="AA9" i="10"/>
  <c r="AA114" i="10"/>
  <c r="AA81" i="10"/>
  <c r="AW100" i="10"/>
  <c r="AA134" i="10"/>
  <c r="AW72" i="10"/>
  <c r="AW81" i="10"/>
  <c r="AW44" i="10"/>
  <c r="AW115" i="10"/>
  <c r="AA58" i="10"/>
  <c r="L82" i="10"/>
  <c r="EP124" i="10"/>
  <c r="AW80" i="10"/>
  <c r="AW52" i="10"/>
  <c r="AW56" i="10"/>
  <c r="AA46" i="10"/>
  <c r="AA35" i="10"/>
  <c r="AW143" i="10"/>
  <c r="AW45" i="10"/>
  <c r="AA144" i="10"/>
  <c r="AW7" i="10"/>
  <c r="AA10" i="10"/>
  <c r="AA78" i="10"/>
  <c r="AL88" i="10"/>
  <c r="AL99" i="10"/>
  <c r="AA97" i="10"/>
  <c r="AA105" i="10"/>
  <c r="AA140" i="10"/>
  <c r="EQ69" i="10"/>
  <c r="AW23" i="10"/>
  <c r="AW86" i="10"/>
  <c r="AW63" i="10"/>
  <c r="AW35" i="10"/>
  <c r="AA16" i="10"/>
  <c r="AW125" i="10"/>
  <c r="AA44" i="10"/>
  <c r="AA68" i="10"/>
  <c r="AA138" i="10"/>
  <c r="EQ7" i="10"/>
  <c r="EQ142" i="10"/>
  <c r="EQ111" i="10"/>
  <c r="AN110" i="34"/>
  <c r="AA136" i="34"/>
  <c r="AM55" i="34"/>
  <c r="AN81" i="34"/>
  <c r="AO99" i="34"/>
  <c r="AN15" i="34"/>
  <c r="AO8" i="34"/>
  <c r="AO81" i="34"/>
  <c r="AO128" i="34"/>
  <c r="L84" i="34"/>
  <c r="AC40" i="34"/>
  <c r="AO30" i="34"/>
  <c r="AC63" i="34"/>
  <c r="AO70" i="34"/>
  <c r="AM39" i="34"/>
  <c r="AM84" i="34"/>
  <c r="AA58" i="34"/>
  <c r="AA14" i="34"/>
  <c r="AA33" i="34"/>
  <c r="K301" i="38"/>
  <c r="K149" i="38"/>
  <c r="L25" i="38"/>
  <c r="AL108" i="38"/>
  <c r="AW151" i="38"/>
  <c r="AW4" i="38"/>
  <c r="AM321" i="38"/>
  <c r="AA364" i="38"/>
  <c r="Z87" i="38"/>
  <c r="M105" i="38"/>
  <c r="AX258" i="38"/>
  <c r="AV118" i="38"/>
  <c r="AX218" i="38"/>
  <c r="L417" i="38"/>
  <c r="L39" i="38"/>
  <c r="AL142" i="38"/>
  <c r="M97" i="38"/>
  <c r="AA53" i="38"/>
  <c r="AM71" i="38"/>
  <c r="AM368" i="38"/>
  <c r="AB293" i="38"/>
  <c r="EO120" i="10"/>
  <c r="EQ17" i="10"/>
  <c r="EP39" i="10"/>
  <c r="DC28" i="9"/>
  <c r="EO85" i="10"/>
  <c r="EO39" i="10"/>
  <c r="Z92" i="10"/>
  <c r="Z102" i="10"/>
  <c r="AV18" i="10"/>
  <c r="Z117" i="10"/>
  <c r="Z120" i="10"/>
  <c r="AV85" i="10"/>
  <c r="DI108" i="10"/>
  <c r="DL108" i="10"/>
  <c r="AV145" i="10"/>
  <c r="Z134" i="10"/>
  <c r="BG108" i="10"/>
  <c r="DI9" i="10"/>
  <c r="DL9" i="10"/>
  <c r="BG116" i="10"/>
  <c r="AA79" i="10"/>
  <c r="AA56" i="10"/>
  <c r="AW145" i="10"/>
  <c r="AW124" i="10"/>
  <c r="AA139" i="10"/>
  <c r="AA12" i="10"/>
  <c r="BH99" i="10"/>
  <c r="BG40" i="10"/>
  <c r="AW47" i="10"/>
  <c r="AW114" i="10"/>
  <c r="AA107" i="10"/>
  <c r="AL110" i="10"/>
  <c r="L22" i="10"/>
  <c r="EO101" i="10"/>
  <c r="AA76" i="10"/>
  <c r="AL62" i="10"/>
  <c r="AW111" i="10"/>
  <c r="AW61" i="10"/>
  <c r="AW104" i="10"/>
  <c r="Z98" i="10"/>
  <c r="L132" i="10"/>
  <c r="L137" i="10"/>
  <c r="EO98" i="10"/>
  <c r="AA89" i="10"/>
  <c r="Z119" i="10"/>
  <c r="AW89" i="10"/>
  <c r="AW14" i="10"/>
  <c r="Z106" i="10"/>
  <c r="AV125" i="10"/>
  <c r="AW19" i="10"/>
  <c r="AA91" i="10"/>
  <c r="EP111" i="10"/>
  <c r="AA64" i="10"/>
  <c r="AW17" i="10"/>
  <c r="AW146" i="10"/>
  <c r="AW37" i="10"/>
  <c r="AW78" i="10"/>
  <c r="AW88" i="10"/>
  <c r="AW55" i="10"/>
  <c r="AW121" i="10"/>
  <c r="AW102" i="10"/>
  <c r="AA18" i="10"/>
  <c r="AN23" i="34"/>
  <c r="AB58" i="34"/>
  <c r="AA29" i="34"/>
  <c r="AA22" i="34"/>
  <c r="AA43" i="34"/>
  <c r="AN43" i="34"/>
  <c r="AO10" i="34"/>
  <c r="AN102" i="34"/>
  <c r="AO39" i="34"/>
  <c r="AO23" i="34"/>
  <c r="AO140" i="34"/>
  <c r="AN93" i="34"/>
  <c r="AN84" i="34"/>
  <c r="AC25" i="34"/>
  <c r="AN44" i="34"/>
  <c r="AN22" i="34"/>
  <c r="AN38" i="34"/>
  <c r="AM59" i="34"/>
  <c r="AO73" i="34"/>
  <c r="AO130" i="34"/>
  <c r="AO68" i="34"/>
  <c r="AN4" i="34"/>
  <c r="AO135" i="34"/>
  <c r="AO144" i="34"/>
  <c r="AO24" i="34"/>
  <c r="AO94" i="34"/>
  <c r="AO137" i="34"/>
  <c r="AO64" i="34"/>
  <c r="BF60" i="9"/>
  <c r="BE12" i="9"/>
  <c r="BE133" i="9"/>
  <c r="EO65" i="10"/>
  <c r="L97" i="38"/>
  <c r="AW397" i="38"/>
  <c r="AM193" i="38"/>
  <c r="EO62" i="10"/>
  <c r="EO40" i="10"/>
  <c r="EQ18" i="10"/>
  <c r="L19" i="38"/>
  <c r="L382" i="38"/>
  <c r="AX239" i="38"/>
  <c r="AX390" i="38"/>
  <c r="K154" i="38"/>
  <c r="L154" i="38"/>
  <c r="EO118" i="10"/>
  <c r="EQ136" i="10"/>
  <c r="EQ41" i="10"/>
  <c r="AM139" i="38"/>
  <c r="AX104" i="38"/>
  <c r="AB74" i="38"/>
  <c r="EQ30" i="10"/>
  <c r="DC50" i="9"/>
  <c r="DC110" i="9"/>
  <c r="AU103" i="10"/>
  <c r="AU63" i="10"/>
  <c r="Y100" i="10"/>
  <c r="Y24" i="10"/>
  <c r="J90" i="10"/>
  <c r="DC62" i="9"/>
  <c r="AU142" i="10"/>
  <c r="Y82" i="10"/>
  <c r="Y91" i="10"/>
  <c r="Y57" i="10"/>
  <c r="AU101" i="10"/>
  <c r="Y133" i="10"/>
  <c r="AU113" i="10"/>
  <c r="Y25" i="10"/>
  <c r="Y12" i="10"/>
  <c r="Y21" i="10"/>
  <c r="J125" i="10"/>
  <c r="Y5" i="10"/>
  <c r="Y120" i="10"/>
  <c r="Y92" i="10"/>
  <c r="AU99" i="10"/>
  <c r="J32" i="10"/>
  <c r="Y67" i="10"/>
  <c r="J37" i="10"/>
  <c r="Y13" i="10"/>
  <c r="AU49" i="10"/>
  <c r="Y75" i="10"/>
  <c r="DC82" i="9"/>
  <c r="DC97" i="9"/>
  <c r="Y54" i="10"/>
  <c r="AU36" i="10"/>
  <c r="J126" i="10"/>
  <c r="Y126" i="10"/>
  <c r="AU140" i="10"/>
  <c r="Y129" i="10"/>
  <c r="Y87" i="10"/>
  <c r="Y28" i="10"/>
  <c r="AU56" i="10"/>
  <c r="AU124" i="10"/>
  <c r="AJ135" i="10"/>
  <c r="Y108" i="10"/>
  <c r="AJ35" i="10"/>
  <c r="AU43" i="10"/>
  <c r="J21" i="10"/>
  <c r="DC114" i="9"/>
  <c r="AU137" i="10"/>
  <c r="Y44" i="10"/>
  <c r="Y8" i="10"/>
  <c r="Y38" i="10"/>
  <c r="DC23" i="9"/>
  <c r="AU97" i="10"/>
  <c r="Y68" i="10"/>
  <c r="AU59" i="10"/>
  <c r="J82" i="10"/>
  <c r="AU42" i="10"/>
  <c r="AJ26" i="10"/>
  <c r="AA143" i="10"/>
  <c r="AW130" i="10"/>
  <c r="AV80" i="10"/>
  <c r="Z128" i="10"/>
  <c r="BH138" i="10"/>
  <c r="AW137" i="10"/>
  <c r="AV32" i="10"/>
  <c r="AW133" i="10"/>
  <c r="Z87" i="10"/>
  <c r="AV140" i="10"/>
  <c r="AW128" i="10"/>
  <c r="AV96" i="10"/>
  <c r="AA17" i="10"/>
  <c r="AW54" i="10"/>
  <c r="AA98" i="10"/>
  <c r="Z78" i="10"/>
  <c r="AW135" i="10"/>
  <c r="AA60" i="10"/>
  <c r="AW69" i="10"/>
  <c r="AA70" i="10"/>
  <c r="AV33" i="10"/>
  <c r="AW84" i="10"/>
  <c r="AA108" i="10"/>
  <c r="BH66" i="10"/>
  <c r="AW94" i="10"/>
  <c r="BH63" i="10"/>
  <c r="BH30" i="10"/>
  <c r="Z33" i="10"/>
  <c r="AW117" i="10"/>
  <c r="AW108" i="10"/>
  <c r="AW119" i="10"/>
  <c r="AV121" i="10"/>
  <c r="EP56" i="10"/>
  <c r="AW99" i="10"/>
  <c r="AW50" i="10"/>
  <c r="AA51" i="10"/>
  <c r="BH103" i="10"/>
  <c r="AA82" i="10"/>
  <c r="AA27" i="10"/>
  <c r="AW96" i="10"/>
  <c r="AA71" i="10"/>
  <c r="AW58" i="10"/>
  <c r="AL33" i="10"/>
  <c r="EP99" i="10"/>
  <c r="AW136" i="10"/>
  <c r="AA101" i="10"/>
  <c r="BH29" i="10"/>
  <c r="AL103" i="10"/>
  <c r="AA57" i="10"/>
  <c r="AA23" i="10"/>
  <c r="AA122" i="10"/>
  <c r="AA128" i="10"/>
  <c r="AW77" i="10"/>
  <c r="AW103" i="10"/>
  <c r="AW93" i="10"/>
  <c r="AA33" i="10"/>
  <c r="AA66" i="10"/>
  <c r="AA85" i="10"/>
  <c r="BH21" i="10"/>
  <c r="L113" i="10"/>
  <c r="AW141" i="10"/>
  <c r="AA37" i="10"/>
  <c r="AW74" i="10"/>
  <c r="AW68" i="10"/>
  <c r="AW132" i="10"/>
  <c r="AW127" i="10"/>
  <c r="AW29" i="10"/>
  <c r="AL108" i="10"/>
  <c r="AW33" i="10"/>
  <c r="BH107" i="10"/>
  <c r="AA47" i="10"/>
  <c r="BH27" i="10"/>
  <c r="AW20" i="10"/>
  <c r="AL20" i="10"/>
  <c r="AA34" i="10"/>
  <c r="AA52" i="10"/>
  <c r="AB113" i="34"/>
  <c r="AA72" i="34"/>
  <c r="AM113" i="34"/>
  <c r="AM50" i="34"/>
  <c r="AM93" i="34"/>
  <c r="AM145" i="34"/>
  <c r="AN85" i="34"/>
  <c r="AC96" i="34"/>
  <c r="AO85" i="34"/>
  <c r="AO117" i="34"/>
  <c r="AO44" i="34"/>
  <c r="AO26" i="34"/>
  <c r="AO123" i="34"/>
  <c r="AO48" i="34"/>
  <c r="AO53" i="34"/>
  <c r="AO29" i="34"/>
  <c r="AO114" i="34"/>
  <c r="AO15" i="34"/>
  <c r="AO106" i="34"/>
  <c r="AO78" i="34"/>
  <c r="AO107" i="34"/>
  <c r="AN118" i="34"/>
  <c r="AN82" i="34"/>
  <c r="BF35" i="9"/>
  <c r="BE33" i="9"/>
  <c r="J8" i="10"/>
  <c r="Y69" i="10"/>
  <c r="AU14" i="10"/>
  <c r="Y15" i="10"/>
  <c r="Y138" i="10"/>
  <c r="AU62" i="10"/>
  <c r="Y22" i="10"/>
  <c r="DC116" i="9"/>
  <c r="DC22" i="9"/>
  <c r="AU74" i="10"/>
  <c r="DC74" i="9"/>
  <c r="Y20" i="10"/>
  <c r="AU47" i="10"/>
  <c r="DC72" i="9"/>
  <c r="DC122" i="9"/>
  <c r="Y78" i="10"/>
  <c r="AU33" i="10"/>
  <c r="AU81" i="10"/>
  <c r="Y41" i="10"/>
  <c r="AU17" i="10"/>
  <c r="EO77" i="10"/>
  <c r="AX97" i="38"/>
  <c r="AW97" i="38"/>
  <c r="AW99" i="38"/>
  <c r="EO49" i="10"/>
  <c r="EO99" i="10"/>
  <c r="AB253" i="38"/>
  <c r="AA253" i="38"/>
  <c r="L160" i="38"/>
  <c r="K160" i="38"/>
  <c r="AK390" i="38"/>
  <c r="AL390" i="38"/>
  <c r="AM399" i="38"/>
  <c r="AB157" i="38"/>
  <c r="AL75" i="38"/>
  <c r="AM75" i="38"/>
  <c r="AL358" i="38"/>
  <c r="AK358" i="38"/>
  <c r="K247" i="38"/>
  <c r="L247" i="38"/>
  <c r="K219" i="38"/>
  <c r="L219" i="38"/>
  <c r="AW202" i="38"/>
  <c r="AV202" i="38"/>
  <c r="AA315" i="38"/>
  <c r="Z315" i="38"/>
  <c r="L420" i="38"/>
  <c r="K420" i="38"/>
  <c r="AV288" i="38"/>
  <c r="AW288" i="38"/>
  <c r="Z209" i="38"/>
  <c r="AA209" i="38"/>
  <c r="L94" i="38"/>
  <c r="AX121" i="38"/>
  <c r="AW121" i="38"/>
  <c r="AL185" i="38"/>
  <c r="AK185" i="38"/>
  <c r="AA37" i="38"/>
  <c r="AB37" i="38"/>
  <c r="M380" i="38"/>
  <c r="L380" i="38"/>
  <c r="L304" i="38"/>
  <c r="K304" i="38"/>
  <c r="L341" i="38"/>
  <c r="K341" i="38"/>
  <c r="Z430" i="38"/>
  <c r="AA430" i="38"/>
  <c r="AX20" i="38"/>
  <c r="AW20" i="38"/>
  <c r="Z196" i="38"/>
  <c r="AA196" i="38"/>
  <c r="AW308" i="38"/>
  <c r="AV308" i="38"/>
  <c r="AK174" i="38"/>
  <c r="AL174" i="38"/>
  <c r="AA228" i="38"/>
  <c r="AB228" i="38"/>
  <c r="Z350" i="38"/>
  <c r="AA350" i="38"/>
  <c r="K373" i="38"/>
  <c r="L373" i="38"/>
  <c r="K372" i="38"/>
  <c r="L372" i="38"/>
  <c r="AV70" i="38"/>
  <c r="AW70" i="38"/>
  <c r="EO23" i="10"/>
  <c r="EP140" i="10"/>
  <c r="AM112" i="38"/>
  <c r="AL112" i="38"/>
  <c r="EP81" i="10"/>
  <c r="EQ112" i="10"/>
  <c r="DJ99" i="10"/>
  <c r="DK99" i="10"/>
  <c r="DL46" i="10"/>
  <c r="DI46" i="10"/>
  <c r="DM120" i="10"/>
  <c r="DN120" i="10"/>
  <c r="DM75" i="10"/>
  <c r="DN75" i="10"/>
  <c r="DI112" i="10"/>
  <c r="DL112" i="10"/>
  <c r="DJ120" i="10"/>
  <c r="DK120" i="10"/>
  <c r="DJ35" i="10"/>
  <c r="DK35" i="10"/>
  <c r="DI118" i="10"/>
  <c r="DL118" i="10"/>
  <c r="AA42" i="10"/>
  <c r="AA146" i="10"/>
  <c r="AW60" i="10"/>
  <c r="AA59" i="10"/>
  <c r="Z140" i="10"/>
  <c r="AV88" i="10"/>
  <c r="L119" i="10"/>
  <c r="Z47" i="10"/>
  <c r="Z96" i="10"/>
  <c r="Z36" i="10"/>
  <c r="AW82" i="10"/>
  <c r="AA32" i="10"/>
  <c r="AL9" i="10"/>
  <c r="Z127" i="10"/>
  <c r="AV116" i="10"/>
  <c r="AW139" i="10"/>
  <c r="AW134" i="10"/>
  <c r="AA75" i="10"/>
  <c r="AA111" i="10"/>
  <c r="Z80" i="10"/>
  <c r="AL84" i="10"/>
  <c r="L134" i="10"/>
  <c r="AV50" i="10"/>
  <c r="AK53" i="10"/>
  <c r="L14" i="10"/>
  <c r="BG123" i="10"/>
  <c r="EP145" i="10"/>
  <c r="AL67" i="10"/>
  <c r="AL97" i="10"/>
  <c r="Z81" i="10"/>
  <c r="Z105" i="10"/>
  <c r="AK51" i="10"/>
  <c r="AK49" i="10"/>
  <c r="K33" i="10"/>
  <c r="EP112" i="10"/>
  <c r="AA103" i="10"/>
  <c r="AA28" i="10"/>
  <c r="AW16" i="10"/>
  <c r="AA20" i="10"/>
  <c r="AV15" i="10"/>
  <c r="AL93" i="10"/>
  <c r="AV142" i="10"/>
  <c r="AV23" i="10"/>
  <c r="AV86" i="10"/>
  <c r="BG56" i="10"/>
  <c r="AA63" i="10"/>
  <c r="AA102" i="10"/>
  <c r="AV102" i="10"/>
  <c r="BH53" i="10"/>
  <c r="AV126" i="10"/>
  <c r="AW32" i="10"/>
  <c r="AW71" i="10"/>
  <c r="AV129" i="10"/>
  <c r="Z66" i="10"/>
  <c r="AV93" i="10"/>
  <c r="AW53" i="10"/>
  <c r="AA80" i="10"/>
  <c r="AA118" i="10"/>
  <c r="AA8" i="10"/>
  <c r="AA65" i="10"/>
  <c r="AW79" i="10"/>
  <c r="AA142" i="10"/>
  <c r="AW48" i="10"/>
  <c r="EO83" i="10"/>
  <c r="AW49" i="10"/>
  <c r="AA74" i="10"/>
  <c r="AW65" i="10"/>
  <c r="AA112" i="10"/>
  <c r="BH60" i="10"/>
  <c r="EQ71" i="10"/>
  <c r="AN55" i="34"/>
  <c r="AN89" i="34"/>
  <c r="AA101" i="34"/>
  <c r="AM60" i="34"/>
  <c r="AA75" i="34"/>
  <c r="AM125" i="34"/>
  <c r="AM109" i="34"/>
  <c r="AM88" i="34"/>
  <c r="AM94" i="34"/>
  <c r="AN141" i="34"/>
  <c r="AN52" i="34"/>
  <c r="AO28" i="34"/>
  <c r="M52" i="34"/>
  <c r="AN94" i="34"/>
  <c r="AN62" i="34"/>
  <c r="AO40" i="34"/>
  <c r="AN99" i="34"/>
  <c r="AN30" i="34"/>
  <c r="AO110" i="34"/>
  <c r="AO104" i="34"/>
  <c r="AM80" i="34"/>
  <c r="AN80" i="34"/>
  <c r="AO111" i="34"/>
  <c r="AO131" i="34"/>
  <c r="L49" i="34"/>
  <c r="M120" i="34"/>
  <c r="AO55" i="34"/>
  <c r="AO122" i="34"/>
  <c r="AB22" i="34"/>
  <c r="AN36" i="34"/>
  <c r="AO32" i="34"/>
  <c r="AO89" i="34"/>
  <c r="AN116" i="34"/>
  <c r="M67" i="34"/>
  <c r="AN63" i="34"/>
  <c r="AO92" i="34"/>
  <c r="AO43" i="34"/>
  <c r="AO125" i="34"/>
  <c r="M116" i="34"/>
  <c r="M31" i="34"/>
  <c r="AC143" i="34"/>
  <c r="AO27" i="34"/>
  <c r="BE38" i="9"/>
  <c r="BF17" i="9"/>
  <c r="BF86" i="9"/>
  <c r="BF116" i="9"/>
  <c r="BE53" i="9"/>
  <c r="BF38" i="9"/>
  <c r="BE31" i="9"/>
  <c r="BF33" i="9"/>
  <c r="BE27" i="9"/>
  <c r="BF44" i="9"/>
  <c r="BE9" i="9"/>
  <c r="AM4" i="34"/>
  <c r="AA9" i="34"/>
  <c r="AM110" i="34"/>
  <c r="AM98" i="34"/>
  <c r="AA100" i="34"/>
  <c r="EP71" i="10"/>
  <c r="EQ129" i="10"/>
  <c r="AM18" i="38"/>
  <c r="AB106" i="38"/>
  <c r="L12" i="38"/>
  <c r="AA340" i="38"/>
  <c r="EP143" i="10"/>
  <c r="AB12" i="38"/>
  <c r="EP142" i="10"/>
  <c r="EO105" i="10"/>
  <c r="AM382" i="38"/>
  <c r="M350" i="38"/>
  <c r="M334" i="38"/>
  <c r="AX201" i="38"/>
  <c r="AB102" i="38"/>
  <c r="AM166" i="38"/>
  <c r="L232" i="38"/>
  <c r="AW383" i="38"/>
  <c r="AB193" i="38"/>
  <c r="AM402" i="38"/>
  <c r="L66" i="38"/>
  <c r="AK8" i="38"/>
  <c r="AL12" i="38"/>
  <c r="AM126" i="38"/>
  <c r="AM266" i="38"/>
  <c r="AM335" i="38"/>
  <c r="AB240" i="38"/>
  <c r="EQ24" i="10"/>
  <c r="M98" i="38"/>
  <c r="AW119" i="38"/>
  <c r="EP73" i="10"/>
  <c r="M342" i="38"/>
  <c r="AX335" i="38"/>
  <c r="M121" i="38"/>
  <c r="L137" i="38"/>
  <c r="AA11" i="38"/>
  <c r="AB311" i="38"/>
  <c r="M335" i="38"/>
  <c r="AM204" i="38"/>
  <c r="M155" i="38"/>
  <c r="EO81" i="10"/>
  <c r="AM147" i="38"/>
  <c r="AX305" i="38"/>
  <c r="AB232" i="38"/>
  <c r="AM309" i="38"/>
  <c r="AA259" i="38"/>
  <c r="L112" i="38"/>
  <c r="AB8" i="38"/>
  <c r="M273" i="38"/>
  <c r="L48" i="38"/>
  <c r="EP49" i="10"/>
  <c r="L301" i="38"/>
  <c r="AX147" i="38"/>
  <c r="AL37" i="38"/>
  <c r="AA6" i="38"/>
  <c r="K318" i="38"/>
  <c r="K150" i="38"/>
  <c r="EO148" i="10"/>
  <c r="M129" i="38"/>
  <c r="AB16" i="38"/>
  <c r="M195" i="38"/>
  <c r="L93" i="38"/>
  <c r="L184" i="38"/>
  <c r="AX18" i="38"/>
  <c r="AM344" i="38"/>
  <c r="AX65" i="38"/>
  <c r="AA249" i="38"/>
  <c r="AB19" i="38"/>
  <c r="AB149" i="38"/>
  <c r="EO53" i="10"/>
  <c r="AX314" i="38"/>
  <c r="AB30" i="38"/>
  <c r="AM133" i="38"/>
  <c r="AA133" i="10"/>
  <c r="AW112" i="10"/>
  <c r="AW43" i="10"/>
  <c r="BH109" i="10"/>
  <c r="AL48" i="10"/>
  <c r="AL47" i="10"/>
  <c r="AV130" i="10"/>
  <c r="AV105" i="10"/>
  <c r="L30" i="10"/>
  <c r="AV21" i="10"/>
  <c r="BG132" i="10"/>
  <c r="EP61" i="10"/>
  <c r="AW11" i="10"/>
  <c r="AW116" i="10"/>
  <c r="AA87" i="10"/>
  <c r="AL78" i="10"/>
  <c r="AL63" i="10"/>
  <c r="AV98" i="10"/>
  <c r="AV42" i="10"/>
  <c r="EP87" i="10"/>
  <c r="EP129" i="10"/>
  <c r="K107" i="10"/>
  <c r="AA96" i="10"/>
  <c r="AW91" i="10"/>
  <c r="AA11" i="10"/>
  <c r="Z126" i="10"/>
  <c r="Z73" i="10"/>
  <c r="Z20" i="10"/>
  <c r="AK26" i="10"/>
  <c r="EP123" i="10"/>
  <c r="BG37" i="10"/>
  <c r="DI57" i="10"/>
  <c r="DL57" i="10"/>
  <c r="AA36" i="10"/>
  <c r="AV14" i="10"/>
  <c r="Z15" i="10"/>
  <c r="Z129" i="10"/>
  <c r="AA41" i="10"/>
  <c r="AV20" i="10"/>
  <c r="AK76" i="10"/>
  <c r="AK68" i="10"/>
  <c r="AW120" i="10"/>
  <c r="AA115" i="10"/>
  <c r="AA61" i="10"/>
  <c r="AA53" i="10"/>
  <c r="AA99" i="10"/>
  <c r="AA19" i="10"/>
  <c r="Z82" i="10"/>
  <c r="BH33" i="10"/>
  <c r="K105" i="10"/>
  <c r="AA121" i="34"/>
  <c r="AB121" i="34"/>
  <c r="AO116" i="34"/>
  <c r="AO103" i="34"/>
  <c r="AO62" i="34"/>
  <c r="AO19" i="34"/>
  <c r="AO118" i="34"/>
  <c r="AC30" i="34"/>
  <c r="AM146" i="34"/>
  <c r="L120" i="34"/>
  <c r="AO120" i="34"/>
  <c r="AO66" i="34"/>
  <c r="AV95" i="38"/>
  <c r="AW148" i="38"/>
  <c r="DC4" i="9"/>
  <c r="EP35" i="10"/>
  <c r="EO12" i="10"/>
  <c r="K297" i="38"/>
  <c r="L297" i="38"/>
  <c r="AA13" i="38"/>
  <c r="Z13" i="38"/>
  <c r="AW41" i="38"/>
  <c r="K289" i="38"/>
  <c r="L289" i="38"/>
  <c r="Z21" i="38"/>
  <c r="AA21" i="38"/>
  <c r="EP75" i="10"/>
  <c r="EP68" i="10"/>
  <c r="EO87" i="10"/>
  <c r="EO50" i="10"/>
  <c r="EP60" i="10"/>
  <c r="EP42" i="10"/>
  <c r="EQ51" i="10"/>
  <c r="EP95" i="10"/>
  <c r="EO20" i="10"/>
  <c r="AX300" i="38"/>
  <c r="L256" i="38"/>
  <c r="K256" i="38"/>
  <c r="AW123" i="38"/>
  <c r="AV123" i="38"/>
  <c r="AK106" i="38"/>
  <c r="AL106" i="38"/>
  <c r="K36" i="38"/>
  <c r="L36" i="38"/>
  <c r="AL122" i="38"/>
  <c r="AK122" i="38"/>
  <c r="AW194" i="38"/>
  <c r="AA202" i="38"/>
  <c r="AA164" i="38"/>
  <c r="Z164" i="38"/>
  <c r="AV164" i="38"/>
  <c r="AW164" i="38"/>
  <c r="L339" i="38"/>
  <c r="K339" i="38"/>
  <c r="AA312" i="38"/>
  <c r="Z312" i="38"/>
  <c r="AW214" i="38"/>
  <c r="AV214" i="38"/>
  <c r="L65" i="38"/>
  <c r="K65" i="38"/>
  <c r="Z15" i="38"/>
  <c r="AA15" i="38"/>
  <c r="AW294" i="38"/>
  <c r="AV294" i="38"/>
  <c r="AW135" i="38"/>
  <c r="AV135" i="38"/>
  <c r="AW340" i="38"/>
  <c r="AV340" i="38"/>
  <c r="AW302" i="38"/>
  <c r="AV302" i="38"/>
  <c r="K22" i="38"/>
  <c r="L22" i="38"/>
  <c r="AK57" i="38"/>
  <c r="AL57" i="38"/>
  <c r="AL330" i="38"/>
  <c r="AK330" i="38"/>
  <c r="AV245" i="38"/>
  <c r="AW245" i="38"/>
  <c r="K35" i="38"/>
  <c r="L35" i="38"/>
  <c r="AK25" i="38"/>
  <c r="AL25" i="38"/>
  <c r="AV408" i="38"/>
  <c r="AW408" i="38"/>
  <c r="AV286" i="38"/>
  <c r="AW286" i="38"/>
  <c r="Z167" i="38"/>
  <c r="AA167" i="38"/>
  <c r="L16" i="38"/>
  <c r="K16" i="38"/>
  <c r="L157" i="38"/>
  <c r="K157" i="38"/>
  <c r="Z36" i="38"/>
  <c r="AA36" i="38"/>
  <c r="Z7" i="38"/>
  <c r="AA7" i="38"/>
  <c r="K8" i="38"/>
  <c r="L8" i="38"/>
  <c r="AL408" i="38"/>
  <c r="AK408" i="38"/>
  <c r="AK361" i="38"/>
  <c r="AL361" i="38"/>
  <c r="AL132" i="38"/>
  <c r="AA34" i="38"/>
  <c r="K26" i="38"/>
  <c r="L26" i="38"/>
  <c r="AL53" i="38"/>
  <c r="AL86" i="38"/>
  <c r="AK86" i="38"/>
  <c r="AK114" i="38"/>
  <c r="AL114" i="38"/>
  <c r="L123" i="38"/>
  <c r="K123" i="38"/>
  <c r="Z84" i="38"/>
  <c r="AA84" i="38"/>
  <c r="K90" i="38"/>
  <c r="L90" i="38"/>
  <c r="AW353" i="38"/>
  <c r="AV353" i="38"/>
  <c r="AK127" i="38"/>
  <c r="AL127" i="38"/>
  <c r="AA103" i="38"/>
  <c r="Z103" i="38"/>
  <c r="AV15" i="38"/>
  <c r="AW15" i="38"/>
  <c r="L355" i="38"/>
  <c r="K355" i="38"/>
  <c r="AW275" i="38"/>
  <c r="AV275" i="38"/>
  <c r="AW223" i="38"/>
  <c r="K107" i="38"/>
  <c r="L107" i="38"/>
  <c r="AK27" i="38"/>
  <c r="AL27" i="38"/>
  <c r="AK248" i="38"/>
  <c r="AL248" i="38"/>
  <c r="AV216" i="38"/>
  <c r="AW216" i="38"/>
  <c r="Z138" i="38"/>
  <c r="AA138" i="38"/>
  <c r="AA49" i="38"/>
  <c r="Z49" i="38"/>
  <c r="AK36" i="38"/>
  <c r="AL36" i="38"/>
  <c r="AV405" i="38"/>
  <c r="AW405" i="38"/>
  <c r="AL371" i="38"/>
  <c r="AK371" i="38"/>
  <c r="K344" i="38"/>
  <c r="L344" i="38"/>
  <c r="AV242" i="38"/>
  <c r="AW242" i="38"/>
  <c r="AK184" i="38"/>
  <c r="AL184" i="38"/>
  <c r="AV345" i="38"/>
  <c r="AW345" i="38"/>
  <c r="K250" i="38"/>
  <c r="L250" i="38"/>
  <c r="AA145" i="38"/>
  <c r="Z145" i="38"/>
  <c r="K415" i="38"/>
  <c r="L415" i="38"/>
  <c r="AV413" i="38"/>
  <c r="AW413" i="38"/>
  <c r="AL369" i="38"/>
  <c r="AK369" i="38"/>
  <c r="AK322" i="38"/>
  <c r="AL322" i="38"/>
  <c r="AA294" i="38"/>
  <c r="Z294" i="38"/>
  <c r="K270" i="38"/>
  <c r="L270" i="38"/>
  <c r="AL206" i="38"/>
  <c r="AK206" i="38"/>
  <c r="AA135" i="38"/>
  <c r="Z135" i="38"/>
  <c r="L360" i="38"/>
  <c r="K360" i="38"/>
  <c r="AK348" i="38"/>
  <c r="AL348" i="38"/>
  <c r="AL320" i="38"/>
  <c r="AK320" i="38"/>
  <c r="AL40" i="38"/>
  <c r="AK40" i="38"/>
  <c r="Z328" i="38"/>
  <c r="AA328" i="38"/>
  <c r="AW246" i="38"/>
  <c r="AV246" i="38"/>
  <c r="AA184" i="38"/>
  <c r="Z184" i="38"/>
  <c r="M313" i="38"/>
  <c r="M146" i="38"/>
  <c r="AW12" i="38"/>
  <c r="AV12" i="38"/>
  <c r="L81" i="38"/>
  <c r="K81" i="38"/>
  <c r="AL186" i="38"/>
  <c r="AK186" i="38"/>
  <c r="L170" i="38"/>
  <c r="K170" i="38"/>
  <c r="AA313" i="38"/>
  <c r="Z313" i="38"/>
  <c r="AV327" i="38"/>
  <c r="AW327" i="38"/>
  <c r="K311" i="38"/>
  <c r="L311" i="38"/>
  <c r="AK310" i="38"/>
  <c r="AL310" i="38"/>
  <c r="AK239" i="38"/>
  <c r="AL239" i="38"/>
  <c r="AA153" i="38"/>
  <c r="Z153" i="38"/>
  <c r="AV145" i="38"/>
  <c r="AW145" i="38"/>
  <c r="L205" i="38"/>
  <c r="K205" i="38"/>
  <c r="AA400" i="38"/>
  <c r="Z400" i="38"/>
  <c r="AA310" i="38"/>
  <c r="Z310" i="38"/>
  <c r="AL214" i="38"/>
  <c r="AK214" i="38"/>
  <c r="AK29" i="38"/>
  <c r="AL29" i="38"/>
  <c r="L24" i="38"/>
  <c r="K24" i="38"/>
  <c r="AK326" i="38"/>
  <c r="AL326" i="38"/>
  <c r="AV66" i="38"/>
  <c r="AW66" i="38"/>
  <c r="AW7" i="38"/>
  <c r="AV7" i="38"/>
  <c r="Z405" i="38"/>
  <c r="AA405" i="38"/>
  <c r="L161" i="38"/>
  <c r="K161" i="38"/>
  <c r="AW27" i="38"/>
  <c r="AV27" i="38"/>
  <c r="Z162" i="38"/>
  <c r="AA162" i="38"/>
  <c r="AW95" i="38"/>
  <c r="Z31" i="38"/>
  <c r="AA31" i="38"/>
  <c r="AW31" i="38"/>
  <c r="AV31" i="38"/>
  <c r="K59" i="38"/>
  <c r="L59" i="38"/>
  <c r="AW184" i="38"/>
  <c r="AV158" i="38"/>
  <c r="AW158" i="38"/>
  <c r="Z51" i="38"/>
  <c r="AA51" i="38"/>
  <c r="AV17" i="38"/>
  <c r="AW17" i="38"/>
  <c r="L136" i="38"/>
  <c r="K136" i="38"/>
  <c r="K138" i="38"/>
  <c r="L138" i="38"/>
  <c r="AK334" i="38"/>
  <c r="AL334" i="38"/>
  <c r="AA356" i="38"/>
  <c r="Z356" i="38"/>
  <c r="AK404" i="38"/>
  <c r="AL404" i="38"/>
  <c r="AK353" i="38"/>
  <c r="AL353" i="38"/>
  <c r="K258" i="38"/>
  <c r="L258" i="38"/>
  <c r="AA142" i="38"/>
  <c r="Z142" i="38"/>
  <c r="AA238" i="38"/>
  <c r="Z238" i="38"/>
  <c r="K99" i="38"/>
  <c r="L99" i="38"/>
  <c r="AV43" i="38"/>
  <c r="AW43" i="38"/>
  <c r="AA9" i="38"/>
  <c r="Z9" i="38"/>
  <c r="AW103" i="38"/>
  <c r="AV103" i="38"/>
  <c r="K407" i="38"/>
  <c r="L407" i="38"/>
  <c r="L223" i="38"/>
  <c r="K223" i="38"/>
  <c r="K134" i="38"/>
  <c r="L134" i="38"/>
  <c r="K152" i="38"/>
  <c r="L152" i="38"/>
  <c r="AA127" i="38"/>
  <c r="Z127" i="38"/>
  <c r="AK400" i="38"/>
  <c r="AL400" i="38"/>
  <c r="AV206" i="38"/>
  <c r="AW206" i="38"/>
  <c r="AK135" i="38"/>
  <c r="AL135" i="38"/>
  <c r="K403" i="38"/>
  <c r="L403" i="38"/>
  <c r="Z88" i="38"/>
  <c r="AA88" i="38"/>
  <c r="AL88" i="38"/>
  <c r="AK88" i="38"/>
  <c r="L399" i="38"/>
  <c r="K399" i="38"/>
  <c r="AA329" i="38"/>
  <c r="Z329" i="38"/>
  <c r="AL337" i="38"/>
  <c r="AK337" i="38"/>
  <c r="Z244" i="38"/>
  <c r="AA244" i="38"/>
  <c r="AA222" i="38"/>
  <c r="Z222" i="38"/>
  <c r="K131" i="38"/>
  <c r="L131" i="38"/>
  <c r="AW88" i="38"/>
  <c r="AV88" i="38"/>
  <c r="AV72" i="38"/>
  <c r="AW72" i="38"/>
  <c r="Z337" i="38"/>
  <c r="AA337" i="38"/>
  <c r="AW310" i="38"/>
  <c r="AV310" i="38"/>
  <c r="Z223" i="38"/>
  <c r="AA223" i="38"/>
  <c r="AK153" i="38"/>
  <c r="AL153" i="38"/>
  <c r="AV142" i="38"/>
  <c r="AW142" i="38"/>
  <c r="AA413" i="38"/>
  <c r="Z413" i="38"/>
  <c r="L418" i="38"/>
  <c r="K418" i="38"/>
  <c r="AW387" i="38"/>
  <c r="AV387" i="38"/>
  <c r="AL340" i="38"/>
  <c r="AK340" i="38"/>
  <c r="AV328" i="38"/>
  <c r="AW328" i="38"/>
  <c r="L293" i="38"/>
  <c r="K293" i="38"/>
  <c r="AA271" i="38"/>
  <c r="Z271" i="38"/>
  <c r="AK238" i="38"/>
  <c r="AL238" i="38"/>
  <c r="AB403" i="38"/>
  <c r="AX39" i="38"/>
  <c r="AW45" i="38"/>
  <c r="AV45" i="38"/>
  <c r="AV5" i="38"/>
  <c r="AW5" i="38"/>
  <c r="AW289" i="38"/>
  <c r="AV289" i="38"/>
  <c r="L315" i="38"/>
  <c r="K315" i="38"/>
  <c r="L5" i="38"/>
  <c r="K5" i="38"/>
  <c r="AK314" i="38"/>
  <c r="AL314" i="38"/>
  <c r="AL89" i="38"/>
  <c r="AK89" i="38"/>
  <c r="Z306" i="38"/>
  <c r="AA306" i="38"/>
  <c r="AL98" i="38"/>
  <c r="AK98" i="38"/>
  <c r="Z320" i="38"/>
  <c r="AA320" i="38"/>
  <c r="L309" i="38"/>
  <c r="K309" i="38"/>
  <c r="Z286" i="38"/>
  <c r="AA286" i="38"/>
  <c r="AK331" i="38"/>
  <c r="AL331" i="38"/>
  <c r="AV331" i="38"/>
  <c r="AW331" i="38"/>
  <c r="AA214" i="38"/>
  <c r="Z214" i="38"/>
  <c r="K113" i="38"/>
  <c r="L113" i="38"/>
  <c r="K285" i="38"/>
  <c r="L285" i="38"/>
  <c r="AK78" i="38"/>
  <c r="AL78" i="38"/>
  <c r="L6" i="38"/>
  <c r="K6" i="38"/>
  <c r="AW21" i="38"/>
  <c r="AV21" i="38"/>
  <c r="K386" i="38"/>
  <c r="L386" i="38"/>
  <c r="AV312" i="38"/>
  <c r="AW312" i="38"/>
  <c r="AK302" i="38"/>
  <c r="AL302" i="38"/>
  <c r="AK43" i="38"/>
  <c r="AL43" i="38"/>
  <c r="AL7" i="38"/>
  <c r="AK7" i="38"/>
  <c r="AA198" i="38"/>
  <c r="Z198" i="38"/>
  <c r="L147" i="38"/>
  <c r="AL39" i="38"/>
  <c r="AK39" i="38"/>
  <c r="AW9" i="38"/>
  <c r="AV9" i="38"/>
  <c r="AW132" i="38"/>
  <c r="AV132" i="38"/>
  <c r="AW78" i="38"/>
  <c r="AV78" i="38"/>
  <c r="AV86" i="38"/>
  <c r="AW86" i="38"/>
  <c r="L85" i="38"/>
  <c r="K85" i="38"/>
  <c r="AK164" i="38"/>
  <c r="AL164" i="38"/>
  <c r="AK357" i="38"/>
  <c r="AL357" i="38"/>
  <c r="AV334" i="38"/>
  <c r="AW334" i="38"/>
  <c r="AW379" i="38"/>
  <c r="AV379" i="38"/>
  <c r="L321" i="38"/>
  <c r="K321" i="38"/>
  <c r="AK97" i="38"/>
  <c r="AL97" i="38"/>
  <c r="AL412" i="38"/>
  <c r="AK412" i="38"/>
  <c r="AV412" i="38"/>
  <c r="AW412" i="38"/>
  <c r="AV400" i="38"/>
  <c r="AW400" i="38"/>
  <c r="L352" i="38"/>
  <c r="K352" i="38"/>
  <c r="AW271" i="38"/>
  <c r="AV271" i="38"/>
  <c r="AV167" i="38"/>
  <c r="AW167" i="38"/>
  <c r="AA141" i="38"/>
  <c r="AW48" i="38"/>
  <c r="AV48" i="38"/>
  <c r="AV348" i="38"/>
  <c r="AW348" i="38"/>
  <c r="AW259" i="38"/>
  <c r="AV259" i="38"/>
  <c r="K95" i="38"/>
  <c r="L95" i="38"/>
  <c r="Z321" i="38"/>
  <c r="AA321" i="38"/>
  <c r="AA277" i="38"/>
  <c r="Z277" i="38"/>
  <c r="AL259" i="38"/>
  <c r="AK259" i="38"/>
  <c r="AK145" i="38"/>
  <c r="AL145" i="38"/>
  <c r="AW108" i="38"/>
  <c r="Z387" i="38"/>
  <c r="AA387" i="38"/>
  <c r="L378" i="38"/>
  <c r="K378" i="38"/>
  <c r="AA326" i="38"/>
  <c r="Z326" i="38"/>
  <c r="L336" i="38"/>
  <c r="K336" i="38"/>
  <c r="L197" i="38"/>
  <c r="K197" i="38"/>
  <c r="AW25" i="38"/>
  <c r="AV25" i="38"/>
  <c r="AW369" i="38"/>
  <c r="AV369" i="38"/>
  <c r="AV337" i="38"/>
  <c r="AW337" i="38"/>
  <c r="AA206" i="38"/>
  <c r="Z206" i="38"/>
  <c r="K215" i="38"/>
  <c r="L215" i="38"/>
  <c r="AL161" i="38"/>
  <c r="AL162" i="38"/>
  <c r="AK162" i="38"/>
  <c r="AA17" i="38"/>
  <c r="Z17" i="38"/>
  <c r="AW324" i="38"/>
  <c r="AV324" i="38"/>
  <c r="AV371" i="38"/>
  <c r="AW371" i="38"/>
  <c r="Z353" i="38"/>
  <c r="AA353" i="38"/>
  <c r="AV238" i="38"/>
  <c r="AW238" i="38"/>
  <c r="K189" i="38"/>
  <c r="L189" i="38"/>
  <c r="L110" i="38"/>
  <c r="K110" i="38"/>
  <c r="AA78" i="38"/>
  <c r="Z78" i="38"/>
  <c r="K56" i="38"/>
  <c r="L56" i="38"/>
  <c r="AA417" i="38"/>
  <c r="AW404" i="38"/>
  <c r="AV404" i="38"/>
  <c r="Z408" i="38"/>
  <c r="AA408" i="38"/>
  <c r="L347" i="38"/>
  <c r="K347" i="38"/>
  <c r="AK286" i="38"/>
  <c r="AL286" i="38"/>
  <c r="AL276" i="38"/>
  <c r="L251" i="38"/>
  <c r="K251" i="38"/>
  <c r="AW100" i="38"/>
  <c r="L54" i="38"/>
  <c r="K54" i="38"/>
  <c r="AA397" i="38"/>
  <c r="Z397" i="38"/>
  <c r="K319" i="38"/>
  <c r="L319" i="38"/>
  <c r="AV361" i="38"/>
  <c r="AW361" i="38"/>
  <c r="L222" i="38"/>
  <c r="K222" i="38"/>
  <c r="AK226" i="38"/>
  <c r="AL226" i="38"/>
  <c r="K174" i="38"/>
  <c r="L174" i="38"/>
  <c r="AK163" i="38"/>
  <c r="AL163" i="38"/>
  <c r="AL148" i="38"/>
  <c r="AM33" i="38"/>
  <c r="AA282" i="38"/>
  <c r="Z282" i="38"/>
  <c r="AW82" i="38"/>
  <c r="AV82" i="38"/>
  <c r="AV281" i="38"/>
  <c r="AW281" i="38"/>
  <c r="AV49" i="38"/>
  <c r="AW49" i="38"/>
  <c r="AV91" i="38"/>
  <c r="AW91" i="38"/>
  <c r="AK91" i="38"/>
  <c r="AL91" i="38"/>
  <c r="AK387" i="38"/>
  <c r="AL387" i="38"/>
  <c r="AW323" i="38"/>
  <c r="AV323" i="38"/>
  <c r="AL271" i="38"/>
  <c r="AK271" i="38"/>
  <c r="K244" i="38"/>
  <c r="L244" i="38"/>
  <c r="AL198" i="38"/>
  <c r="AK198" i="38"/>
  <c r="Z25" i="38"/>
  <c r="AA25" i="38"/>
  <c r="AL312" i="38"/>
  <c r="AK312" i="38"/>
  <c r="AK327" i="38"/>
  <c r="AL327" i="38"/>
  <c r="Z132" i="38"/>
  <c r="AA132" i="38"/>
  <c r="AL100" i="38"/>
  <c r="AL9" i="38"/>
  <c r="AK9" i="38"/>
  <c r="AA43" i="38"/>
  <c r="Z43" i="38"/>
  <c r="Z379" i="38"/>
  <c r="AA379" i="38"/>
  <c r="AW375" i="38"/>
  <c r="AK319" i="38"/>
  <c r="AL319" i="38"/>
  <c r="AK46" i="38"/>
  <c r="AL46" i="38"/>
  <c r="AK216" i="38"/>
  <c r="AL216" i="38"/>
  <c r="K144" i="38"/>
  <c r="L144" i="38"/>
  <c r="AL103" i="38"/>
  <c r="AK103" i="38"/>
  <c r="Z369" i="38"/>
  <c r="AA369" i="38"/>
  <c r="L166" i="38"/>
  <c r="K166" i="38"/>
  <c r="AK66" i="38"/>
  <c r="AL66" i="38"/>
  <c r="AW53" i="38"/>
  <c r="K30" i="38"/>
  <c r="L30" i="38"/>
  <c r="Z86" i="38"/>
  <c r="AA86" i="38"/>
  <c r="K77" i="38"/>
  <c r="L77" i="38"/>
  <c r="M346" i="38"/>
  <c r="AX365" i="38"/>
  <c r="AK219" i="38"/>
  <c r="AL219" i="38"/>
  <c r="AW372" i="38"/>
  <c r="AV372" i="38"/>
  <c r="K253" i="38"/>
  <c r="L253" i="38"/>
  <c r="L281" i="38"/>
  <c r="K281" i="38"/>
  <c r="L96" i="38"/>
  <c r="K96" i="38"/>
  <c r="AV19" i="38"/>
  <c r="AW19" i="38"/>
  <c r="L218" i="38"/>
  <c r="K218" i="38"/>
  <c r="AV219" i="38"/>
  <c r="AW219" i="38"/>
  <c r="AA324" i="38"/>
  <c r="AW153" i="38"/>
  <c r="AV153" i="38"/>
  <c r="AA150" i="38"/>
  <c r="Z150" i="38"/>
  <c r="AA148" i="38"/>
  <c r="AV252" i="38"/>
  <c r="AW252" i="38"/>
  <c r="AK228" i="38"/>
  <c r="AL228" i="38"/>
  <c r="AW36" i="38"/>
  <c r="AV36" i="38"/>
  <c r="AA27" i="38"/>
  <c r="Z27" i="38"/>
  <c r="AA72" i="38"/>
  <c r="Z72" i="38"/>
  <c r="L176" i="38"/>
  <c r="K176" i="38"/>
  <c r="AW190" i="38"/>
  <c r="AV190" i="38"/>
  <c r="AK167" i="38"/>
  <c r="AL167" i="38"/>
  <c r="L126" i="38"/>
  <c r="K126" i="38"/>
  <c r="AA117" i="38"/>
  <c r="Z117" i="38"/>
  <c r="K276" i="38"/>
  <c r="L276" i="38"/>
  <c r="AL294" i="38"/>
  <c r="AK294" i="38"/>
  <c r="AL190" i="38"/>
  <c r="AK190" i="38"/>
  <c r="Z242" i="38"/>
  <c r="AA242" i="38"/>
  <c r="Z190" i="38"/>
  <c r="AA190" i="38"/>
  <c r="K213" i="38"/>
  <c r="L213" i="38"/>
  <c r="AL113" i="38"/>
  <c r="AK113" i="38"/>
  <c r="K42" i="38"/>
  <c r="L42" i="38"/>
  <c r="K312" i="38"/>
  <c r="L312" i="38"/>
  <c r="AV319" i="38"/>
  <c r="AW319" i="38"/>
  <c r="AK345" i="38"/>
  <c r="AL345" i="38"/>
  <c r="L326" i="38"/>
  <c r="K326" i="38"/>
  <c r="AL278" i="38"/>
  <c r="AK278" i="38"/>
  <c r="AA66" i="38"/>
  <c r="Z66" i="38"/>
  <c r="AL41" i="38"/>
  <c r="L395" i="38"/>
  <c r="K395" i="38"/>
  <c r="Z345" i="38"/>
  <c r="AA345" i="38"/>
  <c r="Z302" i="38"/>
  <c r="AA302" i="38"/>
  <c r="AV150" i="38"/>
  <c r="AW150" i="38"/>
  <c r="AA39" i="38"/>
  <c r="K411" i="38"/>
  <c r="L411" i="38"/>
  <c r="AA361" i="38"/>
  <c r="Z361" i="38"/>
  <c r="AV276" i="38"/>
  <c r="AW276" i="38"/>
  <c r="Z216" i="38"/>
  <c r="AA216" i="38"/>
  <c r="AA224" i="38"/>
  <c r="Z224" i="38"/>
  <c r="AL223" i="38"/>
  <c r="AK223" i="38"/>
  <c r="AA155" i="38"/>
  <c r="Z155" i="38"/>
  <c r="K102" i="38"/>
  <c r="L102" i="38"/>
  <c r="AK150" i="38"/>
  <c r="AL150" i="38"/>
  <c r="AX366" i="38"/>
  <c r="AA218" i="38"/>
  <c r="AB218" i="38"/>
  <c r="AX205" i="38"/>
  <c r="AX34" i="38"/>
  <c r="AX401" i="38"/>
  <c r="AW401" i="38"/>
  <c r="EQ83" i="10"/>
  <c r="EQ8" i="10"/>
  <c r="AL281" i="38"/>
  <c r="AM281" i="38"/>
  <c r="AL111" i="38"/>
  <c r="AM111" i="38"/>
  <c r="AW179" i="38"/>
  <c r="AX179" i="38"/>
  <c r="M398" i="38"/>
  <c r="L398" i="38"/>
  <c r="AL179" i="38"/>
  <c r="AM179" i="38"/>
  <c r="AM4" i="38"/>
  <c r="AL4" i="38"/>
  <c r="AX399" i="38"/>
  <c r="AW399" i="38"/>
  <c r="M80" i="38"/>
  <c r="L80" i="38"/>
  <c r="AM356" i="38"/>
  <c r="AL356" i="38"/>
  <c r="AM10" i="38"/>
  <c r="AL10" i="38"/>
  <c r="L385" i="38"/>
  <c r="M385" i="38"/>
  <c r="AX411" i="38"/>
  <c r="AW411" i="38"/>
  <c r="AB285" i="38"/>
  <c r="AA285" i="38"/>
  <c r="AX24" i="38"/>
  <c r="AW24" i="38"/>
  <c r="AW16" i="38"/>
  <c r="AX16" i="38"/>
  <c r="AB319" i="38"/>
  <c r="AA319" i="38"/>
  <c r="L252" i="38"/>
  <c r="M252" i="38"/>
  <c r="L249" i="38"/>
  <c r="M249" i="38"/>
  <c r="L243" i="38"/>
  <c r="M243" i="38"/>
  <c r="M156" i="38"/>
  <c r="L156" i="38"/>
  <c r="AW35" i="38"/>
  <c r="AX35" i="38"/>
  <c r="M21" i="38"/>
  <c r="L21" i="38"/>
  <c r="AA301" i="38"/>
  <c r="AB301" i="38"/>
  <c r="M153" i="38"/>
  <c r="L153" i="38"/>
  <c r="AM311" i="38"/>
  <c r="AX249" i="38"/>
  <c r="AM157" i="38"/>
  <c r="AL285" i="38"/>
  <c r="AM285" i="38"/>
  <c r="AM251" i="38"/>
  <c r="AL251" i="38"/>
  <c r="L292" i="38"/>
  <c r="M292" i="38"/>
  <c r="AW126" i="38"/>
  <c r="AX126" i="38"/>
  <c r="M32" i="38"/>
  <c r="L32" i="38"/>
  <c r="AA24" i="38"/>
  <c r="AB24" i="38"/>
  <c r="AA305" i="38"/>
  <c r="AB305" i="38"/>
  <c r="AA44" i="38"/>
  <c r="AB44" i="38"/>
  <c r="AA407" i="38"/>
  <c r="AB407" i="38"/>
  <c r="M217" i="38"/>
  <c r="AW409" i="38"/>
  <c r="AX409" i="38"/>
  <c r="AA4" i="38"/>
  <c r="AB4" i="38"/>
  <c r="L325" i="38"/>
  <c r="M325" i="38"/>
  <c r="AA189" i="38"/>
  <c r="AB189" i="38"/>
  <c r="AM160" i="38"/>
  <c r="AL160" i="38"/>
  <c r="AM300" i="38"/>
  <c r="AX227" i="38"/>
  <c r="AW227" i="38"/>
  <c r="AB116" i="38"/>
  <c r="AA116" i="38"/>
  <c r="AM50" i="38"/>
  <c r="AL50" i="38"/>
  <c r="AA368" i="38"/>
  <c r="AB368" i="38"/>
  <c r="AM293" i="38"/>
  <c r="AL293" i="38"/>
  <c r="AM16" i="38"/>
  <c r="AL16" i="38"/>
  <c r="AL318" i="38"/>
  <c r="AM318" i="38"/>
  <c r="M351" i="38"/>
  <c r="L351" i="38"/>
  <c r="AB318" i="38"/>
  <c r="AA318" i="38"/>
  <c r="M188" i="38"/>
  <c r="L188" i="38"/>
  <c r="M211" i="38"/>
  <c r="AX152" i="38"/>
  <c r="AW152" i="38"/>
  <c r="L64" i="38"/>
  <c r="M64" i="38"/>
  <c r="AW26" i="38"/>
  <c r="AX26" i="38"/>
  <c r="AB272" i="38"/>
  <c r="AA272" i="38"/>
  <c r="AW266" i="38"/>
  <c r="AX266" i="38"/>
  <c r="AL189" i="38"/>
  <c r="AM189" i="38"/>
  <c r="AW215" i="38"/>
  <c r="AX215" i="38"/>
  <c r="AA161" i="38"/>
  <c r="AB161" i="38"/>
  <c r="M53" i="38"/>
  <c r="L53" i="38"/>
  <c r="AL213" i="38"/>
  <c r="AM213" i="38"/>
  <c r="L181" i="38"/>
  <c r="M181" i="38"/>
  <c r="AX131" i="38"/>
  <c r="AM38" i="38"/>
  <c r="AA26" i="38"/>
  <c r="AB26" i="38"/>
  <c r="AA399" i="38"/>
  <c r="AB399" i="38"/>
  <c r="AB344" i="38"/>
  <c r="AA344" i="38"/>
  <c r="AX317" i="38"/>
  <c r="AW317" i="38"/>
  <c r="AM149" i="38"/>
  <c r="AX144" i="38"/>
  <c r="AW144" i="38"/>
  <c r="AX54" i="38"/>
  <c r="AW54" i="38"/>
  <c r="L414" i="38"/>
  <c r="M414" i="38"/>
  <c r="AW363" i="38"/>
  <c r="AX363" i="38"/>
  <c r="AA360" i="38"/>
  <c r="AB360" i="38"/>
  <c r="AM81" i="38"/>
  <c r="AL81" i="38"/>
  <c r="AA83" i="38"/>
  <c r="AB83" i="38"/>
  <c r="AA5" i="38"/>
  <c r="AB5" i="38"/>
  <c r="AB352" i="38"/>
  <c r="AA352" i="38"/>
  <c r="AA412" i="38"/>
  <c r="AB412" i="38"/>
  <c r="AB366" i="38"/>
  <c r="AA366" i="38"/>
  <c r="AX395" i="38"/>
  <c r="AW395" i="38"/>
  <c r="AW315" i="38"/>
  <c r="AX315" i="38"/>
  <c r="M416" i="38"/>
  <c r="AM366" i="38"/>
  <c r="AL366" i="38"/>
  <c r="AX407" i="38"/>
  <c r="AW407" i="38"/>
  <c r="AM277" i="38"/>
  <c r="AL277" i="38"/>
  <c r="AL270" i="38"/>
  <c r="AM270" i="38"/>
  <c r="AX250" i="38"/>
  <c r="AW250" i="38"/>
  <c r="AM35" i="38"/>
  <c r="AL35" i="38"/>
  <c r="AB188" i="38"/>
  <c r="AB215" i="38"/>
  <c r="AA215" i="38"/>
  <c r="M284" i="38"/>
  <c r="L284" i="38"/>
  <c r="AW247" i="38"/>
  <c r="AX247" i="38"/>
  <c r="M230" i="38"/>
  <c r="L230" i="38"/>
  <c r="AL59" i="38"/>
  <c r="AM59" i="38"/>
  <c r="L265" i="38"/>
  <c r="M265" i="38"/>
  <c r="L159" i="38"/>
  <c r="M159" i="38"/>
  <c r="L119" i="38"/>
  <c r="M119" i="38"/>
  <c r="M38" i="38"/>
  <c r="AB309" i="38"/>
  <c r="AL360" i="38"/>
  <c r="AM360" i="38"/>
  <c r="M308" i="38"/>
  <c r="L308" i="38"/>
  <c r="AW336" i="38"/>
  <c r="AX336" i="38"/>
  <c r="AX318" i="38"/>
  <c r="M133" i="38"/>
  <c r="L125" i="38"/>
  <c r="M125" i="38"/>
  <c r="AM31" i="38"/>
  <c r="AW339" i="38"/>
  <c r="AX339" i="38"/>
  <c r="AB250" i="38"/>
  <c r="AA250" i="38"/>
  <c r="AW117" i="38"/>
  <c r="AX117" i="38"/>
  <c r="M70" i="38"/>
  <c r="L70" i="38"/>
  <c r="M362" i="38"/>
  <c r="L362" i="38"/>
  <c r="AA258" i="38"/>
  <c r="AB258" i="38"/>
  <c r="AX102" i="38"/>
  <c r="AW102" i="38"/>
  <c r="AX51" i="38"/>
  <c r="AL8" i="38"/>
  <c r="AM8" i="38"/>
  <c r="AL416" i="38"/>
  <c r="AM416" i="38"/>
  <c r="AB386" i="38"/>
  <c r="AA386" i="38"/>
  <c r="L394" i="38"/>
  <c r="M394" i="38"/>
  <c r="AB91" i="38"/>
  <c r="AA91" i="38"/>
  <c r="L377" i="38"/>
  <c r="M377" i="38"/>
  <c r="M111" i="38"/>
  <c r="L111" i="38"/>
  <c r="AB278" i="38"/>
  <c r="AM403" i="38"/>
  <c r="AL403" i="38"/>
  <c r="AM12" i="38"/>
  <c r="AM217" i="38"/>
  <c r="AL217" i="38"/>
  <c r="AW129" i="38"/>
  <c r="AX129" i="38"/>
  <c r="AL158" i="38"/>
  <c r="AM158" i="38"/>
  <c r="L84" i="38"/>
  <c r="M84" i="38"/>
  <c r="AB14" i="38"/>
  <c r="AA14" i="38"/>
  <c r="M310" i="38"/>
  <c r="L310" i="38"/>
  <c r="AB115" i="38"/>
  <c r="AA115" i="38"/>
  <c r="AX77" i="38"/>
  <c r="AW77" i="38"/>
  <c r="M116" i="38"/>
  <c r="L116" i="38"/>
  <c r="AB205" i="38"/>
  <c r="AA205" i="38"/>
  <c r="AA131" i="38"/>
  <c r="AB131" i="38"/>
  <c r="AW251" i="38"/>
  <c r="AX251" i="38"/>
  <c r="AW189" i="38"/>
  <c r="AX189" i="38"/>
  <c r="AA144" i="38"/>
  <c r="AB144" i="38"/>
  <c r="AW157" i="38"/>
  <c r="AX157" i="38"/>
  <c r="AB118" i="38"/>
  <c r="AA118" i="38"/>
  <c r="AM24" i="38"/>
  <c r="AL24" i="38"/>
  <c r="AM26" i="38"/>
  <c r="AL26" i="38"/>
  <c r="M15" i="38"/>
  <c r="L15" i="38"/>
  <c r="AL220" i="38"/>
  <c r="AM220" i="38"/>
  <c r="AL152" i="38"/>
  <c r="AM152" i="38"/>
  <c r="M106" i="38"/>
  <c r="L106" i="38"/>
  <c r="L34" i="38"/>
  <c r="M34" i="38"/>
  <c r="M39" i="38"/>
  <c r="AM58" i="38"/>
  <c r="AL58" i="38"/>
  <c r="AB48" i="38"/>
  <c r="AA48" i="38"/>
  <c r="L165" i="38"/>
  <c r="M165" i="38"/>
  <c r="AB134" i="38"/>
  <c r="AA134" i="38"/>
  <c r="L41" i="38"/>
  <c r="M41" i="38"/>
  <c r="AW396" i="38"/>
  <c r="AX396" i="38"/>
  <c r="AW301" i="38"/>
  <c r="AX301" i="38"/>
  <c r="AB107" i="38"/>
  <c r="AA107" i="38"/>
  <c r="AX56" i="38"/>
  <c r="AW56" i="38"/>
  <c r="AA42" i="38"/>
  <c r="AB42" i="38"/>
  <c r="AB33" i="38"/>
  <c r="AA404" i="38"/>
  <c r="AB404" i="38"/>
  <c r="AX370" i="38"/>
  <c r="AW370" i="38"/>
  <c r="AB219" i="38"/>
  <c r="AA219" i="38"/>
  <c r="AW417" i="38"/>
  <c r="AX417" i="38"/>
  <c r="AX347" i="38"/>
  <c r="AW347" i="38"/>
  <c r="AL411" i="38"/>
  <c r="AM411" i="38"/>
  <c r="AA415" i="38"/>
  <c r="AB415" i="38"/>
  <c r="AB243" i="38"/>
  <c r="AA243" i="38"/>
  <c r="AB396" i="38"/>
  <c r="L359" i="38"/>
  <c r="M359" i="38"/>
  <c r="AX368" i="38"/>
  <c r="AW368" i="38"/>
  <c r="AB314" i="38"/>
  <c r="AA314" i="38"/>
  <c r="AA96" i="38"/>
  <c r="AB96" i="38"/>
  <c r="AL267" i="38"/>
  <c r="AM267" i="38"/>
  <c r="AB201" i="38"/>
  <c r="AA201" i="38"/>
  <c r="AA317" i="38"/>
  <c r="AB317" i="38"/>
  <c r="AL242" i="38"/>
  <c r="AM242" i="38"/>
  <c r="AW230" i="38"/>
  <c r="AX230" i="38"/>
  <c r="AB75" i="38"/>
  <c r="L7" i="38"/>
  <c r="M7" i="38"/>
  <c r="AM245" i="38"/>
  <c r="M114" i="38"/>
  <c r="L114" i="38"/>
  <c r="L29" i="38"/>
  <c r="M29" i="38"/>
  <c r="AW8" i="38"/>
  <c r="AX8" i="38"/>
  <c r="AA77" i="38"/>
  <c r="AB77" i="38"/>
  <c r="AB347" i="38"/>
  <c r="AA347" i="38"/>
  <c r="AX285" i="38"/>
  <c r="AW285" i="38"/>
  <c r="AA123" i="38"/>
  <c r="AB123" i="38"/>
  <c r="AM229" i="38"/>
  <c r="AM336" i="38"/>
  <c r="AL336" i="38"/>
  <c r="AW270" i="38"/>
  <c r="AX270" i="38"/>
  <c r="AM258" i="38"/>
  <c r="AL258" i="38"/>
  <c r="AX204" i="38"/>
  <c r="AB220" i="38"/>
  <c r="AL54" i="38"/>
  <c r="AM54" i="38"/>
  <c r="L23" i="38"/>
  <c r="M23" i="38"/>
  <c r="AM253" i="38"/>
  <c r="AL253" i="38"/>
  <c r="AL241" i="38"/>
  <c r="AM241" i="38"/>
  <c r="AA226" i="38"/>
  <c r="AB226" i="38"/>
  <c r="AM215" i="38"/>
  <c r="AL215" i="38"/>
  <c r="AL102" i="38"/>
  <c r="AM102" i="38"/>
  <c r="AX183" i="38"/>
  <c r="AW183" i="38"/>
  <c r="AM96" i="38"/>
  <c r="AL96" i="38"/>
  <c r="AM396" i="38"/>
  <c r="AL396" i="38"/>
  <c r="AL378" i="38"/>
  <c r="AM378" i="38"/>
  <c r="AA121" i="38"/>
  <c r="AB121" i="38"/>
  <c r="AA297" i="38"/>
  <c r="AB297" i="38"/>
  <c r="AL386" i="38"/>
  <c r="AM386" i="38"/>
  <c r="AM415" i="38"/>
  <c r="AL415" i="38"/>
  <c r="AA378" i="38"/>
  <c r="AB378" i="38"/>
  <c r="AB169" i="38"/>
  <c r="AA169" i="38"/>
  <c r="AM328" i="38"/>
  <c r="AL328" i="38"/>
  <c r="AW85" i="38"/>
  <c r="AX85" i="38"/>
  <c r="AA54" i="38"/>
  <c r="AB54" i="38"/>
  <c r="AB339" i="38"/>
  <c r="AA339" i="38"/>
  <c r="M228" i="38"/>
  <c r="L228" i="38"/>
  <c r="AW241" i="38"/>
  <c r="AX241" i="38"/>
  <c r="AW94" i="38"/>
  <c r="AX94" i="38"/>
  <c r="AM48" i="38"/>
  <c r="AL48" i="38"/>
  <c r="AL332" i="38"/>
  <c r="AM332" i="38"/>
  <c r="AL93" i="38"/>
  <c r="AM93" i="38"/>
  <c r="AM60" i="38"/>
  <c r="AL60" i="38"/>
  <c r="AL30" i="38"/>
  <c r="AM30" i="38"/>
  <c r="M343" i="38"/>
  <c r="L343" i="38"/>
  <c r="M204" i="38"/>
  <c r="L204" i="38"/>
  <c r="L214" i="38"/>
  <c r="M214" i="38"/>
  <c r="AB85" i="38"/>
  <c r="AA85" i="38"/>
  <c r="M269" i="38"/>
  <c r="L269" i="38"/>
  <c r="AB197" i="38"/>
  <c r="AA197" i="38"/>
  <c r="AM188" i="38"/>
  <c r="M143" i="38"/>
  <c r="L143" i="38"/>
  <c r="AA336" i="38"/>
  <c r="AB336" i="38"/>
  <c r="M300" i="38"/>
  <c r="L300" i="38"/>
  <c r="L332" i="38"/>
  <c r="M332" i="38"/>
  <c r="AW166" i="38"/>
  <c r="AX166" i="38"/>
  <c r="AB99" i="38"/>
  <c r="AA99" i="38"/>
  <c r="M62" i="38"/>
  <c r="L62" i="38"/>
  <c r="AB20" i="38"/>
  <c r="AA20" i="38"/>
  <c r="AX360" i="38"/>
  <c r="AW360" i="38"/>
  <c r="AM315" i="38"/>
  <c r="AL315" i="38"/>
  <c r="L410" i="38"/>
  <c r="M410" i="38"/>
  <c r="AX93" i="38"/>
  <c r="AW93" i="38"/>
  <c r="AX90" i="38"/>
  <c r="AW90" i="38"/>
  <c r="AX403" i="38"/>
  <c r="AW403" i="38"/>
  <c r="L406" i="38"/>
  <c r="M406" i="38"/>
  <c r="AL347" i="38"/>
  <c r="AM347" i="38"/>
  <c r="AW105" i="38"/>
  <c r="AX105" i="38"/>
  <c r="AL395" i="38"/>
  <c r="AM395" i="38"/>
  <c r="AX116" i="38"/>
  <c r="AW116" i="38"/>
  <c r="AM110" i="38"/>
  <c r="AL110" i="38"/>
  <c r="AM237" i="38"/>
  <c r="AL237" i="38"/>
  <c r="AW162" i="38"/>
  <c r="AX162" i="38"/>
  <c r="AX309" i="38"/>
  <c r="AW309" i="38"/>
  <c r="L173" i="38"/>
  <c r="M173" i="38"/>
  <c r="AL159" i="38"/>
  <c r="AM159" i="38"/>
  <c r="AX134" i="38"/>
  <c r="AW134" i="38"/>
  <c r="AM85" i="38"/>
  <c r="AL85" i="38"/>
  <c r="AW28" i="38"/>
  <c r="AX28" i="38"/>
  <c r="AB237" i="38"/>
  <c r="AA237" i="38"/>
  <c r="M148" i="38"/>
  <c r="AM65" i="38"/>
  <c r="AL65" i="38"/>
  <c r="L246" i="38"/>
  <c r="M246" i="38"/>
  <c r="L151" i="38"/>
  <c r="M151" i="38"/>
  <c r="AX344" i="38"/>
  <c r="AW344" i="38"/>
  <c r="AB300" i="38"/>
  <c r="L101" i="38"/>
  <c r="M101" i="38"/>
  <c r="AA35" i="38"/>
  <c r="AB35" i="38"/>
  <c r="AB230" i="38"/>
  <c r="M324" i="38"/>
  <c r="L324" i="38"/>
  <c r="L135" i="38"/>
  <c r="M135" i="38"/>
  <c r="AW57" i="38"/>
  <c r="AX57" i="38"/>
  <c r="AX30" i="38"/>
  <c r="AW30" i="38"/>
  <c r="AW378" i="38"/>
  <c r="AX378" i="38"/>
  <c r="AA266" i="38"/>
  <c r="AB266" i="38"/>
  <c r="AW237" i="38"/>
  <c r="AX237" i="38"/>
  <c r="M212" i="38"/>
  <c r="L212" i="38"/>
  <c r="AM144" i="38"/>
  <c r="AL144" i="38"/>
  <c r="AL22" i="38"/>
  <c r="AM22" i="38"/>
  <c r="AM6" i="38"/>
  <c r="AL6" i="38"/>
  <c r="AX193" i="38"/>
  <c r="AW193" i="38"/>
  <c r="AA395" i="38"/>
  <c r="AB395" i="38"/>
  <c r="M271" i="38"/>
  <c r="L271" i="38"/>
  <c r="AB418" i="38"/>
  <c r="AA418" i="38"/>
  <c r="L367" i="38"/>
  <c r="M367" i="38"/>
  <c r="AX386" i="38"/>
  <c r="AW386" i="38"/>
  <c r="AL407" i="38"/>
  <c r="AM407" i="38"/>
  <c r="AX410" i="38"/>
  <c r="AA90" i="38"/>
  <c r="AB90" i="38"/>
  <c r="L402" i="38"/>
  <c r="M402" i="38"/>
  <c r="AB411" i="38"/>
  <c r="AA411" i="38"/>
  <c r="AM339" i="38"/>
  <c r="AL339" i="38"/>
  <c r="AL205" i="38"/>
  <c r="AM205" i="38"/>
  <c r="AA213" i="38"/>
  <c r="AB213" i="38"/>
  <c r="AB65" i="38"/>
  <c r="AA65" i="38"/>
  <c r="L72" i="38"/>
  <c r="M72" i="38"/>
  <c r="AW352" i="38"/>
  <c r="AX352" i="38"/>
  <c r="AM301" i="38"/>
  <c r="AL301" i="38"/>
  <c r="AW293" i="38"/>
  <c r="AX293" i="38"/>
  <c r="AX197" i="38"/>
  <c r="AW197" i="38"/>
  <c r="L122" i="38"/>
  <c r="M122" i="38"/>
  <c r="M236" i="38"/>
  <c r="L236" i="38"/>
  <c r="AX140" i="38"/>
  <c r="AW140" i="38"/>
  <c r="L329" i="38"/>
  <c r="M329" i="38"/>
  <c r="AM197" i="38"/>
  <c r="AL197" i="38"/>
  <c r="AA126" i="38"/>
  <c r="AB126" i="38"/>
  <c r="M275" i="38"/>
  <c r="L275" i="38"/>
  <c r="AW136" i="38"/>
  <c r="AX136" i="38"/>
  <c r="AA136" i="38"/>
  <c r="AB136" i="38"/>
  <c r="M109" i="38"/>
  <c r="L109" i="38"/>
  <c r="AB325" i="38"/>
  <c r="AX274" i="38"/>
  <c r="AW274" i="38"/>
  <c r="AW141" i="38"/>
  <c r="AX141" i="38"/>
  <c r="AX161" i="38"/>
  <c r="AW161" i="38"/>
  <c r="L196" i="38"/>
  <c r="M196" i="38"/>
  <c r="AW113" i="38"/>
  <c r="AX113" i="38"/>
  <c r="AX38" i="38"/>
  <c r="AW38" i="38"/>
  <c r="AW33" i="38"/>
  <c r="AX33" i="38"/>
  <c r="AW6" i="38"/>
  <c r="AX6" i="38"/>
  <c r="L318" i="38"/>
  <c r="M318" i="38"/>
  <c r="M183" i="38"/>
  <c r="L183" i="38"/>
  <c r="AB152" i="38"/>
  <c r="AA152" i="38"/>
  <c r="AB133" i="38"/>
  <c r="AX71" i="38"/>
  <c r="EP115" i="10"/>
  <c r="EP64" i="10"/>
  <c r="EQ147" i="10"/>
  <c r="EP26" i="10"/>
  <c r="EP122" i="10"/>
  <c r="Y61" i="10"/>
  <c r="J6" i="10"/>
  <c r="Y56" i="10"/>
  <c r="Y49" i="10"/>
  <c r="Y124" i="10"/>
  <c r="AU29" i="10"/>
  <c r="J35" i="10"/>
  <c r="J102" i="10"/>
  <c r="Y53" i="10"/>
  <c r="AU118" i="10"/>
  <c r="J7" i="10"/>
  <c r="AU66" i="10"/>
  <c r="Y42" i="10"/>
  <c r="AU75" i="10"/>
  <c r="EO9" i="10"/>
  <c r="AV122" i="10"/>
  <c r="Z5" i="10"/>
  <c r="Z32" i="10"/>
  <c r="EO64" i="10"/>
  <c r="Z53" i="10"/>
  <c r="Z7" i="10"/>
  <c r="Z138" i="10"/>
  <c r="DL142" i="10"/>
  <c r="DI142" i="10"/>
  <c r="J140" i="10"/>
  <c r="DL68" i="10"/>
  <c r="DI68" i="10"/>
  <c r="DL74" i="10"/>
  <c r="DI74" i="10"/>
  <c r="DL16" i="10"/>
  <c r="DI16" i="10"/>
  <c r="DI71" i="10"/>
  <c r="DL71" i="10"/>
  <c r="DL144" i="10"/>
  <c r="DI144" i="10"/>
  <c r="J73" i="10"/>
  <c r="DL40" i="10"/>
  <c r="DI40" i="10"/>
  <c r="DI73" i="10"/>
  <c r="DL73" i="10"/>
  <c r="DL93" i="10"/>
  <c r="DI93" i="10"/>
  <c r="DI129" i="10"/>
  <c r="DL129" i="10"/>
  <c r="DL8" i="10"/>
  <c r="DI8" i="10"/>
  <c r="J67" i="10"/>
  <c r="DI63" i="10"/>
  <c r="DL63" i="10"/>
  <c r="DI67" i="10"/>
  <c r="DL67" i="10"/>
  <c r="DI135" i="10"/>
  <c r="DL135" i="10"/>
  <c r="CO130" i="9"/>
  <c r="Y130" i="10"/>
  <c r="DI97" i="10"/>
  <c r="DL97" i="10"/>
  <c r="DI18" i="10"/>
  <c r="DL18" i="10"/>
  <c r="DI30" i="10"/>
  <c r="DL30" i="10"/>
  <c r="DL81" i="10"/>
  <c r="DI81" i="10"/>
  <c r="DL25" i="10"/>
  <c r="DI25" i="10"/>
  <c r="DI102" i="10"/>
  <c r="DL102" i="10"/>
  <c r="DI4" i="10"/>
  <c r="DL4" i="10"/>
  <c r="DI5" i="10"/>
  <c r="DL5" i="10"/>
  <c r="DI140" i="10"/>
  <c r="DL140" i="10"/>
  <c r="DL115" i="10"/>
  <c r="DI115" i="10"/>
  <c r="DI13" i="10"/>
  <c r="DL13" i="10"/>
  <c r="DL10" i="10"/>
  <c r="DI10" i="10"/>
  <c r="DI113" i="10"/>
  <c r="DL113" i="10"/>
  <c r="DL83" i="10"/>
  <c r="DI83" i="10"/>
  <c r="DL59" i="10"/>
  <c r="DI59" i="10"/>
  <c r="CO145" i="9"/>
  <c r="Y145" i="10"/>
  <c r="DL101" i="10"/>
  <c r="DI101" i="10"/>
  <c r="DI62" i="10"/>
  <c r="DL62" i="10"/>
  <c r="DL123" i="10"/>
  <c r="DI123" i="10"/>
  <c r="DI32" i="10"/>
  <c r="DL32" i="10"/>
  <c r="DI145" i="10"/>
  <c r="DL145" i="10"/>
  <c r="CO63" i="9"/>
  <c r="Y63" i="10"/>
  <c r="DL36" i="10"/>
  <c r="DI36" i="10"/>
  <c r="DI58" i="10"/>
  <c r="DL58" i="10"/>
  <c r="DL84" i="10"/>
  <c r="DI84" i="10"/>
  <c r="DI52" i="10"/>
  <c r="DL52" i="10"/>
  <c r="DI33" i="10"/>
  <c r="DL33" i="10"/>
  <c r="DI82" i="10"/>
  <c r="DL82" i="10"/>
  <c r="DL94" i="10"/>
  <c r="DI94" i="10"/>
  <c r="DI55" i="10"/>
  <c r="DL55" i="10"/>
  <c r="J145" i="10"/>
  <c r="DI147" i="10"/>
  <c r="DL147" i="10"/>
  <c r="J52" i="10"/>
  <c r="DI53" i="10"/>
  <c r="DL53" i="10"/>
  <c r="DI47" i="10"/>
  <c r="DL47" i="10"/>
  <c r="DI146" i="10"/>
  <c r="DL146" i="10"/>
  <c r="DI138" i="10"/>
  <c r="DL138" i="10"/>
  <c r="DL80" i="10"/>
  <c r="DI80" i="10"/>
  <c r="DI42" i="10"/>
  <c r="DL42" i="10"/>
  <c r="DI20" i="10"/>
  <c r="DL20" i="10"/>
  <c r="J143" i="10"/>
  <c r="CO90" i="9"/>
  <c r="Y90" i="10"/>
  <c r="DL41" i="10"/>
  <c r="DI41" i="10"/>
  <c r="DI51" i="10"/>
  <c r="DL51" i="10"/>
  <c r="DL89" i="10"/>
  <c r="DI89" i="10"/>
  <c r="CO46" i="9"/>
  <c r="Y46" i="10"/>
  <c r="DI66" i="10"/>
  <c r="DL66" i="10"/>
  <c r="J79" i="10"/>
  <c r="DL100" i="10"/>
  <c r="DI100" i="10"/>
  <c r="J41" i="10"/>
  <c r="DI117" i="10"/>
  <c r="DL117" i="10"/>
  <c r="DI23" i="10"/>
  <c r="DL23" i="10"/>
  <c r="DL72" i="10"/>
  <c r="DI72" i="10"/>
  <c r="DI122" i="10"/>
  <c r="DL122" i="10"/>
  <c r="DL88" i="10"/>
  <c r="DI88" i="10"/>
  <c r="DI125" i="10"/>
  <c r="DL125" i="10"/>
  <c r="CO146" i="9"/>
  <c r="Y146" i="10"/>
  <c r="J39" i="10"/>
  <c r="DL79" i="10"/>
  <c r="DI79" i="10"/>
  <c r="DI131" i="10"/>
  <c r="DL131" i="10"/>
  <c r="DL76" i="10"/>
  <c r="DI76" i="10"/>
  <c r="J57" i="10"/>
  <c r="DL85" i="10"/>
  <c r="J84" i="10"/>
  <c r="DI85" i="10"/>
  <c r="DL15" i="10"/>
  <c r="DI15" i="10"/>
  <c r="CO59" i="9"/>
  <c r="Y59" i="10"/>
  <c r="DL37" i="10"/>
  <c r="DI37" i="10"/>
  <c r="J87" i="10"/>
  <c r="DL116" i="10"/>
  <c r="DI116" i="10"/>
  <c r="DI31" i="10"/>
  <c r="DL31" i="10"/>
  <c r="DL44" i="10"/>
  <c r="DI44" i="10"/>
  <c r="DL26" i="10"/>
  <c r="DI26" i="10"/>
  <c r="DI24" i="10"/>
  <c r="DL24" i="10"/>
  <c r="J4" i="10"/>
  <c r="CO142" i="9"/>
  <c r="Y142" i="10"/>
  <c r="CO9" i="9"/>
  <c r="Y9" i="10"/>
  <c r="DI136" i="10"/>
  <c r="DL136" i="10"/>
  <c r="DL14" i="10"/>
  <c r="DI14" i="10"/>
  <c r="DI60" i="10"/>
  <c r="DL60" i="10"/>
  <c r="J59" i="10"/>
  <c r="DI105" i="10"/>
  <c r="DL105" i="10"/>
  <c r="J43" i="10"/>
  <c r="DI77" i="10"/>
  <c r="DL77" i="10"/>
  <c r="DI132" i="10"/>
  <c r="DL132" i="10"/>
  <c r="J113" i="10"/>
  <c r="DI86" i="10"/>
  <c r="DL86" i="10"/>
  <c r="DL148" i="10"/>
  <c r="DI148" i="10"/>
  <c r="DI22" i="10"/>
  <c r="DL22" i="10"/>
  <c r="DL91" i="10"/>
  <c r="DI91" i="10"/>
  <c r="CO116" i="9"/>
  <c r="Y116" i="10"/>
  <c r="DL7" i="10"/>
  <c r="DI7" i="10"/>
  <c r="DL69" i="10"/>
  <c r="DI69" i="10"/>
  <c r="J142" i="10"/>
  <c r="DL114" i="10"/>
  <c r="DI114" i="10"/>
  <c r="DI38" i="10"/>
  <c r="DL38" i="10"/>
  <c r="DI48" i="10"/>
  <c r="DL48" i="10"/>
  <c r="DL90" i="10"/>
  <c r="DI90" i="10"/>
  <c r="DL143" i="10"/>
  <c r="DI143" i="10"/>
  <c r="DL87" i="10"/>
  <c r="DI87" i="10"/>
  <c r="DL19" i="10"/>
  <c r="DI19" i="10"/>
  <c r="CO86" i="9"/>
  <c r="Y86" i="10"/>
  <c r="CO144" i="9"/>
  <c r="Y144" i="10"/>
  <c r="J78" i="10"/>
  <c r="DI45" i="10"/>
  <c r="DL45" i="10"/>
  <c r="DL121" i="10"/>
  <c r="J119" i="10"/>
  <c r="DI121" i="10"/>
  <c r="DL12" i="10"/>
  <c r="DI12" i="10"/>
  <c r="J12" i="10"/>
  <c r="DL54" i="10"/>
  <c r="DI54" i="10"/>
  <c r="J70" i="10"/>
  <c r="DL128" i="10"/>
  <c r="DI128" i="10"/>
  <c r="DI64" i="10"/>
  <c r="DL64" i="10"/>
  <c r="J17" i="10"/>
  <c r="DI17" i="10"/>
  <c r="DL17" i="10"/>
  <c r="DI96" i="10"/>
  <c r="J95" i="10"/>
  <c r="DL96" i="10"/>
  <c r="DI98" i="10"/>
  <c r="DL98" i="10"/>
  <c r="DL127" i="10"/>
  <c r="DI127" i="10"/>
  <c r="DI104" i="10"/>
  <c r="DL104" i="10"/>
  <c r="DI6" i="10"/>
  <c r="DL6" i="10"/>
  <c r="CO110" i="9"/>
  <c r="Y110" i="10"/>
  <c r="DI27" i="10"/>
  <c r="DL27" i="10"/>
  <c r="DI110" i="10"/>
  <c r="DL110" i="10"/>
  <c r="DL78" i="10"/>
  <c r="DI78" i="10"/>
  <c r="DI39" i="10"/>
  <c r="DL39" i="10"/>
  <c r="DL11" i="10"/>
  <c r="DI11" i="10"/>
  <c r="J47" i="10"/>
  <c r="J122" i="10"/>
  <c r="DI124" i="10"/>
  <c r="DL124" i="10"/>
  <c r="DL50" i="10"/>
  <c r="DI50" i="10"/>
  <c r="DI106" i="10"/>
  <c r="DL106" i="10"/>
  <c r="DI134" i="10"/>
  <c r="DL134" i="10"/>
  <c r="J30" i="10"/>
  <c r="AL22" i="10"/>
  <c r="BG142" i="10"/>
  <c r="EP148" i="10"/>
  <c r="EP127" i="10"/>
  <c r="K42" i="10"/>
  <c r="J93" i="10"/>
  <c r="K93" i="10"/>
  <c r="EP16" i="10"/>
  <c r="AW142" i="10"/>
  <c r="AA67" i="10"/>
  <c r="AW31" i="10"/>
  <c r="K85" i="10"/>
  <c r="AV71" i="10"/>
  <c r="AL24" i="10"/>
  <c r="AV47" i="10"/>
  <c r="K110" i="10"/>
  <c r="Z94" i="10"/>
  <c r="K71" i="10"/>
  <c r="AK60" i="10"/>
  <c r="J120" i="10"/>
  <c r="K120" i="10"/>
  <c r="BG48" i="10"/>
  <c r="AU144" i="10"/>
  <c r="AV144" i="10"/>
  <c r="Y77" i="10"/>
  <c r="Z77" i="10"/>
  <c r="J91" i="10"/>
  <c r="K91" i="10"/>
  <c r="BF52" i="10"/>
  <c r="BG52" i="10"/>
  <c r="K61" i="10"/>
  <c r="K108" i="10"/>
  <c r="J108" i="10"/>
  <c r="AU41" i="10"/>
  <c r="AV41" i="10"/>
  <c r="EP17" i="10"/>
  <c r="EO17" i="10"/>
  <c r="J104" i="10"/>
  <c r="K104" i="10"/>
  <c r="AW67" i="10"/>
  <c r="AA49" i="10"/>
  <c r="AA54" i="10"/>
  <c r="AW123" i="10"/>
  <c r="AW51" i="10"/>
  <c r="AV5" i="10"/>
  <c r="AV89" i="10"/>
  <c r="L81" i="10"/>
  <c r="Z103" i="10"/>
  <c r="Z85" i="10"/>
  <c r="J69" i="10"/>
  <c r="K69" i="10"/>
  <c r="BF79" i="10"/>
  <c r="BG79" i="10"/>
  <c r="J49" i="10"/>
  <c r="K49" i="10"/>
  <c r="EO28" i="10"/>
  <c r="EP28" i="10"/>
  <c r="EO13" i="10"/>
  <c r="EP13" i="10"/>
  <c r="AK119" i="10"/>
  <c r="BG70" i="10"/>
  <c r="BF70" i="10"/>
  <c r="J111" i="10"/>
  <c r="K111" i="10"/>
  <c r="J92" i="10"/>
  <c r="K92" i="10"/>
  <c r="K97" i="10"/>
  <c r="J97" i="10"/>
  <c r="AK73" i="10"/>
  <c r="AJ18" i="10"/>
  <c r="AK18" i="10"/>
  <c r="K38" i="10"/>
  <c r="AK52" i="10"/>
  <c r="AJ52" i="10"/>
  <c r="J13" i="10"/>
  <c r="K13" i="10"/>
  <c r="Y26" i="10"/>
  <c r="Z26" i="10"/>
  <c r="BF122" i="10"/>
  <c r="BG122" i="10"/>
  <c r="AU76" i="10"/>
  <c r="AV76" i="10"/>
  <c r="AV113" i="10"/>
  <c r="L96" i="10"/>
  <c r="AV82" i="10"/>
  <c r="Z121" i="10"/>
  <c r="AK61" i="10"/>
  <c r="K90" i="10"/>
  <c r="EP105" i="10"/>
  <c r="Z95" i="10"/>
  <c r="Y95" i="10"/>
  <c r="K66" i="10"/>
  <c r="J66" i="10"/>
  <c r="BF25" i="10"/>
  <c r="BG25" i="10"/>
  <c r="K40" i="10"/>
  <c r="J40" i="10"/>
  <c r="AV12" i="10"/>
  <c r="AU12" i="10"/>
  <c r="Y48" i="10"/>
  <c r="Z48" i="10"/>
  <c r="Y123" i="10"/>
  <c r="Z123" i="10"/>
  <c r="AK56" i="10"/>
  <c r="BF51" i="10"/>
  <c r="BG51" i="10"/>
  <c r="BG17" i="10"/>
  <c r="BF26" i="10"/>
  <c r="BG26" i="10"/>
  <c r="AV26" i="10"/>
  <c r="AU26" i="10"/>
  <c r="BG141" i="10"/>
  <c r="AA29" i="10"/>
  <c r="AW138" i="10"/>
  <c r="AW39" i="10"/>
  <c r="L77" i="10"/>
  <c r="AA100" i="10"/>
  <c r="AV141" i="10"/>
  <c r="Z83" i="10"/>
  <c r="Z14" i="10"/>
  <c r="Z19" i="10"/>
  <c r="BF146" i="10"/>
  <c r="BG146" i="10"/>
  <c r="Y40" i="10"/>
  <c r="Z40" i="10"/>
  <c r="AK28" i="10"/>
  <c r="AJ28" i="10"/>
  <c r="K100" i="10"/>
  <c r="J100" i="10"/>
  <c r="BG86" i="10"/>
  <c r="BG49" i="10"/>
  <c r="K98" i="10"/>
  <c r="J98" i="10"/>
  <c r="J65" i="10"/>
  <c r="K65" i="10"/>
  <c r="AW66" i="10"/>
  <c r="AA62" i="10"/>
  <c r="AA113" i="10"/>
  <c r="AV134" i="10"/>
  <c r="AV84" i="10"/>
  <c r="Z122" i="10"/>
  <c r="BH22" i="10"/>
  <c r="Z135" i="10"/>
  <c r="Y137" i="10"/>
  <c r="Z137" i="10"/>
  <c r="AJ123" i="10"/>
  <c r="AK123" i="10"/>
  <c r="J11" i="10"/>
  <c r="K11" i="10"/>
  <c r="AK86" i="10"/>
  <c r="AJ86" i="10"/>
  <c r="AK29" i="10"/>
  <c r="AJ29" i="10"/>
  <c r="AK39" i="10"/>
  <c r="AJ39" i="10"/>
  <c r="BG10" i="10"/>
  <c r="K45" i="10"/>
  <c r="AV30" i="10"/>
  <c r="AU30" i="10"/>
  <c r="AA106" i="10"/>
  <c r="AW25" i="10"/>
  <c r="AW62" i="10"/>
  <c r="AW98" i="10"/>
  <c r="AW126" i="10"/>
  <c r="EQ127" i="10"/>
  <c r="AK35" i="10"/>
  <c r="BF129" i="10"/>
  <c r="BG129" i="10"/>
  <c r="AK74" i="10"/>
  <c r="AJ74" i="10"/>
  <c r="K6" i="10"/>
  <c r="AJ117" i="10"/>
  <c r="AK117" i="10"/>
  <c r="BF87" i="10"/>
  <c r="BG87" i="10"/>
  <c r="J101" i="10"/>
  <c r="K101" i="10"/>
  <c r="BF89" i="10"/>
  <c r="BG89" i="10"/>
  <c r="Z125" i="10"/>
  <c r="Y125" i="10"/>
  <c r="AK133" i="10"/>
  <c r="K64" i="10"/>
  <c r="BF73" i="10"/>
  <c r="BG73" i="10"/>
  <c r="BG136" i="10"/>
  <c r="BF136" i="10"/>
  <c r="AV52" i="10"/>
  <c r="AU52" i="10"/>
  <c r="Y136" i="10"/>
  <c r="Z136" i="10"/>
  <c r="AK144" i="10"/>
  <c r="AJ144" i="10"/>
  <c r="J109" i="10"/>
  <c r="K109" i="10"/>
  <c r="BG78" i="10"/>
  <c r="BF78" i="10"/>
  <c r="AW42" i="10"/>
  <c r="AW83" i="10"/>
  <c r="AA22" i="10"/>
  <c r="AA55" i="10"/>
  <c r="L31" i="10"/>
  <c r="AV43" i="10"/>
  <c r="Z23" i="10"/>
  <c r="AV110" i="10"/>
  <c r="AV131" i="10"/>
  <c r="AU131" i="10"/>
  <c r="Z64" i="10"/>
  <c r="Y64" i="10"/>
  <c r="EP116" i="10"/>
  <c r="K127" i="10"/>
  <c r="BF121" i="10"/>
  <c r="BG121" i="10"/>
  <c r="BG55" i="10"/>
  <c r="AK79" i="10"/>
  <c r="AJ50" i="10"/>
  <c r="AK50" i="10"/>
  <c r="J118" i="10"/>
  <c r="K118" i="10"/>
  <c r="AK128" i="10"/>
  <c r="K83" i="10"/>
  <c r="J83" i="10"/>
  <c r="Z43" i="10"/>
  <c r="Y43" i="10"/>
  <c r="BF68" i="10"/>
  <c r="BG68" i="10"/>
  <c r="BG96" i="10"/>
  <c r="BG41" i="10"/>
  <c r="K34" i="10"/>
  <c r="K35" i="10"/>
  <c r="EP6" i="10"/>
  <c r="BH39" i="10"/>
  <c r="AL136" i="10"/>
  <c r="AA131" i="10"/>
  <c r="BG44" i="10"/>
  <c r="BH44" i="10"/>
  <c r="AL130" i="10"/>
  <c r="K75" i="10"/>
  <c r="L75" i="10"/>
  <c r="L85" i="10"/>
  <c r="K135" i="10"/>
  <c r="L135" i="10"/>
  <c r="BH115" i="10"/>
  <c r="AL11" i="10"/>
  <c r="L29" i="10"/>
  <c r="AL85" i="10"/>
  <c r="BH19" i="10"/>
  <c r="K15" i="10"/>
  <c r="L15" i="10"/>
  <c r="BH34" i="10"/>
  <c r="BG34" i="10"/>
  <c r="AL104" i="10"/>
  <c r="AL71" i="10"/>
  <c r="AK71" i="10"/>
  <c r="K72" i="10"/>
  <c r="L72" i="10"/>
  <c r="BH32" i="10"/>
  <c r="BG32" i="10"/>
  <c r="K86" i="10"/>
  <c r="L86" i="10"/>
  <c r="BG69" i="10"/>
  <c r="BH69" i="10"/>
  <c r="AA84" i="10"/>
  <c r="Z84" i="10"/>
  <c r="BG8" i="10"/>
  <c r="BH8" i="10"/>
  <c r="L24" i="10"/>
  <c r="K24" i="10"/>
  <c r="BH108" i="10"/>
  <c r="AK25" i="10"/>
  <c r="AL25" i="10"/>
  <c r="AA90" i="10"/>
  <c r="Z90" i="10"/>
  <c r="AL105" i="10"/>
  <c r="AK105" i="10"/>
  <c r="K136" i="10"/>
  <c r="L136" i="10"/>
  <c r="L28" i="10"/>
  <c r="K28" i="10"/>
  <c r="L47" i="10"/>
  <c r="AK37" i="10"/>
  <c r="AL37" i="10"/>
  <c r="L144" i="10"/>
  <c r="K144" i="10"/>
  <c r="AL30" i="10"/>
  <c r="AK30" i="10"/>
  <c r="AW22" i="10"/>
  <c r="AV22" i="10"/>
  <c r="BH50" i="10"/>
  <c r="BH85" i="10"/>
  <c r="BH74" i="10"/>
  <c r="AA124" i="10"/>
  <c r="Z124" i="10"/>
  <c r="AL54" i="10"/>
  <c r="AK54" i="10"/>
  <c r="BG24" i="10"/>
  <c r="BH24" i="10"/>
  <c r="K140" i="10"/>
  <c r="L140" i="10"/>
  <c r="BH92" i="10"/>
  <c r="L122" i="10"/>
  <c r="K122" i="10"/>
  <c r="AL118" i="10"/>
  <c r="AL65" i="10"/>
  <c r="BG102" i="10"/>
  <c r="BH102" i="10"/>
  <c r="AK55" i="10"/>
  <c r="AL55" i="10"/>
  <c r="AW75" i="10"/>
  <c r="AV75" i="10"/>
  <c r="K129" i="10"/>
  <c r="L129" i="10"/>
  <c r="L141" i="10"/>
  <c r="AL7" i="10"/>
  <c r="AK7" i="10"/>
  <c r="L115" i="10"/>
  <c r="BH112" i="10"/>
  <c r="AK46" i="10"/>
  <c r="AL46" i="10"/>
  <c r="L146" i="10"/>
  <c r="AW38" i="10"/>
  <c r="AV38" i="10"/>
  <c r="AL77" i="10"/>
  <c r="AL40" i="10"/>
  <c r="BH124" i="10"/>
  <c r="AL59" i="10"/>
  <c r="L142" i="10"/>
  <c r="K142" i="10"/>
  <c r="BH76" i="10"/>
  <c r="BG76" i="10"/>
  <c r="L43" i="10"/>
  <c r="AL126" i="10"/>
  <c r="AL10" i="10"/>
  <c r="AK10" i="10"/>
  <c r="AK12" i="10"/>
  <c r="AL12" i="10"/>
  <c r="BH97" i="10"/>
  <c r="BH36" i="10"/>
  <c r="BG36" i="10"/>
  <c r="AW92" i="10"/>
  <c r="AV92" i="10"/>
  <c r="AW8" i="10"/>
  <c r="AV8" i="10"/>
  <c r="BH104" i="10"/>
  <c r="BG104" i="10"/>
  <c r="AL120" i="10"/>
  <c r="AK120" i="10"/>
  <c r="AK100" i="10"/>
  <c r="AL100" i="10"/>
  <c r="BH127" i="10"/>
  <c r="L60" i="10"/>
  <c r="AK4" i="10"/>
  <c r="AL4" i="10"/>
  <c r="AL95" i="10"/>
  <c r="AK95" i="10"/>
  <c r="BH100" i="10"/>
  <c r="BG100" i="10"/>
  <c r="AL91" i="10"/>
  <c r="AK91" i="10"/>
  <c r="BH75" i="10"/>
  <c r="Z31" i="10"/>
  <c r="AA31" i="10"/>
  <c r="AL42" i="10"/>
  <c r="AK42" i="10"/>
  <c r="Z104" i="10"/>
  <c r="AA104" i="10"/>
  <c r="AL98" i="10"/>
  <c r="AK98" i="10"/>
  <c r="Z116" i="10"/>
  <c r="AA116" i="10"/>
  <c r="BG90" i="10"/>
  <c r="BH90" i="10"/>
  <c r="AL101" i="10"/>
  <c r="BH91" i="10"/>
  <c r="BG91" i="10"/>
  <c r="AL102" i="10"/>
  <c r="AL125" i="10"/>
  <c r="AK125" i="10"/>
  <c r="AL107" i="10"/>
  <c r="AK107" i="10"/>
  <c r="K130" i="10"/>
  <c r="L130" i="10"/>
  <c r="L48" i="10"/>
  <c r="K48" i="10"/>
  <c r="L27" i="10"/>
  <c r="K27" i="10"/>
  <c r="BH98" i="10"/>
  <c r="AK5" i="10"/>
  <c r="AL5" i="10"/>
  <c r="AK31" i="10"/>
  <c r="AL31" i="10"/>
  <c r="BH11" i="10"/>
  <c r="K20" i="10"/>
  <c r="L20" i="10"/>
  <c r="AV64" i="10"/>
  <c r="AW64" i="10"/>
  <c r="Z4" i="10"/>
  <c r="AA4" i="10"/>
  <c r="BH9" i="10"/>
  <c r="L121" i="10"/>
  <c r="AK8" i="10"/>
  <c r="AL8" i="10"/>
  <c r="BH38" i="10"/>
  <c r="BG38" i="10"/>
  <c r="Z86" i="10"/>
  <c r="AA86" i="10"/>
  <c r="AL81" i="10"/>
  <c r="BH67" i="10"/>
  <c r="BG67" i="10"/>
  <c r="AK32" i="10"/>
  <c r="AL32" i="10"/>
  <c r="K143" i="10"/>
  <c r="L143" i="10"/>
  <c r="AL17" i="10"/>
  <c r="AB100" i="34"/>
  <c r="AN39" i="34"/>
  <c r="AN28" i="34"/>
  <c r="AN98" i="34"/>
  <c r="AM45" i="34"/>
  <c r="AM36" i="34"/>
  <c r="AN32" i="34"/>
  <c r="AA61" i="34"/>
  <c r="AN125" i="34"/>
  <c r="AN122" i="34"/>
  <c r="AA49" i="34"/>
  <c r="AN128" i="34"/>
  <c r="AN50" i="34"/>
  <c r="AM118" i="34"/>
  <c r="AB31" i="34"/>
  <c r="AB134" i="34"/>
  <c r="AB33" i="34"/>
  <c r="AB49" i="34"/>
  <c r="K14" i="34"/>
  <c r="L14" i="34"/>
  <c r="K142" i="34"/>
  <c r="L142" i="34"/>
  <c r="AN87" i="34"/>
  <c r="AM87" i="34"/>
  <c r="K107" i="34"/>
  <c r="L107" i="34"/>
  <c r="L117" i="34"/>
  <c r="AM49" i="34"/>
  <c r="AN49" i="34"/>
  <c r="AM57" i="34"/>
  <c r="AN57" i="34"/>
  <c r="AB9" i="34"/>
  <c r="K108" i="34"/>
  <c r="L108" i="34"/>
  <c r="AN61" i="34"/>
  <c r="AM61" i="34"/>
  <c r="AA44" i="34"/>
  <c r="AB44" i="34"/>
  <c r="M143" i="34"/>
  <c r="AM31" i="34"/>
  <c r="AN31" i="34"/>
  <c r="AB115" i="34"/>
  <c r="L62" i="34"/>
  <c r="AM119" i="34"/>
  <c r="AN119" i="34"/>
  <c r="AB14" i="34"/>
  <c r="AA142" i="34"/>
  <c r="AB142" i="34"/>
  <c r="AN109" i="34"/>
  <c r="AA78" i="34"/>
  <c r="AB78" i="34"/>
  <c r="AN17" i="34"/>
  <c r="AM17" i="34"/>
  <c r="AA107" i="34"/>
  <c r="AB107" i="34"/>
  <c r="L35" i="34"/>
  <c r="K35" i="34"/>
  <c r="AM9" i="34"/>
  <c r="AN9" i="34"/>
  <c r="L109" i="34"/>
  <c r="AB126" i="34"/>
  <c r="AA126" i="34"/>
  <c r="AB68" i="34"/>
  <c r="AA68" i="34"/>
  <c r="K22" i="34"/>
  <c r="L22" i="34"/>
  <c r="AA19" i="34"/>
  <c r="AB19" i="34"/>
  <c r="AN138" i="34"/>
  <c r="AM138" i="34"/>
  <c r="AA117" i="34"/>
  <c r="AB117" i="34"/>
  <c r="L9" i="34"/>
  <c r="AN142" i="34"/>
  <c r="AM142" i="34"/>
  <c r="AB27" i="34"/>
  <c r="K46" i="34"/>
  <c r="L46" i="34"/>
  <c r="AM75" i="34"/>
  <c r="AN75" i="34"/>
  <c r="AM71" i="34"/>
  <c r="AN71" i="34"/>
  <c r="AN24" i="34"/>
  <c r="AM24" i="34"/>
  <c r="AM56" i="34"/>
  <c r="AN56" i="34"/>
  <c r="L33" i="34"/>
  <c r="AA116" i="34"/>
  <c r="AB116" i="34"/>
  <c r="AB72" i="34"/>
  <c r="AO65" i="34"/>
  <c r="AA123" i="34"/>
  <c r="AB123" i="34"/>
  <c r="AN134" i="34"/>
  <c r="AM134" i="34"/>
  <c r="AM20" i="34"/>
  <c r="AN20" i="34"/>
  <c r="AA17" i="34"/>
  <c r="AB17" i="34"/>
  <c r="K71" i="34"/>
  <c r="L71" i="34"/>
  <c r="AB144" i="34"/>
  <c r="AA144" i="34"/>
  <c r="L122" i="34"/>
  <c r="L144" i="34"/>
  <c r="AA36" i="34"/>
  <c r="AB36" i="34"/>
  <c r="AB82" i="34"/>
  <c r="AA82" i="34"/>
  <c r="AN112" i="34"/>
  <c r="AM112" i="34"/>
  <c r="AM11" i="34"/>
  <c r="AN11" i="34"/>
  <c r="AM21" i="34"/>
  <c r="AN21" i="34"/>
  <c r="L128" i="34"/>
  <c r="AB105" i="34"/>
  <c r="L11" i="34"/>
  <c r="K11" i="34"/>
  <c r="AB29" i="34"/>
  <c r="AB118" i="34"/>
  <c r="AA118" i="34"/>
  <c r="AA128" i="34"/>
  <c r="AB128" i="34"/>
  <c r="K34" i="34"/>
  <c r="L34" i="34"/>
  <c r="AM35" i="34"/>
  <c r="AN35" i="34"/>
  <c r="AM115" i="34"/>
  <c r="AN115" i="34"/>
  <c r="AN145" i="34"/>
  <c r="AM136" i="34"/>
  <c r="AN136" i="34"/>
  <c r="K134" i="34"/>
  <c r="L134" i="34"/>
  <c r="K18" i="34"/>
  <c r="L18" i="34"/>
  <c r="AM72" i="34"/>
  <c r="AN72" i="34"/>
  <c r="AN91" i="34"/>
  <c r="AM91" i="34"/>
  <c r="M100" i="34"/>
  <c r="K69" i="34"/>
  <c r="L69" i="34"/>
  <c r="K82" i="34"/>
  <c r="L82" i="34"/>
  <c r="L39" i="34"/>
  <c r="K39" i="34"/>
  <c r="AB88" i="34"/>
  <c r="K136" i="34"/>
  <c r="L136" i="34"/>
  <c r="AN144" i="34"/>
  <c r="AB136" i="34"/>
  <c r="AB61" i="34"/>
  <c r="AO108" i="34"/>
  <c r="AO100" i="34"/>
  <c r="AC5" i="34"/>
  <c r="M59" i="34"/>
  <c r="AO83" i="34"/>
  <c r="AC48" i="34"/>
  <c r="AC12" i="34"/>
  <c r="M81" i="34"/>
  <c r="AO121" i="34"/>
  <c r="AC113" i="34"/>
  <c r="AC22" i="34"/>
  <c r="AO133" i="34"/>
  <c r="AC133" i="34"/>
  <c r="AN139" i="34"/>
  <c r="AO139" i="34"/>
  <c r="L96" i="34"/>
  <c r="M96" i="34"/>
  <c r="AB67" i="34"/>
  <c r="AC67" i="34"/>
  <c r="M8" i="34"/>
  <c r="L8" i="34"/>
  <c r="AC85" i="34"/>
  <c r="AO105" i="34"/>
  <c r="M83" i="34"/>
  <c r="L83" i="34"/>
  <c r="L133" i="34"/>
  <c r="M133" i="34"/>
  <c r="L60" i="34"/>
  <c r="M60" i="34"/>
  <c r="AN5" i="34"/>
  <c r="AO5" i="34"/>
  <c r="M30" i="34"/>
  <c r="L45" i="34"/>
  <c r="M45" i="34"/>
  <c r="M72" i="34"/>
  <c r="AO93" i="34"/>
  <c r="AC75" i="34"/>
  <c r="AB75" i="34"/>
  <c r="AO4" i="34"/>
  <c r="AB106" i="34"/>
  <c r="AC106" i="34"/>
  <c r="L76" i="34"/>
  <c r="M76" i="34"/>
  <c r="AO76" i="34"/>
  <c r="AN76" i="34"/>
  <c r="AO143" i="34"/>
  <c r="AB69" i="34"/>
  <c r="AC69" i="34"/>
  <c r="L37" i="34"/>
  <c r="M37" i="34"/>
  <c r="AB99" i="34"/>
  <c r="AC99" i="34"/>
  <c r="AN54" i="34"/>
  <c r="AO54" i="34"/>
  <c r="AN69" i="34"/>
  <c r="AO69" i="34"/>
  <c r="AN46" i="34"/>
  <c r="AO46" i="34"/>
  <c r="AB71" i="34"/>
  <c r="AC71" i="34"/>
  <c r="AB54" i="34"/>
  <c r="AC54" i="34"/>
  <c r="AO45" i="34"/>
  <c r="AN45" i="34"/>
  <c r="L21" i="34"/>
  <c r="M21" i="34"/>
  <c r="M70" i="34"/>
  <c r="L61" i="34"/>
  <c r="M61" i="34"/>
  <c r="AB65" i="34"/>
  <c r="AC65" i="34"/>
  <c r="AB26" i="34"/>
  <c r="AC26" i="34"/>
  <c r="AB127" i="34"/>
  <c r="AC127" i="34"/>
  <c r="M141" i="34"/>
  <c r="L114" i="34"/>
  <c r="M114" i="34"/>
  <c r="AO12" i="34"/>
  <c r="AC81" i="34"/>
  <c r="L44" i="34"/>
  <c r="M44" i="34"/>
  <c r="AO84" i="34"/>
  <c r="L73" i="34"/>
  <c r="M73" i="34"/>
  <c r="AN127" i="34"/>
  <c r="AO127" i="34"/>
  <c r="L106" i="34"/>
  <c r="M106" i="34"/>
  <c r="AB32" i="34"/>
  <c r="AC32" i="34"/>
  <c r="AB34" i="34"/>
  <c r="AC34" i="34"/>
  <c r="M104" i="34"/>
  <c r="AB83" i="34"/>
  <c r="AC83" i="34"/>
  <c r="L16" i="34"/>
  <c r="M16" i="34"/>
  <c r="AC95" i="34"/>
  <c r="AB95" i="34"/>
  <c r="AB70" i="34"/>
  <c r="AC70" i="34"/>
  <c r="AC77" i="34"/>
  <c r="AB114" i="34"/>
  <c r="AC114" i="34"/>
  <c r="AC53" i="34"/>
  <c r="M58" i="34"/>
  <c r="L105" i="34"/>
  <c r="M105" i="34"/>
  <c r="L99" i="34"/>
  <c r="M99" i="34"/>
  <c r="AC35" i="34"/>
  <c r="AB35" i="34"/>
  <c r="L28" i="34"/>
  <c r="M28" i="34"/>
  <c r="M66" i="34"/>
  <c r="M125" i="34"/>
  <c r="AB66" i="34"/>
  <c r="AC66" i="34"/>
  <c r="M48" i="34"/>
  <c r="L48" i="34"/>
  <c r="AO25" i="34"/>
  <c r="AN25" i="34"/>
  <c r="M131" i="34"/>
  <c r="AN41" i="34"/>
  <c r="AO41" i="34"/>
  <c r="M127" i="34"/>
  <c r="AC74" i="34"/>
  <c r="AB74" i="34"/>
  <c r="L135" i="34"/>
  <c r="M135" i="34"/>
  <c r="L113" i="34"/>
  <c r="M113" i="34"/>
  <c r="L102" i="34"/>
  <c r="M102" i="34"/>
  <c r="AB43" i="34"/>
  <c r="AC43" i="34"/>
  <c r="AB42" i="34"/>
  <c r="AC42" i="34"/>
  <c r="M115" i="34"/>
  <c r="AC16" i="34"/>
  <c r="L19" i="34"/>
  <c r="M19" i="34"/>
  <c r="AB141" i="34"/>
  <c r="AC141" i="34"/>
  <c r="BF37" i="9"/>
  <c r="BF26" i="9"/>
  <c r="BF131" i="9"/>
  <c r="BF137" i="9"/>
  <c r="BF65" i="9"/>
  <c r="BE48" i="9"/>
  <c r="BE40" i="9"/>
  <c r="BF104" i="9"/>
  <c r="BE131" i="9"/>
  <c r="BF16" i="9"/>
  <c r="BE6" i="9"/>
  <c r="BE138" i="9"/>
  <c r="BF52" i="9"/>
  <c r="BF75" i="9"/>
  <c r="BE67" i="9"/>
  <c r="BF67" i="9"/>
  <c r="BE23" i="9"/>
  <c r="BF34" i="9"/>
  <c r="BE130" i="9"/>
  <c r="BE142" i="9"/>
  <c r="BE78" i="9"/>
  <c r="BF102" i="9"/>
  <c r="BF111" i="9"/>
  <c r="BE95" i="9"/>
  <c r="BF47" i="9"/>
  <c r="BE51" i="9"/>
  <c r="BE128" i="9"/>
  <c r="BF11" i="9"/>
  <c r="BF127" i="9"/>
  <c r="BE15" i="9"/>
  <c r="BF40" i="9"/>
  <c r="BF96" i="9"/>
  <c r="BF64" i="9"/>
  <c r="BF79" i="9"/>
  <c r="BF100" i="9"/>
  <c r="BE146" i="9"/>
  <c r="BF70" i="9"/>
  <c r="BF30" i="9"/>
  <c r="BF63" i="9"/>
  <c r="BE63" i="9"/>
  <c r="BE69" i="9"/>
  <c r="BF69" i="9"/>
  <c r="BE106" i="9"/>
  <c r="BF106" i="9"/>
  <c r="BF23" i="9"/>
  <c r="BF128" i="9"/>
  <c r="BE35" i="9"/>
  <c r="BF12" i="9"/>
  <c r="BF101" i="9"/>
  <c r="BE120" i="9"/>
  <c r="BF120" i="9"/>
  <c r="BE104" i="9"/>
  <c r="BE115" i="9"/>
  <c r="BF31" i="9"/>
  <c r="BE19" i="9"/>
  <c r="BF19" i="9"/>
  <c r="BE74" i="9"/>
  <c r="BF74" i="9"/>
  <c r="BE7" i="9"/>
  <c r="BF7" i="9"/>
  <c r="BF15" i="9"/>
  <c r="BF76" i="9"/>
  <c r="BF18" i="9"/>
  <c r="BE72" i="9"/>
  <c r="BF72" i="9"/>
  <c r="BE136" i="9"/>
  <c r="BF136" i="9"/>
  <c r="BE124" i="9"/>
  <c r="BF124" i="9"/>
  <c r="BE91" i="9"/>
  <c r="BF91" i="9"/>
  <c r="BE139" i="9"/>
  <c r="BF139" i="9"/>
  <c r="BE43" i="9"/>
  <c r="BF43" i="9"/>
  <c r="BE114" i="9"/>
  <c r="BF48" i="9"/>
  <c r="BE82" i="9"/>
  <c r="BF82" i="9"/>
  <c r="BF78" i="9"/>
  <c r="BF14" i="9"/>
  <c r="BE113" i="9"/>
  <c r="BF113" i="9"/>
  <c r="BF66" i="9"/>
  <c r="BF53" i="9"/>
  <c r="BF73" i="9"/>
  <c r="BF27" i="9"/>
  <c r="BE56" i="9"/>
  <c r="BF56" i="9"/>
  <c r="BE99" i="9"/>
  <c r="BF99" i="9"/>
  <c r="BE55" i="9"/>
  <c r="BF55" i="9"/>
  <c r="BE77" i="9"/>
  <c r="BF77" i="9"/>
  <c r="BE62" i="9"/>
  <c r="BF62" i="9"/>
  <c r="BF117" i="9"/>
  <c r="BF110" i="9"/>
  <c r="BE54" i="9"/>
  <c r="BF41" i="9"/>
  <c r="BE16" i="9"/>
  <c r="BE121" i="9"/>
  <c r="BE10" i="9"/>
  <c r="BF10" i="9"/>
  <c r="BF132" i="9"/>
  <c r="BE132" i="9"/>
  <c r="BE143" i="9"/>
  <c r="BF143" i="9"/>
  <c r="EQ19" i="10"/>
  <c r="EP19" i="10"/>
  <c r="EP18" i="10"/>
  <c r="EO18" i="10"/>
  <c r="EP8" i="10"/>
  <c r="EO4" i="10"/>
  <c r="EO5" i="10"/>
  <c r="EP5" i="10"/>
  <c r="EQ11" i="10"/>
  <c r="EP11" i="10"/>
  <c r="CV145" i="10"/>
  <c r="A3" i="8"/>
  <c r="A3" i="33"/>
  <c r="A3" i="34"/>
  <c r="A3" i="35"/>
  <c r="A3" i="32"/>
  <c r="A3" i="7"/>
  <c r="DM133" i="10" l="1"/>
  <c r="DJ95" i="10"/>
  <c r="DM56" i="10"/>
  <c r="DJ139" i="10"/>
  <c r="DK139" i="10"/>
  <c r="DN95" i="10"/>
  <c r="DJ107" i="10"/>
  <c r="DK107" i="10"/>
  <c r="DN141" i="10"/>
  <c r="DM141" i="10"/>
  <c r="DM137" i="10"/>
  <c r="DN137" i="10"/>
  <c r="DJ137" i="10"/>
  <c r="DK137" i="10"/>
  <c r="DM34" i="10"/>
  <c r="DN34" i="10"/>
  <c r="DM65" i="10"/>
  <c r="DN65" i="10"/>
  <c r="DM70" i="10"/>
  <c r="DN70" i="10"/>
  <c r="DK70" i="10"/>
  <c r="DJ70" i="10"/>
  <c r="DM109" i="10"/>
  <c r="DN109" i="10"/>
  <c r="DJ109" i="10"/>
  <c r="DK109" i="10"/>
  <c r="DM119" i="10"/>
  <c r="DN119" i="10"/>
  <c r="DM61" i="10"/>
  <c r="DN61" i="10"/>
  <c r="DJ92" i="10"/>
  <c r="DK92" i="10"/>
  <c r="DM111" i="10"/>
  <c r="DN111" i="10"/>
  <c r="DJ111" i="10"/>
  <c r="DK111" i="10"/>
  <c r="DJ108" i="10"/>
  <c r="DK108" i="10"/>
  <c r="DM9" i="10"/>
  <c r="DN9" i="10"/>
  <c r="DJ9" i="10"/>
  <c r="DK9" i="10"/>
  <c r="DN108" i="10"/>
  <c r="DM108" i="10"/>
  <c r="DM112" i="10"/>
  <c r="DN112" i="10"/>
  <c r="DJ112" i="10"/>
  <c r="DK112" i="10"/>
  <c r="DJ46" i="10"/>
  <c r="DK46" i="10"/>
  <c r="DM46" i="10"/>
  <c r="DN46" i="10"/>
  <c r="DM118" i="10"/>
  <c r="DN118" i="10"/>
  <c r="DJ118" i="10"/>
  <c r="DK118" i="10"/>
  <c r="DK57" i="10"/>
  <c r="DJ57" i="10"/>
  <c r="DM57" i="10"/>
  <c r="DN57" i="10"/>
  <c r="DJ27" i="10"/>
  <c r="DK27" i="10"/>
  <c r="DJ38" i="10"/>
  <c r="DK38" i="10"/>
  <c r="DN16" i="10"/>
  <c r="DM16" i="10"/>
  <c r="DJ50" i="10"/>
  <c r="DK50" i="10"/>
  <c r="DN39" i="10"/>
  <c r="DM39" i="10"/>
  <c r="DM98" i="10"/>
  <c r="DN98" i="10"/>
  <c r="DM64" i="10"/>
  <c r="DN64" i="10"/>
  <c r="DK12" i="10"/>
  <c r="DJ12" i="10"/>
  <c r="DK143" i="10"/>
  <c r="DJ143" i="10"/>
  <c r="DJ114" i="10"/>
  <c r="DK114" i="10"/>
  <c r="DJ86" i="10"/>
  <c r="DK86" i="10"/>
  <c r="DJ105" i="10"/>
  <c r="DK105" i="10"/>
  <c r="DM26" i="10"/>
  <c r="DN26" i="10"/>
  <c r="DK37" i="10"/>
  <c r="DJ37" i="10"/>
  <c r="DM85" i="10"/>
  <c r="DN85" i="10"/>
  <c r="DJ122" i="10"/>
  <c r="DK122" i="10"/>
  <c r="DJ100" i="10"/>
  <c r="DK100" i="10"/>
  <c r="DM89" i="10"/>
  <c r="DN89" i="10"/>
  <c r="DM20" i="10"/>
  <c r="DN20" i="10"/>
  <c r="DN146" i="10"/>
  <c r="DM146" i="10"/>
  <c r="DK147" i="10"/>
  <c r="DJ147" i="10"/>
  <c r="DM33" i="10"/>
  <c r="DN33" i="10"/>
  <c r="DJ36" i="10"/>
  <c r="DK36" i="10"/>
  <c r="DK123" i="10"/>
  <c r="DJ123" i="10"/>
  <c r="DJ59" i="10"/>
  <c r="DK59" i="10"/>
  <c r="DN13" i="10"/>
  <c r="DM13" i="10"/>
  <c r="DM4" i="10"/>
  <c r="DN4" i="10"/>
  <c r="DM30" i="10"/>
  <c r="DN30" i="10"/>
  <c r="DM135" i="10"/>
  <c r="DN135" i="10"/>
  <c r="DN8" i="10"/>
  <c r="DM8" i="10"/>
  <c r="DM40" i="10"/>
  <c r="DN40" i="10"/>
  <c r="DJ74" i="10"/>
  <c r="DK74" i="10"/>
  <c r="DM11" i="10"/>
  <c r="DN11" i="10"/>
  <c r="DM86" i="10"/>
  <c r="DN86" i="10"/>
  <c r="DK89" i="10"/>
  <c r="DJ89" i="10"/>
  <c r="DM50" i="10"/>
  <c r="DN50" i="10"/>
  <c r="DJ39" i="10"/>
  <c r="DK39" i="10"/>
  <c r="DJ98" i="10"/>
  <c r="DK98" i="10"/>
  <c r="DJ64" i="10"/>
  <c r="DK64" i="10"/>
  <c r="DM12" i="10"/>
  <c r="DN12" i="10"/>
  <c r="DM143" i="10"/>
  <c r="DN143" i="10"/>
  <c r="DM114" i="10"/>
  <c r="DN114" i="10"/>
  <c r="DJ91" i="10"/>
  <c r="DK91" i="10"/>
  <c r="DK44" i="10"/>
  <c r="DJ44" i="10"/>
  <c r="DM37" i="10"/>
  <c r="DN37" i="10"/>
  <c r="DJ72" i="10"/>
  <c r="DK72" i="10"/>
  <c r="DM100" i="10"/>
  <c r="DN100" i="10"/>
  <c r="DM51" i="10"/>
  <c r="DN51" i="10"/>
  <c r="DK20" i="10"/>
  <c r="DJ20" i="10"/>
  <c r="DJ146" i="10"/>
  <c r="DK146" i="10"/>
  <c r="DK33" i="10"/>
  <c r="DJ33" i="10"/>
  <c r="DM36" i="10"/>
  <c r="DN36" i="10"/>
  <c r="DM123" i="10"/>
  <c r="DN123" i="10"/>
  <c r="DM59" i="10"/>
  <c r="DN59" i="10"/>
  <c r="DK13" i="10"/>
  <c r="DJ13" i="10"/>
  <c r="DJ4" i="10"/>
  <c r="DK4" i="10"/>
  <c r="DJ30" i="10"/>
  <c r="DK30" i="10"/>
  <c r="DK135" i="10"/>
  <c r="DJ135" i="10"/>
  <c r="DM129" i="10"/>
  <c r="DN129" i="10"/>
  <c r="DM74" i="10"/>
  <c r="DN74" i="10"/>
  <c r="DM105" i="10"/>
  <c r="DN105" i="10"/>
  <c r="DM147" i="10"/>
  <c r="DN147" i="10"/>
  <c r="DM81" i="10"/>
  <c r="DN81" i="10"/>
  <c r="DM124" i="10"/>
  <c r="DN124" i="10"/>
  <c r="DJ78" i="10"/>
  <c r="DK78" i="10"/>
  <c r="DM6" i="10"/>
  <c r="DN6" i="10"/>
  <c r="DM96" i="10"/>
  <c r="DN96" i="10"/>
  <c r="DJ128" i="10"/>
  <c r="DK128" i="10"/>
  <c r="DJ121" i="10"/>
  <c r="DK121" i="10"/>
  <c r="DJ90" i="10"/>
  <c r="DK90" i="10"/>
  <c r="DM91" i="10"/>
  <c r="DN91" i="10"/>
  <c r="DM132" i="10"/>
  <c r="DN132" i="10"/>
  <c r="DN60" i="10"/>
  <c r="DM60" i="10"/>
  <c r="DM44" i="10"/>
  <c r="DN44" i="10"/>
  <c r="DK76" i="10"/>
  <c r="DJ76" i="10"/>
  <c r="DM72" i="10"/>
  <c r="DN72" i="10"/>
  <c r="DJ51" i="10"/>
  <c r="DK51" i="10"/>
  <c r="DM42" i="10"/>
  <c r="DN42" i="10"/>
  <c r="DM47" i="10"/>
  <c r="DN47" i="10"/>
  <c r="DM55" i="10"/>
  <c r="DN55" i="10"/>
  <c r="DM52" i="10"/>
  <c r="DN52" i="10"/>
  <c r="DM62" i="10"/>
  <c r="DN62" i="10"/>
  <c r="DJ83" i="10"/>
  <c r="DK83" i="10"/>
  <c r="DJ115" i="10"/>
  <c r="DK115" i="10"/>
  <c r="DM102" i="10"/>
  <c r="DN102" i="10"/>
  <c r="DN18" i="10"/>
  <c r="DM18" i="10"/>
  <c r="DM67" i="10"/>
  <c r="DN67" i="10"/>
  <c r="DJ129" i="10"/>
  <c r="DK129" i="10"/>
  <c r="DJ144" i="10"/>
  <c r="DK144" i="10"/>
  <c r="DK68" i="10"/>
  <c r="DJ68" i="10"/>
  <c r="DM127" i="10"/>
  <c r="DN127" i="10"/>
  <c r="DM87" i="10"/>
  <c r="DN87" i="10"/>
  <c r="DK26" i="10"/>
  <c r="DJ26" i="10"/>
  <c r="DJ58" i="10"/>
  <c r="DK58" i="10"/>
  <c r="DN10" i="10"/>
  <c r="DM10" i="10"/>
  <c r="DJ124" i="10"/>
  <c r="DK124" i="10"/>
  <c r="DM78" i="10"/>
  <c r="DN78" i="10"/>
  <c r="DJ6" i="10"/>
  <c r="DK6" i="10"/>
  <c r="DM128" i="10"/>
  <c r="DN128" i="10"/>
  <c r="DM90" i="10"/>
  <c r="DN90" i="10"/>
  <c r="DK69" i="10"/>
  <c r="DJ69" i="10"/>
  <c r="DM22" i="10"/>
  <c r="DN22" i="10"/>
  <c r="DJ132" i="10"/>
  <c r="DK132" i="10"/>
  <c r="DK60" i="10"/>
  <c r="DJ60" i="10"/>
  <c r="DM31" i="10"/>
  <c r="DN31" i="10"/>
  <c r="DM76" i="10"/>
  <c r="DN76" i="10"/>
  <c r="DM125" i="10"/>
  <c r="DN125" i="10"/>
  <c r="DM23" i="10"/>
  <c r="DN23" i="10"/>
  <c r="DM66" i="10"/>
  <c r="DN66" i="10"/>
  <c r="DK41" i="10"/>
  <c r="DJ41" i="10"/>
  <c r="DJ42" i="10"/>
  <c r="DK42" i="10"/>
  <c r="DJ47" i="10"/>
  <c r="DK47" i="10"/>
  <c r="DJ55" i="10"/>
  <c r="DK55" i="10"/>
  <c r="DK52" i="10"/>
  <c r="DJ52" i="10"/>
  <c r="DK62" i="10"/>
  <c r="DJ62" i="10"/>
  <c r="DM83" i="10"/>
  <c r="DN83" i="10"/>
  <c r="DM115" i="10"/>
  <c r="DN115" i="10"/>
  <c r="DJ102" i="10"/>
  <c r="DK102" i="10"/>
  <c r="DJ18" i="10"/>
  <c r="DK18" i="10"/>
  <c r="DJ67" i="10"/>
  <c r="DK67" i="10"/>
  <c r="DK93" i="10"/>
  <c r="DJ93" i="10"/>
  <c r="DM144" i="10"/>
  <c r="DN144" i="10"/>
  <c r="DM68" i="10"/>
  <c r="DN68" i="10"/>
  <c r="DJ106" i="10"/>
  <c r="DK106" i="10"/>
  <c r="DM122" i="10"/>
  <c r="DN122" i="10"/>
  <c r="DK40" i="10"/>
  <c r="DJ40" i="10"/>
  <c r="DM134" i="10"/>
  <c r="DN134" i="10"/>
  <c r="DM110" i="10"/>
  <c r="DN110" i="10"/>
  <c r="DM104" i="10"/>
  <c r="DN104" i="10"/>
  <c r="DJ96" i="10"/>
  <c r="DK96" i="10"/>
  <c r="DM121" i="10"/>
  <c r="DN121" i="10"/>
  <c r="DJ19" i="10"/>
  <c r="DK19" i="10"/>
  <c r="DM48" i="10"/>
  <c r="DN48" i="10"/>
  <c r="DM69" i="10"/>
  <c r="DN69" i="10"/>
  <c r="DJ22" i="10"/>
  <c r="DK22" i="10"/>
  <c r="DM77" i="10"/>
  <c r="DN77" i="10"/>
  <c r="DJ14" i="10"/>
  <c r="DK14" i="10"/>
  <c r="DJ31" i="10"/>
  <c r="DK31" i="10"/>
  <c r="DK15" i="10"/>
  <c r="DJ15" i="10"/>
  <c r="DM131" i="10"/>
  <c r="DN131" i="10"/>
  <c r="DJ125" i="10"/>
  <c r="DK125" i="10"/>
  <c r="DJ23" i="10"/>
  <c r="DK23" i="10"/>
  <c r="DJ66" i="10"/>
  <c r="DK66" i="10"/>
  <c r="DM41" i="10"/>
  <c r="DN41" i="10"/>
  <c r="DK80" i="10"/>
  <c r="DJ80" i="10"/>
  <c r="DM53" i="10"/>
  <c r="DN53" i="10"/>
  <c r="DJ94" i="10"/>
  <c r="DK94" i="10"/>
  <c r="DJ84" i="10"/>
  <c r="DK84" i="10"/>
  <c r="DM145" i="10"/>
  <c r="DN145" i="10"/>
  <c r="DK101" i="10"/>
  <c r="DJ101" i="10"/>
  <c r="DM113" i="10"/>
  <c r="DN113" i="10"/>
  <c r="DM140" i="10"/>
  <c r="DN140" i="10"/>
  <c r="DK25" i="10"/>
  <c r="DJ25" i="10"/>
  <c r="DM97" i="10"/>
  <c r="DN97" i="10"/>
  <c r="DM63" i="10"/>
  <c r="DN63" i="10"/>
  <c r="DM93" i="10"/>
  <c r="DN93" i="10"/>
  <c r="DM71" i="10"/>
  <c r="DN71" i="10"/>
  <c r="DK138" i="10"/>
  <c r="DJ138" i="10"/>
  <c r="DK32" i="10"/>
  <c r="DJ32" i="10"/>
  <c r="DK8" i="10"/>
  <c r="DJ8" i="10"/>
  <c r="DK134" i="10"/>
  <c r="DJ134" i="10"/>
  <c r="DJ110" i="10"/>
  <c r="DK110" i="10"/>
  <c r="DJ104" i="10"/>
  <c r="DK104" i="10"/>
  <c r="DM17" i="10"/>
  <c r="DN17" i="10"/>
  <c r="DJ54" i="10"/>
  <c r="DK54" i="10"/>
  <c r="DM45" i="10"/>
  <c r="DN45" i="10"/>
  <c r="DM19" i="10"/>
  <c r="DN19" i="10"/>
  <c r="DK48" i="10"/>
  <c r="DJ48" i="10"/>
  <c r="DK7" i="10"/>
  <c r="DJ7" i="10"/>
  <c r="DJ148" i="10"/>
  <c r="DK148" i="10"/>
  <c r="DK77" i="10"/>
  <c r="DJ77" i="10"/>
  <c r="DM14" i="10"/>
  <c r="DN14" i="10"/>
  <c r="DM24" i="10"/>
  <c r="DN24" i="10"/>
  <c r="DJ116" i="10"/>
  <c r="DK116" i="10"/>
  <c r="DN15" i="10"/>
  <c r="DM15" i="10"/>
  <c r="DJ131" i="10"/>
  <c r="DK131" i="10"/>
  <c r="DK88" i="10"/>
  <c r="DJ88" i="10"/>
  <c r="DM117" i="10"/>
  <c r="DN117" i="10"/>
  <c r="DM80" i="10"/>
  <c r="DN80" i="10"/>
  <c r="DK53" i="10"/>
  <c r="DJ53" i="10"/>
  <c r="DM94" i="10"/>
  <c r="DN94" i="10"/>
  <c r="DM84" i="10"/>
  <c r="DN84" i="10"/>
  <c r="DJ145" i="10"/>
  <c r="DK145" i="10"/>
  <c r="DM101" i="10"/>
  <c r="DN101" i="10"/>
  <c r="DJ113" i="10"/>
  <c r="DK113" i="10"/>
  <c r="DJ140" i="10"/>
  <c r="DK140" i="10"/>
  <c r="DM25" i="10"/>
  <c r="DN25" i="10"/>
  <c r="DK97" i="10"/>
  <c r="DJ97" i="10"/>
  <c r="DJ63" i="10"/>
  <c r="DK63" i="10"/>
  <c r="DM73" i="10"/>
  <c r="DN73" i="10"/>
  <c r="DJ71" i="10"/>
  <c r="DK71" i="10"/>
  <c r="DJ142" i="10"/>
  <c r="DK142" i="10"/>
  <c r="DJ136" i="10"/>
  <c r="DK136" i="10"/>
  <c r="DM79" i="10"/>
  <c r="DN79" i="10"/>
  <c r="DJ82" i="10"/>
  <c r="DK82" i="10"/>
  <c r="DJ5" i="10"/>
  <c r="DK5" i="10"/>
  <c r="DM106" i="10"/>
  <c r="DN106" i="10"/>
  <c r="DJ11" i="10"/>
  <c r="DK11" i="10"/>
  <c r="DM27" i="10"/>
  <c r="DN27" i="10"/>
  <c r="DK127" i="10"/>
  <c r="DJ127" i="10"/>
  <c r="DJ17" i="10"/>
  <c r="DK17" i="10"/>
  <c r="DM54" i="10"/>
  <c r="DN54" i="10"/>
  <c r="DK45" i="10"/>
  <c r="DJ45" i="10"/>
  <c r="DJ87" i="10"/>
  <c r="DK87" i="10"/>
  <c r="DM38" i="10"/>
  <c r="DN38" i="10"/>
  <c r="DM7" i="10"/>
  <c r="DN7" i="10"/>
  <c r="DM148" i="10"/>
  <c r="DN148" i="10"/>
  <c r="DM136" i="10"/>
  <c r="DN136" i="10"/>
  <c r="DJ24" i="10"/>
  <c r="DK24" i="10"/>
  <c r="DM116" i="10"/>
  <c r="DN116" i="10"/>
  <c r="DK85" i="10"/>
  <c r="DJ85" i="10"/>
  <c r="DJ79" i="10"/>
  <c r="DK79" i="10"/>
  <c r="DM88" i="10"/>
  <c r="DN88" i="10"/>
  <c r="DJ117" i="10"/>
  <c r="DK117" i="10"/>
  <c r="DN138" i="10"/>
  <c r="DM138" i="10"/>
  <c r="DM82" i="10"/>
  <c r="DN82" i="10"/>
  <c r="DM58" i="10"/>
  <c r="DN58" i="10"/>
  <c r="DM32" i="10"/>
  <c r="DN32" i="10"/>
  <c r="DK10" i="10"/>
  <c r="DJ10" i="10"/>
  <c r="DN5" i="10"/>
  <c r="DM5" i="10"/>
  <c r="DK81" i="10"/>
  <c r="DJ81" i="10"/>
  <c r="DK73" i="10"/>
  <c r="DJ73" i="10"/>
  <c r="DK16" i="10"/>
  <c r="DJ16" i="10"/>
  <c r="DM142" i="10"/>
  <c r="DN142" i="10"/>
  <c r="CV141" i="10"/>
  <c r="CV133" i="10"/>
  <c r="CV125" i="10"/>
  <c r="CV109" i="10"/>
  <c r="CV101" i="10"/>
  <c r="CV93" i="10"/>
  <c r="CV85" i="10"/>
  <c r="CV77" i="10"/>
  <c r="CV69" i="10"/>
  <c r="CV61" i="10"/>
  <c r="CV146" i="10"/>
  <c r="CV56" i="10"/>
  <c r="CV31" i="10"/>
  <c r="CV23" i="10"/>
  <c r="CV15" i="10"/>
  <c r="CV142" i="10"/>
  <c r="CV134" i="10"/>
  <c r="CV126" i="10"/>
  <c r="CV118" i="10"/>
  <c r="CV110" i="10"/>
  <c r="CV102" i="10"/>
  <c r="CV94" i="10"/>
  <c r="CV86" i="10"/>
  <c r="CV78" i="10"/>
  <c r="CV70" i="10"/>
  <c r="CV62" i="10"/>
  <c r="CV53" i="10"/>
  <c r="CV45" i="10"/>
  <c r="CV37" i="10"/>
  <c r="CV29" i="10"/>
  <c r="CV21" i="10"/>
  <c r="CV13" i="10"/>
  <c r="CV5" i="10"/>
  <c r="CV36" i="10"/>
  <c r="CV138" i="10"/>
  <c r="CV130" i="10"/>
  <c r="CV122" i="10"/>
  <c r="CV114" i="10"/>
  <c r="CV106" i="10"/>
  <c r="CV98" i="10"/>
  <c r="CV41" i="10"/>
  <c r="CV140" i="10"/>
  <c r="CV132" i="10"/>
  <c r="CV124" i="10"/>
  <c r="CV116" i="10"/>
  <c r="CV108" i="10"/>
  <c r="CV100" i="10"/>
  <c r="CV92" i="10"/>
  <c r="CV84" i="10"/>
  <c r="CV76" i="10"/>
  <c r="CV68" i="10"/>
  <c r="CV60" i="10"/>
  <c r="CV43" i="10"/>
  <c r="CV35" i="10"/>
  <c r="CV27" i="10"/>
  <c r="CV19" i="10"/>
  <c r="CV11" i="10"/>
  <c r="CW142" i="10"/>
  <c r="CW134" i="10"/>
  <c r="CW126" i="10"/>
  <c r="CW118" i="10"/>
  <c r="CW110" i="10"/>
  <c r="CW102" i="10"/>
  <c r="CW94" i="10"/>
  <c r="CW86" i="10"/>
  <c r="CW78" i="10"/>
  <c r="CW70" i="10"/>
  <c r="CW62" i="10"/>
  <c r="CW53" i="10"/>
  <c r="CW45" i="10"/>
  <c r="CW37" i="10"/>
  <c r="CW29" i="10"/>
  <c r="CW21" i="10"/>
  <c r="CW13" i="10"/>
  <c r="CW5" i="10"/>
  <c r="CV144" i="10"/>
  <c r="CV136" i="10"/>
  <c r="CV128" i="10"/>
  <c r="CV120" i="10"/>
  <c r="CV112" i="10"/>
  <c r="CV104" i="10"/>
  <c r="CV96" i="10"/>
  <c r="CV88" i="10"/>
  <c r="CV80" i="10"/>
  <c r="CV72" i="10"/>
  <c r="CV64" i="10"/>
  <c r="CV47" i="10"/>
  <c r="CV39" i="10"/>
  <c r="CV7" i="10"/>
  <c r="CV28" i="10"/>
  <c r="CV139" i="10"/>
  <c r="CV131" i="10"/>
  <c r="CV123" i="10"/>
  <c r="CV115" i="10"/>
  <c r="CV107" i="10"/>
  <c r="CV99" i="10"/>
  <c r="CV91" i="10"/>
  <c r="CV83" i="10"/>
  <c r="CV75" i="10"/>
  <c r="CV67" i="10"/>
  <c r="CV59" i="10"/>
  <c r="CV50" i="10"/>
  <c r="CV42" i="10"/>
  <c r="CV34" i="10"/>
  <c r="CV26" i="10"/>
  <c r="CV18" i="10"/>
  <c r="CV10" i="10"/>
  <c r="CW128" i="10"/>
  <c r="CV117" i="10"/>
  <c r="CV52" i="10"/>
  <c r="CV44" i="10"/>
  <c r="CV20" i="10"/>
  <c r="CV12" i="10"/>
  <c r="CV4" i="10"/>
  <c r="CV90" i="10"/>
  <c r="CV82" i="10"/>
  <c r="CV74" i="10"/>
  <c r="CV66" i="10"/>
  <c r="CV58" i="10"/>
  <c r="CV49" i="10"/>
  <c r="CV33" i="10"/>
  <c r="CV25" i="10"/>
  <c r="CV17" i="10"/>
  <c r="CV9" i="10"/>
  <c r="CV143" i="10"/>
  <c r="CV135" i="10"/>
  <c r="CV127" i="10"/>
  <c r="CV119" i="10"/>
  <c r="CV111" i="10"/>
  <c r="CV103" i="10"/>
  <c r="CV95" i="10"/>
  <c r="CV87" i="10"/>
  <c r="CV79" i="10"/>
  <c r="CV71" i="10"/>
  <c r="CV63" i="10"/>
  <c r="CV55" i="10"/>
  <c r="CV46" i="10"/>
  <c r="CV38" i="10"/>
  <c r="CV30" i="10"/>
  <c r="CV22" i="10"/>
  <c r="CV14" i="10"/>
  <c r="CV6" i="10"/>
  <c r="CV51" i="10"/>
  <c r="CV137" i="10"/>
  <c r="CV129" i="10"/>
  <c r="CV121" i="10"/>
  <c r="CV113" i="10"/>
  <c r="CV105" i="10"/>
  <c r="CV97" i="10"/>
  <c r="CV89" i="10"/>
  <c r="CV81" i="10"/>
  <c r="CV73" i="10"/>
  <c r="CV65" i="10"/>
  <c r="CV57" i="10"/>
  <c r="CV48" i="10"/>
  <c r="CV40" i="10"/>
  <c r="CV32" i="10"/>
  <c r="CV24" i="10"/>
  <c r="CV16" i="10"/>
  <c r="CV8" i="10"/>
  <c r="CW146" i="10"/>
  <c r="CW138" i="10"/>
  <c r="CW130" i="10"/>
  <c r="CW122" i="10"/>
  <c r="CW114" i="10"/>
  <c r="CW106" i="10"/>
  <c r="CW98" i="10"/>
  <c r="CW90" i="10"/>
  <c r="CW82" i="10"/>
  <c r="CW74" i="10"/>
  <c r="CW66" i="10"/>
  <c r="CW58" i="10"/>
  <c r="CW49" i="10"/>
  <c r="CW41" i="10"/>
  <c r="CW33" i="10"/>
  <c r="CW25" i="10"/>
  <c r="CW17" i="10"/>
  <c r="CW131" i="10"/>
  <c r="CW143" i="10"/>
  <c r="CW135" i="10"/>
  <c r="CW127" i="10"/>
  <c r="CW129" i="10"/>
  <c r="CW119" i="10"/>
  <c r="CW111" i="10"/>
  <c r="CW103" i="10"/>
  <c r="CW95" i="10"/>
  <c r="CW87" i="10"/>
  <c r="CW79" i="10"/>
  <c r="CW71" i="10"/>
  <c r="CW63" i="10"/>
  <c r="CW55" i="10"/>
  <c r="CW46" i="10"/>
  <c r="CW38" i="10"/>
  <c r="CW30" i="10"/>
  <c r="CW22" i="10"/>
  <c r="CW14" i="10"/>
  <c r="CW6" i="10"/>
  <c r="CW97" i="10"/>
  <c r="CW57" i="10"/>
  <c r="CW115" i="10"/>
  <c r="CW42" i="10"/>
  <c r="CW26" i="10"/>
  <c r="CW144" i="10"/>
  <c r="CW136" i="10"/>
  <c r="CW120" i="10"/>
  <c r="CW112" i="10"/>
  <c r="CW104" i="10"/>
  <c r="CW96" i="10"/>
  <c r="CW88" i="10"/>
  <c r="CW80" i="10"/>
  <c r="CW72" i="10"/>
  <c r="CW64" i="10"/>
  <c r="CW56" i="10"/>
  <c r="CW47" i="10"/>
  <c r="CW39" i="10"/>
  <c r="CW31" i="10"/>
  <c r="CW15" i="10"/>
  <c r="CW7" i="10"/>
  <c r="CW141" i="10"/>
  <c r="CW133" i="10"/>
  <c r="CW132" i="10"/>
  <c r="CW125" i="10"/>
  <c r="CW117" i="10"/>
  <c r="CW116" i="10"/>
  <c r="CW109" i="10"/>
  <c r="CW101" i="10"/>
  <c r="CW93" i="10"/>
  <c r="CW92" i="10"/>
  <c r="CW85" i="10"/>
  <c r="CW77" i="10"/>
  <c r="CW69" i="10"/>
  <c r="CW61" i="10"/>
  <c r="CW52" i="10"/>
  <c r="CW44" i="10"/>
  <c r="CW36" i="10"/>
  <c r="CW28" i="10"/>
  <c r="CW20" i="10"/>
  <c r="CW12" i="10"/>
  <c r="CW11" i="10"/>
  <c r="CW4" i="10"/>
  <c r="CW9" i="10"/>
  <c r="CW76" i="10"/>
  <c r="CW60" i="10"/>
  <c r="CW145" i="10"/>
  <c r="CW137" i="10"/>
  <c r="CW121" i="10"/>
  <c r="CW113" i="10"/>
  <c r="CW105" i="10"/>
  <c r="CW89" i="10"/>
  <c r="CW81" i="10"/>
  <c r="CW73" i="10"/>
  <c r="CW65" i="10"/>
  <c r="CW48" i="10"/>
  <c r="CW40" i="10"/>
  <c r="CW32" i="10"/>
  <c r="CW24" i="10"/>
  <c r="CW16" i="10"/>
  <c r="CW8" i="10"/>
  <c r="CW108" i="10"/>
  <c r="CW84" i="10"/>
  <c r="CW51" i="10"/>
  <c r="CW43" i="10"/>
  <c r="CW19" i="10"/>
  <c r="CW140" i="10"/>
  <c r="CW124" i="10"/>
  <c r="CW27" i="10"/>
  <c r="CW139" i="10"/>
  <c r="CW123" i="10"/>
  <c r="CW107" i="10"/>
  <c r="CW99" i="10"/>
  <c r="CW91" i="10"/>
  <c r="CW83" i="10"/>
  <c r="CW75" i="10"/>
  <c r="CW67" i="10"/>
  <c r="CW59" i="10"/>
  <c r="CW50" i="10"/>
  <c r="CW34" i="10"/>
  <c r="CW18" i="10"/>
  <c r="CW10" i="10"/>
  <c r="CW100" i="10"/>
  <c r="CW68" i="10"/>
  <c r="CW35" i="10"/>
  <c r="CW23" i="10"/>
  <c r="A3" i="17"/>
  <c r="A3" i="18"/>
  <c r="A3" i="9"/>
  <c r="A3" i="10"/>
  <c r="A3" i="11"/>
  <c r="DO103" i="10" l="1"/>
  <c r="DO22" i="10"/>
  <c r="DO104" i="10"/>
  <c r="DO21" i="10"/>
  <c r="DO98" i="10"/>
  <c r="DO30" i="10"/>
  <c r="DO115" i="10"/>
  <c r="DO148" i="10"/>
  <c r="DO78" i="10"/>
  <c r="DO147" i="10"/>
  <c r="EU3" i="11"/>
  <c r="ET3" i="11"/>
  <c r="ES3" i="11"/>
  <c r="ER3" i="11"/>
  <c r="EQ3" i="11"/>
  <c r="DA3" i="9" s="1"/>
  <c r="EE3" i="11"/>
  <c r="ED3" i="11"/>
  <c r="EC3" i="11"/>
  <c r="EB3" i="11"/>
  <c r="EA3" i="11"/>
  <c r="DV3" i="10" s="1"/>
  <c r="DO3" i="11"/>
  <c r="DN3" i="11"/>
  <c r="DM3" i="11"/>
  <c r="DL3" i="11"/>
  <c r="DK3" i="11"/>
  <c r="DO123" i="10" l="1"/>
  <c r="DO66" i="10"/>
  <c r="DO93" i="10"/>
  <c r="DO108" i="10"/>
  <c r="DO138" i="10"/>
  <c r="DO102" i="10"/>
  <c r="DO57" i="10"/>
  <c r="DO60" i="10"/>
  <c r="DO28" i="10"/>
  <c r="DO143" i="10"/>
  <c r="DO9" i="10"/>
  <c r="DO52" i="10"/>
  <c r="DO101" i="10"/>
  <c r="DO129" i="10"/>
  <c r="DO96" i="10"/>
  <c r="DO26" i="10"/>
  <c r="DO32" i="10"/>
  <c r="DO79" i="10"/>
  <c r="DO38" i="10"/>
  <c r="DO142" i="10"/>
  <c r="DO85" i="10"/>
  <c r="DO125" i="10"/>
  <c r="DO114" i="10"/>
  <c r="DO55" i="10"/>
  <c r="DO139" i="10"/>
  <c r="DO68" i="10"/>
  <c r="DO130" i="10"/>
  <c r="DO20" i="10"/>
  <c r="DO116" i="10"/>
  <c r="DO91" i="10"/>
  <c r="DO128" i="10"/>
  <c r="DO73" i="10"/>
  <c r="DO100" i="10"/>
  <c r="DO105" i="10"/>
  <c r="DO107" i="10"/>
  <c r="DO136" i="10"/>
  <c r="DO90" i="10"/>
  <c r="DO37" i="10"/>
  <c r="DO19" i="10"/>
  <c r="DO126" i="10"/>
  <c r="DO137" i="10"/>
  <c r="DO121" i="10"/>
  <c r="DO72" i="10"/>
  <c r="DO59" i="10"/>
  <c r="DO13" i="10"/>
  <c r="DO40" i="10"/>
  <c r="DO18" i="10"/>
  <c r="DO127" i="10"/>
  <c r="DO24" i="10"/>
  <c r="DO62" i="10"/>
  <c r="DO36" i="10"/>
  <c r="DO131" i="10"/>
  <c r="DO122" i="10"/>
  <c r="DO5" i="10"/>
  <c r="DO145" i="10"/>
  <c r="DO146" i="10"/>
  <c r="DO6" i="10"/>
  <c r="DO113" i="10"/>
  <c r="DO25" i="10"/>
  <c r="DO39" i="10"/>
  <c r="DO95" i="10"/>
  <c r="DO86" i="10"/>
  <c r="DO112" i="10"/>
  <c r="DO124" i="10"/>
  <c r="DO84" i="10"/>
  <c r="DO111" i="10"/>
  <c r="DO134" i="10"/>
  <c r="DO14" i="10"/>
  <c r="DO141" i="10"/>
  <c r="DO67" i="10"/>
  <c r="DO47" i="10"/>
  <c r="DO89" i="10"/>
  <c r="DO109" i="10"/>
  <c r="DO58" i="10"/>
  <c r="DO83" i="10"/>
  <c r="DO99" i="10"/>
  <c r="DO45" i="10"/>
  <c r="DO119" i="10"/>
  <c r="DO17" i="10"/>
  <c r="DO77" i="10"/>
  <c r="DO80" i="10"/>
  <c r="DO69" i="10"/>
  <c r="DO144" i="10"/>
  <c r="DO71" i="10"/>
  <c r="DO48" i="10"/>
  <c r="DO56" i="10"/>
  <c r="DO106" i="10"/>
  <c r="DO35" i="10"/>
  <c r="DO94" i="10"/>
  <c r="DO53" i="10"/>
  <c r="DO8" i="10"/>
  <c r="DO82" i="10"/>
  <c r="DO16" i="10"/>
  <c r="DO49" i="10"/>
  <c r="DO43" i="10"/>
  <c r="DO75" i="10"/>
  <c r="DO133" i="10"/>
  <c r="DO29" i="10"/>
  <c r="DO51" i="10"/>
  <c r="DO4" i="10"/>
  <c r="DO120" i="10"/>
  <c r="DO50" i="10"/>
  <c r="DO12" i="10"/>
  <c r="DO61" i="10"/>
  <c r="DO33" i="10"/>
  <c r="DO63" i="10"/>
  <c r="DO10" i="10"/>
  <c r="DO27" i="10"/>
  <c r="DO44" i="10"/>
  <c r="DO15" i="10"/>
  <c r="DO41" i="10"/>
  <c r="DO118" i="10"/>
  <c r="DO81" i="10"/>
  <c r="DO7" i="10"/>
  <c r="DO31" i="10"/>
  <c r="DO76" i="10"/>
  <c r="DO117" i="10"/>
  <c r="DO11" i="10"/>
  <c r="DO65" i="10"/>
  <c r="DO92" i="10"/>
  <c r="DO42" i="10"/>
  <c r="DO64" i="10"/>
  <c r="DO74" i="10"/>
  <c r="DO87" i="10"/>
  <c r="DO140" i="10"/>
  <c r="DO135" i="10"/>
  <c r="DO34" i="10"/>
  <c r="DO23" i="10"/>
  <c r="DO88" i="10"/>
  <c r="DO110" i="10"/>
  <c r="DO97" i="10"/>
  <c r="DO132" i="10"/>
  <c r="DO46" i="10"/>
  <c r="DO70" i="10"/>
  <c r="DS3" i="11"/>
  <c r="DT3" i="11"/>
  <c r="EV3" i="11"/>
  <c r="EF3" i="11"/>
  <c r="DQ3" i="11"/>
  <c r="EJ3" i="11"/>
  <c r="DP3" i="11"/>
  <c r="EZ3" i="11"/>
  <c r="DV3" i="11"/>
  <c r="DU3" i="11"/>
  <c r="FA3" i="11"/>
  <c r="EW3" i="11"/>
  <c r="EK3" i="11"/>
  <c r="EG3" i="11"/>
  <c r="DR3" i="11"/>
  <c r="EL3" i="11"/>
  <c r="EH3" i="11"/>
  <c r="FB3" i="11"/>
  <c r="EX3" i="11"/>
  <c r="DW3" i="11"/>
  <c r="EY3" i="11"/>
  <c r="FC3" i="11"/>
  <c r="EM3" i="11"/>
  <c r="EI3" i="11"/>
  <c r="DC3" i="10" l="1"/>
  <c r="CZ3" i="9"/>
  <c r="DX3" i="11"/>
  <c r="EP3" i="11"/>
  <c r="DZ3" i="11"/>
  <c r="FF3" i="11"/>
  <c r="EN3" i="11"/>
  <c r="FD3" i="11"/>
  <c r="FE3" i="11"/>
  <c r="DW3" i="10"/>
  <c r="EO3" i="11"/>
  <c r="DY3" i="11"/>
  <c r="CY3" i="11"/>
  <c r="CX3" i="11"/>
  <c r="CW3" i="11"/>
  <c r="CV3" i="11"/>
  <c r="CU3" i="11"/>
  <c r="DD3" i="11" l="1"/>
  <c r="CZ3" i="11"/>
  <c r="DA3" i="11"/>
  <c r="DE3" i="11"/>
  <c r="DB3" i="11"/>
  <c r="DF3" i="11"/>
  <c r="DC3" i="11"/>
  <c r="DG3" i="11"/>
  <c r="CL3" i="9"/>
  <c r="DI3" i="11" l="1"/>
  <c r="DJ3" i="11"/>
  <c r="DH3" i="11"/>
  <c r="BE3" i="32"/>
  <c r="BD3" i="32"/>
  <c r="BF3" i="32" s="1"/>
  <c r="AZ3" i="32"/>
  <c r="AY3" i="32"/>
  <c r="AX3" i="32"/>
  <c r="AV3" i="32"/>
  <c r="AU3" i="32"/>
  <c r="BG3" i="32" l="1"/>
  <c r="BB3" i="32"/>
  <c r="BA3" i="32"/>
  <c r="BK3" i="32" s="1"/>
  <c r="BM3" i="32" l="1"/>
  <c r="BI3" i="32"/>
  <c r="BL3" i="32"/>
  <c r="BJ3" i="32"/>
  <c r="A3" i="37"/>
  <c r="B3" i="37"/>
  <c r="A3" i="38"/>
  <c r="B3" i="38"/>
  <c r="A3" i="39"/>
  <c r="B3" i="39"/>
  <c r="BR3" i="39"/>
  <c r="BQ3" i="39"/>
  <c r="BP3" i="39"/>
  <c r="BO3" i="39"/>
  <c r="BB3" i="39"/>
  <c r="BA3" i="39"/>
  <c r="AZ3" i="39"/>
  <c r="AY3" i="39"/>
  <c r="AL3" i="39"/>
  <c r="AK3" i="39"/>
  <c r="AJ3" i="39"/>
  <c r="AI3" i="39"/>
  <c r="AG3" i="39"/>
  <c r="AF3" i="39"/>
  <c r="AE3" i="39"/>
  <c r="AD3" i="39"/>
  <c r="AB3" i="39"/>
  <c r="AA3" i="39"/>
  <c r="Z3" i="39"/>
  <c r="Y3" i="39"/>
  <c r="W3" i="39"/>
  <c r="V3" i="39"/>
  <c r="U3" i="39"/>
  <c r="T3" i="39"/>
  <c r="G3" i="39"/>
  <c r="F3" i="39"/>
  <c r="E3" i="39"/>
  <c r="D3" i="39"/>
  <c r="BV3" i="39" l="1"/>
  <c r="P3" i="37" s="1"/>
  <c r="BY3" i="39"/>
  <c r="AT3" i="38" s="1"/>
  <c r="BN3" i="39"/>
  <c r="AE3" i="37" s="1"/>
  <c r="AX3" i="39"/>
  <c r="AT3" i="39"/>
  <c r="Y3" i="38" s="1"/>
  <c r="AS3" i="39"/>
  <c r="X3" i="38" s="1"/>
  <c r="AH3" i="39"/>
  <c r="N3" i="38" s="1"/>
  <c r="AC3" i="39"/>
  <c r="BB3" i="38" s="1"/>
  <c r="X3" i="39"/>
  <c r="S3" i="39"/>
  <c r="M3" i="39"/>
  <c r="H3" i="38" s="1"/>
  <c r="C3" i="39"/>
  <c r="AZ3" i="38" s="1"/>
  <c r="Q3" i="38"/>
  <c r="P3" i="38"/>
  <c r="O3" i="38"/>
  <c r="AF3" i="37" l="1"/>
  <c r="W3" i="37"/>
  <c r="Y3" i="37"/>
  <c r="AH3" i="37"/>
  <c r="AI3" i="37"/>
  <c r="AB3" i="37"/>
  <c r="AQ3" i="38"/>
  <c r="AC3" i="37"/>
  <c r="Z3" i="37"/>
  <c r="BC3" i="39"/>
  <c r="AB3" i="38"/>
  <c r="AP3" i="39"/>
  <c r="BZ3" i="39"/>
  <c r="BU3" i="39"/>
  <c r="BF3" i="39"/>
  <c r="BW3" i="39"/>
  <c r="AR3" i="38" s="1"/>
  <c r="H3" i="39"/>
  <c r="AW3" i="39"/>
  <c r="AN3" i="39"/>
  <c r="AR3" i="39"/>
  <c r="AO3" i="39"/>
  <c r="BT3" i="39"/>
  <c r="I3" i="39"/>
  <c r="BG3" i="39"/>
  <c r="AG3" i="38" s="1"/>
  <c r="BA3" i="38"/>
  <c r="X3" i="37"/>
  <c r="BS3" i="39"/>
  <c r="AM3" i="39"/>
  <c r="BI3" i="39"/>
  <c r="BE3" i="39"/>
  <c r="O3" i="39"/>
  <c r="J3" i="38" s="1"/>
  <c r="N3" i="39"/>
  <c r="K3" i="39"/>
  <c r="J3" i="39"/>
  <c r="BJ3" i="39"/>
  <c r="AJ3" i="38" s="1"/>
  <c r="AQ3" i="39"/>
  <c r="BX3" i="39"/>
  <c r="L3" i="39"/>
  <c r="BD3" i="39"/>
  <c r="BH3" i="39"/>
  <c r="AC3" i="38" l="1"/>
  <c r="R3" i="37"/>
  <c r="U3" i="38"/>
  <c r="K3" i="37"/>
  <c r="AP3" i="38"/>
  <c r="O3" i="37"/>
  <c r="AF3" i="38"/>
  <c r="U3" i="37"/>
  <c r="C3" i="38"/>
  <c r="C3" i="37"/>
  <c r="CC3" i="39"/>
  <c r="AU3" i="38"/>
  <c r="AX3" i="38" s="1"/>
  <c r="N3" i="37"/>
  <c r="AO3" i="38"/>
  <c r="AV3" i="39"/>
  <c r="W3" i="38"/>
  <c r="AA3" i="38" s="1"/>
  <c r="I3" i="37"/>
  <c r="S3" i="38"/>
  <c r="J3" i="37"/>
  <c r="T3" i="38"/>
  <c r="D3" i="37"/>
  <c r="D3" i="38"/>
  <c r="AN3" i="38"/>
  <c r="M3" i="37"/>
  <c r="P3" i="39"/>
  <c r="G3" i="38"/>
  <c r="K3" i="38" s="1"/>
  <c r="BL3" i="39"/>
  <c r="AH3" i="38"/>
  <c r="CB3" i="39"/>
  <c r="AS3" i="38"/>
  <c r="AE3" i="38"/>
  <c r="T3" i="37"/>
  <c r="AU3" i="39"/>
  <c r="V3" i="38"/>
  <c r="BK3" i="39"/>
  <c r="E3" i="38"/>
  <c r="E3" i="37"/>
  <c r="R3" i="38"/>
  <c r="H3" i="37"/>
  <c r="BM3" i="39"/>
  <c r="AI3" i="38"/>
  <c r="AM3" i="38" s="1"/>
  <c r="F3" i="37"/>
  <c r="F3" i="38"/>
  <c r="R3" i="39"/>
  <c r="Q3" i="39"/>
  <c r="I3" i="38"/>
  <c r="AD3" i="38"/>
  <c r="S3" i="37"/>
  <c r="CA3" i="39"/>
  <c r="Z3" i="38" l="1"/>
  <c r="AW3" i="38"/>
  <c r="AV3" i="38"/>
  <c r="M3" i="38"/>
  <c r="L3" i="38"/>
  <c r="AK3" i="38"/>
  <c r="AL3" i="38"/>
  <c r="DU3" i="7" l="1"/>
  <c r="DT3" i="7"/>
  <c r="CV3" i="7"/>
  <c r="BX3" i="7"/>
  <c r="AZ3" i="7"/>
  <c r="AS3" i="7"/>
  <c r="AL3" i="7"/>
  <c r="AE3" i="7"/>
  <c r="G3" i="7"/>
  <c r="CK3" i="7" l="1"/>
  <c r="AS3" i="32"/>
  <c r="EG3" i="7"/>
  <c r="DI3" i="7"/>
  <c r="AR3" i="32"/>
  <c r="BM3" i="7"/>
  <c r="T3" i="7"/>
  <c r="N3" i="7"/>
  <c r="G3" i="32" s="1"/>
  <c r="BG3" i="7"/>
  <c r="N3" i="32" s="1"/>
  <c r="CE3" i="7"/>
  <c r="U3" i="32" s="1"/>
  <c r="DC3" i="7"/>
  <c r="AB3" i="32" s="1"/>
  <c r="EA3" i="7"/>
  <c r="AI3" i="32" s="1"/>
  <c r="AL3" i="35" l="1"/>
  <c r="AK3" i="35"/>
  <c r="AJ3" i="35"/>
  <c r="AI3" i="35"/>
  <c r="AH3" i="35"/>
  <c r="DY3" i="10" s="1"/>
  <c r="V3" i="35"/>
  <c r="U3" i="35"/>
  <c r="T3" i="35"/>
  <c r="S3" i="35"/>
  <c r="R3" i="35"/>
  <c r="DX3" i="10" s="1"/>
  <c r="F3" i="35"/>
  <c r="E3" i="35"/>
  <c r="D3" i="35"/>
  <c r="C3" i="35"/>
  <c r="B3" i="35"/>
  <c r="R3" i="33" s="1"/>
  <c r="O3" i="34" l="1"/>
  <c r="P3" i="34"/>
  <c r="R3" i="34"/>
  <c r="T3" i="33"/>
  <c r="Q3" i="34"/>
  <c r="K3" i="35"/>
  <c r="G3" i="34" s="1"/>
  <c r="M3" i="35"/>
  <c r="N3" i="35"/>
  <c r="J3" i="34" s="1"/>
  <c r="AQ3" i="35"/>
  <c r="AS3" i="35"/>
  <c r="AT3" i="35"/>
  <c r="AC3" i="35"/>
  <c r="AD3" i="35"/>
  <c r="Z3" i="34" s="1"/>
  <c r="AA3" i="35"/>
  <c r="H3" i="35"/>
  <c r="J3" i="35"/>
  <c r="L3" i="35"/>
  <c r="X3" i="35"/>
  <c r="Z3" i="35"/>
  <c r="AB3" i="35"/>
  <c r="AN3" i="35"/>
  <c r="AP3" i="35"/>
  <c r="AR3" i="35"/>
  <c r="G3" i="35"/>
  <c r="I3" i="35"/>
  <c r="W3" i="35"/>
  <c r="Y3" i="35"/>
  <c r="AM3" i="35"/>
  <c r="AO3" i="35"/>
  <c r="AA3" i="9" l="1"/>
  <c r="BI3" i="10"/>
  <c r="AI3" i="34"/>
  <c r="BM3" i="10"/>
  <c r="CJ3" i="10"/>
  <c r="W3" i="34"/>
  <c r="CU3" i="10"/>
  <c r="BN3" i="10"/>
  <c r="CK3" i="10"/>
  <c r="AB3" i="9"/>
  <c r="BJ3" i="10"/>
  <c r="AC3" i="9"/>
  <c r="BK3" i="10"/>
  <c r="BO3" i="10"/>
  <c r="CL3" i="10"/>
  <c r="AD3" i="9"/>
  <c r="BL3" i="10"/>
  <c r="AL3" i="34"/>
  <c r="BP3" i="10"/>
  <c r="CM3" i="10"/>
  <c r="AE3" i="35"/>
  <c r="AW3" i="35"/>
  <c r="AK3" i="34"/>
  <c r="Q3" i="35"/>
  <c r="I3" i="34"/>
  <c r="M3" i="34" s="1"/>
  <c r="AG3" i="35"/>
  <c r="Y3" i="34"/>
  <c r="AC3" i="34" s="1"/>
  <c r="AE3" i="34"/>
  <c r="M3" i="33"/>
  <c r="S3" i="34"/>
  <c r="H3" i="33"/>
  <c r="C3" i="34"/>
  <c r="C3" i="33"/>
  <c r="AV3" i="35"/>
  <c r="AJ3" i="34"/>
  <c r="AF3" i="34"/>
  <c r="N3" i="33"/>
  <c r="V3" i="34"/>
  <c r="K3" i="33"/>
  <c r="P3" i="35"/>
  <c r="H3" i="34"/>
  <c r="D3" i="34"/>
  <c r="D3" i="33"/>
  <c r="AU3" i="35"/>
  <c r="AG3" i="34"/>
  <c r="O3" i="33"/>
  <c r="U3" i="34"/>
  <c r="J3" i="33"/>
  <c r="E3" i="34"/>
  <c r="E3" i="33"/>
  <c r="AH3" i="34"/>
  <c r="P3" i="33"/>
  <c r="AF3" i="35"/>
  <c r="X3" i="34"/>
  <c r="T3" i="34"/>
  <c r="I3" i="33"/>
  <c r="F3" i="34"/>
  <c r="F3" i="33"/>
  <c r="O3" i="35"/>
  <c r="AO3" i="34" l="1"/>
  <c r="L3" i="34"/>
  <c r="K3" i="34"/>
  <c r="AN3" i="34"/>
  <c r="AM3" i="34"/>
  <c r="AB3" i="34"/>
  <c r="AA3" i="34"/>
  <c r="CG3" i="11" l="1"/>
  <c r="CF3" i="11"/>
  <c r="CE3" i="11"/>
  <c r="CD3" i="11"/>
  <c r="BQ3" i="11"/>
  <c r="EF3" i="10" s="1"/>
  <c r="BP3" i="11"/>
  <c r="EE3" i="10" s="1"/>
  <c r="BO3" i="11"/>
  <c r="ED3" i="10" s="1"/>
  <c r="BN3" i="11"/>
  <c r="EC3" i="10" s="1"/>
  <c r="BA3" i="11"/>
  <c r="AZ3" i="11"/>
  <c r="AY3" i="11"/>
  <c r="AX3" i="11"/>
  <c r="AK3" i="11"/>
  <c r="AJ3" i="11"/>
  <c r="AI3" i="11"/>
  <c r="AH3" i="11"/>
  <c r="AF3" i="11"/>
  <c r="AE3" i="11"/>
  <c r="AD3" i="11"/>
  <c r="AC3" i="11"/>
  <c r="AA3" i="11"/>
  <c r="Z3" i="11"/>
  <c r="Y3" i="11"/>
  <c r="X3" i="11"/>
  <c r="V3" i="11"/>
  <c r="U3" i="11"/>
  <c r="T3" i="11"/>
  <c r="S3" i="11"/>
  <c r="F3" i="11"/>
  <c r="E3" i="11"/>
  <c r="D3" i="11"/>
  <c r="C3" i="11"/>
  <c r="EH3" i="10" l="1"/>
  <c r="EL3" i="10"/>
  <c r="EI3" i="10"/>
  <c r="EM3" i="10"/>
  <c r="EJ3" i="10"/>
  <c r="EN3" i="10"/>
  <c r="BY3" i="10"/>
  <c r="BX3" i="10"/>
  <c r="CU3" i="7"/>
  <c r="CT3" i="7"/>
  <c r="CS3" i="7"/>
  <c r="CR3" i="7"/>
  <c r="BW3" i="7"/>
  <c r="BV3" i="7"/>
  <c r="BU3" i="7"/>
  <c r="BT3" i="7"/>
  <c r="AY3" i="7"/>
  <c r="AX3" i="7"/>
  <c r="AW3" i="7"/>
  <c r="AV3" i="7"/>
  <c r="AR3" i="7"/>
  <c r="AQ3" i="7"/>
  <c r="AP3" i="7"/>
  <c r="AO3" i="7"/>
  <c r="AK3" i="7"/>
  <c r="AJ3" i="7"/>
  <c r="AI3" i="7"/>
  <c r="AH3" i="7"/>
  <c r="AD3" i="7"/>
  <c r="AC3" i="7"/>
  <c r="AB3" i="7"/>
  <c r="AA3" i="7"/>
  <c r="F3" i="7"/>
  <c r="E3" i="7"/>
  <c r="D3" i="7"/>
  <c r="C3" i="7"/>
  <c r="B3" i="7"/>
  <c r="AI3" i="9" s="1"/>
  <c r="EP3" i="10" l="1"/>
  <c r="EQ3" i="10"/>
  <c r="AN3" i="32"/>
  <c r="AO3" i="32"/>
  <c r="AP3" i="32"/>
  <c r="S3" i="7"/>
  <c r="Y3" i="7" s="1"/>
  <c r="M3" i="7"/>
  <c r="F3" i="32" s="1"/>
  <c r="BL3" i="7"/>
  <c r="BR3" i="7" s="1"/>
  <c r="BF3" i="7"/>
  <c r="M3" i="32" s="1"/>
  <c r="CJ3" i="7"/>
  <c r="CP3" i="7" s="1"/>
  <c r="CD3" i="7"/>
  <c r="T3" i="32" s="1"/>
  <c r="DH3" i="7"/>
  <c r="DN3" i="7" s="1"/>
  <c r="DB3" i="7"/>
  <c r="AA3" i="32" s="1"/>
  <c r="AQ3" i="32"/>
  <c r="K3" i="18" l="1"/>
  <c r="J3" i="18"/>
  <c r="I3" i="18"/>
  <c r="H3" i="18"/>
  <c r="F3" i="18"/>
  <c r="E3" i="18"/>
  <c r="D3" i="18"/>
  <c r="C3" i="18"/>
  <c r="DS3" i="7"/>
  <c r="DR3" i="7"/>
  <c r="DQ3" i="7"/>
  <c r="DP3" i="7"/>
  <c r="DO3" i="7"/>
  <c r="AK3" i="32" l="1"/>
  <c r="AF3" i="9" s="1"/>
  <c r="EF3" i="7"/>
  <c r="EL3" i="7" s="1"/>
  <c r="DZ3" i="7"/>
  <c r="AH3" i="32" s="1"/>
  <c r="F16" i="30"/>
  <c r="E16" i="30"/>
  <c r="D16" i="30"/>
  <c r="C16" i="30"/>
  <c r="B16" i="30"/>
  <c r="F15" i="30"/>
  <c r="E15" i="30"/>
  <c r="D15" i="30"/>
  <c r="C15" i="30"/>
  <c r="B15" i="30"/>
  <c r="F10" i="30"/>
  <c r="E10" i="30"/>
  <c r="D10" i="30"/>
  <c r="C10" i="30"/>
  <c r="B10" i="30"/>
  <c r="F9" i="30"/>
  <c r="E9" i="30"/>
  <c r="D9" i="30"/>
  <c r="C9" i="30"/>
  <c r="B9" i="30"/>
  <c r="BJ4" i="30"/>
  <c r="BI4" i="30"/>
  <c r="BH4" i="30"/>
  <c r="BG4" i="30"/>
  <c r="BF4" i="30"/>
  <c r="BE4" i="30"/>
  <c r="BD4" i="30"/>
  <c r="BC4" i="30"/>
  <c r="AT4" i="30"/>
  <c r="AS4" i="30"/>
  <c r="AR4" i="30"/>
  <c r="AQ4" i="30"/>
  <c r="AP4" i="30"/>
  <c r="AO4" i="30"/>
  <c r="AN4" i="30"/>
  <c r="AM4" i="30"/>
  <c r="AD4" i="30"/>
  <c r="AC4" i="30"/>
  <c r="AB4" i="30"/>
  <c r="AA4" i="30"/>
  <c r="Z4" i="30"/>
  <c r="Y4" i="30"/>
  <c r="X4" i="30"/>
  <c r="W4" i="30"/>
  <c r="N4" i="30"/>
  <c r="M4" i="30"/>
  <c r="L4" i="30"/>
  <c r="K4" i="30"/>
  <c r="J4" i="30"/>
  <c r="I4" i="30"/>
  <c r="H4" i="30"/>
  <c r="G4" i="30"/>
  <c r="BJ3" i="30"/>
  <c r="BI3" i="30"/>
  <c r="BH3" i="30"/>
  <c r="BG3" i="30"/>
  <c r="BF3" i="30"/>
  <c r="BE3" i="30"/>
  <c r="BD3" i="30"/>
  <c r="BC3" i="30"/>
  <c r="AT3" i="30"/>
  <c r="AS3" i="30"/>
  <c r="AR3" i="30"/>
  <c r="AQ3" i="30"/>
  <c r="AP3" i="30"/>
  <c r="AO3" i="30"/>
  <c r="AN3" i="30"/>
  <c r="AM3" i="30"/>
  <c r="AD3" i="30"/>
  <c r="AC3" i="30"/>
  <c r="AB3" i="30"/>
  <c r="AA3" i="30"/>
  <c r="Z3" i="30"/>
  <c r="Y3" i="30"/>
  <c r="X3" i="30"/>
  <c r="W3" i="30"/>
  <c r="N3" i="30"/>
  <c r="M3" i="30"/>
  <c r="L3" i="30"/>
  <c r="K3" i="30"/>
  <c r="J3" i="30"/>
  <c r="I3" i="30"/>
  <c r="H3" i="30"/>
  <c r="G3" i="30"/>
  <c r="BA5" i="29"/>
  <c r="AZ5" i="29"/>
  <c r="AY5" i="29"/>
  <c r="X30" i="29" s="1"/>
  <c r="AX5" i="29"/>
  <c r="X29" i="29" s="1"/>
  <c r="AW5" i="29"/>
  <c r="X28" i="29" s="1"/>
  <c r="AF5" i="29"/>
  <c r="AE5" i="29"/>
  <c r="AD5" i="29"/>
  <c r="V30" i="29" s="1"/>
  <c r="AC5" i="29"/>
  <c r="V29" i="29" s="1"/>
  <c r="AB5" i="29"/>
  <c r="V28" i="29" s="1"/>
  <c r="AA5" i="29"/>
  <c r="Z5" i="29"/>
  <c r="Y5" i="29"/>
  <c r="U30" i="29" s="1"/>
  <c r="X5" i="29"/>
  <c r="U29" i="29" s="1"/>
  <c r="W5" i="29"/>
  <c r="U28" i="29" s="1"/>
  <c r="V5" i="29"/>
  <c r="U5" i="29"/>
  <c r="T5" i="29"/>
  <c r="T30" i="29" s="1"/>
  <c r="S5" i="29"/>
  <c r="T29" i="29" s="1"/>
  <c r="R5" i="29"/>
  <c r="T28" i="29" s="1"/>
  <c r="F5" i="29"/>
  <c r="E5" i="29"/>
  <c r="D5" i="29"/>
  <c r="W30" i="29" s="1"/>
  <c r="C5" i="29"/>
  <c r="B5" i="29"/>
  <c r="W28" i="29" s="1"/>
  <c r="BZ4" i="29"/>
  <c r="BY4" i="29"/>
  <c r="BX4" i="29"/>
  <c r="BW4" i="29"/>
  <c r="BV4" i="29"/>
  <c r="BJ4" i="29"/>
  <c r="BI4" i="29"/>
  <c r="BH4" i="29"/>
  <c r="BG4" i="29"/>
  <c r="BF4" i="29"/>
  <c r="BA4" i="29"/>
  <c r="AZ4" i="29"/>
  <c r="AY4" i="29"/>
  <c r="X26" i="29" s="1"/>
  <c r="AX4" i="29"/>
  <c r="X25" i="29" s="1"/>
  <c r="AW4" i="29"/>
  <c r="X24" i="29" s="1"/>
  <c r="AK4" i="29"/>
  <c r="AJ4" i="29"/>
  <c r="AI4" i="29"/>
  <c r="AB26" i="29" s="1"/>
  <c r="AH4" i="29"/>
  <c r="AB25" i="29" s="1"/>
  <c r="AG4" i="29"/>
  <c r="AB24" i="29" s="1"/>
  <c r="AF4" i="29"/>
  <c r="AE4" i="29"/>
  <c r="AD4" i="29"/>
  <c r="V26" i="29" s="1"/>
  <c r="AC4" i="29"/>
  <c r="V25" i="29" s="1"/>
  <c r="AB4" i="29"/>
  <c r="V24" i="29" s="1"/>
  <c r="AA4" i="29"/>
  <c r="Z4" i="29"/>
  <c r="Y4" i="29"/>
  <c r="U26" i="29" s="1"/>
  <c r="X4" i="29"/>
  <c r="U25" i="29" s="1"/>
  <c r="W4" i="29"/>
  <c r="U24" i="29" s="1"/>
  <c r="V4" i="29"/>
  <c r="U4" i="29"/>
  <c r="T4" i="29"/>
  <c r="T26" i="29" s="1"/>
  <c r="S4" i="29"/>
  <c r="T25" i="29" s="1"/>
  <c r="R4" i="29"/>
  <c r="T24" i="29" s="1"/>
  <c r="F4" i="29"/>
  <c r="E4" i="29"/>
  <c r="D4" i="29"/>
  <c r="C4" i="29"/>
  <c r="B4" i="29"/>
  <c r="W24" i="29" s="1"/>
  <c r="BZ3" i="29"/>
  <c r="BY3" i="29"/>
  <c r="BX3" i="29"/>
  <c r="BW3" i="29"/>
  <c r="BV3" i="29"/>
  <c r="BJ3" i="29"/>
  <c r="BI3" i="29"/>
  <c r="BH3" i="29"/>
  <c r="BG3" i="29"/>
  <c r="BF3" i="29"/>
  <c r="BA3" i="29"/>
  <c r="AZ3" i="29"/>
  <c r="AY3" i="29"/>
  <c r="X22" i="29" s="1"/>
  <c r="AX3" i="29"/>
  <c r="X21" i="29" s="1"/>
  <c r="AW3" i="29"/>
  <c r="X20" i="29" s="1"/>
  <c r="AK3" i="29"/>
  <c r="AJ3" i="29"/>
  <c r="AI3" i="29"/>
  <c r="AB22" i="29" s="1"/>
  <c r="AH3" i="29"/>
  <c r="AB21" i="29" s="1"/>
  <c r="AG3" i="29"/>
  <c r="AB20" i="29" s="1"/>
  <c r="AF3" i="29"/>
  <c r="AE3" i="29"/>
  <c r="AD3" i="29"/>
  <c r="V22" i="29" s="1"/>
  <c r="AC3" i="29"/>
  <c r="V21" i="29" s="1"/>
  <c r="AB3" i="29"/>
  <c r="V20" i="29" s="1"/>
  <c r="AA3" i="29"/>
  <c r="Z3" i="29"/>
  <c r="Y3" i="29"/>
  <c r="U22" i="29" s="1"/>
  <c r="X3" i="29"/>
  <c r="U21" i="29" s="1"/>
  <c r="W3" i="29"/>
  <c r="U20" i="29" s="1"/>
  <c r="V3" i="29"/>
  <c r="U3" i="29"/>
  <c r="T3" i="29"/>
  <c r="T22" i="29" s="1"/>
  <c r="S3" i="29"/>
  <c r="T21" i="29" s="1"/>
  <c r="R3" i="29"/>
  <c r="T20" i="29" s="1"/>
  <c r="F3" i="29"/>
  <c r="E3" i="29"/>
  <c r="D3" i="29"/>
  <c r="C3" i="29"/>
  <c r="W21" i="29" s="1"/>
  <c r="B3" i="29"/>
  <c r="W20" i="29" s="1"/>
  <c r="HF7" i="27"/>
  <c r="HE7" i="27"/>
  <c r="HD7" i="27"/>
  <c r="HC7" i="27"/>
  <c r="HB7" i="27"/>
  <c r="GP7" i="27"/>
  <c r="GO7" i="27"/>
  <c r="GN7" i="27"/>
  <c r="GM7" i="27"/>
  <c r="GL7" i="27"/>
  <c r="FZ7" i="27"/>
  <c r="FY7" i="27"/>
  <c r="FX7" i="27"/>
  <c r="FW7" i="27"/>
  <c r="FV7" i="27"/>
  <c r="FJ7" i="27"/>
  <c r="FI7" i="27"/>
  <c r="FH7" i="27"/>
  <c r="FG7" i="27"/>
  <c r="FF7" i="27"/>
  <c r="ET7" i="27"/>
  <c r="ES7" i="27"/>
  <c r="ER7" i="27"/>
  <c r="EQ7" i="27"/>
  <c r="EP7" i="27"/>
  <c r="ED7" i="27"/>
  <c r="EC7" i="27"/>
  <c r="EB7" i="27"/>
  <c r="EA7" i="27"/>
  <c r="DZ7" i="27"/>
  <c r="DN7" i="27"/>
  <c r="DM7" i="27"/>
  <c r="DL7" i="27"/>
  <c r="DK7" i="27"/>
  <c r="DJ7" i="27"/>
  <c r="CX7" i="27"/>
  <c r="CW7" i="27"/>
  <c r="CV7" i="27"/>
  <c r="CU7" i="27"/>
  <c r="CT7" i="27"/>
  <c r="CH7" i="27"/>
  <c r="CG7" i="27"/>
  <c r="CF7" i="27"/>
  <c r="CE7" i="27"/>
  <c r="CD7" i="27"/>
  <c r="BR7" i="27"/>
  <c r="BQ7" i="27"/>
  <c r="BP7" i="27"/>
  <c r="BO7" i="27"/>
  <c r="BN7" i="27"/>
  <c r="BB7" i="27"/>
  <c r="BA7" i="27"/>
  <c r="AZ7" i="27"/>
  <c r="AY7" i="27"/>
  <c r="AX7" i="27"/>
  <c r="AL7" i="27"/>
  <c r="AK7" i="27"/>
  <c r="AJ7" i="27"/>
  <c r="AI7" i="27"/>
  <c r="AH7" i="27"/>
  <c r="V7" i="27"/>
  <c r="U7" i="27"/>
  <c r="T7" i="27"/>
  <c r="S7" i="27"/>
  <c r="R7" i="27"/>
  <c r="F7" i="27"/>
  <c r="E7" i="27"/>
  <c r="D7" i="27"/>
  <c r="C7" i="27"/>
  <c r="B7" i="27"/>
  <c r="HF6" i="27"/>
  <c r="HE6" i="27"/>
  <c r="HD6" i="27"/>
  <c r="HC6" i="27"/>
  <c r="HB6" i="27"/>
  <c r="GP6" i="27"/>
  <c r="GO6" i="27"/>
  <c r="GN6" i="27"/>
  <c r="GM6" i="27"/>
  <c r="GL6" i="27"/>
  <c r="FZ6" i="27"/>
  <c r="FY6" i="27"/>
  <c r="FX6" i="27"/>
  <c r="FW6" i="27"/>
  <c r="FV6" i="27"/>
  <c r="FJ6" i="27"/>
  <c r="FI6" i="27"/>
  <c r="FH6" i="27"/>
  <c r="FG6" i="27"/>
  <c r="FF6" i="27"/>
  <c r="ET6" i="27"/>
  <c r="ES6" i="27"/>
  <c r="ER6" i="27"/>
  <c r="EQ6" i="27"/>
  <c r="EP6" i="27"/>
  <c r="ED6" i="27"/>
  <c r="EC6" i="27"/>
  <c r="EB6" i="27"/>
  <c r="EA6" i="27"/>
  <c r="DZ6" i="27"/>
  <c r="DN6" i="27"/>
  <c r="DM6" i="27"/>
  <c r="DL6" i="27"/>
  <c r="DK6" i="27"/>
  <c r="DJ6" i="27"/>
  <c r="CX6" i="27"/>
  <c r="CW6" i="27"/>
  <c r="CV6" i="27"/>
  <c r="CU6" i="27"/>
  <c r="CT6" i="27"/>
  <c r="CH6" i="27"/>
  <c r="CG6" i="27"/>
  <c r="CF6" i="27"/>
  <c r="CE6" i="27"/>
  <c r="CD6" i="27"/>
  <c r="BR6" i="27"/>
  <c r="BQ6" i="27"/>
  <c r="BP6" i="27"/>
  <c r="BO6" i="27"/>
  <c r="BN6" i="27"/>
  <c r="BB6" i="27"/>
  <c r="BA6" i="27"/>
  <c r="AZ6" i="27"/>
  <c r="AY6" i="27"/>
  <c r="AX6" i="27"/>
  <c r="AL6" i="27"/>
  <c r="AK6" i="27"/>
  <c r="AJ6" i="27"/>
  <c r="AI6" i="27"/>
  <c r="AH6" i="27"/>
  <c r="V6" i="27"/>
  <c r="U6" i="27"/>
  <c r="T6" i="27"/>
  <c r="S6" i="27"/>
  <c r="R6" i="27"/>
  <c r="F6" i="27"/>
  <c r="E6" i="27"/>
  <c r="D6" i="27"/>
  <c r="C6" i="27"/>
  <c r="B6" i="27"/>
  <c r="HF5" i="27"/>
  <c r="HE5" i="27"/>
  <c r="HD5" i="27"/>
  <c r="HC5" i="27"/>
  <c r="HB5" i="27"/>
  <c r="GP5" i="27"/>
  <c r="GO5" i="27"/>
  <c r="GN5" i="27"/>
  <c r="GM5" i="27"/>
  <c r="GL5" i="27"/>
  <c r="FZ5" i="27"/>
  <c r="FY5" i="27"/>
  <c r="FX5" i="27"/>
  <c r="FW5" i="27"/>
  <c r="FV5" i="27"/>
  <c r="FJ5" i="27"/>
  <c r="FI5" i="27"/>
  <c r="FH5" i="27"/>
  <c r="FG5" i="27"/>
  <c r="FF5" i="27"/>
  <c r="ET5" i="27"/>
  <c r="ES5" i="27"/>
  <c r="ER5" i="27"/>
  <c r="EQ5" i="27"/>
  <c r="EP5" i="27"/>
  <c r="ED5" i="27"/>
  <c r="EC5" i="27"/>
  <c r="EB5" i="27"/>
  <c r="EA5" i="27"/>
  <c r="DZ5" i="27"/>
  <c r="DN5" i="27"/>
  <c r="DM5" i="27"/>
  <c r="DL5" i="27"/>
  <c r="DK5" i="27"/>
  <c r="DJ5" i="27"/>
  <c r="CX5" i="27"/>
  <c r="CW5" i="27"/>
  <c r="CV5" i="27"/>
  <c r="CU5" i="27"/>
  <c r="CT5" i="27"/>
  <c r="CH5" i="27"/>
  <c r="CG5" i="27"/>
  <c r="CF5" i="27"/>
  <c r="CE5" i="27"/>
  <c r="CD5" i="27"/>
  <c r="BR5" i="27"/>
  <c r="BQ5" i="27"/>
  <c r="BP5" i="27"/>
  <c r="BO5" i="27"/>
  <c r="BN5" i="27"/>
  <c r="BB5" i="27"/>
  <c r="BA5" i="27"/>
  <c r="AZ5" i="27"/>
  <c r="AY5" i="27"/>
  <c r="AX5" i="27"/>
  <c r="AL5" i="27"/>
  <c r="AK5" i="27"/>
  <c r="AJ5" i="27"/>
  <c r="AI5" i="27"/>
  <c r="AH5" i="27"/>
  <c r="V5" i="27"/>
  <c r="U5" i="27"/>
  <c r="T5" i="27"/>
  <c r="S5" i="27"/>
  <c r="R5" i="27"/>
  <c r="F5" i="27"/>
  <c r="E5" i="27"/>
  <c r="D5" i="27"/>
  <c r="C5" i="27"/>
  <c r="B5" i="27"/>
  <c r="HF4" i="27"/>
  <c r="HE4" i="27"/>
  <c r="HD4" i="27"/>
  <c r="HC4" i="27"/>
  <c r="HB4" i="27"/>
  <c r="GP4" i="27"/>
  <c r="GO4" i="27"/>
  <c r="GN4" i="27"/>
  <c r="GM4" i="27"/>
  <c r="GL4" i="27"/>
  <c r="FZ4" i="27"/>
  <c r="FY4" i="27"/>
  <c r="FX4" i="27"/>
  <c r="FW4" i="27"/>
  <c r="FV4" i="27"/>
  <c r="FJ4" i="27"/>
  <c r="FI4" i="27"/>
  <c r="FH4" i="27"/>
  <c r="FG4" i="27"/>
  <c r="FF4" i="27"/>
  <c r="ET4" i="27"/>
  <c r="ES4" i="27"/>
  <c r="ER4" i="27"/>
  <c r="EQ4" i="27"/>
  <c r="EP4" i="27"/>
  <c r="ED4" i="27"/>
  <c r="EC4" i="27"/>
  <c r="EB4" i="27"/>
  <c r="EA4" i="27"/>
  <c r="DZ4" i="27"/>
  <c r="DN4" i="27"/>
  <c r="DM4" i="27"/>
  <c r="DL4" i="27"/>
  <c r="DK4" i="27"/>
  <c r="DJ4" i="27"/>
  <c r="CX4" i="27"/>
  <c r="CW4" i="27"/>
  <c r="CV4" i="27"/>
  <c r="CU4" i="27"/>
  <c r="CT4" i="27"/>
  <c r="CH4" i="27"/>
  <c r="CG4" i="27"/>
  <c r="CF4" i="27"/>
  <c r="CE4" i="27"/>
  <c r="CD4" i="27"/>
  <c r="BR4" i="27"/>
  <c r="BQ4" i="27"/>
  <c r="BP4" i="27"/>
  <c r="BO4" i="27"/>
  <c r="BN4" i="27"/>
  <c r="BB4" i="27"/>
  <c r="BA4" i="27"/>
  <c r="AZ4" i="27"/>
  <c r="AY4" i="27"/>
  <c r="AX4" i="27"/>
  <c r="AL4" i="27"/>
  <c r="AK4" i="27"/>
  <c r="AJ4" i="27"/>
  <c r="AI4" i="27"/>
  <c r="AH4" i="27"/>
  <c r="V4" i="27"/>
  <c r="U4" i="27"/>
  <c r="T4" i="27"/>
  <c r="S4" i="27"/>
  <c r="R4" i="27"/>
  <c r="F4" i="27"/>
  <c r="E4" i="27"/>
  <c r="D4" i="27"/>
  <c r="C4" i="27"/>
  <c r="B4" i="27"/>
  <c r="HF3" i="27"/>
  <c r="HE3" i="27"/>
  <c r="HD3" i="27"/>
  <c r="HC3" i="27"/>
  <c r="HB3" i="27"/>
  <c r="GP3" i="27"/>
  <c r="GO3" i="27"/>
  <c r="GN3" i="27"/>
  <c r="GM3" i="27"/>
  <c r="GL3" i="27"/>
  <c r="FZ3" i="27"/>
  <c r="FY3" i="27"/>
  <c r="FX3" i="27"/>
  <c r="FW3" i="27"/>
  <c r="FV3" i="27"/>
  <c r="FJ3" i="27"/>
  <c r="FI3" i="27"/>
  <c r="FH3" i="27"/>
  <c r="FG3" i="27"/>
  <c r="FF3" i="27"/>
  <c r="ET3" i="27"/>
  <c r="ES3" i="27"/>
  <c r="ER3" i="27"/>
  <c r="EQ3" i="27"/>
  <c r="EP3" i="27"/>
  <c r="ED3" i="27"/>
  <c r="EC3" i="27"/>
  <c r="EB3" i="27"/>
  <c r="EA3" i="27"/>
  <c r="DZ3" i="27"/>
  <c r="DN3" i="27"/>
  <c r="DM3" i="27"/>
  <c r="DL3" i="27"/>
  <c r="DK3" i="27"/>
  <c r="DJ3" i="27"/>
  <c r="CX3" i="27"/>
  <c r="CW3" i="27"/>
  <c r="CV3" i="27"/>
  <c r="CU3" i="27"/>
  <c r="CT3" i="27"/>
  <c r="CH3" i="27"/>
  <c r="CG3" i="27"/>
  <c r="CF3" i="27"/>
  <c r="CE3" i="27"/>
  <c r="CD3" i="27"/>
  <c r="BR3" i="27"/>
  <c r="BQ3" i="27"/>
  <c r="BP3" i="27"/>
  <c r="BO3" i="27"/>
  <c r="BN3" i="27"/>
  <c r="BB3" i="27"/>
  <c r="BA3" i="27"/>
  <c r="AZ3" i="27"/>
  <c r="AY3" i="27"/>
  <c r="AX3" i="27"/>
  <c r="AL3" i="27"/>
  <c r="AK3" i="27"/>
  <c r="AJ3" i="27"/>
  <c r="AI3" i="27"/>
  <c r="AH3" i="27"/>
  <c r="V3" i="27"/>
  <c r="U3" i="27"/>
  <c r="T3" i="27"/>
  <c r="S3" i="27"/>
  <c r="R3" i="27"/>
  <c r="F3" i="27"/>
  <c r="E3" i="27"/>
  <c r="D3" i="27"/>
  <c r="C3" i="27"/>
  <c r="B3" i="27"/>
  <c r="HF7" i="25"/>
  <c r="HE7" i="25"/>
  <c r="HD7" i="25"/>
  <c r="HC7" i="25"/>
  <c r="HB7" i="25"/>
  <c r="GP7" i="25"/>
  <c r="GO7" i="25"/>
  <c r="GN7" i="25"/>
  <c r="GM7" i="25"/>
  <c r="GL7" i="25"/>
  <c r="FZ7" i="25"/>
  <c r="FY7" i="25"/>
  <c r="FX7" i="25"/>
  <c r="FW7" i="25"/>
  <c r="FV7" i="25"/>
  <c r="FJ7" i="25"/>
  <c r="FI7" i="25"/>
  <c r="FH7" i="25"/>
  <c r="FG7" i="25"/>
  <c r="FF7" i="25"/>
  <c r="ET7" i="25"/>
  <c r="ES7" i="25"/>
  <c r="ER7" i="25"/>
  <c r="EQ7" i="25"/>
  <c r="EP7" i="25"/>
  <c r="ED7" i="25"/>
  <c r="EC7" i="25"/>
  <c r="EB7" i="25"/>
  <c r="EA7" i="25"/>
  <c r="DZ7" i="25"/>
  <c r="DN7" i="25"/>
  <c r="DM7" i="25"/>
  <c r="DL7" i="25"/>
  <c r="DK7" i="25"/>
  <c r="DJ7" i="25"/>
  <c r="CX7" i="25"/>
  <c r="CW7" i="25"/>
  <c r="CV7" i="25"/>
  <c r="CU7" i="25"/>
  <c r="CT7" i="25"/>
  <c r="CH7" i="25"/>
  <c r="CG7" i="25"/>
  <c r="CF7" i="25"/>
  <c r="CE7" i="25"/>
  <c r="CD7" i="25"/>
  <c r="BR7" i="25"/>
  <c r="BQ7" i="25"/>
  <c r="BP7" i="25"/>
  <c r="BO7" i="25"/>
  <c r="BN7" i="25"/>
  <c r="BB7" i="25"/>
  <c r="BA7" i="25"/>
  <c r="AZ7" i="25"/>
  <c r="AY7" i="25"/>
  <c r="AX7" i="25"/>
  <c r="AL7" i="25"/>
  <c r="AK7" i="25"/>
  <c r="AJ7" i="25"/>
  <c r="AI7" i="25"/>
  <c r="AH7" i="25"/>
  <c r="V7" i="25"/>
  <c r="U7" i="25"/>
  <c r="T7" i="25"/>
  <c r="S7" i="25"/>
  <c r="R7" i="25"/>
  <c r="F7" i="25"/>
  <c r="E7" i="25"/>
  <c r="D7" i="25"/>
  <c r="C7" i="25"/>
  <c r="B7" i="25"/>
  <c r="HF6" i="25"/>
  <c r="HE6" i="25"/>
  <c r="HD6" i="25"/>
  <c r="HC6" i="25"/>
  <c r="HB6" i="25"/>
  <c r="GP6" i="25"/>
  <c r="GO6" i="25"/>
  <c r="GN6" i="25"/>
  <c r="GM6" i="25"/>
  <c r="GL6" i="25"/>
  <c r="FZ6" i="25"/>
  <c r="FY6" i="25"/>
  <c r="FX6" i="25"/>
  <c r="FW6" i="25"/>
  <c r="FV6" i="25"/>
  <c r="FJ6" i="25"/>
  <c r="FI6" i="25"/>
  <c r="FH6" i="25"/>
  <c r="FG6" i="25"/>
  <c r="FF6" i="25"/>
  <c r="ET6" i="25"/>
  <c r="ES6" i="25"/>
  <c r="ER6" i="25"/>
  <c r="EQ6" i="25"/>
  <c r="EP6" i="25"/>
  <c r="ED6" i="25"/>
  <c r="EC6" i="25"/>
  <c r="EB6" i="25"/>
  <c r="EA6" i="25"/>
  <c r="DZ6" i="25"/>
  <c r="DN6" i="25"/>
  <c r="DM6" i="25"/>
  <c r="DL6" i="25"/>
  <c r="DK6" i="25"/>
  <c r="DJ6" i="25"/>
  <c r="CX6" i="25"/>
  <c r="CW6" i="25"/>
  <c r="CV6" i="25"/>
  <c r="CU6" i="25"/>
  <c r="CT6" i="25"/>
  <c r="CH6" i="25"/>
  <c r="CG6" i="25"/>
  <c r="CF6" i="25"/>
  <c r="CE6" i="25"/>
  <c r="CD6" i="25"/>
  <c r="BR6" i="25"/>
  <c r="BQ6" i="25"/>
  <c r="BP6" i="25"/>
  <c r="BO6" i="25"/>
  <c r="BN6" i="25"/>
  <c r="BB6" i="25"/>
  <c r="BA6" i="25"/>
  <c r="AZ6" i="25"/>
  <c r="AY6" i="25"/>
  <c r="AX6" i="25"/>
  <c r="AL6" i="25"/>
  <c r="AK6" i="25"/>
  <c r="AJ6" i="25"/>
  <c r="AI6" i="25"/>
  <c r="AH6" i="25"/>
  <c r="V6" i="25"/>
  <c r="U6" i="25"/>
  <c r="T6" i="25"/>
  <c r="S6" i="25"/>
  <c r="R6" i="25"/>
  <c r="F6" i="25"/>
  <c r="E6" i="25"/>
  <c r="D6" i="25"/>
  <c r="C6" i="25"/>
  <c r="B6" i="25"/>
  <c r="HF5" i="25"/>
  <c r="HE5" i="25"/>
  <c r="HD5" i="25"/>
  <c r="HC5" i="25"/>
  <c r="HB5" i="25"/>
  <c r="GP5" i="25"/>
  <c r="GO5" i="25"/>
  <c r="GN5" i="25"/>
  <c r="GM5" i="25"/>
  <c r="GL5" i="25"/>
  <c r="FZ5" i="25"/>
  <c r="FY5" i="25"/>
  <c r="FX5" i="25"/>
  <c r="FW5" i="25"/>
  <c r="FV5" i="25"/>
  <c r="FJ5" i="25"/>
  <c r="FI5" i="25"/>
  <c r="FH5" i="25"/>
  <c r="FG5" i="25"/>
  <c r="FF5" i="25"/>
  <c r="ET5" i="25"/>
  <c r="ES5" i="25"/>
  <c r="ER5" i="25"/>
  <c r="EQ5" i="25"/>
  <c r="EP5" i="25"/>
  <c r="ED5" i="25"/>
  <c r="EC5" i="25"/>
  <c r="EB5" i="25"/>
  <c r="EA5" i="25"/>
  <c r="DZ5" i="25"/>
  <c r="DN5" i="25"/>
  <c r="DM5" i="25"/>
  <c r="DL5" i="25"/>
  <c r="DK5" i="25"/>
  <c r="DJ5" i="25"/>
  <c r="CX5" i="25"/>
  <c r="CW5" i="25"/>
  <c r="CV5" i="25"/>
  <c r="CU5" i="25"/>
  <c r="CT5" i="25"/>
  <c r="CH5" i="25"/>
  <c r="CG5" i="25"/>
  <c r="CF5" i="25"/>
  <c r="CE5" i="25"/>
  <c r="CD5" i="25"/>
  <c r="BR5" i="25"/>
  <c r="BQ5" i="25"/>
  <c r="BP5" i="25"/>
  <c r="BO5" i="25"/>
  <c r="BN5" i="25"/>
  <c r="BB5" i="25"/>
  <c r="BA5" i="25"/>
  <c r="AZ5" i="25"/>
  <c r="AY5" i="25"/>
  <c r="AX5" i="25"/>
  <c r="AL5" i="25"/>
  <c r="AK5" i="25"/>
  <c r="AJ5" i="25"/>
  <c r="AI5" i="25"/>
  <c r="AH5" i="25"/>
  <c r="V5" i="25"/>
  <c r="U5" i="25"/>
  <c r="T5" i="25"/>
  <c r="S5" i="25"/>
  <c r="R5" i="25"/>
  <c r="F5" i="25"/>
  <c r="E5" i="25"/>
  <c r="D5" i="25"/>
  <c r="C5" i="25"/>
  <c r="B5" i="25"/>
  <c r="HF4" i="25"/>
  <c r="HE4" i="25"/>
  <c r="HD4" i="25"/>
  <c r="HC4" i="25"/>
  <c r="HB4" i="25"/>
  <c r="GP4" i="25"/>
  <c r="GO4" i="25"/>
  <c r="GN4" i="25"/>
  <c r="GM4" i="25"/>
  <c r="GL4" i="25"/>
  <c r="FZ4" i="25"/>
  <c r="FY4" i="25"/>
  <c r="FX4" i="25"/>
  <c r="FW4" i="25"/>
  <c r="FV4" i="25"/>
  <c r="FJ4" i="25"/>
  <c r="FI4" i="25"/>
  <c r="FH4" i="25"/>
  <c r="FG4" i="25"/>
  <c r="FF4" i="25"/>
  <c r="ET4" i="25"/>
  <c r="ES4" i="25"/>
  <c r="ER4" i="25"/>
  <c r="EQ4" i="25"/>
  <c r="EP4" i="25"/>
  <c r="ED4" i="25"/>
  <c r="EC4" i="25"/>
  <c r="EB4" i="25"/>
  <c r="EA4" i="25"/>
  <c r="DZ4" i="25"/>
  <c r="DN4" i="25"/>
  <c r="DM4" i="25"/>
  <c r="DL4" i="25"/>
  <c r="DK4" i="25"/>
  <c r="DJ4" i="25"/>
  <c r="CX4" i="25"/>
  <c r="CW4" i="25"/>
  <c r="CV4" i="25"/>
  <c r="CU4" i="25"/>
  <c r="CT4" i="25"/>
  <c r="CH4" i="25"/>
  <c r="CG4" i="25"/>
  <c r="CF4" i="25"/>
  <c r="CE4" i="25"/>
  <c r="CD4" i="25"/>
  <c r="BR4" i="25"/>
  <c r="BQ4" i="25"/>
  <c r="BP4" i="25"/>
  <c r="BO4" i="25"/>
  <c r="BN4" i="25"/>
  <c r="BB4" i="25"/>
  <c r="BA4" i="25"/>
  <c r="AZ4" i="25"/>
  <c r="AY4" i="25"/>
  <c r="AX4" i="25"/>
  <c r="AL4" i="25"/>
  <c r="AK4" i="25"/>
  <c r="AJ4" i="25"/>
  <c r="AI4" i="25"/>
  <c r="AH4" i="25"/>
  <c r="V4" i="25"/>
  <c r="U4" i="25"/>
  <c r="T4" i="25"/>
  <c r="S4" i="25"/>
  <c r="R4" i="25"/>
  <c r="F4" i="25"/>
  <c r="E4" i="25"/>
  <c r="D4" i="25"/>
  <c r="C4" i="25"/>
  <c r="B4" i="25"/>
  <c r="HF3" i="25"/>
  <c r="HE3" i="25"/>
  <c r="HD3" i="25"/>
  <c r="HC3" i="25"/>
  <c r="HB3" i="25"/>
  <c r="GP3" i="25"/>
  <c r="GO3" i="25"/>
  <c r="GN3" i="25"/>
  <c r="GM3" i="25"/>
  <c r="GL3" i="25"/>
  <c r="FZ3" i="25"/>
  <c r="FY3" i="25"/>
  <c r="FX3" i="25"/>
  <c r="FW3" i="25"/>
  <c r="FV3" i="25"/>
  <c r="FJ3" i="25"/>
  <c r="FI3" i="25"/>
  <c r="FH3" i="25"/>
  <c r="FG3" i="25"/>
  <c r="FF3" i="25"/>
  <c r="ET3" i="25"/>
  <c r="ES3" i="25"/>
  <c r="ER3" i="25"/>
  <c r="EQ3" i="25"/>
  <c r="EP3" i="25"/>
  <c r="ED3" i="25"/>
  <c r="EC3" i="25"/>
  <c r="EB3" i="25"/>
  <c r="EA3" i="25"/>
  <c r="DZ3" i="25"/>
  <c r="DN3" i="25"/>
  <c r="DM3" i="25"/>
  <c r="DL3" i="25"/>
  <c r="DK3" i="25"/>
  <c r="DJ3" i="25"/>
  <c r="CX3" i="25"/>
  <c r="CW3" i="25"/>
  <c r="CV3" i="25"/>
  <c r="CU3" i="25"/>
  <c r="CT3" i="25"/>
  <c r="CH3" i="25"/>
  <c r="CG3" i="25"/>
  <c r="CF3" i="25"/>
  <c r="CE3" i="25"/>
  <c r="CD3" i="25"/>
  <c r="BR3" i="25"/>
  <c r="BQ3" i="25"/>
  <c r="BP3" i="25"/>
  <c r="BO3" i="25"/>
  <c r="BN3" i="25"/>
  <c r="BB3" i="25"/>
  <c r="BA3" i="25"/>
  <c r="AZ3" i="25"/>
  <c r="AY3" i="25"/>
  <c r="AX3" i="25"/>
  <c r="AL3" i="25"/>
  <c r="AK3" i="25"/>
  <c r="AJ3" i="25"/>
  <c r="AI3" i="25"/>
  <c r="AH3" i="25"/>
  <c r="V3" i="25"/>
  <c r="U3" i="25"/>
  <c r="T3" i="25"/>
  <c r="S3" i="25"/>
  <c r="R3" i="25"/>
  <c r="F3" i="25"/>
  <c r="E3" i="25"/>
  <c r="D3" i="25"/>
  <c r="C3" i="25"/>
  <c r="B3" i="25"/>
  <c r="IU21" i="25" l="1"/>
  <c r="IA30" i="25"/>
  <c r="IU30" i="25"/>
  <c r="IA29" i="25"/>
  <c r="IU29" i="25"/>
  <c r="CP4" i="25"/>
  <c r="IK31" i="25"/>
  <c r="HV32" i="25"/>
  <c r="HX32" i="27"/>
  <c r="E31" i="41" s="1"/>
  <c r="D31" i="41" s="1"/>
  <c r="AD6" i="27"/>
  <c r="HT24" i="27"/>
  <c r="IF24" i="27"/>
  <c r="GQ5" i="25"/>
  <c r="IR32" i="27"/>
  <c r="IK29" i="25"/>
  <c r="HV30" i="25"/>
  <c r="FB4" i="25"/>
  <c r="IA31" i="25"/>
  <c r="CM6" i="27"/>
  <c r="HK6" i="27"/>
  <c r="GF5" i="27"/>
  <c r="HU32" i="27"/>
  <c r="FA6" i="27"/>
  <c r="HZ32" i="27"/>
  <c r="IT32" i="27"/>
  <c r="BJ6" i="27"/>
  <c r="GU4" i="25"/>
  <c r="IK21" i="25"/>
  <c r="IK30" i="25"/>
  <c r="HV31" i="25"/>
  <c r="FB5" i="25"/>
  <c r="IU31" i="25"/>
  <c r="HV29" i="25"/>
  <c r="GU3" i="25"/>
  <c r="HS32" i="27"/>
  <c r="E7" i="41" s="1"/>
  <c r="D7" i="41" s="1"/>
  <c r="IA24" i="27"/>
  <c r="ID24" i="27"/>
  <c r="CP6" i="27"/>
  <c r="IJ32" i="27"/>
  <c r="L4" i="29"/>
  <c r="Y25" i="29" s="1"/>
  <c r="DR6" i="27"/>
  <c r="CP5" i="25"/>
  <c r="HN5" i="25"/>
  <c r="HV24" i="27"/>
  <c r="HY24" i="27"/>
  <c r="CO6" i="27"/>
  <c r="IH32" i="27"/>
  <c r="E23" i="41" s="1"/>
  <c r="D23" i="41" s="1"/>
  <c r="HM6" i="27"/>
  <c r="IR32" i="25"/>
  <c r="HK6" i="25"/>
  <c r="HM6" i="25"/>
  <c r="CE3" i="29"/>
  <c r="CE4" i="29"/>
  <c r="BP4" i="29"/>
  <c r="GU3" i="27"/>
  <c r="GU4" i="27"/>
  <c r="CG3" i="29"/>
  <c r="CD3" i="29"/>
  <c r="CG4" i="29"/>
  <c r="HT29" i="25"/>
  <c r="HY29" i="25"/>
  <c r="II21" i="25"/>
  <c r="II29" i="25"/>
  <c r="IS21" i="25"/>
  <c r="IS29" i="25"/>
  <c r="HM3" i="25"/>
  <c r="HT30" i="25"/>
  <c r="HY30" i="25"/>
  <c r="CN4" i="25"/>
  <c r="II30" i="25"/>
  <c r="EZ4" i="25"/>
  <c r="IS30" i="25"/>
  <c r="HM4" i="25"/>
  <c r="HT31" i="25"/>
  <c r="HY31" i="25"/>
  <c r="CN5" i="25"/>
  <c r="II31" i="25"/>
  <c r="EZ5" i="25"/>
  <c r="IS31" i="25"/>
  <c r="HL5" i="25"/>
  <c r="HT32" i="25"/>
  <c r="BH6" i="25"/>
  <c r="CN6" i="25"/>
  <c r="II32" i="25"/>
  <c r="EZ6" i="25"/>
  <c r="IS32" i="25"/>
  <c r="HL6" i="25"/>
  <c r="IS32" i="27"/>
  <c r="HL6" i="27"/>
  <c r="GW5" i="25"/>
  <c r="BJ6" i="25"/>
  <c r="CP6" i="25"/>
  <c r="IK32" i="25"/>
  <c r="FB6" i="25"/>
  <c r="GH6" i="25"/>
  <c r="HN6" i="25"/>
  <c r="N4" i="29"/>
  <c r="AS4" i="29"/>
  <c r="BR4" i="29"/>
  <c r="N5" i="29"/>
  <c r="BM3" i="30"/>
  <c r="O4" i="30"/>
  <c r="Q4" i="30"/>
  <c r="IN24" i="27"/>
  <c r="GU5" i="25"/>
  <c r="IC32" i="25"/>
  <c r="IE32" i="25"/>
  <c r="AU3" i="30"/>
  <c r="BK3" i="30"/>
  <c r="K15" i="30"/>
  <c r="AE3" i="30"/>
  <c r="O3" i="30"/>
  <c r="K9" i="30"/>
  <c r="BK4" i="30"/>
  <c r="AE4" i="30"/>
  <c r="L10" i="30"/>
  <c r="AU4" i="30"/>
  <c r="L16" i="30"/>
  <c r="BL3" i="30"/>
  <c r="L15" i="30"/>
  <c r="AF3" i="30"/>
  <c r="L9" i="30"/>
  <c r="BL4" i="30"/>
  <c r="AV4" i="30"/>
  <c r="M16" i="30"/>
  <c r="AF4" i="30"/>
  <c r="P4" i="30"/>
  <c r="M10" i="30"/>
  <c r="AW3" i="30"/>
  <c r="M15" i="30"/>
  <c r="AG3" i="30"/>
  <c r="Q3" i="30"/>
  <c r="M9" i="30"/>
  <c r="BM4" i="30"/>
  <c r="AW4" i="30"/>
  <c r="N16" i="30"/>
  <c r="AG4" i="30"/>
  <c r="N10" i="30"/>
  <c r="N9" i="30"/>
  <c r="N15" i="30"/>
  <c r="AV3" i="30"/>
  <c r="K16" i="30"/>
  <c r="K10" i="30"/>
  <c r="P3" i="30"/>
  <c r="IN32" i="25"/>
  <c r="DV6" i="27"/>
  <c r="IU24" i="27"/>
  <c r="GH6" i="27"/>
  <c r="HN6" i="27"/>
  <c r="HT29" i="27"/>
  <c r="HY29" i="27"/>
  <c r="CN3" i="27"/>
  <c r="II29" i="27"/>
  <c r="EZ3" i="27"/>
  <c r="IS29" i="27"/>
  <c r="HM3" i="27"/>
  <c r="HT30" i="27"/>
  <c r="HY30" i="27"/>
  <c r="CN4" i="27"/>
  <c r="II30" i="27"/>
  <c r="EZ4" i="27"/>
  <c r="IS30" i="27"/>
  <c r="HM4" i="27"/>
  <c r="L5" i="29"/>
  <c r="Y29" i="29" s="1"/>
  <c r="IM32" i="25"/>
  <c r="GV6" i="25"/>
  <c r="IO32" i="25"/>
  <c r="HK3" i="25"/>
  <c r="HK4" i="25"/>
  <c r="HK5" i="25"/>
  <c r="HS32" i="25"/>
  <c r="HX32" i="25"/>
  <c r="IH32" i="25"/>
  <c r="GU6" i="25"/>
  <c r="HT21" i="25"/>
  <c r="HY21" i="25"/>
  <c r="ID21" i="25"/>
  <c r="ID29" i="25"/>
  <c r="IN21" i="25"/>
  <c r="IN29" i="25"/>
  <c r="GW3" i="25"/>
  <c r="L4" i="25"/>
  <c r="AR4" i="25"/>
  <c r="BX4" i="25"/>
  <c r="ID30" i="25"/>
  <c r="EJ4" i="25"/>
  <c r="IN30" i="25"/>
  <c r="GW4" i="25"/>
  <c r="L5" i="25"/>
  <c r="AR5" i="25"/>
  <c r="BX5" i="25"/>
  <c r="ID31" i="25"/>
  <c r="EJ5" i="25"/>
  <c r="IN31" i="25"/>
  <c r="GS5" i="25"/>
  <c r="L6" i="25"/>
  <c r="AR6" i="25"/>
  <c r="BX6" i="25"/>
  <c r="ID32" i="25"/>
  <c r="EJ6" i="25"/>
  <c r="HM5" i="25"/>
  <c r="HU32" i="25"/>
  <c r="HZ32" i="25"/>
  <c r="IJ32" i="25"/>
  <c r="IT32" i="25"/>
  <c r="GW6" i="25"/>
  <c r="HV21" i="25"/>
  <c r="IA21" i="25"/>
  <c r="IF21" i="25"/>
  <c r="IF29" i="25"/>
  <c r="IP21" i="25"/>
  <c r="IP29" i="25"/>
  <c r="N4" i="25"/>
  <c r="AT4" i="25"/>
  <c r="BZ4" i="25"/>
  <c r="IF30" i="25"/>
  <c r="EL4" i="25"/>
  <c r="IP30" i="25"/>
  <c r="N5" i="25"/>
  <c r="AT5" i="25"/>
  <c r="BZ5" i="25"/>
  <c r="IF31" i="25"/>
  <c r="EL5" i="25"/>
  <c r="IP31" i="25"/>
  <c r="N6" i="25"/>
  <c r="AT6" i="25"/>
  <c r="BZ6" i="25"/>
  <c r="IF32" i="25"/>
  <c r="EL6" i="25"/>
  <c r="FR6" i="25"/>
  <c r="GX6" i="25"/>
  <c r="EY6" i="27"/>
  <c r="GR5" i="27"/>
  <c r="IM32" i="27"/>
  <c r="FP6" i="27"/>
  <c r="HT31" i="27"/>
  <c r="HY31" i="27"/>
  <c r="CN5" i="27"/>
  <c r="II31" i="27"/>
  <c r="EZ5" i="27"/>
  <c r="GB5" i="27"/>
  <c r="HH5" i="27"/>
  <c r="II24" i="27"/>
  <c r="DT6" i="27"/>
  <c r="GX5" i="27"/>
  <c r="HV29" i="27"/>
  <c r="IA29" i="27"/>
  <c r="CP3" i="27"/>
  <c r="IK29" i="27"/>
  <c r="FB3" i="27"/>
  <c r="IU29" i="27"/>
  <c r="HV30" i="27"/>
  <c r="IA30" i="27"/>
  <c r="CP4" i="27"/>
  <c r="IK30" i="27"/>
  <c r="FB4" i="27"/>
  <c r="IU30" i="27"/>
  <c r="HV31" i="27"/>
  <c r="IA31" i="27"/>
  <c r="CP5" i="27"/>
  <c r="IK31" i="27"/>
  <c r="FB5" i="27"/>
  <c r="HK3" i="27"/>
  <c r="HK4" i="27"/>
  <c r="K6" i="27"/>
  <c r="AQ6" i="27"/>
  <c r="BW6" i="27"/>
  <c r="IC32" i="27"/>
  <c r="E15" i="41" s="1"/>
  <c r="D15" i="41" s="1"/>
  <c r="EI6" i="27"/>
  <c r="GU6" i="27"/>
  <c r="GV5" i="27"/>
  <c r="GV6" i="27"/>
  <c r="L3" i="27"/>
  <c r="AR3" i="27"/>
  <c r="BX3" i="27"/>
  <c r="ID29" i="27"/>
  <c r="EJ3" i="27"/>
  <c r="IN29" i="27"/>
  <c r="GW3" i="27"/>
  <c r="L4" i="27"/>
  <c r="AR4" i="27"/>
  <c r="BX4" i="27"/>
  <c r="ID30" i="27"/>
  <c r="EJ4" i="27"/>
  <c r="IN30" i="27"/>
  <c r="GW4" i="27"/>
  <c r="L5" i="27"/>
  <c r="AR5" i="27"/>
  <c r="BX5" i="27"/>
  <c r="ID31" i="27"/>
  <c r="EJ5" i="27"/>
  <c r="IN31" i="27"/>
  <c r="IS24" i="27"/>
  <c r="GH5" i="27"/>
  <c r="M6" i="27"/>
  <c r="N6" i="27"/>
  <c r="AS6" i="27"/>
  <c r="AT6" i="27"/>
  <c r="BY6" i="27"/>
  <c r="BZ6" i="27"/>
  <c r="IE32" i="27"/>
  <c r="DF6" i="27"/>
  <c r="EK6" i="27"/>
  <c r="IO32" i="27"/>
  <c r="GW6" i="27"/>
  <c r="IP24" i="27"/>
  <c r="FR6" i="27"/>
  <c r="GX6" i="27"/>
  <c r="N3" i="27"/>
  <c r="AT3" i="27"/>
  <c r="BZ3" i="27"/>
  <c r="IF29" i="27"/>
  <c r="EL3" i="27"/>
  <c r="IP29" i="27"/>
  <c r="N4" i="27"/>
  <c r="AT4" i="27"/>
  <c r="BZ4" i="27"/>
  <c r="IF30" i="27"/>
  <c r="EL4" i="27"/>
  <c r="IP30" i="27"/>
  <c r="N5" i="27"/>
  <c r="AT5" i="27"/>
  <c r="BZ5" i="27"/>
  <c r="IF31" i="27"/>
  <c r="EL5" i="27"/>
  <c r="IP31" i="27"/>
  <c r="IK24" i="27"/>
  <c r="BD3" i="29"/>
  <c r="CF3" i="29"/>
  <c r="CH3" i="29"/>
  <c r="L3" i="29"/>
  <c r="Y21" i="29" s="1"/>
  <c r="BO3" i="29"/>
  <c r="H4" i="29"/>
  <c r="BO4" i="29"/>
  <c r="CF4" i="29"/>
  <c r="AN3" i="29"/>
  <c r="BP3" i="29"/>
  <c r="N3" i="29"/>
  <c r="BQ3" i="29"/>
  <c r="J4" i="29"/>
  <c r="BQ4" i="29"/>
  <c r="BR3" i="29"/>
  <c r="BE4" i="29"/>
  <c r="CH4" i="29"/>
  <c r="BE5" i="29"/>
  <c r="IE22" i="25"/>
  <c r="IE13" i="25"/>
  <c r="IH22" i="25"/>
  <c r="IH13" i="25"/>
  <c r="IJ22" i="25"/>
  <c r="IJ13" i="25"/>
  <c r="IM22" i="25"/>
  <c r="IM13" i="25"/>
  <c r="IO22" i="25"/>
  <c r="IO13" i="25"/>
  <c r="IR22" i="25"/>
  <c r="IR13" i="25"/>
  <c r="IT22" i="25"/>
  <c r="IT13" i="25"/>
  <c r="HS23" i="25"/>
  <c r="HS14" i="25"/>
  <c r="HU23" i="25"/>
  <c r="HU14" i="25"/>
  <c r="HX23" i="25"/>
  <c r="HX14" i="25"/>
  <c r="HZ23" i="25"/>
  <c r="HZ14" i="25"/>
  <c r="IC23" i="25"/>
  <c r="IC14" i="25"/>
  <c r="IE23" i="25"/>
  <c r="IE14" i="25"/>
  <c r="IH23" i="25"/>
  <c r="IH14" i="25"/>
  <c r="IJ23" i="25"/>
  <c r="IJ14" i="25"/>
  <c r="IM23" i="25"/>
  <c r="IM14" i="25"/>
  <c r="IO23" i="25"/>
  <c r="IO14" i="25"/>
  <c r="IR23" i="25"/>
  <c r="IR14" i="25"/>
  <c r="IT23" i="25"/>
  <c r="IT14" i="25"/>
  <c r="HS24" i="25"/>
  <c r="HS15" i="25"/>
  <c r="HU24" i="25"/>
  <c r="HU15" i="25"/>
  <c r="HX24" i="25"/>
  <c r="HX15" i="25"/>
  <c r="HZ24" i="25"/>
  <c r="HZ15" i="25"/>
  <c r="IC24" i="25"/>
  <c r="IC15" i="25"/>
  <c r="IE24" i="25"/>
  <c r="IE15" i="25"/>
  <c r="IH24" i="25"/>
  <c r="IH15" i="25"/>
  <c r="IJ24" i="25"/>
  <c r="IJ15" i="25"/>
  <c r="IM24" i="25"/>
  <c r="IM15" i="25"/>
  <c r="IO24" i="25"/>
  <c r="IO15" i="25"/>
  <c r="IR24" i="25"/>
  <c r="IR15" i="25"/>
  <c r="IT24" i="25"/>
  <c r="IT15" i="25"/>
  <c r="HS21" i="25"/>
  <c r="HU21" i="25"/>
  <c r="H3" i="25"/>
  <c r="J3" i="25"/>
  <c r="L3" i="25"/>
  <c r="N3" i="25"/>
  <c r="HS29" i="25"/>
  <c r="HU29" i="25"/>
  <c r="X3" i="25"/>
  <c r="Z3" i="25"/>
  <c r="AB3" i="25"/>
  <c r="AD3" i="25"/>
  <c r="HX21" i="25"/>
  <c r="HZ21" i="25"/>
  <c r="AN3" i="25"/>
  <c r="AP3" i="25"/>
  <c r="AR3" i="25"/>
  <c r="AT3" i="25"/>
  <c r="HX29" i="25"/>
  <c r="HZ29" i="25"/>
  <c r="BD3" i="25"/>
  <c r="BF3" i="25"/>
  <c r="BH3" i="25"/>
  <c r="BJ3" i="25"/>
  <c r="IC21" i="25"/>
  <c r="IE21" i="25"/>
  <c r="BT3" i="25"/>
  <c r="BV3" i="25"/>
  <c r="BX3" i="25"/>
  <c r="BZ3" i="25"/>
  <c r="IH21" i="25"/>
  <c r="IJ21" i="25"/>
  <c r="CJ3" i="25"/>
  <c r="CL3" i="25"/>
  <c r="CN3" i="25"/>
  <c r="CP3" i="25"/>
  <c r="IC29" i="25"/>
  <c r="IE29" i="25"/>
  <c r="CZ3" i="25"/>
  <c r="DB3" i="25"/>
  <c r="DD3" i="25"/>
  <c r="DF3" i="25"/>
  <c r="IH29" i="25"/>
  <c r="IJ29" i="25"/>
  <c r="DP3" i="25"/>
  <c r="DR3" i="25"/>
  <c r="DT3" i="25"/>
  <c r="DV3" i="25"/>
  <c r="IM21" i="25"/>
  <c r="IO21" i="25"/>
  <c r="EF3" i="25"/>
  <c r="EH3" i="25"/>
  <c r="EJ3" i="25"/>
  <c r="EL3" i="25"/>
  <c r="IR21" i="25"/>
  <c r="IT21" i="25"/>
  <c r="EV3" i="25"/>
  <c r="EX3" i="25"/>
  <c r="EZ3" i="25"/>
  <c r="FB3" i="25"/>
  <c r="IM29" i="25"/>
  <c r="IO29" i="25"/>
  <c r="FL3" i="25"/>
  <c r="FN3" i="25"/>
  <c r="FP3" i="25"/>
  <c r="FR3" i="25"/>
  <c r="IR29" i="25"/>
  <c r="IT29" i="25"/>
  <c r="GB3" i="25"/>
  <c r="GD3" i="25"/>
  <c r="GF3" i="25"/>
  <c r="GH3" i="25"/>
  <c r="GR3" i="25"/>
  <c r="GT3" i="25"/>
  <c r="GV3" i="25"/>
  <c r="GX3" i="25"/>
  <c r="HH3" i="25"/>
  <c r="HJ3" i="25"/>
  <c r="HL3" i="25"/>
  <c r="HN3" i="25"/>
  <c r="HS3" i="25"/>
  <c r="HU3" i="25"/>
  <c r="HX3" i="25"/>
  <c r="HZ3" i="25"/>
  <c r="IC3" i="25"/>
  <c r="IE3" i="25"/>
  <c r="IH3" i="25"/>
  <c r="IJ3" i="25"/>
  <c r="IM3" i="25"/>
  <c r="IO3" i="25"/>
  <c r="IR3" i="25"/>
  <c r="IT3" i="25"/>
  <c r="HS22" i="25"/>
  <c r="HU22" i="25"/>
  <c r="H4" i="25"/>
  <c r="J4" i="25"/>
  <c r="HS30" i="25"/>
  <c r="HU30" i="25"/>
  <c r="X4" i="25"/>
  <c r="Z4" i="25"/>
  <c r="AB4" i="25"/>
  <c r="AD4" i="25"/>
  <c r="HX22" i="25"/>
  <c r="HZ22" i="25"/>
  <c r="AN4" i="25"/>
  <c r="AP4" i="25"/>
  <c r="HX30" i="25"/>
  <c r="HZ30" i="25"/>
  <c r="BD4" i="25"/>
  <c r="BF4" i="25"/>
  <c r="BH4" i="25"/>
  <c r="BJ4" i="25"/>
  <c r="IC22" i="25"/>
  <c r="BT4" i="25"/>
  <c r="BV4" i="25"/>
  <c r="CJ4" i="25"/>
  <c r="CL4" i="25"/>
  <c r="IC30" i="25"/>
  <c r="IE30" i="25"/>
  <c r="CZ4" i="25"/>
  <c r="DB4" i="25"/>
  <c r="DD4" i="25"/>
  <c r="DF4" i="25"/>
  <c r="IH30" i="25"/>
  <c r="IJ30" i="25"/>
  <c r="DP4" i="25"/>
  <c r="DR4" i="25"/>
  <c r="DT4" i="25"/>
  <c r="DV4" i="25"/>
  <c r="EF4" i="25"/>
  <c r="EH4" i="25"/>
  <c r="EV4" i="25"/>
  <c r="EX4" i="25"/>
  <c r="IM30" i="25"/>
  <c r="IO30" i="25"/>
  <c r="FL4" i="25"/>
  <c r="FN4" i="25"/>
  <c r="FP4" i="25"/>
  <c r="FR4" i="25"/>
  <c r="IR30" i="25"/>
  <c r="IT30" i="25"/>
  <c r="GB4" i="25"/>
  <c r="GD4" i="25"/>
  <c r="GF4" i="25"/>
  <c r="GH4" i="25"/>
  <c r="GR4" i="25"/>
  <c r="GT4" i="25"/>
  <c r="GV4" i="25"/>
  <c r="GX4" i="25"/>
  <c r="HH4" i="25"/>
  <c r="HJ4" i="25"/>
  <c r="HL4" i="25"/>
  <c r="HN4" i="25"/>
  <c r="HS4" i="25"/>
  <c r="HU4" i="25"/>
  <c r="HX4" i="25"/>
  <c r="HZ4" i="25"/>
  <c r="IC4" i="25"/>
  <c r="IE4" i="25"/>
  <c r="IH4" i="25"/>
  <c r="IJ4" i="25"/>
  <c r="IM4" i="25"/>
  <c r="IO4" i="25"/>
  <c r="IR4" i="25"/>
  <c r="IT4" i="25"/>
  <c r="H5" i="25"/>
  <c r="J5" i="25"/>
  <c r="HS31" i="25"/>
  <c r="HU31" i="25"/>
  <c r="X5" i="25"/>
  <c r="Z5" i="25"/>
  <c r="AB5" i="25"/>
  <c r="AD5" i="25"/>
  <c r="AN5" i="25"/>
  <c r="AP5" i="25"/>
  <c r="HX31" i="25"/>
  <c r="HZ31" i="25"/>
  <c r="BD5" i="25"/>
  <c r="BF5" i="25"/>
  <c r="BH5" i="25"/>
  <c r="BJ5" i="25"/>
  <c r="BT5" i="25"/>
  <c r="BV5" i="25"/>
  <c r="CJ5" i="25"/>
  <c r="CL5" i="25"/>
  <c r="IC31" i="25"/>
  <c r="IE31" i="25"/>
  <c r="CZ5" i="25"/>
  <c r="DB5" i="25"/>
  <c r="DD5" i="25"/>
  <c r="DF5" i="25"/>
  <c r="IH31" i="25"/>
  <c r="IJ31" i="25"/>
  <c r="DP5" i="25"/>
  <c r="DR5" i="25"/>
  <c r="DT5" i="25"/>
  <c r="DV5" i="25"/>
  <c r="EF5" i="25"/>
  <c r="EH5" i="25"/>
  <c r="EV5" i="25"/>
  <c r="EX5" i="25"/>
  <c r="IM31" i="25"/>
  <c r="IO31" i="25"/>
  <c r="FL5" i="25"/>
  <c r="FN5" i="25"/>
  <c r="FP5" i="25"/>
  <c r="FR5" i="25"/>
  <c r="IR31" i="25"/>
  <c r="IT31" i="25"/>
  <c r="GB5" i="25"/>
  <c r="GD5" i="25"/>
  <c r="GF5" i="25"/>
  <c r="GH5" i="25"/>
  <c r="GR5" i="25"/>
  <c r="GT5" i="25"/>
  <c r="GV5" i="25"/>
  <c r="GX5" i="25"/>
  <c r="HH5" i="25"/>
  <c r="HJ5" i="25"/>
  <c r="HS5" i="25"/>
  <c r="HU5" i="25"/>
  <c r="HX5" i="25"/>
  <c r="HZ5" i="25"/>
  <c r="IC5" i="25"/>
  <c r="IE5" i="25"/>
  <c r="IH5" i="25"/>
  <c r="IJ5" i="25"/>
  <c r="IM5" i="25"/>
  <c r="IO5" i="25"/>
  <c r="IR5" i="25"/>
  <c r="IT5" i="25"/>
  <c r="H6" i="25"/>
  <c r="J6" i="25"/>
  <c r="X6" i="25"/>
  <c r="Z6" i="25"/>
  <c r="AB6" i="25"/>
  <c r="AD6" i="25"/>
  <c r="AN6" i="25"/>
  <c r="AP6" i="25"/>
  <c r="BD6" i="25"/>
  <c r="BF6" i="25"/>
  <c r="BT6" i="25"/>
  <c r="BV6" i="25"/>
  <c r="CJ6" i="25"/>
  <c r="CL6" i="25"/>
  <c r="CZ6" i="25"/>
  <c r="DB6" i="25"/>
  <c r="DD6" i="25"/>
  <c r="DF6" i="25"/>
  <c r="DP6" i="25"/>
  <c r="DR6" i="25"/>
  <c r="DT6" i="25"/>
  <c r="DV6" i="25"/>
  <c r="EF6" i="25"/>
  <c r="EH6" i="25"/>
  <c r="EV6" i="25"/>
  <c r="EX6" i="25"/>
  <c r="FL6" i="25"/>
  <c r="FN6" i="25"/>
  <c r="FP6" i="25"/>
  <c r="GB6" i="25"/>
  <c r="GD6" i="25"/>
  <c r="GF6" i="25"/>
  <c r="GR6" i="25"/>
  <c r="GT6" i="25"/>
  <c r="HH6" i="25"/>
  <c r="HJ6" i="25"/>
  <c r="HS6" i="25"/>
  <c r="HU6" i="25"/>
  <c r="HX6" i="25"/>
  <c r="HZ6" i="25"/>
  <c r="IC6" i="25"/>
  <c r="IE6" i="25"/>
  <c r="IH6" i="25"/>
  <c r="IJ6" i="25"/>
  <c r="IM6" i="25"/>
  <c r="IO6" i="25"/>
  <c r="IR6" i="25"/>
  <c r="IT6" i="25"/>
  <c r="HS12" i="25"/>
  <c r="HU12" i="25"/>
  <c r="HX12" i="25"/>
  <c r="HZ12" i="25"/>
  <c r="IC12" i="25"/>
  <c r="IE12" i="25"/>
  <c r="IH12" i="25"/>
  <c r="IJ12" i="25"/>
  <c r="IM12" i="25"/>
  <c r="IO12" i="25"/>
  <c r="IR12" i="25"/>
  <c r="IT12" i="25"/>
  <c r="HS13" i="25"/>
  <c r="HX13" i="25"/>
  <c r="IC13" i="25"/>
  <c r="HT22" i="25"/>
  <c r="HT13" i="25"/>
  <c r="HV22" i="25"/>
  <c r="HV13" i="25"/>
  <c r="HY22" i="25"/>
  <c r="HY13" i="25"/>
  <c r="IA22" i="25"/>
  <c r="IA13" i="25"/>
  <c r="ID22" i="25"/>
  <c r="ID13" i="25"/>
  <c r="IF22" i="25"/>
  <c r="IF13" i="25"/>
  <c r="II22" i="25"/>
  <c r="II13" i="25"/>
  <c r="IK22" i="25"/>
  <c r="IK13" i="25"/>
  <c r="IN22" i="25"/>
  <c r="IN13" i="25"/>
  <c r="IP22" i="25"/>
  <c r="IP13" i="25"/>
  <c r="IS22" i="25"/>
  <c r="IS13" i="25"/>
  <c r="IU22" i="25"/>
  <c r="IU13" i="25"/>
  <c r="HT23" i="25"/>
  <c r="HT14" i="25"/>
  <c r="HV23" i="25"/>
  <c r="HV14" i="25"/>
  <c r="HY23" i="25"/>
  <c r="HY14" i="25"/>
  <c r="IA23" i="25"/>
  <c r="IA14" i="25"/>
  <c r="ID23" i="25"/>
  <c r="ID14" i="25"/>
  <c r="IF23" i="25"/>
  <c r="IF14" i="25"/>
  <c r="II23" i="25"/>
  <c r="II14" i="25"/>
  <c r="IK23" i="25"/>
  <c r="IK14" i="25"/>
  <c r="IN23" i="25"/>
  <c r="IN14" i="25"/>
  <c r="IP23" i="25"/>
  <c r="IP14" i="25"/>
  <c r="IS23" i="25"/>
  <c r="IS14" i="25"/>
  <c r="IU23" i="25"/>
  <c r="IU14" i="25"/>
  <c r="HT24" i="25"/>
  <c r="HT15" i="25"/>
  <c r="HV24" i="25"/>
  <c r="HV15" i="25"/>
  <c r="HY24" i="25"/>
  <c r="HY15" i="25"/>
  <c r="IA24" i="25"/>
  <c r="IA15" i="25"/>
  <c r="ID24" i="25"/>
  <c r="ID15" i="25"/>
  <c r="IF24" i="25"/>
  <c r="IF15" i="25"/>
  <c r="II24" i="25"/>
  <c r="II15" i="25"/>
  <c r="IK24" i="25"/>
  <c r="IK15" i="25"/>
  <c r="IN24" i="25"/>
  <c r="IN15" i="25"/>
  <c r="IP24" i="25"/>
  <c r="IP15" i="25"/>
  <c r="IS24" i="25"/>
  <c r="IS15" i="25"/>
  <c r="IU24" i="25"/>
  <c r="IU15" i="25"/>
  <c r="G3" i="25"/>
  <c r="I3" i="25"/>
  <c r="K3" i="25"/>
  <c r="M3" i="25"/>
  <c r="W3" i="25"/>
  <c r="Y3" i="25"/>
  <c r="AA3" i="25"/>
  <c r="AC3" i="25"/>
  <c r="AM3" i="25"/>
  <c r="AO3" i="25"/>
  <c r="AQ3" i="25"/>
  <c r="AS3" i="25"/>
  <c r="BC3" i="25"/>
  <c r="BE3" i="25"/>
  <c r="BG3" i="25"/>
  <c r="BI3" i="25"/>
  <c r="BS3" i="25"/>
  <c r="BU3" i="25"/>
  <c r="BW3" i="25"/>
  <c r="BY3" i="25"/>
  <c r="CI3" i="25"/>
  <c r="CK3" i="25"/>
  <c r="CM3" i="25"/>
  <c r="CO3" i="25"/>
  <c r="CY3" i="25"/>
  <c r="DA3" i="25"/>
  <c r="DC3" i="25"/>
  <c r="DE3" i="25"/>
  <c r="DO3" i="25"/>
  <c r="DQ3" i="25"/>
  <c r="DS3" i="25"/>
  <c r="DU3" i="25"/>
  <c r="EE3" i="25"/>
  <c r="EG3" i="25"/>
  <c r="EI3" i="25"/>
  <c r="EK3" i="25"/>
  <c r="EU3" i="25"/>
  <c r="EW3" i="25"/>
  <c r="EY3" i="25"/>
  <c r="FA3" i="25"/>
  <c r="FK3" i="25"/>
  <c r="FM3" i="25"/>
  <c r="FO3" i="25"/>
  <c r="FQ3" i="25"/>
  <c r="GA3" i="25"/>
  <c r="GC3" i="25"/>
  <c r="GE3" i="25"/>
  <c r="GG3" i="25"/>
  <c r="GQ3" i="25"/>
  <c r="GS3" i="25"/>
  <c r="HG3" i="25"/>
  <c r="HI3" i="25"/>
  <c r="HT3" i="25"/>
  <c r="HV3" i="25"/>
  <c r="HV46" i="25" s="1"/>
  <c r="HY3" i="25"/>
  <c r="IA3" i="25"/>
  <c r="IA46" i="25" s="1"/>
  <c r="ID3" i="25"/>
  <c r="IF3" i="25"/>
  <c r="IF46" i="25" s="1"/>
  <c r="II3" i="25"/>
  <c r="IK3" i="25"/>
  <c r="IK46" i="25" s="1"/>
  <c r="IN3" i="25"/>
  <c r="IP3" i="25"/>
  <c r="IP46" i="25" s="1"/>
  <c r="IS3" i="25"/>
  <c r="IU3" i="25"/>
  <c r="IU46" i="25" s="1"/>
  <c r="G4" i="25"/>
  <c r="I4" i="25"/>
  <c r="K4" i="25"/>
  <c r="M4" i="25"/>
  <c r="W4" i="25"/>
  <c r="Y4" i="25"/>
  <c r="AA4" i="25"/>
  <c r="AC4" i="25"/>
  <c r="AM4" i="25"/>
  <c r="AO4" i="25"/>
  <c r="AQ4" i="25"/>
  <c r="AS4" i="25"/>
  <c r="BC4" i="25"/>
  <c r="BE4" i="25"/>
  <c r="BG4" i="25"/>
  <c r="BI4" i="25"/>
  <c r="BS4" i="25"/>
  <c r="BU4" i="25"/>
  <c r="BW4" i="25"/>
  <c r="BY4" i="25"/>
  <c r="CI4" i="25"/>
  <c r="CK4" i="25"/>
  <c r="CM4" i="25"/>
  <c r="CO4" i="25"/>
  <c r="CY4" i="25"/>
  <c r="DA4" i="25"/>
  <c r="DC4" i="25"/>
  <c r="DE4" i="25"/>
  <c r="DO4" i="25"/>
  <c r="DQ4" i="25"/>
  <c r="DS4" i="25"/>
  <c r="DU4" i="25"/>
  <c r="EE4" i="25"/>
  <c r="EG4" i="25"/>
  <c r="EI4" i="25"/>
  <c r="EK4" i="25"/>
  <c r="EU4" i="25"/>
  <c r="EW4" i="25"/>
  <c r="EY4" i="25"/>
  <c r="FA4" i="25"/>
  <c r="FK4" i="25"/>
  <c r="FM4" i="25"/>
  <c r="FO4" i="25"/>
  <c r="FQ4" i="25"/>
  <c r="GA4" i="25"/>
  <c r="GC4" i="25"/>
  <c r="GE4" i="25"/>
  <c r="GG4" i="25"/>
  <c r="GQ4" i="25"/>
  <c r="GS4" i="25"/>
  <c r="HG4" i="25"/>
  <c r="HI4" i="25"/>
  <c r="HT4" i="25"/>
  <c r="HV4" i="25"/>
  <c r="HV47" i="25" s="1"/>
  <c r="HY4" i="25"/>
  <c r="IA4" i="25"/>
  <c r="IA47" i="25" s="1"/>
  <c r="ID4" i="25"/>
  <c r="IF4" i="25"/>
  <c r="IF47" i="25" s="1"/>
  <c r="II4" i="25"/>
  <c r="IK4" i="25"/>
  <c r="IK47" i="25" s="1"/>
  <c r="IN4" i="25"/>
  <c r="IP4" i="25"/>
  <c r="IP47" i="25" s="1"/>
  <c r="IS4" i="25"/>
  <c r="IU4" i="25"/>
  <c r="IU47" i="25" s="1"/>
  <c r="G5" i="25"/>
  <c r="I5" i="25"/>
  <c r="K5" i="25"/>
  <c r="M5" i="25"/>
  <c r="W5" i="25"/>
  <c r="Y5" i="25"/>
  <c r="AA5" i="25"/>
  <c r="AC5" i="25"/>
  <c r="AM5" i="25"/>
  <c r="AO5" i="25"/>
  <c r="AQ5" i="25"/>
  <c r="AS5" i="25"/>
  <c r="BC5" i="25"/>
  <c r="BE5" i="25"/>
  <c r="BG5" i="25"/>
  <c r="BI5" i="25"/>
  <c r="BS5" i="25"/>
  <c r="BU5" i="25"/>
  <c r="BW5" i="25"/>
  <c r="BY5" i="25"/>
  <c r="CI5" i="25"/>
  <c r="CK5" i="25"/>
  <c r="CM5" i="25"/>
  <c r="CO5" i="25"/>
  <c r="CY5" i="25"/>
  <c r="DA5" i="25"/>
  <c r="DC5" i="25"/>
  <c r="DE5" i="25"/>
  <c r="DO5" i="25"/>
  <c r="DQ5" i="25"/>
  <c r="DS5" i="25"/>
  <c r="DU5" i="25"/>
  <c r="EE5" i="25"/>
  <c r="EG5" i="25"/>
  <c r="EI5" i="25"/>
  <c r="EK5" i="25"/>
  <c r="EU5" i="25"/>
  <c r="EW5" i="25"/>
  <c r="EY5" i="25"/>
  <c r="FA5" i="25"/>
  <c r="FK5" i="25"/>
  <c r="FM5" i="25"/>
  <c r="FO5" i="25"/>
  <c r="FQ5" i="25"/>
  <c r="GA5" i="25"/>
  <c r="GC5" i="25"/>
  <c r="GE5" i="25"/>
  <c r="GG5" i="25"/>
  <c r="HG5" i="25"/>
  <c r="HI5" i="25"/>
  <c r="HT5" i="25"/>
  <c r="HV5" i="25"/>
  <c r="HV48" i="25" s="1"/>
  <c r="HY5" i="25"/>
  <c r="IA5" i="25"/>
  <c r="IA48" i="25" s="1"/>
  <c r="ID5" i="25"/>
  <c r="IF5" i="25"/>
  <c r="IF48" i="25" s="1"/>
  <c r="II5" i="25"/>
  <c r="IK5" i="25"/>
  <c r="IK48" i="25" s="1"/>
  <c r="IN5" i="25"/>
  <c r="IP5" i="25"/>
  <c r="IP48" i="25" s="1"/>
  <c r="IS5" i="25"/>
  <c r="IU5" i="25"/>
  <c r="IU48" i="25" s="1"/>
  <c r="G6" i="25"/>
  <c r="I6" i="25"/>
  <c r="K6" i="25"/>
  <c r="M6" i="25"/>
  <c r="W6" i="25"/>
  <c r="Y6" i="25"/>
  <c r="AA6" i="25"/>
  <c r="AC6" i="25"/>
  <c r="AM6" i="25"/>
  <c r="AO6" i="25"/>
  <c r="AQ6" i="25"/>
  <c r="AS6" i="25"/>
  <c r="HY32" i="25"/>
  <c r="IA32" i="25"/>
  <c r="BC6" i="25"/>
  <c r="BE6" i="25"/>
  <c r="BG6" i="25"/>
  <c r="BI6" i="25"/>
  <c r="BS6" i="25"/>
  <c r="BU6" i="25"/>
  <c r="BW6" i="25"/>
  <c r="BY6" i="25"/>
  <c r="CI6" i="25"/>
  <c r="CK6" i="25"/>
  <c r="CM6" i="25"/>
  <c r="CO6" i="25"/>
  <c r="CY6" i="25"/>
  <c r="DA6" i="25"/>
  <c r="DC6" i="25"/>
  <c r="DE6" i="25"/>
  <c r="DO6" i="25"/>
  <c r="DQ6" i="25"/>
  <c r="DS6" i="25"/>
  <c r="DU6" i="25"/>
  <c r="EE6" i="25"/>
  <c r="EG6" i="25"/>
  <c r="EI6" i="25"/>
  <c r="EK6" i="25"/>
  <c r="EU6" i="25"/>
  <c r="EW6" i="25"/>
  <c r="EY6" i="25"/>
  <c r="FA6" i="25"/>
  <c r="IP32" i="25"/>
  <c r="FK6" i="25"/>
  <c r="FM6" i="25"/>
  <c r="FO6" i="25"/>
  <c r="FQ6" i="25"/>
  <c r="IU32" i="25"/>
  <c r="GA6" i="25"/>
  <c r="GC6" i="25"/>
  <c r="GE6" i="25"/>
  <c r="GG6" i="25"/>
  <c r="GQ6" i="25"/>
  <c r="GS6" i="25"/>
  <c r="HG6" i="25"/>
  <c r="HI6" i="25"/>
  <c r="HT6" i="25"/>
  <c r="HV6" i="25"/>
  <c r="HV49" i="25" s="1"/>
  <c r="HY6" i="25"/>
  <c r="IA6" i="25"/>
  <c r="IA49" i="25" s="1"/>
  <c r="ID6" i="25"/>
  <c r="IF6" i="25"/>
  <c r="IF49" i="25" s="1"/>
  <c r="II6" i="25"/>
  <c r="IK6" i="25"/>
  <c r="IK49" i="25" s="1"/>
  <c r="IN6" i="25"/>
  <c r="IP6" i="25"/>
  <c r="IP49" i="25" s="1"/>
  <c r="IS6" i="25"/>
  <c r="IU6" i="25"/>
  <c r="IU49" i="25" s="1"/>
  <c r="HT12" i="25"/>
  <c r="HV12" i="25"/>
  <c r="HY12" i="25"/>
  <c r="IA12" i="25"/>
  <c r="ID12" i="25"/>
  <c r="IF12" i="25"/>
  <c r="II12" i="25"/>
  <c r="IK12" i="25"/>
  <c r="IN12" i="25"/>
  <c r="IP12" i="25"/>
  <c r="IS12" i="25"/>
  <c r="IU12" i="25"/>
  <c r="HU13" i="25"/>
  <c r="HZ13" i="25"/>
  <c r="HS21" i="27"/>
  <c r="HS12" i="27"/>
  <c r="G4" i="41" s="1"/>
  <c r="HU21" i="27"/>
  <c r="HU12" i="27"/>
  <c r="I4" i="41" s="1"/>
  <c r="HX21" i="27"/>
  <c r="C28" i="41" s="1"/>
  <c r="B28" i="41" s="1"/>
  <c r="HX12" i="27"/>
  <c r="G28" i="41" s="1"/>
  <c r="HZ21" i="27"/>
  <c r="HZ12" i="27"/>
  <c r="I28" i="41" s="1"/>
  <c r="IC21" i="27"/>
  <c r="C12" i="41" s="1"/>
  <c r="B12" i="41" s="1"/>
  <c r="IC12" i="27"/>
  <c r="G12" i="41" s="1"/>
  <c r="IE21" i="27"/>
  <c r="IE12" i="27"/>
  <c r="I12" i="41" s="1"/>
  <c r="IH21" i="27"/>
  <c r="C20" i="41" s="1"/>
  <c r="B20" i="41" s="1"/>
  <c r="IH12" i="27"/>
  <c r="G20" i="41" s="1"/>
  <c r="IJ21" i="27"/>
  <c r="IJ12" i="27"/>
  <c r="I20" i="41" s="1"/>
  <c r="IM21" i="27"/>
  <c r="IM12" i="27"/>
  <c r="IO21" i="27"/>
  <c r="IO12" i="27"/>
  <c r="IR21" i="27"/>
  <c r="IR12" i="27"/>
  <c r="IT21" i="27"/>
  <c r="IT12" i="27"/>
  <c r="HS22" i="27"/>
  <c r="HS13" i="27"/>
  <c r="G5" i="41" s="1"/>
  <c r="HU22" i="27"/>
  <c r="HU13" i="27"/>
  <c r="I5" i="41" s="1"/>
  <c r="HX22" i="27"/>
  <c r="C29" i="41" s="1"/>
  <c r="B29" i="41" s="1"/>
  <c r="HX13" i="27"/>
  <c r="G29" i="41" s="1"/>
  <c r="HZ22" i="27"/>
  <c r="HZ13" i="27"/>
  <c r="I29" i="41" s="1"/>
  <c r="IC22" i="27"/>
  <c r="C13" i="41" s="1"/>
  <c r="B13" i="41" s="1"/>
  <c r="IC13" i="27"/>
  <c r="G13" i="41" s="1"/>
  <c r="IE22" i="27"/>
  <c r="IE13" i="27"/>
  <c r="I13" i="41" s="1"/>
  <c r="IH22" i="27"/>
  <c r="C21" i="41" s="1"/>
  <c r="B21" i="41" s="1"/>
  <c r="IH13" i="27"/>
  <c r="G21" i="41" s="1"/>
  <c r="IJ22" i="27"/>
  <c r="IJ13" i="27"/>
  <c r="I21" i="41" s="1"/>
  <c r="IM22" i="27"/>
  <c r="IM13" i="27"/>
  <c r="IO22" i="27"/>
  <c r="IO13" i="27"/>
  <c r="IR22" i="27"/>
  <c r="IR13" i="27"/>
  <c r="IT22" i="27"/>
  <c r="IT13" i="27"/>
  <c r="HS23" i="27"/>
  <c r="HS14" i="27"/>
  <c r="G6" i="41" s="1"/>
  <c r="HS5" i="27"/>
  <c r="N6" i="41" s="1"/>
  <c r="L6" i="41" s="1"/>
  <c r="HU23" i="27"/>
  <c r="HU14" i="27"/>
  <c r="I6" i="41" s="1"/>
  <c r="HU5" i="27"/>
  <c r="HX23" i="27"/>
  <c r="C30" i="41" s="1"/>
  <c r="B30" i="41" s="1"/>
  <c r="HX14" i="27"/>
  <c r="G30" i="41" s="1"/>
  <c r="HX5" i="27"/>
  <c r="HZ23" i="27"/>
  <c r="HZ14" i="27"/>
  <c r="I30" i="41" s="1"/>
  <c r="HZ5" i="27"/>
  <c r="IC23" i="27"/>
  <c r="C14" i="41" s="1"/>
  <c r="B14" i="41" s="1"/>
  <c r="IC14" i="27"/>
  <c r="G14" i="41" s="1"/>
  <c r="IC5" i="27"/>
  <c r="IE23" i="27"/>
  <c r="IE14" i="27"/>
  <c r="I14" i="41" s="1"/>
  <c r="IE5" i="27"/>
  <c r="IH23" i="27"/>
  <c r="C22" i="41" s="1"/>
  <c r="B22" i="41" s="1"/>
  <c r="IH14" i="27"/>
  <c r="G22" i="41" s="1"/>
  <c r="IH5" i="27"/>
  <c r="IJ23" i="27"/>
  <c r="IJ14" i="27"/>
  <c r="I22" i="41" s="1"/>
  <c r="IJ5" i="27"/>
  <c r="IM23" i="27"/>
  <c r="IM14" i="27"/>
  <c r="IM5" i="27"/>
  <c r="IO23" i="27"/>
  <c r="IO14" i="27"/>
  <c r="IO5" i="27"/>
  <c r="IR23" i="27"/>
  <c r="IR14" i="27"/>
  <c r="IR5" i="27"/>
  <c r="IT23" i="27"/>
  <c r="IT14" i="27"/>
  <c r="IT5" i="27"/>
  <c r="IM31" i="27"/>
  <c r="FO5" i="27"/>
  <c r="IO31" i="27"/>
  <c r="FQ5" i="27"/>
  <c r="IR31" i="27"/>
  <c r="GE5" i="27"/>
  <c r="GA5" i="27"/>
  <c r="IT31" i="27"/>
  <c r="GG5" i="27"/>
  <c r="GC5" i="27"/>
  <c r="GU5" i="27"/>
  <c r="GQ5" i="27"/>
  <c r="GW5" i="27"/>
  <c r="GS5" i="27"/>
  <c r="HK5" i="27"/>
  <c r="HG5" i="27"/>
  <c r="HM5" i="27"/>
  <c r="HI5" i="27"/>
  <c r="HL5" i="27"/>
  <c r="HN5" i="27"/>
  <c r="HJ5" i="27"/>
  <c r="H3" i="27"/>
  <c r="J3" i="27"/>
  <c r="HS29" i="27"/>
  <c r="E4" i="41" s="1"/>
  <c r="D4" i="41" s="1"/>
  <c r="HU29" i="27"/>
  <c r="X3" i="27"/>
  <c r="Z3" i="27"/>
  <c r="AB3" i="27"/>
  <c r="AD3" i="27"/>
  <c r="AN3" i="27"/>
  <c r="AP3" i="27"/>
  <c r="HX29" i="27"/>
  <c r="E28" i="41" s="1"/>
  <c r="D28" i="41" s="1"/>
  <c r="HZ29" i="27"/>
  <c r="BD3" i="27"/>
  <c r="BF3" i="27"/>
  <c r="BH3" i="27"/>
  <c r="BJ3" i="27"/>
  <c r="BT3" i="27"/>
  <c r="BV3" i="27"/>
  <c r="CJ3" i="27"/>
  <c r="CL3" i="27"/>
  <c r="IC29" i="27"/>
  <c r="E12" i="41" s="1"/>
  <c r="D12" i="41" s="1"/>
  <c r="IE29" i="27"/>
  <c r="CZ3" i="27"/>
  <c r="DB3" i="27"/>
  <c r="DD3" i="27"/>
  <c r="DF3" i="27"/>
  <c r="IH29" i="27"/>
  <c r="E20" i="41" s="1"/>
  <c r="D20" i="41" s="1"/>
  <c r="IJ29" i="27"/>
  <c r="DP3" i="27"/>
  <c r="DR3" i="27"/>
  <c r="DT3" i="27"/>
  <c r="DV3" i="27"/>
  <c r="EF3" i="27"/>
  <c r="EH3" i="27"/>
  <c r="EV3" i="27"/>
  <c r="EX3" i="27"/>
  <c r="IM29" i="27"/>
  <c r="IO29" i="27"/>
  <c r="FL3" i="27"/>
  <c r="FN3" i="27"/>
  <c r="FP3" i="27"/>
  <c r="FR3" i="27"/>
  <c r="IR29" i="27"/>
  <c r="IT29" i="27"/>
  <c r="GB3" i="27"/>
  <c r="GD3" i="27"/>
  <c r="GF3" i="27"/>
  <c r="GH3" i="27"/>
  <c r="GR3" i="27"/>
  <c r="GT3" i="27"/>
  <c r="GV3" i="27"/>
  <c r="GX3" i="27"/>
  <c r="HH3" i="27"/>
  <c r="HJ3" i="27"/>
  <c r="HL3" i="27"/>
  <c r="HN3" i="27"/>
  <c r="HS3" i="27"/>
  <c r="N4" i="41" s="1"/>
  <c r="L4" i="41" s="1"/>
  <c r="HU3" i="27"/>
  <c r="HX3" i="27"/>
  <c r="HZ3" i="27"/>
  <c r="IC3" i="27"/>
  <c r="IE3" i="27"/>
  <c r="IH3" i="27"/>
  <c r="IJ3" i="27"/>
  <c r="IM3" i="27"/>
  <c r="IO3" i="27"/>
  <c r="IR3" i="27"/>
  <c r="IT3" i="27"/>
  <c r="H4" i="27"/>
  <c r="J4" i="27"/>
  <c r="HS30" i="27"/>
  <c r="E5" i="41" s="1"/>
  <c r="D5" i="41" s="1"/>
  <c r="HU30" i="27"/>
  <c r="X4" i="27"/>
  <c r="Z4" i="27"/>
  <c r="AB4" i="27"/>
  <c r="AD4" i="27"/>
  <c r="AN4" i="27"/>
  <c r="AP4" i="27"/>
  <c r="HX30" i="27"/>
  <c r="E29" i="41" s="1"/>
  <c r="D29" i="41" s="1"/>
  <c r="HZ30" i="27"/>
  <c r="BD4" i="27"/>
  <c r="BF4" i="27"/>
  <c r="BH4" i="27"/>
  <c r="BJ4" i="27"/>
  <c r="BT4" i="27"/>
  <c r="BV4" i="27"/>
  <c r="CJ4" i="27"/>
  <c r="CL4" i="27"/>
  <c r="IC30" i="27"/>
  <c r="E13" i="41" s="1"/>
  <c r="D13" i="41" s="1"/>
  <c r="IE30" i="27"/>
  <c r="CZ4" i="27"/>
  <c r="DB4" i="27"/>
  <c r="DD4" i="27"/>
  <c r="DF4" i="27"/>
  <c r="IH30" i="27"/>
  <c r="E21" i="41" s="1"/>
  <c r="D21" i="41" s="1"/>
  <c r="IJ30" i="27"/>
  <c r="DP4" i="27"/>
  <c r="DR4" i="27"/>
  <c r="DT4" i="27"/>
  <c r="DV4" i="27"/>
  <c r="EF4" i="27"/>
  <c r="EH4" i="27"/>
  <c r="EV4" i="27"/>
  <c r="EX4" i="27"/>
  <c r="IM30" i="27"/>
  <c r="IO30" i="27"/>
  <c r="FL4" i="27"/>
  <c r="FN4" i="27"/>
  <c r="FP4" i="27"/>
  <c r="FR4" i="27"/>
  <c r="IR30" i="27"/>
  <c r="IT30" i="27"/>
  <c r="GB4" i="27"/>
  <c r="GD4" i="27"/>
  <c r="GF4" i="27"/>
  <c r="GH4" i="27"/>
  <c r="GR4" i="27"/>
  <c r="GT4" i="27"/>
  <c r="GV4" i="27"/>
  <c r="GX4" i="27"/>
  <c r="HH4" i="27"/>
  <c r="HJ4" i="27"/>
  <c r="HL4" i="27"/>
  <c r="HN4" i="27"/>
  <c r="HS4" i="27"/>
  <c r="HU4" i="27"/>
  <c r="HX4" i="27"/>
  <c r="HZ4" i="27"/>
  <c r="IC4" i="27"/>
  <c r="IE4" i="27"/>
  <c r="IH4" i="27"/>
  <c r="IJ4" i="27"/>
  <c r="IM4" i="27"/>
  <c r="IO4" i="27"/>
  <c r="IR4" i="27"/>
  <c r="IT4" i="27"/>
  <c r="H5" i="27"/>
  <c r="J5" i="27"/>
  <c r="HS31" i="27"/>
  <c r="E6" i="41" s="1"/>
  <c r="D6" i="41" s="1"/>
  <c r="HU31" i="27"/>
  <c r="X5" i="27"/>
  <c r="Z5" i="27"/>
  <c r="AB5" i="27"/>
  <c r="AD5" i="27"/>
  <c r="AN5" i="27"/>
  <c r="AP5" i="27"/>
  <c r="HX31" i="27"/>
  <c r="E30" i="41" s="1"/>
  <c r="D30" i="41" s="1"/>
  <c r="HZ31" i="27"/>
  <c r="BD5" i="27"/>
  <c r="BF5" i="27"/>
  <c r="BH5" i="27"/>
  <c r="BJ5" i="27"/>
  <c r="BT5" i="27"/>
  <c r="BV5" i="27"/>
  <c r="CJ5" i="27"/>
  <c r="CL5" i="27"/>
  <c r="IC31" i="27"/>
  <c r="E14" i="41" s="1"/>
  <c r="D14" i="41" s="1"/>
  <c r="IE31" i="27"/>
  <c r="CZ5" i="27"/>
  <c r="DB5" i="27"/>
  <c r="DD5" i="27"/>
  <c r="DF5" i="27"/>
  <c r="IH31" i="27"/>
  <c r="E22" i="41" s="1"/>
  <c r="D22" i="41" s="1"/>
  <c r="IJ31" i="27"/>
  <c r="DP5" i="27"/>
  <c r="DR5" i="27"/>
  <c r="DT5" i="27"/>
  <c r="DV5" i="27"/>
  <c r="EF5" i="27"/>
  <c r="EH5" i="27"/>
  <c r="EV5" i="27"/>
  <c r="EX5" i="27"/>
  <c r="FL5" i="27"/>
  <c r="FN5" i="27"/>
  <c r="FR5" i="27"/>
  <c r="GD5" i="27"/>
  <c r="GT5" i="27"/>
  <c r="HT21" i="27"/>
  <c r="HT12" i="27"/>
  <c r="H4" i="41" s="1"/>
  <c r="HV21" i="27"/>
  <c r="HV12" i="27"/>
  <c r="HY21" i="27"/>
  <c r="HY12" i="27"/>
  <c r="H28" i="41" s="1"/>
  <c r="IA21" i="27"/>
  <c r="IA12" i="27"/>
  <c r="ID21" i="27"/>
  <c r="ID12" i="27"/>
  <c r="H12" i="41" s="1"/>
  <c r="IF21" i="27"/>
  <c r="IF12" i="27"/>
  <c r="II21" i="27"/>
  <c r="II12" i="27"/>
  <c r="H20" i="41" s="1"/>
  <c r="IK21" i="27"/>
  <c r="IK12" i="27"/>
  <c r="IN21" i="27"/>
  <c r="IN12" i="27"/>
  <c r="IP21" i="27"/>
  <c r="IP12" i="27"/>
  <c r="IS21" i="27"/>
  <c r="IS12" i="27"/>
  <c r="IU21" i="27"/>
  <c r="IU12" i="27"/>
  <c r="HT22" i="27"/>
  <c r="HT13" i="27"/>
  <c r="H5" i="41" s="1"/>
  <c r="HV22" i="27"/>
  <c r="HV13" i="27"/>
  <c r="HY22" i="27"/>
  <c r="HY13" i="27"/>
  <c r="H29" i="41" s="1"/>
  <c r="IA22" i="27"/>
  <c r="IA13" i="27"/>
  <c r="ID22" i="27"/>
  <c r="ID13" i="27"/>
  <c r="H13" i="41" s="1"/>
  <c r="IF22" i="27"/>
  <c r="IF13" i="27"/>
  <c r="II22" i="27"/>
  <c r="II13" i="27"/>
  <c r="H21" i="41" s="1"/>
  <c r="IK22" i="27"/>
  <c r="IK13" i="27"/>
  <c r="IN22" i="27"/>
  <c r="IN13" i="27"/>
  <c r="IP22" i="27"/>
  <c r="IP13" i="27"/>
  <c r="IS22" i="27"/>
  <c r="IS13" i="27"/>
  <c r="IU22" i="27"/>
  <c r="IU13" i="27"/>
  <c r="HT23" i="27"/>
  <c r="HT14" i="27"/>
  <c r="H6" i="41" s="1"/>
  <c r="HT5" i="27"/>
  <c r="HV23" i="27"/>
  <c r="HV14" i="27"/>
  <c r="HV5" i="27"/>
  <c r="HV48" i="27" s="1"/>
  <c r="HY23" i="27"/>
  <c r="HY14" i="27"/>
  <c r="H30" i="41" s="1"/>
  <c r="HY5" i="27"/>
  <c r="IA23" i="27"/>
  <c r="IA14" i="27"/>
  <c r="IA5" i="27"/>
  <c r="IA48" i="27" s="1"/>
  <c r="ID23" i="27"/>
  <c r="ID14" i="27"/>
  <c r="H14" i="41" s="1"/>
  <c r="ID5" i="27"/>
  <c r="IF23" i="27"/>
  <c r="IF14" i="27"/>
  <c r="IF5" i="27"/>
  <c r="IF48" i="27" s="1"/>
  <c r="II23" i="27"/>
  <c r="II14" i="27"/>
  <c r="H22" i="41" s="1"/>
  <c r="II5" i="27"/>
  <c r="IK23" i="27"/>
  <c r="IK14" i="27"/>
  <c r="IK5" i="27"/>
  <c r="IK48" i="27" s="1"/>
  <c r="IN23" i="27"/>
  <c r="IN14" i="27"/>
  <c r="IN5" i="27"/>
  <c r="IP23" i="27"/>
  <c r="IP14" i="27"/>
  <c r="IP5" i="27"/>
  <c r="IP48" i="27" s="1"/>
  <c r="IS23" i="27"/>
  <c r="IS14" i="27"/>
  <c r="IS5" i="27"/>
  <c r="IU23" i="27"/>
  <c r="IU14" i="27"/>
  <c r="IU5" i="27"/>
  <c r="IU48" i="27" s="1"/>
  <c r="G3" i="27"/>
  <c r="I3" i="27"/>
  <c r="K3" i="27"/>
  <c r="M3" i="27"/>
  <c r="W3" i="27"/>
  <c r="Y3" i="27"/>
  <c r="AA3" i="27"/>
  <c r="AC3" i="27"/>
  <c r="AM3" i="27"/>
  <c r="AO3" i="27"/>
  <c r="AQ3" i="27"/>
  <c r="AS3" i="27"/>
  <c r="BC3" i="27"/>
  <c r="BE3" i="27"/>
  <c r="BG3" i="27"/>
  <c r="BI3" i="27"/>
  <c r="BS3" i="27"/>
  <c r="BU3" i="27"/>
  <c r="BW3" i="27"/>
  <c r="BY3" i="27"/>
  <c r="CI3" i="27"/>
  <c r="CK3" i="27"/>
  <c r="CM3" i="27"/>
  <c r="CO3" i="27"/>
  <c r="CY3" i="27"/>
  <c r="DA3" i="27"/>
  <c r="DC3" i="27"/>
  <c r="DE3" i="27"/>
  <c r="DO3" i="27"/>
  <c r="DQ3" i="27"/>
  <c r="DS3" i="27"/>
  <c r="DU3" i="27"/>
  <c r="EE3" i="27"/>
  <c r="EG3" i="27"/>
  <c r="EI3" i="27"/>
  <c r="EK3" i="27"/>
  <c r="EU3" i="27"/>
  <c r="EW3" i="27"/>
  <c r="EY3" i="27"/>
  <c r="FA3" i="27"/>
  <c r="FK3" i="27"/>
  <c r="FM3" i="27"/>
  <c r="FO3" i="27"/>
  <c r="FQ3" i="27"/>
  <c r="GA3" i="27"/>
  <c r="GC3" i="27"/>
  <c r="GE3" i="27"/>
  <c r="GG3" i="27"/>
  <c r="GQ3" i="27"/>
  <c r="GS3" i="27"/>
  <c r="HG3" i="27"/>
  <c r="HI3" i="27"/>
  <c r="HT3" i="27"/>
  <c r="HV3" i="27"/>
  <c r="HV46" i="27" s="1"/>
  <c r="HY3" i="27"/>
  <c r="IA3" i="27"/>
  <c r="IA46" i="27" s="1"/>
  <c r="ID3" i="27"/>
  <c r="IF3" i="27"/>
  <c r="IF46" i="27" s="1"/>
  <c r="II3" i="27"/>
  <c r="IK3" i="27"/>
  <c r="IK46" i="27" s="1"/>
  <c r="IN3" i="27"/>
  <c r="IP3" i="27"/>
  <c r="IP46" i="27" s="1"/>
  <c r="IS3" i="27"/>
  <c r="IU3" i="27"/>
  <c r="IU46" i="27" s="1"/>
  <c r="G4" i="27"/>
  <c r="I4" i="27"/>
  <c r="K4" i="27"/>
  <c r="M4" i="27"/>
  <c r="W4" i="27"/>
  <c r="Y4" i="27"/>
  <c r="AA4" i="27"/>
  <c r="AC4" i="27"/>
  <c r="AM4" i="27"/>
  <c r="AO4" i="27"/>
  <c r="AQ4" i="27"/>
  <c r="AS4" i="27"/>
  <c r="BC4" i="27"/>
  <c r="BE4" i="27"/>
  <c r="BG4" i="27"/>
  <c r="BI4" i="27"/>
  <c r="BS4" i="27"/>
  <c r="BU4" i="27"/>
  <c r="BW4" i="27"/>
  <c r="BY4" i="27"/>
  <c r="CI4" i="27"/>
  <c r="CK4" i="27"/>
  <c r="CM4" i="27"/>
  <c r="CO4" i="27"/>
  <c r="CY4" i="27"/>
  <c r="DA4" i="27"/>
  <c r="DC4" i="27"/>
  <c r="DE4" i="27"/>
  <c r="DO4" i="27"/>
  <c r="DQ4" i="27"/>
  <c r="DS4" i="27"/>
  <c r="DU4" i="27"/>
  <c r="EE4" i="27"/>
  <c r="EG4" i="27"/>
  <c r="EI4" i="27"/>
  <c r="EK4" i="27"/>
  <c r="EU4" i="27"/>
  <c r="EW4" i="27"/>
  <c r="EY4" i="27"/>
  <c r="FA4" i="27"/>
  <c r="FK4" i="27"/>
  <c r="FM4" i="27"/>
  <c r="FO4" i="27"/>
  <c r="FQ4" i="27"/>
  <c r="GA4" i="27"/>
  <c r="GC4" i="27"/>
  <c r="GE4" i="27"/>
  <c r="GG4" i="27"/>
  <c r="GQ4" i="27"/>
  <c r="GS4" i="27"/>
  <c r="HG4" i="27"/>
  <c r="HI4" i="27"/>
  <c r="HT4" i="27"/>
  <c r="HV4" i="27"/>
  <c r="HV47" i="27" s="1"/>
  <c r="HY4" i="27"/>
  <c r="IA4" i="27"/>
  <c r="IA47" i="27" s="1"/>
  <c r="ID4" i="27"/>
  <c r="IF4" i="27"/>
  <c r="IF47" i="27" s="1"/>
  <c r="II4" i="27"/>
  <c r="IK4" i="27"/>
  <c r="IK47" i="27" s="1"/>
  <c r="IN4" i="27"/>
  <c r="IP4" i="27"/>
  <c r="IP47" i="27" s="1"/>
  <c r="IS4" i="27"/>
  <c r="IU4" i="27"/>
  <c r="IU47" i="27" s="1"/>
  <c r="G5" i="27"/>
  <c r="I5" i="27"/>
  <c r="K5" i="27"/>
  <c r="M5" i="27"/>
  <c r="W5" i="27"/>
  <c r="Y5" i="27"/>
  <c r="AA5" i="27"/>
  <c r="AC5" i="27"/>
  <c r="AM5" i="27"/>
  <c r="AO5" i="27"/>
  <c r="AQ5" i="27"/>
  <c r="AS5" i="27"/>
  <c r="BC5" i="27"/>
  <c r="BE5" i="27"/>
  <c r="BG5" i="27"/>
  <c r="BI5" i="27"/>
  <c r="BS5" i="27"/>
  <c r="BU5" i="27"/>
  <c r="BW5" i="27"/>
  <c r="BY5" i="27"/>
  <c r="CI5" i="27"/>
  <c r="CK5" i="27"/>
  <c r="CM5" i="27"/>
  <c r="CO5" i="27"/>
  <c r="CY5" i="27"/>
  <c r="DA5" i="27"/>
  <c r="DC5" i="27"/>
  <c r="DE5" i="27"/>
  <c r="DO5" i="27"/>
  <c r="DQ5" i="27"/>
  <c r="DS5" i="27"/>
  <c r="DU5" i="27"/>
  <c r="EE5" i="27"/>
  <c r="EG5" i="27"/>
  <c r="EI5" i="27"/>
  <c r="EK5" i="27"/>
  <c r="EU5" i="27"/>
  <c r="EW5" i="27"/>
  <c r="EY5" i="27"/>
  <c r="FA5" i="27"/>
  <c r="FK5" i="27"/>
  <c r="FM5" i="27"/>
  <c r="FP5" i="27"/>
  <c r="H6" i="27"/>
  <c r="J6" i="27"/>
  <c r="L6" i="27"/>
  <c r="X6" i="27"/>
  <c r="Z6" i="27"/>
  <c r="AB6" i="27"/>
  <c r="AN6" i="27"/>
  <c r="AP6" i="27"/>
  <c r="AR6" i="27"/>
  <c r="BD6" i="27"/>
  <c r="BF6" i="27"/>
  <c r="BH6" i="27"/>
  <c r="BT6" i="27"/>
  <c r="BV6" i="27"/>
  <c r="BX6" i="27"/>
  <c r="CJ6" i="27"/>
  <c r="CL6" i="27"/>
  <c r="CN6" i="27"/>
  <c r="CZ6" i="27"/>
  <c r="DB6" i="27"/>
  <c r="DD6" i="27"/>
  <c r="DP6" i="27"/>
  <c r="EF6" i="27"/>
  <c r="EH6" i="27"/>
  <c r="EJ6" i="27"/>
  <c r="EL6" i="27"/>
  <c r="EV6" i="27"/>
  <c r="EX6" i="27"/>
  <c r="EZ6" i="27"/>
  <c r="FB6" i="27"/>
  <c r="FL6" i="27"/>
  <c r="FN6" i="27"/>
  <c r="GB6" i="27"/>
  <c r="GD6" i="27"/>
  <c r="GF6" i="27"/>
  <c r="GR6" i="27"/>
  <c r="GT6" i="27"/>
  <c r="HH6" i="27"/>
  <c r="HJ6" i="27"/>
  <c r="HS6" i="27"/>
  <c r="N7" i="41" s="1"/>
  <c r="L7" i="41" s="1"/>
  <c r="HU6" i="27"/>
  <c r="HX6" i="27"/>
  <c r="HZ6" i="27"/>
  <c r="IC6" i="27"/>
  <c r="IE6" i="27"/>
  <c r="IH6" i="27"/>
  <c r="IJ6" i="27"/>
  <c r="IM6" i="27"/>
  <c r="IO6" i="27"/>
  <c r="IR6" i="27"/>
  <c r="IT6" i="27"/>
  <c r="HS15" i="27"/>
  <c r="G7" i="41" s="1"/>
  <c r="HU15" i="27"/>
  <c r="I7" i="41" s="1"/>
  <c r="HX15" i="27"/>
  <c r="G31" i="41" s="1"/>
  <c r="HZ15" i="27"/>
  <c r="I31" i="41" s="1"/>
  <c r="IC15" i="27"/>
  <c r="G15" i="41" s="1"/>
  <c r="IE15" i="27"/>
  <c r="I15" i="41" s="1"/>
  <c r="IH15" i="27"/>
  <c r="G23" i="41" s="1"/>
  <c r="IJ15" i="27"/>
  <c r="I23" i="41" s="1"/>
  <c r="IM15" i="27"/>
  <c r="IO15" i="27"/>
  <c r="IR15" i="27"/>
  <c r="IT15" i="27"/>
  <c r="HS24" i="27"/>
  <c r="HU24" i="27"/>
  <c r="HX24" i="27"/>
  <c r="C31" i="41" s="1"/>
  <c r="B31" i="41" s="1"/>
  <c r="HZ24" i="27"/>
  <c r="IC24" i="27"/>
  <c r="C15" i="41" s="1"/>
  <c r="B15" i="41" s="1"/>
  <c r="IE24" i="27"/>
  <c r="IH24" i="27"/>
  <c r="C23" i="41" s="1"/>
  <c r="B23" i="41" s="1"/>
  <c r="IJ24" i="27"/>
  <c r="IM24" i="27"/>
  <c r="IO24" i="27"/>
  <c r="IR24" i="27"/>
  <c r="IT24" i="27"/>
  <c r="IS31" i="27"/>
  <c r="IU31" i="27"/>
  <c r="G6" i="27"/>
  <c r="I6" i="27"/>
  <c r="HT32" i="27"/>
  <c r="HV32" i="27"/>
  <c r="W6" i="27"/>
  <c r="Y6" i="27"/>
  <c r="AA6" i="27"/>
  <c r="AC6" i="27"/>
  <c r="AM6" i="27"/>
  <c r="AO6" i="27"/>
  <c r="HY32" i="27"/>
  <c r="IA32" i="27"/>
  <c r="BC6" i="27"/>
  <c r="BE6" i="27"/>
  <c r="BG6" i="27"/>
  <c r="BI6" i="27"/>
  <c r="BS6" i="27"/>
  <c r="BU6" i="27"/>
  <c r="CI6" i="27"/>
  <c r="CK6" i="27"/>
  <c r="ID32" i="27"/>
  <c r="IF32" i="27"/>
  <c r="CY6" i="27"/>
  <c r="DA6" i="27"/>
  <c r="DC6" i="27"/>
  <c r="DE6" i="27"/>
  <c r="II32" i="27"/>
  <c r="IK32" i="27"/>
  <c r="DO6" i="27"/>
  <c r="DQ6" i="27"/>
  <c r="DS6" i="27"/>
  <c r="DU6" i="27"/>
  <c r="EE6" i="27"/>
  <c r="EG6" i="27"/>
  <c r="EU6" i="27"/>
  <c r="EW6" i="27"/>
  <c r="IN32" i="27"/>
  <c r="IP32" i="27"/>
  <c r="FK6" i="27"/>
  <c r="FM6" i="27"/>
  <c r="FO6" i="27"/>
  <c r="FQ6" i="27"/>
  <c r="IU32" i="27"/>
  <c r="GA6" i="27"/>
  <c r="GC6" i="27"/>
  <c r="GE6" i="27"/>
  <c r="GG6" i="27"/>
  <c r="GQ6" i="27"/>
  <c r="GS6" i="27"/>
  <c r="HG6" i="27"/>
  <c r="HI6" i="27"/>
  <c r="HT6" i="27"/>
  <c r="HV6" i="27"/>
  <c r="HV49" i="27" s="1"/>
  <c r="HY6" i="27"/>
  <c r="IA6" i="27"/>
  <c r="IA49" i="27" s="1"/>
  <c r="ID6" i="27"/>
  <c r="IF6" i="27"/>
  <c r="IF49" i="27" s="1"/>
  <c r="II6" i="27"/>
  <c r="IK6" i="27"/>
  <c r="IK49" i="27" s="1"/>
  <c r="IN6" i="27"/>
  <c r="IP6" i="27"/>
  <c r="IP49" i="27" s="1"/>
  <c r="IS6" i="27"/>
  <c r="IU6" i="27"/>
  <c r="IU49" i="27" s="1"/>
  <c r="HT15" i="27"/>
  <c r="H7" i="41" s="1"/>
  <c r="HV15" i="27"/>
  <c r="HY15" i="27"/>
  <c r="H31" i="41" s="1"/>
  <c r="IA15" i="27"/>
  <c r="ID15" i="27"/>
  <c r="H15" i="41" s="1"/>
  <c r="IF15" i="27"/>
  <c r="II15" i="27"/>
  <c r="H23" i="41" s="1"/>
  <c r="IK15" i="27"/>
  <c r="IN15" i="27"/>
  <c r="IP15" i="27"/>
  <c r="IS15" i="27"/>
  <c r="IU15" i="27"/>
  <c r="G3" i="29"/>
  <c r="I3" i="29"/>
  <c r="K3" i="29"/>
  <c r="M3" i="29"/>
  <c r="AM3" i="29"/>
  <c r="AO3" i="29"/>
  <c r="AQ3" i="29"/>
  <c r="AS3" i="29"/>
  <c r="BC3" i="29"/>
  <c r="BE3" i="29"/>
  <c r="BK3" i="29"/>
  <c r="BM3" i="29"/>
  <c r="CA3" i="29"/>
  <c r="CC3" i="29"/>
  <c r="G4" i="29"/>
  <c r="I4" i="29"/>
  <c r="K4" i="29"/>
  <c r="M4" i="29"/>
  <c r="AM4" i="29"/>
  <c r="AO4" i="29"/>
  <c r="AQ4" i="29"/>
  <c r="BC4" i="29"/>
  <c r="BK4" i="29"/>
  <c r="BM4" i="29"/>
  <c r="CA4" i="29"/>
  <c r="CC4" i="29"/>
  <c r="G5" i="29"/>
  <c r="I5" i="29"/>
  <c r="K5" i="29"/>
  <c r="M5" i="29"/>
  <c r="BC5" i="29"/>
  <c r="W22" i="29"/>
  <c r="W25" i="29"/>
  <c r="W26" i="29"/>
  <c r="W29" i="29"/>
  <c r="G9" i="30"/>
  <c r="I9" i="30"/>
  <c r="H10" i="30"/>
  <c r="J10" i="30"/>
  <c r="G15" i="30"/>
  <c r="I15" i="30"/>
  <c r="H16" i="30"/>
  <c r="J16" i="30"/>
  <c r="H3" i="29"/>
  <c r="J3" i="29"/>
  <c r="AL3" i="29"/>
  <c r="AP3" i="29"/>
  <c r="AR3" i="29"/>
  <c r="BB3" i="29"/>
  <c r="BL3" i="29"/>
  <c r="BN3" i="29"/>
  <c r="CB3" i="29"/>
  <c r="AL4" i="29"/>
  <c r="AN4" i="29"/>
  <c r="AP4" i="29"/>
  <c r="AR4" i="29"/>
  <c r="BB4" i="29"/>
  <c r="BD4" i="29"/>
  <c r="BL4" i="29"/>
  <c r="BN4" i="29"/>
  <c r="CB4" i="29"/>
  <c r="CD4" i="29"/>
  <c r="H5" i="29"/>
  <c r="J5" i="29"/>
  <c r="BB5" i="29"/>
  <c r="BD5" i="29"/>
  <c r="H9" i="30"/>
  <c r="J9" i="30"/>
  <c r="G10" i="30"/>
  <c r="I10" i="30"/>
  <c r="H15" i="30"/>
  <c r="J15" i="30"/>
  <c r="G16" i="30"/>
  <c r="I16" i="30"/>
  <c r="N13" i="41" l="1"/>
  <c r="L13" i="41" s="1"/>
  <c r="S38" i="41"/>
  <c r="Q38" i="41" s="1"/>
  <c r="S36" i="41"/>
  <c r="Q36" i="41" s="1"/>
  <c r="N29" i="41"/>
  <c r="L29" i="41" s="1"/>
  <c r="N5" i="41"/>
  <c r="L5" i="41" s="1"/>
  <c r="S37" i="41"/>
  <c r="Q37" i="41" s="1"/>
  <c r="S39" i="41"/>
  <c r="Q39" i="41" s="1"/>
  <c r="N21" i="41"/>
  <c r="L21" i="41" s="1"/>
  <c r="C5" i="41"/>
  <c r="B5" i="41" s="1"/>
  <c r="C7" i="41"/>
  <c r="B7" i="41" s="1"/>
  <c r="C6" i="41"/>
  <c r="B6" i="41" s="1"/>
  <c r="C4" i="41"/>
  <c r="B4" i="41" s="1"/>
  <c r="D37" i="41"/>
  <c r="B37" i="41" s="1"/>
  <c r="I37" i="41"/>
  <c r="G37" i="41" s="1"/>
  <c r="N36" i="41"/>
  <c r="L36" i="41" s="1"/>
  <c r="N30" i="41"/>
  <c r="L30" i="41" s="1"/>
  <c r="D39" i="41"/>
  <c r="B39" i="41" s="1"/>
  <c r="N20" i="41"/>
  <c r="L20" i="41" s="1"/>
  <c r="N31" i="41"/>
  <c r="L31" i="41" s="1"/>
  <c r="I36" i="41"/>
  <c r="G36" i="41" s="1"/>
  <c r="I39" i="41"/>
  <c r="G39" i="41" s="1"/>
  <c r="N23" i="41"/>
  <c r="L23" i="41" s="1"/>
  <c r="N38" i="41"/>
  <c r="L38" i="41" s="1"/>
  <c r="N14" i="41"/>
  <c r="L14" i="41" s="1"/>
  <c r="N37" i="41"/>
  <c r="L37" i="41" s="1"/>
  <c r="N12" i="41"/>
  <c r="L12" i="41" s="1"/>
  <c r="D38" i="41"/>
  <c r="B38" i="41" s="1"/>
  <c r="I38" i="41"/>
  <c r="G38" i="41" s="1"/>
  <c r="N15" i="41"/>
  <c r="L15" i="41" s="1"/>
  <c r="N39" i="41"/>
  <c r="L39" i="41" s="1"/>
  <c r="N22" i="41"/>
  <c r="L22" i="41" s="1"/>
  <c r="N28" i="41"/>
  <c r="L28" i="41" s="1"/>
  <c r="D36" i="41"/>
  <c r="B36" i="41" s="1"/>
  <c r="O5" i="25"/>
  <c r="HA3" i="27"/>
  <c r="IH39" i="25"/>
  <c r="IM39" i="25" s="1"/>
  <c r="HP3" i="25"/>
  <c r="IU33" i="25"/>
  <c r="AG6" i="27"/>
  <c r="GY6" i="25"/>
  <c r="DI6" i="27"/>
  <c r="FE5" i="25"/>
  <c r="FS6" i="27"/>
  <c r="CR6" i="27"/>
  <c r="HQ4" i="27"/>
  <c r="HA5" i="25"/>
  <c r="AU6" i="25"/>
  <c r="IM25" i="25"/>
  <c r="CB6" i="27"/>
  <c r="BM6" i="27"/>
  <c r="CS4" i="25"/>
  <c r="AV6" i="27"/>
  <c r="BK6" i="25"/>
  <c r="CA5" i="25"/>
  <c r="FE4" i="25"/>
  <c r="EN6" i="27"/>
  <c r="FD6" i="27"/>
  <c r="P6" i="27"/>
  <c r="EO6" i="27"/>
  <c r="HO6" i="27"/>
  <c r="FE6" i="27"/>
  <c r="GZ3" i="27"/>
  <c r="ID25" i="25"/>
  <c r="EM5" i="25"/>
  <c r="IS46" i="25"/>
  <c r="HY46" i="25"/>
  <c r="IA33" i="25"/>
  <c r="Q6" i="25"/>
  <c r="CS5" i="25"/>
  <c r="AG3" i="25"/>
  <c r="CI4" i="29"/>
  <c r="BS4" i="29"/>
  <c r="BS3" i="29"/>
  <c r="BT4" i="29"/>
  <c r="GI5" i="27"/>
  <c r="HP5" i="27"/>
  <c r="CQ5" i="25"/>
  <c r="FC5" i="25"/>
  <c r="ID46" i="25"/>
  <c r="FS5" i="25"/>
  <c r="DG5" i="25"/>
  <c r="HV38" i="25"/>
  <c r="AG4" i="25"/>
  <c r="CC6" i="25"/>
  <c r="EO5" i="25"/>
  <c r="Q5" i="25"/>
  <c r="CC4" i="25"/>
  <c r="EO3" i="25"/>
  <c r="CC3" i="25"/>
  <c r="AW3" i="25"/>
  <c r="Q3" i="25"/>
  <c r="CI3" i="29"/>
  <c r="CJ3" i="29"/>
  <c r="GZ6" i="27"/>
  <c r="HP6" i="27"/>
  <c r="HX41" i="27"/>
  <c r="HQ6" i="27"/>
  <c r="HP3" i="27"/>
  <c r="FU6" i="27"/>
  <c r="DY6" i="27"/>
  <c r="IP33" i="27"/>
  <c r="CS6" i="27"/>
  <c r="AE3" i="25"/>
  <c r="HO6" i="25"/>
  <c r="AU3" i="25"/>
  <c r="IR25" i="25"/>
  <c r="IH25" i="25"/>
  <c r="BK3" i="25"/>
  <c r="O3" i="25"/>
  <c r="AE6" i="25"/>
  <c r="IN46" i="25"/>
  <c r="HT46" i="25"/>
  <c r="FS4" i="25"/>
  <c r="DG4" i="25"/>
  <c r="AU4" i="25"/>
  <c r="GZ3" i="25"/>
  <c r="DW6" i="25"/>
  <c r="GI5" i="25"/>
  <c r="DW5" i="25"/>
  <c r="BK5" i="25"/>
  <c r="AE5" i="25"/>
  <c r="GI4" i="25"/>
  <c r="DW4" i="25"/>
  <c r="HQ5" i="25"/>
  <c r="GK6" i="25"/>
  <c r="IP33" i="25"/>
  <c r="HQ4" i="25"/>
  <c r="BM3" i="25"/>
  <c r="HV33" i="25"/>
  <c r="IA39" i="25"/>
  <c r="EO6" i="25"/>
  <c r="CC5" i="25"/>
  <c r="EO4" i="25"/>
  <c r="Q4" i="25"/>
  <c r="IK33" i="25"/>
  <c r="BM6" i="25"/>
  <c r="BM4" i="25"/>
  <c r="GK3" i="25"/>
  <c r="FE3" i="25"/>
  <c r="DY3" i="25"/>
  <c r="CS3" i="25"/>
  <c r="HA6" i="25"/>
  <c r="FU6" i="25"/>
  <c r="IF33" i="27"/>
  <c r="FU3" i="25"/>
  <c r="DI3" i="25"/>
  <c r="DG6" i="25"/>
  <c r="II46" i="25"/>
  <c r="IK33" i="27"/>
  <c r="IA33" i="27"/>
  <c r="CJ4" i="29"/>
  <c r="GY6" i="27"/>
  <c r="FC5" i="27"/>
  <c r="EM5" i="27"/>
  <c r="CQ5" i="27"/>
  <c r="CA5" i="27"/>
  <c r="O5" i="27"/>
  <c r="FC4" i="27"/>
  <c r="CQ4" i="27"/>
  <c r="AU4" i="27"/>
  <c r="EM3" i="27"/>
  <c r="CA3" i="27"/>
  <c r="O3" i="27"/>
  <c r="DW5" i="27"/>
  <c r="DG5" i="27"/>
  <c r="BK5" i="27"/>
  <c r="AU5" i="27"/>
  <c r="AE5" i="27"/>
  <c r="GI4" i="27"/>
  <c r="FS4" i="27"/>
  <c r="EM4" i="27"/>
  <c r="DW4" i="27"/>
  <c r="DG4" i="27"/>
  <c r="CA4" i="27"/>
  <c r="BK4" i="27"/>
  <c r="AE4" i="27"/>
  <c r="O4" i="27"/>
  <c r="GI3" i="27"/>
  <c r="FS3" i="27"/>
  <c r="FC3" i="27"/>
  <c r="DW3" i="27"/>
  <c r="DG3" i="27"/>
  <c r="CQ3" i="27"/>
  <c r="BK3" i="27"/>
  <c r="AU3" i="27"/>
  <c r="AE3" i="27"/>
  <c r="IN33" i="27"/>
  <c r="DW6" i="27"/>
  <c r="II33" i="27"/>
  <c r="ID33" i="27"/>
  <c r="HY33" i="27"/>
  <c r="IS33" i="27"/>
  <c r="HQ6" i="25"/>
  <c r="IS49" i="25"/>
  <c r="IN49" i="25"/>
  <c r="II49" i="25"/>
  <c r="ID49" i="25"/>
  <c r="HY49" i="25"/>
  <c r="HT49" i="25"/>
  <c r="GI6" i="25"/>
  <c r="FC6" i="25"/>
  <c r="EM6" i="25"/>
  <c r="CQ6" i="25"/>
  <c r="CA6" i="25"/>
  <c r="HY33" i="25"/>
  <c r="O6" i="25"/>
  <c r="IS48" i="25"/>
  <c r="II48" i="25"/>
  <c r="ID48" i="25"/>
  <c r="HY48" i="25"/>
  <c r="HT48" i="25"/>
  <c r="AU5" i="25"/>
  <c r="IS47" i="25"/>
  <c r="IN47" i="25"/>
  <c r="II47" i="25"/>
  <c r="ID47" i="25"/>
  <c r="HY47" i="25"/>
  <c r="HT47" i="25"/>
  <c r="FC4" i="25"/>
  <c r="EM4" i="25"/>
  <c r="CQ4" i="25"/>
  <c r="CA4" i="25"/>
  <c r="BK4" i="25"/>
  <c r="AE4" i="25"/>
  <c r="O4" i="25"/>
  <c r="GI3" i="25"/>
  <c r="FS3" i="25"/>
  <c r="FC3" i="25"/>
  <c r="DW3" i="25"/>
  <c r="DG3" i="25"/>
  <c r="CQ3" i="25"/>
  <c r="HP4" i="25"/>
  <c r="GZ4" i="25"/>
  <c r="HP6" i="25"/>
  <c r="BU3" i="29"/>
  <c r="IA38" i="25"/>
  <c r="IN48" i="25"/>
  <c r="FE6" i="25"/>
  <c r="DY6" i="25"/>
  <c r="DI6" i="25"/>
  <c r="CS6" i="25"/>
  <c r="AW6" i="25"/>
  <c r="AG6" i="25"/>
  <c r="GK5" i="25"/>
  <c r="FU5" i="25"/>
  <c r="DY5" i="25"/>
  <c r="DI5" i="25"/>
  <c r="BM5" i="25"/>
  <c r="AW5" i="25"/>
  <c r="AG5" i="25"/>
  <c r="GK4" i="25"/>
  <c r="FU4" i="25"/>
  <c r="DY4" i="25"/>
  <c r="DI4" i="25"/>
  <c r="AW4" i="25"/>
  <c r="CK4" i="29"/>
  <c r="CK3" i="29"/>
  <c r="IN25" i="25"/>
  <c r="HO5" i="25"/>
  <c r="HY39" i="25"/>
  <c r="IS25" i="25"/>
  <c r="II25" i="25"/>
  <c r="HT33" i="25"/>
  <c r="EM3" i="25"/>
  <c r="CA3" i="25"/>
  <c r="GZ5" i="25"/>
  <c r="HQ3" i="25"/>
  <c r="HA3" i="25"/>
  <c r="IT25" i="25"/>
  <c r="IO25" i="25"/>
  <c r="IJ25" i="25"/>
  <c r="IE25" i="25"/>
  <c r="HP5" i="25"/>
  <c r="IS33" i="25"/>
  <c r="II33" i="25"/>
  <c r="FT5" i="27"/>
  <c r="IS48" i="27"/>
  <c r="IN48" i="27"/>
  <c r="II48" i="27"/>
  <c r="ID48" i="27"/>
  <c r="HY48" i="27"/>
  <c r="HT48" i="27"/>
  <c r="HQ3" i="27"/>
  <c r="BK6" i="27"/>
  <c r="AE6" i="27"/>
  <c r="HY38" i="27"/>
  <c r="HA4" i="27"/>
  <c r="GY5" i="27"/>
  <c r="HT41" i="27"/>
  <c r="HT38" i="25"/>
  <c r="HY40" i="25"/>
  <c r="HY38" i="25"/>
  <c r="GZ6" i="25"/>
  <c r="FS6" i="25"/>
  <c r="HY25" i="25"/>
  <c r="HA4" i="25"/>
  <c r="IS49" i="27"/>
  <c r="IN49" i="27"/>
  <c r="II49" i="27"/>
  <c r="ID49" i="27"/>
  <c r="HY49" i="27"/>
  <c r="HT49" i="27"/>
  <c r="GI6" i="27"/>
  <c r="BU4" i="29"/>
  <c r="IS46" i="27"/>
  <c r="IN46" i="27"/>
  <c r="II46" i="27"/>
  <c r="ID46" i="27"/>
  <c r="HY46" i="27"/>
  <c r="HT46" i="27"/>
  <c r="HA5" i="27"/>
  <c r="GK5" i="27"/>
  <c r="HV41" i="27"/>
  <c r="HA6" i="27"/>
  <c r="EO5" i="27"/>
  <c r="DY5" i="27"/>
  <c r="DI5" i="27"/>
  <c r="CC5" i="27"/>
  <c r="BM5" i="27"/>
  <c r="AG5" i="27"/>
  <c r="Q5" i="27"/>
  <c r="GK4" i="27"/>
  <c r="FU4" i="27"/>
  <c r="EO4" i="27"/>
  <c r="DY4" i="27"/>
  <c r="DI4" i="27"/>
  <c r="CC4" i="27"/>
  <c r="BM4" i="27"/>
  <c r="AG4" i="27"/>
  <c r="Q4" i="27"/>
  <c r="GK3" i="27"/>
  <c r="FU3" i="27"/>
  <c r="EO3" i="27"/>
  <c r="DY3" i="27"/>
  <c r="DI3" i="27"/>
  <c r="CC3" i="27"/>
  <c r="BM3" i="27"/>
  <c r="AG3" i="27"/>
  <c r="Q3" i="27"/>
  <c r="HP4" i="27"/>
  <c r="GZ4" i="27"/>
  <c r="IA40" i="25"/>
  <c r="IA38" i="27"/>
  <c r="GK6" i="27"/>
  <c r="FE5" i="27"/>
  <c r="CS5" i="27"/>
  <c r="AW5" i="27"/>
  <c r="FE4" i="27"/>
  <c r="CS4" i="27"/>
  <c r="AW4" i="27"/>
  <c r="FE3" i="27"/>
  <c r="CS3" i="27"/>
  <c r="AW3" i="27"/>
  <c r="HZ41" i="27"/>
  <c r="IE47" i="27"/>
  <c r="HX41" i="25"/>
  <c r="IN33" i="25"/>
  <c r="ID33" i="25"/>
  <c r="IU25" i="25"/>
  <c r="IP25" i="25"/>
  <c r="IK25" i="25"/>
  <c r="IF25" i="25"/>
  <c r="IA25" i="25"/>
  <c r="HZ41" i="25"/>
  <c r="IF33" i="25"/>
  <c r="IS47" i="27"/>
  <c r="IN47" i="27"/>
  <c r="II47" i="27"/>
  <c r="ID47" i="27"/>
  <c r="HY47" i="27"/>
  <c r="HT47" i="27"/>
  <c r="HY39" i="27"/>
  <c r="DG6" i="27"/>
  <c r="HQ5" i="27"/>
  <c r="IA39" i="27"/>
  <c r="CC6" i="27"/>
  <c r="AW6" i="27"/>
  <c r="Q6" i="27"/>
  <c r="IU33" i="27"/>
  <c r="BT3" i="29"/>
  <c r="AV4" i="29"/>
  <c r="AC26" i="29"/>
  <c r="AV3" i="29"/>
  <c r="AC22" i="29"/>
  <c r="Y30" i="29"/>
  <c r="Q5" i="29"/>
  <c r="Y26" i="29"/>
  <c r="Q4" i="29"/>
  <c r="Y22" i="29"/>
  <c r="Q3" i="29"/>
  <c r="HV38" i="27"/>
  <c r="HV25" i="27"/>
  <c r="HT38" i="27"/>
  <c r="HT25" i="27"/>
  <c r="HX38" i="27"/>
  <c r="HS33" i="27"/>
  <c r="HZ38" i="25"/>
  <c r="HU33" i="25"/>
  <c r="HU38" i="25"/>
  <c r="HU25" i="25"/>
  <c r="IK41" i="27"/>
  <c r="HY41" i="27"/>
  <c r="P5" i="29"/>
  <c r="P4" i="29"/>
  <c r="HS41" i="27"/>
  <c r="IH41" i="27"/>
  <c r="IR49" i="27"/>
  <c r="IM49" i="27"/>
  <c r="IH49" i="27"/>
  <c r="IC49" i="27"/>
  <c r="HX49" i="27"/>
  <c r="HS49" i="27"/>
  <c r="BL6" i="27"/>
  <c r="AF6" i="27"/>
  <c r="FT6" i="27"/>
  <c r="FC6" i="27"/>
  <c r="HY40" i="27"/>
  <c r="IK40" i="27"/>
  <c r="HT40" i="27"/>
  <c r="HV39" i="27"/>
  <c r="HT39" i="27"/>
  <c r="IU25" i="27"/>
  <c r="IS25" i="27"/>
  <c r="IP25" i="27"/>
  <c r="IN25" i="27"/>
  <c r="IK25" i="27"/>
  <c r="II25" i="27"/>
  <c r="IF25" i="27"/>
  <c r="ID25" i="27"/>
  <c r="IA25" i="27"/>
  <c r="HY25" i="27"/>
  <c r="DX6" i="27"/>
  <c r="AU6" i="27"/>
  <c r="DX5" i="27"/>
  <c r="DH5" i="27"/>
  <c r="BL5" i="27"/>
  <c r="AF5" i="27"/>
  <c r="HX40" i="27"/>
  <c r="IR47" i="27"/>
  <c r="IM47" i="27"/>
  <c r="IH47" i="27"/>
  <c r="IC47" i="27"/>
  <c r="HX47" i="27"/>
  <c r="HS47" i="27"/>
  <c r="GJ4" i="27"/>
  <c r="FT4" i="27"/>
  <c r="DX4" i="27"/>
  <c r="DH4" i="27"/>
  <c r="BL4" i="27"/>
  <c r="AF4" i="27"/>
  <c r="HX39" i="27"/>
  <c r="IR46" i="27"/>
  <c r="IM46" i="27"/>
  <c r="IH46" i="27"/>
  <c r="IC46" i="27"/>
  <c r="HX46" i="27"/>
  <c r="HS46" i="27"/>
  <c r="GJ3" i="27"/>
  <c r="IR33" i="27"/>
  <c r="FT3" i="27"/>
  <c r="IM33" i="27"/>
  <c r="DX3" i="27"/>
  <c r="IH33" i="27"/>
  <c r="DH3" i="27"/>
  <c r="IC33" i="27"/>
  <c r="BL3" i="27"/>
  <c r="HX33" i="27"/>
  <c r="AF3" i="27"/>
  <c r="FU5" i="27"/>
  <c r="FS5" i="27"/>
  <c r="IT48" i="27"/>
  <c r="IO48" i="27"/>
  <c r="IJ48" i="27"/>
  <c r="IE48" i="27"/>
  <c r="IH40" i="27"/>
  <c r="HZ48" i="27"/>
  <c r="HU48" i="27"/>
  <c r="HU40" i="27"/>
  <c r="IJ39" i="27"/>
  <c r="IH39" i="27"/>
  <c r="IM39" i="27" s="1"/>
  <c r="IJ38" i="27"/>
  <c r="IH38" i="27"/>
  <c r="IM38" i="27" s="1"/>
  <c r="GZ5" i="27"/>
  <c r="CR5" i="27"/>
  <c r="HO4" i="27"/>
  <c r="CR4" i="27"/>
  <c r="HO3" i="27"/>
  <c r="CR3" i="27"/>
  <c r="II38" i="25"/>
  <c r="IN38" i="25" s="1"/>
  <c r="HY41" i="25"/>
  <c r="HV41" i="25"/>
  <c r="HT41" i="25"/>
  <c r="HV40" i="25"/>
  <c r="HT40" i="25"/>
  <c r="HV39" i="25"/>
  <c r="HT39" i="25"/>
  <c r="EN5" i="27"/>
  <c r="AV5" i="27"/>
  <c r="EN4" i="27"/>
  <c r="AV4" i="27"/>
  <c r="EN3" i="27"/>
  <c r="AV3" i="27"/>
  <c r="IH38" i="25"/>
  <c r="IM38" i="25" s="1"/>
  <c r="IR49" i="25"/>
  <c r="IM49" i="25"/>
  <c r="IH49" i="25"/>
  <c r="IC49" i="25"/>
  <c r="HX49" i="25"/>
  <c r="HS49" i="25"/>
  <c r="FT6" i="25"/>
  <c r="DX6" i="25"/>
  <c r="DH6" i="25"/>
  <c r="AF6" i="25"/>
  <c r="IR48" i="25"/>
  <c r="IM48" i="25"/>
  <c r="IH48" i="25"/>
  <c r="IC48" i="25"/>
  <c r="HX48" i="25"/>
  <c r="HS48" i="25"/>
  <c r="GJ5" i="25"/>
  <c r="FT5" i="25"/>
  <c r="DX5" i="25"/>
  <c r="DH5" i="25"/>
  <c r="BL5" i="25"/>
  <c r="AF5" i="25"/>
  <c r="HX40" i="25"/>
  <c r="IR47" i="25"/>
  <c r="IM47" i="25"/>
  <c r="IH47" i="25"/>
  <c r="IC47" i="25"/>
  <c r="HX47" i="25"/>
  <c r="HS47" i="25"/>
  <c r="GJ4" i="25"/>
  <c r="FT4" i="25"/>
  <c r="DX4" i="25"/>
  <c r="DH4" i="25"/>
  <c r="HZ39" i="25"/>
  <c r="HU39" i="25"/>
  <c r="IT46" i="25"/>
  <c r="IO46" i="25"/>
  <c r="IJ46" i="25"/>
  <c r="IE46" i="25"/>
  <c r="HZ46" i="25"/>
  <c r="HU46" i="25"/>
  <c r="IT33" i="25"/>
  <c r="IO33" i="25"/>
  <c r="IJ33" i="25"/>
  <c r="IE33" i="25"/>
  <c r="HZ33" i="25"/>
  <c r="HZ25" i="25"/>
  <c r="IJ41" i="25"/>
  <c r="IH41" i="25"/>
  <c r="IJ40" i="25"/>
  <c r="IH40" i="25"/>
  <c r="IJ39" i="25"/>
  <c r="IO39" i="25" s="1"/>
  <c r="FD6" i="25"/>
  <c r="BL6" i="25"/>
  <c r="GY5" i="25"/>
  <c r="CR5" i="25"/>
  <c r="HO4" i="25"/>
  <c r="CR4" i="25"/>
  <c r="HO3" i="25"/>
  <c r="CB6" i="25"/>
  <c r="P6" i="25"/>
  <c r="CB5" i="25"/>
  <c r="P5" i="25"/>
  <c r="GY4" i="25"/>
  <c r="CB4" i="25"/>
  <c r="P4" i="25"/>
  <c r="GY3" i="25"/>
  <c r="AT4" i="29"/>
  <c r="AC24" i="29"/>
  <c r="AT3" i="29"/>
  <c r="AC20" i="29"/>
  <c r="Y28" i="29"/>
  <c r="O5" i="29"/>
  <c r="AC25" i="29"/>
  <c r="AU4" i="29"/>
  <c r="Y24" i="29"/>
  <c r="O4" i="29"/>
  <c r="AC21" i="29"/>
  <c r="AU3" i="29"/>
  <c r="Y20" i="29"/>
  <c r="O3" i="29"/>
  <c r="HZ38" i="27"/>
  <c r="HU33" i="27"/>
  <c r="HU38" i="27"/>
  <c r="HU25" i="27"/>
  <c r="HS38" i="27"/>
  <c r="HS25" i="27"/>
  <c r="HX38" i="25"/>
  <c r="HS33" i="25"/>
  <c r="HS38" i="25"/>
  <c r="HS25" i="25"/>
  <c r="II41" i="27"/>
  <c r="IA41" i="27"/>
  <c r="HU41" i="27"/>
  <c r="IJ41" i="27"/>
  <c r="IT49" i="27"/>
  <c r="IO49" i="27"/>
  <c r="IJ49" i="27"/>
  <c r="IE49" i="27"/>
  <c r="HZ49" i="27"/>
  <c r="HU49" i="27"/>
  <c r="GJ6" i="27"/>
  <c r="DH6" i="27"/>
  <c r="P3" i="29"/>
  <c r="CQ6" i="27"/>
  <c r="IA40" i="27"/>
  <c r="II40" i="27"/>
  <c r="HV40" i="27"/>
  <c r="IK39" i="27"/>
  <c r="II39" i="27"/>
  <c r="IK38" i="27"/>
  <c r="II38" i="27"/>
  <c r="HV33" i="27"/>
  <c r="HT33" i="27"/>
  <c r="EM6" i="27"/>
  <c r="CA6" i="27"/>
  <c r="O6" i="27"/>
  <c r="HZ40" i="27"/>
  <c r="IT47" i="27"/>
  <c r="IO47" i="27"/>
  <c r="IJ47" i="27"/>
  <c r="HZ47" i="27"/>
  <c r="HU47" i="27"/>
  <c r="HZ39" i="27"/>
  <c r="IT46" i="27"/>
  <c r="IO46" i="27"/>
  <c r="IJ46" i="27"/>
  <c r="IE46" i="27"/>
  <c r="HZ46" i="27"/>
  <c r="HU46" i="27"/>
  <c r="IT33" i="27"/>
  <c r="IO33" i="27"/>
  <c r="IJ33" i="27"/>
  <c r="IE33" i="27"/>
  <c r="HZ33" i="27"/>
  <c r="HO5" i="27"/>
  <c r="IR48" i="27"/>
  <c r="IM48" i="27"/>
  <c r="IH48" i="27"/>
  <c r="IJ40" i="27"/>
  <c r="IC48" i="27"/>
  <c r="HX48" i="27"/>
  <c r="HS48" i="27"/>
  <c r="HS40" i="27"/>
  <c r="HU39" i="27"/>
  <c r="HS39" i="27"/>
  <c r="IT25" i="27"/>
  <c r="IR25" i="27"/>
  <c r="IO25" i="27"/>
  <c r="IM25" i="27"/>
  <c r="IJ25" i="27"/>
  <c r="IH25" i="27"/>
  <c r="IE25" i="27"/>
  <c r="IC25" i="27"/>
  <c r="HZ25" i="27"/>
  <c r="HX25" i="27"/>
  <c r="FD5" i="27"/>
  <c r="FD4" i="27"/>
  <c r="FD3" i="27"/>
  <c r="IK38" i="25"/>
  <c r="IP38" i="25" s="1"/>
  <c r="IA41" i="25"/>
  <c r="IK41" i="25"/>
  <c r="II41" i="25"/>
  <c r="IK40" i="25"/>
  <c r="II40" i="25"/>
  <c r="IK39" i="25"/>
  <c r="IP39" i="25" s="1"/>
  <c r="II39" i="25"/>
  <c r="IN39" i="25" s="1"/>
  <c r="HV25" i="25"/>
  <c r="HT25" i="25"/>
  <c r="GJ5" i="27"/>
  <c r="CB5" i="27"/>
  <c r="P5" i="27"/>
  <c r="GY4" i="27"/>
  <c r="CB4" i="27"/>
  <c r="P4" i="27"/>
  <c r="GY3" i="27"/>
  <c r="CB3" i="27"/>
  <c r="P3" i="27"/>
  <c r="IJ38" i="25"/>
  <c r="IO38" i="25" s="1"/>
  <c r="IT49" i="25"/>
  <c r="IO49" i="25"/>
  <c r="IJ49" i="25"/>
  <c r="IE49" i="25"/>
  <c r="HZ49" i="25"/>
  <c r="HU49" i="25"/>
  <c r="GJ6" i="25"/>
  <c r="IT48" i="25"/>
  <c r="IO48" i="25"/>
  <c r="IJ48" i="25"/>
  <c r="IE48" i="25"/>
  <c r="HZ48" i="25"/>
  <c r="HU48" i="25"/>
  <c r="HZ40" i="25"/>
  <c r="IT47" i="25"/>
  <c r="IO47" i="25"/>
  <c r="IJ47" i="25"/>
  <c r="IE47" i="25"/>
  <c r="HZ47" i="25"/>
  <c r="HU47" i="25"/>
  <c r="BL4" i="25"/>
  <c r="AF4" i="25"/>
  <c r="HX39" i="25"/>
  <c r="HS39" i="25"/>
  <c r="IR46" i="25"/>
  <c r="IM46" i="25"/>
  <c r="IH46" i="25"/>
  <c r="IC46" i="25"/>
  <c r="HX46" i="25"/>
  <c r="HS46" i="25"/>
  <c r="GJ3" i="25"/>
  <c r="IR33" i="25"/>
  <c r="FT3" i="25"/>
  <c r="IM33" i="25"/>
  <c r="FD3" i="25"/>
  <c r="EN3" i="25"/>
  <c r="DX3" i="25"/>
  <c r="IH33" i="25"/>
  <c r="DH3" i="25"/>
  <c r="IC33" i="25"/>
  <c r="CR3" i="25"/>
  <c r="CB3" i="25"/>
  <c r="IC25" i="25"/>
  <c r="BL3" i="25"/>
  <c r="HX33" i="25"/>
  <c r="AV3" i="25"/>
  <c r="HX25" i="25"/>
  <c r="AF3" i="25"/>
  <c r="P3" i="25"/>
  <c r="HU41" i="25"/>
  <c r="HS41" i="25"/>
  <c r="HU40" i="25"/>
  <c r="HS40" i="25"/>
  <c r="CR6" i="25"/>
  <c r="FD5" i="25"/>
  <c r="FD4" i="25"/>
  <c r="EN6" i="25"/>
  <c r="AV6" i="25"/>
  <c r="EN5" i="25"/>
  <c r="AV5" i="25"/>
  <c r="EN4" i="25"/>
  <c r="AV4" i="25"/>
  <c r="Q14" i="41" l="1"/>
  <c r="Q15" i="41"/>
  <c r="R15" i="41"/>
  <c r="IN38" i="27"/>
  <c r="Q12" i="41"/>
  <c r="IN39" i="27"/>
  <c r="Q13" i="41"/>
  <c r="R14" i="41"/>
  <c r="S15" i="41"/>
  <c r="IO39" i="27"/>
  <c r="R13" i="41"/>
  <c r="S14" i="41"/>
  <c r="IO38" i="27"/>
  <c r="R12" i="41"/>
  <c r="IP38" i="27"/>
  <c r="S12" i="41"/>
  <c r="IP39" i="27"/>
  <c r="S13" i="41"/>
  <c r="IP40" i="25"/>
  <c r="IN40" i="25"/>
  <c r="IA42" i="25"/>
  <c r="HV42" i="25"/>
  <c r="IM40" i="27"/>
  <c r="IM40" i="25"/>
  <c r="IO40" i="25"/>
  <c r="HT42" i="25"/>
  <c r="HY42" i="25"/>
  <c r="IO40" i="27"/>
  <c r="HY42" i="27"/>
  <c r="IN40" i="27"/>
  <c r="IP40" i="27"/>
  <c r="IA42" i="27"/>
  <c r="HS42" i="25"/>
  <c r="HX42" i="25"/>
  <c r="HS42" i="27"/>
  <c r="HU42" i="27"/>
  <c r="HZ42" i="27"/>
  <c r="HU42" i="25"/>
  <c r="HZ42" i="25"/>
  <c r="HX42" i="27"/>
  <c r="HT42" i="27"/>
  <c r="HV42" i="27"/>
  <c r="G3" i="18" l="1"/>
  <c r="G3" i="17" s="1"/>
  <c r="CV3" i="10" s="1"/>
  <c r="B3" i="18"/>
  <c r="W3" i="17"/>
  <c r="V3" i="17"/>
  <c r="U3" i="17"/>
  <c r="T3" i="17"/>
  <c r="Q3" i="17"/>
  <c r="P3" i="17"/>
  <c r="O3" i="17"/>
  <c r="J3" i="17"/>
  <c r="I3" i="17"/>
  <c r="H3" i="17"/>
  <c r="F3" i="17"/>
  <c r="E3" i="17"/>
  <c r="D3" i="17"/>
  <c r="N3" i="17" l="1"/>
  <c r="C3" i="17"/>
  <c r="S3" i="17"/>
  <c r="Z3" i="17"/>
  <c r="M3" i="17"/>
  <c r="K3" i="17"/>
  <c r="L3" i="17"/>
  <c r="Y3" i="17"/>
  <c r="AA3" i="17"/>
  <c r="X3" i="17" l="1"/>
  <c r="CW3" i="10"/>
  <c r="CM3" i="11"/>
  <c r="BC3" i="10" s="1"/>
  <c r="CC3" i="11"/>
  <c r="BM3" i="11"/>
  <c r="EB3" i="10" s="1"/>
  <c r="BG3" i="11"/>
  <c r="AG3" i="10" s="1"/>
  <c r="AW3" i="11"/>
  <c r="AG3" i="11"/>
  <c r="AB3" i="11"/>
  <c r="BT3" i="10" s="1"/>
  <c r="W3" i="11"/>
  <c r="R3" i="11"/>
  <c r="B3" i="11"/>
  <c r="P3" i="10"/>
  <c r="AK3" i="9" l="1"/>
  <c r="DE3" i="10"/>
  <c r="EG3" i="10"/>
  <c r="EK3" i="10"/>
  <c r="EO3" i="10" s="1"/>
  <c r="CX3" i="9"/>
  <c r="CM3" i="9"/>
  <c r="DT3" i="10"/>
  <c r="DD3" i="10"/>
  <c r="AZ3" i="9"/>
  <c r="BA3" i="9"/>
  <c r="AL3" i="9"/>
  <c r="CR3" i="9"/>
  <c r="CU3" i="9" s="1"/>
  <c r="AX3" i="9"/>
  <c r="AW3" i="9"/>
  <c r="AJ3" i="9"/>
  <c r="AN3" i="9" s="1"/>
  <c r="AO3" i="9"/>
  <c r="BS3" i="10"/>
  <c r="AR3" i="9"/>
  <c r="AU3" i="9"/>
  <c r="M3" i="10"/>
  <c r="CP3" i="9" s="1"/>
  <c r="BR3" i="10"/>
  <c r="BW3" i="10"/>
  <c r="BV3" i="10" s="1"/>
  <c r="AG3" i="9" s="1"/>
  <c r="AQ3" i="9"/>
  <c r="AT3" i="9"/>
  <c r="AS3" i="11"/>
  <c r="BY3" i="11"/>
  <c r="K3" i="11"/>
  <c r="N3" i="10"/>
  <c r="BI3" i="11"/>
  <c r="AI3" i="10" s="1"/>
  <c r="CO3" i="11"/>
  <c r="BE3" i="10" s="1"/>
  <c r="O3" i="10"/>
  <c r="M3" i="11"/>
  <c r="N3" i="11"/>
  <c r="I3" i="10" s="1"/>
  <c r="AQ3" i="11"/>
  <c r="BW3" i="11"/>
  <c r="H3" i="11"/>
  <c r="J3" i="11"/>
  <c r="L3" i="11"/>
  <c r="AL3" i="11"/>
  <c r="AN3" i="11"/>
  <c r="AP3" i="11"/>
  <c r="AR3" i="11"/>
  <c r="CD3" i="10" s="1"/>
  <c r="BB3" i="11"/>
  <c r="BD3" i="11"/>
  <c r="BF3" i="11"/>
  <c r="DA3" i="10" s="1"/>
  <c r="BH3" i="11"/>
  <c r="BR3" i="11"/>
  <c r="BT3" i="11"/>
  <c r="BV3" i="11"/>
  <c r="BX3" i="11"/>
  <c r="CH3" i="10" s="1"/>
  <c r="CH3" i="11"/>
  <c r="CJ3" i="11"/>
  <c r="CL3" i="11"/>
  <c r="CN3" i="11"/>
  <c r="CQ3" i="11" s="1"/>
  <c r="G3" i="11"/>
  <c r="I3" i="11"/>
  <c r="AM3" i="11"/>
  <c r="AO3" i="11"/>
  <c r="BC3" i="11"/>
  <c r="BE3" i="11"/>
  <c r="BS3" i="11"/>
  <c r="BU3" i="11"/>
  <c r="CI3" i="11"/>
  <c r="CK3" i="11"/>
  <c r="CU4" i="9" l="1"/>
  <c r="CU6" i="9"/>
  <c r="CU7" i="9"/>
  <c r="DF3" i="10"/>
  <c r="F3" i="10"/>
  <c r="DL3" i="10" s="1"/>
  <c r="CY3" i="9"/>
  <c r="DC3" i="9" s="1"/>
  <c r="DF3" i="9" s="1"/>
  <c r="CN3" i="9"/>
  <c r="DU3" i="10"/>
  <c r="CS3" i="10"/>
  <c r="CZ3" i="10"/>
  <c r="CF3" i="10"/>
  <c r="CY3" i="10"/>
  <c r="CB3" i="10"/>
  <c r="V3" i="10"/>
  <c r="CC3" i="10"/>
  <c r="AR3" i="10"/>
  <c r="CG3" i="10"/>
  <c r="AT3" i="10"/>
  <c r="CI3" i="10"/>
  <c r="X3" i="10"/>
  <c r="CE3" i="10"/>
  <c r="O3" i="11"/>
  <c r="BZ3" i="10"/>
  <c r="AH3" i="9" s="1"/>
  <c r="AU3" i="11"/>
  <c r="Q3" i="11"/>
  <c r="H3" i="10"/>
  <c r="L3" i="10" s="1"/>
  <c r="Y3" i="9"/>
  <c r="BA3" i="10"/>
  <c r="AP3" i="10"/>
  <c r="O3" i="9"/>
  <c r="T3" i="9"/>
  <c r="AE3" i="10"/>
  <c r="T3" i="10"/>
  <c r="J3" i="9"/>
  <c r="D3" i="10"/>
  <c r="D3" i="9"/>
  <c r="W3" i="9"/>
  <c r="AY3" i="10"/>
  <c r="AN3" i="10"/>
  <c r="M3" i="9"/>
  <c r="R3" i="9"/>
  <c r="AC3" i="10"/>
  <c r="R3" i="10"/>
  <c r="H3" i="9"/>
  <c r="B3" i="10"/>
  <c r="B3" i="9"/>
  <c r="CP3" i="11"/>
  <c r="BB3" i="10"/>
  <c r="BF3" i="10" s="1"/>
  <c r="AX3" i="10"/>
  <c r="V3" i="9"/>
  <c r="BZ3" i="11"/>
  <c r="AQ3" i="10"/>
  <c r="AM3" i="10"/>
  <c r="L3" i="9"/>
  <c r="BJ3" i="11"/>
  <c r="AF3" i="10"/>
  <c r="AJ3" i="10" s="1"/>
  <c r="AB3" i="10"/>
  <c r="Q3" i="9"/>
  <c r="AT3" i="11"/>
  <c r="U3" i="10"/>
  <c r="Q3" i="10"/>
  <c r="G3" i="9"/>
  <c r="E3" i="9"/>
  <c r="E3" i="10"/>
  <c r="CR3" i="11"/>
  <c r="BD3" i="10"/>
  <c r="AZ3" i="10"/>
  <c r="X3" i="9"/>
  <c r="CB3" i="11"/>
  <c r="AS3" i="10"/>
  <c r="AO3" i="10"/>
  <c r="N3" i="9"/>
  <c r="BL3" i="11"/>
  <c r="AH3" i="10"/>
  <c r="AD3" i="10"/>
  <c r="S3" i="9"/>
  <c r="AV3" i="11"/>
  <c r="W3" i="10"/>
  <c r="S3" i="10"/>
  <c r="I3" i="9"/>
  <c r="P3" i="11"/>
  <c r="G3" i="10"/>
  <c r="C3" i="9"/>
  <c r="C3" i="10"/>
  <c r="BK3" i="11"/>
  <c r="CA3" i="11"/>
  <c r="DF4" i="9" l="1"/>
  <c r="DF6" i="9"/>
  <c r="DF7" i="9"/>
  <c r="DI3" i="10"/>
  <c r="DK3" i="10" s="1"/>
  <c r="DO3" i="10"/>
  <c r="AU3" i="10"/>
  <c r="DN3" i="10"/>
  <c r="DM3" i="10"/>
  <c r="CU10" i="9"/>
  <c r="CU9" i="9"/>
  <c r="Y3" i="10"/>
  <c r="CO3" i="9"/>
  <c r="K3" i="10"/>
  <c r="J3" i="10"/>
  <c r="AA3" i="10"/>
  <c r="Z3" i="10"/>
  <c r="AL3" i="10"/>
  <c r="AK3" i="10"/>
  <c r="AW3" i="10"/>
  <c r="AV3" i="10"/>
  <c r="BH3" i="10"/>
  <c r="BG3" i="10"/>
  <c r="DF9" i="9" l="1"/>
  <c r="DJ3" i="10"/>
  <c r="DF10" i="9"/>
  <c r="ED3" i="7"/>
  <c r="EB3" i="7"/>
  <c r="CX3" i="10" s="1"/>
  <c r="CQ3" i="7"/>
  <c r="BS3" i="7"/>
  <c r="AU3" i="7"/>
  <c r="AN3" i="7"/>
  <c r="AG3" i="7"/>
  <c r="Z3" i="7"/>
  <c r="BQ3" i="9" l="1"/>
  <c r="BT3" i="9"/>
  <c r="BP3" i="9"/>
  <c r="BS3" i="9"/>
  <c r="BY3" i="9"/>
  <c r="BV3" i="9" s="1"/>
  <c r="CG3" i="9"/>
  <c r="BB3" i="9"/>
  <c r="BN3" i="9"/>
  <c r="BM3" i="9"/>
  <c r="AM3" i="32"/>
  <c r="BL3" i="9" s="1"/>
  <c r="BI3" i="9"/>
  <c r="BH3" i="9"/>
  <c r="BG3" i="9"/>
  <c r="DW3" i="7"/>
  <c r="DY3" i="7"/>
  <c r="EC3" i="7"/>
  <c r="EI3" i="7" s="1"/>
  <c r="EE3" i="7"/>
  <c r="DV3" i="7"/>
  <c r="DX3" i="7"/>
  <c r="CB3" i="9" l="1"/>
  <c r="EJ3" i="7"/>
  <c r="EK3" i="7"/>
  <c r="BK3" i="9"/>
  <c r="CJ3" i="9"/>
  <c r="CH3" i="9"/>
  <c r="CI3" i="9"/>
  <c r="CD3" i="9"/>
  <c r="CE3" i="9"/>
  <c r="CF3" i="9"/>
  <c r="BW3" i="9"/>
  <c r="CA3" i="9"/>
  <c r="BX3" i="9"/>
  <c r="BZ3" i="9"/>
  <c r="AD3" i="32"/>
  <c r="AE3" i="32"/>
  <c r="AF3" i="32"/>
  <c r="AG3" i="32"/>
  <c r="EH3" i="7"/>
  <c r="DG3" i="7"/>
  <c r="DM3" i="7" s="1"/>
  <c r="DF3" i="7"/>
  <c r="DE3" i="7"/>
  <c r="DD3" i="7"/>
  <c r="DA3" i="7"/>
  <c r="Z3" i="32" s="1"/>
  <c r="CZ3" i="7"/>
  <c r="Y3" i="32" s="1"/>
  <c r="CY3" i="7"/>
  <c r="X3" i="32" s="1"/>
  <c r="CX3" i="7"/>
  <c r="W3" i="32" s="1"/>
  <c r="CI3" i="7"/>
  <c r="CO3" i="7" s="1"/>
  <c r="CH3" i="7"/>
  <c r="CG3" i="7"/>
  <c r="CF3" i="7"/>
  <c r="CC3" i="7"/>
  <c r="S3" i="32" s="1"/>
  <c r="CB3" i="7"/>
  <c r="R3" i="32" s="1"/>
  <c r="CA3" i="7"/>
  <c r="BZ3" i="7"/>
  <c r="P3" i="32" s="1"/>
  <c r="BK3" i="7"/>
  <c r="BJ3" i="7"/>
  <c r="CP3" i="10" s="1"/>
  <c r="BI3" i="7"/>
  <c r="CO3" i="10" s="1"/>
  <c r="BH3" i="7"/>
  <c r="BE3" i="7"/>
  <c r="L3" i="32" s="1"/>
  <c r="BD3" i="7"/>
  <c r="K3" i="32" s="1"/>
  <c r="BC3" i="7"/>
  <c r="J3" i="32" s="1"/>
  <c r="BB3" i="7"/>
  <c r="I3" i="32" s="1"/>
  <c r="R3" i="7"/>
  <c r="X3" i="7" s="1"/>
  <c r="Q3" i="7"/>
  <c r="P3" i="7"/>
  <c r="O3" i="7"/>
  <c r="L3" i="7"/>
  <c r="E3" i="32" s="1"/>
  <c r="K3" i="7"/>
  <c r="D3" i="32" s="1"/>
  <c r="J3" i="7"/>
  <c r="C3" i="32" s="1"/>
  <c r="I3" i="7"/>
  <c r="CN3" i="10" l="1"/>
  <c r="CT3" i="10"/>
  <c r="BQ3" i="7"/>
  <c r="CQ3" i="10"/>
  <c r="B3" i="32"/>
  <c r="Q3" i="32"/>
  <c r="BC3" i="9"/>
  <c r="DK3" i="7"/>
  <c r="CL3" i="7"/>
  <c r="V3" i="7"/>
  <c r="BO3" i="7"/>
  <c r="CN3" i="7"/>
  <c r="BP3" i="7"/>
  <c r="BN3" i="7"/>
  <c r="DJ3" i="7"/>
  <c r="DL3" i="7"/>
  <c r="CM3" i="7"/>
  <c r="U3" i="7"/>
  <c r="W3" i="7"/>
  <c r="BE3" i="9" s="1"/>
  <c r="BF3" i="9" l="1"/>
</calcChain>
</file>

<file path=xl/sharedStrings.xml><?xml version="1.0" encoding="utf-8"?>
<sst xmlns="http://schemas.openxmlformats.org/spreadsheetml/2006/main" count="8359" uniqueCount="633">
  <si>
    <t>SYMBOL</t>
  </si>
  <si>
    <t>Day1</t>
  </si>
  <si>
    <t>Day2</t>
  </si>
  <si>
    <t>Day3</t>
  </si>
  <si>
    <t>Day1 %</t>
  </si>
  <si>
    <t xml:space="preserve">Day2 % </t>
  </si>
  <si>
    <t>Day3 %</t>
  </si>
  <si>
    <t>ACC</t>
  </si>
  <si>
    <t>ADANIENT</t>
  </si>
  <si>
    <t>ADANIPORTS</t>
  </si>
  <si>
    <t>ADANIPOWER</t>
  </si>
  <si>
    <t>AMARAJABAT</t>
  </si>
  <si>
    <t>AMBUJACEM</t>
  </si>
  <si>
    <t>APOLLOHOSP</t>
  </si>
  <si>
    <t>APOLLOTYRE</t>
  </si>
  <si>
    <t>ASHOKLEY</t>
  </si>
  <si>
    <t>ASIANPAINT</t>
  </si>
  <si>
    <t>AUROPHARMA</t>
  </si>
  <si>
    <t>AXISBANK</t>
  </si>
  <si>
    <t>BAJAJ-AUTO</t>
  </si>
  <si>
    <t>BAJAJFINSV</t>
  </si>
  <si>
    <t>BAJFINANCE</t>
  </si>
  <si>
    <t>BALKRISIND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</si>
  <si>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</si>
  <si>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</si>
  <si>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</si>
  <si>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</si>
  <si>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</si>
  <si>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</si>
  <si>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</si>
  <si>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</si>
  <si>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</si>
  <si>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</si>
  <si>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</si>
  <si>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CADILAHC</t>
  </si>
  <si>
    <t>CANBK</t>
  </si>
  <si>
    <t>CENTURYTEX</t>
  </si>
  <si>
    <t>CESC</t>
  </si>
  <si>
    <t>CHOLAFIN</t>
  </si>
  <si>
    <t>CIPLA</t>
  </si>
  <si>
    <t>COALINDIA</t>
  </si>
  <si>
    <t>COLPAL</t>
  </si>
  <si>
    <t>CONCOR</t>
  </si>
  <si>
    <t>CUMMINSIND</t>
  </si>
  <si>
    <t>DABUR</t>
  </si>
  <si>
    <t>DIVISLAB</t>
  </si>
  <si>
    <t>DLF</t>
  </si>
  <si>
    <t>DRREDDY</t>
  </si>
  <si>
    <t>EICHERMOT</t>
  </si>
  <si>
    <t>EQUITAS</t>
  </si>
  <si>
    <t>ESCORTS</t>
  </si>
  <si>
    <t>EXIDEIND</t>
  </si>
  <si>
    <t>FEDERALBNK</t>
  </si>
  <si>
    <t>GAIL</t>
  </si>
  <si>
    <t>GLENMARK</t>
  </si>
  <si>
    <t>GMRINFRA</t>
  </si>
  <si>
    <t>GODREJCP</t>
  </si>
  <si>
    <t>GRASIM</t>
  </si>
  <si>
    <t>HAVELLS</t>
  </si>
  <si>
    <t>HCLTECH</t>
  </si>
  <si>
    <t>HDFC</t>
  </si>
  <si>
    <t>HDFCBANK</t>
  </si>
  <si>
    <t>HEROMOTOCO</t>
  </si>
  <si>
    <t>HINDALCO</t>
  </si>
  <si>
    <t>HINDPETRO</t>
  </si>
  <si>
    <t>HINDUNILVR</t>
  </si>
  <si>
    <t>IBULHSGFIN</t>
  </si>
  <si>
    <t>ICICIBANK</t>
  </si>
  <si>
    <t>ICICIPRULI</t>
  </si>
  <si>
    <t>IDEA</t>
  </si>
  <si>
    <t>IGL</t>
  </si>
  <si>
    <t>INDIGO</t>
  </si>
  <si>
    <t>INDUSINDBK</t>
  </si>
  <si>
    <t>INFRATEL</t>
  </si>
  <si>
    <t>INFY</t>
  </si>
  <si>
    <t>IOC</t>
  </si>
  <si>
    <t>ITC</t>
  </si>
  <si>
    <t>JINDALSTEL</t>
  </si>
  <si>
    <t>JSWSTEEL</t>
  </si>
  <si>
    <t>JUBLFOOD</t>
  </si>
  <si>
    <t>JUSTDIAL</t>
  </si>
  <si>
    <t>KOTAKBANK</t>
  </si>
  <si>
    <t>L&amp;TFH</t>
  </si>
  <si>
    <t>LICHSGFIN</t>
  </si>
  <si>
    <t>LT</t>
  </si>
  <si>
    <t>LUPIN</t>
  </si>
  <si>
    <t>M&amp;M</t>
  </si>
  <si>
    <t>M&amp;MFIN</t>
  </si>
  <si>
    <t>MANAPPURAM</t>
  </si>
  <si>
    <t>MARICO</t>
  </si>
  <si>
    <t>MARUTI</t>
  </si>
  <si>
    <t>MCDOWELL-N</t>
  </si>
  <si>
    <t>MFSL</t>
  </si>
  <si>
    <t>MGL</t>
  </si>
  <si>
    <t>MINDTREE</t>
  </si>
  <si>
    <t>MOTHERSUMI</t>
  </si>
  <si>
    <t>MRF</t>
  </si>
  <si>
    <t>MUTHOOTFIN</t>
  </si>
  <si>
    <t>NATIONALUM</t>
  </si>
  <si>
    <t>NCC</t>
  </si>
  <si>
    <t>NESTLEIND</t>
  </si>
  <si>
    <t>NIITTECH</t>
  </si>
  <si>
    <t>NMDC</t>
  </si>
  <si>
    <t>NTPC</t>
  </si>
  <si>
    <t>OIL</t>
  </si>
  <si>
    <t>ONGC</t>
  </si>
  <si>
    <t>PAGEIND</t>
  </si>
  <si>
    <t>PEL</t>
  </si>
  <si>
    <t>PETRONET</t>
  </si>
  <si>
    <t>PFC</t>
  </si>
  <si>
    <t>PIDILITIND</t>
  </si>
  <si>
    <t>PNB</t>
  </si>
  <si>
    <t>POWERGRID</t>
  </si>
  <si>
    <t>PVR</t>
  </si>
  <si>
    <t>RAMCOCEM</t>
  </si>
  <si>
    <t>RBLBANK</t>
  </si>
  <si>
    <t>RECLTD</t>
  </si>
  <si>
    <t>RELIANCE</t>
  </si>
  <si>
    <t>SAIL</t>
  </si>
  <si>
    <t>SBIN</t>
  </si>
  <si>
    <t>SHREECEM</t>
  </si>
  <si>
    <t>SIEMENS</t>
  </si>
  <si>
    <t>SRF</t>
  </si>
  <si>
    <t>SRTRANSFIN</t>
  </si>
  <si>
    <t>SUNPHARMA</t>
  </si>
  <si>
    <t>SUNTV</t>
  </si>
  <si>
    <t>TATACHEM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</si>
  <si>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</si>
  <si>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</si>
  <si>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</si>
  <si>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</si>
  <si>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</si>
  <si>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</si>
  <si>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</si>
  <si>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</si>
  <si>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TVSMOTOR</t>
  </si>
  <si>
    <t>UBL</t>
  </si>
  <si>
    <t>UJJIVAN</t>
  </si>
  <si>
    <t>ULTRACEMCO</t>
  </si>
  <si>
    <t>UPL</t>
  </si>
  <si>
    <t>VEDL</t>
  </si>
  <si>
    <t>VOLTAS</t>
  </si>
  <si>
    <t>WIPRO</t>
  </si>
  <si>
    <t>YESBANK</t>
  </si>
  <si>
    <t>Price</t>
  </si>
  <si>
    <t>Price%</t>
  </si>
  <si>
    <t>Open Price</t>
  </si>
  <si>
    <t>High Price</t>
  </si>
  <si>
    <t>Low Price</t>
  </si>
  <si>
    <t>Day4</t>
  </si>
  <si>
    <t>Day5</t>
  </si>
  <si>
    <t>Day4 %</t>
  </si>
  <si>
    <t>Volume</t>
  </si>
  <si>
    <t>Volume %</t>
  </si>
  <si>
    <t>VDay1 %</t>
  </si>
  <si>
    <t xml:space="preserve">VDay2 % </t>
  </si>
  <si>
    <t>VDay3 %</t>
  </si>
  <si>
    <t>VDay4 %</t>
  </si>
  <si>
    <t>Value</t>
  </si>
  <si>
    <t>Value %</t>
  </si>
  <si>
    <t>Total Trades</t>
  </si>
  <si>
    <t>Total Trades %</t>
  </si>
  <si>
    <t>IDFCFIRSTB</t>
  </si>
  <si>
    <t>Symbol</t>
  </si>
  <si>
    <t>Daily %</t>
  </si>
  <si>
    <t>Yearly %</t>
  </si>
  <si>
    <t>Volatility</t>
  </si>
  <si>
    <t>Volatility %</t>
  </si>
  <si>
    <t>OI</t>
  </si>
  <si>
    <t>Day 1</t>
  </si>
  <si>
    <t>Day 2</t>
  </si>
  <si>
    <t>Day 3</t>
  </si>
  <si>
    <t>Day 4</t>
  </si>
  <si>
    <t>TDay1</t>
  </si>
  <si>
    <t>TDay2</t>
  </si>
  <si>
    <t>TDay3</t>
  </si>
  <si>
    <t>TDay4</t>
  </si>
  <si>
    <t>LTP</t>
  </si>
  <si>
    <t>High</t>
  </si>
  <si>
    <t>Low</t>
  </si>
  <si>
    <t>OI Change</t>
  </si>
  <si>
    <t>OI Up/Down</t>
  </si>
  <si>
    <t>OI %</t>
  </si>
  <si>
    <t>Value Up/Down</t>
  </si>
  <si>
    <t>Volume Up/Down</t>
  </si>
  <si>
    <t>Total Trades Up/Down</t>
  </si>
  <si>
    <t>D1</t>
  </si>
  <si>
    <t>D2</t>
  </si>
  <si>
    <t>D3</t>
  </si>
  <si>
    <t>D4</t>
  </si>
  <si>
    <t>D1 %</t>
  </si>
  <si>
    <t xml:space="preserve">D2 % </t>
  </si>
  <si>
    <t>D3 %</t>
  </si>
  <si>
    <t>D4 %</t>
  </si>
  <si>
    <t>OI D1%</t>
  </si>
  <si>
    <t xml:space="preserve">OI D2% </t>
  </si>
  <si>
    <t>OI D3%</t>
  </si>
  <si>
    <t>OI D4%</t>
  </si>
  <si>
    <t>TDay1 %</t>
  </si>
  <si>
    <t xml:space="preserve">TDay2 % </t>
  </si>
  <si>
    <t>TDay3 %</t>
  </si>
  <si>
    <t>TDay4 %</t>
  </si>
  <si>
    <t>OI Day1 %</t>
  </si>
  <si>
    <t xml:space="preserve">OI Day2 % </t>
  </si>
  <si>
    <t>OI Day3 %</t>
  </si>
  <si>
    <t>OI Day4 %</t>
  </si>
  <si>
    <t>Vol Day1 %</t>
  </si>
  <si>
    <t xml:space="preserve">Vol Day2 % </t>
  </si>
  <si>
    <t>Vol Day3 %</t>
  </si>
  <si>
    <t>Vol Day4 %</t>
  </si>
  <si>
    <t>TT Day2</t>
  </si>
  <si>
    <t>TT Day3</t>
  </si>
  <si>
    <t>TT Day4</t>
  </si>
  <si>
    <t>TT Day5</t>
  </si>
  <si>
    <t>TT Day1 %</t>
  </si>
  <si>
    <t xml:space="preserve">TT Day2 % </t>
  </si>
  <si>
    <t>TT Day3 %</t>
  </si>
  <si>
    <t>TT Day4 %</t>
  </si>
  <si>
    <t>OI All Change</t>
  </si>
  <si>
    <t>MWPL to OI ALL</t>
  </si>
  <si>
    <t>ODay1 %</t>
  </si>
  <si>
    <t xml:space="preserve">ODay2 % </t>
  </si>
  <si>
    <t>ODay3 %</t>
  </si>
  <si>
    <t>ODay4 %</t>
  </si>
  <si>
    <t>MWPL</t>
  </si>
  <si>
    <t>Open Interest All</t>
  </si>
  <si>
    <t xml:space="preserve"> NSE Symbol</t>
  </si>
  <si>
    <t xml:space="preserve"> MWPL</t>
  </si>
  <si>
    <t xml:space="preserve"> NSE Open Interest</t>
  </si>
  <si>
    <t>Client Type</t>
  </si>
  <si>
    <t>Future Index Long</t>
  </si>
  <si>
    <t>Future Index Short</t>
  </si>
  <si>
    <t>Future Stock Long</t>
  </si>
  <si>
    <t>Future Stock Short</t>
  </si>
  <si>
    <t>Option Index Call Long</t>
  </si>
  <si>
    <t>Option Index Put Long</t>
  </si>
  <si>
    <t>Option Index Call Short</t>
  </si>
  <si>
    <t>Option Index Put Short</t>
  </si>
  <si>
    <t>Option Stock Call Long</t>
  </si>
  <si>
    <t>Option Stock Put Long</t>
  </si>
  <si>
    <t>Option Stock Call Short</t>
  </si>
  <si>
    <t>Option Stock Put Short</t>
  </si>
  <si>
    <t>Total Long Contracts</t>
  </si>
  <si>
    <t>Total Short Contracts</t>
  </si>
  <si>
    <t>Client</t>
  </si>
  <si>
    <t>DII</t>
  </si>
  <si>
    <t>FII</t>
  </si>
  <si>
    <t>Pro</t>
  </si>
  <si>
    <t>Future Index Long %</t>
  </si>
  <si>
    <t>Future Index Short %</t>
  </si>
  <si>
    <t>Future Stock Long %</t>
  </si>
  <si>
    <t>Future Stock Short %</t>
  </si>
  <si>
    <t>Option Index Call Long  %</t>
  </si>
  <si>
    <t>Option Index Put Long %</t>
  </si>
  <si>
    <t>Option Index Call Short %</t>
  </si>
  <si>
    <t>Option Index Put Short %</t>
  </si>
  <si>
    <t>Option Stock Call Long  %</t>
  </si>
  <si>
    <t>Option Stock Put Long  %</t>
  </si>
  <si>
    <t>Option Stock Call Short  %</t>
  </si>
  <si>
    <t>Option Stock Put Short  %</t>
  </si>
  <si>
    <t>Total Long Contracts  %</t>
  </si>
  <si>
    <t>Total Short Contracts  %</t>
  </si>
  <si>
    <t>Net Future Index</t>
  </si>
  <si>
    <t>Net Future Stock</t>
  </si>
  <si>
    <t>Net Option Index Call</t>
  </si>
  <si>
    <t>Net Option Index Put</t>
  </si>
  <si>
    <t>Net Option Stock Call</t>
  </si>
  <si>
    <t>Net Option Stock Put</t>
  </si>
  <si>
    <t>DDay1 %</t>
  </si>
  <si>
    <t xml:space="preserve">DDay2 % </t>
  </si>
  <si>
    <t>DDay3 %</t>
  </si>
  <si>
    <t>DDay4 %</t>
  </si>
  <si>
    <t>Net Change</t>
  </si>
  <si>
    <t>Total</t>
  </si>
  <si>
    <t>Net Outstanding</t>
  </si>
  <si>
    <t>Total Future Index LONG</t>
  </si>
  <si>
    <t>Total Future Stock LONG</t>
  </si>
  <si>
    <t>Total Option Index Call LONG</t>
  </si>
  <si>
    <t>Total Option Index Put LONG</t>
  </si>
  <si>
    <t>Total Option Stock Call LONG</t>
  </si>
  <si>
    <t>Total Option Stock Put LONG</t>
  </si>
  <si>
    <t>Total Future Index SHORT</t>
  </si>
  <si>
    <t>Total Future Stock SHORT</t>
  </si>
  <si>
    <t>Total Option Index Call SHORT</t>
  </si>
  <si>
    <t>Total Option Index Put SHORT</t>
  </si>
  <si>
    <t>Total Option Stock Call SHORT</t>
  </si>
  <si>
    <t>Total Option Stock Put SHORT</t>
  </si>
  <si>
    <t xml:space="preserve">Net Option Index </t>
  </si>
  <si>
    <t>Client v/s FII+Pro</t>
  </si>
  <si>
    <t>FII+Pro</t>
  </si>
  <si>
    <t>Total Future Index</t>
  </si>
  <si>
    <t xml:space="preserve">Total Future Stock </t>
  </si>
  <si>
    <t xml:space="preserve">Total Option Index Call </t>
  </si>
  <si>
    <t>Total Option Index Put</t>
  </si>
  <si>
    <t xml:space="preserve">Total Option Stock Call </t>
  </si>
  <si>
    <t xml:space="preserve">Total Option Stock Put </t>
  </si>
  <si>
    <t>Change % Today</t>
  </si>
  <si>
    <t>Turnover (Rs. Cr.)</t>
  </si>
  <si>
    <t>Nifty 50</t>
  </si>
  <si>
    <t>Nifty Bank</t>
  </si>
  <si>
    <t>India VIX</t>
  </si>
  <si>
    <t>Points Changed</t>
  </si>
  <si>
    <t>Turnover (Rs. Cr.) %</t>
  </si>
  <si>
    <t>PE</t>
  </si>
  <si>
    <t>PE %</t>
  </si>
  <si>
    <t>Open</t>
  </si>
  <si>
    <t>Close</t>
  </si>
  <si>
    <t>Change</t>
  </si>
  <si>
    <t>% Change</t>
  </si>
  <si>
    <t>Vol</t>
  </si>
  <si>
    <t>Vol %</t>
  </si>
  <si>
    <t>Call OI Total</t>
  </si>
  <si>
    <t>Call OI Total %</t>
  </si>
  <si>
    <t>Put OI Total</t>
  </si>
  <si>
    <t>Put OI Total %</t>
  </si>
  <si>
    <t>Call OI Current Series</t>
  </si>
  <si>
    <t>Call OI Current Series %</t>
  </si>
  <si>
    <t>PUT OI Current Series</t>
  </si>
  <si>
    <t>PUT OI Current Series %</t>
  </si>
  <si>
    <t>NIFTY</t>
  </si>
  <si>
    <t>BANKNIFTY</t>
  </si>
  <si>
    <t>PCR Total</t>
  </si>
  <si>
    <t>PCR Total %</t>
  </si>
  <si>
    <t xml:space="preserve">PCR Current </t>
  </si>
  <si>
    <t>PCR Current %</t>
  </si>
  <si>
    <t>Nifty Current is Current Month ,Total is All OI present</t>
  </si>
  <si>
    <t>Day 5</t>
  </si>
  <si>
    <t>ATP</t>
  </si>
  <si>
    <t>VOL</t>
  </si>
  <si>
    <t>Max</t>
  </si>
  <si>
    <t>Min</t>
  </si>
  <si>
    <t>Delivery Quantity</t>
  </si>
  <si>
    <t>Delivery %</t>
  </si>
  <si>
    <t xml:space="preserve">Avg. Price </t>
  </si>
  <si>
    <t>Delivery Quantity Change</t>
  </si>
  <si>
    <t>DQ</t>
  </si>
  <si>
    <t>DQ Perctange</t>
  </si>
  <si>
    <t>Avg. Price</t>
  </si>
  <si>
    <t>Avg. Price Change %</t>
  </si>
  <si>
    <t>Delivery % Change %</t>
  </si>
  <si>
    <t>CandleStick 3 Day</t>
  </si>
  <si>
    <t>In Out In</t>
  </si>
  <si>
    <t>Inside Bar</t>
  </si>
  <si>
    <t>Double Inside Bar</t>
  </si>
  <si>
    <t>Banknifty Select month as total and weekly as current</t>
  </si>
  <si>
    <t>LTP FO</t>
  </si>
  <si>
    <t>LTP Cash</t>
  </si>
  <si>
    <t xml:space="preserve"> 4 Days Max</t>
  </si>
  <si>
    <t>2x Avg Of 4 Days</t>
  </si>
  <si>
    <t>Price Cross 4 Days</t>
  </si>
  <si>
    <t>CandleStick 2 Day</t>
  </si>
  <si>
    <t>High-Low</t>
  </si>
  <si>
    <t>Previous Day</t>
  </si>
  <si>
    <t>Last 4 Days</t>
  </si>
  <si>
    <t>NR 4</t>
  </si>
  <si>
    <t>DQ % Change</t>
  </si>
  <si>
    <t>Avg. Delivery %</t>
  </si>
  <si>
    <t>FO-Cash</t>
  </si>
  <si>
    <t>Last Traded Avg. Price</t>
  </si>
  <si>
    <t>4D% Avg. Volume</t>
  </si>
  <si>
    <t>3D% Avg. Volume</t>
  </si>
  <si>
    <t>3D Avg. Volume</t>
  </si>
  <si>
    <t>4D Avg. Volume</t>
  </si>
  <si>
    <t>PIVOT POINTS NORMAL</t>
  </si>
  <si>
    <t>S3</t>
  </si>
  <si>
    <t>S2</t>
  </si>
  <si>
    <t>S1</t>
  </si>
  <si>
    <t>PIVOT</t>
  </si>
  <si>
    <t>R1</t>
  </si>
  <si>
    <t>R2</t>
  </si>
  <si>
    <t>R3</t>
  </si>
  <si>
    <t>FIBONACCI PIVOT POINTS</t>
  </si>
  <si>
    <t>OI PRICE</t>
  </si>
  <si>
    <t>LONG UNWINDING</t>
  </si>
  <si>
    <t>SHORT COVERING</t>
  </si>
  <si>
    <t>LONG</t>
  </si>
  <si>
    <t>SHORT</t>
  </si>
  <si>
    <t>LONG BUILDUP</t>
  </si>
  <si>
    <t>SHORT BUILDUP</t>
  </si>
  <si>
    <t>Day 6</t>
  </si>
  <si>
    <t>Day 7</t>
  </si>
  <si>
    <t>Day6</t>
  </si>
  <si>
    <t>Day7</t>
  </si>
  <si>
    <t>Day5 %</t>
  </si>
  <si>
    <t>Day6 %</t>
  </si>
  <si>
    <t>VDay5 %</t>
  </si>
  <si>
    <t>VDay6 %</t>
  </si>
  <si>
    <t>DQ Percentage Change %</t>
  </si>
  <si>
    <t>Avg. Price % Change</t>
  </si>
  <si>
    <t>NR 7</t>
  </si>
  <si>
    <t>Close Price</t>
  </si>
  <si>
    <t>Close Price %</t>
  </si>
  <si>
    <t>4Day Avg. Volatility</t>
  </si>
  <si>
    <t>Delivery Quantity Change %</t>
  </si>
  <si>
    <t>Last 7 Days</t>
  </si>
  <si>
    <t>TT Day1</t>
  </si>
  <si>
    <t>Price Up/Down</t>
  </si>
  <si>
    <t>Price %</t>
  </si>
  <si>
    <t xml:space="preserve">ACC       </t>
  </si>
  <si>
    <t xml:space="preserve">ADANIENT  </t>
  </si>
  <si>
    <t xml:space="preserve">AMBUJACEM </t>
  </si>
  <si>
    <t xml:space="preserve">ASHOKLEY  </t>
  </si>
  <si>
    <t xml:space="preserve">AXISBANK  </t>
  </si>
  <si>
    <t xml:space="preserve">BATAINDIA </t>
  </si>
  <si>
    <t xml:space="preserve">BEL       </t>
  </si>
  <si>
    <t xml:space="preserve">BHEL      </t>
  </si>
  <si>
    <t xml:space="preserve">BIOCON    </t>
  </si>
  <si>
    <t xml:space="preserve">BOSCHLTD  </t>
  </si>
  <si>
    <t xml:space="preserve">BPCL      </t>
  </si>
  <si>
    <t xml:space="preserve">BRITANNIA </t>
  </si>
  <si>
    <t xml:space="preserve">CADILAHC  </t>
  </si>
  <si>
    <t xml:space="preserve">CANBK     </t>
  </si>
  <si>
    <t xml:space="preserve">CESC      </t>
  </si>
  <si>
    <t xml:space="preserve">CHOLAFIN  </t>
  </si>
  <si>
    <t xml:space="preserve">CIPLA     </t>
  </si>
  <si>
    <t xml:space="preserve">COALINDIA </t>
  </si>
  <si>
    <t xml:space="preserve">COLPAL    </t>
  </si>
  <si>
    <t xml:space="preserve">CONCOR    </t>
  </si>
  <si>
    <t xml:space="preserve">DABUR     </t>
  </si>
  <si>
    <t xml:space="preserve">DIVISLAB  </t>
  </si>
  <si>
    <t xml:space="preserve">DLF       </t>
  </si>
  <si>
    <t xml:space="preserve">DRREDDY   </t>
  </si>
  <si>
    <t xml:space="preserve">EICHERMOT </t>
  </si>
  <si>
    <t xml:space="preserve">EQUITAS   </t>
  </si>
  <si>
    <t xml:space="preserve">ESCORTS   </t>
  </si>
  <si>
    <t xml:space="preserve">EXIDEIND  </t>
  </si>
  <si>
    <t xml:space="preserve">GAIL      </t>
  </si>
  <si>
    <t xml:space="preserve">GLENMARK  </t>
  </si>
  <si>
    <t xml:space="preserve">GMRINFRA  </t>
  </si>
  <si>
    <t xml:space="preserve">GODREJCP  </t>
  </si>
  <si>
    <t xml:space="preserve">GRASIM    </t>
  </si>
  <si>
    <t xml:space="preserve">HAVELLS   </t>
  </si>
  <si>
    <t xml:space="preserve">HCLTECH   </t>
  </si>
  <si>
    <t xml:space="preserve">HDFC      </t>
  </si>
  <si>
    <t xml:space="preserve">HDFCBANK  </t>
  </si>
  <si>
    <t xml:space="preserve">HINDALCO  </t>
  </si>
  <si>
    <t xml:space="preserve">HINDPETRO </t>
  </si>
  <si>
    <t xml:space="preserve">ICICIBANK </t>
  </si>
  <si>
    <t xml:space="preserve">IDEA      </t>
  </si>
  <si>
    <t xml:space="preserve">IGL       </t>
  </si>
  <si>
    <t xml:space="preserve">INDIGO    </t>
  </si>
  <si>
    <t xml:space="preserve">INFRATEL  </t>
  </si>
  <si>
    <t xml:space="preserve">INFY      </t>
  </si>
  <si>
    <t xml:space="preserve">IOC       </t>
  </si>
  <si>
    <t xml:space="preserve">ITC       </t>
  </si>
  <si>
    <t xml:space="preserve">JSWSTEEL  </t>
  </si>
  <si>
    <t xml:space="preserve">JUBLFOOD  </t>
  </si>
  <si>
    <t xml:space="preserve">JUSTDIAL  </t>
  </si>
  <si>
    <t xml:space="preserve">KOTAKBANK </t>
  </si>
  <si>
    <t xml:space="preserve">L&amp;TFH     </t>
  </si>
  <si>
    <t xml:space="preserve">LICHSGFIN </t>
  </si>
  <si>
    <t xml:space="preserve">LT        </t>
  </si>
  <si>
    <t xml:space="preserve">LUPIN     </t>
  </si>
  <si>
    <t xml:space="preserve">M&amp;M       </t>
  </si>
  <si>
    <t xml:space="preserve">M&amp;MFIN    </t>
  </si>
  <si>
    <t xml:space="preserve">MARICO    </t>
  </si>
  <si>
    <t xml:space="preserve">MARUTI    </t>
  </si>
  <si>
    <t xml:space="preserve">MFSL      </t>
  </si>
  <si>
    <t xml:space="preserve">MGL       </t>
  </si>
  <si>
    <t xml:space="preserve">MINDTREE  </t>
  </si>
  <si>
    <t xml:space="preserve">MRF       </t>
  </si>
  <si>
    <t xml:space="preserve">NCC       </t>
  </si>
  <si>
    <t xml:space="preserve">NESTLEIND </t>
  </si>
  <si>
    <t xml:space="preserve">NIITTECH  </t>
  </si>
  <si>
    <t xml:space="preserve">NMDC      </t>
  </si>
  <si>
    <t xml:space="preserve">NTPC      </t>
  </si>
  <si>
    <t xml:space="preserve">ONGC      </t>
  </si>
  <si>
    <t xml:space="preserve">PAGEIND   </t>
  </si>
  <si>
    <t xml:space="preserve">PEL       </t>
  </si>
  <si>
    <t xml:space="preserve">PETRONET  </t>
  </si>
  <si>
    <t xml:space="preserve">PFC       </t>
  </si>
  <si>
    <t xml:space="preserve">PNB       </t>
  </si>
  <si>
    <t xml:space="preserve">POWERGRID </t>
  </si>
  <si>
    <t xml:space="preserve">PVR       </t>
  </si>
  <si>
    <t xml:space="preserve">RAMCOCEM  </t>
  </si>
  <si>
    <t xml:space="preserve">RBLBANK   </t>
  </si>
  <si>
    <t xml:space="preserve">RECLTD    </t>
  </si>
  <si>
    <t xml:space="preserve">RELIANCE  </t>
  </si>
  <si>
    <t xml:space="preserve">SAIL      </t>
  </si>
  <si>
    <t xml:space="preserve">SBIN      </t>
  </si>
  <si>
    <t xml:space="preserve">SHREECEM  </t>
  </si>
  <si>
    <t xml:space="preserve">SIEMENS   </t>
  </si>
  <si>
    <t xml:space="preserve">SRF       </t>
  </si>
  <si>
    <t xml:space="preserve">SUNPHARMA </t>
  </si>
  <si>
    <t xml:space="preserve">SUNTV     </t>
  </si>
  <si>
    <t xml:space="preserve">TATACHEM  </t>
  </si>
  <si>
    <t xml:space="preserve">TATAPOWER </t>
  </si>
  <si>
    <t xml:space="preserve">TATASTEEL </t>
  </si>
  <si>
    <t xml:space="preserve">TCS       </t>
  </si>
  <si>
    <t xml:space="preserve">TECHM     </t>
  </si>
  <si>
    <t xml:space="preserve">TITAN     </t>
  </si>
  <si>
    <t xml:space="preserve">TVSMOTOR  </t>
  </si>
  <si>
    <t xml:space="preserve">UBL       </t>
  </si>
  <si>
    <t xml:space="preserve">UJJIVAN   </t>
  </si>
  <si>
    <t xml:space="preserve">UPL       </t>
  </si>
  <si>
    <t xml:space="preserve">VEDL      </t>
  </si>
  <si>
    <t xml:space="preserve">VOLTAS    </t>
  </si>
  <si>
    <t xml:space="preserve">WIPRO     </t>
  </si>
  <si>
    <t xml:space="preserve">YESBANK   </t>
  </si>
  <si>
    <t xml:space="preserve">ZEEL      </t>
  </si>
  <si>
    <t>OPEN</t>
  </si>
  <si>
    <t>HIGH</t>
  </si>
  <si>
    <t>LOW</t>
  </si>
  <si>
    <t>CLOSE</t>
  </si>
  <si>
    <t>TOTTRDQTY</t>
  </si>
  <si>
    <t>TOTTRDVAL</t>
  </si>
  <si>
    <t>TOTALTRADES</t>
  </si>
  <si>
    <t>ZEEL</t>
  </si>
  <si>
    <t xml:space="preserve"> AVG_PRICE</t>
  </si>
  <si>
    <t xml:space="preserve"> DELIV_QTY</t>
  </si>
  <si>
    <t xml:space="preserve"> DELIV_PER</t>
  </si>
  <si>
    <t xml:space="preserve">SYMBOL    </t>
  </si>
  <si>
    <t xml:space="preserve">OPEN_PRICE </t>
  </si>
  <si>
    <t xml:space="preserve">HI_PRICE   </t>
  </si>
  <si>
    <t xml:space="preserve">LO_PRICE   </t>
  </si>
  <si>
    <t>CLOSE_PRICE</t>
  </si>
  <si>
    <t xml:space="preserve">OPEN_INT*      </t>
  </si>
  <si>
    <t xml:space="preserve">TRD_VAL           </t>
  </si>
  <si>
    <t xml:space="preserve">TRD_QTY          </t>
  </si>
  <si>
    <t xml:space="preserve">NO_OF_TRADE      </t>
  </si>
  <si>
    <t xml:space="preserve">Future Stock Short	</t>
  </si>
  <si>
    <t xml:space="preserve">Total Long Contracts	</t>
  </si>
  <si>
    <t>TOTAL</t>
  </si>
  <si>
    <t>Index Name</t>
  </si>
  <si>
    <t>Index Date</t>
  </si>
  <si>
    <t>Open Index Value</t>
  </si>
  <si>
    <t>High Index Value</t>
  </si>
  <si>
    <t>Low Index Value</t>
  </si>
  <si>
    <t>Closing Index Value</t>
  </si>
  <si>
    <t>Points Change</t>
  </si>
  <si>
    <t>Change(%)</t>
  </si>
  <si>
    <t>P/E</t>
  </si>
  <si>
    <t>P/B</t>
  </si>
  <si>
    <t>Div Yield</t>
  </si>
  <si>
    <t>-</t>
  </si>
  <si>
    <t>TATACONSUM</t>
  </si>
  <si>
    <t xml:space="preserve"> 4Days Max</t>
  </si>
  <si>
    <t>2x Avg Of 4Days</t>
  </si>
  <si>
    <t>Price Cross 4Days</t>
  </si>
  <si>
    <t>EXPIRY_DT</t>
  </si>
  <si>
    <t>OI  %</t>
  </si>
  <si>
    <t>SETTLE_PR</t>
  </si>
  <si>
    <t>CONTRACTS</t>
  </si>
  <si>
    <t>VAL_INLAKH</t>
  </si>
  <si>
    <t>OPEN_INT</t>
  </si>
  <si>
    <t>CHG_IN_OI</t>
  </si>
  <si>
    <t>OPEN = LOW/HIGH</t>
  </si>
  <si>
    <t>OPEN=LOW</t>
  </si>
  <si>
    <t>OPEN=HIGH</t>
  </si>
  <si>
    <t>CPR Next Day Value</t>
  </si>
  <si>
    <t>LB</t>
  </si>
  <si>
    <t>UB</t>
  </si>
  <si>
    <t>Diffrence</t>
  </si>
  <si>
    <t>CPR Current Day Value</t>
  </si>
  <si>
    <t>Buy</t>
  </si>
  <si>
    <t>Sell</t>
  </si>
  <si>
    <t>Vol  %</t>
  </si>
  <si>
    <t>Del Percentage  %</t>
  </si>
  <si>
    <t>Cash Vol  %</t>
  </si>
  <si>
    <t>INTRADAY    STOCKS    FOR    TRADING   NEXT   DAY</t>
  </si>
  <si>
    <t>Volume to Open Interest Ratio</t>
  </si>
  <si>
    <t>Volume To OI %</t>
  </si>
  <si>
    <t>Vol Cash %</t>
  </si>
  <si>
    <t>OI All %</t>
  </si>
  <si>
    <t>OI% of MWPL</t>
  </si>
  <si>
    <t>FUT OI %</t>
  </si>
  <si>
    <t>Vol Fut %</t>
  </si>
  <si>
    <t>OI Cons %</t>
  </si>
  <si>
    <t>TTR</t>
  </si>
  <si>
    <t>TTR %</t>
  </si>
  <si>
    <t>Buy Level</t>
  </si>
  <si>
    <t>Target</t>
  </si>
  <si>
    <t>Stop Loss</t>
  </si>
  <si>
    <t>Sell Level</t>
  </si>
  <si>
    <t>Fut Price</t>
  </si>
  <si>
    <t>Fut Price %</t>
  </si>
  <si>
    <t>OI Fut</t>
  </si>
  <si>
    <t>OI Fut %</t>
  </si>
  <si>
    <t>Delivery</t>
  </si>
  <si>
    <t>D1%</t>
  </si>
  <si>
    <t xml:space="preserve">D2% </t>
  </si>
  <si>
    <t>D3%</t>
  </si>
  <si>
    <t>D4%</t>
  </si>
  <si>
    <t>Price Cross 4 Days High/Low</t>
  </si>
  <si>
    <t>Highest</t>
  </si>
  <si>
    <t>Lowest</t>
  </si>
  <si>
    <t>Bearish Squeeze</t>
  </si>
  <si>
    <t>Bullish Squeeze</t>
  </si>
  <si>
    <t>CURRENT SERIES</t>
  </si>
  <si>
    <t>All Series Consolidated</t>
  </si>
  <si>
    <t>LONG - SHORT BUILD UP</t>
  </si>
  <si>
    <t>Consolidated  Data of All Expiry Day 1</t>
  </si>
  <si>
    <t>Consolidated  Data of All Expiry Day 2</t>
  </si>
  <si>
    <t>Consolidated  Data of All Expiry Day 3</t>
  </si>
  <si>
    <t>Consolidated  Data of All Expiry Day 4</t>
  </si>
  <si>
    <t>Consolidated  Data of All Expiry Day 5</t>
  </si>
  <si>
    <t>Consolidated  Data of All Expiry</t>
  </si>
  <si>
    <t>CONTRACTS / VOLUME</t>
  </si>
  <si>
    <t>CONTRACTS / VOLUME %</t>
  </si>
  <si>
    <t>OPEN_INT %</t>
  </si>
  <si>
    <t>CHG_IN_OI %</t>
  </si>
  <si>
    <t>Index Futures</t>
  </si>
  <si>
    <t>Net Positions</t>
  </si>
  <si>
    <t>Todays Net Trade By participants</t>
  </si>
  <si>
    <t>Longs</t>
  </si>
  <si>
    <t>Shorts</t>
  </si>
  <si>
    <t>Today</t>
  </si>
  <si>
    <t>1 Day Ago</t>
  </si>
  <si>
    <t>2 Day Ago</t>
  </si>
  <si>
    <t>Clients</t>
  </si>
  <si>
    <t>Index Calls</t>
  </si>
  <si>
    <t>Change Today Index Options</t>
  </si>
  <si>
    <t>Index Puts</t>
  </si>
  <si>
    <t>Stock Futures</t>
  </si>
  <si>
    <t>Summary</t>
  </si>
  <si>
    <t>BANDHANBNK</t>
  </si>
  <si>
    <t>HDFCLIFE</t>
  </si>
  <si>
    <t>NAUKRI</t>
  </si>
  <si>
    <t xml:space="preserve">HDFCLIFE  </t>
  </si>
  <si>
    <t xml:space="preserve">NAUKRI    </t>
  </si>
  <si>
    <t>GODREJPROP</t>
  </si>
  <si>
    <t xml:space="preserve">SBILIFE   </t>
  </si>
  <si>
    <t>SBILIFE</t>
  </si>
  <si>
    <t>Participant wise Trading Volume (no. of contracts) in Equity Derivatives as on May 18, 2020</t>
  </si>
  <si>
    <t>Participant wise Open Interest (no. of contracts) in Equity Derivatives as on May 18, 2020</t>
  </si>
  <si>
    <t>Participant wise Trading Volume (no. of contracts) in Equity Derivatives as on May 19, 2020</t>
  </si>
  <si>
    <t>Participant wise Open Interest (no. of contracts) in Equity Derivatives as on May 19, 2020</t>
  </si>
  <si>
    <t>Participant wise Trading Volume (no. of contracts) in Equity Derivatives as on May 20, 2020</t>
  </si>
  <si>
    <t>Participant wise Open Interest (no. of contracts) in Equity Derivatives as on May 20, 2020</t>
  </si>
  <si>
    <t>Participant wise Trading Volume (no. of contracts) in Equity Derivatives as on May 21, 2020</t>
  </si>
  <si>
    <t>Participant wise Open Interest (no. of contracts) in Equity Derivatives as on May 21, 2020</t>
  </si>
  <si>
    <t>Participant wise Trading Volume (no. of contracts) in Equity Derivatives as on May 22, 2020</t>
  </si>
  <si>
    <t>Participant wise Open Interest (no. of contracts) in Equity Derivatives as on May 22,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</si>
</sst>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33333"/>
      <name val="Georgia"/>
      <family val="1"/>
    </font>
    <font>
      <b/>
      <sz val="12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8300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6">
    <xf numFmtId="0" fontId="0" fillId="0" borderId="0" xfId="0"/>
    <xf numFmtId="0" fontId="2" fillId="0" borderId="0" xfId="0" applyFont="1"/>
    <xf numFmtId="0" fontId="1" fillId="0" borderId="0" xfId="0" applyFont="1"/>
    <xf numFmtId="2" fontId="0" fillId="0" borderId="0" xfId="0" applyNumberFormat="1"/>
    <xf numFmtId="0" fontId="2" fillId="0" borderId="0" xfId="0" applyFont="1" applyAlignment="1">
      <alignment horizontal="center"/>
    </xf>
    <xf numFmtId="0" fontId="1" fillId="3" borderId="0" xfId="0" applyFont="1" applyFill="1"/>
    <xf numFmtId="0" fontId="0" fillId="3" borderId="0" xfId="0" applyFill="1"/>
    <xf numFmtId="1" fontId="0" fillId="0" borderId="0" xfId="0" applyNumberFormat="1"/>
    <xf numFmtId="0" fontId="0" fillId="8" borderId="0" xfId="0" applyFill="1"/>
    <xf numFmtId="1" fontId="0" fillId="8" borderId="0" xfId="0" applyNumberFormat="1" applyFill="1"/>
    <xf numFmtId="0" fontId="0" fillId="9" borderId="0" xfId="0" applyFill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1" borderId="0" xfId="0" applyFill="1"/>
    <xf numFmtId="1" fontId="0" fillId="11" borderId="0" xfId="0" applyNumberFormat="1" applyFill="1"/>
    <xf numFmtId="14" fontId="0" fillId="0" borderId="0" xfId="0" applyNumberFormat="1"/>
    <xf numFmtId="0" fontId="4" fillId="0" borderId="0" xfId="0" applyFont="1"/>
    <xf numFmtId="2" fontId="4" fillId="0" borderId="0" xfId="0" applyNumberFormat="1" applyFont="1"/>
    <xf numFmtId="1" fontId="4" fillId="0" borderId="0" xfId="0" applyNumberFormat="1" applyFont="1"/>
    <xf numFmtId="0" fontId="2" fillId="0" borderId="0" xfId="0" applyFont="1" applyAlignment="1"/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1" fillId="0" borderId="0" xfId="0" applyFont="1" applyFill="1"/>
    <xf numFmtId="0" fontId="0" fillId="0" borderId="0" xfId="0" applyFill="1"/>
    <xf numFmtId="0" fontId="0" fillId="14" borderId="0" xfId="0" applyFill="1"/>
    <xf numFmtId="0" fontId="1" fillId="0" borderId="0" xfId="0" applyFont="1" applyAlignment="1">
      <alignment horizontal="center" vertical="center"/>
    </xf>
    <xf numFmtId="0" fontId="1" fillId="19" borderId="0" xfId="0" applyFont="1" applyFill="1"/>
    <xf numFmtId="0" fontId="0" fillId="19" borderId="0" xfId="0" applyFill="1"/>
    <xf numFmtId="0" fontId="1" fillId="0" borderId="0" xfId="0" applyFont="1" applyAlignment="1">
      <alignment horizontal="left"/>
    </xf>
    <xf numFmtId="0" fontId="0" fillId="20" borderId="0" xfId="0" applyFont="1" applyFill="1" applyAlignment="1">
      <alignment horizontal="center" vertical="center"/>
    </xf>
    <xf numFmtId="0" fontId="1" fillId="20" borderId="0" xfId="0" applyFont="1" applyFill="1"/>
    <xf numFmtId="0" fontId="0" fillId="20" borderId="0" xfId="0" applyFont="1" applyFill="1"/>
    <xf numFmtId="0" fontId="0" fillId="20" borderId="0" xfId="0" applyFill="1" applyAlignment="1">
      <alignment horizontal="center" vertical="center"/>
    </xf>
    <xf numFmtId="0" fontId="0" fillId="20" borderId="0" xfId="0" applyFill="1"/>
    <xf numFmtId="0" fontId="2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0" fontId="5" fillId="0" borderId="0" xfId="0" applyFont="1"/>
    <xf numFmtId="0" fontId="0" fillId="0" borderId="0" xfId="0" applyFont="1"/>
    <xf numFmtId="0" fontId="5" fillId="21" borderId="0" xfId="0" applyFont="1" applyFill="1"/>
    <xf numFmtId="0" fontId="5" fillId="22" borderId="0" xfId="0" applyFont="1" applyFill="1"/>
    <xf numFmtId="0" fontId="1" fillId="4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14" borderId="0" xfId="0" applyFont="1" applyFill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1" fillId="19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11" borderId="0" xfId="0" applyFont="1" applyFill="1"/>
    <xf numFmtId="0" fontId="1" fillId="11" borderId="0" xfId="0" applyFont="1" applyFill="1" applyAlignment="1">
      <alignment horizontal="left" vertical="top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19" borderId="0" xfId="0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28" borderId="0" xfId="0" applyFont="1" applyFill="1" applyAlignment="1">
      <alignment horizontal="center" vertical="center"/>
    </xf>
    <xf numFmtId="0" fontId="1" fillId="29" borderId="0" xfId="0" applyFont="1" applyFill="1" applyAlignment="1">
      <alignment horizontal="center"/>
    </xf>
    <xf numFmtId="0" fontId="2" fillId="30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14" borderId="0" xfId="0" applyFon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24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1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/>
    </xf>
    <xf numFmtId="0" fontId="2" fillId="14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6" fillId="31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6" fillId="14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2" fillId="25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/>
    </xf>
    <xf numFmtId="0" fontId="8" fillId="4" borderId="0" xfId="0" applyFont="1" applyFill="1" applyAlignment="1">
      <alignment horizontal="center" vertical="center" textRotation="90"/>
    </xf>
    <xf numFmtId="0" fontId="1" fillId="7" borderId="0" xfId="0" applyFont="1" applyFill="1" applyAlignment="1">
      <alignment horizontal="center"/>
    </xf>
    <xf numFmtId="0" fontId="2" fillId="5" borderId="0" xfId="0" applyFont="1" applyFill="1"/>
    <xf numFmtId="0" fontId="2" fillId="6" borderId="0" xfId="0" applyFont="1" applyFill="1"/>
    <xf numFmtId="0" fontId="2" fillId="27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0" fontId="1" fillId="21" borderId="0" xfId="0" applyFont="1" applyFill="1" applyProtection="1">
      <protection hidden="1"/>
    </xf>
    <xf numFmtId="0" fontId="1" fillId="22" borderId="0" xfId="0" applyFont="1" applyFill="1" applyProtection="1">
      <protection hidden="1"/>
    </xf>
    <xf numFmtId="0" fontId="1" fillId="12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0" fillId="0" borderId="0" xfId="0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2" fontId="0" fillId="0" borderId="0" xfId="1" applyNumberFormat="1" applyFont="1" applyProtection="1">
      <protection hidden="1"/>
    </xf>
    <xf numFmtId="1" fontId="0" fillId="0" borderId="0" xfId="0" applyNumberFormat="1" applyProtection="1">
      <protection hidden="1"/>
    </xf>
    <xf numFmtId="1" fontId="0" fillId="8" borderId="0" xfId="0" applyNumberFormat="1" applyFill="1" applyProtection="1">
      <protection hidden="1"/>
    </xf>
    <xf numFmtId="1" fontId="0" fillId="9" borderId="0" xfId="0" applyNumberFormat="1" applyFill="1" applyProtection="1">
      <protection hidden="1"/>
    </xf>
    <xf numFmtId="1" fontId="0" fillId="10" borderId="0" xfId="0" applyNumberFormat="1" applyFill="1" applyProtection="1">
      <protection hidden="1"/>
    </xf>
    <xf numFmtId="1" fontId="0" fillId="11" borderId="0" xfId="0" applyNumberFormat="1" applyFill="1" applyProtection="1">
      <protection hidden="1"/>
    </xf>
    <xf numFmtId="0" fontId="0" fillId="8" borderId="0" xfId="0" applyFill="1" applyProtection="1">
      <protection hidden="1"/>
    </xf>
    <xf numFmtId="0" fontId="0" fillId="9" borderId="0" xfId="0" applyFill="1" applyProtection="1">
      <protection hidden="1"/>
    </xf>
    <xf numFmtId="0" fontId="0" fillId="10" borderId="0" xfId="0" applyFill="1" applyProtection="1">
      <protection hidden="1"/>
    </xf>
    <xf numFmtId="0" fontId="0" fillId="11" borderId="0" xfId="0" applyFill="1" applyProtection="1">
      <protection hidden="1"/>
    </xf>
    <xf numFmtId="1" fontId="0" fillId="0" borderId="5" xfId="0" applyNumberFormat="1" applyBorder="1" applyProtection="1">
      <protection hidden="1"/>
    </xf>
    <xf numFmtId="1" fontId="0" fillId="0" borderId="4" xfId="0" applyNumberFormat="1" applyBorder="1" applyProtection="1">
      <protection hidden="1"/>
    </xf>
    <xf numFmtId="0" fontId="0" fillId="0" borderId="7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8" xfId="0" applyBorder="1" applyProtection="1">
      <protection hidden="1"/>
    </xf>
    <xf numFmtId="2" fontId="4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1" fontId="4" fillId="0" borderId="0" xfId="0" applyNumberFormat="1" applyFont="1" applyProtection="1">
      <protection hidden="1"/>
    </xf>
  </cellXfs>
  <cellStyles count="2">
    <cellStyle name="Normal" xfId="0" builtinId="0"/>
    <cellStyle name="Percent" xfId="1" builtinId="5"/>
  </cellStyles>
  <dxfs count="15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0000"/>
      <color rgb="FFF830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BM146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4.4" x14ac:dyDescent="0.3"/>
  <cols>
    <col min="1" max="1" width="16.44140625" customWidth="1"/>
    <col min="2" max="3" width="4.6640625" customWidth="1"/>
    <col min="4" max="7" width="4.88671875" customWidth="1"/>
    <col min="8" max="8" width="4.109375" customWidth="1"/>
    <col min="9" max="9" width="4" customWidth="1"/>
    <col min="10" max="10" width="4.88671875" customWidth="1"/>
    <col min="11" max="11" width="4.6640625" customWidth="1"/>
    <col min="12" max="14" width="4.88671875" customWidth="1"/>
    <col min="15" max="15" width="4.109375" customWidth="1"/>
    <col min="16" max="16" width="4.88671875" customWidth="1"/>
    <col min="17" max="18" width="5" customWidth="1"/>
    <col min="19" max="21" width="5.44140625" customWidth="1"/>
    <col min="22" max="22" width="4.6640625" customWidth="1"/>
    <col min="23" max="23" width="4.33203125" customWidth="1"/>
    <col min="24" max="25" width="5" customWidth="1"/>
    <col min="26" max="28" width="5.44140625" customWidth="1"/>
    <col min="29" max="29" width="4.88671875" customWidth="1"/>
    <col min="30" max="30" width="4.33203125" customWidth="1"/>
    <col min="31" max="32" width="5" customWidth="1"/>
    <col min="33" max="35" width="5.44140625" customWidth="1"/>
    <col min="36" max="36" width="5" customWidth="1"/>
    <col min="37" max="37" width="12.33203125" style="21" customWidth="1"/>
    <col min="38" max="38" width="6.33203125" customWidth="1"/>
    <col min="47" max="47" width="11.5546875" customWidth="1"/>
    <col min="48" max="48" width="11.44140625" customWidth="1"/>
    <col min="49" max="49" width="7" customWidth="1"/>
    <col min="50" max="50" width="15.5546875" customWidth="1"/>
    <col min="55" max="55" width="5.5546875" customWidth="1"/>
    <col min="60" max="60" width="6.77734375" customWidth="1"/>
  </cols>
  <sheetData>
    <row r="1" spans="1:65" ht="15.75" customHeight="1" x14ac:dyDescent="0.3">
      <c r="A1" s="1"/>
      <c r="B1" s="82" t="s">
        <v>144</v>
      </c>
      <c r="C1" s="82"/>
      <c r="D1" s="82"/>
      <c r="E1" s="82"/>
      <c r="F1" s="82"/>
      <c r="G1" s="82"/>
      <c r="H1" s="20"/>
      <c r="I1" s="83" t="s">
        <v>152</v>
      </c>
      <c r="J1" s="83"/>
      <c r="K1" s="83"/>
      <c r="L1" s="83"/>
      <c r="M1" s="83"/>
      <c r="N1" s="83"/>
      <c r="P1" s="84" t="s">
        <v>158</v>
      </c>
      <c r="Q1" s="84"/>
      <c r="R1" s="84"/>
      <c r="S1" s="84"/>
      <c r="T1" s="84"/>
      <c r="U1" s="84"/>
      <c r="W1" s="85" t="s">
        <v>160</v>
      </c>
      <c r="X1" s="85"/>
      <c r="Y1" s="85"/>
      <c r="Z1" s="85"/>
      <c r="AA1" s="85"/>
      <c r="AB1" s="85"/>
      <c r="AD1" s="86" t="s">
        <v>166</v>
      </c>
      <c r="AE1" s="86"/>
      <c r="AF1" s="86"/>
      <c r="AG1" s="86"/>
      <c r="AH1" s="86"/>
      <c r="AI1" s="86"/>
      <c r="AM1" s="81" t="s">
        <v>351</v>
      </c>
      <c r="AN1" s="81"/>
      <c r="AO1" s="81"/>
      <c r="AP1" s="81"/>
      <c r="AQ1" s="81"/>
      <c r="AR1" s="81"/>
      <c r="AS1" s="81"/>
      <c r="AU1" s="78" t="s">
        <v>546</v>
      </c>
      <c r="AV1" s="78"/>
      <c r="AY1" s="79" t="s">
        <v>549</v>
      </c>
      <c r="AZ1" s="79"/>
      <c r="BA1" s="79"/>
      <c r="BD1" s="80" t="s">
        <v>553</v>
      </c>
      <c r="BE1" s="80"/>
      <c r="BF1" s="80"/>
    </row>
    <row r="2" spans="1:65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381</v>
      </c>
      <c r="I2" s="2" t="s">
        <v>1</v>
      </c>
      <c r="J2" s="2" t="s">
        <v>2</v>
      </c>
      <c r="K2" s="2" t="s">
        <v>3</v>
      </c>
      <c r="L2" s="2" t="s">
        <v>149</v>
      </c>
      <c r="M2" s="2" t="s">
        <v>150</v>
      </c>
      <c r="N2" s="2" t="s">
        <v>381</v>
      </c>
      <c r="P2" s="2" t="s">
        <v>1</v>
      </c>
      <c r="Q2" s="2" t="s">
        <v>2</v>
      </c>
      <c r="R2" s="2" t="s">
        <v>3</v>
      </c>
      <c r="S2" s="2" t="s">
        <v>149</v>
      </c>
      <c r="T2" s="2" t="s">
        <v>150</v>
      </c>
      <c r="U2" s="2" t="s">
        <v>381</v>
      </c>
      <c r="W2" s="2" t="s">
        <v>1</v>
      </c>
      <c r="X2" s="2" t="s">
        <v>2</v>
      </c>
      <c r="Y2" s="2" t="s">
        <v>3</v>
      </c>
      <c r="Z2" s="2" t="s">
        <v>149</v>
      </c>
      <c r="AA2" s="2" t="s">
        <v>150</v>
      </c>
      <c r="AB2" s="2" t="s">
        <v>381</v>
      </c>
      <c r="AD2" s="2" t="s">
        <v>1</v>
      </c>
      <c r="AE2" s="2" t="s">
        <v>2</v>
      </c>
      <c r="AF2" s="2" t="s">
        <v>3</v>
      </c>
      <c r="AG2" s="2" t="s">
        <v>149</v>
      </c>
      <c r="AH2" s="2" t="s">
        <v>150</v>
      </c>
      <c r="AI2" s="2" t="s">
        <v>381</v>
      </c>
      <c r="AK2" s="45" t="s">
        <v>392</v>
      </c>
      <c r="AL2" s="45"/>
      <c r="AM2" s="2" t="s">
        <v>1</v>
      </c>
      <c r="AN2" s="2" t="s">
        <v>2</v>
      </c>
      <c r="AO2" s="2" t="s">
        <v>3</v>
      </c>
      <c r="AP2" s="2" t="s">
        <v>149</v>
      </c>
      <c r="AQ2" s="2" t="s">
        <v>150</v>
      </c>
      <c r="AR2" s="2" t="s">
        <v>381</v>
      </c>
      <c r="AS2" s="2" t="s">
        <v>382</v>
      </c>
      <c r="AU2" s="2" t="s">
        <v>547</v>
      </c>
      <c r="AV2" s="2" t="s">
        <v>548</v>
      </c>
      <c r="AX2" s="2" t="s">
        <v>0</v>
      </c>
      <c r="AY2" s="2" t="s">
        <v>367</v>
      </c>
      <c r="AZ2" s="2" t="s">
        <v>550</v>
      </c>
      <c r="BA2" s="2" t="s">
        <v>551</v>
      </c>
      <c r="BB2" s="2" t="s">
        <v>552</v>
      </c>
      <c r="BD2" s="2" t="s">
        <v>367</v>
      </c>
      <c r="BE2" s="2" t="s">
        <v>550</v>
      </c>
      <c r="BF2" s="2" t="s">
        <v>551</v>
      </c>
      <c r="BG2" s="2" t="s">
        <v>552</v>
      </c>
      <c r="BI2" s="2" t="s">
        <v>554</v>
      </c>
      <c r="BJ2" s="2" t="s">
        <v>554</v>
      </c>
      <c r="BK2" s="2" t="s">
        <v>555</v>
      </c>
      <c r="BL2" s="2" t="s">
        <v>555</v>
      </c>
      <c r="BM2" s="2" t="s">
        <v>552</v>
      </c>
    </row>
    <row r="3" spans="1:65" x14ac:dyDescent="0.3">
      <c r="A3" s="137" t="str">
        <f>D!B3</f>
        <v>ACC</v>
      </c>
      <c r="B3" s="137" t="str">
        <f>Cash!I3</f>
        <v>Y</v>
      </c>
      <c r="C3" s="137" t="str">
        <f>Cash!J3</f>
        <v>Y</v>
      </c>
      <c r="D3" s="137" t="str">
        <f>Cash!K3</f>
        <v>Y</v>
      </c>
      <c r="E3" s="137" t="str">
        <f>Cash!L3</f>
        <v>Y</v>
      </c>
      <c r="F3" s="137" t="str">
        <f>Cash!M3</f>
        <v>N</v>
      </c>
      <c r="G3" s="137" t="str">
        <f>Cash!N3</f>
        <v>Y</v>
      </c>
      <c r="I3" s="137" t="str">
        <f>Cash!BB3</f>
        <v>Y</v>
      </c>
      <c r="J3" s="137" t="str">
        <f>Cash!BC3</f>
        <v>Y</v>
      </c>
      <c r="K3" s="137" t="str">
        <f>Cash!BD3</f>
        <v>N</v>
      </c>
      <c r="L3" s="137" t="str">
        <f>Cash!BE3</f>
        <v>N</v>
      </c>
      <c r="M3" s="137" t="str">
        <f>Cash!BF3</f>
        <v>N</v>
      </c>
      <c r="N3" s="137" t="str">
        <f>Cash!BG3</f>
        <v>N</v>
      </c>
      <c r="P3" s="137" t="str">
        <f>Cash!BZ3</f>
        <v>Y</v>
      </c>
      <c r="Q3" s="137" t="str">
        <f>Cash!CA3</f>
        <v>Y</v>
      </c>
      <c r="R3" s="137" t="str">
        <f>Cash!CB3</f>
        <v>N</v>
      </c>
      <c r="S3" s="137" t="str">
        <f>Cash!CC3</f>
        <v>N</v>
      </c>
      <c r="T3" s="137" t="str">
        <f>Cash!CD3</f>
        <v>N</v>
      </c>
      <c r="U3" s="137" t="str">
        <f>Cash!CE3</f>
        <v>N</v>
      </c>
      <c r="W3" s="137" t="str">
        <f>Cash!CX3</f>
        <v>Y</v>
      </c>
      <c r="X3" s="137" t="str">
        <f>Cash!CY3</f>
        <v>N</v>
      </c>
      <c r="Y3" s="137" t="str">
        <f>Cash!CZ3</f>
        <v>N</v>
      </c>
      <c r="Z3" s="137" t="str">
        <f>Cash!DA3</f>
        <v>N</v>
      </c>
      <c r="AA3" s="137" t="str">
        <f>Cash!DB3</f>
        <v>Y</v>
      </c>
      <c r="AB3" s="137" t="str">
        <f>Cash!DC3</f>
        <v>Y</v>
      </c>
      <c r="AD3" s="137" t="str">
        <f>Cash!DV3</f>
        <v>Y</v>
      </c>
      <c r="AE3" s="137" t="str">
        <f>Cash!DW3</f>
        <v>N</v>
      </c>
      <c r="AF3" s="137" t="str">
        <f>Cash!DX3</f>
        <v>N</v>
      </c>
      <c r="AG3" s="137" t="str">
        <f>Cash!DY3</f>
        <v>N</v>
      </c>
      <c r="AH3" s="137" t="str">
        <f>Cash!DZ3</f>
        <v>Y</v>
      </c>
      <c r="AI3" s="137" t="str">
        <f>Cash!EA3</f>
        <v>N</v>
      </c>
      <c r="AK3" s="138">
        <f>AVERAGE(Cash!DP3:DS3)</f>
        <v>3.3149999999999951</v>
      </c>
      <c r="AM3" s="137">
        <f>Cash!AG3-Cash!AN3</f>
        <v>78.400000000000091</v>
      </c>
      <c r="AN3" s="137">
        <f>Cash!AH3-Cash!AO3</f>
        <v>30.75</v>
      </c>
      <c r="AO3" s="137">
        <f>Cash!AI3-Cash!AP3</f>
        <v>46.350000000000136</v>
      </c>
      <c r="AP3" s="137">
        <f>Cash!AJ3-Cash!AQ3</f>
        <v>29</v>
      </c>
      <c r="AQ3" s="137">
        <f>Cash!AK3-Cash!AR3</f>
        <v>77</v>
      </c>
      <c r="AR3" s="137">
        <f>Cash!AL3-Cash!AS3</f>
        <v>32</v>
      </c>
      <c r="AS3" s="137">
        <f>Cash!AM3-Cash!AT3</f>
        <v>43.900000000000091</v>
      </c>
      <c r="AU3" s="137" t="b">
        <f>D!C3=D!E3</f>
        <v>0</v>
      </c>
      <c r="AV3" s="137" t="b">
        <f>D!C3=D!D3</f>
        <v>0</v>
      </c>
      <c r="AX3" s="137" t="str">
        <f>A3</f>
        <v>ACC</v>
      </c>
      <c r="AY3" s="137">
        <f>(D!D3+D!E3+D!F3)/3</f>
        <v>1209.5666666666666</v>
      </c>
      <c r="AZ3" s="137">
        <f>(D!D3+D!E3)/2</f>
        <v>1200.8</v>
      </c>
      <c r="BA3" s="137">
        <f>2*AY3-AZ3</f>
        <v>1218.3333333333333</v>
      </c>
      <c r="BB3" s="137">
        <f>AY3-AZ3</f>
        <v>8.7666666666666515</v>
      </c>
      <c r="BD3" s="137">
        <f>(D!M3+D!N3+D!O3)/3</f>
        <v>1186.1166666666666</v>
      </c>
      <c r="BE3" s="137">
        <f>(D!M3+D!N3)/2</f>
        <v>1185.375</v>
      </c>
      <c r="BF3" s="137">
        <f>2*BD3-BE3</f>
        <v>1186.8583333333331</v>
      </c>
      <c r="BG3" s="137">
        <f>BD3-BE3</f>
        <v>0.74166666666656056</v>
      </c>
      <c r="BI3" s="137" t="b">
        <f>IF(AND(AZ3&lt;BE3,AY3&lt;BD3,BA3&lt;BF3,AZ3&lt;BA3,BE3&lt;BF3),"BUY")</f>
        <v>0</v>
      </c>
      <c r="BJ3" s="137" t="str">
        <f>IF(AND(AZ3&gt;BE3,AY3&gt;BD3,BA3&gt;BF3,AZ3&lt;BA3,BE3&lt;BF3),"BUY")</f>
        <v>BUY</v>
      </c>
      <c r="BK3" s="137" t="b">
        <f>IF(AND(AZ3&lt;BE3,AY3&lt;BD3,BA3&lt;BF3,AZ3&gt;BA3,BE3&gt;BF3),"SELL")</f>
        <v>0</v>
      </c>
      <c r="BL3" s="137" t="b">
        <f>IF(AND(AZ3&gt;BE3,AY3&gt;BD3,BA3&gt;BF3,AZ3&gt;BA3,BE3&gt;BF3),"SELL")</f>
        <v>0</v>
      </c>
      <c r="BM3" s="137" t="b">
        <f>BG3&gt;BB3</f>
        <v>0</v>
      </c>
    </row>
    <row r="4" spans="1:65" x14ac:dyDescent="0.3">
      <c r="A4" s="137" t="str">
        <f>D!B4</f>
        <v>ADANIENT</v>
      </c>
      <c r="B4" s="137" t="str">
        <f>Cash!I4</f>
        <v>N</v>
      </c>
      <c r="C4" s="137" t="str">
        <f>Cash!J4</f>
        <v>N</v>
      </c>
      <c r="D4" s="137" t="str">
        <f>Cash!K4</f>
        <v>Y</v>
      </c>
      <c r="E4" s="137" t="str">
        <f>Cash!L4</f>
        <v>Y</v>
      </c>
      <c r="F4" s="137" t="str">
        <f>Cash!M4</f>
        <v>N</v>
      </c>
      <c r="G4" s="137" t="str">
        <f>Cash!N4</f>
        <v>Y</v>
      </c>
      <c r="I4" s="137" t="str">
        <f>Cash!BB4</f>
        <v>N</v>
      </c>
      <c r="J4" s="137" t="str">
        <f>Cash!BC4</f>
        <v>N</v>
      </c>
      <c r="K4" s="137" t="str">
        <f>Cash!BD4</f>
        <v>N</v>
      </c>
      <c r="L4" s="137" t="str">
        <f>Cash!BE4</f>
        <v>Y</v>
      </c>
      <c r="M4" s="137" t="str">
        <f>Cash!BF4</f>
        <v>Y</v>
      </c>
      <c r="N4" s="137" t="str">
        <f>Cash!BG4</f>
        <v>Y</v>
      </c>
      <c r="P4" s="137" t="str">
        <f>Cash!BZ4</f>
        <v>N</v>
      </c>
      <c r="Q4" s="137" t="str">
        <f>Cash!CA4</f>
        <v>N</v>
      </c>
      <c r="R4" s="137" t="str">
        <f>Cash!CB4</f>
        <v>N</v>
      </c>
      <c r="S4" s="137" t="str">
        <f>Cash!CC4</f>
        <v>Y</v>
      </c>
      <c r="T4" s="137" t="str">
        <f>Cash!CD4</f>
        <v>Y</v>
      </c>
      <c r="U4" s="137" t="str">
        <f>Cash!CE4</f>
        <v>Y</v>
      </c>
      <c r="W4" s="137" t="str">
        <f>Cash!CX4</f>
        <v>N</v>
      </c>
      <c r="X4" s="137" t="str">
        <f>Cash!CY4</f>
        <v>Y</v>
      </c>
      <c r="Y4" s="137" t="str">
        <f>Cash!CZ4</f>
        <v>N</v>
      </c>
      <c r="Z4" s="137" t="str">
        <f>Cash!DA4</f>
        <v>Y</v>
      </c>
      <c r="AA4" s="137" t="str">
        <f>Cash!DB4</f>
        <v>Y</v>
      </c>
      <c r="AB4" s="137" t="str">
        <f>Cash!DC4</f>
        <v>Y</v>
      </c>
      <c r="AD4" s="137" t="str">
        <f>Cash!DV4</f>
        <v>N</v>
      </c>
      <c r="AE4" s="137" t="str">
        <f>Cash!DW4</f>
        <v>N</v>
      </c>
      <c r="AF4" s="137" t="str">
        <f>Cash!DX4</f>
        <v>N</v>
      </c>
      <c r="AG4" s="137" t="str">
        <f>Cash!DY4</f>
        <v>N</v>
      </c>
      <c r="AH4" s="137" t="str">
        <f>Cash!DZ4</f>
        <v>Y</v>
      </c>
      <c r="AI4" s="137" t="str">
        <f>Cash!EA4</f>
        <v>N</v>
      </c>
      <c r="AK4" s="138">
        <f>AVERAGE(Cash!DP4:DS4)</f>
        <v>3.44</v>
      </c>
      <c r="AM4" s="137">
        <f>Cash!AG4-Cash!AN4</f>
        <v>4.5999999999999943</v>
      </c>
      <c r="AN4" s="137">
        <f>Cash!AH4-Cash!AO4</f>
        <v>6.9499999999999886</v>
      </c>
      <c r="AO4" s="137">
        <f>Cash!AI4-Cash!AP4</f>
        <v>5.1999999999999886</v>
      </c>
      <c r="AP4" s="137">
        <f>Cash!AJ4-Cash!AQ4</f>
        <v>11.450000000000017</v>
      </c>
      <c r="AQ4" s="137">
        <f>Cash!AK4-Cash!AR4</f>
        <v>12.050000000000011</v>
      </c>
      <c r="AR4" s="137">
        <f>Cash!AL4-Cash!AS4</f>
        <v>3.6999999999999886</v>
      </c>
      <c r="AS4" s="137">
        <f>Cash!AM4-Cash!AT4</f>
        <v>4.9499999999999886</v>
      </c>
      <c r="AU4" s="137" t="b">
        <f>D!C4=D!E4</f>
        <v>0</v>
      </c>
      <c r="AV4" s="137" t="b">
        <f>D!C4=D!D4</f>
        <v>0</v>
      </c>
      <c r="AX4" s="137" t="str">
        <f t="shared" ref="AX4:AX67" si="0">A4</f>
        <v>ADANIENT</v>
      </c>
      <c r="AY4" s="137">
        <f>(D!D4+D!E4+D!F4)/3</f>
        <v>138.63333333333333</v>
      </c>
      <c r="AZ4" s="137">
        <f>(D!D4+D!E4)/2</f>
        <v>138.89999999999998</v>
      </c>
      <c r="BA4" s="137">
        <f t="shared" ref="BA4:BA67" si="1">2*AY4-AZ4</f>
        <v>138.36666666666667</v>
      </c>
      <c r="BB4" s="137">
        <f t="shared" ref="BB4:BB67" si="2">AY4-AZ4</f>
        <v>-0.26666666666665151</v>
      </c>
      <c r="BD4" s="137">
        <f>(D!M4+D!N4+D!O4)/3</f>
        <v>139.78333333333333</v>
      </c>
      <c r="BE4" s="137">
        <f>(D!M4+D!N4)/2</f>
        <v>140.52500000000001</v>
      </c>
      <c r="BF4" s="137">
        <f t="shared" ref="BF4:BF67" si="3">2*BD4-BE4</f>
        <v>139.04166666666666</v>
      </c>
      <c r="BG4" s="137">
        <f t="shared" ref="BG4:BG67" si="4">BD4-BE4</f>
        <v>-0.74166666666667425</v>
      </c>
      <c r="BI4" s="137" t="b">
        <f t="shared" ref="BI4:BI67" si="5">IF(AND(AZ4&lt;BE4,AY4&lt;BD4,BA4&lt;BF4,AZ4&lt;BA4,BE4&lt;BF4),"BUY")</f>
        <v>0</v>
      </c>
      <c r="BJ4" s="137" t="b">
        <f t="shared" ref="BJ4:BJ67" si="6">IF(AND(AZ4&gt;BE4,AY4&gt;BD4,BA4&gt;BF4,AZ4&lt;BA4,BE4&lt;BF4),"BUY")</f>
        <v>0</v>
      </c>
      <c r="BK4" s="137" t="str">
        <f t="shared" ref="BK4:BK67" si="7">IF(AND(AZ4&lt;BE4,AY4&lt;BD4,BA4&lt;BF4,AZ4&gt;BA4,BE4&gt;BF4),"SELL")</f>
        <v>SELL</v>
      </c>
      <c r="BL4" s="137" t="b">
        <f t="shared" ref="BL4:BL67" si="8">IF(AND(AZ4&gt;BE4,AY4&gt;BD4,BA4&gt;BF4,AZ4&gt;BA4,BE4&gt;BF4),"SELL")</f>
        <v>0</v>
      </c>
      <c r="BM4" s="137" t="b">
        <f t="shared" ref="BM4:BM67" si="9">BG4&gt;BB4</f>
        <v>0</v>
      </c>
    </row>
    <row r="5" spans="1:65" x14ac:dyDescent="0.3">
      <c r="A5" s="137" t="str">
        <f>D!B5</f>
        <v>ADANIPORTS</v>
      </c>
      <c r="B5" s="137" t="str">
        <f>Cash!I5</f>
        <v>N</v>
      </c>
      <c r="C5" s="137" t="str">
        <f>Cash!J5</f>
        <v>N</v>
      </c>
      <c r="D5" s="137" t="str">
        <f>Cash!K5</f>
        <v>Y</v>
      </c>
      <c r="E5" s="137" t="str">
        <f>Cash!L5</f>
        <v>Y</v>
      </c>
      <c r="F5" s="137" t="str">
        <f>Cash!M5</f>
        <v>N</v>
      </c>
      <c r="G5" s="137" t="str">
        <f>Cash!N5</f>
        <v>Y</v>
      </c>
      <c r="I5" s="137" t="str">
        <f>Cash!BB5</f>
        <v>N</v>
      </c>
      <c r="J5" s="137" t="str">
        <f>Cash!BC5</f>
        <v>N</v>
      </c>
      <c r="K5" s="137" t="str">
        <f>Cash!BD5</f>
        <v>N</v>
      </c>
      <c r="L5" s="137" t="str">
        <f>Cash!BE5</f>
        <v>Y</v>
      </c>
      <c r="M5" s="137" t="str">
        <f>Cash!BF5</f>
        <v>N</v>
      </c>
      <c r="N5" s="137" t="str">
        <f>Cash!BG5</f>
        <v>N</v>
      </c>
      <c r="P5" s="137" t="str">
        <f>Cash!BZ5</f>
        <v>N</v>
      </c>
      <c r="Q5" s="137" t="str">
        <f>Cash!CA5</f>
        <v>N</v>
      </c>
      <c r="R5" s="137" t="str">
        <f>Cash!CB5</f>
        <v>N</v>
      </c>
      <c r="S5" s="137" t="str">
        <f>Cash!CC5</f>
        <v>Y</v>
      </c>
      <c r="T5" s="137" t="str">
        <f>Cash!CD5</f>
        <v>N</v>
      </c>
      <c r="U5" s="137" t="str">
        <f>Cash!CE5</f>
        <v>N</v>
      </c>
      <c r="W5" s="137" t="str">
        <f>Cash!CX5</f>
        <v>N</v>
      </c>
      <c r="X5" s="137" t="str">
        <f>Cash!CY5</f>
        <v>N</v>
      </c>
      <c r="Y5" s="137" t="str">
        <f>Cash!CZ5</f>
        <v>N</v>
      </c>
      <c r="Z5" s="137" t="str">
        <f>Cash!DA5</f>
        <v>Y</v>
      </c>
      <c r="AA5" s="137" t="str">
        <f>Cash!DB5</f>
        <v>Y</v>
      </c>
      <c r="AB5" s="137" t="str">
        <f>Cash!DC5</f>
        <v>N</v>
      </c>
      <c r="AD5" s="137" t="str">
        <f>Cash!DV5</f>
        <v>N</v>
      </c>
      <c r="AE5" s="137" t="str">
        <f>Cash!DW5</f>
        <v>N</v>
      </c>
      <c r="AF5" s="137" t="str">
        <f>Cash!DX5</f>
        <v>N</v>
      </c>
      <c r="AG5" s="137" t="str">
        <f>Cash!DY5</f>
        <v>Y</v>
      </c>
      <c r="AH5" s="137" t="str">
        <f>Cash!DZ5</f>
        <v>Y</v>
      </c>
      <c r="AI5" s="137" t="str">
        <f>Cash!EA5</f>
        <v>N</v>
      </c>
      <c r="AK5" s="138">
        <f>AVERAGE(Cash!DP5:DS5)</f>
        <v>4.0999999999999979</v>
      </c>
      <c r="AM5" s="137">
        <f>Cash!AG5-Cash!AN5</f>
        <v>8.4499999999999886</v>
      </c>
      <c r="AN5" s="137">
        <f>Cash!AH5-Cash!AO5</f>
        <v>6.75</v>
      </c>
      <c r="AO5" s="137">
        <f>Cash!AI5-Cash!AP5</f>
        <v>13.25</v>
      </c>
      <c r="AP5" s="137">
        <f>Cash!AJ5-Cash!AQ5</f>
        <v>23.549999999999955</v>
      </c>
      <c r="AQ5" s="137">
        <f>Cash!AK5-Cash!AR5</f>
        <v>16</v>
      </c>
      <c r="AR5" s="137">
        <f>Cash!AL5-Cash!AS5</f>
        <v>6.6499999999999773</v>
      </c>
      <c r="AS5" s="137">
        <f>Cash!AM5-Cash!AT5</f>
        <v>10.349999999999966</v>
      </c>
      <c r="AU5" s="137" t="b">
        <f>D!C5=D!E5</f>
        <v>0</v>
      </c>
      <c r="AV5" s="137" t="b">
        <f>D!C5=D!D5</f>
        <v>1</v>
      </c>
      <c r="AX5" s="137" t="str">
        <f t="shared" si="0"/>
        <v>ADANIPORTS</v>
      </c>
      <c r="AY5" s="137">
        <f>(D!D5+D!E5+D!F5)/3</f>
        <v>310.71666666666664</v>
      </c>
      <c r="AZ5" s="137">
        <f>(D!D5+D!E5)/2</f>
        <v>310.77499999999998</v>
      </c>
      <c r="BA5" s="137">
        <f t="shared" si="1"/>
        <v>310.6583333333333</v>
      </c>
      <c r="BB5" s="137">
        <f t="shared" si="2"/>
        <v>-5.8333333333337123E-2</v>
      </c>
      <c r="BD5" s="137">
        <f>(D!M5+D!N5+D!O5)/3</f>
        <v>318.23333333333329</v>
      </c>
      <c r="BE5" s="137">
        <f>(D!M5+D!N5)/2</f>
        <v>318.77499999999998</v>
      </c>
      <c r="BF5" s="137">
        <f t="shared" si="3"/>
        <v>317.69166666666661</v>
      </c>
      <c r="BG5" s="137">
        <f t="shared" si="4"/>
        <v>-0.54166666666668561</v>
      </c>
      <c r="BI5" s="137" t="b">
        <f t="shared" si="5"/>
        <v>0</v>
      </c>
      <c r="BJ5" s="137" t="b">
        <f t="shared" si="6"/>
        <v>0</v>
      </c>
      <c r="BK5" s="137" t="str">
        <f t="shared" si="7"/>
        <v>SELL</v>
      </c>
      <c r="BL5" s="137" t="b">
        <f t="shared" si="8"/>
        <v>0</v>
      </c>
      <c r="BM5" s="137" t="b">
        <f t="shared" si="9"/>
        <v>0</v>
      </c>
    </row>
    <row r="6" spans="1:65" x14ac:dyDescent="0.3">
      <c r="A6" s="137" t="str">
        <f>D!B6</f>
        <v>ADANIPOWER</v>
      </c>
      <c r="B6" s="137" t="str">
        <f>Cash!I6</f>
        <v>N</v>
      </c>
      <c r="C6" s="137" t="str">
        <f>Cash!J6</f>
        <v>N</v>
      </c>
      <c r="D6" s="137" t="str">
        <f>Cash!K6</f>
        <v>N</v>
      </c>
      <c r="E6" s="137" t="str">
        <f>Cash!L6</f>
        <v>Y</v>
      </c>
      <c r="F6" s="137" t="str">
        <f>Cash!M6</f>
        <v>N</v>
      </c>
      <c r="G6" s="137" t="str">
        <f>Cash!N6</f>
        <v>N</v>
      </c>
      <c r="I6" s="137" t="str">
        <f>Cash!BB6</f>
        <v>N</v>
      </c>
      <c r="J6" s="137" t="str">
        <f>Cash!BC6</f>
        <v>N</v>
      </c>
      <c r="K6" s="137" t="str">
        <f>Cash!BD6</f>
        <v>N</v>
      </c>
      <c r="L6" s="137" t="str">
        <f>Cash!BE6</f>
        <v>Y</v>
      </c>
      <c r="M6" s="137" t="str">
        <f>Cash!BF6</f>
        <v>Y</v>
      </c>
      <c r="N6" s="137" t="str">
        <f>Cash!BG6</f>
        <v>N</v>
      </c>
      <c r="P6" s="137" t="str">
        <f>Cash!BZ6</f>
        <v>N</v>
      </c>
      <c r="Q6" s="137" t="str">
        <f>Cash!CA6</f>
        <v>N</v>
      </c>
      <c r="R6" s="137" t="str">
        <f>Cash!CB6</f>
        <v>N</v>
      </c>
      <c r="S6" s="137" t="str">
        <f>Cash!CC6</f>
        <v>Y</v>
      </c>
      <c r="T6" s="137" t="str">
        <f>Cash!CD6</f>
        <v>Y</v>
      </c>
      <c r="U6" s="137" t="str">
        <f>Cash!CE6</f>
        <v>N</v>
      </c>
      <c r="W6" s="137" t="str">
        <f>Cash!CX6</f>
        <v>N</v>
      </c>
      <c r="X6" s="137" t="str">
        <f>Cash!CY6</f>
        <v>N</v>
      </c>
      <c r="Y6" s="137" t="str">
        <f>Cash!CZ6</f>
        <v>N</v>
      </c>
      <c r="Z6" s="137" t="str">
        <f>Cash!DA6</f>
        <v>Y</v>
      </c>
      <c r="AA6" s="137" t="str">
        <f>Cash!DB6</f>
        <v>Y</v>
      </c>
      <c r="AB6" s="137" t="str">
        <f>Cash!DC6</f>
        <v>N</v>
      </c>
      <c r="AD6" s="137" t="str">
        <f>Cash!DV6</f>
        <v>N</v>
      </c>
      <c r="AE6" s="137" t="str">
        <f>Cash!DW6</f>
        <v>N</v>
      </c>
      <c r="AF6" s="137" t="str">
        <f>Cash!DX6</f>
        <v>N</v>
      </c>
      <c r="AG6" s="137" t="str">
        <f>Cash!DY6</f>
        <v>Y</v>
      </c>
      <c r="AH6" s="137" t="str">
        <f>Cash!DZ6</f>
        <v>N</v>
      </c>
      <c r="AI6" s="137" t="str">
        <f>Cash!EA6</f>
        <v>N</v>
      </c>
      <c r="AK6" s="138">
        <f>AVERAGE(Cash!DP6:DS6)</f>
        <v>5.2275</v>
      </c>
      <c r="AM6" s="137">
        <f>Cash!AG6-Cash!AN6</f>
        <v>1.6499999999999986</v>
      </c>
      <c r="AN6" s="137">
        <f>Cash!AH6-Cash!AO6</f>
        <v>1.6999999999999957</v>
      </c>
      <c r="AO6" s="137">
        <f>Cash!AI6-Cash!AP6</f>
        <v>2.8500000000000014</v>
      </c>
      <c r="AP6" s="137">
        <f>Cash!AJ6-Cash!AQ6</f>
        <v>5.7999999999999972</v>
      </c>
      <c r="AQ6" s="137">
        <f>Cash!AK6-Cash!AR6</f>
        <v>2.9999999999999964</v>
      </c>
      <c r="AR6" s="137">
        <f>Cash!AL6-Cash!AS6</f>
        <v>1.25</v>
      </c>
      <c r="AS6" s="137">
        <f>Cash!AM6-Cash!AT6</f>
        <v>4.25</v>
      </c>
      <c r="AU6" s="137" t="b">
        <f>D!C6=D!E6</f>
        <v>0</v>
      </c>
      <c r="AV6" s="137" t="b">
        <f>D!C6=D!D6</f>
        <v>0</v>
      </c>
      <c r="AX6" s="137" t="str">
        <f t="shared" si="0"/>
        <v>ADANIPOWER</v>
      </c>
      <c r="AY6" s="137">
        <f>(D!D6+D!E6+D!F6)/3</f>
        <v>33.449999999999996</v>
      </c>
      <c r="AZ6" s="137">
        <f>(D!D6+D!E6)/2</f>
        <v>33.674999999999997</v>
      </c>
      <c r="BA6" s="137">
        <f t="shared" si="1"/>
        <v>33.224999999999994</v>
      </c>
      <c r="BB6" s="137">
        <f t="shared" si="2"/>
        <v>-0.22500000000000142</v>
      </c>
      <c r="BD6" s="137">
        <f>(D!M6+D!N6+D!O6)/3</f>
        <v>34.116666666666667</v>
      </c>
      <c r="BE6" s="137">
        <f>(D!M6+D!N6)/2</f>
        <v>34.049999999999997</v>
      </c>
      <c r="BF6" s="137">
        <f t="shared" si="3"/>
        <v>34.183333333333337</v>
      </c>
      <c r="BG6" s="137">
        <f t="shared" si="4"/>
        <v>6.6666666666669983E-2</v>
      </c>
      <c r="BI6" s="137" t="b">
        <f t="shared" si="5"/>
        <v>0</v>
      </c>
      <c r="BJ6" s="137" t="b">
        <f t="shared" si="6"/>
        <v>0</v>
      </c>
      <c r="BK6" s="137" t="b">
        <f t="shared" si="7"/>
        <v>0</v>
      </c>
      <c r="BL6" s="137" t="b">
        <f t="shared" si="8"/>
        <v>0</v>
      </c>
      <c r="BM6" s="137" t="b">
        <f t="shared" si="9"/>
        <v>1</v>
      </c>
    </row>
    <row r="7" spans="1:65" x14ac:dyDescent="0.3">
      <c r="A7" s="137" t="str">
        <f>D!B7</f>
        <v>AMARAJABAT</v>
      </c>
      <c r="B7" s="137" t="str">
        <f>Cash!I7</f>
        <v>N</v>
      </c>
      <c r="C7" s="137" t="str">
        <f>Cash!J7</f>
        <v>Y</v>
      </c>
      <c r="D7" s="137" t="str">
        <f>Cash!K7</f>
        <v>Y</v>
      </c>
      <c r="E7" s="137" t="str">
        <f>Cash!L7</f>
        <v>Y</v>
      </c>
      <c r="F7" s="137" t="str">
        <f>Cash!M7</f>
        <v>N</v>
      </c>
      <c r="G7" s="137" t="str">
        <f>Cash!N7</f>
        <v>Y</v>
      </c>
      <c r="I7" s="137" t="str">
        <f>Cash!BB7</f>
        <v>Y</v>
      </c>
      <c r="J7" s="137" t="str">
        <f>Cash!BC7</f>
        <v>Y</v>
      </c>
      <c r="K7" s="137" t="str">
        <f>Cash!BD7</f>
        <v>N</v>
      </c>
      <c r="L7" s="137" t="str">
        <f>Cash!BE7</f>
        <v>N</v>
      </c>
      <c r="M7" s="137" t="str">
        <f>Cash!BF7</f>
        <v>Y</v>
      </c>
      <c r="N7" s="137" t="str">
        <f>Cash!BG7</f>
        <v>Y</v>
      </c>
      <c r="P7" s="137" t="str">
        <f>Cash!BZ7</f>
        <v>Y</v>
      </c>
      <c r="Q7" s="137" t="str">
        <f>Cash!CA7</f>
        <v>Y</v>
      </c>
      <c r="R7" s="137" t="str">
        <f>Cash!CB7</f>
        <v>N</v>
      </c>
      <c r="S7" s="137" t="str">
        <f>Cash!CC7</f>
        <v>N</v>
      </c>
      <c r="T7" s="137" t="str">
        <f>Cash!CD7</f>
        <v>Y</v>
      </c>
      <c r="U7" s="137" t="str">
        <f>Cash!CE7</f>
        <v>Y</v>
      </c>
      <c r="W7" s="137" t="str">
        <f>Cash!CX7</f>
        <v>Y</v>
      </c>
      <c r="X7" s="137" t="str">
        <f>Cash!CY7</f>
        <v>Y</v>
      </c>
      <c r="Y7" s="137" t="str">
        <f>Cash!CZ7</f>
        <v>N</v>
      </c>
      <c r="Z7" s="137" t="str">
        <f>Cash!DA7</f>
        <v>N</v>
      </c>
      <c r="AA7" s="137" t="str">
        <f>Cash!DB7</f>
        <v>Y</v>
      </c>
      <c r="AB7" s="137" t="str">
        <f>Cash!DC7</f>
        <v>Y</v>
      </c>
      <c r="AD7" s="137" t="str">
        <f>Cash!DV7</f>
        <v>N</v>
      </c>
      <c r="AE7" s="137" t="str">
        <f>Cash!DW7</f>
        <v>Y</v>
      </c>
      <c r="AF7" s="137" t="str">
        <f>Cash!DX7</f>
        <v>N</v>
      </c>
      <c r="AG7" s="137" t="str">
        <f>Cash!DY7</f>
        <v>Y</v>
      </c>
      <c r="AH7" s="137" t="str">
        <f>Cash!DZ7</f>
        <v>Y</v>
      </c>
      <c r="AI7" s="137" t="str">
        <f>Cash!EA7</f>
        <v>N</v>
      </c>
      <c r="AK7" s="138">
        <f>AVERAGE(Cash!DP7:DS7)</f>
        <v>3.9174999999999973</v>
      </c>
      <c r="AM7" s="137">
        <f>Cash!AG7-Cash!AN7</f>
        <v>26.600000000000023</v>
      </c>
      <c r="AN7" s="137">
        <f>Cash!AH7-Cash!AO7</f>
        <v>37.100000000000023</v>
      </c>
      <c r="AO7" s="137">
        <f>Cash!AI7-Cash!AP7</f>
        <v>20.799999999999955</v>
      </c>
      <c r="AP7" s="137">
        <f>Cash!AJ7-Cash!AQ7</f>
        <v>30.900000000000091</v>
      </c>
      <c r="AQ7" s="137">
        <f>Cash!AK7-Cash!AR7</f>
        <v>45.450000000000045</v>
      </c>
      <c r="AR7" s="137">
        <f>Cash!AL7-Cash!AS7</f>
        <v>28</v>
      </c>
      <c r="AS7" s="137">
        <f>Cash!AM7-Cash!AT7</f>
        <v>23.100000000000023</v>
      </c>
      <c r="AU7" s="137" t="b">
        <f>D!C7=D!E7</f>
        <v>0</v>
      </c>
      <c r="AV7" s="137" t="b">
        <f>D!C7=D!D7</f>
        <v>0</v>
      </c>
      <c r="AX7" s="137" t="str">
        <f t="shared" si="0"/>
        <v>AMARAJABAT</v>
      </c>
      <c r="AY7" s="137">
        <f>(D!D7+D!E7+D!F7)/3</f>
        <v>597.65</v>
      </c>
      <c r="AZ7" s="137">
        <f>(D!D7+D!E7)/2</f>
        <v>600.20000000000005</v>
      </c>
      <c r="BA7" s="137">
        <f t="shared" si="1"/>
        <v>595.09999999999991</v>
      </c>
      <c r="BB7" s="137">
        <f t="shared" si="2"/>
        <v>-2.5500000000000682</v>
      </c>
      <c r="BD7" s="137">
        <f>(D!M7+D!N7+D!O7)/3</f>
        <v>586.16666666666663</v>
      </c>
      <c r="BE7" s="137">
        <f>(D!M7+D!N7)/2</f>
        <v>581.04999999999995</v>
      </c>
      <c r="BF7" s="137">
        <f t="shared" si="3"/>
        <v>591.2833333333333</v>
      </c>
      <c r="BG7" s="137">
        <f t="shared" si="4"/>
        <v>5.1166666666666742</v>
      </c>
      <c r="BI7" s="137" t="b">
        <f t="shared" si="5"/>
        <v>0</v>
      </c>
      <c r="BJ7" s="137" t="b">
        <f t="shared" si="6"/>
        <v>0</v>
      </c>
      <c r="BK7" s="137" t="b">
        <f t="shared" si="7"/>
        <v>0</v>
      </c>
      <c r="BL7" s="137" t="b">
        <f t="shared" si="8"/>
        <v>0</v>
      </c>
      <c r="BM7" s="137" t="b">
        <f t="shared" si="9"/>
        <v>1</v>
      </c>
    </row>
    <row r="8" spans="1:65" x14ac:dyDescent="0.3">
      <c r="A8" s="137" t="str">
        <f>D!B8</f>
        <v>AMBUJACEM</v>
      </c>
      <c r="B8" s="137" t="str">
        <f>Cash!I8</f>
        <v>Y</v>
      </c>
      <c r="C8" s="137" t="str">
        <f>Cash!J8</f>
        <v>Y</v>
      </c>
      <c r="D8" s="137" t="str">
        <f>Cash!K8</f>
        <v>Y</v>
      </c>
      <c r="E8" s="137" t="str">
        <f>Cash!L8</f>
        <v>Y</v>
      </c>
      <c r="F8" s="137" t="str">
        <f>Cash!M8</f>
        <v>N</v>
      </c>
      <c r="G8" s="137" t="str">
        <f>Cash!N8</f>
        <v>N</v>
      </c>
      <c r="I8" s="137" t="str">
        <f>Cash!BB8</f>
        <v>Y</v>
      </c>
      <c r="J8" s="137" t="str">
        <f>Cash!BC8</f>
        <v>Y</v>
      </c>
      <c r="K8" s="137" t="str">
        <f>Cash!BD8</f>
        <v>N</v>
      </c>
      <c r="L8" s="137" t="str">
        <f>Cash!BE8</f>
        <v>N</v>
      </c>
      <c r="M8" s="137" t="str">
        <f>Cash!BF8</f>
        <v>N</v>
      </c>
      <c r="N8" s="137" t="str">
        <f>Cash!BG8</f>
        <v>Y</v>
      </c>
      <c r="P8" s="137" t="str">
        <f>Cash!BZ8</f>
        <v>Y</v>
      </c>
      <c r="Q8" s="137" t="str">
        <f>Cash!CA8</f>
        <v>Y</v>
      </c>
      <c r="R8" s="137" t="str">
        <f>Cash!CB8</f>
        <v>N</v>
      </c>
      <c r="S8" s="137" t="str">
        <f>Cash!CC8</f>
        <v>N</v>
      </c>
      <c r="T8" s="137" t="str">
        <f>Cash!CD8</f>
        <v>N</v>
      </c>
      <c r="U8" s="137" t="str">
        <f>Cash!CE8</f>
        <v>Y</v>
      </c>
      <c r="W8" s="137" t="str">
        <f>Cash!CX8</f>
        <v>Y</v>
      </c>
      <c r="X8" s="137" t="str">
        <f>Cash!CY8</f>
        <v>Y</v>
      </c>
      <c r="Y8" s="137" t="str">
        <f>Cash!CZ8</f>
        <v>N</v>
      </c>
      <c r="Z8" s="137" t="str">
        <f>Cash!DA8</f>
        <v>N</v>
      </c>
      <c r="AA8" s="137" t="str">
        <f>Cash!DB8</f>
        <v>N</v>
      </c>
      <c r="AB8" s="137" t="str">
        <f>Cash!DC8</f>
        <v>Y</v>
      </c>
      <c r="AD8" s="137" t="str">
        <f>Cash!DV8</f>
        <v>Y</v>
      </c>
      <c r="AE8" s="137" t="str">
        <f>Cash!DW8</f>
        <v>N</v>
      </c>
      <c r="AF8" s="137" t="str">
        <f>Cash!DX8</f>
        <v>N</v>
      </c>
      <c r="AG8" s="137" t="str">
        <f>Cash!DY8</f>
        <v>N</v>
      </c>
      <c r="AH8" s="137" t="str">
        <f>Cash!DZ8</f>
        <v>Y</v>
      </c>
      <c r="AI8" s="137" t="str">
        <f>Cash!EA8</f>
        <v>N</v>
      </c>
      <c r="AK8" s="138">
        <f>AVERAGE(Cash!DP8:DS8)</f>
        <v>3.0999999999999974</v>
      </c>
      <c r="AM8" s="137">
        <f>Cash!AG8-Cash!AN8</f>
        <v>10.650000000000006</v>
      </c>
      <c r="AN8" s="137">
        <f>Cash!AH8-Cash!AO8</f>
        <v>6.1999999999999886</v>
      </c>
      <c r="AO8" s="137">
        <f>Cash!AI8-Cash!AP8</f>
        <v>9.2000000000000171</v>
      </c>
      <c r="AP8" s="137">
        <f>Cash!AJ8-Cash!AQ8</f>
        <v>6.5500000000000114</v>
      </c>
      <c r="AQ8" s="137">
        <f>Cash!AK8-Cash!AR8</f>
        <v>11.449999999999989</v>
      </c>
      <c r="AR8" s="137">
        <f>Cash!AL8-Cash!AS8</f>
        <v>4.8499999999999943</v>
      </c>
      <c r="AS8" s="137">
        <f>Cash!AM8-Cash!AT8</f>
        <v>5.5499999999999829</v>
      </c>
      <c r="AU8" s="137" t="b">
        <f>D!C8=D!E8</f>
        <v>0</v>
      </c>
      <c r="AV8" s="137" t="b">
        <f>D!C8=D!D8</f>
        <v>0</v>
      </c>
      <c r="AX8" s="137" t="str">
        <f t="shared" si="0"/>
        <v>AMBUJACEM</v>
      </c>
      <c r="AY8" s="137">
        <f>(D!D8+D!E8+D!F8)/3</f>
        <v>184</v>
      </c>
      <c r="AZ8" s="137">
        <f>(D!D8+D!E8)/2</f>
        <v>182.52499999999998</v>
      </c>
      <c r="BA8" s="137">
        <f t="shared" si="1"/>
        <v>185.47500000000002</v>
      </c>
      <c r="BB8" s="137">
        <f t="shared" si="2"/>
        <v>1.4750000000000227</v>
      </c>
      <c r="BD8" s="137">
        <f>(D!M8+D!N8+D!O8)/3</f>
        <v>180.73333333333335</v>
      </c>
      <c r="BE8" s="137">
        <f>(D!M8+D!N8)/2</f>
        <v>180.6</v>
      </c>
      <c r="BF8" s="137">
        <f t="shared" si="3"/>
        <v>180.8666666666667</v>
      </c>
      <c r="BG8" s="137">
        <f t="shared" si="4"/>
        <v>0.13333333333335418</v>
      </c>
      <c r="BI8" s="137" t="b">
        <f t="shared" si="5"/>
        <v>0</v>
      </c>
      <c r="BJ8" s="137" t="str">
        <f t="shared" si="6"/>
        <v>BUY</v>
      </c>
      <c r="BK8" s="137" t="b">
        <f t="shared" si="7"/>
        <v>0</v>
      </c>
      <c r="BL8" s="137" t="b">
        <f t="shared" si="8"/>
        <v>0</v>
      </c>
      <c r="BM8" s="137" t="b">
        <f t="shared" si="9"/>
        <v>0</v>
      </c>
    </row>
    <row r="9" spans="1:65" x14ac:dyDescent="0.3">
      <c r="A9" s="137" t="str">
        <f>D!B9</f>
        <v>APOLLOHOSP</v>
      </c>
      <c r="B9" s="137" t="str">
        <f>Cash!I9</f>
        <v>N</v>
      </c>
      <c r="C9" s="137" t="str">
        <f>Cash!J9</f>
        <v>N</v>
      </c>
      <c r="D9" s="137" t="str">
        <f>Cash!K9</f>
        <v>Y</v>
      </c>
      <c r="E9" s="137" t="str">
        <f>Cash!L9</f>
        <v>Y</v>
      </c>
      <c r="F9" s="137" t="str">
        <f>Cash!M9</f>
        <v>N</v>
      </c>
      <c r="G9" s="137" t="str">
        <f>Cash!N9</f>
        <v>Y</v>
      </c>
      <c r="I9" s="137" t="str">
        <f>Cash!BB9</f>
        <v>Y</v>
      </c>
      <c r="J9" s="137" t="str">
        <f>Cash!BC9</f>
        <v>Y</v>
      </c>
      <c r="K9" s="137" t="str">
        <f>Cash!BD9</f>
        <v>N</v>
      </c>
      <c r="L9" s="137" t="str">
        <f>Cash!BE9</f>
        <v>Y</v>
      </c>
      <c r="M9" s="137" t="str">
        <f>Cash!BF9</f>
        <v>N</v>
      </c>
      <c r="N9" s="137" t="str">
        <f>Cash!BG9</f>
        <v>Y</v>
      </c>
      <c r="P9" s="137" t="str">
        <f>Cash!BZ9</f>
        <v>Y</v>
      </c>
      <c r="Q9" s="137" t="str">
        <f>Cash!CA9</f>
        <v>Y</v>
      </c>
      <c r="R9" s="137" t="str">
        <f>Cash!CB9</f>
        <v>N</v>
      </c>
      <c r="S9" s="137" t="str">
        <f>Cash!CC9</f>
        <v>Y</v>
      </c>
      <c r="T9" s="137" t="str">
        <f>Cash!CD9</f>
        <v>N</v>
      </c>
      <c r="U9" s="137" t="str">
        <f>Cash!CE9</f>
        <v>Y</v>
      </c>
      <c r="W9" s="137" t="str">
        <f>Cash!CX9</f>
        <v>Y</v>
      </c>
      <c r="X9" s="137" t="str">
        <f>Cash!CY9</f>
        <v>N</v>
      </c>
      <c r="Y9" s="137" t="str">
        <f>Cash!CZ9</f>
        <v>N</v>
      </c>
      <c r="Z9" s="137" t="str">
        <f>Cash!DA9</f>
        <v>Y</v>
      </c>
      <c r="AA9" s="137" t="str">
        <f>Cash!DB9</f>
        <v>N</v>
      </c>
      <c r="AB9" s="137" t="str">
        <f>Cash!DC9</f>
        <v>Y</v>
      </c>
      <c r="AD9" s="137" t="str">
        <f>Cash!DV9</f>
        <v>N</v>
      </c>
      <c r="AE9" s="137" t="str">
        <f>Cash!DW9</f>
        <v>N</v>
      </c>
      <c r="AF9" s="137" t="str">
        <f>Cash!DX9</f>
        <v>N</v>
      </c>
      <c r="AG9" s="137" t="str">
        <f>Cash!DY9</f>
        <v>N</v>
      </c>
      <c r="AH9" s="137" t="str">
        <f>Cash!DZ9</f>
        <v>Y</v>
      </c>
      <c r="AI9" s="137" t="str">
        <f>Cash!EA9</f>
        <v>Y</v>
      </c>
      <c r="AK9" s="138">
        <f>AVERAGE(Cash!DP9:DS9)</f>
        <v>3.7974999999999977</v>
      </c>
      <c r="AM9" s="137">
        <f>Cash!AG9-Cash!AN9</f>
        <v>43.349999999999909</v>
      </c>
      <c r="AN9" s="137">
        <f>Cash!AH9-Cash!AO9</f>
        <v>37.799999999999955</v>
      </c>
      <c r="AO9" s="137">
        <f>Cash!AI9-Cash!AP9</f>
        <v>28.850000000000136</v>
      </c>
      <c r="AP9" s="137">
        <f>Cash!AJ9-Cash!AQ9</f>
        <v>35</v>
      </c>
      <c r="AQ9" s="137">
        <f>Cash!AK9-Cash!AR9</f>
        <v>108.90000000000009</v>
      </c>
      <c r="AR9" s="137">
        <f>Cash!AL9-Cash!AS9</f>
        <v>86.949999999999818</v>
      </c>
      <c r="AS9" s="137">
        <f>Cash!AM9-Cash!AT9</f>
        <v>44.200000000000045</v>
      </c>
      <c r="AU9" s="137" t="b">
        <f>D!C9=D!E9</f>
        <v>0</v>
      </c>
      <c r="AV9" s="137" t="b">
        <f>D!C9=D!D9</f>
        <v>0</v>
      </c>
      <c r="AX9" s="137" t="str">
        <f t="shared" si="0"/>
        <v>APOLLOHOSP</v>
      </c>
      <c r="AY9" s="137">
        <f>(D!D9+D!E9+D!F9)/3</f>
        <v>1276.2166666666667</v>
      </c>
      <c r="AZ9" s="137">
        <f>(D!D9+D!E9)/2</f>
        <v>1274.325</v>
      </c>
      <c r="BA9" s="137">
        <f t="shared" si="1"/>
        <v>1278.1083333333333</v>
      </c>
      <c r="BB9" s="137">
        <f t="shared" si="2"/>
        <v>1.8916666666666515</v>
      </c>
      <c r="BD9" s="137">
        <f>(D!M9+D!N9+D!O9)/3</f>
        <v>1287.5</v>
      </c>
      <c r="BE9" s="137">
        <f>(D!M9+D!N9)/2</f>
        <v>1291.0999999999999</v>
      </c>
      <c r="BF9" s="137">
        <f t="shared" si="3"/>
        <v>1283.9000000000001</v>
      </c>
      <c r="BG9" s="137">
        <f t="shared" si="4"/>
        <v>-3.5999999999999091</v>
      </c>
      <c r="BI9" s="137" t="b">
        <f t="shared" si="5"/>
        <v>0</v>
      </c>
      <c r="BJ9" s="137" t="b">
        <f t="shared" si="6"/>
        <v>0</v>
      </c>
      <c r="BK9" s="137" t="b">
        <f t="shared" si="7"/>
        <v>0</v>
      </c>
      <c r="BL9" s="137" t="b">
        <f t="shared" si="8"/>
        <v>0</v>
      </c>
      <c r="BM9" s="137" t="b">
        <f t="shared" si="9"/>
        <v>0</v>
      </c>
    </row>
    <row r="10" spans="1:65" x14ac:dyDescent="0.3">
      <c r="A10" s="137" t="str">
        <f>D!B10</f>
        <v>APOLLOTYRE</v>
      </c>
      <c r="B10" s="137" t="str">
        <f>Cash!I10</f>
        <v>N</v>
      </c>
      <c r="C10" s="137" t="str">
        <f>Cash!J10</f>
        <v>Y</v>
      </c>
      <c r="D10" s="137" t="str">
        <f>Cash!K10</f>
        <v>N</v>
      </c>
      <c r="E10" s="137" t="str">
        <f>Cash!L10</f>
        <v>Y</v>
      </c>
      <c r="F10" s="137" t="str">
        <f>Cash!M10</f>
        <v>N</v>
      </c>
      <c r="G10" s="137" t="str">
        <f>Cash!N10</f>
        <v>N</v>
      </c>
      <c r="I10" s="137" t="str">
        <f>Cash!BB10</f>
        <v>N</v>
      </c>
      <c r="J10" s="137" t="str">
        <f>Cash!BC10</f>
        <v>N</v>
      </c>
      <c r="K10" s="137" t="str">
        <f>Cash!BD10</f>
        <v>Y</v>
      </c>
      <c r="L10" s="137" t="str">
        <f>Cash!BE10</f>
        <v>Y</v>
      </c>
      <c r="M10" s="137" t="str">
        <f>Cash!BF10</f>
        <v>Y</v>
      </c>
      <c r="N10" s="137" t="str">
        <f>Cash!BG10</f>
        <v>Y</v>
      </c>
      <c r="P10" s="137" t="str">
        <f>Cash!BZ10</f>
        <v>N</v>
      </c>
      <c r="Q10" s="137" t="str">
        <f>Cash!CA10</f>
        <v>N</v>
      </c>
      <c r="R10" s="137" t="str">
        <f>Cash!CB10</f>
        <v>Y</v>
      </c>
      <c r="S10" s="137" t="str">
        <f>Cash!CC10</f>
        <v>Y</v>
      </c>
      <c r="T10" s="137" t="str">
        <f>Cash!CD10</f>
        <v>Y</v>
      </c>
      <c r="U10" s="137" t="str">
        <f>Cash!CE10</f>
        <v>Y</v>
      </c>
      <c r="W10" s="137" t="str">
        <f>Cash!CX10</f>
        <v>N</v>
      </c>
      <c r="X10" s="137" t="str">
        <f>Cash!CY10</f>
        <v>N</v>
      </c>
      <c r="Y10" s="137" t="str">
        <f>Cash!CZ10</f>
        <v>Y</v>
      </c>
      <c r="Z10" s="137" t="str">
        <f>Cash!DA10</f>
        <v>Y</v>
      </c>
      <c r="AA10" s="137" t="str">
        <f>Cash!DB10</f>
        <v>Y</v>
      </c>
      <c r="AB10" s="137" t="str">
        <f>Cash!DC10</f>
        <v>Y</v>
      </c>
      <c r="AD10" s="137" t="str">
        <f>Cash!DV10</f>
        <v>N</v>
      </c>
      <c r="AE10" s="137" t="str">
        <f>Cash!DW10</f>
        <v>N</v>
      </c>
      <c r="AF10" s="137" t="str">
        <f>Cash!DX10</f>
        <v>N</v>
      </c>
      <c r="AG10" s="137" t="str">
        <f>Cash!DY10</f>
        <v>N</v>
      </c>
      <c r="AH10" s="137" t="str">
        <f>Cash!DZ10</f>
        <v>N</v>
      </c>
      <c r="AI10" s="137" t="str">
        <f>Cash!EA10</f>
        <v>N</v>
      </c>
      <c r="AK10" s="138">
        <f>AVERAGE(Cash!DP10:DS10)</f>
        <v>3.6124999999999976</v>
      </c>
      <c r="AM10" s="137">
        <f>Cash!AG10-Cash!AN10</f>
        <v>3.1500000000000057</v>
      </c>
      <c r="AN10" s="137">
        <f>Cash!AH10-Cash!AO10</f>
        <v>3</v>
      </c>
      <c r="AO10" s="137">
        <f>Cash!AI10-Cash!AP10</f>
        <v>5.4000000000000057</v>
      </c>
      <c r="AP10" s="137">
        <f>Cash!AJ10-Cash!AQ10</f>
        <v>5.8500000000000085</v>
      </c>
      <c r="AQ10" s="137">
        <f>Cash!AK10-Cash!AR10</f>
        <v>3.9500000000000028</v>
      </c>
      <c r="AR10" s="137">
        <f>Cash!AL10-Cash!AS10</f>
        <v>2.6500000000000057</v>
      </c>
      <c r="AS10" s="137">
        <f>Cash!AM10-Cash!AT10</f>
        <v>3.4500000000000028</v>
      </c>
      <c r="AU10" s="137" t="b">
        <f>D!C10=D!E10</f>
        <v>0</v>
      </c>
      <c r="AV10" s="137" t="b">
        <f>D!C10=D!D10</f>
        <v>0</v>
      </c>
      <c r="AX10" s="137" t="str">
        <f t="shared" si="0"/>
        <v>APOLLOTYRE</v>
      </c>
      <c r="AY10" s="137">
        <f>(D!D10+D!E10+D!F10)/3</f>
        <v>91.066666666666663</v>
      </c>
      <c r="AZ10" s="137">
        <f>(D!D10+D!E10)/2</f>
        <v>91.424999999999997</v>
      </c>
      <c r="BA10" s="137">
        <f t="shared" si="1"/>
        <v>90.708333333333329</v>
      </c>
      <c r="BB10" s="137">
        <f t="shared" si="2"/>
        <v>-0.35833333333333428</v>
      </c>
      <c r="BD10" s="137">
        <f>(D!M10+D!N10+D!O10)/3</f>
        <v>91.616666666666674</v>
      </c>
      <c r="BE10" s="137">
        <f>(D!M10+D!N10)/2</f>
        <v>91.5</v>
      </c>
      <c r="BF10" s="137">
        <f t="shared" si="3"/>
        <v>91.733333333333348</v>
      </c>
      <c r="BG10" s="137">
        <f t="shared" si="4"/>
        <v>0.11666666666667425</v>
      </c>
      <c r="BI10" s="137" t="b">
        <f t="shared" si="5"/>
        <v>0</v>
      </c>
      <c r="BJ10" s="137" t="b">
        <f t="shared" si="6"/>
        <v>0</v>
      </c>
      <c r="BK10" s="137" t="b">
        <f t="shared" si="7"/>
        <v>0</v>
      </c>
      <c r="BL10" s="137" t="b">
        <f t="shared" si="8"/>
        <v>0</v>
      </c>
      <c r="BM10" s="137" t="b">
        <f t="shared" si="9"/>
        <v>1</v>
      </c>
    </row>
    <row r="11" spans="1:65" x14ac:dyDescent="0.3">
      <c r="A11" s="137" t="str">
        <f>D!B11</f>
        <v>ASHOKLEY</v>
      </c>
      <c r="B11" s="137" t="str">
        <f>Cash!I11</f>
        <v>N</v>
      </c>
      <c r="C11" s="137" t="str">
        <f>Cash!J11</f>
        <v>Y</v>
      </c>
      <c r="D11" s="137" t="str">
        <f>Cash!K11</f>
        <v>Y</v>
      </c>
      <c r="E11" s="137" t="str">
        <f>Cash!L11</f>
        <v>N</v>
      </c>
      <c r="F11" s="137" t="str">
        <f>Cash!M11</f>
        <v>N</v>
      </c>
      <c r="G11" s="137" t="str">
        <f>Cash!N11</f>
        <v>N</v>
      </c>
      <c r="I11" s="137" t="str">
        <f>Cash!BB11</f>
        <v>N</v>
      </c>
      <c r="J11" s="137" t="str">
        <f>Cash!BC11</f>
        <v>Y</v>
      </c>
      <c r="K11" s="137" t="str">
        <f>Cash!BD11</f>
        <v>N</v>
      </c>
      <c r="L11" s="137" t="str">
        <f>Cash!BE11</f>
        <v>N</v>
      </c>
      <c r="M11" s="137" t="str">
        <f>Cash!BF11</f>
        <v>Y</v>
      </c>
      <c r="N11" s="137" t="str">
        <f>Cash!BG11</f>
        <v>Y</v>
      </c>
      <c r="P11" s="137" t="str">
        <f>Cash!BZ11</f>
        <v>N</v>
      </c>
      <c r="Q11" s="137" t="str">
        <f>Cash!CA11</f>
        <v>Y</v>
      </c>
      <c r="R11" s="137" t="str">
        <f>Cash!CB11</f>
        <v>N</v>
      </c>
      <c r="S11" s="137" t="str">
        <f>Cash!CC11</f>
        <v>N</v>
      </c>
      <c r="T11" s="137" t="str">
        <f>Cash!CD11</f>
        <v>Y</v>
      </c>
      <c r="U11" s="137" t="str">
        <f>Cash!CE11</f>
        <v>Y</v>
      </c>
      <c r="W11" s="137" t="str">
        <f>Cash!CX11</f>
        <v>N</v>
      </c>
      <c r="X11" s="137" t="str">
        <f>Cash!CY11</f>
        <v>Y</v>
      </c>
      <c r="Y11" s="137" t="str">
        <f>Cash!CZ11</f>
        <v>N</v>
      </c>
      <c r="Z11" s="137" t="str">
        <f>Cash!DA11</f>
        <v>N</v>
      </c>
      <c r="AA11" s="137" t="str">
        <f>Cash!DB11</f>
        <v>Y</v>
      </c>
      <c r="AB11" s="137" t="str">
        <f>Cash!DC11</f>
        <v>Y</v>
      </c>
      <c r="AD11" s="137" t="str">
        <f>Cash!DV11</f>
        <v>Y</v>
      </c>
      <c r="AE11" s="137" t="str">
        <f>Cash!DW11</f>
        <v>Y</v>
      </c>
      <c r="AF11" s="137" t="str">
        <f>Cash!DX11</f>
        <v>N</v>
      </c>
      <c r="AG11" s="137" t="str">
        <f>Cash!DY11</f>
        <v>N</v>
      </c>
      <c r="AH11" s="137" t="str">
        <f>Cash!DZ11</f>
        <v>Y</v>
      </c>
      <c r="AI11" s="137" t="str">
        <f>Cash!EA11</f>
        <v>N</v>
      </c>
      <c r="AK11" s="138">
        <f>AVERAGE(Cash!DP11:DS11)</f>
        <v>5.2225000000000001</v>
      </c>
      <c r="AM11" s="137">
        <f>Cash!AG11-Cash!AN11</f>
        <v>2.3999999999999986</v>
      </c>
      <c r="AN11" s="137">
        <f>Cash!AH11-Cash!AO11</f>
        <v>3.4500000000000028</v>
      </c>
      <c r="AO11" s="137">
        <f>Cash!AI11-Cash!AP11</f>
        <v>1.1999999999999957</v>
      </c>
      <c r="AP11" s="137">
        <f>Cash!AJ11-Cash!AQ11</f>
        <v>2.3999999999999986</v>
      </c>
      <c r="AQ11" s="137">
        <f>Cash!AK11-Cash!AR11</f>
        <v>4.7999999999999972</v>
      </c>
      <c r="AR11" s="137">
        <f>Cash!AL11-Cash!AS11</f>
        <v>2.5</v>
      </c>
      <c r="AS11" s="137">
        <f>Cash!AM11-Cash!AT11</f>
        <v>2.2000000000000028</v>
      </c>
      <c r="AU11" s="137" t="b">
        <f>D!C11=D!E11</f>
        <v>0</v>
      </c>
      <c r="AV11" s="137" t="b">
        <f>D!C11=D!D11</f>
        <v>0</v>
      </c>
      <c r="AX11" s="137" t="str">
        <f t="shared" si="0"/>
        <v>ASHOKLEY</v>
      </c>
      <c r="AY11" s="137">
        <f>(D!D11+D!E11+D!F11)/3</f>
        <v>44.266666666666659</v>
      </c>
      <c r="AZ11" s="137">
        <f>(D!D11+D!E11)/2</f>
        <v>44.599999999999994</v>
      </c>
      <c r="BA11" s="137">
        <f t="shared" si="1"/>
        <v>43.933333333333323</v>
      </c>
      <c r="BB11" s="137">
        <f t="shared" si="2"/>
        <v>-0.3333333333333357</v>
      </c>
      <c r="BD11" s="137">
        <f>(D!M11+D!N11+D!O11)/3</f>
        <v>45.216666666666669</v>
      </c>
      <c r="BE11" s="137">
        <f>(D!M11+D!N11)/2</f>
        <v>44.774999999999999</v>
      </c>
      <c r="BF11" s="137">
        <f t="shared" si="3"/>
        <v>45.658333333333339</v>
      </c>
      <c r="BG11" s="137">
        <f t="shared" si="4"/>
        <v>0.44166666666666998</v>
      </c>
      <c r="BI11" s="137" t="b">
        <f t="shared" si="5"/>
        <v>0</v>
      </c>
      <c r="BJ11" s="137" t="b">
        <f t="shared" si="6"/>
        <v>0</v>
      </c>
      <c r="BK11" s="137" t="b">
        <f t="shared" si="7"/>
        <v>0</v>
      </c>
      <c r="BL11" s="137" t="b">
        <f t="shared" si="8"/>
        <v>0</v>
      </c>
      <c r="BM11" s="137" t="b">
        <f t="shared" si="9"/>
        <v>1</v>
      </c>
    </row>
    <row r="12" spans="1:65" x14ac:dyDescent="0.3">
      <c r="A12" s="137" t="str">
        <f>D!B12</f>
        <v>ASIANPAINT</v>
      </c>
      <c r="B12" s="137" t="str">
        <f>Cash!I12</f>
        <v>Y</v>
      </c>
      <c r="C12" s="137" t="str">
        <f>Cash!J12</f>
        <v>Y</v>
      </c>
      <c r="D12" s="137" t="str">
        <f>Cash!K12</f>
        <v>N</v>
      </c>
      <c r="E12" s="137" t="str">
        <f>Cash!L12</f>
        <v>Y</v>
      </c>
      <c r="F12" s="137" t="str">
        <f>Cash!M12</f>
        <v>N</v>
      </c>
      <c r="G12" s="137" t="str">
        <f>Cash!N12</f>
        <v>Y</v>
      </c>
      <c r="I12" s="137" t="str">
        <f>Cash!BB12</f>
        <v>Y</v>
      </c>
      <c r="J12" s="137" t="str">
        <f>Cash!BC12</f>
        <v>Y</v>
      </c>
      <c r="K12" s="137" t="str">
        <f>Cash!BD12</f>
        <v>N</v>
      </c>
      <c r="L12" s="137" t="str">
        <f>Cash!BE12</f>
        <v>Y</v>
      </c>
      <c r="M12" s="137" t="str">
        <f>Cash!BF12</f>
        <v>Y</v>
      </c>
      <c r="N12" s="137" t="str">
        <f>Cash!BG12</f>
        <v>Y</v>
      </c>
      <c r="P12" s="137" t="str">
        <f>Cash!BZ12</f>
        <v>Y</v>
      </c>
      <c r="Q12" s="137" t="str">
        <f>Cash!CA12</f>
        <v>Y</v>
      </c>
      <c r="R12" s="137" t="str">
        <f>Cash!CB12</f>
        <v>N</v>
      </c>
      <c r="S12" s="137" t="str">
        <f>Cash!CC12</f>
        <v>Y</v>
      </c>
      <c r="T12" s="137" t="str">
        <f>Cash!CD12</f>
        <v>N</v>
      </c>
      <c r="U12" s="137" t="str">
        <f>Cash!CE12</f>
        <v>Y</v>
      </c>
      <c r="W12" s="137" t="str">
        <f>Cash!CX12</f>
        <v>Y</v>
      </c>
      <c r="X12" s="137" t="str">
        <f>Cash!CY12</f>
        <v>Y</v>
      </c>
      <c r="Y12" s="137" t="str">
        <f>Cash!CZ12</f>
        <v>N</v>
      </c>
      <c r="Z12" s="137" t="str">
        <f>Cash!DA12</f>
        <v>N</v>
      </c>
      <c r="AA12" s="137" t="str">
        <f>Cash!DB12</f>
        <v>Y</v>
      </c>
      <c r="AB12" s="137" t="str">
        <f>Cash!DC12</f>
        <v>N</v>
      </c>
      <c r="AD12" s="137" t="str">
        <f>Cash!DV12</f>
        <v>N</v>
      </c>
      <c r="AE12" s="137" t="str">
        <f>Cash!DW12</f>
        <v>Y</v>
      </c>
      <c r="AF12" s="137" t="str">
        <f>Cash!DX12</f>
        <v>N</v>
      </c>
      <c r="AG12" s="137" t="str">
        <f>Cash!DY12</f>
        <v>N</v>
      </c>
      <c r="AH12" s="137" t="str">
        <f>Cash!DZ12</f>
        <v>Y</v>
      </c>
      <c r="AI12" s="137" t="str">
        <f>Cash!EA12</f>
        <v>N</v>
      </c>
      <c r="AK12" s="138">
        <f>AVERAGE(Cash!DP12:DS12)</f>
        <v>2.8774999999999977</v>
      </c>
      <c r="AM12" s="137">
        <f>Cash!AG12-Cash!AN12</f>
        <v>69.599999999999909</v>
      </c>
      <c r="AN12" s="137">
        <f>Cash!AH12-Cash!AO12</f>
        <v>82.5</v>
      </c>
      <c r="AO12" s="137">
        <f>Cash!AI12-Cash!AP12</f>
        <v>21.349999999999909</v>
      </c>
      <c r="AP12" s="137">
        <f>Cash!AJ12-Cash!AQ12</f>
        <v>34</v>
      </c>
      <c r="AQ12" s="137">
        <f>Cash!AK12-Cash!AR12</f>
        <v>60.450000000000045</v>
      </c>
      <c r="AR12" s="137">
        <f>Cash!AL12-Cash!AS12</f>
        <v>50</v>
      </c>
      <c r="AS12" s="137">
        <f>Cash!AM12-Cash!AT12</f>
        <v>40.599999999999909</v>
      </c>
      <c r="AU12" s="137" t="b">
        <f>D!C12=D!E12</f>
        <v>0</v>
      </c>
      <c r="AV12" s="137" t="b">
        <f>D!C12=D!D12</f>
        <v>0</v>
      </c>
      <c r="AX12" s="137" t="str">
        <f t="shared" si="0"/>
        <v>ASIANPAINT</v>
      </c>
      <c r="AY12" s="137">
        <f>(D!D12+D!E12+D!F12)/3</f>
        <v>1599.4333333333334</v>
      </c>
      <c r="AZ12" s="137">
        <f>(D!D12+D!E12)/2</f>
        <v>1590.2</v>
      </c>
      <c r="BA12" s="137">
        <f t="shared" si="1"/>
        <v>1608.6666666666667</v>
      </c>
      <c r="BB12" s="137">
        <f t="shared" si="2"/>
        <v>9.2333333333333485</v>
      </c>
      <c r="BD12" s="137">
        <f>(D!M12+D!N12+D!O12)/3</f>
        <v>1552.9333333333334</v>
      </c>
      <c r="BE12" s="137">
        <f>(D!M12+D!N12)/2</f>
        <v>1542.25</v>
      </c>
      <c r="BF12" s="137">
        <f t="shared" si="3"/>
        <v>1563.6166666666668</v>
      </c>
      <c r="BG12" s="137">
        <f t="shared" si="4"/>
        <v>10.683333333333394</v>
      </c>
      <c r="BI12" s="137" t="b">
        <f t="shared" si="5"/>
        <v>0</v>
      </c>
      <c r="BJ12" s="137" t="str">
        <f t="shared" si="6"/>
        <v>BUY</v>
      </c>
      <c r="BK12" s="137" t="b">
        <f t="shared" si="7"/>
        <v>0</v>
      </c>
      <c r="BL12" s="137" t="b">
        <f t="shared" si="8"/>
        <v>0</v>
      </c>
      <c r="BM12" s="137" t="b">
        <f t="shared" si="9"/>
        <v>1</v>
      </c>
    </row>
    <row r="13" spans="1:65" x14ac:dyDescent="0.3">
      <c r="A13" s="137" t="str">
        <f>D!B13</f>
        <v>AUROPHARMA</v>
      </c>
      <c r="B13" s="137" t="str">
        <f>Cash!I13</f>
        <v>Y</v>
      </c>
      <c r="C13" s="137" t="str">
        <f>Cash!J13</f>
        <v>Y</v>
      </c>
      <c r="D13" s="137" t="str">
        <f>Cash!K13</f>
        <v>Y</v>
      </c>
      <c r="E13" s="137" t="str">
        <f>Cash!L13</f>
        <v>N</v>
      </c>
      <c r="F13" s="137" t="str">
        <f>Cash!M13</f>
        <v>Y</v>
      </c>
      <c r="G13" s="137" t="str">
        <f>Cash!N13</f>
        <v>N</v>
      </c>
      <c r="I13" s="137" t="str">
        <f>Cash!BB13</f>
        <v>N</v>
      </c>
      <c r="J13" s="137" t="str">
        <f>Cash!BC13</f>
        <v>N</v>
      </c>
      <c r="K13" s="137" t="str">
        <f>Cash!BD13</f>
        <v>Y</v>
      </c>
      <c r="L13" s="137" t="str">
        <f>Cash!BE13</f>
        <v>N</v>
      </c>
      <c r="M13" s="137" t="str">
        <f>Cash!BF13</f>
        <v>Y</v>
      </c>
      <c r="N13" s="137" t="str">
        <f>Cash!BG13</f>
        <v>N</v>
      </c>
      <c r="P13" s="137" t="str">
        <f>Cash!BZ13</f>
        <v>N</v>
      </c>
      <c r="Q13" s="137" t="str">
        <f>Cash!CA13</f>
        <v>N</v>
      </c>
      <c r="R13" s="137" t="str">
        <f>Cash!CB13</f>
        <v>Y</v>
      </c>
      <c r="S13" s="137" t="str">
        <f>Cash!CC13</f>
        <v>N</v>
      </c>
      <c r="T13" s="137" t="str">
        <f>Cash!CD13</f>
        <v>Y</v>
      </c>
      <c r="U13" s="137" t="str">
        <f>Cash!CE13</f>
        <v>N</v>
      </c>
      <c r="W13" s="137" t="str">
        <f>Cash!CX13</f>
        <v>N</v>
      </c>
      <c r="X13" s="137" t="str">
        <f>Cash!CY13</f>
        <v>N</v>
      </c>
      <c r="Y13" s="137" t="str">
        <f>Cash!CZ13</f>
        <v>Y</v>
      </c>
      <c r="Z13" s="137" t="str">
        <f>Cash!DA13</f>
        <v>N</v>
      </c>
      <c r="AA13" s="137" t="str">
        <f>Cash!DB13</f>
        <v>Y</v>
      </c>
      <c r="AB13" s="137" t="str">
        <f>Cash!DC13</f>
        <v>N</v>
      </c>
      <c r="AD13" s="137" t="str">
        <f>Cash!DV13</f>
        <v>N</v>
      </c>
      <c r="AE13" s="137" t="str">
        <f>Cash!DW13</f>
        <v>N</v>
      </c>
      <c r="AF13" s="137" t="str">
        <f>Cash!DX13</f>
        <v>Y</v>
      </c>
      <c r="AG13" s="137" t="str">
        <f>Cash!DY13</f>
        <v>N</v>
      </c>
      <c r="AH13" s="137" t="str">
        <f>Cash!DZ13</f>
        <v>N</v>
      </c>
      <c r="AI13" s="137" t="str">
        <f>Cash!EA13</f>
        <v>N</v>
      </c>
      <c r="AK13" s="138">
        <f>AVERAGE(Cash!DP13:DS13)</f>
        <v>4.8425000000000002</v>
      </c>
      <c r="AM13" s="137">
        <f>Cash!AG13-Cash!AN13</f>
        <v>23.650000000000091</v>
      </c>
      <c r="AN13" s="137">
        <f>Cash!AH13-Cash!AO13</f>
        <v>26.850000000000023</v>
      </c>
      <c r="AO13" s="137">
        <f>Cash!AI13-Cash!AP13</f>
        <v>53.899999999999977</v>
      </c>
      <c r="AP13" s="137">
        <f>Cash!AJ13-Cash!AQ13</f>
        <v>24.099999999999909</v>
      </c>
      <c r="AQ13" s="137">
        <f>Cash!AK13-Cash!AR13</f>
        <v>27.850000000000023</v>
      </c>
      <c r="AR13" s="137">
        <f>Cash!AL13-Cash!AS13</f>
        <v>18</v>
      </c>
      <c r="AS13" s="137">
        <f>Cash!AM13-Cash!AT13</f>
        <v>26.549999999999955</v>
      </c>
      <c r="AU13" s="137" t="b">
        <f>D!C13=D!E13</f>
        <v>0</v>
      </c>
      <c r="AV13" s="137" t="b">
        <f>D!C13=D!D13</f>
        <v>0</v>
      </c>
      <c r="AX13" s="137" t="str">
        <f t="shared" si="0"/>
        <v>AUROPHARMA</v>
      </c>
      <c r="AY13" s="137">
        <f>(D!D13+D!E13+D!F13)/3</f>
        <v>724.88333333333333</v>
      </c>
      <c r="AZ13" s="137">
        <f>(D!D13+D!E13)/2</f>
        <v>721.875</v>
      </c>
      <c r="BA13" s="137">
        <f t="shared" si="1"/>
        <v>727.89166666666665</v>
      </c>
      <c r="BB13" s="137">
        <f t="shared" si="2"/>
        <v>3.0083333333333258</v>
      </c>
      <c r="BD13" s="137">
        <f>(D!M13+D!N13+D!O13)/3</f>
        <v>717.4666666666667</v>
      </c>
      <c r="BE13" s="137">
        <f>(D!M13+D!N13)/2</f>
        <v>714.02500000000009</v>
      </c>
      <c r="BF13" s="137">
        <f t="shared" si="3"/>
        <v>720.9083333333333</v>
      </c>
      <c r="BG13" s="137">
        <f t="shared" si="4"/>
        <v>3.441666666666606</v>
      </c>
      <c r="BI13" s="137" t="b">
        <f t="shared" si="5"/>
        <v>0</v>
      </c>
      <c r="BJ13" s="137" t="str">
        <f t="shared" si="6"/>
        <v>BUY</v>
      </c>
      <c r="BK13" s="137" t="b">
        <f t="shared" si="7"/>
        <v>0</v>
      </c>
      <c r="BL13" s="137" t="b">
        <f t="shared" si="8"/>
        <v>0</v>
      </c>
      <c r="BM13" s="137" t="b">
        <f t="shared" si="9"/>
        <v>1</v>
      </c>
    </row>
    <row r="14" spans="1:65" x14ac:dyDescent="0.3">
      <c r="A14" s="137" t="str">
        <f>D!B14</f>
        <v>AXISBANK</v>
      </c>
      <c r="B14" s="137" t="str">
        <f>Cash!I14</f>
        <v>N</v>
      </c>
      <c r="C14" s="137" t="str">
        <f>Cash!J14</f>
        <v>N</v>
      </c>
      <c r="D14" s="137" t="str">
        <f>Cash!K14</f>
        <v>Y</v>
      </c>
      <c r="E14" s="137" t="str">
        <f>Cash!L14</f>
        <v>N</v>
      </c>
      <c r="F14" s="137" t="str">
        <f>Cash!M14</f>
        <v>N</v>
      </c>
      <c r="G14" s="137" t="str">
        <f>Cash!N14</f>
        <v>N</v>
      </c>
      <c r="I14" s="137" t="str">
        <f>Cash!BB14</f>
        <v>Y</v>
      </c>
      <c r="J14" s="137" t="str">
        <f>Cash!BC14</f>
        <v>N</v>
      </c>
      <c r="K14" s="137" t="str">
        <f>Cash!BD14</f>
        <v>N</v>
      </c>
      <c r="L14" s="137" t="str">
        <f>Cash!BE14</f>
        <v>N</v>
      </c>
      <c r="M14" s="137" t="str">
        <f>Cash!BF14</f>
        <v>Y</v>
      </c>
      <c r="N14" s="137" t="str">
        <f>Cash!BG14</f>
        <v>N</v>
      </c>
      <c r="P14" s="137" t="str">
        <f>Cash!BZ14</f>
        <v>Y</v>
      </c>
      <c r="Q14" s="137" t="str">
        <f>Cash!CA14</f>
        <v>N</v>
      </c>
      <c r="R14" s="137" t="str">
        <f>Cash!CB14</f>
        <v>N</v>
      </c>
      <c r="S14" s="137" t="str">
        <f>Cash!CC14</f>
        <v>N</v>
      </c>
      <c r="T14" s="137" t="str">
        <f>Cash!CD14</f>
        <v>Y</v>
      </c>
      <c r="U14" s="137" t="str">
        <f>Cash!CE14</f>
        <v>N</v>
      </c>
      <c r="W14" s="137" t="str">
        <f>Cash!CX14</f>
        <v>Y</v>
      </c>
      <c r="X14" s="137" t="str">
        <f>Cash!CY14</f>
        <v>N</v>
      </c>
      <c r="Y14" s="137" t="str">
        <f>Cash!CZ14</f>
        <v>N</v>
      </c>
      <c r="Z14" s="137" t="str">
        <f>Cash!DA14</f>
        <v>N</v>
      </c>
      <c r="AA14" s="137" t="str">
        <f>Cash!DB14</f>
        <v>Y</v>
      </c>
      <c r="AB14" s="137" t="str">
        <f>Cash!DC14</f>
        <v>N</v>
      </c>
      <c r="AD14" s="137" t="str">
        <f>Cash!DV14</f>
        <v>Y</v>
      </c>
      <c r="AE14" s="137" t="str">
        <f>Cash!DW14</f>
        <v>N</v>
      </c>
      <c r="AF14" s="137" t="str">
        <f>Cash!DX14</f>
        <v>N</v>
      </c>
      <c r="AG14" s="137" t="str">
        <f>Cash!DY14</f>
        <v>N</v>
      </c>
      <c r="AH14" s="137" t="str">
        <f>Cash!DZ14</f>
        <v>Y</v>
      </c>
      <c r="AI14" s="137" t="str">
        <f>Cash!EA14</f>
        <v>N</v>
      </c>
      <c r="AK14" s="138">
        <f>AVERAGE(Cash!DP14:DS14)</f>
        <v>5.79</v>
      </c>
      <c r="AM14" s="137">
        <f>Cash!AG14-Cash!AN14</f>
        <v>26.899999999999977</v>
      </c>
      <c r="AN14" s="137">
        <f>Cash!AH14-Cash!AO14</f>
        <v>13.300000000000011</v>
      </c>
      <c r="AO14" s="137">
        <f>Cash!AI14-Cash!AP14</f>
        <v>16.300000000000011</v>
      </c>
      <c r="AP14" s="137">
        <f>Cash!AJ14-Cash!AQ14</f>
        <v>22.399999999999977</v>
      </c>
      <c r="AQ14" s="137">
        <f>Cash!AK14-Cash!AR14</f>
        <v>36.699999999999989</v>
      </c>
      <c r="AR14" s="137">
        <f>Cash!AL14-Cash!AS14</f>
        <v>17.099999999999966</v>
      </c>
      <c r="AS14" s="137">
        <f>Cash!AM14-Cash!AT14</f>
        <v>13.350000000000023</v>
      </c>
      <c r="AU14" s="137" t="b">
        <f>D!C14=D!E14</f>
        <v>0</v>
      </c>
      <c r="AV14" s="137" t="b">
        <f>D!C14=D!D14</f>
        <v>0</v>
      </c>
      <c r="AX14" s="137" t="str">
        <f t="shared" si="0"/>
        <v>AXISBANK</v>
      </c>
      <c r="AY14" s="137">
        <f>(D!D14+D!E14+D!F14)/3</f>
        <v>343.18333333333334</v>
      </c>
      <c r="AZ14" s="137">
        <f>(D!D14+D!E14)/2</f>
        <v>346.3</v>
      </c>
      <c r="BA14" s="137">
        <f t="shared" si="1"/>
        <v>340.06666666666666</v>
      </c>
      <c r="BB14" s="137">
        <f t="shared" si="2"/>
        <v>-3.1166666666666742</v>
      </c>
      <c r="BD14" s="137">
        <f>(D!M14+D!N14+D!O14)/3</f>
        <v>360.63333333333338</v>
      </c>
      <c r="BE14" s="137">
        <f>(D!M14+D!N14)/2</f>
        <v>362.35</v>
      </c>
      <c r="BF14" s="137">
        <f t="shared" si="3"/>
        <v>358.91666666666674</v>
      </c>
      <c r="BG14" s="137">
        <f t="shared" si="4"/>
        <v>-1.7166666666666401</v>
      </c>
      <c r="BI14" s="137" t="b">
        <f t="shared" si="5"/>
        <v>0</v>
      </c>
      <c r="BJ14" s="137" t="b">
        <f t="shared" si="6"/>
        <v>0</v>
      </c>
      <c r="BK14" s="137" t="str">
        <f t="shared" si="7"/>
        <v>SELL</v>
      </c>
      <c r="BL14" s="137" t="b">
        <f t="shared" si="8"/>
        <v>0</v>
      </c>
      <c r="BM14" s="137" t="b">
        <f t="shared" si="9"/>
        <v>1</v>
      </c>
    </row>
    <row r="15" spans="1:65" x14ac:dyDescent="0.3">
      <c r="A15" s="137" t="str">
        <f>D!B15</f>
        <v>BAJAJ-AUTO</v>
      </c>
      <c r="B15" s="137" t="str">
        <f>Cash!I15</f>
        <v>N</v>
      </c>
      <c r="C15" s="137" t="str">
        <f>Cash!J15</f>
        <v>Y</v>
      </c>
      <c r="D15" s="137" t="str">
        <f>Cash!K15</f>
        <v>Y</v>
      </c>
      <c r="E15" s="137" t="str">
        <f>Cash!L15</f>
        <v>Y</v>
      </c>
      <c r="F15" s="137" t="str">
        <f>Cash!M15</f>
        <v>N</v>
      </c>
      <c r="G15" s="137" t="str">
        <f>Cash!N15</f>
        <v>N</v>
      </c>
      <c r="I15" s="137" t="str">
        <f>Cash!BB15</f>
        <v>N</v>
      </c>
      <c r="J15" s="137" t="str">
        <f>Cash!BC15</f>
        <v>Y</v>
      </c>
      <c r="K15" s="137" t="str">
        <f>Cash!BD15</f>
        <v>Y</v>
      </c>
      <c r="L15" s="137" t="str">
        <f>Cash!BE15</f>
        <v>N</v>
      </c>
      <c r="M15" s="137" t="str">
        <f>Cash!BF15</f>
        <v>Y</v>
      </c>
      <c r="N15" s="137" t="str">
        <f>Cash!BG15</f>
        <v>N</v>
      </c>
      <c r="P15" s="137" t="str">
        <f>Cash!BZ15</f>
        <v>N</v>
      </c>
      <c r="Q15" s="137" t="str">
        <f>Cash!CA15</f>
        <v>Y</v>
      </c>
      <c r="R15" s="137" t="str">
        <f>Cash!CB15</f>
        <v>Y</v>
      </c>
      <c r="S15" s="137" t="str">
        <f>Cash!CC15</f>
        <v>N</v>
      </c>
      <c r="T15" s="137" t="str">
        <f>Cash!CD15</f>
        <v>Y</v>
      </c>
      <c r="U15" s="137" t="str">
        <f>Cash!CE15</f>
        <v>N</v>
      </c>
      <c r="W15" s="137" t="str">
        <f>Cash!CX15</f>
        <v>N</v>
      </c>
      <c r="X15" s="137" t="str">
        <f>Cash!CY15</f>
        <v>Y</v>
      </c>
      <c r="Y15" s="137" t="str">
        <f>Cash!CZ15</f>
        <v>Y</v>
      </c>
      <c r="Z15" s="137" t="str">
        <f>Cash!DA15</f>
        <v>N</v>
      </c>
      <c r="AA15" s="137" t="str">
        <f>Cash!DB15</f>
        <v>Y</v>
      </c>
      <c r="AB15" s="137" t="str">
        <f>Cash!DC15</f>
        <v>N</v>
      </c>
      <c r="AD15" s="137" t="str">
        <f>Cash!DV15</f>
        <v>N</v>
      </c>
      <c r="AE15" s="137" t="str">
        <f>Cash!DW15</f>
        <v>N</v>
      </c>
      <c r="AF15" s="137" t="str">
        <f>Cash!DX15</f>
        <v>N</v>
      </c>
      <c r="AG15" s="137" t="str">
        <f>Cash!DY15</f>
        <v>N</v>
      </c>
      <c r="AH15" s="137" t="str">
        <f>Cash!DZ15</f>
        <v>Y</v>
      </c>
      <c r="AI15" s="137" t="str">
        <f>Cash!EA15</f>
        <v>N</v>
      </c>
      <c r="AK15" s="138">
        <f>AVERAGE(Cash!DP15:DS15)</f>
        <v>3.7275</v>
      </c>
      <c r="AM15" s="137">
        <f>Cash!AG15-Cash!AN15</f>
        <v>91.699999999999818</v>
      </c>
      <c r="AN15" s="137">
        <f>Cash!AH15-Cash!AO15</f>
        <v>102.94999999999982</v>
      </c>
      <c r="AO15" s="137">
        <f>Cash!AI15-Cash!AP15</f>
        <v>103</v>
      </c>
      <c r="AP15" s="137">
        <f>Cash!AJ15-Cash!AQ15</f>
        <v>68.099999999999909</v>
      </c>
      <c r="AQ15" s="137">
        <f>Cash!AK15-Cash!AR15</f>
        <v>192.34999999999991</v>
      </c>
      <c r="AR15" s="137">
        <f>Cash!AL15-Cash!AS15</f>
        <v>60</v>
      </c>
      <c r="AS15" s="137">
        <f>Cash!AM15-Cash!AT15</f>
        <v>128.5</v>
      </c>
      <c r="AU15" s="137" t="b">
        <f>D!C15=D!E15</f>
        <v>0</v>
      </c>
      <c r="AV15" s="137" t="b">
        <f>D!C15=D!D15</f>
        <v>0</v>
      </c>
      <c r="AX15" s="137" t="str">
        <f t="shared" si="0"/>
        <v>BAJAJ-AUTO</v>
      </c>
      <c r="AY15" s="137">
        <f>(D!D15+D!E15+D!F15)/3</f>
        <v>2577.0166666666669</v>
      </c>
      <c r="AZ15" s="137">
        <f>(D!D15+D!E15)/2</f>
        <v>2588.65</v>
      </c>
      <c r="BA15" s="137">
        <f t="shared" si="1"/>
        <v>2565.3833333333337</v>
      </c>
      <c r="BB15" s="137">
        <f t="shared" si="2"/>
        <v>-11.633333333333212</v>
      </c>
      <c r="BD15" s="137">
        <f>(D!M15+D!N15+D!O15)/3</f>
        <v>2661.9333333333329</v>
      </c>
      <c r="BE15" s="137">
        <f>(D!M15+D!N15)/2</f>
        <v>2672.7249999999999</v>
      </c>
      <c r="BF15" s="137">
        <f t="shared" si="3"/>
        <v>2651.141666666666</v>
      </c>
      <c r="BG15" s="137">
        <f t="shared" si="4"/>
        <v>-10.79166666666697</v>
      </c>
      <c r="BI15" s="137" t="b">
        <f t="shared" si="5"/>
        <v>0</v>
      </c>
      <c r="BJ15" s="137" t="b">
        <f t="shared" si="6"/>
        <v>0</v>
      </c>
      <c r="BK15" s="137" t="str">
        <f t="shared" si="7"/>
        <v>SELL</v>
      </c>
      <c r="BL15" s="137" t="b">
        <f t="shared" si="8"/>
        <v>0</v>
      </c>
      <c r="BM15" s="137" t="b">
        <f t="shared" si="9"/>
        <v>1</v>
      </c>
    </row>
    <row r="16" spans="1:65" x14ac:dyDescent="0.3">
      <c r="A16" s="137" t="str">
        <f>D!B16</f>
        <v>BAJAJFINSV</v>
      </c>
      <c r="B16" s="137" t="str">
        <f>Cash!I16</f>
        <v>N</v>
      </c>
      <c r="C16" s="137" t="str">
        <f>Cash!J16</f>
        <v>N</v>
      </c>
      <c r="D16" s="137" t="str">
        <f>Cash!K16</f>
        <v>Y</v>
      </c>
      <c r="E16" s="137" t="str">
        <f>Cash!L16</f>
        <v>Y</v>
      </c>
      <c r="F16" s="137" t="str">
        <f>Cash!M16</f>
        <v>N</v>
      </c>
      <c r="G16" s="137" t="str">
        <f>Cash!N16</f>
        <v>N</v>
      </c>
      <c r="I16" s="137" t="str">
        <f>Cash!BB16</f>
        <v>Y</v>
      </c>
      <c r="J16" s="137" t="str">
        <f>Cash!BC16</f>
        <v>Y</v>
      </c>
      <c r="K16" s="137" t="str">
        <f>Cash!BD16</f>
        <v>Y</v>
      </c>
      <c r="L16" s="137" t="str">
        <f>Cash!BE16</f>
        <v>N</v>
      </c>
      <c r="M16" s="137" t="str">
        <f>Cash!BF16</f>
        <v>Y</v>
      </c>
      <c r="N16" s="137" t="str">
        <f>Cash!BG16</f>
        <v>N</v>
      </c>
      <c r="P16" s="137" t="str">
        <f>Cash!BZ16</f>
        <v>Y</v>
      </c>
      <c r="Q16" s="137" t="str">
        <f>Cash!CA16</f>
        <v>Y</v>
      </c>
      <c r="R16" s="137" t="str">
        <f>Cash!CB16</f>
        <v>Y</v>
      </c>
      <c r="S16" s="137" t="str">
        <f>Cash!CC16</f>
        <v>N</v>
      </c>
      <c r="T16" s="137" t="str">
        <f>Cash!CD16</f>
        <v>Y</v>
      </c>
      <c r="U16" s="137" t="str">
        <f>Cash!CE16</f>
        <v>N</v>
      </c>
      <c r="W16" s="137" t="str">
        <f>Cash!CX16</f>
        <v>Y</v>
      </c>
      <c r="X16" s="137" t="str">
        <f>Cash!CY16</f>
        <v>Y</v>
      </c>
      <c r="Y16" s="137" t="str">
        <f>Cash!CZ16</f>
        <v>Y</v>
      </c>
      <c r="Z16" s="137" t="str">
        <f>Cash!DA16</f>
        <v>N</v>
      </c>
      <c r="AA16" s="137" t="str">
        <f>Cash!DB16</f>
        <v>Y</v>
      </c>
      <c r="AB16" s="137" t="str">
        <f>Cash!DC16</f>
        <v>N</v>
      </c>
      <c r="AD16" s="137" t="str">
        <f>Cash!DV16</f>
        <v>Y</v>
      </c>
      <c r="AE16" s="137" t="str">
        <f>Cash!DW16</f>
        <v>N</v>
      </c>
      <c r="AF16" s="137" t="str">
        <f>Cash!DX16</f>
        <v>N</v>
      </c>
      <c r="AG16" s="137" t="str">
        <f>Cash!DY16</f>
        <v>N</v>
      </c>
      <c r="AH16" s="137" t="str">
        <f>Cash!DZ16</f>
        <v>Y</v>
      </c>
      <c r="AI16" s="137" t="str">
        <f>Cash!EA16</f>
        <v>N</v>
      </c>
      <c r="AK16" s="138">
        <f>AVERAGE(Cash!DP16:DS16)</f>
        <v>4.4924999999999979</v>
      </c>
      <c r="AM16" s="137">
        <f>Cash!AG16-Cash!AN16</f>
        <v>491.44999999999982</v>
      </c>
      <c r="AN16" s="137">
        <f>Cash!AH16-Cash!AO16</f>
        <v>227.69999999999982</v>
      </c>
      <c r="AO16" s="137">
        <f>Cash!AI16-Cash!AP16</f>
        <v>218.40000000000055</v>
      </c>
      <c r="AP16" s="137">
        <f>Cash!AJ16-Cash!AQ16</f>
        <v>161.75</v>
      </c>
      <c r="AQ16" s="137">
        <f>Cash!AK16-Cash!AR16</f>
        <v>288.05000000000018</v>
      </c>
      <c r="AR16" s="137">
        <f>Cash!AL16-Cash!AS16</f>
        <v>132.64999999999964</v>
      </c>
      <c r="AS16" s="137">
        <f>Cash!AM16-Cash!AT16</f>
        <v>217.85000000000036</v>
      </c>
      <c r="AU16" s="137" t="b">
        <f>D!C16=D!E16</f>
        <v>0</v>
      </c>
      <c r="AV16" s="137" t="b">
        <f>D!C16=D!D16</f>
        <v>0</v>
      </c>
      <c r="AX16" s="137" t="str">
        <f t="shared" si="0"/>
        <v>BAJAJFINSV</v>
      </c>
      <c r="AY16" s="137">
        <f>(D!D16+D!E16+D!F16)/3</f>
        <v>4327</v>
      </c>
      <c r="AZ16" s="137">
        <f>(D!D16+D!E16)/2</f>
        <v>4332.7250000000004</v>
      </c>
      <c r="BA16" s="137">
        <f t="shared" si="1"/>
        <v>4321.2749999999996</v>
      </c>
      <c r="BB16" s="137">
        <f t="shared" si="2"/>
        <v>-5.7250000000003638</v>
      </c>
      <c r="BD16" s="137">
        <f>(D!M16+D!N16+D!O16)/3</f>
        <v>4598.9666666666672</v>
      </c>
      <c r="BE16" s="137">
        <f>(D!M16+D!N16)/2</f>
        <v>4628.8500000000004</v>
      </c>
      <c r="BF16" s="137">
        <f t="shared" si="3"/>
        <v>4569.0833333333339</v>
      </c>
      <c r="BG16" s="137">
        <f t="shared" si="4"/>
        <v>-29.883333333333212</v>
      </c>
      <c r="BI16" s="137" t="b">
        <f t="shared" si="5"/>
        <v>0</v>
      </c>
      <c r="BJ16" s="137" t="b">
        <f t="shared" si="6"/>
        <v>0</v>
      </c>
      <c r="BK16" s="137" t="str">
        <f t="shared" si="7"/>
        <v>SELL</v>
      </c>
      <c r="BL16" s="137" t="b">
        <f t="shared" si="8"/>
        <v>0</v>
      </c>
      <c r="BM16" s="137" t="b">
        <f t="shared" si="9"/>
        <v>0</v>
      </c>
    </row>
    <row r="17" spans="1:65" x14ac:dyDescent="0.3">
      <c r="A17" s="137" t="str">
        <f>D!B17</f>
        <v>BAJFINANCE</v>
      </c>
      <c r="B17" s="137" t="str">
        <f>Cash!I17</f>
        <v>N</v>
      </c>
      <c r="C17" s="137" t="str">
        <f>Cash!J17</f>
        <v>N</v>
      </c>
      <c r="D17" s="137" t="str">
        <f>Cash!K17</f>
        <v>Y</v>
      </c>
      <c r="E17" s="137" t="str">
        <f>Cash!L17</f>
        <v>Y</v>
      </c>
      <c r="F17" s="137" t="str">
        <f>Cash!M17</f>
        <v>N</v>
      </c>
      <c r="G17" s="137" t="str">
        <f>Cash!N17</f>
        <v>N</v>
      </c>
      <c r="I17" s="137" t="str">
        <f>Cash!BB17</f>
        <v>Y</v>
      </c>
      <c r="J17" s="137" t="str">
        <f>Cash!BC17</f>
        <v>N</v>
      </c>
      <c r="K17" s="137" t="str">
        <f>Cash!BD17</f>
        <v>Y</v>
      </c>
      <c r="L17" s="137" t="str">
        <f>Cash!BE17</f>
        <v>N</v>
      </c>
      <c r="M17" s="137" t="str">
        <f>Cash!BF17</f>
        <v>Y</v>
      </c>
      <c r="N17" s="137" t="str">
        <f>Cash!BG17</f>
        <v>N</v>
      </c>
      <c r="P17" s="137" t="str">
        <f>Cash!BZ17</f>
        <v>Y</v>
      </c>
      <c r="Q17" s="137" t="str">
        <f>Cash!CA17</f>
        <v>N</v>
      </c>
      <c r="R17" s="137" t="str">
        <f>Cash!CB17</f>
        <v>Y</v>
      </c>
      <c r="S17" s="137" t="str">
        <f>Cash!CC17</f>
        <v>N</v>
      </c>
      <c r="T17" s="137" t="str">
        <f>Cash!CD17</f>
        <v>Y</v>
      </c>
      <c r="U17" s="137" t="str">
        <f>Cash!CE17</f>
        <v>N</v>
      </c>
      <c r="W17" s="137" t="str">
        <f>Cash!CX17</f>
        <v>Y</v>
      </c>
      <c r="X17" s="137" t="str">
        <f>Cash!CY17</f>
        <v>N</v>
      </c>
      <c r="Y17" s="137" t="str">
        <f>Cash!CZ17</f>
        <v>Y</v>
      </c>
      <c r="Z17" s="137" t="str">
        <f>Cash!DA17</f>
        <v>N</v>
      </c>
      <c r="AA17" s="137" t="str">
        <f>Cash!DB17</f>
        <v>Y</v>
      </c>
      <c r="AB17" s="137" t="str">
        <f>Cash!DC17</f>
        <v>N</v>
      </c>
      <c r="AD17" s="137" t="str">
        <f>Cash!DV17</f>
        <v>N</v>
      </c>
      <c r="AE17" s="137" t="str">
        <f>Cash!DW17</f>
        <v>N</v>
      </c>
      <c r="AF17" s="137" t="str">
        <f>Cash!DX17</f>
        <v>N</v>
      </c>
      <c r="AG17" s="137" t="str">
        <f>Cash!DY17</f>
        <v>N</v>
      </c>
      <c r="AH17" s="137" t="str">
        <f>Cash!DZ17</f>
        <v>Y</v>
      </c>
      <c r="AI17" s="137" t="str">
        <f>Cash!EA17</f>
        <v>N</v>
      </c>
      <c r="AK17" s="138">
        <f>AVERAGE(Cash!DP17:DS17)</f>
        <v>5.4675000000000002</v>
      </c>
      <c r="AM17" s="137">
        <f>Cash!AG17-Cash!AN17</f>
        <v>141.75</v>
      </c>
      <c r="AN17" s="137">
        <f>Cash!AH17-Cash!AO17</f>
        <v>103.05000000000018</v>
      </c>
      <c r="AO17" s="137">
        <f>Cash!AI17-Cash!AP17</f>
        <v>125</v>
      </c>
      <c r="AP17" s="137">
        <f>Cash!AJ17-Cash!AQ17</f>
        <v>81.349999999999909</v>
      </c>
      <c r="AQ17" s="137">
        <f>Cash!AK17-Cash!AR17</f>
        <v>167.44999999999982</v>
      </c>
      <c r="AR17" s="137">
        <f>Cash!AL17-Cash!AS17</f>
        <v>80.599999999999909</v>
      </c>
      <c r="AS17" s="137">
        <f>Cash!AM17-Cash!AT17</f>
        <v>162.14999999999964</v>
      </c>
      <c r="AU17" s="137" t="b">
        <f>D!C17=D!E17</f>
        <v>0</v>
      </c>
      <c r="AV17" s="137" t="b">
        <f>D!C17=D!D17</f>
        <v>0</v>
      </c>
      <c r="AX17" s="137" t="str">
        <f t="shared" si="0"/>
        <v>BAJFINANCE</v>
      </c>
      <c r="AY17" s="137">
        <f>(D!D17+D!E17+D!F17)/3</f>
        <v>1922.5166666666667</v>
      </c>
      <c r="AZ17" s="137">
        <f>(D!D17+D!E17)/2</f>
        <v>1936.125</v>
      </c>
      <c r="BA17" s="137">
        <f t="shared" si="1"/>
        <v>1908.9083333333333</v>
      </c>
      <c r="BB17" s="137">
        <f t="shared" si="2"/>
        <v>-13.608333333333348</v>
      </c>
      <c r="BD17" s="137">
        <f>(D!M17+D!N17+D!O17)/3</f>
        <v>2014.0833333333333</v>
      </c>
      <c r="BE17" s="137">
        <f>(D!M17+D!N17)/2</f>
        <v>2026.0250000000001</v>
      </c>
      <c r="BF17" s="137">
        <f t="shared" si="3"/>
        <v>2002.1416666666664</v>
      </c>
      <c r="BG17" s="137">
        <f t="shared" si="4"/>
        <v>-11.941666666666833</v>
      </c>
      <c r="BI17" s="137" t="b">
        <f t="shared" si="5"/>
        <v>0</v>
      </c>
      <c r="BJ17" s="137" t="b">
        <f t="shared" si="6"/>
        <v>0</v>
      </c>
      <c r="BK17" s="137" t="str">
        <f t="shared" si="7"/>
        <v>SELL</v>
      </c>
      <c r="BL17" s="137" t="b">
        <f t="shared" si="8"/>
        <v>0</v>
      </c>
      <c r="BM17" s="137" t="b">
        <f t="shared" si="9"/>
        <v>1</v>
      </c>
    </row>
    <row r="18" spans="1:65" x14ac:dyDescent="0.3">
      <c r="A18" s="137" t="str">
        <f>D!B18</f>
        <v>BALKRISIND</v>
      </c>
      <c r="B18" s="137" t="str">
        <f>Cash!I18</f>
        <v>Y</v>
      </c>
      <c r="C18" s="137" t="str">
        <f>Cash!J18</f>
        <v>Y</v>
      </c>
      <c r="D18" s="137" t="str">
        <f>Cash!K18</f>
        <v>Y</v>
      </c>
      <c r="E18" s="137" t="str">
        <f>Cash!L18</f>
        <v>Y</v>
      </c>
      <c r="F18" s="137" t="str">
        <f>Cash!M18</f>
        <v>N</v>
      </c>
      <c r="G18" s="137" t="str">
        <f>Cash!N18</f>
        <v>N</v>
      </c>
      <c r="I18" s="137" t="str">
        <f>Cash!BB18</f>
        <v>N</v>
      </c>
      <c r="J18" s="137" t="str">
        <f>Cash!BC18</f>
        <v>Y</v>
      </c>
      <c r="K18" s="137" t="str">
        <f>Cash!BD18</f>
        <v>Y</v>
      </c>
      <c r="L18" s="137" t="str">
        <f>Cash!BE18</f>
        <v>N</v>
      </c>
      <c r="M18" s="137" t="str">
        <f>Cash!BF18</f>
        <v>N</v>
      </c>
      <c r="N18" s="137" t="str">
        <f>Cash!BG18</f>
        <v>N</v>
      </c>
      <c r="P18" s="137" t="str">
        <f>Cash!BZ18</f>
        <v>N</v>
      </c>
      <c r="Q18" s="137" t="str">
        <f>Cash!CA18</f>
        <v>Y</v>
      </c>
      <c r="R18" s="137" t="str">
        <f>Cash!CB18</f>
        <v>Y</v>
      </c>
      <c r="S18" s="137" t="str">
        <f>Cash!CC18</f>
        <v>N</v>
      </c>
      <c r="T18" s="137" t="str">
        <f>Cash!CD18</f>
        <v>N</v>
      </c>
      <c r="U18" s="137" t="str">
        <f>Cash!CE18</f>
        <v>N</v>
      </c>
      <c r="W18" s="137" t="str">
        <f>Cash!CX18</f>
        <v>N</v>
      </c>
      <c r="X18" s="137" t="str">
        <f>Cash!CY18</f>
        <v>Y</v>
      </c>
      <c r="Y18" s="137" t="str">
        <f>Cash!CZ18</f>
        <v>Y</v>
      </c>
      <c r="Z18" s="137" t="str">
        <f>Cash!DA18</f>
        <v>N</v>
      </c>
      <c r="AA18" s="137" t="str">
        <f>Cash!DB18</f>
        <v>Y</v>
      </c>
      <c r="AB18" s="137" t="str">
        <f>Cash!DC18</f>
        <v>N</v>
      </c>
      <c r="AD18" s="137" t="str">
        <f>Cash!DV18</f>
        <v>N</v>
      </c>
      <c r="AE18" s="137" t="str">
        <f>Cash!DW18</f>
        <v>N</v>
      </c>
      <c r="AF18" s="137" t="str">
        <f>Cash!DX18</f>
        <v>N</v>
      </c>
      <c r="AG18" s="137" t="str">
        <f>Cash!DY18</f>
        <v>N</v>
      </c>
      <c r="AH18" s="137" t="str">
        <f>Cash!DZ18</f>
        <v>N</v>
      </c>
      <c r="AI18" s="137" t="str">
        <f>Cash!EA18</f>
        <v>N</v>
      </c>
      <c r="AK18" s="138">
        <f>AVERAGE(Cash!DP18:DS18)</f>
        <v>3.6124999999999976</v>
      </c>
      <c r="AM18" s="137">
        <f>Cash!AG18-Cash!AN18</f>
        <v>40.350000000000023</v>
      </c>
      <c r="AN18" s="137">
        <f>Cash!AH18-Cash!AO18</f>
        <v>42.25</v>
      </c>
      <c r="AO18" s="137">
        <f>Cash!AI18-Cash!AP18</f>
        <v>33.549999999999955</v>
      </c>
      <c r="AP18" s="137">
        <f>Cash!AJ18-Cash!AQ18</f>
        <v>34.5</v>
      </c>
      <c r="AQ18" s="137">
        <f>Cash!AK18-Cash!AR18</f>
        <v>43.350000000000023</v>
      </c>
      <c r="AR18" s="137">
        <f>Cash!AL18-Cash!AS18</f>
        <v>40</v>
      </c>
      <c r="AS18" s="137">
        <f>Cash!AM18-Cash!AT18</f>
        <v>59.299999999999955</v>
      </c>
      <c r="AU18" s="137" t="b">
        <f>D!C18=D!E18</f>
        <v>0</v>
      </c>
      <c r="AV18" s="137" t="b">
        <f>D!C18=D!D18</f>
        <v>0</v>
      </c>
      <c r="AX18" s="137" t="str">
        <f t="shared" si="0"/>
        <v>BALKRISIND</v>
      </c>
      <c r="AY18" s="137">
        <f>(D!D18+D!E18+D!F18)/3</f>
        <v>987.51666666666654</v>
      </c>
      <c r="AZ18" s="137">
        <f>(D!D18+D!E18)/2</f>
        <v>983.72499999999991</v>
      </c>
      <c r="BA18" s="137">
        <f t="shared" si="1"/>
        <v>991.30833333333317</v>
      </c>
      <c r="BB18" s="137">
        <f t="shared" si="2"/>
        <v>3.7916666666666288</v>
      </c>
      <c r="BD18" s="137">
        <f>(D!M18+D!N18+D!O18)/3</f>
        <v>984.35</v>
      </c>
      <c r="BE18" s="137">
        <f>(D!M18+D!N18)/2</f>
        <v>988.27499999999998</v>
      </c>
      <c r="BF18" s="137">
        <f t="shared" si="3"/>
        <v>980.42500000000007</v>
      </c>
      <c r="BG18" s="137">
        <f t="shared" si="4"/>
        <v>-3.9249999999999545</v>
      </c>
      <c r="BI18" s="137" t="b">
        <f t="shared" si="5"/>
        <v>0</v>
      </c>
      <c r="BJ18" s="137" t="b">
        <f t="shared" si="6"/>
        <v>0</v>
      </c>
      <c r="BK18" s="137" t="b">
        <f t="shared" si="7"/>
        <v>0</v>
      </c>
      <c r="BL18" s="137" t="b">
        <f t="shared" si="8"/>
        <v>0</v>
      </c>
      <c r="BM18" s="137" t="b">
        <f t="shared" si="9"/>
        <v>0</v>
      </c>
    </row>
    <row r="19" spans="1:65" x14ac:dyDescent="0.3">
      <c r="A19" s="137" t="str">
        <f>D!B19</f>
        <v>BANDHANBNK</v>
      </c>
      <c r="B19" s="137" t="str">
        <f>Cash!I19</f>
        <v>N</v>
      </c>
      <c r="C19" s="137" t="str">
        <f>Cash!J19</f>
        <v>N</v>
      </c>
      <c r="D19" s="137" t="str">
        <f>Cash!K19</f>
        <v>Y</v>
      </c>
      <c r="E19" s="137" t="str">
        <f>Cash!L19</f>
        <v>N</v>
      </c>
      <c r="F19" s="137" t="str">
        <f>Cash!M19</f>
        <v>N</v>
      </c>
      <c r="G19" s="137" t="str">
        <f>Cash!N19</f>
        <v>N</v>
      </c>
      <c r="I19" s="137" t="str">
        <f>Cash!BB19</f>
        <v>Y</v>
      </c>
      <c r="J19" s="137" t="str">
        <f>Cash!BC19</f>
        <v>N</v>
      </c>
      <c r="K19" s="137" t="str">
        <f>Cash!BD19</f>
        <v>N</v>
      </c>
      <c r="L19" s="137" t="str">
        <f>Cash!BE19</f>
        <v>Y</v>
      </c>
      <c r="M19" s="137" t="str">
        <f>Cash!BF19</f>
        <v>Y</v>
      </c>
      <c r="N19" s="137" t="str">
        <f>Cash!BG19</f>
        <v>Y</v>
      </c>
      <c r="P19" s="137" t="str">
        <f>Cash!BZ19</f>
        <v>Y</v>
      </c>
      <c r="Q19" s="137" t="str">
        <f>Cash!CA19</f>
        <v>N</v>
      </c>
      <c r="R19" s="137" t="str">
        <f>Cash!CB19</f>
        <v>N</v>
      </c>
      <c r="S19" s="137" t="str">
        <f>Cash!CC19</f>
        <v>Y</v>
      </c>
      <c r="T19" s="137" t="str">
        <f>Cash!CD19</f>
        <v>Y</v>
      </c>
      <c r="U19" s="137" t="str">
        <f>Cash!CE19</f>
        <v>Y</v>
      </c>
      <c r="W19" s="137" t="str">
        <f>Cash!CX19</f>
        <v>Y</v>
      </c>
      <c r="X19" s="137" t="str">
        <f>Cash!CY19</f>
        <v>Y</v>
      </c>
      <c r="Y19" s="137" t="str">
        <f>Cash!CZ19</f>
        <v>N</v>
      </c>
      <c r="Z19" s="137" t="str">
        <f>Cash!DA19</f>
        <v>Y</v>
      </c>
      <c r="AA19" s="137" t="str">
        <f>Cash!DB19</f>
        <v>Y</v>
      </c>
      <c r="AB19" s="137" t="str">
        <f>Cash!DC19</f>
        <v>Y</v>
      </c>
      <c r="AD19" s="137" t="str">
        <f>Cash!DV19</f>
        <v>N</v>
      </c>
      <c r="AE19" s="137" t="str">
        <f>Cash!DW19</f>
        <v>N</v>
      </c>
      <c r="AF19" s="137" t="str">
        <f>Cash!DX19</f>
        <v>N</v>
      </c>
      <c r="AG19" s="137" t="str">
        <f>Cash!DY19</f>
        <v>N</v>
      </c>
      <c r="AH19" s="137" t="str">
        <f>Cash!DZ19</f>
        <v>N</v>
      </c>
      <c r="AI19" s="137" t="str">
        <f>Cash!EA19</f>
        <v>N</v>
      </c>
      <c r="AK19" s="138">
        <f>AVERAGE(Cash!DP19:DS19)</f>
        <v>6.92</v>
      </c>
      <c r="AM19" s="137">
        <f>Cash!AG19-Cash!AN19</f>
        <v>14.349999999999994</v>
      </c>
      <c r="AN19" s="137">
        <f>Cash!AH19-Cash!AO19</f>
        <v>12.050000000000011</v>
      </c>
      <c r="AO19" s="137">
        <f>Cash!AI19-Cash!AP19</f>
        <v>11.599999999999994</v>
      </c>
      <c r="AP19" s="137">
        <f>Cash!AJ19-Cash!AQ19</f>
        <v>19.199999999999989</v>
      </c>
      <c r="AQ19" s="137">
        <f>Cash!AK19-Cash!AR19</f>
        <v>20.25</v>
      </c>
      <c r="AR19" s="137">
        <f>Cash!AL19-Cash!AS19</f>
        <v>13.150000000000006</v>
      </c>
      <c r="AS19" s="137">
        <f>Cash!AM19-Cash!AT19</f>
        <v>12.300000000000011</v>
      </c>
      <c r="AU19" s="137" t="b">
        <f>D!C19=D!E19</f>
        <v>0</v>
      </c>
      <c r="AV19" s="137" t="b">
        <f>D!C19=D!D19</f>
        <v>0</v>
      </c>
      <c r="AX19" s="137" t="str">
        <f t="shared" si="0"/>
        <v>BANDHANBNK</v>
      </c>
      <c r="AY19" s="137">
        <f>(D!D19+D!E19+D!F19)/3</f>
        <v>202.69999999999996</v>
      </c>
      <c r="AZ19" s="137">
        <f>(D!D19+D!E19)/2</f>
        <v>202.57499999999999</v>
      </c>
      <c r="BA19" s="137">
        <f t="shared" si="1"/>
        <v>202.82499999999993</v>
      </c>
      <c r="BB19" s="137">
        <f t="shared" si="2"/>
        <v>0.12499999999997158</v>
      </c>
      <c r="BD19" s="137">
        <f>(D!M19+D!N19+D!O19)/3</f>
        <v>214.26666666666665</v>
      </c>
      <c r="BE19" s="137">
        <f>(D!M19+D!N19)/2</f>
        <v>215.97499999999999</v>
      </c>
      <c r="BF19" s="137">
        <f t="shared" si="3"/>
        <v>212.55833333333331</v>
      </c>
      <c r="BG19" s="137">
        <f t="shared" si="4"/>
        <v>-1.7083333333333428</v>
      </c>
      <c r="BI19" s="137" t="b">
        <f t="shared" si="5"/>
        <v>0</v>
      </c>
      <c r="BJ19" s="137" t="b">
        <f t="shared" si="6"/>
        <v>0</v>
      </c>
      <c r="BK19" s="137" t="b">
        <f t="shared" si="7"/>
        <v>0</v>
      </c>
      <c r="BL19" s="137" t="b">
        <f t="shared" si="8"/>
        <v>0</v>
      </c>
      <c r="BM19" s="137" t="b">
        <f t="shared" si="9"/>
        <v>0</v>
      </c>
    </row>
    <row r="20" spans="1:65" x14ac:dyDescent="0.3">
      <c r="A20" s="137" t="str">
        <f>D!B20</f>
        <v>BANKBARODA</v>
      </c>
      <c r="B20" s="137" t="str">
        <f>Cash!I20</f>
        <v>N</v>
      </c>
      <c r="C20" s="137" t="str">
        <f>Cash!J20</f>
        <v>Y</v>
      </c>
      <c r="D20" s="137" t="str">
        <f>Cash!K20</f>
        <v>Y</v>
      </c>
      <c r="E20" s="137" t="str">
        <f>Cash!L20</f>
        <v>N</v>
      </c>
      <c r="F20" s="137" t="str">
        <f>Cash!M20</f>
        <v>N</v>
      </c>
      <c r="G20" s="137" t="str">
        <f>Cash!N20</f>
        <v>N</v>
      </c>
      <c r="I20" s="137" t="str">
        <f>Cash!BB20</f>
        <v>N</v>
      </c>
      <c r="J20" s="137" t="str">
        <f>Cash!BC20</f>
        <v>Y</v>
      </c>
      <c r="K20" s="137" t="str">
        <f>Cash!BD20</f>
        <v>N</v>
      </c>
      <c r="L20" s="137" t="str">
        <f>Cash!BE20</f>
        <v>Y</v>
      </c>
      <c r="M20" s="137" t="str">
        <f>Cash!BF20</f>
        <v>Y</v>
      </c>
      <c r="N20" s="137" t="str">
        <f>Cash!BG20</f>
        <v>N</v>
      </c>
      <c r="P20" s="137" t="str">
        <f>Cash!BZ20</f>
        <v>N</v>
      </c>
      <c r="Q20" s="137" t="str">
        <f>Cash!CA20</f>
        <v>Y</v>
      </c>
      <c r="R20" s="137" t="str">
        <f>Cash!CB20</f>
        <v>N</v>
      </c>
      <c r="S20" s="137" t="str">
        <f>Cash!CC20</f>
        <v>Y</v>
      </c>
      <c r="T20" s="137" t="str">
        <f>Cash!CD20</f>
        <v>Y</v>
      </c>
      <c r="U20" s="137" t="str">
        <f>Cash!CE20</f>
        <v>N</v>
      </c>
      <c r="W20" s="137" t="str">
        <f>Cash!CX20</f>
        <v>N</v>
      </c>
      <c r="X20" s="137" t="str">
        <f>Cash!CY20</f>
        <v>Y</v>
      </c>
      <c r="Y20" s="137" t="str">
        <f>Cash!CZ20</f>
        <v>N</v>
      </c>
      <c r="Z20" s="137" t="str">
        <f>Cash!DA20</f>
        <v>Y</v>
      </c>
      <c r="AA20" s="137" t="str">
        <f>Cash!DB20</f>
        <v>Y</v>
      </c>
      <c r="AB20" s="137" t="str">
        <f>Cash!DC20</f>
        <v>N</v>
      </c>
      <c r="AD20" s="137" t="str">
        <f>Cash!DV20</f>
        <v>N</v>
      </c>
      <c r="AE20" s="137" t="str">
        <f>Cash!DW20</f>
        <v>N</v>
      </c>
      <c r="AF20" s="137" t="str">
        <f>Cash!DX20</f>
        <v>N</v>
      </c>
      <c r="AG20" s="137" t="str">
        <f>Cash!DY20</f>
        <v>Y</v>
      </c>
      <c r="AH20" s="137" t="str">
        <f>Cash!DZ20</f>
        <v>Y</v>
      </c>
      <c r="AI20" s="137" t="str">
        <f>Cash!EA20</f>
        <v>N</v>
      </c>
      <c r="AK20" s="138">
        <f>AVERAGE(Cash!DP20:DS20)</f>
        <v>4.24</v>
      </c>
      <c r="AM20" s="137">
        <f>Cash!AG20-Cash!AN20</f>
        <v>2.5</v>
      </c>
      <c r="AN20" s="137">
        <f>Cash!AH20-Cash!AO20</f>
        <v>2.5</v>
      </c>
      <c r="AO20" s="137">
        <f>Cash!AI20-Cash!AP20</f>
        <v>1.2000000000000028</v>
      </c>
      <c r="AP20" s="137">
        <f>Cash!AJ20-Cash!AQ20</f>
        <v>3</v>
      </c>
      <c r="AQ20" s="137">
        <f>Cash!AK20-Cash!AR20</f>
        <v>3.3500000000000014</v>
      </c>
      <c r="AR20" s="137">
        <f>Cash!AL20-Cash!AS20</f>
        <v>2.2000000000000028</v>
      </c>
      <c r="AS20" s="137">
        <f>Cash!AM20-Cash!AT20</f>
        <v>2.0499999999999972</v>
      </c>
      <c r="AU20" s="137" t="b">
        <f>D!C20=D!E20</f>
        <v>0</v>
      </c>
      <c r="AV20" s="137" t="b">
        <f>D!C20=D!D20</f>
        <v>0</v>
      </c>
      <c r="AX20" s="137" t="str">
        <f t="shared" si="0"/>
        <v>BANKBARODA</v>
      </c>
      <c r="AY20" s="137">
        <f>(D!D20+D!E20+D!F20)/3</f>
        <v>37.81666666666667</v>
      </c>
      <c r="AZ20" s="137">
        <f>(D!D20+D!E20)/2</f>
        <v>38</v>
      </c>
      <c r="BA20" s="137">
        <f t="shared" si="1"/>
        <v>37.63333333333334</v>
      </c>
      <c r="BB20" s="137">
        <f t="shared" si="2"/>
        <v>-0.18333333333333002</v>
      </c>
      <c r="BD20" s="137">
        <f>(D!M20+D!N20+D!O20)/3</f>
        <v>37.75</v>
      </c>
      <c r="BE20" s="137">
        <f>(D!M20+D!N20)/2</f>
        <v>37.85</v>
      </c>
      <c r="BF20" s="137">
        <f t="shared" si="3"/>
        <v>37.65</v>
      </c>
      <c r="BG20" s="137">
        <f t="shared" si="4"/>
        <v>-0.10000000000000142</v>
      </c>
      <c r="BI20" s="137" t="b">
        <f t="shared" si="5"/>
        <v>0</v>
      </c>
      <c r="BJ20" s="137" t="b">
        <f t="shared" si="6"/>
        <v>0</v>
      </c>
      <c r="BK20" s="137" t="b">
        <f t="shared" si="7"/>
        <v>0</v>
      </c>
      <c r="BL20" s="137" t="b">
        <f t="shared" si="8"/>
        <v>0</v>
      </c>
      <c r="BM20" s="137" t="b">
        <f t="shared" si="9"/>
        <v>1</v>
      </c>
    </row>
    <row r="21" spans="1:65" x14ac:dyDescent="0.3">
      <c r="A21" s="137" t="str">
        <f>D!B21</f>
        <v>BATAINDIA</v>
      </c>
      <c r="B21" s="137" t="str">
        <f>Cash!I21</f>
        <v>N</v>
      </c>
      <c r="C21" s="137" t="str">
        <f>Cash!J21</f>
        <v>N</v>
      </c>
      <c r="D21" s="137" t="str">
        <f>Cash!K21</f>
        <v>Y</v>
      </c>
      <c r="E21" s="137" t="str">
        <f>Cash!L21</f>
        <v>Y</v>
      </c>
      <c r="F21" s="137" t="str">
        <f>Cash!M21</f>
        <v>N</v>
      </c>
      <c r="G21" s="137" t="str">
        <f>Cash!N21</f>
        <v>N</v>
      </c>
      <c r="I21" s="137" t="str">
        <f>Cash!BB21</f>
        <v>Y</v>
      </c>
      <c r="J21" s="137" t="str">
        <f>Cash!BC21</f>
        <v>Y</v>
      </c>
      <c r="K21" s="137" t="str">
        <f>Cash!BD21</f>
        <v>N</v>
      </c>
      <c r="L21" s="137" t="str">
        <f>Cash!BE21</f>
        <v>N</v>
      </c>
      <c r="M21" s="137" t="str">
        <f>Cash!BF21</f>
        <v>Y</v>
      </c>
      <c r="N21" s="137" t="str">
        <f>Cash!BG21</f>
        <v>Y</v>
      </c>
      <c r="P21" s="137" t="str">
        <f>Cash!BZ21</f>
        <v>Y</v>
      </c>
      <c r="Q21" s="137" t="str">
        <f>Cash!CA21</f>
        <v>Y</v>
      </c>
      <c r="R21" s="137" t="str">
        <f>Cash!CB21</f>
        <v>N</v>
      </c>
      <c r="S21" s="137" t="str">
        <f>Cash!CC21</f>
        <v>N</v>
      </c>
      <c r="T21" s="137" t="str">
        <f>Cash!CD21</f>
        <v>Y</v>
      </c>
      <c r="U21" s="137" t="str">
        <f>Cash!CE21</f>
        <v>Y</v>
      </c>
      <c r="W21" s="137" t="str">
        <f>Cash!CX21</f>
        <v>Y</v>
      </c>
      <c r="X21" s="137" t="str">
        <f>Cash!CY21</f>
        <v>Y</v>
      </c>
      <c r="Y21" s="137" t="str">
        <f>Cash!CZ21</f>
        <v>N</v>
      </c>
      <c r="Z21" s="137" t="str">
        <f>Cash!DA21</f>
        <v>N</v>
      </c>
      <c r="AA21" s="137" t="str">
        <f>Cash!DB21</f>
        <v>Y</v>
      </c>
      <c r="AB21" s="137" t="str">
        <f>Cash!DC21</f>
        <v>Y</v>
      </c>
      <c r="AD21" s="137" t="str">
        <f>Cash!DV21</f>
        <v>N</v>
      </c>
      <c r="AE21" s="137" t="str">
        <f>Cash!DW21</f>
        <v>N</v>
      </c>
      <c r="AF21" s="137" t="str">
        <f>Cash!DX21</f>
        <v>N</v>
      </c>
      <c r="AG21" s="137" t="str">
        <f>Cash!DY21</f>
        <v>N</v>
      </c>
      <c r="AH21" s="137" t="str">
        <f>Cash!DZ21</f>
        <v>Y</v>
      </c>
      <c r="AI21" s="137" t="str">
        <f>Cash!EA21</f>
        <v>N</v>
      </c>
      <c r="AK21" s="138">
        <f>AVERAGE(Cash!DP21:DS21)</f>
        <v>3.2324999999999924</v>
      </c>
      <c r="AM21" s="137">
        <f>Cash!AG21-Cash!AN21</f>
        <v>54.650000000000091</v>
      </c>
      <c r="AN21" s="137">
        <f>Cash!AH21-Cash!AO21</f>
        <v>53.799999999999955</v>
      </c>
      <c r="AO21" s="137">
        <f>Cash!AI21-Cash!AP21</f>
        <v>54.899999999999864</v>
      </c>
      <c r="AP21" s="137">
        <f>Cash!AJ21-Cash!AQ21</f>
        <v>43.849999999999909</v>
      </c>
      <c r="AQ21" s="137">
        <f>Cash!AK21-Cash!AR21</f>
        <v>64.900000000000091</v>
      </c>
      <c r="AR21" s="137">
        <f>Cash!AL21-Cash!AS21</f>
        <v>49</v>
      </c>
      <c r="AS21" s="137">
        <f>Cash!AM21-Cash!AT21</f>
        <v>30.599999999999909</v>
      </c>
      <c r="AU21" s="137" t="b">
        <f>D!C21=D!E21</f>
        <v>0</v>
      </c>
      <c r="AV21" s="137" t="b">
        <f>D!C21=D!D21</f>
        <v>0</v>
      </c>
      <c r="AX21" s="137" t="str">
        <f t="shared" si="0"/>
        <v>BATAINDIA</v>
      </c>
      <c r="AY21" s="137">
        <f>(D!D21+D!E21+D!F21)/3</f>
        <v>1288.0166666666667</v>
      </c>
      <c r="AZ21" s="137">
        <f>(D!D21+D!E21)/2</f>
        <v>1294.675</v>
      </c>
      <c r="BA21" s="137">
        <f t="shared" si="1"/>
        <v>1281.3583333333333</v>
      </c>
      <c r="BB21" s="137">
        <f t="shared" si="2"/>
        <v>-6.658333333333303</v>
      </c>
      <c r="BD21" s="137">
        <f>(D!M21+D!N21+D!O21)/3</f>
        <v>1311.0333333333335</v>
      </c>
      <c r="BE21" s="137">
        <f>(D!M21+D!N21)/2</f>
        <v>1315.9</v>
      </c>
      <c r="BF21" s="137">
        <f t="shared" si="3"/>
        <v>1306.166666666667</v>
      </c>
      <c r="BG21" s="137">
        <f t="shared" si="4"/>
        <v>-4.8666666666665606</v>
      </c>
      <c r="BI21" s="137" t="b">
        <f t="shared" si="5"/>
        <v>0</v>
      </c>
      <c r="BJ21" s="137" t="b">
        <f t="shared" si="6"/>
        <v>0</v>
      </c>
      <c r="BK21" s="137" t="str">
        <f t="shared" si="7"/>
        <v>SELL</v>
      </c>
      <c r="BL21" s="137" t="b">
        <f t="shared" si="8"/>
        <v>0</v>
      </c>
      <c r="BM21" s="137" t="b">
        <f t="shared" si="9"/>
        <v>1</v>
      </c>
    </row>
    <row r="22" spans="1:65" x14ac:dyDescent="0.3">
      <c r="A22" s="137" t="str">
        <f>D!B22</f>
        <v>BEL</v>
      </c>
      <c r="B22" s="137" t="str">
        <f>Cash!I22</f>
        <v>Y</v>
      </c>
      <c r="C22" s="137" t="str">
        <f>Cash!J22</f>
        <v>N</v>
      </c>
      <c r="D22" s="137" t="str">
        <f>Cash!K22</f>
        <v>Y</v>
      </c>
      <c r="E22" s="137" t="str">
        <f>Cash!L22</f>
        <v>N</v>
      </c>
      <c r="F22" s="137" t="str">
        <f>Cash!M22</f>
        <v>N</v>
      </c>
      <c r="G22" s="137" t="str">
        <f>Cash!N22</f>
        <v>Y</v>
      </c>
      <c r="I22" s="137" t="str">
        <f>Cash!BB22</f>
        <v>N</v>
      </c>
      <c r="J22" s="137" t="str">
        <f>Cash!BC22</f>
        <v>Y</v>
      </c>
      <c r="K22" s="137" t="str">
        <f>Cash!BD22</f>
        <v>N</v>
      </c>
      <c r="L22" s="137" t="str">
        <f>Cash!BE22</f>
        <v>N</v>
      </c>
      <c r="M22" s="137" t="str">
        <f>Cash!BF22</f>
        <v>Y</v>
      </c>
      <c r="N22" s="137" t="str">
        <f>Cash!BG22</f>
        <v>Y</v>
      </c>
      <c r="P22" s="137" t="str">
        <f>Cash!BZ22</f>
        <v>N</v>
      </c>
      <c r="Q22" s="137" t="str">
        <f>Cash!CA22</f>
        <v>Y</v>
      </c>
      <c r="R22" s="137" t="str">
        <f>Cash!CB22</f>
        <v>N</v>
      </c>
      <c r="S22" s="137" t="str">
        <f>Cash!CC22</f>
        <v>N</v>
      </c>
      <c r="T22" s="137" t="str">
        <f>Cash!CD22</f>
        <v>Y</v>
      </c>
      <c r="U22" s="137" t="str">
        <f>Cash!CE22</f>
        <v>Y</v>
      </c>
      <c r="W22" s="137" t="str">
        <f>Cash!CX22</f>
        <v>N</v>
      </c>
      <c r="X22" s="137" t="str">
        <f>Cash!CY22</f>
        <v>Y</v>
      </c>
      <c r="Y22" s="137" t="str">
        <f>Cash!CZ22</f>
        <v>N</v>
      </c>
      <c r="Z22" s="137" t="str">
        <f>Cash!DA22</f>
        <v>N</v>
      </c>
      <c r="AA22" s="137" t="str">
        <f>Cash!DB22</f>
        <v>Y</v>
      </c>
      <c r="AB22" s="137" t="str">
        <f>Cash!DC22</f>
        <v>Y</v>
      </c>
      <c r="AD22" s="137" t="str">
        <f>Cash!DV22</f>
        <v>N</v>
      </c>
      <c r="AE22" s="137" t="str">
        <f>Cash!DW22</f>
        <v>N</v>
      </c>
      <c r="AF22" s="137" t="str">
        <f>Cash!DX22</f>
        <v>N</v>
      </c>
      <c r="AG22" s="137" t="str">
        <f>Cash!DY22</f>
        <v>N</v>
      </c>
      <c r="AH22" s="137" t="str">
        <f>Cash!DZ22</f>
        <v>Y</v>
      </c>
      <c r="AI22" s="137" t="str">
        <f>Cash!EA22</f>
        <v>Y</v>
      </c>
      <c r="AK22" s="138">
        <f>AVERAGE(Cash!DP22:DS22)</f>
        <v>4.33</v>
      </c>
      <c r="AM22" s="137">
        <f>Cash!AG22-Cash!AN22</f>
        <v>2.0499999999999972</v>
      </c>
      <c r="AN22" s="137">
        <f>Cash!AH22-Cash!AO22</f>
        <v>3.0000000000000071</v>
      </c>
      <c r="AO22" s="137">
        <f>Cash!AI22-Cash!AP22</f>
        <v>2.5</v>
      </c>
      <c r="AP22" s="137">
        <f>Cash!AJ22-Cash!AQ22</f>
        <v>5.0000000000000071</v>
      </c>
      <c r="AQ22" s="137">
        <f>Cash!AK22-Cash!AR22</f>
        <v>7.7999999999999972</v>
      </c>
      <c r="AR22" s="137">
        <f>Cash!AL22-Cash!AS22</f>
        <v>6.5499999999999972</v>
      </c>
      <c r="AS22" s="137">
        <f>Cash!AM22-Cash!AT22</f>
        <v>2.25</v>
      </c>
      <c r="AU22" s="137" t="b">
        <f>D!C22=D!E22</f>
        <v>0</v>
      </c>
      <c r="AV22" s="137" t="b">
        <f>D!C22=D!D22</f>
        <v>0</v>
      </c>
      <c r="AX22" s="137" t="str">
        <f t="shared" si="0"/>
        <v>BEL</v>
      </c>
      <c r="AY22" s="137">
        <f>(D!D22+D!E22+D!F22)/3</f>
        <v>62.699999999999996</v>
      </c>
      <c r="AZ22" s="137">
        <f>(D!D22+D!E22)/2</f>
        <v>62.524999999999999</v>
      </c>
      <c r="BA22" s="137">
        <f t="shared" si="1"/>
        <v>62.874999999999993</v>
      </c>
      <c r="BB22" s="137">
        <f t="shared" si="2"/>
        <v>0.17499999999999716</v>
      </c>
      <c r="BD22" s="137">
        <f>(D!M22+D!N22+D!O22)/3</f>
        <v>63.6</v>
      </c>
      <c r="BE22" s="137">
        <f>(D!M22+D!N22)/2</f>
        <v>63.900000000000006</v>
      </c>
      <c r="BF22" s="137">
        <f t="shared" si="3"/>
        <v>63.3</v>
      </c>
      <c r="BG22" s="137">
        <f t="shared" si="4"/>
        <v>-0.30000000000000426</v>
      </c>
      <c r="BI22" s="137" t="b">
        <f t="shared" si="5"/>
        <v>0</v>
      </c>
      <c r="BJ22" s="137" t="b">
        <f t="shared" si="6"/>
        <v>0</v>
      </c>
      <c r="BK22" s="137" t="b">
        <f t="shared" si="7"/>
        <v>0</v>
      </c>
      <c r="BL22" s="137" t="b">
        <f t="shared" si="8"/>
        <v>0</v>
      </c>
      <c r="BM22" s="137" t="b">
        <f t="shared" si="9"/>
        <v>0</v>
      </c>
    </row>
    <row r="23" spans="1:65" x14ac:dyDescent="0.3">
      <c r="A23" s="137" t="str">
        <f>D!B23</f>
        <v>BERGEPAINT</v>
      </c>
      <c r="B23" s="137" t="str">
        <f>Cash!I23</f>
        <v>N</v>
      </c>
      <c r="C23" s="137" t="str">
        <f>Cash!J23</f>
        <v>Y</v>
      </c>
      <c r="D23" s="137" t="str">
        <f>Cash!K23</f>
        <v>Y</v>
      </c>
      <c r="E23" s="137" t="str">
        <f>Cash!L23</f>
        <v>N</v>
      </c>
      <c r="F23" s="137" t="str">
        <f>Cash!M23</f>
        <v>N</v>
      </c>
      <c r="G23" s="137" t="str">
        <f>Cash!N23</f>
        <v>N</v>
      </c>
      <c r="I23" s="137" t="str">
        <f>Cash!BB23</f>
        <v>Y</v>
      </c>
      <c r="J23" s="137" t="str">
        <f>Cash!BC23</f>
        <v>Y</v>
      </c>
      <c r="K23" s="137" t="str">
        <f>Cash!BD23</f>
        <v>Y</v>
      </c>
      <c r="L23" s="137" t="str">
        <f>Cash!BE23</f>
        <v>Y</v>
      </c>
      <c r="M23" s="137" t="str">
        <f>Cash!BF23</f>
        <v>N</v>
      </c>
      <c r="N23" s="137" t="str">
        <f>Cash!BG23</f>
        <v>N</v>
      </c>
      <c r="P23" s="137" t="str">
        <f>Cash!BZ23</f>
        <v>Y</v>
      </c>
      <c r="Q23" s="137" t="str">
        <f>Cash!CA23</f>
        <v>Y</v>
      </c>
      <c r="R23" s="137" t="str">
        <f>Cash!CB23</f>
        <v>Y</v>
      </c>
      <c r="S23" s="137" t="str">
        <f>Cash!CC23</f>
        <v>Y</v>
      </c>
      <c r="T23" s="137" t="str">
        <f>Cash!CD23</f>
        <v>N</v>
      </c>
      <c r="U23" s="137" t="str">
        <f>Cash!CE23</f>
        <v>N</v>
      </c>
      <c r="W23" s="137" t="str">
        <f>Cash!CX23</f>
        <v>N</v>
      </c>
      <c r="X23" s="137" t="str">
        <f>Cash!CY23</f>
        <v>Y</v>
      </c>
      <c r="Y23" s="137" t="str">
        <f>Cash!CZ23</f>
        <v>Y</v>
      </c>
      <c r="Z23" s="137" t="str">
        <f>Cash!DA23</f>
        <v>Y</v>
      </c>
      <c r="AA23" s="137" t="str">
        <f>Cash!DB23</f>
        <v>Y</v>
      </c>
      <c r="AB23" s="137" t="str">
        <f>Cash!DC23</f>
        <v>N</v>
      </c>
      <c r="AD23" s="137" t="str">
        <f>Cash!DV23</f>
        <v>N</v>
      </c>
      <c r="AE23" s="137" t="str">
        <f>Cash!DW23</f>
        <v>Y</v>
      </c>
      <c r="AF23" s="137" t="str">
        <f>Cash!DX23</f>
        <v>N</v>
      </c>
      <c r="AG23" s="137" t="str">
        <f>Cash!DY23</f>
        <v>N</v>
      </c>
      <c r="AH23" s="137" t="str">
        <f>Cash!DZ23</f>
        <v>N</v>
      </c>
      <c r="AI23" s="137" t="str">
        <f>Cash!EA23</f>
        <v>N</v>
      </c>
      <c r="AK23" s="138">
        <f>AVERAGE(Cash!DP23:DS23)</f>
        <v>2.7449999999999974</v>
      </c>
      <c r="AM23" s="137">
        <f>Cash!AG23-Cash!AN23</f>
        <v>20.5</v>
      </c>
      <c r="AN23" s="137">
        <f>Cash!AH23-Cash!AO23</f>
        <v>34.75</v>
      </c>
      <c r="AO23" s="137">
        <f>Cash!AI23-Cash!AP23</f>
        <v>20.550000000000011</v>
      </c>
      <c r="AP23" s="137">
        <f>Cash!AJ23-Cash!AQ23</f>
        <v>12.149999999999977</v>
      </c>
      <c r="AQ23" s="137">
        <f>Cash!AK23-Cash!AR23</f>
        <v>14.599999999999966</v>
      </c>
      <c r="AR23" s="137">
        <f>Cash!AL23-Cash!AS23</f>
        <v>11.949999999999989</v>
      </c>
      <c r="AS23" s="137">
        <f>Cash!AM23-Cash!AT23</f>
        <v>15.799999999999955</v>
      </c>
      <c r="AU23" s="137" t="b">
        <f>D!C23=D!E23</f>
        <v>0</v>
      </c>
      <c r="AV23" s="137" t="b">
        <f>D!C23=D!D23</f>
        <v>0</v>
      </c>
      <c r="AX23" s="137" t="str">
        <f t="shared" si="0"/>
        <v>BERGEPAINT</v>
      </c>
      <c r="AY23" s="137">
        <f>(D!D23+D!E23+D!F23)/3</f>
        <v>461.26666666666665</v>
      </c>
      <c r="AZ23" s="137">
        <f>(D!D23+D!E23)/2</f>
        <v>463.25</v>
      </c>
      <c r="BA23" s="137">
        <f t="shared" si="1"/>
        <v>459.2833333333333</v>
      </c>
      <c r="BB23" s="137">
        <f t="shared" si="2"/>
        <v>-1.9833333333333485</v>
      </c>
      <c r="BD23" s="137">
        <f>(D!M23+D!N23+D!O23)/3</f>
        <v>458.8</v>
      </c>
      <c r="BE23" s="137">
        <f>(D!M23+D!N23)/2</f>
        <v>455.47500000000002</v>
      </c>
      <c r="BF23" s="137">
        <f t="shared" si="3"/>
        <v>462.125</v>
      </c>
      <c r="BG23" s="137">
        <f t="shared" si="4"/>
        <v>3.3249999999999886</v>
      </c>
      <c r="BI23" s="137" t="b">
        <f t="shared" si="5"/>
        <v>0</v>
      </c>
      <c r="BJ23" s="137" t="b">
        <f t="shared" si="6"/>
        <v>0</v>
      </c>
      <c r="BK23" s="137" t="b">
        <f t="shared" si="7"/>
        <v>0</v>
      </c>
      <c r="BL23" s="137" t="b">
        <f t="shared" si="8"/>
        <v>0</v>
      </c>
      <c r="BM23" s="137" t="b">
        <f t="shared" si="9"/>
        <v>1</v>
      </c>
    </row>
    <row r="24" spans="1:65" x14ac:dyDescent="0.3">
      <c r="A24" s="137" t="str">
        <f>D!B24</f>
        <v>BHARATFORG</v>
      </c>
      <c r="B24" s="137" t="str">
        <f>Cash!I24</f>
        <v>N</v>
      </c>
      <c r="C24" s="137" t="str">
        <f>Cash!J24</f>
        <v>Y</v>
      </c>
      <c r="D24" s="137" t="str">
        <f>Cash!K24</f>
        <v>Y</v>
      </c>
      <c r="E24" s="137" t="str">
        <f>Cash!L24</f>
        <v>Y</v>
      </c>
      <c r="F24" s="137" t="str">
        <f>Cash!M24</f>
        <v>N</v>
      </c>
      <c r="G24" s="137" t="str">
        <f>Cash!N24</f>
        <v>Y</v>
      </c>
      <c r="I24" s="137" t="str">
        <f>Cash!BB24</f>
        <v>N</v>
      </c>
      <c r="J24" s="137" t="str">
        <f>Cash!BC24</f>
        <v>Y</v>
      </c>
      <c r="K24" s="137" t="str">
        <f>Cash!BD24</f>
        <v>N</v>
      </c>
      <c r="L24" s="137" t="str">
        <f>Cash!BE24</f>
        <v>N</v>
      </c>
      <c r="M24" s="137" t="str">
        <f>Cash!BF24</f>
        <v>Y</v>
      </c>
      <c r="N24" s="137" t="str">
        <f>Cash!BG24</f>
        <v>Y</v>
      </c>
      <c r="P24" s="137" t="str">
        <f>Cash!BZ24</f>
        <v>N</v>
      </c>
      <c r="Q24" s="137" t="str">
        <f>Cash!CA24</f>
        <v>Y</v>
      </c>
      <c r="R24" s="137" t="str">
        <f>Cash!CB24</f>
        <v>N</v>
      </c>
      <c r="S24" s="137" t="str">
        <f>Cash!CC24</f>
        <v>N</v>
      </c>
      <c r="T24" s="137" t="str">
        <f>Cash!CD24</f>
        <v>Y</v>
      </c>
      <c r="U24" s="137" t="str">
        <f>Cash!CE24</f>
        <v>Y</v>
      </c>
      <c r="W24" s="137" t="str">
        <f>Cash!CX24</f>
        <v>N</v>
      </c>
      <c r="X24" s="137" t="str">
        <f>Cash!CY24</f>
        <v>Y</v>
      </c>
      <c r="Y24" s="137" t="str">
        <f>Cash!CZ24</f>
        <v>Y</v>
      </c>
      <c r="Z24" s="137" t="str">
        <f>Cash!DA24</f>
        <v>N</v>
      </c>
      <c r="AA24" s="137" t="str">
        <f>Cash!DB24</f>
        <v>Y</v>
      </c>
      <c r="AB24" s="137" t="str">
        <f>Cash!DC24</f>
        <v>Y</v>
      </c>
      <c r="AD24" s="137" t="str">
        <f>Cash!DV24</f>
        <v>N</v>
      </c>
      <c r="AE24" s="137" t="str">
        <f>Cash!DW24</f>
        <v>N</v>
      </c>
      <c r="AF24" s="137" t="str">
        <f>Cash!DX24</f>
        <v>N</v>
      </c>
      <c r="AG24" s="137" t="str">
        <f>Cash!DY24</f>
        <v>N</v>
      </c>
      <c r="AH24" s="137" t="str">
        <f>Cash!DZ24</f>
        <v>N</v>
      </c>
      <c r="AI24" s="137" t="str">
        <f>Cash!EA24</f>
        <v>N</v>
      </c>
      <c r="AK24" s="138">
        <f>AVERAGE(Cash!DP24:DS24)</f>
        <v>5.1574999999999998</v>
      </c>
      <c r="AM24" s="137">
        <f>Cash!AG24-Cash!AN24</f>
        <v>16.75</v>
      </c>
      <c r="AN24" s="137">
        <f>Cash!AH24-Cash!AO24</f>
        <v>14.449999999999989</v>
      </c>
      <c r="AO24" s="137">
        <f>Cash!AI24-Cash!AP24</f>
        <v>16.100000000000023</v>
      </c>
      <c r="AP24" s="137">
        <f>Cash!AJ24-Cash!AQ24</f>
        <v>12.300000000000011</v>
      </c>
      <c r="AQ24" s="137">
        <f>Cash!AK24-Cash!AR24</f>
        <v>24.899999999999977</v>
      </c>
      <c r="AR24" s="137">
        <f>Cash!AL24-Cash!AS24</f>
        <v>9.6000000000000227</v>
      </c>
      <c r="AS24" s="137">
        <f>Cash!AM24-Cash!AT24</f>
        <v>10.649999999999977</v>
      </c>
      <c r="AU24" s="137" t="b">
        <f>D!C24=D!E24</f>
        <v>0</v>
      </c>
      <c r="AV24" s="137" t="b">
        <f>D!C24=D!D24</f>
        <v>0</v>
      </c>
      <c r="AX24" s="137" t="str">
        <f t="shared" si="0"/>
        <v>BHARATFORG</v>
      </c>
      <c r="AY24" s="137">
        <f>(D!D24+D!E24+D!F24)/3</f>
        <v>285.5</v>
      </c>
      <c r="AZ24" s="137">
        <f>(D!D24+D!E24)/2</f>
        <v>286.07499999999999</v>
      </c>
      <c r="BA24" s="137">
        <f t="shared" si="1"/>
        <v>284.92500000000001</v>
      </c>
      <c r="BB24" s="137">
        <f t="shared" si="2"/>
        <v>-0.57499999999998863</v>
      </c>
      <c r="BD24" s="137">
        <f>(D!M24+D!N24+D!O24)/3</f>
        <v>289.71666666666664</v>
      </c>
      <c r="BE24" s="137">
        <f>(D!M24+D!N24)/2</f>
        <v>288.77499999999998</v>
      </c>
      <c r="BF24" s="137">
        <f t="shared" si="3"/>
        <v>290.6583333333333</v>
      </c>
      <c r="BG24" s="137">
        <f t="shared" si="4"/>
        <v>0.94166666666666288</v>
      </c>
      <c r="BI24" s="137" t="b">
        <f t="shared" si="5"/>
        <v>0</v>
      </c>
      <c r="BJ24" s="137" t="b">
        <f t="shared" si="6"/>
        <v>0</v>
      </c>
      <c r="BK24" s="137" t="b">
        <f t="shared" si="7"/>
        <v>0</v>
      </c>
      <c r="BL24" s="137" t="b">
        <f t="shared" si="8"/>
        <v>0</v>
      </c>
      <c r="BM24" s="137" t="b">
        <f t="shared" si="9"/>
        <v>1</v>
      </c>
    </row>
    <row r="25" spans="1:65" x14ac:dyDescent="0.3">
      <c r="A25" s="137" t="str">
        <f>D!B25</f>
        <v>BHARTIARTL</v>
      </c>
      <c r="B25" s="137" t="str">
        <f>Cash!I25</f>
        <v>N</v>
      </c>
      <c r="C25" s="137" t="str">
        <f>Cash!J25</f>
        <v>Y</v>
      </c>
      <c r="D25" s="137" t="str">
        <f>Cash!K25</f>
        <v>N</v>
      </c>
      <c r="E25" s="137" t="str">
        <f>Cash!L25</f>
        <v>Y</v>
      </c>
      <c r="F25" s="137" t="str">
        <f>Cash!M25</f>
        <v>N</v>
      </c>
      <c r="G25" s="137" t="str">
        <f>Cash!N25</f>
        <v>Y</v>
      </c>
      <c r="I25" s="137" t="str">
        <f>Cash!BB25</f>
        <v>N</v>
      </c>
      <c r="J25" s="137" t="str">
        <f>Cash!BC25</f>
        <v>N</v>
      </c>
      <c r="K25" s="137" t="str">
        <f>Cash!BD25</f>
        <v>N</v>
      </c>
      <c r="L25" s="137" t="str">
        <f>Cash!BE25</f>
        <v>Y</v>
      </c>
      <c r="M25" s="137" t="str">
        <f>Cash!BF25</f>
        <v>Y</v>
      </c>
      <c r="N25" s="137" t="str">
        <f>Cash!BG25</f>
        <v>Y</v>
      </c>
      <c r="P25" s="137" t="str">
        <f>Cash!BZ25</f>
        <v>N</v>
      </c>
      <c r="Q25" s="137" t="str">
        <f>Cash!CA25</f>
        <v>N</v>
      </c>
      <c r="R25" s="137" t="str">
        <f>Cash!CB25</f>
        <v>N</v>
      </c>
      <c r="S25" s="137" t="str">
        <f>Cash!CC25</f>
        <v>Y</v>
      </c>
      <c r="T25" s="137" t="str">
        <f>Cash!CD25</f>
        <v>Y</v>
      </c>
      <c r="U25" s="137" t="str">
        <f>Cash!CE25</f>
        <v>Y</v>
      </c>
      <c r="W25" s="137" t="str">
        <f>Cash!CX25</f>
        <v>N</v>
      </c>
      <c r="X25" s="137" t="str">
        <f>Cash!CY25</f>
        <v>N</v>
      </c>
      <c r="Y25" s="137" t="str">
        <f>Cash!CZ25</f>
        <v>N</v>
      </c>
      <c r="Z25" s="137" t="str">
        <f>Cash!DA25</f>
        <v>Y</v>
      </c>
      <c r="AA25" s="137" t="str">
        <f>Cash!DB25</f>
        <v>Y</v>
      </c>
      <c r="AB25" s="137" t="str">
        <f>Cash!DC25</f>
        <v>Y</v>
      </c>
      <c r="AD25" s="137" t="str">
        <f>Cash!DV25</f>
        <v>N</v>
      </c>
      <c r="AE25" s="137" t="str">
        <f>Cash!DW25</f>
        <v>N</v>
      </c>
      <c r="AF25" s="137" t="str">
        <f>Cash!DX25</f>
        <v>N</v>
      </c>
      <c r="AG25" s="137" t="str">
        <f>Cash!DY25</f>
        <v>Y</v>
      </c>
      <c r="AH25" s="137" t="str">
        <f>Cash!DZ25</f>
        <v>N</v>
      </c>
      <c r="AI25" s="137" t="str">
        <f>Cash!EA25</f>
        <v>N</v>
      </c>
      <c r="AK25" s="138">
        <f>AVERAGE(Cash!DP25:DS25)</f>
        <v>3.7974999999999999</v>
      </c>
      <c r="AM25" s="137">
        <f>Cash!AG25-Cash!AN25</f>
        <v>10.399999999999977</v>
      </c>
      <c r="AN25" s="137">
        <f>Cash!AH25-Cash!AO25</f>
        <v>19.100000000000023</v>
      </c>
      <c r="AO25" s="137">
        <f>Cash!AI25-Cash!AP25</f>
        <v>23.399999999999977</v>
      </c>
      <c r="AP25" s="137">
        <f>Cash!AJ25-Cash!AQ25</f>
        <v>46.5</v>
      </c>
      <c r="AQ25" s="137">
        <f>Cash!AK25-Cash!AR25</f>
        <v>23.799999999999955</v>
      </c>
      <c r="AR25" s="137">
        <f>Cash!AL25-Cash!AS25</f>
        <v>17.5</v>
      </c>
      <c r="AS25" s="137">
        <f>Cash!AM25-Cash!AT25</f>
        <v>27.399999999999977</v>
      </c>
      <c r="AU25" s="137" t="b">
        <f>D!C25=D!E25</f>
        <v>0</v>
      </c>
      <c r="AV25" s="137" t="b">
        <f>D!C25=D!D25</f>
        <v>0</v>
      </c>
      <c r="AX25" s="137" t="str">
        <f t="shared" si="0"/>
        <v>BHARTIARTL</v>
      </c>
      <c r="AY25" s="137">
        <f>(D!D25+D!E25+D!F25)/3</f>
        <v>592.53333333333342</v>
      </c>
      <c r="AZ25" s="137">
        <f>(D!D25+D!E25)/2</f>
        <v>592.20000000000005</v>
      </c>
      <c r="BA25" s="137">
        <f t="shared" si="1"/>
        <v>592.86666666666679</v>
      </c>
      <c r="BB25" s="137">
        <f t="shared" si="2"/>
        <v>0.33333333333337123</v>
      </c>
      <c r="BD25" s="137">
        <f>(D!M25+D!N25+D!O25)/3</f>
        <v>594.81666666666672</v>
      </c>
      <c r="BE25" s="137">
        <f>(D!M25+D!N25)/2</f>
        <v>594.95000000000005</v>
      </c>
      <c r="BF25" s="137">
        <f t="shared" si="3"/>
        <v>594.68333333333339</v>
      </c>
      <c r="BG25" s="137">
        <f t="shared" si="4"/>
        <v>-0.13333333333332575</v>
      </c>
      <c r="BI25" s="137" t="b">
        <f t="shared" si="5"/>
        <v>0</v>
      </c>
      <c r="BJ25" s="137" t="b">
        <f t="shared" si="6"/>
        <v>0</v>
      </c>
      <c r="BK25" s="137" t="b">
        <f t="shared" si="7"/>
        <v>0</v>
      </c>
      <c r="BL25" s="137" t="b">
        <f t="shared" si="8"/>
        <v>0</v>
      </c>
      <c r="BM25" s="137" t="b">
        <f t="shared" si="9"/>
        <v>0</v>
      </c>
    </row>
    <row r="26" spans="1:65" x14ac:dyDescent="0.3">
      <c r="A26" s="137" t="str">
        <f>D!B26</f>
        <v>BHEL</v>
      </c>
      <c r="B26" s="137" t="str">
        <f>Cash!I26</f>
        <v>N</v>
      </c>
      <c r="C26" s="137" t="str">
        <f>Cash!J26</f>
        <v>N</v>
      </c>
      <c r="D26" s="137" t="str">
        <f>Cash!K26</f>
        <v>Y</v>
      </c>
      <c r="E26" s="137" t="str">
        <f>Cash!L26</f>
        <v>N</v>
      </c>
      <c r="F26" s="137" t="str">
        <f>Cash!M26</f>
        <v>N</v>
      </c>
      <c r="G26" s="137" t="str">
        <f>Cash!N26</f>
        <v>N</v>
      </c>
      <c r="I26" s="137" t="str">
        <f>Cash!BB26</f>
        <v>Y</v>
      </c>
      <c r="J26" s="137" t="str">
        <f>Cash!BC26</f>
        <v>N</v>
      </c>
      <c r="K26" s="137" t="str">
        <f>Cash!BD26</f>
        <v>Y</v>
      </c>
      <c r="L26" s="137" t="str">
        <f>Cash!BE26</f>
        <v>N</v>
      </c>
      <c r="M26" s="137" t="str">
        <f>Cash!BF26</f>
        <v>Y</v>
      </c>
      <c r="N26" s="137" t="str">
        <f>Cash!BG26</f>
        <v>N</v>
      </c>
      <c r="P26" s="137" t="str">
        <f>Cash!BZ26</f>
        <v>N</v>
      </c>
      <c r="Q26" s="137" t="str">
        <f>Cash!CA26</f>
        <v>N</v>
      </c>
      <c r="R26" s="137" t="str">
        <f>Cash!CB26</f>
        <v>Y</v>
      </c>
      <c r="S26" s="137" t="str">
        <f>Cash!CC26</f>
        <v>N</v>
      </c>
      <c r="T26" s="137" t="str">
        <f>Cash!CD26</f>
        <v>N</v>
      </c>
      <c r="U26" s="137" t="str">
        <f>Cash!CE26</f>
        <v>N</v>
      </c>
      <c r="W26" s="137" t="str">
        <f>Cash!CX26</f>
        <v>Y</v>
      </c>
      <c r="X26" s="137" t="str">
        <f>Cash!CY26</f>
        <v>N</v>
      </c>
      <c r="Y26" s="137" t="str">
        <f>Cash!CZ26</f>
        <v>Y</v>
      </c>
      <c r="Z26" s="137" t="str">
        <f>Cash!DA26</f>
        <v>N</v>
      </c>
      <c r="AA26" s="137" t="str">
        <f>Cash!DB26</f>
        <v>N</v>
      </c>
      <c r="AB26" s="137" t="str">
        <f>Cash!DC26</f>
        <v>N</v>
      </c>
      <c r="AD26" s="137" t="str">
        <f>Cash!DV26</f>
        <v>N</v>
      </c>
      <c r="AE26" s="137" t="str">
        <f>Cash!DW26</f>
        <v>N</v>
      </c>
      <c r="AF26" s="137" t="str">
        <f>Cash!DX26</f>
        <v>N</v>
      </c>
      <c r="AG26" s="137" t="str">
        <f>Cash!DY26</f>
        <v>N</v>
      </c>
      <c r="AH26" s="137" t="str">
        <f>Cash!DZ26</f>
        <v>N</v>
      </c>
      <c r="AI26" s="137" t="str">
        <f>Cash!EA26</f>
        <v>N</v>
      </c>
      <c r="AK26" s="138">
        <f>AVERAGE(Cash!DP26:DS26)</f>
        <v>5.64</v>
      </c>
      <c r="AM26" s="137">
        <f>Cash!AG26-Cash!AN26</f>
        <v>1.4000000000000021</v>
      </c>
      <c r="AN26" s="137">
        <f>Cash!AH26-Cash!AO26</f>
        <v>0.94999999999999929</v>
      </c>
      <c r="AO26" s="137">
        <f>Cash!AI26-Cash!AP26</f>
        <v>1.6000000000000014</v>
      </c>
      <c r="AP26" s="137">
        <f>Cash!AJ26-Cash!AQ26</f>
        <v>1.25</v>
      </c>
      <c r="AQ26" s="137">
        <f>Cash!AK26-Cash!AR26</f>
        <v>2.5999999999999979</v>
      </c>
      <c r="AR26" s="137">
        <f>Cash!AL26-Cash!AS26</f>
        <v>1.25</v>
      </c>
      <c r="AS26" s="137">
        <f>Cash!AM26-Cash!AT26</f>
        <v>4.25</v>
      </c>
      <c r="AU26" s="137" t="b">
        <f>D!C26=D!E26</f>
        <v>0</v>
      </c>
      <c r="AV26" s="137" t="b">
        <f>D!C26=D!D26</f>
        <v>0</v>
      </c>
      <c r="AX26" s="137" t="str">
        <f t="shared" si="0"/>
        <v>BHEL</v>
      </c>
      <c r="AY26" s="137">
        <f>(D!D26+D!E26+D!F26)/3</f>
        <v>24.75</v>
      </c>
      <c r="AZ26" s="137">
        <f>(D!D26+D!E26)/2</f>
        <v>24.85</v>
      </c>
      <c r="BA26" s="137">
        <f t="shared" si="1"/>
        <v>24.65</v>
      </c>
      <c r="BB26" s="137">
        <f t="shared" si="2"/>
        <v>-0.10000000000000142</v>
      </c>
      <c r="BD26" s="137">
        <f>(D!M26+D!N26+D!O26)/3</f>
        <v>25.7</v>
      </c>
      <c r="BE26" s="137">
        <f>(D!M26+D!N26)/2</f>
        <v>25.774999999999999</v>
      </c>
      <c r="BF26" s="137">
        <f t="shared" si="3"/>
        <v>25.625</v>
      </c>
      <c r="BG26" s="137">
        <f t="shared" si="4"/>
        <v>-7.4999999999999289E-2</v>
      </c>
      <c r="BI26" s="137" t="b">
        <f t="shared" si="5"/>
        <v>0</v>
      </c>
      <c r="BJ26" s="137" t="b">
        <f t="shared" si="6"/>
        <v>0</v>
      </c>
      <c r="BK26" s="137" t="str">
        <f t="shared" si="7"/>
        <v>SELL</v>
      </c>
      <c r="BL26" s="137" t="b">
        <f t="shared" si="8"/>
        <v>0</v>
      </c>
      <c r="BM26" s="137" t="b">
        <f t="shared" si="9"/>
        <v>1</v>
      </c>
    </row>
    <row r="27" spans="1:65" x14ac:dyDescent="0.3">
      <c r="A27" s="137" t="str">
        <f>D!B27</f>
        <v>BIOCON</v>
      </c>
      <c r="B27" s="137" t="str">
        <f>Cash!I27</f>
        <v>N</v>
      </c>
      <c r="C27" s="137" t="str">
        <f>Cash!J27</f>
        <v>Y</v>
      </c>
      <c r="D27" s="137" t="str">
        <f>Cash!K27</f>
        <v>Y</v>
      </c>
      <c r="E27" s="137" t="str">
        <f>Cash!L27</f>
        <v>Y</v>
      </c>
      <c r="F27" s="137" t="str">
        <f>Cash!M27</f>
        <v>Y</v>
      </c>
      <c r="G27" s="137" t="str">
        <f>Cash!N27</f>
        <v>N</v>
      </c>
      <c r="I27" s="137" t="str">
        <f>Cash!BB27</f>
        <v>N</v>
      </c>
      <c r="J27" s="137" t="str">
        <f>Cash!BC27</f>
        <v>Y</v>
      </c>
      <c r="K27" s="137" t="str">
        <f>Cash!BD27</f>
        <v>N</v>
      </c>
      <c r="L27" s="137" t="str">
        <f>Cash!BE27</f>
        <v>N</v>
      </c>
      <c r="M27" s="137" t="str">
        <f>Cash!BF27</f>
        <v>N</v>
      </c>
      <c r="N27" s="137" t="str">
        <f>Cash!BG27</f>
        <v>Y</v>
      </c>
      <c r="P27" s="137" t="str">
        <f>Cash!BZ27</f>
        <v>N</v>
      </c>
      <c r="Q27" s="137" t="str">
        <f>Cash!CA27</f>
        <v>Y</v>
      </c>
      <c r="R27" s="137" t="str">
        <f>Cash!CB27</f>
        <v>N</v>
      </c>
      <c r="S27" s="137" t="str">
        <f>Cash!CC27</f>
        <v>N</v>
      </c>
      <c r="T27" s="137" t="str">
        <f>Cash!CD27</f>
        <v>N</v>
      </c>
      <c r="U27" s="137" t="str">
        <f>Cash!CE27</f>
        <v>Y</v>
      </c>
      <c r="W27" s="137" t="str">
        <f>Cash!CX27</f>
        <v>N</v>
      </c>
      <c r="X27" s="137" t="str">
        <f>Cash!CY27</f>
        <v>Y</v>
      </c>
      <c r="Y27" s="137" t="str">
        <f>Cash!CZ27</f>
        <v>Y</v>
      </c>
      <c r="Z27" s="137" t="str">
        <f>Cash!DA27</f>
        <v>N</v>
      </c>
      <c r="AA27" s="137" t="str">
        <f>Cash!DB27</f>
        <v>N</v>
      </c>
      <c r="AB27" s="137" t="str">
        <f>Cash!DC27</f>
        <v>Y</v>
      </c>
      <c r="AD27" s="137" t="str">
        <f>Cash!DV27</f>
        <v>N</v>
      </c>
      <c r="AE27" s="137" t="str">
        <f>Cash!DW27</f>
        <v>N</v>
      </c>
      <c r="AF27" s="137" t="str">
        <f>Cash!DX27</f>
        <v>Y</v>
      </c>
      <c r="AG27" s="137" t="str">
        <f>Cash!DY27</f>
        <v>N</v>
      </c>
      <c r="AH27" s="137" t="str">
        <f>Cash!DZ27</f>
        <v>N</v>
      </c>
      <c r="AI27" s="137" t="str">
        <f>Cash!EA27</f>
        <v>N</v>
      </c>
      <c r="AK27" s="138">
        <f>AVERAGE(Cash!DP27:DS27)</f>
        <v>2.5425</v>
      </c>
      <c r="AM27" s="137">
        <f>Cash!AG27-Cash!AN27</f>
        <v>9.25</v>
      </c>
      <c r="AN27" s="137">
        <f>Cash!AH27-Cash!AO27</f>
        <v>12.949999999999989</v>
      </c>
      <c r="AO27" s="137">
        <f>Cash!AI27-Cash!AP27</f>
        <v>15.75</v>
      </c>
      <c r="AP27" s="137">
        <f>Cash!AJ27-Cash!AQ27</f>
        <v>9.1999999999999886</v>
      </c>
      <c r="AQ27" s="137">
        <f>Cash!AK27-Cash!AR27</f>
        <v>11.800000000000011</v>
      </c>
      <c r="AR27" s="137">
        <f>Cash!AL27-Cash!AS27</f>
        <v>17.949999999999989</v>
      </c>
      <c r="AS27" s="137">
        <f>Cash!AM27-Cash!AT27</f>
        <v>10.5</v>
      </c>
      <c r="AU27" s="137" t="b">
        <f>D!C27=D!E27</f>
        <v>0</v>
      </c>
      <c r="AV27" s="137" t="b">
        <f>D!C27=D!D27</f>
        <v>0</v>
      </c>
      <c r="AX27" s="137" t="str">
        <f t="shared" si="0"/>
        <v>BIOCON</v>
      </c>
      <c r="AY27" s="137">
        <f>(D!D27+D!E27+D!F27)/3</f>
        <v>351.58333333333331</v>
      </c>
      <c r="AZ27" s="137">
        <f>(D!D27+D!E27)/2</f>
        <v>352.22500000000002</v>
      </c>
      <c r="BA27" s="137">
        <f t="shared" si="1"/>
        <v>350.94166666666661</v>
      </c>
      <c r="BB27" s="137">
        <f t="shared" si="2"/>
        <v>-0.64166666666670835</v>
      </c>
      <c r="BD27" s="137">
        <f>(D!M27+D!N27+D!O27)/3</f>
        <v>352.43333333333339</v>
      </c>
      <c r="BE27" s="137">
        <f>(D!M27+D!N27)/2</f>
        <v>351.22500000000002</v>
      </c>
      <c r="BF27" s="137">
        <f t="shared" si="3"/>
        <v>353.64166666666677</v>
      </c>
      <c r="BG27" s="137">
        <f t="shared" si="4"/>
        <v>1.2083333333333712</v>
      </c>
      <c r="BI27" s="137" t="b">
        <f t="shared" si="5"/>
        <v>0</v>
      </c>
      <c r="BJ27" s="137" t="b">
        <f t="shared" si="6"/>
        <v>0</v>
      </c>
      <c r="BK27" s="137" t="b">
        <f t="shared" si="7"/>
        <v>0</v>
      </c>
      <c r="BL27" s="137" t="b">
        <f t="shared" si="8"/>
        <v>0</v>
      </c>
      <c r="BM27" s="137" t="b">
        <f t="shared" si="9"/>
        <v>1</v>
      </c>
    </row>
    <row r="28" spans="1:65" x14ac:dyDescent="0.3">
      <c r="A28" s="137" t="str">
        <f>D!B28</f>
        <v>BOSCHLTD</v>
      </c>
      <c r="B28" s="137" t="str">
        <f>Cash!I28</f>
        <v>Y</v>
      </c>
      <c r="C28" s="137" t="str">
        <f>Cash!J28</f>
        <v>Y</v>
      </c>
      <c r="D28" s="137" t="str">
        <f>Cash!K28</f>
        <v>Y</v>
      </c>
      <c r="E28" s="137" t="str">
        <f>Cash!L28</f>
        <v>Y</v>
      </c>
      <c r="F28" s="137" t="str">
        <f>Cash!M28</f>
        <v>N</v>
      </c>
      <c r="G28" s="137" t="str">
        <f>Cash!N28</f>
        <v>Y</v>
      </c>
      <c r="I28" s="137" t="str">
        <f>Cash!BB28</f>
        <v>Y</v>
      </c>
      <c r="J28" s="137" t="str">
        <f>Cash!BC28</f>
        <v>Y</v>
      </c>
      <c r="K28" s="137" t="str">
        <f>Cash!BD28</f>
        <v>N</v>
      </c>
      <c r="L28" s="137" t="str">
        <f>Cash!BE28</f>
        <v>N</v>
      </c>
      <c r="M28" s="137" t="str">
        <f>Cash!BF28</f>
        <v>Y</v>
      </c>
      <c r="N28" s="137" t="str">
        <f>Cash!BG28</f>
        <v>Y</v>
      </c>
      <c r="P28" s="137" t="str">
        <f>Cash!BZ28</f>
        <v>Y</v>
      </c>
      <c r="Q28" s="137" t="str">
        <f>Cash!CA28</f>
        <v>Y</v>
      </c>
      <c r="R28" s="137" t="str">
        <f>Cash!CB28</f>
        <v>N</v>
      </c>
      <c r="S28" s="137" t="str">
        <f>Cash!CC28</f>
        <v>N</v>
      </c>
      <c r="T28" s="137" t="str">
        <f>Cash!CD28</f>
        <v>N</v>
      </c>
      <c r="U28" s="137" t="str">
        <f>Cash!CE28</f>
        <v>Y</v>
      </c>
      <c r="W28" s="137" t="str">
        <f>Cash!CX28</f>
        <v>Y</v>
      </c>
      <c r="X28" s="137" t="str">
        <f>Cash!CY28</f>
        <v>Y</v>
      </c>
      <c r="Y28" s="137" t="str">
        <f>Cash!CZ28</f>
        <v>Y</v>
      </c>
      <c r="Z28" s="137" t="str">
        <f>Cash!DA28</f>
        <v>N</v>
      </c>
      <c r="AA28" s="137" t="str">
        <f>Cash!DB28</f>
        <v>N</v>
      </c>
      <c r="AB28" s="137" t="str">
        <f>Cash!DC28</f>
        <v>Y</v>
      </c>
      <c r="AD28" s="137" t="str">
        <f>Cash!DV28</f>
        <v>N</v>
      </c>
      <c r="AE28" s="137" t="str">
        <f>Cash!DW28</f>
        <v>N</v>
      </c>
      <c r="AF28" s="137" t="str">
        <f>Cash!DX28</f>
        <v>N</v>
      </c>
      <c r="AG28" s="137" t="str">
        <f>Cash!DY28</f>
        <v>N</v>
      </c>
      <c r="AH28" s="137" t="str">
        <f>Cash!DZ28</f>
        <v>Y</v>
      </c>
      <c r="AI28" s="137" t="str">
        <f>Cash!EA28</f>
        <v>N</v>
      </c>
      <c r="AK28" s="138">
        <f>AVERAGE(Cash!DP28:DS28)</f>
        <v>3.4050000000000002</v>
      </c>
      <c r="AM28" s="137">
        <f>Cash!AG28-Cash!AN28</f>
        <v>370</v>
      </c>
      <c r="AN28" s="137">
        <f>Cash!AH28-Cash!AO28</f>
        <v>250</v>
      </c>
      <c r="AO28" s="137">
        <f>Cash!AI28-Cash!AP28</f>
        <v>240.39999999999964</v>
      </c>
      <c r="AP28" s="137">
        <f>Cash!AJ28-Cash!AQ28</f>
        <v>289.20000000000073</v>
      </c>
      <c r="AQ28" s="137">
        <f>Cash!AK28-Cash!AR28</f>
        <v>660</v>
      </c>
      <c r="AR28" s="137">
        <f>Cash!AL28-Cash!AS28</f>
        <v>264.95000000000073</v>
      </c>
      <c r="AS28" s="137">
        <f>Cash!AM28-Cash!AT28</f>
        <v>395.95000000000073</v>
      </c>
      <c r="AU28" s="137" t="b">
        <f>D!C28=D!E28</f>
        <v>0</v>
      </c>
      <c r="AV28" s="137" t="b">
        <f>D!C28=D!D28</f>
        <v>0</v>
      </c>
      <c r="AX28" s="137" t="str">
        <f t="shared" si="0"/>
        <v>BOSCHLTD</v>
      </c>
      <c r="AY28" s="137">
        <f>(D!D28+D!E28+D!F28)/3</f>
        <v>9450.1</v>
      </c>
      <c r="AZ28" s="137">
        <f>(D!D28+D!E28)/2</f>
        <v>9415</v>
      </c>
      <c r="BA28" s="137">
        <f t="shared" si="1"/>
        <v>9485.2000000000007</v>
      </c>
      <c r="BB28" s="137">
        <f t="shared" si="2"/>
        <v>35.100000000000364</v>
      </c>
      <c r="BD28" s="137">
        <f>(D!M28+D!N28+D!O28)/3</f>
        <v>9332.2333333333336</v>
      </c>
      <c r="BE28" s="137">
        <f>(D!M28+D!N28)/2</f>
        <v>9325</v>
      </c>
      <c r="BF28" s="137">
        <f t="shared" si="3"/>
        <v>9339.4666666666672</v>
      </c>
      <c r="BG28" s="137">
        <f t="shared" si="4"/>
        <v>7.2333333333335759</v>
      </c>
      <c r="BI28" s="137" t="b">
        <f t="shared" si="5"/>
        <v>0</v>
      </c>
      <c r="BJ28" s="137" t="str">
        <f t="shared" si="6"/>
        <v>BUY</v>
      </c>
      <c r="BK28" s="137" t="b">
        <f t="shared" si="7"/>
        <v>0</v>
      </c>
      <c r="BL28" s="137" t="b">
        <f t="shared" si="8"/>
        <v>0</v>
      </c>
      <c r="BM28" s="137" t="b">
        <f t="shared" si="9"/>
        <v>0</v>
      </c>
    </row>
    <row r="29" spans="1:65" x14ac:dyDescent="0.3">
      <c r="A29" s="137" t="str">
        <f>D!B29</f>
        <v>BPCL</v>
      </c>
      <c r="B29" s="137" t="str">
        <f>Cash!I29</f>
        <v>Y</v>
      </c>
      <c r="C29" s="137" t="str">
        <f>Cash!J29</f>
        <v>Y</v>
      </c>
      <c r="D29" s="137" t="str">
        <f>Cash!K29</f>
        <v>Y</v>
      </c>
      <c r="E29" s="137" t="str">
        <f>Cash!L29</f>
        <v>N</v>
      </c>
      <c r="F29" s="137" t="str">
        <f>Cash!M29</f>
        <v>N</v>
      </c>
      <c r="G29" s="137" t="str">
        <f>Cash!N29</f>
        <v>Y</v>
      </c>
      <c r="I29" s="137" t="str">
        <f>Cash!BB29</f>
        <v>Y</v>
      </c>
      <c r="J29" s="137" t="str">
        <f>Cash!BC29</f>
        <v>N</v>
      </c>
      <c r="K29" s="137" t="str">
        <f>Cash!BD29</f>
        <v>Y</v>
      </c>
      <c r="L29" s="137" t="str">
        <f>Cash!BE29</f>
        <v>N</v>
      </c>
      <c r="M29" s="137" t="str">
        <f>Cash!BF29</f>
        <v>N</v>
      </c>
      <c r="N29" s="137" t="str">
        <f>Cash!BG29</f>
        <v>Y</v>
      </c>
      <c r="P29" s="137" t="str">
        <f>Cash!BZ29</f>
        <v>Y</v>
      </c>
      <c r="Q29" s="137" t="str">
        <f>Cash!CA29</f>
        <v>N</v>
      </c>
      <c r="R29" s="137" t="str">
        <f>Cash!CB29</f>
        <v>Y</v>
      </c>
      <c r="S29" s="137" t="str">
        <f>Cash!CC29</f>
        <v>N</v>
      </c>
      <c r="T29" s="137" t="str">
        <f>Cash!CD29</f>
        <v>N</v>
      </c>
      <c r="U29" s="137" t="str">
        <f>Cash!CE29</f>
        <v>Y</v>
      </c>
      <c r="W29" s="137" t="str">
        <f>Cash!CX29</f>
        <v>Y</v>
      </c>
      <c r="X29" s="137" t="str">
        <f>Cash!CY29</f>
        <v>N</v>
      </c>
      <c r="Y29" s="137" t="str">
        <f>Cash!CZ29</f>
        <v>Y</v>
      </c>
      <c r="Z29" s="137" t="str">
        <f>Cash!DA29</f>
        <v>N</v>
      </c>
      <c r="AA29" s="137" t="str">
        <f>Cash!DB29</f>
        <v>N</v>
      </c>
      <c r="AB29" s="137" t="str">
        <f>Cash!DC29</f>
        <v>Y</v>
      </c>
      <c r="AD29" s="137" t="str">
        <f>Cash!DV29</f>
        <v>N</v>
      </c>
      <c r="AE29" s="137" t="str">
        <f>Cash!DW29</f>
        <v>N</v>
      </c>
      <c r="AF29" s="137" t="str">
        <f>Cash!DX29</f>
        <v>Y</v>
      </c>
      <c r="AG29" s="137" t="str">
        <f>Cash!DY29</f>
        <v>N</v>
      </c>
      <c r="AH29" s="137" t="str">
        <f>Cash!DZ29</f>
        <v>Y</v>
      </c>
      <c r="AI29" s="137" t="str">
        <f>Cash!EA29</f>
        <v>N</v>
      </c>
      <c r="AK29" s="138">
        <f>AVERAGE(Cash!DP29:DS29)</f>
        <v>3.9374999999999951</v>
      </c>
      <c r="AM29" s="137">
        <f>Cash!AG29-Cash!AN29</f>
        <v>16.75</v>
      </c>
      <c r="AN29" s="137">
        <f>Cash!AH29-Cash!AO29</f>
        <v>14.399999999999977</v>
      </c>
      <c r="AO29" s="137">
        <f>Cash!AI29-Cash!AP29</f>
        <v>19.349999999999966</v>
      </c>
      <c r="AP29" s="137">
        <f>Cash!AJ29-Cash!AQ29</f>
        <v>12.599999999999966</v>
      </c>
      <c r="AQ29" s="137">
        <f>Cash!AK29-Cash!AR29</f>
        <v>29.649999999999977</v>
      </c>
      <c r="AR29" s="137">
        <f>Cash!AL29-Cash!AS29</f>
        <v>13.25</v>
      </c>
      <c r="AS29" s="137">
        <f>Cash!AM29-Cash!AT29</f>
        <v>9.1000000000000227</v>
      </c>
      <c r="AU29" s="137" t="b">
        <f>D!C29=D!E29</f>
        <v>0</v>
      </c>
      <c r="AV29" s="137" t="b">
        <f>D!C29=D!D29</f>
        <v>0</v>
      </c>
      <c r="AX29" s="137" t="str">
        <f t="shared" si="0"/>
        <v>BPCL</v>
      </c>
      <c r="AY29" s="137">
        <f>(D!D29+D!E29+D!F29)/3</f>
        <v>315.48333333333335</v>
      </c>
      <c r="AZ29" s="137">
        <f>(D!D29+D!E29)/2</f>
        <v>315.625</v>
      </c>
      <c r="BA29" s="137">
        <f t="shared" si="1"/>
        <v>315.3416666666667</v>
      </c>
      <c r="BB29" s="137">
        <f t="shared" si="2"/>
        <v>-0.14166666666665151</v>
      </c>
      <c r="BD29" s="137">
        <f>(D!M29+D!N29+D!O29)/3</f>
        <v>310.26666666666665</v>
      </c>
      <c r="BE29" s="137">
        <f>(D!M29+D!N29)/2</f>
        <v>308.8</v>
      </c>
      <c r="BF29" s="137">
        <f t="shared" si="3"/>
        <v>311.73333333333329</v>
      </c>
      <c r="BG29" s="137">
        <f t="shared" si="4"/>
        <v>1.4666666666666401</v>
      </c>
      <c r="BI29" s="137" t="b">
        <f t="shared" si="5"/>
        <v>0</v>
      </c>
      <c r="BJ29" s="137" t="b">
        <f t="shared" si="6"/>
        <v>0</v>
      </c>
      <c r="BK29" s="137" t="b">
        <f t="shared" si="7"/>
        <v>0</v>
      </c>
      <c r="BL29" s="137" t="b">
        <f t="shared" si="8"/>
        <v>0</v>
      </c>
      <c r="BM29" s="137" t="b">
        <f t="shared" si="9"/>
        <v>1</v>
      </c>
    </row>
    <row r="30" spans="1:65" x14ac:dyDescent="0.3">
      <c r="A30" s="137" t="str">
        <f>D!B30</f>
        <v>BRITANNIA</v>
      </c>
      <c r="B30" s="137" t="str">
        <f>Cash!I30</f>
        <v>Y</v>
      </c>
      <c r="C30" s="137" t="str">
        <f>Cash!J30</f>
        <v>N</v>
      </c>
      <c r="D30" s="137" t="str">
        <f>Cash!K30</f>
        <v>Y</v>
      </c>
      <c r="E30" s="137" t="str">
        <f>Cash!L30</f>
        <v>N</v>
      </c>
      <c r="F30" s="137" t="str">
        <f>Cash!M30</f>
        <v>N</v>
      </c>
      <c r="G30" s="137" t="str">
        <f>Cash!N30</f>
        <v>Y</v>
      </c>
      <c r="I30" s="137" t="str">
        <f>Cash!BB30</f>
        <v>Y</v>
      </c>
      <c r="J30" s="137" t="str">
        <f>Cash!BC30</f>
        <v>Y</v>
      </c>
      <c r="K30" s="137" t="str">
        <f>Cash!BD30</f>
        <v>N</v>
      </c>
      <c r="L30" s="137" t="str">
        <f>Cash!BE30</f>
        <v>N</v>
      </c>
      <c r="M30" s="137" t="str">
        <f>Cash!BF30</f>
        <v>N</v>
      </c>
      <c r="N30" s="137" t="str">
        <f>Cash!BG30</f>
        <v>Y</v>
      </c>
      <c r="P30" s="137" t="str">
        <f>Cash!BZ30</f>
        <v>Y</v>
      </c>
      <c r="Q30" s="137" t="str">
        <f>Cash!CA30</f>
        <v>Y</v>
      </c>
      <c r="R30" s="137" t="str">
        <f>Cash!CB30</f>
        <v>N</v>
      </c>
      <c r="S30" s="137" t="str">
        <f>Cash!CC30</f>
        <v>N</v>
      </c>
      <c r="T30" s="137" t="str">
        <f>Cash!CD30</f>
        <v>N</v>
      </c>
      <c r="U30" s="137" t="str">
        <f>Cash!CE30</f>
        <v>Y</v>
      </c>
      <c r="W30" s="137" t="str">
        <f>Cash!CX30</f>
        <v>N</v>
      </c>
      <c r="X30" s="137" t="str">
        <f>Cash!CY30</f>
        <v>N</v>
      </c>
      <c r="Y30" s="137" t="str">
        <f>Cash!CZ30</f>
        <v>Y</v>
      </c>
      <c r="Z30" s="137" t="str">
        <f>Cash!DA30</f>
        <v>N</v>
      </c>
      <c r="AA30" s="137" t="str">
        <f>Cash!DB30</f>
        <v>N</v>
      </c>
      <c r="AB30" s="137" t="str">
        <f>Cash!DC30</f>
        <v>Y</v>
      </c>
      <c r="AD30" s="137" t="str">
        <f>Cash!DV30</f>
        <v>N</v>
      </c>
      <c r="AE30" s="137" t="str">
        <f>Cash!DW30</f>
        <v>N</v>
      </c>
      <c r="AF30" s="137" t="str">
        <f>Cash!DX30</f>
        <v>N</v>
      </c>
      <c r="AG30" s="137" t="str">
        <f>Cash!DY30</f>
        <v>N</v>
      </c>
      <c r="AH30" s="137" t="str">
        <f>Cash!DZ30</f>
        <v>N</v>
      </c>
      <c r="AI30" s="137" t="str">
        <f>Cash!EA30</f>
        <v>N</v>
      </c>
      <c r="AK30" s="138">
        <f>AVERAGE(Cash!DP30:DS30)</f>
        <v>2.9974999999999952</v>
      </c>
      <c r="AM30" s="137">
        <f>Cash!AG30-Cash!AN30</f>
        <v>104.19999999999982</v>
      </c>
      <c r="AN30" s="137">
        <f>Cash!AH30-Cash!AO30</f>
        <v>58</v>
      </c>
      <c r="AO30" s="137">
        <f>Cash!AI30-Cash!AP30</f>
        <v>52.150000000000091</v>
      </c>
      <c r="AP30" s="137">
        <f>Cash!AJ30-Cash!AQ30</f>
        <v>61.849999999999909</v>
      </c>
      <c r="AQ30" s="137">
        <f>Cash!AK30-Cash!AR30</f>
        <v>66.900000000000091</v>
      </c>
      <c r="AR30" s="137">
        <f>Cash!AL30-Cash!AS30</f>
        <v>81</v>
      </c>
      <c r="AS30" s="137">
        <f>Cash!AM30-Cash!AT30</f>
        <v>106.30000000000018</v>
      </c>
      <c r="AU30" s="137" t="b">
        <f>D!C30=D!E30</f>
        <v>0</v>
      </c>
      <c r="AV30" s="137" t="b">
        <f>D!C30=D!D30</f>
        <v>0</v>
      </c>
      <c r="AX30" s="137" t="str">
        <f t="shared" si="0"/>
        <v>BRITANNIA</v>
      </c>
      <c r="AY30" s="137">
        <f>(D!D30+D!E30+D!F30)/3</f>
        <v>3143.7666666666664</v>
      </c>
      <c r="AZ30" s="137">
        <f>(D!D30+D!E30)/2</f>
        <v>3132.1</v>
      </c>
      <c r="BA30" s="137">
        <f t="shared" si="1"/>
        <v>3155.4333333333329</v>
      </c>
      <c r="BB30" s="137">
        <f t="shared" si="2"/>
        <v>11.666666666666515</v>
      </c>
      <c r="BD30" s="137">
        <f>(D!M30+D!N30+D!O30)/3</f>
        <v>3122.3166666666671</v>
      </c>
      <c r="BE30" s="137">
        <f>(D!M30+D!N30)/2</f>
        <v>3128</v>
      </c>
      <c r="BF30" s="137">
        <f t="shared" si="3"/>
        <v>3116.6333333333341</v>
      </c>
      <c r="BG30" s="137">
        <f t="shared" si="4"/>
        <v>-5.6833333333329392</v>
      </c>
      <c r="BI30" s="137" t="b">
        <f t="shared" si="5"/>
        <v>0</v>
      </c>
      <c r="BJ30" s="137" t="b">
        <f t="shared" si="6"/>
        <v>0</v>
      </c>
      <c r="BK30" s="137" t="b">
        <f t="shared" si="7"/>
        <v>0</v>
      </c>
      <c r="BL30" s="137" t="b">
        <f t="shared" si="8"/>
        <v>0</v>
      </c>
      <c r="BM30" s="137" t="b">
        <f t="shared" si="9"/>
        <v>0</v>
      </c>
    </row>
    <row r="31" spans="1:65" x14ac:dyDescent="0.3">
      <c r="A31" s="137" t="str">
        <f>D!B31</f>
        <v>CADILAHC</v>
      </c>
      <c r="B31" s="137" t="str">
        <f>Cash!I31</f>
        <v>Y</v>
      </c>
      <c r="C31" s="137" t="str">
        <f>Cash!J31</f>
        <v>Y</v>
      </c>
      <c r="D31" s="137" t="str">
        <f>Cash!K31</f>
        <v>Y</v>
      </c>
      <c r="E31" s="137" t="str">
        <f>Cash!L31</f>
        <v>Y</v>
      </c>
      <c r="F31" s="137" t="str">
        <f>Cash!M31</f>
        <v>N</v>
      </c>
      <c r="G31" s="137" t="str">
        <f>Cash!N31</f>
        <v>N</v>
      </c>
      <c r="I31" s="137" t="str">
        <f>Cash!BB31</f>
        <v>N</v>
      </c>
      <c r="J31" s="137" t="str">
        <f>Cash!BC31</f>
        <v>Y</v>
      </c>
      <c r="K31" s="137" t="str">
        <f>Cash!BD31</f>
        <v>Y</v>
      </c>
      <c r="L31" s="137" t="str">
        <f>Cash!BE31</f>
        <v>N</v>
      </c>
      <c r="M31" s="137" t="str">
        <f>Cash!BF31</f>
        <v>N</v>
      </c>
      <c r="N31" s="137" t="str">
        <f>Cash!BG31</f>
        <v>N</v>
      </c>
      <c r="P31" s="137" t="str">
        <f>Cash!BZ31</f>
        <v>N</v>
      </c>
      <c r="Q31" s="137" t="str">
        <f>Cash!CA31</f>
        <v>Y</v>
      </c>
      <c r="R31" s="137" t="str">
        <f>Cash!CB31</f>
        <v>Y</v>
      </c>
      <c r="S31" s="137" t="str">
        <f>Cash!CC31</f>
        <v>N</v>
      </c>
      <c r="T31" s="137" t="str">
        <f>Cash!CD31</f>
        <v>N</v>
      </c>
      <c r="U31" s="137" t="str">
        <f>Cash!CE31</f>
        <v>N</v>
      </c>
      <c r="W31" s="137" t="str">
        <f>Cash!CX31</f>
        <v>N</v>
      </c>
      <c r="X31" s="137" t="str">
        <f>Cash!CY31</f>
        <v>Y</v>
      </c>
      <c r="Y31" s="137" t="str">
        <f>Cash!CZ31</f>
        <v>N</v>
      </c>
      <c r="Z31" s="137" t="str">
        <f>Cash!DA31</f>
        <v>Y</v>
      </c>
      <c r="AA31" s="137" t="str">
        <f>Cash!DB31</f>
        <v>N</v>
      </c>
      <c r="AB31" s="137" t="str">
        <f>Cash!DC31</f>
        <v>N</v>
      </c>
      <c r="AD31" s="137" t="str">
        <f>Cash!DV31</f>
        <v>N</v>
      </c>
      <c r="AE31" s="137" t="str">
        <f>Cash!DW31</f>
        <v>N</v>
      </c>
      <c r="AF31" s="137" t="str">
        <f>Cash!DX31</f>
        <v>Y</v>
      </c>
      <c r="AG31" s="137" t="str">
        <f>Cash!DY31</f>
        <v>N</v>
      </c>
      <c r="AH31" s="137" t="str">
        <f>Cash!DZ31</f>
        <v>N</v>
      </c>
      <c r="AI31" s="137" t="str">
        <f>Cash!EA31</f>
        <v>N</v>
      </c>
      <c r="AK31" s="138">
        <f>AVERAGE(Cash!DP31:DS31)</f>
        <v>3.1025</v>
      </c>
      <c r="AM31" s="137">
        <f>Cash!AG31-Cash!AN31</f>
        <v>7.5</v>
      </c>
      <c r="AN31" s="137">
        <f>Cash!AH31-Cash!AO31</f>
        <v>13.600000000000023</v>
      </c>
      <c r="AO31" s="137">
        <f>Cash!AI31-Cash!AP31</f>
        <v>13.899999999999977</v>
      </c>
      <c r="AP31" s="137">
        <f>Cash!AJ31-Cash!AQ31</f>
        <v>9.5999999999999659</v>
      </c>
      <c r="AQ31" s="137">
        <f>Cash!AK31-Cash!AR31</f>
        <v>12.5</v>
      </c>
      <c r="AR31" s="137">
        <f>Cash!AL31-Cash!AS31</f>
        <v>13</v>
      </c>
      <c r="AS31" s="137">
        <f>Cash!AM31-Cash!AT31</f>
        <v>19.149999999999977</v>
      </c>
      <c r="AU31" s="137" t="b">
        <f>D!C31=D!E31</f>
        <v>0</v>
      </c>
      <c r="AV31" s="137" t="b">
        <f>D!C31=D!D31</f>
        <v>0</v>
      </c>
      <c r="AX31" s="137" t="str">
        <f t="shared" si="0"/>
        <v>CADILAHC</v>
      </c>
      <c r="AY31" s="137">
        <f>(D!D31+D!E31+D!F31)/3</f>
        <v>346.73333333333335</v>
      </c>
      <c r="AZ31" s="137">
        <f>(D!D31+D!E31)/2</f>
        <v>346.75</v>
      </c>
      <c r="BA31" s="137">
        <f t="shared" si="1"/>
        <v>346.7166666666667</v>
      </c>
      <c r="BB31" s="137">
        <f t="shared" si="2"/>
        <v>-1.6666666666651508E-2</v>
      </c>
      <c r="BD31" s="137">
        <f>(D!M31+D!N31+D!O31)/3</f>
        <v>345.58333333333331</v>
      </c>
      <c r="BE31" s="137">
        <f>(D!M31+D!N31)/2</f>
        <v>346.2</v>
      </c>
      <c r="BF31" s="137">
        <f t="shared" si="3"/>
        <v>344.96666666666664</v>
      </c>
      <c r="BG31" s="137">
        <f t="shared" si="4"/>
        <v>-0.61666666666667425</v>
      </c>
      <c r="BI31" s="137" t="b">
        <f t="shared" si="5"/>
        <v>0</v>
      </c>
      <c r="BJ31" s="137" t="b">
        <f t="shared" si="6"/>
        <v>0</v>
      </c>
      <c r="BK31" s="137" t="b">
        <f t="shared" si="7"/>
        <v>0</v>
      </c>
      <c r="BL31" s="137" t="str">
        <f t="shared" si="8"/>
        <v>SELL</v>
      </c>
      <c r="BM31" s="137" t="b">
        <f t="shared" si="9"/>
        <v>0</v>
      </c>
    </row>
    <row r="32" spans="1:65" x14ac:dyDescent="0.3">
      <c r="A32" s="137" t="str">
        <f>D!B32</f>
        <v>CANBK</v>
      </c>
      <c r="B32" s="137" t="str">
        <f>Cash!I32</f>
        <v>N</v>
      </c>
      <c r="C32" s="137" t="str">
        <f>Cash!J32</f>
        <v>Y</v>
      </c>
      <c r="D32" s="137" t="str">
        <f>Cash!K32</f>
        <v>Y</v>
      </c>
      <c r="E32" s="137" t="str">
        <f>Cash!L32</f>
        <v>N</v>
      </c>
      <c r="F32" s="137" t="str">
        <f>Cash!M32</f>
        <v>N</v>
      </c>
      <c r="G32" s="137" t="str">
        <f>Cash!N32</f>
        <v>N</v>
      </c>
      <c r="I32" s="137" t="str">
        <f>Cash!BB32</f>
        <v>Y</v>
      </c>
      <c r="J32" s="137" t="str">
        <f>Cash!BC32</f>
        <v>Y</v>
      </c>
      <c r="K32" s="137" t="str">
        <f>Cash!BD32</f>
        <v>N</v>
      </c>
      <c r="L32" s="137" t="str">
        <f>Cash!BE32</f>
        <v>N</v>
      </c>
      <c r="M32" s="137" t="str">
        <f>Cash!BF32</f>
        <v>Y</v>
      </c>
      <c r="N32" s="137" t="str">
        <f>Cash!BG32</f>
        <v>N</v>
      </c>
      <c r="P32" s="137" t="str">
        <f>Cash!BZ32</f>
        <v>Y</v>
      </c>
      <c r="Q32" s="137" t="str">
        <f>Cash!CA32</f>
        <v>Y</v>
      </c>
      <c r="R32" s="137" t="str">
        <f>Cash!CB32</f>
        <v>N</v>
      </c>
      <c r="S32" s="137" t="str">
        <f>Cash!CC32</f>
        <v>N</v>
      </c>
      <c r="T32" s="137" t="str">
        <f>Cash!CD32</f>
        <v>Y</v>
      </c>
      <c r="U32" s="137" t="str">
        <f>Cash!CE32</f>
        <v>N</v>
      </c>
      <c r="W32" s="137" t="str">
        <f>Cash!CX32</f>
        <v>Y</v>
      </c>
      <c r="X32" s="137" t="str">
        <f>Cash!CY32</f>
        <v>Y</v>
      </c>
      <c r="Y32" s="137" t="str">
        <f>Cash!CZ32</f>
        <v>N</v>
      </c>
      <c r="Z32" s="137" t="str">
        <f>Cash!DA32</f>
        <v>N</v>
      </c>
      <c r="AA32" s="137" t="str">
        <f>Cash!DB32</f>
        <v>Y</v>
      </c>
      <c r="AB32" s="137" t="str">
        <f>Cash!DC32</f>
        <v>N</v>
      </c>
      <c r="AD32" s="137" t="str">
        <f>Cash!DV32</f>
        <v>N</v>
      </c>
      <c r="AE32" s="137" t="str">
        <f>Cash!DW32</f>
        <v>N</v>
      </c>
      <c r="AF32" s="137" t="str">
        <f>Cash!DX32</f>
        <v>N</v>
      </c>
      <c r="AG32" s="137" t="str">
        <f>Cash!DY32</f>
        <v>N</v>
      </c>
      <c r="AH32" s="137" t="str">
        <f>Cash!DZ32</f>
        <v>Y</v>
      </c>
      <c r="AI32" s="137" t="str">
        <f>Cash!EA32</f>
        <v>N</v>
      </c>
      <c r="AK32" s="138">
        <f>AVERAGE(Cash!DP32:DS32)</f>
        <v>4.8099999999999996</v>
      </c>
      <c r="AM32" s="137">
        <f>Cash!AG32-Cash!AN32</f>
        <v>3.4500000000000028</v>
      </c>
      <c r="AN32" s="137">
        <f>Cash!AH32-Cash!AO32</f>
        <v>3.5500000000000114</v>
      </c>
      <c r="AO32" s="137">
        <f>Cash!AI32-Cash!AP32</f>
        <v>2.5499999999999972</v>
      </c>
      <c r="AP32" s="137">
        <f>Cash!AJ32-Cash!AQ32</f>
        <v>3.5</v>
      </c>
      <c r="AQ32" s="137">
        <f>Cash!AK32-Cash!AR32</f>
        <v>8.2000000000000028</v>
      </c>
      <c r="AR32" s="137">
        <f>Cash!AL32-Cash!AS32</f>
        <v>4.3999999999999915</v>
      </c>
      <c r="AS32" s="137">
        <f>Cash!AM32-Cash!AT32</f>
        <v>4.3499999999999943</v>
      </c>
      <c r="AU32" s="137" t="b">
        <f>D!C32=D!E32</f>
        <v>0</v>
      </c>
      <c r="AV32" s="137" t="b">
        <f>D!C32=D!D32</f>
        <v>0</v>
      </c>
      <c r="AX32" s="137" t="str">
        <f t="shared" si="0"/>
        <v>CANBK</v>
      </c>
      <c r="AY32" s="137">
        <f>(D!D32+D!E32+D!F32)/3</f>
        <v>77.933333333333337</v>
      </c>
      <c r="AZ32" s="137">
        <f>(D!D32+D!E32)/2</f>
        <v>78.275000000000006</v>
      </c>
      <c r="BA32" s="137">
        <f t="shared" si="1"/>
        <v>77.591666666666669</v>
      </c>
      <c r="BB32" s="137">
        <f t="shared" si="2"/>
        <v>-0.34166666666666856</v>
      </c>
      <c r="BD32" s="137">
        <f>(D!M32+D!N32+D!O32)/3</f>
        <v>78.483333333333334</v>
      </c>
      <c r="BE32" s="137">
        <f>(D!M32+D!N32)/2</f>
        <v>78.875</v>
      </c>
      <c r="BF32" s="137">
        <f t="shared" si="3"/>
        <v>78.091666666666669</v>
      </c>
      <c r="BG32" s="137">
        <f t="shared" si="4"/>
        <v>-0.39166666666666572</v>
      </c>
      <c r="BI32" s="137" t="b">
        <f t="shared" si="5"/>
        <v>0</v>
      </c>
      <c r="BJ32" s="137" t="b">
        <f t="shared" si="6"/>
        <v>0</v>
      </c>
      <c r="BK32" s="137" t="str">
        <f t="shared" si="7"/>
        <v>SELL</v>
      </c>
      <c r="BL32" s="137" t="b">
        <f t="shared" si="8"/>
        <v>0</v>
      </c>
      <c r="BM32" s="137" t="b">
        <f t="shared" si="9"/>
        <v>0</v>
      </c>
    </row>
    <row r="33" spans="1:65" x14ac:dyDescent="0.3">
      <c r="A33" s="137" t="str">
        <f>D!B33</f>
        <v>CENTURYTEX</v>
      </c>
      <c r="B33" s="137" t="str">
        <f>Cash!I33</f>
        <v>Y</v>
      </c>
      <c r="C33" s="137" t="str">
        <f>Cash!J33</f>
        <v>N</v>
      </c>
      <c r="D33" s="137" t="str">
        <f>Cash!K33</f>
        <v>Y</v>
      </c>
      <c r="E33" s="137" t="str">
        <f>Cash!L33</f>
        <v>Y</v>
      </c>
      <c r="F33" s="137" t="str">
        <f>Cash!M33</f>
        <v>N</v>
      </c>
      <c r="G33" s="137" t="str">
        <f>Cash!N33</f>
        <v>Y</v>
      </c>
      <c r="I33" s="137" t="str">
        <f>Cash!BB33</f>
        <v>Y</v>
      </c>
      <c r="J33" s="137" t="str">
        <f>Cash!BC33</f>
        <v>Y</v>
      </c>
      <c r="K33" s="137" t="str">
        <f>Cash!BD33</f>
        <v>N</v>
      </c>
      <c r="L33" s="137" t="str">
        <f>Cash!BE33</f>
        <v>N</v>
      </c>
      <c r="M33" s="137" t="str">
        <f>Cash!BF33</f>
        <v>Y</v>
      </c>
      <c r="N33" s="137" t="str">
        <f>Cash!BG33</f>
        <v>Y</v>
      </c>
      <c r="P33" s="137" t="str">
        <f>Cash!BZ33</f>
        <v>Y</v>
      </c>
      <c r="Q33" s="137" t="str">
        <f>Cash!CA33</f>
        <v>Y</v>
      </c>
      <c r="R33" s="137" t="str">
        <f>Cash!CB33</f>
        <v>N</v>
      </c>
      <c r="S33" s="137" t="str">
        <f>Cash!CC33</f>
        <v>N</v>
      </c>
      <c r="T33" s="137" t="str">
        <f>Cash!CD33</f>
        <v>N</v>
      </c>
      <c r="U33" s="137" t="str">
        <f>Cash!CE33</f>
        <v>Y</v>
      </c>
      <c r="W33" s="137" t="str">
        <f>Cash!CX33</f>
        <v>Y</v>
      </c>
      <c r="X33" s="137" t="str">
        <f>Cash!CY33</f>
        <v>Y</v>
      </c>
      <c r="Y33" s="137" t="str">
        <f>Cash!CZ33</f>
        <v>N</v>
      </c>
      <c r="Z33" s="137" t="str">
        <f>Cash!DA33</f>
        <v>N</v>
      </c>
      <c r="AA33" s="137" t="str">
        <f>Cash!DB33</f>
        <v>Y</v>
      </c>
      <c r="AB33" s="137" t="str">
        <f>Cash!DC33</f>
        <v>Y</v>
      </c>
      <c r="AD33" s="137" t="str">
        <f>Cash!DV33</f>
        <v>N</v>
      </c>
      <c r="AE33" s="137" t="str">
        <f>Cash!DW33</f>
        <v>N</v>
      </c>
      <c r="AF33" s="137" t="str">
        <f>Cash!DX33</f>
        <v>N</v>
      </c>
      <c r="AG33" s="137" t="str">
        <f>Cash!DY33</f>
        <v>N</v>
      </c>
      <c r="AH33" s="137" t="str">
        <f>Cash!DZ33</f>
        <v>Y</v>
      </c>
      <c r="AI33" s="137" t="str">
        <f>Cash!EA33</f>
        <v>N</v>
      </c>
      <c r="AK33" s="138">
        <f>AVERAGE(Cash!DP33:DS33)</f>
        <v>4.67</v>
      </c>
      <c r="AM33" s="137">
        <f>Cash!AG33-Cash!AN33</f>
        <v>15</v>
      </c>
      <c r="AN33" s="137">
        <f>Cash!AH33-Cash!AO33</f>
        <v>9.75</v>
      </c>
      <c r="AO33" s="137">
        <f>Cash!AI33-Cash!AP33</f>
        <v>7.6999999999999886</v>
      </c>
      <c r="AP33" s="137">
        <f>Cash!AJ33-Cash!AQ33</f>
        <v>11.75</v>
      </c>
      <c r="AQ33" s="137">
        <f>Cash!AK33-Cash!AR33</f>
        <v>21.199999999999989</v>
      </c>
      <c r="AR33" s="137">
        <f>Cash!AL33-Cash!AS33</f>
        <v>11.899999999999977</v>
      </c>
      <c r="AS33" s="137">
        <f>Cash!AM33-Cash!AT33</f>
        <v>12.549999999999955</v>
      </c>
      <c r="AU33" s="137" t="b">
        <f>D!C33=D!E33</f>
        <v>0</v>
      </c>
      <c r="AV33" s="137" t="b">
        <f>D!C33=D!D33</f>
        <v>0</v>
      </c>
      <c r="AX33" s="137" t="str">
        <f t="shared" si="0"/>
        <v>CENTURYTEX</v>
      </c>
      <c r="AY33" s="137">
        <f>(D!D33+D!E33+D!F33)/3</f>
        <v>268.48333333333329</v>
      </c>
      <c r="AZ33" s="137">
        <f>(D!D33+D!E33)/2</f>
        <v>267.14999999999998</v>
      </c>
      <c r="BA33" s="137">
        <f t="shared" si="1"/>
        <v>269.81666666666661</v>
      </c>
      <c r="BB33" s="137">
        <f t="shared" si="2"/>
        <v>1.3333333333333144</v>
      </c>
      <c r="BD33" s="137">
        <f>(D!M33+D!N33+D!O33)/3</f>
        <v>264.40000000000003</v>
      </c>
      <c r="BE33" s="137">
        <f>(D!M33+D!N33)/2</f>
        <v>265.125</v>
      </c>
      <c r="BF33" s="137">
        <f t="shared" si="3"/>
        <v>263.67500000000007</v>
      </c>
      <c r="BG33" s="137">
        <f t="shared" si="4"/>
        <v>-0.72499999999996589</v>
      </c>
      <c r="BI33" s="137" t="b">
        <f t="shared" si="5"/>
        <v>0</v>
      </c>
      <c r="BJ33" s="137" t="b">
        <f t="shared" si="6"/>
        <v>0</v>
      </c>
      <c r="BK33" s="137" t="b">
        <f t="shared" si="7"/>
        <v>0</v>
      </c>
      <c r="BL33" s="137" t="b">
        <f t="shared" si="8"/>
        <v>0</v>
      </c>
      <c r="BM33" s="137" t="b">
        <f t="shared" si="9"/>
        <v>0</v>
      </c>
    </row>
    <row r="34" spans="1:65" x14ac:dyDescent="0.3">
      <c r="A34" s="137" t="str">
        <f>D!B34</f>
        <v>CESC</v>
      </c>
      <c r="B34" s="137" t="str">
        <f>Cash!I34</f>
        <v>N</v>
      </c>
      <c r="C34" s="137" t="str">
        <f>Cash!J34</f>
        <v>N</v>
      </c>
      <c r="D34" s="137" t="str">
        <f>Cash!K34</f>
        <v>N</v>
      </c>
      <c r="E34" s="137" t="str">
        <f>Cash!L34</f>
        <v>Y</v>
      </c>
      <c r="F34" s="137" t="str">
        <f>Cash!M34</f>
        <v>N</v>
      </c>
      <c r="G34" s="137" t="str">
        <f>Cash!N34</f>
        <v>N</v>
      </c>
      <c r="I34" s="137" t="str">
        <f>Cash!BB34</f>
        <v>Y</v>
      </c>
      <c r="J34" s="137" t="str">
        <f>Cash!BC34</f>
        <v>Y</v>
      </c>
      <c r="K34" s="137" t="str">
        <f>Cash!BD34</f>
        <v>N</v>
      </c>
      <c r="L34" s="137" t="str">
        <f>Cash!BE34</f>
        <v>N</v>
      </c>
      <c r="M34" s="137" t="str">
        <f>Cash!BF34</f>
        <v>N</v>
      </c>
      <c r="N34" s="137" t="str">
        <f>Cash!BG34</f>
        <v>Y</v>
      </c>
      <c r="P34" s="137" t="str">
        <f>Cash!BZ34</f>
        <v>Y</v>
      </c>
      <c r="Q34" s="137" t="str">
        <f>Cash!CA34</f>
        <v>Y</v>
      </c>
      <c r="R34" s="137" t="str">
        <f>Cash!CB34</f>
        <v>N</v>
      </c>
      <c r="S34" s="137" t="str">
        <f>Cash!CC34</f>
        <v>N</v>
      </c>
      <c r="T34" s="137" t="str">
        <f>Cash!CD34</f>
        <v>N</v>
      </c>
      <c r="U34" s="137" t="str">
        <f>Cash!CE34</f>
        <v>Y</v>
      </c>
      <c r="W34" s="137" t="str">
        <f>Cash!CX34</f>
        <v>Y</v>
      </c>
      <c r="X34" s="137" t="str">
        <f>Cash!CY34</f>
        <v>Y</v>
      </c>
      <c r="Y34" s="137" t="str">
        <f>Cash!CZ34</f>
        <v>N</v>
      </c>
      <c r="Z34" s="137" t="str">
        <f>Cash!DA34</f>
        <v>N</v>
      </c>
      <c r="AA34" s="137" t="str">
        <f>Cash!DB34</f>
        <v>N</v>
      </c>
      <c r="AB34" s="137" t="str">
        <f>Cash!DC34</f>
        <v>Y</v>
      </c>
      <c r="AD34" s="137" t="str">
        <f>Cash!DV34</f>
        <v>Y</v>
      </c>
      <c r="AE34" s="137" t="str">
        <f>Cash!DW34</f>
        <v>N</v>
      </c>
      <c r="AF34" s="137" t="str">
        <f>Cash!DX34</f>
        <v>N</v>
      </c>
      <c r="AG34" s="137" t="str">
        <f>Cash!DY34</f>
        <v>N</v>
      </c>
      <c r="AH34" s="137" t="str">
        <f>Cash!DZ34</f>
        <v>N</v>
      </c>
      <c r="AI34" s="137" t="str">
        <f>Cash!EA34</f>
        <v>N</v>
      </c>
      <c r="AK34" s="138">
        <f>AVERAGE(Cash!DP34:DS34)</f>
        <v>3.4349999999999978</v>
      </c>
      <c r="AM34" s="137">
        <f>Cash!AG34-Cash!AN34</f>
        <v>29.700000000000045</v>
      </c>
      <c r="AN34" s="137">
        <f>Cash!AH34-Cash!AO34</f>
        <v>19.299999999999955</v>
      </c>
      <c r="AO34" s="137">
        <f>Cash!AI34-Cash!AP34</f>
        <v>16.350000000000023</v>
      </c>
      <c r="AP34" s="137">
        <f>Cash!AJ34-Cash!AQ34</f>
        <v>19.950000000000045</v>
      </c>
      <c r="AQ34" s="137">
        <f>Cash!AK34-Cash!AR34</f>
        <v>21.850000000000023</v>
      </c>
      <c r="AR34" s="137">
        <f>Cash!AL34-Cash!AS34</f>
        <v>28.399999999999977</v>
      </c>
      <c r="AS34" s="137">
        <f>Cash!AM34-Cash!AT34</f>
        <v>27.949999999999932</v>
      </c>
      <c r="AU34" s="137" t="b">
        <f>D!C34=D!E34</f>
        <v>0</v>
      </c>
      <c r="AV34" s="137" t="b">
        <f>D!C34=D!D34</f>
        <v>0</v>
      </c>
      <c r="AX34" s="137" t="str">
        <f t="shared" si="0"/>
        <v>CESC</v>
      </c>
      <c r="AY34" s="137">
        <f>(D!D34+D!E34+D!F34)/3</f>
        <v>557.9</v>
      </c>
      <c r="AZ34" s="137">
        <f>(D!D34+D!E34)/2</f>
        <v>561.85</v>
      </c>
      <c r="BA34" s="137">
        <f t="shared" si="1"/>
        <v>553.94999999999993</v>
      </c>
      <c r="BB34" s="137">
        <f t="shared" si="2"/>
        <v>-3.9500000000000455</v>
      </c>
      <c r="BD34" s="137">
        <f>(D!M34+D!N34+D!O34)/3</f>
        <v>572.9666666666667</v>
      </c>
      <c r="BE34" s="137">
        <f>(D!M34+D!N34)/2</f>
        <v>575.4</v>
      </c>
      <c r="BF34" s="137">
        <f t="shared" si="3"/>
        <v>570.53333333333342</v>
      </c>
      <c r="BG34" s="137">
        <f t="shared" si="4"/>
        <v>-2.4333333333332803</v>
      </c>
      <c r="BI34" s="137" t="b">
        <f t="shared" si="5"/>
        <v>0</v>
      </c>
      <c r="BJ34" s="137" t="b">
        <f t="shared" si="6"/>
        <v>0</v>
      </c>
      <c r="BK34" s="137" t="str">
        <f t="shared" si="7"/>
        <v>SELL</v>
      </c>
      <c r="BL34" s="137" t="b">
        <f t="shared" si="8"/>
        <v>0</v>
      </c>
      <c r="BM34" s="137" t="b">
        <f t="shared" si="9"/>
        <v>1</v>
      </c>
    </row>
    <row r="35" spans="1:65" x14ac:dyDescent="0.3">
      <c r="A35" s="137" t="str">
        <f>D!B35</f>
        <v>CHOLAFIN</v>
      </c>
      <c r="B35" s="137" t="str">
        <f>Cash!I35</f>
        <v>N</v>
      </c>
      <c r="C35" s="137" t="str">
        <f>Cash!J35</f>
        <v>N</v>
      </c>
      <c r="D35" s="137" t="str">
        <f>Cash!K35</f>
        <v>Y</v>
      </c>
      <c r="E35" s="137" t="str">
        <f>Cash!L35</f>
        <v>Y</v>
      </c>
      <c r="F35" s="137" t="str">
        <f>Cash!M35</f>
        <v>N</v>
      </c>
      <c r="G35" s="137" t="str">
        <f>Cash!N35</f>
        <v>Y</v>
      </c>
      <c r="I35" s="137" t="str">
        <f>Cash!BB35</f>
        <v>Y</v>
      </c>
      <c r="J35" s="137" t="str">
        <f>Cash!BC35</f>
        <v>Y</v>
      </c>
      <c r="K35" s="137" t="str">
        <f>Cash!BD35</f>
        <v>N</v>
      </c>
      <c r="L35" s="137" t="str">
        <f>Cash!BE35</f>
        <v>N</v>
      </c>
      <c r="M35" s="137" t="str">
        <f>Cash!BF35</f>
        <v>Y</v>
      </c>
      <c r="N35" s="137" t="str">
        <f>Cash!BG35</f>
        <v>N</v>
      </c>
      <c r="P35" s="137" t="str">
        <f>Cash!BZ35</f>
        <v>Y</v>
      </c>
      <c r="Q35" s="137" t="str">
        <f>Cash!CA35</f>
        <v>Y</v>
      </c>
      <c r="R35" s="137" t="str">
        <f>Cash!CB35</f>
        <v>N</v>
      </c>
      <c r="S35" s="137" t="str">
        <f>Cash!CC35</f>
        <v>N</v>
      </c>
      <c r="T35" s="137" t="str">
        <f>Cash!CD35</f>
        <v>Y</v>
      </c>
      <c r="U35" s="137" t="str">
        <f>Cash!CE35</f>
        <v>N</v>
      </c>
      <c r="W35" s="137" t="str">
        <f>Cash!CX35</f>
        <v>Y</v>
      </c>
      <c r="X35" s="137" t="str">
        <f>Cash!CY35</f>
        <v>Y</v>
      </c>
      <c r="Y35" s="137" t="str">
        <f>Cash!CZ35</f>
        <v>N</v>
      </c>
      <c r="Z35" s="137" t="str">
        <f>Cash!DA35</f>
        <v>N</v>
      </c>
      <c r="AA35" s="137" t="str">
        <f>Cash!DB35</f>
        <v>Y</v>
      </c>
      <c r="AB35" s="137" t="str">
        <f>Cash!DC35</f>
        <v>N</v>
      </c>
      <c r="AD35" s="137" t="str">
        <f>Cash!DV35</f>
        <v>N</v>
      </c>
      <c r="AE35" s="137" t="str">
        <f>Cash!DW35</f>
        <v>N</v>
      </c>
      <c r="AF35" s="137" t="str">
        <f>Cash!DX35</f>
        <v>N</v>
      </c>
      <c r="AG35" s="137" t="str">
        <f>Cash!DY35</f>
        <v>N</v>
      </c>
      <c r="AH35" s="137" t="str">
        <f>Cash!DZ35</f>
        <v>Y</v>
      </c>
      <c r="AI35" s="137" t="str">
        <f>Cash!EA35</f>
        <v>N</v>
      </c>
      <c r="AK35" s="138">
        <f>AVERAGE(Cash!DP35:DS35)</f>
        <v>7.8800000000000008</v>
      </c>
      <c r="AM35" s="137">
        <f>Cash!AG35-Cash!AN35</f>
        <v>11.999999999999986</v>
      </c>
      <c r="AN35" s="137">
        <f>Cash!AH35-Cash!AO35</f>
        <v>10.050000000000011</v>
      </c>
      <c r="AO35" s="137">
        <f>Cash!AI35-Cash!AP35</f>
        <v>11.800000000000011</v>
      </c>
      <c r="AP35" s="137">
        <f>Cash!AJ35-Cash!AQ35</f>
        <v>6</v>
      </c>
      <c r="AQ35" s="137">
        <f>Cash!AK35-Cash!AR35</f>
        <v>26.5</v>
      </c>
      <c r="AR35" s="137">
        <f>Cash!AL35-Cash!AS35</f>
        <v>4.9499999999999886</v>
      </c>
      <c r="AS35" s="137">
        <f>Cash!AM35-Cash!AT35</f>
        <v>13.300000000000011</v>
      </c>
      <c r="AU35" s="137" t="b">
        <f>D!C35=D!E35</f>
        <v>0</v>
      </c>
      <c r="AV35" s="137" t="b">
        <f>D!C35=D!D35</f>
        <v>0</v>
      </c>
      <c r="AX35" s="137" t="str">
        <f t="shared" si="0"/>
        <v>CHOLAFIN</v>
      </c>
      <c r="AY35" s="137">
        <f>(D!D35+D!E35+D!F35)/3</f>
        <v>125.86666666666666</v>
      </c>
      <c r="AZ35" s="137">
        <f>(D!D35+D!E35)/2</f>
        <v>127.19999999999999</v>
      </c>
      <c r="BA35" s="137">
        <f t="shared" si="1"/>
        <v>124.53333333333333</v>
      </c>
      <c r="BB35" s="137">
        <f t="shared" si="2"/>
        <v>-1.3333333333333286</v>
      </c>
      <c r="BD35" s="137">
        <f>(D!M35+D!N35+D!O35)/3</f>
        <v>132.43333333333331</v>
      </c>
      <c r="BE35" s="137">
        <f>(D!M35+D!N35)/2</f>
        <v>133.72499999999999</v>
      </c>
      <c r="BF35" s="137">
        <f t="shared" si="3"/>
        <v>131.14166666666662</v>
      </c>
      <c r="BG35" s="137">
        <f t="shared" si="4"/>
        <v>-1.2916666666666856</v>
      </c>
      <c r="BI35" s="137" t="b">
        <f t="shared" si="5"/>
        <v>0</v>
      </c>
      <c r="BJ35" s="137" t="b">
        <f t="shared" si="6"/>
        <v>0</v>
      </c>
      <c r="BK35" s="137" t="str">
        <f t="shared" si="7"/>
        <v>SELL</v>
      </c>
      <c r="BL35" s="137" t="b">
        <f t="shared" si="8"/>
        <v>0</v>
      </c>
      <c r="BM35" s="137" t="b">
        <f t="shared" si="9"/>
        <v>1</v>
      </c>
    </row>
    <row r="36" spans="1:65" x14ac:dyDescent="0.3">
      <c r="A36" s="137" t="str">
        <f>D!B36</f>
        <v>CIPLA</v>
      </c>
      <c r="B36" s="137" t="str">
        <f>Cash!I36</f>
        <v>Y</v>
      </c>
      <c r="C36" s="137" t="str">
        <f>Cash!J36</f>
        <v>N</v>
      </c>
      <c r="D36" s="137" t="str">
        <f>Cash!K36</f>
        <v>Y</v>
      </c>
      <c r="E36" s="137" t="str">
        <f>Cash!L36</f>
        <v>N</v>
      </c>
      <c r="F36" s="137" t="str">
        <f>Cash!M36</f>
        <v>Y</v>
      </c>
      <c r="G36" s="137" t="str">
        <f>Cash!N36</f>
        <v>Y</v>
      </c>
      <c r="I36" s="137" t="str">
        <f>Cash!BB36</f>
        <v>Y</v>
      </c>
      <c r="J36" s="137" t="str">
        <f>Cash!BC36</f>
        <v>N</v>
      </c>
      <c r="K36" s="137" t="str">
        <f>Cash!BD36</f>
        <v>Y</v>
      </c>
      <c r="L36" s="137" t="str">
        <f>Cash!BE36</f>
        <v>N</v>
      </c>
      <c r="M36" s="137" t="str">
        <f>Cash!BF36</f>
        <v>Y</v>
      </c>
      <c r="N36" s="137" t="str">
        <f>Cash!BG36</f>
        <v>Y</v>
      </c>
      <c r="P36" s="137" t="str">
        <f>Cash!BZ36</f>
        <v>Y</v>
      </c>
      <c r="Q36" s="137" t="str">
        <f>Cash!CA36</f>
        <v>N</v>
      </c>
      <c r="R36" s="137" t="str">
        <f>Cash!CB36</f>
        <v>Y</v>
      </c>
      <c r="S36" s="137" t="str">
        <f>Cash!CC36</f>
        <v>N</v>
      </c>
      <c r="T36" s="137" t="str">
        <f>Cash!CD36</f>
        <v>Y</v>
      </c>
      <c r="U36" s="137" t="str">
        <f>Cash!CE36</f>
        <v>Y</v>
      </c>
      <c r="W36" s="137" t="str">
        <f>Cash!CX36</f>
        <v>Y</v>
      </c>
      <c r="X36" s="137" t="str">
        <f>Cash!CY36</f>
        <v>N</v>
      </c>
      <c r="Y36" s="137" t="str">
        <f>Cash!CZ36</f>
        <v>Y</v>
      </c>
      <c r="Z36" s="137" t="str">
        <f>Cash!DA36</f>
        <v>N</v>
      </c>
      <c r="AA36" s="137" t="str">
        <f>Cash!DB36</f>
        <v>Y</v>
      </c>
      <c r="AB36" s="137" t="str">
        <f>Cash!DC36</f>
        <v>Y</v>
      </c>
      <c r="AD36" s="137" t="str">
        <f>Cash!DV36</f>
        <v>Y</v>
      </c>
      <c r="AE36" s="137" t="str">
        <f>Cash!DW36</f>
        <v>N</v>
      </c>
      <c r="AF36" s="137" t="str">
        <f>Cash!DX36</f>
        <v>Y</v>
      </c>
      <c r="AG36" s="137" t="str">
        <f>Cash!DY36</f>
        <v>N</v>
      </c>
      <c r="AH36" s="137" t="str">
        <f>Cash!DZ36</f>
        <v>Y</v>
      </c>
      <c r="AI36" s="137" t="str">
        <f>Cash!EA36</f>
        <v>N</v>
      </c>
      <c r="AK36" s="138">
        <f>AVERAGE(Cash!DP36:DS36)</f>
        <v>3.0225</v>
      </c>
      <c r="AM36" s="137">
        <f>Cash!AG36-Cash!AN36</f>
        <v>31.75</v>
      </c>
      <c r="AN36" s="137">
        <f>Cash!AH36-Cash!AO36</f>
        <v>14.550000000000068</v>
      </c>
      <c r="AO36" s="137">
        <f>Cash!AI36-Cash!AP36</f>
        <v>28.950000000000045</v>
      </c>
      <c r="AP36" s="137">
        <f>Cash!AJ36-Cash!AQ36</f>
        <v>18.599999999999909</v>
      </c>
      <c r="AQ36" s="137">
        <f>Cash!AK36-Cash!AR36</f>
        <v>34.5</v>
      </c>
      <c r="AR36" s="137">
        <f>Cash!AL36-Cash!AS36</f>
        <v>19.399999999999977</v>
      </c>
      <c r="AS36" s="137">
        <f>Cash!AM36-Cash!AT36</f>
        <v>11.799999999999955</v>
      </c>
      <c r="AU36" s="137" t="b">
        <f>D!C36=D!E36</f>
        <v>0</v>
      </c>
      <c r="AV36" s="137" t="b">
        <f>D!C36=D!D36</f>
        <v>0</v>
      </c>
      <c r="AX36" s="137" t="str">
        <f t="shared" si="0"/>
        <v>CIPLA</v>
      </c>
      <c r="AY36" s="137">
        <f>(D!D36+D!E36+D!F36)/3</f>
        <v>630.43333333333339</v>
      </c>
      <c r="AZ36" s="137">
        <f>(D!D36+D!E36)/2</f>
        <v>625.97500000000002</v>
      </c>
      <c r="BA36" s="137">
        <f t="shared" si="1"/>
        <v>634.89166666666677</v>
      </c>
      <c r="BB36" s="137">
        <f t="shared" si="2"/>
        <v>4.4583333333333712</v>
      </c>
      <c r="BD36" s="137">
        <f>(D!M36+D!N36+D!O36)/3</f>
        <v>618.58333333333337</v>
      </c>
      <c r="BE36" s="137">
        <f>(D!M36+D!N36)/2</f>
        <v>619.57500000000005</v>
      </c>
      <c r="BF36" s="137">
        <f t="shared" si="3"/>
        <v>617.5916666666667</v>
      </c>
      <c r="BG36" s="137">
        <f t="shared" si="4"/>
        <v>-0.99166666666667425</v>
      </c>
      <c r="BI36" s="137" t="b">
        <f t="shared" si="5"/>
        <v>0</v>
      </c>
      <c r="BJ36" s="137" t="b">
        <f t="shared" si="6"/>
        <v>0</v>
      </c>
      <c r="BK36" s="137" t="b">
        <f t="shared" si="7"/>
        <v>0</v>
      </c>
      <c r="BL36" s="137" t="b">
        <f t="shared" si="8"/>
        <v>0</v>
      </c>
      <c r="BM36" s="137" t="b">
        <f t="shared" si="9"/>
        <v>0</v>
      </c>
    </row>
    <row r="37" spans="1:65" x14ac:dyDescent="0.3">
      <c r="A37" s="137" t="str">
        <f>D!B37</f>
        <v>COALINDIA</v>
      </c>
      <c r="B37" s="137" t="str">
        <f>Cash!I37</f>
        <v>Y</v>
      </c>
      <c r="C37" s="137" t="str">
        <f>Cash!J37</f>
        <v>Y</v>
      </c>
      <c r="D37" s="137" t="str">
        <f>Cash!K37</f>
        <v>N</v>
      </c>
      <c r="E37" s="137" t="str">
        <f>Cash!L37</f>
        <v>Y</v>
      </c>
      <c r="F37" s="137" t="str">
        <f>Cash!M37</f>
        <v>N</v>
      </c>
      <c r="G37" s="137" t="str">
        <f>Cash!N37</f>
        <v>Y</v>
      </c>
      <c r="I37" s="137" t="str">
        <f>Cash!BB37</f>
        <v>Y</v>
      </c>
      <c r="J37" s="137" t="str">
        <f>Cash!BC37</f>
        <v>N</v>
      </c>
      <c r="K37" s="137" t="str">
        <f>Cash!BD37</f>
        <v>N</v>
      </c>
      <c r="L37" s="137" t="str">
        <f>Cash!BE37</f>
        <v>N</v>
      </c>
      <c r="M37" s="137" t="str">
        <f>Cash!BF37</f>
        <v>Y</v>
      </c>
      <c r="N37" s="137" t="str">
        <f>Cash!BG37</f>
        <v>Y</v>
      </c>
      <c r="P37" s="137" t="str">
        <f>Cash!BZ37</f>
        <v>Y</v>
      </c>
      <c r="Q37" s="137" t="str">
        <f>Cash!CA37</f>
        <v>N</v>
      </c>
      <c r="R37" s="137" t="str">
        <f>Cash!CB37</f>
        <v>N</v>
      </c>
      <c r="S37" s="137" t="str">
        <f>Cash!CC37</f>
        <v>N</v>
      </c>
      <c r="T37" s="137" t="str">
        <f>Cash!CD37</f>
        <v>Y</v>
      </c>
      <c r="U37" s="137" t="str">
        <f>Cash!CE37</f>
        <v>Y</v>
      </c>
      <c r="W37" s="137" t="str">
        <f>Cash!CX37</f>
        <v>Y</v>
      </c>
      <c r="X37" s="137" t="str">
        <f>Cash!CY37</f>
        <v>N</v>
      </c>
      <c r="Y37" s="137" t="str">
        <f>Cash!CZ37</f>
        <v>Y</v>
      </c>
      <c r="Z37" s="137" t="str">
        <f>Cash!DA37</f>
        <v>N</v>
      </c>
      <c r="AA37" s="137" t="str">
        <f>Cash!DB37</f>
        <v>Y</v>
      </c>
      <c r="AB37" s="137" t="str">
        <f>Cash!DC37</f>
        <v>Y</v>
      </c>
      <c r="AD37" s="137" t="str">
        <f>Cash!DV37</f>
        <v>N</v>
      </c>
      <c r="AE37" s="137" t="str">
        <f>Cash!DW37</f>
        <v>N</v>
      </c>
      <c r="AF37" s="137" t="str">
        <f>Cash!DX37</f>
        <v>N</v>
      </c>
      <c r="AG37" s="137" t="str">
        <f>Cash!DY37</f>
        <v>N</v>
      </c>
      <c r="AH37" s="137" t="str">
        <f>Cash!DZ37</f>
        <v>Y</v>
      </c>
      <c r="AI37" s="137" t="str">
        <f>Cash!EA37</f>
        <v>N</v>
      </c>
      <c r="AK37" s="138">
        <f>AVERAGE(Cash!DP37:DS37)</f>
        <v>3.0425</v>
      </c>
      <c r="AM37" s="137">
        <f>Cash!AG37-Cash!AN37</f>
        <v>4.1499999999999915</v>
      </c>
      <c r="AN37" s="137">
        <f>Cash!AH37-Cash!AO37</f>
        <v>3.4500000000000028</v>
      </c>
      <c r="AO37" s="137">
        <f>Cash!AI37-Cash!AP37</f>
        <v>3.3000000000000114</v>
      </c>
      <c r="AP37" s="137">
        <f>Cash!AJ37-Cash!AQ37</f>
        <v>2.3500000000000085</v>
      </c>
      <c r="AQ37" s="137">
        <f>Cash!AK37-Cash!AR37</f>
        <v>5.9500000000000028</v>
      </c>
      <c r="AR37" s="137">
        <f>Cash!AL37-Cash!AS37</f>
        <v>3.0999999999999943</v>
      </c>
      <c r="AS37" s="137">
        <f>Cash!AM37-Cash!AT37</f>
        <v>3.3999999999999773</v>
      </c>
      <c r="AU37" s="137" t="b">
        <f>D!C37=D!E37</f>
        <v>0</v>
      </c>
      <c r="AV37" s="137" t="b">
        <f>D!C37=D!D37</f>
        <v>0</v>
      </c>
      <c r="AX37" s="137" t="str">
        <f t="shared" si="0"/>
        <v>COALINDIA</v>
      </c>
      <c r="AY37" s="137">
        <f>(D!D37+D!E37+D!F37)/3</f>
        <v>124.38333333333333</v>
      </c>
      <c r="AZ37" s="137">
        <f>(D!D37+D!E37)/2</f>
        <v>123.97499999999999</v>
      </c>
      <c r="BA37" s="137">
        <f t="shared" si="1"/>
        <v>124.79166666666666</v>
      </c>
      <c r="BB37" s="137">
        <f t="shared" si="2"/>
        <v>0.40833333333333144</v>
      </c>
      <c r="BD37" s="137">
        <f>(D!M37+D!N37+D!O37)/3</f>
        <v>124.51666666666667</v>
      </c>
      <c r="BE37" s="137">
        <f>(D!M37+D!N37)/2</f>
        <v>124.52500000000001</v>
      </c>
      <c r="BF37" s="137">
        <f t="shared" si="3"/>
        <v>124.50833333333333</v>
      </c>
      <c r="BG37" s="137">
        <f t="shared" si="4"/>
        <v>-8.3333333333399651E-3</v>
      </c>
      <c r="BI37" s="137" t="b">
        <f t="shared" si="5"/>
        <v>0</v>
      </c>
      <c r="BJ37" s="137" t="b">
        <f t="shared" si="6"/>
        <v>0</v>
      </c>
      <c r="BK37" s="137" t="b">
        <f t="shared" si="7"/>
        <v>0</v>
      </c>
      <c r="BL37" s="137" t="b">
        <f t="shared" si="8"/>
        <v>0</v>
      </c>
      <c r="BM37" s="137" t="b">
        <f t="shared" si="9"/>
        <v>0</v>
      </c>
    </row>
    <row r="38" spans="1:65" x14ac:dyDescent="0.3">
      <c r="A38" s="137" t="str">
        <f>D!B38</f>
        <v>COLPAL</v>
      </c>
      <c r="B38" s="137" t="str">
        <f>Cash!I38</f>
        <v>N</v>
      </c>
      <c r="C38" s="137" t="str">
        <f>Cash!J38</f>
        <v>N</v>
      </c>
      <c r="D38" s="137" t="str">
        <f>Cash!K38</f>
        <v>Y</v>
      </c>
      <c r="E38" s="137" t="str">
        <f>Cash!L38</f>
        <v>N</v>
      </c>
      <c r="F38" s="137" t="str">
        <f>Cash!M38</f>
        <v>Y</v>
      </c>
      <c r="G38" s="137" t="str">
        <f>Cash!N38</f>
        <v>Y</v>
      </c>
      <c r="I38" s="137" t="str">
        <f>Cash!BB38</f>
        <v>N</v>
      </c>
      <c r="J38" s="137" t="str">
        <f>Cash!BC38</f>
        <v>Y</v>
      </c>
      <c r="K38" s="137" t="str">
        <f>Cash!BD38</f>
        <v>Y</v>
      </c>
      <c r="L38" s="137" t="str">
        <f>Cash!BE38</f>
        <v>N</v>
      </c>
      <c r="M38" s="137" t="str">
        <f>Cash!BF38</f>
        <v>Y</v>
      </c>
      <c r="N38" s="137" t="str">
        <f>Cash!BG38</f>
        <v>Y</v>
      </c>
      <c r="P38" s="137" t="str">
        <f>Cash!BZ38</f>
        <v>N</v>
      </c>
      <c r="Q38" s="137" t="str">
        <f>Cash!CA38</f>
        <v>Y</v>
      </c>
      <c r="R38" s="137" t="str">
        <f>Cash!CB38</f>
        <v>Y</v>
      </c>
      <c r="S38" s="137" t="str">
        <f>Cash!CC38</f>
        <v>N</v>
      </c>
      <c r="T38" s="137" t="str">
        <f>Cash!CD38</f>
        <v>Y</v>
      </c>
      <c r="U38" s="137" t="str">
        <f>Cash!CE38</f>
        <v>Y</v>
      </c>
      <c r="W38" s="137" t="str">
        <f>Cash!CX38</f>
        <v>N</v>
      </c>
      <c r="X38" s="137" t="str">
        <f>Cash!CY38</f>
        <v>Y</v>
      </c>
      <c r="Y38" s="137" t="str">
        <f>Cash!CZ38</f>
        <v>Y</v>
      </c>
      <c r="Z38" s="137" t="str">
        <f>Cash!DA38</f>
        <v>N</v>
      </c>
      <c r="AA38" s="137" t="str">
        <f>Cash!DB38</f>
        <v>Y</v>
      </c>
      <c r="AB38" s="137" t="str">
        <f>Cash!DC38</f>
        <v>Y</v>
      </c>
      <c r="AD38" s="137" t="str">
        <f>Cash!DV38</f>
        <v>N</v>
      </c>
      <c r="AE38" s="137" t="str">
        <f>Cash!DW38</f>
        <v>N</v>
      </c>
      <c r="AF38" s="137" t="str">
        <f>Cash!DX38</f>
        <v>N</v>
      </c>
      <c r="AG38" s="137" t="str">
        <f>Cash!DY38</f>
        <v>N</v>
      </c>
      <c r="AH38" s="137" t="str">
        <f>Cash!DZ38</f>
        <v>N</v>
      </c>
      <c r="AI38" s="137" t="str">
        <f>Cash!EA38</f>
        <v>N</v>
      </c>
      <c r="AK38" s="138">
        <f>AVERAGE(Cash!DP38:DS38)</f>
        <v>2.6524999999999999</v>
      </c>
      <c r="AM38" s="137">
        <f>Cash!AG38-Cash!AN38</f>
        <v>36.949999999999818</v>
      </c>
      <c r="AN38" s="137">
        <f>Cash!AH38-Cash!AO38</f>
        <v>88.800000000000182</v>
      </c>
      <c r="AO38" s="137">
        <f>Cash!AI38-Cash!AP38</f>
        <v>45.900000000000091</v>
      </c>
      <c r="AP38" s="137">
        <f>Cash!AJ38-Cash!AQ38</f>
        <v>50.950000000000045</v>
      </c>
      <c r="AQ38" s="137">
        <f>Cash!AK38-Cash!AR38</f>
        <v>70.900000000000091</v>
      </c>
      <c r="AR38" s="137">
        <f>Cash!AL38-Cash!AS38</f>
        <v>43.700000000000045</v>
      </c>
      <c r="AS38" s="137">
        <f>Cash!AM38-Cash!AT38</f>
        <v>36.75</v>
      </c>
      <c r="AU38" s="137" t="b">
        <f>D!C38=D!E38</f>
        <v>0</v>
      </c>
      <c r="AV38" s="137" t="b">
        <f>D!C38=D!D38</f>
        <v>0</v>
      </c>
      <c r="AX38" s="137" t="str">
        <f t="shared" si="0"/>
        <v>COLPAL</v>
      </c>
      <c r="AY38" s="137">
        <f>(D!D38+D!E38+D!F38)/3</f>
        <v>1322.2</v>
      </c>
      <c r="AZ38" s="137">
        <f>(D!D38+D!E38)/2</f>
        <v>1326.625</v>
      </c>
      <c r="BA38" s="137">
        <f t="shared" si="1"/>
        <v>1317.7750000000001</v>
      </c>
      <c r="BB38" s="137">
        <f t="shared" si="2"/>
        <v>-4.4249999999999545</v>
      </c>
      <c r="BD38" s="137">
        <f>(D!M38+D!N38+D!O38)/3</f>
        <v>1333.3666666666666</v>
      </c>
      <c r="BE38" s="137">
        <f>(D!M38+D!N38)/2</f>
        <v>1332.5</v>
      </c>
      <c r="BF38" s="137">
        <f t="shared" si="3"/>
        <v>1334.2333333333331</v>
      </c>
      <c r="BG38" s="137">
        <f t="shared" si="4"/>
        <v>0.86666666666656056</v>
      </c>
      <c r="BI38" s="137" t="b">
        <f t="shared" si="5"/>
        <v>0</v>
      </c>
      <c r="BJ38" s="137" t="b">
        <f t="shared" si="6"/>
        <v>0</v>
      </c>
      <c r="BK38" s="137" t="b">
        <f t="shared" si="7"/>
        <v>0</v>
      </c>
      <c r="BL38" s="137" t="b">
        <f t="shared" si="8"/>
        <v>0</v>
      </c>
      <c r="BM38" s="137" t="b">
        <f t="shared" si="9"/>
        <v>1</v>
      </c>
    </row>
    <row r="39" spans="1:65" x14ac:dyDescent="0.3">
      <c r="A39" s="137" t="str">
        <f>D!B39</f>
        <v>CONCOR</v>
      </c>
      <c r="B39" s="137" t="str">
        <f>Cash!I39</f>
        <v>N</v>
      </c>
      <c r="C39" s="137" t="str">
        <f>Cash!J39</f>
        <v>Y</v>
      </c>
      <c r="D39" s="137" t="str">
        <f>Cash!K39</f>
        <v>Y</v>
      </c>
      <c r="E39" s="137" t="str">
        <f>Cash!L39</f>
        <v>Y</v>
      </c>
      <c r="F39" s="137" t="str">
        <f>Cash!M39</f>
        <v>N</v>
      </c>
      <c r="G39" s="137" t="str">
        <f>Cash!N39</f>
        <v>N</v>
      </c>
      <c r="I39" s="137" t="str">
        <f>Cash!BB39</f>
        <v>Y</v>
      </c>
      <c r="J39" s="137" t="str">
        <f>Cash!BC39</f>
        <v>Y</v>
      </c>
      <c r="K39" s="137" t="str">
        <f>Cash!BD39</f>
        <v>N</v>
      </c>
      <c r="L39" s="137" t="str">
        <f>Cash!BE39</f>
        <v>Y</v>
      </c>
      <c r="M39" s="137" t="str">
        <f>Cash!BF39</f>
        <v>N</v>
      </c>
      <c r="N39" s="137" t="str">
        <f>Cash!BG39</f>
        <v>N</v>
      </c>
      <c r="P39" s="137" t="str">
        <f>Cash!BZ39</f>
        <v>N</v>
      </c>
      <c r="Q39" s="137" t="str">
        <f>Cash!CA39</f>
        <v>Y</v>
      </c>
      <c r="R39" s="137" t="str">
        <f>Cash!CB39</f>
        <v>N</v>
      </c>
      <c r="S39" s="137" t="str">
        <f>Cash!CC39</f>
        <v>Y</v>
      </c>
      <c r="T39" s="137" t="str">
        <f>Cash!CD39</f>
        <v>N</v>
      </c>
      <c r="U39" s="137" t="str">
        <f>Cash!CE39</f>
        <v>N</v>
      </c>
      <c r="W39" s="137" t="str">
        <f>Cash!CX39</f>
        <v>Y</v>
      </c>
      <c r="X39" s="137" t="str">
        <f>Cash!CY39</f>
        <v>Y</v>
      </c>
      <c r="Y39" s="137" t="str">
        <f>Cash!CZ39</f>
        <v>N</v>
      </c>
      <c r="Z39" s="137" t="str">
        <f>Cash!DA39</f>
        <v>N</v>
      </c>
      <c r="AA39" s="137" t="str">
        <f>Cash!DB39</f>
        <v>Y</v>
      </c>
      <c r="AB39" s="137" t="str">
        <f>Cash!DC39</f>
        <v>N</v>
      </c>
      <c r="AD39" s="137" t="str">
        <f>Cash!DV39</f>
        <v>N</v>
      </c>
      <c r="AE39" s="137" t="str">
        <f>Cash!DW39</f>
        <v>N</v>
      </c>
      <c r="AF39" s="137" t="str">
        <f>Cash!DX39</f>
        <v>N</v>
      </c>
      <c r="AG39" s="137" t="str">
        <f>Cash!DY39</f>
        <v>N</v>
      </c>
      <c r="AH39" s="137" t="str">
        <f>Cash!DZ39</f>
        <v>Y</v>
      </c>
      <c r="AI39" s="137" t="str">
        <f>Cash!EA39</f>
        <v>N</v>
      </c>
      <c r="AK39" s="138">
        <f>AVERAGE(Cash!DP39:DS39)</f>
        <v>4.0524999999999975</v>
      </c>
      <c r="AM39" s="137">
        <f>Cash!AG39-Cash!AN39</f>
        <v>19.699999999999989</v>
      </c>
      <c r="AN39" s="137">
        <f>Cash!AH39-Cash!AO39</f>
        <v>11.699999999999989</v>
      </c>
      <c r="AO39" s="137">
        <f>Cash!AI39-Cash!AP39</f>
        <v>13.299999999999955</v>
      </c>
      <c r="AP39" s="137">
        <f>Cash!AJ39-Cash!AQ39</f>
        <v>16.900000000000034</v>
      </c>
      <c r="AQ39" s="137">
        <f>Cash!AK39-Cash!AR39</f>
        <v>38.150000000000034</v>
      </c>
      <c r="AR39" s="137">
        <f>Cash!AL39-Cash!AS39</f>
        <v>14.650000000000034</v>
      </c>
      <c r="AS39" s="137">
        <f>Cash!AM39-Cash!AT39</f>
        <v>20.549999999999955</v>
      </c>
      <c r="AU39" s="137" t="b">
        <f>D!C39=D!E39</f>
        <v>0</v>
      </c>
      <c r="AV39" s="137" t="b">
        <f>D!C39=D!D39</f>
        <v>0</v>
      </c>
      <c r="AX39" s="137" t="str">
        <f t="shared" si="0"/>
        <v>CONCOR</v>
      </c>
      <c r="AY39" s="137">
        <f>(D!D39+D!E39+D!F39)/3</f>
        <v>352.88333333333338</v>
      </c>
      <c r="AZ39" s="137">
        <f>(D!D39+D!E39)/2</f>
        <v>355.15</v>
      </c>
      <c r="BA39" s="137">
        <f t="shared" si="1"/>
        <v>350.61666666666679</v>
      </c>
      <c r="BB39" s="137">
        <f t="shared" si="2"/>
        <v>-2.2666666666665947</v>
      </c>
      <c r="BD39" s="137">
        <f>(D!M39+D!N39+D!O39)/3</f>
        <v>357.11666666666662</v>
      </c>
      <c r="BE39" s="137">
        <f>(D!M39+D!N39)/2</f>
        <v>356.15</v>
      </c>
      <c r="BF39" s="137">
        <f t="shared" si="3"/>
        <v>358.08333333333326</v>
      </c>
      <c r="BG39" s="137">
        <f t="shared" si="4"/>
        <v>0.96666666666664014</v>
      </c>
      <c r="BI39" s="137" t="b">
        <f t="shared" si="5"/>
        <v>0</v>
      </c>
      <c r="BJ39" s="137" t="b">
        <f t="shared" si="6"/>
        <v>0</v>
      </c>
      <c r="BK39" s="137" t="b">
        <f t="shared" si="7"/>
        <v>0</v>
      </c>
      <c r="BL39" s="137" t="b">
        <f t="shared" si="8"/>
        <v>0</v>
      </c>
      <c r="BM39" s="137" t="b">
        <f t="shared" si="9"/>
        <v>1</v>
      </c>
    </row>
    <row r="40" spans="1:65" x14ac:dyDescent="0.3">
      <c r="A40" s="137" t="str">
        <f>D!B40</f>
        <v>CUMMINSIND</v>
      </c>
      <c r="B40" s="137" t="str">
        <f>Cash!I40</f>
        <v>N</v>
      </c>
      <c r="C40" s="137" t="str">
        <f>Cash!J40</f>
        <v>Y</v>
      </c>
      <c r="D40" s="137" t="str">
        <f>Cash!K40</f>
        <v>Y</v>
      </c>
      <c r="E40" s="137" t="str">
        <f>Cash!L40</f>
        <v>Y</v>
      </c>
      <c r="F40" s="137" t="str">
        <f>Cash!M40</f>
        <v>N</v>
      </c>
      <c r="G40" s="137" t="str">
        <f>Cash!N40</f>
        <v>N</v>
      </c>
      <c r="I40" s="137" t="str">
        <f>Cash!BB40</f>
        <v>Y</v>
      </c>
      <c r="J40" s="137" t="str">
        <f>Cash!BC40</f>
        <v>N</v>
      </c>
      <c r="K40" s="137" t="str">
        <f>Cash!BD40</f>
        <v>N</v>
      </c>
      <c r="L40" s="137" t="str">
        <f>Cash!BE40</f>
        <v>N</v>
      </c>
      <c r="M40" s="137" t="str">
        <f>Cash!BF40</f>
        <v>N</v>
      </c>
      <c r="N40" s="137" t="str">
        <f>Cash!BG40</f>
        <v>N</v>
      </c>
      <c r="P40" s="137" t="str">
        <f>Cash!BZ40</f>
        <v>Y</v>
      </c>
      <c r="Q40" s="137" t="str">
        <f>Cash!CA40</f>
        <v>N</v>
      </c>
      <c r="R40" s="137" t="str">
        <f>Cash!CB40</f>
        <v>N</v>
      </c>
      <c r="S40" s="137" t="str">
        <f>Cash!CC40</f>
        <v>N</v>
      </c>
      <c r="T40" s="137" t="str">
        <f>Cash!CD40</f>
        <v>N</v>
      </c>
      <c r="U40" s="137" t="str">
        <f>Cash!CE40</f>
        <v>N</v>
      </c>
      <c r="W40" s="137" t="str">
        <f>Cash!CX40</f>
        <v>N</v>
      </c>
      <c r="X40" s="137" t="str">
        <f>Cash!CY40</f>
        <v>Y</v>
      </c>
      <c r="Y40" s="137" t="str">
        <f>Cash!CZ40</f>
        <v>N</v>
      </c>
      <c r="Z40" s="137" t="str">
        <f>Cash!DA40</f>
        <v>N</v>
      </c>
      <c r="AA40" s="137" t="str">
        <f>Cash!DB40</f>
        <v>N</v>
      </c>
      <c r="AB40" s="137" t="str">
        <f>Cash!DC40</f>
        <v>Y</v>
      </c>
      <c r="AD40" s="137" t="str">
        <f>Cash!DV40</f>
        <v>N</v>
      </c>
      <c r="AE40" s="137" t="str">
        <f>Cash!DW40</f>
        <v>N</v>
      </c>
      <c r="AF40" s="137" t="str">
        <f>Cash!DX40</f>
        <v>N</v>
      </c>
      <c r="AG40" s="137" t="str">
        <f>Cash!DY40</f>
        <v>N</v>
      </c>
      <c r="AH40" s="137" t="str">
        <f>Cash!DZ40</f>
        <v>Y</v>
      </c>
      <c r="AI40" s="137" t="str">
        <f>Cash!EA40</f>
        <v>N</v>
      </c>
      <c r="AK40" s="138">
        <f>AVERAGE(Cash!DP40:DS40)</f>
        <v>3.8224999999999998</v>
      </c>
      <c r="AM40" s="137">
        <f>Cash!AG40-Cash!AN40</f>
        <v>12.550000000000011</v>
      </c>
      <c r="AN40" s="137">
        <f>Cash!AH40-Cash!AO40</f>
        <v>15.599999999999966</v>
      </c>
      <c r="AO40" s="137">
        <f>Cash!AI40-Cash!AP40</f>
        <v>10.850000000000023</v>
      </c>
      <c r="AP40" s="137">
        <f>Cash!AJ40-Cash!AQ40</f>
        <v>16.050000000000011</v>
      </c>
      <c r="AQ40" s="137">
        <f>Cash!AK40-Cash!AR40</f>
        <v>27.150000000000034</v>
      </c>
      <c r="AR40" s="137">
        <f>Cash!AL40-Cash!AS40</f>
        <v>18</v>
      </c>
      <c r="AS40" s="137">
        <f>Cash!AM40-Cash!AT40</f>
        <v>24.100000000000023</v>
      </c>
      <c r="AU40" s="137" t="b">
        <f>D!C40=D!E40</f>
        <v>0</v>
      </c>
      <c r="AV40" s="137" t="b">
        <f>D!C40=D!D40</f>
        <v>0</v>
      </c>
      <c r="AX40" s="137" t="str">
        <f t="shared" si="0"/>
        <v>CUMMINSIND</v>
      </c>
      <c r="AY40" s="137">
        <f>(D!D40+D!E40+D!F40)/3</f>
        <v>331.78333333333336</v>
      </c>
      <c r="AZ40" s="137">
        <f>(D!D40+D!E40)/2</f>
        <v>332.82500000000005</v>
      </c>
      <c r="BA40" s="137">
        <f t="shared" si="1"/>
        <v>330.74166666666667</v>
      </c>
      <c r="BB40" s="137">
        <f t="shared" si="2"/>
        <v>-1.0416666666666856</v>
      </c>
      <c r="BD40" s="137">
        <f>(D!M40+D!N40+D!O40)/3</f>
        <v>336.40000000000003</v>
      </c>
      <c r="BE40" s="137">
        <f>(D!M40+D!N40)/2</f>
        <v>335.85</v>
      </c>
      <c r="BF40" s="137">
        <f t="shared" si="3"/>
        <v>336.95000000000005</v>
      </c>
      <c r="BG40" s="137">
        <f t="shared" si="4"/>
        <v>0.55000000000001137</v>
      </c>
      <c r="BI40" s="137" t="b">
        <f t="shared" si="5"/>
        <v>0</v>
      </c>
      <c r="BJ40" s="137" t="b">
        <f t="shared" si="6"/>
        <v>0</v>
      </c>
      <c r="BK40" s="137" t="b">
        <f t="shared" si="7"/>
        <v>0</v>
      </c>
      <c r="BL40" s="137" t="b">
        <f t="shared" si="8"/>
        <v>0</v>
      </c>
      <c r="BM40" s="137" t="b">
        <f t="shared" si="9"/>
        <v>1</v>
      </c>
    </row>
    <row r="41" spans="1:65" x14ac:dyDescent="0.3">
      <c r="A41" s="137" t="str">
        <f>D!B41</f>
        <v>DABUR</v>
      </c>
      <c r="B41" s="137" t="str">
        <f>Cash!I41</f>
        <v>N</v>
      </c>
      <c r="C41" s="137" t="str">
        <f>Cash!J41</f>
        <v>Y</v>
      </c>
      <c r="D41" s="137" t="str">
        <f>Cash!K41</f>
        <v>Y</v>
      </c>
      <c r="E41" s="137" t="str">
        <f>Cash!L41</f>
        <v>Y</v>
      </c>
      <c r="F41" s="137" t="str">
        <f>Cash!M41</f>
        <v>N</v>
      </c>
      <c r="G41" s="137" t="str">
        <f>Cash!N41</f>
        <v>N</v>
      </c>
      <c r="I41" s="137" t="str">
        <f>Cash!BB41</f>
        <v>Y</v>
      </c>
      <c r="J41" s="137" t="str">
        <f>Cash!BC41</f>
        <v>Y</v>
      </c>
      <c r="K41" s="137" t="str">
        <f>Cash!BD41</f>
        <v>N</v>
      </c>
      <c r="L41" s="137" t="str">
        <f>Cash!BE41</f>
        <v>Y</v>
      </c>
      <c r="M41" s="137" t="str">
        <f>Cash!BF41</f>
        <v>N</v>
      </c>
      <c r="N41" s="137" t="str">
        <f>Cash!BG41</f>
        <v>Y</v>
      </c>
      <c r="P41" s="137" t="str">
        <f>Cash!BZ41</f>
        <v>Y</v>
      </c>
      <c r="Q41" s="137" t="str">
        <f>Cash!CA41</f>
        <v>Y</v>
      </c>
      <c r="R41" s="137" t="str">
        <f>Cash!CB41</f>
        <v>N</v>
      </c>
      <c r="S41" s="137" t="str">
        <f>Cash!CC41</f>
        <v>Y</v>
      </c>
      <c r="T41" s="137" t="str">
        <f>Cash!CD41</f>
        <v>N</v>
      </c>
      <c r="U41" s="137" t="str">
        <f>Cash!CE41</f>
        <v>Y</v>
      </c>
      <c r="W41" s="137" t="str">
        <f>Cash!CX41</f>
        <v>N</v>
      </c>
      <c r="X41" s="137" t="str">
        <f>Cash!CY41</f>
        <v>Y</v>
      </c>
      <c r="Y41" s="137" t="str">
        <f>Cash!CZ41</f>
        <v>N</v>
      </c>
      <c r="Z41" s="137" t="str">
        <f>Cash!DA41</f>
        <v>N</v>
      </c>
      <c r="AA41" s="137" t="str">
        <f>Cash!DB41</f>
        <v>Y</v>
      </c>
      <c r="AB41" s="137" t="str">
        <f>Cash!DC41</f>
        <v>Y</v>
      </c>
      <c r="AD41" s="137" t="str">
        <f>Cash!DV41</f>
        <v>N</v>
      </c>
      <c r="AE41" s="137" t="str">
        <f>Cash!DW41</f>
        <v>N</v>
      </c>
      <c r="AF41" s="137" t="str">
        <f>Cash!DX41</f>
        <v>N</v>
      </c>
      <c r="AG41" s="137" t="str">
        <f>Cash!DY41</f>
        <v>N</v>
      </c>
      <c r="AH41" s="137" t="str">
        <f>Cash!DZ41</f>
        <v>N</v>
      </c>
      <c r="AI41" s="137" t="str">
        <f>Cash!EA41</f>
        <v>Y</v>
      </c>
      <c r="AK41" s="138">
        <f>AVERAGE(Cash!DP41:DS41)</f>
        <v>2.65</v>
      </c>
      <c r="AM41" s="137">
        <f>Cash!AG41-Cash!AN41</f>
        <v>14.050000000000011</v>
      </c>
      <c r="AN41" s="137">
        <f>Cash!AH41-Cash!AO41</f>
        <v>10.299999999999955</v>
      </c>
      <c r="AO41" s="137">
        <f>Cash!AI41-Cash!AP41</f>
        <v>9.6999999999999886</v>
      </c>
      <c r="AP41" s="137">
        <f>Cash!AJ41-Cash!AQ41</f>
        <v>13.649999999999977</v>
      </c>
      <c r="AQ41" s="137">
        <f>Cash!AK41-Cash!AR41</f>
        <v>15.899999999999977</v>
      </c>
      <c r="AR41" s="137">
        <f>Cash!AL41-Cash!AS41</f>
        <v>22.299999999999955</v>
      </c>
      <c r="AS41" s="137">
        <f>Cash!AM41-Cash!AT41</f>
        <v>16</v>
      </c>
      <c r="AU41" s="137" t="b">
        <f>D!C41=D!E41</f>
        <v>0</v>
      </c>
      <c r="AV41" s="137" t="b">
        <f>D!C41=D!D41</f>
        <v>0</v>
      </c>
      <c r="AX41" s="137" t="str">
        <f t="shared" si="0"/>
        <v>DABUR</v>
      </c>
      <c r="AY41" s="137">
        <f>(D!D41+D!E41+D!F41)/3</f>
        <v>435.18333333333334</v>
      </c>
      <c r="AZ41" s="137">
        <f>(D!D41+D!E41)/2</f>
        <v>436.92499999999995</v>
      </c>
      <c r="BA41" s="137">
        <f t="shared" si="1"/>
        <v>433.44166666666672</v>
      </c>
      <c r="BB41" s="137">
        <f t="shared" si="2"/>
        <v>-1.7416666666666174</v>
      </c>
      <c r="BD41" s="137">
        <f>(D!M41+D!N41+D!O41)/3</f>
        <v>442.88333333333338</v>
      </c>
      <c r="BE41" s="137">
        <f>(D!M41+D!N41)/2</f>
        <v>444.25</v>
      </c>
      <c r="BF41" s="137">
        <f t="shared" si="3"/>
        <v>441.51666666666677</v>
      </c>
      <c r="BG41" s="137">
        <f t="shared" si="4"/>
        <v>-1.3666666666666174</v>
      </c>
      <c r="BI41" s="137" t="b">
        <f t="shared" si="5"/>
        <v>0</v>
      </c>
      <c r="BJ41" s="137" t="b">
        <f t="shared" si="6"/>
        <v>0</v>
      </c>
      <c r="BK41" s="137" t="str">
        <f t="shared" si="7"/>
        <v>SELL</v>
      </c>
      <c r="BL41" s="137" t="b">
        <f t="shared" si="8"/>
        <v>0</v>
      </c>
      <c r="BM41" s="137" t="b">
        <f t="shared" si="9"/>
        <v>1</v>
      </c>
    </row>
    <row r="42" spans="1:65" x14ac:dyDescent="0.3">
      <c r="A42" s="137" t="str">
        <f>D!B42</f>
        <v>DIVISLAB</v>
      </c>
      <c r="B42" s="137" t="str">
        <f>Cash!I42</f>
        <v>N</v>
      </c>
      <c r="C42" s="137" t="str">
        <f>Cash!J42</f>
        <v>N</v>
      </c>
      <c r="D42" s="137" t="str">
        <f>Cash!K42</f>
        <v>Y</v>
      </c>
      <c r="E42" s="137" t="str">
        <f>Cash!L42</f>
        <v>N</v>
      </c>
      <c r="F42" s="137" t="str">
        <f>Cash!M42</f>
        <v>N</v>
      </c>
      <c r="G42" s="137" t="str">
        <f>Cash!N42</f>
        <v>N</v>
      </c>
      <c r="I42" s="137" t="str">
        <f>Cash!BB42</f>
        <v>Y</v>
      </c>
      <c r="J42" s="137" t="str">
        <f>Cash!BC42</f>
        <v>N</v>
      </c>
      <c r="K42" s="137" t="str">
        <f>Cash!BD42</f>
        <v>Y</v>
      </c>
      <c r="L42" s="137" t="str">
        <f>Cash!BE42</f>
        <v>N</v>
      </c>
      <c r="M42" s="137" t="str">
        <f>Cash!BF42</f>
        <v>Y</v>
      </c>
      <c r="N42" s="137" t="str">
        <f>Cash!BG42</f>
        <v>Y</v>
      </c>
      <c r="P42" s="137" t="str">
        <f>Cash!BZ42</f>
        <v>Y</v>
      </c>
      <c r="Q42" s="137" t="str">
        <f>Cash!CA42</f>
        <v>N</v>
      </c>
      <c r="R42" s="137" t="str">
        <f>Cash!CB42</f>
        <v>Y</v>
      </c>
      <c r="S42" s="137" t="str">
        <f>Cash!CC42</f>
        <v>N</v>
      </c>
      <c r="T42" s="137" t="str">
        <f>Cash!CD42</f>
        <v>N</v>
      </c>
      <c r="U42" s="137" t="str">
        <f>Cash!CE42</f>
        <v>Y</v>
      </c>
      <c r="W42" s="137" t="str">
        <f>Cash!CX42</f>
        <v>Y</v>
      </c>
      <c r="X42" s="137" t="str">
        <f>Cash!CY42</f>
        <v>N</v>
      </c>
      <c r="Y42" s="137" t="str">
        <f>Cash!CZ42</f>
        <v>Y</v>
      </c>
      <c r="Z42" s="137" t="str">
        <f>Cash!DA42</f>
        <v>N</v>
      </c>
      <c r="AA42" s="137" t="str">
        <f>Cash!DB42</f>
        <v>Y</v>
      </c>
      <c r="AB42" s="137" t="str">
        <f>Cash!DC42</f>
        <v>Y</v>
      </c>
      <c r="AD42" s="137" t="str">
        <f>Cash!DV42</f>
        <v>N</v>
      </c>
      <c r="AE42" s="137" t="str">
        <f>Cash!DW42</f>
        <v>N</v>
      </c>
      <c r="AF42" s="137" t="str">
        <f>Cash!DX42</f>
        <v>N</v>
      </c>
      <c r="AG42" s="137" t="str">
        <f>Cash!DY42</f>
        <v>N</v>
      </c>
      <c r="AH42" s="137" t="str">
        <f>Cash!DZ42</f>
        <v>N</v>
      </c>
      <c r="AI42" s="137" t="str">
        <f>Cash!EA42</f>
        <v>N</v>
      </c>
      <c r="AK42" s="138">
        <f>AVERAGE(Cash!DP42:DS42)</f>
        <v>2.3074999999999974</v>
      </c>
      <c r="AM42" s="137">
        <f>Cash!AG42-Cash!AN42</f>
        <v>70.150000000000091</v>
      </c>
      <c r="AN42" s="137">
        <f>Cash!AH42-Cash!AO42</f>
        <v>57.199999999999818</v>
      </c>
      <c r="AO42" s="137">
        <f>Cash!AI42-Cash!AP42</f>
        <v>65.599999999999909</v>
      </c>
      <c r="AP42" s="137">
        <f>Cash!AJ42-Cash!AQ42</f>
        <v>50.199999999999818</v>
      </c>
      <c r="AQ42" s="137">
        <f>Cash!AK42-Cash!AR42</f>
        <v>60.599999999999909</v>
      </c>
      <c r="AR42" s="137">
        <f>Cash!AL42-Cash!AS42</f>
        <v>85.650000000000091</v>
      </c>
      <c r="AS42" s="137">
        <f>Cash!AM42-Cash!AT42</f>
        <v>75.900000000000091</v>
      </c>
      <c r="AU42" s="137" t="b">
        <f>D!C42=D!E42</f>
        <v>0</v>
      </c>
      <c r="AV42" s="137" t="b">
        <f>D!C42=D!D42</f>
        <v>0</v>
      </c>
      <c r="AX42" s="137" t="str">
        <f t="shared" si="0"/>
        <v>DIVISLAB</v>
      </c>
      <c r="AY42" s="137">
        <f>(D!D42+D!E42+D!F42)/3</f>
        <v>2333.3833333333332</v>
      </c>
      <c r="AZ42" s="137">
        <f>(D!D42+D!E42)/2</f>
        <v>2340.0749999999998</v>
      </c>
      <c r="BA42" s="137">
        <f t="shared" si="1"/>
        <v>2326.6916666666666</v>
      </c>
      <c r="BB42" s="137">
        <f t="shared" si="2"/>
        <v>-6.691666666666606</v>
      </c>
      <c r="BD42" s="137">
        <f>(D!M42+D!N42+D!O42)/3</f>
        <v>2360.3833333333332</v>
      </c>
      <c r="BE42" s="137">
        <f>(D!M42+D!N42)/2</f>
        <v>2361.9</v>
      </c>
      <c r="BF42" s="137">
        <f t="shared" si="3"/>
        <v>2358.8666666666663</v>
      </c>
      <c r="BG42" s="137">
        <f t="shared" si="4"/>
        <v>-1.5166666666668789</v>
      </c>
      <c r="BI42" s="137" t="b">
        <f t="shared" si="5"/>
        <v>0</v>
      </c>
      <c r="BJ42" s="137" t="b">
        <f t="shared" si="6"/>
        <v>0</v>
      </c>
      <c r="BK42" s="137" t="str">
        <f t="shared" si="7"/>
        <v>SELL</v>
      </c>
      <c r="BL42" s="137" t="b">
        <f t="shared" si="8"/>
        <v>0</v>
      </c>
      <c r="BM42" s="137" t="b">
        <f t="shared" si="9"/>
        <v>1</v>
      </c>
    </row>
    <row r="43" spans="1:65" x14ac:dyDescent="0.3">
      <c r="A43" s="137" t="str">
        <f>D!B43</f>
        <v>DLF</v>
      </c>
      <c r="B43" s="137" t="str">
        <f>Cash!I43</f>
        <v>N</v>
      </c>
      <c r="C43" s="137" t="str">
        <f>Cash!J43</f>
        <v>N</v>
      </c>
      <c r="D43" s="137" t="str">
        <f>Cash!K43</f>
        <v>Y</v>
      </c>
      <c r="E43" s="137" t="str">
        <f>Cash!L43</f>
        <v>N</v>
      </c>
      <c r="F43" s="137" t="str">
        <f>Cash!M43</f>
        <v>N</v>
      </c>
      <c r="G43" s="137" t="str">
        <f>Cash!N43</f>
        <v>Y</v>
      </c>
      <c r="I43" s="137" t="str">
        <f>Cash!BB43</f>
        <v>Y</v>
      </c>
      <c r="J43" s="137" t="str">
        <f>Cash!BC43</f>
        <v>N</v>
      </c>
      <c r="K43" s="137" t="str">
        <f>Cash!BD43</f>
        <v>Y</v>
      </c>
      <c r="L43" s="137" t="str">
        <f>Cash!BE43</f>
        <v>N</v>
      </c>
      <c r="M43" s="137" t="str">
        <f>Cash!BF43</f>
        <v>N</v>
      </c>
      <c r="N43" s="137" t="str">
        <f>Cash!BG43</f>
        <v>N</v>
      </c>
      <c r="P43" s="137" t="str">
        <f>Cash!BZ43</f>
        <v>Y</v>
      </c>
      <c r="Q43" s="137" t="str">
        <f>Cash!CA43</f>
        <v>N</v>
      </c>
      <c r="R43" s="137" t="str">
        <f>Cash!CB43</f>
        <v>Y</v>
      </c>
      <c r="S43" s="137" t="str">
        <f>Cash!CC43</f>
        <v>N</v>
      </c>
      <c r="T43" s="137" t="str">
        <f>Cash!CD43</f>
        <v>N</v>
      </c>
      <c r="U43" s="137" t="str">
        <f>Cash!CE43</f>
        <v>N</v>
      </c>
      <c r="W43" s="137" t="str">
        <f>Cash!CX43</f>
        <v>N</v>
      </c>
      <c r="X43" s="137" t="str">
        <f>Cash!CY43</f>
        <v>N</v>
      </c>
      <c r="Y43" s="137" t="str">
        <f>Cash!CZ43</f>
        <v>Y</v>
      </c>
      <c r="Z43" s="137" t="str">
        <f>Cash!DA43</f>
        <v>N</v>
      </c>
      <c r="AA43" s="137" t="str">
        <f>Cash!DB43</f>
        <v>N</v>
      </c>
      <c r="AB43" s="137" t="str">
        <f>Cash!DC43</f>
        <v>N</v>
      </c>
      <c r="AD43" s="137" t="str">
        <f>Cash!DV43</f>
        <v>N</v>
      </c>
      <c r="AE43" s="137" t="str">
        <f>Cash!DW43</f>
        <v>N</v>
      </c>
      <c r="AF43" s="137" t="str">
        <f>Cash!DX43</f>
        <v>Y</v>
      </c>
      <c r="AG43" s="137" t="str">
        <f>Cash!DY43</f>
        <v>N</v>
      </c>
      <c r="AH43" s="137" t="str">
        <f>Cash!DZ43</f>
        <v>Y</v>
      </c>
      <c r="AI43" s="137" t="str">
        <f>Cash!EA43</f>
        <v>N</v>
      </c>
      <c r="AK43" s="138">
        <f>AVERAGE(Cash!DP43:DS43)</f>
        <v>4.1950000000000003</v>
      </c>
      <c r="AM43" s="137">
        <f>Cash!AG43-Cash!AN43</f>
        <v>6.1500000000000057</v>
      </c>
      <c r="AN43" s="137">
        <f>Cash!AH43-Cash!AO43</f>
        <v>4.4000000000000057</v>
      </c>
      <c r="AO43" s="137">
        <f>Cash!AI43-Cash!AP43</f>
        <v>11.050000000000011</v>
      </c>
      <c r="AP43" s="137">
        <f>Cash!AJ43-Cash!AQ43</f>
        <v>5.0499999999999829</v>
      </c>
      <c r="AQ43" s="137">
        <f>Cash!AK43-Cash!AR43</f>
        <v>9.1000000000000227</v>
      </c>
      <c r="AR43" s="137">
        <f>Cash!AL43-Cash!AS43</f>
        <v>3.8499999999999943</v>
      </c>
      <c r="AS43" s="137">
        <f>Cash!AM43-Cash!AT43</f>
        <v>5</v>
      </c>
      <c r="AU43" s="137" t="b">
        <f>D!C43=D!E43</f>
        <v>0</v>
      </c>
      <c r="AV43" s="137" t="b">
        <f>D!C43=D!D43</f>
        <v>0</v>
      </c>
      <c r="AX43" s="137" t="str">
        <f t="shared" si="0"/>
        <v>DLF</v>
      </c>
      <c r="AY43" s="137">
        <f>(D!D43+D!E43+D!F43)/3</f>
        <v>136.33333333333334</v>
      </c>
      <c r="AZ43" s="137">
        <f>(D!D43+D!E43)/2</f>
        <v>136.92500000000001</v>
      </c>
      <c r="BA43" s="137">
        <f t="shared" si="1"/>
        <v>135.74166666666667</v>
      </c>
      <c r="BB43" s="137">
        <f t="shared" si="2"/>
        <v>-0.59166666666666856</v>
      </c>
      <c r="BD43" s="137">
        <f>(D!M43+D!N43+D!O43)/3</f>
        <v>138.73333333333335</v>
      </c>
      <c r="BE43" s="137">
        <f>(D!M43+D!N43)/2</f>
        <v>138.80000000000001</v>
      </c>
      <c r="BF43" s="137">
        <f t="shared" si="3"/>
        <v>138.66666666666669</v>
      </c>
      <c r="BG43" s="137">
        <f t="shared" si="4"/>
        <v>-6.6666666666662877E-2</v>
      </c>
      <c r="BI43" s="137" t="b">
        <f t="shared" si="5"/>
        <v>0</v>
      </c>
      <c r="BJ43" s="137" t="b">
        <f t="shared" si="6"/>
        <v>0</v>
      </c>
      <c r="BK43" s="137" t="str">
        <f t="shared" si="7"/>
        <v>SELL</v>
      </c>
      <c r="BL43" s="137" t="b">
        <f t="shared" si="8"/>
        <v>0</v>
      </c>
      <c r="BM43" s="137" t="b">
        <f t="shared" si="9"/>
        <v>1</v>
      </c>
    </row>
    <row r="44" spans="1:65" x14ac:dyDescent="0.3">
      <c r="A44" s="137" t="str">
        <f>D!B44</f>
        <v>DRREDDY</v>
      </c>
      <c r="B44" s="137" t="str">
        <f>Cash!I44</f>
        <v>Y</v>
      </c>
      <c r="C44" s="137" t="str">
        <f>Cash!J44</f>
        <v>N</v>
      </c>
      <c r="D44" s="137" t="str">
        <f>Cash!K44</f>
        <v>Y</v>
      </c>
      <c r="E44" s="137" t="str">
        <f>Cash!L44</f>
        <v>Y</v>
      </c>
      <c r="F44" s="137" t="str">
        <f>Cash!M44</f>
        <v>N</v>
      </c>
      <c r="G44" s="137" t="str">
        <f>Cash!N44</f>
        <v>Y</v>
      </c>
      <c r="I44" s="137" t="str">
        <f>Cash!BB44</f>
        <v>N</v>
      </c>
      <c r="J44" s="137" t="str">
        <f>Cash!BC44</f>
        <v>N</v>
      </c>
      <c r="K44" s="137" t="str">
        <f>Cash!BD44</f>
        <v>Y</v>
      </c>
      <c r="L44" s="137" t="str">
        <f>Cash!BE44</f>
        <v>N</v>
      </c>
      <c r="M44" s="137" t="str">
        <f>Cash!BF44</f>
        <v>Y</v>
      </c>
      <c r="N44" s="137" t="str">
        <f>Cash!BG44</f>
        <v>Y</v>
      </c>
      <c r="P44" s="137" t="str">
        <f>Cash!BZ44</f>
        <v>N</v>
      </c>
      <c r="Q44" s="137" t="str">
        <f>Cash!CA44</f>
        <v>N</v>
      </c>
      <c r="R44" s="137" t="str">
        <f>Cash!CB44</f>
        <v>Y</v>
      </c>
      <c r="S44" s="137" t="str">
        <f>Cash!CC44</f>
        <v>N</v>
      </c>
      <c r="T44" s="137" t="str">
        <f>Cash!CD44</f>
        <v>Y</v>
      </c>
      <c r="U44" s="137" t="str">
        <f>Cash!CE44</f>
        <v>N</v>
      </c>
      <c r="W44" s="137" t="str">
        <f>Cash!CX44</f>
        <v>N</v>
      </c>
      <c r="X44" s="137" t="str">
        <f>Cash!CY44</f>
        <v>N</v>
      </c>
      <c r="Y44" s="137" t="str">
        <f>Cash!CZ44</f>
        <v>Y</v>
      </c>
      <c r="Z44" s="137" t="str">
        <f>Cash!DA44</f>
        <v>Y</v>
      </c>
      <c r="AA44" s="137" t="str">
        <f>Cash!DB44</f>
        <v>N</v>
      </c>
      <c r="AB44" s="137" t="str">
        <f>Cash!DC44</f>
        <v>Y</v>
      </c>
      <c r="AD44" s="137" t="str">
        <f>Cash!DV44</f>
        <v>N</v>
      </c>
      <c r="AE44" s="137" t="str">
        <f>Cash!DW44</f>
        <v>N</v>
      </c>
      <c r="AF44" s="137" t="str">
        <f>Cash!DX44</f>
        <v>Y</v>
      </c>
      <c r="AG44" s="137" t="str">
        <f>Cash!DY44</f>
        <v>N</v>
      </c>
      <c r="AH44" s="137" t="str">
        <f>Cash!DZ44</f>
        <v>N</v>
      </c>
      <c r="AI44" s="137" t="str">
        <f>Cash!EA44</f>
        <v>N</v>
      </c>
      <c r="AK44" s="138">
        <f>AVERAGE(Cash!DP44:DS44)</f>
        <v>2.6424999999999974</v>
      </c>
      <c r="AM44" s="137">
        <f>Cash!AG44-Cash!AN44</f>
        <v>99</v>
      </c>
      <c r="AN44" s="137">
        <f>Cash!AH44-Cash!AO44</f>
        <v>128.65000000000009</v>
      </c>
      <c r="AO44" s="137">
        <f>Cash!AI44-Cash!AP44</f>
        <v>236.84999999999991</v>
      </c>
      <c r="AP44" s="137">
        <f>Cash!AJ44-Cash!AQ44</f>
        <v>61.900000000000091</v>
      </c>
      <c r="AQ44" s="137">
        <f>Cash!AK44-Cash!AR44</f>
        <v>148.70000000000027</v>
      </c>
      <c r="AR44" s="137">
        <f>Cash!AL44-Cash!AS44</f>
        <v>61.849999999999909</v>
      </c>
      <c r="AS44" s="137">
        <f>Cash!AM44-Cash!AT44</f>
        <v>101.34999999999991</v>
      </c>
      <c r="AU44" s="137" t="b">
        <f>D!C44=D!E44</f>
        <v>0</v>
      </c>
      <c r="AV44" s="137" t="b">
        <f>D!C44=D!D44</f>
        <v>0</v>
      </c>
      <c r="AX44" s="137" t="str">
        <f t="shared" si="0"/>
        <v>DRREDDY</v>
      </c>
      <c r="AY44" s="137">
        <f>(D!D44+D!E44+D!F44)/3</f>
        <v>3871.2833333333333</v>
      </c>
      <c r="AZ44" s="137">
        <f>(D!D44+D!E44)/2</f>
        <v>3860.5</v>
      </c>
      <c r="BA44" s="137">
        <f t="shared" si="1"/>
        <v>3882.0666666666666</v>
      </c>
      <c r="BB44" s="137">
        <f t="shared" si="2"/>
        <v>10.783333333333303</v>
      </c>
      <c r="BD44" s="137">
        <f>(D!M44+D!N44+D!O44)/3</f>
        <v>3875.7166666666667</v>
      </c>
      <c r="BE44" s="137">
        <f>(D!M44+D!N44)/2</f>
        <v>3889.8249999999998</v>
      </c>
      <c r="BF44" s="137">
        <f t="shared" si="3"/>
        <v>3861.6083333333336</v>
      </c>
      <c r="BG44" s="137">
        <f t="shared" si="4"/>
        <v>-14.108333333333121</v>
      </c>
      <c r="BI44" s="137" t="b">
        <f t="shared" si="5"/>
        <v>0</v>
      </c>
      <c r="BJ44" s="137" t="b">
        <f t="shared" si="6"/>
        <v>0</v>
      </c>
      <c r="BK44" s="137" t="b">
        <f t="shared" si="7"/>
        <v>0</v>
      </c>
      <c r="BL44" s="137" t="b">
        <f t="shared" si="8"/>
        <v>0</v>
      </c>
      <c r="BM44" s="137" t="b">
        <f t="shared" si="9"/>
        <v>0</v>
      </c>
    </row>
    <row r="45" spans="1:65" x14ac:dyDescent="0.3">
      <c r="A45" s="137" t="str">
        <f>D!B45</f>
        <v>EICHERMOT</v>
      </c>
      <c r="B45" s="137" t="str">
        <f>Cash!I45</f>
        <v>N</v>
      </c>
      <c r="C45" s="137" t="str">
        <f>Cash!J45</f>
        <v>Y</v>
      </c>
      <c r="D45" s="137" t="str">
        <f>Cash!K45</f>
        <v>Y</v>
      </c>
      <c r="E45" s="137" t="str">
        <f>Cash!L45</f>
        <v>N</v>
      </c>
      <c r="F45" s="137" t="str">
        <f>Cash!M45</f>
        <v>N</v>
      </c>
      <c r="G45" s="137" t="str">
        <f>Cash!N45</f>
        <v>Y</v>
      </c>
      <c r="I45" s="137" t="str">
        <f>Cash!BB45</f>
        <v>N</v>
      </c>
      <c r="J45" s="137" t="str">
        <f>Cash!BC45</f>
        <v>Y</v>
      </c>
      <c r="K45" s="137" t="str">
        <f>Cash!BD45</f>
        <v>Y</v>
      </c>
      <c r="L45" s="137" t="str">
        <f>Cash!BE45</f>
        <v>N</v>
      </c>
      <c r="M45" s="137" t="str">
        <f>Cash!BF45</f>
        <v>Y</v>
      </c>
      <c r="N45" s="137" t="str">
        <f>Cash!BG45</f>
        <v>Y</v>
      </c>
      <c r="P45" s="137" t="str">
        <f>Cash!BZ45</f>
        <v>N</v>
      </c>
      <c r="Q45" s="137" t="str">
        <f>Cash!CA45</f>
        <v>Y</v>
      </c>
      <c r="R45" s="137" t="str">
        <f>Cash!CB45</f>
        <v>Y</v>
      </c>
      <c r="S45" s="137" t="str">
        <f>Cash!CC45</f>
        <v>N</v>
      </c>
      <c r="T45" s="137" t="str">
        <f>Cash!CD45</f>
        <v>Y</v>
      </c>
      <c r="U45" s="137" t="str">
        <f>Cash!CE45</f>
        <v>Y</v>
      </c>
      <c r="W45" s="137" t="str">
        <f>Cash!CX45</f>
        <v>N</v>
      </c>
      <c r="X45" s="137" t="str">
        <f>Cash!CY45</f>
        <v>Y</v>
      </c>
      <c r="Y45" s="137" t="str">
        <f>Cash!CZ45</f>
        <v>N</v>
      </c>
      <c r="Z45" s="137" t="str">
        <f>Cash!DA45</f>
        <v>N</v>
      </c>
      <c r="AA45" s="137" t="str">
        <f>Cash!DB45</f>
        <v>Y</v>
      </c>
      <c r="AB45" s="137" t="str">
        <f>Cash!DC45</f>
        <v>Y</v>
      </c>
      <c r="AD45" s="137" t="str">
        <f>Cash!DV45</f>
        <v>N</v>
      </c>
      <c r="AE45" s="137" t="str">
        <f>Cash!DW45</f>
        <v>N</v>
      </c>
      <c r="AF45" s="137" t="str">
        <f>Cash!DX45</f>
        <v>Y</v>
      </c>
      <c r="AG45" s="137" t="str">
        <f>Cash!DY45</f>
        <v>N</v>
      </c>
      <c r="AH45" s="137" t="str">
        <f>Cash!DZ45</f>
        <v>Y</v>
      </c>
      <c r="AI45" s="137" t="str">
        <f>Cash!EA45</f>
        <v>N</v>
      </c>
      <c r="AK45" s="138">
        <f>AVERAGE(Cash!DP45:DS45)</f>
        <v>3.697499999999998</v>
      </c>
      <c r="AM45" s="137">
        <f>Cash!AG45-Cash!AN45</f>
        <v>397.95000000000073</v>
      </c>
      <c r="AN45" s="137">
        <f>Cash!AH45-Cash!AO45</f>
        <v>842.89999999999964</v>
      </c>
      <c r="AO45" s="137">
        <f>Cash!AI45-Cash!AP45</f>
        <v>932</v>
      </c>
      <c r="AP45" s="137">
        <f>Cash!AJ45-Cash!AQ45</f>
        <v>471.25</v>
      </c>
      <c r="AQ45" s="137">
        <f>Cash!AK45-Cash!AR45</f>
        <v>1194.75</v>
      </c>
      <c r="AR45" s="137">
        <f>Cash!AL45-Cash!AS45</f>
        <v>549</v>
      </c>
      <c r="AS45" s="137">
        <f>Cash!AM45-Cash!AT45</f>
        <v>290.14999999999964</v>
      </c>
      <c r="AU45" s="137" t="b">
        <f>D!C45=D!E45</f>
        <v>0</v>
      </c>
      <c r="AV45" s="137" t="b">
        <f>D!C45=D!D45</f>
        <v>0</v>
      </c>
      <c r="AX45" s="137" t="str">
        <f t="shared" si="0"/>
        <v>EICHERMOT</v>
      </c>
      <c r="AY45" s="137">
        <f>(D!D45+D!E45+D!F45)/3</f>
        <v>13906.783333333333</v>
      </c>
      <c r="AZ45" s="137">
        <f>(D!D45+D!E45)/2</f>
        <v>13898.975</v>
      </c>
      <c r="BA45" s="137">
        <f t="shared" si="1"/>
        <v>13914.591666666665</v>
      </c>
      <c r="BB45" s="137">
        <f t="shared" si="2"/>
        <v>7.8083333333324845</v>
      </c>
      <c r="BD45" s="137">
        <f>(D!M45+D!N45+D!O45)/3</f>
        <v>13880.9</v>
      </c>
      <c r="BE45" s="137">
        <f>(D!M45+D!N45)/2</f>
        <v>13777.55</v>
      </c>
      <c r="BF45" s="137">
        <f t="shared" si="3"/>
        <v>13984.25</v>
      </c>
      <c r="BG45" s="137">
        <f t="shared" si="4"/>
        <v>103.35000000000036</v>
      </c>
      <c r="BI45" s="137" t="b">
        <f t="shared" si="5"/>
        <v>0</v>
      </c>
      <c r="BJ45" s="137" t="b">
        <f t="shared" si="6"/>
        <v>0</v>
      </c>
      <c r="BK45" s="137" t="b">
        <f t="shared" si="7"/>
        <v>0</v>
      </c>
      <c r="BL45" s="137" t="b">
        <f t="shared" si="8"/>
        <v>0</v>
      </c>
      <c r="BM45" s="137" t="b">
        <f t="shared" si="9"/>
        <v>1</v>
      </c>
    </row>
    <row r="46" spans="1:65" x14ac:dyDescent="0.3">
      <c r="A46" s="137" t="str">
        <f>D!B46</f>
        <v>EQUITAS</v>
      </c>
      <c r="B46" s="137" t="str">
        <f>Cash!I46</f>
        <v>N</v>
      </c>
      <c r="C46" s="137" t="str">
        <f>Cash!J46</f>
        <v>N</v>
      </c>
      <c r="D46" s="137" t="str">
        <f>Cash!K46</f>
        <v>Y</v>
      </c>
      <c r="E46" s="137" t="str">
        <f>Cash!L46</f>
        <v>N</v>
      </c>
      <c r="F46" s="137" t="str">
        <f>Cash!M46</f>
        <v>N</v>
      </c>
      <c r="G46" s="137" t="str">
        <f>Cash!N46</f>
        <v>N</v>
      </c>
      <c r="I46" s="137" t="str">
        <f>Cash!BB46</f>
        <v>Y</v>
      </c>
      <c r="J46" s="137" t="str">
        <f>Cash!BC46</f>
        <v>N</v>
      </c>
      <c r="K46" s="137" t="str">
        <f>Cash!BD46</f>
        <v>N</v>
      </c>
      <c r="L46" s="137" t="str">
        <f>Cash!BE46</f>
        <v>Y</v>
      </c>
      <c r="M46" s="137" t="str">
        <f>Cash!BF46</f>
        <v>N</v>
      </c>
      <c r="N46" s="137" t="str">
        <f>Cash!BG46</f>
        <v>N</v>
      </c>
      <c r="P46" s="137" t="str">
        <f>Cash!BZ46</f>
        <v>Y</v>
      </c>
      <c r="Q46" s="137" t="str">
        <f>Cash!CA46</f>
        <v>N</v>
      </c>
      <c r="R46" s="137" t="str">
        <f>Cash!CB46</f>
        <v>N</v>
      </c>
      <c r="S46" s="137" t="str">
        <f>Cash!CC46</f>
        <v>Y</v>
      </c>
      <c r="T46" s="137" t="str">
        <f>Cash!CD46</f>
        <v>N</v>
      </c>
      <c r="U46" s="137" t="str">
        <f>Cash!CE46</f>
        <v>N</v>
      </c>
      <c r="W46" s="137" t="str">
        <f>Cash!CX46</f>
        <v>Y</v>
      </c>
      <c r="X46" s="137" t="str">
        <f>Cash!CY46</f>
        <v>Y</v>
      </c>
      <c r="Y46" s="137" t="str">
        <f>Cash!CZ46</f>
        <v>N</v>
      </c>
      <c r="Z46" s="137" t="str">
        <f>Cash!DA46</f>
        <v>N</v>
      </c>
      <c r="AA46" s="137" t="str">
        <f>Cash!DB46</f>
        <v>Y</v>
      </c>
      <c r="AB46" s="137" t="str">
        <f>Cash!DC46</f>
        <v>N</v>
      </c>
      <c r="AD46" s="137" t="str">
        <f>Cash!DV46</f>
        <v>Y</v>
      </c>
      <c r="AE46" s="137" t="str">
        <f>Cash!DW46</f>
        <v>N</v>
      </c>
      <c r="AF46" s="137" t="str">
        <f>Cash!DX46</f>
        <v>N</v>
      </c>
      <c r="AG46" s="137" t="str">
        <f>Cash!DY46</f>
        <v>N</v>
      </c>
      <c r="AH46" s="137" t="str">
        <f>Cash!DZ46</f>
        <v>Y</v>
      </c>
      <c r="AI46" s="137" t="str">
        <f>Cash!EA46</f>
        <v>N</v>
      </c>
      <c r="AK46" s="138">
        <f>AVERAGE(Cash!DP46:DS46)</f>
        <v>6.9499999999999948</v>
      </c>
      <c r="AM46" s="137">
        <f>Cash!AG46-Cash!AN46</f>
        <v>4.7000000000000028</v>
      </c>
      <c r="AN46" s="137">
        <f>Cash!AH46-Cash!AO46</f>
        <v>2.7000000000000028</v>
      </c>
      <c r="AO46" s="137">
        <f>Cash!AI46-Cash!AP46</f>
        <v>1.8999999999999986</v>
      </c>
      <c r="AP46" s="137">
        <f>Cash!AJ46-Cash!AQ46</f>
        <v>2.8500000000000014</v>
      </c>
      <c r="AQ46" s="137">
        <f>Cash!AK46-Cash!AR46</f>
        <v>6.0499999999999972</v>
      </c>
      <c r="AR46" s="137">
        <f>Cash!AL46-Cash!AS46</f>
        <v>2.7000000000000028</v>
      </c>
      <c r="AS46" s="137">
        <f>Cash!AM46-Cash!AT46</f>
        <v>5.9500000000000028</v>
      </c>
      <c r="AU46" s="137" t="b">
        <f>D!C46=D!E46</f>
        <v>0</v>
      </c>
      <c r="AV46" s="137" t="b">
        <f>D!C46=D!D46</f>
        <v>0</v>
      </c>
      <c r="AX46" s="137" t="str">
        <f t="shared" si="0"/>
        <v>EQUITAS</v>
      </c>
      <c r="AY46" s="137">
        <f>(D!D46+D!E46+D!F46)/3</f>
        <v>42.716666666666669</v>
      </c>
      <c r="AZ46" s="137">
        <f>(D!D46+D!E46)/2</f>
        <v>43.25</v>
      </c>
      <c r="BA46" s="137">
        <f t="shared" si="1"/>
        <v>42.183333333333337</v>
      </c>
      <c r="BB46" s="137">
        <f t="shared" si="2"/>
        <v>-0.53333333333333144</v>
      </c>
      <c r="BD46" s="137">
        <f>(D!M46+D!N46+D!O46)/3</f>
        <v>44.933333333333337</v>
      </c>
      <c r="BE46" s="137">
        <f>(D!M46+D!N46)/2</f>
        <v>45.15</v>
      </c>
      <c r="BF46" s="137">
        <f t="shared" si="3"/>
        <v>44.716666666666676</v>
      </c>
      <c r="BG46" s="137">
        <f t="shared" si="4"/>
        <v>-0.21666666666666146</v>
      </c>
      <c r="BI46" s="137" t="b">
        <f t="shared" si="5"/>
        <v>0</v>
      </c>
      <c r="BJ46" s="137" t="b">
        <f t="shared" si="6"/>
        <v>0</v>
      </c>
      <c r="BK46" s="137" t="str">
        <f t="shared" si="7"/>
        <v>SELL</v>
      </c>
      <c r="BL46" s="137" t="b">
        <f t="shared" si="8"/>
        <v>0</v>
      </c>
      <c r="BM46" s="137" t="b">
        <f t="shared" si="9"/>
        <v>1</v>
      </c>
    </row>
    <row r="47" spans="1:65" x14ac:dyDescent="0.3">
      <c r="A47" s="137" t="str">
        <f>D!B47</f>
        <v>ESCORTS</v>
      </c>
      <c r="B47" s="137" t="str">
        <f>Cash!I47</f>
        <v>Y</v>
      </c>
      <c r="C47" s="137" t="str">
        <f>Cash!J47</f>
        <v>Y</v>
      </c>
      <c r="D47" s="137" t="str">
        <f>Cash!K47</f>
        <v>Y</v>
      </c>
      <c r="E47" s="137" t="str">
        <f>Cash!L47</f>
        <v>Y</v>
      </c>
      <c r="F47" s="137" t="str">
        <f>Cash!M47</f>
        <v>N</v>
      </c>
      <c r="G47" s="137" t="str">
        <f>Cash!N47</f>
        <v>Y</v>
      </c>
      <c r="I47" s="137" t="str">
        <f>Cash!BB47</f>
        <v>Y</v>
      </c>
      <c r="J47" s="137" t="str">
        <f>Cash!BC47</f>
        <v>N</v>
      </c>
      <c r="K47" s="137" t="str">
        <f>Cash!BD47</f>
        <v>N</v>
      </c>
      <c r="L47" s="137" t="str">
        <f>Cash!BE47</f>
        <v>N</v>
      </c>
      <c r="M47" s="137" t="str">
        <f>Cash!BF47</f>
        <v>N</v>
      </c>
      <c r="N47" s="137" t="str">
        <f>Cash!BG47</f>
        <v>Y</v>
      </c>
      <c r="P47" s="137" t="str">
        <f>Cash!BZ47</f>
        <v>Y</v>
      </c>
      <c r="Q47" s="137" t="str">
        <f>Cash!CA47</f>
        <v>N</v>
      </c>
      <c r="R47" s="137" t="str">
        <f>Cash!CB47</f>
        <v>N</v>
      </c>
      <c r="S47" s="137" t="str">
        <f>Cash!CC47</f>
        <v>N</v>
      </c>
      <c r="T47" s="137" t="str">
        <f>Cash!CD47</f>
        <v>N</v>
      </c>
      <c r="U47" s="137" t="str">
        <f>Cash!CE47</f>
        <v>Y</v>
      </c>
      <c r="W47" s="137" t="str">
        <f>Cash!CX47</f>
        <v>Y</v>
      </c>
      <c r="X47" s="137" t="str">
        <f>Cash!CY47</f>
        <v>N</v>
      </c>
      <c r="Y47" s="137" t="str">
        <f>Cash!CZ47</f>
        <v>N</v>
      </c>
      <c r="Z47" s="137" t="str">
        <f>Cash!DA47</f>
        <v>N</v>
      </c>
      <c r="AA47" s="137" t="str">
        <f>Cash!DB47</f>
        <v>N</v>
      </c>
      <c r="AB47" s="137" t="str">
        <f>Cash!DC47</f>
        <v>Y</v>
      </c>
      <c r="AD47" s="137" t="str">
        <f>Cash!DV47</f>
        <v>N</v>
      </c>
      <c r="AE47" s="137" t="str">
        <f>Cash!DW47</f>
        <v>N</v>
      </c>
      <c r="AF47" s="137" t="str">
        <f>Cash!DX47</f>
        <v>N</v>
      </c>
      <c r="AG47" s="137" t="str">
        <f>Cash!DY47</f>
        <v>N</v>
      </c>
      <c r="AH47" s="137" t="str">
        <f>Cash!DZ47</f>
        <v>N</v>
      </c>
      <c r="AI47" s="137" t="str">
        <f>Cash!EA47</f>
        <v>N</v>
      </c>
      <c r="AK47" s="138">
        <f>AVERAGE(Cash!DP47:DS47)</f>
        <v>4.3975</v>
      </c>
      <c r="AM47" s="137">
        <f>Cash!AG47-Cash!AN47</f>
        <v>53.950000000000045</v>
      </c>
      <c r="AN47" s="137">
        <f>Cash!AH47-Cash!AO47</f>
        <v>22.899999999999977</v>
      </c>
      <c r="AO47" s="137">
        <f>Cash!AI47-Cash!AP47</f>
        <v>51</v>
      </c>
      <c r="AP47" s="137">
        <f>Cash!AJ47-Cash!AQ47</f>
        <v>24.199999999999932</v>
      </c>
      <c r="AQ47" s="137">
        <f>Cash!AK47-Cash!AR47</f>
        <v>30.450000000000045</v>
      </c>
      <c r="AR47" s="137">
        <f>Cash!AL47-Cash!AS47</f>
        <v>37.149999999999977</v>
      </c>
      <c r="AS47" s="137">
        <f>Cash!AM47-Cash!AT47</f>
        <v>29.5</v>
      </c>
      <c r="AU47" s="137" t="b">
        <f>D!C47=D!E47</f>
        <v>0</v>
      </c>
      <c r="AV47" s="137" t="b">
        <f>D!C47=D!D47</f>
        <v>0</v>
      </c>
      <c r="AX47" s="137" t="str">
        <f t="shared" si="0"/>
        <v>ESCORTS</v>
      </c>
      <c r="AY47" s="137">
        <f>(D!D47+D!E47+D!F47)/3</f>
        <v>897.86666666666667</v>
      </c>
      <c r="AZ47" s="137">
        <f>(D!D47+D!E47)/2</f>
        <v>891.97500000000002</v>
      </c>
      <c r="BA47" s="137">
        <f t="shared" si="1"/>
        <v>903.75833333333333</v>
      </c>
      <c r="BB47" s="137">
        <f t="shared" si="2"/>
        <v>5.8916666666666515</v>
      </c>
      <c r="BD47" s="137">
        <f>(D!M47+D!N47+D!O47)/3</f>
        <v>876.55000000000007</v>
      </c>
      <c r="BE47" s="137">
        <f>(D!M47+D!N47)/2</f>
        <v>874.2</v>
      </c>
      <c r="BF47" s="137">
        <f t="shared" si="3"/>
        <v>878.90000000000009</v>
      </c>
      <c r="BG47" s="137">
        <f t="shared" si="4"/>
        <v>2.3500000000000227</v>
      </c>
      <c r="BI47" s="137" t="b">
        <f t="shared" si="5"/>
        <v>0</v>
      </c>
      <c r="BJ47" s="137" t="str">
        <f t="shared" si="6"/>
        <v>BUY</v>
      </c>
      <c r="BK47" s="137" t="b">
        <f t="shared" si="7"/>
        <v>0</v>
      </c>
      <c r="BL47" s="137" t="b">
        <f t="shared" si="8"/>
        <v>0</v>
      </c>
      <c r="BM47" s="137" t="b">
        <f t="shared" si="9"/>
        <v>0</v>
      </c>
    </row>
    <row r="48" spans="1:65" x14ac:dyDescent="0.3">
      <c r="A48" s="137" t="str">
        <f>D!B48</f>
        <v>EXIDEIND</v>
      </c>
      <c r="B48" s="137" t="str">
        <f>Cash!I48</f>
        <v>N</v>
      </c>
      <c r="C48" s="137" t="str">
        <f>Cash!J48</f>
        <v>Y</v>
      </c>
      <c r="D48" s="137" t="str">
        <f>Cash!K48</f>
        <v>N</v>
      </c>
      <c r="E48" s="137" t="str">
        <f>Cash!L48</f>
        <v>N</v>
      </c>
      <c r="F48" s="137" t="str">
        <f>Cash!M48</f>
        <v>N</v>
      </c>
      <c r="G48" s="137" t="str">
        <f>Cash!N48</f>
        <v>Y</v>
      </c>
      <c r="I48" s="137" t="str">
        <f>Cash!BB48</f>
        <v>N</v>
      </c>
      <c r="J48" s="137" t="str">
        <f>Cash!BC48</f>
        <v>N</v>
      </c>
      <c r="K48" s="137" t="str">
        <f>Cash!BD48</f>
        <v>N</v>
      </c>
      <c r="L48" s="137" t="str">
        <f>Cash!BE48</f>
        <v>Y</v>
      </c>
      <c r="M48" s="137" t="str">
        <f>Cash!BF48</f>
        <v>N</v>
      </c>
      <c r="N48" s="137" t="str">
        <f>Cash!BG48</f>
        <v>Y</v>
      </c>
      <c r="P48" s="137" t="str">
        <f>Cash!BZ48</f>
        <v>N</v>
      </c>
      <c r="Q48" s="137" t="str">
        <f>Cash!CA48</f>
        <v>N</v>
      </c>
      <c r="R48" s="137" t="str">
        <f>Cash!CB48</f>
        <v>N</v>
      </c>
      <c r="S48" s="137" t="str">
        <f>Cash!CC48</f>
        <v>Y</v>
      </c>
      <c r="T48" s="137" t="str">
        <f>Cash!CD48</f>
        <v>N</v>
      </c>
      <c r="U48" s="137" t="str">
        <f>Cash!CE48</f>
        <v>Y</v>
      </c>
      <c r="W48" s="137" t="str">
        <f>Cash!CX48</f>
        <v>N</v>
      </c>
      <c r="X48" s="137" t="str">
        <f>Cash!CY48</f>
        <v>Y</v>
      </c>
      <c r="Y48" s="137" t="str">
        <f>Cash!CZ48</f>
        <v>N</v>
      </c>
      <c r="Z48" s="137" t="str">
        <f>Cash!DA48</f>
        <v>N</v>
      </c>
      <c r="AA48" s="137" t="str">
        <f>Cash!DB48</f>
        <v>N</v>
      </c>
      <c r="AB48" s="137" t="str">
        <f>Cash!DC48</f>
        <v>Y</v>
      </c>
      <c r="AD48" s="137" t="str">
        <f>Cash!DV48</f>
        <v>N</v>
      </c>
      <c r="AE48" s="137" t="str">
        <f>Cash!DW48</f>
        <v>Y</v>
      </c>
      <c r="AF48" s="137" t="str">
        <f>Cash!DX48</f>
        <v>N</v>
      </c>
      <c r="AG48" s="137" t="str">
        <f>Cash!DY48</f>
        <v>N</v>
      </c>
      <c r="AH48" s="137" t="str">
        <f>Cash!DZ48</f>
        <v>N</v>
      </c>
      <c r="AI48" s="137" t="str">
        <f>Cash!EA48</f>
        <v>N</v>
      </c>
      <c r="AK48" s="138">
        <f>AVERAGE(Cash!DP48:DS48)</f>
        <v>2.92</v>
      </c>
      <c r="AM48" s="137">
        <f>Cash!AG48-Cash!AN48</f>
        <v>5.75</v>
      </c>
      <c r="AN48" s="137">
        <f>Cash!AH48-Cash!AO48</f>
        <v>6.5</v>
      </c>
      <c r="AO48" s="137">
        <f>Cash!AI48-Cash!AP48</f>
        <v>2.8500000000000227</v>
      </c>
      <c r="AP48" s="137">
        <f>Cash!AJ48-Cash!AQ48</f>
        <v>4.9000000000000057</v>
      </c>
      <c r="AQ48" s="137">
        <f>Cash!AK48-Cash!AR48</f>
        <v>5.5</v>
      </c>
      <c r="AR48" s="137">
        <f>Cash!AL48-Cash!AS48</f>
        <v>5.9000000000000057</v>
      </c>
      <c r="AS48" s="137">
        <f>Cash!AM48-Cash!AT48</f>
        <v>3.8500000000000227</v>
      </c>
      <c r="AU48" s="137" t="b">
        <f>D!C48=D!E48</f>
        <v>0</v>
      </c>
      <c r="AV48" s="137" t="b">
        <f>D!C48=D!D48</f>
        <v>0</v>
      </c>
      <c r="AX48" s="137" t="str">
        <f t="shared" si="0"/>
        <v>EXIDEIND</v>
      </c>
      <c r="AY48" s="137">
        <f>(D!D48+D!E48+D!F48)/3</f>
        <v>154.58333333333334</v>
      </c>
      <c r="AZ48" s="137">
        <f>(D!D48+D!E48)/2</f>
        <v>154.82499999999999</v>
      </c>
      <c r="BA48" s="137">
        <f t="shared" si="1"/>
        <v>154.3416666666667</v>
      </c>
      <c r="BB48" s="137">
        <f t="shared" si="2"/>
        <v>-0.24166666666664582</v>
      </c>
      <c r="BD48" s="137">
        <f>(D!M48+D!N48+D!O48)/3</f>
        <v>153.85</v>
      </c>
      <c r="BE48" s="137">
        <f>(D!M48+D!N48)/2</f>
        <v>153.25</v>
      </c>
      <c r="BF48" s="137">
        <f t="shared" si="3"/>
        <v>154.44999999999999</v>
      </c>
      <c r="BG48" s="137">
        <f t="shared" si="4"/>
        <v>0.59999999999999432</v>
      </c>
      <c r="BI48" s="137" t="b">
        <f t="shared" si="5"/>
        <v>0</v>
      </c>
      <c r="BJ48" s="137" t="b">
        <f t="shared" si="6"/>
        <v>0</v>
      </c>
      <c r="BK48" s="137" t="b">
        <f t="shared" si="7"/>
        <v>0</v>
      </c>
      <c r="BL48" s="137" t="b">
        <f t="shared" si="8"/>
        <v>0</v>
      </c>
      <c r="BM48" s="137" t="b">
        <f t="shared" si="9"/>
        <v>1</v>
      </c>
    </row>
    <row r="49" spans="1:65" x14ac:dyDescent="0.3">
      <c r="A49" s="137" t="str">
        <f>D!B49</f>
        <v>FEDERALBNK</v>
      </c>
      <c r="B49" s="137" t="str">
        <f>Cash!I49</f>
        <v>N</v>
      </c>
      <c r="C49" s="137" t="str">
        <f>Cash!J49</f>
        <v>Y</v>
      </c>
      <c r="D49" s="137" t="str">
        <f>Cash!K49</f>
        <v>Y</v>
      </c>
      <c r="E49" s="137" t="str">
        <f>Cash!L49</f>
        <v>N</v>
      </c>
      <c r="F49" s="137" t="str">
        <f>Cash!M49</f>
        <v>N</v>
      </c>
      <c r="G49" s="137" t="str">
        <f>Cash!N49</f>
        <v>N</v>
      </c>
      <c r="I49" s="137" t="str">
        <f>Cash!BB49</f>
        <v>Y</v>
      </c>
      <c r="J49" s="137" t="str">
        <f>Cash!BC49</f>
        <v>N</v>
      </c>
      <c r="K49" s="137" t="str">
        <f>Cash!BD49</f>
        <v>N</v>
      </c>
      <c r="L49" s="137" t="str">
        <f>Cash!BE49</f>
        <v>N</v>
      </c>
      <c r="M49" s="137" t="str">
        <f>Cash!BF49</f>
        <v>Y</v>
      </c>
      <c r="N49" s="137" t="str">
        <f>Cash!BG49</f>
        <v>N</v>
      </c>
      <c r="P49" s="137" t="str">
        <f>Cash!BZ49</f>
        <v>Y</v>
      </c>
      <c r="Q49" s="137" t="str">
        <f>Cash!CA49</f>
        <v>N</v>
      </c>
      <c r="R49" s="137" t="str">
        <f>Cash!CB49</f>
        <v>N</v>
      </c>
      <c r="S49" s="137" t="str">
        <f>Cash!CC49</f>
        <v>N</v>
      </c>
      <c r="T49" s="137" t="str">
        <f>Cash!CD49</f>
        <v>Y</v>
      </c>
      <c r="U49" s="137" t="str">
        <f>Cash!CE49</f>
        <v>N</v>
      </c>
      <c r="W49" s="137" t="str">
        <f>Cash!CX49</f>
        <v>Y</v>
      </c>
      <c r="X49" s="137" t="str">
        <f>Cash!CY49</f>
        <v>N</v>
      </c>
      <c r="Y49" s="137" t="str">
        <f>Cash!CZ49</f>
        <v>N</v>
      </c>
      <c r="Z49" s="137" t="str">
        <f>Cash!DA49</f>
        <v>N</v>
      </c>
      <c r="AA49" s="137" t="str">
        <f>Cash!DB49</f>
        <v>Y</v>
      </c>
      <c r="AB49" s="137" t="str">
        <f>Cash!DC49</f>
        <v>N</v>
      </c>
      <c r="AD49" s="137" t="str">
        <f>Cash!DV49</f>
        <v>Y</v>
      </c>
      <c r="AE49" s="137" t="str">
        <f>Cash!DW49</f>
        <v>N</v>
      </c>
      <c r="AF49" s="137" t="str">
        <f>Cash!DX49</f>
        <v>N</v>
      </c>
      <c r="AG49" s="137" t="str">
        <f>Cash!DY49</f>
        <v>N</v>
      </c>
      <c r="AH49" s="137" t="str">
        <f>Cash!DZ49</f>
        <v>Y</v>
      </c>
      <c r="AI49" s="137" t="str">
        <f>Cash!EA49</f>
        <v>N</v>
      </c>
      <c r="AK49" s="138">
        <f>AVERAGE(Cash!DP49:DS49)</f>
        <v>5.1999999999999975</v>
      </c>
      <c r="AM49" s="137">
        <f>Cash!AG49-Cash!AN49</f>
        <v>3.0500000000000043</v>
      </c>
      <c r="AN49" s="137">
        <f>Cash!AH49-Cash!AO49</f>
        <v>1</v>
      </c>
      <c r="AO49" s="137">
        <f>Cash!AI49-Cash!AP49</f>
        <v>1.8999999999999986</v>
      </c>
      <c r="AP49" s="137">
        <f>Cash!AJ49-Cash!AQ49</f>
        <v>2.9500000000000028</v>
      </c>
      <c r="AQ49" s="137">
        <f>Cash!AK49-Cash!AR49</f>
        <v>4.1999999999999957</v>
      </c>
      <c r="AR49" s="137">
        <f>Cash!AL49-Cash!AS49</f>
        <v>1.8500000000000014</v>
      </c>
      <c r="AS49" s="137">
        <f>Cash!AM49-Cash!AT49</f>
        <v>3.4500000000000028</v>
      </c>
      <c r="AU49" s="137" t="b">
        <f>D!C49=D!E49</f>
        <v>0</v>
      </c>
      <c r="AV49" s="137" t="b">
        <f>D!C49=D!D49</f>
        <v>0</v>
      </c>
      <c r="AX49" s="137" t="str">
        <f t="shared" si="0"/>
        <v>FEDERALBNK</v>
      </c>
      <c r="AY49" s="137">
        <f>(D!D49+D!E49+D!F49)/3</f>
        <v>38</v>
      </c>
      <c r="AZ49" s="137">
        <f>(D!D49+D!E49)/2</f>
        <v>38.325000000000003</v>
      </c>
      <c r="BA49" s="137">
        <f t="shared" si="1"/>
        <v>37.674999999999997</v>
      </c>
      <c r="BB49" s="137">
        <f t="shared" si="2"/>
        <v>-0.32500000000000284</v>
      </c>
      <c r="BD49" s="137">
        <f>(D!M49+D!N49+D!O49)/3</f>
        <v>39.366666666666667</v>
      </c>
      <c r="BE49" s="137">
        <f>(D!M49+D!N49)/2</f>
        <v>39.4</v>
      </c>
      <c r="BF49" s="137">
        <f t="shared" si="3"/>
        <v>39.333333333333336</v>
      </c>
      <c r="BG49" s="137">
        <f t="shared" si="4"/>
        <v>-3.3333333333331439E-2</v>
      </c>
      <c r="BI49" s="137" t="b">
        <f t="shared" si="5"/>
        <v>0</v>
      </c>
      <c r="BJ49" s="137" t="b">
        <f t="shared" si="6"/>
        <v>0</v>
      </c>
      <c r="BK49" s="137" t="str">
        <f t="shared" si="7"/>
        <v>SELL</v>
      </c>
      <c r="BL49" s="137" t="b">
        <f t="shared" si="8"/>
        <v>0</v>
      </c>
      <c r="BM49" s="137" t="b">
        <f t="shared" si="9"/>
        <v>1</v>
      </c>
    </row>
    <row r="50" spans="1:65" x14ac:dyDescent="0.3">
      <c r="A50" s="137" t="str">
        <f>D!B50</f>
        <v>GAIL</v>
      </c>
      <c r="B50" s="137" t="str">
        <f>Cash!I50</f>
        <v>N</v>
      </c>
      <c r="C50" s="137" t="str">
        <f>Cash!J50</f>
        <v>Y</v>
      </c>
      <c r="D50" s="137" t="str">
        <f>Cash!K50</f>
        <v>Y</v>
      </c>
      <c r="E50" s="137" t="str">
        <f>Cash!L50</f>
        <v>Y</v>
      </c>
      <c r="F50" s="137" t="str">
        <f>Cash!M50</f>
        <v>N</v>
      </c>
      <c r="G50" s="137" t="str">
        <f>Cash!N50</f>
        <v>Y</v>
      </c>
      <c r="I50" s="137" t="str">
        <f>Cash!BB50</f>
        <v>N</v>
      </c>
      <c r="J50" s="137" t="str">
        <f>Cash!BC50</f>
        <v>N</v>
      </c>
      <c r="K50" s="137" t="str">
        <f>Cash!BD50</f>
        <v>N</v>
      </c>
      <c r="L50" s="137" t="str">
        <f>Cash!BE50</f>
        <v>Y</v>
      </c>
      <c r="M50" s="137" t="str">
        <f>Cash!BF50</f>
        <v>Y</v>
      </c>
      <c r="N50" s="137" t="str">
        <f>Cash!BG50</f>
        <v>N</v>
      </c>
      <c r="P50" s="137" t="str">
        <f>Cash!BZ50</f>
        <v>N</v>
      </c>
      <c r="Q50" s="137" t="str">
        <f>Cash!CA50</f>
        <v>N</v>
      </c>
      <c r="R50" s="137" t="str">
        <f>Cash!CB50</f>
        <v>N</v>
      </c>
      <c r="S50" s="137" t="str">
        <f>Cash!CC50</f>
        <v>Y</v>
      </c>
      <c r="T50" s="137" t="str">
        <f>Cash!CD50</f>
        <v>Y</v>
      </c>
      <c r="U50" s="137" t="str">
        <f>Cash!CE50</f>
        <v>N</v>
      </c>
      <c r="W50" s="137" t="str">
        <f>Cash!CX50</f>
        <v>N</v>
      </c>
      <c r="X50" s="137" t="str">
        <f>Cash!CY50</f>
        <v>N</v>
      </c>
      <c r="Y50" s="137" t="str">
        <f>Cash!CZ50</f>
        <v>Y</v>
      </c>
      <c r="Z50" s="137" t="str">
        <f>Cash!DA50</f>
        <v>Y</v>
      </c>
      <c r="AA50" s="137" t="str">
        <f>Cash!DB50</f>
        <v>Y</v>
      </c>
      <c r="AB50" s="137" t="str">
        <f>Cash!DC50</f>
        <v>N</v>
      </c>
      <c r="AD50" s="137" t="str">
        <f>Cash!DV50</f>
        <v>N</v>
      </c>
      <c r="AE50" s="137" t="str">
        <f>Cash!DW50</f>
        <v>N</v>
      </c>
      <c r="AF50" s="137" t="str">
        <f>Cash!DX50</f>
        <v>Y</v>
      </c>
      <c r="AG50" s="137" t="str">
        <f>Cash!DY50</f>
        <v>N</v>
      </c>
      <c r="AH50" s="137" t="str">
        <f>Cash!DZ50</f>
        <v>Y</v>
      </c>
      <c r="AI50" s="137" t="str">
        <f>Cash!EA50</f>
        <v>N</v>
      </c>
      <c r="AK50" s="138">
        <f>AVERAGE(Cash!DP50:DS50)</f>
        <v>3.8149999999999951</v>
      </c>
      <c r="AM50" s="137">
        <f>Cash!AG50-Cash!AN50</f>
        <v>2.7000000000000028</v>
      </c>
      <c r="AN50" s="137">
        <f>Cash!AH50-Cash!AO50</f>
        <v>2.7000000000000028</v>
      </c>
      <c r="AO50" s="137">
        <f>Cash!AI50-Cash!AP50</f>
        <v>5.6500000000000057</v>
      </c>
      <c r="AP50" s="137">
        <f>Cash!AJ50-Cash!AQ50</f>
        <v>2.6999999999999886</v>
      </c>
      <c r="AQ50" s="137">
        <f>Cash!AK50-Cash!AR50</f>
        <v>6.25</v>
      </c>
      <c r="AR50" s="137">
        <f>Cash!AL50-Cash!AS50</f>
        <v>2.0499999999999972</v>
      </c>
      <c r="AS50" s="137">
        <f>Cash!AM50-Cash!AT50</f>
        <v>4.1500000000000057</v>
      </c>
      <c r="AU50" s="137" t="b">
        <f>D!C50=D!E50</f>
        <v>0</v>
      </c>
      <c r="AV50" s="137" t="b">
        <f>D!C50=D!D50</f>
        <v>0</v>
      </c>
      <c r="AX50" s="137" t="str">
        <f t="shared" si="0"/>
        <v>GAIL</v>
      </c>
      <c r="AY50" s="137">
        <f>(D!D50+D!E50+D!F50)/3</f>
        <v>86.633333333333326</v>
      </c>
      <c r="AZ50" s="137">
        <f>(D!D50+D!E50)/2</f>
        <v>86.35</v>
      </c>
      <c r="BA50" s="137">
        <f t="shared" si="1"/>
        <v>86.916666666666657</v>
      </c>
      <c r="BB50" s="137">
        <f t="shared" si="2"/>
        <v>0.28333333333333144</v>
      </c>
      <c r="BD50" s="137">
        <f>(D!M50+D!N50+D!O50)/3</f>
        <v>87.216666666666654</v>
      </c>
      <c r="BE50" s="137">
        <f>(D!M50+D!N50)/2</f>
        <v>86.85</v>
      </c>
      <c r="BF50" s="137">
        <f t="shared" si="3"/>
        <v>87.583333333333314</v>
      </c>
      <c r="BG50" s="137">
        <f t="shared" si="4"/>
        <v>0.36666666666666003</v>
      </c>
      <c r="BI50" s="137" t="str">
        <f t="shared" si="5"/>
        <v>BUY</v>
      </c>
      <c r="BJ50" s="137" t="b">
        <f t="shared" si="6"/>
        <v>0</v>
      </c>
      <c r="BK50" s="137" t="b">
        <f t="shared" si="7"/>
        <v>0</v>
      </c>
      <c r="BL50" s="137" t="b">
        <f t="shared" si="8"/>
        <v>0</v>
      </c>
      <c r="BM50" s="137" t="b">
        <f t="shared" si="9"/>
        <v>1</v>
      </c>
    </row>
    <row r="51" spans="1:65" x14ac:dyDescent="0.3">
      <c r="A51" s="137" t="str">
        <f>D!B51</f>
        <v>GLENMARK</v>
      </c>
      <c r="B51" s="137" t="str">
        <f>Cash!I51</f>
        <v>Y</v>
      </c>
      <c r="C51" s="137" t="str">
        <f>Cash!J51</f>
        <v>Y</v>
      </c>
      <c r="D51" s="137" t="str">
        <f>Cash!K51</f>
        <v>Y</v>
      </c>
      <c r="E51" s="137" t="str">
        <f>Cash!L51</f>
        <v>Y</v>
      </c>
      <c r="F51" s="137" t="str">
        <f>Cash!M51</f>
        <v>N</v>
      </c>
      <c r="G51" s="137" t="str">
        <f>Cash!N51</f>
        <v>N</v>
      </c>
      <c r="I51" s="137" t="str">
        <f>Cash!BB51</f>
        <v>Y</v>
      </c>
      <c r="J51" s="137" t="str">
        <f>Cash!BC51</f>
        <v>Y</v>
      </c>
      <c r="K51" s="137" t="str">
        <f>Cash!BD51</f>
        <v>N</v>
      </c>
      <c r="L51" s="137" t="str">
        <f>Cash!BE51</f>
        <v>Y</v>
      </c>
      <c r="M51" s="137" t="str">
        <f>Cash!BF51</f>
        <v>N</v>
      </c>
      <c r="N51" s="137" t="str">
        <f>Cash!BG51</f>
        <v>Y</v>
      </c>
      <c r="P51" s="137" t="str">
        <f>Cash!BZ51</f>
        <v>Y</v>
      </c>
      <c r="Q51" s="137" t="str">
        <f>Cash!CA51</f>
        <v>Y</v>
      </c>
      <c r="R51" s="137" t="str">
        <f>Cash!CB51</f>
        <v>N</v>
      </c>
      <c r="S51" s="137" t="str">
        <f>Cash!CC51</f>
        <v>Y</v>
      </c>
      <c r="T51" s="137" t="str">
        <f>Cash!CD51</f>
        <v>N</v>
      </c>
      <c r="U51" s="137" t="str">
        <f>Cash!CE51</f>
        <v>Y</v>
      </c>
      <c r="W51" s="137" t="str">
        <f>Cash!CX51</f>
        <v>Y</v>
      </c>
      <c r="X51" s="137" t="str">
        <f>Cash!CY51</f>
        <v>Y</v>
      </c>
      <c r="Y51" s="137" t="str">
        <f>Cash!CZ51</f>
        <v>N</v>
      </c>
      <c r="Z51" s="137" t="str">
        <f>Cash!DA51</f>
        <v>Y</v>
      </c>
      <c r="AA51" s="137" t="str">
        <f>Cash!DB51</f>
        <v>N</v>
      </c>
      <c r="AB51" s="137" t="str">
        <f>Cash!DC51</f>
        <v>N</v>
      </c>
      <c r="AD51" s="137" t="str">
        <f>Cash!DV51</f>
        <v>N</v>
      </c>
      <c r="AE51" s="137" t="str">
        <f>Cash!DW51</f>
        <v>N</v>
      </c>
      <c r="AF51" s="137" t="str">
        <f>Cash!DX51</f>
        <v>N</v>
      </c>
      <c r="AG51" s="137" t="str">
        <f>Cash!DY51</f>
        <v>N</v>
      </c>
      <c r="AH51" s="137" t="str">
        <f>Cash!DZ51</f>
        <v>N</v>
      </c>
      <c r="AI51" s="137" t="str">
        <f>Cash!EA51</f>
        <v>N</v>
      </c>
      <c r="AK51" s="138">
        <f>AVERAGE(Cash!DP51:DS51)</f>
        <v>4.0824999999999996</v>
      </c>
      <c r="AM51" s="137">
        <f>Cash!AG51-Cash!AN51</f>
        <v>18.600000000000023</v>
      </c>
      <c r="AN51" s="137">
        <f>Cash!AH51-Cash!AO51</f>
        <v>9.3999999999999773</v>
      </c>
      <c r="AO51" s="137">
        <f>Cash!AI51-Cash!AP51</f>
        <v>18.550000000000011</v>
      </c>
      <c r="AP51" s="137">
        <f>Cash!AJ51-Cash!AQ51</f>
        <v>9.7999999999999545</v>
      </c>
      <c r="AQ51" s="137">
        <f>Cash!AK51-Cash!AR51</f>
        <v>15.449999999999989</v>
      </c>
      <c r="AR51" s="137">
        <f>Cash!AL51-Cash!AS51</f>
        <v>17.75</v>
      </c>
      <c r="AS51" s="137">
        <f>Cash!AM51-Cash!AT51</f>
        <v>18.799999999999955</v>
      </c>
      <c r="AU51" s="137" t="b">
        <f>D!C51=D!E51</f>
        <v>0</v>
      </c>
      <c r="AV51" s="137" t="b">
        <f>D!C51=D!D51</f>
        <v>0</v>
      </c>
      <c r="AX51" s="137" t="str">
        <f t="shared" si="0"/>
        <v>GLENMARK</v>
      </c>
      <c r="AY51" s="137">
        <f>(D!D51+D!E51+D!F51)/3</f>
        <v>353.5333333333333</v>
      </c>
      <c r="AZ51" s="137">
        <f>(D!D51+D!E51)/2</f>
        <v>354.3</v>
      </c>
      <c r="BA51" s="137">
        <f t="shared" si="1"/>
        <v>352.76666666666659</v>
      </c>
      <c r="BB51" s="137">
        <f t="shared" si="2"/>
        <v>-0.76666666666670835</v>
      </c>
      <c r="BD51" s="137">
        <f>(D!M51+D!N51+D!O51)/3</f>
        <v>349.88333333333338</v>
      </c>
      <c r="BE51" s="137">
        <f>(D!M51+D!N51)/2</f>
        <v>349.75</v>
      </c>
      <c r="BF51" s="137">
        <f t="shared" si="3"/>
        <v>350.01666666666677</v>
      </c>
      <c r="BG51" s="137">
        <f t="shared" si="4"/>
        <v>0.1333333333333826</v>
      </c>
      <c r="BI51" s="137" t="b">
        <f t="shared" si="5"/>
        <v>0</v>
      </c>
      <c r="BJ51" s="137" t="b">
        <f t="shared" si="6"/>
        <v>0</v>
      </c>
      <c r="BK51" s="137" t="b">
        <f t="shared" si="7"/>
        <v>0</v>
      </c>
      <c r="BL51" s="137" t="b">
        <f t="shared" si="8"/>
        <v>0</v>
      </c>
      <c r="BM51" s="137" t="b">
        <f t="shared" si="9"/>
        <v>1</v>
      </c>
    </row>
    <row r="52" spans="1:65" x14ac:dyDescent="0.3">
      <c r="A52" s="137" t="str">
        <f>D!B52</f>
        <v>GMRINFRA</v>
      </c>
      <c r="B52" s="137" t="str">
        <f>Cash!I52</f>
        <v>N</v>
      </c>
      <c r="C52" s="137" t="str">
        <f>Cash!J52</f>
        <v>Y</v>
      </c>
      <c r="D52" s="137" t="str">
        <f>Cash!K52</f>
        <v>Y</v>
      </c>
      <c r="E52" s="137" t="str">
        <f>Cash!L52</f>
        <v>N</v>
      </c>
      <c r="F52" s="137" t="str">
        <f>Cash!M52</f>
        <v>N</v>
      </c>
      <c r="G52" s="137" t="str">
        <f>Cash!N52</f>
        <v>Y</v>
      </c>
      <c r="I52" s="137" t="str">
        <f>Cash!BB52</f>
        <v>N</v>
      </c>
      <c r="J52" s="137" t="str">
        <f>Cash!BC52</f>
        <v>N</v>
      </c>
      <c r="K52" s="137" t="str">
        <f>Cash!BD52</f>
        <v>Y</v>
      </c>
      <c r="L52" s="137" t="str">
        <f>Cash!BE52</f>
        <v>N</v>
      </c>
      <c r="M52" s="137" t="str">
        <f>Cash!BF52</f>
        <v>N</v>
      </c>
      <c r="N52" s="137" t="str">
        <f>Cash!BG52</f>
        <v>N</v>
      </c>
      <c r="P52" s="137" t="str">
        <f>Cash!BZ52</f>
        <v>N</v>
      </c>
      <c r="Q52" s="137" t="str">
        <f>Cash!CA52</f>
        <v>N</v>
      </c>
      <c r="R52" s="137" t="str">
        <f>Cash!CB52</f>
        <v>Y</v>
      </c>
      <c r="S52" s="137" t="str">
        <f>Cash!CC52</f>
        <v>N</v>
      </c>
      <c r="T52" s="137" t="str">
        <f>Cash!CD52</f>
        <v>N</v>
      </c>
      <c r="U52" s="137" t="str">
        <f>Cash!CE52</f>
        <v>N</v>
      </c>
      <c r="W52" s="137" t="str">
        <f>Cash!CX52</f>
        <v>N</v>
      </c>
      <c r="X52" s="137" t="str">
        <f>Cash!CY52</f>
        <v>Y</v>
      </c>
      <c r="Y52" s="137" t="str">
        <f>Cash!CZ52</f>
        <v>Y</v>
      </c>
      <c r="Z52" s="137" t="str">
        <f>Cash!DA52</f>
        <v>N</v>
      </c>
      <c r="AA52" s="137" t="str">
        <f>Cash!DB52</f>
        <v>N</v>
      </c>
      <c r="AB52" s="137" t="str">
        <f>Cash!DC52</f>
        <v>N</v>
      </c>
      <c r="AD52" s="137" t="str">
        <f>Cash!DV52</f>
        <v>N</v>
      </c>
      <c r="AE52" s="137" t="str">
        <f>Cash!DW52</f>
        <v>N</v>
      </c>
      <c r="AF52" s="137" t="str">
        <f>Cash!DX52</f>
        <v>N</v>
      </c>
      <c r="AG52" s="137" t="str">
        <f>Cash!DY52</f>
        <v>N</v>
      </c>
      <c r="AH52" s="137" t="str">
        <f>Cash!DZ52</f>
        <v>Y</v>
      </c>
      <c r="AI52" s="137" t="str">
        <f>Cash!EA52</f>
        <v>N</v>
      </c>
      <c r="AK52" s="138">
        <f>AVERAGE(Cash!DP52:DS52)</f>
        <v>2.3824999999999998</v>
      </c>
      <c r="AM52" s="137">
        <f>Cash!AG52-Cash!AN52</f>
        <v>0.39999999999999858</v>
      </c>
      <c r="AN52" s="137">
        <f>Cash!AH52-Cash!AO52</f>
        <v>0.39999999999999858</v>
      </c>
      <c r="AO52" s="137">
        <f>Cash!AI52-Cash!AP52</f>
        <v>0.55000000000000071</v>
      </c>
      <c r="AP52" s="137">
        <f>Cash!AJ52-Cash!AQ52</f>
        <v>0.44999999999999929</v>
      </c>
      <c r="AQ52" s="137">
        <f>Cash!AK52-Cash!AR52</f>
        <v>0.94999999999999929</v>
      </c>
      <c r="AR52" s="137">
        <f>Cash!AL52-Cash!AS52</f>
        <v>0.30000000000000071</v>
      </c>
      <c r="AS52" s="137">
        <f>Cash!AM52-Cash!AT52</f>
        <v>0.5</v>
      </c>
      <c r="AU52" s="137" t="b">
        <f>D!C52=D!E52</f>
        <v>0</v>
      </c>
      <c r="AV52" s="137" t="b">
        <f>D!C52=D!D52</f>
        <v>0</v>
      </c>
      <c r="AX52" s="137" t="str">
        <f t="shared" si="0"/>
        <v>GMRINFRA</v>
      </c>
      <c r="AY52" s="137">
        <f>(D!D52+D!E52+D!F52)/3</f>
        <v>17.166666666666668</v>
      </c>
      <c r="AZ52" s="137">
        <f>(D!D52+D!E52)/2</f>
        <v>17.2</v>
      </c>
      <c r="BA52" s="137">
        <f t="shared" si="1"/>
        <v>17.133333333333336</v>
      </c>
      <c r="BB52" s="137">
        <f t="shared" si="2"/>
        <v>-3.3333333333331439E-2</v>
      </c>
      <c r="BD52" s="137">
        <f>(D!M52+D!N52+D!O52)/3</f>
        <v>17.466666666666665</v>
      </c>
      <c r="BE52" s="137">
        <f>(D!M52+D!N52)/2</f>
        <v>17.5</v>
      </c>
      <c r="BF52" s="137">
        <f t="shared" si="3"/>
        <v>17.43333333333333</v>
      </c>
      <c r="BG52" s="137">
        <f t="shared" si="4"/>
        <v>-3.3333333333334991E-2</v>
      </c>
      <c r="BI52" s="137" t="b">
        <f t="shared" si="5"/>
        <v>0</v>
      </c>
      <c r="BJ52" s="137" t="b">
        <f t="shared" si="6"/>
        <v>0</v>
      </c>
      <c r="BK52" s="137" t="str">
        <f t="shared" si="7"/>
        <v>SELL</v>
      </c>
      <c r="BL52" s="137" t="b">
        <f t="shared" si="8"/>
        <v>0</v>
      </c>
      <c r="BM52" s="137" t="b">
        <f t="shared" si="9"/>
        <v>0</v>
      </c>
    </row>
    <row r="53" spans="1:65" x14ac:dyDescent="0.3">
      <c r="A53" s="137" t="str">
        <f>D!B53</f>
        <v>GODREJCP</v>
      </c>
      <c r="B53" s="137" t="str">
        <f>Cash!I53</f>
        <v>N</v>
      </c>
      <c r="C53" s="137" t="str">
        <f>Cash!J53</f>
        <v>Y</v>
      </c>
      <c r="D53" s="137" t="str">
        <f>Cash!K53</f>
        <v>Y</v>
      </c>
      <c r="E53" s="137" t="str">
        <f>Cash!L53</f>
        <v>Y</v>
      </c>
      <c r="F53" s="137" t="str">
        <f>Cash!M53</f>
        <v>N</v>
      </c>
      <c r="G53" s="137" t="str">
        <f>Cash!N53</f>
        <v>N</v>
      </c>
      <c r="I53" s="137" t="str">
        <f>Cash!BB53</f>
        <v>N</v>
      </c>
      <c r="J53" s="137" t="str">
        <f>Cash!BC53</f>
        <v>Y</v>
      </c>
      <c r="K53" s="137" t="str">
        <f>Cash!BD53</f>
        <v>N</v>
      </c>
      <c r="L53" s="137" t="str">
        <f>Cash!BE53</f>
        <v>N</v>
      </c>
      <c r="M53" s="137" t="str">
        <f>Cash!BF53</f>
        <v>N</v>
      </c>
      <c r="N53" s="137" t="str">
        <f>Cash!BG53</f>
        <v>N</v>
      </c>
      <c r="P53" s="137" t="str">
        <f>Cash!BZ53</f>
        <v>N</v>
      </c>
      <c r="Q53" s="137" t="str">
        <f>Cash!CA53</f>
        <v>Y</v>
      </c>
      <c r="R53" s="137" t="str">
        <f>Cash!CB53</f>
        <v>N</v>
      </c>
      <c r="S53" s="137" t="str">
        <f>Cash!CC53</f>
        <v>N</v>
      </c>
      <c r="T53" s="137" t="str">
        <f>Cash!CD53</f>
        <v>N</v>
      </c>
      <c r="U53" s="137" t="str">
        <f>Cash!CE53</f>
        <v>N</v>
      </c>
      <c r="W53" s="137" t="str">
        <f>Cash!CX53</f>
        <v>N</v>
      </c>
      <c r="X53" s="137" t="str">
        <f>Cash!CY53</f>
        <v>Y</v>
      </c>
      <c r="Y53" s="137" t="str">
        <f>Cash!CZ53</f>
        <v>N</v>
      </c>
      <c r="Z53" s="137" t="str">
        <f>Cash!DA53</f>
        <v>N</v>
      </c>
      <c r="AA53" s="137" t="str">
        <f>Cash!DB53</f>
        <v>Y</v>
      </c>
      <c r="AB53" s="137" t="str">
        <f>Cash!DC53</f>
        <v>N</v>
      </c>
      <c r="AD53" s="137" t="str">
        <f>Cash!DV53</f>
        <v>N</v>
      </c>
      <c r="AE53" s="137" t="str">
        <f>Cash!DW53</f>
        <v>N</v>
      </c>
      <c r="AF53" s="137" t="str">
        <f>Cash!DX53</f>
        <v>N</v>
      </c>
      <c r="AG53" s="137" t="str">
        <f>Cash!DY53</f>
        <v>N</v>
      </c>
      <c r="AH53" s="137" t="str">
        <f>Cash!DZ53</f>
        <v>N</v>
      </c>
      <c r="AI53" s="137" t="str">
        <f>Cash!EA53</f>
        <v>Y</v>
      </c>
      <c r="AK53" s="138">
        <f>AVERAGE(Cash!DP53:DS53)</f>
        <v>3.3124999999999973</v>
      </c>
      <c r="AM53" s="137">
        <f>Cash!AG53-Cash!AN53</f>
        <v>16.300000000000068</v>
      </c>
      <c r="AN53" s="137">
        <f>Cash!AH53-Cash!AO53</f>
        <v>22.450000000000045</v>
      </c>
      <c r="AO53" s="137">
        <f>Cash!AI53-Cash!AP53</f>
        <v>11.5</v>
      </c>
      <c r="AP53" s="137">
        <f>Cash!AJ53-Cash!AQ53</f>
        <v>20.649999999999977</v>
      </c>
      <c r="AQ53" s="137">
        <f>Cash!AK53-Cash!AR53</f>
        <v>15.899999999999977</v>
      </c>
      <c r="AR53" s="137">
        <f>Cash!AL53-Cash!AS53</f>
        <v>33.5</v>
      </c>
      <c r="AS53" s="137">
        <f>Cash!AM53-Cash!AT53</f>
        <v>48.149999999999977</v>
      </c>
      <c r="AU53" s="137" t="b">
        <f>D!C53=D!E53</f>
        <v>0</v>
      </c>
      <c r="AV53" s="137" t="b">
        <f>D!C53=D!D53</f>
        <v>0</v>
      </c>
      <c r="AX53" s="137" t="str">
        <f t="shared" si="0"/>
        <v>GODREJCP</v>
      </c>
      <c r="AY53" s="137">
        <f>(D!D53+D!E53+D!F53)/3</f>
        <v>573.03333333333342</v>
      </c>
      <c r="AZ53" s="137">
        <f>(D!D53+D!E53)/2</f>
        <v>574.95000000000005</v>
      </c>
      <c r="BA53" s="137">
        <f t="shared" si="1"/>
        <v>571.11666666666679</v>
      </c>
      <c r="BB53" s="137">
        <f t="shared" si="2"/>
        <v>-1.9166666666666288</v>
      </c>
      <c r="BD53" s="137">
        <f>(D!M53+D!N53+D!O53)/3</f>
        <v>574.38333333333333</v>
      </c>
      <c r="BE53" s="137">
        <f>(D!M53+D!N53)/2</f>
        <v>573.77499999999998</v>
      </c>
      <c r="BF53" s="137">
        <f t="shared" si="3"/>
        <v>574.99166666666667</v>
      </c>
      <c r="BG53" s="137">
        <f t="shared" si="4"/>
        <v>0.60833333333334849</v>
      </c>
      <c r="BI53" s="137" t="b">
        <f t="shared" si="5"/>
        <v>0</v>
      </c>
      <c r="BJ53" s="137" t="b">
        <f t="shared" si="6"/>
        <v>0</v>
      </c>
      <c r="BK53" s="137" t="b">
        <f t="shared" si="7"/>
        <v>0</v>
      </c>
      <c r="BL53" s="137" t="b">
        <f t="shared" si="8"/>
        <v>0</v>
      </c>
      <c r="BM53" s="137" t="b">
        <f t="shared" si="9"/>
        <v>1</v>
      </c>
    </row>
    <row r="54" spans="1:65" x14ac:dyDescent="0.3">
      <c r="A54" s="137" t="str">
        <f>D!B54</f>
        <v>GODREJPROP</v>
      </c>
      <c r="B54" s="137" t="str">
        <f>Cash!I54</f>
        <v>Y</v>
      </c>
      <c r="C54" s="137" t="str">
        <f>Cash!J54</f>
        <v>Y</v>
      </c>
      <c r="D54" s="137" t="str">
        <f>Cash!K54</f>
        <v>Y</v>
      </c>
      <c r="E54" s="137" t="str">
        <f>Cash!L54</f>
        <v>N</v>
      </c>
      <c r="F54" s="137" t="str">
        <f>Cash!M54</f>
        <v>N</v>
      </c>
      <c r="G54" s="137" t="str">
        <f>Cash!N54</f>
        <v>N</v>
      </c>
      <c r="I54" s="137" t="str">
        <f>Cash!BB54</f>
        <v>N</v>
      </c>
      <c r="J54" s="137" t="str">
        <f>Cash!BC54</f>
        <v>Y</v>
      </c>
      <c r="K54" s="137" t="str">
        <f>Cash!BD54</f>
        <v>Y</v>
      </c>
      <c r="L54" s="137" t="str">
        <f>Cash!BE54</f>
        <v>N</v>
      </c>
      <c r="M54" s="137" t="str">
        <f>Cash!BF54</f>
        <v>Y</v>
      </c>
      <c r="N54" s="137" t="str">
        <f>Cash!BG54</f>
        <v>N</v>
      </c>
      <c r="P54" s="137" t="str">
        <f>Cash!BZ54</f>
        <v>N</v>
      </c>
      <c r="Q54" s="137" t="str">
        <f>Cash!CA54</f>
        <v>Y</v>
      </c>
      <c r="R54" s="137" t="str">
        <f>Cash!CB54</f>
        <v>Y</v>
      </c>
      <c r="S54" s="137" t="str">
        <f>Cash!CC54</f>
        <v>N</v>
      </c>
      <c r="T54" s="137" t="str">
        <f>Cash!CD54</f>
        <v>Y</v>
      </c>
      <c r="U54" s="137" t="str">
        <f>Cash!CE54</f>
        <v>N</v>
      </c>
      <c r="W54" s="137" t="str">
        <f>Cash!CX54</f>
        <v>N</v>
      </c>
      <c r="X54" s="137" t="str">
        <f>Cash!CY54</f>
        <v>Y</v>
      </c>
      <c r="Y54" s="137" t="str">
        <f>Cash!CZ54</f>
        <v>Y</v>
      </c>
      <c r="Z54" s="137" t="str">
        <f>Cash!DA54</f>
        <v>N</v>
      </c>
      <c r="AA54" s="137" t="str">
        <f>Cash!DB54</f>
        <v>Y</v>
      </c>
      <c r="AB54" s="137" t="str">
        <f>Cash!DC54</f>
        <v>N</v>
      </c>
      <c r="AD54" s="137" t="str">
        <f>Cash!DV54</f>
        <v>N</v>
      </c>
      <c r="AE54" s="137" t="str">
        <f>Cash!DW54</f>
        <v>N</v>
      </c>
      <c r="AF54" s="137" t="str">
        <f>Cash!DX54</f>
        <v>N</v>
      </c>
      <c r="AG54" s="137" t="str">
        <f>Cash!DY54</f>
        <v>N</v>
      </c>
      <c r="AH54" s="137" t="str">
        <f>Cash!DZ54</f>
        <v>N</v>
      </c>
      <c r="AI54" s="137" t="str">
        <f>Cash!EA54</f>
        <v>N</v>
      </c>
      <c r="AK54" s="138">
        <f>AVERAGE(Cash!DP54:DS54)</f>
        <v>4.3224999999999945</v>
      </c>
      <c r="AM54" s="137">
        <f>Cash!AG54-Cash!AN54</f>
        <v>24.649999999999977</v>
      </c>
      <c r="AN54" s="137">
        <f>Cash!AH54-Cash!AO54</f>
        <v>17.25</v>
      </c>
      <c r="AO54" s="137">
        <f>Cash!AI54-Cash!AP54</f>
        <v>24.900000000000091</v>
      </c>
      <c r="AP54" s="137">
        <f>Cash!AJ54-Cash!AQ54</f>
        <v>32.399999999999977</v>
      </c>
      <c r="AQ54" s="137">
        <f>Cash!AK54-Cash!AR54</f>
        <v>38.950000000000045</v>
      </c>
      <c r="AR54" s="137">
        <f>Cash!AL54-Cash!AS54</f>
        <v>36.799999999999955</v>
      </c>
      <c r="AS54" s="137">
        <f>Cash!AM54-Cash!AT54</f>
        <v>24.850000000000023</v>
      </c>
      <c r="AU54" s="137" t="b">
        <f>D!C54=D!E54</f>
        <v>0</v>
      </c>
      <c r="AV54" s="137" t="b">
        <f>D!C54=D!D54</f>
        <v>0</v>
      </c>
      <c r="AX54" s="137" t="str">
        <f t="shared" si="0"/>
        <v>GODREJPROP</v>
      </c>
      <c r="AY54" s="137">
        <f>(D!D54+D!E54+D!F54)/3</f>
        <v>599.63333333333333</v>
      </c>
      <c r="AZ54" s="137">
        <f>(D!D54+D!E54)/2</f>
        <v>598.17499999999995</v>
      </c>
      <c r="BA54" s="137">
        <f t="shared" si="1"/>
        <v>601.0916666666667</v>
      </c>
      <c r="BB54" s="137">
        <f t="shared" si="2"/>
        <v>1.4583333333333712</v>
      </c>
      <c r="BD54" s="137">
        <f>(D!M54+D!N54+D!O54)/3</f>
        <v>601.11666666666667</v>
      </c>
      <c r="BE54" s="137">
        <f>(D!M54+D!N54)/2</f>
        <v>601.125</v>
      </c>
      <c r="BF54" s="137">
        <f t="shared" si="3"/>
        <v>601.10833333333335</v>
      </c>
      <c r="BG54" s="137">
        <f t="shared" si="4"/>
        <v>-8.3333333333257542E-3</v>
      </c>
      <c r="BI54" s="137" t="b">
        <f t="shared" si="5"/>
        <v>0</v>
      </c>
      <c r="BJ54" s="137" t="b">
        <f t="shared" si="6"/>
        <v>0</v>
      </c>
      <c r="BK54" s="137" t="b">
        <f t="shared" si="7"/>
        <v>0</v>
      </c>
      <c r="BL54" s="137" t="b">
        <f t="shared" si="8"/>
        <v>0</v>
      </c>
      <c r="BM54" s="137" t="b">
        <f t="shared" si="9"/>
        <v>0</v>
      </c>
    </row>
    <row r="55" spans="1:65" x14ac:dyDescent="0.3">
      <c r="A55" s="137" t="str">
        <f>D!B55</f>
        <v>GRASIM</v>
      </c>
      <c r="B55" s="137" t="str">
        <f>Cash!I55</f>
        <v>Y</v>
      </c>
      <c r="C55" s="137" t="str">
        <f>Cash!J55</f>
        <v>N</v>
      </c>
      <c r="D55" s="137" t="str">
        <f>Cash!K55</f>
        <v>Y</v>
      </c>
      <c r="E55" s="137" t="str">
        <f>Cash!L55</f>
        <v>Y</v>
      </c>
      <c r="F55" s="137" t="str">
        <f>Cash!M55</f>
        <v>N</v>
      </c>
      <c r="G55" s="137" t="str">
        <f>Cash!N55</f>
        <v>Y</v>
      </c>
      <c r="I55" s="137" t="str">
        <f>Cash!BB55</f>
        <v>N</v>
      </c>
      <c r="J55" s="137" t="str">
        <f>Cash!BC55</f>
        <v>N</v>
      </c>
      <c r="K55" s="137" t="str">
        <f>Cash!BD55</f>
        <v>N</v>
      </c>
      <c r="L55" s="137" t="str">
        <f>Cash!BE55</f>
        <v>Y</v>
      </c>
      <c r="M55" s="137" t="str">
        <f>Cash!BF55</f>
        <v>Y</v>
      </c>
      <c r="N55" s="137" t="str">
        <f>Cash!BG55</f>
        <v>N</v>
      </c>
      <c r="P55" s="137" t="str">
        <f>Cash!BZ55</f>
        <v>N</v>
      </c>
      <c r="Q55" s="137" t="str">
        <f>Cash!CA55</f>
        <v>N</v>
      </c>
      <c r="R55" s="137" t="str">
        <f>Cash!CB55</f>
        <v>N</v>
      </c>
      <c r="S55" s="137" t="str">
        <f>Cash!CC55</f>
        <v>Y</v>
      </c>
      <c r="T55" s="137" t="str">
        <f>Cash!CD55</f>
        <v>Y</v>
      </c>
      <c r="U55" s="137" t="str">
        <f>Cash!CE55</f>
        <v>N</v>
      </c>
      <c r="W55" s="137" t="str">
        <f>Cash!CX55</f>
        <v>N</v>
      </c>
      <c r="X55" s="137" t="str">
        <f>Cash!CY55</f>
        <v>N</v>
      </c>
      <c r="Y55" s="137" t="str">
        <f>Cash!CZ55</f>
        <v>Y</v>
      </c>
      <c r="Z55" s="137" t="str">
        <f>Cash!DA55</f>
        <v>Y</v>
      </c>
      <c r="AA55" s="137" t="str">
        <f>Cash!DB55</f>
        <v>Y</v>
      </c>
      <c r="AB55" s="137" t="str">
        <f>Cash!DC55</f>
        <v>N</v>
      </c>
      <c r="AD55" s="137" t="str">
        <f>Cash!DV55</f>
        <v>N</v>
      </c>
      <c r="AE55" s="137" t="str">
        <f>Cash!DW55</f>
        <v>N</v>
      </c>
      <c r="AF55" s="137" t="str">
        <f>Cash!DX55</f>
        <v>Y</v>
      </c>
      <c r="AG55" s="137" t="str">
        <f>Cash!DY55</f>
        <v>N</v>
      </c>
      <c r="AH55" s="137" t="str">
        <f>Cash!DZ55</f>
        <v>Y</v>
      </c>
      <c r="AI55" s="137" t="str">
        <f>Cash!EA55</f>
        <v>N</v>
      </c>
      <c r="AK55" s="138">
        <f>AVERAGE(Cash!DP55:DS55)</f>
        <v>3.7399999999999949</v>
      </c>
      <c r="AM55" s="137">
        <f>Cash!AG55-Cash!AN55</f>
        <v>21.850000000000023</v>
      </c>
      <c r="AN55" s="137">
        <f>Cash!AH55-Cash!AO55</f>
        <v>15.400000000000091</v>
      </c>
      <c r="AO55" s="137">
        <f>Cash!AI55-Cash!AP55</f>
        <v>31.950000000000045</v>
      </c>
      <c r="AP55" s="137">
        <f>Cash!AJ55-Cash!AQ55</f>
        <v>25.949999999999989</v>
      </c>
      <c r="AQ55" s="137">
        <f>Cash!AK55-Cash!AR55</f>
        <v>21.399999999999977</v>
      </c>
      <c r="AR55" s="137">
        <f>Cash!AL55-Cash!AS55</f>
        <v>9.9500000000000455</v>
      </c>
      <c r="AS55" s="137">
        <f>Cash!AM55-Cash!AT55</f>
        <v>20.350000000000023</v>
      </c>
      <c r="AU55" s="137" t="b">
        <f>D!C55=D!E55</f>
        <v>0</v>
      </c>
      <c r="AV55" s="137" t="b">
        <f>D!C55=D!D55</f>
        <v>0</v>
      </c>
      <c r="AX55" s="137" t="str">
        <f t="shared" si="0"/>
        <v>GRASIM</v>
      </c>
      <c r="AY55" s="137">
        <f>(D!D55+D!E55+D!F55)/3</f>
        <v>526.80000000000007</v>
      </c>
      <c r="AZ55" s="137">
        <f>(D!D55+D!E55)/2</f>
        <v>524.02500000000009</v>
      </c>
      <c r="BA55" s="137">
        <f t="shared" si="1"/>
        <v>529.57500000000005</v>
      </c>
      <c r="BB55" s="137">
        <f t="shared" si="2"/>
        <v>2.7749999999999773</v>
      </c>
      <c r="BD55" s="137">
        <f>(D!M55+D!N55+D!O55)/3</f>
        <v>528.48333333333335</v>
      </c>
      <c r="BE55" s="137">
        <f>(D!M55+D!N55)/2</f>
        <v>529.25</v>
      </c>
      <c r="BF55" s="137">
        <f t="shared" si="3"/>
        <v>527.7166666666667</v>
      </c>
      <c r="BG55" s="137">
        <f t="shared" si="4"/>
        <v>-0.76666666666665151</v>
      </c>
      <c r="BI55" s="137" t="b">
        <f t="shared" si="5"/>
        <v>0</v>
      </c>
      <c r="BJ55" s="137" t="b">
        <f t="shared" si="6"/>
        <v>0</v>
      </c>
      <c r="BK55" s="137" t="b">
        <f t="shared" si="7"/>
        <v>0</v>
      </c>
      <c r="BL55" s="137" t="b">
        <f t="shared" si="8"/>
        <v>0</v>
      </c>
      <c r="BM55" s="137" t="b">
        <f t="shared" si="9"/>
        <v>0</v>
      </c>
    </row>
    <row r="56" spans="1:65" x14ac:dyDescent="0.3">
      <c r="A56" s="137" t="str">
        <f>D!B56</f>
        <v>HAVELLS</v>
      </c>
      <c r="B56" s="137" t="str">
        <f>Cash!I56</f>
        <v>N</v>
      </c>
      <c r="C56" s="137" t="str">
        <f>Cash!J56</f>
        <v>N</v>
      </c>
      <c r="D56" s="137" t="str">
        <f>Cash!K56</f>
        <v>Y</v>
      </c>
      <c r="E56" s="137" t="str">
        <f>Cash!L56</f>
        <v>N</v>
      </c>
      <c r="F56" s="137" t="str">
        <f>Cash!M56</f>
        <v>N</v>
      </c>
      <c r="G56" s="137" t="str">
        <f>Cash!N56</f>
        <v>N</v>
      </c>
      <c r="I56" s="137" t="str">
        <f>Cash!BB56</f>
        <v>N</v>
      </c>
      <c r="J56" s="137" t="str">
        <f>Cash!BC56</f>
        <v>N</v>
      </c>
      <c r="K56" s="137" t="str">
        <f>Cash!BD56</f>
        <v>Y</v>
      </c>
      <c r="L56" s="137" t="str">
        <f>Cash!BE56</f>
        <v>N</v>
      </c>
      <c r="M56" s="137" t="str">
        <f>Cash!BF56</f>
        <v>Y</v>
      </c>
      <c r="N56" s="137" t="str">
        <f>Cash!BG56</f>
        <v>N</v>
      </c>
      <c r="P56" s="137" t="str">
        <f>Cash!BZ56</f>
        <v>N</v>
      </c>
      <c r="Q56" s="137" t="str">
        <f>Cash!CA56</f>
        <v>N</v>
      </c>
      <c r="R56" s="137" t="str">
        <f>Cash!CB56</f>
        <v>Y</v>
      </c>
      <c r="S56" s="137" t="str">
        <f>Cash!CC56</f>
        <v>N</v>
      </c>
      <c r="T56" s="137" t="str">
        <f>Cash!CD56</f>
        <v>Y</v>
      </c>
      <c r="U56" s="137" t="str">
        <f>Cash!CE56</f>
        <v>N</v>
      </c>
      <c r="W56" s="137" t="str">
        <f>Cash!CX56</f>
        <v>N</v>
      </c>
      <c r="X56" s="137" t="str">
        <f>Cash!CY56</f>
        <v>N</v>
      </c>
      <c r="Y56" s="137" t="str">
        <f>Cash!CZ56</f>
        <v>Y</v>
      </c>
      <c r="Z56" s="137" t="str">
        <f>Cash!DA56</f>
        <v>N</v>
      </c>
      <c r="AA56" s="137" t="str">
        <f>Cash!DB56</f>
        <v>Y</v>
      </c>
      <c r="AB56" s="137" t="str">
        <f>Cash!DC56</f>
        <v>N</v>
      </c>
      <c r="AD56" s="137" t="str">
        <f>Cash!DV56</f>
        <v>N</v>
      </c>
      <c r="AE56" s="137" t="str">
        <f>Cash!DW56</f>
        <v>N</v>
      </c>
      <c r="AF56" s="137" t="str">
        <f>Cash!DX56</f>
        <v>N</v>
      </c>
      <c r="AG56" s="137" t="str">
        <f>Cash!DY56</f>
        <v>N</v>
      </c>
      <c r="AH56" s="137" t="str">
        <f>Cash!DZ56</f>
        <v>N</v>
      </c>
      <c r="AI56" s="137" t="str">
        <f>Cash!EA56</f>
        <v>N</v>
      </c>
      <c r="AK56" s="138">
        <f>AVERAGE(Cash!DP56:DS56)</f>
        <v>3.2174999999999998</v>
      </c>
      <c r="AM56" s="137">
        <f>Cash!AG56-Cash!AN56</f>
        <v>18.949999999999989</v>
      </c>
      <c r="AN56" s="137">
        <f>Cash!AH56-Cash!AO56</f>
        <v>22.549999999999955</v>
      </c>
      <c r="AO56" s="137">
        <f>Cash!AI56-Cash!AP56</f>
        <v>47.949999999999989</v>
      </c>
      <c r="AP56" s="137">
        <f>Cash!AJ56-Cash!AQ56</f>
        <v>18</v>
      </c>
      <c r="AQ56" s="137">
        <f>Cash!AK56-Cash!AR56</f>
        <v>19.25</v>
      </c>
      <c r="AR56" s="137">
        <f>Cash!AL56-Cash!AS56</f>
        <v>16.449999999999989</v>
      </c>
      <c r="AS56" s="137">
        <f>Cash!AM56-Cash!AT56</f>
        <v>17</v>
      </c>
      <c r="AU56" s="137" t="b">
        <f>D!C56=D!E56</f>
        <v>0</v>
      </c>
      <c r="AV56" s="137" t="b">
        <f>D!C56=D!D56</f>
        <v>0</v>
      </c>
      <c r="AX56" s="137" t="str">
        <f t="shared" si="0"/>
        <v>HAVELLS</v>
      </c>
      <c r="AY56" s="137">
        <f>(D!D56+D!E56+D!F56)/3</f>
        <v>463.10000000000008</v>
      </c>
      <c r="AZ56" s="137">
        <f>(D!D56+D!E56)/2</f>
        <v>464.97500000000002</v>
      </c>
      <c r="BA56" s="137">
        <f t="shared" si="1"/>
        <v>461.22500000000014</v>
      </c>
      <c r="BB56" s="137">
        <f t="shared" si="2"/>
        <v>-1.8749999999999432</v>
      </c>
      <c r="BD56" s="137">
        <f>(D!M56+D!N56+D!O56)/3</f>
        <v>470.2</v>
      </c>
      <c r="BE56" s="137">
        <f>(D!M56+D!N56)/2</f>
        <v>472.375</v>
      </c>
      <c r="BF56" s="137">
        <f t="shared" si="3"/>
        <v>468.02499999999998</v>
      </c>
      <c r="BG56" s="137">
        <f t="shared" si="4"/>
        <v>-2.1750000000000114</v>
      </c>
      <c r="BI56" s="137" t="b">
        <f t="shared" si="5"/>
        <v>0</v>
      </c>
      <c r="BJ56" s="137" t="b">
        <f t="shared" si="6"/>
        <v>0</v>
      </c>
      <c r="BK56" s="137" t="str">
        <f t="shared" si="7"/>
        <v>SELL</v>
      </c>
      <c r="BL56" s="137" t="b">
        <f t="shared" si="8"/>
        <v>0</v>
      </c>
      <c r="BM56" s="137" t="b">
        <f t="shared" si="9"/>
        <v>0</v>
      </c>
    </row>
    <row r="57" spans="1:65" x14ac:dyDescent="0.3">
      <c r="A57" s="137" t="str">
        <f>D!B57</f>
        <v>HCLTECH</v>
      </c>
      <c r="B57" s="137" t="str">
        <f>Cash!I57</f>
        <v>N</v>
      </c>
      <c r="C57" s="137" t="str">
        <f>Cash!J57</f>
        <v>Y</v>
      </c>
      <c r="D57" s="137" t="str">
        <f>Cash!K57</f>
        <v>Y</v>
      </c>
      <c r="E57" s="137" t="str">
        <f>Cash!L57</f>
        <v>Y</v>
      </c>
      <c r="F57" s="137" t="str">
        <f>Cash!M57</f>
        <v>N</v>
      </c>
      <c r="G57" s="137" t="str">
        <f>Cash!N57</f>
        <v>N</v>
      </c>
      <c r="I57" s="137" t="str">
        <f>Cash!BB57</f>
        <v>Y</v>
      </c>
      <c r="J57" s="137" t="str">
        <f>Cash!BC57</f>
        <v>Y</v>
      </c>
      <c r="K57" s="137" t="str">
        <f>Cash!BD57</f>
        <v>N</v>
      </c>
      <c r="L57" s="137" t="str">
        <f>Cash!BE57</f>
        <v>N</v>
      </c>
      <c r="M57" s="137" t="str">
        <f>Cash!BF57</f>
        <v>Y</v>
      </c>
      <c r="N57" s="137" t="str">
        <f>Cash!BG57</f>
        <v>Y</v>
      </c>
      <c r="P57" s="137" t="str">
        <f>Cash!BZ57</f>
        <v>Y</v>
      </c>
      <c r="Q57" s="137" t="str">
        <f>Cash!CA57</f>
        <v>Y</v>
      </c>
      <c r="R57" s="137" t="str">
        <f>Cash!CB57</f>
        <v>N</v>
      </c>
      <c r="S57" s="137" t="str">
        <f>Cash!CC57</f>
        <v>N</v>
      </c>
      <c r="T57" s="137" t="str">
        <f>Cash!CD57</f>
        <v>Y</v>
      </c>
      <c r="U57" s="137" t="str">
        <f>Cash!CE57</f>
        <v>Y</v>
      </c>
      <c r="W57" s="137" t="str">
        <f>Cash!CX57</f>
        <v>Y</v>
      </c>
      <c r="X57" s="137" t="str">
        <f>Cash!CY57</f>
        <v>Y</v>
      </c>
      <c r="Y57" s="137" t="str">
        <f>Cash!CZ57</f>
        <v>Y</v>
      </c>
      <c r="Z57" s="137" t="str">
        <f>Cash!DA57</f>
        <v>N</v>
      </c>
      <c r="AA57" s="137" t="str">
        <f>Cash!DB57</f>
        <v>N</v>
      </c>
      <c r="AB57" s="137" t="str">
        <f>Cash!DC57</f>
        <v>Y</v>
      </c>
      <c r="AD57" s="137" t="str">
        <f>Cash!DV57</f>
        <v>N</v>
      </c>
      <c r="AE57" s="137" t="str">
        <f>Cash!DW57</f>
        <v>N</v>
      </c>
      <c r="AF57" s="137" t="str">
        <f>Cash!DX57</f>
        <v>N</v>
      </c>
      <c r="AG57" s="137" t="str">
        <f>Cash!DY57</f>
        <v>N</v>
      </c>
      <c r="AH57" s="137" t="str">
        <f>Cash!DZ57</f>
        <v>N</v>
      </c>
      <c r="AI57" s="137" t="str">
        <f>Cash!EA57</f>
        <v>N</v>
      </c>
      <c r="AK57" s="138">
        <f>AVERAGE(Cash!DP57:DS57)</f>
        <v>3.2699999999999978</v>
      </c>
      <c r="AM57" s="137">
        <f>Cash!AG57-Cash!AN57</f>
        <v>12</v>
      </c>
      <c r="AN57" s="137">
        <f>Cash!AH57-Cash!AO57</f>
        <v>14.100000000000023</v>
      </c>
      <c r="AO57" s="137">
        <f>Cash!AI57-Cash!AP57</f>
        <v>13.649999999999977</v>
      </c>
      <c r="AP57" s="137">
        <f>Cash!AJ57-Cash!AQ57</f>
        <v>14.300000000000011</v>
      </c>
      <c r="AQ57" s="137">
        <f>Cash!AK57-Cash!AR57</f>
        <v>11.149999999999977</v>
      </c>
      <c r="AR57" s="137">
        <f>Cash!AL57-Cash!AS57</f>
        <v>12.700000000000045</v>
      </c>
      <c r="AS57" s="137">
        <f>Cash!AM57-Cash!AT57</f>
        <v>13.199999999999932</v>
      </c>
      <c r="AU57" s="137" t="b">
        <f>D!C57=D!E57</f>
        <v>0</v>
      </c>
      <c r="AV57" s="137" t="b">
        <f>D!C57=D!D57</f>
        <v>0</v>
      </c>
      <c r="AX57" s="137" t="str">
        <f t="shared" si="0"/>
        <v>HCLTECH</v>
      </c>
      <c r="AY57" s="137">
        <f>(D!D57+D!E57+D!F57)/3</f>
        <v>529.4666666666667</v>
      </c>
      <c r="AZ57" s="137">
        <f>(D!D57+D!E57)/2</f>
        <v>529</v>
      </c>
      <c r="BA57" s="137">
        <f t="shared" si="1"/>
        <v>529.93333333333339</v>
      </c>
      <c r="BB57" s="137">
        <f t="shared" si="2"/>
        <v>0.46666666666669698</v>
      </c>
      <c r="BD57" s="137">
        <f>(D!M57+D!N57+D!O57)/3</f>
        <v>531.91666666666663</v>
      </c>
      <c r="BE57" s="137">
        <f>(D!M57+D!N57)/2</f>
        <v>530.45000000000005</v>
      </c>
      <c r="BF57" s="137">
        <f t="shared" si="3"/>
        <v>533.38333333333321</v>
      </c>
      <c r="BG57" s="137">
        <f t="shared" si="4"/>
        <v>1.4666666666665833</v>
      </c>
      <c r="BI57" s="137" t="str">
        <f t="shared" si="5"/>
        <v>BUY</v>
      </c>
      <c r="BJ57" s="137" t="b">
        <f t="shared" si="6"/>
        <v>0</v>
      </c>
      <c r="BK57" s="137" t="b">
        <f t="shared" si="7"/>
        <v>0</v>
      </c>
      <c r="BL57" s="137" t="b">
        <f t="shared" si="8"/>
        <v>0</v>
      </c>
      <c r="BM57" s="137" t="b">
        <f t="shared" si="9"/>
        <v>1</v>
      </c>
    </row>
    <row r="58" spans="1:65" x14ac:dyDescent="0.3">
      <c r="A58" s="137" t="str">
        <f>D!B58</f>
        <v>HDFC</v>
      </c>
      <c r="B58" s="137" t="str">
        <f>Cash!I58</f>
        <v>N</v>
      </c>
      <c r="C58" s="137" t="str">
        <f>Cash!J58</f>
        <v>N</v>
      </c>
      <c r="D58" s="137" t="str">
        <f>Cash!K58</f>
        <v>Y</v>
      </c>
      <c r="E58" s="137" t="str">
        <f>Cash!L58</f>
        <v>Y</v>
      </c>
      <c r="F58" s="137" t="str">
        <f>Cash!M58</f>
        <v>N</v>
      </c>
      <c r="G58" s="137" t="str">
        <f>Cash!N58</f>
        <v>Y</v>
      </c>
      <c r="I58" s="137" t="str">
        <f>Cash!BB58</f>
        <v>Y</v>
      </c>
      <c r="J58" s="137" t="str">
        <f>Cash!BC58</f>
        <v>Y</v>
      </c>
      <c r="K58" s="137" t="str">
        <f>Cash!BD58</f>
        <v>N</v>
      </c>
      <c r="L58" s="137" t="str">
        <f>Cash!BE58</f>
        <v>Y</v>
      </c>
      <c r="M58" s="137" t="str">
        <f>Cash!BF58</f>
        <v>Y</v>
      </c>
      <c r="N58" s="137" t="str">
        <f>Cash!BG58</f>
        <v>Y</v>
      </c>
      <c r="P58" s="137" t="str">
        <f>Cash!BZ58</f>
        <v>Y</v>
      </c>
      <c r="Q58" s="137" t="str">
        <f>Cash!CA58</f>
        <v>Y</v>
      </c>
      <c r="R58" s="137" t="str">
        <f>Cash!CB58</f>
        <v>N</v>
      </c>
      <c r="S58" s="137" t="str">
        <f>Cash!CC58</f>
        <v>Y</v>
      </c>
      <c r="T58" s="137" t="str">
        <f>Cash!CD58</f>
        <v>Y</v>
      </c>
      <c r="U58" s="137" t="str">
        <f>Cash!CE58</f>
        <v>Y</v>
      </c>
      <c r="W58" s="137" t="str">
        <f>Cash!CX58</f>
        <v>Y</v>
      </c>
      <c r="X58" s="137" t="str">
        <f>Cash!CY58</f>
        <v>N</v>
      </c>
      <c r="Y58" s="137" t="str">
        <f>Cash!CZ58</f>
        <v>N</v>
      </c>
      <c r="Z58" s="137" t="str">
        <f>Cash!DA58</f>
        <v>N</v>
      </c>
      <c r="AA58" s="137" t="str">
        <f>Cash!DB58</f>
        <v>Y</v>
      </c>
      <c r="AB58" s="137" t="str">
        <f>Cash!DC58</f>
        <v>Y</v>
      </c>
      <c r="AD58" s="137" t="str">
        <f>Cash!DV58</f>
        <v>Y</v>
      </c>
      <c r="AE58" s="137" t="str">
        <f>Cash!DW58</f>
        <v>N</v>
      </c>
      <c r="AF58" s="137" t="str">
        <f>Cash!DX58</f>
        <v>Y</v>
      </c>
      <c r="AG58" s="137" t="str">
        <f>Cash!DY58</f>
        <v>N</v>
      </c>
      <c r="AH58" s="137" t="str">
        <f>Cash!DZ58</f>
        <v>Y</v>
      </c>
      <c r="AI58" s="137" t="str">
        <f>Cash!EA58</f>
        <v>N</v>
      </c>
      <c r="AK58" s="138">
        <f>AVERAGE(Cash!DP58:DS58)</f>
        <v>4.6399999999999997</v>
      </c>
      <c r="AM58" s="137">
        <f>Cash!AG58-Cash!AN58</f>
        <v>95.200000000000045</v>
      </c>
      <c r="AN58" s="137">
        <f>Cash!AH58-Cash!AO58</f>
        <v>61.799999999999955</v>
      </c>
      <c r="AO58" s="137">
        <f>Cash!AI58-Cash!AP58</f>
        <v>95</v>
      </c>
      <c r="AP58" s="137">
        <f>Cash!AJ58-Cash!AQ58</f>
        <v>79.75</v>
      </c>
      <c r="AQ58" s="137">
        <f>Cash!AK58-Cash!AR58</f>
        <v>131.25</v>
      </c>
      <c r="AR58" s="137">
        <f>Cash!AL58-Cash!AS58</f>
        <v>48.75</v>
      </c>
      <c r="AS58" s="137">
        <f>Cash!AM58-Cash!AT58</f>
        <v>64.900000000000091</v>
      </c>
      <c r="AU58" s="137" t="b">
        <f>D!C58=D!E58</f>
        <v>0</v>
      </c>
      <c r="AV58" s="137" t="b">
        <f>D!C58=D!D58</f>
        <v>0</v>
      </c>
      <c r="AX58" s="137" t="str">
        <f t="shared" si="0"/>
        <v>HDFC</v>
      </c>
      <c r="AY58" s="137">
        <f>(D!D58+D!E58+D!F58)/3</f>
        <v>1538.1166666666668</v>
      </c>
      <c r="AZ58" s="137">
        <f>(D!D58+D!E58)/2</f>
        <v>1549.1</v>
      </c>
      <c r="BA58" s="137">
        <f t="shared" si="1"/>
        <v>1527.1333333333337</v>
      </c>
      <c r="BB58" s="137">
        <f t="shared" si="2"/>
        <v>-10.983333333333121</v>
      </c>
      <c r="BD58" s="137">
        <f>(D!M58+D!N58+D!O58)/3</f>
        <v>1613.0333333333335</v>
      </c>
      <c r="BE58" s="137">
        <f>(D!M58+D!N58)/2</f>
        <v>1620.9</v>
      </c>
      <c r="BF58" s="137">
        <f t="shared" si="3"/>
        <v>1605.166666666667</v>
      </c>
      <c r="BG58" s="137">
        <f t="shared" si="4"/>
        <v>-7.8666666666665606</v>
      </c>
      <c r="BI58" s="137" t="b">
        <f t="shared" si="5"/>
        <v>0</v>
      </c>
      <c r="BJ58" s="137" t="b">
        <f t="shared" si="6"/>
        <v>0</v>
      </c>
      <c r="BK58" s="137" t="str">
        <f t="shared" si="7"/>
        <v>SELL</v>
      </c>
      <c r="BL58" s="137" t="b">
        <f t="shared" si="8"/>
        <v>0</v>
      </c>
      <c r="BM58" s="137" t="b">
        <f t="shared" si="9"/>
        <v>1</v>
      </c>
    </row>
    <row r="59" spans="1:65" x14ac:dyDescent="0.3">
      <c r="A59" s="137" t="str">
        <f>D!B59</f>
        <v>HDFCBANK</v>
      </c>
      <c r="B59" s="137" t="str">
        <f>Cash!I59</f>
        <v>N</v>
      </c>
      <c r="C59" s="137" t="str">
        <f>Cash!J59</f>
        <v>Y</v>
      </c>
      <c r="D59" s="137" t="str">
        <f>Cash!K59</f>
        <v>Y</v>
      </c>
      <c r="E59" s="137" t="str">
        <f>Cash!L59</f>
        <v>N</v>
      </c>
      <c r="F59" s="137" t="str">
        <f>Cash!M59</f>
        <v>N</v>
      </c>
      <c r="G59" s="137" t="str">
        <f>Cash!N59</f>
        <v>N</v>
      </c>
      <c r="I59" s="137" t="str">
        <f>Cash!BB59</f>
        <v>N</v>
      </c>
      <c r="J59" s="137" t="str">
        <f>Cash!BC59</f>
        <v>Y</v>
      </c>
      <c r="K59" s="137" t="str">
        <f>Cash!BD59</f>
        <v>N</v>
      </c>
      <c r="L59" s="137" t="str">
        <f>Cash!BE59</f>
        <v>Y</v>
      </c>
      <c r="M59" s="137" t="str">
        <f>Cash!BF59</f>
        <v>Y</v>
      </c>
      <c r="N59" s="137" t="str">
        <f>Cash!BG59</f>
        <v>N</v>
      </c>
      <c r="P59" s="137" t="str">
        <f>Cash!BZ59</f>
        <v>N</v>
      </c>
      <c r="Q59" s="137" t="str">
        <f>Cash!CA59</f>
        <v>Y</v>
      </c>
      <c r="R59" s="137" t="str">
        <f>Cash!CB59</f>
        <v>N</v>
      </c>
      <c r="S59" s="137" t="str">
        <f>Cash!CC59</f>
        <v>Y</v>
      </c>
      <c r="T59" s="137" t="str">
        <f>Cash!CD59</f>
        <v>Y</v>
      </c>
      <c r="U59" s="137" t="str">
        <f>Cash!CE59</f>
        <v>N</v>
      </c>
      <c r="W59" s="137" t="str">
        <f>Cash!CX59</f>
        <v>N</v>
      </c>
      <c r="X59" s="137" t="str">
        <f>Cash!CY59</f>
        <v>Y</v>
      </c>
      <c r="Y59" s="137" t="str">
        <f>Cash!CZ59</f>
        <v>N</v>
      </c>
      <c r="Z59" s="137" t="str">
        <f>Cash!DA59</f>
        <v>N</v>
      </c>
      <c r="AA59" s="137" t="str">
        <f>Cash!DB59</f>
        <v>Y</v>
      </c>
      <c r="AB59" s="137" t="str">
        <f>Cash!DC59</f>
        <v>N</v>
      </c>
      <c r="AD59" s="137" t="str">
        <f>Cash!DV59</f>
        <v>N</v>
      </c>
      <c r="AE59" s="137" t="str">
        <f>Cash!DW59</f>
        <v>N</v>
      </c>
      <c r="AF59" s="137" t="str">
        <f>Cash!DX59</f>
        <v>N</v>
      </c>
      <c r="AG59" s="137" t="str">
        <f>Cash!DY59</f>
        <v>N</v>
      </c>
      <c r="AH59" s="137" t="str">
        <f>Cash!DZ59</f>
        <v>Y</v>
      </c>
      <c r="AI59" s="137" t="str">
        <f>Cash!EA59</f>
        <v>N</v>
      </c>
      <c r="AK59" s="138">
        <f>AVERAGE(Cash!DP59:DS59)</f>
        <v>3.7349999999999972</v>
      </c>
      <c r="AM59" s="137">
        <f>Cash!AG59-Cash!AN59</f>
        <v>37.25</v>
      </c>
      <c r="AN59" s="137">
        <f>Cash!AH59-Cash!AO59</f>
        <v>31.700000000000045</v>
      </c>
      <c r="AO59" s="137">
        <f>Cash!AI59-Cash!AP59</f>
        <v>31.799999999999955</v>
      </c>
      <c r="AP59" s="137">
        <f>Cash!AJ59-Cash!AQ59</f>
        <v>41.199999999999932</v>
      </c>
      <c r="AQ59" s="137">
        <f>Cash!AK59-Cash!AR59</f>
        <v>56.700000000000045</v>
      </c>
      <c r="AR59" s="137">
        <f>Cash!AL59-Cash!AS59</f>
        <v>17.399999999999977</v>
      </c>
      <c r="AS59" s="137">
        <f>Cash!AM59-Cash!AT59</f>
        <v>21</v>
      </c>
      <c r="AU59" s="137" t="b">
        <f>D!C59=D!E59</f>
        <v>0</v>
      </c>
      <c r="AV59" s="137" t="b">
        <f>D!C59=D!D59</f>
        <v>0</v>
      </c>
      <c r="AX59" s="137" t="str">
        <f t="shared" si="0"/>
        <v>HDFCBANK</v>
      </c>
      <c r="AY59" s="137">
        <f>(D!D59+D!E59+D!F59)/3</f>
        <v>847.4</v>
      </c>
      <c r="AZ59" s="137">
        <f>(D!D59+D!E59)/2</f>
        <v>851.67499999999995</v>
      </c>
      <c r="BA59" s="137">
        <f t="shared" si="1"/>
        <v>843.125</v>
      </c>
      <c r="BB59" s="137">
        <f t="shared" si="2"/>
        <v>-4.2749999999999773</v>
      </c>
      <c r="BD59" s="137">
        <f>(D!M59+D!N59+D!O59)/3</f>
        <v>865.2833333333333</v>
      </c>
      <c r="BE59" s="137">
        <f>(D!M59+D!N59)/2</f>
        <v>868.15</v>
      </c>
      <c r="BF59" s="137">
        <f t="shared" si="3"/>
        <v>862.41666666666663</v>
      </c>
      <c r="BG59" s="137">
        <f t="shared" si="4"/>
        <v>-2.8666666666666742</v>
      </c>
      <c r="BI59" s="137" t="b">
        <f t="shared" si="5"/>
        <v>0</v>
      </c>
      <c r="BJ59" s="137" t="b">
        <f t="shared" si="6"/>
        <v>0</v>
      </c>
      <c r="BK59" s="137" t="str">
        <f t="shared" si="7"/>
        <v>SELL</v>
      </c>
      <c r="BL59" s="137" t="b">
        <f t="shared" si="8"/>
        <v>0</v>
      </c>
      <c r="BM59" s="137" t="b">
        <f t="shared" si="9"/>
        <v>1</v>
      </c>
    </row>
    <row r="60" spans="1:65" x14ac:dyDescent="0.3">
      <c r="A60" s="137" t="str">
        <f>D!B60</f>
        <v>HDFCLIFE</v>
      </c>
      <c r="B60" s="137" t="str">
        <f>Cash!I60</f>
        <v>Y</v>
      </c>
      <c r="C60" s="137" t="str">
        <f>Cash!J60</f>
        <v>Y</v>
      </c>
      <c r="D60" s="137" t="str">
        <f>Cash!K60</f>
        <v>Y</v>
      </c>
      <c r="E60" s="137" t="str">
        <f>Cash!L60</f>
        <v>Y</v>
      </c>
      <c r="F60" s="137" t="str">
        <f>Cash!M60</f>
        <v>N</v>
      </c>
      <c r="G60" s="137" t="str">
        <f>Cash!N60</f>
        <v>N</v>
      </c>
      <c r="I60" s="137" t="str">
        <f>Cash!BB60</f>
        <v>Y</v>
      </c>
      <c r="J60" s="137" t="str">
        <f>Cash!BC60</f>
        <v>Y</v>
      </c>
      <c r="K60" s="137" t="str">
        <f>Cash!BD60</f>
        <v>N</v>
      </c>
      <c r="L60" s="137" t="str">
        <f>Cash!BE60</f>
        <v>Y</v>
      </c>
      <c r="M60" s="137" t="str">
        <f>Cash!BF60</f>
        <v>Y</v>
      </c>
      <c r="N60" s="137" t="str">
        <f>Cash!BG60</f>
        <v>N</v>
      </c>
      <c r="P60" s="137" t="str">
        <f>Cash!BZ60</f>
        <v>Y</v>
      </c>
      <c r="Q60" s="137" t="str">
        <f>Cash!CA60</f>
        <v>Y</v>
      </c>
      <c r="R60" s="137" t="str">
        <f>Cash!CB60</f>
        <v>N</v>
      </c>
      <c r="S60" s="137" t="str">
        <f>Cash!CC60</f>
        <v>Y</v>
      </c>
      <c r="T60" s="137" t="str">
        <f>Cash!CD60</f>
        <v>Y</v>
      </c>
      <c r="U60" s="137" t="str">
        <f>Cash!CE60</f>
        <v>N</v>
      </c>
      <c r="W60" s="137" t="str">
        <f>Cash!CX60</f>
        <v>N</v>
      </c>
      <c r="X60" s="137" t="str">
        <f>Cash!CY60</f>
        <v>Y</v>
      </c>
      <c r="Y60" s="137" t="str">
        <f>Cash!CZ60</f>
        <v>N</v>
      </c>
      <c r="Z60" s="137" t="str">
        <f>Cash!DA60</f>
        <v>N</v>
      </c>
      <c r="AA60" s="137" t="str">
        <f>Cash!DB60</f>
        <v>Y</v>
      </c>
      <c r="AB60" s="137" t="str">
        <f>Cash!DC60</f>
        <v>N</v>
      </c>
      <c r="AD60" s="137" t="str">
        <f>Cash!DV60</f>
        <v>N</v>
      </c>
      <c r="AE60" s="137" t="str">
        <f>Cash!DW60</f>
        <v>N</v>
      </c>
      <c r="AF60" s="137" t="str">
        <f>Cash!DX60</f>
        <v>N</v>
      </c>
      <c r="AG60" s="137" t="str">
        <f>Cash!DY60</f>
        <v>N</v>
      </c>
      <c r="AH60" s="137" t="str">
        <f>Cash!DZ60</f>
        <v>N</v>
      </c>
      <c r="AI60" s="137" t="str">
        <f>Cash!EA60</f>
        <v>N</v>
      </c>
      <c r="AK60" s="138">
        <f>AVERAGE(Cash!DP60:DS60)</f>
        <v>4.0749999999999975</v>
      </c>
      <c r="AM60" s="137">
        <f>Cash!AG60-Cash!AN60</f>
        <v>14.399999999999977</v>
      </c>
      <c r="AN60" s="137">
        <f>Cash!AH60-Cash!AO60</f>
        <v>16.550000000000011</v>
      </c>
      <c r="AO60" s="137">
        <f>Cash!AI60-Cash!AP60</f>
        <v>10.25</v>
      </c>
      <c r="AP60" s="137">
        <f>Cash!AJ60-Cash!AQ60</f>
        <v>20.699999999999989</v>
      </c>
      <c r="AQ60" s="137">
        <f>Cash!AK60-Cash!AR60</f>
        <v>26.899999999999977</v>
      </c>
      <c r="AR60" s="137">
        <f>Cash!AL60-Cash!AS60</f>
        <v>16</v>
      </c>
      <c r="AS60" s="137">
        <f>Cash!AM60-Cash!AT60</f>
        <v>31.600000000000023</v>
      </c>
      <c r="AU60" s="137" t="b">
        <f>D!C60=D!E60</f>
        <v>0</v>
      </c>
      <c r="AV60" s="137" t="b">
        <f>D!C60=D!D60</f>
        <v>0</v>
      </c>
      <c r="AX60" s="137" t="str">
        <f t="shared" si="0"/>
        <v>HDFCLIFE</v>
      </c>
      <c r="AY60" s="137">
        <f>(D!D60+D!E60+D!F60)/3</f>
        <v>496.58333333333331</v>
      </c>
      <c r="AZ60" s="137">
        <f>(D!D60+D!E60)/2</f>
        <v>497.5</v>
      </c>
      <c r="BA60" s="137">
        <f t="shared" si="1"/>
        <v>495.66666666666663</v>
      </c>
      <c r="BB60" s="137">
        <f t="shared" si="2"/>
        <v>-0.91666666666668561</v>
      </c>
      <c r="BD60" s="137">
        <f>(D!M60+D!N60+D!O60)/3</f>
        <v>490.11666666666662</v>
      </c>
      <c r="BE60" s="137">
        <f>(D!M60+D!N60)/2</f>
        <v>488.27499999999998</v>
      </c>
      <c r="BF60" s="137">
        <f t="shared" si="3"/>
        <v>491.95833333333326</v>
      </c>
      <c r="BG60" s="137">
        <f t="shared" si="4"/>
        <v>1.8416666666666401</v>
      </c>
      <c r="BI60" s="137" t="b">
        <f t="shared" si="5"/>
        <v>0</v>
      </c>
      <c r="BJ60" s="137" t="b">
        <f t="shared" si="6"/>
        <v>0</v>
      </c>
      <c r="BK60" s="137" t="b">
        <f t="shared" si="7"/>
        <v>0</v>
      </c>
      <c r="BL60" s="137" t="b">
        <f t="shared" si="8"/>
        <v>0</v>
      </c>
      <c r="BM60" s="137" t="b">
        <f t="shared" si="9"/>
        <v>1</v>
      </c>
    </row>
    <row r="61" spans="1:65" x14ac:dyDescent="0.3">
      <c r="A61" s="137" t="str">
        <f>D!B61</f>
        <v>HEROMOTOCO</v>
      </c>
      <c r="B61" s="137" t="str">
        <f>Cash!I61</f>
        <v>Y</v>
      </c>
      <c r="C61" s="137" t="str">
        <f>Cash!J61</f>
        <v>Y</v>
      </c>
      <c r="D61" s="137" t="str">
        <f>Cash!K61</f>
        <v>N</v>
      </c>
      <c r="E61" s="137" t="str">
        <f>Cash!L61</f>
        <v>Y</v>
      </c>
      <c r="F61" s="137" t="str">
        <f>Cash!M61</f>
        <v>N</v>
      </c>
      <c r="G61" s="137" t="str">
        <f>Cash!N61</f>
        <v>N</v>
      </c>
      <c r="I61" s="137" t="str">
        <f>Cash!BB61</f>
        <v>N</v>
      </c>
      <c r="J61" s="137" t="str">
        <f>Cash!BC61</f>
        <v>N</v>
      </c>
      <c r="K61" s="137" t="str">
        <f>Cash!BD61</f>
        <v>Y</v>
      </c>
      <c r="L61" s="137" t="str">
        <f>Cash!BE61</f>
        <v>N</v>
      </c>
      <c r="M61" s="137" t="str">
        <f>Cash!BF61</f>
        <v>N</v>
      </c>
      <c r="N61" s="137" t="str">
        <f>Cash!BG61</f>
        <v>N</v>
      </c>
      <c r="P61" s="137" t="str">
        <f>Cash!BZ61</f>
        <v>N</v>
      </c>
      <c r="Q61" s="137" t="str">
        <f>Cash!CA61</f>
        <v>N</v>
      </c>
      <c r="R61" s="137" t="str">
        <f>Cash!CB61</f>
        <v>Y</v>
      </c>
      <c r="S61" s="137" t="str">
        <f>Cash!CC61</f>
        <v>N</v>
      </c>
      <c r="T61" s="137" t="str">
        <f>Cash!CD61</f>
        <v>N</v>
      </c>
      <c r="U61" s="137" t="str">
        <f>Cash!CE61</f>
        <v>N</v>
      </c>
      <c r="W61" s="137" t="str">
        <f>Cash!CX61</f>
        <v>N</v>
      </c>
      <c r="X61" s="137" t="str">
        <f>Cash!CY61</f>
        <v>Y</v>
      </c>
      <c r="Y61" s="137" t="str">
        <f>Cash!CZ61</f>
        <v>Y</v>
      </c>
      <c r="Z61" s="137" t="str">
        <f>Cash!DA61</f>
        <v>N</v>
      </c>
      <c r="AA61" s="137" t="str">
        <f>Cash!DB61</f>
        <v>N</v>
      </c>
      <c r="AB61" s="137" t="str">
        <f>Cash!DC61</f>
        <v>N</v>
      </c>
      <c r="AD61" s="137" t="str">
        <f>Cash!DV61</f>
        <v>N</v>
      </c>
      <c r="AE61" s="137" t="str">
        <f>Cash!DW61</f>
        <v>Y</v>
      </c>
      <c r="AF61" s="137" t="str">
        <f>Cash!DX61</f>
        <v>N</v>
      </c>
      <c r="AG61" s="137" t="str">
        <f>Cash!DY61</f>
        <v>N</v>
      </c>
      <c r="AH61" s="137" t="str">
        <f>Cash!DZ61</f>
        <v>Y</v>
      </c>
      <c r="AI61" s="137" t="str">
        <f>Cash!EA61</f>
        <v>N</v>
      </c>
      <c r="AK61" s="138">
        <f>AVERAGE(Cash!DP61:DS61)</f>
        <v>4.1899999999999977</v>
      </c>
      <c r="AM61" s="137">
        <f>Cash!AG61-Cash!AN61</f>
        <v>76.050000000000182</v>
      </c>
      <c r="AN61" s="137">
        <f>Cash!AH61-Cash!AO61</f>
        <v>110</v>
      </c>
      <c r="AO61" s="137">
        <f>Cash!AI61-Cash!AP61</f>
        <v>76.450000000000273</v>
      </c>
      <c r="AP61" s="137">
        <f>Cash!AJ61-Cash!AQ61</f>
        <v>65.149999999999636</v>
      </c>
      <c r="AQ61" s="137">
        <f>Cash!AK61-Cash!AR61</f>
        <v>158.34999999999991</v>
      </c>
      <c r="AR61" s="137">
        <f>Cash!AL61-Cash!AS61</f>
        <v>79</v>
      </c>
      <c r="AS61" s="137">
        <f>Cash!AM61-Cash!AT61</f>
        <v>136.30000000000018</v>
      </c>
      <c r="AU61" s="137" t="b">
        <f>D!C61=D!E61</f>
        <v>0</v>
      </c>
      <c r="AV61" s="137" t="b">
        <f>D!C61=D!D61</f>
        <v>0</v>
      </c>
      <c r="AX61" s="137" t="str">
        <f t="shared" si="0"/>
        <v>HEROMOTOCO</v>
      </c>
      <c r="AY61" s="137">
        <f>(D!D61+D!E61+D!F61)/3</f>
        <v>2131.4500000000003</v>
      </c>
      <c r="AZ61" s="137">
        <f>(D!D61+D!E61)/2</f>
        <v>2121.875</v>
      </c>
      <c r="BA61" s="137">
        <f t="shared" si="1"/>
        <v>2141.0250000000005</v>
      </c>
      <c r="BB61" s="137">
        <f t="shared" si="2"/>
        <v>9.5750000000002728</v>
      </c>
      <c r="BD61" s="137">
        <f>(D!M61+D!N61+D!O61)/3</f>
        <v>2089.8333333333335</v>
      </c>
      <c r="BE61" s="137">
        <f>(D!M61+D!N61)/2</f>
        <v>2075</v>
      </c>
      <c r="BF61" s="137">
        <f t="shared" si="3"/>
        <v>2104.666666666667</v>
      </c>
      <c r="BG61" s="137">
        <f t="shared" si="4"/>
        <v>14.833333333333485</v>
      </c>
      <c r="BI61" s="137" t="b">
        <f t="shared" si="5"/>
        <v>0</v>
      </c>
      <c r="BJ61" s="137" t="str">
        <f t="shared" si="6"/>
        <v>BUY</v>
      </c>
      <c r="BK61" s="137" t="b">
        <f t="shared" si="7"/>
        <v>0</v>
      </c>
      <c r="BL61" s="137" t="b">
        <f t="shared" si="8"/>
        <v>0</v>
      </c>
      <c r="BM61" s="137" t="b">
        <f t="shared" si="9"/>
        <v>1</v>
      </c>
    </row>
    <row r="62" spans="1:65" x14ac:dyDescent="0.3">
      <c r="A62" s="137" t="str">
        <f>D!B62</f>
        <v>HINDALCO</v>
      </c>
      <c r="B62" s="137" t="str">
        <f>Cash!I62</f>
        <v>N</v>
      </c>
      <c r="C62" s="137" t="str">
        <f>Cash!J62</f>
        <v>Y</v>
      </c>
      <c r="D62" s="137" t="str">
        <f>Cash!K62</f>
        <v>Y</v>
      </c>
      <c r="E62" s="137" t="str">
        <f>Cash!L62</f>
        <v>Y</v>
      </c>
      <c r="F62" s="137" t="str">
        <f>Cash!M62</f>
        <v>N</v>
      </c>
      <c r="G62" s="137" t="str">
        <f>Cash!N62</f>
        <v>Y</v>
      </c>
      <c r="I62" s="137" t="str">
        <f>Cash!BB62</f>
        <v>N</v>
      </c>
      <c r="J62" s="137" t="str">
        <f>Cash!BC62</f>
        <v>Y</v>
      </c>
      <c r="K62" s="137" t="str">
        <f>Cash!BD62</f>
        <v>N</v>
      </c>
      <c r="L62" s="137" t="str">
        <f>Cash!BE62</f>
        <v>Y</v>
      </c>
      <c r="M62" s="137" t="str">
        <f>Cash!BF62</f>
        <v>Y</v>
      </c>
      <c r="N62" s="137" t="str">
        <f>Cash!BG62</f>
        <v>N</v>
      </c>
      <c r="P62" s="137" t="str">
        <f>Cash!BZ62</f>
        <v>N</v>
      </c>
      <c r="Q62" s="137" t="str">
        <f>Cash!CA62</f>
        <v>Y</v>
      </c>
      <c r="R62" s="137" t="str">
        <f>Cash!CB62</f>
        <v>N</v>
      </c>
      <c r="S62" s="137" t="str">
        <f>Cash!CC62</f>
        <v>Y</v>
      </c>
      <c r="T62" s="137" t="str">
        <f>Cash!CD62</f>
        <v>Y</v>
      </c>
      <c r="U62" s="137" t="str">
        <f>Cash!CE62</f>
        <v>N</v>
      </c>
      <c r="W62" s="137" t="str">
        <f>Cash!CX62</f>
        <v>N</v>
      </c>
      <c r="X62" s="137" t="str">
        <f>Cash!CY62</f>
        <v>Y</v>
      </c>
      <c r="Y62" s="137" t="str">
        <f>Cash!CZ62</f>
        <v>N</v>
      </c>
      <c r="Z62" s="137" t="str">
        <f>Cash!DA62</f>
        <v>N</v>
      </c>
      <c r="AA62" s="137" t="str">
        <f>Cash!DB62</f>
        <v>Y</v>
      </c>
      <c r="AB62" s="137" t="str">
        <f>Cash!DC62</f>
        <v>N</v>
      </c>
      <c r="AD62" s="137" t="str">
        <f>Cash!DV62</f>
        <v>N</v>
      </c>
      <c r="AE62" s="137" t="str">
        <f>Cash!DW62</f>
        <v>Y</v>
      </c>
      <c r="AF62" s="137" t="str">
        <f>Cash!DX62</f>
        <v>N</v>
      </c>
      <c r="AG62" s="137" t="str">
        <f>Cash!DY62</f>
        <v>N</v>
      </c>
      <c r="AH62" s="137" t="str">
        <f>Cash!DZ62</f>
        <v>N</v>
      </c>
      <c r="AI62" s="137" t="str">
        <f>Cash!EA62</f>
        <v>N</v>
      </c>
      <c r="AK62" s="138">
        <f>AVERAGE(Cash!DP62:DS62)</f>
        <v>5.1624999999999979</v>
      </c>
      <c r="AM62" s="137">
        <f>Cash!AG62-Cash!AN62</f>
        <v>2.9000000000000057</v>
      </c>
      <c r="AN62" s="137">
        <f>Cash!AH62-Cash!AO62</f>
        <v>10.099999999999994</v>
      </c>
      <c r="AO62" s="137">
        <f>Cash!AI62-Cash!AP62</f>
        <v>5.7000000000000028</v>
      </c>
      <c r="AP62" s="137">
        <f>Cash!AJ62-Cash!AQ62</f>
        <v>3.8500000000000085</v>
      </c>
      <c r="AQ62" s="137">
        <f>Cash!AK62-Cash!AR62</f>
        <v>6.7000000000000028</v>
      </c>
      <c r="AR62" s="137">
        <f>Cash!AL62-Cash!AS62</f>
        <v>3.5</v>
      </c>
      <c r="AS62" s="137">
        <f>Cash!AM62-Cash!AT62</f>
        <v>3.9000000000000057</v>
      </c>
      <c r="AU62" s="137" t="b">
        <f>D!C62=D!E62</f>
        <v>0</v>
      </c>
      <c r="AV62" s="137" t="b">
        <f>D!C62=D!D62</f>
        <v>1</v>
      </c>
      <c r="AX62" s="137" t="str">
        <f t="shared" si="0"/>
        <v>HINDALCO</v>
      </c>
      <c r="AY62" s="137">
        <f>(D!D62+D!E62+D!F62)/3</f>
        <v>124.98333333333333</v>
      </c>
      <c r="AZ62" s="137">
        <f>(D!D62+D!E62)/2</f>
        <v>125.05</v>
      </c>
      <c r="BA62" s="137">
        <f t="shared" si="1"/>
        <v>124.91666666666667</v>
      </c>
      <c r="BB62" s="137">
        <f t="shared" si="2"/>
        <v>-6.6666666666662877E-2</v>
      </c>
      <c r="BD62" s="137">
        <f>(D!M62+D!N62+D!O62)/3</f>
        <v>126.96666666666665</v>
      </c>
      <c r="BE62" s="137">
        <f>(D!M62+D!N62)/2</f>
        <v>125.7</v>
      </c>
      <c r="BF62" s="137">
        <f t="shared" si="3"/>
        <v>128.23333333333329</v>
      </c>
      <c r="BG62" s="137">
        <f t="shared" si="4"/>
        <v>1.2666666666666515</v>
      </c>
      <c r="BI62" s="137" t="b">
        <f t="shared" si="5"/>
        <v>0</v>
      </c>
      <c r="BJ62" s="137" t="b">
        <f t="shared" si="6"/>
        <v>0</v>
      </c>
      <c r="BK62" s="137" t="b">
        <f t="shared" si="7"/>
        <v>0</v>
      </c>
      <c r="BL62" s="137" t="b">
        <f t="shared" si="8"/>
        <v>0</v>
      </c>
      <c r="BM62" s="137" t="b">
        <f t="shared" si="9"/>
        <v>1</v>
      </c>
    </row>
    <row r="63" spans="1:65" x14ac:dyDescent="0.3">
      <c r="A63" s="137" t="str">
        <f>D!B63</f>
        <v>HINDPETRO</v>
      </c>
      <c r="B63" s="137" t="str">
        <f>Cash!I63</f>
        <v>Y</v>
      </c>
      <c r="C63" s="137" t="str">
        <f>Cash!J63</f>
        <v>Y</v>
      </c>
      <c r="D63" s="137" t="str">
        <f>Cash!K63</f>
        <v>Y</v>
      </c>
      <c r="E63" s="137" t="str">
        <f>Cash!L63</f>
        <v>N</v>
      </c>
      <c r="F63" s="137" t="str">
        <f>Cash!M63</f>
        <v>N</v>
      </c>
      <c r="G63" s="137" t="str">
        <f>Cash!N63</f>
        <v>N</v>
      </c>
      <c r="I63" s="137" t="str">
        <f>Cash!BB63</f>
        <v>Y</v>
      </c>
      <c r="J63" s="137" t="str">
        <f>Cash!BC63</f>
        <v>N</v>
      </c>
      <c r="K63" s="137" t="str">
        <f>Cash!BD63</f>
        <v>N</v>
      </c>
      <c r="L63" s="137" t="str">
        <f>Cash!BE63</f>
        <v>N</v>
      </c>
      <c r="M63" s="137" t="str">
        <f>Cash!BF63</f>
        <v>Y</v>
      </c>
      <c r="N63" s="137" t="str">
        <f>Cash!BG63</f>
        <v>Y</v>
      </c>
      <c r="P63" s="137" t="str">
        <f>Cash!BZ63</f>
        <v>Y</v>
      </c>
      <c r="Q63" s="137" t="str">
        <f>Cash!CA63</f>
        <v>N</v>
      </c>
      <c r="R63" s="137" t="str">
        <f>Cash!CB63</f>
        <v>N</v>
      </c>
      <c r="S63" s="137" t="str">
        <f>Cash!CC63</f>
        <v>N</v>
      </c>
      <c r="T63" s="137" t="str">
        <f>Cash!CD63</f>
        <v>Y</v>
      </c>
      <c r="U63" s="137" t="str">
        <f>Cash!CE63</f>
        <v>Y</v>
      </c>
      <c r="W63" s="137" t="str">
        <f>Cash!CX63</f>
        <v>Y</v>
      </c>
      <c r="X63" s="137" t="str">
        <f>Cash!CY63</f>
        <v>N</v>
      </c>
      <c r="Y63" s="137" t="str">
        <f>Cash!CZ63</f>
        <v>N</v>
      </c>
      <c r="Z63" s="137" t="str">
        <f>Cash!DA63</f>
        <v>N</v>
      </c>
      <c r="AA63" s="137" t="str">
        <f>Cash!DB63</f>
        <v>Y</v>
      </c>
      <c r="AB63" s="137" t="str">
        <f>Cash!DC63</f>
        <v>Y</v>
      </c>
      <c r="AD63" s="137" t="str">
        <f>Cash!DV63</f>
        <v>N</v>
      </c>
      <c r="AE63" s="137" t="str">
        <f>Cash!DW63</f>
        <v>N</v>
      </c>
      <c r="AF63" s="137" t="str">
        <f>Cash!DX63</f>
        <v>Y</v>
      </c>
      <c r="AG63" s="137" t="str">
        <f>Cash!DY63</f>
        <v>N</v>
      </c>
      <c r="AH63" s="137" t="str">
        <f>Cash!DZ63</f>
        <v>Y</v>
      </c>
      <c r="AI63" s="137" t="str">
        <f>Cash!EA63</f>
        <v>N</v>
      </c>
      <c r="AK63" s="138">
        <f>AVERAGE(Cash!DP63:DS63)</f>
        <v>4.1475</v>
      </c>
      <c r="AM63" s="137">
        <f>Cash!AG63-Cash!AN63</f>
        <v>8.1999999999999886</v>
      </c>
      <c r="AN63" s="137">
        <f>Cash!AH63-Cash!AO63</f>
        <v>6.8000000000000114</v>
      </c>
      <c r="AO63" s="137">
        <f>Cash!AI63-Cash!AP63</f>
        <v>9.9500000000000171</v>
      </c>
      <c r="AP63" s="137">
        <f>Cash!AJ63-Cash!AQ63</f>
        <v>10.450000000000017</v>
      </c>
      <c r="AQ63" s="137">
        <f>Cash!AK63-Cash!AR63</f>
        <v>19.699999999999989</v>
      </c>
      <c r="AR63" s="137">
        <f>Cash!AL63-Cash!AS63</f>
        <v>6.6500000000000057</v>
      </c>
      <c r="AS63" s="137">
        <f>Cash!AM63-Cash!AT63</f>
        <v>4.5</v>
      </c>
      <c r="AU63" s="137" t="b">
        <f>D!C63=D!E63</f>
        <v>0</v>
      </c>
      <c r="AV63" s="137" t="b">
        <f>D!C63=D!D63</f>
        <v>0</v>
      </c>
      <c r="AX63" s="137" t="str">
        <f t="shared" si="0"/>
        <v>HINDPETRO</v>
      </c>
      <c r="AY63" s="137">
        <f>(D!D63+D!E63+D!F63)/3</f>
        <v>182.33333333333334</v>
      </c>
      <c r="AZ63" s="137">
        <f>(D!D63+D!E63)/2</f>
        <v>182.4</v>
      </c>
      <c r="BA63" s="137">
        <f t="shared" si="1"/>
        <v>182.26666666666668</v>
      </c>
      <c r="BB63" s="137">
        <f t="shared" si="2"/>
        <v>-6.6666666666662877E-2</v>
      </c>
      <c r="BD63" s="137">
        <f>(D!M63+D!N63+D!O63)/3</f>
        <v>179.25</v>
      </c>
      <c r="BE63" s="137">
        <f>(D!M63+D!N63)/2</f>
        <v>178.5</v>
      </c>
      <c r="BF63" s="137">
        <f t="shared" si="3"/>
        <v>180</v>
      </c>
      <c r="BG63" s="137">
        <f t="shared" si="4"/>
        <v>0.75</v>
      </c>
      <c r="BI63" s="137" t="b">
        <f t="shared" si="5"/>
        <v>0</v>
      </c>
      <c r="BJ63" s="137" t="b">
        <f t="shared" si="6"/>
        <v>0</v>
      </c>
      <c r="BK63" s="137" t="b">
        <f t="shared" si="7"/>
        <v>0</v>
      </c>
      <c r="BL63" s="137" t="b">
        <f t="shared" si="8"/>
        <v>0</v>
      </c>
      <c r="BM63" s="137" t="b">
        <f t="shared" si="9"/>
        <v>1</v>
      </c>
    </row>
    <row r="64" spans="1:65" x14ac:dyDescent="0.3">
      <c r="A64" s="137" t="str">
        <f>D!B64</f>
        <v>HINDUNILVR</v>
      </c>
      <c r="B64" s="137" t="str">
        <f>Cash!I64</f>
        <v>Y</v>
      </c>
      <c r="C64" s="137" t="str">
        <f>Cash!J64</f>
        <v>N</v>
      </c>
      <c r="D64" s="137" t="str">
        <f>Cash!K64</f>
        <v>Y</v>
      </c>
      <c r="E64" s="137" t="str">
        <f>Cash!L64</f>
        <v>N</v>
      </c>
      <c r="F64" s="137" t="str">
        <f>Cash!M64</f>
        <v>N</v>
      </c>
      <c r="G64" s="137" t="str">
        <f>Cash!N64</f>
        <v>Y</v>
      </c>
      <c r="I64" s="137" t="str">
        <f>Cash!BB64</f>
        <v>Y</v>
      </c>
      <c r="J64" s="137" t="str">
        <f>Cash!BC64</f>
        <v>Y</v>
      </c>
      <c r="K64" s="137" t="str">
        <f>Cash!BD64</f>
        <v>N</v>
      </c>
      <c r="L64" s="137" t="str">
        <f>Cash!BE64</f>
        <v>N</v>
      </c>
      <c r="M64" s="137" t="str">
        <f>Cash!BF64</f>
        <v>Y</v>
      </c>
      <c r="N64" s="137" t="str">
        <f>Cash!BG64</f>
        <v>N</v>
      </c>
      <c r="P64" s="137" t="str">
        <f>Cash!BZ64</f>
        <v>Y</v>
      </c>
      <c r="Q64" s="137" t="str">
        <f>Cash!CA64</f>
        <v>Y</v>
      </c>
      <c r="R64" s="137" t="str">
        <f>Cash!CB64</f>
        <v>N</v>
      </c>
      <c r="S64" s="137" t="str">
        <f>Cash!CC64</f>
        <v>N</v>
      </c>
      <c r="T64" s="137" t="str">
        <f>Cash!CD64</f>
        <v>Y</v>
      </c>
      <c r="U64" s="137" t="str">
        <f>Cash!CE64</f>
        <v>N</v>
      </c>
      <c r="W64" s="137" t="str">
        <f>Cash!CX64</f>
        <v>N</v>
      </c>
      <c r="X64" s="137" t="str">
        <f>Cash!CY64</f>
        <v>Y</v>
      </c>
      <c r="Y64" s="137" t="str">
        <f>Cash!CZ64</f>
        <v>N</v>
      </c>
      <c r="Z64" s="137" t="str">
        <f>Cash!DA64</f>
        <v>N</v>
      </c>
      <c r="AA64" s="137" t="str">
        <f>Cash!DB64</f>
        <v>Y</v>
      </c>
      <c r="AB64" s="137" t="str">
        <f>Cash!DC64</f>
        <v>N</v>
      </c>
      <c r="AD64" s="137" t="str">
        <f>Cash!DV64</f>
        <v>N</v>
      </c>
      <c r="AE64" s="137" t="str">
        <f>Cash!DW64</f>
        <v>N</v>
      </c>
      <c r="AF64" s="137" t="str">
        <f>Cash!DX64</f>
        <v>N</v>
      </c>
      <c r="AG64" s="137" t="str">
        <f>Cash!DY64</f>
        <v>N</v>
      </c>
      <c r="AH64" s="137" t="str">
        <f>Cash!DZ64</f>
        <v>N</v>
      </c>
      <c r="AI64" s="137" t="str">
        <f>Cash!EA64</f>
        <v>N</v>
      </c>
      <c r="AK64" s="138">
        <f>AVERAGE(Cash!DP64:DS64)</f>
        <v>3.0224999999999973</v>
      </c>
      <c r="AM64" s="137">
        <f>Cash!AG64-Cash!AN64</f>
        <v>37.049999999999955</v>
      </c>
      <c r="AN64" s="137">
        <f>Cash!AH64-Cash!AO64</f>
        <v>48.200000000000045</v>
      </c>
      <c r="AO64" s="137">
        <f>Cash!AI64-Cash!AP64</f>
        <v>35</v>
      </c>
      <c r="AP64" s="137">
        <f>Cash!AJ64-Cash!AQ64</f>
        <v>56.700000000000045</v>
      </c>
      <c r="AQ64" s="137">
        <f>Cash!AK64-Cash!AR64</f>
        <v>59.25</v>
      </c>
      <c r="AR64" s="137">
        <f>Cash!AL64-Cash!AS64</f>
        <v>31.650000000000091</v>
      </c>
      <c r="AS64" s="137">
        <f>Cash!AM64-Cash!AT64</f>
        <v>45.899999999999864</v>
      </c>
      <c r="AU64" s="137" t="b">
        <f>D!C64=D!E64</f>
        <v>0</v>
      </c>
      <c r="AV64" s="137" t="b">
        <f>D!C64=D!D64</f>
        <v>0</v>
      </c>
      <c r="AX64" s="137" t="str">
        <f t="shared" si="0"/>
        <v>HINDUNILVR</v>
      </c>
      <c r="AY64" s="137">
        <f>(D!D64+D!E64+D!F64)/3</f>
        <v>1980.3166666666668</v>
      </c>
      <c r="AZ64" s="137">
        <f>(D!D64+D!E64)/2</f>
        <v>1976.5250000000001</v>
      </c>
      <c r="BA64" s="137">
        <f t="shared" si="1"/>
        <v>1984.1083333333336</v>
      </c>
      <c r="BB64" s="137">
        <f t="shared" si="2"/>
        <v>3.7916666666667425</v>
      </c>
      <c r="BD64" s="137">
        <f>(D!M64+D!N64+D!O64)/3</f>
        <v>1976.5</v>
      </c>
      <c r="BE64" s="137">
        <f>(D!M64+D!N64)/2</f>
        <v>1979.3000000000002</v>
      </c>
      <c r="BF64" s="137">
        <f t="shared" si="3"/>
        <v>1973.6999999999998</v>
      </c>
      <c r="BG64" s="137">
        <f t="shared" si="4"/>
        <v>-2.8000000000001819</v>
      </c>
      <c r="BI64" s="137" t="b">
        <f t="shared" si="5"/>
        <v>0</v>
      </c>
      <c r="BJ64" s="137" t="b">
        <f t="shared" si="6"/>
        <v>0</v>
      </c>
      <c r="BK64" s="137" t="b">
        <f t="shared" si="7"/>
        <v>0</v>
      </c>
      <c r="BL64" s="137" t="b">
        <f t="shared" si="8"/>
        <v>0</v>
      </c>
      <c r="BM64" s="137" t="b">
        <f t="shared" si="9"/>
        <v>0</v>
      </c>
    </row>
    <row r="65" spans="1:65" x14ac:dyDescent="0.3">
      <c r="A65" s="137" t="str">
        <f>D!B65</f>
        <v>IBULHSGFIN</v>
      </c>
      <c r="B65" s="137" t="str">
        <f>Cash!I65</f>
        <v>N</v>
      </c>
      <c r="C65" s="137" t="str">
        <f>Cash!J65</f>
        <v>N</v>
      </c>
      <c r="D65" s="137" t="str">
        <f>Cash!K65</f>
        <v>Y</v>
      </c>
      <c r="E65" s="137" t="str">
        <f>Cash!L65</f>
        <v>Y</v>
      </c>
      <c r="F65" s="137" t="str">
        <f>Cash!M65</f>
        <v>N</v>
      </c>
      <c r="G65" s="137" t="str">
        <f>Cash!N65</f>
        <v>Y</v>
      </c>
      <c r="I65" s="137" t="str">
        <f>Cash!BB65</f>
        <v>Y</v>
      </c>
      <c r="J65" s="137" t="str">
        <f>Cash!BC65</f>
        <v>N</v>
      </c>
      <c r="K65" s="137" t="str">
        <f>Cash!BD65</f>
        <v>N</v>
      </c>
      <c r="L65" s="137" t="str">
        <f>Cash!BE65</f>
        <v>N</v>
      </c>
      <c r="M65" s="137" t="str">
        <f>Cash!BF65</f>
        <v>Y</v>
      </c>
      <c r="N65" s="137" t="str">
        <f>Cash!BG65</f>
        <v>N</v>
      </c>
      <c r="P65" s="137" t="str">
        <f>Cash!BZ65</f>
        <v>Y</v>
      </c>
      <c r="Q65" s="137" t="str">
        <f>Cash!CA65</f>
        <v>N</v>
      </c>
      <c r="R65" s="137" t="str">
        <f>Cash!CB65</f>
        <v>N</v>
      </c>
      <c r="S65" s="137" t="str">
        <f>Cash!CC65</f>
        <v>N</v>
      </c>
      <c r="T65" s="137" t="str">
        <f>Cash!CD65</f>
        <v>Y</v>
      </c>
      <c r="U65" s="137" t="str">
        <f>Cash!CE65</f>
        <v>N</v>
      </c>
      <c r="W65" s="137" t="str">
        <f>Cash!CX65</f>
        <v>Y</v>
      </c>
      <c r="X65" s="137" t="str">
        <f>Cash!CY65</f>
        <v>N</v>
      </c>
      <c r="Y65" s="137" t="str">
        <f>Cash!CZ65</f>
        <v>N</v>
      </c>
      <c r="Z65" s="137" t="str">
        <f>Cash!DA65</f>
        <v>N</v>
      </c>
      <c r="AA65" s="137" t="str">
        <f>Cash!DB65</f>
        <v>Y</v>
      </c>
      <c r="AB65" s="137" t="str">
        <f>Cash!DC65</f>
        <v>N</v>
      </c>
      <c r="AD65" s="137" t="str">
        <f>Cash!DV65</f>
        <v>N</v>
      </c>
      <c r="AE65" s="137" t="str">
        <f>Cash!DW65</f>
        <v>N</v>
      </c>
      <c r="AF65" s="137" t="str">
        <f>Cash!DX65</f>
        <v>N</v>
      </c>
      <c r="AG65" s="137" t="str">
        <f>Cash!DY65</f>
        <v>N</v>
      </c>
      <c r="AH65" s="137" t="str">
        <f>Cash!DZ65</f>
        <v>Y</v>
      </c>
      <c r="AI65" s="137" t="str">
        <f>Cash!EA65</f>
        <v>N</v>
      </c>
      <c r="AK65" s="138">
        <f>AVERAGE(Cash!DP65:DS65)</f>
        <v>7.1449999999999942</v>
      </c>
      <c r="AM65" s="137">
        <f>Cash!AG65-Cash!AN65</f>
        <v>9.1500000000000057</v>
      </c>
      <c r="AN65" s="137">
        <f>Cash!AH65-Cash!AO65</f>
        <v>6.2000000000000028</v>
      </c>
      <c r="AO65" s="137">
        <f>Cash!AI65-Cash!AP65</f>
        <v>7.25</v>
      </c>
      <c r="AP65" s="137">
        <f>Cash!AJ65-Cash!AQ65</f>
        <v>6.7999999999999972</v>
      </c>
      <c r="AQ65" s="137">
        <f>Cash!AK65-Cash!AR65</f>
        <v>14.700000000000003</v>
      </c>
      <c r="AR65" s="137">
        <f>Cash!AL65-Cash!AS65</f>
        <v>6.25</v>
      </c>
      <c r="AS65" s="137">
        <f>Cash!AM65-Cash!AT65</f>
        <v>14.849999999999994</v>
      </c>
      <c r="AU65" s="137" t="b">
        <f>D!C65=D!E65</f>
        <v>0</v>
      </c>
      <c r="AV65" s="137" t="b">
        <f>D!C65=D!D65</f>
        <v>0</v>
      </c>
      <c r="AX65" s="137" t="str">
        <f t="shared" si="0"/>
        <v>IBULHSGFIN</v>
      </c>
      <c r="AY65" s="137">
        <f>(D!D65+D!E65+D!F65)/3</f>
        <v>117.93333333333334</v>
      </c>
      <c r="AZ65" s="137">
        <f>(D!D65+D!E65)/2</f>
        <v>119.075</v>
      </c>
      <c r="BA65" s="137">
        <f t="shared" si="1"/>
        <v>116.79166666666667</v>
      </c>
      <c r="BB65" s="137">
        <f t="shared" si="2"/>
        <v>-1.1416666666666657</v>
      </c>
      <c r="BD65" s="137">
        <f>(D!M65+D!N65+D!O65)/3</f>
        <v>122.96666666666668</v>
      </c>
      <c r="BE65" s="137">
        <f>(D!M65+D!N65)/2</f>
        <v>123.55000000000001</v>
      </c>
      <c r="BF65" s="137">
        <f t="shared" si="3"/>
        <v>122.38333333333335</v>
      </c>
      <c r="BG65" s="137">
        <f t="shared" si="4"/>
        <v>-0.5833333333333286</v>
      </c>
      <c r="BI65" s="137" t="b">
        <f t="shared" si="5"/>
        <v>0</v>
      </c>
      <c r="BJ65" s="137" t="b">
        <f t="shared" si="6"/>
        <v>0</v>
      </c>
      <c r="BK65" s="137" t="str">
        <f t="shared" si="7"/>
        <v>SELL</v>
      </c>
      <c r="BL65" s="137" t="b">
        <f t="shared" si="8"/>
        <v>0</v>
      </c>
      <c r="BM65" s="137" t="b">
        <f t="shared" si="9"/>
        <v>1</v>
      </c>
    </row>
    <row r="66" spans="1:65" x14ac:dyDescent="0.3">
      <c r="A66" s="137" t="str">
        <f>D!B66</f>
        <v>ICICIBANK</v>
      </c>
      <c r="B66" s="137" t="str">
        <f>Cash!I66</f>
        <v>N</v>
      </c>
      <c r="C66" s="137" t="str">
        <f>Cash!J66</f>
        <v>N</v>
      </c>
      <c r="D66" s="137" t="str">
        <f>Cash!K66</f>
        <v>Y</v>
      </c>
      <c r="E66" s="137" t="str">
        <f>Cash!L66</f>
        <v>Y</v>
      </c>
      <c r="F66" s="137" t="str">
        <f>Cash!M66</f>
        <v>N</v>
      </c>
      <c r="G66" s="137" t="str">
        <f>Cash!N66</f>
        <v>N</v>
      </c>
      <c r="I66" s="137" t="str">
        <f>Cash!BB66</f>
        <v>Y</v>
      </c>
      <c r="J66" s="137" t="str">
        <f>Cash!BC66</f>
        <v>Y</v>
      </c>
      <c r="K66" s="137" t="str">
        <f>Cash!BD66</f>
        <v>N</v>
      </c>
      <c r="L66" s="137" t="str">
        <f>Cash!BE66</f>
        <v>N</v>
      </c>
      <c r="M66" s="137" t="str">
        <f>Cash!BF66</f>
        <v>Y</v>
      </c>
      <c r="N66" s="137" t="str">
        <f>Cash!BG66</f>
        <v>N</v>
      </c>
      <c r="P66" s="137" t="str">
        <f>Cash!BZ66</f>
        <v>Y</v>
      </c>
      <c r="Q66" s="137" t="str">
        <f>Cash!CA66</f>
        <v>Y</v>
      </c>
      <c r="R66" s="137" t="str">
        <f>Cash!CB66</f>
        <v>N</v>
      </c>
      <c r="S66" s="137" t="str">
        <f>Cash!CC66</f>
        <v>N</v>
      </c>
      <c r="T66" s="137" t="str">
        <f>Cash!CD66</f>
        <v>Y</v>
      </c>
      <c r="U66" s="137" t="str">
        <f>Cash!CE66</f>
        <v>N</v>
      </c>
      <c r="W66" s="137" t="str">
        <f>Cash!CX66</f>
        <v>Y</v>
      </c>
      <c r="X66" s="137" t="str">
        <f>Cash!CY66</f>
        <v>N</v>
      </c>
      <c r="Y66" s="137" t="str">
        <f>Cash!CZ66</f>
        <v>N</v>
      </c>
      <c r="Z66" s="137" t="str">
        <f>Cash!DA66</f>
        <v>N</v>
      </c>
      <c r="AA66" s="137" t="str">
        <f>Cash!DB66</f>
        <v>Y</v>
      </c>
      <c r="AB66" s="137" t="str">
        <f>Cash!DC66</f>
        <v>Y</v>
      </c>
      <c r="AD66" s="137" t="str">
        <f>Cash!DV66</f>
        <v>N</v>
      </c>
      <c r="AE66" s="137" t="str">
        <f>Cash!DW66</f>
        <v>N</v>
      </c>
      <c r="AF66" s="137" t="str">
        <f>Cash!DX66</f>
        <v>N</v>
      </c>
      <c r="AG66" s="137" t="str">
        <f>Cash!DY66</f>
        <v>N</v>
      </c>
      <c r="AH66" s="137" t="str">
        <f>Cash!DZ66</f>
        <v>Y</v>
      </c>
      <c r="AI66" s="137" t="str">
        <f>Cash!EA66</f>
        <v>N</v>
      </c>
      <c r="AK66" s="138">
        <f>AVERAGE(Cash!DP66:DS66)</f>
        <v>5.0524999999999975</v>
      </c>
      <c r="AM66" s="137">
        <f>Cash!AG66-Cash!AN66</f>
        <v>22.149999999999977</v>
      </c>
      <c r="AN66" s="137">
        <f>Cash!AH66-Cash!AO66</f>
        <v>10.800000000000011</v>
      </c>
      <c r="AO66" s="137">
        <f>Cash!AI66-Cash!AP66</f>
        <v>10.75</v>
      </c>
      <c r="AP66" s="137">
        <f>Cash!AJ66-Cash!AQ66</f>
        <v>14.399999999999977</v>
      </c>
      <c r="AQ66" s="137">
        <f>Cash!AK66-Cash!AR66</f>
        <v>27.25</v>
      </c>
      <c r="AR66" s="137">
        <f>Cash!AL66-Cash!AS66</f>
        <v>11.75</v>
      </c>
      <c r="AS66" s="137">
        <f>Cash!AM66-Cash!AT66</f>
        <v>8.8500000000000227</v>
      </c>
      <c r="AU66" s="137" t="b">
        <f>D!C66=D!E66</f>
        <v>0</v>
      </c>
      <c r="AV66" s="137" t="b">
        <f>D!C66=D!D66</f>
        <v>0</v>
      </c>
      <c r="AX66" s="137" t="str">
        <f t="shared" si="0"/>
        <v>ICICIBANK</v>
      </c>
      <c r="AY66" s="137">
        <f>(D!D66+D!E66+D!F66)/3</f>
        <v>294.76666666666665</v>
      </c>
      <c r="AZ66" s="137">
        <f>(D!D66+D!E66)/2</f>
        <v>296.625</v>
      </c>
      <c r="BA66" s="137">
        <f t="shared" si="1"/>
        <v>292.9083333333333</v>
      </c>
      <c r="BB66" s="137">
        <f t="shared" si="2"/>
        <v>-1.8583333333333485</v>
      </c>
      <c r="BD66" s="137">
        <f>(D!M66+D!N66+D!O66)/3</f>
        <v>306.39999999999998</v>
      </c>
      <c r="BE66" s="137">
        <f>(D!M66+D!N66)/2</f>
        <v>307.39999999999998</v>
      </c>
      <c r="BF66" s="137">
        <f t="shared" si="3"/>
        <v>305.39999999999998</v>
      </c>
      <c r="BG66" s="137">
        <f t="shared" si="4"/>
        <v>-1</v>
      </c>
      <c r="BI66" s="137" t="b">
        <f t="shared" si="5"/>
        <v>0</v>
      </c>
      <c r="BJ66" s="137" t="b">
        <f t="shared" si="6"/>
        <v>0</v>
      </c>
      <c r="BK66" s="137" t="str">
        <f t="shared" si="7"/>
        <v>SELL</v>
      </c>
      <c r="BL66" s="137" t="b">
        <f t="shared" si="8"/>
        <v>0</v>
      </c>
      <c r="BM66" s="137" t="b">
        <f t="shared" si="9"/>
        <v>1</v>
      </c>
    </row>
    <row r="67" spans="1:65" x14ac:dyDescent="0.3">
      <c r="A67" s="137" t="str">
        <f>D!B67</f>
        <v>ICICIPRULI</v>
      </c>
      <c r="B67" s="137" t="str">
        <f>Cash!I67</f>
        <v>N</v>
      </c>
      <c r="C67" s="137" t="str">
        <f>Cash!J67</f>
        <v>N</v>
      </c>
      <c r="D67" s="137" t="str">
        <f>Cash!K67</f>
        <v>Y</v>
      </c>
      <c r="E67" s="137" t="str">
        <f>Cash!L67</f>
        <v>Y</v>
      </c>
      <c r="F67" s="137" t="str">
        <f>Cash!M67</f>
        <v>N</v>
      </c>
      <c r="G67" s="137" t="str">
        <f>Cash!N67</f>
        <v>Y</v>
      </c>
      <c r="I67" s="137" t="str">
        <f>Cash!BB67</f>
        <v>N</v>
      </c>
      <c r="J67" s="137" t="str">
        <f>Cash!BC67</f>
        <v>Y</v>
      </c>
      <c r="K67" s="137" t="str">
        <f>Cash!BD67</f>
        <v>Y</v>
      </c>
      <c r="L67" s="137" t="str">
        <f>Cash!BE67</f>
        <v>N</v>
      </c>
      <c r="M67" s="137" t="str">
        <f>Cash!BF67</f>
        <v>N</v>
      </c>
      <c r="N67" s="137" t="str">
        <f>Cash!BG67</f>
        <v>Y</v>
      </c>
      <c r="P67" s="137" t="str">
        <f>Cash!BZ67</f>
        <v>N</v>
      </c>
      <c r="Q67" s="137" t="str">
        <f>Cash!CA67</f>
        <v>Y</v>
      </c>
      <c r="R67" s="137" t="str">
        <f>Cash!CB67</f>
        <v>Y</v>
      </c>
      <c r="S67" s="137" t="str">
        <f>Cash!CC67</f>
        <v>N</v>
      </c>
      <c r="T67" s="137" t="str">
        <f>Cash!CD67</f>
        <v>N</v>
      </c>
      <c r="U67" s="137" t="str">
        <f>Cash!CE67</f>
        <v>Y</v>
      </c>
      <c r="W67" s="137" t="str">
        <f>Cash!CX67</f>
        <v>Y</v>
      </c>
      <c r="X67" s="137" t="str">
        <f>Cash!CY67</f>
        <v>Y</v>
      </c>
      <c r="Y67" s="137" t="str">
        <f>Cash!CZ67</f>
        <v>Y</v>
      </c>
      <c r="Z67" s="137" t="str">
        <f>Cash!DA67</f>
        <v>N</v>
      </c>
      <c r="AA67" s="137" t="str">
        <f>Cash!DB67</f>
        <v>Y</v>
      </c>
      <c r="AB67" s="137" t="str">
        <f>Cash!DC67</f>
        <v>N</v>
      </c>
      <c r="AD67" s="137" t="str">
        <f>Cash!DV67</f>
        <v>Y</v>
      </c>
      <c r="AE67" s="137" t="str">
        <f>Cash!DW67</f>
        <v>N</v>
      </c>
      <c r="AF67" s="137" t="str">
        <f>Cash!DX67</f>
        <v>N</v>
      </c>
      <c r="AG67" s="137" t="str">
        <f>Cash!DY67</f>
        <v>N</v>
      </c>
      <c r="AH67" s="137" t="str">
        <f>Cash!DZ67</f>
        <v>Y</v>
      </c>
      <c r="AI67" s="137" t="str">
        <f>Cash!EA67</f>
        <v>N</v>
      </c>
      <c r="AK67" s="138">
        <f>AVERAGE(Cash!DP67:DS67)</f>
        <v>4.9224999999999977</v>
      </c>
      <c r="AM67" s="137">
        <f>Cash!AG67-Cash!AN67</f>
        <v>32.650000000000034</v>
      </c>
      <c r="AN67" s="137">
        <f>Cash!AH67-Cash!AO67</f>
        <v>21.100000000000023</v>
      </c>
      <c r="AO67" s="137">
        <f>Cash!AI67-Cash!AP67</f>
        <v>8.1499999999999773</v>
      </c>
      <c r="AP67" s="137">
        <f>Cash!AJ67-Cash!AQ67</f>
        <v>15.25</v>
      </c>
      <c r="AQ67" s="137">
        <f>Cash!AK67-Cash!AR67</f>
        <v>27.25</v>
      </c>
      <c r="AR67" s="137">
        <f>Cash!AL67-Cash!AS67</f>
        <v>12</v>
      </c>
      <c r="AS67" s="137">
        <f>Cash!AM67-Cash!AT67</f>
        <v>19.400000000000034</v>
      </c>
      <c r="AU67" s="137" t="b">
        <f>D!C67=D!E67</f>
        <v>0</v>
      </c>
      <c r="AV67" s="137" t="b">
        <f>D!C67=D!D67</f>
        <v>0</v>
      </c>
      <c r="AX67" s="137" t="str">
        <f t="shared" si="0"/>
        <v>ICICIPRULI</v>
      </c>
      <c r="AY67" s="137">
        <f>(D!D67+D!E67+D!F67)/3</f>
        <v>350.36666666666662</v>
      </c>
      <c r="AZ67" s="137">
        <f>(D!D67+D!E67)/2</f>
        <v>353.02499999999998</v>
      </c>
      <c r="BA67" s="137">
        <f t="shared" si="1"/>
        <v>347.70833333333326</v>
      </c>
      <c r="BB67" s="137">
        <f t="shared" si="2"/>
        <v>-2.6583333333333599</v>
      </c>
      <c r="BD67" s="137">
        <f>(D!M67+D!N67+D!O67)/3</f>
        <v>364.38333333333338</v>
      </c>
      <c r="BE67" s="137">
        <f>(D!M67+D!N67)/2</f>
        <v>365.45</v>
      </c>
      <c r="BF67" s="137">
        <f t="shared" si="3"/>
        <v>363.31666666666678</v>
      </c>
      <c r="BG67" s="137">
        <f t="shared" si="4"/>
        <v>-1.066666666666606</v>
      </c>
      <c r="BI67" s="137" t="b">
        <f t="shared" si="5"/>
        <v>0</v>
      </c>
      <c r="BJ67" s="137" t="b">
        <f t="shared" si="6"/>
        <v>0</v>
      </c>
      <c r="BK67" s="137" t="str">
        <f t="shared" si="7"/>
        <v>SELL</v>
      </c>
      <c r="BL67" s="137" t="b">
        <f t="shared" si="8"/>
        <v>0</v>
      </c>
      <c r="BM67" s="137" t="b">
        <f t="shared" si="9"/>
        <v>1</v>
      </c>
    </row>
    <row r="68" spans="1:65" x14ac:dyDescent="0.3">
      <c r="A68" s="137" t="str">
        <f>D!B68</f>
        <v>IDEA</v>
      </c>
      <c r="B68" s="137" t="str">
        <f>Cash!I68</f>
        <v>N</v>
      </c>
      <c r="C68" s="137" t="str">
        <f>Cash!J68</f>
        <v>N</v>
      </c>
      <c r="D68" s="137" t="str">
        <f>Cash!K68</f>
        <v>Y</v>
      </c>
      <c r="E68" s="137" t="str">
        <f>Cash!L68</f>
        <v>Y</v>
      </c>
      <c r="F68" s="137" t="str">
        <f>Cash!M68</f>
        <v>N</v>
      </c>
      <c r="G68" s="137" t="str">
        <f>Cash!N68</f>
        <v>Y</v>
      </c>
      <c r="I68" s="137" t="str">
        <f>Cash!BB68</f>
        <v>N</v>
      </c>
      <c r="J68" s="137" t="str">
        <f>Cash!BC68</f>
        <v>N</v>
      </c>
      <c r="K68" s="137" t="str">
        <f>Cash!BD68</f>
        <v>N</v>
      </c>
      <c r="L68" s="137" t="str">
        <f>Cash!BE68</f>
        <v>Y</v>
      </c>
      <c r="M68" s="137" t="str">
        <f>Cash!BF68</f>
        <v>Y</v>
      </c>
      <c r="N68" s="137" t="str">
        <f>Cash!BG68</f>
        <v>N</v>
      </c>
      <c r="P68" s="137" t="str">
        <f>Cash!BZ68</f>
        <v>N</v>
      </c>
      <c r="Q68" s="137" t="str">
        <f>Cash!CA68</f>
        <v>N</v>
      </c>
      <c r="R68" s="137" t="str">
        <f>Cash!CB68</f>
        <v>N</v>
      </c>
      <c r="S68" s="137" t="str">
        <f>Cash!CC68</f>
        <v>Y</v>
      </c>
      <c r="T68" s="137" t="str">
        <f>Cash!CD68</f>
        <v>Y</v>
      </c>
      <c r="U68" s="137" t="str">
        <f>Cash!CE68</f>
        <v>N</v>
      </c>
      <c r="W68" s="137" t="str">
        <f>Cash!CX68</f>
        <v>Y</v>
      </c>
      <c r="X68" s="137" t="str">
        <f>Cash!CY68</f>
        <v>N</v>
      </c>
      <c r="Y68" s="137" t="str">
        <f>Cash!CZ68</f>
        <v>N</v>
      </c>
      <c r="Z68" s="137" t="str">
        <f>Cash!DA68</f>
        <v>Y</v>
      </c>
      <c r="AA68" s="137" t="str">
        <f>Cash!DB68</f>
        <v>N</v>
      </c>
      <c r="AB68" s="137" t="str">
        <f>Cash!DC68</f>
        <v>Y</v>
      </c>
      <c r="AD68" s="137" t="str">
        <f>Cash!DV68</f>
        <v>N</v>
      </c>
      <c r="AE68" s="137" t="str">
        <f>Cash!DW68</f>
        <v>N</v>
      </c>
      <c r="AF68" s="137" t="str">
        <f>Cash!DX68</f>
        <v>N</v>
      </c>
      <c r="AG68" s="137" t="str">
        <f>Cash!DY68</f>
        <v>Y</v>
      </c>
      <c r="AH68" s="137" t="str">
        <f>Cash!DZ68</f>
        <v>N</v>
      </c>
      <c r="AI68" s="137" t="str">
        <f>Cash!EA68</f>
        <v>N</v>
      </c>
      <c r="AK68" s="138">
        <f>AVERAGE(Cash!DP68:DS68)</f>
        <v>7.4074999999999971</v>
      </c>
      <c r="AM68" s="137">
        <f>Cash!AG68-Cash!AN68</f>
        <v>0.35000000000000053</v>
      </c>
      <c r="AN68" s="137">
        <f>Cash!AH68-Cash!AO68</f>
        <v>0.5</v>
      </c>
      <c r="AO68" s="137">
        <f>Cash!AI68-Cash!AP68</f>
        <v>0.45000000000000018</v>
      </c>
      <c r="AP68" s="137">
        <f>Cash!AJ68-Cash!AQ68</f>
        <v>1</v>
      </c>
      <c r="AQ68" s="137">
        <f>Cash!AK68-Cash!AR68</f>
        <v>0.5</v>
      </c>
      <c r="AR68" s="137">
        <f>Cash!AL68-Cash!AS68</f>
        <v>0.45000000000000018</v>
      </c>
      <c r="AS68" s="137">
        <f>Cash!AM68-Cash!AT68</f>
        <v>0.29999999999999982</v>
      </c>
      <c r="AU68" s="137" t="b">
        <f>D!C68=D!E68</f>
        <v>0</v>
      </c>
      <c r="AV68" s="137" t="b">
        <f>D!C68=D!D68</f>
        <v>0</v>
      </c>
      <c r="AX68" s="137" t="str">
        <f t="shared" ref="AX68:AX131" si="10">A68</f>
        <v>IDEA</v>
      </c>
      <c r="AY68" s="137">
        <f>(D!D68+D!E68+D!F68)/3</f>
        <v>5.5166666666666666</v>
      </c>
      <c r="AZ68" s="137">
        <f>(D!D68+D!E68)/2</f>
        <v>5.5250000000000004</v>
      </c>
      <c r="BA68" s="137">
        <f t="shared" ref="BA68:BA131" si="11">2*AY68-AZ68</f>
        <v>5.5083333333333329</v>
      </c>
      <c r="BB68" s="137">
        <f t="shared" ref="BB68:BB131" si="12">AY68-AZ68</f>
        <v>-8.3333333333337478E-3</v>
      </c>
      <c r="BD68" s="137">
        <f>(D!M68+D!N68+D!O68)/3</f>
        <v>5.583333333333333</v>
      </c>
      <c r="BE68" s="137">
        <f>(D!M68+D!N68)/2</f>
        <v>5.6</v>
      </c>
      <c r="BF68" s="137">
        <f t="shared" ref="BF68:BF131" si="13">2*BD68-BE68</f>
        <v>5.5666666666666664</v>
      </c>
      <c r="BG68" s="137">
        <f t="shared" ref="BG68:BG131" si="14">BD68-BE68</f>
        <v>-1.6666666666666607E-2</v>
      </c>
      <c r="BI68" s="137" t="b">
        <f t="shared" ref="BI68:BI131" si="15">IF(AND(AZ68&lt;BE68,AY68&lt;BD68,BA68&lt;BF68,AZ68&lt;BA68,BE68&lt;BF68),"BUY")</f>
        <v>0</v>
      </c>
      <c r="BJ68" s="137" t="b">
        <f t="shared" ref="BJ68:BJ131" si="16">IF(AND(AZ68&gt;BE68,AY68&gt;BD68,BA68&gt;BF68,AZ68&lt;BA68,BE68&lt;BF68),"BUY")</f>
        <v>0</v>
      </c>
      <c r="BK68" s="137" t="str">
        <f t="shared" ref="BK68:BK131" si="17">IF(AND(AZ68&lt;BE68,AY68&lt;BD68,BA68&lt;BF68,AZ68&gt;BA68,BE68&gt;BF68),"SELL")</f>
        <v>SELL</v>
      </c>
      <c r="BL68" s="137" t="b">
        <f t="shared" ref="BL68:BL131" si="18">IF(AND(AZ68&gt;BE68,AY68&gt;BD68,BA68&gt;BF68,AZ68&gt;BA68,BE68&gt;BF68),"SELL")</f>
        <v>0</v>
      </c>
      <c r="BM68" s="137" t="b">
        <f t="shared" ref="BM68:BM131" si="19">BG68&gt;BB68</f>
        <v>0</v>
      </c>
    </row>
    <row r="69" spans="1:65" x14ac:dyDescent="0.3">
      <c r="A69" s="137" t="str">
        <f>D!B69</f>
        <v>IDFCFIRSTB</v>
      </c>
      <c r="B69" s="137" t="str">
        <f>Cash!I69</f>
        <v>Y</v>
      </c>
      <c r="C69" s="137" t="str">
        <f>Cash!J69</f>
        <v>N</v>
      </c>
      <c r="D69" s="137" t="str">
        <f>Cash!K69</f>
        <v>N</v>
      </c>
      <c r="E69" s="137" t="str">
        <f>Cash!L69</f>
        <v>N</v>
      </c>
      <c r="F69" s="137" t="str">
        <f>Cash!M69</f>
        <v>N</v>
      </c>
      <c r="G69" s="137" t="str">
        <f>Cash!N69</f>
        <v>N</v>
      </c>
      <c r="I69" s="137" t="str">
        <f>Cash!BB69</f>
        <v>Y</v>
      </c>
      <c r="J69" s="137" t="str">
        <f>Cash!BC69</f>
        <v>Y</v>
      </c>
      <c r="K69" s="137" t="str">
        <f>Cash!BD69</f>
        <v>Y</v>
      </c>
      <c r="L69" s="137" t="str">
        <f>Cash!BE69</f>
        <v>N</v>
      </c>
      <c r="M69" s="137" t="str">
        <f>Cash!BF69</f>
        <v>Y</v>
      </c>
      <c r="N69" s="137" t="str">
        <f>Cash!BG69</f>
        <v>N</v>
      </c>
      <c r="P69" s="137" t="str">
        <f>Cash!BZ69</f>
        <v>Y</v>
      </c>
      <c r="Q69" s="137" t="str">
        <f>Cash!CA69</f>
        <v>Y</v>
      </c>
      <c r="R69" s="137" t="str">
        <f>Cash!CB69</f>
        <v>Y</v>
      </c>
      <c r="S69" s="137" t="str">
        <f>Cash!CC69</f>
        <v>N</v>
      </c>
      <c r="T69" s="137" t="str">
        <f>Cash!CD69</f>
        <v>Y</v>
      </c>
      <c r="U69" s="137" t="str">
        <f>Cash!CE69</f>
        <v>N</v>
      </c>
      <c r="W69" s="137" t="str">
        <f>Cash!CX69</f>
        <v>Y</v>
      </c>
      <c r="X69" s="137" t="str">
        <f>Cash!CY69</f>
        <v>Y</v>
      </c>
      <c r="Y69" s="137" t="str">
        <f>Cash!CZ69</f>
        <v>Y</v>
      </c>
      <c r="Z69" s="137" t="str">
        <f>Cash!DA69</f>
        <v>N</v>
      </c>
      <c r="AA69" s="137" t="str">
        <f>Cash!DB69</f>
        <v>Y</v>
      </c>
      <c r="AB69" s="137" t="str">
        <f>Cash!DC69</f>
        <v>N</v>
      </c>
      <c r="AD69" s="137" t="str">
        <f>Cash!DV69</f>
        <v>N</v>
      </c>
      <c r="AE69" s="137" t="str">
        <f>Cash!DW69</f>
        <v>N</v>
      </c>
      <c r="AF69" s="137" t="str">
        <f>Cash!DX69</f>
        <v>N</v>
      </c>
      <c r="AG69" s="137" t="str">
        <f>Cash!DY69</f>
        <v>N</v>
      </c>
      <c r="AH69" s="137" t="str">
        <f>Cash!DZ69</f>
        <v>Y</v>
      </c>
      <c r="AI69" s="137" t="str">
        <f>Cash!EA69</f>
        <v>N</v>
      </c>
      <c r="AK69" s="138">
        <f>AVERAGE(Cash!DP69:DS69)</f>
        <v>4.28</v>
      </c>
      <c r="AM69" s="137">
        <f>Cash!AG69-Cash!AN69</f>
        <v>0.85000000000000142</v>
      </c>
      <c r="AN69" s="137">
        <f>Cash!AH69-Cash!AO69</f>
        <v>0.84999999999999787</v>
      </c>
      <c r="AO69" s="137">
        <f>Cash!AI69-Cash!AP69</f>
        <v>0.80000000000000071</v>
      </c>
      <c r="AP69" s="137">
        <f>Cash!AJ69-Cash!AQ69</f>
        <v>0.80000000000000071</v>
      </c>
      <c r="AQ69" s="137">
        <f>Cash!AK69-Cash!AR69</f>
        <v>1.3999999999999986</v>
      </c>
      <c r="AR69" s="137">
        <f>Cash!AL69-Cash!AS69</f>
        <v>0.44999999999999929</v>
      </c>
      <c r="AS69" s="137">
        <f>Cash!AM69-Cash!AT69</f>
        <v>0.80000000000000071</v>
      </c>
      <c r="AU69" s="137" t="b">
        <f>D!C69=D!E69</f>
        <v>0</v>
      </c>
      <c r="AV69" s="137" t="b">
        <f>D!C69=D!D69</f>
        <v>0</v>
      </c>
      <c r="AX69" s="137" t="str">
        <f t="shared" si="10"/>
        <v>IDFCFIRSTB</v>
      </c>
      <c r="AY69" s="137">
        <f>(D!D69+D!E69+D!F69)/3</f>
        <v>18.866666666666667</v>
      </c>
      <c r="AZ69" s="137">
        <f>(D!D69+D!E69)/2</f>
        <v>18.875</v>
      </c>
      <c r="BA69" s="137">
        <f t="shared" si="11"/>
        <v>18.858333333333334</v>
      </c>
      <c r="BB69" s="137">
        <f t="shared" si="12"/>
        <v>-8.3333333333328596E-3</v>
      </c>
      <c r="BD69" s="137">
        <f>(D!M69+D!N69+D!O69)/3</f>
        <v>19.100000000000001</v>
      </c>
      <c r="BE69" s="137">
        <f>(D!M69+D!N69)/2</f>
        <v>19.225000000000001</v>
      </c>
      <c r="BF69" s="137">
        <f t="shared" si="13"/>
        <v>18.975000000000001</v>
      </c>
      <c r="BG69" s="137">
        <f t="shared" si="14"/>
        <v>-0.125</v>
      </c>
      <c r="BI69" s="137" t="b">
        <f t="shared" si="15"/>
        <v>0</v>
      </c>
      <c r="BJ69" s="137" t="b">
        <f t="shared" si="16"/>
        <v>0</v>
      </c>
      <c r="BK69" s="137" t="str">
        <f t="shared" si="17"/>
        <v>SELL</v>
      </c>
      <c r="BL69" s="137" t="b">
        <f t="shared" si="18"/>
        <v>0</v>
      </c>
      <c r="BM69" s="137" t="b">
        <f t="shared" si="19"/>
        <v>0</v>
      </c>
    </row>
    <row r="70" spans="1:65" x14ac:dyDescent="0.3">
      <c r="A70" s="137" t="str">
        <f>D!B70</f>
        <v>IGL</v>
      </c>
      <c r="B70" s="137" t="str">
        <f>Cash!I70</f>
        <v>N</v>
      </c>
      <c r="C70" s="137" t="str">
        <f>Cash!J70</f>
        <v>N</v>
      </c>
      <c r="D70" s="137" t="str">
        <f>Cash!K70</f>
        <v>Y</v>
      </c>
      <c r="E70" s="137" t="str">
        <f>Cash!L70</f>
        <v>Y</v>
      </c>
      <c r="F70" s="137" t="str">
        <f>Cash!M70</f>
        <v>N</v>
      </c>
      <c r="G70" s="137" t="str">
        <f>Cash!N70</f>
        <v>N</v>
      </c>
      <c r="I70" s="137" t="str">
        <f>Cash!BB70</f>
        <v>N</v>
      </c>
      <c r="J70" s="137" t="str">
        <f>Cash!BC70</f>
        <v>Y</v>
      </c>
      <c r="K70" s="137" t="str">
        <f>Cash!BD70</f>
        <v>N</v>
      </c>
      <c r="L70" s="137" t="str">
        <f>Cash!BE70</f>
        <v>Y</v>
      </c>
      <c r="M70" s="137" t="str">
        <f>Cash!BF70</f>
        <v>N</v>
      </c>
      <c r="N70" s="137" t="str">
        <f>Cash!BG70</f>
        <v>Y</v>
      </c>
      <c r="P70" s="137" t="str">
        <f>Cash!BZ70</f>
        <v>N</v>
      </c>
      <c r="Q70" s="137" t="str">
        <f>Cash!CA70</f>
        <v>Y</v>
      </c>
      <c r="R70" s="137" t="str">
        <f>Cash!CB70</f>
        <v>N</v>
      </c>
      <c r="S70" s="137" t="str">
        <f>Cash!CC70</f>
        <v>Y</v>
      </c>
      <c r="T70" s="137" t="str">
        <f>Cash!CD70</f>
        <v>N</v>
      </c>
      <c r="U70" s="137" t="str">
        <f>Cash!CE70</f>
        <v>Y</v>
      </c>
      <c r="W70" s="137" t="str">
        <f>Cash!CX70</f>
        <v>Y</v>
      </c>
      <c r="X70" s="137" t="str">
        <f>Cash!CY70</f>
        <v>N</v>
      </c>
      <c r="Y70" s="137" t="str">
        <f>Cash!CZ70</f>
        <v>N</v>
      </c>
      <c r="Z70" s="137" t="str">
        <f>Cash!DA70</f>
        <v>N</v>
      </c>
      <c r="AA70" s="137" t="str">
        <f>Cash!DB70</f>
        <v>Y</v>
      </c>
      <c r="AB70" s="137" t="str">
        <f>Cash!DC70</f>
        <v>N</v>
      </c>
      <c r="AD70" s="137" t="str">
        <f>Cash!DV70</f>
        <v>N</v>
      </c>
      <c r="AE70" s="137" t="str">
        <f>Cash!DW70</f>
        <v>N</v>
      </c>
      <c r="AF70" s="137" t="str">
        <f>Cash!DX70</f>
        <v>N</v>
      </c>
      <c r="AG70" s="137" t="str">
        <f>Cash!DY70</f>
        <v>N</v>
      </c>
      <c r="AH70" s="137" t="str">
        <f>Cash!DZ70</f>
        <v>N</v>
      </c>
      <c r="AI70" s="137" t="str">
        <f>Cash!EA70</f>
        <v>N</v>
      </c>
      <c r="AK70" s="138">
        <f>AVERAGE(Cash!DP70:DS70)</f>
        <v>2.9449999999999976</v>
      </c>
      <c r="AM70" s="137">
        <f>Cash!AG70-Cash!AN70</f>
        <v>12.649999999999977</v>
      </c>
      <c r="AN70" s="137">
        <f>Cash!AH70-Cash!AO70</f>
        <v>16.199999999999989</v>
      </c>
      <c r="AO70" s="137">
        <f>Cash!AI70-Cash!AP70</f>
        <v>9.5500000000000114</v>
      </c>
      <c r="AP70" s="137">
        <f>Cash!AJ70-Cash!AQ70</f>
        <v>14.100000000000023</v>
      </c>
      <c r="AQ70" s="137">
        <f>Cash!AK70-Cash!AR70</f>
        <v>24.949999999999989</v>
      </c>
      <c r="AR70" s="137">
        <f>Cash!AL70-Cash!AS70</f>
        <v>15.899999999999977</v>
      </c>
      <c r="AS70" s="137">
        <f>Cash!AM70-Cash!AT70</f>
        <v>18.75</v>
      </c>
      <c r="AU70" s="137" t="b">
        <f>D!C70=D!E70</f>
        <v>0</v>
      </c>
      <c r="AV70" s="137" t="b">
        <f>D!C70=D!D70</f>
        <v>0</v>
      </c>
      <c r="AX70" s="137" t="str">
        <f t="shared" si="10"/>
        <v>IGL</v>
      </c>
      <c r="AY70" s="137">
        <f>(D!D70+D!E70+D!F70)/3</f>
        <v>449.65000000000003</v>
      </c>
      <c r="AZ70" s="137">
        <f>(D!D70+D!E70)/2</f>
        <v>449.17500000000001</v>
      </c>
      <c r="BA70" s="137">
        <f t="shared" si="11"/>
        <v>450.12500000000006</v>
      </c>
      <c r="BB70" s="137">
        <f t="shared" si="12"/>
        <v>0.47500000000002274</v>
      </c>
      <c r="BD70" s="137">
        <f>(D!M70+D!N70+D!O70)/3</f>
        <v>454.56666666666666</v>
      </c>
      <c r="BE70" s="137">
        <f>(D!M70+D!N70)/2</f>
        <v>456.45000000000005</v>
      </c>
      <c r="BF70" s="137">
        <f t="shared" si="13"/>
        <v>452.68333333333328</v>
      </c>
      <c r="BG70" s="137">
        <f t="shared" si="14"/>
        <v>-1.8833333333333826</v>
      </c>
      <c r="BI70" s="137" t="b">
        <f t="shared" si="15"/>
        <v>0</v>
      </c>
      <c r="BJ70" s="137" t="b">
        <f t="shared" si="16"/>
        <v>0</v>
      </c>
      <c r="BK70" s="137" t="b">
        <f t="shared" si="17"/>
        <v>0</v>
      </c>
      <c r="BL70" s="137" t="b">
        <f t="shared" si="18"/>
        <v>0</v>
      </c>
      <c r="BM70" s="137" t="b">
        <f t="shared" si="19"/>
        <v>0</v>
      </c>
    </row>
    <row r="71" spans="1:65" x14ac:dyDescent="0.3">
      <c r="A71" s="137" t="str">
        <f>D!B71</f>
        <v>INDIGO</v>
      </c>
      <c r="B71" s="137" t="str">
        <f>Cash!I71</f>
        <v>N</v>
      </c>
      <c r="C71" s="137" t="str">
        <f>Cash!J71</f>
        <v>Y</v>
      </c>
      <c r="D71" s="137" t="str">
        <f>Cash!K71</f>
        <v>N</v>
      </c>
      <c r="E71" s="137" t="str">
        <f>Cash!L71</f>
        <v>Y</v>
      </c>
      <c r="F71" s="137" t="str">
        <f>Cash!M71</f>
        <v>N</v>
      </c>
      <c r="G71" s="137" t="str">
        <f>Cash!N71</f>
        <v>Y</v>
      </c>
      <c r="I71" s="137" t="str">
        <f>Cash!BB71</f>
        <v>N</v>
      </c>
      <c r="J71" s="137" t="str">
        <f>Cash!BC71</f>
        <v>Y</v>
      </c>
      <c r="K71" s="137" t="str">
        <f>Cash!BD71</f>
        <v>N</v>
      </c>
      <c r="L71" s="137" t="str">
        <f>Cash!BE71</f>
        <v>N</v>
      </c>
      <c r="M71" s="137" t="str">
        <f>Cash!BF71</f>
        <v>Y</v>
      </c>
      <c r="N71" s="137" t="str">
        <f>Cash!BG71</f>
        <v>Y</v>
      </c>
      <c r="P71" s="137" t="str">
        <f>Cash!BZ71</f>
        <v>N</v>
      </c>
      <c r="Q71" s="137" t="str">
        <f>Cash!CA71</f>
        <v>Y</v>
      </c>
      <c r="R71" s="137" t="str">
        <f>Cash!CB71</f>
        <v>N</v>
      </c>
      <c r="S71" s="137" t="str">
        <f>Cash!CC71</f>
        <v>N</v>
      </c>
      <c r="T71" s="137" t="str">
        <f>Cash!CD71</f>
        <v>Y</v>
      </c>
      <c r="U71" s="137" t="str">
        <f>Cash!CE71</f>
        <v>Y</v>
      </c>
      <c r="W71" s="137" t="str">
        <f>Cash!CX71</f>
        <v>N</v>
      </c>
      <c r="X71" s="137" t="str">
        <f>Cash!CY71</f>
        <v>Y</v>
      </c>
      <c r="Y71" s="137" t="str">
        <f>Cash!CZ71</f>
        <v>N</v>
      </c>
      <c r="Z71" s="137" t="str">
        <f>Cash!DA71</f>
        <v>N</v>
      </c>
      <c r="AA71" s="137" t="str">
        <f>Cash!DB71</f>
        <v>Y</v>
      </c>
      <c r="AB71" s="137" t="str">
        <f>Cash!DC71</f>
        <v>Y</v>
      </c>
      <c r="AD71" s="137" t="str">
        <f>Cash!DV71</f>
        <v>N</v>
      </c>
      <c r="AE71" s="137" t="str">
        <f>Cash!DW71</f>
        <v>Y</v>
      </c>
      <c r="AF71" s="137" t="str">
        <f>Cash!DX71</f>
        <v>N</v>
      </c>
      <c r="AG71" s="137" t="str">
        <f>Cash!DY71</f>
        <v>N</v>
      </c>
      <c r="AH71" s="137" t="str">
        <f>Cash!DZ71</f>
        <v>Y</v>
      </c>
      <c r="AI71" s="137" t="str">
        <f>Cash!EA71</f>
        <v>N</v>
      </c>
      <c r="AK71" s="138">
        <f>AVERAGE(Cash!DP71:DS71)</f>
        <v>4.1025</v>
      </c>
      <c r="AM71" s="137">
        <f>Cash!AG71-Cash!AN71</f>
        <v>50.049999999999955</v>
      </c>
      <c r="AN71" s="137">
        <f>Cash!AH71-Cash!AO71</f>
        <v>62.549999999999955</v>
      </c>
      <c r="AO71" s="137">
        <f>Cash!AI71-Cash!AP71</f>
        <v>26.950000000000045</v>
      </c>
      <c r="AP71" s="137">
        <f>Cash!AJ71-Cash!AQ71</f>
        <v>50.800000000000068</v>
      </c>
      <c r="AQ71" s="137">
        <f>Cash!AK71-Cash!AR71</f>
        <v>95</v>
      </c>
      <c r="AR71" s="137">
        <f>Cash!AL71-Cash!AS71</f>
        <v>55.399999999999977</v>
      </c>
      <c r="AS71" s="137">
        <f>Cash!AM71-Cash!AT71</f>
        <v>32.200000000000045</v>
      </c>
      <c r="AU71" s="137" t="b">
        <f>D!C71=D!E71</f>
        <v>0</v>
      </c>
      <c r="AV71" s="137" t="b">
        <f>D!C71=D!D71</f>
        <v>0</v>
      </c>
      <c r="AX71" s="137" t="str">
        <f t="shared" si="10"/>
        <v>INDIGO</v>
      </c>
      <c r="AY71" s="137">
        <f>(D!D71+D!E71+D!F71)/3</f>
        <v>985.4</v>
      </c>
      <c r="AZ71" s="137">
        <f>(D!D71+D!E71)/2</f>
        <v>990.97500000000002</v>
      </c>
      <c r="BA71" s="137">
        <f t="shared" si="11"/>
        <v>979.82499999999993</v>
      </c>
      <c r="BB71" s="137">
        <f t="shared" si="12"/>
        <v>-5.5750000000000455</v>
      </c>
      <c r="BD71" s="137">
        <f>(D!M71+D!N71+D!O71)/3</f>
        <v>991.98333333333323</v>
      </c>
      <c r="BE71" s="137">
        <f>(D!M71+D!N71)/2</f>
        <v>998.57499999999993</v>
      </c>
      <c r="BF71" s="137">
        <f t="shared" si="13"/>
        <v>985.39166666666654</v>
      </c>
      <c r="BG71" s="137">
        <f t="shared" si="14"/>
        <v>-6.591666666666697</v>
      </c>
      <c r="BI71" s="137" t="b">
        <f t="shared" si="15"/>
        <v>0</v>
      </c>
      <c r="BJ71" s="137" t="b">
        <f t="shared" si="16"/>
        <v>0</v>
      </c>
      <c r="BK71" s="137" t="str">
        <f t="shared" si="17"/>
        <v>SELL</v>
      </c>
      <c r="BL71" s="137" t="b">
        <f t="shared" si="18"/>
        <v>0</v>
      </c>
      <c r="BM71" s="137" t="b">
        <f t="shared" si="19"/>
        <v>0</v>
      </c>
    </row>
    <row r="72" spans="1:65" x14ac:dyDescent="0.3">
      <c r="A72" s="137" t="str">
        <f>D!B72</f>
        <v>INDUSINDBK</v>
      </c>
      <c r="B72" s="137" t="str">
        <f>Cash!I72</f>
        <v>N</v>
      </c>
      <c r="C72" s="137" t="str">
        <f>Cash!J72</f>
        <v>N</v>
      </c>
      <c r="D72" s="137" t="str">
        <f>Cash!K72</f>
        <v>N</v>
      </c>
      <c r="E72" s="137" t="str">
        <f>Cash!L72</f>
        <v>N</v>
      </c>
      <c r="F72" s="137" t="str">
        <f>Cash!M72</f>
        <v>N</v>
      </c>
      <c r="G72" s="137" t="str">
        <f>Cash!N72</f>
        <v>N</v>
      </c>
      <c r="I72" s="137" t="str">
        <f>Cash!BB72</f>
        <v>Y</v>
      </c>
      <c r="J72" s="137" t="str">
        <f>Cash!BC72</f>
        <v>N</v>
      </c>
      <c r="K72" s="137" t="str">
        <f>Cash!BD72</f>
        <v>Y</v>
      </c>
      <c r="L72" s="137" t="str">
        <f>Cash!BE72</f>
        <v>Y</v>
      </c>
      <c r="M72" s="137" t="str">
        <f>Cash!BF72</f>
        <v>Y</v>
      </c>
      <c r="N72" s="137" t="str">
        <f>Cash!BG72</f>
        <v>N</v>
      </c>
      <c r="P72" s="137" t="str">
        <f>Cash!BZ72</f>
        <v>Y</v>
      </c>
      <c r="Q72" s="137" t="str">
        <f>Cash!CA72</f>
        <v>N</v>
      </c>
      <c r="R72" s="137" t="str">
        <f>Cash!CB72</f>
        <v>N</v>
      </c>
      <c r="S72" s="137" t="str">
        <f>Cash!CC72</f>
        <v>Y</v>
      </c>
      <c r="T72" s="137" t="str">
        <f>Cash!CD72</f>
        <v>Y</v>
      </c>
      <c r="U72" s="137" t="str">
        <f>Cash!CE72</f>
        <v>N</v>
      </c>
      <c r="W72" s="137" t="str">
        <f>Cash!CX72</f>
        <v>Y</v>
      </c>
      <c r="X72" s="137" t="str">
        <f>Cash!CY72</f>
        <v>N</v>
      </c>
      <c r="Y72" s="137" t="str">
        <f>Cash!CZ72</f>
        <v>Y</v>
      </c>
      <c r="Z72" s="137" t="str">
        <f>Cash!DA72</f>
        <v>Y</v>
      </c>
      <c r="AA72" s="137" t="str">
        <f>Cash!DB72</f>
        <v>Y</v>
      </c>
      <c r="AB72" s="137" t="str">
        <f>Cash!DC72</f>
        <v>N</v>
      </c>
      <c r="AD72" s="137" t="str">
        <f>Cash!DV72</f>
        <v>N</v>
      </c>
      <c r="AE72" s="137" t="str">
        <f>Cash!DW72</f>
        <v>N</v>
      </c>
      <c r="AF72" s="137" t="str">
        <f>Cash!DX72</f>
        <v>N</v>
      </c>
      <c r="AG72" s="137" t="str">
        <f>Cash!DY72</f>
        <v>N</v>
      </c>
      <c r="AH72" s="137" t="str">
        <f>Cash!DZ72</f>
        <v>Y</v>
      </c>
      <c r="AI72" s="137" t="str">
        <f>Cash!EA72</f>
        <v>N</v>
      </c>
      <c r="AK72" s="138">
        <f>AVERAGE(Cash!DP72:DS72)</f>
        <v>7.4974999999999969</v>
      </c>
      <c r="AM72" s="137">
        <f>Cash!AG72-Cash!AN72</f>
        <v>23.699999999999989</v>
      </c>
      <c r="AN72" s="137">
        <f>Cash!AH72-Cash!AO72</f>
        <v>20.800000000000011</v>
      </c>
      <c r="AO72" s="137">
        <f>Cash!AI72-Cash!AP72</f>
        <v>20.050000000000011</v>
      </c>
      <c r="AP72" s="137">
        <f>Cash!AJ72-Cash!AQ72</f>
        <v>26</v>
      </c>
      <c r="AQ72" s="137">
        <f>Cash!AK72-Cash!AR72</f>
        <v>44.649999999999977</v>
      </c>
      <c r="AR72" s="137">
        <f>Cash!AL72-Cash!AS72</f>
        <v>13.899999999999977</v>
      </c>
      <c r="AS72" s="137">
        <f>Cash!AM72-Cash!AT72</f>
        <v>17</v>
      </c>
      <c r="AU72" s="137" t="b">
        <f>D!C72=D!E72</f>
        <v>0</v>
      </c>
      <c r="AV72" s="137" t="b">
        <f>D!C72=D!D72</f>
        <v>0</v>
      </c>
      <c r="AX72" s="137" t="str">
        <f t="shared" si="10"/>
        <v>INDUSINDBK</v>
      </c>
      <c r="AY72" s="137">
        <f>(D!D72+D!E72+D!F72)/3</f>
        <v>340.68333333333334</v>
      </c>
      <c r="AZ72" s="137">
        <f>(D!D72+D!E72)/2</f>
        <v>341.85</v>
      </c>
      <c r="BA72" s="137">
        <f t="shared" si="11"/>
        <v>339.51666666666665</v>
      </c>
      <c r="BB72" s="137">
        <f t="shared" si="12"/>
        <v>-1.1666666666666856</v>
      </c>
      <c r="BD72" s="137">
        <f>(D!M72+D!N72+D!O72)/3</f>
        <v>351.33333333333331</v>
      </c>
      <c r="BE72" s="137">
        <f>(D!M72+D!N72)/2</f>
        <v>353.6</v>
      </c>
      <c r="BF72" s="137">
        <f t="shared" si="13"/>
        <v>349.06666666666661</v>
      </c>
      <c r="BG72" s="137">
        <f t="shared" si="14"/>
        <v>-2.2666666666667084</v>
      </c>
      <c r="BI72" s="137" t="b">
        <f t="shared" si="15"/>
        <v>0</v>
      </c>
      <c r="BJ72" s="137" t="b">
        <f t="shared" si="16"/>
        <v>0</v>
      </c>
      <c r="BK72" s="137" t="str">
        <f t="shared" si="17"/>
        <v>SELL</v>
      </c>
      <c r="BL72" s="137" t="b">
        <f t="shared" si="18"/>
        <v>0</v>
      </c>
      <c r="BM72" s="137" t="b">
        <f t="shared" si="19"/>
        <v>0</v>
      </c>
    </row>
    <row r="73" spans="1:65" x14ac:dyDescent="0.3">
      <c r="A73" s="137" t="str">
        <f>D!B73</f>
        <v>INFRATEL</v>
      </c>
      <c r="B73" s="137" t="str">
        <f>Cash!I73</f>
        <v>Y</v>
      </c>
      <c r="C73" s="137" t="str">
        <f>Cash!J73</f>
        <v>Y</v>
      </c>
      <c r="D73" s="137" t="str">
        <f>Cash!K73</f>
        <v>N</v>
      </c>
      <c r="E73" s="137" t="str">
        <f>Cash!L73</f>
        <v>Y</v>
      </c>
      <c r="F73" s="137" t="str">
        <f>Cash!M73</f>
        <v>Y</v>
      </c>
      <c r="G73" s="137" t="str">
        <f>Cash!N73</f>
        <v>N</v>
      </c>
      <c r="I73" s="137" t="str">
        <f>Cash!BB73</f>
        <v>N</v>
      </c>
      <c r="J73" s="137" t="str">
        <f>Cash!BC73</f>
        <v>N</v>
      </c>
      <c r="K73" s="137" t="str">
        <f>Cash!BD73</f>
        <v>Y</v>
      </c>
      <c r="L73" s="137" t="str">
        <f>Cash!BE73</f>
        <v>N</v>
      </c>
      <c r="M73" s="137" t="str">
        <f>Cash!BF73</f>
        <v>Y</v>
      </c>
      <c r="N73" s="137" t="str">
        <f>Cash!BG73</f>
        <v>N</v>
      </c>
      <c r="P73" s="137" t="str">
        <f>Cash!BZ73</f>
        <v>N</v>
      </c>
      <c r="Q73" s="137" t="str">
        <f>Cash!CA73</f>
        <v>N</v>
      </c>
      <c r="R73" s="137" t="str">
        <f>Cash!CB73</f>
        <v>Y</v>
      </c>
      <c r="S73" s="137" t="str">
        <f>Cash!CC73</f>
        <v>Y</v>
      </c>
      <c r="T73" s="137" t="str">
        <f>Cash!CD73</f>
        <v>Y</v>
      </c>
      <c r="U73" s="137" t="str">
        <f>Cash!CE73</f>
        <v>N</v>
      </c>
      <c r="W73" s="137" t="str">
        <f>Cash!CX73</f>
        <v>N</v>
      </c>
      <c r="X73" s="137" t="str">
        <f>Cash!CY73</f>
        <v>N</v>
      </c>
      <c r="Y73" s="137" t="str">
        <f>Cash!CZ73</f>
        <v>Y</v>
      </c>
      <c r="Z73" s="137" t="str">
        <f>Cash!DA73</f>
        <v>N</v>
      </c>
      <c r="AA73" s="137" t="str">
        <f>Cash!DB73</f>
        <v>Y</v>
      </c>
      <c r="AB73" s="137" t="str">
        <f>Cash!DC73</f>
        <v>N</v>
      </c>
      <c r="AD73" s="137" t="str">
        <f>Cash!DV73</f>
        <v>N</v>
      </c>
      <c r="AE73" s="137" t="str">
        <f>Cash!DW73</f>
        <v>N</v>
      </c>
      <c r="AF73" s="137" t="str">
        <f>Cash!DX73</f>
        <v>Y</v>
      </c>
      <c r="AG73" s="137" t="str">
        <f>Cash!DY73</f>
        <v>Y</v>
      </c>
      <c r="AH73" s="137" t="str">
        <f>Cash!DZ73</f>
        <v>N</v>
      </c>
      <c r="AI73" s="137" t="str">
        <f>Cash!EA73</f>
        <v>N</v>
      </c>
      <c r="AK73" s="138">
        <f>AVERAGE(Cash!DP73:DS73)</f>
        <v>5.1849999999999969</v>
      </c>
      <c r="AM73" s="137">
        <f>Cash!AG73-Cash!AN73</f>
        <v>12.5</v>
      </c>
      <c r="AN73" s="137">
        <f>Cash!AH73-Cash!AO73</f>
        <v>5.6500000000000057</v>
      </c>
      <c r="AO73" s="137">
        <f>Cash!AI73-Cash!AP73</f>
        <v>21.449999999999989</v>
      </c>
      <c r="AP73" s="137">
        <f>Cash!AJ73-Cash!AQ73</f>
        <v>14.800000000000011</v>
      </c>
      <c r="AQ73" s="137">
        <f>Cash!AK73-Cash!AR73</f>
        <v>8.9000000000000057</v>
      </c>
      <c r="AR73" s="137">
        <f>Cash!AL73-Cash!AS73</f>
        <v>6.75</v>
      </c>
      <c r="AS73" s="137">
        <f>Cash!AM73-Cash!AT73</f>
        <v>23.900000000000006</v>
      </c>
      <c r="AU73" s="137" t="b">
        <f>D!C73=D!E73</f>
        <v>0</v>
      </c>
      <c r="AV73" s="137" t="b">
        <f>D!C73=D!D73</f>
        <v>0</v>
      </c>
      <c r="AX73" s="137" t="str">
        <f t="shared" si="10"/>
        <v>INFRATEL</v>
      </c>
      <c r="AY73" s="137">
        <f>(D!D73+D!E73+D!F73)/3</f>
        <v>206.70000000000002</v>
      </c>
      <c r="AZ73" s="137">
        <f>(D!D73+D!E73)/2</f>
        <v>206.3</v>
      </c>
      <c r="BA73" s="137">
        <f t="shared" si="11"/>
        <v>207.10000000000002</v>
      </c>
      <c r="BB73" s="137">
        <f t="shared" si="12"/>
        <v>0.40000000000000568</v>
      </c>
      <c r="BD73" s="137">
        <f>(D!M73+D!N73+D!O73)/3</f>
        <v>206.5</v>
      </c>
      <c r="BE73" s="137">
        <f>(D!M73+D!N73)/2</f>
        <v>206.82499999999999</v>
      </c>
      <c r="BF73" s="137">
        <f t="shared" si="13"/>
        <v>206.17500000000001</v>
      </c>
      <c r="BG73" s="137">
        <f t="shared" si="14"/>
        <v>-0.32499999999998863</v>
      </c>
      <c r="BI73" s="137" t="b">
        <f t="shared" si="15"/>
        <v>0</v>
      </c>
      <c r="BJ73" s="137" t="b">
        <f t="shared" si="16"/>
        <v>0</v>
      </c>
      <c r="BK73" s="137" t="b">
        <f t="shared" si="17"/>
        <v>0</v>
      </c>
      <c r="BL73" s="137" t="b">
        <f t="shared" si="18"/>
        <v>0</v>
      </c>
      <c r="BM73" s="137" t="b">
        <f t="shared" si="19"/>
        <v>0</v>
      </c>
    </row>
    <row r="74" spans="1:65" x14ac:dyDescent="0.3">
      <c r="A74" s="137" t="str">
        <f>D!B74</f>
        <v>INFY</v>
      </c>
      <c r="B74" s="137" t="str">
        <f>Cash!I74</f>
        <v>Y</v>
      </c>
      <c r="C74" s="137" t="str">
        <f>Cash!J74</f>
        <v>Y</v>
      </c>
      <c r="D74" s="137" t="str">
        <f>Cash!K74</f>
        <v>Y</v>
      </c>
      <c r="E74" s="137" t="str">
        <f>Cash!L74</f>
        <v>Y</v>
      </c>
      <c r="F74" s="137" t="str">
        <f>Cash!M74</f>
        <v>Y</v>
      </c>
      <c r="G74" s="137" t="str">
        <f>Cash!N74</f>
        <v>N</v>
      </c>
      <c r="I74" s="137" t="str">
        <f>Cash!BB74</f>
        <v>Y</v>
      </c>
      <c r="J74" s="137" t="str">
        <f>Cash!BC74</f>
        <v>Y</v>
      </c>
      <c r="K74" s="137" t="str">
        <f>Cash!BD74</f>
        <v>N</v>
      </c>
      <c r="L74" s="137" t="str">
        <f>Cash!BE74</f>
        <v>N</v>
      </c>
      <c r="M74" s="137" t="str">
        <f>Cash!BF74</f>
        <v>Y</v>
      </c>
      <c r="N74" s="137" t="str">
        <f>Cash!BG74</f>
        <v>N</v>
      </c>
      <c r="P74" s="137" t="str">
        <f>Cash!BZ74</f>
        <v>Y</v>
      </c>
      <c r="Q74" s="137" t="str">
        <f>Cash!CA74</f>
        <v>Y</v>
      </c>
      <c r="R74" s="137" t="str">
        <f>Cash!CB74</f>
        <v>N</v>
      </c>
      <c r="S74" s="137" t="str">
        <f>Cash!CC74</f>
        <v>N</v>
      </c>
      <c r="T74" s="137" t="str">
        <f>Cash!CD74</f>
        <v>Y</v>
      </c>
      <c r="U74" s="137" t="str">
        <f>Cash!CE74</f>
        <v>N</v>
      </c>
      <c r="W74" s="137" t="str">
        <f>Cash!CX74</f>
        <v>Y</v>
      </c>
      <c r="X74" s="137" t="str">
        <f>Cash!CY74</f>
        <v>Y</v>
      </c>
      <c r="Y74" s="137" t="str">
        <f>Cash!CZ74</f>
        <v>N</v>
      </c>
      <c r="Z74" s="137" t="str">
        <f>Cash!DA74</f>
        <v>N</v>
      </c>
      <c r="AA74" s="137" t="str">
        <f>Cash!DB74</f>
        <v>Y</v>
      </c>
      <c r="AB74" s="137" t="str">
        <f>Cash!DC74</f>
        <v>N</v>
      </c>
      <c r="AD74" s="137" t="str">
        <f>Cash!DV74</f>
        <v>N</v>
      </c>
      <c r="AE74" s="137" t="str">
        <f>Cash!DW74</f>
        <v>N</v>
      </c>
      <c r="AF74" s="137" t="str">
        <f>Cash!DX74</f>
        <v>N</v>
      </c>
      <c r="AG74" s="137" t="str">
        <f>Cash!DY74</f>
        <v>N</v>
      </c>
      <c r="AH74" s="137" t="str">
        <f>Cash!DZ74</f>
        <v>N</v>
      </c>
      <c r="AI74" s="137" t="str">
        <f>Cash!EA74</f>
        <v>N</v>
      </c>
      <c r="AK74" s="138">
        <f>AVERAGE(Cash!DP74:DS74)</f>
        <v>3.2025000000000001</v>
      </c>
      <c r="AM74" s="137">
        <f>Cash!AG74-Cash!AN74</f>
        <v>22.350000000000023</v>
      </c>
      <c r="AN74" s="137">
        <f>Cash!AH74-Cash!AO74</f>
        <v>14.050000000000068</v>
      </c>
      <c r="AO74" s="137">
        <f>Cash!AI74-Cash!AP74</f>
        <v>13.350000000000023</v>
      </c>
      <c r="AP74" s="137">
        <f>Cash!AJ74-Cash!AQ74</f>
        <v>19.799999999999955</v>
      </c>
      <c r="AQ74" s="137">
        <f>Cash!AK74-Cash!AR74</f>
        <v>17.549999999999955</v>
      </c>
      <c r="AR74" s="137">
        <f>Cash!AL74-Cash!AS74</f>
        <v>18.099999999999909</v>
      </c>
      <c r="AS74" s="137">
        <f>Cash!AM74-Cash!AT74</f>
        <v>19.149999999999977</v>
      </c>
      <c r="AU74" s="137" t="b">
        <f>D!C74=D!E74</f>
        <v>0</v>
      </c>
      <c r="AV74" s="137" t="b">
        <f>D!C74=D!D74</f>
        <v>0</v>
      </c>
      <c r="AX74" s="137" t="str">
        <f t="shared" si="10"/>
        <v>INFY</v>
      </c>
      <c r="AY74" s="137">
        <f>(D!D74+D!E74+D!F74)/3</f>
        <v>687.23333333333323</v>
      </c>
      <c r="AZ74" s="137">
        <f>(D!D74+D!E74)/2</f>
        <v>684.67499999999995</v>
      </c>
      <c r="BA74" s="137">
        <f t="shared" si="11"/>
        <v>689.79166666666652</v>
      </c>
      <c r="BB74" s="137">
        <f t="shared" si="12"/>
        <v>2.5583333333332803</v>
      </c>
      <c r="BD74" s="137">
        <f>(D!M74+D!N74+D!O74)/3</f>
        <v>672.35</v>
      </c>
      <c r="BE74" s="137">
        <f>(D!M74+D!N74)/2</f>
        <v>672.42499999999995</v>
      </c>
      <c r="BF74" s="137">
        <f t="shared" si="13"/>
        <v>672.27500000000009</v>
      </c>
      <c r="BG74" s="137">
        <f t="shared" si="14"/>
        <v>-7.4999999999931788E-2</v>
      </c>
      <c r="BI74" s="137" t="b">
        <f t="shared" si="15"/>
        <v>0</v>
      </c>
      <c r="BJ74" s="137" t="b">
        <f t="shared" si="16"/>
        <v>0</v>
      </c>
      <c r="BK74" s="137" t="b">
        <f t="shared" si="17"/>
        <v>0</v>
      </c>
      <c r="BL74" s="137" t="b">
        <f t="shared" si="18"/>
        <v>0</v>
      </c>
      <c r="BM74" s="137" t="b">
        <f t="shared" si="19"/>
        <v>0</v>
      </c>
    </row>
    <row r="75" spans="1:65" x14ac:dyDescent="0.3">
      <c r="A75" s="137" t="str">
        <f>D!B75</f>
        <v>IOC</v>
      </c>
      <c r="B75" s="137" t="str">
        <f>Cash!I75</f>
        <v>Y</v>
      </c>
      <c r="C75" s="137" t="str">
        <f>Cash!J75</f>
        <v>Y</v>
      </c>
      <c r="D75" s="137" t="str">
        <f>Cash!K75</f>
        <v>Y</v>
      </c>
      <c r="E75" s="137" t="str">
        <f>Cash!L75</f>
        <v>Y</v>
      </c>
      <c r="F75" s="137" t="str">
        <f>Cash!M75</f>
        <v>N</v>
      </c>
      <c r="G75" s="137" t="str">
        <f>Cash!N75</f>
        <v>Y</v>
      </c>
      <c r="I75" s="137" t="str">
        <f>Cash!BB75</f>
        <v>Y</v>
      </c>
      <c r="J75" s="137" t="str">
        <f>Cash!BC75</f>
        <v>N</v>
      </c>
      <c r="K75" s="137" t="str">
        <f>Cash!BD75</f>
        <v>Y</v>
      </c>
      <c r="L75" s="137" t="str">
        <f>Cash!BE75</f>
        <v>N</v>
      </c>
      <c r="M75" s="137" t="str">
        <f>Cash!BF75</f>
        <v>Y</v>
      </c>
      <c r="N75" s="137" t="str">
        <f>Cash!BG75</f>
        <v>Y</v>
      </c>
      <c r="P75" s="137" t="str">
        <f>Cash!BZ75</f>
        <v>Y</v>
      </c>
      <c r="Q75" s="137" t="str">
        <f>Cash!CA75</f>
        <v>N</v>
      </c>
      <c r="R75" s="137" t="str">
        <f>Cash!CB75</f>
        <v>Y</v>
      </c>
      <c r="S75" s="137" t="str">
        <f>Cash!CC75</f>
        <v>N</v>
      </c>
      <c r="T75" s="137" t="str">
        <f>Cash!CD75</f>
        <v>Y</v>
      </c>
      <c r="U75" s="137" t="str">
        <f>Cash!CE75</f>
        <v>Y</v>
      </c>
      <c r="W75" s="137" t="str">
        <f>Cash!CX75</f>
        <v>Y</v>
      </c>
      <c r="X75" s="137" t="str">
        <f>Cash!CY75</f>
        <v>Y</v>
      </c>
      <c r="Y75" s="137" t="str">
        <f>Cash!CZ75</f>
        <v>N</v>
      </c>
      <c r="Z75" s="137" t="str">
        <f>Cash!DA75</f>
        <v>N</v>
      </c>
      <c r="AA75" s="137" t="str">
        <f>Cash!DB75</f>
        <v>Y</v>
      </c>
      <c r="AB75" s="137" t="str">
        <f>Cash!DC75</f>
        <v>Y</v>
      </c>
      <c r="AD75" s="137" t="str">
        <f>Cash!DV75</f>
        <v>N</v>
      </c>
      <c r="AE75" s="137" t="str">
        <f>Cash!DW75</f>
        <v>N</v>
      </c>
      <c r="AF75" s="137" t="str">
        <f>Cash!DX75</f>
        <v>Y</v>
      </c>
      <c r="AG75" s="137" t="str">
        <f>Cash!DY75</f>
        <v>N</v>
      </c>
      <c r="AH75" s="137" t="str">
        <f>Cash!DZ75</f>
        <v>Y</v>
      </c>
      <c r="AI75" s="137" t="str">
        <f>Cash!EA75</f>
        <v>N</v>
      </c>
      <c r="AK75" s="138">
        <f>AVERAGE(Cash!DP75:DS75)</f>
        <v>2.6149999999999998</v>
      </c>
      <c r="AM75" s="137">
        <f>Cash!AG75-Cash!AN75</f>
        <v>3.1000000000000085</v>
      </c>
      <c r="AN75" s="137">
        <f>Cash!AH75-Cash!AO75</f>
        <v>1.9500000000000028</v>
      </c>
      <c r="AO75" s="137">
        <f>Cash!AI75-Cash!AP75</f>
        <v>2.5999999999999943</v>
      </c>
      <c r="AP75" s="137">
        <f>Cash!AJ75-Cash!AQ75</f>
        <v>1.6000000000000085</v>
      </c>
      <c r="AQ75" s="137">
        <f>Cash!AK75-Cash!AR75</f>
        <v>4.6499999999999915</v>
      </c>
      <c r="AR75" s="137">
        <f>Cash!AL75-Cash!AS75</f>
        <v>1.2000000000000028</v>
      </c>
      <c r="AS75" s="137">
        <f>Cash!AM75-Cash!AT75</f>
        <v>1.4500000000000028</v>
      </c>
      <c r="AU75" s="137" t="b">
        <f>D!C75=D!E75</f>
        <v>0</v>
      </c>
      <c r="AV75" s="137" t="b">
        <f>D!C75=D!D75</f>
        <v>0</v>
      </c>
      <c r="AX75" s="137" t="str">
        <f t="shared" si="10"/>
        <v>IOC</v>
      </c>
      <c r="AY75" s="137">
        <f>(D!D75+D!E75+D!F75)/3</f>
        <v>74.733333333333334</v>
      </c>
      <c r="AZ75" s="137">
        <f>(D!D75+D!E75)/2</f>
        <v>74.349999999999994</v>
      </c>
      <c r="BA75" s="137">
        <f t="shared" si="11"/>
        <v>75.116666666666674</v>
      </c>
      <c r="BB75" s="137">
        <f t="shared" si="12"/>
        <v>0.38333333333333997</v>
      </c>
      <c r="BD75" s="137">
        <f>(D!M75+D!N75+D!O75)/3</f>
        <v>74.133333333333326</v>
      </c>
      <c r="BE75" s="137">
        <f>(D!M75+D!N75)/2</f>
        <v>73.974999999999994</v>
      </c>
      <c r="BF75" s="137">
        <f t="shared" si="13"/>
        <v>74.291666666666657</v>
      </c>
      <c r="BG75" s="137">
        <f t="shared" si="14"/>
        <v>0.15833333333333144</v>
      </c>
      <c r="BI75" s="137" t="b">
        <f t="shared" si="15"/>
        <v>0</v>
      </c>
      <c r="BJ75" s="137" t="str">
        <f t="shared" si="16"/>
        <v>BUY</v>
      </c>
      <c r="BK75" s="137" t="b">
        <f t="shared" si="17"/>
        <v>0</v>
      </c>
      <c r="BL75" s="137" t="b">
        <f t="shared" si="18"/>
        <v>0</v>
      </c>
      <c r="BM75" s="137" t="b">
        <f t="shared" si="19"/>
        <v>0</v>
      </c>
    </row>
    <row r="76" spans="1:65" x14ac:dyDescent="0.3">
      <c r="A76" s="137" t="str">
        <f>D!B76</f>
        <v>ITC</v>
      </c>
      <c r="B76" s="137" t="str">
        <f>Cash!I76</f>
        <v>N</v>
      </c>
      <c r="C76" s="137" t="str">
        <f>Cash!J76</f>
        <v>Y</v>
      </c>
      <c r="D76" s="137" t="str">
        <f>Cash!K76</f>
        <v>Y</v>
      </c>
      <c r="E76" s="137" t="str">
        <f>Cash!L76</f>
        <v>Y</v>
      </c>
      <c r="F76" s="137" t="str">
        <f>Cash!M76</f>
        <v>Y</v>
      </c>
      <c r="G76" s="137" t="str">
        <f>Cash!N76</f>
        <v>Y</v>
      </c>
      <c r="I76" s="137" t="str">
        <f>Cash!BB76</f>
        <v>N</v>
      </c>
      <c r="J76" s="137" t="str">
        <f>Cash!BC76</f>
        <v>Y</v>
      </c>
      <c r="K76" s="137" t="str">
        <f>Cash!BD76</f>
        <v>Y</v>
      </c>
      <c r="L76" s="137" t="str">
        <f>Cash!BE76</f>
        <v>N</v>
      </c>
      <c r="M76" s="137" t="str">
        <f>Cash!BF76</f>
        <v>Y</v>
      </c>
      <c r="N76" s="137" t="str">
        <f>Cash!BG76</f>
        <v>Y</v>
      </c>
      <c r="P76" s="137" t="str">
        <f>Cash!BZ76</f>
        <v>N</v>
      </c>
      <c r="Q76" s="137" t="str">
        <f>Cash!CA76</f>
        <v>Y</v>
      </c>
      <c r="R76" s="137" t="str">
        <f>Cash!CB76</f>
        <v>Y</v>
      </c>
      <c r="S76" s="137" t="str">
        <f>Cash!CC76</f>
        <v>N</v>
      </c>
      <c r="T76" s="137" t="str">
        <f>Cash!CD76</f>
        <v>Y</v>
      </c>
      <c r="U76" s="137" t="str">
        <f>Cash!CE76</f>
        <v>N</v>
      </c>
      <c r="W76" s="137" t="str">
        <f>Cash!CX76</f>
        <v>N</v>
      </c>
      <c r="X76" s="137" t="str">
        <f>Cash!CY76</f>
        <v>Y</v>
      </c>
      <c r="Y76" s="137" t="str">
        <f>Cash!CZ76</f>
        <v>Y</v>
      </c>
      <c r="Z76" s="137" t="str">
        <f>Cash!DA76</f>
        <v>N</v>
      </c>
      <c r="AA76" s="137" t="str">
        <f>Cash!DB76</f>
        <v>Y</v>
      </c>
      <c r="AB76" s="137" t="str">
        <f>Cash!DC76</f>
        <v>N</v>
      </c>
      <c r="AD76" s="137" t="str">
        <f>Cash!DV76</f>
        <v>N</v>
      </c>
      <c r="AE76" s="137" t="str">
        <f>Cash!DW76</f>
        <v>Y</v>
      </c>
      <c r="AF76" s="137" t="str">
        <f>Cash!DX76</f>
        <v>N</v>
      </c>
      <c r="AG76" s="137" t="str">
        <f>Cash!DY76</f>
        <v>Y</v>
      </c>
      <c r="AH76" s="137" t="str">
        <f>Cash!DZ76</f>
        <v>N</v>
      </c>
      <c r="AI76" s="137" t="str">
        <f>Cash!EA76</f>
        <v>N</v>
      </c>
      <c r="AK76" s="138">
        <f>AVERAGE(Cash!DP76:DS76)</f>
        <v>3.165</v>
      </c>
      <c r="AM76" s="137">
        <f>Cash!AG76-Cash!AN76</f>
        <v>7.3000000000000114</v>
      </c>
      <c r="AN76" s="137">
        <f>Cash!AH76-Cash!AO76</f>
        <v>17.799999999999983</v>
      </c>
      <c r="AO76" s="137">
        <f>Cash!AI76-Cash!AP76</f>
        <v>6</v>
      </c>
      <c r="AP76" s="137">
        <f>Cash!AJ76-Cash!AQ76</f>
        <v>6.5500000000000114</v>
      </c>
      <c r="AQ76" s="137">
        <f>Cash!AK76-Cash!AR76</f>
        <v>4.1500000000000057</v>
      </c>
      <c r="AR76" s="137">
        <f>Cash!AL76-Cash!AS76</f>
        <v>4.3499999999999943</v>
      </c>
      <c r="AS76" s="137">
        <f>Cash!AM76-Cash!AT76</f>
        <v>6.3000000000000114</v>
      </c>
      <c r="AU76" s="137" t="b">
        <f>D!C76=D!E76</f>
        <v>0</v>
      </c>
      <c r="AV76" s="137" t="b">
        <f>D!C76=D!D76</f>
        <v>0</v>
      </c>
      <c r="AX76" s="137" t="str">
        <f t="shared" si="10"/>
        <v>ITC</v>
      </c>
      <c r="AY76" s="137">
        <f>(D!D76+D!E76+D!F76)/3</f>
        <v>187.61666666666667</v>
      </c>
      <c r="AZ76" s="137">
        <f>(D!D76+D!E76)/2</f>
        <v>188.25</v>
      </c>
      <c r="BA76" s="137">
        <f t="shared" si="11"/>
        <v>186.98333333333335</v>
      </c>
      <c r="BB76" s="137">
        <f t="shared" si="12"/>
        <v>-0.63333333333332575</v>
      </c>
      <c r="BD76" s="137">
        <f>(D!M76+D!N76+D!O76)/3</f>
        <v>184.01666666666665</v>
      </c>
      <c r="BE76" s="137">
        <f>(D!M76+D!N76)/2</f>
        <v>181.55</v>
      </c>
      <c r="BF76" s="137">
        <f t="shared" si="13"/>
        <v>186.48333333333329</v>
      </c>
      <c r="BG76" s="137">
        <f t="shared" si="14"/>
        <v>2.4666666666666401</v>
      </c>
      <c r="BI76" s="137" t="b">
        <f t="shared" si="15"/>
        <v>0</v>
      </c>
      <c r="BJ76" s="137" t="b">
        <f t="shared" si="16"/>
        <v>0</v>
      </c>
      <c r="BK76" s="137" t="b">
        <f t="shared" si="17"/>
        <v>0</v>
      </c>
      <c r="BL76" s="137" t="b">
        <f t="shared" si="18"/>
        <v>0</v>
      </c>
      <c r="BM76" s="137" t="b">
        <f t="shared" si="19"/>
        <v>1</v>
      </c>
    </row>
    <row r="77" spans="1:65" x14ac:dyDescent="0.3">
      <c r="A77" s="137" t="str">
        <f>D!B77</f>
        <v>JINDALSTEL</v>
      </c>
      <c r="B77" s="137" t="str">
        <f>Cash!I77</f>
        <v>N</v>
      </c>
      <c r="C77" s="137" t="str">
        <f>Cash!J77</f>
        <v>Y</v>
      </c>
      <c r="D77" s="137" t="str">
        <f>Cash!K77</f>
        <v>Y</v>
      </c>
      <c r="E77" s="137" t="str">
        <f>Cash!L77</f>
        <v>Y</v>
      </c>
      <c r="F77" s="137" t="str">
        <f>Cash!M77</f>
        <v>N</v>
      </c>
      <c r="G77" s="137" t="str">
        <f>Cash!N77</f>
        <v>Y</v>
      </c>
      <c r="I77" s="137" t="str">
        <f>Cash!BB77</f>
        <v>N</v>
      </c>
      <c r="J77" s="137" t="str">
        <f>Cash!BC77</f>
        <v>Y</v>
      </c>
      <c r="K77" s="137" t="str">
        <f>Cash!BD77</f>
        <v>N</v>
      </c>
      <c r="L77" s="137" t="str">
        <f>Cash!BE77</f>
        <v>Y</v>
      </c>
      <c r="M77" s="137" t="str">
        <f>Cash!BF77</f>
        <v>Y</v>
      </c>
      <c r="N77" s="137" t="str">
        <f>Cash!BG77</f>
        <v>Y</v>
      </c>
      <c r="P77" s="137" t="str">
        <f>Cash!BZ77</f>
        <v>N</v>
      </c>
      <c r="Q77" s="137" t="str">
        <f>Cash!CA77</f>
        <v>Y</v>
      </c>
      <c r="R77" s="137" t="str">
        <f>Cash!CB77</f>
        <v>N</v>
      </c>
      <c r="S77" s="137" t="str">
        <f>Cash!CC77</f>
        <v>Y</v>
      </c>
      <c r="T77" s="137" t="str">
        <f>Cash!CD77</f>
        <v>N</v>
      </c>
      <c r="U77" s="137" t="str">
        <f>Cash!CE77</f>
        <v>Y</v>
      </c>
      <c r="W77" s="137" t="str">
        <f>Cash!CX77</f>
        <v>N</v>
      </c>
      <c r="X77" s="137" t="str">
        <f>Cash!CY77</f>
        <v>Y</v>
      </c>
      <c r="Y77" s="137" t="str">
        <f>Cash!CZ77</f>
        <v>N</v>
      </c>
      <c r="Z77" s="137" t="str">
        <f>Cash!DA77</f>
        <v>Y</v>
      </c>
      <c r="AA77" s="137" t="str">
        <f>Cash!DB77</f>
        <v>N</v>
      </c>
      <c r="AB77" s="137" t="str">
        <f>Cash!DC77</f>
        <v>Y</v>
      </c>
      <c r="AD77" s="137" t="str">
        <f>Cash!DV77</f>
        <v>N</v>
      </c>
      <c r="AE77" s="137" t="str">
        <f>Cash!DW77</f>
        <v>N</v>
      </c>
      <c r="AF77" s="137" t="str">
        <f>Cash!DX77</f>
        <v>N</v>
      </c>
      <c r="AG77" s="137" t="str">
        <f>Cash!DY77</f>
        <v>N</v>
      </c>
      <c r="AH77" s="137" t="str">
        <f>Cash!DZ77</f>
        <v>Y</v>
      </c>
      <c r="AI77" s="137" t="str">
        <f>Cash!EA77</f>
        <v>N</v>
      </c>
      <c r="AK77" s="138">
        <f>AVERAGE(Cash!DP77:DS77)</f>
        <v>6.0649999999999977</v>
      </c>
      <c r="AM77" s="137">
        <f>Cash!AG77-Cash!AN77</f>
        <v>6.0999999999999943</v>
      </c>
      <c r="AN77" s="137">
        <f>Cash!AH77-Cash!AO77</f>
        <v>4.9499999999999886</v>
      </c>
      <c r="AO77" s="137">
        <f>Cash!AI77-Cash!AP77</f>
        <v>5.0499999999999972</v>
      </c>
      <c r="AP77" s="137">
        <f>Cash!AJ77-Cash!AQ77</f>
        <v>5.1000000000000085</v>
      </c>
      <c r="AQ77" s="137">
        <f>Cash!AK77-Cash!AR77</f>
        <v>8.8499999999999943</v>
      </c>
      <c r="AR77" s="137">
        <f>Cash!AL77-Cash!AS77</f>
        <v>4.6999999999999886</v>
      </c>
      <c r="AS77" s="137">
        <f>Cash!AM77-Cash!AT77</f>
        <v>4.8999999999999915</v>
      </c>
      <c r="AU77" s="137" t="b">
        <f>D!C77=D!E77</f>
        <v>0</v>
      </c>
      <c r="AV77" s="137" t="b">
        <f>D!C77=D!D77</f>
        <v>0</v>
      </c>
      <c r="AX77" s="137" t="str">
        <f t="shared" si="10"/>
        <v>JINDALSTEL</v>
      </c>
      <c r="AY77" s="137">
        <f>(D!D77+D!E77+D!F77)/3</f>
        <v>96.166666666666671</v>
      </c>
      <c r="AZ77" s="137">
        <f>(D!D77+D!E77)/2</f>
        <v>95.95</v>
      </c>
      <c r="BA77" s="137">
        <f t="shared" si="11"/>
        <v>96.38333333333334</v>
      </c>
      <c r="BB77" s="137">
        <f t="shared" si="12"/>
        <v>0.21666666666666856</v>
      </c>
      <c r="BD77" s="137">
        <f>(D!M77+D!N77+D!O77)/3</f>
        <v>97.083333333333329</v>
      </c>
      <c r="BE77" s="137">
        <f>(D!M77+D!N77)/2</f>
        <v>96.625</v>
      </c>
      <c r="BF77" s="137">
        <f t="shared" si="13"/>
        <v>97.541666666666657</v>
      </c>
      <c r="BG77" s="137">
        <f t="shared" si="14"/>
        <v>0.4583333333333286</v>
      </c>
      <c r="BI77" s="137" t="str">
        <f t="shared" si="15"/>
        <v>BUY</v>
      </c>
      <c r="BJ77" s="137" t="b">
        <f t="shared" si="16"/>
        <v>0</v>
      </c>
      <c r="BK77" s="137" t="b">
        <f t="shared" si="17"/>
        <v>0</v>
      </c>
      <c r="BL77" s="137" t="b">
        <f t="shared" si="18"/>
        <v>0</v>
      </c>
      <c r="BM77" s="137" t="b">
        <f t="shared" si="19"/>
        <v>1</v>
      </c>
    </row>
    <row r="78" spans="1:65" x14ac:dyDescent="0.3">
      <c r="A78" s="137" t="str">
        <f>D!B78</f>
        <v>JSWSTEEL</v>
      </c>
      <c r="B78" s="137" t="str">
        <f>Cash!I78</f>
        <v>N</v>
      </c>
      <c r="C78" s="137" t="str">
        <f>Cash!J78</f>
        <v>N</v>
      </c>
      <c r="D78" s="137" t="str">
        <f>Cash!K78</f>
        <v>Y</v>
      </c>
      <c r="E78" s="137" t="str">
        <f>Cash!L78</f>
        <v>Y</v>
      </c>
      <c r="F78" s="137" t="str">
        <f>Cash!M78</f>
        <v>N</v>
      </c>
      <c r="G78" s="137" t="str">
        <f>Cash!N78</f>
        <v>N</v>
      </c>
      <c r="I78" s="137" t="str">
        <f>Cash!BB78</f>
        <v>N</v>
      </c>
      <c r="J78" s="137" t="str">
        <f>Cash!BC78</f>
        <v>Y</v>
      </c>
      <c r="K78" s="137" t="str">
        <f>Cash!BD78</f>
        <v>N</v>
      </c>
      <c r="L78" s="137" t="str">
        <f>Cash!BE78</f>
        <v>Y</v>
      </c>
      <c r="M78" s="137" t="str">
        <f>Cash!BF78</f>
        <v>N</v>
      </c>
      <c r="N78" s="137" t="str">
        <f>Cash!BG78</f>
        <v>Y</v>
      </c>
      <c r="P78" s="137" t="str">
        <f>Cash!BZ78</f>
        <v>N</v>
      </c>
      <c r="Q78" s="137" t="str">
        <f>Cash!CA78</f>
        <v>Y</v>
      </c>
      <c r="R78" s="137" t="str">
        <f>Cash!CB78</f>
        <v>N</v>
      </c>
      <c r="S78" s="137" t="str">
        <f>Cash!CC78</f>
        <v>Y</v>
      </c>
      <c r="T78" s="137" t="str">
        <f>Cash!CD78</f>
        <v>N</v>
      </c>
      <c r="U78" s="137" t="str">
        <f>Cash!CE78</f>
        <v>Y</v>
      </c>
      <c r="W78" s="137" t="str">
        <f>Cash!CX78</f>
        <v>Y</v>
      </c>
      <c r="X78" s="137" t="str">
        <f>Cash!CY78</f>
        <v>Y</v>
      </c>
      <c r="Y78" s="137" t="str">
        <f>Cash!CZ78</f>
        <v>N</v>
      </c>
      <c r="Z78" s="137" t="str">
        <f>Cash!DA78</f>
        <v>Y</v>
      </c>
      <c r="AA78" s="137" t="str">
        <f>Cash!DB78</f>
        <v>N</v>
      </c>
      <c r="AB78" s="137" t="str">
        <f>Cash!DC78</f>
        <v>Y</v>
      </c>
      <c r="AD78" s="137" t="str">
        <f>Cash!DV78</f>
        <v>N</v>
      </c>
      <c r="AE78" s="137" t="str">
        <f>Cash!DW78</f>
        <v>N</v>
      </c>
      <c r="AF78" s="137" t="str">
        <f>Cash!DX78</f>
        <v>N</v>
      </c>
      <c r="AG78" s="137" t="str">
        <f>Cash!DY78</f>
        <v>N</v>
      </c>
      <c r="AH78" s="137" t="str">
        <f>Cash!DZ78</f>
        <v>Y</v>
      </c>
      <c r="AI78" s="137" t="str">
        <f>Cash!EA78</f>
        <v>N</v>
      </c>
      <c r="AK78" s="138">
        <f>AVERAGE(Cash!DP78:DS78)</f>
        <v>4.577499999999997</v>
      </c>
      <c r="AM78" s="137">
        <f>Cash!AG78-Cash!AN78</f>
        <v>6</v>
      </c>
      <c r="AN78" s="137">
        <f>Cash!AH78-Cash!AO78</f>
        <v>5.9000000000000057</v>
      </c>
      <c r="AO78" s="137">
        <f>Cash!AI78-Cash!AP78</f>
        <v>4.6999999999999886</v>
      </c>
      <c r="AP78" s="137">
        <f>Cash!AJ78-Cash!AQ78</f>
        <v>7.0499999999999829</v>
      </c>
      <c r="AQ78" s="137">
        <f>Cash!AK78-Cash!AR78</f>
        <v>14.099999999999994</v>
      </c>
      <c r="AR78" s="137">
        <f>Cash!AL78-Cash!AS78</f>
        <v>6.1500000000000057</v>
      </c>
      <c r="AS78" s="137">
        <f>Cash!AM78-Cash!AT78</f>
        <v>6.2000000000000171</v>
      </c>
      <c r="AU78" s="137" t="b">
        <f>D!C78=D!E78</f>
        <v>0</v>
      </c>
      <c r="AV78" s="137" t="b">
        <f>D!C78=D!D78</f>
        <v>0</v>
      </c>
      <c r="AX78" s="137" t="str">
        <f t="shared" si="10"/>
        <v>JSWSTEEL</v>
      </c>
      <c r="AY78" s="137">
        <f>(D!D78+D!E78+D!F78)/3</f>
        <v>166.38333333333333</v>
      </c>
      <c r="AZ78" s="137">
        <f>(D!D78+D!E78)/2</f>
        <v>166.5</v>
      </c>
      <c r="BA78" s="137">
        <f t="shared" si="11"/>
        <v>166.26666666666665</v>
      </c>
      <c r="BB78" s="137">
        <f t="shared" si="12"/>
        <v>-0.11666666666667425</v>
      </c>
      <c r="BD78" s="137">
        <f>(D!M78+D!N78+D!O78)/3</f>
        <v>171.23333333333332</v>
      </c>
      <c r="BE78" s="137">
        <f>(D!M78+D!N78)/2</f>
        <v>171.89999999999998</v>
      </c>
      <c r="BF78" s="137">
        <f t="shared" si="13"/>
        <v>170.56666666666666</v>
      </c>
      <c r="BG78" s="137">
        <f t="shared" si="14"/>
        <v>-0.66666666666665719</v>
      </c>
      <c r="BI78" s="137" t="b">
        <f t="shared" si="15"/>
        <v>0</v>
      </c>
      <c r="BJ78" s="137" t="b">
        <f t="shared" si="16"/>
        <v>0</v>
      </c>
      <c r="BK78" s="137" t="str">
        <f t="shared" si="17"/>
        <v>SELL</v>
      </c>
      <c r="BL78" s="137" t="b">
        <f t="shared" si="18"/>
        <v>0</v>
      </c>
      <c r="BM78" s="137" t="b">
        <f t="shared" si="19"/>
        <v>0</v>
      </c>
    </row>
    <row r="79" spans="1:65" x14ac:dyDescent="0.3">
      <c r="A79" s="137" t="str">
        <f>D!B79</f>
        <v>JUBLFOOD</v>
      </c>
      <c r="B79" s="137" t="str">
        <f>Cash!I79</f>
        <v>Y</v>
      </c>
      <c r="C79" s="137" t="str">
        <f>Cash!J79</f>
        <v>Y</v>
      </c>
      <c r="D79" s="137" t="str">
        <f>Cash!K79</f>
        <v>Y</v>
      </c>
      <c r="E79" s="137" t="str">
        <f>Cash!L79</f>
        <v>N</v>
      </c>
      <c r="F79" s="137" t="str">
        <f>Cash!M79</f>
        <v>N</v>
      </c>
      <c r="G79" s="137" t="str">
        <f>Cash!N79</f>
        <v>N</v>
      </c>
      <c r="I79" s="137" t="str">
        <f>Cash!BB79</f>
        <v>N</v>
      </c>
      <c r="J79" s="137" t="str">
        <f>Cash!BC79</f>
        <v>Y</v>
      </c>
      <c r="K79" s="137" t="str">
        <f>Cash!BD79</f>
        <v>N</v>
      </c>
      <c r="L79" s="137" t="str">
        <f>Cash!BE79</f>
        <v>N</v>
      </c>
      <c r="M79" s="137" t="str">
        <f>Cash!BF79</f>
        <v>Y</v>
      </c>
      <c r="N79" s="137" t="str">
        <f>Cash!BG79</f>
        <v>N</v>
      </c>
      <c r="P79" s="137" t="str">
        <f>Cash!BZ79</f>
        <v>N</v>
      </c>
      <c r="Q79" s="137" t="str">
        <f>Cash!CA79</f>
        <v>Y</v>
      </c>
      <c r="R79" s="137" t="str">
        <f>Cash!CB79</f>
        <v>N</v>
      </c>
      <c r="S79" s="137" t="str">
        <f>Cash!CC79</f>
        <v>N</v>
      </c>
      <c r="T79" s="137" t="str">
        <f>Cash!CD79</f>
        <v>Y</v>
      </c>
      <c r="U79" s="137" t="str">
        <f>Cash!CE79</f>
        <v>N</v>
      </c>
      <c r="W79" s="137" t="str">
        <f>Cash!CX79</f>
        <v>N</v>
      </c>
      <c r="X79" s="137" t="str">
        <f>Cash!CY79</f>
        <v>Y</v>
      </c>
      <c r="Y79" s="137" t="str">
        <f>Cash!CZ79</f>
        <v>N</v>
      </c>
      <c r="Z79" s="137" t="str">
        <f>Cash!DA79</f>
        <v>N</v>
      </c>
      <c r="AA79" s="137" t="str">
        <f>Cash!DB79</f>
        <v>Y</v>
      </c>
      <c r="AB79" s="137" t="str">
        <f>Cash!DC79</f>
        <v>N</v>
      </c>
      <c r="AD79" s="137" t="str">
        <f>Cash!DV79</f>
        <v>N</v>
      </c>
      <c r="AE79" s="137" t="str">
        <f>Cash!DW79</f>
        <v>N</v>
      </c>
      <c r="AF79" s="137" t="str">
        <f>Cash!DX79</f>
        <v>N</v>
      </c>
      <c r="AG79" s="137" t="str">
        <f>Cash!DY79</f>
        <v>N</v>
      </c>
      <c r="AH79" s="137" t="str">
        <f>Cash!DZ79</f>
        <v>Y</v>
      </c>
      <c r="AI79" s="137" t="str">
        <f>Cash!EA79</f>
        <v>N</v>
      </c>
      <c r="AK79" s="138">
        <f>AVERAGE(Cash!DP79:DS79)</f>
        <v>3.8399999999999972</v>
      </c>
      <c r="AM79" s="137">
        <f>Cash!AG79-Cash!AN79</f>
        <v>83.549999999999955</v>
      </c>
      <c r="AN79" s="137">
        <f>Cash!AH79-Cash!AO79</f>
        <v>69.900000000000091</v>
      </c>
      <c r="AO79" s="137">
        <f>Cash!AI79-Cash!AP79</f>
        <v>54.299999999999955</v>
      </c>
      <c r="AP79" s="137">
        <f>Cash!AJ79-Cash!AQ79</f>
        <v>91.650000000000091</v>
      </c>
      <c r="AQ79" s="137">
        <f>Cash!AK79-Cash!AR79</f>
        <v>157.90000000000009</v>
      </c>
      <c r="AR79" s="137">
        <f>Cash!AL79-Cash!AS79</f>
        <v>51.400000000000091</v>
      </c>
      <c r="AS79" s="137">
        <f>Cash!AM79-Cash!AT79</f>
        <v>62.5</v>
      </c>
      <c r="AU79" s="137" t="b">
        <f>D!C79=D!E79</f>
        <v>0</v>
      </c>
      <c r="AV79" s="137" t="b">
        <f>D!C79=D!D79</f>
        <v>0</v>
      </c>
      <c r="AX79" s="137" t="str">
        <f t="shared" si="10"/>
        <v>JUBLFOOD</v>
      </c>
      <c r="AY79" s="137">
        <f>(D!D79+D!E79+D!F79)/3</f>
        <v>1604.5500000000002</v>
      </c>
      <c r="AZ79" s="137">
        <f>(D!D79+D!E79)/2</f>
        <v>1596.6750000000002</v>
      </c>
      <c r="BA79" s="137">
        <f t="shared" si="11"/>
        <v>1612.4250000000002</v>
      </c>
      <c r="BB79" s="137">
        <f t="shared" si="12"/>
        <v>7.875</v>
      </c>
      <c r="BD79" s="137">
        <f>(D!M79+D!N79+D!O79)/3</f>
        <v>1576.7</v>
      </c>
      <c r="BE79" s="137">
        <f>(D!M79+D!N79)/2</f>
        <v>1580.05</v>
      </c>
      <c r="BF79" s="137">
        <f t="shared" si="13"/>
        <v>1573.3500000000001</v>
      </c>
      <c r="BG79" s="137">
        <f t="shared" si="14"/>
        <v>-3.3499999999999091</v>
      </c>
      <c r="BI79" s="137" t="b">
        <f t="shared" si="15"/>
        <v>0</v>
      </c>
      <c r="BJ79" s="137" t="b">
        <f t="shared" si="16"/>
        <v>0</v>
      </c>
      <c r="BK79" s="137" t="b">
        <f t="shared" si="17"/>
        <v>0</v>
      </c>
      <c r="BL79" s="137" t="b">
        <f t="shared" si="18"/>
        <v>0</v>
      </c>
      <c r="BM79" s="137" t="b">
        <f t="shared" si="19"/>
        <v>0</v>
      </c>
    </row>
    <row r="80" spans="1:65" x14ac:dyDescent="0.3">
      <c r="A80" s="137" t="str">
        <f>D!B80</f>
        <v>JUSTDIAL</v>
      </c>
      <c r="B80" s="137" t="str">
        <f>Cash!I80</f>
        <v>N</v>
      </c>
      <c r="C80" s="137" t="str">
        <f>Cash!J80</f>
        <v>N</v>
      </c>
      <c r="D80" s="137" t="str">
        <f>Cash!K80</f>
        <v>Y</v>
      </c>
      <c r="E80" s="137" t="str">
        <f>Cash!L80</f>
        <v>Y</v>
      </c>
      <c r="F80" s="137" t="str">
        <f>Cash!M80</f>
        <v>N</v>
      </c>
      <c r="G80" s="137" t="str">
        <f>Cash!N80</f>
        <v>N</v>
      </c>
      <c r="I80" s="137" t="str">
        <f>Cash!BB80</f>
        <v>Y</v>
      </c>
      <c r="J80" s="137" t="str">
        <f>Cash!BC80</f>
        <v>N</v>
      </c>
      <c r="K80" s="137" t="str">
        <f>Cash!BD80</f>
        <v>N</v>
      </c>
      <c r="L80" s="137" t="str">
        <f>Cash!BE80</f>
        <v>Y</v>
      </c>
      <c r="M80" s="137" t="str">
        <f>Cash!BF80</f>
        <v>N</v>
      </c>
      <c r="N80" s="137" t="str">
        <f>Cash!BG80</f>
        <v>Y</v>
      </c>
      <c r="P80" s="137" t="str">
        <f>Cash!BZ80</f>
        <v>Y</v>
      </c>
      <c r="Q80" s="137" t="str">
        <f>Cash!CA80</f>
        <v>N</v>
      </c>
      <c r="R80" s="137" t="str">
        <f>Cash!CB80</f>
        <v>N</v>
      </c>
      <c r="S80" s="137" t="str">
        <f>Cash!CC80</f>
        <v>Y</v>
      </c>
      <c r="T80" s="137" t="str">
        <f>Cash!CD80</f>
        <v>N</v>
      </c>
      <c r="U80" s="137" t="str">
        <f>Cash!CE80</f>
        <v>Y</v>
      </c>
      <c r="W80" s="137" t="str">
        <f>Cash!CX80</f>
        <v>Y</v>
      </c>
      <c r="X80" s="137" t="str">
        <f>Cash!CY80</f>
        <v>N</v>
      </c>
      <c r="Y80" s="137" t="str">
        <f>Cash!CZ80</f>
        <v>N</v>
      </c>
      <c r="Z80" s="137" t="str">
        <f>Cash!DA80</f>
        <v>N</v>
      </c>
      <c r="AA80" s="137" t="str">
        <f>Cash!DB80</f>
        <v>N</v>
      </c>
      <c r="AB80" s="137" t="str">
        <f>Cash!DC80</f>
        <v>Y</v>
      </c>
      <c r="AD80" s="137" t="str">
        <f>Cash!DV80</f>
        <v>N</v>
      </c>
      <c r="AE80" s="137" t="str">
        <f>Cash!DW80</f>
        <v>N</v>
      </c>
      <c r="AF80" s="137" t="str">
        <f>Cash!DX80</f>
        <v>Y</v>
      </c>
      <c r="AG80" s="137" t="str">
        <f>Cash!DY80</f>
        <v>N</v>
      </c>
      <c r="AH80" s="137" t="str">
        <f>Cash!DZ80</f>
        <v>Y</v>
      </c>
      <c r="AI80" s="137" t="str">
        <f>Cash!EA80</f>
        <v>N</v>
      </c>
      <c r="AK80" s="138">
        <f>AVERAGE(Cash!DP80:DS80)</f>
        <v>5.1324999999999967</v>
      </c>
      <c r="AM80" s="137">
        <f>Cash!AG80-Cash!AN80</f>
        <v>14.600000000000023</v>
      </c>
      <c r="AN80" s="137">
        <f>Cash!AH80-Cash!AO80</f>
        <v>9.2999999999999545</v>
      </c>
      <c r="AO80" s="137">
        <f>Cash!AI80-Cash!AP80</f>
        <v>22</v>
      </c>
      <c r="AP80" s="137">
        <f>Cash!AJ80-Cash!AQ80</f>
        <v>12.25</v>
      </c>
      <c r="AQ80" s="137">
        <f>Cash!AK80-Cash!AR80</f>
        <v>21.699999999999989</v>
      </c>
      <c r="AR80" s="137">
        <f>Cash!AL80-Cash!AS80</f>
        <v>23.949999999999989</v>
      </c>
      <c r="AS80" s="137">
        <f>Cash!AM80-Cash!AT80</f>
        <v>17.949999999999989</v>
      </c>
      <c r="AU80" s="137" t="b">
        <f>D!C80=D!E80</f>
        <v>0</v>
      </c>
      <c r="AV80" s="137" t="b">
        <f>D!C80=D!D80</f>
        <v>0</v>
      </c>
      <c r="AX80" s="137" t="str">
        <f t="shared" si="10"/>
        <v>JUSTDIAL</v>
      </c>
      <c r="AY80" s="137">
        <f>(D!D80+D!E80+D!F80)/3</f>
        <v>350.2</v>
      </c>
      <c r="AZ80" s="137">
        <f>(D!D80+D!E80)/2</f>
        <v>351.55</v>
      </c>
      <c r="BA80" s="137">
        <f t="shared" si="11"/>
        <v>348.84999999999997</v>
      </c>
      <c r="BB80" s="137">
        <f t="shared" si="12"/>
        <v>-1.3500000000000227</v>
      </c>
      <c r="BD80" s="137">
        <f>(D!M80+D!N80+D!O80)/3</f>
        <v>350</v>
      </c>
      <c r="BE80" s="137">
        <f>(D!M80+D!N80)/2</f>
        <v>350.25</v>
      </c>
      <c r="BF80" s="137">
        <f t="shared" si="13"/>
        <v>349.75</v>
      </c>
      <c r="BG80" s="137">
        <f t="shared" si="14"/>
        <v>-0.25</v>
      </c>
      <c r="BI80" s="137" t="b">
        <f t="shared" si="15"/>
        <v>0</v>
      </c>
      <c r="BJ80" s="137" t="b">
        <f t="shared" si="16"/>
        <v>0</v>
      </c>
      <c r="BK80" s="137" t="b">
        <f t="shared" si="17"/>
        <v>0</v>
      </c>
      <c r="BL80" s="137" t="b">
        <f t="shared" si="18"/>
        <v>0</v>
      </c>
      <c r="BM80" s="137" t="b">
        <f t="shared" si="19"/>
        <v>1</v>
      </c>
    </row>
    <row r="81" spans="1:65" x14ac:dyDescent="0.3">
      <c r="A81" s="137" t="str">
        <f>D!B81</f>
        <v>KOTAKBANK</v>
      </c>
      <c r="B81" s="137" t="str">
        <f>Cash!I81</f>
        <v>Y</v>
      </c>
      <c r="C81" s="137" t="str">
        <f>Cash!J81</f>
        <v>N</v>
      </c>
      <c r="D81" s="137" t="str">
        <f>Cash!K81</f>
        <v>Y</v>
      </c>
      <c r="E81" s="137" t="str">
        <f>Cash!L81</f>
        <v>Y</v>
      </c>
      <c r="F81" s="137" t="str">
        <f>Cash!M81</f>
        <v>N</v>
      </c>
      <c r="G81" s="137" t="str">
        <f>Cash!N81</f>
        <v>Y</v>
      </c>
      <c r="I81" s="137" t="str">
        <f>Cash!BB81</f>
        <v>N</v>
      </c>
      <c r="J81" s="137" t="str">
        <f>Cash!BC81</f>
        <v>Y</v>
      </c>
      <c r="K81" s="137" t="str">
        <f>Cash!BD81</f>
        <v>N</v>
      </c>
      <c r="L81" s="137" t="str">
        <f>Cash!BE81</f>
        <v>N</v>
      </c>
      <c r="M81" s="137" t="str">
        <f>Cash!BF81</f>
        <v>Y</v>
      </c>
      <c r="N81" s="137" t="str">
        <f>Cash!BG81</f>
        <v>N</v>
      </c>
      <c r="P81" s="137" t="str">
        <f>Cash!BZ81</f>
        <v>N</v>
      </c>
      <c r="Q81" s="137" t="str">
        <f>Cash!CA81</f>
        <v>Y</v>
      </c>
      <c r="R81" s="137" t="str">
        <f>Cash!CB81</f>
        <v>N</v>
      </c>
      <c r="S81" s="137" t="str">
        <f>Cash!CC81</f>
        <v>Y</v>
      </c>
      <c r="T81" s="137" t="str">
        <f>Cash!CD81</f>
        <v>Y</v>
      </c>
      <c r="U81" s="137" t="str">
        <f>Cash!CE81</f>
        <v>N</v>
      </c>
      <c r="W81" s="137" t="str">
        <f>Cash!CX81</f>
        <v>Y</v>
      </c>
      <c r="X81" s="137" t="str">
        <f>Cash!CY81</f>
        <v>Y</v>
      </c>
      <c r="Y81" s="137" t="str">
        <f>Cash!CZ81</f>
        <v>N</v>
      </c>
      <c r="Z81" s="137" t="str">
        <f>Cash!DA81</f>
        <v>N</v>
      </c>
      <c r="AA81" s="137" t="str">
        <f>Cash!DB81</f>
        <v>Y</v>
      </c>
      <c r="AB81" s="137" t="str">
        <f>Cash!DC81</f>
        <v>N</v>
      </c>
      <c r="AD81" s="137" t="str">
        <f>Cash!DV81</f>
        <v>N</v>
      </c>
      <c r="AE81" s="137" t="str">
        <f>Cash!DW81</f>
        <v>N</v>
      </c>
      <c r="AF81" s="137" t="str">
        <f>Cash!DX81</f>
        <v>N</v>
      </c>
      <c r="AG81" s="137" t="str">
        <f>Cash!DY81</f>
        <v>N</v>
      </c>
      <c r="AH81" s="137" t="str">
        <f>Cash!DZ81</f>
        <v>Y</v>
      </c>
      <c r="AI81" s="137" t="str">
        <f>Cash!EA81</f>
        <v>N</v>
      </c>
      <c r="AK81" s="138">
        <f>AVERAGE(Cash!DP81:DS81)</f>
        <v>3.9049999999999976</v>
      </c>
      <c r="AM81" s="137">
        <f>Cash!AG81-Cash!AN81</f>
        <v>50.700000000000045</v>
      </c>
      <c r="AN81" s="137">
        <f>Cash!AH81-Cash!AO81</f>
        <v>44.950000000000045</v>
      </c>
      <c r="AO81" s="137">
        <f>Cash!AI81-Cash!AP81</f>
        <v>63</v>
      </c>
      <c r="AP81" s="137">
        <f>Cash!AJ81-Cash!AQ81</f>
        <v>44.600000000000136</v>
      </c>
      <c r="AQ81" s="137">
        <f>Cash!AK81-Cash!AR81</f>
        <v>66</v>
      </c>
      <c r="AR81" s="137">
        <f>Cash!AL81-Cash!AS81</f>
        <v>35.700000000000045</v>
      </c>
      <c r="AS81" s="137">
        <f>Cash!AM81-Cash!AT81</f>
        <v>46.849999999999909</v>
      </c>
      <c r="AU81" s="137" t="b">
        <f>D!C81=D!E81</f>
        <v>0</v>
      </c>
      <c r="AV81" s="137" t="b">
        <f>D!C81=D!D81</f>
        <v>0</v>
      </c>
      <c r="AX81" s="137" t="str">
        <f t="shared" si="10"/>
        <v>KOTAKBANK</v>
      </c>
      <c r="AY81" s="137">
        <f>(D!D81+D!E81+D!F81)/3</f>
        <v>1147.9666666666665</v>
      </c>
      <c r="AZ81" s="137">
        <f>(D!D81+D!E81)/2</f>
        <v>1141.8499999999999</v>
      </c>
      <c r="BA81" s="137">
        <f t="shared" si="11"/>
        <v>1154.083333333333</v>
      </c>
      <c r="BB81" s="137">
        <f t="shared" si="12"/>
        <v>6.1166666666665606</v>
      </c>
      <c r="BD81" s="137">
        <f>(D!M81+D!N81+D!O81)/3</f>
        <v>1161.4666666666665</v>
      </c>
      <c r="BE81" s="137">
        <f>(D!M81+D!N81)/2</f>
        <v>1167.0749999999998</v>
      </c>
      <c r="BF81" s="137">
        <f t="shared" si="13"/>
        <v>1155.8583333333331</v>
      </c>
      <c r="BG81" s="137">
        <f t="shared" si="14"/>
        <v>-5.6083333333333485</v>
      </c>
      <c r="BI81" s="137" t="b">
        <f t="shared" si="15"/>
        <v>0</v>
      </c>
      <c r="BJ81" s="137" t="b">
        <f t="shared" si="16"/>
        <v>0</v>
      </c>
      <c r="BK81" s="137" t="b">
        <f t="shared" si="17"/>
        <v>0</v>
      </c>
      <c r="BL81" s="137" t="b">
        <f t="shared" si="18"/>
        <v>0</v>
      </c>
      <c r="BM81" s="137" t="b">
        <f t="shared" si="19"/>
        <v>0</v>
      </c>
    </row>
    <row r="82" spans="1:65" x14ac:dyDescent="0.3">
      <c r="A82" s="137" t="str">
        <f>D!B82</f>
        <v>L&amp;TFH</v>
      </c>
      <c r="B82" s="137" t="str">
        <f>Cash!I82</f>
        <v>N</v>
      </c>
      <c r="C82" s="137" t="str">
        <f>Cash!J82</f>
        <v>N</v>
      </c>
      <c r="D82" s="137" t="str">
        <f>Cash!K82</f>
        <v>Y</v>
      </c>
      <c r="E82" s="137" t="str">
        <f>Cash!L82</f>
        <v>N</v>
      </c>
      <c r="F82" s="137" t="str">
        <f>Cash!M82</f>
        <v>N</v>
      </c>
      <c r="G82" s="137" t="str">
        <f>Cash!N82</f>
        <v>N</v>
      </c>
      <c r="I82" s="137" t="str">
        <f>Cash!BB82</f>
        <v>Y</v>
      </c>
      <c r="J82" s="137" t="str">
        <f>Cash!BC82</f>
        <v>N</v>
      </c>
      <c r="K82" s="137" t="str">
        <f>Cash!BD82</f>
        <v>N</v>
      </c>
      <c r="L82" s="137" t="str">
        <f>Cash!BE82</f>
        <v>N</v>
      </c>
      <c r="M82" s="137" t="str">
        <f>Cash!BF82</f>
        <v>Y</v>
      </c>
      <c r="N82" s="137" t="str">
        <f>Cash!BG82</f>
        <v>N</v>
      </c>
      <c r="P82" s="137" t="str">
        <f>Cash!BZ82</f>
        <v>Y</v>
      </c>
      <c r="Q82" s="137" t="str">
        <f>Cash!CA82</f>
        <v>N</v>
      </c>
      <c r="R82" s="137" t="str">
        <f>Cash!CB82</f>
        <v>N</v>
      </c>
      <c r="S82" s="137" t="str">
        <f>Cash!CC82</f>
        <v>N</v>
      </c>
      <c r="T82" s="137" t="str">
        <f>Cash!CD82</f>
        <v>Y</v>
      </c>
      <c r="U82" s="137" t="str">
        <f>Cash!CE82</f>
        <v>N</v>
      </c>
      <c r="W82" s="137" t="str">
        <f>Cash!CX82</f>
        <v>Y</v>
      </c>
      <c r="X82" s="137" t="str">
        <f>Cash!CY82</f>
        <v>N</v>
      </c>
      <c r="Y82" s="137" t="str">
        <f>Cash!CZ82</f>
        <v>N</v>
      </c>
      <c r="Z82" s="137" t="str">
        <f>Cash!DA82</f>
        <v>N</v>
      </c>
      <c r="AA82" s="137" t="str">
        <f>Cash!DB82</f>
        <v>Y</v>
      </c>
      <c r="AB82" s="137" t="str">
        <f>Cash!DC82</f>
        <v>N</v>
      </c>
      <c r="AD82" s="137" t="str">
        <f>Cash!DV82</f>
        <v>N</v>
      </c>
      <c r="AE82" s="137" t="str">
        <f>Cash!DW82</f>
        <v>N</v>
      </c>
      <c r="AF82" s="137" t="str">
        <f>Cash!DX82</f>
        <v>N</v>
      </c>
      <c r="AG82" s="137" t="str">
        <f>Cash!DY82</f>
        <v>N</v>
      </c>
      <c r="AH82" s="137" t="str">
        <f>Cash!DZ82</f>
        <v>Y</v>
      </c>
      <c r="AI82" s="137" t="str">
        <f>Cash!EA82</f>
        <v>N</v>
      </c>
      <c r="AK82" s="138">
        <f>AVERAGE(Cash!DP82:DS82)</f>
        <v>5.49</v>
      </c>
      <c r="AM82" s="137">
        <f>Cash!AG82-Cash!AN82</f>
        <v>3.1999999999999957</v>
      </c>
      <c r="AN82" s="137">
        <f>Cash!AH82-Cash!AO82</f>
        <v>2.3500000000000014</v>
      </c>
      <c r="AO82" s="137">
        <f>Cash!AI82-Cash!AP82</f>
        <v>3.2999999999999972</v>
      </c>
      <c r="AP82" s="137">
        <f>Cash!AJ82-Cash!AQ82</f>
        <v>2.75</v>
      </c>
      <c r="AQ82" s="137">
        <f>Cash!AK82-Cash!AR82</f>
        <v>5.7999999999999972</v>
      </c>
      <c r="AR82" s="137">
        <f>Cash!AL82-Cash!AS82</f>
        <v>2.25</v>
      </c>
      <c r="AS82" s="137">
        <f>Cash!AM82-Cash!AT82</f>
        <v>5.5</v>
      </c>
      <c r="AU82" s="137" t="b">
        <f>D!C82=D!E82</f>
        <v>0</v>
      </c>
      <c r="AV82" s="137" t="b">
        <f>D!C82=D!D82</f>
        <v>0</v>
      </c>
      <c r="AX82" s="137" t="str">
        <f t="shared" si="10"/>
        <v>L&amp;TFH</v>
      </c>
      <c r="AY82" s="137">
        <f>(D!D82+D!E82+D!F82)/3</f>
        <v>52.416666666666664</v>
      </c>
      <c r="AZ82" s="137">
        <f>(D!D82+D!E82)/2</f>
        <v>52.8</v>
      </c>
      <c r="BA82" s="137">
        <f t="shared" si="11"/>
        <v>52.033333333333331</v>
      </c>
      <c r="BB82" s="137">
        <f t="shared" si="12"/>
        <v>-0.38333333333333286</v>
      </c>
      <c r="BD82" s="137">
        <f>(D!M82+D!N82+D!O82)/3</f>
        <v>53.733333333333341</v>
      </c>
      <c r="BE82" s="137">
        <f>(D!M82+D!N82)/2</f>
        <v>54.025000000000006</v>
      </c>
      <c r="BF82" s="137">
        <f t="shared" si="13"/>
        <v>53.441666666666677</v>
      </c>
      <c r="BG82" s="137">
        <f t="shared" si="14"/>
        <v>-0.2916666666666643</v>
      </c>
      <c r="BI82" s="137" t="b">
        <f t="shared" si="15"/>
        <v>0</v>
      </c>
      <c r="BJ82" s="137" t="b">
        <f t="shared" si="16"/>
        <v>0</v>
      </c>
      <c r="BK82" s="137" t="str">
        <f t="shared" si="17"/>
        <v>SELL</v>
      </c>
      <c r="BL82" s="137" t="b">
        <f t="shared" si="18"/>
        <v>0</v>
      </c>
      <c r="BM82" s="137" t="b">
        <f t="shared" si="19"/>
        <v>1</v>
      </c>
    </row>
    <row r="83" spans="1:65" x14ac:dyDescent="0.3">
      <c r="A83" s="137" t="str">
        <f>D!B83</f>
        <v>LICHSGFIN</v>
      </c>
      <c r="B83" s="137" t="str">
        <f>Cash!I83</f>
        <v>N</v>
      </c>
      <c r="C83" s="137" t="str">
        <f>Cash!J83</f>
        <v>N</v>
      </c>
      <c r="D83" s="137" t="str">
        <f>Cash!K83</f>
        <v>Y</v>
      </c>
      <c r="E83" s="137" t="str">
        <f>Cash!L83</f>
        <v>Y</v>
      </c>
      <c r="F83" s="137" t="str">
        <f>Cash!M83</f>
        <v>N</v>
      </c>
      <c r="G83" s="137" t="str">
        <f>Cash!N83</f>
        <v>N</v>
      </c>
      <c r="I83" s="137" t="str">
        <f>Cash!BB83</f>
        <v>Y</v>
      </c>
      <c r="J83" s="137" t="str">
        <f>Cash!BC83</f>
        <v>N</v>
      </c>
      <c r="K83" s="137" t="str">
        <f>Cash!BD83</f>
        <v>Y</v>
      </c>
      <c r="L83" s="137" t="str">
        <f>Cash!BE83</f>
        <v>N</v>
      </c>
      <c r="M83" s="137" t="str">
        <f>Cash!BF83</f>
        <v>Y</v>
      </c>
      <c r="N83" s="137" t="str">
        <f>Cash!BG83</f>
        <v>N</v>
      </c>
      <c r="P83" s="137" t="str">
        <f>Cash!BZ83</f>
        <v>Y</v>
      </c>
      <c r="Q83" s="137" t="str">
        <f>Cash!CA83</f>
        <v>N</v>
      </c>
      <c r="R83" s="137" t="str">
        <f>Cash!CB83</f>
        <v>Y</v>
      </c>
      <c r="S83" s="137" t="str">
        <f>Cash!CC83</f>
        <v>N</v>
      </c>
      <c r="T83" s="137" t="str">
        <f>Cash!CD83</f>
        <v>Y</v>
      </c>
      <c r="U83" s="137" t="str">
        <f>Cash!CE83</f>
        <v>N</v>
      </c>
      <c r="W83" s="137" t="str">
        <f>Cash!CX83</f>
        <v>Y</v>
      </c>
      <c r="X83" s="137" t="str">
        <f>Cash!CY83</f>
        <v>N</v>
      </c>
      <c r="Y83" s="137" t="str">
        <f>Cash!CZ83</f>
        <v>Y</v>
      </c>
      <c r="Z83" s="137" t="str">
        <f>Cash!DA83</f>
        <v>N</v>
      </c>
      <c r="AA83" s="137" t="str">
        <f>Cash!DB83</f>
        <v>Y</v>
      </c>
      <c r="AB83" s="137" t="str">
        <f>Cash!DC83</f>
        <v>Y</v>
      </c>
      <c r="AD83" s="137" t="str">
        <f>Cash!DV83</f>
        <v>N</v>
      </c>
      <c r="AE83" s="137" t="str">
        <f>Cash!DW83</f>
        <v>N</v>
      </c>
      <c r="AF83" s="137" t="str">
        <f>Cash!DX83</f>
        <v>Y</v>
      </c>
      <c r="AG83" s="137" t="str">
        <f>Cash!DY83</f>
        <v>N</v>
      </c>
      <c r="AH83" s="137" t="str">
        <f>Cash!DZ83</f>
        <v>Y</v>
      </c>
      <c r="AI83" s="137" t="str">
        <f>Cash!EA83</f>
        <v>N</v>
      </c>
      <c r="AK83" s="138">
        <f>AVERAGE(Cash!DP83:DS83)</f>
        <v>5.9374999999999973</v>
      </c>
      <c r="AM83" s="137">
        <f>Cash!AG83-Cash!AN83</f>
        <v>21.849999999999994</v>
      </c>
      <c r="AN83" s="137">
        <f>Cash!AH83-Cash!AO83</f>
        <v>10.550000000000011</v>
      </c>
      <c r="AO83" s="137">
        <f>Cash!AI83-Cash!AP83</f>
        <v>25.649999999999977</v>
      </c>
      <c r="AP83" s="137">
        <f>Cash!AJ83-Cash!AQ83</f>
        <v>12.699999999999989</v>
      </c>
      <c r="AQ83" s="137">
        <f>Cash!AK83-Cash!AR83</f>
        <v>35.800000000000011</v>
      </c>
      <c r="AR83" s="137">
        <f>Cash!AL83-Cash!AS83</f>
        <v>12.75</v>
      </c>
      <c r="AS83" s="137">
        <f>Cash!AM83-Cash!AT83</f>
        <v>18.950000000000045</v>
      </c>
      <c r="AU83" s="137" t="b">
        <f>D!C83=D!E83</f>
        <v>0</v>
      </c>
      <c r="AV83" s="137" t="b">
        <f>D!C83=D!D83</f>
        <v>0</v>
      </c>
      <c r="AX83" s="137" t="str">
        <f t="shared" si="10"/>
        <v>LICHSGFIN</v>
      </c>
      <c r="AY83" s="137">
        <f>(D!D83+D!E83+D!F83)/3</f>
        <v>243.63333333333335</v>
      </c>
      <c r="AZ83" s="137">
        <f>(D!D83+D!E83)/2</f>
        <v>244.92500000000001</v>
      </c>
      <c r="BA83" s="137">
        <f t="shared" si="11"/>
        <v>242.3416666666667</v>
      </c>
      <c r="BB83" s="137">
        <f t="shared" si="12"/>
        <v>-1.2916666666666572</v>
      </c>
      <c r="BD83" s="137">
        <f>(D!M83+D!N83+D!O83)/3</f>
        <v>247.79999999999998</v>
      </c>
      <c r="BE83" s="137">
        <f>(D!M83+D!N83)/2</f>
        <v>248.125</v>
      </c>
      <c r="BF83" s="137">
        <f t="shared" si="13"/>
        <v>247.47499999999997</v>
      </c>
      <c r="BG83" s="137">
        <f t="shared" si="14"/>
        <v>-0.32500000000001705</v>
      </c>
      <c r="BI83" s="137" t="b">
        <f t="shared" si="15"/>
        <v>0</v>
      </c>
      <c r="BJ83" s="137" t="b">
        <f t="shared" si="16"/>
        <v>0</v>
      </c>
      <c r="BK83" s="137" t="str">
        <f t="shared" si="17"/>
        <v>SELL</v>
      </c>
      <c r="BL83" s="137" t="b">
        <f t="shared" si="18"/>
        <v>0</v>
      </c>
      <c r="BM83" s="137" t="b">
        <f t="shared" si="19"/>
        <v>1</v>
      </c>
    </row>
    <row r="84" spans="1:65" x14ac:dyDescent="0.3">
      <c r="A84" s="137" t="str">
        <f>D!B84</f>
        <v>LT</v>
      </c>
      <c r="B84" s="137" t="str">
        <f>Cash!I84</f>
        <v>N</v>
      </c>
      <c r="C84" s="137" t="str">
        <f>Cash!J84</f>
        <v>N</v>
      </c>
      <c r="D84" s="137" t="str">
        <f>Cash!K84</f>
        <v>Y</v>
      </c>
      <c r="E84" s="137" t="str">
        <f>Cash!L84</f>
        <v>N</v>
      </c>
      <c r="F84" s="137" t="str">
        <f>Cash!M84</f>
        <v>N</v>
      </c>
      <c r="G84" s="137" t="str">
        <f>Cash!N84</f>
        <v>N</v>
      </c>
      <c r="I84" s="137" t="str">
        <f>Cash!BB84</f>
        <v>N</v>
      </c>
      <c r="J84" s="137" t="str">
        <f>Cash!BC84</f>
        <v>N</v>
      </c>
      <c r="K84" s="137" t="str">
        <f>Cash!BD84</f>
        <v>Y</v>
      </c>
      <c r="L84" s="137" t="str">
        <f>Cash!BE84</f>
        <v>N</v>
      </c>
      <c r="M84" s="137" t="str">
        <f>Cash!BF84</f>
        <v>Y</v>
      </c>
      <c r="N84" s="137" t="str">
        <f>Cash!BG84</f>
        <v>N</v>
      </c>
      <c r="P84" s="137" t="str">
        <f>Cash!BZ84</f>
        <v>N</v>
      </c>
      <c r="Q84" s="137" t="str">
        <f>Cash!CA84</f>
        <v>N</v>
      </c>
      <c r="R84" s="137" t="str">
        <f>Cash!CB84</f>
        <v>Y</v>
      </c>
      <c r="S84" s="137" t="str">
        <f>Cash!CC84</f>
        <v>N</v>
      </c>
      <c r="T84" s="137" t="str">
        <f>Cash!CD84</f>
        <v>Y</v>
      </c>
      <c r="U84" s="137" t="str">
        <f>Cash!CE84</f>
        <v>N</v>
      </c>
      <c r="W84" s="137" t="str">
        <f>Cash!CX84</f>
        <v>N</v>
      </c>
      <c r="X84" s="137" t="str">
        <f>Cash!CY84</f>
        <v>N</v>
      </c>
      <c r="Y84" s="137" t="str">
        <f>Cash!CZ84</f>
        <v>Y</v>
      </c>
      <c r="Z84" s="137" t="str">
        <f>Cash!DA84</f>
        <v>N</v>
      </c>
      <c r="AA84" s="137" t="str">
        <f>Cash!DB84</f>
        <v>Y</v>
      </c>
      <c r="AB84" s="137" t="str">
        <f>Cash!DC84</f>
        <v>N</v>
      </c>
      <c r="AD84" s="137" t="str">
        <f>Cash!DV84</f>
        <v>N</v>
      </c>
      <c r="AE84" s="137" t="str">
        <f>Cash!DW84</f>
        <v>N</v>
      </c>
      <c r="AF84" s="137" t="str">
        <f>Cash!DX84</f>
        <v>Y</v>
      </c>
      <c r="AG84" s="137" t="str">
        <f>Cash!DY84</f>
        <v>N</v>
      </c>
      <c r="AH84" s="137" t="str">
        <f>Cash!DZ84</f>
        <v>Y</v>
      </c>
      <c r="AI84" s="137" t="str">
        <f>Cash!EA84</f>
        <v>N</v>
      </c>
      <c r="AK84" s="138">
        <f>AVERAGE(Cash!DP84:DS84)</f>
        <v>3.5224999999999973</v>
      </c>
      <c r="AM84" s="137">
        <f>Cash!AG84-Cash!AN84</f>
        <v>16.399999999999977</v>
      </c>
      <c r="AN84" s="137">
        <f>Cash!AH84-Cash!AO84</f>
        <v>26.899999999999977</v>
      </c>
      <c r="AO84" s="137">
        <f>Cash!AI84-Cash!AP84</f>
        <v>41</v>
      </c>
      <c r="AP84" s="137">
        <f>Cash!AJ84-Cash!AQ84</f>
        <v>42.099999999999909</v>
      </c>
      <c r="AQ84" s="137">
        <f>Cash!AK84-Cash!AR84</f>
        <v>60</v>
      </c>
      <c r="AR84" s="137">
        <f>Cash!AL84-Cash!AS84</f>
        <v>31</v>
      </c>
      <c r="AS84" s="137">
        <f>Cash!AM84-Cash!AT84</f>
        <v>38.100000000000023</v>
      </c>
      <c r="AU84" s="137" t="b">
        <f>D!C84=D!E84</f>
        <v>0</v>
      </c>
      <c r="AV84" s="137" t="b">
        <f>D!C84=D!D84</f>
        <v>0</v>
      </c>
      <c r="AX84" s="137" t="str">
        <f t="shared" si="10"/>
        <v>LT</v>
      </c>
      <c r="AY84" s="137">
        <f>(D!D84+D!E84+D!F84)/3</f>
        <v>817.43333333333339</v>
      </c>
      <c r="AZ84" s="137">
        <f>(D!D84+D!E84)/2</f>
        <v>818.3</v>
      </c>
      <c r="BA84" s="137">
        <f t="shared" si="11"/>
        <v>816.56666666666683</v>
      </c>
      <c r="BB84" s="137">
        <f t="shared" si="12"/>
        <v>-0.86666666666656056</v>
      </c>
      <c r="BD84" s="137">
        <f>(D!M84+D!N84+D!O84)/3</f>
        <v>827.86666666666667</v>
      </c>
      <c r="BE84" s="137">
        <f>(D!M84+D!N84)/2</f>
        <v>831.55</v>
      </c>
      <c r="BF84" s="137">
        <f t="shared" si="13"/>
        <v>824.18333333333339</v>
      </c>
      <c r="BG84" s="137">
        <f t="shared" si="14"/>
        <v>-3.6833333333332803</v>
      </c>
      <c r="BI84" s="137" t="b">
        <f t="shared" si="15"/>
        <v>0</v>
      </c>
      <c r="BJ84" s="137" t="b">
        <f t="shared" si="16"/>
        <v>0</v>
      </c>
      <c r="BK84" s="137" t="str">
        <f t="shared" si="17"/>
        <v>SELL</v>
      </c>
      <c r="BL84" s="137" t="b">
        <f t="shared" si="18"/>
        <v>0</v>
      </c>
      <c r="BM84" s="137" t="b">
        <f t="shared" si="19"/>
        <v>0</v>
      </c>
    </row>
    <row r="85" spans="1:65" x14ac:dyDescent="0.3">
      <c r="A85" s="137" t="str">
        <f>D!B85</f>
        <v>LUPIN</v>
      </c>
      <c r="B85" s="137" t="str">
        <f>Cash!I85</f>
        <v>Y</v>
      </c>
      <c r="C85" s="137" t="str">
        <f>Cash!J85</f>
        <v>Y</v>
      </c>
      <c r="D85" s="137" t="str">
        <f>Cash!K85</f>
        <v>Y</v>
      </c>
      <c r="E85" s="137" t="str">
        <f>Cash!L85</f>
        <v>N</v>
      </c>
      <c r="F85" s="137" t="str">
        <f>Cash!M85</f>
        <v>Y</v>
      </c>
      <c r="G85" s="137" t="str">
        <f>Cash!N85</f>
        <v>N</v>
      </c>
      <c r="I85" s="137" t="str">
        <f>Cash!BB85</f>
        <v>N</v>
      </c>
      <c r="J85" s="137" t="str">
        <f>Cash!BC85</f>
        <v>N</v>
      </c>
      <c r="K85" s="137" t="str">
        <f>Cash!BD85</f>
        <v>Y</v>
      </c>
      <c r="L85" s="137" t="str">
        <f>Cash!BE85</f>
        <v>Y</v>
      </c>
      <c r="M85" s="137" t="str">
        <f>Cash!BF85</f>
        <v>Y</v>
      </c>
      <c r="N85" s="137" t="str">
        <f>Cash!BG85</f>
        <v>N</v>
      </c>
      <c r="P85" s="137" t="str">
        <f>Cash!BZ85</f>
        <v>N</v>
      </c>
      <c r="Q85" s="137" t="str">
        <f>Cash!CA85</f>
        <v>N</v>
      </c>
      <c r="R85" s="137" t="str">
        <f>Cash!CB85</f>
        <v>Y</v>
      </c>
      <c r="S85" s="137" t="str">
        <f>Cash!CC85</f>
        <v>Y</v>
      </c>
      <c r="T85" s="137" t="str">
        <f>Cash!CD85</f>
        <v>Y</v>
      </c>
      <c r="U85" s="137" t="str">
        <f>Cash!CE85</f>
        <v>N</v>
      </c>
      <c r="W85" s="137" t="str">
        <f>Cash!CX85</f>
        <v>N</v>
      </c>
      <c r="X85" s="137" t="str">
        <f>Cash!CY85</f>
        <v>N</v>
      </c>
      <c r="Y85" s="137" t="str">
        <f>Cash!CZ85</f>
        <v>N</v>
      </c>
      <c r="Z85" s="137" t="str">
        <f>Cash!DA85</f>
        <v>Y</v>
      </c>
      <c r="AA85" s="137" t="str">
        <f>Cash!DB85</f>
        <v>Y</v>
      </c>
      <c r="AB85" s="137" t="str">
        <f>Cash!DC85</f>
        <v>N</v>
      </c>
      <c r="AD85" s="137" t="str">
        <f>Cash!DV85</f>
        <v>N</v>
      </c>
      <c r="AE85" s="137" t="str">
        <f>Cash!DW85</f>
        <v>N</v>
      </c>
      <c r="AF85" s="137" t="str">
        <f>Cash!DX85</f>
        <v>Y</v>
      </c>
      <c r="AG85" s="137" t="str">
        <f>Cash!DY85</f>
        <v>N</v>
      </c>
      <c r="AH85" s="137" t="str">
        <f>Cash!DZ85</f>
        <v>N</v>
      </c>
      <c r="AI85" s="137" t="str">
        <f>Cash!EA85</f>
        <v>N</v>
      </c>
      <c r="AK85" s="138">
        <f>AVERAGE(Cash!DP85:DS85)</f>
        <v>3.0824999999999978</v>
      </c>
      <c r="AM85" s="137">
        <f>Cash!AG85-Cash!AN85</f>
        <v>22.649999999999977</v>
      </c>
      <c r="AN85" s="137">
        <f>Cash!AH85-Cash!AO85</f>
        <v>26.800000000000068</v>
      </c>
      <c r="AO85" s="137">
        <f>Cash!AI85-Cash!AP85</f>
        <v>37</v>
      </c>
      <c r="AP85" s="137">
        <f>Cash!AJ85-Cash!AQ85</f>
        <v>36.649999999999977</v>
      </c>
      <c r="AQ85" s="137">
        <f>Cash!AK85-Cash!AR85</f>
        <v>25.600000000000023</v>
      </c>
      <c r="AR85" s="137">
        <f>Cash!AL85-Cash!AS85</f>
        <v>26.949999999999932</v>
      </c>
      <c r="AS85" s="137">
        <f>Cash!AM85-Cash!AT85</f>
        <v>37.699999999999932</v>
      </c>
      <c r="AU85" s="137" t="b">
        <f>D!C85=D!E85</f>
        <v>0</v>
      </c>
      <c r="AV85" s="137" t="b">
        <f>D!C85=D!D85</f>
        <v>0</v>
      </c>
      <c r="AX85" s="137" t="str">
        <f t="shared" si="10"/>
        <v>LUPIN</v>
      </c>
      <c r="AY85" s="137">
        <f>(D!D85+D!E85+D!F85)/3</f>
        <v>888.69999999999993</v>
      </c>
      <c r="AZ85" s="137">
        <f>(D!D85+D!E85)/2</f>
        <v>886.67499999999995</v>
      </c>
      <c r="BA85" s="137">
        <f t="shared" si="11"/>
        <v>890.72499999999991</v>
      </c>
      <c r="BB85" s="137">
        <f t="shared" si="12"/>
        <v>2.0249999999999773</v>
      </c>
      <c r="BD85" s="137">
        <f>(D!M85+D!N85+D!O85)/3</f>
        <v>879.61666666666667</v>
      </c>
      <c r="BE85" s="137">
        <f>(D!M85+D!N85)/2</f>
        <v>876.55</v>
      </c>
      <c r="BF85" s="137">
        <f t="shared" si="13"/>
        <v>882.68333333333339</v>
      </c>
      <c r="BG85" s="137">
        <f t="shared" si="14"/>
        <v>3.0666666666667197</v>
      </c>
      <c r="BI85" s="137" t="b">
        <f t="shared" si="15"/>
        <v>0</v>
      </c>
      <c r="BJ85" s="137" t="str">
        <f t="shared" si="16"/>
        <v>BUY</v>
      </c>
      <c r="BK85" s="137" t="b">
        <f t="shared" si="17"/>
        <v>0</v>
      </c>
      <c r="BL85" s="137" t="b">
        <f t="shared" si="18"/>
        <v>0</v>
      </c>
      <c r="BM85" s="137" t="b">
        <f t="shared" si="19"/>
        <v>1</v>
      </c>
    </row>
    <row r="86" spans="1:65" x14ac:dyDescent="0.3">
      <c r="A86" s="137" t="str">
        <f>D!B86</f>
        <v>M&amp;M</v>
      </c>
      <c r="B86" s="137" t="str">
        <f>Cash!I86</f>
        <v>Y</v>
      </c>
      <c r="C86" s="137" t="str">
        <f>Cash!J86</f>
        <v>Y</v>
      </c>
      <c r="D86" s="137" t="str">
        <f>Cash!K86</f>
        <v>Y</v>
      </c>
      <c r="E86" s="137" t="str">
        <f>Cash!L86</f>
        <v>Y</v>
      </c>
      <c r="F86" s="137" t="str">
        <f>Cash!M86</f>
        <v>N</v>
      </c>
      <c r="G86" s="137" t="str">
        <f>Cash!N86</f>
        <v>N</v>
      </c>
      <c r="I86" s="137" t="str">
        <f>Cash!BB86</f>
        <v>Y</v>
      </c>
      <c r="J86" s="137" t="str">
        <f>Cash!BC86</f>
        <v>N</v>
      </c>
      <c r="K86" s="137" t="str">
        <f>Cash!BD86</f>
        <v>Y</v>
      </c>
      <c r="L86" s="137" t="str">
        <f>Cash!BE86</f>
        <v>N</v>
      </c>
      <c r="M86" s="137" t="str">
        <f>Cash!BF86</f>
        <v>N</v>
      </c>
      <c r="N86" s="137" t="str">
        <f>Cash!BG86</f>
        <v>Y</v>
      </c>
      <c r="P86" s="137" t="str">
        <f>Cash!BZ86</f>
        <v>Y</v>
      </c>
      <c r="Q86" s="137" t="str">
        <f>Cash!CA86</f>
        <v>N</v>
      </c>
      <c r="R86" s="137" t="str">
        <f>Cash!CB86</f>
        <v>Y</v>
      </c>
      <c r="S86" s="137" t="str">
        <f>Cash!CC86</f>
        <v>N</v>
      </c>
      <c r="T86" s="137" t="str">
        <f>Cash!CD86</f>
        <v>N</v>
      </c>
      <c r="U86" s="137" t="str">
        <f>Cash!CE86</f>
        <v>Y</v>
      </c>
      <c r="W86" s="137" t="str">
        <f>Cash!CX86</f>
        <v>Y</v>
      </c>
      <c r="X86" s="137" t="str">
        <f>Cash!CY86</f>
        <v>N</v>
      </c>
      <c r="Y86" s="137" t="str">
        <f>Cash!CZ86</f>
        <v>Y</v>
      </c>
      <c r="Z86" s="137" t="str">
        <f>Cash!DA86</f>
        <v>N</v>
      </c>
      <c r="AA86" s="137" t="str">
        <f>Cash!DB86</f>
        <v>N</v>
      </c>
      <c r="AB86" s="137" t="str">
        <f>Cash!DC86</f>
        <v>Y</v>
      </c>
      <c r="AD86" s="137" t="str">
        <f>Cash!DV86</f>
        <v>Y</v>
      </c>
      <c r="AE86" s="137" t="str">
        <f>Cash!DW86</f>
        <v>N</v>
      </c>
      <c r="AF86" s="137" t="str">
        <f>Cash!DX86</f>
        <v>Y</v>
      </c>
      <c r="AG86" s="137" t="str">
        <f>Cash!DY86</f>
        <v>N</v>
      </c>
      <c r="AH86" s="137" t="str">
        <f>Cash!DZ86</f>
        <v>N</v>
      </c>
      <c r="AI86" s="137" t="str">
        <f>Cash!EA86</f>
        <v>Y</v>
      </c>
      <c r="AK86" s="138">
        <f>AVERAGE(Cash!DP86:DS86)</f>
        <v>4.2774999999999981</v>
      </c>
      <c r="AM86" s="137">
        <f>Cash!AG86-Cash!AN86</f>
        <v>31.650000000000034</v>
      </c>
      <c r="AN86" s="137">
        <f>Cash!AH86-Cash!AO86</f>
        <v>14.399999999999977</v>
      </c>
      <c r="AO86" s="137">
        <f>Cash!AI86-Cash!AP86</f>
        <v>34</v>
      </c>
      <c r="AP86" s="137">
        <f>Cash!AJ86-Cash!AQ86</f>
        <v>19.800000000000011</v>
      </c>
      <c r="AQ86" s="137">
        <f>Cash!AK86-Cash!AR86</f>
        <v>16.25</v>
      </c>
      <c r="AR86" s="137">
        <f>Cash!AL86-Cash!AS86</f>
        <v>30.75</v>
      </c>
      <c r="AS86" s="137">
        <f>Cash!AM86-Cash!AT86</f>
        <v>11.5</v>
      </c>
      <c r="AU86" s="137" t="b">
        <f>D!C86=D!E86</f>
        <v>0</v>
      </c>
      <c r="AV86" s="137" t="b">
        <f>D!C86=D!D86</f>
        <v>0</v>
      </c>
      <c r="AX86" s="137" t="str">
        <f t="shared" si="10"/>
        <v>M&amp;M</v>
      </c>
      <c r="AY86" s="137">
        <f>(D!D86+D!E86+D!F86)/3</f>
        <v>418.4666666666667</v>
      </c>
      <c r="AZ86" s="137">
        <f>(D!D86+D!E86)/2</f>
        <v>414.52499999999998</v>
      </c>
      <c r="BA86" s="137">
        <f t="shared" si="11"/>
        <v>422.40833333333342</v>
      </c>
      <c r="BB86" s="137">
        <f t="shared" si="12"/>
        <v>3.9416666666667197</v>
      </c>
      <c r="BD86" s="137">
        <f>(D!M86+D!N86+D!O86)/3</f>
        <v>406.09999999999997</v>
      </c>
      <c r="BE86" s="137">
        <f>(D!M86+D!N86)/2</f>
        <v>405</v>
      </c>
      <c r="BF86" s="137">
        <f t="shared" si="13"/>
        <v>407.19999999999993</v>
      </c>
      <c r="BG86" s="137">
        <f t="shared" si="14"/>
        <v>1.0999999999999659</v>
      </c>
      <c r="BI86" s="137" t="b">
        <f t="shared" si="15"/>
        <v>0</v>
      </c>
      <c r="BJ86" s="137" t="str">
        <f t="shared" si="16"/>
        <v>BUY</v>
      </c>
      <c r="BK86" s="137" t="b">
        <f t="shared" si="17"/>
        <v>0</v>
      </c>
      <c r="BL86" s="137" t="b">
        <f t="shared" si="18"/>
        <v>0</v>
      </c>
      <c r="BM86" s="137" t="b">
        <f t="shared" si="19"/>
        <v>0</v>
      </c>
    </row>
    <row r="87" spans="1:65" x14ac:dyDescent="0.3">
      <c r="A87" s="137" t="str">
        <f>D!B87</f>
        <v>M&amp;MFIN</v>
      </c>
      <c r="B87" s="137" t="str">
        <f>Cash!I87</f>
        <v>N</v>
      </c>
      <c r="C87" s="137" t="str">
        <f>Cash!J87</f>
        <v>N</v>
      </c>
      <c r="D87" s="137" t="str">
        <f>Cash!K87</f>
        <v>Y</v>
      </c>
      <c r="E87" s="137" t="str">
        <f>Cash!L87</f>
        <v>N</v>
      </c>
      <c r="F87" s="137" t="str">
        <f>Cash!M87</f>
        <v>N</v>
      </c>
      <c r="G87" s="137" t="str">
        <f>Cash!N87</f>
        <v>Y</v>
      </c>
      <c r="I87" s="137" t="str">
        <f>Cash!BB87</f>
        <v>Y</v>
      </c>
      <c r="J87" s="137" t="str">
        <f>Cash!BC87</f>
        <v>Y</v>
      </c>
      <c r="K87" s="137" t="str">
        <f>Cash!BD87</f>
        <v>N</v>
      </c>
      <c r="L87" s="137" t="str">
        <f>Cash!BE87</f>
        <v>N</v>
      </c>
      <c r="M87" s="137" t="str">
        <f>Cash!BF87</f>
        <v>Y</v>
      </c>
      <c r="N87" s="137" t="str">
        <f>Cash!BG87</f>
        <v>N</v>
      </c>
      <c r="P87" s="137" t="str">
        <f>Cash!BZ87</f>
        <v>Y</v>
      </c>
      <c r="Q87" s="137" t="str">
        <f>Cash!CA87</f>
        <v>Y</v>
      </c>
      <c r="R87" s="137" t="str">
        <f>Cash!CB87</f>
        <v>N</v>
      </c>
      <c r="S87" s="137" t="str">
        <f>Cash!CC87</f>
        <v>N</v>
      </c>
      <c r="T87" s="137" t="str">
        <f>Cash!CD87</f>
        <v>Y</v>
      </c>
      <c r="U87" s="137" t="str">
        <f>Cash!CE87</f>
        <v>N</v>
      </c>
      <c r="W87" s="137" t="str">
        <f>Cash!CX87</f>
        <v>Y</v>
      </c>
      <c r="X87" s="137" t="str">
        <f>Cash!CY87</f>
        <v>Y</v>
      </c>
      <c r="Y87" s="137" t="str">
        <f>Cash!CZ87</f>
        <v>N</v>
      </c>
      <c r="Z87" s="137" t="str">
        <f>Cash!DA87</f>
        <v>N</v>
      </c>
      <c r="AA87" s="137" t="str">
        <f>Cash!DB87</f>
        <v>Y</v>
      </c>
      <c r="AB87" s="137" t="str">
        <f>Cash!DC87</f>
        <v>N</v>
      </c>
      <c r="AD87" s="137" t="str">
        <f>Cash!DV87</f>
        <v>N</v>
      </c>
      <c r="AE87" s="137" t="str">
        <f>Cash!DW87</f>
        <v>N</v>
      </c>
      <c r="AF87" s="137" t="str">
        <f>Cash!DX87</f>
        <v>N</v>
      </c>
      <c r="AG87" s="137" t="str">
        <f>Cash!DY87</f>
        <v>N</v>
      </c>
      <c r="AH87" s="137" t="str">
        <f>Cash!DZ87</f>
        <v>Y</v>
      </c>
      <c r="AI87" s="137" t="str">
        <f>Cash!EA87</f>
        <v>N</v>
      </c>
      <c r="AK87" s="138">
        <f>AVERAGE(Cash!DP87:DS87)</f>
        <v>7.3674999999999979</v>
      </c>
      <c r="AM87" s="137">
        <f>Cash!AG87-Cash!AN87</f>
        <v>13.900000000000006</v>
      </c>
      <c r="AN87" s="137">
        <f>Cash!AH87-Cash!AO87</f>
        <v>9.6500000000000057</v>
      </c>
      <c r="AO87" s="137">
        <f>Cash!AI87-Cash!AP87</f>
        <v>9.4499999999999886</v>
      </c>
      <c r="AP87" s="137">
        <f>Cash!AJ87-Cash!AQ87</f>
        <v>11.400000000000006</v>
      </c>
      <c r="AQ87" s="137">
        <f>Cash!AK87-Cash!AR87</f>
        <v>28.150000000000006</v>
      </c>
      <c r="AR87" s="137">
        <f>Cash!AL87-Cash!AS87</f>
        <v>6.2000000000000171</v>
      </c>
      <c r="AS87" s="137">
        <f>Cash!AM87-Cash!AT87</f>
        <v>15.25</v>
      </c>
      <c r="AU87" s="137" t="b">
        <f>D!C87=D!E87</f>
        <v>0</v>
      </c>
      <c r="AV87" s="137" t="b">
        <f>D!C87=D!D87</f>
        <v>0</v>
      </c>
      <c r="AX87" s="137" t="str">
        <f t="shared" si="10"/>
        <v>M&amp;MFIN</v>
      </c>
      <c r="AY87" s="137">
        <f>(D!D87+D!E87+D!F87)/3</f>
        <v>130.75000000000003</v>
      </c>
      <c r="AZ87" s="137">
        <f>(D!D87+D!E87)/2</f>
        <v>132.35000000000002</v>
      </c>
      <c r="BA87" s="137">
        <f t="shared" si="11"/>
        <v>129.15000000000003</v>
      </c>
      <c r="BB87" s="137">
        <f t="shared" si="12"/>
        <v>-1.5999999999999943</v>
      </c>
      <c r="BD87" s="137">
        <f>(D!M87+D!N87+D!O87)/3</f>
        <v>138.71666666666667</v>
      </c>
      <c r="BE87" s="137">
        <f>(D!M87+D!N87)/2</f>
        <v>139.92500000000001</v>
      </c>
      <c r="BF87" s="137">
        <f t="shared" si="13"/>
        <v>137.50833333333333</v>
      </c>
      <c r="BG87" s="137">
        <f t="shared" si="14"/>
        <v>-1.2083333333333428</v>
      </c>
      <c r="BI87" s="137" t="b">
        <f t="shared" si="15"/>
        <v>0</v>
      </c>
      <c r="BJ87" s="137" t="b">
        <f t="shared" si="16"/>
        <v>0</v>
      </c>
      <c r="BK87" s="137" t="str">
        <f t="shared" si="17"/>
        <v>SELL</v>
      </c>
      <c r="BL87" s="137" t="b">
        <f t="shared" si="18"/>
        <v>0</v>
      </c>
      <c r="BM87" s="137" t="b">
        <f t="shared" si="19"/>
        <v>1</v>
      </c>
    </row>
    <row r="88" spans="1:65" x14ac:dyDescent="0.3">
      <c r="A88" s="137" t="str">
        <f>D!B88</f>
        <v>MANAPPURAM</v>
      </c>
      <c r="B88" s="137" t="str">
        <f>Cash!I88</f>
        <v>N</v>
      </c>
      <c r="C88" s="137" t="str">
        <f>Cash!J88</f>
        <v>N</v>
      </c>
      <c r="D88" s="137" t="str">
        <f>Cash!K88</f>
        <v>Y</v>
      </c>
      <c r="E88" s="137" t="str">
        <f>Cash!L88</f>
        <v>N</v>
      </c>
      <c r="F88" s="137" t="str">
        <f>Cash!M88</f>
        <v>N</v>
      </c>
      <c r="G88" s="137" t="str">
        <f>Cash!N88</f>
        <v>Y</v>
      </c>
      <c r="I88" s="137" t="str">
        <f>Cash!BB88</f>
        <v>Y</v>
      </c>
      <c r="J88" s="137" t="str">
        <f>Cash!BC88</f>
        <v>N</v>
      </c>
      <c r="K88" s="137" t="str">
        <f>Cash!BD88</f>
        <v>N</v>
      </c>
      <c r="L88" s="137" t="str">
        <f>Cash!BE88</f>
        <v>Y</v>
      </c>
      <c r="M88" s="137" t="str">
        <f>Cash!BF88</f>
        <v>N</v>
      </c>
      <c r="N88" s="137" t="str">
        <f>Cash!BG88</f>
        <v>Y</v>
      </c>
      <c r="P88" s="137" t="str">
        <f>Cash!BZ88</f>
        <v>Y</v>
      </c>
      <c r="Q88" s="137" t="str">
        <f>Cash!CA88</f>
        <v>N</v>
      </c>
      <c r="R88" s="137" t="str">
        <f>Cash!CB88</f>
        <v>N</v>
      </c>
      <c r="S88" s="137" t="str">
        <f>Cash!CC88</f>
        <v>Y</v>
      </c>
      <c r="T88" s="137" t="str">
        <f>Cash!CD88</f>
        <v>N</v>
      </c>
      <c r="U88" s="137" t="str">
        <f>Cash!CE88</f>
        <v>Y</v>
      </c>
      <c r="W88" s="137" t="str">
        <f>Cash!CX88</f>
        <v>Y</v>
      </c>
      <c r="X88" s="137" t="str">
        <f>Cash!CY88</f>
        <v>Y</v>
      </c>
      <c r="Y88" s="137" t="str">
        <f>Cash!CZ88</f>
        <v>N</v>
      </c>
      <c r="Z88" s="137" t="str">
        <f>Cash!DA88</f>
        <v>Y</v>
      </c>
      <c r="AA88" s="137" t="str">
        <f>Cash!DB88</f>
        <v>N</v>
      </c>
      <c r="AB88" s="137" t="str">
        <f>Cash!DC88</f>
        <v>Y</v>
      </c>
      <c r="AD88" s="137" t="str">
        <f>Cash!DV88</f>
        <v>N</v>
      </c>
      <c r="AE88" s="137" t="str">
        <f>Cash!DW88</f>
        <v>N</v>
      </c>
      <c r="AF88" s="137" t="str">
        <f>Cash!DX88</f>
        <v>N</v>
      </c>
      <c r="AG88" s="137" t="str">
        <f>Cash!DY88</f>
        <v>N</v>
      </c>
      <c r="AH88" s="137" t="str">
        <f>Cash!DZ88</f>
        <v>N</v>
      </c>
      <c r="AI88" s="137" t="str">
        <f>Cash!EA88</f>
        <v>N</v>
      </c>
      <c r="AK88" s="138">
        <f>AVERAGE(Cash!DP88:DS88)</f>
        <v>5.6074999999999999</v>
      </c>
      <c r="AM88" s="137">
        <f>Cash!AG88-Cash!AN88</f>
        <v>7.9000000000000057</v>
      </c>
      <c r="AN88" s="137">
        <f>Cash!AH88-Cash!AO88</f>
        <v>6.1000000000000085</v>
      </c>
      <c r="AO88" s="137">
        <f>Cash!AI88-Cash!AP88</f>
        <v>6.4500000000000028</v>
      </c>
      <c r="AP88" s="137">
        <f>Cash!AJ88-Cash!AQ88</f>
        <v>8.2000000000000028</v>
      </c>
      <c r="AQ88" s="137">
        <f>Cash!AK88-Cash!AR88</f>
        <v>7.8999999999999915</v>
      </c>
      <c r="AR88" s="137">
        <f>Cash!AL88-Cash!AS88</f>
        <v>7.4500000000000028</v>
      </c>
      <c r="AS88" s="137">
        <f>Cash!AM88-Cash!AT88</f>
        <v>4.7000000000000028</v>
      </c>
      <c r="AU88" s="137" t="b">
        <f>D!C88=D!E88</f>
        <v>0</v>
      </c>
      <c r="AV88" s="137" t="b">
        <f>D!C88=D!D88</f>
        <v>0</v>
      </c>
      <c r="AX88" s="137" t="str">
        <f t="shared" si="10"/>
        <v>MANAPPURAM</v>
      </c>
      <c r="AY88" s="137">
        <f>(D!D88+D!E88+D!F88)/3</f>
        <v>116.61666666666667</v>
      </c>
      <c r="AZ88" s="137">
        <f>(D!D88+D!E88)/2</f>
        <v>117.75</v>
      </c>
      <c r="BA88" s="137">
        <f t="shared" si="11"/>
        <v>115.48333333333335</v>
      </c>
      <c r="BB88" s="137">
        <f t="shared" si="12"/>
        <v>-1.1333333333333258</v>
      </c>
      <c r="BD88" s="137">
        <f>(D!M88+D!N88+D!O88)/3</f>
        <v>120.83333333333333</v>
      </c>
      <c r="BE88" s="137">
        <f>(D!M88+D!N88)/2</f>
        <v>121.65</v>
      </c>
      <c r="BF88" s="137">
        <f t="shared" si="13"/>
        <v>120.01666666666665</v>
      </c>
      <c r="BG88" s="137">
        <f t="shared" si="14"/>
        <v>-0.81666666666667709</v>
      </c>
      <c r="BI88" s="137" t="b">
        <f t="shared" si="15"/>
        <v>0</v>
      </c>
      <c r="BJ88" s="137" t="b">
        <f t="shared" si="16"/>
        <v>0</v>
      </c>
      <c r="BK88" s="137" t="str">
        <f t="shared" si="17"/>
        <v>SELL</v>
      </c>
      <c r="BL88" s="137" t="b">
        <f t="shared" si="18"/>
        <v>0</v>
      </c>
      <c r="BM88" s="137" t="b">
        <f t="shared" si="19"/>
        <v>1</v>
      </c>
    </row>
    <row r="89" spans="1:65" x14ac:dyDescent="0.3">
      <c r="A89" s="137" t="str">
        <f>D!B89</f>
        <v>MARICO</v>
      </c>
      <c r="B89" s="137" t="str">
        <f>Cash!I89</f>
        <v>Y</v>
      </c>
      <c r="C89" s="137" t="str">
        <f>Cash!J89</f>
        <v>N</v>
      </c>
      <c r="D89" s="137" t="str">
        <f>Cash!K89</f>
        <v>Y</v>
      </c>
      <c r="E89" s="137" t="str">
        <f>Cash!L89</f>
        <v>Y</v>
      </c>
      <c r="F89" s="137" t="str">
        <f>Cash!M89</f>
        <v>N</v>
      </c>
      <c r="G89" s="137" t="str">
        <f>Cash!N89</f>
        <v>N</v>
      </c>
      <c r="I89" s="137" t="str">
        <f>Cash!BB89</f>
        <v>N</v>
      </c>
      <c r="J89" s="137" t="str">
        <f>Cash!BC89</f>
        <v>N</v>
      </c>
      <c r="K89" s="137" t="str">
        <f>Cash!BD89</f>
        <v>Y</v>
      </c>
      <c r="L89" s="137" t="str">
        <f>Cash!BE89</f>
        <v>N</v>
      </c>
      <c r="M89" s="137" t="str">
        <f>Cash!BF89</f>
        <v>N</v>
      </c>
      <c r="N89" s="137" t="str">
        <f>Cash!BG89</f>
        <v>N</v>
      </c>
      <c r="P89" s="137" t="str">
        <f>Cash!BZ89</f>
        <v>N</v>
      </c>
      <c r="Q89" s="137" t="str">
        <f>Cash!CA89</f>
        <v>N</v>
      </c>
      <c r="R89" s="137" t="str">
        <f>Cash!CB89</f>
        <v>Y</v>
      </c>
      <c r="S89" s="137" t="str">
        <f>Cash!CC89</f>
        <v>N</v>
      </c>
      <c r="T89" s="137" t="str">
        <f>Cash!CD89</f>
        <v>N</v>
      </c>
      <c r="U89" s="137" t="str">
        <f>Cash!CE89</f>
        <v>N</v>
      </c>
      <c r="W89" s="137" t="str">
        <f>Cash!CX89</f>
        <v>Y</v>
      </c>
      <c r="X89" s="137" t="str">
        <f>Cash!CY89</f>
        <v>Y</v>
      </c>
      <c r="Y89" s="137" t="str">
        <f>Cash!CZ89</f>
        <v>N</v>
      </c>
      <c r="Z89" s="137" t="str">
        <f>Cash!DA89</f>
        <v>N</v>
      </c>
      <c r="AA89" s="137" t="str">
        <f>Cash!DB89</f>
        <v>N</v>
      </c>
      <c r="AB89" s="137" t="str">
        <f>Cash!DC89</f>
        <v>Y</v>
      </c>
      <c r="AD89" s="137" t="str">
        <f>Cash!DV89</f>
        <v>N</v>
      </c>
      <c r="AE89" s="137" t="str">
        <f>Cash!DW89</f>
        <v>N</v>
      </c>
      <c r="AF89" s="137" t="str">
        <f>Cash!DX89</f>
        <v>N</v>
      </c>
      <c r="AG89" s="137" t="str">
        <f>Cash!DY89</f>
        <v>N</v>
      </c>
      <c r="AH89" s="137" t="str">
        <f>Cash!DZ89</f>
        <v>Y</v>
      </c>
      <c r="AI89" s="137" t="str">
        <f>Cash!EA89</f>
        <v>N</v>
      </c>
      <c r="AK89" s="138">
        <f>AVERAGE(Cash!DP89:DS89)</f>
        <v>2.6074999999999999</v>
      </c>
      <c r="AM89" s="137">
        <f>Cash!AG89-Cash!AN89</f>
        <v>6.5500000000000114</v>
      </c>
      <c r="AN89" s="137">
        <f>Cash!AH89-Cash!AO89</f>
        <v>7.6499999999999773</v>
      </c>
      <c r="AO89" s="137">
        <f>Cash!AI89-Cash!AP89</f>
        <v>7.1999999999999886</v>
      </c>
      <c r="AP89" s="137">
        <f>Cash!AJ89-Cash!AQ89</f>
        <v>9.1000000000000227</v>
      </c>
      <c r="AQ89" s="137">
        <f>Cash!AK89-Cash!AR89</f>
        <v>15.899999999999977</v>
      </c>
      <c r="AR89" s="137">
        <f>Cash!AL89-Cash!AS89</f>
        <v>11.449999999999989</v>
      </c>
      <c r="AS89" s="137">
        <f>Cash!AM89-Cash!AT89</f>
        <v>16.149999999999977</v>
      </c>
      <c r="AU89" s="137" t="b">
        <f>D!C89=D!E89</f>
        <v>0</v>
      </c>
      <c r="AV89" s="137" t="b">
        <f>D!C89=D!D89</f>
        <v>0</v>
      </c>
      <c r="AX89" s="137" t="str">
        <f t="shared" si="10"/>
        <v>MARICO</v>
      </c>
      <c r="AY89" s="137">
        <f>(D!D89+D!E89+D!F89)/3</f>
        <v>315.36666666666662</v>
      </c>
      <c r="AZ89" s="137">
        <f>(D!D89+D!E89)/2</f>
        <v>314.67499999999995</v>
      </c>
      <c r="BA89" s="137">
        <f t="shared" si="11"/>
        <v>316.05833333333328</v>
      </c>
      <c r="BB89" s="137">
        <f t="shared" si="12"/>
        <v>0.69166666666666288</v>
      </c>
      <c r="BD89" s="137">
        <f>(D!M89+D!N89+D!O89)/3</f>
        <v>316.7</v>
      </c>
      <c r="BE89" s="137">
        <f>(D!M89+D!N89)/2</f>
        <v>316.67500000000001</v>
      </c>
      <c r="BF89" s="137">
        <f t="shared" si="13"/>
        <v>316.72499999999997</v>
      </c>
      <c r="BG89" s="137">
        <f t="shared" si="14"/>
        <v>2.4999999999977263E-2</v>
      </c>
      <c r="BI89" s="137" t="str">
        <f t="shared" si="15"/>
        <v>BUY</v>
      </c>
      <c r="BJ89" s="137" t="b">
        <f t="shared" si="16"/>
        <v>0</v>
      </c>
      <c r="BK89" s="137" t="b">
        <f t="shared" si="17"/>
        <v>0</v>
      </c>
      <c r="BL89" s="137" t="b">
        <f t="shared" si="18"/>
        <v>0</v>
      </c>
      <c r="BM89" s="137" t="b">
        <f t="shared" si="19"/>
        <v>0</v>
      </c>
    </row>
    <row r="90" spans="1:65" x14ac:dyDescent="0.3">
      <c r="A90" s="137" t="str">
        <f>D!B90</f>
        <v>MARUTI</v>
      </c>
      <c r="B90" s="137" t="str">
        <f>Cash!I90</f>
        <v>Y</v>
      </c>
      <c r="C90" s="137" t="str">
        <f>Cash!J90</f>
        <v>Y</v>
      </c>
      <c r="D90" s="137" t="str">
        <f>Cash!K90</f>
        <v>Y</v>
      </c>
      <c r="E90" s="137" t="str">
        <f>Cash!L90</f>
        <v>Y</v>
      </c>
      <c r="F90" s="137" t="str">
        <f>Cash!M90</f>
        <v>N</v>
      </c>
      <c r="G90" s="137" t="str">
        <f>Cash!N90</f>
        <v>N</v>
      </c>
      <c r="I90" s="137" t="str">
        <f>Cash!BB90</f>
        <v>Y</v>
      </c>
      <c r="J90" s="137" t="str">
        <f>Cash!BC90</f>
        <v>Y</v>
      </c>
      <c r="K90" s="137" t="str">
        <f>Cash!BD90</f>
        <v>N</v>
      </c>
      <c r="L90" s="137" t="str">
        <f>Cash!BE90</f>
        <v>N</v>
      </c>
      <c r="M90" s="137" t="str">
        <f>Cash!BF90</f>
        <v>Y</v>
      </c>
      <c r="N90" s="137" t="str">
        <f>Cash!BG90</f>
        <v>N</v>
      </c>
      <c r="P90" s="137" t="str">
        <f>Cash!BZ90</f>
        <v>Y</v>
      </c>
      <c r="Q90" s="137" t="str">
        <f>Cash!CA90</f>
        <v>Y</v>
      </c>
      <c r="R90" s="137" t="str">
        <f>Cash!CB90</f>
        <v>N</v>
      </c>
      <c r="S90" s="137" t="str">
        <f>Cash!CC90</f>
        <v>N</v>
      </c>
      <c r="T90" s="137" t="str">
        <f>Cash!CD90</f>
        <v>Y</v>
      </c>
      <c r="U90" s="137" t="str">
        <f>Cash!CE90</f>
        <v>N</v>
      </c>
      <c r="W90" s="137" t="str">
        <f>Cash!CX90</f>
        <v>Y</v>
      </c>
      <c r="X90" s="137" t="str">
        <f>Cash!CY90</f>
        <v>Y</v>
      </c>
      <c r="Y90" s="137" t="str">
        <f>Cash!CZ90</f>
        <v>N</v>
      </c>
      <c r="Z90" s="137" t="str">
        <f>Cash!DA90</f>
        <v>N</v>
      </c>
      <c r="AA90" s="137" t="str">
        <f>Cash!DB90</f>
        <v>Y</v>
      </c>
      <c r="AB90" s="137" t="str">
        <f>Cash!DC90</f>
        <v>N</v>
      </c>
      <c r="AD90" s="137" t="str">
        <f>Cash!DV90</f>
        <v>N</v>
      </c>
      <c r="AE90" s="137" t="str">
        <f>Cash!DW90</f>
        <v>N</v>
      </c>
      <c r="AF90" s="137" t="str">
        <f>Cash!DX90</f>
        <v>N</v>
      </c>
      <c r="AG90" s="137" t="str">
        <f>Cash!DY90</f>
        <v>N</v>
      </c>
      <c r="AH90" s="137" t="str">
        <f>Cash!DZ90</f>
        <v>Y</v>
      </c>
      <c r="AI90" s="137" t="str">
        <f>Cash!EA90</f>
        <v>N</v>
      </c>
      <c r="AK90" s="138">
        <f>AVERAGE(Cash!DP90:DS90)</f>
        <v>4.5924999999999994</v>
      </c>
      <c r="AM90" s="137">
        <f>Cash!AG90-Cash!AN90</f>
        <v>219.25</v>
      </c>
      <c r="AN90" s="137">
        <f>Cash!AH90-Cash!AO90</f>
        <v>222.75</v>
      </c>
      <c r="AO90" s="137">
        <f>Cash!AI90-Cash!AP90</f>
        <v>174.5</v>
      </c>
      <c r="AP90" s="137">
        <f>Cash!AJ90-Cash!AQ90</f>
        <v>144.25</v>
      </c>
      <c r="AQ90" s="137">
        <f>Cash!AK90-Cash!AR90</f>
        <v>414.44999999999982</v>
      </c>
      <c r="AR90" s="137">
        <f>Cash!AL90-Cash!AS90</f>
        <v>162.05000000000018</v>
      </c>
      <c r="AS90" s="137">
        <f>Cash!AM90-Cash!AT90</f>
        <v>292.85000000000036</v>
      </c>
      <c r="AU90" s="137" t="b">
        <f>D!C90=D!E90</f>
        <v>0</v>
      </c>
      <c r="AV90" s="137" t="b">
        <f>D!C90=D!D90</f>
        <v>0</v>
      </c>
      <c r="AX90" s="137" t="str">
        <f t="shared" si="10"/>
        <v>MARUTI</v>
      </c>
      <c r="AY90" s="137">
        <f>(D!D90+D!E90+D!F90)/3</f>
        <v>5071.6833333333334</v>
      </c>
      <c r="AZ90" s="137">
        <f>(D!D90+D!E90)/2</f>
        <v>5040.375</v>
      </c>
      <c r="BA90" s="137">
        <f t="shared" si="11"/>
        <v>5102.9916666666668</v>
      </c>
      <c r="BB90" s="137">
        <f t="shared" si="12"/>
        <v>31.308333333333394</v>
      </c>
      <c r="BD90" s="137">
        <f>(D!M90+D!N90+D!O90)/3</f>
        <v>4991.6500000000005</v>
      </c>
      <c r="BE90" s="137">
        <f>(D!M90+D!N90)/2</f>
        <v>4962.4250000000002</v>
      </c>
      <c r="BF90" s="137">
        <f t="shared" si="13"/>
        <v>5020.8750000000009</v>
      </c>
      <c r="BG90" s="137">
        <f t="shared" si="14"/>
        <v>29.225000000000364</v>
      </c>
      <c r="BI90" s="137" t="b">
        <f t="shared" si="15"/>
        <v>0</v>
      </c>
      <c r="BJ90" s="137" t="str">
        <f t="shared" si="16"/>
        <v>BUY</v>
      </c>
      <c r="BK90" s="137" t="b">
        <f t="shared" si="17"/>
        <v>0</v>
      </c>
      <c r="BL90" s="137" t="b">
        <f t="shared" si="18"/>
        <v>0</v>
      </c>
      <c r="BM90" s="137" t="b">
        <f t="shared" si="19"/>
        <v>0</v>
      </c>
    </row>
    <row r="91" spans="1:65" x14ac:dyDescent="0.3">
      <c r="A91" s="137" t="str">
        <f>D!B91</f>
        <v>MCDOWELL-N</v>
      </c>
      <c r="B91" s="137" t="str">
        <f>Cash!I91</f>
        <v>N</v>
      </c>
      <c r="C91" s="137" t="str">
        <f>Cash!J91</f>
        <v>Y</v>
      </c>
      <c r="D91" s="137" t="str">
        <f>Cash!K91</f>
        <v>Y</v>
      </c>
      <c r="E91" s="137" t="str">
        <f>Cash!L91</f>
        <v>Y</v>
      </c>
      <c r="F91" s="137" t="str">
        <f>Cash!M91</f>
        <v>Y</v>
      </c>
      <c r="G91" s="137" t="str">
        <f>Cash!N91</f>
        <v>Y</v>
      </c>
      <c r="I91" s="137" t="str">
        <f>Cash!BB91</f>
        <v>N</v>
      </c>
      <c r="J91" s="137" t="str">
        <f>Cash!BC91</f>
        <v>Y</v>
      </c>
      <c r="K91" s="137" t="str">
        <f>Cash!BD91</f>
        <v>Y</v>
      </c>
      <c r="L91" s="137" t="str">
        <f>Cash!BE91</f>
        <v>N</v>
      </c>
      <c r="M91" s="137" t="str">
        <f>Cash!BF91</f>
        <v>Y</v>
      </c>
      <c r="N91" s="137" t="str">
        <f>Cash!BG91</f>
        <v>N</v>
      </c>
      <c r="P91" s="137" t="str">
        <f>Cash!BZ91</f>
        <v>N</v>
      </c>
      <c r="Q91" s="137" t="str">
        <f>Cash!CA91</f>
        <v>Y</v>
      </c>
      <c r="R91" s="137" t="str">
        <f>Cash!CB91</f>
        <v>Y</v>
      </c>
      <c r="S91" s="137" t="str">
        <f>Cash!CC91</f>
        <v>N</v>
      </c>
      <c r="T91" s="137" t="str">
        <f>Cash!CD91</f>
        <v>Y</v>
      </c>
      <c r="U91" s="137" t="str">
        <f>Cash!CE91</f>
        <v>N</v>
      </c>
      <c r="W91" s="137" t="str">
        <f>Cash!CX91</f>
        <v>N</v>
      </c>
      <c r="X91" s="137" t="str">
        <f>Cash!CY91</f>
        <v>Y</v>
      </c>
      <c r="Y91" s="137" t="str">
        <f>Cash!CZ91</f>
        <v>Y</v>
      </c>
      <c r="Z91" s="137" t="str">
        <f>Cash!DA91</f>
        <v>N</v>
      </c>
      <c r="AA91" s="137" t="str">
        <f>Cash!DB91</f>
        <v>Y</v>
      </c>
      <c r="AB91" s="137" t="str">
        <f>Cash!DC91</f>
        <v>N</v>
      </c>
      <c r="AD91" s="137" t="str">
        <f>Cash!DV91</f>
        <v>Y</v>
      </c>
      <c r="AE91" s="137" t="str">
        <f>Cash!DW91</f>
        <v>Y</v>
      </c>
      <c r="AF91" s="137" t="str">
        <f>Cash!DX91</f>
        <v>Y</v>
      </c>
      <c r="AG91" s="137" t="str">
        <f>Cash!DY91</f>
        <v>N</v>
      </c>
      <c r="AH91" s="137" t="str">
        <f>Cash!DZ91</f>
        <v>N</v>
      </c>
      <c r="AI91" s="137" t="str">
        <f>Cash!EA91</f>
        <v>N</v>
      </c>
      <c r="AK91" s="138">
        <f>AVERAGE(Cash!DP91:DS91)</f>
        <v>3.3824999999999976</v>
      </c>
      <c r="AM91" s="137">
        <f>Cash!AG91-Cash!AN91</f>
        <v>29.399999999999977</v>
      </c>
      <c r="AN91" s="137">
        <f>Cash!AH91-Cash!AO91</f>
        <v>44.399999999999977</v>
      </c>
      <c r="AO91" s="137">
        <f>Cash!AI91-Cash!AP91</f>
        <v>21</v>
      </c>
      <c r="AP91" s="137">
        <f>Cash!AJ91-Cash!AQ91</f>
        <v>17</v>
      </c>
      <c r="AQ91" s="137">
        <f>Cash!AK91-Cash!AR91</f>
        <v>39.600000000000023</v>
      </c>
      <c r="AR91" s="137">
        <f>Cash!AL91-Cash!AS91</f>
        <v>22.350000000000023</v>
      </c>
      <c r="AS91" s="137">
        <f>Cash!AM91-Cash!AT91</f>
        <v>61</v>
      </c>
      <c r="AU91" s="137" t="b">
        <f>D!C91=D!E91</f>
        <v>0</v>
      </c>
      <c r="AV91" s="137" t="b">
        <f>D!C91=D!D91</f>
        <v>0</v>
      </c>
      <c r="AX91" s="137" t="str">
        <f t="shared" si="10"/>
        <v>MCDOWELL-N</v>
      </c>
      <c r="AY91" s="137">
        <f>(D!D91+D!E91+D!F91)/3</f>
        <v>595.65</v>
      </c>
      <c r="AZ91" s="137">
        <f>(D!D91+D!E91)/2</f>
        <v>598.84999999999991</v>
      </c>
      <c r="BA91" s="137">
        <f t="shared" si="11"/>
        <v>592.45000000000005</v>
      </c>
      <c r="BB91" s="137">
        <f t="shared" si="12"/>
        <v>-3.1999999999999318</v>
      </c>
      <c r="BD91" s="137">
        <f>(D!M91+D!N91+D!O91)/3</f>
        <v>599.01666666666665</v>
      </c>
      <c r="BE91" s="137">
        <f>(D!M91+D!N91)/2</f>
        <v>593.54999999999995</v>
      </c>
      <c r="BF91" s="137">
        <f t="shared" si="13"/>
        <v>604.48333333333335</v>
      </c>
      <c r="BG91" s="137">
        <f t="shared" si="14"/>
        <v>5.466666666666697</v>
      </c>
      <c r="BI91" s="137" t="b">
        <f t="shared" si="15"/>
        <v>0</v>
      </c>
      <c r="BJ91" s="137" t="b">
        <f t="shared" si="16"/>
        <v>0</v>
      </c>
      <c r="BK91" s="137" t="b">
        <f t="shared" si="17"/>
        <v>0</v>
      </c>
      <c r="BL91" s="137" t="b">
        <f t="shared" si="18"/>
        <v>0</v>
      </c>
      <c r="BM91" s="137" t="b">
        <f t="shared" si="19"/>
        <v>1</v>
      </c>
    </row>
    <row r="92" spans="1:65" x14ac:dyDescent="0.3">
      <c r="A92" s="137" t="str">
        <f>D!B92</f>
        <v>MFSL</v>
      </c>
      <c r="B92" s="137" t="str">
        <f>Cash!I92</f>
        <v>N</v>
      </c>
      <c r="C92" s="137" t="str">
        <f>Cash!J92</f>
        <v>Y</v>
      </c>
      <c r="D92" s="137" t="str">
        <f>Cash!K92</f>
        <v>Y</v>
      </c>
      <c r="E92" s="137" t="str">
        <f>Cash!L92</f>
        <v>Y</v>
      </c>
      <c r="F92" s="137" t="str">
        <f>Cash!M92</f>
        <v>N</v>
      </c>
      <c r="G92" s="137" t="str">
        <f>Cash!N92</f>
        <v>Y</v>
      </c>
      <c r="I92" s="137" t="str">
        <f>Cash!BB92</f>
        <v>N</v>
      </c>
      <c r="J92" s="137" t="str">
        <f>Cash!BC92</f>
        <v>Y</v>
      </c>
      <c r="K92" s="137" t="str">
        <f>Cash!BD92</f>
        <v>N</v>
      </c>
      <c r="L92" s="137" t="str">
        <f>Cash!BE92</f>
        <v>N</v>
      </c>
      <c r="M92" s="137" t="str">
        <f>Cash!BF92</f>
        <v>Y</v>
      </c>
      <c r="N92" s="137" t="str">
        <f>Cash!BG92</f>
        <v>N</v>
      </c>
      <c r="P92" s="137" t="str">
        <f>Cash!BZ92</f>
        <v>N</v>
      </c>
      <c r="Q92" s="137" t="str">
        <f>Cash!CA92</f>
        <v>Y</v>
      </c>
      <c r="R92" s="137" t="str">
        <f>Cash!CB92</f>
        <v>N</v>
      </c>
      <c r="S92" s="137" t="str">
        <f>Cash!CC92</f>
        <v>N</v>
      </c>
      <c r="T92" s="137" t="str">
        <f>Cash!CD92</f>
        <v>Y</v>
      </c>
      <c r="U92" s="137" t="str">
        <f>Cash!CE92</f>
        <v>N</v>
      </c>
      <c r="W92" s="137" t="str">
        <f>Cash!CX92</f>
        <v>N</v>
      </c>
      <c r="X92" s="137" t="str">
        <f>Cash!CY92</f>
        <v>Y</v>
      </c>
      <c r="Y92" s="137" t="str">
        <f>Cash!CZ92</f>
        <v>N</v>
      </c>
      <c r="Z92" s="137" t="str">
        <f>Cash!DA92</f>
        <v>N</v>
      </c>
      <c r="AA92" s="137" t="str">
        <f>Cash!DB92</f>
        <v>Y</v>
      </c>
      <c r="AB92" s="137" t="str">
        <f>Cash!DC92</f>
        <v>Y</v>
      </c>
      <c r="AD92" s="137" t="str">
        <f>Cash!DV92</f>
        <v>N</v>
      </c>
      <c r="AE92" s="137" t="str">
        <f>Cash!DW92</f>
        <v>N</v>
      </c>
      <c r="AF92" s="137" t="str">
        <f>Cash!DX92</f>
        <v>N</v>
      </c>
      <c r="AG92" s="137" t="str">
        <f>Cash!DY92</f>
        <v>N</v>
      </c>
      <c r="AH92" s="137" t="str">
        <f>Cash!DZ92</f>
        <v>Y</v>
      </c>
      <c r="AI92" s="137" t="str">
        <f>Cash!EA92</f>
        <v>N</v>
      </c>
      <c r="AK92" s="138">
        <f>AVERAGE(Cash!DP92:DS92)</f>
        <v>5.35</v>
      </c>
      <c r="AM92" s="137">
        <f>Cash!AG92-Cash!AN92</f>
        <v>13.800000000000011</v>
      </c>
      <c r="AN92" s="137">
        <f>Cash!AH92-Cash!AO92</f>
        <v>17.800000000000011</v>
      </c>
      <c r="AO92" s="137">
        <f>Cash!AI92-Cash!AP92</f>
        <v>27.350000000000023</v>
      </c>
      <c r="AP92" s="137">
        <f>Cash!AJ92-Cash!AQ92</f>
        <v>20.449999999999989</v>
      </c>
      <c r="AQ92" s="137">
        <f>Cash!AK92-Cash!AR92</f>
        <v>43.700000000000045</v>
      </c>
      <c r="AR92" s="137">
        <f>Cash!AL92-Cash!AS92</f>
        <v>7</v>
      </c>
      <c r="AS92" s="137">
        <f>Cash!AM92-Cash!AT92</f>
        <v>13.5</v>
      </c>
      <c r="AU92" s="137" t="b">
        <f>D!C92=D!E92</f>
        <v>0</v>
      </c>
      <c r="AV92" s="137" t="b">
        <f>D!C92=D!D92</f>
        <v>0</v>
      </c>
      <c r="AX92" s="137" t="str">
        <f t="shared" si="10"/>
        <v>MFSL</v>
      </c>
      <c r="AY92" s="137">
        <f>(D!D92+D!E92+D!F92)/3</f>
        <v>430.48333333333335</v>
      </c>
      <c r="AZ92" s="137">
        <f>(D!D92+D!E92)/2</f>
        <v>431.1</v>
      </c>
      <c r="BA92" s="137">
        <f t="shared" si="11"/>
        <v>429.86666666666667</v>
      </c>
      <c r="BB92" s="137">
        <f t="shared" si="12"/>
        <v>-0.61666666666667425</v>
      </c>
      <c r="BD92" s="137">
        <f>(D!M92+D!N92+D!O92)/3</f>
        <v>438.81666666666666</v>
      </c>
      <c r="BE92" s="137">
        <f>(D!M92+D!N92)/2</f>
        <v>438.20000000000005</v>
      </c>
      <c r="BF92" s="137">
        <f t="shared" si="13"/>
        <v>439.43333333333328</v>
      </c>
      <c r="BG92" s="137">
        <f t="shared" si="14"/>
        <v>0.6166666666666174</v>
      </c>
      <c r="BI92" s="137" t="b">
        <f t="shared" si="15"/>
        <v>0</v>
      </c>
      <c r="BJ92" s="137" t="b">
        <f t="shared" si="16"/>
        <v>0</v>
      </c>
      <c r="BK92" s="137" t="b">
        <f t="shared" si="17"/>
        <v>0</v>
      </c>
      <c r="BL92" s="137" t="b">
        <f t="shared" si="18"/>
        <v>0</v>
      </c>
      <c r="BM92" s="137" t="b">
        <f t="shared" si="19"/>
        <v>1</v>
      </c>
    </row>
    <row r="93" spans="1:65" x14ac:dyDescent="0.3">
      <c r="A93" s="137" t="str">
        <f>D!B93</f>
        <v>MGL</v>
      </c>
      <c r="B93" s="137" t="str">
        <f>Cash!I93</f>
        <v>N</v>
      </c>
      <c r="C93" s="137" t="str">
        <f>Cash!J93</f>
        <v>Y</v>
      </c>
      <c r="D93" s="137" t="str">
        <f>Cash!K93</f>
        <v>Y</v>
      </c>
      <c r="E93" s="137" t="str">
        <f>Cash!L93</f>
        <v>Y</v>
      </c>
      <c r="F93" s="137" t="str">
        <f>Cash!M93</f>
        <v>N</v>
      </c>
      <c r="G93" s="137" t="str">
        <f>Cash!N93</f>
        <v>N</v>
      </c>
      <c r="I93" s="137" t="str">
        <f>Cash!BB93</f>
        <v>N</v>
      </c>
      <c r="J93" s="137" t="str">
        <f>Cash!BC93</f>
        <v>Y</v>
      </c>
      <c r="K93" s="137" t="str">
        <f>Cash!BD93</f>
        <v>N</v>
      </c>
      <c r="L93" s="137" t="str">
        <f>Cash!BE93</f>
        <v>Y</v>
      </c>
      <c r="M93" s="137" t="str">
        <f>Cash!BF93</f>
        <v>Y</v>
      </c>
      <c r="N93" s="137" t="str">
        <f>Cash!BG93</f>
        <v>N</v>
      </c>
      <c r="P93" s="137" t="str">
        <f>Cash!BZ93</f>
        <v>N</v>
      </c>
      <c r="Q93" s="137" t="str">
        <f>Cash!CA93</f>
        <v>Y</v>
      </c>
      <c r="R93" s="137" t="str">
        <f>Cash!CB93</f>
        <v>N</v>
      </c>
      <c r="S93" s="137" t="str">
        <f>Cash!CC93</f>
        <v>Y</v>
      </c>
      <c r="T93" s="137" t="str">
        <f>Cash!CD93</f>
        <v>Y</v>
      </c>
      <c r="U93" s="137" t="str">
        <f>Cash!CE93</f>
        <v>N</v>
      </c>
      <c r="W93" s="137" t="str">
        <f>Cash!CX93</f>
        <v>Y</v>
      </c>
      <c r="X93" s="137" t="str">
        <f>Cash!CY93</f>
        <v>N</v>
      </c>
      <c r="Y93" s="137" t="str">
        <f>Cash!CZ93</f>
        <v>Y</v>
      </c>
      <c r="Z93" s="137" t="str">
        <f>Cash!DA93</f>
        <v>Y</v>
      </c>
      <c r="AA93" s="137" t="str">
        <f>Cash!DB93</f>
        <v>Y</v>
      </c>
      <c r="AB93" s="137" t="str">
        <f>Cash!DC93</f>
        <v>N</v>
      </c>
      <c r="AD93" s="137" t="str">
        <f>Cash!DV93</f>
        <v>N</v>
      </c>
      <c r="AE93" s="137" t="str">
        <f>Cash!DW93</f>
        <v>N</v>
      </c>
      <c r="AF93" s="137" t="str">
        <f>Cash!DX93</f>
        <v>N</v>
      </c>
      <c r="AG93" s="137" t="str">
        <f>Cash!DY93</f>
        <v>N</v>
      </c>
      <c r="AH93" s="137" t="str">
        <f>Cash!DZ93</f>
        <v>N</v>
      </c>
      <c r="AI93" s="137" t="str">
        <f>Cash!EA93</f>
        <v>N</v>
      </c>
      <c r="AK93" s="138">
        <f>AVERAGE(Cash!DP93:DS93)</f>
        <v>3.1274999999999999</v>
      </c>
      <c r="AM93" s="137">
        <f>Cash!AG93-Cash!AN93</f>
        <v>23.549999999999955</v>
      </c>
      <c r="AN93" s="137">
        <f>Cash!AH93-Cash!AO93</f>
        <v>19.600000000000023</v>
      </c>
      <c r="AO93" s="137">
        <f>Cash!AI93-Cash!AP93</f>
        <v>24</v>
      </c>
      <c r="AP93" s="137">
        <f>Cash!AJ93-Cash!AQ93</f>
        <v>37.600000000000023</v>
      </c>
      <c r="AQ93" s="137">
        <f>Cash!AK93-Cash!AR93</f>
        <v>28.649999999999977</v>
      </c>
      <c r="AR93" s="137">
        <f>Cash!AL93-Cash!AS93</f>
        <v>25.650000000000091</v>
      </c>
      <c r="AS93" s="137">
        <f>Cash!AM93-Cash!AT93</f>
        <v>48.400000000000091</v>
      </c>
      <c r="AU93" s="137" t="b">
        <f>D!C93=D!E93</f>
        <v>0</v>
      </c>
      <c r="AV93" s="137" t="b">
        <f>D!C93=D!D93</f>
        <v>0</v>
      </c>
      <c r="AX93" s="137" t="str">
        <f t="shared" si="10"/>
        <v>MGL</v>
      </c>
      <c r="AY93" s="137">
        <f>(D!D93+D!E93+D!F93)/3</f>
        <v>896.94999999999993</v>
      </c>
      <c r="AZ93" s="137">
        <f>(D!D93+D!E93)/2</f>
        <v>898.125</v>
      </c>
      <c r="BA93" s="137">
        <f t="shared" si="11"/>
        <v>895.77499999999986</v>
      </c>
      <c r="BB93" s="137">
        <f t="shared" si="12"/>
        <v>-1.1750000000000682</v>
      </c>
      <c r="BD93" s="137">
        <f>(D!M93+D!N93+D!O93)/3</f>
        <v>906.91666666666663</v>
      </c>
      <c r="BE93" s="137">
        <f>(D!M93+D!N93)/2</f>
        <v>906.90000000000009</v>
      </c>
      <c r="BF93" s="137">
        <f t="shared" si="13"/>
        <v>906.93333333333317</v>
      </c>
      <c r="BG93" s="137">
        <f t="shared" si="14"/>
        <v>1.6666666666537822E-2</v>
      </c>
      <c r="BI93" s="137" t="b">
        <f t="shared" si="15"/>
        <v>0</v>
      </c>
      <c r="BJ93" s="137" t="b">
        <f t="shared" si="16"/>
        <v>0</v>
      </c>
      <c r="BK93" s="137" t="b">
        <f t="shared" si="17"/>
        <v>0</v>
      </c>
      <c r="BL93" s="137" t="b">
        <f t="shared" si="18"/>
        <v>0</v>
      </c>
      <c r="BM93" s="137" t="b">
        <f t="shared" si="19"/>
        <v>1</v>
      </c>
    </row>
    <row r="94" spans="1:65" x14ac:dyDescent="0.3">
      <c r="A94" s="137" t="str">
        <f>D!B94</f>
        <v>MINDTREE</v>
      </c>
      <c r="B94" s="137" t="str">
        <f>Cash!I94</f>
        <v>Y</v>
      </c>
      <c r="C94" s="137" t="str">
        <f>Cash!J94</f>
        <v>N</v>
      </c>
      <c r="D94" s="137" t="str">
        <f>Cash!K94</f>
        <v>N</v>
      </c>
      <c r="E94" s="137" t="str">
        <f>Cash!L94</f>
        <v>Y</v>
      </c>
      <c r="F94" s="137" t="str">
        <f>Cash!M94</f>
        <v>Y</v>
      </c>
      <c r="G94" s="137" t="str">
        <f>Cash!N94</f>
        <v>Y</v>
      </c>
      <c r="I94" s="137" t="str">
        <f>Cash!BB94</f>
        <v>N</v>
      </c>
      <c r="J94" s="137" t="str">
        <f>Cash!BC94</f>
        <v>Y</v>
      </c>
      <c r="K94" s="137" t="str">
        <f>Cash!BD94</f>
        <v>N</v>
      </c>
      <c r="L94" s="137" t="str">
        <f>Cash!BE94</f>
        <v>Y</v>
      </c>
      <c r="M94" s="137" t="str">
        <f>Cash!BF94</f>
        <v>N</v>
      </c>
      <c r="N94" s="137" t="str">
        <f>Cash!BG94</f>
        <v>Y</v>
      </c>
      <c r="P94" s="137" t="str">
        <f>Cash!BZ94</f>
        <v>N</v>
      </c>
      <c r="Q94" s="137" t="str">
        <f>Cash!CA94</f>
        <v>Y</v>
      </c>
      <c r="R94" s="137" t="str">
        <f>Cash!CB94</f>
        <v>N</v>
      </c>
      <c r="S94" s="137" t="str">
        <f>Cash!CC94</f>
        <v>Y</v>
      </c>
      <c r="T94" s="137" t="str">
        <f>Cash!CD94</f>
        <v>Y</v>
      </c>
      <c r="U94" s="137" t="str">
        <f>Cash!CE94</f>
        <v>Y</v>
      </c>
      <c r="W94" s="137" t="str">
        <f>Cash!CX94</f>
        <v>Y</v>
      </c>
      <c r="X94" s="137" t="str">
        <f>Cash!CY94</f>
        <v>N</v>
      </c>
      <c r="Y94" s="137" t="str">
        <f>Cash!CZ94</f>
        <v>N</v>
      </c>
      <c r="Z94" s="137" t="str">
        <f>Cash!DA94</f>
        <v>Y</v>
      </c>
      <c r="AA94" s="137" t="str">
        <f>Cash!DB94</f>
        <v>N</v>
      </c>
      <c r="AB94" s="137" t="str">
        <f>Cash!DC94</f>
        <v>N</v>
      </c>
      <c r="AD94" s="137" t="str">
        <f>Cash!DV94</f>
        <v>N</v>
      </c>
      <c r="AE94" s="137" t="str">
        <f>Cash!DW94</f>
        <v>N</v>
      </c>
      <c r="AF94" s="137" t="str">
        <f>Cash!DX94</f>
        <v>N</v>
      </c>
      <c r="AG94" s="137" t="str">
        <f>Cash!DY94</f>
        <v>Y</v>
      </c>
      <c r="AH94" s="137" t="str">
        <f>Cash!DZ94</f>
        <v>N</v>
      </c>
      <c r="AI94" s="137" t="str">
        <f>Cash!EA94</f>
        <v>N</v>
      </c>
      <c r="AK94" s="138">
        <f>AVERAGE(Cash!DP94:DS94)</f>
        <v>4.1524999999999972</v>
      </c>
      <c r="AM94" s="137">
        <f>Cash!AG94-Cash!AN94</f>
        <v>32.75</v>
      </c>
      <c r="AN94" s="137">
        <f>Cash!AH94-Cash!AO94</f>
        <v>41.700000000000045</v>
      </c>
      <c r="AO94" s="137">
        <f>Cash!AI94-Cash!AP94</f>
        <v>33.299999999999955</v>
      </c>
      <c r="AP94" s="137">
        <f>Cash!AJ94-Cash!AQ94</f>
        <v>40.450000000000045</v>
      </c>
      <c r="AQ94" s="137">
        <f>Cash!AK94-Cash!AR94</f>
        <v>35.450000000000045</v>
      </c>
      <c r="AR94" s="137">
        <f>Cash!AL94-Cash!AS94</f>
        <v>49.600000000000023</v>
      </c>
      <c r="AS94" s="137">
        <f>Cash!AM94-Cash!AT94</f>
        <v>47.5</v>
      </c>
      <c r="AU94" s="137" t="b">
        <f>D!C94=D!E94</f>
        <v>0</v>
      </c>
      <c r="AV94" s="137" t="b">
        <f>D!C94=D!D94</f>
        <v>0</v>
      </c>
      <c r="AX94" s="137" t="str">
        <f t="shared" si="10"/>
        <v>MINDTREE</v>
      </c>
      <c r="AY94" s="137">
        <f>(D!D94+D!E94+D!F94)/3</f>
        <v>889.98333333333323</v>
      </c>
      <c r="AZ94" s="137">
        <f>(D!D94+D!E94)/2</f>
        <v>889.625</v>
      </c>
      <c r="BA94" s="137">
        <f t="shared" si="11"/>
        <v>890.34166666666647</v>
      </c>
      <c r="BB94" s="137">
        <f t="shared" si="12"/>
        <v>0.3583333333332348</v>
      </c>
      <c r="BD94" s="137">
        <f>(D!M94+D!N94+D!O94)/3</f>
        <v>892.76666666666677</v>
      </c>
      <c r="BE94" s="137">
        <f>(D!M94+D!N94)/2</f>
        <v>898.15</v>
      </c>
      <c r="BF94" s="137">
        <f t="shared" si="13"/>
        <v>887.38333333333355</v>
      </c>
      <c r="BG94" s="137">
        <f t="shared" si="14"/>
        <v>-5.3833333333332121</v>
      </c>
      <c r="BI94" s="137" t="b">
        <f t="shared" si="15"/>
        <v>0</v>
      </c>
      <c r="BJ94" s="137" t="b">
        <f t="shared" si="16"/>
        <v>0</v>
      </c>
      <c r="BK94" s="137" t="b">
        <f t="shared" si="17"/>
        <v>0</v>
      </c>
      <c r="BL94" s="137" t="b">
        <f t="shared" si="18"/>
        <v>0</v>
      </c>
      <c r="BM94" s="137" t="b">
        <f t="shared" si="19"/>
        <v>0</v>
      </c>
    </row>
    <row r="95" spans="1:65" x14ac:dyDescent="0.3">
      <c r="A95" s="137" t="str">
        <f>D!B95</f>
        <v>MOTHERSUMI</v>
      </c>
      <c r="B95" s="137" t="str">
        <f>Cash!I95</f>
        <v>N</v>
      </c>
      <c r="C95" s="137" t="str">
        <f>Cash!J95</f>
        <v>N</v>
      </c>
      <c r="D95" s="137" t="str">
        <f>Cash!K95</f>
        <v>Y</v>
      </c>
      <c r="E95" s="137" t="str">
        <f>Cash!L95</f>
        <v>Y</v>
      </c>
      <c r="F95" s="137" t="str">
        <f>Cash!M95</f>
        <v>N</v>
      </c>
      <c r="G95" s="137" t="str">
        <f>Cash!N95</f>
        <v>Y</v>
      </c>
      <c r="I95" s="137" t="str">
        <f>Cash!BB95</f>
        <v>N</v>
      </c>
      <c r="J95" s="137" t="str">
        <f>Cash!BC95</f>
        <v>Y</v>
      </c>
      <c r="K95" s="137" t="str">
        <f>Cash!BD95</f>
        <v>N</v>
      </c>
      <c r="L95" s="137" t="str">
        <f>Cash!BE95</f>
        <v>N</v>
      </c>
      <c r="M95" s="137" t="str">
        <f>Cash!BF95</f>
        <v>N</v>
      </c>
      <c r="N95" s="137" t="str">
        <f>Cash!BG95</f>
        <v>Y</v>
      </c>
      <c r="P95" s="137" t="str">
        <f>Cash!BZ95</f>
        <v>N</v>
      </c>
      <c r="Q95" s="137" t="str">
        <f>Cash!CA95</f>
        <v>Y</v>
      </c>
      <c r="R95" s="137" t="str">
        <f>Cash!CB95</f>
        <v>N</v>
      </c>
      <c r="S95" s="137" t="str">
        <f>Cash!CC95</f>
        <v>N</v>
      </c>
      <c r="T95" s="137" t="str">
        <f>Cash!CD95</f>
        <v>N</v>
      </c>
      <c r="U95" s="137" t="str">
        <f>Cash!CE95</f>
        <v>Y</v>
      </c>
      <c r="W95" s="137" t="str">
        <f>Cash!CX95</f>
        <v>N</v>
      </c>
      <c r="X95" s="137" t="str">
        <f>Cash!CY95</f>
        <v>Y</v>
      </c>
      <c r="Y95" s="137" t="str">
        <f>Cash!CZ95</f>
        <v>N</v>
      </c>
      <c r="Z95" s="137" t="str">
        <f>Cash!DA95</f>
        <v>N</v>
      </c>
      <c r="AA95" s="137" t="str">
        <f>Cash!DB95</f>
        <v>N</v>
      </c>
      <c r="AB95" s="137" t="str">
        <f>Cash!DC95</f>
        <v>Y</v>
      </c>
      <c r="AD95" s="137" t="str">
        <f>Cash!DV95</f>
        <v>N</v>
      </c>
      <c r="AE95" s="137" t="str">
        <f>Cash!DW95</f>
        <v>N</v>
      </c>
      <c r="AF95" s="137" t="str">
        <f>Cash!DX95</f>
        <v>N</v>
      </c>
      <c r="AG95" s="137" t="str">
        <f>Cash!DY95</f>
        <v>N</v>
      </c>
      <c r="AH95" s="137" t="str">
        <f>Cash!DZ95</f>
        <v>N</v>
      </c>
      <c r="AI95" s="137" t="str">
        <f>Cash!EA95</f>
        <v>N</v>
      </c>
      <c r="AK95" s="138">
        <f>AVERAGE(Cash!DP95:DS95)</f>
        <v>6.139999999999997</v>
      </c>
      <c r="AM95" s="137">
        <f>Cash!AG95-Cash!AN95</f>
        <v>3.3499999999999943</v>
      </c>
      <c r="AN95" s="137">
        <f>Cash!AH95-Cash!AO95</f>
        <v>2.4500000000000028</v>
      </c>
      <c r="AO95" s="137">
        <f>Cash!AI95-Cash!AP95</f>
        <v>4.5</v>
      </c>
      <c r="AP95" s="137">
        <f>Cash!AJ95-Cash!AQ95</f>
        <v>2.3999999999999915</v>
      </c>
      <c r="AQ95" s="137">
        <f>Cash!AK95-Cash!AR95</f>
        <v>5.25</v>
      </c>
      <c r="AR95" s="137">
        <f>Cash!AL95-Cash!AS95</f>
        <v>4</v>
      </c>
      <c r="AS95" s="137">
        <f>Cash!AM95-Cash!AT95</f>
        <v>4.9500000000000028</v>
      </c>
      <c r="AU95" s="137" t="b">
        <f>D!C95=D!E95</f>
        <v>0</v>
      </c>
      <c r="AV95" s="137" t="b">
        <f>D!C95=D!D95</f>
        <v>0</v>
      </c>
      <c r="AX95" s="137" t="str">
        <f t="shared" si="10"/>
        <v>MOTHERSUMI</v>
      </c>
      <c r="AY95" s="137">
        <f>(D!D95+D!E95+D!F95)/3</f>
        <v>79.783333333333346</v>
      </c>
      <c r="AZ95" s="137">
        <f>(D!D95+D!E95)/2</f>
        <v>80.075000000000003</v>
      </c>
      <c r="BA95" s="137">
        <f t="shared" si="11"/>
        <v>79.491666666666688</v>
      </c>
      <c r="BB95" s="137">
        <f t="shared" si="12"/>
        <v>-0.29166666666665719</v>
      </c>
      <c r="BD95" s="137">
        <f>(D!M95+D!N95+D!O95)/3</f>
        <v>82.100000000000009</v>
      </c>
      <c r="BE95" s="137">
        <f>(D!M95+D!N95)/2</f>
        <v>82.275000000000006</v>
      </c>
      <c r="BF95" s="137">
        <f t="shared" si="13"/>
        <v>81.925000000000011</v>
      </c>
      <c r="BG95" s="137">
        <f t="shared" si="14"/>
        <v>-0.17499999999999716</v>
      </c>
      <c r="BI95" s="137" t="b">
        <f t="shared" si="15"/>
        <v>0</v>
      </c>
      <c r="BJ95" s="137" t="b">
        <f t="shared" si="16"/>
        <v>0</v>
      </c>
      <c r="BK95" s="137" t="str">
        <f t="shared" si="17"/>
        <v>SELL</v>
      </c>
      <c r="BL95" s="137" t="b">
        <f t="shared" si="18"/>
        <v>0</v>
      </c>
      <c r="BM95" s="137" t="b">
        <f t="shared" si="19"/>
        <v>1</v>
      </c>
    </row>
    <row r="96" spans="1:65" x14ac:dyDescent="0.3">
      <c r="A96" s="137" t="str">
        <f>D!B96</f>
        <v>MRF</v>
      </c>
      <c r="B96" s="137" t="str">
        <f>Cash!I96</f>
        <v>N</v>
      </c>
      <c r="C96" s="137" t="str">
        <f>Cash!J96</f>
        <v>Y</v>
      </c>
      <c r="D96" s="137" t="str">
        <f>Cash!K96</f>
        <v>Y</v>
      </c>
      <c r="E96" s="137" t="str">
        <f>Cash!L96</f>
        <v>Y</v>
      </c>
      <c r="F96" s="137" t="str">
        <f>Cash!M96</f>
        <v>N</v>
      </c>
      <c r="G96" s="137" t="str">
        <f>Cash!N96</f>
        <v>Y</v>
      </c>
      <c r="I96" s="137" t="str">
        <f>Cash!BB96</f>
        <v>N</v>
      </c>
      <c r="J96" s="137" t="str">
        <f>Cash!BC96</f>
        <v>N</v>
      </c>
      <c r="K96" s="137" t="str">
        <f>Cash!BD96</f>
        <v>Y</v>
      </c>
      <c r="L96" s="137" t="str">
        <f>Cash!BE96</f>
        <v>N</v>
      </c>
      <c r="M96" s="137" t="str">
        <f>Cash!BF96</f>
        <v>Y</v>
      </c>
      <c r="N96" s="137" t="str">
        <f>Cash!BG96</f>
        <v>Y</v>
      </c>
      <c r="P96" s="137" t="str">
        <f>Cash!BZ96</f>
        <v>N</v>
      </c>
      <c r="Q96" s="137" t="str">
        <f>Cash!CA96</f>
        <v>N</v>
      </c>
      <c r="R96" s="137" t="str">
        <f>Cash!CB96</f>
        <v>Y</v>
      </c>
      <c r="S96" s="137" t="str">
        <f>Cash!CC96</f>
        <v>N</v>
      </c>
      <c r="T96" s="137" t="str">
        <f>Cash!CD96</f>
        <v>Y</v>
      </c>
      <c r="U96" s="137" t="str">
        <f>Cash!CE96</f>
        <v>Y</v>
      </c>
      <c r="W96" s="137" t="str">
        <f>Cash!CX96</f>
        <v>N</v>
      </c>
      <c r="X96" s="137" t="str">
        <f>Cash!CY96</f>
        <v>N</v>
      </c>
      <c r="Y96" s="137" t="str">
        <f>Cash!CZ96</f>
        <v>Y</v>
      </c>
      <c r="Z96" s="137" t="str">
        <f>Cash!DA96</f>
        <v>N</v>
      </c>
      <c r="AA96" s="137" t="str">
        <f>Cash!DB96</f>
        <v>Y</v>
      </c>
      <c r="AB96" s="137" t="str">
        <f>Cash!DC96</f>
        <v>Y</v>
      </c>
      <c r="AD96" s="137" t="str">
        <f>Cash!DV96</f>
        <v>N</v>
      </c>
      <c r="AE96" s="137" t="str">
        <f>Cash!DW96</f>
        <v>N</v>
      </c>
      <c r="AF96" s="137" t="str">
        <f>Cash!DX96</f>
        <v>N</v>
      </c>
      <c r="AG96" s="137" t="str">
        <f>Cash!DY96</f>
        <v>N</v>
      </c>
      <c r="AH96" s="137" t="str">
        <f>Cash!DZ96</f>
        <v>Y</v>
      </c>
      <c r="AI96" s="137" t="str">
        <f>Cash!EA96</f>
        <v>N</v>
      </c>
      <c r="AK96" s="138">
        <f>AVERAGE(Cash!DP96:DS96)</f>
        <v>2.645</v>
      </c>
      <c r="AM96" s="137">
        <f>Cash!AG96-Cash!AN96</f>
        <v>890</v>
      </c>
      <c r="AN96" s="137">
        <f>Cash!AH96-Cash!AO96</f>
        <v>960</v>
      </c>
      <c r="AO96" s="137">
        <f>Cash!AI96-Cash!AP96</f>
        <v>654.94999999999709</v>
      </c>
      <c r="AP96" s="137">
        <f>Cash!AJ96-Cash!AQ96</f>
        <v>800</v>
      </c>
      <c r="AQ96" s="137">
        <f>Cash!AK96-Cash!AR96</f>
        <v>2349.9499999999971</v>
      </c>
      <c r="AR96" s="137">
        <f>Cash!AL96-Cash!AS96</f>
        <v>976</v>
      </c>
      <c r="AS96" s="137">
        <f>Cash!AM96-Cash!AT96</f>
        <v>1199.5999999999985</v>
      </c>
      <c r="AU96" s="137" t="b">
        <f>D!C96=D!E96</f>
        <v>0</v>
      </c>
      <c r="AV96" s="137" t="b">
        <f>D!C96=D!D96</f>
        <v>0</v>
      </c>
      <c r="AX96" s="137" t="str">
        <f t="shared" si="10"/>
        <v>MRF</v>
      </c>
      <c r="AY96" s="137">
        <f>(D!D96+D!E96+D!F96)/3</f>
        <v>57441.366666666669</v>
      </c>
      <c r="AZ96" s="137">
        <f>(D!D96+D!E96)/2</f>
        <v>57445</v>
      </c>
      <c r="BA96" s="137">
        <f t="shared" si="11"/>
        <v>57437.733333333337</v>
      </c>
      <c r="BB96" s="137">
        <f t="shared" si="12"/>
        <v>-3.6333333333313931</v>
      </c>
      <c r="BD96" s="137">
        <f>(D!M96+D!N96+D!O96)/3</f>
        <v>57670.5</v>
      </c>
      <c r="BE96" s="137">
        <f>(D!M96+D!N96)/2</f>
        <v>57780</v>
      </c>
      <c r="BF96" s="137">
        <f t="shared" si="13"/>
        <v>57561</v>
      </c>
      <c r="BG96" s="137">
        <f t="shared" si="14"/>
        <v>-109.5</v>
      </c>
      <c r="BI96" s="137" t="b">
        <f t="shared" si="15"/>
        <v>0</v>
      </c>
      <c r="BJ96" s="137" t="b">
        <f t="shared" si="16"/>
        <v>0</v>
      </c>
      <c r="BK96" s="137" t="str">
        <f t="shared" si="17"/>
        <v>SELL</v>
      </c>
      <c r="BL96" s="137" t="b">
        <f t="shared" si="18"/>
        <v>0</v>
      </c>
      <c r="BM96" s="137" t="b">
        <f t="shared" si="19"/>
        <v>0</v>
      </c>
    </row>
    <row r="97" spans="1:65" x14ac:dyDescent="0.3">
      <c r="A97" s="137" t="str">
        <f>D!B97</f>
        <v>MUTHOOTFIN</v>
      </c>
      <c r="B97" s="137" t="str">
        <f>Cash!I97</f>
        <v>N</v>
      </c>
      <c r="C97" s="137" t="str">
        <f>Cash!J97</f>
        <v>Y</v>
      </c>
      <c r="D97" s="137" t="str">
        <f>Cash!K97</f>
        <v>Y</v>
      </c>
      <c r="E97" s="137" t="str">
        <f>Cash!L97</f>
        <v>Y</v>
      </c>
      <c r="F97" s="137" t="str">
        <f>Cash!M97</f>
        <v>N</v>
      </c>
      <c r="G97" s="137" t="str">
        <f>Cash!N97</f>
        <v>Y</v>
      </c>
      <c r="I97" s="137" t="str">
        <f>Cash!BB97</f>
        <v>Y</v>
      </c>
      <c r="J97" s="137" t="str">
        <f>Cash!BC97</f>
        <v>Y</v>
      </c>
      <c r="K97" s="137" t="str">
        <f>Cash!BD97</f>
        <v>N</v>
      </c>
      <c r="L97" s="137" t="str">
        <f>Cash!BE97</f>
        <v>N</v>
      </c>
      <c r="M97" s="137" t="str">
        <f>Cash!BF97</f>
        <v>Y</v>
      </c>
      <c r="N97" s="137" t="str">
        <f>Cash!BG97</f>
        <v>Y</v>
      </c>
      <c r="P97" s="137" t="str">
        <f>Cash!BZ97</f>
        <v>Y</v>
      </c>
      <c r="Q97" s="137" t="str">
        <f>Cash!CA97</f>
        <v>Y</v>
      </c>
      <c r="R97" s="137" t="str">
        <f>Cash!CB97</f>
        <v>N</v>
      </c>
      <c r="S97" s="137" t="str">
        <f>Cash!CC97</f>
        <v>N</v>
      </c>
      <c r="T97" s="137" t="str">
        <f>Cash!CD97</f>
        <v>Y</v>
      </c>
      <c r="U97" s="137" t="str">
        <f>Cash!CE97</f>
        <v>Y</v>
      </c>
      <c r="W97" s="137" t="str">
        <f>Cash!CX97</f>
        <v>Y</v>
      </c>
      <c r="X97" s="137" t="str">
        <f>Cash!CY97</f>
        <v>Y</v>
      </c>
      <c r="Y97" s="137" t="str">
        <f>Cash!CZ97</f>
        <v>N</v>
      </c>
      <c r="Z97" s="137" t="str">
        <f>Cash!DA97</f>
        <v>N</v>
      </c>
      <c r="AA97" s="137" t="str">
        <f>Cash!DB97</f>
        <v>Y</v>
      </c>
      <c r="AB97" s="137" t="str">
        <f>Cash!DC97</f>
        <v>Y</v>
      </c>
      <c r="AD97" s="137" t="str">
        <f>Cash!DV97</f>
        <v>N</v>
      </c>
      <c r="AE97" s="137" t="str">
        <f>Cash!DW97</f>
        <v>N</v>
      </c>
      <c r="AF97" s="137" t="str">
        <f>Cash!DX97</f>
        <v>N</v>
      </c>
      <c r="AG97" s="137" t="str">
        <f>Cash!DY97</f>
        <v>N</v>
      </c>
      <c r="AH97" s="137" t="str">
        <f>Cash!DZ97</f>
        <v>Y</v>
      </c>
      <c r="AI97" s="137" t="str">
        <f>Cash!EA97</f>
        <v>N</v>
      </c>
      <c r="AK97" s="138">
        <f>AVERAGE(Cash!DP97:DS97)</f>
        <v>4.2324999999999973</v>
      </c>
      <c r="AM97" s="137">
        <f>Cash!AG97-Cash!AN97</f>
        <v>53.600000000000023</v>
      </c>
      <c r="AN97" s="137">
        <f>Cash!AH97-Cash!AO97</f>
        <v>31.700000000000045</v>
      </c>
      <c r="AO97" s="137">
        <f>Cash!AI97-Cash!AP97</f>
        <v>37.850000000000023</v>
      </c>
      <c r="AP97" s="137">
        <f>Cash!AJ97-Cash!AQ97</f>
        <v>35.399999999999977</v>
      </c>
      <c r="AQ97" s="137">
        <f>Cash!AK97-Cash!AR97</f>
        <v>51.549999999999955</v>
      </c>
      <c r="AR97" s="137">
        <f>Cash!AL97-Cash!AS97</f>
        <v>25.850000000000023</v>
      </c>
      <c r="AS97" s="137">
        <f>Cash!AM97-Cash!AT97</f>
        <v>29.600000000000023</v>
      </c>
      <c r="AU97" s="137" t="b">
        <f>D!C97=D!E97</f>
        <v>0</v>
      </c>
      <c r="AV97" s="137" t="b">
        <f>D!C97=D!D97</f>
        <v>0</v>
      </c>
      <c r="AX97" s="137" t="str">
        <f t="shared" si="10"/>
        <v>MUTHOOTFIN</v>
      </c>
      <c r="AY97" s="137">
        <f>(D!D97+D!E97+D!F97)/3</f>
        <v>804.86666666666679</v>
      </c>
      <c r="AZ97" s="137">
        <f>(D!D97+D!E97)/2</f>
        <v>804.65000000000009</v>
      </c>
      <c r="BA97" s="137">
        <f t="shared" si="11"/>
        <v>805.08333333333348</v>
      </c>
      <c r="BB97" s="137">
        <f t="shared" si="12"/>
        <v>0.21666666666669698</v>
      </c>
      <c r="BD97" s="137">
        <f>(D!M97+D!N97+D!O97)/3</f>
        <v>826.18333333333339</v>
      </c>
      <c r="BE97" s="137">
        <f>(D!M97+D!N97)/2</f>
        <v>826.15</v>
      </c>
      <c r="BF97" s="137">
        <f t="shared" si="13"/>
        <v>826.21666666666681</v>
      </c>
      <c r="BG97" s="137">
        <f t="shared" si="14"/>
        <v>3.3333333333416704E-2</v>
      </c>
      <c r="BI97" s="137" t="str">
        <f t="shared" si="15"/>
        <v>BUY</v>
      </c>
      <c r="BJ97" s="137" t="b">
        <f t="shared" si="16"/>
        <v>0</v>
      </c>
      <c r="BK97" s="137" t="b">
        <f t="shared" si="17"/>
        <v>0</v>
      </c>
      <c r="BL97" s="137" t="b">
        <f t="shared" si="18"/>
        <v>0</v>
      </c>
      <c r="BM97" s="137" t="b">
        <f t="shared" si="19"/>
        <v>0</v>
      </c>
    </row>
    <row r="98" spans="1:65" x14ac:dyDescent="0.3">
      <c r="A98" s="137" t="str">
        <f>D!B98</f>
        <v>NATIONALUM</v>
      </c>
      <c r="B98" s="137" t="str">
        <f>Cash!I98</f>
        <v>N</v>
      </c>
      <c r="C98" s="137" t="str">
        <f>Cash!J98</f>
        <v>Y</v>
      </c>
      <c r="D98" s="137" t="str">
        <f>Cash!K98</f>
        <v>N</v>
      </c>
      <c r="E98" s="137" t="str">
        <f>Cash!L98</f>
        <v>Y</v>
      </c>
      <c r="F98" s="137" t="str">
        <f>Cash!M98</f>
        <v>N</v>
      </c>
      <c r="G98" s="137" t="str">
        <f>Cash!N98</f>
        <v>Y</v>
      </c>
      <c r="I98" s="137" t="str">
        <f>Cash!BB98</f>
        <v>Y</v>
      </c>
      <c r="J98" s="137" t="str">
        <f>Cash!BC98</f>
        <v>Y</v>
      </c>
      <c r="K98" s="137" t="str">
        <f>Cash!BD98</f>
        <v>N</v>
      </c>
      <c r="L98" s="137" t="str">
        <f>Cash!BE98</f>
        <v>N</v>
      </c>
      <c r="M98" s="137" t="str">
        <f>Cash!BF98</f>
        <v>Y</v>
      </c>
      <c r="N98" s="137" t="str">
        <f>Cash!BG98</f>
        <v>N</v>
      </c>
      <c r="P98" s="137" t="str">
        <f>Cash!BZ98</f>
        <v>Y</v>
      </c>
      <c r="Q98" s="137" t="str">
        <f>Cash!CA98</f>
        <v>Y</v>
      </c>
      <c r="R98" s="137" t="str">
        <f>Cash!CB98</f>
        <v>N</v>
      </c>
      <c r="S98" s="137" t="str">
        <f>Cash!CC98</f>
        <v>N</v>
      </c>
      <c r="T98" s="137" t="str">
        <f>Cash!CD98</f>
        <v>Y</v>
      </c>
      <c r="U98" s="137" t="str">
        <f>Cash!CE98</f>
        <v>N</v>
      </c>
      <c r="W98" s="137" t="str">
        <f>Cash!CX98</f>
        <v>Y</v>
      </c>
      <c r="X98" s="137" t="str">
        <f>Cash!CY98</f>
        <v>N</v>
      </c>
      <c r="Y98" s="137" t="str">
        <f>Cash!CZ98</f>
        <v>Y</v>
      </c>
      <c r="Z98" s="137" t="str">
        <f>Cash!DA98</f>
        <v>Y</v>
      </c>
      <c r="AA98" s="137" t="str">
        <f>Cash!DB98</f>
        <v>N</v>
      </c>
      <c r="AB98" s="137" t="str">
        <f>Cash!DC98</f>
        <v>N</v>
      </c>
      <c r="AD98" s="137" t="str">
        <f>Cash!DV98</f>
        <v>Y</v>
      </c>
      <c r="AE98" s="137" t="str">
        <f>Cash!DW98</f>
        <v>N</v>
      </c>
      <c r="AF98" s="137" t="str">
        <f>Cash!DX98</f>
        <v>N</v>
      </c>
      <c r="AG98" s="137" t="str">
        <f>Cash!DY98</f>
        <v>N</v>
      </c>
      <c r="AH98" s="137" t="str">
        <f>Cash!DZ98</f>
        <v>Y</v>
      </c>
      <c r="AI98" s="137" t="str">
        <f>Cash!EA98</f>
        <v>N</v>
      </c>
      <c r="AK98" s="138">
        <f>AVERAGE(Cash!DP98:DS98)</f>
        <v>3.2849999999999948</v>
      </c>
      <c r="AM98" s="137">
        <f>Cash!AG98-Cash!AN98</f>
        <v>1.25</v>
      </c>
      <c r="AN98" s="137">
        <f>Cash!AH98-Cash!AO98</f>
        <v>0.60000000000000142</v>
      </c>
      <c r="AO98" s="137">
        <f>Cash!AI98-Cash!AP98</f>
        <v>0.69999999999999929</v>
      </c>
      <c r="AP98" s="137">
        <f>Cash!AJ98-Cash!AQ98</f>
        <v>0.85000000000000142</v>
      </c>
      <c r="AQ98" s="137">
        <f>Cash!AK98-Cash!AR98</f>
        <v>2.1499999999999986</v>
      </c>
      <c r="AR98" s="137">
        <f>Cash!AL98-Cash!AS98</f>
        <v>1.1000000000000014</v>
      </c>
      <c r="AS98" s="137">
        <f>Cash!AM98-Cash!AT98</f>
        <v>1.5</v>
      </c>
      <c r="AU98" s="137" t="b">
        <f>D!C98=D!E98</f>
        <v>0</v>
      </c>
      <c r="AV98" s="137" t="b">
        <f>D!C98=D!D98</f>
        <v>0</v>
      </c>
      <c r="AX98" s="137" t="str">
        <f t="shared" si="10"/>
        <v>NATIONALUM</v>
      </c>
      <c r="AY98" s="137">
        <f>(D!D98+D!E98+D!F98)/3</f>
        <v>27.216666666666669</v>
      </c>
      <c r="AZ98" s="137">
        <f>(D!D98+D!E98)/2</f>
        <v>27.375</v>
      </c>
      <c r="BA98" s="137">
        <f t="shared" si="11"/>
        <v>27.058333333333337</v>
      </c>
      <c r="BB98" s="137">
        <f t="shared" si="12"/>
        <v>-0.15833333333333144</v>
      </c>
      <c r="BD98" s="137">
        <f>(D!M98+D!N98+D!O98)/3</f>
        <v>28.033333333333331</v>
      </c>
      <c r="BE98" s="137">
        <f>(D!M98+D!N98)/2</f>
        <v>28.05</v>
      </c>
      <c r="BF98" s="137">
        <f t="shared" si="13"/>
        <v>28.016666666666662</v>
      </c>
      <c r="BG98" s="137">
        <f t="shared" si="14"/>
        <v>-1.6666666666669272E-2</v>
      </c>
      <c r="BI98" s="137" t="b">
        <f t="shared" si="15"/>
        <v>0</v>
      </c>
      <c r="BJ98" s="137" t="b">
        <f t="shared" si="16"/>
        <v>0</v>
      </c>
      <c r="BK98" s="137" t="str">
        <f t="shared" si="17"/>
        <v>SELL</v>
      </c>
      <c r="BL98" s="137" t="b">
        <f t="shared" si="18"/>
        <v>0</v>
      </c>
      <c r="BM98" s="137" t="b">
        <f t="shared" si="19"/>
        <v>1</v>
      </c>
    </row>
    <row r="99" spans="1:65" x14ac:dyDescent="0.3">
      <c r="A99" s="137" t="str">
        <f>D!B99</f>
        <v>NAUKRI</v>
      </c>
      <c r="B99" s="137" t="str">
        <f>Cash!I99</f>
        <v>N</v>
      </c>
      <c r="C99" s="137" t="str">
        <f>Cash!J99</f>
        <v>Y</v>
      </c>
      <c r="D99" s="137" t="str">
        <f>Cash!K99</f>
        <v>N</v>
      </c>
      <c r="E99" s="137" t="str">
        <f>Cash!L99</f>
        <v>Y</v>
      </c>
      <c r="F99" s="137" t="str">
        <f>Cash!M99</f>
        <v>N</v>
      </c>
      <c r="G99" s="137" t="str">
        <f>Cash!N99</f>
        <v>N</v>
      </c>
      <c r="I99" s="137" t="str">
        <f>Cash!BB99</f>
        <v>N</v>
      </c>
      <c r="J99" s="137" t="str">
        <f>Cash!BC99</f>
        <v>N</v>
      </c>
      <c r="K99" s="137" t="str">
        <f>Cash!BD99</f>
        <v>N</v>
      </c>
      <c r="L99" s="137" t="str">
        <f>Cash!BE99</f>
        <v>N</v>
      </c>
      <c r="M99" s="137" t="str">
        <f>Cash!BF99</f>
        <v>Y</v>
      </c>
      <c r="N99" s="137" t="str">
        <f>Cash!BG99</f>
        <v>N</v>
      </c>
      <c r="P99" s="137" t="str">
        <f>Cash!BZ99</f>
        <v>N</v>
      </c>
      <c r="Q99" s="137" t="str">
        <f>Cash!CA99</f>
        <v>N</v>
      </c>
      <c r="R99" s="137" t="str">
        <f>Cash!CB99</f>
        <v>N</v>
      </c>
      <c r="S99" s="137" t="str">
        <f>Cash!CC99</f>
        <v>N</v>
      </c>
      <c r="T99" s="137" t="str">
        <f>Cash!CD99</f>
        <v>Y</v>
      </c>
      <c r="U99" s="137" t="str">
        <f>Cash!CE99</f>
        <v>N</v>
      </c>
      <c r="W99" s="137" t="str">
        <f>Cash!CX99</f>
        <v>N</v>
      </c>
      <c r="X99" s="137" t="str">
        <f>Cash!CY99</f>
        <v>N</v>
      </c>
      <c r="Y99" s="137" t="str">
        <f>Cash!CZ99</f>
        <v>Y</v>
      </c>
      <c r="Z99" s="137" t="str">
        <f>Cash!DA99</f>
        <v>N</v>
      </c>
      <c r="AA99" s="137" t="str">
        <f>Cash!DB99</f>
        <v>Y</v>
      </c>
      <c r="AB99" s="137" t="str">
        <f>Cash!DC99</f>
        <v>Y</v>
      </c>
      <c r="AD99" s="137" t="str">
        <f>Cash!DV99</f>
        <v>N</v>
      </c>
      <c r="AE99" s="137" t="str">
        <f>Cash!DW99</f>
        <v>N</v>
      </c>
      <c r="AF99" s="137" t="str">
        <f>Cash!DX99</f>
        <v>N</v>
      </c>
      <c r="AG99" s="137" t="str">
        <f>Cash!DY99</f>
        <v>N</v>
      </c>
      <c r="AH99" s="137" t="str">
        <f>Cash!DZ99</f>
        <v>Y</v>
      </c>
      <c r="AI99" s="137" t="str">
        <f>Cash!EA99</f>
        <v>N</v>
      </c>
      <c r="AK99" s="138">
        <f>AVERAGE(Cash!DP99:DS99)</f>
        <v>4.3524999999999991</v>
      </c>
      <c r="AM99" s="137">
        <f>Cash!AG99-Cash!AN99</f>
        <v>82.099999999999909</v>
      </c>
      <c r="AN99" s="137">
        <f>Cash!AH99-Cash!AO99</f>
        <v>85</v>
      </c>
      <c r="AO99" s="137">
        <f>Cash!AI99-Cash!AP99</f>
        <v>139.79999999999973</v>
      </c>
      <c r="AP99" s="137">
        <f>Cash!AJ99-Cash!AQ99</f>
        <v>97.25</v>
      </c>
      <c r="AQ99" s="137">
        <f>Cash!AK99-Cash!AR99</f>
        <v>385</v>
      </c>
      <c r="AR99" s="137">
        <f>Cash!AL99-Cash!AS99</f>
        <v>123.94999999999982</v>
      </c>
      <c r="AS99" s="137">
        <f>Cash!AM99-Cash!AT99</f>
        <v>135.34999999999991</v>
      </c>
      <c r="AU99" s="137" t="b">
        <f>D!C99=D!E99</f>
        <v>0</v>
      </c>
      <c r="AV99" s="137" t="b">
        <f>D!C99=D!D99</f>
        <v>0</v>
      </c>
      <c r="AX99" s="137" t="str">
        <f t="shared" si="10"/>
        <v>NAUKRI</v>
      </c>
      <c r="AY99" s="137">
        <f>(D!D99+D!E99+D!F99)/3</f>
        <v>2412.4666666666667</v>
      </c>
      <c r="AZ99" s="137">
        <f>(D!D99+D!E99)/2</f>
        <v>2407.0500000000002</v>
      </c>
      <c r="BA99" s="137">
        <f t="shared" si="11"/>
        <v>2417.8833333333332</v>
      </c>
      <c r="BB99" s="137">
        <f t="shared" si="12"/>
        <v>5.4166666666665151</v>
      </c>
      <c r="BD99" s="137">
        <f>(D!M99+D!N99+D!O99)/3</f>
        <v>2450.35</v>
      </c>
      <c r="BE99" s="137">
        <f>(D!M99+D!N99)/2</f>
        <v>2447.5</v>
      </c>
      <c r="BF99" s="137">
        <f t="shared" si="13"/>
        <v>2453.1999999999998</v>
      </c>
      <c r="BG99" s="137">
        <f t="shared" si="14"/>
        <v>2.8499999999999091</v>
      </c>
      <c r="BI99" s="137" t="str">
        <f t="shared" si="15"/>
        <v>BUY</v>
      </c>
      <c r="BJ99" s="137" t="b">
        <f t="shared" si="16"/>
        <v>0</v>
      </c>
      <c r="BK99" s="137" t="b">
        <f t="shared" si="17"/>
        <v>0</v>
      </c>
      <c r="BL99" s="137" t="b">
        <f t="shared" si="18"/>
        <v>0</v>
      </c>
      <c r="BM99" s="137" t="b">
        <f t="shared" si="19"/>
        <v>0</v>
      </c>
    </row>
    <row r="100" spans="1:65" x14ac:dyDescent="0.3">
      <c r="A100" s="137" t="str">
        <f>D!B100</f>
        <v>NCC</v>
      </c>
      <c r="B100" s="137" t="str">
        <f>Cash!I100</f>
        <v>N</v>
      </c>
      <c r="C100" s="137" t="str">
        <f>Cash!J100</f>
        <v>N</v>
      </c>
      <c r="D100" s="137" t="str">
        <f>Cash!K100</f>
        <v>Y</v>
      </c>
      <c r="E100" s="137" t="str">
        <f>Cash!L100</f>
        <v>N</v>
      </c>
      <c r="F100" s="137" t="str">
        <f>Cash!M100</f>
        <v>N</v>
      </c>
      <c r="G100" s="137" t="str">
        <f>Cash!N100</f>
        <v>N</v>
      </c>
      <c r="I100" s="137" t="str">
        <f>Cash!BB100</f>
        <v>Y</v>
      </c>
      <c r="J100" s="137" t="str">
        <f>Cash!BC100</f>
        <v>Y</v>
      </c>
      <c r="K100" s="137" t="str">
        <f>Cash!BD100</f>
        <v>N</v>
      </c>
      <c r="L100" s="137" t="str">
        <f>Cash!BE100</f>
        <v>N</v>
      </c>
      <c r="M100" s="137" t="str">
        <f>Cash!BF100</f>
        <v>Y</v>
      </c>
      <c r="N100" s="137" t="str">
        <f>Cash!BG100</f>
        <v>N</v>
      </c>
      <c r="P100" s="137" t="str">
        <f>Cash!BZ100</f>
        <v>Y</v>
      </c>
      <c r="Q100" s="137" t="str">
        <f>Cash!CA100</f>
        <v>Y</v>
      </c>
      <c r="R100" s="137" t="str">
        <f>Cash!CB100</f>
        <v>N</v>
      </c>
      <c r="S100" s="137" t="str">
        <f>Cash!CC100</f>
        <v>N</v>
      </c>
      <c r="T100" s="137" t="str">
        <f>Cash!CD100</f>
        <v>Y</v>
      </c>
      <c r="U100" s="137" t="str">
        <f>Cash!CE100</f>
        <v>N</v>
      </c>
      <c r="W100" s="137" t="str">
        <f>Cash!CX100</f>
        <v>Y</v>
      </c>
      <c r="X100" s="137" t="str">
        <f>Cash!CY100</f>
        <v>Y</v>
      </c>
      <c r="Y100" s="137" t="str">
        <f>Cash!CZ100</f>
        <v>N</v>
      </c>
      <c r="Z100" s="137" t="str">
        <f>Cash!DA100</f>
        <v>N</v>
      </c>
      <c r="AA100" s="137" t="str">
        <f>Cash!DB100</f>
        <v>Y</v>
      </c>
      <c r="AB100" s="137" t="str">
        <f>Cash!DC100</f>
        <v>N</v>
      </c>
      <c r="AD100" s="137" t="str">
        <f>Cash!DV100</f>
        <v>N</v>
      </c>
      <c r="AE100" s="137" t="str">
        <f>Cash!DW100</f>
        <v>N</v>
      </c>
      <c r="AF100" s="137" t="str">
        <f>Cash!DX100</f>
        <v>N</v>
      </c>
      <c r="AG100" s="137" t="str">
        <f>Cash!DY100</f>
        <v>N</v>
      </c>
      <c r="AH100" s="137" t="str">
        <f>Cash!DZ100</f>
        <v>Y</v>
      </c>
      <c r="AI100" s="137" t="str">
        <f>Cash!EA100</f>
        <v>N</v>
      </c>
      <c r="AK100" s="138">
        <f>AVERAGE(Cash!DP100:DS100)</f>
        <v>5.1049999999999951</v>
      </c>
      <c r="AM100" s="137">
        <f>Cash!AG100-Cash!AN100</f>
        <v>0.89999999999999858</v>
      </c>
      <c r="AN100" s="137">
        <f>Cash!AH100-Cash!AO100</f>
        <v>0.94999999999999929</v>
      </c>
      <c r="AO100" s="137">
        <f>Cash!AI100-Cash!AP100</f>
        <v>0.85000000000000142</v>
      </c>
      <c r="AP100" s="137">
        <f>Cash!AJ100-Cash!AQ100</f>
        <v>1.1000000000000014</v>
      </c>
      <c r="AQ100" s="137">
        <f>Cash!AK100-Cash!AR100</f>
        <v>1.8000000000000007</v>
      </c>
      <c r="AR100" s="137">
        <f>Cash!AL100-Cash!AS100</f>
        <v>0.95000000000000284</v>
      </c>
      <c r="AS100" s="137">
        <f>Cash!AM100-Cash!AT100</f>
        <v>1.6499999999999986</v>
      </c>
      <c r="AU100" s="137" t="b">
        <f>D!C100=D!E100</f>
        <v>0</v>
      </c>
      <c r="AV100" s="137" t="b">
        <f>D!C100=D!D100</f>
        <v>0</v>
      </c>
      <c r="AX100" s="137" t="str">
        <f t="shared" si="10"/>
        <v>NCC</v>
      </c>
      <c r="AY100" s="137">
        <f>(D!D100+D!E100+D!F100)/3</f>
        <v>21.116666666666664</v>
      </c>
      <c r="AZ100" s="137">
        <f>(D!D100+D!E100)/2</f>
        <v>21.2</v>
      </c>
      <c r="BA100" s="137">
        <f t="shared" si="11"/>
        <v>21.033333333333328</v>
      </c>
      <c r="BB100" s="137">
        <f t="shared" si="12"/>
        <v>-8.3333333333335702E-2</v>
      </c>
      <c r="BD100" s="137">
        <f>(D!M100+D!N100+D!O100)/3</f>
        <v>21.833333333333332</v>
      </c>
      <c r="BE100" s="137">
        <f>(D!M100+D!N100)/2</f>
        <v>21.924999999999997</v>
      </c>
      <c r="BF100" s="137">
        <f t="shared" si="13"/>
        <v>21.741666666666667</v>
      </c>
      <c r="BG100" s="137">
        <f t="shared" si="14"/>
        <v>-9.1666666666665009E-2</v>
      </c>
      <c r="BI100" s="137" t="b">
        <f t="shared" si="15"/>
        <v>0</v>
      </c>
      <c r="BJ100" s="137" t="b">
        <f t="shared" si="16"/>
        <v>0</v>
      </c>
      <c r="BK100" s="137" t="str">
        <f t="shared" si="17"/>
        <v>SELL</v>
      </c>
      <c r="BL100" s="137" t="b">
        <f t="shared" si="18"/>
        <v>0</v>
      </c>
      <c r="BM100" s="137" t="b">
        <f t="shared" si="19"/>
        <v>0</v>
      </c>
    </row>
    <row r="101" spans="1:65" x14ac:dyDescent="0.3">
      <c r="A101" s="137" t="str">
        <f>D!B101</f>
        <v>NESTLEIND</v>
      </c>
      <c r="B101" s="137" t="str">
        <f>Cash!I101</f>
        <v>N</v>
      </c>
      <c r="C101" s="137" t="str">
        <f>Cash!J101</f>
        <v>N</v>
      </c>
      <c r="D101" s="137" t="str">
        <f>Cash!K101</f>
        <v>Y</v>
      </c>
      <c r="E101" s="137" t="str">
        <f>Cash!L101</f>
        <v>N</v>
      </c>
      <c r="F101" s="137" t="str">
        <f>Cash!M101</f>
        <v>N</v>
      </c>
      <c r="G101" s="137" t="str">
        <f>Cash!N101</f>
        <v>Y</v>
      </c>
      <c r="I101" s="137" t="str">
        <f>Cash!BB101</f>
        <v>N</v>
      </c>
      <c r="J101" s="137" t="str">
        <f>Cash!BC101</f>
        <v>N</v>
      </c>
      <c r="K101" s="137" t="str">
        <f>Cash!BD101</f>
        <v>Y</v>
      </c>
      <c r="L101" s="137" t="str">
        <f>Cash!BE101</f>
        <v>N</v>
      </c>
      <c r="M101" s="137" t="str">
        <f>Cash!BF101</f>
        <v>N</v>
      </c>
      <c r="N101" s="137" t="str">
        <f>Cash!BG101</f>
        <v>N</v>
      </c>
      <c r="P101" s="137" t="str">
        <f>Cash!BZ101</f>
        <v>N</v>
      </c>
      <c r="Q101" s="137" t="str">
        <f>Cash!CA101</f>
        <v>N</v>
      </c>
      <c r="R101" s="137" t="str">
        <f>Cash!CB101</f>
        <v>Y</v>
      </c>
      <c r="S101" s="137" t="str">
        <f>Cash!CC101</f>
        <v>N</v>
      </c>
      <c r="T101" s="137" t="str">
        <f>Cash!CD101</f>
        <v>N</v>
      </c>
      <c r="U101" s="137" t="str">
        <f>Cash!CE101</f>
        <v>N</v>
      </c>
      <c r="W101" s="137" t="str">
        <f>Cash!CX101</f>
        <v>N</v>
      </c>
      <c r="X101" s="137" t="str">
        <f>Cash!CY101</f>
        <v>N</v>
      </c>
      <c r="Y101" s="137" t="str">
        <f>Cash!CZ101</f>
        <v>Y</v>
      </c>
      <c r="Z101" s="137" t="str">
        <f>Cash!DA101</f>
        <v>N</v>
      </c>
      <c r="AA101" s="137" t="str">
        <f>Cash!DB101</f>
        <v>N</v>
      </c>
      <c r="AB101" s="137" t="str">
        <f>Cash!DC101</f>
        <v>N</v>
      </c>
      <c r="AD101" s="137" t="str">
        <f>Cash!DV101</f>
        <v>N</v>
      </c>
      <c r="AE101" s="137" t="str">
        <f>Cash!DW101</f>
        <v>N</v>
      </c>
      <c r="AF101" s="137" t="str">
        <f>Cash!DX101</f>
        <v>N</v>
      </c>
      <c r="AG101" s="137" t="str">
        <f>Cash!DY101</f>
        <v>N</v>
      </c>
      <c r="AH101" s="137" t="str">
        <f>Cash!DZ101</f>
        <v>N</v>
      </c>
      <c r="AI101" s="137" t="str">
        <f>Cash!EA101</f>
        <v>N</v>
      </c>
      <c r="AK101" s="138">
        <f>AVERAGE(Cash!DP101:DS101)</f>
        <v>2.8599999999999972</v>
      </c>
      <c r="AM101" s="137">
        <f>Cash!AG101-Cash!AN101</f>
        <v>246.79999999999927</v>
      </c>
      <c r="AN101" s="137">
        <f>Cash!AH101-Cash!AO101</f>
        <v>240</v>
      </c>
      <c r="AO101" s="137">
        <f>Cash!AI101-Cash!AP101</f>
        <v>443.95000000000073</v>
      </c>
      <c r="AP101" s="137">
        <f>Cash!AJ101-Cash!AQ101</f>
        <v>307.14999999999964</v>
      </c>
      <c r="AQ101" s="137">
        <f>Cash!AK101-Cash!AR101</f>
        <v>412.79999999999927</v>
      </c>
      <c r="AR101" s="137">
        <f>Cash!AL101-Cash!AS101</f>
        <v>348.04999999999927</v>
      </c>
      <c r="AS101" s="137">
        <f>Cash!AM101-Cash!AT101</f>
        <v>649</v>
      </c>
      <c r="AU101" s="137" t="b">
        <f>D!C101=D!E101</f>
        <v>0</v>
      </c>
      <c r="AV101" s="137" t="b">
        <f>D!C101=D!D101</f>
        <v>0</v>
      </c>
      <c r="AX101" s="137" t="str">
        <f t="shared" si="10"/>
        <v>NESTLEIND</v>
      </c>
      <c r="AY101" s="137">
        <f>(D!D101+D!E101+D!F101)/3</f>
        <v>16253.983333333332</v>
      </c>
      <c r="AZ101" s="137">
        <f>(D!D101+D!E101)/2</f>
        <v>16273.4</v>
      </c>
      <c r="BA101" s="137">
        <f t="shared" si="11"/>
        <v>16234.566666666664</v>
      </c>
      <c r="BB101" s="137">
        <f t="shared" si="12"/>
        <v>-19.416666666667879</v>
      </c>
      <c r="BD101" s="137">
        <f>(D!M101+D!N101+D!O101)/3</f>
        <v>16355.15</v>
      </c>
      <c r="BE101" s="137">
        <f>(D!M101+D!N101)/2</f>
        <v>16385</v>
      </c>
      <c r="BF101" s="137">
        <f t="shared" si="13"/>
        <v>16325.3</v>
      </c>
      <c r="BG101" s="137">
        <f t="shared" si="14"/>
        <v>-29.850000000000364</v>
      </c>
      <c r="BI101" s="137" t="b">
        <f t="shared" si="15"/>
        <v>0</v>
      </c>
      <c r="BJ101" s="137" t="b">
        <f t="shared" si="16"/>
        <v>0</v>
      </c>
      <c r="BK101" s="137" t="str">
        <f t="shared" si="17"/>
        <v>SELL</v>
      </c>
      <c r="BL101" s="137" t="b">
        <f t="shared" si="18"/>
        <v>0</v>
      </c>
      <c r="BM101" s="137" t="b">
        <f t="shared" si="19"/>
        <v>0</v>
      </c>
    </row>
    <row r="102" spans="1:65" x14ac:dyDescent="0.3">
      <c r="A102" s="137" t="str">
        <f>D!B102</f>
        <v>NIITTECH</v>
      </c>
      <c r="B102" s="137" t="str">
        <f>Cash!I102</f>
        <v>Y</v>
      </c>
      <c r="C102" s="137" t="str">
        <f>Cash!J102</f>
        <v>Y</v>
      </c>
      <c r="D102" s="137" t="str">
        <f>Cash!K102</f>
        <v>Y</v>
      </c>
      <c r="E102" s="137" t="str">
        <f>Cash!L102</f>
        <v>Y</v>
      </c>
      <c r="F102" s="137" t="str">
        <f>Cash!M102</f>
        <v>N</v>
      </c>
      <c r="G102" s="137" t="str">
        <f>Cash!N102</f>
        <v>Y</v>
      </c>
      <c r="I102" s="137" t="str">
        <f>Cash!BB102</f>
        <v>Y</v>
      </c>
      <c r="J102" s="137" t="str">
        <f>Cash!BC102</f>
        <v>N</v>
      </c>
      <c r="K102" s="137" t="str">
        <f>Cash!BD102</f>
        <v>N</v>
      </c>
      <c r="L102" s="137" t="str">
        <f>Cash!BE102</f>
        <v>N</v>
      </c>
      <c r="M102" s="137" t="str">
        <f>Cash!BF102</f>
        <v>Y</v>
      </c>
      <c r="N102" s="137" t="str">
        <f>Cash!BG102</f>
        <v>N</v>
      </c>
      <c r="P102" s="137" t="str">
        <f>Cash!BZ102</f>
        <v>Y</v>
      </c>
      <c r="Q102" s="137" t="str">
        <f>Cash!CA102</f>
        <v>N</v>
      </c>
      <c r="R102" s="137" t="str">
        <f>Cash!CB102</f>
        <v>N</v>
      </c>
      <c r="S102" s="137" t="str">
        <f>Cash!CC102</f>
        <v>N</v>
      </c>
      <c r="T102" s="137" t="str">
        <f>Cash!CD102</f>
        <v>Y</v>
      </c>
      <c r="U102" s="137" t="str">
        <f>Cash!CE102</f>
        <v>N</v>
      </c>
      <c r="W102" s="137" t="str">
        <f>Cash!CX102</f>
        <v>Y</v>
      </c>
      <c r="X102" s="137" t="str">
        <f>Cash!CY102</f>
        <v>N</v>
      </c>
      <c r="Y102" s="137" t="str">
        <f>Cash!CZ102</f>
        <v>N</v>
      </c>
      <c r="Z102" s="137" t="str">
        <f>Cash!DA102</f>
        <v>Y</v>
      </c>
      <c r="AA102" s="137" t="str">
        <f>Cash!DB102</f>
        <v>Y</v>
      </c>
      <c r="AB102" s="137" t="str">
        <f>Cash!DC102</f>
        <v>N</v>
      </c>
      <c r="AD102" s="137" t="str">
        <f>Cash!DV102</f>
        <v>N</v>
      </c>
      <c r="AE102" s="137" t="str">
        <f>Cash!DW102</f>
        <v>N</v>
      </c>
      <c r="AF102" s="137" t="str">
        <f>Cash!DX102</f>
        <v>N</v>
      </c>
      <c r="AG102" s="137" t="str">
        <f>Cash!DY102</f>
        <v>N</v>
      </c>
      <c r="AH102" s="137" t="str">
        <f>Cash!DZ102</f>
        <v>N</v>
      </c>
      <c r="AI102" s="137" t="str">
        <f>Cash!EA102</f>
        <v>N</v>
      </c>
      <c r="AK102" s="138">
        <f>AVERAGE(Cash!DP102:DS102)</f>
        <v>5.6549999999999976</v>
      </c>
      <c r="AM102" s="137">
        <f>Cash!AG102-Cash!AN102</f>
        <v>123</v>
      </c>
      <c r="AN102" s="137">
        <f>Cash!AH102-Cash!AO102</f>
        <v>56</v>
      </c>
      <c r="AO102" s="137">
        <f>Cash!AI102-Cash!AP102</f>
        <v>54</v>
      </c>
      <c r="AP102" s="137">
        <f>Cash!AJ102-Cash!AQ102</f>
        <v>58.450000000000045</v>
      </c>
      <c r="AQ102" s="137">
        <f>Cash!AK102-Cash!AR102</f>
        <v>60.75</v>
      </c>
      <c r="AR102" s="137">
        <f>Cash!AL102-Cash!AS102</f>
        <v>40.900000000000091</v>
      </c>
      <c r="AS102" s="137">
        <f>Cash!AM102-Cash!AT102</f>
        <v>78.799999999999955</v>
      </c>
      <c r="AU102" s="137" t="b">
        <f>D!C102=D!E102</f>
        <v>0</v>
      </c>
      <c r="AV102" s="137" t="b">
        <f>D!C102=D!D102</f>
        <v>0</v>
      </c>
      <c r="AX102" s="137" t="str">
        <f t="shared" si="10"/>
        <v>NIITTECH</v>
      </c>
      <c r="AY102" s="137">
        <f>(D!D102+D!E102+D!F102)/3</f>
        <v>1510.0166666666667</v>
      </c>
      <c r="AZ102" s="137">
        <f>(D!D102+D!E102)/2</f>
        <v>1511.5</v>
      </c>
      <c r="BA102" s="137">
        <f t="shared" si="11"/>
        <v>1508.5333333333333</v>
      </c>
      <c r="BB102" s="137">
        <f t="shared" si="12"/>
        <v>-1.4833333333333485</v>
      </c>
      <c r="BD102" s="137">
        <f>(D!M102+D!N102+D!O102)/3</f>
        <v>1430.0833333333333</v>
      </c>
      <c r="BE102" s="137">
        <f>(D!M102+D!N102)/2</f>
        <v>1424</v>
      </c>
      <c r="BF102" s="137">
        <f t="shared" si="13"/>
        <v>1436.1666666666665</v>
      </c>
      <c r="BG102" s="137">
        <f t="shared" si="14"/>
        <v>6.0833333333332575</v>
      </c>
      <c r="BI102" s="137" t="b">
        <f t="shared" si="15"/>
        <v>0</v>
      </c>
      <c r="BJ102" s="137" t="b">
        <f t="shared" si="16"/>
        <v>0</v>
      </c>
      <c r="BK102" s="137" t="b">
        <f t="shared" si="17"/>
        <v>0</v>
      </c>
      <c r="BL102" s="137" t="b">
        <f t="shared" si="18"/>
        <v>0</v>
      </c>
      <c r="BM102" s="137" t="b">
        <f t="shared" si="19"/>
        <v>1</v>
      </c>
    </row>
    <row r="103" spans="1:65" x14ac:dyDescent="0.3">
      <c r="A103" s="137" t="str">
        <f>D!B103</f>
        <v>NMDC</v>
      </c>
      <c r="B103" s="137" t="str">
        <f>Cash!I103</f>
        <v>N</v>
      </c>
      <c r="C103" s="137" t="str">
        <f>Cash!J103</f>
        <v>Y</v>
      </c>
      <c r="D103" s="137" t="str">
        <f>Cash!K103</f>
        <v>N</v>
      </c>
      <c r="E103" s="137" t="str">
        <f>Cash!L103</f>
        <v>Y</v>
      </c>
      <c r="F103" s="137" t="str">
        <f>Cash!M103</f>
        <v>N</v>
      </c>
      <c r="G103" s="137" t="str">
        <f>Cash!N103</f>
        <v>Y</v>
      </c>
      <c r="I103" s="137" t="str">
        <f>Cash!BB103</f>
        <v>N</v>
      </c>
      <c r="J103" s="137" t="str">
        <f>Cash!BC103</f>
        <v>Y</v>
      </c>
      <c r="K103" s="137" t="str">
        <f>Cash!BD103</f>
        <v>N</v>
      </c>
      <c r="L103" s="137" t="str">
        <f>Cash!BE103</f>
        <v>N</v>
      </c>
      <c r="M103" s="137" t="str">
        <f>Cash!BF103</f>
        <v>Y</v>
      </c>
      <c r="N103" s="137" t="str">
        <f>Cash!BG103</f>
        <v>N</v>
      </c>
      <c r="P103" s="137" t="str">
        <f>Cash!BZ103</f>
        <v>N</v>
      </c>
      <c r="Q103" s="137" t="str">
        <f>Cash!CA103</f>
        <v>Y</v>
      </c>
      <c r="R103" s="137" t="str">
        <f>Cash!CB103</f>
        <v>N</v>
      </c>
      <c r="S103" s="137" t="str">
        <f>Cash!CC103</f>
        <v>N</v>
      </c>
      <c r="T103" s="137" t="str">
        <f>Cash!CD103</f>
        <v>Y</v>
      </c>
      <c r="U103" s="137" t="str">
        <f>Cash!CE103</f>
        <v>N</v>
      </c>
      <c r="W103" s="137" t="str">
        <f>Cash!CX103</f>
        <v>N</v>
      </c>
      <c r="X103" s="137" t="str">
        <f>Cash!CY103</f>
        <v>Y</v>
      </c>
      <c r="Y103" s="137" t="str">
        <f>Cash!CZ103</f>
        <v>N</v>
      </c>
      <c r="Z103" s="137" t="str">
        <f>Cash!DA103</f>
        <v>N</v>
      </c>
      <c r="AA103" s="137" t="str">
        <f>Cash!DB103</f>
        <v>N</v>
      </c>
      <c r="AB103" s="137" t="str">
        <f>Cash!DC103</f>
        <v>N</v>
      </c>
      <c r="AD103" s="137" t="str">
        <f>Cash!DV103</f>
        <v>N</v>
      </c>
      <c r="AE103" s="137" t="str">
        <f>Cash!DW103</f>
        <v>Y</v>
      </c>
      <c r="AF103" s="137" t="str">
        <f>Cash!DX103</f>
        <v>N</v>
      </c>
      <c r="AG103" s="137" t="str">
        <f>Cash!DY103</f>
        <v>N</v>
      </c>
      <c r="AH103" s="137" t="str">
        <f>Cash!DZ103</f>
        <v>N</v>
      </c>
      <c r="AI103" s="137" t="str">
        <f>Cash!EA103</f>
        <v>N</v>
      </c>
      <c r="AK103" s="138">
        <f>AVERAGE(Cash!DP103:DS103)</f>
        <v>3.7374999999999976</v>
      </c>
      <c r="AM103" s="137">
        <f>Cash!AG103-Cash!AN103</f>
        <v>2.9000000000000057</v>
      </c>
      <c r="AN103" s="137">
        <f>Cash!AH103-Cash!AO103</f>
        <v>4.6000000000000085</v>
      </c>
      <c r="AO103" s="137">
        <f>Cash!AI103-Cash!AP103</f>
        <v>1.6000000000000085</v>
      </c>
      <c r="AP103" s="137">
        <f>Cash!AJ103-Cash!AQ103</f>
        <v>2.2000000000000028</v>
      </c>
      <c r="AQ103" s="137">
        <f>Cash!AK103-Cash!AR103</f>
        <v>4.25</v>
      </c>
      <c r="AR103" s="137">
        <f>Cash!AL103-Cash!AS103</f>
        <v>3.4000000000000057</v>
      </c>
      <c r="AS103" s="137">
        <f>Cash!AM103-Cash!AT103</f>
        <v>3.1500000000000057</v>
      </c>
      <c r="AU103" s="137" t="b">
        <f>D!C103=D!E103</f>
        <v>0</v>
      </c>
      <c r="AV103" s="137" t="b">
        <f>D!C103=D!D103</f>
        <v>0</v>
      </c>
      <c r="AX103" s="137" t="str">
        <f t="shared" si="10"/>
        <v>NMDC</v>
      </c>
      <c r="AY103" s="137">
        <f>(D!D103+D!E103+D!F103)/3</f>
        <v>72.983333333333334</v>
      </c>
      <c r="AZ103" s="137">
        <f>(D!D103+D!E103)/2</f>
        <v>73.25</v>
      </c>
      <c r="BA103" s="137">
        <f t="shared" si="11"/>
        <v>72.716666666666669</v>
      </c>
      <c r="BB103" s="137">
        <f t="shared" si="12"/>
        <v>-0.26666666666666572</v>
      </c>
      <c r="BD103" s="137">
        <f>(D!M103+D!N103+D!O103)/3</f>
        <v>73.683333333333337</v>
      </c>
      <c r="BE103" s="137">
        <f>(D!M103+D!N103)/2</f>
        <v>73.400000000000006</v>
      </c>
      <c r="BF103" s="137">
        <f t="shared" si="13"/>
        <v>73.966666666666669</v>
      </c>
      <c r="BG103" s="137">
        <f t="shared" si="14"/>
        <v>0.28333333333333144</v>
      </c>
      <c r="BI103" s="137" t="b">
        <f t="shared" si="15"/>
        <v>0</v>
      </c>
      <c r="BJ103" s="137" t="b">
        <f t="shared" si="16"/>
        <v>0</v>
      </c>
      <c r="BK103" s="137" t="b">
        <f t="shared" si="17"/>
        <v>0</v>
      </c>
      <c r="BL103" s="137" t="b">
        <f t="shared" si="18"/>
        <v>0</v>
      </c>
      <c r="BM103" s="137" t="b">
        <f t="shared" si="19"/>
        <v>1</v>
      </c>
    </row>
    <row r="104" spans="1:65" x14ac:dyDescent="0.3">
      <c r="A104" s="137" t="str">
        <f>D!B104</f>
        <v>NTPC</v>
      </c>
      <c r="B104" s="137" t="str">
        <f>Cash!I104</f>
        <v>Y</v>
      </c>
      <c r="C104" s="137" t="str">
        <f>Cash!J104</f>
        <v>N</v>
      </c>
      <c r="D104" s="137" t="str">
        <f>Cash!K104</f>
        <v>Y</v>
      </c>
      <c r="E104" s="137" t="str">
        <f>Cash!L104</f>
        <v>Y</v>
      </c>
      <c r="F104" s="137" t="str">
        <f>Cash!M104</f>
        <v>N</v>
      </c>
      <c r="G104" s="137" t="str">
        <f>Cash!N104</f>
        <v>Y</v>
      </c>
      <c r="I104" s="137" t="str">
        <f>Cash!BB104</f>
        <v>N</v>
      </c>
      <c r="J104" s="137" t="str">
        <f>Cash!BC104</f>
        <v>Y</v>
      </c>
      <c r="K104" s="137" t="str">
        <f>Cash!BD104</f>
        <v>N</v>
      </c>
      <c r="L104" s="137" t="str">
        <f>Cash!BE104</f>
        <v>Y</v>
      </c>
      <c r="M104" s="137" t="str">
        <f>Cash!BF104</f>
        <v>N</v>
      </c>
      <c r="N104" s="137" t="str">
        <f>Cash!BG104</f>
        <v>N</v>
      </c>
      <c r="P104" s="137" t="str">
        <f>Cash!BZ104</f>
        <v>N</v>
      </c>
      <c r="Q104" s="137" t="str">
        <f>Cash!CA104</f>
        <v>Y</v>
      </c>
      <c r="R104" s="137" t="str">
        <f>Cash!CB104</f>
        <v>N</v>
      </c>
      <c r="S104" s="137" t="str">
        <f>Cash!CC104</f>
        <v>Y</v>
      </c>
      <c r="T104" s="137" t="str">
        <f>Cash!CD104</f>
        <v>N</v>
      </c>
      <c r="U104" s="137" t="str">
        <f>Cash!CE104</f>
        <v>N</v>
      </c>
      <c r="W104" s="137" t="str">
        <f>Cash!CX104</f>
        <v>N</v>
      </c>
      <c r="X104" s="137" t="str">
        <f>Cash!CY104</f>
        <v>N</v>
      </c>
      <c r="Y104" s="137" t="str">
        <f>Cash!CZ104</f>
        <v>N</v>
      </c>
      <c r="Z104" s="137" t="str">
        <f>Cash!DA104</f>
        <v>Y</v>
      </c>
      <c r="AA104" s="137" t="str">
        <f>Cash!DB104</f>
        <v>N</v>
      </c>
      <c r="AB104" s="137" t="str">
        <f>Cash!DC104</f>
        <v>N</v>
      </c>
      <c r="AD104" s="137" t="str">
        <f>Cash!DV104</f>
        <v>N</v>
      </c>
      <c r="AE104" s="137" t="str">
        <f>Cash!DW104</f>
        <v>N</v>
      </c>
      <c r="AF104" s="137" t="str">
        <f>Cash!DX104</f>
        <v>N</v>
      </c>
      <c r="AG104" s="137" t="str">
        <f>Cash!DY104</f>
        <v>N</v>
      </c>
      <c r="AH104" s="137" t="str">
        <f>Cash!DZ104</f>
        <v>N</v>
      </c>
      <c r="AI104" s="137" t="str">
        <f>Cash!EA104</f>
        <v>N</v>
      </c>
      <c r="AK104" s="138">
        <f>AVERAGE(Cash!DP104:DS104)</f>
        <v>3.0974999999999975</v>
      </c>
      <c r="AM104" s="137">
        <f>Cash!AG104-Cash!AN104</f>
        <v>2.8500000000000085</v>
      </c>
      <c r="AN104" s="137">
        <f>Cash!AH104-Cash!AO104</f>
        <v>2.8500000000000085</v>
      </c>
      <c r="AO104" s="137">
        <f>Cash!AI104-Cash!AP104</f>
        <v>4.1000000000000085</v>
      </c>
      <c r="AP104" s="137">
        <f>Cash!AJ104-Cash!AQ104</f>
        <v>3.7000000000000028</v>
      </c>
      <c r="AQ104" s="137">
        <f>Cash!AK104-Cash!AR104</f>
        <v>2.6500000000000057</v>
      </c>
      <c r="AR104" s="137">
        <f>Cash!AL104-Cash!AS104</f>
        <v>2.5999999999999943</v>
      </c>
      <c r="AS104" s="137">
        <f>Cash!AM104-Cash!AT104</f>
        <v>6</v>
      </c>
      <c r="AU104" s="137" t="b">
        <f>D!C104=D!E104</f>
        <v>0</v>
      </c>
      <c r="AV104" s="137" t="b">
        <f>D!C104=D!D104</f>
        <v>0</v>
      </c>
      <c r="AX104" s="137" t="str">
        <f t="shared" si="10"/>
        <v>NTPC</v>
      </c>
      <c r="AY104" s="137">
        <f>(D!D104+D!E104+D!F104)/3</f>
        <v>90.166666666666671</v>
      </c>
      <c r="AZ104" s="137">
        <f>(D!D104+D!E104)/2</f>
        <v>89.775000000000006</v>
      </c>
      <c r="BA104" s="137">
        <f t="shared" si="11"/>
        <v>90.558333333333337</v>
      </c>
      <c r="BB104" s="137">
        <f t="shared" si="12"/>
        <v>0.39166666666666572</v>
      </c>
      <c r="BD104" s="137">
        <f>(D!M104+D!N104+D!O104)/3</f>
        <v>90.899999999999991</v>
      </c>
      <c r="BE104" s="137">
        <f>(D!M104+D!N104)/2</f>
        <v>91.224999999999994</v>
      </c>
      <c r="BF104" s="137">
        <f t="shared" si="13"/>
        <v>90.574999999999989</v>
      </c>
      <c r="BG104" s="137">
        <f t="shared" si="14"/>
        <v>-0.32500000000000284</v>
      </c>
      <c r="BI104" s="137" t="b">
        <f t="shared" si="15"/>
        <v>0</v>
      </c>
      <c r="BJ104" s="137" t="b">
        <f t="shared" si="16"/>
        <v>0</v>
      </c>
      <c r="BK104" s="137" t="b">
        <f t="shared" si="17"/>
        <v>0</v>
      </c>
      <c r="BL104" s="137" t="b">
        <f t="shared" si="18"/>
        <v>0</v>
      </c>
      <c r="BM104" s="137" t="b">
        <f t="shared" si="19"/>
        <v>0</v>
      </c>
    </row>
    <row r="105" spans="1:65" x14ac:dyDescent="0.3">
      <c r="A105" s="137" t="str">
        <f>D!B105</f>
        <v>OIL</v>
      </c>
      <c r="B105" s="137" t="str">
        <f>Cash!I105</f>
        <v>Y</v>
      </c>
      <c r="C105" s="137" t="str">
        <f>Cash!J105</f>
        <v>Y</v>
      </c>
      <c r="D105" s="137" t="str">
        <f>Cash!K105</f>
        <v>Y</v>
      </c>
      <c r="E105" s="137" t="str">
        <f>Cash!L105</f>
        <v>Y</v>
      </c>
      <c r="F105" s="137" t="str">
        <f>Cash!M105</f>
        <v>N</v>
      </c>
      <c r="G105" s="137" t="str">
        <f>Cash!N105</f>
        <v>Y</v>
      </c>
      <c r="I105" s="137" t="str">
        <f>Cash!BB105</f>
        <v>Y</v>
      </c>
      <c r="J105" s="137" t="str">
        <f>Cash!BC105</f>
        <v>N</v>
      </c>
      <c r="K105" s="137" t="str">
        <f>Cash!BD105</f>
        <v>N</v>
      </c>
      <c r="L105" s="137" t="str">
        <f>Cash!BE105</f>
        <v>Y</v>
      </c>
      <c r="M105" s="137" t="str">
        <f>Cash!BF105</f>
        <v>N</v>
      </c>
      <c r="N105" s="137" t="str">
        <f>Cash!BG105</f>
        <v>Y</v>
      </c>
      <c r="P105" s="137" t="str">
        <f>Cash!BZ105</f>
        <v>Y</v>
      </c>
      <c r="Q105" s="137" t="str">
        <f>Cash!CA105</f>
        <v>N</v>
      </c>
      <c r="R105" s="137" t="str">
        <f>Cash!CB105</f>
        <v>N</v>
      </c>
      <c r="S105" s="137" t="str">
        <f>Cash!CC105</f>
        <v>Y</v>
      </c>
      <c r="T105" s="137" t="str">
        <f>Cash!CD105</f>
        <v>N</v>
      </c>
      <c r="U105" s="137" t="str">
        <f>Cash!CE105</f>
        <v>Y</v>
      </c>
      <c r="W105" s="137" t="str">
        <f>Cash!CX105</f>
        <v>Y</v>
      </c>
      <c r="X105" s="137" t="str">
        <f>Cash!CY105</f>
        <v>N</v>
      </c>
      <c r="Y105" s="137" t="str">
        <f>Cash!CZ105</f>
        <v>N</v>
      </c>
      <c r="Z105" s="137" t="str">
        <f>Cash!DA105</f>
        <v>Y</v>
      </c>
      <c r="AA105" s="137" t="str">
        <f>Cash!DB105</f>
        <v>Y</v>
      </c>
      <c r="AB105" s="137" t="str">
        <f>Cash!DC105</f>
        <v>Y</v>
      </c>
      <c r="AD105" s="137" t="str">
        <f>Cash!DV105</f>
        <v>N</v>
      </c>
      <c r="AE105" s="137" t="str">
        <f>Cash!DW105</f>
        <v>N</v>
      </c>
      <c r="AF105" s="137" t="str">
        <f>Cash!DX105</f>
        <v>N</v>
      </c>
      <c r="AG105" s="137" t="str">
        <f>Cash!DY105</f>
        <v>Y</v>
      </c>
      <c r="AH105" s="137" t="str">
        <f>Cash!DZ105</f>
        <v>Y</v>
      </c>
      <c r="AI105" s="137" t="str">
        <f>Cash!EA105</f>
        <v>N</v>
      </c>
      <c r="AK105" s="138">
        <f>AVERAGE(Cash!DP105:DS105)</f>
        <v>4.1749999999999998</v>
      </c>
      <c r="AM105" s="137">
        <f>Cash!AG105-Cash!AN105</f>
        <v>2.8500000000000085</v>
      </c>
      <c r="AN105" s="137">
        <f>Cash!AH105-Cash!AO105</f>
        <v>2.2999999999999972</v>
      </c>
      <c r="AO105" s="137">
        <f>Cash!AI105-Cash!AP105</f>
        <v>2.9000000000000057</v>
      </c>
      <c r="AP105" s="137">
        <f>Cash!AJ105-Cash!AQ105</f>
        <v>3.4500000000000028</v>
      </c>
      <c r="AQ105" s="137">
        <f>Cash!AK105-Cash!AR105</f>
        <v>17.650000000000006</v>
      </c>
      <c r="AR105" s="137">
        <f>Cash!AL105-Cash!AS105</f>
        <v>2.2999999999999972</v>
      </c>
      <c r="AS105" s="137">
        <f>Cash!AM105-Cash!AT105</f>
        <v>2.4000000000000057</v>
      </c>
      <c r="AU105" s="137" t="b">
        <f>D!C105=D!E105</f>
        <v>0</v>
      </c>
      <c r="AV105" s="137" t="b">
        <f>D!C105=D!D105</f>
        <v>0</v>
      </c>
      <c r="AX105" s="137" t="str">
        <f t="shared" si="10"/>
        <v>OIL</v>
      </c>
      <c r="AY105" s="137">
        <f>(D!D105+D!E105+D!F105)/3</f>
        <v>84.61666666666666</v>
      </c>
      <c r="AZ105" s="137">
        <f>(D!D105+D!E105)/2</f>
        <v>84.724999999999994</v>
      </c>
      <c r="BA105" s="137">
        <f t="shared" si="11"/>
        <v>84.508333333333326</v>
      </c>
      <c r="BB105" s="137">
        <f t="shared" si="12"/>
        <v>-0.10833333333333428</v>
      </c>
      <c r="BD105" s="137">
        <f>(D!M105+D!N105+D!O105)/3</f>
        <v>84.5</v>
      </c>
      <c r="BE105" s="137">
        <f>(D!M105+D!N105)/2</f>
        <v>84.65</v>
      </c>
      <c r="BF105" s="137">
        <f t="shared" si="13"/>
        <v>84.35</v>
      </c>
      <c r="BG105" s="137">
        <f t="shared" si="14"/>
        <v>-0.15000000000000568</v>
      </c>
      <c r="BI105" s="137" t="b">
        <f t="shared" si="15"/>
        <v>0</v>
      </c>
      <c r="BJ105" s="137" t="b">
        <f t="shared" si="16"/>
        <v>0</v>
      </c>
      <c r="BK105" s="137" t="b">
        <f t="shared" si="17"/>
        <v>0</v>
      </c>
      <c r="BL105" s="137" t="str">
        <f t="shared" si="18"/>
        <v>SELL</v>
      </c>
      <c r="BM105" s="137" t="b">
        <f t="shared" si="19"/>
        <v>0</v>
      </c>
    </row>
    <row r="106" spans="1:65" x14ac:dyDescent="0.3">
      <c r="A106" s="137" t="str">
        <f>D!B106</f>
        <v>ONGC</v>
      </c>
      <c r="B106" s="137" t="str">
        <f>Cash!I106</f>
        <v>N</v>
      </c>
      <c r="C106" s="137" t="str">
        <f>Cash!J106</f>
        <v>N</v>
      </c>
      <c r="D106" s="137" t="str">
        <f>Cash!K106</f>
        <v>Y</v>
      </c>
      <c r="E106" s="137" t="str">
        <f>Cash!L106</f>
        <v>Y</v>
      </c>
      <c r="F106" s="137" t="str">
        <f>Cash!M106</f>
        <v>N</v>
      </c>
      <c r="G106" s="137" t="str">
        <f>Cash!N106</f>
        <v>Y</v>
      </c>
      <c r="I106" s="137" t="str">
        <f>Cash!BB106</f>
        <v>N</v>
      </c>
      <c r="J106" s="137" t="str">
        <f>Cash!BC106</f>
        <v>Y</v>
      </c>
      <c r="K106" s="137" t="str">
        <f>Cash!BD106</f>
        <v>N</v>
      </c>
      <c r="L106" s="137" t="str">
        <f>Cash!BE106</f>
        <v>Y</v>
      </c>
      <c r="M106" s="137" t="str">
        <f>Cash!BF106</f>
        <v>N</v>
      </c>
      <c r="N106" s="137" t="str">
        <f>Cash!BG106</f>
        <v>Y</v>
      </c>
      <c r="P106" s="137" t="str">
        <f>Cash!BZ106</f>
        <v>N</v>
      </c>
      <c r="Q106" s="137" t="str">
        <f>Cash!CA106</f>
        <v>Y</v>
      </c>
      <c r="R106" s="137" t="str">
        <f>Cash!CB106</f>
        <v>N</v>
      </c>
      <c r="S106" s="137" t="str">
        <f>Cash!CC106</f>
        <v>Y</v>
      </c>
      <c r="T106" s="137" t="str">
        <f>Cash!CD106</f>
        <v>N</v>
      </c>
      <c r="U106" s="137" t="str">
        <f>Cash!CE106</f>
        <v>Y</v>
      </c>
      <c r="W106" s="137" t="str">
        <f>Cash!CX106</f>
        <v>N</v>
      </c>
      <c r="X106" s="137" t="str">
        <f>Cash!CY106</f>
        <v>Y</v>
      </c>
      <c r="Y106" s="137" t="str">
        <f>Cash!CZ106</f>
        <v>N</v>
      </c>
      <c r="Z106" s="137" t="str">
        <f>Cash!DA106</f>
        <v>Y</v>
      </c>
      <c r="AA106" s="137" t="str">
        <f>Cash!DB106</f>
        <v>N</v>
      </c>
      <c r="AB106" s="137" t="str">
        <f>Cash!DC106</f>
        <v>Y</v>
      </c>
      <c r="AD106" s="137" t="str">
        <f>Cash!DV106</f>
        <v>N</v>
      </c>
      <c r="AE106" s="137" t="str">
        <f>Cash!DW106</f>
        <v>N</v>
      </c>
      <c r="AF106" s="137" t="str">
        <f>Cash!DX106</f>
        <v>N</v>
      </c>
      <c r="AG106" s="137" t="str">
        <f>Cash!DY106</f>
        <v>Y</v>
      </c>
      <c r="AH106" s="137" t="str">
        <f>Cash!DZ106</f>
        <v>N</v>
      </c>
      <c r="AI106" s="137" t="str">
        <f>Cash!EA106</f>
        <v>N</v>
      </c>
      <c r="AK106" s="138">
        <f>AVERAGE(Cash!DP106:DS106)</f>
        <v>4.4449999999999967</v>
      </c>
      <c r="AM106" s="137">
        <f>Cash!AG106-Cash!AN106</f>
        <v>1.5499999999999972</v>
      </c>
      <c r="AN106" s="137">
        <f>Cash!AH106-Cash!AO106</f>
        <v>2.5999999999999943</v>
      </c>
      <c r="AO106" s="137">
        <f>Cash!AI106-Cash!AP106</f>
        <v>2.2000000000000028</v>
      </c>
      <c r="AP106" s="137">
        <f>Cash!AJ106-Cash!AQ106</f>
        <v>4.6000000000000085</v>
      </c>
      <c r="AQ106" s="137">
        <f>Cash!AK106-Cash!AR106</f>
        <v>4.5499999999999972</v>
      </c>
      <c r="AR106" s="137">
        <f>Cash!AL106-Cash!AS106</f>
        <v>2.5999999999999943</v>
      </c>
      <c r="AS106" s="137">
        <f>Cash!AM106-Cash!AT106</f>
        <v>2.1499999999999915</v>
      </c>
      <c r="AU106" s="137" t="b">
        <f>D!C106=D!E106</f>
        <v>0</v>
      </c>
      <c r="AV106" s="137" t="b">
        <f>D!C106=D!D106</f>
        <v>1</v>
      </c>
      <c r="AX106" s="137" t="str">
        <f t="shared" si="10"/>
        <v>ONGC</v>
      </c>
      <c r="AY106" s="137">
        <f>(D!D106+D!E106+D!F106)/3</f>
        <v>76.166666666666671</v>
      </c>
      <c r="AZ106" s="137">
        <f>(D!D106+D!E106)/2</f>
        <v>76.175000000000011</v>
      </c>
      <c r="BA106" s="137">
        <f t="shared" si="11"/>
        <v>76.158333333333331</v>
      </c>
      <c r="BB106" s="137">
        <f t="shared" si="12"/>
        <v>-8.3333333333399651E-3</v>
      </c>
      <c r="BD106" s="137">
        <f>(D!M106+D!N106+D!O106)/3</f>
        <v>77.466666666666669</v>
      </c>
      <c r="BE106" s="137">
        <f>(D!M106+D!N106)/2</f>
        <v>77.7</v>
      </c>
      <c r="BF106" s="137">
        <f t="shared" si="13"/>
        <v>77.233333333333334</v>
      </c>
      <c r="BG106" s="137">
        <f t="shared" si="14"/>
        <v>-0.23333333333333428</v>
      </c>
      <c r="BI106" s="137" t="b">
        <f t="shared" si="15"/>
        <v>0</v>
      </c>
      <c r="BJ106" s="137" t="b">
        <f t="shared" si="16"/>
        <v>0</v>
      </c>
      <c r="BK106" s="137" t="str">
        <f t="shared" si="17"/>
        <v>SELL</v>
      </c>
      <c r="BL106" s="137" t="b">
        <f t="shared" si="18"/>
        <v>0</v>
      </c>
      <c r="BM106" s="137" t="b">
        <f t="shared" si="19"/>
        <v>0</v>
      </c>
    </row>
    <row r="107" spans="1:65" x14ac:dyDescent="0.3">
      <c r="A107" s="137" t="str">
        <f>D!B107</f>
        <v>PAGEIND</v>
      </c>
      <c r="B107" s="137" t="str">
        <f>Cash!I107</f>
        <v>N</v>
      </c>
      <c r="C107" s="137" t="str">
        <f>Cash!J107</f>
        <v>N</v>
      </c>
      <c r="D107" s="137" t="str">
        <f>Cash!K107</f>
        <v>Y</v>
      </c>
      <c r="E107" s="137" t="str">
        <f>Cash!L107</f>
        <v>N</v>
      </c>
      <c r="F107" s="137" t="str">
        <f>Cash!M107</f>
        <v>Y</v>
      </c>
      <c r="G107" s="137" t="str">
        <f>Cash!N107</f>
        <v>Y</v>
      </c>
      <c r="I107" s="137" t="str">
        <f>Cash!BB107</f>
        <v>N</v>
      </c>
      <c r="J107" s="137" t="str">
        <f>Cash!BC107</f>
        <v>Y</v>
      </c>
      <c r="K107" s="137" t="str">
        <f>Cash!BD107</f>
        <v>Y</v>
      </c>
      <c r="L107" s="137" t="str">
        <f>Cash!BE107</f>
        <v>N</v>
      </c>
      <c r="M107" s="137" t="str">
        <f>Cash!BF107</f>
        <v>Y</v>
      </c>
      <c r="N107" s="137" t="str">
        <f>Cash!BG107</f>
        <v>Y</v>
      </c>
      <c r="P107" s="137" t="str">
        <f>Cash!BZ107</f>
        <v>N</v>
      </c>
      <c r="Q107" s="137" t="str">
        <f>Cash!CA107</f>
        <v>Y</v>
      </c>
      <c r="R107" s="137" t="str">
        <f>Cash!CB107</f>
        <v>Y</v>
      </c>
      <c r="S107" s="137" t="str">
        <f>Cash!CC107</f>
        <v>N</v>
      </c>
      <c r="T107" s="137" t="str">
        <f>Cash!CD107</f>
        <v>Y</v>
      </c>
      <c r="U107" s="137" t="str">
        <f>Cash!CE107</f>
        <v>Y</v>
      </c>
      <c r="W107" s="137" t="str">
        <f>Cash!CX107</f>
        <v>N</v>
      </c>
      <c r="X107" s="137" t="str">
        <f>Cash!CY107</f>
        <v>Y</v>
      </c>
      <c r="Y107" s="137" t="str">
        <f>Cash!CZ107</f>
        <v>Y</v>
      </c>
      <c r="Z107" s="137" t="str">
        <f>Cash!DA107</f>
        <v>N</v>
      </c>
      <c r="AA107" s="137" t="str">
        <f>Cash!DB107</f>
        <v>Y</v>
      </c>
      <c r="AB107" s="137" t="str">
        <f>Cash!DC107</f>
        <v>N</v>
      </c>
      <c r="AD107" s="137" t="str">
        <f>Cash!DV107</f>
        <v>N</v>
      </c>
      <c r="AE107" s="137" t="str">
        <f>Cash!DW107</f>
        <v>N</v>
      </c>
      <c r="AF107" s="137" t="str">
        <f>Cash!DX107</f>
        <v>Y</v>
      </c>
      <c r="AG107" s="137" t="str">
        <f>Cash!DY107</f>
        <v>N</v>
      </c>
      <c r="AH107" s="137" t="str">
        <f>Cash!DZ107</f>
        <v>N</v>
      </c>
      <c r="AI107" s="137" t="str">
        <f>Cash!EA107</f>
        <v>N</v>
      </c>
      <c r="AK107" s="138">
        <f>AVERAGE(Cash!DP107:DS107)</f>
        <v>2.3224999999999998</v>
      </c>
      <c r="AM107" s="137">
        <f>Cash!AG107-Cash!AN107</f>
        <v>753.95000000000073</v>
      </c>
      <c r="AN107" s="137">
        <f>Cash!AH107-Cash!AO107</f>
        <v>905.75</v>
      </c>
      <c r="AO107" s="137">
        <f>Cash!AI107-Cash!AP107</f>
        <v>1262.6000000000022</v>
      </c>
      <c r="AP107" s="137">
        <f>Cash!AJ107-Cash!AQ107</f>
        <v>848.45000000000073</v>
      </c>
      <c r="AQ107" s="137">
        <f>Cash!AK107-Cash!AR107</f>
        <v>918.84999999999854</v>
      </c>
      <c r="AR107" s="137">
        <f>Cash!AL107-Cash!AS107</f>
        <v>334.29999999999927</v>
      </c>
      <c r="AS107" s="137">
        <f>Cash!AM107-Cash!AT107</f>
        <v>400</v>
      </c>
      <c r="AU107" s="137" t="b">
        <f>D!C107=D!E107</f>
        <v>0</v>
      </c>
      <c r="AV107" s="137" t="b">
        <f>D!C107=D!D107</f>
        <v>0</v>
      </c>
      <c r="AX107" s="137" t="str">
        <f t="shared" si="10"/>
        <v>PAGEIND</v>
      </c>
      <c r="AY107" s="137">
        <f>(D!D107+D!E107+D!F107)/3</f>
        <v>18252.783333333336</v>
      </c>
      <c r="AZ107" s="137">
        <f>(D!D107+D!E107)/2</f>
        <v>18323.025000000001</v>
      </c>
      <c r="BA107" s="137">
        <f t="shared" si="11"/>
        <v>18182.541666666672</v>
      </c>
      <c r="BB107" s="137">
        <f t="shared" si="12"/>
        <v>-70.241666666664969</v>
      </c>
      <c r="BD107" s="137">
        <f>(D!M107+D!N107+D!O107)/3</f>
        <v>18506.566666666666</v>
      </c>
      <c r="BE107" s="137">
        <f>(D!M107+D!N107)/2</f>
        <v>18563.474999999999</v>
      </c>
      <c r="BF107" s="137">
        <f t="shared" si="13"/>
        <v>18449.658333333333</v>
      </c>
      <c r="BG107" s="137">
        <f t="shared" si="14"/>
        <v>-56.908333333332848</v>
      </c>
      <c r="BI107" s="137" t="b">
        <f t="shared" si="15"/>
        <v>0</v>
      </c>
      <c r="BJ107" s="137" t="b">
        <f t="shared" si="16"/>
        <v>0</v>
      </c>
      <c r="BK107" s="137" t="str">
        <f t="shared" si="17"/>
        <v>SELL</v>
      </c>
      <c r="BL107" s="137" t="b">
        <f t="shared" si="18"/>
        <v>0</v>
      </c>
      <c r="BM107" s="137" t="b">
        <f t="shared" si="19"/>
        <v>1</v>
      </c>
    </row>
    <row r="108" spans="1:65" x14ac:dyDescent="0.3">
      <c r="A108" s="137" t="str">
        <f>D!B108</f>
        <v>PEL</v>
      </c>
      <c r="B108" s="137" t="str">
        <f>Cash!I108</f>
        <v>Y</v>
      </c>
      <c r="C108" s="137" t="str">
        <f>Cash!J108</f>
        <v>Y</v>
      </c>
      <c r="D108" s="137" t="str">
        <f>Cash!K108</f>
        <v>Y</v>
      </c>
      <c r="E108" s="137" t="str">
        <f>Cash!L108</f>
        <v>Y</v>
      </c>
      <c r="F108" s="137" t="str">
        <f>Cash!M108</f>
        <v>N</v>
      </c>
      <c r="G108" s="137" t="str">
        <f>Cash!N108</f>
        <v>Y</v>
      </c>
      <c r="I108" s="137" t="str">
        <f>Cash!BB108</f>
        <v>N</v>
      </c>
      <c r="J108" s="137" t="str">
        <f>Cash!BC108</f>
        <v>Y</v>
      </c>
      <c r="K108" s="137" t="str">
        <f>Cash!BD108</f>
        <v>Y</v>
      </c>
      <c r="L108" s="137" t="str">
        <f>Cash!BE108</f>
        <v>N</v>
      </c>
      <c r="M108" s="137" t="str">
        <f>Cash!BF108</f>
        <v>Y</v>
      </c>
      <c r="N108" s="137" t="str">
        <f>Cash!BG108</f>
        <v>N</v>
      </c>
      <c r="P108" s="137" t="str">
        <f>Cash!BZ108</f>
        <v>N</v>
      </c>
      <c r="Q108" s="137" t="str">
        <f>Cash!CA108</f>
        <v>Y</v>
      </c>
      <c r="R108" s="137" t="str">
        <f>Cash!CB108</f>
        <v>Y</v>
      </c>
      <c r="S108" s="137" t="str">
        <f>Cash!CC108</f>
        <v>N</v>
      </c>
      <c r="T108" s="137" t="str">
        <f>Cash!CD108</f>
        <v>Y</v>
      </c>
      <c r="U108" s="137" t="str">
        <f>Cash!CE108</f>
        <v>N</v>
      </c>
      <c r="W108" s="137" t="str">
        <f>Cash!CX108</f>
        <v>N</v>
      </c>
      <c r="X108" s="137" t="str">
        <f>Cash!CY108</f>
        <v>Y</v>
      </c>
      <c r="Y108" s="137" t="str">
        <f>Cash!CZ108</f>
        <v>Y</v>
      </c>
      <c r="Z108" s="137" t="str">
        <f>Cash!DA108</f>
        <v>N</v>
      </c>
      <c r="AA108" s="137" t="str">
        <f>Cash!DB108</f>
        <v>N</v>
      </c>
      <c r="AB108" s="137" t="str">
        <f>Cash!DC108</f>
        <v>Y</v>
      </c>
      <c r="AD108" s="137" t="str">
        <f>Cash!DV108</f>
        <v>N</v>
      </c>
      <c r="AE108" s="137" t="str">
        <f>Cash!DW108</f>
        <v>N</v>
      </c>
      <c r="AF108" s="137" t="str">
        <f>Cash!DX108</f>
        <v>N</v>
      </c>
      <c r="AG108" s="137" t="str">
        <f>Cash!DY108</f>
        <v>N</v>
      </c>
      <c r="AH108" s="137" t="str">
        <f>Cash!DZ108</f>
        <v>N</v>
      </c>
      <c r="AI108" s="137" t="str">
        <f>Cash!EA108</f>
        <v>N</v>
      </c>
      <c r="AK108" s="138">
        <f>AVERAGE(Cash!DP108:DS108)</f>
        <v>4.1475</v>
      </c>
      <c r="AM108" s="137">
        <f>Cash!AG108-Cash!AN108</f>
        <v>48.299999999999955</v>
      </c>
      <c r="AN108" s="137">
        <f>Cash!AH108-Cash!AO108</f>
        <v>44.5</v>
      </c>
      <c r="AO108" s="137">
        <f>Cash!AI108-Cash!AP108</f>
        <v>46.399999999999977</v>
      </c>
      <c r="AP108" s="137">
        <f>Cash!AJ108-Cash!AQ108</f>
        <v>27.799999999999955</v>
      </c>
      <c r="AQ108" s="137">
        <f>Cash!AK108-Cash!AR108</f>
        <v>57.75</v>
      </c>
      <c r="AR108" s="137">
        <f>Cash!AL108-Cash!AS108</f>
        <v>40.950000000000045</v>
      </c>
      <c r="AS108" s="137">
        <f>Cash!AM108-Cash!AT108</f>
        <v>42.350000000000023</v>
      </c>
      <c r="AU108" s="137" t="b">
        <f>D!C108=D!E108</f>
        <v>0</v>
      </c>
      <c r="AV108" s="137" t="b">
        <f>D!C108=D!D108</f>
        <v>0</v>
      </c>
      <c r="AX108" s="137" t="str">
        <f t="shared" si="10"/>
        <v>PEL</v>
      </c>
      <c r="AY108" s="137">
        <f>(D!D108+D!E108+D!F108)/3</f>
        <v>944.0333333333333</v>
      </c>
      <c r="AZ108" s="137">
        <f>(D!D108+D!E108)/2</f>
        <v>939.4</v>
      </c>
      <c r="BA108" s="137">
        <f t="shared" si="11"/>
        <v>948.66666666666663</v>
      </c>
      <c r="BB108" s="137">
        <f t="shared" si="12"/>
        <v>4.6333333333333258</v>
      </c>
      <c r="BD108" s="137">
        <f>(D!M108+D!N108+D!O108)/3</f>
        <v>936.19999999999993</v>
      </c>
      <c r="BE108" s="137">
        <f>(D!M108+D!N108)/2</f>
        <v>937.75</v>
      </c>
      <c r="BF108" s="137">
        <f t="shared" si="13"/>
        <v>934.64999999999986</v>
      </c>
      <c r="BG108" s="137">
        <f t="shared" si="14"/>
        <v>-1.5500000000000682</v>
      </c>
      <c r="BI108" s="137" t="b">
        <f t="shared" si="15"/>
        <v>0</v>
      </c>
      <c r="BJ108" s="137" t="b">
        <f t="shared" si="16"/>
        <v>0</v>
      </c>
      <c r="BK108" s="137" t="b">
        <f t="shared" si="17"/>
        <v>0</v>
      </c>
      <c r="BL108" s="137" t="b">
        <f t="shared" si="18"/>
        <v>0</v>
      </c>
      <c r="BM108" s="137" t="b">
        <f t="shared" si="19"/>
        <v>0</v>
      </c>
    </row>
    <row r="109" spans="1:65" x14ac:dyDescent="0.3">
      <c r="A109" s="137" t="str">
        <f>D!B109</f>
        <v>PETRONET</v>
      </c>
      <c r="B109" s="137" t="str">
        <f>Cash!I109</f>
        <v>N</v>
      </c>
      <c r="C109" s="137" t="str">
        <f>Cash!J109</f>
        <v>Y</v>
      </c>
      <c r="D109" s="137" t="str">
        <f>Cash!K109</f>
        <v>Y</v>
      </c>
      <c r="E109" s="137" t="str">
        <f>Cash!L109</f>
        <v>Y</v>
      </c>
      <c r="F109" s="137" t="str">
        <f>Cash!M109</f>
        <v>N</v>
      </c>
      <c r="G109" s="137" t="str">
        <f>Cash!N109</f>
        <v>N</v>
      </c>
      <c r="I109" s="137" t="str">
        <f>Cash!BB109</f>
        <v>Y</v>
      </c>
      <c r="J109" s="137" t="str">
        <f>Cash!BC109</f>
        <v>Y</v>
      </c>
      <c r="K109" s="137" t="str">
        <f>Cash!BD109</f>
        <v>N</v>
      </c>
      <c r="L109" s="137" t="str">
        <f>Cash!BE109</f>
        <v>Y</v>
      </c>
      <c r="M109" s="137" t="str">
        <f>Cash!BF109</f>
        <v>Y</v>
      </c>
      <c r="N109" s="137" t="str">
        <f>Cash!BG109</f>
        <v>N</v>
      </c>
      <c r="P109" s="137" t="str">
        <f>Cash!BZ109</f>
        <v>Y</v>
      </c>
      <c r="Q109" s="137" t="str">
        <f>Cash!CA109</f>
        <v>Y</v>
      </c>
      <c r="R109" s="137" t="str">
        <f>Cash!CB109</f>
        <v>N</v>
      </c>
      <c r="S109" s="137" t="str">
        <f>Cash!CC109</f>
        <v>Y</v>
      </c>
      <c r="T109" s="137" t="str">
        <f>Cash!CD109</f>
        <v>Y</v>
      </c>
      <c r="U109" s="137" t="str">
        <f>Cash!CE109</f>
        <v>N</v>
      </c>
      <c r="W109" s="137" t="str">
        <f>Cash!CX109</f>
        <v>N</v>
      </c>
      <c r="X109" s="137" t="str">
        <f>Cash!CY109</f>
        <v>N</v>
      </c>
      <c r="Y109" s="137" t="str">
        <f>Cash!CZ109</f>
        <v>N</v>
      </c>
      <c r="Z109" s="137" t="str">
        <f>Cash!DA109</f>
        <v>Y</v>
      </c>
      <c r="AA109" s="137" t="str">
        <f>Cash!DB109</f>
        <v>Y</v>
      </c>
      <c r="AB109" s="137" t="str">
        <f>Cash!DC109</f>
        <v>N</v>
      </c>
      <c r="AD109" s="137" t="str">
        <f>Cash!DV109</f>
        <v>N</v>
      </c>
      <c r="AE109" s="137" t="str">
        <f>Cash!DW109</f>
        <v>Y</v>
      </c>
      <c r="AF109" s="137" t="str">
        <f>Cash!DX109</f>
        <v>N</v>
      </c>
      <c r="AG109" s="137" t="str">
        <f>Cash!DY109</f>
        <v>N</v>
      </c>
      <c r="AH109" s="137" t="str">
        <f>Cash!DZ109</f>
        <v>Y</v>
      </c>
      <c r="AI109" s="137" t="str">
        <f>Cash!EA109</f>
        <v>N</v>
      </c>
      <c r="AK109" s="138">
        <f>AVERAGE(Cash!DP109:DS109)</f>
        <v>3.0874999999999999</v>
      </c>
      <c r="AM109" s="137">
        <f>Cash!AG109-Cash!AN109</f>
        <v>9.3499999999999943</v>
      </c>
      <c r="AN109" s="137">
        <f>Cash!AH109-Cash!AO109</f>
        <v>9.75</v>
      </c>
      <c r="AO109" s="137">
        <f>Cash!AI109-Cash!AP109</f>
        <v>4.5999999999999943</v>
      </c>
      <c r="AP109" s="137">
        <f>Cash!AJ109-Cash!AQ109</f>
        <v>11.650000000000006</v>
      </c>
      <c r="AQ109" s="137">
        <f>Cash!AK109-Cash!AR109</f>
        <v>13.5</v>
      </c>
      <c r="AR109" s="137">
        <f>Cash!AL109-Cash!AS109</f>
        <v>8.0499999999999829</v>
      </c>
      <c r="AS109" s="137">
        <f>Cash!AM109-Cash!AT109</f>
        <v>8.1999999999999886</v>
      </c>
      <c r="AU109" s="137" t="b">
        <f>D!C109=D!E109</f>
        <v>0</v>
      </c>
      <c r="AV109" s="137" t="b">
        <f>D!C109=D!D109</f>
        <v>0</v>
      </c>
      <c r="AX109" s="137" t="str">
        <f t="shared" si="10"/>
        <v>PETRONET</v>
      </c>
      <c r="AY109" s="137">
        <f>(D!D109+D!E109+D!F109)/3</f>
        <v>233.18333333333331</v>
      </c>
      <c r="AZ109" s="137">
        <f>(D!D109+D!E109)/2</f>
        <v>234.17500000000001</v>
      </c>
      <c r="BA109" s="137">
        <f t="shared" si="11"/>
        <v>232.19166666666661</v>
      </c>
      <c r="BB109" s="137">
        <f t="shared" si="12"/>
        <v>-0.99166666666670267</v>
      </c>
      <c r="BD109" s="137">
        <f>(D!M109+D!N109+D!O109)/3</f>
        <v>232.9</v>
      </c>
      <c r="BE109" s="137">
        <f>(D!M109+D!N109)/2</f>
        <v>231.97499999999999</v>
      </c>
      <c r="BF109" s="137">
        <f t="shared" si="13"/>
        <v>233.82500000000002</v>
      </c>
      <c r="BG109" s="137">
        <f t="shared" si="14"/>
        <v>0.92500000000001137</v>
      </c>
      <c r="BI109" s="137" t="b">
        <f t="shared" si="15"/>
        <v>0</v>
      </c>
      <c r="BJ109" s="137" t="b">
        <f t="shared" si="16"/>
        <v>0</v>
      </c>
      <c r="BK109" s="137" t="b">
        <f t="shared" si="17"/>
        <v>0</v>
      </c>
      <c r="BL109" s="137" t="b">
        <f t="shared" si="18"/>
        <v>0</v>
      </c>
      <c r="BM109" s="137" t="b">
        <f t="shared" si="19"/>
        <v>1</v>
      </c>
    </row>
    <row r="110" spans="1:65" x14ac:dyDescent="0.3">
      <c r="A110" s="137" t="str">
        <f>D!B110</f>
        <v>PFC</v>
      </c>
      <c r="B110" s="137" t="str">
        <f>Cash!I110</f>
        <v>N</v>
      </c>
      <c r="C110" s="137" t="str">
        <f>Cash!J110</f>
        <v>N</v>
      </c>
      <c r="D110" s="137" t="str">
        <f>Cash!K110</f>
        <v>Y</v>
      </c>
      <c r="E110" s="137" t="str">
        <f>Cash!L110</f>
        <v>N</v>
      </c>
      <c r="F110" s="137" t="str">
        <f>Cash!M110</f>
        <v>N</v>
      </c>
      <c r="G110" s="137" t="str">
        <f>Cash!N110</f>
        <v>N</v>
      </c>
      <c r="I110" s="137" t="str">
        <f>Cash!BB110</f>
        <v>Y</v>
      </c>
      <c r="J110" s="137" t="str">
        <f>Cash!BC110</f>
        <v>Y</v>
      </c>
      <c r="K110" s="137" t="str">
        <f>Cash!BD110</f>
        <v>Y</v>
      </c>
      <c r="L110" s="137" t="str">
        <f>Cash!BE110</f>
        <v>N</v>
      </c>
      <c r="M110" s="137" t="str">
        <f>Cash!BF110</f>
        <v>N</v>
      </c>
      <c r="N110" s="137" t="str">
        <f>Cash!BG110</f>
        <v>N</v>
      </c>
      <c r="P110" s="137" t="str">
        <f>Cash!BZ110</f>
        <v>Y</v>
      </c>
      <c r="Q110" s="137" t="str">
        <f>Cash!CA110</f>
        <v>Y</v>
      </c>
      <c r="R110" s="137" t="str">
        <f>Cash!CB110</f>
        <v>Y</v>
      </c>
      <c r="S110" s="137" t="str">
        <f>Cash!CC110</f>
        <v>N</v>
      </c>
      <c r="T110" s="137" t="str">
        <f>Cash!CD110</f>
        <v>N</v>
      </c>
      <c r="U110" s="137" t="str">
        <f>Cash!CE110</f>
        <v>N</v>
      </c>
      <c r="W110" s="137" t="str">
        <f>Cash!CX110</f>
        <v>Y</v>
      </c>
      <c r="X110" s="137" t="str">
        <f>Cash!CY110</f>
        <v>Y</v>
      </c>
      <c r="Y110" s="137" t="str">
        <f>Cash!CZ110</f>
        <v>N</v>
      </c>
      <c r="Z110" s="137" t="str">
        <f>Cash!DA110</f>
        <v>N</v>
      </c>
      <c r="AA110" s="137" t="str">
        <f>Cash!DB110</f>
        <v>Y</v>
      </c>
      <c r="AB110" s="137" t="str">
        <f>Cash!DC110</f>
        <v>N</v>
      </c>
      <c r="AD110" s="137" t="str">
        <f>Cash!DV110</f>
        <v>Y</v>
      </c>
      <c r="AE110" s="137" t="str">
        <f>Cash!DW110</f>
        <v>N</v>
      </c>
      <c r="AF110" s="137" t="str">
        <f>Cash!DX110</f>
        <v>N</v>
      </c>
      <c r="AG110" s="137" t="str">
        <f>Cash!DY110</f>
        <v>N</v>
      </c>
      <c r="AH110" s="137" t="str">
        <f>Cash!DZ110</f>
        <v>N</v>
      </c>
      <c r="AI110" s="137" t="str">
        <f>Cash!EA110</f>
        <v>N</v>
      </c>
      <c r="AK110" s="138">
        <f>AVERAGE(Cash!DP110:DS110)</f>
        <v>3.6674999999999978</v>
      </c>
      <c r="AM110" s="137">
        <f>Cash!AG110-Cash!AN110</f>
        <v>3.75</v>
      </c>
      <c r="AN110" s="137">
        <f>Cash!AH110-Cash!AO110</f>
        <v>2.5500000000000114</v>
      </c>
      <c r="AO110" s="137">
        <f>Cash!AI110-Cash!AP110</f>
        <v>1.7999999999999972</v>
      </c>
      <c r="AP110" s="137">
        <f>Cash!AJ110-Cash!AQ110</f>
        <v>3.3499999999999943</v>
      </c>
      <c r="AQ110" s="137">
        <f>Cash!AK110-Cash!AR110</f>
        <v>4.4000000000000057</v>
      </c>
      <c r="AR110" s="137">
        <f>Cash!AL110-Cash!AS110</f>
        <v>2.5999999999999943</v>
      </c>
      <c r="AS110" s="137">
        <f>Cash!AM110-Cash!AT110</f>
        <v>7.4000000000000057</v>
      </c>
      <c r="AU110" s="137" t="b">
        <f>D!C110=D!E110</f>
        <v>0</v>
      </c>
      <c r="AV110" s="137" t="b">
        <f>D!C110=D!D110</f>
        <v>0</v>
      </c>
      <c r="AX110" s="137" t="str">
        <f t="shared" si="10"/>
        <v>PFC</v>
      </c>
      <c r="AY110" s="137">
        <f>(D!D110+D!E110+D!F110)/3</f>
        <v>76</v>
      </c>
      <c r="AZ110" s="137">
        <f>(D!D110+D!E110)/2</f>
        <v>76.575000000000003</v>
      </c>
      <c r="BA110" s="137">
        <f t="shared" si="11"/>
        <v>75.424999999999997</v>
      </c>
      <c r="BB110" s="137">
        <f t="shared" si="12"/>
        <v>-0.57500000000000284</v>
      </c>
      <c r="BD110" s="137">
        <f>(D!M110+D!N110+D!O110)/3</f>
        <v>79.783333333333331</v>
      </c>
      <c r="BE110" s="137">
        <f>(D!M110+D!N110)/2</f>
        <v>80.125</v>
      </c>
      <c r="BF110" s="137">
        <f t="shared" si="13"/>
        <v>79.441666666666663</v>
      </c>
      <c r="BG110" s="137">
        <f t="shared" si="14"/>
        <v>-0.34166666666666856</v>
      </c>
      <c r="BI110" s="137" t="b">
        <f t="shared" si="15"/>
        <v>0</v>
      </c>
      <c r="BJ110" s="137" t="b">
        <f t="shared" si="16"/>
        <v>0</v>
      </c>
      <c r="BK110" s="137" t="str">
        <f t="shared" si="17"/>
        <v>SELL</v>
      </c>
      <c r="BL110" s="137" t="b">
        <f t="shared" si="18"/>
        <v>0</v>
      </c>
      <c r="BM110" s="137" t="b">
        <f t="shared" si="19"/>
        <v>1</v>
      </c>
    </row>
    <row r="111" spans="1:65" x14ac:dyDescent="0.3">
      <c r="A111" s="137" t="str">
        <f>D!B111</f>
        <v>PIDILITIND</v>
      </c>
      <c r="B111" s="137" t="str">
        <f>Cash!I111</f>
        <v>N</v>
      </c>
      <c r="C111" s="137" t="str">
        <f>Cash!J111</f>
        <v>Y</v>
      </c>
      <c r="D111" s="137" t="str">
        <f>Cash!K111</f>
        <v>Y</v>
      </c>
      <c r="E111" s="137" t="str">
        <f>Cash!L111</f>
        <v>Y</v>
      </c>
      <c r="F111" s="137" t="str">
        <f>Cash!M111</f>
        <v>N</v>
      </c>
      <c r="G111" s="137" t="str">
        <f>Cash!N111</f>
        <v>Y</v>
      </c>
      <c r="I111" s="137" t="str">
        <f>Cash!BB111</f>
        <v>N</v>
      </c>
      <c r="J111" s="137" t="str">
        <f>Cash!BC111</f>
        <v>Y</v>
      </c>
      <c r="K111" s="137" t="str">
        <f>Cash!BD111</f>
        <v>N</v>
      </c>
      <c r="L111" s="137" t="str">
        <f>Cash!BE111</f>
        <v>N</v>
      </c>
      <c r="M111" s="137" t="str">
        <f>Cash!BF111</f>
        <v>Y</v>
      </c>
      <c r="N111" s="137" t="str">
        <f>Cash!BG111</f>
        <v>N</v>
      </c>
      <c r="P111" s="137" t="str">
        <f>Cash!BZ111</f>
        <v>N</v>
      </c>
      <c r="Q111" s="137" t="str">
        <f>Cash!CA111</f>
        <v>Y</v>
      </c>
      <c r="R111" s="137" t="str">
        <f>Cash!CB111</f>
        <v>N</v>
      </c>
      <c r="S111" s="137" t="str">
        <f>Cash!CC111</f>
        <v>N</v>
      </c>
      <c r="T111" s="137" t="str">
        <f>Cash!CD111</f>
        <v>Y</v>
      </c>
      <c r="U111" s="137" t="str">
        <f>Cash!CE111</f>
        <v>N</v>
      </c>
      <c r="W111" s="137" t="str">
        <f>Cash!CX111</f>
        <v>N</v>
      </c>
      <c r="X111" s="137" t="str">
        <f>Cash!CY111</f>
        <v>Y</v>
      </c>
      <c r="Y111" s="137" t="str">
        <f>Cash!CZ111</f>
        <v>N</v>
      </c>
      <c r="Z111" s="137" t="str">
        <f>Cash!DA111</f>
        <v>N</v>
      </c>
      <c r="AA111" s="137" t="str">
        <f>Cash!DB111</f>
        <v>Y</v>
      </c>
      <c r="AB111" s="137" t="str">
        <f>Cash!DC111</f>
        <v>N</v>
      </c>
      <c r="AD111" s="137" t="str">
        <f>Cash!DV111</f>
        <v>N</v>
      </c>
      <c r="AE111" s="137" t="str">
        <f>Cash!DW111</f>
        <v>Y</v>
      </c>
      <c r="AF111" s="137" t="str">
        <f>Cash!DX111</f>
        <v>N</v>
      </c>
      <c r="AG111" s="137" t="str">
        <f>Cash!DY111</f>
        <v>N</v>
      </c>
      <c r="AH111" s="137" t="str">
        <f>Cash!DZ111</f>
        <v>N</v>
      </c>
      <c r="AI111" s="137" t="str">
        <f>Cash!EA111</f>
        <v>N</v>
      </c>
      <c r="AK111" s="138">
        <f>AVERAGE(Cash!DP111:DS111)</f>
        <v>3.1024999999999974</v>
      </c>
      <c r="AM111" s="137">
        <f>Cash!AG111-Cash!AN111</f>
        <v>39.799999999999955</v>
      </c>
      <c r="AN111" s="137">
        <f>Cash!AH111-Cash!AO111</f>
        <v>62.549999999999955</v>
      </c>
      <c r="AO111" s="137">
        <f>Cash!AI111-Cash!AP111</f>
        <v>30.75</v>
      </c>
      <c r="AP111" s="137">
        <f>Cash!AJ111-Cash!AQ111</f>
        <v>53.5</v>
      </c>
      <c r="AQ111" s="137">
        <f>Cash!AK111-Cash!AR111</f>
        <v>46.049999999999955</v>
      </c>
      <c r="AR111" s="137">
        <f>Cash!AL111-Cash!AS111</f>
        <v>29.450000000000045</v>
      </c>
      <c r="AS111" s="137">
        <f>Cash!AM111-Cash!AT111</f>
        <v>35.599999999999909</v>
      </c>
      <c r="AU111" s="137" t="b">
        <f>D!C111=D!E111</f>
        <v>0</v>
      </c>
      <c r="AV111" s="137" t="b">
        <f>D!C111=D!D111</f>
        <v>0</v>
      </c>
      <c r="AX111" s="137" t="str">
        <f t="shared" si="10"/>
        <v>PIDILITIND</v>
      </c>
      <c r="AY111" s="137">
        <f>(D!D111+D!E111+D!F111)/3</f>
        <v>1405.8333333333333</v>
      </c>
      <c r="AZ111" s="137">
        <f>(D!D111+D!E111)/2</f>
        <v>1409.9</v>
      </c>
      <c r="BA111" s="137">
        <f t="shared" si="11"/>
        <v>1401.7666666666664</v>
      </c>
      <c r="BB111" s="137">
        <f t="shared" si="12"/>
        <v>-4.0666666666668334</v>
      </c>
      <c r="BD111" s="137">
        <f>(D!M111+D!N111+D!O111)/3</f>
        <v>1402.2666666666667</v>
      </c>
      <c r="BE111" s="137">
        <f>(D!M111+D!N111)/2</f>
        <v>1393.6750000000002</v>
      </c>
      <c r="BF111" s="137">
        <f t="shared" si="13"/>
        <v>1410.8583333333331</v>
      </c>
      <c r="BG111" s="137">
        <f t="shared" si="14"/>
        <v>8.5916666666664696</v>
      </c>
      <c r="BI111" s="137" t="b">
        <f t="shared" si="15"/>
        <v>0</v>
      </c>
      <c r="BJ111" s="137" t="b">
        <f t="shared" si="16"/>
        <v>0</v>
      </c>
      <c r="BK111" s="137" t="b">
        <f t="shared" si="17"/>
        <v>0</v>
      </c>
      <c r="BL111" s="137" t="b">
        <f t="shared" si="18"/>
        <v>0</v>
      </c>
      <c r="BM111" s="137" t="b">
        <f t="shared" si="19"/>
        <v>1</v>
      </c>
    </row>
    <row r="112" spans="1:65" x14ac:dyDescent="0.3">
      <c r="A112" s="137" t="str">
        <f>D!B112</f>
        <v>PNB</v>
      </c>
      <c r="B112" s="137" t="str">
        <f>Cash!I112</f>
        <v>N</v>
      </c>
      <c r="C112" s="137" t="str">
        <f>Cash!J112</f>
        <v>Y</v>
      </c>
      <c r="D112" s="137" t="str">
        <f>Cash!K112</f>
        <v>Y</v>
      </c>
      <c r="E112" s="137" t="str">
        <f>Cash!L112</f>
        <v>N</v>
      </c>
      <c r="F112" s="137" t="str">
        <f>Cash!M112</f>
        <v>N</v>
      </c>
      <c r="G112" s="137" t="str">
        <f>Cash!N112</f>
        <v>N</v>
      </c>
      <c r="I112" s="137" t="str">
        <f>Cash!BB112</f>
        <v>Y</v>
      </c>
      <c r="J112" s="137" t="str">
        <f>Cash!BC112</f>
        <v>Y</v>
      </c>
      <c r="K112" s="137" t="str">
        <f>Cash!BD112</f>
        <v>N</v>
      </c>
      <c r="L112" s="137" t="str">
        <f>Cash!BE112</f>
        <v>N</v>
      </c>
      <c r="M112" s="137" t="str">
        <f>Cash!BF112</f>
        <v>Y</v>
      </c>
      <c r="N112" s="137" t="str">
        <f>Cash!BG112</f>
        <v>N</v>
      </c>
      <c r="P112" s="137" t="str">
        <f>Cash!BZ112</f>
        <v>Y</v>
      </c>
      <c r="Q112" s="137" t="str">
        <f>Cash!CA112</f>
        <v>Y</v>
      </c>
      <c r="R112" s="137" t="str">
        <f>Cash!CB112</f>
        <v>N</v>
      </c>
      <c r="S112" s="137" t="str">
        <f>Cash!CC112</f>
        <v>N</v>
      </c>
      <c r="T112" s="137" t="str">
        <f>Cash!CD112</f>
        <v>Y</v>
      </c>
      <c r="U112" s="137" t="str">
        <f>Cash!CE112</f>
        <v>N</v>
      </c>
      <c r="W112" s="137" t="str">
        <f>Cash!CX112</f>
        <v>N</v>
      </c>
      <c r="X112" s="137" t="str">
        <f>Cash!CY112</f>
        <v>Y</v>
      </c>
      <c r="Y112" s="137" t="str">
        <f>Cash!CZ112</f>
        <v>N</v>
      </c>
      <c r="Z112" s="137" t="str">
        <f>Cash!DA112</f>
        <v>N</v>
      </c>
      <c r="AA112" s="137" t="str">
        <f>Cash!DB112</f>
        <v>Y</v>
      </c>
      <c r="AB112" s="137" t="str">
        <f>Cash!DC112</f>
        <v>N</v>
      </c>
      <c r="AD112" s="137" t="str">
        <f>Cash!DV112</f>
        <v>N</v>
      </c>
      <c r="AE112" s="137" t="str">
        <f>Cash!DW112</f>
        <v>N</v>
      </c>
      <c r="AF112" s="137" t="str">
        <f>Cash!DX112</f>
        <v>N</v>
      </c>
      <c r="AG112" s="137" t="str">
        <f>Cash!DY112</f>
        <v>N</v>
      </c>
      <c r="AH112" s="137" t="str">
        <f>Cash!DZ112</f>
        <v>Y</v>
      </c>
      <c r="AI112" s="137" t="str">
        <f>Cash!EA112</f>
        <v>N</v>
      </c>
      <c r="AK112" s="138">
        <f>AVERAGE(Cash!DP112:DS112)</f>
        <v>3.395</v>
      </c>
      <c r="AM112" s="137">
        <f>Cash!AG112-Cash!AN112</f>
        <v>1.25</v>
      </c>
      <c r="AN112" s="137">
        <f>Cash!AH112-Cash!AO112</f>
        <v>1.3499999999999979</v>
      </c>
      <c r="AO112" s="137">
        <f>Cash!AI112-Cash!AP112</f>
        <v>0.59999999999999787</v>
      </c>
      <c r="AP112" s="137">
        <f>Cash!AJ112-Cash!AQ112</f>
        <v>1.25</v>
      </c>
      <c r="AQ112" s="137">
        <f>Cash!AK112-Cash!AR112</f>
        <v>2.1999999999999993</v>
      </c>
      <c r="AR112" s="137">
        <f>Cash!AL112-Cash!AS112</f>
        <v>1</v>
      </c>
      <c r="AS112" s="137">
        <f>Cash!AM112-Cash!AT112</f>
        <v>1.4499999999999993</v>
      </c>
      <c r="AU112" s="137" t="b">
        <f>D!C112=D!E112</f>
        <v>0</v>
      </c>
      <c r="AV112" s="137" t="b">
        <f>D!C112=D!D112</f>
        <v>0</v>
      </c>
      <c r="AX112" s="137" t="str">
        <f t="shared" si="10"/>
        <v>PNB</v>
      </c>
      <c r="AY112" s="137">
        <f>(D!D112+D!E112+D!F112)/3</f>
        <v>26.899999999999995</v>
      </c>
      <c r="AZ112" s="137">
        <f>(D!D112+D!E112)/2</f>
        <v>27.024999999999999</v>
      </c>
      <c r="BA112" s="137">
        <f t="shared" si="11"/>
        <v>26.774999999999991</v>
      </c>
      <c r="BB112" s="137">
        <f t="shared" si="12"/>
        <v>-0.12500000000000355</v>
      </c>
      <c r="BD112" s="137">
        <f>(D!M112+D!N112+D!O112)/3</f>
        <v>26.983333333333334</v>
      </c>
      <c r="BE112" s="137">
        <f>(D!M112+D!N112)/2</f>
        <v>26.975000000000001</v>
      </c>
      <c r="BF112" s="137">
        <f t="shared" si="13"/>
        <v>26.991666666666667</v>
      </c>
      <c r="BG112" s="137">
        <f t="shared" si="14"/>
        <v>8.3333333333328596E-3</v>
      </c>
      <c r="BI112" s="137" t="b">
        <f t="shared" si="15"/>
        <v>0</v>
      </c>
      <c r="BJ112" s="137" t="b">
        <f t="shared" si="16"/>
        <v>0</v>
      </c>
      <c r="BK112" s="137" t="b">
        <f t="shared" si="17"/>
        <v>0</v>
      </c>
      <c r="BL112" s="137" t="b">
        <f t="shared" si="18"/>
        <v>0</v>
      </c>
      <c r="BM112" s="137" t="b">
        <f t="shared" si="19"/>
        <v>1</v>
      </c>
    </row>
    <row r="113" spans="1:65" x14ac:dyDescent="0.3">
      <c r="A113" s="137" t="str">
        <f>D!B113</f>
        <v>POWERGRID</v>
      </c>
      <c r="B113" s="137" t="str">
        <f>Cash!I113</f>
        <v>N</v>
      </c>
      <c r="C113" s="137" t="str">
        <f>Cash!J113</f>
        <v>Y</v>
      </c>
      <c r="D113" s="137" t="str">
        <f>Cash!K113</f>
        <v>Y</v>
      </c>
      <c r="E113" s="137" t="str">
        <f>Cash!L113</f>
        <v>Y</v>
      </c>
      <c r="F113" s="137" t="str">
        <f>Cash!M113</f>
        <v>N</v>
      </c>
      <c r="G113" s="137" t="str">
        <f>Cash!N113</f>
        <v>N</v>
      </c>
      <c r="I113" s="137" t="str">
        <f>Cash!BB113</f>
        <v>Y</v>
      </c>
      <c r="J113" s="137" t="str">
        <f>Cash!BC113</f>
        <v>N</v>
      </c>
      <c r="K113" s="137" t="str">
        <f>Cash!BD113</f>
        <v>Y</v>
      </c>
      <c r="L113" s="137" t="str">
        <f>Cash!BE113</f>
        <v>N</v>
      </c>
      <c r="M113" s="137" t="str">
        <f>Cash!BF113</f>
        <v>Y</v>
      </c>
      <c r="N113" s="137" t="str">
        <f>Cash!BG113</f>
        <v>N</v>
      </c>
      <c r="P113" s="137" t="str">
        <f>Cash!BZ113</f>
        <v>Y</v>
      </c>
      <c r="Q113" s="137" t="str">
        <f>Cash!CA113</f>
        <v>N</v>
      </c>
      <c r="R113" s="137" t="str">
        <f>Cash!CB113</f>
        <v>Y</v>
      </c>
      <c r="S113" s="137" t="str">
        <f>Cash!CC113</f>
        <v>N</v>
      </c>
      <c r="T113" s="137" t="str">
        <f>Cash!CD113</f>
        <v>Y</v>
      </c>
      <c r="U113" s="137" t="str">
        <f>Cash!CE113</f>
        <v>N</v>
      </c>
      <c r="W113" s="137" t="str">
        <f>Cash!CX113</f>
        <v>Y</v>
      </c>
      <c r="X113" s="137" t="str">
        <f>Cash!CY113</f>
        <v>N</v>
      </c>
      <c r="Y113" s="137" t="str">
        <f>Cash!CZ113</f>
        <v>N</v>
      </c>
      <c r="Z113" s="137" t="str">
        <f>Cash!DA113</f>
        <v>N</v>
      </c>
      <c r="AA113" s="137" t="str">
        <f>Cash!DB113</f>
        <v>Y</v>
      </c>
      <c r="AB113" s="137" t="str">
        <f>Cash!DC113</f>
        <v>N</v>
      </c>
      <c r="AD113" s="137" t="str">
        <f>Cash!DV113</f>
        <v>N</v>
      </c>
      <c r="AE113" s="137" t="str">
        <f>Cash!DW113</f>
        <v>N</v>
      </c>
      <c r="AF113" s="137" t="str">
        <f>Cash!DX113</f>
        <v>N</v>
      </c>
      <c r="AG113" s="137" t="str">
        <f>Cash!DY113</f>
        <v>N</v>
      </c>
      <c r="AH113" s="137" t="str">
        <f>Cash!DZ113</f>
        <v>Y</v>
      </c>
      <c r="AI113" s="137" t="str">
        <f>Cash!EA113</f>
        <v>N</v>
      </c>
      <c r="AK113" s="138">
        <f>AVERAGE(Cash!DP113:DS113)</f>
        <v>2.4349999999999974</v>
      </c>
      <c r="AM113" s="137">
        <f>Cash!AG113-Cash!AN113</f>
        <v>3.9000000000000057</v>
      </c>
      <c r="AN113" s="137">
        <f>Cash!AH113-Cash!AO113</f>
        <v>2.8499999999999943</v>
      </c>
      <c r="AO113" s="137">
        <f>Cash!AI113-Cash!AP113</f>
        <v>4.9000000000000057</v>
      </c>
      <c r="AP113" s="137">
        <f>Cash!AJ113-Cash!AQ113</f>
        <v>5.3000000000000114</v>
      </c>
      <c r="AQ113" s="137">
        <f>Cash!AK113-Cash!AR113</f>
        <v>6.8999999999999773</v>
      </c>
      <c r="AR113" s="137">
        <f>Cash!AL113-Cash!AS113</f>
        <v>3.5</v>
      </c>
      <c r="AS113" s="137">
        <f>Cash!AM113-Cash!AT113</f>
        <v>4</v>
      </c>
      <c r="AU113" s="137" t="b">
        <f>D!C113=D!E113</f>
        <v>0</v>
      </c>
      <c r="AV113" s="137" t="b">
        <f>D!C113=D!D113</f>
        <v>0</v>
      </c>
      <c r="AX113" s="137" t="str">
        <f t="shared" si="10"/>
        <v>POWERGRID</v>
      </c>
      <c r="AY113" s="137">
        <f>(D!D113+D!E113+D!F113)/3</f>
        <v>155.98333333333335</v>
      </c>
      <c r="AZ113" s="137">
        <f>(D!D113+D!E113)/2</f>
        <v>156.05000000000001</v>
      </c>
      <c r="BA113" s="137">
        <f t="shared" si="11"/>
        <v>155.91666666666669</v>
      </c>
      <c r="BB113" s="137">
        <f t="shared" si="12"/>
        <v>-6.6666666666662877E-2</v>
      </c>
      <c r="BD113" s="137">
        <f>(D!M113+D!N113+D!O113)/3</f>
        <v>158.58333333333334</v>
      </c>
      <c r="BE113" s="137">
        <f>(D!M113+D!N113)/2</f>
        <v>158.42500000000001</v>
      </c>
      <c r="BF113" s="137">
        <f t="shared" si="13"/>
        <v>158.74166666666667</v>
      </c>
      <c r="BG113" s="137">
        <f t="shared" si="14"/>
        <v>0.15833333333333144</v>
      </c>
      <c r="BI113" s="137" t="b">
        <f t="shared" si="15"/>
        <v>0</v>
      </c>
      <c r="BJ113" s="137" t="b">
        <f t="shared" si="16"/>
        <v>0</v>
      </c>
      <c r="BK113" s="137" t="b">
        <f t="shared" si="17"/>
        <v>0</v>
      </c>
      <c r="BL113" s="137" t="b">
        <f t="shared" si="18"/>
        <v>0</v>
      </c>
      <c r="BM113" s="137" t="b">
        <f t="shared" si="19"/>
        <v>1</v>
      </c>
    </row>
    <row r="114" spans="1:65" x14ac:dyDescent="0.3">
      <c r="A114" s="137" t="str">
        <f>D!B114</f>
        <v>PVR</v>
      </c>
      <c r="B114" s="137" t="str">
        <f>Cash!I114</f>
        <v>N</v>
      </c>
      <c r="C114" s="137" t="str">
        <f>Cash!J114</f>
        <v>Y</v>
      </c>
      <c r="D114" s="137" t="str">
        <f>Cash!K114</f>
        <v>Y</v>
      </c>
      <c r="E114" s="137" t="str">
        <f>Cash!L114</f>
        <v>Y</v>
      </c>
      <c r="F114" s="137" t="str">
        <f>Cash!M114</f>
        <v>N</v>
      </c>
      <c r="G114" s="137" t="str">
        <f>Cash!N114</f>
        <v>N</v>
      </c>
      <c r="I114" s="137" t="str">
        <f>Cash!BB114</f>
        <v>N</v>
      </c>
      <c r="J114" s="137" t="str">
        <f>Cash!BC114</f>
        <v>N</v>
      </c>
      <c r="K114" s="137" t="str">
        <f>Cash!BD114</f>
        <v>N</v>
      </c>
      <c r="L114" s="137" t="str">
        <f>Cash!BE114</f>
        <v>Y</v>
      </c>
      <c r="M114" s="137" t="str">
        <f>Cash!BF114</f>
        <v>Y</v>
      </c>
      <c r="N114" s="137" t="str">
        <f>Cash!BG114</f>
        <v>Y</v>
      </c>
      <c r="P114" s="137" t="str">
        <f>Cash!BZ114</f>
        <v>N</v>
      </c>
      <c r="Q114" s="137" t="str">
        <f>Cash!CA114</f>
        <v>N</v>
      </c>
      <c r="R114" s="137" t="str">
        <f>Cash!CB114</f>
        <v>N</v>
      </c>
      <c r="S114" s="137" t="str">
        <f>Cash!CC114</f>
        <v>Y</v>
      </c>
      <c r="T114" s="137" t="str">
        <f>Cash!CD114</f>
        <v>Y</v>
      </c>
      <c r="U114" s="137" t="str">
        <f>Cash!CE114</f>
        <v>Y</v>
      </c>
      <c r="W114" s="137" t="str">
        <f>Cash!CX114</f>
        <v>N</v>
      </c>
      <c r="X114" s="137" t="str">
        <f>Cash!CY114</f>
        <v>N</v>
      </c>
      <c r="Y114" s="137" t="str">
        <f>Cash!CZ114</f>
        <v>N</v>
      </c>
      <c r="Z114" s="137" t="str">
        <f>Cash!DA114</f>
        <v>Y</v>
      </c>
      <c r="AA114" s="137" t="str">
        <f>Cash!DB114</f>
        <v>Y</v>
      </c>
      <c r="AB114" s="137" t="str">
        <f>Cash!DC114</f>
        <v>Y</v>
      </c>
      <c r="AD114" s="137" t="str">
        <f>Cash!DV114</f>
        <v>N</v>
      </c>
      <c r="AE114" s="137" t="str">
        <f>Cash!DW114</f>
        <v>N</v>
      </c>
      <c r="AF114" s="137" t="str">
        <f>Cash!DX114</f>
        <v>Y</v>
      </c>
      <c r="AG114" s="137" t="str">
        <f>Cash!DY114</f>
        <v>Y</v>
      </c>
      <c r="AH114" s="137" t="str">
        <f>Cash!DZ114</f>
        <v>Y</v>
      </c>
      <c r="AI114" s="137" t="str">
        <f>Cash!EA114</f>
        <v>N</v>
      </c>
      <c r="AK114" s="138">
        <f>AVERAGE(Cash!DP114:DS114)</f>
        <v>5.3949999999999951</v>
      </c>
      <c r="AM114" s="137">
        <f>Cash!AG114-Cash!AN114</f>
        <v>49.75</v>
      </c>
      <c r="AN114" s="137">
        <f>Cash!AH114-Cash!AO114</f>
        <v>56.299999999999955</v>
      </c>
      <c r="AO114" s="137">
        <f>Cash!AI114-Cash!AP114</f>
        <v>101</v>
      </c>
      <c r="AP114" s="137">
        <f>Cash!AJ114-Cash!AQ114</f>
        <v>102.10000000000002</v>
      </c>
      <c r="AQ114" s="137">
        <f>Cash!AK114-Cash!AR114</f>
        <v>104.89999999999998</v>
      </c>
      <c r="AR114" s="137">
        <f>Cash!AL114-Cash!AS114</f>
        <v>54.799999999999955</v>
      </c>
      <c r="AS114" s="137">
        <f>Cash!AM114-Cash!AT114</f>
        <v>29</v>
      </c>
      <c r="AU114" s="137" t="b">
        <f>D!C114=D!E114</f>
        <v>0</v>
      </c>
      <c r="AV114" s="137" t="b">
        <f>D!C114=D!D114</f>
        <v>0</v>
      </c>
      <c r="AX114" s="137" t="str">
        <f t="shared" si="10"/>
        <v>PVR</v>
      </c>
      <c r="AY114" s="137">
        <f>(D!D114+D!E114+D!F114)/3</f>
        <v>860</v>
      </c>
      <c r="AZ114" s="137">
        <f>(D!D114+D!E114)/2</f>
        <v>865.125</v>
      </c>
      <c r="BA114" s="137">
        <f t="shared" si="11"/>
        <v>854.875</v>
      </c>
      <c r="BB114" s="137">
        <f t="shared" si="12"/>
        <v>-5.125</v>
      </c>
      <c r="BD114" s="137">
        <f>(D!M114+D!N114+D!O114)/3</f>
        <v>869.1</v>
      </c>
      <c r="BE114" s="137">
        <f>(D!M114+D!N114)/2</f>
        <v>863.85</v>
      </c>
      <c r="BF114" s="137">
        <f t="shared" si="13"/>
        <v>874.35</v>
      </c>
      <c r="BG114" s="137">
        <f t="shared" si="14"/>
        <v>5.25</v>
      </c>
      <c r="BI114" s="137" t="b">
        <f t="shared" si="15"/>
        <v>0</v>
      </c>
      <c r="BJ114" s="137" t="b">
        <f t="shared" si="16"/>
        <v>0</v>
      </c>
      <c r="BK114" s="137" t="b">
        <f t="shared" si="17"/>
        <v>0</v>
      </c>
      <c r="BL114" s="137" t="b">
        <f t="shared" si="18"/>
        <v>0</v>
      </c>
      <c r="BM114" s="137" t="b">
        <f t="shared" si="19"/>
        <v>1</v>
      </c>
    </row>
    <row r="115" spans="1:65" x14ac:dyDescent="0.3">
      <c r="A115" s="137" t="str">
        <f>D!B115</f>
        <v>RAMCOCEM</v>
      </c>
      <c r="B115" s="137" t="str">
        <f>Cash!I115</f>
        <v>Y</v>
      </c>
      <c r="C115" s="137" t="str">
        <f>Cash!J115</f>
        <v>Y</v>
      </c>
      <c r="D115" s="137" t="str">
        <f>Cash!K115</f>
        <v>Y</v>
      </c>
      <c r="E115" s="137" t="str">
        <f>Cash!L115</f>
        <v>Y</v>
      </c>
      <c r="F115" s="137" t="str">
        <f>Cash!M115</f>
        <v>N</v>
      </c>
      <c r="G115" s="137" t="str">
        <f>Cash!N115</f>
        <v>Y</v>
      </c>
      <c r="I115" s="137" t="str">
        <f>Cash!BB115</f>
        <v>Y</v>
      </c>
      <c r="J115" s="137" t="str">
        <f>Cash!BC115</f>
        <v>N</v>
      </c>
      <c r="K115" s="137" t="str">
        <f>Cash!BD115</f>
        <v>Y</v>
      </c>
      <c r="L115" s="137" t="str">
        <f>Cash!BE115</f>
        <v>N</v>
      </c>
      <c r="M115" s="137" t="str">
        <f>Cash!BF115</f>
        <v>N</v>
      </c>
      <c r="N115" s="137" t="str">
        <f>Cash!BG115</f>
        <v>Y</v>
      </c>
      <c r="P115" s="137" t="str">
        <f>Cash!BZ115</f>
        <v>Y</v>
      </c>
      <c r="Q115" s="137" t="str">
        <f>Cash!CA115</f>
        <v>N</v>
      </c>
      <c r="R115" s="137" t="str">
        <f>Cash!CB115</f>
        <v>Y</v>
      </c>
      <c r="S115" s="137" t="str">
        <f>Cash!CC115</f>
        <v>N</v>
      </c>
      <c r="T115" s="137" t="str">
        <f>Cash!CD115</f>
        <v>N</v>
      </c>
      <c r="U115" s="137" t="str">
        <f>Cash!CE115</f>
        <v>Y</v>
      </c>
      <c r="W115" s="137" t="str">
        <f>Cash!CX115</f>
        <v>Y</v>
      </c>
      <c r="X115" s="137" t="str">
        <f>Cash!CY115</f>
        <v>N</v>
      </c>
      <c r="Y115" s="137" t="str">
        <f>Cash!CZ115</f>
        <v>Y</v>
      </c>
      <c r="Z115" s="137" t="str">
        <f>Cash!DA115</f>
        <v>N</v>
      </c>
      <c r="AA115" s="137" t="str">
        <f>Cash!DB115</f>
        <v>N</v>
      </c>
      <c r="AB115" s="137" t="str">
        <f>Cash!DC115</f>
        <v>Y</v>
      </c>
      <c r="AD115" s="137" t="str">
        <f>Cash!DV115</f>
        <v>N</v>
      </c>
      <c r="AE115" s="137" t="str">
        <f>Cash!DW115</f>
        <v>N</v>
      </c>
      <c r="AF115" s="137" t="str">
        <f>Cash!DX115</f>
        <v>N</v>
      </c>
      <c r="AG115" s="137" t="str">
        <f>Cash!DY115</f>
        <v>N</v>
      </c>
      <c r="AH115" s="137" t="str">
        <f>Cash!DZ115</f>
        <v>Y</v>
      </c>
      <c r="AI115" s="137" t="str">
        <f>Cash!EA115</f>
        <v>Y</v>
      </c>
      <c r="AK115" s="138">
        <f>AVERAGE(Cash!DP115:DS115)</f>
        <v>3.8124999999999973</v>
      </c>
      <c r="AM115" s="137">
        <f>Cash!AG115-Cash!AN115</f>
        <v>33.899999999999977</v>
      </c>
      <c r="AN115" s="137">
        <f>Cash!AH115-Cash!AO115</f>
        <v>16.649999999999977</v>
      </c>
      <c r="AO115" s="137">
        <f>Cash!AI115-Cash!AP115</f>
        <v>27</v>
      </c>
      <c r="AP115" s="137">
        <f>Cash!AJ115-Cash!AQ115</f>
        <v>16.700000000000045</v>
      </c>
      <c r="AQ115" s="137">
        <f>Cash!AK115-Cash!AR115</f>
        <v>54.350000000000023</v>
      </c>
      <c r="AR115" s="137">
        <f>Cash!AL115-Cash!AS115</f>
        <v>28.5</v>
      </c>
      <c r="AS115" s="137">
        <f>Cash!AM115-Cash!AT115</f>
        <v>24</v>
      </c>
      <c r="AU115" s="137" t="b">
        <f>D!C115=D!E115</f>
        <v>0</v>
      </c>
      <c r="AV115" s="137" t="b">
        <f>D!C115=D!D115</f>
        <v>0</v>
      </c>
      <c r="AX115" s="137" t="str">
        <f t="shared" si="10"/>
        <v>RAMCOCEM</v>
      </c>
      <c r="AY115" s="137">
        <f>(D!D115+D!E115+D!F115)/3</f>
        <v>562.41666666666663</v>
      </c>
      <c r="AZ115" s="137">
        <f>(D!D115+D!E115)/2</f>
        <v>558.04999999999995</v>
      </c>
      <c r="BA115" s="137">
        <f t="shared" si="11"/>
        <v>566.7833333333333</v>
      </c>
      <c r="BB115" s="137">
        <f t="shared" si="12"/>
        <v>4.3666666666666742</v>
      </c>
      <c r="BD115" s="137">
        <f>(D!M115+D!N115+D!O115)/3</f>
        <v>563.76666666666665</v>
      </c>
      <c r="BE115" s="137">
        <f>(D!M115+D!N115)/2</f>
        <v>564.67499999999995</v>
      </c>
      <c r="BF115" s="137">
        <f t="shared" si="13"/>
        <v>562.85833333333335</v>
      </c>
      <c r="BG115" s="137">
        <f t="shared" si="14"/>
        <v>-0.90833333333330302</v>
      </c>
      <c r="BI115" s="137" t="b">
        <f t="shared" si="15"/>
        <v>0</v>
      </c>
      <c r="BJ115" s="137" t="b">
        <f t="shared" si="16"/>
        <v>0</v>
      </c>
      <c r="BK115" s="137" t="b">
        <f t="shared" si="17"/>
        <v>0</v>
      </c>
      <c r="BL115" s="137" t="b">
        <f t="shared" si="18"/>
        <v>0</v>
      </c>
      <c r="BM115" s="137" t="b">
        <f t="shared" si="19"/>
        <v>0</v>
      </c>
    </row>
    <row r="116" spans="1:65" x14ac:dyDescent="0.3">
      <c r="A116" s="137" t="str">
        <f>D!B116</f>
        <v>RBLBANK</v>
      </c>
      <c r="B116" s="137" t="str">
        <f>Cash!I116</f>
        <v>N</v>
      </c>
      <c r="C116" s="137" t="str">
        <f>Cash!J116</f>
        <v>N</v>
      </c>
      <c r="D116" s="137" t="str">
        <f>Cash!K116</f>
        <v>Y</v>
      </c>
      <c r="E116" s="137" t="str">
        <f>Cash!L116</f>
        <v>Y</v>
      </c>
      <c r="F116" s="137" t="str">
        <f>Cash!M116</f>
        <v>N</v>
      </c>
      <c r="G116" s="137" t="str">
        <f>Cash!N116</f>
        <v>N</v>
      </c>
      <c r="I116" s="137" t="str">
        <f>Cash!BB116</f>
        <v>Y</v>
      </c>
      <c r="J116" s="137" t="str">
        <f>Cash!BC116</f>
        <v>N</v>
      </c>
      <c r="K116" s="137" t="str">
        <f>Cash!BD116</f>
        <v>N</v>
      </c>
      <c r="L116" s="137" t="str">
        <f>Cash!BE116</f>
        <v>Y</v>
      </c>
      <c r="M116" s="137" t="str">
        <f>Cash!BF116</f>
        <v>Y</v>
      </c>
      <c r="N116" s="137" t="str">
        <f>Cash!BG116</f>
        <v>N</v>
      </c>
      <c r="P116" s="137" t="str">
        <f>Cash!BZ116</f>
        <v>Y</v>
      </c>
      <c r="Q116" s="137" t="str">
        <f>Cash!CA116</f>
        <v>N</v>
      </c>
      <c r="R116" s="137" t="str">
        <f>Cash!CB116</f>
        <v>N</v>
      </c>
      <c r="S116" s="137" t="str">
        <f>Cash!CC116</f>
        <v>Y</v>
      </c>
      <c r="T116" s="137" t="str">
        <f>Cash!CD116</f>
        <v>Y</v>
      </c>
      <c r="U116" s="137" t="str">
        <f>Cash!CE116</f>
        <v>N</v>
      </c>
      <c r="W116" s="137" t="str">
        <f>Cash!CX116</f>
        <v>Y</v>
      </c>
      <c r="X116" s="137" t="str">
        <f>Cash!CY116</f>
        <v>N</v>
      </c>
      <c r="Y116" s="137" t="str">
        <f>Cash!CZ116</f>
        <v>N</v>
      </c>
      <c r="Z116" s="137" t="str">
        <f>Cash!DA116</f>
        <v>N</v>
      </c>
      <c r="AA116" s="137" t="str">
        <f>Cash!DB116</f>
        <v>Y</v>
      </c>
      <c r="AB116" s="137" t="str">
        <f>Cash!DC116</f>
        <v>N</v>
      </c>
      <c r="AD116" s="137" t="str">
        <f>Cash!DV116</f>
        <v>N</v>
      </c>
      <c r="AE116" s="137" t="str">
        <f>Cash!DW116</f>
        <v>N</v>
      </c>
      <c r="AF116" s="137" t="str">
        <f>Cash!DX116</f>
        <v>N</v>
      </c>
      <c r="AG116" s="137" t="str">
        <f>Cash!DY116</f>
        <v>N</v>
      </c>
      <c r="AH116" s="137" t="str">
        <f>Cash!DZ116</f>
        <v>Y</v>
      </c>
      <c r="AI116" s="137" t="str">
        <f>Cash!EA116</f>
        <v>N</v>
      </c>
      <c r="AK116" s="138">
        <f>AVERAGE(Cash!DP116:DS116)</f>
        <v>5.8975</v>
      </c>
      <c r="AM116" s="137">
        <f>Cash!AG116-Cash!AN116</f>
        <v>8.7000000000000028</v>
      </c>
      <c r="AN116" s="137">
        <f>Cash!AH116-Cash!AO116</f>
        <v>4.4000000000000057</v>
      </c>
      <c r="AO116" s="137">
        <f>Cash!AI116-Cash!AP116</f>
        <v>4.9000000000000057</v>
      </c>
      <c r="AP116" s="137">
        <f>Cash!AJ116-Cash!AQ116</f>
        <v>5.9000000000000057</v>
      </c>
      <c r="AQ116" s="137">
        <f>Cash!AK116-Cash!AR116</f>
        <v>11.950000000000003</v>
      </c>
      <c r="AR116" s="137">
        <f>Cash!AL116-Cash!AS116</f>
        <v>5.3500000000000085</v>
      </c>
      <c r="AS116" s="137">
        <f>Cash!AM116-Cash!AT116</f>
        <v>9.5</v>
      </c>
      <c r="AU116" s="137" t="b">
        <f>D!C116=D!E116</f>
        <v>0</v>
      </c>
      <c r="AV116" s="137" t="b">
        <f>D!C116=D!D116</f>
        <v>0</v>
      </c>
      <c r="AX116" s="137" t="str">
        <f t="shared" si="10"/>
        <v>RBLBANK</v>
      </c>
      <c r="AY116" s="137">
        <f>(D!D116+D!E116+D!F116)/3</f>
        <v>108.98333333333333</v>
      </c>
      <c r="AZ116" s="137">
        <f>(D!D116+D!E116)/2</f>
        <v>109.85</v>
      </c>
      <c r="BA116" s="137">
        <f t="shared" si="11"/>
        <v>108.11666666666667</v>
      </c>
      <c r="BB116" s="137">
        <f t="shared" si="12"/>
        <v>-0.86666666666666003</v>
      </c>
      <c r="BD116" s="137">
        <f>(D!M116+D!N116+D!O116)/3</f>
        <v>112.83333333333333</v>
      </c>
      <c r="BE116" s="137">
        <f>(D!M116+D!N116)/2</f>
        <v>113.25</v>
      </c>
      <c r="BF116" s="137">
        <f t="shared" si="13"/>
        <v>112.41666666666666</v>
      </c>
      <c r="BG116" s="137">
        <f t="shared" si="14"/>
        <v>-0.4166666666666714</v>
      </c>
      <c r="BI116" s="137" t="b">
        <f t="shared" si="15"/>
        <v>0</v>
      </c>
      <c r="BJ116" s="137" t="b">
        <f t="shared" si="16"/>
        <v>0</v>
      </c>
      <c r="BK116" s="137" t="str">
        <f t="shared" si="17"/>
        <v>SELL</v>
      </c>
      <c r="BL116" s="137" t="b">
        <f t="shared" si="18"/>
        <v>0</v>
      </c>
      <c r="BM116" s="137" t="b">
        <f t="shared" si="19"/>
        <v>1</v>
      </c>
    </row>
    <row r="117" spans="1:65" x14ac:dyDescent="0.3">
      <c r="A117" s="137" t="str">
        <f>D!B117</f>
        <v>RECLTD</v>
      </c>
      <c r="B117" s="137" t="str">
        <f>Cash!I117</f>
        <v>N</v>
      </c>
      <c r="C117" s="137" t="str">
        <f>Cash!J117</f>
        <v>Y</v>
      </c>
      <c r="D117" s="137" t="str">
        <f>Cash!K117</f>
        <v>Y</v>
      </c>
      <c r="E117" s="137" t="str">
        <f>Cash!L117</f>
        <v>N</v>
      </c>
      <c r="F117" s="137" t="str">
        <f>Cash!M117</f>
        <v>N</v>
      </c>
      <c r="G117" s="137" t="str">
        <f>Cash!N117</f>
        <v>N</v>
      </c>
      <c r="I117" s="137" t="str">
        <f>Cash!BB117</f>
        <v>Y</v>
      </c>
      <c r="J117" s="137" t="str">
        <f>Cash!BC117</f>
        <v>Y</v>
      </c>
      <c r="K117" s="137" t="str">
        <f>Cash!BD117</f>
        <v>N</v>
      </c>
      <c r="L117" s="137" t="str">
        <f>Cash!BE117</f>
        <v>N</v>
      </c>
      <c r="M117" s="137" t="str">
        <f>Cash!BF117</f>
        <v>Y</v>
      </c>
      <c r="N117" s="137" t="str">
        <f>Cash!BG117</f>
        <v>N</v>
      </c>
      <c r="P117" s="137" t="str">
        <f>Cash!BZ117</f>
        <v>Y</v>
      </c>
      <c r="Q117" s="137" t="str">
        <f>Cash!CA117</f>
        <v>Y</v>
      </c>
      <c r="R117" s="137" t="str">
        <f>Cash!CB117</f>
        <v>N</v>
      </c>
      <c r="S117" s="137" t="str">
        <f>Cash!CC117</f>
        <v>N</v>
      </c>
      <c r="T117" s="137" t="str">
        <f>Cash!CD117</f>
        <v>N</v>
      </c>
      <c r="U117" s="137" t="str">
        <f>Cash!CE117</f>
        <v>N</v>
      </c>
      <c r="W117" s="137" t="str">
        <f>Cash!CX117</f>
        <v>Y</v>
      </c>
      <c r="X117" s="137" t="str">
        <f>Cash!CY117</f>
        <v>N</v>
      </c>
      <c r="Y117" s="137" t="str">
        <f>Cash!CZ117</f>
        <v>N</v>
      </c>
      <c r="Z117" s="137" t="str">
        <f>Cash!DA117</f>
        <v>N</v>
      </c>
      <c r="AA117" s="137" t="str">
        <f>Cash!DB117</f>
        <v>Y</v>
      </c>
      <c r="AB117" s="137" t="str">
        <f>Cash!DC117</f>
        <v>N</v>
      </c>
      <c r="AD117" s="137" t="str">
        <f>Cash!DV117</f>
        <v>N</v>
      </c>
      <c r="AE117" s="137" t="str">
        <f>Cash!DW117</f>
        <v>N</v>
      </c>
      <c r="AF117" s="137" t="str">
        <f>Cash!DX117</f>
        <v>N</v>
      </c>
      <c r="AG117" s="137" t="str">
        <f>Cash!DY117</f>
        <v>N</v>
      </c>
      <c r="AH117" s="137" t="str">
        <f>Cash!DZ117</f>
        <v>Y</v>
      </c>
      <c r="AI117" s="137" t="str">
        <f>Cash!EA117</f>
        <v>N</v>
      </c>
      <c r="AK117" s="138">
        <f>AVERAGE(Cash!DP117:DS117)</f>
        <v>4.2074999999999996</v>
      </c>
      <c r="AM117" s="137">
        <f>Cash!AG117-Cash!AN117</f>
        <v>3.7999999999999972</v>
      </c>
      <c r="AN117" s="137">
        <f>Cash!AH117-Cash!AO117</f>
        <v>1.75</v>
      </c>
      <c r="AO117" s="137">
        <f>Cash!AI117-Cash!AP117</f>
        <v>2.0999999999999943</v>
      </c>
      <c r="AP117" s="137">
        <f>Cash!AJ117-Cash!AQ117</f>
        <v>6.0499999999999972</v>
      </c>
      <c r="AQ117" s="137">
        <f>Cash!AK117-Cash!AR117</f>
        <v>8.5499999999999972</v>
      </c>
      <c r="AR117" s="137">
        <f>Cash!AL117-Cash!AS117</f>
        <v>5.0499999999999972</v>
      </c>
      <c r="AS117" s="137">
        <f>Cash!AM117-Cash!AT117</f>
        <v>6.75</v>
      </c>
      <c r="AU117" s="137" t="b">
        <f>D!C117=D!E117</f>
        <v>0</v>
      </c>
      <c r="AV117" s="137" t="b">
        <f>D!C117=D!D117</f>
        <v>0</v>
      </c>
      <c r="AX117" s="137" t="str">
        <f t="shared" si="10"/>
        <v>RECLTD</v>
      </c>
      <c r="AY117" s="137">
        <f>(D!D117+D!E117+D!F117)/3</f>
        <v>86.90000000000002</v>
      </c>
      <c r="AZ117" s="137">
        <f>(D!D117+D!E117)/2</f>
        <v>87.4</v>
      </c>
      <c r="BA117" s="137">
        <f t="shared" si="11"/>
        <v>86.400000000000034</v>
      </c>
      <c r="BB117" s="137">
        <f t="shared" si="12"/>
        <v>-0.49999999999998579</v>
      </c>
      <c r="BD117" s="137">
        <f>(D!M117+D!N117+D!O117)/3</f>
        <v>88.433333333333337</v>
      </c>
      <c r="BE117" s="137">
        <f>(D!M117+D!N117)/2</f>
        <v>88.275000000000006</v>
      </c>
      <c r="BF117" s="137">
        <f t="shared" si="13"/>
        <v>88.591666666666669</v>
      </c>
      <c r="BG117" s="137">
        <f t="shared" si="14"/>
        <v>0.15833333333333144</v>
      </c>
      <c r="BI117" s="137" t="b">
        <f t="shared" si="15"/>
        <v>0</v>
      </c>
      <c r="BJ117" s="137" t="b">
        <f t="shared" si="16"/>
        <v>0</v>
      </c>
      <c r="BK117" s="137" t="b">
        <f t="shared" si="17"/>
        <v>0</v>
      </c>
      <c r="BL117" s="137" t="b">
        <f t="shared" si="18"/>
        <v>0</v>
      </c>
      <c r="BM117" s="137" t="b">
        <f t="shared" si="19"/>
        <v>1</v>
      </c>
    </row>
    <row r="118" spans="1:65" x14ac:dyDescent="0.3">
      <c r="A118" s="137" t="str">
        <f>D!B118</f>
        <v>RELIANCE</v>
      </c>
      <c r="B118" s="137" t="str">
        <f>Cash!I118</f>
        <v>N</v>
      </c>
      <c r="C118" s="137" t="str">
        <f>Cash!J118</f>
        <v>Y</v>
      </c>
      <c r="D118" s="137" t="str">
        <f>Cash!K118</f>
        <v>Y</v>
      </c>
      <c r="E118" s="137" t="str">
        <f>Cash!L118</f>
        <v>N</v>
      </c>
      <c r="F118" s="137" t="str">
        <f>Cash!M118</f>
        <v>N</v>
      </c>
      <c r="G118" s="137" t="str">
        <f>Cash!N118</f>
        <v>Y</v>
      </c>
      <c r="I118" s="137" t="str">
        <f>Cash!BB118</f>
        <v>N</v>
      </c>
      <c r="J118" s="137" t="str">
        <f>Cash!BC118</f>
        <v>N</v>
      </c>
      <c r="K118" s="137" t="str">
        <f>Cash!BD118</f>
        <v>Y</v>
      </c>
      <c r="L118" s="137" t="str">
        <f>Cash!BE118</f>
        <v>N</v>
      </c>
      <c r="M118" s="137" t="str">
        <f>Cash!BF118</f>
        <v>Y</v>
      </c>
      <c r="N118" s="137" t="str">
        <f>Cash!BG118</f>
        <v>Y</v>
      </c>
      <c r="P118" s="137" t="str">
        <f>Cash!BZ118</f>
        <v>N</v>
      </c>
      <c r="Q118" s="137" t="str">
        <f>Cash!CA118</f>
        <v>N</v>
      </c>
      <c r="R118" s="137" t="str">
        <f>Cash!CB118</f>
        <v>Y</v>
      </c>
      <c r="S118" s="137" t="str">
        <f>Cash!CC118</f>
        <v>N</v>
      </c>
      <c r="T118" s="137" t="str">
        <f>Cash!CD118</f>
        <v>Y</v>
      </c>
      <c r="U118" s="137" t="str">
        <f>Cash!CE118</f>
        <v>Y</v>
      </c>
      <c r="W118" s="137" t="str">
        <f>Cash!CX118</f>
        <v>Y</v>
      </c>
      <c r="X118" s="137" t="str">
        <f>Cash!CY118</f>
        <v>N</v>
      </c>
      <c r="Y118" s="137" t="str">
        <f>Cash!CZ118</f>
        <v>Y</v>
      </c>
      <c r="Z118" s="137" t="str">
        <f>Cash!DA118</f>
        <v>N</v>
      </c>
      <c r="AA118" s="137" t="str">
        <f>Cash!DB118</f>
        <v>N</v>
      </c>
      <c r="AB118" s="137" t="str">
        <f>Cash!DC118</f>
        <v>Y</v>
      </c>
      <c r="AD118" s="137" t="str">
        <f>Cash!DV118</f>
        <v>N</v>
      </c>
      <c r="AE118" s="137" t="str">
        <f>Cash!DW118</f>
        <v>N</v>
      </c>
      <c r="AF118" s="137" t="str">
        <f>Cash!DX118</f>
        <v>N</v>
      </c>
      <c r="AG118" s="137" t="str">
        <f>Cash!DY118</f>
        <v>N</v>
      </c>
      <c r="AH118" s="137" t="str">
        <f>Cash!DZ118</f>
        <v>N</v>
      </c>
      <c r="AI118" s="137" t="str">
        <f>Cash!EA118</f>
        <v>N</v>
      </c>
      <c r="AK118" s="138">
        <f>AVERAGE(Cash!DP118:DS118)</f>
        <v>3.8624999999999998</v>
      </c>
      <c r="AM118" s="137">
        <f>Cash!AG118-Cash!AN118</f>
        <v>31.5</v>
      </c>
      <c r="AN118" s="137">
        <f>Cash!AH118-Cash!AO118</f>
        <v>36.450000000000045</v>
      </c>
      <c r="AO118" s="137">
        <f>Cash!AI118-Cash!AP118</f>
        <v>53.849999999999909</v>
      </c>
      <c r="AP118" s="137">
        <f>Cash!AJ118-Cash!AQ118</f>
        <v>58.450000000000045</v>
      </c>
      <c r="AQ118" s="137">
        <f>Cash!AK118-Cash!AR118</f>
        <v>54</v>
      </c>
      <c r="AR118" s="137">
        <f>Cash!AL118-Cash!AS118</f>
        <v>51.600000000000136</v>
      </c>
      <c r="AS118" s="137">
        <f>Cash!AM118-Cash!AT118</f>
        <v>66.650000000000091</v>
      </c>
      <c r="AU118" s="137" t="b">
        <f>D!C118=D!E118</f>
        <v>0</v>
      </c>
      <c r="AV118" s="137" t="b">
        <f>D!C118=D!D118</f>
        <v>0</v>
      </c>
      <c r="AX118" s="137" t="str">
        <f t="shared" si="10"/>
        <v>RELIANCE</v>
      </c>
      <c r="AY118" s="137">
        <f>(D!D118+D!E118+D!F118)/3</f>
        <v>1438.6833333333334</v>
      </c>
      <c r="AZ118" s="137">
        <f>(D!D118+D!E118)/2</f>
        <v>1442.25</v>
      </c>
      <c r="BA118" s="137">
        <f t="shared" si="11"/>
        <v>1435.1166666666668</v>
      </c>
      <c r="BB118" s="137">
        <f t="shared" si="12"/>
        <v>-3.566666666666606</v>
      </c>
      <c r="BD118" s="137">
        <f>(D!M118+D!N118+D!O118)/3</f>
        <v>1442.5666666666666</v>
      </c>
      <c r="BE118" s="137">
        <f>(D!M118+D!N118)/2</f>
        <v>1443.2249999999999</v>
      </c>
      <c r="BF118" s="137">
        <f t="shared" si="13"/>
        <v>1441.9083333333333</v>
      </c>
      <c r="BG118" s="137">
        <f t="shared" si="14"/>
        <v>-0.65833333333330302</v>
      </c>
      <c r="BI118" s="137" t="b">
        <f t="shared" si="15"/>
        <v>0</v>
      </c>
      <c r="BJ118" s="137" t="b">
        <f t="shared" si="16"/>
        <v>0</v>
      </c>
      <c r="BK118" s="137" t="str">
        <f t="shared" si="17"/>
        <v>SELL</v>
      </c>
      <c r="BL118" s="137" t="b">
        <f t="shared" si="18"/>
        <v>0</v>
      </c>
      <c r="BM118" s="137" t="b">
        <f t="shared" si="19"/>
        <v>1</v>
      </c>
    </row>
    <row r="119" spans="1:65" x14ac:dyDescent="0.3">
      <c r="A119" s="137" t="str">
        <f>D!B119</f>
        <v>SAIL</v>
      </c>
      <c r="B119" s="137" t="str">
        <f>Cash!I119</f>
        <v>N</v>
      </c>
      <c r="C119" s="137" t="str">
        <f>Cash!J119</f>
        <v>Y</v>
      </c>
      <c r="D119" s="137" t="str">
        <f>Cash!K119</f>
        <v>Y</v>
      </c>
      <c r="E119" s="137" t="str">
        <f>Cash!L119</f>
        <v>N</v>
      </c>
      <c r="F119" s="137" t="str">
        <f>Cash!M119</f>
        <v>N</v>
      </c>
      <c r="G119" s="137" t="str">
        <f>Cash!N119</f>
        <v>Y</v>
      </c>
      <c r="I119" s="137" t="str">
        <f>Cash!BB119</f>
        <v>N</v>
      </c>
      <c r="J119" s="137" t="str">
        <f>Cash!BC119</f>
        <v>Y</v>
      </c>
      <c r="K119" s="137" t="str">
        <f>Cash!BD119</f>
        <v>N</v>
      </c>
      <c r="L119" s="137" t="str">
        <f>Cash!BE119</f>
        <v>Y</v>
      </c>
      <c r="M119" s="137" t="str">
        <f>Cash!BF119</f>
        <v>N</v>
      </c>
      <c r="N119" s="137" t="str">
        <f>Cash!BG119</f>
        <v>Y</v>
      </c>
      <c r="P119" s="137" t="str">
        <f>Cash!BZ119</f>
        <v>N</v>
      </c>
      <c r="Q119" s="137" t="str">
        <f>Cash!CA119</f>
        <v>Y</v>
      </c>
      <c r="R119" s="137" t="str">
        <f>Cash!CB119</f>
        <v>N</v>
      </c>
      <c r="S119" s="137" t="str">
        <f>Cash!CC119</f>
        <v>Y</v>
      </c>
      <c r="T119" s="137" t="str">
        <f>Cash!CD119</f>
        <v>N</v>
      </c>
      <c r="U119" s="137" t="str">
        <f>Cash!CE119</f>
        <v>Y</v>
      </c>
      <c r="W119" s="137" t="str">
        <f>Cash!CX119</f>
        <v>Y</v>
      </c>
      <c r="X119" s="137" t="str">
        <f>Cash!CY119</f>
        <v>Y</v>
      </c>
      <c r="Y119" s="137" t="str">
        <f>Cash!CZ119</f>
        <v>N</v>
      </c>
      <c r="Z119" s="137" t="str">
        <f>Cash!DA119</f>
        <v>N</v>
      </c>
      <c r="AA119" s="137" t="str">
        <f>Cash!DB119</f>
        <v>N</v>
      </c>
      <c r="AB119" s="137" t="str">
        <f>Cash!DC119</f>
        <v>Y</v>
      </c>
      <c r="AD119" s="137" t="str">
        <f>Cash!DV119</f>
        <v>N</v>
      </c>
      <c r="AE119" s="137" t="str">
        <f>Cash!DW119</f>
        <v>N</v>
      </c>
      <c r="AF119" s="137" t="str">
        <f>Cash!DX119</f>
        <v>N</v>
      </c>
      <c r="AG119" s="137" t="str">
        <f>Cash!DY119</f>
        <v>N</v>
      </c>
      <c r="AH119" s="137" t="str">
        <f>Cash!DZ119</f>
        <v>Y</v>
      </c>
      <c r="AI119" s="137" t="str">
        <f>Cash!EA119</f>
        <v>N</v>
      </c>
      <c r="AK119" s="138">
        <f>AVERAGE(Cash!DP119:DS119)</f>
        <v>4.7174999999999994</v>
      </c>
      <c r="AM119" s="137">
        <f>Cash!AG119-Cash!AN119</f>
        <v>1.1499999999999986</v>
      </c>
      <c r="AN119" s="137">
        <f>Cash!AH119-Cash!AO119</f>
        <v>1.1000000000000014</v>
      </c>
      <c r="AO119" s="137">
        <f>Cash!AI119-Cash!AP119</f>
        <v>1.3499999999999979</v>
      </c>
      <c r="AP119" s="137">
        <f>Cash!AJ119-Cash!AQ119</f>
        <v>1.5</v>
      </c>
      <c r="AQ119" s="137">
        <f>Cash!AK119-Cash!AR119</f>
        <v>2.4500000000000028</v>
      </c>
      <c r="AR119" s="137">
        <f>Cash!AL119-Cash!AS119</f>
        <v>2.8499999999999979</v>
      </c>
      <c r="AS119" s="137">
        <f>Cash!AM119-Cash!AT119</f>
        <v>0.80000000000000071</v>
      </c>
      <c r="AU119" s="137" t="b">
        <f>D!C119=D!E119</f>
        <v>0</v>
      </c>
      <c r="AV119" s="137" t="b">
        <f>D!C119=D!D119</f>
        <v>0</v>
      </c>
      <c r="AX119" s="137" t="str">
        <f t="shared" si="10"/>
        <v>SAIL</v>
      </c>
      <c r="AY119" s="137">
        <f>(D!D119+D!E119+D!F119)/3</f>
        <v>27.516666666666666</v>
      </c>
      <c r="AZ119" s="137">
        <f>(D!D119+D!E119)/2</f>
        <v>27.625</v>
      </c>
      <c r="BA119" s="137">
        <f t="shared" si="11"/>
        <v>27.408333333333331</v>
      </c>
      <c r="BB119" s="137">
        <f t="shared" si="12"/>
        <v>-0.10833333333333428</v>
      </c>
      <c r="BD119" s="137">
        <f>(D!M119+D!N119+D!O119)/3</f>
        <v>28.033333333333331</v>
      </c>
      <c r="BE119" s="137">
        <f>(D!M119+D!N119)/2</f>
        <v>28</v>
      </c>
      <c r="BF119" s="137">
        <f t="shared" si="13"/>
        <v>28.066666666666663</v>
      </c>
      <c r="BG119" s="137">
        <f t="shared" si="14"/>
        <v>3.3333333333331439E-2</v>
      </c>
      <c r="BI119" s="137" t="b">
        <f t="shared" si="15"/>
        <v>0</v>
      </c>
      <c r="BJ119" s="137" t="b">
        <f t="shared" si="16"/>
        <v>0</v>
      </c>
      <c r="BK119" s="137" t="b">
        <f t="shared" si="17"/>
        <v>0</v>
      </c>
      <c r="BL119" s="137" t="b">
        <f t="shared" si="18"/>
        <v>0</v>
      </c>
      <c r="BM119" s="137" t="b">
        <f t="shared" si="19"/>
        <v>1</v>
      </c>
    </row>
    <row r="120" spans="1:65" x14ac:dyDescent="0.3">
      <c r="A120" s="137" t="str">
        <f>D!B120</f>
        <v>SBIN</v>
      </c>
      <c r="B120" s="137" t="str">
        <f>Cash!I120</f>
        <v>N</v>
      </c>
      <c r="C120" s="137" t="str">
        <f>Cash!J120</f>
        <v>N</v>
      </c>
      <c r="D120" s="137" t="str">
        <f>Cash!K120</f>
        <v>Y</v>
      </c>
      <c r="E120" s="137" t="str">
        <f>Cash!L120</f>
        <v>N</v>
      </c>
      <c r="F120" s="137" t="str">
        <f>Cash!M120</f>
        <v>N</v>
      </c>
      <c r="G120" s="137" t="str">
        <f>Cash!N120</f>
        <v>N</v>
      </c>
      <c r="I120" s="137" t="str">
        <f>Cash!BB120</f>
        <v>Y</v>
      </c>
      <c r="J120" s="137" t="str">
        <f>Cash!BC120</f>
        <v>N</v>
      </c>
      <c r="K120" s="137" t="str">
        <f>Cash!BD120</f>
        <v>N</v>
      </c>
      <c r="L120" s="137" t="str">
        <f>Cash!BE120</f>
        <v>N</v>
      </c>
      <c r="M120" s="137" t="str">
        <f>Cash!BF120</f>
        <v>Y</v>
      </c>
      <c r="N120" s="137" t="str">
        <f>Cash!BG120</f>
        <v>N</v>
      </c>
      <c r="P120" s="137" t="str">
        <f>Cash!BZ120</f>
        <v>Y</v>
      </c>
      <c r="Q120" s="137" t="str">
        <f>Cash!CA120</f>
        <v>N</v>
      </c>
      <c r="R120" s="137" t="str">
        <f>Cash!CB120</f>
        <v>N</v>
      </c>
      <c r="S120" s="137" t="str">
        <f>Cash!CC120</f>
        <v>N</v>
      </c>
      <c r="T120" s="137" t="str">
        <f>Cash!CD120</f>
        <v>Y</v>
      </c>
      <c r="U120" s="137" t="str">
        <f>Cash!CE120</f>
        <v>N</v>
      </c>
      <c r="W120" s="137" t="str">
        <f>Cash!CX120</f>
        <v>Y</v>
      </c>
      <c r="X120" s="137" t="str">
        <f>Cash!CY120</f>
        <v>Y</v>
      </c>
      <c r="Y120" s="137" t="str">
        <f>Cash!CZ120</f>
        <v>N</v>
      </c>
      <c r="Z120" s="137" t="str">
        <f>Cash!DA120</f>
        <v>N</v>
      </c>
      <c r="AA120" s="137" t="str">
        <f>Cash!DB120</f>
        <v>Y</v>
      </c>
      <c r="AB120" s="137" t="str">
        <f>Cash!DC120</f>
        <v>N</v>
      </c>
      <c r="AD120" s="137" t="str">
        <f>Cash!DV120</f>
        <v>N</v>
      </c>
      <c r="AE120" s="137" t="str">
        <f>Cash!DW120</f>
        <v>N</v>
      </c>
      <c r="AF120" s="137" t="str">
        <f>Cash!DX120</f>
        <v>N</v>
      </c>
      <c r="AG120" s="137" t="str">
        <f>Cash!DY120</f>
        <v>N</v>
      </c>
      <c r="AH120" s="137" t="str">
        <f>Cash!DZ120</f>
        <v>Y</v>
      </c>
      <c r="AI120" s="137" t="str">
        <f>Cash!EA120</f>
        <v>N</v>
      </c>
      <c r="AK120" s="138">
        <f>AVERAGE(Cash!DP120:DS120)</f>
        <v>3.7049999999999996</v>
      </c>
      <c r="AM120" s="137">
        <f>Cash!AG120-Cash!AN120</f>
        <v>6.1500000000000057</v>
      </c>
      <c r="AN120" s="137">
        <f>Cash!AH120-Cash!AO120</f>
        <v>4.6500000000000057</v>
      </c>
      <c r="AO120" s="137">
        <f>Cash!AI120-Cash!AP120</f>
        <v>4.0999999999999943</v>
      </c>
      <c r="AP120" s="137">
        <f>Cash!AJ120-Cash!AQ120</f>
        <v>5.4499999999999886</v>
      </c>
      <c r="AQ120" s="137">
        <f>Cash!AK120-Cash!AR120</f>
        <v>11.400000000000006</v>
      </c>
      <c r="AR120" s="137">
        <f>Cash!AL120-Cash!AS120</f>
        <v>3.5500000000000114</v>
      </c>
      <c r="AS120" s="137">
        <f>Cash!AM120-Cash!AT120</f>
        <v>4.25</v>
      </c>
      <c r="AU120" s="137" t="b">
        <f>D!C120=D!E120</f>
        <v>0</v>
      </c>
      <c r="AV120" s="137" t="b">
        <f>D!C120=D!D120</f>
        <v>0</v>
      </c>
      <c r="AX120" s="137" t="str">
        <f t="shared" si="10"/>
        <v>SBIN</v>
      </c>
      <c r="AY120" s="137">
        <f>(D!D120+D!E120+D!F120)/3</f>
        <v>151.96666666666667</v>
      </c>
      <c r="AZ120" s="137">
        <f>(D!D120+D!E120)/2</f>
        <v>152.52499999999998</v>
      </c>
      <c r="BA120" s="137">
        <f t="shared" si="11"/>
        <v>151.40833333333336</v>
      </c>
      <c r="BB120" s="137">
        <f t="shared" si="12"/>
        <v>-0.5583333333333087</v>
      </c>
      <c r="BD120" s="137">
        <f>(D!M120+D!N120+D!O120)/3</f>
        <v>153.19999999999999</v>
      </c>
      <c r="BE120" s="137">
        <f>(D!M120+D!N120)/2</f>
        <v>153.82499999999999</v>
      </c>
      <c r="BF120" s="137">
        <f t="shared" si="13"/>
        <v>152.57499999999999</v>
      </c>
      <c r="BG120" s="137">
        <f t="shared" si="14"/>
        <v>-0.625</v>
      </c>
      <c r="BI120" s="137" t="b">
        <f t="shared" si="15"/>
        <v>0</v>
      </c>
      <c r="BJ120" s="137" t="b">
        <f t="shared" si="16"/>
        <v>0</v>
      </c>
      <c r="BK120" s="137" t="str">
        <f t="shared" si="17"/>
        <v>SELL</v>
      </c>
      <c r="BL120" s="137" t="b">
        <f t="shared" si="18"/>
        <v>0</v>
      </c>
      <c r="BM120" s="137" t="b">
        <f t="shared" si="19"/>
        <v>0</v>
      </c>
    </row>
    <row r="121" spans="1:65" x14ac:dyDescent="0.3">
      <c r="A121" s="137" t="str">
        <f>D!B121</f>
        <v>SHREECEM</v>
      </c>
      <c r="B121" s="137" t="str">
        <f>Cash!I121</f>
        <v>Y</v>
      </c>
      <c r="C121" s="137" t="str">
        <f>Cash!J121</f>
        <v>N</v>
      </c>
      <c r="D121" s="137" t="str">
        <f>Cash!K121</f>
        <v>Y</v>
      </c>
      <c r="E121" s="137" t="str">
        <f>Cash!L121</f>
        <v>Y</v>
      </c>
      <c r="F121" s="137" t="str">
        <f>Cash!M121</f>
        <v>N</v>
      </c>
      <c r="G121" s="137" t="str">
        <f>Cash!N121</f>
        <v>N</v>
      </c>
      <c r="I121" s="137" t="str">
        <f>Cash!BB121</f>
        <v>Y</v>
      </c>
      <c r="J121" s="137" t="str">
        <f>Cash!BC121</f>
        <v>N</v>
      </c>
      <c r="K121" s="137" t="str">
        <f>Cash!BD121</f>
        <v>Y</v>
      </c>
      <c r="L121" s="137" t="str">
        <f>Cash!BE121</f>
        <v>Y</v>
      </c>
      <c r="M121" s="137" t="str">
        <f>Cash!BF121</f>
        <v>Y</v>
      </c>
      <c r="N121" s="137" t="str">
        <f>Cash!BG121</f>
        <v>N</v>
      </c>
      <c r="P121" s="137" t="str">
        <f>Cash!BZ121</f>
        <v>Y</v>
      </c>
      <c r="Q121" s="137" t="str">
        <f>Cash!CA121</f>
        <v>N</v>
      </c>
      <c r="R121" s="137" t="str">
        <f>Cash!CB121</f>
        <v>Y</v>
      </c>
      <c r="S121" s="137" t="str">
        <f>Cash!CC121</f>
        <v>Y</v>
      </c>
      <c r="T121" s="137" t="str">
        <f>Cash!CD121</f>
        <v>Y</v>
      </c>
      <c r="U121" s="137" t="str">
        <f>Cash!CE121</f>
        <v>N</v>
      </c>
      <c r="W121" s="137" t="str">
        <f>Cash!CX121</f>
        <v>Y</v>
      </c>
      <c r="X121" s="137" t="str">
        <f>Cash!CY121</f>
        <v>N</v>
      </c>
      <c r="Y121" s="137" t="str">
        <f>Cash!CZ121</f>
        <v>Y</v>
      </c>
      <c r="Z121" s="137" t="str">
        <f>Cash!DA121</f>
        <v>Y</v>
      </c>
      <c r="AA121" s="137" t="str">
        <f>Cash!DB121</f>
        <v>Y</v>
      </c>
      <c r="AB121" s="137" t="str">
        <f>Cash!DC121</f>
        <v>Y</v>
      </c>
      <c r="AD121" s="137" t="str">
        <f>Cash!DV121</f>
        <v>Y</v>
      </c>
      <c r="AE121" s="137" t="str">
        <f>Cash!DW121</f>
        <v>N</v>
      </c>
      <c r="AF121" s="137" t="str">
        <f>Cash!DX121</f>
        <v>Y</v>
      </c>
      <c r="AG121" s="137" t="str">
        <f>Cash!DY121</f>
        <v>N</v>
      </c>
      <c r="AH121" s="137" t="str">
        <f>Cash!DZ121</f>
        <v>Y</v>
      </c>
      <c r="AI121" s="137" t="str">
        <f>Cash!EA121</f>
        <v>N</v>
      </c>
      <c r="AK121" s="138">
        <f>AVERAGE(Cash!DP121:DS121)</f>
        <v>3.17</v>
      </c>
      <c r="AM121" s="137">
        <f>Cash!AG121-Cash!AN121</f>
        <v>1276.75</v>
      </c>
      <c r="AN121" s="137">
        <f>Cash!AH121-Cash!AO121</f>
        <v>599.59999999999854</v>
      </c>
      <c r="AO121" s="137">
        <f>Cash!AI121-Cash!AP121</f>
        <v>1799.4000000000015</v>
      </c>
      <c r="AP121" s="137">
        <f>Cash!AJ121-Cash!AQ121</f>
        <v>745</v>
      </c>
      <c r="AQ121" s="137">
        <f>Cash!AK121-Cash!AR121</f>
        <v>1239.4500000000007</v>
      </c>
      <c r="AR121" s="137">
        <f>Cash!AL121-Cash!AS121</f>
        <v>752.04999999999927</v>
      </c>
      <c r="AS121" s="137">
        <f>Cash!AM121-Cash!AT121</f>
        <v>763.75</v>
      </c>
      <c r="AU121" s="137" t="b">
        <f>D!C121=D!E121</f>
        <v>0</v>
      </c>
      <c r="AV121" s="137" t="b">
        <f>D!C121=D!D121</f>
        <v>0</v>
      </c>
      <c r="AX121" s="137" t="str">
        <f t="shared" si="10"/>
        <v>SHREECEM</v>
      </c>
      <c r="AY121" s="137">
        <f>(D!D121+D!E121+D!F121)/3</f>
        <v>19597.8</v>
      </c>
      <c r="AZ121" s="137">
        <f>(D!D121+D!E121)/2</f>
        <v>19441.575000000001</v>
      </c>
      <c r="BA121" s="137">
        <f t="shared" si="11"/>
        <v>19754.024999999998</v>
      </c>
      <c r="BB121" s="137">
        <f t="shared" si="12"/>
        <v>156.22499999999854</v>
      </c>
      <c r="BD121" s="137">
        <f>(D!M121+D!N121+D!O121)/3</f>
        <v>19116.916666666668</v>
      </c>
      <c r="BE121" s="137">
        <f>(D!M121+D!N121)/2</f>
        <v>19049.8</v>
      </c>
      <c r="BF121" s="137">
        <f t="shared" si="13"/>
        <v>19184.033333333336</v>
      </c>
      <c r="BG121" s="137">
        <f t="shared" si="14"/>
        <v>67.116666666668607</v>
      </c>
      <c r="BI121" s="137" t="b">
        <f t="shared" si="15"/>
        <v>0</v>
      </c>
      <c r="BJ121" s="137" t="str">
        <f t="shared" si="16"/>
        <v>BUY</v>
      </c>
      <c r="BK121" s="137" t="b">
        <f t="shared" si="17"/>
        <v>0</v>
      </c>
      <c r="BL121" s="137" t="b">
        <f t="shared" si="18"/>
        <v>0</v>
      </c>
      <c r="BM121" s="137" t="b">
        <f t="shared" si="19"/>
        <v>0</v>
      </c>
    </row>
    <row r="122" spans="1:65" x14ac:dyDescent="0.3">
      <c r="A122" s="137" t="str">
        <f>D!B122</f>
        <v>SIEMENS</v>
      </c>
      <c r="B122" s="137" t="str">
        <f>Cash!I122</f>
        <v>N</v>
      </c>
      <c r="C122" s="137" t="str">
        <f>Cash!J122</f>
        <v>N</v>
      </c>
      <c r="D122" s="137" t="str">
        <f>Cash!K122</f>
        <v>Y</v>
      </c>
      <c r="E122" s="137" t="str">
        <f>Cash!L122</f>
        <v>Y</v>
      </c>
      <c r="F122" s="137" t="str">
        <f>Cash!M122</f>
        <v>N</v>
      </c>
      <c r="G122" s="137" t="str">
        <f>Cash!N122</f>
        <v>Y</v>
      </c>
      <c r="I122" s="137" t="str">
        <f>Cash!BB122</f>
        <v>N</v>
      </c>
      <c r="J122" s="137" t="str">
        <f>Cash!BC122</f>
        <v>Y</v>
      </c>
      <c r="K122" s="137" t="str">
        <f>Cash!BD122</f>
        <v>N</v>
      </c>
      <c r="L122" s="137" t="str">
        <f>Cash!BE122</f>
        <v>Y</v>
      </c>
      <c r="M122" s="137" t="str">
        <f>Cash!BF122</f>
        <v>N</v>
      </c>
      <c r="N122" s="137" t="str">
        <f>Cash!BG122</f>
        <v>N</v>
      </c>
      <c r="P122" s="137" t="str">
        <f>Cash!BZ122</f>
        <v>N</v>
      </c>
      <c r="Q122" s="137" t="str">
        <f>Cash!CA122</f>
        <v>Y</v>
      </c>
      <c r="R122" s="137" t="str">
        <f>Cash!CB122</f>
        <v>N</v>
      </c>
      <c r="S122" s="137" t="str">
        <f>Cash!CC122</f>
        <v>Y</v>
      </c>
      <c r="T122" s="137" t="str">
        <f>Cash!CD122</f>
        <v>N</v>
      </c>
      <c r="U122" s="137" t="str">
        <f>Cash!CE122</f>
        <v>N</v>
      </c>
      <c r="W122" s="137" t="str">
        <f>Cash!CX122</f>
        <v>N</v>
      </c>
      <c r="X122" s="137" t="str">
        <f>Cash!CY122</f>
        <v>N</v>
      </c>
      <c r="Y122" s="137" t="str">
        <f>Cash!CZ122</f>
        <v>N</v>
      </c>
      <c r="Z122" s="137" t="str">
        <f>Cash!DA122</f>
        <v>Y</v>
      </c>
      <c r="AA122" s="137" t="str">
        <f>Cash!DB122</f>
        <v>N</v>
      </c>
      <c r="AB122" s="137" t="str">
        <f>Cash!DC122</f>
        <v>N</v>
      </c>
      <c r="AD122" s="137" t="str">
        <f>Cash!DV122</f>
        <v>N</v>
      </c>
      <c r="AE122" s="137" t="str">
        <f>Cash!DW122</f>
        <v>N</v>
      </c>
      <c r="AF122" s="137" t="str">
        <f>Cash!DX122</f>
        <v>N</v>
      </c>
      <c r="AG122" s="137" t="str">
        <f>Cash!DY122</f>
        <v>N</v>
      </c>
      <c r="AH122" s="137" t="str">
        <f>Cash!DZ122</f>
        <v>Y</v>
      </c>
      <c r="AI122" s="137" t="str">
        <f>Cash!EA122</f>
        <v>Y</v>
      </c>
      <c r="AK122" s="138">
        <f>AVERAGE(Cash!DP122:DS122)</f>
        <v>3.2275</v>
      </c>
      <c r="AM122" s="137">
        <f>Cash!AG122-Cash!AN122</f>
        <v>30.399999999999977</v>
      </c>
      <c r="AN122" s="137">
        <f>Cash!AH122-Cash!AO122</f>
        <v>25.899999999999977</v>
      </c>
      <c r="AO122" s="137">
        <f>Cash!AI122-Cash!AP122</f>
        <v>35.549999999999955</v>
      </c>
      <c r="AP122" s="137">
        <f>Cash!AJ122-Cash!AQ122</f>
        <v>39.849999999999909</v>
      </c>
      <c r="AQ122" s="137">
        <f>Cash!AK122-Cash!AR122</f>
        <v>95</v>
      </c>
      <c r="AR122" s="137">
        <f>Cash!AL122-Cash!AS122</f>
        <v>49.400000000000091</v>
      </c>
      <c r="AS122" s="137">
        <f>Cash!AM122-Cash!AT122</f>
        <v>88.700000000000045</v>
      </c>
      <c r="AU122" s="137" t="b">
        <f>D!C122=D!E122</f>
        <v>0</v>
      </c>
      <c r="AV122" s="137" t="b">
        <f>D!C122=D!D122</f>
        <v>0</v>
      </c>
      <c r="AX122" s="137" t="str">
        <f t="shared" si="10"/>
        <v>SIEMENS</v>
      </c>
      <c r="AY122" s="137">
        <f>(D!D122+D!E122+D!F122)/3</f>
        <v>1016.0666666666666</v>
      </c>
      <c r="AZ122" s="137">
        <f>(D!D122+D!E122)/2</f>
        <v>1016.5999999999999</v>
      </c>
      <c r="BA122" s="137">
        <f t="shared" si="11"/>
        <v>1015.5333333333333</v>
      </c>
      <c r="BB122" s="137">
        <f t="shared" si="12"/>
        <v>-0.53333333333330302</v>
      </c>
      <c r="BD122" s="137">
        <f>(D!M122+D!N122+D!O122)/3</f>
        <v>1022.9499999999999</v>
      </c>
      <c r="BE122" s="137">
        <f>(D!M122+D!N122)/2</f>
        <v>1023.55</v>
      </c>
      <c r="BF122" s="137">
        <f t="shared" si="13"/>
        <v>1022.3499999999999</v>
      </c>
      <c r="BG122" s="137">
        <f t="shared" si="14"/>
        <v>-0.60000000000002274</v>
      </c>
      <c r="BI122" s="137" t="b">
        <f t="shared" si="15"/>
        <v>0</v>
      </c>
      <c r="BJ122" s="137" t="b">
        <f t="shared" si="16"/>
        <v>0</v>
      </c>
      <c r="BK122" s="137" t="str">
        <f t="shared" si="17"/>
        <v>SELL</v>
      </c>
      <c r="BL122" s="137" t="b">
        <f t="shared" si="18"/>
        <v>0</v>
      </c>
      <c r="BM122" s="137" t="b">
        <f t="shared" si="19"/>
        <v>0</v>
      </c>
    </row>
    <row r="123" spans="1:65" x14ac:dyDescent="0.3">
      <c r="A123" s="137" t="str">
        <f>D!B123</f>
        <v>SRF</v>
      </c>
      <c r="B123" s="137" t="str">
        <f>Cash!I123</f>
        <v>Y</v>
      </c>
      <c r="C123" s="137" t="str">
        <f>Cash!J123</f>
        <v>N</v>
      </c>
      <c r="D123" s="137" t="str">
        <f>Cash!K123</f>
        <v>Y</v>
      </c>
      <c r="E123" s="137" t="str">
        <f>Cash!L123</f>
        <v>N</v>
      </c>
      <c r="F123" s="137" t="str">
        <f>Cash!M123</f>
        <v>N</v>
      </c>
      <c r="G123" s="137" t="str">
        <f>Cash!N123</f>
        <v>N</v>
      </c>
      <c r="I123" s="137" t="str">
        <f>Cash!BB123</f>
        <v>N</v>
      </c>
      <c r="J123" s="137" t="str">
        <f>Cash!BC123</f>
        <v>N</v>
      </c>
      <c r="K123" s="137" t="str">
        <f>Cash!BD123</f>
        <v>N</v>
      </c>
      <c r="L123" s="137" t="str">
        <f>Cash!BE123</f>
        <v>Y</v>
      </c>
      <c r="M123" s="137" t="str">
        <f>Cash!BF123</f>
        <v>N</v>
      </c>
      <c r="N123" s="137" t="str">
        <f>Cash!BG123</f>
        <v>Y</v>
      </c>
      <c r="P123" s="137" t="str">
        <f>Cash!BZ123</f>
        <v>N</v>
      </c>
      <c r="Q123" s="137" t="str">
        <f>Cash!CA123</f>
        <v>N</v>
      </c>
      <c r="R123" s="137" t="str">
        <f>Cash!CB123</f>
        <v>N</v>
      </c>
      <c r="S123" s="137" t="str">
        <f>Cash!CC123</f>
        <v>Y</v>
      </c>
      <c r="T123" s="137" t="str">
        <f>Cash!CD123</f>
        <v>N</v>
      </c>
      <c r="U123" s="137" t="str">
        <f>Cash!CE123</f>
        <v>Y</v>
      </c>
      <c r="W123" s="137" t="str">
        <f>Cash!CX123</f>
        <v>N</v>
      </c>
      <c r="X123" s="137" t="str">
        <f>Cash!CY123</f>
        <v>Y</v>
      </c>
      <c r="Y123" s="137" t="str">
        <f>Cash!CZ123</f>
        <v>N</v>
      </c>
      <c r="Z123" s="137" t="str">
        <f>Cash!DA123</f>
        <v>Y</v>
      </c>
      <c r="AA123" s="137" t="str">
        <f>Cash!DB123</f>
        <v>N</v>
      </c>
      <c r="AB123" s="137" t="str">
        <f>Cash!DC123</f>
        <v>Y</v>
      </c>
      <c r="AD123" s="137" t="str">
        <f>Cash!DV123</f>
        <v>N</v>
      </c>
      <c r="AE123" s="137" t="str">
        <f>Cash!DW123</f>
        <v>N</v>
      </c>
      <c r="AF123" s="137" t="str">
        <f>Cash!DX123</f>
        <v>N</v>
      </c>
      <c r="AG123" s="137" t="str">
        <f>Cash!DY123</f>
        <v>N</v>
      </c>
      <c r="AH123" s="137" t="str">
        <f>Cash!DZ123</f>
        <v>Y</v>
      </c>
      <c r="AI123" s="137" t="str">
        <f>Cash!EA123</f>
        <v>N</v>
      </c>
      <c r="AK123" s="138">
        <f>AVERAGE(Cash!DP123:DS123)</f>
        <v>3.3324999999999951</v>
      </c>
      <c r="AM123" s="137">
        <f>Cash!AG123-Cash!AN123</f>
        <v>106</v>
      </c>
      <c r="AN123" s="137">
        <f>Cash!AH123-Cash!AO123</f>
        <v>110.44999999999982</v>
      </c>
      <c r="AO123" s="137">
        <f>Cash!AI123-Cash!AP123</f>
        <v>83.649999999999636</v>
      </c>
      <c r="AP123" s="137">
        <f>Cash!AJ123-Cash!AQ123</f>
        <v>194</v>
      </c>
      <c r="AQ123" s="137">
        <f>Cash!AK123-Cash!AR123</f>
        <v>193</v>
      </c>
      <c r="AR123" s="137">
        <f>Cash!AL123-Cash!AS123</f>
        <v>130.25</v>
      </c>
      <c r="AS123" s="137">
        <f>Cash!AM123-Cash!AT123</f>
        <v>114.80000000000018</v>
      </c>
      <c r="AU123" s="137" t="b">
        <f>D!C123=D!E123</f>
        <v>0</v>
      </c>
      <c r="AV123" s="137" t="b">
        <f>D!C123=D!D123</f>
        <v>0</v>
      </c>
      <c r="AX123" s="137" t="str">
        <f t="shared" si="10"/>
        <v>SRF</v>
      </c>
      <c r="AY123" s="137">
        <f>(D!D123+D!E123+D!F123)/3</f>
        <v>3377.9833333333336</v>
      </c>
      <c r="AZ123" s="137">
        <f>(D!D123+D!E123)/2</f>
        <v>3377</v>
      </c>
      <c r="BA123" s="137">
        <f t="shared" si="11"/>
        <v>3378.9666666666672</v>
      </c>
      <c r="BB123" s="137">
        <f t="shared" si="12"/>
        <v>0.98333333333357587</v>
      </c>
      <c r="BD123" s="137">
        <f>(D!M123+D!N123+D!O123)/3</f>
        <v>3390.6333333333332</v>
      </c>
      <c r="BE123" s="137">
        <f>(D!M123+D!N123)/2</f>
        <v>3400.7249999999999</v>
      </c>
      <c r="BF123" s="137">
        <f t="shared" si="13"/>
        <v>3380.5416666666665</v>
      </c>
      <c r="BG123" s="137">
        <f t="shared" si="14"/>
        <v>-10.091666666666697</v>
      </c>
      <c r="BI123" s="137" t="b">
        <f t="shared" si="15"/>
        <v>0</v>
      </c>
      <c r="BJ123" s="137" t="b">
        <f t="shared" si="16"/>
        <v>0</v>
      </c>
      <c r="BK123" s="137" t="b">
        <f t="shared" si="17"/>
        <v>0</v>
      </c>
      <c r="BL123" s="137" t="b">
        <f t="shared" si="18"/>
        <v>0</v>
      </c>
      <c r="BM123" s="137" t="b">
        <f t="shared" si="19"/>
        <v>0</v>
      </c>
    </row>
    <row r="124" spans="1:65" x14ac:dyDescent="0.3">
      <c r="A124" s="137" t="str">
        <f>D!B124</f>
        <v>SRTRANSFIN</v>
      </c>
      <c r="B124" s="137" t="str">
        <f>Cash!I124</f>
        <v>N</v>
      </c>
      <c r="C124" s="137" t="str">
        <f>Cash!J124</f>
        <v>N</v>
      </c>
      <c r="D124" s="137" t="str">
        <f>Cash!K124</f>
        <v>N</v>
      </c>
      <c r="E124" s="137" t="str">
        <f>Cash!L124</f>
        <v>Y</v>
      </c>
      <c r="F124" s="137" t="str">
        <f>Cash!M124</f>
        <v>N</v>
      </c>
      <c r="G124" s="137" t="str">
        <f>Cash!N124</f>
        <v>N</v>
      </c>
      <c r="I124" s="137" t="str">
        <f>Cash!BB124</f>
        <v>Y</v>
      </c>
      <c r="J124" s="137" t="str">
        <f>Cash!BC124</f>
        <v>N</v>
      </c>
      <c r="K124" s="137" t="str">
        <f>Cash!BD124</f>
        <v>N</v>
      </c>
      <c r="L124" s="137" t="str">
        <f>Cash!BE124</f>
        <v>Y</v>
      </c>
      <c r="M124" s="137" t="str">
        <f>Cash!BF124</f>
        <v>Y</v>
      </c>
      <c r="N124" s="137" t="str">
        <f>Cash!BG124</f>
        <v>N</v>
      </c>
      <c r="P124" s="137" t="str">
        <f>Cash!BZ124</f>
        <v>Y</v>
      </c>
      <c r="Q124" s="137" t="str">
        <f>Cash!CA124</f>
        <v>N</v>
      </c>
      <c r="R124" s="137" t="str">
        <f>Cash!CB124</f>
        <v>N</v>
      </c>
      <c r="S124" s="137" t="str">
        <f>Cash!CC124</f>
        <v>Y</v>
      </c>
      <c r="T124" s="137" t="str">
        <f>Cash!CD124</f>
        <v>Y</v>
      </c>
      <c r="U124" s="137" t="str">
        <f>Cash!CE124</f>
        <v>N</v>
      </c>
      <c r="W124" s="137" t="str">
        <f>Cash!CX124</f>
        <v>Y</v>
      </c>
      <c r="X124" s="137" t="str">
        <f>Cash!CY124</f>
        <v>N</v>
      </c>
      <c r="Y124" s="137" t="str">
        <f>Cash!CZ124</f>
        <v>N</v>
      </c>
      <c r="Z124" s="137" t="str">
        <f>Cash!DA124</f>
        <v>Y</v>
      </c>
      <c r="AA124" s="137" t="str">
        <f>Cash!DB124</f>
        <v>Y</v>
      </c>
      <c r="AB124" s="137" t="str">
        <f>Cash!DC124</f>
        <v>N</v>
      </c>
      <c r="AD124" s="137" t="str">
        <f>Cash!DV124</f>
        <v>N</v>
      </c>
      <c r="AE124" s="137" t="str">
        <f>Cash!DW124</f>
        <v>N</v>
      </c>
      <c r="AF124" s="137" t="str">
        <f>Cash!DX124</f>
        <v>N</v>
      </c>
      <c r="AG124" s="137" t="str">
        <f>Cash!DY124</f>
        <v>N</v>
      </c>
      <c r="AH124" s="137" t="str">
        <f>Cash!DZ124</f>
        <v>Y</v>
      </c>
      <c r="AI124" s="137" t="str">
        <f>Cash!EA124</f>
        <v>N</v>
      </c>
      <c r="AK124" s="138">
        <f>AVERAGE(Cash!DP124:DS124)</f>
        <v>7.469999999999998</v>
      </c>
      <c r="AM124" s="137">
        <f>Cash!AG124-Cash!AN124</f>
        <v>55.899999999999977</v>
      </c>
      <c r="AN124" s="137">
        <f>Cash!AH124-Cash!AO124</f>
        <v>25.649999999999977</v>
      </c>
      <c r="AO124" s="137">
        <f>Cash!AI124-Cash!AP124</f>
        <v>31.950000000000045</v>
      </c>
      <c r="AP124" s="137">
        <f>Cash!AJ124-Cash!AQ124</f>
        <v>44.450000000000045</v>
      </c>
      <c r="AQ124" s="137">
        <f>Cash!AK124-Cash!AR124</f>
        <v>70.799999999999955</v>
      </c>
      <c r="AR124" s="137">
        <f>Cash!AL124-Cash!AS124</f>
        <v>33.649999999999977</v>
      </c>
      <c r="AS124" s="137">
        <f>Cash!AM124-Cash!AT124</f>
        <v>77.850000000000023</v>
      </c>
      <c r="AU124" s="137" t="b">
        <f>D!C124=D!E124</f>
        <v>0</v>
      </c>
      <c r="AV124" s="137" t="b">
        <f>D!C124=D!D124</f>
        <v>0</v>
      </c>
      <c r="AX124" s="137" t="str">
        <f t="shared" si="10"/>
        <v>SRTRANSFIN</v>
      </c>
      <c r="AY124" s="137">
        <f>(D!D124+D!E124+D!F124)/3</f>
        <v>550.85</v>
      </c>
      <c r="AZ124" s="137">
        <f>(D!D124+D!E124)/2</f>
        <v>555.70000000000005</v>
      </c>
      <c r="BA124" s="137">
        <f t="shared" si="11"/>
        <v>546</v>
      </c>
      <c r="BB124" s="137">
        <f t="shared" si="12"/>
        <v>-4.8500000000000227</v>
      </c>
      <c r="BD124" s="137">
        <f>(D!M124+D!N124+D!O124)/3</f>
        <v>580.36666666666667</v>
      </c>
      <c r="BE124" s="137">
        <f>(D!M124+D!N124)/2</f>
        <v>583.02500000000009</v>
      </c>
      <c r="BF124" s="137">
        <f t="shared" si="13"/>
        <v>577.70833333333326</v>
      </c>
      <c r="BG124" s="137">
        <f t="shared" si="14"/>
        <v>-2.6583333333334167</v>
      </c>
      <c r="BI124" s="137" t="b">
        <f t="shared" si="15"/>
        <v>0</v>
      </c>
      <c r="BJ124" s="137" t="b">
        <f t="shared" si="16"/>
        <v>0</v>
      </c>
      <c r="BK124" s="137" t="str">
        <f t="shared" si="17"/>
        <v>SELL</v>
      </c>
      <c r="BL124" s="137" t="b">
        <f t="shared" si="18"/>
        <v>0</v>
      </c>
      <c r="BM124" s="137" t="b">
        <f t="shared" si="19"/>
        <v>1</v>
      </c>
    </row>
    <row r="125" spans="1:65" x14ac:dyDescent="0.3">
      <c r="A125" s="137" t="str">
        <f>D!B125</f>
        <v>SUNPHARMA</v>
      </c>
      <c r="B125" s="137" t="str">
        <f>Cash!I125</f>
        <v>Y</v>
      </c>
      <c r="C125" s="137" t="str">
        <f>Cash!J125</f>
        <v>Y</v>
      </c>
      <c r="D125" s="137" t="str">
        <f>Cash!K125</f>
        <v>Y</v>
      </c>
      <c r="E125" s="137" t="str">
        <f>Cash!L125</f>
        <v>Y</v>
      </c>
      <c r="F125" s="137" t="str">
        <f>Cash!M125</f>
        <v>N</v>
      </c>
      <c r="G125" s="137" t="str">
        <f>Cash!N125</f>
        <v>N</v>
      </c>
      <c r="I125" s="137" t="str">
        <f>Cash!BB125</f>
        <v>Y</v>
      </c>
      <c r="J125" s="137" t="str">
        <f>Cash!BC125</f>
        <v>Y</v>
      </c>
      <c r="K125" s="137" t="str">
        <f>Cash!BD125</f>
        <v>N</v>
      </c>
      <c r="L125" s="137" t="str">
        <f>Cash!BE125</f>
        <v>Y</v>
      </c>
      <c r="M125" s="137" t="str">
        <f>Cash!BF125</f>
        <v>Y</v>
      </c>
      <c r="N125" s="137" t="str">
        <f>Cash!BG125</f>
        <v>N</v>
      </c>
      <c r="P125" s="137" t="str">
        <f>Cash!BZ125</f>
        <v>Y</v>
      </c>
      <c r="Q125" s="137" t="str">
        <f>Cash!CA125</f>
        <v>Y</v>
      </c>
      <c r="R125" s="137" t="str">
        <f>Cash!CB125</f>
        <v>N</v>
      </c>
      <c r="S125" s="137" t="str">
        <f>Cash!CC125</f>
        <v>Y</v>
      </c>
      <c r="T125" s="137" t="str">
        <f>Cash!CD125</f>
        <v>Y</v>
      </c>
      <c r="U125" s="137" t="str">
        <f>Cash!CE125</f>
        <v>N</v>
      </c>
      <c r="W125" s="137" t="str">
        <f>Cash!CX125</f>
        <v>N</v>
      </c>
      <c r="X125" s="137" t="str">
        <f>Cash!CY125</f>
        <v>Y</v>
      </c>
      <c r="Y125" s="137" t="str">
        <f>Cash!CZ125</f>
        <v>N</v>
      </c>
      <c r="Z125" s="137" t="str">
        <f>Cash!DA125</f>
        <v>Y</v>
      </c>
      <c r="AA125" s="137" t="str">
        <f>Cash!DB125</f>
        <v>Y</v>
      </c>
      <c r="AB125" s="137" t="str">
        <f>Cash!DC125</f>
        <v>N</v>
      </c>
      <c r="AD125" s="137" t="str">
        <f>Cash!DV125</f>
        <v>N</v>
      </c>
      <c r="AE125" s="137" t="str">
        <f>Cash!DW125</f>
        <v>N</v>
      </c>
      <c r="AF125" s="137" t="str">
        <f>Cash!DX125</f>
        <v>Y</v>
      </c>
      <c r="AG125" s="137" t="str">
        <f>Cash!DY125</f>
        <v>N</v>
      </c>
      <c r="AH125" s="137" t="str">
        <f>Cash!DZ125</f>
        <v>N</v>
      </c>
      <c r="AI125" s="137" t="str">
        <f>Cash!EA125</f>
        <v>N</v>
      </c>
      <c r="AK125" s="138">
        <f>AVERAGE(Cash!DP125:DS125)</f>
        <v>2.7849999999999997</v>
      </c>
      <c r="AM125" s="137">
        <f>Cash!AG125-Cash!AN125</f>
        <v>13.849999999999966</v>
      </c>
      <c r="AN125" s="137">
        <f>Cash!AH125-Cash!AO125</f>
        <v>16</v>
      </c>
      <c r="AO125" s="137">
        <f>Cash!AI125-Cash!AP125</f>
        <v>21.199999999999989</v>
      </c>
      <c r="AP125" s="137">
        <f>Cash!AJ125-Cash!AQ125</f>
        <v>17.399999999999977</v>
      </c>
      <c r="AQ125" s="137">
        <f>Cash!AK125-Cash!AR125</f>
        <v>20.350000000000023</v>
      </c>
      <c r="AR125" s="137">
        <f>Cash!AL125-Cash!AS125</f>
        <v>13.349999999999966</v>
      </c>
      <c r="AS125" s="137">
        <f>Cash!AM125-Cash!AT125</f>
        <v>14.149999999999977</v>
      </c>
      <c r="AU125" s="137" t="b">
        <f>D!C125=D!E125</f>
        <v>0</v>
      </c>
      <c r="AV125" s="137" t="b">
        <f>D!C125=D!D125</f>
        <v>0</v>
      </c>
      <c r="AX125" s="137" t="str">
        <f t="shared" si="10"/>
        <v>SUNPHARMA</v>
      </c>
      <c r="AY125" s="137">
        <f>(D!D125+D!E125+D!F125)/3</f>
        <v>466.45</v>
      </c>
      <c r="AZ125" s="137">
        <f>(D!D125+D!E125)/2</f>
        <v>464.97500000000002</v>
      </c>
      <c r="BA125" s="137">
        <f t="shared" si="11"/>
        <v>467.92499999999995</v>
      </c>
      <c r="BB125" s="137">
        <f t="shared" si="12"/>
        <v>1.4749999999999659</v>
      </c>
      <c r="BD125" s="137">
        <f>(D!M125+D!N125+D!O125)/3</f>
        <v>462.81666666666666</v>
      </c>
      <c r="BE125" s="137">
        <f>(D!M125+D!N125)/2</f>
        <v>461</v>
      </c>
      <c r="BF125" s="137">
        <f t="shared" si="13"/>
        <v>464.63333333333333</v>
      </c>
      <c r="BG125" s="137">
        <f t="shared" si="14"/>
        <v>1.8166666666666629</v>
      </c>
      <c r="BI125" s="137" t="b">
        <f t="shared" si="15"/>
        <v>0</v>
      </c>
      <c r="BJ125" s="137" t="str">
        <f t="shared" si="16"/>
        <v>BUY</v>
      </c>
      <c r="BK125" s="137" t="b">
        <f t="shared" si="17"/>
        <v>0</v>
      </c>
      <c r="BL125" s="137" t="b">
        <f t="shared" si="18"/>
        <v>0</v>
      </c>
      <c r="BM125" s="137" t="b">
        <f t="shared" si="19"/>
        <v>1</v>
      </c>
    </row>
    <row r="126" spans="1:65" x14ac:dyDescent="0.3">
      <c r="A126" s="137" t="str">
        <f>D!B126</f>
        <v>SUNTV</v>
      </c>
      <c r="B126" s="137" t="str">
        <f>Cash!I126</f>
        <v>Y</v>
      </c>
      <c r="C126" s="137" t="str">
        <f>Cash!J126</f>
        <v>Y</v>
      </c>
      <c r="D126" s="137" t="str">
        <f>Cash!K126</f>
        <v>Y</v>
      </c>
      <c r="E126" s="137" t="str">
        <f>Cash!L126</f>
        <v>Y</v>
      </c>
      <c r="F126" s="137" t="str">
        <f>Cash!M126</f>
        <v>N</v>
      </c>
      <c r="G126" s="137" t="str">
        <f>Cash!N126</f>
        <v>Y</v>
      </c>
      <c r="I126" s="137" t="str">
        <f>Cash!BB126</f>
        <v>Y</v>
      </c>
      <c r="J126" s="137" t="str">
        <f>Cash!BC126</f>
        <v>N</v>
      </c>
      <c r="K126" s="137" t="str">
        <f>Cash!BD126</f>
        <v>Y</v>
      </c>
      <c r="L126" s="137" t="str">
        <f>Cash!BE126</f>
        <v>Y</v>
      </c>
      <c r="M126" s="137" t="str">
        <f>Cash!BF126</f>
        <v>Y</v>
      </c>
      <c r="N126" s="137" t="str">
        <f>Cash!BG126</f>
        <v>Y</v>
      </c>
      <c r="P126" s="137" t="str">
        <f>Cash!BZ126</f>
        <v>Y</v>
      </c>
      <c r="Q126" s="137" t="str">
        <f>Cash!CA126</f>
        <v>N</v>
      </c>
      <c r="R126" s="137" t="str">
        <f>Cash!CB126</f>
        <v>Y</v>
      </c>
      <c r="S126" s="137" t="str">
        <f>Cash!CC126</f>
        <v>Y</v>
      </c>
      <c r="T126" s="137" t="str">
        <f>Cash!CD126</f>
        <v>Y</v>
      </c>
      <c r="U126" s="137" t="str">
        <f>Cash!CE126</f>
        <v>Y</v>
      </c>
      <c r="W126" s="137" t="str">
        <f>Cash!CX126</f>
        <v>Y</v>
      </c>
      <c r="X126" s="137" t="str">
        <f>Cash!CY126</f>
        <v>N</v>
      </c>
      <c r="Y126" s="137" t="str">
        <f>Cash!CZ126</f>
        <v>Y</v>
      </c>
      <c r="Z126" s="137" t="str">
        <f>Cash!DA126</f>
        <v>Y</v>
      </c>
      <c r="AA126" s="137" t="str">
        <f>Cash!DB126</f>
        <v>Y</v>
      </c>
      <c r="AB126" s="137" t="str">
        <f>Cash!DC126</f>
        <v>Y</v>
      </c>
      <c r="AD126" s="137" t="str">
        <f>Cash!DV126</f>
        <v>N</v>
      </c>
      <c r="AE126" s="137" t="str">
        <f>Cash!DW126</f>
        <v>N</v>
      </c>
      <c r="AF126" s="137" t="str">
        <f>Cash!DX126</f>
        <v>N</v>
      </c>
      <c r="AG126" s="137" t="str">
        <f>Cash!DY126</f>
        <v>N</v>
      </c>
      <c r="AH126" s="137" t="str">
        <f>Cash!DZ126</f>
        <v>Y</v>
      </c>
      <c r="AI126" s="137" t="str">
        <f>Cash!EA126</f>
        <v>N</v>
      </c>
      <c r="AK126" s="138">
        <f>AVERAGE(Cash!DP126:DS126)</f>
        <v>3.8224999999999976</v>
      </c>
      <c r="AM126" s="137">
        <f>Cash!AG126-Cash!AN126</f>
        <v>15</v>
      </c>
      <c r="AN126" s="137">
        <f>Cash!AH126-Cash!AO126</f>
        <v>12.099999999999966</v>
      </c>
      <c r="AO126" s="137">
        <f>Cash!AI126-Cash!AP126</f>
        <v>17.25</v>
      </c>
      <c r="AP126" s="137">
        <f>Cash!AJ126-Cash!AQ126</f>
        <v>13.850000000000023</v>
      </c>
      <c r="AQ126" s="137">
        <f>Cash!AK126-Cash!AR126</f>
        <v>33.5</v>
      </c>
      <c r="AR126" s="137">
        <f>Cash!AL126-Cash!AS126</f>
        <v>11</v>
      </c>
      <c r="AS126" s="137">
        <f>Cash!AM126-Cash!AT126</f>
        <v>11.650000000000034</v>
      </c>
      <c r="AU126" s="137" t="b">
        <f>D!C126=D!E126</f>
        <v>0</v>
      </c>
      <c r="AV126" s="137" t="b">
        <f>D!C126=D!D126</f>
        <v>0</v>
      </c>
      <c r="AX126" s="137" t="str">
        <f t="shared" si="10"/>
        <v>SUNTV</v>
      </c>
      <c r="AY126" s="137">
        <f>(D!D126+D!E126+D!F126)/3</f>
        <v>392.98333333333335</v>
      </c>
      <c r="AZ126" s="137">
        <f>(D!D126+D!E126)/2</f>
        <v>392.5</v>
      </c>
      <c r="BA126" s="137">
        <f t="shared" si="11"/>
        <v>393.4666666666667</v>
      </c>
      <c r="BB126" s="137">
        <f t="shared" si="12"/>
        <v>0.48333333333334849</v>
      </c>
      <c r="BD126" s="137">
        <f>(D!M126+D!N126+D!O126)/3</f>
        <v>386.4666666666667</v>
      </c>
      <c r="BE126" s="137">
        <f>(D!M126+D!N126)/2</f>
        <v>386.65</v>
      </c>
      <c r="BF126" s="137">
        <f t="shared" si="13"/>
        <v>386.28333333333342</v>
      </c>
      <c r="BG126" s="137">
        <f t="shared" si="14"/>
        <v>-0.18333333333328028</v>
      </c>
      <c r="BI126" s="137" t="b">
        <f t="shared" si="15"/>
        <v>0</v>
      </c>
      <c r="BJ126" s="137" t="b">
        <f t="shared" si="16"/>
        <v>0</v>
      </c>
      <c r="BK126" s="137" t="b">
        <f t="shared" si="17"/>
        <v>0</v>
      </c>
      <c r="BL126" s="137" t="b">
        <f t="shared" si="18"/>
        <v>0</v>
      </c>
      <c r="BM126" s="137" t="b">
        <f t="shared" si="19"/>
        <v>0</v>
      </c>
    </row>
    <row r="127" spans="1:65" x14ac:dyDescent="0.3">
      <c r="A127" s="137" t="str">
        <f>D!B127</f>
        <v>TATACHEM</v>
      </c>
      <c r="B127" s="137" t="str">
        <f>Cash!I127</f>
        <v>Y</v>
      </c>
      <c r="C127" s="137" t="str">
        <f>Cash!J127</f>
        <v>N</v>
      </c>
      <c r="D127" s="137" t="str">
        <f>Cash!K127</f>
        <v>Y</v>
      </c>
      <c r="E127" s="137" t="str">
        <f>Cash!L127</f>
        <v>Y</v>
      </c>
      <c r="F127" s="137" t="str">
        <f>Cash!M127</f>
        <v>N</v>
      </c>
      <c r="G127" s="137" t="str">
        <f>Cash!N127</f>
        <v>Y</v>
      </c>
      <c r="I127" s="137" t="str">
        <f>Cash!BB127</f>
        <v>Y</v>
      </c>
      <c r="J127" s="137" t="str">
        <f>Cash!BC127</f>
        <v>N</v>
      </c>
      <c r="K127" s="137" t="str">
        <f>Cash!BD127</f>
        <v>Y</v>
      </c>
      <c r="L127" s="137" t="str">
        <f>Cash!BE127</f>
        <v>N</v>
      </c>
      <c r="M127" s="137" t="str">
        <f>Cash!BF127</f>
        <v>N</v>
      </c>
      <c r="N127" s="137" t="str">
        <f>Cash!BG127</f>
        <v>Y</v>
      </c>
      <c r="P127" s="137" t="str">
        <f>Cash!BZ127</f>
        <v>Y</v>
      </c>
      <c r="Q127" s="137" t="str">
        <f>Cash!CA127</f>
        <v>N</v>
      </c>
      <c r="R127" s="137" t="str">
        <f>Cash!CB127</f>
        <v>Y</v>
      </c>
      <c r="S127" s="137" t="str">
        <f>Cash!CC127</f>
        <v>N</v>
      </c>
      <c r="T127" s="137" t="str">
        <f>Cash!CD127</f>
        <v>N</v>
      </c>
      <c r="U127" s="137" t="str">
        <f>Cash!CE127</f>
        <v>Y</v>
      </c>
      <c r="W127" s="137" t="str">
        <f>Cash!CX127</f>
        <v>Y</v>
      </c>
      <c r="X127" s="137" t="str">
        <f>Cash!CY127</f>
        <v>N</v>
      </c>
      <c r="Y127" s="137" t="str">
        <f>Cash!CZ127</f>
        <v>Y</v>
      </c>
      <c r="Z127" s="137" t="str">
        <f>Cash!DA127</f>
        <v>N</v>
      </c>
      <c r="AA127" s="137" t="str">
        <f>Cash!DB127</f>
        <v>N</v>
      </c>
      <c r="AB127" s="137" t="str">
        <f>Cash!DC127</f>
        <v>Y</v>
      </c>
      <c r="AD127" s="137" t="str">
        <f>Cash!DV127</f>
        <v>Y</v>
      </c>
      <c r="AE127" s="137" t="str">
        <f>Cash!DW127</f>
        <v>N</v>
      </c>
      <c r="AF127" s="137" t="str">
        <f>Cash!DX127</f>
        <v>N</v>
      </c>
      <c r="AG127" s="137" t="str">
        <f>Cash!DY127</f>
        <v>N</v>
      </c>
      <c r="AH127" s="137" t="str">
        <f>Cash!DZ127</f>
        <v>Y</v>
      </c>
      <c r="AI127" s="137" t="str">
        <f>Cash!EA127</f>
        <v>N</v>
      </c>
      <c r="AK127" s="138">
        <f>AVERAGE(Cash!DP127:DS127)</f>
        <v>3.1199999999999974</v>
      </c>
      <c r="AM127" s="137">
        <f>Cash!AG127-Cash!AN127</f>
        <v>16.350000000000023</v>
      </c>
      <c r="AN127" s="137">
        <f>Cash!AH127-Cash!AO127</f>
        <v>7.6999999999999886</v>
      </c>
      <c r="AO127" s="137">
        <f>Cash!AI127-Cash!AP127</f>
        <v>9.4499999999999886</v>
      </c>
      <c r="AP127" s="137">
        <f>Cash!AJ127-Cash!AQ127</f>
        <v>8.4499999999999886</v>
      </c>
      <c r="AQ127" s="137">
        <f>Cash!AK127-Cash!AR127</f>
        <v>19.899999999999977</v>
      </c>
      <c r="AR127" s="137">
        <f>Cash!AL127-Cash!AS127</f>
        <v>12.5</v>
      </c>
      <c r="AS127" s="137">
        <f>Cash!AM127-Cash!AT127</f>
        <v>7.8999999999999773</v>
      </c>
      <c r="AU127" s="137" t="b">
        <f>D!C127=D!E127</f>
        <v>0</v>
      </c>
      <c r="AV127" s="137" t="b">
        <f>D!C127=D!D127</f>
        <v>0</v>
      </c>
      <c r="AX127" s="137" t="str">
        <f t="shared" si="10"/>
        <v>TATACHEM</v>
      </c>
      <c r="AY127" s="137">
        <f>(D!D127+D!E127+D!F127)/3</f>
        <v>292.11666666666667</v>
      </c>
      <c r="AZ127" s="137">
        <f>(D!D127+D!E127)/2</f>
        <v>290.67500000000001</v>
      </c>
      <c r="BA127" s="137">
        <f t="shared" si="11"/>
        <v>293.55833333333334</v>
      </c>
      <c r="BB127" s="137">
        <f t="shared" si="12"/>
        <v>1.4416666666666629</v>
      </c>
      <c r="BD127" s="137">
        <f>(D!M127+D!N127+D!O127)/3</f>
        <v>285.36666666666667</v>
      </c>
      <c r="BE127" s="137">
        <f>(D!M127+D!N127)/2</f>
        <v>286.35000000000002</v>
      </c>
      <c r="BF127" s="137">
        <f t="shared" si="13"/>
        <v>284.38333333333333</v>
      </c>
      <c r="BG127" s="137">
        <f t="shared" si="14"/>
        <v>-0.98333333333334849</v>
      </c>
      <c r="BI127" s="137" t="b">
        <f t="shared" si="15"/>
        <v>0</v>
      </c>
      <c r="BJ127" s="137" t="b">
        <f t="shared" si="16"/>
        <v>0</v>
      </c>
      <c r="BK127" s="137" t="b">
        <f t="shared" si="17"/>
        <v>0</v>
      </c>
      <c r="BL127" s="137" t="b">
        <f t="shared" si="18"/>
        <v>0</v>
      </c>
      <c r="BM127" s="137" t="b">
        <f t="shared" si="19"/>
        <v>0</v>
      </c>
    </row>
    <row r="128" spans="1:65" x14ac:dyDescent="0.3">
      <c r="A128" s="137" t="str">
        <f>D!B128</f>
        <v>TATACONSUM</v>
      </c>
      <c r="B128" s="137" t="str">
        <f>Cash!I128</f>
        <v>Y</v>
      </c>
      <c r="C128" s="137" t="str">
        <f>Cash!J128</f>
        <v>N</v>
      </c>
      <c r="D128" s="137" t="str">
        <f>Cash!K128</f>
        <v>Y</v>
      </c>
      <c r="E128" s="137" t="str">
        <f>Cash!L128</f>
        <v>Y</v>
      </c>
      <c r="F128" s="137" t="str">
        <f>Cash!M128</f>
        <v>N</v>
      </c>
      <c r="G128" s="137" t="str">
        <f>Cash!N128</f>
        <v>N</v>
      </c>
      <c r="I128" s="137" t="str">
        <f>Cash!BB128</f>
        <v>Y</v>
      </c>
      <c r="J128" s="137" t="str">
        <f>Cash!BC128</f>
        <v>Y</v>
      </c>
      <c r="K128" s="137" t="str">
        <f>Cash!BD128</f>
        <v>N</v>
      </c>
      <c r="L128" s="137" t="str">
        <f>Cash!BE128</f>
        <v>Y</v>
      </c>
      <c r="M128" s="137" t="str">
        <f>Cash!BF128</f>
        <v>N</v>
      </c>
      <c r="N128" s="137" t="str">
        <f>Cash!BG128</f>
        <v>Y</v>
      </c>
      <c r="P128" s="137" t="str">
        <f>Cash!BZ128</f>
        <v>Y</v>
      </c>
      <c r="Q128" s="137" t="str">
        <f>Cash!CA128</f>
        <v>Y</v>
      </c>
      <c r="R128" s="137" t="str">
        <f>Cash!CB128</f>
        <v>N</v>
      </c>
      <c r="S128" s="137" t="str">
        <f>Cash!CC128</f>
        <v>Y</v>
      </c>
      <c r="T128" s="137" t="str">
        <f>Cash!CD128</f>
        <v>N</v>
      </c>
      <c r="U128" s="137" t="str">
        <f>Cash!CE128</f>
        <v>Y</v>
      </c>
      <c r="W128" s="137" t="str">
        <f>Cash!CX128</f>
        <v>N</v>
      </c>
      <c r="X128" s="137" t="str">
        <f>Cash!CY128</f>
        <v>Y</v>
      </c>
      <c r="Y128" s="137" t="str">
        <f>Cash!CZ128</f>
        <v>N</v>
      </c>
      <c r="Z128" s="137" t="str">
        <f>Cash!DA128</f>
        <v>Y</v>
      </c>
      <c r="AA128" s="137" t="str">
        <f>Cash!DB128</f>
        <v>N</v>
      </c>
      <c r="AB128" s="137" t="str">
        <f>Cash!DC128</f>
        <v>Y</v>
      </c>
      <c r="AD128" s="137" t="str">
        <f>Cash!DV128</f>
        <v>N</v>
      </c>
      <c r="AE128" s="137" t="str">
        <f>Cash!DW128</f>
        <v>N</v>
      </c>
      <c r="AF128" s="137" t="str">
        <f>Cash!DX128</f>
        <v>N</v>
      </c>
      <c r="AG128" s="137" t="str">
        <f>Cash!DY128</f>
        <v>N</v>
      </c>
      <c r="AH128" s="137" t="str">
        <f>Cash!DZ128</f>
        <v>N</v>
      </c>
      <c r="AI128" s="137" t="str">
        <f>Cash!EA128</f>
        <v>N</v>
      </c>
      <c r="AK128" s="138">
        <f>AVERAGE(Cash!DP128:DS128)</f>
        <v>3.3800000000000003</v>
      </c>
      <c r="AM128" s="137">
        <f>Cash!AG128-Cash!AN128</f>
        <v>10.75</v>
      </c>
      <c r="AN128" s="137">
        <f>Cash!AH128-Cash!AO128</f>
        <v>11.099999999999966</v>
      </c>
      <c r="AO128" s="137">
        <f>Cash!AI128-Cash!AP128</f>
        <v>7.25</v>
      </c>
      <c r="AP128" s="137">
        <f>Cash!AJ128-Cash!AQ128</f>
        <v>13.75</v>
      </c>
      <c r="AQ128" s="137">
        <f>Cash!AK128-Cash!AR128</f>
        <v>12.400000000000034</v>
      </c>
      <c r="AR128" s="137">
        <f>Cash!AL128-Cash!AS128</f>
        <v>18.649999999999977</v>
      </c>
      <c r="AS128" s="137">
        <f>Cash!AM128-Cash!AT128</f>
        <v>14.5</v>
      </c>
      <c r="AU128" s="137" t="b">
        <f>D!C128=D!E128</f>
        <v>0</v>
      </c>
      <c r="AV128" s="137" t="b">
        <f>D!C128=D!D128</f>
        <v>0</v>
      </c>
      <c r="AX128" s="137" t="str">
        <f t="shared" si="10"/>
        <v>TATACONSUM</v>
      </c>
      <c r="AY128" s="137">
        <f>(D!D128+D!E128+D!F128)/3</f>
        <v>361.86666666666662</v>
      </c>
      <c r="AZ128" s="137">
        <f>(D!D128+D!E128)/2</f>
        <v>361.57499999999999</v>
      </c>
      <c r="BA128" s="137">
        <f t="shared" si="11"/>
        <v>362.15833333333325</v>
      </c>
      <c r="BB128" s="137">
        <f t="shared" si="12"/>
        <v>0.29166666666662877</v>
      </c>
      <c r="BD128" s="137">
        <f>(D!M128+D!N128+D!O128)/3</f>
        <v>360.66666666666669</v>
      </c>
      <c r="BE128" s="137">
        <f>(D!M128+D!N128)/2</f>
        <v>360.85</v>
      </c>
      <c r="BF128" s="137">
        <f t="shared" si="13"/>
        <v>360.48333333333335</v>
      </c>
      <c r="BG128" s="137">
        <f t="shared" si="14"/>
        <v>-0.18333333333333712</v>
      </c>
      <c r="BI128" s="137" t="b">
        <f t="shared" si="15"/>
        <v>0</v>
      </c>
      <c r="BJ128" s="137" t="b">
        <f t="shared" si="16"/>
        <v>0</v>
      </c>
      <c r="BK128" s="137" t="b">
        <f t="shared" si="17"/>
        <v>0</v>
      </c>
      <c r="BL128" s="137" t="b">
        <f t="shared" si="18"/>
        <v>0</v>
      </c>
      <c r="BM128" s="137" t="b">
        <f t="shared" si="19"/>
        <v>0</v>
      </c>
    </row>
    <row r="129" spans="1:65" x14ac:dyDescent="0.3">
      <c r="A129" s="137" t="str">
        <f>D!B129</f>
        <v>TATAMOTORS</v>
      </c>
      <c r="B129" s="137" t="str">
        <f>Cash!I129</f>
        <v>N</v>
      </c>
      <c r="C129" s="137" t="str">
        <f>Cash!J129</f>
        <v>Y</v>
      </c>
      <c r="D129" s="137" t="str">
        <f>Cash!K129</f>
        <v>Y</v>
      </c>
      <c r="E129" s="137" t="str">
        <f>Cash!L129</f>
        <v>Y</v>
      </c>
      <c r="F129" s="137" t="str">
        <f>Cash!M129</f>
        <v>N</v>
      </c>
      <c r="G129" s="137" t="str">
        <f>Cash!N129</f>
        <v>Y</v>
      </c>
      <c r="I129" s="137" t="str">
        <f>Cash!BB129</f>
        <v>N</v>
      </c>
      <c r="J129" s="137" t="str">
        <f>Cash!BC129</f>
        <v>Y</v>
      </c>
      <c r="K129" s="137" t="str">
        <f>Cash!BD129</f>
        <v>N</v>
      </c>
      <c r="L129" s="137" t="str">
        <f>Cash!BE129</f>
        <v>Y</v>
      </c>
      <c r="M129" s="137" t="str">
        <f>Cash!BF129</f>
        <v>Y</v>
      </c>
      <c r="N129" s="137" t="str">
        <f>Cash!BG129</f>
        <v>N</v>
      </c>
      <c r="P129" s="137" t="str">
        <f>Cash!BZ129</f>
        <v>N</v>
      </c>
      <c r="Q129" s="137" t="str">
        <f>Cash!CA129</f>
        <v>Y</v>
      </c>
      <c r="R129" s="137" t="str">
        <f>Cash!CB129</f>
        <v>N</v>
      </c>
      <c r="S129" s="137" t="str">
        <f>Cash!CC129</f>
        <v>Y</v>
      </c>
      <c r="T129" s="137" t="str">
        <f>Cash!CD129</f>
        <v>Y</v>
      </c>
      <c r="U129" s="137" t="str">
        <f>Cash!CE129</f>
        <v>N</v>
      </c>
      <c r="W129" s="137" t="str">
        <f>Cash!CX129</f>
        <v>N</v>
      </c>
      <c r="X129" s="137" t="str">
        <f>Cash!CY129</f>
        <v>Y</v>
      </c>
      <c r="Y129" s="137" t="str">
        <f>Cash!CZ129</f>
        <v>N</v>
      </c>
      <c r="Z129" s="137" t="str">
        <f>Cash!DA129</f>
        <v>Y</v>
      </c>
      <c r="AA129" s="137" t="str">
        <f>Cash!DB129</f>
        <v>Y</v>
      </c>
      <c r="AB129" s="137" t="str">
        <f>Cash!DC129</f>
        <v>N</v>
      </c>
      <c r="AD129" s="137" t="str">
        <f>Cash!DV129</f>
        <v>N</v>
      </c>
      <c r="AE129" s="137" t="str">
        <f>Cash!DW129</f>
        <v>N</v>
      </c>
      <c r="AF129" s="137" t="str">
        <f>Cash!DX129</f>
        <v>N</v>
      </c>
      <c r="AG129" s="137" t="str">
        <f>Cash!DY129</f>
        <v>N</v>
      </c>
      <c r="AH129" s="137" t="str">
        <f>Cash!DZ129</f>
        <v>N</v>
      </c>
      <c r="AI129" s="137" t="str">
        <f>Cash!EA129</f>
        <v>N</v>
      </c>
      <c r="AK129" s="138">
        <f>AVERAGE(Cash!DP129:DS129)</f>
        <v>4.9849999999999994</v>
      </c>
      <c r="AM129" s="137">
        <f>Cash!AG129-Cash!AN129</f>
        <v>1.9000000000000057</v>
      </c>
      <c r="AN129" s="137">
        <f>Cash!AH129-Cash!AO129</f>
        <v>2.2999999999999972</v>
      </c>
      <c r="AO129" s="137">
        <f>Cash!AI129-Cash!AP129</f>
        <v>3.7000000000000028</v>
      </c>
      <c r="AP129" s="137">
        <f>Cash!AJ129-Cash!AQ129</f>
        <v>4.1500000000000057</v>
      </c>
      <c r="AQ129" s="137">
        <f>Cash!AK129-Cash!AR129</f>
        <v>4.9000000000000057</v>
      </c>
      <c r="AR129" s="137">
        <f>Cash!AL129-Cash!AS129</f>
        <v>2.5499999999999972</v>
      </c>
      <c r="AS129" s="137">
        <f>Cash!AM129-Cash!AT129</f>
        <v>2.75</v>
      </c>
      <c r="AU129" s="137" t="b">
        <f>D!C129=D!E129</f>
        <v>0</v>
      </c>
      <c r="AV129" s="137" t="b">
        <f>D!C129=D!D129</f>
        <v>0</v>
      </c>
      <c r="AX129" s="137" t="str">
        <f t="shared" si="10"/>
        <v>TATAMOTORS</v>
      </c>
      <c r="AY129" s="137">
        <f>(D!D129+D!E129+D!F129)/3</f>
        <v>82.899999999999991</v>
      </c>
      <c r="AZ129" s="137">
        <f>(D!D129+D!E129)/2</f>
        <v>82.95</v>
      </c>
      <c r="BA129" s="137">
        <f t="shared" si="11"/>
        <v>82.84999999999998</v>
      </c>
      <c r="BB129" s="137">
        <f t="shared" si="12"/>
        <v>-5.0000000000011369E-2</v>
      </c>
      <c r="BD129" s="137">
        <f>(D!M129+D!N129+D!O129)/3</f>
        <v>84.066666666666677</v>
      </c>
      <c r="BE129" s="137">
        <f>(D!M129+D!N129)/2</f>
        <v>84.050000000000011</v>
      </c>
      <c r="BF129" s="137">
        <f t="shared" si="13"/>
        <v>84.083333333333343</v>
      </c>
      <c r="BG129" s="137">
        <f t="shared" si="14"/>
        <v>1.6666666666665719E-2</v>
      </c>
      <c r="BI129" s="137" t="b">
        <f t="shared" si="15"/>
        <v>0</v>
      </c>
      <c r="BJ129" s="137" t="b">
        <f t="shared" si="16"/>
        <v>0</v>
      </c>
      <c r="BK129" s="137" t="b">
        <f t="shared" si="17"/>
        <v>0</v>
      </c>
      <c r="BL129" s="137" t="b">
        <f t="shared" si="18"/>
        <v>0</v>
      </c>
      <c r="BM129" s="137" t="b">
        <f t="shared" si="19"/>
        <v>1</v>
      </c>
    </row>
    <row r="130" spans="1:65" x14ac:dyDescent="0.3">
      <c r="A130" s="137" t="str">
        <f>D!B130</f>
        <v>TATAPOWER</v>
      </c>
      <c r="B130" s="137" t="str">
        <f>Cash!I130</f>
        <v>Y</v>
      </c>
      <c r="C130" s="137" t="str">
        <f>Cash!J130</f>
        <v>N</v>
      </c>
      <c r="D130" s="137" t="str">
        <f>Cash!K130</f>
        <v>Y</v>
      </c>
      <c r="E130" s="137" t="str">
        <f>Cash!L130</f>
        <v>Y</v>
      </c>
      <c r="F130" s="137" t="str">
        <f>Cash!M130</f>
        <v>N</v>
      </c>
      <c r="G130" s="137" t="str">
        <f>Cash!N130</f>
        <v>Y</v>
      </c>
      <c r="I130" s="137" t="str">
        <f>Cash!BB130</f>
        <v>Y</v>
      </c>
      <c r="J130" s="137" t="str">
        <f>Cash!BC130</f>
        <v>N</v>
      </c>
      <c r="K130" s="137" t="str">
        <f>Cash!BD130</f>
        <v>Y</v>
      </c>
      <c r="L130" s="137" t="str">
        <f>Cash!BE130</f>
        <v>Y</v>
      </c>
      <c r="M130" s="137" t="str">
        <f>Cash!BF130</f>
        <v>N</v>
      </c>
      <c r="N130" s="137" t="str">
        <f>Cash!BG130</f>
        <v>N</v>
      </c>
      <c r="P130" s="137" t="str">
        <f>Cash!BZ130</f>
        <v>Y</v>
      </c>
      <c r="Q130" s="137" t="str">
        <f>Cash!CA130</f>
        <v>N</v>
      </c>
      <c r="R130" s="137" t="str">
        <f>Cash!CB130</f>
        <v>Y</v>
      </c>
      <c r="S130" s="137" t="str">
        <f>Cash!CC130</f>
        <v>Y</v>
      </c>
      <c r="T130" s="137" t="str">
        <f>Cash!CD130</f>
        <v>N</v>
      </c>
      <c r="U130" s="137" t="str">
        <f>Cash!CE130</f>
        <v>N</v>
      </c>
      <c r="W130" s="137" t="str">
        <f>Cash!CX130</f>
        <v>N</v>
      </c>
      <c r="X130" s="137" t="str">
        <f>Cash!CY130</f>
        <v>N</v>
      </c>
      <c r="Y130" s="137" t="str">
        <f>Cash!CZ130</f>
        <v>Y</v>
      </c>
      <c r="Z130" s="137" t="str">
        <f>Cash!DA130</f>
        <v>Y</v>
      </c>
      <c r="AA130" s="137" t="str">
        <f>Cash!DB130</f>
        <v>N</v>
      </c>
      <c r="AB130" s="137" t="str">
        <f>Cash!DC130</f>
        <v>N</v>
      </c>
      <c r="AD130" s="137" t="str">
        <f>Cash!DV130</f>
        <v>N</v>
      </c>
      <c r="AE130" s="137" t="str">
        <f>Cash!DW130</f>
        <v>N</v>
      </c>
      <c r="AF130" s="137" t="str">
        <f>Cash!DX130</f>
        <v>N</v>
      </c>
      <c r="AG130" s="137" t="str">
        <f>Cash!DY130</f>
        <v>Y</v>
      </c>
      <c r="AH130" s="137" t="str">
        <f>Cash!DZ130</f>
        <v>N</v>
      </c>
      <c r="AI130" s="137" t="str">
        <f>Cash!EA130</f>
        <v>N</v>
      </c>
      <c r="AK130" s="138">
        <f>AVERAGE(Cash!DP130:DS130)</f>
        <v>3.5849999999999977</v>
      </c>
      <c r="AM130" s="137">
        <f>Cash!AG130-Cash!AN130</f>
        <v>2.2000000000000028</v>
      </c>
      <c r="AN130" s="137">
        <f>Cash!AH130-Cash!AO130</f>
        <v>1.3500000000000014</v>
      </c>
      <c r="AO130" s="137">
        <f>Cash!AI130-Cash!AP130</f>
        <v>1.8000000000000043</v>
      </c>
      <c r="AP130" s="137">
        <f>Cash!AJ130-Cash!AQ130</f>
        <v>2.25</v>
      </c>
      <c r="AQ130" s="137">
        <f>Cash!AK130-Cash!AR130</f>
        <v>1.8500000000000014</v>
      </c>
      <c r="AR130" s="137">
        <f>Cash!AL130-Cash!AS130</f>
        <v>2.0500000000000007</v>
      </c>
      <c r="AS130" s="137">
        <f>Cash!AM130-Cash!AT130</f>
        <v>2.7000000000000028</v>
      </c>
      <c r="AU130" s="137" t="b">
        <f>D!C130=D!E130</f>
        <v>0</v>
      </c>
      <c r="AV130" s="137" t="b">
        <f>D!C130=D!D130</f>
        <v>0</v>
      </c>
      <c r="AX130" s="137" t="str">
        <f t="shared" si="10"/>
        <v>TATAPOWER</v>
      </c>
      <c r="AY130" s="137">
        <f>(D!D130+D!E130+D!F130)/3</f>
        <v>33.25</v>
      </c>
      <c r="AZ130" s="137">
        <f>(D!D130+D!E130)/2</f>
        <v>33</v>
      </c>
      <c r="BA130" s="137">
        <f t="shared" si="11"/>
        <v>33.5</v>
      </c>
      <c r="BB130" s="137">
        <f t="shared" si="12"/>
        <v>0.25</v>
      </c>
      <c r="BD130" s="137">
        <f>(D!M130+D!N130+D!O130)/3</f>
        <v>33.099999999999994</v>
      </c>
      <c r="BE130" s="137">
        <f>(D!M130+D!N130)/2</f>
        <v>33.224999999999994</v>
      </c>
      <c r="BF130" s="137">
        <f t="shared" si="13"/>
        <v>32.974999999999994</v>
      </c>
      <c r="BG130" s="137">
        <f t="shared" si="14"/>
        <v>-0.125</v>
      </c>
      <c r="BI130" s="137" t="b">
        <f t="shared" si="15"/>
        <v>0</v>
      </c>
      <c r="BJ130" s="137" t="b">
        <f t="shared" si="16"/>
        <v>0</v>
      </c>
      <c r="BK130" s="137" t="b">
        <f t="shared" si="17"/>
        <v>0</v>
      </c>
      <c r="BL130" s="137" t="b">
        <f t="shared" si="18"/>
        <v>0</v>
      </c>
      <c r="BM130" s="137" t="b">
        <f t="shared" si="19"/>
        <v>0</v>
      </c>
    </row>
    <row r="131" spans="1:65" x14ac:dyDescent="0.3">
      <c r="A131" s="137" t="str">
        <f>D!B131</f>
        <v>TATASTEEL</v>
      </c>
      <c r="B131" s="137" t="str">
        <f>Cash!I131</f>
        <v>N</v>
      </c>
      <c r="C131" s="137" t="str">
        <f>Cash!J131</f>
        <v>Y</v>
      </c>
      <c r="D131" s="137" t="str">
        <f>Cash!K131</f>
        <v>Y</v>
      </c>
      <c r="E131" s="137" t="str">
        <f>Cash!L131</f>
        <v>Y</v>
      </c>
      <c r="F131" s="137" t="str">
        <f>Cash!M131</f>
        <v>N</v>
      </c>
      <c r="G131" s="137" t="str">
        <f>Cash!N131</f>
        <v>Y</v>
      </c>
      <c r="I131" s="137" t="str">
        <f>Cash!BB131</f>
        <v>N</v>
      </c>
      <c r="J131" s="137" t="str">
        <f>Cash!BC131</f>
        <v>N</v>
      </c>
      <c r="K131" s="137" t="str">
        <f>Cash!BD131</f>
        <v>N</v>
      </c>
      <c r="L131" s="137" t="str">
        <f>Cash!BE131</f>
        <v>Y</v>
      </c>
      <c r="M131" s="137" t="str">
        <f>Cash!BF131</f>
        <v>N</v>
      </c>
      <c r="N131" s="137" t="str">
        <f>Cash!BG131</f>
        <v>Y</v>
      </c>
      <c r="P131" s="137" t="str">
        <f>Cash!BZ131</f>
        <v>N</v>
      </c>
      <c r="Q131" s="137" t="str">
        <f>Cash!CA131</f>
        <v>N</v>
      </c>
      <c r="R131" s="137" t="str">
        <f>Cash!CB131</f>
        <v>N</v>
      </c>
      <c r="S131" s="137" t="str">
        <f>Cash!CC131</f>
        <v>Y</v>
      </c>
      <c r="T131" s="137" t="str">
        <f>Cash!CD131</f>
        <v>N</v>
      </c>
      <c r="U131" s="137" t="str">
        <f>Cash!CE131</f>
        <v>Y</v>
      </c>
      <c r="W131" s="137" t="str">
        <f>Cash!CX131</f>
        <v>N</v>
      </c>
      <c r="X131" s="137" t="str">
        <f>Cash!CY131</f>
        <v>N</v>
      </c>
      <c r="Y131" s="137" t="str">
        <f>Cash!CZ131</f>
        <v>N</v>
      </c>
      <c r="Z131" s="137" t="str">
        <f>Cash!DA131</f>
        <v>Y</v>
      </c>
      <c r="AA131" s="137" t="str">
        <f>Cash!DB131</f>
        <v>N</v>
      </c>
      <c r="AB131" s="137" t="str">
        <f>Cash!DC131</f>
        <v>Y</v>
      </c>
      <c r="AD131" s="137" t="str">
        <f>Cash!DV131</f>
        <v>N</v>
      </c>
      <c r="AE131" s="137" t="str">
        <f>Cash!DW131</f>
        <v>N</v>
      </c>
      <c r="AF131" s="137" t="str">
        <f>Cash!DX131</f>
        <v>Y</v>
      </c>
      <c r="AG131" s="137" t="str">
        <f>Cash!DY131</f>
        <v>N</v>
      </c>
      <c r="AH131" s="137" t="str">
        <f>Cash!DZ131</f>
        <v>N</v>
      </c>
      <c r="AI131" s="137" t="str">
        <f>Cash!EA131</f>
        <v>N</v>
      </c>
      <c r="AK131" s="138">
        <f>AVERAGE(Cash!DP131:DS131)</f>
        <v>3.5674999999999977</v>
      </c>
      <c r="AM131" s="137">
        <f>Cash!AG131-Cash!AN131</f>
        <v>6.9499999999999886</v>
      </c>
      <c r="AN131" s="137">
        <f>Cash!AH131-Cash!AO131</f>
        <v>7.75</v>
      </c>
      <c r="AO131" s="137">
        <f>Cash!AI131-Cash!AP131</f>
        <v>13.899999999999977</v>
      </c>
      <c r="AP131" s="137">
        <f>Cash!AJ131-Cash!AQ131</f>
        <v>12.899999999999977</v>
      </c>
      <c r="AQ131" s="137">
        <f>Cash!AK131-Cash!AR131</f>
        <v>13.75</v>
      </c>
      <c r="AR131" s="137">
        <f>Cash!AL131-Cash!AS131</f>
        <v>8</v>
      </c>
      <c r="AS131" s="137">
        <f>Cash!AM131-Cash!AT131</f>
        <v>7.8999999999999773</v>
      </c>
      <c r="AU131" s="137" t="b">
        <f>D!C131=D!E131</f>
        <v>0</v>
      </c>
      <c r="AV131" s="137" t="b">
        <f>D!C131=D!D131</f>
        <v>0</v>
      </c>
      <c r="AX131" s="137" t="str">
        <f t="shared" si="10"/>
        <v>TATASTEEL</v>
      </c>
      <c r="AY131" s="137">
        <f>(D!D131+D!E131+D!F131)/3</f>
        <v>276</v>
      </c>
      <c r="AZ131" s="137">
        <f>(D!D131+D!E131)/2</f>
        <v>276.77499999999998</v>
      </c>
      <c r="BA131" s="137">
        <f t="shared" si="11"/>
        <v>275.22500000000002</v>
      </c>
      <c r="BB131" s="137">
        <f t="shared" si="12"/>
        <v>-0.77499999999997726</v>
      </c>
      <c r="BD131" s="137">
        <f>(D!M131+D!N131+D!O131)/3</f>
        <v>282.81666666666666</v>
      </c>
      <c r="BE131" s="137">
        <f>(D!M131+D!N131)/2</f>
        <v>282.375</v>
      </c>
      <c r="BF131" s="137">
        <f t="shared" si="13"/>
        <v>283.25833333333333</v>
      </c>
      <c r="BG131" s="137">
        <f t="shared" si="14"/>
        <v>0.44166666666666288</v>
      </c>
      <c r="BI131" s="137" t="b">
        <f t="shared" si="15"/>
        <v>0</v>
      </c>
      <c r="BJ131" s="137" t="b">
        <f t="shared" si="16"/>
        <v>0</v>
      </c>
      <c r="BK131" s="137" t="b">
        <f t="shared" si="17"/>
        <v>0</v>
      </c>
      <c r="BL131" s="137" t="b">
        <f t="shared" si="18"/>
        <v>0</v>
      </c>
      <c r="BM131" s="137" t="b">
        <f t="shared" si="19"/>
        <v>1</v>
      </c>
    </row>
    <row r="132" spans="1:65" x14ac:dyDescent="0.3">
      <c r="A132" s="137" t="str">
        <f>D!B132</f>
        <v>TCS</v>
      </c>
      <c r="B132" s="137" t="str">
        <f>Cash!I132</f>
        <v>Y</v>
      </c>
      <c r="C132" s="137" t="str">
        <f>Cash!J132</f>
        <v>Y</v>
      </c>
      <c r="D132" s="137" t="str">
        <f>Cash!K132</f>
        <v>Y</v>
      </c>
      <c r="E132" s="137" t="str">
        <f>Cash!L132</f>
        <v>Y</v>
      </c>
      <c r="F132" s="137" t="str">
        <f>Cash!M132</f>
        <v>Y</v>
      </c>
      <c r="G132" s="137" t="str">
        <f>Cash!N132</f>
        <v>N</v>
      </c>
      <c r="I132" s="137" t="str">
        <f>Cash!BB132</f>
        <v>Y</v>
      </c>
      <c r="J132" s="137" t="str">
        <f>Cash!BC132</f>
        <v>Y</v>
      </c>
      <c r="K132" s="137" t="str">
        <f>Cash!BD132</f>
        <v>N</v>
      </c>
      <c r="L132" s="137" t="str">
        <f>Cash!BE132</f>
        <v>N</v>
      </c>
      <c r="M132" s="137" t="str">
        <f>Cash!BF132</f>
        <v>Y</v>
      </c>
      <c r="N132" s="137" t="str">
        <f>Cash!BG132</f>
        <v>Y</v>
      </c>
      <c r="P132" s="137" t="str">
        <f>Cash!BZ132</f>
        <v>Y</v>
      </c>
      <c r="Q132" s="137" t="str">
        <f>Cash!CA132</f>
        <v>Y</v>
      </c>
      <c r="R132" s="137" t="str">
        <f>Cash!CB132</f>
        <v>N</v>
      </c>
      <c r="S132" s="137" t="str">
        <f>Cash!CC132</f>
        <v>N</v>
      </c>
      <c r="T132" s="137" t="str">
        <f>Cash!CD132</f>
        <v>Y</v>
      </c>
      <c r="U132" s="137" t="str">
        <f>Cash!CE132</f>
        <v>Y</v>
      </c>
      <c r="W132" s="137" t="str">
        <f>Cash!CX132</f>
        <v>Y</v>
      </c>
      <c r="X132" s="137" t="str">
        <f>Cash!CY132</f>
        <v>N</v>
      </c>
      <c r="Y132" s="137" t="str">
        <f>Cash!CZ132</f>
        <v>N</v>
      </c>
      <c r="Z132" s="137" t="str">
        <f>Cash!DA132</f>
        <v>N</v>
      </c>
      <c r="AA132" s="137" t="str">
        <f>Cash!DB132</f>
        <v>Y</v>
      </c>
      <c r="AB132" s="137" t="str">
        <f>Cash!DC132</f>
        <v>Y</v>
      </c>
      <c r="AD132" s="137" t="str">
        <f>Cash!DV132</f>
        <v>N</v>
      </c>
      <c r="AE132" s="137" t="str">
        <f>Cash!DW132</f>
        <v>N</v>
      </c>
      <c r="AF132" s="137" t="str">
        <f>Cash!DX132</f>
        <v>N</v>
      </c>
      <c r="AG132" s="137" t="str">
        <f>Cash!DY132</f>
        <v>N</v>
      </c>
      <c r="AH132" s="137" t="str">
        <f>Cash!DZ132</f>
        <v>N</v>
      </c>
      <c r="AI132" s="137" t="str">
        <f>Cash!EA132</f>
        <v>N</v>
      </c>
      <c r="AK132" s="138">
        <f>AVERAGE(Cash!DP132:DS132)</f>
        <v>2.8375000000000004</v>
      </c>
      <c r="AM132" s="137">
        <f>Cash!AG132-Cash!AN132</f>
        <v>70.75</v>
      </c>
      <c r="AN132" s="137">
        <f>Cash!AH132-Cash!AO132</f>
        <v>56.849999999999909</v>
      </c>
      <c r="AO132" s="137">
        <f>Cash!AI132-Cash!AP132</f>
        <v>31.200000000000045</v>
      </c>
      <c r="AP132" s="137">
        <f>Cash!AJ132-Cash!AQ132</f>
        <v>63.450000000000045</v>
      </c>
      <c r="AQ132" s="137">
        <f>Cash!AK132-Cash!AR132</f>
        <v>80.850000000000136</v>
      </c>
      <c r="AR132" s="137">
        <f>Cash!AL132-Cash!AS132</f>
        <v>52.200000000000045</v>
      </c>
      <c r="AS132" s="137">
        <f>Cash!AM132-Cash!AT132</f>
        <v>32</v>
      </c>
      <c r="AU132" s="137" t="b">
        <f>D!C132=D!E132</f>
        <v>0</v>
      </c>
      <c r="AV132" s="137" t="b">
        <f>D!C132=D!D132</f>
        <v>0</v>
      </c>
      <c r="AX132" s="137" t="str">
        <f t="shared" ref="AX132:AX146" si="20">A132</f>
        <v>TCS</v>
      </c>
      <c r="AY132" s="137">
        <f>(D!D132+D!E132+D!F132)/3</f>
        <v>2004.5333333333335</v>
      </c>
      <c r="AZ132" s="137">
        <f>(D!D132+D!E132)/2</f>
        <v>1996.625</v>
      </c>
      <c r="BA132" s="137">
        <f t="shared" ref="BA132:BA146" si="21">2*AY132-AZ132</f>
        <v>2012.4416666666671</v>
      </c>
      <c r="BB132" s="137">
        <f t="shared" ref="BB132:BB146" si="22">AY132-AZ132</f>
        <v>7.9083333333335304</v>
      </c>
      <c r="BD132" s="137">
        <f>(D!M132+D!N132+D!O132)/3</f>
        <v>1976.7833333333335</v>
      </c>
      <c r="BE132" s="137">
        <f>(D!M132+D!N132)/2</f>
        <v>1969.575</v>
      </c>
      <c r="BF132" s="137">
        <f t="shared" ref="BF132:BF146" si="23">2*BD132-BE132</f>
        <v>1983.991666666667</v>
      </c>
      <c r="BG132" s="137">
        <f t="shared" ref="BG132:BG146" si="24">BD132-BE132</f>
        <v>7.2083333333334849</v>
      </c>
      <c r="BI132" s="137" t="b">
        <f t="shared" ref="BI132:BI146" si="25">IF(AND(AZ132&lt;BE132,AY132&lt;BD132,BA132&lt;BF132,AZ132&lt;BA132,BE132&lt;BF132),"BUY")</f>
        <v>0</v>
      </c>
      <c r="BJ132" s="137" t="str">
        <f t="shared" ref="BJ132:BJ146" si="26">IF(AND(AZ132&gt;BE132,AY132&gt;BD132,BA132&gt;BF132,AZ132&lt;BA132,BE132&lt;BF132),"BUY")</f>
        <v>BUY</v>
      </c>
      <c r="BK132" s="137" t="b">
        <f t="shared" ref="BK132:BK146" si="27">IF(AND(AZ132&lt;BE132,AY132&lt;BD132,BA132&lt;BF132,AZ132&gt;BA132,BE132&gt;BF132),"SELL")</f>
        <v>0</v>
      </c>
      <c r="BL132" s="137" t="b">
        <f t="shared" ref="BL132:BL146" si="28">IF(AND(AZ132&gt;BE132,AY132&gt;BD132,BA132&gt;BF132,AZ132&gt;BA132,BE132&gt;BF132),"SELL")</f>
        <v>0</v>
      </c>
      <c r="BM132" s="137" t="b">
        <f t="shared" ref="BM132:BM146" si="29">BG132&gt;BB132</f>
        <v>0</v>
      </c>
    </row>
    <row r="133" spans="1:65" x14ac:dyDescent="0.3">
      <c r="A133" s="137" t="str">
        <f>D!B133</f>
        <v>TECHM</v>
      </c>
      <c r="B133" s="137" t="str">
        <f>Cash!I133</f>
        <v>Y</v>
      </c>
      <c r="C133" s="137" t="str">
        <f>Cash!J133</f>
        <v>Y</v>
      </c>
      <c r="D133" s="137" t="str">
        <f>Cash!K133</f>
        <v>Y</v>
      </c>
      <c r="E133" s="137" t="str">
        <f>Cash!L133</f>
        <v>Y</v>
      </c>
      <c r="F133" s="137" t="str">
        <f>Cash!M133</f>
        <v>N</v>
      </c>
      <c r="G133" s="137" t="str">
        <f>Cash!N133</f>
        <v>N</v>
      </c>
      <c r="I133" s="137" t="str">
        <f>Cash!BB133</f>
        <v>Y</v>
      </c>
      <c r="J133" s="137" t="str">
        <f>Cash!BC133</f>
        <v>N</v>
      </c>
      <c r="K133" s="137" t="str">
        <f>Cash!BD133</f>
        <v>N</v>
      </c>
      <c r="L133" s="137" t="str">
        <f>Cash!BE133</f>
        <v>N</v>
      </c>
      <c r="M133" s="137" t="str">
        <f>Cash!BF133</f>
        <v>N</v>
      </c>
      <c r="N133" s="137" t="str">
        <f>Cash!BG133</f>
        <v>N</v>
      </c>
      <c r="P133" s="137" t="str">
        <f>Cash!BZ133</f>
        <v>Y</v>
      </c>
      <c r="Q133" s="137" t="str">
        <f>Cash!CA133</f>
        <v>N</v>
      </c>
      <c r="R133" s="137" t="str">
        <f>Cash!CB133</f>
        <v>N</v>
      </c>
      <c r="S133" s="137" t="str">
        <f>Cash!CC133</f>
        <v>N</v>
      </c>
      <c r="T133" s="137" t="str">
        <f>Cash!CD133</f>
        <v>N</v>
      </c>
      <c r="U133" s="137" t="str">
        <f>Cash!CE133</f>
        <v>N</v>
      </c>
      <c r="W133" s="137" t="str">
        <f>Cash!CX133</f>
        <v>Y</v>
      </c>
      <c r="X133" s="137" t="str">
        <f>Cash!CY133</f>
        <v>N</v>
      </c>
      <c r="Y133" s="137" t="str">
        <f>Cash!CZ133</f>
        <v>N</v>
      </c>
      <c r="Z133" s="137" t="str">
        <f>Cash!DA133</f>
        <v>N</v>
      </c>
      <c r="AA133" s="137" t="str">
        <f>Cash!DB133</f>
        <v>N</v>
      </c>
      <c r="AB133" s="137" t="str">
        <f>Cash!DC133</f>
        <v>N</v>
      </c>
      <c r="AD133" s="137" t="str">
        <f>Cash!DV133</f>
        <v>N</v>
      </c>
      <c r="AE133" s="137" t="str">
        <f>Cash!DW133</f>
        <v>N</v>
      </c>
      <c r="AF133" s="137" t="str">
        <f>Cash!DX133</f>
        <v>N</v>
      </c>
      <c r="AG133" s="137" t="str">
        <f>Cash!DY133</f>
        <v>N</v>
      </c>
      <c r="AH133" s="137" t="str">
        <f>Cash!DZ133</f>
        <v>N</v>
      </c>
      <c r="AI133" s="137" t="str">
        <f>Cash!EA133</f>
        <v>N</v>
      </c>
      <c r="AK133" s="138">
        <f>AVERAGE(Cash!DP133:DS133)</f>
        <v>3.53</v>
      </c>
      <c r="AM133" s="137">
        <f>Cash!AG133-Cash!AN133</f>
        <v>15.899999999999977</v>
      </c>
      <c r="AN133" s="137">
        <f>Cash!AH133-Cash!AO133</f>
        <v>11.449999999999989</v>
      </c>
      <c r="AO133" s="137">
        <f>Cash!AI133-Cash!AP133</f>
        <v>14.099999999999966</v>
      </c>
      <c r="AP133" s="137">
        <f>Cash!AJ133-Cash!AQ133</f>
        <v>16.400000000000034</v>
      </c>
      <c r="AQ133" s="137">
        <f>Cash!AK133-Cash!AR133</f>
        <v>13.5</v>
      </c>
      <c r="AR133" s="137">
        <f>Cash!AL133-Cash!AS133</f>
        <v>12.600000000000023</v>
      </c>
      <c r="AS133" s="137">
        <f>Cash!AM133-Cash!AT133</f>
        <v>21.049999999999955</v>
      </c>
      <c r="AU133" s="137" t="b">
        <f>D!C133=D!E133</f>
        <v>0</v>
      </c>
      <c r="AV133" s="137" t="b">
        <f>D!C133=D!D133</f>
        <v>0</v>
      </c>
      <c r="AX133" s="137" t="str">
        <f t="shared" si="20"/>
        <v>TECHM</v>
      </c>
      <c r="AY133" s="137">
        <f>(D!D133+D!E133+D!F133)/3</f>
        <v>525.25</v>
      </c>
      <c r="AZ133" s="137">
        <f>(D!D133+D!E133)/2</f>
        <v>523.04999999999995</v>
      </c>
      <c r="BA133" s="137">
        <f t="shared" si="21"/>
        <v>527.45000000000005</v>
      </c>
      <c r="BB133" s="137">
        <f t="shared" si="22"/>
        <v>2.2000000000000455</v>
      </c>
      <c r="BD133" s="137">
        <f>(D!M133+D!N133+D!O133)/3</f>
        <v>517.19999999999993</v>
      </c>
      <c r="BE133" s="137">
        <f>(D!M133+D!N133)/2</f>
        <v>515.77499999999998</v>
      </c>
      <c r="BF133" s="137">
        <f t="shared" si="23"/>
        <v>518.62499999999989</v>
      </c>
      <c r="BG133" s="137">
        <f t="shared" si="24"/>
        <v>1.4249999999999545</v>
      </c>
      <c r="BI133" s="137" t="b">
        <f t="shared" si="25"/>
        <v>0</v>
      </c>
      <c r="BJ133" s="137" t="str">
        <f t="shared" si="26"/>
        <v>BUY</v>
      </c>
      <c r="BK133" s="137" t="b">
        <f t="shared" si="27"/>
        <v>0</v>
      </c>
      <c r="BL133" s="137" t="b">
        <f t="shared" si="28"/>
        <v>0</v>
      </c>
      <c r="BM133" s="137" t="b">
        <f t="shared" si="29"/>
        <v>0</v>
      </c>
    </row>
    <row r="134" spans="1:65" x14ac:dyDescent="0.3">
      <c r="A134" s="137" t="str">
        <f>D!B134</f>
        <v>TITAN</v>
      </c>
      <c r="B134" s="137" t="str">
        <f>Cash!I134</f>
        <v>N</v>
      </c>
      <c r="C134" s="137" t="str">
        <f>Cash!J134</f>
        <v>Y</v>
      </c>
      <c r="D134" s="137" t="str">
        <f>Cash!K134</f>
        <v>Y</v>
      </c>
      <c r="E134" s="137" t="str">
        <f>Cash!L134</f>
        <v>Y</v>
      </c>
      <c r="F134" s="137" t="str">
        <f>Cash!M134</f>
        <v>N</v>
      </c>
      <c r="G134" s="137" t="str">
        <f>Cash!N134</f>
        <v>N</v>
      </c>
      <c r="I134" s="137" t="str">
        <f>Cash!BB134</f>
        <v>N</v>
      </c>
      <c r="J134" s="137" t="str">
        <f>Cash!BC134</f>
        <v>N</v>
      </c>
      <c r="K134" s="137" t="str">
        <f>Cash!BD134</f>
        <v>Y</v>
      </c>
      <c r="L134" s="137" t="str">
        <f>Cash!BE134</f>
        <v>N</v>
      </c>
      <c r="M134" s="137" t="str">
        <f>Cash!BF134</f>
        <v>Y</v>
      </c>
      <c r="N134" s="137" t="str">
        <f>Cash!BG134</f>
        <v>N</v>
      </c>
      <c r="P134" s="137" t="str">
        <f>Cash!BZ134</f>
        <v>N</v>
      </c>
      <c r="Q134" s="137" t="str">
        <f>Cash!CA134</f>
        <v>N</v>
      </c>
      <c r="R134" s="137" t="str">
        <f>Cash!CB134</f>
        <v>Y</v>
      </c>
      <c r="S134" s="137" t="str">
        <f>Cash!CC134</f>
        <v>N</v>
      </c>
      <c r="T134" s="137" t="str">
        <f>Cash!CD134</f>
        <v>Y</v>
      </c>
      <c r="U134" s="137" t="str">
        <f>Cash!CE134</f>
        <v>N</v>
      </c>
      <c r="W134" s="137" t="str">
        <f>Cash!CX134</f>
        <v>N</v>
      </c>
      <c r="X134" s="137" t="str">
        <f>Cash!CY134</f>
        <v>N</v>
      </c>
      <c r="Y134" s="137" t="str">
        <f>Cash!CZ134</f>
        <v>Y</v>
      </c>
      <c r="Z134" s="137" t="str">
        <f>Cash!DA134</f>
        <v>N</v>
      </c>
      <c r="AA134" s="137" t="str">
        <f>Cash!DB134</f>
        <v>Y</v>
      </c>
      <c r="AB134" s="137" t="str">
        <f>Cash!DC134</f>
        <v>N</v>
      </c>
      <c r="AD134" s="137" t="str">
        <f>Cash!DV134</f>
        <v>N</v>
      </c>
      <c r="AE134" s="137" t="str">
        <f>Cash!DW134</f>
        <v>N</v>
      </c>
      <c r="AF134" s="137" t="str">
        <f>Cash!DX134</f>
        <v>N</v>
      </c>
      <c r="AG134" s="137" t="str">
        <f>Cash!DY134</f>
        <v>N</v>
      </c>
      <c r="AH134" s="137" t="str">
        <f>Cash!DZ134</f>
        <v>N</v>
      </c>
      <c r="AI134" s="137" t="str">
        <f>Cash!EA134</f>
        <v>N</v>
      </c>
      <c r="AK134" s="138">
        <f>AVERAGE(Cash!DP134:DS134)</f>
        <v>3.44</v>
      </c>
      <c r="AM134" s="137">
        <f>Cash!AG134-Cash!AN134</f>
        <v>18.050000000000068</v>
      </c>
      <c r="AN134" s="137">
        <f>Cash!AH134-Cash!AO134</f>
        <v>16.100000000000023</v>
      </c>
      <c r="AO134" s="137">
        <f>Cash!AI134-Cash!AP134</f>
        <v>35.399999999999977</v>
      </c>
      <c r="AP134" s="137">
        <f>Cash!AJ134-Cash!AQ134</f>
        <v>26</v>
      </c>
      <c r="AQ134" s="137">
        <f>Cash!AK134-Cash!AR134</f>
        <v>35</v>
      </c>
      <c r="AR134" s="137">
        <f>Cash!AL134-Cash!AS134</f>
        <v>17.799999999999955</v>
      </c>
      <c r="AS134" s="137">
        <f>Cash!AM134-Cash!AT134</f>
        <v>14.75</v>
      </c>
      <c r="AU134" s="137" t="b">
        <f>D!C134=D!E134</f>
        <v>0</v>
      </c>
      <c r="AV134" s="137" t="b">
        <f>D!C134=D!D134</f>
        <v>0</v>
      </c>
      <c r="AX134" s="137" t="str">
        <f t="shared" si="20"/>
        <v>TITAN</v>
      </c>
      <c r="AY134" s="137">
        <f>(D!D134+D!E134+D!F134)/3</f>
        <v>847.83333333333337</v>
      </c>
      <c r="AZ134" s="137">
        <f>(D!D134+D!E134)/2</f>
        <v>846.92499999999995</v>
      </c>
      <c r="BA134" s="137">
        <f t="shared" si="21"/>
        <v>848.74166666666679</v>
      </c>
      <c r="BB134" s="137">
        <f t="shared" si="22"/>
        <v>0.9083333333334167</v>
      </c>
      <c r="BD134" s="137">
        <f>(D!M134+D!N134+D!O134)/3</f>
        <v>851.25</v>
      </c>
      <c r="BE134" s="137">
        <f>(D!M134+D!N134)/2</f>
        <v>851.95</v>
      </c>
      <c r="BF134" s="137">
        <f t="shared" si="23"/>
        <v>850.55</v>
      </c>
      <c r="BG134" s="137">
        <f t="shared" si="24"/>
        <v>-0.70000000000004547</v>
      </c>
      <c r="BI134" s="137" t="b">
        <f t="shared" si="25"/>
        <v>0</v>
      </c>
      <c r="BJ134" s="137" t="b">
        <f t="shared" si="26"/>
        <v>0</v>
      </c>
      <c r="BK134" s="137" t="b">
        <f t="shared" si="27"/>
        <v>0</v>
      </c>
      <c r="BL134" s="137" t="b">
        <f t="shared" si="28"/>
        <v>0</v>
      </c>
      <c r="BM134" s="137" t="b">
        <f t="shared" si="29"/>
        <v>0</v>
      </c>
    </row>
    <row r="135" spans="1:65" x14ac:dyDescent="0.3">
      <c r="A135" s="137" t="str">
        <f>D!B135</f>
        <v>TORNTPHARM</v>
      </c>
      <c r="B135" s="137" t="str">
        <f>Cash!I135</f>
        <v>N</v>
      </c>
      <c r="C135" s="137" t="str">
        <f>Cash!J135</f>
        <v>Y</v>
      </c>
      <c r="D135" s="137" t="str">
        <f>Cash!K135</f>
        <v>Y</v>
      </c>
      <c r="E135" s="137" t="str">
        <f>Cash!L135</f>
        <v>Y</v>
      </c>
      <c r="F135" s="137" t="str">
        <f>Cash!M135</f>
        <v>Y</v>
      </c>
      <c r="G135" s="137" t="str">
        <f>Cash!N135</f>
        <v>Y</v>
      </c>
      <c r="I135" s="137" t="str">
        <f>Cash!BB135</f>
        <v>N</v>
      </c>
      <c r="J135" s="137" t="str">
        <f>Cash!BC135</f>
        <v>N</v>
      </c>
      <c r="K135" s="137" t="str">
        <f>Cash!BD135</f>
        <v>Y</v>
      </c>
      <c r="L135" s="137" t="str">
        <f>Cash!BE135</f>
        <v>N</v>
      </c>
      <c r="M135" s="137" t="str">
        <f>Cash!BF135</f>
        <v>Y</v>
      </c>
      <c r="N135" s="137" t="str">
        <f>Cash!BG135</f>
        <v>Y</v>
      </c>
      <c r="P135" s="137" t="str">
        <f>Cash!BZ135</f>
        <v>N</v>
      </c>
      <c r="Q135" s="137" t="str">
        <f>Cash!CA135</f>
        <v>N</v>
      </c>
      <c r="R135" s="137" t="str">
        <f>Cash!CB135</f>
        <v>Y</v>
      </c>
      <c r="S135" s="137" t="str">
        <f>Cash!CC135</f>
        <v>N</v>
      </c>
      <c r="T135" s="137" t="str">
        <f>Cash!CD135</f>
        <v>Y</v>
      </c>
      <c r="U135" s="137" t="str">
        <f>Cash!CE135</f>
        <v>Y</v>
      </c>
      <c r="W135" s="137" t="str">
        <f>Cash!CX135</f>
        <v>N</v>
      </c>
      <c r="X135" s="137" t="str">
        <f>Cash!CY135</f>
        <v>N</v>
      </c>
      <c r="Y135" s="137" t="str">
        <f>Cash!CZ135</f>
        <v>Y</v>
      </c>
      <c r="Z135" s="137" t="str">
        <f>Cash!DA135</f>
        <v>N</v>
      </c>
      <c r="AA135" s="137" t="str">
        <f>Cash!DB135</f>
        <v>N</v>
      </c>
      <c r="AB135" s="137" t="str">
        <f>Cash!DC135</f>
        <v>Y</v>
      </c>
      <c r="AD135" s="137" t="str">
        <f>Cash!DV135</f>
        <v>N</v>
      </c>
      <c r="AE135" s="137" t="str">
        <f>Cash!DW135</f>
        <v>N</v>
      </c>
      <c r="AF135" s="137" t="str">
        <f>Cash!DX135</f>
        <v>N</v>
      </c>
      <c r="AG135" s="137" t="str">
        <f>Cash!DY135</f>
        <v>N</v>
      </c>
      <c r="AH135" s="137" t="str">
        <f>Cash!DZ135</f>
        <v>N</v>
      </c>
      <c r="AI135" s="137" t="str">
        <f>Cash!EA135</f>
        <v>N</v>
      </c>
      <c r="AK135" s="138">
        <f>AVERAGE(Cash!DP135:DS135)</f>
        <v>2.9350000000000001</v>
      </c>
      <c r="AM135" s="137">
        <f>Cash!AG135-Cash!AN135</f>
        <v>40.699999999999818</v>
      </c>
      <c r="AN135" s="137">
        <f>Cash!AH135-Cash!AO135</f>
        <v>73.349999999999909</v>
      </c>
      <c r="AO135" s="137">
        <f>Cash!AI135-Cash!AP135</f>
        <v>104.29999999999973</v>
      </c>
      <c r="AP135" s="137">
        <f>Cash!AJ135-Cash!AQ135</f>
        <v>64.699999999999818</v>
      </c>
      <c r="AQ135" s="137">
        <f>Cash!AK135-Cash!AR135</f>
        <v>63.650000000000091</v>
      </c>
      <c r="AR135" s="137">
        <f>Cash!AL135-Cash!AS135</f>
        <v>54</v>
      </c>
      <c r="AS135" s="137">
        <f>Cash!AM135-Cash!AT135</f>
        <v>74.75</v>
      </c>
      <c r="AU135" s="137" t="b">
        <f>D!C135=D!E135</f>
        <v>0</v>
      </c>
      <c r="AV135" s="137" t="b">
        <f>D!C135=D!D135</f>
        <v>0</v>
      </c>
      <c r="AX135" s="137" t="str">
        <f t="shared" si="20"/>
        <v>TORNTPHARM</v>
      </c>
      <c r="AY135" s="137">
        <f>(D!D135+D!E135+D!F135)/3</f>
        <v>2606.7666666666669</v>
      </c>
      <c r="AZ135" s="137">
        <f>(D!D135+D!E135)/2</f>
        <v>2609.65</v>
      </c>
      <c r="BA135" s="137">
        <f t="shared" si="21"/>
        <v>2603.8833333333337</v>
      </c>
      <c r="BB135" s="137">
        <f t="shared" si="22"/>
        <v>-2.8833333333332121</v>
      </c>
      <c r="BD135" s="137">
        <f>(D!M135+D!N135+D!O135)/3</f>
        <v>2604.0333333333333</v>
      </c>
      <c r="BE135" s="137">
        <f>(D!M135+D!N135)/2</f>
        <v>2596.6750000000002</v>
      </c>
      <c r="BF135" s="137">
        <f t="shared" si="23"/>
        <v>2611.3916666666664</v>
      </c>
      <c r="BG135" s="137">
        <f t="shared" si="24"/>
        <v>7.3583333333331211</v>
      </c>
      <c r="BI135" s="137" t="b">
        <f t="shared" si="25"/>
        <v>0</v>
      </c>
      <c r="BJ135" s="137" t="b">
        <f t="shared" si="26"/>
        <v>0</v>
      </c>
      <c r="BK135" s="137" t="b">
        <f t="shared" si="27"/>
        <v>0</v>
      </c>
      <c r="BL135" s="137" t="b">
        <f t="shared" si="28"/>
        <v>0</v>
      </c>
      <c r="BM135" s="137" t="b">
        <f t="shared" si="29"/>
        <v>1</v>
      </c>
    </row>
    <row r="136" spans="1:65" x14ac:dyDescent="0.3">
      <c r="A136" s="137" t="str">
        <f>D!B136</f>
        <v>TORNTPOWER</v>
      </c>
      <c r="B136" s="137" t="str">
        <f>Cash!I136</f>
        <v>N</v>
      </c>
      <c r="C136" s="137" t="str">
        <f>Cash!J136</f>
        <v>N</v>
      </c>
      <c r="D136" s="137" t="str">
        <f>Cash!K136</f>
        <v>Y</v>
      </c>
      <c r="E136" s="137" t="str">
        <f>Cash!L136</f>
        <v>Y</v>
      </c>
      <c r="F136" s="137" t="str">
        <f>Cash!M136</f>
        <v>N</v>
      </c>
      <c r="G136" s="137" t="str">
        <f>Cash!N136</f>
        <v>Y</v>
      </c>
      <c r="I136" s="137" t="str">
        <f>Cash!BB136</f>
        <v>Y</v>
      </c>
      <c r="J136" s="137" t="str">
        <f>Cash!BC136</f>
        <v>N</v>
      </c>
      <c r="K136" s="137" t="str">
        <f>Cash!BD136</f>
        <v>N</v>
      </c>
      <c r="L136" s="137" t="str">
        <f>Cash!BE136</f>
        <v>Y</v>
      </c>
      <c r="M136" s="137" t="str">
        <f>Cash!BF136</f>
        <v>N</v>
      </c>
      <c r="N136" s="137" t="str">
        <f>Cash!BG136</f>
        <v>N</v>
      </c>
      <c r="P136" s="137" t="str">
        <f>Cash!BZ136</f>
        <v>Y</v>
      </c>
      <c r="Q136" s="137" t="str">
        <f>Cash!CA136</f>
        <v>N</v>
      </c>
      <c r="R136" s="137" t="str">
        <f>Cash!CB136</f>
        <v>N</v>
      </c>
      <c r="S136" s="137" t="str">
        <f>Cash!CC136</f>
        <v>Y</v>
      </c>
      <c r="T136" s="137" t="str">
        <f>Cash!CD136</f>
        <v>N</v>
      </c>
      <c r="U136" s="137" t="str">
        <f>Cash!CE136</f>
        <v>N</v>
      </c>
      <c r="W136" s="137" t="str">
        <f>Cash!CX136</f>
        <v>Y</v>
      </c>
      <c r="X136" s="137" t="str">
        <f>Cash!CY136</f>
        <v>N</v>
      </c>
      <c r="Y136" s="137" t="str">
        <f>Cash!CZ136</f>
        <v>N</v>
      </c>
      <c r="Z136" s="137" t="str">
        <f>Cash!DA136</f>
        <v>Y</v>
      </c>
      <c r="AA136" s="137" t="str">
        <f>Cash!DB136</f>
        <v>N</v>
      </c>
      <c r="AB136" s="137" t="str">
        <f>Cash!DC136</f>
        <v>N</v>
      </c>
      <c r="AD136" s="137" t="str">
        <f>Cash!DV136</f>
        <v>N</v>
      </c>
      <c r="AE136" s="137" t="str">
        <f>Cash!DW136</f>
        <v>N</v>
      </c>
      <c r="AF136" s="137" t="str">
        <f>Cash!DX136</f>
        <v>N</v>
      </c>
      <c r="AG136" s="137" t="str">
        <f>Cash!DY136</f>
        <v>N</v>
      </c>
      <c r="AH136" s="137" t="str">
        <f>Cash!DZ136</f>
        <v>Y</v>
      </c>
      <c r="AI136" s="137" t="str">
        <f>Cash!EA136</f>
        <v>N</v>
      </c>
      <c r="AK136" s="138">
        <f>AVERAGE(Cash!DP136:DS136)</f>
        <v>2.5549999999999997</v>
      </c>
      <c r="AM136" s="137">
        <f>Cash!AG136-Cash!AN136</f>
        <v>12.149999999999977</v>
      </c>
      <c r="AN136" s="137">
        <f>Cash!AH136-Cash!AO136</f>
        <v>8.0499999999999545</v>
      </c>
      <c r="AO136" s="137">
        <f>Cash!AI136-Cash!AP136</f>
        <v>9.7999999999999545</v>
      </c>
      <c r="AP136" s="137">
        <f>Cash!AJ136-Cash!AQ136</f>
        <v>27.050000000000011</v>
      </c>
      <c r="AQ136" s="137">
        <f>Cash!AK136-Cash!AR136</f>
        <v>11.949999999999989</v>
      </c>
      <c r="AR136" s="137">
        <f>Cash!AL136-Cash!AS136</f>
        <v>9.3000000000000114</v>
      </c>
      <c r="AS136" s="137">
        <f>Cash!AM136-Cash!AT136</f>
        <v>15</v>
      </c>
      <c r="AU136" s="137" t="b">
        <f>D!C136=D!E136</f>
        <v>0</v>
      </c>
      <c r="AV136" s="137" t="b">
        <f>D!C136=D!D136</f>
        <v>0</v>
      </c>
      <c r="AX136" s="137" t="str">
        <f t="shared" si="20"/>
        <v>TORNTPOWER</v>
      </c>
      <c r="AY136" s="137">
        <f>(D!D136+D!E136+D!F136)/3</f>
        <v>303.91666666666669</v>
      </c>
      <c r="AZ136" s="137">
        <f>(D!D136+D!E136)/2</f>
        <v>305.42500000000001</v>
      </c>
      <c r="BA136" s="137">
        <f t="shared" si="21"/>
        <v>302.40833333333336</v>
      </c>
      <c r="BB136" s="137">
        <f t="shared" si="22"/>
        <v>-1.5083333333333258</v>
      </c>
      <c r="BD136" s="137">
        <f>(D!M136+D!N136+D!O136)/3</f>
        <v>303.51666666666665</v>
      </c>
      <c r="BE136" s="137">
        <f>(D!M136+D!N136)/2</f>
        <v>304.125</v>
      </c>
      <c r="BF136" s="137">
        <f t="shared" si="23"/>
        <v>302.9083333333333</v>
      </c>
      <c r="BG136" s="137">
        <f t="shared" si="24"/>
        <v>-0.60833333333334849</v>
      </c>
      <c r="BI136" s="137" t="b">
        <f t="shared" si="25"/>
        <v>0</v>
      </c>
      <c r="BJ136" s="137" t="b">
        <f t="shared" si="26"/>
        <v>0</v>
      </c>
      <c r="BK136" s="137" t="b">
        <f t="shared" si="27"/>
        <v>0</v>
      </c>
      <c r="BL136" s="137" t="b">
        <f t="shared" si="28"/>
        <v>0</v>
      </c>
      <c r="BM136" s="137" t="b">
        <f t="shared" si="29"/>
        <v>1</v>
      </c>
    </row>
    <row r="137" spans="1:65" x14ac:dyDescent="0.3">
      <c r="A137" s="137" t="str">
        <f>D!B137</f>
        <v>TVSMOTOR</v>
      </c>
      <c r="B137" s="137" t="str">
        <f>Cash!I137</f>
        <v>N</v>
      </c>
      <c r="C137" s="137" t="str">
        <f>Cash!J137</f>
        <v>Y</v>
      </c>
      <c r="D137" s="137" t="str">
        <f>Cash!K137</f>
        <v>Y</v>
      </c>
      <c r="E137" s="137" t="str">
        <f>Cash!L137</f>
        <v>N</v>
      </c>
      <c r="F137" s="137" t="str">
        <f>Cash!M137</f>
        <v>N</v>
      </c>
      <c r="G137" s="137" t="str">
        <f>Cash!N137</f>
        <v>N</v>
      </c>
      <c r="I137" s="137" t="str">
        <f>Cash!BB137</f>
        <v>N</v>
      </c>
      <c r="J137" s="137" t="str">
        <f>Cash!BC137</f>
        <v>Y</v>
      </c>
      <c r="K137" s="137" t="str">
        <f>Cash!BD137</f>
        <v>N</v>
      </c>
      <c r="L137" s="137" t="str">
        <f>Cash!BE137</f>
        <v>N</v>
      </c>
      <c r="M137" s="137" t="str">
        <f>Cash!BF137</f>
        <v>Y</v>
      </c>
      <c r="N137" s="137" t="str">
        <f>Cash!BG137</f>
        <v>N</v>
      </c>
      <c r="P137" s="137" t="str">
        <f>Cash!BZ137</f>
        <v>N</v>
      </c>
      <c r="Q137" s="137" t="str">
        <f>Cash!CA137</f>
        <v>Y</v>
      </c>
      <c r="R137" s="137" t="str">
        <f>Cash!CB137</f>
        <v>N</v>
      </c>
      <c r="S137" s="137" t="str">
        <f>Cash!CC137</f>
        <v>N</v>
      </c>
      <c r="T137" s="137" t="str">
        <f>Cash!CD137</f>
        <v>Y</v>
      </c>
      <c r="U137" s="137" t="str">
        <f>Cash!CE137</f>
        <v>N</v>
      </c>
      <c r="W137" s="137" t="str">
        <f>Cash!CX137</f>
        <v>N</v>
      </c>
      <c r="X137" s="137" t="str">
        <f>Cash!CY137</f>
        <v>Y</v>
      </c>
      <c r="Y137" s="137" t="str">
        <f>Cash!CZ137</f>
        <v>N</v>
      </c>
      <c r="Z137" s="137" t="str">
        <f>Cash!DA137</f>
        <v>N</v>
      </c>
      <c r="AA137" s="137" t="str">
        <f>Cash!DB137</f>
        <v>Y</v>
      </c>
      <c r="AB137" s="137" t="str">
        <f>Cash!DC137</f>
        <v>N</v>
      </c>
      <c r="AD137" s="137" t="str">
        <f>Cash!DV137</f>
        <v>N</v>
      </c>
      <c r="AE137" s="137" t="str">
        <f>Cash!DW137</f>
        <v>N</v>
      </c>
      <c r="AF137" s="137" t="str">
        <f>Cash!DX137</f>
        <v>N</v>
      </c>
      <c r="AG137" s="137" t="str">
        <f>Cash!DY137</f>
        <v>N</v>
      </c>
      <c r="AH137" s="137" t="str">
        <f>Cash!DZ137</f>
        <v>Y</v>
      </c>
      <c r="AI137" s="137" t="str">
        <f>Cash!EA137</f>
        <v>N</v>
      </c>
      <c r="AK137" s="138">
        <f>AVERAGE(Cash!DP137:DS137)</f>
        <v>4.2549999999999999</v>
      </c>
      <c r="AM137" s="137">
        <f>Cash!AG137-Cash!AN137</f>
        <v>11</v>
      </c>
      <c r="AN137" s="137">
        <f>Cash!AH137-Cash!AO137</f>
        <v>14.899999999999977</v>
      </c>
      <c r="AO137" s="137">
        <f>Cash!AI137-Cash!AP137</f>
        <v>10.349999999999966</v>
      </c>
      <c r="AP137" s="137">
        <f>Cash!AJ137-Cash!AQ137</f>
        <v>12.849999999999966</v>
      </c>
      <c r="AQ137" s="137">
        <f>Cash!AK137-Cash!AR137</f>
        <v>38.5</v>
      </c>
      <c r="AR137" s="137">
        <f>Cash!AL137-Cash!AS137</f>
        <v>12.399999999999977</v>
      </c>
      <c r="AS137" s="137">
        <f>Cash!AM137-Cash!AT137</f>
        <v>16.550000000000011</v>
      </c>
      <c r="AU137" s="137" t="b">
        <f>D!C137=D!E137</f>
        <v>0</v>
      </c>
      <c r="AV137" s="137" t="b">
        <f>D!C137=D!D137</f>
        <v>0</v>
      </c>
      <c r="AX137" s="137" t="str">
        <f t="shared" si="20"/>
        <v>TVSMOTOR</v>
      </c>
      <c r="AY137" s="137">
        <f>(D!D137+D!E137+D!F137)/3</f>
        <v>313.71666666666664</v>
      </c>
      <c r="AZ137" s="137">
        <f>(D!D137+D!E137)/2</f>
        <v>313.5</v>
      </c>
      <c r="BA137" s="137">
        <f t="shared" si="21"/>
        <v>313.93333333333328</v>
      </c>
      <c r="BB137" s="137">
        <f t="shared" si="22"/>
        <v>0.21666666666664014</v>
      </c>
      <c r="BD137" s="137">
        <f>(D!M137+D!N137+D!O137)/3</f>
        <v>318.26666666666665</v>
      </c>
      <c r="BE137" s="137">
        <f>(D!M137+D!N137)/2</f>
        <v>319.5</v>
      </c>
      <c r="BF137" s="137">
        <f t="shared" si="23"/>
        <v>317.0333333333333</v>
      </c>
      <c r="BG137" s="137">
        <f t="shared" si="24"/>
        <v>-1.2333333333333485</v>
      </c>
      <c r="BI137" s="137" t="b">
        <f t="shared" si="25"/>
        <v>0</v>
      </c>
      <c r="BJ137" s="137" t="b">
        <f t="shared" si="26"/>
        <v>0</v>
      </c>
      <c r="BK137" s="137" t="b">
        <f t="shared" si="27"/>
        <v>0</v>
      </c>
      <c r="BL137" s="137" t="b">
        <f t="shared" si="28"/>
        <v>0</v>
      </c>
      <c r="BM137" s="137" t="b">
        <f t="shared" si="29"/>
        <v>0</v>
      </c>
    </row>
    <row r="138" spans="1:65" x14ac:dyDescent="0.3">
      <c r="A138" s="137" t="str">
        <f>D!B138</f>
        <v>UBL</v>
      </c>
      <c r="B138" s="137" t="str">
        <f>Cash!I138</f>
        <v>N</v>
      </c>
      <c r="C138" s="137" t="str">
        <f>Cash!J138</f>
        <v>Y</v>
      </c>
      <c r="D138" s="137" t="str">
        <f>Cash!K138</f>
        <v>Y</v>
      </c>
      <c r="E138" s="137" t="str">
        <f>Cash!L138</f>
        <v>N</v>
      </c>
      <c r="F138" s="137" t="str">
        <f>Cash!M138</f>
        <v>N</v>
      </c>
      <c r="G138" s="137" t="str">
        <f>Cash!N138</f>
        <v>N</v>
      </c>
      <c r="I138" s="137" t="str">
        <f>Cash!BB138</f>
        <v>N</v>
      </c>
      <c r="J138" s="137" t="str">
        <f>Cash!BC138</f>
        <v>Y</v>
      </c>
      <c r="K138" s="137" t="str">
        <f>Cash!BD138</f>
        <v>N</v>
      </c>
      <c r="L138" s="137" t="str">
        <f>Cash!BE138</f>
        <v>Y</v>
      </c>
      <c r="M138" s="137" t="str">
        <f>Cash!BF138</f>
        <v>N</v>
      </c>
      <c r="N138" s="137" t="str">
        <f>Cash!BG138</f>
        <v>N</v>
      </c>
      <c r="P138" s="137" t="str">
        <f>Cash!BZ138</f>
        <v>N</v>
      </c>
      <c r="Q138" s="137" t="str">
        <f>Cash!CA138</f>
        <v>Y</v>
      </c>
      <c r="R138" s="137" t="str">
        <f>Cash!CB138</f>
        <v>N</v>
      </c>
      <c r="S138" s="137" t="str">
        <f>Cash!CC138</f>
        <v>Y</v>
      </c>
      <c r="T138" s="137" t="str">
        <f>Cash!CD138</f>
        <v>N</v>
      </c>
      <c r="U138" s="137" t="str">
        <f>Cash!CE138</f>
        <v>N</v>
      </c>
      <c r="W138" s="137" t="str">
        <f>Cash!CX138</f>
        <v>N</v>
      </c>
      <c r="X138" s="137" t="str">
        <f>Cash!CY138</f>
        <v>Y</v>
      </c>
      <c r="Y138" s="137" t="str">
        <f>Cash!CZ138</f>
        <v>N</v>
      </c>
      <c r="Z138" s="137" t="str">
        <f>Cash!DA138</f>
        <v>Y</v>
      </c>
      <c r="AA138" s="137" t="str">
        <f>Cash!DB138</f>
        <v>N</v>
      </c>
      <c r="AB138" s="137" t="str">
        <f>Cash!DC138</f>
        <v>N</v>
      </c>
      <c r="AD138" s="137" t="str">
        <f>Cash!DV138</f>
        <v>N</v>
      </c>
      <c r="AE138" s="137" t="str">
        <f>Cash!DW138</f>
        <v>Y</v>
      </c>
      <c r="AF138" s="137" t="str">
        <f>Cash!DX138</f>
        <v>N</v>
      </c>
      <c r="AG138" s="137" t="str">
        <f>Cash!DY138</f>
        <v>N</v>
      </c>
      <c r="AH138" s="137" t="str">
        <f>Cash!DZ138</f>
        <v>Y</v>
      </c>
      <c r="AI138" s="137" t="str">
        <f>Cash!EA138</f>
        <v>N</v>
      </c>
      <c r="AK138" s="138">
        <f>AVERAGE(Cash!DP138:DS138)</f>
        <v>2.8299999999999996</v>
      </c>
      <c r="AM138" s="137">
        <f>Cash!AG138-Cash!AN138</f>
        <v>39.100000000000023</v>
      </c>
      <c r="AN138" s="137">
        <f>Cash!AH138-Cash!AO138</f>
        <v>75.449999999999932</v>
      </c>
      <c r="AO138" s="137">
        <f>Cash!AI138-Cash!AP138</f>
        <v>13.75</v>
      </c>
      <c r="AP138" s="137">
        <f>Cash!AJ138-Cash!AQ138</f>
        <v>22.949999999999932</v>
      </c>
      <c r="AQ138" s="137">
        <f>Cash!AK138-Cash!AR138</f>
        <v>52.5</v>
      </c>
      <c r="AR138" s="137">
        <f>Cash!AL138-Cash!AS138</f>
        <v>39.350000000000023</v>
      </c>
      <c r="AS138" s="137">
        <f>Cash!AM138-Cash!AT138</f>
        <v>69.399999999999977</v>
      </c>
      <c r="AU138" s="137" t="b">
        <f>D!C138=D!E138</f>
        <v>0</v>
      </c>
      <c r="AV138" s="137" t="b">
        <f>D!C138=D!D138</f>
        <v>0</v>
      </c>
      <c r="AX138" s="137" t="str">
        <f t="shared" si="20"/>
        <v>UBL</v>
      </c>
      <c r="AY138" s="137">
        <f>(D!D138+D!E138+D!F138)/3</f>
        <v>921.46666666666658</v>
      </c>
      <c r="AZ138" s="137">
        <f>(D!D138+D!E138)/2</f>
        <v>925.55</v>
      </c>
      <c r="BA138" s="137">
        <f t="shared" si="21"/>
        <v>917.38333333333321</v>
      </c>
      <c r="BB138" s="137">
        <f t="shared" si="22"/>
        <v>-4.0833333333333712</v>
      </c>
      <c r="BD138" s="137">
        <f>(D!M138+D!N138+D!O138)/3</f>
        <v>906.96666666666658</v>
      </c>
      <c r="BE138" s="137">
        <f>(D!M138+D!N138)/2</f>
        <v>896.92499999999995</v>
      </c>
      <c r="BF138" s="137">
        <f t="shared" si="23"/>
        <v>917.00833333333321</v>
      </c>
      <c r="BG138" s="137">
        <f t="shared" si="24"/>
        <v>10.041666666666629</v>
      </c>
      <c r="BI138" s="137" t="b">
        <f t="shared" si="25"/>
        <v>0</v>
      </c>
      <c r="BJ138" s="137" t="b">
        <f t="shared" si="26"/>
        <v>0</v>
      </c>
      <c r="BK138" s="137" t="b">
        <f t="shared" si="27"/>
        <v>0</v>
      </c>
      <c r="BL138" s="137" t="b">
        <f t="shared" si="28"/>
        <v>0</v>
      </c>
      <c r="BM138" s="137" t="b">
        <f t="shared" si="29"/>
        <v>1</v>
      </c>
    </row>
    <row r="139" spans="1:65" x14ac:dyDescent="0.3">
      <c r="A139" s="137" t="str">
        <f>D!B139</f>
        <v>UJJIVAN</v>
      </c>
      <c r="B139" s="137" t="str">
        <f>Cash!I139</f>
        <v>N</v>
      </c>
      <c r="C139" s="137" t="str">
        <f>Cash!J139</f>
        <v>N</v>
      </c>
      <c r="D139" s="137" t="str">
        <f>Cash!K139</f>
        <v>Y</v>
      </c>
      <c r="E139" s="137" t="str">
        <f>Cash!L139</f>
        <v>N</v>
      </c>
      <c r="F139" s="137" t="str">
        <f>Cash!M139</f>
        <v>N</v>
      </c>
      <c r="G139" s="137" t="str">
        <f>Cash!N139</f>
        <v>N</v>
      </c>
      <c r="I139" s="137" t="str">
        <f>Cash!BB139</f>
        <v>Y</v>
      </c>
      <c r="J139" s="137" t="str">
        <f>Cash!BC139</f>
        <v>Y</v>
      </c>
      <c r="K139" s="137" t="str">
        <f>Cash!BD139</f>
        <v>N</v>
      </c>
      <c r="L139" s="137" t="str">
        <f>Cash!BE139</f>
        <v>Y</v>
      </c>
      <c r="M139" s="137" t="str">
        <f>Cash!BF139</f>
        <v>Y</v>
      </c>
      <c r="N139" s="137" t="str">
        <f>Cash!BG139</f>
        <v>N</v>
      </c>
      <c r="P139" s="137" t="str">
        <f>Cash!BZ139</f>
        <v>Y</v>
      </c>
      <c r="Q139" s="137" t="str">
        <f>Cash!CA139</f>
        <v>Y</v>
      </c>
      <c r="R139" s="137" t="str">
        <f>Cash!CB139</f>
        <v>N</v>
      </c>
      <c r="S139" s="137" t="str">
        <f>Cash!CC139</f>
        <v>Y</v>
      </c>
      <c r="T139" s="137" t="str">
        <f>Cash!CD139</f>
        <v>Y</v>
      </c>
      <c r="U139" s="137" t="str">
        <f>Cash!CE139</f>
        <v>N</v>
      </c>
      <c r="W139" s="137" t="str">
        <f>Cash!CX139</f>
        <v>Y</v>
      </c>
      <c r="X139" s="137" t="str">
        <f>Cash!CY139</f>
        <v>Y</v>
      </c>
      <c r="Y139" s="137" t="str">
        <f>Cash!CZ139</f>
        <v>N</v>
      </c>
      <c r="Z139" s="137" t="str">
        <f>Cash!DA139</f>
        <v>N</v>
      </c>
      <c r="AA139" s="137" t="str">
        <f>Cash!DB139</f>
        <v>Y</v>
      </c>
      <c r="AB139" s="137" t="str">
        <f>Cash!DC139</f>
        <v>N</v>
      </c>
      <c r="AD139" s="137" t="str">
        <f>Cash!DV139</f>
        <v>N</v>
      </c>
      <c r="AE139" s="137" t="str">
        <f>Cash!DW139</f>
        <v>N</v>
      </c>
      <c r="AF139" s="137" t="str">
        <f>Cash!DX139</f>
        <v>N</v>
      </c>
      <c r="AG139" s="137" t="str">
        <f>Cash!DY139</f>
        <v>N</v>
      </c>
      <c r="AH139" s="137" t="str">
        <f>Cash!DZ139</f>
        <v>Y</v>
      </c>
      <c r="AI139" s="137" t="str">
        <f>Cash!EA139</f>
        <v>N</v>
      </c>
      <c r="AK139" s="138">
        <f>AVERAGE(Cash!DP139:DS139)</f>
        <v>5.4874999999999972</v>
      </c>
      <c r="AM139" s="137">
        <f>Cash!AG139-Cash!AN139</f>
        <v>15.400000000000006</v>
      </c>
      <c r="AN139" s="137">
        <f>Cash!AH139-Cash!AO139</f>
        <v>8.5</v>
      </c>
      <c r="AO139" s="137">
        <f>Cash!AI139-Cash!AP139</f>
        <v>6.5499999999999829</v>
      </c>
      <c r="AP139" s="137">
        <f>Cash!AJ139-Cash!AQ139</f>
        <v>10.25</v>
      </c>
      <c r="AQ139" s="137">
        <f>Cash!AK139-Cash!AR139</f>
        <v>18.5</v>
      </c>
      <c r="AR139" s="137">
        <f>Cash!AL139-Cash!AS139</f>
        <v>11.199999999999989</v>
      </c>
      <c r="AS139" s="137">
        <f>Cash!AM139-Cash!AT139</f>
        <v>14.199999999999989</v>
      </c>
      <c r="AU139" s="137" t="b">
        <f>D!C139=D!E139</f>
        <v>0</v>
      </c>
      <c r="AV139" s="137" t="b">
        <f>D!C139=D!D139</f>
        <v>0</v>
      </c>
      <c r="AX139" s="137" t="str">
        <f t="shared" si="20"/>
        <v>UJJIVAN</v>
      </c>
      <c r="AY139" s="137">
        <f>(D!D139+D!E139+D!F139)/3</f>
        <v>151.79999999999998</v>
      </c>
      <c r="AZ139" s="137">
        <f>(D!D139+D!E139)/2</f>
        <v>152.19999999999999</v>
      </c>
      <c r="BA139" s="137">
        <f t="shared" si="21"/>
        <v>151.39999999999998</v>
      </c>
      <c r="BB139" s="137">
        <f t="shared" si="22"/>
        <v>-0.40000000000000568</v>
      </c>
      <c r="BD139" s="137">
        <f>(D!M139+D!N139+D!O139)/3</f>
        <v>158.33333333333334</v>
      </c>
      <c r="BE139" s="137">
        <f>(D!M139+D!N139)/2</f>
        <v>159.25</v>
      </c>
      <c r="BF139" s="137">
        <f t="shared" si="23"/>
        <v>157.41666666666669</v>
      </c>
      <c r="BG139" s="137">
        <f t="shared" si="24"/>
        <v>-0.91666666666665719</v>
      </c>
      <c r="BI139" s="137" t="b">
        <f t="shared" si="25"/>
        <v>0</v>
      </c>
      <c r="BJ139" s="137" t="b">
        <f t="shared" si="26"/>
        <v>0</v>
      </c>
      <c r="BK139" s="137" t="str">
        <f t="shared" si="27"/>
        <v>SELL</v>
      </c>
      <c r="BL139" s="137" t="b">
        <f t="shared" si="28"/>
        <v>0</v>
      </c>
      <c r="BM139" s="137" t="b">
        <f t="shared" si="29"/>
        <v>0</v>
      </c>
    </row>
    <row r="140" spans="1:65" x14ac:dyDescent="0.3">
      <c r="A140" s="137" t="str">
        <f>D!B140</f>
        <v>ULTRACEMCO</v>
      </c>
      <c r="B140" s="137" t="str">
        <f>Cash!I140</f>
        <v>Y</v>
      </c>
      <c r="C140" s="137" t="str">
        <f>Cash!J140</f>
        <v>Y</v>
      </c>
      <c r="D140" s="137" t="str">
        <f>Cash!K140</f>
        <v>Y</v>
      </c>
      <c r="E140" s="137" t="str">
        <f>Cash!L140</f>
        <v>Y</v>
      </c>
      <c r="F140" s="137" t="str">
        <f>Cash!M140</f>
        <v>N</v>
      </c>
      <c r="G140" s="137" t="str">
        <f>Cash!N140</f>
        <v>N</v>
      </c>
      <c r="I140" s="137" t="str">
        <f>Cash!BB140</f>
        <v>Y</v>
      </c>
      <c r="J140" s="137" t="str">
        <f>Cash!BC140</f>
        <v>N</v>
      </c>
      <c r="K140" s="137" t="str">
        <f>Cash!BD140</f>
        <v>Y</v>
      </c>
      <c r="L140" s="137" t="str">
        <f>Cash!BE140</f>
        <v>Y</v>
      </c>
      <c r="M140" s="137" t="str">
        <f>Cash!BF140</f>
        <v>Y</v>
      </c>
      <c r="N140" s="137" t="str">
        <f>Cash!BG140</f>
        <v>N</v>
      </c>
      <c r="P140" s="137" t="str">
        <f>Cash!BZ140</f>
        <v>Y</v>
      </c>
      <c r="Q140" s="137" t="str">
        <f>Cash!CA140</f>
        <v>N</v>
      </c>
      <c r="R140" s="137" t="str">
        <f>Cash!CB140</f>
        <v>Y</v>
      </c>
      <c r="S140" s="137" t="str">
        <f>Cash!CC140</f>
        <v>Y</v>
      </c>
      <c r="T140" s="137" t="str">
        <f>Cash!CD140</f>
        <v>Y</v>
      </c>
      <c r="U140" s="137" t="str">
        <f>Cash!CE140</f>
        <v>N</v>
      </c>
      <c r="W140" s="137" t="str">
        <f>Cash!CX140</f>
        <v>Y</v>
      </c>
      <c r="X140" s="137" t="str">
        <f>Cash!CY140</f>
        <v>N</v>
      </c>
      <c r="Y140" s="137" t="str">
        <f>Cash!CZ140</f>
        <v>N</v>
      </c>
      <c r="Z140" s="137" t="str">
        <f>Cash!DA140</f>
        <v>N</v>
      </c>
      <c r="AA140" s="137" t="str">
        <f>Cash!DB140</f>
        <v>Y</v>
      </c>
      <c r="AB140" s="137" t="str">
        <f>Cash!DC140</f>
        <v>N</v>
      </c>
      <c r="AD140" s="137" t="str">
        <f>Cash!DV140</f>
        <v>N</v>
      </c>
      <c r="AE140" s="137" t="str">
        <f>Cash!DW140</f>
        <v>N</v>
      </c>
      <c r="AF140" s="137" t="str">
        <f>Cash!DX140</f>
        <v>N</v>
      </c>
      <c r="AG140" s="137" t="str">
        <f>Cash!DY140</f>
        <v>Y</v>
      </c>
      <c r="AH140" s="137" t="str">
        <f>Cash!DZ140</f>
        <v>Y</v>
      </c>
      <c r="AI140" s="137" t="str">
        <f>Cash!EA140</f>
        <v>N</v>
      </c>
      <c r="AK140" s="138">
        <f>AVERAGE(Cash!DP140:DS140)</f>
        <v>3.7124999999999972</v>
      </c>
      <c r="AM140" s="137">
        <f>Cash!AG140-Cash!AN140</f>
        <v>138</v>
      </c>
      <c r="AN140" s="137">
        <f>Cash!AH140-Cash!AO140</f>
        <v>93.650000000000091</v>
      </c>
      <c r="AO140" s="137">
        <f>Cash!AI140-Cash!AP140</f>
        <v>164.84999999999991</v>
      </c>
      <c r="AP140" s="137">
        <f>Cash!AJ140-Cash!AQ140</f>
        <v>157.75</v>
      </c>
      <c r="AQ140" s="137">
        <f>Cash!AK140-Cash!AR140</f>
        <v>307.75</v>
      </c>
      <c r="AR140" s="137">
        <f>Cash!AL140-Cash!AS140</f>
        <v>81.150000000000091</v>
      </c>
      <c r="AS140" s="137">
        <f>Cash!AM140-Cash!AT140</f>
        <v>142.80000000000018</v>
      </c>
      <c r="AU140" s="137" t="b">
        <f>D!C140=D!E140</f>
        <v>0</v>
      </c>
      <c r="AV140" s="137" t="b">
        <f>D!C140=D!D140</f>
        <v>0</v>
      </c>
      <c r="AX140" s="137" t="str">
        <f t="shared" si="20"/>
        <v>ULTRACEMCO</v>
      </c>
      <c r="AY140" s="137">
        <f>(D!D140+D!E140+D!F140)/3</f>
        <v>3612.3166666666671</v>
      </c>
      <c r="AZ140" s="137">
        <f>(D!D140+D!E140)/2</f>
        <v>3599</v>
      </c>
      <c r="BA140" s="137">
        <f t="shared" si="21"/>
        <v>3625.6333333333341</v>
      </c>
      <c r="BB140" s="137">
        <f t="shared" si="22"/>
        <v>13.316666666667061</v>
      </c>
      <c r="BD140" s="137">
        <f>(D!M140+D!N140+D!O140)/3</f>
        <v>3552.6166666666668</v>
      </c>
      <c r="BE140" s="137">
        <f>(D!M140+D!N140)/2</f>
        <v>3543.1750000000002</v>
      </c>
      <c r="BF140" s="137">
        <f t="shared" si="23"/>
        <v>3562.0583333333334</v>
      </c>
      <c r="BG140" s="137">
        <f t="shared" si="24"/>
        <v>9.441666666666606</v>
      </c>
      <c r="BI140" s="137" t="b">
        <f t="shared" si="25"/>
        <v>0</v>
      </c>
      <c r="BJ140" s="137" t="str">
        <f t="shared" si="26"/>
        <v>BUY</v>
      </c>
      <c r="BK140" s="137" t="b">
        <f t="shared" si="27"/>
        <v>0</v>
      </c>
      <c r="BL140" s="137" t="b">
        <f t="shared" si="28"/>
        <v>0</v>
      </c>
      <c r="BM140" s="137" t="b">
        <f t="shared" si="29"/>
        <v>0</v>
      </c>
    </row>
    <row r="141" spans="1:65" x14ac:dyDescent="0.3">
      <c r="A141" s="137" t="str">
        <f>D!B141</f>
        <v>UPL</v>
      </c>
      <c r="B141" s="137" t="str">
        <f>Cash!I141</f>
        <v>Y</v>
      </c>
      <c r="C141" s="137" t="str">
        <f>Cash!J141</f>
        <v>Y</v>
      </c>
      <c r="D141" s="137" t="str">
        <f>Cash!K141</f>
        <v>Y</v>
      </c>
      <c r="E141" s="137" t="str">
        <f>Cash!L141</f>
        <v>N</v>
      </c>
      <c r="F141" s="137" t="str">
        <f>Cash!M141</f>
        <v>N</v>
      </c>
      <c r="G141" s="137" t="str">
        <f>Cash!N141</f>
        <v>N</v>
      </c>
      <c r="I141" s="137" t="str">
        <f>Cash!BB141</f>
        <v>N</v>
      </c>
      <c r="J141" s="137" t="str">
        <f>Cash!BC141</f>
        <v>N</v>
      </c>
      <c r="K141" s="137" t="str">
        <f>Cash!BD141</f>
        <v>N</v>
      </c>
      <c r="L141" s="137" t="str">
        <f>Cash!BE141</f>
        <v>Y</v>
      </c>
      <c r="M141" s="137" t="str">
        <f>Cash!BF141</f>
        <v>Y</v>
      </c>
      <c r="N141" s="137" t="str">
        <f>Cash!BG141</f>
        <v>N</v>
      </c>
      <c r="P141" s="137" t="str">
        <f>Cash!BZ141</f>
        <v>N</v>
      </c>
      <c r="Q141" s="137" t="str">
        <f>Cash!CA141</f>
        <v>N</v>
      </c>
      <c r="R141" s="137" t="str">
        <f>Cash!CB141</f>
        <v>N</v>
      </c>
      <c r="S141" s="137" t="str">
        <f>Cash!CC141</f>
        <v>Y</v>
      </c>
      <c r="T141" s="137" t="str">
        <f>Cash!CD141</f>
        <v>Y</v>
      </c>
      <c r="U141" s="137" t="str">
        <f>Cash!CE141</f>
        <v>N</v>
      </c>
      <c r="W141" s="137" t="str">
        <f>Cash!CX141</f>
        <v>N</v>
      </c>
      <c r="X141" s="137" t="str">
        <f>Cash!CY141</f>
        <v>N</v>
      </c>
      <c r="Y141" s="137" t="str">
        <f>Cash!CZ141</f>
        <v>N</v>
      </c>
      <c r="Z141" s="137" t="str">
        <f>Cash!DA141</f>
        <v>Y</v>
      </c>
      <c r="AA141" s="137" t="str">
        <f>Cash!DB141</f>
        <v>Y</v>
      </c>
      <c r="AB141" s="137" t="str">
        <f>Cash!DC141</f>
        <v>N</v>
      </c>
      <c r="AD141" s="137" t="str">
        <f>Cash!DV141</f>
        <v>N</v>
      </c>
      <c r="AE141" s="137" t="str">
        <f>Cash!DW141</f>
        <v>N</v>
      </c>
      <c r="AF141" s="137" t="str">
        <f>Cash!DX141</f>
        <v>N</v>
      </c>
      <c r="AG141" s="137" t="str">
        <f>Cash!DY141</f>
        <v>Y</v>
      </c>
      <c r="AH141" s="137" t="str">
        <f>Cash!DZ141</f>
        <v>N</v>
      </c>
      <c r="AI141" s="137" t="str">
        <f>Cash!EA141</f>
        <v>N</v>
      </c>
      <c r="AK141" s="138">
        <f>AVERAGE(Cash!DP141:DS141)</f>
        <v>5.0625</v>
      </c>
      <c r="AM141" s="137">
        <f>Cash!AG141-Cash!AN141</f>
        <v>11.199999999999989</v>
      </c>
      <c r="AN141" s="137">
        <f>Cash!AH141-Cash!AO141</f>
        <v>13.649999999999977</v>
      </c>
      <c r="AO141" s="137">
        <f>Cash!AI141-Cash!AP141</f>
        <v>22.600000000000023</v>
      </c>
      <c r="AP141" s="137">
        <f>Cash!AJ141-Cash!AQ141</f>
        <v>42.399999999999977</v>
      </c>
      <c r="AQ141" s="137">
        <f>Cash!AK141-Cash!AR141</f>
        <v>19.300000000000011</v>
      </c>
      <c r="AR141" s="137">
        <f>Cash!AL141-Cash!AS141</f>
        <v>16.25</v>
      </c>
      <c r="AS141" s="137">
        <f>Cash!AM141-Cash!AT141</f>
        <v>19.899999999999977</v>
      </c>
      <c r="AU141" s="137" t="b">
        <f>D!C141=D!E141</f>
        <v>0</v>
      </c>
      <c r="AV141" s="137" t="b">
        <f>D!C141=D!D141</f>
        <v>0</v>
      </c>
      <c r="AX141" s="137" t="str">
        <f t="shared" si="20"/>
        <v>UPL</v>
      </c>
      <c r="AY141" s="137">
        <f>(D!D141+D!E141+D!F141)/3</f>
        <v>369.25</v>
      </c>
      <c r="AZ141" s="137">
        <f>(D!D141+D!E141)/2</f>
        <v>368.29999999999995</v>
      </c>
      <c r="BA141" s="137">
        <f t="shared" si="21"/>
        <v>370.20000000000005</v>
      </c>
      <c r="BB141" s="137">
        <f t="shared" si="22"/>
        <v>0.95000000000004547</v>
      </c>
      <c r="BD141" s="137">
        <f>(D!M141+D!N141+D!O141)/3</f>
        <v>364.38333333333338</v>
      </c>
      <c r="BE141" s="137">
        <f>(D!M141+D!N141)/2</f>
        <v>363.17500000000001</v>
      </c>
      <c r="BF141" s="137">
        <f t="shared" si="23"/>
        <v>365.59166666666675</v>
      </c>
      <c r="BG141" s="137">
        <f t="shared" si="24"/>
        <v>1.2083333333333712</v>
      </c>
      <c r="BI141" s="137" t="b">
        <f t="shared" si="25"/>
        <v>0</v>
      </c>
      <c r="BJ141" s="137" t="str">
        <f t="shared" si="26"/>
        <v>BUY</v>
      </c>
      <c r="BK141" s="137" t="b">
        <f t="shared" si="27"/>
        <v>0</v>
      </c>
      <c r="BL141" s="137" t="b">
        <f t="shared" si="28"/>
        <v>0</v>
      </c>
      <c r="BM141" s="137" t="b">
        <f t="shared" si="29"/>
        <v>1</v>
      </c>
    </row>
    <row r="142" spans="1:65" x14ac:dyDescent="0.3">
      <c r="A142" s="137" t="str">
        <f>D!B142</f>
        <v>VEDL</v>
      </c>
      <c r="B142" s="137" t="str">
        <f>Cash!I142</f>
        <v>N</v>
      </c>
      <c r="C142" s="137" t="str">
        <f>Cash!J142</f>
        <v>Y</v>
      </c>
      <c r="D142" s="137" t="str">
        <f>Cash!K142</f>
        <v>N</v>
      </c>
      <c r="E142" s="137" t="str">
        <f>Cash!L142</f>
        <v>N</v>
      </c>
      <c r="F142" s="137" t="str">
        <f>Cash!M142</f>
        <v>N</v>
      </c>
      <c r="G142" s="137" t="str">
        <f>Cash!N142</f>
        <v>Y</v>
      </c>
      <c r="I142" s="137" t="str">
        <f>Cash!BB142</f>
        <v>N</v>
      </c>
      <c r="J142" s="137" t="str">
        <f>Cash!BC142</f>
        <v>Y</v>
      </c>
      <c r="K142" s="137" t="str">
        <f>Cash!BD142</f>
        <v>N</v>
      </c>
      <c r="L142" s="137" t="str">
        <f>Cash!BE142</f>
        <v>N</v>
      </c>
      <c r="M142" s="137" t="str">
        <f>Cash!BF142</f>
        <v>Y</v>
      </c>
      <c r="N142" s="137" t="str">
        <f>Cash!BG142</f>
        <v>Y</v>
      </c>
      <c r="P142" s="137" t="str">
        <f>Cash!BZ142</f>
        <v>N</v>
      </c>
      <c r="Q142" s="137" t="str">
        <f>Cash!CA142</f>
        <v>Y</v>
      </c>
      <c r="R142" s="137" t="str">
        <f>Cash!CB142</f>
        <v>N</v>
      </c>
      <c r="S142" s="137" t="str">
        <f>Cash!CC142</f>
        <v>N</v>
      </c>
      <c r="T142" s="137" t="str">
        <f>Cash!CD142</f>
        <v>Y</v>
      </c>
      <c r="U142" s="137" t="str">
        <f>Cash!CE142</f>
        <v>Y</v>
      </c>
      <c r="W142" s="137" t="str">
        <f>Cash!CX142</f>
        <v>N</v>
      </c>
      <c r="X142" s="137" t="str">
        <f>Cash!CY142</f>
        <v>Y</v>
      </c>
      <c r="Y142" s="137" t="str">
        <f>Cash!CZ142</f>
        <v>N</v>
      </c>
      <c r="Z142" s="137" t="str">
        <f>Cash!DA142</f>
        <v>N</v>
      </c>
      <c r="AA142" s="137" t="str">
        <f>Cash!DB142</f>
        <v>Y</v>
      </c>
      <c r="AB142" s="137" t="str">
        <f>Cash!DC142</f>
        <v>Y</v>
      </c>
      <c r="AD142" s="137" t="str">
        <f>Cash!DV142</f>
        <v>N</v>
      </c>
      <c r="AE142" s="137" t="str">
        <f>Cash!DW142</f>
        <v>N</v>
      </c>
      <c r="AF142" s="137" t="str">
        <f>Cash!DX142</f>
        <v>N</v>
      </c>
      <c r="AG142" s="137" t="str">
        <f>Cash!DY142</f>
        <v>N</v>
      </c>
      <c r="AH142" s="137" t="str">
        <f>Cash!DZ142</f>
        <v>N</v>
      </c>
      <c r="AI142" s="137" t="str">
        <f>Cash!EA142</f>
        <v>N</v>
      </c>
      <c r="AK142" s="138">
        <f>AVERAGE(Cash!DP142:DS142)</f>
        <v>5.0349999999999993</v>
      </c>
      <c r="AM142" s="137">
        <f>Cash!AG142-Cash!AN142</f>
        <v>1.8000000000000114</v>
      </c>
      <c r="AN142" s="137">
        <f>Cash!AH142-Cash!AO142</f>
        <v>3.5999999999999943</v>
      </c>
      <c r="AO142" s="137">
        <f>Cash!AI142-Cash!AP142</f>
        <v>2.2999999999999972</v>
      </c>
      <c r="AP142" s="137">
        <f>Cash!AJ142-Cash!AQ142</f>
        <v>4.25</v>
      </c>
      <c r="AQ142" s="137">
        <f>Cash!AK142-Cash!AR142</f>
        <v>5.5500000000000114</v>
      </c>
      <c r="AR142" s="137">
        <f>Cash!AL142-Cash!AS142</f>
        <v>7.3499999999999943</v>
      </c>
      <c r="AS142" s="137">
        <f>Cash!AM142-Cash!AT142</f>
        <v>4.0499999999999972</v>
      </c>
      <c r="AU142" s="137" t="b">
        <f>D!C142=D!E142</f>
        <v>0</v>
      </c>
      <c r="AV142" s="137" t="b">
        <f>D!C142=D!D142</f>
        <v>0</v>
      </c>
      <c r="AX142" s="137" t="str">
        <f t="shared" si="20"/>
        <v>VEDL</v>
      </c>
      <c r="AY142" s="137">
        <f>(D!D142+D!E142+D!F142)/3</f>
        <v>89.366666666666674</v>
      </c>
      <c r="AZ142" s="137">
        <f>(D!D142+D!E142)/2</f>
        <v>89.5</v>
      </c>
      <c r="BA142" s="137">
        <f t="shared" si="21"/>
        <v>89.233333333333348</v>
      </c>
      <c r="BB142" s="137">
        <f t="shared" si="22"/>
        <v>-0.13333333333332575</v>
      </c>
      <c r="BD142" s="137">
        <f>(D!M142+D!N142+D!O142)/3</f>
        <v>90.033333333333346</v>
      </c>
      <c r="BE142" s="137">
        <f>(D!M142+D!N142)/2</f>
        <v>89.95</v>
      </c>
      <c r="BF142" s="137">
        <f t="shared" si="23"/>
        <v>90.116666666666688</v>
      </c>
      <c r="BG142" s="137">
        <f t="shared" si="24"/>
        <v>8.3333333333342807E-2</v>
      </c>
      <c r="BI142" s="137" t="b">
        <f t="shared" si="25"/>
        <v>0</v>
      </c>
      <c r="BJ142" s="137" t="b">
        <f t="shared" si="26"/>
        <v>0</v>
      </c>
      <c r="BK142" s="137" t="b">
        <f t="shared" si="27"/>
        <v>0</v>
      </c>
      <c r="BL142" s="137" t="b">
        <f t="shared" si="28"/>
        <v>0</v>
      </c>
      <c r="BM142" s="137" t="b">
        <f t="shared" si="29"/>
        <v>1</v>
      </c>
    </row>
    <row r="143" spans="1:65" x14ac:dyDescent="0.3">
      <c r="A143" s="137" t="str">
        <f>D!B143</f>
        <v>VOLTAS</v>
      </c>
      <c r="B143" s="137" t="str">
        <f>Cash!I143</f>
        <v>N</v>
      </c>
      <c r="C143" s="137" t="str">
        <f>Cash!J143</f>
        <v>Y</v>
      </c>
      <c r="D143" s="137" t="str">
        <f>Cash!K143</f>
        <v>Y</v>
      </c>
      <c r="E143" s="137" t="str">
        <f>Cash!L143</f>
        <v>N</v>
      </c>
      <c r="F143" s="137" t="str">
        <f>Cash!M143</f>
        <v>N</v>
      </c>
      <c r="G143" s="137" t="str">
        <f>Cash!N143</f>
        <v>Y</v>
      </c>
      <c r="I143" s="137" t="str">
        <f>Cash!BB143</f>
        <v>Y</v>
      </c>
      <c r="J143" s="137" t="str">
        <f>Cash!BC143</f>
        <v>N</v>
      </c>
      <c r="K143" s="137" t="str">
        <f>Cash!BD143</f>
        <v>N</v>
      </c>
      <c r="L143" s="137" t="str">
        <f>Cash!BE143</f>
        <v>Y</v>
      </c>
      <c r="M143" s="137" t="str">
        <f>Cash!BF143</f>
        <v>N</v>
      </c>
      <c r="N143" s="137" t="str">
        <f>Cash!BG143</f>
        <v>N</v>
      </c>
      <c r="P143" s="137" t="str">
        <f>Cash!BZ143</f>
        <v>Y</v>
      </c>
      <c r="Q143" s="137" t="str">
        <f>Cash!CA143</f>
        <v>N</v>
      </c>
      <c r="R143" s="137" t="str">
        <f>Cash!CB143</f>
        <v>N</v>
      </c>
      <c r="S143" s="137" t="str">
        <f>Cash!CC143</f>
        <v>Y</v>
      </c>
      <c r="T143" s="137" t="str">
        <f>Cash!CD143</f>
        <v>N</v>
      </c>
      <c r="U143" s="137" t="str">
        <f>Cash!CE143</f>
        <v>N</v>
      </c>
      <c r="W143" s="137" t="str">
        <f>Cash!CX143</f>
        <v>Y</v>
      </c>
      <c r="X143" s="137" t="str">
        <f>Cash!CY143</f>
        <v>N</v>
      </c>
      <c r="Y143" s="137" t="str">
        <f>Cash!CZ143</f>
        <v>N</v>
      </c>
      <c r="Z143" s="137" t="str">
        <f>Cash!DA143</f>
        <v>Y</v>
      </c>
      <c r="AA143" s="137" t="str">
        <f>Cash!DB143</f>
        <v>N</v>
      </c>
      <c r="AB143" s="137" t="str">
        <f>Cash!DC143</f>
        <v>N</v>
      </c>
      <c r="AD143" s="137" t="str">
        <f>Cash!DV143</f>
        <v>N</v>
      </c>
      <c r="AE143" s="137" t="str">
        <f>Cash!DW143</f>
        <v>N</v>
      </c>
      <c r="AF143" s="137" t="str">
        <f>Cash!DX143</f>
        <v>Y</v>
      </c>
      <c r="AG143" s="137" t="str">
        <f>Cash!DY143</f>
        <v>N</v>
      </c>
      <c r="AH143" s="137" t="str">
        <f>Cash!DZ143</f>
        <v>Y</v>
      </c>
      <c r="AI143" s="137" t="str">
        <f>Cash!EA143</f>
        <v>N</v>
      </c>
      <c r="AK143" s="138">
        <f>AVERAGE(Cash!DP143:DS143)</f>
        <v>3.3674999999999953</v>
      </c>
      <c r="AM143" s="137">
        <f>Cash!AG143-Cash!AN143</f>
        <v>21.949999999999989</v>
      </c>
      <c r="AN143" s="137">
        <f>Cash!AH143-Cash!AO143</f>
        <v>12.699999999999989</v>
      </c>
      <c r="AO143" s="137">
        <f>Cash!AI143-Cash!AP143</f>
        <v>25.800000000000011</v>
      </c>
      <c r="AP143" s="137">
        <f>Cash!AJ143-Cash!AQ143</f>
        <v>21.449999999999989</v>
      </c>
      <c r="AQ143" s="137">
        <f>Cash!AK143-Cash!AR143</f>
        <v>25.699999999999989</v>
      </c>
      <c r="AR143" s="137">
        <f>Cash!AL143-Cash!AS143</f>
        <v>17.5</v>
      </c>
      <c r="AS143" s="137">
        <f>Cash!AM143-Cash!AT143</f>
        <v>19.050000000000011</v>
      </c>
      <c r="AU143" s="137" t="b">
        <f>D!C143=D!E143</f>
        <v>0</v>
      </c>
      <c r="AV143" s="137" t="b">
        <f>D!C143=D!D143</f>
        <v>0</v>
      </c>
      <c r="AX143" s="137" t="str">
        <f t="shared" si="20"/>
        <v>VOLTAS</v>
      </c>
      <c r="AY143" s="137">
        <f>(D!D143+D!E143+D!F143)/3</f>
        <v>454.08333333333331</v>
      </c>
      <c r="AZ143" s="137">
        <f>(D!D143+D!E143)/2</f>
        <v>455.97500000000002</v>
      </c>
      <c r="BA143" s="137">
        <f t="shared" si="21"/>
        <v>452.19166666666661</v>
      </c>
      <c r="BB143" s="137">
        <f t="shared" si="22"/>
        <v>-1.8916666666667084</v>
      </c>
      <c r="BD143" s="137">
        <f>(D!M143+D!N143+D!O143)/3</f>
        <v>460.68333333333339</v>
      </c>
      <c r="BE143" s="137">
        <f>(D!M143+D!N143)/2</f>
        <v>460.35</v>
      </c>
      <c r="BF143" s="137">
        <f t="shared" si="23"/>
        <v>461.01666666666677</v>
      </c>
      <c r="BG143" s="137">
        <f t="shared" si="24"/>
        <v>0.33333333333337123</v>
      </c>
      <c r="BI143" s="137" t="b">
        <f t="shared" si="25"/>
        <v>0</v>
      </c>
      <c r="BJ143" s="137" t="b">
        <f t="shared" si="26"/>
        <v>0</v>
      </c>
      <c r="BK143" s="137" t="b">
        <f t="shared" si="27"/>
        <v>0</v>
      </c>
      <c r="BL143" s="137" t="b">
        <f t="shared" si="28"/>
        <v>0</v>
      </c>
      <c r="BM143" s="137" t="b">
        <f t="shared" si="29"/>
        <v>1</v>
      </c>
    </row>
    <row r="144" spans="1:65" x14ac:dyDescent="0.3">
      <c r="A144" s="137" t="str">
        <f>D!B144</f>
        <v>WIPRO</v>
      </c>
      <c r="B144" s="137" t="str">
        <f>Cash!I144</f>
        <v>N</v>
      </c>
      <c r="C144" s="137" t="str">
        <f>Cash!J144</f>
        <v>Y</v>
      </c>
      <c r="D144" s="137" t="str">
        <f>Cash!K144</f>
        <v>Y</v>
      </c>
      <c r="E144" s="137" t="str">
        <f>Cash!L144</f>
        <v>Y</v>
      </c>
      <c r="F144" s="137" t="str">
        <f>Cash!M144</f>
        <v>N</v>
      </c>
      <c r="G144" s="137" t="str">
        <f>Cash!N144</f>
        <v>N</v>
      </c>
      <c r="I144" s="137" t="str">
        <f>Cash!BB144</f>
        <v>N</v>
      </c>
      <c r="J144" s="137" t="str">
        <f>Cash!BC144</f>
        <v>N</v>
      </c>
      <c r="K144" s="137" t="str">
        <f>Cash!BD144</f>
        <v>Y</v>
      </c>
      <c r="L144" s="137" t="str">
        <f>Cash!BE144</f>
        <v>N</v>
      </c>
      <c r="M144" s="137" t="str">
        <f>Cash!BF144</f>
        <v>Y</v>
      </c>
      <c r="N144" s="137" t="str">
        <f>Cash!BG144</f>
        <v>N</v>
      </c>
      <c r="P144" s="137" t="str">
        <f>Cash!BZ144</f>
        <v>N</v>
      </c>
      <c r="Q144" s="137" t="str">
        <f>Cash!CA144</f>
        <v>N</v>
      </c>
      <c r="R144" s="137" t="str">
        <f>Cash!CB144</f>
        <v>Y</v>
      </c>
      <c r="S144" s="137" t="str">
        <f>Cash!CC144</f>
        <v>N</v>
      </c>
      <c r="T144" s="137" t="str">
        <f>Cash!CD144</f>
        <v>Y</v>
      </c>
      <c r="U144" s="137" t="str">
        <f>Cash!CE144</f>
        <v>N</v>
      </c>
      <c r="W144" s="137" t="str">
        <f>Cash!CX144</f>
        <v>N</v>
      </c>
      <c r="X144" s="137" t="str">
        <f>Cash!CY144</f>
        <v>N</v>
      </c>
      <c r="Y144" s="137" t="str">
        <f>Cash!CZ144</f>
        <v>N</v>
      </c>
      <c r="Z144" s="137" t="str">
        <f>Cash!DA144</f>
        <v>Y</v>
      </c>
      <c r="AA144" s="137" t="str">
        <f>Cash!DB144</f>
        <v>Y</v>
      </c>
      <c r="AB144" s="137" t="str">
        <f>Cash!DC144</f>
        <v>N</v>
      </c>
      <c r="AD144" s="137" t="str">
        <f>Cash!DV144</f>
        <v>N</v>
      </c>
      <c r="AE144" s="137" t="str">
        <f>Cash!DW144</f>
        <v>N</v>
      </c>
      <c r="AF144" s="137" t="str">
        <f>Cash!DX144</f>
        <v>N</v>
      </c>
      <c r="AG144" s="137" t="str">
        <f>Cash!DY144</f>
        <v>N</v>
      </c>
      <c r="AH144" s="137" t="str">
        <f>Cash!DZ144</f>
        <v>N</v>
      </c>
      <c r="AI144" s="137" t="str">
        <f>Cash!EA144</f>
        <v>N</v>
      </c>
      <c r="AK144" s="138">
        <f>AVERAGE(Cash!DP144:DS144)</f>
        <v>2.4474999999999976</v>
      </c>
      <c r="AM144" s="137">
        <f>Cash!AG144-Cash!AN144</f>
        <v>4.4000000000000057</v>
      </c>
      <c r="AN144" s="137">
        <f>Cash!AH144-Cash!AO144</f>
        <v>8.2999999999999829</v>
      </c>
      <c r="AO144" s="137">
        <f>Cash!AI144-Cash!AP144</f>
        <v>3.7000000000000171</v>
      </c>
      <c r="AP144" s="137">
        <f>Cash!AJ144-Cash!AQ144</f>
        <v>8</v>
      </c>
      <c r="AQ144" s="137">
        <f>Cash!AK144-Cash!AR144</f>
        <v>5.4000000000000057</v>
      </c>
      <c r="AR144" s="137">
        <f>Cash!AL144-Cash!AS144</f>
        <v>3.3499999999999943</v>
      </c>
      <c r="AS144" s="137">
        <f>Cash!AM144-Cash!AT144</f>
        <v>4.25</v>
      </c>
      <c r="AU144" s="137" t="b">
        <f>D!C144=D!E144</f>
        <v>0</v>
      </c>
      <c r="AV144" s="137" t="b">
        <f>D!C144=D!D144</f>
        <v>0</v>
      </c>
      <c r="AX144" s="137" t="str">
        <f t="shared" si="20"/>
        <v>WIPRO</v>
      </c>
      <c r="AY144" s="137">
        <f>(D!D144+D!E144+D!F144)/3</f>
        <v>188.76666666666665</v>
      </c>
      <c r="AZ144" s="137">
        <f>(D!D144+D!E144)/2</f>
        <v>188.64999999999998</v>
      </c>
      <c r="BA144" s="137">
        <f t="shared" si="21"/>
        <v>188.88333333333333</v>
      </c>
      <c r="BB144" s="137">
        <f t="shared" si="22"/>
        <v>0.11666666666667425</v>
      </c>
      <c r="BD144" s="137">
        <f>(D!M144+D!N144+D!O144)/3</f>
        <v>188.06666666666669</v>
      </c>
      <c r="BE144" s="137">
        <f>(D!M144+D!N144)/2</f>
        <v>187.55</v>
      </c>
      <c r="BF144" s="137">
        <f t="shared" si="23"/>
        <v>188.58333333333337</v>
      </c>
      <c r="BG144" s="137">
        <f t="shared" si="24"/>
        <v>0.51666666666667993</v>
      </c>
      <c r="BI144" s="137" t="b">
        <f t="shared" si="25"/>
        <v>0</v>
      </c>
      <c r="BJ144" s="137" t="str">
        <f t="shared" si="26"/>
        <v>BUY</v>
      </c>
      <c r="BK144" s="137" t="b">
        <f t="shared" si="27"/>
        <v>0</v>
      </c>
      <c r="BL144" s="137" t="b">
        <f t="shared" si="28"/>
        <v>0</v>
      </c>
      <c r="BM144" s="137" t="b">
        <f t="shared" si="29"/>
        <v>1</v>
      </c>
    </row>
    <row r="145" spans="1:65" x14ac:dyDescent="0.3">
      <c r="A145" s="137" t="str">
        <f>D!B145</f>
        <v>YESBANK</v>
      </c>
      <c r="B145" s="137" t="str">
        <f>Cash!I145</f>
        <v>N</v>
      </c>
      <c r="C145" s="137" t="str">
        <f>Cash!J145</f>
        <v>N</v>
      </c>
      <c r="D145" s="137" t="str">
        <f>Cash!K145</f>
        <v>N</v>
      </c>
      <c r="E145" s="137" t="str">
        <f>Cash!L145</f>
        <v>N</v>
      </c>
      <c r="F145" s="137" t="str">
        <f>Cash!M145</f>
        <v>N</v>
      </c>
      <c r="G145" s="137" t="str">
        <f>Cash!N145</f>
        <v>Y</v>
      </c>
      <c r="I145" s="137" t="str">
        <f>Cash!BB145</f>
        <v>Y</v>
      </c>
      <c r="J145" s="137" t="str">
        <f>Cash!BC145</f>
        <v>Y</v>
      </c>
      <c r="K145" s="137" t="str">
        <f>Cash!BD145</f>
        <v>N</v>
      </c>
      <c r="L145" s="137" t="str">
        <f>Cash!BE145</f>
        <v>N</v>
      </c>
      <c r="M145" s="137" t="str">
        <f>Cash!BF145</f>
        <v>N</v>
      </c>
      <c r="N145" s="137" t="str">
        <f>Cash!BG145</f>
        <v>Y</v>
      </c>
      <c r="P145" s="137" t="str">
        <f>Cash!BZ145</f>
        <v>Y</v>
      </c>
      <c r="Q145" s="137" t="str">
        <f>Cash!CA145</f>
        <v>Y</v>
      </c>
      <c r="R145" s="137" t="str">
        <f>Cash!CB145</f>
        <v>N</v>
      </c>
      <c r="S145" s="137" t="str">
        <f>Cash!CC145</f>
        <v>N</v>
      </c>
      <c r="T145" s="137" t="str">
        <f>Cash!CD145</f>
        <v>N</v>
      </c>
      <c r="U145" s="137" t="str">
        <f>Cash!CE145</f>
        <v>Y</v>
      </c>
      <c r="W145" s="137" t="str">
        <f>Cash!CX145</f>
        <v>N</v>
      </c>
      <c r="X145" s="137" t="str">
        <f>Cash!CY145</f>
        <v>Y</v>
      </c>
      <c r="Y145" s="137" t="str">
        <f>Cash!CZ145</f>
        <v>N</v>
      </c>
      <c r="Z145" s="137" t="str">
        <f>Cash!DA145</f>
        <v>N</v>
      </c>
      <c r="AA145" s="137" t="str">
        <f>Cash!DB145</f>
        <v>N</v>
      </c>
      <c r="AB145" s="137" t="str">
        <f>Cash!DC145</f>
        <v>Y</v>
      </c>
      <c r="AD145" s="137" t="str">
        <f>Cash!DV145</f>
        <v>N</v>
      </c>
      <c r="AE145" s="137" t="str">
        <f>Cash!DW145</f>
        <v>N</v>
      </c>
      <c r="AF145" s="137" t="str">
        <f>Cash!DX145</f>
        <v>N</v>
      </c>
      <c r="AG145" s="137" t="str">
        <f>Cash!DY145</f>
        <v>N</v>
      </c>
      <c r="AH145" s="137" t="str">
        <f>Cash!DZ145</f>
        <v>N</v>
      </c>
      <c r="AI145" s="137" t="str">
        <f>Cash!EA145</f>
        <v>N</v>
      </c>
      <c r="AK145" s="138">
        <f>AVERAGE(Cash!DP145:DS145)</f>
        <v>8.3174999999999955</v>
      </c>
      <c r="AM145" s="137">
        <f>Cash!AG145-Cash!AN145</f>
        <v>1</v>
      </c>
      <c r="AN145" s="137">
        <f>Cash!AH145-Cash!AO145</f>
        <v>0.80000000000000071</v>
      </c>
      <c r="AO145" s="137">
        <f>Cash!AI145-Cash!AP145</f>
        <v>0.5</v>
      </c>
      <c r="AP145" s="137">
        <f>Cash!AJ145-Cash!AQ145</f>
        <v>0.89999999999999858</v>
      </c>
      <c r="AQ145" s="137">
        <f>Cash!AK145-Cash!AR145</f>
        <v>1.8499999999999979</v>
      </c>
      <c r="AR145" s="137">
        <f>Cash!AL145-Cash!AS145</f>
        <v>1.6999999999999993</v>
      </c>
      <c r="AS145" s="137">
        <f>Cash!AM145-Cash!AT145</f>
        <v>0.90000000000000213</v>
      </c>
      <c r="AU145" s="137" t="b">
        <f>D!C145=D!E145</f>
        <v>0</v>
      </c>
      <c r="AV145" s="137" t="b">
        <f>D!C145=D!D145</f>
        <v>0</v>
      </c>
      <c r="AX145" s="137" t="str">
        <f t="shared" si="20"/>
        <v>YESBANK</v>
      </c>
      <c r="AY145" s="137">
        <f>(D!D145+D!E145+D!F145)/3</f>
        <v>26.516666666666666</v>
      </c>
      <c r="AZ145" s="137">
        <f>(D!D145+D!E145)/2</f>
        <v>26.5</v>
      </c>
      <c r="BA145" s="137">
        <f t="shared" si="21"/>
        <v>26.533333333333331</v>
      </c>
      <c r="BB145" s="137">
        <f t="shared" si="22"/>
        <v>1.6666666666665719E-2</v>
      </c>
      <c r="BD145" s="137">
        <f>(D!M145+D!N145+D!O145)/3</f>
        <v>27.100000000000005</v>
      </c>
      <c r="BE145" s="137">
        <f>(D!M145+D!N145)/2</f>
        <v>27.200000000000003</v>
      </c>
      <c r="BF145" s="137">
        <f t="shared" si="23"/>
        <v>27.000000000000007</v>
      </c>
      <c r="BG145" s="137">
        <f t="shared" si="24"/>
        <v>-9.9999999999997868E-2</v>
      </c>
      <c r="BI145" s="137" t="b">
        <f t="shared" si="25"/>
        <v>0</v>
      </c>
      <c r="BJ145" s="137" t="b">
        <f t="shared" si="26"/>
        <v>0</v>
      </c>
      <c r="BK145" s="137" t="b">
        <f t="shared" si="27"/>
        <v>0</v>
      </c>
      <c r="BL145" s="137" t="b">
        <f t="shared" si="28"/>
        <v>0</v>
      </c>
      <c r="BM145" s="137" t="b">
        <f t="shared" si="29"/>
        <v>0</v>
      </c>
    </row>
    <row r="146" spans="1:65" x14ac:dyDescent="0.3">
      <c r="A146" s="137" t="str">
        <f>D!B146</f>
        <v>ZEEL</v>
      </c>
      <c r="B146" s="137" t="str">
        <f>Cash!I146</f>
        <v>Y</v>
      </c>
      <c r="C146" s="137" t="str">
        <f>Cash!J146</f>
        <v>Y</v>
      </c>
      <c r="D146" s="137" t="str">
        <f>Cash!K146</f>
        <v>Y</v>
      </c>
      <c r="E146" s="137" t="str">
        <f>Cash!L146</f>
        <v>Y</v>
      </c>
      <c r="F146" s="137" t="str">
        <f>Cash!M146</f>
        <v>N</v>
      </c>
      <c r="G146" s="137" t="str">
        <f>Cash!N146</f>
        <v>N</v>
      </c>
      <c r="I146" s="137" t="str">
        <f>Cash!BB146</f>
        <v>Y</v>
      </c>
      <c r="J146" s="137" t="str">
        <f>Cash!BC146</f>
        <v>Y</v>
      </c>
      <c r="K146" s="137" t="str">
        <f>Cash!BD146</f>
        <v>N</v>
      </c>
      <c r="L146" s="137" t="str">
        <f>Cash!BE146</f>
        <v>N</v>
      </c>
      <c r="M146" s="137" t="str">
        <f>Cash!BF146</f>
        <v>N</v>
      </c>
      <c r="N146" s="137" t="str">
        <f>Cash!BG146</f>
        <v>N</v>
      </c>
      <c r="P146" s="137" t="str">
        <f>Cash!BZ146</f>
        <v>Y</v>
      </c>
      <c r="Q146" s="137" t="str">
        <f>Cash!CA146</f>
        <v>Y</v>
      </c>
      <c r="R146" s="137" t="str">
        <f>Cash!CB146</f>
        <v>N</v>
      </c>
      <c r="S146" s="137" t="str">
        <f>Cash!CC146</f>
        <v>N</v>
      </c>
      <c r="T146" s="137" t="str">
        <f>Cash!CD146</f>
        <v>N</v>
      </c>
      <c r="U146" s="137" t="str">
        <f>Cash!CE146</f>
        <v>N</v>
      </c>
      <c r="W146" s="137" t="str">
        <f>Cash!CX146</f>
        <v>Y</v>
      </c>
      <c r="X146" s="137" t="str">
        <f>Cash!CY146</f>
        <v>Y</v>
      </c>
      <c r="Y146" s="137" t="str">
        <f>Cash!CZ146</f>
        <v>N</v>
      </c>
      <c r="Z146" s="137" t="str">
        <f>Cash!DA146</f>
        <v>N</v>
      </c>
      <c r="AA146" s="137" t="str">
        <f>Cash!DB146</f>
        <v>N</v>
      </c>
      <c r="AB146" s="137" t="str">
        <f>Cash!DC146</f>
        <v>N</v>
      </c>
      <c r="AD146" s="137" t="str">
        <f>Cash!DV146</f>
        <v>Y</v>
      </c>
      <c r="AE146" s="137" t="str">
        <f>Cash!DW146</f>
        <v>N</v>
      </c>
      <c r="AF146" s="137" t="str">
        <f>Cash!DX146</f>
        <v>N</v>
      </c>
      <c r="AG146" s="137" t="str">
        <f>Cash!DY146</f>
        <v>N</v>
      </c>
      <c r="AH146" s="137" t="str">
        <f>Cash!DZ146</f>
        <v>Y</v>
      </c>
      <c r="AI146" s="137" t="str">
        <f>Cash!EA146</f>
        <v>N</v>
      </c>
      <c r="AK146" s="138">
        <f>AVERAGE(Cash!DP146:DS146)</f>
        <v>5.822499999999998</v>
      </c>
      <c r="AM146" s="137">
        <f>Cash!AG146-Cash!AN146</f>
        <v>13</v>
      </c>
      <c r="AN146" s="137">
        <f>Cash!AH146-Cash!AO146</f>
        <v>6.6500000000000057</v>
      </c>
      <c r="AO146" s="137">
        <f>Cash!AI146-Cash!AP146</f>
        <v>5.3000000000000114</v>
      </c>
      <c r="AP146" s="137">
        <f>Cash!AJ146-Cash!AQ146</f>
        <v>7.6499999999999773</v>
      </c>
      <c r="AQ146" s="137">
        <f>Cash!AK146-Cash!AR146</f>
        <v>16.25</v>
      </c>
      <c r="AR146" s="137">
        <f>Cash!AL146-Cash!AS146</f>
        <v>9.6999999999999886</v>
      </c>
      <c r="AS146" s="137">
        <f>Cash!AM146-Cash!AT146</f>
        <v>16.349999999999994</v>
      </c>
      <c r="AU146" s="137" t="b">
        <f>D!C146=D!E146</f>
        <v>0</v>
      </c>
      <c r="AV146" s="137" t="b">
        <f>D!C146=D!D146</f>
        <v>0</v>
      </c>
      <c r="AX146" s="137" t="str">
        <f t="shared" si="20"/>
        <v>ZEEL</v>
      </c>
      <c r="AY146" s="137">
        <f>(D!D146+D!E146+D!F146)/3</f>
        <v>160.08333333333334</v>
      </c>
      <c r="AZ146" s="137">
        <f>(D!D146+D!E146)/2</f>
        <v>158.5</v>
      </c>
      <c r="BA146" s="137">
        <f t="shared" si="21"/>
        <v>161.66666666666669</v>
      </c>
      <c r="BB146" s="137">
        <f t="shared" si="22"/>
        <v>1.5833333333333428</v>
      </c>
      <c r="BD146" s="137">
        <f>(D!M146+D!N146+D!O146)/3</f>
        <v>155.43333333333334</v>
      </c>
      <c r="BE146" s="137">
        <f>(D!M146+D!N146)/2</f>
        <v>156.17500000000001</v>
      </c>
      <c r="BF146" s="137">
        <f t="shared" si="23"/>
        <v>154.69166666666666</v>
      </c>
      <c r="BG146" s="137">
        <f t="shared" si="24"/>
        <v>-0.74166666666667425</v>
      </c>
      <c r="BI146" s="137" t="b">
        <f t="shared" si="25"/>
        <v>0</v>
      </c>
      <c r="BJ146" s="137" t="b">
        <f t="shared" si="26"/>
        <v>0</v>
      </c>
      <c r="BK146" s="137" t="b">
        <f t="shared" si="27"/>
        <v>0</v>
      </c>
      <c r="BL146" s="137" t="b">
        <f t="shared" si="28"/>
        <v>0</v>
      </c>
      <c r="BM146" s="137" t="b">
        <f t="shared" si="29"/>
        <v>0</v>
      </c>
    </row>
  </sheetData>
  <sheetProtection algorithmName="SHA-512" hashValue="wTsNooZpEpoOspvzWYW9OZjVcIq/0j/K3IrkLwq0N633o5vwmrkmc0J6rD4DVgAdLTpbm7n3zD3SzmMizUbNIw==" saltValue="YyFXbsjJqddZpdIGDehTJQ==" spinCount="100000" sheet="1" objects="1" scenarios="1"/>
  <autoFilter ref="A2:BM2" xr:uid="{5F6E0DEF-E9FF-44E0-A72E-191D71854C11}"/>
  <sortState xmlns:xlrd2="http://schemas.microsoft.com/office/spreadsheetml/2017/richdata2" ref="A3:G156">
    <sortCondition ref="A3"/>
  </sortState>
  <mergeCells count="9">
    <mergeCell ref="AU1:AV1"/>
    <mergeCell ref="AY1:BA1"/>
    <mergeCell ref="BD1:BF1"/>
    <mergeCell ref="AM1:AS1"/>
    <mergeCell ref="B1:G1"/>
    <mergeCell ref="I1:N1"/>
    <mergeCell ref="P1:U1"/>
    <mergeCell ref="W1:AB1"/>
    <mergeCell ref="AD1:AI1"/>
  </mergeCells>
  <pageMargins left="0.7" right="0.7" top="0.75" bottom="0.75" header="0.3" footer="0.3"/>
  <pageSetup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L146"/>
  <sheetViews>
    <sheetView zoomScale="90" zoomScaleNormal="90" workbookViewId="0">
      <pane xSplit="8" ySplit="2" topLeftCell="I3" activePane="bottomRight" state="frozen"/>
      <selection pane="topRight" activeCell="I1" sqref="I1"/>
      <selection pane="bottomLeft" activeCell="A3" sqref="A3"/>
      <selection pane="bottomRight"/>
    </sheetView>
  </sheetViews>
  <sheetFormatPr defaultRowHeight="14.4" x14ac:dyDescent="0.3"/>
  <cols>
    <col min="1" max="1" width="15" bestFit="1" customWidth="1"/>
    <col min="7" max="7" width="8.88671875" customWidth="1"/>
    <col min="8" max="8" width="9.109375" customWidth="1"/>
    <col min="9" max="9" width="6.109375" customWidth="1"/>
    <col min="10" max="10" width="6.5546875" customWidth="1"/>
    <col min="11" max="11" width="7.109375" customWidth="1"/>
    <col min="12" max="14" width="6.5546875" customWidth="1"/>
    <col min="21" max="21" width="7.33203125" customWidth="1"/>
    <col min="22" max="22" width="6.88671875" customWidth="1"/>
    <col min="23" max="25" width="6.44140625" customWidth="1"/>
    <col min="52" max="52" width="10.33203125" bestFit="1" customWidth="1"/>
    <col min="54" max="54" width="7.33203125" customWidth="1"/>
    <col min="55" max="55" width="7" customWidth="1"/>
    <col min="56" max="59" width="6.88671875" customWidth="1"/>
    <col min="66" max="66" width="7" customWidth="1"/>
    <col min="67" max="67" width="6.5546875" customWidth="1"/>
    <col min="68" max="70" width="7" customWidth="1"/>
    <col min="71" max="71" width="13" bestFit="1" customWidth="1"/>
    <col min="72" max="72" width="12" bestFit="1" customWidth="1"/>
    <col min="73" max="73" width="13" bestFit="1" customWidth="1"/>
    <col min="74" max="75" width="12" bestFit="1" customWidth="1"/>
    <col min="76" max="77" width="12" customWidth="1"/>
    <col min="78" max="78" width="7.5546875" customWidth="1"/>
    <col min="79" max="79" width="7.33203125" customWidth="1"/>
    <col min="80" max="80" width="7" customWidth="1"/>
    <col min="81" max="83" width="7.6640625" customWidth="1"/>
    <col min="90" max="91" width="7.5546875" customWidth="1"/>
    <col min="92" max="94" width="7.6640625" customWidth="1"/>
    <col min="102" max="103" width="7.109375" customWidth="1"/>
    <col min="104" max="104" width="7" customWidth="1"/>
    <col min="105" max="107" width="6.88671875" customWidth="1"/>
    <col min="119" max="119" width="7.44140625" customWidth="1"/>
    <col min="120" max="120" width="7" customWidth="1"/>
    <col min="121" max="121" width="6.109375" customWidth="1"/>
    <col min="122" max="123" width="6.5546875" customWidth="1"/>
    <col min="124" max="124" width="7.44140625" customWidth="1"/>
    <col min="125" max="125" width="7.33203125" customWidth="1"/>
    <col min="126" max="126" width="8" customWidth="1"/>
    <col min="127" max="127" width="7.88671875" customWidth="1"/>
    <col min="128" max="128" width="8" customWidth="1"/>
    <col min="129" max="130" width="7.88671875" customWidth="1"/>
    <col min="131" max="131" width="7.6640625" customWidth="1"/>
  </cols>
  <sheetData>
    <row r="1" spans="1:142" ht="15.6" x14ac:dyDescent="0.3">
      <c r="A1" s="1"/>
      <c r="B1" s="88" t="s">
        <v>390</v>
      </c>
      <c r="C1" s="88"/>
      <c r="D1" s="88"/>
      <c r="E1" s="88"/>
      <c r="F1" s="88"/>
      <c r="G1" s="88"/>
      <c r="H1" s="88"/>
      <c r="I1" s="1"/>
      <c r="J1" s="1"/>
      <c r="K1" s="1"/>
      <c r="L1" s="1"/>
      <c r="M1" s="1"/>
      <c r="N1" s="1"/>
      <c r="O1" s="87" t="s">
        <v>391</v>
      </c>
      <c r="P1" s="87"/>
      <c r="Q1" s="87"/>
      <c r="R1" s="87"/>
      <c r="S1" s="87"/>
      <c r="T1" s="87"/>
      <c r="U1" s="1"/>
      <c r="V1" s="1"/>
      <c r="W1" s="1"/>
      <c r="X1" s="1"/>
      <c r="Y1" s="1"/>
      <c r="Z1" s="90" t="s">
        <v>146</v>
      </c>
      <c r="AA1" s="90"/>
      <c r="AB1" s="90"/>
      <c r="AC1" s="90"/>
      <c r="AD1" s="90"/>
      <c r="AE1" s="90"/>
      <c r="AF1" s="90"/>
      <c r="AG1" s="91" t="s">
        <v>147</v>
      </c>
      <c r="AH1" s="91"/>
      <c r="AI1" s="91"/>
      <c r="AJ1" s="91"/>
      <c r="AK1" s="91"/>
      <c r="AL1" s="91"/>
      <c r="AM1" s="91"/>
      <c r="AN1" s="92" t="s">
        <v>148</v>
      </c>
      <c r="AO1" s="92"/>
      <c r="AP1" s="92"/>
      <c r="AQ1" s="92"/>
      <c r="AR1" s="92"/>
      <c r="AS1" s="92"/>
      <c r="AT1" s="92"/>
      <c r="AU1" s="93" t="s">
        <v>152</v>
      </c>
      <c r="AV1" s="93"/>
      <c r="AW1" s="93"/>
      <c r="AX1" s="93"/>
      <c r="AY1" s="93"/>
      <c r="AZ1" s="93"/>
      <c r="BA1" s="93"/>
      <c r="BB1" s="1"/>
      <c r="BC1" s="1"/>
      <c r="BD1" s="1"/>
      <c r="BE1" s="1"/>
      <c r="BF1" s="1"/>
      <c r="BG1" s="1"/>
      <c r="BH1" s="87" t="s">
        <v>153</v>
      </c>
      <c r="BI1" s="87"/>
      <c r="BJ1" s="87"/>
      <c r="BK1" s="87"/>
      <c r="BL1" s="87"/>
      <c r="BM1" s="87"/>
      <c r="BN1" s="1"/>
      <c r="BO1" s="1"/>
      <c r="BP1" s="1"/>
      <c r="BQ1" s="1"/>
      <c r="BR1" s="1"/>
      <c r="BS1" s="89" t="s">
        <v>158</v>
      </c>
      <c r="BT1" s="89"/>
      <c r="BU1" s="89"/>
      <c r="BV1" s="89"/>
      <c r="BW1" s="89"/>
      <c r="BX1" s="89"/>
      <c r="BY1" s="89"/>
      <c r="BZ1" s="1"/>
      <c r="CA1" s="1"/>
      <c r="CB1" s="1"/>
      <c r="CC1" s="1"/>
      <c r="CD1" s="1"/>
      <c r="CE1" s="1"/>
      <c r="CF1" s="87" t="s">
        <v>159</v>
      </c>
      <c r="CG1" s="87"/>
      <c r="CH1" s="87"/>
      <c r="CI1" s="87"/>
      <c r="CJ1" s="87"/>
      <c r="CK1" s="87"/>
      <c r="CL1" s="1"/>
      <c r="CM1" s="1"/>
      <c r="CN1" s="1"/>
      <c r="CO1" s="1"/>
      <c r="CP1" s="1"/>
      <c r="CQ1" s="88" t="s">
        <v>160</v>
      </c>
      <c r="CR1" s="88"/>
      <c r="CS1" s="88"/>
      <c r="CT1" s="88"/>
      <c r="CU1" s="88"/>
      <c r="CV1" s="88"/>
      <c r="CW1" s="88"/>
      <c r="CX1" s="1"/>
      <c r="CY1" s="1"/>
      <c r="CZ1" s="1"/>
      <c r="DA1" s="1"/>
      <c r="DB1" s="1"/>
      <c r="DC1" s="1"/>
      <c r="DD1" s="87" t="s">
        <v>161</v>
      </c>
      <c r="DE1" s="87"/>
      <c r="DF1" s="87"/>
      <c r="DG1" s="87"/>
      <c r="DH1" s="87"/>
      <c r="DI1" s="87"/>
      <c r="DJ1" s="1"/>
      <c r="DK1" s="1"/>
      <c r="DL1" s="1"/>
      <c r="DM1" s="1"/>
      <c r="DN1" s="1"/>
      <c r="DO1" s="83" t="s">
        <v>166</v>
      </c>
      <c r="DP1" s="83"/>
      <c r="DQ1" s="83"/>
      <c r="DR1" s="83"/>
      <c r="DS1" s="83"/>
      <c r="DT1" s="83"/>
      <c r="DU1" s="83"/>
      <c r="DV1" s="1"/>
      <c r="DW1" s="1"/>
      <c r="DX1" s="1"/>
      <c r="DY1" s="1"/>
      <c r="DZ1" s="1"/>
      <c r="EA1" s="1"/>
      <c r="EB1" s="87" t="s">
        <v>167</v>
      </c>
      <c r="EC1" s="87"/>
      <c r="ED1" s="87"/>
      <c r="EE1" s="87"/>
      <c r="EF1" s="87"/>
      <c r="EG1" s="87"/>
      <c r="EH1" s="1"/>
      <c r="EI1" s="1"/>
      <c r="EJ1" s="1"/>
    </row>
    <row r="2" spans="1:142" s="2" customFormat="1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381</v>
      </c>
      <c r="H2" s="2" t="s">
        <v>382</v>
      </c>
      <c r="I2" s="2" t="s">
        <v>1</v>
      </c>
      <c r="J2" s="2" t="s">
        <v>2</v>
      </c>
      <c r="K2" s="2" t="s">
        <v>3</v>
      </c>
      <c r="L2" s="2" t="s">
        <v>149</v>
      </c>
      <c r="M2" s="2" t="s">
        <v>150</v>
      </c>
      <c r="N2" s="2" t="s">
        <v>381</v>
      </c>
      <c r="O2" s="2" t="s">
        <v>4</v>
      </c>
      <c r="P2" s="2" t="s">
        <v>5</v>
      </c>
      <c r="Q2" s="2" t="s">
        <v>6</v>
      </c>
      <c r="R2" s="2" t="s">
        <v>151</v>
      </c>
      <c r="S2" s="2" t="s">
        <v>383</v>
      </c>
      <c r="T2" s="2" t="s">
        <v>384</v>
      </c>
      <c r="U2" s="2" t="s">
        <v>1</v>
      </c>
      <c r="V2" s="2" t="s">
        <v>2</v>
      </c>
      <c r="W2" s="2" t="s">
        <v>3</v>
      </c>
      <c r="X2" s="2" t="s">
        <v>149</v>
      </c>
      <c r="Y2" s="2" t="s">
        <v>150</v>
      </c>
      <c r="Z2" s="2" t="s">
        <v>1</v>
      </c>
      <c r="AA2" s="2" t="s">
        <v>2</v>
      </c>
      <c r="AB2" s="2" t="s">
        <v>3</v>
      </c>
      <c r="AC2" s="2" t="s">
        <v>149</v>
      </c>
      <c r="AD2" s="2" t="s">
        <v>150</v>
      </c>
      <c r="AE2" s="2" t="s">
        <v>381</v>
      </c>
      <c r="AF2" s="2" t="s">
        <v>382</v>
      </c>
      <c r="AG2" s="2" t="s">
        <v>1</v>
      </c>
      <c r="AH2" s="2" t="s">
        <v>2</v>
      </c>
      <c r="AI2" s="2" t="s">
        <v>3</v>
      </c>
      <c r="AJ2" s="2" t="s">
        <v>149</v>
      </c>
      <c r="AK2" s="2" t="s">
        <v>150</v>
      </c>
      <c r="AL2" s="2" t="s">
        <v>381</v>
      </c>
      <c r="AM2" s="2" t="s">
        <v>382</v>
      </c>
      <c r="AN2" s="2" t="s">
        <v>1</v>
      </c>
      <c r="AO2" s="2" t="s">
        <v>2</v>
      </c>
      <c r="AP2" s="2" t="s">
        <v>3</v>
      </c>
      <c r="AQ2" s="2" t="s">
        <v>149</v>
      </c>
      <c r="AR2" s="2" t="s">
        <v>150</v>
      </c>
      <c r="AS2" s="2" t="s">
        <v>381</v>
      </c>
      <c r="AT2" s="2" t="s">
        <v>382</v>
      </c>
      <c r="AU2" s="2" t="s">
        <v>1</v>
      </c>
      <c r="AV2" s="2" t="s">
        <v>2</v>
      </c>
      <c r="AW2" s="2" t="s">
        <v>3</v>
      </c>
      <c r="AX2" s="2" t="s">
        <v>149</v>
      </c>
      <c r="AY2" s="2" t="s">
        <v>150</v>
      </c>
      <c r="AZ2" s="2" t="s">
        <v>381</v>
      </c>
      <c r="BA2" s="2" t="s">
        <v>382</v>
      </c>
      <c r="BB2" s="2" t="s">
        <v>1</v>
      </c>
      <c r="BC2" s="2" t="s">
        <v>2</v>
      </c>
      <c r="BD2" s="2" t="s">
        <v>3</v>
      </c>
      <c r="BE2" s="2" t="s">
        <v>149</v>
      </c>
      <c r="BF2" s="2" t="s">
        <v>150</v>
      </c>
      <c r="BG2" s="2" t="s">
        <v>381</v>
      </c>
      <c r="BH2" s="2" t="s">
        <v>154</v>
      </c>
      <c r="BI2" s="2" t="s">
        <v>155</v>
      </c>
      <c r="BJ2" s="2" t="s">
        <v>156</v>
      </c>
      <c r="BK2" s="2" t="s">
        <v>157</v>
      </c>
      <c r="BL2" s="2" t="s">
        <v>385</v>
      </c>
      <c r="BM2" s="2" t="s">
        <v>386</v>
      </c>
      <c r="BN2" s="2" t="s">
        <v>1</v>
      </c>
      <c r="BO2" s="2" t="s">
        <v>2</v>
      </c>
      <c r="BP2" s="2" t="s">
        <v>3</v>
      </c>
      <c r="BQ2" s="2" t="s">
        <v>149</v>
      </c>
      <c r="BR2" s="2" t="s">
        <v>150</v>
      </c>
      <c r="BS2" s="2" t="s">
        <v>1</v>
      </c>
      <c r="BT2" s="2" t="s">
        <v>2</v>
      </c>
      <c r="BU2" s="2" t="s">
        <v>3</v>
      </c>
      <c r="BV2" s="2" t="s">
        <v>149</v>
      </c>
      <c r="BW2" s="2" t="s">
        <v>150</v>
      </c>
      <c r="BX2" s="2" t="s">
        <v>381</v>
      </c>
      <c r="BY2" s="2" t="s">
        <v>382</v>
      </c>
      <c r="BZ2" s="2" t="s">
        <v>1</v>
      </c>
      <c r="CA2" s="2" t="s">
        <v>2</v>
      </c>
      <c r="CB2" s="2" t="s">
        <v>3</v>
      </c>
      <c r="CC2" s="2" t="s">
        <v>149</v>
      </c>
      <c r="CD2" s="2" t="s">
        <v>150</v>
      </c>
      <c r="CE2" s="2" t="s">
        <v>381</v>
      </c>
      <c r="CF2" s="2" t="s">
        <v>154</v>
      </c>
      <c r="CG2" s="2" t="s">
        <v>155</v>
      </c>
      <c r="CH2" s="2" t="s">
        <v>156</v>
      </c>
      <c r="CI2" s="2" t="s">
        <v>157</v>
      </c>
      <c r="CJ2" s="2" t="s">
        <v>385</v>
      </c>
      <c r="CK2" s="2" t="s">
        <v>386</v>
      </c>
      <c r="CL2" s="2" t="s">
        <v>1</v>
      </c>
      <c r="CM2" s="2" t="s">
        <v>2</v>
      </c>
      <c r="CN2" s="2" t="s">
        <v>3</v>
      </c>
      <c r="CO2" s="2" t="s">
        <v>149</v>
      </c>
      <c r="CP2" s="2" t="s">
        <v>150</v>
      </c>
      <c r="CQ2" s="2" t="s">
        <v>1</v>
      </c>
      <c r="CR2" s="2" t="s">
        <v>2</v>
      </c>
      <c r="CS2" s="2" t="s">
        <v>3</v>
      </c>
      <c r="CT2" s="2" t="s">
        <v>149</v>
      </c>
      <c r="CU2" s="2" t="s">
        <v>150</v>
      </c>
      <c r="CV2" s="2" t="s">
        <v>381</v>
      </c>
      <c r="CW2" s="2" t="s">
        <v>382</v>
      </c>
      <c r="CX2" s="2" t="s">
        <v>1</v>
      </c>
      <c r="CY2" s="2" t="s">
        <v>2</v>
      </c>
      <c r="CZ2" s="2" t="s">
        <v>3</v>
      </c>
      <c r="DA2" s="2" t="s">
        <v>149</v>
      </c>
      <c r="DB2" s="2" t="s">
        <v>150</v>
      </c>
      <c r="DC2" s="2" t="s">
        <v>381</v>
      </c>
      <c r="DD2" s="2" t="s">
        <v>4</v>
      </c>
      <c r="DE2" s="2" t="s">
        <v>5</v>
      </c>
      <c r="DF2" s="2" t="s">
        <v>6</v>
      </c>
      <c r="DG2" s="2" t="s">
        <v>151</v>
      </c>
      <c r="DH2" s="2" t="s">
        <v>383</v>
      </c>
      <c r="DI2" s="2" t="s">
        <v>384</v>
      </c>
      <c r="DJ2" s="2" t="s">
        <v>1</v>
      </c>
      <c r="DK2" s="2" t="s">
        <v>2</v>
      </c>
      <c r="DL2" s="2" t="s">
        <v>3</v>
      </c>
      <c r="DM2" s="2" t="s">
        <v>149</v>
      </c>
      <c r="DN2" s="2" t="s">
        <v>150</v>
      </c>
      <c r="DO2" s="2" t="s">
        <v>1</v>
      </c>
      <c r="DP2" s="2" t="s">
        <v>2</v>
      </c>
      <c r="DQ2" s="2" t="s">
        <v>3</v>
      </c>
      <c r="DR2" s="2" t="s">
        <v>149</v>
      </c>
      <c r="DS2" s="2" t="s">
        <v>150</v>
      </c>
      <c r="DT2" s="2" t="s">
        <v>381</v>
      </c>
      <c r="DU2" s="2" t="s">
        <v>382</v>
      </c>
      <c r="DV2" s="2" t="s">
        <v>1</v>
      </c>
      <c r="DW2" s="2" t="s">
        <v>2</v>
      </c>
      <c r="DX2" s="2" t="s">
        <v>3</v>
      </c>
      <c r="DY2" s="2" t="s">
        <v>149</v>
      </c>
      <c r="DZ2" s="2" t="s">
        <v>150</v>
      </c>
      <c r="EA2" s="2" t="s">
        <v>381</v>
      </c>
      <c r="EB2" s="2" t="s">
        <v>4</v>
      </c>
      <c r="EC2" s="2" t="s">
        <v>5</v>
      </c>
      <c r="ED2" s="2" t="s">
        <v>6</v>
      </c>
      <c r="EE2" s="2" t="s">
        <v>151</v>
      </c>
      <c r="EF2" s="2" t="s">
        <v>383</v>
      </c>
      <c r="EG2" s="2" t="s">
        <v>384</v>
      </c>
      <c r="EH2" s="2" t="s">
        <v>1</v>
      </c>
      <c r="EI2" s="2" t="s">
        <v>2</v>
      </c>
      <c r="EJ2" s="2" t="s">
        <v>3</v>
      </c>
      <c r="EK2" s="2" t="s">
        <v>149</v>
      </c>
      <c r="EL2" s="2" t="s">
        <v>150</v>
      </c>
    </row>
    <row r="3" spans="1:142" x14ac:dyDescent="0.3">
      <c r="A3" s="137" t="str">
        <f>D!B3</f>
        <v>ACC</v>
      </c>
      <c r="B3" s="137">
        <f>D!F3</f>
        <v>1227.0999999999999</v>
      </c>
      <c r="C3" s="137">
        <f>D!O3</f>
        <v>1187.5999999999999</v>
      </c>
      <c r="D3" s="137">
        <f>D!X3</f>
        <v>1170.8499999999999</v>
      </c>
      <c r="E3" s="137">
        <f>D!AG3</f>
        <v>1138.45</v>
      </c>
      <c r="F3" s="137">
        <f>D!AP3</f>
        <v>1134.55</v>
      </c>
      <c r="G3" s="137">
        <f>D!AY3</f>
        <v>1194.2</v>
      </c>
      <c r="H3" s="137">
        <f>D!BH3</f>
        <v>1189</v>
      </c>
      <c r="I3" s="137" t="str">
        <f t="shared" ref="I3" si="0">IF(B3&gt;=C3,"Y","N")</f>
        <v>Y</v>
      </c>
      <c r="J3" s="137" t="str">
        <f t="shared" ref="J3" si="1">IF(C3&gt;=D3,"Y","N")</f>
        <v>Y</v>
      </c>
      <c r="K3" s="137" t="str">
        <f t="shared" ref="K3" si="2">IF(D3&gt;=E3,"Y","N")</f>
        <v>Y</v>
      </c>
      <c r="L3" s="137" t="str">
        <f t="shared" ref="L3" si="3">IF(E3&gt;=F3,"Y","N")</f>
        <v>Y</v>
      </c>
      <c r="M3" s="137" t="str">
        <f t="shared" ref="M3" si="4">IF(F3&gt;=G3,"Y","N")</f>
        <v>N</v>
      </c>
      <c r="N3" s="137" t="str">
        <f t="shared" ref="N3" si="5">IF(G3&gt;=H3,"Y","N")</f>
        <v>Y</v>
      </c>
      <c r="O3" s="139">
        <f t="shared" ref="O3" si="6">(B3-C3)/C3*100</f>
        <v>3.326035702256652</v>
      </c>
      <c r="P3" s="139">
        <f t="shared" ref="P3" si="7">(C3-D3)/D3*100</f>
        <v>1.430584618012555</v>
      </c>
      <c r="Q3" s="139">
        <f t="shared" ref="Q3" si="8">(D3-E3)/E3*100</f>
        <v>2.8459747902850245</v>
      </c>
      <c r="R3" s="139">
        <f t="shared" ref="R3" si="9">(E3-F3)/F3*100</f>
        <v>0.34374862280200003</v>
      </c>
      <c r="S3" s="139">
        <f t="shared" ref="S3" si="10">(F3-G3)/G3*100</f>
        <v>-4.9949757159604831</v>
      </c>
      <c r="T3" s="139">
        <f t="shared" ref="T3" si="11">(G3-H3)/H3*100</f>
        <v>0.43734230445753119</v>
      </c>
      <c r="U3" s="137" t="str">
        <f t="shared" ref="U3" si="12">IF(O3&gt;=P3,"Y","N")</f>
        <v>Y</v>
      </c>
      <c r="V3" s="137" t="str">
        <f t="shared" ref="V3" si="13">IF(P3&gt;=Q3,"Y","N")</f>
        <v>N</v>
      </c>
      <c r="W3" s="137" t="str">
        <f t="shared" ref="W3" si="14">IF(Q3&gt;=R3,"Y","N")</f>
        <v>Y</v>
      </c>
      <c r="X3" s="137" t="str">
        <f t="shared" ref="X3" si="15">IF(R3&gt;=S3,"Y","N")</f>
        <v>Y</v>
      </c>
      <c r="Y3" s="137" t="str">
        <f t="shared" ref="Y3" si="16">IF(S3&gt;=T3,"Y","N")</f>
        <v>N</v>
      </c>
      <c r="Z3" s="137">
        <f>D!C3</f>
        <v>1172</v>
      </c>
      <c r="AA3" s="137">
        <f>D!L3</f>
        <v>1175</v>
      </c>
      <c r="AB3" s="137">
        <f>D!U3</f>
        <v>1136.45</v>
      </c>
      <c r="AC3" s="137">
        <f>D!AD3</f>
        <v>1140.05</v>
      </c>
      <c r="AD3" s="137">
        <f>D!AM3</f>
        <v>1202</v>
      </c>
      <c r="AE3" s="137">
        <f>D!AV3</f>
        <v>1200</v>
      </c>
      <c r="AF3" s="137">
        <f>D!BE3</f>
        <v>1200</v>
      </c>
      <c r="AG3" s="137">
        <f>D!D3</f>
        <v>1240</v>
      </c>
      <c r="AH3" s="137">
        <f>D!M3</f>
        <v>1200.75</v>
      </c>
      <c r="AI3" s="137">
        <f>D!V3</f>
        <v>1176.95</v>
      </c>
      <c r="AJ3" s="137">
        <f>D!AE3</f>
        <v>1159</v>
      </c>
      <c r="AK3" s="137">
        <f>D!AN3</f>
        <v>1202</v>
      </c>
      <c r="AL3" s="137">
        <f>D!AW3</f>
        <v>1205</v>
      </c>
      <c r="AM3" s="137">
        <f>D!BF3</f>
        <v>1219.4000000000001</v>
      </c>
      <c r="AN3" s="137">
        <f>D!E3</f>
        <v>1161.5999999999999</v>
      </c>
      <c r="AO3" s="137">
        <f>D!N3</f>
        <v>1170</v>
      </c>
      <c r="AP3" s="137">
        <f>D!W3</f>
        <v>1130.5999999999999</v>
      </c>
      <c r="AQ3" s="137">
        <f>D!AF3</f>
        <v>1130</v>
      </c>
      <c r="AR3" s="137">
        <f>D!AO3</f>
        <v>1125</v>
      </c>
      <c r="AS3" s="137">
        <f>D!AX3</f>
        <v>1173</v>
      </c>
      <c r="AT3" s="137">
        <f>D!BG3</f>
        <v>1175.5</v>
      </c>
      <c r="AU3" s="137">
        <f>D!G3</f>
        <v>1632263</v>
      </c>
      <c r="AV3" s="137">
        <f>D!P3</f>
        <v>1009443</v>
      </c>
      <c r="AW3" s="137">
        <f>D!Y3</f>
        <v>972861</v>
      </c>
      <c r="AX3" s="137">
        <f>D!AH3</f>
        <v>1149445</v>
      </c>
      <c r="AY3" s="137">
        <f>D!AQ3</f>
        <v>1191015</v>
      </c>
      <c r="AZ3" s="137">
        <f>D!AZ3</f>
        <v>1268081</v>
      </c>
      <c r="BA3" s="137">
        <f>D!BI3</f>
        <v>1301098</v>
      </c>
      <c r="BB3" s="137" t="str">
        <f t="shared" ref="BB3" si="17">IF(AU3&gt;=AV3,"Y","N")</f>
        <v>Y</v>
      </c>
      <c r="BC3" s="137" t="str">
        <f t="shared" ref="BC3" si="18">IF(AV3&gt;=AW3,"Y","N")</f>
        <v>Y</v>
      </c>
      <c r="BD3" s="137" t="str">
        <f t="shared" ref="BD3" si="19">IF(AW3&gt;=AX3,"Y","N")</f>
        <v>N</v>
      </c>
      <c r="BE3" s="137" t="str">
        <f t="shared" ref="BE3" si="20">IF(AX3&gt;=AY3,"Y","N")</f>
        <v>N</v>
      </c>
      <c r="BF3" s="137" t="str">
        <f t="shared" ref="BF3" si="21">IF(AY3&gt;=AZ3,"Y","N")</f>
        <v>N</v>
      </c>
      <c r="BG3" s="137" t="str">
        <f t="shared" ref="BG3" si="22">IF(AZ3&gt;=BA3,"Y","N")</f>
        <v>N</v>
      </c>
      <c r="BH3" s="139">
        <f t="shared" ref="BH3" si="23">(AU3-AV3)/AV3*100</f>
        <v>61.699372822437724</v>
      </c>
      <c r="BI3" s="139">
        <f t="shared" ref="BI3" si="24">(AV3-AW3)/AW3*100</f>
        <v>3.7602494087027849</v>
      </c>
      <c r="BJ3" s="139">
        <f t="shared" ref="BJ3" si="25">(AW3-AX3)/AX3*100</f>
        <v>-15.362544532361269</v>
      </c>
      <c r="BK3" s="139">
        <f t="shared" ref="BK3" si="26">(AX3-AY3)/AY3*100</f>
        <v>-3.4903002900887063</v>
      </c>
      <c r="BL3" s="139">
        <f t="shared" ref="BL3" si="27">(AY3-AZ3)/AZ3*100</f>
        <v>-6.0773720290738531</v>
      </c>
      <c r="BM3" s="139">
        <f t="shared" ref="BM3" si="28">(AZ3-BA3)/BA3*100</f>
        <v>-2.5376259128828114</v>
      </c>
      <c r="BN3" s="137" t="str">
        <f t="shared" ref="BN3" si="29">IF(BH3&gt;=BI3,"Y","N")</f>
        <v>Y</v>
      </c>
      <c r="BO3" s="137" t="str">
        <f t="shared" ref="BO3" si="30">IF(BI3&gt;=BJ3,"Y","N")</f>
        <v>Y</v>
      </c>
      <c r="BP3" s="137" t="str">
        <f t="shared" ref="BP3" si="31">IF(BJ3&gt;=BK3,"Y","N")</f>
        <v>N</v>
      </c>
      <c r="BQ3" s="137" t="str">
        <f t="shared" ref="BQ3" si="32">IF(BK3&gt;=BL3,"Y","N")</f>
        <v>Y</v>
      </c>
      <c r="BR3" s="137" t="str">
        <f t="shared" ref="BR3" si="33">IF(BL3&gt;=BM3,"Y","N")</f>
        <v>N</v>
      </c>
      <c r="BS3" s="137">
        <f>D!H3</f>
        <v>1973143427.5</v>
      </c>
      <c r="BT3" s="137">
        <f>D!Q3</f>
        <v>1197220050.7</v>
      </c>
      <c r="BU3" s="137">
        <f>D!Z3</f>
        <v>1125900524.0999999</v>
      </c>
      <c r="BV3" s="137">
        <f>D!AI3</f>
        <v>1315070168.1500001</v>
      </c>
      <c r="BW3" s="137">
        <f>D!AR3</f>
        <v>1377237734.4000001</v>
      </c>
      <c r="BX3" s="137">
        <f>D!BA3</f>
        <v>1507573546</v>
      </c>
      <c r="BY3" s="137">
        <f>D!BJ3</f>
        <v>1553336098.95</v>
      </c>
      <c r="BZ3" s="137" t="str">
        <f t="shared" ref="BZ3" si="34">IF(BS3&gt;=BT3,"Y","N")</f>
        <v>Y</v>
      </c>
      <c r="CA3" s="137" t="str">
        <f t="shared" ref="CA3" si="35">IF(BT3&gt;=BU3,"Y","N")</f>
        <v>Y</v>
      </c>
      <c r="CB3" s="137" t="str">
        <f t="shared" ref="CB3" si="36">IF(BU3&gt;=BV3,"Y","N")</f>
        <v>N</v>
      </c>
      <c r="CC3" s="137" t="str">
        <f t="shared" ref="CC3" si="37">IF(BV3&gt;=BW3,"Y","N")</f>
        <v>N</v>
      </c>
      <c r="CD3" s="137" t="str">
        <f t="shared" ref="CD3" si="38">IF(BW3&gt;=BX3,"Y","N")</f>
        <v>N</v>
      </c>
      <c r="CE3" s="137" t="str">
        <f t="shared" ref="CE3" si="39">IF(BX3&gt;=BY3,"Y","N")</f>
        <v>N</v>
      </c>
      <c r="CF3" s="139">
        <f t="shared" ref="CF3" si="40">(BS3-BT3)/BT3*100</f>
        <v>64.810422807931332</v>
      </c>
      <c r="CG3" s="139">
        <f t="shared" ref="CG3" si="41">(BT3-BU3)/BU3*100</f>
        <v>6.3344429701735985</v>
      </c>
      <c r="CH3" s="139">
        <f t="shared" ref="CH3" si="42">(BU3-BV3)/BV3*100</f>
        <v>-14.384756694474957</v>
      </c>
      <c r="CI3" s="139">
        <f t="shared" ref="CI3" si="43">(BV3-BW3)/BW3*100</f>
        <v>-4.5139313785272943</v>
      </c>
      <c r="CJ3" s="139">
        <f t="shared" ref="CJ3" si="44">(BW3-BX3)/BX3*100</f>
        <v>-8.6454032007802226</v>
      </c>
      <c r="CK3" s="139">
        <f t="shared" ref="CK3" si="45">(BX3-BY3)/BY3*100</f>
        <v>-2.9460818544636869</v>
      </c>
      <c r="CL3" s="137" t="str">
        <f t="shared" ref="CL3" si="46">IF(CF3&gt;=CG3,"Y","N")</f>
        <v>Y</v>
      </c>
      <c r="CM3" s="137" t="str">
        <f t="shared" ref="CM3" si="47">IF(CG3&gt;=CH3,"Y","N")</f>
        <v>Y</v>
      </c>
      <c r="CN3" s="137" t="str">
        <f t="shared" ref="CN3" si="48">IF(CH3&gt;=CI3,"Y","N")</f>
        <v>N</v>
      </c>
      <c r="CO3" s="137" t="str">
        <f t="shared" ref="CO3" si="49">IF(CI3&gt;=CJ3,"Y","N")</f>
        <v>Y</v>
      </c>
      <c r="CP3" s="137" t="str">
        <f t="shared" ref="CP3" si="50">IF(CJ3&gt;=CK3,"Y","N")</f>
        <v>N</v>
      </c>
      <c r="CQ3" s="137">
        <f>D!I3</f>
        <v>55541</v>
      </c>
      <c r="CR3" s="137">
        <f>D!R3</f>
        <v>36977</v>
      </c>
      <c r="CS3" s="137">
        <f>D!AA3</f>
        <v>39099</v>
      </c>
      <c r="CT3" s="137">
        <f>D!AJ3</f>
        <v>41691</v>
      </c>
      <c r="CU3" s="137">
        <f>D!AS3</f>
        <v>59389</v>
      </c>
      <c r="CV3" s="137">
        <f>D!BB3</f>
        <v>43866</v>
      </c>
      <c r="CW3" s="137">
        <f>D!BK3</f>
        <v>43648</v>
      </c>
      <c r="CX3" s="137" t="str">
        <f t="shared" ref="CX3" si="51">IF(CQ3&gt;=CR3,"Y","N")</f>
        <v>Y</v>
      </c>
      <c r="CY3" s="137" t="str">
        <f t="shared" ref="CY3" si="52">IF(CR3&gt;=CS3,"Y","N")</f>
        <v>N</v>
      </c>
      <c r="CZ3" s="137" t="str">
        <f t="shared" ref="CZ3" si="53">IF(CS3&gt;=CT3,"Y","N")</f>
        <v>N</v>
      </c>
      <c r="DA3" s="137" t="str">
        <f t="shared" ref="DA3" si="54">IF(CT3&gt;=CU3,"Y","N")</f>
        <v>N</v>
      </c>
      <c r="DB3" s="137" t="str">
        <f t="shared" ref="DB3" si="55">IF(CU3&gt;=CV3,"Y","N")</f>
        <v>Y</v>
      </c>
      <c r="DC3" s="137" t="str">
        <f t="shared" ref="DC3" si="56">IF(CV3&gt;=CW3,"Y","N")</f>
        <v>Y</v>
      </c>
      <c r="DD3" s="139">
        <f t="shared" ref="DD3" si="57">(CQ3-CR3)/CR3*100</f>
        <v>50.20418097736431</v>
      </c>
      <c r="DE3" s="139">
        <f t="shared" ref="DE3" si="58">(CR3-CS3)/CS3*100</f>
        <v>-5.4272487787411441</v>
      </c>
      <c r="DF3" s="139">
        <f t="shared" ref="DF3" si="59">(CS3-CT3)/CT3*100</f>
        <v>-6.2171691732028496</v>
      </c>
      <c r="DG3" s="139">
        <f t="shared" ref="DG3" si="60">(CT3-CU3)/CU3*100</f>
        <v>-29.800131337453063</v>
      </c>
      <c r="DH3" s="139">
        <f t="shared" ref="DH3" si="61">(CU3-CV3)/CV3*100</f>
        <v>35.387315916655268</v>
      </c>
      <c r="DI3" s="139">
        <f t="shared" ref="DI3" si="62">(CV3-CW3)/CW3*100</f>
        <v>0.49945014662756598</v>
      </c>
      <c r="DJ3" s="137" t="str">
        <f t="shared" ref="DJ3" si="63">IF(DD3&gt;=DE3,"Y","N")</f>
        <v>Y</v>
      </c>
      <c r="DK3" s="137" t="str">
        <f t="shared" ref="DK3" si="64">IF(DE3&gt;=DF3,"Y","N")</f>
        <v>Y</v>
      </c>
      <c r="DL3" s="137" t="str">
        <f t="shared" ref="DL3" si="65">IF(DF3&gt;=DG3,"Y","N")</f>
        <v>Y</v>
      </c>
      <c r="DM3" s="137" t="str">
        <f t="shared" ref="DM3" si="66">IF(DG3&gt;=DH3,"Y","N")</f>
        <v>N</v>
      </c>
      <c r="DN3" s="137" t="str">
        <f t="shared" ref="DN3" si="67">IF(DH3&gt;=DI3,"Y","N")</f>
        <v>Y</v>
      </c>
      <c r="DO3" s="137">
        <f>Volatility!B3</f>
        <v>3.21999999999999</v>
      </c>
      <c r="DP3" s="137">
        <f>Volatility!E3</f>
        <v>3.21999999999999</v>
      </c>
      <c r="DQ3" s="137">
        <f>Volatility!H3</f>
        <v>3.3</v>
      </c>
      <c r="DR3" s="137">
        <f>Volatility!K3</f>
        <v>3.33</v>
      </c>
      <c r="DS3" s="137">
        <f>Volatility!N3</f>
        <v>3.4099999999999899</v>
      </c>
      <c r="DT3" s="137">
        <f>Volatility!Q3</f>
        <v>3.27</v>
      </c>
      <c r="DU3" s="137">
        <f>Volatility!T3</f>
        <v>3.37</v>
      </c>
      <c r="DV3" s="137" t="str">
        <f t="shared" ref="DV3" si="68">IF(DO3&gt;=DP3,"Y","N")</f>
        <v>Y</v>
      </c>
      <c r="DW3" s="137" t="str">
        <f t="shared" ref="DW3" si="69">IF(DP3&gt;=DQ3,"Y","N")</f>
        <v>N</v>
      </c>
      <c r="DX3" s="137" t="str">
        <f t="shared" ref="DX3" si="70">IF(DQ3&gt;=DR3,"Y","N")</f>
        <v>N</v>
      </c>
      <c r="DY3" s="137" t="str">
        <f t="shared" ref="DY3" si="71">IF(DR3&gt;=DS3,"Y","N")</f>
        <v>N</v>
      </c>
      <c r="DZ3" s="137" t="str">
        <f t="shared" ref="DZ3" si="72">IF(DS3&gt;=DT3,"Y","N")</f>
        <v>Y</v>
      </c>
      <c r="EA3" s="137" t="str">
        <f t="shared" ref="EA3" si="73">IF(DT3&gt;=DU3,"Y","N")</f>
        <v>N</v>
      </c>
      <c r="EB3" s="139">
        <f t="shared" ref="EB3" si="74">(DO3-DP3)/DP3*100</f>
        <v>0</v>
      </c>
      <c r="EC3" s="139">
        <f t="shared" ref="EC3" si="75">(DP3-DQ3)/DQ3*100</f>
        <v>-2.4242424242427227</v>
      </c>
      <c r="ED3" s="139">
        <f t="shared" ref="ED3" si="76">(DQ3-DR3)/DR3*100</f>
        <v>-0.90090090090090835</v>
      </c>
      <c r="EE3" s="139">
        <f t="shared" ref="EE3" si="77">(DR3-DS3)/DS3*100</f>
        <v>-2.3460410557181848</v>
      </c>
      <c r="EF3" s="139">
        <f t="shared" ref="EF3" si="78">(DS3-DT3)/DT3*100</f>
        <v>4.2813455657489268</v>
      </c>
      <c r="EG3" s="139">
        <f t="shared" ref="EG3" si="79">(DT3-DU3)/DU3*100</f>
        <v>-2.9673590504451064</v>
      </c>
      <c r="EH3" s="137" t="str">
        <f t="shared" ref="EH3" si="80">IF(EB3&gt;=EC3,"Y","N")</f>
        <v>Y</v>
      </c>
      <c r="EI3" s="137" t="str">
        <f t="shared" ref="EI3" si="81">IF(EC3&gt;=ED3,"Y","N")</f>
        <v>N</v>
      </c>
      <c r="EJ3" s="137" t="str">
        <f t="shared" ref="EJ3" si="82">IF(ED3&gt;=EE3,"Y","N")</f>
        <v>Y</v>
      </c>
      <c r="EK3" s="137" t="str">
        <f t="shared" ref="EK3" si="83">IF(EE3&gt;=EF3,"Y","N")</f>
        <v>N</v>
      </c>
      <c r="EL3" s="137" t="str">
        <f t="shared" ref="EL3" si="84">IF(EF3&gt;=EG3,"Y","N")</f>
        <v>Y</v>
      </c>
    </row>
    <row r="4" spans="1:142" x14ac:dyDescent="0.3">
      <c r="A4" s="137" t="str">
        <f>D!B4</f>
        <v>ADANIENT</v>
      </c>
      <c r="B4" s="137">
        <f>D!F4</f>
        <v>138.1</v>
      </c>
      <c r="C4" s="137">
        <f>D!O4</f>
        <v>138.30000000000001</v>
      </c>
      <c r="D4" s="137">
        <f>D!X4</f>
        <v>141.35</v>
      </c>
      <c r="E4" s="137">
        <f>D!AG4</f>
        <v>139.69999999999999</v>
      </c>
      <c r="F4" s="137">
        <f>D!AP4</f>
        <v>135.9</v>
      </c>
      <c r="G4" s="137">
        <f>D!AY4</f>
        <v>141.05000000000001</v>
      </c>
      <c r="H4" s="137">
        <f>D!BH4</f>
        <v>140.9</v>
      </c>
      <c r="I4" s="137" t="str">
        <f t="shared" ref="I4:I67" si="85">IF(B4&gt;=C4,"Y","N")</f>
        <v>N</v>
      </c>
      <c r="J4" s="137" t="str">
        <f t="shared" ref="J4:J67" si="86">IF(C4&gt;=D4,"Y","N")</f>
        <v>N</v>
      </c>
      <c r="K4" s="137" t="str">
        <f t="shared" ref="K4:K67" si="87">IF(D4&gt;=E4,"Y","N")</f>
        <v>Y</v>
      </c>
      <c r="L4" s="137" t="str">
        <f t="shared" ref="L4:L67" si="88">IF(E4&gt;=F4,"Y","N")</f>
        <v>Y</v>
      </c>
      <c r="M4" s="137" t="str">
        <f t="shared" ref="M4:M67" si="89">IF(F4&gt;=G4,"Y","N")</f>
        <v>N</v>
      </c>
      <c r="N4" s="137" t="str">
        <f t="shared" ref="N4:N67" si="90">IF(G4&gt;=H4,"Y","N")</f>
        <v>Y</v>
      </c>
      <c r="O4" s="139">
        <f t="shared" ref="O4:O67" si="91">(B4-C4)/C4*100</f>
        <v>-0.1446131597975539</v>
      </c>
      <c r="P4" s="139">
        <f t="shared" ref="P4:P67" si="92">(C4-D4)/D4*100</f>
        <v>-2.1577644145737414</v>
      </c>
      <c r="Q4" s="139">
        <f t="shared" ref="Q4:Q67" si="93">(D4-E4)/E4*100</f>
        <v>1.1811023622047285</v>
      </c>
      <c r="R4" s="139">
        <f t="shared" ref="R4:R67" si="94">(E4-F4)/F4*100</f>
        <v>2.7961736571007969</v>
      </c>
      <c r="S4" s="139">
        <f t="shared" ref="S4:S67" si="95">(F4-G4)/G4*100</f>
        <v>-3.6511875221552677</v>
      </c>
      <c r="T4" s="139">
        <f t="shared" ref="T4:T67" si="96">(G4-H4)/H4*100</f>
        <v>0.10645848119233903</v>
      </c>
      <c r="U4" s="137" t="str">
        <f t="shared" ref="U4:U67" si="97">IF(O4&gt;=P4,"Y","N")</f>
        <v>Y</v>
      </c>
      <c r="V4" s="137" t="str">
        <f t="shared" ref="V4:V67" si="98">IF(P4&gt;=Q4,"Y","N")</f>
        <v>N</v>
      </c>
      <c r="W4" s="137" t="str">
        <f t="shared" ref="W4:W67" si="99">IF(Q4&gt;=R4,"Y","N")</f>
        <v>N</v>
      </c>
      <c r="X4" s="137" t="str">
        <f t="shared" ref="X4:X67" si="100">IF(R4&gt;=S4,"Y","N")</f>
        <v>Y</v>
      </c>
      <c r="Y4" s="137" t="str">
        <f t="shared" ref="Y4:Y67" si="101">IF(S4&gt;=T4,"Y","N")</f>
        <v>N</v>
      </c>
      <c r="Z4" s="137">
        <f>D!C4</f>
        <v>138</v>
      </c>
      <c r="AA4" s="137">
        <f>D!L4</f>
        <v>142.19999999999999</v>
      </c>
      <c r="AB4" s="137">
        <f>D!U4</f>
        <v>139.5</v>
      </c>
      <c r="AC4" s="137">
        <f>D!AD4</f>
        <v>137.80000000000001</v>
      </c>
      <c r="AD4" s="137">
        <f>D!AM4</f>
        <v>144.80000000000001</v>
      </c>
      <c r="AE4" s="137">
        <f>D!AV4</f>
        <v>141.4</v>
      </c>
      <c r="AF4" s="137">
        <f>D!BE4</f>
        <v>139.55000000000001</v>
      </c>
      <c r="AG4" s="137">
        <f>D!D4</f>
        <v>141.19999999999999</v>
      </c>
      <c r="AH4" s="137">
        <f>D!M4</f>
        <v>144</v>
      </c>
      <c r="AI4" s="137">
        <f>D!V4</f>
        <v>143.19999999999999</v>
      </c>
      <c r="AJ4" s="137">
        <f>D!AE4</f>
        <v>145.9</v>
      </c>
      <c r="AK4" s="137">
        <f>D!AN4</f>
        <v>146.4</v>
      </c>
      <c r="AL4" s="137">
        <f>D!AW4</f>
        <v>143.69999999999999</v>
      </c>
      <c r="AM4" s="137">
        <f>D!BF4</f>
        <v>142.35</v>
      </c>
      <c r="AN4" s="137">
        <f>D!E4</f>
        <v>136.6</v>
      </c>
      <c r="AO4" s="137">
        <f>D!N4</f>
        <v>137.05000000000001</v>
      </c>
      <c r="AP4" s="137">
        <f>D!W4</f>
        <v>138</v>
      </c>
      <c r="AQ4" s="137">
        <f>D!AF4</f>
        <v>134.44999999999999</v>
      </c>
      <c r="AR4" s="137">
        <f>D!AO4</f>
        <v>134.35</v>
      </c>
      <c r="AS4" s="137">
        <f>D!AX4</f>
        <v>140</v>
      </c>
      <c r="AT4" s="137">
        <f>D!BG4</f>
        <v>137.4</v>
      </c>
      <c r="AU4" s="137">
        <f>D!G4</f>
        <v>2449109</v>
      </c>
      <c r="AV4" s="137">
        <f>D!P4</f>
        <v>2682563</v>
      </c>
      <c r="AW4" s="137">
        <f>D!Y4</f>
        <v>2872608</v>
      </c>
      <c r="AX4" s="137">
        <f>D!AH4</f>
        <v>5564396</v>
      </c>
      <c r="AY4" s="137">
        <f>D!AQ4</f>
        <v>4941536</v>
      </c>
      <c r="AZ4" s="137">
        <f>D!AZ4</f>
        <v>2145698</v>
      </c>
      <c r="BA4" s="137">
        <f>D!BI4</f>
        <v>1587450</v>
      </c>
      <c r="BB4" s="137" t="str">
        <f t="shared" ref="BB4:BB67" si="102">IF(AU4&gt;=AV4,"Y","N")</f>
        <v>N</v>
      </c>
      <c r="BC4" s="137" t="str">
        <f t="shared" ref="BC4:BC67" si="103">IF(AV4&gt;=AW4,"Y","N")</f>
        <v>N</v>
      </c>
      <c r="BD4" s="137" t="str">
        <f t="shared" ref="BD4:BD67" si="104">IF(AW4&gt;=AX4,"Y","N")</f>
        <v>N</v>
      </c>
      <c r="BE4" s="137" t="str">
        <f t="shared" ref="BE4:BE67" si="105">IF(AX4&gt;=AY4,"Y","N")</f>
        <v>Y</v>
      </c>
      <c r="BF4" s="137" t="str">
        <f t="shared" ref="BF4:BF67" si="106">IF(AY4&gt;=AZ4,"Y","N")</f>
        <v>Y</v>
      </c>
      <c r="BG4" s="137" t="str">
        <f t="shared" ref="BG4:BG67" si="107">IF(AZ4&gt;=BA4,"Y","N")</f>
        <v>Y</v>
      </c>
      <c r="BH4" s="139">
        <f t="shared" ref="BH4:BH67" si="108">(AU4-AV4)/AV4*100</f>
        <v>-8.7026474308338706</v>
      </c>
      <c r="BI4" s="139">
        <f t="shared" ref="BI4:BI67" si="109">(AV4-AW4)/AW4*100</f>
        <v>-6.6157651862001359</v>
      </c>
      <c r="BJ4" s="139">
        <f t="shared" ref="BJ4:BJ67" si="110">(AW4-AX4)/AX4*100</f>
        <v>-48.375205502987207</v>
      </c>
      <c r="BK4" s="139">
        <f t="shared" ref="BK4:BK67" si="111">(AX4-AY4)/AY4*100</f>
        <v>12.604582866541902</v>
      </c>
      <c r="BL4" s="139">
        <f t="shared" ref="BL4:BL67" si="112">(AY4-AZ4)/AZ4*100</f>
        <v>130.29969734790262</v>
      </c>
      <c r="BM4" s="139">
        <f t="shared" ref="BM4:BM67" si="113">(AZ4-BA4)/BA4*100</f>
        <v>35.166335947588898</v>
      </c>
      <c r="BN4" s="137" t="str">
        <f t="shared" ref="BN4:BN67" si="114">IF(BH4&gt;=BI4,"Y","N")</f>
        <v>N</v>
      </c>
      <c r="BO4" s="137" t="str">
        <f t="shared" ref="BO4:BO67" si="115">IF(BI4&gt;=BJ4,"Y","N")</f>
        <v>Y</v>
      </c>
      <c r="BP4" s="137" t="str">
        <f t="shared" ref="BP4:BP67" si="116">IF(BJ4&gt;=BK4,"Y","N")</f>
        <v>N</v>
      </c>
      <c r="BQ4" s="137" t="str">
        <f t="shared" ref="BQ4:BQ67" si="117">IF(BK4&gt;=BL4,"Y","N")</f>
        <v>N</v>
      </c>
      <c r="BR4" s="137" t="str">
        <f t="shared" ref="BR4:BR67" si="118">IF(BL4&gt;=BM4,"Y","N")</f>
        <v>Y</v>
      </c>
      <c r="BS4" s="137">
        <f>D!H4</f>
        <v>339164911.5</v>
      </c>
      <c r="BT4" s="137">
        <f>D!Q4</f>
        <v>376096148.55000001</v>
      </c>
      <c r="BU4" s="137">
        <f>D!Z4</f>
        <v>404993435.44999999</v>
      </c>
      <c r="BV4" s="137">
        <f>D!AI4</f>
        <v>782059402.60000002</v>
      </c>
      <c r="BW4" s="137">
        <f>D!AR4</f>
        <v>697296019.25</v>
      </c>
      <c r="BX4" s="137">
        <f>D!BA4</f>
        <v>304456147.89999998</v>
      </c>
      <c r="BY4" s="137">
        <f>D!BJ4</f>
        <v>222663655.65000001</v>
      </c>
      <c r="BZ4" s="137" t="str">
        <f t="shared" ref="BZ4:BZ67" si="119">IF(BS4&gt;=BT4,"Y","N")</f>
        <v>N</v>
      </c>
      <c r="CA4" s="137" t="str">
        <f t="shared" ref="CA4:CA67" si="120">IF(BT4&gt;=BU4,"Y","N")</f>
        <v>N</v>
      </c>
      <c r="CB4" s="137" t="str">
        <f t="shared" ref="CB4:CB67" si="121">IF(BU4&gt;=BV4,"Y","N")</f>
        <v>N</v>
      </c>
      <c r="CC4" s="137" t="str">
        <f t="shared" ref="CC4:CC67" si="122">IF(BV4&gt;=BW4,"Y","N")</f>
        <v>Y</v>
      </c>
      <c r="CD4" s="137" t="str">
        <f t="shared" ref="CD4:CD67" si="123">IF(BW4&gt;=BX4,"Y","N")</f>
        <v>Y</v>
      </c>
      <c r="CE4" s="137" t="str">
        <f t="shared" ref="CE4:CE67" si="124">IF(BX4&gt;=BY4,"Y","N")</f>
        <v>Y</v>
      </c>
      <c r="CF4" s="139">
        <f t="shared" ref="CF4:CF67" si="125">(BS4-BT4)/BT4*100</f>
        <v>-9.819626495082332</v>
      </c>
      <c r="CG4" s="139">
        <f t="shared" ref="CG4:CG67" si="126">(BT4-BU4)/BU4*100</f>
        <v>-7.1352482214659503</v>
      </c>
      <c r="CH4" s="139">
        <f t="shared" ref="CH4:CH67" si="127">(BU4-BV4)/BV4*100</f>
        <v>-48.21449187829252</v>
      </c>
      <c r="CI4" s="139">
        <f t="shared" ref="CI4:CI67" si="128">(BV4-BW4)/BW4*100</f>
        <v>12.156011365326609</v>
      </c>
      <c r="CJ4" s="139">
        <f t="shared" ref="CJ4:CJ67" si="129">(BW4-BX4)/BX4*100</f>
        <v>129.03003406553975</v>
      </c>
      <c r="CK4" s="139">
        <f t="shared" ref="CK4:CK67" si="130">(BX4-BY4)/BY4*100</f>
        <v>36.733651934003881</v>
      </c>
      <c r="CL4" s="137" t="str">
        <f t="shared" ref="CL4:CL67" si="131">IF(CF4&gt;=CG4,"Y","N")</f>
        <v>N</v>
      </c>
      <c r="CM4" s="137" t="str">
        <f t="shared" ref="CM4:CM67" si="132">IF(CG4&gt;=CH4,"Y","N")</f>
        <v>Y</v>
      </c>
      <c r="CN4" s="137" t="str">
        <f t="shared" ref="CN4:CN67" si="133">IF(CH4&gt;=CI4,"Y","N")</f>
        <v>N</v>
      </c>
      <c r="CO4" s="137" t="str">
        <f t="shared" ref="CO4:CO67" si="134">IF(CI4&gt;=CJ4,"Y","N")</f>
        <v>N</v>
      </c>
      <c r="CP4" s="137" t="str">
        <f t="shared" ref="CP4:CP67" si="135">IF(CJ4&gt;=CK4,"Y","N")</f>
        <v>Y</v>
      </c>
      <c r="CQ4" s="137">
        <f>D!I4</f>
        <v>15384</v>
      </c>
      <c r="CR4" s="137">
        <f>D!R4</f>
        <v>22923</v>
      </c>
      <c r="CS4" s="137">
        <f>D!AA4</f>
        <v>19958</v>
      </c>
      <c r="CT4" s="137">
        <f>D!AJ4</f>
        <v>37989</v>
      </c>
      <c r="CU4" s="137">
        <f>D!AS4</f>
        <v>34898</v>
      </c>
      <c r="CV4" s="137">
        <f>D!BB4</f>
        <v>16299</v>
      </c>
      <c r="CW4" s="137">
        <f>D!BK4</f>
        <v>10379</v>
      </c>
      <c r="CX4" s="137" t="str">
        <f t="shared" ref="CX4:CX67" si="136">IF(CQ4&gt;=CR4,"Y","N")</f>
        <v>N</v>
      </c>
      <c r="CY4" s="137" t="str">
        <f t="shared" ref="CY4:CY67" si="137">IF(CR4&gt;=CS4,"Y","N")</f>
        <v>Y</v>
      </c>
      <c r="CZ4" s="137" t="str">
        <f t="shared" ref="CZ4:CZ67" si="138">IF(CS4&gt;=CT4,"Y","N")</f>
        <v>N</v>
      </c>
      <c r="DA4" s="137" t="str">
        <f t="shared" ref="DA4:DA67" si="139">IF(CT4&gt;=CU4,"Y","N")</f>
        <v>Y</v>
      </c>
      <c r="DB4" s="137" t="str">
        <f t="shared" ref="DB4:DB67" si="140">IF(CU4&gt;=CV4,"Y","N")</f>
        <v>Y</v>
      </c>
      <c r="DC4" s="137" t="str">
        <f t="shared" ref="DC4:DC67" si="141">IF(CV4&gt;=CW4,"Y","N")</f>
        <v>Y</v>
      </c>
      <c r="DD4" s="139">
        <f t="shared" ref="DD4:DD67" si="142">(CQ4-CR4)/CR4*100</f>
        <v>-32.888365397199323</v>
      </c>
      <c r="DE4" s="139">
        <f t="shared" ref="DE4:DE67" si="143">(CR4-CS4)/CS4*100</f>
        <v>14.85619801583325</v>
      </c>
      <c r="DF4" s="139">
        <f t="shared" ref="DF4:DF67" si="144">(CS4-CT4)/CT4*100</f>
        <v>-47.463739503540495</v>
      </c>
      <c r="DG4" s="139">
        <f t="shared" ref="DG4:DG67" si="145">(CT4-CU4)/CU4*100</f>
        <v>8.8572411026419857</v>
      </c>
      <c r="DH4" s="139">
        <f t="shared" ref="DH4:DH67" si="146">(CU4-CV4)/CV4*100</f>
        <v>114.11129517148291</v>
      </c>
      <c r="DI4" s="139">
        <f t="shared" ref="DI4:DI67" si="147">(CV4-CW4)/CW4*100</f>
        <v>57.038250313132288</v>
      </c>
      <c r="DJ4" s="137" t="str">
        <f t="shared" ref="DJ4:DJ67" si="148">IF(DD4&gt;=DE4,"Y","N")</f>
        <v>N</v>
      </c>
      <c r="DK4" s="137" t="str">
        <f t="shared" ref="DK4:DK67" si="149">IF(DE4&gt;=DF4,"Y","N")</f>
        <v>Y</v>
      </c>
      <c r="DL4" s="137" t="str">
        <f t="shared" ref="DL4:DL67" si="150">IF(DF4&gt;=DG4,"Y","N")</f>
        <v>N</v>
      </c>
      <c r="DM4" s="137" t="str">
        <f t="shared" ref="DM4:DM67" si="151">IF(DG4&gt;=DH4,"Y","N")</f>
        <v>N</v>
      </c>
      <c r="DN4" s="137" t="str">
        <f t="shared" ref="DN4:DN67" si="152">IF(DH4&gt;=DI4,"Y","N")</f>
        <v>Y</v>
      </c>
      <c r="DO4" s="137">
        <f>Volatility!B4</f>
        <v>3.23999999999999</v>
      </c>
      <c r="DP4" s="137">
        <f>Volatility!E4</f>
        <v>3.34</v>
      </c>
      <c r="DQ4" s="137">
        <f>Volatility!H4</f>
        <v>3.4</v>
      </c>
      <c r="DR4" s="137">
        <f>Volatility!K4</f>
        <v>3.49</v>
      </c>
      <c r="DS4" s="137">
        <f>Volatility!N4</f>
        <v>3.53</v>
      </c>
      <c r="DT4" s="137">
        <f>Volatility!Q4</f>
        <v>3.52</v>
      </c>
      <c r="DU4" s="137">
        <f>Volatility!T4</f>
        <v>3.63</v>
      </c>
      <c r="DV4" s="137" t="str">
        <f t="shared" ref="DV4:DV67" si="153">IF(DO4&gt;=DP4,"Y","N")</f>
        <v>N</v>
      </c>
      <c r="DW4" s="137" t="str">
        <f t="shared" ref="DW4:DW67" si="154">IF(DP4&gt;=DQ4,"Y","N")</f>
        <v>N</v>
      </c>
      <c r="DX4" s="137" t="str">
        <f t="shared" ref="DX4:DX67" si="155">IF(DQ4&gt;=DR4,"Y","N")</f>
        <v>N</v>
      </c>
      <c r="DY4" s="137" t="str">
        <f t="shared" ref="DY4:DY67" si="156">IF(DR4&gt;=DS4,"Y","N")</f>
        <v>N</v>
      </c>
      <c r="DZ4" s="137" t="str">
        <f t="shared" ref="DZ4:DZ67" si="157">IF(DS4&gt;=DT4,"Y","N")</f>
        <v>Y</v>
      </c>
      <c r="EA4" s="137" t="str">
        <f t="shared" ref="EA4:EA67" si="158">IF(DT4&gt;=DU4,"Y","N")</f>
        <v>N</v>
      </c>
      <c r="EB4" s="139">
        <f t="shared" ref="EB4:EB67" si="159">(DO4-DP4)/DP4*100</f>
        <v>-2.9940119760481996</v>
      </c>
      <c r="EC4" s="139">
        <f t="shared" ref="EC4:EC67" si="160">(DP4-DQ4)/DQ4*100</f>
        <v>-1.7647058823529429</v>
      </c>
      <c r="ED4" s="139">
        <f t="shared" ref="ED4:ED67" si="161">(DQ4-DR4)/DR4*100</f>
        <v>-2.5787965616045927</v>
      </c>
      <c r="EE4" s="139">
        <f t="shared" ref="EE4:EE67" si="162">(DR4-DS4)/DS4*100</f>
        <v>-1.1331444759206684</v>
      </c>
      <c r="EF4" s="139">
        <f t="shared" ref="EF4:EF67" si="163">(DS4-DT4)/DT4*100</f>
        <v>0.28409090909090301</v>
      </c>
      <c r="EG4" s="139">
        <f t="shared" ref="EG4:EG67" si="164">(DT4-DU4)/DU4*100</f>
        <v>-3.0303030303030267</v>
      </c>
      <c r="EH4" s="137" t="str">
        <f t="shared" ref="EH4:EH67" si="165">IF(EB4&gt;=EC4,"Y","N")</f>
        <v>N</v>
      </c>
      <c r="EI4" s="137" t="str">
        <f t="shared" ref="EI4:EI67" si="166">IF(EC4&gt;=ED4,"Y","N")</f>
        <v>Y</v>
      </c>
      <c r="EJ4" s="137" t="str">
        <f t="shared" ref="EJ4:EJ67" si="167">IF(ED4&gt;=EE4,"Y","N")</f>
        <v>N</v>
      </c>
      <c r="EK4" s="137" t="str">
        <f t="shared" ref="EK4:EK67" si="168">IF(EE4&gt;=EF4,"Y","N")</f>
        <v>N</v>
      </c>
      <c r="EL4" s="137" t="str">
        <f t="shared" ref="EL4:EL67" si="169">IF(EF4&gt;=EG4,"Y","N")</f>
        <v>Y</v>
      </c>
    </row>
    <row r="5" spans="1:142" x14ac:dyDescent="0.3">
      <c r="A5" s="137" t="str">
        <f>D!B5</f>
        <v>ADANIPORTS</v>
      </c>
      <c r="B5" s="137">
        <f>D!F5</f>
        <v>310.60000000000002</v>
      </c>
      <c r="C5" s="137">
        <f>D!O5</f>
        <v>317.14999999999998</v>
      </c>
      <c r="D5" s="137">
        <f>D!X5</f>
        <v>323.75</v>
      </c>
      <c r="E5" s="137">
        <f>D!AG5</f>
        <v>319.2</v>
      </c>
      <c r="F5" s="137">
        <f>D!AP5</f>
        <v>293.3</v>
      </c>
      <c r="G5" s="137">
        <f>D!AY5</f>
        <v>309.25</v>
      </c>
      <c r="H5" s="137">
        <f>D!BH5</f>
        <v>308.39999999999998</v>
      </c>
      <c r="I5" s="137" t="str">
        <f t="shared" si="85"/>
        <v>N</v>
      </c>
      <c r="J5" s="137" t="str">
        <f t="shared" si="86"/>
        <v>N</v>
      </c>
      <c r="K5" s="137" t="str">
        <f t="shared" si="87"/>
        <v>Y</v>
      </c>
      <c r="L5" s="137" t="str">
        <f t="shared" si="88"/>
        <v>Y</v>
      </c>
      <c r="M5" s="137" t="str">
        <f t="shared" si="89"/>
        <v>N</v>
      </c>
      <c r="N5" s="137" t="str">
        <f t="shared" si="90"/>
        <v>Y</v>
      </c>
      <c r="O5" s="139">
        <f t="shared" si="91"/>
        <v>-2.0652688002522326</v>
      </c>
      <c r="P5" s="139">
        <f t="shared" si="92"/>
        <v>-2.0386100386100456</v>
      </c>
      <c r="Q5" s="139">
        <f t="shared" si="93"/>
        <v>1.4254385964912317</v>
      </c>
      <c r="R5" s="139">
        <f t="shared" si="94"/>
        <v>8.8305489260143109</v>
      </c>
      <c r="S5" s="139">
        <f t="shared" si="95"/>
        <v>-5.1576394502829386</v>
      </c>
      <c r="T5" s="139">
        <f t="shared" si="96"/>
        <v>0.27561608300908652</v>
      </c>
      <c r="U5" s="137" t="str">
        <f t="shared" si="97"/>
        <v>N</v>
      </c>
      <c r="V5" s="137" t="str">
        <f t="shared" si="98"/>
        <v>N</v>
      </c>
      <c r="W5" s="137" t="str">
        <f t="shared" si="99"/>
        <v>N</v>
      </c>
      <c r="X5" s="137" t="str">
        <f t="shared" si="100"/>
        <v>Y</v>
      </c>
      <c r="Y5" s="137" t="str">
        <f t="shared" si="101"/>
        <v>N</v>
      </c>
      <c r="Z5" s="137">
        <f>D!C5</f>
        <v>315</v>
      </c>
      <c r="AA5" s="137">
        <f>D!L5</f>
        <v>319.39999999999998</v>
      </c>
      <c r="AB5" s="137">
        <f>D!U5</f>
        <v>318</v>
      </c>
      <c r="AC5" s="137">
        <f>D!AD5</f>
        <v>299.8</v>
      </c>
      <c r="AD5" s="137">
        <f>D!AM5</f>
        <v>306</v>
      </c>
      <c r="AE5" s="137">
        <f>D!AV5</f>
        <v>309</v>
      </c>
      <c r="AF5" s="137">
        <f>D!BE5</f>
        <v>301.10000000000002</v>
      </c>
      <c r="AG5" s="137">
        <f>D!D5</f>
        <v>315</v>
      </c>
      <c r="AH5" s="137">
        <f>D!M5</f>
        <v>322.14999999999998</v>
      </c>
      <c r="AI5" s="137">
        <f>D!V5</f>
        <v>324.8</v>
      </c>
      <c r="AJ5" s="137">
        <f>D!AE5</f>
        <v>320.89999999999998</v>
      </c>
      <c r="AK5" s="137">
        <f>D!AN5</f>
        <v>307.35000000000002</v>
      </c>
      <c r="AL5" s="137">
        <f>D!AW5</f>
        <v>312</v>
      </c>
      <c r="AM5" s="137">
        <f>D!BF5</f>
        <v>311.45</v>
      </c>
      <c r="AN5" s="137">
        <f>D!E5</f>
        <v>306.55</v>
      </c>
      <c r="AO5" s="137">
        <f>D!N5</f>
        <v>315.39999999999998</v>
      </c>
      <c r="AP5" s="137">
        <f>D!W5</f>
        <v>311.55</v>
      </c>
      <c r="AQ5" s="137">
        <f>D!AF5</f>
        <v>297.35000000000002</v>
      </c>
      <c r="AR5" s="137">
        <f>D!AO5</f>
        <v>291.35000000000002</v>
      </c>
      <c r="AS5" s="137">
        <f>D!AX5</f>
        <v>305.35000000000002</v>
      </c>
      <c r="AT5" s="137">
        <f>D!BG5</f>
        <v>301.10000000000002</v>
      </c>
      <c r="AU5" s="137">
        <f>D!G5</f>
        <v>3428549</v>
      </c>
      <c r="AV5" s="137">
        <f>D!P5</f>
        <v>4602568</v>
      </c>
      <c r="AW5" s="137">
        <f>D!Y5</f>
        <v>6985480</v>
      </c>
      <c r="AX5" s="137">
        <f>D!AH5</f>
        <v>10540356</v>
      </c>
      <c r="AY5" s="137">
        <f>D!AQ5</f>
        <v>3625909</v>
      </c>
      <c r="AZ5" s="137">
        <f>D!AZ5</f>
        <v>3712050</v>
      </c>
      <c r="BA5" s="137">
        <f>D!BI5</f>
        <v>5684067</v>
      </c>
      <c r="BB5" s="137" t="str">
        <f t="shared" si="102"/>
        <v>N</v>
      </c>
      <c r="BC5" s="137" t="str">
        <f t="shared" si="103"/>
        <v>N</v>
      </c>
      <c r="BD5" s="137" t="str">
        <f t="shared" si="104"/>
        <v>N</v>
      </c>
      <c r="BE5" s="137" t="str">
        <f t="shared" si="105"/>
        <v>Y</v>
      </c>
      <c r="BF5" s="137" t="str">
        <f t="shared" si="106"/>
        <v>N</v>
      </c>
      <c r="BG5" s="137" t="str">
        <f t="shared" si="107"/>
        <v>N</v>
      </c>
      <c r="BH5" s="139">
        <f t="shared" si="108"/>
        <v>-25.50791210472067</v>
      </c>
      <c r="BI5" s="139">
        <f t="shared" si="109"/>
        <v>-34.112358778494823</v>
      </c>
      <c r="BJ5" s="139">
        <f t="shared" si="110"/>
        <v>-33.726337136999931</v>
      </c>
      <c r="BK5" s="139">
        <f t="shared" si="111"/>
        <v>190.69554696491281</v>
      </c>
      <c r="BL5" s="139">
        <f t="shared" si="112"/>
        <v>-2.3205775784270148</v>
      </c>
      <c r="BM5" s="139">
        <f t="shared" si="113"/>
        <v>-34.693767684300695</v>
      </c>
      <c r="BN5" s="137" t="str">
        <f t="shared" si="114"/>
        <v>Y</v>
      </c>
      <c r="BO5" s="137" t="str">
        <f t="shared" si="115"/>
        <v>N</v>
      </c>
      <c r="BP5" s="137" t="str">
        <f t="shared" si="116"/>
        <v>N</v>
      </c>
      <c r="BQ5" s="137" t="str">
        <f t="shared" si="117"/>
        <v>Y</v>
      </c>
      <c r="BR5" s="137" t="str">
        <f t="shared" si="118"/>
        <v>Y</v>
      </c>
      <c r="BS5" s="137">
        <f>D!H5</f>
        <v>1063232386.4</v>
      </c>
      <c r="BT5" s="137">
        <f>D!Q5</f>
        <v>1464448256.3</v>
      </c>
      <c r="BU5" s="137">
        <f>D!Z5</f>
        <v>2230056743.4000001</v>
      </c>
      <c r="BV5" s="137">
        <f>D!AI5</f>
        <v>3279158785.4499998</v>
      </c>
      <c r="BW5" s="137">
        <f>D!AR5</f>
        <v>1074693354.25</v>
      </c>
      <c r="BX5" s="137">
        <f>D!BA5</f>
        <v>1145639790.7</v>
      </c>
      <c r="BY5" s="137">
        <f>D!BJ5</f>
        <v>1748394007.4000001</v>
      </c>
      <c r="BZ5" s="137" t="str">
        <f t="shared" si="119"/>
        <v>N</v>
      </c>
      <c r="CA5" s="137" t="str">
        <f t="shared" si="120"/>
        <v>N</v>
      </c>
      <c r="CB5" s="137" t="str">
        <f t="shared" si="121"/>
        <v>N</v>
      </c>
      <c r="CC5" s="137" t="str">
        <f t="shared" si="122"/>
        <v>Y</v>
      </c>
      <c r="CD5" s="137" t="str">
        <f t="shared" si="123"/>
        <v>N</v>
      </c>
      <c r="CE5" s="137" t="str">
        <f t="shared" si="124"/>
        <v>N</v>
      </c>
      <c r="CF5" s="139">
        <f t="shared" si="125"/>
        <v>-27.397066995981916</v>
      </c>
      <c r="CG5" s="139">
        <f t="shared" si="126"/>
        <v>-34.331345575213227</v>
      </c>
      <c r="CH5" s="139">
        <f t="shared" si="127"/>
        <v>-31.993023537164007</v>
      </c>
      <c r="CI5" s="139">
        <f t="shared" si="128"/>
        <v>205.12506404568191</v>
      </c>
      <c r="CJ5" s="139">
        <f t="shared" si="129"/>
        <v>-6.1927350137385586</v>
      </c>
      <c r="CK5" s="139">
        <f t="shared" si="130"/>
        <v>-34.474735909003897</v>
      </c>
      <c r="CL5" s="137" t="str">
        <f t="shared" si="131"/>
        <v>Y</v>
      </c>
      <c r="CM5" s="137" t="str">
        <f t="shared" si="132"/>
        <v>N</v>
      </c>
      <c r="CN5" s="137" t="str">
        <f t="shared" si="133"/>
        <v>N</v>
      </c>
      <c r="CO5" s="137" t="str">
        <f t="shared" si="134"/>
        <v>Y</v>
      </c>
      <c r="CP5" s="137" t="str">
        <f t="shared" si="135"/>
        <v>Y</v>
      </c>
      <c r="CQ5" s="137">
        <f>D!I5</f>
        <v>42340</v>
      </c>
      <c r="CR5" s="137">
        <f>D!R5</f>
        <v>57071</v>
      </c>
      <c r="CS5" s="137">
        <f>D!AA5</f>
        <v>73140</v>
      </c>
      <c r="CT5" s="137">
        <f>D!AJ5</f>
        <v>123877</v>
      </c>
      <c r="CU5" s="137">
        <f>D!AS5</f>
        <v>60376</v>
      </c>
      <c r="CV5" s="137">
        <f>D!BB5</f>
        <v>39563</v>
      </c>
      <c r="CW5" s="137">
        <f>D!BK5</f>
        <v>52222</v>
      </c>
      <c r="CX5" s="137" t="str">
        <f t="shared" si="136"/>
        <v>N</v>
      </c>
      <c r="CY5" s="137" t="str">
        <f t="shared" si="137"/>
        <v>N</v>
      </c>
      <c r="CZ5" s="137" t="str">
        <f t="shared" si="138"/>
        <v>N</v>
      </c>
      <c r="DA5" s="137" t="str">
        <f t="shared" si="139"/>
        <v>Y</v>
      </c>
      <c r="DB5" s="137" t="str">
        <f t="shared" si="140"/>
        <v>Y</v>
      </c>
      <c r="DC5" s="137" t="str">
        <f t="shared" si="141"/>
        <v>N</v>
      </c>
      <c r="DD5" s="139">
        <f t="shared" si="142"/>
        <v>-25.811708223090534</v>
      </c>
      <c r="DE5" s="139">
        <f t="shared" si="143"/>
        <v>-21.970194148208915</v>
      </c>
      <c r="DF5" s="139">
        <f t="shared" si="144"/>
        <v>-40.957562743689301</v>
      </c>
      <c r="DG5" s="139">
        <f t="shared" si="145"/>
        <v>105.17589770769843</v>
      </c>
      <c r="DH5" s="139">
        <f t="shared" si="146"/>
        <v>52.60723403179739</v>
      </c>
      <c r="DI5" s="139">
        <f t="shared" si="147"/>
        <v>-24.240741449963618</v>
      </c>
      <c r="DJ5" s="137" t="str">
        <f t="shared" si="148"/>
        <v>N</v>
      </c>
      <c r="DK5" s="137" t="str">
        <f t="shared" si="149"/>
        <v>Y</v>
      </c>
      <c r="DL5" s="137" t="str">
        <f t="shared" si="150"/>
        <v>N</v>
      </c>
      <c r="DM5" s="137" t="str">
        <f t="shared" si="151"/>
        <v>Y</v>
      </c>
      <c r="DN5" s="137" t="str">
        <f t="shared" si="152"/>
        <v>Y</v>
      </c>
      <c r="DO5" s="137">
        <f>Volatility!B5</f>
        <v>3.98</v>
      </c>
      <c r="DP5" s="137">
        <f>Volatility!E5</f>
        <v>4.07</v>
      </c>
      <c r="DQ5" s="137">
        <f>Volatility!H5</f>
        <v>4.17</v>
      </c>
      <c r="DR5" s="137">
        <f>Volatility!K5</f>
        <v>4.29</v>
      </c>
      <c r="DS5" s="137">
        <f>Volatility!N5</f>
        <v>3.8699999999999899</v>
      </c>
      <c r="DT5" s="137">
        <f>Volatility!Q5</f>
        <v>3.76</v>
      </c>
      <c r="DU5" s="137">
        <f>Volatility!T5</f>
        <v>3.88</v>
      </c>
      <c r="DV5" s="137" t="str">
        <f t="shared" si="153"/>
        <v>N</v>
      </c>
      <c r="DW5" s="137" t="str">
        <f t="shared" si="154"/>
        <v>N</v>
      </c>
      <c r="DX5" s="137" t="str">
        <f t="shared" si="155"/>
        <v>N</v>
      </c>
      <c r="DY5" s="137" t="str">
        <f t="shared" si="156"/>
        <v>Y</v>
      </c>
      <c r="DZ5" s="137" t="str">
        <f t="shared" si="157"/>
        <v>Y</v>
      </c>
      <c r="EA5" s="137" t="str">
        <f t="shared" si="158"/>
        <v>N</v>
      </c>
      <c r="EB5" s="139">
        <f t="shared" si="159"/>
        <v>-2.2113022113022183</v>
      </c>
      <c r="EC5" s="139">
        <f t="shared" si="160"/>
        <v>-2.398081534772174</v>
      </c>
      <c r="ED5" s="139">
        <f t="shared" si="161"/>
        <v>-2.7972027972027997</v>
      </c>
      <c r="EE5" s="139">
        <f t="shared" si="162"/>
        <v>10.852713178294863</v>
      </c>
      <c r="EF5" s="139">
        <f t="shared" si="163"/>
        <v>2.9255319148933543</v>
      </c>
      <c r="EG5" s="139">
        <f t="shared" si="164"/>
        <v>-3.092783505154642</v>
      </c>
      <c r="EH5" s="137" t="str">
        <f t="shared" si="165"/>
        <v>Y</v>
      </c>
      <c r="EI5" s="137" t="str">
        <f t="shared" si="166"/>
        <v>Y</v>
      </c>
      <c r="EJ5" s="137" t="str">
        <f t="shared" si="167"/>
        <v>N</v>
      </c>
      <c r="EK5" s="137" t="str">
        <f t="shared" si="168"/>
        <v>Y</v>
      </c>
      <c r="EL5" s="137" t="str">
        <f t="shared" si="169"/>
        <v>Y</v>
      </c>
    </row>
    <row r="6" spans="1:142" x14ac:dyDescent="0.3">
      <c r="A6" s="137" t="str">
        <f>D!B6</f>
        <v>ADANIPOWER</v>
      </c>
      <c r="B6" s="137">
        <f>D!F6</f>
        <v>33</v>
      </c>
      <c r="C6" s="137">
        <f>D!O6</f>
        <v>34.25</v>
      </c>
      <c r="D6" s="137">
        <f>D!X6</f>
        <v>34.6</v>
      </c>
      <c r="E6" s="137">
        <f>D!AG6</f>
        <v>35.299999999999997</v>
      </c>
      <c r="F6" s="137">
        <f>D!AP6</f>
        <v>30.9</v>
      </c>
      <c r="G6" s="137">
        <f>D!AY6</f>
        <v>32.35</v>
      </c>
      <c r="H6" s="137">
        <f>D!BH6</f>
        <v>33.049999999999997</v>
      </c>
      <c r="I6" s="137" t="str">
        <f t="shared" si="85"/>
        <v>N</v>
      </c>
      <c r="J6" s="137" t="str">
        <f t="shared" si="86"/>
        <v>N</v>
      </c>
      <c r="K6" s="137" t="str">
        <f t="shared" si="87"/>
        <v>N</v>
      </c>
      <c r="L6" s="137" t="str">
        <f t="shared" si="88"/>
        <v>Y</v>
      </c>
      <c r="M6" s="137" t="str">
        <f t="shared" si="89"/>
        <v>N</v>
      </c>
      <c r="N6" s="137" t="str">
        <f t="shared" si="90"/>
        <v>N</v>
      </c>
      <c r="O6" s="139">
        <f t="shared" si="91"/>
        <v>-3.6496350364963499</v>
      </c>
      <c r="P6" s="139">
        <f t="shared" si="92"/>
        <v>-1.0115606936416226</v>
      </c>
      <c r="Q6" s="139">
        <f t="shared" si="93"/>
        <v>-1.983002832861178</v>
      </c>
      <c r="R6" s="139">
        <f t="shared" si="94"/>
        <v>14.239482200647247</v>
      </c>
      <c r="S6" s="139">
        <f t="shared" si="95"/>
        <v>-4.4822256568779064</v>
      </c>
      <c r="T6" s="139">
        <f t="shared" si="96"/>
        <v>-2.1180030257185956</v>
      </c>
      <c r="U6" s="137" t="str">
        <f t="shared" si="97"/>
        <v>N</v>
      </c>
      <c r="V6" s="137" t="str">
        <f t="shared" si="98"/>
        <v>Y</v>
      </c>
      <c r="W6" s="137" t="str">
        <f t="shared" si="99"/>
        <v>N</v>
      </c>
      <c r="X6" s="137" t="str">
        <f t="shared" si="100"/>
        <v>Y</v>
      </c>
      <c r="Y6" s="137" t="str">
        <f t="shared" si="101"/>
        <v>N</v>
      </c>
      <c r="Z6" s="137">
        <f>D!C6</f>
        <v>33.5</v>
      </c>
      <c r="AA6" s="137">
        <f>D!L6</f>
        <v>34.700000000000003</v>
      </c>
      <c r="AB6" s="137">
        <f>D!U6</f>
        <v>36.5</v>
      </c>
      <c r="AC6" s="137">
        <f>D!AD6</f>
        <v>31.5</v>
      </c>
      <c r="AD6" s="137">
        <f>D!AM6</f>
        <v>33.299999999999997</v>
      </c>
      <c r="AE6" s="137">
        <f>D!AV6</f>
        <v>33.299999999999997</v>
      </c>
      <c r="AF6" s="137">
        <f>D!BE6</f>
        <v>32.5</v>
      </c>
      <c r="AG6" s="137">
        <f>D!D6</f>
        <v>34.5</v>
      </c>
      <c r="AH6" s="137">
        <f>D!M6</f>
        <v>34.9</v>
      </c>
      <c r="AI6" s="137">
        <f>D!V6</f>
        <v>37</v>
      </c>
      <c r="AJ6" s="137">
        <f>D!AE6</f>
        <v>36.4</v>
      </c>
      <c r="AK6" s="137">
        <f>D!AN6</f>
        <v>33.299999999999997</v>
      </c>
      <c r="AL6" s="137">
        <f>D!AW6</f>
        <v>33.35</v>
      </c>
      <c r="AM6" s="137">
        <f>D!BF6</f>
        <v>36.35</v>
      </c>
      <c r="AN6" s="137">
        <f>D!E6</f>
        <v>32.85</v>
      </c>
      <c r="AO6" s="137">
        <f>D!N6</f>
        <v>33.200000000000003</v>
      </c>
      <c r="AP6" s="137">
        <f>D!W6</f>
        <v>34.15</v>
      </c>
      <c r="AQ6" s="137">
        <f>D!AF6</f>
        <v>30.6</v>
      </c>
      <c r="AR6" s="137">
        <f>D!AO6</f>
        <v>30.3</v>
      </c>
      <c r="AS6" s="137">
        <f>D!AX6</f>
        <v>32.1</v>
      </c>
      <c r="AT6" s="137">
        <f>D!BG6</f>
        <v>32.1</v>
      </c>
      <c r="AU6" s="137">
        <f>D!G6</f>
        <v>13601869</v>
      </c>
      <c r="AV6" s="137">
        <f>D!P6</f>
        <v>23795462</v>
      </c>
      <c r="AW6" s="137">
        <f>D!Y6</f>
        <v>46375146</v>
      </c>
      <c r="AX6" s="137">
        <f>D!AH6</f>
        <v>65301341</v>
      </c>
      <c r="AY6" s="137">
        <f>D!AQ6</f>
        <v>15995995</v>
      </c>
      <c r="AZ6" s="137">
        <f>D!AZ6</f>
        <v>9887393</v>
      </c>
      <c r="BA6" s="137">
        <f>D!BI6</f>
        <v>50402124</v>
      </c>
      <c r="BB6" s="137" t="str">
        <f t="shared" si="102"/>
        <v>N</v>
      </c>
      <c r="BC6" s="137" t="str">
        <f t="shared" si="103"/>
        <v>N</v>
      </c>
      <c r="BD6" s="137" t="str">
        <f t="shared" si="104"/>
        <v>N</v>
      </c>
      <c r="BE6" s="137" t="str">
        <f t="shared" si="105"/>
        <v>Y</v>
      </c>
      <c r="BF6" s="137" t="str">
        <f t="shared" si="106"/>
        <v>Y</v>
      </c>
      <c r="BG6" s="137" t="str">
        <f t="shared" si="107"/>
        <v>N</v>
      </c>
      <c r="BH6" s="139">
        <f t="shared" si="108"/>
        <v>-42.838390782242428</v>
      </c>
      <c r="BI6" s="139">
        <f t="shared" si="109"/>
        <v>-48.689192266909522</v>
      </c>
      <c r="BJ6" s="139">
        <f t="shared" si="110"/>
        <v>-28.982858100877284</v>
      </c>
      <c r="BK6" s="139">
        <f t="shared" si="111"/>
        <v>308.23556771554382</v>
      </c>
      <c r="BL6" s="139">
        <f t="shared" si="112"/>
        <v>61.78172547606836</v>
      </c>
      <c r="BM6" s="139">
        <f t="shared" si="113"/>
        <v>-80.382983463157231</v>
      </c>
      <c r="BN6" s="137" t="str">
        <f t="shared" si="114"/>
        <v>Y</v>
      </c>
      <c r="BO6" s="137" t="str">
        <f t="shared" si="115"/>
        <v>N</v>
      </c>
      <c r="BP6" s="137" t="str">
        <f t="shared" si="116"/>
        <v>N</v>
      </c>
      <c r="BQ6" s="137" t="str">
        <f t="shared" si="117"/>
        <v>Y</v>
      </c>
      <c r="BR6" s="137" t="str">
        <f t="shared" si="118"/>
        <v>Y</v>
      </c>
      <c r="BS6" s="137">
        <f>D!H6</f>
        <v>455179117.60000002</v>
      </c>
      <c r="BT6" s="137">
        <f>D!Q6</f>
        <v>813246080.95000005</v>
      </c>
      <c r="BU6" s="137">
        <f>D!Z6</f>
        <v>1635262760.8499999</v>
      </c>
      <c r="BV6" s="137">
        <f>D!AI6</f>
        <v>2250941829.9000001</v>
      </c>
      <c r="BW6" s="137">
        <f>D!AR6</f>
        <v>502135691.30000001</v>
      </c>
      <c r="BX6" s="137">
        <f>D!BA6</f>
        <v>322003617.75</v>
      </c>
      <c r="BY6" s="137">
        <f>D!BJ6</f>
        <v>1722888090.8</v>
      </c>
      <c r="BZ6" s="137" t="str">
        <f t="shared" si="119"/>
        <v>N</v>
      </c>
      <c r="CA6" s="137" t="str">
        <f t="shared" si="120"/>
        <v>N</v>
      </c>
      <c r="CB6" s="137" t="str">
        <f t="shared" si="121"/>
        <v>N</v>
      </c>
      <c r="CC6" s="137" t="str">
        <f t="shared" si="122"/>
        <v>Y</v>
      </c>
      <c r="CD6" s="137" t="str">
        <f t="shared" si="123"/>
        <v>Y</v>
      </c>
      <c r="CE6" s="137" t="str">
        <f t="shared" si="124"/>
        <v>N</v>
      </c>
      <c r="CF6" s="139">
        <f t="shared" si="125"/>
        <v>-44.029350000890403</v>
      </c>
      <c r="CG6" s="139">
        <f t="shared" si="126"/>
        <v>-50.268170937416834</v>
      </c>
      <c r="CH6" s="139">
        <f t="shared" si="127"/>
        <v>-27.352064849998907</v>
      </c>
      <c r="CI6" s="139">
        <f t="shared" si="128"/>
        <v>348.27361784868208</v>
      </c>
      <c r="CJ6" s="139">
        <f t="shared" si="129"/>
        <v>55.941009237310034</v>
      </c>
      <c r="CK6" s="139">
        <f t="shared" si="130"/>
        <v>-81.310241827692835</v>
      </c>
      <c r="CL6" s="137" t="str">
        <f t="shared" si="131"/>
        <v>Y</v>
      </c>
      <c r="CM6" s="137" t="str">
        <f t="shared" si="132"/>
        <v>N</v>
      </c>
      <c r="CN6" s="137" t="str">
        <f t="shared" si="133"/>
        <v>N</v>
      </c>
      <c r="CO6" s="137" t="str">
        <f t="shared" si="134"/>
        <v>Y</v>
      </c>
      <c r="CP6" s="137" t="str">
        <f t="shared" si="135"/>
        <v>Y</v>
      </c>
      <c r="CQ6" s="137">
        <f>D!I6</f>
        <v>20080</v>
      </c>
      <c r="CR6" s="137">
        <f>D!R6</f>
        <v>35402</v>
      </c>
      <c r="CS6" s="137">
        <f>D!AA6</f>
        <v>71990</v>
      </c>
      <c r="CT6" s="137">
        <f>D!AJ6</f>
        <v>89811</v>
      </c>
      <c r="CU6" s="137">
        <f>D!AS6</f>
        <v>25050</v>
      </c>
      <c r="CV6" s="137">
        <f>D!BB6</f>
        <v>19576</v>
      </c>
      <c r="CW6" s="137">
        <f>D!BK6</f>
        <v>102567</v>
      </c>
      <c r="CX6" s="137" t="str">
        <f t="shared" si="136"/>
        <v>N</v>
      </c>
      <c r="CY6" s="137" t="str">
        <f t="shared" si="137"/>
        <v>N</v>
      </c>
      <c r="CZ6" s="137" t="str">
        <f t="shared" si="138"/>
        <v>N</v>
      </c>
      <c r="DA6" s="137" t="str">
        <f t="shared" si="139"/>
        <v>Y</v>
      </c>
      <c r="DB6" s="137" t="str">
        <f t="shared" si="140"/>
        <v>Y</v>
      </c>
      <c r="DC6" s="137" t="str">
        <f t="shared" si="141"/>
        <v>N</v>
      </c>
      <c r="DD6" s="139">
        <f t="shared" si="142"/>
        <v>-43.28004067566804</v>
      </c>
      <c r="DE6" s="139">
        <f t="shared" si="143"/>
        <v>-50.823725517432969</v>
      </c>
      <c r="DF6" s="139">
        <f t="shared" si="144"/>
        <v>-19.842780951108438</v>
      </c>
      <c r="DG6" s="139">
        <f t="shared" si="145"/>
        <v>258.5269461077844</v>
      </c>
      <c r="DH6" s="139">
        <f t="shared" si="146"/>
        <v>27.96281160604822</v>
      </c>
      <c r="DI6" s="139">
        <f t="shared" si="147"/>
        <v>-80.913939181218126</v>
      </c>
      <c r="DJ6" s="137" t="str">
        <f t="shared" si="148"/>
        <v>Y</v>
      </c>
      <c r="DK6" s="137" t="str">
        <f t="shared" si="149"/>
        <v>N</v>
      </c>
      <c r="DL6" s="137" t="str">
        <f t="shared" si="150"/>
        <v>N</v>
      </c>
      <c r="DM6" s="137" t="str">
        <f t="shared" si="151"/>
        <v>Y</v>
      </c>
      <c r="DN6" s="137" t="str">
        <f t="shared" si="152"/>
        <v>Y</v>
      </c>
      <c r="DO6" s="137">
        <f>Volatility!B6</f>
        <v>5.18</v>
      </c>
      <c r="DP6" s="137">
        <f>Volatility!E6</f>
        <v>5.26</v>
      </c>
      <c r="DQ6" s="137">
        <f>Volatility!H6</f>
        <v>5.42</v>
      </c>
      <c r="DR6" s="137">
        <f>Volatility!K6</f>
        <v>5.57</v>
      </c>
      <c r="DS6" s="137">
        <f>Volatility!N6</f>
        <v>4.66</v>
      </c>
      <c r="DT6" s="137">
        <f>Volatility!Q6</f>
        <v>4.67</v>
      </c>
      <c r="DU6" s="137">
        <f>Volatility!T6</f>
        <v>4.79</v>
      </c>
      <c r="DV6" s="137" t="str">
        <f t="shared" si="153"/>
        <v>N</v>
      </c>
      <c r="DW6" s="137" t="str">
        <f t="shared" si="154"/>
        <v>N</v>
      </c>
      <c r="DX6" s="137" t="str">
        <f t="shared" si="155"/>
        <v>N</v>
      </c>
      <c r="DY6" s="137" t="str">
        <f t="shared" si="156"/>
        <v>Y</v>
      </c>
      <c r="DZ6" s="137" t="str">
        <f t="shared" si="157"/>
        <v>N</v>
      </c>
      <c r="EA6" s="137" t="str">
        <f t="shared" si="158"/>
        <v>N</v>
      </c>
      <c r="EB6" s="139">
        <f t="shared" si="159"/>
        <v>-1.5209125475285186</v>
      </c>
      <c r="EC6" s="139">
        <f t="shared" si="160"/>
        <v>-2.9520295202952056</v>
      </c>
      <c r="ED6" s="139">
        <f t="shared" si="161"/>
        <v>-2.6929982046678695</v>
      </c>
      <c r="EE6" s="139">
        <f t="shared" si="162"/>
        <v>19.527896995708158</v>
      </c>
      <c r="EF6" s="139">
        <f t="shared" si="163"/>
        <v>-0.21413276231262929</v>
      </c>
      <c r="EG6" s="139">
        <f t="shared" si="164"/>
        <v>-2.5052192066805867</v>
      </c>
      <c r="EH6" s="137" t="str">
        <f t="shared" si="165"/>
        <v>Y</v>
      </c>
      <c r="EI6" s="137" t="str">
        <f t="shared" si="166"/>
        <v>N</v>
      </c>
      <c r="EJ6" s="137" t="str">
        <f t="shared" si="167"/>
        <v>N</v>
      </c>
      <c r="EK6" s="137" t="str">
        <f t="shared" si="168"/>
        <v>Y</v>
      </c>
      <c r="EL6" s="137" t="str">
        <f t="shared" si="169"/>
        <v>Y</v>
      </c>
    </row>
    <row r="7" spans="1:142" x14ac:dyDescent="0.3">
      <c r="A7" s="137" t="str">
        <f>D!B7</f>
        <v>AMARAJABAT</v>
      </c>
      <c r="B7" s="137">
        <f>D!F7</f>
        <v>592.54999999999995</v>
      </c>
      <c r="C7" s="137">
        <f>D!O7</f>
        <v>596.4</v>
      </c>
      <c r="D7" s="137">
        <f>D!X7</f>
        <v>569</v>
      </c>
      <c r="E7" s="137">
        <f>D!AG7</f>
        <v>564.9</v>
      </c>
      <c r="F7" s="137">
        <f>D!AP7</f>
        <v>540.1</v>
      </c>
      <c r="G7" s="137">
        <f>D!AY7</f>
        <v>572.85</v>
      </c>
      <c r="H7" s="137">
        <f>D!BH7</f>
        <v>552.5</v>
      </c>
      <c r="I7" s="137" t="str">
        <f t="shared" si="85"/>
        <v>N</v>
      </c>
      <c r="J7" s="137" t="str">
        <f t="shared" si="86"/>
        <v>Y</v>
      </c>
      <c r="K7" s="137" t="str">
        <f t="shared" si="87"/>
        <v>Y</v>
      </c>
      <c r="L7" s="137" t="str">
        <f t="shared" si="88"/>
        <v>Y</v>
      </c>
      <c r="M7" s="137" t="str">
        <f t="shared" si="89"/>
        <v>N</v>
      </c>
      <c r="N7" s="137" t="str">
        <f t="shared" si="90"/>
        <v>Y</v>
      </c>
      <c r="O7" s="139">
        <f t="shared" si="91"/>
        <v>-0.64553990610329026</v>
      </c>
      <c r="P7" s="139">
        <f t="shared" si="92"/>
        <v>4.8154657293497323</v>
      </c>
      <c r="Q7" s="139">
        <f t="shared" si="93"/>
        <v>0.72579217560630604</v>
      </c>
      <c r="R7" s="139">
        <f t="shared" si="94"/>
        <v>4.591742269950001</v>
      </c>
      <c r="S7" s="139">
        <f t="shared" si="95"/>
        <v>-5.7170288906345466</v>
      </c>
      <c r="T7" s="139">
        <f t="shared" si="96"/>
        <v>3.68325791855204</v>
      </c>
      <c r="U7" s="137" t="str">
        <f t="shared" si="97"/>
        <v>N</v>
      </c>
      <c r="V7" s="137" t="str">
        <f t="shared" si="98"/>
        <v>Y</v>
      </c>
      <c r="W7" s="137" t="str">
        <f t="shared" si="99"/>
        <v>N</v>
      </c>
      <c r="X7" s="137" t="str">
        <f t="shared" si="100"/>
        <v>Y</v>
      </c>
      <c r="Y7" s="137" t="str">
        <f t="shared" si="101"/>
        <v>N</v>
      </c>
      <c r="Z7" s="137">
        <f>D!C7</f>
        <v>600</v>
      </c>
      <c r="AA7" s="137">
        <f>D!L7</f>
        <v>562.5</v>
      </c>
      <c r="AB7" s="137">
        <f>D!U7</f>
        <v>560.04999999999995</v>
      </c>
      <c r="AC7" s="137">
        <f>D!AD7</f>
        <v>552</v>
      </c>
      <c r="AD7" s="137">
        <f>D!AM7</f>
        <v>575.85</v>
      </c>
      <c r="AE7" s="137">
        <f>D!AV7</f>
        <v>555</v>
      </c>
      <c r="AF7" s="137">
        <f>D!BE7</f>
        <v>560.4</v>
      </c>
      <c r="AG7" s="137">
        <f>D!D7</f>
        <v>613.5</v>
      </c>
      <c r="AH7" s="137">
        <f>D!M7</f>
        <v>599.6</v>
      </c>
      <c r="AI7" s="137">
        <f>D!V7</f>
        <v>572</v>
      </c>
      <c r="AJ7" s="137">
        <f>D!AE7</f>
        <v>571.45000000000005</v>
      </c>
      <c r="AK7" s="137">
        <f>D!AN7</f>
        <v>581.45000000000005</v>
      </c>
      <c r="AL7" s="137">
        <f>D!AW7</f>
        <v>578</v>
      </c>
      <c r="AM7" s="137">
        <f>D!BF7</f>
        <v>571.6</v>
      </c>
      <c r="AN7" s="137">
        <f>D!E7</f>
        <v>586.9</v>
      </c>
      <c r="AO7" s="137">
        <f>D!N7</f>
        <v>562.5</v>
      </c>
      <c r="AP7" s="137">
        <f>D!W7</f>
        <v>551.20000000000005</v>
      </c>
      <c r="AQ7" s="137">
        <f>D!AF7</f>
        <v>540.54999999999995</v>
      </c>
      <c r="AR7" s="137">
        <f>D!AO7</f>
        <v>536</v>
      </c>
      <c r="AS7" s="137">
        <f>D!AX7</f>
        <v>550</v>
      </c>
      <c r="AT7" s="137">
        <f>D!BG7</f>
        <v>548.5</v>
      </c>
      <c r="AU7" s="137">
        <f>D!G7</f>
        <v>4067306</v>
      </c>
      <c r="AV7" s="137">
        <f>D!P7</f>
        <v>3082821</v>
      </c>
      <c r="AW7" s="137">
        <f>D!Y7</f>
        <v>1485073</v>
      </c>
      <c r="AX7" s="137">
        <f>D!AH7</f>
        <v>1649070</v>
      </c>
      <c r="AY7" s="137">
        <f>D!AQ7</f>
        <v>2311174</v>
      </c>
      <c r="AZ7" s="137">
        <f>D!AZ7</f>
        <v>1834188</v>
      </c>
      <c r="BA7" s="137">
        <f>D!BI7</f>
        <v>1251172</v>
      </c>
      <c r="BB7" s="137" t="str">
        <f t="shared" si="102"/>
        <v>Y</v>
      </c>
      <c r="BC7" s="137" t="str">
        <f t="shared" si="103"/>
        <v>Y</v>
      </c>
      <c r="BD7" s="137" t="str">
        <f t="shared" si="104"/>
        <v>N</v>
      </c>
      <c r="BE7" s="137" t="str">
        <f t="shared" si="105"/>
        <v>N</v>
      </c>
      <c r="BF7" s="137" t="str">
        <f t="shared" si="106"/>
        <v>Y</v>
      </c>
      <c r="BG7" s="137" t="str">
        <f t="shared" si="107"/>
        <v>Y</v>
      </c>
      <c r="BH7" s="139">
        <f t="shared" si="108"/>
        <v>31.934549557045315</v>
      </c>
      <c r="BI7" s="139">
        <f t="shared" si="109"/>
        <v>107.5871691155923</v>
      </c>
      <c r="BJ7" s="139">
        <f t="shared" si="110"/>
        <v>-9.944817381918293</v>
      </c>
      <c r="BK7" s="139">
        <f t="shared" si="111"/>
        <v>-28.647951214404454</v>
      </c>
      <c r="BL7" s="139">
        <f t="shared" si="112"/>
        <v>26.0052949861192</v>
      </c>
      <c r="BM7" s="139">
        <f t="shared" si="113"/>
        <v>46.597590099522691</v>
      </c>
      <c r="BN7" s="137" t="str">
        <f t="shared" si="114"/>
        <v>N</v>
      </c>
      <c r="BO7" s="137" t="str">
        <f t="shared" si="115"/>
        <v>Y</v>
      </c>
      <c r="BP7" s="137" t="str">
        <f t="shared" si="116"/>
        <v>Y</v>
      </c>
      <c r="BQ7" s="137" t="str">
        <f t="shared" si="117"/>
        <v>N</v>
      </c>
      <c r="BR7" s="137" t="str">
        <f t="shared" si="118"/>
        <v>N</v>
      </c>
      <c r="BS7" s="137">
        <f>D!H7</f>
        <v>2450254068.3499999</v>
      </c>
      <c r="BT7" s="137">
        <f>D!Q7</f>
        <v>1825917775.7</v>
      </c>
      <c r="BU7" s="137">
        <f>D!Z7</f>
        <v>838325209.10000002</v>
      </c>
      <c r="BV7" s="137">
        <f>D!AI7</f>
        <v>915125131.29999995</v>
      </c>
      <c r="BW7" s="137">
        <f>D!AR7</f>
        <v>1290370642.75</v>
      </c>
      <c r="BX7" s="137">
        <f>D!BA7</f>
        <v>1037870625.1</v>
      </c>
      <c r="BY7" s="137">
        <f>D!BJ7</f>
        <v>699563731.89999998</v>
      </c>
      <c r="BZ7" s="137" t="str">
        <f t="shared" si="119"/>
        <v>Y</v>
      </c>
      <c r="CA7" s="137" t="str">
        <f t="shared" si="120"/>
        <v>Y</v>
      </c>
      <c r="CB7" s="137" t="str">
        <f t="shared" si="121"/>
        <v>N</v>
      </c>
      <c r="CC7" s="137" t="str">
        <f t="shared" si="122"/>
        <v>N</v>
      </c>
      <c r="CD7" s="137" t="str">
        <f t="shared" si="123"/>
        <v>Y</v>
      </c>
      <c r="CE7" s="137" t="str">
        <f t="shared" si="124"/>
        <v>Y</v>
      </c>
      <c r="CF7" s="139">
        <f t="shared" si="125"/>
        <v>34.193012465232655</v>
      </c>
      <c r="CG7" s="139">
        <f t="shared" si="126"/>
        <v>117.80542394284539</v>
      </c>
      <c r="CH7" s="139">
        <f t="shared" si="127"/>
        <v>-8.3922864287313583</v>
      </c>
      <c r="CI7" s="139">
        <f t="shared" si="128"/>
        <v>-29.080443945182129</v>
      </c>
      <c r="CJ7" s="139">
        <f t="shared" si="129"/>
        <v>24.328660195549066</v>
      </c>
      <c r="CK7" s="139">
        <f t="shared" si="130"/>
        <v>48.359695875194362</v>
      </c>
      <c r="CL7" s="137" t="str">
        <f t="shared" si="131"/>
        <v>N</v>
      </c>
      <c r="CM7" s="137" t="str">
        <f t="shared" si="132"/>
        <v>Y</v>
      </c>
      <c r="CN7" s="137" t="str">
        <f t="shared" si="133"/>
        <v>Y</v>
      </c>
      <c r="CO7" s="137" t="str">
        <f t="shared" si="134"/>
        <v>N</v>
      </c>
      <c r="CP7" s="137" t="str">
        <f t="shared" si="135"/>
        <v>N</v>
      </c>
      <c r="CQ7" s="137">
        <f>D!I7</f>
        <v>66035</v>
      </c>
      <c r="CR7" s="137">
        <f>D!R7</f>
        <v>52525</v>
      </c>
      <c r="CS7" s="137">
        <f>D!AA7</f>
        <v>28188</v>
      </c>
      <c r="CT7" s="137">
        <f>D!AJ7</f>
        <v>32345</v>
      </c>
      <c r="CU7" s="137">
        <f>D!AS7</f>
        <v>39340</v>
      </c>
      <c r="CV7" s="137">
        <f>D!BB7</f>
        <v>33064</v>
      </c>
      <c r="CW7" s="137">
        <f>D!BK7</f>
        <v>32541</v>
      </c>
      <c r="CX7" s="137" t="str">
        <f t="shared" si="136"/>
        <v>Y</v>
      </c>
      <c r="CY7" s="137" t="str">
        <f t="shared" si="137"/>
        <v>Y</v>
      </c>
      <c r="CZ7" s="137" t="str">
        <f t="shared" si="138"/>
        <v>N</v>
      </c>
      <c r="DA7" s="137" t="str">
        <f t="shared" si="139"/>
        <v>N</v>
      </c>
      <c r="DB7" s="137" t="str">
        <f t="shared" si="140"/>
        <v>Y</v>
      </c>
      <c r="DC7" s="137" t="str">
        <f t="shared" si="141"/>
        <v>Y</v>
      </c>
      <c r="DD7" s="139">
        <f t="shared" si="142"/>
        <v>25.721085197524989</v>
      </c>
      <c r="DE7" s="139">
        <f t="shared" si="143"/>
        <v>86.338158081453102</v>
      </c>
      <c r="DF7" s="139">
        <f t="shared" si="144"/>
        <v>-12.852063688359868</v>
      </c>
      <c r="DG7" s="139">
        <f t="shared" si="145"/>
        <v>-17.780884595831214</v>
      </c>
      <c r="DH7" s="139">
        <f t="shared" si="146"/>
        <v>18.981369465279457</v>
      </c>
      <c r="DI7" s="139">
        <f t="shared" si="147"/>
        <v>1.6072032205525337</v>
      </c>
      <c r="DJ7" s="137" t="str">
        <f t="shared" si="148"/>
        <v>N</v>
      </c>
      <c r="DK7" s="137" t="str">
        <f t="shared" si="149"/>
        <v>Y</v>
      </c>
      <c r="DL7" s="137" t="str">
        <f t="shared" si="150"/>
        <v>Y</v>
      </c>
      <c r="DM7" s="137" t="str">
        <f t="shared" si="151"/>
        <v>N</v>
      </c>
      <c r="DN7" s="137" t="str">
        <f t="shared" si="152"/>
        <v>Y</v>
      </c>
      <c r="DO7" s="137">
        <f>Volatility!B7</f>
        <v>3.79</v>
      </c>
      <c r="DP7" s="137">
        <f>Volatility!E7</f>
        <v>3.91</v>
      </c>
      <c r="DQ7" s="137">
        <f>Volatility!H7</f>
        <v>3.85</v>
      </c>
      <c r="DR7" s="137">
        <f>Volatility!K7</f>
        <v>3.96999999999999</v>
      </c>
      <c r="DS7" s="137">
        <f>Volatility!N7</f>
        <v>3.94</v>
      </c>
      <c r="DT7" s="137">
        <f>Volatility!Q7</f>
        <v>3.78</v>
      </c>
      <c r="DU7" s="137">
        <f>Volatility!T7</f>
        <v>3.79</v>
      </c>
      <c r="DV7" s="137" t="str">
        <f t="shared" si="153"/>
        <v>N</v>
      </c>
      <c r="DW7" s="137" t="str">
        <f t="shared" si="154"/>
        <v>Y</v>
      </c>
      <c r="DX7" s="137" t="str">
        <f t="shared" si="155"/>
        <v>N</v>
      </c>
      <c r="DY7" s="137" t="str">
        <f t="shared" si="156"/>
        <v>Y</v>
      </c>
      <c r="DZ7" s="137" t="str">
        <f t="shared" si="157"/>
        <v>Y</v>
      </c>
      <c r="EA7" s="137" t="str">
        <f t="shared" si="158"/>
        <v>N</v>
      </c>
      <c r="EB7" s="139">
        <f t="shared" si="159"/>
        <v>-3.0690537084399003</v>
      </c>
      <c r="EC7" s="139">
        <f t="shared" si="160"/>
        <v>1.5584415584415598</v>
      </c>
      <c r="ED7" s="139">
        <f t="shared" si="161"/>
        <v>-3.0226700251886696</v>
      </c>
      <c r="EE7" s="139">
        <f t="shared" si="162"/>
        <v>0.76142131979670147</v>
      </c>
      <c r="EF7" s="139">
        <f t="shared" si="163"/>
        <v>4.232804232804237</v>
      </c>
      <c r="EG7" s="139">
        <f t="shared" si="164"/>
        <v>-0.26385224274406943</v>
      </c>
      <c r="EH7" s="137" t="str">
        <f t="shared" si="165"/>
        <v>N</v>
      </c>
      <c r="EI7" s="137" t="str">
        <f t="shared" si="166"/>
        <v>Y</v>
      </c>
      <c r="EJ7" s="137" t="str">
        <f t="shared" si="167"/>
        <v>N</v>
      </c>
      <c r="EK7" s="137" t="str">
        <f t="shared" si="168"/>
        <v>N</v>
      </c>
      <c r="EL7" s="137" t="str">
        <f t="shared" si="169"/>
        <v>Y</v>
      </c>
    </row>
    <row r="8" spans="1:142" x14ac:dyDescent="0.3">
      <c r="A8" s="137" t="str">
        <f>D!B8</f>
        <v>AMBUJACEM</v>
      </c>
      <c r="B8" s="137">
        <f>D!F8</f>
        <v>186.95</v>
      </c>
      <c r="C8" s="137">
        <f>D!O8</f>
        <v>181</v>
      </c>
      <c r="D8" s="137">
        <f>D!X8</f>
        <v>179.65</v>
      </c>
      <c r="E8" s="137">
        <f>D!AG8</f>
        <v>174.6</v>
      </c>
      <c r="F8" s="137">
        <f>D!AP8</f>
        <v>172.15</v>
      </c>
      <c r="G8" s="137">
        <f>D!AY8</f>
        <v>181.8</v>
      </c>
      <c r="H8" s="137">
        <f>D!BH8</f>
        <v>182.5</v>
      </c>
      <c r="I8" s="137" t="str">
        <f t="shared" si="85"/>
        <v>Y</v>
      </c>
      <c r="J8" s="137" t="str">
        <f t="shared" si="86"/>
        <v>Y</v>
      </c>
      <c r="K8" s="137" t="str">
        <f t="shared" si="87"/>
        <v>Y</v>
      </c>
      <c r="L8" s="137" t="str">
        <f t="shared" si="88"/>
        <v>Y</v>
      </c>
      <c r="M8" s="137" t="str">
        <f t="shared" si="89"/>
        <v>N</v>
      </c>
      <c r="N8" s="137" t="str">
        <f t="shared" si="90"/>
        <v>N</v>
      </c>
      <c r="O8" s="139">
        <f t="shared" si="91"/>
        <v>3.2872928176795519</v>
      </c>
      <c r="P8" s="139">
        <f t="shared" si="92"/>
        <v>0.7514611745059806</v>
      </c>
      <c r="Q8" s="139">
        <f t="shared" si="93"/>
        <v>2.892325315005734</v>
      </c>
      <c r="R8" s="139">
        <f t="shared" si="94"/>
        <v>1.423177461516113</v>
      </c>
      <c r="S8" s="139">
        <f t="shared" si="95"/>
        <v>-5.3080308030803112</v>
      </c>
      <c r="T8" s="139">
        <f t="shared" si="96"/>
        <v>-0.3835616438356102</v>
      </c>
      <c r="U8" s="137" t="str">
        <f t="shared" si="97"/>
        <v>Y</v>
      </c>
      <c r="V8" s="137" t="str">
        <f t="shared" si="98"/>
        <v>N</v>
      </c>
      <c r="W8" s="137" t="str">
        <f t="shared" si="99"/>
        <v>Y</v>
      </c>
      <c r="X8" s="137" t="str">
        <f t="shared" si="100"/>
        <v>Y</v>
      </c>
      <c r="Y8" s="137" t="str">
        <f t="shared" si="101"/>
        <v>N</v>
      </c>
      <c r="Z8" s="137">
        <f>D!C8</f>
        <v>180</v>
      </c>
      <c r="AA8" s="137">
        <f>D!L8</f>
        <v>180.7</v>
      </c>
      <c r="AB8" s="137">
        <f>D!U8</f>
        <v>174.5</v>
      </c>
      <c r="AC8" s="137">
        <f>D!AD8</f>
        <v>173.9</v>
      </c>
      <c r="AD8" s="137">
        <f>D!AM8</f>
        <v>182</v>
      </c>
      <c r="AE8" s="137">
        <f>D!AV8</f>
        <v>184</v>
      </c>
      <c r="AF8" s="137">
        <f>D!BE8</f>
        <v>181.2</v>
      </c>
      <c r="AG8" s="137">
        <f>D!D8</f>
        <v>187.85</v>
      </c>
      <c r="AH8" s="137">
        <f>D!M8</f>
        <v>183.7</v>
      </c>
      <c r="AI8" s="137">
        <f>D!V8</f>
        <v>181.55</v>
      </c>
      <c r="AJ8" s="137">
        <f>D!AE8</f>
        <v>176.8</v>
      </c>
      <c r="AK8" s="137">
        <f>D!AN8</f>
        <v>182.45</v>
      </c>
      <c r="AL8" s="137">
        <f>D!AW8</f>
        <v>184.7</v>
      </c>
      <c r="AM8" s="137">
        <f>D!BF8</f>
        <v>184.2</v>
      </c>
      <c r="AN8" s="137">
        <f>D!E8</f>
        <v>177.2</v>
      </c>
      <c r="AO8" s="137">
        <f>D!N8</f>
        <v>177.5</v>
      </c>
      <c r="AP8" s="137">
        <f>D!W8</f>
        <v>172.35</v>
      </c>
      <c r="AQ8" s="137">
        <f>D!AF8</f>
        <v>170.25</v>
      </c>
      <c r="AR8" s="137">
        <f>D!AO8</f>
        <v>171</v>
      </c>
      <c r="AS8" s="137">
        <f>D!AX8</f>
        <v>179.85</v>
      </c>
      <c r="AT8" s="137">
        <f>D!BG8</f>
        <v>178.65</v>
      </c>
      <c r="AU8" s="137">
        <f>D!G8</f>
        <v>6953579</v>
      </c>
      <c r="AV8" s="137">
        <f>D!P8</f>
        <v>5097416</v>
      </c>
      <c r="AW8" s="137">
        <f>D!Y8</f>
        <v>2833520</v>
      </c>
      <c r="AX8" s="137">
        <f>D!AH8</f>
        <v>3512226</v>
      </c>
      <c r="AY8" s="137">
        <f>D!AQ8</f>
        <v>3640919</v>
      </c>
      <c r="AZ8" s="137">
        <f>D!AZ8</f>
        <v>6194865</v>
      </c>
      <c r="BA8" s="137">
        <f>D!BI8</f>
        <v>2893550</v>
      </c>
      <c r="BB8" s="137" t="str">
        <f t="shared" si="102"/>
        <v>Y</v>
      </c>
      <c r="BC8" s="137" t="str">
        <f t="shared" si="103"/>
        <v>Y</v>
      </c>
      <c r="BD8" s="137" t="str">
        <f t="shared" si="104"/>
        <v>N</v>
      </c>
      <c r="BE8" s="137" t="str">
        <f t="shared" si="105"/>
        <v>N</v>
      </c>
      <c r="BF8" s="137" t="str">
        <f t="shared" si="106"/>
        <v>N</v>
      </c>
      <c r="BG8" s="137" t="str">
        <f t="shared" si="107"/>
        <v>Y</v>
      </c>
      <c r="BH8" s="139">
        <f t="shared" si="108"/>
        <v>36.413802601161059</v>
      </c>
      <c r="BI8" s="139">
        <f t="shared" si="109"/>
        <v>79.896947965781067</v>
      </c>
      <c r="BJ8" s="139">
        <f t="shared" si="110"/>
        <v>-19.324098164525861</v>
      </c>
      <c r="BK8" s="139">
        <f t="shared" si="111"/>
        <v>-3.5346295811579442</v>
      </c>
      <c r="BL8" s="139">
        <f t="shared" si="112"/>
        <v>-41.22682253769856</v>
      </c>
      <c r="BM8" s="139">
        <f t="shared" si="113"/>
        <v>114.09220507680877</v>
      </c>
      <c r="BN8" s="137" t="str">
        <f t="shared" si="114"/>
        <v>N</v>
      </c>
      <c r="BO8" s="137" t="str">
        <f t="shared" si="115"/>
        <v>Y</v>
      </c>
      <c r="BP8" s="137" t="str">
        <f t="shared" si="116"/>
        <v>N</v>
      </c>
      <c r="BQ8" s="137" t="str">
        <f t="shared" si="117"/>
        <v>Y</v>
      </c>
      <c r="BR8" s="137" t="str">
        <f t="shared" si="118"/>
        <v>N</v>
      </c>
      <c r="BS8" s="137">
        <f>D!H8</f>
        <v>1286989113.1500001</v>
      </c>
      <c r="BT8" s="137">
        <f>D!Q8</f>
        <v>922569706.70000005</v>
      </c>
      <c r="BU8" s="137">
        <f>D!Z8</f>
        <v>502856936.94999999</v>
      </c>
      <c r="BV8" s="137">
        <f>D!AI8</f>
        <v>612215886.39999998</v>
      </c>
      <c r="BW8" s="137">
        <f>D!AR8</f>
        <v>636259514</v>
      </c>
      <c r="BX8" s="137">
        <f>D!BA8</f>
        <v>1126025026.5999999</v>
      </c>
      <c r="BY8" s="137">
        <f>D!BJ8</f>
        <v>524625486.44999999</v>
      </c>
      <c r="BZ8" s="137" t="str">
        <f t="shared" si="119"/>
        <v>Y</v>
      </c>
      <c r="CA8" s="137" t="str">
        <f t="shared" si="120"/>
        <v>Y</v>
      </c>
      <c r="CB8" s="137" t="str">
        <f t="shared" si="121"/>
        <v>N</v>
      </c>
      <c r="CC8" s="137" t="str">
        <f t="shared" si="122"/>
        <v>N</v>
      </c>
      <c r="CD8" s="137" t="str">
        <f t="shared" si="123"/>
        <v>N</v>
      </c>
      <c r="CE8" s="137" t="str">
        <f t="shared" si="124"/>
        <v>Y</v>
      </c>
      <c r="CF8" s="139">
        <f t="shared" si="125"/>
        <v>39.500473926627791</v>
      </c>
      <c r="CG8" s="139">
        <f t="shared" si="126"/>
        <v>83.465641797784912</v>
      </c>
      <c r="CH8" s="139">
        <f t="shared" si="127"/>
        <v>-17.862808182430726</v>
      </c>
      <c r="CI8" s="139">
        <f t="shared" si="128"/>
        <v>-3.7789026444326024</v>
      </c>
      <c r="CJ8" s="139">
        <f t="shared" si="129"/>
        <v>-43.495082349886374</v>
      </c>
      <c r="CK8" s="139">
        <f t="shared" si="130"/>
        <v>114.63406862283976</v>
      </c>
      <c r="CL8" s="137" t="str">
        <f t="shared" si="131"/>
        <v>N</v>
      </c>
      <c r="CM8" s="137" t="str">
        <f t="shared" si="132"/>
        <v>Y</v>
      </c>
      <c r="CN8" s="137" t="str">
        <f t="shared" si="133"/>
        <v>N</v>
      </c>
      <c r="CO8" s="137" t="str">
        <f t="shared" si="134"/>
        <v>Y</v>
      </c>
      <c r="CP8" s="137" t="str">
        <f t="shared" si="135"/>
        <v>N</v>
      </c>
      <c r="CQ8" s="137">
        <f>D!I8</f>
        <v>61803</v>
      </c>
      <c r="CR8" s="137">
        <f>D!R8</f>
        <v>43709</v>
      </c>
      <c r="CS8" s="137">
        <f>D!AA8</f>
        <v>35330</v>
      </c>
      <c r="CT8" s="137">
        <f>D!AJ8</f>
        <v>36355</v>
      </c>
      <c r="CU8" s="137">
        <f>D!AS8</f>
        <v>58004</v>
      </c>
      <c r="CV8" s="137">
        <f>D!BB8</f>
        <v>64664</v>
      </c>
      <c r="CW8" s="137">
        <f>D!BK8</f>
        <v>33321</v>
      </c>
      <c r="CX8" s="137" t="str">
        <f t="shared" si="136"/>
        <v>Y</v>
      </c>
      <c r="CY8" s="137" t="str">
        <f t="shared" si="137"/>
        <v>Y</v>
      </c>
      <c r="CZ8" s="137" t="str">
        <f t="shared" si="138"/>
        <v>N</v>
      </c>
      <c r="DA8" s="137" t="str">
        <f t="shared" si="139"/>
        <v>N</v>
      </c>
      <c r="DB8" s="137" t="str">
        <f t="shared" si="140"/>
        <v>N</v>
      </c>
      <c r="DC8" s="137" t="str">
        <f t="shared" si="141"/>
        <v>Y</v>
      </c>
      <c r="DD8" s="139">
        <f t="shared" si="142"/>
        <v>41.396508728179548</v>
      </c>
      <c r="DE8" s="139">
        <f t="shared" si="143"/>
        <v>23.716388338522503</v>
      </c>
      <c r="DF8" s="139">
        <f t="shared" si="144"/>
        <v>-2.8194196121578878</v>
      </c>
      <c r="DG8" s="139">
        <f t="shared" si="145"/>
        <v>-37.323288049100064</v>
      </c>
      <c r="DH8" s="139">
        <f t="shared" si="146"/>
        <v>-10.299393789434616</v>
      </c>
      <c r="DI8" s="139">
        <f t="shared" si="147"/>
        <v>94.063803607334719</v>
      </c>
      <c r="DJ8" s="137" t="str">
        <f t="shared" si="148"/>
        <v>Y</v>
      </c>
      <c r="DK8" s="137" t="str">
        <f t="shared" si="149"/>
        <v>Y</v>
      </c>
      <c r="DL8" s="137" t="str">
        <f t="shared" si="150"/>
        <v>Y</v>
      </c>
      <c r="DM8" s="137" t="str">
        <f t="shared" si="151"/>
        <v>N</v>
      </c>
      <c r="DN8" s="137" t="str">
        <f t="shared" si="152"/>
        <v>N</v>
      </c>
      <c r="DO8" s="137">
        <f>Volatility!B8</f>
        <v>3.02</v>
      </c>
      <c r="DP8" s="137">
        <f>Volatility!E8</f>
        <v>3.01</v>
      </c>
      <c r="DQ8" s="137">
        <f>Volatility!H8</f>
        <v>3.1</v>
      </c>
      <c r="DR8" s="137">
        <f>Volatility!K8</f>
        <v>3.1199999999999899</v>
      </c>
      <c r="DS8" s="137">
        <f>Volatility!N8</f>
        <v>3.17</v>
      </c>
      <c r="DT8" s="137">
        <f>Volatility!Q8</f>
        <v>2.96</v>
      </c>
      <c r="DU8" s="137">
        <f>Volatility!T8</f>
        <v>3.05</v>
      </c>
      <c r="DV8" s="137" t="str">
        <f t="shared" si="153"/>
        <v>Y</v>
      </c>
      <c r="DW8" s="137" t="str">
        <f t="shared" si="154"/>
        <v>N</v>
      </c>
      <c r="DX8" s="137" t="str">
        <f t="shared" si="155"/>
        <v>N</v>
      </c>
      <c r="DY8" s="137" t="str">
        <f t="shared" si="156"/>
        <v>N</v>
      </c>
      <c r="DZ8" s="137" t="str">
        <f t="shared" si="157"/>
        <v>Y</v>
      </c>
      <c r="EA8" s="137" t="str">
        <f t="shared" si="158"/>
        <v>N</v>
      </c>
      <c r="EB8" s="139">
        <f t="shared" si="159"/>
        <v>0.33222591362127013</v>
      </c>
      <c r="EC8" s="139">
        <f t="shared" si="160"/>
        <v>-2.9032258064516223</v>
      </c>
      <c r="ED8" s="139">
        <f t="shared" si="161"/>
        <v>-0.64102564102531623</v>
      </c>
      <c r="EE8" s="139">
        <f t="shared" si="162"/>
        <v>-1.5772870662463734</v>
      </c>
      <c r="EF8" s="139">
        <f t="shared" si="163"/>
        <v>7.094594594594593</v>
      </c>
      <c r="EG8" s="139">
        <f t="shared" si="164"/>
        <v>-2.9508196721311433</v>
      </c>
      <c r="EH8" s="137" t="str">
        <f t="shared" si="165"/>
        <v>Y</v>
      </c>
      <c r="EI8" s="137" t="str">
        <f t="shared" si="166"/>
        <v>N</v>
      </c>
      <c r="EJ8" s="137" t="str">
        <f t="shared" si="167"/>
        <v>Y</v>
      </c>
      <c r="EK8" s="137" t="str">
        <f t="shared" si="168"/>
        <v>N</v>
      </c>
      <c r="EL8" s="137" t="str">
        <f t="shared" si="169"/>
        <v>Y</v>
      </c>
    </row>
    <row r="9" spans="1:142" x14ac:dyDescent="0.3">
      <c r="A9" s="137" t="str">
        <f>D!B9</f>
        <v>APOLLOHOSP</v>
      </c>
      <c r="B9" s="137">
        <f>D!F9</f>
        <v>1280</v>
      </c>
      <c r="C9" s="137">
        <f>D!O9</f>
        <v>1280.3</v>
      </c>
      <c r="D9" s="137">
        <f>D!X9</f>
        <v>1288.45</v>
      </c>
      <c r="E9" s="137">
        <f>D!AG9</f>
        <v>1274.25</v>
      </c>
      <c r="F9" s="137">
        <f>D!AP9</f>
        <v>1266.05</v>
      </c>
      <c r="G9" s="137">
        <f>D!AY9</f>
        <v>1355.3</v>
      </c>
      <c r="H9" s="137">
        <f>D!BH9</f>
        <v>1294.4000000000001</v>
      </c>
      <c r="I9" s="137" t="str">
        <f t="shared" si="85"/>
        <v>N</v>
      </c>
      <c r="J9" s="137" t="str">
        <f t="shared" si="86"/>
        <v>N</v>
      </c>
      <c r="K9" s="137" t="str">
        <f t="shared" si="87"/>
        <v>Y</v>
      </c>
      <c r="L9" s="137" t="str">
        <f t="shared" si="88"/>
        <v>Y</v>
      </c>
      <c r="M9" s="137" t="str">
        <f t="shared" si="89"/>
        <v>N</v>
      </c>
      <c r="N9" s="137" t="str">
        <f t="shared" si="90"/>
        <v>Y</v>
      </c>
      <c r="O9" s="139">
        <f t="shared" si="91"/>
        <v>-2.3432008123092599E-2</v>
      </c>
      <c r="P9" s="139">
        <f t="shared" si="92"/>
        <v>-0.63254297799682491</v>
      </c>
      <c r="Q9" s="139">
        <f t="shared" si="93"/>
        <v>1.1143810084363386</v>
      </c>
      <c r="R9" s="139">
        <f t="shared" si="94"/>
        <v>0.64768374076853563</v>
      </c>
      <c r="S9" s="139">
        <f t="shared" si="95"/>
        <v>-6.5852578764849108</v>
      </c>
      <c r="T9" s="139">
        <f t="shared" si="96"/>
        <v>4.704882571075391</v>
      </c>
      <c r="U9" s="137" t="str">
        <f t="shared" si="97"/>
        <v>Y</v>
      </c>
      <c r="V9" s="137" t="str">
        <f t="shared" si="98"/>
        <v>N</v>
      </c>
      <c r="W9" s="137" t="str">
        <f t="shared" si="99"/>
        <v>Y</v>
      </c>
      <c r="X9" s="137" t="str">
        <f t="shared" si="100"/>
        <v>Y</v>
      </c>
      <c r="Y9" s="137" t="str">
        <f t="shared" si="101"/>
        <v>N</v>
      </c>
      <c r="Z9" s="137">
        <f>D!C9</f>
        <v>1270</v>
      </c>
      <c r="AA9" s="137">
        <f>D!L9</f>
        <v>1292</v>
      </c>
      <c r="AB9" s="137">
        <f>D!U9</f>
        <v>1274.9000000000001</v>
      </c>
      <c r="AC9" s="137">
        <f>D!AD9</f>
        <v>1290</v>
      </c>
      <c r="AD9" s="137">
        <f>D!AM9</f>
        <v>1355</v>
      </c>
      <c r="AE9" s="137">
        <f>D!AV9</f>
        <v>1299</v>
      </c>
      <c r="AF9" s="137">
        <f>D!BE9</f>
        <v>1289.3</v>
      </c>
      <c r="AG9" s="137">
        <f>D!D9</f>
        <v>1296</v>
      </c>
      <c r="AH9" s="137">
        <f>D!M9</f>
        <v>1310</v>
      </c>
      <c r="AI9" s="137">
        <f>D!V9</f>
        <v>1298.95</v>
      </c>
      <c r="AJ9" s="137">
        <f>D!AE9</f>
        <v>1302</v>
      </c>
      <c r="AK9" s="137">
        <f>D!AN9</f>
        <v>1364.9</v>
      </c>
      <c r="AL9" s="137">
        <f>D!AW9</f>
        <v>1377.1</v>
      </c>
      <c r="AM9" s="137">
        <f>D!BF9</f>
        <v>1310</v>
      </c>
      <c r="AN9" s="137">
        <f>D!E9</f>
        <v>1252.6500000000001</v>
      </c>
      <c r="AO9" s="137">
        <f>D!N9</f>
        <v>1272.2</v>
      </c>
      <c r="AP9" s="137">
        <f>D!W9</f>
        <v>1270.0999999999999</v>
      </c>
      <c r="AQ9" s="137">
        <f>D!AF9</f>
        <v>1267</v>
      </c>
      <c r="AR9" s="137">
        <f>D!AO9</f>
        <v>1256</v>
      </c>
      <c r="AS9" s="137">
        <f>D!AX9</f>
        <v>1290.1500000000001</v>
      </c>
      <c r="AT9" s="137">
        <f>D!BG9</f>
        <v>1265.8</v>
      </c>
      <c r="AU9" s="137">
        <f>D!G9</f>
        <v>775353</v>
      </c>
      <c r="AV9" s="137">
        <f>D!P9</f>
        <v>608962</v>
      </c>
      <c r="AW9" s="137">
        <f>D!Y9</f>
        <v>532117</v>
      </c>
      <c r="AX9" s="137">
        <f>D!AH9</f>
        <v>960164</v>
      </c>
      <c r="AY9" s="137">
        <f>D!AQ9</f>
        <v>860702</v>
      </c>
      <c r="AZ9" s="137">
        <f>D!AZ9</f>
        <v>1984100</v>
      </c>
      <c r="BA9" s="137">
        <f>D!BI9</f>
        <v>907116</v>
      </c>
      <c r="BB9" s="137" t="str">
        <f t="shared" si="102"/>
        <v>Y</v>
      </c>
      <c r="BC9" s="137" t="str">
        <f t="shared" si="103"/>
        <v>Y</v>
      </c>
      <c r="BD9" s="137" t="str">
        <f t="shared" si="104"/>
        <v>N</v>
      </c>
      <c r="BE9" s="137" t="str">
        <f t="shared" si="105"/>
        <v>Y</v>
      </c>
      <c r="BF9" s="137" t="str">
        <f t="shared" si="106"/>
        <v>N</v>
      </c>
      <c r="BG9" s="137" t="str">
        <f t="shared" si="107"/>
        <v>Y</v>
      </c>
      <c r="BH9" s="139">
        <f t="shared" si="108"/>
        <v>27.323708211678234</v>
      </c>
      <c r="BI9" s="139">
        <f t="shared" si="109"/>
        <v>14.441372855969645</v>
      </c>
      <c r="BJ9" s="139">
        <f t="shared" si="110"/>
        <v>-44.580613311892556</v>
      </c>
      <c r="BK9" s="139">
        <f t="shared" si="111"/>
        <v>11.555915984858871</v>
      </c>
      <c r="BL9" s="139">
        <f t="shared" si="112"/>
        <v>-56.620029232397563</v>
      </c>
      <c r="BM9" s="139">
        <f t="shared" si="113"/>
        <v>118.72616071152973</v>
      </c>
      <c r="BN9" s="137" t="str">
        <f t="shared" si="114"/>
        <v>Y</v>
      </c>
      <c r="BO9" s="137" t="str">
        <f t="shared" si="115"/>
        <v>Y</v>
      </c>
      <c r="BP9" s="137" t="str">
        <f t="shared" si="116"/>
        <v>N</v>
      </c>
      <c r="BQ9" s="137" t="str">
        <f t="shared" si="117"/>
        <v>Y</v>
      </c>
      <c r="BR9" s="137" t="str">
        <f t="shared" si="118"/>
        <v>N</v>
      </c>
      <c r="BS9" s="137">
        <f>D!H9</f>
        <v>988594202.95000005</v>
      </c>
      <c r="BT9" s="137">
        <f>D!Q9</f>
        <v>787406611.54999995</v>
      </c>
      <c r="BU9" s="137">
        <f>D!Z9</f>
        <v>685872936.95000005</v>
      </c>
      <c r="BV9" s="137">
        <f>D!AI9</f>
        <v>1234627027.8499999</v>
      </c>
      <c r="BW9" s="137">
        <f>D!AR9</f>
        <v>1123292401.25</v>
      </c>
      <c r="BX9" s="137">
        <f>D!BA9</f>
        <v>2667934901.0999999</v>
      </c>
      <c r="BY9" s="137">
        <f>D!BJ9</f>
        <v>1174810162.55</v>
      </c>
      <c r="BZ9" s="137" t="str">
        <f t="shared" si="119"/>
        <v>Y</v>
      </c>
      <c r="CA9" s="137" t="str">
        <f t="shared" si="120"/>
        <v>Y</v>
      </c>
      <c r="CB9" s="137" t="str">
        <f t="shared" si="121"/>
        <v>N</v>
      </c>
      <c r="CC9" s="137" t="str">
        <f t="shared" si="122"/>
        <v>Y</v>
      </c>
      <c r="CD9" s="137" t="str">
        <f t="shared" si="123"/>
        <v>N</v>
      </c>
      <c r="CE9" s="137" t="str">
        <f t="shared" si="124"/>
        <v>Y</v>
      </c>
      <c r="CF9" s="139">
        <f t="shared" si="125"/>
        <v>25.550660668693759</v>
      </c>
      <c r="CG9" s="139">
        <f t="shared" si="126"/>
        <v>14.803569164211197</v>
      </c>
      <c r="CH9" s="139">
        <f t="shared" si="127"/>
        <v>-44.446952684618395</v>
      </c>
      <c r="CI9" s="139">
        <f t="shared" si="128"/>
        <v>9.9114555102577668</v>
      </c>
      <c r="CJ9" s="139">
        <f t="shared" si="129"/>
        <v>-57.896558840814961</v>
      </c>
      <c r="CK9" s="139">
        <f t="shared" si="130"/>
        <v>127.0949797803143</v>
      </c>
      <c r="CL9" s="137" t="str">
        <f t="shared" si="131"/>
        <v>Y</v>
      </c>
      <c r="CM9" s="137" t="str">
        <f t="shared" si="132"/>
        <v>Y</v>
      </c>
      <c r="CN9" s="137" t="str">
        <f t="shared" si="133"/>
        <v>N</v>
      </c>
      <c r="CO9" s="137" t="str">
        <f t="shared" si="134"/>
        <v>Y</v>
      </c>
      <c r="CP9" s="137" t="str">
        <f t="shared" si="135"/>
        <v>N</v>
      </c>
      <c r="CQ9" s="137">
        <f>D!I9</f>
        <v>44303</v>
      </c>
      <c r="CR9" s="137">
        <f>D!R9</f>
        <v>31693</v>
      </c>
      <c r="CS9" s="137">
        <f>D!AA9</f>
        <v>35728</v>
      </c>
      <c r="CT9" s="137">
        <f>D!AJ9</f>
        <v>61352</v>
      </c>
      <c r="CU9" s="137">
        <f>D!AS9</f>
        <v>57958</v>
      </c>
      <c r="CV9" s="137">
        <f>D!BB9</f>
        <v>97380</v>
      </c>
      <c r="CW9" s="137">
        <f>D!BK9</f>
        <v>66057</v>
      </c>
      <c r="CX9" s="137" t="str">
        <f t="shared" si="136"/>
        <v>Y</v>
      </c>
      <c r="CY9" s="137" t="str">
        <f t="shared" si="137"/>
        <v>N</v>
      </c>
      <c r="CZ9" s="137" t="str">
        <f t="shared" si="138"/>
        <v>N</v>
      </c>
      <c r="DA9" s="137" t="str">
        <f t="shared" si="139"/>
        <v>Y</v>
      </c>
      <c r="DB9" s="137" t="str">
        <f t="shared" si="140"/>
        <v>N</v>
      </c>
      <c r="DC9" s="137" t="str">
        <f t="shared" si="141"/>
        <v>Y</v>
      </c>
      <c r="DD9" s="139">
        <f t="shared" si="142"/>
        <v>39.787965796863659</v>
      </c>
      <c r="DE9" s="139">
        <f t="shared" si="143"/>
        <v>-11.293663233318405</v>
      </c>
      <c r="DF9" s="139">
        <f t="shared" si="144"/>
        <v>-41.765549615334464</v>
      </c>
      <c r="DG9" s="139">
        <f t="shared" si="145"/>
        <v>5.8559646640670833</v>
      </c>
      <c r="DH9" s="139">
        <f t="shared" si="146"/>
        <v>-40.482645307044571</v>
      </c>
      <c r="DI9" s="139">
        <f t="shared" si="147"/>
        <v>47.41813888005813</v>
      </c>
      <c r="DJ9" s="137" t="str">
        <f t="shared" si="148"/>
        <v>Y</v>
      </c>
      <c r="DK9" s="137" t="str">
        <f t="shared" si="149"/>
        <v>Y</v>
      </c>
      <c r="DL9" s="137" t="str">
        <f t="shared" si="150"/>
        <v>N</v>
      </c>
      <c r="DM9" s="137" t="str">
        <f t="shared" si="151"/>
        <v>Y</v>
      </c>
      <c r="DN9" s="137" t="str">
        <f t="shared" si="152"/>
        <v>N</v>
      </c>
      <c r="DO9" s="137">
        <f>Volatility!B9</f>
        <v>3.52</v>
      </c>
      <c r="DP9" s="137">
        <f>Volatility!E9</f>
        <v>3.63</v>
      </c>
      <c r="DQ9" s="137">
        <f>Volatility!H9</f>
        <v>3.74</v>
      </c>
      <c r="DR9" s="137">
        <f>Volatility!K9</f>
        <v>3.85</v>
      </c>
      <c r="DS9" s="137">
        <f>Volatility!N9</f>
        <v>3.96999999999999</v>
      </c>
      <c r="DT9" s="137">
        <f>Volatility!Q9</f>
        <v>3.71999999999999</v>
      </c>
      <c r="DU9" s="137">
        <f>Volatility!T9</f>
        <v>3.66</v>
      </c>
      <c r="DV9" s="137" t="str">
        <f t="shared" si="153"/>
        <v>N</v>
      </c>
      <c r="DW9" s="137" t="str">
        <f t="shared" si="154"/>
        <v>N</v>
      </c>
      <c r="DX9" s="137" t="str">
        <f t="shared" si="155"/>
        <v>N</v>
      </c>
      <c r="DY9" s="137" t="str">
        <f t="shared" si="156"/>
        <v>N</v>
      </c>
      <c r="DZ9" s="137" t="str">
        <f t="shared" si="157"/>
        <v>Y</v>
      </c>
      <c r="EA9" s="137" t="str">
        <f t="shared" si="158"/>
        <v>Y</v>
      </c>
      <c r="EB9" s="139">
        <f t="shared" si="159"/>
        <v>-3.0303030303030267</v>
      </c>
      <c r="EC9" s="139">
        <f t="shared" si="160"/>
        <v>-2.9411764705882435</v>
      </c>
      <c r="ED9" s="139">
        <f t="shared" si="161"/>
        <v>-2.8571428571428541</v>
      </c>
      <c r="EE9" s="139">
        <f t="shared" si="162"/>
        <v>-3.0226700251886696</v>
      </c>
      <c r="EF9" s="139">
        <f t="shared" si="163"/>
        <v>6.7204301075268997</v>
      </c>
      <c r="EG9" s="139">
        <f t="shared" si="164"/>
        <v>1.6393442622948042</v>
      </c>
      <c r="EH9" s="137" t="str">
        <f t="shared" si="165"/>
        <v>N</v>
      </c>
      <c r="EI9" s="137" t="str">
        <f t="shared" si="166"/>
        <v>N</v>
      </c>
      <c r="EJ9" s="137" t="str">
        <f t="shared" si="167"/>
        <v>Y</v>
      </c>
      <c r="EK9" s="137" t="str">
        <f t="shared" si="168"/>
        <v>N</v>
      </c>
      <c r="EL9" s="137" t="str">
        <f t="shared" si="169"/>
        <v>Y</v>
      </c>
    </row>
    <row r="10" spans="1:142" x14ac:dyDescent="0.3">
      <c r="A10" s="137" t="str">
        <f>D!B10</f>
        <v>APOLLOTYRE</v>
      </c>
      <c r="B10" s="137">
        <f>D!F10</f>
        <v>90.35</v>
      </c>
      <c r="C10" s="137">
        <f>D!O10</f>
        <v>91.85</v>
      </c>
      <c r="D10" s="137">
        <f>D!X10</f>
        <v>90.35</v>
      </c>
      <c r="E10" s="137">
        <f>D!AG10</f>
        <v>91.8</v>
      </c>
      <c r="F10" s="137">
        <f>D!AP10</f>
        <v>91.65</v>
      </c>
      <c r="G10" s="137">
        <f>D!AY10</f>
        <v>91.7</v>
      </c>
      <c r="H10" s="137">
        <f>D!BH10</f>
        <v>92.6</v>
      </c>
      <c r="I10" s="137" t="str">
        <f t="shared" si="85"/>
        <v>N</v>
      </c>
      <c r="J10" s="137" t="str">
        <f t="shared" si="86"/>
        <v>Y</v>
      </c>
      <c r="K10" s="137" t="str">
        <f t="shared" si="87"/>
        <v>N</v>
      </c>
      <c r="L10" s="137" t="str">
        <f t="shared" si="88"/>
        <v>Y</v>
      </c>
      <c r="M10" s="137" t="str">
        <f t="shared" si="89"/>
        <v>N</v>
      </c>
      <c r="N10" s="137" t="str">
        <f t="shared" si="90"/>
        <v>N</v>
      </c>
      <c r="O10" s="139">
        <f t="shared" si="91"/>
        <v>-1.6330974414806749</v>
      </c>
      <c r="P10" s="139">
        <f t="shared" si="92"/>
        <v>1.6602102933038185</v>
      </c>
      <c r="Q10" s="139">
        <f t="shared" si="93"/>
        <v>-1.5795206971677591</v>
      </c>
      <c r="R10" s="139">
        <f t="shared" si="94"/>
        <v>0.16366612111292031</v>
      </c>
      <c r="S10" s="139">
        <f t="shared" si="95"/>
        <v>-5.4525627044707918E-2</v>
      </c>
      <c r="T10" s="139">
        <f t="shared" si="96"/>
        <v>-0.97192224622029322</v>
      </c>
      <c r="U10" s="137" t="str">
        <f t="shared" si="97"/>
        <v>N</v>
      </c>
      <c r="V10" s="137" t="str">
        <f t="shared" si="98"/>
        <v>Y</v>
      </c>
      <c r="W10" s="137" t="str">
        <f t="shared" si="99"/>
        <v>N</v>
      </c>
      <c r="X10" s="137" t="str">
        <f t="shared" si="100"/>
        <v>Y</v>
      </c>
      <c r="Y10" s="137" t="str">
        <f t="shared" si="101"/>
        <v>Y</v>
      </c>
      <c r="Z10" s="137">
        <f>D!C10</f>
        <v>91.5</v>
      </c>
      <c r="AA10" s="137">
        <f>D!L10</f>
        <v>91</v>
      </c>
      <c r="AB10" s="137">
        <f>D!U10</f>
        <v>93.5</v>
      </c>
      <c r="AC10" s="137">
        <f>D!AD10</f>
        <v>93.5</v>
      </c>
      <c r="AD10" s="137">
        <f>D!AM10</f>
        <v>92.5</v>
      </c>
      <c r="AE10" s="137">
        <f>D!AV10</f>
        <v>92.45</v>
      </c>
      <c r="AF10" s="137">
        <f>D!BE10</f>
        <v>91.9</v>
      </c>
      <c r="AG10" s="137">
        <f>D!D10</f>
        <v>93</v>
      </c>
      <c r="AH10" s="137">
        <f>D!M10</f>
        <v>93</v>
      </c>
      <c r="AI10" s="137">
        <f>D!V10</f>
        <v>94.4</v>
      </c>
      <c r="AJ10" s="137">
        <f>D!AE10</f>
        <v>95.9</v>
      </c>
      <c r="AK10" s="137">
        <f>D!AN10</f>
        <v>93.65</v>
      </c>
      <c r="AL10" s="137">
        <f>D!AW10</f>
        <v>93.2</v>
      </c>
      <c r="AM10" s="137">
        <f>D!BF10</f>
        <v>94.7</v>
      </c>
      <c r="AN10" s="137">
        <f>D!E10</f>
        <v>89.85</v>
      </c>
      <c r="AO10" s="137">
        <f>D!N10</f>
        <v>90</v>
      </c>
      <c r="AP10" s="137">
        <f>D!W10</f>
        <v>89</v>
      </c>
      <c r="AQ10" s="137">
        <f>D!AF10</f>
        <v>90.05</v>
      </c>
      <c r="AR10" s="137">
        <f>D!AO10</f>
        <v>89.7</v>
      </c>
      <c r="AS10" s="137">
        <f>D!AX10</f>
        <v>90.55</v>
      </c>
      <c r="AT10" s="137">
        <f>D!BG10</f>
        <v>91.25</v>
      </c>
      <c r="AU10" s="137">
        <f>D!G10</f>
        <v>6964251</v>
      </c>
      <c r="AV10" s="137">
        <f>D!P10</f>
        <v>9861700</v>
      </c>
      <c r="AW10" s="137">
        <f>D!Y10</f>
        <v>19650762</v>
      </c>
      <c r="AX10" s="137">
        <f>D!AH10</f>
        <v>13987957</v>
      </c>
      <c r="AY10" s="137">
        <f>D!AQ10</f>
        <v>12292578</v>
      </c>
      <c r="AZ10" s="137">
        <f>D!AZ10</f>
        <v>7108760</v>
      </c>
      <c r="BA10" s="137">
        <f>D!BI10</f>
        <v>3816587</v>
      </c>
      <c r="BB10" s="137" t="str">
        <f t="shared" si="102"/>
        <v>N</v>
      </c>
      <c r="BC10" s="137" t="str">
        <f t="shared" si="103"/>
        <v>N</v>
      </c>
      <c r="BD10" s="137" t="str">
        <f t="shared" si="104"/>
        <v>Y</v>
      </c>
      <c r="BE10" s="137" t="str">
        <f t="shared" si="105"/>
        <v>Y</v>
      </c>
      <c r="BF10" s="137" t="str">
        <f t="shared" si="106"/>
        <v>Y</v>
      </c>
      <c r="BG10" s="137" t="str">
        <f t="shared" si="107"/>
        <v>Y</v>
      </c>
      <c r="BH10" s="139">
        <f t="shared" si="108"/>
        <v>-29.380826835129849</v>
      </c>
      <c r="BI10" s="139">
        <f t="shared" si="109"/>
        <v>-49.815177650617315</v>
      </c>
      <c r="BJ10" s="139">
        <f t="shared" si="110"/>
        <v>40.483431569027559</v>
      </c>
      <c r="BK10" s="139">
        <f t="shared" si="111"/>
        <v>13.791891334755006</v>
      </c>
      <c r="BL10" s="139">
        <f t="shared" si="112"/>
        <v>72.921550312572094</v>
      </c>
      <c r="BM10" s="139">
        <f t="shared" si="113"/>
        <v>86.259608388332296</v>
      </c>
      <c r="BN10" s="137" t="str">
        <f t="shared" si="114"/>
        <v>Y</v>
      </c>
      <c r="BO10" s="137" t="str">
        <f t="shared" si="115"/>
        <v>N</v>
      </c>
      <c r="BP10" s="137" t="str">
        <f t="shared" si="116"/>
        <v>Y</v>
      </c>
      <c r="BQ10" s="137" t="str">
        <f t="shared" si="117"/>
        <v>N</v>
      </c>
      <c r="BR10" s="137" t="str">
        <f t="shared" si="118"/>
        <v>N</v>
      </c>
      <c r="BS10" s="137">
        <f>D!H10</f>
        <v>635968235.35000002</v>
      </c>
      <c r="BT10" s="137">
        <f>D!Q10</f>
        <v>907208537.75</v>
      </c>
      <c r="BU10" s="137">
        <f>D!Z10</f>
        <v>1794709325.45</v>
      </c>
      <c r="BV10" s="137">
        <f>D!AI10</f>
        <v>1309572774.25</v>
      </c>
      <c r="BW10" s="137">
        <f>D!AR10</f>
        <v>1130086333.05</v>
      </c>
      <c r="BX10" s="137">
        <f>D!BA10</f>
        <v>652046007.89999998</v>
      </c>
      <c r="BY10" s="137">
        <f>D!BJ10</f>
        <v>355006451.94999999</v>
      </c>
      <c r="BZ10" s="137" t="str">
        <f t="shared" si="119"/>
        <v>N</v>
      </c>
      <c r="CA10" s="137" t="str">
        <f t="shared" si="120"/>
        <v>N</v>
      </c>
      <c r="CB10" s="137" t="str">
        <f t="shared" si="121"/>
        <v>Y</v>
      </c>
      <c r="CC10" s="137" t="str">
        <f t="shared" si="122"/>
        <v>Y</v>
      </c>
      <c r="CD10" s="137" t="str">
        <f t="shared" si="123"/>
        <v>Y</v>
      </c>
      <c r="CE10" s="137" t="str">
        <f t="shared" si="124"/>
        <v>Y</v>
      </c>
      <c r="CF10" s="139">
        <f t="shared" si="125"/>
        <v>-29.898341022309232</v>
      </c>
      <c r="CG10" s="139">
        <f t="shared" si="126"/>
        <v>-49.450948692065815</v>
      </c>
      <c r="CH10" s="139">
        <f t="shared" si="127"/>
        <v>37.045406008676423</v>
      </c>
      <c r="CI10" s="139">
        <f t="shared" si="128"/>
        <v>15.882542417408279</v>
      </c>
      <c r="CJ10" s="139">
        <f t="shared" si="129"/>
        <v>73.313894933517304</v>
      </c>
      <c r="CK10" s="139">
        <f t="shared" si="130"/>
        <v>83.671593662144431</v>
      </c>
      <c r="CL10" s="137" t="str">
        <f t="shared" si="131"/>
        <v>Y</v>
      </c>
      <c r="CM10" s="137" t="str">
        <f t="shared" si="132"/>
        <v>N</v>
      </c>
      <c r="CN10" s="137" t="str">
        <f t="shared" si="133"/>
        <v>Y</v>
      </c>
      <c r="CO10" s="137" t="str">
        <f t="shared" si="134"/>
        <v>N</v>
      </c>
      <c r="CP10" s="137" t="str">
        <f t="shared" si="135"/>
        <v>N</v>
      </c>
      <c r="CQ10" s="137">
        <f>D!I10</f>
        <v>27255</v>
      </c>
      <c r="CR10" s="137">
        <f>D!R10</f>
        <v>34065</v>
      </c>
      <c r="CS10" s="137">
        <f>D!AA10</f>
        <v>77445</v>
      </c>
      <c r="CT10" s="137">
        <f>D!AJ10</f>
        <v>51603</v>
      </c>
      <c r="CU10" s="137">
        <f>D!AS10</f>
        <v>42207</v>
      </c>
      <c r="CV10" s="137">
        <f>D!BB10</f>
        <v>23867</v>
      </c>
      <c r="CW10" s="137">
        <f>D!BK10</f>
        <v>18542</v>
      </c>
      <c r="CX10" s="137" t="str">
        <f t="shared" si="136"/>
        <v>N</v>
      </c>
      <c r="CY10" s="137" t="str">
        <f t="shared" si="137"/>
        <v>N</v>
      </c>
      <c r="CZ10" s="137" t="str">
        <f t="shared" si="138"/>
        <v>Y</v>
      </c>
      <c r="DA10" s="137" t="str">
        <f t="shared" si="139"/>
        <v>Y</v>
      </c>
      <c r="DB10" s="137" t="str">
        <f t="shared" si="140"/>
        <v>Y</v>
      </c>
      <c r="DC10" s="137" t="str">
        <f t="shared" si="141"/>
        <v>Y</v>
      </c>
      <c r="DD10" s="139">
        <f t="shared" si="142"/>
        <v>-19.991193306913253</v>
      </c>
      <c r="DE10" s="139">
        <f t="shared" si="143"/>
        <v>-56.013945380592681</v>
      </c>
      <c r="DF10" s="139">
        <f t="shared" si="144"/>
        <v>50.078483809080865</v>
      </c>
      <c r="DG10" s="139">
        <f t="shared" si="145"/>
        <v>22.261710142867297</v>
      </c>
      <c r="DH10" s="139">
        <f t="shared" si="146"/>
        <v>76.842502199689946</v>
      </c>
      <c r="DI10" s="139">
        <f t="shared" si="147"/>
        <v>28.718584834429944</v>
      </c>
      <c r="DJ10" s="137" t="str">
        <f t="shared" si="148"/>
        <v>Y</v>
      </c>
      <c r="DK10" s="137" t="str">
        <f t="shared" si="149"/>
        <v>N</v>
      </c>
      <c r="DL10" s="137" t="str">
        <f t="shared" si="150"/>
        <v>Y</v>
      </c>
      <c r="DM10" s="137" t="str">
        <f t="shared" si="151"/>
        <v>N</v>
      </c>
      <c r="DN10" s="137" t="str">
        <f t="shared" si="152"/>
        <v>Y</v>
      </c>
      <c r="DO10" s="137">
        <f>Volatility!B10</f>
        <v>3.4</v>
      </c>
      <c r="DP10" s="137">
        <f>Volatility!E10</f>
        <v>3.4799999999999902</v>
      </c>
      <c r="DQ10" s="137">
        <f>Volatility!H10</f>
        <v>3.56</v>
      </c>
      <c r="DR10" s="137">
        <f>Volatility!K10</f>
        <v>3.65</v>
      </c>
      <c r="DS10" s="137">
        <f>Volatility!N10</f>
        <v>3.76</v>
      </c>
      <c r="DT10" s="137">
        <f>Volatility!Q10</f>
        <v>3.88</v>
      </c>
      <c r="DU10" s="137">
        <f>Volatility!T10</f>
        <v>3.98999999999999</v>
      </c>
      <c r="DV10" s="137" t="str">
        <f t="shared" si="153"/>
        <v>N</v>
      </c>
      <c r="DW10" s="137" t="str">
        <f t="shared" si="154"/>
        <v>N</v>
      </c>
      <c r="DX10" s="137" t="str">
        <f t="shared" si="155"/>
        <v>N</v>
      </c>
      <c r="DY10" s="137" t="str">
        <f t="shared" si="156"/>
        <v>N</v>
      </c>
      <c r="DZ10" s="137" t="str">
        <f t="shared" si="157"/>
        <v>N</v>
      </c>
      <c r="EA10" s="137" t="str">
        <f t="shared" si="158"/>
        <v>N</v>
      </c>
      <c r="EB10" s="139">
        <f t="shared" si="159"/>
        <v>-2.2988505747123713</v>
      </c>
      <c r="EC10" s="139">
        <f t="shared" si="160"/>
        <v>-2.2471910112362314</v>
      </c>
      <c r="ED10" s="139">
        <f t="shared" si="161"/>
        <v>-2.4657534246575303</v>
      </c>
      <c r="EE10" s="139">
        <f t="shared" si="162"/>
        <v>-2.9255319148936141</v>
      </c>
      <c r="EF10" s="139">
        <f t="shared" si="163"/>
        <v>-3.092783505154642</v>
      </c>
      <c r="EG10" s="139">
        <f t="shared" si="164"/>
        <v>-2.7568922305762</v>
      </c>
      <c r="EH10" s="137" t="str">
        <f t="shared" si="165"/>
        <v>N</v>
      </c>
      <c r="EI10" s="137" t="str">
        <f t="shared" si="166"/>
        <v>Y</v>
      </c>
      <c r="EJ10" s="137" t="str">
        <f t="shared" si="167"/>
        <v>Y</v>
      </c>
      <c r="EK10" s="137" t="str">
        <f t="shared" si="168"/>
        <v>Y</v>
      </c>
      <c r="EL10" s="137" t="str">
        <f t="shared" si="169"/>
        <v>N</v>
      </c>
    </row>
    <row r="11" spans="1:142" x14ac:dyDescent="0.3">
      <c r="A11" s="137" t="str">
        <f>D!B11</f>
        <v>ASHOKLEY</v>
      </c>
      <c r="B11" s="137">
        <f>D!F11</f>
        <v>43.6</v>
      </c>
      <c r="C11" s="137">
        <f>D!O11</f>
        <v>46.1</v>
      </c>
      <c r="D11" s="137">
        <f>D!X11</f>
        <v>43.35</v>
      </c>
      <c r="E11" s="137">
        <f>D!AG11</f>
        <v>43.05</v>
      </c>
      <c r="F11" s="137">
        <f>D!AP11</f>
        <v>43.85</v>
      </c>
      <c r="G11" s="137">
        <f>D!AY11</f>
        <v>47.15</v>
      </c>
      <c r="H11" s="137">
        <f>D!BH11</f>
        <v>49.3</v>
      </c>
      <c r="I11" s="137" t="str">
        <f t="shared" si="85"/>
        <v>N</v>
      </c>
      <c r="J11" s="137" t="str">
        <f t="shared" si="86"/>
        <v>Y</v>
      </c>
      <c r="K11" s="137" t="str">
        <f t="shared" si="87"/>
        <v>Y</v>
      </c>
      <c r="L11" s="137" t="str">
        <f t="shared" si="88"/>
        <v>N</v>
      </c>
      <c r="M11" s="137" t="str">
        <f t="shared" si="89"/>
        <v>N</v>
      </c>
      <c r="N11" s="137" t="str">
        <f t="shared" si="90"/>
        <v>N</v>
      </c>
      <c r="O11" s="139">
        <f t="shared" si="91"/>
        <v>-5.4229934924078096</v>
      </c>
      <c r="P11" s="139">
        <f t="shared" si="92"/>
        <v>6.3437139561707028</v>
      </c>
      <c r="Q11" s="139">
        <f t="shared" si="93"/>
        <v>0.69686411149826777</v>
      </c>
      <c r="R11" s="139">
        <f t="shared" si="94"/>
        <v>-1.8244013683010361</v>
      </c>
      <c r="S11" s="139">
        <f t="shared" si="95"/>
        <v>-6.9989395546129316</v>
      </c>
      <c r="T11" s="139">
        <f t="shared" si="96"/>
        <v>-4.3610547667342772</v>
      </c>
      <c r="U11" s="137" t="str">
        <f t="shared" si="97"/>
        <v>N</v>
      </c>
      <c r="V11" s="137" t="str">
        <f t="shared" si="98"/>
        <v>Y</v>
      </c>
      <c r="W11" s="137" t="str">
        <f t="shared" si="99"/>
        <v>Y</v>
      </c>
      <c r="X11" s="137" t="str">
        <f t="shared" si="100"/>
        <v>Y</v>
      </c>
      <c r="Y11" s="137" t="str">
        <f t="shared" si="101"/>
        <v>N</v>
      </c>
      <c r="Z11" s="137">
        <f>D!C11</f>
        <v>45.65</v>
      </c>
      <c r="AA11" s="137">
        <f>D!L11</f>
        <v>43.35</v>
      </c>
      <c r="AB11" s="137">
        <f>D!U11</f>
        <v>43.05</v>
      </c>
      <c r="AC11" s="137">
        <f>D!AD11</f>
        <v>44.3</v>
      </c>
      <c r="AD11" s="137">
        <f>D!AM11</f>
        <v>47.2</v>
      </c>
      <c r="AE11" s="137">
        <f>D!AV11</f>
        <v>49.3</v>
      </c>
      <c r="AF11" s="137">
        <f>D!BE11</f>
        <v>48</v>
      </c>
      <c r="AG11" s="137">
        <f>D!D11</f>
        <v>45.8</v>
      </c>
      <c r="AH11" s="137">
        <f>D!M11</f>
        <v>46.5</v>
      </c>
      <c r="AI11" s="137">
        <f>D!V11</f>
        <v>43.55</v>
      </c>
      <c r="AJ11" s="137">
        <f>D!AE11</f>
        <v>45.25</v>
      </c>
      <c r="AK11" s="137">
        <f>D!AN11</f>
        <v>47.3</v>
      </c>
      <c r="AL11" s="137">
        <f>D!AW11</f>
        <v>49.4</v>
      </c>
      <c r="AM11" s="137">
        <f>D!BF11</f>
        <v>49.6</v>
      </c>
      <c r="AN11" s="137">
        <f>D!E11</f>
        <v>43.4</v>
      </c>
      <c r="AO11" s="137">
        <f>D!N11</f>
        <v>43.05</v>
      </c>
      <c r="AP11" s="137">
        <f>D!W11</f>
        <v>42.35</v>
      </c>
      <c r="AQ11" s="137">
        <f>D!AF11</f>
        <v>42.85</v>
      </c>
      <c r="AR11" s="137">
        <f>D!AO11</f>
        <v>42.5</v>
      </c>
      <c r="AS11" s="137">
        <f>D!AX11</f>
        <v>46.9</v>
      </c>
      <c r="AT11" s="137">
        <f>D!BG11</f>
        <v>47.4</v>
      </c>
      <c r="AU11" s="137">
        <f>D!G11</f>
        <v>29579130</v>
      </c>
      <c r="AV11" s="137">
        <f>D!P11</f>
        <v>42518992</v>
      </c>
      <c r="AW11" s="137">
        <f>D!Y11</f>
        <v>26023211</v>
      </c>
      <c r="AX11" s="137">
        <f>D!AH11</f>
        <v>26933091</v>
      </c>
      <c r="AY11" s="137">
        <f>D!AQ11</f>
        <v>42861644</v>
      </c>
      <c r="AZ11" s="137">
        <f>D!AZ11</f>
        <v>30013736</v>
      </c>
      <c r="BA11" s="137">
        <f>D!BI11</f>
        <v>24671385</v>
      </c>
      <c r="BB11" s="137" t="str">
        <f t="shared" si="102"/>
        <v>N</v>
      </c>
      <c r="BC11" s="137" t="str">
        <f t="shared" si="103"/>
        <v>Y</v>
      </c>
      <c r="BD11" s="137" t="str">
        <f t="shared" si="104"/>
        <v>N</v>
      </c>
      <c r="BE11" s="137" t="str">
        <f t="shared" si="105"/>
        <v>N</v>
      </c>
      <c r="BF11" s="137" t="str">
        <f t="shared" si="106"/>
        <v>Y</v>
      </c>
      <c r="BG11" s="137" t="str">
        <f t="shared" si="107"/>
        <v>Y</v>
      </c>
      <c r="BH11" s="139">
        <f t="shared" si="108"/>
        <v>-30.433134444955794</v>
      </c>
      <c r="BI11" s="139">
        <f t="shared" si="109"/>
        <v>63.388722475485437</v>
      </c>
      <c r="BJ11" s="139">
        <f t="shared" si="110"/>
        <v>-3.3782977230500575</v>
      </c>
      <c r="BK11" s="139">
        <f t="shared" si="111"/>
        <v>-37.162720589998834</v>
      </c>
      <c r="BL11" s="139">
        <f t="shared" si="112"/>
        <v>42.806760211391207</v>
      </c>
      <c r="BM11" s="139">
        <f t="shared" si="113"/>
        <v>21.654037663471264</v>
      </c>
      <c r="BN11" s="137" t="str">
        <f t="shared" si="114"/>
        <v>N</v>
      </c>
      <c r="BO11" s="137" t="str">
        <f t="shared" si="115"/>
        <v>Y</v>
      </c>
      <c r="BP11" s="137" t="str">
        <f t="shared" si="116"/>
        <v>Y</v>
      </c>
      <c r="BQ11" s="137" t="str">
        <f t="shared" si="117"/>
        <v>N</v>
      </c>
      <c r="BR11" s="137" t="str">
        <f t="shared" si="118"/>
        <v>Y</v>
      </c>
      <c r="BS11" s="137">
        <f>D!H11</f>
        <v>1313538461.25</v>
      </c>
      <c r="BT11" s="137">
        <f>D!Q11</f>
        <v>1926221847.7</v>
      </c>
      <c r="BU11" s="137">
        <f>D!Z11</f>
        <v>1118632717</v>
      </c>
      <c r="BV11" s="137">
        <f>D!AI11</f>
        <v>1187190430.1500001</v>
      </c>
      <c r="BW11" s="137">
        <f>D!AR11</f>
        <v>1886302382.9000001</v>
      </c>
      <c r="BX11" s="137">
        <f>D!BA11</f>
        <v>1423990132.95</v>
      </c>
      <c r="BY11" s="137">
        <f>D!BJ11</f>
        <v>1206852734.9000001</v>
      </c>
      <c r="BZ11" s="137" t="str">
        <f t="shared" si="119"/>
        <v>N</v>
      </c>
      <c r="CA11" s="137" t="str">
        <f t="shared" si="120"/>
        <v>Y</v>
      </c>
      <c r="CB11" s="137" t="str">
        <f t="shared" si="121"/>
        <v>N</v>
      </c>
      <c r="CC11" s="137" t="str">
        <f t="shared" si="122"/>
        <v>N</v>
      </c>
      <c r="CD11" s="137" t="str">
        <f t="shared" si="123"/>
        <v>Y</v>
      </c>
      <c r="CE11" s="137" t="str">
        <f t="shared" si="124"/>
        <v>Y</v>
      </c>
      <c r="CF11" s="139">
        <f t="shared" si="125"/>
        <v>-31.807519325023385</v>
      </c>
      <c r="CG11" s="139">
        <f t="shared" si="126"/>
        <v>72.194306355157323</v>
      </c>
      <c r="CH11" s="139">
        <f t="shared" si="127"/>
        <v>-5.7747865387811386</v>
      </c>
      <c r="CI11" s="139">
        <f t="shared" si="128"/>
        <v>-37.062560016235871</v>
      </c>
      <c r="CJ11" s="139">
        <f t="shared" si="129"/>
        <v>32.465972849984141</v>
      </c>
      <c r="CK11" s="139">
        <f t="shared" si="130"/>
        <v>17.992037617414187</v>
      </c>
      <c r="CL11" s="137" t="str">
        <f t="shared" si="131"/>
        <v>N</v>
      </c>
      <c r="CM11" s="137" t="str">
        <f t="shared" si="132"/>
        <v>Y</v>
      </c>
      <c r="CN11" s="137" t="str">
        <f t="shared" si="133"/>
        <v>Y</v>
      </c>
      <c r="CO11" s="137" t="str">
        <f t="shared" si="134"/>
        <v>N</v>
      </c>
      <c r="CP11" s="137" t="str">
        <f t="shared" si="135"/>
        <v>Y</v>
      </c>
      <c r="CQ11" s="137">
        <f>D!I11</f>
        <v>85671</v>
      </c>
      <c r="CR11" s="137">
        <f>D!R11</f>
        <v>90616</v>
      </c>
      <c r="CS11" s="137">
        <f>D!AA11</f>
        <v>62883</v>
      </c>
      <c r="CT11" s="137">
        <f>D!AJ11</f>
        <v>67696</v>
      </c>
      <c r="CU11" s="137">
        <f>D!AS11</f>
        <v>121944</v>
      </c>
      <c r="CV11" s="137">
        <f>D!BB11</f>
        <v>86594</v>
      </c>
      <c r="CW11" s="137">
        <f>D!BK11</f>
        <v>60556</v>
      </c>
      <c r="CX11" s="137" t="str">
        <f t="shared" si="136"/>
        <v>N</v>
      </c>
      <c r="CY11" s="137" t="str">
        <f t="shared" si="137"/>
        <v>Y</v>
      </c>
      <c r="CZ11" s="137" t="str">
        <f t="shared" si="138"/>
        <v>N</v>
      </c>
      <c r="DA11" s="137" t="str">
        <f t="shared" si="139"/>
        <v>N</v>
      </c>
      <c r="DB11" s="137" t="str">
        <f t="shared" si="140"/>
        <v>Y</v>
      </c>
      <c r="DC11" s="137" t="str">
        <f t="shared" si="141"/>
        <v>Y</v>
      </c>
      <c r="DD11" s="139">
        <f t="shared" si="142"/>
        <v>-5.4570936699920543</v>
      </c>
      <c r="DE11" s="139">
        <f t="shared" si="143"/>
        <v>44.102539637103824</v>
      </c>
      <c r="DF11" s="139">
        <f t="shared" si="144"/>
        <v>-7.1097258331363742</v>
      </c>
      <c r="DG11" s="139">
        <f t="shared" si="145"/>
        <v>-44.485993570819396</v>
      </c>
      <c r="DH11" s="139">
        <f t="shared" si="146"/>
        <v>40.822689793750143</v>
      </c>
      <c r="DI11" s="139">
        <f t="shared" si="147"/>
        <v>42.998216526851181</v>
      </c>
      <c r="DJ11" s="137" t="str">
        <f t="shared" si="148"/>
        <v>N</v>
      </c>
      <c r="DK11" s="137" t="str">
        <f t="shared" si="149"/>
        <v>Y</v>
      </c>
      <c r="DL11" s="137" t="str">
        <f t="shared" si="150"/>
        <v>Y</v>
      </c>
      <c r="DM11" s="137" t="str">
        <f t="shared" si="151"/>
        <v>N</v>
      </c>
      <c r="DN11" s="137" t="str">
        <f t="shared" si="152"/>
        <v>N</v>
      </c>
      <c r="DO11" s="137">
        <f>Volatility!B11</f>
        <v>5.19</v>
      </c>
      <c r="DP11" s="137">
        <f>Volatility!E11</f>
        <v>5.16</v>
      </c>
      <c r="DQ11" s="137">
        <f>Volatility!H11</f>
        <v>5.09</v>
      </c>
      <c r="DR11" s="137">
        <f>Volatility!K11</f>
        <v>5.25</v>
      </c>
      <c r="DS11" s="137">
        <f>Volatility!N11</f>
        <v>5.39</v>
      </c>
      <c r="DT11" s="137">
        <f>Volatility!Q11</f>
        <v>5.25</v>
      </c>
      <c r="DU11" s="137">
        <f>Volatility!T11</f>
        <v>5.3</v>
      </c>
      <c r="DV11" s="137" t="str">
        <f t="shared" si="153"/>
        <v>Y</v>
      </c>
      <c r="DW11" s="137" t="str">
        <f t="shared" si="154"/>
        <v>Y</v>
      </c>
      <c r="DX11" s="137" t="str">
        <f t="shared" si="155"/>
        <v>N</v>
      </c>
      <c r="DY11" s="137" t="str">
        <f t="shared" si="156"/>
        <v>N</v>
      </c>
      <c r="DZ11" s="137" t="str">
        <f t="shared" si="157"/>
        <v>Y</v>
      </c>
      <c r="EA11" s="137" t="str">
        <f t="shared" si="158"/>
        <v>N</v>
      </c>
      <c r="EB11" s="139">
        <f t="shared" si="159"/>
        <v>0.58139534883721411</v>
      </c>
      <c r="EC11" s="139">
        <f t="shared" si="160"/>
        <v>1.3752455795677856</v>
      </c>
      <c r="ED11" s="139">
        <f t="shared" si="161"/>
        <v>-3.0476190476190506</v>
      </c>
      <c r="EE11" s="139">
        <f t="shared" si="162"/>
        <v>-2.5974025974025916</v>
      </c>
      <c r="EF11" s="139">
        <f t="shared" si="163"/>
        <v>2.6666666666666607</v>
      </c>
      <c r="EG11" s="139">
        <f t="shared" si="164"/>
        <v>-0.94339622641509102</v>
      </c>
      <c r="EH11" s="137" t="str">
        <f t="shared" si="165"/>
        <v>N</v>
      </c>
      <c r="EI11" s="137" t="str">
        <f t="shared" si="166"/>
        <v>Y</v>
      </c>
      <c r="EJ11" s="137" t="str">
        <f t="shared" si="167"/>
        <v>N</v>
      </c>
      <c r="EK11" s="137" t="str">
        <f t="shared" si="168"/>
        <v>N</v>
      </c>
      <c r="EL11" s="137" t="str">
        <f t="shared" si="169"/>
        <v>Y</v>
      </c>
    </row>
    <row r="12" spans="1:142" x14ac:dyDescent="0.3">
      <c r="A12" s="137" t="str">
        <f>D!B12</f>
        <v>ASIANPAINT</v>
      </c>
      <c r="B12" s="137">
        <f>D!F12</f>
        <v>1617.9</v>
      </c>
      <c r="C12" s="137">
        <f>D!O12</f>
        <v>1574.3</v>
      </c>
      <c r="D12" s="137">
        <f>D!X12</f>
        <v>1500.05</v>
      </c>
      <c r="E12" s="137">
        <f>D!AG12</f>
        <v>1503.95</v>
      </c>
      <c r="F12" s="137">
        <f>D!AP12</f>
        <v>1501.1</v>
      </c>
      <c r="G12" s="137">
        <f>D!AY12</f>
        <v>1552.95</v>
      </c>
      <c r="H12" s="137">
        <f>D!BH12</f>
        <v>1522.4</v>
      </c>
      <c r="I12" s="137" t="str">
        <f t="shared" si="85"/>
        <v>Y</v>
      </c>
      <c r="J12" s="137" t="str">
        <f t="shared" si="86"/>
        <v>Y</v>
      </c>
      <c r="K12" s="137" t="str">
        <f t="shared" si="87"/>
        <v>N</v>
      </c>
      <c r="L12" s="137" t="str">
        <f t="shared" si="88"/>
        <v>Y</v>
      </c>
      <c r="M12" s="137" t="str">
        <f t="shared" si="89"/>
        <v>N</v>
      </c>
      <c r="N12" s="137" t="str">
        <f t="shared" si="90"/>
        <v>Y</v>
      </c>
      <c r="O12" s="139">
        <f t="shared" si="91"/>
        <v>2.7694848504097145</v>
      </c>
      <c r="P12" s="139">
        <f t="shared" si="92"/>
        <v>4.9498350054998168</v>
      </c>
      <c r="Q12" s="139">
        <f t="shared" si="93"/>
        <v>-0.2593171315535816</v>
      </c>
      <c r="R12" s="139">
        <f t="shared" si="94"/>
        <v>0.18986076876957808</v>
      </c>
      <c r="S12" s="139">
        <f t="shared" si="95"/>
        <v>-3.3388067870826577</v>
      </c>
      <c r="T12" s="139">
        <f t="shared" si="96"/>
        <v>2.0066999474513896</v>
      </c>
      <c r="U12" s="137" t="str">
        <f t="shared" si="97"/>
        <v>N</v>
      </c>
      <c r="V12" s="137" t="str">
        <f t="shared" si="98"/>
        <v>Y</v>
      </c>
      <c r="W12" s="137" t="str">
        <f t="shared" si="99"/>
        <v>N</v>
      </c>
      <c r="X12" s="137" t="str">
        <f t="shared" si="100"/>
        <v>Y</v>
      </c>
      <c r="Y12" s="137" t="str">
        <f t="shared" si="101"/>
        <v>N</v>
      </c>
      <c r="Z12" s="137">
        <f>D!C12</f>
        <v>1568.8</v>
      </c>
      <c r="AA12" s="137">
        <f>D!L12</f>
        <v>1503</v>
      </c>
      <c r="AB12" s="137">
        <f>D!U12</f>
        <v>1503.95</v>
      </c>
      <c r="AC12" s="137">
        <f>D!AD12</f>
        <v>1510</v>
      </c>
      <c r="AD12" s="137">
        <f>D!AM12</f>
        <v>1558</v>
      </c>
      <c r="AE12" s="137">
        <f>D!AV12</f>
        <v>1529</v>
      </c>
      <c r="AF12" s="137">
        <f>D!BE12</f>
        <v>1553.3</v>
      </c>
      <c r="AG12" s="137">
        <f>D!D12</f>
        <v>1625</v>
      </c>
      <c r="AH12" s="137">
        <f>D!M12</f>
        <v>1583.5</v>
      </c>
      <c r="AI12" s="137">
        <f>D!V12</f>
        <v>1514</v>
      </c>
      <c r="AJ12" s="137">
        <f>D!AE12</f>
        <v>1516.95</v>
      </c>
      <c r="AK12" s="137">
        <f>D!AN12</f>
        <v>1558.55</v>
      </c>
      <c r="AL12" s="137">
        <f>D!AW12</f>
        <v>1560</v>
      </c>
      <c r="AM12" s="137">
        <f>D!BF12</f>
        <v>1557.6</v>
      </c>
      <c r="AN12" s="137">
        <f>D!E12</f>
        <v>1555.4</v>
      </c>
      <c r="AO12" s="137">
        <f>D!N12</f>
        <v>1501</v>
      </c>
      <c r="AP12" s="137">
        <f>D!W12</f>
        <v>1492.65</v>
      </c>
      <c r="AQ12" s="137">
        <f>D!AF12</f>
        <v>1482.95</v>
      </c>
      <c r="AR12" s="137">
        <f>D!AO12</f>
        <v>1498.1</v>
      </c>
      <c r="AS12" s="137">
        <f>D!AX12</f>
        <v>1510</v>
      </c>
      <c r="AT12" s="137">
        <f>D!BG12</f>
        <v>1517</v>
      </c>
      <c r="AU12" s="137">
        <f>D!G12</f>
        <v>5203737</v>
      </c>
      <c r="AV12" s="137">
        <f>D!P12</f>
        <v>3846059</v>
      </c>
      <c r="AW12" s="137">
        <f>D!Y12</f>
        <v>2057409</v>
      </c>
      <c r="AX12" s="137">
        <f>D!AH12</f>
        <v>3164137</v>
      </c>
      <c r="AY12" s="137">
        <f>D!AQ12</f>
        <v>2871937</v>
      </c>
      <c r="AZ12" s="137">
        <f>D!AZ12</f>
        <v>2860615</v>
      </c>
      <c r="BA12" s="137">
        <f>D!BI12</f>
        <v>2592411</v>
      </c>
      <c r="BB12" s="137" t="str">
        <f t="shared" si="102"/>
        <v>Y</v>
      </c>
      <c r="BC12" s="137" t="str">
        <f t="shared" si="103"/>
        <v>Y</v>
      </c>
      <c r="BD12" s="137" t="str">
        <f t="shared" si="104"/>
        <v>N</v>
      </c>
      <c r="BE12" s="137" t="str">
        <f t="shared" si="105"/>
        <v>Y</v>
      </c>
      <c r="BF12" s="137" t="str">
        <f t="shared" si="106"/>
        <v>Y</v>
      </c>
      <c r="BG12" s="137" t="str">
        <f t="shared" si="107"/>
        <v>Y</v>
      </c>
      <c r="BH12" s="139">
        <f t="shared" si="108"/>
        <v>35.300498510293266</v>
      </c>
      <c r="BI12" s="139">
        <f t="shared" si="109"/>
        <v>86.937016412390534</v>
      </c>
      <c r="BJ12" s="139">
        <f t="shared" si="110"/>
        <v>-34.977246560436541</v>
      </c>
      <c r="BK12" s="139">
        <f t="shared" si="111"/>
        <v>10.174317890677964</v>
      </c>
      <c r="BL12" s="139">
        <f t="shared" si="112"/>
        <v>0.39578901739660877</v>
      </c>
      <c r="BM12" s="139">
        <f t="shared" si="113"/>
        <v>10.345736073485261</v>
      </c>
      <c r="BN12" s="137" t="str">
        <f t="shared" si="114"/>
        <v>N</v>
      </c>
      <c r="BO12" s="137" t="str">
        <f t="shared" si="115"/>
        <v>Y</v>
      </c>
      <c r="BP12" s="137" t="str">
        <f t="shared" si="116"/>
        <v>N</v>
      </c>
      <c r="BQ12" s="137" t="str">
        <f t="shared" si="117"/>
        <v>Y</v>
      </c>
      <c r="BR12" s="137" t="str">
        <f t="shared" si="118"/>
        <v>N</v>
      </c>
      <c r="BS12" s="137">
        <f>D!H12</f>
        <v>8344441605.0500002</v>
      </c>
      <c r="BT12" s="137">
        <f>D!Q12</f>
        <v>5957344111.9499998</v>
      </c>
      <c r="BU12" s="137">
        <f>D!Z12</f>
        <v>3089633801.3499999</v>
      </c>
      <c r="BV12" s="137">
        <f>D!AI12</f>
        <v>4750748443.6499996</v>
      </c>
      <c r="BW12" s="137">
        <f>D!AR12</f>
        <v>4343866641.6499996</v>
      </c>
      <c r="BX12" s="137">
        <f>D!BA12</f>
        <v>4388306083.1000004</v>
      </c>
      <c r="BY12" s="137">
        <f>D!BJ12</f>
        <v>3959383649.4499998</v>
      </c>
      <c r="BZ12" s="137" t="str">
        <f t="shared" si="119"/>
        <v>Y</v>
      </c>
      <c r="CA12" s="137" t="str">
        <f t="shared" si="120"/>
        <v>Y</v>
      </c>
      <c r="CB12" s="137" t="str">
        <f t="shared" si="121"/>
        <v>N</v>
      </c>
      <c r="CC12" s="137" t="str">
        <f t="shared" si="122"/>
        <v>Y</v>
      </c>
      <c r="CD12" s="137" t="str">
        <f t="shared" si="123"/>
        <v>N</v>
      </c>
      <c r="CE12" s="137" t="str">
        <f t="shared" si="124"/>
        <v>Y</v>
      </c>
      <c r="CF12" s="139">
        <f t="shared" si="125"/>
        <v>40.069827229077738</v>
      </c>
      <c r="CG12" s="139">
        <f t="shared" si="126"/>
        <v>92.817158763183144</v>
      </c>
      <c r="CH12" s="139">
        <f t="shared" si="127"/>
        <v>-34.965325190398119</v>
      </c>
      <c r="CI12" s="139">
        <f t="shared" si="128"/>
        <v>9.3668115429401766</v>
      </c>
      <c r="CJ12" s="139">
        <f t="shared" si="129"/>
        <v>-1.0126787103831125</v>
      </c>
      <c r="CK12" s="139">
        <f t="shared" si="130"/>
        <v>10.833060688867127</v>
      </c>
      <c r="CL12" s="137" t="str">
        <f t="shared" si="131"/>
        <v>N</v>
      </c>
      <c r="CM12" s="137" t="str">
        <f t="shared" si="132"/>
        <v>Y</v>
      </c>
      <c r="CN12" s="137" t="str">
        <f t="shared" si="133"/>
        <v>N</v>
      </c>
      <c r="CO12" s="137" t="str">
        <f t="shared" si="134"/>
        <v>Y</v>
      </c>
      <c r="CP12" s="137" t="str">
        <f t="shared" si="135"/>
        <v>N</v>
      </c>
      <c r="CQ12" s="137">
        <f>D!I12</f>
        <v>184528</v>
      </c>
      <c r="CR12" s="137">
        <f>D!R12</f>
        <v>173384</v>
      </c>
      <c r="CS12" s="137">
        <f>D!AA12</f>
        <v>101792</v>
      </c>
      <c r="CT12" s="137">
        <f>D!AJ12</f>
        <v>127103</v>
      </c>
      <c r="CU12" s="137">
        <f>D!AS12</f>
        <v>127811</v>
      </c>
      <c r="CV12" s="137">
        <f>D!BB12</f>
        <v>103725</v>
      </c>
      <c r="CW12" s="137">
        <f>D!BK12</f>
        <v>125412</v>
      </c>
      <c r="CX12" s="137" t="str">
        <f t="shared" si="136"/>
        <v>Y</v>
      </c>
      <c r="CY12" s="137" t="str">
        <f t="shared" si="137"/>
        <v>Y</v>
      </c>
      <c r="CZ12" s="137" t="str">
        <f t="shared" si="138"/>
        <v>N</v>
      </c>
      <c r="DA12" s="137" t="str">
        <f t="shared" si="139"/>
        <v>N</v>
      </c>
      <c r="DB12" s="137" t="str">
        <f t="shared" si="140"/>
        <v>Y</v>
      </c>
      <c r="DC12" s="137" t="str">
        <f t="shared" si="141"/>
        <v>N</v>
      </c>
      <c r="DD12" s="139">
        <f t="shared" si="142"/>
        <v>6.4273520047985979</v>
      </c>
      <c r="DE12" s="139">
        <f t="shared" si="143"/>
        <v>70.33165671172587</v>
      </c>
      <c r="DF12" s="139">
        <f t="shared" si="144"/>
        <v>-19.913770721383443</v>
      </c>
      <c r="DG12" s="139">
        <f t="shared" si="145"/>
        <v>-0.55394293135958561</v>
      </c>
      <c r="DH12" s="139">
        <f t="shared" si="146"/>
        <v>23.221017112557245</v>
      </c>
      <c r="DI12" s="139">
        <f t="shared" si="147"/>
        <v>-17.292603578604918</v>
      </c>
      <c r="DJ12" s="137" t="str">
        <f t="shared" si="148"/>
        <v>N</v>
      </c>
      <c r="DK12" s="137" t="str">
        <f t="shared" si="149"/>
        <v>Y</v>
      </c>
      <c r="DL12" s="137" t="str">
        <f t="shared" si="150"/>
        <v>N</v>
      </c>
      <c r="DM12" s="137" t="str">
        <f t="shared" si="151"/>
        <v>N</v>
      </c>
      <c r="DN12" s="137" t="str">
        <f t="shared" si="152"/>
        <v>Y</v>
      </c>
      <c r="DO12" s="137">
        <f>Volatility!B12</f>
        <v>2.92</v>
      </c>
      <c r="DP12" s="137">
        <f>Volatility!E12</f>
        <v>2.93</v>
      </c>
      <c r="DQ12" s="137">
        <f>Volatility!H12</f>
        <v>2.77</v>
      </c>
      <c r="DR12" s="137">
        <f>Volatility!K12</f>
        <v>2.86</v>
      </c>
      <c r="DS12" s="137">
        <f>Volatility!N12</f>
        <v>2.94999999999999</v>
      </c>
      <c r="DT12" s="137">
        <f>Volatility!Q12</f>
        <v>2.92</v>
      </c>
      <c r="DU12" s="137">
        <f>Volatility!T12</f>
        <v>2.97</v>
      </c>
      <c r="DV12" s="137" t="str">
        <f t="shared" si="153"/>
        <v>N</v>
      </c>
      <c r="DW12" s="137" t="str">
        <f t="shared" si="154"/>
        <v>Y</v>
      </c>
      <c r="DX12" s="137" t="str">
        <f t="shared" si="155"/>
        <v>N</v>
      </c>
      <c r="DY12" s="137" t="str">
        <f t="shared" si="156"/>
        <v>N</v>
      </c>
      <c r="DZ12" s="137" t="str">
        <f t="shared" si="157"/>
        <v>Y</v>
      </c>
      <c r="EA12" s="137" t="str">
        <f t="shared" si="158"/>
        <v>N</v>
      </c>
      <c r="EB12" s="139">
        <f t="shared" si="159"/>
        <v>-0.3412969283276529</v>
      </c>
      <c r="EC12" s="139">
        <f t="shared" si="160"/>
        <v>5.7761732851985608</v>
      </c>
      <c r="ED12" s="139">
        <f t="shared" si="161"/>
        <v>-3.1468531468531422</v>
      </c>
      <c r="EE12" s="139">
        <f t="shared" si="162"/>
        <v>-3.050847457626793</v>
      </c>
      <c r="EF12" s="139">
        <f t="shared" si="163"/>
        <v>1.0273972602736314</v>
      </c>
      <c r="EG12" s="139">
        <f t="shared" si="164"/>
        <v>-1.6835016835016925</v>
      </c>
      <c r="EH12" s="137" t="str">
        <f t="shared" si="165"/>
        <v>N</v>
      </c>
      <c r="EI12" s="137" t="str">
        <f t="shared" si="166"/>
        <v>Y</v>
      </c>
      <c r="EJ12" s="137" t="str">
        <f t="shared" si="167"/>
        <v>N</v>
      </c>
      <c r="EK12" s="137" t="str">
        <f t="shared" si="168"/>
        <v>N</v>
      </c>
      <c r="EL12" s="137" t="str">
        <f t="shared" si="169"/>
        <v>Y</v>
      </c>
    </row>
    <row r="13" spans="1:142" x14ac:dyDescent="0.3">
      <c r="A13" s="137" t="str">
        <f>D!B13</f>
        <v>AUROPHARMA</v>
      </c>
      <c r="B13" s="137">
        <f>D!F13</f>
        <v>730.9</v>
      </c>
      <c r="C13" s="137">
        <f>D!O13</f>
        <v>724.35</v>
      </c>
      <c r="D13" s="137">
        <f>D!X13</f>
        <v>707.6</v>
      </c>
      <c r="E13" s="137">
        <f>D!AG13</f>
        <v>662.4</v>
      </c>
      <c r="F13" s="137">
        <f>D!AP13</f>
        <v>669.8</v>
      </c>
      <c r="G13" s="137">
        <f>D!AY13</f>
        <v>664.95</v>
      </c>
      <c r="H13" s="137">
        <f>D!BH13</f>
        <v>665.6</v>
      </c>
      <c r="I13" s="137" t="str">
        <f t="shared" si="85"/>
        <v>Y</v>
      </c>
      <c r="J13" s="137" t="str">
        <f t="shared" si="86"/>
        <v>Y</v>
      </c>
      <c r="K13" s="137" t="str">
        <f t="shared" si="87"/>
        <v>Y</v>
      </c>
      <c r="L13" s="137" t="str">
        <f t="shared" si="88"/>
        <v>N</v>
      </c>
      <c r="M13" s="137" t="str">
        <f t="shared" si="89"/>
        <v>Y</v>
      </c>
      <c r="N13" s="137" t="str">
        <f t="shared" si="90"/>
        <v>N</v>
      </c>
      <c r="O13" s="139">
        <f t="shared" si="91"/>
        <v>0.90425899081934891</v>
      </c>
      <c r="P13" s="139">
        <f t="shared" si="92"/>
        <v>2.3671565856416055</v>
      </c>
      <c r="Q13" s="139">
        <f t="shared" si="93"/>
        <v>6.8236714975845478</v>
      </c>
      <c r="R13" s="139">
        <f t="shared" si="94"/>
        <v>-1.1048074051955774</v>
      </c>
      <c r="S13" s="139">
        <f t="shared" si="95"/>
        <v>0.72937814873297369</v>
      </c>
      <c r="T13" s="139">
        <f t="shared" si="96"/>
        <v>-9.7656249999996586E-2</v>
      </c>
      <c r="U13" s="137" t="str">
        <f t="shared" si="97"/>
        <v>N</v>
      </c>
      <c r="V13" s="137" t="str">
        <f t="shared" si="98"/>
        <v>N</v>
      </c>
      <c r="W13" s="137" t="str">
        <f t="shared" si="99"/>
        <v>Y</v>
      </c>
      <c r="X13" s="137" t="str">
        <f t="shared" si="100"/>
        <v>N</v>
      </c>
      <c r="Y13" s="137" t="str">
        <f t="shared" si="101"/>
        <v>Y</v>
      </c>
      <c r="Z13" s="137">
        <f>D!C13</f>
        <v>720</v>
      </c>
      <c r="AA13" s="137">
        <f>D!L13</f>
        <v>705.8</v>
      </c>
      <c r="AB13" s="137">
        <f>D!U13</f>
        <v>663</v>
      </c>
      <c r="AC13" s="137">
        <f>D!AD13</f>
        <v>673.95</v>
      </c>
      <c r="AD13" s="137">
        <f>D!AM13</f>
        <v>665</v>
      </c>
      <c r="AE13" s="137">
        <f>D!AV13</f>
        <v>664.8</v>
      </c>
      <c r="AF13" s="137">
        <f>D!BE13</f>
        <v>675</v>
      </c>
      <c r="AG13" s="137">
        <f>D!D13</f>
        <v>733.7</v>
      </c>
      <c r="AH13" s="137">
        <f>D!M13</f>
        <v>727.45</v>
      </c>
      <c r="AI13" s="137">
        <f>D!V13</f>
        <v>712</v>
      </c>
      <c r="AJ13" s="137">
        <f>D!AE13</f>
        <v>679.8</v>
      </c>
      <c r="AK13" s="137">
        <f>D!AN13</f>
        <v>682.45</v>
      </c>
      <c r="AL13" s="137">
        <f>D!AW13</f>
        <v>675.3</v>
      </c>
      <c r="AM13" s="137">
        <f>D!BF13</f>
        <v>681.9</v>
      </c>
      <c r="AN13" s="137">
        <f>D!E13</f>
        <v>710.05</v>
      </c>
      <c r="AO13" s="137">
        <f>D!N13</f>
        <v>700.6</v>
      </c>
      <c r="AP13" s="137">
        <f>D!W13</f>
        <v>658.1</v>
      </c>
      <c r="AQ13" s="137">
        <f>D!AF13</f>
        <v>655.7</v>
      </c>
      <c r="AR13" s="137">
        <f>D!AO13</f>
        <v>654.6</v>
      </c>
      <c r="AS13" s="137">
        <f>D!AX13</f>
        <v>657.3</v>
      </c>
      <c r="AT13" s="137">
        <f>D!BG13</f>
        <v>655.35</v>
      </c>
      <c r="AU13" s="137">
        <f>D!G13</f>
        <v>5086125</v>
      </c>
      <c r="AV13" s="137">
        <f>D!P13</f>
        <v>8264221</v>
      </c>
      <c r="AW13" s="137">
        <f>D!Y13</f>
        <v>8783424</v>
      </c>
      <c r="AX13" s="137">
        <f>D!AH13</f>
        <v>4452884</v>
      </c>
      <c r="AY13" s="137">
        <f>D!AQ13</f>
        <v>5621992</v>
      </c>
      <c r="AZ13" s="137">
        <f>D!AZ13</f>
        <v>4186937</v>
      </c>
      <c r="BA13" s="137">
        <f>D!BI13</f>
        <v>6900202</v>
      </c>
      <c r="BB13" s="137" t="str">
        <f t="shared" si="102"/>
        <v>N</v>
      </c>
      <c r="BC13" s="137" t="str">
        <f t="shared" si="103"/>
        <v>N</v>
      </c>
      <c r="BD13" s="137" t="str">
        <f t="shared" si="104"/>
        <v>Y</v>
      </c>
      <c r="BE13" s="137" t="str">
        <f t="shared" si="105"/>
        <v>N</v>
      </c>
      <c r="BF13" s="137" t="str">
        <f t="shared" si="106"/>
        <v>Y</v>
      </c>
      <c r="BG13" s="137" t="str">
        <f t="shared" si="107"/>
        <v>N</v>
      </c>
      <c r="BH13" s="139">
        <f t="shared" si="108"/>
        <v>-38.45608678664329</v>
      </c>
      <c r="BI13" s="139">
        <f t="shared" si="109"/>
        <v>-5.9111685830036214</v>
      </c>
      <c r="BJ13" s="139">
        <f t="shared" si="110"/>
        <v>97.252477270910262</v>
      </c>
      <c r="BK13" s="139">
        <f t="shared" si="111"/>
        <v>-20.795262604429176</v>
      </c>
      <c r="BL13" s="139">
        <f t="shared" si="112"/>
        <v>34.274578289570634</v>
      </c>
      <c r="BM13" s="139">
        <f t="shared" si="113"/>
        <v>-39.321530007382393</v>
      </c>
      <c r="BN13" s="137" t="str">
        <f t="shared" si="114"/>
        <v>N</v>
      </c>
      <c r="BO13" s="137" t="str">
        <f t="shared" si="115"/>
        <v>N</v>
      </c>
      <c r="BP13" s="137" t="str">
        <f t="shared" si="116"/>
        <v>Y</v>
      </c>
      <c r="BQ13" s="137" t="str">
        <f t="shared" si="117"/>
        <v>N</v>
      </c>
      <c r="BR13" s="137" t="str">
        <f t="shared" si="118"/>
        <v>Y</v>
      </c>
      <c r="BS13" s="137">
        <f>D!H13</f>
        <v>3682517722.5500002</v>
      </c>
      <c r="BT13" s="137">
        <f>D!Q13</f>
        <v>5900582704.3000002</v>
      </c>
      <c r="BU13" s="137">
        <f>D!Z13</f>
        <v>6047898077.1999998</v>
      </c>
      <c r="BV13" s="137">
        <f>D!AI13</f>
        <v>2967420795.0500002</v>
      </c>
      <c r="BW13" s="137">
        <f>D!AR13</f>
        <v>3764341492</v>
      </c>
      <c r="BX13" s="137">
        <f>D!BA13</f>
        <v>2787129665.9000001</v>
      </c>
      <c r="BY13" s="137">
        <f>D!BJ13</f>
        <v>4632672630.8500004</v>
      </c>
      <c r="BZ13" s="137" t="str">
        <f t="shared" si="119"/>
        <v>N</v>
      </c>
      <c r="CA13" s="137" t="str">
        <f t="shared" si="120"/>
        <v>N</v>
      </c>
      <c r="CB13" s="137" t="str">
        <f t="shared" si="121"/>
        <v>Y</v>
      </c>
      <c r="CC13" s="137" t="str">
        <f t="shared" si="122"/>
        <v>N</v>
      </c>
      <c r="CD13" s="137" t="str">
        <f t="shared" si="123"/>
        <v>Y</v>
      </c>
      <c r="CE13" s="137" t="str">
        <f t="shared" si="124"/>
        <v>N</v>
      </c>
      <c r="CF13" s="139">
        <f t="shared" si="125"/>
        <v>-37.590609146679768</v>
      </c>
      <c r="CG13" s="139">
        <f t="shared" si="126"/>
        <v>-2.4358111036190335</v>
      </c>
      <c r="CH13" s="139">
        <f t="shared" si="127"/>
        <v>103.809924338624</v>
      </c>
      <c r="CI13" s="139">
        <f t="shared" si="128"/>
        <v>-21.170255106865842</v>
      </c>
      <c r="CJ13" s="139">
        <f t="shared" si="129"/>
        <v>35.061584613590114</v>
      </c>
      <c r="CK13" s="139">
        <f t="shared" si="130"/>
        <v>-39.837543293262684</v>
      </c>
      <c r="CL13" s="137" t="str">
        <f t="shared" si="131"/>
        <v>N</v>
      </c>
      <c r="CM13" s="137" t="str">
        <f t="shared" si="132"/>
        <v>N</v>
      </c>
      <c r="CN13" s="137" t="str">
        <f t="shared" si="133"/>
        <v>Y</v>
      </c>
      <c r="CO13" s="137" t="str">
        <f t="shared" si="134"/>
        <v>N</v>
      </c>
      <c r="CP13" s="137" t="str">
        <f t="shared" si="135"/>
        <v>Y</v>
      </c>
      <c r="CQ13" s="137">
        <f>D!I13</f>
        <v>90874</v>
      </c>
      <c r="CR13" s="137">
        <f>D!R13</f>
        <v>142565</v>
      </c>
      <c r="CS13" s="137">
        <f>D!AA13</f>
        <v>156606</v>
      </c>
      <c r="CT13" s="137">
        <f>D!AJ13</f>
        <v>76972</v>
      </c>
      <c r="CU13" s="137">
        <f>D!AS13</f>
        <v>91935</v>
      </c>
      <c r="CV13" s="137">
        <f>D!BB13</f>
        <v>67872</v>
      </c>
      <c r="CW13" s="137">
        <f>D!BK13</f>
        <v>111374</v>
      </c>
      <c r="CX13" s="137" t="str">
        <f t="shared" si="136"/>
        <v>N</v>
      </c>
      <c r="CY13" s="137" t="str">
        <f t="shared" si="137"/>
        <v>N</v>
      </c>
      <c r="CZ13" s="137" t="str">
        <f t="shared" si="138"/>
        <v>Y</v>
      </c>
      <c r="DA13" s="137" t="str">
        <f t="shared" si="139"/>
        <v>N</v>
      </c>
      <c r="DB13" s="137" t="str">
        <f t="shared" si="140"/>
        <v>Y</v>
      </c>
      <c r="DC13" s="137" t="str">
        <f t="shared" si="141"/>
        <v>N</v>
      </c>
      <c r="DD13" s="139">
        <f t="shared" si="142"/>
        <v>-36.257847297723842</v>
      </c>
      <c r="DE13" s="139">
        <f t="shared" si="143"/>
        <v>-8.9658122932710107</v>
      </c>
      <c r="DF13" s="139">
        <f t="shared" si="144"/>
        <v>103.45840045730914</v>
      </c>
      <c r="DG13" s="139">
        <f t="shared" si="145"/>
        <v>-16.275629520857127</v>
      </c>
      <c r="DH13" s="139">
        <f t="shared" si="146"/>
        <v>35.453500707213578</v>
      </c>
      <c r="DI13" s="139">
        <f t="shared" si="147"/>
        <v>-39.059385493921383</v>
      </c>
      <c r="DJ13" s="137" t="str">
        <f t="shared" si="148"/>
        <v>N</v>
      </c>
      <c r="DK13" s="137" t="str">
        <f t="shared" si="149"/>
        <v>N</v>
      </c>
      <c r="DL13" s="137" t="str">
        <f t="shared" si="150"/>
        <v>Y</v>
      </c>
      <c r="DM13" s="137" t="str">
        <f t="shared" si="151"/>
        <v>N</v>
      </c>
      <c r="DN13" s="137" t="str">
        <f t="shared" si="152"/>
        <v>Y</v>
      </c>
      <c r="DO13" s="137">
        <f>Volatility!B13</f>
        <v>4.6500000000000004</v>
      </c>
      <c r="DP13" s="137">
        <f>Volatility!E13</f>
        <v>4.79</v>
      </c>
      <c r="DQ13" s="137">
        <f>Volatility!H13</f>
        <v>4.9000000000000004</v>
      </c>
      <c r="DR13" s="137">
        <f>Volatility!K13</f>
        <v>4.7699999999999996</v>
      </c>
      <c r="DS13" s="137">
        <f>Volatility!N13</f>
        <v>4.91</v>
      </c>
      <c r="DT13" s="137">
        <f>Volatility!Q13</f>
        <v>5.0599999999999996</v>
      </c>
      <c r="DU13" s="137">
        <f>Volatility!T13</f>
        <v>5.22</v>
      </c>
      <c r="DV13" s="137" t="str">
        <f t="shared" si="153"/>
        <v>N</v>
      </c>
      <c r="DW13" s="137" t="str">
        <f t="shared" si="154"/>
        <v>N</v>
      </c>
      <c r="DX13" s="137" t="str">
        <f t="shared" si="155"/>
        <v>Y</v>
      </c>
      <c r="DY13" s="137" t="str">
        <f t="shared" si="156"/>
        <v>N</v>
      </c>
      <c r="DZ13" s="137" t="str">
        <f t="shared" si="157"/>
        <v>N</v>
      </c>
      <c r="EA13" s="137" t="str">
        <f t="shared" si="158"/>
        <v>N</v>
      </c>
      <c r="EB13" s="139">
        <f t="shared" si="159"/>
        <v>-2.9227557411273422</v>
      </c>
      <c r="EC13" s="139">
        <f t="shared" si="160"/>
        <v>-2.24489795918368</v>
      </c>
      <c r="ED13" s="139">
        <f t="shared" si="161"/>
        <v>2.725366876310289</v>
      </c>
      <c r="EE13" s="139">
        <f t="shared" si="162"/>
        <v>-2.8513238289205818</v>
      </c>
      <c r="EF13" s="139">
        <f t="shared" si="163"/>
        <v>-2.9644268774703457</v>
      </c>
      <c r="EG13" s="139">
        <f t="shared" si="164"/>
        <v>-3.065134099616861</v>
      </c>
      <c r="EH13" s="137" t="str">
        <f t="shared" si="165"/>
        <v>N</v>
      </c>
      <c r="EI13" s="137" t="str">
        <f t="shared" si="166"/>
        <v>N</v>
      </c>
      <c r="EJ13" s="137" t="str">
        <f t="shared" si="167"/>
        <v>Y</v>
      </c>
      <c r="EK13" s="137" t="str">
        <f t="shared" si="168"/>
        <v>Y</v>
      </c>
      <c r="EL13" s="137" t="str">
        <f t="shared" si="169"/>
        <v>Y</v>
      </c>
    </row>
    <row r="14" spans="1:142" x14ac:dyDescent="0.3">
      <c r="A14" s="137" t="str">
        <f>D!B14</f>
        <v>AXISBANK</v>
      </c>
      <c r="B14" s="137">
        <f>D!F14</f>
        <v>336.95</v>
      </c>
      <c r="C14" s="137">
        <f>D!O14</f>
        <v>357.2</v>
      </c>
      <c r="D14" s="137">
        <f>D!X14</f>
        <v>362.5</v>
      </c>
      <c r="E14" s="137">
        <f>D!AG14</f>
        <v>354.5</v>
      </c>
      <c r="F14" s="137">
        <f>D!AP14</f>
        <v>358.8</v>
      </c>
      <c r="G14" s="137">
        <f>D!AY14</f>
        <v>388.55</v>
      </c>
      <c r="H14" s="137">
        <f>D!BH14</f>
        <v>401.95</v>
      </c>
      <c r="I14" s="137" t="str">
        <f t="shared" si="85"/>
        <v>N</v>
      </c>
      <c r="J14" s="137" t="str">
        <f t="shared" si="86"/>
        <v>N</v>
      </c>
      <c r="K14" s="137" t="str">
        <f t="shared" si="87"/>
        <v>Y</v>
      </c>
      <c r="L14" s="137" t="str">
        <f t="shared" si="88"/>
        <v>N</v>
      </c>
      <c r="M14" s="137" t="str">
        <f t="shared" si="89"/>
        <v>N</v>
      </c>
      <c r="N14" s="137" t="str">
        <f t="shared" si="90"/>
        <v>N</v>
      </c>
      <c r="O14" s="139">
        <f t="shared" si="91"/>
        <v>-5.6690929451287797</v>
      </c>
      <c r="P14" s="139">
        <f t="shared" si="92"/>
        <v>-1.4620689655172445</v>
      </c>
      <c r="Q14" s="139">
        <f t="shared" si="93"/>
        <v>2.2566995768688294</v>
      </c>
      <c r="R14" s="139">
        <f t="shared" si="94"/>
        <v>-1.1984392419175058</v>
      </c>
      <c r="S14" s="139">
        <f t="shared" si="95"/>
        <v>-7.656672242954575</v>
      </c>
      <c r="T14" s="139">
        <f t="shared" si="96"/>
        <v>-3.3337479786042983</v>
      </c>
      <c r="U14" s="137" t="str">
        <f t="shared" si="97"/>
        <v>N</v>
      </c>
      <c r="V14" s="137" t="str">
        <f t="shared" si="98"/>
        <v>N</v>
      </c>
      <c r="W14" s="137" t="str">
        <f t="shared" si="99"/>
        <v>Y</v>
      </c>
      <c r="X14" s="137" t="str">
        <f t="shared" si="100"/>
        <v>Y</v>
      </c>
      <c r="Y14" s="137" t="str">
        <f t="shared" si="101"/>
        <v>N</v>
      </c>
      <c r="Z14" s="137">
        <f>D!C14</f>
        <v>352.1</v>
      </c>
      <c r="AA14" s="137">
        <f>D!L14</f>
        <v>363</v>
      </c>
      <c r="AB14" s="137">
        <f>D!U14</f>
        <v>353</v>
      </c>
      <c r="AC14" s="137">
        <f>D!AD14</f>
        <v>368.8</v>
      </c>
      <c r="AD14" s="137">
        <f>D!AM14</f>
        <v>389</v>
      </c>
      <c r="AE14" s="137">
        <f>D!AV14</f>
        <v>402.75</v>
      </c>
      <c r="AF14" s="137">
        <f>D!BE14</f>
        <v>405.05</v>
      </c>
      <c r="AG14" s="137">
        <f>D!D14</f>
        <v>359.75</v>
      </c>
      <c r="AH14" s="137">
        <f>D!M14</f>
        <v>369</v>
      </c>
      <c r="AI14" s="137">
        <f>D!V14</f>
        <v>366.3</v>
      </c>
      <c r="AJ14" s="137">
        <f>D!AE14</f>
        <v>372.5</v>
      </c>
      <c r="AK14" s="137">
        <f>D!AN14</f>
        <v>389</v>
      </c>
      <c r="AL14" s="137">
        <f>D!AW14</f>
        <v>403.9</v>
      </c>
      <c r="AM14" s="137">
        <f>D!BF14</f>
        <v>411</v>
      </c>
      <c r="AN14" s="137">
        <f>D!E14</f>
        <v>332.85</v>
      </c>
      <c r="AO14" s="137">
        <f>D!N14</f>
        <v>355.7</v>
      </c>
      <c r="AP14" s="137">
        <f>D!W14</f>
        <v>350</v>
      </c>
      <c r="AQ14" s="137">
        <f>D!AF14</f>
        <v>350.1</v>
      </c>
      <c r="AR14" s="137">
        <f>D!AO14</f>
        <v>352.3</v>
      </c>
      <c r="AS14" s="137">
        <f>D!AX14</f>
        <v>386.8</v>
      </c>
      <c r="AT14" s="137">
        <f>D!BG14</f>
        <v>397.65</v>
      </c>
      <c r="AU14" s="137">
        <f>D!G14</f>
        <v>48368474</v>
      </c>
      <c r="AV14" s="137">
        <f>D!P14</f>
        <v>24794934</v>
      </c>
      <c r="AW14" s="137">
        <f>D!Y14</f>
        <v>30722038</v>
      </c>
      <c r="AX14" s="137">
        <f>D!AH14</f>
        <v>42889862</v>
      </c>
      <c r="AY14" s="137">
        <f>D!AQ14</f>
        <v>47864793</v>
      </c>
      <c r="AZ14" s="137">
        <f>D!AZ14</f>
        <v>25435045</v>
      </c>
      <c r="BA14" s="137">
        <f>D!BI14</f>
        <v>31604457</v>
      </c>
      <c r="BB14" s="137" t="str">
        <f t="shared" si="102"/>
        <v>Y</v>
      </c>
      <c r="BC14" s="137" t="str">
        <f t="shared" si="103"/>
        <v>N</v>
      </c>
      <c r="BD14" s="137" t="str">
        <f t="shared" si="104"/>
        <v>N</v>
      </c>
      <c r="BE14" s="137" t="str">
        <f t="shared" si="105"/>
        <v>N</v>
      </c>
      <c r="BF14" s="137" t="str">
        <f t="shared" si="106"/>
        <v>Y</v>
      </c>
      <c r="BG14" s="137" t="str">
        <f t="shared" si="107"/>
        <v>N</v>
      </c>
      <c r="BH14" s="139">
        <f t="shared" si="108"/>
        <v>95.074017942536159</v>
      </c>
      <c r="BI14" s="139">
        <f t="shared" si="109"/>
        <v>-19.292678434939766</v>
      </c>
      <c r="BJ14" s="139">
        <f t="shared" si="110"/>
        <v>-28.369930404532429</v>
      </c>
      <c r="BK14" s="139">
        <f t="shared" si="111"/>
        <v>-10.39371673455268</v>
      </c>
      <c r="BL14" s="139">
        <f t="shared" si="112"/>
        <v>88.18442428546912</v>
      </c>
      <c r="BM14" s="139">
        <f t="shared" si="113"/>
        <v>-19.520702412321146</v>
      </c>
      <c r="BN14" s="137" t="str">
        <f t="shared" si="114"/>
        <v>Y</v>
      </c>
      <c r="BO14" s="137" t="str">
        <f t="shared" si="115"/>
        <v>Y</v>
      </c>
      <c r="BP14" s="137" t="str">
        <f t="shared" si="116"/>
        <v>N</v>
      </c>
      <c r="BQ14" s="137" t="str">
        <f t="shared" si="117"/>
        <v>N</v>
      </c>
      <c r="BR14" s="137" t="str">
        <f t="shared" si="118"/>
        <v>Y</v>
      </c>
      <c r="BS14" s="137">
        <f>D!H14</f>
        <v>16580921548.9</v>
      </c>
      <c r="BT14" s="137">
        <f>D!Q14</f>
        <v>8999751915.0499992</v>
      </c>
      <c r="BU14" s="137">
        <f>D!Z14</f>
        <v>10989712101.35</v>
      </c>
      <c r="BV14" s="137">
        <f>D!AI14</f>
        <v>15487075435.35</v>
      </c>
      <c r="BW14" s="137">
        <f>D!AR14</f>
        <v>17424989343.650002</v>
      </c>
      <c r="BX14" s="137">
        <f>D!BA14</f>
        <v>9957298069.25</v>
      </c>
      <c r="BY14" s="137">
        <f>D!BJ14</f>
        <v>12790277047.65</v>
      </c>
      <c r="BZ14" s="137" t="str">
        <f t="shared" si="119"/>
        <v>Y</v>
      </c>
      <c r="CA14" s="137" t="str">
        <f t="shared" si="120"/>
        <v>N</v>
      </c>
      <c r="CB14" s="137" t="str">
        <f t="shared" si="121"/>
        <v>N</v>
      </c>
      <c r="CC14" s="137" t="str">
        <f t="shared" si="122"/>
        <v>N</v>
      </c>
      <c r="CD14" s="137" t="str">
        <f t="shared" si="123"/>
        <v>Y</v>
      </c>
      <c r="CE14" s="137" t="str">
        <f t="shared" si="124"/>
        <v>N</v>
      </c>
      <c r="CF14" s="139">
        <f t="shared" si="125"/>
        <v>84.237540161215463</v>
      </c>
      <c r="CG14" s="139">
        <f t="shared" si="126"/>
        <v>-18.107482415809145</v>
      </c>
      <c r="CH14" s="139">
        <f t="shared" si="127"/>
        <v>-29.039461664495743</v>
      </c>
      <c r="CI14" s="139">
        <f t="shared" si="128"/>
        <v>-11.121463950887373</v>
      </c>
      <c r="CJ14" s="139">
        <f t="shared" si="129"/>
        <v>74.997165119136383</v>
      </c>
      <c r="CK14" s="139">
        <f t="shared" si="130"/>
        <v>-22.149473133738823</v>
      </c>
      <c r="CL14" s="137" t="str">
        <f t="shared" si="131"/>
        <v>Y</v>
      </c>
      <c r="CM14" s="137" t="str">
        <f t="shared" si="132"/>
        <v>Y</v>
      </c>
      <c r="CN14" s="137" t="str">
        <f t="shared" si="133"/>
        <v>N</v>
      </c>
      <c r="CO14" s="137" t="str">
        <f t="shared" si="134"/>
        <v>N</v>
      </c>
      <c r="CP14" s="137" t="str">
        <f t="shared" si="135"/>
        <v>Y</v>
      </c>
      <c r="CQ14" s="137">
        <f>D!I14</f>
        <v>475509</v>
      </c>
      <c r="CR14" s="137">
        <f>D!R14</f>
        <v>250995</v>
      </c>
      <c r="CS14" s="137">
        <f>D!AA14</f>
        <v>325563</v>
      </c>
      <c r="CT14" s="137">
        <f>D!AJ14</f>
        <v>423289</v>
      </c>
      <c r="CU14" s="137">
        <f>D!AS14</f>
        <v>460935</v>
      </c>
      <c r="CV14" s="137">
        <f>D!BB14</f>
        <v>274054</v>
      </c>
      <c r="CW14" s="137">
        <f>D!BK14</f>
        <v>301403</v>
      </c>
      <c r="CX14" s="137" t="str">
        <f t="shared" si="136"/>
        <v>Y</v>
      </c>
      <c r="CY14" s="137" t="str">
        <f t="shared" si="137"/>
        <v>N</v>
      </c>
      <c r="CZ14" s="137" t="str">
        <f t="shared" si="138"/>
        <v>N</v>
      </c>
      <c r="DA14" s="137" t="str">
        <f t="shared" si="139"/>
        <v>N</v>
      </c>
      <c r="DB14" s="137" t="str">
        <f t="shared" si="140"/>
        <v>Y</v>
      </c>
      <c r="DC14" s="137" t="str">
        <f t="shared" si="141"/>
        <v>N</v>
      </c>
      <c r="DD14" s="139">
        <f t="shared" si="142"/>
        <v>89.4495906292954</v>
      </c>
      <c r="DE14" s="139">
        <f t="shared" si="143"/>
        <v>-22.904322665659183</v>
      </c>
      <c r="DF14" s="139">
        <f t="shared" si="144"/>
        <v>-23.087299693589959</v>
      </c>
      <c r="DG14" s="139">
        <f t="shared" si="145"/>
        <v>-8.1673120938961024</v>
      </c>
      <c r="DH14" s="139">
        <f t="shared" si="146"/>
        <v>68.191305363176596</v>
      </c>
      <c r="DI14" s="139">
        <f t="shared" si="147"/>
        <v>-9.0738977382441455</v>
      </c>
      <c r="DJ14" s="137" t="str">
        <f t="shared" si="148"/>
        <v>Y</v>
      </c>
      <c r="DK14" s="137" t="str">
        <f t="shared" si="149"/>
        <v>Y</v>
      </c>
      <c r="DL14" s="137" t="str">
        <f t="shared" si="150"/>
        <v>N</v>
      </c>
      <c r="DM14" s="137" t="str">
        <f t="shared" si="151"/>
        <v>N</v>
      </c>
      <c r="DN14" s="137" t="str">
        <f t="shared" si="152"/>
        <v>Y</v>
      </c>
      <c r="DO14" s="137">
        <f>Volatility!B14</f>
        <v>5.57</v>
      </c>
      <c r="DP14" s="137">
        <f>Volatility!E14</f>
        <v>5.55</v>
      </c>
      <c r="DQ14" s="137">
        <f>Volatility!H14</f>
        <v>5.71</v>
      </c>
      <c r="DR14" s="137">
        <f>Volatility!K14</f>
        <v>5.86</v>
      </c>
      <c r="DS14" s="137">
        <f>Volatility!N14</f>
        <v>6.04</v>
      </c>
      <c r="DT14" s="137">
        <f>Volatility!Q14</f>
        <v>5.8999999999999897</v>
      </c>
      <c r="DU14" s="137">
        <f>Volatility!T14</f>
        <v>6.02</v>
      </c>
      <c r="DV14" s="137" t="str">
        <f t="shared" si="153"/>
        <v>Y</v>
      </c>
      <c r="DW14" s="137" t="str">
        <f t="shared" si="154"/>
        <v>N</v>
      </c>
      <c r="DX14" s="137" t="str">
        <f t="shared" si="155"/>
        <v>N</v>
      </c>
      <c r="DY14" s="137" t="str">
        <f t="shared" si="156"/>
        <v>N</v>
      </c>
      <c r="DZ14" s="137" t="str">
        <f t="shared" si="157"/>
        <v>Y</v>
      </c>
      <c r="EA14" s="137" t="str">
        <f t="shared" si="158"/>
        <v>N</v>
      </c>
      <c r="EB14" s="139">
        <f t="shared" si="159"/>
        <v>0.36036036036036867</v>
      </c>
      <c r="EC14" s="139">
        <f t="shared" si="160"/>
        <v>-2.8021015761821388</v>
      </c>
      <c r="ED14" s="139">
        <f t="shared" si="161"/>
        <v>-2.5597269624573435</v>
      </c>
      <c r="EE14" s="139">
        <f t="shared" si="162"/>
        <v>-2.9801324503311211</v>
      </c>
      <c r="EF14" s="139">
        <f t="shared" si="163"/>
        <v>2.3728813559323827</v>
      </c>
      <c r="EG14" s="139">
        <f t="shared" si="164"/>
        <v>-1.993355481727739</v>
      </c>
      <c r="EH14" s="137" t="str">
        <f t="shared" si="165"/>
        <v>Y</v>
      </c>
      <c r="EI14" s="137" t="str">
        <f t="shared" si="166"/>
        <v>N</v>
      </c>
      <c r="EJ14" s="137" t="str">
        <f t="shared" si="167"/>
        <v>Y</v>
      </c>
      <c r="EK14" s="137" t="str">
        <f t="shared" si="168"/>
        <v>N</v>
      </c>
      <c r="EL14" s="137" t="str">
        <f t="shared" si="169"/>
        <v>Y</v>
      </c>
    </row>
    <row r="15" spans="1:142" x14ac:dyDescent="0.3">
      <c r="A15" s="137" t="str">
        <f>D!B15</f>
        <v>BAJAJ-AUTO</v>
      </c>
      <c r="B15" s="137">
        <f>D!F15</f>
        <v>2553.75</v>
      </c>
      <c r="C15" s="137">
        <f>D!O15</f>
        <v>2640.35</v>
      </c>
      <c r="D15" s="137">
        <f>D!X15</f>
        <v>2557.75</v>
      </c>
      <c r="E15" s="137">
        <f>D!AG15</f>
        <v>2509.3000000000002</v>
      </c>
      <c r="F15" s="137">
        <f>D!AP15</f>
        <v>2477.4499999999998</v>
      </c>
      <c r="G15" s="137">
        <f>D!AY15</f>
        <v>2663.6</v>
      </c>
      <c r="H15" s="137">
        <f>D!BH15</f>
        <v>2702.65</v>
      </c>
      <c r="I15" s="137" t="str">
        <f t="shared" si="85"/>
        <v>N</v>
      </c>
      <c r="J15" s="137" t="str">
        <f t="shared" si="86"/>
        <v>Y</v>
      </c>
      <c r="K15" s="137" t="str">
        <f t="shared" si="87"/>
        <v>Y</v>
      </c>
      <c r="L15" s="137" t="str">
        <f t="shared" si="88"/>
        <v>Y</v>
      </c>
      <c r="M15" s="137" t="str">
        <f t="shared" si="89"/>
        <v>N</v>
      </c>
      <c r="N15" s="137" t="str">
        <f t="shared" si="90"/>
        <v>N</v>
      </c>
      <c r="O15" s="139">
        <f t="shared" si="91"/>
        <v>-3.2798681992917569</v>
      </c>
      <c r="P15" s="139">
        <f t="shared" si="92"/>
        <v>3.2294008405825401</v>
      </c>
      <c r="Q15" s="139">
        <f t="shared" si="93"/>
        <v>1.9308173594229392</v>
      </c>
      <c r="R15" s="139">
        <f t="shared" si="94"/>
        <v>1.2855960766110464</v>
      </c>
      <c r="S15" s="139">
        <f t="shared" si="95"/>
        <v>-6.9886619612554473</v>
      </c>
      <c r="T15" s="139">
        <f t="shared" si="96"/>
        <v>-1.4448781751244215</v>
      </c>
      <c r="U15" s="137" t="str">
        <f t="shared" si="97"/>
        <v>N</v>
      </c>
      <c r="V15" s="137" t="str">
        <f t="shared" si="98"/>
        <v>Y</v>
      </c>
      <c r="W15" s="137" t="str">
        <f t="shared" si="99"/>
        <v>Y</v>
      </c>
      <c r="X15" s="137" t="str">
        <f t="shared" si="100"/>
        <v>Y</v>
      </c>
      <c r="Y15" s="137" t="str">
        <f t="shared" si="101"/>
        <v>N</v>
      </c>
      <c r="Z15" s="137">
        <f>D!C15</f>
        <v>2623</v>
      </c>
      <c r="AA15" s="137">
        <f>D!L15</f>
        <v>2634.5</v>
      </c>
      <c r="AB15" s="137">
        <f>D!U15</f>
        <v>2496</v>
      </c>
      <c r="AC15" s="137">
        <f>D!AD15</f>
        <v>2518</v>
      </c>
      <c r="AD15" s="137">
        <f>D!AM15</f>
        <v>2650</v>
      </c>
      <c r="AE15" s="137">
        <f>D!AV15</f>
        <v>2705</v>
      </c>
      <c r="AF15" s="137">
        <f>D!BE15</f>
        <v>2601.5</v>
      </c>
      <c r="AG15" s="137">
        <f>D!D15</f>
        <v>2634.5</v>
      </c>
      <c r="AH15" s="137">
        <f>D!M15</f>
        <v>2724.2</v>
      </c>
      <c r="AI15" s="137">
        <f>D!V15</f>
        <v>2580.4499999999998</v>
      </c>
      <c r="AJ15" s="137">
        <f>D!AE15</f>
        <v>2555</v>
      </c>
      <c r="AK15" s="137">
        <f>D!AN15</f>
        <v>2653.35</v>
      </c>
      <c r="AL15" s="137">
        <f>D!AW15</f>
        <v>2710</v>
      </c>
      <c r="AM15" s="137">
        <f>D!BF15</f>
        <v>2730</v>
      </c>
      <c r="AN15" s="137">
        <f>D!E15</f>
        <v>2542.8000000000002</v>
      </c>
      <c r="AO15" s="137">
        <f>D!N15</f>
        <v>2621.25</v>
      </c>
      <c r="AP15" s="137">
        <f>D!W15</f>
        <v>2477.4499999999998</v>
      </c>
      <c r="AQ15" s="137">
        <f>D!AF15</f>
        <v>2486.9</v>
      </c>
      <c r="AR15" s="137">
        <f>D!AO15</f>
        <v>2461</v>
      </c>
      <c r="AS15" s="137">
        <f>D!AX15</f>
        <v>2650</v>
      </c>
      <c r="AT15" s="137">
        <f>D!BG15</f>
        <v>2601.5</v>
      </c>
      <c r="AU15" s="137">
        <f>D!G15</f>
        <v>1328369</v>
      </c>
      <c r="AV15" s="137">
        <f>D!P15</f>
        <v>3481431</v>
      </c>
      <c r="AW15" s="137">
        <f>D!Y15</f>
        <v>947445</v>
      </c>
      <c r="AX15" s="137">
        <f>D!AH15</f>
        <v>641588</v>
      </c>
      <c r="AY15" s="137">
        <f>D!AQ15</f>
        <v>1172814</v>
      </c>
      <c r="AZ15" s="137">
        <f>D!AZ15</f>
        <v>645549</v>
      </c>
      <c r="BA15" s="137">
        <f>D!BI15</f>
        <v>893108</v>
      </c>
      <c r="BB15" s="137" t="str">
        <f t="shared" si="102"/>
        <v>N</v>
      </c>
      <c r="BC15" s="137" t="str">
        <f t="shared" si="103"/>
        <v>Y</v>
      </c>
      <c r="BD15" s="137" t="str">
        <f t="shared" si="104"/>
        <v>Y</v>
      </c>
      <c r="BE15" s="137" t="str">
        <f t="shared" si="105"/>
        <v>N</v>
      </c>
      <c r="BF15" s="137" t="str">
        <f t="shared" si="106"/>
        <v>Y</v>
      </c>
      <c r="BG15" s="137" t="str">
        <f t="shared" si="107"/>
        <v>N</v>
      </c>
      <c r="BH15" s="139">
        <f t="shared" si="108"/>
        <v>-61.844166953186772</v>
      </c>
      <c r="BI15" s="139">
        <f t="shared" si="109"/>
        <v>267.45468074663961</v>
      </c>
      <c r="BJ15" s="139">
        <f t="shared" si="110"/>
        <v>47.671870421516608</v>
      </c>
      <c r="BK15" s="139">
        <f t="shared" si="111"/>
        <v>-45.294991362654265</v>
      </c>
      <c r="BL15" s="139">
        <f t="shared" si="112"/>
        <v>81.676991212131071</v>
      </c>
      <c r="BM15" s="139">
        <f t="shared" si="113"/>
        <v>-27.718820120298997</v>
      </c>
      <c r="BN15" s="137" t="str">
        <f t="shared" si="114"/>
        <v>N</v>
      </c>
      <c r="BO15" s="137" t="str">
        <f t="shared" si="115"/>
        <v>Y</v>
      </c>
      <c r="BP15" s="137" t="str">
        <f t="shared" si="116"/>
        <v>Y</v>
      </c>
      <c r="BQ15" s="137" t="str">
        <f t="shared" si="117"/>
        <v>N</v>
      </c>
      <c r="BR15" s="137" t="str">
        <f t="shared" si="118"/>
        <v>Y</v>
      </c>
      <c r="BS15" s="137">
        <f>D!H15</f>
        <v>3426487988.0500002</v>
      </c>
      <c r="BT15" s="137">
        <f>D!Q15</f>
        <v>9272094034.8999996</v>
      </c>
      <c r="BU15" s="137">
        <f>D!Z15</f>
        <v>2397431487.5500002</v>
      </c>
      <c r="BV15" s="137">
        <f>D!AI15</f>
        <v>1611875248.7</v>
      </c>
      <c r="BW15" s="137">
        <f>D!AR15</f>
        <v>2964236531.8499999</v>
      </c>
      <c r="BX15" s="137">
        <f>D!BA15</f>
        <v>1724250014.5</v>
      </c>
      <c r="BY15" s="137">
        <f>D!BJ15</f>
        <v>2400031857.3499999</v>
      </c>
      <c r="BZ15" s="137" t="str">
        <f t="shared" si="119"/>
        <v>N</v>
      </c>
      <c r="CA15" s="137" t="str">
        <f t="shared" si="120"/>
        <v>Y</v>
      </c>
      <c r="CB15" s="137" t="str">
        <f t="shared" si="121"/>
        <v>Y</v>
      </c>
      <c r="CC15" s="137" t="str">
        <f t="shared" si="122"/>
        <v>N</v>
      </c>
      <c r="CD15" s="137" t="str">
        <f t="shared" si="123"/>
        <v>Y</v>
      </c>
      <c r="CE15" s="137" t="str">
        <f t="shared" si="124"/>
        <v>N</v>
      </c>
      <c r="CF15" s="139">
        <f t="shared" si="125"/>
        <v>-63.045154900794152</v>
      </c>
      <c r="CG15" s="139">
        <f t="shared" si="126"/>
        <v>286.75115777241263</v>
      </c>
      <c r="CH15" s="139">
        <f t="shared" si="127"/>
        <v>48.735548205952185</v>
      </c>
      <c r="CI15" s="139">
        <f t="shared" si="128"/>
        <v>-45.622583374140596</v>
      </c>
      <c r="CJ15" s="139">
        <f t="shared" si="129"/>
        <v>71.914542956206546</v>
      </c>
      <c r="CK15" s="139">
        <f t="shared" si="130"/>
        <v>-28.15720302963669</v>
      </c>
      <c r="CL15" s="137" t="str">
        <f t="shared" si="131"/>
        <v>N</v>
      </c>
      <c r="CM15" s="137" t="str">
        <f t="shared" si="132"/>
        <v>Y</v>
      </c>
      <c r="CN15" s="137" t="str">
        <f t="shared" si="133"/>
        <v>Y</v>
      </c>
      <c r="CO15" s="137" t="str">
        <f t="shared" si="134"/>
        <v>N</v>
      </c>
      <c r="CP15" s="137" t="str">
        <f t="shared" si="135"/>
        <v>Y</v>
      </c>
      <c r="CQ15" s="137">
        <f>D!I15</f>
        <v>70668</v>
      </c>
      <c r="CR15" s="137">
        <f>D!R15</f>
        <v>182683</v>
      </c>
      <c r="CS15" s="137">
        <f>D!AA15</f>
        <v>75560</v>
      </c>
      <c r="CT15" s="137">
        <f>D!AJ15</f>
        <v>42729</v>
      </c>
      <c r="CU15" s="137">
        <f>D!AS15</f>
        <v>71596</v>
      </c>
      <c r="CV15" s="137">
        <f>D!BB15</f>
        <v>41247</v>
      </c>
      <c r="CW15" s="137">
        <f>D!BK15</f>
        <v>51242</v>
      </c>
      <c r="CX15" s="137" t="str">
        <f t="shared" si="136"/>
        <v>N</v>
      </c>
      <c r="CY15" s="137" t="str">
        <f t="shared" si="137"/>
        <v>Y</v>
      </c>
      <c r="CZ15" s="137" t="str">
        <f t="shared" si="138"/>
        <v>Y</v>
      </c>
      <c r="DA15" s="137" t="str">
        <f t="shared" si="139"/>
        <v>N</v>
      </c>
      <c r="DB15" s="137" t="str">
        <f t="shared" si="140"/>
        <v>Y</v>
      </c>
      <c r="DC15" s="137" t="str">
        <f t="shared" si="141"/>
        <v>N</v>
      </c>
      <c r="DD15" s="139">
        <f t="shared" si="142"/>
        <v>-61.316597603498955</v>
      </c>
      <c r="DE15" s="139">
        <f t="shared" si="143"/>
        <v>141.77210164107993</v>
      </c>
      <c r="DF15" s="139">
        <f t="shared" si="144"/>
        <v>76.835404526200008</v>
      </c>
      <c r="DG15" s="139">
        <f t="shared" si="145"/>
        <v>-40.319291580535229</v>
      </c>
      <c r="DH15" s="139">
        <f t="shared" si="146"/>
        <v>73.578684510388641</v>
      </c>
      <c r="DI15" s="139">
        <f t="shared" si="147"/>
        <v>-19.505483782834393</v>
      </c>
      <c r="DJ15" s="137" t="str">
        <f t="shared" si="148"/>
        <v>N</v>
      </c>
      <c r="DK15" s="137" t="str">
        <f t="shared" si="149"/>
        <v>Y</v>
      </c>
      <c r="DL15" s="137" t="str">
        <f t="shared" si="150"/>
        <v>Y</v>
      </c>
      <c r="DM15" s="137" t="str">
        <f t="shared" si="151"/>
        <v>N</v>
      </c>
      <c r="DN15" s="137" t="str">
        <f t="shared" si="152"/>
        <v>Y</v>
      </c>
      <c r="DO15" s="137">
        <f>Volatility!B15</f>
        <v>3.62</v>
      </c>
      <c r="DP15" s="137">
        <f>Volatility!E15</f>
        <v>3.64</v>
      </c>
      <c r="DQ15" s="137">
        <f>Volatility!H15</f>
        <v>3.67</v>
      </c>
      <c r="DR15" s="137">
        <f>Volatility!K15</f>
        <v>3.75</v>
      </c>
      <c r="DS15" s="137">
        <f>Volatility!N15</f>
        <v>3.85</v>
      </c>
      <c r="DT15" s="137">
        <f>Volatility!Q15</f>
        <v>3.52</v>
      </c>
      <c r="DU15" s="137">
        <f>Volatility!T15</f>
        <v>3.61</v>
      </c>
      <c r="DV15" s="137" t="str">
        <f t="shared" si="153"/>
        <v>N</v>
      </c>
      <c r="DW15" s="137" t="str">
        <f t="shared" si="154"/>
        <v>N</v>
      </c>
      <c r="DX15" s="137" t="str">
        <f t="shared" si="155"/>
        <v>N</v>
      </c>
      <c r="DY15" s="137" t="str">
        <f t="shared" si="156"/>
        <v>N</v>
      </c>
      <c r="DZ15" s="137" t="str">
        <f t="shared" si="157"/>
        <v>Y</v>
      </c>
      <c r="EA15" s="137" t="str">
        <f t="shared" si="158"/>
        <v>N</v>
      </c>
      <c r="EB15" s="139">
        <f t="shared" si="159"/>
        <v>-0.54945054945054994</v>
      </c>
      <c r="EC15" s="139">
        <f t="shared" si="160"/>
        <v>-0.81743869209808739</v>
      </c>
      <c r="ED15" s="139">
        <f t="shared" si="161"/>
        <v>-2.1333333333333355</v>
      </c>
      <c r="EE15" s="139">
        <f t="shared" si="162"/>
        <v>-2.5974025974025996</v>
      </c>
      <c r="EF15" s="139">
        <f t="shared" si="163"/>
        <v>9.3750000000000018</v>
      </c>
      <c r="EG15" s="139">
        <f t="shared" si="164"/>
        <v>-2.4930747922437635</v>
      </c>
      <c r="EH15" s="137" t="str">
        <f t="shared" si="165"/>
        <v>Y</v>
      </c>
      <c r="EI15" s="137" t="str">
        <f t="shared" si="166"/>
        <v>Y</v>
      </c>
      <c r="EJ15" s="137" t="str">
        <f t="shared" si="167"/>
        <v>Y</v>
      </c>
      <c r="EK15" s="137" t="str">
        <f t="shared" si="168"/>
        <v>N</v>
      </c>
      <c r="EL15" s="137" t="str">
        <f t="shared" si="169"/>
        <v>Y</v>
      </c>
    </row>
    <row r="16" spans="1:142" x14ac:dyDescent="0.3">
      <c r="A16" s="137" t="str">
        <f>D!B16</f>
        <v>BAJAJFINSV</v>
      </c>
      <c r="B16" s="137">
        <f>D!F16</f>
        <v>4315.55</v>
      </c>
      <c r="C16" s="137">
        <f>D!O16</f>
        <v>4539.2</v>
      </c>
      <c r="D16" s="137">
        <f>D!X16</f>
        <v>4702.05</v>
      </c>
      <c r="E16" s="137">
        <f>D!AG16</f>
        <v>4535.45</v>
      </c>
      <c r="F16" s="137">
        <f>D!AP16</f>
        <v>4465.45</v>
      </c>
      <c r="G16" s="137">
        <f>D!AY16</f>
        <v>4723.25</v>
      </c>
      <c r="H16" s="137">
        <f>D!BH16</f>
        <v>4790.25</v>
      </c>
      <c r="I16" s="137" t="str">
        <f t="shared" si="85"/>
        <v>N</v>
      </c>
      <c r="J16" s="137" t="str">
        <f t="shared" si="86"/>
        <v>N</v>
      </c>
      <c r="K16" s="137" t="str">
        <f t="shared" si="87"/>
        <v>Y</v>
      </c>
      <c r="L16" s="137" t="str">
        <f t="shared" si="88"/>
        <v>Y</v>
      </c>
      <c r="M16" s="137" t="str">
        <f t="shared" si="89"/>
        <v>N</v>
      </c>
      <c r="N16" s="137" t="str">
        <f t="shared" si="90"/>
        <v>N</v>
      </c>
      <c r="O16" s="139">
        <f t="shared" si="91"/>
        <v>-4.9270796616143739</v>
      </c>
      <c r="P16" s="139">
        <f t="shared" si="92"/>
        <v>-3.463382992524545</v>
      </c>
      <c r="Q16" s="139">
        <f t="shared" si="93"/>
        <v>3.6732849000650512</v>
      </c>
      <c r="R16" s="139">
        <f t="shared" si="94"/>
        <v>1.5675911722222844</v>
      </c>
      <c r="S16" s="139">
        <f t="shared" si="95"/>
        <v>-5.458106176890916</v>
      </c>
      <c r="T16" s="139">
        <f t="shared" si="96"/>
        <v>-1.3986743906894212</v>
      </c>
      <c r="U16" s="137" t="str">
        <f t="shared" si="97"/>
        <v>N</v>
      </c>
      <c r="V16" s="137" t="str">
        <f t="shared" si="98"/>
        <v>N</v>
      </c>
      <c r="W16" s="137" t="str">
        <f t="shared" si="99"/>
        <v>Y</v>
      </c>
      <c r="X16" s="137" t="str">
        <f t="shared" si="100"/>
        <v>Y</v>
      </c>
      <c r="Y16" s="137" t="str">
        <f t="shared" si="101"/>
        <v>N</v>
      </c>
      <c r="Z16" s="137">
        <f>D!C16</f>
        <v>4509.1000000000004</v>
      </c>
      <c r="AA16" s="137">
        <f>D!L16</f>
        <v>4725</v>
      </c>
      <c r="AB16" s="137">
        <f>D!U16</f>
        <v>4548</v>
      </c>
      <c r="AC16" s="137">
        <f>D!AD16</f>
        <v>4520</v>
      </c>
      <c r="AD16" s="137">
        <f>D!AM16</f>
        <v>4724.6000000000004</v>
      </c>
      <c r="AE16" s="137">
        <f>D!AV16</f>
        <v>4792</v>
      </c>
      <c r="AF16" s="137">
        <f>D!BE16</f>
        <v>4770</v>
      </c>
      <c r="AG16" s="137">
        <f>D!D16</f>
        <v>4578.45</v>
      </c>
      <c r="AH16" s="137">
        <f>D!M16</f>
        <v>4742.7</v>
      </c>
      <c r="AI16" s="137">
        <f>D!V16</f>
        <v>4739.8500000000004</v>
      </c>
      <c r="AJ16" s="137">
        <f>D!AE16</f>
        <v>4595</v>
      </c>
      <c r="AK16" s="137">
        <f>D!AN16</f>
        <v>4739.05</v>
      </c>
      <c r="AL16" s="137">
        <f>D!AW16</f>
        <v>4833.6499999999996</v>
      </c>
      <c r="AM16" s="137">
        <f>D!BF16</f>
        <v>4937.8500000000004</v>
      </c>
      <c r="AN16" s="137">
        <f>D!E16</f>
        <v>4087</v>
      </c>
      <c r="AO16" s="137">
        <f>D!N16</f>
        <v>4515</v>
      </c>
      <c r="AP16" s="137">
        <f>D!W16</f>
        <v>4521.45</v>
      </c>
      <c r="AQ16" s="137">
        <f>D!AF16</f>
        <v>4433.25</v>
      </c>
      <c r="AR16" s="137">
        <f>D!AO16</f>
        <v>4451</v>
      </c>
      <c r="AS16" s="137">
        <f>D!AX16</f>
        <v>4701</v>
      </c>
      <c r="AT16" s="137">
        <f>D!BG16</f>
        <v>4720</v>
      </c>
      <c r="AU16" s="137">
        <f>D!G16</f>
        <v>2725018</v>
      </c>
      <c r="AV16" s="137">
        <f>D!P16</f>
        <v>1092621</v>
      </c>
      <c r="AW16" s="137">
        <f>D!Y16</f>
        <v>582885</v>
      </c>
      <c r="AX16" s="137">
        <f>D!AH16</f>
        <v>574151</v>
      </c>
      <c r="AY16" s="137">
        <f>D!AQ16</f>
        <v>646942</v>
      </c>
      <c r="AZ16" s="137">
        <f>D!AZ16</f>
        <v>395124</v>
      </c>
      <c r="BA16" s="137">
        <f>D!BI16</f>
        <v>792868</v>
      </c>
      <c r="BB16" s="137" t="str">
        <f t="shared" si="102"/>
        <v>Y</v>
      </c>
      <c r="BC16" s="137" t="str">
        <f t="shared" si="103"/>
        <v>Y</v>
      </c>
      <c r="BD16" s="137" t="str">
        <f t="shared" si="104"/>
        <v>Y</v>
      </c>
      <c r="BE16" s="137" t="str">
        <f t="shared" si="105"/>
        <v>N</v>
      </c>
      <c r="BF16" s="137" t="str">
        <f t="shared" si="106"/>
        <v>Y</v>
      </c>
      <c r="BG16" s="137" t="str">
        <f t="shared" si="107"/>
        <v>N</v>
      </c>
      <c r="BH16" s="139">
        <f t="shared" si="108"/>
        <v>149.40194266813469</v>
      </c>
      <c r="BI16" s="139">
        <f t="shared" si="109"/>
        <v>87.450526261612495</v>
      </c>
      <c r="BJ16" s="139">
        <f t="shared" si="110"/>
        <v>1.5212026104631011</v>
      </c>
      <c r="BK16" s="139">
        <f t="shared" si="111"/>
        <v>-11.251549597954686</v>
      </c>
      <c r="BL16" s="139">
        <f t="shared" si="112"/>
        <v>63.731385590346321</v>
      </c>
      <c r="BM16" s="139">
        <f t="shared" si="113"/>
        <v>-50.165222962712583</v>
      </c>
      <c r="BN16" s="137" t="str">
        <f t="shared" si="114"/>
        <v>Y</v>
      </c>
      <c r="BO16" s="137" t="str">
        <f t="shared" si="115"/>
        <v>Y</v>
      </c>
      <c r="BP16" s="137" t="str">
        <f t="shared" si="116"/>
        <v>Y</v>
      </c>
      <c r="BQ16" s="137" t="str">
        <f t="shared" si="117"/>
        <v>N</v>
      </c>
      <c r="BR16" s="137" t="str">
        <f t="shared" si="118"/>
        <v>Y</v>
      </c>
      <c r="BS16" s="137">
        <f>D!H16</f>
        <v>11716896915</v>
      </c>
      <c r="BT16" s="137">
        <f>D!Q16</f>
        <v>5064920594.6999998</v>
      </c>
      <c r="BU16" s="137">
        <f>D!Z16</f>
        <v>2696204815.3499999</v>
      </c>
      <c r="BV16" s="137">
        <f>D!AI16</f>
        <v>2596446701.9000001</v>
      </c>
      <c r="BW16" s="137">
        <f>D!AR16</f>
        <v>2928735493.4499998</v>
      </c>
      <c r="BX16" s="137">
        <f>D!BA16</f>
        <v>1874937738.5999999</v>
      </c>
      <c r="BY16" s="137">
        <f>D!BJ16</f>
        <v>3840946196.25</v>
      </c>
      <c r="BZ16" s="137" t="str">
        <f t="shared" si="119"/>
        <v>Y</v>
      </c>
      <c r="CA16" s="137" t="str">
        <f t="shared" si="120"/>
        <v>Y</v>
      </c>
      <c r="CB16" s="137" t="str">
        <f t="shared" si="121"/>
        <v>Y</v>
      </c>
      <c r="CC16" s="137" t="str">
        <f t="shared" si="122"/>
        <v>N</v>
      </c>
      <c r="CD16" s="137" t="str">
        <f t="shared" si="123"/>
        <v>Y</v>
      </c>
      <c r="CE16" s="137" t="str">
        <f t="shared" si="124"/>
        <v>N</v>
      </c>
      <c r="CF16" s="139">
        <f t="shared" si="125"/>
        <v>131.33426666670186</v>
      </c>
      <c r="CG16" s="139">
        <f t="shared" si="126"/>
        <v>87.853703318993297</v>
      </c>
      <c r="CH16" s="139">
        <f t="shared" si="127"/>
        <v>3.8421013370696144</v>
      </c>
      <c r="CI16" s="139">
        <f t="shared" si="128"/>
        <v>-11.345810923968735</v>
      </c>
      <c r="CJ16" s="139">
        <f t="shared" si="129"/>
        <v>56.204413253576178</v>
      </c>
      <c r="CK16" s="139">
        <f t="shared" si="130"/>
        <v>-51.185524534799711</v>
      </c>
      <c r="CL16" s="137" t="str">
        <f t="shared" si="131"/>
        <v>Y</v>
      </c>
      <c r="CM16" s="137" t="str">
        <f t="shared" si="132"/>
        <v>Y</v>
      </c>
      <c r="CN16" s="137" t="str">
        <f t="shared" si="133"/>
        <v>Y</v>
      </c>
      <c r="CO16" s="137" t="str">
        <f t="shared" si="134"/>
        <v>N</v>
      </c>
      <c r="CP16" s="137" t="str">
        <f t="shared" si="135"/>
        <v>Y</v>
      </c>
      <c r="CQ16" s="137">
        <f>D!I16</f>
        <v>256385</v>
      </c>
      <c r="CR16" s="137">
        <f>D!R16</f>
        <v>121873</v>
      </c>
      <c r="CS16" s="137">
        <f>D!AA16</f>
        <v>59208</v>
      </c>
      <c r="CT16" s="137">
        <f>D!AJ16</f>
        <v>51508</v>
      </c>
      <c r="CU16" s="137">
        <f>D!AS16</f>
        <v>67302</v>
      </c>
      <c r="CV16" s="137">
        <f>D!BB16</f>
        <v>36714</v>
      </c>
      <c r="CW16" s="137">
        <f>D!BK16</f>
        <v>68794</v>
      </c>
      <c r="CX16" s="137" t="str">
        <f t="shared" si="136"/>
        <v>Y</v>
      </c>
      <c r="CY16" s="137" t="str">
        <f t="shared" si="137"/>
        <v>Y</v>
      </c>
      <c r="CZ16" s="137" t="str">
        <f t="shared" si="138"/>
        <v>Y</v>
      </c>
      <c r="DA16" s="137" t="str">
        <f t="shared" si="139"/>
        <v>N</v>
      </c>
      <c r="DB16" s="137" t="str">
        <f t="shared" si="140"/>
        <v>Y</v>
      </c>
      <c r="DC16" s="137" t="str">
        <f t="shared" si="141"/>
        <v>N</v>
      </c>
      <c r="DD16" s="139">
        <f t="shared" si="142"/>
        <v>110.37063172318726</v>
      </c>
      <c r="DE16" s="139">
        <f t="shared" si="143"/>
        <v>105.83873800837725</v>
      </c>
      <c r="DF16" s="139">
        <f t="shared" si="144"/>
        <v>14.949134115088919</v>
      </c>
      <c r="DG16" s="139">
        <f t="shared" si="145"/>
        <v>-23.467356096401296</v>
      </c>
      <c r="DH16" s="139">
        <f t="shared" si="146"/>
        <v>83.314267037097565</v>
      </c>
      <c r="DI16" s="139">
        <f t="shared" si="147"/>
        <v>-46.63197371863825</v>
      </c>
      <c r="DJ16" s="137" t="str">
        <f t="shared" si="148"/>
        <v>Y</v>
      </c>
      <c r="DK16" s="137" t="str">
        <f t="shared" si="149"/>
        <v>Y</v>
      </c>
      <c r="DL16" s="137" t="str">
        <f t="shared" si="150"/>
        <v>Y</v>
      </c>
      <c r="DM16" s="137" t="str">
        <f t="shared" si="151"/>
        <v>N</v>
      </c>
      <c r="DN16" s="137" t="str">
        <f t="shared" si="152"/>
        <v>Y</v>
      </c>
      <c r="DO16" s="137">
        <f>Volatility!B16</f>
        <v>4.4400000000000004</v>
      </c>
      <c r="DP16" s="137">
        <f>Volatility!E16</f>
        <v>4.3999999999999897</v>
      </c>
      <c r="DQ16" s="137">
        <f>Volatility!H16</f>
        <v>4.45</v>
      </c>
      <c r="DR16" s="137">
        <f>Volatility!K16</f>
        <v>4.5</v>
      </c>
      <c r="DS16" s="137">
        <f>Volatility!N16</f>
        <v>4.62</v>
      </c>
      <c r="DT16" s="137">
        <f>Volatility!Q16</f>
        <v>4.55</v>
      </c>
      <c r="DU16" s="137">
        <f>Volatility!T16</f>
        <v>4.68</v>
      </c>
      <c r="DV16" s="137" t="str">
        <f t="shared" si="153"/>
        <v>Y</v>
      </c>
      <c r="DW16" s="137" t="str">
        <f t="shared" si="154"/>
        <v>N</v>
      </c>
      <c r="DX16" s="137" t="str">
        <f t="shared" si="155"/>
        <v>N</v>
      </c>
      <c r="DY16" s="137" t="str">
        <f t="shared" si="156"/>
        <v>N</v>
      </c>
      <c r="DZ16" s="137" t="str">
        <f t="shared" si="157"/>
        <v>Y</v>
      </c>
      <c r="EA16" s="137" t="str">
        <f t="shared" si="158"/>
        <v>N</v>
      </c>
      <c r="EB16" s="139">
        <f t="shared" si="159"/>
        <v>0.90909090909115431</v>
      </c>
      <c r="EC16" s="139">
        <f t="shared" si="160"/>
        <v>-1.123595505618213</v>
      </c>
      <c r="ED16" s="139">
        <f t="shared" si="161"/>
        <v>-1.1111111111111072</v>
      </c>
      <c r="EE16" s="139">
        <f t="shared" si="162"/>
        <v>-2.5974025974025996</v>
      </c>
      <c r="EF16" s="139">
        <f t="shared" si="163"/>
        <v>1.5384615384615448</v>
      </c>
      <c r="EG16" s="139">
        <f t="shared" si="164"/>
        <v>-2.7777777777777755</v>
      </c>
      <c r="EH16" s="137" t="str">
        <f t="shared" si="165"/>
        <v>Y</v>
      </c>
      <c r="EI16" s="137" t="str">
        <f t="shared" si="166"/>
        <v>N</v>
      </c>
      <c r="EJ16" s="137" t="str">
        <f t="shared" si="167"/>
        <v>Y</v>
      </c>
      <c r="EK16" s="137" t="str">
        <f t="shared" si="168"/>
        <v>N</v>
      </c>
      <c r="EL16" s="137" t="str">
        <f t="shared" si="169"/>
        <v>Y</v>
      </c>
    </row>
    <row r="17" spans="1:142" x14ac:dyDescent="0.3">
      <c r="A17" s="137" t="str">
        <f>D!B17</f>
        <v>BAJFINANCE</v>
      </c>
      <c r="B17" s="137">
        <f>D!F17</f>
        <v>1895.3</v>
      </c>
      <c r="C17" s="137">
        <f>D!O17</f>
        <v>1990.2</v>
      </c>
      <c r="D17" s="137">
        <f>D!X17</f>
        <v>2042.8</v>
      </c>
      <c r="E17" s="137">
        <f>D!AG17</f>
        <v>1964.95</v>
      </c>
      <c r="F17" s="137">
        <f>D!AP17</f>
        <v>1938.6</v>
      </c>
      <c r="G17" s="137">
        <f>D!AY17</f>
        <v>2086.4499999999998</v>
      </c>
      <c r="H17" s="137">
        <f>D!BH17</f>
        <v>2112</v>
      </c>
      <c r="I17" s="137" t="str">
        <f t="shared" si="85"/>
        <v>N</v>
      </c>
      <c r="J17" s="137" t="str">
        <f t="shared" si="86"/>
        <v>N</v>
      </c>
      <c r="K17" s="137" t="str">
        <f t="shared" si="87"/>
        <v>Y</v>
      </c>
      <c r="L17" s="137" t="str">
        <f t="shared" si="88"/>
        <v>Y</v>
      </c>
      <c r="M17" s="137" t="str">
        <f t="shared" si="89"/>
        <v>N</v>
      </c>
      <c r="N17" s="137" t="str">
        <f t="shared" si="90"/>
        <v>N</v>
      </c>
      <c r="O17" s="139">
        <f t="shared" si="91"/>
        <v>-4.768364988443377</v>
      </c>
      <c r="P17" s="139">
        <f t="shared" si="92"/>
        <v>-2.5748971999216721</v>
      </c>
      <c r="Q17" s="139">
        <f t="shared" si="93"/>
        <v>3.9619328736100106</v>
      </c>
      <c r="R17" s="139">
        <f t="shared" si="94"/>
        <v>1.3592283090890405</v>
      </c>
      <c r="S17" s="139">
        <f t="shared" si="95"/>
        <v>-7.0861990462268407</v>
      </c>
      <c r="T17" s="139">
        <f t="shared" si="96"/>
        <v>-1.2097537878787965</v>
      </c>
      <c r="U17" s="137" t="str">
        <f t="shared" si="97"/>
        <v>N</v>
      </c>
      <c r="V17" s="137" t="str">
        <f t="shared" si="98"/>
        <v>N</v>
      </c>
      <c r="W17" s="137" t="str">
        <f t="shared" si="99"/>
        <v>Y</v>
      </c>
      <c r="X17" s="137" t="str">
        <f t="shared" si="100"/>
        <v>Y</v>
      </c>
      <c r="Y17" s="137" t="str">
        <f t="shared" si="101"/>
        <v>N</v>
      </c>
      <c r="Z17" s="137">
        <f>D!C17</f>
        <v>1975</v>
      </c>
      <c r="AA17" s="137">
        <f>D!L17</f>
        <v>2059</v>
      </c>
      <c r="AB17" s="137">
        <f>D!U17</f>
        <v>1970</v>
      </c>
      <c r="AC17" s="137">
        <f>D!AD17</f>
        <v>1960</v>
      </c>
      <c r="AD17" s="137">
        <f>D!AM17</f>
        <v>2090</v>
      </c>
      <c r="AE17" s="137">
        <f>D!AV17</f>
        <v>2119.9499999999998</v>
      </c>
      <c r="AF17" s="137">
        <f>D!BE17</f>
        <v>2159</v>
      </c>
      <c r="AG17" s="137">
        <f>D!D17</f>
        <v>2007</v>
      </c>
      <c r="AH17" s="137">
        <f>D!M17</f>
        <v>2077.5500000000002</v>
      </c>
      <c r="AI17" s="137">
        <f>D!V17</f>
        <v>2060</v>
      </c>
      <c r="AJ17" s="137">
        <f>D!AE17</f>
        <v>2003.55</v>
      </c>
      <c r="AK17" s="137">
        <f>D!AN17</f>
        <v>2093.4499999999998</v>
      </c>
      <c r="AL17" s="137">
        <f>D!AW17</f>
        <v>2136.6</v>
      </c>
      <c r="AM17" s="137">
        <f>D!BF17</f>
        <v>2258.9499999999998</v>
      </c>
      <c r="AN17" s="137">
        <f>D!E17</f>
        <v>1865.25</v>
      </c>
      <c r="AO17" s="137">
        <f>D!N17</f>
        <v>1974.5</v>
      </c>
      <c r="AP17" s="137">
        <f>D!W17</f>
        <v>1935</v>
      </c>
      <c r="AQ17" s="137">
        <f>D!AF17</f>
        <v>1922.2</v>
      </c>
      <c r="AR17" s="137">
        <f>D!AO17</f>
        <v>1926</v>
      </c>
      <c r="AS17" s="137">
        <f>D!AX17</f>
        <v>2056</v>
      </c>
      <c r="AT17" s="137">
        <f>D!BG17</f>
        <v>2096.8000000000002</v>
      </c>
      <c r="AU17" s="137">
        <f>D!G17</f>
        <v>16195152</v>
      </c>
      <c r="AV17" s="137">
        <f>D!P17</f>
        <v>9880430</v>
      </c>
      <c r="AW17" s="137">
        <f>D!Y17</f>
        <v>16318576</v>
      </c>
      <c r="AX17" s="137">
        <f>D!AH17</f>
        <v>9413722</v>
      </c>
      <c r="AY17" s="137">
        <f>D!AQ17</f>
        <v>10820656</v>
      </c>
      <c r="AZ17" s="137">
        <f>D!AZ17</f>
        <v>8026847</v>
      </c>
      <c r="BA17" s="137">
        <f>D!BI17</f>
        <v>14307614</v>
      </c>
      <c r="BB17" s="137" t="str">
        <f t="shared" si="102"/>
        <v>Y</v>
      </c>
      <c r="BC17" s="137" t="str">
        <f t="shared" si="103"/>
        <v>N</v>
      </c>
      <c r="BD17" s="137" t="str">
        <f t="shared" si="104"/>
        <v>Y</v>
      </c>
      <c r="BE17" s="137" t="str">
        <f t="shared" si="105"/>
        <v>N</v>
      </c>
      <c r="BF17" s="137" t="str">
        <f t="shared" si="106"/>
        <v>Y</v>
      </c>
      <c r="BG17" s="137" t="str">
        <f t="shared" si="107"/>
        <v>N</v>
      </c>
      <c r="BH17" s="139">
        <f t="shared" si="108"/>
        <v>63.911408713993211</v>
      </c>
      <c r="BI17" s="139">
        <f t="shared" si="109"/>
        <v>-39.452866475604239</v>
      </c>
      <c r="BJ17" s="139">
        <f t="shared" si="110"/>
        <v>73.348819946031966</v>
      </c>
      <c r="BK17" s="139">
        <f t="shared" si="111"/>
        <v>-13.00229856674124</v>
      </c>
      <c r="BL17" s="139">
        <f t="shared" si="112"/>
        <v>34.805808557208081</v>
      </c>
      <c r="BM17" s="139">
        <f t="shared" si="113"/>
        <v>-43.898074130319706</v>
      </c>
      <c r="BN17" s="137" t="str">
        <f t="shared" si="114"/>
        <v>Y</v>
      </c>
      <c r="BO17" s="137" t="str">
        <f t="shared" si="115"/>
        <v>N</v>
      </c>
      <c r="BP17" s="137" t="str">
        <f t="shared" si="116"/>
        <v>Y</v>
      </c>
      <c r="BQ17" s="137" t="str">
        <f t="shared" si="117"/>
        <v>N</v>
      </c>
      <c r="BR17" s="137" t="str">
        <f t="shared" si="118"/>
        <v>Y</v>
      </c>
      <c r="BS17" s="137">
        <f>D!H17</f>
        <v>30946556494.200001</v>
      </c>
      <c r="BT17" s="137">
        <f>D!Q17</f>
        <v>20048174663.599998</v>
      </c>
      <c r="BU17" s="137">
        <f>D!Z17</f>
        <v>32536864183.599998</v>
      </c>
      <c r="BV17" s="137">
        <f>D!AI17</f>
        <v>18505142076.599998</v>
      </c>
      <c r="BW17" s="137">
        <f>D!AR17</f>
        <v>21330485412.849998</v>
      </c>
      <c r="BX17" s="137">
        <f>D!BA17</f>
        <v>16714509320.35</v>
      </c>
      <c r="BY17" s="137">
        <f>D!BJ17</f>
        <v>31385406905.75</v>
      </c>
      <c r="BZ17" s="137" t="str">
        <f t="shared" si="119"/>
        <v>Y</v>
      </c>
      <c r="CA17" s="137" t="str">
        <f t="shared" si="120"/>
        <v>N</v>
      </c>
      <c r="CB17" s="137" t="str">
        <f t="shared" si="121"/>
        <v>Y</v>
      </c>
      <c r="CC17" s="137" t="str">
        <f t="shared" si="122"/>
        <v>N</v>
      </c>
      <c r="CD17" s="137" t="str">
        <f t="shared" si="123"/>
        <v>Y</v>
      </c>
      <c r="CE17" s="137" t="str">
        <f t="shared" si="124"/>
        <v>N</v>
      </c>
      <c r="CF17" s="139">
        <f t="shared" si="125"/>
        <v>54.360968085475612</v>
      </c>
      <c r="CG17" s="139">
        <f t="shared" si="126"/>
        <v>-38.383199590250754</v>
      </c>
      <c r="CH17" s="139">
        <f t="shared" si="127"/>
        <v>75.826070661426058</v>
      </c>
      <c r="CI17" s="139">
        <f t="shared" si="128"/>
        <v>-13.245565122244921</v>
      </c>
      <c r="CJ17" s="139">
        <f t="shared" si="129"/>
        <v>27.61658152225877</v>
      </c>
      <c r="CK17" s="139">
        <f t="shared" si="130"/>
        <v>-46.744328118658871</v>
      </c>
      <c r="CL17" s="137" t="str">
        <f t="shared" si="131"/>
        <v>Y</v>
      </c>
      <c r="CM17" s="137" t="str">
        <f t="shared" si="132"/>
        <v>N</v>
      </c>
      <c r="CN17" s="137" t="str">
        <f t="shared" si="133"/>
        <v>Y</v>
      </c>
      <c r="CO17" s="137" t="str">
        <f t="shared" si="134"/>
        <v>N</v>
      </c>
      <c r="CP17" s="137" t="str">
        <f t="shared" si="135"/>
        <v>Y</v>
      </c>
      <c r="CQ17" s="137">
        <f>D!I17</f>
        <v>656484</v>
      </c>
      <c r="CR17" s="137">
        <f>D!R17</f>
        <v>352465</v>
      </c>
      <c r="CS17" s="137">
        <f>D!AA17</f>
        <v>587992</v>
      </c>
      <c r="CT17" s="137">
        <f>D!AJ17</f>
        <v>335870</v>
      </c>
      <c r="CU17" s="137">
        <f>D!AS17</f>
        <v>514678</v>
      </c>
      <c r="CV17" s="137">
        <f>D!BB17</f>
        <v>290503</v>
      </c>
      <c r="CW17" s="137">
        <f>D!BK17</f>
        <v>531738</v>
      </c>
      <c r="CX17" s="137" t="str">
        <f t="shared" si="136"/>
        <v>Y</v>
      </c>
      <c r="CY17" s="137" t="str">
        <f t="shared" si="137"/>
        <v>N</v>
      </c>
      <c r="CZ17" s="137" t="str">
        <f t="shared" si="138"/>
        <v>Y</v>
      </c>
      <c r="DA17" s="137" t="str">
        <f t="shared" si="139"/>
        <v>N</v>
      </c>
      <c r="DB17" s="137" t="str">
        <f t="shared" si="140"/>
        <v>Y</v>
      </c>
      <c r="DC17" s="137" t="str">
        <f t="shared" si="141"/>
        <v>N</v>
      </c>
      <c r="DD17" s="139">
        <f t="shared" si="142"/>
        <v>86.255089157788717</v>
      </c>
      <c r="DE17" s="139">
        <f t="shared" si="143"/>
        <v>-40.056157226628933</v>
      </c>
      <c r="DF17" s="139">
        <f t="shared" si="144"/>
        <v>75.065352666210146</v>
      </c>
      <c r="DG17" s="139">
        <f t="shared" si="145"/>
        <v>-34.741722008712244</v>
      </c>
      <c r="DH17" s="139">
        <f t="shared" si="146"/>
        <v>77.167877784394662</v>
      </c>
      <c r="DI17" s="139">
        <f t="shared" si="147"/>
        <v>-45.367267338426068</v>
      </c>
      <c r="DJ17" s="137" t="str">
        <f t="shared" si="148"/>
        <v>Y</v>
      </c>
      <c r="DK17" s="137" t="str">
        <f t="shared" si="149"/>
        <v>N</v>
      </c>
      <c r="DL17" s="137" t="str">
        <f t="shared" si="150"/>
        <v>Y</v>
      </c>
      <c r="DM17" s="137" t="str">
        <f t="shared" si="151"/>
        <v>N</v>
      </c>
      <c r="DN17" s="137" t="str">
        <f t="shared" si="152"/>
        <v>Y</v>
      </c>
      <c r="DO17" s="137">
        <f>Volatility!B17</f>
        <v>5.27</v>
      </c>
      <c r="DP17" s="137">
        <f>Volatility!E17</f>
        <v>5.29</v>
      </c>
      <c r="DQ17" s="137">
        <f>Volatility!H17</f>
        <v>5.42</v>
      </c>
      <c r="DR17" s="137">
        <f>Volatility!K17</f>
        <v>5.5</v>
      </c>
      <c r="DS17" s="137">
        <f>Volatility!N17</f>
        <v>5.66</v>
      </c>
      <c r="DT17" s="137">
        <f>Volatility!Q17</f>
        <v>5.54</v>
      </c>
      <c r="DU17" s="137">
        <f>Volatility!T17</f>
        <v>5.71</v>
      </c>
      <c r="DV17" s="137" t="str">
        <f t="shared" si="153"/>
        <v>N</v>
      </c>
      <c r="DW17" s="137" t="str">
        <f t="shared" si="154"/>
        <v>N</v>
      </c>
      <c r="DX17" s="137" t="str">
        <f t="shared" si="155"/>
        <v>N</v>
      </c>
      <c r="DY17" s="137" t="str">
        <f t="shared" si="156"/>
        <v>N</v>
      </c>
      <c r="DZ17" s="137" t="str">
        <f t="shared" si="157"/>
        <v>Y</v>
      </c>
      <c r="EA17" s="137" t="str">
        <f t="shared" si="158"/>
        <v>N</v>
      </c>
      <c r="EB17" s="139">
        <f t="shared" si="159"/>
        <v>-0.37807183364840191</v>
      </c>
      <c r="EC17" s="139">
        <f t="shared" si="160"/>
        <v>-2.3985239852398506</v>
      </c>
      <c r="ED17" s="139">
        <f t="shared" si="161"/>
        <v>-1.4545454545454557</v>
      </c>
      <c r="EE17" s="139">
        <f t="shared" si="162"/>
        <v>-2.826855123674914</v>
      </c>
      <c r="EF17" s="139">
        <f t="shared" si="163"/>
        <v>2.1660649819494604</v>
      </c>
      <c r="EG17" s="139">
        <f t="shared" si="164"/>
        <v>-2.977232924693519</v>
      </c>
      <c r="EH17" s="137" t="str">
        <f t="shared" si="165"/>
        <v>Y</v>
      </c>
      <c r="EI17" s="137" t="str">
        <f t="shared" si="166"/>
        <v>N</v>
      </c>
      <c r="EJ17" s="137" t="str">
        <f t="shared" si="167"/>
        <v>Y</v>
      </c>
      <c r="EK17" s="137" t="str">
        <f t="shared" si="168"/>
        <v>N</v>
      </c>
      <c r="EL17" s="137" t="str">
        <f t="shared" si="169"/>
        <v>Y</v>
      </c>
    </row>
    <row r="18" spans="1:142" x14ac:dyDescent="0.3">
      <c r="A18" s="137" t="str">
        <f>D!B18</f>
        <v>BALKRISIND</v>
      </c>
      <c r="B18" s="137">
        <f>D!F18</f>
        <v>995.1</v>
      </c>
      <c r="C18" s="137">
        <f>D!O18</f>
        <v>976.5</v>
      </c>
      <c r="D18" s="137">
        <f>D!X18</f>
        <v>969.15</v>
      </c>
      <c r="E18" s="137">
        <f>D!AG18</f>
        <v>949.85</v>
      </c>
      <c r="F18" s="137">
        <f>D!AP18</f>
        <v>920.6</v>
      </c>
      <c r="G18" s="137">
        <f>D!AY18</f>
        <v>944.3</v>
      </c>
      <c r="H18" s="137">
        <f>D!BH18</f>
        <v>965.3</v>
      </c>
      <c r="I18" s="137" t="str">
        <f t="shared" si="85"/>
        <v>Y</v>
      </c>
      <c r="J18" s="137" t="str">
        <f t="shared" si="86"/>
        <v>Y</v>
      </c>
      <c r="K18" s="137" t="str">
        <f t="shared" si="87"/>
        <v>Y</v>
      </c>
      <c r="L18" s="137" t="str">
        <f t="shared" si="88"/>
        <v>Y</v>
      </c>
      <c r="M18" s="137" t="str">
        <f t="shared" si="89"/>
        <v>N</v>
      </c>
      <c r="N18" s="137" t="str">
        <f t="shared" si="90"/>
        <v>N</v>
      </c>
      <c r="O18" s="139">
        <f t="shared" si="91"/>
        <v>1.9047619047619071</v>
      </c>
      <c r="P18" s="139">
        <f t="shared" si="92"/>
        <v>0.75839653304442278</v>
      </c>
      <c r="Q18" s="139">
        <f t="shared" si="93"/>
        <v>2.0318997736484659</v>
      </c>
      <c r="R18" s="139">
        <f t="shared" si="94"/>
        <v>3.1772756897675425</v>
      </c>
      <c r="S18" s="139">
        <f t="shared" si="95"/>
        <v>-2.5097956158000567</v>
      </c>
      <c r="T18" s="139">
        <f t="shared" si="96"/>
        <v>-2.1754894851341553</v>
      </c>
      <c r="U18" s="137" t="str">
        <f t="shared" si="97"/>
        <v>Y</v>
      </c>
      <c r="V18" s="137" t="str">
        <f t="shared" si="98"/>
        <v>N</v>
      </c>
      <c r="W18" s="137" t="str">
        <f t="shared" si="99"/>
        <v>N</v>
      </c>
      <c r="X18" s="137" t="str">
        <f t="shared" si="100"/>
        <v>Y</v>
      </c>
      <c r="Y18" s="137" t="str">
        <f t="shared" si="101"/>
        <v>N</v>
      </c>
      <c r="Z18" s="137">
        <f>D!C18</f>
        <v>970</v>
      </c>
      <c r="AA18" s="137">
        <f>D!L18</f>
        <v>970</v>
      </c>
      <c r="AB18" s="137">
        <f>D!U18</f>
        <v>950.45</v>
      </c>
      <c r="AC18" s="137">
        <f>D!AD18</f>
        <v>925.5</v>
      </c>
      <c r="AD18" s="137">
        <f>D!AM18</f>
        <v>943</v>
      </c>
      <c r="AE18" s="137">
        <f>D!AV18</f>
        <v>969</v>
      </c>
      <c r="AF18" s="137">
        <f>D!BE18</f>
        <v>929.55</v>
      </c>
      <c r="AG18" s="137">
        <f>D!D18</f>
        <v>1003.9</v>
      </c>
      <c r="AH18" s="137">
        <f>D!M18</f>
        <v>1009.4</v>
      </c>
      <c r="AI18" s="137">
        <f>D!V18</f>
        <v>975</v>
      </c>
      <c r="AJ18" s="137">
        <f>D!AE18</f>
        <v>958.5</v>
      </c>
      <c r="AK18" s="137">
        <f>D!AN18</f>
        <v>957.85</v>
      </c>
      <c r="AL18" s="137">
        <f>D!AW18</f>
        <v>981</v>
      </c>
      <c r="AM18" s="137">
        <f>D!BF18</f>
        <v>969.3</v>
      </c>
      <c r="AN18" s="137">
        <f>D!E18</f>
        <v>963.55</v>
      </c>
      <c r="AO18" s="137">
        <f>D!N18</f>
        <v>967.15</v>
      </c>
      <c r="AP18" s="137">
        <f>D!W18</f>
        <v>941.45</v>
      </c>
      <c r="AQ18" s="137">
        <f>D!AF18</f>
        <v>924</v>
      </c>
      <c r="AR18" s="137">
        <f>D!AO18</f>
        <v>914.5</v>
      </c>
      <c r="AS18" s="137">
        <f>D!AX18</f>
        <v>941</v>
      </c>
      <c r="AT18" s="137">
        <f>D!BG18</f>
        <v>910</v>
      </c>
      <c r="AU18" s="137">
        <f>D!G18</f>
        <v>784410</v>
      </c>
      <c r="AV18" s="137">
        <f>D!P18</f>
        <v>1333225</v>
      </c>
      <c r="AW18" s="137">
        <f>D!Y18</f>
        <v>665802</v>
      </c>
      <c r="AX18" s="137">
        <f>D!AH18</f>
        <v>584204</v>
      </c>
      <c r="AY18" s="137">
        <f>D!AQ18</f>
        <v>709426</v>
      </c>
      <c r="AZ18" s="137">
        <f>D!AZ18</f>
        <v>768338</v>
      </c>
      <c r="BA18" s="137">
        <f>D!BI18</f>
        <v>896784</v>
      </c>
      <c r="BB18" s="137" t="str">
        <f t="shared" si="102"/>
        <v>N</v>
      </c>
      <c r="BC18" s="137" t="str">
        <f t="shared" si="103"/>
        <v>Y</v>
      </c>
      <c r="BD18" s="137" t="str">
        <f t="shared" si="104"/>
        <v>Y</v>
      </c>
      <c r="BE18" s="137" t="str">
        <f t="shared" si="105"/>
        <v>N</v>
      </c>
      <c r="BF18" s="137" t="str">
        <f t="shared" si="106"/>
        <v>N</v>
      </c>
      <c r="BG18" s="137" t="str">
        <f t="shared" si="107"/>
        <v>N</v>
      </c>
      <c r="BH18" s="139">
        <f t="shared" si="108"/>
        <v>-41.164469613156065</v>
      </c>
      <c r="BI18" s="139">
        <f t="shared" si="109"/>
        <v>100.24346577511032</v>
      </c>
      <c r="BJ18" s="139">
        <f t="shared" si="110"/>
        <v>13.967381257232061</v>
      </c>
      <c r="BK18" s="139">
        <f t="shared" si="111"/>
        <v>-17.651171510488762</v>
      </c>
      <c r="BL18" s="139">
        <f t="shared" si="112"/>
        <v>-7.6674588527444953</v>
      </c>
      <c r="BM18" s="139">
        <f t="shared" si="113"/>
        <v>-14.32295848275616</v>
      </c>
      <c r="BN18" s="137" t="str">
        <f t="shared" si="114"/>
        <v>N</v>
      </c>
      <c r="BO18" s="137" t="str">
        <f t="shared" si="115"/>
        <v>Y</v>
      </c>
      <c r="BP18" s="137" t="str">
        <f t="shared" si="116"/>
        <v>Y</v>
      </c>
      <c r="BQ18" s="137" t="str">
        <f t="shared" si="117"/>
        <v>N</v>
      </c>
      <c r="BR18" s="137" t="str">
        <f t="shared" si="118"/>
        <v>Y</v>
      </c>
      <c r="BS18" s="137">
        <f>D!H18</f>
        <v>776540913.29999995</v>
      </c>
      <c r="BT18" s="137">
        <f>D!Q18</f>
        <v>1323464040.8499999</v>
      </c>
      <c r="BU18" s="137">
        <f>D!Z18</f>
        <v>639375864.75</v>
      </c>
      <c r="BV18" s="137">
        <f>D!AI18</f>
        <v>552713129.89999998</v>
      </c>
      <c r="BW18" s="137">
        <f>D!AR18</f>
        <v>663601850.85000002</v>
      </c>
      <c r="BX18" s="137">
        <f>D!BA18</f>
        <v>735017398.60000002</v>
      </c>
      <c r="BY18" s="137">
        <f>D!BJ18</f>
        <v>858118849.60000002</v>
      </c>
      <c r="BZ18" s="137" t="str">
        <f t="shared" si="119"/>
        <v>N</v>
      </c>
      <c r="CA18" s="137" t="str">
        <f t="shared" si="120"/>
        <v>Y</v>
      </c>
      <c r="CB18" s="137" t="str">
        <f t="shared" si="121"/>
        <v>Y</v>
      </c>
      <c r="CC18" s="137" t="str">
        <f t="shared" si="122"/>
        <v>N</v>
      </c>
      <c r="CD18" s="137" t="str">
        <f t="shared" si="123"/>
        <v>N</v>
      </c>
      <c r="CE18" s="137" t="str">
        <f t="shared" si="124"/>
        <v>N</v>
      </c>
      <c r="CF18" s="139">
        <f t="shared" si="125"/>
        <v>-41.325121852100828</v>
      </c>
      <c r="CG18" s="139">
        <f t="shared" si="126"/>
        <v>106.99311841673639</v>
      </c>
      <c r="CH18" s="139">
        <f t="shared" si="127"/>
        <v>15.679514410247416</v>
      </c>
      <c r="CI18" s="139">
        <f t="shared" si="128"/>
        <v>-16.71012834095685</v>
      </c>
      <c r="CJ18" s="139">
        <f t="shared" si="129"/>
        <v>-9.7161710574506657</v>
      </c>
      <c r="CK18" s="139">
        <f t="shared" si="130"/>
        <v>-14.345501332056976</v>
      </c>
      <c r="CL18" s="137" t="str">
        <f t="shared" si="131"/>
        <v>N</v>
      </c>
      <c r="CM18" s="137" t="str">
        <f t="shared" si="132"/>
        <v>Y</v>
      </c>
      <c r="CN18" s="137" t="str">
        <f t="shared" si="133"/>
        <v>Y</v>
      </c>
      <c r="CO18" s="137" t="str">
        <f t="shared" si="134"/>
        <v>N</v>
      </c>
      <c r="CP18" s="137" t="str">
        <f t="shared" si="135"/>
        <v>Y</v>
      </c>
      <c r="CQ18" s="137">
        <f>D!I18</f>
        <v>36533</v>
      </c>
      <c r="CR18" s="137">
        <f>D!R18</f>
        <v>42566</v>
      </c>
      <c r="CS18" s="137">
        <f>D!AA18</f>
        <v>25457</v>
      </c>
      <c r="CT18" s="137">
        <f>D!AJ18</f>
        <v>18518</v>
      </c>
      <c r="CU18" s="137">
        <f>D!AS18</f>
        <v>32814</v>
      </c>
      <c r="CV18" s="137">
        <f>D!BB18</f>
        <v>23504</v>
      </c>
      <c r="CW18" s="137">
        <f>D!BK18</f>
        <v>33253</v>
      </c>
      <c r="CX18" s="137" t="str">
        <f t="shared" si="136"/>
        <v>N</v>
      </c>
      <c r="CY18" s="137" t="str">
        <f t="shared" si="137"/>
        <v>Y</v>
      </c>
      <c r="CZ18" s="137" t="str">
        <f t="shared" si="138"/>
        <v>Y</v>
      </c>
      <c r="DA18" s="137" t="str">
        <f t="shared" si="139"/>
        <v>N</v>
      </c>
      <c r="DB18" s="137" t="str">
        <f t="shared" si="140"/>
        <v>Y</v>
      </c>
      <c r="DC18" s="137" t="str">
        <f t="shared" si="141"/>
        <v>N</v>
      </c>
      <c r="DD18" s="139">
        <f t="shared" si="142"/>
        <v>-14.173283841563688</v>
      </c>
      <c r="DE18" s="139">
        <f t="shared" si="143"/>
        <v>67.207447853242712</v>
      </c>
      <c r="DF18" s="139">
        <f t="shared" si="144"/>
        <v>37.471649206177773</v>
      </c>
      <c r="DG18" s="139">
        <f t="shared" si="145"/>
        <v>-43.566770280977629</v>
      </c>
      <c r="DH18" s="139">
        <f t="shared" si="146"/>
        <v>39.610279101429548</v>
      </c>
      <c r="DI18" s="139">
        <f t="shared" si="147"/>
        <v>-29.317655549875198</v>
      </c>
      <c r="DJ18" s="137" t="str">
        <f t="shared" si="148"/>
        <v>N</v>
      </c>
      <c r="DK18" s="137" t="str">
        <f t="shared" si="149"/>
        <v>Y</v>
      </c>
      <c r="DL18" s="137" t="str">
        <f t="shared" si="150"/>
        <v>Y</v>
      </c>
      <c r="DM18" s="137" t="str">
        <f t="shared" si="151"/>
        <v>N</v>
      </c>
      <c r="DN18" s="137" t="str">
        <f t="shared" si="152"/>
        <v>Y</v>
      </c>
      <c r="DO18" s="137">
        <f>Volatility!B18</f>
        <v>3.4099999999999899</v>
      </c>
      <c r="DP18" s="137">
        <f>Volatility!E18</f>
        <v>3.49</v>
      </c>
      <c r="DQ18" s="137">
        <f>Volatility!H18</f>
        <v>3.59</v>
      </c>
      <c r="DR18" s="137">
        <f>Volatility!K18</f>
        <v>3.67</v>
      </c>
      <c r="DS18" s="137">
        <f>Volatility!N18</f>
        <v>3.69999999999999</v>
      </c>
      <c r="DT18" s="137">
        <f>Volatility!Q18</f>
        <v>3.76</v>
      </c>
      <c r="DU18" s="137">
        <f>Volatility!T18</f>
        <v>3.84</v>
      </c>
      <c r="DV18" s="137" t="str">
        <f t="shared" si="153"/>
        <v>N</v>
      </c>
      <c r="DW18" s="137" t="str">
        <f t="shared" si="154"/>
        <v>N</v>
      </c>
      <c r="DX18" s="137" t="str">
        <f t="shared" si="155"/>
        <v>N</v>
      </c>
      <c r="DY18" s="137" t="str">
        <f t="shared" si="156"/>
        <v>N</v>
      </c>
      <c r="DZ18" s="137" t="str">
        <f t="shared" si="157"/>
        <v>N</v>
      </c>
      <c r="EA18" s="137" t="str">
        <f t="shared" si="158"/>
        <v>N</v>
      </c>
      <c r="EB18" s="139">
        <f t="shared" si="159"/>
        <v>-2.2922636103154805</v>
      </c>
      <c r="EC18" s="139">
        <f t="shared" si="160"/>
        <v>-2.7855153203342522</v>
      </c>
      <c r="ED18" s="139">
        <f t="shared" si="161"/>
        <v>-2.1798365122615824</v>
      </c>
      <c r="EE18" s="139">
        <f t="shared" si="162"/>
        <v>-0.81081081081054374</v>
      </c>
      <c r="EF18" s="139">
        <f t="shared" si="163"/>
        <v>-1.5957446808513254</v>
      </c>
      <c r="EG18" s="139">
        <f t="shared" si="164"/>
        <v>-2.0833333333333353</v>
      </c>
      <c r="EH18" s="137" t="str">
        <f t="shared" si="165"/>
        <v>Y</v>
      </c>
      <c r="EI18" s="137" t="str">
        <f t="shared" si="166"/>
        <v>N</v>
      </c>
      <c r="EJ18" s="137" t="str">
        <f t="shared" si="167"/>
        <v>N</v>
      </c>
      <c r="EK18" s="137" t="str">
        <f t="shared" si="168"/>
        <v>Y</v>
      </c>
      <c r="EL18" s="137" t="str">
        <f t="shared" si="169"/>
        <v>Y</v>
      </c>
    </row>
    <row r="19" spans="1:142" x14ac:dyDescent="0.3">
      <c r="A19" s="137" t="str">
        <f>D!B19</f>
        <v>BANDHANBNK</v>
      </c>
      <c r="B19" s="137">
        <f>D!F19</f>
        <v>202.95</v>
      </c>
      <c r="C19" s="137">
        <f>D!O19</f>
        <v>210.85</v>
      </c>
      <c r="D19" s="137">
        <f>D!X19</f>
        <v>222.1</v>
      </c>
      <c r="E19" s="137">
        <f>D!AG19</f>
        <v>220.4</v>
      </c>
      <c r="F19" s="137">
        <f>D!AP19</f>
        <v>229.6</v>
      </c>
      <c r="G19" s="137">
        <f>D!AY19</f>
        <v>243.7</v>
      </c>
      <c r="H19" s="137">
        <f>D!BH19</f>
        <v>251.8</v>
      </c>
      <c r="I19" s="137" t="str">
        <f t="shared" si="85"/>
        <v>N</v>
      </c>
      <c r="J19" s="137" t="str">
        <f t="shared" si="86"/>
        <v>N</v>
      </c>
      <c r="K19" s="137" t="str">
        <f t="shared" si="87"/>
        <v>Y</v>
      </c>
      <c r="L19" s="137" t="str">
        <f t="shared" si="88"/>
        <v>N</v>
      </c>
      <c r="M19" s="137" t="str">
        <f t="shared" si="89"/>
        <v>N</v>
      </c>
      <c r="N19" s="137" t="str">
        <f t="shared" si="90"/>
        <v>N</v>
      </c>
      <c r="O19" s="139">
        <f t="shared" si="91"/>
        <v>-3.7467393881906599</v>
      </c>
      <c r="P19" s="139">
        <f t="shared" si="92"/>
        <v>-5.0652859072489873</v>
      </c>
      <c r="Q19" s="139">
        <f t="shared" si="93"/>
        <v>0.77132486388384236</v>
      </c>
      <c r="R19" s="139">
        <f t="shared" si="94"/>
        <v>-4.0069686411149776</v>
      </c>
      <c r="S19" s="139">
        <f t="shared" si="95"/>
        <v>-5.7858022158391442</v>
      </c>
      <c r="T19" s="139">
        <f t="shared" si="96"/>
        <v>-3.2168387609213749</v>
      </c>
      <c r="U19" s="137" t="str">
        <f t="shared" si="97"/>
        <v>Y</v>
      </c>
      <c r="V19" s="137" t="str">
        <f t="shared" si="98"/>
        <v>N</v>
      </c>
      <c r="W19" s="137" t="str">
        <f t="shared" si="99"/>
        <v>Y</v>
      </c>
      <c r="X19" s="137" t="str">
        <f t="shared" si="100"/>
        <v>Y</v>
      </c>
      <c r="Y19" s="137" t="str">
        <f t="shared" si="101"/>
        <v>N</v>
      </c>
      <c r="Z19" s="137">
        <f>D!C19</f>
        <v>204</v>
      </c>
      <c r="AA19" s="137">
        <f>D!L19</f>
        <v>222</v>
      </c>
      <c r="AB19" s="137">
        <f>D!U19</f>
        <v>214.9</v>
      </c>
      <c r="AC19" s="137">
        <f>D!AD19</f>
        <v>231.1</v>
      </c>
      <c r="AD19" s="137">
        <f>D!AM19</f>
        <v>243.7</v>
      </c>
      <c r="AE19" s="137">
        <f>D!AV19</f>
        <v>254</v>
      </c>
      <c r="AF19" s="137">
        <f>D!BE19</f>
        <v>246.9</v>
      </c>
      <c r="AG19" s="137">
        <f>D!D19</f>
        <v>209.75</v>
      </c>
      <c r="AH19" s="137">
        <f>D!M19</f>
        <v>222</v>
      </c>
      <c r="AI19" s="137">
        <f>D!V19</f>
        <v>223.85</v>
      </c>
      <c r="AJ19" s="137">
        <f>D!AE19</f>
        <v>235.5</v>
      </c>
      <c r="AK19" s="137">
        <f>D!AN19</f>
        <v>244.6</v>
      </c>
      <c r="AL19" s="137">
        <f>D!AW19</f>
        <v>255.3</v>
      </c>
      <c r="AM19" s="137">
        <f>D!BF19</f>
        <v>255.3</v>
      </c>
      <c r="AN19" s="137">
        <f>D!E19</f>
        <v>195.4</v>
      </c>
      <c r="AO19" s="137">
        <f>D!N19</f>
        <v>209.95</v>
      </c>
      <c r="AP19" s="137">
        <f>D!W19</f>
        <v>212.25</v>
      </c>
      <c r="AQ19" s="137">
        <f>D!AF19</f>
        <v>216.3</v>
      </c>
      <c r="AR19" s="137">
        <f>D!AO19</f>
        <v>224.35</v>
      </c>
      <c r="AS19" s="137">
        <f>D!AX19</f>
        <v>242.15</v>
      </c>
      <c r="AT19" s="137">
        <f>D!BG19</f>
        <v>243</v>
      </c>
      <c r="AU19" s="137">
        <f>D!G19</f>
        <v>26939888</v>
      </c>
      <c r="AV19" s="137">
        <f>D!P19</f>
        <v>10227592</v>
      </c>
      <c r="AW19" s="137">
        <f>D!Y19</f>
        <v>10838891</v>
      </c>
      <c r="AX19" s="137">
        <f>D!AH19</f>
        <v>16406583</v>
      </c>
      <c r="AY19" s="137">
        <f>D!AQ19</f>
        <v>13568120</v>
      </c>
      <c r="AZ19" s="137">
        <f>D!AZ19</f>
        <v>10302272</v>
      </c>
      <c r="BA19" s="137">
        <f>D!BI19</f>
        <v>9422831</v>
      </c>
      <c r="BB19" s="137" t="str">
        <f t="shared" si="102"/>
        <v>Y</v>
      </c>
      <c r="BC19" s="137" t="str">
        <f t="shared" si="103"/>
        <v>N</v>
      </c>
      <c r="BD19" s="137" t="str">
        <f t="shared" si="104"/>
        <v>N</v>
      </c>
      <c r="BE19" s="137" t="str">
        <f t="shared" si="105"/>
        <v>Y</v>
      </c>
      <c r="BF19" s="137" t="str">
        <f t="shared" si="106"/>
        <v>Y</v>
      </c>
      <c r="BG19" s="137" t="str">
        <f t="shared" si="107"/>
        <v>Y</v>
      </c>
      <c r="BH19" s="139">
        <f t="shared" si="108"/>
        <v>163.40401533420575</v>
      </c>
      <c r="BI19" s="139">
        <f t="shared" si="109"/>
        <v>-5.6398666616354021</v>
      </c>
      <c r="BJ19" s="139">
        <f t="shared" si="110"/>
        <v>-33.935719582804047</v>
      </c>
      <c r="BK19" s="139">
        <f t="shared" si="111"/>
        <v>20.92009062419849</v>
      </c>
      <c r="BL19" s="139">
        <f t="shared" si="112"/>
        <v>31.700269610431565</v>
      </c>
      <c r="BM19" s="139">
        <f t="shared" si="113"/>
        <v>9.3330868398255262</v>
      </c>
      <c r="BN19" s="137" t="str">
        <f t="shared" si="114"/>
        <v>Y</v>
      </c>
      <c r="BO19" s="137" t="str">
        <f t="shared" si="115"/>
        <v>Y</v>
      </c>
      <c r="BP19" s="137" t="str">
        <f t="shared" si="116"/>
        <v>N</v>
      </c>
      <c r="BQ19" s="137" t="str">
        <f t="shared" si="117"/>
        <v>N</v>
      </c>
      <c r="BR19" s="137" t="str">
        <f t="shared" si="118"/>
        <v>Y</v>
      </c>
      <c r="BS19" s="137">
        <f>D!H19</f>
        <v>5424286170.6000004</v>
      </c>
      <c r="BT19" s="137">
        <f>D!Q19</f>
        <v>2200939120.1999998</v>
      </c>
      <c r="BU19" s="137">
        <f>D!Z19</f>
        <v>2378443913.1500001</v>
      </c>
      <c r="BV19" s="137">
        <f>D!AI19</f>
        <v>3674684203.9000001</v>
      </c>
      <c r="BW19" s="137">
        <f>D!AR19</f>
        <v>3112927826.0999999</v>
      </c>
      <c r="BX19" s="137">
        <f>D!BA19</f>
        <v>2551005079.5</v>
      </c>
      <c r="BY19" s="137">
        <f>D!BJ19</f>
        <v>2345307054.5999999</v>
      </c>
      <c r="BZ19" s="137" t="str">
        <f t="shared" si="119"/>
        <v>Y</v>
      </c>
      <c r="CA19" s="137" t="str">
        <f t="shared" si="120"/>
        <v>N</v>
      </c>
      <c r="CB19" s="137" t="str">
        <f t="shared" si="121"/>
        <v>N</v>
      </c>
      <c r="CC19" s="137" t="str">
        <f t="shared" si="122"/>
        <v>Y</v>
      </c>
      <c r="CD19" s="137" t="str">
        <f t="shared" si="123"/>
        <v>Y</v>
      </c>
      <c r="CE19" s="137" t="str">
        <f t="shared" si="124"/>
        <v>Y</v>
      </c>
      <c r="CF19" s="139">
        <f t="shared" si="125"/>
        <v>146.45325810316345</v>
      </c>
      <c r="CG19" s="139">
        <f t="shared" si="126"/>
        <v>-7.4630640633822534</v>
      </c>
      <c r="CH19" s="139">
        <f t="shared" si="127"/>
        <v>-35.274875848495491</v>
      </c>
      <c r="CI19" s="139">
        <f t="shared" si="128"/>
        <v>18.045917193775448</v>
      </c>
      <c r="CJ19" s="139">
        <f t="shared" si="129"/>
        <v>22.02750402637918</v>
      </c>
      <c r="CK19" s="139">
        <f t="shared" si="130"/>
        <v>8.7706223582345633</v>
      </c>
      <c r="CL19" s="137" t="str">
        <f t="shared" si="131"/>
        <v>Y</v>
      </c>
      <c r="CM19" s="137" t="str">
        <f t="shared" si="132"/>
        <v>Y</v>
      </c>
      <c r="CN19" s="137" t="str">
        <f t="shared" si="133"/>
        <v>N</v>
      </c>
      <c r="CO19" s="137" t="str">
        <f t="shared" si="134"/>
        <v>N</v>
      </c>
      <c r="CP19" s="137" t="str">
        <f t="shared" si="135"/>
        <v>Y</v>
      </c>
      <c r="CQ19" s="137">
        <f>D!I19</f>
        <v>237623</v>
      </c>
      <c r="CR19" s="137">
        <f>D!R19</f>
        <v>127299</v>
      </c>
      <c r="CS19" s="137">
        <f>D!AA19</f>
        <v>120106</v>
      </c>
      <c r="CT19" s="137">
        <f>D!AJ19</f>
        <v>178061</v>
      </c>
      <c r="CU19" s="137">
        <f>D!AS19</f>
        <v>161552</v>
      </c>
      <c r="CV19" s="137">
        <f>D!BB19</f>
        <v>107994</v>
      </c>
      <c r="CW19" s="137">
        <f>D!BK19</f>
        <v>101953</v>
      </c>
      <c r="CX19" s="137" t="str">
        <f t="shared" si="136"/>
        <v>Y</v>
      </c>
      <c r="CY19" s="137" t="str">
        <f t="shared" si="137"/>
        <v>Y</v>
      </c>
      <c r="CZ19" s="137" t="str">
        <f t="shared" si="138"/>
        <v>N</v>
      </c>
      <c r="DA19" s="137" t="str">
        <f t="shared" si="139"/>
        <v>Y</v>
      </c>
      <c r="DB19" s="137" t="str">
        <f t="shared" si="140"/>
        <v>Y</v>
      </c>
      <c r="DC19" s="137" t="str">
        <f t="shared" si="141"/>
        <v>Y</v>
      </c>
      <c r="DD19" s="139">
        <f t="shared" si="142"/>
        <v>86.665252672841106</v>
      </c>
      <c r="DE19" s="139">
        <f t="shared" si="143"/>
        <v>5.988876492431686</v>
      </c>
      <c r="DF19" s="139">
        <f t="shared" si="144"/>
        <v>-32.547834730794499</v>
      </c>
      <c r="DG19" s="139">
        <f t="shared" si="145"/>
        <v>10.21900069327523</v>
      </c>
      <c r="DH19" s="139">
        <f t="shared" si="146"/>
        <v>49.59349593495935</v>
      </c>
      <c r="DI19" s="139">
        <f t="shared" si="147"/>
        <v>5.9252792953615883</v>
      </c>
      <c r="DJ19" s="137" t="str">
        <f t="shared" si="148"/>
        <v>Y</v>
      </c>
      <c r="DK19" s="137" t="str">
        <f t="shared" si="149"/>
        <v>Y</v>
      </c>
      <c r="DL19" s="137" t="str">
        <f t="shared" si="150"/>
        <v>N</v>
      </c>
      <c r="DM19" s="137" t="str">
        <f t="shared" si="151"/>
        <v>N</v>
      </c>
      <c r="DN19" s="137" t="str">
        <f t="shared" si="152"/>
        <v>Y</v>
      </c>
      <c r="DO19" s="137">
        <f>Volatility!B19</f>
        <v>6.5699999999999896</v>
      </c>
      <c r="DP19" s="137">
        <f>Volatility!E19</f>
        <v>6.71</v>
      </c>
      <c r="DQ19" s="137">
        <f>Volatility!H19</f>
        <v>6.8</v>
      </c>
      <c r="DR19" s="137">
        <f>Volatility!K19</f>
        <v>7.01</v>
      </c>
      <c r="DS19" s="137">
        <f>Volatility!N19</f>
        <v>7.16</v>
      </c>
      <c r="DT19" s="137">
        <f>Volatility!Q19</f>
        <v>7.23</v>
      </c>
      <c r="DU19" s="137">
        <f>Volatility!T19</f>
        <v>7.41</v>
      </c>
      <c r="DV19" s="137" t="str">
        <f t="shared" si="153"/>
        <v>N</v>
      </c>
      <c r="DW19" s="137" t="str">
        <f t="shared" si="154"/>
        <v>N</v>
      </c>
      <c r="DX19" s="137" t="str">
        <f t="shared" si="155"/>
        <v>N</v>
      </c>
      <c r="DY19" s="137" t="str">
        <f t="shared" si="156"/>
        <v>N</v>
      </c>
      <c r="DZ19" s="137" t="str">
        <f t="shared" si="157"/>
        <v>N</v>
      </c>
      <c r="EA19" s="137" t="str">
        <f t="shared" si="158"/>
        <v>N</v>
      </c>
      <c r="EB19" s="139">
        <f t="shared" si="159"/>
        <v>-2.0864381520120769</v>
      </c>
      <c r="EC19" s="139">
        <f t="shared" si="160"/>
        <v>-1.3235294117647038</v>
      </c>
      <c r="ED19" s="139">
        <f t="shared" si="161"/>
        <v>-2.9957203994293859</v>
      </c>
      <c r="EE19" s="139">
        <f t="shared" si="162"/>
        <v>-2.0949720670391114</v>
      </c>
      <c r="EF19" s="139">
        <f t="shared" si="163"/>
        <v>-0.96818810511756959</v>
      </c>
      <c r="EG19" s="139">
        <f t="shared" si="164"/>
        <v>-2.4291497975708465</v>
      </c>
      <c r="EH19" s="137" t="str">
        <f t="shared" si="165"/>
        <v>N</v>
      </c>
      <c r="EI19" s="137" t="str">
        <f t="shared" si="166"/>
        <v>Y</v>
      </c>
      <c r="EJ19" s="137" t="str">
        <f t="shared" si="167"/>
        <v>N</v>
      </c>
      <c r="EK19" s="137" t="str">
        <f t="shared" si="168"/>
        <v>N</v>
      </c>
      <c r="EL19" s="137" t="str">
        <f t="shared" si="169"/>
        <v>Y</v>
      </c>
    </row>
    <row r="20" spans="1:142" x14ac:dyDescent="0.3">
      <c r="A20" s="137" t="str">
        <f>D!B20</f>
        <v>BANKBARODA</v>
      </c>
      <c r="B20" s="137">
        <f>D!F20</f>
        <v>37.450000000000003</v>
      </c>
      <c r="C20" s="137">
        <f>D!O20</f>
        <v>37.549999999999997</v>
      </c>
      <c r="D20" s="137">
        <f>D!X20</f>
        <v>36.65</v>
      </c>
      <c r="E20" s="137">
        <f>D!AG20</f>
        <v>36.5</v>
      </c>
      <c r="F20" s="137">
        <f>D!AP20</f>
        <v>38.6</v>
      </c>
      <c r="G20" s="137">
        <f>D!AY20</f>
        <v>41.6</v>
      </c>
      <c r="H20" s="137">
        <f>D!BH20</f>
        <v>43.15</v>
      </c>
      <c r="I20" s="137" t="str">
        <f t="shared" si="85"/>
        <v>N</v>
      </c>
      <c r="J20" s="137" t="str">
        <f t="shared" si="86"/>
        <v>Y</v>
      </c>
      <c r="K20" s="137" t="str">
        <f t="shared" si="87"/>
        <v>Y</v>
      </c>
      <c r="L20" s="137" t="str">
        <f t="shared" si="88"/>
        <v>N</v>
      </c>
      <c r="M20" s="137" t="str">
        <f t="shared" si="89"/>
        <v>N</v>
      </c>
      <c r="N20" s="137" t="str">
        <f t="shared" si="90"/>
        <v>N</v>
      </c>
      <c r="O20" s="139">
        <f t="shared" si="91"/>
        <v>-0.26631158455391296</v>
      </c>
      <c r="P20" s="139">
        <f t="shared" si="92"/>
        <v>2.4556616643929021</v>
      </c>
      <c r="Q20" s="139">
        <f t="shared" si="93"/>
        <v>0.41095890410958519</v>
      </c>
      <c r="R20" s="139">
        <f t="shared" si="94"/>
        <v>-5.4404145077720241</v>
      </c>
      <c r="S20" s="139">
        <f t="shared" si="95"/>
        <v>-7.2115384615384608</v>
      </c>
      <c r="T20" s="139">
        <f t="shared" si="96"/>
        <v>-3.5921205098493565</v>
      </c>
      <c r="U20" s="137" t="str">
        <f t="shared" si="97"/>
        <v>N</v>
      </c>
      <c r="V20" s="137" t="str">
        <f t="shared" si="98"/>
        <v>Y</v>
      </c>
      <c r="W20" s="137" t="str">
        <f t="shared" si="99"/>
        <v>Y</v>
      </c>
      <c r="X20" s="137" t="str">
        <f t="shared" si="100"/>
        <v>Y</v>
      </c>
      <c r="Y20" s="137" t="str">
        <f t="shared" si="101"/>
        <v>N</v>
      </c>
      <c r="Z20" s="137">
        <f>D!C20</f>
        <v>37.700000000000003</v>
      </c>
      <c r="AA20" s="137">
        <f>D!L20</f>
        <v>36.950000000000003</v>
      </c>
      <c r="AB20" s="137">
        <f>D!U20</f>
        <v>36.15</v>
      </c>
      <c r="AC20" s="137">
        <f>D!AD20</f>
        <v>39</v>
      </c>
      <c r="AD20" s="137">
        <f>D!AM20</f>
        <v>41.5</v>
      </c>
      <c r="AE20" s="137">
        <f>D!AV20</f>
        <v>43.15</v>
      </c>
      <c r="AF20" s="137">
        <f>D!BE20</f>
        <v>43.6</v>
      </c>
      <c r="AG20" s="137">
        <f>D!D20</f>
        <v>39.25</v>
      </c>
      <c r="AH20" s="137">
        <f>D!M20</f>
        <v>39.1</v>
      </c>
      <c r="AI20" s="137">
        <f>D!V20</f>
        <v>37.200000000000003</v>
      </c>
      <c r="AJ20" s="137">
        <f>D!AE20</f>
        <v>39.299999999999997</v>
      </c>
      <c r="AK20" s="137">
        <f>D!AN20</f>
        <v>41.7</v>
      </c>
      <c r="AL20" s="137">
        <f>D!AW20</f>
        <v>43.6</v>
      </c>
      <c r="AM20" s="137">
        <f>D!BF20</f>
        <v>44.9</v>
      </c>
      <c r="AN20" s="137">
        <f>D!E20</f>
        <v>36.75</v>
      </c>
      <c r="AO20" s="137">
        <f>D!N20</f>
        <v>36.6</v>
      </c>
      <c r="AP20" s="137">
        <f>D!W20</f>
        <v>36</v>
      </c>
      <c r="AQ20" s="137">
        <f>D!AF20</f>
        <v>36.299999999999997</v>
      </c>
      <c r="AR20" s="137">
        <f>D!AO20</f>
        <v>38.35</v>
      </c>
      <c r="AS20" s="137">
        <f>D!AX20</f>
        <v>41.4</v>
      </c>
      <c r="AT20" s="137">
        <f>D!BG20</f>
        <v>42.85</v>
      </c>
      <c r="AU20" s="137">
        <f>D!G20</f>
        <v>51975877</v>
      </c>
      <c r="AV20" s="137">
        <f>D!P20</f>
        <v>53394024</v>
      </c>
      <c r="AW20" s="137">
        <f>D!Y20</f>
        <v>28593606</v>
      </c>
      <c r="AX20" s="137">
        <f>D!AH20</f>
        <v>43613740</v>
      </c>
      <c r="AY20" s="137">
        <f>D!AQ20</f>
        <v>35350236</v>
      </c>
      <c r="AZ20" s="137">
        <f>D!AZ20</f>
        <v>24229616</v>
      </c>
      <c r="BA20" s="137">
        <f>D!BI20</f>
        <v>26197647</v>
      </c>
      <c r="BB20" s="137" t="str">
        <f t="shared" si="102"/>
        <v>N</v>
      </c>
      <c r="BC20" s="137" t="str">
        <f t="shared" si="103"/>
        <v>Y</v>
      </c>
      <c r="BD20" s="137" t="str">
        <f t="shared" si="104"/>
        <v>N</v>
      </c>
      <c r="BE20" s="137" t="str">
        <f t="shared" si="105"/>
        <v>Y</v>
      </c>
      <c r="BF20" s="137" t="str">
        <f t="shared" si="106"/>
        <v>Y</v>
      </c>
      <c r="BG20" s="137" t="str">
        <f t="shared" si="107"/>
        <v>N</v>
      </c>
      <c r="BH20" s="139">
        <f t="shared" si="108"/>
        <v>-2.6560032261288264</v>
      </c>
      <c r="BI20" s="139">
        <f t="shared" si="109"/>
        <v>86.73413909389393</v>
      </c>
      <c r="BJ20" s="139">
        <f t="shared" si="110"/>
        <v>-34.438995600927598</v>
      </c>
      <c r="BK20" s="139">
        <f t="shared" si="111"/>
        <v>23.376092878135239</v>
      </c>
      <c r="BL20" s="139">
        <f t="shared" si="112"/>
        <v>45.896806618808981</v>
      </c>
      <c r="BM20" s="139">
        <f t="shared" si="113"/>
        <v>-7.5122433705591964</v>
      </c>
      <c r="BN20" s="137" t="str">
        <f t="shared" si="114"/>
        <v>N</v>
      </c>
      <c r="BO20" s="137" t="str">
        <f t="shared" si="115"/>
        <v>Y</v>
      </c>
      <c r="BP20" s="137" t="str">
        <f t="shared" si="116"/>
        <v>N</v>
      </c>
      <c r="BQ20" s="137" t="str">
        <f t="shared" si="117"/>
        <v>N</v>
      </c>
      <c r="BR20" s="137" t="str">
        <f t="shared" si="118"/>
        <v>Y</v>
      </c>
      <c r="BS20" s="137">
        <f>D!H20</f>
        <v>1970319414.25</v>
      </c>
      <c r="BT20" s="137">
        <f>D!Q20</f>
        <v>2037857122.55</v>
      </c>
      <c r="BU20" s="137">
        <f>D!Z20</f>
        <v>1047073061.5</v>
      </c>
      <c r="BV20" s="137">
        <f>D!AI20</f>
        <v>1639729574.95</v>
      </c>
      <c r="BW20" s="137">
        <f>D!AR20</f>
        <v>1384280084.8</v>
      </c>
      <c r="BX20" s="137">
        <f>D!BA20</f>
        <v>1023516189.25</v>
      </c>
      <c r="BY20" s="137">
        <f>D!BJ20</f>
        <v>1142669030.3499999</v>
      </c>
      <c r="BZ20" s="137" t="str">
        <f t="shared" si="119"/>
        <v>N</v>
      </c>
      <c r="CA20" s="137" t="str">
        <f t="shared" si="120"/>
        <v>Y</v>
      </c>
      <c r="CB20" s="137" t="str">
        <f t="shared" si="121"/>
        <v>N</v>
      </c>
      <c r="CC20" s="137" t="str">
        <f t="shared" si="122"/>
        <v>Y</v>
      </c>
      <c r="CD20" s="137" t="str">
        <f t="shared" si="123"/>
        <v>Y</v>
      </c>
      <c r="CE20" s="137" t="str">
        <f t="shared" si="124"/>
        <v>N</v>
      </c>
      <c r="CF20" s="139">
        <f t="shared" si="125"/>
        <v>-3.3141532619072454</v>
      </c>
      <c r="CG20" s="139">
        <f t="shared" si="126"/>
        <v>94.624157327726266</v>
      </c>
      <c r="CH20" s="139">
        <f t="shared" si="127"/>
        <v>-36.143552113955849</v>
      </c>
      <c r="CI20" s="139">
        <f t="shared" si="128"/>
        <v>18.453598585643693</v>
      </c>
      <c r="CJ20" s="139">
        <f t="shared" si="129"/>
        <v>35.247502612963672</v>
      </c>
      <c r="CK20" s="139">
        <f t="shared" si="130"/>
        <v>-10.427589961329691</v>
      </c>
      <c r="CL20" s="137" t="str">
        <f t="shared" si="131"/>
        <v>N</v>
      </c>
      <c r="CM20" s="137" t="str">
        <f t="shared" si="132"/>
        <v>Y</v>
      </c>
      <c r="CN20" s="137" t="str">
        <f t="shared" si="133"/>
        <v>N</v>
      </c>
      <c r="CO20" s="137" t="str">
        <f t="shared" si="134"/>
        <v>N</v>
      </c>
      <c r="CP20" s="137" t="str">
        <f t="shared" si="135"/>
        <v>Y</v>
      </c>
      <c r="CQ20" s="137">
        <f>D!I20</f>
        <v>115405</v>
      </c>
      <c r="CR20" s="137">
        <f>D!R20</f>
        <v>129109</v>
      </c>
      <c r="CS20" s="137">
        <f>D!AA20</f>
        <v>74423</v>
      </c>
      <c r="CT20" s="137">
        <f>D!AJ20</f>
        <v>115794</v>
      </c>
      <c r="CU20" s="137">
        <f>D!AS20</f>
        <v>103094</v>
      </c>
      <c r="CV20" s="137">
        <f>D!BB20</f>
        <v>68620</v>
      </c>
      <c r="CW20" s="137">
        <f>D!BK20</f>
        <v>70311</v>
      </c>
      <c r="CX20" s="137" t="str">
        <f t="shared" si="136"/>
        <v>N</v>
      </c>
      <c r="CY20" s="137" t="str">
        <f t="shared" si="137"/>
        <v>Y</v>
      </c>
      <c r="CZ20" s="137" t="str">
        <f t="shared" si="138"/>
        <v>N</v>
      </c>
      <c r="DA20" s="137" t="str">
        <f t="shared" si="139"/>
        <v>Y</v>
      </c>
      <c r="DB20" s="137" t="str">
        <f t="shared" si="140"/>
        <v>Y</v>
      </c>
      <c r="DC20" s="137" t="str">
        <f t="shared" si="141"/>
        <v>N</v>
      </c>
      <c r="DD20" s="139">
        <f t="shared" si="142"/>
        <v>-10.614287152715923</v>
      </c>
      <c r="DE20" s="139">
        <f t="shared" si="143"/>
        <v>73.479972589118958</v>
      </c>
      <c r="DF20" s="139">
        <f t="shared" si="144"/>
        <v>-35.728103355959725</v>
      </c>
      <c r="DG20" s="139">
        <f t="shared" si="145"/>
        <v>12.318854637515278</v>
      </c>
      <c r="DH20" s="139">
        <f t="shared" si="146"/>
        <v>50.238997376858066</v>
      </c>
      <c r="DI20" s="139">
        <f t="shared" si="147"/>
        <v>-2.4050290850649256</v>
      </c>
      <c r="DJ20" s="137" t="str">
        <f t="shared" si="148"/>
        <v>N</v>
      </c>
      <c r="DK20" s="137" t="str">
        <f t="shared" si="149"/>
        <v>Y</v>
      </c>
      <c r="DL20" s="137" t="str">
        <f t="shared" si="150"/>
        <v>N</v>
      </c>
      <c r="DM20" s="137" t="str">
        <f t="shared" si="151"/>
        <v>N</v>
      </c>
      <c r="DN20" s="137" t="str">
        <f t="shared" si="152"/>
        <v>Y</v>
      </c>
      <c r="DO20" s="137">
        <f>Volatility!B20</f>
        <v>4</v>
      </c>
      <c r="DP20" s="137">
        <f>Volatility!E20</f>
        <v>4.13</v>
      </c>
      <c r="DQ20" s="137">
        <f>Volatility!H20</f>
        <v>4.22</v>
      </c>
      <c r="DR20" s="137">
        <f>Volatility!K20</f>
        <v>4.3499999999999996</v>
      </c>
      <c r="DS20" s="137">
        <f>Volatility!N20</f>
        <v>4.26</v>
      </c>
      <c r="DT20" s="137">
        <f>Volatility!Q20</f>
        <v>3.96999999999999</v>
      </c>
      <c r="DU20" s="137">
        <f>Volatility!T20</f>
        <v>3.98999999999999</v>
      </c>
      <c r="DV20" s="137" t="str">
        <f t="shared" si="153"/>
        <v>N</v>
      </c>
      <c r="DW20" s="137" t="str">
        <f t="shared" si="154"/>
        <v>N</v>
      </c>
      <c r="DX20" s="137" t="str">
        <f t="shared" si="155"/>
        <v>N</v>
      </c>
      <c r="DY20" s="137" t="str">
        <f t="shared" si="156"/>
        <v>Y</v>
      </c>
      <c r="DZ20" s="137" t="str">
        <f t="shared" si="157"/>
        <v>Y</v>
      </c>
      <c r="EA20" s="137" t="str">
        <f t="shared" si="158"/>
        <v>N</v>
      </c>
      <c r="EB20" s="139">
        <f t="shared" si="159"/>
        <v>-3.1476997578692467</v>
      </c>
      <c r="EC20" s="139">
        <f t="shared" si="160"/>
        <v>-2.1327014218009444</v>
      </c>
      <c r="ED20" s="139">
        <f t="shared" si="161"/>
        <v>-2.9885057471264345</v>
      </c>
      <c r="EE20" s="139">
        <f t="shared" si="162"/>
        <v>2.1126760563380249</v>
      </c>
      <c r="EF20" s="139">
        <f t="shared" si="163"/>
        <v>7.3047858942068142</v>
      </c>
      <c r="EG20" s="139">
        <f t="shared" si="164"/>
        <v>-0.50125313283208195</v>
      </c>
      <c r="EH20" s="137" t="str">
        <f t="shared" si="165"/>
        <v>N</v>
      </c>
      <c r="EI20" s="137" t="str">
        <f t="shared" si="166"/>
        <v>Y</v>
      </c>
      <c r="EJ20" s="137" t="str">
        <f t="shared" si="167"/>
        <v>N</v>
      </c>
      <c r="EK20" s="137" t="str">
        <f t="shared" si="168"/>
        <v>N</v>
      </c>
      <c r="EL20" s="137" t="str">
        <f t="shared" si="169"/>
        <v>Y</v>
      </c>
    </row>
    <row r="21" spans="1:142" x14ac:dyDescent="0.3">
      <c r="A21" s="137" t="str">
        <f>D!B21</f>
        <v>BATAINDIA</v>
      </c>
      <c r="B21" s="137">
        <f>D!F21</f>
        <v>1274.7</v>
      </c>
      <c r="C21" s="137">
        <f>D!O21</f>
        <v>1301.3</v>
      </c>
      <c r="D21" s="137">
        <f>D!X21</f>
        <v>1325</v>
      </c>
      <c r="E21" s="137">
        <f>D!AG21</f>
        <v>1289.25</v>
      </c>
      <c r="F21" s="137">
        <f>D!AP21</f>
        <v>1282.25</v>
      </c>
      <c r="G21" s="137">
        <f>D!AY21</f>
        <v>1335</v>
      </c>
      <c r="H21" s="137">
        <f>D!BH21</f>
        <v>1364</v>
      </c>
      <c r="I21" s="137" t="str">
        <f t="shared" si="85"/>
        <v>N</v>
      </c>
      <c r="J21" s="137" t="str">
        <f t="shared" si="86"/>
        <v>N</v>
      </c>
      <c r="K21" s="137" t="str">
        <f t="shared" si="87"/>
        <v>Y</v>
      </c>
      <c r="L21" s="137" t="str">
        <f t="shared" si="88"/>
        <v>Y</v>
      </c>
      <c r="M21" s="137" t="str">
        <f t="shared" si="89"/>
        <v>N</v>
      </c>
      <c r="N21" s="137" t="str">
        <f t="shared" si="90"/>
        <v>N</v>
      </c>
      <c r="O21" s="139">
        <f t="shared" si="91"/>
        <v>-2.0441097364174219</v>
      </c>
      <c r="P21" s="139">
        <f t="shared" si="92"/>
        <v>-1.7886792452830222</v>
      </c>
      <c r="Q21" s="139">
        <f t="shared" si="93"/>
        <v>2.7729299980608881</v>
      </c>
      <c r="R21" s="139">
        <f t="shared" si="94"/>
        <v>0.54591538311561705</v>
      </c>
      <c r="S21" s="139">
        <f t="shared" si="95"/>
        <v>-3.9513108614232211</v>
      </c>
      <c r="T21" s="139">
        <f t="shared" si="96"/>
        <v>-2.1260997067448679</v>
      </c>
      <c r="U21" s="137" t="str">
        <f t="shared" si="97"/>
        <v>N</v>
      </c>
      <c r="V21" s="137" t="str">
        <f t="shared" si="98"/>
        <v>N</v>
      </c>
      <c r="W21" s="137" t="str">
        <f t="shared" si="99"/>
        <v>Y</v>
      </c>
      <c r="X21" s="137" t="str">
        <f t="shared" si="100"/>
        <v>Y</v>
      </c>
      <c r="Y21" s="137" t="str">
        <f t="shared" si="101"/>
        <v>N</v>
      </c>
      <c r="Z21" s="137">
        <f>D!C21</f>
        <v>1295</v>
      </c>
      <c r="AA21" s="137">
        <f>D!L21</f>
        <v>1325</v>
      </c>
      <c r="AB21" s="137">
        <f>D!U21</f>
        <v>1280</v>
      </c>
      <c r="AC21" s="137">
        <f>D!AD21</f>
        <v>1282.3499999999999</v>
      </c>
      <c r="AD21" s="137">
        <f>D!AM21</f>
        <v>1335</v>
      </c>
      <c r="AE21" s="137">
        <f>D!AV21</f>
        <v>1372</v>
      </c>
      <c r="AF21" s="137">
        <f>D!BE21</f>
        <v>1370</v>
      </c>
      <c r="AG21" s="137">
        <f>D!D21</f>
        <v>1322</v>
      </c>
      <c r="AH21" s="137">
        <f>D!M21</f>
        <v>1342.8</v>
      </c>
      <c r="AI21" s="137">
        <f>D!V21</f>
        <v>1333.85</v>
      </c>
      <c r="AJ21" s="137">
        <f>D!AE21</f>
        <v>1307.5</v>
      </c>
      <c r="AK21" s="137">
        <f>D!AN21</f>
        <v>1337.95</v>
      </c>
      <c r="AL21" s="137">
        <f>D!AW21</f>
        <v>1372</v>
      </c>
      <c r="AM21" s="137">
        <f>D!BF21</f>
        <v>1385.8</v>
      </c>
      <c r="AN21" s="137">
        <f>D!E21</f>
        <v>1267.3499999999999</v>
      </c>
      <c r="AO21" s="137">
        <f>D!N21</f>
        <v>1289</v>
      </c>
      <c r="AP21" s="137">
        <f>D!W21</f>
        <v>1278.95</v>
      </c>
      <c r="AQ21" s="137">
        <f>D!AF21</f>
        <v>1263.6500000000001</v>
      </c>
      <c r="AR21" s="137">
        <f>D!AO21</f>
        <v>1273.05</v>
      </c>
      <c r="AS21" s="137">
        <f>D!AX21</f>
        <v>1323</v>
      </c>
      <c r="AT21" s="137">
        <f>D!BG21</f>
        <v>1355.2</v>
      </c>
      <c r="AU21" s="137">
        <f>D!G21</f>
        <v>1036091</v>
      </c>
      <c r="AV21" s="137">
        <f>D!P21</f>
        <v>806319</v>
      </c>
      <c r="AW21" s="137">
        <f>D!Y21</f>
        <v>784299</v>
      </c>
      <c r="AX21" s="137">
        <f>D!AH21</f>
        <v>1229676</v>
      </c>
      <c r="AY21" s="137">
        <f>D!AQ21</f>
        <v>1265790</v>
      </c>
      <c r="AZ21" s="137">
        <f>D!AZ21</f>
        <v>882864</v>
      </c>
      <c r="BA21" s="137">
        <f>D!BI21</f>
        <v>714738</v>
      </c>
      <c r="BB21" s="137" t="str">
        <f t="shared" si="102"/>
        <v>Y</v>
      </c>
      <c r="BC21" s="137" t="str">
        <f t="shared" si="103"/>
        <v>Y</v>
      </c>
      <c r="BD21" s="137" t="str">
        <f t="shared" si="104"/>
        <v>N</v>
      </c>
      <c r="BE21" s="137" t="str">
        <f t="shared" si="105"/>
        <v>N</v>
      </c>
      <c r="BF21" s="137" t="str">
        <f t="shared" si="106"/>
        <v>Y</v>
      </c>
      <c r="BG21" s="137" t="str">
        <f t="shared" si="107"/>
        <v>Y</v>
      </c>
      <c r="BH21" s="139">
        <f t="shared" si="108"/>
        <v>28.496413950309989</v>
      </c>
      <c r="BI21" s="139">
        <f t="shared" si="109"/>
        <v>2.8076027127409318</v>
      </c>
      <c r="BJ21" s="139">
        <f t="shared" si="110"/>
        <v>-36.21905282367063</v>
      </c>
      <c r="BK21" s="139">
        <f t="shared" si="111"/>
        <v>-2.8530798947692748</v>
      </c>
      <c r="BL21" s="139">
        <f t="shared" si="112"/>
        <v>43.373158266731906</v>
      </c>
      <c r="BM21" s="139">
        <f t="shared" si="113"/>
        <v>23.52274539761423</v>
      </c>
      <c r="BN21" s="137" t="str">
        <f t="shared" si="114"/>
        <v>Y</v>
      </c>
      <c r="BO21" s="137" t="str">
        <f t="shared" si="115"/>
        <v>Y</v>
      </c>
      <c r="BP21" s="137" t="str">
        <f t="shared" si="116"/>
        <v>N</v>
      </c>
      <c r="BQ21" s="137" t="str">
        <f t="shared" si="117"/>
        <v>N</v>
      </c>
      <c r="BR21" s="137" t="str">
        <f t="shared" si="118"/>
        <v>Y</v>
      </c>
      <c r="BS21" s="137">
        <f>D!H21</f>
        <v>1338011374.25</v>
      </c>
      <c r="BT21" s="137">
        <f>D!Q21</f>
        <v>1063234877.2</v>
      </c>
      <c r="BU21" s="137">
        <f>D!Z21</f>
        <v>1024336793.3</v>
      </c>
      <c r="BV21" s="137">
        <f>D!AI21</f>
        <v>1586732816.55</v>
      </c>
      <c r="BW21" s="137">
        <f>D!AR21</f>
        <v>1633779331.4000001</v>
      </c>
      <c r="BX21" s="137">
        <f>D!BA21</f>
        <v>1183740686.25</v>
      </c>
      <c r="BY21" s="137">
        <f>D!BJ21</f>
        <v>977992749.20000005</v>
      </c>
      <c r="BZ21" s="137" t="str">
        <f t="shared" si="119"/>
        <v>Y</v>
      </c>
      <c r="CA21" s="137" t="str">
        <f t="shared" si="120"/>
        <v>Y</v>
      </c>
      <c r="CB21" s="137" t="str">
        <f t="shared" si="121"/>
        <v>N</v>
      </c>
      <c r="CC21" s="137" t="str">
        <f t="shared" si="122"/>
        <v>N</v>
      </c>
      <c r="CD21" s="137" t="str">
        <f t="shared" si="123"/>
        <v>Y</v>
      </c>
      <c r="CE21" s="137" t="str">
        <f t="shared" si="124"/>
        <v>Y</v>
      </c>
      <c r="CF21" s="139">
        <f t="shared" si="125"/>
        <v>25.843442774715626</v>
      </c>
      <c r="CG21" s="139">
        <f t="shared" si="126"/>
        <v>3.7973920447283906</v>
      </c>
      <c r="CH21" s="139">
        <f t="shared" si="127"/>
        <v>-35.443649830902594</v>
      </c>
      <c r="CI21" s="139">
        <f t="shared" si="128"/>
        <v>-2.8796125612438472</v>
      </c>
      <c r="CJ21" s="139">
        <f t="shared" si="129"/>
        <v>38.018347293247821</v>
      </c>
      <c r="CK21" s="139">
        <f t="shared" si="130"/>
        <v>21.03777734735786</v>
      </c>
      <c r="CL21" s="137" t="str">
        <f t="shared" si="131"/>
        <v>Y</v>
      </c>
      <c r="CM21" s="137" t="str">
        <f t="shared" si="132"/>
        <v>Y</v>
      </c>
      <c r="CN21" s="137" t="str">
        <f t="shared" si="133"/>
        <v>N</v>
      </c>
      <c r="CO21" s="137" t="str">
        <f t="shared" si="134"/>
        <v>N</v>
      </c>
      <c r="CP21" s="137" t="str">
        <f t="shared" si="135"/>
        <v>Y</v>
      </c>
      <c r="CQ21" s="137">
        <f>D!I21</f>
        <v>37181</v>
      </c>
      <c r="CR21" s="137">
        <f>D!R21</f>
        <v>27018</v>
      </c>
      <c r="CS21" s="137">
        <f>D!AA21</f>
        <v>26001</v>
      </c>
      <c r="CT21" s="137">
        <f>D!AJ21</f>
        <v>38993</v>
      </c>
      <c r="CU21" s="137">
        <f>D!AS21</f>
        <v>43450</v>
      </c>
      <c r="CV21" s="137">
        <f>D!BB21</f>
        <v>40086</v>
      </c>
      <c r="CW21" s="137">
        <f>D!BK21</f>
        <v>25267</v>
      </c>
      <c r="CX21" s="137" t="str">
        <f t="shared" si="136"/>
        <v>Y</v>
      </c>
      <c r="CY21" s="137" t="str">
        <f t="shared" si="137"/>
        <v>Y</v>
      </c>
      <c r="CZ21" s="137" t="str">
        <f t="shared" si="138"/>
        <v>N</v>
      </c>
      <c r="DA21" s="137" t="str">
        <f t="shared" si="139"/>
        <v>N</v>
      </c>
      <c r="DB21" s="137" t="str">
        <f t="shared" si="140"/>
        <v>Y</v>
      </c>
      <c r="DC21" s="137" t="str">
        <f t="shared" si="141"/>
        <v>Y</v>
      </c>
      <c r="DD21" s="139">
        <f t="shared" si="142"/>
        <v>37.615663631652971</v>
      </c>
      <c r="DE21" s="139">
        <f t="shared" si="143"/>
        <v>3.9113880235375564</v>
      </c>
      <c r="DF21" s="139">
        <f t="shared" si="144"/>
        <v>-33.318800810401868</v>
      </c>
      <c r="DG21" s="139">
        <f t="shared" si="145"/>
        <v>-10.25776754890679</v>
      </c>
      <c r="DH21" s="139">
        <f t="shared" si="146"/>
        <v>8.3919572918225818</v>
      </c>
      <c r="DI21" s="139">
        <f t="shared" si="147"/>
        <v>58.649622036648594</v>
      </c>
      <c r="DJ21" s="137" t="str">
        <f t="shared" si="148"/>
        <v>Y</v>
      </c>
      <c r="DK21" s="137" t="str">
        <f t="shared" si="149"/>
        <v>Y</v>
      </c>
      <c r="DL21" s="137" t="str">
        <f t="shared" si="150"/>
        <v>N</v>
      </c>
      <c r="DM21" s="137" t="str">
        <f t="shared" si="151"/>
        <v>N</v>
      </c>
      <c r="DN21" s="137" t="str">
        <f t="shared" si="152"/>
        <v>N</v>
      </c>
      <c r="DO21" s="137">
        <f>Volatility!B21</f>
        <v>3.09</v>
      </c>
      <c r="DP21" s="137">
        <f>Volatility!E21</f>
        <v>3.1399999999999899</v>
      </c>
      <c r="DQ21" s="137">
        <f>Volatility!H21</f>
        <v>3.2099999999999902</v>
      </c>
      <c r="DR21" s="137">
        <f>Volatility!K21</f>
        <v>3.23999999999999</v>
      </c>
      <c r="DS21" s="137">
        <f>Volatility!N21</f>
        <v>3.34</v>
      </c>
      <c r="DT21" s="137">
        <f>Volatility!Q21</f>
        <v>3.29</v>
      </c>
      <c r="DU21" s="137">
        <f>Volatility!T21</f>
        <v>3.35</v>
      </c>
      <c r="DV21" s="137" t="str">
        <f t="shared" si="153"/>
        <v>N</v>
      </c>
      <c r="DW21" s="137" t="str">
        <f t="shared" si="154"/>
        <v>N</v>
      </c>
      <c r="DX21" s="137" t="str">
        <f t="shared" si="155"/>
        <v>N</v>
      </c>
      <c r="DY21" s="137" t="str">
        <f t="shared" si="156"/>
        <v>N</v>
      </c>
      <c r="DZ21" s="137" t="str">
        <f t="shared" si="157"/>
        <v>Y</v>
      </c>
      <c r="EA21" s="137" t="str">
        <f t="shared" si="158"/>
        <v>N</v>
      </c>
      <c r="EB21" s="139">
        <f t="shared" si="159"/>
        <v>-1.5923566878977775</v>
      </c>
      <c r="EC21" s="139">
        <f t="shared" si="160"/>
        <v>-2.1806853582554671</v>
      </c>
      <c r="ED21" s="139">
        <f t="shared" si="161"/>
        <v>-0.92592592592592271</v>
      </c>
      <c r="EE21" s="139">
        <f t="shared" si="162"/>
        <v>-2.9940119760481996</v>
      </c>
      <c r="EF21" s="139">
        <f t="shared" si="163"/>
        <v>1.5197568389057698</v>
      </c>
      <c r="EG21" s="139">
        <f t="shared" si="164"/>
        <v>-1.7910447761194044</v>
      </c>
      <c r="EH21" s="137" t="str">
        <f t="shared" si="165"/>
        <v>Y</v>
      </c>
      <c r="EI21" s="137" t="str">
        <f t="shared" si="166"/>
        <v>N</v>
      </c>
      <c r="EJ21" s="137" t="str">
        <f t="shared" si="167"/>
        <v>Y</v>
      </c>
      <c r="EK21" s="137" t="str">
        <f t="shared" si="168"/>
        <v>N</v>
      </c>
      <c r="EL21" s="137" t="str">
        <f t="shared" si="169"/>
        <v>Y</v>
      </c>
    </row>
    <row r="22" spans="1:142" x14ac:dyDescent="0.3">
      <c r="A22" s="137" t="str">
        <f>D!B22</f>
        <v>BEL</v>
      </c>
      <c r="B22" s="137">
        <f>D!F22</f>
        <v>63.05</v>
      </c>
      <c r="C22" s="137">
        <f>D!O22</f>
        <v>63</v>
      </c>
      <c r="D22" s="137">
        <f>D!X22</f>
        <v>63.2</v>
      </c>
      <c r="E22" s="137">
        <f>D!AG22</f>
        <v>62.3</v>
      </c>
      <c r="F22" s="137">
        <f>D!AP22</f>
        <v>64.5</v>
      </c>
      <c r="G22" s="137">
        <f>D!AY22</f>
        <v>67.75</v>
      </c>
      <c r="H22" s="137">
        <f>D!BH22</f>
        <v>63.65</v>
      </c>
      <c r="I22" s="137" t="str">
        <f t="shared" si="85"/>
        <v>Y</v>
      </c>
      <c r="J22" s="137" t="str">
        <f t="shared" si="86"/>
        <v>N</v>
      </c>
      <c r="K22" s="137" t="str">
        <f t="shared" si="87"/>
        <v>Y</v>
      </c>
      <c r="L22" s="137" t="str">
        <f t="shared" si="88"/>
        <v>N</v>
      </c>
      <c r="M22" s="137" t="str">
        <f t="shared" si="89"/>
        <v>N</v>
      </c>
      <c r="N22" s="137" t="str">
        <f t="shared" si="90"/>
        <v>Y</v>
      </c>
      <c r="O22" s="139">
        <f t="shared" si="91"/>
        <v>7.936507936507485E-2</v>
      </c>
      <c r="P22" s="139">
        <f t="shared" si="92"/>
        <v>-0.31645569620253611</v>
      </c>
      <c r="Q22" s="139">
        <f t="shared" si="93"/>
        <v>1.4446227929374089</v>
      </c>
      <c r="R22" s="139">
        <f t="shared" si="94"/>
        <v>-3.4108527131782989</v>
      </c>
      <c r="S22" s="139">
        <f t="shared" si="95"/>
        <v>-4.7970479704797047</v>
      </c>
      <c r="T22" s="139">
        <f t="shared" si="96"/>
        <v>6.4414768263943465</v>
      </c>
      <c r="U22" s="137" t="str">
        <f t="shared" si="97"/>
        <v>Y</v>
      </c>
      <c r="V22" s="137" t="str">
        <f t="shared" si="98"/>
        <v>N</v>
      </c>
      <c r="W22" s="137" t="str">
        <f t="shared" si="99"/>
        <v>Y</v>
      </c>
      <c r="X22" s="137" t="str">
        <f t="shared" si="100"/>
        <v>Y</v>
      </c>
      <c r="Y22" s="137" t="str">
        <f t="shared" si="101"/>
        <v>N</v>
      </c>
      <c r="Z22" s="137">
        <f>D!C22</f>
        <v>62.5</v>
      </c>
      <c r="AA22" s="137">
        <f>D!L22</f>
        <v>64.400000000000006</v>
      </c>
      <c r="AB22" s="137">
        <f>D!U22</f>
        <v>62.6</v>
      </c>
      <c r="AC22" s="137">
        <f>D!AD22</f>
        <v>65.55</v>
      </c>
      <c r="AD22" s="137">
        <f>D!AM22</f>
        <v>71</v>
      </c>
      <c r="AE22" s="137">
        <f>D!AV22</f>
        <v>63.05</v>
      </c>
      <c r="AF22" s="137">
        <f>D!BE22</f>
        <v>64.45</v>
      </c>
      <c r="AG22" s="137">
        <f>D!D22</f>
        <v>63.55</v>
      </c>
      <c r="AH22" s="137">
        <f>D!M22</f>
        <v>65.400000000000006</v>
      </c>
      <c r="AI22" s="137">
        <f>D!V22</f>
        <v>64.2</v>
      </c>
      <c r="AJ22" s="137">
        <f>D!AE22</f>
        <v>66.650000000000006</v>
      </c>
      <c r="AK22" s="137">
        <f>D!AN22</f>
        <v>71.8</v>
      </c>
      <c r="AL22" s="137">
        <f>D!AW22</f>
        <v>68.8</v>
      </c>
      <c r="AM22" s="137">
        <f>D!BF22</f>
        <v>65.5</v>
      </c>
      <c r="AN22" s="137">
        <f>D!E22</f>
        <v>61.5</v>
      </c>
      <c r="AO22" s="137">
        <f>D!N22</f>
        <v>62.4</v>
      </c>
      <c r="AP22" s="137">
        <f>D!W22</f>
        <v>61.7</v>
      </c>
      <c r="AQ22" s="137">
        <f>D!AF22</f>
        <v>61.65</v>
      </c>
      <c r="AR22" s="137">
        <f>D!AO22</f>
        <v>64</v>
      </c>
      <c r="AS22" s="137">
        <f>D!AX22</f>
        <v>62.25</v>
      </c>
      <c r="AT22" s="137">
        <f>D!BG22</f>
        <v>63.25</v>
      </c>
      <c r="AU22" s="137">
        <f>D!G22</f>
        <v>11478106</v>
      </c>
      <c r="AV22" s="137">
        <f>D!P22</f>
        <v>20381167</v>
      </c>
      <c r="AW22" s="137">
        <f>D!Y22</f>
        <v>16736646</v>
      </c>
      <c r="AX22" s="137">
        <f>D!AH22</f>
        <v>21096347</v>
      </c>
      <c r="AY22" s="137">
        <f>D!AQ22</f>
        <v>42903060</v>
      </c>
      <c r="AZ22" s="137">
        <f>D!AZ22</f>
        <v>33561469</v>
      </c>
      <c r="BA22" s="137">
        <f>D!BI22</f>
        <v>11319400</v>
      </c>
      <c r="BB22" s="137" t="str">
        <f t="shared" si="102"/>
        <v>N</v>
      </c>
      <c r="BC22" s="137" t="str">
        <f t="shared" si="103"/>
        <v>Y</v>
      </c>
      <c r="BD22" s="137" t="str">
        <f t="shared" si="104"/>
        <v>N</v>
      </c>
      <c r="BE22" s="137" t="str">
        <f t="shared" si="105"/>
        <v>N</v>
      </c>
      <c r="BF22" s="137" t="str">
        <f t="shared" si="106"/>
        <v>Y</v>
      </c>
      <c r="BG22" s="137" t="str">
        <f t="shared" si="107"/>
        <v>Y</v>
      </c>
      <c r="BH22" s="139">
        <f t="shared" si="108"/>
        <v>-43.682783228261655</v>
      </c>
      <c r="BI22" s="139">
        <f t="shared" si="109"/>
        <v>21.775695082515337</v>
      </c>
      <c r="BJ22" s="139">
        <f t="shared" si="110"/>
        <v>-20.665667852353774</v>
      </c>
      <c r="BK22" s="139">
        <f t="shared" si="111"/>
        <v>-50.827873349826326</v>
      </c>
      <c r="BL22" s="139">
        <f t="shared" si="112"/>
        <v>27.834273285236712</v>
      </c>
      <c r="BM22" s="139">
        <f t="shared" si="113"/>
        <v>196.49512341643549</v>
      </c>
      <c r="BN22" s="137" t="str">
        <f t="shared" si="114"/>
        <v>N</v>
      </c>
      <c r="BO22" s="137" t="str">
        <f t="shared" si="115"/>
        <v>Y</v>
      </c>
      <c r="BP22" s="137" t="str">
        <f t="shared" si="116"/>
        <v>Y</v>
      </c>
      <c r="BQ22" s="137" t="str">
        <f t="shared" si="117"/>
        <v>N</v>
      </c>
      <c r="BR22" s="137" t="str">
        <f t="shared" si="118"/>
        <v>N</v>
      </c>
      <c r="BS22" s="137">
        <f>D!H22</f>
        <v>718550724.54999995</v>
      </c>
      <c r="BT22" s="137">
        <f>D!Q22</f>
        <v>1306108228.5999999</v>
      </c>
      <c r="BU22" s="137">
        <f>D!Z22</f>
        <v>1055393852.35</v>
      </c>
      <c r="BV22" s="137">
        <f>D!AI22</f>
        <v>1343566133.95</v>
      </c>
      <c r="BW22" s="137">
        <f>D!AR22</f>
        <v>2885244760</v>
      </c>
      <c r="BX22" s="137">
        <f>D!BA22</f>
        <v>2263077628.1500001</v>
      </c>
      <c r="BY22" s="137">
        <f>D!BJ22</f>
        <v>725678080.20000005</v>
      </c>
      <c r="BZ22" s="137" t="str">
        <f t="shared" si="119"/>
        <v>N</v>
      </c>
      <c r="CA22" s="137" t="str">
        <f t="shared" si="120"/>
        <v>Y</v>
      </c>
      <c r="CB22" s="137" t="str">
        <f t="shared" si="121"/>
        <v>N</v>
      </c>
      <c r="CC22" s="137" t="str">
        <f t="shared" si="122"/>
        <v>N</v>
      </c>
      <c r="CD22" s="137" t="str">
        <f t="shared" si="123"/>
        <v>Y</v>
      </c>
      <c r="CE22" s="137" t="str">
        <f t="shared" si="124"/>
        <v>Y</v>
      </c>
      <c r="CF22" s="139">
        <f t="shared" si="125"/>
        <v>-44.985361180963928</v>
      </c>
      <c r="CG22" s="139">
        <f t="shared" si="126"/>
        <v>23.755527445203985</v>
      </c>
      <c r="CH22" s="139">
        <f t="shared" si="127"/>
        <v>-21.448313880373838</v>
      </c>
      <c r="CI22" s="139">
        <f t="shared" si="128"/>
        <v>-53.43320079541536</v>
      </c>
      <c r="CJ22" s="139">
        <f t="shared" si="129"/>
        <v>27.492080877428997</v>
      </c>
      <c r="CK22" s="139">
        <f t="shared" si="130"/>
        <v>211.85696383805421</v>
      </c>
      <c r="CL22" s="137" t="str">
        <f t="shared" si="131"/>
        <v>N</v>
      </c>
      <c r="CM22" s="137" t="str">
        <f t="shared" si="132"/>
        <v>Y</v>
      </c>
      <c r="CN22" s="137" t="str">
        <f t="shared" si="133"/>
        <v>Y</v>
      </c>
      <c r="CO22" s="137" t="str">
        <f t="shared" si="134"/>
        <v>N</v>
      </c>
      <c r="CP22" s="137" t="str">
        <f t="shared" si="135"/>
        <v>N</v>
      </c>
      <c r="CQ22" s="137">
        <f>D!I22</f>
        <v>46722</v>
      </c>
      <c r="CR22" s="137">
        <f>D!R22</f>
        <v>56399</v>
      </c>
      <c r="CS22" s="137">
        <f>D!AA22</f>
        <v>49862</v>
      </c>
      <c r="CT22" s="137">
        <f>D!AJ22</f>
        <v>66942</v>
      </c>
      <c r="CU22" s="137">
        <f>D!AS22</f>
        <v>154535</v>
      </c>
      <c r="CV22" s="137">
        <f>D!BB22</f>
        <v>126247</v>
      </c>
      <c r="CW22" s="137">
        <f>D!BK22</f>
        <v>51031</v>
      </c>
      <c r="CX22" s="137" t="str">
        <f t="shared" si="136"/>
        <v>N</v>
      </c>
      <c r="CY22" s="137" t="str">
        <f t="shared" si="137"/>
        <v>Y</v>
      </c>
      <c r="CZ22" s="137" t="str">
        <f t="shared" si="138"/>
        <v>N</v>
      </c>
      <c r="DA22" s="137" t="str">
        <f t="shared" si="139"/>
        <v>N</v>
      </c>
      <c r="DB22" s="137" t="str">
        <f t="shared" si="140"/>
        <v>Y</v>
      </c>
      <c r="DC22" s="137" t="str">
        <f t="shared" si="141"/>
        <v>Y</v>
      </c>
      <c r="DD22" s="139">
        <f t="shared" si="142"/>
        <v>-17.158105640170927</v>
      </c>
      <c r="DE22" s="139">
        <f t="shared" si="143"/>
        <v>13.110184108138462</v>
      </c>
      <c r="DF22" s="139">
        <f t="shared" si="144"/>
        <v>-25.514624600400349</v>
      </c>
      <c r="DG22" s="139">
        <f t="shared" si="145"/>
        <v>-56.68165787685637</v>
      </c>
      <c r="DH22" s="139">
        <f t="shared" si="146"/>
        <v>22.40686907411661</v>
      </c>
      <c r="DI22" s="139">
        <f t="shared" si="147"/>
        <v>147.39276126276184</v>
      </c>
      <c r="DJ22" s="137" t="str">
        <f t="shared" si="148"/>
        <v>N</v>
      </c>
      <c r="DK22" s="137" t="str">
        <f t="shared" si="149"/>
        <v>Y</v>
      </c>
      <c r="DL22" s="137" t="str">
        <f t="shared" si="150"/>
        <v>Y</v>
      </c>
      <c r="DM22" s="137" t="str">
        <f t="shared" si="151"/>
        <v>N</v>
      </c>
      <c r="DN22" s="137" t="str">
        <f t="shared" si="152"/>
        <v>N</v>
      </c>
      <c r="DO22" s="137">
        <f>Volatility!B22</f>
        <v>4.03</v>
      </c>
      <c r="DP22" s="137">
        <f>Volatility!E22</f>
        <v>4.16</v>
      </c>
      <c r="DQ22" s="137">
        <f>Volatility!H22</f>
        <v>4.29</v>
      </c>
      <c r="DR22" s="137">
        <f>Volatility!K22</f>
        <v>4.41</v>
      </c>
      <c r="DS22" s="137">
        <f>Volatility!N22</f>
        <v>4.46</v>
      </c>
      <c r="DT22" s="137">
        <f>Volatility!Q22</f>
        <v>4.43</v>
      </c>
      <c r="DU22" s="137">
        <f>Volatility!T22</f>
        <v>4.29</v>
      </c>
      <c r="DV22" s="137" t="str">
        <f t="shared" si="153"/>
        <v>N</v>
      </c>
      <c r="DW22" s="137" t="str">
        <f t="shared" si="154"/>
        <v>N</v>
      </c>
      <c r="DX22" s="137" t="str">
        <f t="shared" si="155"/>
        <v>N</v>
      </c>
      <c r="DY22" s="137" t="str">
        <f t="shared" si="156"/>
        <v>N</v>
      </c>
      <c r="DZ22" s="137" t="str">
        <f t="shared" si="157"/>
        <v>Y</v>
      </c>
      <c r="EA22" s="137" t="str">
        <f t="shared" si="158"/>
        <v>Y</v>
      </c>
      <c r="EB22" s="139">
        <f t="shared" si="159"/>
        <v>-3.1249999999999973</v>
      </c>
      <c r="EC22" s="139">
        <f t="shared" si="160"/>
        <v>-3.0303030303030281</v>
      </c>
      <c r="ED22" s="139">
        <f t="shared" si="161"/>
        <v>-2.7210884353741518</v>
      </c>
      <c r="EE22" s="139">
        <f t="shared" si="162"/>
        <v>-1.1210762331838524</v>
      </c>
      <c r="EF22" s="139">
        <f t="shared" si="163"/>
        <v>0.67720090293454283</v>
      </c>
      <c r="EG22" s="139">
        <f t="shared" si="164"/>
        <v>3.2634032634032555</v>
      </c>
      <c r="EH22" s="137" t="str">
        <f t="shared" si="165"/>
        <v>N</v>
      </c>
      <c r="EI22" s="137" t="str">
        <f t="shared" si="166"/>
        <v>N</v>
      </c>
      <c r="EJ22" s="137" t="str">
        <f t="shared" si="167"/>
        <v>N</v>
      </c>
      <c r="EK22" s="137" t="str">
        <f t="shared" si="168"/>
        <v>N</v>
      </c>
      <c r="EL22" s="137" t="str">
        <f t="shared" si="169"/>
        <v>N</v>
      </c>
    </row>
    <row r="23" spans="1:142" x14ac:dyDescent="0.3">
      <c r="A23" s="137" t="str">
        <f>D!B23</f>
        <v>BERGEPAINT</v>
      </c>
      <c r="B23" s="137">
        <f>D!F23</f>
        <v>457.3</v>
      </c>
      <c r="C23" s="137">
        <f>D!O23</f>
        <v>465.45</v>
      </c>
      <c r="D23" s="137">
        <f>D!X23</f>
        <v>444.1</v>
      </c>
      <c r="E23" s="137">
        <f>D!AG23</f>
        <v>439.3</v>
      </c>
      <c r="F23" s="137">
        <f>D!AP23</f>
        <v>440.45</v>
      </c>
      <c r="G23" s="137">
        <f>D!AY23</f>
        <v>450.85</v>
      </c>
      <c r="H23" s="137">
        <f>D!BH23</f>
        <v>454.95</v>
      </c>
      <c r="I23" s="137" t="str">
        <f t="shared" si="85"/>
        <v>N</v>
      </c>
      <c r="J23" s="137" t="str">
        <f t="shared" si="86"/>
        <v>Y</v>
      </c>
      <c r="K23" s="137" t="str">
        <f t="shared" si="87"/>
        <v>Y</v>
      </c>
      <c r="L23" s="137" t="str">
        <f t="shared" si="88"/>
        <v>N</v>
      </c>
      <c r="M23" s="137" t="str">
        <f t="shared" si="89"/>
        <v>N</v>
      </c>
      <c r="N23" s="137" t="str">
        <f t="shared" si="90"/>
        <v>N</v>
      </c>
      <c r="O23" s="139">
        <f t="shared" si="91"/>
        <v>-1.7509936620474762</v>
      </c>
      <c r="P23" s="139">
        <f t="shared" si="92"/>
        <v>4.8074757937401413</v>
      </c>
      <c r="Q23" s="139">
        <f t="shared" si="93"/>
        <v>1.0926473935806991</v>
      </c>
      <c r="R23" s="139">
        <f t="shared" si="94"/>
        <v>-0.26109660574412019</v>
      </c>
      <c r="S23" s="139">
        <f t="shared" si="95"/>
        <v>-2.3067539092824738</v>
      </c>
      <c r="T23" s="139">
        <f t="shared" si="96"/>
        <v>-0.90119793383887592</v>
      </c>
      <c r="U23" s="137" t="str">
        <f t="shared" si="97"/>
        <v>N</v>
      </c>
      <c r="V23" s="137" t="str">
        <f t="shared" si="98"/>
        <v>Y</v>
      </c>
      <c r="W23" s="137" t="str">
        <f t="shared" si="99"/>
        <v>Y</v>
      </c>
      <c r="X23" s="137" t="str">
        <f t="shared" si="100"/>
        <v>Y</v>
      </c>
      <c r="Y23" s="137" t="str">
        <f t="shared" si="101"/>
        <v>N</v>
      </c>
      <c r="Z23" s="137">
        <f>D!C23</f>
        <v>463.6</v>
      </c>
      <c r="AA23" s="137">
        <f>D!L23</f>
        <v>443.4</v>
      </c>
      <c r="AB23" s="137">
        <f>D!U23</f>
        <v>438</v>
      </c>
      <c r="AC23" s="137">
        <f>D!AD23</f>
        <v>441.5</v>
      </c>
      <c r="AD23" s="137">
        <f>D!AM23</f>
        <v>450</v>
      </c>
      <c r="AE23" s="137">
        <f>D!AV23</f>
        <v>460</v>
      </c>
      <c r="AF23" s="137">
        <f>D!BE23</f>
        <v>450</v>
      </c>
      <c r="AG23" s="137">
        <f>D!D23</f>
        <v>473.5</v>
      </c>
      <c r="AH23" s="137">
        <f>D!M23</f>
        <v>472.85</v>
      </c>
      <c r="AI23" s="137">
        <f>D!V23</f>
        <v>452</v>
      </c>
      <c r="AJ23" s="137">
        <f>D!AE23</f>
        <v>447.15</v>
      </c>
      <c r="AK23" s="137">
        <f>D!AN23</f>
        <v>452.95</v>
      </c>
      <c r="AL23" s="137">
        <f>D!AW23</f>
        <v>460</v>
      </c>
      <c r="AM23" s="137">
        <f>D!BF23</f>
        <v>459.9</v>
      </c>
      <c r="AN23" s="137">
        <f>D!E23</f>
        <v>453</v>
      </c>
      <c r="AO23" s="137">
        <f>D!N23</f>
        <v>438.1</v>
      </c>
      <c r="AP23" s="137">
        <f>D!W23</f>
        <v>431.45</v>
      </c>
      <c r="AQ23" s="137">
        <f>D!AF23</f>
        <v>435</v>
      </c>
      <c r="AR23" s="137">
        <f>D!AO23</f>
        <v>438.35</v>
      </c>
      <c r="AS23" s="137">
        <f>D!AX23</f>
        <v>448.05</v>
      </c>
      <c r="AT23" s="137">
        <f>D!BG23</f>
        <v>444.1</v>
      </c>
      <c r="AU23" s="137">
        <f>D!G23</f>
        <v>2053655</v>
      </c>
      <c r="AV23" s="137">
        <f>D!P23</f>
        <v>1904926</v>
      </c>
      <c r="AW23" s="137">
        <f>D!Y23</f>
        <v>1737199</v>
      </c>
      <c r="AX23" s="137">
        <f>D!AH23</f>
        <v>1613504</v>
      </c>
      <c r="AY23" s="137">
        <f>D!AQ23</f>
        <v>804337</v>
      </c>
      <c r="AZ23" s="137">
        <f>D!AZ23</f>
        <v>1502999</v>
      </c>
      <c r="BA23" s="137">
        <f>D!BI23</f>
        <v>1589842</v>
      </c>
      <c r="BB23" s="137" t="str">
        <f t="shared" si="102"/>
        <v>Y</v>
      </c>
      <c r="BC23" s="137" t="str">
        <f t="shared" si="103"/>
        <v>Y</v>
      </c>
      <c r="BD23" s="137" t="str">
        <f t="shared" si="104"/>
        <v>Y</v>
      </c>
      <c r="BE23" s="137" t="str">
        <f t="shared" si="105"/>
        <v>Y</v>
      </c>
      <c r="BF23" s="137" t="str">
        <f t="shared" si="106"/>
        <v>N</v>
      </c>
      <c r="BG23" s="137" t="str">
        <f t="shared" si="107"/>
        <v>N</v>
      </c>
      <c r="BH23" s="139">
        <f t="shared" si="108"/>
        <v>7.8075998752707463</v>
      </c>
      <c r="BI23" s="139">
        <f t="shared" si="109"/>
        <v>9.6550251295332323</v>
      </c>
      <c r="BJ23" s="139">
        <f t="shared" si="110"/>
        <v>7.6662344809805241</v>
      </c>
      <c r="BK23" s="139">
        <f t="shared" si="111"/>
        <v>100.60049456881879</v>
      </c>
      <c r="BL23" s="139">
        <f t="shared" si="112"/>
        <v>-46.484528599154089</v>
      </c>
      <c r="BM23" s="139">
        <f t="shared" si="113"/>
        <v>-5.4623667005903727</v>
      </c>
      <c r="BN23" s="137" t="str">
        <f t="shared" si="114"/>
        <v>N</v>
      </c>
      <c r="BO23" s="137" t="str">
        <f t="shared" si="115"/>
        <v>Y</v>
      </c>
      <c r="BP23" s="137" t="str">
        <f t="shared" si="116"/>
        <v>N</v>
      </c>
      <c r="BQ23" s="137" t="str">
        <f t="shared" si="117"/>
        <v>Y</v>
      </c>
      <c r="BR23" s="137" t="str">
        <f t="shared" si="118"/>
        <v>N</v>
      </c>
      <c r="BS23" s="137">
        <f>D!H23</f>
        <v>947772373.04999995</v>
      </c>
      <c r="BT23" s="137">
        <f>D!Q23</f>
        <v>871434114.75</v>
      </c>
      <c r="BU23" s="137">
        <f>D!Z23</f>
        <v>759172336.39999998</v>
      </c>
      <c r="BV23" s="137">
        <f>D!AI23</f>
        <v>710451623.64999998</v>
      </c>
      <c r="BW23" s="137">
        <f>D!AR23</f>
        <v>356902501.89999998</v>
      </c>
      <c r="BX23" s="137">
        <f>D!BA23</f>
        <v>678124371.75</v>
      </c>
      <c r="BY23" s="137">
        <f>D!BJ23</f>
        <v>715959035.54999995</v>
      </c>
      <c r="BZ23" s="137" t="str">
        <f t="shared" si="119"/>
        <v>Y</v>
      </c>
      <c r="CA23" s="137" t="str">
        <f t="shared" si="120"/>
        <v>Y</v>
      </c>
      <c r="CB23" s="137" t="str">
        <f t="shared" si="121"/>
        <v>Y</v>
      </c>
      <c r="CC23" s="137" t="str">
        <f t="shared" si="122"/>
        <v>Y</v>
      </c>
      <c r="CD23" s="137" t="str">
        <f t="shared" si="123"/>
        <v>N</v>
      </c>
      <c r="CE23" s="137" t="str">
        <f t="shared" si="124"/>
        <v>N</v>
      </c>
      <c r="CF23" s="139">
        <f t="shared" si="125"/>
        <v>8.7600722771680939</v>
      </c>
      <c r="CG23" s="139">
        <f t="shared" si="126"/>
        <v>14.787390552499065</v>
      </c>
      <c r="CH23" s="139">
        <f t="shared" si="127"/>
        <v>6.8577100999070968</v>
      </c>
      <c r="CI23" s="139">
        <f t="shared" si="128"/>
        <v>99.060421226483982</v>
      </c>
      <c r="CJ23" s="139">
        <f t="shared" si="129"/>
        <v>-47.369167549757812</v>
      </c>
      <c r="CK23" s="139">
        <f t="shared" si="130"/>
        <v>-5.2844732619283654</v>
      </c>
      <c r="CL23" s="137" t="str">
        <f t="shared" si="131"/>
        <v>N</v>
      </c>
      <c r="CM23" s="137" t="str">
        <f t="shared" si="132"/>
        <v>Y</v>
      </c>
      <c r="CN23" s="137" t="str">
        <f t="shared" si="133"/>
        <v>N</v>
      </c>
      <c r="CO23" s="137" t="str">
        <f t="shared" si="134"/>
        <v>Y</v>
      </c>
      <c r="CP23" s="137" t="str">
        <f t="shared" si="135"/>
        <v>N</v>
      </c>
      <c r="CQ23" s="137">
        <f>D!I23</f>
        <v>37439</v>
      </c>
      <c r="CR23" s="137">
        <f>D!R23</f>
        <v>39024</v>
      </c>
      <c r="CS23" s="137">
        <f>D!AA23</f>
        <v>27765</v>
      </c>
      <c r="CT23" s="137">
        <f>D!AJ23</f>
        <v>26116</v>
      </c>
      <c r="CU23" s="137">
        <f>D!AS23</f>
        <v>21155</v>
      </c>
      <c r="CV23" s="137">
        <f>D!BB23</f>
        <v>18109</v>
      </c>
      <c r="CW23" s="137">
        <f>D!BK23</f>
        <v>31981</v>
      </c>
      <c r="CX23" s="137" t="str">
        <f t="shared" si="136"/>
        <v>N</v>
      </c>
      <c r="CY23" s="137" t="str">
        <f t="shared" si="137"/>
        <v>Y</v>
      </c>
      <c r="CZ23" s="137" t="str">
        <f t="shared" si="138"/>
        <v>Y</v>
      </c>
      <c r="DA23" s="137" t="str">
        <f t="shared" si="139"/>
        <v>Y</v>
      </c>
      <c r="DB23" s="137" t="str">
        <f t="shared" si="140"/>
        <v>Y</v>
      </c>
      <c r="DC23" s="137" t="str">
        <f t="shared" si="141"/>
        <v>N</v>
      </c>
      <c r="DD23" s="139">
        <f t="shared" si="142"/>
        <v>-4.0616031160311605</v>
      </c>
      <c r="DE23" s="139">
        <f t="shared" si="143"/>
        <v>40.551053484602917</v>
      </c>
      <c r="DF23" s="139">
        <f t="shared" si="144"/>
        <v>6.3141369275539896</v>
      </c>
      <c r="DG23" s="139">
        <f t="shared" si="145"/>
        <v>23.450720869770738</v>
      </c>
      <c r="DH23" s="139">
        <f t="shared" si="146"/>
        <v>16.82036556408416</v>
      </c>
      <c r="DI23" s="139">
        <f t="shared" si="147"/>
        <v>-43.37575435414778</v>
      </c>
      <c r="DJ23" s="137" t="str">
        <f t="shared" si="148"/>
        <v>N</v>
      </c>
      <c r="DK23" s="137" t="str">
        <f t="shared" si="149"/>
        <v>Y</v>
      </c>
      <c r="DL23" s="137" t="str">
        <f t="shared" si="150"/>
        <v>N</v>
      </c>
      <c r="DM23" s="137" t="str">
        <f t="shared" si="151"/>
        <v>Y</v>
      </c>
      <c r="DN23" s="137" t="str">
        <f t="shared" si="152"/>
        <v>Y</v>
      </c>
      <c r="DO23" s="137">
        <f>Volatility!B23</f>
        <v>2.76</v>
      </c>
      <c r="DP23" s="137">
        <f>Volatility!E23</f>
        <v>2.81</v>
      </c>
      <c r="DQ23" s="137">
        <f>Volatility!H23</f>
        <v>2.65</v>
      </c>
      <c r="DR23" s="137">
        <f>Volatility!K23</f>
        <v>2.71999999999999</v>
      </c>
      <c r="DS23" s="137">
        <f>Volatility!N23</f>
        <v>2.8</v>
      </c>
      <c r="DT23" s="137">
        <f>Volatility!Q23</f>
        <v>2.83</v>
      </c>
      <c r="DU23" s="137">
        <f>Volatility!T23</f>
        <v>2.91</v>
      </c>
      <c r="DV23" s="137" t="str">
        <f t="shared" si="153"/>
        <v>N</v>
      </c>
      <c r="DW23" s="137" t="str">
        <f t="shared" si="154"/>
        <v>Y</v>
      </c>
      <c r="DX23" s="137" t="str">
        <f t="shared" si="155"/>
        <v>N</v>
      </c>
      <c r="DY23" s="137" t="str">
        <f t="shared" si="156"/>
        <v>N</v>
      </c>
      <c r="DZ23" s="137" t="str">
        <f t="shared" si="157"/>
        <v>N</v>
      </c>
      <c r="EA23" s="137" t="str">
        <f t="shared" si="158"/>
        <v>N</v>
      </c>
      <c r="EB23" s="139">
        <f t="shared" si="159"/>
        <v>-1.7793594306049918</v>
      </c>
      <c r="EC23" s="139">
        <f t="shared" si="160"/>
        <v>6.0377358490566095</v>
      </c>
      <c r="ED23" s="139">
        <f t="shared" si="161"/>
        <v>-2.5735294117643503</v>
      </c>
      <c r="EE23" s="139">
        <f t="shared" si="162"/>
        <v>-2.8571428571432089</v>
      </c>
      <c r="EF23" s="139">
        <f t="shared" si="163"/>
        <v>-1.0600706713781005</v>
      </c>
      <c r="EG23" s="139">
        <f t="shared" si="164"/>
        <v>-2.7491408934707926</v>
      </c>
      <c r="EH23" s="137" t="str">
        <f t="shared" si="165"/>
        <v>N</v>
      </c>
      <c r="EI23" s="137" t="str">
        <f t="shared" si="166"/>
        <v>Y</v>
      </c>
      <c r="EJ23" s="137" t="str">
        <f t="shared" si="167"/>
        <v>Y</v>
      </c>
      <c r="EK23" s="137" t="str">
        <f t="shared" si="168"/>
        <v>N</v>
      </c>
      <c r="EL23" s="137" t="str">
        <f t="shared" si="169"/>
        <v>Y</v>
      </c>
    </row>
    <row r="24" spans="1:142" x14ac:dyDescent="0.3">
      <c r="A24" s="137" t="str">
        <f>D!B24</f>
        <v>BHARATFORG</v>
      </c>
      <c r="B24" s="137">
        <f>D!F24</f>
        <v>284.35000000000002</v>
      </c>
      <c r="C24" s="137">
        <f>D!O24</f>
        <v>291.60000000000002</v>
      </c>
      <c r="D24" s="137">
        <f>D!X24</f>
        <v>281.89999999999998</v>
      </c>
      <c r="E24" s="137">
        <f>D!AG24</f>
        <v>270.60000000000002</v>
      </c>
      <c r="F24" s="137">
        <f>D!AP24</f>
        <v>269.7</v>
      </c>
      <c r="G24" s="137">
        <f>D!AY24</f>
        <v>277.3</v>
      </c>
      <c r="H24" s="137">
        <f>D!BH24</f>
        <v>276.3</v>
      </c>
      <c r="I24" s="137" t="str">
        <f t="shared" si="85"/>
        <v>N</v>
      </c>
      <c r="J24" s="137" t="str">
        <f t="shared" si="86"/>
        <v>Y</v>
      </c>
      <c r="K24" s="137" t="str">
        <f t="shared" si="87"/>
        <v>Y</v>
      </c>
      <c r="L24" s="137" t="str">
        <f t="shared" si="88"/>
        <v>Y</v>
      </c>
      <c r="M24" s="137" t="str">
        <f t="shared" si="89"/>
        <v>N</v>
      </c>
      <c r="N24" s="137" t="str">
        <f t="shared" si="90"/>
        <v>Y</v>
      </c>
      <c r="O24" s="139">
        <f t="shared" si="91"/>
        <v>-2.486282578875171</v>
      </c>
      <c r="P24" s="139">
        <f t="shared" si="92"/>
        <v>3.4409365023057985</v>
      </c>
      <c r="Q24" s="139">
        <f t="shared" si="93"/>
        <v>4.1759053954175736</v>
      </c>
      <c r="R24" s="139">
        <f t="shared" si="94"/>
        <v>0.33370411568410607</v>
      </c>
      <c r="S24" s="139">
        <f t="shared" si="95"/>
        <v>-2.740714028128389</v>
      </c>
      <c r="T24" s="139">
        <f t="shared" si="96"/>
        <v>0.36192544335866811</v>
      </c>
      <c r="U24" s="137" t="str">
        <f t="shared" si="97"/>
        <v>N</v>
      </c>
      <c r="V24" s="137" t="str">
        <f t="shared" si="98"/>
        <v>N</v>
      </c>
      <c r="W24" s="137" t="str">
        <f t="shared" si="99"/>
        <v>Y</v>
      </c>
      <c r="X24" s="137" t="str">
        <f t="shared" si="100"/>
        <v>Y</v>
      </c>
      <c r="Y24" s="137" t="str">
        <f t="shared" si="101"/>
        <v>N</v>
      </c>
      <c r="Z24" s="137">
        <f>D!C24</f>
        <v>287.64999999999998</v>
      </c>
      <c r="AA24" s="137">
        <f>D!L24</f>
        <v>284.35000000000002</v>
      </c>
      <c r="AB24" s="137">
        <f>D!U24</f>
        <v>270.5</v>
      </c>
      <c r="AC24" s="137">
        <f>D!AD24</f>
        <v>273.60000000000002</v>
      </c>
      <c r="AD24" s="137">
        <f>D!AM24</f>
        <v>284</v>
      </c>
      <c r="AE24" s="137">
        <f>D!AV24</f>
        <v>279.10000000000002</v>
      </c>
      <c r="AF24" s="137">
        <f>D!BE24</f>
        <v>282</v>
      </c>
      <c r="AG24" s="137">
        <f>D!D24</f>
        <v>294.45</v>
      </c>
      <c r="AH24" s="137">
        <f>D!M24</f>
        <v>296</v>
      </c>
      <c r="AI24" s="137">
        <f>D!V24</f>
        <v>283.8</v>
      </c>
      <c r="AJ24" s="137">
        <f>D!AE24</f>
        <v>281.3</v>
      </c>
      <c r="AK24" s="137">
        <f>D!AN24</f>
        <v>288</v>
      </c>
      <c r="AL24" s="137">
        <f>D!AW24</f>
        <v>280.75</v>
      </c>
      <c r="AM24" s="137">
        <f>D!BF24</f>
        <v>282</v>
      </c>
      <c r="AN24" s="137">
        <f>D!E24</f>
        <v>277.7</v>
      </c>
      <c r="AO24" s="137">
        <f>D!N24</f>
        <v>281.55</v>
      </c>
      <c r="AP24" s="137">
        <f>D!W24</f>
        <v>267.7</v>
      </c>
      <c r="AQ24" s="137">
        <f>D!AF24</f>
        <v>269</v>
      </c>
      <c r="AR24" s="137">
        <f>D!AO24</f>
        <v>263.10000000000002</v>
      </c>
      <c r="AS24" s="137">
        <f>D!AX24</f>
        <v>271.14999999999998</v>
      </c>
      <c r="AT24" s="137">
        <f>D!BG24</f>
        <v>271.35000000000002</v>
      </c>
      <c r="AU24" s="137">
        <f>D!G24</f>
        <v>3357259</v>
      </c>
      <c r="AV24" s="137">
        <f>D!P24</f>
        <v>3845052</v>
      </c>
      <c r="AW24" s="137">
        <f>D!Y24</f>
        <v>2514032</v>
      </c>
      <c r="AX24" s="137">
        <f>D!AH24</f>
        <v>2623792</v>
      </c>
      <c r="AY24" s="137">
        <f>D!AQ24</f>
        <v>5345896</v>
      </c>
      <c r="AZ24" s="137">
        <f>D!AZ24</f>
        <v>3499251</v>
      </c>
      <c r="BA24" s="137">
        <f>D!BI24</f>
        <v>2984629</v>
      </c>
      <c r="BB24" s="137" t="str">
        <f t="shared" si="102"/>
        <v>N</v>
      </c>
      <c r="BC24" s="137" t="str">
        <f t="shared" si="103"/>
        <v>Y</v>
      </c>
      <c r="BD24" s="137" t="str">
        <f t="shared" si="104"/>
        <v>N</v>
      </c>
      <c r="BE24" s="137" t="str">
        <f t="shared" si="105"/>
        <v>N</v>
      </c>
      <c r="BF24" s="137" t="str">
        <f t="shared" si="106"/>
        <v>Y</v>
      </c>
      <c r="BG24" s="137" t="str">
        <f t="shared" si="107"/>
        <v>Y</v>
      </c>
      <c r="BH24" s="139">
        <f t="shared" si="108"/>
        <v>-12.686252357575398</v>
      </c>
      <c r="BI24" s="139">
        <f t="shared" si="109"/>
        <v>52.943637948920298</v>
      </c>
      <c r="BJ24" s="139">
        <f t="shared" si="110"/>
        <v>-4.1832584290218122</v>
      </c>
      <c r="BK24" s="139">
        <f t="shared" si="111"/>
        <v>-50.919509096323608</v>
      </c>
      <c r="BL24" s="139">
        <f t="shared" si="112"/>
        <v>52.772579046201606</v>
      </c>
      <c r="BM24" s="139">
        <f t="shared" si="113"/>
        <v>17.242411033331113</v>
      </c>
      <c r="BN24" s="137" t="str">
        <f t="shared" si="114"/>
        <v>N</v>
      </c>
      <c r="BO24" s="137" t="str">
        <f t="shared" si="115"/>
        <v>Y</v>
      </c>
      <c r="BP24" s="137" t="str">
        <f t="shared" si="116"/>
        <v>Y</v>
      </c>
      <c r="BQ24" s="137" t="str">
        <f t="shared" si="117"/>
        <v>N</v>
      </c>
      <c r="BR24" s="137" t="str">
        <f t="shared" si="118"/>
        <v>Y</v>
      </c>
      <c r="BS24" s="137">
        <f>D!H24</f>
        <v>955624368.29999995</v>
      </c>
      <c r="BT24" s="137">
        <f>D!Q24</f>
        <v>1112495509.4000001</v>
      </c>
      <c r="BU24" s="137">
        <f>D!Z24</f>
        <v>697045313.89999998</v>
      </c>
      <c r="BV24" s="137">
        <f>D!AI24</f>
        <v>722461418.45000005</v>
      </c>
      <c r="BW24" s="137">
        <f>D!AR24</f>
        <v>1469181770.5999999</v>
      </c>
      <c r="BX24" s="137">
        <f>D!BA24</f>
        <v>964427033.79999995</v>
      </c>
      <c r="BY24" s="137">
        <f>D!BJ24</f>
        <v>825024964.70000005</v>
      </c>
      <c r="BZ24" s="137" t="str">
        <f t="shared" si="119"/>
        <v>N</v>
      </c>
      <c r="CA24" s="137" t="str">
        <f t="shared" si="120"/>
        <v>Y</v>
      </c>
      <c r="CB24" s="137" t="str">
        <f t="shared" si="121"/>
        <v>N</v>
      </c>
      <c r="CC24" s="137" t="str">
        <f t="shared" si="122"/>
        <v>N</v>
      </c>
      <c r="CD24" s="137" t="str">
        <f t="shared" si="123"/>
        <v>Y</v>
      </c>
      <c r="CE24" s="137" t="str">
        <f t="shared" si="124"/>
        <v>Y</v>
      </c>
      <c r="CF24" s="139">
        <f t="shared" si="125"/>
        <v>-14.100833646025693</v>
      </c>
      <c r="CG24" s="139">
        <f t="shared" si="126"/>
        <v>59.601605120266512</v>
      </c>
      <c r="CH24" s="139">
        <f t="shared" si="127"/>
        <v>-3.5179877985081722</v>
      </c>
      <c r="CI24" s="139">
        <f t="shared" si="128"/>
        <v>-50.825593339961351</v>
      </c>
      <c r="CJ24" s="139">
        <f t="shared" si="129"/>
        <v>52.337265455032288</v>
      </c>
      <c r="CK24" s="139">
        <f t="shared" si="130"/>
        <v>16.896709198453166</v>
      </c>
      <c r="CL24" s="137" t="str">
        <f t="shared" si="131"/>
        <v>N</v>
      </c>
      <c r="CM24" s="137" t="str">
        <f t="shared" si="132"/>
        <v>Y</v>
      </c>
      <c r="CN24" s="137" t="str">
        <f t="shared" si="133"/>
        <v>Y</v>
      </c>
      <c r="CO24" s="137" t="str">
        <f t="shared" si="134"/>
        <v>N</v>
      </c>
      <c r="CP24" s="137" t="str">
        <f t="shared" si="135"/>
        <v>Y</v>
      </c>
      <c r="CQ24" s="137">
        <f>D!I24</f>
        <v>43559</v>
      </c>
      <c r="CR24" s="137">
        <f>D!R24</f>
        <v>47877</v>
      </c>
      <c r="CS24" s="137">
        <f>D!AA24</f>
        <v>31610</v>
      </c>
      <c r="CT24" s="137">
        <f>D!AJ24</f>
        <v>25273</v>
      </c>
      <c r="CU24" s="137">
        <f>D!AS24</f>
        <v>69017</v>
      </c>
      <c r="CV24" s="137">
        <f>D!BB24</f>
        <v>38315</v>
      </c>
      <c r="CW24" s="137">
        <f>D!BK24</f>
        <v>33965</v>
      </c>
      <c r="CX24" s="137" t="str">
        <f t="shared" si="136"/>
        <v>N</v>
      </c>
      <c r="CY24" s="137" t="str">
        <f t="shared" si="137"/>
        <v>Y</v>
      </c>
      <c r="CZ24" s="137" t="str">
        <f t="shared" si="138"/>
        <v>Y</v>
      </c>
      <c r="DA24" s="137" t="str">
        <f t="shared" si="139"/>
        <v>N</v>
      </c>
      <c r="DB24" s="137" t="str">
        <f t="shared" si="140"/>
        <v>Y</v>
      </c>
      <c r="DC24" s="137" t="str">
        <f t="shared" si="141"/>
        <v>Y</v>
      </c>
      <c r="DD24" s="139">
        <f t="shared" si="142"/>
        <v>-9.0189443783027343</v>
      </c>
      <c r="DE24" s="139">
        <f t="shared" si="143"/>
        <v>51.461562796583358</v>
      </c>
      <c r="DF24" s="139">
        <f t="shared" si="144"/>
        <v>25.074189846872159</v>
      </c>
      <c r="DG24" s="139">
        <f t="shared" si="145"/>
        <v>-63.381485720909339</v>
      </c>
      <c r="DH24" s="139">
        <f t="shared" si="146"/>
        <v>80.130497194310323</v>
      </c>
      <c r="DI24" s="139">
        <f t="shared" si="147"/>
        <v>12.807301634035037</v>
      </c>
      <c r="DJ24" s="137" t="str">
        <f t="shared" si="148"/>
        <v>N</v>
      </c>
      <c r="DK24" s="137" t="str">
        <f t="shared" si="149"/>
        <v>Y</v>
      </c>
      <c r="DL24" s="137" t="str">
        <f t="shared" si="150"/>
        <v>Y</v>
      </c>
      <c r="DM24" s="137" t="str">
        <f t="shared" si="151"/>
        <v>N</v>
      </c>
      <c r="DN24" s="137" t="str">
        <f t="shared" si="152"/>
        <v>Y</v>
      </c>
      <c r="DO24" s="137">
        <f>Volatility!B24</f>
        <v>4.91</v>
      </c>
      <c r="DP24" s="137">
        <f>Volatility!E24</f>
        <v>5.0199999999999996</v>
      </c>
      <c r="DQ24" s="137">
        <f>Volatility!H24</f>
        <v>5.1100000000000003</v>
      </c>
      <c r="DR24" s="137">
        <f>Volatility!K24</f>
        <v>5.17</v>
      </c>
      <c r="DS24" s="137">
        <f>Volatility!N24</f>
        <v>5.33</v>
      </c>
      <c r="DT24" s="137">
        <f>Volatility!Q24</f>
        <v>5.45</v>
      </c>
      <c r="DU24" s="137">
        <f>Volatility!T24</f>
        <v>5.62</v>
      </c>
      <c r="DV24" s="137" t="str">
        <f t="shared" si="153"/>
        <v>N</v>
      </c>
      <c r="DW24" s="137" t="str">
        <f t="shared" si="154"/>
        <v>N</v>
      </c>
      <c r="DX24" s="137" t="str">
        <f t="shared" si="155"/>
        <v>N</v>
      </c>
      <c r="DY24" s="137" t="str">
        <f t="shared" si="156"/>
        <v>N</v>
      </c>
      <c r="DZ24" s="137" t="str">
        <f t="shared" si="157"/>
        <v>N</v>
      </c>
      <c r="EA24" s="137" t="str">
        <f t="shared" si="158"/>
        <v>N</v>
      </c>
      <c r="EB24" s="139">
        <f t="shared" si="159"/>
        <v>-2.1912350597609453</v>
      </c>
      <c r="EC24" s="139">
        <f t="shared" si="160"/>
        <v>-1.7612524461839676</v>
      </c>
      <c r="ED24" s="139">
        <f t="shared" si="161"/>
        <v>-1.1605415860734933</v>
      </c>
      <c r="EE24" s="139">
        <f t="shared" si="162"/>
        <v>-3.0018761726078829</v>
      </c>
      <c r="EF24" s="139">
        <f t="shared" si="163"/>
        <v>-2.201834862385323</v>
      </c>
      <c r="EG24" s="139">
        <f t="shared" si="164"/>
        <v>-3.0249110320284682</v>
      </c>
      <c r="EH24" s="137" t="str">
        <f t="shared" si="165"/>
        <v>N</v>
      </c>
      <c r="EI24" s="137" t="str">
        <f t="shared" si="166"/>
        <v>N</v>
      </c>
      <c r="EJ24" s="137" t="str">
        <f t="shared" si="167"/>
        <v>Y</v>
      </c>
      <c r="EK24" s="137" t="str">
        <f t="shared" si="168"/>
        <v>N</v>
      </c>
      <c r="EL24" s="137" t="str">
        <f t="shared" si="169"/>
        <v>Y</v>
      </c>
    </row>
    <row r="25" spans="1:142" x14ac:dyDescent="0.3">
      <c r="A25" s="137" t="str">
        <f>D!B25</f>
        <v>BHARTIARTL</v>
      </c>
      <c r="B25" s="137">
        <f>D!F25</f>
        <v>593.20000000000005</v>
      </c>
      <c r="C25" s="137">
        <f>D!O25</f>
        <v>594.54999999999995</v>
      </c>
      <c r="D25" s="137">
        <f>D!X25</f>
        <v>594.04999999999995</v>
      </c>
      <c r="E25" s="137">
        <f>D!AG25</f>
        <v>598.79999999999995</v>
      </c>
      <c r="F25" s="137">
        <f>D!AP25</f>
        <v>538.04999999999995</v>
      </c>
      <c r="G25" s="137">
        <f>D!AY25</f>
        <v>554.1</v>
      </c>
      <c r="H25" s="137">
        <f>D!BH25</f>
        <v>539.85</v>
      </c>
      <c r="I25" s="137" t="str">
        <f t="shared" si="85"/>
        <v>N</v>
      </c>
      <c r="J25" s="137" t="str">
        <f t="shared" si="86"/>
        <v>Y</v>
      </c>
      <c r="K25" s="137" t="str">
        <f t="shared" si="87"/>
        <v>N</v>
      </c>
      <c r="L25" s="137" t="str">
        <f t="shared" si="88"/>
        <v>Y</v>
      </c>
      <c r="M25" s="137" t="str">
        <f t="shared" si="89"/>
        <v>N</v>
      </c>
      <c r="N25" s="137" t="str">
        <f t="shared" si="90"/>
        <v>Y</v>
      </c>
      <c r="O25" s="139">
        <f t="shared" si="91"/>
        <v>-0.22706248423175665</v>
      </c>
      <c r="P25" s="139">
        <f t="shared" si="92"/>
        <v>8.4167999326656015E-2</v>
      </c>
      <c r="Q25" s="139">
        <f t="shared" si="93"/>
        <v>-0.79325317301269205</v>
      </c>
      <c r="R25" s="139">
        <f t="shared" si="94"/>
        <v>11.290772233063842</v>
      </c>
      <c r="S25" s="139">
        <f t="shared" si="95"/>
        <v>-2.8965890633459788</v>
      </c>
      <c r="T25" s="139">
        <f t="shared" si="96"/>
        <v>2.6396221172547927</v>
      </c>
      <c r="U25" s="137" t="str">
        <f t="shared" si="97"/>
        <v>N</v>
      </c>
      <c r="V25" s="137" t="str">
        <f t="shared" si="98"/>
        <v>Y</v>
      </c>
      <c r="W25" s="137" t="str">
        <f t="shared" si="99"/>
        <v>N</v>
      </c>
      <c r="X25" s="137" t="str">
        <f t="shared" si="100"/>
        <v>Y</v>
      </c>
      <c r="Y25" s="137" t="str">
        <f t="shared" si="101"/>
        <v>N</v>
      </c>
      <c r="Z25" s="137">
        <f>D!C25</f>
        <v>597</v>
      </c>
      <c r="AA25" s="137">
        <f>D!L25</f>
        <v>590.5</v>
      </c>
      <c r="AB25" s="137">
        <f>D!U25</f>
        <v>605</v>
      </c>
      <c r="AC25" s="137">
        <f>D!AD25</f>
        <v>558.5</v>
      </c>
      <c r="AD25" s="137">
        <f>D!AM25</f>
        <v>556.9</v>
      </c>
      <c r="AE25" s="137">
        <f>D!AV25</f>
        <v>543.5</v>
      </c>
      <c r="AF25" s="137">
        <f>D!BE25</f>
        <v>551.1</v>
      </c>
      <c r="AG25" s="137">
        <f>D!D25</f>
        <v>597.4</v>
      </c>
      <c r="AH25" s="137">
        <f>D!M25</f>
        <v>604.5</v>
      </c>
      <c r="AI25" s="137">
        <f>D!V25</f>
        <v>612</v>
      </c>
      <c r="AJ25" s="137">
        <f>D!AE25</f>
        <v>603.5</v>
      </c>
      <c r="AK25" s="137">
        <f>D!AN25</f>
        <v>559</v>
      </c>
      <c r="AL25" s="137">
        <f>D!AW25</f>
        <v>556.9</v>
      </c>
      <c r="AM25" s="137">
        <f>D!BF25</f>
        <v>562.5</v>
      </c>
      <c r="AN25" s="137">
        <f>D!E25</f>
        <v>587</v>
      </c>
      <c r="AO25" s="137">
        <f>D!N25</f>
        <v>585.4</v>
      </c>
      <c r="AP25" s="137">
        <f>D!W25</f>
        <v>588.6</v>
      </c>
      <c r="AQ25" s="137">
        <f>D!AF25</f>
        <v>557</v>
      </c>
      <c r="AR25" s="137">
        <f>D!AO25</f>
        <v>535.20000000000005</v>
      </c>
      <c r="AS25" s="137">
        <f>D!AX25</f>
        <v>539.4</v>
      </c>
      <c r="AT25" s="137">
        <f>D!BG25</f>
        <v>535.1</v>
      </c>
      <c r="AU25" s="137">
        <f>D!G25</f>
        <v>11416299</v>
      </c>
      <c r="AV25" s="137">
        <f>D!P25</f>
        <v>20292652</v>
      </c>
      <c r="AW25" s="137">
        <f>D!Y25</f>
        <v>35744408</v>
      </c>
      <c r="AX25" s="137">
        <f>D!AH25</f>
        <v>71909586</v>
      </c>
      <c r="AY25" s="137">
        <f>D!AQ25</f>
        <v>21586051</v>
      </c>
      <c r="AZ25" s="137">
        <f>D!AZ25</f>
        <v>14486155</v>
      </c>
      <c r="BA25" s="137">
        <f>D!BI25</f>
        <v>13180895</v>
      </c>
      <c r="BB25" s="137" t="str">
        <f t="shared" si="102"/>
        <v>N</v>
      </c>
      <c r="BC25" s="137" t="str">
        <f t="shared" si="103"/>
        <v>N</v>
      </c>
      <c r="BD25" s="137" t="str">
        <f t="shared" si="104"/>
        <v>N</v>
      </c>
      <c r="BE25" s="137" t="str">
        <f t="shared" si="105"/>
        <v>Y</v>
      </c>
      <c r="BF25" s="137" t="str">
        <f t="shared" si="106"/>
        <v>Y</v>
      </c>
      <c r="BG25" s="137" t="str">
        <f t="shared" si="107"/>
        <v>Y</v>
      </c>
      <c r="BH25" s="139">
        <f t="shared" si="108"/>
        <v>-43.741710053471571</v>
      </c>
      <c r="BI25" s="139">
        <f t="shared" si="109"/>
        <v>-43.228456881982765</v>
      </c>
      <c r="BJ25" s="139">
        <f t="shared" si="110"/>
        <v>-50.29256878213706</v>
      </c>
      <c r="BK25" s="139">
        <f t="shared" si="111"/>
        <v>233.12988095877287</v>
      </c>
      <c r="BL25" s="139">
        <f t="shared" si="112"/>
        <v>49.011597625456858</v>
      </c>
      <c r="BM25" s="139">
        <f t="shared" si="113"/>
        <v>9.902665941880274</v>
      </c>
      <c r="BN25" s="137" t="str">
        <f t="shared" si="114"/>
        <v>N</v>
      </c>
      <c r="BO25" s="137" t="str">
        <f t="shared" si="115"/>
        <v>Y</v>
      </c>
      <c r="BP25" s="137" t="str">
        <f t="shared" si="116"/>
        <v>N</v>
      </c>
      <c r="BQ25" s="137" t="str">
        <f t="shared" si="117"/>
        <v>Y</v>
      </c>
      <c r="BR25" s="137" t="str">
        <f t="shared" si="118"/>
        <v>Y</v>
      </c>
      <c r="BS25" s="137">
        <f>D!H25</f>
        <v>6758814648.6999998</v>
      </c>
      <c r="BT25" s="137">
        <f>D!Q25</f>
        <v>12078157666.549999</v>
      </c>
      <c r="BU25" s="137">
        <f>D!Z25</f>
        <v>21381025536.5</v>
      </c>
      <c r="BV25" s="137">
        <f>D!AI25</f>
        <v>41965283080.699997</v>
      </c>
      <c r="BW25" s="137">
        <f>D!AR25</f>
        <v>11829269220.799999</v>
      </c>
      <c r="BX25" s="137">
        <f>D!BA25</f>
        <v>7968186283.6999998</v>
      </c>
      <c r="BY25" s="137">
        <f>D!BJ25</f>
        <v>7209850659.1999998</v>
      </c>
      <c r="BZ25" s="137" t="str">
        <f t="shared" si="119"/>
        <v>N</v>
      </c>
      <c r="CA25" s="137" t="str">
        <f t="shared" si="120"/>
        <v>N</v>
      </c>
      <c r="CB25" s="137" t="str">
        <f t="shared" si="121"/>
        <v>N</v>
      </c>
      <c r="CC25" s="137" t="str">
        <f t="shared" si="122"/>
        <v>Y</v>
      </c>
      <c r="CD25" s="137" t="str">
        <f t="shared" si="123"/>
        <v>Y</v>
      </c>
      <c r="CE25" s="137" t="str">
        <f t="shared" si="124"/>
        <v>Y</v>
      </c>
      <c r="CF25" s="139">
        <f t="shared" si="125"/>
        <v>-44.041013246430111</v>
      </c>
      <c r="CG25" s="139">
        <f t="shared" si="126"/>
        <v>-43.509923572510026</v>
      </c>
      <c r="CH25" s="139">
        <f t="shared" si="127"/>
        <v>-49.050681975899217</v>
      </c>
      <c r="CI25" s="139">
        <f t="shared" si="128"/>
        <v>254.75803532233695</v>
      </c>
      <c r="CJ25" s="139">
        <f t="shared" si="129"/>
        <v>48.456233321231025</v>
      </c>
      <c r="CK25" s="139">
        <f t="shared" si="130"/>
        <v>10.518048990825344</v>
      </c>
      <c r="CL25" s="137" t="str">
        <f t="shared" si="131"/>
        <v>N</v>
      </c>
      <c r="CM25" s="137" t="str">
        <f t="shared" si="132"/>
        <v>Y</v>
      </c>
      <c r="CN25" s="137" t="str">
        <f t="shared" si="133"/>
        <v>N</v>
      </c>
      <c r="CO25" s="137" t="str">
        <f t="shared" si="134"/>
        <v>Y</v>
      </c>
      <c r="CP25" s="137" t="str">
        <f t="shared" si="135"/>
        <v>Y</v>
      </c>
      <c r="CQ25" s="137">
        <f>D!I25</f>
        <v>170702</v>
      </c>
      <c r="CR25" s="137">
        <f>D!R25</f>
        <v>222010</v>
      </c>
      <c r="CS25" s="137">
        <f>D!AA25</f>
        <v>372386</v>
      </c>
      <c r="CT25" s="137">
        <f>D!AJ25</f>
        <v>716020</v>
      </c>
      <c r="CU25" s="137">
        <f>D!AS25</f>
        <v>319214</v>
      </c>
      <c r="CV25" s="137">
        <f>D!BB25</f>
        <v>202097</v>
      </c>
      <c r="CW25" s="137">
        <f>D!BK25</f>
        <v>151782</v>
      </c>
      <c r="CX25" s="137" t="str">
        <f t="shared" si="136"/>
        <v>N</v>
      </c>
      <c r="CY25" s="137" t="str">
        <f t="shared" si="137"/>
        <v>N</v>
      </c>
      <c r="CZ25" s="137" t="str">
        <f t="shared" si="138"/>
        <v>N</v>
      </c>
      <c r="DA25" s="137" t="str">
        <f t="shared" si="139"/>
        <v>Y</v>
      </c>
      <c r="DB25" s="137" t="str">
        <f t="shared" si="140"/>
        <v>Y</v>
      </c>
      <c r="DC25" s="137" t="str">
        <f t="shared" si="141"/>
        <v>Y</v>
      </c>
      <c r="DD25" s="139">
        <f t="shared" si="142"/>
        <v>-23.110670690509437</v>
      </c>
      <c r="DE25" s="139">
        <f t="shared" si="143"/>
        <v>-40.381754416116614</v>
      </c>
      <c r="DF25" s="139">
        <f t="shared" si="144"/>
        <v>-47.992234853775031</v>
      </c>
      <c r="DG25" s="139">
        <f t="shared" si="145"/>
        <v>124.30720457122808</v>
      </c>
      <c r="DH25" s="139">
        <f t="shared" si="146"/>
        <v>57.950884971078246</v>
      </c>
      <c r="DI25" s="139">
        <f t="shared" si="147"/>
        <v>33.149517070535374</v>
      </c>
      <c r="DJ25" s="137" t="str">
        <f t="shared" si="148"/>
        <v>Y</v>
      </c>
      <c r="DK25" s="137" t="str">
        <f t="shared" si="149"/>
        <v>Y</v>
      </c>
      <c r="DL25" s="137" t="str">
        <f t="shared" si="150"/>
        <v>N</v>
      </c>
      <c r="DM25" s="137" t="str">
        <f t="shared" si="151"/>
        <v>Y</v>
      </c>
      <c r="DN25" s="137" t="str">
        <f t="shared" si="152"/>
        <v>Y</v>
      </c>
      <c r="DO25" s="137">
        <f>Volatility!B25</f>
        <v>3.74</v>
      </c>
      <c r="DP25" s="137">
        <f>Volatility!E25</f>
        <v>3.86</v>
      </c>
      <c r="DQ25" s="137">
        <f>Volatility!H25</f>
        <v>3.98</v>
      </c>
      <c r="DR25" s="137">
        <f>Volatility!K25</f>
        <v>4.0999999999999996</v>
      </c>
      <c r="DS25" s="137">
        <f>Volatility!N25</f>
        <v>3.25</v>
      </c>
      <c r="DT25" s="137">
        <f>Volatility!Q25</f>
        <v>3.27</v>
      </c>
      <c r="DU25" s="137">
        <f>Volatility!T25</f>
        <v>3.3099999999999898</v>
      </c>
      <c r="DV25" s="137" t="str">
        <f t="shared" si="153"/>
        <v>N</v>
      </c>
      <c r="DW25" s="137" t="str">
        <f t="shared" si="154"/>
        <v>N</v>
      </c>
      <c r="DX25" s="137" t="str">
        <f t="shared" si="155"/>
        <v>N</v>
      </c>
      <c r="DY25" s="137" t="str">
        <f t="shared" si="156"/>
        <v>Y</v>
      </c>
      <c r="DZ25" s="137" t="str">
        <f t="shared" si="157"/>
        <v>N</v>
      </c>
      <c r="EA25" s="137" t="str">
        <f t="shared" si="158"/>
        <v>N</v>
      </c>
      <c r="EB25" s="139">
        <f t="shared" si="159"/>
        <v>-3.1088082901554315</v>
      </c>
      <c r="EC25" s="139">
        <f t="shared" si="160"/>
        <v>-3.015075376884425</v>
      </c>
      <c r="ED25" s="139">
        <f t="shared" si="161"/>
        <v>-2.9268292682926753</v>
      </c>
      <c r="EE25" s="139">
        <f t="shared" si="162"/>
        <v>26.153846153846143</v>
      </c>
      <c r="EF25" s="139">
        <f t="shared" si="163"/>
        <v>-0.61162079510703415</v>
      </c>
      <c r="EG25" s="139">
        <f t="shared" si="164"/>
        <v>-1.2084592145012067</v>
      </c>
      <c r="EH25" s="137" t="str">
        <f t="shared" si="165"/>
        <v>N</v>
      </c>
      <c r="EI25" s="137" t="str">
        <f t="shared" si="166"/>
        <v>N</v>
      </c>
      <c r="EJ25" s="137" t="str">
        <f t="shared" si="167"/>
        <v>N</v>
      </c>
      <c r="EK25" s="137" t="str">
        <f t="shared" si="168"/>
        <v>Y</v>
      </c>
      <c r="EL25" s="137" t="str">
        <f t="shared" si="169"/>
        <v>Y</v>
      </c>
    </row>
    <row r="26" spans="1:142" x14ac:dyDescent="0.3">
      <c r="A26" s="137" t="str">
        <f>D!B26</f>
        <v>BHEL</v>
      </c>
      <c r="B26" s="137">
        <f>D!F26</f>
        <v>24.55</v>
      </c>
      <c r="C26" s="137">
        <f>D!O26</f>
        <v>25.55</v>
      </c>
      <c r="D26" s="137">
        <f>D!X26</f>
        <v>25.95</v>
      </c>
      <c r="E26" s="137">
        <f>D!AG26</f>
        <v>25.4</v>
      </c>
      <c r="F26" s="137">
        <f>D!AP26</f>
        <v>26.05</v>
      </c>
      <c r="G26" s="137">
        <f>D!AY26</f>
        <v>27.3</v>
      </c>
      <c r="H26" s="137">
        <f>D!BH26</f>
        <v>27.45</v>
      </c>
      <c r="I26" s="137" t="str">
        <f t="shared" si="85"/>
        <v>N</v>
      </c>
      <c r="J26" s="137" t="str">
        <f t="shared" si="86"/>
        <v>N</v>
      </c>
      <c r="K26" s="137" t="str">
        <f t="shared" si="87"/>
        <v>Y</v>
      </c>
      <c r="L26" s="137" t="str">
        <f t="shared" si="88"/>
        <v>N</v>
      </c>
      <c r="M26" s="137" t="str">
        <f t="shared" si="89"/>
        <v>N</v>
      </c>
      <c r="N26" s="137" t="str">
        <f t="shared" si="90"/>
        <v>N</v>
      </c>
      <c r="O26" s="139">
        <f t="shared" si="91"/>
        <v>-3.9138943248532287</v>
      </c>
      <c r="P26" s="139">
        <f t="shared" si="92"/>
        <v>-1.5414258188824608</v>
      </c>
      <c r="Q26" s="139">
        <f t="shared" si="93"/>
        <v>2.1653543307086642</v>
      </c>
      <c r="R26" s="139">
        <f t="shared" si="94"/>
        <v>-2.4952015355086452</v>
      </c>
      <c r="S26" s="139">
        <f t="shared" si="95"/>
        <v>-4.5787545787545785</v>
      </c>
      <c r="T26" s="139">
        <f t="shared" si="96"/>
        <v>-0.54644808743168882</v>
      </c>
      <c r="U26" s="137" t="str">
        <f t="shared" si="97"/>
        <v>N</v>
      </c>
      <c r="V26" s="137" t="str">
        <f t="shared" si="98"/>
        <v>N</v>
      </c>
      <c r="W26" s="137" t="str">
        <f t="shared" si="99"/>
        <v>Y</v>
      </c>
      <c r="X26" s="137" t="str">
        <f t="shared" si="100"/>
        <v>Y</v>
      </c>
      <c r="Y26" s="137" t="str">
        <f t="shared" si="101"/>
        <v>N</v>
      </c>
      <c r="Z26" s="137">
        <f>D!C26</f>
        <v>25.4</v>
      </c>
      <c r="AA26" s="137">
        <f>D!L26</f>
        <v>26</v>
      </c>
      <c r="AB26" s="137">
        <f>D!U26</f>
        <v>25.1</v>
      </c>
      <c r="AC26" s="137">
        <f>D!AD26</f>
        <v>26.4</v>
      </c>
      <c r="AD26" s="137">
        <f>D!AM26</f>
        <v>27.7</v>
      </c>
      <c r="AE26" s="137">
        <f>D!AV26</f>
        <v>27.5</v>
      </c>
      <c r="AF26" s="137">
        <f>D!BE26</f>
        <v>26.9</v>
      </c>
      <c r="AG26" s="137">
        <f>D!D26</f>
        <v>25.55</v>
      </c>
      <c r="AH26" s="137">
        <f>D!M26</f>
        <v>26.25</v>
      </c>
      <c r="AI26" s="137">
        <f>D!V26</f>
        <v>26.6</v>
      </c>
      <c r="AJ26" s="137">
        <f>D!AE26</f>
        <v>26.55</v>
      </c>
      <c r="AK26" s="137">
        <f>D!AN26</f>
        <v>28.45</v>
      </c>
      <c r="AL26" s="137">
        <f>D!AW26</f>
        <v>28.25</v>
      </c>
      <c r="AM26" s="137">
        <f>D!BF26</f>
        <v>29.25</v>
      </c>
      <c r="AN26" s="137">
        <f>D!E26</f>
        <v>24.15</v>
      </c>
      <c r="AO26" s="137">
        <f>D!N26</f>
        <v>25.3</v>
      </c>
      <c r="AP26" s="137">
        <f>D!W26</f>
        <v>25</v>
      </c>
      <c r="AQ26" s="137">
        <f>D!AF26</f>
        <v>25.3</v>
      </c>
      <c r="AR26" s="137">
        <f>D!AO26</f>
        <v>25.85</v>
      </c>
      <c r="AS26" s="137">
        <f>D!AX26</f>
        <v>27</v>
      </c>
      <c r="AT26" s="137">
        <f>D!BG26</f>
        <v>25</v>
      </c>
      <c r="AU26" s="137">
        <f>D!G26</f>
        <v>43983080</v>
      </c>
      <c r="AV26" s="137">
        <f>D!P26</f>
        <v>42189518</v>
      </c>
      <c r="AW26" s="137">
        <f>D!Y26</f>
        <v>59559198</v>
      </c>
      <c r="AX26" s="137">
        <f>D!AH26</f>
        <v>50209529</v>
      </c>
      <c r="AY26" s="137">
        <f>D!AQ26</f>
        <v>90741401</v>
      </c>
      <c r="AZ26" s="137">
        <f>D!AZ26</f>
        <v>88425003</v>
      </c>
      <c r="BA26" s="137">
        <f>D!BI26</f>
        <v>247691248</v>
      </c>
      <c r="BB26" s="137" t="str">
        <f t="shared" si="102"/>
        <v>Y</v>
      </c>
      <c r="BC26" s="137" t="str">
        <f t="shared" si="103"/>
        <v>N</v>
      </c>
      <c r="BD26" s="137" t="str">
        <f t="shared" si="104"/>
        <v>Y</v>
      </c>
      <c r="BE26" s="137" t="str">
        <f t="shared" si="105"/>
        <v>N</v>
      </c>
      <c r="BF26" s="137" t="str">
        <f t="shared" si="106"/>
        <v>Y</v>
      </c>
      <c r="BG26" s="137" t="str">
        <f t="shared" si="107"/>
        <v>N</v>
      </c>
      <c r="BH26" s="139">
        <f t="shared" si="108"/>
        <v>4.2512028698692408</v>
      </c>
      <c r="BI26" s="139">
        <f t="shared" si="109"/>
        <v>-29.163723796280806</v>
      </c>
      <c r="BJ26" s="139">
        <f t="shared" si="110"/>
        <v>18.621303936151243</v>
      </c>
      <c r="BK26" s="139">
        <f t="shared" si="111"/>
        <v>-44.667452291154284</v>
      </c>
      <c r="BL26" s="139">
        <f t="shared" si="112"/>
        <v>2.6196187971856784</v>
      </c>
      <c r="BM26" s="139">
        <f t="shared" si="113"/>
        <v>-64.300311894750521</v>
      </c>
      <c r="BN26" s="137" t="str">
        <f t="shared" si="114"/>
        <v>Y</v>
      </c>
      <c r="BO26" s="137" t="str">
        <f t="shared" si="115"/>
        <v>N</v>
      </c>
      <c r="BP26" s="137" t="str">
        <f t="shared" si="116"/>
        <v>Y</v>
      </c>
      <c r="BQ26" s="137" t="str">
        <f t="shared" si="117"/>
        <v>N</v>
      </c>
      <c r="BR26" s="137" t="str">
        <f t="shared" si="118"/>
        <v>Y</v>
      </c>
      <c r="BS26" s="137">
        <f>D!H26</f>
        <v>1086129254.45</v>
      </c>
      <c r="BT26" s="137">
        <f>D!Q26</f>
        <v>1088956153.25</v>
      </c>
      <c r="BU26" s="137">
        <f>D!Z26</f>
        <v>1550667324.3499999</v>
      </c>
      <c r="BV26" s="137">
        <f>D!AI26</f>
        <v>1300111151</v>
      </c>
      <c r="BW26" s="137">
        <f>D!AR26</f>
        <v>2413046462.9499998</v>
      </c>
      <c r="BX26" s="137">
        <f>D!BA26</f>
        <v>2431658823.8499999</v>
      </c>
      <c r="BY26" s="137">
        <f>D!BJ26</f>
        <v>6915098929.6999998</v>
      </c>
      <c r="BZ26" s="137" t="str">
        <f t="shared" si="119"/>
        <v>N</v>
      </c>
      <c r="CA26" s="137" t="str">
        <f t="shared" si="120"/>
        <v>N</v>
      </c>
      <c r="CB26" s="137" t="str">
        <f t="shared" si="121"/>
        <v>Y</v>
      </c>
      <c r="CC26" s="137" t="str">
        <f t="shared" si="122"/>
        <v>N</v>
      </c>
      <c r="CD26" s="137" t="str">
        <f t="shared" si="123"/>
        <v>N</v>
      </c>
      <c r="CE26" s="137" t="str">
        <f t="shared" si="124"/>
        <v>N</v>
      </c>
      <c r="CF26" s="139">
        <f t="shared" si="125"/>
        <v>-0.25959711890722559</v>
      </c>
      <c r="CG26" s="139">
        <f t="shared" si="126"/>
        <v>-29.774998405511472</v>
      </c>
      <c r="CH26" s="139">
        <f t="shared" si="127"/>
        <v>19.27190403353443</v>
      </c>
      <c r="CI26" s="139">
        <f t="shared" si="128"/>
        <v>-46.121586510581032</v>
      </c>
      <c r="CJ26" s="139">
        <f t="shared" si="129"/>
        <v>-0.76541826992536277</v>
      </c>
      <c r="CK26" s="139">
        <f t="shared" si="130"/>
        <v>-64.835516475315373</v>
      </c>
      <c r="CL26" s="137" t="str">
        <f t="shared" si="131"/>
        <v>Y</v>
      </c>
      <c r="CM26" s="137" t="str">
        <f t="shared" si="132"/>
        <v>N</v>
      </c>
      <c r="CN26" s="137" t="str">
        <f t="shared" si="133"/>
        <v>Y</v>
      </c>
      <c r="CO26" s="137" t="str">
        <f t="shared" si="134"/>
        <v>N</v>
      </c>
      <c r="CP26" s="137" t="str">
        <f t="shared" si="135"/>
        <v>Y</v>
      </c>
      <c r="CQ26" s="137">
        <f>D!I26</f>
        <v>58572</v>
      </c>
      <c r="CR26" s="137">
        <f>D!R26</f>
        <v>51329</v>
      </c>
      <c r="CS26" s="137">
        <f>D!AA26</f>
        <v>75058</v>
      </c>
      <c r="CT26" s="137">
        <f>D!AJ26</f>
        <v>59056</v>
      </c>
      <c r="CU26" s="137">
        <f>D!AS26</f>
        <v>101319</v>
      </c>
      <c r="CV26" s="137">
        <f>D!BB26</f>
        <v>109465</v>
      </c>
      <c r="CW26" s="137">
        <f>D!BK26</f>
        <v>328364</v>
      </c>
      <c r="CX26" s="137" t="str">
        <f t="shared" si="136"/>
        <v>Y</v>
      </c>
      <c r="CY26" s="137" t="str">
        <f t="shared" si="137"/>
        <v>N</v>
      </c>
      <c r="CZ26" s="137" t="str">
        <f t="shared" si="138"/>
        <v>Y</v>
      </c>
      <c r="DA26" s="137" t="str">
        <f t="shared" si="139"/>
        <v>N</v>
      </c>
      <c r="DB26" s="137" t="str">
        <f t="shared" si="140"/>
        <v>N</v>
      </c>
      <c r="DC26" s="137" t="str">
        <f t="shared" si="141"/>
        <v>N</v>
      </c>
      <c r="DD26" s="139">
        <f t="shared" si="142"/>
        <v>14.110931442264608</v>
      </c>
      <c r="DE26" s="139">
        <f t="shared" si="143"/>
        <v>-31.614218337818755</v>
      </c>
      <c r="DF26" s="139">
        <f t="shared" si="144"/>
        <v>27.0963153616906</v>
      </c>
      <c r="DG26" s="139">
        <f t="shared" si="145"/>
        <v>-41.712808061666621</v>
      </c>
      <c r="DH26" s="139">
        <f t="shared" si="146"/>
        <v>-7.4416480153473712</v>
      </c>
      <c r="DI26" s="139">
        <f t="shared" si="147"/>
        <v>-66.663519752469824</v>
      </c>
      <c r="DJ26" s="137" t="str">
        <f t="shared" si="148"/>
        <v>Y</v>
      </c>
      <c r="DK26" s="137" t="str">
        <f t="shared" si="149"/>
        <v>N</v>
      </c>
      <c r="DL26" s="137" t="str">
        <f t="shared" si="150"/>
        <v>Y</v>
      </c>
      <c r="DM26" s="137" t="str">
        <f t="shared" si="151"/>
        <v>N</v>
      </c>
      <c r="DN26" s="137" t="str">
        <f t="shared" si="152"/>
        <v>Y</v>
      </c>
      <c r="DO26" s="137">
        <f>Volatility!B26</f>
        <v>5.34</v>
      </c>
      <c r="DP26" s="137">
        <f>Volatility!E26</f>
        <v>5.41</v>
      </c>
      <c r="DQ26" s="137">
        <f>Volatility!H26</f>
        <v>5.57</v>
      </c>
      <c r="DR26" s="137">
        <f>Volatility!K26</f>
        <v>5.72</v>
      </c>
      <c r="DS26" s="137">
        <f>Volatility!N26</f>
        <v>5.86</v>
      </c>
      <c r="DT26" s="137">
        <f>Volatility!Q26</f>
        <v>5.93</v>
      </c>
      <c r="DU26" s="137">
        <f>Volatility!T26</f>
        <v>6.11</v>
      </c>
      <c r="DV26" s="137" t="str">
        <f t="shared" si="153"/>
        <v>N</v>
      </c>
      <c r="DW26" s="137" t="str">
        <f t="shared" si="154"/>
        <v>N</v>
      </c>
      <c r="DX26" s="137" t="str">
        <f t="shared" si="155"/>
        <v>N</v>
      </c>
      <c r="DY26" s="137" t="str">
        <f t="shared" si="156"/>
        <v>N</v>
      </c>
      <c r="DZ26" s="137" t="str">
        <f t="shared" si="157"/>
        <v>N</v>
      </c>
      <c r="EA26" s="137" t="str">
        <f t="shared" si="158"/>
        <v>N</v>
      </c>
      <c r="EB26" s="139">
        <f t="shared" si="159"/>
        <v>-1.2939001848428888</v>
      </c>
      <c r="EC26" s="139">
        <f t="shared" si="160"/>
        <v>-2.8725314183123904</v>
      </c>
      <c r="ED26" s="139">
        <f t="shared" si="161"/>
        <v>-2.6223776223776132</v>
      </c>
      <c r="EE26" s="139">
        <f t="shared" si="162"/>
        <v>-2.3890784982935247</v>
      </c>
      <c r="EF26" s="139">
        <f t="shared" si="163"/>
        <v>-1.1804384485666004</v>
      </c>
      <c r="EG26" s="139">
        <f t="shared" si="164"/>
        <v>-2.945990180032743</v>
      </c>
      <c r="EH26" s="137" t="str">
        <f t="shared" si="165"/>
        <v>Y</v>
      </c>
      <c r="EI26" s="137" t="str">
        <f t="shared" si="166"/>
        <v>N</v>
      </c>
      <c r="EJ26" s="137" t="str">
        <f t="shared" si="167"/>
        <v>N</v>
      </c>
      <c r="EK26" s="137" t="str">
        <f t="shared" si="168"/>
        <v>N</v>
      </c>
      <c r="EL26" s="137" t="str">
        <f t="shared" si="169"/>
        <v>Y</v>
      </c>
    </row>
    <row r="27" spans="1:142" x14ac:dyDescent="0.3">
      <c r="A27" s="137" t="str">
        <f>D!B27</f>
        <v>BIOCON</v>
      </c>
      <c r="B27" s="137">
        <f>D!F27</f>
        <v>350.3</v>
      </c>
      <c r="C27" s="137">
        <f>D!O27</f>
        <v>354.85</v>
      </c>
      <c r="D27" s="137">
        <f>D!X27</f>
        <v>346.85</v>
      </c>
      <c r="E27" s="137">
        <f>D!AG27</f>
        <v>336.6</v>
      </c>
      <c r="F27" s="137">
        <f>D!AP27</f>
        <v>331.75</v>
      </c>
      <c r="G27" s="137">
        <f>D!AY27</f>
        <v>328.5</v>
      </c>
      <c r="H27" s="137">
        <f>D!BH27</f>
        <v>335.15</v>
      </c>
      <c r="I27" s="137" t="str">
        <f t="shared" si="85"/>
        <v>N</v>
      </c>
      <c r="J27" s="137" t="str">
        <f t="shared" si="86"/>
        <v>Y</v>
      </c>
      <c r="K27" s="137" t="str">
        <f t="shared" si="87"/>
        <v>Y</v>
      </c>
      <c r="L27" s="137" t="str">
        <f t="shared" si="88"/>
        <v>Y</v>
      </c>
      <c r="M27" s="137" t="str">
        <f t="shared" si="89"/>
        <v>Y</v>
      </c>
      <c r="N27" s="137" t="str">
        <f t="shared" si="90"/>
        <v>N</v>
      </c>
      <c r="O27" s="139">
        <f t="shared" si="91"/>
        <v>-1.2822319289840809</v>
      </c>
      <c r="P27" s="139">
        <f t="shared" si="92"/>
        <v>2.3064725385613376</v>
      </c>
      <c r="Q27" s="139">
        <f t="shared" si="93"/>
        <v>3.0451574569221629</v>
      </c>
      <c r="R27" s="139">
        <f t="shared" si="94"/>
        <v>1.4619442351168117</v>
      </c>
      <c r="S27" s="139">
        <f t="shared" si="95"/>
        <v>0.98934550989345504</v>
      </c>
      <c r="T27" s="139">
        <f t="shared" si="96"/>
        <v>-1.9841861852901619</v>
      </c>
      <c r="U27" s="137" t="str">
        <f t="shared" si="97"/>
        <v>N</v>
      </c>
      <c r="V27" s="137" t="str">
        <f t="shared" si="98"/>
        <v>N</v>
      </c>
      <c r="W27" s="137" t="str">
        <f t="shared" si="99"/>
        <v>Y</v>
      </c>
      <c r="X27" s="137" t="str">
        <f t="shared" si="100"/>
        <v>Y</v>
      </c>
      <c r="Y27" s="137" t="str">
        <f t="shared" si="101"/>
        <v>Y</v>
      </c>
      <c r="Z27" s="137">
        <f>D!C27</f>
        <v>355</v>
      </c>
      <c r="AA27" s="137">
        <f>D!L27</f>
        <v>346.5</v>
      </c>
      <c r="AB27" s="137">
        <f>D!U27</f>
        <v>335.95</v>
      </c>
      <c r="AC27" s="137">
        <f>D!AD27</f>
        <v>334</v>
      </c>
      <c r="AD27" s="137">
        <f>D!AM27</f>
        <v>329</v>
      </c>
      <c r="AE27" s="137">
        <f>D!AV27</f>
        <v>325</v>
      </c>
      <c r="AF27" s="137">
        <f>D!BE27</f>
        <v>337.25</v>
      </c>
      <c r="AG27" s="137">
        <f>D!D27</f>
        <v>356.85</v>
      </c>
      <c r="AH27" s="137">
        <f>D!M27</f>
        <v>357.7</v>
      </c>
      <c r="AI27" s="137">
        <f>D!V27</f>
        <v>349.75</v>
      </c>
      <c r="AJ27" s="137">
        <f>D!AE27</f>
        <v>338.5</v>
      </c>
      <c r="AK27" s="137">
        <f>D!AN27</f>
        <v>336.8</v>
      </c>
      <c r="AL27" s="137">
        <f>D!AW27</f>
        <v>338.65</v>
      </c>
      <c r="AM27" s="137">
        <f>D!BF27</f>
        <v>343.5</v>
      </c>
      <c r="AN27" s="137">
        <f>D!E27</f>
        <v>347.6</v>
      </c>
      <c r="AO27" s="137">
        <f>D!N27</f>
        <v>344.75</v>
      </c>
      <c r="AP27" s="137">
        <f>D!W27</f>
        <v>334</v>
      </c>
      <c r="AQ27" s="137">
        <f>D!AF27</f>
        <v>329.3</v>
      </c>
      <c r="AR27" s="137">
        <f>D!AO27</f>
        <v>325</v>
      </c>
      <c r="AS27" s="137">
        <f>D!AX27</f>
        <v>320.7</v>
      </c>
      <c r="AT27" s="137">
        <f>D!BG27</f>
        <v>333</v>
      </c>
      <c r="AU27" s="137">
        <f>D!G27</f>
        <v>4965522</v>
      </c>
      <c r="AV27" s="137">
        <f>D!P27</f>
        <v>9872658</v>
      </c>
      <c r="AW27" s="137">
        <f>D!Y27</f>
        <v>7499821</v>
      </c>
      <c r="AX27" s="137">
        <f>D!AH27</f>
        <v>8104299</v>
      </c>
      <c r="AY27" s="137">
        <f>D!AQ27</f>
        <v>11946594</v>
      </c>
      <c r="AZ27" s="137">
        <f>D!AZ27</f>
        <v>26971956</v>
      </c>
      <c r="BA27" s="137">
        <f>D!BI27</f>
        <v>8706259</v>
      </c>
      <c r="BB27" s="137" t="str">
        <f t="shared" si="102"/>
        <v>N</v>
      </c>
      <c r="BC27" s="137" t="str">
        <f t="shared" si="103"/>
        <v>Y</v>
      </c>
      <c r="BD27" s="137" t="str">
        <f t="shared" si="104"/>
        <v>N</v>
      </c>
      <c r="BE27" s="137" t="str">
        <f t="shared" si="105"/>
        <v>N</v>
      </c>
      <c r="BF27" s="137" t="str">
        <f t="shared" si="106"/>
        <v>N</v>
      </c>
      <c r="BG27" s="137" t="str">
        <f t="shared" si="107"/>
        <v>Y</v>
      </c>
      <c r="BH27" s="139">
        <f t="shared" si="108"/>
        <v>-49.704304555065107</v>
      </c>
      <c r="BI27" s="139">
        <f t="shared" si="109"/>
        <v>31.638581774151675</v>
      </c>
      <c r="BJ27" s="139">
        <f t="shared" si="110"/>
        <v>-7.4587327047040093</v>
      </c>
      <c r="BK27" s="139">
        <f t="shared" si="111"/>
        <v>-32.16226315215868</v>
      </c>
      <c r="BL27" s="139">
        <f t="shared" si="112"/>
        <v>-55.707350256688834</v>
      </c>
      <c r="BM27" s="139">
        <f t="shared" si="113"/>
        <v>209.79960508870684</v>
      </c>
      <c r="BN27" s="137" t="str">
        <f t="shared" si="114"/>
        <v>N</v>
      </c>
      <c r="BO27" s="137" t="str">
        <f t="shared" si="115"/>
        <v>Y</v>
      </c>
      <c r="BP27" s="137" t="str">
        <f t="shared" si="116"/>
        <v>Y</v>
      </c>
      <c r="BQ27" s="137" t="str">
        <f t="shared" si="117"/>
        <v>Y</v>
      </c>
      <c r="BR27" s="137" t="str">
        <f t="shared" si="118"/>
        <v>N</v>
      </c>
      <c r="BS27" s="137">
        <f>D!H27</f>
        <v>1750158552.4000001</v>
      </c>
      <c r="BT27" s="137">
        <f>D!Q27</f>
        <v>3492271318.3499999</v>
      </c>
      <c r="BU27" s="137">
        <f>D!Z27</f>
        <v>2564799533.25</v>
      </c>
      <c r="BV27" s="137">
        <f>D!AI27</f>
        <v>2710499662.6500001</v>
      </c>
      <c r="BW27" s="137">
        <f>D!AR27</f>
        <v>3963997718.9499998</v>
      </c>
      <c r="BX27" s="137">
        <f>D!BA27</f>
        <v>8879092019.3999996</v>
      </c>
      <c r="BY27" s="137">
        <f>D!BJ27</f>
        <v>2947351570.5</v>
      </c>
      <c r="BZ27" s="137" t="str">
        <f t="shared" si="119"/>
        <v>N</v>
      </c>
      <c r="CA27" s="137" t="str">
        <f t="shared" si="120"/>
        <v>Y</v>
      </c>
      <c r="CB27" s="137" t="str">
        <f t="shared" si="121"/>
        <v>N</v>
      </c>
      <c r="CC27" s="137" t="str">
        <f t="shared" si="122"/>
        <v>N</v>
      </c>
      <c r="CD27" s="137" t="str">
        <f t="shared" si="123"/>
        <v>N</v>
      </c>
      <c r="CE27" s="137" t="str">
        <f t="shared" si="124"/>
        <v>Y</v>
      </c>
      <c r="CF27" s="139">
        <f t="shared" si="125"/>
        <v>-49.88480582239238</v>
      </c>
      <c r="CG27" s="139">
        <f t="shared" si="126"/>
        <v>36.161570254371846</v>
      </c>
      <c r="CH27" s="139">
        <f t="shared" si="127"/>
        <v>-5.3753974371482505</v>
      </c>
      <c r="CI27" s="139">
        <f t="shared" si="128"/>
        <v>-31.622068052855273</v>
      </c>
      <c r="CJ27" s="139">
        <f t="shared" si="129"/>
        <v>-55.355821177559271</v>
      </c>
      <c r="CK27" s="139">
        <f t="shared" si="130"/>
        <v>201.25663013095232</v>
      </c>
      <c r="CL27" s="137" t="str">
        <f t="shared" si="131"/>
        <v>N</v>
      </c>
      <c r="CM27" s="137" t="str">
        <f t="shared" si="132"/>
        <v>Y</v>
      </c>
      <c r="CN27" s="137" t="str">
        <f t="shared" si="133"/>
        <v>Y</v>
      </c>
      <c r="CO27" s="137" t="str">
        <f t="shared" si="134"/>
        <v>Y</v>
      </c>
      <c r="CP27" s="137" t="str">
        <f t="shared" si="135"/>
        <v>N</v>
      </c>
      <c r="CQ27" s="137">
        <f>D!I27</f>
        <v>64665</v>
      </c>
      <c r="CR27" s="137">
        <f>D!R27</f>
        <v>125834</v>
      </c>
      <c r="CS27" s="137">
        <f>D!AA27</f>
        <v>103598</v>
      </c>
      <c r="CT27" s="137">
        <f>D!AJ27</f>
        <v>87975</v>
      </c>
      <c r="CU27" s="137">
        <f>D!AS27</f>
        <v>138833</v>
      </c>
      <c r="CV27" s="137">
        <f>D!BB27</f>
        <v>281006</v>
      </c>
      <c r="CW27" s="137">
        <f>D!BK27</f>
        <v>123965</v>
      </c>
      <c r="CX27" s="137" t="str">
        <f t="shared" si="136"/>
        <v>N</v>
      </c>
      <c r="CY27" s="137" t="str">
        <f t="shared" si="137"/>
        <v>Y</v>
      </c>
      <c r="CZ27" s="137" t="str">
        <f t="shared" si="138"/>
        <v>Y</v>
      </c>
      <c r="DA27" s="137" t="str">
        <f t="shared" si="139"/>
        <v>N</v>
      </c>
      <c r="DB27" s="137" t="str">
        <f t="shared" si="140"/>
        <v>N</v>
      </c>
      <c r="DC27" s="137" t="str">
        <f t="shared" si="141"/>
        <v>Y</v>
      </c>
      <c r="DD27" s="139">
        <f t="shared" si="142"/>
        <v>-48.610868286790534</v>
      </c>
      <c r="DE27" s="139">
        <f t="shared" si="143"/>
        <v>21.463734821135542</v>
      </c>
      <c r="DF27" s="139">
        <f t="shared" si="144"/>
        <v>17.758454106280194</v>
      </c>
      <c r="DG27" s="139">
        <f t="shared" si="145"/>
        <v>-36.632500918369551</v>
      </c>
      <c r="DH27" s="139">
        <f t="shared" si="146"/>
        <v>-50.594293360284126</v>
      </c>
      <c r="DI27" s="139">
        <f t="shared" si="147"/>
        <v>126.68172468035333</v>
      </c>
      <c r="DJ27" s="137" t="str">
        <f t="shared" si="148"/>
        <v>N</v>
      </c>
      <c r="DK27" s="137" t="str">
        <f t="shared" si="149"/>
        <v>Y</v>
      </c>
      <c r="DL27" s="137" t="str">
        <f t="shared" si="150"/>
        <v>Y</v>
      </c>
      <c r="DM27" s="137" t="str">
        <f t="shared" si="151"/>
        <v>Y</v>
      </c>
      <c r="DN27" s="137" t="str">
        <f t="shared" si="152"/>
        <v>N</v>
      </c>
      <c r="DO27" s="137">
        <f>Volatility!B27</f>
        <v>2.46999999999999</v>
      </c>
      <c r="DP27" s="137">
        <f>Volatility!E27</f>
        <v>2.5299999999999998</v>
      </c>
      <c r="DQ27" s="137">
        <f>Volatility!H27</f>
        <v>2.5499999999999998</v>
      </c>
      <c r="DR27" s="137">
        <f>Volatility!K27</f>
        <v>2.52</v>
      </c>
      <c r="DS27" s="137">
        <f>Volatility!N27</f>
        <v>2.57</v>
      </c>
      <c r="DT27" s="137">
        <f>Volatility!Q27</f>
        <v>2.64</v>
      </c>
      <c r="DU27" s="137">
        <f>Volatility!T27</f>
        <v>2.68</v>
      </c>
      <c r="DV27" s="137" t="str">
        <f t="shared" si="153"/>
        <v>N</v>
      </c>
      <c r="DW27" s="137" t="str">
        <f t="shared" si="154"/>
        <v>N</v>
      </c>
      <c r="DX27" s="137" t="str">
        <f t="shared" si="155"/>
        <v>Y</v>
      </c>
      <c r="DY27" s="137" t="str">
        <f t="shared" si="156"/>
        <v>N</v>
      </c>
      <c r="DZ27" s="137" t="str">
        <f t="shared" si="157"/>
        <v>N</v>
      </c>
      <c r="EA27" s="137" t="str">
        <f t="shared" si="158"/>
        <v>N</v>
      </c>
      <c r="EB27" s="139">
        <f t="shared" si="159"/>
        <v>-2.3715415019766728</v>
      </c>
      <c r="EC27" s="139">
        <f t="shared" si="160"/>
        <v>-0.78431372549019673</v>
      </c>
      <c r="ED27" s="139">
        <f t="shared" si="161"/>
        <v>1.1904761904761827</v>
      </c>
      <c r="EE27" s="139">
        <f t="shared" si="162"/>
        <v>-1.9455252918287869</v>
      </c>
      <c r="EF27" s="139">
        <f t="shared" si="163"/>
        <v>-2.651515151515162</v>
      </c>
      <c r="EG27" s="139">
        <f t="shared" si="164"/>
        <v>-1.492537313432837</v>
      </c>
      <c r="EH27" s="137" t="str">
        <f t="shared" si="165"/>
        <v>N</v>
      </c>
      <c r="EI27" s="137" t="str">
        <f t="shared" si="166"/>
        <v>N</v>
      </c>
      <c r="EJ27" s="137" t="str">
        <f t="shared" si="167"/>
        <v>Y</v>
      </c>
      <c r="EK27" s="137" t="str">
        <f t="shared" si="168"/>
        <v>Y</v>
      </c>
      <c r="EL27" s="137" t="str">
        <f t="shared" si="169"/>
        <v>N</v>
      </c>
    </row>
    <row r="28" spans="1:142" x14ac:dyDescent="0.3">
      <c r="A28" s="137" t="str">
        <f>D!B28</f>
        <v>BOSCHLTD</v>
      </c>
      <c r="B28" s="137">
        <f>D!F28</f>
        <v>9520.2999999999993</v>
      </c>
      <c r="C28" s="137">
        <f>D!O28</f>
        <v>9346.7000000000007</v>
      </c>
      <c r="D28" s="137">
        <f>D!X28</f>
        <v>9264.2999999999993</v>
      </c>
      <c r="E28" s="137">
        <f>D!AG28</f>
        <v>9149.25</v>
      </c>
      <c r="F28" s="137">
        <f>D!AP28</f>
        <v>9070.35</v>
      </c>
      <c r="G28" s="137">
        <f>D!AY28</f>
        <v>9583.15</v>
      </c>
      <c r="H28" s="137">
        <f>D!BH28</f>
        <v>9516.65</v>
      </c>
      <c r="I28" s="137" t="str">
        <f t="shared" si="85"/>
        <v>Y</v>
      </c>
      <c r="J28" s="137" t="str">
        <f t="shared" si="86"/>
        <v>Y</v>
      </c>
      <c r="K28" s="137" t="str">
        <f t="shared" si="87"/>
        <v>Y</v>
      </c>
      <c r="L28" s="137" t="str">
        <f t="shared" si="88"/>
        <v>Y</v>
      </c>
      <c r="M28" s="137" t="str">
        <f t="shared" si="89"/>
        <v>N</v>
      </c>
      <c r="N28" s="137" t="str">
        <f t="shared" si="90"/>
        <v>Y</v>
      </c>
      <c r="O28" s="139">
        <f t="shared" si="91"/>
        <v>1.8573400237516826</v>
      </c>
      <c r="P28" s="139">
        <f t="shared" si="92"/>
        <v>0.8894357911553108</v>
      </c>
      <c r="Q28" s="139">
        <f t="shared" si="93"/>
        <v>1.2574801213214117</v>
      </c>
      <c r="R28" s="139">
        <f t="shared" si="94"/>
        <v>0.86986720468338752</v>
      </c>
      <c r="S28" s="139">
        <f t="shared" si="95"/>
        <v>-5.3510588898222329</v>
      </c>
      <c r="T28" s="139">
        <f t="shared" si="96"/>
        <v>0.69877530433503388</v>
      </c>
      <c r="U28" s="137" t="str">
        <f t="shared" si="97"/>
        <v>Y</v>
      </c>
      <c r="V28" s="137" t="str">
        <f t="shared" si="98"/>
        <v>N</v>
      </c>
      <c r="W28" s="137" t="str">
        <f t="shared" si="99"/>
        <v>Y</v>
      </c>
      <c r="X28" s="137" t="str">
        <f t="shared" si="100"/>
        <v>Y</v>
      </c>
      <c r="Y28" s="137" t="str">
        <f t="shared" si="101"/>
        <v>N</v>
      </c>
      <c r="Z28" s="137">
        <f>D!C28</f>
        <v>9339</v>
      </c>
      <c r="AA28" s="137">
        <f>D!L28</f>
        <v>9280</v>
      </c>
      <c r="AB28" s="137">
        <f>D!U28</f>
        <v>9199</v>
      </c>
      <c r="AC28" s="137">
        <f>D!AD28</f>
        <v>9118.1</v>
      </c>
      <c r="AD28" s="137">
        <f>D!AM28</f>
        <v>9640</v>
      </c>
      <c r="AE28" s="137">
        <f>D!AV28</f>
        <v>9550.0499999999993</v>
      </c>
      <c r="AF28" s="137">
        <f>D!BE28</f>
        <v>9740</v>
      </c>
      <c r="AG28" s="137">
        <f>D!D28</f>
        <v>9600</v>
      </c>
      <c r="AH28" s="137">
        <f>D!M28</f>
        <v>9450</v>
      </c>
      <c r="AI28" s="137">
        <f>D!V28</f>
        <v>9338.4</v>
      </c>
      <c r="AJ28" s="137">
        <f>D!AE28</f>
        <v>9361.25</v>
      </c>
      <c r="AK28" s="137">
        <f>D!AN28</f>
        <v>9690</v>
      </c>
      <c r="AL28" s="137">
        <f>D!AW28</f>
        <v>9650</v>
      </c>
      <c r="AM28" s="137">
        <f>D!BF28</f>
        <v>9850</v>
      </c>
      <c r="AN28" s="137">
        <f>D!E28</f>
        <v>9230</v>
      </c>
      <c r="AO28" s="137">
        <f>D!N28</f>
        <v>9200</v>
      </c>
      <c r="AP28" s="137">
        <f>D!W28</f>
        <v>9098</v>
      </c>
      <c r="AQ28" s="137">
        <f>D!AF28</f>
        <v>9072.0499999999993</v>
      </c>
      <c r="AR28" s="137">
        <f>D!AO28</f>
        <v>9030</v>
      </c>
      <c r="AS28" s="137">
        <f>D!AX28</f>
        <v>9385.0499999999993</v>
      </c>
      <c r="AT28" s="137">
        <f>D!BG28</f>
        <v>9454.0499999999993</v>
      </c>
      <c r="AU28" s="137">
        <f>D!G28</f>
        <v>102227</v>
      </c>
      <c r="AV28" s="137">
        <f>D!P28</f>
        <v>29393</v>
      </c>
      <c r="AW28" s="137">
        <f>D!Y28</f>
        <v>24356</v>
      </c>
      <c r="AX28" s="137">
        <f>D!AH28</f>
        <v>24817</v>
      </c>
      <c r="AY28" s="137">
        <f>D!AQ28</f>
        <v>40942</v>
      </c>
      <c r="AZ28" s="137">
        <f>D!AZ28</f>
        <v>40890</v>
      </c>
      <c r="BA28" s="137">
        <f>D!BI28</f>
        <v>35712</v>
      </c>
      <c r="BB28" s="137" t="str">
        <f t="shared" si="102"/>
        <v>Y</v>
      </c>
      <c r="BC28" s="137" t="str">
        <f t="shared" si="103"/>
        <v>Y</v>
      </c>
      <c r="BD28" s="137" t="str">
        <f t="shared" si="104"/>
        <v>N</v>
      </c>
      <c r="BE28" s="137" t="str">
        <f t="shared" si="105"/>
        <v>N</v>
      </c>
      <c r="BF28" s="137" t="str">
        <f t="shared" si="106"/>
        <v>Y</v>
      </c>
      <c r="BG28" s="137" t="str">
        <f t="shared" si="107"/>
        <v>Y</v>
      </c>
      <c r="BH28" s="139">
        <f t="shared" si="108"/>
        <v>247.79369237573573</v>
      </c>
      <c r="BI28" s="139">
        <f t="shared" si="109"/>
        <v>20.680735752997208</v>
      </c>
      <c r="BJ28" s="139">
        <f t="shared" si="110"/>
        <v>-1.8575976145384212</v>
      </c>
      <c r="BK28" s="139">
        <f t="shared" si="111"/>
        <v>-39.384983635386646</v>
      </c>
      <c r="BL28" s="139">
        <f t="shared" si="112"/>
        <v>0.12717045732452922</v>
      </c>
      <c r="BM28" s="139">
        <f t="shared" si="113"/>
        <v>14.499327956989246</v>
      </c>
      <c r="BN28" s="137" t="str">
        <f t="shared" si="114"/>
        <v>Y</v>
      </c>
      <c r="BO28" s="137" t="str">
        <f t="shared" si="115"/>
        <v>Y</v>
      </c>
      <c r="BP28" s="137" t="str">
        <f t="shared" si="116"/>
        <v>Y</v>
      </c>
      <c r="BQ28" s="137" t="str">
        <f t="shared" si="117"/>
        <v>N</v>
      </c>
      <c r="BR28" s="137" t="str">
        <f t="shared" si="118"/>
        <v>N</v>
      </c>
      <c r="BS28" s="137">
        <f>D!H28</f>
        <v>962949763.20000005</v>
      </c>
      <c r="BT28" s="137">
        <f>D!Q28</f>
        <v>274580879.35000002</v>
      </c>
      <c r="BU28" s="137">
        <f>D!Z28</f>
        <v>224121065.65000001</v>
      </c>
      <c r="BV28" s="137">
        <f>D!AI28</f>
        <v>228510466.15000001</v>
      </c>
      <c r="BW28" s="137">
        <f>D!AR28</f>
        <v>378107521.60000002</v>
      </c>
      <c r="BX28" s="137">
        <f>D!BA28</f>
        <v>388535644.35000002</v>
      </c>
      <c r="BY28" s="137">
        <f>D!BJ28</f>
        <v>343268756.85000002</v>
      </c>
      <c r="BZ28" s="137" t="str">
        <f t="shared" si="119"/>
        <v>Y</v>
      </c>
      <c r="CA28" s="137" t="str">
        <f t="shared" si="120"/>
        <v>Y</v>
      </c>
      <c r="CB28" s="137" t="str">
        <f t="shared" si="121"/>
        <v>N</v>
      </c>
      <c r="CC28" s="137" t="str">
        <f t="shared" si="122"/>
        <v>N</v>
      </c>
      <c r="CD28" s="137" t="str">
        <f t="shared" si="123"/>
        <v>N</v>
      </c>
      <c r="CE28" s="137" t="str">
        <f t="shared" si="124"/>
        <v>Y</v>
      </c>
      <c r="CF28" s="139">
        <f t="shared" si="125"/>
        <v>250.69804040235329</v>
      </c>
      <c r="CG28" s="139">
        <f t="shared" si="126"/>
        <v>22.514534077220961</v>
      </c>
      <c r="CH28" s="139">
        <f t="shared" si="127"/>
        <v>-1.9208750364714966</v>
      </c>
      <c r="CI28" s="139">
        <f t="shared" si="128"/>
        <v>-39.564686472505237</v>
      </c>
      <c r="CJ28" s="139">
        <f t="shared" si="129"/>
        <v>-2.6839552307860219</v>
      </c>
      <c r="CK28" s="139">
        <f t="shared" si="130"/>
        <v>13.187010643028172</v>
      </c>
      <c r="CL28" s="137" t="str">
        <f t="shared" si="131"/>
        <v>Y</v>
      </c>
      <c r="CM28" s="137" t="str">
        <f t="shared" si="132"/>
        <v>Y</v>
      </c>
      <c r="CN28" s="137" t="str">
        <f t="shared" si="133"/>
        <v>Y</v>
      </c>
      <c r="CO28" s="137" t="str">
        <f t="shared" si="134"/>
        <v>N</v>
      </c>
      <c r="CP28" s="137" t="str">
        <f t="shared" si="135"/>
        <v>N</v>
      </c>
      <c r="CQ28" s="137">
        <f>D!I28</f>
        <v>21625</v>
      </c>
      <c r="CR28" s="137">
        <f>D!R28</f>
        <v>9396</v>
      </c>
      <c r="CS28" s="137">
        <f>D!AA28</f>
        <v>7628</v>
      </c>
      <c r="CT28" s="137">
        <f>D!AJ28</f>
        <v>6440</v>
      </c>
      <c r="CU28" s="137">
        <f>D!AS28</f>
        <v>11191</v>
      </c>
      <c r="CV28" s="137">
        <f>D!BB28</f>
        <v>13704</v>
      </c>
      <c r="CW28" s="137">
        <f>D!BK28</f>
        <v>9432</v>
      </c>
      <c r="CX28" s="137" t="str">
        <f t="shared" si="136"/>
        <v>Y</v>
      </c>
      <c r="CY28" s="137" t="str">
        <f t="shared" si="137"/>
        <v>Y</v>
      </c>
      <c r="CZ28" s="137" t="str">
        <f t="shared" si="138"/>
        <v>Y</v>
      </c>
      <c r="DA28" s="137" t="str">
        <f t="shared" si="139"/>
        <v>N</v>
      </c>
      <c r="DB28" s="137" t="str">
        <f t="shared" si="140"/>
        <v>N</v>
      </c>
      <c r="DC28" s="137" t="str">
        <f t="shared" si="141"/>
        <v>Y</v>
      </c>
      <c r="DD28" s="139">
        <f t="shared" si="142"/>
        <v>130.15112813963387</v>
      </c>
      <c r="DE28" s="139">
        <f t="shared" si="143"/>
        <v>23.177766124803355</v>
      </c>
      <c r="DF28" s="139">
        <f t="shared" si="144"/>
        <v>18.447204968944099</v>
      </c>
      <c r="DG28" s="139">
        <f t="shared" si="145"/>
        <v>-42.45375748369225</v>
      </c>
      <c r="DH28" s="139">
        <f t="shared" si="146"/>
        <v>-18.337711617046118</v>
      </c>
      <c r="DI28" s="139">
        <f t="shared" si="147"/>
        <v>45.292620865139952</v>
      </c>
      <c r="DJ28" s="137" t="str">
        <f t="shared" si="148"/>
        <v>Y</v>
      </c>
      <c r="DK28" s="137" t="str">
        <f t="shared" si="149"/>
        <v>Y</v>
      </c>
      <c r="DL28" s="137" t="str">
        <f t="shared" si="150"/>
        <v>Y</v>
      </c>
      <c r="DM28" s="137" t="str">
        <f t="shared" si="151"/>
        <v>N</v>
      </c>
      <c r="DN28" s="137" t="str">
        <f t="shared" si="152"/>
        <v>N</v>
      </c>
      <c r="DO28" s="137">
        <f>Volatility!B28</f>
        <v>3.19</v>
      </c>
      <c r="DP28" s="137">
        <f>Volatility!E28</f>
        <v>3.26</v>
      </c>
      <c r="DQ28" s="137">
        <f>Volatility!H28</f>
        <v>3.36</v>
      </c>
      <c r="DR28" s="137">
        <f>Volatility!K28</f>
        <v>3.45</v>
      </c>
      <c r="DS28" s="137">
        <f>Volatility!N28</f>
        <v>3.55</v>
      </c>
      <c r="DT28" s="137">
        <f>Volatility!Q28</f>
        <v>3.39</v>
      </c>
      <c r="DU28" s="137">
        <f>Volatility!T28</f>
        <v>3.49</v>
      </c>
      <c r="DV28" s="137" t="str">
        <f t="shared" si="153"/>
        <v>N</v>
      </c>
      <c r="DW28" s="137" t="str">
        <f t="shared" si="154"/>
        <v>N</v>
      </c>
      <c r="DX28" s="137" t="str">
        <f t="shared" si="155"/>
        <v>N</v>
      </c>
      <c r="DY28" s="137" t="str">
        <f t="shared" si="156"/>
        <v>N</v>
      </c>
      <c r="DZ28" s="137" t="str">
        <f t="shared" si="157"/>
        <v>Y</v>
      </c>
      <c r="EA28" s="137" t="str">
        <f t="shared" si="158"/>
        <v>N</v>
      </c>
      <c r="EB28" s="139">
        <f t="shared" si="159"/>
        <v>-2.1472392638036761</v>
      </c>
      <c r="EC28" s="139">
        <f t="shared" si="160"/>
        <v>-2.9761904761904789</v>
      </c>
      <c r="ED28" s="139">
        <f t="shared" si="161"/>
        <v>-2.6086956521739215</v>
      </c>
      <c r="EE28" s="139">
        <f t="shared" si="162"/>
        <v>-2.8169014084506943</v>
      </c>
      <c r="EF28" s="139">
        <f t="shared" si="163"/>
        <v>4.7197640117994011</v>
      </c>
      <c r="EG28" s="139">
        <f t="shared" si="164"/>
        <v>-2.8653295128939851</v>
      </c>
      <c r="EH28" s="137" t="str">
        <f t="shared" si="165"/>
        <v>Y</v>
      </c>
      <c r="EI28" s="137" t="str">
        <f t="shared" si="166"/>
        <v>N</v>
      </c>
      <c r="EJ28" s="137" t="str">
        <f t="shared" si="167"/>
        <v>Y</v>
      </c>
      <c r="EK28" s="137" t="str">
        <f t="shared" si="168"/>
        <v>N</v>
      </c>
      <c r="EL28" s="137" t="str">
        <f t="shared" si="169"/>
        <v>Y</v>
      </c>
    </row>
    <row r="29" spans="1:142" x14ac:dyDescent="0.3">
      <c r="A29" s="137" t="str">
        <f>D!B29</f>
        <v>BPCL</v>
      </c>
      <c r="B29" s="137">
        <f>D!F29</f>
        <v>315.2</v>
      </c>
      <c r="C29" s="137">
        <f>D!O29</f>
        <v>313.2</v>
      </c>
      <c r="D29" s="137">
        <f>D!X29</f>
        <v>308.89999999999998</v>
      </c>
      <c r="E29" s="137">
        <f>D!AG29</f>
        <v>293.3</v>
      </c>
      <c r="F29" s="137">
        <f>D!AP29</f>
        <v>294.05</v>
      </c>
      <c r="G29" s="137">
        <f>D!AY29</f>
        <v>318.2</v>
      </c>
      <c r="H29" s="137">
        <f>D!BH29</f>
        <v>309.7</v>
      </c>
      <c r="I29" s="137" t="str">
        <f t="shared" si="85"/>
        <v>Y</v>
      </c>
      <c r="J29" s="137" t="str">
        <f t="shared" si="86"/>
        <v>Y</v>
      </c>
      <c r="K29" s="137" t="str">
        <f t="shared" si="87"/>
        <v>Y</v>
      </c>
      <c r="L29" s="137" t="str">
        <f t="shared" si="88"/>
        <v>N</v>
      </c>
      <c r="M29" s="137" t="str">
        <f t="shared" si="89"/>
        <v>N</v>
      </c>
      <c r="N29" s="137" t="str">
        <f t="shared" si="90"/>
        <v>Y</v>
      </c>
      <c r="O29" s="139">
        <f t="shared" si="91"/>
        <v>0.63856960408684549</v>
      </c>
      <c r="P29" s="139">
        <f t="shared" si="92"/>
        <v>1.3920362576885761</v>
      </c>
      <c r="Q29" s="139">
        <f t="shared" si="93"/>
        <v>5.3187862257074547</v>
      </c>
      <c r="R29" s="139">
        <f t="shared" si="94"/>
        <v>-0.25505866349260331</v>
      </c>
      <c r="S29" s="139">
        <f t="shared" si="95"/>
        <v>-7.5895663104965356</v>
      </c>
      <c r="T29" s="139">
        <f t="shared" si="96"/>
        <v>2.7445915402001941</v>
      </c>
      <c r="U29" s="137" t="str">
        <f t="shared" si="97"/>
        <v>N</v>
      </c>
      <c r="V29" s="137" t="str">
        <f t="shared" si="98"/>
        <v>N</v>
      </c>
      <c r="W29" s="137" t="str">
        <f t="shared" si="99"/>
        <v>Y</v>
      </c>
      <c r="X29" s="137" t="str">
        <f t="shared" si="100"/>
        <v>Y</v>
      </c>
      <c r="Y29" s="137" t="str">
        <f t="shared" si="101"/>
        <v>N</v>
      </c>
      <c r="Z29" s="137">
        <f>D!C29</f>
        <v>311</v>
      </c>
      <c r="AA29" s="137">
        <f>D!L29</f>
        <v>310</v>
      </c>
      <c r="AB29" s="137">
        <f>D!U29</f>
        <v>294</v>
      </c>
      <c r="AC29" s="137">
        <f>D!AD29</f>
        <v>301.5</v>
      </c>
      <c r="AD29" s="137">
        <f>D!AM29</f>
        <v>320.55</v>
      </c>
      <c r="AE29" s="137">
        <f>D!AV29</f>
        <v>313</v>
      </c>
      <c r="AF29" s="137">
        <f>D!BE29</f>
        <v>313.45</v>
      </c>
      <c r="AG29" s="137">
        <f>D!D29</f>
        <v>324</v>
      </c>
      <c r="AH29" s="137">
        <f>D!M29</f>
        <v>316</v>
      </c>
      <c r="AI29" s="137">
        <f>D!V29</f>
        <v>311.39999999999998</v>
      </c>
      <c r="AJ29" s="137">
        <f>D!AE29</f>
        <v>304.39999999999998</v>
      </c>
      <c r="AK29" s="137">
        <f>D!AN29</f>
        <v>321.5</v>
      </c>
      <c r="AL29" s="137">
        <f>D!AW29</f>
        <v>324.35000000000002</v>
      </c>
      <c r="AM29" s="137">
        <f>D!BF29</f>
        <v>316.35000000000002</v>
      </c>
      <c r="AN29" s="137">
        <f>D!E29</f>
        <v>307.25</v>
      </c>
      <c r="AO29" s="137">
        <f>D!N29</f>
        <v>301.60000000000002</v>
      </c>
      <c r="AP29" s="137">
        <f>D!W29</f>
        <v>292.05</v>
      </c>
      <c r="AQ29" s="137">
        <f>D!AF29</f>
        <v>291.8</v>
      </c>
      <c r="AR29" s="137">
        <f>D!AO29</f>
        <v>291.85000000000002</v>
      </c>
      <c r="AS29" s="137">
        <f>D!AX29</f>
        <v>311.10000000000002</v>
      </c>
      <c r="AT29" s="137">
        <f>D!BG29</f>
        <v>307.25</v>
      </c>
      <c r="AU29" s="137">
        <f>D!G29</f>
        <v>8539075</v>
      </c>
      <c r="AV29" s="137">
        <f>D!P29</f>
        <v>7465658</v>
      </c>
      <c r="AW29" s="137">
        <f>D!Y29</f>
        <v>8671114</v>
      </c>
      <c r="AX29" s="137">
        <f>D!AH29</f>
        <v>6022950</v>
      </c>
      <c r="AY29" s="137">
        <f>D!AQ29</f>
        <v>10189450</v>
      </c>
      <c r="AZ29" s="137">
        <f>D!AZ29</f>
        <v>13883667</v>
      </c>
      <c r="BA29" s="137">
        <f>D!BI29</f>
        <v>4832186</v>
      </c>
      <c r="BB29" s="137" t="str">
        <f t="shared" si="102"/>
        <v>Y</v>
      </c>
      <c r="BC29" s="137" t="str">
        <f t="shared" si="103"/>
        <v>N</v>
      </c>
      <c r="BD29" s="137" t="str">
        <f t="shared" si="104"/>
        <v>Y</v>
      </c>
      <c r="BE29" s="137" t="str">
        <f t="shared" si="105"/>
        <v>N</v>
      </c>
      <c r="BF29" s="137" t="str">
        <f t="shared" si="106"/>
        <v>N</v>
      </c>
      <c r="BG29" s="137" t="str">
        <f t="shared" si="107"/>
        <v>Y</v>
      </c>
      <c r="BH29" s="139">
        <f t="shared" si="108"/>
        <v>14.378062857955722</v>
      </c>
      <c r="BI29" s="139">
        <f t="shared" si="109"/>
        <v>-13.901973840962073</v>
      </c>
      <c r="BJ29" s="139">
        <f t="shared" si="110"/>
        <v>43.967889489369824</v>
      </c>
      <c r="BK29" s="139">
        <f t="shared" si="111"/>
        <v>-40.890332647983946</v>
      </c>
      <c r="BL29" s="139">
        <f t="shared" si="112"/>
        <v>-26.608366507205911</v>
      </c>
      <c r="BM29" s="139">
        <f t="shared" si="113"/>
        <v>187.31648574785822</v>
      </c>
      <c r="BN29" s="137" t="str">
        <f t="shared" si="114"/>
        <v>Y</v>
      </c>
      <c r="BO29" s="137" t="str">
        <f t="shared" si="115"/>
        <v>N</v>
      </c>
      <c r="BP29" s="137" t="str">
        <f t="shared" si="116"/>
        <v>Y</v>
      </c>
      <c r="BQ29" s="137" t="str">
        <f t="shared" si="117"/>
        <v>N</v>
      </c>
      <c r="BR29" s="137" t="str">
        <f t="shared" si="118"/>
        <v>N</v>
      </c>
      <c r="BS29" s="137">
        <f>D!H29</f>
        <v>2702572534.75</v>
      </c>
      <c r="BT29" s="137">
        <f>D!Q29</f>
        <v>2314800369.9499998</v>
      </c>
      <c r="BU29" s="137">
        <f>D!Z29</f>
        <v>2646478333.6999998</v>
      </c>
      <c r="BV29" s="137">
        <f>D!AI29</f>
        <v>1787656074.0999999</v>
      </c>
      <c r="BW29" s="137">
        <f>D!AR29</f>
        <v>3082935746.1500001</v>
      </c>
      <c r="BX29" s="137">
        <f>D!BA29</f>
        <v>4437357783.3999996</v>
      </c>
      <c r="BY29" s="137">
        <f>D!BJ29</f>
        <v>1503351959.2</v>
      </c>
      <c r="BZ29" s="137" t="str">
        <f t="shared" si="119"/>
        <v>Y</v>
      </c>
      <c r="CA29" s="137" t="str">
        <f t="shared" si="120"/>
        <v>N</v>
      </c>
      <c r="CB29" s="137" t="str">
        <f t="shared" si="121"/>
        <v>Y</v>
      </c>
      <c r="CC29" s="137" t="str">
        <f t="shared" si="122"/>
        <v>N</v>
      </c>
      <c r="CD29" s="137" t="str">
        <f t="shared" si="123"/>
        <v>N</v>
      </c>
      <c r="CE29" s="137" t="str">
        <f t="shared" si="124"/>
        <v>Y</v>
      </c>
      <c r="CF29" s="139">
        <f t="shared" si="125"/>
        <v>16.751862054021366</v>
      </c>
      <c r="CG29" s="139">
        <f t="shared" si="126"/>
        <v>-12.53280480427309</v>
      </c>
      <c r="CH29" s="139">
        <f t="shared" si="127"/>
        <v>48.041805806095908</v>
      </c>
      <c r="CI29" s="139">
        <f t="shared" si="128"/>
        <v>-42.014488095237077</v>
      </c>
      <c r="CJ29" s="139">
        <f t="shared" si="129"/>
        <v>-30.523164986083501</v>
      </c>
      <c r="CK29" s="139">
        <f t="shared" si="130"/>
        <v>195.1642665075791</v>
      </c>
      <c r="CL29" s="137" t="str">
        <f t="shared" si="131"/>
        <v>Y</v>
      </c>
      <c r="CM29" s="137" t="str">
        <f t="shared" si="132"/>
        <v>N</v>
      </c>
      <c r="CN29" s="137" t="str">
        <f t="shared" si="133"/>
        <v>Y</v>
      </c>
      <c r="CO29" s="137" t="str">
        <f t="shared" si="134"/>
        <v>N</v>
      </c>
      <c r="CP29" s="137" t="str">
        <f t="shared" si="135"/>
        <v>N</v>
      </c>
      <c r="CQ29" s="137">
        <f>D!I29</f>
        <v>115053</v>
      </c>
      <c r="CR29" s="137">
        <f>D!R29</f>
        <v>95861</v>
      </c>
      <c r="CS29" s="137">
        <f>D!AA29</f>
        <v>116181</v>
      </c>
      <c r="CT29" s="137">
        <f>D!AJ29</f>
        <v>84226</v>
      </c>
      <c r="CU29" s="137">
        <f>D!AS29</f>
        <v>131992</v>
      </c>
      <c r="CV29" s="137">
        <f>D!BB29</f>
        <v>169504</v>
      </c>
      <c r="CW29" s="137">
        <f>D!BK29</f>
        <v>80087</v>
      </c>
      <c r="CX29" s="137" t="str">
        <f t="shared" si="136"/>
        <v>Y</v>
      </c>
      <c r="CY29" s="137" t="str">
        <f t="shared" si="137"/>
        <v>N</v>
      </c>
      <c r="CZ29" s="137" t="str">
        <f t="shared" si="138"/>
        <v>Y</v>
      </c>
      <c r="DA29" s="137" t="str">
        <f t="shared" si="139"/>
        <v>N</v>
      </c>
      <c r="DB29" s="137" t="str">
        <f t="shared" si="140"/>
        <v>N</v>
      </c>
      <c r="DC29" s="137" t="str">
        <f t="shared" si="141"/>
        <v>Y</v>
      </c>
      <c r="DD29" s="139">
        <f t="shared" si="142"/>
        <v>20.020654906583491</v>
      </c>
      <c r="DE29" s="139">
        <f t="shared" si="143"/>
        <v>-17.489951024694228</v>
      </c>
      <c r="DF29" s="139">
        <f t="shared" si="144"/>
        <v>37.939591100135353</v>
      </c>
      <c r="DG29" s="139">
        <f t="shared" si="145"/>
        <v>-36.188556882235282</v>
      </c>
      <c r="DH29" s="139">
        <f t="shared" si="146"/>
        <v>-22.130451198791771</v>
      </c>
      <c r="DI29" s="139">
        <f t="shared" si="147"/>
        <v>111.64983080899522</v>
      </c>
      <c r="DJ29" s="137" t="str">
        <f t="shared" si="148"/>
        <v>Y</v>
      </c>
      <c r="DK29" s="137" t="str">
        <f t="shared" si="149"/>
        <v>N</v>
      </c>
      <c r="DL29" s="137" t="str">
        <f t="shared" si="150"/>
        <v>Y</v>
      </c>
      <c r="DM29" s="137" t="str">
        <f t="shared" si="151"/>
        <v>N</v>
      </c>
      <c r="DN29" s="137" t="str">
        <f t="shared" si="152"/>
        <v>N</v>
      </c>
      <c r="DO29" s="137">
        <f>Volatility!B29</f>
        <v>3.76</v>
      </c>
      <c r="DP29" s="137">
        <f>Volatility!E29</f>
        <v>3.8699999999999899</v>
      </c>
      <c r="DQ29" s="137">
        <f>Volatility!H29</f>
        <v>3.98</v>
      </c>
      <c r="DR29" s="137">
        <f>Volatility!K29</f>
        <v>3.8899999999999899</v>
      </c>
      <c r="DS29" s="137">
        <f>Volatility!N29</f>
        <v>4.01</v>
      </c>
      <c r="DT29" s="137">
        <f>Volatility!Q29</f>
        <v>3.62</v>
      </c>
      <c r="DU29" s="137">
        <f>Volatility!T29</f>
        <v>3.67</v>
      </c>
      <c r="DV29" s="137" t="str">
        <f t="shared" si="153"/>
        <v>N</v>
      </c>
      <c r="DW29" s="137" t="str">
        <f t="shared" si="154"/>
        <v>N</v>
      </c>
      <c r="DX29" s="137" t="str">
        <f t="shared" si="155"/>
        <v>Y</v>
      </c>
      <c r="DY29" s="137" t="str">
        <f t="shared" si="156"/>
        <v>N</v>
      </c>
      <c r="DZ29" s="137" t="str">
        <f t="shared" si="157"/>
        <v>Y</v>
      </c>
      <c r="EA29" s="137" t="str">
        <f t="shared" si="158"/>
        <v>N</v>
      </c>
      <c r="EB29" s="139">
        <f t="shared" si="159"/>
        <v>-2.8423772609816638</v>
      </c>
      <c r="EC29" s="139">
        <f t="shared" si="160"/>
        <v>-2.7638190954776403</v>
      </c>
      <c r="ED29" s="139">
        <f t="shared" si="161"/>
        <v>2.313624678663504</v>
      </c>
      <c r="EE29" s="139">
        <f t="shared" si="162"/>
        <v>-2.9925187032421419</v>
      </c>
      <c r="EF29" s="139">
        <f t="shared" si="163"/>
        <v>10.773480662983417</v>
      </c>
      <c r="EG29" s="139">
        <f t="shared" si="164"/>
        <v>-1.362397820163483</v>
      </c>
      <c r="EH29" s="137" t="str">
        <f t="shared" si="165"/>
        <v>N</v>
      </c>
      <c r="EI29" s="137" t="str">
        <f t="shared" si="166"/>
        <v>N</v>
      </c>
      <c r="EJ29" s="137" t="str">
        <f t="shared" si="167"/>
        <v>Y</v>
      </c>
      <c r="EK29" s="137" t="str">
        <f t="shared" si="168"/>
        <v>N</v>
      </c>
      <c r="EL29" s="137" t="str">
        <f t="shared" si="169"/>
        <v>Y</v>
      </c>
    </row>
    <row r="30" spans="1:142" x14ac:dyDescent="0.3">
      <c r="A30" s="137" t="str">
        <f>D!B30</f>
        <v>BRITANNIA</v>
      </c>
      <c r="B30" s="137">
        <f>D!F30</f>
        <v>3167.1</v>
      </c>
      <c r="C30" s="137">
        <f>D!O30</f>
        <v>3110.95</v>
      </c>
      <c r="D30" s="137">
        <f>D!X30</f>
        <v>3127.85</v>
      </c>
      <c r="E30" s="137">
        <f>D!AG30</f>
        <v>3104</v>
      </c>
      <c r="F30" s="137">
        <f>D!AP30</f>
        <v>3109.55</v>
      </c>
      <c r="G30" s="137">
        <f>D!AY30</f>
        <v>3125.65</v>
      </c>
      <c r="H30" s="137">
        <f>D!BH30</f>
        <v>3118.7</v>
      </c>
      <c r="I30" s="137" t="str">
        <f t="shared" si="85"/>
        <v>Y</v>
      </c>
      <c r="J30" s="137" t="str">
        <f t="shared" si="86"/>
        <v>N</v>
      </c>
      <c r="K30" s="137" t="str">
        <f t="shared" si="87"/>
        <v>Y</v>
      </c>
      <c r="L30" s="137" t="str">
        <f t="shared" si="88"/>
        <v>N</v>
      </c>
      <c r="M30" s="137" t="str">
        <f t="shared" si="89"/>
        <v>N</v>
      </c>
      <c r="N30" s="137" t="str">
        <f t="shared" si="90"/>
        <v>Y</v>
      </c>
      <c r="O30" s="139">
        <f t="shared" si="91"/>
        <v>1.8049148973786173</v>
      </c>
      <c r="P30" s="139">
        <f t="shared" si="92"/>
        <v>-0.54030723979730777</v>
      </c>
      <c r="Q30" s="139">
        <f t="shared" si="93"/>
        <v>0.76836340206185272</v>
      </c>
      <c r="R30" s="139">
        <f t="shared" si="94"/>
        <v>-0.17848241706999987</v>
      </c>
      <c r="S30" s="139">
        <f t="shared" si="95"/>
        <v>-0.51509286068497462</v>
      </c>
      <c r="T30" s="139">
        <f t="shared" si="96"/>
        <v>0.22284926411646755</v>
      </c>
      <c r="U30" s="137" t="str">
        <f t="shared" si="97"/>
        <v>Y</v>
      </c>
      <c r="V30" s="137" t="str">
        <f t="shared" si="98"/>
        <v>N</v>
      </c>
      <c r="W30" s="137" t="str">
        <f t="shared" si="99"/>
        <v>Y</v>
      </c>
      <c r="X30" s="137" t="str">
        <f t="shared" si="100"/>
        <v>Y</v>
      </c>
      <c r="Y30" s="137" t="str">
        <f t="shared" si="101"/>
        <v>N</v>
      </c>
      <c r="Z30" s="137">
        <f>D!C30</f>
        <v>3104</v>
      </c>
      <c r="AA30" s="137">
        <f>D!L30</f>
        <v>3120.1</v>
      </c>
      <c r="AB30" s="137">
        <f>D!U30</f>
        <v>3110.6</v>
      </c>
      <c r="AC30" s="137">
        <f>D!AD30</f>
        <v>3130.2</v>
      </c>
      <c r="AD30" s="137">
        <f>D!AM30</f>
        <v>3110</v>
      </c>
      <c r="AE30" s="137">
        <f>D!AV30</f>
        <v>3146.9</v>
      </c>
      <c r="AF30" s="137">
        <f>D!BE30</f>
        <v>3065</v>
      </c>
      <c r="AG30" s="137">
        <f>D!D30</f>
        <v>3184.2</v>
      </c>
      <c r="AH30" s="137">
        <f>D!M30</f>
        <v>3157</v>
      </c>
      <c r="AI30" s="137">
        <f>D!V30</f>
        <v>3159</v>
      </c>
      <c r="AJ30" s="137">
        <f>D!AE30</f>
        <v>3147.9</v>
      </c>
      <c r="AK30" s="137">
        <f>D!AN30</f>
        <v>3165</v>
      </c>
      <c r="AL30" s="137">
        <f>D!AW30</f>
        <v>3196</v>
      </c>
      <c r="AM30" s="137">
        <f>D!BF30</f>
        <v>3138</v>
      </c>
      <c r="AN30" s="137">
        <f>D!E30</f>
        <v>3080</v>
      </c>
      <c r="AO30" s="137">
        <f>D!N30</f>
        <v>3099</v>
      </c>
      <c r="AP30" s="137">
        <f>D!W30</f>
        <v>3106.85</v>
      </c>
      <c r="AQ30" s="137">
        <f>D!AF30</f>
        <v>3086.05</v>
      </c>
      <c r="AR30" s="137">
        <f>D!AO30</f>
        <v>3098.1</v>
      </c>
      <c r="AS30" s="137">
        <f>D!AX30</f>
        <v>3115</v>
      </c>
      <c r="AT30" s="137">
        <f>D!BG30</f>
        <v>3031.7</v>
      </c>
      <c r="AU30" s="137">
        <f>D!G30</f>
        <v>630580</v>
      </c>
      <c r="AV30" s="137">
        <f>D!P30</f>
        <v>574325</v>
      </c>
      <c r="AW30" s="137">
        <f>D!Y30</f>
        <v>439150</v>
      </c>
      <c r="AX30" s="137">
        <f>D!AH30</f>
        <v>537217</v>
      </c>
      <c r="AY30" s="137">
        <f>D!AQ30</f>
        <v>730350</v>
      </c>
      <c r="AZ30" s="137">
        <f>D!AZ30</f>
        <v>870248</v>
      </c>
      <c r="BA30" s="137">
        <f>D!BI30</f>
        <v>777257</v>
      </c>
      <c r="BB30" s="137" t="str">
        <f t="shared" si="102"/>
        <v>Y</v>
      </c>
      <c r="BC30" s="137" t="str">
        <f t="shared" si="103"/>
        <v>Y</v>
      </c>
      <c r="BD30" s="137" t="str">
        <f t="shared" si="104"/>
        <v>N</v>
      </c>
      <c r="BE30" s="137" t="str">
        <f t="shared" si="105"/>
        <v>N</v>
      </c>
      <c r="BF30" s="137" t="str">
        <f t="shared" si="106"/>
        <v>N</v>
      </c>
      <c r="BG30" s="137" t="str">
        <f t="shared" si="107"/>
        <v>Y</v>
      </c>
      <c r="BH30" s="139">
        <f t="shared" si="108"/>
        <v>9.7949767117921045</v>
      </c>
      <c r="BI30" s="139">
        <f t="shared" si="109"/>
        <v>30.78105430946146</v>
      </c>
      <c r="BJ30" s="139">
        <f t="shared" si="110"/>
        <v>-18.254634533158853</v>
      </c>
      <c r="BK30" s="139">
        <f t="shared" si="111"/>
        <v>-26.443896761826522</v>
      </c>
      <c r="BL30" s="139">
        <f t="shared" si="112"/>
        <v>-16.075647401660216</v>
      </c>
      <c r="BM30" s="139">
        <f t="shared" si="113"/>
        <v>11.963996464489867</v>
      </c>
      <c r="BN30" s="137" t="str">
        <f t="shared" si="114"/>
        <v>N</v>
      </c>
      <c r="BO30" s="137" t="str">
        <f t="shared" si="115"/>
        <v>Y</v>
      </c>
      <c r="BP30" s="137" t="str">
        <f t="shared" si="116"/>
        <v>Y</v>
      </c>
      <c r="BQ30" s="137" t="str">
        <f t="shared" si="117"/>
        <v>N</v>
      </c>
      <c r="BR30" s="137" t="str">
        <f t="shared" si="118"/>
        <v>N</v>
      </c>
      <c r="BS30" s="137">
        <f>D!H30</f>
        <v>1980730122.7</v>
      </c>
      <c r="BT30" s="137">
        <f>D!Q30</f>
        <v>1793626950.1500001</v>
      </c>
      <c r="BU30" s="137">
        <f>D!Z30</f>
        <v>1377676839</v>
      </c>
      <c r="BV30" s="137">
        <f>D!AI30</f>
        <v>1670542443.05</v>
      </c>
      <c r="BW30" s="137">
        <f>D!AR30</f>
        <v>2285721436.75</v>
      </c>
      <c r="BX30" s="137">
        <f>D!BA30</f>
        <v>2742162746.6999998</v>
      </c>
      <c r="BY30" s="137">
        <f>D!BJ30</f>
        <v>2415928992.5999999</v>
      </c>
      <c r="BZ30" s="137" t="str">
        <f t="shared" si="119"/>
        <v>Y</v>
      </c>
      <c r="CA30" s="137" t="str">
        <f t="shared" si="120"/>
        <v>Y</v>
      </c>
      <c r="CB30" s="137" t="str">
        <f t="shared" si="121"/>
        <v>N</v>
      </c>
      <c r="CC30" s="137" t="str">
        <f t="shared" si="122"/>
        <v>N</v>
      </c>
      <c r="CD30" s="137" t="str">
        <f t="shared" si="123"/>
        <v>N</v>
      </c>
      <c r="CE30" s="137" t="str">
        <f t="shared" si="124"/>
        <v>Y</v>
      </c>
      <c r="CF30" s="139">
        <f t="shared" si="125"/>
        <v>10.431554484300797</v>
      </c>
      <c r="CG30" s="139">
        <f t="shared" si="126"/>
        <v>30.192139359178128</v>
      </c>
      <c r="CH30" s="139">
        <f t="shared" si="127"/>
        <v>-17.531168110598813</v>
      </c>
      <c r="CI30" s="139">
        <f t="shared" si="128"/>
        <v>-26.913996771833443</v>
      </c>
      <c r="CJ30" s="139">
        <f t="shared" si="129"/>
        <v>-16.645303437926682</v>
      </c>
      <c r="CK30" s="139">
        <f t="shared" si="130"/>
        <v>13.503449608794597</v>
      </c>
      <c r="CL30" s="137" t="str">
        <f t="shared" si="131"/>
        <v>N</v>
      </c>
      <c r="CM30" s="137" t="str">
        <f t="shared" si="132"/>
        <v>Y</v>
      </c>
      <c r="CN30" s="137" t="str">
        <f t="shared" si="133"/>
        <v>Y</v>
      </c>
      <c r="CO30" s="137" t="str">
        <f t="shared" si="134"/>
        <v>N</v>
      </c>
      <c r="CP30" s="137" t="str">
        <f t="shared" si="135"/>
        <v>N</v>
      </c>
      <c r="CQ30" s="137">
        <f>D!I30</f>
        <v>45955</v>
      </c>
      <c r="CR30" s="137">
        <f>D!R30</f>
        <v>50121</v>
      </c>
      <c r="CS30" s="137">
        <f>D!AA30</f>
        <v>61420</v>
      </c>
      <c r="CT30" s="137">
        <f>D!AJ30</f>
        <v>48204</v>
      </c>
      <c r="CU30" s="137">
        <f>D!AS30</f>
        <v>57553</v>
      </c>
      <c r="CV30" s="137">
        <f>D!BB30</f>
        <v>68953</v>
      </c>
      <c r="CW30" s="137">
        <f>D!BK30</f>
        <v>50696</v>
      </c>
      <c r="CX30" s="137" t="str">
        <f t="shared" si="136"/>
        <v>N</v>
      </c>
      <c r="CY30" s="137" t="str">
        <f t="shared" si="137"/>
        <v>N</v>
      </c>
      <c r="CZ30" s="137" t="str">
        <f t="shared" si="138"/>
        <v>Y</v>
      </c>
      <c r="DA30" s="137" t="str">
        <f t="shared" si="139"/>
        <v>N</v>
      </c>
      <c r="DB30" s="137" t="str">
        <f t="shared" si="140"/>
        <v>N</v>
      </c>
      <c r="DC30" s="137" t="str">
        <f t="shared" si="141"/>
        <v>Y</v>
      </c>
      <c r="DD30" s="139">
        <f t="shared" si="142"/>
        <v>-8.3118852377247059</v>
      </c>
      <c r="DE30" s="139">
        <f t="shared" si="143"/>
        <v>-18.39628785411918</v>
      </c>
      <c r="DF30" s="139">
        <f t="shared" si="144"/>
        <v>27.416811882831301</v>
      </c>
      <c r="DG30" s="139">
        <f t="shared" si="145"/>
        <v>-16.244157559119422</v>
      </c>
      <c r="DH30" s="139">
        <f t="shared" si="146"/>
        <v>-16.533000739634243</v>
      </c>
      <c r="DI30" s="139">
        <f t="shared" si="147"/>
        <v>36.012703171847875</v>
      </c>
      <c r="DJ30" s="137" t="str">
        <f t="shared" si="148"/>
        <v>Y</v>
      </c>
      <c r="DK30" s="137" t="str">
        <f t="shared" si="149"/>
        <v>N</v>
      </c>
      <c r="DL30" s="137" t="str">
        <f t="shared" si="150"/>
        <v>Y</v>
      </c>
      <c r="DM30" s="137" t="str">
        <f t="shared" si="151"/>
        <v>Y</v>
      </c>
      <c r="DN30" s="137" t="str">
        <f t="shared" si="152"/>
        <v>N</v>
      </c>
      <c r="DO30" s="137">
        <f>Volatility!B30</f>
        <v>2.81</v>
      </c>
      <c r="DP30" s="137">
        <f>Volatility!E30</f>
        <v>2.86</v>
      </c>
      <c r="DQ30" s="137">
        <f>Volatility!H30</f>
        <v>2.94999999999999</v>
      </c>
      <c r="DR30" s="137">
        <f>Volatility!K30</f>
        <v>3.04</v>
      </c>
      <c r="DS30" s="137">
        <f>Volatility!N30</f>
        <v>3.1399999999999899</v>
      </c>
      <c r="DT30" s="137">
        <f>Volatility!Q30</f>
        <v>3.23999999999999</v>
      </c>
      <c r="DU30" s="137">
        <f>Volatility!T30</f>
        <v>3.34</v>
      </c>
      <c r="DV30" s="137" t="str">
        <f t="shared" si="153"/>
        <v>N</v>
      </c>
      <c r="DW30" s="137" t="str">
        <f t="shared" si="154"/>
        <v>N</v>
      </c>
      <c r="DX30" s="137" t="str">
        <f t="shared" si="155"/>
        <v>N</v>
      </c>
      <c r="DY30" s="137" t="str">
        <f t="shared" si="156"/>
        <v>N</v>
      </c>
      <c r="DZ30" s="137" t="str">
        <f t="shared" si="157"/>
        <v>N</v>
      </c>
      <c r="EA30" s="137" t="str">
        <f t="shared" si="158"/>
        <v>N</v>
      </c>
      <c r="EB30" s="139">
        <f t="shared" si="159"/>
        <v>-1.7482517482517421</v>
      </c>
      <c r="EC30" s="139">
        <f t="shared" si="160"/>
        <v>-3.050847457626793</v>
      </c>
      <c r="ED30" s="139">
        <f t="shared" si="161"/>
        <v>-2.9605263157898047</v>
      </c>
      <c r="EE30" s="139">
        <f t="shared" si="162"/>
        <v>-3.1847133757958659</v>
      </c>
      <c r="EF30" s="139">
        <f t="shared" si="163"/>
        <v>-3.0864197530864321</v>
      </c>
      <c r="EG30" s="139">
        <f t="shared" si="164"/>
        <v>-2.9940119760481996</v>
      </c>
      <c r="EH30" s="137" t="str">
        <f t="shared" si="165"/>
        <v>Y</v>
      </c>
      <c r="EI30" s="137" t="str">
        <f t="shared" si="166"/>
        <v>N</v>
      </c>
      <c r="EJ30" s="137" t="str">
        <f t="shared" si="167"/>
        <v>Y</v>
      </c>
      <c r="EK30" s="137" t="str">
        <f t="shared" si="168"/>
        <v>N</v>
      </c>
      <c r="EL30" s="137" t="str">
        <f t="shared" si="169"/>
        <v>N</v>
      </c>
    </row>
    <row r="31" spans="1:142" x14ac:dyDescent="0.3">
      <c r="A31" s="137" t="str">
        <f>D!B31</f>
        <v>CADILAHC</v>
      </c>
      <c r="B31" s="137">
        <f>D!F31</f>
        <v>346.7</v>
      </c>
      <c r="C31" s="137">
        <f>D!O31</f>
        <v>344.35</v>
      </c>
      <c r="D31" s="137">
        <f>D!X31</f>
        <v>337.8</v>
      </c>
      <c r="E31" s="137">
        <f>D!AG31</f>
        <v>325.89999999999998</v>
      </c>
      <c r="F31" s="137">
        <f>D!AP31</f>
        <v>323.95</v>
      </c>
      <c r="G31" s="137">
        <f>D!AY31</f>
        <v>332.2</v>
      </c>
      <c r="H31" s="137">
        <f>D!BH31</f>
        <v>336.85</v>
      </c>
      <c r="I31" s="137" t="str">
        <f t="shared" si="85"/>
        <v>Y</v>
      </c>
      <c r="J31" s="137" t="str">
        <f t="shared" si="86"/>
        <v>Y</v>
      </c>
      <c r="K31" s="137" t="str">
        <f t="shared" si="87"/>
        <v>Y</v>
      </c>
      <c r="L31" s="137" t="str">
        <f t="shared" si="88"/>
        <v>Y</v>
      </c>
      <c r="M31" s="137" t="str">
        <f t="shared" si="89"/>
        <v>N</v>
      </c>
      <c r="N31" s="137" t="str">
        <f t="shared" si="90"/>
        <v>N</v>
      </c>
      <c r="O31" s="139">
        <f t="shared" si="91"/>
        <v>0.68244518658340814</v>
      </c>
      <c r="P31" s="139">
        <f t="shared" si="92"/>
        <v>1.9390171699230347</v>
      </c>
      <c r="Q31" s="139">
        <f t="shared" si="93"/>
        <v>3.6514268180423546</v>
      </c>
      <c r="R31" s="139">
        <f t="shared" si="94"/>
        <v>0.60194474455934199</v>
      </c>
      <c r="S31" s="139">
        <f t="shared" si="95"/>
        <v>-2.4834437086092715</v>
      </c>
      <c r="T31" s="139">
        <f t="shared" si="96"/>
        <v>-1.3804363960219783</v>
      </c>
      <c r="U31" s="137" t="str">
        <f t="shared" si="97"/>
        <v>N</v>
      </c>
      <c r="V31" s="137" t="str">
        <f t="shared" si="98"/>
        <v>N</v>
      </c>
      <c r="W31" s="137" t="str">
        <f t="shared" si="99"/>
        <v>Y</v>
      </c>
      <c r="X31" s="137" t="str">
        <f t="shared" si="100"/>
        <v>Y</v>
      </c>
      <c r="Y31" s="137" t="str">
        <f t="shared" si="101"/>
        <v>N</v>
      </c>
      <c r="Z31" s="137">
        <f>D!C31</f>
        <v>346</v>
      </c>
      <c r="AA31" s="137">
        <f>D!L31</f>
        <v>339.5</v>
      </c>
      <c r="AB31" s="137">
        <f>D!U31</f>
        <v>326.8</v>
      </c>
      <c r="AC31" s="137">
        <f>D!AD31</f>
        <v>326.05</v>
      </c>
      <c r="AD31" s="137">
        <f>D!AM31</f>
        <v>332.5</v>
      </c>
      <c r="AE31" s="137">
        <f>D!AV31</f>
        <v>340</v>
      </c>
      <c r="AF31" s="137">
        <f>D!BE31</f>
        <v>323.10000000000002</v>
      </c>
      <c r="AG31" s="137">
        <f>D!D31</f>
        <v>350.5</v>
      </c>
      <c r="AH31" s="137">
        <f>D!M31</f>
        <v>353</v>
      </c>
      <c r="AI31" s="137">
        <f>D!V31</f>
        <v>339</v>
      </c>
      <c r="AJ31" s="137">
        <f>D!AE31</f>
        <v>330.95</v>
      </c>
      <c r="AK31" s="137">
        <f>D!AN31</f>
        <v>335.65</v>
      </c>
      <c r="AL31" s="137">
        <f>D!AW31</f>
        <v>343</v>
      </c>
      <c r="AM31" s="137">
        <f>D!BF31</f>
        <v>341.75</v>
      </c>
      <c r="AN31" s="137">
        <f>D!E31</f>
        <v>343</v>
      </c>
      <c r="AO31" s="137">
        <f>D!N31</f>
        <v>339.4</v>
      </c>
      <c r="AP31" s="137">
        <f>D!W31</f>
        <v>325.10000000000002</v>
      </c>
      <c r="AQ31" s="137">
        <f>D!AF31</f>
        <v>321.35000000000002</v>
      </c>
      <c r="AR31" s="137">
        <f>D!AO31</f>
        <v>323.14999999999998</v>
      </c>
      <c r="AS31" s="137">
        <f>D!AX31</f>
        <v>330</v>
      </c>
      <c r="AT31" s="137">
        <f>D!BG31</f>
        <v>322.60000000000002</v>
      </c>
      <c r="AU31" s="137">
        <f>D!G31</f>
        <v>4851553</v>
      </c>
      <c r="AV31" s="137">
        <f>D!P31</f>
        <v>10198978</v>
      </c>
      <c r="AW31" s="137">
        <f>D!Y31</f>
        <v>3302453</v>
      </c>
      <c r="AX31" s="137">
        <f>D!AH31</f>
        <v>2773188</v>
      </c>
      <c r="AY31" s="137">
        <f>D!AQ31</f>
        <v>3086689</v>
      </c>
      <c r="AZ31" s="137">
        <f>D!AZ31</f>
        <v>5091000</v>
      </c>
      <c r="BA31" s="137">
        <f>D!BI31</f>
        <v>10950024</v>
      </c>
      <c r="BB31" s="137" t="str">
        <f t="shared" si="102"/>
        <v>N</v>
      </c>
      <c r="BC31" s="137" t="str">
        <f t="shared" si="103"/>
        <v>Y</v>
      </c>
      <c r="BD31" s="137" t="str">
        <f t="shared" si="104"/>
        <v>Y</v>
      </c>
      <c r="BE31" s="137" t="str">
        <f t="shared" si="105"/>
        <v>N</v>
      </c>
      <c r="BF31" s="137" t="str">
        <f t="shared" si="106"/>
        <v>N</v>
      </c>
      <c r="BG31" s="137" t="str">
        <f t="shared" si="107"/>
        <v>N</v>
      </c>
      <c r="BH31" s="139">
        <f t="shared" si="108"/>
        <v>-52.430988673571022</v>
      </c>
      <c r="BI31" s="139">
        <f t="shared" si="109"/>
        <v>208.83037548149815</v>
      </c>
      <c r="BJ31" s="139">
        <f t="shared" si="110"/>
        <v>19.085074650546591</v>
      </c>
      <c r="BK31" s="139">
        <f t="shared" si="111"/>
        <v>-10.156546383519688</v>
      </c>
      <c r="BL31" s="139">
        <f t="shared" si="112"/>
        <v>-39.369691612649774</v>
      </c>
      <c r="BM31" s="139">
        <f t="shared" si="113"/>
        <v>-53.506951217641166</v>
      </c>
      <c r="BN31" s="137" t="str">
        <f t="shared" si="114"/>
        <v>N</v>
      </c>
      <c r="BO31" s="137" t="str">
        <f t="shared" si="115"/>
        <v>Y</v>
      </c>
      <c r="BP31" s="137" t="str">
        <f t="shared" si="116"/>
        <v>Y</v>
      </c>
      <c r="BQ31" s="137" t="str">
        <f t="shared" si="117"/>
        <v>Y</v>
      </c>
      <c r="BR31" s="137" t="str">
        <f t="shared" si="118"/>
        <v>Y</v>
      </c>
      <c r="BS31" s="137">
        <f>D!H31</f>
        <v>1682128438.05</v>
      </c>
      <c r="BT31" s="137">
        <f>D!Q31</f>
        <v>3546806525.5999999</v>
      </c>
      <c r="BU31" s="137">
        <f>D!Z31</f>
        <v>1099509422.75</v>
      </c>
      <c r="BV31" s="137">
        <f>D!AI31</f>
        <v>906275073.89999998</v>
      </c>
      <c r="BW31" s="137">
        <f>D!AR31</f>
        <v>1013407340.45</v>
      </c>
      <c r="BX31" s="137">
        <f>D!BA31</f>
        <v>1712462523.3499999</v>
      </c>
      <c r="BY31" s="137">
        <f>D!BJ31</f>
        <v>3689675200.8000002</v>
      </c>
      <c r="BZ31" s="137" t="str">
        <f t="shared" si="119"/>
        <v>N</v>
      </c>
      <c r="CA31" s="137" t="str">
        <f t="shared" si="120"/>
        <v>Y</v>
      </c>
      <c r="CB31" s="137" t="str">
        <f t="shared" si="121"/>
        <v>Y</v>
      </c>
      <c r="CC31" s="137" t="str">
        <f t="shared" si="122"/>
        <v>N</v>
      </c>
      <c r="CD31" s="137" t="str">
        <f t="shared" si="123"/>
        <v>N</v>
      </c>
      <c r="CE31" s="137" t="str">
        <f t="shared" si="124"/>
        <v>N</v>
      </c>
      <c r="CF31" s="139">
        <f t="shared" si="125"/>
        <v>-52.573436811148291</v>
      </c>
      <c r="CG31" s="139">
        <f t="shared" si="126"/>
        <v>222.58082124744573</v>
      </c>
      <c r="CH31" s="139">
        <f t="shared" si="127"/>
        <v>21.321820980737009</v>
      </c>
      <c r="CI31" s="139">
        <f t="shared" si="128"/>
        <v>-10.57149107509211</v>
      </c>
      <c r="CJ31" s="139">
        <f t="shared" si="129"/>
        <v>-40.821633955087968</v>
      </c>
      <c r="CK31" s="139">
        <f t="shared" si="130"/>
        <v>-53.587716258094972</v>
      </c>
      <c r="CL31" s="137" t="str">
        <f t="shared" si="131"/>
        <v>N</v>
      </c>
      <c r="CM31" s="137" t="str">
        <f t="shared" si="132"/>
        <v>Y</v>
      </c>
      <c r="CN31" s="137" t="str">
        <f t="shared" si="133"/>
        <v>Y</v>
      </c>
      <c r="CO31" s="137" t="str">
        <f t="shared" si="134"/>
        <v>Y</v>
      </c>
      <c r="CP31" s="137" t="str">
        <f t="shared" si="135"/>
        <v>Y</v>
      </c>
      <c r="CQ31" s="137">
        <f>D!I31</f>
        <v>71841</v>
      </c>
      <c r="CR31" s="137">
        <f>D!R31</f>
        <v>112959</v>
      </c>
      <c r="CS31" s="137">
        <f>D!AA31</f>
        <v>39341</v>
      </c>
      <c r="CT31" s="137">
        <f>D!AJ31</f>
        <v>41728</v>
      </c>
      <c r="CU31" s="137">
        <f>D!AS31</f>
        <v>35100</v>
      </c>
      <c r="CV31" s="137">
        <f>D!BB31</f>
        <v>55642</v>
      </c>
      <c r="CW31" s="137">
        <f>D!BK31</f>
        <v>122204</v>
      </c>
      <c r="CX31" s="137" t="str">
        <f t="shared" si="136"/>
        <v>N</v>
      </c>
      <c r="CY31" s="137" t="str">
        <f t="shared" si="137"/>
        <v>Y</v>
      </c>
      <c r="CZ31" s="137" t="str">
        <f t="shared" si="138"/>
        <v>N</v>
      </c>
      <c r="DA31" s="137" t="str">
        <f t="shared" si="139"/>
        <v>Y</v>
      </c>
      <c r="DB31" s="137" t="str">
        <f t="shared" si="140"/>
        <v>N</v>
      </c>
      <c r="DC31" s="137" t="str">
        <f t="shared" si="141"/>
        <v>N</v>
      </c>
      <c r="DD31" s="139">
        <f t="shared" si="142"/>
        <v>-36.400817995910025</v>
      </c>
      <c r="DE31" s="139">
        <f t="shared" si="143"/>
        <v>187.12793269108562</v>
      </c>
      <c r="DF31" s="139">
        <f t="shared" si="144"/>
        <v>-5.7203796012269938</v>
      </c>
      <c r="DG31" s="139">
        <f t="shared" si="145"/>
        <v>18.883190883190885</v>
      </c>
      <c r="DH31" s="139">
        <f t="shared" si="146"/>
        <v>-36.918155350274972</v>
      </c>
      <c r="DI31" s="139">
        <f t="shared" si="147"/>
        <v>-54.467938856338584</v>
      </c>
      <c r="DJ31" s="137" t="str">
        <f t="shared" si="148"/>
        <v>N</v>
      </c>
      <c r="DK31" s="137" t="str">
        <f t="shared" si="149"/>
        <v>Y</v>
      </c>
      <c r="DL31" s="137" t="str">
        <f t="shared" si="150"/>
        <v>N</v>
      </c>
      <c r="DM31" s="137" t="str">
        <f t="shared" si="151"/>
        <v>Y</v>
      </c>
      <c r="DN31" s="137" t="str">
        <f t="shared" si="152"/>
        <v>Y</v>
      </c>
      <c r="DO31" s="137">
        <f>Volatility!B31</f>
        <v>2.96</v>
      </c>
      <c r="DP31" s="137">
        <f>Volatility!E31</f>
        <v>3.05</v>
      </c>
      <c r="DQ31" s="137">
        <f>Volatility!H31</f>
        <v>3.11</v>
      </c>
      <c r="DR31" s="137">
        <f>Volatility!K31</f>
        <v>3.08</v>
      </c>
      <c r="DS31" s="137">
        <f>Volatility!N31</f>
        <v>3.17</v>
      </c>
      <c r="DT31" s="137">
        <f>Volatility!Q31</f>
        <v>3.2099999999999902</v>
      </c>
      <c r="DU31" s="137">
        <f>Volatility!T31</f>
        <v>3.29</v>
      </c>
      <c r="DV31" s="137" t="str">
        <f t="shared" si="153"/>
        <v>N</v>
      </c>
      <c r="DW31" s="137" t="str">
        <f t="shared" si="154"/>
        <v>N</v>
      </c>
      <c r="DX31" s="137" t="str">
        <f t="shared" si="155"/>
        <v>Y</v>
      </c>
      <c r="DY31" s="137" t="str">
        <f t="shared" si="156"/>
        <v>N</v>
      </c>
      <c r="DZ31" s="137" t="str">
        <f t="shared" si="157"/>
        <v>N</v>
      </c>
      <c r="EA31" s="137" t="str">
        <f t="shared" si="158"/>
        <v>N</v>
      </c>
      <c r="EB31" s="139">
        <f t="shared" si="159"/>
        <v>-2.9508196721311433</v>
      </c>
      <c r="EC31" s="139">
        <f t="shared" si="160"/>
        <v>-1.9292604501607735</v>
      </c>
      <c r="ED31" s="139">
        <f t="shared" si="161"/>
        <v>0.97402597402596758</v>
      </c>
      <c r="EE31" s="139">
        <f t="shared" si="162"/>
        <v>-2.8391167192428979</v>
      </c>
      <c r="EF31" s="139">
        <f t="shared" si="163"/>
        <v>-1.2461059190028159</v>
      </c>
      <c r="EG31" s="139">
        <f t="shared" si="164"/>
        <v>-2.4316109422495393</v>
      </c>
      <c r="EH31" s="137" t="str">
        <f t="shared" si="165"/>
        <v>N</v>
      </c>
      <c r="EI31" s="137" t="str">
        <f t="shared" si="166"/>
        <v>N</v>
      </c>
      <c r="EJ31" s="137" t="str">
        <f t="shared" si="167"/>
        <v>Y</v>
      </c>
      <c r="EK31" s="137" t="str">
        <f t="shared" si="168"/>
        <v>N</v>
      </c>
      <c r="EL31" s="137" t="str">
        <f t="shared" si="169"/>
        <v>Y</v>
      </c>
    </row>
    <row r="32" spans="1:142" x14ac:dyDescent="0.3">
      <c r="A32" s="137" t="str">
        <f>D!B32</f>
        <v>CANBK</v>
      </c>
      <c r="B32" s="137">
        <f>D!F32</f>
        <v>77.25</v>
      </c>
      <c r="C32" s="137">
        <f>D!O32</f>
        <v>77.7</v>
      </c>
      <c r="D32" s="137">
        <f>D!X32</f>
        <v>77.349999999999994</v>
      </c>
      <c r="E32" s="137">
        <f>D!AG32</f>
        <v>76.400000000000006</v>
      </c>
      <c r="F32" s="137">
        <f>D!AP32</f>
        <v>77.599999999999994</v>
      </c>
      <c r="G32" s="137">
        <f>D!AY32</f>
        <v>83.95</v>
      </c>
      <c r="H32" s="137">
        <f>D!BH32</f>
        <v>86.3</v>
      </c>
      <c r="I32" s="137" t="str">
        <f t="shared" si="85"/>
        <v>N</v>
      </c>
      <c r="J32" s="137" t="str">
        <f t="shared" si="86"/>
        <v>Y</v>
      </c>
      <c r="K32" s="137" t="str">
        <f t="shared" si="87"/>
        <v>Y</v>
      </c>
      <c r="L32" s="137" t="str">
        <f t="shared" si="88"/>
        <v>N</v>
      </c>
      <c r="M32" s="137" t="str">
        <f t="shared" si="89"/>
        <v>N</v>
      </c>
      <c r="N32" s="137" t="str">
        <f t="shared" si="90"/>
        <v>N</v>
      </c>
      <c r="O32" s="139">
        <f t="shared" si="91"/>
        <v>-0.57915057915058277</v>
      </c>
      <c r="P32" s="139">
        <f t="shared" si="92"/>
        <v>0.45248868778281648</v>
      </c>
      <c r="Q32" s="139">
        <f t="shared" si="93"/>
        <v>1.2434554973821839</v>
      </c>
      <c r="R32" s="139">
        <f t="shared" si="94"/>
        <v>-1.546391752577305</v>
      </c>
      <c r="S32" s="139">
        <f t="shared" si="95"/>
        <v>-7.564026206075054</v>
      </c>
      <c r="T32" s="139">
        <f t="shared" si="96"/>
        <v>-2.7230590961761232</v>
      </c>
      <c r="U32" s="137" t="str">
        <f t="shared" si="97"/>
        <v>N</v>
      </c>
      <c r="V32" s="137" t="str">
        <f t="shared" si="98"/>
        <v>N</v>
      </c>
      <c r="W32" s="137" t="str">
        <f t="shared" si="99"/>
        <v>Y</v>
      </c>
      <c r="X32" s="137" t="str">
        <f t="shared" si="100"/>
        <v>Y</v>
      </c>
      <c r="Y32" s="137" t="str">
        <f t="shared" si="101"/>
        <v>N</v>
      </c>
      <c r="Z32" s="137">
        <f>D!C32</f>
        <v>77.25</v>
      </c>
      <c r="AA32" s="137">
        <f>D!L32</f>
        <v>78</v>
      </c>
      <c r="AB32" s="137">
        <f>D!U32</f>
        <v>76.400000000000006</v>
      </c>
      <c r="AC32" s="137">
        <f>D!AD32</f>
        <v>79.099999999999994</v>
      </c>
      <c r="AD32" s="137">
        <f>D!AM32</f>
        <v>84.6</v>
      </c>
      <c r="AE32" s="137">
        <f>D!AV32</f>
        <v>86.95</v>
      </c>
      <c r="AF32" s="137">
        <f>D!BE32</f>
        <v>87</v>
      </c>
      <c r="AG32" s="137">
        <f>D!D32</f>
        <v>80</v>
      </c>
      <c r="AH32" s="137">
        <f>D!M32</f>
        <v>80.650000000000006</v>
      </c>
      <c r="AI32" s="137">
        <f>D!V32</f>
        <v>78.3</v>
      </c>
      <c r="AJ32" s="137">
        <f>D!AE32</f>
        <v>79.400000000000006</v>
      </c>
      <c r="AK32" s="137">
        <f>D!AN32</f>
        <v>84.7</v>
      </c>
      <c r="AL32" s="137">
        <f>D!AW32</f>
        <v>87.55</v>
      </c>
      <c r="AM32" s="137">
        <f>D!BF32</f>
        <v>90</v>
      </c>
      <c r="AN32" s="137">
        <f>D!E32</f>
        <v>76.55</v>
      </c>
      <c r="AO32" s="137">
        <f>D!N32</f>
        <v>77.099999999999994</v>
      </c>
      <c r="AP32" s="137">
        <f>D!W32</f>
        <v>75.75</v>
      </c>
      <c r="AQ32" s="137">
        <f>D!AF32</f>
        <v>75.900000000000006</v>
      </c>
      <c r="AR32" s="137">
        <f>D!AO32</f>
        <v>76.5</v>
      </c>
      <c r="AS32" s="137">
        <f>D!AX32</f>
        <v>83.15</v>
      </c>
      <c r="AT32" s="137">
        <f>D!BG32</f>
        <v>85.65</v>
      </c>
      <c r="AU32" s="137">
        <f>D!G32</f>
        <v>12424368</v>
      </c>
      <c r="AV32" s="137">
        <f>D!P32</f>
        <v>10973792</v>
      </c>
      <c r="AW32" s="137">
        <f>D!Y32</f>
        <v>8440420</v>
      </c>
      <c r="AX32" s="137">
        <f>D!AH32</f>
        <v>10117728</v>
      </c>
      <c r="AY32" s="137">
        <f>D!AQ32</f>
        <v>13412110</v>
      </c>
      <c r="AZ32" s="137">
        <f>D!AZ32</f>
        <v>10066061</v>
      </c>
      <c r="BA32" s="137">
        <f>D!BI32</f>
        <v>13561874</v>
      </c>
      <c r="BB32" s="137" t="str">
        <f t="shared" si="102"/>
        <v>Y</v>
      </c>
      <c r="BC32" s="137" t="str">
        <f t="shared" si="103"/>
        <v>Y</v>
      </c>
      <c r="BD32" s="137" t="str">
        <f t="shared" si="104"/>
        <v>N</v>
      </c>
      <c r="BE32" s="137" t="str">
        <f t="shared" si="105"/>
        <v>N</v>
      </c>
      <c r="BF32" s="137" t="str">
        <f t="shared" si="106"/>
        <v>Y</v>
      </c>
      <c r="BG32" s="137" t="str">
        <f t="shared" si="107"/>
        <v>N</v>
      </c>
      <c r="BH32" s="139">
        <f t="shared" si="108"/>
        <v>13.218548337712251</v>
      </c>
      <c r="BI32" s="139">
        <f t="shared" si="109"/>
        <v>30.014762298558601</v>
      </c>
      <c r="BJ32" s="139">
        <f t="shared" si="110"/>
        <v>-16.577911562754011</v>
      </c>
      <c r="BK32" s="139">
        <f t="shared" si="111"/>
        <v>-24.562742178523735</v>
      </c>
      <c r="BL32" s="139">
        <f t="shared" si="112"/>
        <v>33.240897308291693</v>
      </c>
      <c r="BM32" s="139">
        <f t="shared" si="113"/>
        <v>-25.776769493655522</v>
      </c>
      <c r="BN32" s="137" t="str">
        <f t="shared" si="114"/>
        <v>N</v>
      </c>
      <c r="BO32" s="137" t="str">
        <f t="shared" si="115"/>
        <v>Y</v>
      </c>
      <c r="BP32" s="137" t="str">
        <f t="shared" si="116"/>
        <v>Y</v>
      </c>
      <c r="BQ32" s="137" t="str">
        <f t="shared" si="117"/>
        <v>N</v>
      </c>
      <c r="BR32" s="137" t="str">
        <f t="shared" si="118"/>
        <v>Y</v>
      </c>
      <c r="BS32" s="137">
        <f>D!H32</f>
        <v>967604522.10000002</v>
      </c>
      <c r="BT32" s="137">
        <f>D!Q32</f>
        <v>866637614.29999995</v>
      </c>
      <c r="BU32" s="137">
        <f>D!Z32</f>
        <v>649191296.89999998</v>
      </c>
      <c r="BV32" s="137">
        <f>D!AI32</f>
        <v>783738695.20000005</v>
      </c>
      <c r="BW32" s="137">
        <f>D!AR32</f>
        <v>1054812322</v>
      </c>
      <c r="BX32" s="137">
        <f>D!BA32</f>
        <v>854017679.14999998</v>
      </c>
      <c r="BY32" s="137">
        <f>D!BJ32</f>
        <v>1188914374.3499999</v>
      </c>
      <c r="BZ32" s="137" t="str">
        <f t="shared" si="119"/>
        <v>Y</v>
      </c>
      <c r="CA32" s="137" t="str">
        <f t="shared" si="120"/>
        <v>Y</v>
      </c>
      <c r="CB32" s="137" t="str">
        <f t="shared" si="121"/>
        <v>N</v>
      </c>
      <c r="CC32" s="137" t="str">
        <f t="shared" si="122"/>
        <v>N</v>
      </c>
      <c r="CD32" s="137" t="str">
        <f t="shared" si="123"/>
        <v>Y</v>
      </c>
      <c r="CE32" s="137" t="str">
        <f t="shared" si="124"/>
        <v>N</v>
      </c>
      <c r="CF32" s="139">
        <f t="shared" si="125"/>
        <v>11.650418367953369</v>
      </c>
      <c r="CG32" s="139">
        <f t="shared" si="126"/>
        <v>33.494952633891351</v>
      </c>
      <c r="CH32" s="139">
        <f t="shared" si="127"/>
        <v>-17.167379781556569</v>
      </c>
      <c r="CI32" s="139">
        <f t="shared" si="128"/>
        <v>-25.698754285124853</v>
      </c>
      <c r="CJ32" s="139">
        <f t="shared" si="129"/>
        <v>23.511766530389632</v>
      </c>
      <c r="CK32" s="139">
        <f t="shared" si="130"/>
        <v>-28.168277079086856</v>
      </c>
      <c r="CL32" s="137" t="str">
        <f t="shared" si="131"/>
        <v>N</v>
      </c>
      <c r="CM32" s="137" t="str">
        <f t="shared" si="132"/>
        <v>Y</v>
      </c>
      <c r="CN32" s="137" t="str">
        <f t="shared" si="133"/>
        <v>Y</v>
      </c>
      <c r="CO32" s="137" t="str">
        <f t="shared" si="134"/>
        <v>N</v>
      </c>
      <c r="CP32" s="137" t="str">
        <f t="shared" si="135"/>
        <v>Y</v>
      </c>
      <c r="CQ32" s="137">
        <f>D!I32</f>
        <v>51422</v>
      </c>
      <c r="CR32" s="137">
        <f>D!R32</f>
        <v>47766</v>
      </c>
      <c r="CS32" s="137">
        <f>D!AA32</f>
        <v>31351</v>
      </c>
      <c r="CT32" s="137">
        <f>D!AJ32</f>
        <v>45359</v>
      </c>
      <c r="CU32" s="137">
        <f>D!AS32</f>
        <v>56622</v>
      </c>
      <c r="CV32" s="137">
        <f>D!BB32</f>
        <v>40501</v>
      </c>
      <c r="CW32" s="137">
        <f>D!BK32</f>
        <v>57947</v>
      </c>
      <c r="CX32" s="137" t="str">
        <f t="shared" si="136"/>
        <v>Y</v>
      </c>
      <c r="CY32" s="137" t="str">
        <f t="shared" si="137"/>
        <v>Y</v>
      </c>
      <c r="CZ32" s="137" t="str">
        <f t="shared" si="138"/>
        <v>N</v>
      </c>
      <c r="DA32" s="137" t="str">
        <f t="shared" si="139"/>
        <v>N</v>
      </c>
      <c r="DB32" s="137" t="str">
        <f t="shared" si="140"/>
        <v>Y</v>
      </c>
      <c r="DC32" s="137" t="str">
        <f t="shared" si="141"/>
        <v>N</v>
      </c>
      <c r="DD32" s="139">
        <f t="shared" si="142"/>
        <v>7.6539798182807859</v>
      </c>
      <c r="DE32" s="139">
        <f t="shared" si="143"/>
        <v>52.358776434563495</v>
      </c>
      <c r="DF32" s="139">
        <f t="shared" si="144"/>
        <v>-30.882515046628011</v>
      </c>
      <c r="DG32" s="139">
        <f t="shared" si="145"/>
        <v>-19.891561583836669</v>
      </c>
      <c r="DH32" s="139">
        <f t="shared" si="146"/>
        <v>39.803955457889927</v>
      </c>
      <c r="DI32" s="139">
        <f t="shared" si="147"/>
        <v>-30.106821750910314</v>
      </c>
      <c r="DJ32" s="137" t="str">
        <f t="shared" si="148"/>
        <v>N</v>
      </c>
      <c r="DK32" s="137" t="str">
        <f t="shared" si="149"/>
        <v>Y</v>
      </c>
      <c r="DL32" s="137" t="str">
        <f t="shared" si="150"/>
        <v>N</v>
      </c>
      <c r="DM32" s="137" t="str">
        <f t="shared" si="151"/>
        <v>N</v>
      </c>
      <c r="DN32" s="137" t="str">
        <f t="shared" si="152"/>
        <v>Y</v>
      </c>
      <c r="DO32" s="137">
        <f>Volatility!B32</f>
        <v>4.46</v>
      </c>
      <c r="DP32" s="137">
        <f>Volatility!E32</f>
        <v>4.5999999999999996</v>
      </c>
      <c r="DQ32" s="137">
        <f>Volatility!H32</f>
        <v>4.74</v>
      </c>
      <c r="DR32" s="137">
        <f>Volatility!K32</f>
        <v>4.88</v>
      </c>
      <c r="DS32" s="137">
        <f>Volatility!N32</f>
        <v>5.0199999999999996</v>
      </c>
      <c r="DT32" s="137">
        <f>Volatility!Q32</f>
        <v>4.78</v>
      </c>
      <c r="DU32" s="137">
        <f>Volatility!T32</f>
        <v>4.88</v>
      </c>
      <c r="DV32" s="137" t="str">
        <f t="shared" si="153"/>
        <v>N</v>
      </c>
      <c r="DW32" s="137" t="str">
        <f t="shared" si="154"/>
        <v>N</v>
      </c>
      <c r="DX32" s="137" t="str">
        <f t="shared" si="155"/>
        <v>N</v>
      </c>
      <c r="DY32" s="137" t="str">
        <f t="shared" si="156"/>
        <v>N</v>
      </c>
      <c r="DZ32" s="137" t="str">
        <f t="shared" si="157"/>
        <v>Y</v>
      </c>
      <c r="EA32" s="137" t="str">
        <f t="shared" si="158"/>
        <v>N</v>
      </c>
      <c r="EB32" s="139">
        <f t="shared" si="159"/>
        <v>-3.0434782608695583</v>
      </c>
      <c r="EC32" s="139">
        <f t="shared" si="160"/>
        <v>-2.9535864978903072</v>
      </c>
      <c r="ED32" s="139">
        <f t="shared" si="161"/>
        <v>-2.8688524590163871</v>
      </c>
      <c r="EE32" s="139">
        <f t="shared" si="162"/>
        <v>-2.7888446215139377</v>
      </c>
      <c r="EF32" s="139">
        <f t="shared" si="163"/>
        <v>5.0209205020920358</v>
      </c>
      <c r="EG32" s="139">
        <f t="shared" si="164"/>
        <v>-2.0491803278688452</v>
      </c>
      <c r="EH32" s="137" t="str">
        <f t="shared" si="165"/>
        <v>N</v>
      </c>
      <c r="EI32" s="137" t="str">
        <f t="shared" si="166"/>
        <v>N</v>
      </c>
      <c r="EJ32" s="137" t="str">
        <f t="shared" si="167"/>
        <v>N</v>
      </c>
      <c r="EK32" s="137" t="str">
        <f t="shared" si="168"/>
        <v>N</v>
      </c>
      <c r="EL32" s="137" t="str">
        <f t="shared" si="169"/>
        <v>Y</v>
      </c>
    </row>
    <row r="33" spans="1:142" x14ac:dyDescent="0.3">
      <c r="A33" s="137" t="str">
        <f>D!B33</f>
        <v>CENTURYTEX</v>
      </c>
      <c r="B33" s="137">
        <f>D!F33</f>
        <v>271.14999999999998</v>
      </c>
      <c r="C33" s="137">
        <f>D!O33</f>
        <v>262.95</v>
      </c>
      <c r="D33" s="137">
        <f>D!X33</f>
        <v>264.14999999999998</v>
      </c>
      <c r="E33" s="137">
        <f>D!AG33</f>
        <v>258.75</v>
      </c>
      <c r="F33" s="137">
        <f>D!AP33</f>
        <v>255.8</v>
      </c>
      <c r="G33" s="137">
        <f>D!AY33</f>
        <v>274.85000000000002</v>
      </c>
      <c r="H33" s="137">
        <f>D!BH33</f>
        <v>272.2</v>
      </c>
      <c r="I33" s="137" t="str">
        <f t="shared" si="85"/>
        <v>Y</v>
      </c>
      <c r="J33" s="137" t="str">
        <f t="shared" si="86"/>
        <v>N</v>
      </c>
      <c r="K33" s="137" t="str">
        <f t="shared" si="87"/>
        <v>Y</v>
      </c>
      <c r="L33" s="137" t="str">
        <f t="shared" si="88"/>
        <v>Y</v>
      </c>
      <c r="M33" s="137" t="str">
        <f t="shared" si="89"/>
        <v>N</v>
      </c>
      <c r="N33" s="137" t="str">
        <f t="shared" si="90"/>
        <v>Y</v>
      </c>
      <c r="O33" s="139">
        <f t="shared" si="91"/>
        <v>3.11846358623312</v>
      </c>
      <c r="P33" s="139">
        <f t="shared" si="92"/>
        <v>-0.4542873367404841</v>
      </c>
      <c r="Q33" s="139">
        <f t="shared" si="93"/>
        <v>2.0869565217391215</v>
      </c>
      <c r="R33" s="139">
        <f t="shared" si="94"/>
        <v>1.1532447224394013</v>
      </c>
      <c r="S33" s="139">
        <f t="shared" si="95"/>
        <v>-6.9310533018009863</v>
      </c>
      <c r="T33" s="139">
        <f t="shared" si="96"/>
        <v>0.9735488611315336</v>
      </c>
      <c r="U33" s="137" t="str">
        <f t="shared" si="97"/>
        <v>Y</v>
      </c>
      <c r="V33" s="137" t="str">
        <f t="shared" si="98"/>
        <v>N</v>
      </c>
      <c r="W33" s="137" t="str">
        <f t="shared" si="99"/>
        <v>Y</v>
      </c>
      <c r="X33" s="137" t="str">
        <f t="shared" si="100"/>
        <v>Y</v>
      </c>
      <c r="Y33" s="137" t="str">
        <f t="shared" si="101"/>
        <v>N</v>
      </c>
      <c r="Z33" s="137">
        <f>D!C33</f>
        <v>262.95</v>
      </c>
      <c r="AA33" s="137">
        <f>D!L33</f>
        <v>263</v>
      </c>
      <c r="AB33" s="137">
        <f>D!U33</f>
        <v>259</v>
      </c>
      <c r="AC33" s="137">
        <f>D!AD33</f>
        <v>262</v>
      </c>
      <c r="AD33" s="137">
        <f>D!AM33</f>
        <v>275</v>
      </c>
      <c r="AE33" s="137">
        <f>D!AV33</f>
        <v>275.8</v>
      </c>
      <c r="AF33" s="137">
        <f>D!BE33</f>
        <v>273</v>
      </c>
      <c r="AG33" s="137">
        <f>D!D33</f>
        <v>274.64999999999998</v>
      </c>
      <c r="AH33" s="137">
        <f>D!M33</f>
        <v>270</v>
      </c>
      <c r="AI33" s="137">
        <f>D!V33</f>
        <v>265</v>
      </c>
      <c r="AJ33" s="137">
        <f>D!AE33</f>
        <v>267.5</v>
      </c>
      <c r="AK33" s="137">
        <f>D!AN33</f>
        <v>275.95</v>
      </c>
      <c r="AL33" s="137">
        <f>D!AW33</f>
        <v>277.7</v>
      </c>
      <c r="AM33" s="137">
        <f>D!BF33</f>
        <v>282.89999999999998</v>
      </c>
      <c r="AN33" s="137">
        <f>D!E33</f>
        <v>259.64999999999998</v>
      </c>
      <c r="AO33" s="137">
        <f>D!N33</f>
        <v>260.25</v>
      </c>
      <c r="AP33" s="137">
        <f>D!W33</f>
        <v>257.3</v>
      </c>
      <c r="AQ33" s="137">
        <f>D!AF33</f>
        <v>255.75</v>
      </c>
      <c r="AR33" s="137">
        <f>D!AO33</f>
        <v>254.75</v>
      </c>
      <c r="AS33" s="137">
        <f>D!AX33</f>
        <v>265.8</v>
      </c>
      <c r="AT33" s="137">
        <f>D!BG33</f>
        <v>270.35000000000002</v>
      </c>
      <c r="AU33" s="137">
        <f>D!G33</f>
        <v>1822006</v>
      </c>
      <c r="AV33" s="137">
        <f>D!P33</f>
        <v>1301848</v>
      </c>
      <c r="AW33" s="137">
        <f>D!Y33</f>
        <v>920248</v>
      </c>
      <c r="AX33" s="137">
        <f>D!AH33</f>
        <v>1611511</v>
      </c>
      <c r="AY33" s="137">
        <f>D!AQ33</f>
        <v>1881572</v>
      </c>
      <c r="AZ33" s="137">
        <f>D!AZ33</f>
        <v>1865577</v>
      </c>
      <c r="BA33" s="137">
        <f>D!BI33</f>
        <v>1095769</v>
      </c>
      <c r="BB33" s="137" t="str">
        <f t="shared" si="102"/>
        <v>Y</v>
      </c>
      <c r="BC33" s="137" t="str">
        <f t="shared" si="103"/>
        <v>Y</v>
      </c>
      <c r="BD33" s="137" t="str">
        <f t="shared" si="104"/>
        <v>N</v>
      </c>
      <c r="BE33" s="137" t="str">
        <f t="shared" si="105"/>
        <v>N</v>
      </c>
      <c r="BF33" s="137" t="str">
        <f t="shared" si="106"/>
        <v>Y</v>
      </c>
      <c r="BG33" s="137" t="str">
        <f t="shared" si="107"/>
        <v>Y</v>
      </c>
      <c r="BH33" s="139">
        <f t="shared" si="108"/>
        <v>39.955355771180663</v>
      </c>
      <c r="BI33" s="139">
        <f t="shared" si="109"/>
        <v>41.467082786379322</v>
      </c>
      <c r="BJ33" s="139">
        <f t="shared" si="110"/>
        <v>-42.895332393015003</v>
      </c>
      <c r="BK33" s="139">
        <f t="shared" si="111"/>
        <v>-14.352945303182658</v>
      </c>
      <c r="BL33" s="139">
        <f t="shared" si="112"/>
        <v>0.85737549294400606</v>
      </c>
      <c r="BM33" s="139">
        <f t="shared" si="113"/>
        <v>70.252763127995038</v>
      </c>
      <c r="BN33" s="137" t="str">
        <f t="shared" si="114"/>
        <v>N</v>
      </c>
      <c r="BO33" s="137" t="str">
        <f t="shared" si="115"/>
        <v>Y</v>
      </c>
      <c r="BP33" s="137" t="str">
        <f t="shared" si="116"/>
        <v>N</v>
      </c>
      <c r="BQ33" s="137" t="str">
        <f t="shared" si="117"/>
        <v>N</v>
      </c>
      <c r="BR33" s="137" t="str">
        <f t="shared" si="118"/>
        <v>N</v>
      </c>
      <c r="BS33" s="137">
        <f>D!H33</f>
        <v>493315978.19999999</v>
      </c>
      <c r="BT33" s="137">
        <f>D!Q33</f>
        <v>346352094.39999998</v>
      </c>
      <c r="BU33" s="137">
        <f>D!Z33</f>
        <v>240191749.55000001</v>
      </c>
      <c r="BV33" s="137">
        <f>D!AI33</f>
        <v>420876987.80000001</v>
      </c>
      <c r="BW33" s="137">
        <f>D!AR33</f>
        <v>490181159.75</v>
      </c>
      <c r="BX33" s="137">
        <f>D!BA33</f>
        <v>505263313.94999999</v>
      </c>
      <c r="BY33" s="137">
        <f>D!BJ33</f>
        <v>302193823.75</v>
      </c>
      <c r="BZ33" s="137" t="str">
        <f t="shared" si="119"/>
        <v>Y</v>
      </c>
      <c r="CA33" s="137" t="str">
        <f t="shared" si="120"/>
        <v>Y</v>
      </c>
      <c r="CB33" s="137" t="str">
        <f t="shared" si="121"/>
        <v>N</v>
      </c>
      <c r="CC33" s="137" t="str">
        <f t="shared" si="122"/>
        <v>N</v>
      </c>
      <c r="CD33" s="137" t="str">
        <f t="shared" si="123"/>
        <v>N</v>
      </c>
      <c r="CE33" s="137" t="str">
        <f t="shared" si="124"/>
        <v>Y</v>
      </c>
      <c r="CF33" s="139">
        <f t="shared" si="125"/>
        <v>42.431931602605609</v>
      </c>
      <c r="CG33" s="139">
        <f t="shared" si="126"/>
        <v>44.198164611770267</v>
      </c>
      <c r="CH33" s="139">
        <f t="shared" si="127"/>
        <v>-42.9306527768302</v>
      </c>
      <c r="CI33" s="139">
        <f t="shared" si="128"/>
        <v>-14.138481369897244</v>
      </c>
      <c r="CJ33" s="139">
        <f t="shared" si="129"/>
        <v>-2.9850087634687235</v>
      </c>
      <c r="CK33" s="139">
        <f t="shared" si="130"/>
        <v>67.198425063774977</v>
      </c>
      <c r="CL33" s="137" t="str">
        <f t="shared" si="131"/>
        <v>N</v>
      </c>
      <c r="CM33" s="137" t="str">
        <f t="shared" si="132"/>
        <v>Y</v>
      </c>
      <c r="CN33" s="137" t="str">
        <f t="shared" si="133"/>
        <v>N</v>
      </c>
      <c r="CO33" s="137" t="str">
        <f t="shared" si="134"/>
        <v>N</v>
      </c>
      <c r="CP33" s="137" t="str">
        <f t="shared" si="135"/>
        <v>N</v>
      </c>
      <c r="CQ33" s="137">
        <f>D!I33</f>
        <v>24559</v>
      </c>
      <c r="CR33" s="137">
        <f>D!R33</f>
        <v>14693</v>
      </c>
      <c r="CS33" s="137">
        <f>D!AA33</f>
        <v>10930</v>
      </c>
      <c r="CT33" s="137">
        <f>D!AJ33</f>
        <v>21226</v>
      </c>
      <c r="CU33" s="137">
        <f>D!AS33</f>
        <v>22176</v>
      </c>
      <c r="CV33" s="137">
        <f>D!BB33</f>
        <v>18324</v>
      </c>
      <c r="CW33" s="137">
        <f>D!BK33</f>
        <v>13534</v>
      </c>
      <c r="CX33" s="137" t="str">
        <f t="shared" si="136"/>
        <v>Y</v>
      </c>
      <c r="CY33" s="137" t="str">
        <f t="shared" si="137"/>
        <v>Y</v>
      </c>
      <c r="CZ33" s="137" t="str">
        <f t="shared" si="138"/>
        <v>N</v>
      </c>
      <c r="DA33" s="137" t="str">
        <f t="shared" si="139"/>
        <v>N</v>
      </c>
      <c r="DB33" s="137" t="str">
        <f t="shared" si="140"/>
        <v>Y</v>
      </c>
      <c r="DC33" s="137" t="str">
        <f t="shared" si="141"/>
        <v>Y</v>
      </c>
      <c r="DD33" s="139">
        <f t="shared" si="142"/>
        <v>67.14762131627306</v>
      </c>
      <c r="DE33" s="139">
        <f t="shared" si="143"/>
        <v>34.428179322964318</v>
      </c>
      <c r="DF33" s="139">
        <f t="shared" si="144"/>
        <v>-48.506548572505423</v>
      </c>
      <c r="DG33" s="139">
        <f t="shared" si="145"/>
        <v>-4.2839105339105332</v>
      </c>
      <c r="DH33" s="139">
        <f t="shared" si="146"/>
        <v>21.021611001964637</v>
      </c>
      <c r="DI33" s="139">
        <f t="shared" si="147"/>
        <v>35.392345204669724</v>
      </c>
      <c r="DJ33" s="137" t="str">
        <f t="shared" si="148"/>
        <v>Y</v>
      </c>
      <c r="DK33" s="137" t="str">
        <f t="shared" si="149"/>
        <v>Y</v>
      </c>
      <c r="DL33" s="137" t="str">
        <f t="shared" si="150"/>
        <v>N</v>
      </c>
      <c r="DM33" s="137" t="str">
        <f t="shared" si="151"/>
        <v>N</v>
      </c>
      <c r="DN33" s="137" t="str">
        <f t="shared" si="152"/>
        <v>N</v>
      </c>
      <c r="DO33" s="137">
        <f>Volatility!B33</f>
        <v>4.3999999999999897</v>
      </c>
      <c r="DP33" s="137">
        <f>Volatility!E33</f>
        <v>4.47</v>
      </c>
      <c r="DQ33" s="137">
        <f>Volatility!H33</f>
        <v>4.6100000000000003</v>
      </c>
      <c r="DR33" s="137">
        <f>Volatility!K33</f>
        <v>4.7300000000000004</v>
      </c>
      <c r="DS33" s="137">
        <f>Volatility!N33</f>
        <v>4.87</v>
      </c>
      <c r="DT33" s="137">
        <f>Volatility!Q33</f>
        <v>4.68</v>
      </c>
      <c r="DU33" s="137">
        <f>Volatility!T33</f>
        <v>4.82</v>
      </c>
      <c r="DV33" s="137" t="str">
        <f t="shared" si="153"/>
        <v>N</v>
      </c>
      <c r="DW33" s="137" t="str">
        <f t="shared" si="154"/>
        <v>N</v>
      </c>
      <c r="DX33" s="137" t="str">
        <f t="shared" si="155"/>
        <v>N</v>
      </c>
      <c r="DY33" s="137" t="str">
        <f t="shared" si="156"/>
        <v>N</v>
      </c>
      <c r="DZ33" s="137" t="str">
        <f t="shared" si="157"/>
        <v>Y</v>
      </c>
      <c r="EA33" s="137" t="str">
        <f t="shared" si="158"/>
        <v>N</v>
      </c>
      <c r="EB33" s="139">
        <f t="shared" si="159"/>
        <v>-1.5659955257272942</v>
      </c>
      <c r="EC33" s="139">
        <f t="shared" si="160"/>
        <v>-3.0368763557483849</v>
      </c>
      <c r="ED33" s="139">
        <f t="shared" si="161"/>
        <v>-2.5369978858350972</v>
      </c>
      <c r="EE33" s="139">
        <f t="shared" si="162"/>
        <v>-2.8747433264886997</v>
      </c>
      <c r="EF33" s="139">
        <f t="shared" si="163"/>
        <v>4.0598290598290685</v>
      </c>
      <c r="EG33" s="139">
        <f t="shared" si="164"/>
        <v>-2.9045643153527085</v>
      </c>
      <c r="EH33" s="137" t="str">
        <f t="shared" si="165"/>
        <v>Y</v>
      </c>
      <c r="EI33" s="137" t="str">
        <f t="shared" si="166"/>
        <v>N</v>
      </c>
      <c r="EJ33" s="137" t="str">
        <f t="shared" si="167"/>
        <v>Y</v>
      </c>
      <c r="EK33" s="137" t="str">
        <f t="shared" si="168"/>
        <v>N</v>
      </c>
      <c r="EL33" s="137" t="str">
        <f t="shared" si="169"/>
        <v>Y</v>
      </c>
    </row>
    <row r="34" spans="1:142" x14ac:dyDescent="0.3">
      <c r="A34" s="137" t="str">
        <f>D!B34</f>
        <v>CESC</v>
      </c>
      <c r="B34" s="137">
        <f>D!F34</f>
        <v>550</v>
      </c>
      <c r="C34" s="137">
        <f>D!O34</f>
        <v>568.1</v>
      </c>
      <c r="D34" s="137">
        <f>D!X34</f>
        <v>577.85</v>
      </c>
      <c r="E34" s="137">
        <f>D!AG34</f>
        <v>581.35</v>
      </c>
      <c r="F34" s="137">
        <f>D!AP34</f>
        <v>567.04999999999995</v>
      </c>
      <c r="G34" s="137">
        <f>D!AY34</f>
        <v>580.1</v>
      </c>
      <c r="H34" s="137">
        <f>D!BH34</f>
        <v>591.79999999999995</v>
      </c>
      <c r="I34" s="137" t="str">
        <f t="shared" si="85"/>
        <v>N</v>
      </c>
      <c r="J34" s="137" t="str">
        <f t="shared" si="86"/>
        <v>N</v>
      </c>
      <c r="K34" s="137" t="str">
        <f t="shared" si="87"/>
        <v>N</v>
      </c>
      <c r="L34" s="137" t="str">
        <f t="shared" si="88"/>
        <v>Y</v>
      </c>
      <c r="M34" s="137" t="str">
        <f t="shared" si="89"/>
        <v>N</v>
      </c>
      <c r="N34" s="137" t="str">
        <f t="shared" si="90"/>
        <v>N</v>
      </c>
      <c r="O34" s="139">
        <f t="shared" si="91"/>
        <v>-3.186058792466119</v>
      </c>
      <c r="P34" s="139">
        <f t="shared" si="92"/>
        <v>-1.6872890888638921</v>
      </c>
      <c r="Q34" s="139">
        <f t="shared" si="93"/>
        <v>-0.60204695966285371</v>
      </c>
      <c r="R34" s="139">
        <f t="shared" si="94"/>
        <v>2.5218234723569473</v>
      </c>
      <c r="S34" s="139">
        <f t="shared" si="95"/>
        <v>-2.2496121358386603</v>
      </c>
      <c r="T34" s="139">
        <f t="shared" si="96"/>
        <v>-1.9770192632646049</v>
      </c>
      <c r="U34" s="137" t="str">
        <f t="shared" si="97"/>
        <v>N</v>
      </c>
      <c r="V34" s="137" t="str">
        <f t="shared" si="98"/>
        <v>N</v>
      </c>
      <c r="W34" s="137" t="str">
        <f t="shared" si="99"/>
        <v>N</v>
      </c>
      <c r="X34" s="137" t="str">
        <f t="shared" si="100"/>
        <v>Y</v>
      </c>
      <c r="Y34" s="137" t="str">
        <f t="shared" si="101"/>
        <v>N</v>
      </c>
      <c r="Z34" s="137">
        <f>D!C34</f>
        <v>569.5</v>
      </c>
      <c r="AA34" s="137">
        <f>D!L34</f>
        <v>575</v>
      </c>
      <c r="AB34" s="137">
        <f>D!U34</f>
        <v>581.1</v>
      </c>
      <c r="AC34" s="137">
        <f>D!AD34</f>
        <v>574.9</v>
      </c>
      <c r="AD34" s="137">
        <f>D!AM34</f>
        <v>581</v>
      </c>
      <c r="AE34" s="137">
        <f>D!AV34</f>
        <v>598.9</v>
      </c>
      <c r="AF34" s="137">
        <f>D!BE34</f>
        <v>594.70000000000005</v>
      </c>
      <c r="AG34" s="137">
        <f>D!D34</f>
        <v>576.70000000000005</v>
      </c>
      <c r="AH34" s="137">
        <f>D!M34</f>
        <v>585.04999999999995</v>
      </c>
      <c r="AI34" s="137">
        <f>D!V34</f>
        <v>590</v>
      </c>
      <c r="AJ34" s="137">
        <f>D!AE34</f>
        <v>588.35</v>
      </c>
      <c r="AK34" s="137">
        <f>D!AN34</f>
        <v>581</v>
      </c>
      <c r="AL34" s="137">
        <f>D!AW34</f>
        <v>598.9</v>
      </c>
      <c r="AM34" s="137">
        <f>D!BF34</f>
        <v>616.15</v>
      </c>
      <c r="AN34" s="137">
        <f>D!E34</f>
        <v>547</v>
      </c>
      <c r="AO34" s="137">
        <f>D!N34</f>
        <v>565.75</v>
      </c>
      <c r="AP34" s="137">
        <f>D!W34</f>
        <v>573.65</v>
      </c>
      <c r="AQ34" s="137">
        <f>D!AF34</f>
        <v>568.4</v>
      </c>
      <c r="AR34" s="137">
        <f>D!AO34</f>
        <v>559.15</v>
      </c>
      <c r="AS34" s="137">
        <f>D!AX34</f>
        <v>570.5</v>
      </c>
      <c r="AT34" s="137">
        <f>D!BG34</f>
        <v>588.20000000000005</v>
      </c>
      <c r="AU34" s="137">
        <f>D!G34</f>
        <v>745432</v>
      </c>
      <c r="AV34" s="137">
        <f>D!P34</f>
        <v>380012</v>
      </c>
      <c r="AW34" s="137">
        <f>D!Y34</f>
        <v>351266</v>
      </c>
      <c r="AX34" s="137">
        <f>D!AH34</f>
        <v>709559</v>
      </c>
      <c r="AY34" s="137">
        <f>D!AQ34</f>
        <v>853306</v>
      </c>
      <c r="AZ34" s="137">
        <f>D!AZ34</f>
        <v>1315789</v>
      </c>
      <c r="BA34" s="137">
        <f>D!BI34</f>
        <v>700826</v>
      </c>
      <c r="BB34" s="137" t="str">
        <f t="shared" si="102"/>
        <v>Y</v>
      </c>
      <c r="BC34" s="137" t="str">
        <f t="shared" si="103"/>
        <v>Y</v>
      </c>
      <c r="BD34" s="137" t="str">
        <f t="shared" si="104"/>
        <v>N</v>
      </c>
      <c r="BE34" s="137" t="str">
        <f t="shared" si="105"/>
        <v>N</v>
      </c>
      <c r="BF34" s="137" t="str">
        <f t="shared" si="106"/>
        <v>N</v>
      </c>
      <c r="BG34" s="137" t="str">
        <f t="shared" si="107"/>
        <v>Y</v>
      </c>
      <c r="BH34" s="139">
        <f t="shared" si="108"/>
        <v>96.160121259328662</v>
      </c>
      <c r="BI34" s="139">
        <f t="shared" si="109"/>
        <v>8.1835418173122356</v>
      </c>
      <c r="BJ34" s="139">
        <f t="shared" si="110"/>
        <v>-50.49516671622797</v>
      </c>
      <c r="BK34" s="139">
        <f t="shared" si="111"/>
        <v>-16.845891157451138</v>
      </c>
      <c r="BL34" s="139">
        <f t="shared" si="112"/>
        <v>-35.148720653539435</v>
      </c>
      <c r="BM34" s="139">
        <f t="shared" si="113"/>
        <v>87.748314132181164</v>
      </c>
      <c r="BN34" s="137" t="str">
        <f t="shared" si="114"/>
        <v>Y</v>
      </c>
      <c r="BO34" s="137" t="str">
        <f t="shared" si="115"/>
        <v>Y</v>
      </c>
      <c r="BP34" s="137" t="str">
        <f t="shared" si="116"/>
        <v>N</v>
      </c>
      <c r="BQ34" s="137" t="str">
        <f t="shared" si="117"/>
        <v>Y</v>
      </c>
      <c r="BR34" s="137" t="str">
        <f t="shared" si="118"/>
        <v>N</v>
      </c>
      <c r="BS34" s="137">
        <f>D!H34</f>
        <v>419761454.44999999</v>
      </c>
      <c r="BT34" s="137">
        <f>D!Q34</f>
        <v>218544259.5</v>
      </c>
      <c r="BU34" s="137">
        <f>D!Z34</f>
        <v>204265570.69999999</v>
      </c>
      <c r="BV34" s="137">
        <f>D!AI34</f>
        <v>411604939.35000002</v>
      </c>
      <c r="BW34" s="137">
        <f>D!AR34</f>
        <v>485626765.05000001</v>
      </c>
      <c r="BX34" s="137">
        <f>D!BA34</f>
        <v>762379086.25</v>
      </c>
      <c r="BY34" s="137">
        <f>D!BJ34</f>
        <v>421960099.44999999</v>
      </c>
      <c r="BZ34" s="137" t="str">
        <f t="shared" si="119"/>
        <v>Y</v>
      </c>
      <c r="CA34" s="137" t="str">
        <f t="shared" si="120"/>
        <v>Y</v>
      </c>
      <c r="CB34" s="137" t="str">
        <f t="shared" si="121"/>
        <v>N</v>
      </c>
      <c r="CC34" s="137" t="str">
        <f t="shared" si="122"/>
        <v>N</v>
      </c>
      <c r="CD34" s="137" t="str">
        <f t="shared" si="123"/>
        <v>N</v>
      </c>
      <c r="CE34" s="137" t="str">
        <f t="shared" si="124"/>
        <v>Y</v>
      </c>
      <c r="CF34" s="139">
        <f t="shared" si="125"/>
        <v>92.071599322882236</v>
      </c>
      <c r="CG34" s="139">
        <f t="shared" si="126"/>
        <v>6.9902572181245297</v>
      </c>
      <c r="CH34" s="139">
        <f t="shared" si="127"/>
        <v>-50.37339177159221</v>
      </c>
      <c r="CI34" s="139">
        <f t="shared" si="128"/>
        <v>-15.242534190301212</v>
      </c>
      <c r="CJ34" s="139">
        <f t="shared" si="129"/>
        <v>-36.301142855491072</v>
      </c>
      <c r="CK34" s="139">
        <f t="shared" si="130"/>
        <v>80.675634317964182</v>
      </c>
      <c r="CL34" s="137" t="str">
        <f t="shared" si="131"/>
        <v>Y</v>
      </c>
      <c r="CM34" s="137" t="str">
        <f t="shared" si="132"/>
        <v>Y</v>
      </c>
      <c r="CN34" s="137" t="str">
        <f t="shared" si="133"/>
        <v>N</v>
      </c>
      <c r="CO34" s="137" t="str">
        <f t="shared" si="134"/>
        <v>Y</v>
      </c>
      <c r="CP34" s="137" t="str">
        <f t="shared" si="135"/>
        <v>N</v>
      </c>
      <c r="CQ34" s="137">
        <f>D!I34</f>
        <v>20524</v>
      </c>
      <c r="CR34" s="137">
        <f>D!R34</f>
        <v>9961</v>
      </c>
      <c r="CS34" s="137">
        <f>D!AA34</f>
        <v>8765</v>
      </c>
      <c r="CT34" s="137">
        <f>D!AJ34</f>
        <v>16254</v>
      </c>
      <c r="CU34" s="137">
        <f>D!AS34</f>
        <v>19009</v>
      </c>
      <c r="CV34" s="137">
        <f>D!BB34</f>
        <v>25576</v>
      </c>
      <c r="CW34" s="137">
        <f>D!BK34</f>
        <v>18991</v>
      </c>
      <c r="CX34" s="137" t="str">
        <f t="shared" si="136"/>
        <v>Y</v>
      </c>
      <c r="CY34" s="137" t="str">
        <f t="shared" si="137"/>
        <v>Y</v>
      </c>
      <c r="CZ34" s="137" t="str">
        <f t="shared" si="138"/>
        <v>N</v>
      </c>
      <c r="DA34" s="137" t="str">
        <f t="shared" si="139"/>
        <v>N</v>
      </c>
      <c r="DB34" s="137" t="str">
        <f t="shared" si="140"/>
        <v>N</v>
      </c>
      <c r="DC34" s="137" t="str">
        <f t="shared" si="141"/>
        <v>Y</v>
      </c>
      <c r="DD34" s="139">
        <f t="shared" si="142"/>
        <v>106.04356992269852</v>
      </c>
      <c r="DE34" s="139">
        <f t="shared" si="143"/>
        <v>13.645179691956647</v>
      </c>
      <c r="DF34" s="139">
        <f t="shared" si="144"/>
        <v>-46.074812353882123</v>
      </c>
      <c r="DG34" s="139">
        <f t="shared" si="145"/>
        <v>-14.49313483086959</v>
      </c>
      <c r="DH34" s="139">
        <f t="shared" si="146"/>
        <v>-25.676415389427586</v>
      </c>
      <c r="DI34" s="139">
        <f t="shared" si="147"/>
        <v>34.674319414459482</v>
      </c>
      <c r="DJ34" s="137" t="str">
        <f t="shared" si="148"/>
        <v>Y</v>
      </c>
      <c r="DK34" s="137" t="str">
        <f t="shared" si="149"/>
        <v>Y</v>
      </c>
      <c r="DL34" s="137" t="str">
        <f t="shared" si="150"/>
        <v>N</v>
      </c>
      <c r="DM34" s="137" t="str">
        <f t="shared" si="151"/>
        <v>Y</v>
      </c>
      <c r="DN34" s="137" t="str">
        <f t="shared" si="152"/>
        <v>N</v>
      </c>
      <c r="DO34" s="137">
        <f>Volatility!B34</f>
        <v>3.3099999999999898</v>
      </c>
      <c r="DP34" s="137">
        <f>Volatility!E34</f>
        <v>3.3099999999999898</v>
      </c>
      <c r="DQ34" s="137">
        <f>Volatility!H34</f>
        <v>3.39</v>
      </c>
      <c r="DR34" s="137">
        <f>Volatility!K34</f>
        <v>3.49</v>
      </c>
      <c r="DS34" s="137">
        <f>Volatility!N34</f>
        <v>3.55</v>
      </c>
      <c r="DT34" s="137">
        <f>Volatility!Q34</f>
        <v>3.62</v>
      </c>
      <c r="DU34" s="137">
        <f>Volatility!T34</f>
        <v>3.69999999999999</v>
      </c>
      <c r="DV34" s="137" t="str">
        <f t="shared" si="153"/>
        <v>Y</v>
      </c>
      <c r="DW34" s="137" t="str">
        <f t="shared" si="154"/>
        <v>N</v>
      </c>
      <c r="DX34" s="137" t="str">
        <f t="shared" si="155"/>
        <v>N</v>
      </c>
      <c r="DY34" s="137" t="str">
        <f t="shared" si="156"/>
        <v>N</v>
      </c>
      <c r="DZ34" s="137" t="str">
        <f t="shared" si="157"/>
        <v>N</v>
      </c>
      <c r="EA34" s="137" t="str">
        <f t="shared" si="158"/>
        <v>N</v>
      </c>
      <c r="EB34" s="139">
        <f t="shared" si="159"/>
        <v>0</v>
      </c>
      <c r="EC34" s="139">
        <f t="shared" si="160"/>
        <v>-2.3598820059000083</v>
      </c>
      <c r="ED34" s="139">
        <f t="shared" si="161"/>
        <v>-2.8653295128939851</v>
      </c>
      <c r="EE34" s="139">
        <f t="shared" si="162"/>
        <v>-1.6901408450704116</v>
      </c>
      <c r="EF34" s="139">
        <f t="shared" si="163"/>
        <v>-1.9337016574585715</v>
      </c>
      <c r="EG34" s="139">
        <f t="shared" si="164"/>
        <v>-2.1621621621618936</v>
      </c>
      <c r="EH34" s="137" t="str">
        <f t="shared" si="165"/>
        <v>Y</v>
      </c>
      <c r="EI34" s="137" t="str">
        <f t="shared" si="166"/>
        <v>Y</v>
      </c>
      <c r="EJ34" s="137" t="str">
        <f t="shared" si="167"/>
        <v>N</v>
      </c>
      <c r="EK34" s="137" t="str">
        <f t="shared" si="168"/>
        <v>Y</v>
      </c>
      <c r="EL34" s="137" t="str">
        <f t="shared" si="169"/>
        <v>Y</v>
      </c>
    </row>
    <row r="35" spans="1:142" x14ac:dyDescent="0.3">
      <c r="A35" s="137" t="str">
        <f>D!B35</f>
        <v>CHOLAFIN</v>
      </c>
      <c r="B35" s="137">
        <f>D!F35</f>
        <v>123.2</v>
      </c>
      <c r="C35" s="137">
        <f>D!O35</f>
        <v>129.85</v>
      </c>
      <c r="D35" s="137">
        <f>D!X35</f>
        <v>135.15</v>
      </c>
      <c r="E35" s="137">
        <f>D!AG35</f>
        <v>127.1</v>
      </c>
      <c r="F35" s="137">
        <f>D!AP35</f>
        <v>125</v>
      </c>
      <c r="G35" s="137">
        <f>D!AY35</f>
        <v>149.35</v>
      </c>
      <c r="H35" s="137">
        <f>D!BH35</f>
        <v>148.25</v>
      </c>
      <c r="I35" s="137" t="str">
        <f t="shared" si="85"/>
        <v>N</v>
      </c>
      <c r="J35" s="137" t="str">
        <f t="shared" si="86"/>
        <v>N</v>
      </c>
      <c r="K35" s="137" t="str">
        <f t="shared" si="87"/>
        <v>Y</v>
      </c>
      <c r="L35" s="137" t="str">
        <f t="shared" si="88"/>
        <v>Y</v>
      </c>
      <c r="M35" s="137" t="str">
        <f t="shared" si="89"/>
        <v>N</v>
      </c>
      <c r="N35" s="137" t="str">
        <f t="shared" si="90"/>
        <v>Y</v>
      </c>
      <c r="O35" s="139">
        <f t="shared" si="91"/>
        <v>-5.1212938005390773</v>
      </c>
      <c r="P35" s="139">
        <f t="shared" si="92"/>
        <v>-3.9215686274509887</v>
      </c>
      <c r="Q35" s="139">
        <f t="shared" si="93"/>
        <v>6.3335955940204647</v>
      </c>
      <c r="R35" s="139">
        <f t="shared" si="94"/>
        <v>1.6799999999999953</v>
      </c>
      <c r="S35" s="139">
        <f t="shared" si="95"/>
        <v>-16.303983930364911</v>
      </c>
      <c r="T35" s="139">
        <f t="shared" si="96"/>
        <v>0.74198988195615123</v>
      </c>
      <c r="U35" s="137" t="str">
        <f t="shared" si="97"/>
        <v>N</v>
      </c>
      <c r="V35" s="137" t="str">
        <f t="shared" si="98"/>
        <v>N</v>
      </c>
      <c r="W35" s="137" t="str">
        <f t="shared" si="99"/>
        <v>Y</v>
      </c>
      <c r="X35" s="137" t="str">
        <f t="shared" si="100"/>
        <v>Y</v>
      </c>
      <c r="Y35" s="137" t="str">
        <f t="shared" si="101"/>
        <v>N</v>
      </c>
      <c r="Z35" s="137">
        <f>D!C35</f>
        <v>130.30000000000001</v>
      </c>
      <c r="AA35" s="137">
        <f>D!L35</f>
        <v>137.15</v>
      </c>
      <c r="AB35" s="137">
        <f>D!U35</f>
        <v>127</v>
      </c>
      <c r="AC35" s="137">
        <f>D!AD35</f>
        <v>129.69999999999999</v>
      </c>
      <c r="AD35" s="137">
        <f>D!AM35</f>
        <v>149</v>
      </c>
      <c r="AE35" s="137">
        <f>D!AV35</f>
        <v>149.94999999999999</v>
      </c>
      <c r="AF35" s="137">
        <f>D!BE35</f>
        <v>156.94999999999999</v>
      </c>
      <c r="AG35" s="137">
        <f>D!D35</f>
        <v>133.19999999999999</v>
      </c>
      <c r="AH35" s="137">
        <f>D!M35</f>
        <v>138.75</v>
      </c>
      <c r="AI35" s="137">
        <f>D!V35</f>
        <v>136.80000000000001</v>
      </c>
      <c r="AJ35" s="137">
        <f>D!AE35</f>
        <v>132.35</v>
      </c>
      <c r="AK35" s="137">
        <f>D!AN35</f>
        <v>149</v>
      </c>
      <c r="AL35" s="137">
        <f>D!AW35</f>
        <v>151.25</v>
      </c>
      <c r="AM35" s="137">
        <f>D!BF35</f>
        <v>160.4</v>
      </c>
      <c r="AN35" s="137">
        <f>D!E35</f>
        <v>121.2</v>
      </c>
      <c r="AO35" s="137">
        <f>D!N35</f>
        <v>128.69999999999999</v>
      </c>
      <c r="AP35" s="137">
        <f>D!W35</f>
        <v>125</v>
      </c>
      <c r="AQ35" s="137">
        <f>D!AF35</f>
        <v>126.35</v>
      </c>
      <c r="AR35" s="137">
        <f>D!AO35</f>
        <v>122.5</v>
      </c>
      <c r="AS35" s="137">
        <f>D!AX35</f>
        <v>146.30000000000001</v>
      </c>
      <c r="AT35" s="137">
        <f>D!BG35</f>
        <v>147.1</v>
      </c>
      <c r="AU35" s="137">
        <f>D!G35</f>
        <v>19823411</v>
      </c>
      <c r="AV35" s="137">
        <f>D!P35</f>
        <v>12926318</v>
      </c>
      <c r="AW35" s="137">
        <f>D!Y35</f>
        <v>11693226</v>
      </c>
      <c r="AX35" s="137">
        <f>D!AH35</f>
        <v>12230168</v>
      </c>
      <c r="AY35" s="137">
        <f>D!AQ35</f>
        <v>18614167</v>
      </c>
      <c r="AZ35" s="137">
        <f>D!AZ35</f>
        <v>6748261</v>
      </c>
      <c r="BA35" s="137">
        <f>D!BI35</f>
        <v>12910908</v>
      </c>
      <c r="BB35" s="137" t="str">
        <f t="shared" si="102"/>
        <v>Y</v>
      </c>
      <c r="BC35" s="137" t="str">
        <f t="shared" si="103"/>
        <v>Y</v>
      </c>
      <c r="BD35" s="137" t="str">
        <f t="shared" si="104"/>
        <v>N</v>
      </c>
      <c r="BE35" s="137" t="str">
        <f t="shared" si="105"/>
        <v>N</v>
      </c>
      <c r="BF35" s="137" t="str">
        <f t="shared" si="106"/>
        <v>Y</v>
      </c>
      <c r="BG35" s="137" t="str">
        <f t="shared" si="107"/>
        <v>N</v>
      </c>
      <c r="BH35" s="139">
        <f t="shared" si="108"/>
        <v>53.356980696281809</v>
      </c>
      <c r="BI35" s="139">
        <f t="shared" si="109"/>
        <v>10.545353352445254</v>
      </c>
      <c r="BJ35" s="139">
        <f t="shared" si="110"/>
        <v>-4.3903076392736384</v>
      </c>
      <c r="BK35" s="139">
        <f t="shared" si="111"/>
        <v>-34.296452803931544</v>
      </c>
      <c r="BL35" s="139">
        <f t="shared" si="112"/>
        <v>175.83650069254878</v>
      </c>
      <c r="BM35" s="139">
        <f t="shared" si="113"/>
        <v>-47.732095992009235</v>
      </c>
      <c r="BN35" s="137" t="str">
        <f t="shared" si="114"/>
        <v>Y</v>
      </c>
      <c r="BO35" s="137" t="str">
        <f t="shared" si="115"/>
        <v>Y</v>
      </c>
      <c r="BP35" s="137" t="str">
        <f t="shared" si="116"/>
        <v>Y</v>
      </c>
      <c r="BQ35" s="137" t="str">
        <f t="shared" si="117"/>
        <v>N</v>
      </c>
      <c r="BR35" s="137" t="str">
        <f t="shared" si="118"/>
        <v>Y</v>
      </c>
      <c r="BS35" s="137">
        <f>D!H35</f>
        <v>2484887820.9499998</v>
      </c>
      <c r="BT35" s="137">
        <f>D!Q35</f>
        <v>1726328960.95</v>
      </c>
      <c r="BU35" s="137">
        <f>D!Z35</f>
        <v>1534123051.4000001</v>
      </c>
      <c r="BV35" s="137">
        <f>D!AI35</f>
        <v>1578487418.4000001</v>
      </c>
      <c r="BW35" s="137">
        <f>D!AR35</f>
        <v>2446818711.6500001</v>
      </c>
      <c r="BX35" s="137">
        <f>D!BA35</f>
        <v>1003577104.7</v>
      </c>
      <c r="BY35" s="137">
        <f>D!BJ35</f>
        <v>1973261781.95</v>
      </c>
      <c r="BZ35" s="137" t="str">
        <f t="shared" si="119"/>
        <v>Y</v>
      </c>
      <c r="CA35" s="137" t="str">
        <f t="shared" si="120"/>
        <v>Y</v>
      </c>
      <c r="CB35" s="137" t="str">
        <f t="shared" si="121"/>
        <v>N</v>
      </c>
      <c r="CC35" s="137" t="str">
        <f t="shared" si="122"/>
        <v>N</v>
      </c>
      <c r="CD35" s="137" t="str">
        <f t="shared" si="123"/>
        <v>Y</v>
      </c>
      <c r="CE35" s="137" t="str">
        <f t="shared" si="124"/>
        <v>N</v>
      </c>
      <c r="CF35" s="139">
        <f t="shared" si="125"/>
        <v>43.940574314559619</v>
      </c>
      <c r="CG35" s="139">
        <f t="shared" si="126"/>
        <v>12.528715305763635</v>
      </c>
      <c r="CH35" s="139">
        <f t="shared" si="127"/>
        <v>-2.8105619647554105</v>
      </c>
      <c r="CI35" s="139">
        <f t="shared" si="128"/>
        <v>-35.488174465710422</v>
      </c>
      <c r="CJ35" s="139">
        <f t="shared" si="129"/>
        <v>143.80973820456268</v>
      </c>
      <c r="CK35" s="139">
        <f t="shared" si="130"/>
        <v>-49.141208030276978</v>
      </c>
      <c r="CL35" s="137" t="str">
        <f t="shared" si="131"/>
        <v>Y</v>
      </c>
      <c r="CM35" s="137" t="str">
        <f t="shared" si="132"/>
        <v>Y</v>
      </c>
      <c r="CN35" s="137" t="str">
        <f t="shared" si="133"/>
        <v>Y</v>
      </c>
      <c r="CO35" s="137" t="str">
        <f t="shared" si="134"/>
        <v>N</v>
      </c>
      <c r="CP35" s="137" t="str">
        <f t="shared" si="135"/>
        <v>Y</v>
      </c>
      <c r="CQ35" s="137">
        <f>D!I35</f>
        <v>151917</v>
      </c>
      <c r="CR35" s="137">
        <f>D!R35</f>
        <v>85602</v>
      </c>
      <c r="CS35" s="137">
        <f>D!AA35</f>
        <v>69686</v>
      </c>
      <c r="CT35" s="137">
        <f>D!AJ35</f>
        <v>69694</v>
      </c>
      <c r="CU35" s="137">
        <f>D!AS35</f>
        <v>140658</v>
      </c>
      <c r="CV35" s="137">
        <f>D!BB35</f>
        <v>44440</v>
      </c>
      <c r="CW35" s="137">
        <f>D!BK35</f>
        <v>78548</v>
      </c>
      <c r="CX35" s="137" t="str">
        <f t="shared" si="136"/>
        <v>Y</v>
      </c>
      <c r="CY35" s="137" t="str">
        <f t="shared" si="137"/>
        <v>Y</v>
      </c>
      <c r="CZ35" s="137" t="str">
        <f t="shared" si="138"/>
        <v>N</v>
      </c>
      <c r="DA35" s="137" t="str">
        <f t="shared" si="139"/>
        <v>N</v>
      </c>
      <c r="DB35" s="137" t="str">
        <f t="shared" si="140"/>
        <v>Y</v>
      </c>
      <c r="DC35" s="137" t="str">
        <f t="shared" si="141"/>
        <v>N</v>
      </c>
      <c r="DD35" s="139">
        <f t="shared" si="142"/>
        <v>77.46898436952408</v>
      </c>
      <c r="DE35" s="139">
        <f t="shared" si="143"/>
        <v>22.839594753609045</v>
      </c>
      <c r="DF35" s="139">
        <f t="shared" si="144"/>
        <v>-1.1478749964128907E-2</v>
      </c>
      <c r="DG35" s="139">
        <f t="shared" si="145"/>
        <v>-50.451449615379154</v>
      </c>
      <c r="DH35" s="139">
        <f t="shared" si="146"/>
        <v>216.51215121512152</v>
      </c>
      <c r="DI35" s="139">
        <f t="shared" si="147"/>
        <v>-43.423129805978512</v>
      </c>
      <c r="DJ35" s="137" t="str">
        <f t="shared" si="148"/>
        <v>Y</v>
      </c>
      <c r="DK35" s="137" t="str">
        <f t="shared" si="149"/>
        <v>Y</v>
      </c>
      <c r="DL35" s="137" t="str">
        <f t="shared" si="150"/>
        <v>Y</v>
      </c>
      <c r="DM35" s="137" t="str">
        <f t="shared" si="151"/>
        <v>N</v>
      </c>
      <c r="DN35" s="137" t="str">
        <f t="shared" si="152"/>
        <v>Y</v>
      </c>
      <c r="DO35" s="137">
        <f>Volatility!B35</f>
        <v>7.52</v>
      </c>
      <c r="DP35" s="137">
        <f>Volatility!E35</f>
        <v>7.64</v>
      </c>
      <c r="DQ35" s="137">
        <f>Volatility!H35</f>
        <v>7.82</v>
      </c>
      <c r="DR35" s="137">
        <f>Volatility!K35</f>
        <v>7.91</v>
      </c>
      <c r="DS35" s="137">
        <f>Volatility!N35</f>
        <v>8.15</v>
      </c>
      <c r="DT35" s="137">
        <f>Volatility!Q35</f>
        <v>7.1</v>
      </c>
      <c r="DU35" s="137">
        <f>Volatility!T35</f>
        <v>7.32</v>
      </c>
      <c r="DV35" s="137" t="str">
        <f t="shared" si="153"/>
        <v>N</v>
      </c>
      <c r="DW35" s="137" t="str">
        <f t="shared" si="154"/>
        <v>N</v>
      </c>
      <c r="DX35" s="137" t="str">
        <f t="shared" si="155"/>
        <v>N</v>
      </c>
      <c r="DY35" s="137" t="str">
        <f t="shared" si="156"/>
        <v>N</v>
      </c>
      <c r="DZ35" s="137" t="str">
        <f t="shared" si="157"/>
        <v>Y</v>
      </c>
      <c r="EA35" s="137" t="str">
        <f t="shared" si="158"/>
        <v>N</v>
      </c>
      <c r="EB35" s="139">
        <f t="shared" si="159"/>
        <v>-1.5706806282722525</v>
      </c>
      <c r="EC35" s="139">
        <f t="shared" si="160"/>
        <v>-2.3017902813299309</v>
      </c>
      <c r="ED35" s="139">
        <f t="shared" si="161"/>
        <v>-1.1378002528444988</v>
      </c>
      <c r="EE35" s="139">
        <f t="shared" si="162"/>
        <v>-2.9447852760736222</v>
      </c>
      <c r="EF35" s="139">
        <f t="shared" si="163"/>
        <v>14.788732394366209</v>
      </c>
      <c r="EG35" s="139">
        <f t="shared" si="164"/>
        <v>-3.0054644808743256</v>
      </c>
      <c r="EH35" s="137" t="str">
        <f t="shared" si="165"/>
        <v>Y</v>
      </c>
      <c r="EI35" s="137" t="str">
        <f t="shared" si="166"/>
        <v>N</v>
      </c>
      <c r="EJ35" s="137" t="str">
        <f t="shared" si="167"/>
        <v>Y</v>
      </c>
      <c r="EK35" s="137" t="str">
        <f t="shared" si="168"/>
        <v>N</v>
      </c>
      <c r="EL35" s="137" t="str">
        <f t="shared" si="169"/>
        <v>Y</v>
      </c>
    </row>
    <row r="36" spans="1:142" x14ac:dyDescent="0.3">
      <c r="A36" s="137" t="str">
        <f>D!B36</f>
        <v>CIPLA</v>
      </c>
      <c r="B36" s="137">
        <f>D!F36</f>
        <v>639.35</v>
      </c>
      <c r="C36" s="137">
        <f>D!O36</f>
        <v>616.6</v>
      </c>
      <c r="D36" s="137">
        <f>D!X36</f>
        <v>620.65</v>
      </c>
      <c r="E36" s="137">
        <f>D!AG36</f>
        <v>594.95000000000005</v>
      </c>
      <c r="F36" s="137">
        <f>D!AP36</f>
        <v>600.45000000000005</v>
      </c>
      <c r="G36" s="137">
        <f>D!AY36</f>
        <v>570.29999999999995</v>
      </c>
      <c r="H36" s="137">
        <f>D!BH36</f>
        <v>569.75</v>
      </c>
      <c r="I36" s="137" t="str">
        <f t="shared" si="85"/>
        <v>Y</v>
      </c>
      <c r="J36" s="137" t="str">
        <f t="shared" si="86"/>
        <v>N</v>
      </c>
      <c r="K36" s="137" t="str">
        <f t="shared" si="87"/>
        <v>Y</v>
      </c>
      <c r="L36" s="137" t="str">
        <f t="shared" si="88"/>
        <v>N</v>
      </c>
      <c r="M36" s="137" t="str">
        <f t="shared" si="89"/>
        <v>Y</v>
      </c>
      <c r="N36" s="137" t="str">
        <f t="shared" si="90"/>
        <v>Y</v>
      </c>
      <c r="O36" s="139">
        <f t="shared" si="91"/>
        <v>3.68958806357444</v>
      </c>
      <c r="P36" s="139">
        <f t="shared" si="92"/>
        <v>-0.65254169016353092</v>
      </c>
      <c r="Q36" s="139">
        <f t="shared" si="93"/>
        <v>4.31969073031346</v>
      </c>
      <c r="R36" s="139">
        <f t="shared" si="94"/>
        <v>-0.9159796819052376</v>
      </c>
      <c r="S36" s="139">
        <f t="shared" si="95"/>
        <v>5.2866912151499381</v>
      </c>
      <c r="T36" s="139">
        <f t="shared" si="96"/>
        <v>9.6533567354094699E-2</v>
      </c>
      <c r="U36" s="137" t="str">
        <f t="shared" si="97"/>
        <v>Y</v>
      </c>
      <c r="V36" s="137" t="str">
        <f t="shared" si="98"/>
        <v>N</v>
      </c>
      <c r="W36" s="137" t="str">
        <f t="shared" si="99"/>
        <v>Y</v>
      </c>
      <c r="X36" s="137" t="str">
        <f t="shared" si="100"/>
        <v>N</v>
      </c>
      <c r="Y36" s="137" t="str">
        <f t="shared" si="101"/>
        <v>Y</v>
      </c>
      <c r="Z36" s="137">
        <f>D!C36</f>
        <v>616.70000000000005</v>
      </c>
      <c r="AA36" s="137">
        <f>D!L36</f>
        <v>620.65</v>
      </c>
      <c r="AB36" s="137">
        <f>D!U36</f>
        <v>597</v>
      </c>
      <c r="AC36" s="137">
        <f>D!AD36</f>
        <v>600</v>
      </c>
      <c r="AD36" s="137">
        <f>D!AM36</f>
        <v>570.6</v>
      </c>
      <c r="AE36" s="137">
        <f>D!AV36</f>
        <v>572</v>
      </c>
      <c r="AF36" s="137">
        <f>D!BE36</f>
        <v>571</v>
      </c>
      <c r="AG36" s="137">
        <f>D!D36</f>
        <v>641.85</v>
      </c>
      <c r="AH36" s="137">
        <f>D!M36</f>
        <v>626.85</v>
      </c>
      <c r="AI36" s="137">
        <f>D!V36</f>
        <v>624.35</v>
      </c>
      <c r="AJ36" s="137">
        <f>D!AE36</f>
        <v>608.79999999999995</v>
      </c>
      <c r="AK36" s="137">
        <f>D!AN36</f>
        <v>605</v>
      </c>
      <c r="AL36" s="137">
        <f>D!AW36</f>
        <v>585</v>
      </c>
      <c r="AM36" s="137">
        <f>D!BF36</f>
        <v>577.9</v>
      </c>
      <c r="AN36" s="137">
        <f>D!E36</f>
        <v>610.1</v>
      </c>
      <c r="AO36" s="137">
        <f>D!N36</f>
        <v>612.29999999999995</v>
      </c>
      <c r="AP36" s="137">
        <f>D!W36</f>
        <v>595.4</v>
      </c>
      <c r="AQ36" s="137">
        <f>D!AF36</f>
        <v>590.20000000000005</v>
      </c>
      <c r="AR36" s="137">
        <f>D!AO36</f>
        <v>570.5</v>
      </c>
      <c r="AS36" s="137">
        <f>D!AX36</f>
        <v>565.6</v>
      </c>
      <c r="AT36" s="137">
        <f>D!BG36</f>
        <v>566.1</v>
      </c>
      <c r="AU36" s="137">
        <f>D!G36</f>
        <v>10875625</v>
      </c>
      <c r="AV36" s="137">
        <f>D!P36</f>
        <v>7916847</v>
      </c>
      <c r="AW36" s="137">
        <f>D!Y36</f>
        <v>13441070</v>
      </c>
      <c r="AX36" s="137">
        <f>D!AH36</f>
        <v>10952723</v>
      </c>
      <c r="AY36" s="137">
        <f>D!AQ36</f>
        <v>22898149</v>
      </c>
      <c r="AZ36" s="137">
        <f>D!AZ36</f>
        <v>14388640</v>
      </c>
      <c r="BA36" s="137">
        <f>D!BI36</f>
        <v>8546052</v>
      </c>
      <c r="BB36" s="137" t="str">
        <f t="shared" si="102"/>
        <v>Y</v>
      </c>
      <c r="BC36" s="137" t="str">
        <f t="shared" si="103"/>
        <v>N</v>
      </c>
      <c r="BD36" s="137" t="str">
        <f t="shared" si="104"/>
        <v>Y</v>
      </c>
      <c r="BE36" s="137" t="str">
        <f t="shared" si="105"/>
        <v>N</v>
      </c>
      <c r="BF36" s="137" t="str">
        <f t="shared" si="106"/>
        <v>Y</v>
      </c>
      <c r="BG36" s="137" t="str">
        <f t="shared" si="107"/>
        <v>Y</v>
      </c>
      <c r="BH36" s="139">
        <f t="shared" si="108"/>
        <v>37.373186572886908</v>
      </c>
      <c r="BI36" s="139">
        <f t="shared" si="109"/>
        <v>-41.09957763779223</v>
      </c>
      <c r="BJ36" s="139">
        <f t="shared" si="110"/>
        <v>22.718980476361907</v>
      </c>
      <c r="BK36" s="139">
        <f t="shared" si="111"/>
        <v>-52.167649009533477</v>
      </c>
      <c r="BL36" s="139">
        <f t="shared" si="112"/>
        <v>59.140467757897895</v>
      </c>
      <c r="BM36" s="139">
        <f t="shared" si="113"/>
        <v>68.365930841516047</v>
      </c>
      <c r="BN36" s="137" t="str">
        <f t="shared" si="114"/>
        <v>Y</v>
      </c>
      <c r="BO36" s="137" t="str">
        <f t="shared" si="115"/>
        <v>N</v>
      </c>
      <c r="BP36" s="137" t="str">
        <f t="shared" si="116"/>
        <v>Y</v>
      </c>
      <c r="BQ36" s="137" t="str">
        <f t="shared" si="117"/>
        <v>N</v>
      </c>
      <c r="BR36" s="137" t="str">
        <f t="shared" si="118"/>
        <v>N</v>
      </c>
      <c r="BS36" s="137">
        <f>D!H36</f>
        <v>6828715774.8500004</v>
      </c>
      <c r="BT36" s="137">
        <f>D!Q36</f>
        <v>4901908425.9499998</v>
      </c>
      <c r="BU36" s="137">
        <f>D!Z36</f>
        <v>8228127113.25</v>
      </c>
      <c r="BV36" s="137">
        <f>D!AI36</f>
        <v>6564908742.1999998</v>
      </c>
      <c r="BW36" s="137">
        <f>D!AR36</f>
        <v>13528325423.25</v>
      </c>
      <c r="BX36" s="137">
        <f>D!BA36</f>
        <v>8255822496.6499996</v>
      </c>
      <c r="BY36" s="137">
        <f>D!BJ36</f>
        <v>4881773765.3999996</v>
      </c>
      <c r="BZ36" s="137" t="str">
        <f t="shared" si="119"/>
        <v>Y</v>
      </c>
      <c r="CA36" s="137" t="str">
        <f t="shared" si="120"/>
        <v>N</v>
      </c>
      <c r="CB36" s="137" t="str">
        <f t="shared" si="121"/>
        <v>Y</v>
      </c>
      <c r="CC36" s="137" t="str">
        <f t="shared" si="122"/>
        <v>N</v>
      </c>
      <c r="CD36" s="137" t="str">
        <f t="shared" si="123"/>
        <v>Y</v>
      </c>
      <c r="CE36" s="137" t="str">
        <f t="shared" si="124"/>
        <v>Y</v>
      </c>
      <c r="CF36" s="139">
        <f t="shared" si="125"/>
        <v>39.307289762896403</v>
      </c>
      <c r="CG36" s="139">
        <f t="shared" si="126"/>
        <v>-40.424979360657794</v>
      </c>
      <c r="CH36" s="139">
        <f t="shared" si="127"/>
        <v>25.334980825531332</v>
      </c>
      <c r="CI36" s="139">
        <f t="shared" si="128"/>
        <v>-51.472864993937527</v>
      </c>
      <c r="CJ36" s="139">
        <f t="shared" si="129"/>
        <v>63.864053869126259</v>
      </c>
      <c r="CK36" s="139">
        <f t="shared" si="130"/>
        <v>69.115221093690721</v>
      </c>
      <c r="CL36" s="137" t="str">
        <f t="shared" si="131"/>
        <v>Y</v>
      </c>
      <c r="CM36" s="137" t="str">
        <f t="shared" si="132"/>
        <v>N</v>
      </c>
      <c r="CN36" s="137" t="str">
        <f t="shared" si="133"/>
        <v>Y</v>
      </c>
      <c r="CO36" s="137" t="str">
        <f t="shared" si="134"/>
        <v>N</v>
      </c>
      <c r="CP36" s="137" t="str">
        <f t="shared" si="135"/>
        <v>N</v>
      </c>
      <c r="CQ36" s="137">
        <f>D!I36</f>
        <v>147573</v>
      </c>
      <c r="CR36" s="137">
        <f>D!R36</f>
        <v>115197</v>
      </c>
      <c r="CS36" s="137">
        <f>D!AA36</f>
        <v>194557</v>
      </c>
      <c r="CT36" s="137">
        <f>D!AJ36</f>
        <v>156026</v>
      </c>
      <c r="CU36" s="137">
        <f>D!AS36</f>
        <v>365585</v>
      </c>
      <c r="CV36" s="137">
        <f>D!BB36</f>
        <v>184285</v>
      </c>
      <c r="CW36" s="137">
        <f>D!BK36</f>
        <v>159643</v>
      </c>
      <c r="CX36" s="137" t="str">
        <f t="shared" si="136"/>
        <v>Y</v>
      </c>
      <c r="CY36" s="137" t="str">
        <f t="shared" si="137"/>
        <v>N</v>
      </c>
      <c r="CZ36" s="137" t="str">
        <f t="shared" si="138"/>
        <v>Y</v>
      </c>
      <c r="DA36" s="137" t="str">
        <f t="shared" si="139"/>
        <v>N</v>
      </c>
      <c r="DB36" s="137" t="str">
        <f t="shared" si="140"/>
        <v>Y</v>
      </c>
      <c r="DC36" s="137" t="str">
        <f t="shared" si="141"/>
        <v>Y</v>
      </c>
      <c r="DD36" s="139">
        <f t="shared" si="142"/>
        <v>28.104898565066801</v>
      </c>
      <c r="DE36" s="139">
        <f t="shared" si="143"/>
        <v>-40.790102643441259</v>
      </c>
      <c r="DF36" s="139">
        <f t="shared" si="144"/>
        <v>24.69524310050889</v>
      </c>
      <c r="DG36" s="139">
        <f t="shared" si="145"/>
        <v>-57.321553127179726</v>
      </c>
      <c r="DH36" s="139">
        <f t="shared" si="146"/>
        <v>98.380226279946825</v>
      </c>
      <c r="DI36" s="139">
        <f t="shared" si="147"/>
        <v>15.435690885287798</v>
      </c>
      <c r="DJ36" s="137" t="str">
        <f t="shared" si="148"/>
        <v>Y</v>
      </c>
      <c r="DK36" s="137" t="str">
        <f t="shared" si="149"/>
        <v>N</v>
      </c>
      <c r="DL36" s="137" t="str">
        <f t="shared" si="150"/>
        <v>Y</v>
      </c>
      <c r="DM36" s="137" t="str">
        <f t="shared" si="151"/>
        <v>N</v>
      </c>
      <c r="DN36" s="137" t="str">
        <f t="shared" si="152"/>
        <v>Y</v>
      </c>
      <c r="DO36" s="137">
        <f>Volatility!B36</f>
        <v>3.02</v>
      </c>
      <c r="DP36" s="137">
        <f>Volatility!E36</f>
        <v>2.98</v>
      </c>
      <c r="DQ36" s="137">
        <f>Volatility!H36</f>
        <v>3.07</v>
      </c>
      <c r="DR36" s="137">
        <f>Volatility!K36</f>
        <v>2.98</v>
      </c>
      <c r="DS36" s="137">
        <f>Volatility!N36</f>
        <v>3.06</v>
      </c>
      <c r="DT36" s="137">
        <f>Volatility!Q36</f>
        <v>2.88</v>
      </c>
      <c r="DU36" s="137">
        <f>Volatility!T36</f>
        <v>2.97</v>
      </c>
      <c r="DV36" s="137" t="str">
        <f t="shared" si="153"/>
        <v>Y</v>
      </c>
      <c r="DW36" s="137" t="str">
        <f t="shared" si="154"/>
        <v>N</v>
      </c>
      <c r="DX36" s="137" t="str">
        <f t="shared" si="155"/>
        <v>Y</v>
      </c>
      <c r="DY36" s="137" t="str">
        <f t="shared" si="156"/>
        <v>N</v>
      </c>
      <c r="DZ36" s="137" t="str">
        <f t="shared" si="157"/>
        <v>Y</v>
      </c>
      <c r="EA36" s="137" t="str">
        <f t="shared" si="158"/>
        <v>N</v>
      </c>
      <c r="EB36" s="139">
        <f t="shared" si="159"/>
        <v>1.342281879194632</v>
      </c>
      <c r="EC36" s="139">
        <f t="shared" si="160"/>
        <v>-2.9315960912052073</v>
      </c>
      <c r="ED36" s="139">
        <f t="shared" si="161"/>
        <v>3.0201342281879149</v>
      </c>
      <c r="EE36" s="139">
        <f t="shared" si="162"/>
        <v>-2.6143790849673225</v>
      </c>
      <c r="EF36" s="139">
        <f t="shared" si="163"/>
        <v>6.2500000000000053</v>
      </c>
      <c r="EG36" s="139">
        <f t="shared" si="164"/>
        <v>-3.03030303030304</v>
      </c>
      <c r="EH36" s="137" t="str">
        <f t="shared" si="165"/>
        <v>Y</v>
      </c>
      <c r="EI36" s="137" t="str">
        <f t="shared" si="166"/>
        <v>N</v>
      </c>
      <c r="EJ36" s="137" t="str">
        <f t="shared" si="167"/>
        <v>Y</v>
      </c>
      <c r="EK36" s="137" t="str">
        <f t="shared" si="168"/>
        <v>N</v>
      </c>
      <c r="EL36" s="137" t="str">
        <f t="shared" si="169"/>
        <v>Y</v>
      </c>
    </row>
    <row r="37" spans="1:142" x14ac:dyDescent="0.3">
      <c r="A37" s="137" t="str">
        <f>D!B37</f>
        <v>COALINDIA</v>
      </c>
      <c r="B37" s="137">
        <f>D!F37</f>
        <v>125.2</v>
      </c>
      <c r="C37" s="137">
        <f>D!O37</f>
        <v>124.5</v>
      </c>
      <c r="D37" s="137">
        <f>D!X37</f>
        <v>123.25</v>
      </c>
      <c r="E37" s="137">
        <f>D!AG37</f>
        <v>123.6</v>
      </c>
      <c r="F37" s="137">
        <f>D!AP37</f>
        <v>121.7</v>
      </c>
      <c r="G37" s="137">
        <f>D!AY37</f>
        <v>129.6</v>
      </c>
      <c r="H37" s="137">
        <f>D!BH37</f>
        <v>128.65</v>
      </c>
      <c r="I37" s="137" t="str">
        <f t="shared" si="85"/>
        <v>Y</v>
      </c>
      <c r="J37" s="137" t="str">
        <f t="shared" si="86"/>
        <v>Y</v>
      </c>
      <c r="K37" s="137" t="str">
        <f t="shared" si="87"/>
        <v>N</v>
      </c>
      <c r="L37" s="137" t="str">
        <f t="shared" si="88"/>
        <v>Y</v>
      </c>
      <c r="M37" s="137" t="str">
        <f t="shared" si="89"/>
        <v>N</v>
      </c>
      <c r="N37" s="137" t="str">
        <f t="shared" si="90"/>
        <v>Y</v>
      </c>
      <c r="O37" s="139">
        <f t="shared" si="91"/>
        <v>0.56224899598393807</v>
      </c>
      <c r="P37" s="139">
        <f t="shared" si="92"/>
        <v>1.0141987829614605</v>
      </c>
      <c r="Q37" s="139">
        <f t="shared" si="93"/>
        <v>-0.28317152103559412</v>
      </c>
      <c r="R37" s="139">
        <f t="shared" si="94"/>
        <v>1.5612161051766569</v>
      </c>
      <c r="S37" s="139">
        <f t="shared" si="95"/>
        <v>-6.0956790123456726</v>
      </c>
      <c r="T37" s="139">
        <f t="shared" si="96"/>
        <v>0.7384376214535473</v>
      </c>
      <c r="U37" s="137" t="str">
        <f t="shared" si="97"/>
        <v>N</v>
      </c>
      <c r="V37" s="137" t="str">
        <f t="shared" si="98"/>
        <v>Y</v>
      </c>
      <c r="W37" s="137" t="str">
        <f t="shared" si="99"/>
        <v>N</v>
      </c>
      <c r="X37" s="137" t="str">
        <f t="shared" si="100"/>
        <v>Y</v>
      </c>
      <c r="Y37" s="137" t="str">
        <f t="shared" si="101"/>
        <v>N</v>
      </c>
      <c r="Z37" s="137">
        <f>D!C37</f>
        <v>124</v>
      </c>
      <c r="AA37" s="137">
        <f>D!L37</f>
        <v>123.9</v>
      </c>
      <c r="AB37" s="137">
        <f>D!U37</f>
        <v>123</v>
      </c>
      <c r="AC37" s="137">
        <f>D!AD37</f>
        <v>123.1</v>
      </c>
      <c r="AD37" s="137">
        <f>D!AM37</f>
        <v>127</v>
      </c>
      <c r="AE37" s="137">
        <f>D!AV37</f>
        <v>129.69999999999999</v>
      </c>
      <c r="AF37" s="137">
        <f>D!BE37</f>
        <v>129.85</v>
      </c>
      <c r="AG37" s="137">
        <f>D!D37</f>
        <v>126.05</v>
      </c>
      <c r="AH37" s="137">
        <f>D!M37</f>
        <v>126.25</v>
      </c>
      <c r="AI37" s="137">
        <f>D!V37</f>
        <v>125.15</v>
      </c>
      <c r="AJ37" s="137">
        <f>D!AE37</f>
        <v>124.15</v>
      </c>
      <c r="AK37" s="137">
        <f>D!AN37</f>
        <v>127</v>
      </c>
      <c r="AL37" s="137">
        <f>D!AW37</f>
        <v>130.85</v>
      </c>
      <c r="AM37" s="137">
        <f>D!BF37</f>
        <v>131.44999999999999</v>
      </c>
      <c r="AN37" s="137">
        <f>D!E37</f>
        <v>121.9</v>
      </c>
      <c r="AO37" s="137">
        <f>D!N37</f>
        <v>122.8</v>
      </c>
      <c r="AP37" s="137">
        <f>D!W37</f>
        <v>121.85</v>
      </c>
      <c r="AQ37" s="137">
        <f>D!AF37</f>
        <v>121.8</v>
      </c>
      <c r="AR37" s="137">
        <f>D!AO37</f>
        <v>121.05</v>
      </c>
      <c r="AS37" s="137">
        <f>D!AX37</f>
        <v>127.75</v>
      </c>
      <c r="AT37" s="137">
        <f>D!BG37</f>
        <v>128.05000000000001</v>
      </c>
      <c r="AU37" s="137">
        <f>D!G37</f>
        <v>7129073</v>
      </c>
      <c r="AV37" s="137">
        <f>D!P37</f>
        <v>6187533</v>
      </c>
      <c r="AW37" s="137">
        <f>D!Y37</f>
        <v>8087994</v>
      </c>
      <c r="AX37" s="137">
        <f>D!AH37</f>
        <v>9537937</v>
      </c>
      <c r="AY37" s="137">
        <f>D!AQ37</f>
        <v>24334222</v>
      </c>
      <c r="AZ37" s="137">
        <f>D!AZ37</f>
        <v>6296866</v>
      </c>
      <c r="BA37" s="137">
        <f>D!BI37</f>
        <v>5663229</v>
      </c>
      <c r="BB37" s="137" t="str">
        <f t="shared" si="102"/>
        <v>Y</v>
      </c>
      <c r="BC37" s="137" t="str">
        <f t="shared" si="103"/>
        <v>N</v>
      </c>
      <c r="BD37" s="137" t="str">
        <f t="shared" si="104"/>
        <v>N</v>
      </c>
      <c r="BE37" s="137" t="str">
        <f t="shared" si="105"/>
        <v>N</v>
      </c>
      <c r="BF37" s="137" t="str">
        <f t="shared" si="106"/>
        <v>Y</v>
      </c>
      <c r="BG37" s="137" t="str">
        <f t="shared" si="107"/>
        <v>Y</v>
      </c>
      <c r="BH37" s="139">
        <f t="shared" si="108"/>
        <v>15.216726924931148</v>
      </c>
      <c r="BI37" s="139">
        <f t="shared" si="109"/>
        <v>-23.497309716105129</v>
      </c>
      <c r="BJ37" s="139">
        <f t="shared" si="110"/>
        <v>-15.201851301806672</v>
      </c>
      <c r="BK37" s="139">
        <f t="shared" si="111"/>
        <v>-60.804430073827717</v>
      </c>
      <c r="BL37" s="139">
        <f t="shared" si="112"/>
        <v>286.44973547158219</v>
      </c>
      <c r="BM37" s="139">
        <f t="shared" si="113"/>
        <v>11.188616953331747</v>
      </c>
      <c r="BN37" s="137" t="str">
        <f t="shared" si="114"/>
        <v>Y</v>
      </c>
      <c r="BO37" s="137" t="str">
        <f t="shared" si="115"/>
        <v>N</v>
      </c>
      <c r="BP37" s="137" t="str">
        <f t="shared" si="116"/>
        <v>Y</v>
      </c>
      <c r="BQ37" s="137" t="str">
        <f t="shared" si="117"/>
        <v>N</v>
      </c>
      <c r="BR37" s="137" t="str">
        <f t="shared" si="118"/>
        <v>Y</v>
      </c>
      <c r="BS37" s="137">
        <f>D!H37</f>
        <v>885933591.39999998</v>
      </c>
      <c r="BT37" s="137">
        <f>D!Q37</f>
        <v>771445889.25</v>
      </c>
      <c r="BU37" s="137">
        <f>D!Z37</f>
        <v>998920077.54999995</v>
      </c>
      <c r="BV37" s="137">
        <f>D!AI37</f>
        <v>1175300503.45</v>
      </c>
      <c r="BW37" s="137">
        <f>D!AR37</f>
        <v>2998644153.5999999</v>
      </c>
      <c r="BX37" s="137">
        <f>D!BA37</f>
        <v>815855264.95000005</v>
      </c>
      <c r="BY37" s="137">
        <f>D!BJ37</f>
        <v>732066459.39999998</v>
      </c>
      <c r="BZ37" s="137" t="str">
        <f t="shared" si="119"/>
        <v>Y</v>
      </c>
      <c r="CA37" s="137" t="str">
        <f t="shared" si="120"/>
        <v>N</v>
      </c>
      <c r="CB37" s="137" t="str">
        <f t="shared" si="121"/>
        <v>N</v>
      </c>
      <c r="CC37" s="137" t="str">
        <f t="shared" si="122"/>
        <v>N</v>
      </c>
      <c r="CD37" s="137" t="str">
        <f t="shared" si="123"/>
        <v>Y</v>
      </c>
      <c r="CE37" s="137" t="str">
        <f t="shared" si="124"/>
        <v>Y</v>
      </c>
      <c r="CF37" s="139">
        <f t="shared" si="125"/>
        <v>14.840665268344999</v>
      </c>
      <c r="CG37" s="139">
        <f t="shared" si="126"/>
        <v>-22.772010835733148</v>
      </c>
      <c r="CH37" s="139">
        <f t="shared" si="127"/>
        <v>-15.007262005099934</v>
      </c>
      <c r="CI37" s="139">
        <f t="shared" si="128"/>
        <v>-60.805602690836068</v>
      </c>
      <c r="CJ37" s="139">
        <f t="shared" si="129"/>
        <v>267.5460933360248</v>
      </c>
      <c r="CK37" s="139">
        <f t="shared" si="130"/>
        <v>11.445518979065533</v>
      </c>
      <c r="CL37" s="137" t="str">
        <f t="shared" si="131"/>
        <v>Y</v>
      </c>
      <c r="CM37" s="137" t="str">
        <f t="shared" si="132"/>
        <v>N</v>
      </c>
      <c r="CN37" s="137" t="str">
        <f t="shared" si="133"/>
        <v>Y</v>
      </c>
      <c r="CO37" s="137" t="str">
        <f t="shared" si="134"/>
        <v>N</v>
      </c>
      <c r="CP37" s="137" t="str">
        <f t="shared" si="135"/>
        <v>Y</v>
      </c>
      <c r="CQ37" s="137">
        <f>D!I37</f>
        <v>50794</v>
      </c>
      <c r="CR37" s="137">
        <f>D!R37</f>
        <v>42468</v>
      </c>
      <c r="CS37" s="137">
        <f>D!AA37</f>
        <v>83321</v>
      </c>
      <c r="CT37" s="137">
        <f>D!AJ37</f>
        <v>70856</v>
      </c>
      <c r="CU37" s="137">
        <f>D!AS37</f>
        <v>167369</v>
      </c>
      <c r="CV37" s="137">
        <f>D!BB37</f>
        <v>48958</v>
      </c>
      <c r="CW37" s="137">
        <f>D!BK37</f>
        <v>48845</v>
      </c>
      <c r="CX37" s="137" t="str">
        <f t="shared" si="136"/>
        <v>Y</v>
      </c>
      <c r="CY37" s="137" t="str">
        <f t="shared" si="137"/>
        <v>N</v>
      </c>
      <c r="CZ37" s="137" t="str">
        <f t="shared" si="138"/>
        <v>Y</v>
      </c>
      <c r="DA37" s="137" t="str">
        <f t="shared" si="139"/>
        <v>N</v>
      </c>
      <c r="DB37" s="137" t="str">
        <f t="shared" si="140"/>
        <v>Y</v>
      </c>
      <c r="DC37" s="137" t="str">
        <f t="shared" si="141"/>
        <v>Y</v>
      </c>
      <c r="DD37" s="139">
        <f t="shared" si="142"/>
        <v>19.605349910520864</v>
      </c>
      <c r="DE37" s="139">
        <f t="shared" si="143"/>
        <v>-49.030856566771881</v>
      </c>
      <c r="DF37" s="139">
        <f t="shared" si="144"/>
        <v>17.592017613187309</v>
      </c>
      <c r="DG37" s="139">
        <f t="shared" si="145"/>
        <v>-57.6648005305642</v>
      </c>
      <c r="DH37" s="139">
        <f t="shared" si="146"/>
        <v>241.86241268025657</v>
      </c>
      <c r="DI37" s="139">
        <f t="shared" si="147"/>
        <v>0.23134404749718496</v>
      </c>
      <c r="DJ37" s="137" t="str">
        <f t="shared" si="148"/>
        <v>Y</v>
      </c>
      <c r="DK37" s="137" t="str">
        <f t="shared" si="149"/>
        <v>N</v>
      </c>
      <c r="DL37" s="137" t="str">
        <f t="shared" si="150"/>
        <v>Y</v>
      </c>
      <c r="DM37" s="137" t="str">
        <f t="shared" si="151"/>
        <v>N</v>
      </c>
      <c r="DN37" s="137" t="str">
        <f t="shared" si="152"/>
        <v>Y</v>
      </c>
      <c r="DO37" s="137">
        <f>Volatility!B37</f>
        <v>2.83</v>
      </c>
      <c r="DP37" s="137">
        <f>Volatility!E37</f>
        <v>2.92</v>
      </c>
      <c r="DQ37" s="137">
        <f>Volatility!H37</f>
        <v>3</v>
      </c>
      <c r="DR37" s="137">
        <f>Volatility!K37</f>
        <v>3.09</v>
      </c>
      <c r="DS37" s="137">
        <f>Volatility!N37</f>
        <v>3.16</v>
      </c>
      <c r="DT37" s="137">
        <f>Volatility!Q37</f>
        <v>2.84</v>
      </c>
      <c r="DU37" s="137">
        <f>Volatility!T37</f>
        <v>2.92</v>
      </c>
      <c r="DV37" s="137" t="str">
        <f t="shared" si="153"/>
        <v>N</v>
      </c>
      <c r="DW37" s="137" t="str">
        <f t="shared" si="154"/>
        <v>N</v>
      </c>
      <c r="DX37" s="137" t="str">
        <f t="shared" si="155"/>
        <v>N</v>
      </c>
      <c r="DY37" s="137" t="str">
        <f t="shared" si="156"/>
        <v>N</v>
      </c>
      <c r="DZ37" s="137" t="str">
        <f t="shared" si="157"/>
        <v>Y</v>
      </c>
      <c r="EA37" s="137" t="str">
        <f t="shared" si="158"/>
        <v>N</v>
      </c>
      <c r="EB37" s="139">
        <f t="shared" si="159"/>
        <v>-3.0821917808219133</v>
      </c>
      <c r="EC37" s="139">
        <f t="shared" si="160"/>
        <v>-2.6666666666666687</v>
      </c>
      <c r="ED37" s="139">
        <f t="shared" si="161"/>
        <v>-2.9126213592232966</v>
      </c>
      <c r="EE37" s="139">
        <f t="shared" si="162"/>
        <v>-2.2151898734177307</v>
      </c>
      <c r="EF37" s="139">
        <f t="shared" si="163"/>
        <v>11.267605633802827</v>
      </c>
      <c r="EG37" s="139">
        <f t="shared" si="164"/>
        <v>-2.7397260273972628</v>
      </c>
      <c r="EH37" s="137" t="str">
        <f t="shared" si="165"/>
        <v>N</v>
      </c>
      <c r="EI37" s="137" t="str">
        <f t="shared" si="166"/>
        <v>Y</v>
      </c>
      <c r="EJ37" s="137" t="str">
        <f t="shared" si="167"/>
        <v>N</v>
      </c>
      <c r="EK37" s="137" t="str">
        <f t="shared" si="168"/>
        <v>N</v>
      </c>
      <c r="EL37" s="137" t="str">
        <f t="shared" si="169"/>
        <v>Y</v>
      </c>
    </row>
    <row r="38" spans="1:142" x14ac:dyDescent="0.3">
      <c r="A38" s="137" t="str">
        <f>D!B38</f>
        <v>COLPAL</v>
      </c>
      <c r="B38" s="137">
        <f>D!F38</f>
        <v>1313.35</v>
      </c>
      <c r="C38" s="137">
        <f>D!O38</f>
        <v>1335.1</v>
      </c>
      <c r="D38" s="137">
        <f>D!X38</f>
        <v>1351</v>
      </c>
      <c r="E38" s="137">
        <f>D!AG38</f>
        <v>1349.55</v>
      </c>
      <c r="F38" s="137">
        <f>D!AP38</f>
        <v>1380.1</v>
      </c>
      <c r="G38" s="137">
        <f>D!AY38</f>
        <v>1351.8</v>
      </c>
      <c r="H38" s="137">
        <f>D!BH38</f>
        <v>1349.55</v>
      </c>
      <c r="I38" s="137" t="str">
        <f t="shared" si="85"/>
        <v>N</v>
      </c>
      <c r="J38" s="137" t="str">
        <f t="shared" si="86"/>
        <v>N</v>
      </c>
      <c r="K38" s="137" t="str">
        <f t="shared" si="87"/>
        <v>Y</v>
      </c>
      <c r="L38" s="137" t="str">
        <f t="shared" si="88"/>
        <v>N</v>
      </c>
      <c r="M38" s="137" t="str">
        <f t="shared" si="89"/>
        <v>Y</v>
      </c>
      <c r="N38" s="137" t="str">
        <f t="shared" si="90"/>
        <v>Y</v>
      </c>
      <c r="O38" s="139">
        <f t="shared" si="91"/>
        <v>-1.6290914538236838</v>
      </c>
      <c r="P38" s="139">
        <f t="shared" si="92"/>
        <v>-1.1769059955588519</v>
      </c>
      <c r="Q38" s="139">
        <f t="shared" si="93"/>
        <v>0.10744322181468234</v>
      </c>
      <c r="R38" s="139">
        <f t="shared" si="94"/>
        <v>-2.2136077095862587</v>
      </c>
      <c r="S38" s="139">
        <f t="shared" si="95"/>
        <v>2.093504956354487</v>
      </c>
      <c r="T38" s="139">
        <f t="shared" si="96"/>
        <v>0.16672224074691563</v>
      </c>
      <c r="U38" s="137" t="str">
        <f t="shared" si="97"/>
        <v>N</v>
      </c>
      <c r="V38" s="137" t="str">
        <f t="shared" si="98"/>
        <v>N</v>
      </c>
      <c r="W38" s="137" t="str">
        <f t="shared" si="99"/>
        <v>Y</v>
      </c>
      <c r="X38" s="137" t="str">
        <f t="shared" si="100"/>
        <v>N</v>
      </c>
      <c r="Y38" s="137" t="str">
        <f t="shared" si="101"/>
        <v>Y</v>
      </c>
      <c r="Z38" s="137">
        <f>D!C38</f>
        <v>1322</v>
      </c>
      <c r="AA38" s="137">
        <f>D!L38</f>
        <v>1362.1</v>
      </c>
      <c r="AB38" s="137">
        <f>D!U38</f>
        <v>1358</v>
      </c>
      <c r="AC38" s="137">
        <f>D!AD38</f>
        <v>1394.1</v>
      </c>
      <c r="AD38" s="137">
        <f>D!AM38</f>
        <v>1342.1</v>
      </c>
      <c r="AE38" s="137">
        <f>D!AV38</f>
        <v>1354.4</v>
      </c>
      <c r="AF38" s="137">
        <f>D!BE38</f>
        <v>1343</v>
      </c>
      <c r="AG38" s="137">
        <f>D!D38</f>
        <v>1345.1</v>
      </c>
      <c r="AH38" s="137">
        <f>D!M38</f>
        <v>1376.9</v>
      </c>
      <c r="AI38" s="137">
        <f>D!V38</f>
        <v>1392</v>
      </c>
      <c r="AJ38" s="137">
        <f>D!AE38</f>
        <v>1394.5</v>
      </c>
      <c r="AK38" s="137">
        <f>D!AN38</f>
        <v>1403</v>
      </c>
      <c r="AL38" s="137">
        <f>D!AW38</f>
        <v>1364.7</v>
      </c>
      <c r="AM38" s="137">
        <f>D!BF38</f>
        <v>1365</v>
      </c>
      <c r="AN38" s="137">
        <f>D!E38</f>
        <v>1308.1500000000001</v>
      </c>
      <c r="AO38" s="137">
        <f>D!N38</f>
        <v>1288.0999999999999</v>
      </c>
      <c r="AP38" s="137">
        <f>D!W38</f>
        <v>1346.1</v>
      </c>
      <c r="AQ38" s="137">
        <f>D!AF38</f>
        <v>1343.55</v>
      </c>
      <c r="AR38" s="137">
        <f>D!AO38</f>
        <v>1332.1</v>
      </c>
      <c r="AS38" s="137">
        <f>D!AX38</f>
        <v>1321</v>
      </c>
      <c r="AT38" s="137">
        <f>D!BG38</f>
        <v>1328.25</v>
      </c>
      <c r="AU38" s="137">
        <f>D!G38</f>
        <v>1360020</v>
      </c>
      <c r="AV38" s="137">
        <f>D!P38</f>
        <v>3173326</v>
      </c>
      <c r="AW38" s="137">
        <f>D!Y38</f>
        <v>1405133</v>
      </c>
      <c r="AX38" s="137">
        <f>D!AH38</f>
        <v>1145758</v>
      </c>
      <c r="AY38" s="137">
        <f>D!AQ38</f>
        <v>1741247</v>
      </c>
      <c r="AZ38" s="137">
        <f>D!AZ38</f>
        <v>1056371</v>
      </c>
      <c r="BA38" s="137">
        <f>D!BI38</f>
        <v>873330</v>
      </c>
      <c r="BB38" s="137" t="str">
        <f t="shared" si="102"/>
        <v>N</v>
      </c>
      <c r="BC38" s="137" t="str">
        <f t="shared" si="103"/>
        <v>Y</v>
      </c>
      <c r="BD38" s="137" t="str">
        <f t="shared" si="104"/>
        <v>Y</v>
      </c>
      <c r="BE38" s="137" t="str">
        <f t="shared" si="105"/>
        <v>N</v>
      </c>
      <c r="BF38" s="137" t="str">
        <f t="shared" si="106"/>
        <v>Y</v>
      </c>
      <c r="BG38" s="137" t="str">
        <f t="shared" si="107"/>
        <v>Y</v>
      </c>
      <c r="BH38" s="139">
        <f t="shared" si="108"/>
        <v>-57.142127849455115</v>
      </c>
      <c r="BI38" s="139">
        <f t="shared" si="109"/>
        <v>125.83812350859314</v>
      </c>
      <c r="BJ38" s="139">
        <f t="shared" si="110"/>
        <v>22.637851972231484</v>
      </c>
      <c r="BK38" s="139">
        <f t="shared" si="111"/>
        <v>-34.198996466325568</v>
      </c>
      <c r="BL38" s="139">
        <f t="shared" si="112"/>
        <v>64.83290434894559</v>
      </c>
      <c r="BM38" s="139">
        <f t="shared" si="113"/>
        <v>20.958973125851628</v>
      </c>
      <c r="BN38" s="137" t="str">
        <f t="shared" si="114"/>
        <v>N</v>
      </c>
      <c r="BO38" s="137" t="str">
        <f t="shared" si="115"/>
        <v>Y</v>
      </c>
      <c r="BP38" s="137" t="str">
        <f t="shared" si="116"/>
        <v>Y</v>
      </c>
      <c r="BQ38" s="137" t="str">
        <f t="shared" si="117"/>
        <v>N</v>
      </c>
      <c r="BR38" s="137" t="str">
        <f t="shared" si="118"/>
        <v>Y</v>
      </c>
      <c r="BS38" s="137">
        <f>D!H38</f>
        <v>1803416534.5</v>
      </c>
      <c r="BT38" s="137">
        <f>D!Q38</f>
        <v>4223094949.8499999</v>
      </c>
      <c r="BU38" s="137">
        <f>D!Z38</f>
        <v>1925554806.9000001</v>
      </c>
      <c r="BV38" s="137">
        <f>D!AI38</f>
        <v>1554939738.45</v>
      </c>
      <c r="BW38" s="137">
        <f>D!AR38</f>
        <v>2385483787.0999999</v>
      </c>
      <c r="BX38" s="137">
        <f>D!BA38</f>
        <v>1420030612</v>
      </c>
      <c r="BY38" s="137">
        <f>D!BJ38</f>
        <v>1176760423.1500001</v>
      </c>
      <c r="BZ38" s="137" t="str">
        <f t="shared" si="119"/>
        <v>N</v>
      </c>
      <c r="CA38" s="137" t="str">
        <f t="shared" si="120"/>
        <v>Y</v>
      </c>
      <c r="CB38" s="137" t="str">
        <f t="shared" si="121"/>
        <v>Y</v>
      </c>
      <c r="CC38" s="137" t="str">
        <f t="shared" si="122"/>
        <v>N</v>
      </c>
      <c r="CD38" s="137" t="str">
        <f t="shared" si="123"/>
        <v>Y</v>
      </c>
      <c r="CE38" s="137" t="str">
        <f t="shared" si="124"/>
        <v>Y</v>
      </c>
      <c r="CF38" s="139">
        <f t="shared" si="125"/>
        <v>-57.296329921162311</v>
      </c>
      <c r="CG38" s="139">
        <f t="shared" si="126"/>
        <v>119.31834579400358</v>
      </c>
      <c r="CH38" s="139">
        <f t="shared" si="127"/>
        <v>23.834690135287026</v>
      </c>
      <c r="CI38" s="139">
        <f t="shared" si="128"/>
        <v>-34.816587441983032</v>
      </c>
      <c r="CJ38" s="139">
        <f t="shared" si="129"/>
        <v>67.988194546048277</v>
      </c>
      <c r="CK38" s="139">
        <f t="shared" si="130"/>
        <v>20.672873089902563</v>
      </c>
      <c r="CL38" s="137" t="str">
        <f t="shared" si="131"/>
        <v>N</v>
      </c>
      <c r="CM38" s="137" t="str">
        <f t="shared" si="132"/>
        <v>Y</v>
      </c>
      <c r="CN38" s="137" t="str">
        <f t="shared" si="133"/>
        <v>Y</v>
      </c>
      <c r="CO38" s="137" t="str">
        <f t="shared" si="134"/>
        <v>N</v>
      </c>
      <c r="CP38" s="137" t="str">
        <f t="shared" si="135"/>
        <v>Y</v>
      </c>
      <c r="CQ38" s="137">
        <f>D!I38</f>
        <v>43449</v>
      </c>
      <c r="CR38" s="137">
        <f>D!R38</f>
        <v>100360</v>
      </c>
      <c r="CS38" s="137">
        <f>D!AA38</f>
        <v>61356</v>
      </c>
      <c r="CT38" s="137">
        <f>D!AJ38</f>
        <v>56824</v>
      </c>
      <c r="CU38" s="137">
        <f>D!AS38</f>
        <v>86515</v>
      </c>
      <c r="CV38" s="137">
        <f>D!BB38</f>
        <v>48890</v>
      </c>
      <c r="CW38" s="137">
        <f>D!BK38</f>
        <v>41979</v>
      </c>
      <c r="CX38" s="137" t="str">
        <f t="shared" si="136"/>
        <v>N</v>
      </c>
      <c r="CY38" s="137" t="str">
        <f t="shared" si="137"/>
        <v>Y</v>
      </c>
      <c r="CZ38" s="137" t="str">
        <f t="shared" si="138"/>
        <v>Y</v>
      </c>
      <c r="DA38" s="137" t="str">
        <f t="shared" si="139"/>
        <v>N</v>
      </c>
      <c r="DB38" s="137" t="str">
        <f t="shared" si="140"/>
        <v>Y</v>
      </c>
      <c r="DC38" s="137" t="str">
        <f t="shared" si="141"/>
        <v>Y</v>
      </c>
      <c r="DD38" s="139">
        <f t="shared" si="142"/>
        <v>-56.706855320844966</v>
      </c>
      <c r="DE38" s="139">
        <f t="shared" si="143"/>
        <v>63.569985005541426</v>
      </c>
      <c r="DF38" s="139">
        <f t="shared" si="144"/>
        <v>7.9755033084612137</v>
      </c>
      <c r="DG38" s="139">
        <f t="shared" si="145"/>
        <v>-34.318904236259606</v>
      </c>
      <c r="DH38" s="139">
        <f t="shared" si="146"/>
        <v>76.958478216404174</v>
      </c>
      <c r="DI38" s="139">
        <f t="shared" si="147"/>
        <v>16.462993401462636</v>
      </c>
      <c r="DJ38" s="137" t="str">
        <f t="shared" si="148"/>
        <v>N</v>
      </c>
      <c r="DK38" s="137" t="str">
        <f t="shared" si="149"/>
        <v>Y</v>
      </c>
      <c r="DL38" s="137" t="str">
        <f t="shared" si="150"/>
        <v>Y</v>
      </c>
      <c r="DM38" s="137" t="str">
        <f t="shared" si="151"/>
        <v>N</v>
      </c>
      <c r="DN38" s="137" t="str">
        <f t="shared" si="152"/>
        <v>Y</v>
      </c>
      <c r="DO38" s="137">
        <f>Volatility!B38</f>
        <v>2.5099999999999998</v>
      </c>
      <c r="DP38" s="137">
        <f>Volatility!E38</f>
        <v>2.56</v>
      </c>
      <c r="DQ38" s="137">
        <f>Volatility!H38</f>
        <v>2.62</v>
      </c>
      <c r="DR38" s="137">
        <f>Volatility!K38</f>
        <v>2.7</v>
      </c>
      <c r="DS38" s="137">
        <f>Volatility!N38</f>
        <v>2.73</v>
      </c>
      <c r="DT38" s="137">
        <f>Volatility!Q38</f>
        <v>2.77</v>
      </c>
      <c r="DU38" s="137">
        <f>Volatility!T38</f>
        <v>2.86</v>
      </c>
      <c r="DV38" s="137" t="str">
        <f t="shared" si="153"/>
        <v>N</v>
      </c>
      <c r="DW38" s="137" t="str">
        <f t="shared" si="154"/>
        <v>N</v>
      </c>
      <c r="DX38" s="137" t="str">
        <f t="shared" si="155"/>
        <v>N</v>
      </c>
      <c r="DY38" s="137" t="str">
        <f t="shared" si="156"/>
        <v>N</v>
      </c>
      <c r="DZ38" s="137" t="str">
        <f t="shared" si="157"/>
        <v>N</v>
      </c>
      <c r="EA38" s="137" t="str">
        <f t="shared" si="158"/>
        <v>N</v>
      </c>
      <c r="EB38" s="139">
        <f t="shared" si="159"/>
        <v>-1.9531250000000104</v>
      </c>
      <c r="EC38" s="139">
        <f t="shared" si="160"/>
        <v>-2.2900763358778646</v>
      </c>
      <c r="ED38" s="139">
        <f t="shared" si="161"/>
        <v>-2.9629629629629655</v>
      </c>
      <c r="EE38" s="139">
        <f t="shared" si="162"/>
        <v>-1.0989010989010917</v>
      </c>
      <c r="EF38" s="139">
        <f t="shared" si="163"/>
        <v>-1.4440433212996402</v>
      </c>
      <c r="EG38" s="139">
        <f t="shared" si="164"/>
        <v>-3.1468531468531422</v>
      </c>
      <c r="EH38" s="137" t="str">
        <f t="shared" si="165"/>
        <v>Y</v>
      </c>
      <c r="EI38" s="137" t="str">
        <f t="shared" si="166"/>
        <v>Y</v>
      </c>
      <c r="EJ38" s="137" t="str">
        <f t="shared" si="167"/>
        <v>N</v>
      </c>
      <c r="EK38" s="137" t="str">
        <f t="shared" si="168"/>
        <v>Y</v>
      </c>
      <c r="EL38" s="137" t="str">
        <f t="shared" si="169"/>
        <v>Y</v>
      </c>
    </row>
    <row r="39" spans="1:142" x14ac:dyDescent="0.3">
      <c r="A39" s="137" t="str">
        <f>D!B39</f>
        <v>CONCOR</v>
      </c>
      <c r="B39" s="137">
        <f>D!F39</f>
        <v>348.35</v>
      </c>
      <c r="C39" s="137">
        <f>D!O39</f>
        <v>359.05</v>
      </c>
      <c r="D39" s="137">
        <f>D!X39</f>
        <v>350.75</v>
      </c>
      <c r="E39" s="137">
        <f>D!AG39</f>
        <v>350.55</v>
      </c>
      <c r="F39" s="137">
        <f>D!AP39</f>
        <v>349.5</v>
      </c>
      <c r="G39" s="137">
        <f>D!AY39</f>
        <v>378.35</v>
      </c>
      <c r="H39" s="137">
        <f>D!BH39</f>
        <v>378.45</v>
      </c>
      <c r="I39" s="137" t="str">
        <f t="shared" si="85"/>
        <v>N</v>
      </c>
      <c r="J39" s="137" t="str">
        <f t="shared" si="86"/>
        <v>Y</v>
      </c>
      <c r="K39" s="137" t="str">
        <f t="shared" si="87"/>
        <v>Y</v>
      </c>
      <c r="L39" s="137" t="str">
        <f t="shared" si="88"/>
        <v>Y</v>
      </c>
      <c r="M39" s="137" t="str">
        <f t="shared" si="89"/>
        <v>N</v>
      </c>
      <c r="N39" s="137" t="str">
        <f t="shared" si="90"/>
        <v>N</v>
      </c>
      <c r="O39" s="139">
        <f t="shared" si="91"/>
        <v>-2.9800863389500036</v>
      </c>
      <c r="P39" s="139">
        <f t="shared" si="92"/>
        <v>2.3663578047042089</v>
      </c>
      <c r="Q39" s="139">
        <f t="shared" si="93"/>
        <v>5.7053202110965234E-2</v>
      </c>
      <c r="R39" s="139">
        <f t="shared" si="94"/>
        <v>0.30042918454935952</v>
      </c>
      <c r="S39" s="139">
        <f t="shared" si="95"/>
        <v>-7.6252147482489816</v>
      </c>
      <c r="T39" s="139">
        <f t="shared" si="96"/>
        <v>-2.6423569824274247E-2</v>
      </c>
      <c r="U39" s="137" t="str">
        <f t="shared" si="97"/>
        <v>N</v>
      </c>
      <c r="V39" s="137" t="str">
        <f t="shared" si="98"/>
        <v>Y</v>
      </c>
      <c r="W39" s="137" t="str">
        <f t="shared" si="99"/>
        <v>N</v>
      </c>
      <c r="X39" s="137" t="str">
        <f t="shared" si="100"/>
        <v>Y</v>
      </c>
      <c r="Y39" s="137" t="str">
        <f t="shared" si="101"/>
        <v>N</v>
      </c>
      <c r="Z39" s="137">
        <f>D!C39</f>
        <v>357.7</v>
      </c>
      <c r="AA39" s="137">
        <f>D!L39</f>
        <v>355</v>
      </c>
      <c r="AB39" s="137">
        <f>D!U39</f>
        <v>345.6</v>
      </c>
      <c r="AC39" s="137">
        <f>D!AD39</f>
        <v>355</v>
      </c>
      <c r="AD39" s="137">
        <f>D!AM39</f>
        <v>380.9</v>
      </c>
      <c r="AE39" s="137">
        <f>D!AV39</f>
        <v>378.95</v>
      </c>
      <c r="AF39" s="137">
        <f>D!BE39</f>
        <v>382.7</v>
      </c>
      <c r="AG39" s="137">
        <f>D!D39</f>
        <v>365</v>
      </c>
      <c r="AH39" s="137">
        <f>D!M39</f>
        <v>362</v>
      </c>
      <c r="AI39" s="137">
        <f>D!V39</f>
        <v>354.4</v>
      </c>
      <c r="AJ39" s="137">
        <f>D!AE39</f>
        <v>364.8</v>
      </c>
      <c r="AK39" s="137">
        <f>D!AN39</f>
        <v>381.6</v>
      </c>
      <c r="AL39" s="137">
        <f>D!AW39</f>
        <v>385.85</v>
      </c>
      <c r="AM39" s="137">
        <f>D!BF39</f>
        <v>394.9</v>
      </c>
      <c r="AN39" s="137">
        <f>D!E39</f>
        <v>345.3</v>
      </c>
      <c r="AO39" s="137">
        <f>D!N39</f>
        <v>350.3</v>
      </c>
      <c r="AP39" s="137">
        <f>D!W39</f>
        <v>341.1</v>
      </c>
      <c r="AQ39" s="137">
        <f>D!AF39</f>
        <v>347.9</v>
      </c>
      <c r="AR39" s="137">
        <f>D!AO39</f>
        <v>343.45</v>
      </c>
      <c r="AS39" s="137">
        <f>D!AX39</f>
        <v>371.2</v>
      </c>
      <c r="AT39" s="137">
        <f>D!BG39</f>
        <v>374.35</v>
      </c>
      <c r="AU39" s="137">
        <f>D!G39</f>
        <v>1839883</v>
      </c>
      <c r="AV39" s="137">
        <f>D!P39</f>
        <v>1830218</v>
      </c>
      <c r="AW39" s="137">
        <f>D!Y39</f>
        <v>1422459</v>
      </c>
      <c r="AX39" s="137">
        <f>D!AH39</f>
        <v>2538310</v>
      </c>
      <c r="AY39" s="137">
        <f>D!AQ39</f>
        <v>1826005</v>
      </c>
      <c r="AZ39" s="137">
        <f>D!AZ39</f>
        <v>1983442</v>
      </c>
      <c r="BA39" s="137">
        <f>D!BI39</f>
        <v>2553969</v>
      </c>
      <c r="BB39" s="137" t="str">
        <f t="shared" si="102"/>
        <v>Y</v>
      </c>
      <c r="BC39" s="137" t="str">
        <f t="shared" si="103"/>
        <v>Y</v>
      </c>
      <c r="BD39" s="137" t="str">
        <f t="shared" si="104"/>
        <v>N</v>
      </c>
      <c r="BE39" s="137" t="str">
        <f t="shared" si="105"/>
        <v>Y</v>
      </c>
      <c r="BF39" s="137" t="str">
        <f t="shared" si="106"/>
        <v>N</v>
      </c>
      <c r="BG39" s="137" t="str">
        <f t="shared" si="107"/>
        <v>N</v>
      </c>
      <c r="BH39" s="139">
        <f t="shared" si="108"/>
        <v>0.52807916871104965</v>
      </c>
      <c r="BI39" s="139">
        <f t="shared" si="109"/>
        <v>28.665782282652785</v>
      </c>
      <c r="BJ39" s="139">
        <f t="shared" si="110"/>
        <v>-43.960390968794201</v>
      </c>
      <c r="BK39" s="139">
        <f t="shared" si="111"/>
        <v>39.008929329328232</v>
      </c>
      <c r="BL39" s="139">
        <f t="shared" si="112"/>
        <v>-7.9375651014751121</v>
      </c>
      <c r="BM39" s="139">
        <f t="shared" si="113"/>
        <v>-22.338838098661338</v>
      </c>
      <c r="BN39" s="137" t="str">
        <f t="shared" si="114"/>
        <v>N</v>
      </c>
      <c r="BO39" s="137" t="str">
        <f t="shared" si="115"/>
        <v>Y</v>
      </c>
      <c r="BP39" s="137" t="str">
        <f t="shared" si="116"/>
        <v>N</v>
      </c>
      <c r="BQ39" s="137" t="str">
        <f t="shared" si="117"/>
        <v>Y</v>
      </c>
      <c r="BR39" s="137" t="str">
        <f t="shared" si="118"/>
        <v>Y</v>
      </c>
      <c r="BS39" s="137">
        <f>D!H39</f>
        <v>655195687.25</v>
      </c>
      <c r="BT39" s="137">
        <f>D!Q39</f>
        <v>655475896.95000005</v>
      </c>
      <c r="BU39" s="137">
        <f>D!Z39</f>
        <v>495153507.55000001</v>
      </c>
      <c r="BV39" s="137">
        <f>D!AI39</f>
        <v>907230828.14999998</v>
      </c>
      <c r="BW39" s="137">
        <f>D!AR39</f>
        <v>641352803.60000002</v>
      </c>
      <c r="BX39" s="137">
        <f>D!BA39</f>
        <v>751567332.29999995</v>
      </c>
      <c r="BY39" s="137">
        <f>D!BJ39</f>
        <v>985942785.5</v>
      </c>
      <c r="BZ39" s="137" t="str">
        <f t="shared" si="119"/>
        <v>N</v>
      </c>
      <c r="CA39" s="137" t="str">
        <f t="shared" si="120"/>
        <v>Y</v>
      </c>
      <c r="CB39" s="137" t="str">
        <f t="shared" si="121"/>
        <v>N</v>
      </c>
      <c r="CC39" s="137" t="str">
        <f t="shared" si="122"/>
        <v>Y</v>
      </c>
      <c r="CD39" s="137" t="str">
        <f t="shared" si="123"/>
        <v>N</v>
      </c>
      <c r="CE39" s="137" t="str">
        <f t="shared" si="124"/>
        <v>N</v>
      </c>
      <c r="CF39" s="139">
        <f t="shared" si="125"/>
        <v>-4.2749047112776169E-2</v>
      </c>
      <c r="CG39" s="139">
        <f t="shared" si="126"/>
        <v>32.378320451221057</v>
      </c>
      <c r="CH39" s="139">
        <f t="shared" si="127"/>
        <v>-45.421441579569851</v>
      </c>
      <c r="CI39" s="139">
        <f t="shared" si="128"/>
        <v>41.455813876167788</v>
      </c>
      <c r="CJ39" s="139">
        <f t="shared" si="129"/>
        <v>-14.664624706706391</v>
      </c>
      <c r="CK39" s="139">
        <f t="shared" si="130"/>
        <v>-23.771709337184461</v>
      </c>
      <c r="CL39" s="137" t="str">
        <f t="shared" si="131"/>
        <v>N</v>
      </c>
      <c r="CM39" s="137" t="str">
        <f t="shared" si="132"/>
        <v>Y</v>
      </c>
      <c r="CN39" s="137" t="str">
        <f t="shared" si="133"/>
        <v>N</v>
      </c>
      <c r="CO39" s="137" t="str">
        <f t="shared" si="134"/>
        <v>Y</v>
      </c>
      <c r="CP39" s="137" t="str">
        <f t="shared" si="135"/>
        <v>Y</v>
      </c>
      <c r="CQ39" s="137">
        <f>D!I39</f>
        <v>53723</v>
      </c>
      <c r="CR39" s="137">
        <f>D!R39</f>
        <v>50808</v>
      </c>
      <c r="CS39" s="137">
        <f>D!AA39</f>
        <v>30241</v>
      </c>
      <c r="CT39" s="137">
        <f>D!AJ39</f>
        <v>38661</v>
      </c>
      <c r="CU39" s="137">
        <f>D!AS39</f>
        <v>46727</v>
      </c>
      <c r="CV39" s="137">
        <f>D!BB39</f>
        <v>40561</v>
      </c>
      <c r="CW39" s="137">
        <f>D!BK39</f>
        <v>67155</v>
      </c>
      <c r="CX39" s="137" t="str">
        <f t="shared" si="136"/>
        <v>Y</v>
      </c>
      <c r="CY39" s="137" t="str">
        <f t="shared" si="137"/>
        <v>Y</v>
      </c>
      <c r="CZ39" s="137" t="str">
        <f t="shared" si="138"/>
        <v>N</v>
      </c>
      <c r="DA39" s="137" t="str">
        <f t="shared" si="139"/>
        <v>N</v>
      </c>
      <c r="DB39" s="137" t="str">
        <f t="shared" si="140"/>
        <v>Y</v>
      </c>
      <c r="DC39" s="137" t="str">
        <f t="shared" si="141"/>
        <v>N</v>
      </c>
      <c r="DD39" s="139">
        <f t="shared" si="142"/>
        <v>5.7372854668556137</v>
      </c>
      <c r="DE39" s="139">
        <f t="shared" si="143"/>
        <v>68.010317119142883</v>
      </c>
      <c r="DF39" s="139">
        <f t="shared" si="144"/>
        <v>-21.779053826853936</v>
      </c>
      <c r="DG39" s="139">
        <f t="shared" si="145"/>
        <v>-17.261968455068804</v>
      </c>
      <c r="DH39" s="139">
        <f t="shared" si="146"/>
        <v>15.201794827543699</v>
      </c>
      <c r="DI39" s="139">
        <f t="shared" si="147"/>
        <v>-39.600923237286871</v>
      </c>
      <c r="DJ39" s="137" t="str">
        <f t="shared" si="148"/>
        <v>N</v>
      </c>
      <c r="DK39" s="137" t="str">
        <f t="shared" si="149"/>
        <v>Y</v>
      </c>
      <c r="DL39" s="137" t="str">
        <f t="shared" si="150"/>
        <v>N</v>
      </c>
      <c r="DM39" s="137" t="str">
        <f t="shared" si="151"/>
        <v>N</v>
      </c>
      <c r="DN39" s="137" t="str">
        <f t="shared" si="152"/>
        <v>Y</v>
      </c>
      <c r="DO39" s="137">
        <f>Volatility!B39</f>
        <v>3.85</v>
      </c>
      <c r="DP39" s="137">
        <f>Volatility!E39</f>
        <v>3.9</v>
      </c>
      <c r="DQ39" s="137">
        <f>Volatility!H39</f>
        <v>3.98</v>
      </c>
      <c r="DR39" s="137">
        <f>Volatility!K39</f>
        <v>4.0999999999999996</v>
      </c>
      <c r="DS39" s="137">
        <f>Volatility!N39</f>
        <v>4.2299999999999898</v>
      </c>
      <c r="DT39" s="137">
        <f>Volatility!Q39</f>
        <v>3.88</v>
      </c>
      <c r="DU39" s="137">
        <f>Volatility!T39</f>
        <v>4</v>
      </c>
      <c r="DV39" s="137" t="str">
        <f t="shared" si="153"/>
        <v>N</v>
      </c>
      <c r="DW39" s="137" t="str">
        <f t="shared" si="154"/>
        <v>N</v>
      </c>
      <c r="DX39" s="137" t="str">
        <f t="shared" si="155"/>
        <v>N</v>
      </c>
      <c r="DY39" s="137" t="str">
        <f t="shared" si="156"/>
        <v>N</v>
      </c>
      <c r="DZ39" s="137" t="str">
        <f t="shared" si="157"/>
        <v>Y</v>
      </c>
      <c r="EA39" s="137" t="str">
        <f t="shared" si="158"/>
        <v>N</v>
      </c>
      <c r="EB39" s="139">
        <f t="shared" si="159"/>
        <v>-1.2820512820512775</v>
      </c>
      <c r="EC39" s="139">
        <f t="shared" si="160"/>
        <v>-2.010050251256283</v>
      </c>
      <c r="ED39" s="139">
        <f t="shared" si="161"/>
        <v>-2.9268292682926753</v>
      </c>
      <c r="EE39" s="139">
        <f t="shared" si="162"/>
        <v>-3.0732860520092302</v>
      </c>
      <c r="EF39" s="139">
        <f t="shared" si="163"/>
        <v>9.0206185567007697</v>
      </c>
      <c r="EG39" s="139">
        <f t="shared" si="164"/>
        <v>-3.0000000000000027</v>
      </c>
      <c r="EH39" s="137" t="str">
        <f t="shared" si="165"/>
        <v>Y</v>
      </c>
      <c r="EI39" s="137" t="str">
        <f t="shared" si="166"/>
        <v>Y</v>
      </c>
      <c r="EJ39" s="137" t="str">
        <f t="shared" si="167"/>
        <v>Y</v>
      </c>
      <c r="EK39" s="137" t="str">
        <f t="shared" si="168"/>
        <v>N</v>
      </c>
      <c r="EL39" s="137" t="str">
        <f t="shared" si="169"/>
        <v>Y</v>
      </c>
    </row>
    <row r="40" spans="1:142" x14ac:dyDescent="0.3">
      <c r="A40" s="137" t="str">
        <f>D!B40</f>
        <v>CUMMINSIND</v>
      </c>
      <c r="B40" s="137">
        <f>D!F40</f>
        <v>329.7</v>
      </c>
      <c r="C40" s="137">
        <f>D!O40</f>
        <v>337.5</v>
      </c>
      <c r="D40" s="137">
        <f>D!X40</f>
        <v>333.3</v>
      </c>
      <c r="E40" s="137">
        <f>D!AG40</f>
        <v>326.95</v>
      </c>
      <c r="F40" s="137">
        <f>D!AP40</f>
        <v>317.5</v>
      </c>
      <c r="G40" s="137">
        <f>D!AY40</f>
        <v>338.35</v>
      </c>
      <c r="H40" s="137">
        <f>D!BH40</f>
        <v>347.25</v>
      </c>
      <c r="I40" s="137" t="str">
        <f t="shared" si="85"/>
        <v>N</v>
      </c>
      <c r="J40" s="137" t="str">
        <f t="shared" si="86"/>
        <v>Y</v>
      </c>
      <c r="K40" s="137" t="str">
        <f t="shared" si="87"/>
        <v>Y</v>
      </c>
      <c r="L40" s="137" t="str">
        <f t="shared" si="88"/>
        <v>Y</v>
      </c>
      <c r="M40" s="137" t="str">
        <f t="shared" si="89"/>
        <v>N</v>
      </c>
      <c r="N40" s="137" t="str">
        <f t="shared" si="90"/>
        <v>N</v>
      </c>
      <c r="O40" s="139">
        <f t="shared" si="91"/>
        <v>-2.3111111111111144</v>
      </c>
      <c r="P40" s="139">
        <f t="shared" si="92"/>
        <v>1.2601260126012566</v>
      </c>
      <c r="Q40" s="139">
        <f t="shared" si="93"/>
        <v>1.9421929958709352</v>
      </c>
      <c r="R40" s="139">
        <f t="shared" si="94"/>
        <v>2.976377952755902</v>
      </c>
      <c r="S40" s="139">
        <f t="shared" si="95"/>
        <v>-6.1622580168464669</v>
      </c>
      <c r="T40" s="139">
        <f t="shared" si="96"/>
        <v>-2.5629949604031612</v>
      </c>
      <c r="U40" s="137" t="str">
        <f t="shared" si="97"/>
        <v>N</v>
      </c>
      <c r="V40" s="137" t="str">
        <f t="shared" si="98"/>
        <v>N</v>
      </c>
      <c r="W40" s="137" t="str">
        <f t="shared" si="99"/>
        <v>N</v>
      </c>
      <c r="X40" s="137" t="str">
        <f t="shared" si="100"/>
        <v>Y</v>
      </c>
      <c r="Y40" s="137" t="str">
        <f t="shared" si="101"/>
        <v>N</v>
      </c>
      <c r="Z40" s="137">
        <f>D!C40</f>
        <v>335.3</v>
      </c>
      <c r="AA40" s="137">
        <f>D!L40</f>
        <v>333</v>
      </c>
      <c r="AB40" s="137">
        <f>D!U40</f>
        <v>325.55</v>
      </c>
      <c r="AC40" s="137">
        <f>D!AD40</f>
        <v>322</v>
      </c>
      <c r="AD40" s="137">
        <f>D!AM40</f>
        <v>338.3</v>
      </c>
      <c r="AE40" s="137">
        <f>D!AV40</f>
        <v>351.95</v>
      </c>
      <c r="AF40" s="137">
        <f>D!BE40</f>
        <v>359.65</v>
      </c>
      <c r="AG40" s="137">
        <f>D!D40</f>
        <v>339.1</v>
      </c>
      <c r="AH40" s="137">
        <f>D!M40</f>
        <v>343.65</v>
      </c>
      <c r="AI40" s="137">
        <f>D!V40</f>
        <v>334.85</v>
      </c>
      <c r="AJ40" s="137">
        <f>D!AE40</f>
        <v>332</v>
      </c>
      <c r="AK40" s="137">
        <f>D!AN40</f>
        <v>338.35</v>
      </c>
      <c r="AL40" s="137">
        <f>D!AW40</f>
        <v>353</v>
      </c>
      <c r="AM40" s="137">
        <f>D!BF40</f>
        <v>368.6</v>
      </c>
      <c r="AN40" s="137">
        <f>D!E40</f>
        <v>326.55</v>
      </c>
      <c r="AO40" s="137">
        <f>D!N40</f>
        <v>328.05</v>
      </c>
      <c r="AP40" s="137">
        <f>D!W40</f>
        <v>324</v>
      </c>
      <c r="AQ40" s="137">
        <f>D!AF40</f>
        <v>315.95</v>
      </c>
      <c r="AR40" s="137">
        <f>D!AO40</f>
        <v>311.2</v>
      </c>
      <c r="AS40" s="137">
        <f>D!AX40</f>
        <v>335</v>
      </c>
      <c r="AT40" s="137">
        <f>D!BG40</f>
        <v>344.5</v>
      </c>
      <c r="AU40" s="137">
        <f>D!G40</f>
        <v>933192</v>
      </c>
      <c r="AV40" s="137">
        <f>D!P40</f>
        <v>721427</v>
      </c>
      <c r="AW40" s="137">
        <f>D!Y40</f>
        <v>910470</v>
      </c>
      <c r="AX40" s="137">
        <f>D!AH40</f>
        <v>2120543</v>
      </c>
      <c r="AY40" s="137">
        <f>D!AQ40</f>
        <v>2742340</v>
      </c>
      <c r="AZ40" s="137">
        <f>D!AZ40</f>
        <v>5797111</v>
      </c>
      <c r="BA40" s="137">
        <f>D!BI40</f>
        <v>7244155</v>
      </c>
      <c r="BB40" s="137" t="str">
        <f t="shared" si="102"/>
        <v>Y</v>
      </c>
      <c r="BC40" s="137" t="str">
        <f t="shared" si="103"/>
        <v>N</v>
      </c>
      <c r="BD40" s="137" t="str">
        <f t="shared" si="104"/>
        <v>N</v>
      </c>
      <c r="BE40" s="137" t="str">
        <f t="shared" si="105"/>
        <v>N</v>
      </c>
      <c r="BF40" s="137" t="str">
        <f t="shared" si="106"/>
        <v>N</v>
      </c>
      <c r="BG40" s="137" t="str">
        <f t="shared" si="107"/>
        <v>N</v>
      </c>
      <c r="BH40" s="139">
        <f t="shared" si="108"/>
        <v>29.353628295031932</v>
      </c>
      <c r="BI40" s="139">
        <f t="shared" si="109"/>
        <v>-20.763232176787813</v>
      </c>
      <c r="BJ40" s="139">
        <f t="shared" si="110"/>
        <v>-57.064299096976576</v>
      </c>
      <c r="BK40" s="139">
        <f t="shared" si="111"/>
        <v>-22.673957277361669</v>
      </c>
      <c r="BL40" s="139">
        <f t="shared" si="112"/>
        <v>-52.694712935460444</v>
      </c>
      <c r="BM40" s="139">
        <f t="shared" si="113"/>
        <v>-19.975331836494387</v>
      </c>
      <c r="BN40" s="137" t="str">
        <f t="shared" si="114"/>
        <v>Y</v>
      </c>
      <c r="BO40" s="137" t="str">
        <f t="shared" si="115"/>
        <v>Y</v>
      </c>
      <c r="BP40" s="137" t="str">
        <f t="shared" si="116"/>
        <v>N</v>
      </c>
      <c r="BQ40" s="137" t="str">
        <f t="shared" si="117"/>
        <v>Y</v>
      </c>
      <c r="BR40" s="137" t="str">
        <f t="shared" si="118"/>
        <v>N</v>
      </c>
      <c r="BS40" s="137">
        <f>D!H40</f>
        <v>309311398.19999999</v>
      </c>
      <c r="BT40" s="137">
        <f>D!Q40</f>
        <v>244521546.15000001</v>
      </c>
      <c r="BU40" s="137">
        <f>D!Z40</f>
        <v>301317170.10000002</v>
      </c>
      <c r="BV40" s="137">
        <f>D!AI40</f>
        <v>694205200.89999998</v>
      </c>
      <c r="BW40" s="137">
        <f>D!AR40</f>
        <v>881219017.29999995</v>
      </c>
      <c r="BX40" s="137">
        <f>D!BA40</f>
        <v>1990627340.25</v>
      </c>
      <c r="BY40" s="137">
        <f>D!BJ40</f>
        <v>2541197241.0999999</v>
      </c>
      <c r="BZ40" s="137" t="str">
        <f t="shared" si="119"/>
        <v>Y</v>
      </c>
      <c r="CA40" s="137" t="str">
        <f t="shared" si="120"/>
        <v>N</v>
      </c>
      <c r="CB40" s="137" t="str">
        <f t="shared" si="121"/>
        <v>N</v>
      </c>
      <c r="CC40" s="137" t="str">
        <f t="shared" si="122"/>
        <v>N</v>
      </c>
      <c r="CD40" s="137" t="str">
        <f t="shared" si="123"/>
        <v>N</v>
      </c>
      <c r="CE40" s="137" t="str">
        <f t="shared" si="124"/>
        <v>N</v>
      </c>
      <c r="CF40" s="139">
        <f t="shared" si="125"/>
        <v>26.496582027276695</v>
      </c>
      <c r="CG40" s="139">
        <f t="shared" si="126"/>
        <v>-18.84911634181049</v>
      </c>
      <c r="CH40" s="139">
        <f t="shared" si="127"/>
        <v>-56.59537414739065</v>
      </c>
      <c r="CI40" s="139">
        <f t="shared" si="128"/>
        <v>-21.222172096671112</v>
      </c>
      <c r="CJ40" s="139">
        <f t="shared" si="129"/>
        <v>-55.731592775706126</v>
      </c>
      <c r="CK40" s="139">
        <f t="shared" si="130"/>
        <v>-21.665768085427185</v>
      </c>
      <c r="CL40" s="137" t="str">
        <f t="shared" si="131"/>
        <v>Y</v>
      </c>
      <c r="CM40" s="137" t="str">
        <f t="shared" si="132"/>
        <v>Y</v>
      </c>
      <c r="CN40" s="137" t="str">
        <f t="shared" si="133"/>
        <v>N</v>
      </c>
      <c r="CO40" s="137" t="str">
        <f t="shared" si="134"/>
        <v>Y</v>
      </c>
      <c r="CP40" s="137" t="str">
        <f t="shared" si="135"/>
        <v>N</v>
      </c>
      <c r="CQ40" s="137">
        <f>D!I40</f>
        <v>15489</v>
      </c>
      <c r="CR40" s="137">
        <f>D!R40</f>
        <v>16828</v>
      </c>
      <c r="CS40" s="137">
        <f>D!AA40</f>
        <v>15303</v>
      </c>
      <c r="CT40" s="137">
        <f>D!AJ40</f>
        <v>36867</v>
      </c>
      <c r="CU40" s="137">
        <f>D!AS40</f>
        <v>37985</v>
      </c>
      <c r="CV40" s="137">
        <f>D!BB40</f>
        <v>53003</v>
      </c>
      <c r="CW40" s="137">
        <f>D!BK40</f>
        <v>34747</v>
      </c>
      <c r="CX40" s="137" t="str">
        <f t="shared" si="136"/>
        <v>N</v>
      </c>
      <c r="CY40" s="137" t="str">
        <f t="shared" si="137"/>
        <v>Y</v>
      </c>
      <c r="CZ40" s="137" t="str">
        <f t="shared" si="138"/>
        <v>N</v>
      </c>
      <c r="DA40" s="137" t="str">
        <f t="shared" si="139"/>
        <v>N</v>
      </c>
      <c r="DB40" s="137" t="str">
        <f t="shared" si="140"/>
        <v>N</v>
      </c>
      <c r="DC40" s="137" t="str">
        <f t="shared" si="141"/>
        <v>Y</v>
      </c>
      <c r="DD40" s="139">
        <f t="shared" si="142"/>
        <v>-7.9569764677917751</v>
      </c>
      <c r="DE40" s="139">
        <f t="shared" si="143"/>
        <v>9.9653662680520156</v>
      </c>
      <c r="DF40" s="139">
        <f t="shared" si="144"/>
        <v>-58.491333713076735</v>
      </c>
      <c r="DG40" s="139">
        <f t="shared" si="145"/>
        <v>-2.9432670791101749</v>
      </c>
      <c r="DH40" s="139">
        <f t="shared" si="146"/>
        <v>-28.334245231401994</v>
      </c>
      <c r="DI40" s="139">
        <f t="shared" si="147"/>
        <v>52.539787607563241</v>
      </c>
      <c r="DJ40" s="137" t="str">
        <f t="shared" si="148"/>
        <v>N</v>
      </c>
      <c r="DK40" s="137" t="str">
        <f t="shared" si="149"/>
        <v>Y</v>
      </c>
      <c r="DL40" s="137" t="str">
        <f t="shared" si="150"/>
        <v>N</v>
      </c>
      <c r="DM40" s="137" t="str">
        <f t="shared" si="151"/>
        <v>Y</v>
      </c>
      <c r="DN40" s="137" t="str">
        <f t="shared" si="152"/>
        <v>N</v>
      </c>
      <c r="DO40" s="137">
        <f>Volatility!B40</f>
        <v>3.62</v>
      </c>
      <c r="DP40" s="137">
        <f>Volatility!E40</f>
        <v>3.69</v>
      </c>
      <c r="DQ40" s="137">
        <f>Volatility!H40</f>
        <v>3.79</v>
      </c>
      <c r="DR40" s="137">
        <f>Volatility!K40</f>
        <v>3.88</v>
      </c>
      <c r="DS40" s="137">
        <f>Volatility!N40</f>
        <v>3.93</v>
      </c>
      <c r="DT40" s="137">
        <f>Volatility!Q40</f>
        <v>3.71999999999999</v>
      </c>
      <c r="DU40" s="137">
        <f>Volatility!T40</f>
        <v>3.78</v>
      </c>
      <c r="DV40" s="137" t="str">
        <f t="shared" si="153"/>
        <v>N</v>
      </c>
      <c r="DW40" s="137" t="str">
        <f t="shared" si="154"/>
        <v>N</v>
      </c>
      <c r="DX40" s="137" t="str">
        <f t="shared" si="155"/>
        <v>N</v>
      </c>
      <c r="DY40" s="137" t="str">
        <f t="shared" si="156"/>
        <v>N</v>
      </c>
      <c r="DZ40" s="137" t="str">
        <f t="shared" si="157"/>
        <v>Y</v>
      </c>
      <c r="EA40" s="137" t="str">
        <f t="shared" si="158"/>
        <v>N</v>
      </c>
      <c r="EB40" s="139">
        <f t="shared" si="159"/>
        <v>-1.8970189701896976</v>
      </c>
      <c r="EC40" s="139">
        <f t="shared" si="160"/>
        <v>-2.6385224274406354</v>
      </c>
      <c r="ED40" s="139">
        <f t="shared" si="161"/>
        <v>-2.3195876288659756</v>
      </c>
      <c r="EE40" s="139">
        <f t="shared" si="162"/>
        <v>-1.2722646310432637</v>
      </c>
      <c r="EF40" s="139">
        <f t="shared" si="163"/>
        <v>5.6451612903228687</v>
      </c>
      <c r="EG40" s="139">
        <f t="shared" si="164"/>
        <v>-1.5873015873018474</v>
      </c>
      <c r="EH40" s="137" t="str">
        <f t="shared" si="165"/>
        <v>Y</v>
      </c>
      <c r="EI40" s="137" t="str">
        <f t="shared" si="166"/>
        <v>N</v>
      </c>
      <c r="EJ40" s="137" t="str">
        <f t="shared" si="167"/>
        <v>N</v>
      </c>
      <c r="EK40" s="137" t="str">
        <f t="shared" si="168"/>
        <v>N</v>
      </c>
      <c r="EL40" s="137" t="str">
        <f t="shared" si="169"/>
        <v>Y</v>
      </c>
    </row>
    <row r="41" spans="1:142" x14ac:dyDescent="0.3">
      <c r="A41" s="137" t="str">
        <f>D!B41</f>
        <v>DABUR</v>
      </c>
      <c r="B41" s="137">
        <f>D!F41</f>
        <v>431.7</v>
      </c>
      <c r="C41" s="137">
        <f>D!O41</f>
        <v>440.15</v>
      </c>
      <c r="D41" s="137">
        <f>D!X41</f>
        <v>439.65</v>
      </c>
      <c r="E41" s="137">
        <f>D!AG41</f>
        <v>437.1</v>
      </c>
      <c r="F41" s="137">
        <f>D!AP41</f>
        <v>436.1</v>
      </c>
      <c r="G41" s="137">
        <f>D!AY41</f>
        <v>443.9</v>
      </c>
      <c r="H41" s="137">
        <f>D!BH41</f>
        <v>458.6</v>
      </c>
      <c r="I41" s="137" t="str">
        <f t="shared" si="85"/>
        <v>N</v>
      </c>
      <c r="J41" s="137" t="str">
        <f t="shared" si="86"/>
        <v>Y</v>
      </c>
      <c r="K41" s="137" t="str">
        <f t="shared" si="87"/>
        <v>Y</v>
      </c>
      <c r="L41" s="137" t="str">
        <f t="shared" si="88"/>
        <v>Y</v>
      </c>
      <c r="M41" s="137" t="str">
        <f t="shared" si="89"/>
        <v>N</v>
      </c>
      <c r="N41" s="137" t="str">
        <f t="shared" si="90"/>
        <v>N</v>
      </c>
      <c r="O41" s="139">
        <f t="shared" si="91"/>
        <v>-1.9198000681585798</v>
      </c>
      <c r="P41" s="139">
        <f t="shared" si="92"/>
        <v>0.11372682815876266</v>
      </c>
      <c r="Q41" s="139">
        <f t="shared" si="93"/>
        <v>0.58339052848317419</v>
      </c>
      <c r="R41" s="139">
        <f t="shared" si="94"/>
        <v>0.22930520522815864</v>
      </c>
      <c r="S41" s="139">
        <f t="shared" si="95"/>
        <v>-1.757152511826978</v>
      </c>
      <c r="T41" s="139">
        <f t="shared" si="96"/>
        <v>-3.2054077627562245</v>
      </c>
      <c r="U41" s="137" t="str">
        <f t="shared" si="97"/>
        <v>N</v>
      </c>
      <c r="V41" s="137" t="str">
        <f t="shared" si="98"/>
        <v>N</v>
      </c>
      <c r="W41" s="137" t="str">
        <f t="shared" si="99"/>
        <v>Y</v>
      </c>
      <c r="X41" s="137" t="str">
        <f t="shared" si="100"/>
        <v>Y</v>
      </c>
      <c r="Y41" s="137" t="str">
        <f t="shared" si="101"/>
        <v>Y</v>
      </c>
      <c r="Z41" s="137">
        <f>D!C41</f>
        <v>439.6</v>
      </c>
      <c r="AA41" s="137">
        <f>D!L41</f>
        <v>440</v>
      </c>
      <c r="AB41" s="137">
        <f>D!U41</f>
        <v>437.8</v>
      </c>
      <c r="AC41" s="137">
        <f>D!AD41</f>
        <v>440.45</v>
      </c>
      <c r="AD41" s="137">
        <f>D!AM41</f>
        <v>446</v>
      </c>
      <c r="AE41" s="137">
        <f>D!AV41</f>
        <v>463</v>
      </c>
      <c r="AF41" s="137">
        <f>D!BE41</f>
        <v>445.5</v>
      </c>
      <c r="AG41" s="137">
        <f>D!D41</f>
        <v>443.95</v>
      </c>
      <c r="AH41" s="137">
        <f>D!M41</f>
        <v>449.4</v>
      </c>
      <c r="AI41" s="137">
        <f>D!V41</f>
        <v>444.95</v>
      </c>
      <c r="AJ41" s="137">
        <f>D!AE41</f>
        <v>447.15</v>
      </c>
      <c r="AK41" s="137">
        <f>D!AN41</f>
        <v>446</v>
      </c>
      <c r="AL41" s="137">
        <f>D!AW41</f>
        <v>463.65</v>
      </c>
      <c r="AM41" s="137">
        <f>D!BF41</f>
        <v>461</v>
      </c>
      <c r="AN41" s="137">
        <f>D!E41</f>
        <v>429.9</v>
      </c>
      <c r="AO41" s="137">
        <f>D!N41</f>
        <v>439.1</v>
      </c>
      <c r="AP41" s="137">
        <f>D!W41</f>
        <v>435.25</v>
      </c>
      <c r="AQ41" s="137">
        <f>D!AF41</f>
        <v>433.5</v>
      </c>
      <c r="AR41" s="137">
        <f>D!AO41</f>
        <v>430.1</v>
      </c>
      <c r="AS41" s="137">
        <f>D!AX41</f>
        <v>441.35</v>
      </c>
      <c r="AT41" s="137">
        <f>D!BG41</f>
        <v>445</v>
      </c>
      <c r="AU41" s="137">
        <f>D!G41</f>
        <v>3327014</v>
      </c>
      <c r="AV41" s="137">
        <f>D!P41</f>
        <v>2934541</v>
      </c>
      <c r="AW41" s="137">
        <f>D!Y41</f>
        <v>2544159</v>
      </c>
      <c r="AX41" s="137">
        <f>D!AH41</f>
        <v>3631047</v>
      </c>
      <c r="AY41" s="137">
        <f>D!AQ41</f>
        <v>3056877</v>
      </c>
      <c r="AZ41" s="137">
        <f>D!AZ41</f>
        <v>4050139</v>
      </c>
      <c r="BA41" s="137">
        <f>D!BI41</f>
        <v>3710985</v>
      </c>
      <c r="BB41" s="137" t="str">
        <f t="shared" si="102"/>
        <v>Y</v>
      </c>
      <c r="BC41" s="137" t="str">
        <f t="shared" si="103"/>
        <v>Y</v>
      </c>
      <c r="BD41" s="137" t="str">
        <f t="shared" si="104"/>
        <v>N</v>
      </c>
      <c r="BE41" s="137" t="str">
        <f t="shared" si="105"/>
        <v>Y</v>
      </c>
      <c r="BF41" s="137" t="str">
        <f t="shared" si="106"/>
        <v>N</v>
      </c>
      <c r="BG41" s="137" t="str">
        <f t="shared" si="107"/>
        <v>Y</v>
      </c>
      <c r="BH41" s="139">
        <f t="shared" si="108"/>
        <v>13.374255122010565</v>
      </c>
      <c r="BI41" s="139">
        <f t="shared" si="109"/>
        <v>15.344245387179026</v>
      </c>
      <c r="BJ41" s="139">
        <f t="shared" si="110"/>
        <v>-29.933184560816755</v>
      </c>
      <c r="BK41" s="139">
        <f t="shared" si="111"/>
        <v>18.782895091951687</v>
      </c>
      <c r="BL41" s="139">
        <f t="shared" si="112"/>
        <v>-24.524145961410213</v>
      </c>
      <c r="BM41" s="139">
        <f t="shared" si="113"/>
        <v>9.1391908078313442</v>
      </c>
      <c r="BN41" s="137" t="str">
        <f t="shared" si="114"/>
        <v>N</v>
      </c>
      <c r="BO41" s="137" t="str">
        <f t="shared" si="115"/>
        <v>Y</v>
      </c>
      <c r="BP41" s="137" t="str">
        <f t="shared" si="116"/>
        <v>N</v>
      </c>
      <c r="BQ41" s="137" t="str">
        <f t="shared" si="117"/>
        <v>Y</v>
      </c>
      <c r="BR41" s="137" t="str">
        <f t="shared" si="118"/>
        <v>N</v>
      </c>
      <c r="BS41" s="137">
        <f>D!H41</f>
        <v>1454503945.3499999</v>
      </c>
      <c r="BT41" s="137">
        <f>D!Q41</f>
        <v>1303917595.3499999</v>
      </c>
      <c r="BU41" s="137">
        <f>D!Z41</f>
        <v>1120946314.4000001</v>
      </c>
      <c r="BV41" s="137">
        <f>D!AI41</f>
        <v>1594052404.05</v>
      </c>
      <c r="BW41" s="137">
        <f>D!AR41</f>
        <v>1334234614.55</v>
      </c>
      <c r="BX41" s="137">
        <f>D!BA41</f>
        <v>1825416417.05</v>
      </c>
      <c r="BY41" s="137">
        <f>D!BJ41</f>
        <v>1692349069.5999999</v>
      </c>
      <c r="BZ41" s="137" t="str">
        <f t="shared" si="119"/>
        <v>Y</v>
      </c>
      <c r="CA41" s="137" t="str">
        <f t="shared" si="120"/>
        <v>Y</v>
      </c>
      <c r="CB41" s="137" t="str">
        <f t="shared" si="121"/>
        <v>N</v>
      </c>
      <c r="CC41" s="137" t="str">
        <f t="shared" si="122"/>
        <v>Y</v>
      </c>
      <c r="CD41" s="137" t="str">
        <f t="shared" si="123"/>
        <v>N</v>
      </c>
      <c r="CE41" s="137" t="str">
        <f t="shared" si="124"/>
        <v>Y</v>
      </c>
      <c r="CF41" s="139">
        <f t="shared" si="125"/>
        <v>11.548762785088373</v>
      </c>
      <c r="CG41" s="139">
        <f t="shared" si="126"/>
        <v>16.322929885178077</v>
      </c>
      <c r="CH41" s="139">
        <f t="shared" si="127"/>
        <v>-29.679456487627505</v>
      </c>
      <c r="CI41" s="139">
        <f t="shared" si="128"/>
        <v>19.473171109987224</v>
      </c>
      <c r="CJ41" s="139">
        <f t="shared" si="129"/>
        <v>-26.907931686830338</v>
      </c>
      <c r="CK41" s="139">
        <f t="shared" si="130"/>
        <v>7.8628782820468341</v>
      </c>
      <c r="CL41" s="137" t="str">
        <f t="shared" si="131"/>
        <v>N</v>
      </c>
      <c r="CM41" s="137" t="str">
        <f t="shared" si="132"/>
        <v>Y</v>
      </c>
      <c r="CN41" s="137" t="str">
        <f t="shared" si="133"/>
        <v>N</v>
      </c>
      <c r="CO41" s="137" t="str">
        <f t="shared" si="134"/>
        <v>Y</v>
      </c>
      <c r="CP41" s="137" t="str">
        <f t="shared" si="135"/>
        <v>N</v>
      </c>
      <c r="CQ41" s="137">
        <f>D!I41</f>
        <v>45955</v>
      </c>
      <c r="CR41" s="137">
        <f>D!R41</f>
        <v>52371</v>
      </c>
      <c r="CS41" s="137">
        <f>D!AA41</f>
        <v>38665</v>
      </c>
      <c r="CT41" s="137">
        <f>D!AJ41</f>
        <v>52543</v>
      </c>
      <c r="CU41" s="137">
        <f>D!AS41</f>
        <v>79782</v>
      </c>
      <c r="CV41" s="137">
        <f>D!BB41</f>
        <v>62507</v>
      </c>
      <c r="CW41" s="137">
        <f>D!BK41</f>
        <v>55531</v>
      </c>
      <c r="CX41" s="137" t="str">
        <f t="shared" si="136"/>
        <v>N</v>
      </c>
      <c r="CY41" s="137" t="str">
        <f t="shared" si="137"/>
        <v>Y</v>
      </c>
      <c r="CZ41" s="137" t="str">
        <f t="shared" si="138"/>
        <v>N</v>
      </c>
      <c r="DA41" s="137" t="str">
        <f t="shared" si="139"/>
        <v>N</v>
      </c>
      <c r="DB41" s="137" t="str">
        <f t="shared" si="140"/>
        <v>Y</v>
      </c>
      <c r="DC41" s="137" t="str">
        <f t="shared" si="141"/>
        <v>Y</v>
      </c>
      <c r="DD41" s="139">
        <f t="shared" si="142"/>
        <v>-12.251054973172176</v>
      </c>
      <c r="DE41" s="139">
        <f t="shared" si="143"/>
        <v>35.448079658605977</v>
      </c>
      <c r="DF41" s="139">
        <f t="shared" si="144"/>
        <v>-26.412652494147647</v>
      </c>
      <c r="DG41" s="139">
        <f t="shared" si="145"/>
        <v>-34.141786367852397</v>
      </c>
      <c r="DH41" s="139">
        <f t="shared" si="146"/>
        <v>27.636904666677331</v>
      </c>
      <c r="DI41" s="139">
        <f t="shared" si="147"/>
        <v>12.562352559831446</v>
      </c>
      <c r="DJ41" s="137" t="str">
        <f t="shared" si="148"/>
        <v>N</v>
      </c>
      <c r="DK41" s="137" t="str">
        <f t="shared" si="149"/>
        <v>Y</v>
      </c>
      <c r="DL41" s="137" t="str">
        <f t="shared" si="150"/>
        <v>Y</v>
      </c>
      <c r="DM41" s="137" t="str">
        <f t="shared" si="151"/>
        <v>N</v>
      </c>
      <c r="DN41" s="137" t="str">
        <f t="shared" si="152"/>
        <v>Y</v>
      </c>
      <c r="DO41" s="137">
        <f>Volatility!B41</f>
        <v>2.5</v>
      </c>
      <c r="DP41" s="137">
        <f>Volatility!E41</f>
        <v>2.5299999999999998</v>
      </c>
      <c r="DQ41" s="137">
        <f>Volatility!H41</f>
        <v>2.61</v>
      </c>
      <c r="DR41" s="137">
        <f>Volatility!K41</f>
        <v>2.69</v>
      </c>
      <c r="DS41" s="137">
        <f>Volatility!N41</f>
        <v>2.77</v>
      </c>
      <c r="DT41" s="137">
        <f>Volatility!Q41</f>
        <v>2.82</v>
      </c>
      <c r="DU41" s="137">
        <f>Volatility!T41</f>
        <v>2.79</v>
      </c>
      <c r="DV41" s="137" t="str">
        <f t="shared" si="153"/>
        <v>N</v>
      </c>
      <c r="DW41" s="137" t="str">
        <f t="shared" si="154"/>
        <v>N</v>
      </c>
      <c r="DX41" s="137" t="str">
        <f t="shared" si="155"/>
        <v>N</v>
      </c>
      <c r="DY41" s="137" t="str">
        <f t="shared" si="156"/>
        <v>N</v>
      </c>
      <c r="DZ41" s="137" t="str">
        <f t="shared" si="157"/>
        <v>N</v>
      </c>
      <c r="EA41" s="137" t="str">
        <f t="shared" si="158"/>
        <v>Y</v>
      </c>
      <c r="EB41" s="139">
        <f t="shared" si="159"/>
        <v>-1.1857707509881346</v>
      </c>
      <c r="EC41" s="139">
        <f t="shared" si="160"/>
        <v>-3.065134099616861</v>
      </c>
      <c r="ED41" s="139">
        <f t="shared" si="161"/>
        <v>-2.9739776951672887</v>
      </c>
      <c r="EE41" s="139">
        <f t="shared" si="162"/>
        <v>-2.8880866425992804</v>
      </c>
      <c r="EF41" s="139">
        <f t="shared" si="163"/>
        <v>-1.7730496453900648</v>
      </c>
      <c r="EG41" s="139">
        <f t="shared" si="164"/>
        <v>1.0752688172042941</v>
      </c>
      <c r="EH41" s="137" t="str">
        <f t="shared" si="165"/>
        <v>Y</v>
      </c>
      <c r="EI41" s="137" t="str">
        <f t="shared" si="166"/>
        <v>N</v>
      </c>
      <c r="EJ41" s="137" t="str">
        <f t="shared" si="167"/>
        <v>N</v>
      </c>
      <c r="EK41" s="137" t="str">
        <f t="shared" si="168"/>
        <v>N</v>
      </c>
      <c r="EL41" s="137" t="str">
        <f t="shared" si="169"/>
        <v>N</v>
      </c>
    </row>
    <row r="42" spans="1:142" x14ac:dyDescent="0.3">
      <c r="A42" s="137" t="str">
        <f>D!B42</f>
        <v>DIVISLAB</v>
      </c>
      <c r="B42" s="137">
        <f>D!F42</f>
        <v>2320</v>
      </c>
      <c r="C42" s="137">
        <f>D!O42</f>
        <v>2357.35</v>
      </c>
      <c r="D42" s="137">
        <f>D!X42</f>
        <v>2372.6999999999998</v>
      </c>
      <c r="E42" s="137">
        <f>D!AG42</f>
        <v>2321.75</v>
      </c>
      <c r="F42" s="137">
        <f>D!AP42</f>
        <v>2330.1999999999998</v>
      </c>
      <c r="G42" s="137">
        <f>D!AY42</f>
        <v>2335.1999999999998</v>
      </c>
      <c r="H42" s="137">
        <f>D!BH42</f>
        <v>2366.6</v>
      </c>
      <c r="I42" s="137" t="str">
        <f t="shared" si="85"/>
        <v>N</v>
      </c>
      <c r="J42" s="137" t="str">
        <f t="shared" si="86"/>
        <v>N</v>
      </c>
      <c r="K42" s="137" t="str">
        <f t="shared" si="87"/>
        <v>Y</v>
      </c>
      <c r="L42" s="137" t="str">
        <f t="shared" si="88"/>
        <v>N</v>
      </c>
      <c r="M42" s="137" t="str">
        <f t="shared" si="89"/>
        <v>N</v>
      </c>
      <c r="N42" s="137" t="str">
        <f t="shared" si="90"/>
        <v>N</v>
      </c>
      <c r="O42" s="139">
        <f t="shared" si="91"/>
        <v>-1.5844062188474308</v>
      </c>
      <c r="P42" s="139">
        <f t="shared" si="92"/>
        <v>-0.64694230201879344</v>
      </c>
      <c r="Q42" s="139">
        <f t="shared" si="93"/>
        <v>2.1944653817163697</v>
      </c>
      <c r="R42" s="139">
        <f t="shared" si="94"/>
        <v>-0.36262981718306664</v>
      </c>
      <c r="S42" s="139">
        <f t="shared" si="95"/>
        <v>-0.2141144227475163</v>
      </c>
      <c r="T42" s="139">
        <f t="shared" si="96"/>
        <v>-1.3267979379700876</v>
      </c>
      <c r="U42" s="137" t="str">
        <f t="shared" si="97"/>
        <v>N</v>
      </c>
      <c r="V42" s="137" t="str">
        <f t="shared" si="98"/>
        <v>N</v>
      </c>
      <c r="W42" s="137" t="str">
        <f t="shared" si="99"/>
        <v>Y</v>
      </c>
      <c r="X42" s="137" t="str">
        <f t="shared" si="100"/>
        <v>N</v>
      </c>
      <c r="Y42" s="137" t="str">
        <f t="shared" si="101"/>
        <v>Y</v>
      </c>
      <c r="Z42" s="137">
        <f>D!C42</f>
        <v>2351</v>
      </c>
      <c r="AA42" s="137">
        <f>D!L42</f>
        <v>2375</v>
      </c>
      <c r="AB42" s="137">
        <f>D!U42</f>
        <v>2325</v>
      </c>
      <c r="AC42" s="137">
        <f>D!AD42</f>
        <v>2350</v>
      </c>
      <c r="AD42" s="137">
        <f>D!AM42</f>
        <v>2342</v>
      </c>
      <c r="AE42" s="137">
        <f>D!AV42</f>
        <v>2376</v>
      </c>
      <c r="AF42" s="137">
        <f>D!BE42</f>
        <v>2329</v>
      </c>
      <c r="AG42" s="137">
        <f>D!D42</f>
        <v>2375.15</v>
      </c>
      <c r="AH42" s="137">
        <f>D!M42</f>
        <v>2390.5</v>
      </c>
      <c r="AI42" s="137">
        <f>D!V42</f>
        <v>2376.6999999999998</v>
      </c>
      <c r="AJ42" s="137">
        <f>D!AE42</f>
        <v>2358</v>
      </c>
      <c r="AK42" s="137">
        <f>D!AN42</f>
        <v>2379</v>
      </c>
      <c r="AL42" s="137">
        <f>D!AW42</f>
        <v>2413</v>
      </c>
      <c r="AM42" s="137">
        <f>D!BF42</f>
        <v>2377.9</v>
      </c>
      <c r="AN42" s="137">
        <f>D!E42</f>
        <v>2305</v>
      </c>
      <c r="AO42" s="137">
        <f>D!N42</f>
        <v>2333.3000000000002</v>
      </c>
      <c r="AP42" s="137">
        <f>D!W42</f>
        <v>2311.1</v>
      </c>
      <c r="AQ42" s="137">
        <f>D!AF42</f>
        <v>2307.8000000000002</v>
      </c>
      <c r="AR42" s="137">
        <f>D!AO42</f>
        <v>2318.4</v>
      </c>
      <c r="AS42" s="137">
        <f>D!AX42</f>
        <v>2327.35</v>
      </c>
      <c r="AT42" s="137">
        <f>D!BG42</f>
        <v>2302</v>
      </c>
      <c r="AU42" s="137">
        <f>D!G42</f>
        <v>479501</v>
      </c>
      <c r="AV42" s="137">
        <f>D!P42</f>
        <v>317110</v>
      </c>
      <c r="AW42" s="137">
        <f>D!Y42</f>
        <v>601003</v>
      </c>
      <c r="AX42" s="137">
        <f>D!AH42</f>
        <v>322942</v>
      </c>
      <c r="AY42" s="137">
        <f>D!AQ42</f>
        <v>600640</v>
      </c>
      <c r="AZ42" s="137">
        <f>D!AZ42</f>
        <v>600190</v>
      </c>
      <c r="BA42" s="137">
        <f>D!BI42</f>
        <v>413755</v>
      </c>
      <c r="BB42" s="137" t="str">
        <f t="shared" si="102"/>
        <v>Y</v>
      </c>
      <c r="BC42" s="137" t="str">
        <f t="shared" si="103"/>
        <v>N</v>
      </c>
      <c r="BD42" s="137" t="str">
        <f t="shared" si="104"/>
        <v>Y</v>
      </c>
      <c r="BE42" s="137" t="str">
        <f t="shared" si="105"/>
        <v>N</v>
      </c>
      <c r="BF42" s="137" t="str">
        <f t="shared" si="106"/>
        <v>Y</v>
      </c>
      <c r="BG42" s="137" t="str">
        <f t="shared" si="107"/>
        <v>Y</v>
      </c>
      <c r="BH42" s="139">
        <f t="shared" si="108"/>
        <v>51.209674876225918</v>
      </c>
      <c r="BI42" s="139">
        <f t="shared" si="109"/>
        <v>-47.236536256890567</v>
      </c>
      <c r="BJ42" s="139">
        <f t="shared" si="110"/>
        <v>86.10245802651869</v>
      </c>
      <c r="BK42" s="139">
        <f t="shared" si="111"/>
        <v>-46.233684070324991</v>
      </c>
      <c r="BL42" s="139">
        <f t="shared" si="112"/>
        <v>7.497625751845248E-2</v>
      </c>
      <c r="BM42" s="139">
        <f t="shared" si="113"/>
        <v>45.05927420816667</v>
      </c>
      <c r="BN42" s="137" t="str">
        <f t="shared" si="114"/>
        <v>Y</v>
      </c>
      <c r="BO42" s="137" t="str">
        <f t="shared" si="115"/>
        <v>N</v>
      </c>
      <c r="BP42" s="137" t="str">
        <f t="shared" si="116"/>
        <v>Y</v>
      </c>
      <c r="BQ42" s="137" t="str">
        <f t="shared" si="117"/>
        <v>N</v>
      </c>
      <c r="BR42" s="137" t="str">
        <f t="shared" si="118"/>
        <v>N</v>
      </c>
      <c r="BS42" s="137">
        <f>D!H42</f>
        <v>1120716756.2</v>
      </c>
      <c r="BT42" s="137">
        <f>D!Q42</f>
        <v>747416161.75</v>
      </c>
      <c r="BU42" s="137">
        <f>D!Z42</f>
        <v>1409754616.8</v>
      </c>
      <c r="BV42" s="137">
        <f>D!AI42</f>
        <v>753926462.14999998</v>
      </c>
      <c r="BW42" s="137">
        <f>D!AR42</f>
        <v>1409057960.95</v>
      </c>
      <c r="BX42" s="137">
        <f>D!BA42</f>
        <v>1419775431.3499999</v>
      </c>
      <c r="BY42" s="137">
        <f>D!BJ42</f>
        <v>976938144.89999998</v>
      </c>
      <c r="BZ42" s="137" t="str">
        <f t="shared" si="119"/>
        <v>Y</v>
      </c>
      <c r="CA42" s="137" t="str">
        <f t="shared" si="120"/>
        <v>N</v>
      </c>
      <c r="CB42" s="137" t="str">
        <f t="shared" si="121"/>
        <v>Y</v>
      </c>
      <c r="CC42" s="137" t="str">
        <f t="shared" si="122"/>
        <v>N</v>
      </c>
      <c r="CD42" s="137" t="str">
        <f t="shared" si="123"/>
        <v>N</v>
      </c>
      <c r="CE42" s="137" t="str">
        <f t="shared" si="124"/>
        <v>Y</v>
      </c>
      <c r="CF42" s="139">
        <f t="shared" si="125"/>
        <v>49.945480651094584</v>
      </c>
      <c r="CG42" s="139">
        <f t="shared" si="126"/>
        <v>-46.982534914724454</v>
      </c>
      <c r="CH42" s="139">
        <f t="shared" si="127"/>
        <v>86.988345359274248</v>
      </c>
      <c r="CI42" s="139">
        <f t="shared" si="128"/>
        <v>-46.494290295787707</v>
      </c>
      <c r="CJ42" s="139">
        <f t="shared" si="129"/>
        <v>-0.75487081712698045</v>
      </c>
      <c r="CK42" s="139">
        <f t="shared" si="130"/>
        <v>45.329101823056469</v>
      </c>
      <c r="CL42" s="137" t="str">
        <f t="shared" si="131"/>
        <v>Y</v>
      </c>
      <c r="CM42" s="137" t="str">
        <f t="shared" si="132"/>
        <v>N</v>
      </c>
      <c r="CN42" s="137" t="str">
        <f t="shared" si="133"/>
        <v>Y</v>
      </c>
      <c r="CO42" s="137" t="str">
        <f t="shared" si="134"/>
        <v>N</v>
      </c>
      <c r="CP42" s="137" t="str">
        <f t="shared" si="135"/>
        <v>N</v>
      </c>
      <c r="CQ42" s="137">
        <f>D!I42</f>
        <v>36251</v>
      </c>
      <c r="CR42" s="137">
        <f>D!R42</f>
        <v>25829</v>
      </c>
      <c r="CS42" s="137">
        <f>D!AA42</f>
        <v>39340</v>
      </c>
      <c r="CT42" s="137">
        <f>D!AJ42</f>
        <v>17822</v>
      </c>
      <c r="CU42" s="137">
        <f>D!AS42</f>
        <v>44792</v>
      </c>
      <c r="CV42" s="137">
        <f>D!BB42</f>
        <v>38986</v>
      </c>
      <c r="CW42" s="137">
        <f>D!BK42</f>
        <v>20255</v>
      </c>
      <c r="CX42" s="137" t="str">
        <f t="shared" si="136"/>
        <v>Y</v>
      </c>
      <c r="CY42" s="137" t="str">
        <f t="shared" si="137"/>
        <v>N</v>
      </c>
      <c r="CZ42" s="137" t="str">
        <f t="shared" si="138"/>
        <v>Y</v>
      </c>
      <c r="DA42" s="137" t="str">
        <f t="shared" si="139"/>
        <v>N</v>
      </c>
      <c r="DB42" s="137" t="str">
        <f t="shared" si="140"/>
        <v>Y</v>
      </c>
      <c r="DC42" s="137" t="str">
        <f t="shared" si="141"/>
        <v>Y</v>
      </c>
      <c r="DD42" s="139">
        <f t="shared" si="142"/>
        <v>40.349994192574243</v>
      </c>
      <c r="DE42" s="139">
        <f t="shared" si="143"/>
        <v>-34.344178952719879</v>
      </c>
      <c r="DF42" s="139">
        <f t="shared" si="144"/>
        <v>120.73841319717205</v>
      </c>
      <c r="DG42" s="139">
        <f t="shared" si="145"/>
        <v>-60.211644936595818</v>
      </c>
      <c r="DH42" s="139">
        <f t="shared" si="146"/>
        <v>14.89252552198225</v>
      </c>
      <c r="DI42" s="139">
        <f t="shared" si="147"/>
        <v>92.475931868674394</v>
      </c>
      <c r="DJ42" s="137" t="str">
        <f t="shared" si="148"/>
        <v>Y</v>
      </c>
      <c r="DK42" s="137" t="str">
        <f t="shared" si="149"/>
        <v>N</v>
      </c>
      <c r="DL42" s="137" t="str">
        <f t="shared" si="150"/>
        <v>Y</v>
      </c>
      <c r="DM42" s="137" t="str">
        <f t="shared" si="151"/>
        <v>N</v>
      </c>
      <c r="DN42" s="137" t="str">
        <f t="shared" si="152"/>
        <v>N</v>
      </c>
      <c r="DO42" s="137">
        <f>Volatility!B42</f>
        <v>2.21</v>
      </c>
      <c r="DP42" s="137">
        <f>Volatility!E42</f>
        <v>2.23999999999999</v>
      </c>
      <c r="DQ42" s="137">
        <f>Volatility!H42</f>
        <v>2.2999999999999998</v>
      </c>
      <c r="DR42" s="137">
        <f>Volatility!K42</f>
        <v>2.31</v>
      </c>
      <c r="DS42" s="137">
        <f>Volatility!N42</f>
        <v>2.38</v>
      </c>
      <c r="DT42" s="137">
        <f>Volatility!Q42</f>
        <v>2.4500000000000002</v>
      </c>
      <c r="DU42" s="137">
        <f>Volatility!T42</f>
        <v>2.5</v>
      </c>
      <c r="DV42" s="137" t="str">
        <f t="shared" si="153"/>
        <v>N</v>
      </c>
      <c r="DW42" s="137" t="str">
        <f t="shared" si="154"/>
        <v>N</v>
      </c>
      <c r="DX42" s="137" t="str">
        <f t="shared" si="155"/>
        <v>N</v>
      </c>
      <c r="DY42" s="137" t="str">
        <f t="shared" si="156"/>
        <v>N</v>
      </c>
      <c r="DZ42" s="137" t="str">
        <f t="shared" si="157"/>
        <v>N</v>
      </c>
      <c r="EA42" s="137" t="str">
        <f t="shared" si="158"/>
        <v>N</v>
      </c>
      <c r="EB42" s="139">
        <f t="shared" si="159"/>
        <v>-1.3392857142852754</v>
      </c>
      <c r="EC42" s="139">
        <f t="shared" si="160"/>
        <v>-2.6086956521743403</v>
      </c>
      <c r="ED42" s="139">
        <f t="shared" si="161"/>
        <v>-0.43290043290044289</v>
      </c>
      <c r="EE42" s="139">
        <f t="shared" si="162"/>
        <v>-2.9411764705882288</v>
      </c>
      <c r="EF42" s="139">
        <f t="shared" si="163"/>
        <v>-2.8571428571428683</v>
      </c>
      <c r="EG42" s="139">
        <f t="shared" si="164"/>
        <v>-1.9999999999999927</v>
      </c>
      <c r="EH42" s="137" t="str">
        <f t="shared" si="165"/>
        <v>Y</v>
      </c>
      <c r="EI42" s="137" t="str">
        <f t="shared" si="166"/>
        <v>N</v>
      </c>
      <c r="EJ42" s="137" t="str">
        <f t="shared" si="167"/>
        <v>Y</v>
      </c>
      <c r="EK42" s="137" t="str">
        <f t="shared" si="168"/>
        <v>N</v>
      </c>
      <c r="EL42" s="137" t="str">
        <f t="shared" si="169"/>
        <v>N</v>
      </c>
    </row>
    <row r="43" spans="1:142" x14ac:dyDescent="0.3">
      <c r="A43" s="137" t="str">
        <f>D!B43</f>
        <v>DLF</v>
      </c>
      <c r="B43" s="137">
        <f>D!F43</f>
        <v>135.15</v>
      </c>
      <c r="C43" s="137">
        <f>D!O43</f>
        <v>138.6</v>
      </c>
      <c r="D43" s="137">
        <f>D!X43</f>
        <v>139.25</v>
      </c>
      <c r="E43" s="137">
        <f>D!AG43</f>
        <v>131.44999999999999</v>
      </c>
      <c r="F43" s="137">
        <f>D!AP43</f>
        <v>132.44999999999999</v>
      </c>
      <c r="G43" s="137">
        <f>D!AY43</f>
        <v>138.80000000000001</v>
      </c>
      <c r="H43" s="137">
        <f>D!BH43</f>
        <v>137.05000000000001</v>
      </c>
      <c r="I43" s="137" t="str">
        <f t="shared" si="85"/>
        <v>N</v>
      </c>
      <c r="J43" s="137" t="str">
        <f t="shared" si="86"/>
        <v>N</v>
      </c>
      <c r="K43" s="137" t="str">
        <f t="shared" si="87"/>
        <v>Y</v>
      </c>
      <c r="L43" s="137" t="str">
        <f t="shared" si="88"/>
        <v>N</v>
      </c>
      <c r="M43" s="137" t="str">
        <f t="shared" si="89"/>
        <v>N</v>
      </c>
      <c r="N43" s="137" t="str">
        <f t="shared" si="90"/>
        <v>Y</v>
      </c>
      <c r="O43" s="139">
        <f t="shared" si="91"/>
        <v>-2.4891774891774814</v>
      </c>
      <c r="P43" s="139">
        <f t="shared" si="92"/>
        <v>-0.46678635547576708</v>
      </c>
      <c r="Q43" s="139">
        <f t="shared" si="93"/>
        <v>5.933815138836068</v>
      </c>
      <c r="R43" s="139">
        <f t="shared" si="94"/>
        <v>-0.75500188750471875</v>
      </c>
      <c r="S43" s="139">
        <f t="shared" si="95"/>
        <v>-4.5749279538905059</v>
      </c>
      <c r="T43" s="139">
        <f t="shared" si="96"/>
        <v>1.2769062385990513</v>
      </c>
      <c r="U43" s="137" t="str">
        <f t="shared" si="97"/>
        <v>N</v>
      </c>
      <c r="V43" s="137" t="str">
        <f t="shared" si="98"/>
        <v>N</v>
      </c>
      <c r="W43" s="137" t="str">
        <f t="shared" si="99"/>
        <v>Y</v>
      </c>
      <c r="X43" s="137" t="str">
        <f t="shared" si="100"/>
        <v>Y</v>
      </c>
      <c r="Y43" s="137" t="str">
        <f t="shared" si="101"/>
        <v>N</v>
      </c>
      <c r="Z43" s="137">
        <f>D!C43</f>
        <v>137.5</v>
      </c>
      <c r="AA43" s="137">
        <f>D!L43</f>
        <v>139</v>
      </c>
      <c r="AB43" s="137">
        <f>D!U43</f>
        <v>132.05000000000001</v>
      </c>
      <c r="AC43" s="137">
        <f>D!AD43</f>
        <v>134.5</v>
      </c>
      <c r="AD43" s="137">
        <f>D!AM43</f>
        <v>138.5</v>
      </c>
      <c r="AE43" s="137">
        <f>D!AV43</f>
        <v>139</v>
      </c>
      <c r="AF43" s="137">
        <f>D!BE43</f>
        <v>139.85</v>
      </c>
      <c r="AG43" s="137">
        <f>D!D43</f>
        <v>140</v>
      </c>
      <c r="AH43" s="137">
        <f>D!M43</f>
        <v>141</v>
      </c>
      <c r="AI43" s="137">
        <f>D!V43</f>
        <v>141.80000000000001</v>
      </c>
      <c r="AJ43" s="137">
        <f>D!AE43</f>
        <v>135.44999999999999</v>
      </c>
      <c r="AK43" s="137">
        <f>D!AN43</f>
        <v>138.80000000000001</v>
      </c>
      <c r="AL43" s="137">
        <f>D!AW43</f>
        <v>140.5</v>
      </c>
      <c r="AM43" s="137">
        <f>D!BF43</f>
        <v>140</v>
      </c>
      <c r="AN43" s="137">
        <f>D!E43</f>
        <v>133.85</v>
      </c>
      <c r="AO43" s="137">
        <f>D!N43</f>
        <v>136.6</v>
      </c>
      <c r="AP43" s="137">
        <f>D!W43</f>
        <v>130.75</v>
      </c>
      <c r="AQ43" s="137">
        <f>D!AF43</f>
        <v>130.4</v>
      </c>
      <c r="AR43" s="137">
        <f>D!AO43</f>
        <v>129.69999999999999</v>
      </c>
      <c r="AS43" s="137">
        <f>D!AX43</f>
        <v>136.65</v>
      </c>
      <c r="AT43" s="137">
        <f>D!BG43</f>
        <v>135</v>
      </c>
      <c r="AU43" s="137">
        <f>D!G43</f>
        <v>6331378</v>
      </c>
      <c r="AV43" s="137">
        <f>D!P43</f>
        <v>5864536</v>
      </c>
      <c r="AW43" s="137">
        <f>D!Y43</f>
        <v>11788743</v>
      </c>
      <c r="AX43" s="137">
        <f>D!AH43</f>
        <v>6068689</v>
      </c>
      <c r="AY43" s="137">
        <f>D!AQ43</f>
        <v>7009940</v>
      </c>
      <c r="AZ43" s="137">
        <f>D!AZ43</f>
        <v>8090978</v>
      </c>
      <c r="BA43" s="137">
        <f>D!BI43</f>
        <v>8704139</v>
      </c>
      <c r="BB43" s="137" t="str">
        <f t="shared" si="102"/>
        <v>Y</v>
      </c>
      <c r="BC43" s="137" t="str">
        <f t="shared" si="103"/>
        <v>N</v>
      </c>
      <c r="BD43" s="137" t="str">
        <f t="shared" si="104"/>
        <v>Y</v>
      </c>
      <c r="BE43" s="137" t="str">
        <f t="shared" si="105"/>
        <v>N</v>
      </c>
      <c r="BF43" s="137" t="str">
        <f t="shared" si="106"/>
        <v>N</v>
      </c>
      <c r="BG43" s="137" t="str">
        <f t="shared" si="107"/>
        <v>N</v>
      </c>
      <c r="BH43" s="139">
        <f t="shared" si="108"/>
        <v>7.960425172596775</v>
      </c>
      <c r="BI43" s="139">
        <f t="shared" si="109"/>
        <v>-50.253084658813918</v>
      </c>
      <c r="BJ43" s="139">
        <f t="shared" si="110"/>
        <v>94.255184274560776</v>
      </c>
      <c r="BK43" s="139">
        <f t="shared" si="111"/>
        <v>-13.427375983246648</v>
      </c>
      <c r="BL43" s="139">
        <f t="shared" si="112"/>
        <v>-13.361030026283597</v>
      </c>
      <c r="BM43" s="139">
        <f t="shared" si="113"/>
        <v>-7.0444761968989686</v>
      </c>
      <c r="BN43" s="137" t="str">
        <f t="shared" si="114"/>
        <v>Y</v>
      </c>
      <c r="BO43" s="137" t="str">
        <f t="shared" si="115"/>
        <v>N</v>
      </c>
      <c r="BP43" s="137" t="str">
        <f t="shared" si="116"/>
        <v>Y</v>
      </c>
      <c r="BQ43" s="137" t="str">
        <f t="shared" si="117"/>
        <v>N</v>
      </c>
      <c r="BR43" s="137" t="str">
        <f t="shared" si="118"/>
        <v>N</v>
      </c>
      <c r="BS43" s="137">
        <f>D!H43</f>
        <v>864458019.60000002</v>
      </c>
      <c r="BT43" s="137">
        <f>D!Q43</f>
        <v>815052628.39999998</v>
      </c>
      <c r="BU43" s="137">
        <f>D!Z43</f>
        <v>1609062695.55</v>
      </c>
      <c r="BV43" s="137">
        <f>D!AI43</f>
        <v>805623471.54999995</v>
      </c>
      <c r="BW43" s="137">
        <f>D!AR43</f>
        <v>930787534.5</v>
      </c>
      <c r="BX43" s="137">
        <f>D!BA43</f>
        <v>1120808676.55</v>
      </c>
      <c r="BY43" s="137">
        <f>D!BJ43</f>
        <v>1191144224.8</v>
      </c>
      <c r="BZ43" s="137" t="str">
        <f t="shared" si="119"/>
        <v>Y</v>
      </c>
      <c r="CA43" s="137" t="str">
        <f t="shared" si="120"/>
        <v>N</v>
      </c>
      <c r="CB43" s="137" t="str">
        <f t="shared" si="121"/>
        <v>Y</v>
      </c>
      <c r="CC43" s="137" t="str">
        <f t="shared" si="122"/>
        <v>N</v>
      </c>
      <c r="CD43" s="137" t="str">
        <f t="shared" si="123"/>
        <v>N</v>
      </c>
      <c r="CE43" s="137" t="str">
        <f t="shared" si="124"/>
        <v>N</v>
      </c>
      <c r="CF43" s="139">
        <f t="shared" si="125"/>
        <v>6.0616197627613282</v>
      </c>
      <c r="CG43" s="139">
        <f t="shared" si="126"/>
        <v>-49.346123637438275</v>
      </c>
      <c r="CH43" s="139">
        <f t="shared" si="127"/>
        <v>99.728874886701419</v>
      </c>
      <c r="CI43" s="139">
        <f t="shared" si="128"/>
        <v>-13.447114224325707</v>
      </c>
      <c r="CJ43" s="139">
        <f t="shared" si="129"/>
        <v>-16.953932105068155</v>
      </c>
      <c r="CK43" s="139">
        <f t="shared" si="130"/>
        <v>-5.9048725406706941</v>
      </c>
      <c r="CL43" s="137" t="str">
        <f t="shared" si="131"/>
        <v>Y</v>
      </c>
      <c r="CM43" s="137" t="str">
        <f t="shared" si="132"/>
        <v>N</v>
      </c>
      <c r="CN43" s="137" t="str">
        <f t="shared" si="133"/>
        <v>Y</v>
      </c>
      <c r="CO43" s="137" t="str">
        <f t="shared" si="134"/>
        <v>Y</v>
      </c>
      <c r="CP43" s="137" t="str">
        <f t="shared" si="135"/>
        <v>N</v>
      </c>
      <c r="CQ43" s="137">
        <f>D!I43</f>
        <v>29525</v>
      </c>
      <c r="CR43" s="137">
        <f>D!R43</f>
        <v>40036</v>
      </c>
      <c r="CS43" s="137">
        <f>D!AA43</f>
        <v>61094</v>
      </c>
      <c r="CT43" s="137">
        <f>D!AJ43</f>
        <v>32083</v>
      </c>
      <c r="CU43" s="137">
        <f>D!AS43</f>
        <v>36961</v>
      </c>
      <c r="CV43" s="137">
        <f>D!BB43</f>
        <v>50310</v>
      </c>
      <c r="CW43" s="137">
        <f>D!BK43</f>
        <v>55169</v>
      </c>
      <c r="CX43" s="137" t="str">
        <f t="shared" si="136"/>
        <v>N</v>
      </c>
      <c r="CY43" s="137" t="str">
        <f t="shared" si="137"/>
        <v>N</v>
      </c>
      <c r="CZ43" s="137" t="str">
        <f t="shared" si="138"/>
        <v>Y</v>
      </c>
      <c r="DA43" s="137" t="str">
        <f t="shared" si="139"/>
        <v>N</v>
      </c>
      <c r="DB43" s="137" t="str">
        <f t="shared" si="140"/>
        <v>N</v>
      </c>
      <c r="DC43" s="137" t="str">
        <f t="shared" si="141"/>
        <v>N</v>
      </c>
      <c r="DD43" s="139">
        <f t="shared" si="142"/>
        <v>-26.253871515635929</v>
      </c>
      <c r="DE43" s="139">
        <f t="shared" si="143"/>
        <v>-34.468196549579339</v>
      </c>
      <c r="DF43" s="139">
        <f t="shared" si="144"/>
        <v>90.424835582707345</v>
      </c>
      <c r="DG43" s="139">
        <f t="shared" si="145"/>
        <v>-13.197694867563106</v>
      </c>
      <c r="DH43" s="139">
        <f t="shared" si="146"/>
        <v>-26.533492347445836</v>
      </c>
      <c r="DI43" s="139">
        <f t="shared" si="147"/>
        <v>-8.8074824629773971</v>
      </c>
      <c r="DJ43" s="137" t="str">
        <f t="shared" si="148"/>
        <v>Y</v>
      </c>
      <c r="DK43" s="137" t="str">
        <f t="shared" si="149"/>
        <v>N</v>
      </c>
      <c r="DL43" s="137" t="str">
        <f t="shared" si="150"/>
        <v>Y</v>
      </c>
      <c r="DM43" s="137" t="str">
        <f t="shared" si="151"/>
        <v>Y</v>
      </c>
      <c r="DN43" s="137" t="str">
        <f t="shared" si="152"/>
        <v>N</v>
      </c>
      <c r="DO43" s="137">
        <f>Volatility!B43</f>
        <v>4.04</v>
      </c>
      <c r="DP43" s="137">
        <f>Volatility!E43</f>
        <v>4.12</v>
      </c>
      <c r="DQ43" s="137">
        <f>Volatility!H43</f>
        <v>4.25</v>
      </c>
      <c r="DR43" s="137">
        <f>Volatility!K43</f>
        <v>4.1399999999999997</v>
      </c>
      <c r="DS43" s="137">
        <f>Volatility!N43</f>
        <v>4.2699999999999996</v>
      </c>
      <c r="DT43" s="137">
        <f>Volatility!Q43</f>
        <v>4.24</v>
      </c>
      <c r="DU43" s="137">
        <f>Volatility!T43</f>
        <v>4.3600000000000003</v>
      </c>
      <c r="DV43" s="137" t="str">
        <f t="shared" si="153"/>
        <v>N</v>
      </c>
      <c r="DW43" s="137" t="str">
        <f t="shared" si="154"/>
        <v>N</v>
      </c>
      <c r="DX43" s="137" t="str">
        <f t="shared" si="155"/>
        <v>Y</v>
      </c>
      <c r="DY43" s="137" t="str">
        <f t="shared" si="156"/>
        <v>N</v>
      </c>
      <c r="DZ43" s="137" t="str">
        <f t="shared" si="157"/>
        <v>Y</v>
      </c>
      <c r="EA43" s="137" t="str">
        <f t="shared" si="158"/>
        <v>N</v>
      </c>
      <c r="EB43" s="139">
        <f t="shared" si="159"/>
        <v>-1.9417475728155356</v>
      </c>
      <c r="EC43" s="139">
        <f t="shared" si="160"/>
        <v>-3.0588235294117623</v>
      </c>
      <c r="ED43" s="139">
        <f t="shared" si="161"/>
        <v>2.6570048309178822</v>
      </c>
      <c r="EE43" s="139">
        <f t="shared" si="162"/>
        <v>-3.044496487119436</v>
      </c>
      <c r="EF43" s="139">
        <f t="shared" si="163"/>
        <v>0.70754716981130572</v>
      </c>
      <c r="EG43" s="139">
        <f t="shared" si="164"/>
        <v>-2.7522935779816535</v>
      </c>
      <c r="EH43" s="137" t="str">
        <f t="shared" si="165"/>
        <v>Y</v>
      </c>
      <c r="EI43" s="137" t="str">
        <f t="shared" si="166"/>
        <v>N</v>
      </c>
      <c r="EJ43" s="137" t="str">
        <f t="shared" si="167"/>
        <v>Y</v>
      </c>
      <c r="EK43" s="137" t="str">
        <f t="shared" si="168"/>
        <v>N</v>
      </c>
      <c r="EL43" s="137" t="str">
        <f t="shared" si="169"/>
        <v>Y</v>
      </c>
    </row>
    <row r="44" spans="1:142" x14ac:dyDescent="0.3">
      <c r="A44" s="137" t="str">
        <f>D!B44</f>
        <v>DRREDDY</v>
      </c>
      <c r="B44" s="137">
        <f>D!F44</f>
        <v>3892.85</v>
      </c>
      <c r="C44" s="137">
        <f>D!O44</f>
        <v>3847.5</v>
      </c>
      <c r="D44" s="137">
        <f>D!X44</f>
        <v>3910.2</v>
      </c>
      <c r="E44" s="137">
        <f>D!AG44</f>
        <v>3699.6</v>
      </c>
      <c r="F44" s="137">
        <f>D!AP44</f>
        <v>3679.15</v>
      </c>
      <c r="G44" s="137">
        <f>D!AY44</f>
        <v>3735.1</v>
      </c>
      <c r="H44" s="137">
        <f>D!BH44</f>
        <v>3732</v>
      </c>
      <c r="I44" s="137" t="str">
        <f t="shared" si="85"/>
        <v>Y</v>
      </c>
      <c r="J44" s="137" t="str">
        <f t="shared" si="86"/>
        <v>N</v>
      </c>
      <c r="K44" s="137" t="str">
        <f t="shared" si="87"/>
        <v>Y</v>
      </c>
      <c r="L44" s="137" t="str">
        <f t="shared" si="88"/>
        <v>Y</v>
      </c>
      <c r="M44" s="137" t="str">
        <f t="shared" si="89"/>
        <v>N</v>
      </c>
      <c r="N44" s="137" t="str">
        <f t="shared" si="90"/>
        <v>Y</v>
      </c>
      <c r="O44" s="139">
        <f t="shared" si="91"/>
        <v>1.1786874593892114</v>
      </c>
      <c r="P44" s="139">
        <f t="shared" si="92"/>
        <v>-1.603498542274048</v>
      </c>
      <c r="Q44" s="139">
        <f t="shared" si="93"/>
        <v>5.6925072980862774</v>
      </c>
      <c r="R44" s="139">
        <f t="shared" si="94"/>
        <v>0.55583490751939491</v>
      </c>
      <c r="S44" s="139">
        <f t="shared" si="95"/>
        <v>-1.4979518620652679</v>
      </c>
      <c r="T44" s="139">
        <f t="shared" si="96"/>
        <v>8.3065380493030791E-2</v>
      </c>
      <c r="U44" s="137" t="str">
        <f t="shared" si="97"/>
        <v>Y</v>
      </c>
      <c r="V44" s="137" t="str">
        <f t="shared" si="98"/>
        <v>N</v>
      </c>
      <c r="W44" s="137" t="str">
        <f t="shared" si="99"/>
        <v>Y</v>
      </c>
      <c r="X44" s="137" t="str">
        <f t="shared" si="100"/>
        <v>Y</v>
      </c>
      <c r="Y44" s="137" t="str">
        <f t="shared" si="101"/>
        <v>N</v>
      </c>
      <c r="Z44" s="137">
        <f>D!C44</f>
        <v>3840.6</v>
      </c>
      <c r="AA44" s="137">
        <f>D!L44</f>
        <v>3950</v>
      </c>
      <c r="AB44" s="137">
        <f>D!U44</f>
        <v>3720.9</v>
      </c>
      <c r="AC44" s="137">
        <f>D!AD44</f>
        <v>3700.15</v>
      </c>
      <c r="AD44" s="137">
        <f>D!AM44</f>
        <v>3760.15</v>
      </c>
      <c r="AE44" s="137">
        <f>D!AV44</f>
        <v>3746</v>
      </c>
      <c r="AF44" s="137">
        <f>D!BE44</f>
        <v>3790</v>
      </c>
      <c r="AG44" s="137">
        <f>D!D44</f>
        <v>3910</v>
      </c>
      <c r="AH44" s="137">
        <f>D!M44</f>
        <v>3954.15</v>
      </c>
      <c r="AI44" s="137">
        <f>D!V44</f>
        <v>3930</v>
      </c>
      <c r="AJ44" s="137">
        <f>D!AE44</f>
        <v>3722</v>
      </c>
      <c r="AK44" s="137">
        <f>D!AN44</f>
        <v>3762.55</v>
      </c>
      <c r="AL44" s="137">
        <f>D!AW44</f>
        <v>3778.9</v>
      </c>
      <c r="AM44" s="137">
        <f>D!BF44</f>
        <v>3819.95</v>
      </c>
      <c r="AN44" s="137">
        <f>D!E44</f>
        <v>3811</v>
      </c>
      <c r="AO44" s="137">
        <f>D!N44</f>
        <v>3825.5</v>
      </c>
      <c r="AP44" s="137">
        <f>D!W44</f>
        <v>3693.15</v>
      </c>
      <c r="AQ44" s="137">
        <f>D!AF44</f>
        <v>3660.1</v>
      </c>
      <c r="AR44" s="137">
        <f>D!AO44</f>
        <v>3613.85</v>
      </c>
      <c r="AS44" s="137">
        <f>D!AX44</f>
        <v>3717.05</v>
      </c>
      <c r="AT44" s="137">
        <f>D!BG44</f>
        <v>3718.6</v>
      </c>
      <c r="AU44" s="137">
        <f>D!G44</f>
        <v>1010561</v>
      </c>
      <c r="AV44" s="137">
        <f>D!P44</f>
        <v>1734433</v>
      </c>
      <c r="AW44" s="137">
        <f>D!Y44</f>
        <v>4216736</v>
      </c>
      <c r="AX44" s="137">
        <f>D!AH44</f>
        <v>935404</v>
      </c>
      <c r="AY44" s="137">
        <f>D!AQ44</f>
        <v>990955</v>
      </c>
      <c r="AZ44" s="137">
        <f>D!AZ44</f>
        <v>899387</v>
      </c>
      <c r="BA44" s="137">
        <f>D!BI44</f>
        <v>897141</v>
      </c>
      <c r="BB44" s="137" t="str">
        <f t="shared" si="102"/>
        <v>N</v>
      </c>
      <c r="BC44" s="137" t="str">
        <f t="shared" si="103"/>
        <v>N</v>
      </c>
      <c r="BD44" s="137" t="str">
        <f t="shared" si="104"/>
        <v>Y</v>
      </c>
      <c r="BE44" s="137" t="str">
        <f t="shared" si="105"/>
        <v>N</v>
      </c>
      <c r="BF44" s="137" t="str">
        <f t="shared" si="106"/>
        <v>Y</v>
      </c>
      <c r="BG44" s="137" t="str">
        <f t="shared" si="107"/>
        <v>Y</v>
      </c>
      <c r="BH44" s="139">
        <f t="shared" si="108"/>
        <v>-41.735368273089826</v>
      </c>
      <c r="BI44" s="139">
        <f t="shared" si="109"/>
        <v>-58.867877903667676</v>
      </c>
      <c r="BJ44" s="139">
        <f t="shared" si="110"/>
        <v>350.79302632873072</v>
      </c>
      <c r="BK44" s="139">
        <f t="shared" si="111"/>
        <v>-5.6058045017180396</v>
      </c>
      <c r="BL44" s="139">
        <f t="shared" si="112"/>
        <v>10.181156721188987</v>
      </c>
      <c r="BM44" s="139">
        <f t="shared" si="113"/>
        <v>0.25035083671351549</v>
      </c>
      <c r="BN44" s="137" t="str">
        <f t="shared" si="114"/>
        <v>Y</v>
      </c>
      <c r="BO44" s="137" t="str">
        <f t="shared" si="115"/>
        <v>N</v>
      </c>
      <c r="BP44" s="137" t="str">
        <f t="shared" si="116"/>
        <v>Y</v>
      </c>
      <c r="BQ44" s="137" t="str">
        <f t="shared" si="117"/>
        <v>N</v>
      </c>
      <c r="BR44" s="137" t="str">
        <f t="shared" si="118"/>
        <v>Y</v>
      </c>
      <c r="BS44" s="137">
        <f>D!H44</f>
        <v>3904158735.5</v>
      </c>
      <c r="BT44" s="137">
        <f>D!Q44</f>
        <v>6715626809.25</v>
      </c>
      <c r="BU44" s="137">
        <f>D!Z44</f>
        <v>16056134189.200001</v>
      </c>
      <c r="BV44" s="137">
        <f>D!AI44</f>
        <v>3464609542.1999998</v>
      </c>
      <c r="BW44" s="137">
        <f>D!AR44</f>
        <v>3650886048.9000001</v>
      </c>
      <c r="BX44" s="137">
        <f>D!BA44</f>
        <v>3374905078.1999998</v>
      </c>
      <c r="BY44" s="137">
        <f>D!BJ44</f>
        <v>3377599247.9499998</v>
      </c>
      <c r="BZ44" s="137" t="str">
        <f t="shared" si="119"/>
        <v>N</v>
      </c>
      <c r="CA44" s="137" t="str">
        <f t="shared" si="120"/>
        <v>N</v>
      </c>
      <c r="CB44" s="137" t="str">
        <f t="shared" si="121"/>
        <v>Y</v>
      </c>
      <c r="CC44" s="137" t="str">
        <f t="shared" si="122"/>
        <v>N</v>
      </c>
      <c r="CD44" s="137" t="str">
        <f t="shared" si="123"/>
        <v>Y</v>
      </c>
      <c r="CE44" s="137" t="str">
        <f t="shared" si="124"/>
        <v>N</v>
      </c>
      <c r="CF44" s="139">
        <f t="shared" si="125"/>
        <v>-41.864566832056951</v>
      </c>
      <c r="CG44" s="139">
        <f t="shared" si="126"/>
        <v>-58.174073970014526</v>
      </c>
      <c r="CH44" s="139">
        <f t="shared" si="127"/>
        <v>363.43271856846764</v>
      </c>
      <c r="CI44" s="139">
        <f t="shared" si="128"/>
        <v>-5.1022273553600712</v>
      </c>
      <c r="CJ44" s="139">
        <f t="shared" si="129"/>
        <v>8.1774439370956848</v>
      </c>
      <c r="CK44" s="139">
        <f t="shared" si="130"/>
        <v>-7.9765820401434526E-2</v>
      </c>
      <c r="CL44" s="137" t="str">
        <f t="shared" si="131"/>
        <v>Y</v>
      </c>
      <c r="CM44" s="137" t="str">
        <f t="shared" si="132"/>
        <v>N</v>
      </c>
      <c r="CN44" s="137" t="str">
        <f t="shared" si="133"/>
        <v>Y</v>
      </c>
      <c r="CO44" s="137" t="str">
        <f t="shared" si="134"/>
        <v>N</v>
      </c>
      <c r="CP44" s="137" t="str">
        <f t="shared" si="135"/>
        <v>Y</v>
      </c>
      <c r="CQ44" s="137">
        <f>D!I44</f>
        <v>64836</v>
      </c>
      <c r="CR44" s="137">
        <f>D!R44</f>
        <v>101877</v>
      </c>
      <c r="CS44" s="137">
        <f>D!AA44</f>
        <v>235377</v>
      </c>
      <c r="CT44" s="137">
        <f>D!AJ44</f>
        <v>72084</v>
      </c>
      <c r="CU44" s="137">
        <f>D!AS44</f>
        <v>70604</v>
      </c>
      <c r="CV44" s="137">
        <f>D!BB44</f>
        <v>72346</v>
      </c>
      <c r="CW44" s="137">
        <f>D!BK44</f>
        <v>59431</v>
      </c>
      <c r="CX44" s="137" t="str">
        <f t="shared" si="136"/>
        <v>N</v>
      </c>
      <c r="CY44" s="137" t="str">
        <f t="shared" si="137"/>
        <v>N</v>
      </c>
      <c r="CZ44" s="137" t="str">
        <f t="shared" si="138"/>
        <v>Y</v>
      </c>
      <c r="DA44" s="137" t="str">
        <f t="shared" si="139"/>
        <v>Y</v>
      </c>
      <c r="DB44" s="137" t="str">
        <f t="shared" si="140"/>
        <v>N</v>
      </c>
      <c r="DC44" s="137" t="str">
        <f t="shared" si="141"/>
        <v>Y</v>
      </c>
      <c r="DD44" s="139">
        <f t="shared" si="142"/>
        <v>-36.358550016195998</v>
      </c>
      <c r="DE44" s="139">
        <f t="shared" si="143"/>
        <v>-56.717521253138578</v>
      </c>
      <c r="DF44" s="139">
        <f t="shared" si="144"/>
        <v>226.53154652904942</v>
      </c>
      <c r="DG44" s="139">
        <f t="shared" si="145"/>
        <v>2.0961985156648351</v>
      </c>
      <c r="DH44" s="139">
        <f t="shared" si="146"/>
        <v>-2.4078732756475825</v>
      </c>
      <c r="DI44" s="139">
        <f t="shared" si="147"/>
        <v>21.731083104776967</v>
      </c>
      <c r="DJ44" s="137" t="str">
        <f t="shared" si="148"/>
        <v>Y</v>
      </c>
      <c r="DK44" s="137" t="str">
        <f t="shared" si="149"/>
        <v>N</v>
      </c>
      <c r="DL44" s="137" t="str">
        <f t="shared" si="150"/>
        <v>Y</v>
      </c>
      <c r="DM44" s="137" t="str">
        <f t="shared" si="151"/>
        <v>Y</v>
      </c>
      <c r="DN44" s="137" t="str">
        <f t="shared" si="152"/>
        <v>N</v>
      </c>
      <c r="DO44" s="137">
        <f>Volatility!B44</f>
        <v>2.65</v>
      </c>
      <c r="DP44" s="137">
        <f>Volatility!E44</f>
        <v>2.71999999999999</v>
      </c>
      <c r="DQ44" s="137">
        <f>Volatility!H44</f>
        <v>2.78</v>
      </c>
      <c r="DR44" s="137">
        <f>Volatility!K44</f>
        <v>2.5</v>
      </c>
      <c r="DS44" s="137">
        <f>Volatility!N44</f>
        <v>2.57</v>
      </c>
      <c r="DT44" s="137">
        <f>Volatility!Q44</f>
        <v>2.62</v>
      </c>
      <c r="DU44" s="137">
        <f>Volatility!T44</f>
        <v>2.7</v>
      </c>
      <c r="DV44" s="137" t="str">
        <f t="shared" si="153"/>
        <v>N</v>
      </c>
      <c r="DW44" s="137" t="str">
        <f t="shared" si="154"/>
        <v>N</v>
      </c>
      <c r="DX44" s="137" t="str">
        <f t="shared" si="155"/>
        <v>Y</v>
      </c>
      <c r="DY44" s="137" t="str">
        <f t="shared" si="156"/>
        <v>N</v>
      </c>
      <c r="DZ44" s="137" t="str">
        <f t="shared" si="157"/>
        <v>N</v>
      </c>
      <c r="EA44" s="137" t="str">
        <f t="shared" si="158"/>
        <v>N</v>
      </c>
      <c r="EB44" s="139">
        <f t="shared" si="159"/>
        <v>-2.5735294117643503</v>
      </c>
      <c r="EC44" s="139">
        <f t="shared" si="160"/>
        <v>-2.1582733812953179</v>
      </c>
      <c r="ED44" s="139">
        <f t="shared" si="161"/>
        <v>11.199999999999992</v>
      </c>
      <c r="EE44" s="139">
        <f t="shared" si="162"/>
        <v>-2.7237354085603052</v>
      </c>
      <c r="EF44" s="139">
        <f t="shared" si="163"/>
        <v>-1.9083969465648956</v>
      </c>
      <c r="EG44" s="139">
        <f t="shared" si="164"/>
        <v>-2.9629629629629655</v>
      </c>
      <c r="EH44" s="137" t="str">
        <f t="shared" si="165"/>
        <v>N</v>
      </c>
      <c r="EI44" s="137" t="str">
        <f t="shared" si="166"/>
        <v>N</v>
      </c>
      <c r="EJ44" s="137" t="str">
        <f t="shared" si="167"/>
        <v>Y</v>
      </c>
      <c r="EK44" s="137" t="str">
        <f t="shared" si="168"/>
        <v>N</v>
      </c>
      <c r="EL44" s="137" t="str">
        <f t="shared" si="169"/>
        <v>Y</v>
      </c>
    </row>
    <row r="45" spans="1:142" x14ac:dyDescent="0.3">
      <c r="A45" s="137" t="str">
        <f>D!B45</f>
        <v>EICHERMOT</v>
      </c>
      <c r="B45" s="137">
        <f>D!F45</f>
        <v>13922.4</v>
      </c>
      <c r="C45" s="137">
        <f>D!O45</f>
        <v>14087.6</v>
      </c>
      <c r="D45" s="137">
        <f>D!X45</f>
        <v>13675.1</v>
      </c>
      <c r="E45" s="137">
        <f>D!AG45</f>
        <v>12966.2</v>
      </c>
      <c r="F45" s="137">
        <f>D!AP45</f>
        <v>12988.2</v>
      </c>
      <c r="G45" s="137">
        <f>D!AY45</f>
        <v>14099.6</v>
      </c>
      <c r="H45" s="137">
        <f>D!BH45</f>
        <v>14031.85</v>
      </c>
      <c r="I45" s="137" t="str">
        <f t="shared" si="85"/>
        <v>N</v>
      </c>
      <c r="J45" s="137" t="str">
        <f t="shared" si="86"/>
        <v>Y</v>
      </c>
      <c r="K45" s="137" t="str">
        <f t="shared" si="87"/>
        <v>Y</v>
      </c>
      <c r="L45" s="137" t="str">
        <f t="shared" si="88"/>
        <v>N</v>
      </c>
      <c r="M45" s="137" t="str">
        <f t="shared" si="89"/>
        <v>N</v>
      </c>
      <c r="N45" s="137" t="str">
        <f t="shared" si="90"/>
        <v>Y</v>
      </c>
      <c r="O45" s="139">
        <f t="shared" si="91"/>
        <v>-1.1726624833186685</v>
      </c>
      <c r="P45" s="139">
        <f t="shared" si="92"/>
        <v>3.0164313240853815</v>
      </c>
      <c r="Q45" s="139">
        <f t="shared" si="93"/>
        <v>5.4672918819700422</v>
      </c>
      <c r="R45" s="139">
        <f t="shared" si="94"/>
        <v>-0.16938451825503148</v>
      </c>
      <c r="S45" s="139">
        <f t="shared" si="95"/>
        <v>-7.8824931203722066</v>
      </c>
      <c r="T45" s="139">
        <f t="shared" si="96"/>
        <v>0.48283013287627785</v>
      </c>
      <c r="U45" s="137" t="str">
        <f t="shared" si="97"/>
        <v>N</v>
      </c>
      <c r="V45" s="137" t="str">
        <f t="shared" si="98"/>
        <v>N</v>
      </c>
      <c r="W45" s="137" t="str">
        <f t="shared" si="99"/>
        <v>Y</v>
      </c>
      <c r="X45" s="137" t="str">
        <f t="shared" si="100"/>
        <v>Y</v>
      </c>
      <c r="Y45" s="137" t="str">
        <f t="shared" si="101"/>
        <v>N</v>
      </c>
      <c r="Z45" s="137">
        <f>D!C45</f>
        <v>13901</v>
      </c>
      <c r="AA45" s="137">
        <f>D!L45</f>
        <v>13477</v>
      </c>
      <c r="AB45" s="137">
        <f>D!U45</f>
        <v>12966.2</v>
      </c>
      <c r="AC45" s="137">
        <f>D!AD45</f>
        <v>13300</v>
      </c>
      <c r="AD45" s="137">
        <f>D!AM45</f>
        <v>14050.2</v>
      </c>
      <c r="AE45" s="137">
        <f>D!AV45</f>
        <v>14080</v>
      </c>
      <c r="AF45" s="137">
        <f>D!BE45</f>
        <v>14120</v>
      </c>
      <c r="AG45" s="137">
        <f>D!D45</f>
        <v>14097.95</v>
      </c>
      <c r="AH45" s="137">
        <f>D!M45</f>
        <v>14199</v>
      </c>
      <c r="AI45" s="137">
        <f>D!V45</f>
        <v>13800</v>
      </c>
      <c r="AJ45" s="137">
        <f>D!AE45</f>
        <v>13346.3</v>
      </c>
      <c r="AK45" s="137">
        <f>D!AN45</f>
        <v>14050.2</v>
      </c>
      <c r="AL45" s="137">
        <f>D!AW45</f>
        <v>14199</v>
      </c>
      <c r="AM45" s="137">
        <f>D!BF45</f>
        <v>14270.15</v>
      </c>
      <c r="AN45" s="137">
        <f>D!E45</f>
        <v>13700</v>
      </c>
      <c r="AO45" s="137">
        <f>D!N45</f>
        <v>13356.1</v>
      </c>
      <c r="AP45" s="137">
        <f>D!W45</f>
        <v>12868</v>
      </c>
      <c r="AQ45" s="137">
        <f>D!AF45</f>
        <v>12875.05</v>
      </c>
      <c r="AR45" s="137">
        <f>D!AO45</f>
        <v>12855.45</v>
      </c>
      <c r="AS45" s="137">
        <f>D!AX45</f>
        <v>13650</v>
      </c>
      <c r="AT45" s="137">
        <f>D!BG45</f>
        <v>13980</v>
      </c>
      <c r="AU45" s="137">
        <f>D!G45</f>
        <v>183699</v>
      </c>
      <c r="AV45" s="137">
        <f>D!P45</f>
        <v>322204</v>
      </c>
      <c r="AW45" s="137">
        <f>D!Y45</f>
        <v>266549</v>
      </c>
      <c r="AX45" s="137">
        <f>D!AH45</f>
        <v>250697</v>
      </c>
      <c r="AY45" s="137">
        <f>D!AQ45</f>
        <v>275273</v>
      </c>
      <c r="AZ45" s="137">
        <f>D!AZ45</f>
        <v>235025</v>
      </c>
      <c r="BA45" s="137">
        <f>D!BI45</f>
        <v>148178</v>
      </c>
      <c r="BB45" s="137" t="str">
        <f t="shared" si="102"/>
        <v>N</v>
      </c>
      <c r="BC45" s="137" t="str">
        <f t="shared" si="103"/>
        <v>Y</v>
      </c>
      <c r="BD45" s="137" t="str">
        <f t="shared" si="104"/>
        <v>Y</v>
      </c>
      <c r="BE45" s="137" t="str">
        <f t="shared" si="105"/>
        <v>N</v>
      </c>
      <c r="BF45" s="137" t="str">
        <f t="shared" si="106"/>
        <v>Y</v>
      </c>
      <c r="BG45" s="137" t="str">
        <f t="shared" si="107"/>
        <v>Y</v>
      </c>
      <c r="BH45" s="139">
        <f t="shared" si="108"/>
        <v>-42.98674131916426</v>
      </c>
      <c r="BI45" s="139">
        <f t="shared" si="109"/>
        <v>20.879838228618379</v>
      </c>
      <c r="BJ45" s="139">
        <f t="shared" si="110"/>
        <v>6.3231709992540797</v>
      </c>
      <c r="BK45" s="139">
        <f t="shared" si="111"/>
        <v>-8.9278643383114211</v>
      </c>
      <c r="BL45" s="139">
        <f t="shared" si="112"/>
        <v>17.124986703542177</v>
      </c>
      <c r="BM45" s="139">
        <f t="shared" si="113"/>
        <v>58.609915102106925</v>
      </c>
      <c r="BN45" s="137" t="str">
        <f t="shared" si="114"/>
        <v>N</v>
      </c>
      <c r="BO45" s="137" t="str">
        <f t="shared" si="115"/>
        <v>Y</v>
      </c>
      <c r="BP45" s="137" t="str">
        <f t="shared" si="116"/>
        <v>Y</v>
      </c>
      <c r="BQ45" s="137" t="str">
        <f t="shared" si="117"/>
        <v>N</v>
      </c>
      <c r="BR45" s="137" t="str">
        <f t="shared" si="118"/>
        <v>N</v>
      </c>
      <c r="BS45" s="137">
        <f>D!H45</f>
        <v>2551837043.9499998</v>
      </c>
      <c r="BT45" s="137">
        <f>D!Q45</f>
        <v>4500654217.8500004</v>
      </c>
      <c r="BU45" s="137">
        <f>D!Z45</f>
        <v>3531773389.0500002</v>
      </c>
      <c r="BV45" s="137">
        <f>D!AI45</f>
        <v>3274342298.9000001</v>
      </c>
      <c r="BW45" s="137">
        <f>D!AR45</f>
        <v>3684192428.0999999</v>
      </c>
      <c r="BX45" s="137">
        <f>D!BA45</f>
        <v>3281942975.1999998</v>
      </c>
      <c r="BY45" s="137">
        <f>D!BJ45</f>
        <v>2091410535.0999999</v>
      </c>
      <c r="BZ45" s="137" t="str">
        <f t="shared" si="119"/>
        <v>N</v>
      </c>
      <c r="CA45" s="137" t="str">
        <f t="shared" si="120"/>
        <v>Y</v>
      </c>
      <c r="CB45" s="137" t="str">
        <f t="shared" si="121"/>
        <v>Y</v>
      </c>
      <c r="CC45" s="137" t="str">
        <f t="shared" si="122"/>
        <v>N</v>
      </c>
      <c r="CD45" s="137" t="str">
        <f t="shared" si="123"/>
        <v>Y</v>
      </c>
      <c r="CE45" s="137" t="str">
        <f t="shared" si="124"/>
        <v>Y</v>
      </c>
      <c r="CF45" s="139">
        <f t="shared" si="125"/>
        <v>-43.300753169857302</v>
      </c>
      <c r="CG45" s="139">
        <f t="shared" si="126"/>
        <v>27.433267145733158</v>
      </c>
      <c r="CH45" s="139">
        <f t="shared" si="127"/>
        <v>7.86207020067764</v>
      </c>
      <c r="CI45" s="139">
        <f t="shared" si="128"/>
        <v>-11.124558154834666</v>
      </c>
      <c r="CJ45" s="139">
        <f t="shared" si="129"/>
        <v>12.256442477507923</v>
      </c>
      <c r="CK45" s="139">
        <f t="shared" si="130"/>
        <v>56.924856221166309</v>
      </c>
      <c r="CL45" s="137" t="str">
        <f t="shared" si="131"/>
        <v>N</v>
      </c>
      <c r="CM45" s="137" t="str">
        <f t="shared" si="132"/>
        <v>Y</v>
      </c>
      <c r="CN45" s="137" t="str">
        <f t="shared" si="133"/>
        <v>Y</v>
      </c>
      <c r="CO45" s="137" t="str">
        <f t="shared" si="134"/>
        <v>N</v>
      </c>
      <c r="CP45" s="137" t="str">
        <f t="shared" si="135"/>
        <v>N</v>
      </c>
      <c r="CQ45" s="137">
        <f>D!I45</f>
        <v>43006</v>
      </c>
      <c r="CR45" s="137">
        <f>D!R45</f>
        <v>74708</v>
      </c>
      <c r="CS45" s="137">
        <f>D!AA45</f>
        <v>62919</v>
      </c>
      <c r="CT45" s="137">
        <f>D!AJ45</f>
        <v>63068</v>
      </c>
      <c r="CU45" s="137">
        <f>D!AS45</f>
        <v>70193</v>
      </c>
      <c r="CV45" s="137">
        <f>D!BB45</f>
        <v>53635</v>
      </c>
      <c r="CW45" s="137">
        <f>D!BK45</f>
        <v>35053</v>
      </c>
      <c r="CX45" s="137" t="str">
        <f t="shared" si="136"/>
        <v>N</v>
      </c>
      <c r="CY45" s="137" t="str">
        <f t="shared" si="137"/>
        <v>Y</v>
      </c>
      <c r="CZ45" s="137" t="str">
        <f t="shared" si="138"/>
        <v>N</v>
      </c>
      <c r="DA45" s="137" t="str">
        <f t="shared" si="139"/>
        <v>N</v>
      </c>
      <c r="DB45" s="137" t="str">
        <f t="shared" si="140"/>
        <v>Y</v>
      </c>
      <c r="DC45" s="137" t="str">
        <f t="shared" si="141"/>
        <v>Y</v>
      </c>
      <c r="DD45" s="139">
        <f t="shared" si="142"/>
        <v>-42.434545162499333</v>
      </c>
      <c r="DE45" s="139">
        <f t="shared" si="143"/>
        <v>18.736788569430537</v>
      </c>
      <c r="DF45" s="139">
        <f t="shared" si="144"/>
        <v>-0.23625293334178982</v>
      </c>
      <c r="DG45" s="139">
        <f t="shared" si="145"/>
        <v>-10.15058481614976</v>
      </c>
      <c r="DH45" s="139">
        <f t="shared" si="146"/>
        <v>30.871632329635503</v>
      </c>
      <c r="DI45" s="139">
        <f t="shared" si="147"/>
        <v>53.011154537414775</v>
      </c>
      <c r="DJ45" s="137" t="str">
        <f t="shared" si="148"/>
        <v>N</v>
      </c>
      <c r="DK45" s="137" t="str">
        <f t="shared" si="149"/>
        <v>Y</v>
      </c>
      <c r="DL45" s="137" t="str">
        <f t="shared" si="150"/>
        <v>Y</v>
      </c>
      <c r="DM45" s="137" t="str">
        <f t="shared" si="151"/>
        <v>N</v>
      </c>
      <c r="DN45" s="137" t="str">
        <f t="shared" si="152"/>
        <v>N</v>
      </c>
      <c r="DO45" s="137">
        <f>Volatility!B45</f>
        <v>3.5999999999999899</v>
      </c>
      <c r="DP45" s="137">
        <f>Volatility!E45</f>
        <v>3.69999999999999</v>
      </c>
      <c r="DQ45" s="137">
        <f>Volatility!H45</f>
        <v>3.74</v>
      </c>
      <c r="DR45" s="137">
        <f>Volatility!K45</f>
        <v>3.62</v>
      </c>
      <c r="DS45" s="137">
        <f>Volatility!N45</f>
        <v>3.73</v>
      </c>
      <c r="DT45" s="137">
        <f>Volatility!Q45</f>
        <v>3.23999999999999</v>
      </c>
      <c r="DU45" s="137">
        <f>Volatility!T45</f>
        <v>3.34</v>
      </c>
      <c r="DV45" s="137" t="str">
        <f t="shared" si="153"/>
        <v>N</v>
      </c>
      <c r="DW45" s="137" t="str">
        <f t="shared" si="154"/>
        <v>N</v>
      </c>
      <c r="DX45" s="137" t="str">
        <f t="shared" si="155"/>
        <v>Y</v>
      </c>
      <c r="DY45" s="137" t="str">
        <f t="shared" si="156"/>
        <v>N</v>
      </c>
      <c r="DZ45" s="137" t="str">
        <f t="shared" si="157"/>
        <v>Y</v>
      </c>
      <c r="EA45" s="137" t="str">
        <f t="shared" si="158"/>
        <v>N</v>
      </c>
      <c r="EB45" s="139">
        <f t="shared" si="159"/>
        <v>-2.7027027027027124</v>
      </c>
      <c r="EC45" s="139">
        <f t="shared" si="160"/>
        <v>-1.0695187165778142</v>
      </c>
      <c r="ED45" s="139">
        <f t="shared" si="161"/>
        <v>3.3149171270718258</v>
      </c>
      <c r="EE45" s="139">
        <f t="shared" si="162"/>
        <v>-2.9490616621983881</v>
      </c>
      <c r="EF45" s="139">
        <f t="shared" si="163"/>
        <v>15.123456790123813</v>
      </c>
      <c r="EG45" s="139">
        <f t="shared" si="164"/>
        <v>-2.9940119760481996</v>
      </c>
      <c r="EH45" s="137" t="str">
        <f t="shared" si="165"/>
        <v>N</v>
      </c>
      <c r="EI45" s="137" t="str">
        <f t="shared" si="166"/>
        <v>N</v>
      </c>
      <c r="EJ45" s="137" t="str">
        <f t="shared" si="167"/>
        <v>Y</v>
      </c>
      <c r="EK45" s="137" t="str">
        <f t="shared" si="168"/>
        <v>N</v>
      </c>
      <c r="EL45" s="137" t="str">
        <f t="shared" si="169"/>
        <v>Y</v>
      </c>
    </row>
    <row r="46" spans="1:142" x14ac:dyDescent="0.3">
      <c r="A46" s="137" t="str">
        <f>D!B46</f>
        <v>EQUITAS</v>
      </c>
      <c r="B46" s="137">
        <f>D!F46</f>
        <v>41.65</v>
      </c>
      <c r="C46" s="137">
        <f>D!O46</f>
        <v>44.5</v>
      </c>
      <c r="D46" s="137">
        <f>D!X46</f>
        <v>45.2</v>
      </c>
      <c r="E46" s="137">
        <f>D!AG46</f>
        <v>43.75</v>
      </c>
      <c r="F46" s="137">
        <f>D!AP46</f>
        <v>44.25</v>
      </c>
      <c r="G46" s="137">
        <f>D!AY46</f>
        <v>49.85</v>
      </c>
      <c r="H46" s="137">
        <f>D!BH46</f>
        <v>51.8</v>
      </c>
      <c r="I46" s="137" t="str">
        <f t="shared" si="85"/>
        <v>N</v>
      </c>
      <c r="J46" s="137" t="str">
        <f t="shared" si="86"/>
        <v>N</v>
      </c>
      <c r="K46" s="137" t="str">
        <f t="shared" si="87"/>
        <v>Y</v>
      </c>
      <c r="L46" s="137" t="str">
        <f t="shared" si="88"/>
        <v>N</v>
      </c>
      <c r="M46" s="137" t="str">
        <f t="shared" si="89"/>
        <v>N</v>
      </c>
      <c r="N46" s="137" t="str">
        <f t="shared" si="90"/>
        <v>N</v>
      </c>
      <c r="O46" s="139">
        <f t="shared" si="91"/>
        <v>-6.4044943820224756</v>
      </c>
      <c r="P46" s="139">
        <f t="shared" si="92"/>
        <v>-1.5486725663716876</v>
      </c>
      <c r="Q46" s="139">
        <f t="shared" si="93"/>
        <v>3.3142857142857212</v>
      </c>
      <c r="R46" s="139">
        <f t="shared" si="94"/>
        <v>-1.1299435028248588</v>
      </c>
      <c r="S46" s="139">
        <f t="shared" si="95"/>
        <v>-11.233701103309933</v>
      </c>
      <c r="T46" s="139">
        <f t="shared" si="96"/>
        <v>-3.7644787644787563</v>
      </c>
      <c r="U46" s="137" t="str">
        <f t="shared" si="97"/>
        <v>N</v>
      </c>
      <c r="V46" s="137" t="str">
        <f t="shared" si="98"/>
        <v>N</v>
      </c>
      <c r="W46" s="137" t="str">
        <f t="shared" si="99"/>
        <v>Y</v>
      </c>
      <c r="X46" s="137" t="str">
        <f t="shared" si="100"/>
        <v>Y</v>
      </c>
      <c r="Y46" s="137" t="str">
        <f t="shared" si="101"/>
        <v>N</v>
      </c>
      <c r="Z46" s="137">
        <f>D!C46</f>
        <v>44</v>
      </c>
      <c r="AA46" s="137">
        <f>D!L46</f>
        <v>45.35</v>
      </c>
      <c r="AB46" s="137">
        <f>D!U46</f>
        <v>44.9</v>
      </c>
      <c r="AC46" s="137">
        <f>D!AD46</f>
        <v>45.25</v>
      </c>
      <c r="AD46" s="137">
        <f>D!AM46</f>
        <v>49.4</v>
      </c>
      <c r="AE46" s="137">
        <f>D!AV46</f>
        <v>50.8</v>
      </c>
      <c r="AF46" s="137">
        <f>D!BE46</f>
        <v>52.35</v>
      </c>
      <c r="AG46" s="137">
        <f>D!D46</f>
        <v>45.6</v>
      </c>
      <c r="AH46" s="137">
        <f>D!M46</f>
        <v>46.5</v>
      </c>
      <c r="AI46" s="137">
        <f>D!V46</f>
        <v>46.4</v>
      </c>
      <c r="AJ46" s="137">
        <f>D!AE46</f>
        <v>45.9</v>
      </c>
      <c r="AK46" s="137">
        <f>D!AN46</f>
        <v>49.4</v>
      </c>
      <c r="AL46" s="137">
        <f>D!AW46</f>
        <v>50.95</v>
      </c>
      <c r="AM46" s="137">
        <f>D!BF46</f>
        <v>56.25</v>
      </c>
      <c r="AN46" s="137">
        <f>D!E46</f>
        <v>40.9</v>
      </c>
      <c r="AO46" s="137">
        <f>D!N46</f>
        <v>43.8</v>
      </c>
      <c r="AP46" s="137">
        <f>D!W46</f>
        <v>44.5</v>
      </c>
      <c r="AQ46" s="137">
        <f>D!AF46</f>
        <v>43.05</v>
      </c>
      <c r="AR46" s="137">
        <f>D!AO46</f>
        <v>43.35</v>
      </c>
      <c r="AS46" s="137">
        <f>D!AX46</f>
        <v>48.25</v>
      </c>
      <c r="AT46" s="137">
        <f>D!BG46</f>
        <v>50.3</v>
      </c>
      <c r="AU46" s="137">
        <f>D!G46</f>
        <v>27940516</v>
      </c>
      <c r="AV46" s="137">
        <f>D!P46</f>
        <v>23706384</v>
      </c>
      <c r="AW46" s="137">
        <f>D!Y46</f>
        <v>24451870</v>
      </c>
      <c r="AX46" s="137">
        <f>D!AH46</f>
        <v>26841802</v>
      </c>
      <c r="AY46" s="137">
        <f>D!AQ46</f>
        <v>19169059</v>
      </c>
      <c r="AZ46" s="137">
        <f>D!AZ46</f>
        <v>23165095</v>
      </c>
      <c r="BA46" s="137">
        <f>D!BI46</f>
        <v>26479392</v>
      </c>
      <c r="BB46" s="137" t="str">
        <f t="shared" si="102"/>
        <v>Y</v>
      </c>
      <c r="BC46" s="137" t="str">
        <f t="shared" si="103"/>
        <v>N</v>
      </c>
      <c r="BD46" s="137" t="str">
        <f t="shared" si="104"/>
        <v>N</v>
      </c>
      <c r="BE46" s="137" t="str">
        <f t="shared" si="105"/>
        <v>Y</v>
      </c>
      <c r="BF46" s="137" t="str">
        <f t="shared" si="106"/>
        <v>N</v>
      </c>
      <c r="BG46" s="137" t="str">
        <f t="shared" si="107"/>
        <v>N</v>
      </c>
      <c r="BH46" s="139">
        <f t="shared" si="108"/>
        <v>17.860724773546231</v>
      </c>
      <c r="BI46" s="139">
        <f t="shared" si="109"/>
        <v>-3.0487893155002053</v>
      </c>
      <c r="BJ46" s="139">
        <f t="shared" si="110"/>
        <v>-8.9037688304235303</v>
      </c>
      <c r="BK46" s="139">
        <f t="shared" si="111"/>
        <v>40.026706579597885</v>
      </c>
      <c r="BL46" s="139">
        <f t="shared" si="112"/>
        <v>-17.25024654550305</v>
      </c>
      <c r="BM46" s="139">
        <f t="shared" si="113"/>
        <v>-12.516514729643339</v>
      </c>
      <c r="BN46" s="137" t="str">
        <f t="shared" si="114"/>
        <v>Y</v>
      </c>
      <c r="BO46" s="137" t="str">
        <f t="shared" si="115"/>
        <v>Y</v>
      </c>
      <c r="BP46" s="137" t="str">
        <f t="shared" si="116"/>
        <v>N</v>
      </c>
      <c r="BQ46" s="137" t="str">
        <f t="shared" si="117"/>
        <v>Y</v>
      </c>
      <c r="BR46" s="137" t="str">
        <f t="shared" si="118"/>
        <v>N</v>
      </c>
      <c r="BS46" s="137">
        <f>D!H46</f>
        <v>1206778137.95</v>
      </c>
      <c r="BT46" s="137">
        <f>D!Q46</f>
        <v>1078416870.55</v>
      </c>
      <c r="BU46" s="137">
        <f>D!Z46</f>
        <v>1106924730</v>
      </c>
      <c r="BV46" s="137">
        <f>D!AI46</f>
        <v>1194166701.75</v>
      </c>
      <c r="BW46" s="137">
        <f>D!AR46</f>
        <v>872131369.04999995</v>
      </c>
      <c r="BX46" s="137">
        <f>D!BA46</f>
        <v>1141370085.1500001</v>
      </c>
      <c r="BY46" s="137">
        <f>D!BJ46</f>
        <v>1420042624.45</v>
      </c>
      <c r="BZ46" s="137" t="str">
        <f t="shared" si="119"/>
        <v>Y</v>
      </c>
      <c r="CA46" s="137" t="str">
        <f t="shared" si="120"/>
        <v>N</v>
      </c>
      <c r="CB46" s="137" t="str">
        <f t="shared" si="121"/>
        <v>N</v>
      </c>
      <c r="CC46" s="137" t="str">
        <f t="shared" si="122"/>
        <v>Y</v>
      </c>
      <c r="CD46" s="137" t="str">
        <f t="shared" si="123"/>
        <v>N</v>
      </c>
      <c r="CE46" s="137" t="str">
        <f t="shared" si="124"/>
        <v>N</v>
      </c>
      <c r="CF46" s="139">
        <f t="shared" si="125"/>
        <v>11.902750309769818</v>
      </c>
      <c r="CG46" s="139">
        <f t="shared" si="126"/>
        <v>-2.5754108366519235</v>
      </c>
      <c r="CH46" s="139">
        <f t="shared" si="127"/>
        <v>-7.3056778104891587</v>
      </c>
      <c r="CI46" s="139">
        <f t="shared" si="128"/>
        <v>36.925094558952566</v>
      </c>
      <c r="CJ46" s="139">
        <f t="shared" si="129"/>
        <v>-23.589081193118574</v>
      </c>
      <c r="CK46" s="139">
        <f t="shared" si="130"/>
        <v>-19.624237646242008</v>
      </c>
      <c r="CL46" s="137" t="str">
        <f t="shared" si="131"/>
        <v>Y</v>
      </c>
      <c r="CM46" s="137" t="str">
        <f t="shared" si="132"/>
        <v>Y</v>
      </c>
      <c r="CN46" s="137" t="str">
        <f t="shared" si="133"/>
        <v>N</v>
      </c>
      <c r="CO46" s="137" t="str">
        <f t="shared" si="134"/>
        <v>Y</v>
      </c>
      <c r="CP46" s="137" t="str">
        <f t="shared" si="135"/>
        <v>N</v>
      </c>
      <c r="CQ46" s="137">
        <f>D!I46</f>
        <v>114191</v>
      </c>
      <c r="CR46" s="137">
        <f>D!R46</f>
        <v>91068</v>
      </c>
      <c r="CS46" s="137">
        <f>D!AA46</f>
        <v>53904</v>
      </c>
      <c r="CT46" s="137">
        <f>D!AJ46</f>
        <v>59688</v>
      </c>
      <c r="CU46" s="137">
        <f>D!AS46</f>
        <v>62315</v>
      </c>
      <c r="CV46" s="137">
        <f>D!BB46</f>
        <v>60442</v>
      </c>
      <c r="CW46" s="137">
        <f>D!BK46</f>
        <v>73432</v>
      </c>
      <c r="CX46" s="137" t="str">
        <f t="shared" si="136"/>
        <v>Y</v>
      </c>
      <c r="CY46" s="137" t="str">
        <f t="shared" si="137"/>
        <v>Y</v>
      </c>
      <c r="CZ46" s="137" t="str">
        <f t="shared" si="138"/>
        <v>N</v>
      </c>
      <c r="DA46" s="137" t="str">
        <f t="shared" si="139"/>
        <v>N</v>
      </c>
      <c r="DB46" s="137" t="str">
        <f t="shared" si="140"/>
        <v>Y</v>
      </c>
      <c r="DC46" s="137" t="str">
        <f t="shared" si="141"/>
        <v>N</v>
      </c>
      <c r="DD46" s="139">
        <f t="shared" si="142"/>
        <v>25.390916677647475</v>
      </c>
      <c r="DE46" s="139">
        <f t="shared" si="143"/>
        <v>68.944790739091715</v>
      </c>
      <c r="DF46" s="139">
        <f t="shared" si="144"/>
        <v>-9.6903900281463624</v>
      </c>
      <c r="DG46" s="139">
        <f t="shared" si="145"/>
        <v>-4.2156784080879399</v>
      </c>
      <c r="DH46" s="139">
        <f t="shared" si="146"/>
        <v>3.0988385559710134</v>
      </c>
      <c r="DI46" s="139">
        <f t="shared" si="147"/>
        <v>-17.689835494062535</v>
      </c>
      <c r="DJ46" s="137" t="str">
        <f t="shared" si="148"/>
        <v>N</v>
      </c>
      <c r="DK46" s="137" t="str">
        <f t="shared" si="149"/>
        <v>Y</v>
      </c>
      <c r="DL46" s="137" t="str">
        <f t="shared" si="150"/>
        <v>N</v>
      </c>
      <c r="DM46" s="137" t="str">
        <f t="shared" si="151"/>
        <v>N</v>
      </c>
      <c r="DN46" s="137" t="str">
        <f t="shared" si="152"/>
        <v>Y</v>
      </c>
      <c r="DO46" s="137">
        <f>Volatility!B46</f>
        <v>6.66</v>
      </c>
      <c r="DP46" s="137">
        <f>Volatility!E46</f>
        <v>6.66</v>
      </c>
      <c r="DQ46" s="137">
        <f>Volatility!H46</f>
        <v>6.8599999999999897</v>
      </c>
      <c r="DR46" s="137">
        <f>Volatility!K46</f>
        <v>7.03</v>
      </c>
      <c r="DS46" s="137">
        <f>Volatility!N46</f>
        <v>7.2499999999999902</v>
      </c>
      <c r="DT46" s="137">
        <f>Volatility!Q46</f>
        <v>6.84</v>
      </c>
      <c r="DU46" s="137">
        <f>Volatility!T46</f>
        <v>6.99</v>
      </c>
      <c r="DV46" s="137" t="str">
        <f t="shared" si="153"/>
        <v>Y</v>
      </c>
      <c r="DW46" s="137" t="str">
        <f t="shared" si="154"/>
        <v>N</v>
      </c>
      <c r="DX46" s="137" t="str">
        <f t="shared" si="155"/>
        <v>N</v>
      </c>
      <c r="DY46" s="137" t="str">
        <f t="shared" si="156"/>
        <v>N</v>
      </c>
      <c r="DZ46" s="137" t="str">
        <f t="shared" si="157"/>
        <v>Y</v>
      </c>
      <c r="EA46" s="137" t="str">
        <f t="shared" si="158"/>
        <v>N</v>
      </c>
      <c r="EB46" s="139">
        <f t="shared" si="159"/>
        <v>0</v>
      </c>
      <c r="EC46" s="139">
        <f t="shared" si="160"/>
        <v>-2.9154518950435837</v>
      </c>
      <c r="ED46" s="139">
        <f t="shared" si="161"/>
        <v>-2.4182076813657267</v>
      </c>
      <c r="EE46" s="139">
        <f t="shared" si="162"/>
        <v>-3.0344827586205554</v>
      </c>
      <c r="EF46" s="139">
        <f t="shared" si="163"/>
        <v>5.9941520467834852</v>
      </c>
      <c r="EG46" s="139">
        <f t="shared" si="164"/>
        <v>-2.1459227467811206</v>
      </c>
      <c r="EH46" s="137" t="str">
        <f t="shared" si="165"/>
        <v>Y</v>
      </c>
      <c r="EI46" s="137" t="str">
        <f t="shared" si="166"/>
        <v>N</v>
      </c>
      <c r="EJ46" s="137" t="str">
        <f t="shared" si="167"/>
        <v>Y</v>
      </c>
      <c r="EK46" s="137" t="str">
        <f t="shared" si="168"/>
        <v>N</v>
      </c>
      <c r="EL46" s="137" t="str">
        <f t="shared" si="169"/>
        <v>Y</v>
      </c>
    </row>
    <row r="47" spans="1:142" x14ac:dyDescent="0.3">
      <c r="A47" s="137" t="str">
        <f>D!B47</f>
        <v>ESCORTS</v>
      </c>
      <c r="B47" s="137">
        <f>D!F47</f>
        <v>909.65</v>
      </c>
      <c r="C47" s="137">
        <f>D!O47</f>
        <v>881.25</v>
      </c>
      <c r="D47" s="137">
        <f>D!X47</f>
        <v>867.35</v>
      </c>
      <c r="E47" s="137">
        <f>D!AG47</f>
        <v>835.6</v>
      </c>
      <c r="F47" s="137">
        <f>D!AP47</f>
        <v>810.5</v>
      </c>
      <c r="G47" s="137">
        <f>D!AY47</f>
        <v>823.55</v>
      </c>
      <c r="H47" s="137">
        <f>D!BH47</f>
        <v>794.3</v>
      </c>
      <c r="I47" s="137" t="str">
        <f t="shared" si="85"/>
        <v>Y</v>
      </c>
      <c r="J47" s="137" t="str">
        <f t="shared" si="86"/>
        <v>Y</v>
      </c>
      <c r="K47" s="137" t="str">
        <f t="shared" si="87"/>
        <v>Y</v>
      </c>
      <c r="L47" s="137" t="str">
        <f t="shared" si="88"/>
        <v>Y</v>
      </c>
      <c r="M47" s="137" t="str">
        <f t="shared" si="89"/>
        <v>N</v>
      </c>
      <c r="N47" s="137" t="str">
        <f t="shared" si="90"/>
        <v>Y</v>
      </c>
      <c r="O47" s="139">
        <f t="shared" si="91"/>
        <v>3.22269503546099</v>
      </c>
      <c r="P47" s="139">
        <f t="shared" si="92"/>
        <v>1.6025825791203061</v>
      </c>
      <c r="Q47" s="139">
        <f t="shared" si="93"/>
        <v>3.7996649114408809</v>
      </c>
      <c r="R47" s="139">
        <f t="shared" si="94"/>
        <v>3.0968537939543519</v>
      </c>
      <c r="S47" s="139">
        <f t="shared" si="95"/>
        <v>-1.5846032420618001</v>
      </c>
      <c r="T47" s="139">
        <f t="shared" si="96"/>
        <v>3.6824877250409163</v>
      </c>
      <c r="U47" s="137" t="str">
        <f t="shared" si="97"/>
        <v>Y</v>
      </c>
      <c r="V47" s="137" t="str">
        <f t="shared" si="98"/>
        <v>N</v>
      </c>
      <c r="W47" s="137" t="str">
        <f t="shared" si="99"/>
        <v>Y</v>
      </c>
      <c r="X47" s="137" t="str">
        <f t="shared" si="100"/>
        <v>Y</v>
      </c>
      <c r="Y47" s="137" t="str">
        <f t="shared" si="101"/>
        <v>N</v>
      </c>
      <c r="Z47" s="137">
        <f>D!C47</f>
        <v>875</v>
      </c>
      <c r="AA47" s="137">
        <f>D!L47</f>
        <v>870</v>
      </c>
      <c r="AB47" s="137">
        <f>D!U47</f>
        <v>835.55</v>
      </c>
      <c r="AC47" s="137">
        <f>D!AD47</f>
        <v>820.7</v>
      </c>
      <c r="AD47" s="137">
        <f>D!AM47</f>
        <v>824.95</v>
      </c>
      <c r="AE47" s="137">
        <f>D!AV47</f>
        <v>810</v>
      </c>
      <c r="AF47" s="137">
        <f>D!BE47</f>
        <v>795.9</v>
      </c>
      <c r="AG47" s="137">
        <f>D!D47</f>
        <v>918.95</v>
      </c>
      <c r="AH47" s="137">
        <f>D!M47</f>
        <v>885.65</v>
      </c>
      <c r="AI47" s="137">
        <f>D!V47</f>
        <v>880</v>
      </c>
      <c r="AJ47" s="137">
        <f>D!AE47</f>
        <v>841.55</v>
      </c>
      <c r="AK47" s="137">
        <f>D!AN47</f>
        <v>833.45</v>
      </c>
      <c r="AL47" s="137">
        <f>D!AW47</f>
        <v>835.65</v>
      </c>
      <c r="AM47" s="137">
        <f>D!BF47</f>
        <v>807.7</v>
      </c>
      <c r="AN47" s="137">
        <f>D!E47</f>
        <v>865</v>
      </c>
      <c r="AO47" s="137">
        <f>D!N47</f>
        <v>862.75</v>
      </c>
      <c r="AP47" s="137">
        <f>D!W47</f>
        <v>829</v>
      </c>
      <c r="AQ47" s="137">
        <f>D!AF47</f>
        <v>817.35</v>
      </c>
      <c r="AR47" s="137">
        <f>D!AO47</f>
        <v>803</v>
      </c>
      <c r="AS47" s="137">
        <f>D!AX47</f>
        <v>798.5</v>
      </c>
      <c r="AT47" s="137">
        <f>D!BG47</f>
        <v>778.2</v>
      </c>
      <c r="AU47" s="137">
        <f>D!G47</f>
        <v>4150075</v>
      </c>
      <c r="AV47" s="137">
        <f>D!P47</f>
        <v>2559584</v>
      </c>
      <c r="AW47" s="137">
        <f>D!Y47</f>
        <v>3882308</v>
      </c>
      <c r="AX47" s="137">
        <f>D!AH47</f>
        <v>4134658</v>
      </c>
      <c r="AY47" s="137">
        <f>D!AQ47</f>
        <v>4822543</v>
      </c>
      <c r="AZ47" s="137">
        <f>D!AZ47</f>
        <v>7676115</v>
      </c>
      <c r="BA47" s="137">
        <f>D!BI47</f>
        <v>5873699</v>
      </c>
      <c r="BB47" s="137" t="str">
        <f t="shared" si="102"/>
        <v>Y</v>
      </c>
      <c r="BC47" s="137" t="str">
        <f t="shared" si="103"/>
        <v>N</v>
      </c>
      <c r="BD47" s="137" t="str">
        <f t="shared" si="104"/>
        <v>N</v>
      </c>
      <c r="BE47" s="137" t="str">
        <f t="shared" si="105"/>
        <v>N</v>
      </c>
      <c r="BF47" s="137" t="str">
        <f t="shared" si="106"/>
        <v>N</v>
      </c>
      <c r="BG47" s="137" t="str">
        <f t="shared" si="107"/>
        <v>Y</v>
      </c>
      <c r="BH47" s="139">
        <f t="shared" si="108"/>
        <v>62.138652218485504</v>
      </c>
      <c r="BI47" s="139">
        <f t="shared" si="109"/>
        <v>-34.070558028883852</v>
      </c>
      <c r="BJ47" s="139">
        <f t="shared" si="110"/>
        <v>-6.1032859307831506</v>
      </c>
      <c r="BK47" s="139">
        <f t="shared" si="111"/>
        <v>-14.263947465061483</v>
      </c>
      <c r="BL47" s="139">
        <f t="shared" si="112"/>
        <v>-37.174690582410506</v>
      </c>
      <c r="BM47" s="139">
        <f t="shared" si="113"/>
        <v>30.686216641336234</v>
      </c>
      <c r="BN47" s="137" t="str">
        <f t="shared" si="114"/>
        <v>Y</v>
      </c>
      <c r="BO47" s="137" t="str">
        <f t="shared" si="115"/>
        <v>N</v>
      </c>
      <c r="BP47" s="137" t="str">
        <f t="shared" si="116"/>
        <v>Y</v>
      </c>
      <c r="BQ47" s="137" t="str">
        <f t="shared" si="117"/>
        <v>Y</v>
      </c>
      <c r="BR47" s="137" t="str">
        <f t="shared" si="118"/>
        <v>N</v>
      </c>
      <c r="BS47" s="137">
        <f>D!H47</f>
        <v>3693109342.0999999</v>
      </c>
      <c r="BT47" s="137">
        <f>D!Q47</f>
        <v>2247933493</v>
      </c>
      <c r="BU47" s="137">
        <f>D!Z47</f>
        <v>3293936416.8499999</v>
      </c>
      <c r="BV47" s="137">
        <f>D!AI47</f>
        <v>3437085009.6999998</v>
      </c>
      <c r="BW47" s="137">
        <f>D!AR47</f>
        <v>3953114752.6500001</v>
      </c>
      <c r="BX47" s="137">
        <f>D!BA47</f>
        <v>6295357075.1499996</v>
      </c>
      <c r="BY47" s="137">
        <f>D!BJ47</f>
        <v>4666898653.8000002</v>
      </c>
      <c r="BZ47" s="137" t="str">
        <f t="shared" si="119"/>
        <v>Y</v>
      </c>
      <c r="CA47" s="137" t="str">
        <f t="shared" si="120"/>
        <v>N</v>
      </c>
      <c r="CB47" s="137" t="str">
        <f t="shared" si="121"/>
        <v>N</v>
      </c>
      <c r="CC47" s="137" t="str">
        <f t="shared" si="122"/>
        <v>N</v>
      </c>
      <c r="CD47" s="137" t="str">
        <f t="shared" si="123"/>
        <v>N</v>
      </c>
      <c r="CE47" s="137" t="str">
        <f t="shared" si="124"/>
        <v>Y</v>
      </c>
      <c r="CF47" s="139">
        <f t="shared" si="125"/>
        <v>64.289083889725191</v>
      </c>
      <c r="CG47" s="139">
        <f t="shared" si="126"/>
        <v>-31.755407253740959</v>
      </c>
      <c r="CH47" s="139">
        <f t="shared" si="127"/>
        <v>-4.1648254973622079</v>
      </c>
      <c r="CI47" s="139">
        <f t="shared" si="128"/>
        <v>-13.05375065583603</v>
      </c>
      <c r="CJ47" s="139">
        <f t="shared" si="129"/>
        <v>-37.205869254750588</v>
      </c>
      <c r="CK47" s="139">
        <f t="shared" si="130"/>
        <v>34.893802976073516</v>
      </c>
      <c r="CL47" s="137" t="str">
        <f t="shared" si="131"/>
        <v>Y</v>
      </c>
      <c r="CM47" s="137" t="str">
        <f t="shared" si="132"/>
        <v>N</v>
      </c>
      <c r="CN47" s="137" t="str">
        <f t="shared" si="133"/>
        <v>Y</v>
      </c>
      <c r="CO47" s="137" t="str">
        <f t="shared" si="134"/>
        <v>Y</v>
      </c>
      <c r="CP47" s="137" t="str">
        <f t="shared" si="135"/>
        <v>N</v>
      </c>
      <c r="CQ47" s="137">
        <f>D!I47</f>
        <v>94670</v>
      </c>
      <c r="CR47" s="137">
        <f>D!R47</f>
        <v>57494</v>
      </c>
      <c r="CS47" s="137">
        <f>D!AA47</f>
        <v>87538</v>
      </c>
      <c r="CT47" s="137">
        <f>D!AJ47</f>
        <v>96068</v>
      </c>
      <c r="CU47" s="137">
        <f>D!AS47</f>
        <v>112803</v>
      </c>
      <c r="CV47" s="137">
        <f>D!BB47</f>
        <v>176880</v>
      </c>
      <c r="CW47" s="137">
        <f>D!BK47</f>
        <v>114563</v>
      </c>
      <c r="CX47" s="137" t="str">
        <f t="shared" si="136"/>
        <v>Y</v>
      </c>
      <c r="CY47" s="137" t="str">
        <f t="shared" si="137"/>
        <v>N</v>
      </c>
      <c r="CZ47" s="137" t="str">
        <f t="shared" si="138"/>
        <v>N</v>
      </c>
      <c r="DA47" s="137" t="str">
        <f t="shared" si="139"/>
        <v>N</v>
      </c>
      <c r="DB47" s="137" t="str">
        <f t="shared" si="140"/>
        <v>N</v>
      </c>
      <c r="DC47" s="137" t="str">
        <f t="shared" si="141"/>
        <v>Y</v>
      </c>
      <c r="DD47" s="139">
        <f t="shared" si="142"/>
        <v>64.66066024280795</v>
      </c>
      <c r="DE47" s="139">
        <f t="shared" si="143"/>
        <v>-34.321094838812861</v>
      </c>
      <c r="DF47" s="139">
        <f t="shared" si="144"/>
        <v>-8.879127284839905</v>
      </c>
      <c r="DG47" s="139">
        <f t="shared" si="145"/>
        <v>-14.835598344015674</v>
      </c>
      <c r="DH47" s="139">
        <f t="shared" si="146"/>
        <v>-36.226255088195387</v>
      </c>
      <c r="DI47" s="139">
        <f t="shared" si="147"/>
        <v>54.395398165201684</v>
      </c>
      <c r="DJ47" s="137" t="str">
        <f t="shared" si="148"/>
        <v>Y</v>
      </c>
      <c r="DK47" s="137" t="str">
        <f t="shared" si="149"/>
        <v>N</v>
      </c>
      <c r="DL47" s="137" t="str">
        <f t="shared" si="150"/>
        <v>Y</v>
      </c>
      <c r="DM47" s="137" t="str">
        <f t="shared" si="151"/>
        <v>Y</v>
      </c>
      <c r="DN47" s="137" t="str">
        <f t="shared" si="152"/>
        <v>N</v>
      </c>
      <c r="DO47" s="137">
        <f>Volatility!B47</f>
        <v>4.21</v>
      </c>
      <c r="DP47" s="137">
        <f>Volatility!E47</f>
        <v>4.2699999999999996</v>
      </c>
      <c r="DQ47" s="137">
        <f>Volatility!H47</f>
        <v>4.3899999999999997</v>
      </c>
      <c r="DR47" s="137">
        <f>Volatility!K47</f>
        <v>4.43</v>
      </c>
      <c r="DS47" s="137">
        <f>Volatility!N47</f>
        <v>4.5</v>
      </c>
      <c r="DT47" s="137">
        <f>Volatility!Q47</f>
        <v>4.62</v>
      </c>
      <c r="DU47" s="137">
        <f>Volatility!T47</f>
        <v>4.68</v>
      </c>
      <c r="DV47" s="137" t="str">
        <f t="shared" si="153"/>
        <v>N</v>
      </c>
      <c r="DW47" s="137" t="str">
        <f t="shared" si="154"/>
        <v>N</v>
      </c>
      <c r="DX47" s="137" t="str">
        <f t="shared" si="155"/>
        <v>N</v>
      </c>
      <c r="DY47" s="137" t="str">
        <f t="shared" si="156"/>
        <v>N</v>
      </c>
      <c r="DZ47" s="137" t="str">
        <f t="shared" si="157"/>
        <v>N</v>
      </c>
      <c r="EA47" s="137" t="str">
        <f t="shared" si="158"/>
        <v>N</v>
      </c>
      <c r="EB47" s="139">
        <f t="shared" si="159"/>
        <v>-1.4051522248243469</v>
      </c>
      <c r="EC47" s="139">
        <f t="shared" si="160"/>
        <v>-2.7334851936218705</v>
      </c>
      <c r="ED47" s="139">
        <f t="shared" si="161"/>
        <v>-0.90293453724605044</v>
      </c>
      <c r="EE47" s="139">
        <f t="shared" si="162"/>
        <v>-1.555555555555562</v>
      </c>
      <c r="EF47" s="139">
        <f t="shared" si="163"/>
        <v>-2.5974025974025996</v>
      </c>
      <c r="EG47" s="139">
        <f t="shared" si="164"/>
        <v>-1.2820512820512739</v>
      </c>
      <c r="EH47" s="137" t="str">
        <f t="shared" si="165"/>
        <v>Y</v>
      </c>
      <c r="EI47" s="137" t="str">
        <f t="shared" si="166"/>
        <v>N</v>
      </c>
      <c r="EJ47" s="137" t="str">
        <f t="shared" si="167"/>
        <v>Y</v>
      </c>
      <c r="EK47" s="137" t="str">
        <f t="shared" si="168"/>
        <v>Y</v>
      </c>
      <c r="EL47" s="137" t="str">
        <f t="shared" si="169"/>
        <v>N</v>
      </c>
    </row>
    <row r="48" spans="1:142" x14ac:dyDescent="0.3">
      <c r="A48" s="137" t="str">
        <f>D!B48</f>
        <v>EXIDEIND</v>
      </c>
      <c r="B48" s="137">
        <f>D!F48</f>
        <v>154.1</v>
      </c>
      <c r="C48" s="137">
        <f>D!O48</f>
        <v>155.05000000000001</v>
      </c>
      <c r="D48" s="137">
        <f>D!X48</f>
        <v>149.4</v>
      </c>
      <c r="E48" s="137">
        <f>D!AG48</f>
        <v>149.9</v>
      </c>
      <c r="F48" s="137">
        <f>D!AP48</f>
        <v>151.25</v>
      </c>
      <c r="G48" s="137">
        <f>D!AY48</f>
        <v>154.80000000000001</v>
      </c>
      <c r="H48" s="137">
        <f>D!BH48</f>
        <v>150.9</v>
      </c>
      <c r="I48" s="137" t="str">
        <f t="shared" si="85"/>
        <v>N</v>
      </c>
      <c r="J48" s="137" t="str">
        <f t="shared" si="86"/>
        <v>Y</v>
      </c>
      <c r="K48" s="137" t="str">
        <f t="shared" si="87"/>
        <v>N</v>
      </c>
      <c r="L48" s="137" t="str">
        <f t="shared" si="88"/>
        <v>N</v>
      </c>
      <c r="M48" s="137" t="str">
        <f t="shared" si="89"/>
        <v>N</v>
      </c>
      <c r="N48" s="137" t="str">
        <f t="shared" si="90"/>
        <v>Y</v>
      </c>
      <c r="O48" s="139">
        <f t="shared" si="91"/>
        <v>-0.61270557884554466</v>
      </c>
      <c r="P48" s="139">
        <f t="shared" si="92"/>
        <v>3.7817938420348098</v>
      </c>
      <c r="Q48" s="139">
        <f t="shared" si="93"/>
        <v>-0.33355570380253502</v>
      </c>
      <c r="R48" s="139">
        <f t="shared" si="94"/>
        <v>-0.89256198347107063</v>
      </c>
      <c r="S48" s="139">
        <f t="shared" si="95"/>
        <v>-2.2932816537467775</v>
      </c>
      <c r="T48" s="139">
        <f t="shared" si="96"/>
        <v>2.5844930417495067</v>
      </c>
      <c r="U48" s="137" t="str">
        <f t="shared" si="97"/>
        <v>N</v>
      </c>
      <c r="V48" s="137" t="str">
        <f t="shared" si="98"/>
        <v>Y</v>
      </c>
      <c r="W48" s="137" t="str">
        <f t="shared" si="99"/>
        <v>Y</v>
      </c>
      <c r="X48" s="137" t="str">
        <f t="shared" si="100"/>
        <v>Y</v>
      </c>
      <c r="Y48" s="137" t="str">
        <f t="shared" si="101"/>
        <v>N</v>
      </c>
      <c r="Z48" s="137">
        <f>D!C48</f>
        <v>153.4</v>
      </c>
      <c r="AA48" s="137">
        <f>D!L48</f>
        <v>150.9</v>
      </c>
      <c r="AB48" s="137">
        <f>D!U48</f>
        <v>149</v>
      </c>
      <c r="AC48" s="137">
        <f>D!AD48</f>
        <v>153</v>
      </c>
      <c r="AD48" s="137">
        <f>D!AM48</f>
        <v>155.9</v>
      </c>
      <c r="AE48" s="137">
        <f>D!AV48</f>
        <v>151.5</v>
      </c>
      <c r="AF48" s="137">
        <f>D!BE48</f>
        <v>150</v>
      </c>
      <c r="AG48" s="137">
        <f>D!D48</f>
        <v>157.69999999999999</v>
      </c>
      <c r="AH48" s="137">
        <f>D!M48</f>
        <v>156.5</v>
      </c>
      <c r="AI48" s="137">
        <f>D!V48</f>
        <v>150.80000000000001</v>
      </c>
      <c r="AJ48" s="137">
        <f>D!AE48</f>
        <v>153.30000000000001</v>
      </c>
      <c r="AK48" s="137">
        <f>D!AN48</f>
        <v>155.9</v>
      </c>
      <c r="AL48" s="137">
        <f>D!AW48</f>
        <v>155.9</v>
      </c>
      <c r="AM48" s="137">
        <f>D!BF48</f>
        <v>152.55000000000001</v>
      </c>
      <c r="AN48" s="137">
        <f>D!E48</f>
        <v>151.94999999999999</v>
      </c>
      <c r="AO48" s="137">
        <f>D!N48</f>
        <v>150</v>
      </c>
      <c r="AP48" s="137">
        <f>D!W48</f>
        <v>147.94999999999999</v>
      </c>
      <c r="AQ48" s="137">
        <f>D!AF48</f>
        <v>148.4</v>
      </c>
      <c r="AR48" s="137">
        <f>D!AO48</f>
        <v>150.4</v>
      </c>
      <c r="AS48" s="137">
        <f>D!AX48</f>
        <v>150</v>
      </c>
      <c r="AT48" s="137">
        <f>D!BG48</f>
        <v>148.69999999999999</v>
      </c>
      <c r="AU48" s="137">
        <f>D!G48</f>
        <v>1929128</v>
      </c>
      <c r="AV48" s="137">
        <f>D!P48</f>
        <v>2545304</v>
      </c>
      <c r="AW48" s="137">
        <f>D!Y48</f>
        <v>2842830</v>
      </c>
      <c r="AX48" s="137">
        <f>D!AH48</f>
        <v>3910368</v>
      </c>
      <c r="AY48" s="137">
        <f>D!AQ48</f>
        <v>2387413</v>
      </c>
      <c r="AZ48" s="137">
        <f>D!AZ48</f>
        <v>2505873</v>
      </c>
      <c r="BA48" s="137">
        <f>D!BI48</f>
        <v>2258293</v>
      </c>
      <c r="BB48" s="137" t="str">
        <f t="shared" si="102"/>
        <v>N</v>
      </c>
      <c r="BC48" s="137" t="str">
        <f t="shared" si="103"/>
        <v>N</v>
      </c>
      <c r="BD48" s="137" t="str">
        <f t="shared" si="104"/>
        <v>N</v>
      </c>
      <c r="BE48" s="137" t="str">
        <f t="shared" si="105"/>
        <v>Y</v>
      </c>
      <c r="BF48" s="137" t="str">
        <f t="shared" si="106"/>
        <v>N</v>
      </c>
      <c r="BG48" s="137" t="str">
        <f t="shared" si="107"/>
        <v>Y</v>
      </c>
      <c r="BH48" s="139">
        <f t="shared" si="108"/>
        <v>-24.208346036465585</v>
      </c>
      <c r="BI48" s="139">
        <f t="shared" si="109"/>
        <v>-10.465838618559676</v>
      </c>
      <c r="BJ48" s="139">
        <f t="shared" si="110"/>
        <v>-27.300192718434683</v>
      </c>
      <c r="BK48" s="139">
        <f t="shared" si="111"/>
        <v>63.791015630726648</v>
      </c>
      <c r="BL48" s="139">
        <f t="shared" si="112"/>
        <v>-4.727294639433044</v>
      </c>
      <c r="BM48" s="139">
        <f t="shared" si="113"/>
        <v>10.963147828913254</v>
      </c>
      <c r="BN48" s="137" t="str">
        <f t="shared" si="114"/>
        <v>N</v>
      </c>
      <c r="BO48" s="137" t="str">
        <f t="shared" si="115"/>
        <v>Y</v>
      </c>
      <c r="BP48" s="137" t="str">
        <f t="shared" si="116"/>
        <v>N</v>
      </c>
      <c r="BQ48" s="137" t="str">
        <f t="shared" si="117"/>
        <v>Y</v>
      </c>
      <c r="BR48" s="137" t="str">
        <f t="shared" si="118"/>
        <v>N</v>
      </c>
      <c r="BS48" s="137">
        <f>D!H48</f>
        <v>297884355.14999998</v>
      </c>
      <c r="BT48" s="137">
        <f>D!Q48</f>
        <v>394503814.05000001</v>
      </c>
      <c r="BU48" s="137">
        <f>D!Z48</f>
        <v>424435318.5</v>
      </c>
      <c r="BV48" s="137">
        <f>D!AI48</f>
        <v>591397998.45000005</v>
      </c>
      <c r="BW48" s="137">
        <f>D!AR48</f>
        <v>363742099.80000001</v>
      </c>
      <c r="BX48" s="137">
        <f>D!BA48</f>
        <v>386149401</v>
      </c>
      <c r="BY48" s="137">
        <f>D!BJ48</f>
        <v>340924181.30000001</v>
      </c>
      <c r="BZ48" s="137" t="str">
        <f t="shared" si="119"/>
        <v>N</v>
      </c>
      <c r="CA48" s="137" t="str">
        <f t="shared" si="120"/>
        <v>N</v>
      </c>
      <c r="CB48" s="137" t="str">
        <f t="shared" si="121"/>
        <v>N</v>
      </c>
      <c r="CC48" s="137" t="str">
        <f t="shared" si="122"/>
        <v>Y</v>
      </c>
      <c r="CD48" s="137" t="str">
        <f t="shared" si="123"/>
        <v>N</v>
      </c>
      <c r="CE48" s="137" t="str">
        <f t="shared" si="124"/>
        <v>Y</v>
      </c>
      <c r="CF48" s="139">
        <f t="shared" si="125"/>
        <v>-24.491387778510639</v>
      </c>
      <c r="CG48" s="139">
        <f t="shared" si="126"/>
        <v>-7.052076758310581</v>
      </c>
      <c r="CH48" s="139">
        <f t="shared" si="127"/>
        <v>-28.231864224700441</v>
      </c>
      <c r="CI48" s="139">
        <f t="shared" si="128"/>
        <v>62.587173377834013</v>
      </c>
      <c r="CJ48" s="139">
        <f t="shared" si="129"/>
        <v>-5.8027543593159656</v>
      </c>
      <c r="CK48" s="139">
        <f t="shared" si="130"/>
        <v>13.265477247037385</v>
      </c>
      <c r="CL48" s="137" t="str">
        <f t="shared" si="131"/>
        <v>N</v>
      </c>
      <c r="CM48" s="137" t="str">
        <f t="shared" si="132"/>
        <v>Y</v>
      </c>
      <c r="CN48" s="137" t="str">
        <f t="shared" si="133"/>
        <v>N</v>
      </c>
      <c r="CO48" s="137" t="str">
        <f t="shared" si="134"/>
        <v>Y</v>
      </c>
      <c r="CP48" s="137" t="str">
        <f t="shared" si="135"/>
        <v>N</v>
      </c>
      <c r="CQ48" s="137">
        <f>D!I48</f>
        <v>18581</v>
      </c>
      <c r="CR48" s="137">
        <f>D!R48</f>
        <v>25587</v>
      </c>
      <c r="CS48" s="137">
        <f>D!AA48</f>
        <v>18528</v>
      </c>
      <c r="CT48" s="137">
        <f>D!AJ48</f>
        <v>29312</v>
      </c>
      <c r="CU48" s="137">
        <f>D!AS48</f>
        <v>30141</v>
      </c>
      <c r="CV48" s="137">
        <f>D!BB48</f>
        <v>30761</v>
      </c>
      <c r="CW48" s="137">
        <f>D!BK48</f>
        <v>25176</v>
      </c>
      <c r="CX48" s="137" t="str">
        <f t="shared" si="136"/>
        <v>N</v>
      </c>
      <c r="CY48" s="137" t="str">
        <f t="shared" si="137"/>
        <v>Y</v>
      </c>
      <c r="CZ48" s="137" t="str">
        <f t="shared" si="138"/>
        <v>N</v>
      </c>
      <c r="DA48" s="137" t="str">
        <f t="shared" si="139"/>
        <v>N</v>
      </c>
      <c r="DB48" s="137" t="str">
        <f t="shared" si="140"/>
        <v>N</v>
      </c>
      <c r="DC48" s="137" t="str">
        <f t="shared" si="141"/>
        <v>Y</v>
      </c>
      <c r="DD48" s="139">
        <f t="shared" si="142"/>
        <v>-27.381091960761321</v>
      </c>
      <c r="DE48" s="139">
        <f t="shared" si="143"/>
        <v>38.099093264248708</v>
      </c>
      <c r="DF48" s="139">
        <f t="shared" si="144"/>
        <v>-36.790393013100434</v>
      </c>
      <c r="DG48" s="139">
        <f t="shared" si="145"/>
        <v>-2.750406423144554</v>
      </c>
      <c r="DH48" s="139">
        <f t="shared" si="146"/>
        <v>-2.0155391567244241</v>
      </c>
      <c r="DI48" s="139">
        <f t="shared" si="147"/>
        <v>22.183825865904037</v>
      </c>
      <c r="DJ48" s="137" t="str">
        <f t="shared" si="148"/>
        <v>N</v>
      </c>
      <c r="DK48" s="137" t="str">
        <f t="shared" si="149"/>
        <v>Y</v>
      </c>
      <c r="DL48" s="137" t="str">
        <f t="shared" si="150"/>
        <v>N</v>
      </c>
      <c r="DM48" s="137" t="str">
        <f t="shared" si="151"/>
        <v>N</v>
      </c>
      <c r="DN48" s="137" t="str">
        <f t="shared" si="152"/>
        <v>N</v>
      </c>
      <c r="DO48" s="137">
        <f>Volatility!B48</f>
        <v>2.82</v>
      </c>
      <c r="DP48" s="137">
        <f>Volatility!E48</f>
        <v>2.9</v>
      </c>
      <c r="DQ48" s="137">
        <f>Volatility!H48</f>
        <v>2.84</v>
      </c>
      <c r="DR48" s="137">
        <f>Volatility!K48</f>
        <v>2.93</v>
      </c>
      <c r="DS48" s="137">
        <f>Volatility!N48</f>
        <v>3.01</v>
      </c>
      <c r="DT48" s="137">
        <f>Volatility!Q48</f>
        <v>3.05</v>
      </c>
      <c r="DU48" s="137">
        <f>Volatility!T48</f>
        <v>3.08</v>
      </c>
      <c r="DV48" s="137" t="str">
        <f t="shared" si="153"/>
        <v>N</v>
      </c>
      <c r="DW48" s="137" t="str">
        <f t="shared" si="154"/>
        <v>Y</v>
      </c>
      <c r="DX48" s="137" t="str">
        <f t="shared" si="155"/>
        <v>N</v>
      </c>
      <c r="DY48" s="137" t="str">
        <f t="shared" si="156"/>
        <v>N</v>
      </c>
      <c r="DZ48" s="137" t="str">
        <f t="shared" si="157"/>
        <v>N</v>
      </c>
      <c r="EA48" s="137" t="str">
        <f t="shared" si="158"/>
        <v>N</v>
      </c>
      <c r="EB48" s="139">
        <f t="shared" si="159"/>
        <v>-2.7586206896551748</v>
      </c>
      <c r="EC48" s="139">
        <f t="shared" si="160"/>
        <v>2.1126760563380302</v>
      </c>
      <c r="ED48" s="139">
        <f t="shared" si="161"/>
        <v>-3.0716723549488156</v>
      </c>
      <c r="EE48" s="139">
        <f t="shared" si="162"/>
        <v>-2.6578073089700878</v>
      </c>
      <c r="EF48" s="139">
        <f t="shared" si="163"/>
        <v>-1.3114754098360668</v>
      </c>
      <c r="EG48" s="139">
        <f t="shared" si="164"/>
        <v>-0.97402597402598212</v>
      </c>
      <c r="EH48" s="137" t="str">
        <f t="shared" si="165"/>
        <v>N</v>
      </c>
      <c r="EI48" s="137" t="str">
        <f t="shared" si="166"/>
        <v>Y</v>
      </c>
      <c r="EJ48" s="137" t="str">
        <f t="shared" si="167"/>
        <v>N</v>
      </c>
      <c r="EK48" s="137" t="str">
        <f t="shared" si="168"/>
        <v>N</v>
      </c>
      <c r="EL48" s="137" t="str">
        <f t="shared" si="169"/>
        <v>N</v>
      </c>
    </row>
    <row r="49" spans="1:142" x14ac:dyDescent="0.3">
      <c r="A49" s="137" t="str">
        <f>D!B49</f>
        <v>FEDERALBNK</v>
      </c>
      <c r="B49" s="137">
        <f>D!F49</f>
        <v>37.35</v>
      </c>
      <c r="C49" s="137">
        <f>D!O49</f>
        <v>39.299999999999997</v>
      </c>
      <c r="D49" s="137">
        <f>D!X49</f>
        <v>39.1</v>
      </c>
      <c r="E49" s="137">
        <f>D!AG49</f>
        <v>38.25</v>
      </c>
      <c r="F49" s="137">
        <f>D!AP49</f>
        <v>39.6</v>
      </c>
      <c r="G49" s="137">
        <f>D!AY49</f>
        <v>43.75</v>
      </c>
      <c r="H49" s="137">
        <f>D!BH49</f>
        <v>45.4</v>
      </c>
      <c r="I49" s="137" t="str">
        <f t="shared" si="85"/>
        <v>N</v>
      </c>
      <c r="J49" s="137" t="str">
        <f t="shared" si="86"/>
        <v>Y</v>
      </c>
      <c r="K49" s="137" t="str">
        <f t="shared" si="87"/>
        <v>Y</v>
      </c>
      <c r="L49" s="137" t="str">
        <f t="shared" si="88"/>
        <v>N</v>
      </c>
      <c r="M49" s="137" t="str">
        <f t="shared" si="89"/>
        <v>N</v>
      </c>
      <c r="N49" s="137" t="str">
        <f t="shared" si="90"/>
        <v>N</v>
      </c>
      <c r="O49" s="139">
        <f t="shared" si="91"/>
        <v>-4.9618320610686917</v>
      </c>
      <c r="P49" s="139">
        <f t="shared" si="92"/>
        <v>0.51150895140663877</v>
      </c>
      <c r="Q49" s="139">
        <f t="shared" si="93"/>
        <v>2.2222222222222259</v>
      </c>
      <c r="R49" s="139">
        <f t="shared" si="94"/>
        <v>-3.4090909090909123</v>
      </c>
      <c r="S49" s="139">
        <f t="shared" si="95"/>
        <v>-9.4857142857142822</v>
      </c>
      <c r="T49" s="139">
        <f t="shared" si="96"/>
        <v>-3.6343612334801731</v>
      </c>
      <c r="U49" s="137" t="str">
        <f t="shared" si="97"/>
        <v>N</v>
      </c>
      <c r="V49" s="137" t="str">
        <f t="shared" si="98"/>
        <v>N</v>
      </c>
      <c r="W49" s="137" t="str">
        <f t="shared" si="99"/>
        <v>Y</v>
      </c>
      <c r="X49" s="137" t="str">
        <f t="shared" si="100"/>
        <v>Y</v>
      </c>
      <c r="Y49" s="137" t="str">
        <f t="shared" si="101"/>
        <v>N</v>
      </c>
      <c r="Z49" s="137">
        <f>D!C49</f>
        <v>39</v>
      </c>
      <c r="AA49" s="137">
        <f>D!L49</f>
        <v>39.25</v>
      </c>
      <c r="AB49" s="137">
        <f>D!U49</f>
        <v>38.5</v>
      </c>
      <c r="AC49" s="137">
        <f>D!AD49</f>
        <v>40.4</v>
      </c>
      <c r="AD49" s="137">
        <f>D!AM49</f>
        <v>43.65</v>
      </c>
      <c r="AE49" s="137">
        <f>D!AV49</f>
        <v>45.4</v>
      </c>
      <c r="AF49" s="137">
        <f>D!BE49</f>
        <v>43.45</v>
      </c>
      <c r="AG49" s="137">
        <f>D!D49</f>
        <v>39.85</v>
      </c>
      <c r="AH49" s="137">
        <f>D!M49</f>
        <v>39.9</v>
      </c>
      <c r="AI49" s="137">
        <f>D!V49</f>
        <v>39.9</v>
      </c>
      <c r="AJ49" s="137">
        <f>D!AE49</f>
        <v>40.700000000000003</v>
      </c>
      <c r="AK49" s="137">
        <f>D!AN49</f>
        <v>43.65</v>
      </c>
      <c r="AL49" s="137">
        <f>D!AW49</f>
        <v>45.4</v>
      </c>
      <c r="AM49" s="137">
        <f>D!BF49</f>
        <v>45.7</v>
      </c>
      <c r="AN49" s="137">
        <f>D!E49</f>
        <v>36.799999999999997</v>
      </c>
      <c r="AO49" s="137">
        <f>D!N49</f>
        <v>38.9</v>
      </c>
      <c r="AP49" s="137">
        <f>D!W49</f>
        <v>38</v>
      </c>
      <c r="AQ49" s="137">
        <f>D!AF49</f>
        <v>37.75</v>
      </c>
      <c r="AR49" s="137">
        <f>D!AO49</f>
        <v>39.450000000000003</v>
      </c>
      <c r="AS49" s="137">
        <f>D!AX49</f>
        <v>43.55</v>
      </c>
      <c r="AT49" s="137">
        <f>D!BG49</f>
        <v>42.25</v>
      </c>
      <c r="AU49" s="137">
        <f>D!G49</f>
        <v>34962306</v>
      </c>
      <c r="AV49" s="137">
        <f>D!P49</f>
        <v>19911623</v>
      </c>
      <c r="AW49" s="137">
        <f>D!Y49</f>
        <v>24765017</v>
      </c>
      <c r="AX49" s="137">
        <f>D!AH49</f>
        <v>34760862</v>
      </c>
      <c r="AY49" s="137">
        <f>D!AQ49</f>
        <v>42177752</v>
      </c>
      <c r="AZ49" s="137">
        <f>D!AZ49</f>
        <v>18627066</v>
      </c>
      <c r="BA49" s="137">
        <f>D!BI49</f>
        <v>52425237</v>
      </c>
      <c r="BB49" s="137" t="str">
        <f t="shared" si="102"/>
        <v>Y</v>
      </c>
      <c r="BC49" s="137" t="str">
        <f t="shared" si="103"/>
        <v>N</v>
      </c>
      <c r="BD49" s="137" t="str">
        <f t="shared" si="104"/>
        <v>N</v>
      </c>
      <c r="BE49" s="137" t="str">
        <f t="shared" si="105"/>
        <v>N</v>
      </c>
      <c r="BF49" s="137" t="str">
        <f t="shared" si="106"/>
        <v>Y</v>
      </c>
      <c r="BG49" s="137" t="str">
        <f t="shared" si="107"/>
        <v>N</v>
      </c>
      <c r="BH49" s="139">
        <f t="shared" si="108"/>
        <v>75.587424490710774</v>
      </c>
      <c r="BI49" s="139">
        <f t="shared" si="109"/>
        <v>-19.597781822641188</v>
      </c>
      <c r="BJ49" s="139">
        <f t="shared" si="110"/>
        <v>-28.756033150156057</v>
      </c>
      <c r="BK49" s="139">
        <f t="shared" si="111"/>
        <v>-17.584839514443541</v>
      </c>
      <c r="BL49" s="139">
        <f t="shared" si="112"/>
        <v>126.43261155567924</v>
      </c>
      <c r="BM49" s="139">
        <f t="shared" si="113"/>
        <v>-64.469276505130537</v>
      </c>
      <c r="BN49" s="137" t="str">
        <f t="shared" si="114"/>
        <v>Y</v>
      </c>
      <c r="BO49" s="137" t="str">
        <f t="shared" si="115"/>
        <v>Y</v>
      </c>
      <c r="BP49" s="137" t="str">
        <f t="shared" si="116"/>
        <v>N</v>
      </c>
      <c r="BQ49" s="137" t="str">
        <f t="shared" si="117"/>
        <v>N</v>
      </c>
      <c r="BR49" s="137" t="str">
        <f t="shared" si="118"/>
        <v>Y</v>
      </c>
      <c r="BS49" s="137">
        <f>D!H49</f>
        <v>1327630263.8</v>
      </c>
      <c r="BT49" s="137">
        <f>D!Q49</f>
        <v>785760360.20000005</v>
      </c>
      <c r="BU49" s="137">
        <f>D!Z49</f>
        <v>962869399.95000005</v>
      </c>
      <c r="BV49" s="137">
        <f>D!AI49</f>
        <v>1365303531.9000001</v>
      </c>
      <c r="BW49" s="137">
        <f>D!AR49</f>
        <v>1707686242.8</v>
      </c>
      <c r="BX49" s="137">
        <f>D!BA49</f>
        <v>823343240.14999998</v>
      </c>
      <c r="BY49" s="137">
        <f>D!BJ49</f>
        <v>2335342257.0500002</v>
      </c>
      <c r="BZ49" s="137" t="str">
        <f t="shared" si="119"/>
        <v>Y</v>
      </c>
      <c r="CA49" s="137" t="str">
        <f t="shared" si="120"/>
        <v>N</v>
      </c>
      <c r="CB49" s="137" t="str">
        <f t="shared" si="121"/>
        <v>N</v>
      </c>
      <c r="CC49" s="137" t="str">
        <f t="shared" si="122"/>
        <v>N</v>
      </c>
      <c r="CD49" s="137" t="str">
        <f t="shared" si="123"/>
        <v>Y</v>
      </c>
      <c r="CE49" s="137" t="str">
        <f t="shared" si="124"/>
        <v>N</v>
      </c>
      <c r="CF49" s="139">
        <f t="shared" si="125"/>
        <v>68.961216554889262</v>
      </c>
      <c r="CG49" s="139">
        <f t="shared" si="126"/>
        <v>-18.393879768034683</v>
      </c>
      <c r="CH49" s="139">
        <f t="shared" si="127"/>
        <v>-29.475799523492029</v>
      </c>
      <c r="CI49" s="139">
        <f t="shared" si="128"/>
        <v>-20.049509231778647</v>
      </c>
      <c r="CJ49" s="139">
        <f t="shared" si="129"/>
        <v>107.40878888966002</v>
      </c>
      <c r="CK49" s="139">
        <f t="shared" si="130"/>
        <v>-64.744215214516529</v>
      </c>
      <c r="CL49" s="137" t="str">
        <f t="shared" si="131"/>
        <v>Y</v>
      </c>
      <c r="CM49" s="137" t="str">
        <f t="shared" si="132"/>
        <v>Y</v>
      </c>
      <c r="CN49" s="137" t="str">
        <f t="shared" si="133"/>
        <v>N</v>
      </c>
      <c r="CO49" s="137" t="str">
        <f t="shared" si="134"/>
        <v>N</v>
      </c>
      <c r="CP49" s="137" t="str">
        <f t="shared" si="135"/>
        <v>Y</v>
      </c>
      <c r="CQ49" s="137">
        <f>D!I49</f>
        <v>78943</v>
      </c>
      <c r="CR49" s="137">
        <f>D!R49</f>
        <v>43629</v>
      </c>
      <c r="CS49" s="137">
        <f>D!AA49</f>
        <v>43993</v>
      </c>
      <c r="CT49" s="137">
        <f>D!AJ49</f>
        <v>75827</v>
      </c>
      <c r="CU49" s="137">
        <f>D!AS49</f>
        <v>100766</v>
      </c>
      <c r="CV49" s="137">
        <f>D!BB49</f>
        <v>49750</v>
      </c>
      <c r="CW49" s="137">
        <f>D!BK49</f>
        <v>101730</v>
      </c>
      <c r="CX49" s="137" t="str">
        <f t="shared" si="136"/>
        <v>Y</v>
      </c>
      <c r="CY49" s="137" t="str">
        <f t="shared" si="137"/>
        <v>N</v>
      </c>
      <c r="CZ49" s="137" t="str">
        <f t="shared" si="138"/>
        <v>N</v>
      </c>
      <c r="DA49" s="137" t="str">
        <f t="shared" si="139"/>
        <v>N</v>
      </c>
      <c r="DB49" s="137" t="str">
        <f t="shared" si="140"/>
        <v>Y</v>
      </c>
      <c r="DC49" s="137" t="str">
        <f t="shared" si="141"/>
        <v>N</v>
      </c>
      <c r="DD49" s="139">
        <f t="shared" si="142"/>
        <v>80.941575557541995</v>
      </c>
      <c r="DE49" s="139">
        <f t="shared" si="143"/>
        <v>-0.82740435978451121</v>
      </c>
      <c r="DF49" s="139">
        <f t="shared" si="144"/>
        <v>-41.982407321930182</v>
      </c>
      <c r="DG49" s="139">
        <f t="shared" si="145"/>
        <v>-24.749419447035706</v>
      </c>
      <c r="DH49" s="139">
        <f t="shared" si="146"/>
        <v>102.54472361809046</v>
      </c>
      <c r="DI49" s="139">
        <f t="shared" si="147"/>
        <v>-51.096038533372656</v>
      </c>
      <c r="DJ49" s="137" t="str">
        <f t="shared" si="148"/>
        <v>Y</v>
      </c>
      <c r="DK49" s="137" t="str">
        <f t="shared" si="149"/>
        <v>Y</v>
      </c>
      <c r="DL49" s="137" t="str">
        <f t="shared" si="150"/>
        <v>N</v>
      </c>
      <c r="DM49" s="137" t="str">
        <f t="shared" si="151"/>
        <v>N</v>
      </c>
      <c r="DN49" s="137" t="str">
        <f t="shared" si="152"/>
        <v>Y</v>
      </c>
      <c r="DO49" s="137">
        <f>Volatility!B49</f>
        <v>5</v>
      </c>
      <c r="DP49" s="137">
        <f>Volatility!E49</f>
        <v>4.99</v>
      </c>
      <c r="DQ49" s="137">
        <f>Volatility!H49</f>
        <v>5.1499999999999897</v>
      </c>
      <c r="DR49" s="137">
        <f>Volatility!K49</f>
        <v>5.28</v>
      </c>
      <c r="DS49" s="137">
        <f>Volatility!N49</f>
        <v>5.38</v>
      </c>
      <c r="DT49" s="137">
        <f>Volatility!Q49</f>
        <v>4.9399999999999897</v>
      </c>
      <c r="DU49" s="137">
        <f>Volatility!T49</f>
        <v>5.01</v>
      </c>
      <c r="DV49" s="137" t="str">
        <f t="shared" si="153"/>
        <v>Y</v>
      </c>
      <c r="DW49" s="137" t="str">
        <f t="shared" si="154"/>
        <v>N</v>
      </c>
      <c r="DX49" s="137" t="str">
        <f t="shared" si="155"/>
        <v>N</v>
      </c>
      <c r="DY49" s="137" t="str">
        <f t="shared" si="156"/>
        <v>N</v>
      </c>
      <c r="DZ49" s="137" t="str">
        <f t="shared" si="157"/>
        <v>Y</v>
      </c>
      <c r="EA49" s="137" t="str">
        <f t="shared" si="158"/>
        <v>N</v>
      </c>
      <c r="EB49" s="139">
        <f t="shared" si="159"/>
        <v>0.20040080160320214</v>
      </c>
      <c r="EC49" s="139">
        <f t="shared" si="160"/>
        <v>-3.1067961165046567</v>
      </c>
      <c r="ED49" s="139">
        <f t="shared" si="161"/>
        <v>-2.4621212121214118</v>
      </c>
      <c r="EE49" s="139">
        <f t="shared" si="162"/>
        <v>-1.8587360594795475</v>
      </c>
      <c r="EF49" s="139">
        <f t="shared" si="163"/>
        <v>8.9068825910933409</v>
      </c>
      <c r="EG49" s="139">
        <f t="shared" si="164"/>
        <v>-1.3972055888225561</v>
      </c>
      <c r="EH49" s="137" t="str">
        <f t="shared" si="165"/>
        <v>Y</v>
      </c>
      <c r="EI49" s="137" t="str">
        <f t="shared" si="166"/>
        <v>N</v>
      </c>
      <c r="EJ49" s="137" t="str">
        <f t="shared" si="167"/>
        <v>N</v>
      </c>
      <c r="EK49" s="137" t="str">
        <f t="shared" si="168"/>
        <v>N</v>
      </c>
      <c r="EL49" s="137" t="str">
        <f t="shared" si="169"/>
        <v>Y</v>
      </c>
    </row>
    <row r="50" spans="1:142" x14ac:dyDescent="0.3">
      <c r="A50" s="137" t="str">
        <f>D!B50</f>
        <v>GAIL</v>
      </c>
      <c r="B50" s="137">
        <f>D!F50</f>
        <v>87.2</v>
      </c>
      <c r="C50" s="137">
        <f>D!O50</f>
        <v>87.95</v>
      </c>
      <c r="D50" s="137">
        <f>D!X50</f>
        <v>86.25</v>
      </c>
      <c r="E50" s="137">
        <f>D!AG50</f>
        <v>81.849999999999994</v>
      </c>
      <c r="F50" s="137">
        <f>D!AP50</f>
        <v>81</v>
      </c>
      <c r="G50" s="137">
        <f>D!AY50</f>
        <v>85.8</v>
      </c>
      <c r="H50" s="137">
        <f>D!BH50</f>
        <v>85.45</v>
      </c>
      <c r="I50" s="137" t="str">
        <f t="shared" si="85"/>
        <v>N</v>
      </c>
      <c r="J50" s="137" t="str">
        <f t="shared" si="86"/>
        <v>Y</v>
      </c>
      <c r="K50" s="137" t="str">
        <f t="shared" si="87"/>
        <v>Y</v>
      </c>
      <c r="L50" s="137" t="str">
        <f t="shared" si="88"/>
        <v>Y</v>
      </c>
      <c r="M50" s="137" t="str">
        <f t="shared" si="89"/>
        <v>N</v>
      </c>
      <c r="N50" s="137" t="str">
        <f t="shared" si="90"/>
        <v>Y</v>
      </c>
      <c r="O50" s="139">
        <f t="shared" si="91"/>
        <v>-0.85275724843661171</v>
      </c>
      <c r="P50" s="139">
        <f t="shared" si="92"/>
        <v>1.9710144927536266</v>
      </c>
      <c r="Q50" s="139">
        <f t="shared" si="93"/>
        <v>5.3756872327428296</v>
      </c>
      <c r="R50" s="139">
        <f t="shared" si="94"/>
        <v>1.0493827160493756</v>
      </c>
      <c r="S50" s="139">
        <f t="shared" si="95"/>
        <v>-5.5944055944055906</v>
      </c>
      <c r="T50" s="139">
        <f t="shared" si="96"/>
        <v>0.40959625511994652</v>
      </c>
      <c r="U50" s="137" t="str">
        <f t="shared" si="97"/>
        <v>N</v>
      </c>
      <c r="V50" s="137" t="str">
        <f t="shared" si="98"/>
        <v>N</v>
      </c>
      <c r="W50" s="137" t="str">
        <f t="shared" si="99"/>
        <v>Y</v>
      </c>
      <c r="X50" s="137" t="str">
        <f t="shared" si="100"/>
        <v>Y</v>
      </c>
      <c r="Y50" s="137" t="str">
        <f t="shared" si="101"/>
        <v>N</v>
      </c>
      <c r="Z50" s="137">
        <f>D!C50</f>
        <v>87.25</v>
      </c>
      <c r="AA50" s="137">
        <f>D!L50</f>
        <v>86.4</v>
      </c>
      <c r="AB50" s="137">
        <f>D!U50</f>
        <v>81.849999999999994</v>
      </c>
      <c r="AC50" s="137">
        <f>D!AD50</f>
        <v>82.5</v>
      </c>
      <c r="AD50" s="137">
        <f>D!AM50</f>
        <v>86.1</v>
      </c>
      <c r="AE50" s="137">
        <f>D!AV50</f>
        <v>86.1</v>
      </c>
      <c r="AF50" s="137">
        <f>D!BE50</f>
        <v>89.25</v>
      </c>
      <c r="AG50" s="137">
        <f>D!D50</f>
        <v>87.7</v>
      </c>
      <c r="AH50" s="137">
        <f>D!M50</f>
        <v>88.2</v>
      </c>
      <c r="AI50" s="137">
        <f>D!V50</f>
        <v>86.95</v>
      </c>
      <c r="AJ50" s="137">
        <f>D!AE50</f>
        <v>83.35</v>
      </c>
      <c r="AK50" s="137">
        <f>D!AN50</f>
        <v>86.75</v>
      </c>
      <c r="AL50" s="137">
        <f>D!AW50</f>
        <v>86.8</v>
      </c>
      <c r="AM50" s="137">
        <f>D!BF50</f>
        <v>89.25</v>
      </c>
      <c r="AN50" s="137">
        <f>D!E50</f>
        <v>85</v>
      </c>
      <c r="AO50" s="137">
        <f>D!N50</f>
        <v>85.5</v>
      </c>
      <c r="AP50" s="137">
        <f>D!W50</f>
        <v>81.3</v>
      </c>
      <c r="AQ50" s="137">
        <f>D!AF50</f>
        <v>80.650000000000006</v>
      </c>
      <c r="AR50" s="137">
        <f>D!AO50</f>
        <v>80.5</v>
      </c>
      <c r="AS50" s="137">
        <f>D!AX50</f>
        <v>84.75</v>
      </c>
      <c r="AT50" s="137">
        <f>D!BG50</f>
        <v>85.1</v>
      </c>
      <c r="AU50" s="137">
        <f>D!G50</f>
        <v>7514724</v>
      </c>
      <c r="AV50" s="137">
        <f>D!P50</f>
        <v>12867616</v>
      </c>
      <c r="AW50" s="137">
        <f>D!Y50</f>
        <v>16541795</v>
      </c>
      <c r="AX50" s="137">
        <f>D!AH50</f>
        <v>17936322</v>
      </c>
      <c r="AY50" s="137">
        <f>D!AQ50</f>
        <v>14440594</v>
      </c>
      <c r="AZ50" s="137">
        <f>D!AZ50</f>
        <v>12041344</v>
      </c>
      <c r="BA50" s="137">
        <f>D!BI50</f>
        <v>13034092</v>
      </c>
      <c r="BB50" s="137" t="str">
        <f t="shared" si="102"/>
        <v>N</v>
      </c>
      <c r="BC50" s="137" t="str">
        <f t="shared" si="103"/>
        <v>N</v>
      </c>
      <c r="BD50" s="137" t="str">
        <f t="shared" si="104"/>
        <v>N</v>
      </c>
      <c r="BE50" s="137" t="str">
        <f t="shared" si="105"/>
        <v>Y</v>
      </c>
      <c r="BF50" s="137" t="str">
        <f t="shared" si="106"/>
        <v>Y</v>
      </c>
      <c r="BG50" s="137" t="str">
        <f t="shared" si="107"/>
        <v>N</v>
      </c>
      <c r="BH50" s="139">
        <f t="shared" si="108"/>
        <v>-41.599718238405622</v>
      </c>
      <c r="BI50" s="139">
        <f t="shared" si="109"/>
        <v>-22.211489140084254</v>
      </c>
      <c r="BJ50" s="139">
        <f t="shared" si="110"/>
        <v>-7.7748771459388379</v>
      </c>
      <c r="BK50" s="139">
        <f t="shared" si="111"/>
        <v>24.207646859956039</v>
      </c>
      <c r="BL50" s="139">
        <f t="shared" si="112"/>
        <v>19.925101384031549</v>
      </c>
      <c r="BM50" s="139">
        <f t="shared" si="113"/>
        <v>-7.6165489701929365</v>
      </c>
      <c r="BN50" s="137" t="str">
        <f t="shared" si="114"/>
        <v>N</v>
      </c>
      <c r="BO50" s="137" t="str">
        <f t="shared" si="115"/>
        <v>N</v>
      </c>
      <c r="BP50" s="137" t="str">
        <f t="shared" si="116"/>
        <v>N</v>
      </c>
      <c r="BQ50" s="137" t="str">
        <f t="shared" si="117"/>
        <v>Y</v>
      </c>
      <c r="BR50" s="137" t="str">
        <f t="shared" si="118"/>
        <v>Y</v>
      </c>
      <c r="BS50" s="137">
        <f>D!H50</f>
        <v>648906569.79999995</v>
      </c>
      <c r="BT50" s="137">
        <f>D!Q50</f>
        <v>1122308878</v>
      </c>
      <c r="BU50" s="137">
        <f>D!Z50</f>
        <v>1399366138.1500001</v>
      </c>
      <c r="BV50" s="137">
        <f>D!AI50</f>
        <v>1473976826.95</v>
      </c>
      <c r="BW50" s="137">
        <f>D!AR50</f>
        <v>1188539022.3499999</v>
      </c>
      <c r="BX50" s="137">
        <f>D!BA50</f>
        <v>1033917766.95</v>
      </c>
      <c r="BY50" s="137">
        <f>D!BJ50</f>
        <v>1122729247.5999999</v>
      </c>
      <c r="BZ50" s="137" t="str">
        <f t="shared" si="119"/>
        <v>N</v>
      </c>
      <c r="CA50" s="137" t="str">
        <f t="shared" si="120"/>
        <v>N</v>
      </c>
      <c r="CB50" s="137" t="str">
        <f t="shared" si="121"/>
        <v>N</v>
      </c>
      <c r="CC50" s="137" t="str">
        <f t="shared" si="122"/>
        <v>Y</v>
      </c>
      <c r="CD50" s="137" t="str">
        <f t="shared" si="123"/>
        <v>Y</v>
      </c>
      <c r="CE50" s="137" t="str">
        <f t="shared" si="124"/>
        <v>N</v>
      </c>
      <c r="CF50" s="139">
        <f t="shared" si="125"/>
        <v>-42.181106955477546</v>
      </c>
      <c r="CG50" s="139">
        <f t="shared" si="126"/>
        <v>-19.798768356384361</v>
      </c>
      <c r="CH50" s="139">
        <f t="shared" si="127"/>
        <v>-5.0618630792443851</v>
      </c>
      <c r="CI50" s="139">
        <f t="shared" si="128"/>
        <v>24.015854694920119</v>
      </c>
      <c r="CJ50" s="139">
        <f t="shared" si="129"/>
        <v>14.954889096849932</v>
      </c>
      <c r="CK50" s="139">
        <f t="shared" si="130"/>
        <v>-7.9103203946853213</v>
      </c>
      <c r="CL50" s="137" t="str">
        <f t="shared" si="131"/>
        <v>N</v>
      </c>
      <c r="CM50" s="137" t="str">
        <f t="shared" si="132"/>
        <v>N</v>
      </c>
      <c r="CN50" s="137" t="str">
        <f t="shared" si="133"/>
        <v>N</v>
      </c>
      <c r="CO50" s="137" t="str">
        <f t="shared" si="134"/>
        <v>Y</v>
      </c>
      <c r="CP50" s="137" t="str">
        <f t="shared" si="135"/>
        <v>Y</v>
      </c>
      <c r="CQ50" s="137">
        <f>D!I50</f>
        <v>38680</v>
      </c>
      <c r="CR50" s="137">
        <f>D!R50</f>
        <v>58735</v>
      </c>
      <c r="CS50" s="137">
        <f>D!AA50</f>
        <v>76113</v>
      </c>
      <c r="CT50" s="137">
        <f>D!AJ50</f>
        <v>65599</v>
      </c>
      <c r="CU50" s="137">
        <f>D!AS50</f>
        <v>60495</v>
      </c>
      <c r="CV50" s="137">
        <f>D!BB50</f>
        <v>44761</v>
      </c>
      <c r="CW50" s="137">
        <f>D!BK50</f>
        <v>85001</v>
      </c>
      <c r="CX50" s="137" t="str">
        <f t="shared" si="136"/>
        <v>N</v>
      </c>
      <c r="CY50" s="137" t="str">
        <f t="shared" si="137"/>
        <v>N</v>
      </c>
      <c r="CZ50" s="137" t="str">
        <f t="shared" si="138"/>
        <v>Y</v>
      </c>
      <c r="DA50" s="137" t="str">
        <f t="shared" si="139"/>
        <v>Y</v>
      </c>
      <c r="DB50" s="137" t="str">
        <f t="shared" si="140"/>
        <v>Y</v>
      </c>
      <c r="DC50" s="137" t="str">
        <f t="shared" si="141"/>
        <v>N</v>
      </c>
      <c r="DD50" s="139">
        <f t="shared" si="142"/>
        <v>-34.144888056525069</v>
      </c>
      <c r="DE50" s="139">
        <f t="shared" si="143"/>
        <v>-22.8318421294654</v>
      </c>
      <c r="DF50" s="139">
        <f t="shared" si="144"/>
        <v>16.027683348831538</v>
      </c>
      <c r="DG50" s="139">
        <f t="shared" si="145"/>
        <v>8.4370609141251336</v>
      </c>
      <c r="DH50" s="139">
        <f t="shared" si="146"/>
        <v>35.151136033600679</v>
      </c>
      <c r="DI50" s="139">
        <f t="shared" si="147"/>
        <v>-47.340619522123269</v>
      </c>
      <c r="DJ50" s="137" t="str">
        <f t="shared" si="148"/>
        <v>N</v>
      </c>
      <c r="DK50" s="137" t="str">
        <f t="shared" si="149"/>
        <v>N</v>
      </c>
      <c r="DL50" s="137" t="str">
        <f t="shared" si="150"/>
        <v>Y</v>
      </c>
      <c r="DM50" s="137" t="str">
        <f t="shared" si="151"/>
        <v>N</v>
      </c>
      <c r="DN50" s="137" t="str">
        <f t="shared" si="152"/>
        <v>Y</v>
      </c>
      <c r="DO50" s="137">
        <f>Volatility!B50</f>
        <v>3.66</v>
      </c>
      <c r="DP50" s="137">
        <f>Volatility!E50</f>
        <v>3.7699999999999898</v>
      </c>
      <c r="DQ50" s="137">
        <f>Volatility!H50</f>
        <v>3.86</v>
      </c>
      <c r="DR50" s="137">
        <f>Volatility!K50</f>
        <v>3.76</v>
      </c>
      <c r="DS50" s="137">
        <f>Volatility!N50</f>
        <v>3.8699999999999899</v>
      </c>
      <c r="DT50" s="137">
        <f>Volatility!Q50</f>
        <v>3.71999999999999</v>
      </c>
      <c r="DU50" s="137">
        <f>Volatility!T50</f>
        <v>3.84</v>
      </c>
      <c r="DV50" s="137" t="str">
        <f t="shared" si="153"/>
        <v>N</v>
      </c>
      <c r="DW50" s="137" t="str">
        <f t="shared" si="154"/>
        <v>N</v>
      </c>
      <c r="DX50" s="137" t="str">
        <f t="shared" si="155"/>
        <v>Y</v>
      </c>
      <c r="DY50" s="137" t="str">
        <f t="shared" si="156"/>
        <v>N</v>
      </c>
      <c r="DZ50" s="137" t="str">
        <f t="shared" si="157"/>
        <v>Y</v>
      </c>
      <c r="EA50" s="137" t="str">
        <f t="shared" si="158"/>
        <v>N</v>
      </c>
      <c r="EB50" s="139">
        <f t="shared" si="159"/>
        <v>-2.9177718832888582</v>
      </c>
      <c r="EC50" s="139">
        <f t="shared" si="160"/>
        <v>-2.3316062176168413</v>
      </c>
      <c r="ED50" s="139">
        <f t="shared" si="161"/>
        <v>2.659574468085109</v>
      </c>
      <c r="EE50" s="139">
        <f t="shared" si="162"/>
        <v>-2.8423772609816638</v>
      </c>
      <c r="EF50" s="139">
        <f t="shared" si="163"/>
        <v>4.032258064516137</v>
      </c>
      <c r="EG50" s="139">
        <f t="shared" si="164"/>
        <v>-3.1250000000002576</v>
      </c>
      <c r="EH50" s="137" t="str">
        <f t="shared" si="165"/>
        <v>N</v>
      </c>
      <c r="EI50" s="137" t="str">
        <f t="shared" si="166"/>
        <v>N</v>
      </c>
      <c r="EJ50" s="137" t="str">
        <f t="shared" si="167"/>
        <v>Y</v>
      </c>
      <c r="EK50" s="137" t="str">
        <f t="shared" si="168"/>
        <v>N</v>
      </c>
      <c r="EL50" s="137" t="str">
        <f t="shared" si="169"/>
        <v>Y</v>
      </c>
    </row>
    <row r="51" spans="1:142" x14ac:dyDescent="0.3">
      <c r="A51" s="137" t="str">
        <f>D!B51</f>
        <v>GLENMARK</v>
      </c>
      <c r="B51" s="137">
        <f>D!F51</f>
        <v>352</v>
      </c>
      <c r="C51" s="137">
        <f>D!O51</f>
        <v>350.15</v>
      </c>
      <c r="D51" s="137">
        <f>D!X51</f>
        <v>343.7</v>
      </c>
      <c r="E51" s="137">
        <f>D!AG51</f>
        <v>332.35</v>
      </c>
      <c r="F51" s="137">
        <f>D!AP51</f>
        <v>327.2</v>
      </c>
      <c r="G51" s="137">
        <f>D!AY51</f>
        <v>339.65</v>
      </c>
      <c r="H51" s="137">
        <f>D!BH51</f>
        <v>346.45</v>
      </c>
      <c r="I51" s="137" t="str">
        <f t="shared" si="85"/>
        <v>Y</v>
      </c>
      <c r="J51" s="137" t="str">
        <f t="shared" si="86"/>
        <v>Y</v>
      </c>
      <c r="K51" s="137" t="str">
        <f t="shared" si="87"/>
        <v>Y</v>
      </c>
      <c r="L51" s="137" t="str">
        <f t="shared" si="88"/>
        <v>Y</v>
      </c>
      <c r="M51" s="137" t="str">
        <f t="shared" si="89"/>
        <v>N</v>
      </c>
      <c r="N51" s="137" t="str">
        <f t="shared" si="90"/>
        <v>N</v>
      </c>
      <c r="O51" s="139">
        <f t="shared" si="91"/>
        <v>0.52834499500214849</v>
      </c>
      <c r="P51" s="139">
        <f t="shared" si="92"/>
        <v>1.8766366016875151</v>
      </c>
      <c r="Q51" s="139">
        <f t="shared" si="93"/>
        <v>3.4150744696855617</v>
      </c>
      <c r="R51" s="139">
        <f t="shared" si="94"/>
        <v>1.5739608801956093</v>
      </c>
      <c r="S51" s="139">
        <f t="shared" si="95"/>
        <v>-3.6655380538789903</v>
      </c>
      <c r="T51" s="139">
        <f t="shared" si="96"/>
        <v>-1.9627651897820786</v>
      </c>
      <c r="U51" s="137" t="str">
        <f t="shared" si="97"/>
        <v>N</v>
      </c>
      <c r="V51" s="137" t="str">
        <f t="shared" si="98"/>
        <v>N</v>
      </c>
      <c r="W51" s="137" t="str">
        <f t="shared" si="99"/>
        <v>Y</v>
      </c>
      <c r="X51" s="137" t="str">
        <f t="shared" si="100"/>
        <v>Y</v>
      </c>
      <c r="Y51" s="137" t="str">
        <f t="shared" si="101"/>
        <v>N</v>
      </c>
      <c r="Z51" s="137">
        <f>D!C51</f>
        <v>347</v>
      </c>
      <c r="AA51" s="137">
        <f>D!L51</f>
        <v>347.9</v>
      </c>
      <c r="AB51" s="137">
        <f>D!U51</f>
        <v>333.1</v>
      </c>
      <c r="AC51" s="137">
        <f>D!AD51</f>
        <v>331.5</v>
      </c>
      <c r="AD51" s="137">
        <f>D!AM51</f>
        <v>341</v>
      </c>
      <c r="AE51" s="137">
        <f>D!AV51</f>
        <v>350</v>
      </c>
      <c r="AF51" s="137">
        <f>D!BE51</f>
        <v>336.5</v>
      </c>
      <c r="AG51" s="137">
        <f>D!D51</f>
        <v>363.6</v>
      </c>
      <c r="AH51" s="137">
        <f>D!M51</f>
        <v>354.45</v>
      </c>
      <c r="AI51" s="137">
        <f>D!V51</f>
        <v>350</v>
      </c>
      <c r="AJ51" s="137">
        <f>D!AE51</f>
        <v>338.4</v>
      </c>
      <c r="AK51" s="137">
        <f>D!AN51</f>
        <v>341</v>
      </c>
      <c r="AL51" s="137">
        <f>D!AW51</f>
        <v>353.75</v>
      </c>
      <c r="AM51" s="137">
        <f>D!BF51</f>
        <v>351.9</v>
      </c>
      <c r="AN51" s="137">
        <f>D!E51</f>
        <v>345</v>
      </c>
      <c r="AO51" s="137">
        <f>D!N51</f>
        <v>345.05</v>
      </c>
      <c r="AP51" s="137">
        <f>D!W51</f>
        <v>331.45</v>
      </c>
      <c r="AQ51" s="137">
        <f>D!AF51</f>
        <v>328.6</v>
      </c>
      <c r="AR51" s="137">
        <f>D!AO51</f>
        <v>325.55</v>
      </c>
      <c r="AS51" s="137">
        <f>D!AX51</f>
        <v>336</v>
      </c>
      <c r="AT51" s="137">
        <f>D!BG51</f>
        <v>333.1</v>
      </c>
      <c r="AU51" s="137">
        <f>D!G51</f>
        <v>7839018</v>
      </c>
      <c r="AV51" s="137">
        <f>D!P51</f>
        <v>4531260</v>
      </c>
      <c r="AW51" s="137">
        <f>D!Y51</f>
        <v>2539368</v>
      </c>
      <c r="AX51" s="137">
        <f>D!AH51</f>
        <v>2926620</v>
      </c>
      <c r="AY51" s="137">
        <f>D!AQ51</f>
        <v>2729565</v>
      </c>
      <c r="AZ51" s="137">
        <f>D!AZ51</f>
        <v>6867586</v>
      </c>
      <c r="BA51" s="137">
        <f>D!BI51</f>
        <v>6787422</v>
      </c>
      <c r="BB51" s="137" t="str">
        <f t="shared" si="102"/>
        <v>Y</v>
      </c>
      <c r="BC51" s="137" t="str">
        <f t="shared" si="103"/>
        <v>Y</v>
      </c>
      <c r="BD51" s="137" t="str">
        <f t="shared" si="104"/>
        <v>N</v>
      </c>
      <c r="BE51" s="137" t="str">
        <f t="shared" si="105"/>
        <v>Y</v>
      </c>
      <c r="BF51" s="137" t="str">
        <f t="shared" si="106"/>
        <v>N</v>
      </c>
      <c r="BG51" s="137" t="str">
        <f t="shared" si="107"/>
        <v>Y</v>
      </c>
      <c r="BH51" s="139">
        <f t="shared" si="108"/>
        <v>72.998636140940931</v>
      </c>
      <c r="BI51" s="139">
        <f t="shared" si="109"/>
        <v>78.440462351262212</v>
      </c>
      <c r="BJ51" s="139">
        <f t="shared" si="110"/>
        <v>-13.232056092010581</v>
      </c>
      <c r="BK51" s="139">
        <f t="shared" si="111"/>
        <v>7.2192821933165172</v>
      </c>
      <c r="BL51" s="139">
        <f t="shared" si="112"/>
        <v>-60.254374681292667</v>
      </c>
      <c r="BM51" s="139">
        <f t="shared" si="113"/>
        <v>1.1810669794805744</v>
      </c>
      <c r="BN51" s="137" t="str">
        <f t="shared" si="114"/>
        <v>N</v>
      </c>
      <c r="BO51" s="137" t="str">
        <f t="shared" si="115"/>
        <v>Y</v>
      </c>
      <c r="BP51" s="137" t="str">
        <f t="shared" si="116"/>
        <v>N</v>
      </c>
      <c r="BQ51" s="137" t="str">
        <f t="shared" si="117"/>
        <v>Y</v>
      </c>
      <c r="BR51" s="137" t="str">
        <f t="shared" si="118"/>
        <v>N</v>
      </c>
      <c r="BS51" s="137">
        <f>D!H51</f>
        <v>2795883185.9000001</v>
      </c>
      <c r="BT51" s="137">
        <f>D!Q51</f>
        <v>1583623110.3</v>
      </c>
      <c r="BU51" s="137">
        <f>D!Z51</f>
        <v>860132586.89999998</v>
      </c>
      <c r="BV51" s="137">
        <f>D!AI51</f>
        <v>977294174.85000002</v>
      </c>
      <c r="BW51" s="137">
        <f>D!AR51</f>
        <v>905290387.04999995</v>
      </c>
      <c r="BX51" s="137">
        <f>D!BA51</f>
        <v>2361854773.5500002</v>
      </c>
      <c r="BY51" s="137">
        <f>D!BJ51</f>
        <v>2353121569.5</v>
      </c>
      <c r="BZ51" s="137" t="str">
        <f t="shared" si="119"/>
        <v>Y</v>
      </c>
      <c r="CA51" s="137" t="str">
        <f t="shared" si="120"/>
        <v>Y</v>
      </c>
      <c r="CB51" s="137" t="str">
        <f t="shared" si="121"/>
        <v>N</v>
      </c>
      <c r="CC51" s="137" t="str">
        <f t="shared" si="122"/>
        <v>Y</v>
      </c>
      <c r="CD51" s="137" t="str">
        <f t="shared" si="123"/>
        <v>N</v>
      </c>
      <c r="CE51" s="137" t="str">
        <f t="shared" si="124"/>
        <v>Y</v>
      </c>
      <c r="CF51" s="139">
        <f t="shared" si="125"/>
        <v>76.549784334124226</v>
      </c>
      <c r="CG51" s="139">
        <f t="shared" si="126"/>
        <v>84.113837147773808</v>
      </c>
      <c r="CH51" s="139">
        <f t="shared" si="127"/>
        <v>-11.988364503245155</v>
      </c>
      <c r="CI51" s="139">
        <f t="shared" si="128"/>
        <v>7.9536675557368142</v>
      </c>
      <c r="CJ51" s="139">
        <f t="shared" si="129"/>
        <v>-61.670361904203887</v>
      </c>
      <c r="CK51" s="139">
        <f t="shared" si="130"/>
        <v>0.37113271847896301</v>
      </c>
      <c r="CL51" s="137" t="str">
        <f t="shared" si="131"/>
        <v>N</v>
      </c>
      <c r="CM51" s="137" t="str">
        <f t="shared" si="132"/>
        <v>Y</v>
      </c>
      <c r="CN51" s="137" t="str">
        <f t="shared" si="133"/>
        <v>N</v>
      </c>
      <c r="CO51" s="137" t="str">
        <f t="shared" si="134"/>
        <v>Y</v>
      </c>
      <c r="CP51" s="137" t="str">
        <f t="shared" si="135"/>
        <v>N</v>
      </c>
      <c r="CQ51" s="137">
        <f>D!I51</f>
        <v>95604</v>
      </c>
      <c r="CR51" s="137">
        <f>D!R51</f>
        <v>60618</v>
      </c>
      <c r="CS51" s="137">
        <f>D!AA51</f>
        <v>33265</v>
      </c>
      <c r="CT51" s="137">
        <f>D!AJ51</f>
        <v>47786</v>
      </c>
      <c r="CU51" s="137">
        <f>D!AS51</f>
        <v>34283</v>
      </c>
      <c r="CV51" s="137">
        <f>D!BB51</f>
        <v>84981</v>
      </c>
      <c r="CW51" s="137">
        <f>D!BK51</f>
        <v>89648</v>
      </c>
      <c r="CX51" s="137" t="str">
        <f t="shared" si="136"/>
        <v>Y</v>
      </c>
      <c r="CY51" s="137" t="str">
        <f t="shared" si="137"/>
        <v>Y</v>
      </c>
      <c r="CZ51" s="137" t="str">
        <f t="shared" si="138"/>
        <v>N</v>
      </c>
      <c r="DA51" s="137" t="str">
        <f t="shared" si="139"/>
        <v>Y</v>
      </c>
      <c r="DB51" s="137" t="str">
        <f t="shared" si="140"/>
        <v>N</v>
      </c>
      <c r="DC51" s="137" t="str">
        <f t="shared" si="141"/>
        <v>N</v>
      </c>
      <c r="DD51" s="139">
        <f t="shared" si="142"/>
        <v>57.71553004058201</v>
      </c>
      <c r="DE51" s="139">
        <f t="shared" si="143"/>
        <v>82.227566511348257</v>
      </c>
      <c r="DF51" s="139">
        <f t="shared" si="144"/>
        <v>-30.387561210396353</v>
      </c>
      <c r="DG51" s="139">
        <f t="shared" si="145"/>
        <v>39.386868127060062</v>
      </c>
      <c r="DH51" s="139">
        <f t="shared" si="146"/>
        <v>-59.658041209211468</v>
      </c>
      <c r="DI51" s="139">
        <f t="shared" si="147"/>
        <v>-5.2059164733178651</v>
      </c>
      <c r="DJ51" s="137" t="str">
        <f t="shared" si="148"/>
        <v>N</v>
      </c>
      <c r="DK51" s="137" t="str">
        <f t="shared" si="149"/>
        <v>Y</v>
      </c>
      <c r="DL51" s="137" t="str">
        <f t="shared" si="150"/>
        <v>N</v>
      </c>
      <c r="DM51" s="137" t="str">
        <f t="shared" si="151"/>
        <v>Y</v>
      </c>
      <c r="DN51" s="137" t="str">
        <f t="shared" si="152"/>
        <v>N</v>
      </c>
      <c r="DO51" s="137">
        <f>Volatility!B51</f>
        <v>3.84</v>
      </c>
      <c r="DP51" s="137">
        <f>Volatility!E51</f>
        <v>3.96</v>
      </c>
      <c r="DQ51" s="137">
        <f>Volatility!H51</f>
        <v>4.0599999999999996</v>
      </c>
      <c r="DR51" s="137">
        <f>Volatility!K51</f>
        <v>4.0999999999999996</v>
      </c>
      <c r="DS51" s="137">
        <f>Volatility!N51</f>
        <v>4.21</v>
      </c>
      <c r="DT51" s="137">
        <f>Volatility!Q51</f>
        <v>4.24</v>
      </c>
      <c r="DU51" s="137">
        <f>Volatility!T51</f>
        <v>4.34</v>
      </c>
      <c r="DV51" s="137" t="str">
        <f t="shared" si="153"/>
        <v>N</v>
      </c>
      <c r="DW51" s="137" t="str">
        <f t="shared" si="154"/>
        <v>N</v>
      </c>
      <c r="DX51" s="137" t="str">
        <f t="shared" si="155"/>
        <v>N</v>
      </c>
      <c r="DY51" s="137" t="str">
        <f t="shared" si="156"/>
        <v>N</v>
      </c>
      <c r="DZ51" s="137" t="str">
        <f t="shared" si="157"/>
        <v>N</v>
      </c>
      <c r="EA51" s="137" t="str">
        <f t="shared" si="158"/>
        <v>N</v>
      </c>
      <c r="EB51" s="139">
        <f t="shared" si="159"/>
        <v>-3.0303030303030329</v>
      </c>
      <c r="EC51" s="139">
        <f t="shared" si="160"/>
        <v>-2.4630541871921094</v>
      </c>
      <c r="ED51" s="139">
        <f t="shared" si="161"/>
        <v>-0.97560975609756184</v>
      </c>
      <c r="EE51" s="139">
        <f t="shared" si="162"/>
        <v>-2.6128266033254235</v>
      </c>
      <c r="EF51" s="139">
        <f t="shared" si="163"/>
        <v>-0.70754716981132659</v>
      </c>
      <c r="EG51" s="139">
        <f t="shared" si="164"/>
        <v>-2.3041474654377798</v>
      </c>
      <c r="EH51" s="137" t="str">
        <f t="shared" si="165"/>
        <v>N</v>
      </c>
      <c r="EI51" s="137" t="str">
        <f t="shared" si="166"/>
        <v>N</v>
      </c>
      <c r="EJ51" s="137" t="str">
        <f t="shared" si="167"/>
        <v>Y</v>
      </c>
      <c r="EK51" s="137" t="str">
        <f t="shared" si="168"/>
        <v>N</v>
      </c>
      <c r="EL51" s="137" t="str">
        <f t="shared" si="169"/>
        <v>Y</v>
      </c>
    </row>
    <row r="52" spans="1:142" x14ac:dyDescent="0.3">
      <c r="A52" s="137" t="str">
        <f>D!B52</f>
        <v>GMRINFRA</v>
      </c>
      <c r="B52" s="137">
        <f>D!F52</f>
        <v>17.100000000000001</v>
      </c>
      <c r="C52" s="137">
        <f>D!O52</f>
        <v>17.399999999999999</v>
      </c>
      <c r="D52" s="137">
        <f>D!X52</f>
        <v>17.3</v>
      </c>
      <c r="E52" s="137">
        <f>D!AG52</f>
        <v>17.25</v>
      </c>
      <c r="F52" s="137">
        <f>D!AP52</f>
        <v>17.45</v>
      </c>
      <c r="G52" s="137">
        <f>D!AY52</f>
        <v>18.100000000000001</v>
      </c>
      <c r="H52" s="137">
        <f>D!BH52</f>
        <v>18.100000000000001</v>
      </c>
      <c r="I52" s="137" t="str">
        <f t="shared" si="85"/>
        <v>N</v>
      </c>
      <c r="J52" s="137" t="str">
        <f t="shared" si="86"/>
        <v>Y</v>
      </c>
      <c r="K52" s="137" t="str">
        <f t="shared" si="87"/>
        <v>Y</v>
      </c>
      <c r="L52" s="137" t="str">
        <f t="shared" si="88"/>
        <v>N</v>
      </c>
      <c r="M52" s="137" t="str">
        <f t="shared" si="89"/>
        <v>N</v>
      </c>
      <c r="N52" s="137" t="str">
        <f t="shared" si="90"/>
        <v>Y</v>
      </c>
      <c r="O52" s="139">
        <f t="shared" si="91"/>
        <v>-1.7241379310344664</v>
      </c>
      <c r="P52" s="139">
        <f t="shared" si="92"/>
        <v>0.57803468208091247</v>
      </c>
      <c r="Q52" s="139">
        <f t="shared" si="93"/>
        <v>0.28985507246377223</v>
      </c>
      <c r="R52" s="139">
        <f t="shared" si="94"/>
        <v>-1.1461318051575891</v>
      </c>
      <c r="S52" s="139">
        <f t="shared" si="95"/>
        <v>-3.5911602209944866</v>
      </c>
      <c r="T52" s="139">
        <f t="shared" si="96"/>
        <v>0</v>
      </c>
      <c r="U52" s="137" t="str">
        <f t="shared" si="97"/>
        <v>N</v>
      </c>
      <c r="V52" s="137" t="str">
        <f t="shared" si="98"/>
        <v>Y</v>
      </c>
      <c r="W52" s="137" t="str">
        <f t="shared" si="99"/>
        <v>Y</v>
      </c>
      <c r="X52" s="137" t="str">
        <f t="shared" si="100"/>
        <v>Y</v>
      </c>
      <c r="Y52" s="137" t="str">
        <f t="shared" si="101"/>
        <v>N</v>
      </c>
      <c r="Z52" s="137">
        <f>D!C52</f>
        <v>17.3</v>
      </c>
      <c r="AA52" s="137">
        <f>D!L52</f>
        <v>17.600000000000001</v>
      </c>
      <c r="AB52" s="137">
        <f>D!U52</f>
        <v>17.2</v>
      </c>
      <c r="AC52" s="137">
        <f>D!AD52</f>
        <v>17.45</v>
      </c>
      <c r="AD52" s="137">
        <f>D!AM52</f>
        <v>18.25</v>
      </c>
      <c r="AE52" s="137">
        <f>D!AV52</f>
        <v>18.25</v>
      </c>
      <c r="AF52" s="137">
        <f>D!BE52</f>
        <v>17.95</v>
      </c>
      <c r="AG52" s="137">
        <f>D!D52</f>
        <v>17.399999999999999</v>
      </c>
      <c r="AH52" s="137">
        <f>D!M52</f>
        <v>17.7</v>
      </c>
      <c r="AI52" s="137">
        <f>D!V52</f>
        <v>17.45</v>
      </c>
      <c r="AJ52" s="137">
        <f>D!AE52</f>
        <v>17.649999999999999</v>
      </c>
      <c r="AK52" s="137">
        <f>D!AN52</f>
        <v>18.3</v>
      </c>
      <c r="AL52" s="137">
        <f>D!AW52</f>
        <v>18.3</v>
      </c>
      <c r="AM52" s="137">
        <f>D!BF52</f>
        <v>18.3</v>
      </c>
      <c r="AN52" s="137">
        <f>D!E52</f>
        <v>17</v>
      </c>
      <c r="AO52" s="137">
        <f>D!N52</f>
        <v>17.3</v>
      </c>
      <c r="AP52" s="137">
        <f>D!W52</f>
        <v>16.899999999999999</v>
      </c>
      <c r="AQ52" s="137">
        <f>D!AF52</f>
        <v>17.2</v>
      </c>
      <c r="AR52" s="137">
        <f>D!AO52</f>
        <v>17.350000000000001</v>
      </c>
      <c r="AS52" s="137">
        <f>D!AX52</f>
        <v>18</v>
      </c>
      <c r="AT52" s="137">
        <f>D!BG52</f>
        <v>17.8</v>
      </c>
      <c r="AU52" s="137">
        <f>D!G52</f>
        <v>3241350</v>
      </c>
      <c r="AV52" s="137">
        <f>D!P52</f>
        <v>5151038</v>
      </c>
      <c r="AW52" s="137">
        <f>D!Y52</f>
        <v>5727882</v>
      </c>
      <c r="AX52" s="137">
        <f>D!AH52</f>
        <v>3393661</v>
      </c>
      <c r="AY52" s="137">
        <f>D!AQ52</f>
        <v>4767521</v>
      </c>
      <c r="AZ52" s="137">
        <f>D!AZ52</f>
        <v>6242274</v>
      </c>
      <c r="BA52" s="137">
        <f>D!BI52</f>
        <v>6980247</v>
      </c>
      <c r="BB52" s="137" t="str">
        <f t="shared" si="102"/>
        <v>N</v>
      </c>
      <c r="BC52" s="137" t="str">
        <f t="shared" si="103"/>
        <v>N</v>
      </c>
      <c r="BD52" s="137" t="str">
        <f t="shared" si="104"/>
        <v>Y</v>
      </c>
      <c r="BE52" s="137" t="str">
        <f t="shared" si="105"/>
        <v>N</v>
      </c>
      <c r="BF52" s="137" t="str">
        <f t="shared" si="106"/>
        <v>N</v>
      </c>
      <c r="BG52" s="137" t="str">
        <f t="shared" si="107"/>
        <v>N</v>
      </c>
      <c r="BH52" s="139">
        <f t="shared" si="108"/>
        <v>-37.073848028300318</v>
      </c>
      <c r="BI52" s="139">
        <f t="shared" si="109"/>
        <v>-10.07080802293064</v>
      </c>
      <c r="BJ52" s="139">
        <f t="shared" si="110"/>
        <v>68.781796413961203</v>
      </c>
      <c r="BK52" s="139">
        <f t="shared" si="111"/>
        <v>-28.817072856102783</v>
      </c>
      <c r="BL52" s="139">
        <f t="shared" si="112"/>
        <v>-23.625252592244429</v>
      </c>
      <c r="BM52" s="139">
        <f t="shared" si="113"/>
        <v>-10.572304962847303</v>
      </c>
      <c r="BN52" s="137" t="str">
        <f t="shared" si="114"/>
        <v>N</v>
      </c>
      <c r="BO52" s="137" t="str">
        <f t="shared" si="115"/>
        <v>N</v>
      </c>
      <c r="BP52" s="137" t="str">
        <f t="shared" si="116"/>
        <v>Y</v>
      </c>
      <c r="BQ52" s="137" t="str">
        <f t="shared" si="117"/>
        <v>N</v>
      </c>
      <c r="BR52" s="137" t="str">
        <f t="shared" si="118"/>
        <v>N</v>
      </c>
      <c r="BS52" s="137">
        <f>D!H52</f>
        <v>55561271.399999999</v>
      </c>
      <c r="BT52" s="137">
        <f>D!Q52</f>
        <v>90194337.900000006</v>
      </c>
      <c r="BU52" s="137">
        <f>D!Z52</f>
        <v>98256705.450000003</v>
      </c>
      <c r="BV52" s="137">
        <f>D!AI52</f>
        <v>58923067.75</v>
      </c>
      <c r="BW52" s="137">
        <f>D!AR52</f>
        <v>84104885.5</v>
      </c>
      <c r="BX52" s="137">
        <f>D!BA52</f>
        <v>113242900.15000001</v>
      </c>
      <c r="BY52" s="137">
        <f>D!BJ52</f>
        <v>126566995.15000001</v>
      </c>
      <c r="BZ52" s="137" t="str">
        <f t="shared" si="119"/>
        <v>N</v>
      </c>
      <c r="CA52" s="137" t="str">
        <f t="shared" si="120"/>
        <v>N</v>
      </c>
      <c r="CB52" s="137" t="str">
        <f t="shared" si="121"/>
        <v>Y</v>
      </c>
      <c r="CC52" s="137" t="str">
        <f t="shared" si="122"/>
        <v>N</v>
      </c>
      <c r="CD52" s="137" t="str">
        <f t="shared" si="123"/>
        <v>N</v>
      </c>
      <c r="CE52" s="137" t="str">
        <f t="shared" si="124"/>
        <v>N</v>
      </c>
      <c r="CF52" s="139">
        <f t="shared" si="125"/>
        <v>-38.398271228952616</v>
      </c>
      <c r="CG52" s="139">
        <f t="shared" si="126"/>
        <v>-8.2054120510917219</v>
      </c>
      <c r="CH52" s="139">
        <f t="shared" si="127"/>
        <v>66.754225809975765</v>
      </c>
      <c r="CI52" s="139">
        <f t="shared" si="128"/>
        <v>-29.94096906534639</v>
      </c>
      <c r="CJ52" s="139">
        <f t="shared" si="129"/>
        <v>-25.730544353247918</v>
      </c>
      <c r="CK52" s="139">
        <f t="shared" si="130"/>
        <v>-10.527306099199906</v>
      </c>
      <c r="CL52" s="137" t="str">
        <f t="shared" si="131"/>
        <v>N</v>
      </c>
      <c r="CM52" s="137" t="str">
        <f t="shared" si="132"/>
        <v>N</v>
      </c>
      <c r="CN52" s="137" t="str">
        <f t="shared" si="133"/>
        <v>Y</v>
      </c>
      <c r="CO52" s="137" t="str">
        <f t="shared" si="134"/>
        <v>N</v>
      </c>
      <c r="CP52" s="137" t="str">
        <f t="shared" si="135"/>
        <v>N</v>
      </c>
      <c r="CQ52" s="137">
        <f>D!I52</f>
        <v>13248</v>
      </c>
      <c r="CR52" s="137">
        <f>D!R52</f>
        <v>14808</v>
      </c>
      <c r="CS52" s="137">
        <f>D!AA52</f>
        <v>13874</v>
      </c>
      <c r="CT52" s="137">
        <f>D!AJ52</f>
        <v>3174</v>
      </c>
      <c r="CU52" s="137">
        <f>D!AS52</f>
        <v>14261</v>
      </c>
      <c r="CV52" s="137">
        <f>D!BB52</f>
        <v>26020</v>
      </c>
      <c r="CW52" s="137">
        <f>D!BK52</f>
        <v>28934</v>
      </c>
      <c r="CX52" s="137" t="str">
        <f t="shared" si="136"/>
        <v>N</v>
      </c>
      <c r="CY52" s="137" t="str">
        <f t="shared" si="137"/>
        <v>Y</v>
      </c>
      <c r="CZ52" s="137" t="str">
        <f t="shared" si="138"/>
        <v>Y</v>
      </c>
      <c r="DA52" s="137" t="str">
        <f t="shared" si="139"/>
        <v>N</v>
      </c>
      <c r="DB52" s="137" t="str">
        <f t="shared" si="140"/>
        <v>N</v>
      </c>
      <c r="DC52" s="137" t="str">
        <f t="shared" si="141"/>
        <v>N</v>
      </c>
      <c r="DD52" s="139">
        <f t="shared" si="142"/>
        <v>-10.534846029173419</v>
      </c>
      <c r="DE52" s="139">
        <f t="shared" si="143"/>
        <v>6.7320167219259037</v>
      </c>
      <c r="DF52" s="139">
        <f t="shared" si="144"/>
        <v>337.11405166981729</v>
      </c>
      <c r="DG52" s="139">
        <f t="shared" si="145"/>
        <v>-77.743496248509928</v>
      </c>
      <c r="DH52" s="139">
        <f t="shared" si="146"/>
        <v>-45.19215987701768</v>
      </c>
      <c r="DI52" s="139">
        <f t="shared" si="147"/>
        <v>-10.071196516209303</v>
      </c>
      <c r="DJ52" s="137" t="str">
        <f t="shared" si="148"/>
        <v>N</v>
      </c>
      <c r="DK52" s="137" t="str">
        <f t="shared" si="149"/>
        <v>N</v>
      </c>
      <c r="DL52" s="137" t="str">
        <f t="shared" si="150"/>
        <v>Y</v>
      </c>
      <c r="DM52" s="137" t="str">
        <f t="shared" si="151"/>
        <v>N</v>
      </c>
      <c r="DN52" s="137" t="str">
        <f t="shared" si="152"/>
        <v>N</v>
      </c>
      <c r="DO52" s="137">
        <f>Volatility!B52</f>
        <v>2.25</v>
      </c>
      <c r="DP52" s="137">
        <f>Volatility!E52</f>
        <v>2.2799999999999998</v>
      </c>
      <c r="DQ52" s="137">
        <f>Volatility!H52</f>
        <v>2.35</v>
      </c>
      <c r="DR52" s="137">
        <f>Volatility!K52</f>
        <v>2.42</v>
      </c>
      <c r="DS52" s="137">
        <f>Volatility!N52</f>
        <v>2.48</v>
      </c>
      <c r="DT52" s="137">
        <f>Volatility!Q52</f>
        <v>2.38</v>
      </c>
      <c r="DU52" s="137">
        <f>Volatility!T52</f>
        <v>2.4500000000000002</v>
      </c>
      <c r="DV52" s="137" t="str">
        <f t="shared" si="153"/>
        <v>N</v>
      </c>
      <c r="DW52" s="137" t="str">
        <f t="shared" si="154"/>
        <v>N</v>
      </c>
      <c r="DX52" s="137" t="str">
        <f t="shared" si="155"/>
        <v>N</v>
      </c>
      <c r="DY52" s="137" t="str">
        <f t="shared" si="156"/>
        <v>N</v>
      </c>
      <c r="DZ52" s="137" t="str">
        <f t="shared" si="157"/>
        <v>Y</v>
      </c>
      <c r="EA52" s="137" t="str">
        <f t="shared" si="158"/>
        <v>N</v>
      </c>
      <c r="EB52" s="139">
        <f t="shared" si="159"/>
        <v>-1.3157894736842022</v>
      </c>
      <c r="EC52" s="139">
        <f t="shared" si="160"/>
        <v>-2.978723404255331</v>
      </c>
      <c r="ED52" s="139">
        <f t="shared" si="161"/>
        <v>-2.8925619834710679</v>
      </c>
      <c r="EE52" s="139">
        <f t="shared" si="162"/>
        <v>-2.4193548387096793</v>
      </c>
      <c r="EF52" s="139">
        <f t="shared" si="163"/>
        <v>4.2016806722689113</v>
      </c>
      <c r="EG52" s="139">
        <f t="shared" si="164"/>
        <v>-2.8571428571428683</v>
      </c>
      <c r="EH52" s="137" t="str">
        <f t="shared" si="165"/>
        <v>Y</v>
      </c>
      <c r="EI52" s="137" t="str">
        <f t="shared" si="166"/>
        <v>N</v>
      </c>
      <c r="EJ52" s="137" t="str">
        <f t="shared" si="167"/>
        <v>N</v>
      </c>
      <c r="EK52" s="137" t="str">
        <f t="shared" si="168"/>
        <v>N</v>
      </c>
      <c r="EL52" s="137" t="str">
        <f t="shared" si="169"/>
        <v>Y</v>
      </c>
    </row>
    <row r="53" spans="1:142" x14ac:dyDescent="0.3">
      <c r="A53" s="137" t="str">
        <f>D!B53</f>
        <v>GODREJCP</v>
      </c>
      <c r="B53" s="137">
        <f>D!F53</f>
        <v>569.20000000000005</v>
      </c>
      <c r="C53" s="137">
        <f>D!O53</f>
        <v>575.6</v>
      </c>
      <c r="D53" s="137">
        <f>D!X53</f>
        <v>564.65</v>
      </c>
      <c r="E53" s="137">
        <f>D!AG53</f>
        <v>554</v>
      </c>
      <c r="F53" s="137">
        <f>D!AP53</f>
        <v>537.54999999999995</v>
      </c>
      <c r="G53" s="137">
        <f>D!AY53</f>
        <v>543.5</v>
      </c>
      <c r="H53" s="137">
        <f>D!BH53</f>
        <v>564.45000000000005</v>
      </c>
      <c r="I53" s="137" t="str">
        <f t="shared" si="85"/>
        <v>N</v>
      </c>
      <c r="J53" s="137" t="str">
        <f t="shared" si="86"/>
        <v>Y</v>
      </c>
      <c r="K53" s="137" t="str">
        <f t="shared" si="87"/>
        <v>Y</v>
      </c>
      <c r="L53" s="137" t="str">
        <f t="shared" si="88"/>
        <v>Y</v>
      </c>
      <c r="M53" s="137" t="str">
        <f t="shared" si="89"/>
        <v>N</v>
      </c>
      <c r="N53" s="137" t="str">
        <f t="shared" si="90"/>
        <v>N</v>
      </c>
      <c r="O53" s="139">
        <f t="shared" si="91"/>
        <v>-1.1118832522585089</v>
      </c>
      <c r="P53" s="139">
        <f t="shared" si="92"/>
        <v>1.9392544053838743</v>
      </c>
      <c r="Q53" s="139">
        <f t="shared" si="93"/>
        <v>1.9223826714801402</v>
      </c>
      <c r="R53" s="139">
        <f t="shared" si="94"/>
        <v>3.0601804483303967</v>
      </c>
      <c r="S53" s="139">
        <f t="shared" si="95"/>
        <v>-1.0947562097516184</v>
      </c>
      <c r="T53" s="139">
        <f t="shared" si="96"/>
        <v>-3.711577641952351</v>
      </c>
      <c r="U53" s="137" t="str">
        <f t="shared" si="97"/>
        <v>N</v>
      </c>
      <c r="V53" s="137" t="str">
        <f t="shared" si="98"/>
        <v>Y</v>
      </c>
      <c r="W53" s="137" t="str">
        <f t="shared" si="99"/>
        <v>N</v>
      </c>
      <c r="X53" s="137" t="str">
        <f t="shared" si="100"/>
        <v>Y</v>
      </c>
      <c r="Y53" s="137" t="str">
        <f t="shared" si="101"/>
        <v>Y</v>
      </c>
      <c r="Z53" s="137">
        <f>D!C53</f>
        <v>576</v>
      </c>
      <c r="AA53" s="137">
        <f>D!L53</f>
        <v>570</v>
      </c>
      <c r="AB53" s="137">
        <f>D!U53</f>
        <v>556</v>
      </c>
      <c r="AC53" s="137">
        <f>D!AD53</f>
        <v>540.1</v>
      </c>
      <c r="AD53" s="137">
        <f>D!AM53</f>
        <v>547.85</v>
      </c>
      <c r="AE53" s="137">
        <f>D!AV53</f>
        <v>566</v>
      </c>
      <c r="AF53" s="137">
        <f>D!BE53</f>
        <v>520</v>
      </c>
      <c r="AG53" s="137">
        <f>D!D53</f>
        <v>583.1</v>
      </c>
      <c r="AH53" s="137">
        <f>D!M53</f>
        <v>585</v>
      </c>
      <c r="AI53" s="137">
        <f>D!V53</f>
        <v>567.4</v>
      </c>
      <c r="AJ53" s="137">
        <f>D!AE53</f>
        <v>557.79999999999995</v>
      </c>
      <c r="AK53" s="137">
        <f>D!AN53</f>
        <v>551</v>
      </c>
      <c r="AL53" s="137">
        <f>D!AW53</f>
        <v>572.5</v>
      </c>
      <c r="AM53" s="137">
        <f>D!BF53</f>
        <v>568.15</v>
      </c>
      <c r="AN53" s="137">
        <f>D!E53</f>
        <v>566.79999999999995</v>
      </c>
      <c r="AO53" s="137">
        <f>D!N53</f>
        <v>562.54999999999995</v>
      </c>
      <c r="AP53" s="137">
        <f>D!W53</f>
        <v>555.9</v>
      </c>
      <c r="AQ53" s="137">
        <f>D!AF53</f>
        <v>537.15</v>
      </c>
      <c r="AR53" s="137">
        <f>D!AO53</f>
        <v>535.1</v>
      </c>
      <c r="AS53" s="137">
        <f>D!AX53</f>
        <v>539</v>
      </c>
      <c r="AT53" s="137">
        <f>D!BG53</f>
        <v>520</v>
      </c>
      <c r="AU53" s="137">
        <f>D!G53</f>
        <v>884686</v>
      </c>
      <c r="AV53" s="137">
        <f>D!P53</f>
        <v>1661722</v>
      </c>
      <c r="AW53" s="137">
        <f>D!Y53</f>
        <v>1412416</v>
      </c>
      <c r="AX53" s="137">
        <f>D!AH53</f>
        <v>2041588</v>
      </c>
      <c r="AY53" s="137">
        <f>D!AQ53</f>
        <v>2235232</v>
      </c>
      <c r="AZ53" s="137">
        <f>D!AZ53</f>
        <v>2855729</v>
      </c>
      <c r="BA53" s="137">
        <f>D!BI53</f>
        <v>6363235</v>
      </c>
      <c r="BB53" s="137" t="str">
        <f t="shared" si="102"/>
        <v>N</v>
      </c>
      <c r="BC53" s="137" t="str">
        <f t="shared" si="103"/>
        <v>Y</v>
      </c>
      <c r="BD53" s="137" t="str">
        <f t="shared" si="104"/>
        <v>N</v>
      </c>
      <c r="BE53" s="137" t="str">
        <f t="shared" si="105"/>
        <v>N</v>
      </c>
      <c r="BF53" s="137" t="str">
        <f t="shared" si="106"/>
        <v>N</v>
      </c>
      <c r="BG53" s="137" t="str">
        <f t="shared" si="107"/>
        <v>N</v>
      </c>
      <c r="BH53" s="139">
        <f t="shared" si="108"/>
        <v>-46.760890209072272</v>
      </c>
      <c r="BI53" s="139">
        <f t="shared" si="109"/>
        <v>17.651031990575014</v>
      </c>
      <c r="BJ53" s="139">
        <f t="shared" si="110"/>
        <v>-30.817775182847861</v>
      </c>
      <c r="BK53" s="139">
        <f t="shared" si="111"/>
        <v>-8.6632618001173931</v>
      </c>
      <c r="BL53" s="139">
        <f t="shared" si="112"/>
        <v>-21.728147173628869</v>
      </c>
      <c r="BM53" s="139">
        <f t="shared" si="113"/>
        <v>-55.121428015781284</v>
      </c>
      <c r="BN53" s="137" t="str">
        <f t="shared" si="114"/>
        <v>N</v>
      </c>
      <c r="BO53" s="137" t="str">
        <f t="shared" si="115"/>
        <v>Y</v>
      </c>
      <c r="BP53" s="137" t="str">
        <f t="shared" si="116"/>
        <v>N</v>
      </c>
      <c r="BQ53" s="137" t="str">
        <f t="shared" si="117"/>
        <v>Y</v>
      </c>
      <c r="BR53" s="137" t="str">
        <f t="shared" si="118"/>
        <v>Y</v>
      </c>
      <c r="BS53" s="137">
        <f>D!H53</f>
        <v>507536298.05000001</v>
      </c>
      <c r="BT53" s="137">
        <f>D!Q53</f>
        <v>960025687.75</v>
      </c>
      <c r="BU53" s="137">
        <f>D!Z53</f>
        <v>794161361.5</v>
      </c>
      <c r="BV53" s="137">
        <f>D!AI53</f>
        <v>1123473112.25</v>
      </c>
      <c r="BW53" s="137">
        <f>D!AR53</f>
        <v>1209889905.6500001</v>
      </c>
      <c r="BX53" s="137">
        <f>D!BA53</f>
        <v>1589169801</v>
      </c>
      <c r="BY53" s="137">
        <f>D!BJ53</f>
        <v>3550977503.0500002</v>
      </c>
      <c r="BZ53" s="137" t="str">
        <f t="shared" si="119"/>
        <v>N</v>
      </c>
      <c r="CA53" s="137" t="str">
        <f t="shared" si="120"/>
        <v>Y</v>
      </c>
      <c r="CB53" s="137" t="str">
        <f t="shared" si="121"/>
        <v>N</v>
      </c>
      <c r="CC53" s="137" t="str">
        <f t="shared" si="122"/>
        <v>N</v>
      </c>
      <c r="CD53" s="137" t="str">
        <f t="shared" si="123"/>
        <v>N</v>
      </c>
      <c r="CE53" s="137" t="str">
        <f t="shared" si="124"/>
        <v>N</v>
      </c>
      <c r="CF53" s="139">
        <f t="shared" si="125"/>
        <v>-47.133050237488291</v>
      </c>
      <c r="CG53" s="139">
        <f t="shared" si="126"/>
        <v>20.885469161672379</v>
      </c>
      <c r="CH53" s="139">
        <f t="shared" si="127"/>
        <v>-29.311938769098035</v>
      </c>
      <c r="CI53" s="139">
        <f t="shared" si="128"/>
        <v>-7.1425336302457714</v>
      </c>
      <c r="CJ53" s="139">
        <f t="shared" si="129"/>
        <v>-23.866543091325703</v>
      </c>
      <c r="CK53" s="139">
        <f t="shared" si="130"/>
        <v>-55.246976371012416</v>
      </c>
      <c r="CL53" s="137" t="str">
        <f t="shared" si="131"/>
        <v>N</v>
      </c>
      <c r="CM53" s="137" t="str">
        <f t="shared" si="132"/>
        <v>Y</v>
      </c>
      <c r="CN53" s="137" t="str">
        <f t="shared" si="133"/>
        <v>N</v>
      </c>
      <c r="CO53" s="137" t="str">
        <f t="shared" si="134"/>
        <v>Y</v>
      </c>
      <c r="CP53" s="137" t="str">
        <f t="shared" si="135"/>
        <v>Y</v>
      </c>
      <c r="CQ53" s="137">
        <f>D!I53</f>
        <v>31188</v>
      </c>
      <c r="CR53" s="137">
        <f>D!R53</f>
        <v>67733</v>
      </c>
      <c r="CS53" s="137">
        <f>D!AA53</f>
        <v>43588</v>
      </c>
      <c r="CT53" s="137">
        <f>D!AJ53</f>
        <v>56023</v>
      </c>
      <c r="CU53" s="137">
        <f>D!AS53</f>
        <v>72401</v>
      </c>
      <c r="CV53" s="137">
        <f>D!BB53</f>
        <v>63921</v>
      </c>
      <c r="CW53" s="137">
        <f>D!BK53</f>
        <v>146659</v>
      </c>
      <c r="CX53" s="137" t="str">
        <f t="shared" si="136"/>
        <v>N</v>
      </c>
      <c r="CY53" s="137" t="str">
        <f t="shared" si="137"/>
        <v>Y</v>
      </c>
      <c r="CZ53" s="137" t="str">
        <f t="shared" si="138"/>
        <v>N</v>
      </c>
      <c r="DA53" s="137" t="str">
        <f t="shared" si="139"/>
        <v>N</v>
      </c>
      <c r="DB53" s="137" t="str">
        <f t="shared" si="140"/>
        <v>Y</v>
      </c>
      <c r="DC53" s="137" t="str">
        <f t="shared" si="141"/>
        <v>N</v>
      </c>
      <c r="DD53" s="139">
        <f t="shared" si="142"/>
        <v>-53.954497807567947</v>
      </c>
      <c r="DE53" s="139">
        <f t="shared" si="143"/>
        <v>55.39368633568872</v>
      </c>
      <c r="DF53" s="139">
        <f t="shared" si="144"/>
        <v>-22.196240829659246</v>
      </c>
      <c r="DG53" s="139">
        <f t="shared" si="145"/>
        <v>-22.621234513335452</v>
      </c>
      <c r="DH53" s="139">
        <f t="shared" si="146"/>
        <v>13.266375682483064</v>
      </c>
      <c r="DI53" s="139">
        <f t="shared" si="147"/>
        <v>-56.415221704770936</v>
      </c>
      <c r="DJ53" s="137" t="str">
        <f t="shared" si="148"/>
        <v>N</v>
      </c>
      <c r="DK53" s="137" t="str">
        <f t="shared" si="149"/>
        <v>Y</v>
      </c>
      <c r="DL53" s="137" t="str">
        <f t="shared" si="150"/>
        <v>Y</v>
      </c>
      <c r="DM53" s="137" t="str">
        <f t="shared" si="151"/>
        <v>N</v>
      </c>
      <c r="DN53" s="137" t="str">
        <f t="shared" si="152"/>
        <v>Y</v>
      </c>
      <c r="DO53" s="137">
        <f>Volatility!B53</f>
        <v>3.13</v>
      </c>
      <c r="DP53" s="137">
        <f>Volatility!E53</f>
        <v>3.21999999999999</v>
      </c>
      <c r="DQ53" s="137">
        <f>Volatility!H53</f>
        <v>3.29</v>
      </c>
      <c r="DR53" s="137">
        <f>Volatility!K53</f>
        <v>3.36</v>
      </c>
      <c r="DS53" s="137">
        <f>Volatility!N53</f>
        <v>3.38</v>
      </c>
      <c r="DT53" s="137">
        <f>Volatility!Q53</f>
        <v>3.4799999999999902</v>
      </c>
      <c r="DU53" s="137">
        <f>Volatility!T53</f>
        <v>3.46</v>
      </c>
      <c r="DV53" s="137" t="str">
        <f t="shared" si="153"/>
        <v>N</v>
      </c>
      <c r="DW53" s="137" t="str">
        <f t="shared" si="154"/>
        <v>N</v>
      </c>
      <c r="DX53" s="137" t="str">
        <f t="shared" si="155"/>
        <v>N</v>
      </c>
      <c r="DY53" s="137" t="str">
        <f t="shared" si="156"/>
        <v>N</v>
      </c>
      <c r="DZ53" s="137" t="str">
        <f t="shared" si="157"/>
        <v>N</v>
      </c>
      <c r="EA53" s="137" t="str">
        <f t="shared" si="158"/>
        <v>Y</v>
      </c>
      <c r="EB53" s="139">
        <f t="shared" si="159"/>
        <v>-2.795031055900322</v>
      </c>
      <c r="EC53" s="139">
        <f t="shared" si="160"/>
        <v>-2.1276595744683906</v>
      </c>
      <c r="ED53" s="139">
        <f t="shared" si="161"/>
        <v>-2.0833333333333286</v>
      </c>
      <c r="EE53" s="139">
        <f t="shared" si="162"/>
        <v>-0.59171597633136142</v>
      </c>
      <c r="EF53" s="139">
        <f t="shared" si="163"/>
        <v>-2.8735632183905349</v>
      </c>
      <c r="EG53" s="139">
        <f t="shared" si="164"/>
        <v>0.57803468208064301</v>
      </c>
      <c r="EH53" s="137" t="str">
        <f t="shared" si="165"/>
        <v>N</v>
      </c>
      <c r="EI53" s="137" t="str">
        <f t="shared" si="166"/>
        <v>N</v>
      </c>
      <c r="EJ53" s="137" t="str">
        <f t="shared" si="167"/>
        <v>N</v>
      </c>
      <c r="EK53" s="137" t="str">
        <f t="shared" si="168"/>
        <v>Y</v>
      </c>
      <c r="EL53" s="137" t="str">
        <f t="shared" si="169"/>
        <v>N</v>
      </c>
    </row>
    <row r="54" spans="1:142" x14ac:dyDescent="0.3">
      <c r="A54" s="137" t="str">
        <f>D!B54</f>
        <v>GODREJPROP</v>
      </c>
      <c r="B54" s="137">
        <f>D!F54</f>
        <v>602.54999999999995</v>
      </c>
      <c r="C54" s="137">
        <f>D!O54</f>
        <v>601.1</v>
      </c>
      <c r="D54" s="137">
        <f>D!X54</f>
        <v>596.65</v>
      </c>
      <c r="E54" s="137">
        <f>D!AG54</f>
        <v>584.6</v>
      </c>
      <c r="F54" s="137">
        <f>D!AP54</f>
        <v>598.4</v>
      </c>
      <c r="G54" s="137">
        <f>D!AY54</f>
        <v>624.04999999999995</v>
      </c>
      <c r="H54" s="137">
        <f>D!BH54</f>
        <v>651.1</v>
      </c>
      <c r="I54" s="137" t="str">
        <f t="shared" si="85"/>
        <v>Y</v>
      </c>
      <c r="J54" s="137" t="str">
        <f t="shared" si="86"/>
        <v>Y</v>
      </c>
      <c r="K54" s="137" t="str">
        <f t="shared" si="87"/>
        <v>Y</v>
      </c>
      <c r="L54" s="137" t="str">
        <f t="shared" si="88"/>
        <v>N</v>
      </c>
      <c r="M54" s="137" t="str">
        <f t="shared" si="89"/>
        <v>N</v>
      </c>
      <c r="N54" s="137" t="str">
        <f t="shared" si="90"/>
        <v>N</v>
      </c>
      <c r="O54" s="139">
        <f t="shared" si="91"/>
        <v>0.24122442189318444</v>
      </c>
      <c r="P54" s="139">
        <f t="shared" si="92"/>
        <v>0.74583088913098894</v>
      </c>
      <c r="Q54" s="139">
        <f t="shared" si="93"/>
        <v>2.0612384536435093</v>
      </c>
      <c r="R54" s="139">
        <f t="shared" si="94"/>
        <v>-2.3061497326203133</v>
      </c>
      <c r="S54" s="139">
        <f t="shared" si="95"/>
        <v>-4.1102475763159969</v>
      </c>
      <c r="T54" s="139">
        <f t="shared" si="96"/>
        <v>-4.1545077561050636</v>
      </c>
      <c r="U54" s="137" t="str">
        <f t="shared" si="97"/>
        <v>N</v>
      </c>
      <c r="V54" s="137" t="str">
        <f t="shared" si="98"/>
        <v>N</v>
      </c>
      <c r="W54" s="137" t="str">
        <f t="shared" si="99"/>
        <v>Y</v>
      </c>
      <c r="X54" s="137" t="str">
        <f t="shared" si="100"/>
        <v>Y</v>
      </c>
      <c r="Y54" s="137" t="str">
        <f t="shared" si="101"/>
        <v>Y</v>
      </c>
      <c r="Z54" s="137">
        <f>D!C54</f>
        <v>601.1</v>
      </c>
      <c r="AA54" s="137">
        <f>D!L54</f>
        <v>602</v>
      </c>
      <c r="AB54" s="137">
        <f>D!U54</f>
        <v>581</v>
      </c>
      <c r="AC54" s="137">
        <f>D!AD54</f>
        <v>605</v>
      </c>
      <c r="AD54" s="137">
        <f>D!AM54</f>
        <v>620</v>
      </c>
      <c r="AE54" s="137">
        <f>D!AV54</f>
        <v>656.9</v>
      </c>
      <c r="AF54" s="137">
        <f>D!BE54</f>
        <v>660</v>
      </c>
      <c r="AG54" s="137">
        <f>D!D54</f>
        <v>610.5</v>
      </c>
      <c r="AH54" s="137">
        <f>D!M54</f>
        <v>609.75</v>
      </c>
      <c r="AI54" s="137">
        <f>D!V54</f>
        <v>601.95000000000005</v>
      </c>
      <c r="AJ54" s="137">
        <f>D!AE54</f>
        <v>607.4</v>
      </c>
      <c r="AK54" s="137">
        <f>D!AN54</f>
        <v>623.95000000000005</v>
      </c>
      <c r="AL54" s="137">
        <f>D!AW54</f>
        <v>657</v>
      </c>
      <c r="AM54" s="137">
        <f>D!BF54</f>
        <v>660</v>
      </c>
      <c r="AN54" s="137">
        <f>D!E54</f>
        <v>585.85</v>
      </c>
      <c r="AO54" s="137">
        <f>D!N54</f>
        <v>592.5</v>
      </c>
      <c r="AP54" s="137">
        <f>D!W54</f>
        <v>577.04999999999995</v>
      </c>
      <c r="AQ54" s="137">
        <f>D!AF54</f>
        <v>575</v>
      </c>
      <c r="AR54" s="137">
        <f>D!AO54</f>
        <v>585</v>
      </c>
      <c r="AS54" s="137">
        <f>D!AX54</f>
        <v>620.20000000000005</v>
      </c>
      <c r="AT54" s="137">
        <f>D!BG54</f>
        <v>635.15</v>
      </c>
      <c r="AU54" s="137">
        <f>D!G54</f>
        <v>327979</v>
      </c>
      <c r="AV54" s="137">
        <f>D!P54</f>
        <v>865432</v>
      </c>
      <c r="AW54" s="137">
        <f>D!Y54</f>
        <v>556895</v>
      </c>
      <c r="AX54" s="137">
        <f>D!AH54</f>
        <v>552751</v>
      </c>
      <c r="AY54" s="137">
        <f>D!AQ54</f>
        <v>586856</v>
      </c>
      <c r="AZ54" s="137">
        <f>D!AZ54</f>
        <v>489119</v>
      </c>
      <c r="BA54" s="137">
        <f>D!BI54</f>
        <v>661701</v>
      </c>
      <c r="BB54" s="137" t="str">
        <f t="shared" si="102"/>
        <v>N</v>
      </c>
      <c r="BC54" s="137" t="str">
        <f t="shared" si="103"/>
        <v>Y</v>
      </c>
      <c r="BD54" s="137" t="str">
        <f t="shared" si="104"/>
        <v>Y</v>
      </c>
      <c r="BE54" s="137" t="str">
        <f t="shared" si="105"/>
        <v>N</v>
      </c>
      <c r="BF54" s="137" t="str">
        <f t="shared" si="106"/>
        <v>Y</v>
      </c>
      <c r="BG54" s="137" t="str">
        <f t="shared" si="107"/>
        <v>N</v>
      </c>
      <c r="BH54" s="139">
        <f t="shared" si="108"/>
        <v>-62.102279555181696</v>
      </c>
      <c r="BI54" s="139">
        <f t="shared" si="109"/>
        <v>55.403083166485601</v>
      </c>
      <c r="BJ54" s="139">
        <f t="shared" si="110"/>
        <v>0.74970465905986605</v>
      </c>
      <c r="BK54" s="139">
        <f t="shared" si="111"/>
        <v>-5.8114767506850056</v>
      </c>
      <c r="BL54" s="139">
        <f t="shared" si="112"/>
        <v>19.982253807355672</v>
      </c>
      <c r="BM54" s="139">
        <f t="shared" si="113"/>
        <v>-26.081568563444819</v>
      </c>
      <c r="BN54" s="137" t="str">
        <f t="shared" si="114"/>
        <v>N</v>
      </c>
      <c r="BO54" s="137" t="str">
        <f t="shared" si="115"/>
        <v>Y</v>
      </c>
      <c r="BP54" s="137" t="str">
        <f t="shared" si="116"/>
        <v>Y</v>
      </c>
      <c r="BQ54" s="137" t="str">
        <f t="shared" si="117"/>
        <v>N</v>
      </c>
      <c r="BR54" s="137" t="str">
        <f t="shared" si="118"/>
        <v>Y</v>
      </c>
      <c r="BS54" s="137">
        <f>D!H54</f>
        <v>196650860.05000001</v>
      </c>
      <c r="BT54" s="137">
        <f>D!Q54</f>
        <v>523055757.75</v>
      </c>
      <c r="BU54" s="137">
        <f>D!Z54</f>
        <v>329904300.89999998</v>
      </c>
      <c r="BV54" s="137">
        <f>D!AI54</f>
        <v>324470753.75</v>
      </c>
      <c r="BW54" s="137">
        <f>D!AR54</f>
        <v>351110252.25</v>
      </c>
      <c r="BX54" s="137">
        <f>D!BA54</f>
        <v>309356386.44999999</v>
      </c>
      <c r="BY54" s="137">
        <f>D!BJ54</f>
        <v>431056461.39999998</v>
      </c>
      <c r="BZ54" s="137" t="str">
        <f t="shared" si="119"/>
        <v>N</v>
      </c>
      <c r="CA54" s="137" t="str">
        <f t="shared" si="120"/>
        <v>Y</v>
      </c>
      <c r="CB54" s="137" t="str">
        <f t="shared" si="121"/>
        <v>Y</v>
      </c>
      <c r="CC54" s="137" t="str">
        <f t="shared" si="122"/>
        <v>N</v>
      </c>
      <c r="CD54" s="137" t="str">
        <f t="shared" si="123"/>
        <v>Y</v>
      </c>
      <c r="CE54" s="137" t="str">
        <f t="shared" si="124"/>
        <v>N</v>
      </c>
      <c r="CF54" s="139">
        <f t="shared" si="125"/>
        <v>-62.403461364057598</v>
      </c>
      <c r="CG54" s="139">
        <f t="shared" si="126"/>
        <v>58.547723180046617</v>
      </c>
      <c r="CH54" s="139">
        <f t="shared" si="127"/>
        <v>1.6745876437869793</v>
      </c>
      <c r="CI54" s="139">
        <f t="shared" si="128"/>
        <v>-7.5872174991438186</v>
      </c>
      <c r="CJ54" s="139">
        <f t="shared" si="129"/>
        <v>13.49701109427347</v>
      </c>
      <c r="CK54" s="139">
        <f t="shared" si="130"/>
        <v>-28.232977776214817</v>
      </c>
      <c r="CL54" s="137" t="str">
        <f t="shared" si="131"/>
        <v>N</v>
      </c>
      <c r="CM54" s="137" t="str">
        <f t="shared" si="132"/>
        <v>Y</v>
      </c>
      <c r="CN54" s="137" t="str">
        <f t="shared" si="133"/>
        <v>Y</v>
      </c>
      <c r="CO54" s="137" t="str">
        <f t="shared" si="134"/>
        <v>N</v>
      </c>
      <c r="CP54" s="137" t="str">
        <f t="shared" si="135"/>
        <v>Y</v>
      </c>
      <c r="CQ54" s="137">
        <f>D!I54</f>
        <v>11377</v>
      </c>
      <c r="CR54" s="137">
        <f>D!R54</f>
        <v>28468</v>
      </c>
      <c r="CS54" s="137">
        <f>D!AA54</f>
        <v>25278</v>
      </c>
      <c r="CT54" s="137">
        <f>D!AJ54</f>
        <v>21547</v>
      </c>
      <c r="CU54" s="137">
        <f>D!AS54</f>
        <v>22186</v>
      </c>
      <c r="CV54" s="137">
        <f>D!BB54</f>
        <v>20198</v>
      </c>
      <c r="CW54" s="137">
        <f>D!BK54</f>
        <v>34230</v>
      </c>
      <c r="CX54" s="137" t="str">
        <f t="shared" si="136"/>
        <v>N</v>
      </c>
      <c r="CY54" s="137" t="str">
        <f t="shared" si="137"/>
        <v>Y</v>
      </c>
      <c r="CZ54" s="137" t="str">
        <f t="shared" si="138"/>
        <v>Y</v>
      </c>
      <c r="DA54" s="137" t="str">
        <f t="shared" si="139"/>
        <v>N</v>
      </c>
      <c r="DB54" s="137" t="str">
        <f t="shared" si="140"/>
        <v>Y</v>
      </c>
      <c r="DC54" s="137" t="str">
        <f t="shared" si="141"/>
        <v>N</v>
      </c>
      <c r="DD54" s="139">
        <f t="shared" si="142"/>
        <v>-60.035829703526765</v>
      </c>
      <c r="DE54" s="139">
        <f t="shared" si="143"/>
        <v>12.619669277632726</v>
      </c>
      <c r="DF54" s="139">
        <f t="shared" si="144"/>
        <v>17.315635587320742</v>
      </c>
      <c r="DG54" s="139">
        <f t="shared" si="145"/>
        <v>-2.8801947173893447</v>
      </c>
      <c r="DH54" s="139">
        <f t="shared" si="146"/>
        <v>9.8425586691751672</v>
      </c>
      <c r="DI54" s="139">
        <f t="shared" si="147"/>
        <v>-40.993280747881975</v>
      </c>
      <c r="DJ54" s="137" t="str">
        <f t="shared" si="148"/>
        <v>N</v>
      </c>
      <c r="DK54" s="137" t="str">
        <f t="shared" si="149"/>
        <v>N</v>
      </c>
      <c r="DL54" s="137" t="str">
        <f t="shared" si="150"/>
        <v>Y</v>
      </c>
      <c r="DM54" s="137" t="str">
        <f t="shared" si="151"/>
        <v>N</v>
      </c>
      <c r="DN54" s="137" t="str">
        <f t="shared" si="152"/>
        <v>Y</v>
      </c>
      <c r="DO54" s="137">
        <f>Volatility!B54</f>
        <v>4.0199999999999996</v>
      </c>
      <c r="DP54" s="137">
        <f>Volatility!E54</f>
        <v>4.1500000000000004</v>
      </c>
      <c r="DQ54" s="137">
        <f>Volatility!H54</f>
        <v>4.2799999999999896</v>
      </c>
      <c r="DR54" s="137">
        <f>Volatility!K54</f>
        <v>4.38</v>
      </c>
      <c r="DS54" s="137">
        <f>Volatility!N54</f>
        <v>4.4799999999999898</v>
      </c>
      <c r="DT54" s="137">
        <f>Volatility!Q54</f>
        <v>4.5</v>
      </c>
      <c r="DU54" s="137">
        <f>Volatility!T54</f>
        <v>4.5199999999999996</v>
      </c>
      <c r="DV54" s="137" t="str">
        <f t="shared" si="153"/>
        <v>N</v>
      </c>
      <c r="DW54" s="137" t="str">
        <f t="shared" si="154"/>
        <v>N</v>
      </c>
      <c r="DX54" s="137" t="str">
        <f t="shared" si="155"/>
        <v>N</v>
      </c>
      <c r="DY54" s="137" t="str">
        <f t="shared" si="156"/>
        <v>N</v>
      </c>
      <c r="DZ54" s="137" t="str">
        <f t="shared" si="157"/>
        <v>N</v>
      </c>
      <c r="EA54" s="137" t="str">
        <f t="shared" si="158"/>
        <v>N</v>
      </c>
      <c r="EB54" s="139">
        <f t="shared" si="159"/>
        <v>-3.1325301204819458</v>
      </c>
      <c r="EC54" s="139">
        <f t="shared" si="160"/>
        <v>-3.0373831775698492</v>
      </c>
      <c r="ED54" s="139">
        <f t="shared" si="161"/>
        <v>-2.2831050228312857</v>
      </c>
      <c r="EE54" s="139">
        <f t="shared" si="162"/>
        <v>-2.232142857142636</v>
      </c>
      <c r="EF54" s="139">
        <f t="shared" si="163"/>
        <v>-0.44444444444467179</v>
      </c>
      <c r="EG54" s="139">
        <f t="shared" si="164"/>
        <v>-0.44247787610618533</v>
      </c>
      <c r="EH54" s="137" t="str">
        <f t="shared" si="165"/>
        <v>N</v>
      </c>
      <c r="EI54" s="137" t="str">
        <f t="shared" si="166"/>
        <v>N</v>
      </c>
      <c r="EJ54" s="137" t="str">
        <f t="shared" si="167"/>
        <v>N</v>
      </c>
      <c r="EK54" s="137" t="str">
        <f t="shared" si="168"/>
        <v>N</v>
      </c>
      <c r="EL54" s="137" t="str">
        <f t="shared" si="169"/>
        <v>N</v>
      </c>
    </row>
    <row r="55" spans="1:142" x14ac:dyDescent="0.3">
      <c r="A55" s="137" t="str">
        <f>D!B55</f>
        <v>GRASIM</v>
      </c>
      <c r="B55" s="137">
        <f>D!F55</f>
        <v>532.35</v>
      </c>
      <c r="C55" s="137">
        <f>D!O55</f>
        <v>526.95000000000005</v>
      </c>
      <c r="D55" s="137">
        <f>D!X55</f>
        <v>536.85</v>
      </c>
      <c r="E55" s="137">
        <f>D!AG55</f>
        <v>511.85</v>
      </c>
      <c r="F55" s="137">
        <f>D!AP55</f>
        <v>495.8</v>
      </c>
      <c r="G55" s="137">
        <f>D!AY55</f>
        <v>517.85</v>
      </c>
      <c r="H55" s="137">
        <f>D!BH55</f>
        <v>511.4</v>
      </c>
      <c r="I55" s="137" t="str">
        <f t="shared" si="85"/>
        <v>Y</v>
      </c>
      <c r="J55" s="137" t="str">
        <f t="shared" si="86"/>
        <v>N</v>
      </c>
      <c r="K55" s="137" t="str">
        <f t="shared" si="87"/>
        <v>Y</v>
      </c>
      <c r="L55" s="137" t="str">
        <f t="shared" si="88"/>
        <v>Y</v>
      </c>
      <c r="M55" s="137" t="str">
        <f t="shared" si="89"/>
        <v>N</v>
      </c>
      <c r="N55" s="137" t="str">
        <f t="shared" si="90"/>
        <v>Y</v>
      </c>
      <c r="O55" s="139">
        <f t="shared" si="91"/>
        <v>1.024765157984624</v>
      </c>
      <c r="P55" s="139">
        <f t="shared" si="92"/>
        <v>-1.8440905280804651</v>
      </c>
      <c r="Q55" s="139">
        <f t="shared" si="93"/>
        <v>4.8842434306925853</v>
      </c>
      <c r="R55" s="139">
        <f t="shared" si="94"/>
        <v>3.2371924162968959</v>
      </c>
      <c r="S55" s="139">
        <f t="shared" si="95"/>
        <v>-4.2579897653760757</v>
      </c>
      <c r="T55" s="139">
        <f t="shared" si="96"/>
        <v>1.2612436448963718</v>
      </c>
      <c r="U55" s="137" t="str">
        <f t="shared" si="97"/>
        <v>Y</v>
      </c>
      <c r="V55" s="137" t="str">
        <f t="shared" si="98"/>
        <v>N</v>
      </c>
      <c r="W55" s="137" t="str">
        <f t="shared" si="99"/>
        <v>Y</v>
      </c>
      <c r="X55" s="137" t="str">
        <f t="shared" si="100"/>
        <v>Y</v>
      </c>
      <c r="Y55" s="137" t="str">
        <f t="shared" si="101"/>
        <v>N</v>
      </c>
      <c r="Z55" s="137">
        <f>D!C55</f>
        <v>523.9</v>
      </c>
      <c r="AA55" s="137">
        <f>D!L55</f>
        <v>536.85</v>
      </c>
      <c r="AB55" s="137">
        <f>D!U55</f>
        <v>511</v>
      </c>
      <c r="AC55" s="137">
        <f>D!AD55</f>
        <v>498.2</v>
      </c>
      <c r="AD55" s="137">
        <f>D!AM55</f>
        <v>515.5</v>
      </c>
      <c r="AE55" s="137">
        <f>D!AV55</f>
        <v>514.25</v>
      </c>
      <c r="AF55" s="137">
        <f>D!BE55</f>
        <v>518</v>
      </c>
      <c r="AG55" s="137">
        <f>D!D55</f>
        <v>534.95000000000005</v>
      </c>
      <c r="AH55" s="137">
        <f>D!M55</f>
        <v>536.95000000000005</v>
      </c>
      <c r="AI55" s="137">
        <f>D!V55</f>
        <v>538.95000000000005</v>
      </c>
      <c r="AJ55" s="137">
        <f>D!AE55</f>
        <v>521</v>
      </c>
      <c r="AK55" s="137">
        <f>D!AN55</f>
        <v>515.5</v>
      </c>
      <c r="AL55" s="137">
        <f>D!AW55</f>
        <v>519.85</v>
      </c>
      <c r="AM55" s="137">
        <f>D!BF55</f>
        <v>528.6</v>
      </c>
      <c r="AN55" s="137">
        <f>D!E55</f>
        <v>513.1</v>
      </c>
      <c r="AO55" s="137">
        <f>D!N55</f>
        <v>521.54999999999995</v>
      </c>
      <c r="AP55" s="137">
        <f>D!W55</f>
        <v>507</v>
      </c>
      <c r="AQ55" s="137">
        <f>D!AF55</f>
        <v>495.05</v>
      </c>
      <c r="AR55" s="137">
        <f>D!AO55</f>
        <v>494.1</v>
      </c>
      <c r="AS55" s="137">
        <f>D!AX55</f>
        <v>509.9</v>
      </c>
      <c r="AT55" s="137">
        <f>D!BG55</f>
        <v>508.25</v>
      </c>
      <c r="AU55" s="137">
        <f>D!G55</f>
        <v>1745301</v>
      </c>
      <c r="AV55" s="137">
        <f>D!P55</f>
        <v>1998009</v>
      </c>
      <c r="AW55" s="137">
        <f>D!Y55</f>
        <v>2851359</v>
      </c>
      <c r="AX55" s="137">
        <f>D!AH55</f>
        <v>3286809</v>
      </c>
      <c r="AY55" s="137">
        <f>D!AQ55</f>
        <v>2667966</v>
      </c>
      <c r="AZ55" s="137">
        <f>D!AZ55</f>
        <v>1378960</v>
      </c>
      <c r="BA55" s="137">
        <f>D!BI55</f>
        <v>1932695</v>
      </c>
      <c r="BB55" s="137" t="str">
        <f t="shared" si="102"/>
        <v>N</v>
      </c>
      <c r="BC55" s="137" t="str">
        <f t="shared" si="103"/>
        <v>N</v>
      </c>
      <c r="BD55" s="137" t="str">
        <f t="shared" si="104"/>
        <v>N</v>
      </c>
      <c r="BE55" s="137" t="str">
        <f t="shared" si="105"/>
        <v>Y</v>
      </c>
      <c r="BF55" s="137" t="str">
        <f t="shared" si="106"/>
        <v>Y</v>
      </c>
      <c r="BG55" s="137" t="str">
        <f t="shared" si="107"/>
        <v>N</v>
      </c>
      <c r="BH55" s="139">
        <f t="shared" si="108"/>
        <v>-12.647991075115279</v>
      </c>
      <c r="BI55" s="139">
        <f t="shared" si="109"/>
        <v>-29.927834411591103</v>
      </c>
      <c r="BJ55" s="139">
        <f t="shared" si="110"/>
        <v>-13.248412061668324</v>
      </c>
      <c r="BK55" s="139">
        <f t="shared" si="111"/>
        <v>23.1953105849175</v>
      </c>
      <c r="BL55" s="139">
        <f t="shared" si="112"/>
        <v>93.476678076231366</v>
      </c>
      <c r="BM55" s="139">
        <f t="shared" si="113"/>
        <v>-28.650925262392668</v>
      </c>
      <c r="BN55" s="137" t="str">
        <f t="shared" si="114"/>
        <v>Y</v>
      </c>
      <c r="BO55" s="137" t="str">
        <f t="shared" si="115"/>
        <v>N</v>
      </c>
      <c r="BP55" s="137" t="str">
        <f t="shared" si="116"/>
        <v>N</v>
      </c>
      <c r="BQ55" s="137" t="str">
        <f t="shared" si="117"/>
        <v>N</v>
      </c>
      <c r="BR55" s="137" t="str">
        <f t="shared" si="118"/>
        <v>Y</v>
      </c>
      <c r="BS55" s="137">
        <f>D!H55</f>
        <v>917041299.95000005</v>
      </c>
      <c r="BT55" s="137">
        <f>D!Q55</f>
        <v>1053777151.3</v>
      </c>
      <c r="BU55" s="137">
        <f>D!Z55</f>
        <v>1503419401.7</v>
      </c>
      <c r="BV55" s="137">
        <f>D!AI55</f>
        <v>1681252688.45</v>
      </c>
      <c r="BW55" s="137">
        <f>D!AR55</f>
        <v>1338763020.05</v>
      </c>
      <c r="BX55" s="137">
        <f>D!BA55</f>
        <v>709702090.04999995</v>
      </c>
      <c r="BY55" s="137">
        <f>D!BJ55</f>
        <v>995537271.64999998</v>
      </c>
      <c r="BZ55" s="137" t="str">
        <f t="shared" si="119"/>
        <v>N</v>
      </c>
      <c r="CA55" s="137" t="str">
        <f t="shared" si="120"/>
        <v>N</v>
      </c>
      <c r="CB55" s="137" t="str">
        <f t="shared" si="121"/>
        <v>N</v>
      </c>
      <c r="CC55" s="137" t="str">
        <f t="shared" si="122"/>
        <v>Y</v>
      </c>
      <c r="CD55" s="137" t="str">
        <f t="shared" si="123"/>
        <v>Y</v>
      </c>
      <c r="CE55" s="137" t="str">
        <f t="shared" si="124"/>
        <v>N</v>
      </c>
      <c r="CF55" s="139">
        <f t="shared" si="125"/>
        <v>-12.975784413366215</v>
      </c>
      <c r="CG55" s="139">
        <f t="shared" si="126"/>
        <v>-29.907971780300596</v>
      </c>
      <c r="CH55" s="139">
        <f t="shared" si="127"/>
        <v>-10.5774276509232</v>
      </c>
      <c r="CI55" s="139">
        <f t="shared" si="128"/>
        <v>25.582546221452162</v>
      </c>
      <c r="CJ55" s="139">
        <f t="shared" si="129"/>
        <v>88.637322451126138</v>
      </c>
      <c r="CK55" s="139">
        <f t="shared" si="130"/>
        <v>-28.711650456467368</v>
      </c>
      <c r="CL55" s="137" t="str">
        <f t="shared" si="131"/>
        <v>Y</v>
      </c>
      <c r="CM55" s="137" t="str">
        <f t="shared" si="132"/>
        <v>N</v>
      </c>
      <c r="CN55" s="137" t="str">
        <f t="shared" si="133"/>
        <v>N</v>
      </c>
      <c r="CO55" s="137" t="str">
        <f t="shared" si="134"/>
        <v>N</v>
      </c>
      <c r="CP55" s="137" t="str">
        <f t="shared" si="135"/>
        <v>Y</v>
      </c>
      <c r="CQ55" s="137">
        <f>D!I55</f>
        <v>30088</v>
      </c>
      <c r="CR55" s="137">
        <f>D!R55</f>
        <v>38415</v>
      </c>
      <c r="CS55" s="137">
        <f>D!AA55</f>
        <v>51359</v>
      </c>
      <c r="CT55" s="137">
        <f>D!AJ55</f>
        <v>39537</v>
      </c>
      <c r="CU55" s="137">
        <f>D!AS55</f>
        <v>33182</v>
      </c>
      <c r="CV55" s="137">
        <f>D!BB55</f>
        <v>26237</v>
      </c>
      <c r="CW55" s="137">
        <f>D!BK55</f>
        <v>31747</v>
      </c>
      <c r="CX55" s="137" t="str">
        <f t="shared" si="136"/>
        <v>N</v>
      </c>
      <c r="CY55" s="137" t="str">
        <f t="shared" si="137"/>
        <v>N</v>
      </c>
      <c r="CZ55" s="137" t="str">
        <f t="shared" si="138"/>
        <v>Y</v>
      </c>
      <c r="DA55" s="137" t="str">
        <f t="shared" si="139"/>
        <v>Y</v>
      </c>
      <c r="DB55" s="137" t="str">
        <f t="shared" si="140"/>
        <v>Y</v>
      </c>
      <c r="DC55" s="137" t="str">
        <f t="shared" si="141"/>
        <v>N</v>
      </c>
      <c r="DD55" s="139">
        <f t="shared" si="142"/>
        <v>-21.676428478458934</v>
      </c>
      <c r="DE55" s="139">
        <f t="shared" si="143"/>
        <v>-25.202982924122352</v>
      </c>
      <c r="DF55" s="139">
        <f t="shared" si="144"/>
        <v>29.901105293775448</v>
      </c>
      <c r="DG55" s="139">
        <f t="shared" si="145"/>
        <v>19.151949852329576</v>
      </c>
      <c r="DH55" s="139">
        <f t="shared" si="146"/>
        <v>26.470251934291266</v>
      </c>
      <c r="DI55" s="139">
        <f t="shared" si="147"/>
        <v>-17.355970642895389</v>
      </c>
      <c r="DJ55" s="137" t="str">
        <f t="shared" si="148"/>
        <v>Y</v>
      </c>
      <c r="DK55" s="137" t="str">
        <f t="shared" si="149"/>
        <v>N</v>
      </c>
      <c r="DL55" s="137" t="str">
        <f t="shared" si="150"/>
        <v>Y</v>
      </c>
      <c r="DM55" s="137" t="str">
        <f t="shared" si="151"/>
        <v>N</v>
      </c>
      <c r="DN55" s="137" t="str">
        <f t="shared" si="152"/>
        <v>Y</v>
      </c>
      <c r="DO55" s="137">
        <f>Volatility!B55</f>
        <v>3.5999999999999899</v>
      </c>
      <c r="DP55" s="137">
        <f>Volatility!E55</f>
        <v>3.69999999999999</v>
      </c>
      <c r="DQ55" s="137">
        <f>Volatility!H55</f>
        <v>3.79</v>
      </c>
      <c r="DR55" s="137">
        <f>Volatility!K55</f>
        <v>3.71999999999999</v>
      </c>
      <c r="DS55" s="137">
        <f>Volatility!N55</f>
        <v>3.75</v>
      </c>
      <c r="DT55" s="137">
        <f>Volatility!Q55</f>
        <v>3.71</v>
      </c>
      <c r="DU55" s="137">
        <f>Volatility!T55</f>
        <v>3.81</v>
      </c>
      <c r="DV55" s="137" t="str">
        <f t="shared" si="153"/>
        <v>N</v>
      </c>
      <c r="DW55" s="137" t="str">
        <f t="shared" si="154"/>
        <v>N</v>
      </c>
      <c r="DX55" s="137" t="str">
        <f t="shared" si="155"/>
        <v>Y</v>
      </c>
      <c r="DY55" s="137" t="str">
        <f t="shared" si="156"/>
        <v>N</v>
      </c>
      <c r="DZ55" s="137" t="str">
        <f t="shared" si="157"/>
        <v>Y</v>
      </c>
      <c r="EA55" s="137" t="str">
        <f t="shared" si="158"/>
        <v>N</v>
      </c>
      <c r="EB55" s="139">
        <f t="shared" si="159"/>
        <v>-2.7027027027027124</v>
      </c>
      <c r="EC55" s="139">
        <f t="shared" si="160"/>
        <v>-2.3746701846968357</v>
      </c>
      <c r="ED55" s="139">
        <f t="shared" si="161"/>
        <v>1.8817204301078021</v>
      </c>
      <c r="EE55" s="139">
        <f t="shared" si="162"/>
        <v>-0.80000000000026716</v>
      </c>
      <c r="EF55" s="139">
        <f t="shared" si="163"/>
        <v>1.078167115902966</v>
      </c>
      <c r="EG55" s="139">
        <f t="shared" si="164"/>
        <v>-2.624671916010501</v>
      </c>
      <c r="EH55" s="137" t="str">
        <f t="shared" si="165"/>
        <v>N</v>
      </c>
      <c r="EI55" s="137" t="str">
        <f t="shared" si="166"/>
        <v>N</v>
      </c>
      <c r="EJ55" s="137" t="str">
        <f t="shared" si="167"/>
        <v>Y</v>
      </c>
      <c r="EK55" s="137" t="str">
        <f t="shared" si="168"/>
        <v>N</v>
      </c>
      <c r="EL55" s="137" t="str">
        <f t="shared" si="169"/>
        <v>Y</v>
      </c>
    </row>
    <row r="56" spans="1:142" x14ac:dyDescent="0.3">
      <c r="A56" s="137" t="str">
        <f>D!B56</f>
        <v>HAVELLS</v>
      </c>
      <c r="B56" s="137">
        <f>D!F56</f>
        <v>459.35</v>
      </c>
      <c r="C56" s="137">
        <f>D!O56</f>
        <v>465.85</v>
      </c>
      <c r="D56" s="137">
        <f>D!X56</f>
        <v>469.6</v>
      </c>
      <c r="E56" s="137">
        <f>D!AG56</f>
        <v>468.2</v>
      </c>
      <c r="F56" s="137">
        <f>D!AP56</f>
        <v>475.75</v>
      </c>
      <c r="G56" s="137">
        <f>D!AY56</f>
        <v>486.85</v>
      </c>
      <c r="H56" s="137">
        <f>D!BH56</f>
        <v>500.95</v>
      </c>
      <c r="I56" s="137" t="str">
        <f t="shared" si="85"/>
        <v>N</v>
      </c>
      <c r="J56" s="137" t="str">
        <f t="shared" si="86"/>
        <v>N</v>
      </c>
      <c r="K56" s="137" t="str">
        <f t="shared" si="87"/>
        <v>Y</v>
      </c>
      <c r="L56" s="137" t="str">
        <f t="shared" si="88"/>
        <v>N</v>
      </c>
      <c r="M56" s="137" t="str">
        <f t="shared" si="89"/>
        <v>N</v>
      </c>
      <c r="N56" s="137" t="str">
        <f t="shared" si="90"/>
        <v>N</v>
      </c>
      <c r="O56" s="139">
        <f t="shared" si="91"/>
        <v>-1.3952989159600728</v>
      </c>
      <c r="P56" s="139">
        <f t="shared" si="92"/>
        <v>-0.79855195911413968</v>
      </c>
      <c r="Q56" s="139">
        <f t="shared" si="93"/>
        <v>0.29901751388296327</v>
      </c>
      <c r="R56" s="139">
        <f t="shared" si="94"/>
        <v>-1.5869679453494507</v>
      </c>
      <c r="S56" s="139">
        <f t="shared" si="95"/>
        <v>-2.2799630276265836</v>
      </c>
      <c r="T56" s="139">
        <f t="shared" si="96"/>
        <v>-2.814652160894294</v>
      </c>
      <c r="U56" s="137" t="str">
        <f t="shared" si="97"/>
        <v>N</v>
      </c>
      <c r="V56" s="137" t="str">
        <f t="shared" si="98"/>
        <v>N</v>
      </c>
      <c r="W56" s="137" t="str">
        <f t="shared" si="99"/>
        <v>Y</v>
      </c>
      <c r="X56" s="137" t="str">
        <f t="shared" si="100"/>
        <v>Y</v>
      </c>
      <c r="Y56" s="137" t="str">
        <f t="shared" si="101"/>
        <v>Y</v>
      </c>
      <c r="Z56" s="137">
        <f>D!C56</f>
        <v>463.4</v>
      </c>
      <c r="AA56" s="137">
        <f>D!L56</f>
        <v>476.7</v>
      </c>
      <c r="AB56" s="137">
        <f>D!U56</f>
        <v>464</v>
      </c>
      <c r="AC56" s="137">
        <f>D!AD56</f>
        <v>480.2</v>
      </c>
      <c r="AD56" s="137">
        <f>D!AM56</f>
        <v>489</v>
      </c>
      <c r="AE56" s="137">
        <f>D!AV56</f>
        <v>500.75</v>
      </c>
      <c r="AF56" s="137">
        <f>D!BE56</f>
        <v>510</v>
      </c>
      <c r="AG56" s="137">
        <f>D!D56</f>
        <v>474.45</v>
      </c>
      <c r="AH56" s="137">
        <f>D!M56</f>
        <v>483.65</v>
      </c>
      <c r="AI56" s="137">
        <f>D!V56</f>
        <v>495</v>
      </c>
      <c r="AJ56" s="137">
        <f>D!AE56</f>
        <v>484</v>
      </c>
      <c r="AK56" s="137">
        <f>D!AN56</f>
        <v>491.85</v>
      </c>
      <c r="AL56" s="137">
        <f>D!AW56</f>
        <v>501.95</v>
      </c>
      <c r="AM56" s="137">
        <f>D!BF56</f>
        <v>510</v>
      </c>
      <c r="AN56" s="137">
        <f>D!E56</f>
        <v>455.5</v>
      </c>
      <c r="AO56" s="137">
        <f>D!N56</f>
        <v>461.1</v>
      </c>
      <c r="AP56" s="137">
        <f>D!W56</f>
        <v>447.05</v>
      </c>
      <c r="AQ56" s="137">
        <f>D!AF56</f>
        <v>466</v>
      </c>
      <c r="AR56" s="137">
        <f>D!AO56</f>
        <v>472.6</v>
      </c>
      <c r="AS56" s="137">
        <f>D!AX56</f>
        <v>485.5</v>
      </c>
      <c r="AT56" s="137">
        <f>D!BG56</f>
        <v>493</v>
      </c>
      <c r="AU56" s="137">
        <f>D!G56</f>
        <v>2993849</v>
      </c>
      <c r="AV56" s="137">
        <f>D!P56</f>
        <v>3993490</v>
      </c>
      <c r="AW56" s="137">
        <f>D!Y56</f>
        <v>6372637</v>
      </c>
      <c r="AX56" s="137">
        <f>D!AH56</f>
        <v>2188266</v>
      </c>
      <c r="AY56" s="137">
        <f>D!AQ56</f>
        <v>2258572</v>
      </c>
      <c r="AZ56" s="137">
        <f>D!AZ56</f>
        <v>1760654</v>
      </c>
      <c r="BA56" s="137">
        <f>D!BI56</f>
        <v>2881880</v>
      </c>
      <c r="BB56" s="137" t="str">
        <f t="shared" si="102"/>
        <v>N</v>
      </c>
      <c r="BC56" s="137" t="str">
        <f t="shared" si="103"/>
        <v>N</v>
      </c>
      <c r="BD56" s="137" t="str">
        <f t="shared" si="104"/>
        <v>Y</v>
      </c>
      <c r="BE56" s="137" t="str">
        <f t="shared" si="105"/>
        <v>N</v>
      </c>
      <c r="BF56" s="137" t="str">
        <f t="shared" si="106"/>
        <v>Y</v>
      </c>
      <c r="BG56" s="137" t="str">
        <f t="shared" si="107"/>
        <v>N</v>
      </c>
      <c r="BH56" s="139">
        <f t="shared" si="108"/>
        <v>-25.031764196229361</v>
      </c>
      <c r="BI56" s="139">
        <f t="shared" si="109"/>
        <v>-37.333791333163965</v>
      </c>
      <c r="BJ56" s="139">
        <f t="shared" si="110"/>
        <v>191.21857214799297</v>
      </c>
      <c r="BK56" s="139">
        <f t="shared" si="111"/>
        <v>-3.1128518373556386</v>
      </c>
      <c r="BL56" s="139">
        <f t="shared" si="112"/>
        <v>28.280286757080042</v>
      </c>
      <c r="BM56" s="139">
        <f t="shared" si="113"/>
        <v>-38.90606132108207</v>
      </c>
      <c r="BN56" s="137" t="str">
        <f t="shared" si="114"/>
        <v>Y</v>
      </c>
      <c r="BO56" s="137" t="str">
        <f t="shared" si="115"/>
        <v>N</v>
      </c>
      <c r="BP56" s="137" t="str">
        <f t="shared" si="116"/>
        <v>Y</v>
      </c>
      <c r="BQ56" s="137" t="str">
        <f t="shared" si="117"/>
        <v>N</v>
      </c>
      <c r="BR56" s="137" t="str">
        <f t="shared" si="118"/>
        <v>Y</v>
      </c>
      <c r="BS56" s="137">
        <f>D!H56</f>
        <v>1391323671</v>
      </c>
      <c r="BT56" s="137">
        <f>D!Q56</f>
        <v>1898592360.95</v>
      </c>
      <c r="BU56" s="137">
        <f>D!Z56</f>
        <v>2915536552.1999998</v>
      </c>
      <c r="BV56" s="137">
        <f>D!AI56</f>
        <v>1036102718.9</v>
      </c>
      <c r="BW56" s="137">
        <f>D!AR56</f>
        <v>1089362134.4000001</v>
      </c>
      <c r="BX56" s="137">
        <f>D!BA56</f>
        <v>863257283.29999995</v>
      </c>
      <c r="BY56" s="137">
        <f>D!BJ56</f>
        <v>1438304947.7</v>
      </c>
      <c r="BZ56" s="137" t="str">
        <f t="shared" si="119"/>
        <v>N</v>
      </c>
      <c r="CA56" s="137" t="str">
        <f t="shared" si="120"/>
        <v>N</v>
      </c>
      <c r="CB56" s="137" t="str">
        <f t="shared" si="121"/>
        <v>Y</v>
      </c>
      <c r="CC56" s="137" t="str">
        <f t="shared" si="122"/>
        <v>N</v>
      </c>
      <c r="CD56" s="137" t="str">
        <f t="shared" si="123"/>
        <v>Y</v>
      </c>
      <c r="CE56" s="137" t="str">
        <f t="shared" si="124"/>
        <v>N</v>
      </c>
      <c r="CF56" s="139">
        <f t="shared" si="125"/>
        <v>-26.718146579720653</v>
      </c>
      <c r="CG56" s="139">
        <f t="shared" si="126"/>
        <v>-34.880172930181104</v>
      </c>
      <c r="CH56" s="139">
        <f t="shared" si="127"/>
        <v>181.39454699002621</v>
      </c>
      <c r="CI56" s="139">
        <f t="shared" si="128"/>
        <v>-4.8890459671920201</v>
      </c>
      <c r="CJ56" s="139">
        <f t="shared" si="129"/>
        <v>26.192058320743293</v>
      </c>
      <c r="CK56" s="139">
        <f t="shared" si="130"/>
        <v>-39.98092791932347</v>
      </c>
      <c r="CL56" s="137" t="str">
        <f t="shared" si="131"/>
        <v>Y</v>
      </c>
      <c r="CM56" s="137" t="str">
        <f t="shared" si="132"/>
        <v>N</v>
      </c>
      <c r="CN56" s="137" t="str">
        <f t="shared" si="133"/>
        <v>Y</v>
      </c>
      <c r="CO56" s="137" t="str">
        <f t="shared" si="134"/>
        <v>N</v>
      </c>
      <c r="CP56" s="137" t="str">
        <f t="shared" si="135"/>
        <v>Y</v>
      </c>
      <c r="CQ56" s="137">
        <f>D!I56</f>
        <v>45683</v>
      </c>
      <c r="CR56" s="137">
        <f>D!R56</f>
        <v>75152</v>
      </c>
      <c r="CS56" s="137">
        <f>D!AA56</f>
        <v>126707</v>
      </c>
      <c r="CT56" s="137">
        <f>D!AJ56</f>
        <v>53322</v>
      </c>
      <c r="CU56" s="137">
        <f>D!AS56</f>
        <v>55180</v>
      </c>
      <c r="CV56" s="137">
        <f>D!BB56</f>
        <v>39167</v>
      </c>
      <c r="CW56" s="137">
        <f>D!BK56</f>
        <v>50087</v>
      </c>
      <c r="CX56" s="137" t="str">
        <f t="shared" si="136"/>
        <v>N</v>
      </c>
      <c r="CY56" s="137" t="str">
        <f t="shared" si="137"/>
        <v>N</v>
      </c>
      <c r="CZ56" s="137" t="str">
        <f t="shared" si="138"/>
        <v>Y</v>
      </c>
      <c r="DA56" s="137" t="str">
        <f t="shared" si="139"/>
        <v>N</v>
      </c>
      <c r="DB56" s="137" t="str">
        <f t="shared" si="140"/>
        <v>Y</v>
      </c>
      <c r="DC56" s="137" t="str">
        <f t="shared" si="141"/>
        <v>N</v>
      </c>
      <c r="DD56" s="139">
        <f t="shared" si="142"/>
        <v>-39.21252927400468</v>
      </c>
      <c r="DE56" s="139">
        <f t="shared" si="143"/>
        <v>-40.688359759129327</v>
      </c>
      <c r="DF56" s="139">
        <f t="shared" si="144"/>
        <v>137.626120550617</v>
      </c>
      <c r="DG56" s="139">
        <f t="shared" si="145"/>
        <v>-3.3671620152229069</v>
      </c>
      <c r="DH56" s="139">
        <f t="shared" si="146"/>
        <v>40.883907371001101</v>
      </c>
      <c r="DI56" s="139">
        <f t="shared" si="147"/>
        <v>-21.802064407930203</v>
      </c>
      <c r="DJ56" s="137" t="str">
        <f t="shared" si="148"/>
        <v>Y</v>
      </c>
      <c r="DK56" s="137" t="str">
        <f t="shared" si="149"/>
        <v>N</v>
      </c>
      <c r="DL56" s="137" t="str">
        <f t="shared" si="150"/>
        <v>Y</v>
      </c>
      <c r="DM56" s="137" t="str">
        <f t="shared" si="151"/>
        <v>N</v>
      </c>
      <c r="DN56" s="137" t="str">
        <f t="shared" si="152"/>
        <v>Y</v>
      </c>
      <c r="DO56" s="137">
        <f>Volatility!B56</f>
        <v>3.01</v>
      </c>
      <c r="DP56" s="137">
        <f>Volatility!E56</f>
        <v>3.08</v>
      </c>
      <c r="DQ56" s="137">
        <f>Volatility!H56</f>
        <v>3.17</v>
      </c>
      <c r="DR56" s="137">
        <f>Volatility!K56</f>
        <v>3.27</v>
      </c>
      <c r="DS56" s="137">
        <f>Volatility!N56</f>
        <v>3.35</v>
      </c>
      <c r="DT56" s="137">
        <f>Volatility!Q56</f>
        <v>3.4099999999999899</v>
      </c>
      <c r="DU56" s="137">
        <f>Volatility!T56</f>
        <v>3.44</v>
      </c>
      <c r="DV56" s="137" t="str">
        <f t="shared" si="153"/>
        <v>N</v>
      </c>
      <c r="DW56" s="137" t="str">
        <f t="shared" si="154"/>
        <v>N</v>
      </c>
      <c r="DX56" s="137" t="str">
        <f t="shared" si="155"/>
        <v>N</v>
      </c>
      <c r="DY56" s="137" t="str">
        <f t="shared" si="156"/>
        <v>N</v>
      </c>
      <c r="DZ56" s="137" t="str">
        <f t="shared" si="157"/>
        <v>N</v>
      </c>
      <c r="EA56" s="137" t="str">
        <f t="shared" si="158"/>
        <v>N</v>
      </c>
      <c r="EB56" s="139">
        <f t="shared" si="159"/>
        <v>-2.2727272727272818</v>
      </c>
      <c r="EC56" s="139">
        <f t="shared" si="160"/>
        <v>-2.8391167192428979</v>
      </c>
      <c r="ED56" s="139">
        <f t="shared" si="161"/>
        <v>-3.0581039755351709</v>
      </c>
      <c r="EE56" s="139">
        <f t="shared" si="162"/>
        <v>-2.3880597014925393</v>
      </c>
      <c r="EF56" s="139">
        <f t="shared" si="163"/>
        <v>-1.7595307917885636</v>
      </c>
      <c r="EG56" s="139">
        <f t="shared" si="164"/>
        <v>-0.87209302325610516</v>
      </c>
      <c r="EH56" s="137" t="str">
        <f t="shared" si="165"/>
        <v>Y</v>
      </c>
      <c r="EI56" s="137" t="str">
        <f t="shared" si="166"/>
        <v>Y</v>
      </c>
      <c r="EJ56" s="137" t="str">
        <f t="shared" si="167"/>
        <v>N</v>
      </c>
      <c r="EK56" s="137" t="str">
        <f t="shared" si="168"/>
        <v>N</v>
      </c>
      <c r="EL56" s="137" t="str">
        <f t="shared" si="169"/>
        <v>N</v>
      </c>
    </row>
    <row r="57" spans="1:142" x14ac:dyDescent="0.3">
      <c r="A57" s="137" t="str">
        <f>D!B57</f>
        <v>HCLTECH</v>
      </c>
      <c r="B57" s="137">
        <f>D!F57</f>
        <v>530.4</v>
      </c>
      <c r="C57" s="137">
        <f>D!O57</f>
        <v>534.85</v>
      </c>
      <c r="D57" s="137">
        <f>D!X57</f>
        <v>526.75</v>
      </c>
      <c r="E57" s="137">
        <f>D!AG57</f>
        <v>518.25</v>
      </c>
      <c r="F57" s="137">
        <f>D!AP57</f>
        <v>510.75</v>
      </c>
      <c r="G57" s="137">
        <f>D!AY57</f>
        <v>511.25</v>
      </c>
      <c r="H57" s="137">
        <f>D!BH57</f>
        <v>517.45000000000005</v>
      </c>
      <c r="I57" s="137" t="str">
        <f t="shared" si="85"/>
        <v>N</v>
      </c>
      <c r="J57" s="137" t="str">
        <f t="shared" si="86"/>
        <v>Y</v>
      </c>
      <c r="K57" s="137" t="str">
        <f t="shared" si="87"/>
        <v>Y</v>
      </c>
      <c r="L57" s="137" t="str">
        <f t="shared" si="88"/>
        <v>Y</v>
      </c>
      <c r="M57" s="137" t="str">
        <f t="shared" si="89"/>
        <v>N</v>
      </c>
      <c r="N57" s="137" t="str">
        <f t="shared" si="90"/>
        <v>N</v>
      </c>
      <c r="O57" s="139">
        <f t="shared" si="91"/>
        <v>-0.83200897447883426</v>
      </c>
      <c r="P57" s="139">
        <f t="shared" si="92"/>
        <v>1.5377313716184191</v>
      </c>
      <c r="Q57" s="139">
        <f t="shared" si="93"/>
        <v>1.6401350699469366</v>
      </c>
      <c r="R57" s="139">
        <f t="shared" si="94"/>
        <v>1.4684287812041115</v>
      </c>
      <c r="S57" s="139">
        <f t="shared" si="95"/>
        <v>-9.779951100244498E-2</v>
      </c>
      <c r="T57" s="139">
        <f t="shared" si="96"/>
        <v>-1.1981833993622659</v>
      </c>
      <c r="U57" s="137" t="str">
        <f t="shared" si="97"/>
        <v>N</v>
      </c>
      <c r="V57" s="137" t="str">
        <f t="shared" si="98"/>
        <v>N</v>
      </c>
      <c r="W57" s="137" t="str">
        <f t="shared" si="99"/>
        <v>Y</v>
      </c>
      <c r="X57" s="137" t="str">
        <f t="shared" si="100"/>
        <v>Y</v>
      </c>
      <c r="Y57" s="137" t="str">
        <f t="shared" si="101"/>
        <v>Y</v>
      </c>
      <c r="Z57" s="137">
        <f>D!C57</f>
        <v>533.65</v>
      </c>
      <c r="AA57" s="137">
        <f>D!L57</f>
        <v>529.79999999999995</v>
      </c>
      <c r="AB57" s="137">
        <f>D!U57</f>
        <v>515.04999999999995</v>
      </c>
      <c r="AC57" s="137">
        <f>D!AD57</f>
        <v>512</v>
      </c>
      <c r="AD57" s="137">
        <f>D!AM57</f>
        <v>514.70000000000005</v>
      </c>
      <c r="AE57" s="137">
        <f>D!AV57</f>
        <v>517.95000000000005</v>
      </c>
      <c r="AF57" s="137">
        <f>D!BE57</f>
        <v>519.4</v>
      </c>
      <c r="AG57" s="137">
        <f>D!D57</f>
        <v>535</v>
      </c>
      <c r="AH57" s="137">
        <f>D!M57</f>
        <v>537.5</v>
      </c>
      <c r="AI57" s="137">
        <f>D!V57</f>
        <v>528.65</v>
      </c>
      <c r="AJ57" s="137">
        <f>D!AE57</f>
        <v>520.5</v>
      </c>
      <c r="AK57" s="137">
        <f>D!AN57</f>
        <v>518.65</v>
      </c>
      <c r="AL57" s="137">
        <f>D!AW57</f>
        <v>517.95000000000005</v>
      </c>
      <c r="AM57" s="137">
        <f>D!BF57</f>
        <v>527.54999999999995</v>
      </c>
      <c r="AN57" s="137">
        <f>D!E57</f>
        <v>523</v>
      </c>
      <c r="AO57" s="137">
        <f>D!N57</f>
        <v>523.4</v>
      </c>
      <c r="AP57" s="137">
        <f>D!W57</f>
        <v>515</v>
      </c>
      <c r="AQ57" s="137">
        <f>D!AF57</f>
        <v>506.2</v>
      </c>
      <c r="AR57" s="137">
        <f>D!AO57</f>
        <v>507.5</v>
      </c>
      <c r="AS57" s="137">
        <f>D!AX57</f>
        <v>505.25</v>
      </c>
      <c r="AT57" s="137">
        <f>D!BG57</f>
        <v>514.35</v>
      </c>
      <c r="AU57" s="137">
        <f>D!G57</f>
        <v>6410485</v>
      </c>
      <c r="AV57" s="137">
        <f>D!P57</f>
        <v>4523685</v>
      </c>
      <c r="AW57" s="137">
        <f>D!Y57</f>
        <v>3138733</v>
      </c>
      <c r="AX57" s="137">
        <f>D!AH57</f>
        <v>3967055</v>
      </c>
      <c r="AY57" s="137">
        <f>D!AQ57</f>
        <v>5159670</v>
      </c>
      <c r="AZ57" s="137">
        <f>D!AZ57</f>
        <v>4895771</v>
      </c>
      <c r="BA57" s="137">
        <f>D!BI57</f>
        <v>3741679</v>
      </c>
      <c r="BB57" s="137" t="str">
        <f t="shared" si="102"/>
        <v>Y</v>
      </c>
      <c r="BC57" s="137" t="str">
        <f t="shared" si="103"/>
        <v>Y</v>
      </c>
      <c r="BD57" s="137" t="str">
        <f t="shared" si="104"/>
        <v>N</v>
      </c>
      <c r="BE57" s="137" t="str">
        <f t="shared" si="105"/>
        <v>N</v>
      </c>
      <c r="BF57" s="137" t="str">
        <f t="shared" si="106"/>
        <v>Y</v>
      </c>
      <c r="BG57" s="137" t="str">
        <f t="shared" si="107"/>
        <v>Y</v>
      </c>
      <c r="BH57" s="139">
        <f t="shared" si="108"/>
        <v>41.709358631292851</v>
      </c>
      <c r="BI57" s="139">
        <f t="shared" si="109"/>
        <v>44.124555991223211</v>
      </c>
      <c r="BJ57" s="139">
        <f t="shared" si="110"/>
        <v>-20.880023090176465</v>
      </c>
      <c r="BK57" s="139">
        <f t="shared" si="111"/>
        <v>-23.114172030381788</v>
      </c>
      <c r="BL57" s="139">
        <f t="shared" si="112"/>
        <v>5.3903460762359998</v>
      </c>
      <c r="BM57" s="139">
        <f t="shared" si="113"/>
        <v>30.844227952210758</v>
      </c>
      <c r="BN57" s="137" t="str">
        <f t="shared" si="114"/>
        <v>N</v>
      </c>
      <c r="BO57" s="137" t="str">
        <f t="shared" si="115"/>
        <v>Y</v>
      </c>
      <c r="BP57" s="137" t="str">
        <f t="shared" si="116"/>
        <v>Y</v>
      </c>
      <c r="BQ57" s="137" t="str">
        <f t="shared" si="117"/>
        <v>N</v>
      </c>
      <c r="BR57" s="137" t="str">
        <f t="shared" si="118"/>
        <v>N</v>
      </c>
      <c r="BS57" s="137">
        <f>D!H57</f>
        <v>3393840793.1500001</v>
      </c>
      <c r="BT57" s="137">
        <f>D!Q57</f>
        <v>2402305199.5999999</v>
      </c>
      <c r="BU57" s="137">
        <f>D!Z57</f>
        <v>1645122999.5</v>
      </c>
      <c r="BV57" s="137">
        <f>D!AI57</f>
        <v>2044283724.75</v>
      </c>
      <c r="BW57" s="137">
        <f>D!AR57</f>
        <v>2644092703</v>
      </c>
      <c r="BX57" s="137">
        <f>D!BA57</f>
        <v>2501283541.5500002</v>
      </c>
      <c r="BY57" s="137">
        <f>D!BJ57</f>
        <v>1953170071.8</v>
      </c>
      <c r="BZ57" s="137" t="str">
        <f t="shared" si="119"/>
        <v>Y</v>
      </c>
      <c r="CA57" s="137" t="str">
        <f t="shared" si="120"/>
        <v>Y</v>
      </c>
      <c r="CB57" s="137" t="str">
        <f t="shared" si="121"/>
        <v>N</v>
      </c>
      <c r="CC57" s="137" t="str">
        <f t="shared" si="122"/>
        <v>N</v>
      </c>
      <c r="CD57" s="137" t="str">
        <f t="shared" si="123"/>
        <v>Y</v>
      </c>
      <c r="CE57" s="137" t="str">
        <f t="shared" si="124"/>
        <v>Y</v>
      </c>
      <c r="CF57" s="139">
        <f t="shared" si="125"/>
        <v>41.27433906878683</v>
      </c>
      <c r="CG57" s="139">
        <f t="shared" si="126"/>
        <v>46.02587164182431</v>
      </c>
      <c r="CH57" s="139">
        <f t="shared" si="127"/>
        <v>-19.525700880821436</v>
      </c>
      <c r="CI57" s="139">
        <f t="shared" si="128"/>
        <v>-22.684869466545326</v>
      </c>
      <c r="CJ57" s="139">
        <f t="shared" si="129"/>
        <v>5.7094351391087619</v>
      </c>
      <c r="CK57" s="139">
        <f t="shared" si="130"/>
        <v>28.062762053530264</v>
      </c>
      <c r="CL57" s="137" t="str">
        <f t="shared" si="131"/>
        <v>N</v>
      </c>
      <c r="CM57" s="137" t="str">
        <f t="shared" si="132"/>
        <v>Y</v>
      </c>
      <c r="CN57" s="137" t="str">
        <f t="shared" si="133"/>
        <v>Y</v>
      </c>
      <c r="CO57" s="137" t="str">
        <f t="shared" si="134"/>
        <v>N</v>
      </c>
      <c r="CP57" s="137" t="str">
        <f t="shared" si="135"/>
        <v>N</v>
      </c>
      <c r="CQ57" s="137">
        <f>D!I57</f>
        <v>88894</v>
      </c>
      <c r="CR57" s="137">
        <f>D!R57</f>
        <v>85794</v>
      </c>
      <c r="CS57" s="137">
        <f>D!AA57</f>
        <v>69200</v>
      </c>
      <c r="CT57" s="137">
        <f>D!AJ57</f>
        <v>66640</v>
      </c>
      <c r="CU57" s="137">
        <f>D!AS57</f>
        <v>88086</v>
      </c>
      <c r="CV57" s="137">
        <f>D!BB57</f>
        <v>92194</v>
      </c>
      <c r="CW57" s="137">
        <f>D!BK57</f>
        <v>80074</v>
      </c>
      <c r="CX57" s="137" t="str">
        <f t="shared" si="136"/>
        <v>Y</v>
      </c>
      <c r="CY57" s="137" t="str">
        <f t="shared" si="137"/>
        <v>Y</v>
      </c>
      <c r="CZ57" s="137" t="str">
        <f t="shared" si="138"/>
        <v>Y</v>
      </c>
      <c r="DA57" s="137" t="str">
        <f t="shared" si="139"/>
        <v>N</v>
      </c>
      <c r="DB57" s="137" t="str">
        <f t="shared" si="140"/>
        <v>N</v>
      </c>
      <c r="DC57" s="137" t="str">
        <f t="shared" si="141"/>
        <v>Y</v>
      </c>
      <c r="DD57" s="139">
        <f t="shared" si="142"/>
        <v>3.6133062918152783</v>
      </c>
      <c r="DE57" s="139">
        <f t="shared" si="143"/>
        <v>23.979768786127167</v>
      </c>
      <c r="DF57" s="139">
        <f t="shared" si="144"/>
        <v>3.8415366146458583</v>
      </c>
      <c r="DG57" s="139">
        <f t="shared" si="145"/>
        <v>-24.346661217446584</v>
      </c>
      <c r="DH57" s="139">
        <f t="shared" si="146"/>
        <v>-4.4558214200490269</v>
      </c>
      <c r="DI57" s="139">
        <f t="shared" si="147"/>
        <v>15.135999200739317</v>
      </c>
      <c r="DJ57" s="137" t="str">
        <f t="shared" si="148"/>
        <v>N</v>
      </c>
      <c r="DK57" s="137" t="str">
        <f t="shared" si="149"/>
        <v>Y</v>
      </c>
      <c r="DL57" s="137" t="str">
        <f t="shared" si="150"/>
        <v>Y</v>
      </c>
      <c r="DM57" s="137" t="str">
        <f t="shared" si="151"/>
        <v>N</v>
      </c>
      <c r="DN57" s="137" t="str">
        <f t="shared" si="152"/>
        <v>N</v>
      </c>
      <c r="DO57" s="137">
        <f>Volatility!B57</f>
        <v>3.06</v>
      </c>
      <c r="DP57" s="137">
        <f>Volatility!E57</f>
        <v>3.15</v>
      </c>
      <c r="DQ57" s="137">
        <f>Volatility!H57</f>
        <v>3.23</v>
      </c>
      <c r="DR57" s="137">
        <f>Volatility!K57</f>
        <v>3.3099999999999898</v>
      </c>
      <c r="DS57" s="137">
        <f>Volatility!N57</f>
        <v>3.39</v>
      </c>
      <c r="DT57" s="137">
        <f>Volatility!Q57</f>
        <v>3.5</v>
      </c>
      <c r="DU57" s="137">
        <f>Volatility!T57</f>
        <v>3.5999999999999899</v>
      </c>
      <c r="DV57" s="137" t="str">
        <f t="shared" si="153"/>
        <v>N</v>
      </c>
      <c r="DW57" s="137" t="str">
        <f t="shared" si="154"/>
        <v>N</v>
      </c>
      <c r="DX57" s="137" t="str">
        <f t="shared" si="155"/>
        <v>N</v>
      </c>
      <c r="DY57" s="137" t="str">
        <f t="shared" si="156"/>
        <v>N</v>
      </c>
      <c r="DZ57" s="137" t="str">
        <f t="shared" si="157"/>
        <v>N</v>
      </c>
      <c r="EA57" s="137" t="str">
        <f t="shared" si="158"/>
        <v>N</v>
      </c>
      <c r="EB57" s="139">
        <f t="shared" si="159"/>
        <v>-2.8571428571428523</v>
      </c>
      <c r="EC57" s="139">
        <f t="shared" si="160"/>
        <v>-2.4767801857585163</v>
      </c>
      <c r="ED57" s="139">
        <f t="shared" si="161"/>
        <v>-2.4169184290027221</v>
      </c>
      <c r="EE57" s="139">
        <f t="shared" si="162"/>
        <v>-2.3598820059000083</v>
      </c>
      <c r="EF57" s="139">
        <f t="shared" si="163"/>
        <v>-3.1428571428571397</v>
      </c>
      <c r="EG57" s="139">
        <f t="shared" si="164"/>
        <v>-2.7777777777775041</v>
      </c>
      <c r="EH57" s="137" t="str">
        <f t="shared" si="165"/>
        <v>N</v>
      </c>
      <c r="EI57" s="137" t="str">
        <f t="shared" si="166"/>
        <v>N</v>
      </c>
      <c r="EJ57" s="137" t="str">
        <f t="shared" si="167"/>
        <v>N</v>
      </c>
      <c r="EK57" s="137" t="str">
        <f t="shared" si="168"/>
        <v>Y</v>
      </c>
      <c r="EL57" s="137" t="str">
        <f t="shared" si="169"/>
        <v>N</v>
      </c>
    </row>
    <row r="58" spans="1:142" x14ac:dyDescent="0.3">
      <c r="A58" s="137" t="str">
        <f>D!B58</f>
        <v>HDFC</v>
      </c>
      <c r="B58" s="137">
        <f>D!F58</f>
        <v>1516.15</v>
      </c>
      <c r="C58" s="137">
        <f>D!O58</f>
        <v>1597.3</v>
      </c>
      <c r="D58" s="137">
        <f>D!X58</f>
        <v>1627</v>
      </c>
      <c r="E58" s="137">
        <f>D!AG58</f>
        <v>1539.85</v>
      </c>
      <c r="F58" s="137">
        <f>D!AP58</f>
        <v>1512.05</v>
      </c>
      <c r="G58" s="137">
        <f>D!AY58</f>
        <v>1633.8</v>
      </c>
      <c r="H58" s="137">
        <f>D!BH58</f>
        <v>1632.4</v>
      </c>
      <c r="I58" s="137" t="str">
        <f t="shared" si="85"/>
        <v>N</v>
      </c>
      <c r="J58" s="137" t="str">
        <f t="shared" si="86"/>
        <v>N</v>
      </c>
      <c r="K58" s="137" t="str">
        <f t="shared" si="87"/>
        <v>Y</v>
      </c>
      <c r="L58" s="137" t="str">
        <f t="shared" si="88"/>
        <v>Y</v>
      </c>
      <c r="M58" s="137" t="str">
        <f t="shared" si="89"/>
        <v>N</v>
      </c>
      <c r="N58" s="137" t="str">
        <f t="shared" si="90"/>
        <v>Y</v>
      </c>
      <c r="O58" s="139">
        <f t="shared" si="91"/>
        <v>-5.0804482564327218</v>
      </c>
      <c r="P58" s="139">
        <f t="shared" si="92"/>
        <v>-1.8254456054087307</v>
      </c>
      <c r="Q58" s="139">
        <f t="shared" si="93"/>
        <v>5.6596421729389288</v>
      </c>
      <c r="R58" s="139">
        <f t="shared" si="94"/>
        <v>1.8385635395654878</v>
      </c>
      <c r="S58" s="139">
        <f t="shared" si="95"/>
        <v>-7.4519525033663854</v>
      </c>
      <c r="T58" s="139">
        <f t="shared" si="96"/>
        <v>8.5763293310454763E-2</v>
      </c>
      <c r="U58" s="137" t="str">
        <f t="shared" si="97"/>
        <v>N</v>
      </c>
      <c r="V58" s="137" t="str">
        <f t="shared" si="98"/>
        <v>N</v>
      </c>
      <c r="W58" s="137" t="str">
        <f t="shared" si="99"/>
        <v>Y</v>
      </c>
      <c r="X58" s="137" t="str">
        <f t="shared" si="100"/>
        <v>Y</v>
      </c>
      <c r="Y58" s="137" t="str">
        <f t="shared" si="101"/>
        <v>N</v>
      </c>
      <c r="Z58" s="137">
        <f>D!C58</f>
        <v>1582</v>
      </c>
      <c r="AA58" s="137">
        <f>D!L58</f>
        <v>1632.9</v>
      </c>
      <c r="AB58" s="137">
        <f>D!U58</f>
        <v>1550</v>
      </c>
      <c r="AC58" s="137">
        <f>D!AD58</f>
        <v>1570</v>
      </c>
      <c r="AD58" s="137">
        <f>D!AM58</f>
        <v>1633.5</v>
      </c>
      <c r="AE58" s="137">
        <f>D!AV58</f>
        <v>1649</v>
      </c>
      <c r="AF58" s="137">
        <f>D!BE58</f>
        <v>1685</v>
      </c>
      <c r="AG58" s="137">
        <f>D!D58</f>
        <v>1596.7</v>
      </c>
      <c r="AH58" s="137">
        <f>D!M58</f>
        <v>1651.8</v>
      </c>
      <c r="AI58" s="137">
        <f>D!V58</f>
        <v>1640</v>
      </c>
      <c r="AJ58" s="137">
        <f>D!AE58</f>
        <v>1591.75</v>
      </c>
      <c r="AK58" s="137">
        <f>D!AN58</f>
        <v>1637.65</v>
      </c>
      <c r="AL58" s="137">
        <f>D!AW58</f>
        <v>1657.75</v>
      </c>
      <c r="AM58" s="137">
        <f>D!BF58</f>
        <v>1693</v>
      </c>
      <c r="AN58" s="137">
        <f>D!E58</f>
        <v>1501.5</v>
      </c>
      <c r="AO58" s="137">
        <f>D!N58</f>
        <v>1590</v>
      </c>
      <c r="AP58" s="137">
        <f>D!W58</f>
        <v>1545</v>
      </c>
      <c r="AQ58" s="137">
        <f>D!AF58</f>
        <v>1512</v>
      </c>
      <c r="AR58" s="137">
        <f>D!AO58</f>
        <v>1506.4</v>
      </c>
      <c r="AS58" s="137">
        <f>D!AX58</f>
        <v>1609</v>
      </c>
      <c r="AT58" s="137">
        <f>D!BG58</f>
        <v>1628.1</v>
      </c>
      <c r="AU58" s="137">
        <f>D!G58</f>
        <v>12034389</v>
      </c>
      <c r="AV58" s="137">
        <f>D!P58</f>
        <v>7056092</v>
      </c>
      <c r="AW58" s="137">
        <f>D!Y58</f>
        <v>6847043</v>
      </c>
      <c r="AX58" s="137">
        <f>D!AH58</f>
        <v>9261076</v>
      </c>
      <c r="AY58" s="137">
        <f>D!AQ58</f>
        <v>8460262</v>
      </c>
      <c r="AZ58" s="137">
        <f>D!AZ58</f>
        <v>5610025</v>
      </c>
      <c r="BA58" s="137">
        <f>D!BI58</f>
        <v>5424770</v>
      </c>
      <c r="BB58" s="137" t="str">
        <f t="shared" si="102"/>
        <v>Y</v>
      </c>
      <c r="BC58" s="137" t="str">
        <f t="shared" si="103"/>
        <v>Y</v>
      </c>
      <c r="BD58" s="137" t="str">
        <f t="shared" si="104"/>
        <v>N</v>
      </c>
      <c r="BE58" s="137" t="str">
        <f t="shared" si="105"/>
        <v>Y</v>
      </c>
      <c r="BF58" s="137" t="str">
        <f t="shared" si="106"/>
        <v>Y</v>
      </c>
      <c r="BG58" s="137" t="str">
        <f t="shared" si="107"/>
        <v>Y</v>
      </c>
      <c r="BH58" s="139">
        <f t="shared" si="108"/>
        <v>70.553175893965104</v>
      </c>
      <c r="BI58" s="139">
        <f t="shared" si="109"/>
        <v>3.0531281897893732</v>
      </c>
      <c r="BJ58" s="139">
        <f t="shared" si="110"/>
        <v>-26.066441955556783</v>
      </c>
      <c r="BK58" s="139">
        <f t="shared" si="111"/>
        <v>9.4655933823326048</v>
      </c>
      <c r="BL58" s="139">
        <f t="shared" si="112"/>
        <v>50.806137227552462</v>
      </c>
      <c r="BM58" s="139">
        <f t="shared" si="113"/>
        <v>3.4149834923876958</v>
      </c>
      <c r="BN58" s="137" t="str">
        <f t="shared" si="114"/>
        <v>Y</v>
      </c>
      <c r="BO58" s="137" t="str">
        <f t="shared" si="115"/>
        <v>Y</v>
      </c>
      <c r="BP58" s="137" t="str">
        <f t="shared" si="116"/>
        <v>N</v>
      </c>
      <c r="BQ58" s="137" t="str">
        <f t="shared" si="117"/>
        <v>N</v>
      </c>
      <c r="BR58" s="137" t="str">
        <f t="shared" si="118"/>
        <v>Y</v>
      </c>
      <c r="BS58" s="137">
        <f>D!H58</f>
        <v>18415563254.950001</v>
      </c>
      <c r="BT58" s="137">
        <f>D!Q58</f>
        <v>11450632312.15</v>
      </c>
      <c r="BU58" s="137">
        <f>D!Z58</f>
        <v>10872414709.35</v>
      </c>
      <c r="BV58" s="137">
        <f>D!AI58</f>
        <v>14390950083.75</v>
      </c>
      <c r="BW58" s="137">
        <f>D!AR58</f>
        <v>13138490500.35</v>
      </c>
      <c r="BX58" s="137">
        <f>D!BA58</f>
        <v>9163464257.5499992</v>
      </c>
      <c r="BY58" s="137">
        <f>D!BJ58</f>
        <v>8986603023.9500008</v>
      </c>
      <c r="BZ58" s="137" t="str">
        <f t="shared" si="119"/>
        <v>Y</v>
      </c>
      <c r="CA58" s="137" t="str">
        <f t="shared" si="120"/>
        <v>Y</v>
      </c>
      <c r="CB58" s="137" t="str">
        <f t="shared" si="121"/>
        <v>N</v>
      </c>
      <c r="CC58" s="137" t="str">
        <f t="shared" si="122"/>
        <v>Y</v>
      </c>
      <c r="CD58" s="137" t="str">
        <f t="shared" si="123"/>
        <v>Y</v>
      </c>
      <c r="CE58" s="137" t="str">
        <f t="shared" si="124"/>
        <v>Y</v>
      </c>
      <c r="CF58" s="139">
        <f t="shared" si="125"/>
        <v>60.825732177337279</v>
      </c>
      <c r="CG58" s="139">
        <f t="shared" si="126"/>
        <v>5.31820776025722</v>
      </c>
      <c r="CH58" s="139">
        <f t="shared" si="127"/>
        <v>-24.449639210221889</v>
      </c>
      <c r="CI58" s="139">
        <f t="shared" si="128"/>
        <v>9.5327509911936623</v>
      </c>
      <c r="CJ58" s="139">
        <f t="shared" si="129"/>
        <v>43.37907729082788</v>
      </c>
      <c r="CK58" s="139">
        <f t="shared" si="130"/>
        <v>1.9680543708078506</v>
      </c>
      <c r="CL58" s="137" t="str">
        <f t="shared" si="131"/>
        <v>Y</v>
      </c>
      <c r="CM58" s="137" t="str">
        <f t="shared" si="132"/>
        <v>Y</v>
      </c>
      <c r="CN58" s="137" t="str">
        <f t="shared" si="133"/>
        <v>N</v>
      </c>
      <c r="CO58" s="137" t="str">
        <f t="shared" si="134"/>
        <v>N</v>
      </c>
      <c r="CP58" s="137" t="str">
        <f t="shared" si="135"/>
        <v>Y</v>
      </c>
      <c r="CQ58" s="137">
        <f>D!I58</f>
        <v>388675</v>
      </c>
      <c r="CR58" s="137">
        <f>D!R58</f>
        <v>201899</v>
      </c>
      <c r="CS58" s="137">
        <f>D!AA58</f>
        <v>236795</v>
      </c>
      <c r="CT58" s="137">
        <f>D!AJ58</f>
        <v>254429</v>
      </c>
      <c r="CU58" s="137">
        <f>D!AS58</f>
        <v>326536</v>
      </c>
      <c r="CV58" s="137">
        <f>D!BB58</f>
        <v>245689</v>
      </c>
      <c r="CW58" s="137">
        <f>D!BK58</f>
        <v>201771</v>
      </c>
      <c r="CX58" s="137" t="str">
        <f t="shared" si="136"/>
        <v>Y</v>
      </c>
      <c r="CY58" s="137" t="str">
        <f t="shared" si="137"/>
        <v>N</v>
      </c>
      <c r="CZ58" s="137" t="str">
        <f t="shared" si="138"/>
        <v>N</v>
      </c>
      <c r="DA58" s="137" t="str">
        <f t="shared" si="139"/>
        <v>N</v>
      </c>
      <c r="DB58" s="137" t="str">
        <f t="shared" si="140"/>
        <v>Y</v>
      </c>
      <c r="DC58" s="137" t="str">
        <f t="shared" si="141"/>
        <v>Y</v>
      </c>
      <c r="DD58" s="139">
        <f t="shared" si="142"/>
        <v>92.50962114720727</v>
      </c>
      <c r="DE58" s="139">
        <f t="shared" si="143"/>
        <v>-14.736797651977449</v>
      </c>
      <c r="DF58" s="139">
        <f t="shared" si="144"/>
        <v>-6.9308137044126266</v>
      </c>
      <c r="DG58" s="139">
        <f t="shared" si="145"/>
        <v>-22.082404390327561</v>
      </c>
      <c r="DH58" s="139">
        <f t="shared" si="146"/>
        <v>32.906235118381367</v>
      </c>
      <c r="DI58" s="139">
        <f t="shared" si="147"/>
        <v>21.766259769738959</v>
      </c>
      <c r="DJ58" s="137" t="str">
        <f t="shared" si="148"/>
        <v>Y</v>
      </c>
      <c r="DK58" s="137" t="str">
        <f t="shared" si="149"/>
        <v>N</v>
      </c>
      <c r="DL58" s="137" t="str">
        <f t="shared" si="150"/>
        <v>Y</v>
      </c>
      <c r="DM58" s="137" t="str">
        <f t="shared" si="151"/>
        <v>N</v>
      </c>
      <c r="DN58" s="137" t="str">
        <f t="shared" si="152"/>
        <v>Y</v>
      </c>
      <c r="DO58" s="137">
        <f>Volatility!B58</f>
        <v>4.59</v>
      </c>
      <c r="DP58" s="137">
        <f>Volatility!E58</f>
        <v>4.55</v>
      </c>
      <c r="DQ58" s="137">
        <f>Volatility!H58</f>
        <v>4.67</v>
      </c>
      <c r="DR58" s="137">
        <f>Volatility!K58</f>
        <v>4.6100000000000003</v>
      </c>
      <c r="DS58" s="137">
        <f>Volatility!N58</f>
        <v>4.7300000000000004</v>
      </c>
      <c r="DT58" s="137">
        <f>Volatility!Q58</f>
        <v>4.47</v>
      </c>
      <c r="DU58" s="137">
        <f>Volatility!T58</f>
        <v>4.6100000000000003</v>
      </c>
      <c r="DV58" s="137" t="str">
        <f t="shared" si="153"/>
        <v>Y</v>
      </c>
      <c r="DW58" s="137" t="str">
        <f t="shared" si="154"/>
        <v>N</v>
      </c>
      <c r="DX58" s="137" t="str">
        <f t="shared" si="155"/>
        <v>Y</v>
      </c>
      <c r="DY58" s="137" t="str">
        <f t="shared" si="156"/>
        <v>N</v>
      </c>
      <c r="DZ58" s="137" t="str">
        <f t="shared" si="157"/>
        <v>Y</v>
      </c>
      <c r="EA58" s="137" t="str">
        <f t="shared" si="158"/>
        <v>N</v>
      </c>
      <c r="EB58" s="139">
        <f t="shared" si="159"/>
        <v>0.87912087912087999</v>
      </c>
      <c r="EC58" s="139">
        <f t="shared" si="160"/>
        <v>-2.5695931477516085</v>
      </c>
      <c r="ED58" s="139">
        <f t="shared" si="161"/>
        <v>1.3015184381778657</v>
      </c>
      <c r="EE58" s="139">
        <f t="shared" si="162"/>
        <v>-2.5369978858350972</v>
      </c>
      <c r="EF58" s="139">
        <f t="shared" si="163"/>
        <v>5.8165548098434163</v>
      </c>
      <c r="EG58" s="139">
        <f t="shared" si="164"/>
        <v>-3.0368763557483849</v>
      </c>
      <c r="EH58" s="137" t="str">
        <f t="shared" si="165"/>
        <v>Y</v>
      </c>
      <c r="EI58" s="137" t="str">
        <f t="shared" si="166"/>
        <v>N</v>
      </c>
      <c r="EJ58" s="137" t="str">
        <f t="shared" si="167"/>
        <v>Y</v>
      </c>
      <c r="EK58" s="137" t="str">
        <f t="shared" si="168"/>
        <v>N</v>
      </c>
      <c r="EL58" s="137" t="str">
        <f t="shared" si="169"/>
        <v>Y</v>
      </c>
    </row>
    <row r="59" spans="1:142" x14ac:dyDescent="0.3">
      <c r="A59" s="137" t="str">
        <f>D!B59</f>
        <v>HDFCBANK</v>
      </c>
      <c r="B59" s="137">
        <f>D!F59</f>
        <v>838.85</v>
      </c>
      <c r="C59" s="137">
        <f>D!O59</f>
        <v>859.55</v>
      </c>
      <c r="D59" s="137">
        <f>D!X59</f>
        <v>857.1</v>
      </c>
      <c r="E59" s="137">
        <f>D!AG59</f>
        <v>830.65</v>
      </c>
      <c r="F59" s="137">
        <f>D!AP59</f>
        <v>836.65</v>
      </c>
      <c r="G59" s="137">
        <f>D!AY59</f>
        <v>888.15</v>
      </c>
      <c r="H59" s="137">
        <f>D!BH59</f>
        <v>893.7</v>
      </c>
      <c r="I59" s="137" t="str">
        <f t="shared" si="85"/>
        <v>N</v>
      </c>
      <c r="J59" s="137" t="str">
        <f t="shared" si="86"/>
        <v>Y</v>
      </c>
      <c r="K59" s="137" t="str">
        <f t="shared" si="87"/>
        <v>Y</v>
      </c>
      <c r="L59" s="137" t="str">
        <f t="shared" si="88"/>
        <v>N</v>
      </c>
      <c r="M59" s="137" t="str">
        <f t="shared" si="89"/>
        <v>N</v>
      </c>
      <c r="N59" s="137" t="str">
        <f t="shared" si="90"/>
        <v>N</v>
      </c>
      <c r="O59" s="139">
        <f t="shared" si="91"/>
        <v>-2.4082368681286641</v>
      </c>
      <c r="P59" s="139">
        <f t="shared" si="92"/>
        <v>0.28584762571461109</v>
      </c>
      <c r="Q59" s="139">
        <f t="shared" si="93"/>
        <v>3.1842532956118759</v>
      </c>
      <c r="R59" s="139">
        <f t="shared" si="94"/>
        <v>-0.71714575987569473</v>
      </c>
      <c r="S59" s="139">
        <f t="shared" si="95"/>
        <v>-5.7985700613635087</v>
      </c>
      <c r="T59" s="139">
        <f t="shared" si="96"/>
        <v>-0.62101376300772826</v>
      </c>
      <c r="U59" s="137" t="str">
        <f t="shared" si="97"/>
        <v>N</v>
      </c>
      <c r="V59" s="137" t="str">
        <f t="shared" si="98"/>
        <v>N</v>
      </c>
      <c r="W59" s="137" t="str">
        <f t="shared" si="99"/>
        <v>Y</v>
      </c>
      <c r="X59" s="137" t="str">
        <f t="shared" si="100"/>
        <v>Y</v>
      </c>
      <c r="Y59" s="137" t="str">
        <f t="shared" si="101"/>
        <v>N</v>
      </c>
      <c r="Z59" s="137">
        <f>D!C59</f>
        <v>850</v>
      </c>
      <c r="AA59" s="137">
        <f>D!L59</f>
        <v>861.45</v>
      </c>
      <c r="AB59" s="137">
        <f>D!U59</f>
        <v>836.45</v>
      </c>
      <c r="AC59" s="137">
        <f>D!AD59</f>
        <v>860.85</v>
      </c>
      <c r="AD59" s="137">
        <f>D!AM59</f>
        <v>888</v>
      </c>
      <c r="AE59" s="137">
        <f>D!AV59</f>
        <v>890.5</v>
      </c>
      <c r="AF59" s="137">
        <f>D!BE59</f>
        <v>898</v>
      </c>
      <c r="AG59" s="137">
        <f>D!D59</f>
        <v>870.3</v>
      </c>
      <c r="AH59" s="137">
        <f>D!M59</f>
        <v>884</v>
      </c>
      <c r="AI59" s="137">
        <f>D!V59</f>
        <v>864</v>
      </c>
      <c r="AJ59" s="137">
        <f>D!AE59</f>
        <v>867.3</v>
      </c>
      <c r="AK59" s="137">
        <f>D!AN59</f>
        <v>888</v>
      </c>
      <c r="AL59" s="137">
        <f>D!AW59</f>
        <v>892.4</v>
      </c>
      <c r="AM59" s="137">
        <f>D!BF59</f>
        <v>911</v>
      </c>
      <c r="AN59" s="137">
        <f>D!E59</f>
        <v>833.05</v>
      </c>
      <c r="AO59" s="137">
        <f>D!N59</f>
        <v>852.3</v>
      </c>
      <c r="AP59" s="137">
        <f>D!W59</f>
        <v>832.2</v>
      </c>
      <c r="AQ59" s="137">
        <f>D!AF59</f>
        <v>826.1</v>
      </c>
      <c r="AR59" s="137">
        <f>D!AO59</f>
        <v>831.3</v>
      </c>
      <c r="AS59" s="137">
        <f>D!AX59</f>
        <v>875</v>
      </c>
      <c r="AT59" s="137">
        <f>D!BG59</f>
        <v>890</v>
      </c>
      <c r="AU59" s="137">
        <f>D!G59</f>
        <v>21025849</v>
      </c>
      <c r="AV59" s="137">
        <f>D!P59</f>
        <v>24239683</v>
      </c>
      <c r="AW59" s="137">
        <f>D!Y59</f>
        <v>20007413</v>
      </c>
      <c r="AX59" s="137">
        <f>D!AH59</f>
        <v>23730561</v>
      </c>
      <c r="AY59" s="137">
        <f>D!AQ59</f>
        <v>23326656</v>
      </c>
      <c r="AZ59" s="137">
        <f>D!AZ59</f>
        <v>12174870</v>
      </c>
      <c r="BA59" s="137">
        <f>D!BI59</f>
        <v>19777445</v>
      </c>
      <c r="BB59" s="137" t="str">
        <f t="shared" si="102"/>
        <v>N</v>
      </c>
      <c r="BC59" s="137" t="str">
        <f t="shared" si="103"/>
        <v>Y</v>
      </c>
      <c r="BD59" s="137" t="str">
        <f t="shared" si="104"/>
        <v>N</v>
      </c>
      <c r="BE59" s="137" t="str">
        <f t="shared" si="105"/>
        <v>Y</v>
      </c>
      <c r="BF59" s="137" t="str">
        <f t="shared" si="106"/>
        <v>Y</v>
      </c>
      <c r="BG59" s="137" t="str">
        <f t="shared" si="107"/>
        <v>N</v>
      </c>
      <c r="BH59" s="139">
        <f t="shared" si="108"/>
        <v>-13.258564478751641</v>
      </c>
      <c r="BI59" s="139">
        <f t="shared" si="109"/>
        <v>21.153509451721717</v>
      </c>
      <c r="BJ59" s="139">
        <f t="shared" si="110"/>
        <v>-15.68925403828422</v>
      </c>
      <c r="BK59" s="139">
        <f t="shared" si="111"/>
        <v>1.7315169392475287</v>
      </c>
      <c r="BL59" s="139">
        <f t="shared" si="112"/>
        <v>91.596756269266123</v>
      </c>
      <c r="BM59" s="139">
        <f t="shared" si="113"/>
        <v>-38.440632751096011</v>
      </c>
      <c r="BN59" s="137" t="str">
        <f t="shared" si="114"/>
        <v>N</v>
      </c>
      <c r="BO59" s="137" t="str">
        <f t="shared" si="115"/>
        <v>Y</v>
      </c>
      <c r="BP59" s="137" t="str">
        <f t="shared" si="116"/>
        <v>N</v>
      </c>
      <c r="BQ59" s="137" t="str">
        <f t="shared" si="117"/>
        <v>N</v>
      </c>
      <c r="BR59" s="137" t="str">
        <f t="shared" si="118"/>
        <v>Y</v>
      </c>
      <c r="BS59" s="137">
        <f>D!H59</f>
        <v>17756809302.450001</v>
      </c>
      <c r="BT59" s="137">
        <f>D!Q59</f>
        <v>21104074910.849998</v>
      </c>
      <c r="BU59" s="137">
        <f>D!Z59</f>
        <v>16894738592.950001</v>
      </c>
      <c r="BV59" s="137">
        <f>D!AI59</f>
        <v>20083766361</v>
      </c>
      <c r="BW59" s="137">
        <f>D!AR59</f>
        <v>19776954026.299999</v>
      </c>
      <c r="BX59" s="137">
        <f>D!BA59</f>
        <v>10774797134.75</v>
      </c>
      <c r="BY59" s="137">
        <f>D!BJ59</f>
        <v>17795529260.150002</v>
      </c>
      <c r="BZ59" s="137" t="str">
        <f t="shared" si="119"/>
        <v>N</v>
      </c>
      <c r="CA59" s="137" t="str">
        <f t="shared" si="120"/>
        <v>Y</v>
      </c>
      <c r="CB59" s="137" t="str">
        <f t="shared" si="121"/>
        <v>N</v>
      </c>
      <c r="CC59" s="137" t="str">
        <f t="shared" si="122"/>
        <v>Y</v>
      </c>
      <c r="CD59" s="137" t="str">
        <f t="shared" si="123"/>
        <v>Y</v>
      </c>
      <c r="CE59" s="137" t="str">
        <f t="shared" si="124"/>
        <v>N</v>
      </c>
      <c r="CF59" s="139">
        <f t="shared" si="125"/>
        <v>-15.860754961019902</v>
      </c>
      <c r="CG59" s="139">
        <f t="shared" si="126"/>
        <v>24.91507219683476</v>
      </c>
      <c r="CH59" s="139">
        <f t="shared" si="127"/>
        <v>-15.878634070562914</v>
      </c>
      <c r="CI59" s="139">
        <f t="shared" si="128"/>
        <v>1.5513629363348487</v>
      </c>
      <c r="CJ59" s="139">
        <f t="shared" si="129"/>
        <v>83.548272686424639</v>
      </c>
      <c r="CK59" s="139">
        <f t="shared" si="130"/>
        <v>-39.452224335477972</v>
      </c>
      <c r="CL59" s="137" t="str">
        <f t="shared" si="131"/>
        <v>N</v>
      </c>
      <c r="CM59" s="137" t="str">
        <f t="shared" si="132"/>
        <v>Y</v>
      </c>
      <c r="CN59" s="137" t="str">
        <f t="shared" si="133"/>
        <v>N</v>
      </c>
      <c r="CO59" s="137" t="str">
        <f t="shared" si="134"/>
        <v>N</v>
      </c>
      <c r="CP59" s="137" t="str">
        <f t="shared" si="135"/>
        <v>Y</v>
      </c>
      <c r="CQ59" s="137">
        <f>D!I59</f>
        <v>382888</v>
      </c>
      <c r="CR59" s="137">
        <f>D!R59</f>
        <v>416994</v>
      </c>
      <c r="CS59" s="137">
        <f>D!AA59</f>
        <v>359835</v>
      </c>
      <c r="CT59" s="137">
        <f>D!AJ59</f>
        <v>415550</v>
      </c>
      <c r="CU59" s="137">
        <f>D!AS59</f>
        <v>533951</v>
      </c>
      <c r="CV59" s="137">
        <f>D!BB59</f>
        <v>280499</v>
      </c>
      <c r="CW59" s="137">
        <f>D!BK59</f>
        <v>364023</v>
      </c>
      <c r="CX59" s="137" t="str">
        <f t="shared" si="136"/>
        <v>N</v>
      </c>
      <c r="CY59" s="137" t="str">
        <f t="shared" si="137"/>
        <v>Y</v>
      </c>
      <c r="CZ59" s="137" t="str">
        <f t="shared" si="138"/>
        <v>N</v>
      </c>
      <c r="DA59" s="137" t="str">
        <f t="shared" si="139"/>
        <v>N</v>
      </c>
      <c r="DB59" s="137" t="str">
        <f t="shared" si="140"/>
        <v>Y</v>
      </c>
      <c r="DC59" s="137" t="str">
        <f t="shared" si="141"/>
        <v>N</v>
      </c>
      <c r="DD59" s="139">
        <f t="shared" si="142"/>
        <v>-8.1790145661568268</v>
      </c>
      <c r="DE59" s="139">
        <f t="shared" si="143"/>
        <v>15.884780524407018</v>
      </c>
      <c r="DF59" s="139">
        <f t="shared" si="144"/>
        <v>-13.407532186259175</v>
      </c>
      <c r="DG59" s="139">
        <f t="shared" si="145"/>
        <v>-22.174506649486563</v>
      </c>
      <c r="DH59" s="139">
        <f t="shared" si="146"/>
        <v>90.357541381609209</v>
      </c>
      <c r="DI59" s="139">
        <f t="shared" si="147"/>
        <v>-22.94470404342583</v>
      </c>
      <c r="DJ59" s="137" t="str">
        <f t="shared" si="148"/>
        <v>N</v>
      </c>
      <c r="DK59" s="137" t="str">
        <f t="shared" si="149"/>
        <v>Y</v>
      </c>
      <c r="DL59" s="137" t="str">
        <f t="shared" si="150"/>
        <v>Y</v>
      </c>
      <c r="DM59" s="137" t="str">
        <f t="shared" si="151"/>
        <v>N</v>
      </c>
      <c r="DN59" s="137" t="str">
        <f t="shared" si="152"/>
        <v>Y</v>
      </c>
      <c r="DO59" s="137">
        <f>Volatility!B59</f>
        <v>3.55</v>
      </c>
      <c r="DP59" s="137">
        <f>Volatility!E59</f>
        <v>3.61</v>
      </c>
      <c r="DQ59" s="137">
        <f>Volatility!H59</f>
        <v>3.71999999999999</v>
      </c>
      <c r="DR59" s="137">
        <f>Volatility!K59</f>
        <v>3.75</v>
      </c>
      <c r="DS59" s="137">
        <f>Volatility!N59</f>
        <v>3.86</v>
      </c>
      <c r="DT59" s="137">
        <f>Volatility!Q59</f>
        <v>3.6799999999999899</v>
      </c>
      <c r="DU59" s="137">
        <f>Volatility!T59</f>
        <v>3.79</v>
      </c>
      <c r="DV59" s="137" t="str">
        <f t="shared" si="153"/>
        <v>N</v>
      </c>
      <c r="DW59" s="137" t="str">
        <f t="shared" si="154"/>
        <v>N</v>
      </c>
      <c r="DX59" s="137" t="str">
        <f t="shared" si="155"/>
        <v>N</v>
      </c>
      <c r="DY59" s="137" t="str">
        <f t="shared" si="156"/>
        <v>N</v>
      </c>
      <c r="DZ59" s="137" t="str">
        <f t="shared" si="157"/>
        <v>Y</v>
      </c>
      <c r="EA59" s="137" t="str">
        <f t="shared" si="158"/>
        <v>N</v>
      </c>
      <c r="EB59" s="139">
        <f t="shared" si="159"/>
        <v>-1.6620498614958463</v>
      </c>
      <c r="EC59" s="139">
        <f t="shared" si="160"/>
        <v>-2.95698924731157</v>
      </c>
      <c r="ED59" s="139">
        <f t="shared" si="161"/>
        <v>-0.80000000000026716</v>
      </c>
      <c r="EE59" s="139">
        <f t="shared" si="162"/>
        <v>-2.8497409326424838</v>
      </c>
      <c r="EF59" s="139">
        <f t="shared" si="163"/>
        <v>4.8913043478263702</v>
      </c>
      <c r="EG59" s="139">
        <f t="shared" si="164"/>
        <v>-2.9023746701849626</v>
      </c>
      <c r="EH59" s="137" t="str">
        <f t="shared" si="165"/>
        <v>Y</v>
      </c>
      <c r="EI59" s="137" t="str">
        <f t="shared" si="166"/>
        <v>N</v>
      </c>
      <c r="EJ59" s="137" t="str">
        <f t="shared" si="167"/>
        <v>Y</v>
      </c>
      <c r="EK59" s="137" t="str">
        <f t="shared" si="168"/>
        <v>N</v>
      </c>
      <c r="EL59" s="137" t="str">
        <f t="shared" si="169"/>
        <v>Y</v>
      </c>
    </row>
    <row r="60" spans="1:142" x14ac:dyDescent="0.3">
      <c r="A60" s="137" t="str">
        <f>D!B60</f>
        <v>HDFCLIFE</v>
      </c>
      <c r="B60" s="137">
        <f>D!F60</f>
        <v>494.75</v>
      </c>
      <c r="C60" s="137">
        <f>D!O60</f>
        <v>493.8</v>
      </c>
      <c r="D60" s="137">
        <f>D!X60</f>
        <v>479.25</v>
      </c>
      <c r="E60" s="137">
        <f>D!AG60</f>
        <v>471.75</v>
      </c>
      <c r="F60" s="137">
        <f>D!AP60</f>
        <v>469.35</v>
      </c>
      <c r="G60" s="137">
        <f>D!AY60</f>
        <v>487.3</v>
      </c>
      <c r="H60" s="137">
        <f>D!BH60</f>
        <v>495</v>
      </c>
      <c r="I60" s="137" t="str">
        <f t="shared" si="85"/>
        <v>Y</v>
      </c>
      <c r="J60" s="137" t="str">
        <f t="shared" si="86"/>
        <v>Y</v>
      </c>
      <c r="K60" s="137" t="str">
        <f t="shared" si="87"/>
        <v>Y</v>
      </c>
      <c r="L60" s="137" t="str">
        <f t="shared" si="88"/>
        <v>Y</v>
      </c>
      <c r="M60" s="137" t="str">
        <f t="shared" si="89"/>
        <v>N</v>
      </c>
      <c r="N60" s="137" t="str">
        <f t="shared" si="90"/>
        <v>N</v>
      </c>
      <c r="O60" s="139">
        <f t="shared" si="91"/>
        <v>0.19238558120696408</v>
      </c>
      <c r="P60" s="139">
        <f t="shared" si="92"/>
        <v>3.0359937402190948</v>
      </c>
      <c r="Q60" s="139">
        <f t="shared" si="93"/>
        <v>1.5898251192368837</v>
      </c>
      <c r="R60" s="139">
        <f t="shared" si="94"/>
        <v>0.51134547778842598</v>
      </c>
      <c r="S60" s="139">
        <f t="shared" si="95"/>
        <v>-3.683562487174223</v>
      </c>
      <c r="T60" s="139">
        <f t="shared" si="96"/>
        <v>-1.5555555555555534</v>
      </c>
      <c r="U60" s="137" t="str">
        <f t="shared" si="97"/>
        <v>N</v>
      </c>
      <c r="V60" s="137" t="str">
        <f t="shared" si="98"/>
        <v>Y</v>
      </c>
      <c r="W60" s="137" t="str">
        <f t="shared" si="99"/>
        <v>Y</v>
      </c>
      <c r="X60" s="137" t="str">
        <f t="shared" si="100"/>
        <v>Y</v>
      </c>
      <c r="Y60" s="137" t="str">
        <f t="shared" si="101"/>
        <v>N</v>
      </c>
      <c r="Z60" s="137">
        <f>D!C60</f>
        <v>493</v>
      </c>
      <c r="AA60" s="137">
        <f>D!L60</f>
        <v>480</v>
      </c>
      <c r="AB60" s="137">
        <f>D!U60</f>
        <v>474.15</v>
      </c>
      <c r="AC60" s="137">
        <f>D!AD60</f>
        <v>475</v>
      </c>
      <c r="AD60" s="137">
        <f>D!AM60</f>
        <v>487.3</v>
      </c>
      <c r="AE60" s="137">
        <f>D!AV60</f>
        <v>499.1</v>
      </c>
      <c r="AF60" s="137">
        <f>D!BE60</f>
        <v>515</v>
      </c>
      <c r="AG60" s="137">
        <f>D!D60</f>
        <v>504.7</v>
      </c>
      <c r="AH60" s="137">
        <f>D!M60</f>
        <v>496.55</v>
      </c>
      <c r="AI60" s="137">
        <f>D!V60</f>
        <v>482.75</v>
      </c>
      <c r="AJ60" s="137">
        <f>D!AE60</f>
        <v>485.95</v>
      </c>
      <c r="AK60" s="137">
        <f>D!AN60</f>
        <v>490.9</v>
      </c>
      <c r="AL60" s="137">
        <f>D!AW60</f>
        <v>501</v>
      </c>
      <c r="AM60" s="137">
        <f>D!BF60</f>
        <v>523</v>
      </c>
      <c r="AN60" s="137">
        <f>D!E60</f>
        <v>490.3</v>
      </c>
      <c r="AO60" s="137">
        <f>D!N60</f>
        <v>480</v>
      </c>
      <c r="AP60" s="137">
        <f>D!W60</f>
        <v>472.5</v>
      </c>
      <c r="AQ60" s="137">
        <f>D!AF60</f>
        <v>465.25</v>
      </c>
      <c r="AR60" s="137">
        <f>D!AO60</f>
        <v>464</v>
      </c>
      <c r="AS60" s="137">
        <f>D!AX60</f>
        <v>485</v>
      </c>
      <c r="AT60" s="137">
        <f>D!BG60</f>
        <v>491.4</v>
      </c>
      <c r="AU60" s="137">
        <f>D!G60</f>
        <v>4602359</v>
      </c>
      <c r="AV60" s="137">
        <f>D!P60</f>
        <v>4216424</v>
      </c>
      <c r="AW60" s="137">
        <f>D!Y60</f>
        <v>3112805</v>
      </c>
      <c r="AX60" s="137">
        <f>D!AH60</f>
        <v>5129797</v>
      </c>
      <c r="AY60" s="137">
        <f>D!AQ60</f>
        <v>4108281</v>
      </c>
      <c r="AZ60" s="137">
        <f>D!AZ60</f>
        <v>3513979</v>
      </c>
      <c r="BA60" s="137">
        <f>D!BI60</f>
        <v>4151393</v>
      </c>
      <c r="BB60" s="137" t="str">
        <f t="shared" si="102"/>
        <v>Y</v>
      </c>
      <c r="BC60" s="137" t="str">
        <f t="shared" si="103"/>
        <v>Y</v>
      </c>
      <c r="BD60" s="137" t="str">
        <f t="shared" si="104"/>
        <v>N</v>
      </c>
      <c r="BE60" s="137" t="str">
        <f t="shared" si="105"/>
        <v>Y</v>
      </c>
      <c r="BF60" s="137" t="str">
        <f t="shared" si="106"/>
        <v>Y</v>
      </c>
      <c r="BG60" s="137" t="str">
        <f t="shared" si="107"/>
        <v>N</v>
      </c>
      <c r="BH60" s="139">
        <f t="shared" si="108"/>
        <v>9.1531354531707443</v>
      </c>
      <c r="BI60" s="139">
        <f t="shared" si="109"/>
        <v>35.454164330884844</v>
      </c>
      <c r="BJ60" s="139">
        <f t="shared" si="110"/>
        <v>-39.319138749545054</v>
      </c>
      <c r="BK60" s="139">
        <f t="shared" si="111"/>
        <v>24.86480355165579</v>
      </c>
      <c r="BL60" s="139">
        <f t="shared" si="112"/>
        <v>16.912508583574347</v>
      </c>
      <c r="BM60" s="139">
        <f t="shared" si="113"/>
        <v>-15.354219655908269</v>
      </c>
      <c r="BN60" s="137" t="str">
        <f t="shared" si="114"/>
        <v>N</v>
      </c>
      <c r="BO60" s="137" t="str">
        <f t="shared" si="115"/>
        <v>Y</v>
      </c>
      <c r="BP60" s="137" t="str">
        <f t="shared" si="116"/>
        <v>N</v>
      </c>
      <c r="BQ60" s="137" t="str">
        <f t="shared" si="117"/>
        <v>Y</v>
      </c>
      <c r="BR60" s="137" t="str">
        <f t="shared" si="118"/>
        <v>Y</v>
      </c>
      <c r="BS60" s="137">
        <f>D!H60</f>
        <v>2288869766.4499998</v>
      </c>
      <c r="BT60" s="137">
        <f>D!Q60</f>
        <v>2063623956.5999999</v>
      </c>
      <c r="BU60" s="137">
        <f>D!Z60</f>
        <v>1489469413.9000001</v>
      </c>
      <c r="BV60" s="137">
        <f>D!AI60</f>
        <v>2442736947.3499999</v>
      </c>
      <c r="BW60" s="137">
        <f>D!AR60</f>
        <v>1953416936</v>
      </c>
      <c r="BX60" s="137">
        <f>D!BA60</f>
        <v>1720425066.3499999</v>
      </c>
      <c r="BY60" s="137">
        <f>D!BJ60</f>
        <v>2088957888.5999999</v>
      </c>
      <c r="BZ60" s="137" t="str">
        <f t="shared" si="119"/>
        <v>Y</v>
      </c>
      <c r="CA60" s="137" t="str">
        <f t="shared" si="120"/>
        <v>Y</v>
      </c>
      <c r="CB60" s="137" t="str">
        <f t="shared" si="121"/>
        <v>N</v>
      </c>
      <c r="CC60" s="137" t="str">
        <f t="shared" si="122"/>
        <v>Y</v>
      </c>
      <c r="CD60" s="137" t="str">
        <f t="shared" si="123"/>
        <v>Y</v>
      </c>
      <c r="CE60" s="137" t="str">
        <f t="shared" si="124"/>
        <v>N</v>
      </c>
      <c r="CF60" s="139">
        <f t="shared" si="125"/>
        <v>10.915060814718975</v>
      </c>
      <c r="CG60" s="139">
        <f t="shared" si="126"/>
        <v>38.547588647466334</v>
      </c>
      <c r="CH60" s="139">
        <f t="shared" si="127"/>
        <v>-39.024567687656706</v>
      </c>
      <c r="CI60" s="139">
        <f t="shared" si="128"/>
        <v>25.04944041040094</v>
      </c>
      <c r="CJ60" s="139">
        <f t="shared" si="129"/>
        <v>13.542692105986829</v>
      </c>
      <c r="CK60" s="139">
        <f t="shared" si="130"/>
        <v>-17.641945979915722</v>
      </c>
      <c r="CL60" s="137" t="str">
        <f t="shared" si="131"/>
        <v>N</v>
      </c>
      <c r="CM60" s="137" t="str">
        <f t="shared" si="132"/>
        <v>Y</v>
      </c>
      <c r="CN60" s="137" t="str">
        <f t="shared" si="133"/>
        <v>N</v>
      </c>
      <c r="CO60" s="137" t="str">
        <f t="shared" si="134"/>
        <v>Y</v>
      </c>
      <c r="CP60" s="137" t="str">
        <f t="shared" si="135"/>
        <v>Y</v>
      </c>
      <c r="CQ60" s="137">
        <f>D!I60</f>
        <v>72081</v>
      </c>
      <c r="CR60" s="137">
        <f>D!R60</f>
        <v>82313</v>
      </c>
      <c r="CS60" s="137">
        <f>D!AA60</f>
        <v>50335</v>
      </c>
      <c r="CT60" s="137">
        <f>D!AJ60</f>
        <v>103921</v>
      </c>
      <c r="CU60" s="137">
        <f>D!AS60</f>
        <v>110107</v>
      </c>
      <c r="CV60" s="137">
        <f>D!BB60</f>
        <v>94837</v>
      </c>
      <c r="CW60" s="137">
        <f>D!BK60</f>
        <v>113301</v>
      </c>
      <c r="CX60" s="137" t="str">
        <f t="shared" si="136"/>
        <v>N</v>
      </c>
      <c r="CY60" s="137" t="str">
        <f t="shared" si="137"/>
        <v>Y</v>
      </c>
      <c r="CZ60" s="137" t="str">
        <f t="shared" si="138"/>
        <v>N</v>
      </c>
      <c r="DA60" s="137" t="str">
        <f t="shared" si="139"/>
        <v>N</v>
      </c>
      <c r="DB60" s="137" t="str">
        <f t="shared" si="140"/>
        <v>Y</v>
      </c>
      <c r="DC60" s="137" t="str">
        <f t="shared" si="141"/>
        <v>N</v>
      </c>
      <c r="DD60" s="139">
        <f t="shared" si="142"/>
        <v>-12.430600269702234</v>
      </c>
      <c r="DE60" s="139">
        <f t="shared" si="143"/>
        <v>63.530346677262337</v>
      </c>
      <c r="DF60" s="139">
        <f t="shared" si="144"/>
        <v>-51.564168936018703</v>
      </c>
      <c r="DG60" s="139">
        <f t="shared" si="145"/>
        <v>-5.6181714150780602</v>
      </c>
      <c r="DH60" s="139">
        <f t="shared" si="146"/>
        <v>16.101310669886225</v>
      </c>
      <c r="DI60" s="139">
        <f t="shared" si="147"/>
        <v>-16.296413976928712</v>
      </c>
      <c r="DJ60" s="137" t="str">
        <f t="shared" si="148"/>
        <v>N</v>
      </c>
      <c r="DK60" s="137" t="str">
        <f t="shared" si="149"/>
        <v>Y</v>
      </c>
      <c r="DL60" s="137" t="str">
        <f t="shared" si="150"/>
        <v>N</v>
      </c>
      <c r="DM60" s="137" t="str">
        <f t="shared" si="151"/>
        <v>N</v>
      </c>
      <c r="DN60" s="137" t="str">
        <f t="shared" si="152"/>
        <v>Y</v>
      </c>
      <c r="DO60" s="137">
        <f>Volatility!B60</f>
        <v>3.83</v>
      </c>
      <c r="DP60" s="137">
        <f>Volatility!E60</f>
        <v>3.95</v>
      </c>
      <c r="DQ60" s="137">
        <f>Volatility!H60</f>
        <v>4</v>
      </c>
      <c r="DR60" s="137">
        <f>Volatility!K60</f>
        <v>4.1099999999999897</v>
      </c>
      <c r="DS60" s="137">
        <f>Volatility!N60</f>
        <v>4.24</v>
      </c>
      <c r="DT60" s="137">
        <f>Volatility!Q60</f>
        <v>4.2699999999999996</v>
      </c>
      <c r="DU60" s="137">
        <f>Volatility!T60</f>
        <v>4.3899999999999997</v>
      </c>
      <c r="DV60" s="137" t="str">
        <f t="shared" si="153"/>
        <v>N</v>
      </c>
      <c r="DW60" s="137" t="str">
        <f t="shared" si="154"/>
        <v>N</v>
      </c>
      <c r="DX60" s="137" t="str">
        <f t="shared" si="155"/>
        <v>N</v>
      </c>
      <c r="DY60" s="137" t="str">
        <f t="shared" si="156"/>
        <v>N</v>
      </c>
      <c r="DZ60" s="137" t="str">
        <f t="shared" si="157"/>
        <v>N</v>
      </c>
      <c r="EA60" s="137" t="str">
        <f t="shared" si="158"/>
        <v>N</v>
      </c>
      <c r="EB60" s="139">
        <f t="shared" si="159"/>
        <v>-3.0379746835443067</v>
      </c>
      <c r="EC60" s="139">
        <f t="shared" si="160"/>
        <v>-1.2499999999999956</v>
      </c>
      <c r="ED60" s="139">
        <f t="shared" si="161"/>
        <v>-2.6763990267637454</v>
      </c>
      <c r="EE60" s="139">
        <f t="shared" si="162"/>
        <v>-3.0660377358493052</v>
      </c>
      <c r="EF60" s="139">
        <f t="shared" si="163"/>
        <v>-0.70257611241216311</v>
      </c>
      <c r="EG60" s="139">
        <f t="shared" si="164"/>
        <v>-2.7334851936218705</v>
      </c>
      <c r="EH60" s="137" t="str">
        <f t="shared" si="165"/>
        <v>N</v>
      </c>
      <c r="EI60" s="137" t="str">
        <f t="shared" si="166"/>
        <v>Y</v>
      </c>
      <c r="EJ60" s="137" t="str">
        <f t="shared" si="167"/>
        <v>Y</v>
      </c>
      <c r="EK60" s="137" t="str">
        <f t="shared" si="168"/>
        <v>N</v>
      </c>
      <c r="EL60" s="137" t="str">
        <f t="shared" si="169"/>
        <v>Y</v>
      </c>
    </row>
    <row r="61" spans="1:142" x14ac:dyDescent="0.3">
      <c r="A61" s="137" t="str">
        <f>D!B61</f>
        <v>HEROMOTOCO</v>
      </c>
      <c r="B61" s="137">
        <f>D!F61</f>
        <v>2150.6</v>
      </c>
      <c r="C61" s="137">
        <f>D!O61</f>
        <v>2119.5</v>
      </c>
      <c r="D61" s="137">
        <f>D!X61</f>
        <v>2023.6</v>
      </c>
      <c r="E61" s="137">
        <f>D!AG61</f>
        <v>2073.5</v>
      </c>
      <c r="F61" s="137">
        <f>D!AP61</f>
        <v>2070.5500000000002</v>
      </c>
      <c r="G61" s="137">
        <f>D!AY61</f>
        <v>2193.5500000000002</v>
      </c>
      <c r="H61" s="137">
        <f>D!BH61</f>
        <v>2241.35</v>
      </c>
      <c r="I61" s="137" t="str">
        <f t="shared" si="85"/>
        <v>Y</v>
      </c>
      <c r="J61" s="137" t="str">
        <f t="shared" si="86"/>
        <v>Y</v>
      </c>
      <c r="K61" s="137" t="str">
        <f t="shared" si="87"/>
        <v>N</v>
      </c>
      <c r="L61" s="137" t="str">
        <f t="shared" si="88"/>
        <v>Y</v>
      </c>
      <c r="M61" s="137" t="str">
        <f t="shared" si="89"/>
        <v>N</v>
      </c>
      <c r="N61" s="137" t="str">
        <f t="shared" si="90"/>
        <v>N</v>
      </c>
      <c r="O61" s="139">
        <f t="shared" si="91"/>
        <v>1.467327199811272</v>
      </c>
      <c r="P61" s="139">
        <f t="shared" si="92"/>
        <v>4.7390788693417711</v>
      </c>
      <c r="Q61" s="139">
        <f t="shared" si="93"/>
        <v>-2.4065589582831008</v>
      </c>
      <c r="R61" s="139">
        <f t="shared" si="94"/>
        <v>0.14247422182511013</v>
      </c>
      <c r="S61" s="139">
        <f t="shared" si="95"/>
        <v>-5.6073488181258684</v>
      </c>
      <c r="T61" s="139">
        <f t="shared" si="96"/>
        <v>-2.1326432730274045</v>
      </c>
      <c r="U61" s="137" t="str">
        <f t="shared" si="97"/>
        <v>N</v>
      </c>
      <c r="V61" s="137" t="str">
        <f t="shared" si="98"/>
        <v>Y</v>
      </c>
      <c r="W61" s="137" t="str">
        <f t="shared" si="99"/>
        <v>N</v>
      </c>
      <c r="X61" s="137" t="str">
        <f t="shared" si="100"/>
        <v>Y</v>
      </c>
      <c r="Y61" s="137" t="str">
        <f t="shared" si="101"/>
        <v>N</v>
      </c>
      <c r="Z61" s="137">
        <f>D!C61</f>
        <v>2119</v>
      </c>
      <c r="AA61" s="137">
        <f>D!L61</f>
        <v>2043</v>
      </c>
      <c r="AB61" s="137">
        <f>D!U61</f>
        <v>2059</v>
      </c>
      <c r="AC61" s="137">
        <f>D!AD61</f>
        <v>2119</v>
      </c>
      <c r="AD61" s="137">
        <f>D!AM61</f>
        <v>2197</v>
      </c>
      <c r="AE61" s="137">
        <f>D!AV61</f>
        <v>2249</v>
      </c>
      <c r="AF61" s="137">
        <f>D!BE61</f>
        <v>2135.9499999999998</v>
      </c>
      <c r="AG61" s="137">
        <f>D!D61</f>
        <v>2159.9</v>
      </c>
      <c r="AH61" s="137">
        <f>D!M61</f>
        <v>2130</v>
      </c>
      <c r="AI61" s="137">
        <f>D!V61</f>
        <v>2067.8000000000002</v>
      </c>
      <c r="AJ61" s="137">
        <f>D!AE61</f>
        <v>2127.9499999999998</v>
      </c>
      <c r="AK61" s="137">
        <f>D!AN61</f>
        <v>2218.5</v>
      </c>
      <c r="AL61" s="137">
        <f>D!AW61</f>
        <v>2249</v>
      </c>
      <c r="AM61" s="137">
        <f>D!BF61</f>
        <v>2255</v>
      </c>
      <c r="AN61" s="137">
        <f>D!E61</f>
        <v>2083.85</v>
      </c>
      <c r="AO61" s="137">
        <f>D!N61</f>
        <v>2020</v>
      </c>
      <c r="AP61" s="137">
        <f>D!W61</f>
        <v>1991.35</v>
      </c>
      <c r="AQ61" s="137">
        <f>D!AF61</f>
        <v>2062.8000000000002</v>
      </c>
      <c r="AR61" s="137">
        <f>D!AO61</f>
        <v>2060.15</v>
      </c>
      <c r="AS61" s="137">
        <f>D!AX61</f>
        <v>2170</v>
      </c>
      <c r="AT61" s="137">
        <f>D!BG61</f>
        <v>2118.6999999999998</v>
      </c>
      <c r="AU61" s="137">
        <f>D!G61</f>
        <v>2241444</v>
      </c>
      <c r="AV61" s="137">
        <f>D!P61</f>
        <v>2636698</v>
      </c>
      <c r="AW61" s="137">
        <f>D!Y61</f>
        <v>2782633</v>
      </c>
      <c r="AX61" s="137">
        <f>D!AH61</f>
        <v>1389753</v>
      </c>
      <c r="AY61" s="137">
        <f>D!AQ61</f>
        <v>1803992</v>
      </c>
      <c r="AZ61" s="137">
        <f>D!AZ61</f>
        <v>2080652</v>
      </c>
      <c r="BA61" s="137">
        <f>D!BI61</f>
        <v>2570484</v>
      </c>
      <c r="BB61" s="137" t="str">
        <f t="shared" si="102"/>
        <v>N</v>
      </c>
      <c r="BC61" s="137" t="str">
        <f t="shared" si="103"/>
        <v>N</v>
      </c>
      <c r="BD61" s="137" t="str">
        <f t="shared" si="104"/>
        <v>Y</v>
      </c>
      <c r="BE61" s="137" t="str">
        <f t="shared" si="105"/>
        <v>N</v>
      </c>
      <c r="BF61" s="137" t="str">
        <f t="shared" si="106"/>
        <v>N</v>
      </c>
      <c r="BG61" s="137" t="str">
        <f t="shared" si="107"/>
        <v>N</v>
      </c>
      <c r="BH61" s="139">
        <f t="shared" si="108"/>
        <v>-14.990491895545111</v>
      </c>
      <c r="BI61" s="139">
        <f t="shared" si="109"/>
        <v>-5.2444932551292247</v>
      </c>
      <c r="BJ61" s="139">
        <f t="shared" si="110"/>
        <v>100.22500401150421</v>
      </c>
      <c r="BK61" s="139">
        <f t="shared" si="111"/>
        <v>-22.962352382937397</v>
      </c>
      <c r="BL61" s="139">
        <f t="shared" si="112"/>
        <v>-13.29679350511282</v>
      </c>
      <c r="BM61" s="139">
        <f t="shared" si="113"/>
        <v>-19.056022134352908</v>
      </c>
      <c r="BN61" s="137" t="str">
        <f t="shared" si="114"/>
        <v>N</v>
      </c>
      <c r="BO61" s="137" t="str">
        <f t="shared" si="115"/>
        <v>N</v>
      </c>
      <c r="BP61" s="137" t="str">
        <f t="shared" si="116"/>
        <v>Y</v>
      </c>
      <c r="BQ61" s="137" t="str">
        <f t="shared" si="117"/>
        <v>N</v>
      </c>
      <c r="BR61" s="137" t="str">
        <f t="shared" si="118"/>
        <v>Y</v>
      </c>
      <c r="BS61" s="137">
        <f>D!H61</f>
        <v>4761200546.1999998</v>
      </c>
      <c r="BT61" s="137">
        <f>D!Q61</f>
        <v>5524252423.25</v>
      </c>
      <c r="BU61" s="137">
        <f>D!Z61</f>
        <v>5616256430.8500004</v>
      </c>
      <c r="BV61" s="137">
        <f>D!AI61</f>
        <v>2905256263.8000002</v>
      </c>
      <c r="BW61" s="137">
        <f>D!AR61</f>
        <v>3808820066.0999999</v>
      </c>
      <c r="BX61" s="137">
        <f>D!BA61</f>
        <v>4578736985.8500004</v>
      </c>
      <c r="BY61" s="137">
        <f>D!BJ61</f>
        <v>5687009241.8999996</v>
      </c>
      <c r="BZ61" s="137" t="str">
        <f t="shared" si="119"/>
        <v>N</v>
      </c>
      <c r="CA61" s="137" t="str">
        <f t="shared" si="120"/>
        <v>N</v>
      </c>
      <c r="CB61" s="137" t="str">
        <f t="shared" si="121"/>
        <v>Y</v>
      </c>
      <c r="CC61" s="137" t="str">
        <f t="shared" si="122"/>
        <v>N</v>
      </c>
      <c r="CD61" s="137" t="str">
        <f t="shared" si="123"/>
        <v>N</v>
      </c>
      <c r="CE61" s="137" t="str">
        <f t="shared" si="124"/>
        <v>N</v>
      </c>
      <c r="CF61" s="139">
        <f t="shared" si="125"/>
        <v>-13.812762679680111</v>
      </c>
      <c r="CG61" s="139">
        <f t="shared" si="126"/>
        <v>-1.6381731983358869</v>
      </c>
      <c r="CH61" s="139">
        <f t="shared" si="127"/>
        <v>93.313632977219086</v>
      </c>
      <c r="CI61" s="139">
        <f t="shared" si="128"/>
        <v>-23.722932210478351</v>
      </c>
      <c r="CJ61" s="139">
        <f t="shared" si="129"/>
        <v>-16.815050135645048</v>
      </c>
      <c r="CK61" s="139">
        <f t="shared" si="130"/>
        <v>-19.487787146266907</v>
      </c>
      <c r="CL61" s="137" t="str">
        <f t="shared" si="131"/>
        <v>N</v>
      </c>
      <c r="CM61" s="137" t="str">
        <f t="shared" si="132"/>
        <v>N</v>
      </c>
      <c r="CN61" s="137" t="str">
        <f t="shared" si="133"/>
        <v>Y</v>
      </c>
      <c r="CO61" s="137" t="str">
        <f t="shared" si="134"/>
        <v>N</v>
      </c>
      <c r="CP61" s="137" t="str">
        <f t="shared" si="135"/>
        <v>Y</v>
      </c>
      <c r="CQ61" s="137">
        <f>D!I61</f>
        <v>98186</v>
      </c>
      <c r="CR61" s="137">
        <f>D!R61</f>
        <v>132056</v>
      </c>
      <c r="CS61" s="137">
        <f>D!AA61</f>
        <v>122017</v>
      </c>
      <c r="CT61" s="137">
        <f>D!AJ61</f>
        <v>71763</v>
      </c>
      <c r="CU61" s="137">
        <f>D!AS61</f>
        <v>95126</v>
      </c>
      <c r="CV61" s="137">
        <f>D!BB61</f>
        <v>103621</v>
      </c>
      <c r="CW61" s="137">
        <f>D!BK61</f>
        <v>159142</v>
      </c>
      <c r="CX61" s="137" t="str">
        <f t="shared" si="136"/>
        <v>N</v>
      </c>
      <c r="CY61" s="137" t="str">
        <f t="shared" si="137"/>
        <v>Y</v>
      </c>
      <c r="CZ61" s="137" t="str">
        <f t="shared" si="138"/>
        <v>Y</v>
      </c>
      <c r="DA61" s="137" t="str">
        <f t="shared" si="139"/>
        <v>N</v>
      </c>
      <c r="DB61" s="137" t="str">
        <f t="shared" si="140"/>
        <v>N</v>
      </c>
      <c r="DC61" s="137" t="str">
        <f t="shared" si="141"/>
        <v>N</v>
      </c>
      <c r="DD61" s="139">
        <f t="shared" si="142"/>
        <v>-25.648209850366509</v>
      </c>
      <c r="DE61" s="139">
        <f t="shared" si="143"/>
        <v>8.2275420638107803</v>
      </c>
      <c r="DF61" s="139">
        <f t="shared" si="144"/>
        <v>70.027730167356438</v>
      </c>
      <c r="DG61" s="139">
        <f t="shared" si="145"/>
        <v>-24.560057187309464</v>
      </c>
      <c r="DH61" s="139">
        <f t="shared" si="146"/>
        <v>-8.1981451636251332</v>
      </c>
      <c r="DI61" s="139">
        <f t="shared" si="147"/>
        <v>-34.887710346734366</v>
      </c>
      <c r="DJ61" s="137" t="str">
        <f t="shared" si="148"/>
        <v>N</v>
      </c>
      <c r="DK61" s="137" t="str">
        <f t="shared" si="149"/>
        <v>N</v>
      </c>
      <c r="DL61" s="137" t="str">
        <f t="shared" si="150"/>
        <v>Y</v>
      </c>
      <c r="DM61" s="137" t="str">
        <f t="shared" si="151"/>
        <v>N</v>
      </c>
      <c r="DN61" s="137" t="str">
        <f t="shared" si="152"/>
        <v>Y</v>
      </c>
      <c r="DO61" s="137">
        <f>Volatility!B61</f>
        <v>4.03</v>
      </c>
      <c r="DP61" s="137">
        <f>Volatility!E61</f>
        <v>4.1399999999999997</v>
      </c>
      <c r="DQ61" s="137">
        <f>Volatility!H61</f>
        <v>4.1099999999999897</v>
      </c>
      <c r="DR61" s="137">
        <f>Volatility!K61</f>
        <v>4.1900000000000004</v>
      </c>
      <c r="DS61" s="137">
        <f>Volatility!N61</f>
        <v>4.32</v>
      </c>
      <c r="DT61" s="137">
        <f>Volatility!Q61</f>
        <v>4.21</v>
      </c>
      <c r="DU61" s="137">
        <f>Volatility!T61</f>
        <v>4.3099999999999996</v>
      </c>
      <c r="DV61" s="137" t="str">
        <f t="shared" si="153"/>
        <v>N</v>
      </c>
      <c r="DW61" s="137" t="str">
        <f t="shared" si="154"/>
        <v>Y</v>
      </c>
      <c r="DX61" s="137" t="str">
        <f t="shared" si="155"/>
        <v>N</v>
      </c>
      <c r="DY61" s="137" t="str">
        <f t="shared" si="156"/>
        <v>N</v>
      </c>
      <c r="DZ61" s="137" t="str">
        <f t="shared" si="157"/>
        <v>Y</v>
      </c>
      <c r="EA61" s="137" t="str">
        <f t="shared" si="158"/>
        <v>N</v>
      </c>
      <c r="EB61" s="139">
        <f t="shared" si="159"/>
        <v>-2.6570048309178609</v>
      </c>
      <c r="EC61" s="139">
        <f t="shared" si="160"/>
        <v>0.72992700729951565</v>
      </c>
      <c r="ED61" s="139">
        <f t="shared" si="161"/>
        <v>-1.9093078758952438</v>
      </c>
      <c r="EE61" s="139">
        <f t="shared" si="162"/>
        <v>-3.0092592592592569</v>
      </c>
      <c r="EF61" s="139">
        <f t="shared" si="163"/>
        <v>2.6128266033254235</v>
      </c>
      <c r="EG61" s="139">
        <f t="shared" si="164"/>
        <v>-2.32018561484918</v>
      </c>
      <c r="EH61" s="137" t="str">
        <f t="shared" si="165"/>
        <v>N</v>
      </c>
      <c r="EI61" s="137" t="str">
        <f t="shared" si="166"/>
        <v>Y</v>
      </c>
      <c r="EJ61" s="137" t="str">
        <f t="shared" si="167"/>
        <v>Y</v>
      </c>
      <c r="EK61" s="137" t="str">
        <f t="shared" si="168"/>
        <v>N</v>
      </c>
      <c r="EL61" s="137" t="str">
        <f t="shared" si="169"/>
        <v>Y</v>
      </c>
    </row>
    <row r="62" spans="1:142" x14ac:dyDescent="0.3">
      <c r="A62" s="137" t="str">
        <f>D!B62</f>
        <v>HINDALCO</v>
      </c>
      <c r="B62" s="137">
        <f>D!F62</f>
        <v>124.85</v>
      </c>
      <c r="C62" s="137">
        <f>D!O62</f>
        <v>129.5</v>
      </c>
      <c r="D62" s="137">
        <f>D!X62</f>
        <v>120.8</v>
      </c>
      <c r="E62" s="137">
        <f>D!AG62</f>
        <v>117.3</v>
      </c>
      <c r="F62" s="137">
        <f>D!AP62</f>
        <v>115.35</v>
      </c>
      <c r="G62" s="137">
        <f>D!AY62</f>
        <v>119.25</v>
      </c>
      <c r="H62" s="137">
        <f>D!BH62</f>
        <v>117.2</v>
      </c>
      <c r="I62" s="137" t="str">
        <f t="shared" si="85"/>
        <v>N</v>
      </c>
      <c r="J62" s="137" t="str">
        <f t="shared" si="86"/>
        <v>Y</v>
      </c>
      <c r="K62" s="137" t="str">
        <f t="shared" si="87"/>
        <v>Y</v>
      </c>
      <c r="L62" s="137" t="str">
        <f t="shared" si="88"/>
        <v>Y</v>
      </c>
      <c r="M62" s="137" t="str">
        <f t="shared" si="89"/>
        <v>N</v>
      </c>
      <c r="N62" s="137" t="str">
        <f t="shared" si="90"/>
        <v>Y</v>
      </c>
      <c r="O62" s="139">
        <f t="shared" si="91"/>
        <v>-3.5907335907335947</v>
      </c>
      <c r="P62" s="139">
        <f t="shared" si="92"/>
        <v>7.2019867549668897</v>
      </c>
      <c r="Q62" s="139">
        <f t="shared" si="93"/>
        <v>2.9838022165387899</v>
      </c>
      <c r="R62" s="139">
        <f t="shared" si="94"/>
        <v>1.6905071521456463</v>
      </c>
      <c r="S62" s="139">
        <f t="shared" si="95"/>
        <v>-3.2704402515723316</v>
      </c>
      <c r="T62" s="139">
        <f t="shared" si="96"/>
        <v>1.7491467576791784</v>
      </c>
      <c r="U62" s="137" t="str">
        <f t="shared" si="97"/>
        <v>N</v>
      </c>
      <c r="V62" s="137" t="str">
        <f t="shared" si="98"/>
        <v>Y</v>
      </c>
      <c r="W62" s="137" t="str">
        <f t="shared" si="99"/>
        <v>Y</v>
      </c>
      <c r="X62" s="137" t="str">
        <f t="shared" si="100"/>
        <v>Y</v>
      </c>
      <c r="Y62" s="137" t="str">
        <f t="shared" si="101"/>
        <v>N</v>
      </c>
      <c r="Z62" s="137">
        <f>D!C62</f>
        <v>126.5</v>
      </c>
      <c r="AA62" s="137">
        <f>D!L62</f>
        <v>121.4</v>
      </c>
      <c r="AB62" s="137">
        <f>D!U62</f>
        <v>117.3</v>
      </c>
      <c r="AC62" s="137">
        <f>D!AD62</f>
        <v>117.75</v>
      </c>
      <c r="AD62" s="137">
        <f>D!AM62</f>
        <v>120.55</v>
      </c>
      <c r="AE62" s="137">
        <f>D!AV62</f>
        <v>118.4</v>
      </c>
      <c r="AF62" s="137">
        <f>D!BE62</f>
        <v>119</v>
      </c>
      <c r="AG62" s="137">
        <f>D!D62</f>
        <v>126.5</v>
      </c>
      <c r="AH62" s="137">
        <f>D!M62</f>
        <v>130.75</v>
      </c>
      <c r="AI62" s="137">
        <f>D!V62</f>
        <v>121.95</v>
      </c>
      <c r="AJ62" s="137">
        <f>D!AE62</f>
        <v>120.4</v>
      </c>
      <c r="AK62" s="137">
        <f>D!AN62</f>
        <v>121</v>
      </c>
      <c r="AL62" s="137">
        <f>D!AW62</f>
        <v>120.9</v>
      </c>
      <c r="AM62" s="137">
        <f>D!BF62</f>
        <v>120.9</v>
      </c>
      <c r="AN62" s="137">
        <f>D!E62</f>
        <v>123.6</v>
      </c>
      <c r="AO62" s="137">
        <f>D!N62</f>
        <v>120.65</v>
      </c>
      <c r="AP62" s="137">
        <f>D!W62</f>
        <v>116.25</v>
      </c>
      <c r="AQ62" s="137">
        <f>D!AF62</f>
        <v>116.55</v>
      </c>
      <c r="AR62" s="137">
        <f>D!AO62</f>
        <v>114.3</v>
      </c>
      <c r="AS62" s="137">
        <f>D!AX62</f>
        <v>117.4</v>
      </c>
      <c r="AT62" s="137">
        <f>D!BG62</f>
        <v>117</v>
      </c>
      <c r="AU62" s="137">
        <f>D!G62</f>
        <v>17059557</v>
      </c>
      <c r="AV62" s="137">
        <f>D!P62</f>
        <v>34325678</v>
      </c>
      <c r="AW62" s="137">
        <f>D!Y62</f>
        <v>8718400</v>
      </c>
      <c r="AX62" s="137">
        <f>D!AH62</f>
        <v>15916452</v>
      </c>
      <c r="AY62" s="137">
        <f>D!AQ62</f>
        <v>14500151</v>
      </c>
      <c r="AZ62" s="137">
        <f>D!AZ62</f>
        <v>12510164</v>
      </c>
      <c r="BA62" s="137">
        <f>D!BI62</f>
        <v>12778247</v>
      </c>
      <c r="BB62" s="137" t="str">
        <f t="shared" si="102"/>
        <v>N</v>
      </c>
      <c r="BC62" s="137" t="str">
        <f t="shared" si="103"/>
        <v>Y</v>
      </c>
      <c r="BD62" s="137" t="str">
        <f t="shared" si="104"/>
        <v>N</v>
      </c>
      <c r="BE62" s="137" t="str">
        <f t="shared" si="105"/>
        <v>Y</v>
      </c>
      <c r="BF62" s="137" t="str">
        <f t="shared" si="106"/>
        <v>Y</v>
      </c>
      <c r="BG62" s="137" t="str">
        <f t="shared" si="107"/>
        <v>N</v>
      </c>
      <c r="BH62" s="139">
        <f t="shared" si="108"/>
        <v>-50.300888448583592</v>
      </c>
      <c r="BI62" s="139">
        <f t="shared" si="109"/>
        <v>293.71533767663794</v>
      </c>
      <c r="BJ62" s="139">
        <f t="shared" si="110"/>
        <v>-45.223973282487826</v>
      </c>
      <c r="BK62" s="139">
        <f t="shared" si="111"/>
        <v>9.767491386813834</v>
      </c>
      <c r="BL62" s="139">
        <f t="shared" si="112"/>
        <v>15.906961731277065</v>
      </c>
      <c r="BM62" s="139">
        <f t="shared" si="113"/>
        <v>-2.0979638286847955</v>
      </c>
      <c r="BN62" s="137" t="str">
        <f t="shared" si="114"/>
        <v>N</v>
      </c>
      <c r="BO62" s="137" t="str">
        <f t="shared" si="115"/>
        <v>Y</v>
      </c>
      <c r="BP62" s="137" t="str">
        <f t="shared" si="116"/>
        <v>N</v>
      </c>
      <c r="BQ62" s="137" t="str">
        <f t="shared" si="117"/>
        <v>N</v>
      </c>
      <c r="BR62" s="137" t="str">
        <f t="shared" si="118"/>
        <v>Y</v>
      </c>
      <c r="BS62" s="137">
        <f>D!H62</f>
        <v>2128978117.4000001</v>
      </c>
      <c r="BT62" s="137">
        <f>D!Q62</f>
        <v>4369386439.1000004</v>
      </c>
      <c r="BU62" s="137">
        <f>D!Z62</f>
        <v>1040859304.25</v>
      </c>
      <c r="BV62" s="137">
        <f>D!AI62</f>
        <v>1889905978.45</v>
      </c>
      <c r="BW62" s="137">
        <f>D!AR62</f>
        <v>1688625703.8</v>
      </c>
      <c r="BX62" s="137">
        <f>D!BA62</f>
        <v>1492063225.45</v>
      </c>
      <c r="BY62" s="137">
        <f>D!BJ62</f>
        <v>1511639509.2</v>
      </c>
      <c r="BZ62" s="137" t="str">
        <f t="shared" si="119"/>
        <v>N</v>
      </c>
      <c r="CA62" s="137" t="str">
        <f t="shared" si="120"/>
        <v>Y</v>
      </c>
      <c r="CB62" s="137" t="str">
        <f t="shared" si="121"/>
        <v>N</v>
      </c>
      <c r="CC62" s="137" t="str">
        <f t="shared" si="122"/>
        <v>Y</v>
      </c>
      <c r="CD62" s="137" t="str">
        <f t="shared" si="123"/>
        <v>Y</v>
      </c>
      <c r="CE62" s="137" t="str">
        <f t="shared" si="124"/>
        <v>N</v>
      </c>
      <c r="CF62" s="139">
        <f t="shared" si="125"/>
        <v>-51.275124160486854</v>
      </c>
      <c r="CG62" s="139">
        <f t="shared" si="126"/>
        <v>319.78646117290549</v>
      </c>
      <c r="CH62" s="139">
        <f t="shared" si="127"/>
        <v>-44.925339349227457</v>
      </c>
      <c r="CI62" s="139">
        <f t="shared" si="128"/>
        <v>11.919768495590757</v>
      </c>
      <c r="CJ62" s="139">
        <f t="shared" si="129"/>
        <v>13.173870583849922</v>
      </c>
      <c r="CK62" s="139">
        <f t="shared" si="130"/>
        <v>-1.2950365236457924</v>
      </c>
      <c r="CL62" s="137" t="str">
        <f t="shared" si="131"/>
        <v>N</v>
      </c>
      <c r="CM62" s="137" t="str">
        <f t="shared" si="132"/>
        <v>Y</v>
      </c>
      <c r="CN62" s="137" t="str">
        <f t="shared" si="133"/>
        <v>N</v>
      </c>
      <c r="CO62" s="137" t="str">
        <f t="shared" si="134"/>
        <v>N</v>
      </c>
      <c r="CP62" s="137" t="str">
        <f t="shared" si="135"/>
        <v>Y</v>
      </c>
      <c r="CQ62" s="137">
        <f>D!I62</f>
        <v>86482</v>
      </c>
      <c r="CR62" s="137">
        <f>D!R62</f>
        <v>177893</v>
      </c>
      <c r="CS62" s="137">
        <f>D!AA62</f>
        <v>44125</v>
      </c>
      <c r="CT62" s="137">
        <f>D!AJ62</f>
        <v>59204</v>
      </c>
      <c r="CU62" s="137">
        <f>D!AS62</f>
        <v>80177</v>
      </c>
      <c r="CV62" s="137">
        <f>D!BB62</f>
        <v>71757</v>
      </c>
      <c r="CW62" s="137">
        <f>D!BK62</f>
        <v>75836</v>
      </c>
      <c r="CX62" s="137" t="str">
        <f t="shared" si="136"/>
        <v>N</v>
      </c>
      <c r="CY62" s="137" t="str">
        <f t="shared" si="137"/>
        <v>Y</v>
      </c>
      <c r="CZ62" s="137" t="str">
        <f t="shared" si="138"/>
        <v>N</v>
      </c>
      <c r="DA62" s="137" t="str">
        <f t="shared" si="139"/>
        <v>N</v>
      </c>
      <c r="DB62" s="137" t="str">
        <f t="shared" si="140"/>
        <v>Y</v>
      </c>
      <c r="DC62" s="137" t="str">
        <f t="shared" si="141"/>
        <v>N</v>
      </c>
      <c r="DD62" s="139">
        <f t="shared" si="142"/>
        <v>-51.385383348417299</v>
      </c>
      <c r="DE62" s="139">
        <f t="shared" si="143"/>
        <v>303.15694050991499</v>
      </c>
      <c r="DF62" s="139">
        <f t="shared" si="144"/>
        <v>-25.469562867373824</v>
      </c>
      <c r="DG62" s="139">
        <f t="shared" si="145"/>
        <v>-26.158374596205896</v>
      </c>
      <c r="DH62" s="139">
        <f t="shared" si="146"/>
        <v>11.734046852571876</v>
      </c>
      <c r="DI62" s="139">
        <f t="shared" si="147"/>
        <v>-5.3787119573817179</v>
      </c>
      <c r="DJ62" s="137" t="str">
        <f t="shared" si="148"/>
        <v>N</v>
      </c>
      <c r="DK62" s="137" t="str">
        <f t="shared" si="149"/>
        <v>Y</v>
      </c>
      <c r="DL62" s="137" t="str">
        <f t="shared" si="150"/>
        <v>Y</v>
      </c>
      <c r="DM62" s="137" t="str">
        <f t="shared" si="151"/>
        <v>N</v>
      </c>
      <c r="DN62" s="137" t="str">
        <f t="shared" si="152"/>
        <v>Y</v>
      </c>
      <c r="DO62" s="137">
        <f>Volatility!B62</f>
        <v>5.09</v>
      </c>
      <c r="DP62" s="137">
        <f>Volatility!E62</f>
        <v>5.17</v>
      </c>
      <c r="DQ62" s="137">
        <f>Volatility!H62</f>
        <v>5.04</v>
      </c>
      <c r="DR62" s="137">
        <f>Volatility!K62</f>
        <v>5.1499999999999897</v>
      </c>
      <c r="DS62" s="137">
        <f>Volatility!N62</f>
        <v>5.29</v>
      </c>
      <c r="DT62" s="137">
        <f>Volatility!Q62</f>
        <v>5.39</v>
      </c>
      <c r="DU62" s="137">
        <f>Volatility!T62</f>
        <v>5.54</v>
      </c>
      <c r="DV62" s="137" t="str">
        <f t="shared" si="153"/>
        <v>N</v>
      </c>
      <c r="DW62" s="137" t="str">
        <f t="shared" si="154"/>
        <v>Y</v>
      </c>
      <c r="DX62" s="137" t="str">
        <f t="shared" si="155"/>
        <v>N</v>
      </c>
      <c r="DY62" s="137" t="str">
        <f t="shared" si="156"/>
        <v>N</v>
      </c>
      <c r="DZ62" s="137" t="str">
        <f t="shared" si="157"/>
        <v>N</v>
      </c>
      <c r="EA62" s="137" t="str">
        <f t="shared" si="158"/>
        <v>N</v>
      </c>
      <c r="EB62" s="139">
        <f t="shared" si="159"/>
        <v>-1.5473887814313361</v>
      </c>
      <c r="EC62" s="139">
        <f t="shared" si="160"/>
        <v>2.5793650793650773</v>
      </c>
      <c r="ED62" s="139">
        <f t="shared" si="161"/>
        <v>-2.135922330096891</v>
      </c>
      <c r="EE62" s="139">
        <f t="shared" si="162"/>
        <v>-2.6465028355389477</v>
      </c>
      <c r="EF62" s="139">
        <f t="shared" si="163"/>
        <v>-1.8552875695732773</v>
      </c>
      <c r="EG62" s="139">
        <f t="shared" si="164"/>
        <v>-2.7075812274368296</v>
      </c>
      <c r="EH62" s="137" t="str">
        <f t="shared" si="165"/>
        <v>N</v>
      </c>
      <c r="EI62" s="137" t="str">
        <f t="shared" si="166"/>
        <v>Y</v>
      </c>
      <c r="EJ62" s="137" t="str">
        <f t="shared" si="167"/>
        <v>Y</v>
      </c>
      <c r="EK62" s="137" t="str">
        <f t="shared" si="168"/>
        <v>N</v>
      </c>
      <c r="EL62" s="137" t="str">
        <f t="shared" si="169"/>
        <v>Y</v>
      </c>
    </row>
    <row r="63" spans="1:142" x14ac:dyDescent="0.3">
      <c r="A63" s="137" t="str">
        <f>D!B63</f>
        <v>HINDPETRO</v>
      </c>
      <c r="B63" s="137">
        <f>D!F63</f>
        <v>182.2</v>
      </c>
      <c r="C63" s="137">
        <f>D!O63</f>
        <v>180.75</v>
      </c>
      <c r="D63" s="137">
        <f>D!X63</f>
        <v>178.85</v>
      </c>
      <c r="E63" s="137">
        <f>D!AG63</f>
        <v>171.35</v>
      </c>
      <c r="F63" s="137">
        <f>D!AP63</f>
        <v>172.5</v>
      </c>
      <c r="G63" s="137">
        <f>D!AY63</f>
        <v>189.1</v>
      </c>
      <c r="H63" s="137">
        <f>D!BH63</f>
        <v>190.25</v>
      </c>
      <c r="I63" s="137" t="str">
        <f t="shared" si="85"/>
        <v>Y</v>
      </c>
      <c r="J63" s="137" t="str">
        <f t="shared" si="86"/>
        <v>Y</v>
      </c>
      <c r="K63" s="137" t="str">
        <f t="shared" si="87"/>
        <v>Y</v>
      </c>
      <c r="L63" s="137" t="str">
        <f t="shared" si="88"/>
        <v>N</v>
      </c>
      <c r="M63" s="137" t="str">
        <f t="shared" si="89"/>
        <v>N</v>
      </c>
      <c r="N63" s="137" t="str">
        <f t="shared" si="90"/>
        <v>N</v>
      </c>
      <c r="O63" s="139">
        <f t="shared" si="91"/>
        <v>0.80221300138311957</v>
      </c>
      <c r="P63" s="139">
        <f t="shared" si="92"/>
        <v>1.0623427453173082</v>
      </c>
      <c r="Q63" s="139">
        <f t="shared" si="93"/>
        <v>4.3770061278085786</v>
      </c>
      <c r="R63" s="139">
        <f t="shared" si="94"/>
        <v>-0.66666666666666996</v>
      </c>
      <c r="S63" s="139">
        <f t="shared" si="95"/>
        <v>-8.7784241142252757</v>
      </c>
      <c r="T63" s="139">
        <f t="shared" si="96"/>
        <v>-0.60446780551905688</v>
      </c>
      <c r="U63" s="137" t="str">
        <f t="shared" si="97"/>
        <v>N</v>
      </c>
      <c r="V63" s="137" t="str">
        <f t="shared" si="98"/>
        <v>N</v>
      </c>
      <c r="W63" s="137" t="str">
        <f t="shared" si="99"/>
        <v>Y</v>
      </c>
      <c r="X63" s="137" t="str">
        <f t="shared" si="100"/>
        <v>Y</v>
      </c>
      <c r="Y63" s="137" t="str">
        <f t="shared" si="101"/>
        <v>N</v>
      </c>
      <c r="Z63" s="137">
        <f>D!C63</f>
        <v>180.6</v>
      </c>
      <c r="AA63" s="137">
        <f>D!L63</f>
        <v>180</v>
      </c>
      <c r="AB63" s="137">
        <f>D!U63</f>
        <v>172</v>
      </c>
      <c r="AC63" s="137">
        <f>D!AD63</f>
        <v>176.55</v>
      </c>
      <c r="AD63" s="137">
        <f>D!AM63</f>
        <v>189.5</v>
      </c>
      <c r="AE63" s="137">
        <f>D!AV63</f>
        <v>191</v>
      </c>
      <c r="AF63" s="137">
        <f>D!BE63</f>
        <v>188.5</v>
      </c>
      <c r="AG63" s="137">
        <f>D!D63</f>
        <v>186.5</v>
      </c>
      <c r="AH63" s="137">
        <f>D!M63</f>
        <v>181.9</v>
      </c>
      <c r="AI63" s="137">
        <f>D!V63</f>
        <v>180.9</v>
      </c>
      <c r="AJ63" s="137">
        <f>D!AE63</f>
        <v>180.8</v>
      </c>
      <c r="AK63" s="137">
        <f>D!AN63</f>
        <v>190.45</v>
      </c>
      <c r="AL63" s="137">
        <f>D!AW63</f>
        <v>194.6</v>
      </c>
      <c r="AM63" s="137">
        <f>D!BF63</f>
        <v>192.75</v>
      </c>
      <c r="AN63" s="137">
        <f>D!E63</f>
        <v>178.3</v>
      </c>
      <c r="AO63" s="137">
        <f>D!N63</f>
        <v>175.1</v>
      </c>
      <c r="AP63" s="137">
        <f>D!W63</f>
        <v>170.95</v>
      </c>
      <c r="AQ63" s="137">
        <f>D!AF63</f>
        <v>170.35</v>
      </c>
      <c r="AR63" s="137">
        <f>D!AO63</f>
        <v>170.75</v>
      </c>
      <c r="AS63" s="137">
        <f>D!AX63</f>
        <v>187.95</v>
      </c>
      <c r="AT63" s="137">
        <f>D!BG63</f>
        <v>188.25</v>
      </c>
      <c r="AU63" s="137">
        <f>D!G63</f>
        <v>6263709</v>
      </c>
      <c r="AV63" s="137">
        <f>D!P63</f>
        <v>5610085</v>
      </c>
      <c r="AW63" s="137">
        <f>D!Y63</f>
        <v>6870474</v>
      </c>
      <c r="AX63" s="137">
        <f>D!AH63</f>
        <v>8206844</v>
      </c>
      <c r="AY63" s="137">
        <f>D!AQ63</f>
        <v>11296262</v>
      </c>
      <c r="AZ63" s="137">
        <f>D!AZ63</f>
        <v>6601491</v>
      </c>
      <c r="BA63" s="137">
        <f>D!BI63</f>
        <v>3587944</v>
      </c>
      <c r="BB63" s="137" t="str">
        <f t="shared" si="102"/>
        <v>Y</v>
      </c>
      <c r="BC63" s="137" t="str">
        <f t="shared" si="103"/>
        <v>N</v>
      </c>
      <c r="BD63" s="137" t="str">
        <f t="shared" si="104"/>
        <v>N</v>
      </c>
      <c r="BE63" s="137" t="str">
        <f t="shared" si="105"/>
        <v>N</v>
      </c>
      <c r="BF63" s="137" t="str">
        <f t="shared" si="106"/>
        <v>Y</v>
      </c>
      <c r="BG63" s="137" t="str">
        <f t="shared" si="107"/>
        <v>Y</v>
      </c>
      <c r="BH63" s="139">
        <f t="shared" si="108"/>
        <v>11.650875164993044</v>
      </c>
      <c r="BI63" s="139">
        <f t="shared" si="109"/>
        <v>-18.345007928128393</v>
      </c>
      <c r="BJ63" s="139">
        <f t="shared" si="110"/>
        <v>-16.283604269802133</v>
      </c>
      <c r="BK63" s="139">
        <f t="shared" si="111"/>
        <v>-27.349029262954417</v>
      </c>
      <c r="BL63" s="139">
        <f t="shared" si="112"/>
        <v>71.116828001431799</v>
      </c>
      <c r="BM63" s="139">
        <f t="shared" si="113"/>
        <v>83.990915131339833</v>
      </c>
      <c r="BN63" s="137" t="str">
        <f t="shared" si="114"/>
        <v>Y</v>
      </c>
      <c r="BO63" s="137" t="str">
        <f t="shared" si="115"/>
        <v>N</v>
      </c>
      <c r="BP63" s="137" t="str">
        <f t="shared" si="116"/>
        <v>Y</v>
      </c>
      <c r="BQ63" s="137" t="str">
        <f t="shared" si="117"/>
        <v>N</v>
      </c>
      <c r="BR63" s="137" t="str">
        <f t="shared" si="118"/>
        <v>N</v>
      </c>
      <c r="BS63" s="137">
        <f>D!H63</f>
        <v>1150228174.9000001</v>
      </c>
      <c r="BT63" s="137">
        <f>D!Q63</f>
        <v>1003014677.9</v>
      </c>
      <c r="BU63" s="137">
        <f>D!Z63</f>
        <v>1215415439.3</v>
      </c>
      <c r="BV63" s="137">
        <f>D!AI63</f>
        <v>1440410256.1500001</v>
      </c>
      <c r="BW63" s="137">
        <f>D!AR63</f>
        <v>2002241949.9000001</v>
      </c>
      <c r="BX63" s="137">
        <f>D!BA63</f>
        <v>1266374961.6500001</v>
      </c>
      <c r="BY63" s="137">
        <f>D!BJ63</f>
        <v>683594153.14999998</v>
      </c>
      <c r="BZ63" s="137" t="str">
        <f t="shared" si="119"/>
        <v>Y</v>
      </c>
      <c r="CA63" s="137" t="str">
        <f t="shared" si="120"/>
        <v>N</v>
      </c>
      <c r="CB63" s="137" t="str">
        <f t="shared" si="121"/>
        <v>N</v>
      </c>
      <c r="CC63" s="137" t="str">
        <f t="shared" si="122"/>
        <v>N</v>
      </c>
      <c r="CD63" s="137" t="str">
        <f t="shared" si="123"/>
        <v>Y</v>
      </c>
      <c r="CE63" s="137" t="str">
        <f t="shared" si="124"/>
        <v>Y</v>
      </c>
      <c r="CF63" s="139">
        <f t="shared" si="125"/>
        <v>14.677102962064254</v>
      </c>
      <c r="CG63" s="139">
        <f t="shared" si="126"/>
        <v>-17.475568808170561</v>
      </c>
      <c r="CH63" s="139">
        <f t="shared" si="127"/>
        <v>-15.620189865308056</v>
      </c>
      <c r="CI63" s="139">
        <f t="shared" si="128"/>
        <v>-28.060129984693415</v>
      </c>
      <c r="CJ63" s="139">
        <f t="shared" si="129"/>
        <v>58.10814415433606</v>
      </c>
      <c r="CK63" s="139">
        <f t="shared" si="130"/>
        <v>85.252456565719257</v>
      </c>
      <c r="CL63" s="137" t="str">
        <f t="shared" si="131"/>
        <v>Y</v>
      </c>
      <c r="CM63" s="137" t="str">
        <f t="shared" si="132"/>
        <v>N</v>
      </c>
      <c r="CN63" s="137" t="str">
        <f t="shared" si="133"/>
        <v>Y</v>
      </c>
      <c r="CO63" s="137" t="str">
        <f t="shared" si="134"/>
        <v>N</v>
      </c>
      <c r="CP63" s="137" t="str">
        <f t="shared" si="135"/>
        <v>N</v>
      </c>
      <c r="CQ63" s="137">
        <f>D!I63</f>
        <v>52287</v>
      </c>
      <c r="CR63" s="137">
        <f>D!R63</f>
        <v>44810</v>
      </c>
      <c r="CS63" s="137">
        <f>D!AA63</f>
        <v>55885</v>
      </c>
      <c r="CT63" s="137">
        <f>D!AJ63</f>
        <v>79673</v>
      </c>
      <c r="CU63" s="137">
        <f>D!AS63</f>
        <v>101822</v>
      </c>
      <c r="CV63" s="137">
        <f>D!BB63</f>
        <v>54818</v>
      </c>
      <c r="CW63" s="137">
        <f>D!BK63</f>
        <v>30554</v>
      </c>
      <c r="CX63" s="137" t="str">
        <f t="shared" si="136"/>
        <v>Y</v>
      </c>
      <c r="CY63" s="137" t="str">
        <f t="shared" si="137"/>
        <v>N</v>
      </c>
      <c r="CZ63" s="137" t="str">
        <f t="shared" si="138"/>
        <v>N</v>
      </c>
      <c r="DA63" s="137" t="str">
        <f t="shared" si="139"/>
        <v>N</v>
      </c>
      <c r="DB63" s="137" t="str">
        <f t="shared" si="140"/>
        <v>Y</v>
      </c>
      <c r="DC63" s="137" t="str">
        <f t="shared" si="141"/>
        <v>Y</v>
      </c>
      <c r="DD63" s="139">
        <f t="shared" si="142"/>
        <v>16.686007587592055</v>
      </c>
      <c r="DE63" s="139">
        <f t="shared" si="143"/>
        <v>-19.817482329784379</v>
      </c>
      <c r="DF63" s="139">
        <f t="shared" si="144"/>
        <v>-29.857040653671884</v>
      </c>
      <c r="DG63" s="139">
        <f t="shared" si="145"/>
        <v>-21.752666417866472</v>
      </c>
      <c r="DH63" s="139">
        <f t="shared" si="146"/>
        <v>85.745558028384835</v>
      </c>
      <c r="DI63" s="139">
        <f t="shared" si="147"/>
        <v>79.413497414413825</v>
      </c>
      <c r="DJ63" s="137" t="str">
        <f t="shared" si="148"/>
        <v>Y</v>
      </c>
      <c r="DK63" s="137" t="str">
        <f t="shared" si="149"/>
        <v>Y</v>
      </c>
      <c r="DL63" s="137" t="str">
        <f t="shared" si="150"/>
        <v>N</v>
      </c>
      <c r="DM63" s="137" t="str">
        <f t="shared" si="151"/>
        <v>N</v>
      </c>
      <c r="DN63" s="137" t="str">
        <f t="shared" si="152"/>
        <v>Y</v>
      </c>
      <c r="DO63" s="137">
        <f>Volatility!B63</f>
        <v>3.91</v>
      </c>
      <c r="DP63" s="137">
        <f>Volatility!E63</f>
        <v>4.03</v>
      </c>
      <c r="DQ63" s="137">
        <f>Volatility!H63</f>
        <v>4.1500000000000004</v>
      </c>
      <c r="DR63" s="137">
        <f>Volatility!K63</f>
        <v>4.1399999999999997</v>
      </c>
      <c r="DS63" s="137">
        <f>Volatility!N63</f>
        <v>4.2699999999999996</v>
      </c>
      <c r="DT63" s="137">
        <f>Volatility!Q63</f>
        <v>3.74</v>
      </c>
      <c r="DU63" s="137">
        <f>Volatility!T63</f>
        <v>3.85</v>
      </c>
      <c r="DV63" s="137" t="str">
        <f t="shared" si="153"/>
        <v>N</v>
      </c>
      <c r="DW63" s="137" t="str">
        <f t="shared" si="154"/>
        <v>N</v>
      </c>
      <c r="DX63" s="137" t="str">
        <f t="shared" si="155"/>
        <v>Y</v>
      </c>
      <c r="DY63" s="137" t="str">
        <f t="shared" si="156"/>
        <v>N</v>
      </c>
      <c r="DZ63" s="137" t="str">
        <f t="shared" si="157"/>
        <v>Y</v>
      </c>
      <c r="EA63" s="137" t="str">
        <f t="shared" si="158"/>
        <v>N</v>
      </c>
      <c r="EB63" s="139">
        <f t="shared" si="159"/>
        <v>-2.9776674937965284</v>
      </c>
      <c r="EC63" s="139">
        <f t="shared" si="160"/>
        <v>-2.8915662650602432</v>
      </c>
      <c r="ED63" s="139">
        <f t="shared" si="161"/>
        <v>0.2415458937198231</v>
      </c>
      <c r="EE63" s="139">
        <f t="shared" si="162"/>
        <v>-3.044496487119436</v>
      </c>
      <c r="EF63" s="139">
        <f t="shared" si="163"/>
        <v>14.171122994652388</v>
      </c>
      <c r="EG63" s="139">
        <f t="shared" si="164"/>
        <v>-2.8571428571428541</v>
      </c>
      <c r="EH63" s="137" t="str">
        <f t="shared" si="165"/>
        <v>N</v>
      </c>
      <c r="EI63" s="137" t="str">
        <f t="shared" si="166"/>
        <v>N</v>
      </c>
      <c r="EJ63" s="137" t="str">
        <f t="shared" si="167"/>
        <v>Y</v>
      </c>
      <c r="EK63" s="137" t="str">
        <f t="shared" si="168"/>
        <v>N</v>
      </c>
      <c r="EL63" s="137" t="str">
        <f t="shared" si="169"/>
        <v>Y</v>
      </c>
    </row>
    <row r="64" spans="1:142" x14ac:dyDescent="0.3">
      <c r="A64" s="137" t="str">
        <f>D!B64</f>
        <v>HINDUNILVR</v>
      </c>
      <c r="B64" s="137">
        <f>D!F64</f>
        <v>1987.9</v>
      </c>
      <c r="C64" s="137">
        <f>D!O64</f>
        <v>1970.9</v>
      </c>
      <c r="D64" s="137">
        <f>D!X64</f>
        <v>1990.85</v>
      </c>
      <c r="E64" s="137">
        <f>D!AG64</f>
        <v>1975.55</v>
      </c>
      <c r="F64" s="137">
        <f>D!AP64</f>
        <v>2005.25</v>
      </c>
      <c r="G64" s="137">
        <f>D!AY64</f>
        <v>2032.1</v>
      </c>
      <c r="H64" s="137">
        <f>D!BH64</f>
        <v>2006.05</v>
      </c>
      <c r="I64" s="137" t="str">
        <f t="shared" si="85"/>
        <v>Y</v>
      </c>
      <c r="J64" s="137" t="str">
        <f t="shared" si="86"/>
        <v>N</v>
      </c>
      <c r="K64" s="137" t="str">
        <f t="shared" si="87"/>
        <v>Y</v>
      </c>
      <c r="L64" s="137" t="str">
        <f t="shared" si="88"/>
        <v>N</v>
      </c>
      <c r="M64" s="137" t="str">
        <f t="shared" si="89"/>
        <v>N</v>
      </c>
      <c r="N64" s="137" t="str">
        <f t="shared" si="90"/>
        <v>Y</v>
      </c>
      <c r="O64" s="139">
        <f t="shared" si="91"/>
        <v>0.86255010401339494</v>
      </c>
      <c r="P64" s="139">
        <f t="shared" si="92"/>
        <v>-1.0020845367556481</v>
      </c>
      <c r="Q64" s="139">
        <f t="shared" si="93"/>
        <v>0.77446786970716786</v>
      </c>
      <c r="R64" s="139">
        <f t="shared" si="94"/>
        <v>-1.4811120807879339</v>
      </c>
      <c r="S64" s="139">
        <f t="shared" si="95"/>
        <v>-1.3212932434427396</v>
      </c>
      <c r="T64" s="139">
        <f t="shared" si="96"/>
        <v>1.2985718202437604</v>
      </c>
      <c r="U64" s="137" t="str">
        <f t="shared" si="97"/>
        <v>Y</v>
      </c>
      <c r="V64" s="137" t="str">
        <f t="shared" si="98"/>
        <v>N</v>
      </c>
      <c r="W64" s="137" t="str">
        <f t="shared" si="99"/>
        <v>Y</v>
      </c>
      <c r="X64" s="137" t="str">
        <f t="shared" si="100"/>
        <v>N</v>
      </c>
      <c r="Y64" s="137" t="str">
        <f t="shared" si="101"/>
        <v>N</v>
      </c>
      <c r="Z64" s="137">
        <f>D!C64</f>
        <v>1975</v>
      </c>
      <c r="AA64" s="137">
        <f>D!L64</f>
        <v>1999</v>
      </c>
      <c r="AB64" s="137">
        <f>D!U64</f>
        <v>1975.55</v>
      </c>
      <c r="AC64" s="137">
        <f>D!AD64</f>
        <v>2018</v>
      </c>
      <c r="AD64" s="137">
        <f>D!AM64</f>
        <v>2041.5</v>
      </c>
      <c r="AE64" s="137">
        <f>D!AV64</f>
        <v>2015</v>
      </c>
      <c r="AF64" s="137">
        <f>D!BE64</f>
        <v>1988</v>
      </c>
      <c r="AG64" s="137">
        <f>D!D64</f>
        <v>1995.05</v>
      </c>
      <c r="AH64" s="137">
        <f>D!M64</f>
        <v>2003.4</v>
      </c>
      <c r="AI64" s="137">
        <f>D!V64</f>
        <v>2010</v>
      </c>
      <c r="AJ64" s="137">
        <f>D!AE64</f>
        <v>2024.8</v>
      </c>
      <c r="AK64" s="137">
        <f>D!AN64</f>
        <v>2047.85</v>
      </c>
      <c r="AL64" s="137">
        <f>D!AW64</f>
        <v>2037.65</v>
      </c>
      <c r="AM64" s="137">
        <f>D!BF64</f>
        <v>2026.55</v>
      </c>
      <c r="AN64" s="137">
        <f>D!E64</f>
        <v>1958</v>
      </c>
      <c r="AO64" s="137">
        <f>D!N64</f>
        <v>1955.2</v>
      </c>
      <c r="AP64" s="137">
        <f>D!W64</f>
        <v>1975</v>
      </c>
      <c r="AQ64" s="137">
        <f>D!AF64</f>
        <v>1968.1</v>
      </c>
      <c r="AR64" s="137">
        <f>D!AO64</f>
        <v>1988.6</v>
      </c>
      <c r="AS64" s="137">
        <f>D!AX64</f>
        <v>2006</v>
      </c>
      <c r="AT64" s="137">
        <f>D!BG64</f>
        <v>1980.65</v>
      </c>
      <c r="AU64" s="137">
        <f>D!G64</f>
        <v>5340153</v>
      </c>
      <c r="AV64" s="137">
        <f>D!P64</f>
        <v>4261738</v>
      </c>
      <c r="AW64" s="137">
        <f>D!Y64</f>
        <v>3927076</v>
      </c>
      <c r="AX64" s="137">
        <f>D!AH64</f>
        <v>5963269</v>
      </c>
      <c r="AY64" s="137">
        <f>D!AQ64</f>
        <v>7675796</v>
      </c>
      <c r="AZ64" s="137">
        <f>D!AZ64</f>
        <v>5491176</v>
      </c>
      <c r="BA64" s="137">
        <f>D!BI64</f>
        <v>8510097</v>
      </c>
      <c r="BB64" s="137" t="str">
        <f t="shared" si="102"/>
        <v>Y</v>
      </c>
      <c r="BC64" s="137" t="str">
        <f t="shared" si="103"/>
        <v>Y</v>
      </c>
      <c r="BD64" s="137" t="str">
        <f t="shared" si="104"/>
        <v>N</v>
      </c>
      <c r="BE64" s="137" t="str">
        <f t="shared" si="105"/>
        <v>N</v>
      </c>
      <c r="BF64" s="137" t="str">
        <f t="shared" si="106"/>
        <v>Y</v>
      </c>
      <c r="BG64" s="137" t="str">
        <f t="shared" si="107"/>
        <v>N</v>
      </c>
      <c r="BH64" s="139">
        <f t="shared" si="108"/>
        <v>25.304582308907776</v>
      </c>
      <c r="BI64" s="139">
        <f t="shared" si="109"/>
        <v>8.52191299582692</v>
      </c>
      <c r="BJ64" s="139">
        <f t="shared" si="110"/>
        <v>-34.145583571695326</v>
      </c>
      <c r="BK64" s="139">
        <f t="shared" si="111"/>
        <v>-22.310741452743144</v>
      </c>
      <c r="BL64" s="139">
        <f t="shared" si="112"/>
        <v>39.784191947225878</v>
      </c>
      <c r="BM64" s="139">
        <f t="shared" si="113"/>
        <v>-35.474578021848636</v>
      </c>
      <c r="BN64" s="137" t="str">
        <f t="shared" si="114"/>
        <v>Y</v>
      </c>
      <c r="BO64" s="137" t="str">
        <f t="shared" si="115"/>
        <v>Y</v>
      </c>
      <c r="BP64" s="137" t="str">
        <f t="shared" si="116"/>
        <v>N</v>
      </c>
      <c r="BQ64" s="137" t="str">
        <f t="shared" si="117"/>
        <v>N</v>
      </c>
      <c r="BR64" s="137" t="str">
        <f t="shared" si="118"/>
        <v>Y</v>
      </c>
      <c r="BS64" s="137">
        <f>D!H64</f>
        <v>10570432887.15</v>
      </c>
      <c r="BT64" s="137">
        <f>D!Q64</f>
        <v>8432920478.1999998</v>
      </c>
      <c r="BU64" s="137">
        <f>D!Z64</f>
        <v>7828736279.6499996</v>
      </c>
      <c r="BV64" s="137">
        <f>D!AI64</f>
        <v>11858094494.799999</v>
      </c>
      <c r="BW64" s="137">
        <f>D!AR64</f>
        <v>15412686469.9</v>
      </c>
      <c r="BX64" s="137">
        <f>D!BA64</f>
        <v>11101684289.35</v>
      </c>
      <c r="BY64" s="137">
        <f>D!BJ64</f>
        <v>17080978390.65</v>
      </c>
      <c r="BZ64" s="137" t="str">
        <f t="shared" si="119"/>
        <v>Y</v>
      </c>
      <c r="CA64" s="137" t="str">
        <f t="shared" si="120"/>
        <v>Y</v>
      </c>
      <c r="CB64" s="137" t="str">
        <f t="shared" si="121"/>
        <v>N</v>
      </c>
      <c r="CC64" s="137" t="str">
        <f t="shared" si="122"/>
        <v>N</v>
      </c>
      <c r="CD64" s="137" t="str">
        <f t="shared" si="123"/>
        <v>Y</v>
      </c>
      <c r="CE64" s="137" t="str">
        <f t="shared" si="124"/>
        <v>N</v>
      </c>
      <c r="CF64" s="139">
        <f t="shared" si="125"/>
        <v>25.347237822006001</v>
      </c>
      <c r="CG64" s="139">
        <f t="shared" si="126"/>
        <v>7.7175188557636734</v>
      </c>
      <c r="CH64" s="139">
        <f t="shared" si="127"/>
        <v>-33.97981199185881</v>
      </c>
      <c r="CI64" s="139">
        <f t="shared" si="128"/>
        <v>-23.062767039619558</v>
      </c>
      <c r="CJ64" s="139">
        <f t="shared" si="129"/>
        <v>38.831965206266979</v>
      </c>
      <c r="CK64" s="139">
        <f t="shared" si="130"/>
        <v>-35.005571487480012</v>
      </c>
      <c r="CL64" s="137" t="str">
        <f t="shared" si="131"/>
        <v>Y</v>
      </c>
      <c r="CM64" s="137" t="str">
        <f t="shared" si="132"/>
        <v>Y</v>
      </c>
      <c r="CN64" s="137" t="str">
        <f t="shared" si="133"/>
        <v>N</v>
      </c>
      <c r="CO64" s="137" t="str">
        <f t="shared" si="134"/>
        <v>N</v>
      </c>
      <c r="CP64" s="137" t="str">
        <f t="shared" si="135"/>
        <v>Y</v>
      </c>
      <c r="CQ64" s="137">
        <f>D!I64</f>
        <v>201026</v>
      </c>
      <c r="CR64" s="137">
        <f>D!R64</f>
        <v>211274</v>
      </c>
      <c r="CS64" s="137">
        <f>D!AA64</f>
        <v>154130</v>
      </c>
      <c r="CT64" s="137">
        <f>D!AJ64</f>
        <v>233042</v>
      </c>
      <c r="CU64" s="137">
        <f>D!AS64</f>
        <v>265255</v>
      </c>
      <c r="CV64" s="137">
        <f>D!BB64</f>
        <v>243593</v>
      </c>
      <c r="CW64" s="137">
        <f>D!BK64</f>
        <v>268615</v>
      </c>
      <c r="CX64" s="137" t="str">
        <f t="shared" si="136"/>
        <v>N</v>
      </c>
      <c r="CY64" s="137" t="str">
        <f t="shared" si="137"/>
        <v>Y</v>
      </c>
      <c r="CZ64" s="137" t="str">
        <f t="shared" si="138"/>
        <v>N</v>
      </c>
      <c r="DA64" s="137" t="str">
        <f t="shared" si="139"/>
        <v>N</v>
      </c>
      <c r="DB64" s="137" t="str">
        <f t="shared" si="140"/>
        <v>Y</v>
      </c>
      <c r="DC64" s="137" t="str">
        <f t="shared" si="141"/>
        <v>N</v>
      </c>
      <c r="DD64" s="139">
        <f t="shared" si="142"/>
        <v>-4.850573189318137</v>
      </c>
      <c r="DE64" s="139">
        <f t="shared" si="143"/>
        <v>37.075196262894963</v>
      </c>
      <c r="DF64" s="139">
        <f t="shared" si="144"/>
        <v>-33.861707331725611</v>
      </c>
      <c r="DG64" s="139">
        <f t="shared" si="145"/>
        <v>-12.144163163748091</v>
      </c>
      <c r="DH64" s="139">
        <f t="shared" si="146"/>
        <v>8.8927021712446574</v>
      </c>
      <c r="DI64" s="139">
        <f t="shared" si="147"/>
        <v>-9.3151908865848903</v>
      </c>
      <c r="DJ64" s="137" t="str">
        <f t="shared" si="148"/>
        <v>N</v>
      </c>
      <c r="DK64" s="137" t="str">
        <f t="shared" si="149"/>
        <v>Y</v>
      </c>
      <c r="DL64" s="137" t="str">
        <f t="shared" si="150"/>
        <v>N</v>
      </c>
      <c r="DM64" s="137" t="str">
        <f t="shared" si="151"/>
        <v>N</v>
      </c>
      <c r="DN64" s="137" t="str">
        <f t="shared" si="152"/>
        <v>Y</v>
      </c>
      <c r="DO64" s="137">
        <f>Volatility!B64</f>
        <v>2.82</v>
      </c>
      <c r="DP64" s="137">
        <f>Volatility!E64</f>
        <v>2.9</v>
      </c>
      <c r="DQ64" s="137">
        <f>Volatility!H64</f>
        <v>2.98</v>
      </c>
      <c r="DR64" s="137">
        <f>Volatility!K64</f>
        <v>3.07</v>
      </c>
      <c r="DS64" s="137">
        <f>Volatility!N64</f>
        <v>3.1399999999999899</v>
      </c>
      <c r="DT64" s="137">
        <f>Volatility!Q64</f>
        <v>3.21999999999999</v>
      </c>
      <c r="DU64" s="137">
        <f>Volatility!T64</f>
        <v>3.3</v>
      </c>
      <c r="DV64" s="137" t="str">
        <f t="shared" si="153"/>
        <v>N</v>
      </c>
      <c r="DW64" s="137" t="str">
        <f t="shared" si="154"/>
        <v>N</v>
      </c>
      <c r="DX64" s="137" t="str">
        <f t="shared" si="155"/>
        <v>N</v>
      </c>
      <c r="DY64" s="137" t="str">
        <f t="shared" si="156"/>
        <v>N</v>
      </c>
      <c r="DZ64" s="137" t="str">
        <f t="shared" si="157"/>
        <v>N</v>
      </c>
      <c r="EA64" s="137" t="str">
        <f t="shared" si="158"/>
        <v>N</v>
      </c>
      <c r="EB64" s="139">
        <f t="shared" si="159"/>
        <v>-2.7586206896551748</v>
      </c>
      <c r="EC64" s="139">
        <f t="shared" si="160"/>
        <v>-2.6845637583892641</v>
      </c>
      <c r="ED64" s="139">
        <f t="shared" si="161"/>
        <v>-2.9315960912052073</v>
      </c>
      <c r="EE64" s="139">
        <f t="shared" si="162"/>
        <v>-2.2292993630570157</v>
      </c>
      <c r="EF64" s="139">
        <f t="shared" si="163"/>
        <v>-2.484472049689451</v>
      </c>
      <c r="EG64" s="139">
        <f t="shared" si="164"/>
        <v>-2.4242424242427227</v>
      </c>
      <c r="EH64" s="137" t="str">
        <f t="shared" si="165"/>
        <v>N</v>
      </c>
      <c r="EI64" s="137" t="str">
        <f t="shared" si="166"/>
        <v>Y</v>
      </c>
      <c r="EJ64" s="137" t="str">
        <f t="shared" si="167"/>
        <v>N</v>
      </c>
      <c r="EK64" s="137" t="str">
        <f t="shared" si="168"/>
        <v>Y</v>
      </c>
      <c r="EL64" s="137" t="str">
        <f t="shared" si="169"/>
        <v>N</v>
      </c>
    </row>
    <row r="65" spans="1:142" x14ac:dyDescent="0.3">
      <c r="A65" s="137" t="str">
        <f>D!B65</f>
        <v>IBULHSGFIN</v>
      </c>
      <c r="B65" s="137">
        <f>D!F65</f>
        <v>115.65</v>
      </c>
      <c r="C65" s="137">
        <f>D!O65</f>
        <v>121.8</v>
      </c>
      <c r="D65" s="137">
        <f>D!X65</f>
        <v>124.25</v>
      </c>
      <c r="E65" s="137">
        <f>D!AG65</f>
        <v>120.4</v>
      </c>
      <c r="F65" s="137">
        <f>D!AP65</f>
        <v>118.95</v>
      </c>
      <c r="G65" s="137">
        <f>D!AY65</f>
        <v>133.44999999999999</v>
      </c>
      <c r="H65" s="137">
        <f>D!BH65</f>
        <v>131.4</v>
      </c>
      <c r="I65" s="137" t="str">
        <f t="shared" si="85"/>
        <v>N</v>
      </c>
      <c r="J65" s="137" t="str">
        <f t="shared" si="86"/>
        <v>N</v>
      </c>
      <c r="K65" s="137" t="str">
        <f t="shared" si="87"/>
        <v>Y</v>
      </c>
      <c r="L65" s="137" t="str">
        <f t="shared" si="88"/>
        <v>Y</v>
      </c>
      <c r="M65" s="137" t="str">
        <f t="shared" si="89"/>
        <v>N</v>
      </c>
      <c r="N65" s="137" t="str">
        <f t="shared" si="90"/>
        <v>Y</v>
      </c>
      <c r="O65" s="139">
        <f t="shared" si="91"/>
        <v>-5.0492610837438354</v>
      </c>
      <c r="P65" s="139">
        <f t="shared" si="92"/>
        <v>-1.9718309859154952</v>
      </c>
      <c r="Q65" s="139">
        <f t="shared" si="93"/>
        <v>3.1976744186046466</v>
      </c>
      <c r="R65" s="139">
        <f t="shared" si="94"/>
        <v>1.2189995796553197</v>
      </c>
      <c r="S65" s="139">
        <f t="shared" si="95"/>
        <v>-10.865492693892834</v>
      </c>
      <c r="T65" s="139">
        <f t="shared" si="96"/>
        <v>1.5601217656012045</v>
      </c>
      <c r="U65" s="137" t="str">
        <f t="shared" si="97"/>
        <v>N</v>
      </c>
      <c r="V65" s="137" t="str">
        <f t="shared" si="98"/>
        <v>N</v>
      </c>
      <c r="W65" s="137" t="str">
        <f t="shared" si="99"/>
        <v>Y</v>
      </c>
      <c r="X65" s="137" t="str">
        <f t="shared" si="100"/>
        <v>Y</v>
      </c>
      <c r="Y65" s="137" t="str">
        <f t="shared" si="101"/>
        <v>N</v>
      </c>
      <c r="Z65" s="137">
        <f>D!C65</f>
        <v>121.35</v>
      </c>
      <c r="AA65" s="137">
        <f>D!L65</f>
        <v>124.25</v>
      </c>
      <c r="AB65" s="137">
        <f>D!U65</f>
        <v>119.4</v>
      </c>
      <c r="AC65" s="137">
        <f>D!AD65</f>
        <v>122.05</v>
      </c>
      <c r="AD65" s="137">
        <f>D!AM65</f>
        <v>131.9</v>
      </c>
      <c r="AE65" s="137">
        <f>D!AV65</f>
        <v>132</v>
      </c>
      <c r="AF65" s="137">
        <f>D!BE65</f>
        <v>135</v>
      </c>
      <c r="AG65" s="137">
        <f>D!D65</f>
        <v>123.65</v>
      </c>
      <c r="AH65" s="137">
        <f>D!M65</f>
        <v>126.65</v>
      </c>
      <c r="AI65" s="137">
        <f>D!V65</f>
        <v>125.8</v>
      </c>
      <c r="AJ65" s="137">
        <f>D!AE65</f>
        <v>124.6</v>
      </c>
      <c r="AK65" s="137">
        <f>D!AN65</f>
        <v>131.9</v>
      </c>
      <c r="AL65" s="137">
        <f>D!AW65</f>
        <v>134.80000000000001</v>
      </c>
      <c r="AM65" s="137">
        <f>D!BF65</f>
        <v>144.9</v>
      </c>
      <c r="AN65" s="137">
        <f>D!E65</f>
        <v>114.5</v>
      </c>
      <c r="AO65" s="137">
        <f>D!N65</f>
        <v>120.45</v>
      </c>
      <c r="AP65" s="137">
        <f>D!W65</f>
        <v>118.55</v>
      </c>
      <c r="AQ65" s="137">
        <f>D!AF65</f>
        <v>117.8</v>
      </c>
      <c r="AR65" s="137">
        <f>D!AO65</f>
        <v>117.2</v>
      </c>
      <c r="AS65" s="137">
        <f>D!AX65</f>
        <v>128.55000000000001</v>
      </c>
      <c r="AT65" s="137">
        <f>D!BG65</f>
        <v>130.05000000000001</v>
      </c>
      <c r="AU65" s="137">
        <f>D!G65</f>
        <v>20933876</v>
      </c>
      <c r="AV65" s="137">
        <f>D!P65</f>
        <v>12315999</v>
      </c>
      <c r="AW65" s="137">
        <f>D!Y65</f>
        <v>19927344</v>
      </c>
      <c r="AX65" s="137">
        <f>D!AH65</f>
        <v>23666527</v>
      </c>
      <c r="AY65" s="137">
        <f>D!AQ65</f>
        <v>28889485</v>
      </c>
      <c r="AZ65" s="137">
        <f>D!AZ65</f>
        <v>26315671</v>
      </c>
      <c r="BA65" s="137">
        <f>D!BI65</f>
        <v>52923719</v>
      </c>
      <c r="BB65" s="137" t="str">
        <f t="shared" si="102"/>
        <v>Y</v>
      </c>
      <c r="BC65" s="137" t="str">
        <f t="shared" si="103"/>
        <v>N</v>
      </c>
      <c r="BD65" s="137" t="str">
        <f t="shared" si="104"/>
        <v>N</v>
      </c>
      <c r="BE65" s="137" t="str">
        <f t="shared" si="105"/>
        <v>N</v>
      </c>
      <c r="BF65" s="137" t="str">
        <f t="shared" si="106"/>
        <v>Y</v>
      </c>
      <c r="BG65" s="137" t="str">
        <f t="shared" si="107"/>
        <v>N</v>
      </c>
      <c r="BH65" s="139">
        <f t="shared" si="108"/>
        <v>69.973024518758081</v>
      </c>
      <c r="BI65" s="139">
        <f t="shared" si="109"/>
        <v>-38.195481545357978</v>
      </c>
      <c r="BJ65" s="139">
        <f t="shared" si="110"/>
        <v>-15.799458027787516</v>
      </c>
      <c r="BK65" s="139">
        <f t="shared" si="111"/>
        <v>-18.079096944788041</v>
      </c>
      <c r="BL65" s="139">
        <f t="shared" si="112"/>
        <v>9.7805372319786184</v>
      </c>
      <c r="BM65" s="139">
        <f t="shared" si="113"/>
        <v>-50.276224919114242</v>
      </c>
      <c r="BN65" s="137" t="str">
        <f t="shared" si="114"/>
        <v>Y</v>
      </c>
      <c r="BO65" s="137" t="str">
        <f t="shared" si="115"/>
        <v>N</v>
      </c>
      <c r="BP65" s="137" t="str">
        <f t="shared" si="116"/>
        <v>Y</v>
      </c>
      <c r="BQ65" s="137" t="str">
        <f t="shared" si="117"/>
        <v>N</v>
      </c>
      <c r="BR65" s="137" t="str">
        <f t="shared" si="118"/>
        <v>Y</v>
      </c>
      <c r="BS65" s="137">
        <f>D!H65</f>
        <v>2479805123.3000002</v>
      </c>
      <c r="BT65" s="137">
        <f>D!Q65</f>
        <v>1524444778.25</v>
      </c>
      <c r="BU65" s="137">
        <f>D!Z65</f>
        <v>2451110085.3000002</v>
      </c>
      <c r="BV65" s="137">
        <f>D!AI65</f>
        <v>2876712784.6500001</v>
      </c>
      <c r="BW65" s="137">
        <f>D!AR65</f>
        <v>3518131441.5500002</v>
      </c>
      <c r="BX65" s="137">
        <f>D!BA65</f>
        <v>3468449065.3000002</v>
      </c>
      <c r="BY65" s="137">
        <f>D!BJ65</f>
        <v>7273684922.3999996</v>
      </c>
      <c r="BZ65" s="137" t="str">
        <f t="shared" si="119"/>
        <v>Y</v>
      </c>
      <c r="CA65" s="137" t="str">
        <f t="shared" si="120"/>
        <v>N</v>
      </c>
      <c r="CB65" s="137" t="str">
        <f t="shared" si="121"/>
        <v>N</v>
      </c>
      <c r="CC65" s="137" t="str">
        <f t="shared" si="122"/>
        <v>N</v>
      </c>
      <c r="CD65" s="137" t="str">
        <f t="shared" si="123"/>
        <v>Y</v>
      </c>
      <c r="CE65" s="137" t="str">
        <f t="shared" si="124"/>
        <v>N</v>
      </c>
      <c r="CF65" s="139">
        <f t="shared" si="125"/>
        <v>62.669396666943534</v>
      </c>
      <c r="CG65" s="139">
        <f t="shared" si="126"/>
        <v>-37.805944033581923</v>
      </c>
      <c r="CH65" s="139">
        <f t="shared" si="127"/>
        <v>-14.794758156636117</v>
      </c>
      <c r="CI65" s="139">
        <f t="shared" si="128"/>
        <v>-18.231799111445568</v>
      </c>
      <c r="CJ65" s="139">
        <f t="shared" si="129"/>
        <v>1.4324089907228541</v>
      </c>
      <c r="CK65" s="139">
        <f t="shared" si="130"/>
        <v>-52.315104348023326</v>
      </c>
      <c r="CL65" s="137" t="str">
        <f t="shared" si="131"/>
        <v>Y</v>
      </c>
      <c r="CM65" s="137" t="str">
        <f t="shared" si="132"/>
        <v>N</v>
      </c>
      <c r="CN65" s="137" t="str">
        <f t="shared" si="133"/>
        <v>Y</v>
      </c>
      <c r="CO65" s="137" t="str">
        <f t="shared" si="134"/>
        <v>N</v>
      </c>
      <c r="CP65" s="137" t="str">
        <f t="shared" si="135"/>
        <v>Y</v>
      </c>
      <c r="CQ65" s="137">
        <f>D!I65</f>
        <v>122106</v>
      </c>
      <c r="CR65" s="137">
        <f>D!R65</f>
        <v>74314</v>
      </c>
      <c r="CS65" s="137">
        <f>D!AA65</f>
        <v>105112</v>
      </c>
      <c r="CT65" s="137">
        <f>D!AJ65</f>
        <v>126474</v>
      </c>
      <c r="CU65" s="137">
        <f>D!AS65</f>
        <v>165982</v>
      </c>
      <c r="CV65" s="137">
        <f>D!BB65</f>
        <v>149325</v>
      </c>
      <c r="CW65" s="137">
        <f>D!BK65</f>
        <v>300659</v>
      </c>
      <c r="CX65" s="137" t="str">
        <f t="shared" si="136"/>
        <v>Y</v>
      </c>
      <c r="CY65" s="137" t="str">
        <f t="shared" si="137"/>
        <v>N</v>
      </c>
      <c r="CZ65" s="137" t="str">
        <f t="shared" si="138"/>
        <v>N</v>
      </c>
      <c r="DA65" s="137" t="str">
        <f t="shared" si="139"/>
        <v>N</v>
      </c>
      <c r="DB65" s="137" t="str">
        <f t="shared" si="140"/>
        <v>Y</v>
      </c>
      <c r="DC65" s="137" t="str">
        <f t="shared" si="141"/>
        <v>N</v>
      </c>
      <c r="DD65" s="139">
        <f t="shared" si="142"/>
        <v>64.310897004602097</v>
      </c>
      <c r="DE65" s="139">
        <f t="shared" si="143"/>
        <v>-29.300175051373774</v>
      </c>
      <c r="DF65" s="139">
        <f t="shared" si="144"/>
        <v>-16.890428072172938</v>
      </c>
      <c r="DG65" s="139">
        <f t="shared" si="145"/>
        <v>-23.802581002759336</v>
      </c>
      <c r="DH65" s="139">
        <f t="shared" si="146"/>
        <v>11.154863552653609</v>
      </c>
      <c r="DI65" s="139">
        <f t="shared" si="147"/>
        <v>-50.334099428255932</v>
      </c>
      <c r="DJ65" s="137" t="str">
        <f t="shared" si="148"/>
        <v>Y</v>
      </c>
      <c r="DK65" s="137" t="str">
        <f t="shared" si="149"/>
        <v>N</v>
      </c>
      <c r="DL65" s="137" t="str">
        <f t="shared" si="150"/>
        <v>Y</v>
      </c>
      <c r="DM65" s="137" t="str">
        <f t="shared" si="151"/>
        <v>N</v>
      </c>
      <c r="DN65" s="137" t="str">
        <f t="shared" si="152"/>
        <v>Y</v>
      </c>
      <c r="DO65" s="137">
        <f>Volatility!B65</f>
        <v>6.76</v>
      </c>
      <c r="DP65" s="137">
        <f>Volatility!E65</f>
        <v>6.85</v>
      </c>
      <c r="DQ65" s="137">
        <f>Volatility!H65</f>
        <v>7.0499999999999901</v>
      </c>
      <c r="DR65" s="137">
        <f>Volatility!K65</f>
        <v>7.23</v>
      </c>
      <c r="DS65" s="137">
        <f>Volatility!N65</f>
        <v>7.4499999999999904</v>
      </c>
      <c r="DT65" s="137">
        <f>Volatility!Q65</f>
        <v>7.1099999999999897</v>
      </c>
      <c r="DU65" s="137">
        <f>Volatility!T65</f>
        <v>7.32</v>
      </c>
      <c r="DV65" s="137" t="str">
        <f t="shared" si="153"/>
        <v>N</v>
      </c>
      <c r="DW65" s="137" t="str">
        <f t="shared" si="154"/>
        <v>N</v>
      </c>
      <c r="DX65" s="137" t="str">
        <f t="shared" si="155"/>
        <v>N</v>
      </c>
      <c r="DY65" s="137" t="str">
        <f t="shared" si="156"/>
        <v>N</v>
      </c>
      <c r="DZ65" s="137" t="str">
        <f t="shared" si="157"/>
        <v>Y</v>
      </c>
      <c r="EA65" s="137" t="str">
        <f t="shared" si="158"/>
        <v>N</v>
      </c>
      <c r="EB65" s="139">
        <f t="shared" si="159"/>
        <v>-1.3138686131386841</v>
      </c>
      <c r="EC65" s="139">
        <f t="shared" si="160"/>
        <v>-2.8368794326239817</v>
      </c>
      <c r="ED65" s="139">
        <f t="shared" si="161"/>
        <v>-2.489626556016741</v>
      </c>
      <c r="EE65" s="139">
        <f t="shared" si="162"/>
        <v>-2.9530201342280571</v>
      </c>
      <c r="EF65" s="139">
        <f t="shared" si="163"/>
        <v>4.7819971870604956</v>
      </c>
      <c r="EG65" s="139">
        <f t="shared" si="164"/>
        <v>-2.8688524590165385</v>
      </c>
      <c r="EH65" s="137" t="str">
        <f t="shared" si="165"/>
        <v>Y</v>
      </c>
      <c r="EI65" s="137" t="str">
        <f t="shared" si="166"/>
        <v>N</v>
      </c>
      <c r="EJ65" s="137" t="str">
        <f t="shared" si="167"/>
        <v>Y</v>
      </c>
      <c r="EK65" s="137" t="str">
        <f t="shared" si="168"/>
        <v>N</v>
      </c>
      <c r="EL65" s="137" t="str">
        <f t="shared" si="169"/>
        <v>Y</v>
      </c>
    </row>
    <row r="66" spans="1:142" x14ac:dyDescent="0.3">
      <c r="A66" s="137" t="str">
        <f>D!B66</f>
        <v>ICICIBANK</v>
      </c>
      <c r="B66" s="137">
        <f>D!F66</f>
        <v>291.05</v>
      </c>
      <c r="C66" s="137">
        <f>D!O66</f>
        <v>304.39999999999998</v>
      </c>
      <c r="D66" s="137">
        <f>D!X66</f>
        <v>305.64999999999998</v>
      </c>
      <c r="E66" s="137">
        <f>D!AG66</f>
        <v>300.3</v>
      </c>
      <c r="F66" s="137">
        <f>D!AP66</f>
        <v>298.5</v>
      </c>
      <c r="G66" s="137">
        <f>D!AY66</f>
        <v>322.7</v>
      </c>
      <c r="H66" s="137">
        <f>D!BH66</f>
        <v>327.39999999999998</v>
      </c>
      <c r="I66" s="137" t="str">
        <f t="shared" si="85"/>
        <v>N</v>
      </c>
      <c r="J66" s="137" t="str">
        <f t="shared" si="86"/>
        <v>N</v>
      </c>
      <c r="K66" s="137" t="str">
        <f t="shared" si="87"/>
        <v>Y</v>
      </c>
      <c r="L66" s="137" t="str">
        <f t="shared" si="88"/>
        <v>Y</v>
      </c>
      <c r="M66" s="137" t="str">
        <f t="shared" si="89"/>
        <v>N</v>
      </c>
      <c r="N66" s="137" t="str">
        <f t="shared" si="90"/>
        <v>N</v>
      </c>
      <c r="O66" s="139">
        <f t="shared" si="91"/>
        <v>-4.385676741130081</v>
      </c>
      <c r="P66" s="139">
        <f t="shared" si="92"/>
        <v>-0.40896450188123679</v>
      </c>
      <c r="Q66" s="139">
        <f t="shared" si="93"/>
        <v>1.7815517815517701</v>
      </c>
      <c r="R66" s="139">
        <f t="shared" si="94"/>
        <v>0.60301507537688825</v>
      </c>
      <c r="S66" s="139">
        <f t="shared" si="95"/>
        <v>-7.4992252866439388</v>
      </c>
      <c r="T66" s="139">
        <f t="shared" si="96"/>
        <v>-1.4355528405620002</v>
      </c>
      <c r="U66" s="137" t="str">
        <f t="shared" si="97"/>
        <v>N</v>
      </c>
      <c r="V66" s="137" t="str">
        <f t="shared" si="98"/>
        <v>N</v>
      </c>
      <c r="W66" s="137" t="str">
        <f t="shared" si="99"/>
        <v>Y</v>
      </c>
      <c r="X66" s="137" t="str">
        <f t="shared" si="100"/>
        <v>Y</v>
      </c>
      <c r="Y66" s="137" t="str">
        <f t="shared" si="101"/>
        <v>N</v>
      </c>
      <c r="Z66" s="137">
        <f>D!C66</f>
        <v>301</v>
      </c>
      <c r="AA66" s="137">
        <f>D!L66</f>
        <v>306</v>
      </c>
      <c r="AB66" s="137">
        <f>D!U66</f>
        <v>299</v>
      </c>
      <c r="AC66" s="137">
        <f>D!AD66</f>
        <v>307.05</v>
      </c>
      <c r="AD66" s="137">
        <f>D!AM66</f>
        <v>320</v>
      </c>
      <c r="AE66" s="137">
        <f>D!AV66</f>
        <v>329.3</v>
      </c>
      <c r="AF66" s="137">
        <f>D!BE66</f>
        <v>330</v>
      </c>
      <c r="AG66" s="137">
        <f>D!D66</f>
        <v>307.7</v>
      </c>
      <c r="AH66" s="137">
        <f>D!M66</f>
        <v>312.8</v>
      </c>
      <c r="AI66" s="137">
        <f>D!V66</f>
        <v>308.25</v>
      </c>
      <c r="AJ66" s="137">
        <f>D!AE66</f>
        <v>311.5</v>
      </c>
      <c r="AK66" s="137">
        <f>D!AN66</f>
        <v>320.5</v>
      </c>
      <c r="AL66" s="137">
        <f>D!AW66</f>
        <v>330.55</v>
      </c>
      <c r="AM66" s="137">
        <f>D!BF66</f>
        <v>334.5</v>
      </c>
      <c r="AN66" s="137">
        <f>D!E66</f>
        <v>285.55</v>
      </c>
      <c r="AO66" s="137">
        <f>D!N66</f>
        <v>302</v>
      </c>
      <c r="AP66" s="137">
        <f>D!W66</f>
        <v>297.5</v>
      </c>
      <c r="AQ66" s="137">
        <f>D!AF66</f>
        <v>297.10000000000002</v>
      </c>
      <c r="AR66" s="137">
        <f>D!AO66</f>
        <v>293.25</v>
      </c>
      <c r="AS66" s="137">
        <f>D!AX66</f>
        <v>318.8</v>
      </c>
      <c r="AT66" s="137">
        <f>D!BG66</f>
        <v>325.64999999999998</v>
      </c>
      <c r="AU66" s="137">
        <f>D!G66</f>
        <v>80359014</v>
      </c>
      <c r="AV66" s="137">
        <f>D!P66</f>
        <v>43076017</v>
      </c>
      <c r="AW66" s="137">
        <f>D!Y66</f>
        <v>42239472</v>
      </c>
      <c r="AX66" s="137">
        <f>D!AH66</f>
        <v>61828639</v>
      </c>
      <c r="AY66" s="137">
        <f>D!AQ66</f>
        <v>74034470</v>
      </c>
      <c r="AZ66" s="137">
        <f>D!AZ66</f>
        <v>31829841</v>
      </c>
      <c r="BA66" s="137">
        <f>D!BI66</f>
        <v>33999679</v>
      </c>
      <c r="BB66" s="137" t="str">
        <f t="shared" si="102"/>
        <v>Y</v>
      </c>
      <c r="BC66" s="137" t="str">
        <f t="shared" si="103"/>
        <v>Y</v>
      </c>
      <c r="BD66" s="137" t="str">
        <f t="shared" si="104"/>
        <v>N</v>
      </c>
      <c r="BE66" s="137" t="str">
        <f t="shared" si="105"/>
        <v>N</v>
      </c>
      <c r="BF66" s="137" t="str">
        <f t="shared" si="106"/>
        <v>Y</v>
      </c>
      <c r="BG66" s="137" t="str">
        <f t="shared" si="107"/>
        <v>N</v>
      </c>
      <c r="BH66" s="139">
        <f t="shared" si="108"/>
        <v>86.551634985193743</v>
      </c>
      <c r="BI66" s="139">
        <f t="shared" si="109"/>
        <v>1.9804816688996492</v>
      </c>
      <c r="BJ66" s="139">
        <f t="shared" si="110"/>
        <v>-31.682998876944389</v>
      </c>
      <c r="BK66" s="139">
        <f t="shared" si="111"/>
        <v>-16.486686539391719</v>
      </c>
      <c r="BL66" s="139">
        <f t="shared" si="112"/>
        <v>132.59453291017067</v>
      </c>
      <c r="BM66" s="139">
        <f t="shared" si="113"/>
        <v>-6.3819367235790665</v>
      </c>
      <c r="BN66" s="137" t="str">
        <f t="shared" si="114"/>
        <v>Y</v>
      </c>
      <c r="BO66" s="137" t="str">
        <f t="shared" si="115"/>
        <v>Y</v>
      </c>
      <c r="BP66" s="137" t="str">
        <f t="shared" si="116"/>
        <v>N</v>
      </c>
      <c r="BQ66" s="137" t="str">
        <f t="shared" si="117"/>
        <v>N</v>
      </c>
      <c r="BR66" s="137" t="str">
        <f t="shared" si="118"/>
        <v>Y</v>
      </c>
      <c r="BS66" s="137">
        <f>D!H66</f>
        <v>23509585135.700001</v>
      </c>
      <c r="BT66" s="137">
        <f>D!Q66</f>
        <v>13264723233.799999</v>
      </c>
      <c r="BU66" s="137">
        <f>D!Z66</f>
        <v>12796973329.15</v>
      </c>
      <c r="BV66" s="137">
        <f>D!AI66</f>
        <v>18791399514.25</v>
      </c>
      <c r="BW66" s="137">
        <f>D!AR66</f>
        <v>22295591955</v>
      </c>
      <c r="BX66" s="137">
        <f>D!BA66</f>
        <v>10238396049</v>
      </c>
      <c r="BY66" s="137">
        <f>D!BJ66</f>
        <v>11180881566</v>
      </c>
      <c r="BZ66" s="137" t="str">
        <f t="shared" si="119"/>
        <v>Y</v>
      </c>
      <c r="CA66" s="137" t="str">
        <f t="shared" si="120"/>
        <v>Y</v>
      </c>
      <c r="CB66" s="137" t="str">
        <f t="shared" si="121"/>
        <v>N</v>
      </c>
      <c r="CC66" s="137" t="str">
        <f t="shared" si="122"/>
        <v>N</v>
      </c>
      <c r="CD66" s="137" t="str">
        <f t="shared" si="123"/>
        <v>Y</v>
      </c>
      <c r="CE66" s="137" t="str">
        <f t="shared" si="124"/>
        <v>N</v>
      </c>
      <c r="CF66" s="139">
        <f t="shared" si="125"/>
        <v>77.233891136114678</v>
      </c>
      <c r="CG66" s="139">
        <f t="shared" si="126"/>
        <v>3.6551604244147358</v>
      </c>
      <c r="CH66" s="139">
        <f t="shared" si="127"/>
        <v>-31.89983896917456</v>
      </c>
      <c r="CI66" s="139">
        <f t="shared" si="128"/>
        <v>-15.716974224423547</v>
      </c>
      <c r="CJ66" s="139">
        <f t="shared" si="129"/>
        <v>117.76449991087856</v>
      </c>
      <c r="CK66" s="139">
        <f t="shared" si="130"/>
        <v>-8.4294383357570748</v>
      </c>
      <c r="CL66" s="137" t="str">
        <f t="shared" si="131"/>
        <v>Y</v>
      </c>
      <c r="CM66" s="137" t="str">
        <f t="shared" si="132"/>
        <v>Y</v>
      </c>
      <c r="CN66" s="137" t="str">
        <f t="shared" si="133"/>
        <v>N</v>
      </c>
      <c r="CO66" s="137" t="str">
        <f t="shared" si="134"/>
        <v>N</v>
      </c>
      <c r="CP66" s="137" t="str">
        <f t="shared" si="135"/>
        <v>Y</v>
      </c>
      <c r="CQ66" s="137">
        <f>D!I66</f>
        <v>618533</v>
      </c>
      <c r="CR66" s="137">
        <f>D!R66</f>
        <v>331641</v>
      </c>
      <c r="CS66" s="137">
        <f>D!AA66</f>
        <v>348560</v>
      </c>
      <c r="CT66" s="137">
        <f>D!AJ66</f>
        <v>490924</v>
      </c>
      <c r="CU66" s="137">
        <f>D!AS66</f>
        <v>685127</v>
      </c>
      <c r="CV66" s="137">
        <f>D!BB66</f>
        <v>358099</v>
      </c>
      <c r="CW66" s="137">
        <f>D!BK66</f>
        <v>312099</v>
      </c>
      <c r="CX66" s="137" t="str">
        <f t="shared" si="136"/>
        <v>Y</v>
      </c>
      <c r="CY66" s="137" t="str">
        <f t="shared" si="137"/>
        <v>N</v>
      </c>
      <c r="CZ66" s="137" t="str">
        <f t="shared" si="138"/>
        <v>N</v>
      </c>
      <c r="DA66" s="137" t="str">
        <f t="shared" si="139"/>
        <v>N</v>
      </c>
      <c r="DB66" s="137" t="str">
        <f t="shared" si="140"/>
        <v>Y</v>
      </c>
      <c r="DC66" s="137" t="str">
        <f t="shared" si="141"/>
        <v>Y</v>
      </c>
      <c r="DD66" s="139">
        <f t="shared" si="142"/>
        <v>86.506794998205891</v>
      </c>
      <c r="DE66" s="139">
        <f t="shared" si="143"/>
        <v>-4.8539706219876066</v>
      </c>
      <c r="DF66" s="139">
        <f t="shared" si="144"/>
        <v>-28.999193357831356</v>
      </c>
      <c r="DG66" s="139">
        <f t="shared" si="145"/>
        <v>-28.345547613800072</v>
      </c>
      <c r="DH66" s="139">
        <f t="shared" si="146"/>
        <v>91.323349129709939</v>
      </c>
      <c r="DI66" s="139">
        <f t="shared" si="147"/>
        <v>14.738912973127116</v>
      </c>
      <c r="DJ66" s="137" t="str">
        <f t="shared" si="148"/>
        <v>Y</v>
      </c>
      <c r="DK66" s="137" t="str">
        <f t="shared" si="149"/>
        <v>Y</v>
      </c>
      <c r="DL66" s="137" t="str">
        <f t="shared" si="150"/>
        <v>N</v>
      </c>
      <c r="DM66" s="137" t="str">
        <f t="shared" si="151"/>
        <v>N</v>
      </c>
      <c r="DN66" s="137" t="str">
        <f t="shared" si="152"/>
        <v>Y</v>
      </c>
      <c r="DO66" s="137">
        <f>Volatility!B66</f>
        <v>4.8099999999999996</v>
      </c>
      <c r="DP66" s="137">
        <f>Volatility!E66</f>
        <v>4.83</v>
      </c>
      <c r="DQ66" s="137">
        <f>Volatility!H66</f>
        <v>4.9799999999999898</v>
      </c>
      <c r="DR66" s="137">
        <f>Volatility!K66</f>
        <v>5.12</v>
      </c>
      <c r="DS66" s="137">
        <f>Volatility!N66</f>
        <v>5.28</v>
      </c>
      <c r="DT66" s="137">
        <f>Volatility!Q66</f>
        <v>5.08</v>
      </c>
      <c r="DU66" s="137">
        <f>Volatility!T66</f>
        <v>5.2299999999999898</v>
      </c>
      <c r="DV66" s="137" t="str">
        <f t="shared" si="153"/>
        <v>N</v>
      </c>
      <c r="DW66" s="137" t="str">
        <f t="shared" si="154"/>
        <v>N</v>
      </c>
      <c r="DX66" s="137" t="str">
        <f t="shared" si="155"/>
        <v>N</v>
      </c>
      <c r="DY66" s="137" t="str">
        <f t="shared" si="156"/>
        <v>N</v>
      </c>
      <c r="DZ66" s="137" t="str">
        <f t="shared" si="157"/>
        <v>Y</v>
      </c>
      <c r="EA66" s="137" t="str">
        <f t="shared" si="158"/>
        <v>N</v>
      </c>
      <c r="EB66" s="139">
        <f t="shared" si="159"/>
        <v>-0.41407867494824974</v>
      </c>
      <c r="EC66" s="139">
        <f t="shared" si="160"/>
        <v>-3.0120481927708838</v>
      </c>
      <c r="ED66" s="139">
        <f t="shared" si="161"/>
        <v>-2.7343750000002021</v>
      </c>
      <c r="EE66" s="139">
        <f t="shared" si="162"/>
        <v>-3.0303030303030329</v>
      </c>
      <c r="EF66" s="139">
        <f t="shared" si="163"/>
        <v>3.9370078740157513</v>
      </c>
      <c r="EG66" s="139">
        <f t="shared" si="164"/>
        <v>-2.8680688336518165</v>
      </c>
      <c r="EH66" s="137" t="str">
        <f t="shared" si="165"/>
        <v>Y</v>
      </c>
      <c r="EI66" s="137" t="str">
        <f t="shared" si="166"/>
        <v>N</v>
      </c>
      <c r="EJ66" s="137" t="str">
        <f t="shared" si="167"/>
        <v>Y</v>
      </c>
      <c r="EK66" s="137" t="str">
        <f t="shared" si="168"/>
        <v>N</v>
      </c>
      <c r="EL66" s="137" t="str">
        <f t="shared" si="169"/>
        <v>Y</v>
      </c>
    </row>
    <row r="67" spans="1:142" x14ac:dyDescent="0.3">
      <c r="A67" s="137" t="str">
        <f>D!B67</f>
        <v>ICICIPRULI</v>
      </c>
      <c r="B67" s="137">
        <f>D!F67</f>
        <v>345.05</v>
      </c>
      <c r="C67" s="137">
        <f>D!O67</f>
        <v>362.25</v>
      </c>
      <c r="D67" s="137">
        <f>D!X67</f>
        <v>364.05</v>
      </c>
      <c r="E67" s="137">
        <f>D!AG67</f>
        <v>359.85</v>
      </c>
      <c r="F67" s="137">
        <f>D!AP67</f>
        <v>358.85</v>
      </c>
      <c r="G67" s="137">
        <f>D!AY67</f>
        <v>384.85</v>
      </c>
      <c r="H67" s="137">
        <f>D!BH67</f>
        <v>384.2</v>
      </c>
      <c r="I67" s="137" t="str">
        <f t="shared" si="85"/>
        <v>N</v>
      </c>
      <c r="J67" s="137" t="str">
        <f t="shared" si="86"/>
        <v>N</v>
      </c>
      <c r="K67" s="137" t="str">
        <f t="shared" si="87"/>
        <v>Y</v>
      </c>
      <c r="L67" s="137" t="str">
        <f t="shared" si="88"/>
        <v>Y</v>
      </c>
      <c r="M67" s="137" t="str">
        <f t="shared" si="89"/>
        <v>N</v>
      </c>
      <c r="N67" s="137" t="str">
        <f t="shared" si="90"/>
        <v>Y</v>
      </c>
      <c r="O67" s="139">
        <f t="shared" si="91"/>
        <v>-4.748102139406484</v>
      </c>
      <c r="P67" s="139">
        <f t="shared" si="92"/>
        <v>-0.49443757725587451</v>
      </c>
      <c r="Q67" s="139">
        <f t="shared" si="93"/>
        <v>1.1671529804085004</v>
      </c>
      <c r="R67" s="139">
        <f t="shared" si="94"/>
        <v>0.27866796711717984</v>
      </c>
      <c r="S67" s="139">
        <f t="shared" si="95"/>
        <v>-6.7558789138625439</v>
      </c>
      <c r="T67" s="139">
        <f t="shared" si="96"/>
        <v>0.16918271733473039</v>
      </c>
      <c r="U67" s="137" t="str">
        <f t="shared" si="97"/>
        <v>N</v>
      </c>
      <c r="V67" s="137" t="str">
        <f t="shared" si="98"/>
        <v>N</v>
      </c>
      <c r="W67" s="137" t="str">
        <f t="shared" si="99"/>
        <v>Y</v>
      </c>
      <c r="X67" s="137" t="str">
        <f t="shared" si="100"/>
        <v>Y</v>
      </c>
      <c r="Y67" s="137" t="str">
        <f t="shared" si="101"/>
        <v>N</v>
      </c>
      <c r="Z67" s="137">
        <f>D!C67</f>
        <v>362.25</v>
      </c>
      <c r="AA67" s="137">
        <f>D!L67</f>
        <v>366.1</v>
      </c>
      <c r="AB67" s="137">
        <f>D!U67</f>
        <v>361.1</v>
      </c>
      <c r="AC67" s="137">
        <f>D!AD67</f>
        <v>363.35</v>
      </c>
      <c r="AD67" s="137">
        <f>D!AM67</f>
        <v>383.1</v>
      </c>
      <c r="AE67" s="137">
        <f>D!AV67</f>
        <v>385.1</v>
      </c>
      <c r="AF67" s="137">
        <f>D!BE67</f>
        <v>396</v>
      </c>
      <c r="AG67" s="137">
        <f>D!D67</f>
        <v>369.35</v>
      </c>
      <c r="AH67" s="137">
        <f>D!M67</f>
        <v>376</v>
      </c>
      <c r="AI67" s="137">
        <f>D!V67</f>
        <v>368.25</v>
      </c>
      <c r="AJ67" s="137">
        <f>D!AE67</f>
        <v>372.5</v>
      </c>
      <c r="AK67" s="137">
        <f>D!AN67</f>
        <v>384</v>
      </c>
      <c r="AL67" s="137">
        <f>D!AW67</f>
        <v>388.6</v>
      </c>
      <c r="AM67" s="137">
        <f>D!BF67</f>
        <v>401.85</v>
      </c>
      <c r="AN67" s="137">
        <f>D!E67</f>
        <v>336.7</v>
      </c>
      <c r="AO67" s="137">
        <f>D!N67</f>
        <v>354.9</v>
      </c>
      <c r="AP67" s="137">
        <f>D!W67</f>
        <v>360.1</v>
      </c>
      <c r="AQ67" s="137">
        <f>D!AF67</f>
        <v>357.25</v>
      </c>
      <c r="AR67" s="137">
        <f>D!AO67</f>
        <v>356.75</v>
      </c>
      <c r="AS67" s="137">
        <f>D!AX67</f>
        <v>376.6</v>
      </c>
      <c r="AT67" s="137">
        <f>D!BG67</f>
        <v>382.45</v>
      </c>
      <c r="AU67" s="137">
        <f>D!G67</f>
        <v>4146071</v>
      </c>
      <c r="AV67" s="137">
        <f>D!P67</f>
        <v>4500253</v>
      </c>
      <c r="AW67" s="137">
        <f>D!Y67</f>
        <v>3257659</v>
      </c>
      <c r="AX67" s="137">
        <f>D!AH67</f>
        <v>1631096</v>
      </c>
      <c r="AY67" s="137">
        <f>D!AQ67</f>
        <v>2202813</v>
      </c>
      <c r="AZ67" s="137">
        <f>D!AZ67</f>
        <v>2220294</v>
      </c>
      <c r="BA67" s="137">
        <f>D!BI67</f>
        <v>1844584</v>
      </c>
      <c r="BB67" s="137" t="str">
        <f t="shared" si="102"/>
        <v>N</v>
      </c>
      <c r="BC67" s="137" t="str">
        <f t="shared" si="103"/>
        <v>Y</v>
      </c>
      <c r="BD67" s="137" t="str">
        <f t="shared" si="104"/>
        <v>Y</v>
      </c>
      <c r="BE67" s="137" t="str">
        <f t="shared" si="105"/>
        <v>N</v>
      </c>
      <c r="BF67" s="137" t="str">
        <f t="shared" si="106"/>
        <v>N</v>
      </c>
      <c r="BG67" s="137" t="str">
        <f t="shared" si="107"/>
        <v>Y</v>
      </c>
      <c r="BH67" s="139">
        <f t="shared" si="108"/>
        <v>-7.8702686271194091</v>
      </c>
      <c r="BI67" s="139">
        <f t="shared" si="109"/>
        <v>38.143771340094226</v>
      </c>
      <c r="BJ67" s="139">
        <f t="shared" si="110"/>
        <v>99.722088705998914</v>
      </c>
      <c r="BK67" s="139">
        <f t="shared" si="111"/>
        <v>-25.953950698493244</v>
      </c>
      <c r="BL67" s="139">
        <f t="shared" si="112"/>
        <v>-0.78732816464846556</v>
      </c>
      <c r="BM67" s="139">
        <f t="shared" si="113"/>
        <v>20.368278159194702</v>
      </c>
      <c r="BN67" s="137" t="str">
        <f t="shared" si="114"/>
        <v>N</v>
      </c>
      <c r="BO67" s="137" t="str">
        <f t="shared" si="115"/>
        <v>N</v>
      </c>
      <c r="BP67" s="137" t="str">
        <f t="shared" si="116"/>
        <v>Y</v>
      </c>
      <c r="BQ67" s="137" t="str">
        <f t="shared" si="117"/>
        <v>N</v>
      </c>
      <c r="BR67" s="137" t="str">
        <f t="shared" si="118"/>
        <v>N</v>
      </c>
      <c r="BS67" s="137">
        <f>D!H67</f>
        <v>1454532521.9000001</v>
      </c>
      <c r="BT67" s="137">
        <f>D!Q67</f>
        <v>1645956382.3</v>
      </c>
      <c r="BU67" s="137">
        <f>D!Z67</f>
        <v>1184105040.8499999</v>
      </c>
      <c r="BV67" s="137">
        <f>D!AI67</f>
        <v>594617661.54999995</v>
      </c>
      <c r="BW67" s="137">
        <f>D!AR67</f>
        <v>808961291</v>
      </c>
      <c r="BX67" s="137">
        <f>D!BA67</f>
        <v>852140462.85000002</v>
      </c>
      <c r="BY67" s="137">
        <f>D!BJ67</f>
        <v>718880422.64999998</v>
      </c>
      <c r="BZ67" s="137" t="str">
        <f t="shared" si="119"/>
        <v>N</v>
      </c>
      <c r="CA67" s="137" t="str">
        <f t="shared" si="120"/>
        <v>Y</v>
      </c>
      <c r="CB67" s="137" t="str">
        <f t="shared" si="121"/>
        <v>Y</v>
      </c>
      <c r="CC67" s="137" t="str">
        <f t="shared" si="122"/>
        <v>N</v>
      </c>
      <c r="CD67" s="137" t="str">
        <f t="shared" si="123"/>
        <v>N</v>
      </c>
      <c r="CE67" s="137" t="str">
        <f t="shared" si="124"/>
        <v>Y</v>
      </c>
      <c r="CF67" s="139">
        <f t="shared" si="125"/>
        <v>-11.629947333872304</v>
      </c>
      <c r="CG67" s="139">
        <f t="shared" si="126"/>
        <v>39.004254311633026</v>
      </c>
      <c r="CH67" s="139">
        <f t="shared" si="127"/>
        <v>99.137213274724004</v>
      </c>
      <c r="CI67" s="139">
        <f t="shared" si="128"/>
        <v>-26.496153998300525</v>
      </c>
      <c r="CJ67" s="139">
        <f t="shared" si="129"/>
        <v>-5.0671425348805119</v>
      </c>
      <c r="CK67" s="139">
        <f t="shared" si="130"/>
        <v>18.53716362295209</v>
      </c>
      <c r="CL67" s="137" t="str">
        <f t="shared" si="131"/>
        <v>N</v>
      </c>
      <c r="CM67" s="137" t="str">
        <f t="shared" si="132"/>
        <v>N</v>
      </c>
      <c r="CN67" s="137" t="str">
        <f t="shared" si="133"/>
        <v>Y</v>
      </c>
      <c r="CO67" s="137" t="str">
        <f t="shared" si="134"/>
        <v>N</v>
      </c>
      <c r="CP67" s="137" t="str">
        <f t="shared" si="135"/>
        <v>N</v>
      </c>
      <c r="CQ67" s="137">
        <f>D!I67</f>
        <v>64311</v>
      </c>
      <c r="CR67" s="137">
        <f>D!R67</f>
        <v>52156</v>
      </c>
      <c r="CS67" s="137">
        <f>D!AA67</f>
        <v>42278</v>
      </c>
      <c r="CT67" s="137">
        <f>D!AJ67</f>
        <v>41912</v>
      </c>
      <c r="CU67" s="137">
        <f>D!AS67</f>
        <v>49641</v>
      </c>
      <c r="CV67" s="137">
        <f>D!BB67</f>
        <v>34447</v>
      </c>
      <c r="CW67" s="137">
        <f>D!BK67</f>
        <v>42173</v>
      </c>
      <c r="CX67" s="137" t="str">
        <f t="shared" si="136"/>
        <v>Y</v>
      </c>
      <c r="CY67" s="137" t="str">
        <f t="shared" si="137"/>
        <v>Y</v>
      </c>
      <c r="CZ67" s="137" t="str">
        <f t="shared" si="138"/>
        <v>Y</v>
      </c>
      <c r="DA67" s="137" t="str">
        <f t="shared" si="139"/>
        <v>N</v>
      </c>
      <c r="DB67" s="137" t="str">
        <f t="shared" si="140"/>
        <v>Y</v>
      </c>
      <c r="DC67" s="137" t="str">
        <f t="shared" si="141"/>
        <v>N</v>
      </c>
      <c r="DD67" s="139">
        <f t="shared" si="142"/>
        <v>23.305084745762709</v>
      </c>
      <c r="DE67" s="139">
        <f t="shared" si="143"/>
        <v>23.364397559014144</v>
      </c>
      <c r="DF67" s="139">
        <f t="shared" si="144"/>
        <v>0.87325825539225044</v>
      </c>
      <c r="DG67" s="139">
        <f t="shared" si="145"/>
        <v>-15.56979110009871</v>
      </c>
      <c r="DH67" s="139">
        <f t="shared" si="146"/>
        <v>44.108340348941852</v>
      </c>
      <c r="DI67" s="139">
        <f t="shared" si="147"/>
        <v>-18.319778057050719</v>
      </c>
      <c r="DJ67" s="137" t="str">
        <f t="shared" si="148"/>
        <v>N</v>
      </c>
      <c r="DK67" s="137" t="str">
        <f t="shared" si="149"/>
        <v>Y</v>
      </c>
      <c r="DL67" s="137" t="str">
        <f t="shared" si="150"/>
        <v>Y</v>
      </c>
      <c r="DM67" s="137" t="str">
        <f t="shared" si="151"/>
        <v>N</v>
      </c>
      <c r="DN67" s="137" t="str">
        <f t="shared" si="152"/>
        <v>Y</v>
      </c>
      <c r="DO67" s="137">
        <f>Volatility!B67</f>
        <v>4.71</v>
      </c>
      <c r="DP67" s="137">
        <f>Volatility!E67</f>
        <v>4.7</v>
      </c>
      <c r="DQ67" s="137">
        <f>Volatility!H67</f>
        <v>4.8499999999999996</v>
      </c>
      <c r="DR67" s="137">
        <f>Volatility!K67</f>
        <v>4.99</v>
      </c>
      <c r="DS67" s="137">
        <f>Volatility!N67</f>
        <v>5.1499999999999897</v>
      </c>
      <c r="DT67" s="137">
        <f>Volatility!Q67</f>
        <v>5.01</v>
      </c>
      <c r="DU67" s="137">
        <f>Volatility!T67</f>
        <v>5.17</v>
      </c>
      <c r="DV67" s="137" t="str">
        <f t="shared" si="153"/>
        <v>Y</v>
      </c>
      <c r="DW67" s="137" t="str">
        <f t="shared" si="154"/>
        <v>N</v>
      </c>
      <c r="DX67" s="137" t="str">
        <f t="shared" si="155"/>
        <v>N</v>
      </c>
      <c r="DY67" s="137" t="str">
        <f t="shared" si="156"/>
        <v>N</v>
      </c>
      <c r="DZ67" s="137" t="str">
        <f t="shared" si="157"/>
        <v>Y</v>
      </c>
      <c r="EA67" s="137" t="str">
        <f t="shared" si="158"/>
        <v>N</v>
      </c>
      <c r="EB67" s="139">
        <f t="shared" si="159"/>
        <v>0.21276595744680396</v>
      </c>
      <c r="EC67" s="139">
        <f t="shared" si="160"/>
        <v>-3.0927835051546286</v>
      </c>
      <c r="ED67" s="139">
        <f t="shared" si="161"/>
        <v>-2.805611222444901</v>
      </c>
      <c r="EE67" s="139">
        <f t="shared" si="162"/>
        <v>-3.1067961165046567</v>
      </c>
      <c r="EF67" s="139">
        <f t="shared" si="163"/>
        <v>2.7944111776445091</v>
      </c>
      <c r="EG67" s="139">
        <f t="shared" si="164"/>
        <v>-3.0947775628626721</v>
      </c>
      <c r="EH67" s="137" t="str">
        <f t="shared" si="165"/>
        <v>Y</v>
      </c>
      <c r="EI67" s="137" t="str">
        <f t="shared" si="166"/>
        <v>N</v>
      </c>
      <c r="EJ67" s="137" t="str">
        <f t="shared" si="167"/>
        <v>Y</v>
      </c>
      <c r="EK67" s="137" t="str">
        <f t="shared" si="168"/>
        <v>N</v>
      </c>
      <c r="EL67" s="137" t="str">
        <f t="shared" si="169"/>
        <v>Y</v>
      </c>
    </row>
    <row r="68" spans="1:142" x14ac:dyDescent="0.3">
      <c r="A68" s="137" t="str">
        <f>D!B68</f>
        <v>IDEA</v>
      </c>
      <c r="B68" s="137">
        <f>D!F68</f>
        <v>5.5</v>
      </c>
      <c r="C68" s="137">
        <f>D!O68</f>
        <v>5.55</v>
      </c>
      <c r="D68" s="137">
        <f>D!X68</f>
        <v>5.65</v>
      </c>
      <c r="E68" s="137">
        <f>D!AG68</f>
        <v>5.45</v>
      </c>
      <c r="F68" s="137">
        <f>D!AP68</f>
        <v>4.6500000000000004</v>
      </c>
      <c r="G68" s="137">
        <f>D!AY68</f>
        <v>4.8499999999999996</v>
      </c>
      <c r="H68" s="137">
        <f>D!BH68</f>
        <v>4.75</v>
      </c>
      <c r="I68" s="137" t="str">
        <f t="shared" ref="I68:I131" si="170">IF(B68&gt;=C68,"Y","N")</f>
        <v>N</v>
      </c>
      <c r="J68" s="137" t="str">
        <f t="shared" ref="J68:J131" si="171">IF(C68&gt;=D68,"Y","N")</f>
        <v>N</v>
      </c>
      <c r="K68" s="137" t="str">
        <f t="shared" ref="K68:K131" si="172">IF(D68&gt;=E68,"Y","N")</f>
        <v>Y</v>
      </c>
      <c r="L68" s="137" t="str">
        <f t="shared" ref="L68:L131" si="173">IF(E68&gt;=F68,"Y","N")</f>
        <v>Y</v>
      </c>
      <c r="M68" s="137" t="str">
        <f t="shared" ref="M68:M131" si="174">IF(F68&gt;=G68,"Y","N")</f>
        <v>N</v>
      </c>
      <c r="N68" s="137" t="str">
        <f t="shared" ref="N68:N131" si="175">IF(G68&gt;=H68,"Y","N")</f>
        <v>Y</v>
      </c>
      <c r="O68" s="139">
        <f t="shared" ref="O68:O131" si="176">(B68-C68)/C68*100</f>
        <v>-0.90090090090089781</v>
      </c>
      <c r="P68" s="139">
        <f t="shared" ref="P68:P131" si="177">(C68-D68)/D68*100</f>
        <v>-1.7699115044247882</v>
      </c>
      <c r="Q68" s="139">
        <f t="shared" ref="Q68:Q131" si="178">(D68-E68)/E68*100</f>
        <v>3.6697247706422047</v>
      </c>
      <c r="R68" s="139">
        <f t="shared" ref="R68:R131" si="179">(E68-F68)/F68*100</f>
        <v>17.204301075268813</v>
      </c>
      <c r="S68" s="139">
        <f t="shared" ref="S68:S131" si="180">(F68-G68)/G68*100</f>
        <v>-4.1237113402061709</v>
      </c>
      <c r="T68" s="139">
        <f t="shared" ref="T68:T131" si="181">(G68-H68)/H68*100</f>
        <v>2.1052631578947296</v>
      </c>
      <c r="U68" s="137" t="str">
        <f t="shared" ref="U68:U131" si="182">IF(O68&gt;=P68,"Y","N")</f>
        <v>Y</v>
      </c>
      <c r="V68" s="137" t="str">
        <f t="shared" ref="V68:V131" si="183">IF(P68&gt;=Q68,"Y","N")</f>
        <v>N</v>
      </c>
      <c r="W68" s="137" t="str">
        <f t="shared" ref="W68:W131" si="184">IF(Q68&gt;=R68,"Y","N")</f>
        <v>N</v>
      </c>
      <c r="X68" s="137" t="str">
        <f t="shared" ref="X68:X131" si="185">IF(R68&gt;=S68,"Y","N")</f>
        <v>Y</v>
      </c>
      <c r="Y68" s="137" t="str">
        <f t="shared" ref="Y68:Y131" si="186">IF(S68&gt;=T68,"Y","N")</f>
        <v>N</v>
      </c>
      <c r="Z68" s="137">
        <f>D!C68</f>
        <v>5.5</v>
      </c>
      <c r="AA68" s="137">
        <f>D!L68</f>
        <v>5.65</v>
      </c>
      <c r="AB68" s="137">
        <f>D!U68</f>
        <v>5.65</v>
      </c>
      <c r="AC68" s="137">
        <f>D!AD68</f>
        <v>4.8499999999999996</v>
      </c>
      <c r="AD68" s="137">
        <f>D!AM68</f>
        <v>4.95</v>
      </c>
      <c r="AE68" s="137">
        <f>D!AV68</f>
        <v>4.75</v>
      </c>
      <c r="AF68" s="137">
        <f>D!BE68</f>
        <v>4.8</v>
      </c>
      <c r="AG68" s="137">
        <f>D!D68</f>
        <v>5.7</v>
      </c>
      <c r="AH68" s="137">
        <f>D!M68</f>
        <v>5.85</v>
      </c>
      <c r="AI68" s="137">
        <f>D!V68</f>
        <v>5.95</v>
      </c>
      <c r="AJ68" s="137">
        <f>D!AE68</f>
        <v>5.65</v>
      </c>
      <c r="AK68" s="137">
        <f>D!AN68</f>
        <v>5.0999999999999996</v>
      </c>
      <c r="AL68" s="137">
        <f>D!AW68</f>
        <v>5</v>
      </c>
      <c r="AM68" s="137">
        <f>D!BF68</f>
        <v>5</v>
      </c>
      <c r="AN68" s="137">
        <f>D!E68</f>
        <v>5.35</v>
      </c>
      <c r="AO68" s="137">
        <f>D!N68</f>
        <v>5.35</v>
      </c>
      <c r="AP68" s="137">
        <f>D!W68</f>
        <v>5.5</v>
      </c>
      <c r="AQ68" s="137">
        <f>D!AF68</f>
        <v>4.6500000000000004</v>
      </c>
      <c r="AR68" s="137">
        <f>D!AO68</f>
        <v>4.5999999999999996</v>
      </c>
      <c r="AS68" s="137">
        <f>D!AX68</f>
        <v>4.55</v>
      </c>
      <c r="AT68" s="137">
        <f>D!BG68</f>
        <v>4.7</v>
      </c>
      <c r="AU68" s="137">
        <f>D!G68</f>
        <v>350548515</v>
      </c>
      <c r="AV68" s="137">
        <f>D!P68</f>
        <v>400537420</v>
      </c>
      <c r="AW68" s="137">
        <f>D!Y68</f>
        <v>504613882</v>
      </c>
      <c r="AX68" s="137">
        <f>D!AH68</f>
        <v>883245979</v>
      </c>
      <c r="AY68" s="137">
        <f>D!AQ68</f>
        <v>349608026</v>
      </c>
      <c r="AZ68" s="137">
        <f>D!AZ68</f>
        <v>232136882</v>
      </c>
      <c r="BA68" s="137">
        <f>D!BI68</f>
        <v>251907250</v>
      </c>
      <c r="BB68" s="137" t="str">
        <f t="shared" ref="BB68:BB131" si="187">IF(AU68&gt;=AV68,"Y","N")</f>
        <v>N</v>
      </c>
      <c r="BC68" s="137" t="str">
        <f t="shared" ref="BC68:BC131" si="188">IF(AV68&gt;=AW68,"Y","N")</f>
        <v>N</v>
      </c>
      <c r="BD68" s="137" t="str">
        <f t="shared" ref="BD68:BD131" si="189">IF(AW68&gt;=AX68,"Y","N")</f>
        <v>N</v>
      </c>
      <c r="BE68" s="137" t="str">
        <f t="shared" ref="BE68:BE131" si="190">IF(AX68&gt;=AY68,"Y","N")</f>
        <v>Y</v>
      </c>
      <c r="BF68" s="137" t="str">
        <f t="shared" ref="BF68:BF131" si="191">IF(AY68&gt;=AZ68,"Y","N")</f>
        <v>Y</v>
      </c>
      <c r="BG68" s="137" t="str">
        <f t="shared" ref="BG68:BG131" si="192">IF(AZ68&gt;=BA68,"Y","N")</f>
        <v>N</v>
      </c>
      <c r="BH68" s="139">
        <f t="shared" ref="BH68:BH131" si="193">(AU68-AV68)/AV68*100</f>
        <v>-12.480458130478796</v>
      </c>
      <c r="BI68" s="139">
        <f t="shared" ref="BI68:BI131" si="194">(AV68-AW68)/AW68*100</f>
        <v>-20.624970043927568</v>
      </c>
      <c r="BJ68" s="139">
        <f t="shared" ref="BJ68:BJ131" si="195">(AW68-AX68)/AX68*100</f>
        <v>-42.868250295198912</v>
      </c>
      <c r="BK68" s="139">
        <f t="shared" ref="BK68:BK131" si="196">(AX68-AY68)/AY68*100</f>
        <v>152.63893083507185</v>
      </c>
      <c r="BL68" s="139">
        <f t="shared" ref="BL68:BL131" si="197">(AY68-AZ68)/AZ68*100</f>
        <v>50.604256845321117</v>
      </c>
      <c r="BM68" s="139">
        <f t="shared" ref="BM68:BM131" si="198">(AZ68-BA68)/BA68*100</f>
        <v>-7.8482727273629482</v>
      </c>
      <c r="BN68" s="137" t="str">
        <f t="shared" ref="BN68:BN131" si="199">IF(BH68&gt;=BI68,"Y","N")</f>
        <v>Y</v>
      </c>
      <c r="BO68" s="137" t="str">
        <f t="shared" ref="BO68:BO131" si="200">IF(BI68&gt;=BJ68,"Y","N")</f>
        <v>Y</v>
      </c>
      <c r="BP68" s="137" t="str">
        <f t="shared" ref="BP68:BP131" si="201">IF(BJ68&gt;=BK68,"Y","N")</f>
        <v>N</v>
      </c>
      <c r="BQ68" s="137" t="str">
        <f t="shared" ref="BQ68:BQ131" si="202">IF(BK68&gt;=BL68,"Y","N")</f>
        <v>Y</v>
      </c>
      <c r="BR68" s="137" t="str">
        <f t="shared" ref="BR68:BR131" si="203">IF(BL68&gt;=BM68,"Y","N")</f>
        <v>Y</v>
      </c>
      <c r="BS68" s="137">
        <f>D!H68</f>
        <v>1928875251.75</v>
      </c>
      <c r="BT68" s="137">
        <f>D!Q68</f>
        <v>2247415583.6999998</v>
      </c>
      <c r="BU68" s="137">
        <f>D!Z68</f>
        <v>2874934696.3000002</v>
      </c>
      <c r="BV68" s="137">
        <f>D!AI68</f>
        <v>4575099344.4499998</v>
      </c>
      <c r="BW68" s="137">
        <f>D!AR68</f>
        <v>1674174170.8</v>
      </c>
      <c r="BX68" s="137">
        <f>D!BA68</f>
        <v>1099904140.4000001</v>
      </c>
      <c r="BY68" s="137">
        <f>D!BJ68</f>
        <v>1213819385.4000001</v>
      </c>
      <c r="BZ68" s="137" t="str">
        <f t="shared" ref="BZ68:BZ131" si="204">IF(BS68&gt;=BT68,"Y","N")</f>
        <v>N</v>
      </c>
      <c r="CA68" s="137" t="str">
        <f t="shared" ref="CA68:CA131" si="205">IF(BT68&gt;=BU68,"Y","N")</f>
        <v>N</v>
      </c>
      <c r="CB68" s="137" t="str">
        <f t="shared" ref="CB68:CB131" si="206">IF(BU68&gt;=BV68,"Y","N")</f>
        <v>N</v>
      </c>
      <c r="CC68" s="137" t="str">
        <f t="shared" ref="CC68:CC131" si="207">IF(BV68&gt;=BW68,"Y","N")</f>
        <v>Y</v>
      </c>
      <c r="CD68" s="137" t="str">
        <f t="shared" ref="CD68:CD131" si="208">IF(BW68&gt;=BX68,"Y","N")</f>
        <v>Y</v>
      </c>
      <c r="CE68" s="137" t="str">
        <f t="shared" ref="CE68:CE131" si="209">IF(BX68&gt;=BY68,"Y","N")</f>
        <v>N</v>
      </c>
      <c r="CF68" s="139">
        <f t="shared" ref="CF68:CF131" si="210">(BS68-BT68)/BT68*100</f>
        <v>-14.173628333820467</v>
      </c>
      <c r="CG68" s="139">
        <f t="shared" ref="CG68:CG131" si="211">(BT68-BU68)/BU68*100</f>
        <v>-21.827247533921675</v>
      </c>
      <c r="CH68" s="139">
        <f t="shared" ref="CH68:CH131" si="212">(BU68-BV68)/BV68*100</f>
        <v>-37.161261868825854</v>
      </c>
      <c r="CI68" s="139">
        <f t="shared" ref="CI68:CI131" si="213">(BV68-BW68)/BW68*100</f>
        <v>173.27499278428121</v>
      </c>
      <c r="CJ68" s="139">
        <f t="shared" ref="CJ68:CJ131" si="214">(BW68-BX68)/BX68*100</f>
        <v>52.210916325049574</v>
      </c>
      <c r="CK68" s="139">
        <f t="shared" ref="CK68:CK131" si="215">(BX68-BY68)/BY68*100</f>
        <v>-9.3848595903302829</v>
      </c>
      <c r="CL68" s="137" t="str">
        <f t="shared" ref="CL68:CL131" si="216">IF(CF68&gt;=CG68,"Y","N")</f>
        <v>Y</v>
      </c>
      <c r="CM68" s="137" t="str">
        <f t="shared" ref="CM68:CM131" si="217">IF(CG68&gt;=CH68,"Y","N")</f>
        <v>Y</v>
      </c>
      <c r="CN68" s="137" t="str">
        <f t="shared" ref="CN68:CN131" si="218">IF(CH68&gt;=CI68,"Y","N")</f>
        <v>N</v>
      </c>
      <c r="CO68" s="137" t="str">
        <f t="shared" ref="CO68:CO131" si="219">IF(CI68&gt;=CJ68,"Y","N")</f>
        <v>Y</v>
      </c>
      <c r="CP68" s="137" t="str">
        <f t="shared" ref="CP68:CP131" si="220">IF(CJ68&gt;=CK68,"Y","N")</f>
        <v>Y</v>
      </c>
      <c r="CQ68" s="137">
        <f>D!I68</f>
        <v>142672</v>
      </c>
      <c r="CR68" s="137">
        <f>D!R68</f>
        <v>142410</v>
      </c>
      <c r="CS68" s="137">
        <f>D!AA68</f>
        <v>198554</v>
      </c>
      <c r="CT68" s="137">
        <f>D!AJ68</f>
        <v>234072</v>
      </c>
      <c r="CU68" s="137">
        <f>D!AS68</f>
        <v>149315</v>
      </c>
      <c r="CV68" s="137">
        <f>D!BB68</f>
        <v>218142</v>
      </c>
      <c r="CW68" s="137">
        <f>D!BK68</f>
        <v>216030</v>
      </c>
      <c r="CX68" s="137" t="str">
        <f t="shared" ref="CX68:CX131" si="221">IF(CQ68&gt;=CR68,"Y","N")</f>
        <v>Y</v>
      </c>
      <c r="CY68" s="137" t="str">
        <f t="shared" ref="CY68:CY131" si="222">IF(CR68&gt;=CS68,"Y","N")</f>
        <v>N</v>
      </c>
      <c r="CZ68" s="137" t="str">
        <f t="shared" ref="CZ68:CZ131" si="223">IF(CS68&gt;=CT68,"Y","N")</f>
        <v>N</v>
      </c>
      <c r="DA68" s="137" t="str">
        <f t="shared" ref="DA68:DA131" si="224">IF(CT68&gt;=CU68,"Y","N")</f>
        <v>Y</v>
      </c>
      <c r="DB68" s="137" t="str">
        <f t="shared" ref="DB68:DB131" si="225">IF(CU68&gt;=CV68,"Y","N")</f>
        <v>N</v>
      </c>
      <c r="DC68" s="137" t="str">
        <f t="shared" ref="DC68:DC131" si="226">IF(CV68&gt;=CW68,"Y","N")</f>
        <v>Y</v>
      </c>
      <c r="DD68" s="139">
        <f t="shared" ref="DD68:DD131" si="227">(CQ68-CR68)/CR68*100</f>
        <v>0.18397584439294995</v>
      </c>
      <c r="DE68" s="139">
        <f t="shared" ref="DE68:DE131" si="228">(CR68-CS68)/CS68*100</f>
        <v>-28.276438651449983</v>
      </c>
      <c r="DF68" s="139">
        <f t="shared" ref="DF68:DF131" si="229">(CS68-CT68)/CT68*100</f>
        <v>-15.17396356676578</v>
      </c>
      <c r="DG68" s="139">
        <f t="shared" ref="DG68:DG131" si="230">(CT68-CU68)/CU68*100</f>
        <v>56.763888423802037</v>
      </c>
      <c r="DH68" s="139">
        <f t="shared" ref="DH68:DH131" si="231">(CU68-CV68)/CV68*100</f>
        <v>-31.551466475965196</v>
      </c>
      <c r="DI68" s="139">
        <f t="shared" ref="DI68:DI131" si="232">(CV68-CW68)/CW68*100</f>
        <v>0.97764199416747677</v>
      </c>
      <c r="DJ68" s="137" t="str">
        <f t="shared" ref="DJ68:DJ131" si="233">IF(DD68&gt;=DE68,"Y","N")</f>
        <v>Y</v>
      </c>
      <c r="DK68" s="137" t="str">
        <f t="shared" ref="DK68:DK131" si="234">IF(DE68&gt;=DF68,"Y","N")</f>
        <v>N</v>
      </c>
      <c r="DL68" s="137" t="str">
        <f t="shared" ref="DL68:DL131" si="235">IF(DF68&gt;=DG68,"Y","N")</f>
        <v>N</v>
      </c>
      <c r="DM68" s="137" t="str">
        <f t="shared" ref="DM68:DM131" si="236">IF(DG68&gt;=DH68,"Y","N")</f>
        <v>Y</v>
      </c>
      <c r="DN68" s="137" t="str">
        <f t="shared" ref="DN68:DN131" si="237">IF(DH68&gt;=DI68,"Y","N")</f>
        <v>N</v>
      </c>
      <c r="DO68" s="137">
        <f>Volatility!B68</f>
        <v>7.14</v>
      </c>
      <c r="DP68" s="137">
        <f>Volatility!E68</f>
        <v>7.3599999999999897</v>
      </c>
      <c r="DQ68" s="137">
        <f>Volatility!H68</f>
        <v>7.58</v>
      </c>
      <c r="DR68" s="137">
        <f>Volatility!K68</f>
        <v>7.76</v>
      </c>
      <c r="DS68" s="137">
        <f>Volatility!N68</f>
        <v>6.93</v>
      </c>
      <c r="DT68" s="137">
        <f>Volatility!Q68</f>
        <v>7.06</v>
      </c>
      <c r="DU68" s="137">
        <f>Volatility!T68</f>
        <v>7.26</v>
      </c>
      <c r="DV68" s="137" t="str">
        <f t="shared" ref="DV68:DV131" si="238">IF(DO68&gt;=DP68,"Y","N")</f>
        <v>N</v>
      </c>
      <c r="DW68" s="137" t="str">
        <f t="shared" ref="DW68:DW131" si="239">IF(DP68&gt;=DQ68,"Y","N")</f>
        <v>N</v>
      </c>
      <c r="DX68" s="137" t="str">
        <f t="shared" ref="DX68:DX131" si="240">IF(DQ68&gt;=DR68,"Y","N")</f>
        <v>N</v>
      </c>
      <c r="DY68" s="137" t="str">
        <f t="shared" ref="DY68:DY131" si="241">IF(DR68&gt;=DS68,"Y","N")</f>
        <v>Y</v>
      </c>
      <c r="DZ68" s="137" t="str">
        <f t="shared" ref="DZ68:DZ131" si="242">IF(DS68&gt;=DT68,"Y","N")</f>
        <v>N</v>
      </c>
      <c r="EA68" s="137" t="str">
        <f t="shared" ref="EA68:EA131" si="243">IF(DT68&gt;=DU68,"Y","N")</f>
        <v>N</v>
      </c>
      <c r="EB68" s="139">
        <f t="shared" ref="EB68:EB131" si="244">(DO68-DP68)/DP68*100</f>
        <v>-2.9891304347824765</v>
      </c>
      <c r="EC68" s="139">
        <f t="shared" ref="EC68:EC131" si="245">(DP68-DQ68)/DQ68*100</f>
        <v>-2.9023746701848339</v>
      </c>
      <c r="ED68" s="139">
        <f t="shared" ref="ED68:ED131" si="246">(DQ68-DR68)/DR68*100</f>
        <v>-2.3195876288659756</v>
      </c>
      <c r="EE68" s="139">
        <f t="shared" ref="EE68:EE131" si="247">(DR68-DS68)/DS68*100</f>
        <v>11.976911976911978</v>
      </c>
      <c r="EF68" s="139">
        <f t="shared" ref="EF68:EF131" si="248">(DS68-DT68)/DT68*100</f>
        <v>-1.8413597733711033</v>
      </c>
      <c r="EG68" s="139">
        <f t="shared" ref="EG68:EG131" si="249">(DT68-DU68)/DU68*100</f>
        <v>-2.754820936639121</v>
      </c>
      <c r="EH68" s="137" t="str">
        <f t="shared" ref="EH68:EH131" si="250">IF(EB68&gt;=EC68,"Y","N")</f>
        <v>N</v>
      </c>
      <c r="EI68" s="137" t="str">
        <f t="shared" ref="EI68:EI131" si="251">IF(EC68&gt;=ED68,"Y","N")</f>
        <v>N</v>
      </c>
      <c r="EJ68" s="137" t="str">
        <f t="shared" ref="EJ68:EJ131" si="252">IF(ED68&gt;=EE68,"Y","N")</f>
        <v>N</v>
      </c>
      <c r="EK68" s="137" t="str">
        <f t="shared" ref="EK68:EK131" si="253">IF(EE68&gt;=EF68,"Y","N")</f>
        <v>Y</v>
      </c>
      <c r="EL68" s="137" t="str">
        <f t="shared" ref="EL68:EL131" si="254">IF(EF68&gt;=EG68,"Y","N")</f>
        <v>Y</v>
      </c>
    </row>
    <row r="69" spans="1:142" x14ac:dyDescent="0.3">
      <c r="A69" s="137" t="str">
        <f>D!B69</f>
        <v>IDFCFIRSTB</v>
      </c>
      <c r="B69" s="137">
        <f>D!F69</f>
        <v>18.850000000000001</v>
      </c>
      <c r="C69" s="137">
        <f>D!O69</f>
        <v>18.850000000000001</v>
      </c>
      <c r="D69" s="137">
        <f>D!X69</f>
        <v>19.25</v>
      </c>
      <c r="E69" s="137">
        <f>D!AG69</f>
        <v>19.600000000000001</v>
      </c>
      <c r="F69" s="137">
        <f>D!AP69</f>
        <v>19.850000000000001</v>
      </c>
      <c r="G69" s="137">
        <f>D!AY69</f>
        <v>20.85</v>
      </c>
      <c r="H69" s="137">
        <f>D!BH69</f>
        <v>20.9</v>
      </c>
      <c r="I69" s="137" t="str">
        <f t="shared" si="170"/>
        <v>Y</v>
      </c>
      <c r="J69" s="137" t="str">
        <f t="shared" si="171"/>
        <v>N</v>
      </c>
      <c r="K69" s="137" t="str">
        <f t="shared" si="172"/>
        <v>N</v>
      </c>
      <c r="L69" s="137" t="str">
        <f t="shared" si="173"/>
        <v>N</v>
      </c>
      <c r="M69" s="137" t="str">
        <f t="shared" si="174"/>
        <v>N</v>
      </c>
      <c r="N69" s="137" t="str">
        <f t="shared" si="175"/>
        <v>N</v>
      </c>
      <c r="O69" s="139">
        <f t="shared" si="176"/>
        <v>0</v>
      </c>
      <c r="P69" s="139">
        <f t="shared" si="177"/>
        <v>-2.0779220779220706</v>
      </c>
      <c r="Q69" s="139">
        <f t="shared" si="178"/>
        <v>-1.7857142857142929</v>
      </c>
      <c r="R69" s="139">
        <f t="shared" si="179"/>
        <v>-1.2594458438287153</v>
      </c>
      <c r="S69" s="139">
        <f t="shared" si="180"/>
        <v>-4.7961630695443649</v>
      </c>
      <c r="T69" s="139">
        <f t="shared" si="181"/>
        <v>-0.23923444976075198</v>
      </c>
      <c r="U69" s="137" t="str">
        <f t="shared" si="182"/>
        <v>Y</v>
      </c>
      <c r="V69" s="137" t="str">
        <f t="shared" si="183"/>
        <v>N</v>
      </c>
      <c r="W69" s="137" t="str">
        <f t="shared" si="184"/>
        <v>N</v>
      </c>
      <c r="X69" s="137" t="str">
        <f t="shared" si="185"/>
        <v>Y</v>
      </c>
      <c r="Y69" s="137" t="str">
        <f t="shared" si="186"/>
        <v>N</v>
      </c>
      <c r="Z69" s="137">
        <f>D!C69</f>
        <v>19</v>
      </c>
      <c r="AA69" s="137">
        <f>D!L69</f>
        <v>19.2</v>
      </c>
      <c r="AB69" s="137">
        <f>D!U69</f>
        <v>19.5</v>
      </c>
      <c r="AC69" s="137">
        <f>D!AD69</f>
        <v>20.149999999999999</v>
      </c>
      <c r="AD69" s="137">
        <f>D!AM69</f>
        <v>20.9</v>
      </c>
      <c r="AE69" s="137">
        <f>D!AV69</f>
        <v>21.15</v>
      </c>
      <c r="AF69" s="137">
        <f>D!BE69</f>
        <v>21.3</v>
      </c>
      <c r="AG69" s="137">
        <f>D!D69</f>
        <v>19.3</v>
      </c>
      <c r="AH69" s="137">
        <f>D!M69</f>
        <v>19.649999999999999</v>
      </c>
      <c r="AI69" s="137">
        <f>D!V69</f>
        <v>19.8</v>
      </c>
      <c r="AJ69" s="137">
        <f>D!AE69</f>
        <v>20.3</v>
      </c>
      <c r="AK69" s="137">
        <f>D!AN69</f>
        <v>20.95</v>
      </c>
      <c r="AL69" s="137">
        <f>D!AW69</f>
        <v>21.15</v>
      </c>
      <c r="AM69" s="137">
        <f>D!BF69</f>
        <v>21.6</v>
      </c>
      <c r="AN69" s="137">
        <f>D!E69</f>
        <v>18.45</v>
      </c>
      <c r="AO69" s="137">
        <f>D!N69</f>
        <v>18.8</v>
      </c>
      <c r="AP69" s="137">
        <f>D!W69</f>
        <v>19</v>
      </c>
      <c r="AQ69" s="137">
        <f>D!AF69</f>
        <v>19.5</v>
      </c>
      <c r="AR69" s="137">
        <f>D!AO69</f>
        <v>19.55</v>
      </c>
      <c r="AS69" s="137">
        <f>D!AX69</f>
        <v>20.7</v>
      </c>
      <c r="AT69" s="137">
        <f>D!BG69</f>
        <v>20.8</v>
      </c>
      <c r="AU69" s="137">
        <f>D!G69</f>
        <v>44779390</v>
      </c>
      <c r="AV69" s="137">
        <f>D!P69</f>
        <v>32782570</v>
      </c>
      <c r="AW69" s="137">
        <f>D!Y69</f>
        <v>29606544</v>
      </c>
      <c r="AX69" s="137">
        <f>D!AH69</f>
        <v>23712321</v>
      </c>
      <c r="AY69" s="137">
        <f>D!AQ69</f>
        <v>29865753</v>
      </c>
      <c r="AZ69" s="137">
        <f>D!AZ69</f>
        <v>20750937</v>
      </c>
      <c r="BA69" s="137">
        <f>D!BI69</f>
        <v>23879114</v>
      </c>
      <c r="BB69" s="137" t="str">
        <f t="shared" si="187"/>
        <v>Y</v>
      </c>
      <c r="BC69" s="137" t="str">
        <f t="shared" si="188"/>
        <v>Y</v>
      </c>
      <c r="BD69" s="137" t="str">
        <f t="shared" si="189"/>
        <v>Y</v>
      </c>
      <c r="BE69" s="137" t="str">
        <f t="shared" si="190"/>
        <v>N</v>
      </c>
      <c r="BF69" s="137" t="str">
        <f t="shared" si="191"/>
        <v>Y</v>
      </c>
      <c r="BG69" s="137" t="str">
        <f t="shared" si="192"/>
        <v>N</v>
      </c>
      <c r="BH69" s="139">
        <f t="shared" si="193"/>
        <v>36.595117466385339</v>
      </c>
      <c r="BI69" s="139">
        <f t="shared" si="194"/>
        <v>10.727445932223633</v>
      </c>
      <c r="BJ69" s="139">
        <f t="shared" si="195"/>
        <v>24.85721663433959</v>
      </c>
      <c r="BK69" s="139">
        <f t="shared" si="196"/>
        <v>-20.603639225168706</v>
      </c>
      <c r="BL69" s="139">
        <f t="shared" si="197"/>
        <v>43.924840598764284</v>
      </c>
      <c r="BM69" s="139">
        <f t="shared" si="198"/>
        <v>-13.100054717273011</v>
      </c>
      <c r="BN69" s="137" t="str">
        <f t="shared" si="199"/>
        <v>Y</v>
      </c>
      <c r="BO69" s="137" t="str">
        <f t="shared" si="200"/>
        <v>N</v>
      </c>
      <c r="BP69" s="137" t="str">
        <f t="shared" si="201"/>
        <v>Y</v>
      </c>
      <c r="BQ69" s="137" t="str">
        <f t="shared" si="202"/>
        <v>N</v>
      </c>
      <c r="BR69" s="137" t="str">
        <f t="shared" si="203"/>
        <v>Y</v>
      </c>
      <c r="BS69" s="137">
        <f>D!H69</f>
        <v>843301627.25</v>
      </c>
      <c r="BT69" s="137">
        <f>D!Q69</f>
        <v>629201697.29999995</v>
      </c>
      <c r="BU69" s="137">
        <f>D!Z69</f>
        <v>573087360.04999995</v>
      </c>
      <c r="BV69" s="137">
        <f>D!AI69</f>
        <v>470355175.89999998</v>
      </c>
      <c r="BW69" s="137">
        <f>D!AR69</f>
        <v>597232820.79999995</v>
      </c>
      <c r="BX69" s="137">
        <f>D!BA69</f>
        <v>433934802</v>
      </c>
      <c r="BY69" s="137">
        <f>D!BJ69</f>
        <v>503981317.69999999</v>
      </c>
      <c r="BZ69" s="137" t="str">
        <f t="shared" si="204"/>
        <v>Y</v>
      </c>
      <c r="CA69" s="137" t="str">
        <f t="shared" si="205"/>
        <v>Y</v>
      </c>
      <c r="CB69" s="137" t="str">
        <f t="shared" si="206"/>
        <v>Y</v>
      </c>
      <c r="CC69" s="137" t="str">
        <f t="shared" si="207"/>
        <v>N</v>
      </c>
      <c r="CD69" s="137" t="str">
        <f t="shared" si="208"/>
        <v>Y</v>
      </c>
      <c r="CE69" s="137" t="str">
        <f t="shared" si="209"/>
        <v>N</v>
      </c>
      <c r="CF69" s="139">
        <f t="shared" si="210"/>
        <v>34.027233376631912</v>
      </c>
      <c r="CG69" s="139">
        <f t="shared" si="211"/>
        <v>9.7915852209869385</v>
      </c>
      <c r="CH69" s="139">
        <f t="shared" si="212"/>
        <v>21.841406114736024</v>
      </c>
      <c r="CI69" s="139">
        <f t="shared" si="213"/>
        <v>-21.244251903310669</v>
      </c>
      <c r="CJ69" s="139">
        <f t="shared" si="214"/>
        <v>37.631924899169519</v>
      </c>
      <c r="CK69" s="139">
        <f t="shared" si="215"/>
        <v>-13.89863338975908</v>
      </c>
      <c r="CL69" s="137" t="str">
        <f t="shared" si="216"/>
        <v>Y</v>
      </c>
      <c r="CM69" s="137" t="str">
        <f t="shared" si="217"/>
        <v>N</v>
      </c>
      <c r="CN69" s="137" t="str">
        <f t="shared" si="218"/>
        <v>Y</v>
      </c>
      <c r="CO69" s="137" t="str">
        <f t="shared" si="219"/>
        <v>N</v>
      </c>
      <c r="CP69" s="137" t="str">
        <f t="shared" si="220"/>
        <v>Y</v>
      </c>
      <c r="CQ69" s="137">
        <f>D!I69</f>
        <v>116803</v>
      </c>
      <c r="CR69" s="137">
        <f>D!R69</f>
        <v>94983</v>
      </c>
      <c r="CS69" s="137">
        <f>D!AA69</f>
        <v>70629</v>
      </c>
      <c r="CT69" s="137">
        <f>D!AJ69</f>
        <v>47824</v>
      </c>
      <c r="CU69" s="137">
        <f>D!AS69</f>
        <v>77084</v>
      </c>
      <c r="CV69" s="137">
        <f>D!BB69</f>
        <v>48071</v>
      </c>
      <c r="CW69" s="137">
        <f>D!BK69</f>
        <v>54945</v>
      </c>
      <c r="CX69" s="137" t="str">
        <f t="shared" si="221"/>
        <v>Y</v>
      </c>
      <c r="CY69" s="137" t="str">
        <f t="shared" si="222"/>
        <v>Y</v>
      </c>
      <c r="CZ69" s="137" t="str">
        <f t="shared" si="223"/>
        <v>Y</v>
      </c>
      <c r="DA69" s="137" t="str">
        <f t="shared" si="224"/>
        <v>N</v>
      </c>
      <c r="DB69" s="137" t="str">
        <f t="shared" si="225"/>
        <v>Y</v>
      </c>
      <c r="DC69" s="137" t="str">
        <f t="shared" si="226"/>
        <v>N</v>
      </c>
      <c r="DD69" s="139">
        <f t="shared" si="227"/>
        <v>22.972531926765843</v>
      </c>
      <c r="DE69" s="139">
        <f t="shared" si="228"/>
        <v>34.481586883574735</v>
      </c>
      <c r="DF69" s="139">
        <f t="shared" si="229"/>
        <v>47.685262629642025</v>
      </c>
      <c r="DG69" s="139">
        <f t="shared" si="230"/>
        <v>-37.958590628405375</v>
      </c>
      <c r="DH69" s="139">
        <f t="shared" si="231"/>
        <v>60.354475671402717</v>
      </c>
      <c r="DI69" s="139">
        <f t="shared" si="232"/>
        <v>-12.510692510692511</v>
      </c>
      <c r="DJ69" s="137" t="str">
        <f t="shared" si="233"/>
        <v>N</v>
      </c>
      <c r="DK69" s="137" t="str">
        <f t="shared" si="234"/>
        <v>N</v>
      </c>
      <c r="DL69" s="137" t="str">
        <f t="shared" si="235"/>
        <v>Y</v>
      </c>
      <c r="DM69" s="137" t="str">
        <f t="shared" si="236"/>
        <v>N</v>
      </c>
      <c r="DN69" s="137" t="str">
        <f t="shared" si="237"/>
        <v>Y</v>
      </c>
      <c r="DO69" s="137">
        <f>Volatility!B69</f>
        <v>3.98999999999999</v>
      </c>
      <c r="DP69" s="137">
        <f>Volatility!E69</f>
        <v>4.12</v>
      </c>
      <c r="DQ69" s="137">
        <f>Volatility!H69</f>
        <v>4.22</v>
      </c>
      <c r="DR69" s="137">
        <f>Volatility!K69</f>
        <v>4.33</v>
      </c>
      <c r="DS69" s="137">
        <f>Volatility!N69</f>
        <v>4.45</v>
      </c>
      <c r="DT69" s="137">
        <f>Volatility!Q69</f>
        <v>4.42</v>
      </c>
      <c r="DU69" s="137">
        <f>Volatility!T69</f>
        <v>4.5599999999999996</v>
      </c>
      <c r="DV69" s="137" t="str">
        <f t="shared" si="238"/>
        <v>N</v>
      </c>
      <c r="DW69" s="137" t="str">
        <f t="shared" si="239"/>
        <v>N</v>
      </c>
      <c r="DX69" s="137" t="str">
        <f t="shared" si="240"/>
        <v>N</v>
      </c>
      <c r="DY69" s="137" t="str">
        <f t="shared" si="241"/>
        <v>N</v>
      </c>
      <c r="DZ69" s="137" t="str">
        <f t="shared" si="242"/>
        <v>Y</v>
      </c>
      <c r="EA69" s="137" t="str">
        <f t="shared" si="243"/>
        <v>N</v>
      </c>
      <c r="EB69" s="139">
        <f t="shared" si="244"/>
        <v>-3.1553398058254878</v>
      </c>
      <c r="EC69" s="139">
        <f t="shared" si="245"/>
        <v>-2.3696682464454897</v>
      </c>
      <c r="ED69" s="139">
        <f t="shared" si="246"/>
        <v>-2.540415704387998</v>
      </c>
      <c r="EE69" s="139">
        <f t="shared" si="247"/>
        <v>-2.6966292134831482</v>
      </c>
      <c r="EF69" s="139">
        <f t="shared" si="248"/>
        <v>0.67873303167421384</v>
      </c>
      <c r="EG69" s="139">
        <f t="shared" si="249"/>
        <v>-3.0701754385964843</v>
      </c>
      <c r="EH69" s="137" t="str">
        <f t="shared" si="250"/>
        <v>N</v>
      </c>
      <c r="EI69" s="137" t="str">
        <f t="shared" si="251"/>
        <v>Y</v>
      </c>
      <c r="EJ69" s="137" t="str">
        <f t="shared" si="252"/>
        <v>Y</v>
      </c>
      <c r="EK69" s="137" t="str">
        <f t="shared" si="253"/>
        <v>N</v>
      </c>
      <c r="EL69" s="137" t="str">
        <f t="shared" si="254"/>
        <v>Y</v>
      </c>
    </row>
    <row r="70" spans="1:142" x14ac:dyDescent="0.3">
      <c r="A70" s="137" t="str">
        <f>D!B70</f>
        <v>IGL</v>
      </c>
      <c r="B70" s="137">
        <f>D!F70</f>
        <v>450.6</v>
      </c>
      <c r="C70" s="137">
        <f>D!O70</f>
        <v>450.8</v>
      </c>
      <c r="D70" s="137">
        <f>D!X70</f>
        <v>454.1</v>
      </c>
      <c r="E70" s="137">
        <f>D!AG70</f>
        <v>451</v>
      </c>
      <c r="F70" s="137">
        <f>D!AP70</f>
        <v>445.5</v>
      </c>
      <c r="G70" s="137">
        <f>D!AY70</f>
        <v>456.6</v>
      </c>
      <c r="H70" s="137">
        <f>D!BH70</f>
        <v>461.7</v>
      </c>
      <c r="I70" s="137" t="str">
        <f t="shared" si="170"/>
        <v>N</v>
      </c>
      <c r="J70" s="137" t="str">
        <f t="shared" si="171"/>
        <v>N</v>
      </c>
      <c r="K70" s="137" t="str">
        <f t="shared" si="172"/>
        <v>Y</v>
      </c>
      <c r="L70" s="137" t="str">
        <f t="shared" si="173"/>
        <v>Y</v>
      </c>
      <c r="M70" s="137" t="str">
        <f t="shared" si="174"/>
        <v>N</v>
      </c>
      <c r="N70" s="137" t="str">
        <f t="shared" si="175"/>
        <v>N</v>
      </c>
      <c r="O70" s="139">
        <f t="shared" si="176"/>
        <v>-4.4365572315880349E-2</v>
      </c>
      <c r="P70" s="139">
        <f t="shared" si="177"/>
        <v>-0.72671217793437815</v>
      </c>
      <c r="Q70" s="139">
        <f t="shared" si="178"/>
        <v>0.68736141906874126</v>
      </c>
      <c r="R70" s="139">
        <f t="shared" si="179"/>
        <v>1.2345679012345678</v>
      </c>
      <c r="S70" s="139">
        <f t="shared" si="180"/>
        <v>-2.4310118265440259</v>
      </c>
      <c r="T70" s="139">
        <f t="shared" si="181"/>
        <v>-1.1046133853151323</v>
      </c>
      <c r="U70" s="137" t="str">
        <f t="shared" si="182"/>
        <v>Y</v>
      </c>
      <c r="V70" s="137" t="str">
        <f t="shared" si="183"/>
        <v>N</v>
      </c>
      <c r="W70" s="137" t="str">
        <f t="shared" si="184"/>
        <v>N</v>
      </c>
      <c r="X70" s="137" t="str">
        <f t="shared" si="185"/>
        <v>Y</v>
      </c>
      <c r="Y70" s="137" t="str">
        <f t="shared" si="186"/>
        <v>N</v>
      </c>
      <c r="Z70" s="137">
        <f>D!C70</f>
        <v>450.9</v>
      </c>
      <c r="AA70" s="137">
        <f>D!L70</f>
        <v>457.9</v>
      </c>
      <c r="AB70" s="137">
        <f>D!U70</f>
        <v>455</v>
      </c>
      <c r="AC70" s="137">
        <f>D!AD70</f>
        <v>454.7</v>
      </c>
      <c r="AD70" s="137">
        <f>D!AM70</f>
        <v>459</v>
      </c>
      <c r="AE70" s="137">
        <f>D!AV70</f>
        <v>466.4</v>
      </c>
      <c r="AF70" s="137">
        <f>D!BE70</f>
        <v>468</v>
      </c>
      <c r="AG70" s="137">
        <f>D!D70</f>
        <v>455.5</v>
      </c>
      <c r="AH70" s="137">
        <f>D!M70</f>
        <v>464.55</v>
      </c>
      <c r="AI70" s="137">
        <f>D!V70</f>
        <v>460.75</v>
      </c>
      <c r="AJ70" s="137">
        <f>D!AE70</f>
        <v>459.75</v>
      </c>
      <c r="AK70" s="137">
        <f>D!AN70</f>
        <v>464.55</v>
      </c>
      <c r="AL70" s="137">
        <f>D!AW70</f>
        <v>467.5</v>
      </c>
      <c r="AM70" s="137">
        <f>D!BF70</f>
        <v>479.1</v>
      </c>
      <c r="AN70" s="137">
        <f>D!E70</f>
        <v>442.85</v>
      </c>
      <c r="AO70" s="137">
        <f>D!N70</f>
        <v>448.35</v>
      </c>
      <c r="AP70" s="137">
        <f>D!W70</f>
        <v>451.2</v>
      </c>
      <c r="AQ70" s="137">
        <f>D!AF70</f>
        <v>445.65</v>
      </c>
      <c r="AR70" s="137">
        <f>D!AO70</f>
        <v>439.6</v>
      </c>
      <c r="AS70" s="137">
        <f>D!AX70</f>
        <v>451.6</v>
      </c>
      <c r="AT70" s="137">
        <f>D!BG70</f>
        <v>460.35</v>
      </c>
      <c r="AU70" s="137">
        <f>D!G70</f>
        <v>2187645</v>
      </c>
      <c r="AV70" s="137">
        <f>D!P70</f>
        <v>2197995</v>
      </c>
      <c r="AW70" s="137">
        <f>D!Y70</f>
        <v>2060084</v>
      </c>
      <c r="AX70" s="137">
        <f>D!AH70</f>
        <v>3531814</v>
      </c>
      <c r="AY70" s="137">
        <f>D!AQ70</f>
        <v>2216244</v>
      </c>
      <c r="AZ70" s="137">
        <f>D!AZ70</f>
        <v>2849757</v>
      </c>
      <c r="BA70" s="137">
        <f>D!BI70</f>
        <v>2304869</v>
      </c>
      <c r="BB70" s="137" t="str">
        <f t="shared" si="187"/>
        <v>N</v>
      </c>
      <c r="BC70" s="137" t="str">
        <f t="shared" si="188"/>
        <v>Y</v>
      </c>
      <c r="BD70" s="137" t="str">
        <f t="shared" si="189"/>
        <v>N</v>
      </c>
      <c r="BE70" s="137" t="str">
        <f t="shared" si="190"/>
        <v>Y</v>
      </c>
      <c r="BF70" s="137" t="str">
        <f t="shared" si="191"/>
        <v>N</v>
      </c>
      <c r="BG70" s="137" t="str">
        <f t="shared" si="192"/>
        <v>Y</v>
      </c>
      <c r="BH70" s="139">
        <f t="shared" si="193"/>
        <v>-0.47088369172814315</v>
      </c>
      <c r="BI70" s="139">
        <f t="shared" si="194"/>
        <v>6.6944357608718867</v>
      </c>
      <c r="BJ70" s="139">
        <f t="shared" si="195"/>
        <v>-41.670654230375668</v>
      </c>
      <c r="BK70" s="139">
        <f t="shared" si="196"/>
        <v>59.360341189868983</v>
      </c>
      <c r="BL70" s="139">
        <f t="shared" si="197"/>
        <v>-22.230421751749361</v>
      </c>
      <c r="BM70" s="139">
        <f t="shared" si="198"/>
        <v>23.640736198022534</v>
      </c>
      <c r="BN70" s="137" t="str">
        <f t="shared" si="199"/>
        <v>N</v>
      </c>
      <c r="BO70" s="137" t="str">
        <f t="shared" si="200"/>
        <v>Y</v>
      </c>
      <c r="BP70" s="137" t="str">
        <f t="shared" si="201"/>
        <v>N</v>
      </c>
      <c r="BQ70" s="137" t="str">
        <f t="shared" si="202"/>
        <v>Y</v>
      </c>
      <c r="BR70" s="137" t="str">
        <f t="shared" si="203"/>
        <v>N</v>
      </c>
      <c r="BS70" s="137">
        <f>D!H70</f>
        <v>983361054.25</v>
      </c>
      <c r="BT70" s="137">
        <f>D!Q70</f>
        <v>1005402829.1</v>
      </c>
      <c r="BU70" s="137">
        <f>D!Z70</f>
        <v>940888092.45000005</v>
      </c>
      <c r="BV70" s="137">
        <f>D!AI70</f>
        <v>1603502109.9000001</v>
      </c>
      <c r="BW70" s="137">
        <f>D!AR70</f>
        <v>997454410.25</v>
      </c>
      <c r="BX70" s="137">
        <f>D!BA70</f>
        <v>1307335555.9000001</v>
      </c>
      <c r="BY70" s="137">
        <f>D!BJ70</f>
        <v>1077640063.5999999</v>
      </c>
      <c r="BZ70" s="137" t="str">
        <f t="shared" si="204"/>
        <v>N</v>
      </c>
      <c r="CA70" s="137" t="str">
        <f t="shared" si="205"/>
        <v>Y</v>
      </c>
      <c r="CB70" s="137" t="str">
        <f t="shared" si="206"/>
        <v>N</v>
      </c>
      <c r="CC70" s="137" t="str">
        <f t="shared" si="207"/>
        <v>Y</v>
      </c>
      <c r="CD70" s="137" t="str">
        <f t="shared" si="208"/>
        <v>N</v>
      </c>
      <c r="CE70" s="137" t="str">
        <f t="shared" si="209"/>
        <v>Y</v>
      </c>
      <c r="CF70" s="139">
        <f t="shared" si="210"/>
        <v>-2.1923326861663019</v>
      </c>
      <c r="CG70" s="139">
        <f t="shared" si="211"/>
        <v>6.856791702189426</v>
      </c>
      <c r="CH70" s="139">
        <f t="shared" si="212"/>
        <v>-41.32292769426558</v>
      </c>
      <c r="CI70" s="139">
        <f t="shared" si="213"/>
        <v>60.759438569037108</v>
      </c>
      <c r="CJ70" s="139">
        <f t="shared" si="214"/>
        <v>-23.703259981839224</v>
      </c>
      <c r="CK70" s="139">
        <f t="shared" si="215"/>
        <v>21.31467639878494</v>
      </c>
      <c r="CL70" s="137" t="str">
        <f t="shared" si="216"/>
        <v>N</v>
      </c>
      <c r="CM70" s="137" t="str">
        <f t="shared" si="217"/>
        <v>Y</v>
      </c>
      <c r="CN70" s="137" t="str">
        <f t="shared" si="218"/>
        <v>N</v>
      </c>
      <c r="CO70" s="137" t="str">
        <f t="shared" si="219"/>
        <v>Y</v>
      </c>
      <c r="CP70" s="137" t="str">
        <f t="shared" si="220"/>
        <v>N</v>
      </c>
      <c r="CQ70" s="137">
        <f>D!I70</f>
        <v>78374</v>
      </c>
      <c r="CR70" s="137">
        <f>D!R70</f>
        <v>55729</v>
      </c>
      <c r="CS70" s="137">
        <f>D!AA70</f>
        <v>73720</v>
      </c>
      <c r="CT70" s="137">
        <f>D!AJ70</f>
        <v>86349</v>
      </c>
      <c r="CU70" s="137">
        <f>D!AS70</f>
        <v>86382</v>
      </c>
      <c r="CV70" s="137">
        <f>D!BB70</f>
        <v>63960</v>
      </c>
      <c r="CW70" s="137">
        <f>D!BK70</f>
        <v>81786</v>
      </c>
      <c r="CX70" s="137" t="str">
        <f t="shared" si="221"/>
        <v>Y</v>
      </c>
      <c r="CY70" s="137" t="str">
        <f t="shared" si="222"/>
        <v>N</v>
      </c>
      <c r="CZ70" s="137" t="str">
        <f t="shared" si="223"/>
        <v>N</v>
      </c>
      <c r="DA70" s="137" t="str">
        <f t="shared" si="224"/>
        <v>N</v>
      </c>
      <c r="DB70" s="137" t="str">
        <f t="shared" si="225"/>
        <v>Y</v>
      </c>
      <c r="DC70" s="137" t="str">
        <f t="shared" si="226"/>
        <v>N</v>
      </c>
      <c r="DD70" s="139">
        <f t="shared" si="227"/>
        <v>40.634140214251104</v>
      </c>
      <c r="DE70" s="139">
        <f t="shared" si="228"/>
        <v>-24.404503526858385</v>
      </c>
      <c r="DF70" s="139">
        <f t="shared" si="229"/>
        <v>-14.62553127424753</v>
      </c>
      <c r="DG70" s="139">
        <f t="shared" si="230"/>
        <v>-3.8202403278460792E-2</v>
      </c>
      <c r="DH70" s="139">
        <f t="shared" si="231"/>
        <v>35.056285178236394</v>
      </c>
      <c r="DI70" s="139">
        <f t="shared" si="232"/>
        <v>-21.795906389846671</v>
      </c>
      <c r="DJ70" s="137" t="str">
        <f t="shared" si="233"/>
        <v>Y</v>
      </c>
      <c r="DK70" s="137" t="str">
        <f t="shared" si="234"/>
        <v>N</v>
      </c>
      <c r="DL70" s="137" t="str">
        <f t="shared" si="235"/>
        <v>N</v>
      </c>
      <c r="DM70" s="137" t="str">
        <f t="shared" si="236"/>
        <v>N</v>
      </c>
      <c r="DN70" s="137" t="str">
        <f t="shared" si="237"/>
        <v>Y</v>
      </c>
      <c r="DO70" s="137">
        <f>Volatility!B70</f>
        <v>2.73</v>
      </c>
      <c r="DP70" s="137">
        <f>Volatility!E70</f>
        <v>2.82</v>
      </c>
      <c r="DQ70" s="137">
        <f>Volatility!H70</f>
        <v>2.9</v>
      </c>
      <c r="DR70" s="137">
        <f>Volatility!K70</f>
        <v>2.98999999999999</v>
      </c>
      <c r="DS70" s="137">
        <f>Volatility!N70</f>
        <v>3.07</v>
      </c>
      <c r="DT70" s="137">
        <f>Volatility!Q70</f>
        <v>3.11</v>
      </c>
      <c r="DU70" s="137">
        <f>Volatility!T70</f>
        <v>3.2</v>
      </c>
      <c r="DV70" s="137" t="str">
        <f t="shared" si="238"/>
        <v>N</v>
      </c>
      <c r="DW70" s="137" t="str">
        <f t="shared" si="239"/>
        <v>N</v>
      </c>
      <c r="DX70" s="137" t="str">
        <f t="shared" si="240"/>
        <v>N</v>
      </c>
      <c r="DY70" s="137" t="str">
        <f t="shared" si="241"/>
        <v>N</v>
      </c>
      <c r="DZ70" s="137" t="str">
        <f t="shared" si="242"/>
        <v>N</v>
      </c>
      <c r="EA70" s="137" t="str">
        <f t="shared" si="243"/>
        <v>N</v>
      </c>
      <c r="EB70" s="139">
        <f t="shared" si="244"/>
        <v>-3.1914893617021227</v>
      </c>
      <c r="EC70" s="139">
        <f t="shared" si="245"/>
        <v>-2.7586206896551748</v>
      </c>
      <c r="ED70" s="139">
        <f t="shared" si="246"/>
        <v>-3.0100334448157318</v>
      </c>
      <c r="EE70" s="139">
        <f t="shared" si="247"/>
        <v>-2.6058631921827313</v>
      </c>
      <c r="EF70" s="139">
        <f t="shared" si="248"/>
        <v>-1.2861736334405156</v>
      </c>
      <c r="EG70" s="139">
        <f t="shared" si="249"/>
        <v>-2.8125000000000093</v>
      </c>
      <c r="EH70" s="137" t="str">
        <f t="shared" si="250"/>
        <v>N</v>
      </c>
      <c r="EI70" s="137" t="str">
        <f t="shared" si="251"/>
        <v>Y</v>
      </c>
      <c r="EJ70" s="137" t="str">
        <f t="shared" si="252"/>
        <v>N</v>
      </c>
      <c r="EK70" s="137" t="str">
        <f t="shared" si="253"/>
        <v>N</v>
      </c>
      <c r="EL70" s="137" t="str">
        <f t="shared" si="254"/>
        <v>Y</v>
      </c>
    </row>
    <row r="71" spans="1:142" x14ac:dyDescent="0.3">
      <c r="A71" s="137" t="str">
        <f>D!B71</f>
        <v>INDIGO</v>
      </c>
      <c r="B71" s="137">
        <f>D!F71</f>
        <v>974.25</v>
      </c>
      <c r="C71" s="137">
        <f>D!O71</f>
        <v>978.8</v>
      </c>
      <c r="D71" s="137">
        <f>D!X71</f>
        <v>911.9</v>
      </c>
      <c r="E71" s="137">
        <f>D!AG71</f>
        <v>919.95</v>
      </c>
      <c r="F71" s="137">
        <f>D!AP71</f>
        <v>912.25</v>
      </c>
      <c r="G71" s="137">
        <f>D!AY71</f>
        <v>984</v>
      </c>
      <c r="H71" s="137">
        <f>D!BH71</f>
        <v>971.75</v>
      </c>
      <c r="I71" s="137" t="str">
        <f t="shared" si="170"/>
        <v>N</v>
      </c>
      <c r="J71" s="137" t="str">
        <f t="shared" si="171"/>
        <v>Y</v>
      </c>
      <c r="K71" s="137" t="str">
        <f t="shared" si="172"/>
        <v>N</v>
      </c>
      <c r="L71" s="137" t="str">
        <f t="shared" si="173"/>
        <v>Y</v>
      </c>
      <c r="M71" s="137" t="str">
        <f t="shared" si="174"/>
        <v>N</v>
      </c>
      <c r="N71" s="137" t="str">
        <f t="shared" si="175"/>
        <v>Y</v>
      </c>
      <c r="O71" s="139">
        <f t="shared" si="176"/>
        <v>-0.46485492439721648</v>
      </c>
      <c r="P71" s="139">
        <f t="shared" si="177"/>
        <v>7.3363307380195169</v>
      </c>
      <c r="Q71" s="139">
        <f t="shared" si="178"/>
        <v>-0.87504755693244929</v>
      </c>
      <c r="R71" s="139">
        <f t="shared" si="179"/>
        <v>0.84406686763497352</v>
      </c>
      <c r="S71" s="139">
        <f t="shared" si="180"/>
        <v>-7.291666666666667</v>
      </c>
      <c r="T71" s="139">
        <f t="shared" si="181"/>
        <v>1.260612297401595</v>
      </c>
      <c r="U71" s="137" t="str">
        <f t="shared" si="182"/>
        <v>N</v>
      </c>
      <c r="V71" s="137" t="str">
        <f t="shared" si="183"/>
        <v>Y</v>
      </c>
      <c r="W71" s="137" t="str">
        <f t="shared" si="184"/>
        <v>N</v>
      </c>
      <c r="X71" s="137" t="str">
        <f t="shared" si="185"/>
        <v>Y</v>
      </c>
      <c r="Y71" s="137" t="str">
        <f t="shared" si="186"/>
        <v>N</v>
      </c>
      <c r="Z71" s="137">
        <f>D!C71</f>
        <v>989.95</v>
      </c>
      <c r="AA71" s="137">
        <f>D!L71</f>
        <v>1000</v>
      </c>
      <c r="AB71" s="137">
        <f>D!U71</f>
        <v>909</v>
      </c>
      <c r="AC71" s="137">
        <f>D!AD71</f>
        <v>900</v>
      </c>
      <c r="AD71" s="137">
        <f>D!AM71</f>
        <v>940</v>
      </c>
      <c r="AE71" s="137">
        <f>D!AV71</f>
        <v>970.2</v>
      </c>
      <c r="AF71" s="137">
        <f>D!BE71</f>
        <v>995</v>
      </c>
      <c r="AG71" s="137">
        <f>D!D71</f>
        <v>1016</v>
      </c>
      <c r="AH71" s="137">
        <f>D!M71</f>
        <v>1029.8499999999999</v>
      </c>
      <c r="AI71" s="137">
        <f>D!V71</f>
        <v>926.95</v>
      </c>
      <c r="AJ71" s="137">
        <f>D!AE71</f>
        <v>935.85</v>
      </c>
      <c r="AK71" s="137">
        <f>D!AN71</f>
        <v>945</v>
      </c>
      <c r="AL71" s="137">
        <f>D!AW71</f>
        <v>996.4</v>
      </c>
      <c r="AM71" s="137">
        <f>D!BF71</f>
        <v>995</v>
      </c>
      <c r="AN71" s="137">
        <f>D!E71</f>
        <v>965.95</v>
      </c>
      <c r="AO71" s="137">
        <f>D!N71</f>
        <v>967.3</v>
      </c>
      <c r="AP71" s="137">
        <f>D!W71</f>
        <v>900</v>
      </c>
      <c r="AQ71" s="137">
        <f>D!AF71</f>
        <v>885.05</v>
      </c>
      <c r="AR71" s="137">
        <f>D!AO71</f>
        <v>850</v>
      </c>
      <c r="AS71" s="137">
        <f>D!AX71</f>
        <v>941</v>
      </c>
      <c r="AT71" s="137">
        <f>D!BG71</f>
        <v>962.8</v>
      </c>
      <c r="AU71" s="137">
        <f>D!G71</f>
        <v>5480145</v>
      </c>
      <c r="AV71" s="137">
        <f>D!P71</f>
        <v>14644737</v>
      </c>
      <c r="AW71" s="137">
        <f>D!Y71</f>
        <v>1878511</v>
      </c>
      <c r="AX71" s="137">
        <f>D!AH71</f>
        <v>4015034</v>
      </c>
      <c r="AY71" s="137">
        <f>D!AQ71</f>
        <v>7187069</v>
      </c>
      <c r="AZ71" s="137">
        <f>D!AZ71</f>
        <v>4044853</v>
      </c>
      <c r="BA71" s="137">
        <f>D!BI71</f>
        <v>1369265</v>
      </c>
      <c r="BB71" s="137" t="str">
        <f t="shared" si="187"/>
        <v>N</v>
      </c>
      <c r="BC71" s="137" t="str">
        <f t="shared" si="188"/>
        <v>Y</v>
      </c>
      <c r="BD71" s="137" t="str">
        <f t="shared" si="189"/>
        <v>N</v>
      </c>
      <c r="BE71" s="137" t="str">
        <f t="shared" si="190"/>
        <v>N</v>
      </c>
      <c r="BF71" s="137" t="str">
        <f t="shared" si="191"/>
        <v>Y</v>
      </c>
      <c r="BG71" s="137" t="str">
        <f t="shared" si="192"/>
        <v>Y</v>
      </c>
      <c r="BH71" s="139">
        <f t="shared" si="193"/>
        <v>-62.579423584049344</v>
      </c>
      <c r="BI71" s="139">
        <f t="shared" si="194"/>
        <v>679.59282644605219</v>
      </c>
      <c r="BJ71" s="139">
        <f t="shared" si="195"/>
        <v>-53.213073662638976</v>
      </c>
      <c r="BK71" s="139">
        <f t="shared" si="196"/>
        <v>-44.13530745287126</v>
      </c>
      <c r="BL71" s="139">
        <f t="shared" si="197"/>
        <v>77.684306450691778</v>
      </c>
      <c r="BM71" s="139">
        <f t="shared" si="198"/>
        <v>195.4032272788686</v>
      </c>
      <c r="BN71" s="137" t="str">
        <f t="shared" si="199"/>
        <v>N</v>
      </c>
      <c r="BO71" s="137" t="str">
        <f t="shared" si="200"/>
        <v>Y</v>
      </c>
      <c r="BP71" s="137" t="str">
        <f t="shared" si="201"/>
        <v>N</v>
      </c>
      <c r="BQ71" s="137" t="str">
        <f t="shared" si="202"/>
        <v>N</v>
      </c>
      <c r="BR71" s="137" t="str">
        <f t="shared" si="203"/>
        <v>N</v>
      </c>
      <c r="BS71" s="137">
        <f>D!H71</f>
        <v>5406401133.0500002</v>
      </c>
      <c r="BT71" s="137">
        <f>D!Q71</f>
        <v>14523251662.15</v>
      </c>
      <c r="BU71" s="137">
        <f>D!Z71</f>
        <v>1709224927.5</v>
      </c>
      <c r="BV71" s="137">
        <f>D!AI71</f>
        <v>3664457653.5999999</v>
      </c>
      <c r="BW71" s="137">
        <f>D!AR71</f>
        <v>6451874316.0500002</v>
      </c>
      <c r="BX71" s="137">
        <f>D!BA71</f>
        <v>3935311624.1500001</v>
      </c>
      <c r="BY71" s="137">
        <f>D!BJ71</f>
        <v>1334127200.25</v>
      </c>
      <c r="BZ71" s="137" t="str">
        <f t="shared" si="204"/>
        <v>N</v>
      </c>
      <c r="CA71" s="137" t="str">
        <f t="shared" si="205"/>
        <v>Y</v>
      </c>
      <c r="CB71" s="137" t="str">
        <f t="shared" si="206"/>
        <v>N</v>
      </c>
      <c r="CC71" s="137" t="str">
        <f t="shared" si="207"/>
        <v>N</v>
      </c>
      <c r="CD71" s="137" t="str">
        <f t="shared" si="208"/>
        <v>Y</v>
      </c>
      <c r="CE71" s="137" t="str">
        <f t="shared" si="209"/>
        <v>Y</v>
      </c>
      <c r="CF71" s="139">
        <f t="shared" si="210"/>
        <v>-62.774168906402835</v>
      </c>
      <c r="CG71" s="139">
        <f t="shared" si="211"/>
        <v>749.69809581425034</v>
      </c>
      <c r="CH71" s="139">
        <f t="shared" si="212"/>
        <v>-53.356674054594677</v>
      </c>
      <c r="CI71" s="139">
        <f t="shared" si="213"/>
        <v>-43.203207717730727</v>
      </c>
      <c r="CJ71" s="139">
        <f t="shared" si="214"/>
        <v>63.948244313271132</v>
      </c>
      <c r="CK71" s="139">
        <f t="shared" si="215"/>
        <v>194.97274498357939</v>
      </c>
      <c r="CL71" s="137" t="str">
        <f t="shared" si="216"/>
        <v>N</v>
      </c>
      <c r="CM71" s="137" t="str">
        <f t="shared" si="217"/>
        <v>Y</v>
      </c>
      <c r="CN71" s="137" t="str">
        <f t="shared" si="218"/>
        <v>N</v>
      </c>
      <c r="CO71" s="137" t="str">
        <f t="shared" si="219"/>
        <v>N</v>
      </c>
      <c r="CP71" s="137" t="str">
        <f t="shared" si="220"/>
        <v>N</v>
      </c>
      <c r="CQ71" s="137">
        <f>D!I71</f>
        <v>185432</v>
      </c>
      <c r="CR71" s="137">
        <f>D!R71</f>
        <v>442811</v>
      </c>
      <c r="CS71" s="137">
        <f>D!AA71</f>
        <v>57658</v>
      </c>
      <c r="CT71" s="137">
        <f>D!AJ71</f>
        <v>110783</v>
      </c>
      <c r="CU71" s="137">
        <f>D!AS71</f>
        <v>209332</v>
      </c>
      <c r="CV71" s="137">
        <f>D!BB71</f>
        <v>117269</v>
      </c>
      <c r="CW71" s="137">
        <f>D!BK71</f>
        <v>44739</v>
      </c>
      <c r="CX71" s="137" t="str">
        <f t="shared" si="221"/>
        <v>N</v>
      </c>
      <c r="CY71" s="137" t="str">
        <f t="shared" si="222"/>
        <v>Y</v>
      </c>
      <c r="CZ71" s="137" t="str">
        <f t="shared" si="223"/>
        <v>N</v>
      </c>
      <c r="DA71" s="137" t="str">
        <f t="shared" si="224"/>
        <v>N</v>
      </c>
      <c r="DB71" s="137" t="str">
        <f t="shared" si="225"/>
        <v>Y</v>
      </c>
      <c r="DC71" s="137" t="str">
        <f t="shared" si="226"/>
        <v>Y</v>
      </c>
      <c r="DD71" s="139">
        <f t="shared" si="227"/>
        <v>-58.123894844527349</v>
      </c>
      <c r="DE71" s="139">
        <f t="shared" si="228"/>
        <v>667.99576815012665</v>
      </c>
      <c r="DF71" s="139">
        <f t="shared" si="229"/>
        <v>-47.954108482348374</v>
      </c>
      <c r="DG71" s="139">
        <f t="shared" si="230"/>
        <v>-47.077847629602736</v>
      </c>
      <c r="DH71" s="139">
        <f t="shared" si="231"/>
        <v>78.505828479819911</v>
      </c>
      <c r="DI71" s="139">
        <f t="shared" si="232"/>
        <v>162.11806254051277</v>
      </c>
      <c r="DJ71" s="137" t="str">
        <f t="shared" si="233"/>
        <v>N</v>
      </c>
      <c r="DK71" s="137" t="str">
        <f t="shared" si="234"/>
        <v>Y</v>
      </c>
      <c r="DL71" s="137" t="str">
        <f t="shared" si="235"/>
        <v>N</v>
      </c>
      <c r="DM71" s="137" t="str">
        <f t="shared" si="236"/>
        <v>N</v>
      </c>
      <c r="DN71" s="137" t="str">
        <f t="shared" si="237"/>
        <v>N</v>
      </c>
      <c r="DO71" s="137">
        <f>Volatility!B71</f>
        <v>4.07</v>
      </c>
      <c r="DP71" s="137">
        <f>Volatility!E71</f>
        <v>4.2</v>
      </c>
      <c r="DQ71" s="137">
        <f>Volatility!H71</f>
        <v>3.95</v>
      </c>
      <c r="DR71" s="137">
        <f>Volatility!K71</f>
        <v>4.07</v>
      </c>
      <c r="DS71" s="137">
        <f>Volatility!N71</f>
        <v>4.1900000000000004</v>
      </c>
      <c r="DT71" s="137">
        <f>Volatility!Q71</f>
        <v>3.88</v>
      </c>
      <c r="DU71" s="137">
        <f>Volatility!T71</f>
        <v>3.98999999999999</v>
      </c>
      <c r="DV71" s="137" t="str">
        <f t="shared" si="238"/>
        <v>N</v>
      </c>
      <c r="DW71" s="137" t="str">
        <f t="shared" si="239"/>
        <v>Y</v>
      </c>
      <c r="DX71" s="137" t="str">
        <f t="shared" si="240"/>
        <v>N</v>
      </c>
      <c r="DY71" s="137" t="str">
        <f t="shared" si="241"/>
        <v>N</v>
      </c>
      <c r="DZ71" s="137" t="str">
        <f t="shared" si="242"/>
        <v>Y</v>
      </c>
      <c r="EA71" s="137" t="str">
        <f t="shared" si="243"/>
        <v>N</v>
      </c>
      <c r="EB71" s="139">
        <f t="shared" si="244"/>
        <v>-3.0952380952380927</v>
      </c>
      <c r="EC71" s="139">
        <f t="shared" si="245"/>
        <v>6.329113924050632</v>
      </c>
      <c r="ED71" s="139">
        <f t="shared" si="246"/>
        <v>-2.948402948402951</v>
      </c>
      <c r="EE71" s="139">
        <f t="shared" si="247"/>
        <v>-2.8639618138424843</v>
      </c>
      <c r="EF71" s="139">
        <f t="shared" si="248"/>
        <v>7.9896907216494979</v>
      </c>
      <c r="EG71" s="139">
        <f t="shared" si="249"/>
        <v>-2.7568922305762</v>
      </c>
      <c r="EH71" s="137" t="str">
        <f t="shared" si="250"/>
        <v>N</v>
      </c>
      <c r="EI71" s="137" t="str">
        <f t="shared" si="251"/>
        <v>Y</v>
      </c>
      <c r="EJ71" s="137" t="str">
        <f t="shared" si="252"/>
        <v>N</v>
      </c>
      <c r="EK71" s="137" t="str">
        <f t="shared" si="253"/>
        <v>N</v>
      </c>
      <c r="EL71" s="137" t="str">
        <f t="shared" si="254"/>
        <v>Y</v>
      </c>
    </row>
    <row r="72" spans="1:142" x14ac:dyDescent="0.3">
      <c r="A72" s="137" t="str">
        <f>D!B72</f>
        <v>INDUSINDBK</v>
      </c>
      <c r="B72" s="137">
        <f>D!F72</f>
        <v>338.35</v>
      </c>
      <c r="C72" s="137">
        <f>D!O72</f>
        <v>346.8</v>
      </c>
      <c r="D72" s="137">
        <f>D!X72</f>
        <v>357.3</v>
      </c>
      <c r="E72" s="137">
        <f>D!AG72</f>
        <v>367.8</v>
      </c>
      <c r="F72" s="137">
        <f>D!AP72</f>
        <v>376.75</v>
      </c>
      <c r="G72" s="137">
        <f>D!AY72</f>
        <v>418.7</v>
      </c>
      <c r="H72" s="137">
        <f>D!BH72</f>
        <v>428</v>
      </c>
      <c r="I72" s="137" t="str">
        <f t="shared" si="170"/>
        <v>N</v>
      </c>
      <c r="J72" s="137" t="str">
        <f t="shared" si="171"/>
        <v>N</v>
      </c>
      <c r="K72" s="137" t="str">
        <f t="shared" si="172"/>
        <v>N</v>
      </c>
      <c r="L72" s="137" t="str">
        <f t="shared" si="173"/>
        <v>N</v>
      </c>
      <c r="M72" s="137" t="str">
        <f t="shared" si="174"/>
        <v>N</v>
      </c>
      <c r="N72" s="137" t="str">
        <f t="shared" si="175"/>
        <v>N</v>
      </c>
      <c r="O72" s="139">
        <f t="shared" si="176"/>
        <v>-2.4365628604382894</v>
      </c>
      <c r="P72" s="139">
        <f t="shared" si="177"/>
        <v>-2.9387069689336691</v>
      </c>
      <c r="Q72" s="139">
        <f t="shared" si="178"/>
        <v>-2.8548123980424145</v>
      </c>
      <c r="R72" s="139">
        <f t="shared" si="179"/>
        <v>-2.3755806237558033</v>
      </c>
      <c r="S72" s="139">
        <f t="shared" si="180"/>
        <v>-10.019106759015999</v>
      </c>
      <c r="T72" s="139">
        <f t="shared" si="181"/>
        <v>-2.172897196261685</v>
      </c>
      <c r="U72" s="137" t="str">
        <f t="shared" si="182"/>
        <v>Y</v>
      </c>
      <c r="V72" s="137" t="str">
        <f t="shared" si="183"/>
        <v>N</v>
      </c>
      <c r="W72" s="137" t="str">
        <f t="shared" si="184"/>
        <v>N</v>
      </c>
      <c r="X72" s="137" t="str">
        <f t="shared" si="185"/>
        <v>Y</v>
      </c>
      <c r="Y72" s="137" t="str">
        <f t="shared" si="186"/>
        <v>N</v>
      </c>
      <c r="Z72" s="137">
        <f>D!C72</f>
        <v>342</v>
      </c>
      <c r="AA72" s="137">
        <f>D!L72</f>
        <v>362.3</v>
      </c>
      <c r="AB72" s="137">
        <f>D!U72</f>
        <v>364</v>
      </c>
      <c r="AC72" s="137">
        <f>D!AD72</f>
        <v>385.1</v>
      </c>
      <c r="AD72" s="137">
        <f>D!AM72</f>
        <v>418.5</v>
      </c>
      <c r="AE72" s="137">
        <f>D!AV72</f>
        <v>430.4</v>
      </c>
      <c r="AF72" s="137">
        <f>D!BE72</f>
        <v>439</v>
      </c>
      <c r="AG72" s="137">
        <f>D!D72</f>
        <v>353.7</v>
      </c>
      <c r="AH72" s="137">
        <f>D!M72</f>
        <v>364</v>
      </c>
      <c r="AI72" s="137">
        <f>D!V72</f>
        <v>370.85</v>
      </c>
      <c r="AJ72" s="137">
        <f>D!AE72</f>
        <v>387</v>
      </c>
      <c r="AK72" s="137">
        <f>D!AN72</f>
        <v>418.7</v>
      </c>
      <c r="AL72" s="137">
        <f>D!AW72</f>
        <v>431</v>
      </c>
      <c r="AM72" s="137">
        <f>D!BF72</f>
        <v>442</v>
      </c>
      <c r="AN72" s="137">
        <f>D!E72</f>
        <v>330</v>
      </c>
      <c r="AO72" s="137">
        <f>D!N72</f>
        <v>343.2</v>
      </c>
      <c r="AP72" s="137">
        <f>D!W72</f>
        <v>350.8</v>
      </c>
      <c r="AQ72" s="137">
        <f>D!AF72</f>
        <v>361</v>
      </c>
      <c r="AR72" s="137">
        <f>D!AO72</f>
        <v>374.05</v>
      </c>
      <c r="AS72" s="137">
        <f>D!AX72</f>
        <v>417.1</v>
      </c>
      <c r="AT72" s="137">
        <f>D!BG72</f>
        <v>425</v>
      </c>
      <c r="AU72" s="137">
        <f>D!G72</f>
        <v>27954074</v>
      </c>
      <c r="AV72" s="137">
        <f>D!P72</f>
        <v>25555567</v>
      </c>
      <c r="AW72" s="137">
        <f>D!Y72</f>
        <v>29736474</v>
      </c>
      <c r="AX72" s="137">
        <f>D!AH72</f>
        <v>28795060</v>
      </c>
      <c r="AY72" s="137">
        <f>D!AQ72</f>
        <v>25374908</v>
      </c>
      <c r="AZ72" s="137">
        <f>D!AZ72</f>
        <v>14849518</v>
      </c>
      <c r="BA72" s="137">
        <f>D!BI72</f>
        <v>16520591</v>
      </c>
      <c r="BB72" s="137" t="str">
        <f t="shared" si="187"/>
        <v>Y</v>
      </c>
      <c r="BC72" s="137" t="str">
        <f t="shared" si="188"/>
        <v>N</v>
      </c>
      <c r="BD72" s="137" t="str">
        <f t="shared" si="189"/>
        <v>Y</v>
      </c>
      <c r="BE72" s="137" t="str">
        <f t="shared" si="190"/>
        <v>Y</v>
      </c>
      <c r="BF72" s="137" t="str">
        <f t="shared" si="191"/>
        <v>Y</v>
      </c>
      <c r="BG72" s="137" t="str">
        <f t="shared" si="192"/>
        <v>N</v>
      </c>
      <c r="BH72" s="139">
        <f t="shared" si="193"/>
        <v>9.3854579708601253</v>
      </c>
      <c r="BI72" s="139">
        <f t="shared" si="194"/>
        <v>-14.059861300300769</v>
      </c>
      <c r="BJ72" s="139">
        <f t="shared" si="195"/>
        <v>3.2693593970632464</v>
      </c>
      <c r="BK72" s="139">
        <f t="shared" si="196"/>
        <v>13.478480394884585</v>
      </c>
      <c r="BL72" s="139">
        <f t="shared" si="197"/>
        <v>70.880347766169919</v>
      </c>
      <c r="BM72" s="139">
        <f t="shared" si="198"/>
        <v>-10.11509212957333</v>
      </c>
      <c r="BN72" s="137" t="str">
        <f t="shared" si="199"/>
        <v>Y</v>
      </c>
      <c r="BO72" s="137" t="str">
        <f t="shared" si="200"/>
        <v>N</v>
      </c>
      <c r="BP72" s="137" t="str">
        <f t="shared" si="201"/>
        <v>N</v>
      </c>
      <c r="BQ72" s="137" t="str">
        <f t="shared" si="202"/>
        <v>N</v>
      </c>
      <c r="BR72" s="137" t="str">
        <f t="shared" si="203"/>
        <v>Y</v>
      </c>
      <c r="BS72" s="137">
        <f>D!H72</f>
        <v>9503569941</v>
      </c>
      <c r="BT72" s="137">
        <f>D!Q72</f>
        <v>9061608901.0499992</v>
      </c>
      <c r="BU72" s="137">
        <f>D!Z72</f>
        <v>10635772798.799999</v>
      </c>
      <c r="BV72" s="137">
        <f>D!AI72</f>
        <v>10767341246.5</v>
      </c>
      <c r="BW72" s="137">
        <f>D!AR72</f>
        <v>9822988023.6000004</v>
      </c>
      <c r="BX72" s="137">
        <f>D!BA72</f>
        <v>6253315615.8999996</v>
      </c>
      <c r="BY72" s="137">
        <f>D!BJ72</f>
        <v>7139932315.1499996</v>
      </c>
      <c r="BZ72" s="137" t="str">
        <f t="shared" si="204"/>
        <v>Y</v>
      </c>
      <c r="CA72" s="137" t="str">
        <f t="shared" si="205"/>
        <v>N</v>
      </c>
      <c r="CB72" s="137" t="str">
        <f t="shared" si="206"/>
        <v>N</v>
      </c>
      <c r="CC72" s="137" t="str">
        <f t="shared" si="207"/>
        <v>Y</v>
      </c>
      <c r="CD72" s="137" t="str">
        <f t="shared" si="208"/>
        <v>Y</v>
      </c>
      <c r="CE72" s="137" t="str">
        <f t="shared" si="209"/>
        <v>N</v>
      </c>
      <c r="CF72" s="139">
        <f t="shared" si="210"/>
        <v>4.8772910503651206</v>
      </c>
      <c r="CG72" s="139">
        <f t="shared" si="211"/>
        <v>-14.800653676314033</v>
      </c>
      <c r="CH72" s="139">
        <f t="shared" si="212"/>
        <v>-1.2219214074112121</v>
      </c>
      <c r="CI72" s="139">
        <f t="shared" si="213"/>
        <v>9.613706345066948</v>
      </c>
      <c r="CJ72" s="139">
        <f t="shared" si="214"/>
        <v>57.084475292172513</v>
      </c>
      <c r="CK72" s="139">
        <f t="shared" si="215"/>
        <v>-12.417718545716683</v>
      </c>
      <c r="CL72" s="137" t="str">
        <f t="shared" si="216"/>
        <v>Y</v>
      </c>
      <c r="CM72" s="137" t="str">
        <f t="shared" si="217"/>
        <v>N</v>
      </c>
      <c r="CN72" s="137" t="str">
        <f t="shared" si="218"/>
        <v>N</v>
      </c>
      <c r="CO72" s="137" t="str">
        <f t="shared" si="219"/>
        <v>N</v>
      </c>
      <c r="CP72" s="137" t="str">
        <f t="shared" si="220"/>
        <v>Y</v>
      </c>
      <c r="CQ72" s="137">
        <f>D!I72</f>
        <v>400649</v>
      </c>
      <c r="CR72" s="137">
        <f>D!R72</f>
        <v>369281</v>
      </c>
      <c r="CS72" s="137">
        <f>D!AA72</f>
        <v>422054</v>
      </c>
      <c r="CT72" s="137">
        <f>D!AJ72</f>
        <v>398908</v>
      </c>
      <c r="CU72" s="137">
        <f>D!AS72</f>
        <v>391208</v>
      </c>
      <c r="CV72" s="137">
        <f>D!BB72</f>
        <v>200424</v>
      </c>
      <c r="CW72" s="137">
        <f>D!BK72</f>
        <v>235438</v>
      </c>
      <c r="CX72" s="137" t="str">
        <f t="shared" si="221"/>
        <v>Y</v>
      </c>
      <c r="CY72" s="137" t="str">
        <f t="shared" si="222"/>
        <v>N</v>
      </c>
      <c r="CZ72" s="137" t="str">
        <f t="shared" si="223"/>
        <v>Y</v>
      </c>
      <c r="DA72" s="137" t="str">
        <f t="shared" si="224"/>
        <v>Y</v>
      </c>
      <c r="DB72" s="137" t="str">
        <f t="shared" si="225"/>
        <v>Y</v>
      </c>
      <c r="DC72" s="137" t="str">
        <f t="shared" si="226"/>
        <v>N</v>
      </c>
      <c r="DD72" s="139">
        <f t="shared" si="227"/>
        <v>8.4943444152285128</v>
      </c>
      <c r="DE72" s="139">
        <f t="shared" si="228"/>
        <v>-12.50385021821852</v>
      </c>
      <c r="DF72" s="139">
        <f t="shared" si="229"/>
        <v>5.802340389262687</v>
      </c>
      <c r="DG72" s="139">
        <f t="shared" si="230"/>
        <v>1.9682624077217235</v>
      </c>
      <c r="DH72" s="139">
        <f t="shared" si="231"/>
        <v>95.190196782820422</v>
      </c>
      <c r="DI72" s="139">
        <f t="shared" si="232"/>
        <v>-14.871855860141522</v>
      </c>
      <c r="DJ72" s="137" t="str">
        <f t="shared" si="233"/>
        <v>Y</v>
      </c>
      <c r="DK72" s="137" t="str">
        <f t="shared" si="234"/>
        <v>N</v>
      </c>
      <c r="DL72" s="137" t="str">
        <f t="shared" si="235"/>
        <v>Y</v>
      </c>
      <c r="DM72" s="137" t="str">
        <f t="shared" si="236"/>
        <v>N</v>
      </c>
      <c r="DN72" s="137" t="str">
        <f t="shared" si="237"/>
        <v>Y</v>
      </c>
      <c r="DO72" s="137">
        <f>Volatility!B72</f>
        <v>7.01</v>
      </c>
      <c r="DP72" s="137">
        <f>Volatility!E72</f>
        <v>7.1999999999999904</v>
      </c>
      <c r="DQ72" s="137">
        <f>Volatility!H72</f>
        <v>7.39</v>
      </c>
      <c r="DR72" s="137">
        <f>Volatility!K72</f>
        <v>7.59</v>
      </c>
      <c r="DS72" s="137">
        <f>Volatility!N72</f>
        <v>7.81</v>
      </c>
      <c r="DT72" s="137">
        <f>Volatility!Q72</f>
        <v>7.6</v>
      </c>
      <c r="DU72" s="137">
        <f>Volatility!T72</f>
        <v>7.82</v>
      </c>
      <c r="DV72" s="137" t="str">
        <f t="shared" si="238"/>
        <v>N</v>
      </c>
      <c r="DW72" s="137" t="str">
        <f t="shared" si="239"/>
        <v>N</v>
      </c>
      <c r="DX72" s="137" t="str">
        <f t="shared" si="240"/>
        <v>N</v>
      </c>
      <c r="DY72" s="137" t="str">
        <f t="shared" si="241"/>
        <v>N</v>
      </c>
      <c r="DZ72" s="137" t="str">
        <f t="shared" si="242"/>
        <v>Y</v>
      </c>
      <c r="EA72" s="137" t="str">
        <f t="shared" si="243"/>
        <v>N</v>
      </c>
      <c r="EB72" s="139">
        <f t="shared" si="244"/>
        <v>-2.6388888888887623</v>
      </c>
      <c r="EC72" s="139">
        <f t="shared" si="245"/>
        <v>-2.5710419485792868</v>
      </c>
      <c r="ED72" s="139">
        <f t="shared" si="246"/>
        <v>-2.6350461133069851</v>
      </c>
      <c r="EE72" s="139">
        <f t="shared" si="247"/>
        <v>-2.8169014084507014</v>
      </c>
      <c r="EF72" s="139">
        <f t="shared" si="248"/>
        <v>2.7631578947368416</v>
      </c>
      <c r="EG72" s="139">
        <f t="shared" si="249"/>
        <v>-2.8132992327365809</v>
      </c>
      <c r="EH72" s="137" t="str">
        <f t="shared" si="250"/>
        <v>N</v>
      </c>
      <c r="EI72" s="137" t="str">
        <f t="shared" si="251"/>
        <v>Y</v>
      </c>
      <c r="EJ72" s="137" t="str">
        <f t="shared" si="252"/>
        <v>Y</v>
      </c>
      <c r="EK72" s="137" t="str">
        <f t="shared" si="253"/>
        <v>N</v>
      </c>
      <c r="EL72" s="137" t="str">
        <f t="shared" si="254"/>
        <v>Y</v>
      </c>
    </row>
    <row r="73" spans="1:142" x14ac:dyDescent="0.3">
      <c r="A73" s="137" t="str">
        <f>D!B73</f>
        <v>INFRATEL</v>
      </c>
      <c r="B73" s="137">
        <f>D!F73</f>
        <v>207.5</v>
      </c>
      <c r="C73" s="137">
        <f>D!O73</f>
        <v>205.85</v>
      </c>
      <c r="D73" s="137">
        <f>D!X73</f>
        <v>200.85</v>
      </c>
      <c r="E73" s="137">
        <f>D!AG73</f>
        <v>218.75</v>
      </c>
      <c r="F73" s="137">
        <f>D!AP73</f>
        <v>207.1</v>
      </c>
      <c r="G73" s="137">
        <f>D!AY73</f>
        <v>202.5</v>
      </c>
      <c r="H73" s="137">
        <f>D!BH73</f>
        <v>209.65</v>
      </c>
      <c r="I73" s="137" t="str">
        <f t="shared" si="170"/>
        <v>Y</v>
      </c>
      <c r="J73" s="137" t="str">
        <f t="shared" si="171"/>
        <v>Y</v>
      </c>
      <c r="K73" s="137" t="str">
        <f t="shared" si="172"/>
        <v>N</v>
      </c>
      <c r="L73" s="137" t="str">
        <f t="shared" si="173"/>
        <v>Y</v>
      </c>
      <c r="M73" s="137" t="str">
        <f t="shared" si="174"/>
        <v>Y</v>
      </c>
      <c r="N73" s="137" t="str">
        <f t="shared" si="175"/>
        <v>N</v>
      </c>
      <c r="O73" s="139">
        <f t="shared" si="176"/>
        <v>0.80155452999757371</v>
      </c>
      <c r="P73" s="139">
        <f t="shared" si="177"/>
        <v>2.4894199651481204</v>
      </c>
      <c r="Q73" s="139">
        <f t="shared" si="178"/>
        <v>-8.182857142857145</v>
      </c>
      <c r="R73" s="139">
        <f t="shared" si="179"/>
        <v>5.6253017865765358</v>
      </c>
      <c r="S73" s="139">
        <f t="shared" si="180"/>
        <v>2.2716049382716021</v>
      </c>
      <c r="T73" s="139">
        <f t="shared" si="181"/>
        <v>-3.4104459813975705</v>
      </c>
      <c r="U73" s="137" t="str">
        <f t="shared" si="182"/>
        <v>N</v>
      </c>
      <c r="V73" s="137" t="str">
        <f t="shared" si="183"/>
        <v>Y</v>
      </c>
      <c r="W73" s="137" t="str">
        <f t="shared" si="184"/>
        <v>N</v>
      </c>
      <c r="X73" s="137" t="str">
        <f t="shared" si="185"/>
        <v>Y</v>
      </c>
      <c r="Y73" s="137" t="str">
        <f t="shared" si="186"/>
        <v>Y</v>
      </c>
      <c r="Z73" s="137">
        <f>D!C73</f>
        <v>202</v>
      </c>
      <c r="AA73" s="137">
        <f>D!L73</f>
        <v>204</v>
      </c>
      <c r="AB73" s="137">
        <f>D!U73</f>
        <v>213.1</v>
      </c>
      <c r="AC73" s="137">
        <f>D!AD73</f>
        <v>212</v>
      </c>
      <c r="AD73" s="137">
        <f>D!AM73</f>
        <v>205</v>
      </c>
      <c r="AE73" s="137">
        <f>D!AV73</f>
        <v>205.95</v>
      </c>
      <c r="AF73" s="137">
        <f>D!BE73</f>
        <v>190</v>
      </c>
      <c r="AG73" s="137">
        <f>D!D73</f>
        <v>212.55</v>
      </c>
      <c r="AH73" s="137">
        <f>D!M73</f>
        <v>209.65</v>
      </c>
      <c r="AI73" s="137">
        <f>D!V73</f>
        <v>217.45</v>
      </c>
      <c r="AJ73" s="137">
        <f>D!AE73</f>
        <v>220.8</v>
      </c>
      <c r="AK73" s="137">
        <f>D!AN73</f>
        <v>210</v>
      </c>
      <c r="AL73" s="137">
        <f>D!AW73</f>
        <v>207.45</v>
      </c>
      <c r="AM73" s="137">
        <f>D!BF73</f>
        <v>213.6</v>
      </c>
      <c r="AN73" s="137">
        <f>D!E73</f>
        <v>200.05</v>
      </c>
      <c r="AO73" s="137">
        <f>D!N73</f>
        <v>204</v>
      </c>
      <c r="AP73" s="137">
        <f>D!W73</f>
        <v>196</v>
      </c>
      <c r="AQ73" s="137">
        <f>D!AF73</f>
        <v>206</v>
      </c>
      <c r="AR73" s="137">
        <f>D!AO73</f>
        <v>201.1</v>
      </c>
      <c r="AS73" s="137">
        <f>D!AX73</f>
        <v>200.7</v>
      </c>
      <c r="AT73" s="137">
        <f>D!BG73</f>
        <v>189.7</v>
      </c>
      <c r="AU73" s="137">
        <f>D!G73</f>
        <v>10697684</v>
      </c>
      <c r="AV73" s="137">
        <f>D!P73</f>
        <v>13460820</v>
      </c>
      <c r="AW73" s="137">
        <f>D!Y73</f>
        <v>22326973</v>
      </c>
      <c r="AX73" s="137">
        <f>D!AH73</f>
        <v>15351228</v>
      </c>
      <c r="AY73" s="137">
        <f>D!AQ73</f>
        <v>15523354</v>
      </c>
      <c r="AZ73" s="137">
        <f>D!AZ73</f>
        <v>11910823</v>
      </c>
      <c r="BA73" s="137">
        <f>D!BI73</f>
        <v>24091409</v>
      </c>
      <c r="BB73" s="137" t="str">
        <f t="shared" si="187"/>
        <v>N</v>
      </c>
      <c r="BC73" s="137" t="str">
        <f t="shared" si="188"/>
        <v>N</v>
      </c>
      <c r="BD73" s="137" t="str">
        <f t="shared" si="189"/>
        <v>Y</v>
      </c>
      <c r="BE73" s="137" t="str">
        <f t="shared" si="190"/>
        <v>N</v>
      </c>
      <c r="BF73" s="137" t="str">
        <f t="shared" si="191"/>
        <v>Y</v>
      </c>
      <c r="BG73" s="137" t="str">
        <f t="shared" si="192"/>
        <v>N</v>
      </c>
      <c r="BH73" s="139">
        <f t="shared" si="193"/>
        <v>-20.527248711445516</v>
      </c>
      <c r="BI73" s="139">
        <f t="shared" si="194"/>
        <v>-39.710501732590444</v>
      </c>
      <c r="BJ73" s="139">
        <f t="shared" si="195"/>
        <v>45.440957557271638</v>
      </c>
      <c r="BK73" s="139">
        <f t="shared" si="196"/>
        <v>-1.1088196532785377</v>
      </c>
      <c r="BL73" s="139">
        <f t="shared" si="197"/>
        <v>30.329818518837865</v>
      </c>
      <c r="BM73" s="139">
        <f t="shared" si="198"/>
        <v>-50.559873853787465</v>
      </c>
      <c r="BN73" s="137" t="str">
        <f t="shared" si="199"/>
        <v>Y</v>
      </c>
      <c r="BO73" s="137" t="str">
        <f t="shared" si="200"/>
        <v>N</v>
      </c>
      <c r="BP73" s="137" t="str">
        <f t="shared" si="201"/>
        <v>Y</v>
      </c>
      <c r="BQ73" s="137" t="str">
        <f t="shared" si="202"/>
        <v>N</v>
      </c>
      <c r="BR73" s="137" t="str">
        <f t="shared" si="203"/>
        <v>Y</v>
      </c>
      <c r="BS73" s="137">
        <f>D!H73</f>
        <v>2223322276.9000001</v>
      </c>
      <c r="BT73" s="137">
        <f>D!Q73</f>
        <v>2785099287</v>
      </c>
      <c r="BU73" s="137">
        <f>D!Z73</f>
        <v>4543543494.3500004</v>
      </c>
      <c r="BV73" s="137">
        <f>D!AI73</f>
        <v>3298946430.4499998</v>
      </c>
      <c r="BW73" s="137">
        <f>D!AR73</f>
        <v>3211782759.0999999</v>
      </c>
      <c r="BX73" s="137">
        <f>D!BA73</f>
        <v>2426160768.3499999</v>
      </c>
      <c r="BY73" s="137">
        <f>D!BJ73</f>
        <v>4965777151.8500004</v>
      </c>
      <c r="BZ73" s="137" t="str">
        <f t="shared" si="204"/>
        <v>N</v>
      </c>
      <c r="CA73" s="137" t="str">
        <f t="shared" si="205"/>
        <v>N</v>
      </c>
      <c r="CB73" s="137" t="str">
        <f t="shared" si="206"/>
        <v>Y</v>
      </c>
      <c r="CC73" s="137" t="str">
        <f t="shared" si="207"/>
        <v>Y</v>
      </c>
      <c r="CD73" s="137" t="str">
        <f t="shared" si="208"/>
        <v>Y</v>
      </c>
      <c r="CE73" s="137" t="str">
        <f t="shared" si="209"/>
        <v>N</v>
      </c>
      <c r="CF73" s="139">
        <f t="shared" si="210"/>
        <v>-20.170807293018417</v>
      </c>
      <c r="CG73" s="139">
        <f t="shared" si="211"/>
        <v>-38.702044110211901</v>
      </c>
      <c r="CH73" s="139">
        <f t="shared" si="212"/>
        <v>37.727107430787491</v>
      </c>
      <c r="CI73" s="139">
        <f t="shared" si="213"/>
        <v>2.7138719486253406</v>
      </c>
      <c r="CJ73" s="139">
        <f t="shared" si="214"/>
        <v>32.381283260313012</v>
      </c>
      <c r="CK73" s="139">
        <f t="shared" si="215"/>
        <v>-51.142375218224736</v>
      </c>
      <c r="CL73" s="137" t="str">
        <f t="shared" si="216"/>
        <v>Y</v>
      </c>
      <c r="CM73" s="137" t="str">
        <f t="shared" si="217"/>
        <v>N</v>
      </c>
      <c r="CN73" s="137" t="str">
        <f t="shared" si="218"/>
        <v>Y</v>
      </c>
      <c r="CO73" s="137" t="str">
        <f t="shared" si="219"/>
        <v>N</v>
      </c>
      <c r="CP73" s="137" t="str">
        <f t="shared" si="220"/>
        <v>Y</v>
      </c>
      <c r="CQ73" s="137">
        <f>D!I73</f>
        <v>93772</v>
      </c>
      <c r="CR73" s="137">
        <f>D!R73</f>
        <v>131582</v>
      </c>
      <c r="CS73" s="137">
        <f>D!AA73</f>
        <v>180731</v>
      </c>
      <c r="CT73" s="137">
        <f>D!AJ73</f>
        <v>123819</v>
      </c>
      <c r="CU73" s="137">
        <f>D!AS73</f>
        <v>172979</v>
      </c>
      <c r="CV73" s="137">
        <f>D!BB73</f>
        <v>110940</v>
      </c>
      <c r="CW73" s="137">
        <f>D!BK73</f>
        <v>220356</v>
      </c>
      <c r="CX73" s="137" t="str">
        <f t="shared" si="221"/>
        <v>N</v>
      </c>
      <c r="CY73" s="137" t="str">
        <f t="shared" si="222"/>
        <v>N</v>
      </c>
      <c r="CZ73" s="137" t="str">
        <f t="shared" si="223"/>
        <v>Y</v>
      </c>
      <c r="DA73" s="137" t="str">
        <f t="shared" si="224"/>
        <v>N</v>
      </c>
      <c r="DB73" s="137" t="str">
        <f t="shared" si="225"/>
        <v>Y</v>
      </c>
      <c r="DC73" s="137" t="str">
        <f t="shared" si="226"/>
        <v>N</v>
      </c>
      <c r="DD73" s="139">
        <f t="shared" si="227"/>
        <v>-28.734933349546289</v>
      </c>
      <c r="DE73" s="139">
        <f t="shared" si="228"/>
        <v>-27.194559870747131</v>
      </c>
      <c r="DF73" s="139">
        <f t="shared" si="229"/>
        <v>45.963866611747797</v>
      </c>
      <c r="DG73" s="139">
        <f t="shared" si="230"/>
        <v>-28.419634753351563</v>
      </c>
      <c r="DH73" s="139">
        <f t="shared" si="231"/>
        <v>55.921218676762216</v>
      </c>
      <c r="DI73" s="139">
        <f t="shared" si="232"/>
        <v>-49.654195937482982</v>
      </c>
      <c r="DJ73" s="137" t="str">
        <f t="shared" si="233"/>
        <v>N</v>
      </c>
      <c r="DK73" s="137" t="str">
        <f t="shared" si="234"/>
        <v>N</v>
      </c>
      <c r="DL73" s="137" t="str">
        <f t="shared" si="235"/>
        <v>Y</v>
      </c>
      <c r="DM73" s="137" t="str">
        <f t="shared" si="236"/>
        <v>N</v>
      </c>
      <c r="DN73" s="137" t="str">
        <f t="shared" si="237"/>
        <v>Y</v>
      </c>
      <c r="DO73" s="137">
        <f>Volatility!B73</f>
        <v>5.07</v>
      </c>
      <c r="DP73" s="137">
        <f>Volatility!E73</f>
        <v>5.2299999999999898</v>
      </c>
      <c r="DQ73" s="137">
        <f>Volatility!H73</f>
        <v>5.36</v>
      </c>
      <c r="DR73" s="137">
        <f>Volatility!K73</f>
        <v>5.09</v>
      </c>
      <c r="DS73" s="137">
        <f>Volatility!N73</f>
        <v>5.0599999999999996</v>
      </c>
      <c r="DT73" s="137">
        <f>Volatility!Q73</f>
        <v>5.19</v>
      </c>
      <c r="DU73" s="137">
        <f>Volatility!T73</f>
        <v>5.28</v>
      </c>
      <c r="DV73" s="137" t="str">
        <f t="shared" si="238"/>
        <v>N</v>
      </c>
      <c r="DW73" s="137" t="str">
        <f t="shared" si="239"/>
        <v>N</v>
      </c>
      <c r="DX73" s="137" t="str">
        <f t="shared" si="240"/>
        <v>Y</v>
      </c>
      <c r="DY73" s="137" t="str">
        <f t="shared" si="241"/>
        <v>Y</v>
      </c>
      <c r="DZ73" s="137" t="str">
        <f t="shared" si="242"/>
        <v>N</v>
      </c>
      <c r="EA73" s="137" t="str">
        <f t="shared" si="243"/>
        <v>N</v>
      </c>
      <c r="EB73" s="139">
        <f t="shared" si="244"/>
        <v>-3.0592734225619465</v>
      </c>
      <c r="EC73" s="139">
        <f t="shared" si="245"/>
        <v>-2.4253731343285549</v>
      </c>
      <c r="ED73" s="139">
        <f t="shared" si="246"/>
        <v>5.3045186640471611</v>
      </c>
      <c r="EE73" s="139">
        <f t="shared" si="247"/>
        <v>0.59288537549407616</v>
      </c>
      <c r="EF73" s="139">
        <f t="shared" si="248"/>
        <v>-2.5048169556840225</v>
      </c>
      <c r="EG73" s="139">
        <f t="shared" si="249"/>
        <v>-1.7045454545454517</v>
      </c>
      <c r="EH73" s="137" t="str">
        <f t="shared" si="250"/>
        <v>N</v>
      </c>
      <c r="EI73" s="137" t="str">
        <f t="shared" si="251"/>
        <v>N</v>
      </c>
      <c r="EJ73" s="137" t="str">
        <f t="shared" si="252"/>
        <v>Y</v>
      </c>
      <c r="EK73" s="137" t="str">
        <f t="shared" si="253"/>
        <v>Y</v>
      </c>
      <c r="EL73" s="137" t="str">
        <f t="shared" si="254"/>
        <v>N</v>
      </c>
    </row>
    <row r="74" spans="1:142" x14ac:dyDescent="0.3">
      <c r="A74" s="137" t="str">
        <f>D!B74</f>
        <v>INFY</v>
      </c>
      <c r="B74" s="137">
        <f>D!F74</f>
        <v>692.35</v>
      </c>
      <c r="C74" s="137">
        <f>D!O74</f>
        <v>672.2</v>
      </c>
      <c r="D74" s="137">
        <f>D!X74</f>
        <v>669.55</v>
      </c>
      <c r="E74" s="137">
        <f>D!AG74</f>
        <v>668.6</v>
      </c>
      <c r="F74" s="137">
        <f>D!AP74</f>
        <v>663.9</v>
      </c>
      <c r="G74" s="137">
        <f>D!AY74</f>
        <v>652.29999999999995</v>
      </c>
      <c r="H74" s="137">
        <f>D!BH74</f>
        <v>658.15</v>
      </c>
      <c r="I74" s="137" t="str">
        <f t="shared" si="170"/>
        <v>Y</v>
      </c>
      <c r="J74" s="137" t="str">
        <f t="shared" si="171"/>
        <v>Y</v>
      </c>
      <c r="K74" s="137" t="str">
        <f t="shared" si="172"/>
        <v>Y</v>
      </c>
      <c r="L74" s="137" t="str">
        <f t="shared" si="173"/>
        <v>Y</v>
      </c>
      <c r="M74" s="137" t="str">
        <f t="shared" si="174"/>
        <v>Y</v>
      </c>
      <c r="N74" s="137" t="str">
        <f t="shared" si="175"/>
        <v>N</v>
      </c>
      <c r="O74" s="139">
        <f t="shared" si="176"/>
        <v>2.9976197560249891</v>
      </c>
      <c r="P74" s="139">
        <f t="shared" si="177"/>
        <v>0.39578821596596087</v>
      </c>
      <c r="Q74" s="139">
        <f t="shared" si="178"/>
        <v>0.14208794495960692</v>
      </c>
      <c r="R74" s="139">
        <f t="shared" si="179"/>
        <v>0.70793794246122088</v>
      </c>
      <c r="S74" s="139">
        <f t="shared" si="180"/>
        <v>1.7783228575808712</v>
      </c>
      <c r="T74" s="139">
        <f t="shared" si="181"/>
        <v>-0.88885512421180923</v>
      </c>
      <c r="U74" s="137" t="str">
        <f t="shared" si="182"/>
        <v>Y</v>
      </c>
      <c r="V74" s="137" t="str">
        <f t="shared" si="183"/>
        <v>Y</v>
      </c>
      <c r="W74" s="137" t="str">
        <f t="shared" si="184"/>
        <v>N</v>
      </c>
      <c r="X74" s="137" t="str">
        <f t="shared" si="185"/>
        <v>N</v>
      </c>
      <c r="Y74" s="137" t="str">
        <f t="shared" si="186"/>
        <v>Y</v>
      </c>
      <c r="Z74" s="137">
        <f>D!C74</f>
        <v>675</v>
      </c>
      <c r="AA74" s="137">
        <f>D!L74</f>
        <v>666.5</v>
      </c>
      <c r="AB74" s="137">
        <f>D!U74</f>
        <v>668.5</v>
      </c>
      <c r="AC74" s="137">
        <f>D!AD74</f>
        <v>664</v>
      </c>
      <c r="AD74" s="137">
        <f>D!AM74</f>
        <v>659.85</v>
      </c>
      <c r="AE74" s="137">
        <f>D!AV74</f>
        <v>664.8</v>
      </c>
      <c r="AF74" s="137">
        <f>D!BE74</f>
        <v>659</v>
      </c>
      <c r="AG74" s="137">
        <f>D!D74</f>
        <v>695.85</v>
      </c>
      <c r="AH74" s="137">
        <f>D!M74</f>
        <v>679.45</v>
      </c>
      <c r="AI74" s="137">
        <f>D!V74</f>
        <v>673</v>
      </c>
      <c r="AJ74" s="137">
        <f>D!AE74</f>
        <v>674.8</v>
      </c>
      <c r="AK74" s="137">
        <f>D!AN74</f>
        <v>670.55</v>
      </c>
      <c r="AL74" s="137">
        <f>D!AW74</f>
        <v>664.8</v>
      </c>
      <c r="AM74" s="137">
        <f>D!BF74</f>
        <v>671.75</v>
      </c>
      <c r="AN74" s="137">
        <f>D!E74</f>
        <v>673.5</v>
      </c>
      <c r="AO74" s="137">
        <f>D!N74</f>
        <v>665.4</v>
      </c>
      <c r="AP74" s="137">
        <f>D!W74</f>
        <v>659.65</v>
      </c>
      <c r="AQ74" s="137">
        <f>D!AF74</f>
        <v>655</v>
      </c>
      <c r="AR74" s="137">
        <f>D!AO74</f>
        <v>653</v>
      </c>
      <c r="AS74" s="137">
        <f>D!AX74</f>
        <v>646.70000000000005</v>
      </c>
      <c r="AT74" s="137">
        <f>D!BG74</f>
        <v>652.6</v>
      </c>
      <c r="AU74" s="137">
        <f>D!G74</f>
        <v>11867864</v>
      </c>
      <c r="AV74" s="137">
        <f>D!P74</f>
        <v>7214401</v>
      </c>
      <c r="AW74" s="137">
        <f>D!Y74</f>
        <v>5795193</v>
      </c>
      <c r="AX74" s="137">
        <f>D!AH74</f>
        <v>5902238</v>
      </c>
      <c r="AY74" s="137">
        <f>D!AQ74</f>
        <v>10435495</v>
      </c>
      <c r="AZ74" s="137">
        <f>D!AZ74</f>
        <v>9255353</v>
      </c>
      <c r="BA74" s="137">
        <f>D!BI74</f>
        <v>16888356</v>
      </c>
      <c r="BB74" s="137" t="str">
        <f t="shared" si="187"/>
        <v>Y</v>
      </c>
      <c r="BC74" s="137" t="str">
        <f t="shared" si="188"/>
        <v>Y</v>
      </c>
      <c r="BD74" s="137" t="str">
        <f t="shared" si="189"/>
        <v>N</v>
      </c>
      <c r="BE74" s="137" t="str">
        <f t="shared" si="190"/>
        <v>N</v>
      </c>
      <c r="BF74" s="137" t="str">
        <f t="shared" si="191"/>
        <v>Y</v>
      </c>
      <c r="BG74" s="137" t="str">
        <f t="shared" si="192"/>
        <v>N</v>
      </c>
      <c r="BH74" s="139">
        <f t="shared" si="193"/>
        <v>64.502416763359832</v>
      </c>
      <c r="BI74" s="139">
        <f t="shared" si="194"/>
        <v>24.489400094181505</v>
      </c>
      <c r="BJ74" s="139">
        <f t="shared" si="195"/>
        <v>-1.8136340825293726</v>
      </c>
      <c r="BK74" s="139">
        <f t="shared" si="196"/>
        <v>-43.440747180656018</v>
      </c>
      <c r="BL74" s="139">
        <f t="shared" si="197"/>
        <v>12.750912904132344</v>
      </c>
      <c r="BM74" s="139">
        <f t="shared" si="198"/>
        <v>-45.196838579196225</v>
      </c>
      <c r="BN74" s="137" t="str">
        <f t="shared" si="199"/>
        <v>Y</v>
      </c>
      <c r="BO74" s="137" t="str">
        <f t="shared" si="200"/>
        <v>Y</v>
      </c>
      <c r="BP74" s="137" t="str">
        <f t="shared" si="201"/>
        <v>Y</v>
      </c>
      <c r="BQ74" s="137" t="str">
        <f t="shared" si="202"/>
        <v>N</v>
      </c>
      <c r="BR74" s="137" t="str">
        <f t="shared" si="203"/>
        <v>Y</v>
      </c>
      <c r="BS74" s="137">
        <f>D!H74</f>
        <v>8169629532.3500004</v>
      </c>
      <c r="BT74" s="137">
        <f>D!Q74</f>
        <v>4850780460.3000002</v>
      </c>
      <c r="BU74" s="137">
        <f>D!Z74</f>
        <v>3862248243.9000001</v>
      </c>
      <c r="BV74" s="137">
        <f>D!AI74</f>
        <v>3943378544.1999998</v>
      </c>
      <c r="BW74" s="137">
        <f>D!AR74</f>
        <v>6924280885.0500002</v>
      </c>
      <c r="BX74" s="137">
        <f>D!BA74</f>
        <v>6038757599.3999996</v>
      </c>
      <c r="BY74" s="137">
        <f>D!BJ74</f>
        <v>11193113875.85</v>
      </c>
      <c r="BZ74" s="137" t="str">
        <f t="shared" si="204"/>
        <v>Y</v>
      </c>
      <c r="CA74" s="137" t="str">
        <f t="shared" si="205"/>
        <v>Y</v>
      </c>
      <c r="CB74" s="137" t="str">
        <f t="shared" si="206"/>
        <v>N</v>
      </c>
      <c r="CC74" s="137" t="str">
        <f t="shared" si="207"/>
        <v>N</v>
      </c>
      <c r="CD74" s="137" t="str">
        <f t="shared" si="208"/>
        <v>Y</v>
      </c>
      <c r="CE74" s="137" t="str">
        <f t="shared" si="209"/>
        <v>N</v>
      </c>
      <c r="CF74" s="139">
        <f t="shared" si="210"/>
        <v>68.418867833996828</v>
      </c>
      <c r="CG74" s="139">
        <f t="shared" si="211"/>
        <v>25.594735345178265</v>
      </c>
      <c r="CH74" s="139">
        <f t="shared" si="212"/>
        <v>-2.0573804769346271</v>
      </c>
      <c r="CI74" s="139">
        <f t="shared" si="213"/>
        <v>-43.049991621310078</v>
      </c>
      <c r="CJ74" s="139">
        <f t="shared" si="214"/>
        <v>14.663997868336107</v>
      </c>
      <c r="CK74" s="139">
        <f t="shared" si="215"/>
        <v>-46.049350820694492</v>
      </c>
      <c r="CL74" s="137" t="str">
        <f t="shared" si="216"/>
        <v>Y</v>
      </c>
      <c r="CM74" s="137" t="str">
        <f t="shared" si="217"/>
        <v>Y</v>
      </c>
      <c r="CN74" s="137" t="str">
        <f t="shared" si="218"/>
        <v>Y</v>
      </c>
      <c r="CO74" s="137" t="str">
        <f t="shared" si="219"/>
        <v>N</v>
      </c>
      <c r="CP74" s="137" t="str">
        <f t="shared" si="220"/>
        <v>Y</v>
      </c>
      <c r="CQ74" s="137">
        <f>D!I74</f>
        <v>201776</v>
      </c>
      <c r="CR74" s="137">
        <f>D!R74</f>
        <v>122009</v>
      </c>
      <c r="CS74" s="137">
        <f>D!AA74</f>
        <v>104746</v>
      </c>
      <c r="CT74" s="137">
        <f>D!AJ74</f>
        <v>121850</v>
      </c>
      <c r="CU74" s="137">
        <f>D!AS74</f>
        <v>160262</v>
      </c>
      <c r="CV74" s="137">
        <f>D!BB74</f>
        <v>159733</v>
      </c>
      <c r="CW74" s="137">
        <f>D!BK74</f>
        <v>284577</v>
      </c>
      <c r="CX74" s="137" t="str">
        <f t="shared" si="221"/>
        <v>Y</v>
      </c>
      <c r="CY74" s="137" t="str">
        <f t="shared" si="222"/>
        <v>Y</v>
      </c>
      <c r="CZ74" s="137" t="str">
        <f t="shared" si="223"/>
        <v>N</v>
      </c>
      <c r="DA74" s="137" t="str">
        <f t="shared" si="224"/>
        <v>N</v>
      </c>
      <c r="DB74" s="137" t="str">
        <f t="shared" si="225"/>
        <v>Y</v>
      </c>
      <c r="DC74" s="137" t="str">
        <f t="shared" si="226"/>
        <v>N</v>
      </c>
      <c r="DD74" s="139">
        <f t="shared" si="227"/>
        <v>65.37796392069437</v>
      </c>
      <c r="DE74" s="139">
        <f t="shared" si="228"/>
        <v>16.480820269986442</v>
      </c>
      <c r="DF74" s="139">
        <f t="shared" si="229"/>
        <v>-14.036930652441526</v>
      </c>
      <c r="DG74" s="139">
        <f t="shared" si="230"/>
        <v>-23.968251987370682</v>
      </c>
      <c r="DH74" s="139">
        <f t="shared" si="231"/>
        <v>0.3311776527079564</v>
      </c>
      <c r="DI74" s="139">
        <f t="shared" si="232"/>
        <v>-43.870024633051862</v>
      </c>
      <c r="DJ74" s="137" t="str">
        <f t="shared" si="233"/>
        <v>Y</v>
      </c>
      <c r="DK74" s="137" t="str">
        <f t="shared" si="234"/>
        <v>Y</v>
      </c>
      <c r="DL74" s="137" t="str">
        <f t="shared" si="235"/>
        <v>Y</v>
      </c>
      <c r="DM74" s="137" t="str">
        <f t="shared" si="236"/>
        <v>N</v>
      </c>
      <c r="DN74" s="137" t="str">
        <f t="shared" si="237"/>
        <v>Y</v>
      </c>
      <c r="DO74" s="137">
        <f>Volatility!B74</f>
        <v>3.05</v>
      </c>
      <c r="DP74" s="137">
        <f>Volatility!E74</f>
        <v>3.06</v>
      </c>
      <c r="DQ74" s="137">
        <f>Volatility!H74</f>
        <v>3.15</v>
      </c>
      <c r="DR74" s="137">
        <f>Volatility!K74</f>
        <v>3.25</v>
      </c>
      <c r="DS74" s="137">
        <f>Volatility!N74</f>
        <v>3.35</v>
      </c>
      <c r="DT74" s="137">
        <f>Volatility!Q74</f>
        <v>3.4299999999999899</v>
      </c>
      <c r="DU74" s="137">
        <f>Volatility!T74</f>
        <v>3.53</v>
      </c>
      <c r="DV74" s="137" t="str">
        <f t="shared" si="238"/>
        <v>N</v>
      </c>
      <c r="DW74" s="137" t="str">
        <f t="shared" si="239"/>
        <v>N</v>
      </c>
      <c r="DX74" s="137" t="str">
        <f t="shared" si="240"/>
        <v>N</v>
      </c>
      <c r="DY74" s="137" t="str">
        <f t="shared" si="241"/>
        <v>N</v>
      </c>
      <c r="DZ74" s="137" t="str">
        <f t="shared" si="242"/>
        <v>N</v>
      </c>
      <c r="EA74" s="137" t="str">
        <f t="shared" si="243"/>
        <v>N</v>
      </c>
      <c r="EB74" s="139">
        <f t="shared" si="244"/>
        <v>-0.32679738562092259</v>
      </c>
      <c r="EC74" s="139">
        <f t="shared" si="245"/>
        <v>-2.8571428571428523</v>
      </c>
      <c r="ED74" s="139">
        <f t="shared" si="246"/>
        <v>-3.0769230769230793</v>
      </c>
      <c r="EE74" s="139">
        <f t="shared" si="247"/>
        <v>-2.9850746268656745</v>
      </c>
      <c r="EF74" s="139">
        <f t="shared" si="248"/>
        <v>-2.3323615160346964</v>
      </c>
      <c r="EG74" s="139">
        <f t="shared" si="249"/>
        <v>-2.8328611898019789</v>
      </c>
      <c r="EH74" s="137" t="str">
        <f t="shared" si="250"/>
        <v>Y</v>
      </c>
      <c r="EI74" s="137" t="str">
        <f t="shared" si="251"/>
        <v>Y</v>
      </c>
      <c r="EJ74" s="137" t="str">
        <f t="shared" si="252"/>
        <v>N</v>
      </c>
      <c r="EK74" s="137" t="str">
        <f t="shared" si="253"/>
        <v>N</v>
      </c>
      <c r="EL74" s="137" t="str">
        <f t="shared" si="254"/>
        <v>Y</v>
      </c>
    </row>
    <row r="75" spans="1:142" x14ac:dyDescent="0.3">
      <c r="A75" s="137" t="str">
        <f>D!B75</f>
        <v>IOC</v>
      </c>
      <c r="B75" s="137">
        <f>D!F75</f>
        <v>75.5</v>
      </c>
      <c r="C75" s="137">
        <f>D!O75</f>
        <v>74.45</v>
      </c>
      <c r="D75" s="137">
        <f>D!X75</f>
        <v>74.099999999999994</v>
      </c>
      <c r="E75" s="137">
        <f>D!AG75</f>
        <v>72.05</v>
      </c>
      <c r="F75" s="137">
        <f>D!AP75</f>
        <v>71.55</v>
      </c>
      <c r="G75" s="137">
        <f>D!AY75</f>
        <v>75.5</v>
      </c>
      <c r="H75" s="137">
        <f>D!BH75</f>
        <v>75.150000000000006</v>
      </c>
      <c r="I75" s="137" t="str">
        <f t="shared" si="170"/>
        <v>Y</v>
      </c>
      <c r="J75" s="137" t="str">
        <f t="shared" si="171"/>
        <v>Y</v>
      </c>
      <c r="K75" s="137" t="str">
        <f t="shared" si="172"/>
        <v>Y</v>
      </c>
      <c r="L75" s="137" t="str">
        <f t="shared" si="173"/>
        <v>Y</v>
      </c>
      <c r="M75" s="137" t="str">
        <f t="shared" si="174"/>
        <v>N</v>
      </c>
      <c r="N75" s="137" t="str">
        <f t="shared" si="175"/>
        <v>Y</v>
      </c>
      <c r="O75" s="139">
        <f t="shared" si="176"/>
        <v>1.4103425117528503</v>
      </c>
      <c r="P75" s="139">
        <f t="shared" si="177"/>
        <v>0.47233468286101021</v>
      </c>
      <c r="Q75" s="139">
        <f t="shared" si="178"/>
        <v>2.8452463566967348</v>
      </c>
      <c r="R75" s="139">
        <f t="shared" si="179"/>
        <v>0.69881201956673655</v>
      </c>
      <c r="S75" s="139">
        <f t="shared" si="180"/>
        <v>-5.2317880794702027</v>
      </c>
      <c r="T75" s="139">
        <f t="shared" si="181"/>
        <v>0.46573519627411086</v>
      </c>
      <c r="U75" s="137" t="str">
        <f t="shared" si="182"/>
        <v>Y</v>
      </c>
      <c r="V75" s="137" t="str">
        <f t="shared" si="183"/>
        <v>N</v>
      </c>
      <c r="W75" s="137" t="str">
        <f t="shared" si="184"/>
        <v>Y</v>
      </c>
      <c r="X75" s="137" t="str">
        <f t="shared" si="185"/>
        <v>Y</v>
      </c>
      <c r="Y75" s="137" t="str">
        <f t="shared" si="186"/>
        <v>N</v>
      </c>
      <c r="Z75" s="137">
        <f>D!C75</f>
        <v>73.75</v>
      </c>
      <c r="AA75" s="137">
        <f>D!L75</f>
        <v>74.099999999999994</v>
      </c>
      <c r="AB75" s="137">
        <f>D!U75</f>
        <v>72.349999999999994</v>
      </c>
      <c r="AC75" s="137">
        <f>D!AD75</f>
        <v>72.849999999999994</v>
      </c>
      <c r="AD75" s="137">
        <f>D!AM75</f>
        <v>75.55</v>
      </c>
      <c r="AE75" s="137">
        <f>D!AV75</f>
        <v>75.75</v>
      </c>
      <c r="AF75" s="137">
        <f>D!BE75</f>
        <v>76</v>
      </c>
      <c r="AG75" s="137">
        <f>D!D75</f>
        <v>75.900000000000006</v>
      </c>
      <c r="AH75" s="137">
        <f>D!M75</f>
        <v>74.95</v>
      </c>
      <c r="AI75" s="137">
        <f>D!V75</f>
        <v>74.5</v>
      </c>
      <c r="AJ75" s="137">
        <f>D!AE75</f>
        <v>73.400000000000006</v>
      </c>
      <c r="AK75" s="137">
        <f>D!AN75</f>
        <v>75.8</v>
      </c>
      <c r="AL75" s="137">
        <f>D!AW75</f>
        <v>76.400000000000006</v>
      </c>
      <c r="AM75" s="137">
        <f>D!BF75</f>
        <v>76.45</v>
      </c>
      <c r="AN75" s="137">
        <f>D!E75</f>
        <v>72.8</v>
      </c>
      <c r="AO75" s="137">
        <f>D!N75</f>
        <v>73</v>
      </c>
      <c r="AP75" s="137">
        <f>D!W75</f>
        <v>71.900000000000006</v>
      </c>
      <c r="AQ75" s="137">
        <f>D!AF75</f>
        <v>71.8</v>
      </c>
      <c r="AR75" s="137">
        <f>D!AO75</f>
        <v>71.150000000000006</v>
      </c>
      <c r="AS75" s="137">
        <f>D!AX75</f>
        <v>75.2</v>
      </c>
      <c r="AT75" s="137">
        <f>D!BG75</f>
        <v>75</v>
      </c>
      <c r="AU75" s="137">
        <f>D!G75</f>
        <v>14476537</v>
      </c>
      <c r="AV75" s="137">
        <f>D!P75</f>
        <v>10240766</v>
      </c>
      <c r="AW75" s="137">
        <f>D!Y75</f>
        <v>12925558</v>
      </c>
      <c r="AX75" s="137">
        <f>D!AH75</f>
        <v>12402582</v>
      </c>
      <c r="AY75" s="137">
        <f>D!AQ75</f>
        <v>17698491</v>
      </c>
      <c r="AZ75" s="137">
        <f>D!AZ75</f>
        <v>15818086</v>
      </c>
      <c r="BA75" s="137">
        <f>D!BI75</f>
        <v>9059402</v>
      </c>
      <c r="BB75" s="137" t="str">
        <f t="shared" si="187"/>
        <v>Y</v>
      </c>
      <c r="BC75" s="137" t="str">
        <f t="shared" si="188"/>
        <v>N</v>
      </c>
      <c r="BD75" s="137" t="str">
        <f t="shared" si="189"/>
        <v>Y</v>
      </c>
      <c r="BE75" s="137" t="str">
        <f t="shared" si="190"/>
        <v>N</v>
      </c>
      <c r="BF75" s="137" t="str">
        <f t="shared" si="191"/>
        <v>Y</v>
      </c>
      <c r="BG75" s="137" t="str">
        <f t="shared" si="192"/>
        <v>Y</v>
      </c>
      <c r="BH75" s="139">
        <f t="shared" si="193"/>
        <v>41.361857111079388</v>
      </c>
      <c r="BI75" s="139">
        <f t="shared" si="194"/>
        <v>-20.771188369585282</v>
      </c>
      <c r="BJ75" s="139">
        <f t="shared" si="195"/>
        <v>4.216670367508959</v>
      </c>
      <c r="BK75" s="139">
        <f t="shared" si="196"/>
        <v>-29.922940888011301</v>
      </c>
      <c r="BL75" s="139">
        <f t="shared" si="197"/>
        <v>11.887689825431472</v>
      </c>
      <c r="BM75" s="139">
        <f t="shared" si="198"/>
        <v>74.604085346913635</v>
      </c>
      <c r="BN75" s="137" t="str">
        <f t="shared" si="199"/>
        <v>Y</v>
      </c>
      <c r="BO75" s="137" t="str">
        <f t="shared" si="200"/>
        <v>N</v>
      </c>
      <c r="BP75" s="137" t="str">
        <f t="shared" si="201"/>
        <v>Y</v>
      </c>
      <c r="BQ75" s="137" t="str">
        <f t="shared" si="202"/>
        <v>N</v>
      </c>
      <c r="BR75" s="137" t="str">
        <f t="shared" si="203"/>
        <v>N</v>
      </c>
      <c r="BS75" s="137">
        <f>D!H75</f>
        <v>1080918079.45</v>
      </c>
      <c r="BT75" s="137">
        <f>D!Q75</f>
        <v>759521347.25</v>
      </c>
      <c r="BU75" s="137">
        <f>D!Z75</f>
        <v>951729765.70000005</v>
      </c>
      <c r="BV75" s="137">
        <f>D!AI75</f>
        <v>899943049.45000005</v>
      </c>
      <c r="BW75" s="137">
        <f>D!AR75</f>
        <v>1284851904.2</v>
      </c>
      <c r="BX75" s="137">
        <f>D!BA75</f>
        <v>1200621739.4000001</v>
      </c>
      <c r="BY75" s="137">
        <f>D!BJ75</f>
        <v>683903756.95000005</v>
      </c>
      <c r="BZ75" s="137" t="str">
        <f t="shared" si="204"/>
        <v>Y</v>
      </c>
      <c r="CA75" s="137" t="str">
        <f t="shared" si="205"/>
        <v>N</v>
      </c>
      <c r="CB75" s="137" t="str">
        <f t="shared" si="206"/>
        <v>Y</v>
      </c>
      <c r="CC75" s="137" t="str">
        <f t="shared" si="207"/>
        <v>N</v>
      </c>
      <c r="CD75" s="137" t="str">
        <f t="shared" si="208"/>
        <v>Y</v>
      </c>
      <c r="CE75" s="137" t="str">
        <f t="shared" si="209"/>
        <v>Y</v>
      </c>
      <c r="CF75" s="139">
        <f t="shared" si="210"/>
        <v>42.315694399332109</v>
      </c>
      <c r="CG75" s="139">
        <f t="shared" si="211"/>
        <v>-20.195692661627557</v>
      </c>
      <c r="CH75" s="139">
        <f t="shared" si="212"/>
        <v>5.7544437152605861</v>
      </c>
      <c r="CI75" s="139">
        <f t="shared" si="213"/>
        <v>-29.957449064112922</v>
      </c>
      <c r="CJ75" s="139">
        <f t="shared" si="214"/>
        <v>7.0155455324416511</v>
      </c>
      <c r="CK75" s="139">
        <f t="shared" si="215"/>
        <v>75.554195630449954</v>
      </c>
      <c r="CL75" s="137" t="str">
        <f t="shared" si="216"/>
        <v>Y</v>
      </c>
      <c r="CM75" s="137" t="str">
        <f t="shared" si="217"/>
        <v>N</v>
      </c>
      <c r="CN75" s="137" t="str">
        <f t="shared" si="218"/>
        <v>Y</v>
      </c>
      <c r="CO75" s="137" t="str">
        <f t="shared" si="219"/>
        <v>N</v>
      </c>
      <c r="CP75" s="137" t="str">
        <f t="shared" si="220"/>
        <v>N</v>
      </c>
      <c r="CQ75" s="137">
        <f>D!I75</f>
        <v>62076</v>
      </c>
      <c r="CR75" s="137">
        <f>D!R75</f>
        <v>50131</v>
      </c>
      <c r="CS75" s="137">
        <f>D!AA75</f>
        <v>48348</v>
      </c>
      <c r="CT75" s="137">
        <f>D!AJ75</f>
        <v>52859</v>
      </c>
      <c r="CU75" s="137">
        <f>D!AS75</f>
        <v>93276</v>
      </c>
      <c r="CV75" s="137">
        <f>D!BB75</f>
        <v>62382</v>
      </c>
      <c r="CW75" s="137">
        <f>D!BK75</f>
        <v>43679</v>
      </c>
      <c r="CX75" s="137" t="str">
        <f t="shared" si="221"/>
        <v>Y</v>
      </c>
      <c r="CY75" s="137" t="str">
        <f t="shared" si="222"/>
        <v>Y</v>
      </c>
      <c r="CZ75" s="137" t="str">
        <f t="shared" si="223"/>
        <v>N</v>
      </c>
      <c r="DA75" s="137" t="str">
        <f t="shared" si="224"/>
        <v>N</v>
      </c>
      <c r="DB75" s="137" t="str">
        <f t="shared" si="225"/>
        <v>Y</v>
      </c>
      <c r="DC75" s="137" t="str">
        <f t="shared" si="226"/>
        <v>Y</v>
      </c>
      <c r="DD75" s="139">
        <f t="shared" si="227"/>
        <v>23.827571761983606</v>
      </c>
      <c r="DE75" s="139">
        <f t="shared" si="228"/>
        <v>3.6878464465955156</v>
      </c>
      <c r="DF75" s="139">
        <f t="shared" si="229"/>
        <v>-8.5340244802209657</v>
      </c>
      <c r="DG75" s="139">
        <f t="shared" si="230"/>
        <v>-43.330545906771299</v>
      </c>
      <c r="DH75" s="139">
        <f t="shared" si="231"/>
        <v>49.523901125324613</v>
      </c>
      <c r="DI75" s="139">
        <f t="shared" si="232"/>
        <v>42.819203736349273</v>
      </c>
      <c r="DJ75" s="137" t="str">
        <f t="shared" si="233"/>
        <v>Y</v>
      </c>
      <c r="DK75" s="137" t="str">
        <f t="shared" si="234"/>
        <v>Y</v>
      </c>
      <c r="DL75" s="137" t="str">
        <f t="shared" si="235"/>
        <v>Y</v>
      </c>
      <c r="DM75" s="137" t="str">
        <f t="shared" si="236"/>
        <v>N</v>
      </c>
      <c r="DN75" s="137" t="str">
        <f t="shared" si="237"/>
        <v>Y</v>
      </c>
      <c r="DO75" s="137">
        <f>Volatility!B75</f>
        <v>2.48999999999999</v>
      </c>
      <c r="DP75" s="137">
        <f>Volatility!E75</f>
        <v>2.54</v>
      </c>
      <c r="DQ75" s="137">
        <f>Volatility!H75</f>
        <v>2.62</v>
      </c>
      <c r="DR75" s="137">
        <f>Volatility!K75</f>
        <v>2.61</v>
      </c>
      <c r="DS75" s="137">
        <f>Volatility!N75</f>
        <v>2.69</v>
      </c>
      <c r="DT75" s="137">
        <f>Volatility!Q75</f>
        <v>2.42</v>
      </c>
      <c r="DU75" s="137">
        <f>Volatility!T75</f>
        <v>2.48999999999999</v>
      </c>
      <c r="DV75" s="137" t="str">
        <f t="shared" si="238"/>
        <v>N</v>
      </c>
      <c r="DW75" s="137" t="str">
        <f t="shared" si="239"/>
        <v>N</v>
      </c>
      <c r="DX75" s="137" t="str">
        <f t="shared" si="240"/>
        <v>Y</v>
      </c>
      <c r="DY75" s="137" t="str">
        <f t="shared" si="241"/>
        <v>N</v>
      </c>
      <c r="DZ75" s="137" t="str">
        <f t="shared" si="242"/>
        <v>Y</v>
      </c>
      <c r="EA75" s="137" t="str">
        <f t="shared" si="243"/>
        <v>N</v>
      </c>
      <c r="EB75" s="139">
        <f t="shared" si="244"/>
        <v>-1.9685039370082691</v>
      </c>
      <c r="EC75" s="139">
        <f t="shared" si="245"/>
        <v>-3.0534351145038197</v>
      </c>
      <c r="ED75" s="139">
        <f t="shared" si="246"/>
        <v>0.38314176245211617</v>
      </c>
      <c r="EE75" s="139">
        <f t="shared" si="247"/>
        <v>-2.9739776951672887</v>
      </c>
      <c r="EF75" s="139">
        <f t="shared" si="248"/>
        <v>11.157024793388432</v>
      </c>
      <c r="EG75" s="139">
        <f t="shared" si="249"/>
        <v>-2.8112449799192909</v>
      </c>
      <c r="EH75" s="137" t="str">
        <f t="shared" si="250"/>
        <v>Y</v>
      </c>
      <c r="EI75" s="137" t="str">
        <f t="shared" si="251"/>
        <v>N</v>
      </c>
      <c r="EJ75" s="137" t="str">
        <f t="shared" si="252"/>
        <v>Y</v>
      </c>
      <c r="EK75" s="137" t="str">
        <f t="shared" si="253"/>
        <v>N</v>
      </c>
      <c r="EL75" s="137" t="str">
        <f t="shared" si="254"/>
        <v>Y</v>
      </c>
    </row>
    <row r="76" spans="1:142" x14ac:dyDescent="0.3">
      <c r="A76" s="137" t="str">
        <f>D!B76</f>
        <v>ITC</v>
      </c>
      <c r="B76" s="137">
        <f>D!F76</f>
        <v>186.35</v>
      </c>
      <c r="C76" s="137">
        <f>D!O76</f>
        <v>188.95</v>
      </c>
      <c r="D76" s="137">
        <f>D!X76</f>
        <v>175.75</v>
      </c>
      <c r="E76" s="137">
        <f>D!AG76</f>
        <v>170.75</v>
      </c>
      <c r="F76" s="137">
        <f>D!AP76</f>
        <v>164.75</v>
      </c>
      <c r="G76" s="137">
        <f>D!AY76</f>
        <v>164.65</v>
      </c>
      <c r="H76" s="137">
        <f>D!BH76</f>
        <v>163.80000000000001</v>
      </c>
      <c r="I76" s="137" t="str">
        <f t="shared" si="170"/>
        <v>N</v>
      </c>
      <c r="J76" s="137" t="str">
        <f t="shared" si="171"/>
        <v>Y</v>
      </c>
      <c r="K76" s="137" t="str">
        <f t="shared" si="172"/>
        <v>Y</v>
      </c>
      <c r="L76" s="137" t="str">
        <f t="shared" si="173"/>
        <v>Y</v>
      </c>
      <c r="M76" s="137" t="str">
        <f t="shared" si="174"/>
        <v>Y</v>
      </c>
      <c r="N76" s="137" t="str">
        <f t="shared" si="175"/>
        <v>Y</v>
      </c>
      <c r="O76" s="139">
        <f t="shared" si="176"/>
        <v>-1.3760254035459087</v>
      </c>
      <c r="P76" s="139">
        <f t="shared" si="177"/>
        <v>7.5106685633001353</v>
      </c>
      <c r="Q76" s="139">
        <f t="shared" si="178"/>
        <v>2.9282576866764276</v>
      </c>
      <c r="R76" s="139">
        <f t="shared" si="179"/>
        <v>3.6418816388467374</v>
      </c>
      <c r="S76" s="139">
        <f t="shared" si="180"/>
        <v>6.0734892195562898E-2</v>
      </c>
      <c r="T76" s="139">
        <f t="shared" si="181"/>
        <v>0.51892551892551542</v>
      </c>
      <c r="U76" s="137" t="str">
        <f t="shared" si="182"/>
        <v>N</v>
      </c>
      <c r="V76" s="137" t="str">
        <f t="shared" si="183"/>
        <v>Y</v>
      </c>
      <c r="W76" s="137" t="str">
        <f t="shared" si="184"/>
        <v>N</v>
      </c>
      <c r="X76" s="137" t="str">
        <f t="shared" si="185"/>
        <v>Y</v>
      </c>
      <c r="Y76" s="137" t="str">
        <f t="shared" si="186"/>
        <v>N</v>
      </c>
      <c r="Z76" s="137">
        <f>D!C76</f>
        <v>188</v>
      </c>
      <c r="AA76" s="137">
        <f>D!L76</f>
        <v>175.6</v>
      </c>
      <c r="AB76" s="137">
        <f>D!U76</f>
        <v>171.95</v>
      </c>
      <c r="AC76" s="137">
        <f>D!AD76</f>
        <v>166.5</v>
      </c>
      <c r="AD76" s="137">
        <f>D!AM76</f>
        <v>166</v>
      </c>
      <c r="AE76" s="137">
        <f>D!AV76</f>
        <v>162.19999999999999</v>
      </c>
      <c r="AF76" s="137">
        <f>D!BE76</f>
        <v>164.5</v>
      </c>
      <c r="AG76" s="137">
        <f>D!D76</f>
        <v>191.9</v>
      </c>
      <c r="AH76" s="137">
        <f>D!M76</f>
        <v>190.45</v>
      </c>
      <c r="AI76" s="137">
        <f>D!V76</f>
        <v>177</v>
      </c>
      <c r="AJ76" s="137">
        <f>D!AE76</f>
        <v>171.65</v>
      </c>
      <c r="AK76" s="137">
        <f>D!AN76</f>
        <v>167.3</v>
      </c>
      <c r="AL76" s="137">
        <f>D!AW76</f>
        <v>165.5</v>
      </c>
      <c r="AM76" s="137">
        <f>D!BF76</f>
        <v>168.25</v>
      </c>
      <c r="AN76" s="137">
        <f>D!E76</f>
        <v>184.6</v>
      </c>
      <c r="AO76" s="137">
        <f>D!N76</f>
        <v>172.65</v>
      </c>
      <c r="AP76" s="137">
        <f>D!W76</f>
        <v>171</v>
      </c>
      <c r="AQ76" s="137">
        <f>D!AF76</f>
        <v>165.1</v>
      </c>
      <c r="AR76" s="137">
        <f>D!AO76</f>
        <v>163.15</v>
      </c>
      <c r="AS76" s="137">
        <f>D!AX76</f>
        <v>161.15</v>
      </c>
      <c r="AT76" s="137">
        <f>D!BG76</f>
        <v>161.94999999999999</v>
      </c>
      <c r="AU76" s="137">
        <f>D!G76</f>
        <v>39013806</v>
      </c>
      <c r="AV76" s="137">
        <f>D!P76</f>
        <v>58382988</v>
      </c>
      <c r="AW76" s="137">
        <f>D!Y76</f>
        <v>25320952</v>
      </c>
      <c r="AX76" s="137">
        <f>D!AH76</f>
        <v>20142194</v>
      </c>
      <c r="AY76" s="137">
        <f>D!AQ76</f>
        <v>20802365</v>
      </c>
      <c r="AZ76" s="137">
        <f>D!AZ76</f>
        <v>14950688</v>
      </c>
      <c r="BA76" s="137">
        <f>D!BI76</f>
        <v>14949993</v>
      </c>
      <c r="BB76" s="137" t="str">
        <f t="shared" si="187"/>
        <v>N</v>
      </c>
      <c r="BC76" s="137" t="str">
        <f t="shared" si="188"/>
        <v>Y</v>
      </c>
      <c r="BD76" s="137" t="str">
        <f t="shared" si="189"/>
        <v>Y</v>
      </c>
      <c r="BE76" s="137" t="str">
        <f t="shared" si="190"/>
        <v>N</v>
      </c>
      <c r="BF76" s="137" t="str">
        <f t="shared" si="191"/>
        <v>Y</v>
      </c>
      <c r="BG76" s="137" t="str">
        <f t="shared" si="192"/>
        <v>Y</v>
      </c>
      <c r="BH76" s="139">
        <f t="shared" si="193"/>
        <v>-33.17607176939967</v>
      </c>
      <c r="BI76" s="139">
        <f t="shared" si="194"/>
        <v>130.57185211677665</v>
      </c>
      <c r="BJ76" s="139">
        <f t="shared" si="195"/>
        <v>25.710992556223022</v>
      </c>
      <c r="BK76" s="139">
        <f t="shared" si="196"/>
        <v>-3.1735382010651194</v>
      </c>
      <c r="BL76" s="139">
        <f t="shared" si="197"/>
        <v>39.139850955354028</v>
      </c>
      <c r="BM76" s="139">
        <f t="shared" si="198"/>
        <v>4.6488316081485792E-3</v>
      </c>
      <c r="BN76" s="137" t="str">
        <f t="shared" si="199"/>
        <v>N</v>
      </c>
      <c r="BO76" s="137" t="str">
        <f t="shared" si="200"/>
        <v>Y</v>
      </c>
      <c r="BP76" s="137" t="str">
        <f t="shared" si="201"/>
        <v>Y</v>
      </c>
      <c r="BQ76" s="137" t="str">
        <f t="shared" si="202"/>
        <v>N</v>
      </c>
      <c r="BR76" s="137" t="str">
        <f t="shared" si="203"/>
        <v>Y</v>
      </c>
      <c r="BS76" s="137">
        <f>D!H76</f>
        <v>7305887869.25</v>
      </c>
      <c r="BT76" s="137">
        <f>D!Q76</f>
        <v>10761507970.950001</v>
      </c>
      <c r="BU76" s="137">
        <f>D!Z76</f>
        <v>4437243049.8500004</v>
      </c>
      <c r="BV76" s="137">
        <f>D!AI76</f>
        <v>3403852686.1500001</v>
      </c>
      <c r="BW76" s="137">
        <f>D!AR76</f>
        <v>3444644630.0500002</v>
      </c>
      <c r="BX76" s="137">
        <f>D!BA76</f>
        <v>2439597397.3499999</v>
      </c>
      <c r="BY76" s="137">
        <f>D!BJ76</f>
        <v>2463446939.6500001</v>
      </c>
      <c r="BZ76" s="137" t="str">
        <f t="shared" si="204"/>
        <v>N</v>
      </c>
      <c r="CA76" s="137" t="str">
        <f t="shared" si="205"/>
        <v>Y</v>
      </c>
      <c r="CB76" s="137" t="str">
        <f t="shared" si="206"/>
        <v>Y</v>
      </c>
      <c r="CC76" s="137" t="str">
        <f t="shared" si="207"/>
        <v>N</v>
      </c>
      <c r="CD76" s="137" t="str">
        <f t="shared" si="208"/>
        <v>Y</v>
      </c>
      <c r="CE76" s="137" t="str">
        <f t="shared" si="209"/>
        <v>N</v>
      </c>
      <c r="CF76" s="139">
        <f t="shared" si="210"/>
        <v>-32.110928236342204</v>
      </c>
      <c r="CG76" s="139">
        <f t="shared" si="211"/>
        <v>142.52689902379339</v>
      </c>
      <c r="CH76" s="139">
        <f t="shared" si="212"/>
        <v>30.359432648327633</v>
      </c>
      <c r="CI76" s="139">
        <f t="shared" si="213"/>
        <v>-1.1842134176670638</v>
      </c>
      <c r="CJ76" s="139">
        <f t="shared" si="214"/>
        <v>41.197257948861875</v>
      </c>
      <c r="CK76" s="139">
        <f t="shared" si="215"/>
        <v>-0.96813704066987827</v>
      </c>
      <c r="CL76" s="137" t="str">
        <f t="shared" si="216"/>
        <v>N</v>
      </c>
      <c r="CM76" s="137" t="str">
        <f t="shared" si="217"/>
        <v>Y</v>
      </c>
      <c r="CN76" s="137" t="str">
        <f t="shared" si="218"/>
        <v>Y</v>
      </c>
      <c r="CO76" s="137" t="str">
        <f t="shared" si="219"/>
        <v>N</v>
      </c>
      <c r="CP76" s="137" t="str">
        <f t="shared" si="220"/>
        <v>Y</v>
      </c>
      <c r="CQ76" s="137">
        <f>D!I76</f>
        <v>222297</v>
      </c>
      <c r="CR76" s="137">
        <f>D!R76</f>
        <v>302533</v>
      </c>
      <c r="CS76" s="137">
        <f>D!AA76</f>
        <v>191598</v>
      </c>
      <c r="CT76" s="137">
        <f>D!AJ76</f>
        <v>152331</v>
      </c>
      <c r="CU76" s="137">
        <f>D!AS76</f>
        <v>164646</v>
      </c>
      <c r="CV76" s="137">
        <f>D!BB76</f>
        <v>100036</v>
      </c>
      <c r="CW76" s="137">
        <f>D!BK76</f>
        <v>126962</v>
      </c>
      <c r="CX76" s="137" t="str">
        <f t="shared" si="221"/>
        <v>N</v>
      </c>
      <c r="CY76" s="137" t="str">
        <f t="shared" si="222"/>
        <v>Y</v>
      </c>
      <c r="CZ76" s="137" t="str">
        <f t="shared" si="223"/>
        <v>Y</v>
      </c>
      <c r="DA76" s="137" t="str">
        <f t="shared" si="224"/>
        <v>N</v>
      </c>
      <c r="DB76" s="137" t="str">
        <f t="shared" si="225"/>
        <v>Y</v>
      </c>
      <c r="DC76" s="137" t="str">
        <f t="shared" si="226"/>
        <v>N</v>
      </c>
      <c r="DD76" s="139">
        <f t="shared" si="227"/>
        <v>-26.521404276558258</v>
      </c>
      <c r="DE76" s="139">
        <f t="shared" si="228"/>
        <v>57.899873693879897</v>
      </c>
      <c r="DF76" s="139">
        <f t="shared" si="229"/>
        <v>25.777418910136479</v>
      </c>
      <c r="DG76" s="139">
        <f t="shared" si="230"/>
        <v>-7.4796836849969033</v>
      </c>
      <c r="DH76" s="139">
        <f t="shared" si="231"/>
        <v>64.58674877044264</v>
      </c>
      <c r="DI76" s="139">
        <f t="shared" si="232"/>
        <v>-21.207920480143667</v>
      </c>
      <c r="DJ76" s="137" t="str">
        <f t="shared" si="233"/>
        <v>N</v>
      </c>
      <c r="DK76" s="137" t="str">
        <f t="shared" si="234"/>
        <v>Y</v>
      </c>
      <c r="DL76" s="137" t="str">
        <f t="shared" si="235"/>
        <v>Y</v>
      </c>
      <c r="DM76" s="137" t="str">
        <f t="shared" si="236"/>
        <v>N</v>
      </c>
      <c r="DN76" s="137" t="str">
        <f t="shared" si="237"/>
        <v>Y</v>
      </c>
      <c r="DO76" s="137">
        <f>Volatility!B76</f>
        <v>3.37</v>
      </c>
      <c r="DP76" s="137">
        <f>Volatility!E76</f>
        <v>3.46</v>
      </c>
      <c r="DQ76" s="137">
        <f>Volatility!H76</f>
        <v>3.07</v>
      </c>
      <c r="DR76" s="137">
        <f>Volatility!K76</f>
        <v>3.08</v>
      </c>
      <c r="DS76" s="137">
        <f>Volatility!N76</f>
        <v>3.05</v>
      </c>
      <c r="DT76" s="137">
        <f>Volatility!Q76</f>
        <v>3.15</v>
      </c>
      <c r="DU76" s="137">
        <f>Volatility!T76</f>
        <v>3.25</v>
      </c>
      <c r="DV76" s="137" t="str">
        <f t="shared" si="238"/>
        <v>N</v>
      </c>
      <c r="DW76" s="137" t="str">
        <f t="shared" si="239"/>
        <v>Y</v>
      </c>
      <c r="DX76" s="137" t="str">
        <f t="shared" si="240"/>
        <v>N</v>
      </c>
      <c r="DY76" s="137" t="str">
        <f t="shared" si="241"/>
        <v>Y</v>
      </c>
      <c r="DZ76" s="137" t="str">
        <f t="shared" si="242"/>
        <v>N</v>
      </c>
      <c r="EA76" s="137" t="str">
        <f t="shared" si="243"/>
        <v>N</v>
      </c>
      <c r="EB76" s="139">
        <f t="shared" si="244"/>
        <v>-2.6011560693641576</v>
      </c>
      <c r="EC76" s="139">
        <f t="shared" si="245"/>
        <v>12.703583061889256</v>
      </c>
      <c r="ED76" s="139">
        <f t="shared" si="246"/>
        <v>-0.32467532467533217</v>
      </c>
      <c r="EE76" s="139">
        <f t="shared" si="247"/>
        <v>0.98360655737705738</v>
      </c>
      <c r="EF76" s="139">
        <f t="shared" si="248"/>
        <v>-3.1746031746031771</v>
      </c>
      <c r="EG76" s="139">
        <f t="shared" si="249"/>
        <v>-3.0769230769230793</v>
      </c>
      <c r="EH76" s="137" t="str">
        <f t="shared" si="250"/>
        <v>N</v>
      </c>
      <c r="EI76" s="137" t="str">
        <f t="shared" si="251"/>
        <v>Y</v>
      </c>
      <c r="EJ76" s="137" t="str">
        <f t="shared" si="252"/>
        <v>N</v>
      </c>
      <c r="EK76" s="137" t="str">
        <f t="shared" si="253"/>
        <v>Y</v>
      </c>
      <c r="EL76" s="137" t="str">
        <f t="shared" si="254"/>
        <v>N</v>
      </c>
    </row>
    <row r="77" spans="1:142" x14ac:dyDescent="0.3">
      <c r="A77" s="137" t="str">
        <f>D!B77</f>
        <v>JINDALSTEL</v>
      </c>
      <c r="B77" s="137">
        <f>D!F77</f>
        <v>96.6</v>
      </c>
      <c r="C77" s="137">
        <f>D!O77</f>
        <v>98</v>
      </c>
      <c r="D77" s="137">
        <f>D!X77</f>
        <v>94.95</v>
      </c>
      <c r="E77" s="137">
        <f>D!AG77</f>
        <v>91.65</v>
      </c>
      <c r="F77" s="137">
        <f>D!AP77</f>
        <v>88.05</v>
      </c>
      <c r="G77" s="137">
        <f>D!AY77</f>
        <v>94.55</v>
      </c>
      <c r="H77" s="137">
        <f>D!BH77</f>
        <v>93.5</v>
      </c>
      <c r="I77" s="137" t="str">
        <f t="shared" si="170"/>
        <v>N</v>
      </c>
      <c r="J77" s="137" t="str">
        <f t="shared" si="171"/>
        <v>Y</v>
      </c>
      <c r="K77" s="137" t="str">
        <f t="shared" si="172"/>
        <v>Y</v>
      </c>
      <c r="L77" s="137" t="str">
        <f t="shared" si="173"/>
        <v>Y</v>
      </c>
      <c r="M77" s="137" t="str">
        <f t="shared" si="174"/>
        <v>N</v>
      </c>
      <c r="N77" s="137" t="str">
        <f t="shared" si="175"/>
        <v>Y</v>
      </c>
      <c r="O77" s="139">
        <f t="shared" si="176"/>
        <v>-1.4285714285714344</v>
      </c>
      <c r="P77" s="139">
        <f t="shared" si="177"/>
        <v>3.2122169562927829</v>
      </c>
      <c r="Q77" s="139">
        <f t="shared" si="178"/>
        <v>3.6006546644844484</v>
      </c>
      <c r="R77" s="139">
        <f t="shared" si="179"/>
        <v>4.0885860306644055</v>
      </c>
      <c r="S77" s="139">
        <f t="shared" si="180"/>
        <v>-6.8746694870438922</v>
      </c>
      <c r="T77" s="139">
        <f t="shared" si="181"/>
        <v>1.1229946524064141</v>
      </c>
      <c r="U77" s="137" t="str">
        <f t="shared" si="182"/>
        <v>N</v>
      </c>
      <c r="V77" s="137" t="str">
        <f t="shared" si="183"/>
        <v>N</v>
      </c>
      <c r="W77" s="137" t="str">
        <f t="shared" si="184"/>
        <v>N</v>
      </c>
      <c r="X77" s="137" t="str">
        <f t="shared" si="185"/>
        <v>Y</v>
      </c>
      <c r="Y77" s="137" t="str">
        <f t="shared" si="186"/>
        <v>N</v>
      </c>
      <c r="Z77" s="137">
        <f>D!C77</f>
        <v>96.8</v>
      </c>
      <c r="AA77" s="137">
        <f>D!L77</f>
        <v>94.95</v>
      </c>
      <c r="AB77" s="137">
        <f>D!U77</f>
        <v>91</v>
      </c>
      <c r="AC77" s="137">
        <f>D!AD77</f>
        <v>90</v>
      </c>
      <c r="AD77" s="137">
        <f>D!AM77</f>
        <v>94.95</v>
      </c>
      <c r="AE77" s="137">
        <f>D!AV77</f>
        <v>94.45</v>
      </c>
      <c r="AF77" s="137">
        <f>D!BE77</f>
        <v>95</v>
      </c>
      <c r="AG77" s="137">
        <f>D!D77</f>
        <v>99</v>
      </c>
      <c r="AH77" s="137">
        <f>D!M77</f>
        <v>99.1</v>
      </c>
      <c r="AI77" s="137">
        <f>D!V77</f>
        <v>95.7</v>
      </c>
      <c r="AJ77" s="137">
        <f>D!AE77</f>
        <v>94.2</v>
      </c>
      <c r="AK77" s="137">
        <f>D!AN77</f>
        <v>95.6</v>
      </c>
      <c r="AL77" s="137">
        <f>D!AW77</f>
        <v>96.6</v>
      </c>
      <c r="AM77" s="137">
        <f>D!BF77</f>
        <v>97.6</v>
      </c>
      <c r="AN77" s="137">
        <f>D!E77</f>
        <v>92.9</v>
      </c>
      <c r="AO77" s="137">
        <f>D!N77</f>
        <v>94.15</v>
      </c>
      <c r="AP77" s="137">
        <f>D!W77</f>
        <v>90.65</v>
      </c>
      <c r="AQ77" s="137">
        <f>D!AF77</f>
        <v>89.1</v>
      </c>
      <c r="AR77" s="137">
        <f>D!AO77</f>
        <v>86.75</v>
      </c>
      <c r="AS77" s="137">
        <f>D!AX77</f>
        <v>91.9</v>
      </c>
      <c r="AT77" s="137">
        <f>D!BG77</f>
        <v>92.7</v>
      </c>
      <c r="AU77" s="137">
        <f>D!G77</f>
        <v>19186991</v>
      </c>
      <c r="AV77" s="137">
        <f>D!P77</f>
        <v>23227274</v>
      </c>
      <c r="AW77" s="137">
        <f>D!Y77</f>
        <v>15272019</v>
      </c>
      <c r="AX77" s="137">
        <f>D!AH77</f>
        <v>25065212</v>
      </c>
      <c r="AY77" s="137">
        <f>D!AQ77</f>
        <v>23716579</v>
      </c>
      <c r="AZ77" s="137">
        <f>D!AZ77</f>
        <v>22661797</v>
      </c>
      <c r="BA77" s="137">
        <f>D!BI77</f>
        <v>15152491</v>
      </c>
      <c r="BB77" s="137" t="str">
        <f t="shared" si="187"/>
        <v>N</v>
      </c>
      <c r="BC77" s="137" t="str">
        <f t="shared" si="188"/>
        <v>Y</v>
      </c>
      <c r="BD77" s="137" t="str">
        <f t="shared" si="189"/>
        <v>N</v>
      </c>
      <c r="BE77" s="137" t="str">
        <f t="shared" si="190"/>
        <v>Y</v>
      </c>
      <c r="BF77" s="137" t="str">
        <f t="shared" si="191"/>
        <v>Y</v>
      </c>
      <c r="BG77" s="137" t="str">
        <f t="shared" si="192"/>
        <v>Y</v>
      </c>
      <c r="BH77" s="139">
        <f t="shared" si="193"/>
        <v>-17.394563821824292</v>
      </c>
      <c r="BI77" s="139">
        <f t="shared" si="194"/>
        <v>52.090394858728239</v>
      </c>
      <c r="BJ77" s="139">
        <f t="shared" si="195"/>
        <v>-39.070856452361149</v>
      </c>
      <c r="BK77" s="139">
        <f t="shared" si="196"/>
        <v>5.6864567187367117</v>
      </c>
      <c r="BL77" s="139">
        <f t="shared" si="197"/>
        <v>4.6544499538143418</v>
      </c>
      <c r="BM77" s="139">
        <f t="shared" si="198"/>
        <v>49.55822775278336</v>
      </c>
      <c r="BN77" s="137" t="str">
        <f t="shared" si="199"/>
        <v>N</v>
      </c>
      <c r="BO77" s="137" t="str">
        <f t="shared" si="200"/>
        <v>Y</v>
      </c>
      <c r="BP77" s="137" t="str">
        <f t="shared" si="201"/>
        <v>N</v>
      </c>
      <c r="BQ77" s="137" t="str">
        <f t="shared" si="202"/>
        <v>Y</v>
      </c>
      <c r="BR77" s="137" t="str">
        <f t="shared" si="203"/>
        <v>N</v>
      </c>
      <c r="BS77" s="137">
        <f>D!H77</f>
        <v>1823572771.95</v>
      </c>
      <c r="BT77" s="137">
        <f>D!Q77</f>
        <v>2254425912.9499998</v>
      </c>
      <c r="BU77" s="137">
        <f>D!Z77</f>
        <v>1429659961.8499999</v>
      </c>
      <c r="BV77" s="137">
        <f>D!AI77</f>
        <v>2309358779.0999999</v>
      </c>
      <c r="BW77" s="137">
        <f>D!AR77</f>
        <v>2130097611.75</v>
      </c>
      <c r="BX77" s="137">
        <f>D!BA77</f>
        <v>2147783389.1999998</v>
      </c>
      <c r="BY77" s="137">
        <f>D!BJ77</f>
        <v>1440922744.05</v>
      </c>
      <c r="BZ77" s="137" t="str">
        <f t="shared" si="204"/>
        <v>N</v>
      </c>
      <c r="CA77" s="137" t="str">
        <f t="shared" si="205"/>
        <v>Y</v>
      </c>
      <c r="CB77" s="137" t="str">
        <f t="shared" si="206"/>
        <v>N</v>
      </c>
      <c r="CC77" s="137" t="str">
        <f t="shared" si="207"/>
        <v>Y</v>
      </c>
      <c r="CD77" s="137" t="str">
        <f t="shared" si="208"/>
        <v>N</v>
      </c>
      <c r="CE77" s="137" t="str">
        <f t="shared" si="209"/>
        <v>Y</v>
      </c>
      <c r="CF77" s="139">
        <f t="shared" si="210"/>
        <v>-19.111434912323752</v>
      </c>
      <c r="CG77" s="139">
        <f t="shared" si="211"/>
        <v>57.689658597750849</v>
      </c>
      <c r="CH77" s="139">
        <f t="shared" si="212"/>
        <v>-38.092773856162573</v>
      </c>
      <c r="CI77" s="139">
        <f t="shared" si="213"/>
        <v>8.4156315823821028</v>
      </c>
      <c r="CJ77" s="139">
        <f t="shared" si="214"/>
        <v>-0.82344325498240112</v>
      </c>
      <c r="CK77" s="139">
        <f t="shared" si="215"/>
        <v>49.056109917678683</v>
      </c>
      <c r="CL77" s="137" t="str">
        <f t="shared" si="216"/>
        <v>N</v>
      </c>
      <c r="CM77" s="137" t="str">
        <f t="shared" si="217"/>
        <v>Y</v>
      </c>
      <c r="CN77" s="137" t="str">
        <f t="shared" si="218"/>
        <v>N</v>
      </c>
      <c r="CO77" s="137" t="str">
        <f t="shared" si="219"/>
        <v>Y</v>
      </c>
      <c r="CP77" s="137" t="str">
        <f t="shared" si="220"/>
        <v>N</v>
      </c>
      <c r="CQ77" s="137">
        <f>D!I77</f>
        <v>67917</v>
      </c>
      <c r="CR77" s="137">
        <f>D!R77</f>
        <v>77454</v>
      </c>
      <c r="CS77" s="137">
        <f>D!AA77</f>
        <v>58235</v>
      </c>
      <c r="CT77" s="137">
        <f>D!AJ77</f>
        <v>81448</v>
      </c>
      <c r="CU77" s="137">
        <f>D!AS77</f>
        <v>77905</v>
      </c>
      <c r="CV77" s="137">
        <f>D!BB77</f>
        <v>86208</v>
      </c>
      <c r="CW77" s="137">
        <f>D!BK77</f>
        <v>60817</v>
      </c>
      <c r="CX77" s="137" t="str">
        <f t="shared" si="221"/>
        <v>N</v>
      </c>
      <c r="CY77" s="137" t="str">
        <f t="shared" si="222"/>
        <v>Y</v>
      </c>
      <c r="CZ77" s="137" t="str">
        <f t="shared" si="223"/>
        <v>N</v>
      </c>
      <c r="DA77" s="137" t="str">
        <f t="shared" si="224"/>
        <v>Y</v>
      </c>
      <c r="DB77" s="137" t="str">
        <f t="shared" si="225"/>
        <v>N</v>
      </c>
      <c r="DC77" s="137" t="str">
        <f t="shared" si="226"/>
        <v>Y</v>
      </c>
      <c r="DD77" s="139">
        <f t="shared" si="227"/>
        <v>-12.313114881090712</v>
      </c>
      <c r="DE77" s="139">
        <f t="shared" si="228"/>
        <v>33.002489911565206</v>
      </c>
      <c r="DF77" s="139">
        <f t="shared" si="229"/>
        <v>-28.50039288871427</v>
      </c>
      <c r="DG77" s="139">
        <f t="shared" si="230"/>
        <v>4.5478467364097295</v>
      </c>
      <c r="DH77" s="139">
        <f t="shared" si="231"/>
        <v>-9.6313567186340023</v>
      </c>
      <c r="DI77" s="139">
        <f t="shared" si="232"/>
        <v>41.749839682983378</v>
      </c>
      <c r="DJ77" s="137" t="str">
        <f t="shared" si="233"/>
        <v>N</v>
      </c>
      <c r="DK77" s="137" t="str">
        <f t="shared" si="234"/>
        <v>Y</v>
      </c>
      <c r="DL77" s="137" t="str">
        <f t="shared" si="235"/>
        <v>N</v>
      </c>
      <c r="DM77" s="137" t="str">
        <f t="shared" si="236"/>
        <v>Y</v>
      </c>
      <c r="DN77" s="137" t="str">
        <f t="shared" si="237"/>
        <v>N</v>
      </c>
      <c r="DO77" s="137">
        <f>Volatility!B77</f>
        <v>5.71</v>
      </c>
      <c r="DP77" s="137">
        <f>Volatility!E77</f>
        <v>5.88</v>
      </c>
      <c r="DQ77" s="137">
        <f>Volatility!H77</f>
        <v>6.01</v>
      </c>
      <c r="DR77" s="137">
        <f>Volatility!K77</f>
        <v>6.13</v>
      </c>
      <c r="DS77" s="137">
        <f>Volatility!N77</f>
        <v>6.2399999999999904</v>
      </c>
      <c r="DT77" s="137">
        <f>Volatility!Q77</f>
        <v>6.18</v>
      </c>
      <c r="DU77" s="137">
        <f>Volatility!T77</f>
        <v>6.37</v>
      </c>
      <c r="DV77" s="137" t="str">
        <f t="shared" si="238"/>
        <v>N</v>
      </c>
      <c r="DW77" s="137" t="str">
        <f t="shared" si="239"/>
        <v>N</v>
      </c>
      <c r="DX77" s="137" t="str">
        <f t="shared" si="240"/>
        <v>N</v>
      </c>
      <c r="DY77" s="137" t="str">
        <f t="shared" si="241"/>
        <v>N</v>
      </c>
      <c r="DZ77" s="137" t="str">
        <f t="shared" si="242"/>
        <v>Y</v>
      </c>
      <c r="EA77" s="137" t="str">
        <f t="shared" si="243"/>
        <v>N</v>
      </c>
      <c r="EB77" s="139">
        <f t="shared" si="244"/>
        <v>-2.8911564625850326</v>
      </c>
      <c r="EC77" s="139">
        <f t="shared" si="245"/>
        <v>-2.1630615640598987</v>
      </c>
      <c r="ED77" s="139">
        <f t="shared" si="246"/>
        <v>-1.9575856443719433</v>
      </c>
      <c r="EE77" s="139">
        <f t="shared" si="247"/>
        <v>-1.762820512820364</v>
      </c>
      <c r="EF77" s="139">
        <f t="shared" si="248"/>
        <v>0.97087378640761701</v>
      </c>
      <c r="EG77" s="139">
        <f t="shared" si="249"/>
        <v>-2.9827315541601318</v>
      </c>
      <c r="EH77" s="137" t="str">
        <f t="shared" si="250"/>
        <v>N</v>
      </c>
      <c r="EI77" s="137" t="str">
        <f t="shared" si="251"/>
        <v>N</v>
      </c>
      <c r="EJ77" s="137" t="str">
        <f t="shared" si="252"/>
        <v>N</v>
      </c>
      <c r="EK77" s="137" t="str">
        <f t="shared" si="253"/>
        <v>N</v>
      </c>
      <c r="EL77" s="137" t="str">
        <f t="shared" si="254"/>
        <v>Y</v>
      </c>
    </row>
    <row r="78" spans="1:142" x14ac:dyDescent="0.3">
      <c r="A78" s="137" t="str">
        <f>D!B78</f>
        <v>JSWSTEEL</v>
      </c>
      <c r="B78" s="137">
        <f>D!F78</f>
        <v>166.15</v>
      </c>
      <c r="C78" s="137">
        <f>D!O78</f>
        <v>169.9</v>
      </c>
      <c r="D78" s="137">
        <f>D!X78</f>
        <v>171.05</v>
      </c>
      <c r="E78" s="137">
        <f>D!AG78</f>
        <v>169.3</v>
      </c>
      <c r="F78" s="137">
        <f>D!AP78</f>
        <v>163.25</v>
      </c>
      <c r="G78" s="137">
        <f>D!AY78</f>
        <v>174.3</v>
      </c>
      <c r="H78" s="137">
        <f>D!BH78</f>
        <v>175.2</v>
      </c>
      <c r="I78" s="137" t="str">
        <f t="shared" si="170"/>
        <v>N</v>
      </c>
      <c r="J78" s="137" t="str">
        <f t="shared" si="171"/>
        <v>N</v>
      </c>
      <c r="K78" s="137" t="str">
        <f t="shared" si="172"/>
        <v>Y</v>
      </c>
      <c r="L78" s="137" t="str">
        <f t="shared" si="173"/>
        <v>Y</v>
      </c>
      <c r="M78" s="137" t="str">
        <f t="shared" si="174"/>
        <v>N</v>
      </c>
      <c r="N78" s="137" t="str">
        <f t="shared" si="175"/>
        <v>N</v>
      </c>
      <c r="O78" s="139">
        <f t="shared" si="176"/>
        <v>-2.2071806945261918</v>
      </c>
      <c r="P78" s="139">
        <f t="shared" si="177"/>
        <v>-0.67231803566209047</v>
      </c>
      <c r="Q78" s="139">
        <f t="shared" si="178"/>
        <v>1.0336680448907265</v>
      </c>
      <c r="R78" s="139">
        <f t="shared" si="179"/>
        <v>3.7059724349157803</v>
      </c>
      <c r="S78" s="139">
        <f t="shared" si="180"/>
        <v>-6.3396442914515267</v>
      </c>
      <c r="T78" s="139">
        <f t="shared" si="181"/>
        <v>-0.51369863013697337</v>
      </c>
      <c r="U78" s="137" t="str">
        <f t="shared" si="182"/>
        <v>N</v>
      </c>
      <c r="V78" s="137" t="str">
        <f t="shared" si="183"/>
        <v>N</v>
      </c>
      <c r="W78" s="137" t="str">
        <f t="shared" si="184"/>
        <v>N</v>
      </c>
      <c r="X78" s="137" t="str">
        <f t="shared" si="185"/>
        <v>Y</v>
      </c>
      <c r="Y78" s="137" t="str">
        <f t="shared" si="186"/>
        <v>N</v>
      </c>
      <c r="Z78" s="137">
        <f>D!C78</f>
        <v>168.4</v>
      </c>
      <c r="AA78" s="137">
        <f>D!L78</f>
        <v>172</v>
      </c>
      <c r="AB78" s="137">
        <f>D!U78</f>
        <v>169.3</v>
      </c>
      <c r="AC78" s="137">
        <f>D!AD78</f>
        <v>167</v>
      </c>
      <c r="AD78" s="137">
        <f>D!AM78</f>
        <v>175.8</v>
      </c>
      <c r="AE78" s="137">
        <f>D!AV78</f>
        <v>176.9</v>
      </c>
      <c r="AF78" s="137">
        <f>D!BE78</f>
        <v>179</v>
      </c>
      <c r="AG78" s="137">
        <f>D!D78</f>
        <v>169.5</v>
      </c>
      <c r="AH78" s="137">
        <f>D!M78</f>
        <v>174.85</v>
      </c>
      <c r="AI78" s="137">
        <f>D!V78</f>
        <v>173</v>
      </c>
      <c r="AJ78" s="137">
        <f>D!AE78</f>
        <v>172.95</v>
      </c>
      <c r="AK78" s="137">
        <f>D!AN78</f>
        <v>176.2</v>
      </c>
      <c r="AL78" s="137">
        <f>D!AW78</f>
        <v>179.4</v>
      </c>
      <c r="AM78" s="137">
        <f>D!BF78</f>
        <v>180.4</v>
      </c>
      <c r="AN78" s="137">
        <f>D!E78</f>
        <v>163.5</v>
      </c>
      <c r="AO78" s="137">
        <f>D!N78</f>
        <v>168.95</v>
      </c>
      <c r="AP78" s="137">
        <f>D!W78</f>
        <v>168.3</v>
      </c>
      <c r="AQ78" s="137">
        <f>D!AF78</f>
        <v>165.9</v>
      </c>
      <c r="AR78" s="137">
        <f>D!AO78</f>
        <v>162.1</v>
      </c>
      <c r="AS78" s="137">
        <f>D!AX78</f>
        <v>173.25</v>
      </c>
      <c r="AT78" s="137">
        <f>D!BG78</f>
        <v>174.2</v>
      </c>
      <c r="AU78" s="137">
        <f>D!G78</f>
        <v>10228048</v>
      </c>
      <c r="AV78" s="137">
        <f>D!P78</f>
        <v>11065823</v>
      </c>
      <c r="AW78" s="137">
        <f>D!Y78</f>
        <v>10091863</v>
      </c>
      <c r="AX78" s="137">
        <f>D!AH78</f>
        <v>11001274</v>
      </c>
      <c r="AY78" s="137">
        <f>D!AQ78</f>
        <v>8130435</v>
      </c>
      <c r="AZ78" s="137">
        <f>D!AZ78</f>
        <v>11548870</v>
      </c>
      <c r="BA78" s="137">
        <f>D!BI78</f>
        <v>5808584</v>
      </c>
      <c r="BB78" s="137" t="str">
        <f t="shared" si="187"/>
        <v>N</v>
      </c>
      <c r="BC78" s="137" t="str">
        <f t="shared" si="188"/>
        <v>Y</v>
      </c>
      <c r="BD78" s="137" t="str">
        <f t="shared" si="189"/>
        <v>N</v>
      </c>
      <c r="BE78" s="137" t="str">
        <f t="shared" si="190"/>
        <v>Y</v>
      </c>
      <c r="BF78" s="137" t="str">
        <f t="shared" si="191"/>
        <v>N</v>
      </c>
      <c r="BG78" s="137" t="str">
        <f t="shared" si="192"/>
        <v>Y</v>
      </c>
      <c r="BH78" s="139">
        <f t="shared" si="193"/>
        <v>-7.5708331861082545</v>
      </c>
      <c r="BI78" s="139">
        <f t="shared" si="194"/>
        <v>9.6509435373825436</v>
      </c>
      <c r="BJ78" s="139">
        <f t="shared" si="195"/>
        <v>-8.2664153260795068</v>
      </c>
      <c r="BK78" s="139">
        <f t="shared" si="196"/>
        <v>35.309783547866751</v>
      </c>
      <c r="BL78" s="139">
        <f t="shared" si="197"/>
        <v>-29.599735731720937</v>
      </c>
      <c r="BM78" s="139">
        <f t="shared" si="198"/>
        <v>98.824188476916234</v>
      </c>
      <c r="BN78" s="137" t="str">
        <f t="shared" si="199"/>
        <v>N</v>
      </c>
      <c r="BO78" s="137" t="str">
        <f t="shared" si="200"/>
        <v>Y</v>
      </c>
      <c r="BP78" s="137" t="str">
        <f t="shared" si="201"/>
        <v>N</v>
      </c>
      <c r="BQ78" s="137" t="str">
        <f t="shared" si="202"/>
        <v>Y</v>
      </c>
      <c r="BR78" s="137" t="str">
        <f t="shared" si="203"/>
        <v>N</v>
      </c>
      <c r="BS78" s="137">
        <f>D!H78</f>
        <v>1699321328.3499999</v>
      </c>
      <c r="BT78" s="137">
        <f>D!Q78</f>
        <v>1900987809.9000001</v>
      </c>
      <c r="BU78" s="137">
        <f>D!Z78</f>
        <v>1723430893</v>
      </c>
      <c r="BV78" s="137">
        <f>D!AI78</f>
        <v>1872518031.75</v>
      </c>
      <c r="BW78" s="137">
        <f>D!AR78</f>
        <v>1359300764.75</v>
      </c>
      <c r="BX78" s="137">
        <f>D!BA78</f>
        <v>2039791439.25</v>
      </c>
      <c r="BY78" s="137">
        <f>D!BJ78</f>
        <v>1029399598.55</v>
      </c>
      <c r="BZ78" s="137" t="str">
        <f t="shared" si="204"/>
        <v>N</v>
      </c>
      <c r="CA78" s="137" t="str">
        <f t="shared" si="205"/>
        <v>Y</v>
      </c>
      <c r="CB78" s="137" t="str">
        <f t="shared" si="206"/>
        <v>N</v>
      </c>
      <c r="CC78" s="137" t="str">
        <f t="shared" si="207"/>
        <v>Y</v>
      </c>
      <c r="CD78" s="137" t="str">
        <f t="shared" si="208"/>
        <v>N</v>
      </c>
      <c r="CE78" s="137" t="str">
        <f t="shared" si="209"/>
        <v>Y</v>
      </c>
      <c r="CF78" s="139">
        <f t="shared" si="210"/>
        <v>-10.608509980956095</v>
      </c>
      <c r="CG78" s="139">
        <f t="shared" si="211"/>
        <v>10.302526061310431</v>
      </c>
      <c r="CH78" s="139">
        <f t="shared" si="212"/>
        <v>-7.9618533024575235</v>
      </c>
      <c r="CI78" s="139">
        <f t="shared" si="213"/>
        <v>37.755975742012474</v>
      </c>
      <c r="CJ78" s="139">
        <f t="shared" si="214"/>
        <v>-33.360796668026317</v>
      </c>
      <c r="CK78" s="139">
        <f t="shared" si="215"/>
        <v>98.153510271737616</v>
      </c>
      <c r="CL78" s="137" t="str">
        <f t="shared" si="216"/>
        <v>N</v>
      </c>
      <c r="CM78" s="137" t="str">
        <f t="shared" si="217"/>
        <v>Y</v>
      </c>
      <c r="CN78" s="137" t="str">
        <f t="shared" si="218"/>
        <v>N</v>
      </c>
      <c r="CO78" s="137" t="str">
        <f t="shared" si="219"/>
        <v>Y</v>
      </c>
      <c r="CP78" s="137" t="str">
        <f t="shared" si="220"/>
        <v>N</v>
      </c>
      <c r="CQ78" s="137">
        <f>D!I78</f>
        <v>66107</v>
      </c>
      <c r="CR78" s="137">
        <f>D!R78</f>
        <v>59783</v>
      </c>
      <c r="CS78" s="137">
        <f>D!AA78</f>
        <v>50806</v>
      </c>
      <c r="CT78" s="137">
        <f>D!AJ78</f>
        <v>68717</v>
      </c>
      <c r="CU78" s="137">
        <f>D!AS78</f>
        <v>57320</v>
      </c>
      <c r="CV78" s="137">
        <f>D!BB78</f>
        <v>64161</v>
      </c>
      <c r="CW78" s="137">
        <f>D!BK78</f>
        <v>35548</v>
      </c>
      <c r="CX78" s="137" t="str">
        <f t="shared" si="221"/>
        <v>Y</v>
      </c>
      <c r="CY78" s="137" t="str">
        <f t="shared" si="222"/>
        <v>Y</v>
      </c>
      <c r="CZ78" s="137" t="str">
        <f t="shared" si="223"/>
        <v>N</v>
      </c>
      <c r="DA78" s="137" t="str">
        <f t="shared" si="224"/>
        <v>Y</v>
      </c>
      <c r="DB78" s="137" t="str">
        <f t="shared" si="225"/>
        <v>N</v>
      </c>
      <c r="DC78" s="137" t="str">
        <f t="shared" si="226"/>
        <v>Y</v>
      </c>
      <c r="DD78" s="139">
        <f t="shared" si="227"/>
        <v>10.578258033220147</v>
      </c>
      <c r="DE78" s="139">
        <f t="shared" si="228"/>
        <v>17.669172932330827</v>
      </c>
      <c r="DF78" s="139">
        <f t="shared" si="229"/>
        <v>-26.064874776256243</v>
      </c>
      <c r="DG78" s="139">
        <f t="shared" si="230"/>
        <v>19.883112351709702</v>
      </c>
      <c r="DH78" s="139">
        <f t="shared" si="231"/>
        <v>-10.662240301740933</v>
      </c>
      <c r="DI78" s="139">
        <f t="shared" si="232"/>
        <v>80.491166872960505</v>
      </c>
      <c r="DJ78" s="137" t="str">
        <f t="shared" si="233"/>
        <v>N</v>
      </c>
      <c r="DK78" s="137" t="str">
        <f t="shared" si="234"/>
        <v>Y</v>
      </c>
      <c r="DL78" s="137" t="str">
        <f t="shared" si="235"/>
        <v>N</v>
      </c>
      <c r="DM78" s="137" t="str">
        <f t="shared" si="236"/>
        <v>Y</v>
      </c>
      <c r="DN78" s="137" t="str">
        <f t="shared" si="237"/>
        <v>N</v>
      </c>
      <c r="DO78" s="137">
        <f>Volatility!B78</f>
        <v>4.3</v>
      </c>
      <c r="DP78" s="137">
        <f>Volatility!E78</f>
        <v>4.3999999999999897</v>
      </c>
      <c r="DQ78" s="137">
        <f>Volatility!H78</f>
        <v>4.53</v>
      </c>
      <c r="DR78" s="137">
        <f>Volatility!K78</f>
        <v>4.66</v>
      </c>
      <c r="DS78" s="137">
        <f>Volatility!N78</f>
        <v>4.72</v>
      </c>
      <c r="DT78" s="137">
        <f>Volatility!Q78</f>
        <v>4.58</v>
      </c>
      <c r="DU78" s="137">
        <f>Volatility!T78</f>
        <v>4.72</v>
      </c>
      <c r="DV78" s="137" t="str">
        <f t="shared" si="238"/>
        <v>N</v>
      </c>
      <c r="DW78" s="137" t="str">
        <f t="shared" si="239"/>
        <v>N</v>
      </c>
      <c r="DX78" s="137" t="str">
        <f t="shared" si="240"/>
        <v>N</v>
      </c>
      <c r="DY78" s="137" t="str">
        <f t="shared" si="241"/>
        <v>N</v>
      </c>
      <c r="DZ78" s="137" t="str">
        <f t="shared" si="242"/>
        <v>Y</v>
      </c>
      <c r="EA78" s="137" t="str">
        <f t="shared" si="243"/>
        <v>N</v>
      </c>
      <c r="EB78" s="139">
        <f t="shared" si="244"/>
        <v>-2.2727272727270478</v>
      </c>
      <c r="EC78" s="139">
        <f t="shared" si="245"/>
        <v>-2.8697571743931687</v>
      </c>
      <c r="ED78" s="139">
        <f t="shared" si="246"/>
        <v>-2.7896995708154484</v>
      </c>
      <c r="EE78" s="139">
        <f t="shared" si="247"/>
        <v>-1.2711864406779578</v>
      </c>
      <c r="EF78" s="139">
        <f t="shared" si="248"/>
        <v>3.056768558951958</v>
      </c>
      <c r="EG78" s="139">
        <f t="shared" si="249"/>
        <v>-2.9661016949152477</v>
      </c>
      <c r="EH78" s="137" t="str">
        <f t="shared" si="250"/>
        <v>Y</v>
      </c>
      <c r="EI78" s="137" t="str">
        <f t="shared" si="251"/>
        <v>N</v>
      </c>
      <c r="EJ78" s="137" t="str">
        <f t="shared" si="252"/>
        <v>N</v>
      </c>
      <c r="EK78" s="137" t="str">
        <f t="shared" si="253"/>
        <v>N</v>
      </c>
      <c r="EL78" s="137" t="str">
        <f t="shared" si="254"/>
        <v>Y</v>
      </c>
    </row>
    <row r="79" spans="1:142" x14ac:dyDescent="0.3">
      <c r="A79" s="137" t="str">
        <f>D!B79</f>
        <v>JUBLFOOD</v>
      </c>
      <c r="B79" s="137">
        <f>D!F79</f>
        <v>1620.3</v>
      </c>
      <c r="C79" s="137">
        <f>D!O79</f>
        <v>1570</v>
      </c>
      <c r="D79" s="137">
        <f>D!X79</f>
        <v>1521.5</v>
      </c>
      <c r="E79" s="137">
        <f>D!AG79</f>
        <v>1506.8</v>
      </c>
      <c r="F79" s="137">
        <f>D!AP79</f>
        <v>1549.9</v>
      </c>
      <c r="G79" s="137">
        <f>D!AY79</f>
        <v>1666.3</v>
      </c>
      <c r="H79" s="137">
        <f>D!BH79</f>
        <v>1689.65</v>
      </c>
      <c r="I79" s="137" t="str">
        <f t="shared" si="170"/>
        <v>Y</v>
      </c>
      <c r="J79" s="137" t="str">
        <f t="shared" si="171"/>
        <v>Y</v>
      </c>
      <c r="K79" s="137" t="str">
        <f t="shared" si="172"/>
        <v>Y</v>
      </c>
      <c r="L79" s="137" t="str">
        <f t="shared" si="173"/>
        <v>N</v>
      </c>
      <c r="M79" s="137" t="str">
        <f t="shared" si="174"/>
        <v>N</v>
      </c>
      <c r="N79" s="137" t="str">
        <f t="shared" si="175"/>
        <v>N</v>
      </c>
      <c r="O79" s="139">
        <f t="shared" si="176"/>
        <v>3.2038216560509523</v>
      </c>
      <c r="P79" s="139">
        <f t="shared" si="177"/>
        <v>3.1876437725928359</v>
      </c>
      <c r="Q79" s="139">
        <f t="shared" si="178"/>
        <v>0.97557738253252235</v>
      </c>
      <c r="R79" s="139">
        <f t="shared" si="179"/>
        <v>-2.7808245693270619</v>
      </c>
      <c r="S79" s="139">
        <f t="shared" si="180"/>
        <v>-6.9855368180999742</v>
      </c>
      <c r="T79" s="139">
        <f t="shared" si="181"/>
        <v>-1.3819430059479854</v>
      </c>
      <c r="U79" s="137" t="str">
        <f t="shared" si="182"/>
        <v>Y</v>
      </c>
      <c r="V79" s="137" t="str">
        <f t="shared" si="183"/>
        <v>Y</v>
      </c>
      <c r="W79" s="137" t="str">
        <f t="shared" si="184"/>
        <v>Y</v>
      </c>
      <c r="X79" s="137" t="str">
        <f t="shared" si="185"/>
        <v>Y</v>
      </c>
      <c r="Y79" s="137" t="str">
        <f t="shared" si="186"/>
        <v>N</v>
      </c>
      <c r="Z79" s="137">
        <f>D!C79</f>
        <v>1567.8</v>
      </c>
      <c r="AA79" s="137">
        <f>D!L79</f>
        <v>1575.1</v>
      </c>
      <c r="AB79" s="137">
        <f>D!U79</f>
        <v>1510</v>
      </c>
      <c r="AC79" s="137">
        <f>D!AD79</f>
        <v>1550</v>
      </c>
      <c r="AD79" s="137">
        <f>D!AM79</f>
        <v>1663</v>
      </c>
      <c r="AE79" s="137">
        <f>D!AV79</f>
        <v>1689</v>
      </c>
      <c r="AF79" s="137">
        <f>D!BE79</f>
        <v>1661</v>
      </c>
      <c r="AG79" s="137">
        <f>D!D79</f>
        <v>1638.45</v>
      </c>
      <c r="AH79" s="137">
        <f>D!M79</f>
        <v>1615</v>
      </c>
      <c r="AI79" s="137">
        <f>D!V79</f>
        <v>1540.2</v>
      </c>
      <c r="AJ79" s="137">
        <f>D!AE79</f>
        <v>1584.7</v>
      </c>
      <c r="AK79" s="137">
        <f>D!AN79</f>
        <v>1687.9</v>
      </c>
      <c r="AL79" s="137">
        <f>D!AW79</f>
        <v>1694</v>
      </c>
      <c r="AM79" s="137">
        <f>D!BF79</f>
        <v>1714.9</v>
      </c>
      <c r="AN79" s="137">
        <f>D!E79</f>
        <v>1554.9</v>
      </c>
      <c r="AO79" s="137">
        <f>D!N79</f>
        <v>1545.1</v>
      </c>
      <c r="AP79" s="137">
        <f>D!W79</f>
        <v>1485.9</v>
      </c>
      <c r="AQ79" s="137">
        <f>D!AF79</f>
        <v>1493.05</v>
      </c>
      <c r="AR79" s="137">
        <f>D!AO79</f>
        <v>1530</v>
      </c>
      <c r="AS79" s="137">
        <f>D!AX79</f>
        <v>1642.6</v>
      </c>
      <c r="AT79" s="137">
        <f>D!BG79</f>
        <v>1652.4</v>
      </c>
      <c r="AU79" s="137">
        <f>D!G79</f>
        <v>2431631</v>
      </c>
      <c r="AV79" s="137">
        <f>D!P79</f>
        <v>3410742</v>
      </c>
      <c r="AW79" s="137">
        <f>D!Y79</f>
        <v>1598247</v>
      </c>
      <c r="AX79" s="137">
        <f>D!AH79</f>
        <v>1825078</v>
      </c>
      <c r="AY79" s="137">
        <f>D!AQ79</f>
        <v>1897047</v>
      </c>
      <c r="AZ79" s="137">
        <f>D!AZ79</f>
        <v>1017696</v>
      </c>
      <c r="BA79" s="137">
        <f>D!BI79</f>
        <v>1398763</v>
      </c>
      <c r="BB79" s="137" t="str">
        <f t="shared" si="187"/>
        <v>N</v>
      </c>
      <c r="BC79" s="137" t="str">
        <f t="shared" si="188"/>
        <v>Y</v>
      </c>
      <c r="BD79" s="137" t="str">
        <f t="shared" si="189"/>
        <v>N</v>
      </c>
      <c r="BE79" s="137" t="str">
        <f t="shared" si="190"/>
        <v>N</v>
      </c>
      <c r="BF79" s="137" t="str">
        <f t="shared" si="191"/>
        <v>Y</v>
      </c>
      <c r="BG79" s="137" t="str">
        <f t="shared" si="192"/>
        <v>N</v>
      </c>
      <c r="BH79" s="139">
        <f t="shared" si="193"/>
        <v>-28.706686111115999</v>
      </c>
      <c r="BI79" s="139">
        <f t="shared" si="194"/>
        <v>113.4051870580705</v>
      </c>
      <c r="BJ79" s="139">
        <f t="shared" si="195"/>
        <v>-12.428564696960898</v>
      </c>
      <c r="BK79" s="139">
        <f t="shared" si="196"/>
        <v>-3.7937383733771486</v>
      </c>
      <c r="BL79" s="139">
        <f t="shared" si="197"/>
        <v>86.40605839071786</v>
      </c>
      <c r="BM79" s="139">
        <f t="shared" si="198"/>
        <v>-27.243142691077761</v>
      </c>
      <c r="BN79" s="137" t="str">
        <f t="shared" si="199"/>
        <v>N</v>
      </c>
      <c r="BO79" s="137" t="str">
        <f t="shared" si="200"/>
        <v>Y</v>
      </c>
      <c r="BP79" s="137" t="str">
        <f t="shared" si="201"/>
        <v>N</v>
      </c>
      <c r="BQ79" s="137" t="str">
        <f t="shared" si="202"/>
        <v>N</v>
      </c>
      <c r="BR79" s="137" t="str">
        <f t="shared" si="203"/>
        <v>Y</v>
      </c>
      <c r="BS79" s="137">
        <f>D!H79</f>
        <v>3918563344.4000001</v>
      </c>
      <c r="BT79" s="137">
        <f>D!Q79</f>
        <v>5372015104.75</v>
      </c>
      <c r="BU79" s="137">
        <f>D!Z79</f>
        <v>2419054740.0999999</v>
      </c>
      <c r="BV79" s="137">
        <f>D!AI79</f>
        <v>2801475996.6999998</v>
      </c>
      <c r="BW79" s="137">
        <f>D!AR79</f>
        <v>3024095812.0500002</v>
      </c>
      <c r="BX79" s="137">
        <f>D!BA79</f>
        <v>1694551324.3</v>
      </c>
      <c r="BY79" s="137">
        <f>D!BJ79</f>
        <v>2362923133.1500001</v>
      </c>
      <c r="BZ79" s="137" t="str">
        <f t="shared" si="204"/>
        <v>N</v>
      </c>
      <c r="CA79" s="137" t="str">
        <f t="shared" si="205"/>
        <v>Y</v>
      </c>
      <c r="CB79" s="137" t="str">
        <f t="shared" si="206"/>
        <v>N</v>
      </c>
      <c r="CC79" s="137" t="str">
        <f t="shared" si="207"/>
        <v>N</v>
      </c>
      <c r="CD79" s="137" t="str">
        <f t="shared" si="208"/>
        <v>Y</v>
      </c>
      <c r="CE79" s="137" t="str">
        <f t="shared" si="209"/>
        <v>N</v>
      </c>
      <c r="CF79" s="139">
        <f t="shared" si="210"/>
        <v>-27.055987967435918</v>
      </c>
      <c r="CG79" s="139">
        <f t="shared" si="211"/>
        <v>122.07083683141164</v>
      </c>
      <c r="CH79" s="139">
        <f t="shared" si="212"/>
        <v>-13.650706165266923</v>
      </c>
      <c r="CI79" s="139">
        <f t="shared" si="213"/>
        <v>-7.3615331386967187</v>
      </c>
      <c r="CJ79" s="139">
        <f t="shared" si="214"/>
        <v>78.459971597450433</v>
      </c>
      <c r="CK79" s="139">
        <f t="shared" si="215"/>
        <v>-28.285804115811302</v>
      </c>
      <c r="CL79" s="137" t="str">
        <f t="shared" si="216"/>
        <v>N</v>
      </c>
      <c r="CM79" s="137" t="str">
        <f t="shared" si="217"/>
        <v>Y</v>
      </c>
      <c r="CN79" s="137" t="str">
        <f t="shared" si="218"/>
        <v>N</v>
      </c>
      <c r="CO79" s="137" t="str">
        <f t="shared" si="219"/>
        <v>N</v>
      </c>
      <c r="CP79" s="137" t="str">
        <f t="shared" si="220"/>
        <v>Y</v>
      </c>
      <c r="CQ79" s="137">
        <f>D!I79</f>
        <v>123742</v>
      </c>
      <c r="CR79" s="137">
        <f>D!R79</f>
        <v>148191</v>
      </c>
      <c r="CS79" s="137">
        <f>D!AA79</f>
        <v>78705</v>
      </c>
      <c r="CT79" s="137">
        <f>D!AJ79</f>
        <v>88535</v>
      </c>
      <c r="CU79" s="137">
        <f>D!AS79</f>
        <v>117022</v>
      </c>
      <c r="CV79" s="137">
        <f>D!BB79</f>
        <v>57370</v>
      </c>
      <c r="CW79" s="137">
        <f>D!BK79</f>
        <v>91318</v>
      </c>
      <c r="CX79" s="137" t="str">
        <f t="shared" si="221"/>
        <v>N</v>
      </c>
      <c r="CY79" s="137" t="str">
        <f t="shared" si="222"/>
        <v>Y</v>
      </c>
      <c r="CZ79" s="137" t="str">
        <f t="shared" si="223"/>
        <v>N</v>
      </c>
      <c r="DA79" s="137" t="str">
        <f t="shared" si="224"/>
        <v>N</v>
      </c>
      <c r="DB79" s="137" t="str">
        <f t="shared" si="225"/>
        <v>Y</v>
      </c>
      <c r="DC79" s="137" t="str">
        <f t="shared" si="226"/>
        <v>N</v>
      </c>
      <c r="DD79" s="139">
        <f t="shared" si="227"/>
        <v>-16.49830286589604</v>
      </c>
      <c r="DE79" s="139">
        <f t="shared" si="228"/>
        <v>88.286639984753194</v>
      </c>
      <c r="DF79" s="139">
        <f t="shared" si="229"/>
        <v>-11.102953634155984</v>
      </c>
      <c r="DG79" s="139">
        <f t="shared" si="230"/>
        <v>-24.343285877869121</v>
      </c>
      <c r="DH79" s="139">
        <f t="shared" si="231"/>
        <v>103.97768868746731</v>
      </c>
      <c r="DI79" s="139">
        <f t="shared" si="232"/>
        <v>-37.175584222168681</v>
      </c>
      <c r="DJ79" s="137" t="str">
        <f t="shared" si="233"/>
        <v>N</v>
      </c>
      <c r="DK79" s="137" t="str">
        <f t="shared" si="234"/>
        <v>Y</v>
      </c>
      <c r="DL79" s="137" t="str">
        <f t="shared" si="235"/>
        <v>Y</v>
      </c>
      <c r="DM79" s="137" t="str">
        <f t="shared" si="236"/>
        <v>N</v>
      </c>
      <c r="DN79" s="137" t="str">
        <f t="shared" si="237"/>
        <v>Y</v>
      </c>
      <c r="DO79" s="137">
        <f>Volatility!B79</f>
        <v>3.71</v>
      </c>
      <c r="DP79" s="137">
        <f>Volatility!E79</f>
        <v>3.74</v>
      </c>
      <c r="DQ79" s="137">
        <f>Volatility!H79</f>
        <v>3.78</v>
      </c>
      <c r="DR79" s="137">
        <f>Volatility!K79</f>
        <v>3.8899999999999899</v>
      </c>
      <c r="DS79" s="137">
        <f>Volatility!N79</f>
        <v>3.95</v>
      </c>
      <c r="DT79" s="137">
        <f>Volatility!Q79</f>
        <v>3.64</v>
      </c>
      <c r="DU79" s="137">
        <f>Volatility!T79</f>
        <v>3.74</v>
      </c>
      <c r="DV79" s="137" t="str">
        <f t="shared" si="238"/>
        <v>N</v>
      </c>
      <c r="DW79" s="137" t="str">
        <f t="shared" si="239"/>
        <v>N</v>
      </c>
      <c r="DX79" s="137" t="str">
        <f t="shared" si="240"/>
        <v>N</v>
      </c>
      <c r="DY79" s="137" t="str">
        <f t="shared" si="241"/>
        <v>N</v>
      </c>
      <c r="DZ79" s="137" t="str">
        <f t="shared" si="242"/>
        <v>Y</v>
      </c>
      <c r="EA79" s="137" t="str">
        <f t="shared" si="243"/>
        <v>N</v>
      </c>
      <c r="EB79" s="139">
        <f t="shared" si="244"/>
        <v>-0.80213903743316173</v>
      </c>
      <c r="EC79" s="139">
        <f t="shared" si="245"/>
        <v>-1.0582010582010475</v>
      </c>
      <c r="ED79" s="139">
        <f t="shared" si="246"/>
        <v>-2.8277634961437115</v>
      </c>
      <c r="EE79" s="139">
        <f t="shared" si="247"/>
        <v>-1.5189873417724118</v>
      </c>
      <c r="EF79" s="139">
        <f t="shared" si="248"/>
        <v>8.5164835164835182</v>
      </c>
      <c r="EG79" s="139">
        <f t="shared" si="249"/>
        <v>-2.6737967914438525</v>
      </c>
      <c r="EH79" s="137" t="str">
        <f t="shared" si="250"/>
        <v>Y</v>
      </c>
      <c r="EI79" s="137" t="str">
        <f t="shared" si="251"/>
        <v>Y</v>
      </c>
      <c r="EJ79" s="137" t="str">
        <f t="shared" si="252"/>
        <v>N</v>
      </c>
      <c r="EK79" s="137" t="str">
        <f t="shared" si="253"/>
        <v>N</v>
      </c>
      <c r="EL79" s="137" t="str">
        <f t="shared" si="254"/>
        <v>Y</v>
      </c>
    </row>
    <row r="80" spans="1:142" x14ac:dyDescent="0.3">
      <c r="A80" s="137" t="str">
        <f>D!B80</f>
        <v>JUSTDIAL</v>
      </c>
      <c r="B80" s="137">
        <f>D!F80</f>
        <v>347.5</v>
      </c>
      <c r="C80" s="137">
        <f>D!O80</f>
        <v>349.5</v>
      </c>
      <c r="D80" s="137">
        <f>D!X80</f>
        <v>352.15</v>
      </c>
      <c r="E80" s="137">
        <f>D!AG80</f>
        <v>334.6</v>
      </c>
      <c r="F80" s="137">
        <f>D!AP80</f>
        <v>332.45</v>
      </c>
      <c r="G80" s="137">
        <f>D!AY80</f>
        <v>350.25</v>
      </c>
      <c r="H80" s="137">
        <f>D!BH80</f>
        <v>357.4</v>
      </c>
      <c r="I80" s="137" t="str">
        <f t="shared" si="170"/>
        <v>N</v>
      </c>
      <c r="J80" s="137" t="str">
        <f t="shared" si="171"/>
        <v>N</v>
      </c>
      <c r="K80" s="137" t="str">
        <f t="shared" si="172"/>
        <v>Y</v>
      </c>
      <c r="L80" s="137" t="str">
        <f t="shared" si="173"/>
        <v>Y</v>
      </c>
      <c r="M80" s="137" t="str">
        <f t="shared" si="174"/>
        <v>N</v>
      </c>
      <c r="N80" s="137" t="str">
        <f t="shared" si="175"/>
        <v>N</v>
      </c>
      <c r="O80" s="139">
        <f t="shared" si="176"/>
        <v>-0.57224606580829751</v>
      </c>
      <c r="P80" s="139">
        <f t="shared" si="177"/>
        <v>-0.75252023285531089</v>
      </c>
      <c r="Q80" s="139">
        <f t="shared" si="178"/>
        <v>5.2450687387925745</v>
      </c>
      <c r="R80" s="139">
        <f t="shared" si="179"/>
        <v>0.64671379154761144</v>
      </c>
      <c r="S80" s="139">
        <f t="shared" si="180"/>
        <v>-5.0820842255531797</v>
      </c>
      <c r="T80" s="139">
        <f t="shared" si="181"/>
        <v>-2.0005595970900889</v>
      </c>
      <c r="U80" s="137" t="str">
        <f t="shared" si="182"/>
        <v>Y</v>
      </c>
      <c r="V80" s="137" t="str">
        <f t="shared" si="183"/>
        <v>N</v>
      </c>
      <c r="W80" s="137" t="str">
        <f t="shared" si="184"/>
        <v>Y</v>
      </c>
      <c r="X80" s="137" t="str">
        <f t="shared" si="185"/>
        <v>Y</v>
      </c>
      <c r="Y80" s="137" t="str">
        <f t="shared" si="186"/>
        <v>N</v>
      </c>
      <c r="Z80" s="137">
        <f>D!C80</f>
        <v>348</v>
      </c>
      <c r="AA80" s="137">
        <f>D!L80</f>
        <v>354.9</v>
      </c>
      <c r="AB80" s="137">
        <f>D!U80</f>
        <v>336</v>
      </c>
      <c r="AC80" s="137">
        <f>D!AD80</f>
        <v>338</v>
      </c>
      <c r="AD80" s="137">
        <f>D!AM80</f>
        <v>348</v>
      </c>
      <c r="AE80" s="137">
        <f>D!AV80</f>
        <v>359.95</v>
      </c>
      <c r="AF80" s="137">
        <f>D!BE80</f>
        <v>349</v>
      </c>
      <c r="AG80" s="137">
        <f>D!D80</f>
        <v>358.85</v>
      </c>
      <c r="AH80" s="137">
        <f>D!M80</f>
        <v>354.9</v>
      </c>
      <c r="AI80" s="137">
        <f>D!V80</f>
        <v>354.5</v>
      </c>
      <c r="AJ80" s="137">
        <f>D!AE80</f>
        <v>342.95</v>
      </c>
      <c r="AK80" s="137">
        <f>D!AN80</f>
        <v>348</v>
      </c>
      <c r="AL80" s="137">
        <f>D!AW80</f>
        <v>371.95</v>
      </c>
      <c r="AM80" s="137">
        <f>D!BF80</f>
        <v>362.75</v>
      </c>
      <c r="AN80" s="137">
        <f>D!E80</f>
        <v>344.25</v>
      </c>
      <c r="AO80" s="137">
        <f>D!N80</f>
        <v>345.6</v>
      </c>
      <c r="AP80" s="137">
        <f>D!W80</f>
        <v>332.5</v>
      </c>
      <c r="AQ80" s="137">
        <f>D!AF80</f>
        <v>330.7</v>
      </c>
      <c r="AR80" s="137">
        <f>D!AO80</f>
        <v>326.3</v>
      </c>
      <c r="AS80" s="137">
        <f>D!AX80</f>
        <v>348</v>
      </c>
      <c r="AT80" s="137">
        <f>D!BG80</f>
        <v>344.8</v>
      </c>
      <c r="AU80" s="137">
        <f>D!G80</f>
        <v>2447640</v>
      </c>
      <c r="AV80" s="137">
        <f>D!P80</f>
        <v>1551267</v>
      </c>
      <c r="AW80" s="137">
        <f>D!Y80</f>
        <v>2581234</v>
      </c>
      <c r="AX80" s="137">
        <f>D!AH80</f>
        <v>2733745</v>
      </c>
      <c r="AY80" s="137">
        <f>D!AQ80</f>
        <v>2649854</v>
      </c>
      <c r="AZ80" s="137">
        <f>D!AZ80</f>
        <v>3172522</v>
      </c>
      <c r="BA80" s="137">
        <f>D!BI80</f>
        <v>2277258</v>
      </c>
      <c r="BB80" s="137" t="str">
        <f t="shared" si="187"/>
        <v>Y</v>
      </c>
      <c r="BC80" s="137" t="str">
        <f t="shared" si="188"/>
        <v>N</v>
      </c>
      <c r="BD80" s="137" t="str">
        <f t="shared" si="189"/>
        <v>N</v>
      </c>
      <c r="BE80" s="137" t="str">
        <f t="shared" si="190"/>
        <v>Y</v>
      </c>
      <c r="BF80" s="137" t="str">
        <f t="shared" si="191"/>
        <v>N</v>
      </c>
      <c r="BG80" s="137" t="str">
        <f t="shared" si="192"/>
        <v>Y</v>
      </c>
      <c r="BH80" s="139">
        <f t="shared" si="193"/>
        <v>57.78328295515859</v>
      </c>
      <c r="BI80" s="139">
        <f t="shared" si="194"/>
        <v>-39.902116584548317</v>
      </c>
      <c r="BJ80" s="139">
        <f t="shared" si="195"/>
        <v>-5.5788305054055884</v>
      </c>
      <c r="BK80" s="139">
        <f t="shared" si="196"/>
        <v>3.1658725348641852</v>
      </c>
      <c r="BL80" s="139">
        <f t="shared" si="197"/>
        <v>-16.474842412440324</v>
      </c>
      <c r="BM80" s="139">
        <f t="shared" si="198"/>
        <v>39.313244261300213</v>
      </c>
      <c r="BN80" s="137" t="str">
        <f t="shared" si="199"/>
        <v>Y</v>
      </c>
      <c r="BO80" s="137" t="str">
        <f t="shared" si="200"/>
        <v>N</v>
      </c>
      <c r="BP80" s="137" t="str">
        <f t="shared" si="201"/>
        <v>N</v>
      </c>
      <c r="BQ80" s="137" t="str">
        <f t="shared" si="202"/>
        <v>Y</v>
      </c>
      <c r="BR80" s="137" t="str">
        <f t="shared" si="203"/>
        <v>N</v>
      </c>
      <c r="BS80" s="137">
        <f>D!H80</f>
        <v>863657492.75</v>
      </c>
      <c r="BT80" s="137">
        <f>D!Q80</f>
        <v>542342896.75</v>
      </c>
      <c r="BU80" s="137">
        <f>D!Z80</f>
        <v>894942629.79999995</v>
      </c>
      <c r="BV80" s="137">
        <f>D!AI80</f>
        <v>919193709.89999998</v>
      </c>
      <c r="BW80" s="137">
        <f>D!AR80</f>
        <v>886445354.35000002</v>
      </c>
      <c r="BX80" s="137">
        <f>D!BA80</f>
        <v>1139213544</v>
      </c>
      <c r="BY80" s="137">
        <f>D!BJ80</f>
        <v>814133771.10000002</v>
      </c>
      <c r="BZ80" s="137" t="str">
        <f t="shared" si="204"/>
        <v>Y</v>
      </c>
      <c r="CA80" s="137" t="str">
        <f t="shared" si="205"/>
        <v>N</v>
      </c>
      <c r="CB80" s="137" t="str">
        <f t="shared" si="206"/>
        <v>N</v>
      </c>
      <c r="CC80" s="137" t="str">
        <f t="shared" si="207"/>
        <v>Y</v>
      </c>
      <c r="CD80" s="137" t="str">
        <f t="shared" si="208"/>
        <v>N</v>
      </c>
      <c r="CE80" s="137" t="str">
        <f t="shared" si="209"/>
        <v>Y</v>
      </c>
      <c r="CF80" s="139">
        <f t="shared" si="210"/>
        <v>59.245653981177547</v>
      </c>
      <c r="CG80" s="139">
        <f t="shared" si="211"/>
        <v>-39.399143733805403</v>
      </c>
      <c r="CH80" s="139">
        <f t="shared" si="212"/>
        <v>-2.6382991788138241</v>
      </c>
      <c r="CI80" s="139">
        <f t="shared" si="213"/>
        <v>3.69434566826888</v>
      </c>
      <c r="CJ80" s="139">
        <f t="shared" si="214"/>
        <v>-22.18795510124307</v>
      </c>
      <c r="CK80" s="139">
        <f t="shared" si="215"/>
        <v>39.92952809963591</v>
      </c>
      <c r="CL80" s="137" t="str">
        <f t="shared" si="216"/>
        <v>Y</v>
      </c>
      <c r="CM80" s="137" t="str">
        <f t="shared" si="217"/>
        <v>N</v>
      </c>
      <c r="CN80" s="137" t="str">
        <f t="shared" si="218"/>
        <v>N</v>
      </c>
      <c r="CO80" s="137" t="str">
        <f t="shared" si="219"/>
        <v>Y</v>
      </c>
      <c r="CP80" s="137" t="str">
        <f t="shared" si="220"/>
        <v>N</v>
      </c>
      <c r="CQ80" s="137">
        <f>D!I80</f>
        <v>43170</v>
      </c>
      <c r="CR80" s="137">
        <f>D!R80</f>
        <v>24614</v>
      </c>
      <c r="CS80" s="137">
        <f>D!AA80</f>
        <v>38444</v>
      </c>
      <c r="CT80" s="137">
        <f>D!AJ80</f>
        <v>38835</v>
      </c>
      <c r="CU80" s="137">
        <f>D!AS80</f>
        <v>42773</v>
      </c>
      <c r="CV80" s="137">
        <f>D!BB80</f>
        <v>54097</v>
      </c>
      <c r="CW80" s="137">
        <f>D!BK80</f>
        <v>34167</v>
      </c>
      <c r="CX80" s="137" t="str">
        <f t="shared" si="221"/>
        <v>Y</v>
      </c>
      <c r="CY80" s="137" t="str">
        <f t="shared" si="222"/>
        <v>N</v>
      </c>
      <c r="CZ80" s="137" t="str">
        <f t="shared" si="223"/>
        <v>N</v>
      </c>
      <c r="DA80" s="137" t="str">
        <f t="shared" si="224"/>
        <v>N</v>
      </c>
      <c r="DB80" s="137" t="str">
        <f t="shared" si="225"/>
        <v>N</v>
      </c>
      <c r="DC80" s="137" t="str">
        <f t="shared" si="226"/>
        <v>Y</v>
      </c>
      <c r="DD80" s="139">
        <f t="shared" si="227"/>
        <v>75.387990574469811</v>
      </c>
      <c r="DE80" s="139">
        <f t="shared" si="228"/>
        <v>-35.974404328373737</v>
      </c>
      <c r="DF80" s="139">
        <f t="shared" si="229"/>
        <v>-1.0068237414703232</v>
      </c>
      <c r="DG80" s="139">
        <f t="shared" si="230"/>
        <v>-9.2067425712482187</v>
      </c>
      <c r="DH80" s="139">
        <f t="shared" si="231"/>
        <v>-20.932768915096954</v>
      </c>
      <c r="DI80" s="139">
        <f t="shared" si="232"/>
        <v>58.331138232797727</v>
      </c>
      <c r="DJ80" s="137" t="str">
        <f t="shared" si="233"/>
        <v>Y</v>
      </c>
      <c r="DK80" s="137" t="str">
        <f t="shared" si="234"/>
        <v>N</v>
      </c>
      <c r="DL80" s="137" t="str">
        <f t="shared" si="235"/>
        <v>Y</v>
      </c>
      <c r="DM80" s="137" t="str">
        <f t="shared" si="236"/>
        <v>Y</v>
      </c>
      <c r="DN80" s="137" t="str">
        <f t="shared" si="237"/>
        <v>N</v>
      </c>
      <c r="DO80" s="137">
        <f>Volatility!B80</f>
        <v>4.83</v>
      </c>
      <c r="DP80" s="137">
        <f>Volatility!E80</f>
        <v>4.9799999999999898</v>
      </c>
      <c r="DQ80" s="137">
        <f>Volatility!H80</f>
        <v>5.13</v>
      </c>
      <c r="DR80" s="137">
        <f>Volatility!K80</f>
        <v>5.13</v>
      </c>
      <c r="DS80" s="137">
        <f>Volatility!N80</f>
        <v>5.29</v>
      </c>
      <c r="DT80" s="137">
        <f>Volatility!Q80</f>
        <v>5.29</v>
      </c>
      <c r="DU80" s="137">
        <f>Volatility!T80</f>
        <v>5.43</v>
      </c>
      <c r="DV80" s="137" t="str">
        <f t="shared" si="238"/>
        <v>N</v>
      </c>
      <c r="DW80" s="137" t="str">
        <f t="shared" si="239"/>
        <v>N</v>
      </c>
      <c r="DX80" s="137" t="str">
        <f t="shared" si="240"/>
        <v>Y</v>
      </c>
      <c r="DY80" s="137" t="str">
        <f t="shared" si="241"/>
        <v>N</v>
      </c>
      <c r="DZ80" s="137" t="str">
        <f t="shared" si="242"/>
        <v>Y</v>
      </c>
      <c r="EA80" s="137" t="str">
        <f t="shared" si="243"/>
        <v>N</v>
      </c>
      <c r="EB80" s="139">
        <f t="shared" si="244"/>
        <v>-3.0120481927708838</v>
      </c>
      <c r="EC80" s="139">
        <f t="shared" si="245"/>
        <v>-2.9239766081873322</v>
      </c>
      <c r="ED80" s="139">
        <f t="shared" si="246"/>
        <v>0</v>
      </c>
      <c r="EE80" s="139">
        <f t="shared" si="247"/>
        <v>-3.0245746691871482</v>
      </c>
      <c r="EF80" s="139">
        <f t="shared" si="248"/>
        <v>0</v>
      </c>
      <c r="EG80" s="139">
        <f t="shared" si="249"/>
        <v>-2.5782688766114124</v>
      </c>
      <c r="EH80" s="137" t="str">
        <f t="shared" si="250"/>
        <v>N</v>
      </c>
      <c r="EI80" s="137" t="str">
        <f t="shared" si="251"/>
        <v>N</v>
      </c>
      <c r="EJ80" s="137" t="str">
        <f t="shared" si="252"/>
        <v>Y</v>
      </c>
      <c r="EK80" s="137" t="str">
        <f t="shared" si="253"/>
        <v>N</v>
      </c>
      <c r="EL80" s="137" t="str">
        <f t="shared" si="254"/>
        <v>Y</v>
      </c>
    </row>
    <row r="81" spans="1:142" x14ac:dyDescent="0.3">
      <c r="A81" s="137" t="str">
        <f>D!B81</f>
        <v>KOTAKBANK</v>
      </c>
      <c r="B81" s="137">
        <f>D!F81</f>
        <v>1160.2</v>
      </c>
      <c r="C81" s="137">
        <f>D!O81</f>
        <v>1150.25</v>
      </c>
      <c r="D81" s="137">
        <f>D!X81</f>
        <v>1160.0999999999999</v>
      </c>
      <c r="E81" s="137">
        <f>D!AG81</f>
        <v>1130.45</v>
      </c>
      <c r="F81" s="137">
        <f>D!AP81</f>
        <v>1113.6500000000001</v>
      </c>
      <c r="G81" s="137">
        <f>D!AY81</f>
        <v>1178.3</v>
      </c>
      <c r="H81" s="137">
        <f>D!BH81</f>
        <v>1173.0999999999999</v>
      </c>
      <c r="I81" s="137" t="str">
        <f t="shared" si="170"/>
        <v>Y</v>
      </c>
      <c r="J81" s="137" t="str">
        <f t="shared" si="171"/>
        <v>N</v>
      </c>
      <c r="K81" s="137" t="str">
        <f t="shared" si="172"/>
        <v>Y</v>
      </c>
      <c r="L81" s="137" t="str">
        <f t="shared" si="173"/>
        <v>Y</v>
      </c>
      <c r="M81" s="137" t="str">
        <f t="shared" si="174"/>
        <v>N</v>
      </c>
      <c r="N81" s="137" t="str">
        <f t="shared" si="175"/>
        <v>Y</v>
      </c>
      <c r="O81" s="139">
        <f t="shared" si="176"/>
        <v>0.86502934144751542</v>
      </c>
      <c r="P81" s="139">
        <f t="shared" si="177"/>
        <v>-0.84906473579863029</v>
      </c>
      <c r="Q81" s="139">
        <f t="shared" si="178"/>
        <v>2.6228493077977677</v>
      </c>
      <c r="R81" s="139">
        <f t="shared" si="179"/>
        <v>1.508552956494406</v>
      </c>
      <c r="S81" s="139">
        <f t="shared" si="180"/>
        <v>-5.4867181532716511</v>
      </c>
      <c r="T81" s="139">
        <f t="shared" si="181"/>
        <v>0.44326996845964073</v>
      </c>
      <c r="U81" s="137" t="str">
        <f t="shared" si="182"/>
        <v>Y</v>
      </c>
      <c r="V81" s="137" t="str">
        <f t="shared" si="183"/>
        <v>N</v>
      </c>
      <c r="W81" s="137" t="str">
        <f t="shared" si="184"/>
        <v>Y</v>
      </c>
      <c r="X81" s="137" t="str">
        <f t="shared" si="185"/>
        <v>Y</v>
      </c>
      <c r="Y81" s="137" t="str">
        <f t="shared" si="186"/>
        <v>N</v>
      </c>
      <c r="Z81" s="137">
        <f>D!C81</f>
        <v>1140</v>
      </c>
      <c r="AA81" s="137">
        <f>D!L81</f>
        <v>1165</v>
      </c>
      <c r="AB81" s="137">
        <f>D!U81</f>
        <v>1130</v>
      </c>
      <c r="AC81" s="137">
        <f>D!AD81</f>
        <v>1150</v>
      </c>
      <c r="AD81" s="137">
        <f>D!AM81</f>
        <v>1175</v>
      </c>
      <c r="AE81" s="137">
        <f>D!AV81</f>
        <v>1179.8499999999999</v>
      </c>
      <c r="AF81" s="137">
        <f>D!BE81</f>
        <v>1178.9000000000001</v>
      </c>
      <c r="AG81" s="137">
        <f>D!D81</f>
        <v>1167.2</v>
      </c>
      <c r="AH81" s="137">
        <f>D!M81</f>
        <v>1189.55</v>
      </c>
      <c r="AI81" s="137">
        <f>D!V81</f>
        <v>1178</v>
      </c>
      <c r="AJ81" s="137">
        <f>D!AE81</f>
        <v>1169.9000000000001</v>
      </c>
      <c r="AK81" s="137">
        <f>D!AN81</f>
        <v>1176</v>
      </c>
      <c r="AL81" s="137">
        <f>D!AW81</f>
        <v>1189.9000000000001</v>
      </c>
      <c r="AM81" s="137">
        <f>D!BF81</f>
        <v>1214</v>
      </c>
      <c r="AN81" s="137">
        <f>D!E81</f>
        <v>1116.5</v>
      </c>
      <c r="AO81" s="137">
        <f>D!N81</f>
        <v>1144.5999999999999</v>
      </c>
      <c r="AP81" s="137">
        <f>D!W81</f>
        <v>1115</v>
      </c>
      <c r="AQ81" s="137">
        <f>D!AF81</f>
        <v>1125.3</v>
      </c>
      <c r="AR81" s="137">
        <f>D!AO81</f>
        <v>1110</v>
      </c>
      <c r="AS81" s="137">
        <f>D!AX81</f>
        <v>1154.2</v>
      </c>
      <c r="AT81" s="137">
        <f>D!BG81</f>
        <v>1167.1500000000001</v>
      </c>
      <c r="AU81" s="137">
        <f>D!G81</f>
        <v>5189775</v>
      </c>
      <c r="AV81" s="137">
        <f>D!P81</f>
        <v>5978133</v>
      </c>
      <c r="AW81" s="137">
        <f>D!Y81</f>
        <v>5254389</v>
      </c>
      <c r="AX81" s="137">
        <f>D!AH81</f>
        <v>6383233</v>
      </c>
      <c r="AY81" s="137">
        <f>D!AQ81</f>
        <v>6397446</v>
      </c>
      <c r="AZ81" s="137">
        <f>D!AZ81</f>
        <v>3864229</v>
      </c>
      <c r="BA81" s="137">
        <f>D!BI81</f>
        <v>7100070</v>
      </c>
      <c r="BB81" s="137" t="str">
        <f t="shared" si="187"/>
        <v>N</v>
      </c>
      <c r="BC81" s="137" t="str">
        <f t="shared" si="188"/>
        <v>Y</v>
      </c>
      <c r="BD81" s="137" t="str">
        <f t="shared" si="189"/>
        <v>N</v>
      </c>
      <c r="BE81" s="137" t="str">
        <f t="shared" si="190"/>
        <v>N</v>
      </c>
      <c r="BF81" s="137" t="str">
        <f t="shared" si="191"/>
        <v>Y</v>
      </c>
      <c r="BG81" s="137" t="str">
        <f t="shared" si="192"/>
        <v>N</v>
      </c>
      <c r="BH81" s="139">
        <f t="shared" si="193"/>
        <v>-13.187361338397791</v>
      </c>
      <c r="BI81" s="139">
        <f t="shared" si="194"/>
        <v>13.774084865052815</v>
      </c>
      <c r="BJ81" s="139">
        <f t="shared" si="195"/>
        <v>-17.684518174410993</v>
      </c>
      <c r="BK81" s="139">
        <f t="shared" si="196"/>
        <v>-0.22216678343201335</v>
      </c>
      <c r="BL81" s="139">
        <f t="shared" si="197"/>
        <v>65.555561018769851</v>
      </c>
      <c r="BM81" s="139">
        <f t="shared" si="198"/>
        <v>-45.574776023334977</v>
      </c>
      <c r="BN81" s="137" t="str">
        <f t="shared" si="199"/>
        <v>N</v>
      </c>
      <c r="BO81" s="137" t="str">
        <f t="shared" si="200"/>
        <v>Y</v>
      </c>
      <c r="BP81" s="137" t="str">
        <f t="shared" si="201"/>
        <v>N</v>
      </c>
      <c r="BQ81" s="137" t="str">
        <f t="shared" si="202"/>
        <v>N</v>
      </c>
      <c r="BR81" s="137" t="str">
        <f t="shared" si="203"/>
        <v>Y</v>
      </c>
      <c r="BS81" s="137">
        <f>D!H81</f>
        <v>5928717973.6499996</v>
      </c>
      <c r="BT81" s="137">
        <f>D!Q81</f>
        <v>6999130041.8999996</v>
      </c>
      <c r="BU81" s="137">
        <f>D!Z81</f>
        <v>6051010285.1999998</v>
      </c>
      <c r="BV81" s="137">
        <f>D!AI81</f>
        <v>7316415559</v>
      </c>
      <c r="BW81" s="137">
        <f>D!AR81</f>
        <v>7212339613.8000002</v>
      </c>
      <c r="BX81" s="137">
        <f>D!BA81</f>
        <v>4525087985.3000002</v>
      </c>
      <c r="BY81" s="137">
        <f>D!BJ81</f>
        <v>8455500768.6499996</v>
      </c>
      <c r="BZ81" s="137" t="str">
        <f t="shared" si="204"/>
        <v>N</v>
      </c>
      <c r="CA81" s="137" t="str">
        <f t="shared" si="205"/>
        <v>Y</v>
      </c>
      <c r="CB81" s="137" t="str">
        <f t="shared" si="206"/>
        <v>N</v>
      </c>
      <c r="CC81" s="137" t="str">
        <f t="shared" si="207"/>
        <v>Y</v>
      </c>
      <c r="CD81" s="137" t="str">
        <f t="shared" si="208"/>
        <v>Y</v>
      </c>
      <c r="CE81" s="137" t="str">
        <f t="shared" si="209"/>
        <v>N</v>
      </c>
      <c r="CF81" s="139">
        <f t="shared" si="210"/>
        <v>-15.293501647233626</v>
      </c>
      <c r="CG81" s="139">
        <f t="shared" si="211"/>
        <v>15.668784418016607</v>
      </c>
      <c r="CH81" s="139">
        <f t="shared" si="212"/>
        <v>-17.295426477565396</v>
      </c>
      <c r="CI81" s="139">
        <f t="shared" si="213"/>
        <v>1.4430261298408937</v>
      </c>
      <c r="CJ81" s="139">
        <f t="shared" si="214"/>
        <v>59.385621610666718</v>
      </c>
      <c r="CK81" s="139">
        <f t="shared" si="215"/>
        <v>-46.483500988168288</v>
      </c>
      <c r="CL81" s="137" t="str">
        <f t="shared" si="216"/>
        <v>N</v>
      </c>
      <c r="CM81" s="137" t="str">
        <f t="shared" si="217"/>
        <v>Y</v>
      </c>
      <c r="CN81" s="137" t="str">
        <f t="shared" si="218"/>
        <v>N</v>
      </c>
      <c r="CO81" s="137" t="str">
        <f t="shared" si="219"/>
        <v>N</v>
      </c>
      <c r="CP81" s="137" t="str">
        <f t="shared" si="220"/>
        <v>Y</v>
      </c>
      <c r="CQ81" s="137">
        <f>D!I81</f>
        <v>174734</v>
      </c>
      <c r="CR81" s="137">
        <f>D!R81</f>
        <v>173216</v>
      </c>
      <c r="CS81" s="137">
        <f>D!AA81</f>
        <v>147062</v>
      </c>
      <c r="CT81" s="137">
        <f>D!AJ81</f>
        <v>197960</v>
      </c>
      <c r="CU81" s="137">
        <f>D!AS81</f>
        <v>198093</v>
      </c>
      <c r="CV81" s="137">
        <f>D!BB81</f>
        <v>138559</v>
      </c>
      <c r="CW81" s="137">
        <f>D!BK81</f>
        <v>227139</v>
      </c>
      <c r="CX81" s="137" t="str">
        <f t="shared" si="221"/>
        <v>Y</v>
      </c>
      <c r="CY81" s="137" t="str">
        <f t="shared" si="222"/>
        <v>Y</v>
      </c>
      <c r="CZ81" s="137" t="str">
        <f t="shared" si="223"/>
        <v>N</v>
      </c>
      <c r="DA81" s="137" t="str">
        <f t="shared" si="224"/>
        <v>N</v>
      </c>
      <c r="DB81" s="137" t="str">
        <f t="shared" si="225"/>
        <v>Y</v>
      </c>
      <c r="DC81" s="137" t="str">
        <f t="shared" si="226"/>
        <v>N</v>
      </c>
      <c r="DD81" s="139">
        <f t="shared" si="227"/>
        <v>0.87636246074265656</v>
      </c>
      <c r="DE81" s="139">
        <f t="shared" si="228"/>
        <v>17.784335858345461</v>
      </c>
      <c r="DF81" s="139">
        <f t="shared" si="229"/>
        <v>-25.711254798949284</v>
      </c>
      <c r="DG81" s="139">
        <f t="shared" si="230"/>
        <v>-6.714018163185978E-2</v>
      </c>
      <c r="DH81" s="139">
        <f t="shared" si="231"/>
        <v>42.966534111822405</v>
      </c>
      <c r="DI81" s="139">
        <f t="shared" si="232"/>
        <v>-38.998146509406133</v>
      </c>
      <c r="DJ81" s="137" t="str">
        <f t="shared" si="233"/>
        <v>N</v>
      </c>
      <c r="DK81" s="137" t="str">
        <f t="shared" si="234"/>
        <v>Y</v>
      </c>
      <c r="DL81" s="137" t="str">
        <f t="shared" si="235"/>
        <v>N</v>
      </c>
      <c r="DM81" s="137" t="str">
        <f t="shared" si="236"/>
        <v>N</v>
      </c>
      <c r="DN81" s="137" t="str">
        <f t="shared" si="237"/>
        <v>Y</v>
      </c>
      <c r="DO81" s="137">
        <f>Volatility!B81</f>
        <v>3.65</v>
      </c>
      <c r="DP81" s="137">
        <f>Volatility!E81</f>
        <v>3.76</v>
      </c>
      <c r="DQ81" s="137">
        <f>Volatility!H81</f>
        <v>3.8699999999999899</v>
      </c>
      <c r="DR81" s="137">
        <f>Volatility!K81</f>
        <v>3.94</v>
      </c>
      <c r="DS81" s="137">
        <f>Volatility!N81</f>
        <v>4.05</v>
      </c>
      <c r="DT81" s="137">
        <f>Volatility!Q81</f>
        <v>3.93</v>
      </c>
      <c r="DU81" s="137">
        <f>Volatility!T81</f>
        <v>4.05</v>
      </c>
      <c r="DV81" s="137" t="str">
        <f t="shared" si="238"/>
        <v>N</v>
      </c>
      <c r="DW81" s="137" t="str">
        <f t="shared" si="239"/>
        <v>N</v>
      </c>
      <c r="DX81" s="137" t="str">
        <f t="shared" si="240"/>
        <v>N</v>
      </c>
      <c r="DY81" s="137" t="str">
        <f t="shared" si="241"/>
        <v>N</v>
      </c>
      <c r="DZ81" s="137" t="str">
        <f t="shared" si="242"/>
        <v>Y</v>
      </c>
      <c r="EA81" s="137" t="str">
        <f t="shared" si="243"/>
        <v>N</v>
      </c>
      <c r="EB81" s="139">
        <f t="shared" si="244"/>
        <v>-2.9255319148936141</v>
      </c>
      <c r="EC81" s="139">
        <f t="shared" si="245"/>
        <v>-2.8423772609816638</v>
      </c>
      <c r="ED81" s="139">
        <f t="shared" si="246"/>
        <v>-1.7766497461931485</v>
      </c>
      <c r="EE81" s="139">
        <f t="shared" si="247"/>
        <v>-2.7160493827160468</v>
      </c>
      <c r="EF81" s="139">
        <f t="shared" si="248"/>
        <v>3.0534351145038081</v>
      </c>
      <c r="EG81" s="139">
        <f t="shared" si="249"/>
        <v>-2.9629629629629548</v>
      </c>
      <c r="EH81" s="137" t="str">
        <f t="shared" si="250"/>
        <v>N</v>
      </c>
      <c r="EI81" s="137" t="str">
        <f t="shared" si="251"/>
        <v>N</v>
      </c>
      <c r="EJ81" s="137" t="str">
        <f t="shared" si="252"/>
        <v>Y</v>
      </c>
      <c r="EK81" s="137" t="str">
        <f t="shared" si="253"/>
        <v>N</v>
      </c>
      <c r="EL81" s="137" t="str">
        <f t="shared" si="254"/>
        <v>Y</v>
      </c>
    </row>
    <row r="82" spans="1:142" x14ac:dyDescent="0.3">
      <c r="A82" s="137" t="str">
        <f>D!B82</f>
        <v>L&amp;TFH</v>
      </c>
      <c r="B82" s="137">
        <f>D!F82</f>
        <v>51.65</v>
      </c>
      <c r="C82" s="137">
        <f>D!O82</f>
        <v>53.15</v>
      </c>
      <c r="D82" s="137">
        <f>D!X82</f>
        <v>53.7</v>
      </c>
      <c r="E82" s="137">
        <f>D!AG82</f>
        <v>52.05</v>
      </c>
      <c r="F82" s="137">
        <f>D!AP82</f>
        <v>52.75</v>
      </c>
      <c r="G82" s="137">
        <f>D!AY82</f>
        <v>57.3</v>
      </c>
      <c r="H82" s="137">
        <f>D!BH82</f>
        <v>58.2</v>
      </c>
      <c r="I82" s="137" t="str">
        <f t="shared" si="170"/>
        <v>N</v>
      </c>
      <c r="J82" s="137" t="str">
        <f t="shared" si="171"/>
        <v>N</v>
      </c>
      <c r="K82" s="137" t="str">
        <f t="shared" si="172"/>
        <v>Y</v>
      </c>
      <c r="L82" s="137" t="str">
        <f t="shared" si="173"/>
        <v>N</v>
      </c>
      <c r="M82" s="137" t="str">
        <f t="shared" si="174"/>
        <v>N</v>
      </c>
      <c r="N82" s="137" t="str">
        <f t="shared" si="175"/>
        <v>N</v>
      </c>
      <c r="O82" s="139">
        <f t="shared" si="176"/>
        <v>-2.8222013170272815</v>
      </c>
      <c r="P82" s="139">
        <f t="shared" si="177"/>
        <v>-1.0242085661080154</v>
      </c>
      <c r="Q82" s="139">
        <f t="shared" si="178"/>
        <v>3.1700288184438152</v>
      </c>
      <c r="R82" s="139">
        <f t="shared" si="179"/>
        <v>-1.3270142180094839</v>
      </c>
      <c r="S82" s="139">
        <f t="shared" si="180"/>
        <v>-7.9406631762652653</v>
      </c>
      <c r="T82" s="139">
        <f t="shared" si="181"/>
        <v>-1.5463917525773294</v>
      </c>
      <c r="U82" s="137" t="str">
        <f t="shared" si="182"/>
        <v>N</v>
      </c>
      <c r="V82" s="137" t="str">
        <f t="shared" si="183"/>
        <v>N</v>
      </c>
      <c r="W82" s="137" t="str">
        <f t="shared" si="184"/>
        <v>Y</v>
      </c>
      <c r="X82" s="137" t="str">
        <f t="shared" si="185"/>
        <v>Y</v>
      </c>
      <c r="Y82" s="137" t="str">
        <f t="shared" si="186"/>
        <v>N</v>
      </c>
      <c r="Z82" s="137">
        <f>D!C82</f>
        <v>53</v>
      </c>
      <c r="AA82" s="137">
        <f>D!L82</f>
        <v>54</v>
      </c>
      <c r="AB82" s="137">
        <f>D!U82</f>
        <v>51.95</v>
      </c>
      <c r="AC82" s="137">
        <f>D!AD82</f>
        <v>53.8</v>
      </c>
      <c r="AD82" s="137">
        <f>D!AM82</f>
        <v>57.3</v>
      </c>
      <c r="AE82" s="137">
        <f>D!AV82</f>
        <v>58.95</v>
      </c>
      <c r="AF82" s="137">
        <f>D!BE82</f>
        <v>62</v>
      </c>
      <c r="AG82" s="137">
        <f>D!D82</f>
        <v>54.4</v>
      </c>
      <c r="AH82" s="137">
        <f>D!M82</f>
        <v>55.2</v>
      </c>
      <c r="AI82" s="137">
        <f>D!V82</f>
        <v>54.9</v>
      </c>
      <c r="AJ82" s="137">
        <f>D!AE82</f>
        <v>54.4</v>
      </c>
      <c r="AK82" s="137">
        <f>D!AN82</f>
        <v>57.4</v>
      </c>
      <c r="AL82" s="137">
        <f>D!AW82</f>
        <v>59.05</v>
      </c>
      <c r="AM82" s="137">
        <f>D!BF82</f>
        <v>63.4</v>
      </c>
      <c r="AN82" s="137">
        <f>D!E82</f>
        <v>51.2</v>
      </c>
      <c r="AO82" s="137">
        <f>D!N82</f>
        <v>52.85</v>
      </c>
      <c r="AP82" s="137">
        <f>D!W82</f>
        <v>51.6</v>
      </c>
      <c r="AQ82" s="137">
        <f>D!AF82</f>
        <v>51.65</v>
      </c>
      <c r="AR82" s="137">
        <f>D!AO82</f>
        <v>51.6</v>
      </c>
      <c r="AS82" s="137">
        <f>D!AX82</f>
        <v>56.8</v>
      </c>
      <c r="AT82" s="137">
        <f>D!BG82</f>
        <v>57.9</v>
      </c>
      <c r="AU82" s="137">
        <f>D!G82</f>
        <v>16695648</v>
      </c>
      <c r="AV82" s="137">
        <f>D!P82</f>
        <v>12768617</v>
      </c>
      <c r="AW82" s="137">
        <f>D!Y82</f>
        <v>15484792</v>
      </c>
      <c r="AX82" s="137">
        <f>D!AH82</f>
        <v>17220105</v>
      </c>
      <c r="AY82" s="137">
        <f>D!AQ82</f>
        <v>27903084</v>
      </c>
      <c r="AZ82" s="137">
        <f>D!AZ82</f>
        <v>15957636</v>
      </c>
      <c r="BA82" s="137">
        <f>D!BI82</f>
        <v>26568970</v>
      </c>
      <c r="BB82" s="137" t="str">
        <f t="shared" si="187"/>
        <v>Y</v>
      </c>
      <c r="BC82" s="137" t="str">
        <f t="shared" si="188"/>
        <v>N</v>
      </c>
      <c r="BD82" s="137" t="str">
        <f t="shared" si="189"/>
        <v>N</v>
      </c>
      <c r="BE82" s="137" t="str">
        <f t="shared" si="190"/>
        <v>N</v>
      </c>
      <c r="BF82" s="137" t="str">
        <f t="shared" si="191"/>
        <v>Y</v>
      </c>
      <c r="BG82" s="137" t="str">
        <f t="shared" si="192"/>
        <v>N</v>
      </c>
      <c r="BH82" s="139">
        <f t="shared" si="193"/>
        <v>30.755335523024929</v>
      </c>
      <c r="BI82" s="139">
        <f t="shared" si="194"/>
        <v>-17.540920149266455</v>
      </c>
      <c r="BJ82" s="139">
        <f t="shared" si="195"/>
        <v>-10.077249819324564</v>
      </c>
      <c r="BK82" s="139">
        <f t="shared" si="196"/>
        <v>-38.286015266269487</v>
      </c>
      <c r="BL82" s="139">
        <f t="shared" si="197"/>
        <v>74.857253292404963</v>
      </c>
      <c r="BM82" s="139">
        <f t="shared" si="198"/>
        <v>-39.93882337177542</v>
      </c>
      <c r="BN82" s="137" t="str">
        <f t="shared" si="199"/>
        <v>Y</v>
      </c>
      <c r="BO82" s="137" t="str">
        <f t="shared" si="200"/>
        <v>N</v>
      </c>
      <c r="BP82" s="137" t="str">
        <f t="shared" si="201"/>
        <v>Y</v>
      </c>
      <c r="BQ82" s="137" t="str">
        <f t="shared" si="202"/>
        <v>N</v>
      </c>
      <c r="BR82" s="137" t="str">
        <f t="shared" si="203"/>
        <v>Y</v>
      </c>
      <c r="BS82" s="137">
        <f>D!H82</f>
        <v>873173625.70000005</v>
      </c>
      <c r="BT82" s="137">
        <f>D!Q82</f>
        <v>690850087.60000002</v>
      </c>
      <c r="BU82" s="137">
        <f>D!Z82</f>
        <v>822368556.10000002</v>
      </c>
      <c r="BV82" s="137">
        <f>D!AI82</f>
        <v>913688509.75</v>
      </c>
      <c r="BW82" s="137">
        <f>D!AR82</f>
        <v>1487196820.0999999</v>
      </c>
      <c r="BX82" s="137">
        <f>D!BA82</f>
        <v>919340180.39999998</v>
      </c>
      <c r="BY82" s="137">
        <f>D!BJ82</f>
        <v>1608536302.3</v>
      </c>
      <c r="BZ82" s="137" t="str">
        <f t="shared" si="204"/>
        <v>Y</v>
      </c>
      <c r="CA82" s="137" t="str">
        <f t="shared" si="205"/>
        <v>N</v>
      </c>
      <c r="CB82" s="137" t="str">
        <f t="shared" si="206"/>
        <v>N</v>
      </c>
      <c r="CC82" s="137" t="str">
        <f t="shared" si="207"/>
        <v>N</v>
      </c>
      <c r="CD82" s="137" t="str">
        <f t="shared" si="208"/>
        <v>Y</v>
      </c>
      <c r="CE82" s="137" t="str">
        <f t="shared" si="209"/>
        <v>N</v>
      </c>
      <c r="CF82" s="139">
        <f t="shared" si="210"/>
        <v>26.391186940916299</v>
      </c>
      <c r="CG82" s="139">
        <f t="shared" si="211"/>
        <v>-15.992643143326523</v>
      </c>
      <c r="CH82" s="139">
        <f t="shared" si="212"/>
        <v>-9.9946483594268472</v>
      </c>
      <c r="CI82" s="139">
        <f t="shared" si="213"/>
        <v>-38.563040385699374</v>
      </c>
      <c r="CJ82" s="139">
        <f t="shared" si="214"/>
        <v>61.767847398220809</v>
      </c>
      <c r="CK82" s="139">
        <f t="shared" si="215"/>
        <v>-42.846165231989993</v>
      </c>
      <c r="CL82" s="137" t="str">
        <f t="shared" si="216"/>
        <v>Y</v>
      </c>
      <c r="CM82" s="137" t="str">
        <f t="shared" si="217"/>
        <v>N</v>
      </c>
      <c r="CN82" s="137" t="str">
        <f t="shared" si="218"/>
        <v>Y</v>
      </c>
      <c r="CO82" s="137" t="str">
        <f t="shared" si="219"/>
        <v>N</v>
      </c>
      <c r="CP82" s="137" t="str">
        <f t="shared" si="220"/>
        <v>Y</v>
      </c>
      <c r="CQ82" s="137">
        <f>D!I82</f>
        <v>59933</v>
      </c>
      <c r="CR82" s="137">
        <f>D!R82</f>
        <v>39664</v>
      </c>
      <c r="CS82" s="137">
        <f>D!AA82</f>
        <v>45885</v>
      </c>
      <c r="CT82" s="137">
        <f>D!AJ82</f>
        <v>52211</v>
      </c>
      <c r="CU82" s="137">
        <f>D!AS82</f>
        <v>93290</v>
      </c>
      <c r="CV82" s="137">
        <f>D!BB82</f>
        <v>49212</v>
      </c>
      <c r="CW82" s="137">
        <f>D!BK82</f>
        <v>82628</v>
      </c>
      <c r="CX82" s="137" t="str">
        <f t="shared" si="221"/>
        <v>Y</v>
      </c>
      <c r="CY82" s="137" t="str">
        <f t="shared" si="222"/>
        <v>N</v>
      </c>
      <c r="CZ82" s="137" t="str">
        <f t="shared" si="223"/>
        <v>N</v>
      </c>
      <c r="DA82" s="137" t="str">
        <f t="shared" si="224"/>
        <v>N</v>
      </c>
      <c r="DB82" s="137" t="str">
        <f t="shared" si="225"/>
        <v>Y</v>
      </c>
      <c r="DC82" s="137" t="str">
        <f t="shared" si="226"/>
        <v>N</v>
      </c>
      <c r="DD82" s="139">
        <f t="shared" si="227"/>
        <v>51.101754739814439</v>
      </c>
      <c r="DE82" s="139">
        <f t="shared" si="228"/>
        <v>-13.557807562384221</v>
      </c>
      <c r="DF82" s="139">
        <f t="shared" si="229"/>
        <v>-12.116220719771697</v>
      </c>
      <c r="DG82" s="139">
        <f t="shared" si="230"/>
        <v>-44.033658484296282</v>
      </c>
      <c r="DH82" s="139">
        <f t="shared" si="231"/>
        <v>89.567585141835323</v>
      </c>
      <c r="DI82" s="139">
        <f t="shared" si="232"/>
        <v>-40.441496829162027</v>
      </c>
      <c r="DJ82" s="137" t="str">
        <f t="shared" si="233"/>
        <v>Y</v>
      </c>
      <c r="DK82" s="137" t="str">
        <f t="shared" si="234"/>
        <v>N</v>
      </c>
      <c r="DL82" s="137" t="str">
        <f t="shared" si="235"/>
        <v>Y</v>
      </c>
      <c r="DM82" s="137" t="str">
        <f t="shared" si="236"/>
        <v>N</v>
      </c>
      <c r="DN82" s="137" t="str">
        <f t="shared" si="237"/>
        <v>Y</v>
      </c>
      <c r="DO82" s="137">
        <f>Volatility!B82</f>
        <v>5.16</v>
      </c>
      <c r="DP82" s="137">
        <f>Volatility!E82</f>
        <v>5.27</v>
      </c>
      <c r="DQ82" s="137">
        <f>Volatility!H82</f>
        <v>5.43</v>
      </c>
      <c r="DR82" s="137">
        <f>Volatility!K82</f>
        <v>5.55</v>
      </c>
      <c r="DS82" s="137">
        <f>Volatility!N82</f>
        <v>5.71</v>
      </c>
      <c r="DT82" s="137">
        <f>Volatility!Q82</f>
        <v>5.51</v>
      </c>
      <c r="DU82" s="137">
        <f>Volatility!T82</f>
        <v>5.67</v>
      </c>
      <c r="DV82" s="137" t="str">
        <f t="shared" si="238"/>
        <v>N</v>
      </c>
      <c r="DW82" s="137" t="str">
        <f t="shared" si="239"/>
        <v>N</v>
      </c>
      <c r="DX82" s="137" t="str">
        <f t="shared" si="240"/>
        <v>N</v>
      </c>
      <c r="DY82" s="137" t="str">
        <f t="shared" si="241"/>
        <v>N</v>
      </c>
      <c r="DZ82" s="137" t="str">
        <f t="shared" si="242"/>
        <v>Y</v>
      </c>
      <c r="EA82" s="137" t="str">
        <f t="shared" si="243"/>
        <v>N</v>
      </c>
      <c r="EB82" s="139">
        <f t="shared" si="244"/>
        <v>-2.0872865275142209</v>
      </c>
      <c r="EC82" s="139">
        <f t="shared" si="245"/>
        <v>-2.9465930018416233</v>
      </c>
      <c r="ED82" s="139">
        <f t="shared" si="246"/>
        <v>-2.1621621621621641</v>
      </c>
      <c r="EE82" s="139">
        <f t="shared" si="247"/>
        <v>-2.8021015761821388</v>
      </c>
      <c r="EF82" s="139">
        <f t="shared" si="248"/>
        <v>3.629764065335757</v>
      </c>
      <c r="EG82" s="139">
        <f t="shared" si="249"/>
        <v>-2.8218694885361577</v>
      </c>
      <c r="EH82" s="137" t="str">
        <f t="shared" si="250"/>
        <v>Y</v>
      </c>
      <c r="EI82" s="137" t="str">
        <f t="shared" si="251"/>
        <v>N</v>
      </c>
      <c r="EJ82" s="137" t="str">
        <f t="shared" si="252"/>
        <v>Y</v>
      </c>
      <c r="EK82" s="137" t="str">
        <f t="shared" si="253"/>
        <v>N</v>
      </c>
      <c r="EL82" s="137" t="str">
        <f t="shared" si="254"/>
        <v>Y</v>
      </c>
    </row>
    <row r="83" spans="1:142" x14ac:dyDescent="0.3">
      <c r="A83" s="137" t="str">
        <f>D!B83</f>
        <v>LICHSGFIN</v>
      </c>
      <c r="B83" s="137">
        <f>D!F83</f>
        <v>241.05</v>
      </c>
      <c r="C83" s="137">
        <f>D!O83</f>
        <v>247.15</v>
      </c>
      <c r="D83" s="137">
        <f>D!X83</f>
        <v>248.75</v>
      </c>
      <c r="E83" s="137">
        <f>D!AG83</f>
        <v>231.45</v>
      </c>
      <c r="F83" s="137">
        <f>D!AP83</f>
        <v>220.15</v>
      </c>
      <c r="G83" s="137">
        <f>D!AY83</f>
        <v>253.9</v>
      </c>
      <c r="H83" s="137">
        <f>D!BH83</f>
        <v>261.14999999999998</v>
      </c>
      <c r="I83" s="137" t="str">
        <f t="shared" si="170"/>
        <v>N</v>
      </c>
      <c r="J83" s="137" t="str">
        <f t="shared" si="171"/>
        <v>N</v>
      </c>
      <c r="K83" s="137" t="str">
        <f t="shared" si="172"/>
        <v>Y</v>
      </c>
      <c r="L83" s="137" t="str">
        <f t="shared" si="173"/>
        <v>Y</v>
      </c>
      <c r="M83" s="137" t="str">
        <f t="shared" si="174"/>
        <v>N</v>
      </c>
      <c r="N83" s="137" t="str">
        <f t="shared" si="175"/>
        <v>N</v>
      </c>
      <c r="O83" s="139">
        <f t="shared" si="176"/>
        <v>-2.4681367590532042</v>
      </c>
      <c r="P83" s="139">
        <f t="shared" si="177"/>
        <v>-0.64321608040200784</v>
      </c>
      <c r="Q83" s="139">
        <f t="shared" si="178"/>
        <v>7.4746165478505127</v>
      </c>
      <c r="R83" s="139">
        <f t="shared" si="179"/>
        <v>5.1328639563933605</v>
      </c>
      <c r="S83" s="139">
        <f t="shared" si="180"/>
        <v>-13.292634895628201</v>
      </c>
      <c r="T83" s="139">
        <f t="shared" si="181"/>
        <v>-2.7761822707256258</v>
      </c>
      <c r="U83" s="137" t="str">
        <f t="shared" si="182"/>
        <v>N</v>
      </c>
      <c r="V83" s="137" t="str">
        <f t="shared" si="183"/>
        <v>N</v>
      </c>
      <c r="W83" s="137" t="str">
        <f t="shared" si="184"/>
        <v>Y</v>
      </c>
      <c r="X83" s="137" t="str">
        <f t="shared" si="185"/>
        <v>Y</v>
      </c>
      <c r="Y83" s="137" t="str">
        <f t="shared" si="186"/>
        <v>N</v>
      </c>
      <c r="Z83" s="137">
        <f>D!C83</f>
        <v>247.25</v>
      </c>
      <c r="AA83" s="137">
        <f>D!L83</f>
        <v>245.2</v>
      </c>
      <c r="AB83" s="137">
        <f>D!U83</f>
        <v>231</v>
      </c>
      <c r="AC83" s="137">
        <f>D!AD83</f>
        <v>226</v>
      </c>
      <c r="AD83" s="137">
        <f>D!AM83</f>
        <v>253.9</v>
      </c>
      <c r="AE83" s="137">
        <f>D!AV83</f>
        <v>263</v>
      </c>
      <c r="AF83" s="137">
        <f>D!BE83</f>
        <v>273.8</v>
      </c>
      <c r="AG83" s="137">
        <f>D!D83</f>
        <v>255.85</v>
      </c>
      <c r="AH83" s="137">
        <f>D!M83</f>
        <v>253.4</v>
      </c>
      <c r="AI83" s="137">
        <f>D!V83</f>
        <v>253.7</v>
      </c>
      <c r="AJ83" s="137">
        <f>D!AE83</f>
        <v>235.7</v>
      </c>
      <c r="AK83" s="137">
        <f>D!AN83</f>
        <v>255</v>
      </c>
      <c r="AL83" s="137">
        <f>D!AW83</f>
        <v>263</v>
      </c>
      <c r="AM83" s="137">
        <f>D!BF83</f>
        <v>276.60000000000002</v>
      </c>
      <c r="AN83" s="137">
        <f>D!E83</f>
        <v>234</v>
      </c>
      <c r="AO83" s="137">
        <f>D!N83</f>
        <v>242.85</v>
      </c>
      <c r="AP83" s="137">
        <f>D!W83</f>
        <v>228.05</v>
      </c>
      <c r="AQ83" s="137">
        <f>D!AF83</f>
        <v>223</v>
      </c>
      <c r="AR83" s="137">
        <f>D!AO83</f>
        <v>219.2</v>
      </c>
      <c r="AS83" s="137">
        <f>D!AX83</f>
        <v>250.25</v>
      </c>
      <c r="AT83" s="137">
        <f>D!BG83</f>
        <v>257.64999999999998</v>
      </c>
      <c r="AU83" s="137">
        <f>D!G83</f>
        <v>7884854</v>
      </c>
      <c r="AV83" s="137">
        <f>D!P83</f>
        <v>5131775</v>
      </c>
      <c r="AW83" s="137">
        <f>D!Y83</f>
        <v>12543509</v>
      </c>
      <c r="AX83" s="137">
        <f>D!AH83</f>
        <v>9721855</v>
      </c>
      <c r="AY83" s="137">
        <f>D!AQ83</f>
        <v>12187976</v>
      </c>
      <c r="AZ83" s="137">
        <f>D!AZ83</f>
        <v>5383083</v>
      </c>
      <c r="BA83" s="137">
        <f>D!BI83</f>
        <v>5665806</v>
      </c>
      <c r="BB83" s="137" t="str">
        <f t="shared" si="187"/>
        <v>Y</v>
      </c>
      <c r="BC83" s="137" t="str">
        <f t="shared" si="188"/>
        <v>N</v>
      </c>
      <c r="BD83" s="137" t="str">
        <f t="shared" si="189"/>
        <v>Y</v>
      </c>
      <c r="BE83" s="137" t="str">
        <f t="shared" si="190"/>
        <v>N</v>
      </c>
      <c r="BF83" s="137" t="str">
        <f t="shared" si="191"/>
        <v>Y</v>
      </c>
      <c r="BG83" s="137" t="str">
        <f t="shared" si="192"/>
        <v>N</v>
      </c>
      <c r="BH83" s="139">
        <f t="shared" si="193"/>
        <v>53.647694998319295</v>
      </c>
      <c r="BI83" s="139">
        <f t="shared" si="194"/>
        <v>-59.088202511753288</v>
      </c>
      <c r="BJ83" s="139">
        <f t="shared" si="195"/>
        <v>29.023823128405024</v>
      </c>
      <c r="BK83" s="139">
        <f t="shared" si="196"/>
        <v>-20.234048705051602</v>
      </c>
      <c r="BL83" s="139">
        <f t="shared" si="197"/>
        <v>126.41255949425265</v>
      </c>
      <c r="BM83" s="139">
        <f t="shared" si="198"/>
        <v>-4.989987302777398</v>
      </c>
      <c r="BN83" s="137" t="str">
        <f t="shared" si="199"/>
        <v>Y</v>
      </c>
      <c r="BO83" s="137" t="str">
        <f t="shared" si="200"/>
        <v>N</v>
      </c>
      <c r="BP83" s="137" t="str">
        <f t="shared" si="201"/>
        <v>Y</v>
      </c>
      <c r="BQ83" s="137" t="str">
        <f t="shared" si="202"/>
        <v>N</v>
      </c>
      <c r="BR83" s="137" t="str">
        <f t="shared" si="203"/>
        <v>Y</v>
      </c>
      <c r="BS83" s="137">
        <f>D!H83</f>
        <v>1911800323.9000001</v>
      </c>
      <c r="BT83" s="137">
        <f>D!Q83</f>
        <v>1271391395.2</v>
      </c>
      <c r="BU83" s="137">
        <f>D!Z83</f>
        <v>3070277070.8000002</v>
      </c>
      <c r="BV83" s="137">
        <f>D!AI83</f>
        <v>2252400996.3499999</v>
      </c>
      <c r="BW83" s="137">
        <f>D!AR83</f>
        <v>2781357609.3499999</v>
      </c>
      <c r="BX83" s="137">
        <f>D!BA83</f>
        <v>1373123362.95</v>
      </c>
      <c r="BY83" s="137">
        <f>D!BJ83</f>
        <v>1502113123.45</v>
      </c>
      <c r="BZ83" s="137" t="str">
        <f t="shared" si="204"/>
        <v>Y</v>
      </c>
      <c r="CA83" s="137" t="str">
        <f t="shared" si="205"/>
        <v>N</v>
      </c>
      <c r="CB83" s="137" t="str">
        <f t="shared" si="206"/>
        <v>Y</v>
      </c>
      <c r="CC83" s="137" t="str">
        <f t="shared" si="207"/>
        <v>N</v>
      </c>
      <c r="CD83" s="137" t="str">
        <f t="shared" si="208"/>
        <v>Y</v>
      </c>
      <c r="CE83" s="137" t="str">
        <f t="shared" si="209"/>
        <v>N</v>
      </c>
      <c r="CF83" s="139">
        <f t="shared" si="210"/>
        <v>50.37071440925228</v>
      </c>
      <c r="CG83" s="139">
        <f t="shared" si="211"/>
        <v>-58.590336771504383</v>
      </c>
      <c r="CH83" s="139">
        <f t="shared" si="212"/>
        <v>36.311299620953939</v>
      </c>
      <c r="CI83" s="139">
        <f t="shared" si="213"/>
        <v>-19.017928914348289</v>
      </c>
      <c r="CJ83" s="139">
        <f t="shared" si="214"/>
        <v>102.55700867069714</v>
      </c>
      <c r="CK83" s="139">
        <f t="shared" si="215"/>
        <v>-8.5872201291831409</v>
      </c>
      <c r="CL83" s="137" t="str">
        <f t="shared" si="216"/>
        <v>Y</v>
      </c>
      <c r="CM83" s="137" t="str">
        <f t="shared" si="217"/>
        <v>N</v>
      </c>
      <c r="CN83" s="137" t="str">
        <f t="shared" si="218"/>
        <v>Y</v>
      </c>
      <c r="CO83" s="137" t="str">
        <f t="shared" si="219"/>
        <v>N</v>
      </c>
      <c r="CP83" s="137" t="str">
        <f t="shared" si="220"/>
        <v>Y</v>
      </c>
      <c r="CQ83" s="137">
        <f>D!I83</f>
        <v>78652</v>
      </c>
      <c r="CR83" s="137">
        <f>D!R83</f>
        <v>57140</v>
      </c>
      <c r="CS83" s="137">
        <f>D!AA83</f>
        <v>115293</v>
      </c>
      <c r="CT83" s="137">
        <f>D!AJ83</f>
        <v>90798</v>
      </c>
      <c r="CU83" s="137">
        <f>D!AS83</f>
        <v>138951</v>
      </c>
      <c r="CV83" s="137">
        <f>D!BB83</f>
        <v>66872</v>
      </c>
      <c r="CW83" s="137">
        <f>D!BK83</f>
        <v>62607</v>
      </c>
      <c r="CX83" s="137" t="str">
        <f t="shared" si="221"/>
        <v>Y</v>
      </c>
      <c r="CY83" s="137" t="str">
        <f t="shared" si="222"/>
        <v>N</v>
      </c>
      <c r="CZ83" s="137" t="str">
        <f t="shared" si="223"/>
        <v>Y</v>
      </c>
      <c r="DA83" s="137" t="str">
        <f t="shared" si="224"/>
        <v>N</v>
      </c>
      <c r="DB83" s="137" t="str">
        <f t="shared" si="225"/>
        <v>Y</v>
      </c>
      <c r="DC83" s="137" t="str">
        <f t="shared" si="226"/>
        <v>Y</v>
      </c>
      <c r="DD83" s="139">
        <f t="shared" si="227"/>
        <v>37.647882394119705</v>
      </c>
      <c r="DE83" s="139">
        <f t="shared" si="228"/>
        <v>-50.4393154831603</v>
      </c>
      <c r="DF83" s="139">
        <f t="shared" si="229"/>
        <v>26.977466464019027</v>
      </c>
      <c r="DG83" s="139">
        <f t="shared" si="230"/>
        <v>-34.654662434959086</v>
      </c>
      <c r="DH83" s="139">
        <f t="shared" si="231"/>
        <v>107.78651752601986</v>
      </c>
      <c r="DI83" s="139">
        <f t="shared" si="232"/>
        <v>6.8123372785790721</v>
      </c>
      <c r="DJ83" s="137" t="str">
        <f t="shared" si="233"/>
        <v>Y</v>
      </c>
      <c r="DK83" s="137" t="str">
        <f t="shared" si="234"/>
        <v>N</v>
      </c>
      <c r="DL83" s="137" t="str">
        <f t="shared" si="235"/>
        <v>Y</v>
      </c>
      <c r="DM83" s="137" t="str">
        <f t="shared" si="236"/>
        <v>N</v>
      </c>
      <c r="DN83" s="137" t="str">
        <f t="shared" si="237"/>
        <v>Y</v>
      </c>
      <c r="DO83" s="137">
        <f>Volatility!B83</f>
        <v>5.6899999999999897</v>
      </c>
      <c r="DP83" s="137">
        <f>Volatility!E83</f>
        <v>5.83</v>
      </c>
      <c r="DQ83" s="137">
        <f>Volatility!H83</f>
        <v>6.01</v>
      </c>
      <c r="DR83" s="137">
        <f>Volatility!K83</f>
        <v>5.93</v>
      </c>
      <c r="DS83" s="137">
        <f>Volatility!N83</f>
        <v>5.9799999999999898</v>
      </c>
      <c r="DT83" s="137">
        <f>Volatility!Q83</f>
        <v>5</v>
      </c>
      <c r="DU83" s="137">
        <f>Volatility!T83</f>
        <v>5.1100000000000003</v>
      </c>
      <c r="DV83" s="137" t="str">
        <f t="shared" si="238"/>
        <v>N</v>
      </c>
      <c r="DW83" s="137" t="str">
        <f t="shared" si="239"/>
        <v>N</v>
      </c>
      <c r="DX83" s="137" t="str">
        <f t="shared" si="240"/>
        <v>Y</v>
      </c>
      <c r="DY83" s="137" t="str">
        <f t="shared" si="241"/>
        <v>N</v>
      </c>
      <c r="DZ83" s="137" t="str">
        <f t="shared" si="242"/>
        <v>Y</v>
      </c>
      <c r="EA83" s="137" t="str">
        <f t="shared" si="243"/>
        <v>N</v>
      </c>
      <c r="EB83" s="139">
        <f t="shared" si="244"/>
        <v>-2.4013722126931447</v>
      </c>
      <c r="EC83" s="139">
        <f t="shared" si="245"/>
        <v>-2.9950083194675492</v>
      </c>
      <c r="ED83" s="139">
        <f t="shared" si="246"/>
        <v>1.349072512647556</v>
      </c>
      <c r="EE83" s="139">
        <f t="shared" si="247"/>
        <v>-0.83612040133762777</v>
      </c>
      <c r="EF83" s="139">
        <f t="shared" si="248"/>
        <v>19.599999999999795</v>
      </c>
      <c r="EG83" s="139">
        <f t="shared" si="249"/>
        <v>-2.1526418786692822</v>
      </c>
      <c r="EH83" s="137" t="str">
        <f t="shared" si="250"/>
        <v>Y</v>
      </c>
      <c r="EI83" s="137" t="str">
        <f t="shared" si="251"/>
        <v>N</v>
      </c>
      <c r="EJ83" s="137" t="str">
        <f t="shared" si="252"/>
        <v>Y</v>
      </c>
      <c r="EK83" s="137" t="str">
        <f t="shared" si="253"/>
        <v>N</v>
      </c>
      <c r="EL83" s="137" t="str">
        <f t="shared" si="254"/>
        <v>Y</v>
      </c>
    </row>
    <row r="84" spans="1:142" x14ac:dyDescent="0.3">
      <c r="A84" s="137" t="str">
        <f>D!B84</f>
        <v>LT</v>
      </c>
      <c r="B84" s="137">
        <f>D!F84</f>
        <v>815.7</v>
      </c>
      <c r="C84" s="137">
        <f>D!O84</f>
        <v>820.5</v>
      </c>
      <c r="D84" s="137">
        <f>D!X84</f>
        <v>835</v>
      </c>
      <c r="E84" s="137">
        <f>D!AG84</f>
        <v>796.35</v>
      </c>
      <c r="F84" s="137">
        <f>D!AP84</f>
        <v>813.35</v>
      </c>
      <c r="G84" s="137">
        <f>D!AY84</f>
        <v>864.4</v>
      </c>
      <c r="H84" s="137">
        <f>D!BH84</f>
        <v>871.65</v>
      </c>
      <c r="I84" s="137" t="str">
        <f t="shared" si="170"/>
        <v>N</v>
      </c>
      <c r="J84" s="137" t="str">
        <f t="shared" si="171"/>
        <v>N</v>
      </c>
      <c r="K84" s="137" t="str">
        <f t="shared" si="172"/>
        <v>Y</v>
      </c>
      <c r="L84" s="137" t="str">
        <f t="shared" si="173"/>
        <v>N</v>
      </c>
      <c r="M84" s="137" t="str">
        <f t="shared" si="174"/>
        <v>N</v>
      </c>
      <c r="N84" s="137" t="str">
        <f t="shared" si="175"/>
        <v>N</v>
      </c>
      <c r="O84" s="139">
        <f t="shared" si="176"/>
        <v>-0.58500914076781896</v>
      </c>
      <c r="P84" s="139">
        <f t="shared" si="177"/>
        <v>-1.7365269461077846</v>
      </c>
      <c r="Q84" s="139">
        <f t="shared" si="178"/>
        <v>4.8533936083380391</v>
      </c>
      <c r="R84" s="139">
        <f t="shared" si="179"/>
        <v>-2.0901211040757364</v>
      </c>
      <c r="S84" s="139">
        <f t="shared" si="180"/>
        <v>-5.9058306339657518</v>
      </c>
      <c r="T84" s="139">
        <f t="shared" si="181"/>
        <v>-0.83175586531291223</v>
      </c>
      <c r="U84" s="137" t="str">
        <f t="shared" si="182"/>
        <v>Y</v>
      </c>
      <c r="V84" s="137" t="str">
        <f t="shared" si="183"/>
        <v>N</v>
      </c>
      <c r="W84" s="137" t="str">
        <f t="shared" si="184"/>
        <v>Y</v>
      </c>
      <c r="X84" s="137" t="str">
        <f t="shared" si="185"/>
        <v>Y</v>
      </c>
      <c r="Y84" s="137" t="str">
        <f t="shared" si="186"/>
        <v>N</v>
      </c>
      <c r="Z84" s="137">
        <f>D!C84</f>
        <v>815</v>
      </c>
      <c r="AA84" s="137">
        <f>D!L84</f>
        <v>835.95</v>
      </c>
      <c r="AB84" s="137">
        <f>D!U84</f>
        <v>800</v>
      </c>
      <c r="AC84" s="137">
        <f>D!AD84</f>
        <v>827.1</v>
      </c>
      <c r="AD84" s="137">
        <f>D!AM84</f>
        <v>869.9</v>
      </c>
      <c r="AE84" s="137">
        <f>D!AV84</f>
        <v>881.95</v>
      </c>
      <c r="AF84" s="137">
        <f>D!BE84</f>
        <v>858.9</v>
      </c>
      <c r="AG84" s="137">
        <f>D!D84</f>
        <v>826.5</v>
      </c>
      <c r="AH84" s="137">
        <f>D!M84</f>
        <v>845</v>
      </c>
      <c r="AI84" s="137">
        <f>D!V84</f>
        <v>841</v>
      </c>
      <c r="AJ84" s="137">
        <f>D!AE84</f>
        <v>833.8</v>
      </c>
      <c r="AK84" s="137">
        <f>D!AN84</f>
        <v>870</v>
      </c>
      <c r="AL84" s="137">
        <f>D!AW84</f>
        <v>885</v>
      </c>
      <c r="AM84" s="137">
        <f>D!BF84</f>
        <v>879.6</v>
      </c>
      <c r="AN84" s="137">
        <f>D!E84</f>
        <v>810.1</v>
      </c>
      <c r="AO84" s="137">
        <f>D!N84</f>
        <v>818.1</v>
      </c>
      <c r="AP84" s="137">
        <f>D!W84</f>
        <v>800</v>
      </c>
      <c r="AQ84" s="137">
        <f>D!AF84</f>
        <v>791.7</v>
      </c>
      <c r="AR84" s="137">
        <f>D!AO84</f>
        <v>810</v>
      </c>
      <c r="AS84" s="137">
        <f>D!AX84</f>
        <v>854</v>
      </c>
      <c r="AT84" s="137">
        <f>D!BG84</f>
        <v>841.5</v>
      </c>
      <c r="AU84" s="137">
        <f>D!G84</f>
        <v>4609134</v>
      </c>
      <c r="AV84" s="137">
        <f>D!P84</f>
        <v>4701980</v>
      </c>
      <c r="AW84" s="137">
        <f>D!Y84</f>
        <v>5950015</v>
      </c>
      <c r="AX84" s="137">
        <f>D!AH84</f>
        <v>5533176</v>
      </c>
      <c r="AY84" s="137">
        <f>D!AQ84</f>
        <v>6211450</v>
      </c>
      <c r="AZ84" s="137">
        <f>D!AZ84</f>
        <v>5654025</v>
      </c>
      <c r="BA84" s="137">
        <f>D!BI84</f>
        <v>6778688</v>
      </c>
      <c r="BB84" s="137" t="str">
        <f t="shared" si="187"/>
        <v>N</v>
      </c>
      <c r="BC84" s="137" t="str">
        <f t="shared" si="188"/>
        <v>N</v>
      </c>
      <c r="BD84" s="137" t="str">
        <f t="shared" si="189"/>
        <v>Y</v>
      </c>
      <c r="BE84" s="137" t="str">
        <f t="shared" si="190"/>
        <v>N</v>
      </c>
      <c r="BF84" s="137" t="str">
        <f t="shared" si="191"/>
        <v>Y</v>
      </c>
      <c r="BG84" s="137" t="str">
        <f t="shared" si="192"/>
        <v>N</v>
      </c>
      <c r="BH84" s="139">
        <f t="shared" si="193"/>
        <v>-1.9746149494468286</v>
      </c>
      <c r="BI84" s="139">
        <f t="shared" si="194"/>
        <v>-20.975325272289229</v>
      </c>
      <c r="BJ84" s="139">
        <f t="shared" si="195"/>
        <v>7.5334491438551741</v>
      </c>
      <c r="BK84" s="139">
        <f t="shared" si="196"/>
        <v>-10.91973693743007</v>
      </c>
      <c r="BL84" s="139">
        <f t="shared" si="197"/>
        <v>9.8589058237273441</v>
      </c>
      <c r="BM84" s="139">
        <f t="shared" si="198"/>
        <v>-16.591160413342525</v>
      </c>
      <c r="BN84" s="137" t="str">
        <f t="shared" si="199"/>
        <v>Y</v>
      </c>
      <c r="BO84" s="137" t="str">
        <f t="shared" si="200"/>
        <v>N</v>
      </c>
      <c r="BP84" s="137" t="str">
        <f t="shared" si="201"/>
        <v>Y</v>
      </c>
      <c r="BQ84" s="137" t="str">
        <f t="shared" si="202"/>
        <v>N</v>
      </c>
      <c r="BR84" s="137" t="str">
        <f t="shared" si="203"/>
        <v>Y</v>
      </c>
      <c r="BS84" s="137">
        <f>D!H84</f>
        <v>3765814408.75</v>
      </c>
      <c r="BT84" s="137">
        <f>D!Q84</f>
        <v>3881193234.25</v>
      </c>
      <c r="BU84" s="137">
        <f>D!Z84</f>
        <v>4904994064.6499996</v>
      </c>
      <c r="BV84" s="137">
        <f>D!AI84</f>
        <v>4508139053.3000002</v>
      </c>
      <c r="BW84" s="137">
        <f>D!AR84</f>
        <v>5142609658.75</v>
      </c>
      <c r="BX84" s="137">
        <f>D!BA84</f>
        <v>4907991509.75</v>
      </c>
      <c r="BY84" s="137">
        <f>D!BJ84</f>
        <v>5813637673.3500004</v>
      </c>
      <c r="BZ84" s="137" t="str">
        <f t="shared" si="204"/>
        <v>N</v>
      </c>
      <c r="CA84" s="137" t="str">
        <f t="shared" si="205"/>
        <v>N</v>
      </c>
      <c r="CB84" s="137" t="str">
        <f t="shared" si="206"/>
        <v>Y</v>
      </c>
      <c r="CC84" s="137" t="str">
        <f t="shared" si="207"/>
        <v>N</v>
      </c>
      <c r="CD84" s="137" t="str">
        <f t="shared" si="208"/>
        <v>Y</v>
      </c>
      <c r="CE84" s="137" t="str">
        <f t="shared" si="209"/>
        <v>N</v>
      </c>
      <c r="CF84" s="139">
        <f t="shared" si="210"/>
        <v>-2.9727668409247796</v>
      </c>
      <c r="CG84" s="139">
        <f t="shared" si="211"/>
        <v>-20.872621187831221</v>
      </c>
      <c r="CH84" s="139">
        <f t="shared" si="212"/>
        <v>8.8030783136446917</v>
      </c>
      <c r="CI84" s="139">
        <f t="shared" si="213"/>
        <v>-12.337522144432382</v>
      </c>
      <c r="CJ84" s="139">
        <f t="shared" si="214"/>
        <v>4.7803291536653623</v>
      </c>
      <c r="CK84" s="139">
        <f t="shared" si="215"/>
        <v>-15.577960211581928</v>
      </c>
      <c r="CL84" s="137" t="str">
        <f t="shared" si="216"/>
        <v>Y</v>
      </c>
      <c r="CM84" s="137" t="str">
        <f t="shared" si="217"/>
        <v>N</v>
      </c>
      <c r="CN84" s="137" t="str">
        <f t="shared" si="218"/>
        <v>Y</v>
      </c>
      <c r="CO84" s="137" t="str">
        <f t="shared" si="219"/>
        <v>N</v>
      </c>
      <c r="CP84" s="137" t="str">
        <f t="shared" si="220"/>
        <v>Y</v>
      </c>
      <c r="CQ84" s="137">
        <f>D!I84</f>
        <v>131973</v>
      </c>
      <c r="CR84" s="137">
        <f>D!R84</f>
        <v>142535</v>
      </c>
      <c r="CS84" s="137">
        <f>D!AA84</f>
        <v>237183</v>
      </c>
      <c r="CT84" s="137">
        <f>D!AJ84</f>
        <v>188008</v>
      </c>
      <c r="CU84" s="137">
        <f>D!AS84</f>
        <v>189719</v>
      </c>
      <c r="CV84" s="137">
        <f>D!BB84</f>
        <v>151401</v>
      </c>
      <c r="CW84" s="137">
        <f>D!BK84</f>
        <v>212650</v>
      </c>
      <c r="CX84" s="137" t="str">
        <f t="shared" si="221"/>
        <v>N</v>
      </c>
      <c r="CY84" s="137" t="str">
        <f t="shared" si="222"/>
        <v>N</v>
      </c>
      <c r="CZ84" s="137" t="str">
        <f t="shared" si="223"/>
        <v>Y</v>
      </c>
      <c r="DA84" s="137" t="str">
        <f t="shared" si="224"/>
        <v>N</v>
      </c>
      <c r="DB84" s="137" t="str">
        <f t="shared" si="225"/>
        <v>Y</v>
      </c>
      <c r="DC84" s="137" t="str">
        <f t="shared" si="226"/>
        <v>N</v>
      </c>
      <c r="DD84" s="139">
        <f t="shared" si="227"/>
        <v>-7.4101097975935737</v>
      </c>
      <c r="DE84" s="139">
        <f t="shared" si="228"/>
        <v>-39.905052217064465</v>
      </c>
      <c r="DF84" s="139">
        <f t="shared" si="229"/>
        <v>26.15580188077103</v>
      </c>
      <c r="DG84" s="139">
        <f t="shared" si="230"/>
        <v>-0.90186011943980304</v>
      </c>
      <c r="DH84" s="139">
        <f t="shared" si="231"/>
        <v>25.308947761243321</v>
      </c>
      <c r="DI84" s="139">
        <f t="shared" si="232"/>
        <v>-28.802727486480133</v>
      </c>
      <c r="DJ84" s="137" t="str">
        <f t="shared" si="233"/>
        <v>Y</v>
      </c>
      <c r="DK84" s="137" t="str">
        <f t="shared" si="234"/>
        <v>N</v>
      </c>
      <c r="DL84" s="137" t="str">
        <f t="shared" si="235"/>
        <v>Y</v>
      </c>
      <c r="DM84" s="137" t="str">
        <f t="shared" si="236"/>
        <v>N</v>
      </c>
      <c r="DN84" s="137" t="str">
        <f t="shared" si="237"/>
        <v>Y</v>
      </c>
      <c r="DO84" s="137">
        <f>Volatility!B84</f>
        <v>3.39</v>
      </c>
      <c r="DP84" s="137">
        <f>Volatility!E84</f>
        <v>3.49</v>
      </c>
      <c r="DQ84" s="137">
        <f>Volatility!H84</f>
        <v>3.57</v>
      </c>
      <c r="DR84" s="137">
        <f>Volatility!K84</f>
        <v>3.4799999999999902</v>
      </c>
      <c r="DS84" s="137">
        <f>Volatility!N84</f>
        <v>3.55</v>
      </c>
      <c r="DT84" s="137">
        <f>Volatility!Q84</f>
        <v>3.32</v>
      </c>
      <c r="DU84" s="137">
        <f>Volatility!T84</f>
        <v>3.42</v>
      </c>
      <c r="DV84" s="137" t="str">
        <f t="shared" si="238"/>
        <v>N</v>
      </c>
      <c r="DW84" s="137" t="str">
        <f t="shared" si="239"/>
        <v>N</v>
      </c>
      <c r="DX84" s="137" t="str">
        <f t="shared" si="240"/>
        <v>Y</v>
      </c>
      <c r="DY84" s="137" t="str">
        <f t="shared" si="241"/>
        <v>N</v>
      </c>
      <c r="DZ84" s="137" t="str">
        <f t="shared" si="242"/>
        <v>Y</v>
      </c>
      <c r="EA84" s="137" t="str">
        <f t="shared" si="243"/>
        <v>N</v>
      </c>
      <c r="EB84" s="139">
        <f t="shared" si="244"/>
        <v>-2.8653295128939851</v>
      </c>
      <c r="EC84" s="139">
        <f t="shared" si="245"/>
        <v>-2.2408963585434072</v>
      </c>
      <c r="ED84" s="139">
        <f t="shared" si="246"/>
        <v>2.586206896552008</v>
      </c>
      <c r="EE84" s="139">
        <f t="shared" si="247"/>
        <v>-1.9718309859157637</v>
      </c>
      <c r="EF84" s="139">
        <f t="shared" si="248"/>
        <v>6.927710843373494</v>
      </c>
      <c r="EG84" s="139">
        <f t="shared" si="249"/>
        <v>-2.9239766081871372</v>
      </c>
      <c r="EH84" s="137" t="str">
        <f t="shared" si="250"/>
        <v>N</v>
      </c>
      <c r="EI84" s="137" t="str">
        <f t="shared" si="251"/>
        <v>N</v>
      </c>
      <c r="EJ84" s="137" t="str">
        <f t="shared" si="252"/>
        <v>Y</v>
      </c>
      <c r="EK84" s="137" t="str">
        <f t="shared" si="253"/>
        <v>N</v>
      </c>
      <c r="EL84" s="137" t="str">
        <f t="shared" si="254"/>
        <v>Y</v>
      </c>
    </row>
    <row r="85" spans="1:142" x14ac:dyDescent="0.3">
      <c r="A85" s="137" t="str">
        <f>D!B85</f>
        <v>LUPIN</v>
      </c>
      <c r="B85" s="137">
        <f>D!F85</f>
        <v>892.75</v>
      </c>
      <c r="C85" s="137">
        <f>D!O85</f>
        <v>885.75</v>
      </c>
      <c r="D85" s="137">
        <f>D!X85</f>
        <v>873.2</v>
      </c>
      <c r="E85" s="137">
        <f>D!AG85</f>
        <v>840.35</v>
      </c>
      <c r="F85" s="137">
        <f>D!AP85</f>
        <v>856.85</v>
      </c>
      <c r="G85" s="137">
        <f>D!AY85</f>
        <v>841.8</v>
      </c>
      <c r="H85" s="137">
        <f>D!BH85</f>
        <v>863.05</v>
      </c>
      <c r="I85" s="137" t="str">
        <f t="shared" si="170"/>
        <v>Y</v>
      </c>
      <c r="J85" s="137" t="str">
        <f t="shared" si="171"/>
        <v>Y</v>
      </c>
      <c r="K85" s="137" t="str">
        <f t="shared" si="172"/>
        <v>Y</v>
      </c>
      <c r="L85" s="137" t="str">
        <f t="shared" si="173"/>
        <v>N</v>
      </c>
      <c r="M85" s="137" t="str">
        <f t="shared" si="174"/>
        <v>Y</v>
      </c>
      <c r="N85" s="137" t="str">
        <f t="shared" si="175"/>
        <v>N</v>
      </c>
      <c r="O85" s="139">
        <f t="shared" si="176"/>
        <v>0.79029071408410945</v>
      </c>
      <c r="P85" s="139">
        <f t="shared" si="177"/>
        <v>1.4372423270728303</v>
      </c>
      <c r="Q85" s="139">
        <f t="shared" si="178"/>
        <v>3.909085500089251</v>
      </c>
      <c r="R85" s="139">
        <f t="shared" si="179"/>
        <v>-1.9256579331271517</v>
      </c>
      <c r="S85" s="139">
        <f t="shared" si="180"/>
        <v>1.7878355904015288</v>
      </c>
      <c r="T85" s="139">
        <f t="shared" si="181"/>
        <v>-2.4621980186547709</v>
      </c>
      <c r="U85" s="137" t="str">
        <f t="shared" si="182"/>
        <v>N</v>
      </c>
      <c r="V85" s="137" t="str">
        <f t="shared" si="183"/>
        <v>N</v>
      </c>
      <c r="W85" s="137" t="str">
        <f t="shared" si="184"/>
        <v>Y</v>
      </c>
      <c r="X85" s="137" t="str">
        <f t="shared" si="185"/>
        <v>N</v>
      </c>
      <c r="Y85" s="137" t="str">
        <f t="shared" si="186"/>
        <v>Y</v>
      </c>
      <c r="Z85" s="137">
        <f>D!C85</f>
        <v>881</v>
      </c>
      <c r="AA85" s="137">
        <f>D!L85</f>
        <v>870</v>
      </c>
      <c r="AB85" s="137">
        <f>D!U85</f>
        <v>844.6</v>
      </c>
      <c r="AC85" s="137">
        <f>D!AD85</f>
        <v>863.5</v>
      </c>
      <c r="AD85" s="137">
        <f>D!AM85</f>
        <v>838</v>
      </c>
      <c r="AE85" s="137">
        <f>D!AV85</f>
        <v>863.05</v>
      </c>
      <c r="AF85" s="137">
        <f>D!BE85</f>
        <v>840</v>
      </c>
      <c r="AG85" s="137">
        <f>D!D85</f>
        <v>898</v>
      </c>
      <c r="AH85" s="137">
        <f>D!M85</f>
        <v>889.95</v>
      </c>
      <c r="AI85" s="137">
        <f>D!V85</f>
        <v>878</v>
      </c>
      <c r="AJ85" s="137">
        <f>D!AE85</f>
        <v>870</v>
      </c>
      <c r="AK85" s="137">
        <f>D!AN85</f>
        <v>862.95</v>
      </c>
      <c r="AL85" s="137">
        <f>D!AW85</f>
        <v>863.05</v>
      </c>
      <c r="AM85" s="137">
        <f>D!BF85</f>
        <v>866.4</v>
      </c>
      <c r="AN85" s="137">
        <f>D!E85</f>
        <v>875.35</v>
      </c>
      <c r="AO85" s="137">
        <f>D!N85</f>
        <v>863.15</v>
      </c>
      <c r="AP85" s="137">
        <f>D!W85</f>
        <v>841</v>
      </c>
      <c r="AQ85" s="137">
        <f>D!AF85</f>
        <v>833.35</v>
      </c>
      <c r="AR85" s="137">
        <f>D!AO85</f>
        <v>837.35</v>
      </c>
      <c r="AS85" s="137">
        <f>D!AX85</f>
        <v>836.1</v>
      </c>
      <c r="AT85" s="137">
        <f>D!BG85</f>
        <v>828.7</v>
      </c>
      <c r="AU85" s="137">
        <f>D!G85</f>
        <v>2372917</v>
      </c>
      <c r="AV85" s="137">
        <f>D!P85</f>
        <v>2666661</v>
      </c>
      <c r="AW85" s="137">
        <f>D!Y85</f>
        <v>3952859</v>
      </c>
      <c r="AX85" s="137">
        <f>D!AH85</f>
        <v>3414398</v>
      </c>
      <c r="AY85" s="137">
        <f>D!AQ85</f>
        <v>2661406</v>
      </c>
      <c r="AZ85" s="137">
        <f>D!AZ85</f>
        <v>1984618</v>
      </c>
      <c r="BA85" s="137">
        <f>D!BI85</f>
        <v>3474054</v>
      </c>
      <c r="BB85" s="137" t="str">
        <f t="shared" si="187"/>
        <v>N</v>
      </c>
      <c r="BC85" s="137" t="str">
        <f t="shared" si="188"/>
        <v>N</v>
      </c>
      <c r="BD85" s="137" t="str">
        <f t="shared" si="189"/>
        <v>Y</v>
      </c>
      <c r="BE85" s="137" t="str">
        <f t="shared" si="190"/>
        <v>Y</v>
      </c>
      <c r="BF85" s="137" t="str">
        <f t="shared" si="191"/>
        <v>Y</v>
      </c>
      <c r="BG85" s="137" t="str">
        <f t="shared" si="192"/>
        <v>N</v>
      </c>
      <c r="BH85" s="139">
        <f t="shared" si="193"/>
        <v>-11.01542340777474</v>
      </c>
      <c r="BI85" s="139">
        <f t="shared" si="194"/>
        <v>-32.538423455023313</v>
      </c>
      <c r="BJ85" s="139">
        <f t="shared" si="195"/>
        <v>15.770305629279305</v>
      </c>
      <c r="BK85" s="139">
        <f t="shared" si="196"/>
        <v>28.293015045430874</v>
      </c>
      <c r="BL85" s="139">
        <f t="shared" si="197"/>
        <v>34.101675990039396</v>
      </c>
      <c r="BM85" s="139">
        <f t="shared" si="198"/>
        <v>-42.873138989779662</v>
      </c>
      <c r="BN85" s="137" t="str">
        <f t="shared" si="199"/>
        <v>Y</v>
      </c>
      <c r="BO85" s="137" t="str">
        <f t="shared" si="200"/>
        <v>N</v>
      </c>
      <c r="BP85" s="137" t="str">
        <f t="shared" si="201"/>
        <v>N</v>
      </c>
      <c r="BQ85" s="137" t="str">
        <f t="shared" si="202"/>
        <v>N</v>
      </c>
      <c r="BR85" s="137" t="str">
        <f t="shared" si="203"/>
        <v>Y</v>
      </c>
      <c r="BS85" s="137">
        <f>D!H85</f>
        <v>2108139951.0999999</v>
      </c>
      <c r="BT85" s="137">
        <f>D!Q85</f>
        <v>2343359713.5999999</v>
      </c>
      <c r="BU85" s="137">
        <f>D!Z85</f>
        <v>3421900394.8499999</v>
      </c>
      <c r="BV85" s="137">
        <f>D!AI85</f>
        <v>2910642840.5</v>
      </c>
      <c r="BW85" s="137">
        <f>D!AR85</f>
        <v>2263988551.0999999</v>
      </c>
      <c r="BX85" s="137">
        <f>D!BA85</f>
        <v>1679612920</v>
      </c>
      <c r="BY85" s="137">
        <f>D!BJ85</f>
        <v>2963693729.9499998</v>
      </c>
      <c r="BZ85" s="137" t="str">
        <f t="shared" si="204"/>
        <v>N</v>
      </c>
      <c r="CA85" s="137" t="str">
        <f t="shared" si="205"/>
        <v>N</v>
      </c>
      <c r="CB85" s="137" t="str">
        <f t="shared" si="206"/>
        <v>Y</v>
      </c>
      <c r="CC85" s="137" t="str">
        <f t="shared" si="207"/>
        <v>Y</v>
      </c>
      <c r="CD85" s="137" t="str">
        <f t="shared" si="208"/>
        <v>Y</v>
      </c>
      <c r="CE85" s="137" t="str">
        <f t="shared" si="209"/>
        <v>N</v>
      </c>
      <c r="CF85" s="139">
        <f t="shared" si="210"/>
        <v>-10.037714702308435</v>
      </c>
      <c r="CG85" s="139">
        <f t="shared" si="211"/>
        <v>-31.518763166608132</v>
      </c>
      <c r="CH85" s="139">
        <f t="shared" si="212"/>
        <v>17.565107859890304</v>
      </c>
      <c r="CI85" s="139">
        <f t="shared" si="213"/>
        <v>28.562613052341252</v>
      </c>
      <c r="CJ85" s="139">
        <f t="shared" si="214"/>
        <v>34.792280062956408</v>
      </c>
      <c r="CK85" s="139">
        <f t="shared" si="215"/>
        <v>-43.327041420425836</v>
      </c>
      <c r="CL85" s="137" t="str">
        <f t="shared" si="216"/>
        <v>Y</v>
      </c>
      <c r="CM85" s="137" t="str">
        <f t="shared" si="217"/>
        <v>N</v>
      </c>
      <c r="CN85" s="137" t="str">
        <f t="shared" si="218"/>
        <v>N</v>
      </c>
      <c r="CO85" s="137" t="str">
        <f t="shared" si="219"/>
        <v>N</v>
      </c>
      <c r="CP85" s="137" t="str">
        <f t="shared" si="220"/>
        <v>Y</v>
      </c>
      <c r="CQ85" s="137">
        <f>D!I85</f>
        <v>48260</v>
      </c>
      <c r="CR85" s="137">
        <f>D!R85</f>
        <v>56174</v>
      </c>
      <c r="CS85" s="137">
        <f>D!AA85</f>
        <v>69611</v>
      </c>
      <c r="CT85" s="137">
        <f>D!AJ85</f>
        <v>78098</v>
      </c>
      <c r="CU85" s="137">
        <f>D!AS85</f>
        <v>56565</v>
      </c>
      <c r="CV85" s="137">
        <f>D!BB85</f>
        <v>38387</v>
      </c>
      <c r="CW85" s="137">
        <f>D!BK85</f>
        <v>72347</v>
      </c>
      <c r="CX85" s="137" t="str">
        <f t="shared" si="221"/>
        <v>N</v>
      </c>
      <c r="CY85" s="137" t="str">
        <f t="shared" si="222"/>
        <v>N</v>
      </c>
      <c r="CZ85" s="137" t="str">
        <f t="shared" si="223"/>
        <v>N</v>
      </c>
      <c r="DA85" s="137" t="str">
        <f t="shared" si="224"/>
        <v>Y</v>
      </c>
      <c r="DB85" s="137" t="str">
        <f t="shared" si="225"/>
        <v>Y</v>
      </c>
      <c r="DC85" s="137" t="str">
        <f t="shared" si="226"/>
        <v>N</v>
      </c>
      <c r="DD85" s="139">
        <f t="shared" si="227"/>
        <v>-14.088368284259623</v>
      </c>
      <c r="DE85" s="139">
        <f t="shared" si="228"/>
        <v>-19.30298372383675</v>
      </c>
      <c r="DF85" s="139">
        <f t="shared" si="229"/>
        <v>-10.867115675177342</v>
      </c>
      <c r="DG85" s="139">
        <f t="shared" si="230"/>
        <v>38.067709714487755</v>
      </c>
      <c r="DH85" s="139">
        <f t="shared" si="231"/>
        <v>47.354573162789485</v>
      </c>
      <c r="DI85" s="139">
        <f t="shared" si="232"/>
        <v>-46.940439824733573</v>
      </c>
      <c r="DJ85" s="137" t="str">
        <f t="shared" si="233"/>
        <v>Y</v>
      </c>
      <c r="DK85" s="137" t="str">
        <f t="shared" si="234"/>
        <v>N</v>
      </c>
      <c r="DL85" s="137" t="str">
        <f t="shared" si="235"/>
        <v>N</v>
      </c>
      <c r="DM85" s="137" t="str">
        <f t="shared" si="236"/>
        <v>N</v>
      </c>
      <c r="DN85" s="137" t="str">
        <f t="shared" si="237"/>
        <v>Y</v>
      </c>
      <c r="DO85" s="137">
        <f>Volatility!B85</f>
        <v>2.94999999999999</v>
      </c>
      <c r="DP85" s="137">
        <f>Volatility!E85</f>
        <v>3.04</v>
      </c>
      <c r="DQ85" s="137">
        <f>Volatility!H85</f>
        <v>3.11</v>
      </c>
      <c r="DR85" s="137">
        <f>Volatility!K85</f>
        <v>3.06</v>
      </c>
      <c r="DS85" s="137">
        <f>Volatility!N85</f>
        <v>3.1199999999999899</v>
      </c>
      <c r="DT85" s="137">
        <f>Volatility!Q85</f>
        <v>3.19</v>
      </c>
      <c r="DU85" s="137">
        <f>Volatility!T85</f>
        <v>3.23</v>
      </c>
      <c r="DV85" s="137" t="str">
        <f t="shared" si="238"/>
        <v>N</v>
      </c>
      <c r="DW85" s="137" t="str">
        <f t="shared" si="239"/>
        <v>N</v>
      </c>
      <c r="DX85" s="137" t="str">
        <f t="shared" si="240"/>
        <v>Y</v>
      </c>
      <c r="DY85" s="137" t="str">
        <f t="shared" si="241"/>
        <v>N</v>
      </c>
      <c r="DZ85" s="137" t="str">
        <f t="shared" si="242"/>
        <v>N</v>
      </c>
      <c r="EA85" s="137" t="str">
        <f t="shared" si="243"/>
        <v>N</v>
      </c>
      <c r="EB85" s="139">
        <f t="shared" si="244"/>
        <v>-2.9605263157898047</v>
      </c>
      <c r="EC85" s="139">
        <f t="shared" si="245"/>
        <v>-2.2508038585208952</v>
      </c>
      <c r="ED85" s="139">
        <f t="shared" si="246"/>
        <v>1.6339869281045694</v>
      </c>
      <c r="EE85" s="139">
        <f t="shared" si="247"/>
        <v>-1.9230769230766036</v>
      </c>
      <c r="EF85" s="139">
        <f t="shared" si="248"/>
        <v>-2.1943573667714751</v>
      </c>
      <c r="EG85" s="139">
        <f t="shared" si="249"/>
        <v>-1.2383900928792582</v>
      </c>
      <c r="EH85" s="137" t="str">
        <f t="shared" si="250"/>
        <v>N</v>
      </c>
      <c r="EI85" s="137" t="str">
        <f t="shared" si="251"/>
        <v>N</v>
      </c>
      <c r="EJ85" s="137" t="str">
        <f t="shared" si="252"/>
        <v>Y</v>
      </c>
      <c r="EK85" s="137" t="str">
        <f t="shared" si="253"/>
        <v>Y</v>
      </c>
      <c r="EL85" s="137" t="str">
        <f t="shared" si="254"/>
        <v>N</v>
      </c>
    </row>
    <row r="86" spans="1:142" x14ac:dyDescent="0.3">
      <c r="A86" s="137" t="str">
        <f>D!B86</f>
        <v>M&amp;M</v>
      </c>
      <c r="B86" s="137">
        <f>D!F86</f>
        <v>426.35</v>
      </c>
      <c r="C86" s="137">
        <f>D!O86</f>
        <v>408.3</v>
      </c>
      <c r="D86" s="137">
        <f>D!X86</f>
        <v>405.05</v>
      </c>
      <c r="E86" s="137">
        <f>D!AG86</f>
        <v>382.9</v>
      </c>
      <c r="F86" s="137">
        <f>D!AP86</f>
        <v>377.2</v>
      </c>
      <c r="G86" s="137">
        <f>D!AY86</f>
        <v>381.3</v>
      </c>
      <c r="H86" s="137">
        <f>D!BH86</f>
        <v>400.45</v>
      </c>
      <c r="I86" s="137" t="str">
        <f t="shared" si="170"/>
        <v>Y</v>
      </c>
      <c r="J86" s="137" t="str">
        <f t="shared" si="171"/>
        <v>Y</v>
      </c>
      <c r="K86" s="137" t="str">
        <f t="shared" si="172"/>
        <v>Y</v>
      </c>
      <c r="L86" s="137" t="str">
        <f t="shared" si="173"/>
        <v>Y</v>
      </c>
      <c r="M86" s="137" t="str">
        <f t="shared" si="174"/>
        <v>N</v>
      </c>
      <c r="N86" s="137" t="str">
        <f t="shared" si="175"/>
        <v>N</v>
      </c>
      <c r="O86" s="139">
        <f t="shared" si="176"/>
        <v>4.4207690423708081</v>
      </c>
      <c r="P86" s="139">
        <f t="shared" si="177"/>
        <v>0.80237007776817681</v>
      </c>
      <c r="Q86" s="139">
        <f t="shared" si="178"/>
        <v>5.7848002089318449</v>
      </c>
      <c r="R86" s="139">
        <f t="shared" si="179"/>
        <v>1.511134676564154</v>
      </c>
      <c r="S86" s="139">
        <f t="shared" si="180"/>
        <v>-1.075268817204307</v>
      </c>
      <c r="T86" s="139">
        <f t="shared" si="181"/>
        <v>-4.7821201148707653</v>
      </c>
      <c r="U86" s="137" t="str">
        <f t="shared" si="182"/>
        <v>Y</v>
      </c>
      <c r="V86" s="137" t="str">
        <f t="shared" si="183"/>
        <v>N</v>
      </c>
      <c r="W86" s="137" t="str">
        <f t="shared" si="184"/>
        <v>Y</v>
      </c>
      <c r="X86" s="137" t="str">
        <f t="shared" si="185"/>
        <v>Y</v>
      </c>
      <c r="Y86" s="137" t="str">
        <f t="shared" si="186"/>
        <v>Y</v>
      </c>
      <c r="Z86" s="137">
        <f>D!C86</f>
        <v>404</v>
      </c>
      <c r="AA86" s="137">
        <f>D!L86</f>
        <v>400.15</v>
      </c>
      <c r="AB86" s="137">
        <f>D!U86</f>
        <v>382.9</v>
      </c>
      <c r="AC86" s="137">
        <f>D!AD86</f>
        <v>384</v>
      </c>
      <c r="AD86" s="137">
        <f>D!AM86</f>
        <v>382.1</v>
      </c>
      <c r="AE86" s="137">
        <f>D!AV86</f>
        <v>402.75</v>
      </c>
      <c r="AF86" s="137">
        <f>D!BE86</f>
        <v>401.5</v>
      </c>
      <c r="AG86" s="137">
        <f>D!D86</f>
        <v>430.35</v>
      </c>
      <c r="AH86" s="137">
        <f>D!M86</f>
        <v>412.2</v>
      </c>
      <c r="AI86" s="137">
        <f>D!V86</f>
        <v>413.7</v>
      </c>
      <c r="AJ86" s="137">
        <f>D!AE86</f>
        <v>391</v>
      </c>
      <c r="AK86" s="137">
        <f>D!AN86</f>
        <v>383.5</v>
      </c>
      <c r="AL86" s="137">
        <f>D!AW86</f>
        <v>403.95</v>
      </c>
      <c r="AM86" s="137">
        <f>D!BF86</f>
        <v>407.5</v>
      </c>
      <c r="AN86" s="137">
        <f>D!E86</f>
        <v>398.7</v>
      </c>
      <c r="AO86" s="137">
        <f>D!N86</f>
        <v>397.8</v>
      </c>
      <c r="AP86" s="137">
        <f>D!W86</f>
        <v>379.7</v>
      </c>
      <c r="AQ86" s="137">
        <f>D!AF86</f>
        <v>371.2</v>
      </c>
      <c r="AR86" s="137">
        <f>D!AO86</f>
        <v>367.25</v>
      </c>
      <c r="AS86" s="137">
        <f>D!AX86</f>
        <v>373.2</v>
      </c>
      <c r="AT86" s="137">
        <f>D!BG86</f>
        <v>396</v>
      </c>
      <c r="AU86" s="137">
        <f>D!G86</f>
        <v>10016213</v>
      </c>
      <c r="AV86" s="137">
        <f>D!P86</f>
        <v>6249310</v>
      </c>
      <c r="AW86" s="137">
        <f>D!Y86</f>
        <v>10608571</v>
      </c>
      <c r="AX86" s="137">
        <f>D!AH86</f>
        <v>5950063</v>
      </c>
      <c r="AY86" s="137">
        <f>D!AQ86</f>
        <v>7717690</v>
      </c>
      <c r="AZ86" s="137">
        <f>D!AZ86</f>
        <v>14226558</v>
      </c>
      <c r="BA86" s="137">
        <f>D!BI86</f>
        <v>4766174</v>
      </c>
      <c r="BB86" s="137" t="str">
        <f t="shared" si="187"/>
        <v>Y</v>
      </c>
      <c r="BC86" s="137" t="str">
        <f t="shared" si="188"/>
        <v>N</v>
      </c>
      <c r="BD86" s="137" t="str">
        <f t="shared" si="189"/>
        <v>Y</v>
      </c>
      <c r="BE86" s="137" t="str">
        <f t="shared" si="190"/>
        <v>N</v>
      </c>
      <c r="BF86" s="137" t="str">
        <f t="shared" si="191"/>
        <v>N</v>
      </c>
      <c r="BG86" s="137" t="str">
        <f t="shared" si="192"/>
        <v>Y</v>
      </c>
      <c r="BH86" s="139">
        <f t="shared" si="193"/>
        <v>60.277102592126177</v>
      </c>
      <c r="BI86" s="139">
        <f t="shared" si="194"/>
        <v>-41.091877501691791</v>
      </c>
      <c r="BJ86" s="139">
        <f t="shared" si="195"/>
        <v>78.293423111654448</v>
      </c>
      <c r="BK86" s="139">
        <f t="shared" si="196"/>
        <v>-22.903576070041684</v>
      </c>
      <c r="BL86" s="139">
        <f t="shared" si="197"/>
        <v>-45.751530342054629</v>
      </c>
      <c r="BM86" s="139">
        <f t="shared" si="198"/>
        <v>198.49010967707014</v>
      </c>
      <c r="BN86" s="137" t="str">
        <f t="shared" si="199"/>
        <v>Y</v>
      </c>
      <c r="BO86" s="137" t="str">
        <f t="shared" si="200"/>
        <v>N</v>
      </c>
      <c r="BP86" s="137" t="str">
        <f t="shared" si="201"/>
        <v>Y</v>
      </c>
      <c r="BQ86" s="137" t="str">
        <f t="shared" si="202"/>
        <v>Y</v>
      </c>
      <c r="BR86" s="137" t="str">
        <f t="shared" si="203"/>
        <v>N</v>
      </c>
      <c r="BS86" s="137">
        <f>D!H86</f>
        <v>4174083371.8000002</v>
      </c>
      <c r="BT86" s="137">
        <f>D!Q86</f>
        <v>2540707186.1500001</v>
      </c>
      <c r="BU86" s="137">
        <f>D!Z86</f>
        <v>4228545729.25</v>
      </c>
      <c r="BV86" s="137">
        <f>D!AI86</f>
        <v>2291098502.3000002</v>
      </c>
      <c r="BW86" s="137">
        <f>D!AR86</f>
        <v>2897357368.1999998</v>
      </c>
      <c r="BX86" s="137">
        <f>D!BA86</f>
        <v>5447830513.6999998</v>
      </c>
      <c r="BY86" s="137">
        <f>D!BJ86</f>
        <v>1910842733.3</v>
      </c>
      <c r="BZ86" s="137" t="str">
        <f t="shared" si="204"/>
        <v>Y</v>
      </c>
      <c r="CA86" s="137" t="str">
        <f t="shared" si="205"/>
        <v>N</v>
      </c>
      <c r="CB86" s="137" t="str">
        <f t="shared" si="206"/>
        <v>Y</v>
      </c>
      <c r="CC86" s="137" t="str">
        <f t="shared" si="207"/>
        <v>N</v>
      </c>
      <c r="CD86" s="137" t="str">
        <f t="shared" si="208"/>
        <v>N</v>
      </c>
      <c r="CE86" s="137" t="str">
        <f t="shared" si="209"/>
        <v>Y</v>
      </c>
      <c r="CF86" s="139">
        <f t="shared" si="210"/>
        <v>64.288249923246681</v>
      </c>
      <c r="CG86" s="139">
        <f t="shared" si="211"/>
        <v>-39.915343268603252</v>
      </c>
      <c r="CH86" s="139">
        <f t="shared" si="212"/>
        <v>84.564117387577397</v>
      </c>
      <c r="CI86" s="139">
        <f t="shared" si="213"/>
        <v>-20.924545675794263</v>
      </c>
      <c r="CJ86" s="139">
        <f t="shared" si="214"/>
        <v>-46.816308603694004</v>
      </c>
      <c r="CK86" s="139">
        <f t="shared" si="215"/>
        <v>185.10093576835959</v>
      </c>
      <c r="CL86" s="137" t="str">
        <f t="shared" si="216"/>
        <v>Y</v>
      </c>
      <c r="CM86" s="137" t="str">
        <f t="shared" si="217"/>
        <v>N</v>
      </c>
      <c r="CN86" s="137" t="str">
        <f t="shared" si="218"/>
        <v>Y</v>
      </c>
      <c r="CO86" s="137" t="str">
        <f t="shared" si="219"/>
        <v>Y</v>
      </c>
      <c r="CP86" s="137" t="str">
        <f t="shared" si="220"/>
        <v>N</v>
      </c>
      <c r="CQ86" s="137">
        <f>D!I86</f>
        <v>110726</v>
      </c>
      <c r="CR86" s="137">
        <f>D!R86</f>
        <v>78139</v>
      </c>
      <c r="CS86" s="137">
        <f>D!AA86</f>
        <v>139807</v>
      </c>
      <c r="CT86" s="137">
        <f>D!AJ86</f>
        <v>74801</v>
      </c>
      <c r="CU86" s="137">
        <f>D!AS86</f>
        <v>87264</v>
      </c>
      <c r="CV86" s="137">
        <f>D!BB86</f>
        <v>195610</v>
      </c>
      <c r="CW86" s="137">
        <f>D!BK86</f>
        <v>79776</v>
      </c>
      <c r="CX86" s="137" t="str">
        <f t="shared" si="221"/>
        <v>Y</v>
      </c>
      <c r="CY86" s="137" t="str">
        <f t="shared" si="222"/>
        <v>N</v>
      </c>
      <c r="CZ86" s="137" t="str">
        <f t="shared" si="223"/>
        <v>Y</v>
      </c>
      <c r="DA86" s="137" t="str">
        <f t="shared" si="224"/>
        <v>N</v>
      </c>
      <c r="DB86" s="137" t="str">
        <f t="shared" si="225"/>
        <v>N</v>
      </c>
      <c r="DC86" s="137" t="str">
        <f t="shared" si="226"/>
        <v>Y</v>
      </c>
      <c r="DD86" s="139">
        <f t="shared" si="227"/>
        <v>41.703886663509898</v>
      </c>
      <c r="DE86" s="139">
        <f t="shared" si="228"/>
        <v>-44.109379358687335</v>
      </c>
      <c r="DF86" s="139">
        <f t="shared" si="229"/>
        <v>86.905255277335868</v>
      </c>
      <c r="DG86" s="139">
        <f t="shared" si="230"/>
        <v>-14.281949028236157</v>
      </c>
      <c r="DH86" s="139">
        <f t="shared" si="231"/>
        <v>-55.388783804508968</v>
      </c>
      <c r="DI86" s="139">
        <f t="shared" si="232"/>
        <v>145.19905736060971</v>
      </c>
      <c r="DJ86" s="137" t="str">
        <f t="shared" si="233"/>
        <v>Y</v>
      </c>
      <c r="DK86" s="137" t="str">
        <f t="shared" si="234"/>
        <v>N</v>
      </c>
      <c r="DL86" s="137" t="str">
        <f t="shared" si="235"/>
        <v>Y</v>
      </c>
      <c r="DM86" s="137" t="str">
        <f t="shared" si="236"/>
        <v>Y</v>
      </c>
      <c r="DN86" s="137" t="str">
        <f t="shared" si="237"/>
        <v>N</v>
      </c>
      <c r="DO86" s="137">
        <f>Volatility!B86</f>
        <v>4.21</v>
      </c>
      <c r="DP86" s="137">
        <f>Volatility!E86</f>
        <v>4.2</v>
      </c>
      <c r="DQ86" s="137">
        <f>Volatility!H86</f>
        <v>4.33</v>
      </c>
      <c r="DR86" s="137">
        <f>Volatility!K86</f>
        <v>4.2299999999999898</v>
      </c>
      <c r="DS86" s="137">
        <f>Volatility!N86</f>
        <v>4.3499999999999996</v>
      </c>
      <c r="DT86" s="137">
        <f>Volatility!Q86</f>
        <v>4.4799999999999898</v>
      </c>
      <c r="DU86" s="137">
        <f>Volatility!T86</f>
        <v>4.45</v>
      </c>
      <c r="DV86" s="137" t="str">
        <f t="shared" si="238"/>
        <v>Y</v>
      </c>
      <c r="DW86" s="137" t="str">
        <f t="shared" si="239"/>
        <v>N</v>
      </c>
      <c r="DX86" s="137" t="str">
        <f t="shared" si="240"/>
        <v>Y</v>
      </c>
      <c r="DY86" s="137" t="str">
        <f t="shared" si="241"/>
        <v>N</v>
      </c>
      <c r="DZ86" s="137" t="str">
        <f t="shared" si="242"/>
        <v>N</v>
      </c>
      <c r="EA86" s="137" t="str">
        <f t="shared" si="243"/>
        <v>Y</v>
      </c>
      <c r="EB86" s="139">
        <f t="shared" si="244"/>
        <v>0.238095238095233</v>
      </c>
      <c r="EC86" s="139">
        <f t="shared" si="245"/>
        <v>-3.0023094688221685</v>
      </c>
      <c r="ED86" s="139">
        <f t="shared" si="246"/>
        <v>2.3640661938536773</v>
      </c>
      <c r="EE86" s="139">
        <f t="shared" si="247"/>
        <v>-2.7586206896553995</v>
      </c>
      <c r="EF86" s="139">
        <f t="shared" si="248"/>
        <v>-2.9017857142855004</v>
      </c>
      <c r="EG86" s="139">
        <f t="shared" si="249"/>
        <v>0.67415730337055257</v>
      </c>
      <c r="EH86" s="137" t="str">
        <f t="shared" si="250"/>
        <v>Y</v>
      </c>
      <c r="EI86" s="137" t="str">
        <f t="shared" si="251"/>
        <v>N</v>
      </c>
      <c r="EJ86" s="137" t="str">
        <f t="shared" si="252"/>
        <v>Y</v>
      </c>
      <c r="EK86" s="137" t="str">
        <f t="shared" si="253"/>
        <v>Y</v>
      </c>
      <c r="EL86" s="137" t="str">
        <f t="shared" si="254"/>
        <v>N</v>
      </c>
    </row>
    <row r="87" spans="1:142" x14ac:dyDescent="0.3">
      <c r="A87" s="137" t="str">
        <f>D!B87</f>
        <v>M&amp;MFIN</v>
      </c>
      <c r="B87" s="137">
        <f>D!F87</f>
        <v>127.55</v>
      </c>
      <c r="C87" s="137">
        <f>D!O87</f>
        <v>136.30000000000001</v>
      </c>
      <c r="D87" s="137">
        <f>D!X87</f>
        <v>136.69999999999999</v>
      </c>
      <c r="E87" s="137">
        <f>D!AG87</f>
        <v>134.6</v>
      </c>
      <c r="F87" s="137">
        <f>D!AP87</f>
        <v>137.80000000000001</v>
      </c>
      <c r="G87" s="137">
        <f>D!AY87</f>
        <v>168.45</v>
      </c>
      <c r="H87" s="137">
        <f>D!BH87</f>
        <v>168.4</v>
      </c>
      <c r="I87" s="137" t="str">
        <f t="shared" si="170"/>
        <v>N</v>
      </c>
      <c r="J87" s="137" t="str">
        <f t="shared" si="171"/>
        <v>N</v>
      </c>
      <c r="K87" s="137" t="str">
        <f t="shared" si="172"/>
        <v>Y</v>
      </c>
      <c r="L87" s="137" t="str">
        <f t="shared" si="173"/>
        <v>N</v>
      </c>
      <c r="M87" s="137" t="str">
        <f t="shared" si="174"/>
        <v>N</v>
      </c>
      <c r="N87" s="137" t="str">
        <f t="shared" si="175"/>
        <v>Y</v>
      </c>
      <c r="O87" s="139">
        <f t="shared" si="176"/>
        <v>-6.4196625091709567</v>
      </c>
      <c r="P87" s="139">
        <f t="shared" si="177"/>
        <v>-0.29261155815653056</v>
      </c>
      <c r="Q87" s="139">
        <f t="shared" si="178"/>
        <v>1.5601783060921206</v>
      </c>
      <c r="R87" s="139">
        <f t="shared" si="179"/>
        <v>-2.3222060957910138</v>
      </c>
      <c r="S87" s="139">
        <f t="shared" si="180"/>
        <v>-18.195310181062617</v>
      </c>
      <c r="T87" s="139">
        <f t="shared" si="181"/>
        <v>2.9691211401415053E-2</v>
      </c>
      <c r="U87" s="137" t="str">
        <f t="shared" si="182"/>
        <v>N</v>
      </c>
      <c r="V87" s="137" t="str">
        <f t="shared" si="183"/>
        <v>N</v>
      </c>
      <c r="W87" s="137" t="str">
        <f t="shared" si="184"/>
        <v>Y</v>
      </c>
      <c r="X87" s="137" t="str">
        <f t="shared" si="185"/>
        <v>Y</v>
      </c>
      <c r="Y87" s="137" t="str">
        <f t="shared" si="186"/>
        <v>N</v>
      </c>
      <c r="Z87" s="137">
        <f>D!C87</f>
        <v>136</v>
      </c>
      <c r="AA87" s="137">
        <f>D!L87</f>
        <v>138.19999999999999</v>
      </c>
      <c r="AB87" s="137">
        <f>D!U87</f>
        <v>135.25</v>
      </c>
      <c r="AC87" s="137">
        <f>D!AD87</f>
        <v>142.94999999999999</v>
      </c>
      <c r="AD87" s="137">
        <f>D!AM87</f>
        <v>164.05</v>
      </c>
      <c r="AE87" s="137">
        <f>D!AV87</f>
        <v>170.1</v>
      </c>
      <c r="AF87" s="137">
        <f>D!BE87</f>
        <v>177.2</v>
      </c>
      <c r="AG87" s="137">
        <f>D!D87</f>
        <v>139.30000000000001</v>
      </c>
      <c r="AH87" s="137">
        <f>D!M87</f>
        <v>144.75</v>
      </c>
      <c r="AI87" s="137">
        <f>D!V87</f>
        <v>141.69999999999999</v>
      </c>
      <c r="AJ87" s="137">
        <f>D!AE87</f>
        <v>144.9</v>
      </c>
      <c r="AK87" s="137">
        <f>D!AN87</f>
        <v>164.4</v>
      </c>
      <c r="AL87" s="137">
        <f>D!AW87</f>
        <v>171.4</v>
      </c>
      <c r="AM87" s="137">
        <f>D!BF87</f>
        <v>182.25</v>
      </c>
      <c r="AN87" s="137">
        <f>D!E87</f>
        <v>125.4</v>
      </c>
      <c r="AO87" s="137">
        <f>D!N87</f>
        <v>135.1</v>
      </c>
      <c r="AP87" s="137">
        <f>D!W87</f>
        <v>132.25</v>
      </c>
      <c r="AQ87" s="137">
        <f>D!AF87</f>
        <v>133.5</v>
      </c>
      <c r="AR87" s="137">
        <f>D!AO87</f>
        <v>136.25</v>
      </c>
      <c r="AS87" s="137">
        <f>D!AX87</f>
        <v>165.2</v>
      </c>
      <c r="AT87" s="137">
        <f>D!BG87</f>
        <v>167</v>
      </c>
      <c r="AU87" s="137">
        <f>D!G87</f>
        <v>19194337</v>
      </c>
      <c r="AV87" s="137">
        <f>D!P87</f>
        <v>14658483</v>
      </c>
      <c r="AW87" s="137">
        <f>D!Y87</f>
        <v>13934548</v>
      </c>
      <c r="AX87" s="137">
        <f>D!AH87</f>
        <v>14481948</v>
      </c>
      <c r="AY87" s="137">
        <f>D!AQ87</f>
        <v>26772645</v>
      </c>
      <c r="AZ87" s="137">
        <f>D!AZ87</f>
        <v>5225914</v>
      </c>
      <c r="BA87" s="137">
        <f>D!BI87</f>
        <v>12986248</v>
      </c>
      <c r="BB87" s="137" t="str">
        <f t="shared" si="187"/>
        <v>Y</v>
      </c>
      <c r="BC87" s="137" t="str">
        <f t="shared" si="188"/>
        <v>Y</v>
      </c>
      <c r="BD87" s="137" t="str">
        <f t="shared" si="189"/>
        <v>N</v>
      </c>
      <c r="BE87" s="137" t="str">
        <f t="shared" si="190"/>
        <v>N</v>
      </c>
      <c r="BF87" s="137" t="str">
        <f t="shared" si="191"/>
        <v>Y</v>
      </c>
      <c r="BG87" s="137" t="str">
        <f t="shared" si="192"/>
        <v>N</v>
      </c>
      <c r="BH87" s="139">
        <f t="shared" si="193"/>
        <v>30.943543066496037</v>
      </c>
      <c r="BI87" s="139">
        <f t="shared" si="194"/>
        <v>5.1952528348964027</v>
      </c>
      <c r="BJ87" s="139">
        <f t="shared" si="195"/>
        <v>-3.7798782318511295</v>
      </c>
      <c r="BK87" s="139">
        <f t="shared" si="196"/>
        <v>-45.907668069404423</v>
      </c>
      <c r="BL87" s="139">
        <f t="shared" si="197"/>
        <v>412.305502922551</v>
      </c>
      <c r="BM87" s="139">
        <f t="shared" si="198"/>
        <v>-59.758091790638836</v>
      </c>
      <c r="BN87" s="137" t="str">
        <f t="shared" si="199"/>
        <v>Y</v>
      </c>
      <c r="BO87" s="137" t="str">
        <f t="shared" si="200"/>
        <v>Y</v>
      </c>
      <c r="BP87" s="137" t="str">
        <f t="shared" si="201"/>
        <v>Y</v>
      </c>
      <c r="BQ87" s="137" t="str">
        <f t="shared" si="202"/>
        <v>N</v>
      </c>
      <c r="BR87" s="137" t="str">
        <f t="shared" si="203"/>
        <v>Y</v>
      </c>
      <c r="BS87" s="137">
        <f>D!H87</f>
        <v>2499991174.3000002</v>
      </c>
      <c r="BT87" s="137">
        <f>D!Q87</f>
        <v>2051120127.0999999</v>
      </c>
      <c r="BU87" s="137">
        <f>D!Z87</f>
        <v>1893839595.3</v>
      </c>
      <c r="BV87" s="137">
        <f>D!AI87</f>
        <v>2017182767.2</v>
      </c>
      <c r="BW87" s="137">
        <f>D!AR87</f>
        <v>3859594232.3499999</v>
      </c>
      <c r="BX87" s="137">
        <f>D!BA87</f>
        <v>879009560.64999998</v>
      </c>
      <c r="BY87" s="137">
        <f>D!BJ87</f>
        <v>2288482182.0500002</v>
      </c>
      <c r="BZ87" s="137" t="str">
        <f t="shared" si="204"/>
        <v>Y</v>
      </c>
      <c r="CA87" s="137" t="str">
        <f t="shared" si="205"/>
        <v>Y</v>
      </c>
      <c r="CB87" s="137" t="str">
        <f t="shared" si="206"/>
        <v>N</v>
      </c>
      <c r="CC87" s="137" t="str">
        <f t="shared" si="207"/>
        <v>N</v>
      </c>
      <c r="CD87" s="137" t="str">
        <f t="shared" si="208"/>
        <v>Y</v>
      </c>
      <c r="CE87" s="137" t="str">
        <f t="shared" si="209"/>
        <v>N</v>
      </c>
      <c r="CF87" s="139">
        <f t="shared" si="210"/>
        <v>21.884191046120826</v>
      </c>
      <c r="CG87" s="139">
        <f t="shared" si="211"/>
        <v>8.304849692145412</v>
      </c>
      <c r="CH87" s="139">
        <f t="shared" si="212"/>
        <v>-6.114625501744178</v>
      </c>
      <c r="CI87" s="139">
        <f t="shared" si="213"/>
        <v>-47.735885024063954</v>
      </c>
      <c r="CJ87" s="139">
        <f t="shared" si="214"/>
        <v>339.08444289228788</v>
      </c>
      <c r="CK87" s="139">
        <f t="shared" si="215"/>
        <v>-61.589844677637309</v>
      </c>
      <c r="CL87" s="137" t="str">
        <f t="shared" si="216"/>
        <v>Y</v>
      </c>
      <c r="CM87" s="137" t="str">
        <f t="shared" si="217"/>
        <v>Y</v>
      </c>
      <c r="CN87" s="137" t="str">
        <f t="shared" si="218"/>
        <v>Y</v>
      </c>
      <c r="CO87" s="137" t="str">
        <f t="shared" si="219"/>
        <v>N</v>
      </c>
      <c r="CP87" s="137" t="str">
        <f t="shared" si="220"/>
        <v>Y</v>
      </c>
      <c r="CQ87" s="137">
        <f>D!I87</f>
        <v>138901</v>
      </c>
      <c r="CR87" s="137">
        <f>D!R87</f>
        <v>87337</v>
      </c>
      <c r="CS87" s="137">
        <f>D!AA87</f>
        <v>87186</v>
      </c>
      <c r="CT87" s="137">
        <f>D!AJ87</f>
        <v>111568</v>
      </c>
      <c r="CU87" s="137">
        <f>D!AS87</f>
        <v>213947</v>
      </c>
      <c r="CV87" s="137">
        <f>D!BB87</f>
        <v>40016</v>
      </c>
      <c r="CW87" s="137">
        <f>D!BK87</f>
        <v>96871</v>
      </c>
      <c r="CX87" s="137" t="str">
        <f t="shared" si="221"/>
        <v>Y</v>
      </c>
      <c r="CY87" s="137" t="str">
        <f t="shared" si="222"/>
        <v>Y</v>
      </c>
      <c r="CZ87" s="137" t="str">
        <f t="shared" si="223"/>
        <v>N</v>
      </c>
      <c r="DA87" s="137" t="str">
        <f t="shared" si="224"/>
        <v>N</v>
      </c>
      <c r="DB87" s="137" t="str">
        <f t="shared" si="225"/>
        <v>Y</v>
      </c>
      <c r="DC87" s="137" t="str">
        <f t="shared" si="226"/>
        <v>N</v>
      </c>
      <c r="DD87" s="139">
        <f t="shared" si="227"/>
        <v>59.040269301670548</v>
      </c>
      <c r="DE87" s="139">
        <f t="shared" si="228"/>
        <v>0.17319294382125572</v>
      </c>
      <c r="DF87" s="139">
        <f t="shared" si="229"/>
        <v>-21.853936612648788</v>
      </c>
      <c r="DG87" s="139">
        <f t="shared" si="230"/>
        <v>-47.852505527069788</v>
      </c>
      <c r="DH87" s="139">
        <f t="shared" si="231"/>
        <v>434.65363854458212</v>
      </c>
      <c r="DI87" s="139">
        <f t="shared" si="232"/>
        <v>-58.691455647200918</v>
      </c>
      <c r="DJ87" s="137" t="str">
        <f t="shared" si="233"/>
        <v>Y</v>
      </c>
      <c r="DK87" s="137" t="str">
        <f t="shared" si="234"/>
        <v>Y</v>
      </c>
      <c r="DL87" s="137" t="str">
        <f t="shared" si="235"/>
        <v>Y</v>
      </c>
      <c r="DM87" s="137" t="str">
        <f t="shared" si="236"/>
        <v>N</v>
      </c>
      <c r="DN87" s="137" t="str">
        <f t="shared" si="237"/>
        <v>Y</v>
      </c>
      <c r="DO87" s="137">
        <f>Volatility!B87</f>
        <v>7.02</v>
      </c>
      <c r="DP87" s="137">
        <f>Volatility!E87</f>
        <v>7.04</v>
      </c>
      <c r="DQ87" s="137">
        <f>Volatility!H87</f>
        <v>7.26</v>
      </c>
      <c r="DR87" s="137">
        <f>Volatility!K87</f>
        <v>7.48</v>
      </c>
      <c r="DS87" s="137">
        <f>Volatility!N87</f>
        <v>7.6899999999999897</v>
      </c>
      <c r="DT87" s="137">
        <f>Volatility!Q87</f>
        <v>6.1</v>
      </c>
      <c r="DU87" s="137">
        <f>Volatility!T87</f>
        <v>6.29</v>
      </c>
      <c r="DV87" s="137" t="str">
        <f t="shared" si="238"/>
        <v>N</v>
      </c>
      <c r="DW87" s="137" t="str">
        <f t="shared" si="239"/>
        <v>N</v>
      </c>
      <c r="DX87" s="137" t="str">
        <f t="shared" si="240"/>
        <v>N</v>
      </c>
      <c r="DY87" s="137" t="str">
        <f t="shared" si="241"/>
        <v>N</v>
      </c>
      <c r="DZ87" s="137" t="str">
        <f t="shared" si="242"/>
        <v>Y</v>
      </c>
      <c r="EA87" s="137" t="str">
        <f t="shared" si="243"/>
        <v>N</v>
      </c>
      <c r="EB87" s="139">
        <f t="shared" si="244"/>
        <v>-0.28409090909091567</v>
      </c>
      <c r="EC87" s="139">
        <f t="shared" si="245"/>
        <v>-3.0303030303030267</v>
      </c>
      <c r="ED87" s="139">
        <f t="shared" si="246"/>
        <v>-2.9411764705882435</v>
      </c>
      <c r="EE87" s="139">
        <f t="shared" si="247"/>
        <v>-2.7308192457735965</v>
      </c>
      <c r="EF87" s="139">
        <f t="shared" si="248"/>
        <v>26.065573770491639</v>
      </c>
      <c r="EG87" s="139">
        <f t="shared" si="249"/>
        <v>-3.0206677265500854</v>
      </c>
      <c r="EH87" s="137" t="str">
        <f t="shared" si="250"/>
        <v>Y</v>
      </c>
      <c r="EI87" s="137" t="str">
        <f t="shared" si="251"/>
        <v>N</v>
      </c>
      <c r="EJ87" s="137" t="str">
        <f t="shared" si="252"/>
        <v>N</v>
      </c>
      <c r="EK87" s="137" t="str">
        <f t="shared" si="253"/>
        <v>N</v>
      </c>
      <c r="EL87" s="137" t="str">
        <f t="shared" si="254"/>
        <v>Y</v>
      </c>
    </row>
    <row r="88" spans="1:142" x14ac:dyDescent="0.3">
      <c r="A88" s="137" t="str">
        <f>D!B88</f>
        <v>MANAPPURAM</v>
      </c>
      <c r="B88" s="137">
        <f>D!F88</f>
        <v>114.35</v>
      </c>
      <c r="C88" s="137">
        <f>D!O88</f>
        <v>119.2</v>
      </c>
      <c r="D88" s="137">
        <f>D!X88</f>
        <v>121.2</v>
      </c>
      <c r="E88" s="137">
        <f>D!AG88</f>
        <v>116.85</v>
      </c>
      <c r="F88" s="137">
        <f>D!AP88</f>
        <v>121.2</v>
      </c>
      <c r="G88" s="137">
        <f>D!AY88</f>
        <v>127.25</v>
      </c>
      <c r="H88" s="137">
        <f>D!BH88</f>
        <v>123.05</v>
      </c>
      <c r="I88" s="137" t="str">
        <f t="shared" si="170"/>
        <v>N</v>
      </c>
      <c r="J88" s="137" t="str">
        <f t="shared" si="171"/>
        <v>N</v>
      </c>
      <c r="K88" s="137" t="str">
        <f t="shared" si="172"/>
        <v>Y</v>
      </c>
      <c r="L88" s="137" t="str">
        <f t="shared" si="173"/>
        <v>N</v>
      </c>
      <c r="M88" s="137" t="str">
        <f t="shared" si="174"/>
        <v>N</v>
      </c>
      <c r="N88" s="137" t="str">
        <f t="shared" si="175"/>
        <v>Y</v>
      </c>
      <c r="O88" s="139">
        <f t="shared" si="176"/>
        <v>-4.0687919463087319</v>
      </c>
      <c r="P88" s="139">
        <f t="shared" si="177"/>
        <v>-1.6501650165016499</v>
      </c>
      <c r="Q88" s="139">
        <f t="shared" si="178"/>
        <v>3.722721437740701</v>
      </c>
      <c r="R88" s="139">
        <f t="shared" si="179"/>
        <v>-3.5891089108910958</v>
      </c>
      <c r="S88" s="139">
        <f t="shared" si="180"/>
        <v>-4.7544204322200372</v>
      </c>
      <c r="T88" s="139">
        <f t="shared" si="181"/>
        <v>3.4132466477041881</v>
      </c>
      <c r="U88" s="137" t="str">
        <f t="shared" si="182"/>
        <v>N</v>
      </c>
      <c r="V88" s="137" t="str">
        <f t="shared" si="183"/>
        <v>N</v>
      </c>
      <c r="W88" s="137" t="str">
        <f t="shared" si="184"/>
        <v>Y</v>
      </c>
      <c r="X88" s="137" t="str">
        <f t="shared" si="185"/>
        <v>Y</v>
      </c>
      <c r="Y88" s="137" t="str">
        <f t="shared" si="186"/>
        <v>N</v>
      </c>
      <c r="Z88" s="137">
        <f>D!C88</f>
        <v>118.95</v>
      </c>
      <c r="AA88" s="137">
        <f>D!L88</f>
        <v>122</v>
      </c>
      <c r="AB88" s="137">
        <f>D!U88</f>
        <v>117.1</v>
      </c>
      <c r="AC88" s="137">
        <f>D!AD88</f>
        <v>124</v>
      </c>
      <c r="AD88" s="137">
        <f>D!AM88</f>
        <v>126.95</v>
      </c>
      <c r="AE88" s="137">
        <f>D!AV88</f>
        <v>129</v>
      </c>
      <c r="AF88" s="137">
        <f>D!BE88</f>
        <v>122.4</v>
      </c>
      <c r="AG88" s="137">
        <f>D!D88</f>
        <v>121.7</v>
      </c>
      <c r="AH88" s="137">
        <f>D!M88</f>
        <v>124.7</v>
      </c>
      <c r="AI88" s="137">
        <f>D!V88</f>
        <v>122</v>
      </c>
      <c r="AJ88" s="137">
        <f>D!AE88</f>
        <v>124.5</v>
      </c>
      <c r="AK88" s="137">
        <f>D!AN88</f>
        <v>127.6</v>
      </c>
      <c r="AL88" s="137">
        <f>D!AW88</f>
        <v>131.9</v>
      </c>
      <c r="AM88" s="137">
        <f>D!BF88</f>
        <v>125.65</v>
      </c>
      <c r="AN88" s="137">
        <f>D!E88</f>
        <v>113.8</v>
      </c>
      <c r="AO88" s="137">
        <f>D!N88</f>
        <v>118.6</v>
      </c>
      <c r="AP88" s="137">
        <f>D!W88</f>
        <v>115.55</v>
      </c>
      <c r="AQ88" s="137">
        <f>D!AF88</f>
        <v>116.3</v>
      </c>
      <c r="AR88" s="137">
        <f>D!AO88</f>
        <v>119.7</v>
      </c>
      <c r="AS88" s="137">
        <f>D!AX88</f>
        <v>124.45</v>
      </c>
      <c r="AT88" s="137">
        <f>D!BG88</f>
        <v>120.95</v>
      </c>
      <c r="AU88" s="137">
        <f>D!G88</f>
        <v>10166367</v>
      </c>
      <c r="AV88" s="137">
        <f>D!P88</f>
        <v>8234089</v>
      </c>
      <c r="AW88" s="137">
        <f>D!Y88</f>
        <v>9867318</v>
      </c>
      <c r="AX88" s="137">
        <f>D!AH88</f>
        <v>13916194</v>
      </c>
      <c r="AY88" s="137">
        <f>D!AQ88</f>
        <v>13099111</v>
      </c>
      <c r="AZ88" s="137">
        <f>D!AZ88</f>
        <v>35726700</v>
      </c>
      <c r="BA88" s="137">
        <f>D!BI88</f>
        <v>10524781</v>
      </c>
      <c r="BB88" s="137" t="str">
        <f t="shared" si="187"/>
        <v>Y</v>
      </c>
      <c r="BC88" s="137" t="str">
        <f t="shared" si="188"/>
        <v>N</v>
      </c>
      <c r="BD88" s="137" t="str">
        <f t="shared" si="189"/>
        <v>N</v>
      </c>
      <c r="BE88" s="137" t="str">
        <f t="shared" si="190"/>
        <v>Y</v>
      </c>
      <c r="BF88" s="137" t="str">
        <f t="shared" si="191"/>
        <v>N</v>
      </c>
      <c r="BG88" s="137" t="str">
        <f t="shared" si="192"/>
        <v>Y</v>
      </c>
      <c r="BH88" s="139">
        <f t="shared" si="193"/>
        <v>23.466809746651997</v>
      </c>
      <c r="BI88" s="139">
        <f t="shared" si="194"/>
        <v>-16.551903972285071</v>
      </c>
      <c r="BJ88" s="139">
        <f t="shared" si="195"/>
        <v>-29.094707935229991</v>
      </c>
      <c r="BK88" s="139">
        <f t="shared" si="196"/>
        <v>6.2376981155438713</v>
      </c>
      <c r="BL88" s="139">
        <f t="shared" si="197"/>
        <v>-63.335233872705842</v>
      </c>
      <c r="BM88" s="139">
        <f t="shared" si="198"/>
        <v>239.45314396565593</v>
      </c>
      <c r="BN88" s="137" t="str">
        <f t="shared" si="199"/>
        <v>Y</v>
      </c>
      <c r="BO88" s="137" t="str">
        <f t="shared" si="200"/>
        <v>Y</v>
      </c>
      <c r="BP88" s="137" t="str">
        <f t="shared" si="201"/>
        <v>N</v>
      </c>
      <c r="BQ88" s="137" t="str">
        <f t="shared" si="202"/>
        <v>Y</v>
      </c>
      <c r="BR88" s="137" t="str">
        <f t="shared" si="203"/>
        <v>N</v>
      </c>
      <c r="BS88" s="137">
        <f>D!H88</f>
        <v>1191715843.05</v>
      </c>
      <c r="BT88" s="137">
        <f>D!Q88</f>
        <v>1003605974.75</v>
      </c>
      <c r="BU88" s="137">
        <f>D!Z88</f>
        <v>1172888339.8499999</v>
      </c>
      <c r="BV88" s="137">
        <f>D!AI88</f>
        <v>1668340904.75</v>
      </c>
      <c r="BW88" s="137">
        <f>D!AR88</f>
        <v>1610171017.3</v>
      </c>
      <c r="BX88" s="137">
        <f>D!BA88</f>
        <v>4563559377.1999998</v>
      </c>
      <c r="BY88" s="137">
        <f>D!BJ88</f>
        <v>1298586599.95</v>
      </c>
      <c r="BZ88" s="137" t="str">
        <f t="shared" si="204"/>
        <v>Y</v>
      </c>
      <c r="CA88" s="137" t="str">
        <f t="shared" si="205"/>
        <v>N</v>
      </c>
      <c r="CB88" s="137" t="str">
        <f t="shared" si="206"/>
        <v>N</v>
      </c>
      <c r="CC88" s="137" t="str">
        <f t="shared" si="207"/>
        <v>Y</v>
      </c>
      <c r="CD88" s="137" t="str">
        <f t="shared" si="208"/>
        <v>N</v>
      </c>
      <c r="CE88" s="137" t="str">
        <f t="shared" si="209"/>
        <v>Y</v>
      </c>
      <c r="CF88" s="139">
        <f t="shared" si="210"/>
        <v>18.743398607890757</v>
      </c>
      <c r="CG88" s="139">
        <f t="shared" si="211"/>
        <v>-14.432948077704424</v>
      </c>
      <c r="CH88" s="139">
        <f t="shared" si="212"/>
        <v>-29.697321661860432</v>
      </c>
      <c r="CI88" s="139">
        <f t="shared" si="213"/>
        <v>3.6126527446470673</v>
      </c>
      <c r="CJ88" s="139">
        <f t="shared" si="214"/>
        <v>-64.716772935078353</v>
      </c>
      <c r="CK88" s="139">
        <f t="shared" si="215"/>
        <v>251.42510922072603</v>
      </c>
      <c r="CL88" s="137" t="str">
        <f t="shared" si="216"/>
        <v>Y</v>
      </c>
      <c r="CM88" s="137" t="str">
        <f t="shared" si="217"/>
        <v>Y</v>
      </c>
      <c r="CN88" s="137" t="str">
        <f t="shared" si="218"/>
        <v>N</v>
      </c>
      <c r="CO88" s="137" t="str">
        <f t="shared" si="219"/>
        <v>Y</v>
      </c>
      <c r="CP88" s="137" t="str">
        <f t="shared" si="220"/>
        <v>N</v>
      </c>
      <c r="CQ88" s="137">
        <f>D!I88</f>
        <v>48272</v>
      </c>
      <c r="CR88" s="137">
        <f>D!R88</f>
        <v>47104</v>
      </c>
      <c r="CS88" s="137">
        <f>D!AA88</f>
        <v>42704</v>
      </c>
      <c r="CT88" s="137">
        <f>D!AJ88</f>
        <v>64438</v>
      </c>
      <c r="CU88" s="137">
        <f>D!AS88</f>
        <v>60421</v>
      </c>
      <c r="CV88" s="137">
        <f>D!BB88</f>
        <v>158095</v>
      </c>
      <c r="CW88" s="137">
        <f>D!BK88</f>
        <v>59923</v>
      </c>
      <c r="CX88" s="137" t="str">
        <f t="shared" si="221"/>
        <v>Y</v>
      </c>
      <c r="CY88" s="137" t="str">
        <f t="shared" si="222"/>
        <v>Y</v>
      </c>
      <c r="CZ88" s="137" t="str">
        <f t="shared" si="223"/>
        <v>N</v>
      </c>
      <c r="DA88" s="137" t="str">
        <f t="shared" si="224"/>
        <v>Y</v>
      </c>
      <c r="DB88" s="137" t="str">
        <f t="shared" si="225"/>
        <v>N</v>
      </c>
      <c r="DC88" s="137" t="str">
        <f t="shared" si="226"/>
        <v>Y</v>
      </c>
      <c r="DD88" s="139">
        <f t="shared" si="227"/>
        <v>2.4796195652173911</v>
      </c>
      <c r="DE88" s="139">
        <f t="shared" si="228"/>
        <v>10.303484451105282</v>
      </c>
      <c r="DF88" s="139">
        <f t="shared" si="229"/>
        <v>-33.728545268319934</v>
      </c>
      <c r="DG88" s="139">
        <f t="shared" si="230"/>
        <v>6.6483507389814802</v>
      </c>
      <c r="DH88" s="139">
        <f t="shared" si="231"/>
        <v>-61.781840032891608</v>
      </c>
      <c r="DI88" s="139">
        <f t="shared" si="232"/>
        <v>163.83024881931811</v>
      </c>
      <c r="DJ88" s="137" t="str">
        <f t="shared" si="233"/>
        <v>N</v>
      </c>
      <c r="DK88" s="137" t="str">
        <f t="shared" si="234"/>
        <v>Y</v>
      </c>
      <c r="DL88" s="137" t="str">
        <f t="shared" si="235"/>
        <v>N</v>
      </c>
      <c r="DM88" s="137" t="str">
        <f t="shared" si="236"/>
        <v>Y</v>
      </c>
      <c r="DN88" s="137" t="str">
        <f t="shared" si="237"/>
        <v>N</v>
      </c>
      <c r="DO88" s="137">
        <f>Volatility!B88</f>
        <v>5.35</v>
      </c>
      <c r="DP88" s="137">
        <f>Volatility!E88</f>
        <v>5.42</v>
      </c>
      <c r="DQ88" s="137">
        <f>Volatility!H88</f>
        <v>5.57</v>
      </c>
      <c r="DR88" s="137">
        <f>Volatility!K88</f>
        <v>5.67</v>
      </c>
      <c r="DS88" s="137">
        <f>Volatility!N88</f>
        <v>5.77</v>
      </c>
      <c r="DT88" s="137">
        <f>Volatility!Q88</f>
        <v>5.82</v>
      </c>
      <c r="DU88" s="137">
        <f>Volatility!T88</f>
        <v>5.94</v>
      </c>
      <c r="DV88" s="137" t="str">
        <f t="shared" si="238"/>
        <v>N</v>
      </c>
      <c r="DW88" s="137" t="str">
        <f t="shared" si="239"/>
        <v>N</v>
      </c>
      <c r="DX88" s="137" t="str">
        <f t="shared" si="240"/>
        <v>N</v>
      </c>
      <c r="DY88" s="137" t="str">
        <f t="shared" si="241"/>
        <v>N</v>
      </c>
      <c r="DZ88" s="137" t="str">
        <f t="shared" si="242"/>
        <v>N</v>
      </c>
      <c r="EA88" s="137" t="str">
        <f t="shared" si="243"/>
        <v>N</v>
      </c>
      <c r="EB88" s="139">
        <f t="shared" si="244"/>
        <v>-1.2915129151291564</v>
      </c>
      <c r="EC88" s="139">
        <f t="shared" si="245"/>
        <v>-2.6929982046678695</v>
      </c>
      <c r="ED88" s="139">
        <f t="shared" si="246"/>
        <v>-1.7636684303350907</v>
      </c>
      <c r="EE88" s="139">
        <f t="shared" si="247"/>
        <v>-1.733102253032923</v>
      </c>
      <c r="EF88" s="139">
        <f t="shared" si="248"/>
        <v>-0.85910652920963426</v>
      </c>
      <c r="EG88" s="139">
        <f t="shared" si="249"/>
        <v>-2.0202020202020217</v>
      </c>
      <c r="EH88" s="137" t="str">
        <f t="shared" si="250"/>
        <v>Y</v>
      </c>
      <c r="EI88" s="137" t="str">
        <f t="shared" si="251"/>
        <v>N</v>
      </c>
      <c r="EJ88" s="137" t="str">
        <f t="shared" si="252"/>
        <v>N</v>
      </c>
      <c r="EK88" s="137" t="str">
        <f t="shared" si="253"/>
        <v>N</v>
      </c>
      <c r="EL88" s="137" t="str">
        <f t="shared" si="254"/>
        <v>Y</v>
      </c>
    </row>
    <row r="89" spans="1:142" x14ac:dyDescent="0.3">
      <c r="A89" s="137" t="str">
        <f>D!B89</f>
        <v>MARICO</v>
      </c>
      <c r="B89" s="137">
        <f>D!F89</f>
        <v>316.75</v>
      </c>
      <c r="C89" s="137">
        <f>D!O89</f>
        <v>316.75</v>
      </c>
      <c r="D89" s="137">
        <f>D!X89</f>
        <v>316.89999999999998</v>
      </c>
      <c r="E89" s="137">
        <f>D!AG89</f>
        <v>312.8</v>
      </c>
      <c r="F89" s="137">
        <f>D!AP89</f>
        <v>306.2</v>
      </c>
      <c r="G89" s="137">
        <f>D!AY89</f>
        <v>316.5</v>
      </c>
      <c r="H89" s="137">
        <f>D!BH89</f>
        <v>318.25</v>
      </c>
      <c r="I89" s="137" t="str">
        <f t="shared" si="170"/>
        <v>Y</v>
      </c>
      <c r="J89" s="137" t="str">
        <f t="shared" si="171"/>
        <v>N</v>
      </c>
      <c r="K89" s="137" t="str">
        <f t="shared" si="172"/>
        <v>Y</v>
      </c>
      <c r="L89" s="137" t="str">
        <f t="shared" si="173"/>
        <v>Y</v>
      </c>
      <c r="M89" s="137" t="str">
        <f t="shared" si="174"/>
        <v>N</v>
      </c>
      <c r="N89" s="137" t="str">
        <f t="shared" si="175"/>
        <v>N</v>
      </c>
      <c r="O89" s="139">
        <f t="shared" si="176"/>
        <v>0</v>
      </c>
      <c r="P89" s="139">
        <f t="shared" si="177"/>
        <v>-4.7333543704631519E-2</v>
      </c>
      <c r="Q89" s="139">
        <f t="shared" si="178"/>
        <v>1.3107416879795286</v>
      </c>
      <c r="R89" s="139">
        <f t="shared" si="179"/>
        <v>2.1554539516655855</v>
      </c>
      <c r="S89" s="139">
        <f t="shared" si="180"/>
        <v>-3.2543443917851538</v>
      </c>
      <c r="T89" s="139">
        <f t="shared" si="181"/>
        <v>-0.54988216810683421</v>
      </c>
      <c r="U89" s="137" t="str">
        <f t="shared" si="182"/>
        <v>Y</v>
      </c>
      <c r="V89" s="137" t="str">
        <f t="shared" si="183"/>
        <v>N</v>
      </c>
      <c r="W89" s="137" t="str">
        <f t="shared" si="184"/>
        <v>N</v>
      </c>
      <c r="X89" s="137" t="str">
        <f t="shared" si="185"/>
        <v>Y</v>
      </c>
      <c r="Y89" s="137" t="str">
        <f t="shared" si="186"/>
        <v>N</v>
      </c>
      <c r="Z89" s="137">
        <f>D!C89</f>
        <v>314</v>
      </c>
      <c r="AA89" s="137">
        <f>D!L89</f>
        <v>319</v>
      </c>
      <c r="AB89" s="137">
        <f>D!U89</f>
        <v>313.64999999999998</v>
      </c>
      <c r="AC89" s="137">
        <f>D!AD89</f>
        <v>307</v>
      </c>
      <c r="AD89" s="137">
        <f>D!AM89</f>
        <v>320</v>
      </c>
      <c r="AE89" s="137">
        <f>D!AV89</f>
        <v>321</v>
      </c>
      <c r="AF89" s="137">
        <f>D!BE89</f>
        <v>305.89999999999998</v>
      </c>
      <c r="AG89" s="137">
        <f>D!D89</f>
        <v>317.95</v>
      </c>
      <c r="AH89" s="137">
        <f>D!M89</f>
        <v>320.5</v>
      </c>
      <c r="AI89" s="137">
        <f>D!V89</f>
        <v>319.2</v>
      </c>
      <c r="AJ89" s="137">
        <f>D!AE89</f>
        <v>314.25</v>
      </c>
      <c r="AK89" s="137">
        <f>D!AN89</f>
        <v>320</v>
      </c>
      <c r="AL89" s="137">
        <f>D!AW89</f>
        <v>322</v>
      </c>
      <c r="AM89" s="137">
        <f>D!BF89</f>
        <v>321</v>
      </c>
      <c r="AN89" s="137">
        <f>D!E89</f>
        <v>311.39999999999998</v>
      </c>
      <c r="AO89" s="137">
        <f>D!N89</f>
        <v>312.85000000000002</v>
      </c>
      <c r="AP89" s="137">
        <f>D!W89</f>
        <v>312</v>
      </c>
      <c r="AQ89" s="137">
        <f>D!AF89</f>
        <v>305.14999999999998</v>
      </c>
      <c r="AR89" s="137">
        <f>D!AO89</f>
        <v>304.10000000000002</v>
      </c>
      <c r="AS89" s="137">
        <f>D!AX89</f>
        <v>310.55</v>
      </c>
      <c r="AT89" s="137">
        <f>D!BG89</f>
        <v>304.85000000000002</v>
      </c>
      <c r="AU89" s="137">
        <f>D!G89</f>
        <v>1595445</v>
      </c>
      <c r="AV89" s="137">
        <f>D!P89</f>
        <v>2023479</v>
      </c>
      <c r="AW89" s="137">
        <f>D!Y89</f>
        <v>2305091</v>
      </c>
      <c r="AX89" s="137">
        <f>D!AH89</f>
        <v>2034957</v>
      </c>
      <c r="AY89" s="137">
        <f>D!AQ89</f>
        <v>3553034</v>
      </c>
      <c r="AZ89" s="137">
        <f>D!AZ89</f>
        <v>4430318</v>
      </c>
      <c r="BA89" s="137">
        <f>D!BI89</f>
        <v>5750740</v>
      </c>
      <c r="BB89" s="137" t="str">
        <f t="shared" si="187"/>
        <v>N</v>
      </c>
      <c r="BC89" s="137" t="str">
        <f t="shared" si="188"/>
        <v>N</v>
      </c>
      <c r="BD89" s="137" t="str">
        <f t="shared" si="189"/>
        <v>Y</v>
      </c>
      <c r="BE89" s="137" t="str">
        <f t="shared" si="190"/>
        <v>N</v>
      </c>
      <c r="BF89" s="137" t="str">
        <f t="shared" si="191"/>
        <v>N</v>
      </c>
      <c r="BG89" s="137" t="str">
        <f t="shared" si="192"/>
        <v>N</v>
      </c>
      <c r="BH89" s="139">
        <f t="shared" si="193"/>
        <v>-21.153370012735493</v>
      </c>
      <c r="BI89" s="139">
        <f t="shared" si="194"/>
        <v>-12.216958028988877</v>
      </c>
      <c r="BJ89" s="139">
        <f t="shared" si="195"/>
        <v>13.274678531290835</v>
      </c>
      <c r="BK89" s="139">
        <f t="shared" si="196"/>
        <v>-42.72621652368089</v>
      </c>
      <c r="BL89" s="139">
        <f t="shared" si="197"/>
        <v>-19.801829123778475</v>
      </c>
      <c r="BM89" s="139">
        <f t="shared" si="198"/>
        <v>-22.960905900805809</v>
      </c>
      <c r="BN89" s="137" t="str">
        <f t="shared" si="199"/>
        <v>N</v>
      </c>
      <c r="BO89" s="137" t="str">
        <f t="shared" si="200"/>
        <v>N</v>
      </c>
      <c r="BP89" s="137" t="str">
        <f t="shared" si="201"/>
        <v>Y</v>
      </c>
      <c r="BQ89" s="137" t="str">
        <f t="shared" si="202"/>
        <v>N</v>
      </c>
      <c r="BR89" s="137" t="str">
        <f t="shared" si="203"/>
        <v>Y</v>
      </c>
      <c r="BS89" s="137">
        <f>D!H89</f>
        <v>502951639.35000002</v>
      </c>
      <c r="BT89" s="137">
        <f>D!Q89</f>
        <v>641954304.45000005</v>
      </c>
      <c r="BU89" s="137">
        <f>D!Z89</f>
        <v>730246810.10000002</v>
      </c>
      <c r="BV89" s="137">
        <f>D!AI89</f>
        <v>630988753.75</v>
      </c>
      <c r="BW89" s="137">
        <f>D!AR89</f>
        <v>1108396477.05</v>
      </c>
      <c r="BX89" s="137">
        <f>D!BA89</f>
        <v>1397767482.2</v>
      </c>
      <c r="BY89" s="137">
        <f>D!BJ89</f>
        <v>1810387009.2</v>
      </c>
      <c r="BZ89" s="137" t="str">
        <f t="shared" si="204"/>
        <v>N</v>
      </c>
      <c r="CA89" s="137" t="str">
        <f t="shared" si="205"/>
        <v>N</v>
      </c>
      <c r="CB89" s="137" t="str">
        <f t="shared" si="206"/>
        <v>Y</v>
      </c>
      <c r="CC89" s="137" t="str">
        <f t="shared" si="207"/>
        <v>N</v>
      </c>
      <c r="CD89" s="137" t="str">
        <f t="shared" si="208"/>
        <v>N</v>
      </c>
      <c r="CE89" s="137" t="str">
        <f t="shared" si="209"/>
        <v>N</v>
      </c>
      <c r="CF89" s="139">
        <f t="shared" si="210"/>
        <v>-21.653046663358971</v>
      </c>
      <c r="CG89" s="139">
        <f t="shared" si="211"/>
        <v>-12.090775944356293</v>
      </c>
      <c r="CH89" s="139">
        <f t="shared" si="212"/>
        <v>15.730558708075867</v>
      </c>
      <c r="CI89" s="139">
        <f t="shared" si="213"/>
        <v>-43.071927165505059</v>
      </c>
      <c r="CJ89" s="139">
        <f t="shared" si="214"/>
        <v>-20.702370661431321</v>
      </c>
      <c r="CK89" s="139">
        <f t="shared" si="215"/>
        <v>-22.791785673624243</v>
      </c>
      <c r="CL89" s="137" t="str">
        <f t="shared" si="216"/>
        <v>N</v>
      </c>
      <c r="CM89" s="137" t="str">
        <f t="shared" si="217"/>
        <v>N</v>
      </c>
      <c r="CN89" s="137" t="str">
        <f t="shared" si="218"/>
        <v>Y</v>
      </c>
      <c r="CO89" s="137" t="str">
        <f t="shared" si="219"/>
        <v>N</v>
      </c>
      <c r="CP89" s="137" t="str">
        <f t="shared" si="220"/>
        <v>Y</v>
      </c>
      <c r="CQ89" s="137">
        <f>D!I89</f>
        <v>30928</v>
      </c>
      <c r="CR89" s="137">
        <f>D!R89</f>
        <v>30532</v>
      </c>
      <c r="CS89" s="137">
        <f>D!AA89</f>
        <v>26037</v>
      </c>
      <c r="CT89" s="137">
        <f>D!AJ89</f>
        <v>26323</v>
      </c>
      <c r="CU89" s="137">
        <f>D!AS89</f>
        <v>45476</v>
      </c>
      <c r="CV89" s="137">
        <f>D!BB89</f>
        <v>79052</v>
      </c>
      <c r="CW89" s="137">
        <f>D!BK89</f>
        <v>67741</v>
      </c>
      <c r="CX89" s="137" t="str">
        <f t="shared" si="221"/>
        <v>Y</v>
      </c>
      <c r="CY89" s="137" t="str">
        <f t="shared" si="222"/>
        <v>Y</v>
      </c>
      <c r="CZ89" s="137" t="str">
        <f t="shared" si="223"/>
        <v>N</v>
      </c>
      <c r="DA89" s="137" t="str">
        <f t="shared" si="224"/>
        <v>N</v>
      </c>
      <c r="DB89" s="137" t="str">
        <f t="shared" si="225"/>
        <v>N</v>
      </c>
      <c r="DC89" s="137" t="str">
        <f t="shared" si="226"/>
        <v>Y</v>
      </c>
      <c r="DD89" s="139">
        <f t="shared" si="227"/>
        <v>1.2969998689899123</v>
      </c>
      <c r="DE89" s="139">
        <f t="shared" si="228"/>
        <v>17.263893689749203</v>
      </c>
      <c r="DF89" s="139">
        <f t="shared" si="229"/>
        <v>-1.0865022983702466</v>
      </c>
      <c r="DG89" s="139">
        <f t="shared" si="230"/>
        <v>-42.116720907731555</v>
      </c>
      <c r="DH89" s="139">
        <f t="shared" si="231"/>
        <v>-42.473308708192079</v>
      </c>
      <c r="DI89" s="139">
        <f t="shared" si="232"/>
        <v>16.697421059624158</v>
      </c>
      <c r="DJ89" s="137" t="str">
        <f t="shared" si="233"/>
        <v>N</v>
      </c>
      <c r="DK89" s="137" t="str">
        <f t="shared" si="234"/>
        <v>Y</v>
      </c>
      <c r="DL89" s="137" t="str">
        <f t="shared" si="235"/>
        <v>Y</v>
      </c>
      <c r="DM89" s="137" t="str">
        <f t="shared" si="236"/>
        <v>Y</v>
      </c>
      <c r="DN89" s="137" t="str">
        <f t="shared" si="237"/>
        <v>N</v>
      </c>
      <c r="DO89" s="137">
        <f>Volatility!B89</f>
        <v>2.4299999999999899</v>
      </c>
      <c r="DP89" s="137">
        <f>Volatility!E89</f>
        <v>2.5099999999999998</v>
      </c>
      <c r="DQ89" s="137">
        <f>Volatility!H89</f>
        <v>2.59</v>
      </c>
      <c r="DR89" s="137">
        <f>Volatility!K89</f>
        <v>2.65</v>
      </c>
      <c r="DS89" s="137">
        <f>Volatility!N89</f>
        <v>2.68</v>
      </c>
      <c r="DT89" s="137">
        <f>Volatility!Q89</f>
        <v>2.64</v>
      </c>
      <c r="DU89" s="137">
        <f>Volatility!T89</f>
        <v>2.71999999999999</v>
      </c>
      <c r="DV89" s="137" t="str">
        <f t="shared" si="238"/>
        <v>N</v>
      </c>
      <c r="DW89" s="137" t="str">
        <f t="shared" si="239"/>
        <v>N</v>
      </c>
      <c r="DX89" s="137" t="str">
        <f t="shared" si="240"/>
        <v>N</v>
      </c>
      <c r="DY89" s="137" t="str">
        <f t="shared" si="241"/>
        <v>N</v>
      </c>
      <c r="DZ89" s="137" t="str">
        <f t="shared" si="242"/>
        <v>Y</v>
      </c>
      <c r="EA89" s="137" t="str">
        <f t="shared" si="243"/>
        <v>N</v>
      </c>
      <c r="EB89" s="139">
        <f t="shared" si="244"/>
        <v>-3.1872509960163291</v>
      </c>
      <c r="EC89" s="139">
        <f t="shared" si="245"/>
        <v>-3.0888030888030915</v>
      </c>
      <c r="ED89" s="139">
        <f t="shared" si="246"/>
        <v>-2.2641509433962281</v>
      </c>
      <c r="EE89" s="139">
        <f t="shared" si="247"/>
        <v>-1.1194029850746361</v>
      </c>
      <c r="EF89" s="139">
        <f t="shared" si="248"/>
        <v>1.5151515151515165</v>
      </c>
      <c r="EG89" s="139">
        <f t="shared" si="249"/>
        <v>-2.9411764705878736</v>
      </c>
      <c r="EH89" s="137" t="str">
        <f t="shared" si="250"/>
        <v>N</v>
      </c>
      <c r="EI89" s="137" t="str">
        <f t="shared" si="251"/>
        <v>N</v>
      </c>
      <c r="EJ89" s="137" t="str">
        <f t="shared" si="252"/>
        <v>N</v>
      </c>
      <c r="EK89" s="137" t="str">
        <f t="shared" si="253"/>
        <v>N</v>
      </c>
      <c r="EL89" s="137" t="str">
        <f t="shared" si="254"/>
        <v>Y</v>
      </c>
    </row>
    <row r="90" spans="1:142" x14ac:dyDescent="0.3">
      <c r="A90" s="137" t="str">
        <f>D!B90</f>
        <v>MARUTI</v>
      </c>
      <c r="B90" s="137">
        <f>D!F90</f>
        <v>5134.3</v>
      </c>
      <c r="C90" s="137">
        <f>D!O90</f>
        <v>5050.1000000000004</v>
      </c>
      <c r="D90" s="137">
        <f>D!X90</f>
        <v>4891.95</v>
      </c>
      <c r="E90" s="137">
        <f>D!AG90</f>
        <v>4805.3</v>
      </c>
      <c r="F90" s="137">
        <f>D!AP90</f>
        <v>4720.95</v>
      </c>
      <c r="G90" s="137">
        <f>D!AY90</f>
        <v>5100.3999999999996</v>
      </c>
      <c r="H90" s="137">
        <f>D!BH90</f>
        <v>5114.05</v>
      </c>
      <c r="I90" s="137" t="str">
        <f t="shared" si="170"/>
        <v>Y</v>
      </c>
      <c r="J90" s="137" t="str">
        <f t="shared" si="171"/>
        <v>Y</v>
      </c>
      <c r="K90" s="137" t="str">
        <f t="shared" si="172"/>
        <v>Y</v>
      </c>
      <c r="L90" s="137" t="str">
        <f t="shared" si="173"/>
        <v>Y</v>
      </c>
      <c r="M90" s="137" t="str">
        <f t="shared" si="174"/>
        <v>N</v>
      </c>
      <c r="N90" s="137" t="str">
        <f t="shared" si="175"/>
        <v>N</v>
      </c>
      <c r="O90" s="139">
        <f t="shared" si="176"/>
        <v>1.6672937169560962</v>
      </c>
      <c r="P90" s="139">
        <f t="shared" si="177"/>
        <v>3.2328621510849573</v>
      </c>
      <c r="Q90" s="139">
        <f t="shared" si="178"/>
        <v>1.8032172809189777</v>
      </c>
      <c r="R90" s="139">
        <f t="shared" si="179"/>
        <v>1.78671665660514</v>
      </c>
      <c r="S90" s="139">
        <f t="shared" si="180"/>
        <v>-7.4396125794055346</v>
      </c>
      <c r="T90" s="139">
        <f t="shared" si="181"/>
        <v>-0.26691174313901006</v>
      </c>
      <c r="U90" s="137" t="str">
        <f t="shared" si="182"/>
        <v>N</v>
      </c>
      <c r="V90" s="137" t="str">
        <f t="shared" si="183"/>
        <v>Y</v>
      </c>
      <c r="W90" s="137" t="str">
        <f t="shared" si="184"/>
        <v>Y</v>
      </c>
      <c r="X90" s="137" t="str">
        <f t="shared" si="185"/>
        <v>Y</v>
      </c>
      <c r="Y90" s="137" t="str">
        <f t="shared" si="186"/>
        <v>N</v>
      </c>
      <c r="Z90" s="137">
        <f>D!C90</f>
        <v>5010</v>
      </c>
      <c r="AA90" s="137">
        <f>D!L90</f>
        <v>4890</v>
      </c>
      <c r="AB90" s="137">
        <f>D!U90</f>
        <v>4754</v>
      </c>
      <c r="AC90" s="137">
        <f>D!AD90</f>
        <v>4842</v>
      </c>
      <c r="AD90" s="137">
        <f>D!AM90</f>
        <v>5080.3999999999996</v>
      </c>
      <c r="AE90" s="137">
        <f>D!AV90</f>
        <v>5110</v>
      </c>
      <c r="AF90" s="137">
        <f>D!BE90</f>
        <v>4905</v>
      </c>
      <c r="AG90" s="137">
        <f>D!D90</f>
        <v>5150</v>
      </c>
      <c r="AH90" s="137">
        <f>D!M90</f>
        <v>5073.8</v>
      </c>
      <c r="AI90" s="137">
        <f>D!V90</f>
        <v>4920</v>
      </c>
      <c r="AJ90" s="137">
        <f>D!AE90</f>
        <v>4900</v>
      </c>
      <c r="AK90" s="137">
        <f>D!AN90</f>
        <v>5095</v>
      </c>
      <c r="AL90" s="137">
        <f>D!AW90</f>
        <v>5123.2</v>
      </c>
      <c r="AM90" s="137">
        <f>D!BF90</f>
        <v>5145</v>
      </c>
      <c r="AN90" s="137">
        <f>D!E90</f>
        <v>4930.75</v>
      </c>
      <c r="AO90" s="137">
        <f>D!N90</f>
        <v>4851.05</v>
      </c>
      <c r="AP90" s="137">
        <f>D!W90</f>
        <v>4745.5</v>
      </c>
      <c r="AQ90" s="137">
        <f>D!AF90</f>
        <v>4755.75</v>
      </c>
      <c r="AR90" s="137">
        <f>D!AO90</f>
        <v>4680.55</v>
      </c>
      <c r="AS90" s="137">
        <f>D!AX90</f>
        <v>4961.1499999999996</v>
      </c>
      <c r="AT90" s="137">
        <f>D!BG90</f>
        <v>4852.1499999999996</v>
      </c>
      <c r="AU90" s="137">
        <f>D!G90</f>
        <v>1935877</v>
      </c>
      <c r="AV90" s="137">
        <f>D!P90</f>
        <v>1868172</v>
      </c>
      <c r="AW90" s="137">
        <f>D!Y90</f>
        <v>1518297</v>
      </c>
      <c r="AX90" s="137">
        <f>D!AH90</f>
        <v>2108189</v>
      </c>
      <c r="AY90" s="137">
        <f>D!AQ90</f>
        <v>3164147</v>
      </c>
      <c r="AZ90" s="137">
        <f>D!AZ90</f>
        <v>2182575</v>
      </c>
      <c r="BA90" s="137">
        <f>D!BI90</f>
        <v>2590715</v>
      </c>
      <c r="BB90" s="137" t="str">
        <f t="shared" si="187"/>
        <v>Y</v>
      </c>
      <c r="BC90" s="137" t="str">
        <f t="shared" si="188"/>
        <v>Y</v>
      </c>
      <c r="BD90" s="137" t="str">
        <f t="shared" si="189"/>
        <v>N</v>
      </c>
      <c r="BE90" s="137" t="str">
        <f t="shared" si="190"/>
        <v>N</v>
      </c>
      <c r="BF90" s="137" t="str">
        <f t="shared" si="191"/>
        <v>Y</v>
      </c>
      <c r="BG90" s="137" t="str">
        <f t="shared" si="192"/>
        <v>N</v>
      </c>
      <c r="BH90" s="139">
        <f t="shared" si="193"/>
        <v>3.6241309686688381</v>
      </c>
      <c r="BI90" s="139">
        <f t="shared" si="194"/>
        <v>23.04391038117048</v>
      </c>
      <c r="BJ90" s="139">
        <f t="shared" si="195"/>
        <v>-27.980982729726794</v>
      </c>
      <c r="BK90" s="139">
        <f t="shared" si="196"/>
        <v>-33.372596153086441</v>
      </c>
      <c r="BL90" s="139">
        <f t="shared" si="197"/>
        <v>44.973116616840194</v>
      </c>
      <c r="BM90" s="139">
        <f t="shared" si="198"/>
        <v>-15.753952094306012</v>
      </c>
      <c r="BN90" s="137" t="str">
        <f t="shared" si="199"/>
        <v>N</v>
      </c>
      <c r="BO90" s="137" t="str">
        <f t="shared" si="200"/>
        <v>Y</v>
      </c>
      <c r="BP90" s="137" t="str">
        <f t="shared" si="201"/>
        <v>Y</v>
      </c>
      <c r="BQ90" s="137" t="str">
        <f t="shared" si="202"/>
        <v>N</v>
      </c>
      <c r="BR90" s="137" t="str">
        <f t="shared" si="203"/>
        <v>Y</v>
      </c>
      <c r="BS90" s="137">
        <f>D!H90</f>
        <v>9743564241.4500008</v>
      </c>
      <c r="BT90" s="137">
        <f>D!Q90</f>
        <v>9355660060.2999992</v>
      </c>
      <c r="BU90" s="137">
        <f>D!Z90</f>
        <v>7336294666.25</v>
      </c>
      <c r="BV90" s="137">
        <f>D!AI90</f>
        <v>10187038993.15</v>
      </c>
      <c r="BW90" s="137">
        <f>D!AR90</f>
        <v>15240860423.299999</v>
      </c>
      <c r="BX90" s="137">
        <f>D!BA90</f>
        <v>11014731950.25</v>
      </c>
      <c r="BY90" s="137">
        <f>D!BJ90</f>
        <v>13068727254.9</v>
      </c>
      <c r="BZ90" s="137" t="str">
        <f t="shared" si="204"/>
        <v>Y</v>
      </c>
      <c r="CA90" s="137" t="str">
        <f t="shared" si="205"/>
        <v>Y</v>
      </c>
      <c r="CB90" s="137" t="str">
        <f t="shared" si="206"/>
        <v>N</v>
      </c>
      <c r="CC90" s="137" t="str">
        <f t="shared" si="207"/>
        <v>N</v>
      </c>
      <c r="CD90" s="137" t="str">
        <f t="shared" si="208"/>
        <v>Y</v>
      </c>
      <c r="CE90" s="137" t="str">
        <f t="shared" si="209"/>
        <v>N</v>
      </c>
      <c r="CF90" s="139">
        <f t="shared" si="210"/>
        <v>4.1461979021238928</v>
      </c>
      <c r="CG90" s="139">
        <f t="shared" si="211"/>
        <v>27.525685457263844</v>
      </c>
      <c r="CH90" s="139">
        <f t="shared" si="212"/>
        <v>-27.984032738236358</v>
      </c>
      <c r="CI90" s="139">
        <f t="shared" si="213"/>
        <v>-33.159685803721381</v>
      </c>
      <c r="CJ90" s="139">
        <f t="shared" si="214"/>
        <v>38.367964759724174</v>
      </c>
      <c r="CK90" s="139">
        <f t="shared" si="215"/>
        <v>-15.716873300572349</v>
      </c>
      <c r="CL90" s="137" t="str">
        <f t="shared" si="216"/>
        <v>N</v>
      </c>
      <c r="CM90" s="137" t="str">
        <f t="shared" si="217"/>
        <v>Y</v>
      </c>
      <c r="CN90" s="137" t="str">
        <f t="shared" si="218"/>
        <v>Y</v>
      </c>
      <c r="CO90" s="137" t="str">
        <f t="shared" si="219"/>
        <v>N</v>
      </c>
      <c r="CP90" s="137" t="str">
        <f t="shared" si="220"/>
        <v>Y</v>
      </c>
      <c r="CQ90" s="137">
        <f>D!I90</f>
        <v>147394</v>
      </c>
      <c r="CR90" s="137">
        <f>D!R90</f>
        <v>139637</v>
      </c>
      <c r="CS90" s="137">
        <f>D!AA90</f>
        <v>129952</v>
      </c>
      <c r="CT90" s="137">
        <f>D!AJ90</f>
        <v>167596</v>
      </c>
      <c r="CU90" s="137">
        <f>D!AS90</f>
        <v>251987</v>
      </c>
      <c r="CV90" s="137">
        <f>D!BB90</f>
        <v>155847</v>
      </c>
      <c r="CW90" s="137">
        <f>D!BK90</f>
        <v>197759</v>
      </c>
      <c r="CX90" s="137" t="str">
        <f t="shared" si="221"/>
        <v>Y</v>
      </c>
      <c r="CY90" s="137" t="str">
        <f t="shared" si="222"/>
        <v>Y</v>
      </c>
      <c r="CZ90" s="137" t="str">
        <f t="shared" si="223"/>
        <v>N</v>
      </c>
      <c r="DA90" s="137" t="str">
        <f t="shared" si="224"/>
        <v>N</v>
      </c>
      <c r="DB90" s="137" t="str">
        <f t="shared" si="225"/>
        <v>Y</v>
      </c>
      <c r="DC90" s="137" t="str">
        <f t="shared" si="226"/>
        <v>N</v>
      </c>
      <c r="DD90" s="139">
        <f t="shared" si="227"/>
        <v>5.5551179128740946</v>
      </c>
      <c r="DE90" s="139">
        <f t="shared" si="228"/>
        <v>7.4527517852745628</v>
      </c>
      <c r="DF90" s="139">
        <f t="shared" si="229"/>
        <v>-22.461156590849424</v>
      </c>
      <c r="DG90" s="139">
        <f t="shared" si="230"/>
        <v>-33.490219733557687</v>
      </c>
      <c r="DH90" s="139">
        <f t="shared" si="231"/>
        <v>61.688707514421196</v>
      </c>
      <c r="DI90" s="139">
        <f t="shared" si="232"/>
        <v>-21.193472863434788</v>
      </c>
      <c r="DJ90" s="137" t="str">
        <f t="shared" si="233"/>
        <v>N</v>
      </c>
      <c r="DK90" s="137" t="str">
        <f t="shared" si="234"/>
        <v>Y</v>
      </c>
      <c r="DL90" s="137" t="str">
        <f t="shared" si="235"/>
        <v>Y</v>
      </c>
      <c r="DM90" s="137" t="str">
        <f t="shared" si="236"/>
        <v>N</v>
      </c>
      <c r="DN90" s="137" t="str">
        <f t="shared" si="237"/>
        <v>Y</v>
      </c>
      <c r="DO90" s="137">
        <f>Volatility!B90</f>
        <v>4.33</v>
      </c>
      <c r="DP90" s="137">
        <f>Volatility!E90</f>
        <v>4.45</v>
      </c>
      <c r="DQ90" s="137">
        <f>Volatility!H90</f>
        <v>4.5199999999999996</v>
      </c>
      <c r="DR90" s="137">
        <f>Volatility!K90</f>
        <v>4.6399999999999997</v>
      </c>
      <c r="DS90" s="137">
        <f>Volatility!N90</f>
        <v>4.76</v>
      </c>
      <c r="DT90" s="137">
        <f>Volatility!Q90</f>
        <v>4.51</v>
      </c>
      <c r="DU90" s="137">
        <f>Volatility!T90</f>
        <v>4.6500000000000004</v>
      </c>
      <c r="DV90" s="137" t="str">
        <f t="shared" si="238"/>
        <v>N</v>
      </c>
      <c r="DW90" s="137" t="str">
        <f t="shared" si="239"/>
        <v>N</v>
      </c>
      <c r="DX90" s="137" t="str">
        <f t="shared" si="240"/>
        <v>N</v>
      </c>
      <c r="DY90" s="137" t="str">
        <f t="shared" si="241"/>
        <v>N</v>
      </c>
      <c r="DZ90" s="137" t="str">
        <f t="shared" si="242"/>
        <v>Y</v>
      </c>
      <c r="EA90" s="137" t="str">
        <f t="shared" si="243"/>
        <v>N</v>
      </c>
      <c r="EB90" s="139">
        <f t="shared" si="244"/>
        <v>-2.6966292134831482</v>
      </c>
      <c r="EC90" s="139">
        <f t="shared" si="245"/>
        <v>-1.5486725663716683</v>
      </c>
      <c r="ED90" s="139">
        <f t="shared" si="246"/>
        <v>-2.5862068965517264</v>
      </c>
      <c r="EE90" s="139">
        <f t="shared" si="247"/>
        <v>-2.5210084033613471</v>
      </c>
      <c r="EF90" s="139">
        <f t="shared" si="248"/>
        <v>5.5432372505543244</v>
      </c>
      <c r="EG90" s="139">
        <f t="shared" si="249"/>
        <v>-3.010752688172055</v>
      </c>
      <c r="EH90" s="137" t="str">
        <f t="shared" si="250"/>
        <v>N</v>
      </c>
      <c r="EI90" s="137" t="str">
        <f t="shared" si="251"/>
        <v>Y</v>
      </c>
      <c r="EJ90" s="137" t="str">
        <f t="shared" si="252"/>
        <v>N</v>
      </c>
      <c r="EK90" s="137" t="str">
        <f t="shared" si="253"/>
        <v>N</v>
      </c>
      <c r="EL90" s="137" t="str">
        <f t="shared" si="254"/>
        <v>Y</v>
      </c>
    </row>
    <row r="91" spans="1:142" x14ac:dyDescent="0.3">
      <c r="A91" s="137" t="str">
        <f>D!B91</f>
        <v>MCDOWELL-N</v>
      </c>
      <c r="B91" s="137">
        <f>D!F91</f>
        <v>589.25</v>
      </c>
      <c r="C91" s="137">
        <f>D!O91</f>
        <v>609.95000000000005</v>
      </c>
      <c r="D91" s="137">
        <f>D!X91</f>
        <v>575.15</v>
      </c>
      <c r="E91" s="137">
        <f>D!AG91</f>
        <v>555.1</v>
      </c>
      <c r="F91" s="137">
        <f>D!AP91</f>
        <v>542.6</v>
      </c>
      <c r="G91" s="137">
        <f>D!AY91</f>
        <v>540.85</v>
      </c>
      <c r="H91" s="137">
        <f>D!BH91</f>
        <v>539.79999999999995</v>
      </c>
      <c r="I91" s="137" t="str">
        <f t="shared" si="170"/>
        <v>N</v>
      </c>
      <c r="J91" s="137" t="str">
        <f t="shared" si="171"/>
        <v>Y</v>
      </c>
      <c r="K91" s="137" t="str">
        <f t="shared" si="172"/>
        <v>Y</v>
      </c>
      <c r="L91" s="137" t="str">
        <f t="shared" si="173"/>
        <v>Y</v>
      </c>
      <c r="M91" s="137" t="str">
        <f t="shared" si="174"/>
        <v>Y</v>
      </c>
      <c r="N91" s="137" t="str">
        <f t="shared" si="175"/>
        <v>Y</v>
      </c>
      <c r="O91" s="139">
        <f t="shared" si="176"/>
        <v>-3.3937207967866292</v>
      </c>
      <c r="P91" s="139">
        <f t="shared" si="177"/>
        <v>6.0505954968269275</v>
      </c>
      <c r="Q91" s="139">
        <f t="shared" si="178"/>
        <v>3.6119618086831116</v>
      </c>
      <c r="R91" s="139">
        <f t="shared" si="179"/>
        <v>2.3037228160707706</v>
      </c>
      <c r="S91" s="139">
        <f t="shared" si="180"/>
        <v>0.32356475917537209</v>
      </c>
      <c r="T91" s="139">
        <f t="shared" si="181"/>
        <v>0.19451648758800821</v>
      </c>
      <c r="U91" s="137" t="str">
        <f t="shared" si="182"/>
        <v>N</v>
      </c>
      <c r="V91" s="137" t="str">
        <f t="shared" si="183"/>
        <v>Y</v>
      </c>
      <c r="W91" s="137" t="str">
        <f t="shared" si="184"/>
        <v>Y</v>
      </c>
      <c r="X91" s="137" t="str">
        <f t="shared" si="185"/>
        <v>Y</v>
      </c>
      <c r="Y91" s="137" t="str">
        <f t="shared" si="186"/>
        <v>Y</v>
      </c>
      <c r="Z91" s="137">
        <f>D!C91</f>
        <v>611</v>
      </c>
      <c r="AA91" s="137">
        <f>D!L91</f>
        <v>575.15</v>
      </c>
      <c r="AB91" s="137">
        <f>D!U91</f>
        <v>561.45000000000005</v>
      </c>
      <c r="AC91" s="137">
        <f>D!AD91</f>
        <v>552.95000000000005</v>
      </c>
      <c r="AD91" s="137">
        <f>D!AM91</f>
        <v>542.1</v>
      </c>
      <c r="AE91" s="137">
        <f>D!AV91</f>
        <v>540</v>
      </c>
      <c r="AF91" s="137">
        <f>D!BE91</f>
        <v>505</v>
      </c>
      <c r="AG91" s="137">
        <f>D!D91</f>
        <v>613.54999999999995</v>
      </c>
      <c r="AH91" s="137">
        <f>D!M91</f>
        <v>615.75</v>
      </c>
      <c r="AI91" s="137">
        <f>D!V91</f>
        <v>579</v>
      </c>
      <c r="AJ91" s="137">
        <f>D!AE91</f>
        <v>560</v>
      </c>
      <c r="AK91" s="137">
        <f>D!AN91</f>
        <v>569.65</v>
      </c>
      <c r="AL91" s="137">
        <f>D!AW91</f>
        <v>558.6</v>
      </c>
      <c r="AM91" s="137">
        <f>D!BF91</f>
        <v>561</v>
      </c>
      <c r="AN91" s="137">
        <f>D!E91</f>
        <v>584.15</v>
      </c>
      <c r="AO91" s="137">
        <f>D!N91</f>
        <v>571.35</v>
      </c>
      <c r="AP91" s="137">
        <f>D!W91</f>
        <v>558</v>
      </c>
      <c r="AQ91" s="137">
        <f>D!AF91</f>
        <v>543</v>
      </c>
      <c r="AR91" s="137">
        <f>D!AO91</f>
        <v>530.04999999999995</v>
      </c>
      <c r="AS91" s="137">
        <f>D!AX91</f>
        <v>536.25</v>
      </c>
      <c r="AT91" s="137">
        <f>D!BG91</f>
        <v>500</v>
      </c>
      <c r="AU91" s="137">
        <f>D!G91</f>
        <v>5628309</v>
      </c>
      <c r="AV91" s="137">
        <f>D!P91</f>
        <v>9001644</v>
      </c>
      <c r="AW91" s="137">
        <f>D!Y91</f>
        <v>6641812</v>
      </c>
      <c r="AX91" s="137">
        <f>D!AH91</f>
        <v>4665270</v>
      </c>
      <c r="AY91" s="137">
        <f>D!AQ91</f>
        <v>12096007</v>
      </c>
      <c r="AZ91" s="137">
        <f>D!AZ91</f>
        <v>8457291</v>
      </c>
      <c r="BA91" s="137">
        <f>D!BI91</f>
        <v>15134744</v>
      </c>
      <c r="BB91" s="137" t="str">
        <f t="shared" si="187"/>
        <v>N</v>
      </c>
      <c r="BC91" s="137" t="str">
        <f t="shared" si="188"/>
        <v>Y</v>
      </c>
      <c r="BD91" s="137" t="str">
        <f t="shared" si="189"/>
        <v>Y</v>
      </c>
      <c r="BE91" s="137" t="str">
        <f t="shared" si="190"/>
        <v>N</v>
      </c>
      <c r="BF91" s="137" t="str">
        <f t="shared" si="191"/>
        <v>Y</v>
      </c>
      <c r="BG91" s="137" t="str">
        <f t="shared" si="192"/>
        <v>N</v>
      </c>
      <c r="BH91" s="139">
        <f t="shared" si="193"/>
        <v>-37.474654629754298</v>
      </c>
      <c r="BI91" s="139">
        <f t="shared" si="194"/>
        <v>35.529942732495293</v>
      </c>
      <c r="BJ91" s="139">
        <f t="shared" si="195"/>
        <v>42.367151311714011</v>
      </c>
      <c r="BK91" s="139">
        <f t="shared" si="196"/>
        <v>-61.431321923011453</v>
      </c>
      <c r="BL91" s="139">
        <f t="shared" si="197"/>
        <v>43.024604450763256</v>
      </c>
      <c r="BM91" s="139">
        <f t="shared" si="198"/>
        <v>-44.120026080388271</v>
      </c>
      <c r="BN91" s="137" t="str">
        <f t="shared" si="199"/>
        <v>N</v>
      </c>
      <c r="BO91" s="137" t="str">
        <f t="shared" si="200"/>
        <v>N</v>
      </c>
      <c r="BP91" s="137" t="str">
        <f t="shared" si="201"/>
        <v>Y</v>
      </c>
      <c r="BQ91" s="137" t="str">
        <f t="shared" si="202"/>
        <v>N</v>
      </c>
      <c r="BR91" s="137" t="str">
        <f t="shared" si="203"/>
        <v>Y</v>
      </c>
      <c r="BS91" s="137">
        <f>D!H91</f>
        <v>3354102897.3499999</v>
      </c>
      <c r="BT91" s="137">
        <f>D!Q91</f>
        <v>5367820210.6999998</v>
      </c>
      <c r="BU91" s="137">
        <f>D!Z91</f>
        <v>3787119465.75</v>
      </c>
      <c r="BV91" s="137">
        <f>D!AI91</f>
        <v>2576996587.5</v>
      </c>
      <c r="BW91" s="137">
        <f>D!AR91</f>
        <v>6683904002.8000002</v>
      </c>
      <c r="BX91" s="137">
        <f>D!BA91</f>
        <v>4633698508.8000002</v>
      </c>
      <c r="BY91" s="137">
        <f>D!BJ91</f>
        <v>8153847439.8999996</v>
      </c>
      <c r="BZ91" s="137" t="str">
        <f t="shared" si="204"/>
        <v>N</v>
      </c>
      <c r="CA91" s="137" t="str">
        <f t="shared" si="205"/>
        <v>Y</v>
      </c>
      <c r="CB91" s="137" t="str">
        <f t="shared" si="206"/>
        <v>Y</v>
      </c>
      <c r="CC91" s="137" t="str">
        <f t="shared" si="207"/>
        <v>N</v>
      </c>
      <c r="CD91" s="137" t="str">
        <f t="shared" si="208"/>
        <v>Y</v>
      </c>
      <c r="CE91" s="137" t="str">
        <f t="shared" si="209"/>
        <v>N</v>
      </c>
      <c r="CF91" s="139">
        <f t="shared" si="210"/>
        <v>-37.514619236611836</v>
      </c>
      <c r="CG91" s="139">
        <f t="shared" si="211"/>
        <v>41.738866683387243</v>
      </c>
      <c r="CH91" s="139">
        <f t="shared" si="212"/>
        <v>46.958652724642</v>
      </c>
      <c r="CI91" s="139">
        <f t="shared" si="213"/>
        <v>-61.444739684764279</v>
      </c>
      <c r="CJ91" s="139">
        <f t="shared" si="214"/>
        <v>44.245552232334305</v>
      </c>
      <c r="CK91" s="139">
        <f t="shared" si="215"/>
        <v>-43.171631025060869</v>
      </c>
      <c r="CL91" s="137" t="str">
        <f t="shared" si="216"/>
        <v>N</v>
      </c>
      <c r="CM91" s="137" t="str">
        <f t="shared" si="217"/>
        <v>N</v>
      </c>
      <c r="CN91" s="137" t="str">
        <f t="shared" si="218"/>
        <v>Y</v>
      </c>
      <c r="CO91" s="137" t="str">
        <f t="shared" si="219"/>
        <v>N</v>
      </c>
      <c r="CP91" s="137" t="str">
        <f t="shared" si="220"/>
        <v>Y</v>
      </c>
      <c r="CQ91" s="137">
        <f>D!I91</f>
        <v>85710</v>
      </c>
      <c r="CR91" s="137">
        <f>D!R91</f>
        <v>135366</v>
      </c>
      <c r="CS91" s="137">
        <f>D!AA91</f>
        <v>105262</v>
      </c>
      <c r="CT91" s="137">
        <f>D!AJ91</f>
        <v>81529</v>
      </c>
      <c r="CU91" s="137">
        <f>D!AS91</f>
        <v>228003</v>
      </c>
      <c r="CV91" s="137">
        <f>D!BB91</f>
        <v>137350</v>
      </c>
      <c r="CW91" s="137">
        <f>D!BK91</f>
        <v>215759</v>
      </c>
      <c r="CX91" s="137" t="str">
        <f t="shared" si="221"/>
        <v>N</v>
      </c>
      <c r="CY91" s="137" t="str">
        <f t="shared" si="222"/>
        <v>Y</v>
      </c>
      <c r="CZ91" s="137" t="str">
        <f t="shared" si="223"/>
        <v>Y</v>
      </c>
      <c r="DA91" s="137" t="str">
        <f t="shared" si="224"/>
        <v>N</v>
      </c>
      <c r="DB91" s="137" t="str">
        <f t="shared" si="225"/>
        <v>Y</v>
      </c>
      <c r="DC91" s="137" t="str">
        <f t="shared" si="226"/>
        <v>N</v>
      </c>
      <c r="DD91" s="139">
        <f t="shared" si="227"/>
        <v>-36.68277115376091</v>
      </c>
      <c r="DE91" s="139">
        <f t="shared" si="228"/>
        <v>28.599114590260495</v>
      </c>
      <c r="DF91" s="139">
        <f t="shared" si="229"/>
        <v>29.10988727937298</v>
      </c>
      <c r="DG91" s="139">
        <f t="shared" si="230"/>
        <v>-64.242137164861873</v>
      </c>
      <c r="DH91" s="139">
        <f t="shared" si="231"/>
        <v>66.001456133964325</v>
      </c>
      <c r="DI91" s="139">
        <f t="shared" si="232"/>
        <v>-36.34101010850069</v>
      </c>
      <c r="DJ91" s="137" t="str">
        <f t="shared" si="233"/>
        <v>N</v>
      </c>
      <c r="DK91" s="137" t="str">
        <f t="shared" si="234"/>
        <v>N</v>
      </c>
      <c r="DL91" s="137" t="str">
        <f t="shared" si="235"/>
        <v>Y</v>
      </c>
      <c r="DM91" s="137" t="str">
        <f t="shared" si="236"/>
        <v>N</v>
      </c>
      <c r="DN91" s="137" t="str">
        <f t="shared" si="237"/>
        <v>Y</v>
      </c>
      <c r="DO91" s="137">
        <f>Volatility!B91</f>
        <v>3.53</v>
      </c>
      <c r="DP91" s="137">
        <f>Volatility!E91</f>
        <v>3.53</v>
      </c>
      <c r="DQ91" s="137">
        <f>Volatility!H91</f>
        <v>3.32</v>
      </c>
      <c r="DR91" s="137">
        <f>Volatility!K91</f>
        <v>3.3099999999999898</v>
      </c>
      <c r="DS91" s="137">
        <f>Volatility!N91</f>
        <v>3.37</v>
      </c>
      <c r="DT91" s="137">
        <f>Volatility!Q91</f>
        <v>3.4799999999999902</v>
      </c>
      <c r="DU91" s="137">
        <f>Volatility!T91</f>
        <v>3.59</v>
      </c>
      <c r="DV91" s="137" t="str">
        <f t="shared" si="238"/>
        <v>Y</v>
      </c>
      <c r="DW91" s="137" t="str">
        <f t="shared" si="239"/>
        <v>Y</v>
      </c>
      <c r="DX91" s="137" t="str">
        <f t="shared" si="240"/>
        <v>Y</v>
      </c>
      <c r="DY91" s="137" t="str">
        <f t="shared" si="241"/>
        <v>N</v>
      </c>
      <c r="DZ91" s="137" t="str">
        <f t="shared" si="242"/>
        <v>N</v>
      </c>
      <c r="EA91" s="137" t="str">
        <f t="shared" si="243"/>
        <v>N</v>
      </c>
      <c r="EB91" s="139">
        <f t="shared" si="244"/>
        <v>0</v>
      </c>
      <c r="EC91" s="139">
        <f t="shared" si="245"/>
        <v>6.3253012048192767</v>
      </c>
      <c r="ED91" s="139">
        <f t="shared" si="246"/>
        <v>0.30211480362568072</v>
      </c>
      <c r="EE91" s="139">
        <f t="shared" si="247"/>
        <v>-1.7804154302673669</v>
      </c>
      <c r="EF91" s="139">
        <f t="shared" si="248"/>
        <v>-3.1609195402296097</v>
      </c>
      <c r="EG91" s="139">
        <f t="shared" si="249"/>
        <v>-3.0640668523679566</v>
      </c>
      <c r="EH91" s="137" t="str">
        <f t="shared" si="250"/>
        <v>N</v>
      </c>
      <c r="EI91" s="137" t="str">
        <f t="shared" si="251"/>
        <v>Y</v>
      </c>
      <c r="EJ91" s="137" t="str">
        <f t="shared" si="252"/>
        <v>Y</v>
      </c>
      <c r="EK91" s="137" t="str">
        <f t="shared" si="253"/>
        <v>Y</v>
      </c>
      <c r="EL91" s="137" t="str">
        <f t="shared" si="254"/>
        <v>N</v>
      </c>
    </row>
    <row r="92" spans="1:142" x14ac:dyDescent="0.3">
      <c r="A92" s="137" t="str">
        <f>D!B92</f>
        <v>MFSL</v>
      </c>
      <c r="B92" s="137">
        <f>D!F92</f>
        <v>429.25</v>
      </c>
      <c r="C92" s="137">
        <f>D!O92</f>
        <v>440.05</v>
      </c>
      <c r="D92" s="137">
        <f>D!X92</f>
        <v>434.95</v>
      </c>
      <c r="E92" s="137">
        <f>D!AG92</f>
        <v>425.85</v>
      </c>
      <c r="F92" s="137">
        <f>D!AP92</f>
        <v>417.75</v>
      </c>
      <c r="G92" s="137">
        <f>D!AY92</f>
        <v>449.1</v>
      </c>
      <c r="H92" s="137">
        <f>D!BH92</f>
        <v>448.65</v>
      </c>
      <c r="I92" s="137" t="str">
        <f t="shared" si="170"/>
        <v>N</v>
      </c>
      <c r="J92" s="137" t="str">
        <f t="shared" si="171"/>
        <v>Y</v>
      </c>
      <c r="K92" s="137" t="str">
        <f t="shared" si="172"/>
        <v>Y</v>
      </c>
      <c r="L92" s="137" t="str">
        <f t="shared" si="173"/>
        <v>Y</v>
      </c>
      <c r="M92" s="137" t="str">
        <f t="shared" si="174"/>
        <v>N</v>
      </c>
      <c r="N92" s="137" t="str">
        <f t="shared" si="175"/>
        <v>Y</v>
      </c>
      <c r="O92" s="139">
        <f t="shared" si="176"/>
        <v>-2.4542665606181142</v>
      </c>
      <c r="P92" s="139">
        <f t="shared" si="177"/>
        <v>1.1725485688010169</v>
      </c>
      <c r="Q92" s="139">
        <f t="shared" si="178"/>
        <v>2.1369026652577117</v>
      </c>
      <c r="R92" s="139">
        <f t="shared" si="179"/>
        <v>1.9389587073608672</v>
      </c>
      <c r="S92" s="139">
        <f t="shared" si="180"/>
        <v>-6.9806279225116956</v>
      </c>
      <c r="T92" s="139">
        <f t="shared" si="181"/>
        <v>0.10030090270813452</v>
      </c>
      <c r="U92" s="137" t="str">
        <f t="shared" si="182"/>
        <v>N</v>
      </c>
      <c r="V92" s="137" t="str">
        <f t="shared" si="183"/>
        <v>N</v>
      </c>
      <c r="W92" s="137" t="str">
        <f t="shared" si="184"/>
        <v>Y</v>
      </c>
      <c r="X92" s="137" t="str">
        <f t="shared" si="185"/>
        <v>Y</v>
      </c>
      <c r="Y92" s="137" t="str">
        <f t="shared" si="186"/>
        <v>N</v>
      </c>
      <c r="Z92" s="137">
        <f>D!C92</f>
        <v>435.55</v>
      </c>
      <c r="AA92" s="137">
        <f>D!L92</f>
        <v>438</v>
      </c>
      <c r="AB92" s="137">
        <f>D!U92</f>
        <v>424.4</v>
      </c>
      <c r="AC92" s="137">
        <f>D!AD92</f>
        <v>420</v>
      </c>
      <c r="AD92" s="137">
        <f>D!AM92</f>
        <v>450</v>
      </c>
      <c r="AE92" s="137">
        <f>D!AV92</f>
        <v>450</v>
      </c>
      <c r="AF92" s="137">
        <f>D!BE92</f>
        <v>452.1</v>
      </c>
      <c r="AG92" s="137">
        <f>D!D92</f>
        <v>438</v>
      </c>
      <c r="AH92" s="137">
        <f>D!M92</f>
        <v>447.1</v>
      </c>
      <c r="AI92" s="137">
        <f>D!V92</f>
        <v>439</v>
      </c>
      <c r="AJ92" s="137">
        <f>D!AE92</f>
        <v>438.95</v>
      </c>
      <c r="AK92" s="137">
        <f>D!AN92</f>
        <v>450.85</v>
      </c>
      <c r="AL92" s="137">
        <f>D!AW92</f>
        <v>454</v>
      </c>
      <c r="AM92" s="137">
        <f>D!BF92</f>
        <v>457</v>
      </c>
      <c r="AN92" s="137">
        <f>D!E92</f>
        <v>424.2</v>
      </c>
      <c r="AO92" s="137">
        <f>D!N92</f>
        <v>429.3</v>
      </c>
      <c r="AP92" s="137">
        <f>D!W92</f>
        <v>411.65</v>
      </c>
      <c r="AQ92" s="137">
        <f>D!AF92</f>
        <v>418.5</v>
      </c>
      <c r="AR92" s="137">
        <f>D!AO92</f>
        <v>407.15</v>
      </c>
      <c r="AS92" s="137">
        <f>D!AX92</f>
        <v>447</v>
      </c>
      <c r="AT92" s="137">
        <f>D!BG92</f>
        <v>443.5</v>
      </c>
      <c r="AU92" s="137">
        <f>D!G92</f>
        <v>989345</v>
      </c>
      <c r="AV92" s="137">
        <f>D!P92</f>
        <v>1004745</v>
      </c>
      <c r="AW92" s="137">
        <f>D!Y92</f>
        <v>966310</v>
      </c>
      <c r="AX92" s="137">
        <f>D!AH92</f>
        <v>1749717</v>
      </c>
      <c r="AY92" s="137">
        <f>D!AQ92</f>
        <v>1933057</v>
      </c>
      <c r="AZ92" s="137">
        <f>D!AZ92</f>
        <v>479335</v>
      </c>
      <c r="BA92" s="137">
        <f>D!BI92</f>
        <v>645891</v>
      </c>
      <c r="BB92" s="137" t="str">
        <f t="shared" si="187"/>
        <v>N</v>
      </c>
      <c r="BC92" s="137" t="str">
        <f t="shared" si="188"/>
        <v>Y</v>
      </c>
      <c r="BD92" s="137" t="str">
        <f t="shared" si="189"/>
        <v>N</v>
      </c>
      <c r="BE92" s="137" t="str">
        <f t="shared" si="190"/>
        <v>N</v>
      </c>
      <c r="BF92" s="137" t="str">
        <f t="shared" si="191"/>
        <v>Y</v>
      </c>
      <c r="BG92" s="137" t="str">
        <f t="shared" si="192"/>
        <v>N</v>
      </c>
      <c r="BH92" s="139">
        <f t="shared" si="193"/>
        <v>-1.5327272093914375</v>
      </c>
      <c r="BI92" s="139">
        <f t="shared" si="194"/>
        <v>3.9775020438575615</v>
      </c>
      <c r="BJ92" s="139">
        <f t="shared" si="195"/>
        <v>-44.77335477680105</v>
      </c>
      <c r="BK92" s="139">
        <f t="shared" si="196"/>
        <v>-9.4844590718225064</v>
      </c>
      <c r="BL92" s="139">
        <f t="shared" si="197"/>
        <v>303.27891766718477</v>
      </c>
      <c r="BM92" s="139">
        <f t="shared" si="198"/>
        <v>-25.787013598269677</v>
      </c>
      <c r="BN92" s="137" t="str">
        <f t="shared" si="199"/>
        <v>N</v>
      </c>
      <c r="BO92" s="137" t="str">
        <f t="shared" si="200"/>
        <v>Y</v>
      </c>
      <c r="BP92" s="137" t="str">
        <f t="shared" si="201"/>
        <v>N</v>
      </c>
      <c r="BQ92" s="137" t="str">
        <f t="shared" si="202"/>
        <v>N</v>
      </c>
      <c r="BR92" s="137" t="str">
        <f t="shared" si="203"/>
        <v>Y</v>
      </c>
      <c r="BS92" s="137">
        <f>D!H92</f>
        <v>425345817.55000001</v>
      </c>
      <c r="BT92" s="137">
        <f>D!Q92</f>
        <v>443126970.25</v>
      </c>
      <c r="BU92" s="137">
        <f>D!Z92</f>
        <v>410846793.44999999</v>
      </c>
      <c r="BV92" s="137">
        <f>D!AI92</f>
        <v>754637266.10000002</v>
      </c>
      <c r="BW92" s="137">
        <f>D!AR92</f>
        <v>813194754.29999995</v>
      </c>
      <c r="BX92" s="137">
        <f>D!BA92</f>
        <v>215861100.90000001</v>
      </c>
      <c r="BY92" s="137">
        <f>D!BJ92</f>
        <v>290253672.35000002</v>
      </c>
      <c r="BZ92" s="137" t="str">
        <f t="shared" si="204"/>
        <v>N</v>
      </c>
      <c r="CA92" s="137" t="str">
        <f t="shared" si="205"/>
        <v>Y</v>
      </c>
      <c r="CB92" s="137" t="str">
        <f t="shared" si="206"/>
        <v>N</v>
      </c>
      <c r="CC92" s="137" t="str">
        <f t="shared" si="207"/>
        <v>N</v>
      </c>
      <c r="CD92" s="137" t="str">
        <f t="shared" si="208"/>
        <v>Y</v>
      </c>
      <c r="CE92" s="137" t="str">
        <f t="shared" si="209"/>
        <v>N</v>
      </c>
      <c r="CF92" s="139">
        <f t="shared" si="210"/>
        <v>-4.0126541361200276</v>
      </c>
      <c r="CG92" s="139">
        <f t="shared" si="211"/>
        <v>7.8569864276982617</v>
      </c>
      <c r="CH92" s="139">
        <f t="shared" si="212"/>
        <v>-45.557049471824385</v>
      </c>
      <c r="CI92" s="139">
        <f t="shared" si="213"/>
        <v>-7.2009180937727955</v>
      </c>
      <c r="CJ92" s="139">
        <f t="shared" si="214"/>
        <v>276.72130407447577</v>
      </c>
      <c r="CK92" s="139">
        <f t="shared" si="215"/>
        <v>-25.630191290153377</v>
      </c>
      <c r="CL92" s="137" t="str">
        <f t="shared" si="216"/>
        <v>N</v>
      </c>
      <c r="CM92" s="137" t="str">
        <f t="shared" si="217"/>
        <v>Y</v>
      </c>
      <c r="CN92" s="137" t="str">
        <f t="shared" si="218"/>
        <v>N</v>
      </c>
      <c r="CO92" s="137" t="str">
        <f t="shared" si="219"/>
        <v>N</v>
      </c>
      <c r="CP92" s="137" t="str">
        <f t="shared" si="220"/>
        <v>Y</v>
      </c>
      <c r="CQ92" s="137">
        <f>D!I92</f>
        <v>26441</v>
      </c>
      <c r="CR92" s="137">
        <f>D!R92</f>
        <v>31298</v>
      </c>
      <c r="CS92" s="137">
        <f>D!AA92</f>
        <v>27815</v>
      </c>
      <c r="CT92" s="137">
        <f>D!AJ92</f>
        <v>28955</v>
      </c>
      <c r="CU92" s="137">
        <f>D!AS92</f>
        <v>47563</v>
      </c>
      <c r="CV92" s="137">
        <f>D!BB92</f>
        <v>17554</v>
      </c>
      <c r="CW92" s="137">
        <f>D!BK92</f>
        <v>13564</v>
      </c>
      <c r="CX92" s="137" t="str">
        <f t="shared" si="221"/>
        <v>N</v>
      </c>
      <c r="CY92" s="137" t="str">
        <f t="shared" si="222"/>
        <v>Y</v>
      </c>
      <c r="CZ92" s="137" t="str">
        <f t="shared" si="223"/>
        <v>N</v>
      </c>
      <c r="DA92" s="137" t="str">
        <f t="shared" si="224"/>
        <v>N</v>
      </c>
      <c r="DB92" s="137" t="str">
        <f t="shared" si="225"/>
        <v>Y</v>
      </c>
      <c r="DC92" s="137" t="str">
        <f t="shared" si="226"/>
        <v>Y</v>
      </c>
      <c r="DD92" s="139">
        <f t="shared" si="227"/>
        <v>-15.51856348648476</v>
      </c>
      <c r="DE92" s="139">
        <f t="shared" si="228"/>
        <v>12.522020492539996</v>
      </c>
      <c r="DF92" s="139">
        <f t="shared" si="229"/>
        <v>-3.9371438438957003</v>
      </c>
      <c r="DG92" s="139">
        <f t="shared" si="230"/>
        <v>-39.122847591615333</v>
      </c>
      <c r="DH92" s="139">
        <f t="shared" si="231"/>
        <v>170.95248946109149</v>
      </c>
      <c r="DI92" s="139">
        <f t="shared" si="232"/>
        <v>29.416101445001473</v>
      </c>
      <c r="DJ92" s="137" t="str">
        <f t="shared" si="233"/>
        <v>N</v>
      </c>
      <c r="DK92" s="137" t="str">
        <f t="shared" si="234"/>
        <v>Y</v>
      </c>
      <c r="DL92" s="137" t="str">
        <f t="shared" si="235"/>
        <v>Y</v>
      </c>
      <c r="DM92" s="137" t="str">
        <f t="shared" si="236"/>
        <v>N</v>
      </c>
      <c r="DN92" s="137" t="str">
        <f t="shared" si="237"/>
        <v>Y</v>
      </c>
      <c r="DO92" s="137">
        <f>Volatility!B92</f>
        <v>5.01</v>
      </c>
      <c r="DP92" s="137">
        <f>Volatility!E92</f>
        <v>5.13</v>
      </c>
      <c r="DQ92" s="137">
        <f>Volatility!H92</f>
        <v>5.28</v>
      </c>
      <c r="DR92" s="137">
        <f>Volatility!K92</f>
        <v>5.42</v>
      </c>
      <c r="DS92" s="137">
        <f>Volatility!N92</f>
        <v>5.57</v>
      </c>
      <c r="DT92" s="137">
        <f>Volatility!Q92</f>
        <v>5.45</v>
      </c>
      <c r="DU92" s="137">
        <f>Volatility!T92</f>
        <v>5.62</v>
      </c>
      <c r="DV92" s="137" t="str">
        <f t="shared" si="238"/>
        <v>N</v>
      </c>
      <c r="DW92" s="137" t="str">
        <f t="shared" si="239"/>
        <v>N</v>
      </c>
      <c r="DX92" s="137" t="str">
        <f t="shared" si="240"/>
        <v>N</v>
      </c>
      <c r="DY92" s="137" t="str">
        <f t="shared" si="241"/>
        <v>N</v>
      </c>
      <c r="DZ92" s="137" t="str">
        <f t="shared" si="242"/>
        <v>Y</v>
      </c>
      <c r="EA92" s="137" t="str">
        <f t="shared" si="243"/>
        <v>N</v>
      </c>
      <c r="EB92" s="139">
        <f t="shared" si="244"/>
        <v>-2.3391812865497097</v>
      </c>
      <c r="EC92" s="139">
        <f t="shared" si="245"/>
        <v>-2.8409090909090975</v>
      </c>
      <c r="ED92" s="139">
        <f t="shared" si="246"/>
        <v>-2.5830258302582969</v>
      </c>
      <c r="EE92" s="139">
        <f t="shared" si="247"/>
        <v>-2.6929982046678695</v>
      </c>
      <c r="EF92" s="139">
        <f t="shared" si="248"/>
        <v>2.201834862385323</v>
      </c>
      <c r="EG92" s="139">
        <f t="shared" si="249"/>
        <v>-3.0249110320284682</v>
      </c>
      <c r="EH92" s="137" t="str">
        <f t="shared" si="250"/>
        <v>Y</v>
      </c>
      <c r="EI92" s="137" t="str">
        <f t="shared" si="251"/>
        <v>N</v>
      </c>
      <c r="EJ92" s="137" t="str">
        <f t="shared" si="252"/>
        <v>Y</v>
      </c>
      <c r="EK92" s="137" t="str">
        <f t="shared" si="253"/>
        <v>N</v>
      </c>
      <c r="EL92" s="137" t="str">
        <f t="shared" si="254"/>
        <v>Y</v>
      </c>
    </row>
    <row r="93" spans="1:142" x14ac:dyDescent="0.3">
      <c r="A93" s="137" t="str">
        <f>D!B93</f>
        <v>MGL</v>
      </c>
      <c r="B93" s="137">
        <f>D!F93</f>
        <v>894.6</v>
      </c>
      <c r="C93" s="137">
        <f>D!O93</f>
        <v>906.95</v>
      </c>
      <c r="D93" s="137">
        <f>D!X93</f>
        <v>897.5</v>
      </c>
      <c r="E93" s="137">
        <f>D!AG93</f>
        <v>888.85</v>
      </c>
      <c r="F93" s="137">
        <f>D!AP93</f>
        <v>881.7</v>
      </c>
      <c r="G93" s="137">
        <f>D!AY93</f>
        <v>892.85</v>
      </c>
      <c r="H93" s="137">
        <f>D!BH93</f>
        <v>902</v>
      </c>
      <c r="I93" s="137" t="str">
        <f t="shared" si="170"/>
        <v>N</v>
      </c>
      <c r="J93" s="137" t="str">
        <f t="shared" si="171"/>
        <v>Y</v>
      </c>
      <c r="K93" s="137" t="str">
        <f t="shared" si="172"/>
        <v>Y</v>
      </c>
      <c r="L93" s="137" t="str">
        <f t="shared" si="173"/>
        <v>Y</v>
      </c>
      <c r="M93" s="137" t="str">
        <f t="shared" si="174"/>
        <v>N</v>
      </c>
      <c r="N93" s="137" t="str">
        <f t="shared" si="175"/>
        <v>N</v>
      </c>
      <c r="O93" s="139">
        <f t="shared" si="176"/>
        <v>-1.3617068195600663</v>
      </c>
      <c r="P93" s="139">
        <f t="shared" si="177"/>
        <v>1.0529247910863559</v>
      </c>
      <c r="Q93" s="139">
        <f t="shared" si="178"/>
        <v>0.97316757608145088</v>
      </c>
      <c r="R93" s="139">
        <f t="shared" si="179"/>
        <v>0.81093342406714042</v>
      </c>
      <c r="S93" s="139">
        <f t="shared" si="180"/>
        <v>-1.2488099904799213</v>
      </c>
      <c r="T93" s="139">
        <f t="shared" si="181"/>
        <v>-1.0144124168514388</v>
      </c>
      <c r="U93" s="137" t="str">
        <f t="shared" si="182"/>
        <v>N</v>
      </c>
      <c r="V93" s="137" t="str">
        <f t="shared" si="183"/>
        <v>Y</v>
      </c>
      <c r="W93" s="137" t="str">
        <f t="shared" si="184"/>
        <v>Y</v>
      </c>
      <c r="X93" s="137" t="str">
        <f t="shared" si="185"/>
        <v>Y</v>
      </c>
      <c r="Y93" s="137" t="str">
        <f t="shared" si="186"/>
        <v>N</v>
      </c>
      <c r="Z93" s="137">
        <f>D!C93</f>
        <v>906.9</v>
      </c>
      <c r="AA93" s="137">
        <f>D!L93</f>
        <v>898</v>
      </c>
      <c r="AB93" s="137">
        <f>D!U93</f>
        <v>885</v>
      </c>
      <c r="AC93" s="137">
        <f>D!AD93</f>
        <v>886.2</v>
      </c>
      <c r="AD93" s="137">
        <f>D!AM93</f>
        <v>900.1</v>
      </c>
      <c r="AE93" s="137">
        <f>D!AV93</f>
        <v>902</v>
      </c>
      <c r="AF93" s="137">
        <f>D!BE93</f>
        <v>922.8</v>
      </c>
      <c r="AG93" s="137">
        <f>D!D93</f>
        <v>909.9</v>
      </c>
      <c r="AH93" s="137">
        <f>D!M93</f>
        <v>916.7</v>
      </c>
      <c r="AI93" s="137">
        <f>D!V93</f>
        <v>904.15</v>
      </c>
      <c r="AJ93" s="137">
        <f>D!AE93</f>
        <v>910</v>
      </c>
      <c r="AK93" s="137">
        <f>D!AN93</f>
        <v>900.8</v>
      </c>
      <c r="AL93" s="137">
        <f>D!AW93</f>
        <v>912.95</v>
      </c>
      <c r="AM93" s="137">
        <f>D!BF93</f>
        <v>939.7</v>
      </c>
      <c r="AN93" s="137">
        <f>D!E93</f>
        <v>886.35</v>
      </c>
      <c r="AO93" s="137">
        <f>D!N93</f>
        <v>897.1</v>
      </c>
      <c r="AP93" s="137">
        <f>D!W93</f>
        <v>880.15</v>
      </c>
      <c r="AQ93" s="137">
        <f>D!AF93</f>
        <v>872.4</v>
      </c>
      <c r="AR93" s="137">
        <f>D!AO93</f>
        <v>872.15</v>
      </c>
      <c r="AS93" s="137">
        <f>D!AX93</f>
        <v>887.3</v>
      </c>
      <c r="AT93" s="137">
        <f>D!BG93</f>
        <v>891.3</v>
      </c>
      <c r="AU93" s="137">
        <f>D!G93</f>
        <v>445497</v>
      </c>
      <c r="AV93" s="137">
        <f>D!P93</f>
        <v>708809</v>
      </c>
      <c r="AW93" s="137">
        <f>D!Y93</f>
        <v>483243</v>
      </c>
      <c r="AX93" s="137">
        <f>D!AH93</f>
        <v>641697</v>
      </c>
      <c r="AY93" s="137">
        <f>D!AQ93</f>
        <v>425606</v>
      </c>
      <c r="AZ93" s="137">
        <f>D!AZ93</f>
        <v>330883</v>
      </c>
      <c r="BA93" s="137">
        <f>D!BI93</f>
        <v>412466</v>
      </c>
      <c r="BB93" s="137" t="str">
        <f t="shared" si="187"/>
        <v>N</v>
      </c>
      <c r="BC93" s="137" t="str">
        <f t="shared" si="188"/>
        <v>Y</v>
      </c>
      <c r="BD93" s="137" t="str">
        <f t="shared" si="189"/>
        <v>N</v>
      </c>
      <c r="BE93" s="137" t="str">
        <f t="shared" si="190"/>
        <v>Y</v>
      </c>
      <c r="BF93" s="137" t="str">
        <f t="shared" si="191"/>
        <v>Y</v>
      </c>
      <c r="BG93" s="137" t="str">
        <f t="shared" si="192"/>
        <v>N</v>
      </c>
      <c r="BH93" s="139">
        <f t="shared" si="193"/>
        <v>-37.148512504779141</v>
      </c>
      <c r="BI93" s="139">
        <f t="shared" si="194"/>
        <v>46.677551459617625</v>
      </c>
      <c r="BJ93" s="139">
        <f t="shared" si="195"/>
        <v>-24.692962566444912</v>
      </c>
      <c r="BK93" s="139">
        <f t="shared" si="196"/>
        <v>50.772545499828482</v>
      </c>
      <c r="BL93" s="139">
        <f t="shared" si="197"/>
        <v>28.627339573202615</v>
      </c>
      <c r="BM93" s="139">
        <f t="shared" si="198"/>
        <v>-19.779327265762511</v>
      </c>
      <c r="BN93" s="137" t="str">
        <f t="shared" si="199"/>
        <v>N</v>
      </c>
      <c r="BO93" s="137" t="str">
        <f t="shared" si="200"/>
        <v>Y</v>
      </c>
      <c r="BP93" s="137" t="str">
        <f t="shared" si="201"/>
        <v>N</v>
      </c>
      <c r="BQ93" s="137" t="str">
        <f t="shared" si="202"/>
        <v>Y</v>
      </c>
      <c r="BR93" s="137" t="str">
        <f t="shared" si="203"/>
        <v>Y</v>
      </c>
      <c r="BS93" s="137">
        <f>D!H93</f>
        <v>399026685.10000002</v>
      </c>
      <c r="BT93" s="137">
        <f>D!Q93</f>
        <v>644832089.25</v>
      </c>
      <c r="BU93" s="137">
        <f>D!Z93</f>
        <v>433256402.14999998</v>
      </c>
      <c r="BV93" s="137">
        <f>D!AI93</f>
        <v>574314706.95000005</v>
      </c>
      <c r="BW93" s="137">
        <f>D!AR93</f>
        <v>376148825.5</v>
      </c>
      <c r="BX93" s="137">
        <f>D!BA93</f>
        <v>297372804.64999998</v>
      </c>
      <c r="BY93" s="137">
        <f>D!BJ93</f>
        <v>379417891.60000002</v>
      </c>
      <c r="BZ93" s="137" t="str">
        <f t="shared" si="204"/>
        <v>N</v>
      </c>
      <c r="CA93" s="137" t="str">
        <f t="shared" si="205"/>
        <v>Y</v>
      </c>
      <c r="CB93" s="137" t="str">
        <f t="shared" si="206"/>
        <v>N</v>
      </c>
      <c r="CC93" s="137" t="str">
        <f t="shared" si="207"/>
        <v>Y</v>
      </c>
      <c r="CD93" s="137" t="str">
        <f t="shared" si="208"/>
        <v>Y</v>
      </c>
      <c r="CE93" s="137" t="str">
        <f t="shared" si="209"/>
        <v>N</v>
      </c>
      <c r="CF93" s="139">
        <f t="shared" si="210"/>
        <v>-38.119288454750233</v>
      </c>
      <c r="CG93" s="139">
        <f t="shared" si="211"/>
        <v>48.83382820197756</v>
      </c>
      <c r="CH93" s="139">
        <f t="shared" si="212"/>
        <v>-24.561151419770386</v>
      </c>
      <c r="CI93" s="139">
        <f t="shared" si="213"/>
        <v>52.682839348650326</v>
      </c>
      <c r="CJ93" s="139">
        <f t="shared" si="214"/>
        <v>26.490660752491252</v>
      </c>
      <c r="CK93" s="139">
        <f t="shared" si="215"/>
        <v>-21.623937290889749</v>
      </c>
      <c r="CL93" s="137" t="str">
        <f t="shared" si="216"/>
        <v>N</v>
      </c>
      <c r="CM93" s="137" t="str">
        <f t="shared" si="217"/>
        <v>Y</v>
      </c>
      <c r="CN93" s="137" t="str">
        <f t="shared" si="218"/>
        <v>N</v>
      </c>
      <c r="CO93" s="137" t="str">
        <f t="shared" si="219"/>
        <v>Y</v>
      </c>
      <c r="CP93" s="137" t="str">
        <f t="shared" si="220"/>
        <v>Y</v>
      </c>
      <c r="CQ93" s="137">
        <f>D!I93</f>
        <v>22813</v>
      </c>
      <c r="CR93" s="137">
        <f>D!R93</f>
        <v>18258</v>
      </c>
      <c r="CS93" s="137">
        <f>D!AA93</f>
        <v>27779</v>
      </c>
      <c r="CT93" s="137">
        <f>D!AJ93</f>
        <v>21225</v>
      </c>
      <c r="CU93" s="137">
        <f>D!AS93</f>
        <v>16155</v>
      </c>
      <c r="CV93" s="137">
        <f>D!BB93</f>
        <v>13563</v>
      </c>
      <c r="CW93" s="137">
        <f>D!BK93</f>
        <v>16838</v>
      </c>
      <c r="CX93" s="137" t="str">
        <f t="shared" si="221"/>
        <v>Y</v>
      </c>
      <c r="CY93" s="137" t="str">
        <f t="shared" si="222"/>
        <v>N</v>
      </c>
      <c r="CZ93" s="137" t="str">
        <f t="shared" si="223"/>
        <v>Y</v>
      </c>
      <c r="DA93" s="137" t="str">
        <f t="shared" si="224"/>
        <v>Y</v>
      </c>
      <c r="DB93" s="137" t="str">
        <f t="shared" si="225"/>
        <v>Y</v>
      </c>
      <c r="DC93" s="137" t="str">
        <f t="shared" si="226"/>
        <v>N</v>
      </c>
      <c r="DD93" s="139">
        <f t="shared" si="227"/>
        <v>24.947968014021253</v>
      </c>
      <c r="DE93" s="139">
        <f t="shared" si="228"/>
        <v>-34.274091939954644</v>
      </c>
      <c r="DF93" s="139">
        <f t="shared" si="229"/>
        <v>30.878680800942288</v>
      </c>
      <c r="DG93" s="139">
        <f t="shared" si="230"/>
        <v>31.38347260909935</v>
      </c>
      <c r="DH93" s="139">
        <f t="shared" si="231"/>
        <v>19.110816191108164</v>
      </c>
      <c r="DI93" s="139">
        <f t="shared" si="232"/>
        <v>-19.450053450528568</v>
      </c>
      <c r="DJ93" s="137" t="str">
        <f t="shared" si="233"/>
        <v>Y</v>
      </c>
      <c r="DK93" s="137" t="str">
        <f t="shared" si="234"/>
        <v>N</v>
      </c>
      <c r="DL93" s="137" t="str">
        <f t="shared" si="235"/>
        <v>N</v>
      </c>
      <c r="DM93" s="137" t="str">
        <f t="shared" si="236"/>
        <v>Y</v>
      </c>
      <c r="DN93" s="137" t="str">
        <f t="shared" si="237"/>
        <v>Y</v>
      </c>
      <c r="DO93" s="137">
        <f>Volatility!B93</f>
        <v>2.93</v>
      </c>
      <c r="DP93" s="137">
        <f>Volatility!E93</f>
        <v>3</v>
      </c>
      <c r="DQ93" s="137">
        <f>Volatility!H93</f>
        <v>3.08</v>
      </c>
      <c r="DR93" s="137">
        <f>Volatility!K93</f>
        <v>3.17</v>
      </c>
      <c r="DS93" s="137">
        <f>Volatility!N93</f>
        <v>3.26</v>
      </c>
      <c r="DT93" s="137">
        <f>Volatility!Q93</f>
        <v>3.35</v>
      </c>
      <c r="DU93" s="137">
        <f>Volatility!T93</f>
        <v>3.45</v>
      </c>
      <c r="DV93" s="137" t="str">
        <f t="shared" si="238"/>
        <v>N</v>
      </c>
      <c r="DW93" s="137" t="str">
        <f t="shared" si="239"/>
        <v>N</v>
      </c>
      <c r="DX93" s="137" t="str">
        <f t="shared" si="240"/>
        <v>N</v>
      </c>
      <c r="DY93" s="137" t="str">
        <f t="shared" si="241"/>
        <v>N</v>
      </c>
      <c r="DZ93" s="137" t="str">
        <f t="shared" si="242"/>
        <v>N</v>
      </c>
      <c r="EA93" s="137" t="str">
        <f t="shared" si="243"/>
        <v>N</v>
      </c>
      <c r="EB93" s="139">
        <f t="shared" si="244"/>
        <v>-2.3333333333333277</v>
      </c>
      <c r="EC93" s="139">
        <f t="shared" si="245"/>
        <v>-2.5974025974025996</v>
      </c>
      <c r="ED93" s="139">
        <f t="shared" si="246"/>
        <v>-2.8391167192428979</v>
      </c>
      <c r="EE93" s="139">
        <f t="shared" si="247"/>
        <v>-2.7607361963190145</v>
      </c>
      <c r="EF93" s="139">
        <f t="shared" si="248"/>
        <v>-2.6865671641791136</v>
      </c>
      <c r="EG93" s="139">
        <f t="shared" si="249"/>
        <v>-2.8985507246376838</v>
      </c>
      <c r="EH93" s="137" t="str">
        <f t="shared" si="250"/>
        <v>Y</v>
      </c>
      <c r="EI93" s="137" t="str">
        <f t="shared" si="251"/>
        <v>Y</v>
      </c>
      <c r="EJ93" s="137" t="str">
        <f t="shared" si="252"/>
        <v>N</v>
      </c>
      <c r="EK93" s="137" t="str">
        <f t="shared" si="253"/>
        <v>N</v>
      </c>
      <c r="EL93" s="137" t="str">
        <f t="shared" si="254"/>
        <v>Y</v>
      </c>
    </row>
    <row r="94" spans="1:142" x14ac:dyDescent="0.3">
      <c r="A94" s="137" t="str">
        <f>D!B94</f>
        <v>MINDTREE</v>
      </c>
      <c r="B94" s="137">
        <f>D!F94</f>
        <v>890.7</v>
      </c>
      <c r="C94" s="137">
        <f>D!O94</f>
        <v>882</v>
      </c>
      <c r="D94" s="137">
        <f>D!X94</f>
        <v>904.4</v>
      </c>
      <c r="E94" s="137">
        <f>D!AG94</f>
        <v>918.9</v>
      </c>
      <c r="F94" s="137">
        <f>D!AP94</f>
        <v>879.55</v>
      </c>
      <c r="G94" s="137">
        <f>D!AY94</f>
        <v>852.15</v>
      </c>
      <c r="H94" s="137">
        <f>D!BH94</f>
        <v>835.85</v>
      </c>
      <c r="I94" s="137" t="str">
        <f t="shared" si="170"/>
        <v>Y</v>
      </c>
      <c r="J94" s="137" t="str">
        <f t="shared" si="171"/>
        <v>N</v>
      </c>
      <c r="K94" s="137" t="str">
        <f t="shared" si="172"/>
        <v>N</v>
      </c>
      <c r="L94" s="137" t="str">
        <f t="shared" si="173"/>
        <v>Y</v>
      </c>
      <c r="M94" s="137" t="str">
        <f t="shared" si="174"/>
        <v>Y</v>
      </c>
      <c r="N94" s="137" t="str">
        <f t="shared" si="175"/>
        <v>Y</v>
      </c>
      <c r="O94" s="139">
        <f t="shared" si="176"/>
        <v>0.98639455782313434</v>
      </c>
      <c r="P94" s="139">
        <f t="shared" si="177"/>
        <v>-2.4767801857585114</v>
      </c>
      <c r="Q94" s="139">
        <f t="shared" si="178"/>
        <v>-1.5779736641636739</v>
      </c>
      <c r="R94" s="139">
        <f t="shared" si="179"/>
        <v>4.4738786879654393</v>
      </c>
      <c r="S94" s="139">
        <f t="shared" si="180"/>
        <v>3.21539635040779</v>
      </c>
      <c r="T94" s="139">
        <f t="shared" si="181"/>
        <v>1.9501106657893108</v>
      </c>
      <c r="U94" s="137" t="str">
        <f t="shared" si="182"/>
        <v>Y</v>
      </c>
      <c r="V94" s="137" t="str">
        <f t="shared" si="183"/>
        <v>N</v>
      </c>
      <c r="W94" s="137" t="str">
        <f t="shared" si="184"/>
        <v>N</v>
      </c>
      <c r="X94" s="137" t="str">
        <f t="shared" si="185"/>
        <v>Y</v>
      </c>
      <c r="Y94" s="137" t="str">
        <f t="shared" si="186"/>
        <v>Y</v>
      </c>
      <c r="Z94" s="137">
        <f>D!C94</f>
        <v>882</v>
      </c>
      <c r="AA94" s="137">
        <f>D!L94</f>
        <v>905</v>
      </c>
      <c r="AB94" s="137">
        <f>D!U94</f>
        <v>916</v>
      </c>
      <c r="AC94" s="137">
        <f>D!AD94</f>
        <v>884.25</v>
      </c>
      <c r="AD94" s="137">
        <f>D!AM94</f>
        <v>854.6</v>
      </c>
      <c r="AE94" s="137">
        <f>D!AV94</f>
        <v>829</v>
      </c>
      <c r="AF94" s="137">
        <f>D!BE94</f>
        <v>874</v>
      </c>
      <c r="AG94" s="137">
        <f>D!D94</f>
        <v>906</v>
      </c>
      <c r="AH94" s="137">
        <f>D!M94</f>
        <v>919</v>
      </c>
      <c r="AI94" s="137">
        <f>D!V94</f>
        <v>916.4</v>
      </c>
      <c r="AJ94" s="137">
        <f>D!AE94</f>
        <v>923.45</v>
      </c>
      <c r="AK94" s="137">
        <f>D!AN94</f>
        <v>882.35</v>
      </c>
      <c r="AL94" s="137">
        <f>D!AW94</f>
        <v>865.2</v>
      </c>
      <c r="AM94" s="137">
        <f>D!BF94</f>
        <v>878.85</v>
      </c>
      <c r="AN94" s="137">
        <f>D!E94</f>
        <v>873.25</v>
      </c>
      <c r="AO94" s="137">
        <f>D!N94</f>
        <v>877.3</v>
      </c>
      <c r="AP94" s="137">
        <f>D!W94</f>
        <v>883.1</v>
      </c>
      <c r="AQ94" s="137">
        <f>D!AF94</f>
        <v>883</v>
      </c>
      <c r="AR94" s="137">
        <f>D!AO94</f>
        <v>846.9</v>
      </c>
      <c r="AS94" s="137">
        <f>D!AX94</f>
        <v>815.6</v>
      </c>
      <c r="AT94" s="137">
        <f>D!BG94</f>
        <v>831.35</v>
      </c>
      <c r="AU94" s="137">
        <f>D!G94</f>
        <v>873409</v>
      </c>
      <c r="AV94" s="137">
        <f>D!P94</f>
        <v>943859</v>
      </c>
      <c r="AW94" s="137">
        <f>D!Y94</f>
        <v>927321</v>
      </c>
      <c r="AX94" s="137">
        <f>D!AH94</f>
        <v>2089834</v>
      </c>
      <c r="AY94" s="137">
        <f>D!AQ94</f>
        <v>1593616</v>
      </c>
      <c r="AZ94" s="137">
        <f>D!AZ94</f>
        <v>1618897</v>
      </c>
      <c r="BA94" s="137">
        <f>D!BI94</f>
        <v>1296888</v>
      </c>
      <c r="BB94" s="137" t="str">
        <f t="shared" si="187"/>
        <v>N</v>
      </c>
      <c r="BC94" s="137" t="str">
        <f t="shared" si="188"/>
        <v>Y</v>
      </c>
      <c r="BD94" s="137" t="str">
        <f t="shared" si="189"/>
        <v>N</v>
      </c>
      <c r="BE94" s="137" t="str">
        <f t="shared" si="190"/>
        <v>Y</v>
      </c>
      <c r="BF94" s="137" t="str">
        <f t="shared" si="191"/>
        <v>N</v>
      </c>
      <c r="BG94" s="137" t="str">
        <f t="shared" si="192"/>
        <v>Y</v>
      </c>
      <c r="BH94" s="139">
        <f t="shared" si="193"/>
        <v>-7.4640385905098112</v>
      </c>
      <c r="BI94" s="139">
        <f t="shared" si="194"/>
        <v>1.7834169613326993</v>
      </c>
      <c r="BJ94" s="139">
        <f t="shared" si="195"/>
        <v>-55.627049803955721</v>
      </c>
      <c r="BK94" s="139">
        <f t="shared" si="196"/>
        <v>31.137865081675887</v>
      </c>
      <c r="BL94" s="139">
        <f t="shared" si="197"/>
        <v>-1.5616188058906775</v>
      </c>
      <c r="BM94" s="139">
        <f t="shared" si="198"/>
        <v>24.829360746648902</v>
      </c>
      <c r="BN94" s="137" t="str">
        <f t="shared" si="199"/>
        <v>N</v>
      </c>
      <c r="BO94" s="137" t="str">
        <f t="shared" si="200"/>
        <v>Y</v>
      </c>
      <c r="BP94" s="137" t="str">
        <f t="shared" si="201"/>
        <v>N</v>
      </c>
      <c r="BQ94" s="137" t="str">
        <f t="shared" si="202"/>
        <v>Y</v>
      </c>
      <c r="BR94" s="137" t="str">
        <f t="shared" si="203"/>
        <v>N</v>
      </c>
      <c r="BS94" s="137">
        <f>D!H94</f>
        <v>781919669.89999998</v>
      </c>
      <c r="BT94" s="137">
        <f>D!Q94</f>
        <v>850446718</v>
      </c>
      <c r="BU94" s="137">
        <f>D!Z94</f>
        <v>832969361.54999995</v>
      </c>
      <c r="BV94" s="137">
        <f>D!AI94</f>
        <v>1905242781</v>
      </c>
      <c r="BW94" s="137">
        <f>D!AR94</f>
        <v>1387440461.6500001</v>
      </c>
      <c r="BX94" s="137">
        <f>D!BA94</f>
        <v>1362437473.55</v>
      </c>
      <c r="BY94" s="137">
        <f>D!BJ94</f>
        <v>1108176444.5999999</v>
      </c>
      <c r="BZ94" s="137" t="str">
        <f t="shared" si="204"/>
        <v>N</v>
      </c>
      <c r="CA94" s="137" t="str">
        <f t="shared" si="205"/>
        <v>Y</v>
      </c>
      <c r="CB94" s="137" t="str">
        <f t="shared" si="206"/>
        <v>N</v>
      </c>
      <c r="CC94" s="137" t="str">
        <f t="shared" si="207"/>
        <v>Y</v>
      </c>
      <c r="CD94" s="137" t="str">
        <f t="shared" si="208"/>
        <v>Y</v>
      </c>
      <c r="CE94" s="137" t="str">
        <f t="shared" si="209"/>
        <v>Y</v>
      </c>
      <c r="CF94" s="139">
        <f t="shared" si="210"/>
        <v>-8.0577708925910656</v>
      </c>
      <c r="CG94" s="139">
        <f t="shared" si="211"/>
        <v>2.0981991963639528</v>
      </c>
      <c r="CH94" s="139">
        <f t="shared" si="212"/>
        <v>-56.28014603405024</v>
      </c>
      <c r="CI94" s="139">
        <f t="shared" si="213"/>
        <v>37.320687529482058</v>
      </c>
      <c r="CJ94" s="139">
        <f t="shared" si="214"/>
        <v>1.835165912961257</v>
      </c>
      <c r="CK94" s="139">
        <f t="shared" si="215"/>
        <v>22.944092539503171</v>
      </c>
      <c r="CL94" s="137" t="str">
        <f t="shared" si="216"/>
        <v>N</v>
      </c>
      <c r="CM94" s="137" t="str">
        <f t="shared" si="217"/>
        <v>Y</v>
      </c>
      <c r="CN94" s="137" t="str">
        <f t="shared" si="218"/>
        <v>N</v>
      </c>
      <c r="CO94" s="137" t="str">
        <f t="shared" si="219"/>
        <v>Y</v>
      </c>
      <c r="CP94" s="137" t="str">
        <f t="shared" si="220"/>
        <v>N</v>
      </c>
      <c r="CQ94" s="137">
        <f>D!I94</f>
        <v>25092</v>
      </c>
      <c r="CR94" s="137">
        <f>D!R94</f>
        <v>24207</v>
      </c>
      <c r="CS94" s="137">
        <f>D!AA94</f>
        <v>26909</v>
      </c>
      <c r="CT94" s="137">
        <f>D!AJ94</f>
        <v>81273</v>
      </c>
      <c r="CU94" s="137">
        <f>D!AS94</f>
        <v>36059</v>
      </c>
      <c r="CV94" s="137">
        <f>D!BB94</f>
        <v>38848</v>
      </c>
      <c r="CW94" s="137">
        <f>D!BK94</f>
        <v>48430</v>
      </c>
      <c r="CX94" s="137" t="str">
        <f t="shared" si="221"/>
        <v>Y</v>
      </c>
      <c r="CY94" s="137" t="str">
        <f t="shared" si="222"/>
        <v>N</v>
      </c>
      <c r="CZ94" s="137" t="str">
        <f t="shared" si="223"/>
        <v>N</v>
      </c>
      <c r="DA94" s="137" t="str">
        <f t="shared" si="224"/>
        <v>Y</v>
      </c>
      <c r="DB94" s="137" t="str">
        <f t="shared" si="225"/>
        <v>N</v>
      </c>
      <c r="DC94" s="137" t="str">
        <f t="shared" si="226"/>
        <v>N</v>
      </c>
      <c r="DD94" s="139">
        <f t="shared" si="227"/>
        <v>3.655967282191102</v>
      </c>
      <c r="DE94" s="139">
        <f t="shared" si="228"/>
        <v>-10.04125013935858</v>
      </c>
      <c r="DF94" s="139">
        <f t="shared" si="229"/>
        <v>-66.890603275380514</v>
      </c>
      <c r="DG94" s="139">
        <f t="shared" si="230"/>
        <v>125.38894589422891</v>
      </c>
      <c r="DH94" s="139">
        <f t="shared" si="231"/>
        <v>-7.1792627677100498</v>
      </c>
      <c r="DI94" s="139">
        <f t="shared" si="232"/>
        <v>-19.78525707206277</v>
      </c>
      <c r="DJ94" s="137" t="str">
        <f t="shared" si="233"/>
        <v>Y</v>
      </c>
      <c r="DK94" s="137" t="str">
        <f t="shared" si="234"/>
        <v>Y</v>
      </c>
      <c r="DL94" s="137" t="str">
        <f t="shared" si="235"/>
        <v>N</v>
      </c>
      <c r="DM94" s="137" t="str">
        <f t="shared" si="236"/>
        <v>Y</v>
      </c>
      <c r="DN94" s="137" t="str">
        <f t="shared" si="237"/>
        <v>Y</v>
      </c>
      <c r="DO94" s="137">
        <f>Volatility!B94</f>
        <v>3.92</v>
      </c>
      <c r="DP94" s="137">
        <f>Volatility!E94</f>
        <v>4.04</v>
      </c>
      <c r="DQ94" s="137">
        <f>Volatility!H94</f>
        <v>4.12</v>
      </c>
      <c r="DR94" s="137">
        <f>Volatility!K94</f>
        <v>4.2299999999999898</v>
      </c>
      <c r="DS94" s="137">
        <f>Volatility!N94</f>
        <v>4.22</v>
      </c>
      <c r="DT94" s="137">
        <f>Volatility!Q94</f>
        <v>4.2799999999999896</v>
      </c>
      <c r="DU94" s="137">
        <f>Volatility!T94</f>
        <v>4.3899999999999997</v>
      </c>
      <c r="DV94" s="137" t="str">
        <f t="shared" si="238"/>
        <v>N</v>
      </c>
      <c r="DW94" s="137" t="str">
        <f t="shared" si="239"/>
        <v>N</v>
      </c>
      <c r="DX94" s="137" t="str">
        <f t="shared" si="240"/>
        <v>N</v>
      </c>
      <c r="DY94" s="137" t="str">
        <f t="shared" si="241"/>
        <v>Y</v>
      </c>
      <c r="DZ94" s="137" t="str">
        <f t="shared" si="242"/>
        <v>N</v>
      </c>
      <c r="EA94" s="137" t="str">
        <f t="shared" si="243"/>
        <v>N</v>
      </c>
      <c r="EB94" s="139">
        <f t="shared" si="244"/>
        <v>-2.9702970297029729</v>
      </c>
      <c r="EC94" s="139">
        <f t="shared" si="245"/>
        <v>-1.9417475728155356</v>
      </c>
      <c r="ED94" s="139">
        <f t="shared" si="246"/>
        <v>-2.6004728132385324</v>
      </c>
      <c r="EE94" s="139">
        <f t="shared" si="247"/>
        <v>0.23696682464431321</v>
      </c>
      <c r="EF94" s="139">
        <f t="shared" si="248"/>
        <v>-1.4018691588782706</v>
      </c>
      <c r="EG94" s="139">
        <f t="shared" si="249"/>
        <v>-2.5056947608202753</v>
      </c>
      <c r="EH94" s="137" t="str">
        <f t="shared" si="250"/>
        <v>N</v>
      </c>
      <c r="EI94" s="137" t="str">
        <f t="shared" si="251"/>
        <v>Y</v>
      </c>
      <c r="EJ94" s="137" t="str">
        <f t="shared" si="252"/>
        <v>N</v>
      </c>
      <c r="EK94" s="137" t="str">
        <f t="shared" si="253"/>
        <v>Y</v>
      </c>
      <c r="EL94" s="137" t="str">
        <f t="shared" si="254"/>
        <v>Y</v>
      </c>
    </row>
    <row r="95" spans="1:142" x14ac:dyDescent="0.3">
      <c r="A95" s="137" t="str">
        <f>D!B95</f>
        <v>MOTHERSUMI</v>
      </c>
      <c r="B95" s="137">
        <f>D!F95</f>
        <v>79.2</v>
      </c>
      <c r="C95" s="137">
        <f>D!O95</f>
        <v>81.75</v>
      </c>
      <c r="D95" s="137">
        <f>D!X95</f>
        <v>82</v>
      </c>
      <c r="E95" s="137">
        <f>D!AG95</f>
        <v>79.099999999999994</v>
      </c>
      <c r="F95" s="137">
        <f>D!AP95</f>
        <v>77.849999999999994</v>
      </c>
      <c r="G95" s="137">
        <f>D!AY95</f>
        <v>82.2</v>
      </c>
      <c r="H95" s="137">
        <f>D!BH95</f>
        <v>79.95</v>
      </c>
      <c r="I95" s="137" t="str">
        <f t="shared" si="170"/>
        <v>N</v>
      </c>
      <c r="J95" s="137" t="str">
        <f t="shared" si="171"/>
        <v>N</v>
      </c>
      <c r="K95" s="137" t="str">
        <f t="shared" si="172"/>
        <v>Y</v>
      </c>
      <c r="L95" s="137" t="str">
        <f t="shared" si="173"/>
        <v>Y</v>
      </c>
      <c r="M95" s="137" t="str">
        <f t="shared" si="174"/>
        <v>N</v>
      </c>
      <c r="N95" s="137" t="str">
        <f t="shared" si="175"/>
        <v>Y</v>
      </c>
      <c r="O95" s="139">
        <f t="shared" si="176"/>
        <v>-3.119266055045868</v>
      </c>
      <c r="P95" s="139">
        <f t="shared" si="177"/>
        <v>-0.3048780487804878</v>
      </c>
      <c r="Q95" s="139">
        <f t="shared" si="178"/>
        <v>3.6662452591656209</v>
      </c>
      <c r="R95" s="139">
        <f t="shared" si="179"/>
        <v>1.605651894669236</v>
      </c>
      <c r="S95" s="139">
        <f t="shared" si="180"/>
        <v>-5.2919708029197183</v>
      </c>
      <c r="T95" s="139">
        <f t="shared" si="181"/>
        <v>2.8142589118198873</v>
      </c>
      <c r="U95" s="137" t="str">
        <f t="shared" si="182"/>
        <v>N</v>
      </c>
      <c r="V95" s="137" t="str">
        <f t="shared" si="183"/>
        <v>N</v>
      </c>
      <c r="W95" s="137" t="str">
        <f t="shared" si="184"/>
        <v>Y</v>
      </c>
      <c r="X95" s="137" t="str">
        <f t="shared" si="185"/>
        <v>Y</v>
      </c>
      <c r="Y95" s="137" t="str">
        <f t="shared" si="186"/>
        <v>N</v>
      </c>
      <c r="Z95" s="137">
        <f>D!C95</f>
        <v>81</v>
      </c>
      <c r="AA95" s="137">
        <f>D!L95</f>
        <v>82</v>
      </c>
      <c r="AB95" s="137">
        <f>D!U95</f>
        <v>79.45</v>
      </c>
      <c r="AC95" s="137">
        <f>D!AD95</f>
        <v>79.75</v>
      </c>
      <c r="AD95" s="137">
        <f>D!AM95</f>
        <v>82.2</v>
      </c>
      <c r="AE95" s="137">
        <f>D!AV95</f>
        <v>80.599999999999994</v>
      </c>
      <c r="AF95" s="137">
        <f>D!BE95</f>
        <v>81.5</v>
      </c>
      <c r="AG95" s="137">
        <f>D!D95</f>
        <v>81.75</v>
      </c>
      <c r="AH95" s="137">
        <f>D!M95</f>
        <v>83.5</v>
      </c>
      <c r="AI95" s="137">
        <f>D!V95</f>
        <v>83.2</v>
      </c>
      <c r="AJ95" s="137">
        <f>D!AE95</f>
        <v>80.599999999999994</v>
      </c>
      <c r="AK95" s="137">
        <f>D!AN95</f>
        <v>82.35</v>
      </c>
      <c r="AL95" s="137">
        <f>D!AW95</f>
        <v>83.1</v>
      </c>
      <c r="AM95" s="137">
        <f>D!BF95</f>
        <v>84.15</v>
      </c>
      <c r="AN95" s="137">
        <f>D!E95</f>
        <v>78.400000000000006</v>
      </c>
      <c r="AO95" s="137">
        <f>D!N95</f>
        <v>81.05</v>
      </c>
      <c r="AP95" s="137">
        <f>D!W95</f>
        <v>78.7</v>
      </c>
      <c r="AQ95" s="137">
        <f>D!AF95</f>
        <v>78.2</v>
      </c>
      <c r="AR95" s="137">
        <f>D!AO95</f>
        <v>77.099999999999994</v>
      </c>
      <c r="AS95" s="137">
        <f>D!AX95</f>
        <v>79.099999999999994</v>
      </c>
      <c r="AT95" s="137">
        <f>D!BG95</f>
        <v>79.2</v>
      </c>
      <c r="AU95" s="137">
        <f>D!G95</f>
        <v>8043543</v>
      </c>
      <c r="AV95" s="137">
        <f>D!P95</f>
        <v>10792983</v>
      </c>
      <c r="AW95" s="137">
        <f>D!Y95</f>
        <v>8495427</v>
      </c>
      <c r="AX95" s="137">
        <f>D!AH95</f>
        <v>14175294</v>
      </c>
      <c r="AY95" s="137">
        <f>D!AQ95</f>
        <v>14579866</v>
      </c>
      <c r="AZ95" s="137">
        <f>D!AZ95</f>
        <v>19124526</v>
      </c>
      <c r="BA95" s="137">
        <f>D!BI95</f>
        <v>14133319</v>
      </c>
      <c r="BB95" s="137" t="str">
        <f t="shared" si="187"/>
        <v>N</v>
      </c>
      <c r="BC95" s="137" t="str">
        <f t="shared" si="188"/>
        <v>Y</v>
      </c>
      <c r="BD95" s="137" t="str">
        <f t="shared" si="189"/>
        <v>N</v>
      </c>
      <c r="BE95" s="137" t="str">
        <f t="shared" si="190"/>
        <v>N</v>
      </c>
      <c r="BF95" s="137" t="str">
        <f t="shared" si="191"/>
        <v>N</v>
      </c>
      <c r="BG95" s="137" t="str">
        <f t="shared" si="192"/>
        <v>Y</v>
      </c>
      <c r="BH95" s="139">
        <f t="shared" si="193"/>
        <v>-25.474329015435305</v>
      </c>
      <c r="BI95" s="139">
        <f t="shared" si="194"/>
        <v>27.044620594114928</v>
      </c>
      <c r="BJ95" s="139">
        <f t="shared" si="195"/>
        <v>-40.068777409484419</v>
      </c>
      <c r="BK95" s="139">
        <f t="shared" si="196"/>
        <v>-2.7748677525568479</v>
      </c>
      <c r="BL95" s="139">
        <f t="shared" si="197"/>
        <v>-23.763517067037373</v>
      </c>
      <c r="BM95" s="139">
        <f t="shared" si="198"/>
        <v>35.315179682847322</v>
      </c>
      <c r="BN95" s="137" t="str">
        <f t="shared" si="199"/>
        <v>N</v>
      </c>
      <c r="BO95" s="137" t="str">
        <f t="shared" si="200"/>
        <v>Y</v>
      </c>
      <c r="BP95" s="137" t="str">
        <f t="shared" si="201"/>
        <v>N</v>
      </c>
      <c r="BQ95" s="137" t="str">
        <f t="shared" si="202"/>
        <v>Y</v>
      </c>
      <c r="BR95" s="137" t="str">
        <f t="shared" si="203"/>
        <v>N</v>
      </c>
      <c r="BS95" s="137">
        <f>D!H95</f>
        <v>641550320.79999995</v>
      </c>
      <c r="BT95" s="137">
        <f>D!Q95</f>
        <v>889414032.29999995</v>
      </c>
      <c r="BU95" s="137">
        <f>D!Z95</f>
        <v>684429494.20000005</v>
      </c>
      <c r="BV95" s="137">
        <f>D!AI95</f>
        <v>1125475213.4000001</v>
      </c>
      <c r="BW95" s="137">
        <f>D!AR95</f>
        <v>1151457657</v>
      </c>
      <c r="BX95" s="137">
        <f>D!BA95</f>
        <v>1564202202.3</v>
      </c>
      <c r="BY95" s="137">
        <f>D!BJ95</f>
        <v>1152384604.9000001</v>
      </c>
      <c r="BZ95" s="137" t="str">
        <f t="shared" si="204"/>
        <v>N</v>
      </c>
      <c r="CA95" s="137" t="str">
        <f t="shared" si="205"/>
        <v>Y</v>
      </c>
      <c r="CB95" s="137" t="str">
        <f t="shared" si="206"/>
        <v>N</v>
      </c>
      <c r="CC95" s="137" t="str">
        <f t="shared" si="207"/>
        <v>N</v>
      </c>
      <c r="CD95" s="137" t="str">
        <f t="shared" si="208"/>
        <v>N</v>
      </c>
      <c r="CE95" s="137" t="str">
        <f t="shared" si="209"/>
        <v>Y</v>
      </c>
      <c r="CF95" s="139">
        <f t="shared" si="210"/>
        <v>-27.868203389936557</v>
      </c>
      <c r="CG95" s="139">
        <f t="shared" si="211"/>
        <v>29.949693845324042</v>
      </c>
      <c r="CH95" s="139">
        <f t="shared" si="212"/>
        <v>-39.187510657620315</v>
      </c>
      <c r="CI95" s="139">
        <f t="shared" si="213"/>
        <v>-2.2564827670428098</v>
      </c>
      <c r="CJ95" s="139">
        <f t="shared" si="214"/>
        <v>-26.386904755222893</v>
      </c>
      <c r="CK95" s="139">
        <f t="shared" si="215"/>
        <v>35.736124523785698</v>
      </c>
      <c r="CL95" s="137" t="str">
        <f t="shared" si="216"/>
        <v>N</v>
      </c>
      <c r="CM95" s="137" t="str">
        <f t="shared" si="217"/>
        <v>Y</v>
      </c>
      <c r="CN95" s="137" t="str">
        <f t="shared" si="218"/>
        <v>N</v>
      </c>
      <c r="CO95" s="137" t="str">
        <f t="shared" si="219"/>
        <v>Y</v>
      </c>
      <c r="CP95" s="137" t="str">
        <f t="shared" si="220"/>
        <v>N</v>
      </c>
      <c r="CQ95" s="137">
        <f>D!I95</f>
        <v>30432</v>
      </c>
      <c r="CR95" s="137">
        <f>D!R95</f>
        <v>37253</v>
      </c>
      <c r="CS95" s="137">
        <f>D!AA95</f>
        <v>35788</v>
      </c>
      <c r="CT95" s="137">
        <f>D!AJ95</f>
        <v>38777</v>
      </c>
      <c r="CU95" s="137">
        <f>D!AS95</f>
        <v>57068</v>
      </c>
      <c r="CV95" s="137">
        <f>D!BB95</f>
        <v>71967</v>
      </c>
      <c r="CW95" s="137">
        <f>D!BK95</f>
        <v>56255</v>
      </c>
      <c r="CX95" s="137" t="str">
        <f t="shared" si="221"/>
        <v>N</v>
      </c>
      <c r="CY95" s="137" t="str">
        <f t="shared" si="222"/>
        <v>Y</v>
      </c>
      <c r="CZ95" s="137" t="str">
        <f t="shared" si="223"/>
        <v>N</v>
      </c>
      <c r="DA95" s="137" t="str">
        <f t="shared" si="224"/>
        <v>N</v>
      </c>
      <c r="DB95" s="137" t="str">
        <f t="shared" si="225"/>
        <v>N</v>
      </c>
      <c r="DC95" s="137" t="str">
        <f t="shared" si="226"/>
        <v>Y</v>
      </c>
      <c r="DD95" s="139">
        <f t="shared" si="227"/>
        <v>-18.309934770354065</v>
      </c>
      <c r="DE95" s="139">
        <f t="shared" si="228"/>
        <v>4.0935509109198618</v>
      </c>
      <c r="DF95" s="139">
        <f t="shared" si="229"/>
        <v>-7.7081775279160327</v>
      </c>
      <c r="DG95" s="139">
        <f t="shared" si="230"/>
        <v>-32.051237120628024</v>
      </c>
      <c r="DH95" s="139">
        <f t="shared" si="231"/>
        <v>-20.702544221657149</v>
      </c>
      <c r="DI95" s="139">
        <f t="shared" si="232"/>
        <v>27.929961781175006</v>
      </c>
      <c r="DJ95" s="137" t="str">
        <f t="shared" si="233"/>
        <v>N</v>
      </c>
      <c r="DK95" s="137" t="str">
        <f t="shared" si="234"/>
        <v>Y</v>
      </c>
      <c r="DL95" s="137" t="str">
        <f t="shared" si="235"/>
        <v>Y</v>
      </c>
      <c r="DM95" s="137" t="str">
        <f t="shared" si="236"/>
        <v>N</v>
      </c>
      <c r="DN95" s="137" t="str">
        <f t="shared" si="237"/>
        <v>N</v>
      </c>
      <c r="DO95" s="137">
        <f>Volatility!B95</f>
        <v>5.77</v>
      </c>
      <c r="DP95" s="137">
        <f>Volatility!E95</f>
        <v>5.8999999999999897</v>
      </c>
      <c r="DQ95" s="137">
        <f>Volatility!H95</f>
        <v>6.08</v>
      </c>
      <c r="DR95" s="137">
        <f>Volatility!K95</f>
        <v>6.2</v>
      </c>
      <c r="DS95" s="137">
        <f>Volatility!N95</f>
        <v>6.38</v>
      </c>
      <c r="DT95" s="137">
        <f>Volatility!Q95</f>
        <v>6.4399999999999897</v>
      </c>
      <c r="DU95" s="137">
        <f>Volatility!T95</f>
        <v>6.61</v>
      </c>
      <c r="DV95" s="137" t="str">
        <f t="shared" si="238"/>
        <v>N</v>
      </c>
      <c r="DW95" s="137" t="str">
        <f t="shared" si="239"/>
        <v>N</v>
      </c>
      <c r="DX95" s="137" t="str">
        <f t="shared" si="240"/>
        <v>N</v>
      </c>
      <c r="DY95" s="137" t="str">
        <f t="shared" si="241"/>
        <v>N</v>
      </c>
      <c r="DZ95" s="137" t="str">
        <f t="shared" si="242"/>
        <v>N</v>
      </c>
      <c r="EA95" s="137" t="str">
        <f t="shared" si="243"/>
        <v>N</v>
      </c>
      <c r="EB95" s="139">
        <f t="shared" si="244"/>
        <v>-2.2033898305083111</v>
      </c>
      <c r="EC95" s="139">
        <f t="shared" si="245"/>
        <v>-2.9605263157896444</v>
      </c>
      <c r="ED95" s="139">
        <f t="shared" si="246"/>
        <v>-1.9354838709677438</v>
      </c>
      <c r="EE95" s="139">
        <f t="shared" si="247"/>
        <v>-2.8213166144200583</v>
      </c>
      <c r="EF95" s="139">
        <f t="shared" si="248"/>
        <v>-0.93167701863338415</v>
      </c>
      <c r="EG95" s="139">
        <f t="shared" si="249"/>
        <v>-2.5718608169441843</v>
      </c>
      <c r="EH95" s="137" t="str">
        <f t="shared" si="250"/>
        <v>Y</v>
      </c>
      <c r="EI95" s="137" t="str">
        <f t="shared" si="251"/>
        <v>N</v>
      </c>
      <c r="EJ95" s="137" t="str">
        <f t="shared" si="252"/>
        <v>Y</v>
      </c>
      <c r="EK95" s="137" t="str">
        <f t="shared" si="253"/>
        <v>N</v>
      </c>
      <c r="EL95" s="137" t="str">
        <f t="shared" si="254"/>
        <v>Y</v>
      </c>
    </row>
    <row r="96" spans="1:142" x14ac:dyDescent="0.3">
      <c r="A96" s="137" t="str">
        <f>D!B96</f>
        <v>MRF</v>
      </c>
      <c r="B96" s="137">
        <f>D!F96</f>
        <v>57434.1</v>
      </c>
      <c r="C96" s="137">
        <f>D!O96</f>
        <v>57451.5</v>
      </c>
      <c r="D96" s="137">
        <f>D!X96</f>
        <v>57298.9</v>
      </c>
      <c r="E96" s="137">
        <f>D!AG96</f>
        <v>56828.2</v>
      </c>
      <c r="F96" s="137">
        <f>D!AP96</f>
        <v>56356.05</v>
      </c>
      <c r="G96" s="137">
        <f>D!AY96</f>
        <v>58135.55</v>
      </c>
      <c r="H96" s="137">
        <f>D!BH96</f>
        <v>58132.6</v>
      </c>
      <c r="I96" s="137" t="str">
        <f t="shared" si="170"/>
        <v>N</v>
      </c>
      <c r="J96" s="137" t="str">
        <f t="shared" si="171"/>
        <v>Y</v>
      </c>
      <c r="K96" s="137" t="str">
        <f t="shared" si="172"/>
        <v>Y</v>
      </c>
      <c r="L96" s="137" t="str">
        <f t="shared" si="173"/>
        <v>Y</v>
      </c>
      <c r="M96" s="137" t="str">
        <f t="shared" si="174"/>
        <v>N</v>
      </c>
      <c r="N96" s="137" t="str">
        <f t="shared" si="175"/>
        <v>Y</v>
      </c>
      <c r="O96" s="139">
        <f t="shared" si="176"/>
        <v>-3.0286415498292397E-2</v>
      </c>
      <c r="P96" s="139">
        <f t="shared" si="177"/>
        <v>0.26632273917998173</v>
      </c>
      <c r="Q96" s="139">
        <f t="shared" si="178"/>
        <v>0.82828595662013649</v>
      </c>
      <c r="R96" s="139">
        <f t="shared" si="179"/>
        <v>0.83779824881267251</v>
      </c>
      <c r="S96" s="139">
        <f t="shared" si="180"/>
        <v>-3.0609497974991204</v>
      </c>
      <c r="T96" s="139">
        <f t="shared" si="181"/>
        <v>5.0746052989275653E-3</v>
      </c>
      <c r="U96" s="137" t="str">
        <f t="shared" si="182"/>
        <v>N</v>
      </c>
      <c r="V96" s="137" t="str">
        <f t="shared" si="183"/>
        <v>N</v>
      </c>
      <c r="W96" s="137" t="str">
        <f t="shared" si="184"/>
        <v>N</v>
      </c>
      <c r="X96" s="137" t="str">
        <f t="shared" si="185"/>
        <v>Y</v>
      </c>
      <c r="Y96" s="137" t="str">
        <f t="shared" si="186"/>
        <v>N</v>
      </c>
      <c r="Z96" s="137">
        <f>D!C96</f>
        <v>57309.45</v>
      </c>
      <c r="AA96" s="137">
        <f>D!L96</f>
        <v>57399</v>
      </c>
      <c r="AB96" s="137">
        <f>D!U96</f>
        <v>57200</v>
      </c>
      <c r="AC96" s="137">
        <f>D!AD96</f>
        <v>56850</v>
      </c>
      <c r="AD96" s="137">
        <f>D!AM96</f>
        <v>58235</v>
      </c>
      <c r="AE96" s="137">
        <f>D!AV96</f>
        <v>58751</v>
      </c>
      <c r="AF96" s="137">
        <f>D!BE96</f>
        <v>58676</v>
      </c>
      <c r="AG96" s="137">
        <f>D!D96</f>
        <v>57890</v>
      </c>
      <c r="AH96" s="137">
        <f>D!M96</f>
        <v>58260</v>
      </c>
      <c r="AI96" s="137">
        <f>D!V96</f>
        <v>57400</v>
      </c>
      <c r="AJ96" s="137">
        <f>D!AE96</f>
        <v>57400</v>
      </c>
      <c r="AK96" s="137">
        <f>D!AN96</f>
        <v>58499.95</v>
      </c>
      <c r="AL96" s="137">
        <f>D!AW96</f>
        <v>58751</v>
      </c>
      <c r="AM96" s="137">
        <f>D!BF96</f>
        <v>59125</v>
      </c>
      <c r="AN96" s="137">
        <f>D!E96</f>
        <v>57000</v>
      </c>
      <c r="AO96" s="137">
        <f>D!N96</f>
        <v>57300</v>
      </c>
      <c r="AP96" s="137">
        <f>D!W96</f>
        <v>56745.05</v>
      </c>
      <c r="AQ96" s="137">
        <f>D!AF96</f>
        <v>56600</v>
      </c>
      <c r="AR96" s="137">
        <f>D!AO96</f>
        <v>56150</v>
      </c>
      <c r="AS96" s="137">
        <f>D!AX96</f>
        <v>57775</v>
      </c>
      <c r="AT96" s="137">
        <f>D!BG96</f>
        <v>57925.4</v>
      </c>
      <c r="AU96" s="137">
        <f>D!G96</f>
        <v>4097</v>
      </c>
      <c r="AV96" s="137">
        <f>D!P96</f>
        <v>4819</v>
      </c>
      <c r="AW96" s="137">
        <f>D!Y96</f>
        <v>7045</v>
      </c>
      <c r="AX96" s="137">
        <f>D!AH96</f>
        <v>6473</v>
      </c>
      <c r="AY96" s="137">
        <f>D!AQ96</f>
        <v>9020</v>
      </c>
      <c r="AZ96" s="137">
        <f>D!AZ96</f>
        <v>8050</v>
      </c>
      <c r="BA96" s="137">
        <f>D!BI96</f>
        <v>6586</v>
      </c>
      <c r="BB96" s="137" t="str">
        <f t="shared" si="187"/>
        <v>N</v>
      </c>
      <c r="BC96" s="137" t="str">
        <f t="shared" si="188"/>
        <v>N</v>
      </c>
      <c r="BD96" s="137" t="str">
        <f t="shared" si="189"/>
        <v>Y</v>
      </c>
      <c r="BE96" s="137" t="str">
        <f t="shared" si="190"/>
        <v>N</v>
      </c>
      <c r="BF96" s="137" t="str">
        <f t="shared" si="191"/>
        <v>Y</v>
      </c>
      <c r="BG96" s="137" t="str">
        <f t="shared" si="192"/>
        <v>Y</v>
      </c>
      <c r="BH96" s="139">
        <f t="shared" si="193"/>
        <v>-14.982361485785434</v>
      </c>
      <c r="BI96" s="139">
        <f t="shared" si="194"/>
        <v>-31.596877217885023</v>
      </c>
      <c r="BJ96" s="139">
        <f t="shared" si="195"/>
        <v>8.8367063185539934</v>
      </c>
      <c r="BK96" s="139">
        <f t="shared" si="196"/>
        <v>-28.237250554323722</v>
      </c>
      <c r="BL96" s="139">
        <f t="shared" si="197"/>
        <v>12.049689440993788</v>
      </c>
      <c r="BM96" s="139">
        <f t="shared" si="198"/>
        <v>22.228970543577283</v>
      </c>
      <c r="BN96" s="137" t="str">
        <f t="shared" si="199"/>
        <v>Y</v>
      </c>
      <c r="BO96" s="137" t="str">
        <f t="shared" si="200"/>
        <v>N</v>
      </c>
      <c r="BP96" s="137" t="str">
        <f t="shared" si="201"/>
        <v>Y</v>
      </c>
      <c r="BQ96" s="137" t="str">
        <f t="shared" si="202"/>
        <v>N</v>
      </c>
      <c r="BR96" s="137" t="str">
        <f t="shared" si="203"/>
        <v>N</v>
      </c>
      <c r="BS96" s="137">
        <f>D!H96</f>
        <v>235245842.84999999</v>
      </c>
      <c r="BT96" s="137">
        <f>D!Q96</f>
        <v>278530126.10000002</v>
      </c>
      <c r="BU96" s="137">
        <f>D!Z96</f>
        <v>402504491.35000002</v>
      </c>
      <c r="BV96" s="137">
        <f>D!AI96</f>
        <v>368990656.60000002</v>
      </c>
      <c r="BW96" s="137">
        <f>D!AR96</f>
        <v>513387929.64999998</v>
      </c>
      <c r="BX96" s="137">
        <f>D!BA96</f>
        <v>468471239.19999999</v>
      </c>
      <c r="BY96" s="137">
        <f>D!BJ96</f>
        <v>384800180.35000002</v>
      </c>
      <c r="BZ96" s="137" t="str">
        <f t="shared" si="204"/>
        <v>N</v>
      </c>
      <c r="CA96" s="137" t="str">
        <f t="shared" si="205"/>
        <v>N</v>
      </c>
      <c r="CB96" s="137" t="str">
        <f t="shared" si="206"/>
        <v>Y</v>
      </c>
      <c r="CC96" s="137" t="str">
        <f t="shared" si="207"/>
        <v>N</v>
      </c>
      <c r="CD96" s="137" t="str">
        <f t="shared" si="208"/>
        <v>Y</v>
      </c>
      <c r="CE96" s="137" t="str">
        <f t="shared" si="209"/>
        <v>Y</v>
      </c>
      <c r="CF96" s="139">
        <f t="shared" si="210"/>
        <v>-15.540251913166397</v>
      </c>
      <c r="CG96" s="139">
        <f t="shared" si="211"/>
        <v>-30.800740839981682</v>
      </c>
      <c r="CH96" s="139">
        <f t="shared" si="212"/>
        <v>9.0825700191997765</v>
      </c>
      <c r="CI96" s="139">
        <f t="shared" si="213"/>
        <v>-28.126347487063473</v>
      </c>
      <c r="CJ96" s="139">
        <f t="shared" si="214"/>
        <v>9.5879291387670715</v>
      </c>
      <c r="CK96" s="139">
        <f t="shared" si="215"/>
        <v>21.744027971581474</v>
      </c>
      <c r="CL96" s="137" t="str">
        <f t="shared" si="216"/>
        <v>Y</v>
      </c>
      <c r="CM96" s="137" t="str">
        <f t="shared" si="217"/>
        <v>N</v>
      </c>
      <c r="CN96" s="137" t="str">
        <f t="shared" si="218"/>
        <v>Y</v>
      </c>
      <c r="CO96" s="137" t="str">
        <f t="shared" si="219"/>
        <v>N</v>
      </c>
      <c r="CP96" s="137" t="str">
        <f t="shared" si="220"/>
        <v>N</v>
      </c>
      <c r="CQ96" s="137">
        <f>D!I96</f>
        <v>2891</v>
      </c>
      <c r="CR96" s="137">
        <f>D!R96</f>
        <v>3292</v>
      </c>
      <c r="CS96" s="137">
        <f>D!AA96</f>
        <v>5250</v>
      </c>
      <c r="CT96" s="137">
        <f>D!AJ96</f>
        <v>4482</v>
      </c>
      <c r="CU96" s="137">
        <f>D!AS96</f>
        <v>6148</v>
      </c>
      <c r="CV96" s="137">
        <f>D!BB96</f>
        <v>5910</v>
      </c>
      <c r="CW96" s="137">
        <f>D!BK96</f>
        <v>4637</v>
      </c>
      <c r="CX96" s="137" t="str">
        <f t="shared" si="221"/>
        <v>N</v>
      </c>
      <c r="CY96" s="137" t="str">
        <f t="shared" si="222"/>
        <v>N</v>
      </c>
      <c r="CZ96" s="137" t="str">
        <f t="shared" si="223"/>
        <v>Y</v>
      </c>
      <c r="DA96" s="137" t="str">
        <f t="shared" si="224"/>
        <v>N</v>
      </c>
      <c r="DB96" s="137" t="str">
        <f t="shared" si="225"/>
        <v>Y</v>
      </c>
      <c r="DC96" s="137" t="str">
        <f t="shared" si="226"/>
        <v>Y</v>
      </c>
      <c r="DD96" s="139">
        <f t="shared" si="227"/>
        <v>-12.181044957472661</v>
      </c>
      <c r="DE96" s="139">
        <f t="shared" si="228"/>
        <v>-37.295238095238098</v>
      </c>
      <c r="DF96" s="139">
        <f t="shared" si="229"/>
        <v>17.13520749665328</v>
      </c>
      <c r="DG96" s="139">
        <f t="shared" si="230"/>
        <v>-27.098243331164607</v>
      </c>
      <c r="DH96" s="139">
        <f t="shared" si="231"/>
        <v>4.0270727580372245</v>
      </c>
      <c r="DI96" s="139">
        <f t="shared" si="232"/>
        <v>27.453094673280138</v>
      </c>
      <c r="DJ96" s="137" t="str">
        <f t="shared" si="233"/>
        <v>Y</v>
      </c>
      <c r="DK96" s="137" t="str">
        <f t="shared" si="234"/>
        <v>N</v>
      </c>
      <c r="DL96" s="137" t="str">
        <f t="shared" si="235"/>
        <v>Y</v>
      </c>
      <c r="DM96" s="137" t="str">
        <f t="shared" si="236"/>
        <v>N</v>
      </c>
      <c r="DN96" s="137" t="str">
        <f t="shared" si="237"/>
        <v>N</v>
      </c>
      <c r="DO96" s="137">
        <f>Volatility!B96</f>
        <v>2.4500000000000002</v>
      </c>
      <c r="DP96" s="137">
        <f>Volatility!E96</f>
        <v>2.5299999999999998</v>
      </c>
      <c r="DQ96" s="137">
        <f>Volatility!H96</f>
        <v>2.61</v>
      </c>
      <c r="DR96" s="137">
        <f>Volatility!K96</f>
        <v>2.68</v>
      </c>
      <c r="DS96" s="137">
        <f>Volatility!N96</f>
        <v>2.76</v>
      </c>
      <c r="DT96" s="137">
        <f>Volatility!Q96</f>
        <v>2.74</v>
      </c>
      <c r="DU96" s="137">
        <f>Volatility!T96</f>
        <v>2.83</v>
      </c>
      <c r="DV96" s="137" t="str">
        <f t="shared" si="238"/>
        <v>N</v>
      </c>
      <c r="DW96" s="137" t="str">
        <f t="shared" si="239"/>
        <v>N</v>
      </c>
      <c r="DX96" s="137" t="str">
        <f t="shared" si="240"/>
        <v>N</v>
      </c>
      <c r="DY96" s="137" t="str">
        <f t="shared" si="241"/>
        <v>N</v>
      </c>
      <c r="DZ96" s="137" t="str">
        <f t="shared" si="242"/>
        <v>Y</v>
      </c>
      <c r="EA96" s="137" t="str">
        <f t="shared" si="243"/>
        <v>N</v>
      </c>
      <c r="EB96" s="139">
        <f t="shared" si="244"/>
        <v>-3.1620553359683647</v>
      </c>
      <c r="EC96" s="139">
        <f t="shared" si="245"/>
        <v>-3.065134099616861</v>
      </c>
      <c r="ED96" s="139">
        <f t="shared" si="246"/>
        <v>-2.6119402985074731</v>
      </c>
      <c r="EE96" s="139">
        <f t="shared" si="247"/>
        <v>-2.8985507246376678</v>
      </c>
      <c r="EF96" s="139">
        <f t="shared" si="248"/>
        <v>0.72992700729925442</v>
      </c>
      <c r="EG96" s="139">
        <f t="shared" si="249"/>
        <v>-3.1802120141342707</v>
      </c>
      <c r="EH96" s="137" t="str">
        <f t="shared" si="250"/>
        <v>N</v>
      </c>
      <c r="EI96" s="137" t="str">
        <f t="shared" si="251"/>
        <v>N</v>
      </c>
      <c r="EJ96" s="137" t="str">
        <f t="shared" si="252"/>
        <v>Y</v>
      </c>
      <c r="EK96" s="137" t="str">
        <f t="shared" si="253"/>
        <v>N</v>
      </c>
      <c r="EL96" s="137" t="str">
        <f t="shared" si="254"/>
        <v>Y</v>
      </c>
    </row>
    <row r="97" spans="1:142" x14ac:dyDescent="0.3">
      <c r="A97" s="137" t="str">
        <f>D!B97</f>
        <v>MUTHOOTFIN</v>
      </c>
      <c r="B97" s="137">
        <f>D!F97</f>
        <v>805.3</v>
      </c>
      <c r="C97" s="137">
        <f>D!O97</f>
        <v>826.25</v>
      </c>
      <c r="D97" s="137">
        <f>D!X97</f>
        <v>811.05</v>
      </c>
      <c r="E97" s="137">
        <f>D!AG97</f>
        <v>781.35</v>
      </c>
      <c r="F97" s="137">
        <f>D!AP97</f>
        <v>776.6</v>
      </c>
      <c r="G97" s="137">
        <f>D!AY97</f>
        <v>819.85</v>
      </c>
      <c r="H97" s="137">
        <f>D!BH97</f>
        <v>818.45</v>
      </c>
      <c r="I97" s="137" t="str">
        <f t="shared" si="170"/>
        <v>N</v>
      </c>
      <c r="J97" s="137" t="str">
        <f t="shared" si="171"/>
        <v>Y</v>
      </c>
      <c r="K97" s="137" t="str">
        <f t="shared" si="172"/>
        <v>Y</v>
      </c>
      <c r="L97" s="137" t="str">
        <f t="shared" si="173"/>
        <v>Y</v>
      </c>
      <c r="M97" s="137" t="str">
        <f t="shared" si="174"/>
        <v>N</v>
      </c>
      <c r="N97" s="137" t="str">
        <f t="shared" si="175"/>
        <v>Y</v>
      </c>
      <c r="O97" s="139">
        <f t="shared" si="176"/>
        <v>-2.5355521936459966</v>
      </c>
      <c r="P97" s="139">
        <f t="shared" si="177"/>
        <v>1.8741138030947593</v>
      </c>
      <c r="Q97" s="139">
        <f t="shared" si="178"/>
        <v>3.8011134574774341</v>
      </c>
      <c r="R97" s="139">
        <f t="shared" si="179"/>
        <v>0.61164048416173056</v>
      </c>
      <c r="S97" s="139">
        <f t="shared" si="180"/>
        <v>-5.2753552479112029</v>
      </c>
      <c r="T97" s="139">
        <f t="shared" si="181"/>
        <v>0.17105504306921343</v>
      </c>
      <c r="U97" s="137" t="str">
        <f t="shared" si="182"/>
        <v>N</v>
      </c>
      <c r="V97" s="137" t="str">
        <f t="shared" si="183"/>
        <v>N</v>
      </c>
      <c r="W97" s="137" t="str">
        <f t="shared" si="184"/>
        <v>Y</v>
      </c>
      <c r="X97" s="137" t="str">
        <f t="shared" si="185"/>
        <v>Y</v>
      </c>
      <c r="Y97" s="137" t="str">
        <f t="shared" si="186"/>
        <v>N</v>
      </c>
      <c r="Z97" s="137">
        <f>D!C97</f>
        <v>824.25</v>
      </c>
      <c r="AA97" s="137">
        <f>D!L97</f>
        <v>819.9</v>
      </c>
      <c r="AB97" s="137">
        <f>D!U97</f>
        <v>777</v>
      </c>
      <c r="AC97" s="137">
        <f>D!AD97</f>
        <v>786.1</v>
      </c>
      <c r="AD97" s="137">
        <f>D!AM97</f>
        <v>816</v>
      </c>
      <c r="AE97" s="137">
        <f>D!AV97</f>
        <v>829</v>
      </c>
      <c r="AF97" s="137">
        <f>D!BE97</f>
        <v>813</v>
      </c>
      <c r="AG97" s="137">
        <f>D!D97</f>
        <v>831.45</v>
      </c>
      <c r="AH97" s="137">
        <f>D!M97</f>
        <v>842</v>
      </c>
      <c r="AI97" s="137">
        <f>D!V97</f>
        <v>814.85</v>
      </c>
      <c r="AJ97" s="137">
        <f>D!AE97</f>
        <v>801</v>
      </c>
      <c r="AK97" s="137">
        <f>D!AN97</f>
        <v>819.55</v>
      </c>
      <c r="AL97" s="137">
        <f>D!AW97</f>
        <v>831.9</v>
      </c>
      <c r="AM97" s="137">
        <f>D!BF97</f>
        <v>831.95</v>
      </c>
      <c r="AN97" s="137">
        <f>D!E97</f>
        <v>777.85</v>
      </c>
      <c r="AO97" s="137">
        <f>D!N97</f>
        <v>810.3</v>
      </c>
      <c r="AP97" s="137">
        <f>D!W97</f>
        <v>777</v>
      </c>
      <c r="AQ97" s="137">
        <f>D!AF97</f>
        <v>765.6</v>
      </c>
      <c r="AR97" s="137">
        <f>D!AO97</f>
        <v>768</v>
      </c>
      <c r="AS97" s="137">
        <f>D!AX97</f>
        <v>806.05</v>
      </c>
      <c r="AT97" s="137">
        <f>D!BG97</f>
        <v>802.35</v>
      </c>
      <c r="AU97" s="137">
        <f>D!G97</f>
        <v>1959606</v>
      </c>
      <c r="AV97" s="137">
        <f>D!P97</f>
        <v>1552287</v>
      </c>
      <c r="AW97" s="137">
        <f>D!Y97</f>
        <v>1298348</v>
      </c>
      <c r="AX97" s="137">
        <f>D!AH97</f>
        <v>2411845</v>
      </c>
      <c r="AY97" s="137">
        <f>D!AQ97</f>
        <v>2798879</v>
      </c>
      <c r="AZ97" s="137">
        <f>D!AZ97</f>
        <v>1617617</v>
      </c>
      <c r="BA97" s="137">
        <f>D!BI97</f>
        <v>1180843</v>
      </c>
      <c r="BB97" s="137" t="str">
        <f t="shared" si="187"/>
        <v>Y</v>
      </c>
      <c r="BC97" s="137" t="str">
        <f t="shared" si="188"/>
        <v>Y</v>
      </c>
      <c r="BD97" s="137" t="str">
        <f t="shared" si="189"/>
        <v>N</v>
      </c>
      <c r="BE97" s="137" t="str">
        <f t="shared" si="190"/>
        <v>N</v>
      </c>
      <c r="BF97" s="137" t="str">
        <f t="shared" si="191"/>
        <v>Y</v>
      </c>
      <c r="BG97" s="137" t="str">
        <f t="shared" si="192"/>
        <v>Y</v>
      </c>
      <c r="BH97" s="139">
        <f t="shared" si="193"/>
        <v>26.239928569910077</v>
      </c>
      <c r="BI97" s="139">
        <f t="shared" si="194"/>
        <v>19.558623727998963</v>
      </c>
      <c r="BJ97" s="139">
        <f t="shared" si="195"/>
        <v>-46.167850753261504</v>
      </c>
      <c r="BK97" s="139">
        <f t="shared" si="196"/>
        <v>-13.8281790674052</v>
      </c>
      <c r="BL97" s="139">
        <f t="shared" si="197"/>
        <v>73.024826024949036</v>
      </c>
      <c r="BM97" s="139">
        <f t="shared" si="198"/>
        <v>36.988321055381626</v>
      </c>
      <c r="BN97" s="137" t="str">
        <f t="shared" si="199"/>
        <v>Y</v>
      </c>
      <c r="BO97" s="137" t="str">
        <f t="shared" si="200"/>
        <v>Y</v>
      </c>
      <c r="BP97" s="137" t="str">
        <f t="shared" si="201"/>
        <v>N</v>
      </c>
      <c r="BQ97" s="137" t="str">
        <f t="shared" si="202"/>
        <v>N</v>
      </c>
      <c r="BR97" s="137" t="str">
        <f t="shared" si="203"/>
        <v>Y</v>
      </c>
      <c r="BS97" s="137">
        <f>D!H97</f>
        <v>1570230479.8</v>
      </c>
      <c r="BT97" s="137">
        <f>D!Q97</f>
        <v>1286369115.0999999</v>
      </c>
      <c r="BU97" s="137">
        <f>D!Z97</f>
        <v>1042580892.3</v>
      </c>
      <c r="BV97" s="137">
        <f>D!AI97</f>
        <v>1891699579.7</v>
      </c>
      <c r="BW97" s="137">
        <f>D!AR97</f>
        <v>2221632358.4000001</v>
      </c>
      <c r="BX97" s="137">
        <f>D!BA97</f>
        <v>1325537344.8499999</v>
      </c>
      <c r="BY97" s="137">
        <f>D!BJ97</f>
        <v>969963578.70000005</v>
      </c>
      <c r="BZ97" s="137" t="str">
        <f t="shared" si="204"/>
        <v>Y</v>
      </c>
      <c r="CA97" s="137" t="str">
        <f t="shared" si="205"/>
        <v>Y</v>
      </c>
      <c r="CB97" s="137" t="str">
        <f t="shared" si="206"/>
        <v>N</v>
      </c>
      <c r="CC97" s="137" t="str">
        <f t="shared" si="207"/>
        <v>N</v>
      </c>
      <c r="CD97" s="137" t="str">
        <f t="shared" si="208"/>
        <v>Y</v>
      </c>
      <c r="CE97" s="137" t="str">
        <f t="shared" si="209"/>
        <v>Y</v>
      </c>
      <c r="CF97" s="139">
        <f t="shared" si="210"/>
        <v>22.066867228690672</v>
      </c>
      <c r="CG97" s="139">
        <f t="shared" si="211"/>
        <v>23.383147015306179</v>
      </c>
      <c r="CH97" s="139">
        <f t="shared" si="212"/>
        <v>-44.88655051319828</v>
      </c>
      <c r="CI97" s="139">
        <f t="shared" si="213"/>
        <v>-14.850917049912557</v>
      </c>
      <c r="CJ97" s="139">
        <f t="shared" si="214"/>
        <v>67.602396645520685</v>
      </c>
      <c r="CK97" s="139">
        <f t="shared" si="215"/>
        <v>36.658465736059895</v>
      </c>
      <c r="CL97" s="137" t="str">
        <f t="shared" si="216"/>
        <v>N</v>
      </c>
      <c r="CM97" s="137" t="str">
        <f t="shared" si="217"/>
        <v>Y</v>
      </c>
      <c r="CN97" s="137" t="str">
        <f t="shared" si="218"/>
        <v>N</v>
      </c>
      <c r="CO97" s="137" t="str">
        <f t="shared" si="219"/>
        <v>N</v>
      </c>
      <c r="CP97" s="137" t="str">
        <f t="shared" si="220"/>
        <v>Y</v>
      </c>
      <c r="CQ97" s="137">
        <f>D!I97</f>
        <v>76692</v>
      </c>
      <c r="CR97" s="137">
        <f>D!R97</f>
        <v>40062</v>
      </c>
      <c r="CS97" s="137">
        <f>D!AA97</f>
        <v>29626</v>
      </c>
      <c r="CT97" s="137">
        <f>D!AJ97</f>
        <v>56501</v>
      </c>
      <c r="CU97" s="137">
        <f>D!AS97</f>
        <v>70502</v>
      </c>
      <c r="CV97" s="137">
        <f>D!BB97</f>
        <v>57846</v>
      </c>
      <c r="CW97" s="137">
        <f>D!BK97</f>
        <v>34872</v>
      </c>
      <c r="CX97" s="137" t="str">
        <f t="shared" si="221"/>
        <v>Y</v>
      </c>
      <c r="CY97" s="137" t="str">
        <f t="shared" si="222"/>
        <v>Y</v>
      </c>
      <c r="CZ97" s="137" t="str">
        <f t="shared" si="223"/>
        <v>N</v>
      </c>
      <c r="DA97" s="137" t="str">
        <f t="shared" si="224"/>
        <v>N</v>
      </c>
      <c r="DB97" s="137" t="str">
        <f t="shared" si="225"/>
        <v>Y</v>
      </c>
      <c r="DC97" s="137" t="str">
        <f t="shared" si="226"/>
        <v>Y</v>
      </c>
      <c r="DD97" s="139">
        <f t="shared" si="227"/>
        <v>91.433278418451408</v>
      </c>
      <c r="DE97" s="139">
        <f t="shared" si="228"/>
        <v>35.225815162357385</v>
      </c>
      <c r="DF97" s="139">
        <f t="shared" si="229"/>
        <v>-47.56552981363162</v>
      </c>
      <c r="DG97" s="139">
        <f t="shared" si="230"/>
        <v>-19.859011091883918</v>
      </c>
      <c r="DH97" s="139">
        <f t="shared" si="231"/>
        <v>21.878781592504236</v>
      </c>
      <c r="DI97" s="139">
        <f t="shared" si="232"/>
        <v>65.880935994494152</v>
      </c>
      <c r="DJ97" s="137" t="str">
        <f t="shared" si="233"/>
        <v>Y</v>
      </c>
      <c r="DK97" s="137" t="str">
        <f t="shared" si="234"/>
        <v>Y</v>
      </c>
      <c r="DL97" s="137" t="str">
        <f t="shared" si="235"/>
        <v>N</v>
      </c>
      <c r="DM97" s="137" t="str">
        <f t="shared" si="236"/>
        <v>N</v>
      </c>
      <c r="DN97" s="137" t="str">
        <f t="shared" si="237"/>
        <v>N</v>
      </c>
      <c r="DO97" s="137">
        <f>Volatility!B97</f>
        <v>4.03</v>
      </c>
      <c r="DP97" s="137">
        <f>Volatility!E97</f>
        <v>4.1099999999999897</v>
      </c>
      <c r="DQ97" s="137">
        <f>Volatility!H97</f>
        <v>4.21</v>
      </c>
      <c r="DR97" s="137">
        <f>Volatility!K97</f>
        <v>4.24</v>
      </c>
      <c r="DS97" s="137">
        <f>Volatility!N97</f>
        <v>4.37</v>
      </c>
      <c r="DT97" s="137">
        <f>Volatility!Q97</f>
        <v>4.29</v>
      </c>
      <c r="DU97" s="137">
        <f>Volatility!T97</f>
        <v>4.42</v>
      </c>
      <c r="DV97" s="137" t="str">
        <f t="shared" si="238"/>
        <v>N</v>
      </c>
      <c r="DW97" s="137" t="str">
        <f t="shared" si="239"/>
        <v>N</v>
      </c>
      <c r="DX97" s="137" t="str">
        <f t="shared" si="240"/>
        <v>N</v>
      </c>
      <c r="DY97" s="137" t="str">
        <f t="shared" si="241"/>
        <v>N</v>
      </c>
      <c r="DZ97" s="137" t="str">
        <f t="shared" si="242"/>
        <v>Y</v>
      </c>
      <c r="EA97" s="137" t="str">
        <f t="shared" si="243"/>
        <v>N</v>
      </c>
      <c r="EB97" s="139">
        <f t="shared" si="244"/>
        <v>-1.9464720194644676</v>
      </c>
      <c r="EC97" s="139">
        <f t="shared" si="245"/>
        <v>-2.3752969121142593</v>
      </c>
      <c r="ED97" s="139">
        <f t="shared" si="246"/>
        <v>-0.70754716981132659</v>
      </c>
      <c r="EE97" s="139">
        <f t="shared" si="247"/>
        <v>-2.9748283752860387</v>
      </c>
      <c r="EF97" s="139">
        <f t="shared" si="248"/>
        <v>1.8648018648018665</v>
      </c>
      <c r="EG97" s="139">
        <f t="shared" si="249"/>
        <v>-2.9411764705882328</v>
      </c>
      <c r="EH97" s="137" t="str">
        <f t="shared" si="250"/>
        <v>Y</v>
      </c>
      <c r="EI97" s="137" t="str">
        <f t="shared" si="251"/>
        <v>N</v>
      </c>
      <c r="EJ97" s="137" t="str">
        <f t="shared" si="252"/>
        <v>Y</v>
      </c>
      <c r="EK97" s="137" t="str">
        <f t="shared" si="253"/>
        <v>N</v>
      </c>
      <c r="EL97" s="137" t="str">
        <f t="shared" si="254"/>
        <v>Y</v>
      </c>
    </row>
    <row r="98" spans="1:142" x14ac:dyDescent="0.3">
      <c r="A98" s="137" t="str">
        <f>D!B98</f>
        <v>NATIONALUM</v>
      </c>
      <c r="B98" s="137">
        <f>D!F98</f>
        <v>26.9</v>
      </c>
      <c r="C98" s="137">
        <f>D!O98</f>
        <v>28</v>
      </c>
      <c r="D98" s="137">
        <f>D!X98</f>
        <v>27.9</v>
      </c>
      <c r="E98" s="137">
        <f>D!AG98</f>
        <v>27.95</v>
      </c>
      <c r="F98" s="137">
        <f>D!AP98</f>
        <v>27.5</v>
      </c>
      <c r="G98" s="137">
        <f>D!AY98</f>
        <v>28.95</v>
      </c>
      <c r="H98" s="137">
        <f>D!BH98</f>
        <v>28.55</v>
      </c>
      <c r="I98" s="137" t="str">
        <f t="shared" si="170"/>
        <v>N</v>
      </c>
      <c r="J98" s="137" t="str">
        <f t="shared" si="171"/>
        <v>Y</v>
      </c>
      <c r="K98" s="137" t="str">
        <f t="shared" si="172"/>
        <v>N</v>
      </c>
      <c r="L98" s="137" t="str">
        <f t="shared" si="173"/>
        <v>Y</v>
      </c>
      <c r="M98" s="137" t="str">
        <f t="shared" si="174"/>
        <v>N</v>
      </c>
      <c r="N98" s="137" t="str">
        <f t="shared" si="175"/>
        <v>Y</v>
      </c>
      <c r="O98" s="139">
        <f t="shared" si="176"/>
        <v>-3.9285714285714333</v>
      </c>
      <c r="P98" s="139">
        <f t="shared" si="177"/>
        <v>0.35842293906810546</v>
      </c>
      <c r="Q98" s="139">
        <f t="shared" si="178"/>
        <v>-0.1788908765652977</v>
      </c>
      <c r="R98" s="139">
        <f t="shared" si="179"/>
        <v>1.6363636363636338</v>
      </c>
      <c r="S98" s="139">
        <f t="shared" si="180"/>
        <v>-5.0086355785837631</v>
      </c>
      <c r="T98" s="139">
        <f t="shared" si="181"/>
        <v>1.4010507880910632</v>
      </c>
      <c r="U98" s="137" t="str">
        <f t="shared" si="182"/>
        <v>N</v>
      </c>
      <c r="V98" s="137" t="str">
        <f t="shared" si="183"/>
        <v>Y</v>
      </c>
      <c r="W98" s="137" t="str">
        <f t="shared" si="184"/>
        <v>N</v>
      </c>
      <c r="X98" s="137" t="str">
        <f t="shared" si="185"/>
        <v>Y</v>
      </c>
      <c r="Y98" s="137" t="str">
        <f t="shared" si="186"/>
        <v>N</v>
      </c>
      <c r="Z98" s="137">
        <f>D!C98</f>
        <v>27.85</v>
      </c>
      <c r="AA98" s="137">
        <f>D!L98</f>
        <v>27.9</v>
      </c>
      <c r="AB98" s="137">
        <f>D!U98</f>
        <v>27.95</v>
      </c>
      <c r="AC98" s="137">
        <f>D!AD98</f>
        <v>28.05</v>
      </c>
      <c r="AD98" s="137">
        <f>D!AM98</f>
        <v>29.2</v>
      </c>
      <c r="AE98" s="137">
        <f>D!AV98</f>
        <v>28.65</v>
      </c>
      <c r="AF98" s="137">
        <f>D!BE98</f>
        <v>28.1</v>
      </c>
      <c r="AG98" s="137">
        <f>D!D98</f>
        <v>28</v>
      </c>
      <c r="AH98" s="137">
        <f>D!M98</f>
        <v>28.35</v>
      </c>
      <c r="AI98" s="137">
        <f>D!V98</f>
        <v>28.3</v>
      </c>
      <c r="AJ98" s="137">
        <f>D!AE98</f>
        <v>28.5</v>
      </c>
      <c r="AK98" s="137">
        <f>D!AN98</f>
        <v>29.45</v>
      </c>
      <c r="AL98" s="137">
        <f>D!AW98</f>
        <v>29.3</v>
      </c>
      <c r="AM98" s="137">
        <f>D!BF98</f>
        <v>29.2</v>
      </c>
      <c r="AN98" s="137">
        <f>D!E98</f>
        <v>26.75</v>
      </c>
      <c r="AO98" s="137">
        <f>D!N98</f>
        <v>27.75</v>
      </c>
      <c r="AP98" s="137">
        <f>D!W98</f>
        <v>27.6</v>
      </c>
      <c r="AQ98" s="137">
        <f>D!AF98</f>
        <v>27.65</v>
      </c>
      <c r="AR98" s="137">
        <f>D!AO98</f>
        <v>27.3</v>
      </c>
      <c r="AS98" s="137">
        <f>D!AX98</f>
        <v>28.2</v>
      </c>
      <c r="AT98" s="137">
        <f>D!BG98</f>
        <v>27.7</v>
      </c>
      <c r="AU98" s="137">
        <f>D!G98</f>
        <v>10716384</v>
      </c>
      <c r="AV98" s="137">
        <f>D!P98</f>
        <v>7176852</v>
      </c>
      <c r="AW98" s="137">
        <f>D!Y98</f>
        <v>4959705</v>
      </c>
      <c r="AX98" s="137">
        <f>D!AH98</f>
        <v>7205944</v>
      </c>
      <c r="AY98" s="137">
        <f>D!AQ98</f>
        <v>10993087</v>
      </c>
      <c r="AZ98" s="137">
        <f>D!AZ98</f>
        <v>9195058</v>
      </c>
      <c r="BA98" s="137">
        <f>D!BI98</f>
        <v>11296461</v>
      </c>
      <c r="BB98" s="137" t="str">
        <f t="shared" si="187"/>
        <v>Y</v>
      </c>
      <c r="BC98" s="137" t="str">
        <f t="shared" si="188"/>
        <v>Y</v>
      </c>
      <c r="BD98" s="137" t="str">
        <f t="shared" si="189"/>
        <v>N</v>
      </c>
      <c r="BE98" s="137" t="str">
        <f t="shared" si="190"/>
        <v>N</v>
      </c>
      <c r="BF98" s="137" t="str">
        <f t="shared" si="191"/>
        <v>Y</v>
      </c>
      <c r="BG98" s="137" t="str">
        <f t="shared" si="192"/>
        <v>N</v>
      </c>
      <c r="BH98" s="139">
        <f t="shared" si="193"/>
        <v>49.318726371952494</v>
      </c>
      <c r="BI98" s="139">
        <f t="shared" si="194"/>
        <v>44.70320311389488</v>
      </c>
      <c r="BJ98" s="139">
        <f t="shared" si="195"/>
        <v>-31.172029646636169</v>
      </c>
      <c r="BK98" s="139">
        <f t="shared" si="196"/>
        <v>-34.450223126588554</v>
      </c>
      <c r="BL98" s="139">
        <f t="shared" si="197"/>
        <v>19.554297536785519</v>
      </c>
      <c r="BM98" s="139">
        <f t="shared" si="198"/>
        <v>-18.602312706607847</v>
      </c>
      <c r="BN98" s="137" t="str">
        <f t="shared" si="199"/>
        <v>Y</v>
      </c>
      <c r="BO98" s="137" t="str">
        <f t="shared" si="200"/>
        <v>Y</v>
      </c>
      <c r="BP98" s="137" t="str">
        <f t="shared" si="201"/>
        <v>Y</v>
      </c>
      <c r="BQ98" s="137" t="str">
        <f t="shared" si="202"/>
        <v>N</v>
      </c>
      <c r="BR98" s="137" t="str">
        <f t="shared" si="203"/>
        <v>Y</v>
      </c>
      <c r="BS98" s="137">
        <f>D!H98</f>
        <v>291971703.80000001</v>
      </c>
      <c r="BT98" s="137">
        <f>D!Q98</f>
        <v>201008810.84999999</v>
      </c>
      <c r="BU98" s="137">
        <f>D!Z98</f>
        <v>138665068.44999999</v>
      </c>
      <c r="BV98" s="137">
        <f>D!AI98</f>
        <v>202240682.34999999</v>
      </c>
      <c r="BW98" s="137">
        <f>D!AR98</f>
        <v>308582695.10000002</v>
      </c>
      <c r="BX98" s="137">
        <f>D!BA98</f>
        <v>265922151.94999999</v>
      </c>
      <c r="BY98" s="137">
        <f>D!BJ98</f>
        <v>322379181.75</v>
      </c>
      <c r="BZ98" s="137" t="str">
        <f t="shared" si="204"/>
        <v>Y</v>
      </c>
      <c r="CA98" s="137" t="str">
        <f t="shared" si="205"/>
        <v>Y</v>
      </c>
      <c r="CB98" s="137" t="str">
        <f t="shared" si="206"/>
        <v>N</v>
      </c>
      <c r="CC98" s="137" t="str">
        <f t="shared" si="207"/>
        <v>N</v>
      </c>
      <c r="CD98" s="137" t="str">
        <f t="shared" si="208"/>
        <v>Y</v>
      </c>
      <c r="CE98" s="137" t="str">
        <f t="shared" si="209"/>
        <v>N</v>
      </c>
      <c r="CF98" s="139">
        <f t="shared" si="210"/>
        <v>45.253186945063717</v>
      </c>
      <c r="CG98" s="139">
        <f t="shared" si="211"/>
        <v>44.959947805802287</v>
      </c>
      <c r="CH98" s="139">
        <f t="shared" si="212"/>
        <v>-31.435620747152811</v>
      </c>
      <c r="CI98" s="139">
        <f t="shared" si="213"/>
        <v>-34.461431064868556</v>
      </c>
      <c r="CJ98" s="139">
        <f t="shared" si="214"/>
        <v>16.042493202304293</v>
      </c>
      <c r="CK98" s="139">
        <f t="shared" si="215"/>
        <v>-17.512616507532908</v>
      </c>
      <c r="CL98" s="137" t="str">
        <f t="shared" si="216"/>
        <v>Y</v>
      </c>
      <c r="CM98" s="137" t="str">
        <f t="shared" si="217"/>
        <v>Y</v>
      </c>
      <c r="CN98" s="137" t="str">
        <f t="shared" si="218"/>
        <v>Y</v>
      </c>
      <c r="CO98" s="137" t="str">
        <f t="shared" si="219"/>
        <v>N</v>
      </c>
      <c r="CP98" s="137" t="str">
        <f t="shared" si="220"/>
        <v>Y</v>
      </c>
      <c r="CQ98" s="137">
        <f>D!I98</f>
        <v>67309</v>
      </c>
      <c r="CR98" s="137">
        <f>D!R98</f>
        <v>15616</v>
      </c>
      <c r="CS98" s="137">
        <f>D!AA98</f>
        <v>31780</v>
      </c>
      <c r="CT98" s="137">
        <f>D!AJ98</f>
        <v>28818</v>
      </c>
      <c r="CU98" s="137">
        <f>D!AS98</f>
        <v>26567</v>
      </c>
      <c r="CV98" s="137">
        <f>D!BB98</f>
        <v>39858</v>
      </c>
      <c r="CW98" s="137">
        <f>D!BK98</f>
        <v>50052</v>
      </c>
      <c r="CX98" s="137" t="str">
        <f t="shared" si="221"/>
        <v>Y</v>
      </c>
      <c r="CY98" s="137" t="str">
        <f t="shared" si="222"/>
        <v>N</v>
      </c>
      <c r="CZ98" s="137" t="str">
        <f t="shared" si="223"/>
        <v>Y</v>
      </c>
      <c r="DA98" s="137" t="str">
        <f t="shared" si="224"/>
        <v>Y</v>
      </c>
      <c r="DB98" s="137" t="str">
        <f t="shared" si="225"/>
        <v>N</v>
      </c>
      <c r="DC98" s="137" t="str">
        <f t="shared" si="226"/>
        <v>N</v>
      </c>
      <c r="DD98" s="139">
        <f t="shared" si="227"/>
        <v>331.02587090163934</v>
      </c>
      <c r="DE98" s="139">
        <f t="shared" si="228"/>
        <v>-50.862177470106985</v>
      </c>
      <c r="DF98" s="139">
        <f t="shared" si="229"/>
        <v>10.278298285793602</v>
      </c>
      <c r="DG98" s="139">
        <f t="shared" si="230"/>
        <v>8.4729175292656311</v>
      </c>
      <c r="DH98" s="139">
        <f t="shared" si="231"/>
        <v>-33.345877866425809</v>
      </c>
      <c r="DI98" s="139">
        <f t="shared" si="232"/>
        <v>-20.366818508750899</v>
      </c>
      <c r="DJ98" s="137" t="str">
        <f t="shared" si="233"/>
        <v>Y</v>
      </c>
      <c r="DK98" s="137" t="str">
        <f t="shared" si="234"/>
        <v>N</v>
      </c>
      <c r="DL98" s="137" t="str">
        <f t="shared" si="235"/>
        <v>Y</v>
      </c>
      <c r="DM98" s="137" t="str">
        <f t="shared" si="236"/>
        <v>Y</v>
      </c>
      <c r="DN98" s="137" t="str">
        <f t="shared" si="237"/>
        <v>N</v>
      </c>
      <c r="DO98" s="137">
        <f>Volatility!B98</f>
        <v>3.2</v>
      </c>
      <c r="DP98" s="137">
        <f>Volatility!E98</f>
        <v>3.1399999999999899</v>
      </c>
      <c r="DQ98" s="137">
        <f>Volatility!H98</f>
        <v>3.23999999999999</v>
      </c>
      <c r="DR98" s="137">
        <f>Volatility!K98</f>
        <v>3.34</v>
      </c>
      <c r="DS98" s="137">
        <f>Volatility!N98</f>
        <v>3.42</v>
      </c>
      <c r="DT98" s="137">
        <f>Volatility!Q98</f>
        <v>3.28</v>
      </c>
      <c r="DU98" s="137">
        <f>Volatility!T98</f>
        <v>3.36</v>
      </c>
      <c r="DV98" s="137" t="str">
        <f t="shared" si="238"/>
        <v>Y</v>
      </c>
      <c r="DW98" s="137" t="str">
        <f t="shared" si="239"/>
        <v>N</v>
      </c>
      <c r="DX98" s="137" t="str">
        <f t="shared" si="240"/>
        <v>N</v>
      </c>
      <c r="DY98" s="137" t="str">
        <f t="shared" si="241"/>
        <v>N</v>
      </c>
      <c r="DZ98" s="137" t="str">
        <f t="shared" si="242"/>
        <v>Y</v>
      </c>
      <c r="EA98" s="137" t="str">
        <f t="shared" si="243"/>
        <v>N</v>
      </c>
      <c r="EB98" s="139">
        <f t="shared" si="244"/>
        <v>1.9108280254780401</v>
      </c>
      <c r="EC98" s="139">
        <f t="shared" si="245"/>
        <v>-3.0864197530864321</v>
      </c>
      <c r="ED98" s="139">
        <f t="shared" si="246"/>
        <v>-2.9940119760481996</v>
      </c>
      <c r="EE98" s="139">
        <f t="shared" si="247"/>
        <v>-2.3391812865497097</v>
      </c>
      <c r="EF98" s="139">
        <f t="shared" si="248"/>
        <v>4.2682926829268331</v>
      </c>
      <c r="EG98" s="139">
        <f t="shared" si="249"/>
        <v>-2.3809523809523832</v>
      </c>
      <c r="EH98" s="137" t="str">
        <f t="shared" si="250"/>
        <v>Y</v>
      </c>
      <c r="EI98" s="137" t="str">
        <f t="shared" si="251"/>
        <v>N</v>
      </c>
      <c r="EJ98" s="137" t="str">
        <f t="shared" si="252"/>
        <v>N</v>
      </c>
      <c r="EK98" s="137" t="str">
        <f t="shared" si="253"/>
        <v>N</v>
      </c>
      <c r="EL98" s="137" t="str">
        <f t="shared" si="254"/>
        <v>Y</v>
      </c>
    </row>
    <row r="99" spans="1:142" x14ac:dyDescent="0.3">
      <c r="A99" s="137" t="str">
        <f>D!B99</f>
        <v>NAUKRI</v>
      </c>
      <c r="B99" s="137">
        <f>D!F99</f>
        <v>2423.3000000000002</v>
      </c>
      <c r="C99" s="137">
        <f>D!O99</f>
        <v>2456.0500000000002</v>
      </c>
      <c r="D99" s="137">
        <f>D!X99</f>
        <v>2397.0500000000002</v>
      </c>
      <c r="E99" s="137">
        <f>D!AG99</f>
        <v>2462.6</v>
      </c>
      <c r="F99" s="137">
        <f>D!AP99</f>
        <v>2403.9</v>
      </c>
      <c r="G99" s="137">
        <f>D!AY99</f>
        <v>2591.65</v>
      </c>
      <c r="H99" s="137">
        <f>D!BH99</f>
        <v>2695.8</v>
      </c>
      <c r="I99" s="137" t="str">
        <f t="shared" si="170"/>
        <v>N</v>
      </c>
      <c r="J99" s="137" t="str">
        <f t="shared" si="171"/>
        <v>Y</v>
      </c>
      <c r="K99" s="137" t="str">
        <f t="shared" si="172"/>
        <v>N</v>
      </c>
      <c r="L99" s="137" t="str">
        <f t="shared" si="173"/>
        <v>Y</v>
      </c>
      <c r="M99" s="137" t="str">
        <f t="shared" si="174"/>
        <v>N</v>
      </c>
      <c r="N99" s="137" t="str">
        <f t="shared" si="175"/>
        <v>N</v>
      </c>
      <c r="O99" s="139">
        <f t="shared" si="176"/>
        <v>-1.3334419087559291</v>
      </c>
      <c r="P99" s="139">
        <f t="shared" si="177"/>
        <v>2.4613587534678039</v>
      </c>
      <c r="Q99" s="139">
        <f t="shared" si="178"/>
        <v>-2.6618208397628416</v>
      </c>
      <c r="R99" s="139">
        <f t="shared" si="179"/>
        <v>2.4418653022172228</v>
      </c>
      <c r="S99" s="139">
        <f t="shared" si="180"/>
        <v>-7.2444195782609535</v>
      </c>
      <c r="T99" s="139">
        <f t="shared" si="181"/>
        <v>-3.8634171674456597</v>
      </c>
      <c r="U99" s="137" t="str">
        <f t="shared" si="182"/>
        <v>N</v>
      </c>
      <c r="V99" s="137" t="str">
        <f t="shared" si="183"/>
        <v>Y</v>
      </c>
      <c r="W99" s="137" t="str">
        <f t="shared" si="184"/>
        <v>N</v>
      </c>
      <c r="X99" s="137" t="str">
        <f t="shared" si="185"/>
        <v>Y</v>
      </c>
      <c r="Y99" s="137" t="str">
        <f t="shared" si="186"/>
        <v>N</v>
      </c>
      <c r="Z99" s="137">
        <f>D!C99</f>
        <v>2410</v>
      </c>
      <c r="AA99" s="137">
        <f>D!L99</f>
        <v>2412.0500000000002</v>
      </c>
      <c r="AB99" s="137">
        <f>D!U99</f>
        <v>2440.0500000000002</v>
      </c>
      <c r="AC99" s="137">
        <f>D!AD99</f>
        <v>2449.9</v>
      </c>
      <c r="AD99" s="137">
        <f>D!AM99</f>
        <v>2590</v>
      </c>
      <c r="AE99" s="137">
        <f>D!AV99</f>
        <v>2699</v>
      </c>
      <c r="AF99" s="137">
        <f>D!BE99</f>
        <v>2611.3000000000002</v>
      </c>
      <c r="AG99" s="137">
        <f>D!D99</f>
        <v>2448.1</v>
      </c>
      <c r="AH99" s="137">
        <f>D!M99</f>
        <v>2490</v>
      </c>
      <c r="AI99" s="137">
        <f>D!V99</f>
        <v>2456.1</v>
      </c>
      <c r="AJ99" s="137">
        <f>D!AE99</f>
        <v>2512.25</v>
      </c>
      <c r="AK99" s="137">
        <f>D!AN99</f>
        <v>2590</v>
      </c>
      <c r="AL99" s="137">
        <f>D!AW99</f>
        <v>2699</v>
      </c>
      <c r="AM99" s="137">
        <f>D!BF99</f>
        <v>2712.5</v>
      </c>
      <c r="AN99" s="137">
        <f>D!E99</f>
        <v>2366</v>
      </c>
      <c r="AO99" s="137">
        <f>D!N99</f>
        <v>2405</v>
      </c>
      <c r="AP99" s="137">
        <f>D!W99</f>
        <v>2316.3000000000002</v>
      </c>
      <c r="AQ99" s="137">
        <f>D!AF99</f>
        <v>2415</v>
      </c>
      <c r="AR99" s="137">
        <f>D!AO99</f>
        <v>2205</v>
      </c>
      <c r="AS99" s="137">
        <f>D!AX99</f>
        <v>2575.0500000000002</v>
      </c>
      <c r="AT99" s="137">
        <f>D!BG99</f>
        <v>2577.15</v>
      </c>
      <c r="AU99" s="137">
        <f>D!G99</f>
        <v>253231</v>
      </c>
      <c r="AV99" s="137">
        <f>D!P99</f>
        <v>358529</v>
      </c>
      <c r="AW99" s="137">
        <f>D!Y99</f>
        <v>771383</v>
      </c>
      <c r="AX99" s="137">
        <f>D!AH99</f>
        <v>819856</v>
      </c>
      <c r="AY99" s="137">
        <f>D!AQ99</f>
        <v>1010512</v>
      </c>
      <c r="AZ99" s="137">
        <f>D!AZ99</f>
        <v>286553</v>
      </c>
      <c r="BA99" s="137">
        <f>D!BI99</f>
        <v>314207</v>
      </c>
      <c r="BB99" s="137" t="str">
        <f t="shared" si="187"/>
        <v>N</v>
      </c>
      <c r="BC99" s="137" t="str">
        <f t="shared" si="188"/>
        <v>N</v>
      </c>
      <c r="BD99" s="137" t="str">
        <f t="shared" si="189"/>
        <v>N</v>
      </c>
      <c r="BE99" s="137" t="str">
        <f t="shared" si="190"/>
        <v>N</v>
      </c>
      <c r="BF99" s="137" t="str">
        <f t="shared" si="191"/>
        <v>Y</v>
      </c>
      <c r="BG99" s="137" t="str">
        <f t="shared" si="192"/>
        <v>N</v>
      </c>
      <c r="BH99" s="139">
        <f t="shared" si="193"/>
        <v>-29.369451285670056</v>
      </c>
      <c r="BI99" s="139">
        <f t="shared" si="194"/>
        <v>-53.521272830746859</v>
      </c>
      <c r="BJ99" s="139">
        <f t="shared" si="195"/>
        <v>-5.9123797349778497</v>
      </c>
      <c r="BK99" s="139">
        <f t="shared" si="196"/>
        <v>-18.867267286286555</v>
      </c>
      <c r="BL99" s="139">
        <f t="shared" si="197"/>
        <v>252.64401349837553</v>
      </c>
      <c r="BM99" s="139">
        <f t="shared" si="198"/>
        <v>-8.8012043016228159</v>
      </c>
      <c r="BN99" s="137" t="str">
        <f t="shared" si="199"/>
        <v>Y</v>
      </c>
      <c r="BO99" s="137" t="str">
        <f t="shared" si="200"/>
        <v>N</v>
      </c>
      <c r="BP99" s="137" t="str">
        <f t="shared" si="201"/>
        <v>Y</v>
      </c>
      <c r="BQ99" s="137" t="str">
        <f t="shared" si="202"/>
        <v>N</v>
      </c>
      <c r="BR99" s="137" t="str">
        <f t="shared" si="203"/>
        <v>Y</v>
      </c>
      <c r="BS99" s="137">
        <f>D!H99</f>
        <v>607506196.39999998</v>
      </c>
      <c r="BT99" s="137">
        <f>D!Q99</f>
        <v>880217467.20000005</v>
      </c>
      <c r="BU99" s="137">
        <f>D!Z99</f>
        <v>1823267065.1500001</v>
      </c>
      <c r="BV99" s="137">
        <f>D!AI99</f>
        <v>2017955191</v>
      </c>
      <c r="BW99" s="137">
        <f>D!AR99</f>
        <v>2388036519.6999998</v>
      </c>
      <c r="BX99" s="137">
        <f>D!BA99</f>
        <v>749522819.45000005</v>
      </c>
      <c r="BY99" s="137">
        <f>D!BJ99</f>
        <v>837750225.75</v>
      </c>
      <c r="BZ99" s="137" t="str">
        <f t="shared" si="204"/>
        <v>N</v>
      </c>
      <c r="CA99" s="137" t="str">
        <f t="shared" si="205"/>
        <v>N</v>
      </c>
      <c r="CB99" s="137" t="str">
        <f t="shared" si="206"/>
        <v>N</v>
      </c>
      <c r="CC99" s="137" t="str">
        <f t="shared" si="207"/>
        <v>N</v>
      </c>
      <c r="CD99" s="137" t="str">
        <f t="shared" si="208"/>
        <v>Y</v>
      </c>
      <c r="CE99" s="137" t="str">
        <f t="shared" si="209"/>
        <v>N</v>
      </c>
      <c r="CF99" s="139">
        <f t="shared" si="210"/>
        <v>-30.982260743757262</v>
      </c>
      <c r="CG99" s="139">
        <f t="shared" si="211"/>
        <v>-51.723064381268543</v>
      </c>
      <c r="CH99" s="139">
        <f t="shared" si="212"/>
        <v>-9.6477923156223291</v>
      </c>
      <c r="CI99" s="139">
        <f t="shared" si="213"/>
        <v>-15.497306077483763</v>
      </c>
      <c r="CJ99" s="139">
        <f t="shared" si="214"/>
        <v>218.60758041394141</v>
      </c>
      <c r="CK99" s="139">
        <f t="shared" si="215"/>
        <v>-10.531469116706466</v>
      </c>
      <c r="CL99" s="137" t="str">
        <f t="shared" si="216"/>
        <v>Y</v>
      </c>
      <c r="CM99" s="137" t="str">
        <f t="shared" si="217"/>
        <v>N</v>
      </c>
      <c r="CN99" s="137" t="str">
        <f t="shared" si="218"/>
        <v>Y</v>
      </c>
      <c r="CO99" s="137" t="str">
        <f t="shared" si="219"/>
        <v>N</v>
      </c>
      <c r="CP99" s="137" t="str">
        <f t="shared" si="220"/>
        <v>Y</v>
      </c>
      <c r="CQ99" s="137">
        <f>D!I99</f>
        <v>22022</v>
      </c>
      <c r="CR99" s="137">
        <f>D!R99</f>
        <v>28769</v>
      </c>
      <c r="CS99" s="137">
        <f>D!AA99</f>
        <v>61740</v>
      </c>
      <c r="CT99" s="137">
        <f>D!AJ99</f>
        <v>53317</v>
      </c>
      <c r="CU99" s="137">
        <f>D!AS99</f>
        <v>88248</v>
      </c>
      <c r="CV99" s="137">
        <f>D!BB99</f>
        <v>37067</v>
      </c>
      <c r="CW99" s="137">
        <f>D!BK99</f>
        <v>30545</v>
      </c>
      <c r="CX99" s="137" t="str">
        <f t="shared" si="221"/>
        <v>N</v>
      </c>
      <c r="CY99" s="137" t="str">
        <f t="shared" si="222"/>
        <v>N</v>
      </c>
      <c r="CZ99" s="137" t="str">
        <f t="shared" si="223"/>
        <v>Y</v>
      </c>
      <c r="DA99" s="137" t="str">
        <f t="shared" si="224"/>
        <v>N</v>
      </c>
      <c r="DB99" s="137" t="str">
        <f t="shared" si="225"/>
        <v>Y</v>
      </c>
      <c r="DC99" s="137" t="str">
        <f t="shared" si="226"/>
        <v>Y</v>
      </c>
      <c r="DD99" s="139">
        <f t="shared" si="227"/>
        <v>-23.452327157704474</v>
      </c>
      <c r="DE99" s="139">
        <f t="shared" si="228"/>
        <v>-53.402980239714935</v>
      </c>
      <c r="DF99" s="139">
        <f t="shared" si="229"/>
        <v>15.797963126207401</v>
      </c>
      <c r="DG99" s="139">
        <f t="shared" si="230"/>
        <v>-39.582766748254919</v>
      </c>
      <c r="DH99" s="139">
        <f t="shared" si="231"/>
        <v>138.07699571047024</v>
      </c>
      <c r="DI99" s="139">
        <f t="shared" si="232"/>
        <v>21.352103453920446</v>
      </c>
      <c r="DJ99" s="137" t="str">
        <f t="shared" si="233"/>
        <v>Y</v>
      </c>
      <c r="DK99" s="137" t="str">
        <f t="shared" si="234"/>
        <v>N</v>
      </c>
      <c r="DL99" s="137" t="str">
        <f t="shared" si="235"/>
        <v>Y</v>
      </c>
      <c r="DM99" s="137" t="str">
        <f t="shared" si="236"/>
        <v>N</v>
      </c>
      <c r="DN99" s="137" t="str">
        <f t="shared" si="237"/>
        <v>Y</v>
      </c>
      <c r="DO99" s="137">
        <f>Volatility!B99</f>
        <v>4.0999999999999996</v>
      </c>
      <c r="DP99" s="137">
        <f>Volatility!E99</f>
        <v>4.22</v>
      </c>
      <c r="DQ99" s="137">
        <f>Volatility!H99</f>
        <v>4.3099999999999996</v>
      </c>
      <c r="DR99" s="137">
        <f>Volatility!K99</f>
        <v>4.3899999999999997</v>
      </c>
      <c r="DS99" s="137">
        <f>Volatility!N99</f>
        <v>4.49</v>
      </c>
      <c r="DT99" s="137">
        <f>Volatility!Q99</f>
        <v>4.22</v>
      </c>
      <c r="DU99" s="137">
        <f>Volatility!T99</f>
        <v>4.24</v>
      </c>
      <c r="DV99" s="137" t="str">
        <f t="shared" si="238"/>
        <v>N</v>
      </c>
      <c r="DW99" s="137" t="str">
        <f t="shared" si="239"/>
        <v>N</v>
      </c>
      <c r="DX99" s="137" t="str">
        <f t="shared" si="240"/>
        <v>N</v>
      </c>
      <c r="DY99" s="137" t="str">
        <f t="shared" si="241"/>
        <v>N</v>
      </c>
      <c r="DZ99" s="137" t="str">
        <f t="shared" si="242"/>
        <v>Y</v>
      </c>
      <c r="EA99" s="137" t="str">
        <f t="shared" si="243"/>
        <v>N</v>
      </c>
      <c r="EB99" s="139">
        <f t="shared" si="244"/>
        <v>-2.8436018957345999</v>
      </c>
      <c r="EC99" s="139">
        <f t="shared" si="245"/>
        <v>-2.0881670533642658</v>
      </c>
      <c r="ED99" s="139">
        <f t="shared" si="246"/>
        <v>-1.8223234624145803</v>
      </c>
      <c r="EE99" s="139">
        <f t="shared" si="247"/>
        <v>-2.2271714922049117</v>
      </c>
      <c r="EF99" s="139">
        <f t="shared" si="248"/>
        <v>6.3981042654028553</v>
      </c>
      <c r="EG99" s="139">
        <f t="shared" si="249"/>
        <v>-0.47169811320755806</v>
      </c>
      <c r="EH99" s="137" t="str">
        <f t="shared" si="250"/>
        <v>N</v>
      </c>
      <c r="EI99" s="137" t="str">
        <f t="shared" si="251"/>
        <v>N</v>
      </c>
      <c r="EJ99" s="137" t="str">
        <f t="shared" si="252"/>
        <v>Y</v>
      </c>
      <c r="EK99" s="137" t="str">
        <f t="shared" si="253"/>
        <v>N</v>
      </c>
      <c r="EL99" s="137" t="str">
        <f t="shared" si="254"/>
        <v>Y</v>
      </c>
    </row>
    <row r="100" spans="1:142" x14ac:dyDescent="0.3">
      <c r="A100" s="137" t="str">
        <f>D!B100</f>
        <v>NCC</v>
      </c>
      <c r="B100" s="137">
        <f>D!F100</f>
        <v>20.95</v>
      </c>
      <c r="C100" s="137">
        <f>D!O100</f>
        <v>21.65</v>
      </c>
      <c r="D100" s="137">
        <f>D!X100</f>
        <v>21.75</v>
      </c>
      <c r="E100" s="137">
        <f>D!AG100</f>
        <v>21.6</v>
      </c>
      <c r="F100" s="137">
        <f>D!AP100</f>
        <v>22.1</v>
      </c>
      <c r="G100" s="137">
        <f>D!AY100</f>
        <v>23.9</v>
      </c>
      <c r="H100" s="137">
        <f>D!BH100</f>
        <v>24.2</v>
      </c>
      <c r="I100" s="137" t="str">
        <f t="shared" si="170"/>
        <v>N</v>
      </c>
      <c r="J100" s="137" t="str">
        <f t="shared" si="171"/>
        <v>N</v>
      </c>
      <c r="K100" s="137" t="str">
        <f t="shared" si="172"/>
        <v>Y</v>
      </c>
      <c r="L100" s="137" t="str">
        <f t="shared" si="173"/>
        <v>N</v>
      </c>
      <c r="M100" s="137" t="str">
        <f t="shared" si="174"/>
        <v>N</v>
      </c>
      <c r="N100" s="137" t="str">
        <f t="shared" si="175"/>
        <v>N</v>
      </c>
      <c r="O100" s="139">
        <f t="shared" si="176"/>
        <v>-3.2332563510392576</v>
      </c>
      <c r="P100" s="139">
        <f t="shared" si="177"/>
        <v>-0.45977011494253522</v>
      </c>
      <c r="Q100" s="139">
        <f t="shared" si="178"/>
        <v>0.69444444444443776</v>
      </c>
      <c r="R100" s="139">
        <f t="shared" si="179"/>
        <v>-2.2624434389140271</v>
      </c>
      <c r="S100" s="139">
        <f t="shared" si="180"/>
        <v>-7.5313807531380643</v>
      </c>
      <c r="T100" s="139">
        <f t="shared" si="181"/>
        <v>-1.2396694214876063</v>
      </c>
      <c r="U100" s="137" t="str">
        <f t="shared" si="182"/>
        <v>N</v>
      </c>
      <c r="V100" s="137" t="str">
        <f t="shared" si="183"/>
        <v>N</v>
      </c>
      <c r="W100" s="137" t="str">
        <f t="shared" si="184"/>
        <v>Y</v>
      </c>
      <c r="X100" s="137" t="str">
        <f t="shared" si="185"/>
        <v>Y</v>
      </c>
      <c r="Y100" s="137" t="str">
        <f t="shared" si="186"/>
        <v>N</v>
      </c>
      <c r="Z100" s="137">
        <f>D!C100</f>
        <v>21.5</v>
      </c>
      <c r="AA100" s="137">
        <f>D!L100</f>
        <v>21.8</v>
      </c>
      <c r="AB100" s="137">
        <f>D!U100</f>
        <v>21.5</v>
      </c>
      <c r="AC100" s="137">
        <f>D!AD100</f>
        <v>22.25</v>
      </c>
      <c r="AD100" s="137">
        <f>D!AM100</f>
        <v>23.6</v>
      </c>
      <c r="AE100" s="137">
        <f>D!AV100</f>
        <v>24.6</v>
      </c>
      <c r="AF100" s="137">
        <f>D!BE100</f>
        <v>23.8</v>
      </c>
      <c r="AG100" s="137">
        <f>D!D100</f>
        <v>21.65</v>
      </c>
      <c r="AH100" s="137">
        <f>D!M100</f>
        <v>22.4</v>
      </c>
      <c r="AI100" s="137">
        <f>D!V100</f>
        <v>22.25</v>
      </c>
      <c r="AJ100" s="137">
        <f>D!AE100</f>
        <v>22.5</v>
      </c>
      <c r="AK100" s="137">
        <f>D!AN100</f>
        <v>23.6</v>
      </c>
      <c r="AL100" s="137">
        <f>D!AW100</f>
        <v>24.6</v>
      </c>
      <c r="AM100" s="137">
        <f>D!BF100</f>
        <v>24.9</v>
      </c>
      <c r="AN100" s="137">
        <f>D!E100</f>
        <v>20.75</v>
      </c>
      <c r="AO100" s="137">
        <f>D!N100</f>
        <v>21.45</v>
      </c>
      <c r="AP100" s="137">
        <f>D!W100</f>
        <v>21.4</v>
      </c>
      <c r="AQ100" s="137">
        <f>D!AF100</f>
        <v>21.4</v>
      </c>
      <c r="AR100" s="137">
        <f>D!AO100</f>
        <v>21.8</v>
      </c>
      <c r="AS100" s="137">
        <f>D!AX100</f>
        <v>23.65</v>
      </c>
      <c r="AT100" s="137">
        <f>D!BG100</f>
        <v>23.25</v>
      </c>
      <c r="AU100" s="137">
        <f>D!G100</f>
        <v>15490735</v>
      </c>
      <c r="AV100" s="137">
        <f>D!P100</f>
        <v>14506776</v>
      </c>
      <c r="AW100" s="137">
        <f>D!Y100</f>
        <v>12755327</v>
      </c>
      <c r="AX100" s="137">
        <f>D!AH100</f>
        <v>19114762</v>
      </c>
      <c r="AY100" s="137">
        <f>D!AQ100</f>
        <v>22152869</v>
      </c>
      <c r="AZ100" s="137">
        <f>D!AZ100</f>
        <v>15630475</v>
      </c>
      <c r="BA100" s="137">
        <f>D!BI100</f>
        <v>21753112</v>
      </c>
      <c r="BB100" s="137" t="str">
        <f t="shared" si="187"/>
        <v>Y</v>
      </c>
      <c r="BC100" s="137" t="str">
        <f t="shared" si="188"/>
        <v>Y</v>
      </c>
      <c r="BD100" s="137" t="str">
        <f t="shared" si="189"/>
        <v>N</v>
      </c>
      <c r="BE100" s="137" t="str">
        <f t="shared" si="190"/>
        <v>N</v>
      </c>
      <c r="BF100" s="137" t="str">
        <f t="shared" si="191"/>
        <v>Y</v>
      </c>
      <c r="BG100" s="137" t="str">
        <f t="shared" si="192"/>
        <v>N</v>
      </c>
      <c r="BH100" s="139">
        <f t="shared" si="193"/>
        <v>6.7827544865930234</v>
      </c>
      <c r="BI100" s="139">
        <f t="shared" si="194"/>
        <v>13.731117987018287</v>
      </c>
      <c r="BJ100" s="139">
        <f t="shared" si="195"/>
        <v>-33.269757687801707</v>
      </c>
      <c r="BK100" s="139">
        <f t="shared" si="196"/>
        <v>-13.714282335168415</v>
      </c>
      <c r="BL100" s="139">
        <f t="shared" si="197"/>
        <v>41.728699863567812</v>
      </c>
      <c r="BM100" s="139">
        <f t="shared" si="198"/>
        <v>-28.14602802578316</v>
      </c>
      <c r="BN100" s="137" t="str">
        <f t="shared" si="199"/>
        <v>N</v>
      </c>
      <c r="BO100" s="137" t="str">
        <f t="shared" si="200"/>
        <v>Y</v>
      </c>
      <c r="BP100" s="137" t="str">
        <f t="shared" si="201"/>
        <v>N</v>
      </c>
      <c r="BQ100" s="137" t="str">
        <f t="shared" si="202"/>
        <v>N</v>
      </c>
      <c r="BR100" s="137" t="str">
        <f t="shared" si="203"/>
        <v>Y</v>
      </c>
      <c r="BS100" s="137">
        <f>D!H100</f>
        <v>327032859.05000001</v>
      </c>
      <c r="BT100" s="137">
        <f>D!Q100</f>
        <v>318094213.80000001</v>
      </c>
      <c r="BU100" s="137">
        <f>D!Z100</f>
        <v>277750920.14999998</v>
      </c>
      <c r="BV100" s="137">
        <f>D!AI100</f>
        <v>419757054.55000001</v>
      </c>
      <c r="BW100" s="137">
        <f>D!AR100</f>
        <v>498721334.80000001</v>
      </c>
      <c r="BX100" s="137">
        <f>D!BA100</f>
        <v>376431135.55000001</v>
      </c>
      <c r="BY100" s="137">
        <f>D!BJ100</f>
        <v>528288275.85000002</v>
      </c>
      <c r="BZ100" s="137" t="str">
        <f t="shared" si="204"/>
        <v>Y</v>
      </c>
      <c r="CA100" s="137" t="str">
        <f t="shared" si="205"/>
        <v>Y</v>
      </c>
      <c r="CB100" s="137" t="str">
        <f t="shared" si="206"/>
        <v>N</v>
      </c>
      <c r="CC100" s="137" t="str">
        <f t="shared" si="207"/>
        <v>N</v>
      </c>
      <c r="CD100" s="137" t="str">
        <f t="shared" si="208"/>
        <v>Y</v>
      </c>
      <c r="CE100" s="137" t="str">
        <f t="shared" si="209"/>
        <v>N</v>
      </c>
      <c r="CF100" s="139">
        <f t="shared" si="210"/>
        <v>2.8100621961077619</v>
      </c>
      <c r="CG100" s="139">
        <f t="shared" si="211"/>
        <v>14.524990098399154</v>
      </c>
      <c r="CH100" s="139">
        <f t="shared" si="212"/>
        <v>-33.830553378605515</v>
      </c>
      <c r="CI100" s="139">
        <f t="shared" si="213"/>
        <v>-15.833347150000449</v>
      </c>
      <c r="CJ100" s="139">
        <f t="shared" si="214"/>
        <v>32.486738662391176</v>
      </c>
      <c r="CK100" s="139">
        <f t="shared" si="215"/>
        <v>-28.74512784817464</v>
      </c>
      <c r="CL100" s="137" t="str">
        <f t="shared" si="216"/>
        <v>N</v>
      </c>
      <c r="CM100" s="137" t="str">
        <f t="shared" si="217"/>
        <v>Y</v>
      </c>
      <c r="CN100" s="137" t="str">
        <f t="shared" si="218"/>
        <v>N</v>
      </c>
      <c r="CO100" s="137" t="str">
        <f t="shared" si="219"/>
        <v>N</v>
      </c>
      <c r="CP100" s="137" t="str">
        <f t="shared" si="220"/>
        <v>Y</v>
      </c>
      <c r="CQ100" s="137">
        <f>D!I100</f>
        <v>19841</v>
      </c>
      <c r="CR100" s="137">
        <f>D!R100</f>
        <v>19573</v>
      </c>
      <c r="CS100" s="137">
        <f>D!AA100</f>
        <v>16396</v>
      </c>
      <c r="CT100" s="137">
        <f>D!AJ100</f>
        <v>27653</v>
      </c>
      <c r="CU100" s="137">
        <f>D!AS100</f>
        <v>30252</v>
      </c>
      <c r="CV100" s="137">
        <f>D!BB100</f>
        <v>20011</v>
      </c>
      <c r="CW100" s="137">
        <f>D!BK100</f>
        <v>24856</v>
      </c>
      <c r="CX100" s="137" t="str">
        <f t="shared" si="221"/>
        <v>Y</v>
      </c>
      <c r="CY100" s="137" t="str">
        <f t="shared" si="222"/>
        <v>Y</v>
      </c>
      <c r="CZ100" s="137" t="str">
        <f t="shared" si="223"/>
        <v>N</v>
      </c>
      <c r="DA100" s="137" t="str">
        <f t="shared" si="224"/>
        <v>N</v>
      </c>
      <c r="DB100" s="137" t="str">
        <f t="shared" si="225"/>
        <v>Y</v>
      </c>
      <c r="DC100" s="137" t="str">
        <f t="shared" si="226"/>
        <v>N</v>
      </c>
      <c r="DD100" s="139">
        <f t="shared" si="227"/>
        <v>1.3692331272671536</v>
      </c>
      <c r="DE100" s="139">
        <f t="shared" si="228"/>
        <v>19.376677238350819</v>
      </c>
      <c r="DF100" s="139">
        <f t="shared" si="229"/>
        <v>-40.708060608252268</v>
      </c>
      <c r="DG100" s="139">
        <f t="shared" si="230"/>
        <v>-8.5911675261139759</v>
      </c>
      <c r="DH100" s="139">
        <f t="shared" si="231"/>
        <v>51.176852730997943</v>
      </c>
      <c r="DI100" s="139">
        <f t="shared" si="232"/>
        <v>-19.49227550691986</v>
      </c>
      <c r="DJ100" s="137" t="str">
        <f t="shared" si="233"/>
        <v>N</v>
      </c>
      <c r="DK100" s="137" t="str">
        <f t="shared" si="234"/>
        <v>Y</v>
      </c>
      <c r="DL100" s="137" t="str">
        <f t="shared" si="235"/>
        <v>N</v>
      </c>
      <c r="DM100" s="137" t="str">
        <f t="shared" si="236"/>
        <v>N</v>
      </c>
      <c r="DN100" s="137" t="str">
        <f t="shared" si="237"/>
        <v>Y</v>
      </c>
      <c r="DO100" s="137">
        <f>Volatility!B100</f>
        <v>4.8</v>
      </c>
      <c r="DP100" s="137">
        <f>Volatility!E100</f>
        <v>4.88</v>
      </c>
      <c r="DQ100" s="137">
        <f>Volatility!H100</f>
        <v>5.0299999999999896</v>
      </c>
      <c r="DR100" s="137">
        <f>Volatility!K100</f>
        <v>5.19</v>
      </c>
      <c r="DS100" s="137">
        <f>Volatility!N100</f>
        <v>5.3199999999999896</v>
      </c>
      <c r="DT100" s="137">
        <f>Volatility!Q100</f>
        <v>5.12</v>
      </c>
      <c r="DU100" s="137">
        <f>Volatility!T100</f>
        <v>5.27</v>
      </c>
      <c r="DV100" s="137" t="str">
        <f t="shared" si="238"/>
        <v>N</v>
      </c>
      <c r="DW100" s="137" t="str">
        <f t="shared" si="239"/>
        <v>N</v>
      </c>
      <c r="DX100" s="137" t="str">
        <f t="shared" si="240"/>
        <v>N</v>
      </c>
      <c r="DY100" s="137" t="str">
        <f t="shared" si="241"/>
        <v>N</v>
      </c>
      <c r="DZ100" s="137" t="str">
        <f t="shared" si="242"/>
        <v>Y</v>
      </c>
      <c r="EA100" s="137" t="str">
        <f t="shared" si="243"/>
        <v>N</v>
      </c>
      <c r="EB100" s="139">
        <f t="shared" si="244"/>
        <v>-1.6393442622950833</v>
      </c>
      <c r="EC100" s="139">
        <f t="shared" si="245"/>
        <v>-2.9821073558646125</v>
      </c>
      <c r="ED100" s="139">
        <f t="shared" si="246"/>
        <v>-3.0828516377651405</v>
      </c>
      <c r="EE100" s="139">
        <f t="shared" si="247"/>
        <v>-2.4436090225561933</v>
      </c>
      <c r="EF100" s="139">
        <f t="shared" si="248"/>
        <v>3.9062499999997953</v>
      </c>
      <c r="EG100" s="139">
        <f t="shared" si="249"/>
        <v>-2.8462998102466694</v>
      </c>
      <c r="EH100" s="137" t="str">
        <f t="shared" si="250"/>
        <v>Y</v>
      </c>
      <c r="EI100" s="137" t="str">
        <f t="shared" si="251"/>
        <v>Y</v>
      </c>
      <c r="EJ100" s="137" t="str">
        <f t="shared" si="252"/>
        <v>N</v>
      </c>
      <c r="EK100" s="137" t="str">
        <f t="shared" si="253"/>
        <v>N</v>
      </c>
      <c r="EL100" s="137" t="str">
        <f t="shared" si="254"/>
        <v>Y</v>
      </c>
    </row>
    <row r="101" spans="1:142" x14ac:dyDescent="0.3">
      <c r="A101" s="137" t="str">
        <f>D!B101</f>
        <v>NESTLEIND</v>
      </c>
      <c r="B101" s="137">
        <f>D!F101</f>
        <v>16215.15</v>
      </c>
      <c r="C101" s="137">
        <f>D!O101</f>
        <v>16295.45</v>
      </c>
      <c r="D101" s="137">
        <f>D!X101</f>
        <v>16303.4</v>
      </c>
      <c r="E101" s="137">
        <f>D!AG101</f>
        <v>16150.3</v>
      </c>
      <c r="F101" s="137">
        <f>D!AP101</f>
        <v>16240.35</v>
      </c>
      <c r="G101" s="137">
        <f>D!AY101</f>
        <v>16443.8</v>
      </c>
      <c r="H101" s="137">
        <f>D!BH101</f>
        <v>16242.5</v>
      </c>
      <c r="I101" s="137" t="str">
        <f t="shared" si="170"/>
        <v>N</v>
      </c>
      <c r="J101" s="137" t="str">
        <f t="shared" si="171"/>
        <v>N</v>
      </c>
      <c r="K101" s="137" t="str">
        <f t="shared" si="172"/>
        <v>Y</v>
      </c>
      <c r="L101" s="137" t="str">
        <f t="shared" si="173"/>
        <v>N</v>
      </c>
      <c r="M101" s="137" t="str">
        <f t="shared" si="174"/>
        <v>N</v>
      </c>
      <c r="N101" s="137" t="str">
        <f t="shared" si="175"/>
        <v>Y</v>
      </c>
      <c r="O101" s="139">
        <f t="shared" si="176"/>
        <v>-0.49277559073238902</v>
      </c>
      <c r="P101" s="139">
        <f t="shared" si="177"/>
        <v>-4.8762834746119879E-2</v>
      </c>
      <c r="Q101" s="139">
        <f t="shared" si="178"/>
        <v>0.94797000674910292</v>
      </c>
      <c r="R101" s="139">
        <f t="shared" si="179"/>
        <v>-0.55448312382430853</v>
      </c>
      <c r="S101" s="139">
        <f t="shared" si="180"/>
        <v>-1.2372444325520799</v>
      </c>
      <c r="T101" s="139">
        <f t="shared" si="181"/>
        <v>1.2393412344158798</v>
      </c>
      <c r="U101" s="137" t="str">
        <f t="shared" si="182"/>
        <v>N</v>
      </c>
      <c r="V101" s="137" t="str">
        <f t="shared" si="183"/>
        <v>N</v>
      </c>
      <c r="W101" s="137" t="str">
        <f t="shared" si="184"/>
        <v>Y</v>
      </c>
      <c r="X101" s="137" t="str">
        <f t="shared" si="185"/>
        <v>Y</v>
      </c>
      <c r="Y101" s="137" t="str">
        <f t="shared" si="186"/>
        <v>N</v>
      </c>
      <c r="Z101" s="137">
        <f>D!C101</f>
        <v>16296</v>
      </c>
      <c r="AA101" s="137">
        <f>D!L101</f>
        <v>16330</v>
      </c>
      <c r="AB101" s="137">
        <f>D!U101</f>
        <v>16241</v>
      </c>
      <c r="AC101" s="137">
        <f>D!AD101</f>
        <v>16280.2</v>
      </c>
      <c r="AD101" s="137">
        <f>D!AM101</f>
        <v>16441</v>
      </c>
      <c r="AE101" s="137">
        <f>D!AV101</f>
        <v>16500</v>
      </c>
      <c r="AF101" s="137">
        <f>D!BE101</f>
        <v>16600</v>
      </c>
      <c r="AG101" s="137">
        <f>D!D101</f>
        <v>16396.8</v>
      </c>
      <c r="AH101" s="137">
        <f>D!M101</f>
        <v>16505</v>
      </c>
      <c r="AI101" s="137">
        <f>D!V101</f>
        <v>16594.95</v>
      </c>
      <c r="AJ101" s="137">
        <f>D!AE101</f>
        <v>16415.8</v>
      </c>
      <c r="AK101" s="137">
        <f>D!AN101</f>
        <v>16575</v>
      </c>
      <c r="AL101" s="137">
        <f>D!AW101</f>
        <v>16550</v>
      </c>
      <c r="AM101" s="137">
        <f>D!BF101</f>
        <v>16850</v>
      </c>
      <c r="AN101" s="137">
        <f>D!E101</f>
        <v>16150</v>
      </c>
      <c r="AO101" s="137">
        <f>D!N101</f>
        <v>16265</v>
      </c>
      <c r="AP101" s="137">
        <f>D!W101</f>
        <v>16151</v>
      </c>
      <c r="AQ101" s="137">
        <f>D!AF101</f>
        <v>16108.65</v>
      </c>
      <c r="AR101" s="137">
        <f>D!AO101</f>
        <v>16162.2</v>
      </c>
      <c r="AS101" s="137">
        <f>D!AX101</f>
        <v>16201.95</v>
      </c>
      <c r="AT101" s="137">
        <f>D!BG101</f>
        <v>16201</v>
      </c>
      <c r="AU101" s="137">
        <f>D!G101</f>
        <v>118300</v>
      </c>
      <c r="AV101" s="137">
        <f>D!P101</f>
        <v>121080</v>
      </c>
      <c r="AW101" s="137">
        <f>D!Y101</f>
        <v>179539</v>
      </c>
      <c r="AX101" s="137">
        <f>D!AH101</f>
        <v>118144</v>
      </c>
      <c r="AY101" s="137">
        <f>D!AQ101</f>
        <v>167962</v>
      </c>
      <c r="AZ101" s="137">
        <f>D!AZ101</f>
        <v>271603</v>
      </c>
      <c r="BA101" s="137">
        <f>D!BI101</f>
        <v>410272</v>
      </c>
      <c r="BB101" s="137" t="str">
        <f t="shared" si="187"/>
        <v>N</v>
      </c>
      <c r="BC101" s="137" t="str">
        <f t="shared" si="188"/>
        <v>N</v>
      </c>
      <c r="BD101" s="137" t="str">
        <f t="shared" si="189"/>
        <v>Y</v>
      </c>
      <c r="BE101" s="137" t="str">
        <f t="shared" si="190"/>
        <v>N</v>
      </c>
      <c r="BF101" s="137" t="str">
        <f t="shared" si="191"/>
        <v>N</v>
      </c>
      <c r="BG101" s="137" t="str">
        <f t="shared" si="192"/>
        <v>N</v>
      </c>
      <c r="BH101" s="139">
        <f t="shared" si="193"/>
        <v>-2.2960026428807403</v>
      </c>
      <c r="BI101" s="139">
        <f t="shared" si="194"/>
        <v>-32.560613571424589</v>
      </c>
      <c r="BJ101" s="139">
        <f t="shared" si="195"/>
        <v>51.966244582881906</v>
      </c>
      <c r="BK101" s="139">
        <f t="shared" si="196"/>
        <v>-29.660280301496766</v>
      </c>
      <c r="BL101" s="139">
        <f t="shared" si="197"/>
        <v>-38.159004134711324</v>
      </c>
      <c r="BM101" s="139">
        <f t="shared" si="198"/>
        <v>-33.799284377193665</v>
      </c>
      <c r="BN101" s="137" t="str">
        <f t="shared" si="199"/>
        <v>Y</v>
      </c>
      <c r="BO101" s="137" t="str">
        <f t="shared" si="200"/>
        <v>N</v>
      </c>
      <c r="BP101" s="137" t="str">
        <f t="shared" si="201"/>
        <v>Y</v>
      </c>
      <c r="BQ101" s="137" t="str">
        <f t="shared" si="202"/>
        <v>Y</v>
      </c>
      <c r="BR101" s="137" t="str">
        <f t="shared" si="203"/>
        <v>N</v>
      </c>
      <c r="BS101" s="137">
        <f>D!H101</f>
        <v>1919096069.55</v>
      </c>
      <c r="BT101" s="137">
        <f>D!Q101</f>
        <v>1981531414.5999999</v>
      </c>
      <c r="BU101" s="137">
        <f>D!Z101</f>
        <v>2942110146.75</v>
      </c>
      <c r="BV101" s="137">
        <f>D!AI101</f>
        <v>1918591558.5</v>
      </c>
      <c r="BW101" s="137">
        <f>D!AR101</f>
        <v>2732593529.8499999</v>
      </c>
      <c r="BX101" s="137">
        <f>D!BA101</f>
        <v>4445514461.6499996</v>
      </c>
      <c r="BY101" s="137">
        <f>D!BJ101</f>
        <v>6773223530.25</v>
      </c>
      <c r="BZ101" s="137" t="str">
        <f t="shared" si="204"/>
        <v>N</v>
      </c>
      <c r="CA101" s="137" t="str">
        <f t="shared" si="205"/>
        <v>N</v>
      </c>
      <c r="CB101" s="137" t="str">
        <f t="shared" si="206"/>
        <v>Y</v>
      </c>
      <c r="CC101" s="137" t="str">
        <f t="shared" si="207"/>
        <v>N</v>
      </c>
      <c r="CD101" s="137" t="str">
        <f t="shared" si="208"/>
        <v>N</v>
      </c>
      <c r="CE101" s="137" t="str">
        <f t="shared" si="209"/>
        <v>N</v>
      </c>
      <c r="CF101" s="139">
        <f t="shared" si="210"/>
        <v>-3.150863245970966</v>
      </c>
      <c r="CG101" s="139">
        <f t="shared" si="211"/>
        <v>-32.649312372315592</v>
      </c>
      <c r="CH101" s="139">
        <f t="shared" si="212"/>
        <v>53.347393493704878</v>
      </c>
      <c r="CI101" s="139">
        <f t="shared" si="213"/>
        <v>-29.788622510376904</v>
      </c>
      <c r="CJ101" s="139">
        <f t="shared" si="214"/>
        <v>-38.531444371102801</v>
      </c>
      <c r="CK101" s="139">
        <f t="shared" si="215"/>
        <v>-34.366340608783723</v>
      </c>
      <c r="CL101" s="137" t="str">
        <f t="shared" si="216"/>
        <v>Y</v>
      </c>
      <c r="CM101" s="137" t="str">
        <f t="shared" si="217"/>
        <v>N</v>
      </c>
      <c r="CN101" s="137" t="str">
        <f t="shared" si="218"/>
        <v>Y</v>
      </c>
      <c r="CO101" s="137" t="str">
        <f t="shared" si="219"/>
        <v>Y</v>
      </c>
      <c r="CP101" s="137" t="str">
        <f t="shared" si="220"/>
        <v>N</v>
      </c>
      <c r="CQ101" s="137">
        <f>D!I101</f>
        <v>22029</v>
      </c>
      <c r="CR101" s="137">
        <f>D!R101</f>
        <v>31427</v>
      </c>
      <c r="CS101" s="137">
        <f>D!AA101</f>
        <v>42156</v>
      </c>
      <c r="CT101" s="137">
        <f>D!AJ101</f>
        <v>30020</v>
      </c>
      <c r="CU101" s="137">
        <f>D!AS101</f>
        <v>41026</v>
      </c>
      <c r="CV101" s="137">
        <f>D!BB101</f>
        <v>57224</v>
      </c>
      <c r="CW101" s="137">
        <f>D!BK101</f>
        <v>86704</v>
      </c>
      <c r="CX101" s="137" t="str">
        <f t="shared" si="221"/>
        <v>N</v>
      </c>
      <c r="CY101" s="137" t="str">
        <f t="shared" si="222"/>
        <v>N</v>
      </c>
      <c r="CZ101" s="137" t="str">
        <f t="shared" si="223"/>
        <v>Y</v>
      </c>
      <c r="DA101" s="137" t="str">
        <f t="shared" si="224"/>
        <v>N</v>
      </c>
      <c r="DB101" s="137" t="str">
        <f t="shared" si="225"/>
        <v>N</v>
      </c>
      <c r="DC101" s="137" t="str">
        <f t="shared" si="226"/>
        <v>N</v>
      </c>
      <c r="DD101" s="139">
        <f t="shared" si="227"/>
        <v>-29.904222483851466</v>
      </c>
      <c r="DE101" s="139">
        <f t="shared" si="228"/>
        <v>-25.450706898187686</v>
      </c>
      <c r="DF101" s="139">
        <f t="shared" si="229"/>
        <v>40.426382411725513</v>
      </c>
      <c r="DG101" s="139">
        <f t="shared" si="230"/>
        <v>-26.826890264710183</v>
      </c>
      <c r="DH101" s="139">
        <f t="shared" si="231"/>
        <v>-28.306305046833497</v>
      </c>
      <c r="DI101" s="139">
        <f t="shared" si="232"/>
        <v>-34.000738143568924</v>
      </c>
      <c r="DJ101" s="137" t="str">
        <f t="shared" si="233"/>
        <v>N</v>
      </c>
      <c r="DK101" s="137" t="str">
        <f t="shared" si="234"/>
        <v>N</v>
      </c>
      <c r="DL101" s="137" t="str">
        <f t="shared" si="235"/>
        <v>Y</v>
      </c>
      <c r="DM101" s="137" t="str">
        <f t="shared" si="236"/>
        <v>Y</v>
      </c>
      <c r="DN101" s="137" t="str">
        <f t="shared" si="237"/>
        <v>Y</v>
      </c>
      <c r="DO101" s="137">
        <f>Volatility!B101</f>
        <v>2.65</v>
      </c>
      <c r="DP101" s="137">
        <f>Volatility!E101</f>
        <v>2.73</v>
      </c>
      <c r="DQ101" s="137">
        <f>Volatility!H101</f>
        <v>2.82</v>
      </c>
      <c r="DR101" s="137">
        <f>Volatility!K101</f>
        <v>2.9</v>
      </c>
      <c r="DS101" s="137">
        <f>Volatility!N101</f>
        <v>2.98999999999999</v>
      </c>
      <c r="DT101" s="137">
        <f>Volatility!Q101</f>
        <v>3.07</v>
      </c>
      <c r="DU101" s="137">
        <f>Volatility!T101</f>
        <v>3.15</v>
      </c>
      <c r="DV101" s="137" t="str">
        <f t="shared" si="238"/>
        <v>N</v>
      </c>
      <c r="DW101" s="137" t="str">
        <f t="shared" si="239"/>
        <v>N</v>
      </c>
      <c r="DX101" s="137" t="str">
        <f t="shared" si="240"/>
        <v>N</v>
      </c>
      <c r="DY101" s="137" t="str">
        <f t="shared" si="241"/>
        <v>N</v>
      </c>
      <c r="DZ101" s="137" t="str">
        <f t="shared" si="242"/>
        <v>N</v>
      </c>
      <c r="EA101" s="137" t="str">
        <f t="shared" si="243"/>
        <v>N</v>
      </c>
      <c r="EB101" s="139">
        <f t="shared" si="244"/>
        <v>-2.9304029304029333</v>
      </c>
      <c r="EC101" s="139">
        <f t="shared" si="245"/>
        <v>-3.1914893617021227</v>
      </c>
      <c r="ED101" s="139">
        <f t="shared" si="246"/>
        <v>-2.7586206896551748</v>
      </c>
      <c r="EE101" s="139">
        <f t="shared" si="247"/>
        <v>-3.0100334448157318</v>
      </c>
      <c r="EF101" s="139">
        <f t="shared" si="248"/>
        <v>-2.6058631921827313</v>
      </c>
      <c r="EG101" s="139">
        <f t="shared" si="249"/>
        <v>-2.5396825396825422</v>
      </c>
      <c r="EH101" s="137" t="str">
        <f t="shared" si="250"/>
        <v>Y</v>
      </c>
      <c r="EI101" s="137" t="str">
        <f t="shared" si="251"/>
        <v>N</v>
      </c>
      <c r="EJ101" s="137" t="str">
        <f t="shared" si="252"/>
        <v>Y</v>
      </c>
      <c r="EK101" s="137" t="str">
        <f t="shared" si="253"/>
        <v>N</v>
      </c>
      <c r="EL101" s="137" t="str">
        <f t="shared" si="254"/>
        <v>N</v>
      </c>
    </row>
    <row r="102" spans="1:142" x14ac:dyDescent="0.3">
      <c r="A102" s="137" t="str">
        <f>D!B102</f>
        <v>NIITTECH</v>
      </c>
      <c r="B102" s="137">
        <f>D!F102</f>
        <v>1507.05</v>
      </c>
      <c r="C102" s="137">
        <f>D!O102</f>
        <v>1442.25</v>
      </c>
      <c r="D102" s="137">
        <f>D!X102</f>
        <v>1415.15</v>
      </c>
      <c r="E102" s="137">
        <f>D!AG102</f>
        <v>1373.8</v>
      </c>
      <c r="F102" s="137">
        <f>D!AP102</f>
        <v>1344.35</v>
      </c>
      <c r="G102" s="137">
        <f>D!AY102</f>
        <v>1358.65</v>
      </c>
      <c r="H102" s="137">
        <f>D!BH102</f>
        <v>1345.4</v>
      </c>
      <c r="I102" s="137" t="str">
        <f t="shared" si="170"/>
        <v>Y</v>
      </c>
      <c r="J102" s="137" t="str">
        <f t="shared" si="171"/>
        <v>Y</v>
      </c>
      <c r="K102" s="137" t="str">
        <f t="shared" si="172"/>
        <v>Y</v>
      </c>
      <c r="L102" s="137" t="str">
        <f t="shared" si="173"/>
        <v>Y</v>
      </c>
      <c r="M102" s="137" t="str">
        <f t="shared" si="174"/>
        <v>N</v>
      </c>
      <c r="N102" s="137" t="str">
        <f t="shared" si="175"/>
        <v>Y</v>
      </c>
      <c r="O102" s="139">
        <f t="shared" si="176"/>
        <v>4.4929797191887646</v>
      </c>
      <c r="P102" s="139">
        <f t="shared" si="177"/>
        <v>1.9149913436738091</v>
      </c>
      <c r="Q102" s="139">
        <f t="shared" si="178"/>
        <v>3.0098995486970548</v>
      </c>
      <c r="R102" s="139">
        <f t="shared" si="179"/>
        <v>2.1906497563878489</v>
      </c>
      <c r="S102" s="139">
        <f t="shared" si="180"/>
        <v>-1.052515364516261</v>
      </c>
      <c r="T102" s="139">
        <f t="shared" si="181"/>
        <v>0.98483722313066746</v>
      </c>
      <c r="U102" s="137" t="str">
        <f t="shared" si="182"/>
        <v>Y</v>
      </c>
      <c r="V102" s="137" t="str">
        <f t="shared" si="183"/>
        <v>N</v>
      </c>
      <c r="W102" s="137" t="str">
        <f t="shared" si="184"/>
        <v>Y</v>
      </c>
      <c r="X102" s="137" t="str">
        <f t="shared" si="185"/>
        <v>Y</v>
      </c>
      <c r="Y102" s="137" t="str">
        <f t="shared" si="186"/>
        <v>N</v>
      </c>
      <c r="Z102" s="137">
        <f>D!C102</f>
        <v>1451</v>
      </c>
      <c r="AA102" s="137">
        <f>D!L102</f>
        <v>1416</v>
      </c>
      <c r="AB102" s="137">
        <f>D!U102</f>
        <v>1375</v>
      </c>
      <c r="AC102" s="137">
        <f>D!AD102</f>
        <v>1354.25</v>
      </c>
      <c r="AD102" s="137">
        <f>D!AM102</f>
        <v>1369.85</v>
      </c>
      <c r="AE102" s="137">
        <f>D!AV102</f>
        <v>1354.95</v>
      </c>
      <c r="AF102" s="137">
        <f>D!BE102</f>
        <v>1401</v>
      </c>
      <c r="AG102" s="137">
        <f>D!D102</f>
        <v>1573</v>
      </c>
      <c r="AH102" s="137">
        <f>D!M102</f>
        <v>1452</v>
      </c>
      <c r="AI102" s="137">
        <f>D!V102</f>
        <v>1424</v>
      </c>
      <c r="AJ102" s="137">
        <f>D!AE102</f>
        <v>1407</v>
      </c>
      <c r="AK102" s="137">
        <f>D!AN102</f>
        <v>1390.95</v>
      </c>
      <c r="AL102" s="137">
        <f>D!AW102</f>
        <v>1375</v>
      </c>
      <c r="AM102" s="137">
        <f>D!BF102</f>
        <v>1404.95</v>
      </c>
      <c r="AN102" s="137">
        <f>D!E102</f>
        <v>1450</v>
      </c>
      <c r="AO102" s="137">
        <f>D!N102</f>
        <v>1396</v>
      </c>
      <c r="AP102" s="137">
        <f>D!W102</f>
        <v>1370</v>
      </c>
      <c r="AQ102" s="137">
        <f>D!AF102</f>
        <v>1348.55</v>
      </c>
      <c r="AR102" s="137">
        <f>D!AO102</f>
        <v>1330.2</v>
      </c>
      <c r="AS102" s="137">
        <f>D!AX102</f>
        <v>1334.1</v>
      </c>
      <c r="AT102" s="137">
        <f>D!BG102</f>
        <v>1326.15</v>
      </c>
      <c r="AU102" s="137">
        <f>D!G102</f>
        <v>2494242</v>
      </c>
      <c r="AV102" s="137">
        <f>D!P102</f>
        <v>439237</v>
      </c>
      <c r="AW102" s="137">
        <f>D!Y102</f>
        <v>456700</v>
      </c>
      <c r="AX102" s="137">
        <f>D!AH102</f>
        <v>700013</v>
      </c>
      <c r="AY102" s="137">
        <f>D!AQ102</f>
        <v>746100</v>
      </c>
      <c r="AZ102" s="137">
        <f>D!AZ102</f>
        <v>361711</v>
      </c>
      <c r="BA102" s="137">
        <f>D!BI102</f>
        <v>435909</v>
      </c>
      <c r="BB102" s="137" t="str">
        <f t="shared" si="187"/>
        <v>Y</v>
      </c>
      <c r="BC102" s="137" t="str">
        <f t="shared" si="188"/>
        <v>N</v>
      </c>
      <c r="BD102" s="137" t="str">
        <f t="shared" si="189"/>
        <v>N</v>
      </c>
      <c r="BE102" s="137" t="str">
        <f t="shared" si="190"/>
        <v>N</v>
      </c>
      <c r="BF102" s="137" t="str">
        <f t="shared" si="191"/>
        <v>Y</v>
      </c>
      <c r="BG102" s="137" t="str">
        <f t="shared" si="192"/>
        <v>N</v>
      </c>
      <c r="BH102" s="139">
        <f t="shared" si="193"/>
        <v>467.85789903855999</v>
      </c>
      <c r="BI102" s="139">
        <f t="shared" si="194"/>
        <v>-3.8237354937595796</v>
      </c>
      <c r="BJ102" s="139">
        <f t="shared" si="195"/>
        <v>-34.75835448770237</v>
      </c>
      <c r="BK102" s="139">
        <f t="shared" si="196"/>
        <v>-6.1770540142072106</v>
      </c>
      <c r="BL102" s="139">
        <f t="shared" si="197"/>
        <v>106.26964620926651</v>
      </c>
      <c r="BM102" s="139">
        <f t="shared" si="198"/>
        <v>-17.021442548788855</v>
      </c>
      <c r="BN102" s="137" t="str">
        <f t="shared" si="199"/>
        <v>Y</v>
      </c>
      <c r="BO102" s="137" t="str">
        <f t="shared" si="200"/>
        <v>Y</v>
      </c>
      <c r="BP102" s="137" t="str">
        <f t="shared" si="201"/>
        <v>N</v>
      </c>
      <c r="BQ102" s="137" t="str">
        <f t="shared" si="202"/>
        <v>N</v>
      </c>
      <c r="BR102" s="137" t="str">
        <f t="shared" si="203"/>
        <v>Y</v>
      </c>
      <c r="BS102" s="137">
        <f>D!H102</f>
        <v>3815986851.9499998</v>
      </c>
      <c r="BT102" s="137">
        <f>D!Q102</f>
        <v>627961872.04999995</v>
      </c>
      <c r="BU102" s="137">
        <f>D!Z102</f>
        <v>642152219.64999998</v>
      </c>
      <c r="BV102" s="137">
        <f>D!AI102</f>
        <v>968058590.39999998</v>
      </c>
      <c r="BW102" s="137">
        <f>D!AR102</f>
        <v>1018380213.9</v>
      </c>
      <c r="BX102" s="137">
        <f>D!BA102</f>
        <v>490345792.69999999</v>
      </c>
      <c r="BY102" s="137">
        <f>D!BJ102</f>
        <v>593283041.25</v>
      </c>
      <c r="BZ102" s="137" t="str">
        <f t="shared" si="204"/>
        <v>Y</v>
      </c>
      <c r="CA102" s="137" t="str">
        <f t="shared" si="205"/>
        <v>N</v>
      </c>
      <c r="CB102" s="137" t="str">
        <f t="shared" si="206"/>
        <v>N</v>
      </c>
      <c r="CC102" s="137" t="str">
        <f t="shared" si="207"/>
        <v>N</v>
      </c>
      <c r="CD102" s="137" t="str">
        <f t="shared" si="208"/>
        <v>Y</v>
      </c>
      <c r="CE102" s="137" t="str">
        <f t="shared" si="209"/>
        <v>N</v>
      </c>
      <c r="CF102" s="139">
        <f t="shared" si="210"/>
        <v>507.67811260460746</v>
      </c>
      <c r="CG102" s="139">
        <f t="shared" si="211"/>
        <v>-2.2098105660577425</v>
      </c>
      <c r="CH102" s="139">
        <f t="shared" si="212"/>
        <v>-33.665975797532674</v>
      </c>
      <c r="CI102" s="139">
        <f t="shared" si="213"/>
        <v>-4.9413394735241134</v>
      </c>
      <c r="CJ102" s="139">
        <f t="shared" si="214"/>
        <v>107.68613273756759</v>
      </c>
      <c r="CK102" s="139">
        <f t="shared" si="215"/>
        <v>-17.350445132077169</v>
      </c>
      <c r="CL102" s="137" t="str">
        <f t="shared" si="216"/>
        <v>Y</v>
      </c>
      <c r="CM102" s="137" t="str">
        <f t="shared" si="217"/>
        <v>Y</v>
      </c>
      <c r="CN102" s="137" t="str">
        <f t="shared" si="218"/>
        <v>N</v>
      </c>
      <c r="CO102" s="137" t="str">
        <f t="shared" si="219"/>
        <v>N</v>
      </c>
      <c r="CP102" s="137" t="str">
        <f t="shared" si="220"/>
        <v>Y</v>
      </c>
      <c r="CQ102" s="137">
        <f>D!I102</f>
        <v>94574</v>
      </c>
      <c r="CR102" s="137">
        <f>D!R102</f>
        <v>19069</v>
      </c>
      <c r="CS102" s="137">
        <f>D!AA102</f>
        <v>34459</v>
      </c>
      <c r="CT102" s="137">
        <f>D!AJ102</f>
        <v>35799</v>
      </c>
      <c r="CU102" s="137">
        <f>D!AS102</f>
        <v>35186</v>
      </c>
      <c r="CV102" s="137">
        <f>D!BB102</f>
        <v>22584</v>
      </c>
      <c r="CW102" s="137">
        <f>D!BK102</f>
        <v>26169</v>
      </c>
      <c r="CX102" s="137" t="str">
        <f t="shared" si="221"/>
        <v>Y</v>
      </c>
      <c r="CY102" s="137" t="str">
        <f t="shared" si="222"/>
        <v>N</v>
      </c>
      <c r="CZ102" s="137" t="str">
        <f t="shared" si="223"/>
        <v>N</v>
      </c>
      <c r="DA102" s="137" t="str">
        <f t="shared" si="224"/>
        <v>Y</v>
      </c>
      <c r="DB102" s="137" t="str">
        <f t="shared" si="225"/>
        <v>Y</v>
      </c>
      <c r="DC102" s="137" t="str">
        <f t="shared" si="226"/>
        <v>N</v>
      </c>
      <c r="DD102" s="139">
        <f t="shared" si="227"/>
        <v>395.95678850490327</v>
      </c>
      <c r="DE102" s="139">
        <f t="shared" si="228"/>
        <v>-44.661771960881048</v>
      </c>
      <c r="DF102" s="139">
        <f t="shared" si="229"/>
        <v>-3.7431213162378838</v>
      </c>
      <c r="DG102" s="139">
        <f t="shared" si="230"/>
        <v>1.7421701813221169</v>
      </c>
      <c r="DH102" s="139">
        <f t="shared" si="231"/>
        <v>55.800566772936591</v>
      </c>
      <c r="DI102" s="139">
        <f t="shared" si="232"/>
        <v>-13.699415338759602</v>
      </c>
      <c r="DJ102" s="137" t="str">
        <f t="shared" si="233"/>
        <v>Y</v>
      </c>
      <c r="DK102" s="137" t="str">
        <f t="shared" si="234"/>
        <v>N</v>
      </c>
      <c r="DL102" s="137" t="str">
        <f t="shared" si="235"/>
        <v>N</v>
      </c>
      <c r="DM102" s="137" t="str">
        <f t="shared" si="236"/>
        <v>N</v>
      </c>
      <c r="DN102" s="137" t="str">
        <f t="shared" si="237"/>
        <v>Y</v>
      </c>
      <c r="DO102" s="137">
        <f>Volatility!B102</f>
        <v>5.38</v>
      </c>
      <c r="DP102" s="137">
        <f>Volatility!E102</f>
        <v>5.4399999999999897</v>
      </c>
      <c r="DQ102" s="137">
        <f>Volatility!H102</f>
        <v>5.59</v>
      </c>
      <c r="DR102" s="137">
        <f>Volatility!K102</f>
        <v>5.72</v>
      </c>
      <c r="DS102" s="137">
        <f>Volatility!N102</f>
        <v>5.87</v>
      </c>
      <c r="DT102" s="137">
        <f>Volatility!Q102</f>
        <v>6.05</v>
      </c>
      <c r="DU102" s="137">
        <f>Volatility!T102</f>
        <v>6.2399999999999904</v>
      </c>
      <c r="DV102" s="137" t="str">
        <f t="shared" si="238"/>
        <v>N</v>
      </c>
      <c r="DW102" s="137" t="str">
        <f t="shared" si="239"/>
        <v>N</v>
      </c>
      <c r="DX102" s="137" t="str">
        <f t="shared" si="240"/>
        <v>N</v>
      </c>
      <c r="DY102" s="137" t="str">
        <f t="shared" si="241"/>
        <v>N</v>
      </c>
      <c r="DZ102" s="137" t="str">
        <f t="shared" si="242"/>
        <v>N</v>
      </c>
      <c r="EA102" s="137" t="str">
        <f t="shared" si="243"/>
        <v>N</v>
      </c>
      <c r="EB102" s="139">
        <f t="shared" si="244"/>
        <v>-1.1029411764704036</v>
      </c>
      <c r="EC102" s="139">
        <f t="shared" si="245"/>
        <v>-2.683363148479609</v>
      </c>
      <c r="ED102" s="139">
        <f t="shared" si="246"/>
        <v>-2.2727272727272712</v>
      </c>
      <c r="EE102" s="139">
        <f t="shared" si="247"/>
        <v>-2.555366269165253</v>
      </c>
      <c r="EF102" s="139">
        <f t="shared" si="248"/>
        <v>-2.9752066115702434</v>
      </c>
      <c r="EG102" s="139">
        <f t="shared" si="249"/>
        <v>-3.0448717948716491</v>
      </c>
      <c r="EH102" s="137" t="str">
        <f t="shared" si="250"/>
        <v>Y</v>
      </c>
      <c r="EI102" s="137" t="str">
        <f t="shared" si="251"/>
        <v>N</v>
      </c>
      <c r="EJ102" s="137" t="str">
        <f t="shared" si="252"/>
        <v>Y</v>
      </c>
      <c r="EK102" s="137" t="str">
        <f t="shared" si="253"/>
        <v>Y</v>
      </c>
      <c r="EL102" s="137" t="str">
        <f t="shared" si="254"/>
        <v>Y</v>
      </c>
    </row>
    <row r="103" spans="1:142" x14ac:dyDescent="0.3">
      <c r="A103" s="137" t="str">
        <f>D!B103</f>
        <v>NMDC</v>
      </c>
      <c r="B103" s="137">
        <f>D!F103</f>
        <v>72.45</v>
      </c>
      <c r="C103" s="137">
        <f>D!O103</f>
        <v>74.25</v>
      </c>
      <c r="D103" s="137">
        <f>D!X103</f>
        <v>71.099999999999994</v>
      </c>
      <c r="E103" s="137">
        <f>D!AG103</f>
        <v>71.400000000000006</v>
      </c>
      <c r="F103" s="137">
        <f>D!AP103</f>
        <v>71.099999999999994</v>
      </c>
      <c r="G103" s="137">
        <f>D!AY103</f>
        <v>73.849999999999994</v>
      </c>
      <c r="H103" s="137">
        <f>D!BH103</f>
        <v>72.3</v>
      </c>
      <c r="I103" s="137" t="str">
        <f t="shared" si="170"/>
        <v>N</v>
      </c>
      <c r="J103" s="137" t="str">
        <f t="shared" si="171"/>
        <v>Y</v>
      </c>
      <c r="K103" s="137" t="str">
        <f t="shared" si="172"/>
        <v>N</v>
      </c>
      <c r="L103" s="137" t="str">
        <f t="shared" si="173"/>
        <v>Y</v>
      </c>
      <c r="M103" s="137" t="str">
        <f t="shared" si="174"/>
        <v>N</v>
      </c>
      <c r="N103" s="137" t="str">
        <f t="shared" si="175"/>
        <v>Y</v>
      </c>
      <c r="O103" s="139">
        <f t="shared" si="176"/>
        <v>-2.4242424242424203</v>
      </c>
      <c r="P103" s="139">
        <f t="shared" si="177"/>
        <v>4.4303797468354515</v>
      </c>
      <c r="Q103" s="139">
        <f t="shared" si="178"/>
        <v>-0.42016806722690658</v>
      </c>
      <c r="R103" s="139">
        <f t="shared" si="179"/>
        <v>0.42194092827005819</v>
      </c>
      <c r="S103" s="139">
        <f t="shared" si="180"/>
        <v>-3.7237643872714963</v>
      </c>
      <c r="T103" s="139">
        <f t="shared" si="181"/>
        <v>2.1438450899031776</v>
      </c>
      <c r="U103" s="137" t="str">
        <f t="shared" si="182"/>
        <v>N</v>
      </c>
      <c r="V103" s="137" t="str">
        <f t="shared" si="183"/>
        <v>Y</v>
      </c>
      <c r="W103" s="137" t="str">
        <f t="shared" si="184"/>
        <v>N</v>
      </c>
      <c r="X103" s="137" t="str">
        <f t="shared" si="185"/>
        <v>Y</v>
      </c>
      <c r="Y103" s="137" t="str">
        <f t="shared" si="186"/>
        <v>N</v>
      </c>
      <c r="Z103" s="137">
        <f>D!C103</f>
        <v>74.3</v>
      </c>
      <c r="AA103" s="137">
        <f>D!L103</f>
        <v>71.5</v>
      </c>
      <c r="AB103" s="137">
        <f>D!U103</f>
        <v>71.5</v>
      </c>
      <c r="AC103" s="137">
        <f>D!AD103</f>
        <v>72.5</v>
      </c>
      <c r="AD103" s="137">
        <f>D!AM103</f>
        <v>74.55</v>
      </c>
      <c r="AE103" s="137">
        <f>D!AV103</f>
        <v>72.400000000000006</v>
      </c>
      <c r="AF103" s="137">
        <f>D!BE103</f>
        <v>74.900000000000006</v>
      </c>
      <c r="AG103" s="137">
        <f>D!D103</f>
        <v>74.7</v>
      </c>
      <c r="AH103" s="137">
        <f>D!M103</f>
        <v>75.7</v>
      </c>
      <c r="AI103" s="137">
        <f>D!V103</f>
        <v>72.400000000000006</v>
      </c>
      <c r="AJ103" s="137">
        <f>D!AE103</f>
        <v>73.25</v>
      </c>
      <c r="AK103" s="137">
        <f>D!AN103</f>
        <v>74.75</v>
      </c>
      <c r="AL103" s="137">
        <f>D!AW103</f>
        <v>75.5</v>
      </c>
      <c r="AM103" s="137">
        <f>D!BF103</f>
        <v>74.900000000000006</v>
      </c>
      <c r="AN103" s="137">
        <f>D!E103</f>
        <v>71.8</v>
      </c>
      <c r="AO103" s="137">
        <f>D!N103</f>
        <v>71.099999999999994</v>
      </c>
      <c r="AP103" s="137">
        <f>D!W103</f>
        <v>70.8</v>
      </c>
      <c r="AQ103" s="137">
        <f>D!AF103</f>
        <v>71.05</v>
      </c>
      <c r="AR103" s="137">
        <f>D!AO103</f>
        <v>70.5</v>
      </c>
      <c r="AS103" s="137">
        <f>D!AX103</f>
        <v>72.099999999999994</v>
      </c>
      <c r="AT103" s="137">
        <f>D!BG103</f>
        <v>71.75</v>
      </c>
      <c r="AU103" s="137">
        <f>D!G103</f>
        <v>4624426</v>
      </c>
      <c r="AV103" s="137">
        <f>D!P103</f>
        <v>8943636</v>
      </c>
      <c r="AW103" s="137">
        <f>D!Y103</f>
        <v>1985269</v>
      </c>
      <c r="AX103" s="137">
        <f>D!AH103</f>
        <v>2670317</v>
      </c>
      <c r="AY103" s="137">
        <f>D!AQ103</f>
        <v>5909478</v>
      </c>
      <c r="AZ103" s="137">
        <f>D!AZ103</f>
        <v>3221355</v>
      </c>
      <c r="BA103" s="137">
        <f>D!BI103</f>
        <v>3843331</v>
      </c>
      <c r="BB103" s="137" t="str">
        <f t="shared" si="187"/>
        <v>N</v>
      </c>
      <c r="BC103" s="137" t="str">
        <f t="shared" si="188"/>
        <v>Y</v>
      </c>
      <c r="BD103" s="137" t="str">
        <f t="shared" si="189"/>
        <v>N</v>
      </c>
      <c r="BE103" s="137" t="str">
        <f t="shared" si="190"/>
        <v>N</v>
      </c>
      <c r="BF103" s="137" t="str">
        <f t="shared" si="191"/>
        <v>Y</v>
      </c>
      <c r="BG103" s="137" t="str">
        <f t="shared" si="192"/>
        <v>N</v>
      </c>
      <c r="BH103" s="139">
        <f t="shared" si="193"/>
        <v>-48.293669375632014</v>
      </c>
      <c r="BI103" s="139">
        <f t="shared" si="194"/>
        <v>350.49995743649851</v>
      </c>
      <c r="BJ103" s="139">
        <f t="shared" si="195"/>
        <v>-25.654182630751333</v>
      </c>
      <c r="BK103" s="139">
        <f t="shared" si="196"/>
        <v>-54.812980097396078</v>
      </c>
      <c r="BL103" s="139">
        <f t="shared" si="197"/>
        <v>83.446965640235234</v>
      </c>
      <c r="BM103" s="139">
        <f t="shared" si="198"/>
        <v>-16.18325353710102</v>
      </c>
      <c r="BN103" s="137" t="str">
        <f t="shared" si="199"/>
        <v>N</v>
      </c>
      <c r="BO103" s="137" t="str">
        <f t="shared" si="200"/>
        <v>Y</v>
      </c>
      <c r="BP103" s="137" t="str">
        <f t="shared" si="201"/>
        <v>Y</v>
      </c>
      <c r="BQ103" s="137" t="str">
        <f t="shared" si="202"/>
        <v>N</v>
      </c>
      <c r="BR103" s="137" t="str">
        <f t="shared" si="203"/>
        <v>Y</v>
      </c>
      <c r="BS103" s="137">
        <f>D!H103</f>
        <v>337123648.89999998</v>
      </c>
      <c r="BT103" s="137">
        <f>D!Q103</f>
        <v>657190384.64999998</v>
      </c>
      <c r="BU103" s="137">
        <f>D!Z103</f>
        <v>141813271</v>
      </c>
      <c r="BV103" s="137">
        <f>D!AI103</f>
        <v>192600492.5</v>
      </c>
      <c r="BW103" s="137">
        <f>D!AR103</f>
        <v>424170335.39999998</v>
      </c>
      <c r="BX103" s="137">
        <f>D!BA103</f>
        <v>238778915.15000001</v>
      </c>
      <c r="BY103" s="137">
        <f>D!BJ103</f>
        <v>279453154.25</v>
      </c>
      <c r="BZ103" s="137" t="str">
        <f t="shared" si="204"/>
        <v>N</v>
      </c>
      <c r="CA103" s="137" t="str">
        <f t="shared" si="205"/>
        <v>Y</v>
      </c>
      <c r="CB103" s="137" t="str">
        <f t="shared" si="206"/>
        <v>N</v>
      </c>
      <c r="CC103" s="137" t="str">
        <f t="shared" si="207"/>
        <v>N</v>
      </c>
      <c r="CD103" s="137" t="str">
        <f t="shared" si="208"/>
        <v>Y</v>
      </c>
      <c r="CE103" s="137" t="str">
        <f t="shared" si="209"/>
        <v>N</v>
      </c>
      <c r="CF103" s="139">
        <f t="shared" si="210"/>
        <v>-48.702285247289183</v>
      </c>
      <c r="CG103" s="139">
        <f t="shared" si="211"/>
        <v>363.41952344502369</v>
      </c>
      <c r="CH103" s="139">
        <f t="shared" si="212"/>
        <v>-26.369206454651202</v>
      </c>
      <c r="CI103" s="139">
        <f t="shared" si="213"/>
        <v>-54.593596858117301</v>
      </c>
      <c r="CJ103" s="139">
        <f t="shared" si="214"/>
        <v>77.641453448072568</v>
      </c>
      <c r="CK103" s="139">
        <f t="shared" si="215"/>
        <v>-14.554940061121172</v>
      </c>
      <c r="CL103" s="137" t="str">
        <f t="shared" si="216"/>
        <v>N</v>
      </c>
      <c r="CM103" s="137" t="str">
        <f t="shared" si="217"/>
        <v>Y</v>
      </c>
      <c r="CN103" s="137" t="str">
        <f t="shared" si="218"/>
        <v>Y</v>
      </c>
      <c r="CO103" s="137" t="str">
        <f t="shared" si="219"/>
        <v>N</v>
      </c>
      <c r="CP103" s="137" t="str">
        <f t="shared" si="220"/>
        <v>Y</v>
      </c>
      <c r="CQ103" s="137">
        <f>D!I103</f>
        <v>22930</v>
      </c>
      <c r="CR103" s="137">
        <f>D!R103</f>
        <v>30913</v>
      </c>
      <c r="CS103" s="137">
        <f>D!AA103</f>
        <v>10937</v>
      </c>
      <c r="CT103" s="137">
        <f>D!AJ103</f>
        <v>13187</v>
      </c>
      <c r="CU103" s="137">
        <f>D!AS103</f>
        <v>18648</v>
      </c>
      <c r="CV103" s="137">
        <f>D!BB103</f>
        <v>18846</v>
      </c>
      <c r="CW103" s="137">
        <f>D!BK103</f>
        <v>19728</v>
      </c>
      <c r="CX103" s="137" t="str">
        <f t="shared" si="221"/>
        <v>N</v>
      </c>
      <c r="CY103" s="137" t="str">
        <f t="shared" si="222"/>
        <v>Y</v>
      </c>
      <c r="CZ103" s="137" t="str">
        <f t="shared" si="223"/>
        <v>N</v>
      </c>
      <c r="DA103" s="137" t="str">
        <f t="shared" si="224"/>
        <v>N</v>
      </c>
      <c r="DB103" s="137" t="str">
        <f t="shared" si="225"/>
        <v>N</v>
      </c>
      <c r="DC103" s="137" t="str">
        <f t="shared" si="226"/>
        <v>N</v>
      </c>
      <c r="DD103" s="139">
        <f t="shared" si="227"/>
        <v>-25.824086953708797</v>
      </c>
      <c r="DE103" s="139">
        <f t="shared" si="228"/>
        <v>182.64606382006033</v>
      </c>
      <c r="DF103" s="139">
        <f t="shared" si="229"/>
        <v>-17.0622582846743</v>
      </c>
      <c r="DG103" s="139">
        <f t="shared" si="230"/>
        <v>-29.284641784641785</v>
      </c>
      <c r="DH103" s="139">
        <f t="shared" si="231"/>
        <v>-1.0506208213944603</v>
      </c>
      <c r="DI103" s="139">
        <f t="shared" si="232"/>
        <v>-4.4708029197080297</v>
      </c>
      <c r="DJ103" s="137" t="str">
        <f t="shared" si="233"/>
        <v>N</v>
      </c>
      <c r="DK103" s="137" t="str">
        <f t="shared" si="234"/>
        <v>Y</v>
      </c>
      <c r="DL103" s="137" t="str">
        <f t="shared" si="235"/>
        <v>Y</v>
      </c>
      <c r="DM103" s="137" t="str">
        <f t="shared" si="236"/>
        <v>N</v>
      </c>
      <c r="DN103" s="137" t="str">
        <f t="shared" si="237"/>
        <v>Y</v>
      </c>
      <c r="DO103" s="137">
        <f>Volatility!B103</f>
        <v>3.63</v>
      </c>
      <c r="DP103" s="137">
        <f>Volatility!E103</f>
        <v>3.69</v>
      </c>
      <c r="DQ103" s="137">
        <f>Volatility!H103</f>
        <v>3.64</v>
      </c>
      <c r="DR103" s="137">
        <f>Volatility!K103</f>
        <v>3.75</v>
      </c>
      <c r="DS103" s="137">
        <f>Volatility!N103</f>
        <v>3.8699999999999899</v>
      </c>
      <c r="DT103" s="137">
        <f>Volatility!Q103</f>
        <v>3.88</v>
      </c>
      <c r="DU103" s="137">
        <f>Volatility!T103</f>
        <v>3.96999999999999</v>
      </c>
      <c r="DV103" s="137" t="str">
        <f t="shared" si="238"/>
        <v>N</v>
      </c>
      <c r="DW103" s="137" t="str">
        <f t="shared" si="239"/>
        <v>Y</v>
      </c>
      <c r="DX103" s="137" t="str">
        <f t="shared" si="240"/>
        <v>N</v>
      </c>
      <c r="DY103" s="137" t="str">
        <f t="shared" si="241"/>
        <v>N</v>
      </c>
      <c r="DZ103" s="137" t="str">
        <f t="shared" si="242"/>
        <v>N</v>
      </c>
      <c r="EA103" s="137" t="str">
        <f t="shared" si="243"/>
        <v>N</v>
      </c>
      <c r="EB103" s="139">
        <f t="shared" si="244"/>
        <v>-1.6260162601626031</v>
      </c>
      <c r="EC103" s="139">
        <f t="shared" si="245"/>
        <v>1.3736263736263687</v>
      </c>
      <c r="ED103" s="139">
        <f t="shared" si="246"/>
        <v>-2.93333333333333</v>
      </c>
      <c r="EE103" s="139">
        <f t="shared" si="247"/>
        <v>-3.1007751937981967</v>
      </c>
      <c r="EF103" s="139">
        <f t="shared" si="248"/>
        <v>-0.25773195876314436</v>
      </c>
      <c r="EG103" s="139">
        <f t="shared" si="249"/>
        <v>-2.2670025188914438</v>
      </c>
      <c r="EH103" s="137" t="str">
        <f t="shared" si="250"/>
        <v>N</v>
      </c>
      <c r="EI103" s="137" t="str">
        <f t="shared" si="251"/>
        <v>Y</v>
      </c>
      <c r="EJ103" s="137" t="str">
        <f t="shared" si="252"/>
        <v>Y</v>
      </c>
      <c r="EK103" s="137" t="str">
        <f t="shared" si="253"/>
        <v>N</v>
      </c>
      <c r="EL103" s="137" t="str">
        <f t="shared" si="254"/>
        <v>Y</v>
      </c>
    </row>
    <row r="104" spans="1:142" x14ac:dyDescent="0.3">
      <c r="A104" s="137" t="str">
        <f>D!B104</f>
        <v>NTPC</v>
      </c>
      <c r="B104" s="137">
        <f>D!F104</f>
        <v>90.95</v>
      </c>
      <c r="C104" s="137">
        <f>D!O104</f>
        <v>90.25</v>
      </c>
      <c r="D104" s="137">
        <f>D!X104</f>
        <v>92.9</v>
      </c>
      <c r="E104" s="137">
        <f>D!AG104</f>
        <v>91.05</v>
      </c>
      <c r="F104" s="137">
        <f>D!AP104</f>
        <v>88.9</v>
      </c>
      <c r="G104" s="137">
        <f>D!AY104</f>
        <v>90.85</v>
      </c>
      <c r="H104" s="137">
        <f>D!BH104</f>
        <v>89.35</v>
      </c>
      <c r="I104" s="137" t="str">
        <f t="shared" si="170"/>
        <v>Y</v>
      </c>
      <c r="J104" s="137" t="str">
        <f t="shared" si="171"/>
        <v>N</v>
      </c>
      <c r="K104" s="137" t="str">
        <f t="shared" si="172"/>
        <v>Y</v>
      </c>
      <c r="L104" s="137" t="str">
        <f t="shared" si="173"/>
        <v>Y</v>
      </c>
      <c r="M104" s="137" t="str">
        <f t="shared" si="174"/>
        <v>N</v>
      </c>
      <c r="N104" s="137" t="str">
        <f t="shared" si="175"/>
        <v>Y</v>
      </c>
      <c r="O104" s="139">
        <f t="shared" si="176"/>
        <v>0.77562326869806408</v>
      </c>
      <c r="P104" s="139">
        <f t="shared" si="177"/>
        <v>-2.8525296017222876</v>
      </c>
      <c r="Q104" s="139">
        <f t="shared" si="178"/>
        <v>2.0318506315211518</v>
      </c>
      <c r="R104" s="139">
        <f t="shared" si="179"/>
        <v>2.4184476940382353</v>
      </c>
      <c r="S104" s="139">
        <f t="shared" si="180"/>
        <v>-2.1463951568519413</v>
      </c>
      <c r="T104" s="139">
        <f t="shared" si="181"/>
        <v>1.6787912702853947</v>
      </c>
      <c r="U104" s="137" t="str">
        <f t="shared" si="182"/>
        <v>Y</v>
      </c>
      <c r="V104" s="137" t="str">
        <f t="shared" si="183"/>
        <v>N</v>
      </c>
      <c r="W104" s="137" t="str">
        <f t="shared" si="184"/>
        <v>N</v>
      </c>
      <c r="X104" s="137" t="str">
        <f t="shared" si="185"/>
        <v>Y</v>
      </c>
      <c r="Y104" s="137" t="str">
        <f t="shared" si="186"/>
        <v>N</v>
      </c>
      <c r="Z104" s="137">
        <f>D!C104</f>
        <v>89.9</v>
      </c>
      <c r="AA104" s="137">
        <f>D!L104</f>
        <v>92.15</v>
      </c>
      <c r="AB104" s="137">
        <f>D!U104</f>
        <v>89.9</v>
      </c>
      <c r="AC104" s="137">
        <f>D!AD104</f>
        <v>89.6</v>
      </c>
      <c r="AD104" s="137">
        <f>D!AM104</f>
        <v>90.5</v>
      </c>
      <c r="AE104" s="137">
        <f>D!AV104</f>
        <v>90</v>
      </c>
      <c r="AF104" s="137">
        <f>D!BE104</f>
        <v>93.3</v>
      </c>
      <c r="AG104" s="137">
        <f>D!D104</f>
        <v>91.2</v>
      </c>
      <c r="AH104" s="137">
        <f>D!M104</f>
        <v>92.65</v>
      </c>
      <c r="AI104" s="137">
        <f>D!V104</f>
        <v>93.4</v>
      </c>
      <c r="AJ104" s="137">
        <f>D!AE104</f>
        <v>91.9</v>
      </c>
      <c r="AK104" s="137">
        <f>D!AN104</f>
        <v>90.5</v>
      </c>
      <c r="AL104" s="137">
        <f>D!AW104</f>
        <v>91.8</v>
      </c>
      <c r="AM104" s="137">
        <f>D!BF104</f>
        <v>93.5</v>
      </c>
      <c r="AN104" s="137">
        <f>D!E104</f>
        <v>88.35</v>
      </c>
      <c r="AO104" s="137">
        <f>D!N104</f>
        <v>89.8</v>
      </c>
      <c r="AP104" s="137">
        <f>D!W104</f>
        <v>89.3</v>
      </c>
      <c r="AQ104" s="137">
        <f>D!AF104</f>
        <v>88.2</v>
      </c>
      <c r="AR104" s="137">
        <f>D!AO104</f>
        <v>87.85</v>
      </c>
      <c r="AS104" s="137">
        <f>D!AX104</f>
        <v>89.2</v>
      </c>
      <c r="AT104" s="137">
        <f>D!BG104</f>
        <v>87.5</v>
      </c>
      <c r="AU104" s="137">
        <f>D!G104</f>
        <v>9392105</v>
      </c>
      <c r="AV104" s="137">
        <f>D!P104</f>
        <v>20143414</v>
      </c>
      <c r="AW104" s="137">
        <f>D!Y104</f>
        <v>10126456</v>
      </c>
      <c r="AX104" s="137">
        <f>D!AH104</f>
        <v>12262139</v>
      </c>
      <c r="AY104" s="137">
        <f>D!AQ104</f>
        <v>11369430</v>
      </c>
      <c r="AZ104" s="137">
        <f>D!AZ104</f>
        <v>16926082</v>
      </c>
      <c r="BA104" s="137">
        <f>D!BI104</f>
        <v>39117004</v>
      </c>
      <c r="BB104" s="137" t="str">
        <f t="shared" si="187"/>
        <v>N</v>
      </c>
      <c r="BC104" s="137" t="str">
        <f t="shared" si="188"/>
        <v>Y</v>
      </c>
      <c r="BD104" s="137" t="str">
        <f t="shared" si="189"/>
        <v>N</v>
      </c>
      <c r="BE104" s="137" t="str">
        <f t="shared" si="190"/>
        <v>Y</v>
      </c>
      <c r="BF104" s="137" t="str">
        <f t="shared" si="191"/>
        <v>N</v>
      </c>
      <c r="BG104" s="137" t="str">
        <f t="shared" si="192"/>
        <v>N</v>
      </c>
      <c r="BH104" s="139">
        <f t="shared" si="193"/>
        <v>-53.373817367800712</v>
      </c>
      <c r="BI104" s="139">
        <f t="shared" si="194"/>
        <v>98.918693766111261</v>
      </c>
      <c r="BJ104" s="139">
        <f t="shared" si="195"/>
        <v>-17.416887869237168</v>
      </c>
      <c r="BK104" s="139">
        <f t="shared" si="196"/>
        <v>7.8518360199236028</v>
      </c>
      <c r="BL104" s="139">
        <f t="shared" si="197"/>
        <v>-32.828932295140717</v>
      </c>
      <c r="BM104" s="139">
        <f t="shared" si="198"/>
        <v>-56.729605365482492</v>
      </c>
      <c r="BN104" s="137" t="str">
        <f t="shared" si="199"/>
        <v>N</v>
      </c>
      <c r="BO104" s="137" t="str">
        <f t="shared" si="200"/>
        <v>Y</v>
      </c>
      <c r="BP104" s="137" t="str">
        <f t="shared" si="201"/>
        <v>N</v>
      </c>
      <c r="BQ104" s="137" t="str">
        <f t="shared" si="202"/>
        <v>Y</v>
      </c>
      <c r="BR104" s="137" t="str">
        <f t="shared" si="203"/>
        <v>Y</v>
      </c>
      <c r="BS104" s="137">
        <f>D!H104</f>
        <v>843657740.04999995</v>
      </c>
      <c r="BT104" s="137">
        <f>D!Q104</f>
        <v>1828594558.45</v>
      </c>
      <c r="BU104" s="137">
        <f>D!Z104</f>
        <v>933566323.25</v>
      </c>
      <c r="BV104" s="137">
        <f>D!AI104</f>
        <v>1114555458.2</v>
      </c>
      <c r="BW104" s="137">
        <f>D!AR104</f>
        <v>1011303953.35</v>
      </c>
      <c r="BX104" s="137">
        <f>D!BA104</f>
        <v>1536472722.3</v>
      </c>
      <c r="BY104" s="137">
        <f>D!BJ104</f>
        <v>3509133975.1500001</v>
      </c>
      <c r="BZ104" s="137" t="str">
        <f t="shared" si="204"/>
        <v>N</v>
      </c>
      <c r="CA104" s="137" t="str">
        <f t="shared" si="205"/>
        <v>Y</v>
      </c>
      <c r="CB104" s="137" t="str">
        <f t="shared" si="206"/>
        <v>N</v>
      </c>
      <c r="CC104" s="137" t="str">
        <f t="shared" si="207"/>
        <v>Y</v>
      </c>
      <c r="CD104" s="137" t="str">
        <f t="shared" si="208"/>
        <v>N</v>
      </c>
      <c r="CE104" s="137" t="str">
        <f t="shared" si="209"/>
        <v>N</v>
      </c>
      <c r="CF104" s="139">
        <f t="shared" si="210"/>
        <v>-53.863050934313037</v>
      </c>
      <c r="CG104" s="139">
        <f t="shared" si="211"/>
        <v>95.871949631190816</v>
      </c>
      <c r="CH104" s="139">
        <f t="shared" si="212"/>
        <v>-16.2386836490215</v>
      </c>
      <c r="CI104" s="139">
        <f t="shared" si="213"/>
        <v>10.209740059650091</v>
      </c>
      <c r="CJ104" s="139">
        <f t="shared" si="214"/>
        <v>-34.180155711704167</v>
      </c>
      <c r="CK104" s="139">
        <f t="shared" si="215"/>
        <v>-56.215045273832196</v>
      </c>
      <c r="CL104" s="137" t="str">
        <f t="shared" si="216"/>
        <v>N</v>
      </c>
      <c r="CM104" s="137" t="str">
        <f t="shared" si="217"/>
        <v>Y</v>
      </c>
      <c r="CN104" s="137" t="str">
        <f t="shared" si="218"/>
        <v>N</v>
      </c>
      <c r="CO104" s="137" t="str">
        <f t="shared" si="219"/>
        <v>Y</v>
      </c>
      <c r="CP104" s="137" t="str">
        <f t="shared" si="220"/>
        <v>Y</v>
      </c>
      <c r="CQ104" s="137">
        <f>D!I104</f>
        <v>57509</v>
      </c>
      <c r="CR104" s="137">
        <f>D!R104</f>
        <v>77760</v>
      </c>
      <c r="CS104" s="137">
        <f>D!AA104</f>
        <v>79840</v>
      </c>
      <c r="CT104" s="137">
        <f>D!AJ104</f>
        <v>106443</v>
      </c>
      <c r="CU104" s="137">
        <f>D!AS104</f>
        <v>67070</v>
      </c>
      <c r="CV104" s="137">
        <f>D!BB104</f>
        <v>108229</v>
      </c>
      <c r="CW104" s="137">
        <f>D!BK104</f>
        <v>154795</v>
      </c>
      <c r="CX104" s="137" t="str">
        <f t="shared" si="221"/>
        <v>N</v>
      </c>
      <c r="CY104" s="137" t="str">
        <f t="shared" si="222"/>
        <v>N</v>
      </c>
      <c r="CZ104" s="137" t="str">
        <f t="shared" si="223"/>
        <v>N</v>
      </c>
      <c r="DA104" s="137" t="str">
        <f t="shared" si="224"/>
        <v>Y</v>
      </c>
      <c r="DB104" s="137" t="str">
        <f t="shared" si="225"/>
        <v>N</v>
      </c>
      <c r="DC104" s="137" t="str">
        <f t="shared" si="226"/>
        <v>N</v>
      </c>
      <c r="DD104" s="139">
        <f t="shared" si="227"/>
        <v>-26.042952674897119</v>
      </c>
      <c r="DE104" s="139">
        <f t="shared" si="228"/>
        <v>-2.6052104208416833</v>
      </c>
      <c r="DF104" s="139">
        <f t="shared" si="229"/>
        <v>-24.992719107879335</v>
      </c>
      <c r="DG104" s="139">
        <f t="shared" si="230"/>
        <v>58.704338750559117</v>
      </c>
      <c r="DH104" s="139">
        <f t="shared" si="231"/>
        <v>-38.029548457437471</v>
      </c>
      <c r="DI104" s="139">
        <f t="shared" si="232"/>
        <v>-30.082367001518133</v>
      </c>
      <c r="DJ104" s="137" t="str">
        <f t="shared" si="233"/>
        <v>N</v>
      </c>
      <c r="DK104" s="137" t="str">
        <f t="shared" si="234"/>
        <v>Y</v>
      </c>
      <c r="DL104" s="137" t="str">
        <f t="shared" si="235"/>
        <v>N</v>
      </c>
      <c r="DM104" s="137" t="str">
        <f t="shared" si="236"/>
        <v>Y</v>
      </c>
      <c r="DN104" s="137" t="str">
        <f t="shared" si="237"/>
        <v>N</v>
      </c>
      <c r="DO104" s="137">
        <f>Volatility!B104</f>
        <v>2.96</v>
      </c>
      <c r="DP104" s="137">
        <f>Volatility!E104</f>
        <v>3.05</v>
      </c>
      <c r="DQ104" s="137">
        <f>Volatility!H104</f>
        <v>3.06</v>
      </c>
      <c r="DR104" s="137">
        <f>Volatility!K104</f>
        <v>3.1199999999999899</v>
      </c>
      <c r="DS104" s="137">
        <f>Volatility!N104</f>
        <v>3.16</v>
      </c>
      <c r="DT104" s="137">
        <f>Volatility!Q104</f>
        <v>3.2099999999999902</v>
      </c>
      <c r="DU104" s="137">
        <f>Volatility!T104</f>
        <v>3.28</v>
      </c>
      <c r="DV104" s="137" t="str">
        <f t="shared" si="238"/>
        <v>N</v>
      </c>
      <c r="DW104" s="137" t="str">
        <f t="shared" si="239"/>
        <v>N</v>
      </c>
      <c r="DX104" s="137" t="str">
        <f t="shared" si="240"/>
        <v>N</v>
      </c>
      <c r="DY104" s="137" t="str">
        <f t="shared" si="241"/>
        <v>N</v>
      </c>
      <c r="DZ104" s="137" t="str">
        <f t="shared" si="242"/>
        <v>N</v>
      </c>
      <c r="EA104" s="137" t="str">
        <f t="shared" si="243"/>
        <v>N</v>
      </c>
      <c r="EB104" s="139">
        <f t="shared" si="244"/>
        <v>-2.9508196721311433</v>
      </c>
      <c r="EC104" s="139">
        <f t="shared" si="245"/>
        <v>-0.32679738562092259</v>
      </c>
      <c r="ED104" s="139">
        <f t="shared" si="246"/>
        <v>-1.9230769230766036</v>
      </c>
      <c r="EE104" s="139">
        <f t="shared" si="247"/>
        <v>-1.2658227848104509</v>
      </c>
      <c r="EF104" s="139">
        <f t="shared" si="248"/>
        <v>-1.5576323987535889</v>
      </c>
      <c r="EG104" s="139">
        <f t="shared" si="249"/>
        <v>-2.1341463414637074</v>
      </c>
      <c r="EH104" s="137" t="str">
        <f t="shared" si="250"/>
        <v>N</v>
      </c>
      <c r="EI104" s="137" t="str">
        <f t="shared" si="251"/>
        <v>Y</v>
      </c>
      <c r="EJ104" s="137" t="str">
        <f t="shared" si="252"/>
        <v>N</v>
      </c>
      <c r="EK104" s="137" t="str">
        <f t="shared" si="253"/>
        <v>Y</v>
      </c>
      <c r="EL104" s="137" t="str">
        <f t="shared" si="254"/>
        <v>Y</v>
      </c>
    </row>
    <row r="105" spans="1:142" x14ac:dyDescent="0.3">
      <c r="A105" s="137" t="str">
        <f>D!B105</f>
        <v>OIL</v>
      </c>
      <c r="B105" s="137">
        <f>D!F105</f>
        <v>84.4</v>
      </c>
      <c r="C105" s="137">
        <f>D!O105</f>
        <v>84.2</v>
      </c>
      <c r="D105" s="137">
        <f>D!X105</f>
        <v>83.6</v>
      </c>
      <c r="E105" s="137">
        <f>D!AG105</f>
        <v>83.2</v>
      </c>
      <c r="F105" s="137">
        <f>D!AP105</f>
        <v>78.75</v>
      </c>
      <c r="G105" s="137">
        <f>D!AY105</f>
        <v>85.9</v>
      </c>
      <c r="H105" s="137">
        <f>D!BH105</f>
        <v>84</v>
      </c>
      <c r="I105" s="137" t="str">
        <f t="shared" si="170"/>
        <v>Y</v>
      </c>
      <c r="J105" s="137" t="str">
        <f t="shared" si="171"/>
        <v>Y</v>
      </c>
      <c r="K105" s="137" t="str">
        <f t="shared" si="172"/>
        <v>Y</v>
      </c>
      <c r="L105" s="137" t="str">
        <f t="shared" si="173"/>
        <v>Y</v>
      </c>
      <c r="M105" s="137" t="str">
        <f t="shared" si="174"/>
        <v>N</v>
      </c>
      <c r="N105" s="137" t="str">
        <f t="shared" si="175"/>
        <v>Y</v>
      </c>
      <c r="O105" s="139">
        <f t="shared" si="176"/>
        <v>0.23752969121140477</v>
      </c>
      <c r="P105" s="139">
        <f t="shared" si="177"/>
        <v>0.71770334928230695</v>
      </c>
      <c r="Q105" s="139">
        <f t="shared" si="178"/>
        <v>0.48076923076922046</v>
      </c>
      <c r="R105" s="139">
        <f t="shared" si="179"/>
        <v>5.6507936507936538</v>
      </c>
      <c r="S105" s="139">
        <f t="shared" si="180"/>
        <v>-8.3236321303841727</v>
      </c>
      <c r="T105" s="139">
        <f t="shared" si="181"/>
        <v>2.261904761904769</v>
      </c>
      <c r="U105" s="137" t="str">
        <f t="shared" si="182"/>
        <v>N</v>
      </c>
      <c r="V105" s="137" t="str">
        <f t="shared" si="183"/>
        <v>Y</v>
      </c>
      <c r="W105" s="137" t="str">
        <f t="shared" si="184"/>
        <v>N</v>
      </c>
      <c r="X105" s="137" t="str">
        <f t="shared" si="185"/>
        <v>Y</v>
      </c>
      <c r="Y105" s="137" t="str">
        <f t="shared" si="186"/>
        <v>N</v>
      </c>
      <c r="Z105" s="137">
        <f>D!C105</f>
        <v>84.15</v>
      </c>
      <c r="AA105" s="137">
        <f>D!L105</f>
        <v>84.5</v>
      </c>
      <c r="AB105" s="137">
        <f>D!U105</f>
        <v>83</v>
      </c>
      <c r="AC105" s="137">
        <f>D!AD105</f>
        <v>81.400000000000006</v>
      </c>
      <c r="AD105" s="137">
        <f>D!AM105</f>
        <v>86.65</v>
      </c>
      <c r="AE105" s="137">
        <f>D!AV105</f>
        <v>84.7</v>
      </c>
      <c r="AF105" s="137">
        <f>D!BE105</f>
        <v>85.4</v>
      </c>
      <c r="AG105" s="137">
        <f>D!D105</f>
        <v>86.15</v>
      </c>
      <c r="AH105" s="137">
        <f>D!M105</f>
        <v>85.8</v>
      </c>
      <c r="AI105" s="137">
        <f>D!V105</f>
        <v>85.4</v>
      </c>
      <c r="AJ105" s="137">
        <f>D!AE105</f>
        <v>84.8</v>
      </c>
      <c r="AK105" s="137">
        <f>D!AN105</f>
        <v>86.65</v>
      </c>
      <c r="AL105" s="137">
        <f>D!AW105</f>
        <v>87</v>
      </c>
      <c r="AM105" s="137">
        <f>D!BF105</f>
        <v>85.9</v>
      </c>
      <c r="AN105" s="137">
        <f>D!E105</f>
        <v>83.3</v>
      </c>
      <c r="AO105" s="137">
        <f>D!N105</f>
        <v>83.5</v>
      </c>
      <c r="AP105" s="137">
        <f>D!W105</f>
        <v>82.5</v>
      </c>
      <c r="AQ105" s="137">
        <f>D!AF105</f>
        <v>81.349999999999994</v>
      </c>
      <c r="AR105" s="137">
        <f>D!AO105</f>
        <v>69</v>
      </c>
      <c r="AS105" s="137">
        <f>D!AX105</f>
        <v>84.7</v>
      </c>
      <c r="AT105" s="137">
        <f>D!BG105</f>
        <v>83.5</v>
      </c>
      <c r="AU105" s="137">
        <f>D!G105</f>
        <v>1460870</v>
      </c>
      <c r="AV105" s="137">
        <f>D!P105</f>
        <v>770670</v>
      </c>
      <c r="AW105" s="137">
        <f>D!Y105</f>
        <v>902858</v>
      </c>
      <c r="AX105" s="137">
        <f>D!AH105</f>
        <v>2104517</v>
      </c>
      <c r="AY105" s="137">
        <f>D!AQ105</f>
        <v>1845181</v>
      </c>
      <c r="AZ105" s="137">
        <f>D!AZ105</f>
        <v>2438359</v>
      </c>
      <c r="BA105" s="137">
        <f>D!BI105</f>
        <v>844179</v>
      </c>
      <c r="BB105" s="137" t="str">
        <f t="shared" si="187"/>
        <v>Y</v>
      </c>
      <c r="BC105" s="137" t="str">
        <f t="shared" si="188"/>
        <v>N</v>
      </c>
      <c r="BD105" s="137" t="str">
        <f t="shared" si="189"/>
        <v>N</v>
      </c>
      <c r="BE105" s="137" t="str">
        <f t="shared" si="190"/>
        <v>Y</v>
      </c>
      <c r="BF105" s="137" t="str">
        <f t="shared" si="191"/>
        <v>N</v>
      </c>
      <c r="BG105" s="137" t="str">
        <f t="shared" si="192"/>
        <v>Y</v>
      </c>
      <c r="BH105" s="139">
        <f t="shared" si="193"/>
        <v>89.558436165933543</v>
      </c>
      <c r="BI105" s="139">
        <f t="shared" si="194"/>
        <v>-14.641062049624637</v>
      </c>
      <c r="BJ105" s="139">
        <f t="shared" si="195"/>
        <v>-57.099039827190758</v>
      </c>
      <c r="BK105" s="139">
        <f t="shared" si="196"/>
        <v>14.054772946393875</v>
      </c>
      <c r="BL105" s="139">
        <f t="shared" si="197"/>
        <v>-24.326934631036693</v>
      </c>
      <c r="BM105" s="139">
        <f t="shared" si="198"/>
        <v>188.8438352529499</v>
      </c>
      <c r="BN105" s="137" t="str">
        <f t="shared" si="199"/>
        <v>Y</v>
      </c>
      <c r="BO105" s="137" t="str">
        <f t="shared" si="200"/>
        <v>Y</v>
      </c>
      <c r="BP105" s="137" t="str">
        <f t="shared" si="201"/>
        <v>N</v>
      </c>
      <c r="BQ105" s="137" t="str">
        <f t="shared" si="202"/>
        <v>Y</v>
      </c>
      <c r="BR105" s="137" t="str">
        <f t="shared" si="203"/>
        <v>N</v>
      </c>
      <c r="BS105" s="137">
        <f>D!H105</f>
        <v>123591995.05</v>
      </c>
      <c r="BT105" s="137">
        <f>D!Q105</f>
        <v>65212658.700000003</v>
      </c>
      <c r="BU105" s="137">
        <f>D!Z105</f>
        <v>75721466.400000006</v>
      </c>
      <c r="BV105" s="137">
        <f>D!AI105</f>
        <v>175606308.19999999</v>
      </c>
      <c r="BW105" s="137">
        <f>D!AR105</f>
        <v>151692493.44999999</v>
      </c>
      <c r="BX105" s="137">
        <f>D!BA105</f>
        <v>209512443.80000001</v>
      </c>
      <c r="BY105" s="137">
        <f>D!BJ105</f>
        <v>71304070.450000003</v>
      </c>
      <c r="BZ105" s="137" t="str">
        <f t="shared" si="204"/>
        <v>Y</v>
      </c>
      <c r="CA105" s="137" t="str">
        <f t="shared" si="205"/>
        <v>N</v>
      </c>
      <c r="CB105" s="137" t="str">
        <f t="shared" si="206"/>
        <v>N</v>
      </c>
      <c r="CC105" s="137" t="str">
        <f t="shared" si="207"/>
        <v>Y</v>
      </c>
      <c r="CD105" s="137" t="str">
        <f t="shared" si="208"/>
        <v>N</v>
      </c>
      <c r="CE105" s="137" t="str">
        <f t="shared" si="209"/>
        <v>Y</v>
      </c>
      <c r="CF105" s="139">
        <f t="shared" si="210"/>
        <v>89.52147867266757</v>
      </c>
      <c r="CG105" s="139">
        <f t="shared" si="211"/>
        <v>-13.87824113770729</v>
      </c>
      <c r="CH105" s="139">
        <f t="shared" si="212"/>
        <v>-56.879985020948119</v>
      </c>
      <c r="CI105" s="139">
        <f t="shared" si="213"/>
        <v>15.764665875099704</v>
      </c>
      <c r="CJ105" s="139">
        <f t="shared" si="214"/>
        <v>-27.5973824281267</v>
      </c>
      <c r="CK105" s="139">
        <f t="shared" si="215"/>
        <v>193.82957028647448</v>
      </c>
      <c r="CL105" s="137" t="str">
        <f t="shared" si="216"/>
        <v>Y</v>
      </c>
      <c r="CM105" s="137" t="str">
        <f t="shared" si="217"/>
        <v>Y</v>
      </c>
      <c r="CN105" s="137" t="str">
        <f t="shared" si="218"/>
        <v>N</v>
      </c>
      <c r="CO105" s="137" t="str">
        <f t="shared" si="219"/>
        <v>Y</v>
      </c>
      <c r="CP105" s="137" t="str">
        <f t="shared" si="220"/>
        <v>N</v>
      </c>
      <c r="CQ105" s="137">
        <f>D!I105</f>
        <v>7918</v>
      </c>
      <c r="CR105" s="137">
        <f>D!R105</f>
        <v>6118</v>
      </c>
      <c r="CS105" s="137">
        <f>D!AA105</f>
        <v>6554</v>
      </c>
      <c r="CT105" s="137">
        <f>D!AJ105</f>
        <v>16765</v>
      </c>
      <c r="CU105" s="137">
        <f>D!AS105</f>
        <v>16254</v>
      </c>
      <c r="CV105" s="137">
        <f>D!BB105</f>
        <v>15922</v>
      </c>
      <c r="CW105" s="137">
        <f>D!BK105</f>
        <v>8132</v>
      </c>
      <c r="CX105" s="137" t="str">
        <f t="shared" si="221"/>
        <v>Y</v>
      </c>
      <c r="CY105" s="137" t="str">
        <f t="shared" si="222"/>
        <v>N</v>
      </c>
      <c r="CZ105" s="137" t="str">
        <f t="shared" si="223"/>
        <v>N</v>
      </c>
      <c r="DA105" s="137" t="str">
        <f t="shared" si="224"/>
        <v>Y</v>
      </c>
      <c r="DB105" s="137" t="str">
        <f t="shared" si="225"/>
        <v>Y</v>
      </c>
      <c r="DC105" s="137" t="str">
        <f t="shared" si="226"/>
        <v>Y</v>
      </c>
      <c r="DD105" s="139">
        <f t="shared" si="227"/>
        <v>29.42137953579601</v>
      </c>
      <c r="DE105" s="139">
        <f t="shared" si="228"/>
        <v>-6.6524259993896857</v>
      </c>
      <c r="DF105" s="139">
        <f t="shared" si="229"/>
        <v>-60.906650760512967</v>
      </c>
      <c r="DG105" s="139">
        <f t="shared" si="230"/>
        <v>3.1438415159345396</v>
      </c>
      <c r="DH105" s="139">
        <f t="shared" si="231"/>
        <v>2.0851651802537368</v>
      </c>
      <c r="DI105" s="139">
        <f t="shared" si="232"/>
        <v>95.794392523364493</v>
      </c>
      <c r="DJ105" s="137" t="str">
        <f t="shared" si="233"/>
        <v>Y</v>
      </c>
      <c r="DK105" s="137" t="str">
        <f t="shared" si="234"/>
        <v>Y</v>
      </c>
      <c r="DL105" s="137" t="str">
        <f t="shared" si="235"/>
        <v>N</v>
      </c>
      <c r="DM105" s="137" t="str">
        <f t="shared" si="236"/>
        <v>Y</v>
      </c>
      <c r="DN105" s="137" t="str">
        <f t="shared" si="237"/>
        <v>N</v>
      </c>
      <c r="DO105" s="137">
        <f>Volatility!B105</f>
        <v>3.92</v>
      </c>
      <c r="DP105" s="137">
        <f>Volatility!E105</f>
        <v>4.04</v>
      </c>
      <c r="DQ105" s="137">
        <f>Volatility!H105</f>
        <v>4.16</v>
      </c>
      <c r="DR105" s="137">
        <f>Volatility!K105</f>
        <v>4.29</v>
      </c>
      <c r="DS105" s="137">
        <f>Volatility!N105</f>
        <v>4.21</v>
      </c>
      <c r="DT105" s="137">
        <f>Volatility!Q105</f>
        <v>3.76</v>
      </c>
      <c r="DU105" s="137">
        <f>Volatility!T105</f>
        <v>3.84</v>
      </c>
      <c r="DV105" s="137" t="str">
        <f t="shared" si="238"/>
        <v>N</v>
      </c>
      <c r="DW105" s="137" t="str">
        <f t="shared" si="239"/>
        <v>N</v>
      </c>
      <c r="DX105" s="137" t="str">
        <f t="shared" si="240"/>
        <v>N</v>
      </c>
      <c r="DY105" s="137" t="str">
        <f t="shared" si="241"/>
        <v>Y</v>
      </c>
      <c r="DZ105" s="137" t="str">
        <f t="shared" si="242"/>
        <v>Y</v>
      </c>
      <c r="EA105" s="137" t="str">
        <f t="shared" si="243"/>
        <v>N</v>
      </c>
      <c r="EB105" s="139">
        <f t="shared" si="244"/>
        <v>-2.9702970297029729</v>
      </c>
      <c r="EC105" s="139">
        <f t="shared" si="245"/>
        <v>-2.8846153846153872</v>
      </c>
      <c r="ED105" s="139">
        <f t="shared" si="246"/>
        <v>-3.0303030303030281</v>
      </c>
      <c r="EE105" s="139">
        <f t="shared" si="247"/>
        <v>1.9002375296912133</v>
      </c>
      <c r="EF105" s="139">
        <f t="shared" si="248"/>
        <v>11.968085106382983</v>
      </c>
      <c r="EG105" s="139">
        <f t="shared" si="249"/>
        <v>-2.0833333333333353</v>
      </c>
      <c r="EH105" s="137" t="str">
        <f t="shared" si="250"/>
        <v>N</v>
      </c>
      <c r="EI105" s="137" t="str">
        <f t="shared" si="251"/>
        <v>Y</v>
      </c>
      <c r="EJ105" s="137" t="str">
        <f t="shared" si="252"/>
        <v>N</v>
      </c>
      <c r="EK105" s="137" t="str">
        <f t="shared" si="253"/>
        <v>N</v>
      </c>
      <c r="EL105" s="137" t="str">
        <f t="shared" si="254"/>
        <v>Y</v>
      </c>
    </row>
    <row r="106" spans="1:142" x14ac:dyDescent="0.3">
      <c r="A106" s="137" t="str">
        <f>D!B106</f>
        <v>ONGC</v>
      </c>
      <c r="B106" s="137">
        <f>D!F106</f>
        <v>76.150000000000006</v>
      </c>
      <c r="C106" s="137">
        <f>D!O106</f>
        <v>77</v>
      </c>
      <c r="D106" s="137">
        <f>D!X106</f>
        <v>78</v>
      </c>
      <c r="E106" s="137">
        <f>D!AG106</f>
        <v>77.150000000000006</v>
      </c>
      <c r="F106" s="137">
        <f>D!AP106</f>
        <v>72.900000000000006</v>
      </c>
      <c r="G106" s="137">
        <f>D!AY106</f>
        <v>76.150000000000006</v>
      </c>
      <c r="H106" s="137">
        <f>D!BH106</f>
        <v>76.150000000000006</v>
      </c>
      <c r="I106" s="137" t="str">
        <f t="shared" si="170"/>
        <v>N</v>
      </c>
      <c r="J106" s="137" t="str">
        <f t="shared" si="171"/>
        <v>N</v>
      </c>
      <c r="K106" s="137" t="str">
        <f t="shared" si="172"/>
        <v>Y</v>
      </c>
      <c r="L106" s="137" t="str">
        <f t="shared" si="173"/>
        <v>Y</v>
      </c>
      <c r="M106" s="137" t="str">
        <f t="shared" si="174"/>
        <v>N</v>
      </c>
      <c r="N106" s="137" t="str">
        <f t="shared" si="175"/>
        <v>Y</v>
      </c>
      <c r="O106" s="139">
        <f t="shared" si="176"/>
        <v>-1.1038961038960964</v>
      </c>
      <c r="P106" s="139">
        <f t="shared" si="177"/>
        <v>-1.2820512820512819</v>
      </c>
      <c r="Q106" s="139">
        <f t="shared" si="178"/>
        <v>1.1017498379779576</v>
      </c>
      <c r="R106" s="139">
        <f t="shared" si="179"/>
        <v>5.8299039780521253</v>
      </c>
      <c r="S106" s="139">
        <f t="shared" si="180"/>
        <v>-4.2678923177938275</v>
      </c>
      <c r="T106" s="139">
        <f t="shared" si="181"/>
        <v>0</v>
      </c>
      <c r="U106" s="137" t="str">
        <f t="shared" si="182"/>
        <v>Y</v>
      </c>
      <c r="V106" s="137" t="str">
        <f t="shared" si="183"/>
        <v>N</v>
      </c>
      <c r="W106" s="137" t="str">
        <f t="shared" si="184"/>
        <v>N</v>
      </c>
      <c r="X106" s="137" t="str">
        <f t="shared" si="185"/>
        <v>Y</v>
      </c>
      <c r="Y106" s="137" t="str">
        <f t="shared" si="186"/>
        <v>N</v>
      </c>
      <c r="Z106" s="137">
        <f>D!C106</f>
        <v>76.95</v>
      </c>
      <c r="AA106" s="137">
        <f>D!L106</f>
        <v>78.75</v>
      </c>
      <c r="AB106" s="137">
        <f>D!U106</f>
        <v>77.2</v>
      </c>
      <c r="AC106" s="137">
        <f>D!AD106</f>
        <v>74.400000000000006</v>
      </c>
      <c r="AD106" s="137">
        <f>D!AM106</f>
        <v>76.95</v>
      </c>
      <c r="AE106" s="137">
        <f>D!AV106</f>
        <v>77.25</v>
      </c>
      <c r="AF106" s="137">
        <f>D!BE106</f>
        <v>77</v>
      </c>
      <c r="AG106" s="137">
        <f>D!D106</f>
        <v>76.95</v>
      </c>
      <c r="AH106" s="137">
        <f>D!M106</f>
        <v>79</v>
      </c>
      <c r="AI106" s="137">
        <f>D!V106</f>
        <v>78.5</v>
      </c>
      <c r="AJ106" s="137">
        <f>D!AE106</f>
        <v>78.7</v>
      </c>
      <c r="AK106" s="137">
        <f>D!AN106</f>
        <v>76.95</v>
      </c>
      <c r="AL106" s="137">
        <f>D!AW106</f>
        <v>78.5</v>
      </c>
      <c r="AM106" s="137">
        <f>D!BF106</f>
        <v>77.349999999999994</v>
      </c>
      <c r="AN106" s="137">
        <f>D!E106</f>
        <v>75.400000000000006</v>
      </c>
      <c r="AO106" s="137">
        <f>D!N106</f>
        <v>76.400000000000006</v>
      </c>
      <c r="AP106" s="137">
        <f>D!W106</f>
        <v>76.3</v>
      </c>
      <c r="AQ106" s="137">
        <f>D!AF106</f>
        <v>74.099999999999994</v>
      </c>
      <c r="AR106" s="137">
        <f>D!AO106</f>
        <v>72.400000000000006</v>
      </c>
      <c r="AS106" s="137">
        <f>D!AX106</f>
        <v>75.900000000000006</v>
      </c>
      <c r="AT106" s="137">
        <f>D!BG106</f>
        <v>75.2</v>
      </c>
      <c r="AU106" s="137">
        <f>D!G106</f>
        <v>12443833</v>
      </c>
      <c r="AV106" s="137">
        <f>D!P106</f>
        <v>17999916</v>
      </c>
      <c r="AW106" s="137">
        <f>D!Y106</f>
        <v>12969876</v>
      </c>
      <c r="AX106" s="137">
        <f>D!AH106</f>
        <v>42316096</v>
      </c>
      <c r="AY106" s="137">
        <f>D!AQ106</f>
        <v>13015452</v>
      </c>
      <c r="AZ106" s="137">
        <f>D!AZ106</f>
        <v>16836413</v>
      </c>
      <c r="BA106" s="137">
        <f>D!BI106</f>
        <v>13346163</v>
      </c>
      <c r="BB106" s="137" t="str">
        <f t="shared" si="187"/>
        <v>N</v>
      </c>
      <c r="BC106" s="137" t="str">
        <f t="shared" si="188"/>
        <v>Y</v>
      </c>
      <c r="BD106" s="137" t="str">
        <f t="shared" si="189"/>
        <v>N</v>
      </c>
      <c r="BE106" s="137" t="str">
        <f t="shared" si="190"/>
        <v>Y</v>
      </c>
      <c r="BF106" s="137" t="str">
        <f t="shared" si="191"/>
        <v>N</v>
      </c>
      <c r="BG106" s="137" t="str">
        <f t="shared" si="192"/>
        <v>Y</v>
      </c>
      <c r="BH106" s="139">
        <f t="shared" si="193"/>
        <v>-30.867271825046295</v>
      </c>
      <c r="BI106" s="139">
        <f t="shared" si="194"/>
        <v>38.78248334833733</v>
      </c>
      <c r="BJ106" s="139">
        <f t="shared" si="195"/>
        <v>-69.350017544151527</v>
      </c>
      <c r="BK106" s="139">
        <f t="shared" si="196"/>
        <v>225.12198577506183</v>
      </c>
      <c r="BL106" s="139">
        <f t="shared" si="197"/>
        <v>-22.694626224719006</v>
      </c>
      <c r="BM106" s="139">
        <f t="shared" si="198"/>
        <v>26.151711169719714</v>
      </c>
      <c r="BN106" s="137" t="str">
        <f t="shared" si="199"/>
        <v>N</v>
      </c>
      <c r="BO106" s="137" t="str">
        <f t="shared" si="200"/>
        <v>Y</v>
      </c>
      <c r="BP106" s="137" t="str">
        <f t="shared" si="201"/>
        <v>N</v>
      </c>
      <c r="BQ106" s="137" t="str">
        <f t="shared" si="202"/>
        <v>Y</v>
      </c>
      <c r="BR106" s="137" t="str">
        <f t="shared" si="203"/>
        <v>N</v>
      </c>
      <c r="BS106" s="137">
        <f>D!H106</f>
        <v>947239895.89999998</v>
      </c>
      <c r="BT106" s="137">
        <f>D!Q106</f>
        <v>1388990093.0999999</v>
      </c>
      <c r="BU106" s="137">
        <f>D!Z106</f>
        <v>1010610750.25</v>
      </c>
      <c r="BV106" s="137">
        <f>D!AI106</f>
        <v>3277891291.5500002</v>
      </c>
      <c r="BW106" s="137">
        <f>D!AR106</f>
        <v>965052496.70000005</v>
      </c>
      <c r="BX106" s="137">
        <f>D!BA106</f>
        <v>1293802674.7</v>
      </c>
      <c r="BY106" s="137">
        <f>D!BJ106</f>
        <v>1015146817.95</v>
      </c>
      <c r="BZ106" s="137" t="str">
        <f t="shared" si="204"/>
        <v>N</v>
      </c>
      <c r="CA106" s="137" t="str">
        <f t="shared" si="205"/>
        <v>Y</v>
      </c>
      <c r="CB106" s="137" t="str">
        <f t="shared" si="206"/>
        <v>N</v>
      </c>
      <c r="CC106" s="137" t="str">
        <f t="shared" si="207"/>
        <v>Y</v>
      </c>
      <c r="CD106" s="137" t="str">
        <f t="shared" si="208"/>
        <v>N</v>
      </c>
      <c r="CE106" s="137" t="str">
        <f t="shared" si="209"/>
        <v>Y</v>
      </c>
      <c r="CF106" s="139">
        <f t="shared" si="210"/>
        <v>-31.803696757410655</v>
      </c>
      <c r="CG106" s="139">
        <f t="shared" si="211"/>
        <v>37.440660784223624</v>
      </c>
      <c r="CH106" s="139">
        <f t="shared" si="212"/>
        <v>-69.168875342045965</v>
      </c>
      <c r="CI106" s="139">
        <f t="shared" si="213"/>
        <v>239.65937633017472</v>
      </c>
      <c r="CJ106" s="139">
        <f t="shared" si="214"/>
        <v>-25.409607232125165</v>
      </c>
      <c r="CK106" s="139">
        <f t="shared" si="215"/>
        <v>27.449808424038707</v>
      </c>
      <c r="CL106" s="137" t="str">
        <f t="shared" si="216"/>
        <v>N</v>
      </c>
      <c r="CM106" s="137" t="str">
        <f t="shared" si="217"/>
        <v>Y</v>
      </c>
      <c r="CN106" s="137" t="str">
        <f t="shared" si="218"/>
        <v>N</v>
      </c>
      <c r="CO106" s="137" t="str">
        <f t="shared" si="219"/>
        <v>Y</v>
      </c>
      <c r="CP106" s="137" t="str">
        <f t="shared" si="220"/>
        <v>N</v>
      </c>
      <c r="CQ106" s="137">
        <f>D!I106</f>
        <v>52803</v>
      </c>
      <c r="CR106" s="137">
        <f>D!R106</f>
        <v>69707</v>
      </c>
      <c r="CS106" s="137">
        <f>D!AA106</f>
        <v>57081</v>
      </c>
      <c r="CT106" s="137">
        <f>D!AJ106</f>
        <v>168736</v>
      </c>
      <c r="CU106" s="137">
        <f>D!AS106</f>
        <v>69580</v>
      </c>
      <c r="CV106" s="137">
        <f>D!BB106</f>
        <v>75327</v>
      </c>
      <c r="CW106" s="137">
        <f>D!BK106</f>
        <v>50828</v>
      </c>
      <c r="CX106" s="137" t="str">
        <f t="shared" si="221"/>
        <v>N</v>
      </c>
      <c r="CY106" s="137" t="str">
        <f t="shared" si="222"/>
        <v>Y</v>
      </c>
      <c r="CZ106" s="137" t="str">
        <f t="shared" si="223"/>
        <v>N</v>
      </c>
      <c r="DA106" s="137" t="str">
        <f t="shared" si="224"/>
        <v>Y</v>
      </c>
      <c r="DB106" s="137" t="str">
        <f t="shared" si="225"/>
        <v>N</v>
      </c>
      <c r="DC106" s="137" t="str">
        <f t="shared" si="226"/>
        <v>Y</v>
      </c>
      <c r="DD106" s="139">
        <f t="shared" si="227"/>
        <v>-24.250075315248111</v>
      </c>
      <c r="DE106" s="139">
        <f t="shared" si="228"/>
        <v>22.119444298453075</v>
      </c>
      <c r="DF106" s="139">
        <f t="shared" si="229"/>
        <v>-66.171415702636068</v>
      </c>
      <c r="DG106" s="139">
        <f t="shared" si="230"/>
        <v>142.50646737568266</v>
      </c>
      <c r="DH106" s="139">
        <f t="shared" si="231"/>
        <v>-7.6294024718892297</v>
      </c>
      <c r="DI106" s="139">
        <f t="shared" si="232"/>
        <v>48.199811127724878</v>
      </c>
      <c r="DJ106" s="137" t="str">
        <f t="shared" si="233"/>
        <v>N</v>
      </c>
      <c r="DK106" s="137" t="str">
        <f t="shared" si="234"/>
        <v>Y</v>
      </c>
      <c r="DL106" s="137" t="str">
        <f t="shared" si="235"/>
        <v>N</v>
      </c>
      <c r="DM106" s="137" t="str">
        <f t="shared" si="236"/>
        <v>Y</v>
      </c>
      <c r="DN106" s="137" t="str">
        <f t="shared" si="237"/>
        <v>N</v>
      </c>
      <c r="DO106" s="137">
        <f>Volatility!B106</f>
        <v>4.1900000000000004</v>
      </c>
      <c r="DP106" s="137">
        <f>Volatility!E106</f>
        <v>4.3099999999999996</v>
      </c>
      <c r="DQ106" s="137">
        <f>Volatility!H106</f>
        <v>4.43</v>
      </c>
      <c r="DR106" s="137">
        <f>Volatility!K106</f>
        <v>4.5599999999999996</v>
      </c>
      <c r="DS106" s="137">
        <f>Volatility!N106</f>
        <v>4.4799999999999898</v>
      </c>
      <c r="DT106" s="137">
        <f>Volatility!Q106</f>
        <v>4.49</v>
      </c>
      <c r="DU106" s="137">
        <f>Volatility!T106</f>
        <v>4.63</v>
      </c>
      <c r="DV106" s="137" t="str">
        <f t="shared" si="238"/>
        <v>N</v>
      </c>
      <c r="DW106" s="137" t="str">
        <f t="shared" si="239"/>
        <v>N</v>
      </c>
      <c r="DX106" s="137" t="str">
        <f t="shared" si="240"/>
        <v>N</v>
      </c>
      <c r="DY106" s="137" t="str">
        <f t="shared" si="241"/>
        <v>Y</v>
      </c>
      <c r="DZ106" s="137" t="str">
        <f t="shared" si="242"/>
        <v>N</v>
      </c>
      <c r="EA106" s="137" t="str">
        <f t="shared" si="243"/>
        <v>N</v>
      </c>
      <c r="EB106" s="139">
        <f t="shared" si="244"/>
        <v>-2.7842227378190079</v>
      </c>
      <c r="EC106" s="139">
        <f t="shared" si="245"/>
        <v>-2.7088036117381518</v>
      </c>
      <c r="ED106" s="139">
        <f t="shared" si="246"/>
        <v>-2.8508771929824537</v>
      </c>
      <c r="EE106" s="139">
        <f t="shared" si="247"/>
        <v>1.7857142857145094</v>
      </c>
      <c r="EF106" s="139">
        <f t="shared" si="248"/>
        <v>-0.22271714922072258</v>
      </c>
      <c r="EG106" s="139">
        <f t="shared" si="249"/>
        <v>-3.0237580993520452</v>
      </c>
      <c r="EH106" s="137" t="str">
        <f t="shared" si="250"/>
        <v>N</v>
      </c>
      <c r="EI106" s="137" t="str">
        <f t="shared" si="251"/>
        <v>Y</v>
      </c>
      <c r="EJ106" s="137" t="str">
        <f t="shared" si="252"/>
        <v>N</v>
      </c>
      <c r="EK106" s="137" t="str">
        <f t="shared" si="253"/>
        <v>Y</v>
      </c>
      <c r="EL106" s="137" t="str">
        <f t="shared" si="254"/>
        <v>Y</v>
      </c>
    </row>
    <row r="107" spans="1:142" x14ac:dyDescent="0.3">
      <c r="A107" s="137" t="str">
        <f>D!B107</f>
        <v>PAGEIND</v>
      </c>
      <c r="B107" s="137">
        <f>D!F107</f>
        <v>18112.3</v>
      </c>
      <c r="C107" s="137">
        <f>D!O107</f>
        <v>18392.75</v>
      </c>
      <c r="D107" s="137">
        <f>D!X107</f>
        <v>18652.45</v>
      </c>
      <c r="E107" s="137">
        <f>D!AG107</f>
        <v>17497.75</v>
      </c>
      <c r="F107" s="137">
        <f>D!AP107</f>
        <v>17709.349999999999</v>
      </c>
      <c r="G107" s="137">
        <f>D!AY107</f>
        <v>17642.900000000001</v>
      </c>
      <c r="H107" s="137">
        <f>D!BH107</f>
        <v>17612.900000000001</v>
      </c>
      <c r="I107" s="137" t="str">
        <f t="shared" si="170"/>
        <v>N</v>
      </c>
      <c r="J107" s="137" t="str">
        <f t="shared" si="171"/>
        <v>N</v>
      </c>
      <c r="K107" s="137" t="str">
        <f t="shared" si="172"/>
        <v>Y</v>
      </c>
      <c r="L107" s="137" t="str">
        <f t="shared" si="173"/>
        <v>N</v>
      </c>
      <c r="M107" s="137" t="str">
        <f t="shared" si="174"/>
        <v>Y</v>
      </c>
      <c r="N107" s="137" t="str">
        <f t="shared" si="175"/>
        <v>Y</v>
      </c>
      <c r="O107" s="139">
        <f t="shared" si="176"/>
        <v>-1.5247855812752347</v>
      </c>
      <c r="P107" s="139">
        <f t="shared" si="177"/>
        <v>-1.3923103935407988</v>
      </c>
      <c r="Q107" s="139">
        <f t="shared" si="178"/>
        <v>6.5991341743938543</v>
      </c>
      <c r="R107" s="139">
        <f t="shared" si="179"/>
        <v>-1.1948490486663743</v>
      </c>
      <c r="S107" s="139">
        <f t="shared" si="180"/>
        <v>0.37663876120137324</v>
      </c>
      <c r="T107" s="139">
        <f t="shared" si="181"/>
        <v>0.17032970152558635</v>
      </c>
      <c r="U107" s="137" t="str">
        <f t="shared" si="182"/>
        <v>N</v>
      </c>
      <c r="V107" s="137" t="str">
        <f t="shared" si="183"/>
        <v>N</v>
      </c>
      <c r="W107" s="137" t="str">
        <f t="shared" si="184"/>
        <v>Y</v>
      </c>
      <c r="X107" s="137" t="str">
        <f t="shared" si="185"/>
        <v>N</v>
      </c>
      <c r="Y107" s="137" t="str">
        <f t="shared" si="186"/>
        <v>Y</v>
      </c>
      <c r="Z107" s="137">
        <f>D!C107</f>
        <v>18440</v>
      </c>
      <c r="AA107" s="137">
        <f>D!L107</f>
        <v>18798</v>
      </c>
      <c r="AB107" s="137">
        <f>D!U107</f>
        <v>17587.599999999999</v>
      </c>
      <c r="AC107" s="137">
        <f>D!AD107</f>
        <v>17801</v>
      </c>
      <c r="AD107" s="137">
        <f>D!AM107</f>
        <v>17642.900000000001</v>
      </c>
      <c r="AE107" s="137">
        <f>D!AV107</f>
        <v>17623</v>
      </c>
      <c r="AF107" s="137">
        <f>D!BE107</f>
        <v>17260</v>
      </c>
      <c r="AG107" s="137">
        <f>D!D107</f>
        <v>18700</v>
      </c>
      <c r="AH107" s="137">
        <f>D!M107</f>
        <v>19016.349999999999</v>
      </c>
      <c r="AI107" s="137">
        <f>D!V107</f>
        <v>18850.2</v>
      </c>
      <c r="AJ107" s="137">
        <f>D!AE107</f>
        <v>18229</v>
      </c>
      <c r="AK107" s="137">
        <f>D!AN107</f>
        <v>18054</v>
      </c>
      <c r="AL107" s="137">
        <f>D!AW107</f>
        <v>17734.3</v>
      </c>
      <c r="AM107" s="137">
        <f>D!BF107</f>
        <v>17650</v>
      </c>
      <c r="AN107" s="137">
        <f>D!E107</f>
        <v>17946.05</v>
      </c>
      <c r="AO107" s="137">
        <f>D!N107</f>
        <v>18110.599999999999</v>
      </c>
      <c r="AP107" s="137">
        <f>D!W107</f>
        <v>17587.599999999999</v>
      </c>
      <c r="AQ107" s="137">
        <f>D!AF107</f>
        <v>17380.55</v>
      </c>
      <c r="AR107" s="137">
        <f>D!AO107</f>
        <v>17135.150000000001</v>
      </c>
      <c r="AS107" s="137">
        <f>D!AX107</f>
        <v>17400</v>
      </c>
      <c r="AT107" s="137">
        <f>D!BG107</f>
        <v>17250</v>
      </c>
      <c r="AU107" s="137">
        <f>D!G107</f>
        <v>38565</v>
      </c>
      <c r="AV107" s="137">
        <f>D!P107</f>
        <v>57905</v>
      </c>
      <c r="AW107" s="137">
        <f>D!Y107</f>
        <v>53442</v>
      </c>
      <c r="AX107" s="137">
        <f>D!AH107</f>
        <v>37521</v>
      </c>
      <c r="AY107" s="137">
        <f>D!AQ107</f>
        <v>48139</v>
      </c>
      <c r="AZ107" s="137">
        <f>D!AZ107</f>
        <v>23395</v>
      </c>
      <c r="BA107" s="137">
        <f>D!BI107</f>
        <v>20717</v>
      </c>
      <c r="BB107" s="137" t="str">
        <f t="shared" si="187"/>
        <v>N</v>
      </c>
      <c r="BC107" s="137" t="str">
        <f t="shared" si="188"/>
        <v>Y</v>
      </c>
      <c r="BD107" s="137" t="str">
        <f t="shared" si="189"/>
        <v>Y</v>
      </c>
      <c r="BE107" s="137" t="str">
        <f t="shared" si="190"/>
        <v>N</v>
      </c>
      <c r="BF107" s="137" t="str">
        <f t="shared" si="191"/>
        <v>Y</v>
      </c>
      <c r="BG107" s="137" t="str">
        <f t="shared" si="192"/>
        <v>Y</v>
      </c>
      <c r="BH107" s="139">
        <f t="shared" si="193"/>
        <v>-33.399533719022543</v>
      </c>
      <c r="BI107" s="139">
        <f t="shared" si="194"/>
        <v>8.3511096141611461</v>
      </c>
      <c r="BJ107" s="139">
        <f t="shared" si="195"/>
        <v>42.432237946749815</v>
      </c>
      <c r="BK107" s="139">
        <f t="shared" si="196"/>
        <v>-22.056960053179335</v>
      </c>
      <c r="BL107" s="139">
        <f t="shared" si="197"/>
        <v>105.76618935670015</v>
      </c>
      <c r="BM107" s="139">
        <f t="shared" si="198"/>
        <v>12.926582034078294</v>
      </c>
      <c r="BN107" s="137" t="str">
        <f t="shared" si="199"/>
        <v>N</v>
      </c>
      <c r="BO107" s="137" t="str">
        <f t="shared" si="200"/>
        <v>N</v>
      </c>
      <c r="BP107" s="137" t="str">
        <f t="shared" si="201"/>
        <v>Y</v>
      </c>
      <c r="BQ107" s="137" t="str">
        <f t="shared" si="202"/>
        <v>N</v>
      </c>
      <c r="BR107" s="137" t="str">
        <f t="shared" si="203"/>
        <v>Y</v>
      </c>
      <c r="BS107" s="137">
        <f>D!H107</f>
        <v>703636203.95000005</v>
      </c>
      <c r="BT107" s="137">
        <f>D!Q107</f>
        <v>1077610532.3</v>
      </c>
      <c r="BU107" s="137">
        <f>D!Z107</f>
        <v>980696506.20000005</v>
      </c>
      <c r="BV107" s="137">
        <f>D!AI107</f>
        <v>670026587.54999995</v>
      </c>
      <c r="BW107" s="137">
        <f>D!AR107</f>
        <v>847037969.79999995</v>
      </c>
      <c r="BX107" s="137">
        <f>D!BA107</f>
        <v>412432000.5</v>
      </c>
      <c r="BY107" s="137">
        <f>D!BJ107</f>
        <v>363524415.69999999</v>
      </c>
      <c r="BZ107" s="137" t="str">
        <f t="shared" si="204"/>
        <v>N</v>
      </c>
      <c r="CA107" s="137" t="str">
        <f t="shared" si="205"/>
        <v>Y</v>
      </c>
      <c r="CB107" s="137" t="str">
        <f t="shared" si="206"/>
        <v>Y</v>
      </c>
      <c r="CC107" s="137" t="str">
        <f t="shared" si="207"/>
        <v>N</v>
      </c>
      <c r="CD107" s="137" t="str">
        <f t="shared" si="208"/>
        <v>Y</v>
      </c>
      <c r="CE107" s="137" t="str">
        <f t="shared" si="209"/>
        <v>Y</v>
      </c>
      <c r="CF107" s="139">
        <f t="shared" si="210"/>
        <v>-34.704034262898965</v>
      </c>
      <c r="CG107" s="139">
        <f t="shared" si="211"/>
        <v>9.8821628798823902</v>
      </c>
      <c r="CH107" s="139">
        <f t="shared" si="212"/>
        <v>46.366804604871994</v>
      </c>
      <c r="CI107" s="139">
        <f t="shared" si="213"/>
        <v>-20.897691551158609</v>
      </c>
      <c r="CJ107" s="139">
        <f t="shared" si="214"/>
        <v>105.37639387174565</v>
      </c>
      <c r="CK107" s="139">
        <f t="shared" si="215"/>
        <v>13.453727641876245</v>
      </c>
      <c r="CL107" s="137" t="str">
        <f t="shared" si="216"/>
        <v>N</v>
      </c>
      <c r="CM107" s="137" t="str">
        <f t="shared" si="217"/>
        <v>N</v>
      </c>
      <c r="CN107" s="137" t="str">
        <f t="shared" si="218"/>
        <v>Y</v>
      </c>
      <c r="CO107" s="137" t="str">
        <f t="shared" si="219"/>
        <v>N</v>
      </c>
      <c r="CP107" s="137" t="str">
        <f t="shared" si="220"/>
        <v>Y</v>
      </c>
      <c r="CQ107" s="137">
        <f>D!I107</f>
        <v>8895</v>
      </c>
      <c r="CR107" s="137">
        <f>D!R107</f>
        <v>16453</v>
      </c>
      <c r="CS107" s="137">
        <f>D!AA107</f>
        <v>15971</v>
      </c>
      <c r="CT107" s="137">
        <f>D!AJ107</f>
        <v>10964</v>
      </c>
      <c r="CU107" s="137">
        <f>D!AS107</f>
        <v>16056</v>
      </c>
      <c r="CV107" s="137">
        <f>D!BB107</f>
        <v>6203</v>
      </c>
      <c r="CW107" s="137">
        <f>D!BK107</f>
        <v>6366</v>
      </c>
      <c r="CX107" s="137" t="str">
        <f t="shared" si="221"/>
        <v>N</v>
      </c>
      <c r="CY107" s="137" t="str">
        <f t="shared" si="222"/>
        <v>Y</v>
      </c>
      <c r="CZ107" s="137" t="str">
        <f t="shared" si="223"/>
        <v>Y</v>
      </c>
      <c r="DA107" s="137" t="str">
        <f t="shared" si="224"/>
        <v>N</v>
      </c>
      <c r="DB107" s="137" t="str">
        <f t="shared" si="225"/>
        <v>Y</v>
      </c>
      <c r="DC107" s="137" t="str">
        <f t="shared" si="226"/>
        <v>N</v>
      </c>
      <c r="DD107" s="139">
        <f t="shared" si="227"/>
        <v>-45.936911201604566</v>
      </c>
      <c r="DE107" s="139">
        <f t="shared" si="228"/>
        <v>3.0179700707532402</v>
      </c>
      <c r="DF107" s="139">
        <f t="shared" si="229"/>
        <v>45.667639547610364</v>
      </c>
      <c r="DG107" s="139">
        <f t="shared" si="230"/>
        <v>-31.714000996512208</v>
      </c>
      <c r="DH107" s="139">
        <f t="shared" si="231"/>
        <v>158.84249556666131</v>
      </c>
      <c r="DI107" s="139">
        <f t="shared" si="232"/>
        <v>-2.5604775369148602</v>
      </c>
      <c r="DJ107" s="137" t="str">
        <f t="shared" si="233"/>
        <v>N</v>
      </c>
      <c r="DK107" s="137" t="str">
        <f t="shared" si="234"/>
        <v>N</v>
      </c>
      <c r="DL107" s="137" t="str">
        <f t="shared" si="235"/>
        <v>Y</v>
      </c>
      <c r="DM107" s="137" t="str">
        <f t="shared" si="236"/>
        <v>N</v>
      </c>
      <c r="DN107" s="137" t="str">
        <f t="shared" si="237"/>
        <v>Y</v>
      </c>
      <c r="DO107" s="137">
        <f>Volatility!B107</f>
        <v>2.46</v>
      </c>
      <c r="DP107" s="137">
        <f>Volatility!E107</f>
        <v>2.5099999999999998</v>
      </c>
      <c r="DQ107" s="137">
        <f>Volatility!H107</f>
        <v>2.56</v>
      </c>
      <c r="DR107" s="137">
        <f>Volatility!K107</f>
        <v>2.09</v>
      </c>
      <c r="DS107" s="137">
        <f>Volatility!N107</f>
        <v>2.13</v>
      </c>
      <c r="DT107" s="137">
        <f>Volatility!Q107</f>
        <v>2.19999999999999</v>
      </c>
      <c r="DU107" s="137">
        <f>Volatility!T107</f>
        <v>2.27</v>
      </c>
      <c r="DV107" s="137" t="str">
        <f t="shared" si="238"/>
        <v>N</v>
      </c>
      <c r="DW107" s="137" t="str">
        <f t="shared" si="239"/>
        <v>N</v>
      </c>
      <c r="DX107" s="137" t="str">
        <f t="shared" si="240"/>
        <v>Y</v>
      </c>
      <c r="DY107" s="137" t="str">
        <f t="shared" si="241"/>
        <v>N</v>
      </c>
      <c r="DZ107" s="137" t="str">
        <f t="shared" si="242"/>
        <v>N</v>
      </c>
      <c r="EA107" s="137" t="str">
        <f t="shared" si="243"/>
        <v>N</v>
      </c>
      <c r="EB107" s="139">
        <f t="shared" si="244"/>
        <v>-1.9920318725099533</v>
      </c>
      <c r="EC107" s="139">
        <f t="shared" si="245"/>
        <v>-1.9531250000000104</v>
      </c>
      <c r="ED107" s="139">
        <f t="shared" si="246"/>
        <v>22.488038277511972</v>
      </c>
      <c r="EE107" s="139">
        <f t="shared" si="247"/>
        <v>-1.8779342723004713</v>
      </c>
      <c r="EF107" s="139">
        <f t="shared" si="248"/>
        <v>-3.1818181818177451</v>
      </c>
      <c r="EG107" s="139">
        <f t="shared" si="249"/>
        <v>-3.0837004405290771</v>
      </c>
      <c r="EH107" s="137" t="str">
        <f t="shared" si="250"/>
        <v>N</v>
      </c>
      <c r="EI107" s="137" t="str">
        <f t="shared" si="251"/>
        <v>N</v>
      </c>
      <c r="EJ107" s="137" t="str">
        <f t="shared" si="252"/>
        <v>Y</v>
      </c>
      <c r="EK107" s="137" t="str">
        <f t="shared" si="253"/>
        <v>Y</v>
      </c>
      <c r="EL107" s="137" t="str">
        <f t="shared" si="254"/>
        <v>N</v>
      </c>
    </row>
    <row r="108" spans="1:142" x14ac:dyDescent="0.3">
      <c r="A108" s="137" t="str">
        <f>D!B108</f>
        <v>PEL</v>
      </c>
      <c r="B108" s="137">
        <f>D!F108</f>
        <v>953.3</v>
      </c>
      <c r="C108" s="137">
        <f>D!O108</f>
        <v>933.1</v>
      </c>
      <c r="D108" s="137">
        <f>D!X108</f>
        <v>914.05</v>
      </c>
      <c r="E108" s="137">
        <f>D!AG108</f>
        <v>880.1</v>
      </c>
      <c r="F108" s="137">
        <f>D!AP108</f>
        <v>872.6</v>
      </c>
      <c r="G108" s="137">
        <f>D!AY108</f>
        <v>888.5</v>
      </c>
      <c r="H108" s="137">
        <f>D!BH108</f>
        <v>874.4</v>
      </c>
      <c r="I108" s="137" t="str">
        <f t="shared" si="170"/>
        <v>Y</v>
      </c>
      <c r="J108" s="137" t="str">
        <f t="shared" si="171"/>
        <v>Y</v>
      </c>
      <c r="K108" s="137" t="str">
        <f t="shared" si="172"/>
        <v>Y</v>
      </c>
      <c r="L108" s="137" t="str">
        <f t="shared" si="173"/>
        <v>Y</v>
      </c>
      <c r="M108" s="137" t="str">
        <f t="shared" si="174"/>
        <v>N</v>
      </c>
      <c r="N108" s="137" t="str">
        <f t="shared" si="175"/>
        <v>Y</v>
      </c>
      <c r="O108" s="139">
        <f t="shared" si="176"/>
        <v>2.164826921015961</v>
      </c>
      <c r="P108" s="139">
        <f t="shared" si="177"/>
        <v>2.0841310650402134</v>
      </c>
      <c r="Q108" s="139">
        <f t="shared" si="178"/>
        <v>3.8575161913418849</v>
      </c>
      <c r="R108" s="139">
        <f t="shared" si="179"/>
        <v>0.85950034380013751</v>
      </c>
      <c r="S108" s="139">
        <f t="shared" si="180"/>
        <v>-1.789532920652783</v>
      </c>
      <c r="T108" s="139">
        <f t="shared" si="181"/>
        <v>1.6125343092406246</v>
      </c>
      <c r="U108" s="137" t="str">
        <f t="shared" si="182"/>
        <v>Y</v>
      </c>
      <c r="V108" s="137" t="str">
        <f t="shared" si="183"/>
        <v>N</v>
      </c>
      <c r="W108" s="137" t="str">
        <f t="shared" si="184"/>
        <v>Y</v>
      </c>
      <c r="X108" s="137" t="str">
        <f t="shared" si="185"/>
        <v>Y</v>
      </c>
      <c r="Y108" s="137" t="str">
        <f t="shared" si="186"/>
        <v>N</v>
      </c>
      <c r="Z108" s="137">
        <f>D!C108</f>
        <v>922.5</v>
      </c>
      <c r="AA108" s="137">
        <f>D!L108</f>
        <v>915.5</v>
      </c>
      <c r="AB108" s="137">
        <f>D!U108</f>
        <v>882</v>
      </c>
      <c r="AC108" s="137">
        <f>D!AD108</f>
        <v>883</v>
      </c>
      <c r="AD108" s="137">
        <f>D!AM108</f>
        <v>882</v>
      </c>
      <c r="AE108" s="137">
        <f>D!AV108</f>
        <v>880</v>
      </c>
      <c r="AF108" s="137">
        <f>D!BE108</f>
        <v>880</v>
      </c>
      <c r="AG108" s="137">
        <f>D!D108</f>
        <v>963.55</v>
      </c>
      <c r="AH108" s="137">
        <f>D!M108</f>
        <v>960</v>
      </c>
      <c r="AI108" s="137">
        <f>D!V108</f>
        <v>919</v>
      </c>
      <c r="AJ108" s="137">
        <f>D!AE108</f>
        <v>893</v>
      </c>
      <c r="AK108" s="137">
        <f>D!AN108</f>
        <v>903.1</v>
      </c>
      <c r="AL108" s="137">
        <f>D!AW108</f>
        <v>905.5</v>
      </c>
      <c r="AM108" s="137">
        <f>D!BF108</f>
        <v>908.85</v>
      </c>
      <c r="AN108" s="137">
        <f>D!E108</f>
        <v>915.25</v>
      </c>
      <c r="AO108" s="137">
        <f>D!N108</f>
        <v>915.5</v>
      </c>
      <c r="AP108" s="137">
        <f>D!W108</f>
        <v>872.6</v>
      </c>
      <c r="AQ108" s="137">
        <f>D!AF108</f>
        <v>865.2</v>
      </c>
      <c r="AR108" s="137">
        <f>D!AO108</f>
        <v>845.35</v>
      </c>
      <c r="AS108" s="137">
        <f>D!AX108</f>
        <v>864.55</v>
      </c>
      <c r="AT108" s="137">
        <f>D!BG108</f>
        <v>866.5</v>
      </c>
      <c r="AU108" s="137">
        <f>D!G108</f>
        <v>2289178</v>
      </c>
      <c r="AV108" s="137">
        <f>D!P108</f>
        <v>2331040</v>
      </c>
      <c r="AW108" s="137">
        <f>D!Y108</f>
        <v>2142616</v>
      </c>
      <c r="AX108" s="137">
        <f>D!AH108</f>
        <v>1396603</v>
      </c>
      <c r="AY108" s="137">
        <f>D!AQ108</f>
        <v>1907657</v>
      </c>
      <c r="AZ108" s="137">
        <f>D!AZ108</f>
        <v>1790677</v>
      </c>
      <c r="BA108" s="137">
        <f>D!BI108</f>
        <v>1796590</v>
      </c>
      <c r="BB108" s="137" t="str">
        <f t="shared" si="187"/>
        <v>N</v>
      </c>
      <c r="BC108" s="137" t="str">
        <f t="shared" si="188"/>
        <v>Y</v>
      </c>
      <c r="BD108" s="137" t="str">
        <f t="shared" si="189"/>
        <v>Y</v>
      </c>
      <c r="BE108" s="137" t="str">
        <f t="shared" si="190"/>
        <v>N</v>
      </c>
      <c r="BF108" s="137" t="str">
        <f t="shared" si="191"/>
        <v>Y</v>
      </c>
      <c r="BG108" s="137" t="str">
        <f t="shared" si="192"/>
        <v>N</v>
      </c>
      <c r="BH108" s="139">
        <f t="shared" si="193"/>
        <v>-1.7958507790514104</v>
      </c>
      <c r="BI108" s="139">
        <f t="shared" si="194"/>
        <v>8.7941096304704161</v>
      </c>
      <c r="BJ108" s="139">
        <f t="shared" si="195"/>
        <v>53.416253581010494</v>
      </c>
      <c r="BK108" s="139">
        <f t="shared" si="196"/>
        <v>-26.789616791697878</v>
      </c>
      <c r="BL108" s="139">
        <f t="shared" si="197"/>
        <v>6.5327247739262866</v>
      </c>
      <c r="BM108" s="139">
        <f t="shared" si="198"/>
        <v>-0.32912350619785258</v>
      </c>
      <c r="BN108" s="137" t="str">
        <f t="shared" si="199"/>
        <v>N</v>
      </c>
      <c r="BO108" s="137" t="str">
        <f t="shared" si="200"/>
        <v>N</v>
      </c>
      <c r="BP108" s="137" t="str">
        <f t="shared" si="201"/>
        <v>Y</v>
      </c>
      <c r="BQ108" s="137" t="str">
        <f t="shared" si="202"/>
        <v>N</v>
      </c>
      <c r="BR108" s="137" t="str">
        <f t="shared" si="203"/>
        <v>Y</v>
      </c>
      <c r="BS108" s="137">
        <f>D!H108</f>
        <v>2151991084.0999999</v>
      </c>
      <c r="BT108" s="137">
        <f>D!Q108</f>
        <v>2192655054.1999998</v>
      </c>
      <c r="BU108" s="137">
        <f>D!Z108</f>
        <v>1933864377.1500001</v>
      </c>
      <c r="BV108" s="137">
        <f>D!AI108</f>
        <v>1229758073.5</v>
      </c>
      <c r="BW108" s="137">
        <f>D!AR108</f>
        <v>1660745918.55</v>
      </c>
      <c r="BX108" s="137">
        <f>D!BA108</f>
        <v>1588392530.45</v>
      </c>
      <c r="BY108" s="137">
        <f>D!BJ108</f>
        <v>1601335329</v>
      </c>
      <c r="BZ108" s="137" t="str">
        <f t="shared" si="204"/>
        <v>N</v>
      </c>
      <c r="CA108" s="137" t="str">
        <f t="shared" si="205"/>
        <v>Y</v>
      </c>
      <c r="CB108" s="137" t="str">
        <f t="shared" si="206"/>
        <v>Y</v>
      </c>
      <c r="CC108" s="137" t="str">
        <f t="shared" si="207"/>
        <v>N</v>
      </c>
      <c r="CD108" s="137" t="str">
        <f t="shared" si="208"/>
        <v>Y</v>
      </c>
      <c r="CE108" s="137" t="str">
        <f t="shared" si="209"/>
        <v>N</v>
      </c>
      <c r="CF108" s="139">
        <f t="shared" si="210"/>
        <v>-1.8545539127145714</v>
      </c>
      <c r="CG108" s="139">
        <f t="shared" si="211"/>
        <v>13.382048922757866</v>
      </c>
      <c r="CH108" s="139">
        <f t="shared" si="212"/>
        <v>57.255676447486245</v>
      </c>
      <c r="CI108" s="139">
        <f t="shared" si="213"/>
        <v>-25.951461944660153</v>
      </c>
      <c r="CJ108" s="139">
        <f t="shared" si="214"/>
        <v>4.5551327340667997</v>
      </c>
      <c r="CK108" s="139">
        <f t="shared" si="215"/>
        <v>-0.80825035928498856</v>
      </c>
      <c r="CL108" s="137" t="str">
        <f t="shared" si="216"/>
        <v>N</v>
      </c>
      <c r="CM108" s="137" t="str">
        <f t="shared" si="217"/>
        <v>N</v>
      </c>
      <c r="CN108" s="137" t="str">
        <f t="shared" si="218"/>
        <v>Y</v>
      </c>
      <c r="CO108" s="137" t="str">
        <f t="shared" si="219"/>
        <v>N</v>
      </c>
      <c r="CP108" s="137" t="str">
        <f t="shared" si="220"/>
        <v>Y</v>
      </c>
      <c r="CQ108" s="137">
        <f>D!I108</f>
        <v>64897</v>
      </c>
      <c r="CR108" s="137">
        <f>D!R108</f>
        <v>69667</v>
      </c>
      <c r="CS108" s="137">
        <f>D!AA108</f>
        <v>59202</v>
      </c>
      <c r="CT108" s="137">
        <f>D!AJ108</f>
        <v>41654</v>
      </c>
      <c r="CU108" s="137">
        <f>D!AS108</f>
        <v>51470</v>
      </c>
      <c r="CV108" s="137">
        <f>D!BB108</f>
        <v>54794</v>
      </c>
      <c r="CW108" s="137">
        <f>D!BK108</f>
        <v>48870</v>
      </c>
      <c r="CX108" s="137" t="str">
        <f t="shared" si="221"/>
        <v>N</v>
      </c>
      <c r="CY108" s="137" t="str">
        <f t="shared" si="222"/>
        <v>Y</v>
      </c>
      <c r="CZ108" s="137" t="str">
        <f t="shared" si="223"/>
        <v>Y</v>
      </c>
      <c r="DA108" s="137" t="str">
        <f t="shared" si="224"/>
        <v>N</v>
      </c>
      <c r="DB108" s="137" t="str">
        <f t="shared" si="225"/>
        <v>N</v>
      </c>
      <c r="DC108" s="137" t="str">
        <f t="shared" si="226"/>
        <v>Y</v>
      </c>
      <c r="DD108" s="139">
        <f t="shared" si="227"/>
        <v>-6.8468571920708516</v>
      </c>
      <c r="DE108" s="139">
        <f t="shared" si="228"/>
        <v>17.676767676767678</v>
      </c>
      <c r="DF108" s="139">
        <f t="shared" si="229"/>
        <v>42.128006914101881</v>
      </c>
      <c r="DG108" s="139">
        <f t="shared" si="230"/>
        <v>-19.071303672041967</v>
      </c>
      <c r="DH108" s="139">
        <f t="shared" si="231"/>
        <v>-6.0663576303974889</v>
      </c>
      <c r="DI108" s="139">
        <f t="shared" si="232"/>
        <v>12.121956210354</v>
      </c>
      <c r="DJ108" s="137" t="str">
        <f t="shared" si="233"/>
        <v>N</v>
      </c>
      <c r="DK108" s="137" t="str">
        <f t="shared" si="234"/>
        <v>N</v>
      </c>
      <c r="DL108" s="137" t="str">
        <f t="shared" si="235"/>
        <v>Y</v>
      </c>
      <c r="DM108" s="137" t="str">
        <f t="shared" si="236"/>
        <v>N</v>
      </c>
      <c r="DN108" s="137" t="str">
        <f t="shared" si="237"/>
        <v>N</v>
      </c>
      <c r="DO108" s="137">
        <f>Volatility!B108</f>
        <v>3.95</v>
      </c>
      <c r="DP108" s="137">
        <f>Volatility!E108</f>
        <v>4.04</v>
      </c>
      <c r="DQ108" s="137">
        <f>Volatility!H108</f>
        <v>4.13</v>
      </c>
      <c r="DR108" s="137">
        <f>Volatility!K108</f>
        <v>4.1500000000000004</v>
      </c>
      <c r="DS108" s="137">
        <f>Volatility!N108</f>
        <v>4.2699999999999996</v>
      </c>
      <c r="DT108" s="137">
        <f>Volatility!Q108</f>
        <v>4.38</v>
      </c>
      <c r="DU108" s="137">
        <f>Volatility!T108</f>
        <v>4.5</v>
      </c>
      <c r="DV108" s="137" t="str">
        <f t="shared" si="238"/>
        <v>N</v>
      </c>
      <c r="DW108" s="137" t="str">
        <f t="shared" si="239"/>
        <v>N</v>
      </c>
      <c r="DX108" s="137" t="str">
        <f t="shared" si="240"/>
        <v>N</v>
      </c>
      <c r="DY108" s="137" t="str">
        <f t="shared" si="241"/>
        <v>N</v>
      </c>
      <c r="DZ108" s="137" t="str">
        <f t="shared" si="242"/>
        <v>N</v>
      </c>
      <c r="EA108" s="137" t="str">
        <f t="shared" si="243"/>
        <v>N</v>
      </c>
      <c r="EB108" s="139">
        <f t="shared" si="244"/>
        <v>-2.2277227722772244</v>
      </c>
      <c r="EC108" s="139">
        <f t="shared" si="245"/>
        <v>-2.1791767554479384</v>
      </c>
      <c r="ED108" s="139">
        <f t="shared" si="246"/>
        <v>-0.48192771084338454</v>
      </c>
      <c r="EE108" s="139">
        <f t="shared" si="247"/>
        <v>-2.8103044496486937</v>
      </c>
      <c r="EF108" s="139">
        <f t="shared" si="248"/>
        <v>-2.5114155251141628</v>
      </c>
      <c r="EG108" s="139">
        <f t="shared" si="249"/>
        <v>-2.6666666666666687</v>
      </c>
      <c r="EH108" s="137" t="str">
        <f t="shared" si="250"/>
        <v>N</v>
      </c>
      <c r="EI108" s="137" t="str">
        <f t="shared" si="251"/>
        <v>N</v>
      </c>
      <c r="EJ108" s="137" t="str">
        <f t="shared" si="252"/>
        <v>Y</v>
      </c>
      <c r="EK108" s="137" t="str">
        <f t="shared" si="253"/>
        <v>N</v>
      </c>
      <c r="EL108" s="137" t="str">
        <f t="shared" si="254"/>
        <v>Y</v>
      </c>
    </row>
    <row r="109" spans="1:142" x14ac:dyDescent="0.3">
      <c r="A109" s="137" t="str">
        <f>D!B109</f>
        <v>PETRONET</v>
      </c>
      <c r="B109" s="137">
        <f>D!F109</f>
        <v>231.2</v>
      </c>
      <c r="C109" s="137">
        <f>D!O109</f>
        <v>234.75</v>
      </c>
      <c r="D109" s="137">
        <f>D!X109</f>
        <v>227.6</v>
      </c>
      <c r="E109" s="137">
        <f>D!AG109</f>
        <v>224.1</v>
      </c>
      <c r="F109" s="137">
        <f>D!AP109</f>
        <v>219.5</v>
      </c>
      <c r="G109" s="137">
        <f>D!AY109</f>
        <v>227.95</v>
      </c>
      <c r="H109" s="137">
        <f>D!BH109</f>
        <v>231.45</v>
      </c>
      <c r="I109" s="137" t="str">
        <f t="shared" si="170"/>
        <v>N</v>
      </c>
      <c r="J109" s="137" t="str">
        <f t="shared" si="171"/>
        <v>Y</v>
      </c>
      <c r="K109" s="137" t="str">
        <f t="shared" si="172"/>
        <v>Y</v>
      </c>
      <c r="L109" s="137" t="str">
        <f t="shared" si="173"/>
        <v>Y</v>
      </c>
      <c r="M109" s="137" t="str">
        <f t="shared" si="174"/>
        <v>N</v>
      </c>
      <c r="N109" s="137" t="str">
        <f t="shared" si="175"/>
        <v>N</v>
      </c>
      <c r="O109" s="139">
        <f t="shared" si="176"/>
        <v>-1.5122470713525076</v>
      </c>
      <c r="P109" s="139">
        <f t="shared" si="177"/>
        <v>3.1414762741652043</v>
      </c>
      <c r="Q109" s="139">
        <f t="shared" si="178"/>
        <v>1.5618027666220438</v>
      </c>
      <c r="R109" s="139">
        <f t="shared" si="179"/>
        <v>2.0956719817767628</v>
      </c>
      <c r="S109" s="139">
        <f t="shared" si="180"/>
        <v>-3.7069532792278959</v>
      </c>
      <c r="T109" s="139">
        <f t="shared" si="181"/>
        <v>-1.512205659969756</v>
      </c>
      <c r="U109" s="137" t="str">
        <f t="shared" si="182"/>
        <v>N</v>
      </c>
      <c r="V109" s="137" t="str">
        <f t="shared" si="183"/>
        <v>Y</v>
      </c>
      <c r="W109" s="137" t="str">
        <f t="shared" si="184"/>
        <v>N</v>
      </c>
      <c r="X109" s="137" t="str">
        <f t="shared" si="185"/>
        <v>Y</v>
      </c>
      <c r="Y109" s="137" t="str">
        <f t="shared" si="186"/>
        <v>N</v>
      </c>
      <c r="Z109" s="137">
        <f>D!C109</f>
        <v>234.75</v>
      </c>
      <c r="AA109" s="137">
        <f>D!L109</f>
        <v>227.6</v>
      </c>
      <c r="AB109" s="137">
        <f>D!U109</f>
        <v>226</v>
      </c>
      <c r="AC109" s="137">
        <f>D!AD109</f>
        <v>222.95</v>
      </c>
      <c r="AD109" s="137">
        <f>D!AM109</f>
        <v>227.95</v>
      </c>
      <c r="AE109" s="137">
        <f>D!AV109</f>
        <v>232.5</v>
      </c>
      <c r="AF109" s="137">
        <f>D!BE109</f>
        <v>230</v>
      </c>
      <c r="AG109" s="137">
        <f>D!D109</f>
        <v>238.85</v>
      </c>
      <c r="AH109" s="137">
        <f>D!M109</f>
        <v>236.85</v>
      </c>
      <c r="AI109" s="137">
        <f>D!V109</f>
        <v>228.7</v>
      </c>
      <c r="AJ109" s="137">
        <f>D!AE109</f>
        <v>232.4</v>
      </c>
      <c r="AK109" s="137">
        <f>D!AN109</f>
        <v>231</v>
      </c>
      <c r="AL109" s="137">
        <f>D!AW109</f>
        <v>234.2</v>
      </c>
      <c r="AM109" s="137">
        <f>D!BF109</f>
        <v>237.95</v>
      </c>
      <c r="AN109" s="137">
        <f>D!E109</f>
        <v>229.5</v>
      </c>
      <c r="AO109" s="137">
        <f>D!N109</f>
        <v>227.1</v>
      </c>
      <c r="AP109" s="137">
        <f>D!W109</f>
        <v>224.1</v>
      </c>
      <c r="AQ109" s="137">
        <f>D!AF109</f>
        <v>220.75</v>
      </c>
      <c r="AR109" s="137">
        <f>D!AO109</f>
        <v>217.5</v>
      </c>
      <c r="AS109" s="137">
        <f>D!AX109</f>
        <v>226.15</v>
      </c>
      <c r="AT109" s="137">
        <f>D!BG109</f>
        <v>229.75</v>
      </c>
      <c r="AU109" s="137">
        <f>D!G109</f>
        <v>2129759</v>
      </c>
      <c r="AV109" s="137">
        <f>D!P109</f>
        <v>2046175</v>
      </c>
      <c r="AW109" s="137">
        <f>D!Y109</f>
        <v>1498576</v>
      </c>
      <c r="AX109" s="137">
        <f>D!AH109</f>
        <v>2893430</v>
      </c>
      <c r="AY109" s="137">
        <f>D!AQ109</f>
        <v>2855697</v>
      </c>
      <c r="AZ109" s="137">
        <f>D!AZ109</f>
        <v>1000012</v>
      </c>
      <c r="BA109" s="137">
        <f>D!BI109</f>
        <v>1511471</v>
      </c>
      <c r="BB109" s="137" t="str">
        <f t="shared" si="187"/>
        <v>Y</v>
      </c>
      <c r="BC109" s="137" t="str">
        <f t="shared" si="188"/>
        <v>Y</v>
      </c>
      <c r="BD109" s="137" t="str">
        <f t="shared" si="189"/>
        <v>N</v>
      </c>
      <c r="BE109" s="137" t="str">
        <f t="shared" si="190"/>
        <v>Y</v>
      </c>
      <c r="BF109" s="137" t="str">
        <f t="shared" si="191"/>
        <v>Y</v>
      </c>
      <c r="BG109" s="137" t="str">
        <f t="shared" si="192"/>
        <v>N</v>
      </c>
      <c r="BH109" s="139">
        <f t="shared" si="193"/>
        <v>4.0848900998203961</v>
      </c>
      <c r="BI109" s="139">
        <f t="shared" si="194"/>
        <v>36.541289864511377</v>
      </c>
      <c r="BJ109" s="139">
        <f t="shared" si="195"/>
        <v>-48.207629007786608</v>
      </c>
      <c r="BK109" s="139">
        <f t="shared" si="196"/>
        <v>1.3213236558360357</v>
      </c>
      <c r="BL109" s="139">
        <f t="shared" si="197"/>
        <v>185.56627320472154</v>
      </c>
      <c r="BM109" s="139">
        <f t="shared" si="198"/>
        <v>-33.838492435514809</v>
      </c>
      <c r="BN109" s="137" t="str">
        <f t="shared" si="199"/>
        <v>N</v>
      </c>
      <c r="BO109" s="137" t="str">
        <f t="shared" si="200"/>
        <v>Y</v>
      </c>
      <c r="BP109" s="137" t="str">
        <f t="shared" si="201"/>
        <v>N</v>
      </c>
      <c r="BQ109" s="137" t="str">
        <f t="shared" si="202"/>
        <v>N</v>
      </c>
      <c r="BR109" s="137" t="str">
        <f t="shared" si="203"/>
        <v>Y</v>
      </c>
      <c r="BS109" s="137">
        <f>D!H109</f>
        <v>499154444.80000001</v>
      </c>
      <c r="BT109" s="137">
        <f>D!Q109</f>
        <v>475184175.44999999</v>
      </c>
      <c r="BU109" s="137">
        <f>D!Z109</f>
        <v>339684821.80000001</v>
      </c>
      <c r="BV109" s="137">
        <f>D!AI109</f>
        <v>659901055.79999995</v>
      </c>
      <c r="BW109" s="137">
        <f>D!AR109</f>
        <v>639145771.04999995</v>
      </c>
      <c r="BX109" s="137">
        <f>D!BA109</f>
        <v>228484393.59999999</v>
      </c>
      <c r="BY109" s="137">
        <f>D!BJ109</f>
        <v>353166446.05000001</v>
      </c>
      <c r="BZ109" s="137" t="str">
        <f t="shared" si="204"/>
        <v>Y</v>
      </c>
      <c r="CA109" s="137" t="str">
        <f t="shared" si="205"/>
        <v>Y</v>
      </c>
      <c r="CB109" s="137" t="str">
        <f t="shared" si="206"/>
        <v>N</v>
      </c>
      <c r="CC109" s="137" t="str">
        <f t="shared" si="207"/>
        <v>Y</v>
      </c>
      <c r="CD109" s="137" t="str">
        <f t="shared" si="208"/>
        <v>Y</v>
      </c>
      <c r="CE109" s="137" t="str">
        <f t="shared" si="209"/>
        <v>N</v>
      </c>
      <c r="CF109" s="139">
        <f t="shared" si="210"/>
        <v>5.0444165838014596</v>
      </c>
      <c r="CG109" s="139">
        <f t="shared" si="211"/>
        <v>39.889728640798502</v>
      </c>
      <c r="CH109" s="139">
        <f t="shared" si="212"/>
        <v>-48.524885842439041</v>
      </c>
      <c r="CI109" s="139">
        <f t="shared" si="213"/>
        <v>3.247347583306833</v>
      </c>
      <c r="CJ109" s="139">
        <f t="shared" si="214"/>
        <v>179.73279092703859</v>
      </c>
      <c r="CK109" s="139">
        <f t="shared" si="215"/>
        <v>-35.304048231226361</v>
      </c>
      <c r="CL109" s="137" t="str">
        <f t="shared" si="216"/>
        <v>N</v>
      </c>
      <c r="CM109" s="137" t="str">
        <f t="shared" si="217"/>
        <v>Y</v>
      </c>
      <c r="CN109" s="137" t="str">
        <f t="shared" si="218"/>
        <v>N</v>
      </c>
      <c r="CO109" s="137" t="str">
        <f t="shared" si="219"/>
        <v>N</v>
      </c>
      <c r="CP109" s="137" t="str">
        <f t="shared" si="220"/>
        <v>Y</v>
      </c>
      <c r="CQ109" s="137">
        <f>D!I109</f>
        <v>24248</v>
      </c>
      <c r="CR109" s="137">
        <f>D!R109</f>
        <v>32070</v>
      </c>
      <c r="CS109" s="137">
        <f>D!AA109</f>
        <v>42485</v>
      </c>
      <c r="CT109" s="137">
        <f>D!AJ109</f>
        <v>46145</v>
      </c>
      <c r="CU109" s="137">
        <f>D!AS109</f>
        <v>40171</v>
      </c>
      <c r="CV109" s="137">
        <f>D!BB109</f>
        <v>19488</v>
      </c>
      <c r="CW109" s="137">
        <f>D!BK109</f>
        <v>33663</v>
      </c>
      <c r="CX109" s="137" t="str">
        <f t="shared" si="221"/>
        <v>N</v>
      </c>
      <c r="CY109" s="137" t="str">
        <f t="shared" si="222"/>
        <v>N</v>
      </c>
      <c r="CZ109" s="137" t="str">
        <f t="shared" si="223"/>
        <v>N</v>
      </c>
      <c r="DA109" s="137" t="str">
        <f t="shared" si="224"/>
        <v>Y</v>
      </c>
      <c r="DB109" s="137" t="str">
        <f t="shared" si="225"/>
        <v>Y</v>
      </c>
      <c r="DC109" s="137" t="str">
        <f t="shared" si="226"/>
        <v>N</v>
      </c>
      <c r="DD109" s="139">
        <f t="shared" si="227"/>
        <v>-24.390396008730903</v>
      </c>
      <c r="DE109" s="139">
        <f t="shared" si="228"/>
        <v>-24.51453454160292</v>
      </c>
      <c r="DF109" s="139">
        <f t="shared" si="229"/>
        <v>-7.9315202080398741</v>
      </c>
      <c r="DG109" s="139">
        <f t="shared" si="230"/>
        <v>14.871424659580294</v>
      </c>
      <c r="DH109" s="139">
        <f t="shared" si="231"/>
        <v>106.13197865353037</v>
      </c>
      <c r="DI109" s="139">
        <f t="shared" si="232"/>
        <v>-42.108546475358708</v>
      </c>
      <c r="DJ109" s="137" t="str">
        <f t="shared" si="233"/>
        <v>Y</v>
      </c>
      <c r="DK109" s="137" t="str">
        <f t="shared" si="234"/>
        <v>N</v>
      </c>
      <c r="DL109" s="137" t="str">
        <f t="shared" si="235"/>
        <v>N</v>
      </c>
      <c r="DM109" s="137" t="str">
        <f t="shared" si="236"/>
        <v>N</v>
      </c>
      <c r="DN109" s="137" t="str">
        <f t="shared" si="237"/>
        <v>Y</v>
      </c>
      <c r="DO109" s="137">
        <f>Volatility!B109</f>
        <v>2.97</v>
      </c>
      <c r="DP109" s="137">
        <f>Volatility!E109</f>
        <v>3.04</v>
      </c>
      <c r="DQ109" s="137">
        <f>Volatility!H109</f>
        <v>3.04</v>
      </c>
      <c r="DR109" s="137">
        <f>Volatility!K109</f>
        <v>3.11</v>
      </c>
      <c r="DS109" s="137">
        <f>Volatility!N109</f>
        <v>3.16</v>
      </c>
      <c r="DT109" s="137">
        <f>Volatility!Q109</f>
        <v>3.1199999999999899</v>
      </c>
      <c r="DU109" s="137">
        <f>Volatility!T109</f>
        <v>3.2</v>
      </c>
      <c r="DV109" s="137" t="str">
        <f t="shared" si="238"/>
        <v>N</v>
      </c>
      <c r="DW109" s="137" t="str">
        <f t="shared" si="239"/>
        <v>Y</v>
      </c>
      <c r="DX109" s="137" t="str">
        <f t="shared" si="240"/>
        <v>N</v>
      </c>
      <c r="DY109" s="137" t="str">
        <f t="shared" si="241"/>
        <v>N</v>
      </c>
      <c r="DZ109" s="137" t="str">
        <f t="shared" si="242"/>
        <v>Y</v>
      </c>
      <c r="EA109" s="137" t="str">
        <f t="shared" si="243"/>
        <v>N</v>
      </c>
      <c r="EB109" s="139">
        <f t="shared" si="244"/>
        <v>-2.3026315789473633</v>
      </c>
      <c r="EC109" s="139">
        <f t="shared" si="245"/>
        <v>0</v>
      </c>
      <c r="ED109" s="139">
        <f t="shared" si="246"/>
        <v>-2.2508038585208952</v>
      </c>
      <c r="EE109" s="139">
        <f t="shared" si="247"/>
        <v>-1.5822784810126667</v>
      </c>
      <c r="EF109" s="139">
        <f t="shared" si="248"/>
        <v>1.2820512820516148</v>
      </c>
      <c r="EG109" s="139">
        <f t="shared" si="249"/>
        <v>-2.5000000000003215</v>
      </c>
      <c r="EH109" s="137" t="str">
        <f t="shared" si="250"/>
        <v>N</v>
      </c>
      <c r="EI109" s="137" t="str">
        <f t="shared" si="251"/>
        <v>Y</v>
      </c>
      <c r="EJ109" s="137" t="str">
        <f t="shared" si="252"/>
        <v>N</v>
      </c>
      <c r="EK109" s="137" t="str">
        <f t="shared" si="253"/>
        <v>N</v>
      </c>
      <c r="EL109" s="137" t="str">
        <f t="shared" si="254"/>
        <v>Y</v>
      </c>
    </row>
    <row r="110" spans="1:142" x14ac:dyDescent="0.3">
      <c r="A110" s="137" t="str">
        <f>D!B110</f>
        <v>PFC</v>
      </c>
      <c r="B110" s="137">
        <f>D!F110</f>
        <v>74.849999999999994</v>
      </c>
      <c r="C110" s="137">
        <f>D!O110</f>
        <v>79.099999999999994</v>
      </c>
      <c r="D110" s="137">
        <f>D!X110</f>
        <v>81</v>
      </c>
      <c r="E110" s="137">
        <f>D!AG110</f>
        <v>80.3</v>
      </c>
      <c r="F110" s="137">
        <f>D!AP110</f>
        <v>81.25</v>
      </c>
      <c r="G110" s="137">
        <f>D!AY110</f>
        <v>84.15</v>
      </c>
      <c r="H110" s="137">
        <f>D!BH110</f>
        <v>85.8</v>
      </c>
      <c r="I110" s="137" t="str">
        <f t="shared" si="170"/>
        <v>N</v>
      </c>
      <c r="J110" s="137" t="str">
        <f t="shared" si="171"/>
        <v>N</v>
      </c>
      <c r="K110" s="137" t="str">
        <f t="shared" si="172"/>
        <v>Y</v>
      </c>
      <c r="L110" s="137" t="str">
        <f t="shared" si="173"/>
        <v>N</v>
      </c>
      <c r="M110" s="137" t="str">
        <f t="shared" si="174"/>
        <v>N</v>
      </c>
      <c r="N110" s="137" t="str">
        <f t="shared" si="175"/>
        <v>N</v>
      </c>
      <c r="O110" s="139">
        <f t="shared" si="176"/>
        <v>-5.3729456384323644</v>
      </c>
      <c r="P110" s="139">
        <f t="shared" si="177"/>
        <v>-2.3456790123456859</v>
      </c>
      <c r="Q110" s="139">
        <f t="shared" si="178"/>
        <v>0.87173100871731357</v>
      </c>
      <c r="R110" s="139">
        <f t="shared" si="179"/>
        <v>-1.1692307692307728</v>
      </c>
      <c r="S110" s="139">
        <f t="shared" si="180"/>
        <v>-3.4462269756387469</v>
      </c>
      <c r="T110" s="139">
        <f t="shared" si="181"/>
        <v>-1.9230769230769131</v>
      </c>
      <c r="U110" s="137" t="str">
        <f t="shared" si="182"/>
        <v>N</v>
      </c>
      <c r="V110" s="137" t="str">
        <f t="shared" si="183"/>
        <v>N</v>
      </c>
      <c r="W110" s="137" t="str">
        <f t="shared" si="184"/>
        <v>Y</v>
      </c>
      <c r="X110" s="137" t="str">
        <f t="shared" si="185"/>
        <v>Y</v>
      </c>
      <c r="Y110" s="137" t="str">
        <f t="shared" si="186"/>
        <v>N</v>
      </c>
      <c r="Z110" s="137">
        <f>D!C110</f>
        <v>78</v>
      </c>
      <c r="AA110" s="137">
        <f>D!L110</f>
        <v>81.2</v>
      </c>
      <c r="AB110" s="137">
        <f>D!U110</f>
        <v>80.7</v>
      </c>
      <c r="AC110" s="137">
        <f>D!AD110</f>
        <v>82.7</v>
      </c>
      <c r="AD110" s="137">
        <f>D!AM110</f>
        <v>84.15</v>
      </c>
      <c r="AE110" s="137">
        <f>D!AV110</f>
        <v>85.2</v>
      </c>
      <c r="AF110" s="137">
        <f>D!BE110</f>
        <v>90</v>
      </c>
      <c r="AG110" s="137">
        <f>D!D110</f>
        <v>78.45</v>
      </c>
      <c r="AH110" s="137">
        <f>D!M110</f>
        <v>81.400000000000006</v>
      </c>
      <c r="AI110" s="137">
        <f>D!V110</f>
        <v>81.599999999999994</v>
      </c>
      <c r="AJ110" s="137">
        <f>D!AE110</f>
        <v>82.85</v>
      </c>
      <c r="AK110" s="137">
        <f>D!AN110</f>
        <v>84.7</v>
      </c>
      <c r="AL110" s="137">
        <f>D!AW110</f>
        <v>86.6</v>
      </c>
      <c r="AM110" s="137">
        <f>D!BF110</f>
        <v>92.7</v>
      </c>
      <c r="AN110" s="137">
        <f>D!E110</f>
        <v>74.7</v>
      </c>
      <c r="AO110" s="137">
        <f>D!N110</f>
        <v>78.849999999999994</v>
      </c>
      <c r="AP110" s="137">
        <f>D!W110</f>
        <v>79.8</v>
      </c>
      <c r="AQ110" s="137">
        <f>D!AF110</f>
        <v>79.5</v>
      </c>
      <c r="AR110" s="137">
        <f>D!AO110</f>
        <v>80.3</v>
      </c>
      <c r="AS110" s="137">
        <f>D!AX110</f>
        <v>84</v>
      </c>
      <c r="AT110" s="137">
        <f>D!BG110</f>
        <v>85.3</v>
      </c>
      <c r="AU110" s="137">
        <f>D!G110</f>
        <v>10245618</v>
      </c>
      <c r="AV110" s="137">
        <f>D!P110</f>
        <v>5406458</v>
      </c>
      <c r="AW110" s="137">
        <f>D!Y110</f>
        <v>5222207</v>
      </c>
      <c r="AX110" s="137">
        <f>D!AH110</f>
        <v>5019349</v>
      </c>
      <c r="AY110" s="137">
        <f>D!AQ110</f>
        <v>5857828</v>
      </c>
      <c r="AZ110" s="137">
        <f>D!AZ110</f>
        <v>6642222</v>
      </c>
      <c r="BA110" s="137">
        <f>D!BI110</f>
        <v>13480091</v>
      </c>
      <c r="BB110" s="137" t="str">
        <f t="shared" si="187"/>
        <v>Y</v>
      </c>
      <c r="BC110" s="137" t="str">
        <f t="shared" si="188"/>
        <v>Y</v>
      </c>
      <c r="BD110" s="137" t="str">
        <f t="shared" si="189"/>
        <v>Y</v>
      </c>
      <c r="BE110" s="137" t="str">
        <f t="shared" si="190"/>
        <v>N</v>
      </c>
      <c r="BF110" s="137" t="str">
        <f t="shared" si="191"/>
        <v>N</v>
      </c>
      <c r="BG110" s="137" t="str">
        <f t="shared" si="192"/>
        <v>N</v>
      </c>
      <c r="BH110" s="139">
        <f t="shared" si="193"/>
        <v>89.507030295990461</v>
      </c>
      <c r="BI110" s="139">
        <f t="shared" si="194"/>
        <v>3.5282209226865193</v>
      </c>
      <c r="BJ110" s="139">
        <f t="shared" si="195"/>
        <v>4.0415201254186552</v>
      </c>
      <c r="BK110" s="139">
        <f t="shared" si="196"/>
        <v>-14.313820754040577</v>
      </c>
      <c r="BL110" s="139">
        <f t="shared" si="197"/>
        <v>-11.809210833362691</v>
      </c>
      <c r="BM110" s="139">
        <f t="shared" si="198"/>
        <v>-50.725688721240822</v>
      </c>
      <c r="BN110" s="137" t="str">
        <f t="shared" si="199"/>
        <v>Y</v>
      </c>
      <c r="BO110" s="137" t="str">
        <f t="shared" si="200"/>
        <v>N</v>
      </c>
      <c r="BP110" s="137" t="str">
        <f t="shared" si="201"/>
        <v>Y</v>
      </c>
      <c r="BQ110" s="137" t="str">
        <f t="shared" si="202"/>
        <v>N</v>
      </c>
      <c r="BR110" s="137" t="str">
        <f t="shared" si="203"/>
        <v>Y</v>
      </c>
      <c r="BS110" s="137">
        <f>D!H110</f>
        <v>779574577.5</v>
      </c>
      <c r="BT110" s="137">
        <f>D!Q110</f>
        <v>432485470.94999999</v>
      </c>
      <c r="BU110" s="137">
        <f>D!Z110</f>
        <v>421009396.94999999</v>
      </c>
      <c r="BV110" s="137">
        <f>D!AI110</f>
        <v>407126967.10000002</v>
      </c>
      <c r="BW110" s="137">
        <f>D!AR110</f>
        <v>480623733.10000002</v>
      </c>
      <c r="BX110" s="137">
        <f>D!BA110</f>
        <v>563882376.20000005</v>
      </c>
      <c r="BY110" s="137">
        <f>D!BJ110</f>
        <v>1190955074.75</v>
      </c>
      <c r="BZ110" s="137" t="str">
        <f t="shared" si="204"/>
        <v>Y</v>
      </c>
      <c r="CA110" s="137" t="str">
        <f t="shared" si="205"/>
        <v>Y</v>
      </c>
      <c r="CB110" s="137" t="str">
        <f t="shared" si="206"/>
        <v>Y</v>
      </c>
      <c r="CC110" s="137" t="str">
        <f t="shared" si="207"/>
        <v>N</v>
      </c>
      <c r="CD110" s="137" t="str">
        <f t="shared" si="208"/>
        <v>N</v>
      </c>
      <c r="CE110" s="137" t="str">
        <f t="shared" si="209"/>
        <v>N</v>
      </c>
      <c r="CF110" s="139">
        <f t="shared" si="210"/>
        <v>80.254512547573484</v>
      </c>
      <c r="CG110" s="139">
        <f t="shared" si="211"/>
        <v>2.7258474711344562</v>
      </c>
      <c r="CH110" s="139">
        <f t="shared" si="212"/>
        <v>3.4098526926097996</v>
      </c>
      <c r="CI110" s="139">
        <f t="shared" si="213"/>
        <v>-15.291955211189714</v>
      </c>
      <c r="CJ110" s="139">
        <f t="shared" si="214"/>
        <v>-14.765250097206357</v>
      </c>
      <c r="CK110" s="139">
        <f t="shared" si="215"/>
        <v>-52.652926365138683</v>
      </c>
      <c r="CL110" s="137" t="str">
        <f t="shared" si="216"/>
        <v>Y</v>
      </c>
      <c r="CM110" s="137" t="str">
        <f t="shared" si="217"/>
        <v>N</v>
      </c>
      <c r="CN110" s="137" t="str">
        <f t="shared" si="218"/>
        <v>Y</v>
      </c>
      <c r="CO110" s="137" t="str">
        <f t="shared" si="219"/>
        <v>N</v>
      </c>
      <c r="CP110" s="137" t="str">
        <f t="shared" si="220"/>
        <v>Y</v>
      </c>
      <c r="CQ110" s="137">
        <f>D!I110</f>
        <v>52521</v>
      </c>
      <c r="CR110" s="137">
        <f>D!R110</f>
        <v>33537</v>
      </c>
      <c r="CS110" s="137">
        <f>D!AA110</f>
        <v>25065</v>
      </c>
      <c r="CT110" s="137">
        <f>D!AJ110</f>
        <v>44376</v>
      </c>
      <c r="CU110" s="137">
        <f>D!AS110</f>
        <v>52467</v>
      </c>
      <c r="CV110" s="137">
        <f>D!BB110</f>
        <v>33683</v>
      </c>
      <c r="CW110" s="137">
        <f>D!BK110</f>
        <v>88840</v>
      </c>
      <c r="CX110" s="137" t="str">
        <f t="shared" si="221"/>
        <v>Y</v>
      </c>
      <c r="CY110" s="137" t="str">
        <f t="shared" si="222"/>
        <v>Y</v>
      </c>
      <c r="CZ110" s="137" t="str">
        <f t="shared" si="223"/>
        <v>N</v>
      </c>
      <c r="DA110" s="137" t="str">
        <f t="shared" si="224"/>
        <v>N</v>
      </c>
      <c r="DB110" s="137" t="str">
        <f t="shared" si="225"/>
        <v>Y</v>
      </c>
      <c r="DC110" s="137" t="str">
        <f t="shared" si="226"/>
        <v>N</v>
      </c>
      <c r="DD110" s="139">
        <f t="shared" si="227"/>
        <v>56.606136505948655</v>
      </c>
      <c r="DE110" s="139">
        <f t="shared" si="228"/>
        <v>33.80011968880909</v>
      </c>
      <c r="DF110" s="139">
        <f t="shared" si="229"/>
        <v>-43.516765819361822</v>
      </c>
      <c r="DG110" s="139">
        <f t="shared" si="230"/>
        <v>-15.421121848018753</v>
      </c>
      <c r="DH110" s="139">
        <f t="shared" si="231"/>
        <v>55.767004126710809</v>
      </c>
      <c r="DI110" s="139">
        <f t="shared" si="232"/>
        <v>-62.085772174696089</v>
      </c>
      <c r="DJ110" s="137" t="str">
        <f t="shared" si="233"/>
        <v>Y</v>
      </c>
      <c r="DK110" s="137" t="str">
        <f t="shared" si="234"/>
        <v>Y</v>
      </c>
      <c r="DL110" s="137" t="str">
        <f t="shared" si="235"/>
        <v>N</v>
      </c>
      <c r="DM110" s="137" t="str">
        <f t="shared" si="236"/>
        <v>N</v>
      </c>
      <c r="DN110" s="137" t="str">
        <f t="shared" si="237"/>
        <v>Y</v>
      </c>
      <c r="DO110" s="137">
        <f>Volatility!B110</f>
        <v>3.69</v>
      </c>
      <c r="DP110" s="137">
        <f>Volatility!E110</f>
        <v>3.54</v>
      </c>
      <c r="DQ110" s="137">
        <f>Volatility!H110</f>
        <v>3.5999999999999899</v>
      </c>
      <c r="DR110" s="137">
        <f>Volatility!K110</f>
        <v>3.71</v>
      </c>
      <c r="DS110" s="137">
        <f>Volatility!N110</f>
        <v>3.82</v>
      </c>
      <c r="DT110" s="137">
        <f>Volatility!Q110</f>
        <v>3.84</v>
      </c>
      <c r="DU110" s="137">
        <f>Volatility!T110</f>
        <v>3.93</v>
      </c>
      <c r="DV110" s="137" t="str">
        <f t="shared" si="238"/>
        <v>Y</v>
      </c>
      <c r="DW110" s="137" t="str">
        <f t="shared" si="239"/>
        <v>N</v>
      </c>
      <c r="DX110" s="137" t="str">
        <f t="shared" si="240"/>
        <v>N</v>
      </c>
      <c r="DY110" s="137" t="str">
        <f t="shared" si="241"/>
        <v>N</v>
      </c>
      <c r="DZ110" s="137" t="str">
        <f t="shared" si="242"/>
        <v>N</v>
      </c>
      <c r="EA110" s="137" t="str">
        <f t="shared" si="243"/>
        <v>N</v>
      </c>
      <c r="EB110" s="139">
        <f t="shared" si="244"/>
        <v>4.2372881355932179</v>
      </c>
      <c r="EC110" s="139">
        <f t="shared" si="245"/>
        <v>-1.6666666666663892</v>
      </c>
      <c r="ED110" s="139">
        <f t="shared" si="246"/>
        <v>-2.9649595687334256</v>
      </c>
      <c r="EE110" s="139">
        <f t="shared" si="247"/>
        <v>-2.8795811518324577</v>
      </c>
      <c r="EF110" s="139">
        <f t="shared" si="248"/>
        <v>-0.52083333333333381</v>
      </c>
      <c r="EG110" s="139">
        <f t="shared" si="249"/>
        <v>-2.2900763358778704</v>
      </c>
      <c r="EH110" s="137" t="str">
        <f t="shared" si="250"/>
        <v>Y</v>
      </c>
      <c r="EI110" s="137" t="str">
        <f t="shared" si="251"/>
        <v>Y</v>
      </c>
      <c r="EJ110" s="137" t="str">
        <f t="shared" si="252"/>
        <v>N</v>
      </c>
      <c r="EK110" s="137" t="str">
        <f t="shared" si="253"/>
        <v>N</v>
      </c>
      <c r="EL110" s="137" t="str">
        <f t="shared" si="254"/>
        <v>Y</v>
      </c>
    </row>
    <row r="111" spans="1:142" x14ac:dyDescent="0.3">
      <c r="A111" s="137" t="str">
        <f>D!B111</f>
        <v>PIDILITIND</v>
      </c>
      <c r="B111" s="137">
        <f>D!F111</f>
        <v>1397.7</v>
      </c>
      <c r="C111" s="137">
        <f>D!O111</f>
        <v>1419.45</v>
      </c>
      <c r="D111" s="137">
        <f>D!X111</f>
        <v>1370.1</v>
      </c>
      <c r="E111" s="137">
        <f>D!AG111</f>
        <v>1362.5</v>
      </c>
      <c r="F111" s="137">
        <f>D!AP111</f>
        <v>1342.65</v>
      </c>
      <c r="G111" s="137">
        <f>D!AY111</f>
        <v>1373.25</v>
      </c>
      <c r="H111" s="137">
        <f>D!BH111</f>
        <v>1360.95</v>
      </c>
      <c r="I111" s="137" t="str">
        <f t="shared" si="170"/>
        <v>N</v>
      </c>
      <c r="J111" s="137" t="str">
        <f t="shared" si="171"/>
        <v>Y</v>
      </c>
      <c r="K111" s="137" t="str">
        <f t="shared" si="172"/>
        <v>Y</v>
      </c>
      <c r="L111" s="137" t="str">
        <f t="shared" si="173"/>
        <v>Y</v>
      </c>
      <c r="M111" s="137" t="str">
        <f t="shared" si="174"/>
        <v>N</v>
      </c>
      <c r="N111" s="137" t="str">
        <f t="shared" si="175"/>
        <v>Y</v>
      </c>
      <c r="O111" s="139">
        <f t="shared" si="176"/>
        <v>-1.5322836309838317</v>
      </c>
      <c r="P111" s="139">
        <f t="shared" si="177"/>
        <v>3.6019268666520796</v>
      </c>
      <c r="Q111" s="139">
        <f t="shared" si="178"/>
        <v>0.55779816513760794</v>
      </c>
      <c r="R111" s="139">
        <f t="shared" si="179"/>
        <v>1.4784195434402048</v>
      </c>
      <c r="S111" s="139">
        <f t="shared" si="180"/>
        <v>-2.2282905516111349</v>
      </c>
      <c r="T111" s="139">
        <f t="shared" si="181"/>
        <v>0.90378044748153519</v>
      </c>
      <c r="U111" s="137" t="str">
        <f t="shared" si="182"/>
        <v>N</v>
      </c>
      <c r="V111" s="137" t="str">
        <f t="shared" si="183"/>
        <v>Y</v>
      </c>
      <c r="W111" s="137" t="str">
        <f t="shared" si="184"/>
        <v>N</v>
      </c>
      <c r="X111" s="137" t="str">
        <f t="shared" si="185"/>
        <v>Y</v>
      </c>
      <c r="Y111" s="137" t="str">
        <f t="shared" si="186"/>
        <v>N</v>
      </c>
      <c r="Z111" s="137">
        <f>D!C111</f>
        <v>1419.45</v>
      </c>
      <c r="AA111" s="137">
        <f>D!L111</f>
        <v>1370</v>
      </c>
      <c r="AB111" s="137">
        <f>D!U111</f>
        <v>1363.1</v>
      </c>
      <c r="AC111" s="137">
        <f>D!AD111</f>
        <v>1359.9</v>
      </c>
      <c r="AD111" s="137">
        <f>D!AM111</f>
        <v>1370</v>
      </c>
      <c r="AE111" s="137">
        <f>D!AV111</f>
        <v>1365.95</v>
      </c>
      <c r="AF111" s="137">
        <f>D!BE111</f>
        <v>1377</v>
      </c>
      <c r="AG111" s="137">
        <f>D!D111</f>
        <v>1429.8</v>
      </c>
      <c r="AH111" s="137">
        <f>D!M111</f>
        <v>1424.95</v>
      </c>
      <c r="AI111" s="137">
        <f>D!V111</f>
        <v>1377</v>
      </c>
      <c r="AJ111" s="137">
        <f>D!AE111</f>
        <v>1383.9</v>
      </c>
      <c r="AK111" s="137">
        <f>D!AN111</f>
        <v>1376.05</v>
      </c>
      <c r="AL111" s="137">
        <f>D!AW111</f>
        <v>1385</v>
      </c>
      <c r="AM111" s="137">
        <f>D!BF111</f>
        <v>1377</v>
      </c>
      <c r="AN111" s="137">
        <f>D!E111</f>
        <v>1390</v>
      </c>
      <c r="AO111" s="137">
        <f>D!N111</f>
        <v>1362.4</v>
      </c>
      <c r="AP111" s="137">
        <f>D!W111</f>
        <v>1346.25</v>
      </c>
      <c r="AQ111" s="137">
        <f>D!AF111</f>
        <v>1330.4</v>
      </c>
      <c r="AR111" s="137">
        <f>D!AO111</f>
        <v>1330</v>
      </c>
      <c r="AS111" s="137">
        <f>D!AX111</f>
        <v>1355.55</v>
      </c>
      <c r="AT111" s="137">
        <f>D!BG111</f>
        <v>1341.4</v>
      </c>
      <c r="AU111" s="137">
        <f>D!G111</f>
        <v>636230</v>
      </c>
      <c r="AV111" s="137">
        <f>D!P111</f>
        <v>1053208</v>
      </c>
      <c r="AW111" s="137">
        <f>D!Y111</f>
        <v>398983</v>
      </c>
      <c r="AX111" s="137">
        <f>D!AH111</f>
        <v>626691</v>
      </c>
      <c r="AY111" s="137">
        <f>D!AQ111</f>
        <v>770105</v>
      </c>
      <c r="AZ111" s="137">
        <f>D!AZ111</f>
        <v>539398</v>
      </c>
      <c r="BA111" s="137">
        <f>D!BI111</f>
        <v>665394</v>
      </c>
      <c r="BB111" s="137" t="str">
        <f t="shared" si="187"/>
        <v>N</v>
      </c>
      <c r="BC111" s="137" t="str">
        <f t="shared" si="188"/>
        <v>Y</v>
      </c>
      <c r="BD111" s="137" t="str">
        <f t="shared" si="189"/>
        <v>N</v>
      </c>
      <c r="BE111" s="137" t="str">
        <f t="shared" si="190"/>
        <v>N</v>
      </c>
      <c r="BF111" s="137" t="str">
        <f t="shared" si="191"/>
        <v>Y</v>
      </c>
      <c r="BG111" s="137" t="str">
        <f t="shared" si="192"/>
        <v>N</v>
      </c>
      <c r="BH111" s="139">
        <f t="shared" si="193"/>
        <v>-39.591229842538226</v>
      </c>
      <c r="BI111" s="139">
        <f t="shared" si="194"/>
        <v>163.9731517382946</v>
      </c>
      <c r="BJ111" s="139">
        <f t="shared" si="195"/>
        <v>-36.334972099487629</v>
      </c>
      <c r="BK111" s="139">
        <f t="shared" si="196"/>
        <v>-18.622655352192233</v>
      </c>
      <c r="BL111" s="139">
        <f t="shared" si="197"/>
        <v>42.771200486468246</v>
      </c>
      <c r="BM111" s="139">
        <f t="shared" si="198"/>
        <v>-18.935547961057658</v>
      </c>
      <c r="BN111" s="137" t="str">
        <f t="shared" si="199"/>
        <v>N</v>
      </c>
      <c r="BO111" s="137" t="str">
        <f t="shared" si="200"/>
        <v>Y</v>
      </c>
      <c r="BP111" s="137" t="str">
        <f t="shared" si="201"/>
        <v>N</v>
      </c>
      <c r="BQ111" s="137" t="str">
        <f t="shared" si="202"/>
        <v>N</v>
      </c>
      <c r="BR111" s="137" t="str">
        <f t="shared" si="203"/>
        <v>Y</v>
      </c>
      <c r="BS111" s="137">
        <f>D!H111</f>
        <v>896385302.60000002</v>
      </c>
      <c r="BT111" s="137">
        <f>D!Q111</f>
        <v>1477949183.4000001</v>
      </c>
      <c r="BU111" s="137">
        <f>D!Z111</f>
        <v>544258556.5</v>
      </c>
      <c r="BV111" s="137">
        <f>D!AI111</f>
        <v>852387539.45000005</v>
      </c>
      <c r="BW111" s="137">
        <f>D!AR111</f>
        <v>1039602735.85</v>
      </c>
      <c r="BX111" s="137">
        <f>D!BA111</f>
        <v>739938973.54999995</v>
      </c>
      <c r="BY111" s="137">
        <f>D!BJ111</f>
        <v>902834745.70000005</v>
      </c>
      <c r="BZ111" s="137" t="str">
        <f t="shared" si="204"/>
        <v>N</v>
      </c>
      <c r="CA111" s="137" t="str">
        <f t="shared" si="205"/>
        <v>Y</v>
      </c>
      <c r="CB111" s="137" t="str">
        <f t="shared" si="206"/>
        <v>N</v>
      </c>
      <c r="CC111" s="137" t="str">
        <f t="shared" si="207"/>
        <v>N</v>
      </c>
      <c r="CD111" s="137" t="str">
        <f t="shared" si="208"/>
        <v>Y</v>
      </c>
      <c r="CE111" s="137" t="str">
        <f t="shared" si="209"/>
        <v>N</v>
      </c>
      <c r="CF111" s="139">
        <f t="shared" si="210"/>
        <v>-39.349382734670286</v>
      </c>
      <c r="CG111" s="139">
        <f t="shared" si="211"/>
        <v>171.55276949697347</v>
      </c>
      <c r="CH111" s="139">
        <f t="shared" si="212"/>
        <v>-36.148930936838795</v>
      </c>
      <c r="CI111" s="139">
        <f t="shared" si="213"/>
        <v>-18.0083401037733</v>
      </c>
      <c r="CJ111" s="139">
        <f t="shared" si="214"/>
        <v>40.498442846212754</v>
      </c>
      <c r="CK111" s="139">
        <f t="shared" si="215"/>
        <v>-18.042700829341829</v>
      </c>
      <c r="CL111" s="137" t="str">
        <f t="shared" si="216"/>
        <v>N</v>
      </c>
      <c r="CM111" s="137" t="str">
        <f t="shared" si="217"/>
        <v>Y</v>
      </c>
      <c r="CN111" s="137" t="str">
        <f t="shared" si="218"/>
        <v>N</v>
      </c>
      <c r="CO111" s="137" t="str">
        <f t="shared" si="219"/>
        <v>N</v>
      </c>
      <c r="CP111" s="137" t="str">
        <f t="shared" si="220"/>
        <v>Y</v>
      </c>
      <c r="CQ111" s="137">
        <f>D!I111</f>
        <v>28419</v>
      </c>
      <c r="CR111" s="137">
        <f>D!R111</f>
        <v>49962</v>
      </c>
      <c r="CS111" s="137">
        <f>D!AA111</f>
        <v>21573</v>
      </c>
      <c r="CT111" s="137">
        <f>D!AJ111</f>
        <v>31197</v>
      </c>
      <c r="CU111" s="137">
        <f>D!AS111</f>
        <v>44175</v>
      </c>
      <c r="CV111" s="137">
        <f>D!BB111</f>
        <v>31318</v>
      </c>
      <c r="CW111" s="137">
        <f>D!BK111</f>
        <v>32250</v>
      </c>
      <c r="CX111" s="137" t="str">
        <f t="shared" si="221"/>
        <v>N</v>
      </c>
      <c r="CY111" s="137" t="str">
        <f t="shared" si="222"/>
        <v>Y</v>
      </c>
      <c r="CZ111" s="137" t="str">
        <f t="shared" si="223"/>
        <v>N</v>
      </c>
      <c r="DA111" s="137" t="str">
        <f t="shared" si="224"/>
        <v>N</v>
      </c>
      <c r="DB111" s="137" t="str">
        <f t="shared" si="225"/>
        <v>Y</v>
      </c>
      <c r="DC111" s="137" t="str">
        <f t="shared" si="226"/>
        <v>N</v>
      </c>
      <c r="DD111" s="139">
        <f t="shared" si="227"/>
        <v>-43.118770265401707</v>
      </c>
      <c r="DE111" s="139">
        <f t="shared" si="228"/>
        <v>131.59504936726464</v>
      </c>
      <c r="DF111" s="139">
        <f t="shared" si="229"/>
        <v>-30.849120107702667</v>
      </c>
      <c r="DG111" s="139">
        <f t="shared" si="230"/>
        <v>-29.378607809847196</v>
      </c>
      <c r="DH111" s="139">
        <f t="shared" si="231"/>
        <v>41.053068522894179</v>
      </c>
      <c r="DI111" s="139">
        <f t="shared" si="232"/>
        <v>-2.8899224806201551</v>
      </c>
      <c r="DJ111" s="137" t="str">
        <f t="shared" si="233"/>
        <v>N</v>
      </c>
      <c r="DK111" s="137" t="str">
        <f t="shared" si="234"/>
        <v>Y</v>
      </c>
      <c r="DL111" s="137" t="str">
        <f t="shared" si="235"/>
        <v>N</v>
      </c>
      <c r="DM111" s="137" t="str">
        <f t="shared" si="236"/>
        <v>N</v>
      </c>
      <c r="DN111" s="137" t="str">
        <f t="shared" si="237"/>
        <v>Y</v>
      </c>
      <c r="DO111" s="137">
        <f>Volatility!B111</f>
        <v>2.98999999999999</v>
      </c>
      <c r="DP111" s="137">
        <f>Volatility!E111</f>
        <v>3.06</v>
      </c>
      <c r="DQ111" s="137">
        <f>Volatility!H111</f>
        <v>3.03</v>
      </c>
      <c r="DR111" s="137">
        <f>Volatility!K111</f>
        <v>3.1199999999999899</v>
      </c>
      <c r="DS111" s="137">
        <f>Volatility!N111</f>
        <v>3.2</v>
      </c>
      <c r="DT111" s="137">
        <f>Volatility!Q111</f>
        <v>3.25</v>
      </c>
      <c r="DU111" s="137">
        <f>Volatility!T111</f>
        <v>3.34</v>
      </c>
      <c r="DV111" s="137" t="str">
        <f t="shared" si="238"/>
        <v>N</v>
      </c>
      <c r="DW111" s="137" t="str">
        <f t="shared" si="239"/>
        <v>Y</v>
      </c>
      <c r="DX111" s="137" t="str">
        <f t="shared" si="240"/>
        <v>N</v>
      </c>
      <c r="DY111" s="137" t="str">
        <f t="shared" si="241"/>
        <v>N</v>
      </c>
      <c r="DZ111" s="137" t="str">
        <f t="shared" si="242"/>
        <v>N</v>
      </c>
      <c r="EA111" s="137" t="str">
        <f t="shared" si="243"/>
        <v>N</v>
      </c>
      <c r="EB111" s="139">
        <f t="shared" si="244"/>
        <v>-2.2875816993467337</v>
      </c>
      <c r="EC111" s="139">
        <f t="shared" si="245"/>
        <v>0.99009900990099842</v>
      </c>
      <c r="ED111" s="139">
        <f t="shared" si="246"/>
        <v>-2.8846153846150764</v>
      </c>
      <c r="EE111" s="139">
        <f t="shared" si="247"/>
        <v>-2.5000000000003215</v>
      </c>
      <c r="EF111" s="139">
        <f t="shared" si="248"/>
        <v>-1.538461538461533</v>
      </c>
      <c r="EG111" s="139">
        <f t="shared" si="249"/>
        <v>-2.6946107784431095</v>
      </c>
      <c r="EH111" s="137" t="str">
        <f t="shared" si="250"/>
        <v>N</v>
      </c>
      <c r="EI111" s="137" t="str">
        <f t="shared" si="251"/>
        <v>Y</v>
      </c>
      <c r="EJ111" s="137" t="str">
        <f t="shared" si="252"/>
        <v>N</v>
      </c>
      <c r="EK111" s="137" t="str">
        <f t="shared" si="253"/>
        <v>N</v>
      </c>
      <c r="EL111" s="137" t="str">
        <f t="shared" si="254"/>
        <v>Y</v>
      </c>
    </row>
    <row r="112" spans="1:142" x14ac:dyDescent="0.3">
      <c r="A112" s="137" t="str">
        <f>D!B112</f>
        <v>PNB</v>
      </c>
      <c r="B112" s="137">
        <f>D!F112</f>
        <v>26.65</v>
      </c>
      <c r="C112" s="137">
        <f>D!O112</f>
        <v>27</v>
      </c>
      <c r="D112" s="137">
        <f>D!X112</f>
        <v>26.6</v>
      </c>
      <c r="E112" s="137">
        <f>D!AG112</f>
        <v>26.6</v>
      </c>
      <c r="F112" s="137">
        <f>D!AP112</f>
        <v>27.35</v>
      </c>
      <c r="G112" s="137">
        <f>D!AY112</f>
        <v>28.8</v>
      </c>
      <c r="H112" s="137">
        <f>D!BH112</f>
        <v>29.3</v>
      </c>
      <c r="I112" s="137" t="str">
        <f t="shared" si="170"/>
        <v>N</v>
      </c>
      <c r="J112" s="137" t="str">
        <f t="shared" si="171"/>
        <v>Y</v>
      </c>
      <c r="K112" s="137" t="str">
        <f t="shared" si="172"/>
        <v>Y</v>
      </c>
      <c r="L112" s="137" t="str">
        <f t="shared" si="173"/>
        <v>N</v>
      </c>
      <c r="M112" s="137" t="str">
        <f t="shared" si="174"/>
        <v>N</v>
      </c>
      <c r="N112" s="137" t="str">
        <f t="shared" si="175"/>
        <v>N</v>
      </c>
      <c r="O112" s="139">
        <f t="shared" si="176"/>
        <v>-1.2962962962963016</v>
      </c>
      <c r="P112" s="139">
        <f t="shared" si="177"/>
        <v>1.5037593984962352</v>
      </c>
      <c r="Q112" s="139">
        <f t="shared" si="178"/>
        <v>0</v>
      </c>
      <c r="R112" s="139">
        <f t="shared" si="179"/>
        <v>-2.7422303473491771</v>
      </c>
      <c r="S112" s="139">
        <f t="shared" si="180"/>
        <v>-5.0347222222222197</v>
      </c>
      <c r="T112" s="139">
        <f t="shared" si="181"/>
        <v>-1.7064846416382253</v>
      </c>
      <c r="U112" s="137" t="str">
        <f t="shared" si="182"/>
        <v>N</v>
      </c>
      <c r="V112" s="137" t="str">
        <f t="shared" si="183"/>
        <v>Y</v>
      </c>
      <c r="W112" s="137" t="str">
        <f t="shared" si="184"/>
        <v>Y</v>
      </c>
      <c r="X112" s="137" t="str">
        <f t="shared" si="185"/>
        <v>Y</v>
      </c>
      <c r="Y112" s="137" t="str">
        <f t="shared" si="186"/>
        <v>N</v>
      </c>
      <c r="Z112" s="137">
        <f>D!C112</f>
        <v>26.7</v>
      </c>
      <c r="AA112" s="137">
        <f>D!L112</f>
        <v>26.6</v>
      </c>
      <c r="AB112" s="137">
        <f>D!U112</f>
        <v>26.6</v>
      </c>
      <c r="AC112" s="137">
        <f>D!AD112</f>
        <v>27.6</v>
      </c>
      <c r="AD112" s="137">
        <f>D!AM112</f>
        <v>28.9</v>
      </c>
      <c r="AE112" s="137">
        <f>D!AV112</f>
        <v>29.3</v>
      </c>
      <c r="AF112" s="137">
        <f>D!BE112</f>
        <v>30.15</v>
      </c>
      <c r="AG112" s="137">
        <f>D!D112</f>
        <v>27.65</v>
      </c>
      <c r="AH112" s="137">
        <f>D!M112</f>
        <v>27.65</v>
      </c>
      <c r="AI112" s="137">
        <f>D!V112</f>
        <v>26.9</v>
      </c>
      <c r="AJ112" s="137">
        <f>D!AE112</f>
        <v>27.75</v>
      </c>
      <c r="AK112" s="137">
        <f>D!AN112</f>
        <v>28.95</v>
      </c>
      <c r="AL112" s="137">
        <f>D!AW112</f>
        <v>29.6</v>
      </c>
      <c r="AM112" s="137">
        <f>D!BF112</f>
        <v>30.55</v>
      </c>
      <c r="AN112" s="137">
        <f>D!E112</f>
        <v>26.4</v>
      </c>
      <c r="AO112" s="137">
        <f>D!N112</f>
        <v>26.3</v>
      </c>
      <c r="AP112" s="137">
        <f>D!W112</f>
        <v>26.3</v>
      </c>
      <c r="AQ112" s="137">
        <f>D!AF112</f>
        <v>26.5</v>
      </c>
      <c r="AR112" s="137">
        <f>D!AO112</f>
        <v>26.75</v>
      </c>
      <c r="AS112" s="137">
        <f>D!AX112</f>
        <v>28.6</v>
      </c>
      <c r="AT112" s="137">
        <f>D!BG112</f>
        <v>29.1</v>
      </c>
      <c r="AU112" s="137">
        <f>D!G112</f>
        <v>27657300</v>
      </c>
      <c r="AV112" s="137">
        <f>D!P112</f>
        <v>26590285</v>
      </c>
      <c r="AW112" s="137">
        <f>D!Y112</f>
        <v>17212634</v>
      </c>
      <c r="AX112" s="137">
        <f>D!AH112</f>
        <v>25290958</v>
      </c>
      <c r="AY112" s="137">
        <f>D!AQ112</f>
        <v>28520480</v>
      </c>
      <c r="AZ112" s="137">
        <f>D!AZ112</f>
        <v>18837162</v>
      </c>
      <c r="BA112" s="137">
        <f>D!BI112</f>
        <v>22669990</v>
      </c>
      <c r="BB112" s="137" t="str">
        <f t="shared" si="187"/>
        <v>Y</v>
      </c>
      <c r="BC112" s="137" t="str">
        <f t="shared" si="188"/>
        <v>Y</v>
      </c>
      <c r="BD112" s="137" t="str">
        <f t="shared" si="189"/>
        <v>N</v>
      </c>
      <c r="BE112" s="137" t="str">
        <f t="shared" si="190"/>
        <v>N</v>
      </c>
      <c r="BF112" s="137" t="str">
        <f t="shared" si="191"/>
        <v>Y</v>
      </c>
      <c r="BG112" s="137" t="str">
        <f t="shared" si="192"/>
        <v>N</v>
      </c>
      <c r="BH112" s="139">
        <f t="shared" si="193"/>
        <v>4.012800163668798</v>
      </c>
      <c r="BI112" s="139">
        <f t="shared" si="194"/>
        <v>54.481208396111839</v>
      </c>
      <c r="BJ112" s="139">
        <f t="shared" si="195"/>
        <v>-31.941550019576166</v>
      </c>
      <c r="BK112" s="139">
        <f t="shared" si="196"/>
        <v>-11.323519099257796</v>
      </c>
      <c r="BL112" s="139">
        <f t="shared" si="197"/>
        <v>51.40539747972651</v>
      </c>
      <c r="BM112" s="139">
        <f t="shared" si="198"/>
        <v>-16.907056421286466</v>
      </c>
      <c r="BN112" s="137" t="str">
        <f t="shared" si="199"/>
        <v>N</v>
      </c>
      <c r="BO112" s="137" t="str">
        <f t="shared" si="200"/>
        <v>Y</v>
      </c>
      <c r="BP112" s="137" t="str">
        <f t="shared" si="201"/>
        <v>N</v>
      </c>
      <c r="BQ112" s="137" t="str">
        <f t="shared" si="202"/>
        <v>N</v>
      </c>
      <c r="BR112" s="137" t="str">
        <f t="shared" si="203"/>
        <v>Y</v>
      </c>
      <c r="BS112" s="137">
        <f>D!H112</f>
        <v>745100228.45000005</v>
      </c>
      <c r="BT112" s="137">
        <f>D!Q112</f>
        <v>723198837.25</v>
      </c>
      <c r="BU112" s="137">
        <f>D!Z112</f>
        <v>458736183.25</v>
      </c>
      <c r="BV112" s="137">
        <f>D!AI112</f>
        <v>684642501.75</v>
      </c>
      <c r="BW112" s="137">
        <f>D!AR112</f>
        <v>783919405.25</v>
      </c>
      <c r="BX112" s="137">
        <f>D!BA112</f>
        <v>546837490</v>
      </c>
      <c r="BY112" s="137">
        <f>D!BJ112</f>
        <v>676719982.89999998</v>
      </c>
      <c r="BZ112" s="137" t="str">
        <f t="shared" si="204"/>
        <v>Y</v>
      </c>
      <c r="CA112" s="137" t="str">
        <f t="shared" si="205"/>
        <v>Y</v>
      </c>
      <c r="CB112" s="137" t="str">
        <f t="shared" si="206"/>
        <v>N</v>
      </c>
      <c r="CC112" s="137" t="str">
        <f t="shared" si="207"/>
        <v>N</v>
      </c>
      <c r="CD112" s="137" t="str">
        <f t="shared" si="208"/>
        <v>Y</v>
      </c>
      <c r="CE112" s="137" t="str">
        <f t="shared" si="209"/>
        <v>N</v>
      </c>
      <c r="CF112" s="139">
        <f t="shared" si="210"/>
        <v>3.0284052008824007</v>
      </c>
      <c r="CG112" s="139">
        <f t="shared" si="211"/>
        <v>57.650271257515854</v>
      </c>
      <c r="CH112" s="139">
        <f t="shared" si="212"/>
        <v>-32.996245182349284</v>
      </c>
      <c r="CI112" s="139">
        <f t="shared" si="213"/>
        <v>-12.664172214022379</v>
      </c>
      <c r="CJ112" s="139">
        <f t="shared" si="214"/>
        <v>43.355095359317815</v>
      </c>
      <c r="CK112" s="139">
        <f t="shared" si="215"/>
        <v>-19.192944819422145</v>
      </c>
      <c r="CL112" s="137" t="str">
        <f t="shared" si="216"/>
        <v>N</v>
      </c>
      <c r="CM112" s="137" t="str">
        <f t="shared" si="217"/>
        <v>Y</v>
      </c>
      <c r="CN112" s="137" t="str">
        <f t="shared" si="218"/>
        <v>N</v>
      </c>
      <c r="CO112" s="137" t="str">
        <f t="shared" si="219"/>
        <v>N</v>
      </c>
      <c r="CP112" s="137" t="str">
        <f t="shared" si="220"/>
        <v>Y</v>
      </c>
      <c r="CQ112" s="137">
        <f>D!I112</f>
        <v>45017</v>
      </c>
      <c r="CR112" s="137">
        <f>D!R112</f>
        <v>46001</v>
      </c>
      <c r="CS112" s="137">
        <f>D!AA112</f>
        <v>29716</v>
      </c>
      <c r="CT112" s="137">
        <f>D!AJ112</f>
        <v>47970</v>
      </c>
      <c r="CU112" s="137">
        <f>D!AS112</f>
        <v>56142</v>
      </c>
      <c r="CV112" s="137">
        <f>D!BB112</f>
        <v>31092</v>
      </c>
      <c r="CW112" s="137">
        <f>D!BK112</f>
        <v>36716</v>
      </c>
      <c r="CX112" s="137" t="str">
        <f t="shared" si="221"/>
        <v>N</v>
      </c>
      <c r="CY112" s="137" t="str">
        <f t="shared" si="222"/>
        <v>Y</v>
      </c>
      <c r="CZ112" s="137" t="str">
        <f t="shared" si="223"/>
        <v>N</v>
      </c>
      <c r="DA112" s="137" t="str">
        <f t="shared" si="224"/>
        <v>N</v>
      </c>
      <c r="DB112" s="137" t="str">
        <f t="shared" si="225"/>
        <v>Y</v>
      </c>
      <c r="DC112" s="137" t="str">
        <f t="shared" si="226"/>
        <v>N</v>
      </c>
      <c r="DD112" s="139">
        <f t="shared" si="227"/>
        <v>-2.1390839329579792</v>
      </c>
      <c r="DE112" s="139">
        <f t="shared" si="228"/>
        <v>54.802126800376904</v>
      </c>
      <c r="DF112" s="139">
        <f t="shared" si="229"/>
        <v>-38.052949760266834</v>
      </c>
      <c r="DG112" s="139">
        <f t="shared" si="230"/>
        <v>-14.555947419044566</v>
      </c>
      <c r="DH112" s="139">
        <f t="shared" si="231"/>
        <v>80.567348514087229</v>
      </c>
      <c r="DI112" s="139">
        <f t="shared" si="232"/>
        <v>-15.317572720339905</v>
      </c>
      <c r="DJ112" s="137" t="str">
        <f t="shared" si="233"/>
        <v>N</v>
      </c>
      <c r="DK112" s="137" t="str">
        <f t="shared" si="234"/>
        <v>Y</v>
      </c>
      <c r="DL112" s="137" t="str">
        <f t="shared" si="235"/>
        <v>N</v>
      </c>
      <c r="DM112" s="137" t="str">
        <f t="shared" si="236"/>
        <v>N</v>
      </c>
      <c r="DN112" s="137" t="str">
        <f t="shared" si="237"/>
        <v>Y</v>
      </c>
      <c r="DO112" s="137">
        <f>Volatility!B112</f>
        <v>3.19</v>
      </c>
      <c r="DP112" s="137">
        <f>Volatility!E112</f>
        <v>3.27</v>
      </c>
      <c r="DQ112" s="137">
        <f>Volatility!H112</f>
        <v>3.35</v>
      </c>
      <c r="DR112" s="137">
        <f>Volatility!K112</f>
        <v>3.46</v>
      </c>
      <c r="DS112" s="137">
        <f>Volatility!N112</f>
        <v>3.5</v>
      </c>
      <c r="DT112" s="137">
        <f>Volatility!Q112</f>
        <v>3.37</v>
      </c>
      <c r="DU112" s="137">
        <f>Volatility!T112</f>
        <v>3.45</v>
      </c>
      <c r="DV112" s="137" t="str">
        <f t="shared" si="238"/>
        <v>N</v>
      </c>
      <c r="DW112" s="137" t="str">
        <f t="shared" si="239"/>
        <v>N</v>
      </c>
      <c r="DX112" s="137" t="str">
        <f t="shared" si="240"/>
        <v>N</v>
      </c>
      <c r="DY112" s="137" t="str">
        <f t="shared" si="241"/>
        <v>N</v>
      </c>
      <c r="DZ112" s="137" t="str">
        <f t="shared" si="242"/>
        <v>Y</v>
      </c>
      <c r="EA112" s="137" t="str">
        <f t="shared" si="243"/>
        <v>N</v>
      </c>
      <c r="EB112" s="139">
        <f t="shared" si="244"/>
        <v>-2.4464831804281366</v>
      </c>
      <c r="EC112" s="139">
        <f t="shared" si="245"/>
        <v>-2.3880597014925393</v>
      </c>
      <c r="ED112" s="139">
        <f t="shared" si="246"/>
        <v>-3.1791907514450832</v>
      </c>
      <c r="EE112" s="139">
        <f t="shared" si="247"/>
        <v>-1.1428571428571439</v>
      </c>
      <c r="EF112" s="139">
        <f t="shared" si="248"/>
        <v>3.8575667655786314</v>
      </c>
      <c r="EG112" s="139">
        <f t="shared" si="249"/>
        <v>-2.3188405797101472</v>
      </c>
      <c r="EH112" s="137" t="str">
        <f t="shared" si="250"/>
        <v>N</v>
      </c>
      <c r="EI112" s="137" t="str">
        <f t="shared" si="251"/>
        <v>Y</v>
      </c>
      <c r="EJ112" s="137" t="str">
        <f t="shared" si="252"/>
        <v>N</v>
      </c>
      <c r="EK112" s="137" t="str">
        <f t="shared" si="253"/>
        <v>N</v>
      </c>
      <c r="EL112" s="137" t="str">
        <f t="shared" si="254"/>
        <v>Y</v>
      </c>
    </row>
    <row r="113" spans="1:142" x14ac:dyDescent="0.3">
      <c r="A113" s="137" t="str">
        <f>D!B113</f>
        <v>POWERGRID</v>
      </c>
      <c r="B113" s="137">
        <f>D!F113</f>
        <v>155.85</v>
      </c>
      <c r="C113" s="137">
        <f>D!O113</f>
        <v>158.9</v>
      </c>
      <c r="D113" s="137">
        <f>D!X113</f>
        <v>158.44999999999999</v>
      </c>
      <c r="E113" s="137">
        <f>D!AG113</f>
        <v>158.05000000000001</v>
      </c>
      <c r="F113" s="137">
        <f>D!AP113</f>
        <v>154.5</v>
      </c>
      <c r="G113" s="137">
        <f>D!AY113</f>
        <v>159.80000000000001</v>
      </c>
      <c r="H113" s="137">
        <f>D!BH113</f>
        <v>160.80000000000001</v>
      </c>
      <c r="I113" s="137" t="str">
        <f t="shared" si="170"/>
        <v>N</v>
      </c>
      <c r="J113" s="137" t="str">
        <f t="shared" si="171"/>
        <v>Y</v>
      </c>
      <c r="K113" s="137" t="str">
        <f t="shared" si="172"/>
        <v>Y</v>
      </c>
      <c r="L113" s="137" t="str">
        <f t="shared" si="173"/>
        <v>Y</v>
      </c>
      <c r="M113" s="137" t="str">
        <f t="shared" si="174"/>
        <v>N</v>
      </c>
      <c r="N113" s="137" t="str">
        <f t="shared" si="175"/>
        <v>N</v>
      </c>
      <c r="O113" s="139">
        <f t="shared" si="176"/>
        <v>-1.919446192573953</v>
      </c>
      <c r="P113" s="139">
        <f t="shared" si="177"/>
        <v>0.28400126222784289</v>
      </c>
      <c r="Q113" s="139">
        <f t="shared" si="178"/>
        <v>0.25308446694082709</v>
      </c>
      <c r="R113" s="139">
        <f t="shared" si="179"/>
        <v>2.2977346278317228</v>
      </c>
      <c r="S113" s="139">
        <f t="shared" si="180"/>
        <v>-3.3166458072590803</v>
      </c>
      <c r="T113" s="139">
        <f t="shared" si="181"/>
        <v>-0.62189054726368154</v>
      </c>
      <c r="U113" s="137" t="str">
        <f t="shared" si="182"/>
        <v>N</v>
      </c>
      <c r="V113" s="137" t="str">
        <f t="shared" si="183"/>
        <v>Y</v>
      </c>
      <c r="W113" s="137" t="str">
        <f t="shared" si="184"/>
        <v>N</v>
      </c>
      <c r="X113" s="137" t="str">
        <f t="shared" si="185"/>
        <v>Y</v>
      </c>
      <c r="Y113" s="137" t="str">
        <f t="shared" si="186"/>
        <v>N</v>
      </c>
      <c r="Z113" s="137">
        <f>D!C113</f>
        <v>157</v>
      </c>
      <c r="AA113" s="137">
        <f>D!L113</f>
        <v>157.55000000000001</v>
      </c>
      <c r="AB113" s="137">
        <f>D!U113</f>
        <v>156.25</v>
      </c>
      <c r="AC113" s="137">
        <f>D!AD113</f>
        <v>155</v>
      </c>
      <c r="AD113" s="137">
        <f>D!AM113</f>
        <v>159.85</v>
      </c>
      <c r="AE113" s="137">
        <f>D!AV113</f>
        <v>159.19999999999999</v>
      </c>
      <c r="AF113" s="137">
        <f>D!BE113</f>
        <v>164</v>
      </c>
      <c r="AG113" s="137">
        <f>D!D113</f>
        <v>158</v>
      </c>
      <c r="AH113" s="137">
        <f>D!M113</f>
        <v>159.85</v>
      </c>
      <c r="AI113" s="137">
        <f>D!V113</f>
        <v>160.65</v>
      </c>
      <c r="AJ113" s="137">
        <f>D!AE113</f>
        <v>159.30000000000001</v>
      </c>
      <c r="AK113" s="137">
        <f>D!AN113</f>
        <v>160.19999999999999</v>
      </c>
      <c r="AL113" s="137">
        <f>D!AW113</f>
        <v>161.75</v>
      </c>
      <c r="AM113" s="137">
        <f>D!BF113</f>
        <v>164</v>
      </c>
      <c r="AN113" s="137">
        <f>D!E113</f>
        <v>154.1</v>
      </c>
      <c r="AO113" s="137">
        <f>D!N113</f>
        <v>157</v>
      </c>
      <c r="AP113" s="137">
        <f>D!W113</f>
        <v>155.75</v>
      </c>
      <c r="AQ113" s="137">
        <f>D!AF113</f>
        <v>154</v>
      </c>
      <c r="AR113" s="137">
        <f>D!AO113</f>
        <v>153.30000000000001</v>
      </c>
      <c r="AS113" s="137">
        <f>D!AX113</f>
        <v>158.25</v>
      </c>
      <c r="AT113" s="137">
        <f>D!BG113</f>
        <v>160</v>
      </c>
      <c r="AU113" s="137">
        <f>D!G113</f>
        <v>14108025</v>
      </c>
      <c r="AV113" s="137">
        <f>D!P113</f>
        <v>9661559</v>
      </c>
      <c r="AW113" s="137">
        <f>D!Y113</f>
        <v>13880945</v>
      </c>
      <c r="AX113" s="137">
        <f>D!AH113</f>
        <v>6905554</v>
      </c>
      <c r="AY113" s="137">
        <f>D!AQ113</f>
        <v>18505341</v>
      </c>
      <c r="AZ113" s="137">
        <f>D!AZ113</f>
        <v>11256556</v>
      </c>
      <c r="BA113" s="137">
        <f>D!BI113</f>
        <v>14880667</v>
      </c>
      <c r="BB113" s="137" t="str">
        <f t="shared" si="187"/>
        <v>Y</v>
      </c>
      <c r="BC113" s="137" t="str">
        <f t="shared" si="188"/>
        <v>N</v>
      </c>
      <c r="BD113" s="137" t="str">
        <f t="shared" si="189"/>
        <v>Y</v>
      </c>
      <c r="BE113" s="137" t="str">
        <f t="shared" si="190"/>
        <v>N</v>
      </c>
      <c r="BF113" s="137" t="str">
        <f t="shared" si="191"/>
        <v>Y</v>
      </c>
      <c r="BG113" s="137" t="str">
        <f t="shared" si="192"/>
        <v>N</v>
      </c>
      <c r="BH113" s="139">
        <f t="shared" si="193"/>
        <v>46.022241338069769</v>
      </c>
      <c r="BI113" s="139">
        <f t="shared" si="194"/>
        <v>-30.396965048128926</v>
      </c>
      <c r="BJ113" s="139">
        <f t="shared" si="195"/>
        <v>101.01131639836571</v>
      </c>
      <c r="BK113" s="139">
        <f t="shared" si="196"/>
        <v>-62.683454468631517</v>
      </c>
      <c r="BL113" s="139">
        <f t="shared" si="197"/>
        <v>64.396117249361168</v>
      </c>
      <c r="BM113" s="139">
        <f t="shared" si="198"/>
        <v>-24.354492980724586</v>
      </c>
      <c r="BN113" s="137" t="str">
        <f t="shared" si="199"/>
        <v>Y</v>
      </c>
      <c r="BO113" s="137" t="str">
        <f t="shared" si="200"/>
        <v>N</v>
      </c>
      <c r="BP113" s="137" t="str">
        <f t="shared" si="201"/>
        <v>Y</v>
      </c>
      <c r="BQ113" s="137" t="str">
        <f t="shared" si="202"/>
        <v>N</v>
      </c>
      <c r="BR113" s="137" t="str">
        <f t="shared" si="203"/>
        <v>Y</v>
      </c>
      <c r="BS113" s="137">
        <f>D!H113</f>
        <v>2199772362.4000001</v>
      </c>
      <c r="BT113" s="137">
        <f>D!Q113</f>
        <v>1527314647.7</v>
      </c>
      <c r="BU113" s="137">
        <f>D!Z113</f>
        <v>2201838379.1500001</v>
      </c>
      <c r="BV113" s="137">
        <f>D!AI113</f>
        <v>1088916298</v>
      </c>
      <c r="BW113" s="137">
        <f>D!AR113</f>
        <v>2878322477.0500002</v>
      </c>
      <c r="BX113" s="137">
        <f>D!BA113</f>
        <v>1807955471.05</v>
      </c>
      <c r="BY113" s="137">
        <f>D!BJ113</f>
        <v>2400854390.1500001</v>
      </c>
      <c r="BZ113" s="137" t="str">
        <f t="shared" si="204"/>
        <v>Y</v>
      </c>
      <c r="CA113" s="137" t="str">
        <f t="shared" si="205"/>
        <v>N</v>
      </c>
      <c r="CB113" s="137" t="str">
        <f t="shared" si="206"/>
        <v>Y</v>
      </c>
      <c r="CC113" s="137" t="str">
        <f t="shared" si="207"/>
        <v>N</v>
      </c>
      <c r="CD113" s="137" t="str">
        <f t="shared" si="208"/>
        <v>Y</v>
      </c>
      <c r="CE113" s="137" t="str">
        <f t="shared" si="209"/>
        <v>N</v>
      </c>
      <c r="CF113" s="139">
        <f t="shared" si="210"/>
        <v>44.028760917906574</v>
      </c>
      <c r="CG113" s="139">
        <f t="shared" si="211"/>
        <v>-30.634570540567736</v>
      </c>
      <c r="CH113" s="139">
        <f t="shared" si="212"/>
        <v>102.20455724596016</v>
      </c>
      <c r="CI113" s="139">
        <f t="shared" si="213"/>
        <v>-62.168370407334173</v>
      </c>
      <c r="CJ113" s="139">
        <f t="shared" si="214"/>
        <v>59.203173039342992</v>
      </c>
      <c r="CK113" s="139">
        <f t="shared" si="215"/>
        <v>-24.695330192971724</v>
      </c>
      <c r="CL113" s="137" t="str">
        <f t="shared" si="216"/>
        <v>Y</v>
      </c>
      <c r="CM113" s="137" t="str">
        <f t="shared" si="217"/>
        <v>N</v>
      </c>
      <c r="CN113" s="137" t="str">
        <f t="shared" si="218"/>
        <v>Y</v>
      </c>
      <c r="CO113" s="137" t="str">
        <f t="shared" si="219"/>
        <v>N</v>
      </c>
      <c r="CP113" s="137" t="str">
        <f t="shared" si="220"/>
        <v>Y</v>
      </c>
      <c r="CQ113" s="137">
        <f>D!I113</f>
        <v>79376</v>
      </c>
      <c r="CR113" s="137">
        <f>D!R113</f>
        <v>42559</v>
      </c>
      <c r="CS113" s="137">
        <f>D!AA113</f>
        <v>54648</v>
      </c>
      <c r="CT113" s="137">
        <f>D!AJ113</f>
        <v>64932</v>
      </c>
      <c r="CU113" s="137">
        <f>D!AS113</f>
        <v>124785</v>
      </c>
      <c r="CV113" s="137">
        <f>D!BB113</f>
        <v>59461</v>
      </c>
      <c r="CW113" s="137">
        <f>D!BK113</f>
        <v>83615</v>
      </c>
      <c r="CX113" s="137" t="str">
        <f t="shared" si="221"/>
        <v>Y</v>
      </c>
      <c r="CY113" s="137" t="str">
        <f t="shared" si="222"/>
        <v>N</v>
      </c>
      <c r="CZ113" s="137" t="str">
        <f t="shared" si="223"/>
        <v>N</v>
      </c>
      <c r="DA113" s="137" t="str">
        <f t="shared" si="224"/>
        <v>N</v>
      </c>
      <c r="DB113" s="137" t="str">
        <f t="shared" si="225"/>
        <v>Y</v>
      </c>
      <c r="DC113" s="137" t="str">
        <f t="shared" si="226"/>
        <v>N</v>
      </c>
      <c r="DD113" s="139">
        <f t="shared" si="227"/>
        <v>86.508141638666331</v>
      </c>
      <c r="DE113" s="139">
        <f t="shared" si="228"/>
        <v>-22.12157809983897</v>
      </c>
      <c r="DF113" s="139">
        <f t="shared" si="229"/>
        <v>-15.83810755867677</v>
      </c>
      <c r="DG113" s="139">
        <f t="shared" si="230"/>
        <v>-47.96489962735906</v>
      </c>
      <c r="DH113" s="139">
        <f t="shared" si="231"/>
        <v>109.8602445300281</v>
      </c>
      <c r="DI113" s="139">
        <f t="shared" si="232"/>
        <v>-28.88716139448664</v>
      </c>
      <c r="DJ113" s="137" t="str">
        <f t="shared" si="233"/>
        <v>Y</v>
      </c>
      <c r="DK113" s="137" t="str">
        <f t="shared" si="234"/>
        <v>N</v>
      </c>
      <c r="DL113" s="137" t="str">
        <f t="shared" si="235"/>
        <v>Y</v>
      </c>
      <c r="DM113" s="137" t="str">
        <f t="shared" si="236"/>
        <v>N</v>
      </c>
      <c r="DN113" s="137" t="str">
        <f t="shared" si="237"/>
        <v>Y</v>
      </c>
      <c r="DO113" s="137">
        <f>Volatility!B113</f>
        <v>2.3199999999999998</v>
      </c>
      <c r="DP113" s="137">
        <f>Volatility!E113</f>
        <v>2.34</v>
      </c>
      <c r="DQ113" s="137">
        <f>Volatility!H113</f>
        <v>2.41</v>
      </c>
      <c r="DR113" s="137">
        <f>Volatility!K113</f>
        <v>2.48999999999999</v>
      </c>
      <c r="DS113" s="137">
        <f>Volatility!N113</f>
        <v>2.5</v>
      </c>
      <c r="DT113" s="137">
        <f>Volatility!Q113</f>
        <v>2.4299999999999899</v>
      </c>
      <c r="DU113" s="137">
        <f>Volatility!T113</f>
        <v>2.5</v>
      </c>
      <c r="DV113" s="137" t="str">
        <f t="shared" si="238"/>
        <v>N</v>
      </c>
      <c r="DW113" s="137" t="str">
        <f t="shared" si="239"/>
        <v>N</v>
      </c>
      <c r="DX113" s="137" t="str">
        <f t="shared" si="240"/>
        <v>N</v>
      </c>
      <c r="DY113" s="137" t="str">
        <f t="shared" si="241"/>
        <v>N</v>
      </c>
      <c r="DZ113" s="137" t="str">
        <f t="shared" si="242"/>
        <v>Y</v>
      </c>
      <c r="EA113" s="137" t="str">
        <f t="shared" si="243"/>
        <v>N</v>
      </c>
      <c r="EB113" s="139">
        <f t="shared" si="244"/>
        <v>-0.85470085470085544</v>
      </c>
      <c r="EC113" s="139">
        <f t="shared" si="245"/>
        <v>-2.9045643153527085</v>
      </c>
      <c r="ED113" s="139">
        <f t="shared" si="246"/>
        <v>-3.2128514056220956</v>
      </c>
      <c r="EE113" s="139">
        <f t="shared" si="247"/>
        <v>-0.40000000000040004</v>
      </c>
      <c r="EF113" s="139">
        <f t="shared" si="248"/>
        <v>2.8806584362144174</v>
      </c>
      <c r="EG113" s="139">
        <f t="shared" si="249"/>
        <v>-2.8000000000004022</v>
      </c>
      <c r="EH113" s="137" t="str">
        <f t="shared" si="250"/>
        <v>Y</v>
      </c>
      <c r="EI113" s="137" t="str">
        <f t="shared" si="251"/>
        <v>Y</v>
      </c>
      <c r="EJ113" s="137" t="str">
        <f t="shared" si="252"/>
        <v>N</v>
      </c>
      <c r="EK113" s="137" t="str">
        <f t="shared" si="253"/>
        <v>N</v>
      </c>
      <c r="EL113" s="137" t="str">
        <f t="shared" si="254"/>
        <v>Y</v>
      </c>
    </row>
    <row r="114" spans="1:142" x14ac:dyDescent="0.3">
      <c r="A114" s="137" t="str">
        <f>D!B114</f>
        <v>PVR</v>
      </c>
      <c r="B114" s="137">
        <f>D!F114</f>
        <v>849.75</v>
      </c>
      <c r="C114" s="137">
        <f>D!O114</f>
        <v>879.6</v>
      </c>
      <c r="D114" s="137">
        <f>D!X114</f>
        <v>855.65</v>
      </c>
      <c r="E114" s="137">
        <f>D!AG114</f>
        <v>804.45</v>
      </c>
      <c r="F114" s="137">
        <f>D!AP114</f>
        <v>745.85</v>
      </c>
      <c r="G114" s="137">
        <f>D!AY114</f>
        <v>853.25</v>
      </c>
      <c r="H114" s="137">
        <f>D!BH114</f>
        <v>887.6</v>
      </c>
      <c r="I114" s="137" t="str">
        <f t="shared" si="170"/>
        <v>N</v>
      </c>
      <c r="J114" s="137" t="str">
        <f t="shared" si="171"/>
        <v>Y</v>
      </c>
      <c r="K114" s="137" t="str">
        <f t="shared" si="172"/>
        <v>Y</v>
      </c>
      <c r="L114" s="137" t="str">
        <f t="shared" si="173"/>
        <v>Y</v>
      </c>
      <c r="M114" s="137" t="str">
        <f t="shared" si="174"/>
        <v>N</v>
      </c>
      <c r="N114" s="137" t="str">
        <f t="shared" si="175"/>
        <v>N</v>
      </c>
      <c r="O114" s="139">
        <f t="shared" si="176"/>
        <v>-3.3935879945429765</v>
      </c>
      <c r="P114" s="139">
        <f t="shared" si="177"/>
        <v>2.7990416642318756</v>
      </c>
      <c r="Q114" s="139">
        <f t="shared" si="178"/>
        <v>6.3645969295792071</v>
      </c>
      <c r="R114" s="139">
        <f t="shared" si="179"/>
        <v>7.8568076691023698</v>
      </c>
      <c r="S114" s="139">
        <f t="shared" si="180"/>
        <v>-12.587166715499556</v>
      </c>
      <c r="T114" s="139">
        <f t="shared" si="181"/>
        <v>-3.8699864803965776</v>
      </c>
      <c r="U114" s="137" t="str">
        <f t="shared" si="182"/>
        <v>N</v>
      </c>
      <c r="V114" s="137" t="str">
        <f t="shared" si="183"/>
        <v>N</v>
      </c>
      <c r="W114" s="137" t="str">
        <f t="shared" si="184"/>
        <v>N</v>
      </c>
      <c r="X114" s="137" t="str">
        <f t="shared" si="185"/>
        <v>Y</v>
      </c>
      <c r="Y114" s="137" t="str">
        <f t="shared" si="186"/>
        <v>N</v>
      </c>
      <c r="Z114" s="137">
        <f>D!C114</f>
        <v>869.95</v>
      </c>
      <c r="AA114" s="137">
        <f>D!L114</f>
        <v>846</v>
      </c>
      <c r="AB114" s="137">
        <f>D!U114</f>
        <v>786.6</v>
      </c>
      <c r="AC114" s="137">
        <f>D!AD114</f>
        <v>749</v>
      </c>
      <c r="AD114" s="137">
        <f>D!AM114</f>
        <v>830.1</v>
      </c>
      <c r="AE114" s="137">
        <f>D!AV114</f>
        <v>890</v>
      </c>
      <c r="AF114" s="137">
        <f>D!BE114</f>
        <v>910</v>
      </c>
      <c r="AG114" s="137">
        <f>D!D114</f>
        <v>890</v>
      </c>
      <c r="AH114" s="137">
        <f>D!M114</f>
        <v>892</v>
      </c>
      <c r="AI114" s="137">
        <f>D!V114</f>
        <v>875</v>
      </c>
      <c r="AJ114" s="137">
        <f>D!AE114</f>
        <v>820.4</v>
      </c>
      <c r="AK114" s="137">
        <f>D!AN114</f>
        <v>839.9</v>
      </c>
      <c r="AL114" s="137">
        <f>D!AW114</f>
        <v>890</v>
      </c>
      <c r="AM114" s="137">
        <f>D!BF114</f>
        <v>914</v>
      </c>
      <c r="AN114" s="137">
        <f>D!E114</f>
        <v>840.25</v>
      </c>
      <c r="AO114" s="137">
        <f>D!N114</f>
        <v>835.7</v>
      </c>
      <c r="AP114" s="137">
        <f>D!W114</f>
        <v>774</v>
      </c>
      <c r="AQ114" s="137">
        <f>D!AF114</f>
        <v>718.3</v>
      </c>
      <c r="AR114" s="137">
        <f>D!AO114</f>
        <v>735</v>
      </c>
      <c r="AS114" s="137">
        <f>D!AX114</f>
        <v>835.2</v>
      </c>
      <c r="AT114" s="137">
        <f>D!BG114</f>
        <v>885</v>
      </c>
      <c r="AU114" s="137">
        <f>D!G114</f>
        <v>3053282</v>
      </c>
      <c r="AV114" s="137">
        <f>D!P114</f>
        <v>4347034</v>
      </c>
      <c r="AW114" s="137">
        <f>D!Y114</f>
        <v>6574026</v>
      </c>
      <c r="AX114" s="137">
        <f>D!AH114</f>
        <v>8059439</v>
      </c>
      <c r="AY114" s="137">
        <f>D!AQ114</f>
        <v>5611462</v>
      </c>
      <c r="AZ114" s="137">
        <f>D!AZ114</f>
        <v>3689150</v>
      </c>
      <c r="BA114" s="137">
        <f>D!BI114</f>
        <v>1025739</v>
      </c>
      <c r="BB114" s="137" t="str">
        <f t="shared" si="187"/>
        <v>N</v>
      </c>
      <c r="BC114" s="137" t="str">
        <f t="shared" si="188"/>
        <v>N</v>
      </c>
      <c r="BD114" s="137" t="str">
        <f t="shared" si="189"/>
        <v>N</v>
      </c>
      <c r="BE114" s="137" t="str">
        <f t="shared" si="190"/>
        <v>Y</v>
      </c>
      <c r="BF114" s="137" t="str">
        <f t="shared" si="191"/>
        <v>Y</v>
      </c>
      <c r="BG114" s="137" t="str">
        <f t="shared" si="192"/>
        <v>Y</v>
      </c>
      <c r="BH114" s="139">
        <f t="shared" si="193"/>
        <v>-29.761717989783378</v>
      </c>
      <c r="BI114" s="139">
        <f t="shared" si="194"/>
        <v>-33.875618989033505</v>
      </c>
      <c r="BJ114" s="139">
        <f t="shared" si="195"/>
        <v>-18.43072452065212</v>
      </c>
      <c r="BK114" s="139">
        <f t="shared" si="196"/>
        <v>43.624584822992652</v>
      </c>
      <c r="BL114" s="139">
        <f t="shared" si="197"/>
        <v>52.10717916051123</v>
      </c>
      <c r="BM114" s="139">
        <f t="shared" si="198"/>
        <v>259.65776869164574</v>
      </c>
      <c r="BN114" s="137" t="str">
        <f t="shared" si="199"/>
        <v>Y</v>
      </c>
      <c r="BO114" s="137" t="str">
        <f t="shared" si="200"/>
        <v>N</v>
      </c>
      <c r="BP114" s="137" t="str">
        <f t="shared" si="201"/>
        <v>N</v>
      </c>
      <c r="BQ114" s="137" t="str">
        <f t="shared" si="202"/>
        <v>N</v>
      </c>
      <c r="BR114" s="137" t="str">
        <f t="shared" si="203"/>
        <v>N</v>
      </c>
      <c r="BS114" s="137">
        <f>D!H114</f>
        <v>2644368073.5500002</v>
      </c>
      <c r="BT114" s="137">
        <f>D!Q114</f>
        <v>3807789075.5999999</v>
      </c>
      <c r="BU114" s="137">
        <f>D!Z114</f>
        <v>5380303337.3500004</v>
      </c>
      <c r="BV114" s="137">
        <f>D!AI114</f>
        <v>6224181594.8000002</v>
      </c>
      <c r="BW114" s="137">
        <f>D!AR114</f>
        <v>4349155238.8000002</v>
      </c>
      <c r="BX114" s="137">
        <f>D!BA114</f>
        <v>3147607090.25</v>
      </c>
      <c r="BY114" s="137">
        <f>D!BJ114</f>
        <v>921714345</v>
      </c>
      <c r="BZ114" s="137" t="str">
        <f t="shared" si="204"/>
        <v>N</v>
      </c>
      <c r="CA114" s="137" t="str">
        <f t="shared" si="205"/>
        <v>N</v>
      </c>
      <c r="CB114" s="137" t="str">
        <f t="shared" si="206"/>
        <v>N</v>
      </c>
      <c r="CC114" s="137" t="str">
        <f t="shared" si="207"/>
        <v>Y</v>
      </c>
      <c r="CD114" s="137" t="str">
        <f t="shared" si="208"/>
        <v>Y</v>
      </c>
      <c r="CE114" s="137" t="str">
        <f t="shared" si="209"/>
        <v>Y</v>
      </c>
      <c r="CF114" s="139">
        <f t="shared" si="210"/>
        <v>-30.553714477125482</v>
      </c>
      <c r="CG114" s="139">
        <f t="shared" si="211"/>
        <v>-29.227241721365889</v>
      </c>
      <c r="CH114" s="139">
        <f t="shared" si="212"/>
        <v>-13.558059715915405</v>
      </c>
      <c r="CI114" s="139">
        <f t="shared" si="213"/>
        <v>43.112426506931243</v>
      </c>
      <c r="CJ114" s="139">
        <f t="shared" si="214"/>
        <v>38.173384228034848</v>
      </c>
      <c r="CK114" s="139">
        <f t="shared" si="215"/>
        <v>241.49485763401026</v>
      </c>
      <c r="CL114" s="137" t="str">
        <f t="shared" si="216"/>
        <v>N</v>
      </c>
      <c r="CM114" s="137" t="str">
        <f t="shared" si="217"/>
        <v>N</v>
      </c>
      <c r="CN114" s="137" t="str">
        <f t="shared" si="218"/>
        <v>N</v>
      </c>
      <c r="CO114" s="137" t="str">
        <f t="shared" si="219"/>
        <v>Y</v>
      </c>
      <c r="CP114" s="137" t="str">
        <f t="shared" si="220"/>
        <v>N</v>
      </c>
      <c r="CQ114" s="137">
        <f>D!I114</f>
        <v>84820</v>
      </c>
      <c r="CR114" s="137">
        <f>D!R114</f>
        <v>127528</v>
      </c>
      <c r="CS114" s="137">
        <f>D!AA114</f>
        <v>219517</v>
      </c>
      <c r="CT114" s="137">
        <f>D!AJ114</f>
        <v>230935</v>
      </c>
      <c r="CU114" s="137">
        <f>D!AS114</f>
        <v>201122</v>
      </c>
      <c r="CV114" s="137">
        <f>D!BB114</f>
        <v>136367</v>
      </c>
      <c r="CW114" s="137">
        <f>D!BK114</f>
        <v>39548</v>
      </c>
      <c r="CX114" s="137" t="str">
        <f t="shared" si="221"/>
        <v>N</v>
      </c>
      <c r="CY114" s="137" t="str">
        <f t="shared" si="222"/>
        <v>N</v>
      </c>
      <c r="CZ114" s="137" t="str">
        <f t="shared" si="223"/>
        <v>N</v>
      </c>
      <c r="DA114" s="137" t="str">
        <f t="shared" si="224"/>
        <v>Y</v>
      </c>
      <c r="DB114" s="137" t="str">
        <f t="shared" si="225"/>
        <v>Y</v>
      </c>
      <c r="DC114" s="137" t="str">
        <f t="shared" si="226"/>
        <v>Y</v>
      </c>
      <c r="DD114" s="139">
        <f t="shared" si="227"/>
        <v>-33.489116115676559</v>
      </c>
      <c r="DE114" s="139">
        <f t="shared" si="228"/>
        <v>-41.905182742111094</v>
      </c>
      <c r="DF114" s="139">
        <f t="shared" si="229"/>
        <v>-4.9442483815792322</v>
      </c>
      <c r="DG114" s="139">
        <f t="shared" si="230"/>
        <v>14.823341056672071</v>
      </c>
      <c r="DH114" s="139">
        <f t="shared" si="231"/>
        <v>47.485828682892489</v>
      </c>
      <c r="DI114" s="139">
        <f t="shared" si="232"/>
        <v>244.81389703651257</v>
      </c>
      <c r="DJ114" s="137" t="str">
        <f t="shared" si="233"/>
        <v>Y</v>
      </c>
      <c r="DK114" s="137" t="str">
        <f t="shared" si="234"/>
        <v>N</v>
      </c>
      <c r="DL114" s="137" t="str">
        <f t="shared" si="235"/>
        <v>N</v>
      </c>
      <c r="DM114" s="137" t="str">
        <f t="shared" si="236"/>
        <v>N</v>
      </c>
      <c r="DN114" s="137" t="str">
        <f t="shared" si="237"/>
        <v>N</v>
      </c>
      <c r="DO114" s="137">
        <f>Volatility!B114</f>
        <v>5.27</v>
      </c>
      <c r="DP114" s="137">
        <f>Volatility!E114</f>
        <v>5.37</v>
      </c>
      <c r="DQ114" s="137">
        <f>Volatility!H114</f>
        <v>5.4899999999999904</v>
      </c>
      <c r="DR114" s="137">
        <f>Volatility!K114</f>
        <v>5.4399999999999897</v>
      </c>
      <c r="DS114" s="137">
        <f>Volatility!N114</f>
        <v>5.28</v>
      </c>
      <c r="DT114" s="137">
        <f>Volatility!Q114</f>
        <v>4.25</v>
      </c>
      <c r="DU114" s="137">
        <f>Volatility!T114</f>
        <v>4.2699999999999996</v>
      </c>
      <c r="DV114" s="137" t="str">
        <f t="shared" si="238"/>
        <v>N</v>
      </c>
      <c r="DW114" s="137" t="str">
        <f t="shared" si="239"/>
        <v>N</v>
      </c>
      <c r="DX114" s="137" t="str">
        <f t="shared" si="240"/>
        <v>Y</v>
      </c>
      <c r="DY114" s="137" t="str">
        <f t="shared" si="241"/>
        <v>Y</v>
      </c>
      <c r="DZ114" s="137" t="str">
        <f t="shared" si="242"/>
        <v>Y</v>
      </c>
      <c r="EA114" s="137" t="str">
        <f t="shared" si="243"/>
        <v>N</v>
      </c>
      <c r="EB114" s="139">
        <f t="shared" si="244"/>
        <v>-1.8621973929236597</v>
      </c>
      <c r="EC114" s="139">
        <f t="shared" si="245"/>
        <v>-2.1857923497266039</v>
      </c>
      <c r="ED114" s="139">
        <f t="shared" si="246"/>
        <v>0.91911764705883825</v>
      </c>
      <c r="EE114" s="139">
        <f t="shared" si="247"/>
        <v>3.0303030303028309</v>
      </c>
      <c r="EF114" s="139">
        <f t="shared" si="248"/>
        <v>24.235294117647065</v>
      </c>
      <c r="EG114" s="139">
        <f t="shared" si="249"/>
        <v>-0.46838407494144202</v>
      </c>
      <c r="EH114" s="137" t="str">
        <f t="shared" si="250"/>
        <v>Y</v>
      </c>
      <c r="EI114" s="137" t="str">
        <f t="shared" si="251"/>
        <v>N</v>
      </c>
      <c r="EJ114" s="137" t="str">
        <f t="shared" si="252"/>
        <v>N</v>
      </c>
      <c r="EK114" s="137" t="str">
        <f t="shared" si="253"/>
        <v>N</v>
      </c>
      <c r="EL114" s="137" t="str">
        <f t="shared" si="254"/>
        <v>Y</v>
      </c>
    </row>
    <row r="115" spans="1:142" x14ac:dyDescent="0.3">
      <c r="A115" s="137" t="str">
        <f>D!B115</f>
        <v>RAMCOCEM</v>
      </c>
      <c r="B115" s="137">
        <f>D!F115</f>
        <v>571.15</v>
      </c>
      <c r="C115" s="137">
        <f>D!O115</f>
        <v>561.95000000000005</v>
      </c>
      <c r="D115" s="137">
        <f>D!X115</f>
        <v>561.85</v>
      </c>
      <c r="E115" s="137">
        <f>D!AG115</f>
        <v>543.5</v>
      </c>
      <c r="F115" s="137">
        <f>D!AP115</f>
        <v>537.25</v>
      </c>
      <c r="G115" s="137">
        <f>D!AY115</f>
        <v>575.25</v>
      </c>
      <c r="H115" s="137">
        <f>D!BH115</f>
        <v>549</v>
      </c>
      <c r="I115" s="137" t="str">
        <f t="shared" si="170"/>
        <v>Y</v>
      </c>
      <c r="J115" s="137" t="str">
        <f t="shared" si="171"/>
        <v>Y</v>
      </c>
      <c r="K115" s="137" t="str">
        <f t="shared" si="172"/>
        <v>Y</v>
      </c>
      <c r="L115" s="137" t="str">
        <f t="shared" si="173"/>
        <v>Y</v>
      </c>
      <c r="M115" s="137" t="str">
        <f t="shared" si="174"/>
        <v>N</v>
      </c>
      <c r="N115" s="137" t="str">
        <f t="shared" si="175"/>
        <v>Y</v>
      </c>
      <c r="O115" s="139">
        <f t="shared" si="176"/>
        <v>1.6371563306343859</v>
      </c>
      <c r="P115" s="139">
        <f t="shared" si="177"/>
        <v>1.779834475394193E-2</v>
      </c>
      <c r="Q115" s="139">
        <f t="shared" si="178"/>
        <v>3.376264949402028</v>
      </c>
      <c r="R115" s="139">
        <f t="shared" si="179"/>
        <v>1.1633317822242903</v>
      </c>
      <c r="S115" s="139">
        <f t="shared" si="180"/>
        <v>-6.605823554976098</v>
      </c>
      <c r="T115" s="139">
        <f t="shared" si="181"/>
        <v>4.7814207650273222</v>
      </c>
      <c r="U115" s="137" t="str">
        <f t="shared" si="182"/>
        <v>Y</v>
      </c>
      <c r="V115" s="137" t="str">
        <f t="shared" si="183"/>
        <v>N</v>
      </c>
      <c r="W115" s="137" t="str">
        <f t="shared" si="184"/>
        <v>Y</v>
      </c>
      <c r="X115" s="137" t="str">
        <f t="shared" si="185"/>
        <v>Y</v>
      </c>
      <c r="Y115" s="137" t="str">
        <f t="shared" si="186"/>
        <v>N</v>
      </c>
      <c r="Z115" s="137">
        <f>D!C115</f>
        <v>558</v>
      </c>
      <c r="AA115" s="137">
        <f>D!L115</f>
        <v>565</v>
      </c>
      <c r="AB115" s="137">
        <f>D!U115</f>
        <v>538.9</v>
      </c>
      <c r="AC115" s="137">
        <f>D!AD115</f>
        <v>540</v>
      </c>
      <c r="AD115" s="137">
        <f>D!AM115</f>
        <v>578</v>
      </c>
      <c r="AE115" s="137">
        <f>D!AV115</f>
        <v>554</v>
      </c>
      <c r="AF115" s="137">
        <f>D!BE115</f>
        <v>555</v>
      </c>
      <c r="AG115" s="137">
        <f>D!D115</f>
        <v>575</v>
      </c>
      <c r="AH115" s="137">
        <f>D!M115</f>
        <v>573</v>
      </c>
      <c r="AI115" s="137">
        <f>D!V115</f>
        <v>565.9</v>
      </c>
      <c r="AJ115" s="137">
        <f>D!AE115</f>
        <v>555.70000000000005</v>
      </c>
      <c r="AK115" s="137">
        <f>D!AN115</f>
        <v>585.85</v>
      </c>
      <c r="AL115" s="137">
        <f>D!AW115</f>
        <v>580</v>
      </c>
      <c r="AM115" s="137">
        <f>D!BF115</f>
        <v>567</v>
      </c>
      <c r="AN115" s="137">
        <f>D!E115</f>
        <v>541.1</v>
      </c>
      <c r="AO115" s="137">
        <f>D!N115</f>
        <v>556.35</v>
      </c>
      <c r="AP115" s="137">
        <f>D!W115</f>
        <v>538.9</v>
      </c>
      <c r="AQ115" s="137">
        <f>D!AF115</f>
        <v>539</v>
      </c>
      <c r="AR115" s="137">
        <f>D!AO115</f>
        <v>531.5</v>
      </c>
      <c r="AS115" s="137">
        <f>D!AX115</f>
        <v>551.5</v>
      </c>
      <c r="AT115" s="137">
        <f>D!BG115</f>
        <v>543</v>
      </c>
      <c r="AU115" s="137">
        <f>D!G115</f>
        <v>439430</v>
      </c>
      <c r="AV115" s="137">
        <f>D!P115</f>
        <v>337205</v>
      </c>
      <c r="AW115" s="137">
        <f>D!Y115</f>
        <v>791742</v>
      </c>
      <c r="AX115" s="137">
        <f>D!AH115</f>
        <v>748203</v>
      </c>
      <c r="AY115" s="137">
        <f>D!AQ115</f>
        <v>1166972</v>
      </c>
      <c r="AZ115" s="137">
        <f>D!AZ115</f>
        <v>1570684</v>
      </c>
      <c r="BA115" s="137">
        <f>D!BI115</f>
        <v>1385467</v>
      </c>
      <c r="BB115" s="137" t="str">
        <f t="shared" si="187"/>
        <v>Y</v>
      </c>
      <c r="BC115" s="137" t="str">
        <f t="shared" si="188"/>
        <v>N</v>
      </c>
      <c r="BD115" s="137" t="str">
        <f t="shared" si="189"/>
        <v>Y</v>
      </c>
      <c r="BE115" s="137" t="str">
        <f t="shared" si="190"/>
        <v>N</v>
      </c>
      <c r="BF115" s="137" t="str">
        <f t="shared" si="191"/>
        <v>N</v>
      </c>
      <c r="BG115" s="137" t="str">
        <f t="shared" si="192"/>
        <v>Y</v>
      </c>
      <c r="BH115" s="139">
        <f t="shared" si="193"/>
        <v>30.315386782521021</v>
      </c>
      <c r="BI115" s="139">
        <f t="shared" si="194"/>
        <v>-57.409737010288708</v>
      </c>
      <c r="BJ115" s="139">
        <f t="shared" si="195"/>
        <v>5.8191426658273224</v>
      </c>
      <c r="BK115" s="139">
        <f t="shared" si="196"/>
        <v>-35.885094072522733</v>
      </c>
      <c r="BL115" s="139">
        <f t="shared" si="197"/>
        <v>-25.702942157684166</v>
      </c>
      <c r="BM115" s="139">
        <f t="shared" si="198"/>
        <v>13.36856092566622</v>
      </c>
      <c r="BN115" s="137" t="str">
        <f t="shared" si="199"/>
        <v>Y</v>
      </c>
      <c r="BO115" s="137" t="str">
        <f t="shared" si="200"/>
        <v>N</v>
      </c>
      <c r="BP115" s="137" t="str">
        <f t="shared" si="201"/>
        <v>Y</v>
      </c>
      <c r="BQ115" s="137" t="str">
        <f t="shared" si="202"/>
        <v>N</v>
      </c>
      <c r="BR115" s="137" t="str">
        <f t="shared" si="203"/>
        <v>N</v>
      </c>
      <c r="BS115" s="137">
        <f>D!H115</f>
        <v>247672630.90000001</v>
      </c>
      <c r="BT115" s="137">
        <f>D!Q115</f>
        <v>190379691</v>
      </c>
      <c r="BU115" s="137">
        <f>D!Z115</f>
        <v>439534352.80000001</v>
      </c>
      <c r="BV115" s="137">
        <f>D!AI115</f>
        <v>408353796.94999999</v>
      </c>
      <c r="BW115" s="137">
        <f>D!AR115</f>
        <v>650100779.79999995</v>
      </c>
      <c r="BX115" s="137">
        <f>D!BA115</f>
        <v>891808599.35000002</v>
      </c>
      <c r="BY115" s="137">
        <f>D!BJ115</f>
        <v>768491043.5</v>
      </c>
      <c r="BZ115" s="137" t="str">
        <f t="shared" si="204"/>
        <v>Y</v>
      </c>
      <c r="CA115" s="137" t="str">
        <f t="shared" si="205"/>
        <v>N</v>
      </c>
      <c r="CB115" s="137" t="str">
        <f t="shared" si="206"/>
        <v>Y</v>
      </c>
      <c r="CC115" s="137" t="str">
        <f t="shared" si="207"/>
        <v>N</v>
      </c>
      <c r="CD115" s="137" t="str">
        <f t="shared" si="208"/>
        <v>N</v>
      </c>
      <c r="CE115" s="137" t="str">
        <f t="shared" si="209"/>
        <v>Y</v>
      </c>
      <c r="CF115" s="139">
        <f t="shared" si="210"/>
        <v>30.094039757633606</v>
      </c>
      <c r="CG115" s="139">
        <f t="shared" si="211"/>
        <v>-56.686049728033908</v>
      </c>
      <c r="CH115" s="139">
        <f t="shared" si="212"/>
        <v>7.6356718323395096</v>
      </c>
      <c r="CI115" s="139">
        <f t="shared" si="213"/>
        <v>-37.18607796846085</v>
      </c>
      <c r="CJ115" s="139">
        <f t="shared" si="214"/>
        <v>-27.103104828342119</v>
      </c>
      <c r="CK115" s="139">
        <f t="shared" si="215"/>
        <v>16.046713477409579</v>
      </c>
      <c r="CL115" s="137" t="str">
        <f t="shared" si="216"/>
        <v>Y</v>
      </c>
      <c r="CM115" s="137" t="str">
        <f t="shared" si="217"/>
        <v>N</v>
      </c>
      <c r="CN115" s="137" t="str">
        <f t="shared" si="218"/>
        <v>Y</v>
      </c>
      <c r="CO115" s="137" t="str">
        <f t="shared" si="219"/>
        <v>N</v>
      </c>
      <c r="CP115" s="137" t="str">
        <f t="shared" si="220"/>
        <v>N</v>
      </c>
      <c r="CQ115" s="137">
        <f>D!I115</f>
        <v>11144</v>
      </c>
      <c r="CR115" s="137">
        <f>D!R115</f>
        <v>9519</v>
      </c>
      <c r="CS115" s="137">
        <f>D!AA115</f>
        <v>21860</v>
      </c>
      <c r="CT115" s="137">
        <f>D!AJ115</f>
        <v>16314</v>
      </c>
      <c r="CU115" s="137">
        <f>D!AS115</f>
        <v>21883</v>
      </c>
      <c r="CV115" s="137">
        <f>D!BB115</f>
        <v>28113</v>
      </c>
      <c r="CW115" s="137">
        <f>D!BK115</f>
        <v>24709</v>
      </c>
      <c r="CX115" s="137" t="str">
        <f t="shared" si="221"/>
        <v>Y</v>
      </c>
      <c r="CY115" s="137" t="str">
        <f t="shared" si="222"/>
        <v>N</v>
      </c>
      <c r="CZ115" s="137" t="str">
        <f t="shared" si="223"/>
        <v>Y</v>
      </c>
      <c r="DA115" s="137" t="str">
        <f t="shared" si="224"/>
        <v>N</v>
      </c>
      <c r="DB115" s="137" t="str">
        <f t="shared" si="225"/>
        <v>N</v>
      </c>
      <c r="DC115" s="137" t="str">
        <f t="shared" si="226"/>
        <v>Y</v>
      </c>
      <c r="DD115" s="139">
        <f t="shared" si="227"/>
        <v>17.071120916062611</v>
      </c>
      <c r="DE115" s="139">
        <f t="shared" si="228"/>
        <v>-56.454711802378775</v>
      </c>
      <c r="DF115" s="139">
        <f t="shared" si="229"/>
        <v>33.995341424543334</v>
      </c>
      <c r="DG115" s="139">
        <f t="shared" si="230"/>
        <v>-25.448978659233195</v>
      </c>
      <c r="DH115" s="139">
        <f t="shared" si="231"/>
        <v>-22.160566286059829</v>
      </c>
      <c r="DI115" s="139">
        <f t="shared" si="232"/>
        <v>13.776356793071351</v>
      </c>
      <c r="DJ115" s="137" t="str">
        <f t="shared" si="233"/>
        <v>Y</v>
      </c>
      <c r="DK115" s="137" t="str">
        <f t="shared" si="234"/>
        <v>N</v>
      </c>
      <c r="DL115" s="137" t="str">
        <f t="shared" si="235"/>
        <v>Y</v>
      </c>
      <c r="DM115" s="137" t="str">
        <f t="shared" si="236"/>
        <v>N</v>
      </c>
      <c r="DN115" s="137" t="str">
        <f t="shared" si="237"/>
        <v>N</v>
      </c>
      <c r="DO115" s="137">
        <f>Volatility!B115</f>
        <v>3.59</v>
      </c>
      <c r="DP115" s="137">
        <f>Volatility!E115</f>
        <v>3.6799999999999899</v>
      </c>
      <c r="DQ115" s="137">
        <f>Volatility!H115</f>
        <v>3.8</v>
      </c>
      <c r="DR115" s="137">
        <f>Volatility!K115</f>
        <v>3.83</v>
      </c>
      <c r="DS115" s="137">
        <f>Volatility!N115</f>
        <v>3.94</v>
      </c>
      <c r="DT115" s="137">
        <f>Volatility!Q115</f>
        <v>3.6799999999999899</v>
      </c>
      <c r="DU115" s="137">
        <f>Volatility!T115</f>
        <v>3.61</v>
      </c>
      <c r="DV115" s="137" t="str">
        <f t="shared" si="238"/>
        <v>N</v>
      </c>
      <c r="DW115" s="137" t="str">
        <f t="shared" si="239"/>
        <v>N</v>
      </c>
      <c r="DX115" s="137" t="str">
        <f t="shared" si="240"/>
        <v>N</v>
      </c>
      <c r="DY115" s="137" t="str">
        <f t="shared" si="241"/>
        <v>N</v>
      </c>
      <c r="DZ115" s="137" t="str">
        <f t="shared" si="242"/>
        <v>Y</v>
      </c>
      <c r="EA115" s="137" t="str">
        <f t="shared" si="243"/>
        <v>Y</v>
      </c>
      <c r="EB115" s="139">
        <f t="shared" si="244"/>
        <v>-2.445652173912781</v>
      </c>
      <c r="EC115" s="139">
        <f t="shared" si="245"/>
        <v>-3.1578947368423655</v>
      </c>
      <c r="ED115" s="139">
        <f t="shared" si="246"/>
        <v>-0.78328981723238245</v>
      </c>
      <c r="EE115" s="139">
        <f t="shared" si="247"/>
        <v>-2.7918781725888295</v>
      </c>
      <c r="EF115" s="139">
        <f t="shared" si="248"/>
        <v>7.065217391304639</v>
      </c>
      <c r="EG115" s="139">
        <f t="shared" si="249"/>
        <v>1.9390581717448774</v>
      </c>
      <c r="EH115" s="137" t="str">
        <f t="shared" si="250"/>
        <v>Y</v>
      </c>
      <c r="EI115" s="137" t="str">
        <f t="shared" si="251"/>
        <v>N</v>
      </c>
      <c r="EJ115" s="137" t="str">
        <f t="shared" si="252"/>
        <v>Y</v>
      </c>
      <c r="EK115" s="137" t="str">
        <f t="shared" si="253"/>
        <v>N</v>
      </c>
      <c r="EL115" s="137" t="str">
        <f t="shared" si="254"/>
        <v>Y</v>
      </c>
    </row>
    <row r="116" spans="1:142" x14ac:dyDescent="0.3">
      <c r="A116" s="137" t="str">
        <f>D!B116</f>
        <v>RBLBANK</v>
      </c>
      <c r="B116" s="137">
        <f>D!F116</f>
        <v>107.25</v>
      </c>
      <c r="C116" s="137">
        <f>D!O116</f>
        <v>112</v>
      </c>
      <c r="D116" s="137">
        <f>D!X116</f>
        <v>112.45</v>
      </c>
      <c r="E116" s="137">
        <f>D!AG116</f>
        <v>109.85</v>
      </c>
      <c r="F116" s="137">
        <f>D!AP116</f>
        <v>109.4</v>
      </c>
      <c r="G116" s="137">
        <f>D!AY116</f>
        <v>120.9</v>
      </c>
      <c r="H116" s="137">
        <f>D!BH116</f>
        <v>124.25</v>
      </c>
      <c r="I116" s="137" t="str">
        <f t="shared" si="170"/>
        <v>N</v>
      </c>
      <c r="J116" s="137" t="str">
        <f t="shared" si="171"/>
        <v>N</v>
      </c>
      <c r="K116" s="137" t="str">
        <f t="shared" si="172"/>
        <v>Y</v>
      </c>
      <c r="L116" s="137" t="str">
        <f t="shared" si="173"/>
        <v>Y</v>
      </c>
      <c r="M116" s="137" t="str">
        <f t="shared" si="174"/>
        <v>N</v>
      </c>
      <c r="N116" s="137" t="str">
        <f t="shared" si="175"/>
        <v>N</v>
      </c>
      <c r="O116" s="139">
        <f t="shared" si="176"/>
        <v>-4.2410714285714288</v>
      </c>
      <c r="P116" s="139">
        <f t="shared" si="177"/>
        <v>-0.40017785682525825</v>
      </c>
      <c r="Q116" s="139">
        <f t="shared" si="178"/>
        <v>2.3668639053254519</v>
      </c>
      <c r="R116" s="139">
        <f t="shared" si="179"/>
        <v>0.41133455210236619</v>
      </c>
      <c r="S116" s="139">
        <f t="shared" si="180"/>
        <v>-9.5119933829611245</v>
      </c>
      <c r="T116" s="139">
        <f t="shared" si="181"/>
        <v>-2.6961770623742409</v>
      </c>
      <c r="U116" s="137" t="str">
        <f t="shared" si="182"/>
        <v>N</v>
      </c>
      <c r="V116" s="137" t="str">
        <f t="shared" si="183"/>
        <v>N</v>
      </c>
      <c r="W116" s="137" t="str">
        <f t="shared" si="184"/>
        <v>Y</v>
      </c>
      <c r="X116" s="137" t="str">
        <f t="shared" si="185"/>
        <v>Y</v>
      </c>
      <c r="Y116" s="137" t="str">
        <f t="shared" si="186"/>
        <v>N</v>
      </c>
      <c r="Z116" s="137">
        <f>D!C116</f>
        <v>110</v>
      </c>
      <c r="AA116" s="137">
        <f>D!L116</f>
        <v>112.45</v>
      </c>
      <c r="AB116" s="137">
        <f>D!U116</f>
        <v>109.85</v>
      </c>
      <c r="AC116" s="137">
        <f>D!AD116</f>
        <v>111</v>
      </c>
      <c r="AD116" s="137">
        <f>D!AM116</f>
        <v>120</v>
      </c>
      <c r="AE116" s="137">
        <f>D!AV116</f>
        <v>123.9</v>
      </c>
      <c r="AF116" s="137">
        <f>D!BE116</f>
        <v>118.5</v>
      </c>
      <c r="AG116" s="137">
        <f>D!D116</f>
        <v>114.2</v>
      </c>
      <c r="AH116" s="137">
        <f>D!M116</f>
        <v>115.45</v>
      </c>
      <c r="AI116" s="137">
        <f>D!V116</f>
        <v>113.45</v>
      </c>
      <c r="AJ116" s="137">
        <f>D!AE116</f>
        <v>113.9</v>
      </c>
      <c r="AK116" s="137">
        <f>D!AN116</f>
        <v>120.8</v>
      </c>
      <c r="AL116" s="137">
        <f>D!AW116</f>
        <v>125.4</v>
      </c>
      <c r="AM116" s="137">
        <f>D!BF116</f>
        <v>126</v>
      </c>
      <c r="AN116" s="137">
        <f>D!E116</f>
        <v>105.5</v>
      </c>
      <c r="AO116" s="137">
        <f>D!N116</f>
        <v>111.05</v>
      </c>
      <c r="AP116" s="137">
        <f>D!W116</f>
        <v>108.55</v>
      </c>
      <c r="AQ116" s="137">
        <f>D!AF116</f>
        <v>108</v>
      </c>
      <c r="AR116" s="137">
        <f>D!AO116</f>
        <v>108.85</v>
      </c>
      <c r="AS116" s="137">
        <f>D!AX116</f>
        <v>120.05</v>
      </c>
      <c r="AT116" s="137">
        <f>D!BG116</f>
        <v>116.5</v>
      </c>
      <c r="AU116" s="137">
        <f>D!G116</f>
        <v>28510257</v>
      </c>
      <c r="AV116" s="137">
        <f>D!P116</f>
        <v>19874496</v>
      </c>
      <c r="AW116" s="137">
        <f>D!Y116</f>
        <v>21071374</v>
      </c>
      <c r="AX116" s="137">
        <f>D!AH116</f>
        <v>36531247</v>
      </c>
      <c r="AY116" s="137">
        <f>D!AQ116</f>
        <v>30932403</v>
      </c>
      <c r="AZ116" s="137">
        <f>D!AZ116</f>
        <v>24191829</v>
      </c>
      <c r="BA116" s="137">
        <f>D!BI116</f>
        <v>41304699</v>
      </c>
      <c r="BB116" s="137" t="str">
        <f t="shared" si="187"/>
        <v>Y</v>
      </c>
      <c r="BC116" s="137" t="str">
        <f t="shared" si="188"/>
        <v>N</v>
      </c>
      <c r="BD116" s="137" t="str">
        <f t="shared" si="189"/>
        <v>N</v>
      </c>
      <c r="BE116" s="137" t="str">
        <f t="shared" si="190"/>
        <v>Y</v>
      </c>
      <c r="BF116" s="137" t="str">
        <f t="shared" si="191"/>
        <v>Y</v>
      </c>
      <c r="BG116" s="137" t="str">
        <f t="shared" si="192"/>
        <v>N</v>
      </c>
      <c r="BH116" s="139">
        <f t="shared" si="193"/>
        <v>43.451471675055309</v>
      </c>
      <c r="BI116" s="139">
        <f t="shared" si="194"/>
        <v>-5.6801136935825829</v>
      </c>
      <c r="BJ116" s="139">
        <f t="shared" si="195"/>
        <v>-42.319587393225312</v>
      </c>
      <c r="BK116" s="139">
        <f t="shared" si="196"/>
        <v>18.100255579884951</v>
      </c>
      <c r="BL116" s="139">
        <f t="shared" si="197"/>
        <v>27.86301936906052</v>
      </c>
      <c r="BM116" s="139">
        <f t="shared" si="198"/>
        <v>-41.430806698288734</v>
      </c>
      <c r="BN116" s="137" t="str">
        <f t="shared" si="199"/>
        <v>Y</v>
      </c>
      <c r="BO116" s="137" t="str">
        <f t="shared" si="200"/>
        <v>Y</v>
      </c>
      <c r="BP116" s="137" t="str">
        <f t="shared" si="201"/>
        <v>N</v>
      </c>
      <c r="BQ116" s="137" t="str">
        <f t="shared" si="202"/>
        <v>N</v>
      </c>
      <c r="BR116" s="137" t="str">
        <f t="shared" si="203"/>
        <v>Y</v>
      </c>
      <c r="BS116" s="137">
        <f>D!H116</f>
        <v>3103193259.75</v>
      </c>
      <c r="BT116" s="137">
        <f>D!Q116</f>
        <v>2256545920.25</v>
      </c>
      <c r="BU116" s="137">
        <f>D!Z116</f>
        <v>2339324443.1500001</v>
      </c>
      <c r="BV116" s="137">
        <f>D!AI116</f>
        <v>4057776229.0999999</v>
      </c>
      <c r="BW116" s="137">
        <f>D!AR116</f>
        <v>3484902837.3000002</v>
      </c>
      <c r="BX116" s="137">
        <f>D!BA116</f>
        <v>2956930372.5500002</v>
      </c>
      <c r="BY116" s="137">
        <f>D!BJ116</f>
        <v>5063288698.8999996</v>
      </c>
      <c r="BZ116" s="137" t="str">
        <f t="shared" si="204"/>
        <v>Y</v>
      </c>
      <c r="CA116" s="137" t="str">
        <f t="shared" si="205"/>
        <v>N</v>
      </c>
      <c r="CB116" s="137" t="str">
        <f t="shared" si="206"/>
        <v>N</v>
      </c>
      <c r="CC116" s="137" t="str">
        <f t="shared" si="207"/>
        <v>Y</v>
      </c>
      <c r="CD116" s="137" t="str">
        <f t="shared" si="208"/>
        <v>Y</v>
      </c>
      <c r="CE116" s="137" t="str">
        <f t="shared" si="209"/>
        <v>N</v>
      </c>
      <c r="CF116" s="139">
        <f t="shared" si="210"/>
        <v>37.519614908000676</v>
      </c>
      <c r="CG116" s="139">
        <f t="shared" si="211"/>
        <v>-3.5385652957370581</v>
      </c>
      <c r="CH116" s="139">
        <f t="shared" si="212"/>
        <v>-42.349594677652938</v>
      </c>
      <c r="CI116" s="139">
        <f t="shared" si="213"/>
        <v>16.438719199524229</v>
      </c>
      <c r="CJ116" s="139">
        <f t="shared" si="214"/>
        <v>17.855424316085152</v>
      </c>
      <c r="CK116" s="139">
        <f t="shared" si="215"/>
        <v>-41.600596995537828</v>
      </c>
      <c r="CL116" s="137" t="str">
        <f t="shared" si="216"/>
        <v>Y</v>
      </c>
      <c r="CM116" s="137" t="str">
        <f t="shared" si="217"/>
        <v>Y</v>
      </c>
      <c r="CN116" s="137" t="str">
        <f t="shared" si="218"/>
        <v>N</v>
      </c>
      <c r="CO116" s="137" t="str">
        <f t="shared" si="219"/>
        <v>N</v>
      </c>
      <c r="CP116" s="137" t="str">
        <f t="shared" si="220"/>
        <v>Y</v>
      </c>
      <c r="CQ116" s="137">
        <f>D!I116</f>
        <v>138234</v>
      </c>
      <c r="CR116" s="137">
        <f>D!R116</f>
        <v>96341</v>
      </c>
      <c r="CS116" s="137">
        <f>D!AA116</f>
        <v>99204</v>
      </c>
      <c r="CT116" s="137">
        <f>D!AJ116</f>
        <v>177588</v>
      </c>
      <c r="CU116" s="137">
        <f>D!AS116</f>
        <v>180374</v>
      </c>
      <c r="CV116" s="137">
        <f>D!BB116</f>
        <v>114166</v>
      </c>
      <c r="CW116" s="137">
        <f>D!BK116</f>
        <v>190774</v>
      </c>
      <c r="CX116" s="137" t="str">
        <f t="shared" si="221"/>
        <v>Y</v>
      </c>
      <c r="CY116" s="137" t="str">
        <f t="shared" si="222"/>
        <v>N</v>
      </c>
      <c r="CZ116" s="137" t="str">
        <f t="shared" si="223"/>
        <v>N</v>
      </c>
      <c r="DA116" s="137" t="str">
        <f t="shared" si="224"/>
        <v>N</v>
      </c>
      <c r="DB116" s="137" t="str">
        <f t="shared" si="225"/>
        <v>Y</v>
      </c>
      <c r="DC116" s="137" t="str">
        <f t="shared" si="226"/>
        <v>N</v>
      </c>
      <c r="DD116" s="139">
        <f t="shared" si="227"/>
        <v>43.484082581663053</v>
      </c>
      <c r="DE116" s="139">
        <f t="shared" si="228"/>
        <v>-2.885972339825007</v>
      </c>
      <c r="DF116" s="139">
        <f t="shared" si="229"/>
        <v>-44.138117440367594</v>
      </c>
      <c r="DG116" s="139">
        <f t="shared" si="230"/>
        <v>-1.544568507656314</v>
      </c>
      <c r="DH116" s="139">
        <f t="shared" si="231"/>
        <v>57.992747402904541</v>
      </c>
      <c r="DI116" s="139">
        <f t="shared" si="232"/>
        <v>-40.156415444452598</v>
      </c>
      <c r="DJ116" s="137" t="str">
        <f t="shared" si="233"/>
        <v>Y</v>
      </c>
      <c r="DK116" s="137" t="str">
        <f t="shared" si="234"/>
        <v>Y</v>
      </c>
      <c r="DL116" s="137" t="str">
        <f t="shared" si="235"/>
        <v>N</v>
      </c>
      <c r="DM116" s="137" t="str">
        <f t="shared" si="236"/>
        <v>N</v>
      </c>
      <c r="DN116" s="137" t="str">
        <f t="shared" si="237"/>
        <v>Y</v>
      </c>
      <c r="DO116" s="137">
        <f>Volatility!B116</f>
        <v>5.57</v>
      </c>
      <c r="DP116" s="137">
        <f>Volatility!E116</f>
        <v>5.64</v>
      </c>
      <c r="DQ116" s="137">
        <f>Volatility!H116</f>
        <v>5.82</v>
      </c>
      <c r="DR116" s="137">
        <f>Volatility!K116</f>
        <v>5.97</v>
      </c>
      <c r="DS116" s="137">
        <f>Volatility!N116</f>
        <v>6.16</v>
      </c>
      <c r="DT116" s="137">
        <f>Volatility!Q116</f>
        <v>5.83</v>
      </c>
      <c r="DU116" s="137">
        <f>Volatility!T116</f>
        <v>5.97</v>
      </c>
      <c r="DV116" s="137" t="str">
        <f t="shared" si="238"/>
        <v>N</v>
      </c>
      <c r="DW116" s="137" t="str">
        <f t="shared" si="239"/>
        <v>N</v>
      </c>
      <c r="DX116" s="137" t="str">
        <f t="shared" si="240"/>
        <v>N</v>
      </c>
      <c r="DY116" s="137" t="str">
        <f t="shared" si="241"/>
        <v>N</v>
      </c>
      <c r="DZ116" s="137" t="str">
        <f t="shared" si="242"/>
        <v>Y</v>
      </c>
      <c r="EA116" s="137" t="str">
        <f t="shared" si="243"/>
        <v>N</v>
      </c>
      <c r="EB116" s="139">
        <f t="shared" si="244"/>
        <v>-1.2411347517730389</v>
      </c>
      <c r="EC116" s="139">
        <f t="shared" si="245"/>
        <v>-3.0927835051546495</v>
      </c>
      <c r="ED116" s="139">
        <f t="shared" si="246"/>
        <v>-2.5125628140703427</v>
      </c>
      <c r="EE116" s="139">
        <f t="shared" si="247"/>
        <v>-3.0844155844155905</v>
      </c>
      <c r="EF116" s="139">
        <f t="shared" si="248"/>
        <v>5.6603773584905666</v>
      </c>
      <c r="EG116" s="139">
        <f t="shared" si="249"/>
        <v>-2.3450586264656561</v>
      </c>
      <c r="EH116" s="137" t="str">
        <f t="shared" si="250"/>
        <v>Y</v>
      </c>
      <c r="EI116" s="137" t="str">
        <f t="shared" si="251"/>
        <v>N</v>
      </c>
      <c r="EJ116" s="137" t="str">
        <f t="shared" si="252"/>
        <v>Y</v>
      </c>
      <c r="EK116" s="137" t="str">
        <f t="shared" si="253"/>
        <v>N</v>
      </c>
      <c r="EL116" s="137" t="str">
        <f t="shared" si="254"/>
        <v>Y</v>
      </c>
    </row>
    <row r="117" spans="1:142" x14ac:dyDescent="0.3">
      <c r="A117" s="137" t="str">
        <f>D!B117</f>
        <v>RECLTD</v>
      </c>
      <c r="B117" s="137">
        <f>D!F117</f>
        <v>85.9</v>
      </c>
      <c r="C117" s="137">
        <f>D!O117</f>
        <v>88.75</v>
      </c>
      <c r="D117" s="137">
        <f>D!X117</f>
        <v>87.6</v>
      </c>
      <c r="E117" s="137">
        <f>D!AG117</f>
        <v>87.35</v>
      </c>
      <c r="F117" s="137">
        <f>D!AP117</f>
        <v>90.55</v>
      </c>
      <c r="G117" s="137">
        <f>D!AY117</f>
        <v>97.9</v>
      </c>
      <c r="H117" s="137">
        <f>D!BH117</f>
        <v>99.85</v>
      </c>
      <c r="I117" s="137" t="str">
        <f t="shared" si="170"/>
        <v>N</v>
      </c>
      <c r="J117" s="137" t="str">
        <f t="shared" si="171"/>
        <v>Y</v>
      </c>
      <c r="K117" s="137" t="str">
        <f t="shared" si="172"/>
        <v>Y</v>
      </c>
      <c r="L117" s="137" t="str">
        <f t="shared" si="173"/>
        <v>N</v>
      </c>
      <c r="M117" s="137" t="str">
        <f t="shared" si="174"/>
        <v>N</v>
      </c>
      <c r="N117" s="137" t="str">
        <f t="shared" si="175"/>
        <v>N</v>
      </c>
      <c r="O117" s="139">
        <f t="shared" si="176"/>
        <v>-3.2112676056337963</v>
      </c>
      <c r="P117" s="139">
        <f t="shared" si="177"/>
        <v>1.3127853881278604</v>
      </c>
      <c r="Q117" s="139">
        <f t="shared" si="178"/>
        <v>0.28620492272467085</v>
      </c>
      <c r="R117" s="139">
        <f t="shared" si="179"/>
        <v>-3.5339591385974631</v>
      </c>
      <c r="S117" s="139">
        <f t="shared" si="180"/>
        <v>-7.5076608784474033</v>
      </c>
      <c r="T117" s="139">
        <f t="shared" si="181"/>
        <v>-1.9529293940911254</v>
      </c>
      <c r="U117" s="137" t="str">
        <f t="shared" si="182"/>
        <v>N</v>
      </c>
      <c r="V117" s="137" t="str">
        <f t="shared" si="183"/>
        <v>Y</v>
      </c>
      <c r="W117" s="137" t="str">
        <f t="shared" si="184"/>
        <v>Y</v>
      </c>
      <c r="X117" s="137" t="str">
        <f t="shared" si="185"/>
        <v>Y</v>
      </c>
      <c r="Y117" s="137" t="str">
        <f t="shared" si="186"/>
        <v>N</v>
      </c>
      <c r="Z117" s="137">
        <f>D!C117</f>
        <v>88.7</v>
      </c>
      <c r="AA117" s="137">
        <f>D!L117</f>
        <v>88</v>
      </c>
      <c r="AB117" s="137">
        <f>D!U117</f>
        <v>87.75</v>
      </c>
      <c r="AC117" s="137">
        <f>D!AD117</f>
        <v>92.35</v>
      </c>
      <c r="AD117" s="137">
        <f>D!AM117</f>
        <v>98</v>
      </c>
      <c r="AE117" s="137">
        <f>D!AV117</f>
        <v>99.65</v>
      </c>
      <c r="AF117" s="137">
        <f>D!BE117</f>
        <v>101</v>
      </c>
      <c r="AG117" s="137">
        <f>D!D117</f>
        <v>89.3</v>
      </c>
      <c r="AH117" s="137">
        <f>D!M117</f>
        <v>89.15</v>
      </c>
      <c r="AI117" s="137">
        <f>D!V117</f>
        <v>88.8</v>
      </c>
      <c r="AJ117" s="137">
        <f>D!AE117</f>
        <v>92.95</v>
      </c>
      <c r="AK117" s="137">
        <f>D!AN117</f>
        <v>98.55</v>
      </c>
      <c r="AL117" s="137">
        <f>D!AW117</f>
        <v>102.35</v>
      </c>
      <c r="AM117" s="137">
        <f>D!BF117</f>
        <v>104.8</v>
      </c>
      <c r="AN117" s="137">
        <f>D!E117</f>
        <v>85.5</v>
      </c>
      <c r="AO117" s="137">
        <f>D!N117</f>
        <v>87.4</v>
      </c>
      <c r="AP117" s="137">
        <f>D!W117</f>
        <v>86.7</v>
      </c>
      <c r="AQ117" s="137">
        <f>D!AF117</f>
        <v>86.9</v>
      </c>
      <c r="AR117" s="137">
        <f>D!AO117</f>
        <v>90</v>
      </c>
      <c r="AS117" s="137">
        <f>D!AX117</f>
        <v>97.3</v>
      </c>
      <c r="AT117" s="137">
        <f>D!BG117</f>
        <v>98.05</v>
      </c>
      <c r="AU117" s="137">
        <f>D!G117</f>
        <v>7375680</v>
      </c>
      <c r="AV117" s="137">
        <f>D!P117</f>
        <v>5156147</v>
      </c>
      <c r="AW117" s="137">
        <f>D!Y117</f>
        <v>4667708</v>
      </c>
      <c r="AX117" s="137">
        <f>D!AH117</f>
        <v>9640895</v>
      </c>
      <c r="AY117" s="137">
        <f>D!AQ117</f>
        <v>10856572</v>
      </c>
      <c r="AZ117" s="137">
        <f>D!AZ117</f>
        <v>10401039</v>
      </c>
      <c r="BA117" s="137">
        <f>D!BI117</f>
        <v>28165688</v>
      </c>
      <c r="BB117" s="137" t="str">
        <f t="shared" si="187"/>
        <v>Y</v>
      </c>
      <c r="BC117" s="137" t="str">
        <f t="shared" si="188"/>
        <v>Y</v>
      </c>
      <c r="BD117" s="137" t="str">
        <f t="shared" si="189"/>
        <v>N</v>
      </c>
      <c r="BE117" s="137" t="str">
        <f t="shared" si="190"/>
        <v>N</v>
      </c>
      <c r="BF117" s="137" t="str">
        <f t="shared" si="191"/>
        <v>Y</v>
      </c>
      <c r="BG117" s="137" t="str">
        <f t="shared" si="192"/>
        <v>N</v>
      </c>
      <c r="BH117" s="139">
        <f t="shared" si="193"/>
        <v>43.046348368268013</v>
      </c>
      <c r="BI117" s="139">
        <f t="shared" si="194"/>
        <v>10.464214985170452</v>
      </c>
      <c r="BJ117" s="139">
        <f t="shared" si="195"/>
        <v>-51.58428755836465</v>
      </c>
      <c r="BK117" s="139">
        <f t="shared" si="196"/>
        <v>-11.197613758744474</v>
      </c>
      <c r="BL117" s="139">
        <f t="shared" si="197"/>
        <v>4.3796874523785556</v>
      </c>
      <c r="BM117" s="139">
        <f t="shared" si="198"/>
        <v>-63.071951233713875</v>
      </c>
      <c r="BN117" s="137" t="str">
        <f t="shared" si="199"/>
        <v>Y</v>
      </c>
      <c r="BO117" s="137" t="str">
        <f t="shared" si="200"/>
        <v>Y</v>
      </c>
      <c r="BP117" s="137" t="str">
        <f t="shared" si="201"/>
        <v>N</v>
      </c>
      <c r="BQ117" s="137" t="str">
        <f t="shared" si="202"/>
        <v>N</v>
      </c>
      <c r="BR117" s="137" t="str">
        <f t="shared" si="203"/>
        <v>Y</v>
      </c>
      <c r="BS117" s="137">
        <f>D!H117</f>
        <v>641500316.54999995</v>
      </c>
      <c r="BT117" s="137">
        <f>D!Q117</f>
        <v>456105068.39999998</v>
      </c>
      <c r="BU117" s="137">
        <f>D!Z117</f>
        <v>410263904.85000002</v>
      </c>
      <c r="BV117" s="137">
        <f>D!AI117</f>
        <v>857356253.79999995</v>
      </c>
      <c r="BW117" s="137">
        <f>D!AR117</f>
        <v>1004545773.8</v>
      </c>
      <c r="BX117" s="137">
        <f>D!BA117</f>
        <v>1035267373.35</v>
      </c>
      <c r="BY117" s="137">
        <f>D!BJ117</f>
        <v>2824177897.9000001</v>
      </c>
      <c r="BZ117" s="137" t="str">
        <f t="shared" si="204"/>
        <v>Y</v>
      </c>
      <c r="CA117" s="137" t="str">
        <f t="shared" si="205"/>
        <v>Y</v>
      </c>
      <c r="CB117" s="137" t="str">
        <f t="shared" si="206"/>
        <v>N</v>
      </c>
      <c r="CC117" s="137" t="str">
        <f t="shared" si="207"/>
        <v>N</v>
      </c>
      <c r="CD117" s="137" t="str">
        <f t="shared" si="208"/>
        <v>N</v>
      </c>
      <c r="CE117" s="137" t="str">
        <f t="shared" si="209"/>
        <v>N</v>
      </c>
      <c r="CF117" s="139">
        <f t="shared" si="210"/>
        <v>40.647486948645358</v>
      </c>
      <c r="CG117" s="139">
        <f t="shared" si="211"/>
        <v>11.173579495559162</v>
      </c>
      <c r="CH117" s="139">
        <f t="shared" si="212"/>
        <v>-52.147791185797487</v>
      </c>
      <c r="CI117" s="139">
        <f t="shared" si="213"/>
        <v>-14.65234575057848</v>
      </c>
      <c r="CJ117" s="139">
        <f t="shared" si="214"/>
        <v>-2.9675038874825823</v>
      </c>
      <c r="CK117" s="139">
        <f t="shared" si="215"/>
        <v>-63.34269968900319</v>
      </c>
      <c r="CL117" s="137" t="str">
        <f t="shared" si="216"/>
        <v>Y</v>
      </c>
      <c r="CM117" s="137" t="str">
        <f t="shared" si="217"/>
        <v>Y</v>
      </c>
      <c r="CN117" s="137" t="str">
        <f t="shared" si="218"/>
        <v>N</v>
      </c>
      <c r="CO117" s="137" t="str">
        <f t="shared" si="219"/>
        <v>N</v>
      </c>
      <c r="CP117" s="137" t="str">
        <f t="shared" si="220"/>
        <v>Y</v>
      </c>
      <c r="CQ117" s="137">
        <f>D!I117</f>
        <v>31288</v>
      </c>
      <c r="CR117" s="137">
        <f>D!R117</f>
        <v>23668</v>
      </c>
      <c r="CS117" s="137">
        <f>D!AA117</f>
        <v>24913</v>
      </c>
      <c r="CT117" s="137">
        <f>D!AJ117</f>
        <v>40521</v>
      </c>
      <c r="CU117" s="137">
        <f>D!AS117</f>
        <v>64998</v>
      </c>
      <c r="CV117" s="137">
        <f>D!BB117</f>
        <v>44779</v>
      </c>
      <c r="CW117" s="137">
        <f>D!BK117</f>
        <v>114106</v>
      </c>
      <c r="CX117" s="137" t="str">
        <f t="shared" si="221"/>
        <v>Y</v>
      </c>
      <c r="CY117" s="137" t="str">
        <f t="shared" si="222"/>
        <v>N</v>
      </c>
      <c r="CZ117" s="137" t="str">
        <f t="shared" si="223"/>
        <v>N</v>
      </c>
      <c r="DA117" s="137" t="str">
        <f t="shared" si="224"/>
        <v>N</v>
      </c>
      <c r="DB117" s="137" t="str">
        <f t="shared" si="225"/>
        <v>Y</v>
      </c>
      <c r="DC117" s="137" t="str">
        <f t="shared" si="226"/>
        <v>N</v>
      </c>
      <c r="DD117" s="139">
        <f t="shared" si="227"/>
        <v>32.195369274970425</v>
      </c>
      <c r="DE117" s="139">
        <f t="shared" si="228"/>
        <v>-4.9973909204030029</v>
      </c>
      <c r="DF117" s="139">
        <f t="shared" si="229"/>
        <v>-38.518299153525334</v>
      </c>
      <c r="DG117" s="139">
        <f t="shared" si="230"/>
        <v>-37.658081787131913</v>
      </c>
      <c r="DH117" s="139">
        <f t="shared" si="231"/>
        <v>45.152861832555438</v>
      </c>
      <c r="DI117" s="139">
        <f t="shared" si="232"/>
        <v>-60.756664855485255</v>
      </c>
      <c r="DJ117" s="137" t="str">
        <f t="shared" si="233"/>
        <v>Y</v>
      </c>
      <c r="DK117" s="137" t="str">
        <f t="shared" si="234"/>
        <v>Y</v>
      </c>
      <c r="DL117" s="137" t="str">
        <f t="shared" si="235"/>
        <v>N</v>
      </c>
      <c r="DM117" s="137" t="str">
        <f t="shared" si="236"/>
        <v>N</v>
      </c>
      <c r="DN117" s="137" t="str">
        <f t="shared" si="237"/>
        <v>Y</v>
      </c>
      <c r="DO117" s="137">
        <f>Volatility!B117</f>
        <v>4.01</v>
      </c>
      <c r="DP117" s="137">
        <f>Volatility!E117</f>
        <v>4.05</v>
      </c>
      <c r="DQ117" s="137">
        <f>Volatility!H117</f>
        <v>4.16</v>
      </c>
      <c r="DR117" s="137">
        <f>Volatility!K117</f>
        <v>4.29</v>
      </c>
      <c r="DS117" s="137">
        <f>Volatility!N117</f>
        <v>4.33</v>
      </c>
      <c r="DT117" s="137">
        <f>Volatility!Q117</f>
        <v>4.01</v>
      </c>
      <c r="DU117" s="137">
        <f>Volatility!T117</f>
        <v>4.1099999999999897</v>
      </c>
      <c r="DV117" s="137" t="str">
        <f t="shared" si="238"/>
        <v>N</v>
      </c>
      <c r="DW117" s="137" t="str">
        <f t="shared" si="239"/>
        <v>N</v>
      </c>
      <c r="DX117" s="137" t="str">
        <f t="shared" si="240"/>
        <v>N</v>
      </c>
      <c r="DY117" s="137" t="str">
        <f t="shared" si="241"/>
        <v>N</v>
      </c>
      <c r="DZ117" s="137" t="str">
        <f t="shared" si="242"/>
        <v>Y</v>
      </c>
      <c r="EA117" s="137" t="str">
        <f t="shared" si="243"/>
        <v>N</v>
      </c>
      <c r="EB117" s="139">
        <f t="shared" si="244"/>
        <v>-0.98765432098765515</v>
      </c>
      <c r="EC117" s="139">
        <f t="shared" si="245"/>
        <v>-2.6442307692307767</v>
      </c>
      <c r="ED117" s="139">
        <f t="shared" si="246"/>
        <v>-3.0303030303030281</v>
      </c>
      <c r="EE117" s="139">
        <f t="shared" si="247"/>
        <v>-0.92378752886836113</v>
      </c>
      <c r="EF117" s="139">
        <f t="shared" si="248"/>
        <v>7.980049875311729</v>
      </c>
      <c r="EG117" s="139">
        <f t="shared" si="249"/>
        <v>-2.4330900243306601</v>
      </c>
      <c r="EH117" s="137" t="str">
        <f t="shared" si="250"/>
        <v>Y</v>
      </c>
      <c r="EI117" s="137" t="str">
        <f t="shared" si="251"/>
        <v>Y</v>
      </c>
      <c r="EJ117" s="137" t="str">
        <f t="shared" si="252"/>
        <v>N</v>
      </c>
      <c r="EK117" s="137" t="str">
        <f t="shared" si="253"/>
        <v>N</v>
      </c>
      <c r="EL117" s="137" t="str">
        <f t="shared" si="254"/>
        <v>Y</v>
      </c>
    </row>
    <row r="118" spans="1:142" x14ac:dyDescent="0.3">
      <c r="A118" s="137" t="str">
        <f>D!B118</f>
        <v>RELIANCE</v>
      </c>
      <c r="B118" s="137">
        <f>D!F118</f>
        <v>1431.55</v>
      </c>
      <c r="C118" s="137">
        <f>D!O118</f>
        <v>1441.25</v>
      </c>
      <c r="D118" s="137">
        <f>D!X118</f>
        <v>1433.7</v>
      </c>
      <c r="E118" s="137">
        <f>D!AG118</f>
        <v>1408.9</v>
      </c>
      <c r="F118" s="137">
        <f>D!AP118</f>
        <v>1440.75</v>
      </c>
      <c r="G118" s="137">
        <f>D!AY118</f>
        <v>1459.4</v>
      </c>
      <c r="H118" s="137">
        <f>D!BH118</f>
        <v>1435.95</v>
      </c>
      <c r="I118" s="137" t="str">
        <f t="shared" si="170"/>
        <v>N</v>
      </c>
      <c r="J118" s="137" t="str">
        <f t="shared" si="171"/>
        <v>Y</v>
      </c>
      <c r="K118" s="137" t="str">
        <f t="shared" si="172"/>
        <v>Y</v>
      </c>
      <c r="L118" s="137" t="str">
        <f t="shared" si="173"/>
        <v>N</v>
      </c>
      <c r="M118" s="137" t="str">
        <f t="shared" si="174"/>
        <v>N</v>
      </c>
      <c r="N118" s="137" t="str">
        <f t="shared" si="175"/>
        <v>Y</v>
      </c>
      <c r="O118" s="139">
        <f t="shared" si="176"/>
        <v>-0.67302688638335095</v>
      </c>
      <c r="P118" s="139">
        <f t="shared" si="177"/>
        <v>0.52660947199553287</v>
      </c>
      <c r="Q118" s="139">
        <f t="shared" si="178"/>
        <v>1.7602384839236249</v>
      </c>
      <c r="R118" s="139">
        <f t="shared" si="179"/>
        <v>-2.2106541731736882</v>
      </c>
      <c r="S118" s="139">
        <f t="shared" si="180"/>
        <v>-1.2779224338769419</v>
      </c>
      <c r="T118" s="139">
        <f t="shared" si="181"/>
        <v>1.6330652181482674</v>
      </c>
      <c r="U118" s="137" t="str">
        <f t="shared" si="182"/>
        <v>N</v>
      </c>
      <c r="V118" s="137" t="str">
        <f t="shared" si="183"/>
        <v>N</v>
      </c>
      <c r="W118" s="137" t="str">
        <f t="shared" si="184"/>
        <v>Y</v>
      </c>
      <c r="X118" s="137" t="str">
        <f t="shared" si="185"/>
        <v>N</v>
      </c>
      <c r="Y118" s="137" t="str">
        <f t="shared" si="186"/>
        <v>N</v>
      </c>
      <c r="Z118" s="137">
        <f>D!C118</f>
        <v>1451.8</v>
      </c>
      <c r="AA118" s="137">
        <f>D!L118</f>
        <v>1435</v>
      </c>
      <c r="AB118" s="137">
        <f>D!U118</f>
        <v>1410</v>
      </c>
      <c r="AC118" s="137">
        <f>D!AD118</f>
        <v>1457</v>
      </c>
      <c r="AD118" s="137">
        <f>D!AM118</f>
        <v>1470</v>
      </c>
      <c r="AE118" s="137">
        <f>D!AV118</f>
        <v>1444</v>
      </c>
      <c r="AF118" s="137">
        <f>D!BE118</f>
        <v>1469</v>
      </c>
      <c r="AG118" s="137">
        <f>D!D118</f>
        <v>1458</v>
      </c>
      <c r="AH118" s="137">
        <f>D!M118</f>
        <v>1461.45</v>
      </c>
      <c r="AI118" s="137">
        <f>D!V118</f>
        <v>1446.85</v>
      </c>
      <c r="AJ118" s="137">
        <f>D!AE118</f>
        <v>1461.7</v>
      </c>
      <c r="AK118" s="137">
        <f>D!AN118</f>
        <v>1482</v>
      </c>
      <c r="AL118" s="137">
        <f>D!AW118</f>
        <v>1466.7</v>
      </c>
      <c r="AM118" s="137">
        <f>D!BF118</f>
        <v>1496.7</v>
      </c>
      <c r="AN118" s="137">
        <f>D!E118</f>
        <v>1426.5</v>
      </c>
      <c r="AO118" s="137">
        <f>D!N118</f>
        <v>1425</v>
      </c>
      <c r="AP118" s="137">
        <f>D!W118</f>
        <v>1393</v>
      </c>
      <c r="AQ118" s="137">
        <f>D!AF118</f>
        <v>1403.25</v>
      </c>
      <c r="AR118" s="137">
        <f>D!AO118</f>
        <v>1428</v>
      </c>
      <c r="AS118" s="137">
        <f>D!AX118</f>
        <v>1415.1</v>
      </c>
      <c r="AT118" s="137">
        <f>D!BG118</f>
        <v>1430.05</v>
      </c>
      <c r="AU118" s="137">
        <f>D!G118</f>
        <v>17458503</v>
      </c>
      <c r="AV118" s="137">
        <f>D!P118</f>
        <v>18077196</v>
      </c>
      <c r="AW118" s="137">
        <f>D!Y118</f>
        <v>25530692</v>
      </c>
      <c r="AX118" s="137">
        <f>D!AH118</f>
        <v>19529216</v>
      </c>
      <c r="AY118" s="137">
        <f>D!AQ118</f>
        <v>28981620</v>
      </c>
      <c r="AZ118" s="137">
        <f>D!AZ118</f>
        <v>28683432</v>
      </c>
      <c r="BA118" s="137">
        <f>D!BI118</f>
        <v>22736714</v>
      </c>
      <c r="BB118" s="137" t="str">
        <f t="shared" si="187"/>
        <v>N</v>
      </c>
      <c r="BC118" s="137" t="str">
        <f t="shared" si="188"/>
        <v>N</v>
      </c>
      <c r="BD118" s="137" t="str">
        <f t="shared" si="189"/>
        <v>Y</v>
      </c>
      <c r="BE118" s="137" t="str">
        <f t="shared" si="190"/>
        <v>N</v>
      </c>
      <c r="BF118" s="137" t="str">
        <f t="shared" si="191"/>
        <v>Y</v>
      </c>
      <c r="BG118" s="137" t="str">
        <f t="shared" si="192"/>
        <v>Y</v>
      </c>
      <c r="BH118" s="139">
        <f t="shared" si="193"/>
        <v>-3.4225053487277566</v>
      </c>
      <c r="BI118" s="139">
        <f t="shared" si="194"/>
        <v>-29.194257640960142</v>
      </c>
      <c r="BJ118" s="139">
        <f t="shared" si="195"/>
        <v>30.730757445664995</v>
      </c>
      <c r="BK118" s="139">
        <f t="shared" si="196"/>
        <v>-32.615167820156358</v>
      </c>
      <c r="BL118" s="139">
        <f t="shared" si="197"/>
        <v>1.039582711022865</v>
      </c>
      <c r="BM118" s="139">
        <f t="shared" si="198"/>
        <v>26.154694121586786</v>
      </c>
      <c r="BN118" s="137" t="str">
        <f t="shared" si="199"/>
        <v>Y</v>
      </c>
      <c r="BO118" s="137" t="str">
        <f t="shared" si="200"/>
        <v>N</v>
      </c>
      <c r="BP118" s="137" t="str">
        <f t="shared" si="201"/>
        <v>Y</v>
      </c>
      <c r="BQ118" s="137" t="str">
        <f t="shared" si="202"/>
        <v>N</v>
      </c>
      <c r="BR118" s="137" t="str">
        <f t="shared" si="203"/>
        <v>N</v>
      </c>
      <c r="BS118" s="137">
        <f>D!H118</f>
        <v>25180593225.25</v>
      </c>
      <c r="BT118" s="137">
        <f>D!Q118</f>
        <v>26102458753.25</v>
      </c>
      <c r="BU118" s="137">
        <f>D!Z118</f>
        <v>36419940581.5</v>
      </c>
      <c r="BV118" s="137">
        <f>D!AI118</f>
        <v>28057214575.200001</v>
      </c>
      <c r="BW118" s="137">
        <f>D!AR118</f>
        <v>42106270200.25</v>
      </c>
      <c r="BX118" s="137">
        <f>D!BA118</f>
        <v>41299828010.099998</v>
      </c>
      <c r="BY118" s="137">
        <f>D!BJ118</f>
        <v>33141191470.349998</v>
      </c>
      <c r="BZ118" s="137" t="str">
        <f t="shared" si="204"/>
        <v>N</v>
      </c>
      <c r="CA118" s="137" t="str">
        <f t="shared" si="205"/>
        <v>N</v>
      </c>
      <c r="CB118" s="137" t="str">
        <f t="shared" si="206"/>
        <v>Y</v>
      </c>
      <c r="CC118" s="137" t="str">
        <f t="shared" si="207"/>
        <v>N</v>
      </c>
      <c r="CD118" s="137" t="str">
        <f t="shared" si="208"/>
        <v>Y</v>
      </c>
      <c r="CE118" s="137" t="str">
        <f t="shared" si="209"/>
        <v>Y</v>
      </c>
      <c r="CF118" s="139">
        <f t="shared" si="210"/>
        <v>-3.5317191254452958</v>
      </c>
      <c r="CG118" s="139">
        <f t="shared" si="211"/>
        <v>-28.329211040753055</v>
      </c>
      <c r="CH118" s="139">
        <f t="shared" si="212"/>
        <v>29.805973732302991</v>
      </c>
      <c r="CI118" s="139">
        <f t="shared" si="213"/>
        <v>-33.36570909328983</v>
      </c>
      <c r="CJ118" s="139">
        <f t="shared" si="214"/>
        <v>1.9526526598434832</v>
      </c>
      <c r="CK118" s="139">
        <f t="shared" si="215"/>
        <v>24.617812992780244</v>
      </c>
      <c r="CL118" s="137" t="str">
        <f t="shared" si="216"/>
        <v>Y</v>
      </c>
      <c r="CM118" s="137" t="str">
        <f t="shared" si="217"/>
        <v>N</v>
      </c>
      <c r="CN118" s="137" t="str">
        <f t="shared" si="218"/>
        <v>Y</v>
      </c>
      <c r="CO118" s="137" t="str">
        <f t="shared" si="219"/>
        <v>N</v>
      </c>
      <c r="CP118" s="137" t="str">
        <f t="shared" si="220"/>
        <v>N</v>
      </c>
      <c r="CQ118" s="137">
        <f>D!I118</f>
        <v>388907</v>
      </c>
      <c r="CR118" s="137">
        <f>D!R118</f>
        <v>353235</v>
      </c>
      <c r="CS118" s="137">
        <f>D!AA118</f>
        <v>446373</v>
      </c>
      <c r="CT118" s="137">
        <f>D!AJ118</f>
        <v>424987</v>
      </c>
      <c r="CU118" s="137">
        <f>D!AS118</f>
        <v>575336</v>
      </c>
      <c r="CV118" s="137">
        <f>D!BB118</f>
        <v>592403</v>
      </c>
      <c r="CW118" s="137">
        <f>D!BK118</f>
        <v>494402</v>
      </c>
      <c r="CX118" s="137" t="str">
        <f t="shared" si="221"/>
        <v>Y</v>
      </c>
      <c r="CY118" s="137" t="str">
        <f t="shared" si="222"/>
        <v>N</v>
      </c>
      <c r="CZ118" s="137" t="str">
        <f t="shared" si="223"/>
        <v>Y</v>
      </c>
      <c r="DA118" s="137" t="str">
        <f t="shared" si="224"/>
        <v>N</v>
      </c>
      <c r="DB118" s="137" t="str">
        <f t="shared" si="225"/>
        <v>N</v>
      </c>
      <c r="DC118" s="137" t="str">
        <f t="shared" si="226"/>
        <v>Y</v>
      </c>
      <c r="DD118" s="139">
        <f t="shared" si="227"/>
        <v>10.098659532605772</v>
      </c>
      <c r="DE118" s="139">
        <f t="shared" si="228"/>
        <v>-20.865509338602468</v>
      </c>
      <c r="DF118" s="139">
        <f t="shared" si="229"/>
        <v>5.0321539247082852</v>
      </c>
      <c r="DG118" s="139">
        <f t="shared" si="230"/>
        <v>-26.132381773433259</v>
      </c>
      <c r="DH118" s="139">
        <f t="shared" si="231"/>
        <v>-2.8809779828934019</v>
      </c>
      <c r="DI118" s="139">
        <f t="shared" si="232"/>
        <v>19.822128551259908</v>
      </c>
      <c r="DJ118" s="137" t="str">
        <f t="shared" si="233"/>
        <v>Y</v>
      </c>
      <c r="DK118" s="137" t="str">
        <f t="shared" si="234"/>
        <v>N</v>
      </c>
      <c r="DL118" s="137" t="str">
        <f t="shared" si="235"/>
        <v>Y</v>
      </c>
      <c r="DM118" s="137" t="str">
        <f t="shared" si="236"/>
        <v>N</v>
      </c>
      <c r="DN118" s="137" t="str">
        <f t="shared" si="237"/>
        <v>N</v>
      </c>
      <c r="DO118" s="137">
        <f>Volatility!B118</f>
        <v>3.5999999999999899</v>
      </c>
      <c r="DP118" s="137">
        <f>Volatility!E118</f>
        <v>3.71</v>
      </c>
      <c r="DQ118" s="137">
        <f>Volatility!H118</f>
        <v>3.82</v>
      </c>
      <c r="DR118" s="137">
        <f>Volatility!K118</f>
        <v>3.92</v>
      </c>
      <c r="DS118" s="137">
        <f>Volatility!N118</f>
        <v>4</v>
      </c>
      <c r="DT118" s="137">
        <f>Volatility!Q118</f>
        <v>4.1099999999999897</v>
      </c>
      <c r="DU118" s="137">
        <f>Volatility!T118</f>
        <v>4.22</v>
      </c>
      <c r="DV118" s="137" t="str">
        <f t="shared" si="238"/>
        <v>N</v>
      </c>
      <c r="DW118" s="137" t="str">
        <f t="shared" si="239"/>
        <v>N</v>
      </c>
      <c r="DX118" s="137" t="str">
        <f t="shared" si="240"/>
        <v>N</v>
      </c>
      <c r="DY118" s="137" t="str">
        <f t="shared" si="241"/>
        <v>N</v>
      </c>
      <c r="DZ118" s="137" t="str">
        <f t="shared" si="242"/>
        <v>N</v>
      </c>
      <c r="EA118" s="137" t="str">
        <f t="shared" si="243"/>
        <v>N</v>
      </c>
      <c r="EB118" s="139">
        <f t="shared" si="244"/>
        <v>-2.9649595687334256</v>
      </c>
      <c r="EC118" s="139">
        <f t="shared" si="245"/>
        <v>-2.8795811518324577</v>
      </c>
      <c r="ED118" s="139">
        <f t="shared" si="246"/>
        <v>-2.5510204081632679</v>
      </c>
      <c r="EE118" s="139">
        <f t="shared" si="247"/>
        <v>-2.0000000000000018</v>
      </c>
      <c r="EF118" s="139">
        <f t="shared" si="248"/>
        <v>-2.6763990267637454</v>
      </c>
      <c r="EG118" s="139">
        <f t="shared" si="249"/>
        <v>-2.6066350710902868</v>
      </c>
      <c r="EH118" s="137" t="str">
        <f t="shared" si="250"/>
        <v>N</v>
      </c>
      <c r="EI118" s="137" t="str">
        <f t="shared" si="251"/>
        <v>N</v>
      </c>
      <c r="EJ118" s="137" t="str">
        <f t="shared" si="252"/>
        <v>N</v>
      </c>
      <c r="EK118" s="137" t="str">
        <f t="shared" si="253"/>
        <v>Y</v>
      </c>
      <c r="EL118" s="137" t="str">
        <f t="shared" si="254"/>
        <v>N</v>
      </c>
    </row>
    <row r="119" spans="1:142" x14ac:dyDescent="0.3">
      <c r="A119" s="137" t="str">
        <f>D!B119</f>
        <v>SAIL</v>
      </c>
      <c r="B119" s="137">
        <f>D!F119</f>
        <v>27.3</v>
      </c>
      <c r="C119" s="137">
        <f>D!O119</f>
        <v>28.1</v>
      </c>
      <c r="D119" s="137">
        <f>D!X119</f>
        <v>27.6</v>
      </c>
      <c r="E119" s="137">
        <f>D!AG119</f>
        <v>27</v>
      </c>
      <c r="F119" s="137">
        <f>D!AP119</f>
        <v>27.45</v>
      </c>
      <c r="G119" s="137">
        <f>D!AY119</f>
        <v>29.35</v>
      </c>
      <c r="H119" s="137">
        <f>D!BH119</f>
        <v>28.15</v>
      </c>
      <c r="I119" s="137" t="str">
        <f t="shared" si="170"/>
        <v>N</v>
      </c>
      <c r="J119" s="137" t="str">
        <f t="shared" si="171"/>
        <v>Y</v>
      </c>
      <c r="K119" s="137" t="str">
        <f t="shared" si="172"/>
        <v>Y</v>
      </c>
      <c r="L119" s="137" t="str">
        <f t="shared" si="173"/>
        <v>N</v>
      </c>
      <c r="M119" s="137" t="str">
        <f t="shared" si="174"/>
        <v>N</v>
      </c>
      <c r="N119" s="137" t="str">
        <f t="shared" si="175"/>
        <v>Y</v>
      </c>
      <c r="O119" s="139">
        <f t="shared" si="176"/>
        <v>-2.8469750889679739</v>
      </c>
      <c r="P119" s="139">
        <f t="shared" si="177"/>
        <v>1.8115942028985508</v>
      </c>
      <c r="Q119" s="139">
        <f t="shared" si="178"/>
        <v>2.2222222222222276</v>
      </c>
      <c r="R119" s="139">
        <f t="shared" si="179"/>
        <v>-1.6393442622950793</v>
      </c>
      <c r="S119" s="139">
        <f t="shared" si="180"/>
        <v>-6.4735945485519659</v>
      </c>
      <c r="T119" s="139">
        <f t="shared" si="181"/>
        <v>4.2628774422735454</v>
      </c>
      <c r="U119" s="137" t="str">
        <f t="shared" si="182"/>
        <v>N</v>
      </c>
      <c r="V119" s="137" t="str">
        <f t="shared" si="183"/>
        <v>N</v>
      </c>
      <c r="W119" s="137" t="str">
        <f t="shared" si="184"/>
        <v>Y</v>
      </c>
      <c r="X119" s="137" t="str">
        <f t="shared" si="185"/>
        <v>Y</v>
      </c>
      <c r="Y119" s="137" t="str">
        <f t="shared" si="186"/>
        <v>N</v>
      </c>
      <c r="Z119" s="137">
        <f>D!C119</f>
        <v>27.75</v>
      </c>
      <c r="AA119" s="137">
        <f>D!L119</f>
        <v>27.6</v>
      </c>
      <c r="AB119" s="137">
        <f>D!U119</f>
        <v>26.9</v>
      </c>
      <c r="AC119" s="137">
        <f>D!AD119</f>
        <v>27.8</v>
      </c>
      <c r="AD119" s="137">
        <f>D!AM119</f>
        <v>29.5</v>
      </c>
      <c r="AE119" s="137">
        <f>D!AV119</f>
        <v>28.25</v>
      </c>
      <c r="AF119" s="137">
        <f>D!BE119</f>
        <v>28.1</v>
      </c>
      <c r="AG119" s="137">
        <f>D!D119</f>
        <v>28.2</v>
      </c>
      <c r="AH119" s="137">
        <f>D!M119</f>
        <v>28.55</v>
      </c>
      <c r="AI119" s="137">
        <f>D!V119</f>
        <v>27.9</v>
      </c>
      <c r="AJ119" s="137">
        <f>D!AE119</f>
        <v>28.25</v>
      </c>
      <c r="AK119" s="137">
        <f>D!AN119</f>
        <v>29.6</v>
      </c>
      <c r="AL119" s="137">
        <f>D!AW119</f>
        <v>30.2</v>
      </c>
      <c r="AM119" s="137">
        <f>D!BF119</f>
        <v>28.6</v>
      </c>
      <c r="AN119" s="137">
        <f>D!E119</f>
        <v>27.05</v>
      </c>
      <c r="AO119" s="137">
        <f>D!N119</f>
        <v>27.45</v>
      </c>
      <c r="AP119" s="137">
        <f>D!W119</f>
        <v>26.55</v>
      </c>
      <c r="AQ119" s="137">
        <f>D!AF119</f>
        <v>26.75</v>
      </c>
      <c r="AR119" s="137">
        <f>D!AO119</f>
        <v>27.15</v>
      </c>
      <c r="AS119" s="137">
        <f>D!AX119</f>
        <v>27.35</v>
      </c>
      <c r="AT119" s="137">
        <f>D!BG119</f>
        <v>27.8</v>
      </c>
      <c r="AU119" s="137">
        <f>D!G119</f>
        <v>17373672</v>
      </c>
      <c r="AV119" s="137">
        <f>D!P119</f>
        <v>27487243</v>
      </c>
      <c r="AW119" s="137">
        <f>D!Y119</f>
        <v>18263255</v>
      </c>
      <c r="AX119" s="137">
        <f>D!AH119</f>
        <v>30155259</v>
      </c>
      <c r="AY119" s="137">
        <f>D!AQ119</f>
        <v>23059521</v>
      </c>
      <c r="AZ119" s="137">
        <f>D!AZ119</f>
        <v>46611542</v>
      </c>
      <c r="BA119" s="137">
        <f>D!BI119</f>
        <v>9714775</v>
      </c>
      <c r="BB119" s="137" t="str">
        <f t="shared" si="187"/>
        <v>N</v>
      </c>
      <c r="BC119" s="137" t="str">
        <f t="shared" si="188"/>
        <v>Y</v>
      </c>
      <c r="BD119" s="137" t="str">
        <f t="shared" si="189"/>
        <v>N</v>
      </c>
      <c r="BE119" s="137" t="str">
        <f t="shared" si="190"/>
        <v>Y</v>
      </c>
      <c r="BF119" s="137" t="str">
        <f t="shared" si="191"/>
        <v>N</v>
      </c>
      <c r="BG119" s="137" t="str">
        <f t="shared" si="192"/>
        <v>Y</v>
      </c>
      <c r="BH119" s="139">
        <f t="shared" si="193"/>
        <v>-36.793690076520221</v>
      </c>
      <c r="BI119" s="139">
        <f t="shared" si="194"/>
        <v>50.505717628100797</v>
      </c>
      <c r="BJ119" s="139">
        <f t="shared" si="195"/>
        <v>-39.435920613382891</v>
      </c>
      <c r="BK119" s="139">
        <f t="shared" si="196"/>
        <v>30.771402406840977</v>
      </c>
      <c r="BL119" s="139">
        <f t="shared" si="197"/>
        <v>-50.52830262513092</v>
      </c>
      <c r="BM119" s="139">
        <f t="shared" si="198"/>
        <v>379.80053063503789</v>
      </c>
      <c r="BN119" s="137" t="str">
        <f t="shared" si="199"/>
        <v>N</v>
      </c>
      <c r="BO119" s="137" t="str">
        <f t="shared" si="200"/>
        <v>Y</v>
      </c>
      <c r="BP119" s="137" t="str">
        <f t="shared" si="201"/>
        <v>N</v>
      </c>
      <c r="BQ119" s="137" t="str">
        <f t="shared" si="202"/>
        <v>Y</v>
      </c>
      <c r="BR119" s="137" t="str">
        <f t="shared" si="203"/>
        <v>N</v>
      </c>
      <c r="BS119" s="137">
        <f>D!H119</f>
        <v>477951137.60000002</v>
      </c>
      <c r="BT119" s="137">
        <f>D!Q119</f>
        <v>771037714.95000005</v>
      </c>
      <c r="BU119" s="137">
        <f>D!Z119</f>
        <v>502837464.5</v>
      </c>
      <c r="BV119" s="137">
        <f>D!AI119</f>
        <v>826369318.35000002</v>
      </c>
      <c r="BW119" s="137">
        <f>D!AR119</f>
        <v>643126308.85000002</v>
      </c>
      <c r="BX119" s="137">
        <f>D!BA119</f>
        <v>1375182358.1500001</v>
      </c>
      <c r="BY119" s="137">
        <f>D!BJ119</f>
        <v>274156320.94999999</v>
      </c>
      <c r="BZ119" s="137" t="str">
        <f t="shared" si="204"/>
        <v>N</v>
      </c>
      <c r="CA119" s="137" t="str">
        <f t="shared" si="205"/>
        <v>Y</v>
      </c>
      <c r="CB119" s="137" t="str">
        <f t="shared" si="206"/>
        <v>N</v>
      </c>
      <c r="CC119" s="137" t="str">
        <f t="shared" si="207"/>
        <v>Y</v>
      </c>
      <c r="CD119" s="137" t="str">
        <f t="shared" si="208"/>
        <v>N</v>
      </c>
      <c r="CE119" s="137" t="str">
        <f t="shared" si="209"/>
        <v>Y</v>
      </c>
      <c r="CF119" s="139">
        <f t="shared" si="210"/>
        <v>-38.011963833572779</v>
      </c>
      <c r="CG119" s="139">
        <f t="shared" si="211"/>
        <v>53.337364334355406</v>
      </c>
      <c r="CH119" s="139">
        <f t="shared" si="212"/>
        <v>-39.151000244780569</v>
      </c>
      <c r="CI119" s="139">
        <f t="shared" si="213"/>
        <v>28.492538243018572</v>
      </c>
      <c r="CJ119" s="139">
        <f t="shared" si="214"/>
        <v>-53.233379919505182</v>
      </c>
      <c r="CK119" s="139">
        <f t="shared" si="215"/>
        <v>401.60519859062555</v>
      </c>
      <c r="CL119" s="137" t="str">
        <f t="shared" si="216"/>
        <v>N</v>
      </c>
      <c r="CM119" s="137" t="str">
        <f t="shared" si="217"/>
        <v>Y</v>
      </c>
      <c r="CN119" s="137" t="str">
        <f t="shared" si="218"/>
        <v>N</v>
      </c>
      <c r="CO119" s="137" t="str">
        <f t="shared" si="219"/>
        <v>Y</v>
      </c>
      <c r="CP119" s="137" t="str">
        <f t="shared" si="220"/>
        <v>N</v>
      </c>
      <c r="CQ119" s="137">
        <f>D!I119</f>
        <v>49948</v>
      </c>
      <c r="CR119" s="137">
        <f>D!R119</f>
        <v>40359</v>
      </c>
      <c r="CS119" s="137">
        <f>D!AA119</f>
        <v>35627</v>
      </c>
      <c r="CT119" s="137">
        <f>D!AJ119</f>
        <v>59051</v>
      </c>
      <c r="CU119" s="137">
        <f>D!AS119</f>
        <v>59514</v>
      </c>
      <c r="CV119" s="137">
        <f>D!BB119</f>
        <v>95127</v>
      </c>
      <c r="CW119" s="137">
        <f>D!BK119</f>
        <v>25383</v>
      </c>
      <c r="CX119" s="137" t="str">
        <f t="shared" si="221"/>
        <v>Y</v>
      </c>
      <c r="CY119" s="137" t="str">
        <f t="shared" si="222"/>
        <v>Y</v>
      </c>
      <c r="CZ119" s="137" t="str">
        <f t="shared" si="223"/>
        <v>N</v>
      </c>
      <c r="DA119" s="137" t="str">
        <f t="shared" si="224"/>
        <v>N</v>
      </c>
      <c r="DB119" s="137" t="str">
        <f t="shared" si="225"/>
        <v>N</v>
      </c>
      <c r="DC119" s="137" t="str">
        <f t="shared" si="226"/>
        <v>Y</v>
      </c>
      <c r="DD119" s="139">
        <f t="shared" si="227"/>
        <v>23.759260635793751</v>
      </c>
      <c r="DE119" s="139">
        <f t="shared" si="228"/>
        <v>13.282061357958852</v>
      </c>
      <c r="DF119" s="139">
        <f t="shared" si="229"/>
        <v>-39.667406140454858</v>
      </c>
      <c r="DG119" s="139">
        <f t="shared" si="230"/>
        <v>-0.77796820916086973</v>
      </c>
      <c r="DH119" s="139">
        <f t="shared" si="231"/>
        <v>-37.437320634520162</v>
      </c>
      <c r="DI119" s="139">
        <f t="shared" si="232"/>
        <v>274.76657605483985</v>
      </c>
      <c r="DJ119" s="137" t="str">
        <f t="shared" si="233"/>
        <v>Y</v>
      </c>
      <c r="DK119" s="137" t="str">
        <f t="shared" si="234"/>
        <v>Y</v>
      </c>
      <c r="DL119" s="137" t="str">
        <f t="shared" si="235"/>
        <v>N</v>
      </c>
      <c r="DM119" s="137" t="str">
        <f t="shared" si="236"/>
        <v>Y</v>
      </c>
      <c r="DN119" s="137" t="str">
        <f t="shared" si="237"/>
        <v>N</v>
      </c>
      <c r="DO119" s="137">
        <f>Volatility!B119</f>
        <v>4.46</v>
      </c>
      <c r="DP119" s="137">
        <f>Volatility!E119</f>
        <v>4.54</v>
      </c>
      <c r="DQ119" s="137">
        <f>Volatility!H119</f>
        <v>4.66</v>
      </c>
      <c r="DR119" s="137">
        <f>Volatility!K119</f>
        <v>4.7699999999999996</v>
      </c>
      <c r="DS119" s="137">
        <f>Volatility!N119</f>
        <v>4.9000000000000004</v>
      </c>
      <c r="DT119" s="137">
        <f>Volatility!Q119</f>
        <v>4.76</v>
      </c>
      <c r="DU119" s="137">
        <f>Volatility!T119</f>
        <v>4.79</v>
      </c>
      <c r="DV119" s="137" t="str">
        <f t="shared" si="238"/>
        <v>N</v>
      </c>
      <c r="DW119" s="137" t="str">
        <f t="shared" si="239"/>
        <v>N</v>
      </c>
      <c r="DX119" s="137" t="str">
        <f t="shared" si="240"/>
        <v>N</v>
      </c>
      <c r="DY119" s="137" t="str">
        <f t="shared" si="241"/>
        <v>N</v>
      </c>
      <c r="DZ119" s="137" t="str">
        <f t="shared" si="242"/>
        <v>Y</v>
      </c>
      <c r="EA119" s="137" t="str">
        <f t="shared" si="243"/>
        <v>N</v>
      </c>
      <c r="EB119" s="139">
        <f t="shared" si="244"/>
        <v>-1.7621145374449354</v>
      </c>
      <c r="EC119" s="139">
        <f t="shared" si="245"/>
        <v>-2.5751072961373414</v>
      </c>
      <c r="ED119" s="139">
        <f t="shared" si="246"/>
        <v>-2.3060796645702188</v>
      </c>
      <c r="EE119" s="139">
        <f t="shared" si="247"/>
        <v>-2.6530612244898117</v>
      </c>
      <c r="EF119" s="139">
        <f t="shared" si="248"/>
        <v>2.9411764705882475</v>
      </c>
      <c r="EG119" s="139">
        <f t="shared" si="249"/>
        <v>-0.62630480167015135</v>
      </c>
      <c r="EH119" s="137" t="str">
        <f t="shared" si="250"/>
        <v>Y</v>
      </c>
      <c r="EI119" s="137" t="str">
        <f t="shared" si="251"/>
        <v>N</v>
      </c>
      <c r="EJ119" s="137" t="str">
        <f t="shared" si="252"/>
        <v>Y</v>
      </c>
      <c r="EK119" s="137" t="str">
        <f t="shared" si="253"/>
        <v>N</v>
      </c>
      <c r="EL119" s="137" t="str">
        <f t="shared" si="254"/>
        <v>Y</v>
      </c>
    </row>
    <row r="120" spans="1:142" x14ac:dyDescent="0.3">
      <c r="A120" s="137" t="str">
        <f>D!B120</f>
        <v>SBIN</v>
      </c>
      <c r="B120" s="137">
        <f>D!F120</f>
        <v>150.85</v>
      </c>
      <c r="C120" s="137">
        <f>D!O120</f>
        <v>151.94999999999999</v>
      </c>
      <c r="D120" s="137">
        <f>D!X120</f>
        <v>153.4</v>
      </c>
      <c r="E120" s="137">
        <f>D!AG120</f>
        <v>152.80000000000001</v>
      </c>
      <c r="F120" s="137">
        <f>D!AP120</f>
        <v>155.30000000000001</v>
      </c>
      <c r="G120" s="137">
        <f>D!AY120</f>
        <v>166.4</v>
      </c>
      <c r="H120" s="137">
        <f>D!BH120</f>
        <v>167.95</v>
      </c>
      <c r="I120" s="137" t="str">
        <f t="shared" si="170"/>
        <v>N</v>
      </c>
      <c r="J120" s="137" t="str">
        <f t="shared" si="171"/>
        <v>N</v>
      </c>
      <c r="K120" s="137" t="str">
        <f t="shared" si="172"/>
        <v>Y</v>
      </c>
      <c r="L120" s="137" t="str">
        <f t="shared" si="173"/>
        <v>N</v>
      </c>
      <c r="M120" s="137" t="str">
        <f t="shared" si="174"/>
        <v>N</v>
      </c>
      <c r="N120" s="137" t="str">
        <f t="shared" si="175"/>
        <v>N</v>
      </c>
      <c r="O120" s="139">
        <f t="shared" si="176"/>
        <v>-0.72392234287594237</v>
      </c>
      <c r="P120" s="139">
        <f t="shared" si="177"/>
        <v>-0.94524119947849861</v>
      </c>
      <c r="Q120" s="139">
        <f t="shared" si="178"/>
        <v>0.39267015706805908</v>
      </c>
      <c r="R120" s="139">
        <f t="shared" si="179"/>
        <v>-1.6097875080489372</v>
      </c>
      <c r="S120" s="139">
        <f t="shared" si="180"/>
        <v>-6.6706730769230731</v>
      </c>
      <c r="T120" s="139">
        <f t="shared" si="181"/>
        <v>-0.92289371836855194</v>
      </c>
      <c r="U120" s="137" t="str">
        <f t="shared" si="182"/>
        <v>Y</v>
      </c>
      <c r="V120" s="137" t="str">
        <f t="shared" si="183"/>
        <v>N</v>
      </c>
      <c r="W120" s="137" t="str">
        <f t="shared" si="184"/>
        <v>Y</v>
      </c>
      <c r="X120" s="137" t="str">
        <f t="shared" si="185"/>
        <v>Y</v>
      </c>
      <c r="Y120" s="137" t="str">
        <f t="shared" si="186"/>
        <v>N</v>
      </c>
      <c r="Z120" s="137">
        <f>D!C120</f>
        <v>152</v>
      </c>
      <c r="AA120" s="137">
        <f>D!L120</f>
        <v>153.65</v>
      </c>
      <c r="AB120" s="137">
        <f>D!U120</f>
        <v>153</v>
      </c>
      <c r="AC120" s="137">
        <f>D!AD120</f>
        <v>157.5</v>
      </c>
      <c r="AD120" s="137">
        <f>D!AM120</f>
        <v>166.4</v>
      </c>
      <c r="AE120" s="137">
        <f>D!AV120</f>
        <v>167.95</v>
      </c>
      <c r="AF120" s="137">
        <f>D!BE120</f>
        <v>170.95</v>
      </c>
      <c r="AG120" s="137">
        <f>D!D120</f>
        <v>155.6</v>
      </c>
      <c r="AH120" s="137">
        <f>D!M120</f>
        <v>156.15</v>
      </c>
      <c r="AI120" s="137">
        <f>D!V120</f>
        <v>155.25</v>
      </c>
      <c r="AJ120" s="137">
        <f>D!AE120</f>
        <v>157.85</v>
      </c>
      <c r="AK120" s="137">
        <f>D!AN120</f>
        <v>166.4</v>
      </c>
      <c r="AL120" s="137">
        <f>D!AW120</f>
        <v>168.25</v>
      </c>
      <c r="AM120" s="137">
        <f>D!BF120</f>
        <v>171.75</v>
      </c>
      <c r="AN120" s="137">
        <f>D!E120</f>
        <v>149.44999999999999</v>
      </c>
      <c r="AO120" s="137">
        <f>D!N120</f>
        <v>151.5</v>
      </c>
      <c r="AP120" s="137">
        <f>D!W120</f>
        <v>151.15</v>
      </c>
      <c r="AQ120" s="137">
        <f>D!AF120</f>
        <v>152.4</v>
      </c>
      <c r="AR120" s="137">
        <f>D!AO120</f>
        <v>155</v>
      </c>
      <c r="AS120" s="137">
        <f>D!AX120</f>
        <v>164.7</v>
      </c>
      <c r="AT120" s="137">
        <f>D!BG120</f>
        <v>167.5</v>
      </c>
      <c r="AU120" s="137">
        <f>D!G120</f>
        <v>87069955</v>
      </c>
      <c r="AV120" s="137">
        <f>D!P120</f>
        <v>61150189</v>
      </c>
      <c r="AW120" s="137">
        <f>D!Y120</f>
        <v>66178068</v>
      </c>
      <c r="AX120" s="137">
        <f>D!AH120</f>
        <v>71522983</v>
      </c>
      <c r="AY120" s="137">
        <f>D!AQ120</f>
        <v>77350889</v>
      </c>
      <c r="AZ120" s="137">
        <f>D!AZ120</f>
        <v>35498484</v>
      </c>
      <c r="BA120" s="137">
        <f>D!BI120</f>
        <v>48137099</v>
      </c>
      <c r="BB120" s="137" t="str">
        <f t="shared" si="187"/>
        <v>Y</v>
      </c>
      <c r="BC120" s="137" t="str">
        <f t="shared" si="188"/>
        <v>N</v>
      </c>
      <c r="BD120" s="137" t="str">
        <f t="shared" si="189"/>
        <v>N</v>
      </c>
      <c r="BE120" s="137" t="str">
        <f t="shared" si="190"/>
        <v>N</v>
      </c>
      <c r="BF120" s="137" t="str">
        <f t="shared" si="191"/>
        <v>Y</v>
      </c>
      <c r="BG120" s="137" t="str">
        <f t="shared" si="192"/>
        <v>N</v>
      </c>
      <c r="BH120" s="139">
        <f t="shared" si="193"/>
        <v>42.387057871562753</v>
      </c>
      <c r="BI120" s="139">
        <f t="shared" si="194"/>
        <v>-7.5975004286918741</v>
      </c>
      <c r="BJ120" s="139">
        <f t="shared" si="195"/>
        <v>-7.4730034679901429</v>
      </c>
      <c r="BK120" s="139">
        <f t="shared" si="196"/>
        <v>-7.5343749442879711</v>
      </c>
      <c r="BL120" s="139">
        <f t="shared" si="197"/>
        <v>117.89913338271009</v>
      </c>
      <c r="BM120" s="139">
        <f t="shared" si="198"/>
        <v>-26.255456316551189</v>
      </c>
      <c r="BN120" s="137" t="str">
        <f t="shared" si="199"/>
        <v>Y</v>
      </c>
      <c r="BO120" s="137" t="str">
        <f t="shared" si="200"/>
        <v>N</v>
      </c>
      <c r="BP120" s="137" t="str">
        <f t="shared" si="201"/>
        <v>Y</v>
      </c>
      <c r="BQ120" s="137" t="str">
        <f t="shared" si="202"/>
        <v>N</v>
      </c>
      <c r="BR120" s="137" t="str">
        <f t="shared" si="203"/>
        <v>Y</v>
      </c>
      <c r="BS120" s="137">
        <f>D!H120</f>
        <v>13226112171.65</v>
      </c>
      <c r="BT120" s="137">
        <f>D!Q120</f>
        <v>9418429265.7000008</v>
      </c>
      <c r="BU120" s="137">
        <f>D!Z120</f>
        <v>10124624876.6</v>
      </c>
      <c r="BV120" s="137">
        <f>D!AI120</f>
        <v>11079136483.200001</v>
      </c>
      <c r="BW120" s="137">
        <f>D!AR120</f>
        <v>12201168539.799999</v>
      </c>
      <c r="BX120" s="137">
        <f>D!BA120</f>
        <v>5898769442.6000004</v>
      </c>
      <c r="BY120" s="137">
        <f>D!BJ120</f>
        <v>8152318123.3500004</v>
      </c>
      <c r="BZ120" s="137" t="str">
        <f t="shared" si="204"/>
        <v>Y</v>
      </c>
      <c r="CA120" s="137" t="str">
        <f t="shared" si="205"/>
        <v>N</v>
      </c>
      <c r="CB120" s="137" t="str">
        <f t="shared" si="206"/>
        <v>N</v>
      </c>
      <c r="CC120" s="137" t="str">
        <f t="shared" si="207"/>
        <v>N</v>
      </c>
      <c r="CD120" s="137" t="str">
        <f t="shared" si="208"/>
        <v>Y</v>
      </c>
      <c r="CE120" s="137" t="str">
        <f t="shared" si="209"/>
        <v>N</v>
      </c>
      <c r="CF120" s="139">
        <f t="shared" si="210"/>
        <v>40.428003423212019</v>
      </c>
      <c r="CG120" s="139">
        <f t="shared" si="211"/>
        <v>-6.9750298851284516</v>
      </c>
      <c r="CH120" s="139">
        <f t="shared" si="212"/>
        <v>-8.6153971299783798</v>
      </c>
      <c r="CI120" s="139">
        <f t="shared" si="213"/>
        <v>-9.1961032497825883</v>
      </c>
      <c r="CJ120" s="139">
        <f t="shared" si="214"/>
        <v>106.84260774264285</v>
      </c>
      <c r="CK120" s="139">
        <f t="shared" si="215"/>
        <v>-27.643041484057761</v>
      </c>
      <c r="CL120" s="137" t="str">
        <f t="shared" si="216"/>
        <v>Y</v>
      </c>
      <c r="CM120" s="137" t="str">
        <f t="shared" si="217"/>
        <v>Y</v>
      </c>
      <c r="CN120" s="137" t="str">
        <f t="shared" si="218"/>
        <v>Y</v>
      </c>
      <c r="CO120" s="137" t="str">
        <f t="shared" si="219"/>
        <v>N</v>
      </c>
      <c r="CP120" s="137" t="str">
        <f t="shared" si="220"/>
        <v>Y</v>
      </c>
      <c r="CQ120" s="137">
        <f>D!I120</f>
        <v>485367</v>
      </c>
      <c r="CR120" s="137">
        <f>D!R120</f>
        <v>358655</v>
      </c>
      <c r="CS120" s="137">
        <f>D!AA120</f>
        <v>339861</v>
      </c>
      <c r="CT120" s="137">
        <f>D!AJ120</f>
        <v>402913</v>
      </c>
      <c r="CU120" s="137">
        <f>D!AS120</f>
        <v>585750</v>
      </c>
      <c r="CV120" s="137">
        <f>D!BB120</f>
        <v>225551</v>
      </c>
      <c r="CW120" s="137">
        <f>D!BK120</f>
        <v>277659</v>
      </c>
      <c r="CX120" s="137" t="str">
        <f t="shared" si="221"/>
        <v>Y</v>
      </c>
      <c r="CY120" s="137" t="str">
        <f t="shared" si="222"/>
        <v>Y</v>
      </c>
      <c r="CZ120" s="137" t="str">
        <f t="shared" si="223"/>
        <v>N</v>
      </c>
      <c r="DA120" s="137" t="str">
        <f t="shared" si="224"/>
        <v>N</v>
      </c>
      <c r="DB120" s="137" t="str">
        <f t="shared" si="225"/>
        <v>Y</v>
      </c>
      <c r="DC120" s="137" t="str">
        <f t="shared" si="226"/>
        <v>N</v>
      </c>
      <c r="DD120" s="139">
        <f t="shared" si="227"/>
        <v>35.329773737993335</v>
      </c>
      <c r="DE120" s="139">
        <f t="shared" si="228"/>
        <v>5.5299078152538828</v>
      </c>
      <c r="DF120" s="139">
        <f t="shared" si="229"/>
        <v>-15.649035896086749</v>
      </c>
      <c r="DG120" s="139">
        <f t="shared" si="230"/>
        <v>-31.214169867690995</v>
      </c>
      <c r="DH120" s="139">
        <f t="shared" si="231"/>
        <v>159.69736334576217</v>
      </c>
      <c r="DI120" s="139">
        <f t="shared" si="232"/>
        <v>-18.766904728461888</v>
      </c>
      <c r="DJ120" s="137" t="str">
        <f t="shared" si="233"/>
        <v>Y</v>
      </c>
      <c r="DK120" s="137" t="str">
        <f t="shared" si="234"/>
        <v>Y</v>
      </c>
      <c r="DL120" s="137" t="str">
        <f t="shared" si="235"/>
        <v>Y</v>
      </c>
      <c r="DM120" s="137" t="str">
        <f t="shared" si="236"/>
        <v>N</v>
      </c>
      <c r="DN120" s="137" t="str">
        <f t="shared" si="237"/>
        <v>Y</v>
      </c>
      <c r="DO120" s="137">
        <f>Volatility!B120</f>
        <v>3.45</v>
      </c>
      <c r="DP120" s="137">
        <f>Volatility!E120</f>
        <v>3.55</v>
      </c>
      <c r="DQ120" s="137">
        <f>Volatility!H120</f>
        <v>3.65</v>
      </c>
      <c r="DR120" s="137">
        <f>Volatility!K120</f>
        <v>3.76</v>
      </c>
      <c r="DS120" s="137">
        <f>Volatility!N120</f>
        <v>3.86</v>
      </c>
      <c r="DT120" s="137">
        <f>Volatility!Q120</f>
        <v>3.58</v>
      </c>
      <c r="DU120" s="137">
        <f>Volatility!T120</f>
        <v>3.6799999999999899</v>
      </c>
      <c r="DV120" s="137" t="str">
        <f t="shared" si="238"/>
        <v>N</v>
      </c>
      <c r="DW120" s="137" t="str">
        <f t="shared" si="239"/>
        <v>N</v>
      </c>
      <c r="DX120" s="137" t="str">
        <f t="shared" si="240"/>
        <v>N</v>
      </c>
      <c r="DY120" s="137" t="str">
        <f t="shared" si="241"/>
        <v>N</v>
      </c>
      <c r="DZ120" s="137" t="str">
        <f t="shared" si="242"/>
        <v>Y</v>
      </c>
      <c r="EA120" s="137" t="str">
        <f t="shared" si="243"/>
        <v>N</v>
      </c>
      <c r="EB120" s="139">
        <f t="shared" si="244"/>
        <v>-2.8169014084506943</v>
      </c>
      <c r="EC120" s="139">
        <f t="shared" si="245"/>
        <v>-2.7397260273972628</v>
      </c>
      <c r="ED120" s="139">
        <f t="shared" si="246"/>
        <v>-2.9255319148936141</v>
      </c>
      <c r="EE120" s="139">
        <f t="shared" si="247"/>
        <v>-2.5906735751295358</v>
      </c>
      <c r="EF120" s="139">
        <f t="shared" si="248"/>
        <v>7.8212290502793245</v>
      </c>
      <c r="EG120" s="139">
        <f t="shared" si="249"/>
        <v>-2.7173913043475584</v>
      </c>
      <c r="EH120" s="137" t="str">
        <f t="shared" si="250"/>
        <v>N</v>
      </c>
      <c r="EI120" s="137" t="str">
        <f t="shared" si="251"/>
        <v>Y</v>
      </c>
      <c r="EJ120" s="137" t="str">
        <f t="shared" si="252"/>
        <v>N</v>
      </c>
      <c r="EK120" s="137" t="str">
        <f t="shared" si="253"/>
        <v>N</v>
      </c>
      <c r="EL120" s="137" t="str">
        <f t="shared" si="254"/>
        <v>Y</v>
      </c>
    </row>
    <row r="121" spans="1:142" x14ac:dyDescent="0.3">
      <c r="A121" s="137" t="str">
        <f>D!B121</f>
        <v>SHREECEM</v>
      </c>
      <c r="B121" s="137">
        <f>D!F121</f>
        <v>19910.25</v>
      </c>
      <c r="C121" s="137">
        <f>D!O121</f>
        <v>19251.150000000001</v>
      </c>
      <c r="D121" s="137">
        <f>D!X121</f>
        <v>19411.650000000001</v>
      </c>
      <c r="E121" s="137">
        <f>D!AG121</f>
        <v>18340.75</v>
      </c>
      <c r="F121" s="137">
        <f>D!AP121</f>
        <v>18152.7</v>
      </c>
      <c r="G121" s="137">
        <f>D!AY121</f>
        <v>19180.5</v>
      </c>
      <c r="H121" s="137">
        <f>D!BH121</f>
        <v>19310.8</v>
      </c>
      <c r="I121" s="137" t="str">
        <f t="shared" si="170"/>
        <v>Y</v>
      </c>
      <c r="J121" s="137" t="str">
        <f t="shared" si="171"/>
        <v>N</v>
      </c>
      <c r="K121" s="137" t="str">
        <f t="shared" si="172"/>
        <v>Y</v>
      </c>
      <c r="L121" s="137" t="str">
        <f t="shared" si="173"/>
        <v>Y</v>
      </c>
      <c r="M121" s="137" t="str">
        <f t="shared" si="174"/>
        <v>N</v>
      </c>
      <c r="N121" s="137" t="str">
        <f t="shared" si="175"/>
        <v>N</v>
      </c>
      <c r="O121" s="139">
        <f t="shared" si="176"/>
        <v>3.4236915716723342</v>
      </c>
      <c r="P121" s="139">
        <f t="shared" si="177"/>
        <v>-0.82682306759085389</v>
      </c>
      <c r="Q121" s="139">
        <f t="shared" si="178"/>
        <v>5.8389106225208973</v>
      </c>
      <c r="R121" s="139">
        <f t="shared" si="179"/>
        <v>1.035934048378474</v>
      </c>
      <c r="S121" s="139">
        <f t="shared" si="180"/>
        <v>-5.3585672949088874</v>
      </c>
      <c r="T121" s="139">
        <f t="shared" si="181"/>
        <v>-0.67475195227540685</v>
      </c>
      <c r="U121" s="137" t="str">
        <f t="shared" si="182"/>
        <v>Y</v>
      </c>
      <c r="V121" s="137" t="str">
        <f t="shared" si="183"/>
        <v>N</v>
      </c>
      <c r="W121" s="137" t="str">
        <f t="shared" si="184"/>
        <v>Y</v>
      </c>
      <c r="X121" s="137" t="str">
        <f t="shared" si="185"/>
        <v>Y</v>
      </c>
      <c r="Y121" s="137" t="str">
        <f t="shared" si="186"/>
        <v>N</v>
      </c>
      <c r="Z121" s="137">
        <f>D!C121</f>
        <v>19019</v>
      </c>
      <c r="AA121" s="137">
        <f>D!L121</f>
        <v>19156</v>
      </c>
      <c r="AB121" s="137">
        <f>D!U121</f>
        <v>18351.05</v>
      </c>
      <c r="AC121" s="137">
        <f>D!AD121</f>
        <v>18300</v>
      </c>
      <c r="AD121" s="137">
        <f>D!AM121</f>
        <v>19200</v>
      </c>
      <c r="AE121" s="137">
        <f>D!AV121</f>
        <v>19509.900000000001</v>
      </c>
      <c r="AF121" s="137">
        <f>D!BE121</f>
        <v>19700</v>
      </c>
      <c r="AG121" s="137">
        <f>D!D121</f>
        <v>20079.95</v>
      </c>
      <c r="AH121" s="137">
        <f>D!M121</f>
        <v>19349.599999999999</v>
      </c>
      <c r="AI121" s="137">
        <f>D!V121</f>
        <v>20150.45</v>
      </c>
      <c r="AJ121" s="137">
        <f>D!AE121</f>
        <v>18820</v>
      </c>
      <c r="AK121" s="137">
        <f>D!AN121</f>
        <v>19239.45</v>
      </c>
      <c r="AL121" s="137">
        <f>D!AW121</f>
        <v>19563.55</v>
      </c>
      <c r="AM121" s="137">
        <f>D!BF121</f>
        <v>19928.849999999999</v>
      </c>
      <c r="AN121" s="137">
        <f>D!E121</f>
        <v>18803.2</v>
      </c>
      <c r="AO121" s="137">
        <f>D!N121</f>
        <v>18750</v>
      </c>
      <c r="AP121" s="137">
        <f>D!W121</f>
        <v>18351.05</v>
      </c>
      <c r="AQ121" s="137">
        <f>D!AF121</f>
        <v>18075</v>
      </c>
      <c r="AR121" s="137">
        <f>D!AO121</f>
        <v>18000</v>
      </c>
      <c r="AS121" s="137">
        <f>D!AX121</f>
        <v>18811.5</v>
      </c>
      <c r="AT121" s="137">
        <f>D!BG121</f>
        <v>19165.099999999999</v>
      </c>
      <c r="AU121" s="137">
        <f>D!G121</f>
        <v>97537</v>
      </c>
      <c r="AV121" s="137">
        <f>D!P121</f>
        <v>83404</v>
      </c>
      <c r="AW121" s="137">
        <f>D!Y121</f>
        <v>95883</v>
      </c>
      <c r="AX121" s="137">
        <f>D!AH121</f>
        <v>68436</v>
      </c>
      <c r="AY121" s="137">
        <f>D!AQ121</f>
        <v>66740</v>
      </c>
      <c r="AZ121" s="137">
        <f>D!AZ121</f>
        <v>52718</v>
      </c>
      <c r="BA121" s="137">
        <f>D!BI121</f>
        <v>76779</v>
      </c>
      <c r="BB121" s="137" t="str">
        <f t="shared" si="187"/>
        <v>Y</v>
      </c>
      <c r="BC121" s="137" t="str">
        <f t="shared" si="188"/>
        <v>N</v>
      </c>
      <c r="BD121" s="137" t="str">
        <f t="shared" si="189"/>
        <v>Y</v>
      </c>
      <c r="BE121" s="137" t="str">
        <f t="shared" si="190"/>
        <v>Y</v>
      </c>
      <c r="BF121" s="137" t="str">
        <f t="shared" si="191"/>
        <v>Y</v>
      </c>
      <c r="BG121" s="137" t="str">
        <f t="shared" si="192"/>
        <v>N</v>
      </c>
      <c r="BH121" s="139">
        <f t="shared" si="193"/>
        <v>16.945230444582993</v>
      </c>
      <c r="BI121" s="139">
        <f t="shared" si="194"/>
        <v>-13.014820145385523</v>
      </c>
      <c r="BJ121" s="139">
        <f t="shared" si="195"/>
        <v>40.106084516920923</v>
      </c>
      <c r="BK121" s="139">
        <f t="shared" si="196"/>
        <v>2.5412046748576564</v>
      </c>
      <c r="BL121" s="139">
        <f t="shared" si="197"/>
        <v>26.59812587730946</v>
      </c>
      <c r="BM121" s="139">
        <f t="shared" si="198"/>
        <v>-31.337996066632801</v>
      </c>
      <c r="BN121" s="137" t="str">
        <f t="shared" si="199"/>
        <v>Y</v>
      </c>
      <c r="BO121" s="137" t="str">
        <f t="shared" si="200"/>
        <v>N</v>
      </c>
      <c r="BP121" s="137" t="str">
        <f t="shared" si="201"/>
        <v>Y</v>
      </c>
      <c r="BQ121" s="137" t="str">
        <f t="shared" si="202"/>
        <v>N</v>
      </c>
      <c r="BR121" s="137" t="str">
        <f t="shared" si="203"/>
        <v>Y</v>
      </c>
      <c r="BS121" s="137">
        <f>D!H121</f>
        <v>1902029921.3</v>
      </c>
      <c r="BT121" s="137">
        <f>D!Q121</f>
        <v>1591098169.05</v>
      </c>
      <c r="BU121" s="137">
        <f>D!Z121</f>
        <v>1819120774.3</v>
      </c>
      <c r="BV121" s="137">
        <f>D!AI121</f>
        <v>1263697780.3499999</v>
      </c>
      <c r="BW121" s="137">
        <f>D!AR121</f>
        <v>1245080915.45</v>
      </c>
      <c r="BX121" s="137">
        <f>D!BA121</f>
        <v>1005504112.85</v>
      </c>
      <c r="BY121" s="137">
        <f>D!BJ121</f>
        <v>1490156574.45</v>
      </c>
      <c r="BZ121" s="137" t="str">
        <f t="shared" si="204"/>
        <v>Y</v>
      </c>
      <c r="CA121" s="137" t="str">
        <f t="shared" si="205"/>
        <v>N</v>
      </c>
      <c r="CB121" s="137" t="str">
        <f t="shared" si="206"/>
        <v>Y</v>
      </c>
      <c r="CC121" s="137" t="str">
        <f t="shared" si="207"/>
        <v>Y</v>
      </c>
      <c r="CD121" s="137" t="str">
        <f t="shared" si="208"/>
        <v>Y</v>
      </c>
      <c r="CE121" s="137" t="str">
        <f t="shared" si="209"/>
        <v>N</v>
      </c>
      <c r="CF121" s="139">
        <f t="shared" si="210"/>
        <v>19.541959025422585</v>
      </c>
      <c r="CG121" s="139">
        <f t="shared" si="211"/>
        <v>-12.534770009305369</v>
      </c>
      <c r="CH121" s="139">
        <f t="shared" si="212"/>
        <v>43.95220143507472</v>
      </c>
      <c r="CI121" s="139">
        <f t="shared" si="213"/>
        <v>1.4952333353588756</v>
      </c>
      <c r="CJ121" s="139">
        <f t="shared" si="214"/>
        <v>23.826536315295989</v>
      </c>
      <c r="CK121" s="139">
        <f t="shared" si="215"/>
        <v>-32.523593151872632</v>
      </c>
      <c r="CL121" s="137" t="str">
        <f t="shared" si="216"/>
        <v>Y</v>
      </c>
      <c r="CM121" s="137" t="str">
        <f t="shared" si="217"/>
        <v>N</v>
      </c>
      <c r="CN121" s="137" t="str">
        <f t="shared" si="218"/>
        <v>Y</v>
      </c>
      <c r="CO121" s="137" t="str">
        <f t="shared" si="219"/>
        <v>N</v>
      </c>
      <c r="CP121" s="137" t="str">
        <f t="shared" si="220"/>
        <v>Y</v>
      </c>
      <c r="CQ121" s="137">
        <f>D!I121</f>
        <v>25921</v>
      </c>
      <c r="CR121" s="137">
        <f>D!R121</f>
        <v>24447</v>
      </c>
      <c r="CS121" s="137">
        <f>D!AA121</f>
        <v>25748</v>
      </c>
      <c r="CT121" s="137">
        <f>D!AJ121</f>
        <v>21340</v>
      </c>
      <c r="CU121" s="137">
        <f>D!AS121</f>
        <v>20829</v>
      </c>
      <c r="CV121" s="137">
        <f>D!BB121</f>
        <v>16395</v>
      </c>
      <c r="CW121" s="137">
        <f>D!BK121</f>
        <v>16153</v>
      </c>
      <c r="CX121" s="137" t="str">
        <f t="shared" si="221"/>
        <v>Y</v>
      </c>
      <c r="CY121" s="137" t="str">
        <f t="shared" si="222"/>
        <v>N</v>
      </c>
      <c r="CZ121" s="137" t="str">
        <f t="shared" si="223"/>
        <v>Y</v>
      </c>
      <c r="DA121" s="137" t="str">
        <f t="shared" si="224"/>
        <v>Y</v>
      </c>
      <c r="DB121" s="137" t="str">
        <f t="shared" si="225"/>
        <v>Y</v>
      </c>
      <c r="DC121" s="137" t="str">
        <f t="shared" si="226"/>
        <v>Y</v>
      </c>
      <c r="DD121" s="139">
        <f t="shared" si="227"/>
        <v>6.0293696568086066</v>
      </c>
      <c r="DE121" s="139">
        <f t="shared" si="228"/>
        <v>-5.0528196364766194</v>
      </c>
      <c r="DF121" s="139">
        <f t="shared" si="229"/>
        <v>20.656044985941893</v>
      </c>
      <c r="DG121" s="139">
        <f t="shared" si="230"/>
        <v>2.4533102885400164</v>
      </c>
      <c r="DH121" s="139">
        <f t="shared" si="231"/>
        <v>27.044830741079593</v>
      </c>
      <c r="DI121" s="139">
        <f t="shared" si="232"/>
        <v>1.4981737138612023</v>
      </c>
      <c r="DJ121" s="137" t="str">
        <f t="shared" si="233"/>
        <v>Y</v>
      </c>
      <c r="DK121" s="137" t="str">
        <f t="shared" si="234"/>
        <v>N</v>
      </c>
      <c r="DL121" s="137" t="str">
        <f t="shared" si="235"/>
        <v>Y</v>
      </c>
      <c r="DM121" s="137" t="str">
        <f t="shared" si="236"/>
        <v>N</v>
      </c>
      <c r="DN121" s="137" t="str">
        <f t="shared" si="237"/>
        <v>Y</v>
      </c>
      <c r="DO121" s="137">
        <f>Volatility!B121</f>
        <v>3.2</v>
      </c>
      <c r="DP121" s="137">
        <f>Volatility!E121</f>
        <v>3.19</v>
      </c>
      <c r="DQ121" s="137">
        <f>Volatility!H121</f>
        <v>3.28</v>
      </c>
      <c r="DR121" s="137">
        <f>Volatility!K121</f>
        <v>3.06</v>
      </c>
      <c r="DS121" s="137">
        <f>Volatility!N121</f>
        <v>3.15</v>
      </c>
      <c r="DT121" s="137">
        <f>Volatility!Q121</f>
        <v>2.94</v>
      </c>
      <c r="DU121" s="137">
        <f>Volatility!T121</f>
        <v>3.03</v>
      </c>
      <c r="DV121" s="137" t="str">
        <f t="shared" si="238"/>
        <v>Y</v>
      </c>
      <c r="DW121" s="137" t="str">
        <f t="shared" si="239"/>
        <v>N</v>
      </c>
      <c r="DX121" s="137" t="str">
        <f t="shared" si="240"/>
        <v>Y</v>
      </c>
      <c r="DY121" s="137" t="str">
        <f t="shared" si="241"/>
        <v>N</v>
      </c>
      <c r="DZ121" s="137" t="str">
        <f t="shared" si="242"/>
        <v>Y</v>
      </c>
      <c r="EA121" s="137" t="str">
        <f t="shared" si="243"/>
        <v>N</v>
      </c>
      <c r="EB121" s="139">
        <f t="shared" si="244"/>
        <v>0.31347962382445865</v>
      </c>
      <c r="EC121" s="139">
        <f t="shared" si="245"/>
        <v>-2.743902439024386</v>
      </c>
      <c r="ED121" s="139">
        <f t="shared" si="246"/>
        <v>7.1895424836601221</v>
      </c>
      <c r="EE121" s="139">
        <f t="shared" si="247"/>
        <v>-2.8571428571428523</v>
      </c>
      <c r="EF121" s="139">
        <f t="shared" si="248"/>
        <v>7.1428571428571423</v>
      </c>
      <c r="EG121" s="139">
        <f t="shared" si="249"/>
        <v>-2.9702970297029658</v>
      </c>
      <c r="EH121" s="137" t="str">
        <f t="shared" si="250"/>
        <v>Y</v>
      </c>
      <c r="EI121" s="137" t="str">
        <f t="shared" si="251"/>
        <v>N</v>
      </c>
      <c r="EJ121" s="137" t="str">
        <f t="shared" si="252"/>
        <v>Y</v>
      </c>
      <c r="EK121" s="137" t="str">
        <f t="shared" si="253"/>
        <v>N</v>
      </c>
      <c r="EL121" s="137" t="str">
        <f t="shared" si="254"/>
        <v>Y</v>
      </c>
    </row>
    <row r="122" spans="1:142" x14ac:dyDescent="0.3">
      <c r="A122" s="137" t="str">
        <f>D!B122</f>
        <v>SIEMENS</v>
      </c>
      <c r="B122" s="137">
        <f>D!F122</f>
        <v>1015</v>
      </c>
      <c r="C122" s="137">
        <f>D!O122</f>
        <v>1021.75</v>
      </c>
      <c r="D122" s="137">
        <f>D!X122</f>
        <v>1022.8</v>
      </c>
      <c r="E122" s="137">
        <f>D!AG122</f>
        <v>1020.85</v>
      </c>
      <c r="F122" s="137">
        <f>D!AP122</f>
        <v>997.05</v>
      </c>
      <c r="G122" s="137">
        <f>D!AY122</f>
        <v>1082.5999999999999</v>
      </c>
      <c r="H122" s="137">
        <f>D!BH122</f>
        <v>1049.1500000000001</v>
      </c>
      <c r="I122" s="137" t="str">
        <f t="shared" si="170"/>
        <v>N</v>
      </c>
      <c r="J122" s="137" t="str">
        <f t="shared" si="171"/>
        <v>N</v>
      </c>
      <c r="K122" s="137" t="str">
        <f t="shared" si="172"/>
        <v>Y</v>
      </c>
      <c r="L122" s="137" t="str">
        <f t="shared" si="173"/>
        <v>Y</v>
      </c>
      <c r="M122" s="137" t="str">
        <f t="shared" si="174"/>
        <v>N</v>
      </c>
      <c r="N122" s="137" t="str">
        <f t="shared" si="175"/>
        <v>Y</v>
      </c>
      <c r="O122" s="139">
        <f t="shared" si="176"/>
        <v>-0.66063126988010767</v>
      </c>
      <c r="P122" s="139">
        <f t="shared" si="177"/>
        <v>-0.10265936644504835</v>
      </c>
      <c r="Q122" s="139">
        <f t="shared" si="178"/>
        <v>0.19101728951363392</v>
      </c>
      <c r="R122" s="139">
        <f t="shared" si="179"/>
        <v>2.3870417732310383</v>
      </c>
      <c r="S122" s="139">
        <f t="shared" si="180"/>
        <v>-7.9022723074080883</v>
      </c>
      <c r="T122" s="139">
        <f t="shared" si="181"/>
        <v>3.1882952866606127</v>
      </c>
      <c r="U122" s="137" t="str">
        <f t="shared" si="182"/>
        <v>N</v>
      </c>
      <c r="V122" s="137" t="str">
        <f t="shared" si="183"/>
        <v>N</v>
      </c>
      <c r="W122" s="137" t="str">
        <f t="shared" si="184"/>
        <v>N</v>
      </c>
      <c r="X122" s="137" t="str">
        <f t="shared" si="185"/>
        <v>Y</v>
      </c>
      <c r="Y122" s="137" t="str">
        <f t="shared" si="186"/>
        <v>N</v>
      </c>
      <c r="Z122" s="137">
        <f>D!C122</f>
        <v>1017</v>
      </c>
      <c r="AA122" s="137">
        <f>D!L122</f>
        <v>1025</v>
      </c>
      <c r="AB122" s="137">
        <f>D!U122</f>
        <v>1020.55</v>
      </c>
      <c r="AC122" s="137">
        <f>D!AD122</f>
        <v>1034.95</v>
      </c>
      <c r="AD122" s="137">
        <f>D!AM122</f>
        <v>1084.8499999999999</v>
      </c>
      <c r="AE122" s="137">
        <f>D!AV122</f>
        <v>1051.4000000000001</v>
      </c>
      <c r="AF122" s="137">
        <f>D!BE122</f>
        <v>1010</v>
      </c>
      <c r="AG122" s="137">
        <f>D!D122</f>
        <v>1031.8</v>
      </c>
      <c r="AH122" s="137">
        <f>D!M122</f>
        <v>1036.5</v>
      </c>
      <c r="AI122" s="137">
        <f>D!V122</f>
        <v>1040</v>
      </c>
      <c r="AJ122" s="137">
        <f>D!AE122</f>
        <v>1041.0999999999999</v>
      </c>
      <c r="AK122" s="137">
        <f>D!AN122</f>
        <v>1085</v>
      </c>
      <c r="AL122" s="137">
        <f>D!AW122</f>
        <v>1089.45</v>
      </c>
      <c r="AM122" s="137">
        <f>D!BF122</f>
        <v>1080</v>
      </c>
      <c r="AN122" s="137">
        <f>D!E122</f>
        <v>1001.4</v>
      </c>
      <c r="AO122" s="137">
        <f>D!N122</f>
        <v>1010.6</v>
      </c>
      <c r="AP122" s="137">
        <f>D!W122</f>
        <v>1004.45</v>
      </c>
      <c r="AQ122" s="137">
        <f>D!AF122</f>
        <v>1001.25</v>
      </c>
      <c r="AR122" s="137">
        <f>D!AO122</f>
        <v>990</v>
      </c>
      <c r="AS122" s="137">
        <f>D!AX122</f>
        <v>1040.05</v>
      </c>
      <c r="AT122" s="137">
        <f>D!BG122</f>
        <v>991.3</v>
      </c>
      <c r="AU122" s="137">
        <f>D!G122</f>
        <v>529986</v>
      </c>
      <c r="AV122" s="137">
        <f>D!P122</f>
        <v>644421</v>
      </c>
      <c r="AW122" s="137">
        <f>D!Y122</f>
        <v>534229</v>
      </c>
      <c r="AX122" s="137">
        <f>D!AH122</f>
        <v>1154379</v>
      </c>
      <c r="AY122" s="137">
        <f>D!AQ122</f>
        <v>720493</v>
      </c>
      <c r="AZ122" s="137">
        <f>D!AZ122</f>
        <v>1226294</v>
      </c>
      <c r="BA122" s="137">
        <f>D!BI122</f>
        <v>1702543</v>
      </c>
      <c r="BB122" s="137" t="str">
        <f t="shared" si="187"/>
        <v>N</v>
      </c>
      <c r="BC122" s="137" t="str">
        <f t="shared" si="188"/>
        <v>Y</v>
      </c>
      <c r="BD122" s="137" t="str">
        <f t="shared" si="189"/>
        <v>N</v>
      </c>
      <c r="BE122" s="137" t="str">
        <f t="shared" si="190"/>
        <v>Y</v>
      </c>
      <c r="BF122" s="137" t="str">
        <f t="shared" si="191"/>
        <v>N</v>
      </c>
      <c r="BG122" s="137" t="str">
        <f t="shared" si="192"/>
        <v>N</v>
      </c>
      <c r="BH122" s="139">
        <f t="shared" si="193"/>
        <v>-17.757801188974291</v>
      </c>
      <c r="BI122" s="139">
        <f t="shared" si="194"/>
        <v>20.626360605657872</v>
      </c>
      <c r="BJ122" s="139">
        <f t="shared" si="195"/>
        <v>-53.721524733211531</v>
      </c>
      <c r="BK122" s="139">
        <f t="shared" si="196"/>
        <v>60.22070998607898</v>
      </c>
      <c r="BL122" s="139">
        <f t="shared" si="197"/>
        <v>-41.246307981609633</v>
      </c>
      <c r="BM122" s="139">
        <f t="shared" si="198"/>
        <v>-27.972803036399078</v>
      </c>
      <c r="BN122" s="137" t="str">
        <f t="shared" si="199"/>
        <v>N</v>
      </c>
      <c r="BO122" s="137" t="str">
        <f t="shared" si="200"/>
        <v>Y</v>
      </c>
      <c r="BP122" s="137" t="str">
        <f t="shared" si="201"/>
        <v>N</v>
      </c>
      <c r="BQ122" s="137" t="str">
        <f t="shared" si="202"/>
        <v>Y</v>
      </c>
      <c r="BR122" s="137" t="str">
        <f t="shared" si="203"/>
        <v>N</v>
      </c>
      <c r="BS122" s="137">
        <f>D!H122</f>
        <v>538774392.89999998</v>
      </c>
      <c r="BT122" s="137">
        <f>D!Q122</f>
        <v>660809513.64999998</v>
      </c>
      <c r="BU122" s="137">
        <f>D!Z122</f>
        <v>546029129.04999995</v>
      </c>
      <c r="BV122" s="137">
        <f>D!AI122</f>
        <v>1175796047.55</v>
      </c>
      <c r="BW122" s="137">
        <f>D!AR122</f>
        <v>743984650.10000002</v>
      </c>
      <c r="BX122" s="137">
        <f>D!BA122</f>
        <v>1308922830.95</v>
      </c>
      <c r="BY122" s="137">
        <f>D!BJ122</f>
        <v>1755382801.75</v>
      </c>
      <c r="BZ122" s="137" t="str">
        <f t="shared" si="204"/>
        <v>N</v>
      </c>
      <c r="CA122" s="137" t="str">
        <f t="shared" si="205"/>
        <v>Y</v>
      </c>
      <c r="CB122" s="137" t="str">
        <f t="shared" si="206"/>
        <v>N</v>
      </c>
      <c r="CC122" s="137" t="str">
        <f t="shared" si="207"/>
        <v>Y</v>
      </c>
      <c r="CD122" s="137" t="str">
        <f t="shared" si="208"/>
        <v>N</v>
      </c>
      <c r="CE122" s="137" t="str">
        <f t="shared" si="209"/>
        <v>N</v>
      </c>
      <c r="CF122" s="139">
        <f t="shared" si="210"/>
        <v>-18.467518737122226</v>
      </c>
      <c r="CG122" s="139">
        <f t="shared" si="211"/>
        <v>21.020926997008171</v>
      </c>
      <c r="CH122" s="139">
        <f t="shared" si="212"/>
        <v>-53.560897726458769</v>
      </c>
      <c r="CI122" s="139">
        <f t="shared" si="213"/>
        <v>58.040363788682946</v>
      </c>
      <c r="CJ122" s="139">
        <f t="shared" si="214"/>
        <v>-43.16054143848762</v>
      </c>
      <c r="CK122" s="139">
        <f t="shared" si="215"/>
        <v>-25.433766945586399</v>
      </c>
      <c r="CL122" s="137" t="str">
        <f t="shared" si="216"/>
        <v>N</v>
      </c>
      <c r="CM122" s="137" t="str">
        <f t="shared" si="217"/>
        <v>Y</v>
      </c>
      <c r="CN122" s="137" t="str">
        <f t="shared" si="218"/>
        <v>N</v>
      </c>
      <c r="CO122" s="137" t="str">
        <f t="shared" si="219"/>
        <v>Y</v>
      </c>
      <c r="CP122" s="137" t="str">
        <f t="shared" si="220"/>
        <v>N</v>
      </c>
      <c r="CQ122" s="137">
        <f>D!I122</f>
        <v>24384</v>
      </c>
      <c r="CR122" s="137">
        <f>D!R122</f>
        <v>26850</v>
      </c>
      <c r="CS122" s="137">
        <f>D!AA122</f>
        <v>28009</v>
      </c>
      <c r="CT122" s="137">
        <f>D!AJ122</f>
        <v>58665</v>
      </c>
      <c r="CU122" s="137">
        <f>D!AS122</f>
        <v>47593</v>
      </c>
      <c r="CV122" s="137">
        <f>D!BB122</f>
        <v>52356</v>
      </c>
      <c r="CW122" s="137">
        <f>D!BK122</f>
        <v>83770</v>
      </c>
      <c r="CX122" s="137" t="str">
        <f t="shared" si="221"/>
        <v>N</v>
      </c>
      <c r="CY122" s="137" t="str">
        <f t="shared" si="222"/>
        <v>N</v>
      </c>
      <c r="CZ122" s="137" t="str">
        <f t="shared" si="223"/>
        <v>N</v>
      </c>
      <c r="DA122" s="137" t="str">
        <f t="shared" si="224"/>
        <v>Y</v>
      </c>
      <c r="DB122" s="137" t="str">
        <f t="shared" si="225"/>
        <v>N</v>
      </c>
      <c r="DC122" s="137" t="str">
        <f t="shared" si="226"/>
        <v>N</v>
      </c>
      <c r="DD122" s="139">
        <f t="shared" si="227"/>
        <v>-9.1843575418994412</v>
      </c>
      <c r="DE122" s="139">
        <f t="shared" si="228"/>
        <v>-4.1379556571102141</v>
      </c>
      <c r="DF122" s="139">
        <f t="shared" si="229"/>
        <v>-52.256030000852292</v>
      </c>
      <c r="DG122" s="139">
        <f t="shared" si="230"/>
        <v>23.263925367175844</v>
      </c>
      <c r="DH122" s="139">
        <f t="shared" si="231"/>
        <v>-9.0973336389334545</v>
      </c>
      <c r="DI122" s="139">
        <f t="shared" si="232"/>
        <v>-37.500298436194342</v>
      </c>
      <c r="DJ122" s="137" t="str">
        <f t="shared" si="233"/>
        <v>N</v>
      </c>
      <c r="DK122" s="137" t="str">
        <f t="shared" si="234"/>
        <v>Y</v>
      </c>
      <c r="DL122" s="137" t="str">
        <f t="shared" si="235"/>
        <v>N</v>
      </c>
      <c r="DM122" s="137" t="str">
        <f t="shared" si="236"/>
        <v>Y</v>
      </c>
      <c r="DN122" s="137" t="str">
        <f t="shared" si="237"/>
        <v>Y</v>
      </c>
      <c r="DO122" s="137">
        <f>Volatility!B122</f>
        <v>3</v>
      </c>
      <c r="DP122" s="137">
        <f>Volatility!E122</f>
        <v>3.09</v>
      </c>
      <c r="DQ122" s="137">
        <f>Volatility!H122</f>
        <v>3.19</v>
      </c>
      <c r="DR122" s="137">
        <f>Volatility!K122</f>
        <v>3.29</v>
      </c>
      <c r="DS122" s="137">
        <f>Volatility!N122</f>
        <v>3.34</v>
      </c>
      <c r="DT122" s="137">
        <f>Volatility!Q122</f>
        <v>2.75</v>
      </c>
      <c r="DU122" s="137">
        <f>Volatility!T122</f>
        <v>2.71999999999999</v>
      </c>
      <c r="DV122" s="137" t="str">
        <f t="shared" si="238"/>
        <v>N</v>
      </c>
      <c r="DW122" s="137" t="str">
        <f t="shared" si="239"/>
        <v>N</v>
      </c>
      <c r="DX122" s="137" t="str">
        <f t="shared" si="240"/>
        <v>N</v>
      </c>
      <c r="DY122" s="137" t="str">
        <f t="shared" si="241"/>
        <v>N</v>
      </c>
      <c r="DZ122" s="137" t="str">
        <f t="shared" si="242"/>
        <v>Y</v>
      </c>
      <c r="EA122" s="137" t="str">
        <f t="shared" si="243"/>
        <v>Y</v>
      </c>
      <c r="EB122" s="139">
        <f t="shared" si="244"/>
        <v>-2.9126213592232966</v>
      </c>
      <c r="EC122" s="139">
        <f t="shared" si="245"/>
        <v>-3.1347962382445171</v>
      </c>
      <c r="ED122" s="139">
        <f t="shared" si="246"/>
        <v>-3.0395136778115526</v>
      </c>
      <c r="EE122" s="139">
        <f t="shared" si="247"/>
        <v>-1.4970059880239468</v>
      </c>
      <c r="EF122" s="139">
        <f t="shared" si="248"/>
        <v>21.45454545454545</v>
      </c>
      <c r="EG122" s="139">
        <f t="shared" si="249"/>
        <v>1.1029411764709607</v>
      </c>
      <c r="EH122" s="137" t="str">
        <f t="shared" si="250"/>
        <v>Y</v>
      </c>
      <c r="EI122" s="137" t="str">
        <f t="shared" si="251"/>
        <v>N</v>
      </c>
      <c r="EJ122" s="137" t="str">
        <f t="shared" si="252"/>
        <v>N</v>
      </c>
      <c r="EK122" s="137" t="str">
        <f t="shared" si="253"/>
        <v>N</v>
      </c>
      <c r="EL122" s="137" t="str">
        <f t="shared" si="254"/>
        <v>Y</v>
      </c>
    </row>
    <row r="123" spans="1:142" x14ac:dyDescent="0.3">
      <c r="A123" s="137" t="str">
        <f>D!B123</f>
        <v>SRF</v>
      </c>
      <c r="B123" s="137">
        <f>D!F123</f>
        <v>3379.95</v>
      </c>
      <c r="C123" s="137">
        <f>D!O123</f>
        <v>3370.45</v>
      </c>
      <c r="D123" s="137">
        <f>D!X123</f>
        <v>3379.95</v>
      </c>
      <c r="E123" s="137">
        <f>D!AG123</f>
        <v>3325.35</v>
      </c>
      <c r="F123" s="137">
        <f>D!AP123</f>
        <v>3423.2</v>
      </c>
      <c r="G123" s="137">
        <f>D!AY123</f>
        <v>3596.05</v>
      </c>
      <c r="H123" s="137">
        <f>D!BH123</f>
        <v>3651.6</v>
      </c>
      <c r="I123" s="137" t="str">
        <f t="shared" si="170"/>
        <v>Y</v>
      </c>
      <c r="J123" s="137" t="str">
        <f t="shared" si="171"/>
        <v>N</v>
      </c>
      <c r="K123" s="137" t="str">
        <f t="shared" si="172"/>
        <v>Y</v>
      </c>
      <c r="L123" s="137" t="str">
        <f t="shared" si="173"/>
        <v>N</v>
      </c>
      <c r="M123" s="137" t="str">
        <f t="shared" si="174"/>
        <v>N</v>
      </c>
      <c r="N123" s="137" t="str">
        <f t="shared" si="175"/>
        <v>N</v>
      </c>
      <c r="O123" s="139">
        <f t="shared" si="176"/>
        <v>0.28186147250367166</v>
      </c>
      <c r="P123" s="139">
        <f t="shared" si="177"/>
        <v>-0.28106924658648796</v>
      </c>
      <c r="Q123" s="139">
        <f t="shared" si="178"/>
        <v>1.6419324281654535</v>
      </c>
      <c r="R123" s="139">
        <f t="shared" si="179"/>
        <v>-2.8584365505959308</v>
      </c>
      <c r="S123" s="139">
        <f t="shared" si="180"/>
        <v>-4.8066628662004245</v>
      </c>
      <c r="T123" s="139">
        <f t="shared" si="181"/>
        <v>-1.5212509584839449</v>
      </c>
      <c r="U123" s="137" t="str">
        <f t="shared" si="182"/>
        <v>Y</v>
      </c>
      <c r="V123" s="137" t="str">
        <f t="shared" si="183"/>
        <v>N</v>
      </c>
      <c r="W123" s="137" t="str">
        <f t="shared" si="184"/>
        <v>Y</v>
      </c>
      <c r="X123" s="137" t="str">
        <f t="shared" si="185"/>
        <v>Y</v>
      </c>
      <c r="Y123" s="137" t="str">
        <f t="shared" si="186"/>
        <v>N</v>
      </c>
      <c r="Z123" s="137">
        <f>D!C123</f>
        <v>3360</v>
      </c>
      <c r="AA123" s="137">
        <f>D!L123</f>
        <v>3385</v>
      </c>
      <c r="AB123" s="137">
        <f>D!U123</f>
        <v>3335</v>
      </c>
      <c r="AC123" s="137">
        <f>D!AD123</f>
        <v>3450.1</v>
      </c>
      <c r="AD123" s="137">
        <f>D!AM123</f>
        <v>3590</v>
      </c>
      <c r="AE123" s="137">
        <f>D!AV123</f>
        <v>3666</v>
      </c>
      <c r="AF123" s="137">
        <f>D!BE123</f>
        <v>3587</v>
      </c>
      <c r="AG123" s="137">
        <f>D!D123</f>
        <v>3430</v>
      </c>
      <c r="AH123" s="137">
        <f>D!M123</f>
        <v>3455.95</v>
      </c>
      <c r="AI123" s="137">
        <f>D!V123</f>
        <v>3409.2</v>
      </c>
      <c r="AJ123" s="137">
        <f>D!AE123</f>
        <v>3500</v>
      </c>
      <c r="AK123" s="137">
        <f>D!AN123</f>
        <v>3590</v>
      </c>
      <c r="AL123" s="137">
        <f>D!AW123</f>
        <v>3688.5</v>
      </c>
      <c r="AM123" s="137">
        <f>D!BF123</f>
        <v>3670</v>
      </c>
      <c r="AN123" s="137">
        <f>D!E123</f>
        <v>3324</v>
      </c>
      <c r="AO123" s="137">
        <f>D!N123</f>
        <v>3345.5</v>
      </c>
      <c r="AP123" s="137">
        <f>D!W123</f>
        <v>3325.55</v>
      </c>
      <c r="AQ123" s="137">
        <f>D!AF123</f>
        <v>3306</v>
      </c>
      <c r="AR123" s="137">
        <f>D!AO123</f>
        <v>3397</v>
      </c>
      <c r="AS123" s="137">
        <f>D!AX123</f>
        <v>3558.25</v>
      </c>
      <c r="AT123" s="137">
        <f>D!BG123</f>
        <v>3555.2</v>
      </c>
      <c r="AU123" s="137">
        <f>D!G123</f>
        <v>159425</v>
      </c>
      <c r="AV123" s="137">
        <f>D!P123</f>
        <v>163349</v>
      </c>
      <c r="AW123" s="137">
        <f>D!Y123</f>
        <v>192605</v>
      </c>
      <c r="AX123" s="137">
        <f>D!AH123</f>
        <v>267636</v>
      </c>
      <c r="AY123" s="137">
        <f>D!AQ123</f>
        <v>158874</v>
      </c>
      <c r="AZ123" s="137">
        <f>D!AZ123</f>
        <v>197824</v>
      </c>
      <c r="BA123" s="137">
        <f>D!BI123</f>
        <v>189999</v>
      </c>
      <c r="BB123" s="137" t="str">
        <f t="shared" si="187"/>
        <v>N</v>
      </c>
      <c r="BC123" s="137" t="str">
        <f t="shared" si="188"/>
        <v>N</v>
      </c>
      <c r="BD123" s="137" t="str">
        <f t="shared" si="189"/>
        <v>N</v>
      </c>
      <c r="BE123" s="137" t="str">
        <f t="shared" si="190"/>
        <v>Y</v>
      </c>
      <c r="BF123" s="137" t="str">
        <f t="shared" si="191"/>
        <v>N</v>
      </c>
      <c r="BG123" s="137" t="str">
        <f t="shared" si="192"/>
        <v>Y</v>
      </c>
      <c r="BH123" s="139">
        <f t="shared" si="193"/>
        <v>-2.4022185627092911</v>
      </c>
      <c r="BI123" s="139">
        <f t="shared" si="194"/>
        <v>-15.189636821474</v>
      </c>
      <c r="BJ123" s="139">
        <f t="shared" si="195"/>
        <v>-28.034718797172282</v>
      </c>
      <c r="BK123" s="139">
        <f t="shared" si="196"/>
        <v>68.458023339249976</v>
      </c>
      <c r="BL123" s="139">
        <f t="shared" si="197"/>
        <v>-19.689218699450016</v>
      </c>
      <c r="BM123" s="139">
        <f t="shared" si="198"/>
        <v>4.11844272864594</v>
      </c>
      <c r="BN123" s="137" t="str">
        <f t="shared" si="199"/>
        <v>Y</v>
      </c>
      <c r="BO123" s="137" t="str">
        <f t="shared" si="200"/>
        <v>Y</v>
      </c>
      <c r="BP123" s="137" t="str">
        <f t="shared" si="201"/>
        <v>N</v>
      </c>
      <c r="BQ123" s="137" t="str">
        <f t="shared" si="202"/>
        <v>Y</v>
      </c>
      <c r="BR123" s="137" t="str">
        <f t="shared" si="203"/>
        <v>N</v>
      </c>
      <c r="BS123" s="137">
        <f>D!H123</f>
        <v>538795453.20000005</v>
      </c>
      <c r="BT123" s="137">
        <f>D!Q123</f>
        <v>555064096.39999998</v>
      </c>
      <c r="BU123" s="137">
        <f>D!Z123</f>
        <v>651184403.04999995</v>
      </c>
      <c r="BV123" s="137">
        <f>D!AI123</f>
        <v>912894016</v>
      </c>
      <c r="BW123" s="137">
        <f>D!AR123</f>
        <v>552505582</v>
      </c>
      <c r="BX123" s="137">
        <f>D!BA123</f>
        <v>713611986.45000005</v>
      </c>
      <c r="BY123" s="137">
        <f>D!BJ123</f>
        <v>691307495.75</v>
      </c>
      <c r="BZ123" s="137" t="str">
        <f t="shared" si="204"/>
        <v>N</v>
      </c>
      <c r="CA123" s="137" t="str">
        <f t="shared" si="205"/>
        <v>N</v>
      </c>
      <c r="CB123" s="137" t="str">
        <f t="shared" si="206"/>
        <v>N</v>
      </c>
      <c r="CC123" s="137" t="str">
        <f t="shared" si="207"/>
        <v>Y</v>
      </c>
      <c r="CD123" s="137" t="str">
        <f t="shared" si="208"/>
        <v>N</v>
      </c>
      <c r="CE123" s="137" t="str">
        <f t="shared" si="209"/>
        <v>Y</v>
      </c>
      <c r="CF123" s="139">
        <f t="shared" si="210"/>
        <v>-2.9309485707171619</v>
      </c>
      <c r="CG123" s="139">
        <f t="shared" si="211"/>
        <v>-14.76084288871083</v>
      </c>
      <c r="CH123" s="139">
        <f t="shared" si="212"/>
        <v>-28.668126678792916</v>
      </c>
      <c r="CI123" s="139">
        <f t="shared" si="213"/>
        <v>65.22801682752953</v>
      </c>
      <c r="CJ123" s="139">
        <f t="shared" si="214"/>
        <v>-22.576190914540941</v>
      </c>
      <c r="CK123" s="139">
        <f t="shared" si="215"/>
        <v>3.226421069802214</v>
      </c>
      <c r="CL123" s="137" t="str">
        <f t="shared" si="216"/>
        <v>Y</v>
      </c>
      <c r="CM123" s="137" t="str">
        <f t="shared" si="217"/>
        <v>Y</v>
      </c>
      <c r="CN123" s="137" t="str">
        <f t="shared" si="218"/>
        <v>N</v>
      </c>
      <c r="CO123" s="137" t="str">
        <f t="shared" si="219"/>
        <v>Y</v>
      </c>
      <c r="CP123" s="137" t="str">
        <f t="shared" si="220"/>
        <v>N</v>
      </c>
      <c r="CQ123" s="137">
        <f>D!I123</f>
        <v>16932</v>
      </c>
      <c r="CR123" s="137">
        <f>D!R123</f>
        <v>21198</v>
      </c>
      <c r="CS123" s="137">
        <f>D!AA123</f>
        <v>12309</v>
      </c>
      <c r="CT123" s="137">
        <f>D!AJ123</f>
        <v>26828</v>
      </c>
      <c r="CU123" s="137">
        <f>D!AS123</f>
        <v>15271</v>
      </c>
      <c r="CV123" s="137">
        <f>D!BB123</f>
        <v>16116</v>
      </c>
      <c r="CW123" s="137">
        <f>D!BK123</f>
        <v>14055</v>
      </c>
      <c r="CX123" s="137" t="str">
        <f t="shared" si="221"/>
        <v>N</v>
      </c>
      <c r="CY123" s="137" t="str">
        <f t="shared" si="222"/>
        <v>Y</v>
      </c>
      <c r="CZ123" s="137" t="str">
        <f t="shared" si="223"/>
        <v>N</v>
      </c>
      <c r="DA123" s="137" t="str">
        <f t="shared" si="224"/>
        <v>Y</v>
      </c>
      <c r="DB123" s="137" t="str">
        <f t="shared" si="225"/>
        <v>N</v>
      </c>
      <c r="DC123" s="137" t="str">
        <f t="shared" si="226"/>
        <v>Y</v>
      </c>
      <c r="DD123" s="139">
        <f t="shared" si="227"/>
        <v>-20.124540050948202</v>
      </c>
      <c r="DE123" s="139">
        <f t="shared" si="228"/>
        <v>72.215452108213512</v>
      </c>
      <c r="DF123" s="139">
        <f t="shared" si="229"/>
        <v>-54.118831072014316</v>
      </c>
      <c r="DG123" s="139">
        <f t="shared" si="230"/>
        <v>75.679392312225787</v>
      </c>
      <c r="DH123" s="139">
        <f t="shared" si="231"/>
        <v>-5.2432365351203778</v>
      </c>
      <c r="DI123" s="139">
        <f t="shared" si="232"/>
        <v>14.663820704375667</v>
      </c>
      <c r="DJ123" s="137" t="str">
        <f t="shared" si="233"/>
        <v>N</v>
      </c>
      <c r="DK123" s="137" t="str">
        <f t="shared" si="234"/>
        <v>Y</v>
      </c>
      <c r="DL123" s="137" t="str">
        <f t="shared" si="235"/>
        <v>N</v>
      </c>
      <c r="DM123" s="137" t="str">
        <f t="shared" si="236"/>
        <v>Y</v>
      </c>
      <c r="DN123" s="137" t="str">
        <f t="shared" si="237"/>
        <v>N</v>
      </c>
      <c r="DO123" s="137">
        <f>Volatility!B123</f>
        <v>3.11</v>
      </c>
      <c r="DP123" s="137">
        <f>Volatility!E123</f>
        <v>3.2099999999999902</v>
      </c>
      <c r="DQ123" s="137">
        <f>Volatility!H123</f>
        <v>3.3099999999999898</v>
      </c>
      <c r="DR123" s="137">
        <f>Volatility!K123</f>
        <v>3.39</v>
      </c>
      <c r="DS123" s="137">
        <f>Volatility!N123</f>
        <v>3.42</v>
      </c>
      <c r="DT123" s="137">
        <f>Volatility!Q123</f>
        <v>3.3</v>
      </c>
      <c r="DU123" s="137">
        <f>Volatility!T123</f>
        <v>3.38</v>
      </c>
      <c r="DV123" s="137" t="str">
        <f t="shared" si="238"/>
        <v>N</v>
      </c>
      <c r="DW123" s="137" t="str">
        <f t="shared" si="239"/>
        <v>N</v>
      </c>
      <c r="DX123" s="137" t="str">
        <f t="shared" si="240"/>
        <v>N</v>
      </c>
      <c r="DY123" s="137" t="str">
        <f t="shared" si="241"/>
        <v>N</v>
      </c>
      <c r="DZ123" s="137" t="str">
        <f t="shared" si="242"/>
        <v>Y</v>
      </c>
      <c r="EA123" s="137" t="str">
        <f t="shared" si="243"/>
        <v>N</v>
      </c>
      <c r="EB123" s="139">
        <f t="shared" si="244"/>
        <v>-3.1152647975074959</v>
      </c>
      <c r="EC123" s="139">
        <f t="shared" si="245"/>
        <v>-3.0211480362537748</v>
      </c>
      <c r="ED123" s="139">
        <f t="shared" si="246"/>
        <v>-2.3598820059000083</v>
      </c>
      <c r="EE123" s="139">
        <f t="shared" si="247"/>
        <v>-0.87719298245613453</v>
      </c>
      <c r="EF123" s="139">
        <f t="shared" si="248"/>
        <v>3.6363636363636398</v>
      </c>
      <c r="EG123" s="139">
        <f t="shared" si="249"/>
        <v>-2.3668639053254457</v>
      </c>
      <c r="EH123" s="137" t="str">
        <f t="shared" si="250"/>
        <v>N</v>
      </c>
      <c r="EI123" s="137" t="str">
        <f t="shared" si="251"/>
        <v>N</v>
      </c>
      <c r="EJ123" s="137" t="str">
        <f t="shared" si="252"/>
        <v>N</v>
      </c>
      <c r="EK123" s="137" t="str">
        <f t="shared" si="253"/>
        <v>N</v>
      </c>
      <c r="EL123" s="137" t="str">
        <f t="shared" si="254"/>
        <v>Y</v>
      </c>
    </row>
    <row r="124" spans="1:142" x14ac:dyDescent="0.3">
      <c r="A124" s="137" t="str">
        <f>D!B124</f>
        <v>SRTRANSFIN</v>
      </c>
      <c r="B124" s="137">
        <f>D!F124</f>
        <v>541.15</v>
      </c>
      <c r="C124" s="137">
        <f>D!O124</f>
        <v>575.04999999999995</v>
      </c>
      <c r="D124" s="137">
        <f>D!X124</f>
        <v>578.79999999999995</v>
      </c>
      <c r="E124" s="137">
        <f>D!AG124</f>
        <v>587.1</v>
      </c>
      <c r="F124" s="137">
        <f>D!AP124</f>
        <v>576.15</v>
      </c>
      <c r="G124" s="137">
        <f>D!AY124</f>
        <v>641.35</v>
      </c>
      <c r="H124" s="137">
        <f>D!BH124</f>
        <v>648.20000000000005</v>
      </c>
      <c r="I124" s="137" t="str">
        <f t="shared" si="170"/>
        <v>N</v>
      </c>
      <c r="J124" s="137" t="str">
        <f t="shared" si="171"/>
        <v>N</v>
      </c>
      <c r="K124" s="137" t="str">
        <f t="shared" si="172"/>
        <v>N</v>
      </c>
      <c r="L124" s="137" t="str">
        <f t="shared" si="173"/>
        <v>Y</v>
      </c>
      <c r="M124" s="137" t="str">
        <f t="shared" si="174"/>
        <v>N</v>
      </c>
      <c r="N124" s="137" t="str">
        <f t="shared" si="175"/>
        <v>N</v>
      </c>
      <c r="O124" s="139">
        <f t="shared" si="176"/>
        <v>-5.8951395530823376</v>
      </c>
      <c r="P124" s="139">
        <f t="shared" si="177"/>
        <v>-0.64789219073946103</v>
      </c>
      <c r="Q124" s="139">
        <f t="shared" si="178"/>
        <v>-1.4137284959972862</v>
      </c>
      <c r="R124" s="139">
        <f t="shared" si="179"/>
        <v>1.9005467326217211</v>
      </c>
      <c r="S124" s="139">
        <f t="shared" si="180"/>
        <v>-10.166055975676315</v>
      </c>
      <c r="T124" s="139">
        <f t="shared" si="181"/>
        <v>-1.0567726010490623</v>
      </c>
      <c r="U124" s="137" t="str">
        <f t="shared" si="182"/>
        <v>N</v>
      </c>
      <c r="V124" s="137" t="str">
        <f t="shared" si="183"/>
        <v>Y</v>
      </c>
      <c r="W124" s="137" t="str">
        <f t="shared" si="184"/>
        <v>N</v>
      </c>
      <c r="X124" s="137" t="str">
        <f t="shared" si="185"/>
        <v>Y</v>
      </c>
      <c r="Y124" s="137" t="str">
        <f t="shared" si="186"/>
        <v>N</v>
      </c>
      <c r="Z124" s="137">
        <f>D!C124</f>
        <v>573</v>
      </c>
      <c r="AA124" s="137">
        <f>D!L124</f>
        <v>581</v>
      </c>
      <c r="AB124" s="137">
        <f>D!U124</f>
        <v>587</v>
      </c>
      <c r="AC124" s="137">
        <f>D!AD124</f>
        <v>588</v>
      </c>
      <c r="AD124" s="137">
        <f>D!AM124</f>
        <v>643</v>
      </c>
      <c r="AE124" s="137">
        <f>D!AV124</f>
        <v>641.75</v>
      </c>
      <c r="AF124" s="137">
        <f>D!BE124</f>
        <v>695.05</v>
      </c>
      <c r="AG124" s="137">
        <f>D!D124</f>
        <v>583.65</v>
      </c>
      <c r="AH124" s="137">
        <f>D!M124</f>
        <v>595.85</v>
      </c>
      <c r="AI124" s="137">
        <f>D!V124</f>
        <v>601.95000000000005</v>
      </c>
      <c r="AJ124" s="137">
        <f>D!AE124</f>
        <v>621</v>
      </c>
      <c r="AK124" s="137">
        <f>D!AN124</f>
        <v>644.4</v>
      </c>
      <c r="AL124" s="137">
        <f>D!AW124</f>
        <v>659.9</v>
      </c>
      <c r="AM124" s="137">
        <f>D!BF124</f>
        <v>720</v>
      </c>
      <c r="AN124" s="137">
        <f>D!E124</f>
        <v>527.75</v>
      </c>
      <c r="AO124" s="137">
        <f>D!N124</f>
        <v>570.20000000000005</v>
      </c>
      <c r="AP124" s="137">
        <f>D!W124</f>
        <v>570</v>
      </c>
      <c r="AQ124" s="137">
        <f>D!AF124</f>
        <v>576.54999999999995</v>
      </c>
      <c r="AR124" s="137">
        <f>D!AO124</f>
        <v>573.6</v>
      </c>
      <c r="AS124" s="137">
        <f>D!AX124</f>
        <v>626.25</v>
      </c>
      <c r="AT124" s="137">
        <f>D!BG124</f>
        <v>642.15</v>
      </c>
      <c r="AU124" s="137">
        <f>D!G124</f>
        <v>8729151</v>
      </c>
      <c r="AV124" s="137">
        <f>D!P124</f>
        <v>4571464</v>
      </c>
      <c r="AW124" s="137">
        <f>D!Y124</f>
        <v>6194444</v>
      </c>
      <c r="AX124" s="137">
        <f>D!AH124</f>
        <v>9139859</v>
      </c>
      <c r="AY124" s="137">
        <f>D!AQ124</f>
        <v>7038525</v>
      </c>
      <c r="AZ124" s="137">
        <f>D!AZ124</f>
        <v>6366393</v>
      </c>
      <c r="BA124" s="137">
        <f>D!BI124</f>
        <v>10127178</v>
      </c>
      <c r="BB124" s="137" t="str">
        <f t="shared" si="187"/>
        <v>Y</v>
      </c>
      <c r="BC124" s="137" t="str">
        <f t="shared" si="188"/>
        <v>N</v>
      </c>
      <c r="BD124" s="137" t="str">
        <f t="shared" si="189"/>
        <v>N</v>
      </c>
      <c r="BE124" s="137" t="str">
        <f t="shared" si="190"/>
        <v>Y</v>
      </c>
      <c r="BF124" s="137" t="str">
        <f t="shared" si="191"/>
        <v>Y</v>
      </c>
      <c r="BG124" s="137" t="str">
        <f t="shared" si="192"/>
        <v>N</v>
      </c>
      <c r="BH124" s="139">
        <f t="shared" si="193"/>
        <v>90.948698272588388</v>
      </c>
      <c r="BI124" s="139">
        <f t="shared" si="194"/>
        <v>-26.200575870893335</v>
      </c>
      <c r="BJ124" s="139">
        <f t="shared" si="195"/>
        <v>-32.226044187333741</v>
      </c>
      <c r="BK124" s="139">
        <f t="shared" si="196"/>
        <v>29.854749397068275</v>
      </c>
      <c r="BL124" s="139">
        <f t="shared" si="197"/>
        <v>10.557500927134093</v>
      </c>
      <c r="BM124" s="139">
        <f t="shared" si="198"/>
        <v>-37.135567282415693</v>
      </c>
      <c r="BN124" s="137" t="str">
        <f t="shared" si="199"/>
        <v>Y</v>
      </c>
      <c r="BO124" s="137" t="str">
        <f t="shared" si="200"/>
        <v>Y</v>
      </c>
      <c r="BP124" s="137" t="str">
        <f t="shared" si="201"/>
        <v>N</v>
      </c>
      <c r="BQ124" s="137" t="str">
        <f t="shared" si="202"/>
        <v>Y</v>
      </c>
      <c r="BR124" s="137" t="str">
        <f t="shared" si="203"/>
        <v>Y</v>
      </c>
      <c r="BS124" s="137">
        <f>D!H124</f>
        <v>4797512845.8999996</v>
      </c>
      <c r="BT124" s="137">
        <f>D!Q124</f>
        <v>2656641288.8499999</v>
      </c>
      <c r="BU124" s="137">
        <f>D!Z124</f>
        <v>3605785043.25</v>
      </c>
      <c r="BV124" s="137">
        <f>D!AI124</f>
        <v>5482851324.8999996</v>
      </c>
      <c r="BW124" s="137">
        <f>D!AR124</f>
        <v>4164567801.1999998</v>
      </c>
      <c r="BX124" s="137">
        <f>D!BA124</f>
        <v>4113476041.1500001</v>
      </c>
      <c r="BY124" s="137">
        <f>D!BJ124</f>
        <v>6858665373.0500002</v>
      </c>
      <c r="BZ124" s="137" t="str">
        <f t="shared" si="204"/>
        <v>Y</v>
      </c>
      <c r="CA124" s="137" t="str">
        <f t="shared" si="205"/>
        <v>N</v>
      </c>
      <c r="CB124" s="137" t="str">
        <f t="shared" si="206"/>
        <v>N</v>
      </c>
      <c r="CC124" s="137" t="str">
        <f t="shared" si="207"/>
        <v>Y</v>
      </c>
      <c r="CD124" s="137" t="str">
        <f t="shared" si="208"/>
        <v>Y</v>
      </c>
      <c r="CE124" s="137" t="str">
        <f t="shared" si="209"/>
        <v>N</v>
      </c>
      <c r="CF124" s="139">
        <f t="shared" si="210"/>
        <v>80.585646471554114</v>
      </c>
      <c r="CG124" s="139">
        <f t="shared" si="211"/>
        <v>-26.322804687894237</v>
      </c>
      <c r="CH124" s="139">
        <f t="shared" si="212"/>
        <v>-34.23522124565789</v>
      </c>
      <c r="CI124" s="139">
        <f t="shared" si="213"/>
        <v>31.654749943562997</v>
      </c>
      <c r="CJ124" s="139">
        <f t="shared" si="214"/>
        <v>1.2420580438269928</v>
      </c>
      <c r="CK124" s="139">
        <f t="shared" si="215"/>
        <v>-40.025124169007739</v>
      </c>
      <c r="CL124" s="137" t="str">
        <f t="shared" si="216"/>
        <v>Y</v>
      </c>
      <c r="CM124" s="137" t="str">
        <f t="shared" si="217"/>
        <v>Y</v>
      </c>
      <c r="CN124" s="137" t="str">
        <f t="shared" si="218"/>
        <v>N</v>
      </c>
      <c r="CO124" s="137" t="str">
        <f t="shared" si="219"/>
        <v>Y</v>
      </c>
      <c r="CP124" s="137" t="str">
        <f t="shared" si="220"/>
        <v>Y</v>
      </c>
      <c r="CQ124" s="137">
        <f>D!I124</f>
        <v>206981</v>
      </c>
      <c r="CR124" s="137">
        <f>D!R124</f>
        <v>102056</v>
      </c>
      <c r="CS124" s="137">
        <f>D!AA124</f>
        <v>134476</v>
      </c>
      <c r="CT124" s="137">
        <f>D!AJ124</f>
        <v>179152</v>
      </c>
      <c r="CU124" s="137">
        <f>D!AS124</f>
        <v>165227</v>
      </c>
      <c r="CV124" s="137">
        <f>D!BB124</f>
        <v>158958</v>
      </c>
      <c r="CW124" s="137">
        <f>D!BK124</f>
        <v>215406</v>
      </c>
      <c r="CX124" s="137" t="str">
        <f t="shared" si="221"/>
        <v>Y</v>
      </c>
      <c r="CY124" s="137" t="str">
        <f t="shared" si="222"/>
        <v>N</v>
      </c>
      <c r="CZ124" s="137" t="str">
        <f t="shared" si="223"/>
        <v>N</v>
      </c>
      <c r="DA124" s="137" t="str">
        <f t="shared" si="224"/>
        <v>Y</v>
      </c>
      <c r="DB124" s="137" t="str">
        <f t="shared" si="225"/>
        <v>Y</v>
      </c>
      <c r="DC124" s="137" t="str">
        <f t="shared" si="226"/>
        <v>N</v>
      </c>
      <c r="DD124" s="139">
        <f t="shared" si="227"/>
        <v>102.81120169318805</v>
      </c>
      <c r="DE124" s="139">
        <f t="shared" si="228"/>
        <v>-24.108391088372645</v>
      </c>
      <c r="DF124" s="139">
        <f t="shared" si="229"/>
        <v>-24.937483254443155</v>
      </c>
      <c r="DG124" s="139">
        <f t="shared" si="230"/>
        <v>8.4277993306178764</v>
      </c>
      <c r="DH124" s="139">
        <f t="shared" si="231"/>
        <v>3.9438090564803283</v>
      </c>
      <c r="DI124" s="139">
        <f t="shared" si="232"/>
        <v>-26.205398178323726</v>
      </c>
      <c r="DJ124" s="137" t="str">
        <f t="shared" si="233"/>
        <v>Y</v>
      </c>
      <c r="DK124" s="137" t="str">
        <f t="shared" si="234"/>
        <v>Y</v>
      </c>
      <c r="DL124" s="137" t="str">
        <f t="shared" si="235"/>
        <v>N</v>
      </c>
      <c r="DM124" s="137" t="str">
        <f t="shared" si="236"/>
        <v>Y</v>
      </c>
      <c r="DN124" s="137" t="str">
        <f t="shared" si="237"/>
        <v>Y</v>
      </c>
      <c r="DO124" s="137">
        <f>Volatility!B124</f>
        <v>7.08</v>
      </c>
      <c r="DP124" s="137">
        <f>Volatility!E124</f>
        <v>7.14</v>
      </c>
      <c r="DQ124" s="137">
        <f>Volatility!H124</f>
        <v>7.3599999999999897</v>
      </c>
      <c r="DR124" s="137">
        <f>Volatility!K124</f>
        <v>7.58</v>
      </c>
      <c r="DS124" s="137">
        <f>Volatility!N124</f>
        <v>7.8</v>
      </c>
      <c r="DT124" s="137">
        <f>Volatility!Q124</f>
        <v>7.57</v>
      </c>
      <c r="DU124" s="137">
        <f>Volatility!T124</f>
        <v>7.8</v>
      </c>
      <c r="DV124" s="137" t="str">
        <f t="shared" si="238"/>
        <v>N</v>
      </c>
      <c r="DW124" s="137" t="str">
        <f t="shared" si="239"/>
        <v>N</v>
      </c>
      <c r="DX124" s="137" t="str">
        <f t="shared" si="240"/>
        <v>N</v>
      </c>
      <c r="DY124" s="137" t="str">
        <f t="shared" si="241"/>
        <v>N</v>
      </c>
      <c r="DZ124" s="137" t="str">
        <f t="shared" si="242"/>
        <v>Y</v>
      </c>
      <c r="EA124" s="137" t="str">
        <f t="shared" si="243"/>
        <v>N</v>
      </c>
      <c r="EB124" s="139">
        <f t="shared" si="244"/>
        <v>-0.84033613445377608</v>
      </c>
      <c r="EC124" s="139">
        <f t="shared" si="245"/>
        <v>-2.9891304347824765</v>
      </c>
      <c r="ED124" s="139">
        <f t="shared" si="246"/>
        <v>-2.9023746701848339</v>
      </c>
      <c r="EE124" s="139">
        <f t="shared" si="247"/>
        <v>-2.8205128205128176</v>
      </c>
      <c r="EF124" s="139">
        <f t="shared" si="248"/>
        <v>3.0383091149273387</v>
      </c>
      <c r="EG124" s="139">
        <f t="shared" si="249"/>
        <v>-2.9487179487179427</v>
      </c>
      <c r="EH124" s="137" t="str">
        <f t="shared" si="250"/>
        <v>Y</v>
      </c>
      <c r="EI124" s="137" t="str">
        <f t="shared" si="251"/>
        <v>N</v>
      </c>
      <c r="EJ124" s="137" t="str">
        <f t="shared" si="252"/>
        <v>N</v>
      </c>
      <c r="EK124" s="137" t="str">
        <f t="shared" si="253"/>
        <v>N</v>
      </c>
      <c r="EL124" s="137" t="str">
        <f t="shared" si="254"/>
        <v>Y</v>
      </c>
    </row>
    <row r="125" spans="1:142" x14ac:dyDescent="0.3">
      <c r="A125" s="137" t="str">
        <f>D!B125</f>
        <v>SUNPHARMA</v>
      </c>
      <c r="B125" s="137">
        <f>D!F125</f>
        <v>469.4</v>
      </c>
      <c r="C125" s="137">
        <f>D!O125</f>
        <v>466.45</v>
      </c>
      <c r="D125" s="137">
        <f>D!X125</f>
        <v>455.75</v>
      </c>
      <c r="E125" s="137">
        <f>D!AG125</f>
        <v>441.7</v>
      </c>
      <c r="F125" s="137">
        <f>D!AP125</f>
        <v>440.7</v>
      </c>
      <c r="G125" s="137">
        <f>D!AY125</f>
        <v>448.6</v>
      </c>
      <c r="H125" s="137">
        <f>D!BH125</f>
        <v>455.95</v>
      </c>
      <c r="I125" s="137" t="str">
        <f t="shared" si="170"/>
        <v>Y</v>
      </c>
      <c r="J125" s="137" t="str">
        <f t="shared" si="171"/>
        <v>Y</v>
      </c>
      <c r="K125" s="137" t="str">
        <f t="shared" si="172"/>
        <v>Y</v>
      </c>
      <c r="L125" s="137" t="str">
        <f t="shared" si="173"/>
        <v>Y</v>
      </c>
      <c r="M125" s="137" t="str">
        <f t="shared" si="174"/>
        <v>N</v>
      </c>
      <c r="N125" s="137" t="str">
        <f t="shared" si="175"/>
        <v>N</v>
      </c>
      <c r="O125" s="139">
        <f t="shared" si="176"/>
        <v>0.63243648836959776</v>
      </c>
      <c r="P125" s="139">
        <f t="shared" si="177"/>
        <v>2.3477783872737223</v>
      </c>
      <c r="Q125" s="139">
        <f t="shared" si="178"/>
        <v>3.1808920081503307</v>
      </c>
      <c r="R125" s="139">
        <f t="shared" si="179"/>
        <v>0.2269117313365101</v>
      </c>
      <c r="S125" s="139">
        <f t="shared" si="180"/>
        <v>-1.7610343290236368</v>
      </c>
      <c r="T125" s="139">
        <f t="shared" si="181"/>
        <v>-1.6120188617172861</v>
      </c>
      <c r="U125" s="137" t="str">
        <f t="shared" si="182"/>
        <v>N</v>
      </c>
      <c r="V125" s="137" t="str">
        <f t="shared" si="183"/>
        <v>N</v>
      </c>
      <c r="W125" s="137" t="str">
        <f t="shared" si="184"/>
        <v>Y</v>
      </c>
      <c r="X125" s="137" t="str">
        <f t="shared" si="185"/>
        <v>Y</v>
      </c>
      <c r="Y125" s="137" t="str">
        <f t="shared" si="186"/>
        <v>N</v>
      </c>
      <c r="Z125" s="137">
        <f>D!C125</f>
        <v>467</v>
      </c>
      <c r="AA125" s="137">
        <f>D!L125</f>
        <v>455.5</v>
      </c>
      <c r="AB125" s="137">
        <f>D!U125</f>
        <v>439.9</v>
      </c>
      <c r="AC125" s="137">
        <f>D!AD125</f>
        <v>443.8</v>
      </c>
      <c r="AD125" s="137">
        <f>D!AM125</f>
        <v>447</v>
      </c>
      <c r="AE125" s="137">
        <f>D!AV125</f>
        <v>455.95</v>
      </c>
      <c r="AF125" s="137">
        <f>D!BE125</f>
        <v>453</v>
      </c>
      <c r="AG125" s="137">
        <f>D!D125</f>
        <v>471.9</v>
      </c>
      <c r="AH125" s="137">
        <f>D!M125</f>
        <v>469</v>
      </c>
      <c r="AI125" s="137">
        <f>D!V125</f>
        <v>458.45</v>
      </c>
      <c r="AJ125" s="137">
        <f>D!AE125</f>
        <v>456</v>
      </c>
      <c r="AK125" s="137">
        <f>D!AN125</f>
        <v>454.6</v>
      </c>
      <c r="AL125" s="137">
        <f>D!AW125</f>
        <v>458.9</v>
      </c>
      <c r="AM125" s="137">
        <f>D!BF125</f>
        <v>462.95</v>
      </c>
      <c r="AN125" s="137">
        <f>D!E125</f>
        <v>458.05</v>
      </c>
      <c r="AO125" s="137">
        <f>D!N125</f>
        <v>453</v>
      </c>
      <c r="AP125" s="137">
        <f>D!W125</f>
        <v>437.25</v>
      </c>
      <c r="AQ125" s="137">
        <f>D!AF125</f>
        <v>438.6</v>
      </c>
      <c r="AR125" s="137">
        <f>D!AO125</f>
        <v>434.25</v>
      </c>
      <c r="AS125" s="137">
        <f>D!AX125</f>
        <v>445.55</v>
      </c>
      <c r="AT125" s="137">
        <f>D!BG125</f>
        <v>448.8</v>
      </c>
      <c r="AU125" s="137">
        <f>D!G125</f>
        <v>10194360</v>
      </c>
      <c r="AV125" s="137">
        <f>D!P125</f>
        <v>8988288</v>
      </c>
      <c r="AW125" s="137">
        <f>D!Y125</f>
        <v>7967090</v>
      </c>
      <c r="AX125" s="137">
        <f>D!AH125</f>
        <v>10126406</v>
      </c>
      <c r="AY125" s="137">
        <f>D!AQ125</f>
        <v>9067512</v>
      </c>
      <c r="AZ125" s="137">
        <f>D!AZ125</f>
        <v>7863397</v>
      </c>
      <c r="BA125" s="137">
        <f>D!BI125</f>
        <v>11764891</v>
      </c>
      <c r="BB125" s="137" t="str">
        <f t="shared" si="187"/>
        <v>Y</v>
      </c>
      <c r="BC125" s="137" t="str">
        <f t="shared" si="188"/>
        <v>Y</v>
      </c>
      <c r="BD125" s="137" t="str">
        <f t="shared" si="189"/>
        <v>N</v>
      </c>
      <c r="BE125" s="137" t="str">
        <f t="shared" si="190"/>
        <v>Y</v>
      </c>
      <c r="BF125" s="137" t="str">
        <f t="shared" si="191"/>
        <v>Y</v>
      </c>
      <c r="BG125" s="137" t="str">
        <f t="shared" si="192"/>
        <v>N</v>
      </c>
      <c r="BH125" s="139">
        <f t="shared" si="193"/>
        <v>13.418261631135985</v>
      </c>
      <c r="BI125" s="139">
        <f t="shared" si="194"/>
        <v>12.817703829127073</v>
      </c>
      <c r="BJ125" s="139">
        <f t="shared" si="195"/>
        <v>-21.323616690857548</v>
      </c>
      <c r="BK125" s="139">
        <f t="shared" si="196"/>
        <v>11.677889149746919</v>
      </c>
      <c r="BL125" s="139">
        <f t="shared" si="197"/>
        <v>15.312911201100491</v>
      </c>
      <c r="BM125" s="139">
        <f t="shared" si="198"/>
        <v>-33.162177193141865</v>
      </c>
      <c r="BN125" s="137" t="str">
        <f t="shared" si="199"/>
        <v>Y</v>
      </c>
      <c r="BO125" s="137" t="str">
        <f t="shared" si="200"/>
        <v>Y</v>
      </c>
      <c r="BP125" s="137" t="str">
        <f t="shared" si="201"/>
        <v>N</v>
      </c>
      <c r="BQ125" s="137" t="str">
        <f t="shared" si="202"/>
        <v>N</v>
      </c>
      <c r="BR125" s="137" t="str">
        <f t="shared" si="203"/>
        <v>Y</v>
      </c>
      <c r="BS125" s="137">
        <f>D!H125</f>
        <v>4759202348</v>
      </c>
      <c r="BT125" s="137">
        <f>D!Q125</f>
        <v>4149865269.5999999</v>
      </c>
      <c r="BU125" s="137">
        <f>D!Z125</f>
        <v>3573094726.5500002</v>
      </c>
      <c r="BV125" s="137">
        <f>D!AI125</f>
        <v>4524675093.6999998</v>
      </c>
      <c r="BW125" s="137">
        <f>D!AR125</f>
        <v>4006840195.9000001</v>
      </c>
      <c r="BX125" s="137">
        <f>D!BA125</f>
        <v>3557838994.75</v>
      </c>
      <c r="BY125" s="137">
        <f>D!BJ125</f>
        <v>5382257481.3500004</v>
      </c>
      <c r="BZ125" s="137" t="str">
        <f t="shared" si="204"/>
        <v>Y</v>
      </c>
      <c r="CA125" s="137" t="str">
        <f t="shared" si="205"/>
        <v>Y</v>
      </c>
      <c r="CB125" s="137" t="str">
        <f t="shared" si="206"/>
        <v>N</v>
      </c>
      <c r="CC125" s="137" t="str">
        <f t="shared" si="207"/>
        <v>Y</v>
      </c>
      <c r="CD125" s="137" t="str">
        <f t="shared" si="208"/>
        <v>Y</v>
      </c>
      <c r="CE125" s="137" t="str">
        <f t="shared" si="209"/>
        <v>N</v>
      </c>
      <c r="CF125" s="139">
        <f t="shared" si="210"/>
        <v>14.683297861829942</v>
      </c>
      <c r="CG125" s="139">
        <f t="shared" si="211"/>
        <v>16.142044563338519</v>
      </c>
      <c r="CH125" s="139">
        <f t="shared" si="212"/>
        <v>-21.030910450895071</v>
      </c>
      <c r="CI125" s="139">
        <f t="shared" si="213"/>
        <v>12.923772161661809</v>
      </c>
      <c r="CJ125" s="139">
        <f t="shared" si="214"/>
        <v>12.620053965695268</v>
      </c>
      <c r="CK125" s="139">
        <f t="shared" si="215"/>
        <v>-33.89690093648943</v>
      </c>
      <c r="CL125" s="137" t="str">
        <f t="shared" si="216"/>
        <v>N</v>
      </c>
      <c r="CM125" s="137" t="str">
        <f t="shared" si="217"/>
        <v>Y</v>
      </c>
      <c r="CN125" s="137" t="str">
        <f t="shared" si="218"/>
        <v>N</v>
      </c>
      <c r="CO125" s="137" t="str">
        <f t="shared" si="219"/>
        <v>Y</v>
      </c>
      <c r="CP125" s="137" t="str">
        <f t="shared" si="220"/>
        <v>Y</v>
      </c>
      <c r="CQ125" s="137">
        <f>D!I125</f>
        <v>133789</v>
      </c>
      <c r="CR125" s="137">
        <f>D!R125</f>
        <v>161179</v>
      </c>
      <c r="CS125" s="137">
        <f>D!AA125</f>
        <v>111119</v>
      </c>
      <c r="CT125" s="137">
        <f>D!AJ125</f>
        <v>160458</v>
      </c>
      <c r="CU125" s="137">
        <f>D!AS125</f>
        <v>149683</v>
      </c>
      <c r="CV125" s="137">
        <f>D!BB125</f>
        <v>96594</v>
      </c>
      <c r="CW125" s="137">
        <f>D!BK125</f>
        <v>164996</v>
      </c>
      <c r="CX125" s="137" t="str">
        <f t="shared" si="221"/>
        <v>N</v>
      </c>
      <c r="CY125" s="137" t="str">
        <f t="shared" si="222"/>
        <v>Y</v>
      </c>
      <c r="CZ125" s="137" t="str">
        <f t="shared" si="223"/>
        <v>N</v>
      </c>
      <c r="DA125" s="137" t="str">
        <f t="shared" si="224"/>
        <v>Y</v>
      </c>
      <c r="DB125" s="137" t="str">
        <f t="shared" si="225"/>
        <v>Y</v>
      </c>
      <c r="DC125" s="137" t="str">
        <f t="shared" si="226"/>
        <v>N</v>
      </c>
      <c r="DD125" s="139">
        <f t="shared" si="227"/>
        <v>-16.993528933670017</v>
      </c>
      <c r="DE125" s="139">
        <f t="shared" si="228"/>
        <v>45.050801393101089</v>
      </c>
      <c r="DF125" s="139">
        <f t="shared" si="229"/>
        <v>-30.748856398559127</v>
      </c>
      <c r="DG125" s="139">
        <f t="shared" si="230"/>
        <v>7.1985462610984543</v>
      </c>
      <c r="DH125" s="139">
        <f t="shared" si="231"/>
        <v>54.960970660703566</v>
      </c>
      <c r="DI125" s="139">
        <f t="shared" si="232"/>
        <v>-41.456762588183956</v>
      </c>
      <c r="DJ125" s="137" t="str">
        <f t="shared" si="233"/>
        <v>N</v>
      </c>
      <c r="DK125" s="137" t="str">
        <f t="shared" si="234"/>
        <v>Y</v>
      </c>
      <c r="DL125" s="137" t="str">
        <f t="shared" si="235"/>
        <v>N</v>
      </c>
      <c r="DM125" s="137" t="str">
        <f t="shared" si="236"/>
        <v>N</v>
      </c>
      <c r="DN125" s="137" t="str">
        <f t="shared" si="237"/>
        <v>Y</v>
      </c>
      <c r="DO125" s="137">
        <f>Volatility!B125</f>
        <v>2.67</v>
      </c>
      <c r="DP125" s="137">
        <f>Volatility!E125</f>
        <v>2.75</v>
      </c>
      <c r="DQ125" s="137">
        <f>Volatility!H125</f>
        <v>2.78</v>
      </c>
      <c r="DR125" s="137">
        <f>Volatility!K125</f>
        <v>2.76</v>
      </c>
      <c r="DS125" s="137">
        <f>Volatility!N125</f>
        <v>2.85</v>
      </c>
      <c r="DT125" s="137">
        <f>Volatility!Q125</f>
        <v>2.91</v>
      </c>
      <c r="DU125" s="137">
        <f>Volatility!T125</f>
        <v>2.97</v>
      </c>
      <c r="DV125" s="137" t="str">
        <f t="shared" si="238"/>
        <v>N</v>
      </c>
      <c r="DW125" s="137" t="str">
        <f t="shared" si="239"/>
        <v>N</v>
      </c>
      <c r="DX125" s="137" t="str">
        <f t="shared" si="240"/>
        <v>Y</v>
      </c>
      <c r="DY125" s="137" t="str">
        <f t="shared" si="241"/>
        <v>N</v>
      </c>
      <c r="DZ125" s="137" t="str">
        <f t="shared" si="242"/>
        <v>N</v>
      </c>
      <c r="EA125" s="137" t="str">
        <f t="shared" si="243"/>
        <v>N</v>
      </c>
      <c r="EB125" s="139">
        <f t="shared" si="244"/>
        <v>-2.9090909090909114</v>
      </c>
      <c r="EC125" s="139">
        <f t="shared" si="245"/>
        <v>-1.0791366906474751</v>
      </c>
      <c r="ED125" s="139">
        <f t="shared" si="246"/>
        <v>0.72463768115942095</v>
      </c>
      <c r="EE125" s="139">
        <f t="shared" si="247"/>
        <v>-3.157894736842116</v>
      </c>
      <c r="EF125" s="139">
        <f t="shared" si="248"/>
        <v>-2.0618556701030943</v>
      </c>
      <c r="EG125" s="139">
        <f t="shared" si="249"/>
        <v>-2.0202020202020217</v>
      </c>
      <c r="EH125" s="137" t="str">
        <f t="shared" si="250"/>
        <v>N</v>
      </c>
      <c r="EI125" s="137" t="str">
        <f t="shared" si="251"/>
        <v>N</v>
      </c>
      <c r="EJ125" s="137" t="str">
        <f t="shared" si="252"/>
        <v>Y</v>
      </c>
      <c r="EK125" s="137" t="str">
        <f t="shared" si="253"/>
        <v>N</v>
      </c>
      <c r="EL125" s="137" t="str">
        <f t="shared" si="254"/>
        <v>N</v>
      </c>
    </row>
    <row r="126" spans="1:142" x14ac:dyDescent="0.3">
      <c r="A126" s="137" t="str">
        <f>D!B126</f>
        <v>SUNTV</v>
      </c>
      <c r="B126" s="137">
        <f>D!F126</f>
        <v>393.95</v>
      </c>
      <c r="C126" s="137">
        <f>D!O126</f>
        <v>386.1</v>
      </c>
      <c r="D126" s="137">
        <f>D!X126</f>
        <v>379.45</v>
      </c>
      <c r="E126" s="137">
        <f>D!AG126</f>
        <v>369.95</v>
      </c>
      <c r="F126" s="137">
        <f>D!AP126</f>
        <v>358.05</v>
      </c>
      <c r="G126" s="137">
        <f>D!AY126</f>
        <v>386.35</v>
      </c>
      <c r="H126" s="137">
        <f>D!BH126</f>
        <v>385.55</v>
      </c>
      <c r="I126" s="137" t="str">
        <f t="shared" si="170"/>
        <v>Y</v>
      </c>
      <c r="J126" s="137" t="str">
        <f t="shared" si="171"/>
        <v>Y</v>
      </c>
      <c r="K126" s="137" t="str">
        <f t="shared" si="172"/>
        <v>Y</v>
      </c>
      <c r="L126" s="137" t="str">
        <f t="shared" si="173"/>
        <v>Y</v>
      </c>
      <c r="M126" s="137" t="str">
        <f t="shared" si="174"/>
        <v>N</v>
      </c>
      <c r="N126" s="137" t="str">
        <f t="shared" si="175"/>
        <v>Y</v>
      </c>
      <c r="O126" s="139">
        <f t="shared" si="176"/>
        <v>2.0331520331520241</v>
      </c>
      <c r="P126" s="139">
        <f t="shared" si="177"/>
        <v>1.752536566082497</v>
      </c>
      <c r="Q126" s="139">
        <f t="shared" si="178"/>
        <v>2.5679145830517638</v>
      </c>
      <c r="R126" s="139">
        <f t="shared" si="179"/>
        <v>3.3235581622678332</v>
      </c>
      <c r="S126" s="139">
        <f t="shared" si="180"/>
        <v>-7.324964410508608</v>
      </c>
      <c r="T126" s="139">
        <f t="shared" si="181"/>
        <v>0.20749578524186524</v>
      </c>
      <c r="U126" s="137" t="str">
        <f t="shared" si="182"/>
        <v>Y</v>
      </c>
      <c r="V126" s="137" t="str">
        <f t="shared" si="183"/>
        <v>N</v>
      </c>
      <c r="W126" s="137" t="str">
        <f t="shared" si="184"/>
        <v>N</v>
      </c>
      <c r="X126" s="137" t="str">
        <f t="shared" si="185"/>
        <v>Y</v>
      </c>
      <c r="Y126" s="137" t="str">
        <f t="shared" si="186"/>
        <v>N</v>
      </c>
      <c r="Z126" s="137">
        <f>D!C126</f>
        <v>387.5</v>
      </c>
      <c r="AA126" s="137">
        <f>D!L126</f>
        <v>382</v>
      </c>
      <c r="AB126" s="137">
        <f>D!U126</f>
        <v>369.7</v>
      </c>
      <c r="AC126" s="137">
        <f>D!AD126</f>
        <v>362.4</v>
      </c>
      <c r="AD126" s="137">
        <f>D!AM126</f>
        <v>388.8</v>
      </c>
      <c r="AE126" s="137">
        <f>D!AV126</f>
        <v>385.7</v>
      </c>
      <c r="AF126" s="137">
        <f>D!BE126</f>
        <v>389</v>
      </c>
      <c r="AG126" s="137">
        <f>D!D126</f>
        <v>400</v>
      </c>
      <c r="AH126" s="137">
        <f>D!M126</f>
        <v>392.7</v>
      </c>
      <c r="AI126" s="137">
        <f>D!V126</f>
        <v>386.25</v>
      </c>
      <c r="AJ126" s="137">
        <f>D!AE126</f>
        <v>372.3</v>
      </c>
      <c r="AK126" s="137">
        <f>D!AN126</f>
        <v>389</v>
      </c>
      <c r="AL126" s="137">
        <f>D!AW126</f>
        <v>392</v>
      </c>
      <c r="AM126" s="137">
        <f>D!BF126</f>
        <v>394.85</v>
      </c>
      <c r="AN126" s="137">
        <f>D!E126</f>
        <v>385</v>
      </c>
      <c r="AO126" s="137">
        <f>D!N126</f>
        <v>380.6</v>
      </c>
      <c r="AP126" s="137">
        <f>D!W126</f>
        <v>369</v>
      </c>
      <c r="AQ126" s="137">
        <f>D!AF126</f>
        <v>358.45</v>
      </c>
      <c r="AR126" s="137">
        <f>D!AO126</f>
        <v>355.5</v>
      </c>
      <c r="AS126" s="137">
        <f>D!AX126</f>
        <v>381</v>
      </c>
      <c r="AT126" s="137">
        <f>D!BG126</f>
        <v>383.2</v>
      </c>
      <c r="AU126" s="137">
        <f>D!G126</f>
        <v>3506414</v>
      </c>
      <c r="AV126" s="137">
        <f>D!P126</f>
        <v>1739258</v>
      </c>
      <c r="AW126" s="137">
        <f>D!Y126</f>
        <v>2803654</v>
      </c>
      <c r="AX126" s="137">
        <f>D!AH126</f>
        <v>2764080</v>
      </c>
      <c r="AY126" s="137">
        <f>D!AQ126</f>
        <v>2097752</v>
      </c>
      <c r="AZ126" s="137">
        <f>D!AZ126</f>
        <v>1858997</v>
      </c>
      <c r="BA126" s="137">
        <f>D!BI126</f>
        <v>1779817</v>
      </c>
      <c r="BB126" s="137" t="str">
        <f t="shared" si="187"/>
        <v>Y</v>
      </c>
      <c r="BC126" s="137" t="str">
        <f t="shared" si="188"/>
        <v>N</v>
      </c>
      <c r="BD126" s="137" t="str">
        <f t="shared" si="189"/>
        <v>Y</v>
      </c>
      <c r="BE126" s="137" t="str">
        <f t="shared" si="190"/>
        <v>Y</v>
      </c>
      <c r="BF126" s="137" t="str">
        <f t="shared" si="191"/>
        <v>Y</v>
      </c>
      <c r="BG126" s="137" t="str">
        <f t="shared" si="192"/>
        <v>Y</v>
      </c>
      <c r="BH126" s="139">
        <f t="shared" si="193"/>
        <v>101.60401734532772</v>
      </c>
      <c r="BI126" s="139">
        <f t="shared" si="194"/>
        <v>-37.964599055375594</v>
      </c>
      <c r="BJ126" s="139">
        <f t="shared" si="195"/>
        <v>1.4317241179705362</v>
      </c>
      <c r="BK126" s="139">
        <f t="shared" si="196"/>
        <v>31.763907268352025</v>
      </c>
      <c r="BL126" s="139">
        <f t="shared" si="197"/>
        <v>12.843215992279708</v>
      </c>
      <c r="BM126" s="139">
        <f t="shared" si="198"/>
        <v>4.4487719804901289</v>
      </c>
      <c r="BN126" s="137" t="str">
        <f t="shared" si="199"/>
        <v>Y</v>
      </c>
      <c r="BO126" s="137" t="str">
        <f t="shared" si="200"/>
        <v>N</v>
      </c>
      <c r="BP126" s="137" t="str">
        <f t="shared" si="201"/>
        <v>N</v>
      </c>
      <c r="BQ126" s="137" t="str">
        <f t="shared" si="202"/>
        <v>Y</v>
      </c>
      <c r="BR126" s="137" t="str">
        <f t="shared" si="203"/>
        <v>Y</v>
      </c>
      <c r="BS126" s="137">
        <f>D!H126</f>
        <v>1384277674.4000001</v>
      </c>
      <c r="BT126" s="137">
        <f>D!Q126</f>
        <v>671918476.75</v>
      </c>
      <c r="BU126" s="137">
        <f>D!Z126</f>
        <v>1064243986.6</v>
      </c>
      <c r="BV126" s="137">
        <f>D!AI126</f>
        <v>1013854142.35</v>
      </c>
      <c r="BW126" s="137">
        <f>D!AR126</f>
        <v>775044964.10000002</v>
      </c>
      <c r="BX126" s="137">
        <f>D!BA126</f>
        <v>717528566.20000005</v>
      </c>
      <c r="BY126" s="137">
        <f>D!BJ126</f>
        <v>689531431.64999998</v>
      </c>
      <c r="BZ126" s="137" t="str">
        <f t="shared" si="204"/>
        <v>Y</v>
      </c>
      <c r="CA126" s="137" t="str">
        <f t="shared" si="205"/>
        <v>N</v>
      </c>
      <c r="CB126" s="137" t="str">
        <f t="shared" si="206"/>
        <v>Y</v>
      </c>
      <c r="CC126" s="137" t="str">
        <f t="shared" si="207"/>
        <v>Y</v>
      </c>
      <c r="CD126" s="137" t="str">
        <f t="shared" si="208"/>
        <v>Y</v>
      </c>
      <c r="CE126" s="137" t="str">
        <f t="shared" si="209"/>
        <v>Y</v>
      </c>
      <c r="CF126" s="139">
        <f t="shared" si="210"/>
        <v>106.01869457372383</v>
      </c>
      <c r="CG126" s="139">
        <f t="shared" si="211"/>
        <v>-36.864244927836928</v>
      </c>
      <c r="CH126" s="139">
        <f t="shared" si="212"/>
        <v>4.9701275701455438</v>
      </c>
      <c r="CI126" s="139">
        <f t="shared" si="213"/>
        <v>30.812299842153116</v>
      </c>
      <c r="CJ126" s="139">
        <f t="shared" si="214"/>
        <v>8.0159035625026487</v>
      </c>
      <c r="CK126" s="139">
        <f t="shared" si="215"/>
        <v>4.0603130277911923</v>
      </c>
      <c r="CL126" s="137" t="str">
        <f t="shared" si="216"/>
        <v>Y</v>
      </c>
      <c r="CM126" s="137" t="str">
        <f t="shared" si="217"/>
        <v>N</v>
      </c>
      <c r="CN126" s="137" t="str">
        <f t="shared" si="218"/>
        <v>N</v>
      </c>
      <c r="CO126" s="137" t="str">
        <f t="shared" si="219"/>
        <v>Y</v>
      </c>
      <c r="CP126" s="137" t="str">
        <f t="shared" si="220"/>
        <v>Y</v>
      </c>
      <c r="CQ126" s="137">
        <f>D!I126</f>
        <v>46660</v>
      </c>
      <c r="CR126" s="137">
        <f>D!R126</f>
        <v>32753</v>
      </c>
      <c r="CS126" s="137">
        <f>D!AA126</f>
        <v>53921</v>
      </c>
      <c r="CT126" s="137">
        <f>D!AJ126</f>
        <v>34830</v>
      </c>
      <c r="CU126" s="137">
        <f>D!AS126</f>
        <v>34395</v>
      </c>
      <c r="CV126" s="137">
        <f>D!BB126</f>
        <v>25153</v>
      </c>
      <c r="CW126" s="137">
        <f>D!BK126</f>
        <v>24497</v>
      </c>
      <c r="CX126" s="137" t="str">
        <f t="shared" si="221"/>
        <v>Y</v>
      </c>
      <c r="CY126" s="137" t="str">
        <f t="shared" si="222"/>
        <v>N</v>
      </c>
      <c r="CZ126" s="137" t="str">
        <f t="shared" si="223"/>
        <v>Y</v>
      </c>
      <c r="DA126" s="137" t="str">
        <f t="shared" si="224"/>
        <v>Y</v>
      </c>
      <c r="DB126" s="137" t="str">
        <f t="shared" si="225"/>
        <v>Y</v>
      </c>
      <c r="DC126" s="137" t="str">
        <f t="shared" si="226"/>
        <v>Y</v>
      </c>
      <c r="DD126" s="139">
        <f t="shared" si="227"/>
        <v>42.460232650444233</v>
      </c>
      <c r="DE126" s="139">
        <f t="shared" si="228"/>
        <v>-39.257432169284698</v>
      </c>
      <c r="DF126" s="139">
        <f t="shared" si="229"/>
        <v>54.811943726672411</v>
      </c>
      <c r="DG126" s="139">
        <f t="shared" si="230"/>
        <v>1.264718709114697</v>
      </c>
      <c r="DH126" s="139">
        <f t="shared" si="231"/>
        <v>36.743132031964379</v>
      </c>
      <c r="DI126" s="139">
        <f t="shared" si="232"/>
        <v>2.6778789239498715</v>
      </c>
      <c r="DJ126" s="137" t="str">
        <f t="shared" si="233"/>
        <v>Y</v>
      </c>
      <c r="DK126" s="137" t="str">
        <f t="shared" si="234"/>
        <v>N</v>
      </c>
      <c r="DL126" s="137" t="str">
        <f t="shared" si="235"/>
        <v>Y</v>
      </c>
      <c r="DM126" s="137" t="str">
        <f t="shared" si="236"/>
        <v>N</v>
      </c>
      <c r="DN126" s="137" t="str">
        <f t="shared" si="237"/>
        <v>Y</v>
      </c>
      <c r="DO126" s="137">
        <f>Volatility!B126</f>
        <v>3.63</v>
      </c>
      <c r="DP126" s="137">
        <f>Volatility!E126</f>
        <v>3.71</v>
      </c>
      <c r="DQ126" s="137">
        <f>Volatility!H126</f>
        <v>3.8</v>
      </c>
      <c r="DR126" s="137">
        <f>Volatility!K126</f>
        <v>3.8699999999999899</v>
      </c>
      <c r="DS126" s="137">
        <f>Volatility!N126</f>
        <v>3.91</v>
      </c>
      <c r="DT126" s="137">
        <f>Volatility!Q126</f>
        <v>3.55</v>
      </c>
      <c r="DU126" s="137">
        <f>Volatility!T126</f>
        <v>3.66</v>
      </c>
      <c r="DV126" s="137" t="str">
        <f t="shared" si="238"/>
        <v>N</v>
      </c>
      <c r="DW126" s="137" t="str">
        <f t="shared" si="239"/>
        <v>N</v>
      </c>
      <c r="DX126" s="137" t="str">
        <f t="shared" si="240"/>
        <v>N</v>
      </c>
      <c r="DY126" s="137" t="str">
        <f t="shared" si="241"/>
        <v>N</v>
      </c>
      <c r="DZ126" s="137" t="str">
        <f t="shared" si="242"/>
        <v>Y</v>
      </c>
      <c r="EA126" s="137" t="str">
        <f t="shared" si="243"/>
        <v>N</v>
      </c>
      <c r="EB126" s="139">
        <f t="shared" si="244"/>
        <v>-2.156334231805932</v>
      </c>
      <c r="EC126" s="139">
        <f t="shared" si="245"/>
        <v>-2.3684210526315752</v>
      </c>
      <c r="ED126" s="139">
        <f t="shared" si="246"/>
        <v>-1.8087855297155102</v>
      </c>
      <c r="EE126" s="139">
        <f t="shared" si="247"/>
        <v>-1.0230179028135613</v>
      </c>
      <c r="EF126" s="139">
        <f t="shared" si="248"/>
        <v>10.140845070422545</v>
      </c>
      <c r="EG126" s="139">
        <f t="shared" si="249"/>
        <v>-3.0054644808743256</v>
      </c>
      <c r="EH126" s="137" t="str">
        <f t="shared" si="250"/>
        <v>Y</v>
      </c>
      <c r="EI126" s="137" t="str">
        <f t="shared" si="251"/>
        <v>N</v>
      </c>
      <c r="EJ126" s="137" t="str">
        <f t="shared" si="252"/>
        <v>N</v>
      </c>
      <c r="EK126" s="137" t="str">
        <f t="shared" si="253"/>
        <v>N</v>
      </c>
      <c r="EL126" s="137" t="str">
        <f t="shared" si="254"/>
        <v>Y</v>
      </c>
    </row>
    <row r="127" spans="1:142" x14ac:dyDescent="0.3">
      <c r="A127" s="137" t="str">
        <f>D!B127</f>
        <v>TATACHEM</v>
      </c>
      <c r="B127" s="137">
        <f>D!F127</f>
        <v>295</v>
      </c>
      <c r="C127" s="137">
        <f>D!O127</f>
        <v>283.39999999999998</v>
      </c>
      <c r="D127" s="137">
        <f>D!X127</f>
        <v>288.85000000000002</v>
      </c>
      <c r="E127" s="137">
        <f>D!AG127</f>
        <v>280.35000000000002</v>
      </c>
      <c r="F127" s="137">
        <f>D!AP127</f>
        <v>276.35000000000002</v>
      </c>
      <c r="G127" s="137">
        <f>D!AY127</f>
        <v>293.2</v>
      </c>
      <c r="H127" s="137">
        <f>D!BH127</f>
        <v>292.7</v>
      </c>
      <c r="I127" s="137" t="str">
        <f t="shared" si="170"/>
        <v>Y</v>
      </c>
      <c r="J127" s="137" t="str">
        <f t="shared" si="171"/>
        <v>N</v>
      </c>
      <c r="K127" s="137" t="str">
        <f t="shared" si="172"/>
        <v>Y</v>
      </c>
      <c r="L127" s="137" t="str">
        <f t="shared" si="173"/>
        <v>Y</v>
      </c>
      <c r="M127" s="137" t="str">
        <f t="shared" si="174"/>
        <v>N</v>
      </c>
      <c r="N127" s="137" t="str">
        <f t="shared" si="175"/>
        <v>Y</v>
      </c>
      <c r="O127" s="139">
        <f t="shared" si="176"/>
        <v>4.0931545518701569</v>
      </c>
      <c r="P127" s="139">
        <f t="shared" si="177"/>
        <v>-1.8867924528302042</v>
      </c>
      <c r="Q127" s="139">
        <f t="shared" si="178"/>
        <v>3.031924380238987</v>
      </c>
      <c r="R127" s="139">
        <f t="shared" si="179"/>
        <v>1.4474398407816174</v>
      </c>
      <c r="S127" s="139">
        <f t="shared" si="180"/>
        <v>-5.7469304229194975</v>
      </c>
      <c r="T127" s="139">
        <f t="shared" si="181"/>
        <v>0.17082336863682954</v>
      </c>
      <c r="U127" s="137" t="str">
        <f t="shared" si="182"/>
        <v>Y</v>
      </c>
      <c r="V127" s="137" t="str">
        <f t="shared" si="183"/>
        <v>N</v>
      </c>
      <c r="W127" s="137" t="str">
        <f t="shared" si="184"/>
        <v>Y</v>
      </c>
      <c r="X127" s="137" t="str">
        <f t="shared" si="185"/>
        <v>Y</v>
      </c>
      <c r="Y127" s="137" t="str">
        <f t="shared" si="186"/>
        <v>N</v>
      </c>
      <c r="Z127" s="137">
        <f>D!C127</f>
        <v>284</v>
      </c>
      <c r="AA127" s="137">
        <f>D!L127</f>
        <v>290</v>
      </c>
      <c r="AB127" s="137">
        <f>D!U127</f>
        <v>281.55</v>
      </c>
      <c r="AC127" s="137">
        <f>D!AD127</f>
        <v>281</v>
      </c>
      <c r="AD127" s="137">
        <f>D!AM127</f>
        <v>294</v>
      </c>
      <c r="AE127" s="137">
        <f>D!AV127</f>
        <v>295.89999999999998</v>
      </c>
      <c r="AF127" s="137">
        <f>D!BE127</f>
        <v>298.64999999999998</v>
      </c>
      <c r="AG127" s="137">
        <f>D!D127</f>
        <v>298.85000000000002</v>
      </c>
      <c r="AH127" s="137">
        <f>D!M127</f>
        <v>290.2</v>
      </c>
      <c r="AI127" s="137">
        <f>D!V127</f>
        <v>290.7</v>
      </c>
      <c r="AJ127" s="137">
        <f>D!AE127</f>
        <v>286.7</v>
      </c>
      <c r="AK127" s="137">
        <f>D!AN127</f>
        <v>294</v>
      </c>
      <c r="AL127" s="137">
        <f>D!AW127</f>
        <v>300.8</v>
      </c>
      <c r="AM127" s="137">
        <f>D!BF127</f>
        <v>298.64999999999998</v>
      </c>
      <c r="AN127" s="137">
        <f>D!E127</f>
        <v>282.5</v>
      </c>
      <c r="AO127" s="137">
        <f>D!N127</f>
        <v>282.5</v>
      </c>
      <c r="AP127" s="137">
        <f>D!W127</f>
        <v>281.25</v>
      </c>
      <c r="AQ127" s="137">
        <f>D!AF127</f>
        <v>278.25</v>
      </c>
      <c r="AR127" s="137">
        <f>D!AO127</f>
        <v>274.10000000000002</v>
      </c>
      <c r="AS127" s="137">
        <f>D!AX127</f>
        <v>288.3</v>
      </c>
      <c r="AT127" s="137">
        <f>D!BG127</f>
        <v>290.75</v>
      </c>
      <c r="AU127" s="137">
        <f>D!G127</f>
        <v>2854398</v>
      </c>
      <c r="AV127" s="137">
        <f>D!P127</f>
        <v>1035214</v>
      </c>
      <c r="AW127" s="137">
        <f>D!Y127</f>
        <v>1483942</v>
      </c>
      <c r="AX127" s="137">
        <f>D!AH127</f>
        <v>1422466</v>
      </c>
      <c r="AY127" s="137">
        <f>D!AQ127</f>
        <v>1652566</v>
      </c>
      <c r="AZ127" s="137">
        <f>D!AZ127</f>
        <v>1951693</v>
      </c>
      <c r="BA127" s="137">
        <f>D!BI127</f>
        <v>1151572</v>
      </c>
      <c r="BB127" s="137" t="str">
        <f t="shared" si="187"/>
        <v>Y</v>
      </c>
      <c r="BC127" s="137" t="str">
        <f t="shared" si="188"/>
        <v>N</v>
      </c>
      <c r="BD127" s="137" t="str">
        <f t="shared" si="189"/>
        <v>Y</v>
      </c>
      <c r="BE127" s="137" t="str">
        <f t="shared" si="190"/>
        <v>N</v>
      </c>
      <c r="BF127" s="137" t="str">
        <f t="shared" si="191"/>
        <v>N</v>
      </c>
      <c r="BG127" s="137" t="str">
        <f t="shared" si="192"/>
        <v>Y</v>
      </c>
      <c r="BH127" s="139">
        <f t="shared" si="193"/>
        <v>175.73023548754171</v>
      </c>
      <c r="BI127" s="139">
        <f t="shared" si="194"/>
        <v>-30.238917693548668</v>
      </c>
      <c r="BJ127" s="139">
        <f t="shared" si="195"/>
        <v>4.3217904681025763</v>
      </c>
      <c r="BK127" s="139">
        <f t="shared" si="196"/>
        <v>-13.92380092534882</v>
      </c>
      <c r="BL127" s="139">
        <f t="shared" si="197"/>
        <v>-15.326539573590722</v>
      </c>
      <c r="BM127" s="139">
        <f t="shared" si="198"/>
        <v>69.480761949752164</v>
      </c>
      <c r="BN127" s="137" t="str">
        <f t="shared" si="199"/>
        <v>Y</v>
      </c>
      <c r="BO127" s="137" t="str">
        <f t="shared" si="200"/>
        <v>N</v>
      </c>
      <c r="BP127" s="137" t="str">
        <f t="shared" si="201"/>
        <v>Y</v>
      </c>
      <c r="BQ127" s="137" t="str">
        <f t="shared" si="202"/>
        <v>Y</v>
      </c>
      <c r="BR127" s="137" t="str">
        <f t="shared" si="203"/>
        <v>N</v>
      </c>
      <c r="BS127" s="137">
        <f>D!H127</f>
        <v>834102712.04999995</v>
      </c>
      <c r="BT127" s="137">
        <f>D!Q127</f>
        <v>296768471.55000001</v>
      </c>
      <c r="BU127" s="137">
        <f>D!Z127</f>
        <v>424753941.64999998</v>
      </c>
      <c r="BV127" s="137">
        <f>D!AI127</f>
        <v>401969074.89999998</v>
      </c>
      <c r="BW127" s="137">
        <f>D!AR127</f>
        <v>466044107.30000001</v>
      </c>
      <c r="BX127" s="137">
        <f>D!BA127</f>
        <v>575247276.45000005</v>
      </c>
      <c r="BY127" s="137">
        <f>D!BJ127</f>
        <v>338440462.44999999</v>
      </c>
      <c r="BZ127" s="137" t="str">
        <f t="shared" si="204"/>
        <v>Y</v>
      </c>
      <c r="CA127" s="137" t="str">
        <f t="shared" si="205"/>
        <v>N</v>
      </c>
      <c r="CB127" s="137" t="str">
        <f t="shared" si="206"/>
        <v>Y</v>
      </c>
      <c r="CC127" s="137" t="str">
        <f t="shared" si="207"/>
        <v>N</v>
      </c>
      <c r="CD127" s="137" t="str">
        <f t="shared" si="208"/>
        <v>N</v>
      </c>
      <c r="CE127" s="137" t="str">
        <f t="shared" si="209"/>
        <v>Y</v>
      </c>
      <c r="CF127" s="139">
        <f t="shared" si="210"/>
        <v>181.06176767819795</v>
      </c>
      <c r="CG127" s="139">
        <f t="shared" si="211"/>
        <v>-30.13167331722158</v>
      </c>
      <c r="CH127" s="139">
        <f t="shared" si="212"/>
        <v>5.6683133536251056</v>
      </c>
      <c r="CI127" s="139">
        <f t="shared" si="213"/>
        <v>-13.748705626000742</v>
      </c>
      <c r="CJ127" s="139">
        <f t="shared" si="214"/>
        <v>-18.983691643691227</v>
      </c>
      <c r="CK127" s="139">
        <f t="shared" si="215"/>
        <v>69.970006625607027</v>
      </c>
      <c r="CL127" s="137" t="str">
        <f t="shared" si="216"/>
        <v>Y</v>
      </c>
      <c r="CM127" s="137" t="str">
        <f t="shared" si="217"/>
        <v>N</v>
      </c>
      <c r="CN127" s="137" t="str">
        <f t="shared" si="218"/>
        <v>Y</v>
      </c>
      <c r="CO127" s="137" t="str">
        <f t="shared" si="219"/>
        <v>Y</v>
      </c>
      <c r="CP127" s="137" t="str">
        <f t="shared" si="220"/>
        <v>N</v>
      </c>
      <c r="CQ127" s="137">
        <f>D!I127</f>
        <v>36493</v>
      </c>
      <c r="CR127" s="137">
        <f>D!R127</f>
        <v>17974</v>
      </c>
      <c r="CS127" s="137">
        <f>D!AA127</f>
        <v>22297</v>
      </c>
      <c r="CT127" s="137">
        <f>D!AJ127</f>
        <v>17709</v>
      </c>
      <c r="CU127" s="137">
        <f>D!AS127</f>
        <v>21198</v>
      </c>
      <c r="CV127" s="137">
        <f>D!BB127</f>
        <v>34196</v>
      </c>
      <c r="CW127" s="137">
        <f>D!BK127</f>
        <v>24473</v>
      </c>
      <c r="CX127" s="137" t="str">
        <f t="shared" si="221"/>
        <v>Y</v>
      </c>
      <c r="CY127" s="137" t="str">
        <f t="shared" si="222"/>
        <v>N</v>
      </c>
      <c r="CZ127" s="137" t="str">
        <f t="shared" si="223"/>
        <v>Y</v>
      </c>
      <c r="DA127" s="137" t="str">
        <f t="shared" si="224"/>
        <v>N</v>
      </c>
      <c r="DB127" s="137" t="str">
        <f t="shared" si="225"/>
        <v>N</v>
      </c>
      <c r="DC127" s="137" t="str">
        <f t="shared" si="226"/>
        <v>Y</v>
      </c>
      <c r="DD127" s="139">
        <f t="shared" si="227"/>
        <v>103.03215756092132</v>
      </c>
      <c r="DE127" s="139">
        <f t="shared" si="228"/>
        <v>-19.388258510113467</v>
      </c>
      <c r="DF127" s="139">
        <f t="shared" si="229"/>
        <v>25.907730532497602</v>
      </c>
      <c r="DG127" s="139">
        <f t="shared" si="230"/>
        <v>-16.459099915086327</v>
      </c>
      <c r="DH127" s="139">
        <f t="shared" si="231"/>
        <v>-38.010293601590831</v>
      </c>
      <c r="DI127" s="139">
        <f t="shared" si="232"/>
        <v>39.729497813917384</v>
      </c>
      <c r="DJ127" s="137" t="str">
        <f t="shared" si="233"/>
        <v>Y</v>
      </c>
      <c r="DK127" s="137" t="str">
        <f t="shared" si="234"/>
        <v>N</v>
      </c>
      <c r="DL127" s="137" t="str">
        <f t="shared" si="235"/>
        <v>Y</v>
      </c>
      <c r="DM127" s="137" t="str">
        <f t="shared" si="236"/>
        <v>Y</v>
      </c>
      <c r="DN127" s="137" t="str">
        <f t="shared" si="237"/>
        <v>N</v>
      </c>
      <c r="DO127" s="137">
        <f>Volatility!B127</f>
        <v>3.1199999999999899</v>
      </c>
      <c r="DP127" s="137">
        <f>Volatility!E127</f>
        <v>3.05</v>
      </c>
      <c r="DQ127" s="137">
        <f>Volatility!H127</f>
        <v>3.11</v>
      </c>
      <c r="DR127" s="137">
        <f>Volatility!K127</f>
        <v>3.1199999999999899</v>
      </c>
      <c r="DS127" s="137">
        <f>Volatility!N127</f>
        <v>3.2</v>
      </c>
      <c r="DT127" s="137">
        <f>Volatility!Q127</f>
        <v>2.94</v>
      </c>
      <c r="DU127" s="137">
        <f>Volatility!T127</f>
        <v>3.03</v>
      </c>
      <c r="DV127" s="137" t="str">
        <f t="shared" si="238"/>
        <v>Y</v>
      </c>
      <c r="DW127" s="137" t="str">
        <f t="shared" si="239"/>
        <v>N</v>
      </c>
      <c r="DX127" s="137" t="str">
        <f t="shared" si="240"/>
        <v>N</v>
      </c>
      <c r="DY127" s="137" t="str">
        <f t="shared" si="241"/>
        <v>N</v>
      </c>
      <c r="DZ127" s="137" t="str">
        <f t="shared" si="242"/>
        <v>Y</v>
      </c>
      <c r="EA127" s="137" t="str">
        <f t="shared" si="243"/>
        <v>N</v>
      </c>
      <c r="EB127" s="139">
        <f t="shared" si="244"/>
        <v>2.2950819672127891</v>
      </c>
      <c r="EC127" s="139">
        <f t="shared" si="245"/>
        <v>-1.9292604501607735</v>
      </c>
      <c r="ED127" s="139">
        <f t="shared" si="246"/>
        <v>-0.32051282051250157</v>
      </c>
      <c r="EE127" s="139">
        <f t="shared" si="247"/>
        <v>-2.5000000000003215</v>
      </c>
      <c r="EF127" s="139">
        <f t="shared" si="248"/>
        <v>8.8435374149659953</v>
      </c>
      <c r="EG127" s="139">
        <f t="shared" si="249"/>
        <v>-2.9702970297029658</v>
      </c>
      <c r="EH127" s="137" t="str">
        <f t="shared" si="250"/>
        <v>Y</v>
      </c>
      <c r="EI127" s="137" t="str">
        <f t="shared" si="251"/>
        <v>N</v>
      </c>
      <c r="EJ127" s="137" t="str">
        <f t="shared" si="252"/>
        <v>Y</v>
      </c>
      <c r="EK127" s="137" t="str">
        <f t="shared" si="253"/>
        <v>N</v>
      </c>
      <c r="EL127" s="137" t="str">
        <f t="shared" si="254"/>
        <v>Y</v>
      </c>
    </row>
    <row r="128" spans="1:142" x14ac:dyDescent="0.3">
      <c r="A128" s="137" t="str">
        <f>D!B128</f>
        <v>TATACONSUM</v>
      </c>
      <c r="B128" s="137">
        <f>D!F128</f>
        <v>362.45</v>
      </c>
      <c r="C128" s="137">
        <f>D!O128</f>
        <v>360.3</v>
      </c>
      <c r="D128" s="137">
        <f>D!X128</f>
        <v>360.75</v>
      </c>
      <c r="E128" s="137">
        <f>D!AG128</f>
        <v>358.05</v>
      </c>
      <c r="F128" s="137">
        <f>D!AP128</f>
        <v>347.1</v>
      </c>
      <c r="G128" s="137">
        <f>D!AY128</f>
        <v>352.2</v>
      </c>
      <c r="H128" s="137">
        <f>D!BH128</f>
        <v>362.8</v>
      </c>
      <c r="I128" s="137" t="str">
        <f t="shared" si="170"/>
        <v>Y</v>
      </c>
      <c r="J128" s="137" t="str">
        <f t="shared" si="171"/>
        <v>N</v>
      </c>
      <c r="K128" s="137" t="str">
        <f t="shared" si="172"/>
        <v>Y</v>
      </c>
      <c r="L128" s="137" t="str">
        <f t="shared" si="173"/>
        <v>Y</v>
      </c>
      <c r="M128" s="137" t="str">
        <f t="shared" si="174"/>
        <v>N</v>
      </c>
      <c r="N128" s="137" t="str">
        <f t="shared" si="175"/>
        <v>N</v>
      </c>
      <c r="O128" s="139">
        <f t="shared" si="176"/>
        <v>0.59672495142935811</v>
      </c>
      <c r="P128" s="139">
        <f t="shared" si="177"/>
        <v>-0.12474012474012158</v>
      </c>
      <c r="Q128" s="139">
        <f t="shared" si="178"/>
        <v>0.75408462505236373</v>
      </c>
      <c r="R128" s="139">
        <f t="shared" si="179"/>
        <v>3.1547104580812411</v>
      </c>
      <c r="S128" s="139">
        <f t="shared" si="180"/>
        <v>-1.4480408858602971</v>
      </c>
      <c r="T128" s="139">
        <f t="shared" si="181"/>
        <v>-2.9217199558985727</v>
      </c>
      <c r="U128" s="137" t="str">
        <f t="shared" si="182"/>
        <v>Y</v>
      </c>
      <c r="V128" s="137" t="str">
        <f t="shared" si="183"/>
        <v>N</v>
      </c>
      <c r="W128" s="137" t="str">
        <f t="shared" si="184"/>
        <v>N</v>
      </c>
      <c r="X128" s="137" t="str">
        <f t="shared" si="185"/>
        <v>Y</v>
      </c>
      <c r="Y128" s="137" t="str">
        <f t="shared" si="186"/>
        <v>Y</v>
      </c>
      <c r="Z128" s="137">
        <f>D!C128</f>
        <v>361.55</v>
      </c>
      <c r="AA128" s="137">
        <f>D!L128</f>
        <v>363.9</v>
      </c>
      <c r="AB128" s="137">
        <f>D!U128</f>
        <v>359.6</v>
      </c>
      <c r="AC128" s="137">
        <f>D!AD128</f>
        <v>350.9</v>
      </c>
      <c r="AD128" s="137">
        <f>D!AM128</f>
        <v>351.2</v>
      </c>
      <c r="AE128" s="137">
        <f>D!AV128</f>
        <v>353.1</v>
      </c>
      <c r="AF128" s="137">
        <f>D!BE128</f>
        <v>350</v>
      </c>
      <c r="AG128" s="137">
        <f>D!D128</f>
        <v>366.95</v>
      </c>
      <c r="AH128" s="137">
        <f>D!M128</f>
        <v>366.4</v>
      </c>
      <c r="AI128" s="137">
        <f>D!V128</f>
        <v>363.8</v>
      </c>
      <c r="AJ128" s="137">
        <f>D!AE128</f>
        <v>363</v>
      </c>
      <c r="AK128" s="137">
        <f>D!AN128</f>
        <v>355.8</v>
      </c>
      <c r="AL128" s="137">
        <f>D!AW128</f>
        <v>367.75</v>
      </c>
      <c r="AM128" s="137">
        <f>D!BF128</f>
        <v>364.5</v>
      </c>
      <c r="AN128" s="137">
        <f>D!E128</f>
        <v>356.2</v>
      </c>
      <c r="AO128" s="137">
        <f>D!N128</f>
        <v>355.3</v>
      </c>
      <c r="AP128" s="137">
        <f>D!W128</f>
        <v>356.55</v>
      </c>
      <c r="AQ128" s="137">
        <f>D!AF128</f>
        <v>349.25</v>
      </c>
      <c r="AR128" s="137">
        <f>D!AO128</f>
        <v>343.4</v>
      </c>
      <c r="AS128" s="137">
        <f>D!AX128</f>
        <v>349.1</v>
      </c>
      <c r="AT128" s="137">
        <f>D!BG128</f>
        <v>350</v>
      </c>
      <c r="AU128" s="137">
        <f>D!G128</f>
        <v>3958853</v>
      </c>
      <c r="AV128" s="137">
        <f>D!P128</f>
        <v>3883273</v>
      </c>
      <c r="AW128" s="137">
        <f>D!Y128</f>
        <v>3489683</v>
      </c>
      <c r="AX128" s="137">
        <f>D!AH128</f>
        <v>5696557</v>
      </c>
      <c r="AY128" s="137">
        <f>D!AQ128</f>
        <v>4181455</v>
      </c>
      <c r="AZ128" s="137">
        <f>D!AZ128</f>
        <v>9452903</v>
      </c>
      <c r="BA128" s="137">
        <f>D!BI128</f>
        <v>5120949</v>
      </c>
      <c r="BB128" s="137" t="str">
        <f t="shared" si="187"/>
        <v>Y</v>
      </c>
      <c r="BC128" s="137" t="str">
        <f t="shared" si="188"/>
        <v>Y</v>
      </c>
      <c r="BD128" s="137" t="str">
        <f t="shared" si="189"/>
        <v>N</v>
      </c>
      <c r="BE128" s="137" t="str">
        <f t="shared" si="190"/>
        <v>Y</v>
      </c>
      <c r="BF128" s="137" t="str">
        <f t="shared" si="191"/>
        <v>N</v>
      </c>
      <c r="BG128" s="137" t="str">
        <f t="shared" si="192"/>
        <v>Y</v>
      </c>
      <c r="BH128" s="139">
        <f t="shared" si="193"/>
        <v>1.9462963330159893</v>
      </c>
      <c r="BI128" s="139">
        <f t="shared" si="194"/>
        <v>11.278674882503655</v>
      </c>
      <c r="BJ128" s="139">
        <f t="shared" si="195"/>
        <v>-38.7404883335671</v>
      </c>
      <c r="BK128" s="139">
        <f t="shared" si="196"/>
        <v>36.233846830828028</v>
      </c>
      <c r="BL128" s="139">
        <f t="shared" si="197"/>
        <v>-55.765387627483321</v>
      </c>
      <c r="BM128" s="139">
        <f t="shared" si="198"/>
        <v>84.592797155371002</v>
      </c>
      <c r="BN128" s="137" t="str">
        <f t="shared" si="199"/>
        <v>N</v>
      </c>
      <c r="BO128" s="137" t="str">
        <f t="shared" si="200"/>
        <v>Y</v>
      </c>
      <c r="BP128" s="137" t="str">
        <f t="shared" si="201"/>
        <v>N</v>
      </c>
      <c r="BQ128" s="137" t="str">
        <f t="shared" si="202"/>
        <v>Y</v>
      </c>
      <c r="BR128" s="137" t="str">
        <f t="shared" si="203"/>
        <v>N</v>
      </c>
      <c r="BS128" s="137">
        <f>D!H128</f>
        <v>1438538159.1500001</v>
      </c>
      <c r="BT128" s="137">
        <f>D!Q128</f>
        <v>1401167526.2</v>
      </c>
      <c r="BU128" s="137">
        <f>D!Z128</f>
        <v>1255975522.2</v>
      </c>
      <c r="BV128" s="137">
        <f>D!AI128</f>
        <v>2037984887.5999999</v>
      </c>
      <c r="BW128" s="137">
        <f>D!AR128</f>
        <v>1460967513.5</v>
      </c>
      <c r="BX128" s="137">
        <f>D!BA128</f>
        <v>3373153921.6500001</v>
      </c>
      <c r="BY128" s="137">
        <f>D!BJ128</f>
        <v>1845021974.6500001</v>
      </c>
      <c r="BZ128" s="137" t="str">
        <f t="shared" si="204"/>
        <v>Y</v>
      </c>
      <c r="CA128" s="137" t="str">
        <f t="shared" si="205"/>
        <v>Y</v>
      </c>
      <c r="CB128" s="137" t="str">
        <f t="shared" si="206"/>
        <v>N</v>
      </c>
      <c r="CC128" s="137" t="str">
        <f t="shared" si="207"/>
        <v>Y</v>
      </c>
      <c r="CD128" s="137" t="str">
        <f t="shared" si="208"/>
        <v>N</v>
      </c>
      <c r="CE128" s="137" t="str">
        <f t="shared" si="209"/>
        <v>Y</v>
      </c>
      <c r="CF128" s="139">
        <f t="shared" si="210"/>
        <v>2.6671066986079888</v>
      </c>
      <c r="CG128" s="139">
        <f t="shared" si="211"/>
        <v>11.56009822115624</v>
      </c>
      <c r="CH128" s="139">
        <f t="shared" si="212"/>
        <v>-38.371695990391792</v>
      </c>
      <c r="CI128" s="139">
        <f t="shared" si="213"/>
        <v>39.495565012096343</v>
      </c>
      <c r="CJ128" s="139">
        <f t="shared" si="214"/>
        <v>-56.688382818138393</v>
      </c>
      <c r="CK128" s="139">
        <f t="shared" si="215"/>
        <v>82.824593310867527</v>
      </c>
      <c r="CL128" s="137" t="str">
        <f t="shared" si="216"/>
        <v>N</v>
      </c>
      <c r="CM128" s="137" t="str">
        <f t="shared" si="217"/>
        <v>Y</v>
      </c>
      <c r="CN128" s="137" t="str">
        <f t="shared" si="218"/>
        <v>N</v>
      </c>
      <c r="CO128" s="137" t="str">
        <f t="shared" si="219"/>
        <v>Y</v>
      </c>
      <c r="CP128" s="137" t="str">
        <f t="shared" si="220"/>
        <v>N</v>
      </c>
      <c r="CQ128" s="137">
        <f>D!I128</f>
        <v>87379</v>
      </c>
      <c r="CR128" s="137">
        <f>D!R128</f>
        <v>90164</v>
      </c>
      <c r="CS128" s="137">
        <f>D!AA128</f>
        <v>86913</v>
      </c>
      <c r="CT128" s="137">
        <f>D!AJ128</f>
        <v>132251</v>
      </c>
      <c r="CU128" s="137">
        <f>D!AS128</f>
        <v>84886</v>
      </c>
      <c r="CV128" s="137">
        <f>D!BB128</f>
        <v>170087</v>
      </c>
      <c r="CW128" s="137">
        <f>D!BK128</f>
        <v>166438</v>
      </c>
      <c r="CX128" s="137" t="str">
        <f t="shared" si="221"/>
        <v>N</v>
      </c>
      <c r="CY128" s="137" t="str">
        <f t="shared" si="222"/>
        <v>Y</v>
      </c>
      <c r="CZ128" s="137" t="str">
        <f t="shared" si="223"/>
        <v>N</v>
      </c>
      <c r="DA128" s="137" t="str">
        <f t="shared" si="224"/>
        <v>Y</v>
      </c>
      <c r="DB128" s="137" t="str">
        <f t="shared" si="225"/>
        <v>N</v>
      </c>
      <c r="DC128" s="137" t="str">
        <f t="shared" si="226"/>
        <v>Y</v>
      </c>
      <c r="DD128" s="139">
        <f t="shared" si="227"/>
        <v>-3.0888159354065925</v>
      </c>
      <c r="DE128" s="139">
        <f t="shared" si="228"/>
        <v>3.7405221313267289</v>
      </c>
      <c r="DF128" s="139">
        <f t="shared" si="229"/>
        <v>-34.281782368375282</v>
      </c>
      <c r="DG128" s="139">
        <f t="shared" si="230"/>
        <v>55.798364865820041</v>
      </c>
      <c r="DH128" s="139">
        <f t="shared" si="231"/>
        <v>-50.092599669580864</v>
      </c>
      <c r="DI128" s="139">
        <f t="shared" si="232"/>
        <v>2.1924079837537103</v>
      </c>
      <c r="DJ128" s="137" t="str">
        <f t="shared" si="233"/>
        <v>N</v>
      </c>
      <c r="DK128" s="137" t="str">
        <f t="shared" si="234"/>
        <v>Y</v>
      </c>
      <c r="DL128" s="137" t="str">
        <f t="shared" si="235"/>
        <v>N</v>
      </c>
      <c r="DM128" s="137" t="str">
        <f t="shared" si="236"/>
        <v>Y</v>
      </c>
      <c r="DN128" s="137" t="str">
        <f t="shared" si="237"/>
        <v>N</v>
      </c>
      <c r="DO128" s="137">
        <f>Volatility!B128</f>
        <v>3.15</v>
      </c>
      <c r="DP128" s="137">
        <f>Volatility!E128</f>
        <v>3.25</v>
      </c>
      <c r="DQ128" s="137">
        <f>Volatility!H128</f>
        <v>3.35</v>
      </c>
      <c r="DR128" s="137">
        <f>Volatility!K128</f>
        <v>3.45</v>
      </c>
      <c r="DS128" s="137">
        <f>Volatility!N128</f>
        <v>3.47</v>
      </c>
      <c r="DT128" s="137">
        <f>Volatility!Q128</f>
        <v>3.56</v>
      </c>
      <c r="DU128" s="137">
        <f>Volatility!T128</f>
        <v>3.59</v>
      </c>
      <c r="DV128" s="137" t="str">
        <f t="shared" si="238"/>
        <v>N</v>
      </c>
      <c r="DW128" s="137" t="str">
        <f t="shared" si="239"/>
        <v>N</v>
      </c>
      <c r="DX128" s="137" t="str">
        <f t="shared" si="240"/>
        <v>N</v>
      </c>
      <c r="DY128" s="137" t="str">
        <f t="shared" si="241"/>
        <v>N</v>
      </c>
      <c r="DZ128" s="137" t="str">
        <f t="shared" si="242"/>
        <v>N</v>
      </c>
      <c r="EA128" s="137" t="str">
        <f t="shared" si="243"/>
        <v>N</v>
      </c>
      <c r="EB128" s="139">
        <f t="shared" si="244"/>
        <v>-3.0769230769230793</v>
      </c>
      <c r="EC128" s="139">
        <f t="shared" si="245"/>
        <v>-2.9850746268656745</v>
      </c>
      <c r="ED128" s="139">
        <f t="shared" si="246"/>
        <v>-2.8985507246376838</v>
      </c>
      <c r="EE128" s="139">
        <f t="shared" si="247"/>
        <v>-0.57636887608069209</v>
      </c>
      <c r="EF128" s="139">
        <f t="shared" si="248"/>
        <v>-2.5280898876404456</v>
      </c>
      <c r="EG128" s="139">
        <f t="shared" si="249"/>
        <v>-0.83565459610027326</v>
      </c>
      <c r="EH128" s="137" t="str">
        <f t="shared" si="250"/>
        <v>N</v>
      </c>
      <c r="EI128" s="137" t="str">
        <f t="shared" si="251"/>
        <v>N</v>
      </c>
      <c r="EJ128" s="137" t="str">
        <f t="shared" si="252"/>
        <v>N</v>
      </c>
      <c r="EK128" s="137" t="str">
        <f t="shared" si="253"/>
        <v>Y</v>
      </c>
      <c r="EL128" s="137" t="str">
        <f t="shared" si="254"/>
        <v>N</v>
      </c>
    </row>
    <row r="129" spans="1:142" x14ac:dyDescent="0.3">
      <c r="A129" s="137" t="str">
        <f>D!B129</f>
        <v>TATAMOTORS</v>
      </c>
      <c r="B129" s="137">
        <f>D!F129</f>
        <v>82.8</v>
      </c>
      <c r="C129" s="137">
        <f>D!O129</f>
        <v>84.1</v>
      </c>
      <c r="D129" s="137">
        <f>D!X129</f>
        <v>83.45</v>
      </c>
      <c r="E129" s="137">
        <f>D!AG129</f>
        <v>81.8</v>
      </c>
      <c r="F129" s="137">
        <f>D!AP129</f>
        <v>80.650000000000006</v>
      </c>
      <c r="G129" s="137">
        <f>D!AY129</f>
        <v>84.35</v>
      </c>
      <c r="H129" s="137">
        <f>D!BH129</f>
        <v>83.8</v>
      </c>
      <c r="I129" s="137" t="str">
        <f t="shared" si="170"/>
        <v>N</v>
      </c>
      <c r="J129" s="137" t="str">
        <f t="shared" si="171"/>
        <v>Y</v>
      </c>
      <c r="K129" s="137" t="str">
        <f t="shared" si="172"/>
        <v>Y</v>
      </c>
      <c r="L129" s="137" t="str">
        <f t="shared" si="173"/>
        <v>Y</v>
      </c>
      <c r="M129" s="137" t="str">
        <f t="shared" si="174"/>
        <v>N</v>
      </c>
      <c r="N129" s="137" t="str">
        <f t="shared" si="175"/>
        <v>Y</v>
      </c>
      <c r="O129" s="139">
        <f t="shared" si="176"/>
        <v>-1.5457788347205674</v>
      </c>
      <c r="P129" s="139">
        <f t="shared" si="177"/>
        <v>0.778909526662662</v>
      </c>
      <c r="Q129" s="139">
        <f t="shared" si="178"/>
        <v>2.0171149144254348</v>
      </c>
      <c r="R129" s="139">
        <f t="shared" si="179"/>
        <v>1.4259144451332812</v>
      </c>
      <c r="S129" s="139">
        <f t="shared" si="180"/>
        <v>-4.3864848844101818</v>
      </c>
      <c r="T129" s="139">
        <f t="shared" si="181"/>
        <v>0.65632458233889879</v>
      </c>
      <c r="U129" s="137" t="str">
        <f t="shared" si="182"/>
        <v>N</v>
      </c>
      <c r="V129" s="137" t="str">
        <f t="shared" si="183"/>
        <v>N</v>
      </c>
      <c r="W129" s="137" t="str">
        <f t="shared" si="184"/>
        <v>Y</v>
      </c>
      <c r="X129" s="137" t="str">
        <f t="shared" si="185"/>
        <v>Y</v>
      </c>
      <c r="Y129" s="137" t="str">
        <f t="shared" si="186"/>
        <v>N</v>
      </c>
      <c r="Z129" s="137">
        <f>D!C129</f>
        <v>83.4</v>
      </c>
      <c r="AA129" s="137">
        <f>D!L129</f>
        <v>83.1</v>
      </c>
      <c r="AB129" s="137">
        <f>D!U129</f>
        <v>81.25</v>
      </c>
      <c r="AC129" s="137">
        <f>D!AD129</f>
        <v>82.5</v>
      </c>
      <c r="AD129" s="137">
        <f>D!AM129</f>
        <v>84.5</v>
      </c>
      <c r="AE129" s="137">
        <f>D!AV129</f>
        <v>84.7</v>
      </c>
      <c r="AF129" s="137">
        <f>D!BE129</f>
        <v>83.95</v>
      </c>
      <c r="AG129" s="137">
        <f>D!D129</f>
        <v>83.9</v>
      </c>
      <c r="AH129" s="137">
        <f>D!M129</f>
        <v>85.2</v>
      </c>
      <c r="AI129" s="137">
        <f>D!V129</f>
        <v>84.4</v>
      </c>
      <c r="AJ129" s="137">
        <f>D!AE129</f>
        <v>85.65</v>
      </c>
      <c r="AK129" s="137">
        <f>D!AN129</f>
        <v>84.5</v>
      </c>
      <c r="AL129" s="137">
        <f>D!AW129</f>
        <v>85.35</v>
      </c>
      <c r="AM129" s="137">
        <f>D!BF129</f>
        <v>85.3</v>
      </c>
      <c r="AN129" s="137">
        <f>D!E129</f>
        <v>82</v>
      </c>
      <c r="AO129" s="137">
        <f>D!N129</f>
        <v>82.9</v>
      </c>
      <c r="AP129" s="137">
        <f>D!W129</f>
        <v>80.7</v>
      </c>
      <c r="AQ129" s="137">
        <f>D!AF129</f>
        <v>81.5</v>
      </c>
      <c r="AR129" s="137">
        <f>D!AO129</f>
        <v>79.599999999999994</v>
      </c>
      <c r="AS129" s="137">
        <f>D!AX129</f>
        <v>82.8</v>
      </c>
      <c r="AT129" s="137">
        <f>D!BG129</f>
        <v>82.55</v>
      </c>
      <c r="AU129" s="137">
        <f>D!G129</f>
        <v>29252936</v>
      </c>
      <c r="AV129" s="137">
        <f>D!P129</f>
        <v>37290910</v>
      </c>
      <c r="AW129" s="137">
        <f>D!Y129</f>
        <v>36351616</v>
      </c>
      <c r="AX129" s="137">
        <f>D!AH129</f>
        <v>65379359</v>
      </c>
      <c r="AY129" s="137">
        <f>D!AQ129</f>
        <v>44221575</v>
      </c>
      <c r="AZ129" s="137">
        <f>D!AZ129</f>
        <v>38594210</v>
      </c>
      <c r="BA129" s="137">
        <f>D!BI129</f>
        <v>46341703</v>
      </c>
      <c r="BB129" s="137" t="str">
        <f t="shared" si="187"/>
        <v>N</v>
      </c>
      <c r="BC129" s="137" t="str">
        <f t="shared" si="188"/>
        <v>Y</v>
      </c>
      <c r="BD129" s="137" t="str">
        <f t="shared" si="189"/>
        <v>N</v>
      </c>
      <c r="BE129" s="137" t="str">
        <f t="shared" si="190"/>
        <v>Y</v>
      </c>
      <c r="BF129" s="137" t="str">
        <f t="shared" si="191"/>
        <v>Y</v>
      </c>
      <c r="BG129" s="137" t="str">
        <f t="shared" si="192"/>
        <v>N</v>
      </c>
      <c r="BH129" s="139">
        <f t="shared" si="193"/>
        <v>-21.554781044495829</v>
      </c>
      <c r="BI129" s="139">
        <f t="shared" si="194"/>
        <v>2.5839126381616708</v>
      </c>
      <c r="BJ129" s="139">
        <f t="shared" si="195"/>
        <v>-44.398940956273371</v>
      </c>
      <c r="BK129" s="139">
        <f t="shared" si="196"/>
        <v>47.84493541896687</v>
      </c>
      <c r="BL129" s="139">
        <f t="shared" si="197"/>
        <v>14.580852931048465</v>
      </c>
      <c r="BM129" s="139">
        <f t="shared" si="198"/>
        <v>-16.718187935389427</v>
      </c>
      <c r="BN129" s="137" t="str">
        <f t="shared" si="199"/>
        <v>N</v>
      </c>
      <c r="BO129" s="137" t="str">
        <f t="shared" si="200"/>
        <v>Y</v>
      </c>
      <c r="BP129" s="137" t="str">
        <f t="shared" si="201"/>
        <v>N</v>
      </c>
      <c r="BQ129" s="137" t="str">
        <f t="shared" si="202"/>
        <v>Y</v>
      </c>
      <c r="BR129" s="137" t="str">
        <f t="shared" si="203"/>
        <v>Y</v>
      </c>
      <c r="BS129" s="137">
        <f>D!H129</f>
        <v>2422831924.3000002</v>
      </c>
      <c r="BT129" s="137">
        <f>D!Q129</f>
        <v>3142196365.8499999</v>
      </c>
      <c r="BU129" s="137">
        <f>D!Z129</f>
        <v>3015914660.4499998</v>
      </c>
      <c r="BV129" s="137">
        <f>D!AI129</f>
        <v>5469427810.3999996</v>
      </c>
      <c r="BW129" s="137">
        <f>D!AR129</f>
        <v>3588181738.75</v>
      </c>
      <c r="BX129" s="137">
        <f>D!BA129</f>
        <v>3238366014.3000002</v>
      </c>
      <c r="BY129" s="137">
        <f>D!BJ129</f>
        <v>3896726738.6999998</v>
      </c>
      <c r="BZ129" s="137" t="str">
        <f t="shared" si="204"/>
        <v>N</v>
      </c>
      <c r="CA129" s="137" t="str">
        <f t="shared" si="205"/>
        <v>Y</v>
      </c>
      <c r="CB129" s="137" t="str">
        <f t="shared" si="206"/>
        <v>N</v>
      </c>
      <c r="CC129" s="137" t="str">
        <f t="shared" si="207"/>
        <v>Y</v>
      </c>
      <c r="CD129" s="137" t="str">
        <f t="shared" si="208"/>
        <v>Y</v>
      </c>
      <c r="CE129" s="137" t="str">
        <f t="shared" si="209"/>
        <v>N</v>
      </c>
      <c r="CF129" s="139">
        <f t="shared" si="210"/>
        <v>-22.893681927972171</v>
      </c>
      <c r="CG129" s="139">
        <f t="shared" si="211"/>
        <v>4.1871776763457156</v>
      </c>
      <c r="CH129" s="139">
        <f t="shared" si="212"/>
        <v>-44.858680560417987</v>
      </c>
      <c r="CI129" s="139">
        <f t="shared" si="213"/>
        <v>52.428951725989258</v>
      </c>
      <c r="CJ129" s="139">
        <f t="shared" si="214"/>
        <v>10.802229362131428</v>
      </c>
      <c r="CK129" s="139">
        <f t="shared" si="215"/>
        <v>-16.895224339483388</v>
      </c>
      <c r="CL129" s="137" t="str">
        <f t="shared" si="216"/>
        <v>N</v>
      </c>
      <c r="CM129" s="137" t="str">
        <f t="shared" si="217"/>
        <v>Y</v>
      </c>
      <c r="CN129" s="137" t="str">
        <f t="shared" si="218"/>
        <v>N</v>
      </c>
      <c r="CO129" s="137" t="str">
        <f t="shared" si="219"/>
        <v>Y</v>
      </c>
      <c r="CP129" s="137" t="str">
        <f t="shared" si="220"/>
        <v>Y</v>
      </c>
      <c r="CQ129" s="137">
        <f>D!I129</f>
        <v>96301</v>
      </c>
      <c r="CR129" s="137">
        <f>D!R129</f>
        <v>119854</v>
      </c>
      <c r="CS129" s="137">
        <f>D!AA129</f>
        <v>116445</v>
      </c>
      <c r="CT129" s="137">
        <f>D!AJ129</f>
        <v>194462</v>
      </c>
      <c r="CU129" s="137">
        <f>D!AS129</f>
        <v>163410</v>
      </c>
      <c r="CV129" s="137">
        <f>D!BB129</f>
        <v>124113</v>
      </c>
      <c r="CW129" s="137">
        <f>D!BK129</f>
        <v>173963</v>
      </c>
      <c r="CX129" s="137" t="str">
        <f t="shared" si="221"/>
        <v>N</v>
      </c>
      <c r="CY129" s="137" t="str">
        <f t="shared" si="222"/>
        <v>Y</v>
      </c>
      <c r="CZ129" s="137" t="str">
        <f t="shared" si="223"/>
        <v>N</v>
      </c>
      <c r="DA129" s="137" t="str">
        <f t="shared" si="224"/>
        <v>Y</v>
      </c>
      <c r="DB129" s="137" t="str">
        <f t="shared" si="225"/>
        <v>Y</v>
      </c>
      <c r="DC129" s="137" t="str">
        <f t="shared" si="226"/>
        <v>N</v>
      </c>
      <c r="DD129" s="139">
        <f t="shared" si="227"/>
        <v>-19.651409214544362</v>
      </c>
      <c r="DE129" s="139">
        <f t="shared" si="228"/>
        <v>2.9275623685001504</v>
      </c>
      <c r="DF129" s="139">
        <f t="shared" si="229"/>
        <v>-40.119406362168441</v>
      </c>
      <c r="DG129" s="139">
        <f t="shared" si="230"/>
        <v>19.002509026375375</v>
      </c>
      <c r="DH129" s="139">
        <f t="shared" si="231"/>
        <v>31.662275506997656</v>
      </c>
      <c r="DI129" s="139">
        <f t="shared" si="232"/>
        <v>-28.655518702252781</v>
      </c>
      <c r="DJ129" s="137" t="str">
        <f t="shared" si="233"/>
        <v>N</v>
      </c>
      <c r="DK129" s="137" t="str">
        <f t="shared" si="234"/>
        <v>Y</v>
      </c>
      <c r="DL129" s="137" t="str">
        <f t="shared" si="235"/>
        <v>N</v>
      </c>
      <c r="DM129" s="137" t="str">
        <f t="shared" si="236"/>
        <v>N</v>
      </c>
      <c r="DN129" s="137" t="str">
        <f t="shared" si="237"/>
        <v>Y</v>
      </c>
      <c r="DO129" s="137">
        <f>Volatility!B129</f>
        <v>4.6399999999999997</v>
      </c>
      <c r="DP129" s="137">
        <f>Volatility!E129</f>
        <v>4.7699999999999996</v>
      </c>
      <c r="DQ129" s="137">
        <f>Volatility!H129</f>
        <v>4.92</v>
      </c>
      <c r="DR129" s="137">
        <f>Volatility!K129</f>
        <v>5.05</v>
      </c>
      <c r="DS129" s="137">
        <f>Volatility!N129</f>
        <v>5.2</v>
      </c>
      <c r="DT129" s="137">
        <f>Volatility!Q129</f>
        <v>5.24</v>
      </c>
      <c r="DU129" s="137">
        <f>Volatility!T129</f>
        <v>5.4</v>
      </c>
      <c r="DV129" s="137" t="str">
        <f t="shared" si="238"/>
        <v>N</v>
      </c>
      <c r="DW129" s="137" t="str">
        <f t="shared" si="239"/>
        <v>N</v>
      </c>
      <c r="DX129" s="137" t="str">
        <f t="shared" si="240"/>
        <v>N</v>
      </c>
      <c r="DY129" s="137" t="str">
        <f t="shared" si="241"/>
        <v>N</v>
      </c>
      <c r="DZ129" s="137" t="str">
        <f t="shared" si="242"/>
        <v>N</v>
      </c>
      <c r="EA129" s="137" t="str">
        <f t="shared" si="243"/>
        <v>N</v>
      </c>
      <c r="EB129" s="139">
        <f t="shared" si="244"/>
        <v>-2.7253668763102703</v>
      </c>
      <c r="EC129" s="139">
        <f t="shared" si="245"/>
        <v>-3.0487804878048852</v>
      </c>
      <c r="ED129" s="139">
        <f t="shared" si="246"/>
        <v>-2.5742574257425725</v>
      </c>
      <c r="EE129" s="139">
        <f t="shared" si="247"/>
        <v>-2.8846153846153912</v>
      </c>
      <c r="EF129" s="139">
        <f t="shared" si="248"/>
        <v>-0.76335877862595491</v>
      </c>
      <c r="EG129" s="139">
        <f t="shared" si="249"/>
        <v>-2.9629629629629655</v>
      </c>
      <c r="EH129" s="137" t="str">
        <f t="shared" si="250"/>
        <v>Y</v>
      </c>
      <c r="EI129" s="137" t="str">
        <f t="shared" si="251"/>
        <v>N</v>
      </c>
      <c r="EJ129" s="137" t="str">
        <f t="shared" si="252"/>
        <v>Y</v>
      </c>
      <c r="EK129" s="137" t="str">
        <f t="shared" si="253"/>
        <v>N</v>
      </c>
      <c r="EL129" s="137" t="str">
        <f t="shared" si="254"/>
        <v>Y</v>
      </c>
    </row>
    <row r="130" spans="1:142" x14ac:dyDescent="0.3">
      <c r="A130" s="137" t="str">
        <f>D!B130</f>
        <v>TATAPOWER</v>
      </c>
      <c r="B130" s="137">
        <f>D!F130</f>
        <v>33.75</v>
      </c>
      <c r="C130" s="137">
        <f>D!O130</f>
        <v>32.85</v>
      </c>
      <c r="D130" s="137">
        <f>D!X130</f>
        <v>33.25</v>
      </c>
      <c r="E130" s="137">
        <f>D!AG130</f>
        <v>32.450000000000003</v>
      </c>
      <c r="F130" s="137">
        <f>D!AP130</f>
        <v>31.3</v>
      </c>
      <c r="G130" s="137">
        <f>D!AY130</f>
        <v>31.4</v>
      </c>
      <c r="H130" s="137">
        <f>D!BH130</f>
        <v>30.9</v>
      </c>
      <c r="I130" s="137" t="str">
        <f t="shared" si="170"/>
        <v>Y</v>
      </c>
      <c r="J130" s="137" t="str">
        <f t="shared" si="171"/>
        <v>N</v>
      </c>
      <c r="K130" s="137" t="str">
        <f t="shared" si="172"/>
        <v>Y</v>
      </c>
      <c r="L130" s="137" t="str">
        <f t="shared" si="173"/>
        <v>Y</v>
      </c>
      <c r="M130" s="137" t="str">
        <f t="shared" si="174"/>
        <v>N</v>
      </c>
      <c r="N130" s="137" t="str">
        <f t="shared" si="175"/>
        <v>Y</v>
      </c>
      <c r="O130" s="139">
        <f t="shared" si="176"/>
        <v>2.7397260273972561</v>
      </c>
      <c r="P130" s="139">
        <f t="shared" si="177"/>
        <v>-1.2030075187969882</v>
      </c>
      <c r="Q130" s="139">
        <f t="shared" si="178"/>
        <v>2.4653312788905919</v>
      </c>
      <c r="R130" s="139">
        <f t="shared" si="179"/>
        <v>3.6741214057508054</v>
      </c>
      <c r="S130" s="139">
        <f t="shared" si="180"/>
        <v>-0.31847133757961105</v>
      </c>
      <c r="T130" s="139">
        <f t="shared" si="181"/>
        <v>1.6181229773462786</v>
      </c>
      <c r="U130" s="137" t="str">
        <f t="shared" si="182"/>
        <v>Y</v>
      </c>
      <c r="V130" s="137" t="str">
        <f t="shared" si="183"/>
        <v>N</v>
      </c>
      <c r="W130" s="137" t="str">
        <f t="shared" si="184"/>
        <v>N</v>
      </c>
      <c r="X130" s="137" t="str">
        <f t="shared" si="185"/>
        <v>Y</v>
      </c>
      <c r="Y130" s="137" t="str">
        <f t="shared" si="186"/>
        <v>N</v>
      </c>
      <c r="Z130" s="137">
        <f>D!C130</f>
        <v>32.5</v>
      </c>
      <c r="AA130" s="137">
        <f>D!L130</f>
        <v>33.65</v>
      </c>
      <c r="AB130" s="137">
        <f>D!U130</f>
        <v>34.15</v>
      </c>
      <c r="AC130" s="137">
        <f>D!AD130</f>
        <v>31.5</v>
      </c>
      <c r="AD130" s="137">
        <f>D!AM130</f>
        <v>31.95</v>
      </c>
      <c r="AE130" s="137">
        <f>D!AV130</f>
        <v>31</v>
      </c>
      <c r="AF130" s="137">
        <f>D!BE130</f>
        <v>31</v>
      </c>
      <c r="AG130" s="137">
        <f>D!D130</f>
        <v>34.1</v>
      </c>
      <c r="AH130" s="137">
        <f>D!M130</f>
        <v>33.9</v>
      </c>
      <c r="AI130" s="137">
        <f>D!V130</f>
        <v>34.6</v>
      </c>
      <c r="AJ130" s="137">
        <f>D!AE130</f>
        <v>32.85</v>
      </c>
      <c r="AK130" s="137">
        <f>D!AN130</f>
        <v>32.1</v>
      </c>
      <c r="AL130" s="137">
        <f>D!AW130</f>
        <v>31.8</v>
      </c>
      <c r="AM130" s="137">
        <f>D!BF130</f>
        <v>33.200000000000003</v>
      </c>
      <c r="AN130" s="137">
        <f>D!E130</f>
        <v>31.9</v>
      </c>
      <c r="AO130" s="137">
        <f>D!N130</f>
        <v>32.549999999999997</v>
      </c>
      <c r="AP130" s="137">
        <f>D!W130</f>
        <v>32.799999999999997</v>
      </c>
      <c r="AQ130" s="137">
        <f>D!AF130</f>
        <v>30.6</v>
      </c>
      <c r="AR130" s="137">
        <f>D!AO130</f>
        <v>30.25</v>
      </c>
      <c r="AS130" s="137">
        <f>D!AX130</f>
        <v>29.75</v>
      </c>
      <c r="AT130" s="137">
        <f>D!BG130</f>
        <v>30.5</v>
      </c>
      <c r="AU130" s="137">
        <f>D!G130</f>
        <v>40499126</v>
      </c>
      <c r="AV130" s="137">
        <f>D!P130</f>
        <v>35029406</v>
      </c>
      <c r="AW130" s="137">
        <f>D!Y130</f>
        <v>91642346</v>
      </c>
      <c r="AX130" s="137">
        <f>D!AH130</f>
        <v>37941203</v>
      </c>
      <c r="AY130" s="137">
        <f>D!AQ130</f>
        <v>33654822</v>
      </c>
      <c r="AZ130" s="137">
        <f>D!AZ130</f>
        <v>36970466</v>
      </c>
      <c r="BA130" s="137">
        <f>D!BI130</f>
        <v>69089728</v>
      </c>
      <c r="BB130" s="137" t="str">
        <f t="shared" si="187"/>
        <v>Y</v>
      </c>
      <c r="BC130" s="137" t="str">
        <f t="shared" si="188"/>
        <v>N</v>
      </c>
      <c r="BD130" s="137" t="str">
        <f t="shared" si="189"/>
        <v>Y</v>
      </c>
      <c r="BE130" s="137" t="str">
        <f t="shared" si="190"/>
        <v>Y</v>
      </c>
      <c r="BF130" s="137" t="str">
        <f t="shared" si="191"/>
        <v>N</v>
      </c>
      <c r="BG130" s="137" t="str">
        <f t="shared" si="192"/>
        <v>N</v>
      </c>
      <c r="BH130" s="139">
        <f t="shared" si="193"/>
        <v>15.614652443721141</v>
      </c>
      <c r="BI130" s="139">
        <f t="shared" si="194"/>
        <v>-61.775961082445441</v>
      </c>
      <c r="BJ130" s="139">
        <f t="shared" si="195"/>
        <v>141.53779731233087</v>
      </c>
      <c r="BK130" s="139">
        <f t="shared" si="196"/>
        <v>12.7363056622317</v>
      </c>
      <c r="BL130" s="139">
        <f t="shared" si="197"/>
        <v>-8.9683586893386735</v>
      </c>
      <c r="BM130" s="139">
        <f t="shared" si="198"/>
        <v>-46.48920024696001</v>
      </c>
      <c r="BN130" s="137" t="str">
        <f t="shared" si="199"/>
        <v>Y</v>
      </c>
      <c r="BO130" s="137" t="str">
        <f t="shared" si="200"/>
        <v>N</v>
      </c>
      <c r="BP130" s="137" t="str">
        <f t="shared" si="201"/>
        <v>Y</v>
      </c>
      <c r="BQ130" s="137" t="str">
        <f t="shared" si="202"/>
        <v>Y</v>
      </c>
      <c r="BR130" s="137" t="str">
        <f t="shared" si="203"/>
        <v>Y</v>
      </c>
      <c r="BS130" s="137">
        <f>D!H130</f>
        <v>1336664481.5999999</v>
      </c>
      <c r="BT130" s="137">
        <f>D!Q130</f>
        <v>1169327574.8</v>
      </c>
      <c r="BU130" s="137">
        <f>D!Z130</f>
        <v>3091057589.25</v>
      </c>
      <c r="BV130" s="137">
        <f>D!AI130</f>
        <v>1203006891.3</v>
      </c>
      <c r="BW130" s="137">
        <f>D!AR130</f>
        <v>1048283456.5</v>
      </c>
      <c r="BX130" s="137">
        <f>D!BA130</f>
        <v>1139621565.55</v>
      </c>
      <c r="BY130" s="137">
        <f>D!BJ130</f>
        <v>2206467812.8000002</v>
      </c>
      <c r="BZ130" s="137" t="str">
        <f t="shared" si="204"/>
        <v>Y</v>
      </c>
      <c r="CA130" s="137" t="str">
        <f t="shared" si="205"/>
        <v>N</v>
      </c>
      <c r="CB130" s="137" t="str">
        <f t="shared" si="206"/>
        <v>Y</v>
      </c>
      <c r="CC130" s="137" t="str">
        <f t="shared" si="207"/>
        <v>Y</v>
      </c>
      <c r="CD130" s="137" t="str">
        <f t="shared" si="208"/>
        <v>N</v>
      </c>
      <c r="CE130" s="137" t="str">
        <f t="shared" si="209"/>
        <v>N</v>
      </c>
      <c r="CF130" s="139">
        <f t="shared" si="210"/>
        <v>14.310524305271857</v>
      </c>
      <c r="CG130" s="139">
        <f t="shared" si="211"/>
        <v>-62.170631214809546</v>
      </c>
      <c r="CH130" s="139">
        <f t="shared" si="212"/>
        <v>156.94429613031761</v>
      </c>
      <c r="CI130" s="139">
        <f t="shared" si="213"/>
        <v>14.759694416678984</v>
      </c>
      <c r="CJ130" s="139">
        <f t="shared" si="214"/>
        <v>-8.0147754141453689</v>
      </c>
      <c r="CK130" s="139">
        <f t="shared" si="215"/>
        <v>-48.350863813244388</v>
      </c>
      <c r="CL130" s="137" t="str">
        <f t="shared" si="216"/>
        <v>Y</v>
      </c>
      <c r="CM130" s="137" t="str">
        <f t="shared" si="217"/>
        <v>N</v>
      </c>
      <c r="CN130" s="137" t="str">
        <f t="shared" si="218"/>
        <v>Y</v>
      </c>
      <c r="CO130" s="137" t="str">
        <f t="shared" si="219"/>
        <v>Y</v>
      </c>
      <c r="CP130" s="137" t="str">
        <f t="shared" si="220"/>
        <v>Y</v>
      </c>
      <c r="CQ130" s="137">
        <f>D!I130</f>
        <v>49454</v>
      </c>
      <c r="CR130" s="137">
        <f>D!R130</f>
        <v>52847</v>
      </c>
      <c r="CS130" s="137">
        <f>D!AA130</f>
        <v>135838</v>
      </c>
      <c r="CT130" s="137">
        <f>D!AJ130</f>
        <v>54165</v>
      </c>
      <c r="CU130" s="137">
        <f>D!AS130</f>
        <v>42430</v>
      </c>
      <c r="CV130" s="137">
        <f>D!BB130</f>
        <v>61703</v>
      </c>
      <c r="CW130" s="137">
        <f>D!BK130</f>
        <v>114634</v>
      </c>
      <c r="CX130" s="137" t="str">
        <f t="shared" si="221"/>
        <v>N</v>
      </c>
      <c r="CY130" s="137" t="str">
        <f t="shared" si="222"/>
        <v>N</v>
      </c>
      <c r="CZ130" s="137" t="str">
        <f t="shared" si="223"/>
        <v>Y</v>
      </c>
      <c r="DA130" s="137" t="str">
        <f t="shared" si="224"/>
        <v>Y</v>
      </c>
      <c r="DB130" s="137" t="str">
        <f t="shared" si="225"/>
        <v>N</v>
      </c>
      <c r="DC130" s="137" t="str">
        <f t="shared" si="226"/>
        <v>N</v>
      </c>
      <c r="DD130" s="139">
        <f t="shared" si="227"/>
        <v>-6.4204212159630636</v>
      </c>
      <c r="DE130" s="139">
        <f t="shared" si="228"/>
        <v>-61.095569722757993</v>
      </c>
      <c r="DF130" s="139">
        <f t="shared" si="229"/>
        <v>150.78556263269641</v>
      </c>
      <c r="DG130" s="139">
        <f t="shared" si="230"/>
        <v>27.657317935423048</v>
      </c>
      <c r="DH130" s="139">
        <f t="shared" si="231"/>
        <v>-31.235110124305137</v>
      </c>
      <c r="DI130" s="139">
        <f t="shared" si="232"/>
        <v>-46.173910009246825</v>
      </c>
      <c r="DJ130" s="137" t="str">
        <f t="shared" si="233"/>
        <v>Y</v>
      </c>
      <c r="DK130" s="137" t="str">
        <f t="shared" si="234"/>
        <v>N</v>
      </c>
      <c r="DL130" s="137" t="str">
        <f t="shared" si="235"/>
        <v>Y</v>
      </c>
      <c r="DM130" s="137" t="str">
        <f t="shared" si="236"/>
        <v>Y</v>
      </c>
      <c r="DN130" s="137" t="str">
        <f t="shared" si="237"/>
        <v>Y</v>
      </c>
      <c r="DO130" s="137">
        <f>Volatility!B130</f>
        <v>3.44</v>
      </c>
      <c r="DP130" s="137">
        <f>Volatility!E130</f>
        <v>3.4799999999999902</v>
      </c>
      <c r="DQ130" s="137">
        <f>Volatility!H130</f>
        <v>3.58</v>
      </c>
      <c r="DR130" s="137">
        <f>Volatility!K130</f>
        <v>3.64</v>
      </c>
      <c r="DS130" s="137">
        <f>Volatility!N130</f>
        <v>3.64</v>
      </c>
      <c r="DT130" s="137">
        <f>Volatility!Q130</f>
        <v>3.75</v>
      </c>
      <c r="DU130" s="137">
        <f>Volatility!T130</f>
        <v>3.85</v>
      </c>
      <c r="DV130" s="137" t="str">
        <f t="shared" si="238"/>
        <v>N</v>
      </c>
      <c r="DW130" s="137" t="str">
        <f t="shared" si="239"/>
        <v>N</v>
      </c>
      <c r="DX130" s="137" t="str">
        <f t="shared" si="240"/>
        <v>N</v>
      </c>
      <c r="DY130" s="137" t="str">
        <f t="shared" si="241"/>
        <v>Y</v>
      </c>
      <c r="DZ130" s="137" t="str">
        <f t="shared" si="242"/>
        <v>N</v>
      </c>
      <c r="EA130" s="137" t="str">
        <f t="shared" si="243"/>
        <v>N</v>
      </c>
      <c r="EB130" s="139">
        <f t="shared" si="244"/>
        <v>-1.1494252873560453</v>
      </c>
      <c r="EC130" s="139">
        <f t="shared" si="245"/>
        <v>-2.7932960893857501</v>
      </c>
      <c r="ED130" s="139">
        <f t="shared" si="246"/>
        <v>-1.6483516483516498</v>
      </c>
      <c r="EE130" s="139">
        <f t="shared" si="247"/>
        <v>0</v>
      </c>
      <c r="EF130" s="139">
        <f t="shared" si="248"/>
        <v>-2.93333333333333</v>
      </c>
      <c r="EG130" s="139">
        <f t="shared" si="249"/>
        <v>-2.5974025974025996</v>
      </c>
      <c r="EH130" s="137" t="str">
        <f t="shared" si="250"/>
        <v>Y</v>
      </c>
      <c r="EI130" s="137" t="str">
        <f t="shared" si="251"/>
        <v>N</v>
      </c>
      <c r="EJ130" s="137" t="str">
        <f t="shared" si="252"/>
        <v>N</v>
      </c>
      <c r="EK130" s="137" t="str">
        <f t="shared" si="253"/>
        <v>Y</v>
      </c>
      <c r="EL130" s="137" t="str">
        <f t="shared" si="254"/>
        <v>N</v>
      </c>
    </row>
    <row r="131" spans="1:142" x14ac:dyDescent="0.3">
      <c r="A131" s="137" t="str">
        <f>D!B131</f>
        <v>TATASTEEL</v>
      </c>
      <c r="B131" s="137">
        <f>D!F131</f>
        <v>274.45</v>
      </c>
      <c r="C131" s="137">
        <f>D!O131</f>
        <v>283.7</v>
      </c>
      <c r="D131" s="137">
        <f>D!X131</f>
        <v>283.2</v>
      </c>
      <c r="E131" s="137">
        <f>D!AG131</f>
        <v>272</v>
      </c>
      <c r="F131" s="137">
        <f>D!AP131</f>
        <v>266.60000000000002</v>
      </c>
      <c r="G131" s="137">
        <f>D!AY131</f>
        <v>273.45</v>
      </c>
      <c r="H131" s="137">
        <f>D!BH131</f>
        <v>268.55</v>
      </c>
      <c r="I131" s="137" t="str">
        <f t="shared" si="170"/>
        <v>N</v>
      </c>
      <c r="J131" s="137" t="str">
        <f t="shared" si="171"/>
        <v>Y</v>
      </c>
      <c r="K131" s="137" t="str">
        <f t="shared" si="172"/>
        <v>Y</v>
      </c>
      <c r="L131" s="137" t="str">
        <f t="shared" si="173"/>
        <v>Y</v>
      </c>
      <c r="M131" s="137" t="str">
        <f t="shared" si="174"/>
        <v>N</v>
      </c>
      <c r="N131" s="137" t="str">
        <f t="shared" si="175"/>
        <v>Y</v>
      </c>
      <c r="O131" s="139">
        <f t="shared" si="176"/>
        <v>-3.2604864293267539</v>
      </c>
      <c r="P131" s="139">
        <f t="shared" si="177"/>
        <v>0.17655367231638419</v>
      </c>
      <c r="Q131" s="139">
        <f t="shared" si="178"/>
        <v>4.1176470588235254</v>
      </c>
      <c r="R131" s="139">
        <f t="shared" si="179"/>
        <v>2.0255063765941399</v>
      </c>
      <c r="S131" s="139">
        <f t="shared" si="180"/>
        <v>-2.5050283415615162</v>
      </c>
      <c r="T131" s="139">
        <f t="shared" si="181"/>
        <v>1.8246136659839798</v>
      </c>
      <c r="U131" s="137" t="str">
        <f t="shared" si="182"/>
        <v>N</v>
      </c>
      <c r="V131" s="137" t="str">
        <f t="shared" si="183"/>
        <v>N</v>
      </c>
      <c r="W131" s="137" t="str">
        <f t="shared" si="184"/>
        <v>Y</v>
      </c>
      <c r="X131" s="137" t="str">
        <f t="shared" si="185"/>
        <v>Y</v>
      </c>
      <c r="Y131" s="137" t="str">
        <f t="shared" si="186"/>
        <v>N</v>
      </c>
      <c r="Z131" s="137">
        <f>D!C131</f>
        <v>279</v>
      </c>
      <c r="AA131" s="137">
        <f>D!L131</f>
        <v>283.89999999999998</v>
      </c>
      <c r="AB131" s="137">
        <f>D!U131</f>
        <v>272</v>
      </c>
      <c r="AC131" s="137">
        <f>D!AD131</f>
        <v>271.95</v>
      </c>
      <c r="AD131" s="137">
        <f>D!AM131</f>
        <v>274.10000000000002</v>
      </c>
      <c r="AE131" s="137">
        <f>D!AV131</f>
        <v>270</v>
      </c>
      <c r="AF131" s="137">
        <f>D!BE131</f>
        <v>272</v>
      </c>
      <c r="AG131" s="137">
        <f>D!D131</f>
        <v>280.25</v>
      </c>
      <c r="AH131" s="137">
        <f>D!M131</f>
        <v>286.25</v>
      </c>
      <c r="AI131" s="137">
        <f>D!V131</f>
        <v>284</v>
      </c>
      <c r="AJ131" s="137">
        <f>D!AE131</f>
        <v>280.39999999999998</v>
      </c>
      <c r="AK131" s="137">
        <f>D!AN131</f>
        <v>276.2</v>
      </c>
      <c r="AL131" s="137">
        <f>D!AW131</f>
        <v>276.8</v>
      </c>
      <c r="AM131" s="137">
        <f>D!BF131</f>
        <v>275.2</v>
      </c>
      <c r="AN131" s="137">
        <f>D!E131</f>
        <v>273.3</v>
      </c>
      <c r="AO131" s="137">
        <f>D!N131</f>
        <v>278.5</v>
      </c>
      <c r="AP131" s="137">
        <f>D!W131</f>
        <v>270.10000000000002</v>
      </c>
      <c r="AQ131" s="137">
        <f>D!AF131</f>
        <v>267.5</v>
      </c>
      <c r="AR131" s="137">
        <f>D!AO131</f>
        <v>262.45</v>
      </c>
      <c r="AS131" s="137">
        <f>D!AX131</f>
        <v>268.8</v>
      </c>
      <c r="AT131" s="137">
        <f>D!BG131</f>
        <v>267.3</v>
      </c>
      <c r="AU131" s="137">
        <f>D!G131</f>
        <v>10656911</v>
      </c>
      <c r="AV131" s="137">
        <f>D!P131</f>
        <v>13035881</v>
      </c>
      <c r="AW131" s="137">
        <f>D!Y131</f>
        <v>14423657</v>
      </c>
      <c r="AX131" s="137">
        <f>D!AH131</f>
        <v>16897173</v>
      </c>
      <c r="AY131" s="137">
        <f>D!AQ131</f>
        <v>11616080</v>
      </c>
      <c r="AZ131" s="137">
        <f>D!AZ131</f>
        <v>14991458</v>
      </c>
      <c r="BA131" s="137">
        <f>D!BI131</f>
        <v>10796959</v>
      </c>
      <c r="BB131" s="137" t="str">
        <f t="shared" si="187"/>
        <v>N</v>
      </c>
      <c r="BC131" s="137" t="str">
        <f t="shared" si="188"/>
        <v>N</v>
      </c>
      <c r="BD131" s="137" t="str">
        <f t="shared" si="189"/>
        <v>N</v>
      </c>
      <c r="BE131" s="137" t="str">
        <f t="shared" si="190"/>
        <v>Y</v>
      </c>
      <c r="BF131" s="137" t="str">
        <f t="shared" si="191"/>
        <v>N</v>
      </c>
      <c r="BG131" s="137" t="str">
        <f t="shared" si="192"/>
        <v>Y</v>
      </c>
      <c r="BH131" s="139">
        <f t="shared" si="193"/>
        <v>-18.249399484392349</v>
      </c>
      <c r="BI131" s="139">
        <f t="shared" si="194"/>
        <v>-9.6215266350274415</v>
      </c>
      <c r="BJ131" s="139">
        <f t="shared" si="195"/>
        <v>-14.638638072771107</v>
      </c>
      <c r="BK131" s="139">
        <f t="shared" si="196"/>
        <v>45.463641779326593</v>
      </c>
      <c r="BL131" s="139">
        <f t="shared" si="197"/>
        <v>-22.51534173660761</v>
      </c>
      <c r="BM131" s="139">
        <f t="shared" si="198"/>
        <v>38.848892544650766</v>
      </c>
      <c r="BN131" s="137" t="str">
        <f t="shared" si="199"/>
        <v>N</v>
      </c>
      <c r="BO131" s="137" t="str">
        <f t="shared" si="200"/>
        <v>Y</v>
      </c>
      <c r="BP131" s="137" t="str">
        <f t="shared" si="201"/>
        <v>N</v>
      </c>
      <c r="BQ131" s="137" t="str">
        <f t="shared" si="202"/>
        <v>Y</v>
      </c>
      <c r="BR131" s="137" t="str">
        <f t="shared" si="203"/>
        <v>N</v>
      </c>
      <c r="BS131" s="137">
        <f>D!H131</f>
        <v>2943598776.4499998</v>
      </c>
      <c r="BT131" s="137">
        <f>D!Q131</f>
        <v>3686249554.6999998</v>
      </c>
      <c r="BU131" s="137">
        <f>D!Z131</f>
        <v>4037917086.25</v>
      </c>
      <c r="BV131" s="137">
        <f>D!AI131</f>
        <v>4648458657.8500004</v>
      </c>
      <c r="BW131" s="137">
        <f>D!AR131</f>
        <v>3102609332.3499999</v>
      </c>
      <c r="BX131" s="137">
        <f>D!BA131</f>
        <v>4102996468.5</v>
      </c>
      <c r="BY131" s="137">
        <f>D!BJ131</f>
        <v>2919511068.3499999</v>
      </c>
      <c r="BZ131" s="137" t="str">
        <f t="shared" si="204"/>
        <v>N</v>
      </c>
      <c r="CA131" s="137" t="str">
        <f t="shared" si="205"/>
        <v>N</v>
      </c>
      <c r="CB131" s="137" t="str">
        <f t="shared" si="206"/>
        <v>N</v>
      </c>
      <c r="CC131" s="137" t="str">
        <f t="shared" si="207"/>
        <v>Y</v>
      </c>
      <c r="CD131" s="137" t="str">
        <f t="shared" si="208"/>
        <v>N</v>
      </c>
      <c r="CE131" s="137" t="str">
        <f t="shared" si="209"/>
        <v>Y</v>
      </c>
      <c r="CF131" s="139">
        <f t="shared" si="210"/>
        <v>-20.146513881652801</v>
      </c>
      <c r="CG131" s="139">
        <f t="shared" si="211"/>
        <v>-8.7091320608713296</v>
      </c>
      <c r="CH131" s="139">
        <f t="shared" si="212"/>
        <v>-13.134279909512788</v>
      </c>
      <c r="CI131" s="139">
        <f t="shared" si="213"/>
        <v>49.82416926881131</v>
      </c>
      <c r="CJ131" s="139">
        <f t="shared" si="214"/>
        <v>-24.381866858289744</v>
      </c>
      <c r="CK131" s="139">
        <f t="shared" si="215"/>
        <v>40.537109551664159</v>
      </c>
      <c r="CL131" s="137" t="str">
        <f t="shared" si="216"/>
        <v>N</v>
      </c>
      <c r="CM131" s="137" t="str">
        <f t="shared" si="217"/>
        <v>Y</v>
      </c>
      <c r="CN131" s="137" t="str">
        <f t="shared" si="218"/>
        <v>N</v>
      </c>
      <c r="CO131" s="137" t="str">
        <f t="shared" si="219"/>
        <v>Y</v>
      </c>
      <c r="CP131" s="137" t="str">
        <f t="shared" si="220"/>
        <v>N</v>
      </c>
      <c r="CQ131" s="137">
        <f>D!I131</f>
        <v>104788</v>
      </c>
      <c r="CR131" s="137">
        <f>D!R131</f>
        <v>119568</v>
      </c>
      <c r="CS131" s="137">
        <f>D!AA131</f>
        <v>135400</v>
      </c>
      <c r="CT131" s="137">
        <f>D!AJ131</f>
        <v>160617</v>
      </c>
      <c r="CU131" s="137">
        <f>D!AS131</f>
        <v>126742</v>
      </c>
      <c r="CV131" s="137">
        <f>D!BB131</f>
        <v>140643</v>
      </c>
      <c r="CW131" s="137">
        <f>D!BK131</f>
        <v>125086</v>
      </c>
      <c r="CX131" s="137" t="str">
        <f t="shared" si="221"/>
        <v>N</v>
      </c>
      <c r="CY131" s="137" t="str">
        <f t="shared" si="222"/>
        <v>N</v>
      </c>
      <c r="CZ131" s="137" t="str">
        <f t="shared" si="223"/>
        <v>N</v>
      </c>
      <c r="DA131" s="137" t="str">
        <f t="shared" si="224"/>
        <v>Y</v>
      </c>
      <c r="DB131" s="137" t="str">
        <f t="shared" si="225"/>
        <v>N</v>
      </c>
      <c r="DC131" s="137" t="str">
        <f t="shared" si="226"/>
        <v>Y</v>
      </c>
      <c r="DD131" s="139">
        <f t="shared" si="227"/>
        <v>-12.361166867389269</v>
      </c>
      <c r="DE131" s="139">
        <f t="shared" si="228"/>
        <v>-11.692762186115214</v>
      </c>
      <c r="DF131" s="139">
        <f t="shared" si="229"/>
        <v>-15.70008156048239</v>
      </c>
      <c r="DG131" s="139">
        <f t="shared" si="230"/>
        <v>26.72752520869167</v>
      </c>
      <c r="DH131" s="139">
        <f t="shared" si="231"/>
        <v>-9.883890417582105</v>
      </c>
      <c r="DI131" s="139">
        <f t="shared" si="232"/>
        <v>12.43704331419983</v>
      </c>
      <c r="DJ131" s="137" t="str">
        <f t="shared" si="233"/>
        <v>N</v>
      </c>
      <c r="DK131" s="137" t="str">
        <f t="shared" si="234"/>
        <v>Y</v>
      </c>
      <c r="DL131" s="137" t="str">
        <f t="shared" si="235"/>
        <v>N</v>
      </c>
      <c r="DM131" s="137" t="str">
        <f t="shared" si="236"/>
        <v>Y</v>
      </c>
      <c r="DN131" s="137" t="str">
        <f t="shared" si="237"/>
        <v>N</v>
      </c>
      <c r="DO131" s="137">
        <f>Volatility!B131</f>
        <v>3.47</v>
      </c>
      <c r="DP131" s="137">
        <f>Volatility!E131</f>
        <v>3.4799999999999902</v>
      </c>
      <c r="DQ131" s="137">
        <f>Volatility!H131</f>
        <v>3.59</v>
      </c>
      <c r="DR131" s="137">
        <f>Volatility!K131</f>
        <v>3.56</v>
      </c>
      <c r="DS131" s="137">
        <f>Volatility!N131</f>
        <v>3.64</v>
      </c>
      <c r="DT131" s="137">
        <f>Volatility!Q131</f>
        <v>3.69999999999999</v>
      </c>
      <c r="DU131" s="137">
        <f>Volatility!T131</f>
        <v>3.79</v>
      </c>
      <c r="DV131" s="137" t="str">
        <f t="shared" si="238"/>
        <v>N</v>
      </c>
      <c r="DW131" s="137" t="str">
        <f t="shared" si="239"/>
        <v>N</v>
      </c>
      <c r="DX131" s="137" t="str">
        <f t="shared" si="240"/>
        <v>Y</v>
      </c>
      <c r="DY131" s="137" t="str">
        <f t="shared" si="241"/>
        <v>N</v>
      </c>
      <c r="DZ131" s="137" t="str">
        <f t="shared" si="242"/>
        <v>N</v>
      </c>
      <c r="EA131" s="137" t="str">
        <f t="shared" si="243"/>
        <v>N</v>
      </c>
      <c r="EB131" s="139">
        <f t="shared" si="244"/>
        <v>-0.28735632183879439</v>
      </c>
      <c r="EC131" s="139">
        <f t="shared" si="245"/>
        <v>-3.0640668523679566</v>
      </c>
      <c r="ED131" s="139">
        <f t="shared" si="246"/>
        <v>0.84269662921347754</v>
      </c>
      <c r="EE131" s="139">
        <f t="shared" si="247"/>
        <v>-2.1978021978021998</v>
      </c>
      <c r="EF131" s="139">
        <f t="shared" si="248"/>
        <v>-1.6216216216213515</v>
      </c>
      <c r="EG131" s="139">
        <f t="shared" si="249"/>
        <v>-2.3746701846968357</v>
      </c>
      <c r="EH131" s="137" t="str">
        <f t="shared" si="250"/>
        <v>Y</v>
      </c>
      <c r="EI131" s="137" t="str">
        <f t="shared" si="251"/>
        <v>N</v>
      </c>
      <c r="EJ131" s="137" t="str">
        <f t="shared" si="252"/>
        <v>Y</v>
      </c>
      <c r="EK131" s="137" t="str">
        <f t="shared" si="253"/>
        <v>N</v>
      </c>
      <c r="EL131" s="137" t="str">
        <f t="shared" si="254"/>
        <v>Y</v>
      </c>
    </row>
    <row r="132" spans="1:142" x14ac:dyDescent="0.3">
      <c r="A132" s="137" t="str">
        <f>D!B132</f>
        <v>TCS</v>
      </c>
      <c r="B132" s="137">
        <f>D!F132</f>
        <v>2020.35</v>
      </c>
      <c r="C132" s="137">
        <f>D!O132</f>
        <v>1991.2</v>
      </c>
      <c r="D132" s="137">
        <f>D!X132</f>
        <v>1953.6</v>
      </c>
      <c r="E132" s="137">
        <f>D!AG132</f>
        <v>1948.65</v>
      </c>
      <c r="F132" s="137">
        <f>D!AP132</f>
        <v>1945.6</v>
      </c>
      <c r="G132" s="137">
        <f>D!AY132</f>
        <v>1892.9</v>
      </c>
      <c r="H132" s="137">
        <f>D!BH132</f>
        <v>1902.35</v>
      </c>
      <c r="I132" s="137" t="str">
        <f t="shared" ref="I132:I146" si="255">IF(B132&gt;=C132,"Y","N")</f>
        <v>Y</v>
      </c>
      <c r="J132" s="137" t="str">
        <f t="shared" ref="J132:J146" si="256">IF(C132&gt;=D132,"Y","N")</f>
        <v>Y</v>
      </c>
      <c r="K132" s="137" t="str">
        <f t="shared" ref="K132:K146" si="257">IF(D132&gt;=E132,"Y","N")</f>
        <v>Y</v>
      </c>
      <c r="L132" s="137" t="str">
        <f t="shared" ref="L132:L146" si="258">IF(E132&gt;=F132,"Y","N")</f>
        <v>Y</v>
      </c>
      <c r="M132" s="137" t="str">
        <f t="shared" ref="M132:M146" si="259">IF(F132&gt;=G132,"Y","N")</f>
        <v>Y</v>
      </c>
      <c r="N132" s="137" t="str">
        <f t="shared" ref="N132:N146" si="260">IF(G132&gt;=H132,"Y","N")</f>
        <v>N</v>
      </c>
      <c r="O132" s="139">
        <f t="shared" ref="O132:O146" si="261">(B132-C132)/C132*100</f>
        <v>1.4639413419043723</v>
      </c>
      <c r="P132" s="139">
        <f t="shared" ref="P132:P146" si="262">(C132-D132)/D132*100</f>
        <v>1.9246519246519318</v>
      </c>
      <c r="Q132" s="139">
        <f t="shared" ref="Q132:Q146" si="263">(D132-E132)/E132*100</f>
        <v>0.25402201524131157</v>
      </c>
      <c r="R132" s="139">
        <f t="shared" ref="R132:R146" si="264">(E132-F132)/F132*100</f>
        <v>0.15676398026316726</v>
      </c>
      <c r="S132" s="139">
        <f t="shared" ref="S132:S146" si="265">(F132-G132)/G132*100</f>
        <v>2.7840879074435954</v>
      </c>
      <c r="T132" s="139">
        <f t="shared" ref="T132:T146" si="266">(G132-H132)/H132*100</f>
        <v>-0.49675401477119446</v>
      </c>
      <c r="U132" s="137" t="str">
        <f t="shared" ref="U132:U146" si="267">IF(O132&gt;=P132,"Y","N")</f>
        <v>N</v>
      </c>
      <c r="V132" s="137" t="str">
        <f t="shared" ref="V132:V146" si="268">IF(P132&gt;=Q132,"Y","N")</f>
        <v>Y</v>
      </c>
      <c r="W132" s="137" t="str">
        <f t="shared" ref="W132:W146" si="269">IF(Q132&gt;=R132,"Y","N")</f>
        <v>Y</v>
      </c>
      <c r="X132" s="137" t="str">
        <f t="shared" ref="X132:X146" si="270">IF(R132&gt;=S132,"Y","N")</f>
        <v>N</v>
      </c>
      <c r="Y132" s="137" t="str">
        <f t="shared" ref="Y132:Y146" si="271">IF(S132&gt;=T132,"Y","N")</f>
        <v>Y</v>
      </c>
      <c r="Z132" s="137">
        <f>D!C132</f>
        <v>1977.1</v>
      </c>
      <c r="AA132" s="137">
        <f>D!L132</f>
        <v>1946</v>
      </c>
      <c r="AB132" s="137">
        <f>D!U132</f>
        <v>1950</v>
      </c>
      <c r="AC132" s="137">
        <f>D!AD132</f>
        <v>1903</v>
      </c>
      <c r="AD132" s="137">
        <f>D!AM132</f>
        <v>1907</v>
      </c>
      <c r="AE132" s="137">
        <f>D!AV132</f>
        <v>1916</v>
      </c>
      <c r="AF132" s="137">
        <f>D!BE132</f>
        <v>1910</v>
      </c>
      <c r="AG132" s="137">
        <f>D!D132</f>
        <v>2032</v>
      </c>
      <c r="AH132" s="137">
        <f>D!M132</f>
        <v>1998</v>
      </c>
      <c r="AI132" s="137">
        <f>D!V132</f>
        <v>1962.9</v>
      </c>
      <c r="AJ132" s="137">
        <f>D!AE132</f>
        <v>1966.45</v>
      </c>
      <c r="AK132" s="137">
        <f>D!AN132</f>
        <v>1952.95</v>
      </c>
      <c r="AL132" s="137">
        <f>D!AW132</f>
        <v>1917.4</v>
      </c>
      <c r="AM132" s="137">
        <f>D!BF132</f>
        <v>1923.1</v>
      </c>
      <c r="AN132" s="137">
        <f>D!E132</f>
        <v>1961.25</v>
      </c>
      <c r="AO132" s="137">
        <f>D!N132</f>
        <v>1941.15</v>
      </c>
      <c r="AP132" s="137">
        <f>D!W132</f>
        <v>1931.7</v>
      </c>
      <c r="AQ132" s="137">
        <f>D!AF132</f>
        <v>1903</v>
      </c>
      <c r="AR132" s="137">
        <f>D!AO132</f>
        <v>1872.1</v>
      </c>
      <c r="AS132" s="137">
        <f>D!AX132</f>
        <v>1865.2</v>
      </c>
      <c r="AT132" s="137">
        <f>D!BG132</f>
        <v>1891.1</v>
      </c>
      <c r="AU132" s="137">
        <f>D!G132</f>
        <v>3663422</v>
      </c>
      <c r="AV132" s="137">
        <f>D!P132</f>
        <v>3400925</v>
      </c>
      <c r="AW132" s="137">
        <f>D!Y132</f>
        <v>2778505</v>
      </c>
      <c r="AX132" s="137">
        <f>D!AH132</f>
        <v>3198699</v>
      </c>
      <c r="AY132" s="137">
        <f>D!AQ132</f>
        <v>3727896</v>
      </c>
      <c r="AZ132" s="137">
        <f>D!AZ132</f>
        <v>3173682</v>
      </c>
      <c r="BA132" s="137">
        <f>D!BI132</f>
        <v>2263204</v>
      </c>
      <c r="BB132" s="137" t="str">
        <f t="shared" ref="BB132:BB146" si="272">IF(AU132&gt;=AV132,"Y","N")</f>
        <v>Y</v>
      </c>
      <c r="BC132" s="137" t="str">
        <f t="shared" ref="BC132:BC146" si="273">IF(AV132&gt;=AW132,"Y","N")</f>
        <v>Y</v>
      </c>
      <c r="BD132" s="137" t="str">
        <f t="shared" ref="BD132:BD146" si="274">IF(AW132&gt;=AX132,"Y","N")</f>
        <v>N</v>
      </c>
      <c r="BE132" s="137" t="str">
        <f t="shared" ref="BE132:BE146" si="275">IF(AX132&gt;=AY132,"Y","N")</f>
        <v>N</v>
      </c>
      <c r="BF132" s="137" t="str">
        <f t="shared" ref="BF132:BF146" si="276">IF(AY132&gt;=AZ132,"Y","N")</f>
        <v>Y</v>
      </c>
      <c r="BG132" s="137" t="str">
        <f t="shared" ref="BG132:BG146" si="277">IF(AZ132&gt;=BA132,"Y","N")</f>
        <v>Y</v>
      </c>
      <c r="BH132" s="139">
        <f t="shared" ref="BH132:BH146" si="278">(AU132-AV132)/AV132*100</f>
        <v>7.7184001411380727</v>
      </c>
      <c r="BI132" s="139">
        <f t="shared" ref="BI132:BI146" si="279">(AV132-AW132)/AW132*100</f>
        <v>22.401255351349018</v>
      </c>
      <c r="BJ132" s="139">
        <f t="shared" ref="BJ132:BJ146" si="280">(AW132-AX132)/AX132*100</f>
        <v>-13.136403268954034</v>
      </c>
      <c r="BK132" s="139">
        <f t="shared" ref="BK132:BK146" si="281">(AX132-AY132)/AY132*100</f>
        <v>-14.19559451229326</v>
      </c>
      <c r="BL132" s="139">
        <f t="shared" ref="BL132:BL146" si="282">(AY132-AZ132)/AZ132*100</f>
        <v>17.462808183050477</v>
      </c>
      <c r="BM132" s="139">
        <f t="shared" ref="BM132:BM146" si="283">(AZ132-BA132)/BA132*100</f>
        <v>40.229603694585201</v>
      </c>
      <c r="BN132" s="137" t="str">
        <f t="shared" ref="BN132:BN146" si="284">IF(BH132&gt;=BI132,"Y","N")</f>
        <v>N</v>
      </c>
      <c r="BO132" s="137" t="str">
        <f t="shared" ref="BO132:BO146" si="285">IF(BI132&gt;=BJ132,"Y","N")</f>
        <v>Y</v>
      </c>
      <c r="BP132" s="137" t="str">
        <f t="shared" ref="BP132:BP146" si="286">IF(BJ132&gt;=BK132,"Y","N")</f>
        <v>Y</v>
      </c>
      <c r="BQ132" s="137" t="str">
        <f t="shared" ref="BQ132:BQ146" si="287">IF(BK132&gt;=BL132,"Y","N")</f>
        <v>N</v>
      </c>
      <c r="BR132" s="137" t="str">
        <f t="shared" ref="BR132:BR146" si="288">IF(BL132&gt;=BM132,"Y","N")</f>
        <v>N</v>
      </c>
      <c r="BS132" s="137">
        <f>D!H132</f>
        <v>7345594790.6499996</v>
      </c>
      <c r="BT132" s="137">
        <f>D!Q132</f>
        <v>6725802265.75</v>
      </c>
      <c r="BU132" s="137">
        <f>D!Z132</f>
        <v>5409514559.25</v>
      </c>
      <c r="BV132" s="137">
        <f>D!AI132</f>
        <v>6224360593.3500004</v>
      </c>
      <c r="BW132" s="137">
        <f>D!AR132</f>
        <v>7161666967.25</v>
      </c>
      <c r="BX132" s="137">
        <f>D!BA132</f>
        <v>5980003285</v>
      </c>
      <c r="BY132" s="137">
        <f>D!BJ132</f>
        <v>4312480668.25</v>
      </c>
      <c r="BZ132" s="137" t="str">
        <f t="shared" ref="BZ132:BZ146" si="289">IF(BS132&gt;=BT132,"Y","N")</f>
        <v>Y</v>
      </c>
      <c r="CA132" s="137" t="str">
        <f t="shared" ref="CA132:CA146" si="290">IF(BT132&gt;=BU132,"Y","N")</f>
        <v>Y</v>
      </c>
      <c r="CB132" s="137" t="str">
        <f t="shared" ref="CB132:CB146" si="291">IF(BU132&gt;=BV132,"Y","N")</f>
        <v>N</v>
      </c>
      <c r="CC132" s="137" t="str">
        <f t="shared" ref="CC132:CC146" si="292">IF(BV132&gt;=BW132,"Y","N")</f>
        <v>N</v>
      </c>
      <c r="CD132" s="137" t="str">
        <f t="shared" ref="CD132:CD146" si="293">IF(BW132&gt;=BX132,"Y","N")</f>
        <v>Y</v>
      </c>
      <c r="CE132" s="137" t="str">
        <f t="shared" ref="CE132:CE146" si="294">IF(BX132&gt;=BY132,"Y","N")</f>
        <v>Y</v>
      </c>
      <c r="CF132" s="139">
        <f t="shared" ref="CF132:CF146" si="295">(BS132-BT132)/BT132*100</f>
        <v>9.2151463931104143</v>
      </c>
      <c r="CG132" s="139">
        <f t="shared" ref="CG132:CG146" si="296">(BT132-BU132)/BU132*100</f>
        <v>24.332824915855227</v>
      </c>
      <c r="CH132" s="139">
        <f t="shared" ref="CH132:CH146" si="297">(BU132-BV132)/BV132*100</f>
        <v>-13.091240809065077</v>
      </c>
      <c r="CI132" s="139">
        <f t="shared" ref="CI132:CI146" si="298">(BV132-BW132)/BW132*100</f>
        <v>-13.087824080430742</v>
      </c>
      <c r="CJ132" s="139">
        <f t="shared" ref="CJ132:CJ146" si="299">(BW132-BX132)/BX132*100</f>
        <v>19.760251390062571</v>
      </c>
      <c r="CK132" s="139">
        <f t="shared" ref="CK132:CK146" si="300">(BX132-BY132)/BY132*100</f>
        <v>38.667364448190767</v>
      </c>
      <c r="CL132" s="137" t="str">
        <f t="shared" ref="CL132:CL146" si="301">IF(CF132&gt;=CG132,"Y","N")</f>
        <v>N</v>
      </c>
      <c r="CM132" s="137" t="str">
        <f t="shared" ref="CM132:CM146" si="302">IF(CG132&gt;=CH132,"Y","N")</f>
        <v>Y</v>
      </c>
      <c r="CN132" s="137" t="str">
        <f t="shared" ref="CN132:CN146" si="303">IF(CH132&gt;=CI132,"Y","N")</f>
        <v>N</v>
      </c>
      <c r="CO132" s="137" t="str">
        <f t="shared" ref="CO132:CO146" si="304">IF(CI132&gt;=CJ132,"Y","N")</f>
        <v>N</v>
      </c>
      <c r="CP132" s="137" t="str">
        <f t="shared" ref="CP132:CP146" si="305">IF(CJ132&gt;=CK132,"Y","N")</f>
        <v>N</v>
      </c>
      <c r="CQ132" s="137">
        <f>D!I132</f>
        <v>129277</v>
      </c>
      <c r="CR132" s="137">
        <f>D!R132</f>
        <v>125723</v>
      </c>
      <c r="CS132" s="137">
        <f>D!AA132</f>
        <v>130438</v>
      </c>
      <c r="CT132" s="137">
        <f>D!AJ132</f>
        <v>148060</v>
      </c>
      <c r="CU132" s="137">
        <f>D!AS132</f>
        <v>158352</v>
      </c>
      <c r="CV132" s="137">
        <f>D!BB132</f>
        <v>157447</v>
      </c>
      <c r="CW132" s="137">
        <f>D!BK132</f>
        <v>111897</v>
      </c>
      <c r="CX132" s="137" t="str">
        <f t="shared" ref="CX132:CX146" si="306">IF(CQ132&gt;=CR132,"Y","N")</f>
        <v>Y</v>
      </c>
      <c r="CY132" s="137" t="str">
        <f t="shared" ref="CY132:CY146" si="307">IF(CR132&gt;=CS132,"Y","N")</f>
        <v>N</v>
      </c>
      <c r="CZ132" s="137" t="str">
        <f t="shared" ref="CZ132:CZ146" si="308">IF(CS132&gt;=CT132,"Y","N")</f>
        <v>N</v>
      </c>
      <c r="DA132" s="137" t="str">
        <f t="shared" ref="DA132:DA146" si="309">IF(CT132&gt;=CU132,"Y","N")</f>
        <v>N</v>
      </c>
      <c r="DB132" s="137" t="str">
        <f t="shared" ref="DB132:DB146" si="310">IF(CU132&gt;=CV132,"Y","N")</f>
        <v>Y</v>
      </c>
      <c r="DC132" s="137" t="str">
        <f t="shared" ref="DC132:DC146" si="311">IF(CV132&gt;=CW132,"Y","N")</f>
        <v>Y</v>
      </c>
      <c r="DD132" s="139">
        <f t="shared" ref="DD132:DD146" si="312">(CQ132-CR132)/CR132*100</f>
        <v>2.8268495024776694</v>
      </c>
      <c r="DE132" s="139">
        <f t="shared" ref="DE132:DE146" si="313">(CR132-CS132)/CS132*100</f>
        <v>-3.6147441696438154</v>
      </c>
      <c r="DF132" s="139">
        <f t="shared" ref="DF132:DF146" si="314">(CS132-CT132)/CT132*100</f>
        <v>-11.901931649331351</v>
      </c>
      <c r="DG132" s="139">
        <f t="shared" ref="DG132:DG146" si="315">(CT132-CU132)/CU132*100</f>
        <v>-6.4994442760432456</v>
      </c>
      <c r="DH132" s="139">
        <f t="shared" ref="DH132:DH146" si="316">(CU132-CV132)/CV132*100</f>
        <v>0.57479659822035356</v>
      </c>
      <c r="DI132" s="139">
        <f t="shared" ref="DI132:DI146" si="317">(CV132-CW132)/CW132*100</f>
        <v>40.707078831425328</v>
      </c>
      <c r="DJ132" s="137" t="str">
        <f t="shared" ref="DJ132:DJ146" si="318">IF(DD132&gt;=DE132,"Y","N")</f>
        <v>Y</v>
      </c>
      <c r="DK132" s="137" t="str">
        <f t="shared" ref="DK132:DK146" si="319">IF(DE132&gt;=DF132,"Y","N")</f>
        <v>Y</v>
      </c>
      <c r="DL132" s="137" t="str">
        <f t="shared" ref="DL132:DL146" si="320">IF(DF132&gt;=DG132,"Y","N")</f>
        <v>N</v>
      </c>
      <c r="DM132" s="137" t="str">
        <f t="shared" ref="DM132:DM146" si="321">IF(DG132&gt;=DH132,"Y","N")</f>
        <v>N</v>
      </c>
      <c r="DN132" s="137" t="str">
        <f t="shared" ref="DN132:DN146" si="322">IF(DH132&gt;=DI132,"Y","N")</f>
        <v>N</v>
      </c>
      <c r="DO132" s="137">
        <f>Volatility!B132</f>
        <v>2.68</v>
      </c>
      <c r="DP132" s="137">
        <f>Volatility!E132</f>
        <v>2.74</v>
      </c>
      <c r="DQ132" s="137">
        <f>Volatility!H132</f>
        <v>2.78</v>
      </c>
      <c r="DR132" s="137">
        <f>Volatility!K132</f>
        <v>2.87</v>
      </c>
      <c r="DS132" s="137">
        <f>Volatility!N132</f>
        <v>2.96</v>
      </c>
      <c r="DT132" s="137">
        <f>Volatility!Q132</f>
        <v>2.97</v>
      </c>
      <c r="DU132" s="137">
        <f>Volatility!T132</f>
        <v>3.06</v>
      </c>
      <c r="DV132" s="137" t="str">
        <f t="shared" ref="DV132:DV146" si="323">IF(DO132&gt;=DP132,"Y","N")</f>
        <v>N</v>
      </c>
      <c r="DW132" s="137" t="str">
        <f t="shared" ref="DW132:DW146" si="324">IF(DP132&gt;=DQ132,"Y","N")</f>
        <v>N</v>
      </c>
      <c r="DX132" s="137" t="str">
        <f t="shared" ref="DX132:DX146" si="325">IF(DQ132&gt;=DR132,"Y","N")</f>
        <v>N</v>
      </c>
      <c r="DY132" s="137" t="str">
        <f t="shared" ref="DY132:DY146" si="326">IF(DR132&gt;=DS132,"Y","N")</f>
        <v>N</v>
      </c>
      <c r="DZ132" s="137" t="str">
        <f t="shared" ref="DZ132:DZ146" si="327">IF(DS132&gt;=DT132,"Y","N")</f>
        <v>N</v>
      </c>
      <c r="EA132" s="137" t="str">
        <f t="shared" ref="EA132:EA146" si="328">IF(DT132&gt;=DU132,"Y","N")</f>
        <v>N</v>
      </c>
      <c r="EB132" s="139">
        <f t="shared" ref="EB132:EB146" si="329">(DO132-DP132)/DP132*100</f>
        <v>-2.189781021897812</v>
      </c>
      <c r="EC132" s="139">
        <f t="shared" ref="EC132:EC146" si="330">(DP132-DQ132)/DQ132*100</f>
        <v>-1.4388489208632946</v>
      </c>
      <c r="ED132" s="139">
        <f t="shared" ref="ED132:ED146" si="331">(DQ132-DR132)/DR132*100</f>
        <v>-3.1358885017421705</v>
      </c>
      <c r="EE132" s="139">
        <f t="shared" ref="EE132:EE146" si="332">(DR132-DS132)/DS132*100</f>
        <v>-3.0405405405405359</v>
      </c>
      <c r="EF132" s="139">
        <f t="shared" ref="EF132:EF146" si="333">(DS132-DT132)/DT132*100</f>
        <v>-0.33670033670034444</v>
      </c>
      <c r="EG132" s="139">
        <f t="shared" ref="EG132:EG146" si="334">(DT132-DU132)/DU132*100</f>
        <v>-2.9411764705882306</v>
      </c>
      <c r="EH132" s="137" t="str">
        <f t="shared" ref="EH132:EH146" si="335">IF(EB132&gt;=EC132,"Y","N")</f>
        <v>N</v>
      </c>
      <c r="EI132" s="137" t="str">
        <f t="shared" ref="EI132:EI146" si="336">IF(EC132&gt;=ED132,"Y","N")</f>
        <v>Y</v>
      </c>
      <c r="EJ132" s="137" t="str">
        <f t="shared" ref="EJ132:EJ146" si="337">IF(ED132&gt;=EE132,"Y","N")</f>
        <v>N</v>
      </c>
      <c r="EK132" s="137" t="str">
        <f t="shared" ref="EK132:EK146" si="338">IF(EE132&gt;=EF132,"Y","N")</f>
        <v>N</v>
      </c>
      <c r="EL132" s="137" t="str">
        <f t="shared" ref="EL132:EL146" si="339">IF(EF132&gt;=EG132,"Y","N")</f>
        <v>Y</v>
      </c>
    </row>
    <row r="133" spans="1:142" x14ac:dyDescent="0.3">
      <c r="A133" s="137" t="str">
        <f>D!B133</f>
        <v>TECHM</v>
      </c>
      <c r="B133" s="137">
        <f>D!F133</f>
        <v>529.65</v>
      </c>
      <c r="C133" s="137">
        <f>D!O133</f>
        <v>520.04999999999995</v>
      </c>
      <c r="D133" s="137">
        <f>D!X133</f>
        <v>519.20000000000005</v>
      </c>
      <c r="E133" s="137">
        <f>D!AG133</f>
        <v>512.6</v>
      </c>
      <c r="F133" s="137">
        <f>D!AP133</f>
        <v>504.05</v>
      </c>
      <c r="G133" s="137">
        <f>D!AY133</f>
        <v>510.55</v>
      </c>
      <c r="H133" s="137">
        <f>D!BH133</f>
        <v>515.70000000000005</v>
      </c>
      <c r="I133" s="137" t="str">
        <f t="shared" si="255"/>
        <v>Y</v>
      </c>
      <c r="J133" s="137" t="str">
        <f t="shared" si="256"/>
        <v>Y</v>
      </c>
      <c r="K133" s="137" t="str">
        <f t="shared" si="257"/>
        <v>Y</v>
      </c>
      <c r="L133" s="137" t="str">
        <f t="shared" si="258"/>
        <v>Y</v>
      </c>
      <c r="M133" s="137" t="str">
        <f t="shared" si="259"/>
        <v>N</v>
      </c>
      <c r="N133" s="137" t="str">
        <f t="shared" si="260"/>
        <v>N</v>
      </c>
      <c r="O133" s="139">
        <f t="shared" si="261"/>
        <v>1.8459763484280405</v>
      </c>
      <c r="P133" s="139">
        <f t="shared" si="262"/>
        <v>0.16371340523881145</v>
      </c>
      <c r="Q133" s="139">
        <f t="shared" si="263"/>
        <v>1.2875536480686738</v>
      </c>
      <c r="R133" s="139">
        <f t="shared" si="264"/>
        <v>1.6962602916377367</v>
      </c>
      <c r="S133" s="139">
        <f t="shared" si="265"/>
        <v>-1.2731368132406229</v>
      </c>
      <c r="T133" s="139">
        <f t="shared" si="266"/>
        <v>-0.99864262167927742</v>
      </c>
      <c r="U133" s="137" t="str">
        <f t="shared" si="267"/>
        <v>Y</v>
      </c>
      <c r="V133" s="137" t="str">
        <f t="shared" si="268"/>
        <v>N</v>
      </c>
      <c r="W133" s="137" t="str">
        <f t="shared" si="269"/>
        <v>N</v>
      </c>
      <c r="X133" s="137" t="str">
        <f t="shared" si="270"/>
        <v>Y</v>
      </c>
      <c r="Y133" s="137" t="str">
        <f t="shared" si="271"/>
        <v>N</v>
      </c>
      <c r="Z133" s="137">
        <f>D!C133</f>
        <v>517.1</v>
      </c>
      <c r="AA133" s="137">
        <f>D!L133</f>
        <v>519.95000000000005</v>
      </c>
      <c r="AB133" s="137">
        <f>D!U133</f>
        <v>515</v>
      </c>
      <c r="AC133" s="137">
        <f>D!AD133</f>
        <v>510</v>
      </c>
      <c r="AD133" s="137">
        <f>D!AM133</f>
        <v>511.5</v>
      </c>
      <c r="AE133" s="137">
        <f>D!AV133</f>
        <v>520</v>
      </c>
      <c r="AF133" s="137">
        <f>D!BE133</f>
        <v>532.4</v>
      </c>
      <c r="AG133" s="137">
        <f>D!D133</f>
        <v>531</v>
      </c>
      <c r="AH133" s="137">
        <f>D!M133</f>
        <v>521.5</v>
      </c>
      <c r="AI133" s="137">
        <f>D!V133</f>
        <v>524.79999999999995</v>
      </c>
      <c r="AJ133" s="137">
        <f>D!AE133</f>
        <v>519.70000000000005</v>
      </c>
      <c r="AK133" s="137">
        <f>D!AN133</f>
        <v>515</v>
      </c>
      <c r="AL133" s="137">
        <f>D!AW133</f>
        <v>520</v>
      </c>
      <c r="AM133" s="137">
        <f>D!BF133</f>
        <v>535</v>
      </c>
      <c r="AN133" s="137">
        <f>D!E133</f>
        <v>515.1</v>
      </c>
      <c r="AO133" s="137">
        <f>D!N133</f>
        <v>510.05</v>
      </c>
      <c r="AP133" s="137">
        <f>D!W133</f>
        <v>510.7</v>
      </c>
      <c r="AQ133" s="137">
        <f>D!AF133</f>
        <v>503.3</v>
      </c>
      <c r="AR133" s="137">
        <f>D!AO133</f>
        <v>501.5</v>
      </c>
      <c r="AS133" s="137">
        <f>D!AX133</f>
        <v>507.4</v>
      </c>
      <c r="AT133" s="137">
        <f>D!BG133</f>
        <v>513.95000000000005</v>
      </c>
      <c r="AU133" s="137">
        <f>D!G133</f>
        <v>4254552</v>
      </c>
      <c r="AV133" s="137">
        <f>D!P133</f>
        <v>2540109</v>
      </c>
      <c r="AW133" s="137">
        <f>D!Y133</f>
        <v>2772990</v>
      </c>
      <c r="AX133" s="137">
        <f>D!AH133</f>
        <v>3041594</v>
      </c>
      <c r="AY133" s="137">
        <f>D!AQ133</f>
        <v>3283983</v>
      </c>
      <c r="AZ133" s="137">
        <f>D!AZ133</f>
        <v>3628560</v>
      </c>
      <c r="BA133" s="137">
        <f>D!BI133</f>
        <v>6148509</v>
      </c>
      <c r="BB133" s="137" t="str">
        <f t="shared" si="272"/>
        <v>Y</v>
      </c>
      <c r="BC133" s="137" t="str">
        <f t="shared" si="273"/>
        <v>N</v>
      </c>
      <c r="BD133" s="137" t="str">
        <f t="shared" si="274"/>
        <v>N</v>
      </c>
      <c r="BE133" s="137" t="str">
        <f t="shared" si="275"/>
        <v>N</v>
      </c>
      <c r="BF133" s="137" t="str">
        <f t="shared" si="276"/>
        <v>N</v>
      </c>
      <c r="BG133" s="137" t="str">
        <f t="shared" si="277"/>
        <v>N</v>
      </c>
      <c r="BH133" s="139">
        <f t="shared" si="278"/>
        <v>67.494859472565935</v>
      </c>
      <c r="BI133" s="139">
        <f t="shared" si="279"/>
        <v>-8.3981911222182557</v>
      </c>
      <c r="BJ133" s="139">
        <f t="shared" si="280"/>
        <v>-8.8310274152303041</v>
      </c>
      <c r="BK133" s="139">
        <f t="shared" si="281"/>
        <v>-7.3809456382691385</v>
      </c>
      <c r="BL133" s="139">
        <f t="shared" si="282"/>
        <v>-9.4962464448706925</v>
      </c>
      <c r="BM133" s="139">
        <f t="shared" si="283"/>
        <v>-40.984716782556553</v>
      </c>
      <c r="BN133" s="137" t="str">
        <f t="shared" si="284"/>
        <v>Y</v>
      </c>
      <c r="BO133" s="137" t="str">
        <f t="shared" si="285"/>
        <v>Y</v>
      </c>
      <c r="BP133" s="137" t="str">
        <f t="shared" si="286"/>
        <v>N</v>
      </c>
      <c r="BQ133" s="137" t="str">
        <f t="shared" si="287"/>
        <v>Y</v>
      </c>
      <c r="BR133" s="137" t="str">
        <f t="shared" si="288"/>
        <v>Y</v>
      </c>
      <c r="BS133" s="137">
        <f>D!H133</f>
        <v>2237811314.6500001</v>
      </c>
      <c r="BT133" s="137">
        <f>D!Q133</f>
        <v>1312840562.6500001</v>
      </c>
      <c r="BU133" s="137">
        <f>D!Z133</f>
        <v>1436775737.5</v>
      </c>
      <c r="BV133" s="137">
        <f>D!AI133</f>
        <v>1564427387.55</v>
      </c>
      <c r="BW133" s="137">
        <f>D!AR133</f>
        <v>1669551394.1500001</v>
      </c>
      <c r="BX133" s="137">
        <f>D!BA133</f>
        <v>1856943190.1500001</v>
      </c>
      <c r="BY133" s="137">
        <f>D!BJ133</f>
        <v>3207035298.25</v>
      </c>
      <c r="BZ133" s="137" t="str">
        <f t="shared" si="289"/>
        <v>Y</v>
      </c>
      <c r="CA133" s="137" t="str">
        <f t="shared" si="290"/>
        <v>N</v>
      </c>
      <c r="CB133" s="137" t="str">
        <f t="shared" si="291"/>
        <v>N</v>
      </c>
      <c r="CC133" s="137" t="str">
        <f t="shared" si="292"/>
        <v>N</v>
      </c>
      <c r="CD133" s="137" t="str">
        <f t="shared" si="293"/>
        <v>N</v>
      </c>
      <c r="CE133" s="137" t="str">
        <f t="shared" si="294"/>
        <v>N</v>
      </c>
      <c r="CF133" s="139">
        <f t="shared" si="295"/>
        <v>70.45568047752306</v>
      </c>
      <c r="CG133" s="139">
        <f t="shared" si="296"/>
        <v>-8.6259234211212377</v>
      </c>
      <c r="CH133" s="139">
        <f t="shared" si="297"/>
        <v>-8.1596404579640573</v>
      </c>
      <c r="CI133" s="139">
        <f t="shared" si="298"/>
        <v>-6.2965421111532027</v>
      </c>
      <c r="CJ133" s="139">
        <f t="shared" si="299"/>
        <v>-10.091412434909378</v>
      </c>
      <c r="CK133" s="139">
        <f t="shared" si="300"/>
        <v>-42.097825017289701</v>
      </c>
      <c r="CL133" s="137" t="str">
        <f t="shared" si="301"/>
        <v>Y</v>
      </c>
      <c r="CM133" s="137" t="str">
        <f t="shared" si="302"/>
        <v>N</v>
      </c>
      <c r="CN133" s="137" t="str">
        <f t="shared" si="303"/>
        <v>N</v>
      </c>
      <c r="CO133" s="137" t="str">
        <f t="shared" si="304"/>
        <v>Y</v>
      </c>
      <c r="CP133" s="137" t="str">
        <f t="shared" si="305"/>
        <v>Y</v>
      </c>
      <c r="CQ133" s="137">
        <f>D!I133</f>
        <v>66566</v>
      </c>
      <c r="CR133" s="137">
        <f>D!R133</f>
        <v>59289</v>
      </c>
      <c r="CS133" s="137">
        <f>D!AA133</f>
        <v>60159</v>
      </c>
      <c r="CT133" s="137">
        <f>D!AJ133</f>
        <v>65682</v>
      </c>
      <c r="CU133" s="137">
        <f>D!AS133</f>
        <v>86465</v>
      </c>
      <c r="CV133" s="137">
        <f>D!BB133</f>
        <v>93418</v>
      </c>
      <c r="CW133" s="137">
        <f>D!BK133</f>
        <v>142393</v>
      </c>
      <c r="CX133" s="137" t="str">
        <f t="shared" si="306"/>
        <v>Y</v>
      </c>
      <c r="CY133" s="137" t="str">
        <f t="shared" si="307"/>
        <v>N</v>
      </c>
      <c r="CZ133" s="137" t="str">
        <f t="shared" si="308"/>
        <v>N</v>
      </c>
      <c r="DA133" s="137" t="str">
        <f t="shared" si="309"/>
        <v>N</v>
      </c>
      <c r="DB133" s="137" t="str">
        <f t="shared" si="310"/>
        <v>N</v>
      </c>
      <c r="DC133" s="137" t="str">
        <f t="shared" si="311"/>
        <v>N</v>
      </c>
      <c r="DD133" s="139">
        <f t="shared" si="312"/>
        <v>12.273777597868071</v>
      </c>
      <c r="DE133" s="139">
        <f t="shared" si="313"/>
        <v>-1.4461676557123624</v>
      </c>
      <c r="DF133" s="139">
        <f t="shared" si="314"/>
        <v>-8.4086964465150267</v>
      </c>
      <c r="DG133" s="139">
        <f t="shared" si="315"/>
        <v>-24.036315272075406</v>
      </c>
      <c r="DH133" s="139">
        <f t="shared" si="316"/>
        <v>-7.4428910916525721</v>
      </c>
      <c r="DI133" s="139">
        <f t="shared" si="317"/>
        <v>-34.394246908204757</v>
      </c>
      <c r="DJ133" s="137" t="str">
        <f t="shared" si="318"/>
        <v>Y</v>
      </c>
      <c r="DK133" s="137" t="str">
        <f t="shared" si="319"/>
        <v>Y</v>
      </c>
      <c r="DL133" s="137" t="str">
        <f t="shared" si="320"/>
        <v>Y</v>
      </c>
      <c r="DM133" s="137" t="str">
        <f t="shared" si="321"/>
        <v>N</v>
      </c>
      <c r="DN133" s="137" t="str">
        <f t="shared" si="322"/>
        <v>Y</v>
      </c>
      <c r="DO133" s="137">
        <f>Volatility!B133</f>
        <v>3.3099999999999898</v>
      </c>
      <c r="DP133" s="137">
        <f>Volatility!E133</f>
        <v>3.38</v>
      </c>
      <c r="DQ133" s="137">
        <f>Volatility!H133</f>
        <v>3.49</v>
      </c>
      <c r="DR133" s="137">
        <f>Volatility!K133</f>
        <v>3.58</v>
      </c>
      <c r="DS133" s="137">
        <f>Volatility!N133</f>
        <v>3.67</v>
      </c>
      <c r="DT133" s="137">
        <f>Volatility!Q133</f>
        <v>3.7699999999999898</v>
      </c>
      <c r="DU133" s="137">
        <f>Volatility!T133</f>
        <v>3.88</v>
      </c>
      <c r="DV133" s="137" t="str">
        <f t="shared" si="323"/>
        <v>N</v>
      </c>
      <c r="DW133" s="137" t="str">
        <f t="shared" si="324"/>
        <v>N</v>
      </c>
      <c r="DX133" s="137" t="str">
        <f t="shared" si="325"/>
        <v>N</v>
      </c>
      <c r="DY133" s="137" t="str">
        <f t="shared" si="326"/>
        <v>N</v>
      </c>
      <c r="DZ133" s="137" t="str">
        <f t="shared" si="327"/>
        <v>N</v>
      </c>
      <c r="EA133" s="137" t="str">
        <f t="shared" si="328"/>
        <v>N</v>
      </c>
      <c r="EB133" s="139">
        <f t="shared" si="329"/>
        <v>-2.0710059171600608</v>
      </c>
      <c r="EC133" s="139">
        <f t="shared" si="330"/>
        <v>-3.1518624641833899</v>
      </c>
      <c r="ED133" s="139">
        <f t="shared" si="331"/>
        <v>-2.5139664804469235</v>
      </c>
      <c r="EE133" s="139">
        <f t="shared" si="332"/>
        <v>-2.4523160762942742</v>
      </c>
      <c r="EF133" s="139">
        <f t="shared" si="333"/>
        <v>-2.6525198938989427</v>
      </c>
      <c r="EG133" s="139">
        <f t="shared" si="334"/>
        <v>-2.835051546392013</v>
      </c>
      <c r="EH133" s="137" t="str">
        <f t="shared" si="335"/>
        <v>Y</v>
      </c>
      <c r="EI133" s="137" t="str">
        <f t="shared" si="336"/>
        <v>N</v>
      </c>
      <c r="EJ133" s="137" t="str">
        <f t="shared" si="337"/>
        <v>N</v>
      </c>
      <c r="EK133" s="137" t="str">
        <f t="shared" si="338"/>
        <v>Y</v>
      </c>
      <c r="EL133" s="137" t="str">
        <f t="shared" si="339"/>
        <v>Y</v>
      </c>
    </row>
    <row r="134" spans="1:142" x14ac:dyDescent="0.3">
      <c r="A134" s="137" t="str">
        <f>D!B134</f>
        <v>TITAN</v>
      </c>
      <c r="B134" s="137">
        <f>D!F134</f>
        <v>849.65</v>
      </c>
      <c r="C134" s="137">
        <f>D!O134</f>
        <v>849.85</v>
      </c>
      <c r="D134" s="137">
        <f>D!X134</f>
        <v>848.7</v>
      </c>
      <c r="E134" s="137">
        <f>D!AG134</f>
        <v>826.8</v>
      </c>
      <c r="F134" s="137">
        <f>D!AP134</f>
        <v>817.3</v>
      </c>
      <c r="G134" s="137">
        <f>D!AY134</f>
        <v>845.6</v>
      </c>
      <c r="H134" s="137">
        <f>D!BH134</f>
        <v>846</v>
      </c>
      <c r="I134" s="137" t="str">
        <f t="shared" si="255"/>
        <v>N</v>
      </c>
      <c r="J134" s="137" t="str">
        <f t="shared" si="256"/>
        <v>Y</v>
      </c>
      <c r="K134" s="137" t="str">
        <f t="shared" si="257"/>
        <v>Y</v>
      </c>
      <c r="L134" s="137" t="str">
        <f t="shared" si="258"/>
        <v>Y</v>
      </c>
      <c r="M134" s="137" t="str">
        <f t="shared" si="259"/>
        <v>N</v>
      </c>
      <c r="N134" s="137" t="str">
        <f t="shared" si="260"/>
        <v>N</v>
      </c>
      <c r="O134" s="139">
        <f t="shared" si="261"/>
        <v>-2.3533564746725359E-2</v>
      </c>
      <c r="P134" s="139">
        <f t="shared" si="262"/>
        <v>0.13550135501354746</v>
      </c>
      <c r="Q134" s="139">
        <f t="shared" si="263"/>
        <v>2.6487663280116225</v>
      </c>
      <c r="R134" s="139">
        <f t="shared" si="264"/>
        <v>1.1623638810718218</v>
      </c>
      <c r="S134" s="139">
        <f t="shared" si="265"/>
        <v>-3.3467360454115505</v>
      </c>
      <c r="T134" s="139">
        <f t="shared" si="266"/>
        <v>-4.7281323877065871E-2</v>
      </c>
      <c r="U134" s="137" t="str">
        <f t="shared" si="267"/>
        <v>N</v>
      </c>
      <c r="V134" s="137" t="str">
        <f t="shared" si="268"/>
        <v>N</v>
      </c>
      <c r="W134" s="137" t="str">
        <f t="shared" si="269"/>
        <v>Y</v>
      </c>
      <c r="X134" s="137" t="str">
        <f t="shared" si="270"/>
        <v>Y</v>
      </c>
      <c r="Y134" s="137" t="str">
        <f t="shared" si="271"/>
        <v>N</v>
      </c>
      <c r="Z134" s="137">
        <f>D!C134</f>
        <v>844.9</v>
      </c>
      <c r="AA134" s="137">
        <f>D!L134</f>
        <v>854</v>
      </c>
      <c r="AB134" s="137">
        <f>D!U134</f>
        <v>824</v>
      </c>
      <c r="AC134" s="137">
        <f>D!AD134</f>
        <v>827.3</v>
      </c>
      <c r="AD134" s="137">
        <f>D!AM134</f>
        <v>841.5</v>
      </c>
      <c r="AE134" s="137">
        <f>D!AV134</f>
        <v>846</v>
      </c>
      <c r="AF134" s="137">
        <f>D!BE134</f>
        <v>855</v>
      </c>
      <c r="AG134" s="137">
        <f>D!D134</f>
        <v>855.95</v>
      </c>
      <c r="AH134" s="137">
        <f>D!M134</f>
        <v>860</v>
      </c>
      <c r="AI134" s="137">
        <f>D!V134</f>
        <v>854</v>
      </c>
      <c r="AJ134" s="137">
        <f>D!AE134</f>
        <v>844.15</v>
      </c>
      <c r="AK134" s="137">
        <f>D!AN134</f>
        <v>845</v>
      </c>
      <c r="AL134" s="137">
        <f>D!AW134</f>
        <v>859.8</v>
      </c>
      <c r="AM134" s="137">
        <f>D!BF134</f>
        <v>856</v>
      </c>
      <c r="AN134" s="137">
        <f>D!E134</f>
        <v>837.9</v>
      </c>
      <c r="AO134" s="137">
        <f>D!N134</f>
        <v>843.9</v>
      </c>
      <c r="AP134" s="137">
        <f>D!W134</f>
        <v>818.6</v>
      </c>
      <c r="AQ134" s="137">
        <f>D!AF134</f>
        <v>818.15</v>
      </c>
      <c r="AR134" s="137">
        <f>D!AO134</f>
        <v>810</v>
      </c>
      <c r="AS134" s="137">
        <f>D!AX134</f>
        <v>842</v>
      </c>
      <c r="AT134" s="137">
        <f>D!BG134</f>
        <v>841.25</v>
      </c>
      <c r="AU134" s="137">
        <f>D!G134</f>
        <v>1955678</v>
      </c>
      <c r="AV134" s="137">
        <f>D!P134</f>
        <v>2217566</v>
      </c>
      <c r="AW134" s="137">
        <f>D!Y134</f>
        <v>3403474</v>
      </c>
      <c r="AX134" s="137">
        <f>D!AH134</f>
        <v>3072505</v>
      </c>
      <c r="AY134" s="137">
        <f>D!AQ134</f>
        <v>4634794</v>
      </c>
      <c r="AZ134" s="137">
        <f>D!AZ134</f>
        <v>2131038</v>
      </c>
      <c r="BA134" s="137">
        <f>D!BI134</f>
        <v>2161537</v>
      </c>
      <c r="BB134" s="137" t="str">
        <f t="shared" si="272"/>
        <v>N</v>
      </c>
      <c r="BC134" s="137" t="str">
        <f t="shared" si="273"/>
        <v>N</v>
      </c>
      <c r="BD134" s="137" t="str">
        <f t="shared" si="274"/>
        <v>Y</v>
      </c>
      <c r="BE134" s="137" t="str">
        <f t="shared" si="275"/>
        <v>N</v>
      </c>
      <c r="BF134" s="137" t="str">
        <f t="shared" si="276"/>
        <v>Y</v>
      </c>
      <c r="BG134" s="137" t="str">
        <f t="shared" si="277"/>
        <v>N</v>
      </c>
      <c r="BH134" s="139">
        <f t="shared" si="278"/>
        <v>-11.809704874623799</v>
      </c>
      <c r="BI134" s="139">
        <f t="shared" si="279"/>
        <v>-34.844044643796309</v>
      </c>
      <c r="BJ134" s="139">
        <f t="shared" si="280"/>
        <v>10.771959687616455</v>
      </c>
      <c r="BK134" s="139">
        <f t="shared" si="281"/>
        <v>-33.707841168345347</v>
      </c>
      <c r="BL134" s="139">
        <f t="shared" si="282"/>
        <v>117.48997436929795</v>
      </c>
      <c r="BM134" s="139">
        <f t="shared" si="283"/>
        <v>-1.4109867191725147</v>
      </c>
      <c r="BN134" s="137" t="str">
        <f t="shared" si="284"/>
        <v>Y</v>
      </c>
      <c r="BO134" s="137" t="str">
        <f t="shared" si="285"/>
        <v>N</v>
      </c>
      <c r="BP134" s="137" t="str">
        <f t="shared" si="286"/>
        <v>Y</v>
      </c>
      <c r="BQ134" s="137" t="str">
        <f t="shared" si="287"/>
        <v>N</v>
      </c>
      <c r="BR134" s="137" t="str">
        <f t="shared" si="288"/>
        <v>Y</v>
      </c>
      <c r="BS134" s="137">
        <f>D!H134</f>
        <v>1658318506.8</v>
      </c>
      <c r="BT134" s="137">
        <f>D!Q134</f>
        <v>1883746866.8</v>
      </c>
      <c r="BU134" s="137">
        <f>D!Z134</f>
        <v>2862185073.3000002</v>
      </c>
      <c r="BV134" s="137">
        <f>D!AI134</f>
        <v>2554886606.25</v>
      </c>
      <c r="BW134" s="137">
        <f>D!AR134</f>
        <v>3802172490</v>
      </c>
      <c r="BX134" s="137">
        <f>D!BA134</f>
        <v>1810127707.6500001</v>
      </c>
      <c r="BY134" s="137">
        <f>D!BJ134</f>
        <v>1833888769.4000001</v>
      </c>
      <c r="BZ134" s="137" t="str">
        <f t="shared" si="289"/>
        <v>N</v>
      </c>
      <c r="CA134" s="137" t="str">
        <f t="shared" si="290"/>
        <v>N</v>
      </c>
      <c r="CB134" s="137" t="str">
        <f t="shared" si="291"/>
        <v>Y</v>
      </c>
      <c r="CC134" s="137" t="str">
        <f t="shared" si="292"/>
        <v>N</v>
      </c>
      <c r="CD134" s="137" t="str">
        <f t="shared" si="293"/>
        <v>Y</v>
      </c>
      <c r="CE134" s="137" t="str">
        <f t="shared" si="294"/>
        <v>N</v>
      </c>
      <c r="CF134" s="139">
        <f t="shared" si="295"/>
        <v>-11.96701977176714</v>
      </c>
      <c r="CG134" s="139">
        <f t="shared" si="296"/>
        <v>-34.185008356985627</v>
      </c>
      <c r="CH134" s="139">
        <f t="shared" si="297"/>
        <v>12.027871072565736</v>
      </c>
      <c r="CI134" s="139">
        <f t="shared" si="298"/>
        <v>-32.804558105410941</v>
      </c>
      <c r="CJ134" s="139">
        <f t="shared" si="299"/>
        <v>110.0499580184966</v>
      </c>
      <c r="CK134" s="139">
        <f t="shared" si="300"/>
        <v>-1.2956653722119686</v>
      </c>
      <c r="CL134" s="137" t="str">
        <f t="shared" si="301"/>
        <v>Y</v>
      </c>
      <c r="CM134" s="137" t="str">
        <f t="shared" si="302"/>
        <v>N</v>
      </c>
      <c r="CN134" s="137" t="str">
        <f t="shared" si="303"/>
        <v>Y</v>
      </c>
      <c r="CO134" s="137" t="str">
        <f t="shared" si="304"/>
        <v>N</v>
      </c>
      <c r="CP134" s="137" t="str">
        <f t="shared" si="305"/>
        <v>Y</v>
      </c>
      <c r="CQ134" s="137">
        <f>D!I134</f>
        <v>68475</v>
      </c>
      <c r="CR134" s="137">
        <f>D!R134</f>
        <v>72719</v>
      </c>
      <c r="CS134" s="137">
        <f>D!AA134</f>
        <v>98456</v>
      </c>
      <c r="CT134" s="137">
        <f>D!AJ134</f>
        <v>79935</v>
      </c>
      <c r="CU134" s="137">
        <f>D!AS134</f>
        <v>141466</v>
      </c>
      <c r="CV134" s="137">
        <f>D!BB134</f>
        <v>58657</v>
      </c>
      <c r="CW134" s="137">
        <f>D!BK134</f>
        <v>82684</v>
      </c>
      <c r="CX134" s="137" t="str">
        <f t="shared" si="306"/>
        <v>N</v>
      </c>
      <c r="CY134" s="137" t="str">
        <f t="shared" si="307"/>
        <v>N</v>
      </c>
      <c r="CZ134" s="137" t="str">
        <f t="shared" si="308"/>
        <v>Y</v>
      </c>
      <c r="DA134" s="137" t="str">
        <f t="shared" si="309"/>
        <v>N</v>
      </c>
      <c r="DB134" s="137" t="str">
        <f t="shared" si="310"/>
        <v>Y</v>
      </c>
      <c r="DC134" s="137" t="str">
        <f t="shared" si="311"/>
        <v>N</v>
      </c>
      <c r="DD134" s="139">
        <f t="shared" si="312"/>
        <v>-5.8361638636394888</v>
      </c>
      <c r="DE134" s="139">
        <f t="shared" si="313"/>
        <v>-26.140611034370682</v>
      </c>
      <c r="DF134" s="139">
        <f t="shared" si="314"/>
        <v>23.170075686495277</v>
      </c>
      <c r="DG134" s="139">
        <f t="shared" si="315"/>
        <v>-43.495256810823804</v>
      </c>
      <c r="DH134" s="139">
        <f t="shared" si="316"/>
        <v>141.17496632967931</v>
      </c>
      <c r="DI134" s="139">
        <f t="shared" si="317"/>
        <v>-29.058826375114894</v>
      </c>
      <c r="DJ134" s="137" t="str">
        <f t="shared" si="318"/>
        <v>Y</v>
      </c>
      <c r="DK134" s="137" t="str">
        <f t="shared" si="319"/>
        <v>N</v>
      </c>
      <c r="DL134" s="137" t="str">
        <f t="shared" si="320"/>
        <v>Y</v>
      </c>
      <c r="DM134" s="137" t="str">
        <f t="shared" si="321"/>
        <v>N</v>
      </c>
      <c r="DN134" s="137" t="str">
        <f t="shared" si="322"/>
        <v>Y</v>
      </c>
      <c r="DO134" s="137">
        <f>Volatility!B134</f>
        <v>3.21999999999999</v>
      </c>
      <c r="DP134" s="137">
        <f>Volatility!E134</f>
        <v>3.32</v>
      </c>
      <c r="DQ134" s="137">
        <f>Volatility!H134</f>
        <v>3.42</v>
      </c>
      <c r="DR134" s="137">
        <f>Volatility!K134</f>
        <v>3.46</v>
      </c>
      <c r="DS134" s="137">
        <f>Volatility!N134</f>
        <v>3.56</v>
      </c>
      <c r="DT134" s="137">
        <f>Volatility!Q134</f>
        <v>3.57</v>
      </c>
      <c r="DU134" s="137">
        <f>Volatility!T134</f>
        <v>3.6799999999999899</v>
      </c>
      <c r="DV134" s="137" t="str">
        <f t="shared" si="323"/>
        <v>N</v>
      </c>
      <c r="DW134" s="137" t="str">
        <f t="shared" si="324"/>
        <v>N</v>
      </c>
      <c r="DX134" s="137" t="str">
        <f t="shared" si="325"/>
        <v>N</v>
      </c>
      <c r="DY134" s="137" t="str">
        <f t="shared" si="326"/>
        <v>N</v>
      </c>
      <c r="DZ134" s="137" t="str">
        <f t="shared" si="327"/>
        <v>N</v>
      </c>
      <c r="EA134" s="137" t="str">
        <f t="shared" si="328"/>
        <v>N</v>
      </c>
      <c r="EB134" s="139">
        <f t="shared" si="329"/>
        <v>-3.0120481927713811</v>
      </c>
      <c r="EC134" s="139">
        <f t="shared" si="330"/>
        <v>-2.9239766081871372</v>
      </c>
      <c r="ED134" s="139">
        <f t="shared" si="331"/>
        <v>-1.1560693641618507</v>
      </c>
      <c r="EE134" s="139">
        <f t="shared" si="332"/>
        <v>-2.8089887640449462</v>
      </c>
      <c r="EF134" s="139">
        <f t="shared" si="333"/>
        <v>-0.28011204481792124</v>
      </c>
      <c r="EG134" s="139">
        <f t="shared" si="334"/>
        <v>-2.9891304347823477</v>
      </c>
      <c r="EH134" s="137" t="str">
        <f t="shared" si="335"/>
        <v>N</v>
      </c>
      <c r="EI134" s="137" t="str">
        <f t="shared" si="336"/>
        <v>N</v>
      </c>
      <c r="EJ134" s="137" t="str">
        <f t="shared" si="337"/>
        <v>Y</v>
      </c>
      <c r="EK134" s="137" t="str">
        <f t="shared" si="338"/>
        <v>N</v>
      </c>
      <c r="EL134" s="137" t="str">
        <f t="shared" si="339"/>
        <v>Y</v>
      </c>
    </row>
    <row r="135" spans="1:142" x14ac:dyDescent="0.3">
      <c r="A135" s="137" t="str">
        <f>D!B135</f>
        <v>TORNTPHARM</v>
      </c>
      <c r="B135" s="137">
        <f>D!F135</f>
        <v>2601</v>
      </c>
      <c r="C135" s="137">
        <f>D!O135</f>
        <v>2618.75</v>
      </c>
      <c r="D135" s="137">
        <f>D!X135</f>
        <v>2569.5500000000002</v>
      </c>
      <c r="E135" s="137">
        <f>D!AG135</f>
        <v>2499.0500000000002</v>
      </c>
      <c r="F135" s="137">
        <f>D!AP135</f>
        <v>2497.25</v>
      </c>
      <c r="G135" s="137">
        <f>D!AY135</f>
        <v>2461.4499999999998</v>
      </c>
      <c r="H135" s="137">
        <f>D!BH135</f>
        <v>2408.5</v>
      </c>
      <c r="I135" s="137" t="str">
        <f t="shared" si="255"/>
        <v>N</v>
      </c>
      <c r="J135" s="137" t="str">
        <f t="shared" si="256"/>
        <v>Y</v>
      </c>
      <c r="K135" s="137" t="str">
        <f t="shared" si="257"/>
        <v>Y</v>
      </c>
      <c r="L135" s="137" t="str">
        <f t="shared" si="258"/>
        <v>Y</v>
      </c>
      <c r="M135" s="137" t="str">
        <f t="shared" si="259"/>
        <v>Y</v>
      </c>
      <c r="N135" s="137" t="str">
        <f t="shared" si="260"/>
        <v>Y</v>
      </c>
      <c r="O135" s="139">
        <f t="shared" si="261"/>
        <v>-0.67780429594272074</v>
      </c>
      <c r="P135" s="139">
        <f t="shared" si="262"/>
        <v>1.9147321515440376</v>
      </c>
      <c r="Q135" s="139">
        <f t="shared" si="263"/>
        <v>2.8210720073627975</v>
      </c>
      <c r="R135" s="139">
        <f t="shared" si="264"/>
        <v>7.2079287215944809E-2</v>
      </c>
      <c r="S135" s="139">
        <f t="shared" si="265"/>
        <v>1.4544272684799684</v>
      </c>
      <c r="T135" s="139">
        <f t="shared" si="266"/>
        <v>2.1984637741332707</v>
      </c>
      <c r="U135" s="137" t="str">
        <f t="shared" si="267"/>
        <v>N</v>
      </c>
      <c r="V135" s="137" t="str">
        <f t="shared" si="268"/>
        <v>N</v>
      </c>
      <c r="W135" s="137" t="str">
        <f t="shared" si="269"/>
        <v>Y</v>
      </c>
      <c r="X135" s="137" t="str">
        <f t="shared" si="270"/>
        <v>N</v>
      </c>
      <c r="Y135" s="137" t="str">
        <f t="shared" si="271"/>
        <v>N</v>
      </c>
      <c r="Z135" s="137">
        <f>D!C135</f>
        <v>2614.9499999999998</v>
      </c>
      <c r="AA135" s="137">
        <f>D!L135</f>
        <v>2582</v>
      </c>
      <c r="AB135" s="137">
        <f>D!U135</f>
        <v>2500</v>
      </c>
      <c r="AC135" s="137">
        <f>D!AD135</f>
        <v>2510</v>
      </c>
      <c r="AD135" s="137">
        <f>D!AM135</f>
        <v>2470</v>
      </c>
      <c r="AE135" s="137">
        <f>D!AV135</f>
        <v>2430</v>
      </c>
      <c r="AF135" s="137">
        <f>D!BE135</f>
        <v>2398.75</v>
      </c>
      <c r="AG135" s="137">
        <f>D!D135</f>
        <v>2630</v>
      </c>
      <c r="AH135" s="137">
        <f>D!M135</f>
        <v>2633.35</v>
      </c>
      <c r="AI135" s="137">
        <f>D!V135</f>
        <v>2594.1</v>
      </c>
      <c r="AJ135" s="137">
        <f>D!AE135</f>
        <v>2532.6999999999998</v>
      </c>
      <c r="AK135" s="137">
        <f>D!AN135</f>
        <v>2529.65</v>
      </c>
      <c r="AL135" s="137">
        <f>D!AW135</f>
        <v>2470</v>
      </c>
      <c r="AM135" s="137">
        <f>D!BF135</f>
        <v>2448.9499999999998</v>
      </c>
      <c r="AN135" s="137">
        <f>D!E135</f>
        <v>2589.3000000000002</v>
      </c>
      <c r="AO135" s="137">
        <f>D!N135</f>
        <v>2560</v>
      </c>
      <c r="AP135" s="137">
        <f>D!W135</f>
        <v>2489.8000000000002</v>
      </c>
      <c r="AQ135" s="137">
        <f>D!AF135</f>
        <v>2468</v>
      </c>
      <c r="AR135" s="137">
        <f>D!AO135</f>
        <v>2466</v>
      </c>
      <c r="AS135" s="137">
        <f>D!AX135</f>
        <v>2416</v>
      </c>
      <c r="AT135" s="137">
        <f>D!BG135</f>
        <v>2374.1999999999998</v>
      </c>
      <c r="AU135" s="137">
        <f>D!G135</f>
        <v>648403</v>
      </c>
      <c r="AV135" s="137">
        <f>D!P135</f>
        <v>663661</v>
      </c>
      <c r="AW135" s="137">
        <f>D!Y135</f>
        <v>716061</v>
      </c>
      <c r="AX135" s="137">
        <f>D!AH135</f>
        <v>559421</v>
      </c>
      <c r="AY135" s="137">
        <f>D!AQ135</f>
        <v>991837</v>
      </c>
      <c r="AZ135" s="137">
        <f>D!AZ135</f>
        <v>929318</v>
      </c>
      <c r="BA135" s="137">
        <f>D!BI135</f>
        <v>563271</v>
      </c>
      <c r="BB135" s="137" t="str">
        <f t="shared" si="272"/>
        <v>N</v>
      </c>
      <c r="BC135" s="137" t="str">
        <f t="shared" si="273"/>
        <v>N</v>
      </c>
      <c r="BD135" s="137" t="str">
        <f t="shared" si="274"/>
        <v>Y</v>
      </c>
      <c r="BE135" s="137" t="str">
        <f t="shared" si="275"/>
        <v>N</v>
      </c>
      <c r="BF135" s="137" t="str">
        <f t="shared" si="276"/>
        <v>Y</v>
      </c>
      <c r="BG135" s="137" t="str">
        <f t="shared" si="277"/>
        <v>Y</v>
      </c>
      <c r="BH135" s="139">
        <f t="shared" si="278"/>
        <v>-2.2990653360676609</v>
      </c>
      <c r="BI135" s="139">
        <f t="shared" si="279"/>
        <v>-7.3178123092864995</v>
      </c>
      <c r="BJ135" s="139">
        <f t="shared" si="280"/>
        <v>28.000378963249499</v>
      </c>
      <c r="BK135" s="139">
        <f t="shared" si="281"/>
        <v>-43.597486280507788</v>
      </c>
      <c r="BL135" s="139">
        <f t="shared" si="282"/>
        <v>6.7274065497493858</v>
      </c>
      <c r="BM135" s="139">
        <f t="shared" si="283"/>
        <v>64.985948149292255</v>
      </c>
      <c r="BN135" s="137" t="str">
        <f t="shared" si="284"/>
        <v>Y</v>
      </c>
      <c r="BO135" s="137" t="str">
        <f t="shared" si="285"/>
        <v>N</v>
      </c>
      <c r="BP135" s="137" t="str">
        <f t="shared" si="286"/>
        <v>Y</v>
      </c>
      <c r="BQ135" s="137" t="str">
        <f t="shared" si="287"/>
        <v>N</v>
      </c>
      <c r="BR135" s="137" t="str">
        <f t="shared" si="288"/>
        <v>N</v>
      </c>
      <c r="BS135" s="137">
        <f>D!H135</f>
        <v>1690838988.1500001</v>
      </c>
      <c r="BT135" s="137">
        <f>D!Q135</f>
        <v>1725077228.9000001</v>
      </c>
      <c r="BU135" s="137">
        <f>D!Z135</f>
        <v>1822518768.5</v>
      </c>
      <c r="BV135" s="137">
        <f>D!AI135</f>
        <v>1396498416.75</v>
      </c>
      <c r="BW135" s="137">
        <f>D!AR135</f>
        <v>2484472190.5500002</v>
      </c>
      <c r="BX135" s="137">
        <f>D!BA135</f>
        <v>2280860662.0999999</v>
      </c>
      <c r="BY135" s="137">
        <f>D!BJ135</f>
        <v>1360653044.6500001</v>
      </c>
      <c r="BZ135" s="137" t="str">
        <f t="shared" si="289"/>
        <v>N</v>
      </c>
      <c r="CA135" s="137" t="str">
        <f t="shared" si="290"/>
        <v>N</v>
      </c>
      <c r="CB135" s="137" t="str">
        <f t="shared" si="291"/>
        <v>Y</v>
      </c>
      <c r="CC135" s="137" t="str">
        <f t="shared" si="292"/>
        <v>N</v>
      </c>
      <c r="CD135" s="137" t="str">
        <f t="shared" si="293"/>
        <v>Y</v>
      </c>
      <c r="CE135" s="137" t="str">
        <f t="shared" si="294"/>
        <v>Y</v>
      </c>
      <c r="CF135" s="139">
        <f t="shared" si="295"/>
        <v>-1.9847366933150059</v>
      </c>
      <c r="CG135" s="139">
        <f t="shared" si="296"/>
        <v>-5.3465314752395052</v>
      </c>
      <c r="CH135" s="139">
        <f t="shared" si="297"/>
        <v>30.506325437980486</v>
      </c>
      <c r="CI135" s="139">
        <f t="shared" si="298"/>
        <v>-43.79094191266234</v>
      </c>
      <c r="CJ135" s="139">
        <f t="shared" si="299"/>
        <v>8.9269604160095479</v>
      </c>
      <c r="CK135" s="139">
        <f t="shared" si="300"/>
        <v>67.629850318433256</v>
      </c>
      <c r="CL135" s="137" t="str">
        <f t="shared" si="301"/>
        <v>Y</v>
      </c>
      <c r="CM135" s="137" t="str">
        <f t="shared" si="302"/>
        <v>N</v>
      </c>
      <c r="CN135" s="137" t="str">
        <f t="shared" si="303"/>
        <v>Y</v>
      </c>
      <c r="CO135" s="137" t="str">
        <f t="shared" si="304"/>
        <v>N</v>
      </c>
      <c r="CP135" s="137" t="str">
        <f t="shared" si="305"/>
        <v>N</v>
      </c>
      <c r="CQ135" s="137">
        <f>D!I135</f>
        <v>56570</v>
      </c>
      <c r="CR135" s="137">
        <f>D!R135</f>
        <v>62412</v>
      </c>
      <c r="CS135" s="137">
        <f>D!AA135</f>
        <v>73740</v>
      </c>
      <c r="CT135" s="137">
        <f>D!AJ135</f>
        <v>41436</v>
      </c>
      <c r="CU135" s="137">
        <f>D!AS135</f>
        <v>81201</v>
      </c>
      <c r="CV135" s="137">
        <f>D!BB135</f>
        <v>91198</v>
      </c>
      <c r="CW135" s="137">
        <f>D!BK135</f>
        <v>60987</v>
      </c>
      <c r="CX135" s="137" t="str">
        <f t="shared" si="306"/>
        <v>N</v>
      </c>
      <c r="CY135" s="137" t="str">
        <f t="shared" si="307"/>
        <v>N</v>
      </c>
      <c r="CZ135" s="137" t="str">
        <f t="shared" si="308"/>
        <v>Y</v>
      </c>
      <c r="DA135" s="137" t="str">
        <f t="shared" si="309"/>
        <v>N</v>
      </c>
      <c r="DB135" s="137" t="str">
        <f t="shared" si="310"/>
        <v>N</v>
      </c>
      <c r="DC135" s="137" t="str">
        <f t="shared" si="311"/>
        <v>Y</v>
      </c>
      <c r="DD135" s="139">
        <f t="shared" si="312"/>
        <v>-9.360379414215215</v>
      </c>
      <c r="DE135" s="139">
        <f t="shared" si="313"/>
        <v>-15.362082994304313</v>
      </c>
      <c r="DF135" s="139">
        <f t="shared" si="314"/>
        <v>77.961193165363454</v>
      </c>
      <c r="DG135" s="139">
        <f t="shared" si="315"/>
        <v>-48.971071784830237</v>
      </c>
      <c r="DH135" s="139">
        <f t="shared" si="316"/>
        <v>-10.961863198754358</v>
      </c>
      <c r="DI135" s="139">
        <f t="shared" si="317"/>
        <v>49.536786528276515</v>
      </c>
      <c r="DJ135" s="137" t="str">
        <f t="shared" si="318"/>
        <v>Y</v>
      </c>
      <c r="DK135" s="137" t="str">
        <f t="shared" si="319"/>
        <v>N</v>
      </c>
      <c r="DL135" s="137" t="str">
        <f t="shared" si="320"/>
        <v>Y</v>
      </c>
      <c r="DM135" s="137" t="str">
        <f t="shared" si="321"/>
        <v>N</v>
      </c>
      <c r="DN135" s="137" t="str">
        <f t="shared" si="322"/>
        <v>N</v>
      </c>
      <c r="DO135" s="137">
        <f>Volatility!B135</f>
        <v>2.79</v>
      </c>
      <c r="DP135" s="137">
        <f>Volatility!E135</f>
        <v>2.87</v>
      </c>
      <c r="DQ135" s="137">
        <f>Volatility!H135</f>
        <v>2.92</v>
      </c>
      <c r="DR135" s="137">
        <f>Volatility!K135</f>
        <v>2.93</v>
      </c>
      <c r="DS135" s="137">
        <f>Volatility!N135</f>
        <v>3.02</v>
      </c>
      <c r="DT135" s="137">
        <f>Volatility!Q135</f>
        <v>3.09</v>
      </c>
      <c r="DU135" s="137">
        <f>Volatility!T135</f>
        <v>3.1399999999999899</v>
      </c>
      <c r="DV135" s="137" t="str">
        <f t="shared" si="323"/>
        <v>N</v>
      </c>
      <c r="DW135" s="137" t="str">
        <f t="shared" si="324"/>
        <v>N</v>
      </c>
      <c r="DX135" s="137" t="str">
        <f t="shared" si="325"/>
        <v>N</v>
      </c>
      <c r="DY135" s="137" t="str">
        <f t="shared" si="326"/>
        <v>N</v>
      </c>
      <c r="DZ135" s="137" t="str">
        <f t="shared" si="327"/>
        <v>N</v>
      </c>
      <c r="EA135" s="137" t="str">
        <f t="shared" si="328"/>
        <v>N</v>
      </c>
      <c r="EB135" s="139">
        <f t="shared" si="329"/>
        <v>-2.7874564459930338</v>
      </c>
      <c r="EC135" s="139">
        <f t="shared" si="330"/>
        <v>-1.7123287671232816</v>
      </c>
      <c r="ED135" s="139">
        <f t="shared" si="331"/>
        <v>-0.3412969283276529</v>
      </c>
      <c r="EE135" s="139">
        <f t="shared" si="332"/>
        <v>-2.9801324503311211</v>
      </c>
      <c r="EF135" s="139">
        <f t="shared" si="333"/>
        <v>-2.2653721682847845</v>
      </c>
      <c r="EG135" s="139">
        <f t="shared" si="334"/>
        <v>-1.5923566878977775</v>
      </c>
      <c r="EH135" s="137" t="str">
        <f t="shared" si="335"/>
        <v>N</v>
      </c>
      <c r="EI135" s="137" t="str">
        <f t="shared" si="336"/>
        <v>N</v>
      </c>
      <c r="EJ135" s="137" t="str">
        <f t="shared" si="337"/>
        <v>Y</v>
      </c>
      <c r="EK135" s="137" t="str">
        <f t="shared" si="338"/>
        <v>N</v>
      </c>
      <c r="EL135" s="137" t="str">
        <f t="shared" si="339"/>
        <v>N</v>
      </c>
    </row>
    <row r="136" spans="1:142" x14ac:dyDescent="0.3">
      <c r="A136" s="137" t="str">
        <f>D!B136</f>
        <v>TORNTPOWER</v>
      </c>
      <c r="B136" s="137">
        <f>D!F136</f>
        <v>300.89999999999998</v>
      </c>
      <c r="C136" s="137">
        <f>D!O136</f>
        <v>302.3</v>
      </c>
      <c r="D136" s="137">
        <f>D!X136</f>
        <v>304.75</v>
      </c>
      <c r="E136" s="137">
        <f>D!AG136</f>
        <v>303.95</v>
      </c>
      <c r="F136" s="137">
        <f>D!AP136</f>
        <v>296.64999999999998</v>
      </c>
      <c r="G136" s="137">
        <f>D!AY136</f>
        <v>304.60000000000002</v>
      </c>
      <c r="H136" s="137">
        <f>D!BH136</f>
        <v>303.85000000000002</v>
      </c>
      <c r="I136" s="137" t="str">
        <f t="shared" si="255"/>
        <v>N</v>
      </c>
      <c r="J136" s="137" t="str">
        <f t="shared" si="256"/>
        <v>N</v>
      </c>
      <c r="K136" s="137" t="str">
        <f t="shared" si="257"/>
        <v>Y</v>
      </c>
      <c r="L136" s="137" t="str">
        <f t="shared" si="258"/>
        <v>Y</v>
      </c>
      <c r="M136" s="137" t="str">
        <f t="shared" si="259"/>
        <v>N</v>
      </c>
      <c r="N136" s="137" t="str">
        <f t="shared" si="260"/>
        <v>Y</v>
      </c>
      <c r="O136" s="139">
        <f t="shared" si="261"/>
        <v>-0.4631161098246887</v>
      </c>
      <c r="P136" s="139">
        <f t="shared" si="262"/>
        <v>-0.80393765381459836</v>
      </c>
      <c r="Q136" s="139">
        <f t="shared" si="263"/>
        <v>0.26320118440533358</v>
      </c>
      <c r="R136" s="139">
        <f t="shared" si="264"/>
        <v>2.460812405191307</v>
      </c>
      <c r="S136" s="139">
        <f t="shared" si="265"/>
        <v>-2.609980302035471</v>
      </c>
      <c r="T136" s="139">
        <f t="shared" si="266"/>
        <v>0.24683231857824581</v>
      </c>
      <c r="U136" s="137" t="str">
        <f t="shared" si="267"/>
        <v>Y</v>
      </c>
      <c r="V136" s="137" t="str">
        <f t="shared" si="268"/>
        <v>N</v>
      </c>
      <c r="W136" s="137" t="str">
        <f t="shared" si="269"/>
        <v>N</v>
      </c>
      <c r="X136" s="137" t="str">
        <f t="shared" si="270"/>
        <v>Y</v>
      </c>
      <c r="Y136" s="137" t="str">
        <f t="shared" si="271"/>
        <v>N</v>
      </c>
      <c r="Z136" s="137">
        <f>D!C136</f>
        <v>302.3</v>
      </c>
      <c r="AA136" s="137">
        <f>D!L136</f>
        <v>307.39999999999998</v>
      </c>
      <c r="AB136" s="137">
        <f>D!U136</f>
        <v>305</v>
      </c>
      <c r="AC136" s="137">
        <f>D!AD136</f>
        <v>295</v>
      </c>
      <c r="AD136" s="137">
        <f>D!AM136</f>
        <v>304.60000000000002</v>
      </c>
      <c r="AE136" s="137">
        <f>D!AV136</f>
        <v>305.95</v>
      </c>
      <c r="AF136" s="137">
        <f>D!BE136</f>
        <v>307.45</v>
      </c>
      <c r="AG136" s="137">
        <f>D!D136</f>
        <v>311.5</v>
      </c>
      <c r="AH136" s="137">
        <f>D!M136</f>
        <v>308.14999999999998</v>
      </c>
      <c r="AI136" s="137">
        <f>D!V136</f>
        <v>310.39999999999998</v>
      </c>
      <c r="AJ136" s="137">
        <f>D!AE136</f>
        <v>318.5</v>
      </c>
      <c r="AK136" s="137">
        <f>D!AN136</f>
        <v>306.3</v>
      </c>
      <c r="AL136" s="137">
        <f>D!AW136</f>
        <v>305.95</v>
      </c>
      <c r="AM136" s="137">
        <f>D!BF136</f>
        <v>317.8</v>
      </c>
      <c r="AN136" s="137">
        <f>D!E136</f>
        <v>299.35000000000002</v>
      </c>
      <c r="AO136" s="137">
        <f>D!N136</f>
        <v>300.10000000000002</v>
      </c>
      <c r="AP136" s="137">
        <f>D!W136</f>
        <v>300.60000000000002</v>
      </c>
      <c r="AQ136" s="137">
        <f>D!AF136</f>
        <v>291.45</v>
      </c>
      <c r="AR136" s="137">
        <f>D!AO136</f>
        <v>294.35000000000002</v>
      </c>
      <c r="AS136" s="137">
        <f>D!AX136</f>
        <v>296.64999999999998</v>
      </c>
      <c r="AT136" s="137">
        <f>D!BG136</f>
        <v>302.8</v>
      </c>
      <c r="AU136" s="137">
        <f>D!G136</f>
        <v>2231671</v>
      </c>
      <c r="AV136" s="137">
        <f>D!P136</f>
        <v>1223435</v>
      </c>
      <c r="AW136" s="137">
        <f>D!Y136</f>
        <v>2199208</v>
      </c>
      <c r="AX136" s="137">
        <f>D!AH136</f>
        <v>5819820</v>
      </c>
      <c r="AY136" s="137">
        <f>D!AQ136</f>
        <v>1100275</v>
      </c>
      <c r="AZ136" s="137">
        <f>D!AZ136</f>
        <v>1313785</v>
      </c>
      <c r="BA136" s="137">
        <f>D!BI136</f>
        <v>3600023</v>
      </c>
      <c r="BB136" s="137" t="str">
        <f t="shared" si="272"/>
        <v>Y</v>
      </c>
      <c r="BC136" s="137" t="str">
        <f t="shared" si="273"/>
        <v>N</v>
      </c>
      <c r="BD136" s="137" t="str">
        <f t="shared" si="274"/>
        <v>N</v>
      </c>
      <c r="BE136" s="137" t="str">
        <f t="shared" si="275"/>
        <v>Y</v>
      </c>
      <c r="BF136" s="137" t="str">
        <f t="shared" si="276"/>
        <v>N</v>
      </c>
      <c r="BG136" s="137" t="str">
        <f t="shared" si="277"/>
        <v>N</v>
      </c>
      <c r="BH136" s="139">
        <f t="shared" si="278"/>
        <v>82.410262907306063</v>
      </c>
      <c r="BI136" s="139">
        <f t="shared" si="279"/>
        <v>-44.369291126623764</v>
      </c>
      <c r="BJ136" s="139">
        <f t="shared" si="280"/>
        <v>-62.211752253506127</v>
      </c>
      <c r="BK136" s="139">
        <f t="shared" si="281"/>
        <v>428.94230987707613</v>
      </c>
      <c r="BL136" s="139">
        <f t="shared" si="282"/>
        <v>-16.251517561853728</v>
      </c>
      <c r="BM136" s="139">
        <f t="shared" si="283"/>
        <v>-63.50620537702121</v>
      </c>
      <c r="BN136" s="137" t="str">
        <f t="shared" si="284"/>
        <v>Y</v>
      </c>
      <c r="BO136" s="137" t="str">
        <f t="shared" si="285"/>
        <v>Y</v>
      </c>
      <c r="BP136" s="137" t="str">
        <f t="shared" si="286"/>
        <v>N</v>
      </c>
      <c r="BQ136" s="137" t="str">
        <f t="shared" si="287"/>
        <v>Y</v>
      </c>
      <c r="BR136" s="137" t="str">
        <f t="shared" si="288"/>
        <v>Y</v>
      </c>
      <c r="BS136" s="137">
        <f>D!H136</f>
        <v>684001161</v>
      </c>
      <c r="BT136" s="137">
        <f>D!Q136</f>
        <v>372015508.64999998</v>
      </c>
      <c r="BU136" s="137">
        <f>D!Z136</f>
        <v>671505363.89999998</v>
      </c>
      <c r="BV136" s="137">
        <f>D!AI136</f>
        <v>1790440848.2</v>
      </c>
      <c r="BW136" s="137">
        <f>D!AR136</f>
        <v>329406956.55000001</v>
      </c>
      <c r="BX136" s="137">
        <f>D!BA136</f>
        <v>395177611.55000001</v>
      </c>
      <c r="BY136" s="137">
        <f>D!BJ136</f>
        <v>1120747101.3499999</v>
      </c>
      <c r="BZ136" s="137" t="str">
        <f t="shared" si="289"/>
        <v>Y</v>
      </c>
      <c r="CA136" s="137" t="str">
        <f t="shared" si="290"/>
        <v>N</v>
      </c>
      <c r="CB136" s="137" t="str">
        <f t="shared" si="291"/>
        <v>N</v>
      </c>
      <c r="CC136" s="137" t="str">
        <f t="shared" si="292"/>
        <v>Y</v>
      </c>
      <c r="CD136" s="137" t="str">
        <f t="shared" si="293"/>
        <v>N</v>
      </c>
      <c r="CE136" s="137" t="str">
        <f t="shared" si="294"/>
        <v>N</v>
      </c>
      <c r="CF136" s="139">
        <f t="shared" si="295"/>
        <v>83.863614579445581</v>
      </c>
      <c r="CG136" s="139">
        <f t="shared" si="296"/>
        <v>-44.599771103928191</v>
      </c>
      <c r="CH136" s="139">
        <f t="shared" si="297"/>
        <v>-62.494970745607695</v>
      </c>
      <c r="CI136" s="139">
        <f t="shared" si="298"/>
        <v>443.53461959393468</v>
      </c>
      <c r="CJ136" s="139">
        <f t="shared" si="299"/>
        <v>-16.643315075980293</v>
      </c>
      <c r="CK136" s="139">
        <f t="shared" si="300"/>
        <v>-64.739805164431175</v>
      </c>
      <c r="CL136" s="137" t="str">
        <f t="shared" si="301"/>
        <v>Y</v>
      </c>
      <c r="CM136" s="137" t="str">
        <f t="shared" si="302"/>
        <v>Y</v>
      </c>
      <c r="CN136" s="137" t="str">
        <f t="shared" si="303"/>
        <v>N</v>
      </c>
      <c r="CO136" s="137" t="str">
        <f t="shared" si="304"/>
        <v>Y</v>
      </c>
      <c r="CP136" s="137" t="str">
        <f t="shared" si="305"/>
        <v>Y</v>
      </c>
      <c r="CQ136" s="137">
        <f>D!I136</f>
        <v>31222</v>
      </c>
      <c r="CR136" s="137">
        <f>D!R136</f>
        <v>17631</v>
      </c>
      <c r="CS136" s="137">
        <f>D!AA136</f>
        <v>28212</v>
      </c>
      <c r="CT136" s="137">
        <f>D!AJ136</f>
        <v>53902</v>
      </c>
      <c r="CU136" s="137">
        <f>D!AS136</f>
        <v>14298</v>
      </c>
      <c r="CV136" s="137">
        <f>D!BB136</f>
        <v>18994</v>
      </c>
      <c r="CW136" s="137">
        <f>D!BK136</f>
        <v>45493</v>
      </c>
      <c r="CX136" s="137" t="str">
        <f t="shared" si="306"/>
        <v>Y</v>
      </c>
      <c r="CY136" s="137" t="str">
        <f t="shared" si="307"/>
        <v>N</v>
      </c>
      <c r="CZ136" s="137" t="str">
        <f t="shared" si="308"/>
        <v>N</v>
      </c>
      <c r="DA136" s="137" t="str">
        <f t="shared" si="309"/>
        <v>Y</v>
      </c>
      <c r="DB136" s="137" t="str">
        <f t="shared" si="310"/>
        <v>N</v>
      </c>
      <c r="DC136" s="137" t="str">
        <f t="shared" si="311"/>
        <v>N</v>
      </c>
      <c r="DD136" s="139">
        <f t="shared" si="312"/>
        <v>77.085814758096532</v>
      </c>
      <c r="DE136" s="139">
        <f t="shared" si="313"/>
        <v>-37.505316886431302</v>
      </c>
      <c r="DF136" s="139">
        <f t="shared" si="314"/>
        <v>-47.660569181106453</v>
      </c>
      <c r="DG136" s="139">
        <f t="shared" si="315"/>
        <v>276.9897887816478</v>
      </c>
      <c r="DH136" s="139">
        <f t="shared" si="316"/>
        <v>-24.723596925344847</v>
      </c>
      <c r="DI136" s="139">
        <f t="shared" si="317"/>
        <v>-58.248521750598989</v>
      </c>
      <c r="DJ136" s="137" t="str">
        <f t="shared" si="318"/>
        <v>Y</v>
      </c>
      <c r="DK136" s="137" t="str">
        <f t="shared" si="319"/>
        <v>Y</v>
      </c>
      <c r="DL136" s="137" t="str">
        <f t="shared" si="320"/>
        <v>N</v>
      </c>
      <c r="DM136" s="137" t="str">
        <f t="shared" si="321"/>
        <v>Y</v>
      </c>
      <c r="DN136" s="137" t="str">
        <f t="shared" si="322"/>
        <v>Y</v>
      </c>
      <c r="DO136" s="137">
        <f>Volatility!B136</f>
        <v>2.39</v>
      </c>
      <c r="DP136" s="137">
        <f>Volatility!E136</f>
        <v>2.46</v>
      </c>
      <c r="DQ136" s="137">
        <f>Volatility!H136</f>
        <v>2.5299999999999998</v>
      </c>
      <c r="DR136" s="137">
        <f>Volatility!K136</f>
        <v>2.61</v>
      </c>
      <c r="DS136" s="137">
        <f>Volatility!N136</f>
        <v>2.62</v>
      </c>
      <c r="DT136" s="137">
        <f>Volatility!Q136</f>
        <v>2.62</v>
      </c>
      <c r="DU136" s="137">
        <f>Volatility!T136</f>
        <v>2.7</v>
      </c>
      <c r="DV136" s="137" t="str">
        <f t="shared" si="323"/>
        <v>N</v>
      </c>
      <c r="DW136" s="137" t="str">
        <f t="shared" si="324"/>
        <v>N</v>
      </c>
      <c r="DX136" s="137" t="str">
        <f t="shared" si="325"/>
        <v>N</v>
      </c>
      <c r="DY136" s="137" t="str">
        <f t="shared" si="326"/>
        <v>N</v>
      </c>
      <c r="DZ136" s="137" t="str">
        <f t="shared" si="327"/>
        <v>Y</v>
      </c>
      <c r="EA136" s="137" t="str">
        <f t="shared" si="328"/>
        <v>N</v>
      </c>
      <c r="EB136" s="139">
        <f t="shared" si="329"/>
        <v>-2.8455284552845463</v>
      </c>
      <c r="EC136" s="139">
        <f t="shared" si="330"/>
        <v>-2.7667984189723258</v>
      </c>
      <c r="ED136" s="139">
        <f t="shared" si="331"/>
        <v>-3.065134099616861</v>
      </c>
      <c r="EE136" s="139">
        <f t="shared" si="332"/>
        <v>-0.38167938931298589</v>
      </c>
      <c r="EF136" s="139">
        <f t="shared" si="333"/>
        <v>0</v>
      </c>
      <c r="EG136" s="139">
        <f t="shared" si="334"/>
        <v>-2.9629629629629655</v>
      </c>
      <c r="EH136" s="137" t="str">
        <f t="shared" si="335"/>
        <v>N</v>
      </c>
      <c r="EI136" s="137" t="str">
        <f t="shared" si="336"/>
        <v>Y</v>
      </c>
      <c r="EJ136" s="137" t="str">
        <f t="shared" si="337"/>
        <v>N</v>
      </c>
      <c r="EK136" s="137" t="str">
        <f t="shared" si="338"/>
        <v>N</v>
      </c>
      <c r="EL136" s="137" t="str">
        <f t="shared" si="339"/>
        <v>Y</v>
      </c>
    </row>
    <row r="137" spans="1:142" x14ac:dyDescent="0.3">
      <c r="A137" s="137" t="str">
        <f>D!B137</f>
        <v>TVSMOTOR</v>
      </c>
      <c r="B137" s="137">
        <f>D!F137</f>
        <v>314.14999999999998</v>
      </c>
      <c r="C137" s="137">
        <f>D!O137</f>
        <v>315.8</v>
      </c>
      <c r="D137" s="137">
        <f>D!X137</f>
        <v>309</v>
      </c>
      <c r="E137" s="137">
        <f>D!AG137</f>
        <v>303.35000000000002</v>
      </c>
      <c r="F137" s="137">
        <f>D!AP137</f>
        <v>305.8</v>
      </c>
      <c r="G137" s="137">
        <f>D!AY137</f>
        <v>336.1</v>
      </c>
      <c r="H137" s="137">
        <f>D!BH137</f>
        <v>342.35</v>
      </c>
      <c r="I137" s="137" t="str">
        <f t="shared" si="255"/>
        <v>N</v>
      </c>
      <c r="J137" s="137" t="str">
        <f t="shared" si="256"/>
        <v>Y</v>
      </c>
      <c r="K137" s="137" t="str">
        <f t="shared" si="257"/>
        <v>Y</v>
      </c>
      <c r="L137" s="137" t="str">
        <f t="shared" si="258"/>
        <v>N</v>
      </c>
      <c r="M137" s="137" t="str">
        <f t="shared" si="259"/>
        <v>N</v>
      </c>
      <c r="N137" s="137" t="str">
        <f t="shared" si="260"/>
        <v>N</v>
      </c>
      <c r="O137" s="139">
        <f t="shared" si="261"/>
        <v>-0.52248258391388036</v>
      </c>
      <c r="P137" s="139">
        <f t="shared" si="262"/>
        <v>2.2006472491909421</v>
      </c>
      <c r="Q137" s="139">
        <f t="shared" si="263"/>
        <v>1.8625350255480393</v>
      </c>
      <c r="R137" s="139">
        <f t="shared" si="264"/>
        <v>-0.80117724002615709</v>
      </c>
      <c r="S137" s="139">
        <f t="shared" si="265"/>
        <v>-9.0151740553406743</v>
      </c>
      <c r="T137" s="139">
        <f t="shared" si="266"/>
        <v>-1.8256170585657951</v>
      </c>
      <c r="U137" s="137" t="str">
        <f t="shared" si="267"/>
        <v>N</v>
      </c>
      <c r="V137" s="137" t="str">
        <f t="shared" si="268"/>
        <v>Y</v>
      </c>
      <c r="W137" s="137" t="str">
        <f t="shared" si="269"/>
        <v>Y</v>
      </c>
      <c r="X137" s="137" t="str">
        <f t="shared" si="270"/>
        <v>Y</v>
      </c>
      <c r="Y137" s="137" t="str">
        <f t="shared" si="271"/>
        <v>N</v>
      </c>
      <c r="Z137" s="137">
        <f>D!C137</f>
        <v>312</v>
      </c>
      <c r="AA137" s="137">
        <f>D!L137</f>
        <v>312.05</v>
      </c>
      <c r="AB137" s="137">
        <f>D!U137</f>
        <v>304</v>
      </c>
      <c r="AC137" s="137">
        <f>D!AD137</f>
        <v>311</v>
      </c>
      <c r="AD137" s="137">
        <f>D!AM137</f>
        <v>341</v>
      </c>
      <c r="AE137" s="137">
        <f>D!AV137</f>
        <v>343.55</v>
      </c>
      <c r="AF137" s="137">
        <f>D!BE137</f>
        <v>335</v>
      </c>
      <c r="AG137" s="137">
        <f>D!D137</f>
        <v>319</v>
      </c>
      <c r="AH137" s="137">
        <f>D!M137</f>
        <v>326.95</v>
      </c>
      <c r="AI137" s="137">
        <f>D!V137</f>
        <v>310.89999999999998</v>
      </c>
      <c r="AJ137" s="137">
        <f>D!AE137</f>
        <v>313.89999999999998</v>
      </c>
      <c r="AK137" s="137">
        <f>D!AN137</f>
        <v>341</v>
      </c>
      <c r="AL137" s="137">
        <f>D!AW137</f>
        <v>346</v>
      </c>
      <c r="AM137" s="137">
        <f>D!BF137</f>
        <v>351.5</v>
      </c>
      <c r="AN137" s="137">
        <f>D!E137</f>
        <v>308</v>
      </c>
      <c r="AO137" s="137">
        <f>D!N137</f>
        <v>312.05</v>
      </c>
      <c r="AP137" s="137">
        <f>D!W137</f>
        <v>300.55</v>
      </c>
      <c r="AQ137" s="137">
        <f>D!AF137</f>
        <v>301.05</v>
      </c>
      <c r="AR137" s="137">
        <f>D!AO137</f>
        <v>302.5</v>
      </c>
      <c r="AS137" s="137">
        <f>D!AX137</f>
        <v>333.6</v>
      </c>
      <c r="AT137" s="137">
        <f>D!BG137</f>
        <v>334.95</v>
      </c>
      <c r="AU137" s="137">
        <f>D!G137</f>
        <v>2202580</v>
      </c>
      <c r="AV137" s="137">
        <f>D!P137</f>
        <v>5528411</v>
      </c>
      <c r="AW137" s="137">
        <f>D!Y137</f>
        <v>2697730</v>
      </c>
      <c r="AX137" s="137">
        <f>D!AH137</f>
        <v>3170929</v>
      </c>
      <c r="AY137" s="137">
        <f>D!AQ137</f>
        <v>4232380</v>
      </c>
      <c r="AZ137" s="137">
        <f>D!AZ137</f>
        <v>2133151</v>
      </c>
      <c r="BA137" s="137">
        <f>D!BI137</f>
        <v>3315251</v>
      </c>
      <c r="BB137" s="137" t="str">
        <f t="shared" si="272"/>
        <v>N</v>
      </c>
      <c r="BC137" s="137" t="str">
        <f t="shared" si="273"/>
        <v>Y</v>
      </c>
      <c r="BD137" s="137" t="str">
        <f t="shared" si="274"/>
        <v>N</v>
      </c>
      <c r="BE137" s="137" t="str">
        <f t="shared" si="275"/>
        <v>N</v>
      </c>
      <c r="BF137" s="137" t="str">
        <f t="shared" si="276"/>
        <v>Y</v>
      </c>
      <c r="BG137" s="137" t="str">
        <f t="shared" si="277"/>
        <v>N</v>
      </c>
      <c r="BH137" s="139">
        <f t="shared" si="278"/>
        <v>-60.15889556691787</v>
      </c>
      <c r="BI137" s="139">
        <f t="shared" si="279"/>
        <v>104.92825449544615</v>
      </c>
      <c r="BJ137" s="139">
        <f t="shared" si="280"/>
        <v>-14.923039904078584</v>
      </c>
      <c r="BK137" s="139">
        <f t="shared" si="281"/>
        <v>-25.079293447185748</v>
      </c>
      <c r="BL137" s="139">
        <f t="shared" si="282"/>
        <v>98.409770335058326</v>
      </c>
      <c r="BM137" s="139">
        <f t="shared" si="283"/>
        <v>-35.656425410926659</v>
      </c>
      <c r="BN137" s="137" t="str">
        <f t="shared" si="284"/>
        <v>N</v>
      </c>
      <c r="BO137" s="137" t="str">
        <f t="shared" si="285"/>
        <v>Y</v>
      </c>
      <c r="BP137" s="137" t="str">
        <f t="shared" si="286"/>
        <v>Y</v>
      </c>
      <c r="BQ137" s="137" t="str">
        <f t="shared" si="287"/>
        <v>N</v>
      </c>
      <c r="BR137" s="137" t="str">
        <f t="shared" si="288"/>
        <v>Y</v>
      </c>
      <c r="BS137" s="137">
        <f>D!H137</f>
        <v>688810477.10000002</v>
      </c>
      <c r="BT137" s="137">
        <f>D!Q137</f>
        <v>1770513052.25</v>
      </c>
      <c r="BU137" s="137">
        <f>D!Z137</f>
        <v>826191782.39999998</v>
      </c>
      <c r="BV137" s="137">
        <f>D!AI137</f>
        <v>973851824.29999995</v>
      </c>
      <c r="BW137" s="137">
        <f>D!AR137</f>
        <v>1335278506.55</v>
      </c>
      <c r="BX137" s="137">
        <f>D!BA137</f>
        <v>727762174.89999998</v>
      </c>
      <c r="BY137" s="137">
        <f>D!BJ137</f>
        <v>1139583510.25</v>
      </c>
      <c r="BZ137" s="137" t="str">
        <f t="shared" si="289"/>
        <v>N</v>
      </c>
      <c r="CA137" s="137" t="str">
        <f t="shared" si="290"/>
        <v>Y</v>
      </c>
      <c r="CB137" s="137" t="str">
        <f t="shared" si="291"/>
        <v>N</v>
      </c>
      <c r="CC137" s="137" t="str">
        <f t="shared" si="292"/>
        <v>N</v>
      </c>
      <c r="CD137" s="137" t="str">
        <f t="shared" si="293"/>
        <v>Y</v>
      </c>
      <c r="CE137" s="137" t="str">
        <f t="shared" si="294"/>
        <v>N</v>
      </c>
      <c r="CF137" s="139">
        <f t="shared" si="295"/>
        <v>-61.095430715709945</v>
      </c>
      <c r="CG137" s="139">
        <f t="shared" si="296"/>
        <v>114.29807097655296</v>
      </c>
      <c r="CH137" s="139">
        <f t="shared" si="297"/>
        <v>-15.162475257068733</v>
      </c>
      <c r="CI137" s="139">
        <f t="shared" si="298"/>
        <v>-27.067512917872783</v>
      </c>
      <c r="CJ137" s="139">
        <f t="shared" si="299"/>
        <v>83.477316162175825</v>
      </c>
      <c r="CK137" s="139">
        <f t="shared" si="300"/>
        <v>-36.137881221153798</v>
      </c>
      <c r="CL137" s="137" t="str">
        <f t="shared" si="301"/>
        <v>N</v>
      </c>
      <c r="CM137" s="137" t="str">
        <f t="shared" si="302"/>
        <v>Y</v>
      </c>
      <c r="CN137" s="137" t="str">
        <f t="shared" si="303"/>
        <v>Y</v>
      </c>
      <c r="CO137" s="137" t="str">
        <f t="shared" si="304"/>
        <v>N</v>
      </c>
      <c r="CP137" s="137" t="str">
        <f t="shared" si="305"/>
        <v>Y</v>
      </c>
      <c r="CQ137" s="137">
        <f>D!I137</f>
        <v>26397</v>
      </c>
      <c r="CR137" s="137">
        <f>D!R137</f>
        <v>72134</v>
      </c>
      <c r="CS137" s="137">
        <f>D!AA137</f>
        <v>33366</v>
      </c>
      <c r="CT137" s="137">
        <f>D!AJ137</f>
        <v>41766</v>
      </c>
      <c r="CU137" s="137">
        <f>D!AS137</f>
        <v>43588</v>
      </c>
      <c r="CV137" s="137">
        <f>D!BB137</f>
        <v>26592</v>
      </c>
      <c r="CW137" s="137">
        <f>D!BK137</f>
        <v>45894</v>
      </c>
      <c r="CX137" s="137" t="str">
        <f t="shared" si="306"/>
        <v>N</v>
      </c>
      <c r="CY137" s="137" t="str">
        <f t="shared" si="307"/>
        <v>Y</v>
      </c>
      <c r="CZ137" s="137" t="str">
        <f t="shared" si="308"/>
        <v>N</v>
      </c>
      <c r="DA137" s="137" t="str">
        <f t="shared" si="309"/>
        <v>N</v>
      </c>
      <c r="DB137" s="137" t="str">
        <f t="shared" si="310"/>
        <v>Y</v>
      </c>
      <c r="DC137" s="137" t="str">
        <f t="shared" si="311"/>
        <v>N</v>
      </c>
      <c r="DD137" s="139">
        <f t="shared" si="312"/>
        <v>-63.405606232844427</v>
      </c>
      <c r="DE137" s="139">
        <f t="shared" si="313"/>
        <v>116.19013366900437</v>
      </c>
      <c r="DF137" s="139">
        <f t="shared" si="314"/>
        <v>-20.112052865967534</v>
      </c>
      <c r="DG137" s="139">
        <f t="shared" si="315"/>
        <v>-4.1800495549233734</v>
      </c>
      <c r="DH137" s="139">
        <f t="shared" si="316"/>
        <v>63.913959085439231</v>
      </c>
      <c r="DI137" s="139">
        <f t="shared" si="317"/>
        <v>-42.057785331415872</v>
      </c>
      <c r="DJ137" s="137" t="str">
        <f t="shared" si="318"/>
        <v>N</v>
      </c>
      <c r="DK137" s="137" t="str">
        <f t="shared" si="319"/>
        <v>Y</v>
      </c>
      <c r="DL137" s="137" t="str">
        <f t="shared" si="320"/>
        <v>N</v>
      </c>
      <c r="DM137" s="137" t="str">
        <f t="shared" si="321"/>
        <v>N</v>
      </c>
      <c r="DN137" s="137" t="str">
        <f t="shared" si="322"/>
        <v>Y</v>
      </c>
      <c r="DO137" s="137">
        <f>Volatility!B137</f>
        <v>3.98</v>
      </c>
      <c r="DP137" s="137">
        <f>Volatility!E137</f>
        <v>4.0999999999999996</v>
      </c>
      <c r="DQ137" s="137">
        <f>Volatility!H137</f>
        <v>4.1900000000000004</v>
      </c>
      <c r="DR137" s="137">
        <f>Volatility!K137</f>
        <v>4.3</v>
      </c>
      <c r="DS137" s="137">
        <f>Volatility!N137</f>
        <v>4.43</v>
      </c>
      <c r="DT137" s="137">
        <f>Volatility!Q137</f>
        <v>3.9</v>
      </c>
      <c r="DU137" s="137">
        <f>Volatility!T137</f>
        <v>4</v>
      </c>
      <c r="DV137" s="137" t="str">
        <f t="shared" si="323"/>
        <v>N</v>
      </c>
      <c r="DW137" s="137" t="str">
        <f t="shared" si="324"/>
        <v>N</v>
      </c>
      <c r="DX137" s="137" t="str">
        <f t="shared" si="325"/>
        <v>N</v>
      </c>
      <c r="DY137" s="137" t="str">
        <f t="shared" si="326"/>
        <v>N</v>
      </c>
      <c r="DZ137" s="137" t="str">
        <f t="shared" si="327"/>
        <v>Y</v>
      </c>
      <c r="EA137" s="137" t="str">
        <f t="shared" si="328"/>
        <v>N</v>
      </c>
      <c r="EB137" s="139">
        <f t="shared" si="329"/>
        <v>-2.9268292682926753</v>
      </c>
      <c r="EC137" s="139">
        <f t="shared" si="330"/>
        <v>-2.1479713603818791</v>
      </c>
      <c r="ED137" s="139">
        <f t="shared" si="331"/>
        <v>-2.5581395348837077</v>
      </c>
      <c r="EE137" s="139">
        <f t="shared" si="332"/>
        <v>-2.934537246049659</v>
      </c>
      <c r="EF137" s="139">
        <f t="shared" si="333"/>
        <v>13.589743589743586</v>
      </c>
      <c r="EG137" s="139">
        <f t="shared" si="334"/>
        <v>-2.5000000000000022</v>
      </c>
      <c r="EH137" s="137" t="str">
        <f t="shared" si="335"/>
        <v>N</v>
      </c>
      <c r="EI137" s="137" t="str">
        <f t="shared" si="336"/>
        <v>Y</v>
      </c>
      <c r="EJ137" s="137" t="str">
        <f t="shared" si="337"/>
        <v>Y</v>
      </c>
      <c r="EK137" s="137" t="str">
        <f t="shared" si="338"/>
        <v>N</v>
      </c>
      <c r="EL137" s="137" t="str">
        <f t="shared" si="339"/>
        <v>Y</v>
      </c>
    </row>
    <row r="138" spans="1:142" x14ac:dyDescent="0.3">
      <c r="A138" s="137" t="str">
        <f>D!B138</f>
        <v>UBL</v>
      </c>
      <c r="B138" s="137">
        <f>D!F138</f>
        <v>913.3</v>
      </c>
      <c r="C138" s="137">
        <f>D!O138</f>
        <v>927.05</v>
      </c>
      <c r="D138" s="137">
        <f>D!X138</f>
        <v>874.9</v>
      </c>
      <c r="E138" s="137">
        <f>D!AG138</f>
        <v>874.3</v>
      </c>
      <c r="F138" s="137">
        <f>D!AP138</f>
        <v>880.9</v>
      </c>
      <c r="G138" s="137">
        <f>D!AY138</f>
        <v>914.45</v>
      </c>
      <c r="H138" s="137">
        <f>D!BH138</f>
        <v>939.1</v>
      </c>
      <c r="I138" s="137" t="str">
        <f t="shared" si="255"/>
        <v>N</v>
      </c>
      <c r="J138" s="137" t="str">
        <f t="shared" si="256"/>
        <v>Y</v>
      </c>
      <c r="K138" s="137" t="str">
        <f t="shared" si="257"/>
        <v>Y</v>
      </c>
      <c r="L138" s="137" t="str">
        <f t="shared" si="258"/>
        <v>N</v>
      </c>
      <c r="M138" s="137" t="str">
        <f t="shared" si="259"/>
        <v>N</v>
      </c>
      <c r="N138" s="137" t="str">
        <f t="shared" si="260"/>
        <v>N</v>
      </c>
      <c r="O138" s="139">
        <f t="shared" si="261"/>
        <v>-1.4831993959333369</v>
      </c>
      <c r="P138" s="139">
        <f t="shared" si="262"/>
        <v>5.9606812207109359</v>
      </c>
      <c r="Q138" s="139">
        <f t="shared" si="263"/>
        <v>6.8626329635139288E-2</v>
      </c>
      <c r="R138" s="139">
        <f t="shared" si="264"/>
        <v>-0.74923373822227524</v>
      </c>
      <c r="S138" s="139">
        <f t="shared" si="265"/>
        <v>-3.6688719995625863</v>
      </c>
      <c r="T138" s="139">
        <f t="shared" si="266"/>
        <v>-2.624853583217972</v>
      </c>
      <c r="U138" s="137" t="str">
        <f t="shared" si="267"/>
        <v>N</v>
      </c>
      <c r="V138" s="137" t="str">
        <f t="shared" si="268"/>
        <v>Y</v>
      </c>
      <c r="W138" s="137" t="str">
        <f t="shared" si="269"/>
        <v>Y</v>
      </c>
      <c r="X138" s="137" t="str">
        <f t="shared" si="270"/>
        <v>Y</v>
      </c>
      <c r="Y138" s="137" t="str">
        <f t="shared" si="271"/>
        <v>N</v>
      </c>
      <c r="Z138" s="137">
        <f>D!C138</f>
        <v>927.05</v>
      </c>
      <c r="AA138" s="137">
        <f>D!L138</f>
        <v>870</v>
      </c>
      <c r="AB138" s="137">
        <f>D!U138</f>
        <v>878</v>
      </c>
      <c r="AC138" s="137">
        <f>D!AD138</f>
        <v>887</v>
      </c>
      <c r="AD138" s="137">
        <f>D!AM138</f>
        <v>922</v>
      </c>
      <c r="AE138" s="137">
        <f>D!AV138</f>
        <v>942</v>
      </c>
      <c r="AF138" s="137">
        <f>D!BE138</f>
        <v>905.1</v>
      </c>
      <c r="AG138" s="137">
        <f>D!D138</f>
        <v>945.1</v>
      </c>
      <c r="AH138" s="137">
        <f>D!M138</f>
        <v>934.65</v>
      </c>
      <c r="AI138" s="137">
        <f>D!V138</f>
        <v>885.75</v>
      </c>
      <c r="AJ138" s="137">
        <f>D!AE138</f>
        <v>893.05</v>
      </c>
      <c r="AK138" s="137">
        <f>D!AN138</f>
        <v>928</v>
      </c>
      <c r="AL138" s="137">
        <f>D!AW138</f>
        <v>949.35</v>
      </c>
      <c r="AM138" s="137">
        <f>D!BF138</f>
        <v>966.5</v>
      </c>
      <c r="AN138" s="137">
        <f>D!E138</f>
        <v>906</v>
      </c>
      <c r="AO138" s="137">
        <f>D!N138</f>
        <v>859.2</v>
      </c>
      <c r="AP138" s="137">
        <f>D!W138</f>
        <v>872</v>
      </c>
      <c r="AQ138" s="137">
        <f>D!AF138</f>
        <v>870.1</v>
      </c>
      <c r="AR138" s="137">
        <f>D!AO138</f>
        <v>875.5</v>
      </c>
      <c r="AS138" s="137">
        <f>D!AX138</f>
        <v>910</v>
      </c>
      <c r="AT138" s="137">
        <f>D!BG138</f>
        <v>897.1</v>
      </c>
      <c r="AU138" s="137">
        <f>D!G138</f>
        <v>1161776</v>
      </c>
      <c r="AV138" s="137">
        <f>D!P138</f>
        <v>1486687</v>
      </c>
      <c r="AW138" s="137">
        <f>D!Y138</f>
        <v>452357</v>
      </c>
      <c r="AX138" s="137">
        <f>D!AH138</f>
        <v>654602</v>
      </c>
      <c r="AY138" s="137">
        <f>D!AQ138</f>
        <v>560608</v>
      </c>
      <c r="AZ138" s="137">
        <f>D!AZ138</f>
        <v>747487</v>
      </c>
      <c r="BA138" s="137">
        <f>D!BI138</f>
        <v>1356119</v>
      </c>
      <c r="BB138" s="137" t="str">
        <f t="shared" si="272"/>
        <v>N</v>
      </c>
      <c r="BC138" s="137" t="str">
        <f t="shared" si="273"/>
        <v>Y</v>
      </c>
      <c r="BD138" s="137" t="str">
        <f t="shared" si="274"/>
        <v>N</v>
      </c>
      <c r="BE138" s="137" t="str">
        <f t="shared" si="275"/>
        <v>Y</v>
      </c>
      <c r="BF138" s="137" t="str">
        <f t="shared" si="276"/>
        <v>N</v>
      </c>
      <c r="BG138" s="137" t="str">
        <f t="shared" si="277"/>
        <v>N</v>
      </c>
      <c r="BH138" s="139">
        <f t="shared" si="278"/>
        <v>-21.854701090411098</v>
      </c>
      <c r="BI138" s="139">
        <f t="shared" si="279"/>
        <v>228.65347502083532</v>
      </c>
      <c r="BJ138" s="139">
        <f t="shared" si="280"/>
        <v>-30.895872606560932</v>
      </c>
      <c r="BK138" s="139">
        <f t="shared" si="281"/>
        <v>16.766439294480278</v>
      </c>
      <c r="BL138" s="139">
        <f t="shared" si="282"/>
        <v>-25.000969916533666</v>
      </c>
      <c r="BM138" s="139">
        <f t="shared" si="283"/>
        <v>-44.880427160153346</v>
      </c>
      <c r="BN138" s="137" t="str">
        <f t="shared" si="284"/>
        <v>N</v>
      </c>
      <c r="BO138" s="137" t="str">
        <f t="shared" si="285"/>
        <v>Y</v>
      </c>
      <c r="BP138" s="137" t="str">
        <f t="shared" si="286"/>
        <v>N</v>
      </c>
      <c r="BQ138" s="137" t="str">
        <f t="shared" si="287"/>
        <v>Y</v>
      </c>
      <c r="BR138" s="137" t="str">
        <f t="shared" si="288"/>
        <v>Y</v>
      </c>
      <c r="BS138" s="137">
        <f>D!H138</f>
        <v>1080986603.2</v>
      </c>
      <c r="BT138" s="137">
        <f>D!Q138</f>
        <v>1338944028.6500001</v>
      </c>
      <c r="BU138" s="137">
        <f>D!Z138</f>
        <v>396979291.64999998</v>
      </c>
      <c r="BV138" s="137">
        <f>D!AI138</f>
        <v>575567767</v>
      </c>
      <c r="BW138" s="137">
        <f>D!AR138</f>
        <v>504331758.39999998</v>
      </c>
      <c r="BX138" s="137">
        <f>D!BA138</f>
        <v>691969716.89999998</v>
      </c>
      <c r="BY138" s="137">
        <f>D!BJ138</f>
        <v>1269903806.4000001</v>
      </c>
      <c r="BZ138" s="137" t="str">
        <f t="shared" si="289"/>
        <v>N</v>
      </c>
      <c r="CA138" s="137" t="str">
        <f t="shared" si="290"/>
        <v>Y</v>
      </c>
      <c r="CB138" s="137" t="str">
        <f t="shared" si="291"/>
        <v>N</v>
      </c>
      <c r="CC138" s="137" t="str">
        <f t="shared" si="292"/>
        <v>Y</v>
      </c>
      <c r="CD138" s="137" t="str">
        <f t="shared" si="293"/>
        <v>N</v>
      </c>
      <c r="CE138" s="137" t="str">
        <f t="shared" si="294"/>
        <v>N</v>
      </c>
      <c r="CF138" s="139">
        <f t="shared" si="295"/>
        <v>-19.265736276525875</v>
      </c>
      <c r="CG138" s="139">
        <f t="shared" si="296"/>
        <v>237.28309179172271</v>
      </c>
      <c r="CH138" s="139">
        <f t="shared" si="297"/>
        <v>-31.02822735902096</v>
      </c>
      <c r="CI138" s="139">
        <f t="shared" si="298"/>
        <v>14.124831009254171</v>
      </c>
      <c r="CJ138" s="139">
        <f t="shared" si="299"/>
        <v>-27.116498586182562</v>
      </c>
      <c r="CK138" s="139">
        <f t="shared" si="300"/>
        <v>-45.510068289216534</v>
      </c>
      <c r="CL138" s="137" t="str">
        <f t="shared" si="301"/>
        <v>N</v>
      </c>
      <c r="CM138" s="137" t="str">
        <f t="shared" si="302"/>
        <v>Y</v>
      </c>
      <c r="CN138" s="137" t="str">
        <f t="shared" si="303"/>
        <v>N</v>
      </c>
      <c r="CO138" s="137" t="str">
        <f t="shared" si="304"/>
        <v>Y</v>
      </c>
      <c r="CP138" s="137" t="str">
        <f t="shared" si="305"/>
        <v>Y</v>
      </c>
      <c r="CQ138" s="137">
        <f>D!I138</f>
        <v>39625</v>
      </c>
      <c r="CR138" s="137">
        <f>D!R138</f>
        <v>48978</v>
      </c>
      <c r="CS138" s="137">
        <f>D!AA138</f>
        <v>22885</v>
      </c>
      <c r="CT138" s="137">
        <f>D!AJ138</f>
        <v>24013</v>
      </c>
      <c r="CU138" s="137">
        <f>D!AS138</f>
        <v>23267</v>
      </c>
      <c r="CV138" s="137">
        <f>D!BB138</f>
        <v>31076</v>
      </c>
      <c r="CW138" s="137">
        <f>D!BK138</f>
        <v>45165</v>
      </c>
      <c r="CX138" s="137" t="str">
        <f t="shared" si="306"/>
        <v>N</v>
      </c>
      <c r="CY138" s="137" t="str">
        <f t="shared" si="307"/>
        <v>Y</v>
      </c>
      <c r="CZ138" s="137" t="str">
        <f t="shared" si="308"/>
        <v>N</v>
      </c>
      <c r="DA138" s="137" t="str">
        <f t="shared" si="309"/>
        <v>Y</v>
      </c>
      <c r="DB138" s="137" t="str">
        <f t="shared" si="310"/>
        <v>N</v>
      </c>
      <c r="DC138" s="137" t="str">
        <f t="shared" si="311"/>
        <v>N</v>
      </c>
      <c r="DD138" s="139">
        <f t="shared" si="312"/>
        <v>-19.096328964024664</v>
      </c>
      <c r="DE138" s="139">
        <f t="shared" si="313"/>
        <v>114.01791566528294</v>
      </c>
      <c r="DF138" s="139">
        <f t="shared" si="314"/>
        <v>-4.6974555449131721</v>
      </c>
      <c r="DG138" s="139">
        <f t="shared" si="315"/>
        <v>3.2062577900030087</v>
      </c>
      <c r="DH138" s="139">
        <f t="shared" si="316"/>
        <v>-25.128716694555287</v>
      </c>
      <c r="DI138" s="139">
        <f t="shared" si="317"/>
        <v>-31.194509022473156</v>
      </c>
      <c r="DJ138" s="137" t="str">
        <f t="shared" si="318"/>
        <v>N</v>
      </c>
      <c r="DK138" s="137" t="str">
        <f t="shared" si="319"/>
        <v>Y</v>
      </c>
      <c r="DL138" s="137" t="str">
        <f t="shared" si="320"/>
        <v>N</v>
      </c>
      <c r="DM138" s="137" t="str">
        <f t="shared" si="321"/>
        <v>Y</v>
      </c>
      <c r="DN138" s="137" t="str">
        <f t="shared" si="322"/>
        <v>Y</v>
      </c>
      <c r="DO138" s="137">
        <f>Volatility!B138</f>
        <v>2.91</v>
      </c>
      <c r="DP138" s="137">
        <f>Volatility!E138</f>
        <v>2.98</v>
      </c>
      <c r="DQ138" s="137">
        <f>Volatility!H138</f>
        <v>2.7</v>
      </c>
      <c r="DR138" s="137">
        <f>Volatility!K138</f>
        <v>2.78</v>
      </c>
      <c r="DS138" s="137">
        <f>Volatility!N138</f>
        <v>2.86</v>
      </c>
      <c r="DT138" s="137">
        <f>Volatility!Q138</f>
        <v>2.8</v>
      </c>
      <c r="DU138" s="137">
        <f>Volatility!T138</f>
        <v>2.81</v>
      </c>
      <c r="DV138" s="137" t="str">
        <f t="shared" si="323"/>
        <v>N</v>
      </c>
      <c r="DW138" s="137" t="str">
        <f t="shared" si="324"/>
        <v>Y</v>
      </c>
      <c r="DX138" s="137" t="str">
        <f t="shared" si="325"/>
        <v>N</v>
      </c>
      <c r="DY138" s="137" t="str">
        <f t="shared" si="326"/>
        <v>N</v>
      </c>
      <c r="DZ138" s="137" t="str">
        <f t="shared" si="327"/>
        <v>Y</v>
      </c>
      <c r="EA138" s="137" t="str">
        <f t="shared" si="328"/>
        <v>N</v>
      </c>
      <c r="EB138" s="139">
        <f t="shared" si="329"/>
        <v>-2.3489932885905986</v>
      </c>
      <c r="EC138" s="139">
        <f t="shared" si="330"/>
        <v>10.370370370370363</v>
      </c>
      <c r="ED138" s="139">
        <f t="shared" si="331"/>
        <v>-2.8776978417266053</v>
      </c>
      <c r="EE138" s="139">
        <f t="shared" si="332"/>
        <v>-2.7972027972028002</v>
      </c>
      <c r="EF138" s="139">
        <f t="shared" si="333"/>
        <v>2.142857142857145</v>
      </c>
      <c r="EG138" s="139">
        <f t="shared" si="334"/>
        <v>-0.35587188612100468</v>
      </c>
      <c r="EH138" s="137" t="str">
        <f t="shared" si="335"/>
        <v>N</v>
      </c>
      <c r="EI138" s="137" t="str">
        <f t="shared" si="336"/>
        <v>Y</v>
      </c>
      <c r="EJ138" s="137" t="str">
        <f t="shared" si="337"/>
        <v>N</v>
      </c>
      <c r="EK138" s="137" t="str">
        <f t="shared" si="338"/>
        <v>N</v>
      </c>
      <c r="EL138" s="137" t="str">
        <f t="shared" si="339"/>
        <v>Y</v>
      </c>
    </row>
    <row r="139" spans="1:142" x14ac:dyDescent="0.3">
      <c r="A139" s="137" t="str">
        <f>D!B139</f>
        <v>UJJIVAN</v>
      </c>
      <c r="B139" s="137">
        <f>D!F139</f>
        <v>151</v>
      </c>
      <c r="C139" s="137">
        <f>D!O139</f>
        <v>156.5</v>
      </c>
      <c r="D139" s="137">
        <f>D!X139</f>
        <v>158.6</v>
      </c>
      <c r="E139" s="137">
        <f>D!AG139</f>
        <v>152.80000000000001</v>
      </c>
      <c r="F139" s="137">
        <f>D!AP139</f>
        <v>153.6</v>
      </c>
      <c r="G139" s="137">
        <f>D!AY139</f>
        <v>167.55</v>
      </c>
      <c r="H139" s="137">
        <f>D!BH139</f>
        <v>171.55</v>
      </c>
      <c r="I139" s="137" t="str">
        <f t="shared" si="255"/>
        <v>N</v>
      </c>
      <c r="J139" s="137" t="str">
        <f t="shared" si="256"/>
        <v>N</v>
      </c>
      <c r="K139" s="137" t="str">
        <f t="shared" si="257"/>
        <v>Y</v>
      </c>
      <c r="L139" s="137" t="str">
        <f t="shared" si="258"/>
        <v>N</v>
      </c>
      <c r="M139" s="137" t="str">
        <f t="shared" si="259"/>
        <v>N</v>
      </c>
      <c r="N139" s="137" t="str">
        <f t="shared" si="260"/>
        <v>N</v>
      </c>
      <c r="O139" s="139">
        <f t="shared" si="261"/>
        <v>-3.5143769968051117</v>
      </c>
      <c r="P139" s="139">
        <f t="shared" si="262"/>
        <v>-1.324085750315255</v>
      </c>
      <c r="Q139" s="139">
        <f t="shared" si="263"/>
        <v>3.7958115183245962</v>
      </c>
      <c r="R139" s="139">
        <f t="shared" si="264"/>
        <v>-0.52083333333332227</v>
      </c>
      <c r="S139" s="139">
        <f t="shared" si="265"/>
        <v>-8.3258728737690344</v>
      </c>
      <c r="T139" s="139">
        <f t="shared" si="266"/>
        <v>-2.3316817254444766</v>
      </c>
      <c r="U139" s="137" t="str">
        <f t="shared" si="267"/>
        <v>N</v>
      </c>
      <c r="V139" s="137" t="str">
        <f t="shared" si="268"/>
        <v>N</v>
      </c>
      <c r="W139" s="137" t="str">
        <f t="shared" si="269"/>
        <v>Y</v>
      </c>
      <c r="X139" s="137" t="str">
        <f t="shared" si="270"/>
        <v>Y</v>
      </c>
      <c r="Y139" s="137" t="str">
        <f t="shared" si="271"/>
        <v>N</v>
      </c>
      <c r="Z139" s="137">
        <f>D!C139</f>
        <v>154</v>
      </c>
      <c r="AA139" s="137">
        <f>D!L139</f>
        <v>160.30000000000001</v>
      </c>
      <c r="AB139" s="137">
        <f>D!U139</f>
        <v>153.4</v>
      </c>
      <c r="AC139" s="137">
        <f>D!AD139</f>
        <v>157</v>
      </c>
      <c r="AD139" s="137">
        <f>D!AM139</f>
        <v>170</v>
      </c>
      <c r="AE139" s="137">
        <f>D!AV139</f>
        <v>173.7</v>
      </c>
      <c r="AF139" s="137">
        <f>D!BE139</f>
        <v>175</v>
      </c>
      <c r="AG139" s="137">
        <f>D!D139</f>
        <v>159.9</v>
      </c>
      <c r="AH139" s="137">
        <f>D!M139</f>
        <v>163.5</v>
      </c>
      <c r="AI139" s="137">
        <f>D!V139</f>
        <v>159.6</v>
      </c>
      <c r="AJ139" s="137">
        <f>D!AE139</f>
        <v>159.55000000000001</v>
      </c>
      <c r="AK139" s="137">
        <f>D!AN139</f>
        <v>170</v>
      </c>
      <c r="AL139" s="137">
        <f>D!AW139</f>
        <v>175.2</v>
      </c>
      <c r="AM139" s="137">
        <f>D!BF139</f>
        <v>184.25</v>
      </c>
      <c r="AN139" s="137">
        <f>D!E139</f>
        <v>144.5</v>
      </c>
      <c r="AO139" s="137">
        <f>D!N139</f>
        <v>155</v>
      </c>
      <c r="AP139" s="137">
        <f>D!W139</f>
        <v>153.05000000000001</v>
      </c>
      <c r="AQ139" s="137">
        <f>D!AF139</f>
        <v>149.30000000000001</v>
      </c>
      <c r="AR139" s="137">
        <f>D!AO139</f>
        <v>151.5</v>
      </c>
      <c r="AS139" s="137">
        <f>D!AX139</f>
        <v>164</v>
      </c>
      <c r="AT139" s="137">
        <f>D!BG139</f>
        <v>170.05</v>
      </c>
      <c r="AU139" s="137">
        <f>D!G139</f>
        <v>6926310</v>
      </c>
      <c r="AV139" s="137">
        <f>D!P139</f>
        <v>4922136</v>
      </c>
      <c r="AW139" s="137">
        <f>D!Y139</f>
        <v>3597308</v>
      </c>
      <c r="AX139" s="137">
        <f>D!AH139</f>
        <v>7053270</v>
      </c>
      <c r="AY139" s="137">
        <f>D!AQ139</f>
        <v>6787311</v>
      </c>
      <c r="AZ139" s="137">
        <f>D!AZ139</f>
        <v>4812105</v>
      </c>
      <c r="BA139" s="137">
        <f>D!BI139</f>
        <v>6833164</v>
      </c>
      <c r="BB139" s="137" t="str">
        <f t="shared" si="272"/>
        <v>Y</v>
      </c>
      <c r="BC139" s="137" t="str">
        <f t="shared" si="273"/>
        <v>Y</v>
      </c>
      <c r="BD139" s="137" t="str">
        <f t="shared" si="274"/>
        <v>N</v>
      </c>
      <c r="BE139" s="137" t="str">
        <f t="shared" si="275"/>
        <v>Y</v>
      </c>
      <c r="BF139" s="137" t="str">
        <f t="shared" si="276"/>
        <v>Y</v>
      </c>
      <c r="BG139" s="137" t="str">
        <f t="shared" si="277"/>
        <v>N</v>
      </c>
      <c r="BH139" s="139">
        <f t="shared" si="278"/>
        <v>40.717566519901119</v>
      </c>
      <c r="BI139" s="139">
        <f t="shared" si="279"/>
        <v>36.828317174954165</v>
      </c>
      <c r="BJ139" s="139">
        <f t="shared" si="280"/>
        <v>-48.998010851704244</v>
      </c>
      <c r="BK139" s="139">
        <f t="shared" si="281"/>
        <v>3.9184737519762978</v>
      </c>
      <c r="BL139" s="139">
        <f t="shared" si="282"/>
        <v>41.046610578946222</v>
      </c>
      <c r="BM139" s="139">
        <f t="shared" si="283"/>
        <v>-29.577206108326976</v>
      </c>
      <c r="BN139" s="137" t="str">
        <f t="shared" si="284"/>
        <v>Y</v>
      </c>
      <c r="BO139" s="137" t="str">
        <f t="shared" si="285"/>
        <v>Y</v>
      </c>
      <c r="BP139" s="137" t="str">
        <f t="shared" si="286"/>
        <v>N</v>
      </c>
      <c r="BQ139" s="137" t="str">
        <f t="shared" si="287"/>
        <v>N</v>
      </c>
      <c r="BR139" s="137" t="str">
        <f t="shared" si="288"/>
        <v>Y</v>
      </c>
      <c r="BS139" s="137">
        <f>D!H139</f>
        <v>1037563002.7</v>
      </c>
      <c r="BT139" s="137">
        <f>D!Q139</f>
        <v>786366397.39999998</v>
      </c>
      <c r="BU139" s="137">
        <f>D!Z139</f>
        <v>562285906.70000005</v>
      </c>
      <c r="BV139" s="137">
        <f>D!AI139</f>
        <v>1089666334.05</v>
      </c>
      <c r="BW139" s="137">
        <f>D!AR139</f>
        <v>1061232537.2</v>
      </c>
      <c r="BX139" s="137">
        <f>D!BA139</f>
        <v>807406288.64999998</v>
      </c>
      <c r="BY139" s="137">
        <f>D!BJ139</f>
        <v>1215000156.5999999</v>
      </c>
      <c r="BZ139" s="137" t="str">
        <f t="shared" si="289"/>
        <v>Y</v>
      </c>
      <c r="CA139" s="137" t="str">
        <f t="shared" si="290"/>
        <v>Y</v>
      </c>
      <c r="CB139" s="137" t="str">
        <f t="shared" si="291"/>
        <v>N</v>
      </c>
      <c r="CC139" s="137" t="str">
        <f t="shared" si="292"/>
        <v>Y</v>
      </c>
      <c r="CD139" s="137" t="str">
        <f t="shared" si="293"/>
        <v>Y</v>
      </c>
      <c r="CE139" s="137" t="str">
        <f t="shared" si="294"/>
        <v>N</v>
      </c>
      <c r="CF139" s="139">
        <f t="shared" si="295"/>
        <v>31.943964814689842</v>
      </c>
      <c r="CG139" s="139">
        <f t="shared" si="296"/>
        <v>39.85169964780124</v>
      </c>
      <c r="CH139" s="139">
        <f t="shared" si="297"/>
        <v>-48.398340929729116</v>
      </c>
      <c r="CI139" s="139">
        <f t="shared" si="298"/>
        <v>2.6793182317063904</v>
      </c>
      <c r="CJ139" s="139">
        <f t="shared" si="299"/>
        <v>31.437239481302875</v>
      </c>
      <c r="CK139" s="139">
        <f t="shared" si="300"/>
        <v>-33.546816083595552</v>
      </c>
      <c r="CL139" s="137" t="str">
        <f t="shared" si="301"/>
        <v>N</v>
      </c>
      <c r="CM139" s="137" t="str">
        <f t="shared" si="302"/>
        <v>Y</v>
      </c>
      <c r="CN139" s="137" t="str">
        <f t="shared" si="303"/>
        <v>N</v>
      </c>
      <c r="CO139" s="137" t="str">
        <f t="shared" si="304"/>
        <v>N</v>
      </c>
      <c r="CP139" s="137" t="str">
        <f t="shared" si="305"/>
        <v>Y</v>
      </c>
      <c r="CQ139" s="137">
        <f>D!I139</f>
        <v>47973</v>
      </c>
      <c r="CR139" s="137">
        <f>D!R139</f>
        <v>39017</v>
      </c>
      <c r="CS139" s="137">
        <f>D!AA139</f>
        <v>28522</v>
      </c>
      <c r="CT139" s="137">
        <f>D!AJ139</f>
        <v>48610</v>
      </c>
      <c r="CU139" s="137">
        <f>D!AS139</f>
        <v>49758</v>
      </c>
      <c r="CV139" s="137">
        <f>D!BB139</f>
        <v>36638</v>
      </c>
      <c r="CW139" s="137">
        <f>D!BK139</f>
        <v>54929</v>
      </c>
      <c r="CX139" s="137" t="str">
        <f t="shared" si="306"/>
        <v>Y</v>
      </c>
      <c r="CY139" s="137" t="str">
        <f t="shared" si="307"/>
        <v>Y</v>
      </c>
      <c r="CZ139" s="137" t="str">
        <f t="shared" si="308"/>
        <v>N</v>
      </c>
      <c r="DA139" s="137" t="str">
        <f t="shared" si="309"/>
        <v>N</v>
      </c>
      <c r="DB139" s="137" t="str">
        <f t="shared" si="310"/>
        <v>Y</v>
      </c>
      <c r="DC139" s="137" t="str">
        <f t="shared" si="311"/>
        <v>N</v>
      </c>
      <c r="DD139" s="139">
        <f t="shared" si="312"/>
        <v>22.95409693210652</v>
      </c>
      <c r="DE139" s="139">
        <f t="shared" si="313"/>
        <v>36.796157352219339</v>
      </c>
      <c r="DF139" s="139">
        <f t="shared" si="314"/>
        <v>-41.324830281835013</v>
      </c>
      <c r="DG139" s="139">
        <f t="shared" si="315"/>
        <v>-2.3071666867639373</v>
      </c>
      <c r="DH139" s="139">
        <f t="shared" si="316"/>
        <v>35.809814946230688</v>
      </c>
      <c r="DI139" s="139">
        <f t="shared" si="317"/>
        <v>-33.299350070090483</v>
      </c>
      <c r="DJ139" s="137" t="str">
        <f t="shared" si="318"/>
        <v>N</v>
      </c>
      <c r="DK139" s="137" t="str">
        <f t="shared" si="319"/>
        <v>Y</v>
      </c>
      <c r="DL139" s="137" t="str">
        <f t="shared" si="320"/>
        <v>N</v>
      </c>
      <c r="DM139" s="137" t="str">
        <f t="shared" si="321"/>
        <v>N</v>
      </c>
      <c r="DN139" s="137" t="str">
        <f t="shared" si="322"/>
        <v>Y</v>
      </c>
      <c r="DO139" s="137">
        <f>Volatility!B139</f>
        <v>5.19</v>
      </c>
      <c r="DP139" s="137">
        <f>Volatility!E139</f>
        <v>5.28</v>
      </c>
      <c r="DQ139" s="137">
        <f>Volatility!H139</f>
        <v>5.4399999999999897</v>
      </c>
      <c r="DR139" s="137">
        <f>Volatility!K139</f>
        <v>5.53</v>
      </c>
      <c r="DS139" s="137">
        <f>Volatility!N139</f>
        <v>5.7</v>
      </c>
      <c r="DT139" s="137">
        <f>Volatility!Q139</f>
        <v>5.45</v>
      </c>
      <c r="DU139" s="137">
        <f>Volatility!T139</f>
        <v>5.59</v>
      </c>
      <c r="DV139" s="137" t="str">
        <f t="shared" si="323"/>
        <v>N</v>
      </c>
      <c r="DW139" s="137" t="str">
        <f t="shared" si="324"/>
        <v>N</v>
      </c>
      <c r="DX139" s="137" t="str">
        <f t="shared" si="325"/>
        <v>N</v>
      </c>
      <c r="DY139" s="137" t="str">
        <f t="shared" si="326"/>
        <v>N</v>
      </c>
      <c r="DZ139" s="137" t="str">
        <f t="shared" si="327"/>
        <v>Y</v>
      </c>
      <c r="EA139" s="137" t="str">
        <f t="shared" si="328"/>
        <v>N</v>
      </c>
      <c r="EB139" s="139">
        <f t="shared" si="329"/>
        <v>-1.7045454545454517</v>
      </c>
      <c r="EC139" s="139">
        <f t="shared" si="330"/>
        <v>-2.9411764705880477</v>
      </c>
      <c r="ED139" s="139">
        <f t="shared" si="331"/>
        <v>-1.6274864376132101</v>
      </c>
      <c r="EE139" s="139">
        <f t="shared" si="332"/>
        <v>-2.9824561403508758</v>
      </c>
      <c r="EF139" s="139">
        <f t="shared" si="333"/>
        <v>4.5871559633027514</v>
      </c>
      <c r="EG139" s="139">
        <f t="shared" si="334"/>
        <v>-2.5044722719141266</v>
      </c>
      <c r="EH139" s="137" t="str">
        <f t="shared" si="335"/>
        <v>Y</v>
      </c>
      <c r="EI139" s="137" t="str">
        <f t="shared" si="336"/>
        <v>N</v>
      </c>
      <c r="EJ139" s="137" t="str">
        <f t="shared" si="337"/>
        <v>Y</v>
      </c>
      <c r="EK139" s="137" t="str">
        <f t="shared" si="338"/>
        <v>N</v>
      </c>
      <c r="EL139" s="137" t="str">
        <f t="shared" si="339"/>
        <v>Y</v>
      </c>
    </row>
    <row r="140" spans="1:142" x14ac:dyDescent="0.3">
      <c r="A140" s="137" t="str">
        <f>D!B140</f>
        <v>ULTRACEMCO</v>
      </c>
      <c r="B140" s="137">
        <f>D!F140</f>
        <v>3638.95</v>
      </c>
      <c r="C140" s="137">
        <f>D!O140</f>
        <v>3571.5</v>
      </c>
      <c r="D140" s="137">
        <f>D!X140</f>
        <v>3528.5</v>
      </c>
      <c r="E140" s="137">
        <f>D!AG140</f>
        <v>3438.15</v>
      </c>
      <c r="F140" s="137">
        <f>D!AP140</f>
        <v>3307.8</v>
      </c>
      <c r="G140" s="137">
        <f>D!AY140</f>
        <v>3583.15</v>
      </c>
      <c r="H140" s="137">
        <f>D!BH140</f>
        <v>3609.5</v>
      </c>
      <c r="I140" s="137" t="str">
        <f t="shared" si="255"/>
        <v>Y</v>
      </c>
      <c r="J140" s="137" t="str">
        <f t="shared" si="256"/>
        <v>Y</v>
      </c>
      <c r="K140" s="137" t="str">
        <f t="shared" si="257"/>
        <v>Y</v>
      </c>
      <c r="L140" s="137" t="str">
        <f t="shared" si="258"/>
        <v>Y</v>
      </c>
      <c r="M140" s="137" t="str">
        <f t="shared" si="259"/>
        <v>N</v>
      </c>
      <c r="N140" s="137" t="str">
        <f t="shared" si="260"/>
        <v>N</v>
      </c>
      <c r="O140" s="139">
        <f t="shared" si="261"/>
        <v>1.8885622287554198</v>
      </c>
      <c r="P140" s="139">
        <f t="shared" si="262"/>
        <v>1.2186481507722828</v>
      </c>
      <c r="Q140" s="139">
        <f t="shared" si="263"/>
        <v>2.6278667306545644</v>
      </c>
      <c r="R140" s="139">
        <f t="shared" si="264"/>
        <v>3.9406856520950453</v>
      </c>
      <c r="S140" s="139">
        <f t="shared" si="265"/>
        <v>-7.6845792110293996</v>
      </c>
      <c r="T140" s="139">
        <f t="shared" si="266"/>
        <v>-0.73001800803435124</v>
      </c>
      <c r="U140" s="137" t="str">
        <f t="shared" si="267"/>
        <v>Y</v>
      </c>
      <c r="V140" s="137" t="str">
        <f t="shared" si="268"/>
        <v>N</v>
      </c>
      <c r="W140" s="137" t="str">
        <f t="shared" si="269"/>
        <v>N</v>
      </c>
      <c r="X140" s="137" t="str">
        <f t="shared" si="270"/>
        <v>Y</v>
      </c>
      <c r="Y140" s="137" t="str">
        <f t="shared" si="271"/>
        <v>N</v>
      </c>
      <c r="Z140" s="137">
        <f>D!C140</f>
        <v>3550</v>
      </c>
      <c r="AA140" s="137">
        <f>D!L140</f>
        <v>3588</v>
      </c>
      <c r="AB140" s="137">
        <f>D!U140</f>
        <v>3449.95</v>
      </c>
      <c r="AC140" s="137">
        <f>D!AD140</f>
        <v>3370</v>
      </c>
      <c r="AD140" s="137">
        <f>D!AM140</f>
        <v>3584.4</v>
      </c>
      <c r="AE140" s="137">
        <f>D!AV140</f>
        <v>3629</v>
      </c>
      <c r="AF140" s="137">
        <f>D!BE140</f>
        <v>3512</v>
      </c>
      <c r="AG140" s="137">
        <f>D!D140</f>
        <v>3668</v>
      </c>
      <c r="AH140" s="137">
        <f>D!M140</f>
        <v>3590</v>
      </c>
      <c r="AI140" s="137">
        <f>D!V140</f>
        <v>3599.85</v>
      </c>
      <c r="AJ140" s="137">
        <f>D!AE140</f>
        <v>3493</v>
      </c>
      <c r="AK140" s="137">
        <f>D!AN140</f>
        <v>3588.85</v>
      </c>
      <c r="AL140" s="137">
        <f>D!AW140</f>
        <v>3629</v>
      </c>
      <c r="AM140" s="137">
        <f>D!BF140</f>
        <v>3633.8</v>
      </c>
      <c r="AN140" s="137">
        <f>D!E140</f>
        <v>3530</v>
      </c>
      <c r="AO140" s="137">
        <f>D!N140</f>
        <v>3496.35</v>
      </c>
      <c r="AP140" s="137">
        <f>D!W140</f>
        <v>3435</v>
      </c>
      <c r="AQ140" s="137">
        <f>D!AF140</f>
        <v>3335.25</v>
      </c>
      <c r="AR140" s="137">
        <f>D!AO140</f>
        <v>3281.1</v>
      </c>
      <c r="AS140" s="137">
        <f>D!AX140</f>
        <v>3547.85</v>
      </c>
      <c r="AT140" s="137">
        <f>D!BG140</f>
        <v>3491</v>
      </c>
      <c r="AU140" s="137">
        <f>D!G140</f>
        <v>1021158</v>
      </c>
      <c r="AV140" s="137">
        <f>D!P140</f>
        <v>710536</v>
      </c>
      <c r="AW140" s="137">
        <f>D!Y140</f>
        <v>1042217</v>
      </c>
      <c r="AX140" s="137">
        <f>D!AH140</f>
        <v>1012173</v>
      </c>
      <c r="AY140" s="137">
        <f>D!AQ140</f>
        <v>817697</v>
      </c>
      <c r="AZ140" s="137">
        <f>D!AZ140</f>
        <v>645207</v>
      </c>
      <c r="BA140" s="137">
        <f>D!BI140</f>
        <v>974743</v>
      </c>
      <c r="BB140" s="137" t="str">
        <f t="shared" si="272"/>
        <v>Y</v>
      </c>
      <c r="BC140" s="137" t="str">
        <f t="shared" si="273"/>
        <v>N</v>
      </c>
      <c r="BD140" s="137" t="str">
        <f t="shared" si="274"/>
        <v>Y</v>
      </c>
      <c r="BE140" s="137" t="str">
        <f t="shared" si="275"/>
        <v>Y</v>
      </c>
      <c r="BF140" s="137" t="str">
        <f t="shared" si="276"/>
        <v>Y</v>
      </c>
      <c r="BG140" s="137" t="str">
        <f t="shared" si="277"/>
        <v>N</v>
      </c>
      <c r="BH140" s="139">
        <f t="shared" si="278"/>
        <v>43.716574529650856</v>
      </c>
      <c r="BI140" s="139">
        <f t="shared" si="279"/>
        <v>-31.824562447167914</v>
      </c>
      <c r="BJ140" s="139">
        <f t="shared" si="280"/>
        <v>2.9682672823716896</v>
      </c>
      <c r="BK140" s="139">
        <f t="shared" si="281"/>
        <v>23.783381863942267</v>
      </c>
      <c r="BL140" s="139">
        <f t="shared" si="282"/>
        <v>26.734055892140042</v>
      </c>
      <c r="BM140" s="139">
        <f t="shared" si="283"/>
        <v>-33.807475406337879</v>
      </c>
      <c r="BN140" s="137" t="str">
        <f t="shared" si="284"/>
        <v>Y</v>
      </c>
      <c r="BO140" s="137" t="str">
        <f t="shared" si="285"/>
        <v>N</v>
      </c>
      <c r="BP140" s="137" t="str">
        <f t="shared" si="286"/>
        <v>N</v>
      </c>
      <c r="BQ140" s="137" t="str">
        <f t="shared" si="287"/>
        <v>N</v>
      </c>
      <c r="BR140" s="137" t="str">
        <f t="shared" si="288"/>
        <v>Y</v>
      </c>
      <c r="BS140" s="137">
        <f>D!H140</f>
        <v>3688257375.4499998</v>
      </c>
      <c r="BT140" s="137">
        <f>D!Q140</f>
        <v>2519814574.9499998</v>
      </c>
      <c r="BU140" s="137">
        <f>D!Z140</f>
        <v>3665108875.0500002</v>
      </c>
      <c r="BV140" s="137">
        <f>D!AI140</f>
        <v>3470500232.25</v>
      </c>
      <c r="BW140" s="137">
        <f>D!AR140</f>
        <v>2787483763.8000002</v>
      </c>
      <c r="BX140" s="137">
        <f>D!BA140</f>
        <v>2311982497</v>
      </c>
      <c r="BY140" s="137">
        <f>D!BJ140</f>
        <v>3477310921.3499999</v>
      </c>
      <c r="BZ140" s="137" t="str">
        <f t="shared" si="289"/>
        <v>Y</v>
      </c>
      <c r="CA140" s="137" t="str">
        <f t="shared" si="290"/>
        <v>N</v>
      </c>
      <c r="CB140" s="137" t="str">
        <f t="shared" si="291"/>
        <v>Y</v>
      </c>
      <c r="CC140" s="137" t="str">
        <f t="shared" si="292"/>
        <v>Y</v>
      </c>
      <c r="CD140" s="137" t="str">
        <f t="shared" si="293"/>
        <v>Y</v>
      </c>
      <c r="CE140" s="137" t="str">
        <f t="shared" si="294"/>
        <v>N</v>
      </c>
      <c r="CF140" s="139">
        <f t="shared" si="295"/>
        <v>46.370189779666035</v>
      </c>
      <c r="CG140" s="139">
        <f t="shared" si="296"/>
        <v>-31.24857512137006</v>
      </c>
      <c r="CH140" s="139">
        <f t="shared" si="297"/>
        <v>5.6075098624566646</v>
      </c>
      <c r="CI140" s="139">
        <f t="shared" si="298"/>
        <v>24.502975670031766</v>
      </c>
      <c r="CJ140" s="139">
        <f t="shared" si="299"/>
        <v>20.566819490069875</v>
      </c>
      <c r="CK140" s="139">
        <f t="shared" si="300"/>
        <v>-33.512344760289174</v>
      </c>
      <c r="CL140" s="137" t="str">
        <f t="shared" si="301"/>
        <v>Y</v>
      </c>
      <c r="CM140" s="137" t="str">
        <f t="shared" si="302"/>
        <v>N</v>
      </c>
      <c r="CN140" s="137" t="str">
        <f t="shared" si="303"/>
        <v>N</v>
      </c>
      <c r="CO140" s="137" t="str">
        <f t="shared" si="304"/>
        <v>Y</v>
      </c>
      <c r="CP140" s="137" t="str">
        <f t="shared" si="305"/>
        <v>Y</v>
      </c>
      <c r="CQ140" s="137">
        <f>D!I140</f>
        <v>70977</v>
      </c>
      <c r="CR140" s="137">
        <f>D!R140</f>
        <v>58174</v>
      </c>
      <c r="CS140" s="137">
        <f>D!AA140</f>
        <v>76531</v>
      </c>
      <c r="CT140" s="137">
        <f>D!AJ140</f>
        <v>79286</v>
      </c>
      <c r="CU140" s="137">
        <f>D!AS140</f>
        <v>80992</v>
      </c>
      <c r="CV140" s="137">
        <f>D!BB140</f>
        <v>51338</v>
      </c>
      <c r="CW140" s="137">
        <f>D!BK140</f>
        <v>72243</v>
      </c>
      <c r="CX140" s="137" t="str">
        <f t="shared" si="306"/>
        <v>Y</v>
      </c>
      <c r="CY140" s="137" t="str">
        <f t="shared" si="307"/>
        <v>N</v>
      </c>
      <c r="CZ140" s="137" t="str">
        <f t="shared" si="308"/>
        <v>N</v>
      </c>
      <c r="DA140" s="137" t="str">
        <f t="shared" si="309"/>
        <v>N</v>
      </c>
      <c r="DB140" s="137" t="str">
        <f t="shared" si="310"/>
        <v>Y</v>
      </c>
      <c r="DC140" s="137" t="str">
        <f t="shared" si="311"/>
        <v>N</v>
      </c>
      <c r="DD140" s="139">
        <f t="shared" si="312"/>
        <v>22.008113590263694</v>
      </c>
      <c r="DE140" s="139">
        <f t="shared" si="313"/>
        <v>-23.986358469117089</v>
      </c>
      <c r="DF140" s="139">
        <f t="shared" si="314"/>
        <v>-3.4747622531089974</v>
      </c>
      <c r="DG140" s="139">
        <f t="shared" si="315"/>
        <v>-2.1063808771236663</v>
      </c>
      <c r="DH140" s="139">
        <f t="shared" si="316"/>
        <v>57.762281351046006</v>
      </c>
      <c r="DI140" s="139">
        <f t="shared" si="317"/>
        <v>-28.937059645917252</v>
      </c>
      <c r="DJ140" s="137" t="str">
        <f t="shared" si="318"/>
        <v>Y</v>
      </c>
      <c r="DK140" s="137" t="str">
        <f t="shared" si="319"/>
        <v>N</v>
      </c>
      <c r="DL140" s="137" t="str">
        <f t="shared" si="320"/>
        <v>N</v>
      </c>
      <c r="DM140" s="137" t="str">
        <f t="shared" si="321"/>
        <v>N</v>
      </c>
      <c r="DN140" s="137" t="str">
        <f t="shared" si="322"/>
        <v>Y</v>
      </c>
      <c r="DO140" s="137">
        <f>Volatility!B140</f>
        <v>3.53</v>
      </c>
      <c r="DP140" s="137">
        <f>Volatility!E140</f>
        <v>3.61</v>
      </c>
      <c r="DQ140" s="137">
        <f>Volatility!H140</f>
        <v>3.71</v>
      </c>
      <c r="DR140" s="137">
        <f>Volatility!K140</f>
        <v>3.7699999999999898</v>
      </c>
      <c r="DS140" s="137">
        <f>Volatility!N140</f>
        <v>3.76</v>
      </c>
      <c r="DT140" s="137">
        <f>Volatility!Q140</f>
        <v>3.3099999999999898</v>
      </c>
      <c r="DU140" s="137">
        <f>Volatility!T140</f>
        <v>3.4099999999999899</v>
      </c>
      <c r="DV140" s="137" t="str">
        <f t="shared" si="323"/>
        <v>N</v>
      </c>
      <c r="DW140" s="137" t="str">
        <f t="shared" si="324"/>
        <v>N</v>
      </c>
      <c r="DX140" s="137" t="str">
        <f t="shared" si="325"/>
        <v>N</v>
      </c>
      <c r="DY140" s="137" t="str">
        <f t="shared" si="326"/>
        <v>Y</v>
      </c>
      <c r="DZ140" s="137" t="str">
        <f t="shared" si="327"/>
        <v>Y</v>
      </c>
      <c r="EA140" s="137" t="str">
        <f t="shared" si="328"/>
        <v>N</v>
      </c>
      <c r="EB140" s="139">
        <f t="shared" si="329"/>
        <v>-2.2160664819944618</v>
      </c>
      <c r="EC140" s="139">
        <f t="shared" si="330"/>
        <v>-2.695417789757415</v>
      </c>
      <c r="ED140" s="139">
        <f t="shared" si="331"/>
        <v>-1.5915119363392576</v>
      </c>
      <c r="EE140" s="139">
        <f t="shared" si="332"/>
        <v>0.26595744680824512</v>
      </c>
      <c r="EF140" s="139">
        <f t="shared" si="333"/>
        <v>13.595166163142336</v>
      </c>
      <c r="EG140" s="139">
        <f t="shared" si="334"/>
        <v>-2.932551319648105</v>
      </c>
      <c r="EH140" s="137" t="str">
        <f t="shared" si="335"/>
        <v>Y</v>
      </c>
      <c r="EI140" s="137" t="str">
        <f t="shared" si="336"/>
        <v>N</v>
      </c>
      <c r="EJ140" s="137" t="str">
        <f t="shared" si="337"/>
        <v>N</v>
      </c>
      <c r="EK140" s="137" t="str">
        <f t="shared" si="338"/>
        <v>N</v>
      </c>
      <c r="EL140" s="137" t="str">
        <f t="shared" si="339"/>
        <v>Y</v>
      </c>
    </row>
    <row r="141" spans="1:142" x14ac:dyDescent="0.3">
      <c r="A141" s="137" t="str">
        <f>D!B141</f>
        <v>UPL</v>
      </c>
      <c r="B141" s="137">
        <f>D!F141</f>
        <v>371.15</v>
      </c>
      <c r="C141" s="137">
        <f>D!O141</f>
        <v>366.8</v>
      </c>
      <c r="D141" s="137">
        <f>D!X141</f>
        <v>356.55</v>
      </c>
      <c r="E141" s="137">
        <f>D!AG141</f>
        <v>339.65</v>
      </c>
      <c r="F141" s="137">
        <f>D!AP141</f>
        <v>375.8</v>
      </c>
      <c r="G141" s="137">
        <f>D!AY141</f>
        <v>378.9</v>
      </c>
      <c r="H141" s="137">
        <f>D!BH141</f>
        <v>391.85</v>
      </c>
      <c r="I141" s="137" t="str">
        <f t="shared" si="255"/>
        <v>Y</v>
      </c>
      <c r="J141" s="137" t="str">
        <f t="shared" si="256"/>
        <v>Y</v>
      </c>
      <c r="K141" s="137" t="str">
        <f t="shared" si="257"/>
        <v>Y</v>
      </c>
      <c r="L141" s="137" t="str">
        <f t="shared" si="258"/>
        <v>N</v>
      </c>
      <c r="M141" s="137" t="str">
        <f t="shared" si="259"/>
        <v>N</v>
      </c>
      <c r="N141" s="137" t="str">
        <f t="shared" si="260"/>
        <v>N</v>
      </c>
      <c r="O141" s="139">
        <f t="shared" si="261"/>
        <v>1.1859323882224553</v>
      </c>
      <c r="P141" s="139">
        <f t="shared" si="262"/>
        <v>2.8747721217220588</v>
      </c>
      <c r="Q141" s="139">
        <f t="shared" si="263"/>
        <v>4.975710290004427</v>
      </c>
      <c r="R141" s="139">
        <f t="shared" si="264"/>
        <v>-9.6194784459819154</v>
      </c>
      <c r="S141" s="139">
        <f t="shared" si="265"/>
        <v>-0.81815782528370706</v>
      </c>
      <c r="T141" s="139">
        <f t="shared" si="266"/>
        <v>-3.3048360341967702</v>
      </c>
      <c r="U141" s="137" t="str">
        <f t="shared" si="267"/>
        <v>N</v>
      </c>
      <c r="V141" s="137" t="str">
        <f t="shared" si="268"/>
        <v>N</v>
      </c>
      <c r="W141" s="137" t="str">
        <f t="shared" si="269"/>
        <v>Y</v>
      </c>
      <c r="X141" s="137" t="str">
        <f t="shared" si="270"/>
        <v>N</v>
      </c>
      <c r="Y141" s="137" t="str">
        <f t="shared" si="271"/>
        <v>Y</v>
      </c>
      <c r="Z141" s="137">
        <f>D!C141</f>
        <v>366.75</v>
      </c>
      <c r="AA141" s="137">
        <f>D!L141</f>
        <v>359.65</v>
      </c>
      <c r="AB141" s="137">
        <f>D!U141</f>
        <v>339.05</v>
      </c>
      <c r="AC141" s="137">
        <f>D!AD141</f>
        <v>380.65</v>
      </c>
      <c r="AD141" s="137">
        <f>D!AM141</f>
        <v>381.4</v>
      </c>
      <c r="AE141" s="137">
        <f>D!AV141</f>
        <v>393.7</v>
      </c>
      <c r="AF141" s="137">
        <f>D!BE141</f>
        <v>386.5</v>
      </c>
      <c r="AG141" s="137">
        <f>D!D141</f>
        <v>373.9</v>
      </c>
      <c r="AH141" s="137">
        <f>D!M141</f>
        <v>370</v>
      </c>
      <c r="AI141" s="137">
        <f>D!V141</f>
        <v>358.6</v>
      </c>
      <c r="AJ141" s="137">
        <f>D!AE141</f>
        <v>380.65</v>
      </c>
      <c r="AK141" s="137">
        <f>D!AN141</f>
        <v>384.7</v>
      </c>
      <c r="AL141" s="137">
        <f>D!AW141</f>
        <v>393.7</v>
      </c>
      <c r="AM141" s="137">
        <f>D!BF141</f>
        <v>396</v>
      </c>
      <c r="AN141" s="137">
        <f>D!E141</f>
        <v>362.7</v>
      </c>
      <c r="AO141" s="137">
        <f>D!N141</f>
        <v>356.35</v>
      </c>
      <c r="AP141" s="137">
        <f>D!W141</f>
        <v>336</v>
      </c>
      <c r="AQ141" s="137">
        <f>D!AF141</f>
        <v>338.25</v>
      </c>
      <c r="AR141" s="137">
        <f>D!AO141</f>
        <v>365.4</v>
      </c>
      <c r="AS141" s="137">
        <f>D!AX141</f>
        <v>377.45</v>
      </c>
      <c r="AT141" s="137">
        <f>D!BG141</f>
        <v>376.1</v>
      </c>
      <c r="AU141" s="137">
        <f>D!G141</f>
        <v>8545227</v>
      </c>
      <c r="AV141" s="137">
        <f>D!P141</f>
        <v>10088455</v>
      </c>
      <c r="AW141" s="137">
        <f>D!Y141</f>
        <v>16718318</v>
      </c>
      <c r="AX141" s="137">
        <f>D!AH141</f>
        <v>18772895</v>
      </c>
      <c r="AY141" s="137">
        <f>D!AQ141</f>
        <v>5496993</v>
      </c>
      <c r="AZ141" s="137">
        <f>D!AZ141</f>
        <v>3690162</v>
      </c>
      <c r="BA141" s="137">
        <f>D!BI141</f>
        <v>7302616</v>
      </c>
      <c r="BB141" s="137" t="str">
        <f t="shared" si="272"/>
        <v>N</v>
      </c>
      <c r="BC141" s="137" t="str">
        <f t="shared" si="273"/>
        <v>N</v>
      </c>
      <c r="BD141" s="137" t="str">
        <f t="shared" si="274"/>
        <v>N</v>
      </c>
      <c r="BE141" s="137" t="str">
        <f t="shared" si="275"/>
        <v>Y</v>
      </c>
      <c r="BF141" s="137" t="str">
        <f t="shared" si="276"/>
        <v>Y</v>
      </c>
      <c r="BG141" s="137" t="str">
        <f t="shared" si="277"/>
        <v>N</v>
      </c>
      <c r="BH141" s="139">
        <f t="shared" si="278"/>
        <v>-15.296970646149486</v>
      </c>
      <c r="BI141" s="139">
        <f t="shared" si="279"/>
        <v>-39.656280015728854</v>
      </c>
      <c r="BJ141" s="139">
        <f t="shared" si="280"/>
        <v>-10.944380182172223</v>
      </c>
      <c r="BK141" s="139">
        <f t="shared" si="281"/>
        <v>241.51207760315506</v>
      </c>
      <c r="BL141" s="139">
        <f t="shared" si="282"/>
        <v>48.963460140774309</v>
      </c>
      <c r="BM141" s="139">
        <f t="shared" si="283"/>
        <v>-49.467944090172615</v>
      </c>
      <c r="BN141" s="137" t="str">
        <f t="shared" si="284"/>
        <v>Y</v>
      </c>
      <c r="BO141" s="137" t="str">
        <f t="shared" si="285"/>
        <v>N</v>
      </c>
      <c r="BP141" s="137" t="str">
        <f t="shared" si="286"/>
        <v>N</v>
      </c>
      <c r="BQ141" s="137" t="str">
        <f t="shared" si="287"/>
        <v>Y</v>
      </c>
      <c r="BR141" s="137" t="str">
        <f t="shared" si="288"/>
        <v>Y</v>
      </c>
      <c r="BS141" s="137">
        <f>D!H141</f>
        <v>3157832896.75</v>
      </c>
      <c r="BT141" s="137">
        <f>D!Q141</f>
        <v>3664776233.1999998</v>
      </c>
      <c r="BU141" s="137">
        <f>D!Z141</f>
        <v>5912382565.3999996</v>
      </c>
      <c r="BV141" s="137">
        <f>D!AI141</f>
        <v>6602749338.5</v>
      </c>
      <c r="BW141" s="137">
        <f>D!AR141</f>
        <v>2064324252.9000001</v>
      </c>
      <c r="BX141" s="137">
        <f>D!BA141</f>
        <v>1415422579.75</v>
      </c>
      <c r="BY141" s="137">
        <f>D!BJ141</f>
        <v>2833524988.4499998</v>
      </c>
      <c r="BZ141" s="137" t="str">
        <f t="shared" si="289"/>
        <v>N</v>
      </c>
      <c r="CA141" s="137" t="str">
        <f t="shared" si="290"/>
        <v>N</v>
      </c>
      <c r="CB141" s="137" t="str">
        <f t="shared" si="291"/>
        <v>N</v>
      </c>
      <c r="CC141" s="137" t="str">
        <f t="shared" si="292"/>
        <v>Y</v>
      </c>
      <c r="CD141" s="137" t="str">
        <f t="shared" si="293"/>
        <v>Y</v>
      </c>
      <c r="CE141" s="137" t="str">
        <f t="shared" si="294"/>
        <v>N</v>
      </c>
      <c r="CF141" s="139">
        <f t="shared" si="295"/>
        <v>-13.832859203175643</v>
      </c>
      <c r="CG141" s="139">
        <f t="shared" si="296"/>
        <v>-38.015238481915439</v>
      </c>
      <c r="CH141" s="139">
        <f t="shared" si="297"/>
        <v>-10.45574710938272</v>
      </c>
      <c r="CI141" s="139">
        <f t="shared" si="298"/>
        <v>219.85039798008179</v>
      </c>
      <c r="CJ141" s="139">
        <f t="shared" si="299"/>
        <v>45.845084177236508</v>
      </c>
      <c r="CK141" s="139">
        <f t="shared" si="300"/>
        <v>-50.047287900423029</v>
      </c>
      <c r="CL141" s="137" t="str">
        <f t="shared" si="301"/>
        <v>Y</v>
      </c>
      <c r="CM141" s="137" t="str">
        <f t="shared" si="302"/>
        <v>N</v>
      </c>
      <c r="CN141" s="137" t="str">
        <f t="shared" si="303"/>
        <v>N</v>
      </c>
      <c r="CO141" s="137" t="str">
        <f t="shared" si="304"/>
        <v>Y</v>
      </c>
      <c r="CP141" s="137" t="str">
        <f t="shared" si="305"/>
        <v>Y</v>
      </c>
      <c r="CQ141" s="137">
        <f>D!I141</f>
        <v>111835</v>
      </c>
      <c r="CR141" s="137">
        <f>D!R141</f>
        <v>145463</v>
      </c>
      <c r="CS141" s="137">
        <f>D!AA141</f>
        <v>257861</v>
      </c>
      <c r="CT141" s="137">
        <f>D!AJ141</f>
        <v>290921</v>
      </c>
      <c r="CU141" s="137">
        <f>D!AS141</f>
        <v>81777</v>
      </c>
      <c r="CV141" s="137">
        <f>D!BB141</f>
        <v>52890</v>
      </c>
      <c r="CW141" s="137">
        <f>D!BK141</f>
        <v>99732</v>
      </c>
      <c r="CX141" s="137" t="str">
        <f t="shared" si="306"/>
        <v>N</v>
      </c>
      <c r="CY141" s="137" t="str">
        <f t="shared" si="307"/>
        <v>N</v>
      </c>
      <c r="CZ141" s="137" t="str">
        <f t="shared" si="308"/>
        <v>N</v>
      </c>
      <c r="DA141" s="137" t="str">
        <f t="shared" si="309"/>
        <v>Y</v>
      </c>
      <c r="DB141" s="137" t="str">
        <f t="shared" si="310"/>
        <v>Y</v>
      </c>
      <c r="DC141" s="137" t="str">
        <f t="shared" si="311"/>
        <v>N</v>
      </c>
      <c r="DD141" s="139">
        <f t="shared" si="312"/>
        <v>-23.117906271697958</v>
      </c>
      <c r="DE141" s="139">
        <f t="shared" si="313"/>
        <v>-43.588600059722097</v>
      </c>
      <c r="DF141" s="139">
        <f t="shared" si="314"/>
        <v>-11.363909789942975</v>
      </c>
      <c r="DG141" s="139">
        <f t="shared" si="315"/>
        <v>255.74917152744661</v>
      </c>
      <c r="DH141" s="139">
        <f t="shared" si="316"/>
        <v>54.617129892229158</v>
      </c>
      <c r="DI141" s="139">
        <f t="shared" si="317"/>
        <v>-46.967873902057519</v>
      </c>
      <c r="DJ141" s="137" t="str">
        <f t="shared" si="318"/>
        <v>Y</v>
      </c>
      <c r="DK141" s="137" t="str">
        <f t="shared" si="319"/>
        <v>N</v>
      </c>
      <c r="DL141" s="137" t="str">
        <f t="shared" si="320"/>
        <v>N</v>
      </c>
      <c r="DM141" s="137" t="str">
        <f t="shared" si="321"/>
        <v>Y</v>
      </c>
      <c r="DN141" s="137" t="str">
        <f t="shared" si="322"/>
        <v>Y</v>
      </c>
      <c r="DO141" s="137">
        <f>Volatility!B141</f>
        <v>4.9399999999999897</v>
      </c>
      <c r="DP141" s="137">
        <f>Volatility!E141</f>
        <v>5.09</v>
      </c>
      <c r="DQ141" s="137">
        <f>Volatility!H141</f>
        <v>5.2</v>
      </c>
      <c r="DR141" s="137">
        <f>Volatility!K141</f>
        <v>5.22</v>
      </c>
      <c r="DS141" s="137">
        <f>Volatility!N141</f>
        <v>4.74</v>
      </c>
      <c r="DT141" s="137">
        <f>Volatility!Q141</f>
        <v>4.88</v>
      </c>
      <c r="DU141" s="137">
        <f>Volatility!T141</f>
        <v>4.96</v>
      </c>
      <c r="DV141" s="137" t="str">
        <f t="shared" si="323"/>
        <v>N</v>
      </c>
      <c r="DW141" s="137" t="str">
        <f t="shared" si="324"/>
        <v>N</v>
      </c>
      <c r="DX141" s="137" t="str">
        <f t="shared" si="325"/>
        <v>N</v>
      </c>
      <c r="DY141" s="137" t="str">
        <f t="shared" si="326"/>
        <v>Y</v>
      </c>
      <c r="DZ141" s="137" t="str">
        <f t="shared" si="327"/>
        <v>N</v>
      </c>
      <c r="EA141" s="137" t="str">
        <f t="shared" si="328"/>
        <v>N</v>
      </c>
      <c r="EB141" s="139">
        <f t="shared" si="329"/>
        <v>-2.9469548133597274</v>
      </c>
      <c r="EC141" s="139">
        <f t="shared" si="330"/>
        <v>-2.1153846153846212</v>
      </c>
      <c r="ED141" s="139">
        <f t="shared" si="331"/>
        <v>-0.38314176245209913</v>
      </c>
      <c r="EE141" s="139">
        <f t="shared" si="332"/>
        <v>10.126582278481003</v>
      </c>
      <c r="EF141" s="139">
        <f t="shared" si="333"/>
        <v>-2.8688524590163871</v>
      </c>
      <c r="EG141" s="139">
        <f t="shared" si="334"/>
        <v>-1.6129032258064528</v>
      </c>
      <c r="EH141" s="137" t="str">
        <f t="shared" si="335"/>
        <v>N</v>
      </c>
      <c r="EI141" s="137" t="str">
        <f t="shared" si="336"/>
        <v>N</v>
      </c>
      <c r="EJ141" s="137" t="str">
        <f t="shared" si="337"/>
        <v>N</v>
      </c>
      <c r="EK141" s="137" t="str">
        <f t="shared" si="338"/>
        <v>Y</v>
      </c>
      <c r="EL141" s="137" t="str">
        <f t="shared" si="339"/>
        <v>N</v>
      </c>
    </row>
    <row r="142" spans="1:142" x14ac:dyDescent="0.3">
      <c r="A142" s="137" t="str">
        <f>D!B142</f>
        <v>VEDL</v>
      </c>
      <c r="B142" s="137">
        <f>D!F142</f>
        <v>89.1</v>
      </c>
      <c r="C142" s="137">
        <f>D!O142</f>
        <v>90.2</v>
      </c>
      <c r="D142" s="137">
        <f>D!X142</f>
        <v>88.55</v>
      </c>
      <c r="E142" s="137">
        <f>D!AG142</f>
        <v>90</v>
      </c>
      <c r="F142" s="137">
        <f>D!AP142</f>
        <v>92.5</v>
      </c>
      <c r="G142" s="137">
        <f>D!AY142</f>
        <v>92.95</v>
      </c>
      <c r="H142" s="137">
        <f>D!BH142</f>
        <v>89.15</v>
      </c>
      <c r="I142" s="137" t="str">
        <f t="shared" si="255"/>
        <v>N</v>
      </c>
      <c r="J142" s="137" t="str">
        <f t="shared" si="256"/>
        <v>Y</v>
      </c>
      <c r="K142" s="137" t="str">
        <f t="shared" si="257"/>
        <v>N</v>
      </c>
      <c r="L142" s="137" t="str">
        <f t="shared" si="258"/>
        <v>N</v>
      </c>
      <c r="M142" s="137" t="str">
        <f t="shared" si="259"/>
        <v>N</v>
      </c>
      <c r="N142" s="137" t="str">
        <f t="shared" si="260"/>
        <v>Y</v>
      </c>
      <c r="O142" s="139">
        <f t="shared" si="261"/>
        <v>-1.2195121951219607</v>
      </c>
      <c r="P142" s="139">
        <f t="shared" si="262"/>
        <v>1.8633540372670874</v>
      </c>
      <c r="Q142" s="139">
        <f t="shared" si="263"/>
        <v>-1.6111111111111143</v>
      </c>
      <c r="R142" s="139">
        <f t="shared" si="264"/>
        <v>-2.7027027027027026</v>
      </c>
      <c r="S142" s="139">
        <f t="shared" si="265"/>
        <v>-0.48413125336202562</v>
      </c>
      <c r="T142" s="139">
        <f t="shared" si="266"/>
        <v>4.2624789680314041</v>
      </c>
      <c r="U142" s="137" t="str">
        <f t="shared" si="267"/>
        <v>N</v>
      </c>
      <c r="V142" s="137" t="str">
        <f t="shared" si="268"/>
        <v>Y</v>
      </c>
      <c r="W142" s="137" t="str">
        <f t="shared" si="269"/>
        <v>Y</v>
      </c>
      <c r="X142" s="137" t="str">
        <f t="shared" si="270"/>
        <v>N</v>
      </c>
      <c r="Y142" s="137" t="str">
        <f t="shared" si="271"/>
        <v>N</v>
      </c>
      <c r="Z142" s="137">
        <f>D!C142</f>
        <v>90</v>
      </c>
      <c r="AA142" s="137">
        <f>D!L142</f>
        <v>89</v>
      </c>
      <c r="AB142" s="137">
        <f>D!U142</f>
        <v>90.05</v>
      </c>
      <c r="AC142" s="137">
        <f>D!AD142</f>
        <v>93.25</v>
      </c>
      <c r="AD142" s="137">
        <f>D!AM142</f>
        <v>93.95</v>
      </c>
      <c r="AE142" s="137">
        <f>D!AV142</f>
        <v>90</v>
      </c>
      <c r="AF142" s="137">
        <f>D!BE142</f>
        <v>88.4</v>
      </c>
      <c r="AG142" s="137">
        <f>D!D142</f>
        <v>90.4</v>
      </c>
      <c r="AH142" s="137">
        <f>D!M142</f>
        <v>91.75</v>
      </c>
      <c r="AI142" s="137">
        <f>D!V142</f>
        <v>90.55</v>
      </c>
      <c r="AJ142" s="137">
        <f>D!AE142</f>
        <v>93.8</v>
      </c>
      <c r="AK142" s="137">
        <f>D!AN142</f>
        <v>95.65</v>
      </c>
      <c r="AL142" s="137">
        <f>D!AW142</f>
        <v>95.55</v>
      </c>
      <c r="AM142" s="137">
        <f>D!BF142</f>
        <v>91.8</v>
      </c>
      <c r="AN142" s="137">
        <f>D!E142</f>
        <v>88.6</v>
      </c>
      <c r="AO142" s="137">
        <f>D!N142</f>
        <v>88.15</v>
      </c>
      <c r="AP142" s="137">
        <f>D!W142</f>
        <v>88.25</v>
      </c>
      <c r="AQ142" s="137">
        <f>D!AF142</f>
        <v>89.55</v>
      </c>
      <c r="AR142" s="137">
        <f>D!AO142</f>
        <v>90.1</v>
      </c>
      <c r="AS142" s="137">
        <f>D!AX142</f>
        <v>88.2</v>
      </c>
      <c r="AT142" s="137">
        <f>D!BG142</f>
        <v>87.75</v>
      </c>
      <c r="AU142" s="137">
        <f>D!G142</f>
        <v>15805466</v>
      </c>
      <c r="AV142" s="137">
        <f>D!P142</f>
        <v>31501740</v>
      </c>
      <c r="AW142" s="137">
        <f>D!Y142</f>
        <v>21380770</v>
      </c>
      <c r="AX142" s="137">
        <f>D!AH142</f>
        <v>36133110</v>
      </c>
      <c r="AY142" s="137">
        <f>D!AQ142</f>
        <v>88008676</v>
      </c>
      <c r="AZ142" s="137">
        <f>D!AZ142</f>
        <v>75496782</v>
      </c>
      <c r="BA142" s="137">
        <f>D!BI142</f>
        <v>38572778</v>
      </c>
      <c r="BB142" s="137" t="str">
        <f t="shared" si="272"/>
        <v>N</v>
      </c>
      <c r="BC142" s="137" t="str">
        <f t="shared" si="273"/>
        <v>Y</v>
      </c>
      <c r="BD142" s="137" t="str">
        <f t="shared" si="274"/>
        <v>N</v>
      </c>
      <c r="BE142" s="137" t="str">
        <f t="shared" si="275"/>
        <v>N</v>
      </c>
      <c r="BF142" s="137" t="str">
        <f t="shared" si="276"/>
        <v>Y</v>
      </c>
      <c r="BG142" s="137" t="str">
        <f t="shared" si="277"/>
        <v>Y</v>
      </c>
      <c r="BH142" s="139">
        <f t="shared" si="278"/>
        <v>-49.826688938452293</v>
      </c>
      <c r="BI142" s="139">
        <f t="shared" si="279"/>
        <v>47.336789086641872</v>
      </c>
      <c r="BJ142" s="139">
        <f t="shared" si="280"/>
        <v>-40.827761573803087</v>
      </c>
      <c r="BK142" s="139">
        <f t="shared" si="281"/>
        <v>-58.943695505656734</v>
      </c>
      <c r="BL142" s="139">
        <f t="shared" si="282"/>
        <v>16.572751405483746</v>
      </c>
      <c r="BM142" s="139">
        <f t="shared" si="283"/>
        <v>95.725550283155641</v>
      </c>
      <c r="BN142" s="137" t="str">
        <f t="shared" si="284"/>
        <v>N</v>
      </c>
      <c r="BO142" s="137" t="str">
        <f t="shared" si="285"/>
        <v>Y</v>
      </c>
      <c r="BP142" s="137" t="str">
        <f t="shared" si="286"/>
        <v>Y</v>
      </c>
      <c r="BQ142" s="137" t="str">
        <f t="shared" si="287"/>
        <v>N</v>
      </c>
      <c r="BR142" s="137" t="str">
        <f t="shared" si="288"/>
        <v>N</v>
      </c>
      <c r="BS142" s="137">
        <f>D!H142</f>
        <v>1410360060.4000001</v>
      </c>
      <c r="BT142" s="137">
        <f>D!Q142</f>
        <v>2833367835.0999999</v>
      </c>
      <c r="BU142" s="137">
        <f>D!Z142</f>
        <v>1903846242.5999999</v>
      </c>
      <c r="BV142" s="137">
        <f>D!AI142</f>
        <v>3296014759.75</v>
      </c>
      <c r="BW142" s="137">
        <f>D!AR142</f>
        <v>8220144867.5500002</v>
      </c>
      <c r="BX142" s="137">
        <f>D!BA142</f>
        <v>6981910632.1999998</v>
      </c>
      <c r="BY142" s="137">
        <f>D!BJ142</f>
        <v>3467527176.4499998</v>
      </c>
      <c r="BZ142" s="137" t="str">
        <f t="shared" si="289"/>
        <v>N</v>
      </c>
      <c r="CA142" s="137" t="str">
        <f t="shared" si="290"/>
        <v>Y</v>
      </c>
      <c r="CB142" s="137" t="str">
        <f t="shared" si="291"/>
        <v>N</v>
      </c>
      <c r="CC142" s="137" t="str">
        <f t="shared" si="292"/>
        <v>N</v>
      </c>
      <c r="CD142" s="137" t="str">
        <f t="shared" si="293"/>
        <v>Y</v>
      </c>
      <c r="CE142" s="137" t="str">
        <f t="shared" si="294"/>
        <v>Y</v>
      </c>
      <c r="CF142" s="139">
        <f t="shared" si="295"/>
        <v>-50.223192240402369</v>
      </c>
      <c r="CG142" s="139">
        <f t="shared" si="296"/>
        <v>48.823354097681374</v>
      </c>
      <c r="CH142" s="139">
        <f t="shared" si="297"/>
        <v>-42.237933341524084</v>
      </c>
      <c r="CI142" s="139">
        <f t="shared" si="298"/>
        <v>-59.903203497527024</v>
      </c>
      <c r="CJ142" s="139">
        <f t="shared" si="299"/>
        <v>17.734890928557085</v>
      </c>
      <c r="CK142" s="139">
        <f t="shared" si="300"/>
        <v>101.35128801926135</v>
      </c>
      <c r="CL142" s="137" t="str">
        <f t="shared" si="301"/>
        <v>N</v>
      </c>
      <c r="CM142" s="137" t="str">
        <f t="shared" si="302"/>
        <v>Y</v>
      </c>
      <c r="CN142" s="137" t="str">
        <f t="shared" si="303"/>
        <v>Y</v>
      </c>
      <c r="CO142" s="137" t="str">
        <f t="shared" si="304"/>
        <v>N</v>
      </c>
      <c r="CP142" s="137" t="str">
        <f t="shared" si="305"/>
        <v>N</v>
      </c>
      <c r="CQ142" s="137">
        <f>D!I142</f>
        <v>67856</v>
      </c>
      <c r="CR142" s="137">
        <f>D!R142</f>
        <v>112629</v>
      </c>
      <c r="CS142" s="137">
        <f>D!AA142</f>
        <v>78459</v>
      </c>
      <c r="CT142" s="137">
        <f>D!AJ142</f>
        <v>111226</v>
      </c>
      <c r="CU142" s="137">
        <f>D!AS142</f>
        <v>263816</v>
      </c>
      <c r="CV142" s="137">
        <f>D!BB142</f>
        <v>225249</v>
      </c>
      <c r="CW142" s="137">
        <f>D!BK142</f>
        <v>123277</v>
      </c>
      <c r="CX142" s="137" t="str">
        <f t="shared" si="306"/>
        <v>N</v>
      </c>
      <c r="CY142" s="137" t="str">
        <f t="shared" si="307"/>
        <v>Y</v>
      </c>
      <c r="CZ142" s="137" t="str">
        <f t="shared" si="308"/>
        <v>N</v>
      </c>
      <c r="DA142" s="137" t="str">
        <f t="shared" si="309"/>
        <v>N</v>
      </c>
      <c r="DB142" s="137" t="str">
        <f t="shared" si="310"/>
        <v>Y</v>
      </c>
      <c r="DC142" s="137" t="str">
        <f t="shared" si="311"/>
        <v>Y</v>
      </c>
      <c r="DD142" s="139">
        <f t="shared" si="312"/>
        <v>-39.752639195944205</v>
      </c>
      <c r="DE142" s="139">
        <f t="shared" si="313"/>
        <v>43.551409016174055</v>
      </c>
      <c r="DF142" s="139">
        <f t="shared" si="314"/>
        <v>-29.459838526963122</v>
      </c>
      <c r="DG142" s="139">
        <f t="shared" si="315"/>
        <v>-57.839554841252991</v>
      </c>
      <c r="DH142" s="139">
        <f t="shared" si="316"/>
        <v>17.121940607949423</v>
      </c>
      <c r="DI142" s="139">
        <f t="shared" si="317"/>
        <v>82.717781905789394</v>
      </c>
      <c r="DJ142" s="137" t="str">
        <f t="shared" si="318"/>
        <v>N</v>
      </c>
      <c r="DK142" s="137" t="str">
        <f t="shared" si="319"/>
        <v>Y</v>
      </c>
      <c r="DL142" s="137" t="str">
        <f t="shared" si="320"/>
        <v>Y</v>
      </c>
      <c r="DM142" s="137" t="str">
        <f t="shared" si="321"/>
        <v>N</v>
      </c>
      <c r="DN142" s="137" t="str">
        <f t="shared" si="322"/>
        <v>N</v>
      </c>
      <c r="DO142" s="137">
        <f>Volatility!B142</f>
        <v>4.7</v>
      </c>
      <c r="DP142" s="137">
        <f>Volatility!E142</f>
        <v>4.84</v>
      </c>
      <c r="DQ142" s="137">
        <f>Volatility!H142</f>
        <v>4.97</v>
      </c>
      <c r="DR142" s="137">
        <f>Volatility!K142</f>
        <v>5.1100000000000003</v>
      </c>
      <c r="DS142" s="137">
        <f>Volatility!N142</f>
        <v>5.22</v>
      </c>
      <c r="DT142" s="137">
        <f>Volatility!Q142</f>
        <v>5.38</v>
      </c>
      <c r="DU142" s="137">
        <f>Volatility!T142</f>
        <v>5.45</v>
      </c>
      <c r="DV142" s="137" t="str">
        <f t="shared" si="323"/>
        <v>N</v>
      </c>
      <c r="DW142" s="137" t="str">
        <f t="shared" si="324"/>
        <v>N</v>
      </c>
      <c r="DX142" s="137" t="str">
        <f t="shared" si="325"/>
        <v>N</v>
      </c>
      <c r="DY142" s="137" t="str">
        <f t="shared" si="326"/>
        <v>N</v>
      </c>
      <c r="DZ142" s="137" t="str">
        <f t="shared" si="327"/>
        <v>N</v>
      </c>
      <c r="EA142" s="137" t="str">
        <f t="shared" si="328"/>
        <v>N</v>
      </c>
      <c r="EB142" s="139">
        <f t="shared" si="329"/>
        <v>-2.8925619834710679</v>
      </c>
      <c r="EC142" s="139">
        <f t="shared" si="330"/>
        <v>-2.6156941649899377</v>
      </c>
      <c r="ED142" s="139">
        <f t="shared" si="331"/>
        <v>-2.7397260273972712</v>
      </c>
      <c r="EE142" s="139">
        <f t="shared" si="332"/>
        <v>-2.1072796934865794</v>
      </c>
      <c r="EF142" s="139">
        <f t="shared" si="333"/>
        <v>-2.9739776951672887</v>
      </c>
      <c r="EG142" s="139">
        <f t="shared" si="334"/>
        <v>-1.2844036697247758</v>
      </c>
      <c r="EH142" s="137" t="str">
        <f t="shared" si="335"/>
        <v>N</v>
      </c>
      <c r="EI142" s="137" t="str">
        <f t="shared" si="336"/>
        <v>Y</v>
      </c>
      <c r="EJ142" s="137" t="str">
        <f t="shared" si="337"/>
        <v>N</v>
      </c>
      <c r="EK142" s="137" t="str">
        <f t="shared" si="338"/>
        <v>Y</v>
      </c>
      <c r="EL142" s="137" t="str">
        <f t="shared" si="339"/>
        <v>N</v>
      </c>
    </row>
    <row r="143" spans="1:142" x14ac:dyDescent="0.3">
      <c r="A143" s="137" t="str">
        <f>D!B143</f>
        <v>VOLTAS</v>
      </c>
      <c r="B143" s="137">
        <f>D!F143</f>
        <v>450.3</v>
      </c>
      <c r="C143" s="137">
        <f>D!O143</f>
        <v>461.35</v>
      </c>
      <c r="D143" s="137">
        <f>D!X143</f>
        <v>454.4</v>
      </c>
      <c r="E143" s="137">
        <f>D!AG143</f>
        <v>436.3</v>
      </c>
      <c r="F143" s="137">
        <f>D!AP143</f>
        <v>441.55</v>
      </c>
      <c r="G143" s="137">
        <f>D!AY143</f>
        <v>462.05</v>
      </c>
      <c r="H143" s="137">
        <f>D!BH143</f>
        <v>457</v>
      </c>
      <c r="I143" s="137" t="str">
        <f t="shared" si="255"/>
        <v>N</v>
      </c>
      <c r="J143" s="137" t="str">
        <f t="shared" si="256"/>
        <v>Y</v>
      </c>
      <c r="K143" s="137" t="str">
        <f t="shared" si="257"/>
        <v>Y</v>
      </c>
      <c r="L143" s="137" t="str">
        <f t="shared" si="258"/>
        <v>N</v>
      </c>
      <c r="M143" s="137" t="str">
        <f t="shared" si="259"/>
        <v>N</v>
      </c>
      <c r="N143" s="137" t="str">
        <f t="shared" si="260"/>
        <v>Y</v>
      </c>
      <c r="O143" s="139">
        <f t="shared" si="261"/>
        <v>-2.3951446840793347</v>
      </c>
      <c r="P143" s="139">
        <f t="shared" si="262"/>
        <v>1.5294894366197285</v>
      </c>
      <c r="Q143" s="139">
        <f t="shared" si="263"/>
        <v>4.1485216594086554</v>
      </c>
      <c r="R143" s="139">
        <f t="shared" si="264"/>
        <v>-1.1889933189899218</v>
      </c>
      <c r="S143" s="139">
        <f t="shared" si="265"/>
        <v>-4.4367492695595718</v>
      </c>
      <c r="T143" s="139">
        <f t="shared" si="266"/>
        <v>1.105032822757114</v>
      </c>
      <c r="U143" s="137" t="str">
        <f t="shared" si="267"/>
        <v>N</v>
      </c>
      <c r="V143" s="137" t="str">
        <f t="shared" si="268"/>
        <v>N</v>
      </c>
      <c r="W143" s="137" t="str">
        <f t="shared" si="269"/>
        <v>Y</v>
      </c>
      <c r="X143" s="137" t="str">
        <f t="shared" si="270"/>
        <v>Y</v>
      </c>
      <c r="Y143" s="137" t="str">
        <f t="shared" si="271"/>
        <v>N</v>
      </c>
      <c r="Z143" s="137">
        <f>D!C143</f>
        <v>461.75</v>
      </c>
      <c r="AA143" s="137">
        <f>D!L143</f>
        <v>456</v>
      </c>
      <c r="AB143" s="137">
        <f>D!U143</f>
        <v>437.5</v>
      </c>
      <c r="AC143" s="137">
        <f>D!AD143</f>
        <v>448</v>
      </c>
      <c r="AD143" s="137">
        <f>D!AM143</f>
        <v>463.5</v>
      </c>
      <c r="AE143" s="137">
        <f>D!AV143</f>
        <v>460</v>
      </c>
      <c r="AF143" s="137">
        <f>D!BE143</f>
        <v>458.9</v>
      </c>
      <c r="AG143" s="137">
        <f>D!D143</f>
        <v>466.95</v>
      </c>
      <c r="AH143" s="137">
        <f>D!M143</f>
        <v>466.7</v>
      </c>
      <c r="AI143" s="137">
        <f>D!V143</f>
        <v>460</v>
      </c>
      <c r="AJ143" s="137">
        <f>D!AE143</f>
        <v>453.5</v>
      </c>
      <c r="AK143" s="137">
        <f>D!AN143</f>
        <v>463.95</v>
      </c>
      <c r="AL143" s="137">
        <f>D!AW143</f>
        <v>466</v>
      </c>
      <c r="AM143" s="137">
        <f>D!BF143</f>
        <v>472.5</v>
      </c>
      <c r="AN143" s="137">
        <f>D!E143</f>
        <v>445</v>
      </c>
      <c r="AO143" s="137">
        <f>D!N143</f>
        <v>454</v>
      </c>
      <c r="AP143" s="137">
        <f>D!W143</f>
        <v>434.2</v>
      </c>
      <c r="AQ143" s="137">
        <f>D!AF143</f>
        <v>432.05</v>
      </c>
      <c r="AR143" s="137">
        <f>D!AO143</f>
        <v>438.25</v>
      </c>
      <c r="AS143" s="137">
        <f>D!AX143</f>
        <v>448.5</v>
      </c>
      <c r="AT143" s="137">
        <f>D!BG143</f>
        <v>453.45</v>
      </c>
      <c r="AU143" s="137">
        <f>D!G143</f>
        <v>2146202</v>
      </c>
      <c r="AV143" s="137">
        <f>D!P143</f>
        <v>1951289</v>
      </c>
      <c r="AW143" s="137">
        <f>D!Y143</f>
        <v>2101111</v>
      </c>
      <c r="AX143" s="137">
        <f>D!AH143</f>
        <v>2322033</v>
      </c>
      <c r="AY143" s="137">
        <f>D!AQ143</f>
        <v>2151407</v>
      </c>
      <c r="AZ143" s="137">
        <f>D!AZ143</f>
        <v>2668682</v>
      </c>
      <c r="BA143" s="137">
        <f>D!BI143</f>
        <v>2959038</v>
      </c>
      <c r="BB143" s="137" t="str">
        <f t="shared" si="272"/>
        <v>Y</v>
      </c>
      <c r="BC143" s="137" t="str">
        <f t="shared" si="273"/>
        <v>N</v>
      </c>
      <c r="BD143" s="137" t="str">
        <f t="shared" si="274"/>
        <v>N</v>
      </c>
      <c r="BE143" s="137" t="str">
        <f t="shared" si="275"/>
        <v>Y</v>
      </c>
      <c r="BF143" s="137" t="str">
        <f t="shared" si="276"/>
        <v>N</v>
      </c>
      <c r="BG143" s="137" t="str">
        <f t="shared" si="277"/>
        <v>N</v>
      </c>
      <c r="BH143" s="139">
        <f t="shared" si="278"/>
        <v>9.9889355190338289</v>
      </c>
      <c r="BI143" s="139">
        <f t="shared" si="279"/>
        <v>-7.1306085209205987</v>
      </c>
      <c r="BJ143" s="139">
        <f t="shared" si="280"/>
        <v>-9.5141628047491142</v>
      </c>
      <c r="BK143" s="139">
        <f t="shared" si="281"/>
        <v>7.9309028928510505</v>
      </c>
      <c r="BL143" s="139">
        <f t="shared" si="282"/>
        <v>-19.383163674053332</v>
      </c>
      <c r="BM143" s="139">
        <f t="shared" si="283"/>
        <v>-9.8125133911764575</v>
      </c>
      <c r="BN143" s="137" t="str">
        <f t="shared" si="284"/>
        <v>Y</v>
      </c>
      <c r="BO143" s="137" t="str">
        <f t="shared" si="285"/>
        <v>Y</v>
      </c>
      <c r="BP143" s="137" t="str">
        <f t="shared" si="286"/>
        <v>N</v>
      </c>
      <c r="BQ143" s="137" t="str">
        <f t="shared" si="287"/>
        <v>Y</v>
      </c>
      <c r="BR143" s="137" t="str">
        <f t="shared" si="288"/>
        <v>N</v>
      </c>
      <c r="BS143" s="137">
        <f>D!H143</f>
        <v>975786742.60000002</v>
      </c>
      <c r="BT143" s="137">
        <f>D!Q143</f>
        <v>899344516.5</v>
      </c>
      <c r="BU143" s="137">
        <f>D!Z143</f>
        <v>933427495.79999995</v>
      </c>
      <c r="BV143" s="137">
        <f>D!AI143</f>
        <v>1029288470.8</v>
      </c>
      <c r="BW143" s="137">
        <f>D!AR143</f>
        <v>960200288.14999998</v>
      </c>
      <c r="BX143" s="137">
        <f>D!BA143</f>
        <v>1221045448.95</v>
      </c>
      <c r="BY143" s="137">
        <f>D!BJ143</f>
        <v>1371638771.5</v>
      </c>
      <c r="BZ143" s="137" t="str">
        <f t="shared" si="289"/>
        <v>Y</v>
      </c>
      <c r="CA143" s="137" t="str">
        <f t="shared" si="290"/>
        <v>N</v>
      </c>
      <c r="CB143" s="137" t="str">
        <f t="shared" si="291"/>
        <v>N</v>
      </c>
      <c r="CC143" s="137" t="str">
        <f t="shared" si="292"/>
        <v>Y</v>
      </c>
      <c r="CD143" s="137" t="str">
        <f t="shared" si="293"/>
        <v>N</v>
      </c>
      <c r="CE143" s="137" t="str">
        <f t="shared" si="294"/>
        <v>N</v>
      </c>
      <c r="CF143" s="139">
        <f t="shared" si="295"/>
        <v>8.4997711886310281</v>
      </c>
      <c r="CG143" s="139">
        <f t="shared" si="296"/>
        <v>-3.6513794004738331</v>
      </c>
      <c r="CH143" s="139">
        <f t="shared" si="297"/>
        <v>-9.3133244682604293</v>
      </c>
      <c r="CI143" s="139">
        <f t="shared" si="298"/>
        <v>7.1951845362503377</v>
      </c>
      <c r="CJ143" s="139">
        <f t="shared" si="299"/>
        <v>-21.362444864300976</v>
      </c>
      <c r="CK143" s="139">
        <f t="shared" si="300"/>
        <v>-10.979080329241039</v>
      </c>
      <c r="CL143" s="137" t="str">
        <f t="shared" si="301"/>
        <v>Y</v>
      </c>
      <c r="CM143" s="137" t="str">
        <f t="shared" si="302"/>
        <v>Y</v>
      </c>
      <c r="CN143" s="137" t="str">
        <f t="shared" si="303"/>
        <v>N</v>
      </c>
      <c r="CO143" s="137" t="str">
        <f t="shared" si="304"/>
        <v>Y</v>
      </c>
      <c r="CP143" s="137" t="str">
        <f t="shared" si="305"/>
        <v>N</v>
      </c>
      <c r="CQ143" s="137">
        <f>D!I143</f>
        <v>37854</v>
      </c>
      <c r="CR143" s="137">
        <f>D!R143</f>
        <v>32308</v>
      </c>
      <c r="CS143" s="137">
        <f>D!AA143</f>
        <v>34904</v>
      </c>
      <c r="CT143" s="137">
        <f>D!AJ143</f>
        <v>46000</v>
      </c>
      <c r="CU143" s="137">
        <f>D!AS143</f>
        <v>33190</v>
      </c>
      <c r="CV143" s="137">
        <f>D!BB143</f>
        <v>41606</v>
      </c>
      <c r="CW143" s="137">
        <f>D!BK143</f>
        <v>47428</v>
      </c>
      <c r="CX143" s="137" t="str">
        <f t="shared" si="306"/>
        <v>Y</v>
      </c>
      <c r="CY143" s="137" t="str">
        <f t="shared" si="307"/>
        <v>N</v>
      </c>
      <c r="CZ143" s="137" t="str">
        <f t="shared" si="308"/>
        <v>N</v>
      </c>
      <c r="DA143" s="137" t="str">
        <f t="shared" si="309"/>
        <v>Y</v>
      </c>
      <c r="DB143" s="137" t="str">
        <f t="shared" si="310"/>
        <v>N</v>
      </c>
      <c r="DC143" s="137" t="str">
        <f t="shared" si="311"/>
        <v>N</v>
      </c>
      <c r="DD143" s="139">
        <f t="shared" si="312"/>
        <v>17.166026990219141</v>
      </c>
      <c r="DE143" s="139">
        <f t="shared" si="313"/>
        <v>-7.4375429750171902</v>
      </c>
      <c r="DF143" s="139">
        <f t="shared" si="314"/>
        <v>-24.121739130434783</v>
      </c>
      <c r="DG143" s="139">
        <f t="shared" si="315"/>
        <v>38.595962639349203</v>
      </c>
      <c r="DH143" s="139">
        <f t="shared" si="316"/>
        <v>-20.227851752151132</v>
      </c>
      <c r="DI143" s="139">
        <f t="shared" si="317"/>
        <v>-12.275449101796406</v>
      </c>
      <c r="DJ143" s="137" t="str">
        <f t="shared" si="318"/>
        <v>Y</v>
      </c>
      <c r="DK143" s="137" t="str">
        <f t="shared" si="319"/>
        <v>Y</v>
      </c>
      <c r="DL143" s="137" t="str">
        <f t="shared" si="320"/>
        <v>N</v>
      </c>
      <c r="DM143" s="137" t="str">
        <f t="shared" si="321"/>
        <v>Y</v>
      </c>
      <c r="DN143" s="137" t="str">
        <f t="shared" si="322"/>
        <v>N</v>
      </c>
      <c r="DO143" s="137">
        <f>Volatility!B143</f>
        <v>3.26</v>
      </c>
      <c r="DP143" s="137">
        <f>Volatility!E143</f>
        <v>3.3099999999999898</v>
      </c>
      <c r="DQ143" s="137">
        <f>Volatility!H143</f>
        <v>3.39</v>
      </c>
      <c r="DR143" s="137">
        <f>Volatility!K143</f>
        <v>3.34</v>
      </c>
      <c r="DS143" s="137">
        <f>Volatility!N143</f>
        <v>3.4299999999999899</v>
      </c>
      <c r="DT143" s="137">
        <f>Volatility!Q143</f>
        <v>3.35</v>
      </c>
      <c r="DU143" s="137">
        <f>Volatility!T143</f>
        <v>3.44</v>
      </c>
      <c r="DV143" s="137" t="str">
        <f t="shared" si="323"/>
        <v>N</v>
      </c>
      <c r="DW143" s="137" t="str">
        <f t="shared" si="324"/>
        <v>N</v>
      </c>
      <c r="DX143" s="137" t="str">
        <f t="shared" si="325"/>
        <v>Y</v>
      </c>
      <c r="DY143" s="137" t="str">
        <f t="shared" si="326"/>
        <v>N</v>
      </c>
      <c r="DZ143" s="137" t="str">
        <f t="shared" si="327"/>
        <v>Y</v>
      </c>
      <c r="EA143" s="137" t="str">
        <f t="shared" si="328"/>
        <v>N</v>
      </c>
      <c r="EB143" s="139">
        <f t="shared" si="329"/>
        <v>-1.5105740181265923</v>
      </c>
      <c r="EC143" s="139">
        <f t="shared" si="330"/>
        <v>-2.3598820059000083</v>
      </c>
      <c r="ED143" s="139">
        <f t="shared" si="331"/>
        <v>1.4970059880239601</v>
      </c>
      <c r="EE143" s="139">
        <f t="shared" si="332"/>
        <v>-2.6239067055390772</v>
      </c>
      <c r="EF143" s="139">
        <f t="shared" si="333"/>
        <v>2.3880597014922342</v>
      </c>
      <c r="EG143" s="139">
        <f t="shared" si="334"/>
        <v>-2.6162790697674376</v>
      </c>
      <c r="EH143" s="137" t="str">
        <f t="shared" si="335"/>
        <v>Y</v>
      </c>
      <c r="EI143" s="137" t="str">
        <f t="shared" si="336"/>
        <v>N</v>
      </c>
      <c r="EJ143" s="137" t="str">
        <f t="shared" si="337"/>
        <v>Y</v>
      </c>
      <c r="EK143" s="137" t="str">
        <f t="shared" si="338"/>
        <v>N</v>
      </c>
      <c r="EL143" s="137" t="str">
        <f t="shared" si="339"/>
        <v>Y</v>
      </c>
    </row>
    <row r="144" spans="1:142" x14ac:dyDescent="0.3">
      <c r="A144" s="137" t="str">
        <f>D!B144</f>
        <v>WIPRO</v>
      </c>
      <c r="B144" s="137">
        <f>D!F144</f>
        <v>189</v>
      </c>
      <c r="C144" s="137">
        <f>D!O144</f>
        <v>189.1</v>
      </c>
      <c r="D144" s="137">
        <f>D!X144</f>
        <v>184.95</v>
      </c>
      <c r="E144" s="137">
        <f>D!AG144</f>
        <v>184.4</v>
      </c>
      <c r="F144" s="137">
        <f>D!AP144</f>
        <v>182.2</v>
      </c>
      <c r="G144" s="137">
        <f>D!AY144</f>
        <v>183.8</v>
      </c>
      <c r="H144" s="137">
        <f>D!BH144</f>
        <v>186</v>
      </c>
      <c r="I144" s="137" t="str">
        <f t="shared" si="255"/>
        <v>N</v>
      </c>
      <c r="J144" s="137" t="str">
        <f t="shared" si="256"/>
        <v>Y</v>
      </c>
      <c r="K144" s="137" t="str">
        <f t="shared" si="257"/>
        <v>Y</v>
      </c>
      <c r="L144" s="137" t="str">
        <f t="shared" si="258"/>
        <v>Y</v>
      </c>
      <c r="M144" s="137" t="str">
        <f t="shared" si="259"/>
        <v>N</v>
      </c>
      <c r="N144" s="137" t="str">
        <f t="shared" si="260"/>
        <v>N</v>
      </c>
      <c r="O144" s="139">
        <f t="shared" si="261"/>
        <v>-5.2882072977257708E-2</v>
      </c>
      <c r="P144" s="139">
        <f t="shared" si="262"/>
        <v>2.2438496891051667</v>
      </c>
      <c r="Q144" s="139">
        <f t="shared" si="263"/>
        <v>0.29826464208242026</v>
      </c>
      <c r="R144" s="139">
        <f t="shared" si="264"/>
        <v>1.2074643249176822</v>
      </c>
      <c r="S144" s="139">
        <f t="shared" si="265"/>
        <v>-0.87051142546247151</v>
      </c>
      <c r="T144" s="139">
        <f t="shared" si="266"/>
        <v>-1.182795698924725</v>
      </c>
      <c r="U144" s="137" t="str">
        <f t="shared" si="267"/>
        <v>N</v>
      </c>
      <c r="V144" s="137" t="str">
        <f t="shared" si="268"/>
        <v>Y</v>
      </c>
      <c r="W144" s="137" t="str">
        <f t="shared" si="269"/>
        <v>N</v>
      </c>
      <c r="X144" s="137" t="str">
        <f t="shared" si="270"/>
        <v>Y</v>
      </c>
      <c r="Y144" s="137" t="str">
        <f t="shared" si="271"/>
        <v>Y</v>
      </c>
      <c r="Z144" s="137">
        <f>D!C144</f>
        <v>189.05</v>
      </c>
      <c r="AA144" s="137">
        <f>D!L144</f>
        <v>183.4</v>
      </c>
      <c r="AB144" s="137">
        <f>D!U144</f>
        <v>185</v>
      </c>
      <c r="AC144" s="137">
        <f>D!AD144</f>
        <v>182.25</v>
      </c>
      <c r="AD144" s="137">
        <f>D!AM144</f>
        <v>182.05</v>
      </c>
      <c r="AE144" s="137">
        <f>D!AV144</f>
        <v>186</v>
      </c>
      <c r="AF144" s="137">
        <f>D!BE144</f>
        <v>184.75</v>
      </c>
      <c r="AG144" s="137">
        <f>D!D144</f>
        <v>190.85</v>
      </c>
      <c r="AH144" s="137">
        <f>D!M144</f>
        <v>191.7</v>
      </c>
      <c r="AI144" s="137">
        <f>D!V144</f>
        <v>185.9</v>
      </c>
      <c r="AJ144" s="137">
        <f>D!AE144</f>
        <v>186</v>
      </c>
      <c r="AK144" s="137">
        <f>D!AN144</f>
        <v>185</v>
      </c>
      <c r="AL144" s="137">
        <f>D!AW144</f>
        <v>186</v>
      </c>
      <c r="AM144" s="137">
        <f>D!BF144</f>
        <v>187.35</v>
      </c>
      <c r="AN144" s="137">
        <f>D!E144</f>
        <v>186.45</v>
      </c>
      <c r="AO144" s="137">
        <f>D!N144</f>
        <v>183.4</v>
      </c>
      <c r="AP144" s="137">
        <f>D!W144</f>
        <v>182.2</v>
      </c>
      <c r="AQ144" s="137">
        <f>D!AF144</f>
        <v>178</v>
      </c>
      <c r="AR144" s="137">
        <f>D!AO144</f>
        <v>179.6</v>
      </c>
      <c r="AS144" s="137">
        <f>D!AX144</f>
        <v>182.65</v>
      </c>
      <c r="AT144" s="137">
        <f>D!BG144</f>
        <v>183.1</v>
      </c>
      <c r="AU144" s="137">
        <f>D!G144</f>
        <v>4588831</v>
      </c>
      <c r="AV144" s="137">
        <f>D!P144</f>
        <v>7129397</v>
      </c>
      <c r="AW144" s="137">
        <f>D!Y144</f>
        <v>7707953</v>
      </c>
      <c r="AX144" s="137">
        <f>D!AH144</f>
        <v>5743344</v>
      </c>
      <c r="AY144" s="137">
        <f>D!AQ144</f>
        <v>7227687</v>
      </c>
      <c r="AZ144" s="137">
        <f>D!AZ144</f>
        <v>3425171</v>
      </c>
      <c r="BA144" s="137">
        <f>D!BI144</f>
        <v>5162330</v>
      </c>
      <c r="BB144" s="137" t="str">
        <f t="shared" si="272"/>
        <v>N</v>
      </c>
      <c r="BC144" s="137" t="str">
        <f t="shared" si="273"/>
        <v>N</v>
      </c>
      <c r="BD144" s="137" t="str">
        <f t="shared" si="274"/>
        <v>Y</v>
      </c>
      <c r="BE144" s="137" t="str">
        <f t="shared" si="275"/>
        <v>N</v>
      </c>
      <c r="BF144" s="137" t="str">
        <f t="shared" si="276"/>
        <v>Y</v>
      </c>
      <c r="BG144" s="137" t="str">
        <f t="shared" si="277"/>
        <v>N</v>
      </c>
      <c r="BH144" s="139">
        <f t="shared" si="278"/>
        <v>-35.635075448877373</v>
      </c>
      <c r="BI144" s="139">
        <f t="shared" si="279"/>
        <v>-7.5059616995588847</v>
      </c>
      <c r="BJ144" s="139">
        <f t="shared" si="280"/>
        <v>34.206709540643914</v>
      </c>
      <c r="BK144" s="139">
        <f t="shared" si="281"/>
        <v>-20.536902054557704</v>
      </c>
      <c r="BL144" s="139">
        <f t="shared" si="282"/>
        <v>111.01682222581005</v>
      </c>
      <c r="BM144" s="139">
        <f t="shared" si="283"/>
        <v>-33.650677116728303</v>
      </c>
      <c r="BN144" s="137" t="str">
        <f t="shared" si="284"/>
        <v>N</v>
      </c>
      <c r="BO144" s="137" t="str">
        <f t="shared" si="285"/>
        <v>N</v>
      </c>
      <c r="BP144" s="137" t="str">
        <f t="shared" si="286"/>
        <v>Y</v>
      </c>
      <c r="BQ144" s="137" t="str">
        <f t="shared" si="287"/>
        <v>N</v>
      </c>
      <c r="BR144" s="137" t="str">
        <f t="shared" si="288"/>
        <v>Y</v>
      </c>
      <c r="BS144" s="137">
        <f>D!H144</f>
        <v>866035350.60000002</v>
      </c>
      <c r="BT144" s="137">
        <f>D!Q144</f>
        <v>1345314993.45</v>
      </c>
      <c r="BU144" s="137">
        <f>D!Z144</f>
        <v>1419320421.5</v>
      </c>
      <c r="BV144" s="137">
        <f>D!AI144</f>
        <v>1051111542.25</v>
      </c>
      <c r="BW144" s="137">
        <f>D!AR144</f>
        <v>1317989565.75</v>
      </c>
      <c r="BX144" s="137">
        <f>D!BA144</f>
        <v>631883825.10000002</v>
      </c>
      <c r="BY144" s="137">
        <f>D!BJ144</f>
        <v>957557788.79999995</v>
      </c>
      <c r="BZ144" s="137" t="str">
        <f t="shared" si="289"/>
        <v>N</v>
      </c>
      <c r="CA144" s="137" t="str">
        <f t="shared" si="290"/>
        <v>N</v>
      </c>
      <c r="CB144" s="137" t="str">
        <f t="shared" si="291"/>
        <v>Y</v>
      </c>
      <c r="CC144" s="137" t="str">
        <f t="shared" si="292"/>
        <v>N</v>
      </c>
      <c r="CD144" s="137" t="str">
        <f t="shared" si="293"/>
        <v>Y</v>
      </c>
      <c r="CE144" s="137" t="str">
        <f t="shared" si="294"/>
        <v>N</v>
      </c>
      <c r="CF144" s="139">
        <f t="shared" si="295"/>
        <v>-35.625830767031658</v>
      </c>
      <c r="CG144" s="139">
        <f t="shared" si="296"/>
        <v>-5.2141452295731625</v>
      </c>
      <c r="CH144" s="139">
        <f t="shared" si="297"/>
        <v>35.030428689025271</v>
      </c>
      <c r="CI144" s="139">
        <f t="shared" si="298"/>
        <v>-20.248872254776423</v>
      </c>
      <c r="CJ144" s="139">
        <f t="shared" si="299"/>
        <v>108.58099438475402</v>
      </c>
      <c r="CK144" s="139">
        <f t="shared" si="300"/>
        <v>-34.010893912536673</v>
      </c>
      <c r="CL144" s="137" t="str">
        <f t="shared" si="301"/>
        <v>N</v>
      </c>
      <c r="CM144" s="137" t="str">
        <f t="shared" si="302"/>
        <v>N</v>
      </c>
      <c r="CN144" s="137" t="str">
        <f t="shared" si="303"/>
        <v>Y</v>
      </c>
      <c r="CO144" s="137" t="str">
        <f t="shared" si="304"/>
        <v>N</v>
      </c>
      <c r="CP144" s="137" t="str">
        <f t="shared" si="305"/>
        <v>Y</v>
      </c>
      <c r="CQ144" s="137">
        <f>D!I144</f>
        <v>35230</v>
      </c>
      <c r="CR144" s="137">
        <f>D!R144</f>
        <v>52137</v>
      </c>
      <c r="CS144" s="137">
        <f>D!AA144</f>
        <v>58552</v>
      </c>
      <c r="CT144" s="137">
        <f>D!AJ144</f>
        <v>59514</v>
      </c>
      <c r="CU144" s="137">
        <f>D!AS144</f>
        <v>52137</v>
      </c>
      <c r="CV144" s="137">
        <f>D!BB144</f>
        <v>35083</v>
      </c>
      <c r="CW144" s="137">
        <f>D!BK144</f>
        <v>51701</v>
      </c>
      <c r="CX144" s="137" t="str">
        <f t="shared" si="306"/>
        <v>N</v>
      </c>
      <c r="CY144" s="137" t="str">
        <f t="shared" si="307"/>
        <v>N</v>
      </c>
      <c r="CZ144" s="137" t="str">
        <f t="shared" si="308"/>
        <v>N</v>
      </c>
      <c r="DA144" s="137" t="str">
        <f t="shared" si="309"/>
        <v>Y</v>
      </c>
      <c r="DB144" s="137" t="str">
        <f t="shared" si="310"/>
        <v>Y</v>
      </c>
      <c r="DC144" s="137" t="str">
        <f t="shared" si="311"/>
        <v>N</v>
      </c>
      <c r="DD144" s="139">
        <f t="shared" si="312"/>
        <v>-32.428026161842837</v>
      </c>
      <c r="DE144" s="139">
        <f t="shared" si="313"/>
        <v>-10.956073234048368</v>
      </c>
      <c r="DF144" s="139">
        <f t="shared" si="314"/>
        <v>-1.6164263870685889</v>
      </c>
      <c r="DG144" s="139">
        <f t="shared" si="315"/>
        <v>14.149260601875827</v>
      </c>
      <c r="DH144" s="139">
        <f t="shared" si="316"/>
        <v>48.610438103924977</v>
      </c>
      <c r="DI144" s="139">
        <f t="shared" si="317"/>
        <v>-32.142511750256283</v>
      </c>
      <c r="DJ144" s="137" t="str">
        <f t="shared" si="318"/>
        <v>N</v>
      </c>
      <c r="DK144" s="137" t="str">
        <f t="shared" si="319"/>
        <v>N</v>
      </c>
      <c r="DL144" s="137" t="str">
        <f t="shared" si="320"/>
        <v>N</v>
      </c>
      <c r="DM144" s="137" t="str">
        <f t="shared" si="321"/>
        <v>N</v>
      </c>
      <c r="DN144" s="137" t="str">
        <f t="shared" si="322"/>
        <v>Y</v>
      </c>
      <c r="DO144" s="137">
        <f>Volatility!B144</f>
        <v>2.3199999999999998</v>
      </c>
      <c r="DP144" s="137">
        <f>Volatility!E144</f>
        <v>2.39</v>
      </c>
      <c r="DQ144" s="137">
        <f>Volatility!H144</f>
        <v>2.4</v>
      </c>
      <c r="DR144" s="137">
        <f>Volatility!K144</f>
        <v>2.46999999999999</v>
      </c>
      <c r="DS144" s="137">
        <f>Volatility!N144</f>
        <v>2.5299999999999998</v>
      </c>
      <c r="DT144" s="137">
        <f>Volatility!Q144</f>
        <v>2.6</v>
      </c>
      <c r="DU144" s="137">
        <f>Volatility!T144</f>
        <v>2.6599999999999899</v>
      </c>
      <c r="DV144" s="137" t="str">
        <f t="shared" si="323"/>
        <v>N</v>
      </c>
      <c r="DW144" s="137" t="str">
        <f t="shared" si="324"/>
        <v>N</v>
      </c>
      <c r="DX144" s="137" t="str">
        <f t="shared" si="325"/>
        <v>N</v>
      </c>
      <c r="DY144" s="137" t="str">
        <f t="shared" si="326"/>
        <v>N</v>
      </c>
      <c r="DZ144" s="137" t="str">
        <f t="shared" si="327"/>
        <v>N</v>
      </c>
      <c r="EA144" s="137" t="str">
        <f t="shared" si="328"/>
        <v>N</v>
      </c>
      <c r="EB144" s="139">
        <f t="shared" si="329"/>
        <v>-2.9288702928870411</v>
      </c>
      <c r="EC144" s="139">
        <f t="shared" si="330"/>
        <v>-0.4166666666666578</v>
      </c>
      <c r="ED144" s="139">
        <f t="shared" si="331"/>
        <v>-2.8340080971656012</v>
      </c>
      <c r="EE144" s="139">
        <f t="shared" si="332"/>
        <v>-2.3715415019766728</v>
      </c>
      <c r="EF144" s="139">
        <f t="shared" si="333"/>
        <v>-2.6923076923077032</v>
      </c>
      <c r="EG144" s="139">
        <f t="shared" si="334"/>
        <v>-2.2556390977439875</v>
      </c>
      <c r="EH144" s="137" t="str">
        <f t="shared" si="335"/>
        <v>N</v>
      </c>
      <c r="EI144" s="137" t="str">
        <f t="shared" si="336"/>
        <v>Y</v>
      </c>
      <c r="EJ144" s="137" t="str">
        <f t="shared" si="337"/>
        <v>N</v>
      </c>
      <c r="EK144" s="137" t="str">
        <f t="shared" si="338"/>
        <v>Y</v>
      </c>
      <c r="EL144" s="137" t="str">
        <f t="shared" si="339"/>
        <v>N</v>
      </c>
    </row>
    <row r="145" spans="1:142" x14ac:dyDescent="0.3">
      <c r="A145" s="137" t="str">
        <f>D!B145</f>
        <v>YESBANK</v>
      </c>
      <c r="B145" s="137">
        <f>D!F145</f>
        <v>26.55</v>
      </c>
      <c r="C145" s="137">
        <f>D!O145</f>
        <v>26.9</v>
      </c>
      <c r="D145" s="137">
        <f>D!X145</f>
        <v>27.15</v>
      </c>
      <c r="E145" s="137">
        <f>D!AG145</f>
        <v>27.4</v>
      </c>
      <c r="F145" s="137">
        <f>D!AP145</f>
        <v>27.55</v>
      </c>
      <c r="G145" s="137">
        <f>D!AY145</f>
        <v>28.7</v>
      </c>
      <c r="H145" s="137">
        <f>D!BH145</f>
        <v>28.2</v>
      </c>
      <c r="I145" s="137" t="str">
        <f t="shared" si="255"/>
        <v>N</v>
      </c>
      <c r="J145" s="137" t="str">
        <f t="shared" si="256"/>
        <v>N</v>
      </c>
      <c r="K145" s="137" t="str">
        <f t="shared" si="257"/>
        <v>N</v>
      </c>
      <c r="L145" s="137" t="str">
        <f t="shared" si="258"/>
        <v>N</v>
      </c>
      <c r="M145" s="137" t="str">
        <f t="shared" si="259"/>
        <v>N</v>
      </c>
      <c r="N145" s="137" t="str">
        <f t="shared" si="260"/>
        <v>Y</v>
      </c>
      <c r="O145" s="139">
        <f t="shared" si="261"/>
        <v>-1.3011152416356799</v>
      </c>
      <c r="P145" s="139">
        <f t="shared" si="262"/>
        <v>-0.92081031307550654</v>
      </c>
      <c r="Q145" s="139">
        <f t="shared" si="263"/>
        <v>-0.9124087591240877</v>
      </c>
      <c r="R145" s="139">
        <f t="shared" si="264"/>
        <v>-0.5444646098003707</v>
      </c>
      <c r="S145" s="139">
        <f t="shared" si="265"/>
        <v>-4.0069686411149776</v>
      </c>
      <c r="T145" s="139">
        <f t="shared" si="266"/>
        <v>1.773049645390071</v>
      </c>
      <c r="U145" s="137" t="str">
        <f t="shared" si="267"/>
        <v>N</v>
      </c>
      <c r="V145" s="137" t="str">
        <f t="shared" si="268"/>
        <v>N</v>
      </c>
      <c r="W145" s="137" t="str">
        <f t="shared" si="269"/>
        <v>N</v>
      </c>
      <c r="X145" s="137" t="str">
        <f t="shared" si="270"/>
        <v>Y</v>
      </c>
      <c r="Y145" s="137" t="str">
        <f t="shared" si="271"/>
        <v>N</v>
      </c>
      <c r="Z145" s="137">
        <f>D!C145</f>
        <v>26.95</v>
      </c>
      <c r="AA145" s="137">
        <f>D!L145</f>
        <v>27.2</v>
      </c>
      <c r="AB145" s="137">
        <f>D!U145</f>
        <v>27.15</v>
      </c>
      <c r="AC145" s="137">
        <f>D!AD145</f>
        <v>27.7</v>
      </c>
      <c r="AD145" s="137">
        <f>D!AM145</f>
        <v>28.65</v>
      </c>
      <c r="AE145" s="137">
        <f>D!AV145</f>
        <v>28.2</v>
      </c>
      <c r="AF145" s="137">
        <f>D!BE145</f>
        <v>28.4</v>
      </c>
      <c r="AG145" s="137">
        <f>D!D145</f>
        <v>27</v>
      </c>
      <c r="AH145" s="137">
        <f>D!M145</f>
        <v>27.6</v>
      </c>
      <c r="AI145" s="137">
        <f>D!V145</f>
        <v>27.6</v>
      </c>
      <c r="AJ145" s="137">
        <f>D!AE145</f>
        <v>28</v>
      </c>
      <c r="AK145" s="137">
        <f>D!AN145</f>
        <v>28.65</v>
      </c>
      <c r="AL145" s="137">
        <f>D!AW145</f>
        <v>29</v>
      </c>
      <c r="AM145" s="137">
        <f>D!BF145</f>
        <v>28.8</v>
      </c>
      <c r="AN145" s="137">
        <f>D!E145</f>
        <v>26</v>
      </c>
      <c r="AO145" s="137">
        <f>D!N145</f>
        <v>26.8</v>
      </c>
      <c r="AP145" s="137">
        <f>D!W145</f>
        <v>27.1</v>
      </c>
      <c r="AQ145" s="137">
        <f>D!AF145</f>
        <v>27.1</v>
      </c>
      <c r="AR145" s="137">
        <f>D!AO145</f>
        <v>26.8</v>
      </c>
      <c r="AS145" s="137">
        <f>D!AX145</f>
        <v>27.3</v>
      </c>
      <c r="AT145" s="137">
        <f>D!BG145</f>
        <v>27.9</v>
      </c>
      <c r="AU145" s="137">
        <f>D!G145</f>
        <v>14604827</v>
      </c>
      <c r="AV145" s="137">
        <f>D!P145</f>
        <v>12109506</v>
      </c>
      <c r="AW145" s="137">
        <f>D!Y145</f>
        <v>9932936</v>
      </c>
      <c r="AX145" s="137">
        <f>D!AH145</f>
        <v>16161651</v>
      </c>
      <c r="AY145" s="137">
        <f>D!AQ145</f>
        <v>20466695</v>
      </c>
      <c r="AZ145" s="137">
        <f>D!AZ145</f>
        <v>23447394</v>
      </c>
      <c r="BA145" s="137">
        <f>D!BI145</f>
        <v>13377407</v>
      </c>
      <c r="BB145" s="137" t="str">
        <f t="shared" si="272"/>
        <v>Y</v>
      </c>
      <c r="BC145" s="137" t="str">
        <f t="shared" si="273"/>
        <v>Y</v>
      </c>
      <c r="BD145" s="137" t="str">
        <f t="shared" si="274"/>
        <v>N</v>
      </c>
      <c r="BE145" s="137" t="str">
        <f t="shared" si="275"/>
        <v>N</v>
      </c>
      <c r="BF145" s="137" t="str">
        <f t="shared" si="276"/>
        <v>N</v>
      </c>
      <c r="BG145" s="137" t="str">
        <f t="shared" si="277"/>
        <v>Y</v>
      </c>
      <c r="BH145" s="139">
        <f t="shared" si="278"/>
        <v>20.606298886180824</v>
      </c>
      <c r="BI145" s="139">
        <f t="shared" si="279"/>
        <v>21.91265502969112</v>
      </c>
      <c r="BJ145" s="139">
        <f t="shared" si="280"/>
        <v>-38.540090984516375</v>
      </c>
      <c r="BK145" s="139">
        <f t="shared" si="281"/>
        <v>-21.034387818844223</v>
      </c>
      <c r="BL145" s="139">
        <f t="shared" si="282"/>
        <v>-12.712282652818473</v>
      </c>
      <c r="BM145" s="139">
        <f t="shared" si="283"/>
        <v>75.276075550366372</v>
      </c>
      <c r="BN145" s="137" t="str">
        <f t="shared" si="284"/>
        <v>N</v>
      </c>
      <c r="BO145" s="137" t="str">
        <f t="shared" si="285"/>
        <v>Y</v>
      </c>
      <c r="BP145" s="137" t="str">
        <f t="shared" si="286"/>
        <v>N</v>
      </c>
      <c r="BQ145" s="137" t="str">
        <f t="shared" si="287"/>
        <v>N</v>
      </c>
      <c r="BR145" s="137" t="str">
        <f t="shared" si="288"/>
        <v>N</v>
      </c>
      <c r="BS145" s="137">
        <f>D!H145</f>
        <v>387088689.80000001</v>
      </c>
      <c r="BT145" s="137">
        <f>D!Q145</f>
        <v>327971317.75</v>
      </c>
      <c r="BU145" s="137">
        <f>D!Z145</f>
        <v>270533181.5</v>
      </c>
      <c r="BV145" s="137">
        <f>D!AI145</f>
        <v>446327353.60000002</v>
      </c>
      <c r="BW145" s="137">
        <f>D!AR145</f>
        <v>566298009.10000002</v>
      </c>
      <c r="BX145" s="137">
        <f>D!BA145</f>
        <v>668170313.29999995</v>
      </c>
      <c r="BY145" s="137">
        <f>D!BJ145</f>
        <v>378897491</v>
      </c>
      <c r="BZ145" s="137" t="str">
        <f t="shared" si="289"/>
        <v>Y</v>
      </c>
      <c r="CA145" s="137" t="str">
        <f t="shared" si="290"/>
        <v>Y</v>
      </c>
      <c r="CB145" s="137" t="str">
        <f t="shared" si="291"/>
        <v>N</v>
      </c>
      <c r="CC145" s="137" t="str">
        <f t="shared" si="292"/>
        <v>N</v>
      </c>
      <c r="CD145" s="137" t="str">
        <f t="shared" si="293"/>
        <v>N</v>
      </c>
      <c r="CE145" s="137" t="str">
        <f t="shared" si="294"/>
        <v>Y</v>
      </c>
      <c r="CF145" s="139">
        <f t="shared" si="295"/>
        <v>18.025165266147734</v>
      </c>
      <c r="CG145" s="139">
        <f t="shared" si="296"/>
        <v>21.23145705511174</v>
      </c>
      <c r="CH145" s="139">
        <f t="shared" si="297"/>
        <v>-39.386824643857096</v>
      </c>
      <c r="CI145" s="139">
        <f t="shared" si="298"/>
        <v>-21.185074567128652</v>
      </c>
      <c r="CJ145" s="139">
        <f t="shared" si="299"/>
        <v>-15.246457702807362</v>
      </c>
      <c r="CK145" s="139">
        <f t="shared" si="300"/>
        <v>76.345932388346142</v>
      </c>
      <c r="CL145" s="137" t="str">
        <f t="shared" si="301"/>
        <v>N</v>
      </c>
      <c r="CM145" s="137" t="str">
        <f t="shared" si="302"/>
        <v>Y</v>
      </c>
      <c r="CN145" s="137" t="str">
        <f t="shared" si="303"/>
        <v>N</v>
      </c>
      <c r="CO145" s="137" t="str">
        <f t="shared" si="304"/>
        <v>N</v>
      </c>
      <c r="CP145" s="137" t="str">
        <f t="shared" si="305"/>
        <v>N</v>
      </c>
      <c r="CQ145" s="137">
        <f>D!I145</f>
        <v>51172</v>
      </c>
      <c r="CR145" s="137">
        <f>D!R145</f>
        <v>52210</v>
      </c>
      <c r="CS145" s="137">
        <f>D!AA145</f>
        <v>41038</v>
      </c>
      <c r="CT145" s="137">
        <f>D!AJ145</f>
        <v>51088</v>
      </c>
      <c r="CU145" s="137">
        <f>D!AS145</f>
        <v>61339</v>
      </c>
      <c r="CV145" s="137">
        <f>D!BB145</f>
        <v>72060</v>
      </c>
      <c r="CW145" s="137">
        <f>D!BK145</f>
        <v>45799</v>
      </c>
      <c r="CX145" s="137" t="str">
        <f t="shared" si="306"/>
        <v>N</v>
      </c>
      <c r="CY145" s="137" t="str">
        <f t="shared" si="307"/>
        <v>Y</v>
      </c>
      <c r="CZ145" s="137" t="str">
        <f t="shared" si="308"/>
        <v>N</v>
      </c>
      <c r="DA145" s="137" t="str">
        <f t="shared" si="309"/>
        <v>N</v>
      </c>
      <c r="DB145" s="137" t="str">
        <f t="shared" si="310"/>
        <v>N</v>
      </c>
      <c r="DC145" s="137" t="str">
        <f t="shared" si="311"/>
        <v>Y</v>
      </c>
      <c r="DD145" s="139">
        <f t="shared" si="312"/>
        <v>-1.9881248802911318</v>
      </c>
      <c r="DE145" s="139">
        <f t="shared" si="313"/>
        <v>27.223548905892098</v>
      </c>
      <c r="DF145" s="139">
        <f t="shared" si="314"/>
        <v>-19.671938615721892</v>
      </c>
      <c r="DG145" s="139">
        <f t="shared" si="315"/>
        <v>-16.712042909079052</v>
      </c>
      <c r="DH145" s="139">
        <f t="shared" si="316"/>
        <v>-14.877879544823758</v>
      </c>
      <c r="DI145" s="139">
        <f t="shared" si="317"/>
        <v>57.339679905674799</v>
      </c>
      <c r="DJ145" s="137" t="str">
        <f t="shared" si="318"/>
        <v>N</v>
      </c>
      <c r="DK145" s="137" t="str">
        <f t="shared" si="319"/>
        <v>Y</v>
      </c>
      <c r="DL145" s="137" t="str">
        <f t="shared" si="320"/>
        <v>N</v>
      </c>
      <c r="DM145" s="137" t="str">
        <f t="shared" si="321"/>
        <v>N</v>
      </c>
      <c r="DN145" s="137" t="str">
        <f t="shared" si="322"/>
        <v>N</v>
      </c>
      <c r="DO145" s="137">
        <f>Volatility!B145</f>
        <v>7.7</v>
      </c>
      <c r="DP145" s="137">
        <f>Volatility!E145</f>
        <v>7.9399999999999897</v>
      </c>
      <c r="DQ145" s="137">
        <f>Volatility!H145</f>
        <v>8.19</v>
      </c>
      <c r="DR145" s="137">
        <f>Volatility!K145</f>
        <v>8.44</v>
      </c>
      <c r="DS145" s="137">
        <f>Volatility!N145</f>
        <v>8.6999999999999993</v>
      </c>
      <c r="DT145" s="137">
        <f>Volatility!Q145</f>
        <v>8.91</v>
      </c>
      <c r="DU145" s="137">
        <f>Volatility!T145</f>
        <v>9.18</v>
      </c>
      <c r="DV145" s="137" t="str">
        <f t="shared" si="323"/>
        <v>N</v>
      </c>
      <c r="DW145" s="137" t="str">
        <f t="shared" si="324"/>
        <v>N</v>
      </c>
      <c r="DX145" s="137" t="str">
        <f t="shared" si="325"/>
        <v>N</v>
      </c>
      <c r="DY145" s="137" t="str">
        <f t="shared" si="326"/>
        <v>N</v>
      </c>
      <c r="DZ145" s="137" t="str">
        <f t="shared" si="327"/>
        <v>N</v>
      </c>
      <c r="EA145" s="137" t="str">
        <f t="shared" si="328"/>
        <v>N</v>
      </c>
      <c r="EB145" s="139">
        <f t="shared" si="329"/>
        <v>-3.022670025188789</v>
      </c>
      <c r="EC145" s="139">
        <f t="shared" si="330"/>
        <v>-3.0525030525031722</v>
      </c>
      <c r="ED145" s="139">
        <f t="shared" si="331"/>
        <v>-2.9620853080568721</v>
      </c>
      <c r="EE145" s="139">
        <f t="shared" si="332"/>
        <v>-2.9885057471264345</v>
      </c>
      <c r="EF145" s="139">
        <f t="shared" si="333"/>
        <v>-2.3569023569023662</v>
      </c>
      <c r="EG145" s="139">
        <f t="shared" si="334"/>
        <v>-2.9411764705882306</v>
      </c>
      <c r="EH145" s="137" t="str">
        <f t="shared" si="335"/>
        <v>Y</v>
      </c>
      <c r="EI145" s="137" t="str">
        <f t="shared" si="336"/>
        <v>N</v>
      </c>
      <c r="EJ145" s="137" t="str">
        <f t="shared" si="337"/>
        <v>Y</v>
      </c>
      <c r="EK145" s="137" t="str">
        <f t="shared" si="338"/>
        <v>N</v>
      </c>
      <c r="EL145" s="137" t="str">
        <f t="shared" si="339"/>
        <v>Y</v>
      </c>
    </row>
    <row r="146" spans="1:142" x14ac:dyDescent="0.3">
      <c r="A146" s="137" t="str">
        <f>D!B146</f>
        <v>ZEEL</v>
      </c>
      <c r="B146" s="137">
        <f>D!F146</f>
        <v>163.25</v>
      </c>
      <c r="C146" s="137">
        <f>D!O146</f>
        <v>153.94999999999999</v>
      </c>
      <c r="D146" s="137">
        <f>D!X146</f>
        <v>153.55000000000001</v>
      </c>
      <c r="E146" s="137">
        <f>D!AG146</f>
        <v>150.25</v>
      </c>
      <c r="F146" s="137">
        <f>D!AP146</f>
        <v>149.5</v>
      </c>
      <c r="G146" s="137">
        <f>D!AY146</f>
        <v>164.2</v>
      </c>
      <c r="H146" s="137">
        <f>D!BH146</f>
        <v>169.65</v>
      </c>
      <c r="I146" s="137" t="str">
        <f t="shared" si="255"/>
        <v>Y</v>
      </c>
      <c r="J146" s="137" t="str">
        <f t="shared" si="256"/>
        <v>Y</v>
      </c>
      <c r="K146" s="137" t="str">
        <f t="shared" si="257"/>
        <v>Y</v>
      </c>
      <c r="L146" s="137" t="str">
        <f t="shared" si="258"/>
        <v>Y</v>
      </c>
      <c r="M146" s="137" t="str">
        <f t="shared" si="259"/>
        <v>N</v>
      </c>
      <c r="N146" s="137" t="str">
        <f t="shared" si="260"/>
        <v>N</v>
      </c>
      <c r="O146" s="139">
        <f t="shared" si="261"/>
        <v>6.0409223773952654</v>
      </c>
      <c r="P146" s="139">
        <f t="shared" si="262"/>
        <v>0.2605014653207276</v>
      </c>
      <c r="Q146" s="139">
        <f t="shared" si="263"/>
        <v>2.1963394342762137</v>
      </c>
      <c r="R146" s="139">
        <f t="shared" si="264"/>
        <v>0.50167224080267558</v>
      </c>
      <c r="S146" s="139">
        <f t="shared" si="265"/>
        <v>-8.952496954933002</v>
      </c>
      <c r="T146" s="139">
        <f t="shared" si="266"/>
        <v>-3.2124963159446018</v>
      </c>
      <c r="U146" s="137" t="str">
        <f t="shared" si="267"/>
        <v>Y</v>
      </c>
      <c r="V146" s="137" t="str">
        <f t="shared" si="268"/>
        <v>N</v>
      </c>
      <c r="W146" s="137" t="str">
        <f t="shared" si="269"/>
        <v>Y</v>
      </c>
      <c r="X146" s="137" t="str">
        <f t="shared" si="270"/>
        <v>Y</v>
      </c>
      <c r="Y146" s="137" t="str">
        <f t="shared" si="271"/>
        <v>N</v>
      </c>
      <c r="Z146" s="137">
        <f>D!C146</f>
        <v>153.6</v>
      </c>
      <c r="AA146" s="137">
        <f>D!L146</f>
        <v>155.1</v>
      </c>
      <c r="AB146" s="137">
        <f>D!U146</f>
        <v>150.44999999999999</v>
      </c>
      <c r="AC146" s="137">
        <f>D!AD146</f>
        <v>152</v>
      </c>
      <c r="AD146" s="137">
        <f>D!AM146</f>
        <v>163.5</v>
      </c>
      <c r="AE146" s="137">
        <f>D!AV146</f>
        <v>166.7</v>
      </c>
      <c r="AF146" s="137">
        <f>D!BE146</f>
        <v>163</v>
      </c>
      <c r="AG146" s="137">
        <f>D!D146</f>
        <v>165</v>
      </c>
      <c r="AH146" s="137">
        <f>D!M146</f>
        <v>159.5</v>
      </c>
      <c r="AI146" s="137">
        <f>D!V146</f>
        <v>154.65</v>
      </c>
      <c r="AJ146" s="137">
        <f>D!AE146</f>
        <v>155.69999999999999</v>
      </c>
      <c r="AK146" s="137">
        <f>D!AN146</f>
        <v>164.3</v>
      </c>
      <c r="AL146" s="137">
        <f>D!AW146</f>
        <v>172.2</v>
      </c>
      <c r="AM146" s="137">
        <f>D!BF146</f>
        <v>172.95</v>
      </c>
      <c r="AN146" s="137">
        <f>D!E146</f>
        <v>152</v>
      </c>
      <c r="AO146" s="137">
        <f>D!N146</f>
        <v>152.85</v>
      </c>
      <c r="AP146" s="137">
        <f>D!W146</f>
        <v>149.35</v>
      </c>
      <c r="AQ146" s="137">
        <f>D!AF146</f>
        <v>148.05000000000001</v>
      </c>
      <c r="AR146" s="137">
        <f>D!AO146</f>
        <v>148.05000000000001</v>
      </c>
      <c r="AS146" s="137">
        <f>D!AX146</f>
        <v>162.5</v>
      </c>
      <c r="AT146" s="137">
        <f>D!BG146</f>
        <v>156.6</v>
      </c>
      <c r="AU146" s="137">
        <f>D!G146</f>
        <v>38378398</v>
      </c>
      <c r="AV146" s="137">
        <f>D!P146</f>
        <v>15507263</v>
      </c>
      <c r="AW146" s="137">
        <f>D!Y146</f>
        <v>13737028</v>
      </c>
      <c r="AX146" s="137">
        <f>D!AH146</f>
        <v>21833565</v>
      </c>
      <c r="AY146" s="137">
        <f>D!AQ146</f>
        <v>23890131</v>
      </c>
      <c r="AZ146" s="137">
        <f>D!AZ146</f>
        <v>28283411</v>
      </c>
      <c r="BA146" s="137">
        <f>D!BI146</f>
        <v>32118963</v>
      </c>
      <c r="BB146" s="137" t="str">
        <f t="shared" si="272"/>
        <v>Y</v>
      </c>
      <c r="BC146" s="137" t="str">
        <f t="shared" si="273"/>
        <v>Y</v>
      </c>
      <c r="BD146" s="137" t="str">
        <f t="shared" si="274"/>
        <v>N</v>
      </c>
      <c r="BE146" s="137" t="str">
        <f t="shared" si="275"/>
        <v>N</v>
      </c>
      <c r="BF146" s="137" t="str">
        <f t="shared" si="276"/>
        <v>N</v>
      </c>
      <c r="BG146" s="137" t="str">
        <f t="shared" si="277"/>
        <v>N</v>
      </c>
      <c r="BH146" s="139">
        <f t="shared" si="278"/>
        <v>147.48660031109293</v>
      </c>
      <c r="BI146" s="139">
        <f t="shared" si="279"/>
        <v>12.886593810538931</v>
      </c>
      <c r="BJ146" s="139">
        <f t="shared" si="280"/>
        <v>-37.08298209660218</v>
      </c>
      <c r="BK146" s="139">
        <f t="shared" si="281"/>
        <v>-8.6084333317385333</v>
      </c>
      <c r="BL146" s="139">
        <f t="shared" si="282"/>
        <v>-15.533062826120936</v>
      </c>
      <c r="BM146" s="139">
        <f t="shared" si="283"/>
        <v>-11.94170558993452</v>
      </c>
      <c r="BN146" s="137" t="str">
        <f t="shared" si="284"/>
        <v>Y</v>
      </c>
      <c r="BO146" s="137" t="str">
        <f t="shared" si="285"/>
        <v>Y</v>
      </c>
      <c r="BP146" s="137" t="str">
        <f t="shared" si="286"/>
        <v>N</v>
      </c>
      <c r="BQ146" s="137" t="str">
        <f t="shared" si="287"/>
        <v>Y</v>
      </c>
      <c r="BR146" s="137" t="str">
        <f t="shared" si="288"/>
        <v>N</v>
      </c>
      <c r="BS146" s="137">
        <f>D!H146</f>
        <v>6157874278.3000002</v>
      </c>
      <c r="BT146" s="137">
        <f>D!Q146</f>
        <v>2429140986.4499998</v>
      </c>
      <c r="BU146" s="137">
        <f>D!Z146</f>
        <v>2099258473.3</v>
      </c>
      <c r="BV146" s="137">
        <f>D!AI146</f>
        <v>3322116936.0999999</v>
      </c>
      <c r="BW146" s="137">
        <f>D!AR146</f>
        <v>3653302493.75</v>
      </c>
      <c r="BX146" s="137">
        <f>D!BA146</f>
        <v>4728892474.3999996</v>
      </c>
      <c r="BY146" s="137">
        <f>D!BJ146</f>
        <v>5271298909.9499998</v>
      </c>
      <c r="BZ146" s="137" t="str">
        <f t="shared" si="289"/>
        <v>Y</v>
      </c>
      <c r="CA146" s="137" t="str">
        <f t="shared" si="290"/>
        <v>Y</v>
      </c>
      <c r="CB146" s="137" t="str">
        <f t="shared" si="291"/>
        <v>N</v>
      </c>
      <c r="CC146" s="137" t="str">
        <f t="shared" si="292"/>
        <v>N</v>
      </c>
      <c r="CD146" s="137" t="str">
        <f t="shared" si="293"/>
        <v>N</v>
      </c>
      <c r="CE146" s="137" t="str">
        <f t="shared" si="294"/>
        <v>N</v>
      </c>
      <c r="CF146" s="139">
        <f t="shared" si="295"/>
        <v>153.5000772968412</v>
      </c>
      <c r="CG146" s="139">
        <f t="shared" si="296"/>
        <v>15.714239925464248</v>
      </c>
      <c r="CH146" s="139">
        <f t="shared" si="297"/>
        <v>-36.8096152640423</v>
      </c>
      <c r="CI146" s="139">
        <f t="shared" si="298"/>
        <v>-9.0653746361432148</v>
      </c>
      <c r="CJ146" s="139">
        <f t="shared" si="299"/>
        <v>-22.745071630889012</v>
      </c>
      <c r="CK146" s="139">
        <f t="shared" si="300"/>
        <v>-10.289806076566148</v>
      </c>
      <c r="CL146" s="137" t="str">
        <f t="shared" si="301"/>
        <v>Y</v>
      </c>
      <c r="CM146" s="137" t="str">
        <f t="shared" si="302"/>
        <v>Y</v>
      </c>
      <c r="CN146" s="137" t="str">
        <f t="shared" si="303"/>
        <v>N</v>
      </c>
      <c r="CO146" s="137" t="str">
        <f t="shared" si="304"/>
        <v>Y</v>
      </c>
      <c r="CP146" s="137" t="str">
        <f t="shared" si="305"/>
        <v>N</v>
      </c>
      <c r="CQ146" s="137">
        <f>D!I146</f>
        <v>247438</v>
      </c>
      <c r="CR146" s="137">
        <f>D!R146</f>
        <v>107370</v>
      </c>
      <c r="CS146" s="137">
        <f>D!AA146</f>
        <v>94691</v>
      </c>
      <c r="CT146" s="137">
        <f>D!AJ146</f>
        <v>150223</v>
      </c>
      <c r="CU146" s="137">
        <f>D!AS146</f>
        <v>163882</v>
      </c>
      <c r="CV146" s="137">
        <f>D!BB146</f>
        <v>188588</v>
      </c>
      <c r="CW146" s="137">
        <f>D!BK146</f>
        <v>213916</v>
      </c>
      <c r="CX146" s="137" t="str">
        <f t="shared" si="306"/>
        <v>Y</v>
      </c>
      <c r="CY146" s="137" t="str">
        <f t="shared" si="307"/>
        <v>Y</v>
      </c>
      <c r="CZ146" s="137" t="str">
        <f t="shared" si="308"/>
        <v>N</v>
      </c>
      <c r="DA146" s="137" t="str">
        <f t="shared" si="309"/>
        <v>N</v>
      </c>
      <c r="DB146" s="137" t="str">
        <f t="shared" si="310"/>
        <v>N</v>
      </c>
      <c r="DC146" s="137" t="str">
        <f t="shared" si="311"/>
        <v>N</v>
      </c>
      <c r="DD146" s="139">
        <f t="shared" si="312"/>
        <v>130.45357176119958</v>
      </c>
      <c r="DE146" s="139">
        <f t="shared" si="313"/>
        <v>13.389868097284852</v>
      </c>
      <c r="DF146" s="139">
        <f t="shared" si="314"/>
        <v>-36.966376653375313</v>
      </c>
      <c r="DG146" s="139">
        <f t="shared" si="315"/>
        <v>-8.3346554228042127</v>
      </c>
      <c r="DH146" s="139">
        <f t="shared" si="316"/>
        <v>-13.100515409251914</v>
      </c>
      <c r="DI146" s="139">
        <f t="shared" si="317"/>
        <v>-11.840161558742684</v>
      </c>
      <c r="DJ146" s="137" t="str">
        <f t="shared" si="318"/>
        <v>Y</v>
      </c>
      <c r="DK146" s="137" t="str">
        <f t="shared" si="319"/>
        <v>Y</v>
      </c>
      <c r="DL146" s="137" t="str">
        <f t="shared" si="320"/>
        <v>N</v>
      </c>
      <c r="DM146" s="137" t="str">
        <f t="shared" si="321"/>
        <v>Y</v>
      </c>
      <c r="DN146" s="137" t="str">
        <f t="shared" si="322"/>
        <v>N</v>
      </c>
      <c r="DO146" s="137">
        <f>Volatility!B146</f>
        <v>5.59</v>
      </c>
      <c r="DP146" s="137">
        <f>Volatility!E146</f>
        <v>5.57</v>
      </c>
      <c r="DQ146" s="137">
        <f>Volatility!H146</f>
        <v>5.74</v>
      </c>
      <c r="DR146" s="137">
        <f>Volatility!K146</f>
        <v>5.8999999999999897</v>
      </c>
      <c r="DS146" s="137">
        <f>Volatility!N146</f>
        <v>6.08</v>
      </c>
      <c r="DT146" s="137">
        <f>Volatility!Q146</f>
        <v>5.81</v>
      </c>
      <c r="DU146" s="137">
        <f>Volatility!T146</f>
        <v>5.94</v>
      </c>
      <c r="DV146" s="137" t="str">
        <f t="shared" si="323"/>
        <v>Y</v>
      </c>
      <c r="DW146" s="137" t="str">
        <f t="shared" si="324"/>
        <v>N</v>
      </c>
      <c r="DX146" s="137" t="str">
        <f t="shared" si="325"/>
        <v>N</v>
      </c>
      <c r="DY146" s="137" t="str">
        <f t="shared" si="326"/>
        <v>N</v>
      </c>
      <c r="DZ146" s="137" t="str">
        <f t="shared" si="327"/>
        <v>Y</v>
      </c>
      <c r="EA146" s="137" t="str">
        <f t="shared" si="328"/>
        <v>N</v>
      </c>
      <c r="EB146" s="139">
        <f t="shared" si="329"/>
        <v>0.35906642728904081</v>
      </c>
      <c r="EC146" s="139">
        <f t="shared" si="330"/>
        <v>-2.9616724738675946</v>
      </c>
      <c r="ED146" s="139">
        <f t="shared" si="331"/>
        <v>-2.7118644067794873</v>
      </c>
      <c r="EE146" s="139">
        <f t="shared" si="332"/>
        <v>-2.9605263157896444</v>
      </c>
      <c r="EF146" s="139">
        <f t="shared" si="333"/>
        <v>4.6471600688468246</v>
      </c>
      <c r="EG146" s="139">
        <f t="shared" si="334"/>
        <v>-2.1885521885522015</v>
      </c>
      <c r="EH146" s="137" t="str">
        <f t="shared" si="335"/>
        <v>Y</v>
      </c>
      <c r="EI146" s="137" t="str">
        <f t="shared" si="336"/>
        <v>N</v>
      </c>
      <c r="EJ146" s="137" t="str">
        <f t="shared" si="337"/>
        <v>Y</v>
      </c>
      <c r="EK146" s="137" t="str">
        <f t="shared" si="338"/>
        <v>N</v>
      </c>
      <c r="EL146" s="137" t="str">
        <f t="shared" si="339"/>
        <v>Y</v>
      </c>
    </row>
  </sheetData>
  <sheetProtection algorithmName="SHA-512" hashValue="WNS9ZYjEDjjsqS4G8O+s7DFSCiBtBD9O6r2T6IaG2xwFNOH576Iw7r4FhJVuwRFJuMIdh15fKZtxSLSv/bqwqA==" saltValue="jgUc97cuFtI8heCGr2ulGg==" spinCount="100000" sheet="1" objects="1" scenarios="1"/>
  <autoFilter ref="A2:EL2" xr:uid="{8C007D6D-477A-47AE-8292-278E5F69503A}"/>
  <sortState xmlns:xlrd2="http://schemas.microsoft.com/office/spreadsheetml/2017/richdata2" ref="A3:EL156">
    <sortCondition ref="A3"/>
  </sortState>
  <mergeCells count="13">
    <mergeCell ref="EB1:EG1"/>
    <mergeCell ref="DD1:DI1"/>
    <mergeCell ref="CF1:CK1"/>
    <mergeCell ref="O1:T1"/>
    <mergeCell ref="B1:H1"/>
    <mergeCell ref="BS1:BY1"/>
    <mergeCell ref="CQ1:CW1"/>
    <mergeCell ref="DO1:DU1"/>
    <mergeCell ref="BH1:BM1"/>
    <mergeCell ref="Z1:AF1"/>
    <mergeCell ref="AG1:AM1"/>
    <mergeCell ref="AN1:AT1"/>
    <mergeCell ref="AU1:BA1"/>
  </mergeCells>
  <pageMargins left="0.7" right="0.7" top="0.75" bottom="0.75" header="0.3" footer="0.3"/>
  <pageSetup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B1:BK146"/>
  <sheetViews>
    <sheetView zoomScale="80" zoomScaleNormal="80" workbookViewId="0">
      <selection activeCell="B2" sqref="B2"/>
    </sheetView>
  </sheetViews>
  <sheetFormatPr defaultRowHeight="14.4" x14ac:dyDescent="0.3"/>
  <cols>
    <col min="1" max="1" width="5" customWidth="1"/>
    <col min="10" max="10" width="8.5546875" customWidth="1"/>
    <col min="19" max="19" width="8.109375" customWidth="1"/>
    <col min="28" max="28" width="8.33203125" customWidth="1"/>
    <col min="37" max="37" width="7.33203125" customWidth="1"/>
  </cols>
  <sheetData>
    <row r="1" spans="2:63" s="2" customFormat="1" x14ac:dyDescent="0.3">
      <c r="B1" s="94" t="s">
        <v>169</v>
      </c>
      <c r="C1" s="94"/>
      <c r="D1" s="94"/>
      <c r="E1" s="94"/>
      <c r="F1" s="94"/>
      <c r="G1" s="94"/>
      <c r="H1" s="94"/>
      <c r="I1" s="94"/>
      <c r="K1" s="94" t="s">
        <v>170</v>
      </c>
      <c r="L1" s="94"/>
      <c r="M1" s="94"/>
      <c r="N1" s="94"/>
      <c r="O1" s="94"/>
      <c r="P1" s="94"/>
      <c r="Q1" s="94"/>
      <c r="R1" s="94"/>
      <c r="T1" s="94" t="s">
        <v>171</v>
      </c>
      <c r="U1" s="94"/>
      <c r="V1" s="94"/>
      <c r="W1" s="94"/>
      <c r="X1" s="94"/>
      <c r="Y1" s="94"/>
      <c r="Z1" s="94"/>
      <c r="AA1" s="94"/>
      <c r="AC1" s="94" t="s">
        <v>172</v>
      </c>
      <c r="AD1" s="94"/>
      <c r="AE1" s="94"/>
      <c r="AF1" s="94"/>
      <c r="AG1" s="94"/>
      <c r="AH1" s="94"/>
      <c r="AI1" s="94"/>
      <c r="AJ1" s="94"/>
      <c r="AL1" s="94" t="s">
        <v>326</v>
      </c>
      <c r="AM1" s="94"/>
      <c r="AN1" s="94"/>
      <c r="AO1" s="94"/>
      <c r="AP1" s="94"/>
      <c r="AQ1" s="94"/>
      <c r="AR1" s="94"/>
      <c r="AS1" s="94"/>
      <c r="AU1" s="94" t="s">
        <v>379</v>
      </c>
      <c r="AV1" s="94"/>
      <c r="AW1" s="94"/>
      <c r="AX1" s="94"/>
      <c r="AY1" s="94"/>
      <c r="AZ1" s="94"/>
      <c r="BA1" s="94"/>
      <c r="BB1" s="94"/>
      <c r="BD1" s="94" t="s">
        <v>380</v>
      </c>
      <c r="BE1" s="94"/>
      <c r="BF1" s="94"/>
      <c r="BG1" s="94"/>
      <c r="BH1" s="94"/>
      <c r="BI1" s="94"/>
      <c r="BJ1" s="94"/>
      <c r="BK1" s="94"/>
    </row>
    <row r="2" spans="2:63" x14ac:dyDescent="0.3">
      <c r="B2" t="s">
        <v>0</v>
      </c>
      <c r="C2" t="s">
        <v>500</v>
      </c>
      <c r="D2" t="s">
        <v>501</v>
      </c>
      <c r="E2" t="s">
        <v>502</v>
      </c>
      <c r="F2" t="s">
        <v>503</v>
      </c>
      <c r="G2" t="s">
        <v>504</v>
      </c>
      <c r="H2" t="s">
        <v>505</v>
      </c>
      <c r="I2" t="s">
        <v>506</v>
      </c>
      <c r="K2" t="s">
        <v>0</v>
      </c>
      <c r="L2" t="s">
        <v>500</v>
      </c>
      <c r="M2" t="s">
        <v>501</v>
      </c>
      <c r="N2" t="s">
        <v>502</v>
      </c>
      <c r="O2" t="s">
        <v>503</v>
      </c>
      <c r="P2" t="s">
        <v>504</v>
      </c>
      <c r="Q2" t="s">
        <v>505</v>
      </c>
      <c r="R2" t="s">
        <v>506</v>
      </c>
      <c r="T2" t="s">
        <v>0</v>
      </c>
      <c r="U2" t="s">
        <v>500</v>
      </c>
      <c r="V2" t="s">
        <v>501</v>
      </c>
      <c r="W2" t="s">
        <v>502</v>
      </c>
      <c r="X2" t="s">
        <v>503</v>
      </c>
      <c r="Y2" t="s">
        <v>504</v>
      </c>
      <c r="Z2" t="s">
        <v>505</v>
      </c>
      <c r="AA2" t="s">
        <v>506</v>
      </c>
      <c r="AC2" t="s">
        <v>0</v>
      </c>
      <c r="AD2" t="s">
        <v>500</v>
      </c>
      <c r="AE2" t="s">
        <v>501</v>
      </c>
      <c r="AF2" t="s">
        <v>502</v>
      </c>
      <c r="AG2" t="s">
        <v>503</v>
      </c>
      <c r="AH2" t="s">
        <v>504</v>
      </c>
      <c r="AI2" t="s">
        <v>505</v>
      </c>
      <c r="AJ2" t="s">
        <v>506</v>
      </c>
      <c r="AL2" t="s">
        <v>0</v>
      </c>
      <c r="AM2" t="s">
        <v>500</v>
      </c>
      <c r="AN2" t="s">
        <v>501</v>
      </c>
      <c r="AO2" t="s">
        <v>502</v>
      </c>
      <c r="AP2" t="s">
        <v>503</v>
      </c>
      <c r="AQ2" t="s">
        <v>504</v>
      </c>
      <c r="AR2" t="s">
        <v>505</v>
      </c>
      <c r="AS2" t="s">
        <v>506</v>
      </c>
      <c r="AU2" t="s">
        <v>0</v>
      </c>
      <c r="AV2" t="s">
        <v>500</v>
      </c>
      <c r="AW2" t="s">
        <v>501</v>
      </c>
      <c r="AX2" t="s">
        <v>502</v>
      </c>
      <c r="AY2" t="s">
        <v>503</v>
      </c>
      <c r="AZ2" t="s">
        <v>504</v>
      </c>
      <c r="BA2" t="s">
        <v>505</v>
      </c>
      <c r="BB2" t="s">
        <v>506</v>
      </c>
      <c r="BD2" t="s">
        <v>0</v>
      </c>
      <c r="BE2" t="s">
        <v>500</v>
      </c>
      <c r="BF2" t="s">
        <v>501</v>
      </c>
      <c r="BG2" t="s">
        <v>502</v>
      </c>
      <c r="BH2" t="s">
        <v>503</v>
      </c>
      <c r="BI2" t="s">
        <v>504</v>
      </c>
      <c r="BJ2" t="s">
        <v>505</v>
      </c>
      <c r="BK2" t="s">
        <v>506</v>
      </c>
    </row>
    <row r="3" spans="2:63" x14ac:dyDescent="0.3">
      <c r="B3" t="s">
        <v>7</v>
      </c>
      <c r="C3">
        <v>1172</v>
      </c>
      <c r="D3">
        <v>1240</v>
      </c>
      <c r="E3">
        <v>1161.5999999999999</v>
      </c>
      <c r="F3">
        <v>1227.0999999999999</v>
      </c>
      <c r="G3">
        <v>1632263</v>
      </c>
      <c r="H3">
        <v>1973143427.5</v>
      </c>
      <c r="I3">
        <v>55541</v>
      </c>
      <c r="K3" t="s">
        <v>7</v>
      </c>
      <c r="L3">
        <v>1175</v>
      </c>
      <c r="M3">
        <v>1200.75</v>
      </c>
      <c r="N3">
        <v>1170</v>
      </c>
      <c r="O3">
        <v>1187.5999999999999</v>
      </c>
      <c r="P3">
        <v>1009443</v>
      </c>
      <c r="Q3">
        <v>1197220050.7</v>
      </c>
      <c r="R3">
        <v>36977</v>
      </c>
      <c r="T3" t="s">
        <v>7</v>
      </c>
      <c r="U3">
        <v>1136.45</v>
      </c>
      <c r="V3">
        <v>1176.95</v>
      </c>
      <c r="W3">
        <v>1130.5999999999999</v>
      </c>
      <c r="X3">
        <v>1170.8499999999999</v>
      </c>
      <c r="Y3">
        <v>972861</v>
      </c>
      <c r="Z3">
        <v>1125900524.0999999</v>
      </c>
      <c r="AA3">
        <v>39099</v>
      </c>
      <c r="AC3" t="s">
        <v>7</v>
      </c>
      <c r="AD3">
        <v>1140.05</v>
      </c>
      <c r="AE3">
        <v>1159</v>
      </c>
      <c r="AF3">
        <v>1130</v>
      </c>
      <c r="AG3">
        <v>1138.45</v>
      </c>
      <c r="AH3">
        <v>1149445</v>
      </c>
      <c r="AI3">
        <v>1315070168.1500001</v>
      </c>
      <c r="AJ3">
        <v>41691</v>
      </c>
      <c r="AL3" t="s">
        <v>7</v>
      </c>
      <c r="AM3">
        <v>1202</v>
      </c>
      <c r="AN3">
        <v>1202</v>
      </c>
      <c r="AO3">
        <v>1125</v>
      </c>
      <c r="AP3">
        <v>1134.55</v>
      </c>
      <c r="AQ3">
        <v>1191015</v>
      </c>
      <c r="AR3">
        <v>1377237734.4000001</v>
      </c>
      <c r="AS3">
        <v>59389</v>
      </c>
      <c r="AU3" t="s">
        <v>7</v>
      </c>
      <c r="AV3">
        <v>1200</v>
      </c>
      <c r="AW3">
        <v>1205</v>
      </c>
      <c r="AX3">
        <v>1173</v>
      </c>
      <c r="AY3">
        <v>1194.2</v>
      </c>
      <c r="AZ3">
        <v>1268081</v>
      </c>
      <c r="BA3">
        <v>1507573546</v>
      </c>
      <c r="BB3">
        <v>43866</v>
      </c>
      <c r="BD3" t="s">
        <v>7</v>
      </c>
      <c r="BE3">
        <v>1200</v>
      </c>
      <c r="BF3">
        <v>1219.4000000000001</v>
      </c>
      <c r="BG3">
        <v>1175.5</v>
      </c>
      <c r="BH3">
        <v>1189</v>
      </c>
      <c r="BI3">
        <v>1301098</v>
      </c>
      <c r="BJ3">
        <v>1553336098.95</v>
      </c>
      <c r="BK3">
        <v>43648</v>
      </c>
    </row>
    <row r="4" spans="2:63" x14ac:dyDescent="0.3">
      <c r="B4" t="s">
        <v>8</v>
      </c>
      <c r="C4">
        <v>138</v>
      </c>
      <c r="D4">
        <v>141.19999999999999</v>
      </c>
      <c r="E4">
        <v>136.6</v>
      </c>
      <c r="F4">
        <v>138.1</v>
      </c>
      <c r="G4">
        <v>2449109</v>
      </c>
      <c r="H4">
        <v>339164911.5</v>
      </c>
      <c r="I4">
        <v>15384</v>
      </c>
      <c r="K4" t="s">
        <v>8</v>
      </c>
      <c r="L4">
        <v>142.19999999999999</v>
      </c>
      <c r="M4">
        <v>144</v>
      </c>
      <c r="N4">
        <v>137.05000000000001</v>
      </c>
      <c r="O4">
        <v>138.30000000000001</v>
      </c>
      <c r="P4">
        <v>2682563</v>
      </c>
      <c r="Q4">
        <v>376096148.55000001</v>
      </c>
      <c r="R4">
        <v>22923</v>
      </c>
      <c r="T4" t="s">
        <v>8</v>
      </c>
      <c r="U4">
        <v>139.5</v>
      </c>
      <c r="V4">
        <v>143.19999999999999</v>
      </c>
      <c r="W4">
        <v>138</v>
      </c>
      <c r="X4">
        <v>141.35</v>
      </c>
      <c r="Y4">
        <v>2872608</v>
      </c>
      <c r="Z4">
        <v>404993435.44999999</v>
      </c>
      <c r="AA4">
        <v>19958</v>
      </c>
      <c r="AC4" t="s">
        <v>8</v>
      </c>
      <c r="AD4">
        <v>137.80000000000001</v>
      </c>
      <c r="AE4">
        <v>145.9</v>
      </c>
      <c r="AF4">
        <v>134.44999999999999</v>
      </c>
      <c r="AG4">
        <v>139.69999999999999</v>
      </c>
      <c r="AH4">
        <v>5564396</v>
      </c>
      <c r="AI4">
        <v>782059402.60000002</v>
      </c>
      <c r="AJ4">
        <v>37989</v>
      </c>
      <c r="AL4" t="s">
        <v>8</v>
      </c>
      <c r="AM4">
        <v>144.80000000000001</v>
      </c>
      <c r="AN4">
        <v>146.4</v>
      </c>
      <c r="AO4">
        <v>134.35</v>
      </c>
      <c r="AP4">
        <v>135.9</v>
      </c>
      <c r="AQ4">
        <v>4941536</v>
      </c>
      <c r="AR4">
        <v>697296019.25</v>
      </c>
      <c r="AS4">
        <v>34898</v>
      </c>
      <c r="AU4" t="s">
        <v>8</v>
      </c>
      <c r="AV4">
        <v>141.4</v>
      </c>
      <c r="AW4">
        <v>143.69999999999999</v>
      </c>
      <c r="AX4">
        <v>140</v>
      </c>
      <c r="AY4">
        <v>141.05000000000001</v>
      </c>
      <c r="AZ4">
        <v>2145698</v>
      </c>
      <c r="BA4">
        <v>304456147.89999998</v>
      </c>
      <c r="BB4">
        <v>16299</v>
      </c>
      <c r="BD4" t="s">
        <v>8</v>
      </c>
      <c r="BE4">
        <v>139.55000000000001</v>
      </c>
      <c r="BF4">
        <v>142.35</v>
      </c>
      <c r="BG4">
        <v>137.4</v>
      </c>
      <c r="BH4">
        <v>140.9</v>
      </c>
      <c r="BI4">
        <v>1587450</v>
      </c>
      <c r="BJ4">
        <v>222663655.65000001</v>
      </c>
      <c r="BK4">
        <v>10379</v>
      </c>
    </row>
    <row r="5" spans="2:63" x14ac:dyDescent="0.3">
      <c r="B5" t="s">
        <v>9</v>
      </c>
      <c r="C5">
        <v>315</v>
      </c>
      <c r="D5">
        <v>315</v>
      </c>
      <c r="E5">
        <v>306.55</v>
      </c>
      <c r="F5">
        <v>310.60000000000002</v>
      </c>
      <c r="G5">
        <v>3428549</v>
      </c>
      <c r="H5">
        <v>1063232386.4</v>
      </c>
      <c r="I5">
        <v>42340</v>
      </c>
      <c r="K5" t="s">
        <v>9</v>
      </c>
      <c r="L5">
        <v>319.39999999999998</v>
      </c>
      <c r="M5">
        <v>322.14999999999998</v>
      </c>
      <c r="N5">
        <v>315.39999999999998</v>
      </c>
      <c r="O5">
        <v>317.14999999999998</v>
      </c>
      <c r="P5">
        <v>4602568</v>
      </c>
      <c r="Q5">
        <v>1464448256.3</v>
      </c>
      <c r="R5">
        <v>57071</v>
      </c>
      <c r="T5" t="s">
        <v>9</v>
      </c>
      <c r="U5">
        <v>318</v>
      </c>
      <c r="V5">
        <v>324.8</v>
      </c>
      <c r="W5">
        <v>311.55</v>
      </c>
      <c r="X5">
        <v>323.75</v>
      </c>
      <c r="Y5">
        <v>6985480</v>
      </c>
      <c r="Z5">
        <v>2230056743.4000001</v>
      </c>
      <c r="AA5">
        <v>73140</v>
      </c>
      <c r="AC5" t="s">
        <v>9</v>
      </c>
      <c r="AD5">
        <v>299.8</v>
      </c>
      <c r="AE5">
        <v>320.89999999999998</v>
      </c>
      <c r="AF5">
        <v>297.35000000000002</v>
      </c>
      <c r="AG5">
        <v>319.2</v>
      </c>
      <c r="AH5">
        <v>10540356</v>
      </c>
      <c r="AI5">
        <v>3279158785.4499998</v>
      </c>
      <c r="AJ5">
        <v>123877</v>
      </c>
      <c r="AL5" t="s">
        <v>9</v>
      </c>
      <c r="AM5">
        <v>306</v>
      </c>
      <c r="AN5">
        <v>307.35000000000002</v>
      </c>
      <c r="AO5">
        <v>291.35000000000002</v>
      </c>
      <c r="AP5">
        <v>293.3</v>
      </c>
      <c r="AQ5">
        <v>3625909</v>
      </c>
      <c r="AR5">
        <v>1074693354.25</v>
      </c>
      <c r="AS5">
        <v>60376</v>
      </c>
      <c r="AU5" t="s">
        <v>9</v>
      </c>
      <c r="AV5">
        <v>309</v>
      </c>
      <c r="AW5">
        <v>312</v>
      </c>
      <c r="AX5">
        <v>305.35000000000002</v>
      </c>
      <c r="AY5">
        <v>309.25</v>
      </c>
      <c r="AZ5">
        <v>3712050</v>
      </c>
      <c r="BA5">
        <v>1145639790.7</v>
      </c>
      <c r="BB5">
        <v>39563</v>
      </c>
      <c r="BD5" t="s">
        <v>9</v>
      </c>
      <c r="BE5">
        <v>301.10000000000002</v>
      </c>
      <c r="BF5">
        <v>311.45</v>
      </c>
      <c r="BG5">
        <v>301.10000000000002</v>
      </c>
      <c r="BH5">
        <v>308.39999999999998</v>
      </c>
      <c r="BI5">
        <v>5684067</v>
      </c>
      <c r="BJ5">
        <v>1748394007.4000001</v>
      </c>
      <c r="BK5">
        <v>52222</v>
      </c>
    </row>
    <row r="6" spans="2:63" x14ac:dyDescent="0.3">
      <c r="B6" t="s">
        <v>10</v>
      </c>
      <c r="C6">
        <v>33.5</v>
      </c>
      <c r="D6">
        <v>34.5</v>
      </c>
      <c r="E6">
        <v>32.85</v>
      </c>
      <c r="F6">
        <v>33</v>
      </c>
      <c r="G6">
        <v>13601869</v>
      </c>
      <c r="H6">
        <v>455179117.60000002</v>
      </c>
      <c r="I6">
        <v>20080</v>
      </c>
      <c r="K6" t="s">
        <v>10</v>
      </c>
      <c r="L6">
        <v>34.700000000000003</v>
      </c>
      <c r="M6">
        <v>34.9</v>
      </c>
      <c r="N6">
        <v>33.200000000000003</v>
      </c>
      <c r="O6">
        <v>34.25</v>
      </c>
      <c r="P6">
        <v>23795462</v>
      </c>
      <c r="Q6">
        <v>813246080.95000005</v>
      </c>
      <c r="R6">
        <v>35402</v>
      </c>
      <c r="T6" t="s">
        <v>10</v>
      </c>
      <c r="U6">
        <v>36.5</v>
      </c>
      <c r="V6">
        <v>37</v>
      </c>
      <c r="W6">
        <v>34.15</v>
      </c>
      <c r="X6">
        <v>34.6</v>
      </c>
      <c r="Y6">
        <v>46375146</v>
      </c>
      <c r="Z6">
        <v>1635262760.8499999</v>
      </c>
      <c r="AA6">
        <v>71990</v>
      </c>
      <c r="AC6" t="s">
        <v>10</v>
      </c>
      <c r="AD6">
        <v>31.5</v>
      </c>
      <c r="AE6">
        <v>36.4</v>
      </c>
      <c r="AF6">
        <v>30.6</v>
      </c>
      <c r="AG6">
        <v>35.299999999999997</v>
      </c>
      <c r="AH6">
        <v>65301341</v>
      </c>
      <c r="AI6">
        <v>2250941829.9000001</v>
      </c>
      <c r="AJ6">
        <v>89811</v>
      </c>
      <c r="AL6" t="s">
        <v>10</v>
      </c>
      <c r="AM6">
        <v>33.299999999999997</v>
      </c>
      <c r="AN6">
        <v>33.299999999999997</v>
      </c>
      <c r="AO6">
        <v>30.3</v>
      </c>
      <c r="AP6">
        <v>30.9</v>
      </c>
      <c r="AQ6">
        <v>15995995</v>
      </c>
      <c r="AR6">
        <v>502135691.30000001</v>
      </c>
      <c r="AS6">
        <v>25050</v>
      </c>
      <c r="AU6" t="s">
        <v>10</v>
      </c>
      <c r="AV6">
        <v>33.299999999999997</v>
      </c>
      <c r="AW6">
        <v>33.35</v>
      </c>
      <c r="AX6">
        <v>32.1</v>
      </c>
      <c r="AY6">
        <v>32.35</v>
      </c>
      <c r="AZ6">
        <v>9887393</v>
      </c>
      <c r="BA6">
        <v>322003617.75</v>
      </c>
      <c r="BB6">
        <v>19576</v>
      </c>
      <c r="BD6" t="s">
        <v>10</v>
      </c>
      <c r="BE6">
        <v>32.5</v>
      </c>
      <c r="BF6">
        <v>36.35</v>
      </c>
      <c r="BG6">
        <v>32.1</v>
      </c>
      <c r="BH6">
        <v>33.049999999999997</v>
      </c>
      <c r="BI6">
        <v>50402124</v>
      </c>
      <c r="BJ6">
        <v>1722888090.8</v>
      </c>
      <c r="BK6">
        <v>102567</v>
      </c>
    </row>
    <row r="7" spans="2:63" x14ac:dyDescent="0.3">
      <c r="B7" t="s">
        <v>11</v>
      </c>
      <c r="C7">
        <v>600</v>
      </c>
      <c r="D7">
        <v>613.5</v>
      </c>
      <c r="E7">
        <v>586.9</v>
      </c>
      <c r="F7">
        <v>592.54999999999995</v>
      </c>
      <c r="G7">
        <v>4067306</v>
      </c>
      <c r="H7">
        <v>2450254068.3499999</v>
      </c>
      <c r="I7">
        <v>66035</v>
      </c>
      <c r="K7" t="s">
        <v>11</v>
      </c>
      <c r="L7">
        <v>562.5</v>
      </c>
      <c r="M7">
        <v>599.6</v>
      </c>
      <c r="N7">
        <v>562.5</v>
      </c>
      <c r="O7">
        <v>596.4</v>
      </c>
      <c r="P7">
        <v>3082821</v>
      </c>
      <c r="Q7">
        <v>1825917775.7</v>
      </c>
      <c r="R7">
        <v>52525</v>
      </c>
      <c r="T7" t="s">
        <v>11</v>
      </c>
      <c r="U7">
        <v>560.04999999999995</v>
      </c>
      <c r="V7">
        <v>572</v>
      </c>
      <c r="W7">
        <v>551.20000000000005</v>
      </c>
      <c r="X7">
        <v>569</v>
      </c>
      <c r="Y7">
        <v>1485073</v>
      </c>
      <c r="Z7">
        <v>838325209.10000002</v>
      </c>
      <c r="AA7">
        <v>28188</v>
      </c>
      <c r="AC7" t="s">
        <v>11</v>
      </c>
      <c r="AD7">
        <v>552</v>
      </c>
      <c r="AE7">
        <v>571.45000000000005</v>
      </c>
      <c r="AF7">
        <v>540.54999999999995</v>
      </c>
      <c r="AG7">
        <v>564.9</v>
      </c>
      <c r="AH7">
        <v>1649070</v>
      </c>
      <c r="AI7">
        <v>915125131.29999995</v>
      </c>
      <c r="AJ7">
        <v>32345</v>
      </c>
      <c r="AL7" t="s">
        <v>11</v>
      </c>
      <c r="AM7">
        <v>575.85</v>
      </c>
      <c r="AN7">
        <v>581.45000000000005</v>
      </c>
      <c r="AO7">
        <v>536</v>
      </c>
      <c r="AP7">
        <v>540.1</v>
      </c>
      <c r="AQ7">
        <v>2311174</v>
      </c>
      <c r="AR7">
        <v>1290370642.75</v>
      </c>
      <c r="AS7">
        <v>39340</v>
      </c>
      <c r="AU7" t="s">
        <v>11</v>
      </c>
      <c r="AV7">
        <v>555</v>
      </c>
      <c r="AW7">
        <v>578</v>
      </c>
      <c r="AX7">
        <v>550</v>
      </c>
      <c r="AY7">
        <v>572.85</v>
      </c>
      <c r="AZ7">
        <v>1834188</v>
      </c>
      <c r="BA7">
        <v>1037870625.1</v>
      </c>
      <c r="BB7">
        <v>33064</v>
      </c>
      <c r="BD7" t="s">
        <v>11</v>
      </c>
      <c r="BE7">
        <v>560.4</v>
      </c>
      <c r="BF7">
        <v>571.6</v>
      </c>
      <c r="BG7">
        <v>548.5</v>
      </c>
      <c r="BH7">
        <v>552.5</v>
      </c>
      <c r="BI7">
        <v>1251172</v>
      </c>
      <c r="BJ7">
        <v>699563731.89999998</v>
      </c>
      <c r="BK7">
        <v>32541</v>
      </c>
    </row>
    <row r="8" spans="2:63" x14ac:dyDescent="0.3">
      <c r="B8" t="s">
        <v>12</v>
      </c>
      <c r="C8">
        <v>180</v>
      </c>
      <c r="D8">
        <v>187.85</v>
      </c>
      <c r="E8">
        <v>177.2</v>
      </c>
      <c r="F8">
        <v>186.95</v>
      </c>
      <c r="G8">
        <v>6953579</v>
      </c>
      <c r="H8">
        <v>1286989113.1500001</v>
      </c>
      <c r="I8">
        <v>61803</v>
      </c>
      <c r="K8" t="s">
        <v>12</v>
      </c>
      <c r="L8">
        <v>180.7</v>
      </c>
      <c r="M8">
        <v>183.7</v>
      </c>
      <c r="N8">
        <v>177.5</v>
      </c>
      <c r="O8">
        <v>181</v>
      </c>
      <c r="P8">
        <v>5097416</v>
      </c>
      <c r="Q8">
        <v>922569706.70000005</v>
      </c>
      <c r="R8">
        <v>43709</v>
      </c>
      <c r="T8" t="s">
        <v>12</v>
      </c>
      <c r="U8">
        <v>174.5</v>
      </c>
      <c r="V8">
        <v>181.55</v>
      </c>
      <c r="W8">
        <v>172.35</v>
      </c>
      <c r="X8">
        <v>179.65</v>
      </c>
      <c r="Y8">
        <v>2833520</v>
      </c>
      <c r="Z8">
        <v>502856936.94999999</v>
      </c>
      <c r="AA8">
        <v>35330</v>
      </c>
      <c r="AC8" t="s">
        <v>12</v>
      </c>
      <c r="AD8">
        <v>173.9</v>
      </c>
      <c r="AE8">
        <v>176.8</v>
      </c>
      <c r="AF8">
        <v>170.25</v>
      </c>
      <c r="AG8">
        <v>174.6</v>
      </c>
      <c r="AH8">
        <v>3512226</v>
      </c>
      <c r="AI8">
        <v>612215886.39999998</v>
      </c>
      <c r="AJ8">
        <v>36355</v>
      </c>
      <c r="AL8" t="s">
        <v>12</v>
      </c>
      <c r="AM8">
        <v>182</v>
      </c>
      <c r="AN8">
        <v>182.45</v>
      </c>
      <c r="AO8">
        <v>171</v>
      </c>
      <c r="AP8">
        <v>172.15</v>
      </c>
      <c r="AQ8">
        <v>3640919</v>
      </c>
      <c r="AR8">
        <v>636259514</v>
      </c>
      <c r="AS8">
        <v>58004</v>
      </c>
      <c r="AU8" t="s">
        <v>12</v>
      </c>
      <c r="AV8">
        <v>184</v>
      </c>
      <c r="AW8">
        <v>184.7</v>
      </c>
      <c r="AX8">
        <v>179.85</v>
      </c>
      <c r="AY8">
        <v>181.8</v>
      </c>
      <c r="AZ8">
        <v>6194865</v>
      </c>
      <c r="BA8">
        <v>1126025026.5999999</v>
      </c>
      <c r="BB8">
        <v>64664</v>
      </c>
      <c r="BD8" t="s">
        <v>12</v>
      </c>
      <c r="BE8">
        <v>181.2</v>
      </c>
      <c r="BF8">
        <v>184.2</v>
      </c>
      <c r="BG8">
        <v>178.65</v>
      </c>
      <c r="BH8">
        <v>182.5</v>
      </c>
      <c r="BI8">
        <v>2893550</v>
      </c>
      <c r="BJ8">
        <v>524625486.44999999</v>
      </c>
      <c r="BK8">
        <v>33321</v>
      </c>
    </row>
    <row r="9" spans="2:63" x14ac:dyDescent="0.3">
      <c r="B9" t="s">
        <v>13</v>
      </c>
      <c r="C9">
        <v>1270</v>
      </c>
      <c r="D9">
        <v>1296</v>
      </c>
      <c r="E9">
        <v>1252.6500000000001</v>
      </c>
      <c r="F9">
        <v>1280</v>
      </c>
      <c r="G9">
        <v>775353</v>
      </c>
      <c r="H9">
        <v>988594202.95000005</v>
      </c>
      <c r="I9">
        <v>44303</v>
      </c>
      <c r="K9" t="s">
        <v>13</v>
      </c>
      <c r="L9">
        <v>1292</v>
      </c>
      <c r="M9">
        <v>1310</v>
      </c>
      <c r="N9">
        <v>1272.2</v>
      </c>
      <c r="O9">
        <v>1280.3</v>
      </c>
      <c r="P9">
        <v>608962</v>
      </c>
      <c r="Q9">
        <v>787406611.54999995</v>
      </c>
      <c r="R9">
        <v>31693</v>
      </c>
      <c r="T9" t="s">
        <v>13</v>
      </c>
      <c r="U9">
        <v>1274.9000000000001</v>
      </c>
      <c r="V9">
        <v>1298.95</v>
      </c>
      <c r="W9">
        <v>1270.0999999999999</v>
      </c>
      <c r="X9">
        <v>1288.45</v>
      </c>
      <c r="Y9">
        <v>532117</v>
      </c>
      <c r="Z9">
        <v>685872936.95000005</v>
      </c>
      <c r="AA9">
        <v>35728</v>
      </c>
      <c r="AC9" t="s">
        <v>13</v>
      </c>
      <c r="AD9">
        <v>1290</v>
      </c>
      <c r="AE9">
        <v>1302</v>
      </c>
      <c r="AF9">
        <v>1267</v>
      </c>
      <c r="AG9">
        <v>1274.25</v>
      </c>
      <c r="AH9">
        <v>960164</v>
      </c>
      <c r="AI9">
        <v>1234627027.8499999</v>
      </c>
      <c r="AJ9">
        <v>61352</v>
      </c>
      <c r="AL9" t="s">
        <v>13</v>
      </c>
      <c r="AM9">
        <v>1355</v>
      </c>
      <c r="AN9">
        <v>1364.9</v>
      </c>
      <c r="AO9">
        <v>1256</v>
      </c>
      <c r="AP9">
        <v>1266.05</v>
      </c>
      <c r="AQ9">
        <v>860702</v>
      </c>
      <c r="AR9">
        <v>1123292401.25</v>
      </c>
      <c r="AS9">
        <v>57958</v>
      </c>
      <c r="AU9" t="s">
        <v>13</v>
      </c>
      <c r="AV9">
        <v>1299</v>
      </c>
      <c r="AW9">
        <v>1377.1</v>
      </c>
      <c r="AX9">
        <v>1290.1500000000001</v>
      </c>
      <c r="AY9">
        <v>1355.3</v>
      </c>
      <c r="AZ9">
        <v>1984100</v>
      </c>
      <c r="BA9">
        <v>2667934901.0999999</v>
      </c>
      <c r="BB9">
        <v>97380</v>
      </c>
      <c r="BD9" t="s">
        <v>13</v>
      </c>
      <c r="BE9">
        <v>1289.3</v>
      </c>
      <c r="BF9">
        <v>1310</v>
      </c>
      <c r="BG9">
        <v>1265.8</v>
      </c>
      <c r="BH9">
        <v>1294.4000000000001</v>
      </c>
      <c r="BI9">
        <v>907116</v>
      </c>
      <c r="BJ9">
        <v>1174810162.55</v>
      </c>
      <c r="BK9">
        <v>66057</v>
      </c>
    </row>
    <row r="10" spans="2:63" x14ac:dyDescent="0.3">
      <c r="B10" t="s">
        <v>14</v>
      </c>
      <c r="C10">
        <v>91.5</v>
      </c>
      <c r="D10">
        <v>93</v>
      </c>
      <c r="E10">
        <v>89.85</v>
      </c>
      <c r="F10">
        <v>90.35</v>
      </c>
      <c r="G10">
        <v>6964251</v>
      </c>
      <c r="H10">
        <v>635968235.35000002</v>
      </c>
      <c r="I10">
        <v>27255</v>
      </c>
      <c r="K10" t="s">
        <v>14</v>
      </c>
      <c r="L10">
        <v>91</v>
      </c>
      <c r="M10">
        <v>93</v>
      </c>
      <c r="N10">
        <v>90</v>
      </c>
      <c r="O10">
        <v>91.85</v>
      </c>
      <c r="P10">
        <v>9861700</v>
      </c>
      <c r="Q10">
        <v>907208537.75</v>
      </c>
      <c r="R10">
        <v>34065</v>
      </c>
      <c r="T10" t="s">
        <v>14</v>
      </c>
      <c r="U10">
        <v>93.5</v>
      </c>
      <c r="V10">
        <v>94.4</v>
      </c>
      <c r="W10">
        <v>89</v>
      </c>
      <c r="X10">
        <v>90.35</v>
      </c>
      <c r="Y10">
        <v>19650762</v>
      </c>
      <c r="Z10">
        <v>1794709325.45</v>
      </c>
      <c r="AA10">
        <v>77445</v>
      </c>
      <c r="AC10" t="s">
        <v>14</v>
      </c>
      <c r="AD10">
        <v>93.5</v>
      </c>
      <c r="AE10">
        <v>95.9</v>
      </c>
      <c r="AF10">
        <v>90.05</v>
      </c>
      <c r="AG10">
        <v>91.8</v>
      </c>
      <c r="AH10">
        <v>13987957</v>
      </c>
      <c r="AI10">
        <v>1309572774.25</v>
      </c>
      <c r="AJ10">
        <v>51603</v>
      </c>
      <c r="AL10" t="s">
        <v>14</v>
      </c>
      <c r="AM10">
        <v>92.5</v>
      </c>
      <c r="AN10">
        <v>93.65</v>
      </c>
      <c r="AO10">
        <v>89.7</v>
      </c>
      <c r="AP10">
        <v>91.65</v>
      </c>
      <c r="AQ10">
        <v>12292578</v>
      </c>
      <c r="AR10">
        <v>1130086333.05</v>
      </c>
      <c r="AS10">
        <v>42207</v>
      </c>
      <c r="AU10" t="s">
        <v>14</v>
      </c>
      <c r="AV10">
        <v>92.45</v>
      </c>
      <c r="AW10">
        <v>93.2</v>
      </c>
      <c r="AX10">
        <v>90.55</v>
      </c>
      <c r="AY10">
        <v>91.7</v>
      </c>
      <c r="AZ10">
        <v>7108760</v>
      </c>
      <c r="BA10">
        <v>652046007.89999998</v>
      </c>
      <c r="BB10">
        <v>23867</v>
      </c>
      <c r="BD10" t="s">
        <v>14</v>
      </c>
      <c r="BE10">
        <v>91.9</v>
      </c>
      <c r="BF10">
        <v>94.7</v>
      </c>
      <c r="BG10">
        <v>91.25</v>
      </c>
      <c r="BH10">
        <v>92.6</v>
      </c>
      <c r="BI10">
        <v>3816587</v>
      </c>
      <c r="BJ10">
        <v>355006451.94999999</v>
      </c>
      <c r="BK10">
        <v>18542</v>
      </c>
    </row>
    <row r="11" spans="2:63" x14ac:dyDescent="0.3">
      <c r="B11" t="s">
        <v>15</v>
      </c>
      <c r="C11">
        <v>45.65</v>
      </c>
      <c r="D11">
        <v>45.8</v>
      </c>
      <c r="E11">
        <v>43.4</v>
      </c>
      <c r="F11">
        <v>43.6</v>
      </c>
      <c r="G11">
        <v>29579130</v>
      </c>
      <c r="H11">
        <v>1313538461.25</v>
      </c>
      <c r="I11">
        <v>85671</v>
      </c>
      <c r="K11" t="s">
        <v>15</v>
      </c>
      <c r="L11">
        <v>43.35</v>
      </c>
      <c r="M11">
        <v>46.5</v>
      </c>
      <c r="N11">
        <v>43.05</v>
      </c>
      <c r="O11">
        <v>46.1</v>
      </c>
      <c r="P11">
        <v>42518992</v>
      </c>
      <c r="Q11">
        <v>1926221847.7</v>
      </c>
      <c r="R11">
        <v>90616</v>
      </c>
      <c r="T11" t="s">
        <v>15</v>
      </c>
      <c r="U11">
        <v>43.05</v>
      </c>
      <c r="V11">
        <v>43.55</v>
      </c>
      <c r="W11">
        <v>42.35</v>
      </c>
      <c r="X11">
        <v>43.35</v>
      </c>
      <c r="Y11">
        <v>26023211</v>
      </c>
      <c r="Z11">
        <v>1118632717</v>
      </c>
      <c r="AA11">
        <v>62883</v>
      </c>
      <c r="AC11" t="s">
        <v>15</v>
      </c>
      <c r="AD11">
        <v>44.3</v>
      </c>
      <c r="AE11">
        <v>45.25</v>
      </c>
      <c r="AF11">
        <v>42.85</v>
      </c>
      <c r="AG11">
        <v>43.05</v>
      </c>
      <c r="AH11">
        <v>26933091</v>
      </c>
      <c r="AI11">
        <v>1187190430.1500001</v>
      </c>
      <c r="AJ11">
        <v>67696</v>
      </c>
      <c r="AL11" t="s">
        <v>15</v>
      </c>
      <c r="AM11">
        <v>47.2</v>
      </c>
      <c r="AN11">
        <v>47.3</v>
      </c>
      <c r="AO11">
        <v>42.5</v>
      </c>
      <c r="AP11">
        <v>43.85</v>
      </c>
      <c r="AQ11">
        <v>42861644</v>
      </c>
      <c r="AR11">
        <v>1886302382.9000001</v>
      </c>
      <c r="AS11">
        <v>121944</v>
      </c>
      <c r="AU11" t="s">
        <v>15</v>
      </c>
      <c r="AV11">
        <v>49.3</v>
      </c>
      <c r="AW11">
        <v>49.4</v>
      </c>
      <c r="AX11">
        <v>46.9</v>
      </c>
      <c r="AY11">
        <v>47.15</v>
      </c>
      <c r="AZ11">
        <v>30013736</v>
      </c>
      <c r="BA11">
        <v>1423990132.95</v>
      </c>
      <c r="BB11">
        <v>86594</v>
      </c>
      <c r="BD11" t="s">
        <v>15</v>
      </c>
      <c r="BE11">
        <v>48</v>
      </c>
      <c r="BF11">
        <v>49.6</v>
      </c>
      <c r="BG11">
        <v>47.4</v>
      </c>
      <c r="BH11">
        <v>49.3</v>
      </c>
      <c r="BI11">
        <v>24671385</v>
      </c>
      <c r="BJ11">
        <v>1206852734.9000001</v>
      </c>
      <c r="BK11">
        <v>60556</v>
      </c>
    </row>
    <row r="12" spans="2:63" x14ac:dyDescent="0.3">
      <c r="B12" t="s">
        <v>16</v>
      </c>
      <c r="C12">
        <v>1568.8</v>
      </c>
      <c r="D12">
        <v>1625</v>
      </c>
      <c r="E12">
        <v>1555.4</v>
      </c>
      <c r="F12">
        <v>1617.9</v>
      </c>
      <c r="G12">
        <v>5203737</v>
      </c>
      <c r="H12">
        <v>8344441605.0500002</v>
      </c>
      <c r="I12">
        <v>184528</v>
      </c>
      <c r="K12" t="s">
        <v>16</v>
      </c>
      <c r="L12">
        <v>1503</v>
      </c>
      <c r="M12">
        <v>1583.5</v>
      </c>
      <c r="N12">
        <v>1501</v>
      </c>
      <c r="O12">
        <v>1574.3</v>
      </c>
      <c r="P12">
        <v>3846059</v>
      </c>
      <c r="Q12">
        <v>5957344111.9499998</v>
      </c>
      <c r="R12">
        <v>173384</v>
      </c>
      <c r="T12" t="s">
        <v>16</v>
      </c>
      <c r="U12">
        <v>1503.95</v>
      </c>
      <c r="V12">
        <v>1514</v>
      </c>
      <c r="W12">
        <v>1492.65</v>
      </c>
      <c r="X12">
        <v>1500.05</v>
      </c>
      <c r="Y12">
        <v>2057409</v>
      </c>
      <c r="Z12">
        <v>3089633801.3499999</v>
      </c>
      <c r="AA12">
        <v>101792</v>
      </c>
      <c r="AC12" t="s">
        <v>16</v>
      </c>
      <c r="AD12">
        <v>1510</v>
      </c>
      <c r="AE12">
        <v>1516.95</v>
      </c>
      <c r="AF12">
        <v>1482.95</v>
      </c>
      <c r="AG12">
        <v>1503.95</v>
      </c>
      <c r="AH12">
        <v>3164137</v>
      </c>
      <c r="AI12">
        <v>4750748443.6499996</v>
      </c>
      <c r="AJ12">
        <v>127103</v>
      </c>
      <c r="AL12" t="s">
        <v>16</v>
      </c>
      <c r="AM12">
        <v>1558</v>
      </c>
      <c r="AN12">
        <v>1558.55</v>
      </c>
      <c r="AO12">
        <v>1498.1</v>
      </c>
      <c r="AP12">
        <v>1501.1</v>
      </c>
      <c r="AQ12">
        <v>2871937</v>
      </c>
      <c r="AR12">
        <v>4343866641.6499996</v>
      </c>
      <c r="AS12">
        <v>127811</v>
      </c>
      <c r="AU12" t="s">
        <v>16</v>
      </c>
      <c r="AV12">
        <v>1529</v>
      </c>
      <c r="AW12">
        <v>1560</v>
      </c>
      <c r="AX12">
        <v>1510</v>
      </c>
      <c r="AY12">
        <v>1552.95</v>
      </c>
      <c r="AZ12">
        <v>2860615</v>
      </c>
      <c r="BA12">
        <v>4388306083.1000004</v>
      </c>
      <c r="BB12">
        <v>103725</v>
      </c>
      <c r="BD12" t="s">
        <v>16</v>
      </c>
      <c r="BE12">
        <v>1553.3</v>
      </c>
      <c r="BF12">
        <v>1557.6</v>
      </c>
      <c r="BG12">
        <v>1517</v>
      </c>
      <c r="BH12">
        <v>1522.4</v>
      </c>
      <c r="BI12">
        <v>2592411</v>
      </c>
      <c r="BJ12">
        <v>3959383649.4499998</v>
      </c>
      <c r="BK12">
        <v>125412</v>
      </c>
    </row>
    <row r="13" spans="2:63" x14ac:dyDescent="0.3">
      <c r="B13" t="s">
        <v>17</v>
      </c>
      <c r="C13">
        <v>720</v>
      </c>
      <c r="D13">
        <v>733.7</v>
      </c>
      <c r="E13">
        <v>710.05</v>
      </c>
      <c r="F13">
        <v>730.9</v>
      </c>
      <c r="G13">
        <v>5086125</v>
      </c>
      <c r="H13">
        <v>3682517722.5500002</v>
      </c>
      <c r="I13">
        <v>90874</v>
      </c>
      <c r="K13" t="s">
        <v>17</v>
      </c>
      <c r="L13">
        <v>705.8</v>
      </c>
      <c r="M13">
        <v>727.45</v>
      </c>
      <c r="N13">
        <v>700.6</v>
      </c>
      <c r="O13">
        <v>724.35</v>
      </c>
      <c r="P13">
        <v>8264221</v>
      </c>
      <c r="Q13">
        <v>5900582704.3000002</v>
      </c>
      <c r="R13">
        <v>142565</v>
      </c>
      <c r="T13" t="s">
        <v>17</v>
      </c>
      <c r="U13">
        <v>663</v>
      </c>
      <c r="V13">
        <v>712</v>
      </c>
      <c r="W13">
        <v>658.1</v>
      </c>
      <c r="X13">
        <v>707.6</v>
      </c>
      <c r="Y13">
        <v>8783424</v>
      </c>
      <c r="Z13">
        <v>6047898077.1999998</v>
      </c>
      <c r="AA13">
        <v>156606</v>
      </c>
      <c r="AC13" t="s">
        <v>17</v>
      </c>
      <c r="AD13">
        <v>673.95</v>
      </c>
      <c r="AE13">
        <v>679.8</v>
      </c>
      <c r="AF13">
        <v>655.7</v>
      </c>
      <c r="AG13">
        <v>662.4</v>
      </c>
      <c r="AH13">
        <v>4452884</v>
      </c>
      <c r="AI13">
        <v>2967420795.0500002</v>
      </c>
      <c r="AJ13">
        <v>76972</v>
      </c>
      <c r="AL13" t="s">
        <v>17</v>
      </c>
      <c r="AM13">
        <v>665</v>
      </c>
      <c r="AN13">
        <v>682.45</v>
      </c>
      <c r="AO13">
        <v>654.6</v>
      </c>
      <c r="AP13">
        <v>669.8</v>
      </c>
      <c r="AQ13">
        <v>5621992</v>
      </c>
      <c r="AR13">
        <v>3764341492</v>
      </c>
      <c r="AS13">
        <v>91935</v>
      </c>
      <c r="AU13" t="s">
        <v>17</v>
      </c>
      <c r="AV13">
        <v>664.8</v>
      </c>
      <c r="AW13">
        <v>675.3</v>
      </c>
      <c r="AX13">
        <v>657.3</v>
      </c>
      <c r="AY13">
        <v>664.95</v>
      </c>
      <c r="AZ13">
        <v>4186937</v>
      </c>
      <c r="BA13">
        <v>2787129665.9000001</v>
      </c>
      <c r="BB13">
        <v>67872</v>
      </c>
      <c r="BD13" t="s">
        <v>17</v>
      </c>
      <c r="BE13">
        <v>675</v>
      </c>
      <c r="BF13">
        <v>681.9</v>
      </c>
      <c r="BG13">
        <v>655.35</v>
      </c>
      <c r="BH13">
        <v>665.6</v>
      </c>
      <c r="BI13">
        <v>6900202</v>
      </c>
      <c r="BJ13">
        <v>4632672630.8500004</v>
      </c>
      <c r="BK13">
        <v>111374</v>
      </c>
    </row>
    <row r="14" spans="2:63" x14ac:dyDescent="0.3">
      <c r="B14" t="s">
        <v>18</v>
      </c>
      <c r="C14">
        <v>352.1</v>
      </c>
      <c r="D14">
        <v>359.75</v>
      </c>
      <c r="E14">
        <v>332.85</v>
      </c>
      <c r="F14">
        <v>336.95</v>
      </c>
      <c r="G14">
        <v>48368474</v>
      </c>
      <c r="H14">
        <v>16580921548.9</v>
      </c>
      <c r="I14">
        <v>475509</v>
      </c>
      <c r="K14" t="s">
        <v>18</v>
      </c>
      <c r="L14">
        <v>363</v>
      </c>
      <c r="M14">
        <v>369</v>
      </c>
      <c r="N14">
        <v>355.7</v>
      </c>
      <c r="O14">
        <v>357.2</v>
      </c>
      <c r="P14">
        <v>24794934</v>
      </c>
      <c r="Q14">
        <v>8999751915.0499992</v>
      </c>
      <c r="R14">
        <v>250995</v>
      </c>
      <c r="T14" t="s">
        <v>18</v>
      </c>
      <c r="U14">
        <v>353</v>
      </c>
      <c r="V14">
        <v>366.3</v>
      </c>
      <c r="W14">
        <v>350</v>
      </c>
      <c r="X14">
        <v>362.5</v>
      </c>
      <c r="Y14">
        <v>30722038</v>
      </c>
      <c r="Z14">
        <v>10989712101.35</v>
      </c>
      <c r="AA14">
        <v>325563</v>
      </c>
      <c r="AC14" t="s">
        <v>18</v>
      </c>
      <c r="AD14">
        <v>368.8</v>
      </c>
      <c r="AE14">
        <v>372.5</v>
      </c>
      <c r="AF14">
        <v>350.1</v>
      </c>
      <c r="AG14">
        <v>354.5</v>
      </c>
      <c r="AH14">
        <v>42889862</v>
      </c>
      <c r="AI14">
        <v>15487075435.35</v>
      </c>
      <c r="AJ14">
        <v>423289</v>
      </c>
      <c r="AL14" t="s">
        <v>18</v>
      </c>
      <c r="AM14">
        <v>389</v>
      </c>
      <c r="AN14">
        <v>389</v>
      </c>
      <c r="AO14">
        <v>352.3</v>
      </c>
      <c r="AP14">
        <v>358.8</v>
      </c>
      <c r="AQ14">
        <v>47864793</v>
      </c>
      <c r="AR14">
        <v>17424989343.650002</v>
      </c>
      <c r="AS14">
        <v>460935</v>
      </c>
      <c r="AU14" t="s">
        <v>18</v>
      </c>
      <c r="AV14">
        <v>402.75</v>
      </c>
      <c r="AW14">
        <v>403.9</v>
      </c>
      <c r="AX14">
        <v>386.8</v>
      </c>
      <c r="AY14">
        <v>388.55</v>
      </c>
      <c r="AZ14">
        <v>25435045</v>
      </c>
      <c r="BA14">
        <v>9957298069.25</v>
      </c>
      <c r="BB14">
        <v>274054</v>
      </c>
      <c r="BD14" t="s">
        <v>18</v>
      </c>
      <c r="BE14">
        <v>405.05</v>
      </c>
      <c r="BF14">
        <v>411</v>
      </c>
      <c r="BG14">
        <v>397.65</v>
      </c>
      <c r="BH14">
        <v>401.95</v>
      </c>
      <c r="BI14">
        <v>31604457</v>
      </c>
      <c r="BJ14">
        <v>12790277047.65</v>
      </c>
      <c r="BK14">
        <v>301403</v>
      </c>
    </row>
    <row r="15" spans="2:63" x14ac:dyDescent="0.3">
      <c r="B15" t="s">
        <v>19</v>
      </c>
      <c r="C15">
        <v>2623</v>
      </c>
      <c r="D15">
        <v>2634.5</v>
      </c>
      <c r="E15">
        <v>2542.8000000000002</v>
      </c>
      <c r="F15">
        <v>2553.75</v>
      </c>
      <c r="G15">
        <v>1328369</v>
      </c>
      <c r="H15">
        <v>3426487988.0500002</v>
      </c>
      <c r="I15">
        <v>70668</v>
      </c>
      <c r="K15" t="s">
        <v>19</v>
      </c>
      <c r="L15">
        <v>2634.5</v>
      </c>
      <c r="M15">
        <v>2724.2</v>
      </c>
      <c r="N15">
        <v>2621.25</v>
      </c>
      <c r="O15">
        <v>2640.35</v>
      </c>
      <c r="P15">
        <v>3481431</v>
      </c>
      <c r="Q15">
        <v>9272094034.8999996</v>
      </c>
      <c r="R15">
        <v>182683</v>
      </c>
      <c r="T15" t="s">
        <v>19</v>
      </c>
      <c r="U15">
        <v>2496</v>
      </c>
      <c r="V15">
        <v>2580.4499999999998</v>
      </c>
      <c r="W15">
        <v>2477.4499999999998</v>
      </c>
      <c r="X15">
        <v>2557.75</v>
      </c>
      <c r="Y15">
        <v>947445</v>
      </c>
      <c r="Z15">
        <v>2397431487.5500002</v>
      </c>
      <c r="AA15">
        <v>75560</v>
      </c>
      <c r="AC15" t="s">
        <v>19</v>
      </c>
      <c r="AD15">
        <v>2518</v>
      </c>
      <c r="AE15">
        <v>2555</v>
      </c>
      <c r="AF15">
        <v>2486.9</v>
      </c>
      <c r="AG15">
        <v>2509.3000000000002</v>
      </c>
      <c r="AH15">
        <v>641588</v>
      </c>
      <c r="AI15">
        <v>1611875248.7</v>
      </c>
      <c r="AJ15">
        <v>42729</v>
      </c>
      <c r="AL15" t="s">
        <v>19</v>
      </c>
      <c r="AM15">
        <v>2650</v>
      </c>
      <c r="AN15">
        <v>2653.35</v>
      </c>
      <c r="AO15">
        <v>2461</v>
      </c>
      <c r="AP15">
        <v>2477.4499999999998</v>
      </c>
      <c r="AQ15">
        <v>1172814</v>
      </c>
      <c r="AR15">
        <v>2964236531.8499999</v>
      </c>
      <c r="AS15">
        <v>71596</v>
      </c>
      <c r="AU15" t="s">
        <v>19</v>
      </c>
      <c r="AV15">
        <v>2705</v>
      </c>
      <c r="AW15">
        <v>2710</v>
      </c>
      <c r="AX15">
        <v>2650</v>
      </c>
      <c r="AY15">
        <v>2663.6</v>
      </c>
      <c r="AZ15">
        <v>645549</v>
      </c>
      <c r="BA15">
        <v>1724250014.5</v>
      </c>
      <c r="BB15">
        <v>41247</v>
      </c>
      <c r="BD15" t="s">
        <v>19</v>
      </c>
      <c r="BE15">
        <v>2601.5</v>
      </c>
      <c r="BF15">
        <v>2730</v>
      </c>
      <c r="BG15">
        <v>2601.5</v>
      </c>
      <c r="BH15">
        <v>2702.65</v>
      </c>
      <c r="BI15">
        <v>893108</v>
      </c>
      <c r="BJ15">
        <v>2400031857.3499999</v>
      </c>
      <c r="BK15">
        <v>51242</v>
      </c>
    </row>
    <row r="16" spans="2:63" x14ac:dyDescent="0.3">
      <c r="B16" t="s">
        <v>20</v>
      </c>
      <c r="C16">
        <v>4509.1000000000004</v>
      </c>
      <c r="D16">
        <v>4578.45</v>
      </c>
      <c r="E16">
        <v>4087</v>
      </c>
      <c r="F16">
        <v>4315.55</v>
      </c>
      <c r="G16">
        <v>2725018</v>
      </c>
      <c r="H16">
        <v>11716896915</v>
      </c>
      <c r="I16">
        <v>256385</v>
      </c>
      <c r="K16" t="s">
        <v>20</v>
      </c>
      <c r="L16">
        <v>4725</v>
      </c>
      <c r="M16">
        <v>4742.7</v>
      </c>
      <c r="N16">
        <v>4515</v>
      </c>
      <c r="O16">
        <v>4539.2</v>
      </c>
      <c r="P16">
        <v>1092621</v>
      </c>
      <c r="Q16">
        <v>5064920594.6999998</v>
      </c>
      <c r="R16">
        <v>121873</v>
      </c>
      <c r="T16" t="s">
        <v>20</v>
      </c>
      <c r="U16">
        <v>4548</v>
      </c>
      <c r="V16">
        <v>4739.8500000000004</v>
      </c>
      <c r="W16">
        <v>4521.45</v>
      </c>
      <c r="X16">
        <v>4702.05</v>
      </c>
      <c r="Y16">
        <v>582885</v>
      </c>
      <c r="Z16">
        <v>2696204815.3499999</v>
      </c>
      <c r="AA16">
        <v>59208</v>
      </c>
      <c r="AC16" t="s">
        <v>20</v>
      </c>
      <c r="AD16">
        <v>4520</v>
      </c>
      <c r="AE16">
        <v>4595</v>
      </c>
      <c r="AF16">
        <v>4433.25</v>
      </c>
      <c r="AG16">
        <v>4535.45</v>
      </c>
      <c r="AH16">
        <v>574151</v>
      </c>
      <c r="AI16">
        <v>2596446701.9000001</v>
      </c>
      <c r="AJ16">
        <v>51508</v>
      </c>
      <c r="AL16" t="s">
        <v>20</v>
      </c>
      <c r="AM16">
        <v>4724.6000000000004</v>
      </c>
      <c r="AN16">
        <v>4739.05</v>
      </c>
      <c r="AO16">
        <v>4451</v>
      </c>
      <c r="AP16">
        <v>4465.45</v>
      </c>
      <c r="AQ16">
        <v>646942</v>
      </c>
      <c r="AR16">
        <v>2928735493.4499998</v>
      </c>
      <c r="AS16">
        <v>67302</v>
      </c>
      <c r="AU16" t="s">
        <v>20</v>
      </c>
      <c r="AV16">
        <v>4792</v>
      </c>
      <c r="AW16">
        <v>4833.6499999999996</v>
      </c>
      <c r="AX16">
        <v>4701</v>
      </c>
      <c r="AY16">
        <v>4723.25</v>
      </c>
      <c r="AZ16">
        <v>395124</v>
      </c>
      <c r="BA16">
        <v>1874937738.5999999</v>
      </c>
      <c r="BB16">
        <v>36714</v>
      </c>
      <c r="BD16" t="s">
        <v>20</v>
      </c>
      <c r="BE16">
        <v>4770</v>
      </c>
      <c r="BF16">
        <v>4937.8500000000004</v>
      </c>
      <c r="BG16">
        <v>4720</v>
      </c>
      <c r="BH16">
        <v>4790.25</v>
      </c>
      <c r="BI16">
        <v>792868</v>
      </c>
      <c r="BJ16">
        <v>3840946196.25</v>
      </c>
      <c r="BK16">
        <v>68794</v>
      </c>
    </row>
    <row r="17" spans="2:63" x14ac:dyDescent="0.3">
      <c r="B17" t="s">
        <v>21</v>
      </c>
      <c r="C17">
        <v>1975</v>
      </c>
      <c r="D17">
        <v>2007</v>
      </c>
      <c r="E17">
        <v>1865.25</v>
      </c>
      <c r="F17">
        <v>1895.3</v>
      </c>
      <c r="G17">
        <v>16195152</v>
      </c>
      <c r="H17">
        <v>30946556494.200001</v>
      </c>
      <c r="I17">
        <v>656484</v>
      </c>
      <c r="K17" t="s">
        <v>21</v>
      </c>
      <c r="L17">
        <v>2059</v>
      </c>
      <c r="M17">
        <v>2077.5500000000002</v>
      </c>
      <c r="N17">
        <v>1974.5</v>
      </c>
      <c r="O17">
        <v>1990.2</v>
      </c>
      <c r="P17">
        <v>9880430</v>
      </c>
      <c r="Q17">
        <v>20048174663.599998</v>
      </c>
      <c r="R17">
        <v>352465</v>
      </c>
      <c r="T17" t="s">
        <v>21</v>
      </c>
      <c r="U17">
        <v>1970</v>
      </c>
      <c r="V17">
        <v>2060</v>
      </c>
      <c r="W17">
        <v>1935</v>
      </c>
      <c r="X17">
        <v>2042.8</v>
      </c>
      <c r="Y17">
        <v>16318576</v>
      </c>
      <c r="Z17">
        <v>32536864183.599998</v>
      </c>
      <c r="AA17">
        <v>587992</v>
      </c>
      <c r="AC17" t="s">
        <v>21</v>
      </c>
      <c r="AD17">
        <v>1960</v>
      </c>
      <c r="AE17">
        <v>2003.55</v>
      </c>
      <c r="AF17">
        <v>1922.2</v>
      </c>
      <c r="AG17">
        <v>1964.95</v>
      </c>
      <c r="AH17">
        <v>9413722</v>
      </c>
      <c r="AI17">
        <v>18505142076.599998</v>
      </c>
      <c r="AJ17">
        <v>335870</v>
      </c>
      <c r="AL17" t="s">
        <v>21</v>
      </c>
      <c r="AM17">
        <v>2090</v>
      </c>
      <c r="AN17">
        <v>2093.4499999999998</v>
      </c>
      <c r="AO17">
        <v>1926</v>
      </c>
      <c r="AP17">
        <v>1938.6</v>
      </c>
      <c r="AQ17">
        <v>10820656</v>
      </c>
      <c r="AR17">
        <v>21330485412.849998</v>
      </c>
      <c r="AS17">
        <v>514678</v>
      </c>
      <c r="AU17" t="s">
        <v>21</v>
      </c>
      <c r="AV17">
        <v>2119.9499999999998</v>
      </c>
      <c r="AW17">
        <v>2136.6</v>
      </c>
      <c r="AX17">
        <v>2056</v>
      </c>
      <c r="AY17">
        <v>2086.4499999999998</v>
      </c>
      <c r="AZ17">
        <v>8026847</v>
      </c>
      <c r="BA17">
        <v>16714509320.35</v>
      </c>
      <c r="BB17">
        <v>290503</v>
      </c>
      <c r="BD17" t="s">
        <v>21</v>
      </c>
      <c r="BE17">
        <v>2159</v>
      </c>
      <c r="BF17">
        <v>2258.9499999999998</v>
      </c>
      <c r="BG17">
        <v>2096.8000000000002</v>
      </c>
      <c r="BH17">
        <v>2112</v>
      </c>
      <c r="BI17">
        <v>14307614</v>
      </c>
      <c r="BJ17">
        <v>31385406905.75</v>
      </c>
      <c r="BK17">
        <v>531738</v>
      </c>
    </row>
    <row r="18" spans="2:63" x14ac:dyDescent="0.3">
      <c r="B18" t="s">
        <v>22</v>
      </c>
      <c r="C18">
        <v>970</v>
      </c>
      <c r="D18">
        <v>1003.9</v>
      </c>
      <c r="E18">
        <v>963.55</v>
      </c>
      <c r="F18">
        <v>995.1</v>
      </c>
      <c r="G18">
        <v>784410</v>
      </c>
      <c r="H18">
        <v>776540913.29999995</v>
      </c>
      <c r="I18">
        <v>36533</v>
      </c>
      <c r="K18" t="s">
        <v>22</v>
      </c>
      <c r="L18">
        <v>970</v>
      </c>
      <c r="M18">
        <v>1009.4</v>
      </c>
      <c r="N18">
        <v>967.15</v>
      </c>
      <c r="O18">
        <v>976.5</v>
      </c>
      <c r="P18">
        <v>1333225</v>
      </c>
      <c r="Q18">
        <v>1323464040.8499999</v>
      </c>
      <c r="R18">
        <v>42566</v>
      </c>
      <c r="T18" t="s">
        <v>22</v>
      </c>
      <c r="U18">
        <v>950.45</v>
      </c>
      <c r="V18">
        <v>975</v>
      </c>
      <c r="W18">
        <v>941.45</v>
      </c>
      <c r="X18">
        <v>969.15</v>
      </c>
      <c r="Y18">
        <v>665802</v>
      </c>
      <c r="Z18">
        <v>639375864.75</v>
      </c>
      <c r="AA18">
        <v>25457</v>
      </c>
      <c r="AC18" t="s">
        <v>22</v>
      </c>
      <c r="AD18">
        <v>925.5</v>
      </c>
      <c r="AE18">
        <v>958.5</v>
      </c>
      <c r="AF18">
        <v>924</v>
      </c>
      <c r="AG18">
        <v>949.85</v>
      </c>
      <c r="AH18">
        <v>584204</v>
      </c>
      <c r="AI18">
        <v>552713129.89999998</v>
      </c>
      <c r="AJ18">
        <v>18518</v>
      </c>
      <c r="AL18" t="s">
        <v>22</v>
      </c>
      <c r="AM18">
        <v>943</v>
      </c>
      <c r="AN18">
        <v>957.85</v>
      </c>
      <c r="AO18">
        <v>914.5</v>
      </c>
      <c r="AP18">
        <v>920.6</v>
      </c>
      <c r="AQ18">
        <v>709426</v>
      </c>
      <c r="AR18">
        <v>663601850.85000002</v>
      </c>
      <c r="AS18">
        <v>32814</v>
      </c>
      <c r="AU18" t="s">
        <v>22</v>
      </c>
      <c r="AV18">
        <v>969</v>
      </c>
      <c r="AW18">
        <v>981</v>
      </c>
      <c r="AX18">
        <v>941</v>
      </c>
      <c r="AY18">
        <v>944.3</v>
      </c>
      <c r="AZ18">
        <v>768338</v>
      </c>
      <c r="BA18">
        <v>735017398.60000002</v>
      </c>
      <c r="BB18">
        <v>23504</v>
      </c>
      <c r="BD18" t="s">
        <v>22</v>
      </c>
      <c r="BE18">
        <v>929.55</v>
      </c>
      <c r="BF18">
        <v>969.3</v>
      </c>
      <c r="BG18">
        <v>910</v>
      </c>
      <c r="BH18">
        <v>965.3</v>
      </c>
      <c r="BI18">
        <v>896784</v>
      </c>
      <c r="BJ18">
        <v>858118849.60000002</v>
      </c>
      <c r="BK18">
        <v>33253</v>
      </c>
    </row>
    <row r="19" spans="2:63" x14ac:dyDescent="0.3">
      <c r="B19" t="s">
        <v>615</v>
      </c>
      <c r="C19">
        <v>204</v>
      </c>
      <c r="D19">
        <v>209.75</v>
      </c>
      <c r="E19">
        <v>195.4</v>
      </c>
      <c r="F19">
        <v>202.95</v>
      </c>
      <c r="G19">
        <v>26939888</v>
      </c>
      <c r="H19">
        <v>5424286170.6000004</v>
      </c>
      <c r="I19">
        <v>237623</v>
      </c>
      <c r="K19" t="s">
        <v>615</v>
      </c>
      <c r="L19">
        <v>222</v>
      </c>
      <c r="M19">
        <v>222</v>
      </c>
      <c r="N19">
        <v>209.95</v>
      </c>
      <c r="O19">
        <v>210.85</v>
      </c>
      <c r="P19">
        <v>10227592</v>
      </c>
      <c r="Q19">
        <v>2200939120.1999998</v>
      </c>
      <c r="R19">
        <v>127299</v>
      </c>
      <c r="T19" t="s">
        <v>615</v>
      </c>
      <c r="U19">
        <v>214.9</v>
      </c>
      <c r="V19">
        <v>223.85</v>
      </c>
      <c r="W19">
        <v>212.25</v>
      </c>
      <c r="X19">
        <v>222.1</v>
      </c>
      <c r="Y19">
        <v>10838891</v>
      </c>
      <c r="Z19">
        <v>2378443913.1500001</v>
      </c>
      <c r="AA19">
        <v>120106</v>
      </c>
      <c r="AC19" t="s">
        <v>615</v>
      </c>
      <c r="AD19">
        <v>231.1</v>
      </c>
      <c r="AE19">
        <v>235.5</v>
      </c>
      <c r="AF19">
        <v>216.3</v>
      </c>
      <c r="AG19">
        <v>220.4</v>
      </c>
      <c r="AH19">
        <v>16406583</v>
      </c>
      <c r="AI19">
        <v>3674684203.9000001</v>
      </c>
      <c r="AJ19">
        <v>178061</v>
      </c>
      <c r="AL19" t="s">
        <v>615</v>
      </c>
      <c r="AM19">
        <v>243.7</v>
      </c>
      <c r="AN19">
        <v>244.6</v>
      </c>
      <c r="AO19">
        <v>224.35</v>
      </c>
      <c r="AP19">
        <v>229.6</v>
      </c>
      <c r="AQ19">
        <v>13568120</v>
      </c>
      <c r="AR19">
        <v>3112927826.0999999</v>
      </c>
      <c r="AS19">
        <v>161552</v>
      </c>
      <c r="AU19" t="s">
        <v>615</v>
      </c>
      <c r="AV19">
        <v>254</v>
      </c>
      <c r="AW19">
        <v>255.3</v>
      </c>
      <c r="AX19">
        <v>242.15</v>
      </c>
      <c r="AY19">
        <v>243.7</v>
      </c>
      <c r="AZ19">
        <v>10302272</v>
      </c>
      <c r="BA19">
        <v>2551005079.5</v>
      </c>
      <c r="BB19">
        <v>107994</v>
      </c>
      <c r="BD19" t="s">
        <v>615</v>
      </c>
      <c r="BE19">
        <v>246.9</v>
      </c>
      <c r="BF19">
        <v>255.3</v>
      </c>
      <c r="BG19">
        <v>243</v>
      </c>
      <c r="BH19">
        <v>251.8</v>
      </c>
      <c r="BI19">
        <v>9422831</v>
      </c>
      <c r="BJ19">
        <v>2345307054.5999999</v>
      </c>
      <c r="BK19">
        <v>101953</v>
      </c>
    </row>
    <row r="20" spans="2:63" x14ac:dyDescent="0.3">
      <c r="B20" t="s">
        <v>23</v>
      </c>
      <c r="C20">
        <v>37.700000000000003</v>
      </c>
      <c r="D20">
        <v>39.25</v>
      </c>
      <c r="E20">
        <v>36.75</v>
      </c>
      <c r="F20">
        <v>37.450000000000003</v>
      </c>
      <c r="G20">
        <v>51975877</v>
      </c>
      <c r="H20">
        <v>1970319414.25</v>
      </c>
      <c r="I20">
        <v>115405</v>
      </c>
      <c r="K20" t="s">
        <v>23</v>
      </c>
      <c r="L20">
        <v>36.950000000000003</v>
      </c>
      <c r="M20">
        <v>39.1</v>
      </c>
      <c r="N20">
        <v>36.6</v>
      </c>
      <c r="O20">
        <v>37.549999999999997</v>
      </c>
      <c r="P20">
        <v>53394024</v>
      </c>
      <c r="Q20">
        <v>2037857122.55</v>
      </c>
      <c r="R20">
        <v>129109</v>
      </c>
      <c r="T20" t="s">
        <v>23</v>
      </c>
      <c r="U20">
        <v>36.15</v>
      </c>
      <c r="V20">
        <v>37.200000000000003</v>
      </c>
      <c r="W20">
        <v>36</v>
      </c>
      <c r="X20">
        <v>36.65</v>
      </c>
      <c r="Y20">
        <v>28593606</v>
      </c>
      <c r="Z20">
        <v>1047073061.5</v>
      </c>
      <c r="AA20">
        <v>74423</v>
      </c>
      <c r="AC20" t="s">
        <v>23</v>
      </c>
      <c r="AD20">
        <v>39</v>
      </c>
      <c r="AE20">
        <v>39.299999999999997</v>
      </c>
      <c r="AF20">
        <v>36.299999999999997</v>
      </c>
      <c r="AG20">
        <v>36.5</v>
      </c>
      <c r="AH20">
        <v>43613740</v>
      </c>
      <c r="AI20">
        <v>1639729574.95</v>
      </c>
      <c r="AJ20">
        <v>115794</v>
      </c>
      <c r="AL20" t="s">
        <v>23</v>
      </c>
      <c r="AM20">
        <v>41.5</v>
      </c>
      <c r="AN20">
        <v>41.7</v>
      </c>
      <c r="AO20">
        <v>38.35</v>
      </c>
      <c r="AP20">
        <v>38.6</v>
      </c>
      <c r="AQ20">
        <v>35350236</v>
      </c>
      <c r="AR20">
        <v>1384280084.8</v>
      </c>
      <c r="AS20">
        <v>103094</v>
      </c>
      <c r="AU20" t="s">
        <v>23</v>
      </c>
      <c r="AV20">
        <v>43.15</v>
      </c>
      <c r="AW20">
        <v>43.6</v>
      </c>
      <c r="AX20">
        <v>41.4</v>
      </c>
      <c r="AY20">
        <v>41.6</v>
      </c>
      <c r="AZ20">
        <v>24229616</v>
      </c>
      <c r="BA20">
        <v>1023516189.25</v>
      </c>
      <c r="BB20">
        <v>68620</v>
      </c>
      <c r="BD20" t="s">
        <v>23</v>
      </c>
      <c r="BE20">
        <v>43.6</v>
      </c>
      <c r="BF20">
        <v>44.9</v>
      </c>
      <c r="BG20">
        <v>42.85</v>
      </c>
      <c r="BH20">
        <v>43.15</v>
      </c>
      <c r="BI20">
        <v>26197647</v>
      </c>
      <c r="BJ20">
        <v>1142669030.3499999</v>
      </c>
      <c r="BK20">
        <v>70311</v>
      </c>
    </row>
    <row r="21" spans="2:63" x14ac:dyDescent="0.3">
      <c r="B21" t="s">
        <v>24</v>
      </c>
      <c r="C21">
        <v>1295</v>
      </c>
      <c r="D21">
        <v>1322</v>
      </c>
      <c r="E21">
        <v>1267.3499999999999</v>
      </c>
      <c r="F21">
        <v>1274.7</v>
      </c>
      <c r="G21">
        <v>1036091</v>
      </c>
      <c r="H21">
        <v>1338011374.25</v>
      </c>
      <c r="I21">
        <v>37181</v>
      </c>
      <c r="K21" t="s">
        <v>24</v>
      </c>
      <c r="L21">
        <v>1325</v>
      </c>
      <c r="M21">
        <v>1342.8</v>
      </c>
      <c r="N21">
        <v>1289</v>
      </c>
      <c r="O21">
        <v>1301.3</v>
      </c>
      <c r="P21">
        <v>806319</v>
      </c>
      <c r="Q21">
        <v>1063234877.2</v>
      </c>
      <c r="R21">
        <v>27018</v>
      </c>
      <c r="T21" t="s">
        <v>24</v>
      </c>
      <c r="U21">
        <v>1280</v>
      </c>
      <c r="V21">
        <v>1333.85</v>
      </c>
      <c r="W21">
        <v>1278.95</v>
      </c>
      <c r="X21">
        <v>1325</v>
      </c>
      <c r="Y21">
        <v>784299</v>
      </c>
      <c r="Z21">
        <v>1024336793.3</v>
      </c>
      <c r="AA21">
        <v>26001</v>
      </c>
      <c r="AC21" t="s">
        <v>24</v>
      </c>
      <c r="AD21">
        <v>1282.3499999999999</v>
      </c>
      <c r="AE21">
        <v>1307.5</v>
      </c>
      <c r="AF21">
        <v>1263.6500000000001</v>
      </c>
      <c r="AG21">
        <v>1289.25</v>
      </c>
      <c r="AH21">
        <v>1229676</v>
      </c>
      <c r="AI21">
        <v>1586732816.55</v>
      </c>
      <c r="AJ21">
        <v>38993</v>
      </c>
      <c r="AL21" t="s">
        <v>24</v>
      </c>
      <c r="AM21">
        <v>1335</v>
      </c>
      <c r="AN21">
        <v>1337.95</v>
      </c>
      <c r="AO21">
        <v>1273.05</v>
      </c>
      <c r="AP21">
        <v>1282.25</v>
      </c>
      <c r="AQ21">
        <v>1265790</v>
      </c>
      <c r="AR21">
        <v>1633779331.4000001</v>
      </c>
      <c r="AS21">
        <v>43450</v>
      </c>
      <c r="AU21" t="s">
        <v>24</v>
      </c>
      <c r="AV21">
        <v>1372</v>
      </c>
      <c r="AW21">
        <v>1372</v>
      </c>
      <c r="AX21">
        <v>1323</v>
      </c>
      <c r="AY21">
        <v>1335</v>
      </c>
      <c r="AZ21">
        <v>882864</v>
      </c>
      <c r="BA21">
        <v>1183740686.25</v>
      </c>
      <c r="BB21">
        <v>40086</v>
      </c>
      <c r="BD21" t="s">
        <v>24</v>
      </c>
      <c r="BE21">
        <v>1370</v>
      </c>
      <c r="BF21">
        <v>1385.8</v>
      </c>
      <c r="BG21">
        <v>1355.2</v>
      </c>
      <c r="BH21">
        <v>1364</v>
      </c>
      <c r="BI21">
        <v>714738</v>
      </c>
      <c r="BJ21">
        <v>977992749.20000005</v>
      </c>
      <c r="BK21">
        <v>25267</v>
      </c>
    </row>
    <row r="22" spans="2:63" x14ac:dyDescent="0.3">
      <c r="B22" t="s">
        <v>25</v>
      </c>
      <c r="C22">
        <v>62.5</v>
      </c>
      <c r="D22">
        <v>63.55</v>
      </c>
      <c r="E22">
        <v>61.5</v>
      </c>
      <c r="F22">
        <v>63.05</v>
      </c>
      <c r="G22">
        <v>11478106</v>
      </c>
      <c r="H22">
        <v>718550724.54999995</v>
      </c>
      <c r="I22">
        <v>46722</v>
      </c>
      <c r="K22" t="s">
        <v>25</v>
      </c>
      <c r="L22">
        <v>64.400000000000006</v>
      </c>
      <c r="M22">
        <v>65.400000000000006</v>
      </c>
      <c r="N22">
        <v>62.4</v>
      </c>
      <c r="O22">
        <v>63</v>
      </c>
      <c r="P22">
        <v>20381167</v>
      </c>
      <c r="Q22">
        <v>1306108228.5999999</v>
      </c>
      <c r="R22">
        <v>56399</v>
      </c>
      <c r="T22" t="s">
        <v>25</v>
      </c>
      <c r="U22">
        <v>62.6</v>
      </c>
      <c r="V22">
        <v>64.2</v>
      </c>
      <c r="W22">
        <v>61.7</v>
      </c>
      <c r="X22">
        <v>63.2</v>
      </c>
      <c r="Y22">
        <v>16736646</v>
      </c>
      <c r="Z22">
        <v>1055393852.35</v>
      </c>
      <c r="AA22">
        <v>49862</v>
      </c>
      <c r="AC22" t="s">
        <v>25</v>
      </c>
      <c r="AD22">
        <v>65.55</v>
      </c>
      <c r="AE22">
        <v>66.650000000000006</v>
      </c>
      <c r="AF22">
        <v>61.65</v>
      </c>
      <c r="AG22">
        <v>62.3</v>
      </c>
      <c r="AH22">
        <v>21096347</v>
      </c>
      <c r="AI22">
        <v>1343566133.95</v>
      </c>
      <c r="AJ22">
        <v>66942</v>
      </c>
      <c r="AL22" t="s">
        <v>25</v>
      </c>
      <c r="AM22">
        <v>71</v>
      </c>
      <c r="AN22">
        <v>71.8</v>
      </c>
      <c r="AO22">
        <v>64</v>
      </c>
      <c r="AP22">
        <v>64.5</v>
      </c>
      <c r="AQ22">
        <v>42903060</v>
      </c>
      <c r="AR22">
        <v>2885244760</v>
      </c>
      <c r="AS22">
        <v>154535</v>
      </c>
      <c r="AU22" t="s">
        <v>25</v>
      </c>
      <c r="AV22">
        <v>63.05</v>
      </c>
      <c r="AW22">
        <v>68.8</v>
      </c>
      <c r="AX22">
        <v>62.25</v>
      </c>
      <c r="AY22">
        <v>67.75</v>
      </c>
      <c r="AZ22">
        <v>33561469</v>
      </c>
      <c r="BA22">
        <v>2263077628.1500001</v>
      </c>
      <c r="BB22">
        <v>126247</v>
      </c>
      <c r="BD22" t="s">
        <v>25</v>
      </c>
      <c r="BE22">
        <v>64.45</v>
      </c>
      <c r="BF22">
        <v>65.5</v>
      </c>
      <c r="BG22">
        <v>63.25</v>
      </c>
      <c r="BH22">
        <v>63.65</v>
      </c>
      <c r="BI22">
        <v>11319400</v>
      </c>
      <c r="BJ22">
        <v>725678080.20000005</v>
      </c>
      <c r="BK22">
        <v>51031</v>
      </c>
    </row>
    <row r="23" spans="2:63" x14ac:dyDescent="0.3">
      <c r="B23" t="s">
        <v>26</v>
      </c>
      <c r="C23">
        <v>463.6</v>
      </c>
      <c r="D23">
        <v>473.5</v>
      </c>
      <c r="E23">
        <v>453</v>
      </c>
      <c r="F23">
        <v>457.3</v>
      </c>
      <c r="G23">
        <v>2053655</v>
      </c>
      <c r="H23">
        <v>947772373.04999995</v>
      </c>
      <c r="I23">
        <v>37439</v>
      </c>
      <c r="K23" t="s">
        <v>26</v>
      </c>
      <c r="L23">
        <v>443.4</v>
      </c>
      <c r="M23">
        <v>472.85</v>
      </c>
      <c r="N23">
        <v>438.1</v>
      </c>
      <c r="O23">
        <v>465.45</v>
      </c>
      <c r="P23">
        <v>1904926</v>
      </c>
      <c r="Q23">
        <v>871434114.75</v>
      </c>
      <c r="R23">
        <v>39024</v>
      </c>
      <c r="T23" t="s">
        <v>26</v>
      </c>
      <c r="U23">
        <v>438</v>
      </c>
      <c r="V23">
        <v>452</v>
      </c>
      <c r="W23">
        <v>431.45</v>
      </c>
      <c r="X23">
        <v>444.1</v>
      </c>
      <c r="Y23">
        <v>1737199</v>
      </c>
      <c r="Z23">
        <v>759172336.39999998</v>
      </c>
      <c r="AA23">
        <v>27765</v>
      </c>
      <c r="AC23" t="s">
        <v>26</v>
      </c>
      <c r="AD23">
        <v>441.5</v>
      </c>
      <c r="AE23">
        <v>447.15</v>
      </c>
      <c r="AF23">
        <v>435</v>
      </c>
      <c r="AG23">
        <v>439.3</v>
      </c>
      <c r="AH23">
        <v>1613504</v>
      </c>
      <c r="AI23">
        <v>710451623.64999998</v>
      </c>
      <c r="AJ23">
        <v>26116</v>
      </c>
      <c r="AL23" t="s">
        <v>26</v>
      </c>
      <c r="AM23">
        <v>450</v>
      </c>
      <c r="AN23">
        <v>452.95</v>
      </c>
      <c r="AO23">
        <v>438.35</v>
      </c>
      <c r="AP23">
        <v>440.45</v>
      </c>
      <c r="AQ23">
        <v>804337</v>
      </c>
      <c r="AR23">
        <v>356902501.89999998</v>
      </c>
      <c r="AS23">
        <v>21155</v>
      </c>
      <c r="AU23" t="s">
        <v>26</v>
      </c>
      <c r="AV23">
        <v>460</v>
      </c>
      <c r="AW23">
        <v>460</v>
      </c>
      <c r="AX23">
        <v>448.05</v>
      </c>
      <c r="AY23">
        <v>450.85</v>
      </c>
      <c r="AZ23">
        <v>1502999</v>
      </c>
      <c r="BA23">
        <v>678124371.75</v>
      </c>
      <c r="BB23">
        <v>18109</v>
      </c>
      <c r="BD23" t="s">
        <v>26</v>
      </c>
      <c r="BE23">
        <v>450</v>
      </c>
      <c r="BF23">
        <v>459.9</v>
      </c>
      <c r="BG23">
        <v>444.1</v>
      </c>
      <c r="BH23">
        <v>454.95</v>
      </c>
      <c r="BI23">
        <v>1589842</v>
      </c>
      <c r="BJ23">
        <v>715959035.54999995</v>
      </c>
      <c r="BK23">
        <v>31981</v>
      </c>
    </row>
    <row r="24" spans="2:63" x14ac:dyDescent="0.3">
      <c r="B24" t="s">
        <v>27</v>
      </c>
      <c r="C24">
        <v>287.64999999999998</v>
      </c>
      <c r="D24">
        <v>294.45</v>
      </c>
      <c r="E24">
        <v>277.7</v>
      </c>
      <c r="F24">
        <v>284.35000000000002</v>
      </c>
      <c r="G24">
        <v>3357259</v>
      </c>
      <c r="H24">
        <v>955624368.29999995</v>
      </c>
      <c r="I24">
        <v>43559</v>
      </c>
      <c r="K24" t="s">
        <v>27</v>
      </c>
      <c r="L24">
        <v>284.35000000000002</v>
      </c>
      <c r="M24">
        <v>296</v>
      </c>
      <c r="N24">
        <v>281.55</v>
      </c>
      <c r="O24">
        <v>291.60000000000002</v>
      </c>
      <c r="P24">
        <v>3845052</v>
      </c>
      <c r="Q24">
        <v>1112495509.4000001</v>
      </c>
      <c r="R24">
        <v>47877</v>
      </c>
      <c r="T24" t="s">
        <v>27</v>
      </c>
      <c r="U24">
        <v>270.5</v>
      </c>
      <c r="V24">
        <v>283.8</v>
      </c>
      <c r="W24">
        <v>267.7</v>
      </c>
      <c r="X24">
        <v>281.89999999999998</v>
      </c>
      <c r="Y24">
        <v>2514032</v>
      </c>
      <c r="Z24">
        <v>697045313.89999998</v>
      </c>
      <c r="AA24">
        <v>31610</v>
      </c>
      <c r="AC24" t="s">
        <v>27</v>
      </c>
      <c r="AD24">
        <v>273.60000000000002</v>
      </c>
      <c r="AE24">
        <v>281.3</v>
      </c>
      <c r="AF24">
        <v>269</v>
      </c>
      <c r="AG24">
        <v>270.60000000000002</v>
      </c>
      <c r="AH24">
        <v>2623792</v>
      </c>
      <c r="AI24">
        <v>722461418.45000005</v>
      </c>
      <c r="AJ24">
        <v>25273</v>
      </c>
      <c r="AL24" t="s">
        <v>27</v>
      </c>
      <c r="AM24">
        <v>284</v>
      </c>
      <c r="AN24">
        <v>288</v>
      </c>
      <c r="AO24">
        <v>263.10000000000002</v>
      </c>
      <c r="AP24">
        <v>269.7</v>
      </c>
      <c r="AQ24">
        <v>5345896</v>
      </c>
      <c r="AR24">
        <v>1469181770.5999999</v>
      </c>
      <c r="AS24">
        <v>69017</v>
      </c>
      <c r="AU24" t="s">
        <v>27</v>
      </c>
      <c r="AV24">
        <v>279.10000000000002</v>
      </c>
      <c r="AW24">
        <v>280.75</v>
      </c>
      <c r="AX24">
        <v>271.14999999999998</v>
      </c>
      <c r="AY24">
        <v>277.3</v>
      </c>
      <c r="AZ24">
        <v>3499251</v>
      </c>
      <c r="BA24">
        <v>964427033.79999995</v>
      </c>
      <c r="BB24">
        <v>38315</v>
      </c>
      <c r="BD24" t="s">
        <v>27</v>
      </c>
      <c r="BE24">
        <v>282</v>
      </c>
      <c r="BF24">
        <v>282</v>
      </c>
      <c r="BG24">
        <v>271.35000000000002</v>
      </c>
      <c r="BH24">
        <v>276.3</v>
      </c>
      <c r="BI24">
        <v>2984629</v>
      </c>
      <c r="BJ24">
        <v>825024964.70000005</v>
      </c>
      <c r="BK24">
        <v>33965</v>
      </c>
    </row>
    <row r="25" spans="2:63" x14ac:dyDescent="0.3">
      <c r="B25" t="s">
        <v>28</v>
      </c>
      <c r="C25">
        <v>597</v>
      </c>
      <c r="D25">
        <v>597.4</v>
      </c>
      <c r="E25">
        <v>587</v>
      </c>
      <c r="F25">
        <v>593.20000000000005</v>
      </c>
      <c r="G25">
        <v>11416299</v>
      </c>
      <c r="H25">
        <v>6758814648.6999998</v>
      </c>
      <c r="I25">
        <v>170702</v>
      </c>
      <c r="K25" t="s">
        <v>28</v>
      </c>
      <c r="L25">
        <v>590.5</v>
      </c>
      <c r="M25">
        <v>604.5</v>
      </c>
      <c r="N25">
        <v>585.4</v>
      </c>
      <c r="O25">
        <v>594.54999999999995</v>
      </c>
      <c r="P25">
        <v>20292652</v>
      </c>
      <c r="Q25">
        <v>12078157666.549999</v>
      </c>
      <c r="R25">
        <v>222010</v>
      </c>
      <c r="T25" t="s">
        <v>28</v>
      </c>
      <c r="U25">
        <v>605</v>
      </c>
      <c r="V25">
        <v>612</v>
      </c>
      <c r="W25">
        <v>588.6</v>
      </c>
      <c r="X25">
        <v>594.04999999999995</v>
      </c>
      <c r="Y25">
        <v>35744408</v>
      </c>
      <c r="Z25">
        <v>21381025536.5</v>
      </c>
      <c r="AA25">
        <v>372386</v>
      </c>
      <c r="AC25" t="s">
        <v>28</v>
      </c>
      <c r="AD25">
        <v>558.5</v>
      </c>
      <c r="AE25">
        <v>603.5</v>
      </c>
      <c r="AF25">
        <v>557</v>
      </c>
      <c r="AG25">
        <v>598.79999999999995</v>
      </c>
      <c r="AH25">
        <v>71909586</v>
      </c>
      <c r="AI25">
        <v>41965283080.699997</v>
      </c>
      <c r="AJ25">
        <v>716020</v>
      </c>
      <c r="AL25" t="s">
        <v>28</v>
      </c>
      <c r="AM25">
        <v>556.9</v>
      </c>
      <c r="AN25">
        <v>559</v>
      </c>
      <c r="AO25">
        <v>535.20000000000005</v>
      </c>
      <c r="AP25">
        <v>538.04999999999995</v>
      </c>
      <c r="AQ25">
        <v>21586051</v>
      </c>
      <c r="AR25">
        <v>11829269220.799999</v>
      </c>
      <c r="AS25">
        <v>319214</v>
      </c>
      <c r="AU25" t="s">
        <v>28</v>
      </c>
      <c r="AV25">
        <v>543.5</v>
      </c>
      <c r="AW25">
        <v>556.9</v>
      </c>
      <c r="AX25">
        <v>539.4</v>
      </c>
      <c r="AY25">
        <v>554.1</v>
      </c>
      <c r="AZ25">
        <v>14486155</v>
      </c>
      <c r="BA25">
        <v>7968186283.6999998</v>
      </c>
      <c r="BB25">
        <v>202097</v>
      </c>
      <c r="BD25" t="s">
        <v>28</v>
      </c>
      <c r="BE25">
        <v>551.1</v>
      </c>
      <c r="BF25">
        <v>562.5</v>
      </c>
      <c r="BG25">
        <v>535.1</v>
      </c>
      <c r="BH25">
        <v>539.85</v>
      </c>
      <c r="BI25">
        <v>13180895</v>
      </c>
      <c r="BJ25">
        <v>7209850659.1999998</v>
      </c>
      <c r="BK25">
        <v>151782</v>
      </c>
    </row>
    <row r="26" spans="2:63" x14ac:dyDescent="0.3">
      <c r="B26" t="s">
        <v>29</v>
      </c>
      <c r="C26">
        <v>25.4</v>
      </c>
      <c r="D26">
        <v>25.55</v>
      </c>
      <c r="E26">
        <v>24.15</v>
      </c>
      <c r="F26">
        <v>24.55</v>
      </c>
      <c r="G26">
        <v>43983080</v>
      </c>
      <c r="H26">
        <v>1086129254.45</v>
      </c>
      <c r="I26">
        <v>58572</v>
      </c>
      <c r="K26" t="s">
        <v>29</v>
      </c>
      <c r="L26">
        <v>26</v>
      </c>
      <c r="M26">
        <v>26.25</v>
      </c>
      <c r="N26">
        <v>25.3</v>
      </c>
      <c r="O26">
        <v>25.55</v>
      </c>
      <c r="P26">
        <v>42189518</v>
      </c>
      <c r="Q26">
        <v>1088956153.25</v>
      </c>
      <c r="R26">
        <v>51329</v>
      </c>
      <c r="T26" t="s">
        <v>29</v>
      </c>
      <c r="U26">
        <v>25.1</v>
      </c>
      <c r="V26">
        <v>26.6</v>
      </c>
      <c r="W26">
        <v>25</v>
      </c>
      <c r="X26">
        <v>25.95</v>
      </c>
      <c r="Y26">
        <v>59559198</v>
      </c>
      <c r="Z26">
        <v>1550667324.3499999</v>
      </c>
      <c r="AA26">
        <v>75058</v>
      </c>
      <c r="AC26" t="s">
        <v>29</v>
      </c>
      <c r="AD26">
        <v>26.4</v>
      </c>
      <c r="AE26">
        <v>26.55</v>
      </c>
      <c r="AF26">
        <v>25.3</v>
      </c>
      <c r="AG26">
        <v>25.4</v>
      </c>
      <c r="AH26">
        <v>50209529</v>
      </c>
      <c r="AI26">
        <v>1300111151</v>
      </c>
      <c r="AJ26">
        <v>59056</v>
      </c>
      <c r="AL26" t="s">
        <v>29</v>
      </c>
      <c r="AM26">
        <v>27.7</v>
      </c>
      <c r="AN26">
        <v>28.45</v>
      </c>
      <c r="AO26">
        <v>25.85</v>
      </c>
      <c r="AP26">
        <v>26.05</v>
      </c>
      <c r="AQ26">
        <v>90741401</v>
      </c>
      <c r="AR26">
        <v>2413046462.9499998</v>
      </c>
      <c r="AS26">
        <v>101319</v>
      </c>
      <c r="AU26" t="s">
        <v>29</v>
      </c>
      <c r="AV26">
        <v>27.5</v>
      </c>
      <c r="AW26">
        <v>28.25</v>
      </c>
      <c r="AX26">
        <v>27</v>
      </c>
      <c r="AY26">
        <v>27.3</v>
      </c>
      <c r="AZ26">
        <v>88425003</v>
      </c>
      <c r="BA26">
        <v>2431658823.8499999</v>
      </c>
      <c r="BB26">
        <v>109465</v>
      </c>
      <c r="BD26" t="s">
        <v>29</v>
      </c>
      <c r="BE26">
        <v>26.9</v>
      </c>
      <c r="BF26">
        <v>29.25</v>
      </c>
      <c r="BG26">
        <v>25</v>
      </c>
      <c r="BH26">
        <v>27.45</v>
      </c>
      <c r="BI26">
        <v>247691248</v>
      </c>
      <c r="BJ26">
        <v>6915098929.6999998</v>
      </c>
      <c r="BK26">
        <v>328364</v>
      </c>
    </row>
    <row r="27" spans="2:63" x14ac:dyDescent="0.3">
      <c r="B27" t="s">
        <v>30</v>
      </c>
      <c r="C27">
        <v>355</v>
      </c>
      <c r="D27">
        <v>356.85</v>
      </c>
      <c r="E27">
        <v>347.6</v>
      </c>
      <c r="F27">
        <v>350.3</v>
      </c>
      <c r="G27">
        <v>4965522</v>
      </c>
      <c r="H27">
        <v>1750158552.4000001</v>
      </c>
      <c r="I27">
        <v>64665</v>
      </c>
      <c r="K27" t="s">
        <v>30</v>
      </c>
      <c r="L27">
        <v>346.5</v>
      </c>
      <c r="M27">
        <v>357.7</v>
      </c>
      <c r="N27">
        <v>344.75</v>
      </c>
      <c r="O27">
        <v>354.85</v>
      </c>
      <c r="P27">
        <v>9872658</v>
      </c>
      <c r="Q27">
        <v>3492271318.3499999</v>
      </c>
      <c r="R27">
        <v>125834</v>
      </c>
      <c r="T27" t="s">
        <v>30</v>
      </c>
      <c r="U27">
        <v>335.95</v>
      </c>
      <c r="V27">
        <v>349.75</v>
      </c>
      <c r="W27">
        <v>334</v>
      </c>
      <c r="X27">
        <v>346.85</v>
      </c>
      <c r="Y27">
        <v>7499821</v>
      </c>
      <c r="Z27">
        <v>2564799533.25</v>
      </c>
      <c r="AA27">
        <v>103598</v>
      </c>
      <c r="AC27" t="s">
        <v>30</v>
      </c>
      <c r="AD27">
        <v>334</v>
      </c>
      <c r="AE27">
        <v>338.5</v>
      </c>
      <c r="AF27">
        <v>329.3</v>
      </c>
      <c r="AG27">
        <v>336.6</v>
      </c>
      <c r="AH27">
        <v>8104299</v>
      </c>
      <c r="AI27">
        <v>2710499662.6500001</v>
      </c>
      <c r="AJ27">
        <v>87975</v>
      </c>
      <c r="AL27" t="s">
        <v>30</v>
      </c>
      <c r="AM27">
        <v>329</v>
      </c>
      <c r="AN27">
        <v>336.8</v>
      </c>
      <c r="AO27">
        <v>325</v>
      </c>
      <c r="AP27">
        <v>331.75</v>
      </c>
      <c r="AQ27">
        <v>11946594</v>
      </c>
      <c r="AR27">
        <v>3963997718.9499998</v>
      </c>
      <c r="AS27">
        <v>138833</v>
      </c>
      <c r="AU27" t="s">
        <v>30</v>
      </c>
      <c r="AV27">
        <v>325</v>
      </c>
      <c r="AW27">
        <v>338.65</v>
      </c>
      <c r="AX27">
        <v>320.7</v>
      </c>
      <c r="AY27">
        <v>328.5</v>
      </c>
      <c r="AZ27">
        <v>26971956</v>
      </c>
      <c r="BA27">
        <v>8879092019.3999996</v>
      </c>
      <c r="BB27">
        <v>281006</v>
      </c>
      <c r="BD27" t="s">
        <v>30</v>
      </c>
      <c r="BE27">
        <v>337.25</v>
      </c>
      <c r="BF27">
        <v>343.5</v>
      </c>
      <c r="BG27">
        <v>333</v>
      </c>
      <c r="BH27">
        <v>335.15</v>
      </c>
      <c r="BI27">
        <v>8706259</v>
      </c>
      <c r="BJ27">
        <v>2947351570.5</v>
      </c>
      <c r="BK27">
        <v>123965</v>
      </c>
    </row>
    <row r="28" spans="2:63" x14ac:dyDescent="0.3">
      <c r="B28" t="s">
        <v>31</v>
      </c>
      <c r="C28">
        <v>9339</v>
      </c>
      <c r="D28">
        <v>9600</v>
      </c>
      <c r="E28">
        <v>9230</v>
      </c>
      <c r="F28">
        <v>9520.2999999999993</v>
      </c>
      <c r="G28">
        <v>102227</v>
      </c>
      <c r="H28">
        <v>962949763.20000005</v>
      </c>
      <c r="I28">
        <v>21625</v>
      </c>
      <c r="K28" t="s">
        <v>31</v>
      </c>
      <c r="L28">
        <v>9280</v>
      </c>
      <c r="M28">
        <v>9450</v>
      </c>
      <c r="N28">
        <v>9200</v>
      </c>
      <c r="O28">
        <v>9346.7000000000007</v>
      </c>
      <c r="P28">
        <v>29393</v>
      </c>
      <c r="Q28">
        <v>274580879.35000002</v>
      </c>
      <c r="R28">
        <v>9396</v>
      </c>
      <c r="T28" t="s">
        <v>31</v>
      </c>
      <c r="U28">
        <v>9199</v>
      </c>
      <c r="V28">
        <v>9338.4</v>
      </c>
      <c r="W28">
        <v>9098</v>
      </c>
      <c r="X28">
        <v>9264.2999999999993</v>
      </c>
      <c r="Y28">
        <v>24356</v>
      </c>
      <c r="Z28">
        <v>224121065.65000001</v>
      </c>
      <c r="AA28">
        <v>7628</v>
      </c>
      <c r="AC28" t="s">
        <v>31</v>
      </c>
      <c r="AD28">
        <v>9118.1</v>
      </c>
      <c r="AE28">
        <v>9361.25</v>
      </c>
      <c r="AF28">
        <v>9072.0499999999993</v>
      </c>
      <c r="AG28">
        <v>9149.25</v>
      </c>
      <c r="AH28">
        <v>24817</v>
      </c>
      <c r="AI28">
        <v>228510466.15000001</v>
      </c>
      <c r="AJ28">
        <v>6440</v>
      </c>
      <c r="AL28" t="s">
        <v>31</v>
      </c>
      <c r="AM28">
        <v>9640</v>
      </c>
      <c r="AN28">
        <v>9690</v>
      </c>
      <c r="AO28">
        <v>9030</v>
      </c>
      <c r="AP28">
        <v>9070.35</v>
      </c>
      <c r="AQ28">
        <v>40942</v>
      </c>
      <c r="AR28">
        <v>378107521.60000002</v>
      </c>
      <c r="AS28">
        <v>11191</v>
      </c>
      <c r="AU28" t="s">
        <v>31</v>
      </c>
      <c r="AV28">
        <v>9550.0499999999993</v>
      </c>
      <c r="AW28">
        <v>9650</v>
      </c>
      <c r="AX28">
        <v>9385.0499999999993</v>
      </c>
      <c r="AY28">
        <v>9583.15</v>
      </c>
      <c r="AZ28">
        <v>40890</v>
      </c>
      <c r="BA28">
        <v>388535644.35000002</v>
      </c>
      <c r="BB28">
        <v>13704</v>
      </c>
      <c r="BD28" t="s">
        <v>31</v>
      </c>
      <c r="BE28">
        <v>9740</v>
      </c>
      <c r="BF28">
        <v>9850</v>
      </c>
      <c r="BG28">
        <v>9454.0499999999993</v>
      </c>
      <c r="BH28">
        <v>9516.65</v>
      </c>
      <c r="BI28">
        <v>35712</v>
      </c>
      <c r="BJ28">
        <v>343268756.85000002</v>
      </c>
      <c r="BK28">
        <v>9432</v>
      </c>
    </row>
    <row r="29" spans="2:63" x14ac:dyDescent="0.3">
      <c r="B29" t="s">
        <v>32</v>
      </c>
      <c r="C29">
        <v>311</v>
      </c>
      <c r="D29">
        <v>324</v>
      </c>
      <c r="E29">
        <v>307.25</v>
      </c>
      <c r="F29">
        <v>315.2</v>
      </c>
      <c r="G29">
        <v>8539075</v>
      </c>
      <c r="H29">
        <v>2702572534.75</v>
      </c>
      <c r="I29">
        <v>115053</v>
      </c>
      <c r="K29" t="s">
        <v>32</v>
      </c>
      <c r="L29">
        <v>310</v>
      </c>
      <c r="M29">
        <v>316</v>
      </c>
      <c r="N29">
        <v>301.60000000000002</v>
      </c>
      <c r="O29">
        <v>313.2</v>
      </c>
      <c r="P29">
        <v>7465658</v>
      </c>
      <c r="Q29">
        <v>2314800369.9499998</v>
      </c>
      <c r="R29">
        <v>95861</v>
      </c>
      <c r="T29" t="s">
        <v>32</v>
      </c>
      <c r="U29">
        <v>294</v>
      </c>
      <c r="V29">
        <v>311.39999999999998</v>
      </c>
      <c r="W29">
        <v>292.05</v>
      </c>
      <c r="X29">
        <v>308.89999999999998</v>
      </c>
      <c r="Y29">
        <v>8671114</v>
      </c>
      <c r="Z29">
        <v>2646478333.6999998</v>
      </c>
      <c r="AA29">
        <v>116181</v>
      </c>
      <c r="AC29" t="s">
        <v>32</v>
      </c>
      <c r="AD29">
        <v>301.5</v>
      </c>
      <c r="AE29">
        <v>304.39999999999998</v>
      </c>
      <c r="AF29">
        <v>291.8</v>
      </c>
      <c r="AG29">
        <v>293.3</v>
      </c>
      <c r="AH29">
        <v>6022950</v>
      </c>
      <c r="AI29">
        <v>1787656074.0999999</v>
      </c>
      <c r="AJ29">
        <v>84226</v>
      </c>
      <c r="AL29" t="s">
        <v>32</v>
      </c>
      <c r="AM29">
        <v>320.55</v>
      </c>
      <c r="AN29">
        <v>321.5</v>
      </c>
      <c r="AO29">
        <v>291.85000000000002</v>
      </c>
      <c r="AP29">
        <v>294.05</v>
      </c>
      <c r="AQ29">
        <v>10189450</v>
      </c>
      <c r="AR29">
        <v>3082935746.1500001</v>
      </c>
      <c r="AS29">
        <v>131992</v>
      </c>
      <c r="AU29" t="s">
        <v>32</v>
      </c>
      <c r="AV29">
        <v>313</v>
      </c>
      <c r="AW29">
        <v>324.35000000000002</v>
      </c>
      <c r="AX29">
        <v>311.10000000000002</v>
      </c>
      <c r="AY29">
        <v>318.2</v>
      </c>
      <c r="AZ29">
        <v>13883667</v>
      </c>
      <c r="BA29">
        <v>4437357783.3999996</v>
      </c>
      <c r="BB29">
        <v>169504</v>
      </c>
      <c r="BD29" t="s">
        <v>32</v>
      </c>
      <c r="BE29">
        <v>313.45</v>
      </c>
      <c r="BF29">
        <v>316.35000000000002</v>
      </c>
      <c r="BG29">
        <v>307.25</v>
      </c>
      <c r="BH29">
        <v>309.7</v>
      </c>
      <c r="BI29">
        <v>4832186</v>
      </c>
      <c r="BJ29">
        <v>1503351959.2</v>
      </c>
      <c r="BK29">
        <v>80087</v>
      </c>
    </row>
    <row r="30" spans="2:63" x14ac:dyDescent="0.3">
      <c r="B30" t="s">
        <v>33</v>
      </c>
      <c r="C30">
        <v>3104</v>
      </c>
      <c r="D30">
        <v>3184.2</v>
      </c>
      <c r="E30">
        <v>3080</v>
      </c>
      <c r="F30">
        <v>3167.1</v>
      </c>
      <c r="G30">
        <v>630580</v>
      </c>
      <c r="H30">
        <v>1980730122.7</v>
      </c>
      <c r="I30">
        <v>45955</v>
      </c>
      <c r="K30" t="s">
        <v>33</v>
      </c>
      <c r="L30">
        <v>3120.1</v>
      </c>
      <c r="M30">
        <v>3157</v>
      </c>
      <c r="N30">
        <v>3099</v>
      </c>
      <c r="O30">
        <v>3110.95</v>
      </c>
      <c r="P30">
        <v>574325</v>
      </c>
      <c r="Q30">
        <v>1793626950.1500001</v>
      </c>
      <c r="R30">
        <v>50121</v>
      </c>
      <c r="T30" t="s">
        <v>33</v>
      </c>
      <c r="U30">
        <v>3110.6</v>
      </c>
      <c r="V30">
        <v>3159</v>
      </c>
      <c r="W30">
        <v>3106.85</v>
      </c>
      <c r="X30">
        <v>3127.85</v>
      </c>
      <c r="Y30">
        <v>439150</v>
      </c>
      <c r="Z30">
        <v>1377676839</v>
      </c>
      <c r="AA30">
        <v>61420</v>
      </c>
      <c r="AC30" t="s">
        <v>33</v>
      </c>
      <c r="AD30">
        <v>3130.2</v>
      </c>
      <c r="AE30">
        <v>3147.9</v>
      </c>
      <c r="AF30">
        <v>3086.05</v>
      </c>
      <c r="AG30">
        <v>3104</v>
      </c>
      <c r="AH30">
        <v>537217</v>
      </c>
      <c r="AI30">
        <v>1670542443.05</v>
      </c>
      <c r="AJ30">
        <v>48204</v>
      </c>
      <c r="AL30" t="s">
        <v>33</v>
      </c>
      <c r="AM30">
        <v>3110</v>
      </c>
      <c r="AN30">
        <v>3165</v>
      </c>
      <c r="AO30">
        <v>3098.1</v>
      </c>
      <c r="AP30">
        <v>3109.55</v>
      </c>
      <c r="AQ30">
        <v>730350</v>
      </c>
      <c r="AR30">
        <v>2285721436.75</v>
      </c>
      <c r="AS30">
        <v>57553</v>
      </c>
      <c r="AU30" t="s">
        <v>33</v>
      </c>
      <c r="AV30">
        <v>3146.9</v>
      </c>
      <c r="AW30">
        <v>3196</v>
      </c>
      <c r="AX30">
        <v>3115</v>
      </c>
      <c r="AY30">
        <v>3125.65</v>
      </c>
      <c r="AZ30">
        <v>870248</v>
      </c>
      <c r="BA30">
        <v>2742162746.6999998</v>
      </c>
      <c r="BB30">
        <v>68953</v>
      </c>
      <c r="BD30" t="s">
        <v>33</v>
      </c>
      <c r="BE30">
        <v>3065</v>
      </c>
      <c r="BF30">
        <v>3138</v>
      </c>
      <c r="BG30">
        <v>3031.7</v>
      </c>
      <c r="BH30">
        <v>3118.7</v>
      </c>
      <c r="BI30">
        <v>777257</v>
      </c>
      <c r="BJ30">
        <v>2415928992.5999999</v>
      </c>
      <c r="BK30">
        <v>50696</v>
      </c>
    </row>
    <row r="31" spans="2:63" x14ac:dyDescent="0.3">
      <c r="B31" t="s">
        <v>34</v>
      </c>
      <c r="C31">
        <v>346</v>
      </c>
      <c r="D31">
        <v>350.5</v>
      </c>
      <c r="E31">
        <v>343</v>
      </c>
      <c r="F31">
        <v>346.7</v>
      </c>
      <c r="G31">
        <v>4851553</v>
      </c>
      <c r="H31">
        <v>1682128438.05</v>
      </c>
      <c r="I31">
        <v>71841</v>
      </c>
      <c r="K31" t="s">
        <v>34</v>
      </c>
      <c r="L31">
        <v>339.5</v>
      </c>
      <c r="M31">
        <v>353</v>
      </c>
      <c r="N31">
        <v>339.4</v>
      </c>
      <c r="O31">
        <v>344.35</v>
      </c>
      <c r="P31">
        <v>10198978</v>
      </c>
      <c r="Q31">
        <v>3546806525.5999999</v>
      </c>
      <c r="R31">
        <v>112959</v>
      </c>
      <c r="T31" t="s">
        <v>34</v>
      </c>
      <c r="U31">
        <v>326.8</v>
      </c>
      <c r="V31">
        <v>339</v>
      </c>
      <c r="W31">
        <v>325.10000000000002</v>
      </c>
      <c r="X31">
        <v>337.8</v>
      </c>
      <c r="Y31">
        <v>3302453</v>
      </c>
      <c r="Z31">
        <v>1099509422.75</v>
      </c>
      <c r="AA31">
        <v>39341</v>
      </c>
      <c r="AC31" t="s">
        <v>34</v>
      </c>
      <c r="AD31">
        <v>326.05</v>
      </c>
      <c r="AE31">
        <v>330.95</v>
      </c>
      <c r="AF31">
        <v>321.35000000000002</v>
      </c>
      <c r="AG31">
        <v>325.89999999999998</v>
      </c>
      <c r="AH31">
        <v>2773188</v>
      </c>
      <c r="AI31">
        <v>906275073.89999998</v>
      </c>
      <c r="AJ31">
        <v>41728</v>
      </c>
      <c r="AL31" t="s">
        <v>34</v>
      </c>
      <c r="AM31">
        <v>332.5</v>
      </c>
      <c r="AN31">
        <v>335.65</v>
      </c>
      <c r="AO31">
        <v>323.14999999999998</v>
      </c>
      <c r="AP31">
        <v>323.95</v>
      </c>
      <c r="AQ31">
        <v>3086689</v>
      </c>
      <c r="AR31">
        <v>1013407340.45</v>
      </c>
      <c r="AS31">
        <v>35100</v>
      </c>
      <c r="AU31" t="s">
        <v>34</v>
      </c>
      <c r="AV31">
        <v>340</v>
      </c>
      <c r="AW31">
        <v>343</v>
      </c>
      <c r="AX31">
        <v>330</v>
      </c>
      <c r="AY31">
        <v>332.2</v>
      </c>
      <c r="AZ31">
        <v>5091000</v>
      </c>
      <c r="BA31">
        <v>1712462523.3499999</v>
      </c>
      <c r="BB31">
        <v>55642</v>
      </c>
      <c r="BD31" t="s">
        <v>34</v>
      </c>
      <c r="BE31">
        <v>323.10000000000002</v>
      </c>
      <c r="BF31">
        <v>341.75</v>
      </c>
      <c r="BG31">
        <v>322.60000000000002</v>
      </c>
      <c r="BH31">
        <v>336.85</v>
      </c>
      <c r="BI31">
        <v>10950024</v>
      </c>
      <c r="BJ31">
        <v>3689675200.8000002</v>
      </c>
      <c r="BK31">
        <v>122204</v>
      </c>
    </row>
    <row r="32" spans="2:63" x14ac:dyDescent="0.3">
      <c r="B32" t="s">
        <v>35</v>
      </c>
      <c r="C32">
        <v>77.25</v>
      </c>
      <c r="D32">
        <v>80</v>
      </c>
      <c r="E32">
        <v>76.55</v>
      </c>
      <c r="F32">
        <v>77.25</v>
      </c>
      <c r="G32">
        <v>12424368</v>
      </c>
      <c r="H32">
        <v>967604522.10000002</v>
      </c>
      <c r="I32">
        <v>51422</v>
      </c>
      <c r="K32" t="s">
        <v>35</v>
      </c>
      <c r="L32">
        <v>78</v>
      </c>
      <c r="M32">
        <v>80.650000000000006</v>
      </c>
      <c r="N32">
        <v>77.099999999999994</v>
      </c>
      <c r="O32">
        <v>77.7</v>
      </c>
      <c r="P32">
        <v>10973792</v>
      </c>
      <c r="Q32">
        <v>866637614.29999995</v>
      </c>
      <c r="R32">
        <v>47766</v>
      </c>
      <c r="T32" t="s">
        <v>35</v>
      </c>
      <c r="U32">
        <v>76.400000000000006</v>
      </c>
      <c r="V32">
        <v>78.3</v>
      </c>
      <c r="W32">
        <v>75.75</v>
      </c>
      <c r="X32">
        <v>77.349999999999994</v>
      </c>
      <c r="Y32">
        <v>8440420</v>
      </c>
      <c r="Z32">
        <v>649191296.89999998</v>
      </c>
      <c r="AA32">
        <v>31351</v>
      </c>
      <c r="AC32" t="s">
        <v>35</v>
      </c>
      <c r="AD32">
        <v>79.099999999999994</v>
      </c>
      <c r="AE32">
        <v>79.400000000000006</v>
      </c>
      <c r="AF32">
        <v>75.900000000000006</v>
      </c>
      <c r="AG32">
        <v>76.400000000000006</v>
      </c>
      <c r="AH32">
        <v>10117728</v>
      </c>
      <c r="AI32">
        <v>783738695.20000005</v>
      </c>
      <c r="AJ32">
        <v>45359</v>
      </c>
      <c r="AL32" t="s">
        <v>35</v>
      </c>
      <c r="AM32">
        <v>84.6</v>
      </c>
      <c r="AN32">
        <v>84.7</v>
      </c>
      <c r="AO32">
        <v>76.5</v>
      </c>
      <c r="AP32">
        <v>77.599999999999994</v>
      </c>
      <c r="AQ32">
        <v>13412110</v>
      </c>
      <c r="AR32">
        <v>1054812322</v>
      </c>
      <c r="AS32">
        <v>56622</v>
      </c>
      <c r="AU32" t="s">
        <v>35</v>
      </c>
      <c r="AV32">
        <v>86.95</v>
      </c>
      <c r="AW32">
        <v>87.55</v>
      </c>
      <c r="AX32">
        <v>83.15</v>
      </c>
      <c r="AY32">
        <v>83.95</v>
      </c>
      <c r="AZ32">
        <v>10066061</v>
      </c>
      <c r="BA32">
        <v>854017679.14999998</v>
      </c>
      <c r="BB32">
        <v>40501</v>
      </c>
      <c r="BD32" t="s">
        <v>35</v>
      </c>
      <c r="BE32">
        <v>87</v>
      </c>
      <c r="BF32">
        <v>90</v>
      </c>
      <c r="BG32">
        <v>85.65</v>
      </c>
      <c r="BH32">
        <v>86.3</v>
      </c>
      <c r="BI32">
        <v>13561874</v>
      </c>
      <c r="BJ32">
        <v>1188914374.3499999</v>
      </c>
      <c r="BK32">
        <v>57947</v>
      </c>
    </row>
    <row r="33" spans="2:63" x14ac:dyDescent="0.3">
      <c r="B33" t="s">
        <v>36</v>
      </c>
      <c r="C33">
        <v>262.95</v>
      </c>
      <c r="D33">
        <v>274.64999999999998</v>
      </c>
      <c r="E33">
        <v>259.64999999999998</v>
      </c>
      <c r="F33">
        <v>271.14999999999998</v>
      </c>
      <c r="G33">
        <v>1822006</v>
      </c>
      <c r="H33">
        <v>493315978.19999999</v>
      </c>
      <c r="I33">
        <v>24559</v>
      </c>
      <c r="K33" t="s">
        <v>36</v>
      </c>
      <c r="L33">
        <v>263</v>
      </c>
      <c r="M33">
        <v>270</v>
      </c>
      <c r="N33">
        <v>260.25</v>
      </c>
      <c r="O33">
        <v>262.95</v>
      </c>
      <c r="P33">
        <v>1301848</v>
      </c>
      <c r="Q33">
        <v>346352094.39999998</v>
      </c>
      <c r="R33">
        <v>14693</v>
      </c>
      <c r="T33" t="s">
        <v>36</v>
      </c>
      <c r="U33">
        <v>259</v>
      </c>
      <c r="V33">
        <v>265</v>
      </c>
      <c r="W33">
        <v>257.3</v>
      </c>
      <c r="X33">
        <v>264.14999999999998</v>
      </c>
      <c r="Y33">
        <v>920248</v>
      </c>
      <c r="Z33">
        <v>240191749.55000001</v>
      </c>
      <c r="AA33">
        <v>10930</v>
      </c>
      <c r="AC33" t="s">
        <v>36</v>
      </c>
      <c r="AD33">
        <v>262</v>
      </c>
      <c r="AE33">
        <v>267.5</v>
      </c>
      <c r="AF33">
        <v>255.75</v>
      </c>
      <c r="AG33">
        <v>258.75</v>
      </c>
      <c r="AH33">
        <v>1611511</v>
      </c>
      <c r="AI33">
        <v>420876987.80000001</v>
      </c>
      <c r="AJ33">
        <v>21226</v>
      </c>
      <c r="AL33" t="s">
        <v>36</v>
      </c>
      <c r="AM33">
        <v>275</v>
      </c>
      <c r="AN33">
        <v>275.95</v>
      </c>
      <c r="AO33">
        <v>254.75</v>
      </c>
      <c r="AP33">
        <v>255.8</v>
      </c>
      <c r="AQ33">
        <v>1881572</v>
      </c>
      <c r="AR33">
        <v>490181159.75</v>
      </c>
      <c r="AS33">
        <v>22176</v>
      </c>
      <c r="AU33" t="s">
        <v>36</v>
      </c>
      <c r="AV33">
        <v>275.8</v>
      </c>
      <c r="AW33">
        <v>277.7</v>
      </c>
      <c r="AX33">
        <v>265.8</v>
      </c>
      <c r="AY33">
        <v>274.85000000000002</v>
      </c>
      <c r="AZ33">
        <v>1865577</v>
      </c>
      <c r="BA33">
        <v>505263313.94999999</v>
      </c>
      <c r="BB33">
        <v>18324</v>
      </c>
      <c r="BD33" t="s">
        <v>36</v>
      </c>
      <c r="BE33">
        <v>273</v>
      </c>
      <c r="BF33">
        <v>282.89999999999998</v>
      </c>
      <c r="BG33">
        <v>270.35000000000002</v>
      </c>
      <c r="BH33">
        <v>272.2</v>
      </c>
      <c r="BI33">
        <v>1095769</v>
      </c>
      <c r="BJ33">
        <v>302193823.75</v>
      </c>
      <c r="BK33">
        <v>13534</v>
      </c>
    </row>
    <row r="34" spans="2:63" x14ac:dyDescent="0.3">
      <c r="B34" t="s">
        <v>37</v>
      </c>
      <c r="C34">
        <v>569.5</v>
      </c>
      <c r="D34">
        <v>576.70000000000005</v>
      </c>
      <c r="E34">
        <v>547</v>
      </c>
      <c r="F34">
        <v>550</v>
      </c>
      <c r="G34">
        <v>745432</v>
      </c>
      <c r="H34">
        <v>419761454.44999999</v>
      </c>
      <c r="I34">
        <v>20524</v>
      </c>
      <c r="K34" t="s">
        <v>37</v>
      </c>
      <c r="L34">
        <v>575</v>
      </c>
      <c r="M34">
        <v>585.04999999999995</v>
      </c>
      <c r="N34">
        <v>565.75</v>
      </c>
      <c r="O34">
        <v>568.1</v>
      </c>
      <c r="P34">
        <v>380012</v>
      </c>
      <c r="Q34">
        <v>218544259.5</v>
      </c>
      <c r="R34">
        <v>9961</v>
      </c>
      <c r="T34" t="s">
        <v>37</v>
      </c>
      <c r="U34">
        <v>581.1</v>
      </c>
      <c r="V34">
        <v>590</v>
      </c>
      <c r="W34">
        <v>573.65</v>
      </c>
      <c r="X34">
        <v>577.85</v>
      </c>
      <c r="Y34">
        <v>351266</v>
      </c>
      <c r="Z34">
        <v>204265570.69999999</v>
      </c>
      <c r="AA34">
        <v>8765</v>
      </c>
      <c r="AC34" t="s">
        <v>37</v>
      </c>
      <c r="AD34">
        <v>574.9</v>
      </c>
      <c r="AE34">
        <v>588.35</v>
      </c>
      <c r="AF34">
        <v>568.4</v>
      </c>
      <c r="AG34">
        <v>581.35</v>
      </c>
      <c r="AH34">
        <v>709559</v>
      </c>
      <c r="AI34">
        <v>411604939.35000002</v>
      </c>
      <c r="AJ34">
        <v>16254</v>
      </c>
      <c r="AL34" t="s">
        <v>37</v>
      </c>
      <c r="AM34">
        <v>581</v>
      </c>
      <c r="AN34">
        <v>581</v>
      </c>
      <c r="AO34">
        <v>559.15</v>
      </c>
      <c r="AP34">
        <v>567.04999999999995</v>
      </c>
      <c r="AQ34">
        <v>853306</v>
      </c>
      <c r="AR34">
        <v>485626765.05000001</v>
      </c>
      <c r="AS34">
        <v>19009</v>
      </c>
      <c r="AU34" t="s">
        <v>37</v>
      </c>
      <c r="AV34">
        <v>598.9</v>
      </c>
      <c r="AW34">
        <v>598.9</v>
      </c>
      <c r="AX34">
        <v>570.5</v>
      </c>
      <c r="AY34">
        <v>580.1</v>
      </c>
      <c r="AZ34">
        <v>1315789</v>
      </c>
      <c r="BA34">
        <v>762379086.25</v>
      </c>
      <c r="BB34">
        <v>25576</v>
      </c>
      <c r="BD34" t="s">
        <v>37</v>
      </c>
      <c r="BE34">
        <v>594.70000000000005</v>
      </c>
      <c r="BF34">
        <v>616.15</v>
      </c>
      <c r="BG34">
        <v>588.20000000000005</v>
      </c>
      <c r="BH34">
        <v>591.79999999999995</v>
      </c>
      <c r="BI34">
        <v>700826</v>
      </c>
      <c r="BJ34">
        <v>421960099.44999999</v>
      </c>
      <c r="BK34">
        <v>18991</v>
      </c>
    </row>
    <row r="35" spans="2:63" x14ac:dyDescent="0.3">
      <c r="B35" t="s">
        <v>38</v>
      </c>
      <c r="C35">
        <v>130.30000000000001</v>
      </c>
      <c r="D35">
        <v>133.19999999999999</v>
      </c>
      <c r="E35">
        <v>121.2</v>
      </c>
      <c r="F35">
        <v>123.2</v>
      </c>
      <c r="G35">
        <v>19823411</v>
      </c>
      <c r="H35">
        <v>2484887820.9499998</v>
      </c>
      <c r="I35">
        <v>151917</v>
      </c>
      <c r="K35" t="s">
        <v>38</v>
      </c>
      <c r="L35">
        <v>137.15</v>
      </c>
      <c r="M35">
        <v>138.75</v>
      </c>
      <c r="N35">
        <v>128.69999999999999</v>
      </c>
      <c r="O35">
        <v>129.85</v>
      </c>
      <c r="P35">
        <v>12926318</v>
      </c>
      <c r="Q35">
        <v>1726328960.95</v>
      </c>
      <c r="R35">
        <v>85602</v>
      </c>
      <c r="T35" t="s">
        <v>38</v>
      </c>
      <c r="U35">
        <v>127</v>
      </c>
      <c r="V35">
        <v>136.80000000000001</v>
      </c>
      <c r="W35">
        <v>125</v>
      </c>
      <c r="X35">
        <v>135.15</v>
      </c>
      <c r="Y35">
        <v>11693226</v>
      </c>
      <c r="Z35">
        <v>1534123051.4000001</v>
      </c>
      <c r="AA35">
        <v>69686</v>
      </c>
      <c r="AC35" t="s">
        <v>38</v>
      </c>
      <c r="AD35">
        <v>129.69999999999999</v>
      </c>
      <c r="AE35">
        <v>132.35</v>
      </c>
      <c r="AF35">
        <v>126.35</v>
      </c>
      <c r="AG35">
        <v>127.1</v>
      </c>
      <c r="AH35">
        <v>12230168</v>
      </c>
      <c r="AI35">
        <v>1578487418.4000001</v>
      </c>
      <c r="AJ35">
        <v>69694</v>
      </c>
      <c r="AL35" t="s">
        <v>38</v>
      </c>
      <c r="AM35">
        <v>149</v>
      </c>
      <c r="AN35">
        <v>149</v>
      </c>
      <c r="AO35">
        <v>122.5</v>
      </c>
      <c r="AP35">
        <v>125</v>
      </c>
      <c r="AQ35">
        <v>18614167</v>
      </c>
      <c r="AR35">
        <v>2446818711.6500001</v>
      </c>
      <c r="AS35">
        <v>140658</v>
      </c>
      <c r="AU35" t="s">
        <v>38</v>
      </c>
      <c r="AV35">
        <v>149.94999999999999</v>
      </c>
      <c r="AW35">
        <v>151.25</v>
      </c>
      <c r="AX35">
        <v>146.30000000000001</v>
      </c>
      <c r="AY35">
        <v>149.35</v>
      </c>
      <c r="AZ35">
        <v>6748261</v>
      </c>
      <c r="BA35">
        <v>1003577104.7</v>
      </c>
      <c r="BB35">
        <v>44440</v>
      </c>
      <c r="BD35" t="s">
        <v>38</v>
      </c>
      <c r="BE35">
        <v>156.94999999999999</v>
      </c>
      <c r="BF35">
        <v>160.4</v>
      </c>
      <c r="BG35">
        <v>147.1</v>
      </c>
      <c r="BH35">
        <v>148.25</v>
      </c>
      <c r="BI35">
        <v>12910908</v>
      </c>
      <c r="BJ35">
        <v>1973261781.95</v>
      </c>
      <c r="BK35">
        <v>78548</v>
      </c>
    </row>
    <row r="36" spans="2:63" x14ac:dyDescent="0.3">
      <c r="B36" t="s">
        <v>39</v>
      </c>
      <c r="C36">
        <v>616.70000000000005</v>
      </c>
      <c r="D36">
        <v>641.85</v>
      </c>
      <c r="E36">
        <v>610.1</v>
      </c>
      <c r="F36">
        <v>639.35</v>
      </c>
      <c r="G36">
        <v>10875625</v>
      </c>
      <c r="H36">
        <v>6828715774.8500004</v>
      </c>
      <c r="I36">
        <v>147573</v>
      </c>
      <c r="K36" t="s">
        <v>39</v>
      </c>
      <c r="L36">
        <v>620.65</v>
      </c>
      <c r="M36">
        <v>626.85</v>
      </c>
      <c r="N36">
        <v>612.29999999999995</v>
      </c>
      <c r="O36">
        <v>616.6</v>
      </c>
      <c r="P36">
        <v>7916847</v>
      </c>
      <c r="Q36">
        <v>4901908425.9499998</v>
      </c>
      <c r="R36">
        <v>115197</v>
      </c>
      <c r="T36" t="s">
        <v>39</v>
      </c>
      <c r="U36">
        <v>597</v>
      </c>
      <c r="V36">
        <v>624.35</v>
      </c>
      <c r="W36">
        <v>595.4</v>
      </c>
      <c r="X36">
        <v>620.65</v>
      </c>
      <c r="Y36">
        <v>13441070</v>
      </c>
      <c r="Z36">
        <v>8228127113.25</v>
      </c>
      <c r="AA36">
        <v>194557</v>
      </c>
      <c r="AC36" t="s">
        <v>39</v>
      </c>
      <c r="AD36">
        <v>600</v>
      </c>
      <c r="AE36">
        <v>608.79999999999995</v>
      </c>
      <c r="AF36">
        <v>590.20000000000005</v>
      </c>
      <c r="AG36">
        <v>594.95000000000005</v>
      </c>
      <c r="AH36">
        <v>10952723</v>
      </c>
      <c r="AI36">
        <v>6564908742.1999998</v>
      </c>
      <c r="AJ36">
        <v>156026</v>
      </c>
      <c r="AL36" t="s">
        <v>39</v>
      </c>
      <c r="AM36">
        <v>570.6</v>
      </c>
      <c r="AN36">
        <v>605</v>
      </c>
      <c r="AO36">
        <v>570.5</v>
      </c>
      <c r="AP36">
        <v>600.45000000000005</v>
      </c>
      <c r="AQ36">
        <v>22898149</v>
      </c>
      <c r="AR36">
        <v>13528325423.25</v>
      </c>
      <c r="AS36">
        <v>365585</v>
      </c>
      <c r="AU36" t="s">
        <v>39</v>
      </c>
      <c r="AV36">
        <v>572</v>
      </c>
      <c r="AW36">
        <v>585</v>
      </c>
      <c r="AX36">
        <v>565.6</v>
      </c>
      <c r="AY36">
        <v>570.29999999999995</v>
      </c>
      <c r="AZ36">
        <v>14388640</v>
      </c>
      <c r="BA36">
        <v>8255822496.6499996</v>
      </c>
      <c r="BB36">
        <v>184285</v>
      </c>
      <c r="BD36" t="s">
        <v>39</v>
      </c>
      <c r="BE36">
        <v>571</v>
      </c>
      <c r="BF36">
        <v>577.9</v>
      </c>
      <c r="BG36">
        <v>566.1</v>
      </c>
      <c r="BH36">
        <v>569.75</v>
      </c>
      <c r="BI36">
        <v>8546052</v>
      </c>
      <c r="BJ36">
        <v>4881773765.3999996</v>
      </c>
      <c r="BK36">
        <v>159643</v>
      </c>
    </row>
    <row r="37" spans="2:63" x14ac:dyDescent="0.3">
      <c r="B37" t="s">
        <v>40</v>
      </c>
      <c r="C37">
        <v>124</v>
      </c>
      <c r="D37">
        <v>126.05</v>
      </c>
      <c r="E37">
        <v>121.9</v>
      </c>
      <c r="F37">
        <v>125.2</v>
      </c>
      <c r="G37">
        <v>7129073</v>
      </c>
      <c r="H37">
        <v>885933591.39999998</v>
      </c>
      <c r="I37">
        <v>50794</v>
      </c>
      <c r="K37" t="s">
        <v>40</v>
      </c>
      <c r="L37">
        <v>123.9</v>
      </c>
      <c r="M37">
        <v>126.25</v>
      </c>
      <c r="N37">
        <v>122.8</v>
      </c>
      <c r="O37">
        <v>124.5</v>
      </c>
      <c r="P37">
        <v>6187533</v>
      </c>
      <c r="Q37">
        <v>771445889.25</v>
      </c>
      <c r="R37">
        <v>42468</v>
      </c>
      <c r="T37" t="s">
        <v>40</v>
      </c>
      <c r="U37">
        <v>123</v>
      </c>
      <c r="V37">
        <v>125.15</v>
      </c>
      <c r="W37">
        <v>121.85</v>
      </c>
      <c r="X37">
        <v>123.25</v>
      </c>
      <c r="Y37">
        <v>8087994</v>
      </c>
      <c r="Z37">
        <v>998920077.54999995</v>
      </c>
      <c r="AA37">
        <v>83321</v>
      </c>
      <c r="AC37" t="s">
        <v>40</v>
      </c>
      <c r="AD37">
        <v>123.1</v>
      </c>
      <c r="AE37">
        <v>124.15</v>
      </c>
      <c r="AF37">
        <v>121.8</v>
      </c>
      <c r="AG37">
        <v>123.6</v>
      </c>
      <c r="AH37">
        <v>9537937</v>
      </c>
      <c r="AI37">
        <v>1175300503.45</v>
      </c>
      <c r="AJ37">
        <v>70856</v>
      </c>
      <c r="AL37" t="s">
        <v>40</v>
      </c>
      <c r="AM37">
        <v>127</v>
      </c>
      <c r="AN37">
        <v>127</v>
      </c>
      <c r="AO37">
        <v>121.05</v>
      </c>
      <c r="AP37">
        <v>121.7</v>
      </c>
      <c r="AQ37">
        <v>24334222</v>
      </c>
      <c r="AR37">
        <v>2998644153.5999999</v>
      </c>
      <c r="AS37">
        <v>167369</v>
      </c>
      <c r="AU37" t="s">
        <v>40</v>
      </c>
      <c r="AV37">
        <v>129.69999999999999</v>
      </c>
      <c r="AW37">
        <v>130.85</v>
      </c>
      <c r="AX37">
        <v>127.75</v>
      </c>
      <c r="AY37">
        <v>129.6</v>
      </c>
      <c r="AZ37">
        <v>6296866</v>
      </c>
      <c r="BA37">
        <v>815855264.95000005</v>
      </c>
      <c r="BB37">
        <v>48958</v>
      </c>
      <c r="BD37" t="s">
        <v>40</v>
      </c>
      <c r="BE37">
        <v>129.85</v>
      </c>
      <c r="BF37">
        <v>131.44999999999999</v>
      </c>
      <c r="BG37">
        <v>128.05000000000001</v>
      </c>
      <c r="BH37">
        <v>128.65</v>
      </c>
      <c r="BI37">
        <v>5663229</v>
      </c>
      <c r="BJ37">
        <v>732066459.39999998</v>
      </c>
      <c r="BK37">
        <v>48845</v>
      </c>
    </row>
    <row r="38" spans="2:63" x14ac:dyDescent="0.3">
      <c r="B38" t="s">
        <v>41</v>
      </c>
      <c r="C38">
        <v>1322</v>
      </c>
      <c r="D38">
        <v>1345.1</v>
      </c>
      <c r="E38">
        <v>1308.1500000000001</v>
      </c>
      <c r="F38">
        <v>1313.35</v>
      </c>
      <c r="G38">
        <v>1360020</v>
      </c>
      <c r="H38">
        <v>1803416534.5</v>
      </c>
      <c r="I38">
        <v>43449</v>
      </c>
      <c r="K38" t="s">
        <v>41</v>
      </c>
      <c r="L38">
        <v>1362.1</v>
      </c>
      <c r="M38">
        <v>1376.9</v>
      </c>
      <c r="N38">
        <v>1288.0999999999999</v>
      </c>
      <c r="O38">
        <v>1335.1</v>
      </c>
      <c r="P38">
        <v>3173326</v>
      </c>
      <c r="Q38">
        <v>4223094949.8499999</v>
      </c>
      <c r="R38">
        <v>100360</v>
      </c>
      <c r="T38" t="s">
        <v>41</v>
      </c>
      <c r="U38">
        <v>1358</v>
      </c>
      <c r="V38">
        <v>1392</v>
      </c>
      <c r="W38">
        <v>1346.1</v>
      </c>
      <c r="X38">
        <v>1351</v>
      </c>
      <c r="Y38">
        <v>1405133</v>
      </c>
      <c r="Z38">
        <v>1925554806.9000001</v>
      </c>
      <c r="AA38">
        <v>61356</v>
      </c>
      <c r="AC38" t="s">
        <v>41</v>
      </c>
      <c r="AD38">
        <v>1394.1</v>
      </c>
      <c r="AE38">
        <v>1394.5</v>
      </c>
      <c r="AF38">
        <v>1343.55</v>
      </c>
      <c r="AG38">
        <v>1349.55</v>
      </c>
      <c r="AH38">
        <v>1145758</v>
      </c>
      <c r="AI38">
        <v>1554939738.45</v>
      </c>
      <c r="AJ38">
        <v>56824</v>
      </c>
      <c r="AL38" t="s">
        <v>41</v>
      </c>
      <c r="AM38">
        <v>1342.1</v>
      </c>
      <c r="AN38">
        <v>1403</v>
      </c>
      <c r="AO38">
        <v>1332.1</v>
      </c>
      <c r="AP38">
        <v>1380.1</v>
      </c>
      <c r="AQ38">
        <v>1741247</v>
      </c>
      <c r="AR38">
        <v>2385483787.0999999</v>
      </c>
      <c r="AS38">
        <v>86515</v>
      </c>
      <c r="AU38" t="s">
        <v>41</v>
      </c>
      <c r="AV38">
        <v>1354.4</v>
      </c>
      <c r="AW38">
        <v>1364.7</v>
      </c>
      <c r="AX38">
        <v>1321</v>
      </c>
      <c r="AY38">
        <v>1351.8</v>
      </c>
      <c r="AZ38">
        <v>1056371</v>
      </c>
      <c r="BA38">
        <v>1420030612</v>
      </c>
      <c r="BB38">
        <v>48890</v>
      </c>
      <c r="BD38" t="s">
        <v>41</v>
      </c>
      <c r="BE38">
        <v>1343</v>
      </c>
      <c r="BF38">
        <v>1365</v>
      </c>
      <c r="BG38">
        <v>1328.25</v>
      </c>
      <c r="BH38">
        <v>1349.55</v>
      </c>
      <c r="BI38">
        <v>873330</v>
      </c>
      <c r="BJ38">
        <v>1176760423.1500001</v>
      </c>
      <c r="BK38">
        <v>41979</v>
      </c>
    </row>
    <row r="39" spans="2:63" x14ac:dyDescent="0.3">
      <c r="B39" t="s">
        <v>42</v>
      </c>
      <c r="C39">
        <v>357.7</v>
      </c>
      <c r="D39">
        <v>365</v>
      </c>
      <c r="E39">
        <v>345.3</v>
      </c>
      <c r="F39">
        <v>348.35</v>
      </c>
      <c r="G39">
        <v>1839883</v>
      </c>
      <c r="H39">
        <v>655195687.25</v>
      </c>
      <c r="I39">
        <v>53723</v>
      </c>
      <c r="K39" t="s">
        <v>42</v>
      </c>
      <c r="L39">
        <v>355</v>
      </c>
      <c r="M39">
        <v>362</v>
      </c>
      <c r="N39">
        <v>350.3</v>
      </c>
      <c r="O39">
        <v>359.05</v>
      </c>
      <c r="P39">
        <v>1830218</v>
      </c>
      <c r="Q39">
        <v>655475896.95000005</v>
      </c>
      <c r="R39">
        <v>50808</v>
      </c>
      <c r="T39" t="s">
        <v>42</v>
      </c>
      <c r="U39">
        <v>345.6</v>
      </c>
      <c r="V39">
        <v>354.4</v>
      </c>
      <c r="W39">
        <v>341.1</v>
      </c>
      <c r="X39">
        <v>350.75</v>
      </c>
      <c r="Y39">
        <v>1422459</v>
      </c>
      <c r="Z39">
        <v>495153507.55000001</v>
      </c>
      <c r="AA39">
        <v>30241</v>
      </c>
      <c r="AC39" t="s">
        <v>42</v>
      </c>
      <c r="AD39">
        <v>355</v>
      </c>
      <c r="AE39">
        <v>364.8</v>
      </c>
      <c r="AF39">
        <v>347.9</v>
      </c>
      <c r="AG39">
        <v>350.55</v>
      </c>
      <c r="AH39">
        <v>2538310</v>
      </c>
      <c r="AI39">
        <v>907230828.14999998</v>
      </c>
      <c r="AJ39">
        <v>38661</v>
      </c>
      <c r="AL39" t="s">
        <v>42</v>
      </c>
      <c r="AM39">
        <v>380.9</v>
      </c>
      <c r="AN39">
        <v>381.6</v>
      </c>
      <c r="AO39">
        <v>343.45</v>
      </c>
      <c r="AP39">
        <v>349.5</v>
      </c>
      <c r="AQ39">
        <v>1826005</v>
      </c>
      <c r="AR39">
        <v>641352803.60000002</v>
      </c>
      <c r="AS39">
        <v>46727</v>
      </c>
      <c r="AU39" t="s">
        <v>42</v>
      </c>
      <c r="AV39">
        <v>378.95</v>
      </c>
      <c r="AW39">
        <v>385.85</v>
      </c>
      <c r="AX39">
        <v>371.2</v>
      </c>
      <c r="AY39">
        <v>378.35</v>
      </c>
      <c r="AZ39">
        <v>1983442</v>
      </c>
      <c r="BA39">
        <v>751567332.29999995</v>
      </c>
      <c r="BB39">
        <v>40561</v>
      </c>
      <c r="BD39" t="s">
        <v>42</v>
      </c>
      <c r="BE39">
        <v>382.7</v>
      </c>
      <c r="BF39">
        <v>394.9</v>
      </c>
      <c r="BG39">
        <v>374.35</v>
      </c>
      <c r="BH39">
        <v>378.45</v>
      </c>
      <c r="BI39">
        <v>2553969</v>
      </c>
      <c r="BJ39">
        <v>985942785.5</v>
      </c>
      <c r="BK39">
        <v>67155</v>
      </c>
    </row>
    <row r="40" spans="2:63" x14ac:dyDescent="0.3">
      <c r="B40" t="s">
        <v>43</v>
      </c>
      <c r="C40">
        <v>335.3</v>
      </c>
      <c r="D40">
        <v>339.1</v>
      </c>
      <c r="E40">
        <v>326.55</v>
      </c>
      <c r="F40">
        <v>329.7</v>
      </c>
      <c r="G40">
        <v>933192</v>
      </c>
      <c r="H40">
        <v>309311398.19999999</v>
      </c>
      <c r="I40">
        <v>15489</v>
      </c>
      <c r="K40" t="s">
        <v>43</v>
      </c>
      <c r="L40">
        <v>333</v>
      </c>
      <c r="M40">
        <v>343.65</v>
      </c>
      <c r="N40">
        <v>328.05</v>
      </c>
      <c r="O40">
        <v>337.5</v>
      </c>
      <c r="P40">
        <v>721427</v>
      </c>
      <c r="Q40">
        <v>244521546.15000001</v>
      </c>
      <c r="R40">
        <v>16828</v>
      </c>
      <c r="T40" t="s">
        <v>43</v>
      </c>
      <c r="U40">
        <v>325.55</v>
      </c>
      <c r="V40">
        <v>334.85</v>
      </c>
      <c r="W40">
        <v>324</v>
      </c>
      <c r="X40">
        <v>333.3</v>
      </c>
      <c r="Y40">
        <v>910470</v>
      </c>
      <c r="Z40">
        <v>301317170.10000002</v>
      </c>
      <c r="AA40">
        <v>15303</v>
      </c>
      <c r="AC40" t="s">
        <v>43</v>
      </c>
      <c r="AD40">
        <v>322</v>
      </c>
      <c r="AE40">
        <v>332</v>
      </c>
      <c r="AF40">
        <v>315.95</v>
      </c>
      <c r="AG40">
        <v>326.95</v>
      </c>
      <c r="AH40">
        <v>2120543</v>
      </c>
      <c r="AI40">
        <v>694205200.89999998</v>
      </c>
      <c r="AJ40">
        <v>36867</v>
      </c>
      <c r="AL40" t="s">
        <v>43</v>
      </c>
      <c r="AM40">
        <v>338.3</v>
      </c>
      <c r="AN40">
        <v>338.35</v>
      </c>
      <c r="AO40">
        <v>311.2</v>
      </c>
      <c r="AP40">
        <v>317.5</v>
      </c>
      <c r="AQ40">
        <v>2742340</v>
      </c>
      <c r="AR40">
        <v>881219017.29999995</v>
      </c>
      <c r="AS40">
        <v>37985</v>
      </c>
      <c r="AU40" t="s">
        <v>43</v>
      </c>
      <c r="AV40">
        <v>351.95</v>
      </c>
      <c r="AW40">
        <v>353</v>
      </c>
      <c r="AX40">
        <v>335</v>
      </c>
      <c r="AY40">
        <v>338.35</v>
      </c>
      <c r="AZ40">
        <v>5797111</v>
      </c>
      <c r="BA40">
        <v>1990627340.25</v>
      </c>
      <c r="BB40">
        <v>53003</v>
      </c>
      <c r="BD40" t="s">
        <v>43</v>
      </c>
      <c r="BE40">
        <v>359.65</v>
      </c>
      <c r="BF40">
        <v>368.6</v>
      </c>
      <c r="BG40">
        <v>344.5</v>
      </c>
      <c r="BH40">
        <v>347.25</v>
      </c>
      <c r="BI40">
        <v>7244155</v>
      </c>
      <c r="BJ40">
        <v>2541197241.0999999</v>
      </c>
      <c r="BK40">
        <v>34747</v>
      </c>
    </row>
    <row r="41" spans="2:63" x14ac:dyDescent="0.3">
      <c r="B41" t="s">
        <v>44</v>
      </c>
      <c r="C41">
        <v>439.6</v>
      </c>
      <c r="D41">
        <v>443.95</v>
      </c>
      <c r="E41">
        <v>429.9</v>
      </c>
      <c r="F41">
        <v>431.7</v>
      </c>
      <c r="G41">
        <v>3327014</v>
      </c>
      <c r="H41">
        <v>1454503945.3499999</v>
      </c>
      <c r="I41">
        <v>45955</v>
      </c>
      <c r="K41" t="s">
        <v>44</v>
      </c>
      <c r="L41">
        <v>440</v>
      </c>
      <c r="M41">
        <v>449.4</v>
      </c>
      <c r="N41">
        <v>439.1</v>
      </c>
      <c r="O41">
        <v>440.15</v>
      </c>
      <c r="P41">
        <v>2934541</v>
      </c>
      <c r="Q41">
        <v>1303917595.3499999</v>
      </c>
      <c r="R41">
        <v>52371</v>
      </c>
      <c r="T41" t="s">
        <v>44</v>
      </c>
      <c r="U41">
        <v>437.8</v>
      </c>
      <c r="V41">
        <v>444.95</v>
      </c>
      <c r="W41">
        <v>435.25</v>
      </c>
      <c r="X41">
        <v>439.65</v>
      </c>
      <c r="Y41">
        <v>2544159</v>
      </c>
      <c r="Z41">
        <v>1120946314.4000001</v>
      </c>
      <c r="AA41">
        <v>38665</v>
      </c>
      <c r="AC41" t="s">
        <v>44</v>
      </c>
      <c r="AD41">
        <v>440.45</v>
      </c>
      <c r="AE41">
        <v>447.15</v>
      </c>
      <c r="AF41">
        <v>433.5</v>
      </c>
      <c r="AG41">
        <v>437.1</v>
      </c>
      <c r="AH41">
        <v>3631047</v>
      </c>
      <c r="AI41">
        <v>1594052404.05</v>
      </c>
      <c r="AJ41">
        <v>52543</v>
      </c>
      <c r="AL41" t="s">
        <v>44</v>
      </c>
      <c r="AM41">
        <v>446</v>
      </c>
      <c r="AN41">
        <v>446</v>
      </c>
      <c r="AO41">
        <v>430.1</v>
      </c>
      <c r="AP41">
        <v>436.1</v>
      </c>
      <c r="AQ41">
        <v>3056877</v>
      </c>
      <c r="AR41">
        <v>1334234614.55</v>
      </c>
      <c r="AS41">
        <v>79782</v>
      </c>
      <c r="AU41" t="s">
        <v>44</v>
      </c>
      <c r="AV41">
        <v>463</v>
      </c>
      <c r="AW41">
        <v>463.65</v>
      </c>
      <c r="AX41">
        <v>441.35</v>
      </c>
      <c r="AY41">
        <v>443.9</v>
      </c>
      <c r="AZ41">
        <v>4050139</v>
      </c>
      <c r="BA41">
        <v>1825416417.05</v>
      </c>
      <c r="BB41">
        <v>62507</v>
      </c>
      <c r="BD41" t="s">
        <v>44</v>
      </c>
      <c r="BE41">
        <v>445.5</v>
      </c>
      <c r="BF41">
        <v>461</v>
      </c>
      <c r="BG41">
        <v>445</v>
      </c>
      <c r="BH41">
        <v>458.6</v>
      </c>
      <c r="BI41">
        <v>3710985</v>
      </c>
      <c r="BJ41">
        <v>1692349069.5999999</v>
      </c>
      <c r="BK41">
        <v>55531</v>
      </c>
    </row>
    <row r="42" spans="2:63" x14ac:dyDescent="0.3">
      <c r="B42" t="s">
        <v>45</v>
      </c>
      <c r="C42">
        <v>2351</v>
      </c>
      <c r="D42">
        <v>2375.15</v>
      </c>
      <c r="E42">
        <v>2305</v>
      </c>
      <c r="F42">
        <v>2320</v>
      </c>
      <c r="G42">
        <v>479501</v>
      </c>
      <c r="H42">
        <v>1120716756.2</v>
      </c>
      <c r="I42">
        <v>36251</v>
      </c>
      <c r="K42" t="s">
        <v>45</v>
      </c>
      <c r="L42">
        <v>2375</v>
      </c>
      <c r="M42">
        <v>2390.5</v>
      </c>
      <c r="N42">
        <v>2333.3000000000002</v>
      </c>
      <c r="O42">
        <v>2357.35</v>
      </c>
      <c r="P42">
        <v>317110</v>
      </c>
      <c r="Q42">
        <v>747416161.75</v>
      </c>
      <c r="R42">
        <v>25829</v>
      </c>
      <c r="T42" t="s">
        <v>45</v>
      </c>
      <c r="U42">
        <v>2325</v>
      </c>
      <c r="V42">
        <v>2376.6999999999998</v>
      </c>
      <c r="W42">
        <v>2311.1</v>
      </c>
      <c r="X42">
        <v>2372.6999999999998</v>
      </c>
      <c r="Y42">
        <v>601003</v>
      </c>
      <c r="Z42">
        <v>1409754616.8</v>
      </c>
      <c r="AA42">
        <v>39340</v>
      </c>
      <c r="AC42" t="s">
        <v>45</v>
      </c>
      <c r="AD42">
        <v>2350</v>
      </c>
      <c r="AE42">
        <v>2358</v>
      </c>
      <c r="AF42">
        <v>2307.8000000000002</v>
      </c>
      <c r="AG42">
        <v>2321.75</v>
      </c>
      <c r="AH42">
        <v>322942</v>
      </c>
      <c r="AI42">
        <v>753926462.14999998</v>
      </c>
      <c r="AJ42">
        <v>17822</v>
      </c>
      <c r="AL42" t="s">
        <v>45</v>
      </c>
      <c r="AM42">
        <v>2342</v>
      </c>
      <c r="AN42">
        <v>2379</v>
      </c>
      <c r="AO42">
        <v>2318.4</v>
      </c>
      <c r="AP42">
        <v>2330.1999999999998</v>
      </c>
      <c r="AQ42">
        <v>600640</v>
      </c>
      <c r="AR42">
        <v>1409057960.95</v>
      </c>
      <c r="AS42">
        <v>44792</v>
      </c>
      <c r="AU42" t="s">
        <v>45</v>
      </c>
      <c r="AV42">
        <v>2376</v>
      </c>
      <c r="AW42">
        <v>2413</v>
      </c>
      <c r="AX42">
        <v>2327.35</v>
      </c>
      <c r="AY42">
        <v>2335.1999999999998</v>
      </c>
      <c r="AZ42">
        <v>600190</v>
      </c>
      <c r="BA42">
        <v>1419775431.3499999</v>
      </c>
      <c r="BB42">
        <v>38986</v>
      </c>
      <c r="BD42" t="s">
        <v>45</v>
      </c>
      <c r="BE42">
        <v>2329</v>
      </c>
      <c r="BF42">
        <v>2377.9</v>
      </c>
      <c r="BG42">
        <v>2302</v>
      </c>
      <c r="BH42">
        <v>2366.6</v>
      </c>
      <c r="BI42">
        <v>413755</v>
      </c>
      <c r="BJ42">
        <v>976938144.89999998</v>
      </c>
      <c r="BK42">
        <v>20255</v>
      </c>
    </row>
    <row r="43" spans="2:63" x14ac:dyDescent="0.3">
      <c r="B43" t="s">
        <v>46</v>
      </c>
      <c r="C43">
        <v>137.5</v>
      </c>
      <c r="D43">
        <v>140</v>
      </c>
      <c r="E43">
        <v>133.85</v>
      </c>
      <c r="F43">
        <v>135.15</v>
      </c>
      <c r="G43">
        <v>6331378</v>
      </c>
      <c r="H43">
        <v>864458019.60000002</v>
      </c>
      <c r="I43">
        <v>29525</v>
      </c>
      <c r="K43" t="s">
        <v>46</v>
      </c>
      <c r="L43">
        <v>139</v>
      </c>
      <c r="M43">
        <v>141</v>
      </c>
      <c r="N43">
        <v>136.6</v>
      </c>
      <c r="O43">
        <v>138.6</v>
      </c>
      <c r="P43">
        <v>5864536</v>
      </c>
      <c r="Q43">
        <v>815052628.39999998</v>
      </c>
      <c r="R43">
        <v>40036</v>
      </c>
      <c r="T43" t="s">
        <v>46</v>
      </c>
      <c r="U43">
        <v>132.05000000000001</v>
      </c>
      <c r="V43">
        <v>141.80000000000001</v>
      </c>
      <c r="W43">
        <v>130.75</v>
      </c>
      <c r="X43">
        <v>139.25</v>
      </c>
      <c r="Y43">
        <v>11788743</v>
      </c>
      <c r="Z43">
        <v>1609062695.55</v>
      </c>
      <c r="AA43">
        <v>61094</v>
      </c>
      <c r="AC43" t="s">
        <v>46</v>
      </c>
      <c r="AD43">
        <v>134.5</v>
      </c>
      <c r="AE43">
        <v>135.44999999999999</v>
      </c>
      <c r="AF43">
        <v>130.4</v>
      </c>
      <c r="AG43">
        <v>131.44999999999999</v>
      </c>
      <c r="AH43">
        <v>6068689</v>
      </c>
      <c r="AI43">
        <v>805623471.54999995</v>
      </c>
      <c r="AJ43">
        <v>32083</v>
      </c>
      <c r="AL43" t="s">
        <v>46</v>
      </c>
      <c r="AM43">
        <v>138.5</v>
      </c>
      <c r="AN43">
        <v>138.80000000000001</v>
      </c>
      <c r="AO43">
        <v>129.69999999999999</v>
      </c>
      <c r="AP43">
        <v>132.44999999999999</v>
      </c>
      <c r="AQ43">
        <v>7009940</v>
      </c>
      <c r="AR43">
        <v>930787534.5</v>
      </c>
      <c r="AS43">
        <v>36961</v>
      </c>
      <c r="AU43" t="s">
        <v>46</v>
      </c>
      <c r="AV43">
        <v>139</v>
      </c>
      <c r="AW43">
        <v>140.5</v>
      </c>
      <c r="AX43">
        <v>136.65</v>
      </c>
      <c r="AY43">
        <v>138.80000000000001</v>
      </c>
      <c r="AZ43">
        <v>8090978</v>
      </c>
      <c r="BA43">
        <v>1120808676.55</v>
      </c>
      <c r="BB43">
        <v>50310</v>
      </c>
      <c r="BD43" t="s">
        <v>46</v>
      </c>
      <c r="BE43">
        <v>139.85</v>
      </c>
      <c r="BF43">
        <v>140</v>
      </c>
      <c r="BG43">
        <v>135</v>
      </c>
      <c r="BH43">
        <v>137.05000000000001</v>
      </c>
      <c r="BI43">
        <v>8704139</v>
      </c>
      <c r="BJ43">
        <v>1191144224.8</v>
      </c>
      <c r="BK43">
        <v>55169</v>
      </c>
    </row>
    <row r="44" spans="2:63" x14ac:dyDescent="0.3">
      <c r="B44" t="s">
        <v>47</v>
      </c>
      <c r="C44">
        <v>3840.6</v>
      </c>
      <c r="D44">
        <v>3910</v>
      </c>
      <c r="E44">
        <v>3811</v>
      </c>
      <c r="F44">
        <v>3892.85</v>
      </c>
      <c r="G44">
        <v>1010561</v>
      </c>
      <c r="H44">
        <v>3904158735.5</v>
      </c>
      <c r="I44">
        <v>64836</v>
      </c>
      <c r="K44" t="s">
        <v>47</v>
      </c>
      <c r="L44">
        <v>3950</v>
      </c>
      <c r="M44">
        <v>3954.15</v>
      </c>
      <c r="N44">
        <v>3825.5</v>
      </c>
      <c r="O44">
        <v>3847.5</v>
      </c>
      <c r="P44">
        <v>1734433</v>
      </c>
      <c r="Q44">
        <v>6715626809.25</v>
      </c>
      <c r="R44">
        <v>101877</v>
      </c>
      <c r="T44" t="s">
        <v>47</v>
      </c>
      <c r="U44">
        <v>3720.9</v>
      </c>
      <c r="V44">
        <v>3930</v>
      </c>
      <c r="W44">
        <v>3693.15</v>
      </c>
      <c r="X44">
        <v>3910.2</v>
      </c>
      <c r="Y44">
        <v>4216736</v>
      </c>
      <c r="Z44">
        <v>16056134189.200001</v>
      </c>
      <c r="AA44">
        <v>235377</v>
      </c>
      <c r="AC44" t="s">
        <v>47</v>
      </c>
      <c r="AD44">
        <v>3700.15</v>
      </c>
      <c r="AE44">
        <v>3722</v>
      </c>
      <c r="AF44">
        <v>3660.1</v>
      </c>
      <c r="AG44">
        <v>3699.6</v>
      </c>
      <c r="AH44">
        <v>935404</v>
      </c>
      <c r="AI44">
        <v>3464609542.1999998</v>
      </c>
      <c r="AJ44">
        <v>72084</v>
      </c>
      <c r="AL44" t="s">
        <v>47</v>
      </c>
      <c r="AM44">
        <v>3760.15</v>
      </c>
      <c r="AN44">
        <v>3762.55</v>
      </c>
      <c r="AO44">
        <v>3613.85</v>
      </c>
      <c r="AP44">
        <v>3679.15</v>
      </c>
      <c r="AQ44">
        <v>990955</v>
      </c>
      <c r="AR44">
        <v>3650886048.9000001</v>
      </c>
      <c r="AS44">
        <v>70604</v>
      </c>
      <c r="AU44" t="s">
        <v>47</v>
      </c>
      <c r="AV44">
        <v>3746</v>
      </c>
      <c r="AW44">
        <v>3778.9</v>
      </c>
      <c r="AX44">
        <v>3717.05</v>
      </c>
      <c r="AY44">
        <v>3735.1</v>
      </c>
      <c r="AZ44">
        <v>899387</v>
      </c>
      <c r="BA44">
        <v>3374905078.1999998</v>
      </c>
      <c r="BB44">
        <v>72346</v>
      </c>
      <c r="BD44" t="s">
        <v>47</v>
      </c>
      <c r="BE44">
        <v>3790</v>
      </c>
      <c r="BF44">
        <v>3819.95</v>
      </c>
      <c r="BG44">
        <v>3718.6</v>
      </c>
      <c r="BH44">
        <v>3732</v>
      </c>
      <c r="BI44">
        <v>897141</v>
      </c>
      <c r="BJ44">
        <v>3377599247.9499998</v>
      </c>
      <c r="BK44">
        <v>59431</v>
      </c>
    </row>
    <row r="45" spans="2:63" x14ac:dyDescent="0.3">
      <c r="B45" t="s">
        <v>48</v>
      </c>
      <c r="C45">
        <v>13901</v>
      </c>
      <c r="D45">
        <v>14097.95</v>
      </c>
      <c r="E45">
        <v>13700</v>
      </c>
      <c r="F45">
        <v>13922.4</v>
      </c>
      <c r="G45">
        <v>183699</v>
      </c>
      <c r="H45">
        <v>2551837043.9499998</v>
      </c>
      <c r="I45">
        <v>43006</v>
      </c>
      <c r="K45" t="s">
        <v>48</v>
      </c>
      <c r="L45">
        <v>13477</v>
      </c>
      <c r="M45">
        <v>14199</v>
      </c>
      <c r="N45">
        <v>13356.1</v>
      </c>
      <c r="O45">
        <v>14087.6</v>
      </c>
      <c r="P45">
        <v>322204</v>
      </c>
      <c r="Q45">
        <v>4500654217.8500004</v>
      </c>
      <c r="R45">
        <v>74708</v>
      </c>
      <c r="T45" t="s">
        <v>48</v>
      </c>
      <c r="U45">
        <v>12966.2</v>
      </c>
      <c r="V45">
        <v>13800</v>
      </c>
      <c r="W45">
        <v>12868</v>
      </c>
      <c r="X45">
        <v>13675.1</v>
      </c>
      <c r="Y45">
        <v>266549</v>
      </c>
      <c r="Z45">
        <v>3531773389.0500002</v>
      </c>
      <c r="AA45">
        <v>62919</v>
      </c>
      <c r="AC45" t="s">
        <v>48</v>
      </c>
      <c r="AD45">
        <v>13300</v>
      </c>
      <c r="AE45">
        <v>13346.3</v>
      </c>
      <c r="AF45">
        <v>12875.05</v>
      </c>
      <c r="AG45">
        <v>12966.2</v>
      </c>
      <c r="AH45">
        <v>250697</v>
      </c>
      <c r="AI45">
        <v>3274342298.9000001</v>
      </c>
      <c r="AJ45">
        <v>63068</v>
      </c>
      <c r="AL45" t="s">
        <v>48</v>
      </c>
      <c r="AM45">
        <v>14050.2</v>
      </c>
      <c r="AN45">
        <v>14050.2</v>
      </c>
      <c r="AO45">
        <v>12855.45</v>
      </c>
      <c r="AP45">
        <v>12988.2</v>
      </c>
      <c r="AQ45">
        <v>275273</v>
      </c>
      <c r="AR45">
        <v>3684192428.0999999</v>
      </c>
      <c r="AS45">
        <v>70193</v>
      </c>
      <c r="AU45" t="s">
        <v>48</v>
      </c>
      <c r="AV45">
        <v>14080</v>
      </c>
      <c r="AW45">
        <v>14199</v>
      </c>
      <c r="AX45">
        <v>13650</v>
      </c>
      <c r="AY45">
        <v>14099.6</v>
      </c>
      <c r="AZ45">
        <v>235025</v>
      </c>
      <c r="BA45">
        <v>3281942975.1999998</v>
      </c>
      <c r="BB45">
        <v>53635</v>
      </c>
      <c r="BD45" t="s">
        <v>48</v>
      </c>
      <c r="BE45">
        <v>14120</v>
      </c>
      <c r="BF45">
        <v>14270.15</v>
      </c>
      <c r="BG45">
        <v>13980</v>
      </c>
      <c r="BH45">
        <v>14031.85</v>
      </c>
      <c r="BI45">
        <v>148178</v>
      </c>
      <c r="BJ45">
        <v>2091410535.0999999</v>
      </c>
      <c r="BK45">
        <v>35053</v>
      </c>
    </row>
    <row r="46" spans="2:63" x14ac:dyDescent="0.3">
      <c r="B46" t="s">
        <v>49</v>
      </c>
      <c r="C46">
        <v>44</v>
      </c>
      <c r="D46">
        <v>45.6</v>
      </c>
      <c r="E46">
        <v>40.9</v>
      </c>
      <c r="F46">
        <v>41.65</v>
      </c>
      <c r="G46">
        <v>27940516</v>
      </c>
      <c r="H46">
        <v>1206778137.95</v>
      </c>
      <c r="I46">
        <v>114191</v>
      </c>
      <c r="K46" t="s">
        <v>49</v>
      </c>
      <c r="L46">
        <v>45.35</v>
      </c>
      <c r="M46">
        <v>46.5</v>
      </c>
      <c r="N46">
        <v>43.8</v>
      </c>
      <c r="O46">
        <v>44.5</v>
      </c>
      <c r="P46">
        <v>23706384</v>
      </c>
      <c r="Q46">
        <v>1078416870.55</v>
      </c>
      <c r="R46">
        <v>91068</v>
      </c>
      <c r="T46" t="s">
        <v>49</v>
      </c>
      <c r="U46">
        <v>44.9</v>
      </c>
      <c r="V46">
        <v>46.4</v>
      </c>
      <c r="W46">
        <v>44.5</v>
      </c>
      <c r="X46">
        <v>45.2</v>
      </c>
      <c r="Y46">
        <v>24451870</v>
      </c>
      <c r="Z46">
        <v>1106924730</v>
      </c>
      <c r="AA46">
        <v>53904</v>
      </c>
      <c r="AC46" t="s">
        <v>49</v>
      </c>
      <c r="AD46">
        <v>45.25</v>
      </c>
      <c r="AE46">
        <v>45.9</v>
      </c>
      <c r="AF46">
        <v>43.05</v>
      </c>
      <c r="AG46">
        <v>43.75</v>
      </c>
      <c r="AH46">
        <v>26841802</v>
      </c>
      <c r="AI46">
        <v>1194166701.75</v>
      </c>
      <c r="AJ46">
        <v>59688</v>
      </c>
      <c r="AL46" t="s">
        <v>49</v>
      </c>
      <c r="AM46">
        <v>49.4</v>
      </c>
      <c r="AN46">
        <v>49.4</v>
      </c>
      <c r="AO46">
        <v>43.35</v>
      </c>
      <c r="AP46">
        <v>44.25</v>
      </c>
      <c r="AQ46">
        <v>19169059</v>
      </c>
      <c r="AR46">
        <v>872131369.04999995</v>
      </c>
      <c r="AS46">
        <v>62315</v>
      </c>
      <c r="AU46" t="s">
        <v>49</v>
      </c>
      <c r="AV46">
        <v>50.8</v>
      </c>
      <c r="AW46">
        <v>50.95</v>
      </c>
      <c r="AX46">
        <v>48.25</v>
      </c>
      <c r="AY46">
        <v>49.85</v>
      </c>
      <c r="AZ46">
        <v>23165095</v>
      </c>
      <c r="BA46">
        <v>1141370085.1500001</v>
      </c>
      <c r="BB46">
        <v>60442</v>
      </c>
      <c r="BD46" t="s">
        <v>49</v>
      </c>
      <c r="BE46">
        <v>52.35</v>
      </c>
      <c r="BF46">
        <v>56.25</v>
      </c>
      <c r="BG46">
        <v>50.3</v>
      </c>
      <c r="BH46">
        <v>51.8</v>
      </c>
      <c r="BI46">
        <v>26479392</v>
      </c>
      <c r="BJ46">
        <v>1420042624.45</v>
      </c>
      <c r="BK46">
        <v>73432</v>
      </c>
    </row>
    <row r="47" spans="2:63" x14ac:dyDescent="0.3">
      <c r="B47" t="s">
        <v>50</v>
      </c>
      <c r="C47">
        <v>875</v>
      </c>
      <c r="D47">
        <v>918.95</v>
      </c>
      <c r="E47">
        <v>865</v>
      </c>
      <c r="F47">
        <v>909.65</v>
      </c>
      <c r="G47">
        <v>4150075</v>
      </c>
      <c r="H47">
        <v>3693109342.0999999</v>
      </c>
      <c r="I47">
        <v>94670</v>
      </c>
      <c r="K47" t="s">
        <v>50</v>
      </c>
      <c r="L47">
        <v>870</v>
      </c>
      <c r="M47">
        <v>885.65</v>
      </c>
      <c r="N47">
        <v>862.75</v>
      </c>
      <c r="O47">
        <v>881.25</v>
      </c>
      <c r="P47">
        <v>2559584</v>
      </c>
      <c r="Q47">
        <v>2247933493</v>
      </c>
      <c r="R47">
        <v>57494</v>
      </c>
      <c r="T47" t="s">
        <v>50</v>
      </c>
      <c r="U47">
        <v>835.55</v>
      </c>
      <c r="V47">
        <v>880</v>
      </c>
      <c r="W47">
        <v>829</v>
      </c>
      <c r="X47">
        <v>867.35</v>
      </c>
      <c r="Y47">
        <v>3882308</v>
      </c>
      <c r="Z47">
        <v>3293936416.8499999</v>
      </c>
      <c r="AA47">
        <v>87538</v>
      </c>
      <c r="AC47" t="s">
        <v>50</v>
      </c>
      <c r="AD47">
        <v>820.7</v>
      </c>
      <c r="AE47">
        <v>841.55</v>
      </c>
      <c r="AF47">
        <v>817.35</v>
      </c>
      <c r="AG47">
        <v>835.6</v>
      </c>
      <c r="AH47">
        <v>4134658</v>
      </c>
      <c r="AI47">
        <v>3437085009.6999998</v>
      </c>
      <c r="AJ47">
        <v>96068</v>
      </c>
      <c r="AL47" t="s">
        <v>50</v>
      </c>
      <c r="AM47">
        <v>824.95</v>
      </c>
      <c r="AN47">
        <v>833.45</v>
      </c>
      <c r="AO47">
        <v>803</v>
      </c>
      <c r="AP47">
        <v>810.5</v>
      </c>
      <c r="AQ47">
        <v>4822543</v>
      </c>
      <c r="AR47">
        <v>3953114752.6500001</v>
      </c>
      <c r="AS47">
        <v>112803</v>
      </c>
      <c r="AU47" t="s">
        <v>50</v>
      </c>
      <c r="AV47">
        <v>810</v>
      </c>
      <c r="AW47">
        <v>835.65</v>
      </c>
      <c r="AX47">
        <v>798.5</v>
      </c>
      <c r="AY47">
        <v>823.55</v>
      </c>
      <c r="AZ47">
        <v>7676115</v>
      </c>
      <c r="BA47">
        <v>6295357075.1499996</v>
      </c>
      <c r="BB47">
        <v>176880</v>
      </c>
      <c r="BD47" t="s">
        <v>50</v>
      </c>
      <c r="BE47">
        <v>795.9</v>
      </c>
      <c r="BF47">
        <v>807.7</v>
      </c>
      <c r="BG47">
        <v>778.2</v>
      </c>
      <c r="BH47">
        <v>794.3</v>
      </c>
      <c r="BI47">
        <v>5873699</v>
      </c>
      <c r="BJ47">
        <v>4666898653.8000002</v>
      </c>
      <c r="BK47">
        <v>114563</v>
      </c>
    </row>
    <row r="48" spans="2:63" x14ac:dyDescent="0.3">
      <c r="B48" t="s">
        <v>51</v>
      </c>
      <c r="C48">
        <v>153.4</v>
      </c>
      <c r="D48">
        <v>157.69999999999999</v>
      </c>
      <c r="E48">
        <v>151.94999999999999</v>
      </c>
      <c r="F48">
        <v>154.1</v>
      </c>
      <c r="G48">
        <v>1929128</v>
      </c>
      <c r="H48">
        <v>297884355.14999998</v>
      </c>
      <c r="I48">
        <v>18581</v>
      </c>
      <c r="K48" t="s">
        <v>51</v>
      </c>
      <c r="L48">
        <v>150.9</v>
      </c>
      <c r="M48">
        <v>156.5</v>
      </c>
      <c r="N48">
        <v>150</v>
      </c>
      <c r="O48">
        <v>155.05000000000001</v>
      </c>
      <c r="P48">
        <v>2545304</v>
      </c>
      <c r="Q48">
        <v>394503814.05000001</v>
      </c>
      <c r="R48">
        <v>25587</v>
      </c>
      <c r="T48" t="s">
        <v>51</v>
      </c>
      <c r="U48">
        <v>149</v>
      </c>
      <c r="V48">
        <v>150.80000000000001</v>
      </c>
      <c r="W48">
        <v>147.94999999999999</v>
      </c>
      <c r="X48">
        <v>149.4</v>
      </c>
      <c r="Y48">
        <v>2842830</v>
      </c>
      <c r="Z48">
        <v>424435318.5</v>
      </c>
      <c r="AA48">
        <v>18528</v>
      </c>
      <c r="AC48" t="s">
        <v>51</v>
      </c>
      <c r="AD48">
        <v>153</v>
      </c>
      <c r="AE48">
        <v>153.30000000000001</v>
      </c>
      <c r="AF48">
        <v>148.4</v>
      </c>
      <c r="AG48">
        <v>149.9</v>
      </c>
      <c r="AH48">
        <v>3910368</v>
      </c>
      <c r="AI48">
        <v>591397998.45000005</v>
      </c>
      <c r="AJ48">
        <v>29312</v>
      </c>
      <c r="AL48" t="s">
        <v>51</v>
      </c>
      <c r="AM48">
        <v>155.9</v>
      </c>
      <c r="AN48">
        <v>155.9</v>
      </c>
      <c r="AO48">
        <v>150.4</v>
      </c>
      <c r="AP48">
        <v>151.25</v>
      </c>
      <c r="AQ48">
        <v>2387413</v>
      </c>
      <c r="AR48">
        <v>363742099.80000001</v>
      </c>
      <c r="AS48">
        <v>30141</v>
      </c>
      <c r="AU48" t="s">
        <v>51</v>
      </c>
      <c r="AV48">
        <v>151.5</v>
      </c>
      <c r="AW48">
        <v>155.9</v>
      </c>
      <c r="AX48">
        <v>150</v>
      </c>
      <c r="AY48">
        <v>154.80000000000001</v>
      </c>
      <c r="AZ48">
        <v>2505873</v>
      </c>
      <c r="BA48">
        <v>386149401</v>
      </c>
      <c r="BB48">
        <v>30761</v>
      </c>
      <c r="BD48" t="s">
        <v>51</v>
      </c>
      <c r="BE48">
        <v>150</v>
      </c>
      <c r="BF48">
        <v>152.55000000000001</v>
      </c>
      <c r="BG48">
        <v>148.69999999999999</v>
      </c>
      <c r="BH48">
        <v>150.9</v>
      </c>
      <c r="BI48">
        <v>2258293</v>
      </c>
      <c r="BJ48">
        <v>340924181.30000001</v>
      </c>
      <c r="BK48">
        <v>25176</v>
      </c>
    </row>
    <row r="49" spans="2:63" x14ac:dyDescent="0.3">
      <c r="B49" t="s">
        <v>52</v>
      </c>
      <c r="C49">
        <v>39</v>
      </c>
      <c r="D49">
        <v>39.85</v>
      </c>
      <c r="E49">
        <v>36.799999999999997</v>
      </c>
      <c r="F49">
        <v>37.35</v>
      </c>
      <c r="G49">
        <v>34962306</v>
      </c>
      <c r="H49">
        <v>1327630263.8</v>
      </c>
      <c r="I49">
        <v>78943</v>
      </c>
      <c r="K49" t="s">
        <v>52</v>
      </c>
      <c r="L49">
        <v>39.25</v>
      </c>
      <c r="M49">
        <v>39.9</v>
      </c>
      <c r="N49">
        <v>38.9</v>
      </c>
      <c r="O49">
        <v>39.299999999999997</v>
      </c>
      <c r="P49">
        <v>19911623</v>
      </c>
      <c r="Q49">
        <v>785760360.20000005</v>
      </c>
      <c r="R49">
        <v>43629</v>
      </c>
      <c r="T49" t="s">
        <v>52</v>
      </c>
      <c r="U49">
        <v>38.5</v>
      </c>
      <c r="V49">
        <v>39.9</v>
      </c>
      <c r="W49">
        <v>38</v>
      </c>
      <c r="X49">
        <v>39.1</v>
      </c>
      <c r="Y49">
        <v>24765017</v>
      </c>
      <c r="Z49">
        <v>962869399.95000005</v>
      </c>
      <c r="AA49">
        <v>43993</v>
      </c>
      <c r="AC49" t="s">
        <v>52</v>
      </c>
      <c r="AD49">
        <v>40.4</v>
      </c>
      <c r="AE49">
        <v>40.700000000000003</v>
      </c>
      <c r="AF49">
        <v>37.75</v>
      </c>
      <c r="AG49">
        <v>38.25</v>
      </c>
      <c r="AH49">
        <v>34760862</v>
      </c>
      <c r="AI49">
        <v>1365303531.9000001</v>
      </c>
      <c r="AJ49">
        <v>75827</v>
      </c>
      <c r="AL49" t="s">
        <v>52</v>
      </c>
      <c r="AM49">
        <v>43.65</v>
      </c>
      <c r="AN49">
        <v>43.65</v>
      </c>
      <c r="AO49">
        <v>39.450000000000003</v>
      </c>
      <c r="AP49">
        <v>39.6</v>
      </c>
      <c r="AQ49">
        <v>42177752</v>
      </c>
      <c r="AR49">
        <v>1707686242.8</v>
      </c>
      <c r="AS49">
        <v>100766</v>
      </c>
      <c r="AU49" t="s">
        <v>52</v>
      </c>
      <c r="AV49">
        <v>45.4</v>
      </c>
      <c r="AW49">
        <v>45.4</v>
      </c>
      <c r="AX49">
        <v>43.55</v>
      </c>
      <c r="AY49">
        <v>43.75</v>
      </c>
      <c r="AZ49">
        <v>18627066</v>
      </c>
      <c r="BA49">
        <v>823343240.14999998</v>
      </c>
      <c r="BB49">
        <v>49750</v>
      </c>
      <c r="BD49" t="s">
        <v>52</v>
      </c>
      <c r="BE49">
        <v>43.45</v>
      </c>
      <c r="BF49">
        <v>45.7</v>
      </c>
      <c r="BG49">
        <v>42.25</v>
      </c>
      <c r="BH49">
        <v>45.4</v>
      </c>
      <c r="BI49">
        <v>52425237</v>
      </c>
      <c r="BJ49">
        <v>2335342257.0500002</v>
      </c>
      <c r="BK49">
        <v>101730</v>
      </c>
    </row>
    <row r="50" spans="2:63" x14ac:dyDescent="0.3">
      <c r="B50" t="s">
        <v>53</v>
      </c>
      <c r="C50">
        <v>87.25</v>
      </c>
      <c r="D50">
        <v>87.7</v>
      </c>
      <c r="E50">
        <v>85</v>
      </c>
      <c r="F50">
        <v>87.2</v>
      </c>
      <c r="G50">
        <v>7514724</v>
      </c>
      <c r="H50">
        <v>648906569.79999995</v>
      </c>
      <c r="I50">
        <v>38680</v>
      </c>
      <c r="K50" t="s">
        <v>53</v>
      </c>
      <c r="L50">
        <v>86.4</v>
      </c>
      <c r="M50">
        <v>88.2</v>
      </c>
      <c r="N50">
        <v>85.5</v>
      </c>
      <c r="O50">
        <v>87.95</v>
      </c>
      <c r="P50">
        <v>12867616</v>
      </c>
      <c r="Q50">
        <v>1122308878</v>
      </c>
      <c r="R50">
        <v>58735</v>
      </c>
      <c r="T50" t="s">
        <v>53</v>
      </c>
      <c r="U50">
        <v>81.849999999999994</v>
      </c>
      <c r="V50">
        <v>86.95</v>
      </c>
      <c r="W50">
        <v>81.3</v>
      </c>
      <c r="X50">
        <v>86.25</v>
      </c>
      <c r="Y50">
        <v>16541795</v>
      </c>
      <c r="Z50">
        <v>1399366138.1500001</v>
      </c>
      <c r="AA50">
        <v>76113</v>
      </c>
      <c r="AC50" t="s">
        <v>53</v>
      </c>
      <c r="AD50">
        <v>82.5</v>
      </c>
      <c r="AE50">
        <v>83.35</v>
      </c>
      <c r="AF50">
        <v>80.650000000000006</v>
      </c>
      <c r="AG50">
        <v>81.849999999999994</v>
      </c>
      <c r="AH50">
        <v>17936322</v>
      </c>
      <c r="AI50">
        <v>1473976826.95</v>
      </c>
      <c r="AJ50">
        <v>65599</v>
      </c>
      <c r="AL50" t="s">
        <v>53</v>
      </c>
      <c r="AM50">
        <v>86.1</v>
      </c>
      <c r="AN50">
        <v>86.75</v>
      </c>
      <c r="AO50">
        <v>80.5</v>
      </c>
      <c r="AP50">
        <v>81</v>
      </c>
      <c r="AQ50">
        <v>14440594</v>
      </c>
      <c r="AR50">
        <v>1188539022.3499999</v>
      </c>
      <c r="AS50">
        <v>60495</v>
      </c>
      <c r="AU50" t="s">
        <v>53</v>
      </c>
      <c r="AV50">
        <v>86.1</v>
      </c>
      <c r="AW50">
        <v>86.8</v>
      </c>
      <c r="AX50">
        <v>84.75</v>
      </c>
      <c r="AY50">
        <v>85.8</v>
      </c>
      <c r="AZ50">
        <v>12041344</v>
      </c>
      <c r="BA50">
        <v>1033917766.95</v>
      </c>
      <c r="BB50">
        <v>44761</v>
      </c>
      <c r="BD50" t="s">
        <v>53</v>
      </c>
      <c r="BE50">
        <v>89.25</v>
      </c>
      <c r="BF50">
        <v>89.25</v>
      </c>
      <c r="BG50">
        <v>85.1</v>
      </c>
      <c r="BH50">
        <v>85.45</v>
      </c>
      <c r="BI50">
        <v>13034092</v>
      </c>
      <c r="BJ50">
        <v>1122729247.5999999</v>
      </c>
      <c r="BK50">
        <v>85001</v>
      </c>
    </row>
    <row r="51" spans="2:63" x14ac:dyDescent="0.3">
      <c r="B51" t="s">
        <v>54</v>
      </c>
      <c r="C51">
        <v>347</v>
      </c>
      <c r="D51">
        <v>363.6</v>
      </c>
      <c r="E51">
        <v>345</v>
      </c>
      <c r="F51">
        <v>352</v>
      </c>
      <c r="G51">
        <v>7839018</v>
      </c>
      <c r="H51">
        <v>2795883185.9000001</v>
      </c>
      <c r="I51">
        <v>95604</v>
      </c>
      <c r="K51" t="s">
        <v>54</v>
      </c>
      <c r="L51">
        <v>347.9</v>
      </c>
      <c r="M51">
        <v>354.45</v>
      </c>
      <c r="N51">
        <v>345.05</v>
      </c>
      <c r="O51">
        <v>350.15</v>
      </c>
      <c r="P51">
        <v>4531260</v>
      </c>
      <c r="Q51">
        <v>1583623110.3</v>
      </c>
      <c r="R51">
        <v>60618</v>
      </c>
      <c r="T51" t="s">
        <v>54</v>
      </c>
      <c r="U51">
        <v>333.1</v>
      </c>
      <c r="V51">
        <v>350</v>
      </c>
      <c r="W51">
        <v>331.45</v>
      </c>
      <c r="X51">
        <v>343.7</v>
      </c>
      <c r="Y51">
        <v>2539368</v>
      </c>
      <c r="Z51">
        <v>860132586.89999998</v>
      </c>
      <c r="AA51">
        <v>33265</v>
      </c>
      <c r="AC51" t="s">
        <v>54</v>
      </c>
      <c r="AD51">
        <v>331.5</v>
      </c>
      <c r="AE51">
        <v>338.4</v>
      </c>
      <c r="AF51">
        <v>328.6</v>
      </c>
      <c r="AG51">
        <v>332.35</v>
      </c>
      <c r="AH51">
        <v>2926620</v>
      </c>
      <c r="AI51">
        <v>977294174.85000002</v>
      </c>
      <c r="AJ51">
        <v>47786</v>
      </c>
      <c r="AL51" t="s">
        <v>54</v>
      </c>
      <c r="AM51">
        <v>341</v>
      </c>
      <c r="AN51">
        <v>341</v>
      </c>
      <c r="AO51">
        <v>325.55</v>
      </c>
      <c r="AP51">
        <v>327.2</v>
      </c>
      <c r="AQ51">
        <v>2729565</v>
      </c>
      <c r="AR51">
        <v>905290387.04999995</v>
      </c>
      <c r="AS51">
        <v>34283</v>
      </c>
      <c r="AU51" t="s">
        <v>54</v>
      </c>
      <c r="AV51">
        <v>350</v>
      </c>
      <c r="AW51">
        <v>353.75</v>
      </c>
      <c r="AX51">
        <v>336</v>
      </c>
      <c r="AY51">
        <v>339.65</v>
      </c>
      <c r="AZ51">
        <v>6867586</v>
      </c>
      <c r="BA51">
        <v>2361854773.5500002</v>
      </c>
      <c r="BB51">
        <v>84981</v>
      </c>
      <c r="BD51" t="s">
        <v>54</v>
      </c>
      <c r="BE51">
        <v>336.5</v>
      </c>
      <c r="BF51">
        <v>351.9</v>
      </c>
      <c r="BG51">
        <v>333.1</v>
      </c>
      <c r="BH51">
        <v>346.45</v>
      </c>
      <c r="BI51">
        <v>6787422</v>
      </c>
      <c r="BJ51">
        <v>2353121569.5</v>
      </c>
      <c r="BK51">
        <v>89648</v>
      </c>
    </row>
    <row r="52" spans="2:63" x14ac:dyDescent="0.3">
      <c r="B52" t="s">
        <v>55</v>
      </c>
      <c r="C52">
        <v>17.3</v>
      </c>
      <c r="D52">
        <v>17.399999999999999</v>
      </c>
      <c r="E52">
        <v>17</v>
      </c>
      <c r="F52">
        <v>17.100000000000001</v>
      </c>
      <c r="G52">
        <v>3241350</v>
      </c>
      <c r="H52">
        <v>55561271.399999999</v>
      </c>
      <c r="I52">
        <v>13248</v>
      </c>
      <c r="K52" t="s">
        <v>55</v>
      </c>
      <c r="L52">
        <v>17.600000000000001</v>
      </c>
      <c r="M52">
        <v>17.7</v>
      </c>
      <c r="N52">
        <v>17.3</v>
      </c>
      <c r="O52">
        <v>17.399999999999999</v>
      </c>
      <c r="P52">
        <v>5151038</v>
      </c>
      <c r="Q52">
        <v>90194337.900000006</v>
      </c>
      <c r="R52">
        <v>14808</v>
      </c>
      <c r="T52" t="s">
        <v>55</v>
      </c>
      <c r="U52">
        <v>17.2</v>
      </c>
      <c r="V52">
        <v>17.45</v>
      </c>
      <c r="W52">
        <v>16.899999999999999</v>
      </c>
      <c r="X52">
        <v>17.3</v>
      </c>
      <c r="Y52">
        <v>5727882</v>
      </c>
      <c r="Z52">
        <v>98256705.450000003</v>
      </c>
      <c r="AA52">
        <v>13874</v>
      </c>
      <c r="AC52" t="s">
        <v>55</v>
      </c>
      <c r="AD52">
        <v>17.45</v>
      </c>
      <c r="AE52">
        <v>17.649999999999999</v>
      </c>
      <c r="AF52">
        <v>17.2</v>
      </c>
      <c r="AG52">
        <v>17.25</v>
      </c>
      <c r="AH52">
        <v>3393661</v>
      </c>
      <c r="AI52">
        <v>58923067.75</v>
      </c>
      <c r="AJ52">
        <v>3174</v>
      </c>
      <c r="AL52" t="s">
        <v>55</v>
      </c>
      <c r="AM52">
        <v>18.25</v>
      </c>
      <c r="AN52">
        <v>18.3</v>
      </c>
      <c r="AO52">
        <v>17.350000000000001</v>
      </c>
      <c r="AP52">
        <v>17.45</v>
      </c>
      <c r="AQ52">
        <v>4767521</v>
      </c>
      <c r="AR52">
        <v>84104885.5</v>
      </c>
      <c r="AS52">
        <v>14261</v>
      </c>
      <c r="AU52" t="s">
        <v>55</v>
      </c>
      <c r="AV52">
        <v>18.25</v>
      </c>
      <c r="AW52">
        <v>18.3</v>
      </c>
      <c r="AX52">
        <v>18</v>
      </c>
      <c r="AY52">
        <v>18.100000000000001</v>
      </c>
      <c r="AZ52">
        <v>6242274</v>
      </c>
      <c r="BA52">
        <v>113242900.15000001</v>
      </c>
      <c r="BB52">
        <v>26020</v>
      </c>
      <c r="BD52" t="s">
        <v>55</v>
      </c>
      <c r="BE52">
        <v>17.95</v>
      </c>
      <c r="BF52">
        <v>18.3</v>
      </c>
      <c r="BG52">
        <v>17.8</v>
      </c>
      <c r="BH52">
        <v>18.100000000000001</v>
      </c>
      <c r="BI52">
        <v>6980247</v>
      </c>
      <c r="BJ52">
        <v>126566995.15000001</v>
      </c>
      <c r="BK52">
        <v>28934</v>
      </c>
    </row>
    <row r="53" spans="2:63" x14ac:dyDescent="0.3">
      <c r="B53" t="s">
        <v>56</v>
      </c>
      <c r="C53">
        <v>576</v>
      </c>
      <c r="D53">
        <v>583.1</v>
      </c>
      <c r="E53">
        <v>566.79999999999995</v>
      </c>
      <c r="F53">
        <v>569.20000000000005</v>
      </c>
      <c r="G53">
        <v>884686</v>
      </c>
      <c r="H53">
        <v>507536298.05000001</v>
      </c>
      <c r="I53">
        <v>31188</v>
      </c>
      <c r="K53" t="s">
        <v>56</v>
      </c>
      <c r="L53">
        <v>570</v>
      </c>
      <c r="M53">
        <v>585</v>
      </c>
      <c r="N53">
        <v>562.54999999999995</v>
      </c>
      <c r="O53">
        <v>575.6</v>
      </c>
      <c r="P53">
        <v>1661722</v>
      </c>
      <c r="Q53">
        <v>960025687.75</v>
      </c>
      <c r="R53">
        <v>67733</v>
      </c>
      <c r="T53" t="s">
        <v>56</v>
      </c>
      <c r="U53">
        <v>556</v>
      </c>
      <c r="V53">
        <v>567.4</v>
      </c>
      <c r="W53">
        <v>555.9</v>
      </c>
      <c r="X53">
        <v>564.65</v>
      </c>
      <c r="Y53">
        <v>1412416</v>
      </c>
      <c r="Z53">
        <v>794161361.5</v>
      </c>
      <c r="AA53">
        <v>43588</v>
      </c>
      <c r="AC53" t="s">
        <v>56</v>
      </c>
      <c r="AD53">
        <v>540.1</v>
      </c>
      <c r="AE53">
        <v>557.79999999999995</v>
      </c>
      <c r="AF53">
        <v>537.15</v>
      </c>
      <c r="AG53">
        <v>554</v>
      </c>
      <c r="AH53">
        <v>2041588</v>
      </c>
      <c r="AI53">
        <v>1123473112.25</v>
      </c>
      <c r="AJ53">
        <v>56023</v>
      </c>
      <c r="AL53" t="s">
        <v>56</v>
      </c>
      <c r="AM53">
        <v>547.85</v>
      </c>
      <c r="AN53">
        <v>551</v>
      </c>
      <c r="AO53">
        <v>535.1</v>
      </c>
      <c r="AP53">
        <v>537.54999999999995</v>
      </c>
      <c r="AQ53">
        <v>2235232</v>
      </c>
      <c r="AR53">
        <v>1209889905.6500001</v>
      </c>
      <c r="AS53">
        <v>72401</v>
      </c>
      <c r="AU53" t="s">
        <v>56</v>
      </c>
      <c r="AV53">
        <v>566</v>
      </c>
      <c r="AW53">
        <v>572.5</v>
      </c>
      <c r="AX53">
        <v>539</v>
      </c>
      <c r="AY53">
        <v>543.5</v>
      </c>
      <c r="AZ53">
        <v>2855729</v>
      </c>
      <c r="BA53">
        <v>1589169801</v>
      </c>
      <c r="BB53">
        <v>63921</v>
      </c>
      <c r="BD53" t="s">
        <v>56</v>
      </c>
      <c r="BE53">
        <v>520</v>
      </c>
      <c r="BF53">
        <v>568.15</v>
      </c>
      <c r="BG53">
        <v>520</v>
      </c>
      <c r="BH53">
        <v>564.45000000000005</v>
      </c>
      <c r="BI53">
        <v>6363235</v>
      </c>
      <c r="BJ53">
        <v>3550977503.0500002</v>
      </c>
      <c r="BK53">
        <v>146659</v>
      </c>
    </row>
    <row r="54" spans="2:63" x14ac:dyDescent="0.3">
      <c r="B54" t="s">
        <v>620</v>
      </c>
      <c r="C54">
        <v>601.1</v>
      </c>
      <c r="D54">
        <v>610.5</v>
      </c>
      <c r="E54">
        <v>585.85</v>
      </c>
      <c r="F54">
        <v>602.54999999999995</v>
      </c>
      <c r="G54">
        <v>327979</v>
      </c>
      <c r="H54">
        <v>196650860.05000001</v>
      </c>
      <c r="I54">
        <v>11377</v>
      </c>
      <c r="K54" t="s">
        <v>620</v>
      </c>
      <c r="L54">
        <v>602</v>
      </c>
      <c r="M54">
        <v>609.75</v>
      </c>
      <c r="N54">
        <v>592.5</v>
      </c>
      <c r="O54">
        <v>601.1</v>
      </c>
      <c r="P54">
        <v>865432</v>
      </c>
      <c r="Q54">
        <v>523055757.75</v>
      </c>
      <c r="R54">
        <v>28468</v>
      </c>
      <c r="T54" t="s">
        <v>620</v>
      </c>
      <c r="U54">
        <v>581</v>
      </c>
      <c r="V54">
        <v>601.95000000000005</v>
      </c>
      <c r="W54">
        <v>577.04999999999995</v>
      </c>
      <c r="X54">
        <v>596.65</v>
      </c>
      <c r="Y54">
        <v>556895</v>
      </c>
      <c r="Z54">
        <v>329904300.89999998</v>
      </c>
      <c r="AA54">
        <v>25278</v>
      </c>
      <c r="AC54" t="s">
        <v>620</v>
      </c>
      <c r="AD54">
        <v>605</v>
      </c>
      <c r="AE54">
        <v>607.4</v>
      </c>
      <c r="AF54">
        <v>575</v>
      </c>
      <c r="AG54">
        <v>584.6</v>
      </c>
      <c r="AH54">
        <v>552751</v>
      </c>
      <c r="AI54">
        <v>324470753.75</v>
      </c>
      <c r="AJ54">
        <v>21547</v>
      </c>
      <c r="AL54" t="s">
        <v>620</v>
      </c>
      <c r="AM54">
        <v>620</v>
      </c>
      <c r="AN54">
        <v>623.95000000000005</v>
      </c>
      <c r="AO54">
        <v>585</v>
      </c>
      <c r="AP54">
        <v>598.4</v>
      </c>
      <c r="AQ54">
        <v>586856</v>
      </c>
      <c r="AR54">
        <v>351110252.25</v>
      </c>
      <c r="AS54">
        <v>22186</v>
      </c>
      <c r="AU54" t="s">
        <v>620</v>
      </c>
      <c r="AV54">
        <v>656.9</v>
      </c>
      <c r="AW54">
        <v>657</v>
      </c>
      <c r="AX54">
        <v>620.20000000000005</v>
      </c>
      <c r="AY54">
        <v>624.04999999999995</v>
      </c>
      <c r="AZ54">
        <v>489119</v>
      </c>
      <c r="BA54">
        <v>309356386.44999999</v>
      </c>
      <c r="BB54">
        <v>20198</v>
      </c>
      <c r="BD54" t="s">
        <v>620</v>
      </c>
      <c r="BE54">
        <v>660</v>
      </c>
      <c r="BF54">
        <v>660</v>
      </c>
      <c r="BG54">
        <v>635.15</v>
      </c>
      <c r="BH54">
        <v>651.1</v>
      </c>
      <c r="BI54">
        <v>661701</v>
      </c>
      <c r="BJ54">
        <v>431056461.39999998</v>
      </c>
      <c r="BK54">
        <v>34230</v>
      </c>
    </row>
    <row r="55" spans="2:63" x14ac:dyDescent="0.3">
      <c r="B55" t="s">
        <v>57</v>
      </c>
      <c r="C55">
        <v>523.9</v>
      </c>
      <c r="D55">
        <v>534.95000000000005</v>
      </c>
      <c r="E55">
        <v>513.1</v>
      </c>
      <c r="F55">
        <v>532.35</v>
      </c>
      <c r="G55">
        <v>1745301</v>
      </c>
      <c r="H55">
        <v>917041299.95000005</v>
      </c>
      <c r="I55">
        <v>30088</v>
      </c>
      <c r="K55" t="s">
        <v>57</v>
      </c>
      <c r="L55">
        <v>536.85</v>
      </c>
      <c r="M55">
        <v>536.95000000000005</v>
      </c>
      <c r="N55">
        <v>521.54999999999995</v>
      </c>
      <c r="O55">
        <v>526.95000000000005</v>
      </c>
      <c r="P55">
        <v>1998009</v>
      </c>
      <c r="Q55">
        <v>1053777151.3</v>
      </c>
      <c r="R55">
        <v>38415</v>
      </c>
      <c r="T55" t="s">
        <v>57</v>
      </c>
      <c r="U55">
        <v>511</v>
      </c>
      <c r="V55">
        <v>538.95000000000005</v>
      </c>
      <c r="W55">
        <v>507</v>
      </c>
      <c r="X55">
        <v>536.85</v>
      </c>
      <c r="Y55">
        <v>2851359</v>
      </c>
      <c r="Z55">
        <v>1503419401.7</v>
      </c>
      <c r="AA55">
        <v>51359</v>
      </c>
      <c r="AC55" t="s">
        <v>57</v>
      </c>
      <c r="AD55">
        <v>498.2</v>
      </c>
      <c r="AE55">
        <v>521</v>
      </c>
      <c r="AF55">
        <v>495.05</v>
      </c>
      <c r="AG55">
        <v>511.85</v>
      </c>
      <c r="AH55">
        <v>3286809</v>
      </c>
      <c r="AI55">
        <v>1681252688.45</v>
      </c>
      <c r="AJ55">
        <v>39537</v>
      </c>
      <c r="AL55" t="s">
        <v>57</v>
      </c>
      <c r="AM55">
        <v>515.5</v>
      </c>
      <c r="AN55">
        <v>515.5</v>
      </c>
      <c r="AO55">
        <v>494.1</v>
      </c>
      <c r="AP55">
        <v>495.8</v>
      </c>
      <c r="AQ55">
        <v>2667966</v>
      </c>
      <c r="AR55">
        <v>1338763020.05</v>
      </c>
      <c r="AS55">
        <v>33182</v>
      </c>
      <c r="AU55" t="s">
        <v>57</v>
      </c>
      <c r="AV55">
        <v>514.25</v>
      </c>
      <c r="AW55">
        <v>519.85</v>
      </c>
      <c r="AX55">
        <v>509.9</v>
      </c>
      <c r="AY55">
        <v>517.85</v>
      </c>
      <c r="AZ55">
        <v>1378960</v>
      </c>
      <c r="BA55">
        <v>709702090.04999995</v>
      </c>
      <c r="BB55">
        <v>26237</v>
      </c>
      <c r="BD55" t="s">
        <v>57</v>
      </c>
      <c r="BE55">
        <v>518</v>
      </c>
      <c r="BF55">
        <v>528.6</v>
      </c>
      <c r="BG55">
        <v>508.25</v>
      </c>
      <c r="BH55">
        <v>511.4</v>
      </c>
      <c r="BI55">
        <v>1932695</v>
      </c>
      <c r="BJ55">
        <v>995537271.64999998</v>
      </c>
      <c r="BK55">
        <v>31747</v>
      </c>
    </row>
    <row r="56" spans="2:63" x14ac:dyDescent="0.3">
      <c r="B56" t="s">
        <v>58</v>
      </c>
      <c r="C56">
        <v>463.4</v>
      </c>
      <c r="D56">
        <v>474.45</v>
      </c>
      <c r="E56">
        <v>455.5</v>
      </c>
      <c r="F56">
        <v>459.35</v>
      </c>
      <c r="G56">
        <v>2993849</v>
      </c>
      <c r="H56">
        <v>1391323671</v>
      </c>
      <c r="I56">
        <v>45683</v>
      </c>
      <c r="K56" t="s">
        <v>58</v>
      </c>
      <c r="L56">
        <v>476.7</v>
      </c>
      <c r="M56">
        <v>483.65</v>
      </c>
      <c r="N56">
        <v>461.1</v>
      </c>
      <c r="O56">
        <v>465.85</v>
      </c>
      <c r="P56">
        <v>3993490</v>
      </c>
      <c r="Q56">
        <v>1898592360.95</v>
      </c>
      <c r="R56">
        <v>75152</v>
      </c>
      <c r="T56" t="s">
        <v>58</v>
      </c>
      <c r="U56">
        <v>464</v>
      </c>
      <c r="V56">
        <v>495</v>
      </c>
      <c r="W56">
        <v>447.05</v>
      </c>
      <c r="X56">
        <v>469.6</v>
      </c>
      <c r="Y56">
        <v>6372637</v>
      </c>
      <c r="Z56">
        <v>2915536552.1999998</v>
      </c>
      <c r="AA56">
        <v>126707</v>
      </c>
      <c r="AC56" t="s">
        <v>58</v>
      </c>
      <c r="AD56">
        <v>480.2</v>
      </c>
      <c r="AE56">
        <v>484</v>
      </c>
      <c r="AF56">
        <v>466</v>
      </c>
      <c r="AG56">
        <v>468.2</v>
      </c>
      <c r="AH56">
        <v>2188266</v>
      </c>
      <c r="AI56">
        <v>1036102718.9</v>
      </c>
      <c r="AJ56">
        <v>53322</v>
      </c>
      <c r="AL56" t="s">
        <v>58</v>
      </c>
      <c r="AM56">
        <v>489</v>
      </c>
      <c r="AN56">
        <v>491.85</v>
      </c>
      <c r="AO56">
        <v>472.6</v>
      </c>
      <c r="AP56">
        <v>475.75</v>
      </c>
      <c r="AQ56">
        <v>2258572</v>
      </c>
      <c r="AR56">
        <v>1089362134.4000001</v>
      </c>
      <c r="AS56">
        <v>55180</v>
      </c>
      <c r="AU56" t="s">
        <v>58</v>
      </c>
      <c r="AV56">
        <v>500.75</v>
      </c>
      <c r="AW56">
        <v>501.95</v>
      </c>
      <c r="AX56">
        <v>485.5</v>
      </c>
      <c r="AY56">
        <v>486.85</v>
      </c>
      <c r="AZ56">
        <v>1760654</v>
      </c>
      <c r="BA56">
        <v>863257283.29999995</v>
      </c>
      <c r="BB56">
        <v>39167</v>
      </c>
      <c r="BD56" t="s">
        <v>58</v>
      </c>
      <c r="BE56">
        <v>510</v>
      </c>
      <c r="BF56">
        <v>510</v>
      </c>
      <c r="BG56">
        <v>493</v>
      </c>
      <c r="BH56">
        <v>500.95</v>
      </c>
      <c r="BI56">
        <v>2881880</v>
      </c>
      <c r="BJ56">
        <v>1438304947.7</v>
      </c>
      <c r="BK56">
        <v>50087</v>
      </c>
    </row>
    <row r="57" spans="2:63" x14ac:dyDescent="0.3">
      <c r="B57" t="s">
        <v>59</v>
      </c>
      <c r="C57">
        <v>533.65</v>
      </c>
      <c r="D57">
        <v>535</v>
      </c>
      <c r="E57">
        <v>523</v>
      </c>
      <c r="F57">
        <v>530.4</v>
      </c>
      <c r="G57">
        <v>6410485</v>
      </c>
      <c r="H57">
        <v>3393840793.1500001</v>
      </c>
      <c r="I57">
        <v>88894</v>
      </c>
      <c r="K57" t="s">
        <v>59</v>
      </c>
      <c r="L57">
        <v>529.79999999999995</v>
      </c>
      <c r="M57">
        <v>537.5</v>
      </c>
      <c r="N57">
        <v>523.4</v>
      </c>
      <c r="O57">
        <v>534.85</v>
      </c>
      <c r="P57">
        <v>4523685</v>
      </c>
      <c r="Q57">
        <v>2402305199.5999999</v>
      </c>
      <c r="R57">
        <v>85794</v>
      </c>
      <c r="T57" t="s">
        <v>59</v>
      </c>
      <c r="U57">
        <v>515.04999999999995</v>
      </c>
      <c r="V57">
        <v>528.65</v>
      </c>
      <c r="W57">
        <v>515</v>
      </c>
      <c r="X57">
        <v>526.75</v>
      </c>
      <c r="Y57">
        <v>3138733</v>
      </c>
      <c r="Z57">
        <v>1645122999.5</v>
      </c>
      <c r="AA57">
        <v>69200</v>
      </c>
      <c r="AC57" t="s">
        <v>59</v>
      </c>
      <c r="AD57">
        <v>512</v>
      </c>
      <c r="AE57">
        <v>520.5</v>
      </c>
      <c r="AF57">
        <v>506.2</v>
      </c>
      <c r="AG57">
        <v>518.25</v>
      </c>
      <c r="AH57">
        <v>3967055</v>
      </c>
      <c r="AI57">
        <v>2044283724.75</v>
      </c>
      <c r="AJ57">
        <v>66640</v>
      </c>
      <c r="AL57" t="s">
        <v>59</v>
      </c>
      <c r="AM57">
        <v>514.70000000000005</v>
      </c>
      <c r="AN57">
        <v>518.65</v>
      </c>
      <c r="AO57">
        <v>507.5</v>
      </c>
      <c r="AP57">
        <v>510.75</v>
      </c>
      <c r="AQ57">
        <v>5159670</v>
      </c>
      <c r="AR57">
        <v>2644092703</v>
      </c>
      <c r="AS57">
        <v>88086</v>
      </c>
      <c r="AU57" t="s">
        <v>59</v>
      </c>
      <c r="AV57">
        <v>517.95000000000005</v>
      </c>
      <c r="AW57">
        <v>517.95000000000005</v>
      </c>
      <c r="AX57">
        <v>505.25</v>
      </c>
      <c r="AY57">
        <v>511.25</v>
      </c>
      <c r="AZ57">
        <v>4895771</v>
      </c>
      <c r="BA57">
        <v>2501283541.5500002</v>
      </c>
      <c r="BB57">
        <v>92194</v>
      </c>
      <c r="BD57" t="s">
        <v>59</v>
      </c>
      <c r="BE57">
        <v>519.4</v>
      </c>
      <c r="BF57">
        <v>527.54999999999995</v>
      </c>
      <c r="BG57">
        <v>514.35</v>
      </c>
      <c r="BH57">
        <v>517.45000000000005</v>
      </c>
      <c r="BI57">
        <v>3741679</v>
      </c>
      <c r="BJ57">
        <v>1953170071.8</v>
      </c>
      <c r="BK57">
        <v>80074</v>
      </c>
    </row>
    <row r="58" spans="2:63" x14ac:dyDescent="0.3">
      <c r="B58" t="s">
        <v>60</v>
      </c>
      <c r="C58">
        <v>1582</v>
      </c>
      <c r="D58">
        <v>1596.7</v>
      </c>
      <c r="E58">
        <v>1501.5</v>
      </c>
      <c r="F58">
        <v>1516.15</v>
      </c>
      <c r="G58">
        <v>12034389</v>
      </c>
      <c r="H58">
        <v>18415563254.950001</v>
      </c>
      <c r="I58">
        <v>388675</v>
      </c>
      <c r="K58" t="s">
        <v>60</v>
      </c>
      <c r="L58">
        <v>1632.9</v>
      </c>
      <c r="M58">
        <v>1651.8</v>
      </c>
      <c r="N58">
        <v>1590</v>
      </c>
      <c r="O58">
        <v>1597.3</v>
      </c>
      <c r="P58">
        <v>7056092</v>
      </c>
      <c r="Q58">
        <v>11450632312.15</v>
      </c>
      <c r="R58">
        <v>201899</v>
      </c>
      <c r="T58" t="s">
        <v>60</v>
      </c>
      <c r="U58">
        <v>1550</v>
      </c>
      <c r="V58">
        <v>1640</v>
      </c>
      <c r="W58">
        <v>1545</v>
      </c>
      <c r="X58">
        <v>1627</v>
      </c>
      <c r="Y58">
        <v>6847043</v>
      </c>
      <c r="Z58">
        <v>10872414709.35</v>
      </c>
      <c r="AA58">
        <v>236795</v>
      </c>
      <c r="AC58" t="s">
        <v>60</v>
      </c>
      <c r="AD58">
        <v>1570</v>
      </c>
      <c r="AE58">
        <v>1591.75</v>
      </c>
      <c r="AF58">
        <v>1512</v>
      </c>
      <c r="AG58">
        <v>1539.85</v>
      </c>
      <c r="AH58">
        <v>9261076</v>
      </c>
      <c r="AI58">
        <v>14390950083.75</v>
      </c>
      <c r="AJ58">
        <v>254429</v>
      </c>
      <c r="AL58" t="s">
        <v>60</v>
      </c>
      <c r="AM58">
        <v>1633.5</v>
      </c>
      <c r="AN58">
        <v>1637.65</v>
      </c>
      <c r="AO58">
        <v>1506.4</v>
      </c>
      <c r="AP58">
        <v>1512.05</v>
      </c>
      <c r="AQ58">
        <v>8460262</v>
      </c>
      <c r="AR58">
        <v>13138490500.35</v>
      </c>
      <c r="AS58">
        <v>326536</v>
      </c>
      <c r="AU58" t="s">
        <v>60</v>
      </c>
      <c r="AV58">
        <v>1649</v>
      </c>
      <c r="AW58">
        <v>1657.75</v>
      </c>
      <c r="AX58">
        <v>1609</v>
      </c>
      <c r="AY58">
        <v>1633.8</v>
      </c>
      <c r="AZ58">
        <v>5610025</v>
      </c>
      <c r="BA58">
        <v>9163464257.5499992</v>
      </c>
      <c r="BB58">
        <v>245689</v>
      </c>
      <c r="BD58" t="s">
        <v>60</v>
      </c>
      <c r="BE58">
        <v>1685</v>
      </c>
      <c r="BF58">
        <v>1693</v>
      </c>
      <c r="BG58">
        <v>1628.1</v>
      </c>
      <c r="BH58">
        <v>1632.4</v>
      </c>
      <c r="BI58">
        <v>5424770</v>
      </c>
      <c r="BJ58">
        <v>8986603023.9500008</v>
      </c>
      <c r="BK58">
        <v>201771</v>
      </c>
    </row>
    <row r="59" spans="2:63" x14ac:dyDescent="0.3">
      <c r="B59" t="s">
        <v>61</v>
      </c>
      <c r="C59">
        <v>850</v>
      </c>
      <c r="D59">
        <v>870.3</v>
      </c>
      <c r="E59">
        <v>833.05</v>
      </c>
      <c r="F59">
        <v>838.85</v>
      </c>
      <c r="G59">
        <v>21025849</v>
      </c>
      <c r="H59">
        <v>17756809302.450001</v>
      </c>
      <c r="I59">
        <v>382888</v>
      </c>
      <c r="K59" t="s">
        <v>61</v>
      </c>
      <c r="L59">
        <v>861.45</v>
      </c>
      <c r="M59">
        <v>884</v>
      </c>
      <c r="N59">
        <v>852.3</v>
      </c>
      <c r="O59">
        <v>859.55</v>
      </c>
      <c r="P59">
        <v>24239683</v>
      </c>
      <c r="Q59">
        <v>21104074910.849998</v>
      </c>
      <c r="R59">
        <v>416994</v>
      </c>
      <c r="T59" t="s">
        <v>61</v>
      </c>
      <c r="U59">
        <v>836.45</v>
      </c>
      <c r="V59">
        <v>864</v>
      </c>
      <c r="W59">
        <v>832.2</v>
      </c>
      <c r="X59">
        <v>857.1</v>
      </c>
      <c r="Y59">
        <v>20007413</v>
      </c>
      <c r="Z59">
        <v>16894738592.950001</v>
      </c>
      <c r="AA59">
        <v>359835</v>
      </c>
      <c r="AC59" t="s">
        <v>61</v>
      </c>
      <c r="AD59">
        <v>860.85</v>
      </c>
      <c r="AE59">
        <v>867.3</v>
      </c>
      <c r="AF59">
        <v>826.1</v>
      </c>
      <c r="AG59">
        <v>830.65</v>
      </c>
      <c r="AH59">
        <v>23730561</v>
      </c>
      <c r="AI59">
        <v>20083766361</v>
      </c>
      <c r="AJ59">
        <v>415550</v>
      </c>
      <c r="AL59" t="s">
        <v>61</v>
      </c>
      <c r="AM59">
        <v>888</v>
      </c>
      <c r="AN59">
        <v>888</v>
      </c>
      <c r="AO59">
        <v>831.3</v>
      </c>
      <c r="AP59">
        <v>836.65</v>
      </c>
      <c r="AQ59">
        <v>23326656</v>
      </c>
      <c r="AR59">
        <v>19776954026.299999</v>
      </c>
      <c r="AS59">
        <v>533951</v>
      </c>
      <c r="AU59" t="s">
        <v>61</v>
      </c>
      <c r="AV59">
        <v>890.5</v>
      </c>
      <c r="AW59">
        <v>892.4</v>
      </c>
      <c r="AX59">
        <v>875</v>
      </c>
      <c r="AY59">
        <v>888.15</v>
      </c>
      <c r="AZ59">
        <v>12174870</v>
      </c>
      <c r="BA59">
        <v>10774797134.75</v>
      </c>
      <c r="BB59">
        <v>280499</v>
      </c>
      <c r="BD59" t="s">
        <v>61</v>
      </c>
      <c r="BE59">
        <v>898</v>
      </c>
      <c r="BF59">
        <v>911</v>
      </c>
      <c r="BG59">
        <v>890</v>
      </c>
      <c r="BH59">
        <v>893.7</v>
      </c>
      <c r="BI59">
        <v>19777445</v>
      </c>
      <c r="BJ59">
        <v>17795529260.150002</v>
      </c>
      <c r="BK59">
        <v>364023</v>
      </c>
    </row>
    <row r="60" spans="2:63" x14ac:dyDescent="0.3">
      <c r="B60" t="s">
        <v>616</v>
      </c>
      <c r="C60">
        <v>493</v>
      </c>
      <c r="D60">
        <v>504.7</v>
      </c>
      <c r="E60">
        <v>490.3</v>
      </c>
      <c r="F60">
        <v>494.75</v>
      </c>
      <c r="G60">
        <v>4602359</v>
      </c>
      <c r="H60">
        <v>2288869766.4499998</v>
      </c>
      <c r="I60">
        <v>72081</v>
      </c>
      <c r="K60" t="s">
        <v>616</v>
      </c>
      <c r="L60">
        <v>480</v>
      </c>
      <c r="M60">
        <v>496.55</v>
      </c>
      <c r="N60">
        <v>480</v>
      </c>
      <c r="O60">
        <v>493.8</v>
      </c>
      <c r="P60">
        <v>4216424</v>
      </c>
      <c r="Q60">
        <v>2063623956.5999999</v>
      </c>
      <c r="R60">
        <v>82313</v>
      </c>
      <c r="T60" t="s">
        <v>616</v>
      </c>
      <c r="U60">
        <v>474.15</v>
      </c>
      <c r="V60">
        <v>482.75</v>
      </c>
      <c r="W60">
        <v>472.5</v>
      </c>
      <c r="X60">
        <v>479.25</v>
      </c>
      <c r="Y60">
        <v>3112805</v>
      </c>
      <c r="Z60">
        <v>1489469413.9000001</v>
      </c>
      <c r="AA60">
        <v>50335</v>
      </c>
      <c r="AC60" t="s">
        <v>616</v>
      </c>
      <c r="AD60">
        <v>475</v>
      </c>
      <c r="AE60">
        <v>485.95</v>
      </c>
      <c r="AF60">
        <v>465.25</v>
      </c>
      <c r="AG60">
        <v>471.75</v>
      </c>
      <c r="AH60">
        <v>5129797</v>
      </c>
      <c r="AI60">
        <v>2442736947.3499999</v>
      </c>
      <c r="AJ60">
        <v>103921</v>
      </c>
      <c r="AL60" t="s">
        <v>616</v>
      </c>
      <c r="AM60">
        <v>487.3</v>
      </c>
      <c r="AN60">
        <v>490.9</v>
      </c>
      <c r="AO60">
        <v>464</v>
      </c>
      <c r="AP60">
        <v>469.35</v>
      </c>
      <c r="AQ60">
        <v>4108281</v>
      </c>
      <c r="AR60">
        <v>1953416936</v>
      </c>
      <c r="AS60">
        <v>110107</v>
      </c>
      <c r="AU60" t="s">
        <v>616</v>
      </c>
      <c r="AV60">
        <v>499.1</v>
      </c>
      <c r="AW60">
        <v>501</v>
      </c>
      <c r="AX60">
        <v>485</v>
      </c>
      <c r="AY60">
        <v>487.3</v>
      </c>
      <c r="AZ60">
        <v>3513979</v>
      </c>
      <c r="BA60">
        <v>1720425066.3499999</v>
      </c>
      <c r="BB60">
        <v>94837</v>
      </c>
      <c r="BD60" t="s">
        <v>616</v>
      </c>
      <c r="BE60">
        <v>515</v>
      </c>
      <c r="BF60">
        <v>523</v>
      </c>
      <c r="BG60">
        <v>491.4</v>
      </c>
      <c r="BH60">
        <v>495</v>
      </c>
      <c r="BI60">
        <v>4151393</v>
      </c>
      <c r="BJ60">
        <v>2088957888.5999999</v>
      </c>
      <c r="BK60">
        <v>113301</v>
      </c>
    </row>
    <row r="61" spans="2:63" x14ac:dyDescent="0.3">
      <c r="B61" t="s">
        <v>62</v>
      </c>
      <c r="C61">
        <v>2119</v>
      </c>
      <c r="D61">
        <v>2159.9</v>
      </c>
      <c r="E61">
        <v>2083.85</v>
      </c>
      <c r="F61">
        <v>2150.6</v>
      </c>
      <c r="G61">
        <v>2241444</v>
      </c>
      <c r="H61">
        <v>4761200546.1999998</v>
      </c>
      <c r="I61">
        <v>98186</v>
      </c>
      <c r="K61" t="s">
        <v>62</v>
      </c>
      <c r="L61">
        <v>2043</v>
      </c>
      <c r="M61">
        <v>2130</v>
      </c>
      <c r="N61">
        <v>2020</v>
      </c>
      <c r="O61">
        <v>2119.5</v>
      </c>
      <c r="P61">
        <v>2636698</v>
      </c>
      <c r="Q61">
        <v>5524252423.25</v>
      </c>
      <c r="R61">
        <v>132056</v>
      </c>
      <c r="T61" t="s">
        <v>62</v>
      </c>
      <c r="U61">
        <v>2059</v>
      </c>
      <c r="V61">
        <v>2067.8000000000002</v>
      </c>
      <c r="W61">
        <v>1991.35</v>
      </c>
      <c r="X61">
        <v>2023.6</v>
      </c>
      <c r="Y61">
        <v>2782633</v>
      </c>
      <c r="Z61">
        <v>5616256430.8500004</v>
      </c>
      <c r="AA61">
        <v>122017</v>
      </c>
      <c r="AC61" t="s">
        <v>62</v>
      </c>
      <c r="AD61">
        <v>2119</v>
      </c>
      <c r="AE61">
        <v>2127.9499999999998</v>
      </c>
      <c r="AF61">
        <v>2062.8000000000002</v>
      </c>
      <c r="AG61">
        <v>2073.5</v>
      </c>
      <c r="AH61">
        <v>1389753</v>
      </c>
      <c r="AI61">
        <v>2905256263.8000002</v>
      </c>
      <c r="AJ61">
        <v>71763</v>
      </c>
      <c r="AL61" t="s">
        <v>62</v>
      </c>
      <c r="AM61">
        <v>2197</v>
      </c>
      <c r="AN61">
        <v>2218.5</v>
      </c>
      <c r="AO61">
        <v>2060.15</v>
      </c>
      <c r="AP61">
        <v>2070.5500000000002</v>
      </c>
      <c r="AQ61">
        <v>1803992</v>
      </c>
      <c r="AR61">
        <v>3808820066.0999999</v>
      </c>
      <c r="AS61">
        <v>95126</v>
      </c>
      <c r="AU61" t="s">
        <v>62</v>
      </c>
      <c r="AV61">
        <v>2249</v>
      </c>
      <c r="AW61">
        <v>2249</v>
      </c>
      <c r="AX61">
        <v>2170</v>
      </c>
      <c r="AY61">
        <v>2193.5500000000002</v>
      </c>
      <c r="AZ61">
        <v>2080652</v>
      </c>
      <c r="BA61">
        <v>4578736985.8500004</v>
      </c>
      <c r="BB61">
        <v>103621</v>
      </c>
      <c r="BD61" t="s">
        <v>62</v>
      </c>
      <c r="BE61">
        <v>2135.9499999999998</v>
      </c>
      <c r="BF61">
        <v>2255</v>
      </c>
      <c r="BG61">
        <v>2118.6999999999998</v>
      </c>
      <c r="BH61">
        <v>2241.35</v>
      </c>
      <c r="BI61">
        <v>2570484</v>
      </c>
      <c r="BJ61">
        <v>5687009241.8999996</v>
      </c>
      <c r="BK61">
        <v>159142</v>
      </c>
    </row>
    <row r="62" spans="2:63" x14ac:dyDescent="0.3">
      <c r="B62" t="s">
        <v>63</v>
      </c>
      <c r="C62">
        <v>126.5</v>
      </c>
      <c r="D62">
        <v>126.5</v>
      </c>
      <c r="E62">
        <v>123.6</v>
      </c>
      <c r="F62">
        <v>124.85</v>
      </c>
      <c r="G62">
        <v>17059557</v>
      </c>
      <c r="H62">
        <v>2128978117.4000001</v>
      </c>
      <c r="I62">
        <v>86482</v>
      </c>
      <c r="K62" t="s">
        <v>63</v>
      </c>
      <c r="L62">
        <v>121.4</v>
      </c>
      <c r="M62">
        <v>130.75</v>
      </c>
      <c r="N62">
        <v>120.65</v>
      </c>
      <c r="O62">
        <v>129.5</v>
      </c>
      <c r="P62">
        <v>34325678</v>
      </c>
      <c r="Q62">
        <v>4369386439.1000004</v>
      </c>
      <c r="R62">
        <v>177893</v>
      </c>
      <c r="T62" t="s">
        <v>63</v>
      </c>
      <c r="U62">
        <v>117.3</v>
      </c>
      <c r="V62">
        <v>121.95</v>
      </c>
      <c r="W62">
        <v>116.25</v>
      </c>
      <c r="X62">
        <v>120.8</v>
      </c>
      <c r="Y62">
        <v>8718400</v>
      </c>
      <c r="Z62">
        <v>1040859304.25</v>
      </c>
      <c r="AA62">
        <v>44125</v>
      </c>
      <c r="AC62" t="s">
        <v>63</v>
      </c>
      <c r="AD62">
        <v>117.75</v>
      </c>
      <c r="AE62">
        <v>120.4</v>
      </c>
      <c r="AF62">
        <v>116.55</v>
      </c>
      <c r="AG62">
        <v>117.3</v>
      </c>
      <c r="AH62">
        <v>15916452</v>
      </c>
      <c r="AI62">
        <v>1889905978.45</v>
      </c>
      <c r="AJ62">
        <v>59204</v>
      </c>
      <c r="AL62" t="s">
        <v>63</v>
      </c>
      <c r="AM62">
        <v>120.55</v>
      </c>
      <c r="AN62">
        <v>121</v>
      </c>
      <c r="AO62">
        <v>114.3</v>
      </c>
      <c r="AP62">
        <v>115.35</v>
      </c>
      <c r="AQ62">
        <v>14500151</v>
      </c>
      <c r="AR62">
        <v>1688625703.8</v>
      </c>
      <c r="AS62">
        <v>80177</v>
      </c>
      <c r="AU62" t="s">
        <v>63</v>
      </c>
      <c r="AV62">
        <v>118.4</v>
      </c>
      <c r="AW62">
        <v>120.9</v>
      </c>
      <c r="AX62">
        <v>117.4</v>
      </c>
      <c r="AY62">
        <v>119.25</v>
      </c>
      <c r="AZ62">
        <v>12510164</v>
      </c>
      <c r="BA62">
        <v>1492063225.45</v>
      </c>
      <c r="BB62">
        <v>71757</v>
      </c>
      <c r="BD62" t="s">
        <v>63</v>
      </c>
      <c r="BE62">
        <v>119</v>
      </c>
      <c r="BF62">
        <v>120.9</v>
      </c>
      <c r="BG62">
        <v>117</v>
      </c>
      <c r="BH62">
        <v>117.2</v>
      </c>
      <c r="BI62">
        <v>12778247</v>
      </c>
      <c r="BJ62">
        <v>1511639509.2</v>
      </c>
      <c r="BK62">
        <v>75836</v>
      </c>
    </row>
    <row r="63" spans="2:63" x14ac:dyDescent="0.3">
      <c r="B63" t="s">
        <v>64</v>
      </c>
      <c r="C63">
        <v>180.6</v>
      </c>
      <c r="D63">
        <v>186.5</v>
      </c>
      <c r="E63">
        <v>178.3</v>
      </c>
      <c r="F63">
        <v>182.2</v>
      </c>
      <c r="G63">
        <v>6263709</v>
      </c>
      <c r="H63">
        <v>1150228174.9000001</v>
      </c>
      <c r="I63">
        <v>52287</v>
      </c>
      <c r="K63" t="s">
        <v>64</v>
      </c>
      <c r="L63">
        <v>180</v>
      </c>
      <c r="M63">
        <v>181.9</v>
      </c>
      <c r="N63">
        <v>175.1</v>
      </c>
      <c r="O63">
        <v>180.75</v>
      </c>
      <c r="P63">
        <v>5610085</v>
      </c>
      <c r="Q63">
        <v>1003014677.9</v>
      </c>
      <c r="R63">
        <v>44810</v>
      </c>
      <c r="T63" t="s">
        <v>64</v>
      </c>
      <c r="U63">
        <v>172</v>
      </c>
      <c r="V63">
        <v>180.9</v>
      </c>
      <c r="W63">
        <v>170.95</v>
      </c>
      <c r="X63">
        <v>178.85</v>
      </c>
      <c r="Y63">
        <v>6870474</v>
      </c>
      <c r="Z63">
        <v>1215415439.3</v>
      </c>
      <c r="AA63">
        <v>55885</v>
      </c>
      <c r="AC63" t="s">
        <v>64</v>
      </c>
      <c r="AD63">
        <v>176.55</v>
      </c>
      <c r="AE63">
        <v>180.8</v>
      </c>
      <c r="AF63">
        <v>170.35</v>
      </c>
      <c r="AG63">
        <v>171.35</v>
      </c>
      <c r="AH63">
        <v>8206844</v>
      </c>
      <c r="AI63">
        <v>1440410256.1500001</v>
      </c>
      <c r="AJ63">
        <v>79673</v>
      </c>
      <c r="AL63" t="s">
        <v>64</v>
      </c>
      <c r="AM63">
        <v>189.5</v>
      </c>
      <c r="AN63">
        <v>190.45</v>
      </c>
      <c r="AO63">
        <v>170.75</v>
      </c>
      <c r="AP63">
        <v>172.5</v>
      </c>
      <c r="AQ63">
        <v>11296262</v>
      </c>
      <c r="AR63">
        <v>2002241949.9000001</v>
      </c>
      <c r="AS63">
        <v>101822</v>
      </c>
      <c r="AU63" t="s">
        <v>64</v>
      </c>
      <c r="AV63">
        <v>191</v>
      </c>
      <c r="AW63">
        <v>194.6</v>
      </c>
      <c r="AX63">
        <v>187.95</v>
      </c>
      <c r="AY63">
        <v>189.1</v>
      </c>
      <c r="AZ63">
        <v>6601491</v>
      </c>
      <c r="BA63">
        <v>1266374961.6500001</v>
      </c>
      <c r="BB63">
        <v>54818</v>
      </c>
      <c r="BD63" t="s">
        <v>64</v>
      </c>
      <c r="BE63">
        <v>188.5</v>
      </c>
      <c r="BF63">
        <v>192.75</v>
      </c>
      <c r="BG63">
        <v>188.25</v>
      </c>
      <c r="BH63">
        <v>190.25</v>
      </c>
      <c r="BI63">
        <v>3587944</v>
      </c>
      <c r="BJ63">
        <v>683594153.14999998</v>
      </c>
      <c r="BK63">
        <v>30554</v>
      </c>
    </row>
    <row r="64" spans="2:63" x14ac:dyDescent="0.3">
      <c r="B64" t="s">
        <v>65</v>
      </c>
      <c r="C64">
        <v>1975</v>
      </c>
      <c r="D64">
        <v>1995.05</v>
      </c>
      <c r="E64">
        <v>1958</v>
      </c>
      <c r="F64">
        <v>1987.9</v>
      </c>
      <c r="G64">
        <v>5340153</v>
      </c>
      <c r="H64">
        <v>10570432887.15</v>
      </c>
      <c r="I64">
        <v>201026</v>
      </c>
      <c r="K64" t="s">
        <v>65</v>
      </c>
      <c r="L64">
        <v>1999</v>
      </c>
      <c r="M64">
        <v>2003.4</v>
      </c>
      <c r="N64">
        <v>1955.2</v>
      </c>
      <c r="O64">
        <v>1970.9</v>
      </c>
      <c r="P64">
        <v>4261738</v>
      </c>
      <c r="Q64">
        <v>8432920478.1999998</v>
      </c>
      <c r="R64">
        <v>211274</v>
      </c>
      <c r="T64" t="s">
        <v>65</v>
      </c>
      <c r="U64">
        <v>1975.55</v>
      </c>
      <c r="V64">
        <v>2010</v>
      </c>
      <c r="W64">
        <v>1975</v>
      </c>
      <c r="X64">
        <v>1990.85</v>
      </c>
      <c r="Y64">
        <v>3927076</v>
      </c>
      <c r="Z64">
        <v>7828736279.6499996</v>
      </c>
      <c r="AA64">
        <v>154130</v>
      </c>
      <c r="AC64" t="s">
        <v>65</v>
      </c>
      <c r="AD64">
        <v>2018</v>
      </c>
      <c r="AE64">
        <v>2024.8</v>
      </c>
      <c r="AF64">
        <v>1968.1</v>
      </c>
      <c r="AG64">
        <v>1975.55</v>
      </c>
      <c r="AH64">
        <v>5963269</v>
      </c>
      <c r="AI64">
        <v>11858094494.799999</v>
      </c>
      <c r="AJ64">
        <v>233042</v>
      </c>
      <c r="AL64" t="s">
        <v>65</v>
      </c>
      <c r="AM64">
        <v>2041.5</v>
      </c>
      <c r="AN64">
        <v>2047.85</v>
      </c>
      <c r="AO64">
        <v>1988.6</v>
      </c>
      <c r="AP64">
        <v>2005.25</v>
      </c>
      <c r="AQ64">
        <v>7675796</v>
      </c>
      <c r="AR64">
        <v>15412686469.9</v>
      </c>
      <c r="AS64">
        <v>265255</v>
      </c>
      <c r="AU64" t="s">
        <v>65</v>
      </c>
      <c r="AV64">
        <v>2015</v>
      </c>
      <c r="AW64">
        <v>2037.65</v>
      </c>
      <c r="AX64">
        <v>2006</v>
      </c>
      <c r="AY64">
        <v>2032.1</v>
      </c>
      <c r="AZ64">
        <v>5491176</v>
      </c>
      <c r="BA64">
        <v>11101684289.35</v>
      </c>
      <c r="BB64">
        <v>243593</v>
      </c>
      <c r="BD64" t="s">
        <v>65</v>
      </c>
      <c r="BE64">
        <v>1988</v>
      </c>
      <c r="BF64">
        <v>2026.55</v>
      </c>
      <c r="BG64">
        <v>1980.65</v>
      </c>
      <c r="BH64">
        <v>2006.05</v>
      </c>
      <c r="BI64">
        <v>8510097</v>
      </c>
      <c r="BJ64">
        <v>17080978390.65</v>
      </c>
      <c r="BK64">
        <v>268615</v>
      </c>
    </row>
    <row r="65" spans="2:63" x14ac:dyDescent="0.3">
      <c r="B65" t="s">
        <v>66</v>
      </c>
      <c r="C65">
        <v>121.35</v>
      </c>
      <c r="D65">
        <v>123.65</v>
      </c>
      <c r="E65">
        <v>114.5</v>
      </c>
      <c r="F65">
        <v>115.65</v>
      </c>
      <c r="G65">
        <v>20933876</v>
      </c>
      <c r="H65">
        <v>2479805123.3000002</v>
      </c>
      <c r="I65">
        <v>122106</v>
      </c>
      <c r="K65" t="s">
        <v>66</v>
      </c>
      <c r="L65">
        <v>124.25</v>
      </c>
      <c r="M65">
        <v>126.65</v>
      </c>
      <c r="N65">
        <v>120.45</v>
      </c>
      <c r="O65">
        <v>121.8</v>
      </c>
      <c r="P65">
        <v>12315999</v>
      </c>
      <c r="Q65">
        <v>1524444778.25</v>
      </c>
      <c r="R65">
        <v>74314</v>
      </c>
      <c r="T65" t="s">
        <v>66</v>
      </c>
      <c r="U65">
        <v>119.4</v>
      </c>
      <c r="V65">
        <v>125.8</v>
      </c>
      <c r="W65">
        <v>118.55</v>
      </c>
      <c r="X65">
        <v>124.25</v>
      </c>
      <c r="Y65">
        <v>19927344</v>
      </c>
      <c r="Z65">
        <v>2451110085.3000002</v>
      </c>
      <c r="AA65">
        <v>105112</v>
      </c>
      <c r="AC65" t="s">
        <v>66</v>
      </c>
      <c r="AD65">
        <v>122.05</v>
      </c>
      <c r="AE65">
        <v>124.6</v>
      </c>
      <c r="AF65">
        <v>117.8</v>
      </c>
      <c r="AG65">
        <v>120.4</v>
      </c>
      <c r="AH65">
        <v>23666527</v>
      </c>
      <c r="AI65">
        <v>2876712784.6500001</v>
      </c>
      <c r="AJ65">
        <v>126474</v>
      </c>
      <c r="AL65" t="s">
        <v>66</v>
      </c>
      <c r="AM65">
        <v>131.9</v>
      </c>
      <c r="AN65">
        <v>131.9</v>
      </c>
      <c r="AO65">
        <v>117.2</v>
      </c>
      <c r="AP65">
        <v>118.95</v>
      </c>
      <c r="AQ65">
        <v>28889485</v>
      </c>
      <c r="AR65">
        <v>3518131441.5500002</v>
      </c>
      <c r="AS65">
        <v>165982</v>
      </c>
      <c r="AU65" t="s">
        <v>66</v>
      </c>
      <c r="AV65">
        <v>132</v>
      </c>
      <c r="AW65">
        <v>134.80000000000001</v>
      </c>
      <c r="AX65">
        <v>128.55000000000001</v>
      </c>
      <c r="AY65">
        <v>133.44999999999999</v>
      </c>
      <c r="AZ65">
        <v>26315671</v>
      </c>
      <c r="BA65">
        <v>3468449065.3000002</v>
      </c>
      <c r="BB65">
        <v>149325</v>
      </c>
      <c r="BD65" t="s">
        <v>66</v>
      </c>
      <c r="BE65">
        <v>135</v>
      </c>
      <c r="BF65">
        <v>144.9</v>
      </c>
      <c r="BG65">
        <v>130.05000000000001</v>
      </c>
      <c r="BH65">
        <v>131.4</v>
      </c>
      <c r="BI65">
        <v>52923719</v>
      </c>
      <c r="BJ65">
        <v>7273684922.3999996</v>
      </c>
      <c r="BK65">
        <v>300659</v>
      </c>
    </row>
    <row r="66" spans="2:63" x14ac:dyDescent="0.3">
      <c r="B66" t="s">
        <v>67</v>
      </c>
      <c r="C66">
        <v>301</v>
      </c>
      <c r="D66">
        <v>307.7</v>
      </c>
      <c r="E66">
        <v>285.55</v>
      </c>
      <c r="F66">
        <v>291.05</v>
      </c>
      <c r="G66">
        <v>80359014</v>
      </c>
      <c r="H66">
        <v>23509585135.700001</v>
      </c>
      <c r="I66">
        <v>618533</v>
      </c>
      <c r="K66" t="s">
        <v>67</v>
      </c>
      <c r="L66">
        <v>306</v>
      </c>
      <c r="M66">
        <v>312.8</v>
      </c>
      <c r="N66">
        <v>302</v>
      </c>
      <c r="O66">
        <v>304.39999999999998</v>
      </c>
      <c r="P66">
        <v>43076017</v>
      </c>
      <c r="Q66">
        <v>13264723233.799999</v>
      </c>
      <c r="R66">
        <v>331641</v>
      </c>
      <c r="T66" t="s">
        <v>67</v>
      </c>
      <c r="U66">
        <v>299</v>
      </c>
      <c r="V66">
        <v>308.25</v>
      </c>
      <c r="W66">
        <v>297.5</v>
      </c>
      <c r="X66">
        <v>305.64999999999998</v>
      </c>
      <c r="Y66">
        <v>42239472</v>
      </c>
      <c r="Z66">
        <v>12796973329.15</v>
      </c>
      <c r="AA66">
        <v>348560</v>
      </c>
      <c r="AC66" t="s">
        <v>67</v>
      </c>
      <c r="AD66">
        <v>307.05</v>
      </c>
      <c r="AE66">
        <v>311.5</v>
      </c>
      <c r="AF66">
        <v>297.10000000000002</v>
      </c>
      <c r="AG66">
        <v>300.3</v>
      </c>
      <c r="AH66">
        <v>61828639</v>
      </c>
      <c r="AI66">
        <v>18791399514.25</v>
      </c>
      <c r="AJ66">
        <v>490924</v>
      </c>
      <c r="AL66" t="s">
        <v>67</v>
      </c>
      <c r="AM66">
        <v>320</v>
      </c>
      <c r="AN66">
        <v>320.5</v>
      </c>
      <c r="AO66">
        <v>293.25</v>
      </c>
      <c r="AP66">
        <v>298.5</v>
      </c>
      <c r="AQ66">
        <v>74034470</v>
      </c>
      <c r="AR66">
        <v>22295591955</v>
      </c>
      <c r="AS66">
        <v>685127</v>
      </c>
      <c r="AU66" t="s">
        <v>67</v>
      </c>
      <c r="AV66">
        <v>329.3</v>
      </c>
      <c r="AW66">
        <v>330.55</v>
      </c>
      <c r="AX66">
        <v>318.8</v>
      </c>
      <c r="AY66">
        <v>322.7</v>
      </c>
      <c r="AZ66">
        <v>31829841</v>
      </c>
      <c r="BA66">
        <v>10238396049</v>
      </c>
      <c r="BB66">
        <v>358099</v>
      </c>
      <c r="BD66" t="s">
        <v>67</v>
      </c>
      <c r="BE66">
        <v>330</v>
      </c>
      <c r="BF66">
        <v>334.5</v>
      </c>
      <c r="BG66">
        <v>325.64999999999998</v>
      </c>
      <c r="BH66">
        <v>327.39999999999998</v>
      </c>
      <c r="BI66">
        <v>33999679</v>
      </c>
      <c r="BJ66">
        <v>11180881566</v>
      </c>
      <c r="BK66">
        <v>312099</v>
      </c>
    </row>
    <row r="67" spans="2:63" x14ac:dyDescent="0.3">
      <c r="B67" t="s">
        <v>68</v>
      </c>
      <c r="C67">
        <v>362.25</v>
      </c>
      <c r="D67">
        <v>369.35</v>
      </c>
      <c r="E67">
        <v>336.7</v>
      </c>
      <c r="F67">
        <v>345.05</v>
      </c>
      <c r="G67">
        <v>4146071</v>
      </c>
      <c r="H67">
        <v>1454532521.9000001</v>
      </c>
      <c r="I67">
        <v>64311</v>
      </c>
      <c r="K67" t="s">
        <v>68</v>
      </c>
      <c r="L67">
        <v>366.1</v>
      </c>
      <c r="M67">
        <v>376</v>
      </c>
      <c r="N67">
        <v>354.9</v>
      </c>
      <c r="O67">
        <v>362.25</v>
      </c>
      <c r="P67">
        <v>4500253</v>
      </c>
      <c r="Q67">
        <v>1645956382.3</v>
      </c>
      <c r="R67">
        <v>52156</v>
      </c>
      <c r="T67" t="s">
        <v>68</v>
      </c>
      <c r="U67">
        <v>361.1</v>
      </c>
      <c r="V67">
        <v>368.25</v>
      </c>
      <c r="W67">
        <v>360.1</v>
      </c>
      <c r="X67">
        <v>364.05</v>
      </c>
      <c r="Y67">
        <v>3257659</v>
      </c>
      <c r="Z67">
        <v>1184105040.8499999</v>
      </c>
      <c r="AA67">
        <v>42278</v>
      </c>
      <c r="AC67" t="s">
        <v>68</v>
      </c>
      <c r="AD67">
        <v>363.35</v>
      </c>
      <c r="AE67">
        <v>372.5</v>
      </c>
      <c r="AF67">
        <v>357.25</v>
      </c>
      <c r="AG67">
        <v>359.85</v>
      </c>
      <c r="AH67">
        <v>1631096</v>
      </c>
      <c r="AI67">
        <v>594617661.54999995</v>
      </c>
      <c r="AJ67">
        <v>41912</v>
      </c>
      <c r="AL67" t="s">
        <v>68</v>
      </c>
      <c r="AM67">
        <v>383.1</v>
      </c>
      <c r="AN67">
        <v>384</v>
      </c>
      <c r="AO67">
        <v>356.75</v>
      </c>
      <c r="AP67">
        <v>358.85</v>
      </c>
      <c r="AQ67">
        <v>2202813</v>
      </c>
      <c r="AR67">
        <v>808961291</v>
      </c>
      <c r="AS67">
        <v>49641</v>
      </c>
      <c r="AU67" t="s">
        <v>68</v>
      </c>
      <c r="AV67">
        <v>385.1</v>
      </c>
      <c r="AW67">
        <v>388.6</v>
      </c>
      <c r="AX67">
        <v>376.6</v>
      </c>
      <c r="AY67">
        <v>384.85</v>
      </c>
      <c r="AZ67">
        <v>2220294</v>
      </c>
      <c r="BA67">
        <v>852140462.85000002</v>
      </c>
      <c r="BB67">
        <v>34447</v>
      </c>
      <c r="BD67" t="s">
        <v>68</v>
      </c>
      <c r="BE67">
        <v>396</v>
      </c>
      <c r="BF67">
        <v>401.85</v>
      </c>
      <c r="BG67">
        <v>382.45</v>
      </c>
      <c r="BH67">
        <v>384.2</v>
      </c>
      <c r="BI67">
        <v>1844584</v>
      </c>
      <c r="BJ67">
        <v>718880422.64999998</v>
      </c>
      <c r="BK67">
        <v>42173</v>
      </c>
    </row>
    <row r="68" spans="2:63" x14ac:dyDescent="0.3">
      <c r="B68" t="s">
        <v>69</v>
      </c>
      <c r="C68">
        <v>5.5</v>
      </c>
      <c r="D68">
        <v>5.7</v>
      </c>
      <c r="E68">
        <v>5.35</v>
      </c>
      <c r="F68">
        <v>5.5</v>
      </c>
      <c r="G68">
        <v>350548515</v>
      </c>
      <c r="H68">
        <v>1928875251.75</v>
      </c>
      <c r="I68">
        <v>142672</v>
      </c>
      <c r="K68" t="s">
        <v>69</v>
      </c>
      <c r="L68">
        <v>5.65</v>
      </c>
      <c r="M68">
        <v>5.85</v>
      </c>
      <c r="N68">
        <v>5.35</v>
      </c>
      <c r="O68">
        <v>5.55</v>
      </c>
      <c r="P68">
        <v>400537420</v>
      </c>
      <c r="Q68">
        <v>2247415583.6999998</v>
      </c>
      <c r="R68">
        <v>142410</v>
      </c>
      <c r="T68" t="s">
        <v>69</v>
      </c>
      <c r="U68">
        <v>5.65</v>
      </c>
      <c r="V68">
        <v>5.95</v>
      </c>
      <c r="W68">
        <v>5.5</v>
      </c>
      <c r="X68">
        <v>5.65</v>
      </c>
      <c r="Y68">
        <v>504613882</v>
      </c>
      <c r="Z68">
        <v>2874934696.3000002</v>
      </c>
      <c r="AA68">
        <v>198554</v>
      </c>
      <c r="AC68" t="s">
        <v>69</v>
      </c>
      <c r="AD68">
        <v>4.8499999999999996</v>
      </c>
      <c r="AE68">
        <v>5.65</v>
      </c>
      <c r="AF68">
        <v>4.6500000000000004</v>
      </c>
      <c r="AG68">
        <v>5.45</v>
      </c>
      <c r="AH68">
        <v>883245979</v>
      </c>
      <c r="AI68">
        <v>4575099344.4499998</v>
      </c>
      <c r="AJ68">
        <v>234072</v>
      </c>
      <c r="AL68" t="s">
        <v>69</v>
      </c>
      <c r="AM68">
        <v>4.95</v>
      </c>
      <c r="AN68">
        <v>5.0999999999999996</v>
      </c>
      <c r="AO68">
        <v>4.5999999999999996</v>
      </c>
      <c r="AP68">
        <v>4.6500000000000004</v>
      </c>
      <c r="AQ68">
        <v>349608026</v>
      </c>
      <c r="AR68">
        <v>1674174170.8</v>
      </c>
      <c r="AS68">
        <v>149315</v>
      </c>
      <c r="AU68" t="s">
        <v>69</v>
      </c>
      <c r="AV68">
        <v>4.75</v>
      </c>
      <c r="AW68">
        <v>5</v>
      </c>
      <c r="AX68">
        <v>4.55</v>
      </c>
      <c r="AY68">
        <v>4.8499999999999996</v>
      </c>
      <c r="AZ68">
        <v>232136882</v>
      </c>
      <c r="BA68">
        <v>1099904140.4000001</v>
      </c>
      <c r="BB68">
        <v>218142</v>
      </c>
      <c r="BD68" t="s">
        <v>69</v>
      </c>
      <c r="BE68">
        <v>4.8</v>
      </c>
      <c r="BF68">
        <v>5</v>
      </c>
      <c r="BG68">
        <v>4.7</v>
      </c>
      <c r="BH68">
        <v>4.75</v>
      </c>
      <c r="BI68">
        <v>251907250</v>
      </c>
      <c r="BJ68">
        <v>1213819385.4000001</v>
      </c>
      <c r="BK68">
        <v>216030</v>
      </c>
    </row>
    <row r="69" spans="2:63" x14ac:dyDescent="0.3">
      <c r="B69" t="s">
        <v>162</v>
      </c>
      <c r="C69">
        <v>19</v>
      </c>
      <c r="D69">
        <v>19.3</v>
      </c>
      <c r="E69">
        <v>18.45</v>
      </c>
      <c r="F69">
        <v>18.850000000000001</v>
      </c>
      <c r="G69">
        <v>44779390</v>
      </c>
      <c r="H69">
        <v>843301627.25</v>
      </c>
      <c r="I69">
        <v>116803</v>
      </c>
      <c r="K69" t="s">
        <v>162</v>
      </c>
      <c r="L69">
        <v>19.2</v>
      </c>
      <c r="M69">
        <v>19.649999999999999</v>
      </c>
      <c r="N69">
        <v>18.8</v>
      </c>
      <c r="O69">
        <v>18.850000000000001</v>
      </c>
      <c r="P69">
        <v>32782570</v>
      </c>
      <c r="Q69">
        <v>629201697.29999995</v>
      </c>
      <c r="R69">
        <v>94983</v>
      </c>
      <c r="T69" t="s">
        <v>162</v>
      </c>
      <c r="U69">
        <v>19.5</v>
      </c>
      <c r="V69">
        <v>19.8</v>
      </c>
      <c r="W69">
        <v>19</v>
      </c>
      <c r="X69">
        <v>19.25</v>
      </c>
      <c r="Y69">
        <v>29606544</v>
      </c>
      <c r="Z69">
        <v>573087360.04999995</v>
      </c>
      <c r="AA69">
        <v>70629</v>
      </c>
      <c r="AC69" t="s">
        <v>162</v>
      </c>
      <c r="AD69">
        <v>20.149999999999999</v>
      </c>
      <c r="AE69">
        <v>20.3</v>
      </c>
      <c r="AF69">
        <v>19.5</v>
      </c>
      <c r="AG69">
        <v>19.600000000000001</v>
      </c>
      <c r="AH69">
        <v>23712321</v>
      </c>
      <c r="AI69">
        <v>470355175.89999998</v>
      </c>
      <c r="AJ69">
        <v>47824</v>
      </c>
      <c r="AL69" t="s">
        <v>162</v>
      </c>
      <c r="AM69">
        <v>20.9</v>
      </c>
      <c r="AN69">
        <v>20.95</v>
      </c>
      <c r="AO69">
        <v>19.55</v>
      </c>
      <c r="AP69">
        <v>19.850000000000001</v>
      </c>
      <c r="AQ69">
        <v>29865753</v>
      </c>
      <c r="AR69">
        <v>597232820.79999995</v>
      </c>
      <c r="AS69">
        <v>77084</v>
      </c>
      <c r="AU69" t="s">
        <v>162</v>
      </c>
      <c r="AV69">
        <v>21.15</v>
      </c>
      <c r="AW69">
        <v>21.15</v>
      </c>
      <c r="AX69">
        <v>20.7</v>
      </c>
      <c r="AY69">
        <v>20.85</v>
      </c>
      <c r="AZ69">
        <v>20750937</v>
      </c>
      <c r="BA69">
        <v>433934802</v>
      </c>
      <c r="BB69">
        <v>48071</v>
      </c>
      <c r="BD69" t="s">
        <v>162</v>
      </c>
      <c r="BE69">
        <v>21.3</v>
      </c>
      <c r="BF69">
        <v>21.6</v>
      </c>
      <c r="BG69">
        <v>20.8</v>
      </c>
      <c r="BH69">
        <v>20.9</v>
      </c>
      <c r="BI69">
        <v>23879114</v>
      </c>
      <c r="BJ69">
        <v>503981317.69999999</v>
      </c>
      <c r="BK69">
        <v>54945</v>
      </c>
    </row>
    <row r="70" spans="2:63" x14ac:dyDescent="0.3">
      <c r="B70" t="s">
        <v>70</v>
      </c>
      <c r="C70">
        <v>450.9</v>
      </c>
      <c r="D70">
        <v>455.5</v>
      </c>
      <c r="E70">
        <v>442.85</v>
      </c>
      <c r="F70">
        <v>450.6</v>
      </c>
      <c r="G70">
        <v>2187645</v>
      </c>
      <c r="H70">
        <v>983361054.25</v>
      </c>
      <c r="I70">
        <v>78374</v>
      </c>
      <c r="K70" t="s">
        <v>70</v>
      </c>
      <c r="L70">
        <v>457.9</v>
      </c>
      <c r="M70">
        <v>464.55</v>
      </c>
      <c r="N70">
        <v>448.35</v>
      </c>
      <c r="O70">
        <v>450.8</v>
      </c>
      <c r="P70">
        <v>2197995</v>
      </c>
      <c r="Q70">
        <v>1005402829.1</v>
      </c>
      <c r="R70">
        <v>55729</v>
      </c>
      <c r="T70" t="s">
        <v>70</v>
      </c>
      <c r="U70">
        <v>455</v>
      </c>
      <c r="V70">
        <v>460.75</v>
      </c>
      <c r="W70">
        <v>451.2</v>
      </c>
      <c r="X70">
        <v>454.1</v>
      </c>
      <c r="Y70">
        <v>2060084</v>
      </c>
      <c r="Z70">
        <v>940888092.45000005</v>
      </c>
      <c r="AA70">
        <v>73720</v>
      </c>
      <c r="AC70" t="s">
        <v>70</v>
      </c>
      <c r="AD70">
        <v>454.7</v>
      </c>
      <c r="AE70">
        <v>459.75</v>
      </c>
      <c r="AF70">
        <v>445.65</v>
      </c>
      <c r="AG70">
        <v>451</v>
      </c>
      <c r="AH70">
        <v>3531814</v>
      </c>
      <c r="AI70">
        <v>1603502109.9000001</v>
      </c>
      <c r="AJ70">
        <v>86349</v>
      </c>
      <c r="AL70" t="s">
        <v>70</v>
      </c>
      <c r="AM70">
        <v>459</v>
      </c>
      <c r="AN70">
        <v>464.55</v>
      </c>
      <c r="AO70">
        <v>439.6</v>
      </c>
      <c r="AP70">
        <v>445.5</v>
      </c>
      <c r="AQ70">
        <v>2216244</v>
      </c>
      <c r="AR70">
        <v>997454410.25</v>
      </c>
      <c r="AS70">
        <v>86382</v>
      </c>
      <c r="AU70" t="s">
        <v>70</v>
      </c>
      <c r="AV70">
        <v>466.4</v>
      </c>
      <c r="AW70">
        <v>467.5</v>
      </c>
      <c r="AX70">
        <v>451.6</v>
      </c>
      <c r="AY70">
        <v>456.6</v>
      </c>
      <c r="AZ70">
        <v>2849757</v>
      </c>
      <c r="BA70">
        <v>1307335555.9000001</v>
      </c>
      <c r="BB70">
        <v>63960</v>
      </c>
      <c r="BD70" t="s">
        <v>70</v>
      </c>
      <c r="BE70">
        <v>468</v>
      </c>
      <c r="BF70">
        <v>479.1</v>
      </c>
      <c r="BG70">
        <v>460.35</v>
      </c>
      <c r="BH70">
        <v>461.7</v>
      </c>
      <c r="BI70">
        <v>2304869</v>
      </c>
      <c r="BJ70">
        <v>1077640063.5999999</v>
      </c>
      <c r="BK70">
        <v>81786</v>
      </c>
    </row>
    <row r="71" spans="2:63" x14ac:dyDescent="0.3">
      <c r="B71" t="s">
        <v>71</v>
      </c>
      <c r="C71">
        <v>989.95</v>
      </c>
      <c r="D71">
        <v>1016</v>
      </c>
      <c r="E71">
        <v>965.95</v>
      </c>
      <c r="F71">
        <v>974.25</v>
      </c>
      <c r="G71">
        <v>5480145</v>
      </c>
      <c r="H71">
        <v>5406401133.0500002</v>
      </c>
      <c r="I71">
        <v>185432</v>
      </c>
      <c r="K71" t="s">
        <v>71</v>
      </c>
      <c r="L71">
        <v>1000</v>
      </c>
      <c r="M71">
        <v>1029.8499999999999</v>
      </c>
      <c r="N71">
        <v>967.3</v>
      </c>
      <c r="O71">
        <v>978.8</v>
      </c>
      <c r="P71">
        <v>14644737</v>
      </c>
      <c r="Q71">
        <v>14523251662.15</v>
      </c>
      <c r="R71">
        <v>442811</v>
      </c>
      <c r="T71" t="s">
        <v>71</v>
      </c>
      <c r="U71">
        <v>909</v>
      </c>
      <c r="V71">
        <v>926.95</v>
      </c>
      <c r="W71">
        <v>900</v>
      </c>
      <c r="X71">
        <v>911.9</v>
      </c>
      <c r="Y71">
        <v>1878511</v>
      </c>
      <c r="Z71">
        <v>1709224927.5</v>
      </c>
      <c r="AA71">
        <v>57658</v>
      </c>
      <c r="AC71" t="s">
        <v>71</v>
      </c>
      <c r="AD71">
        <v>900</v>
      </c>
      <c r="AE71">
        <v>935.85</v>
      </c>
      <c r="AF71">
        <v>885.05</v>
      </c>
      <c r="AG71">
        <v>919.95</v>
      </c>
      <c r="AH71">
        <v>4015034</v>
      </c>
      <c r="AI71">
        <v>3664457653.5999999</v>
      </c>
      <c r="AJ71">
        <v>110783</v>
      </c>
      <c r="AL71" t="s">
        <v>71</v>
      </c>
      <c r="AM71">
        <v>940</v>
      </c>
      <c r="AN71">
        <v>945</v>
      </c>
      <c r="AO71">
        <v>850</v>
      </c>
      <c r="AP71">
        <v>912.25</v>
      </c>
      <c r="AQ71">
        <v>7187069</v>
      </c>
      <c r="AR71">
        <v>6451874316.0500002</v>
      </c>
      <c r="AS71">
        <v>209332</v>
      </c>
      <c r="AU71" t="s">
        <v>71</v>
      </c>
      <c r="AV71">
        <v>970.2</v>
      </c>
      <c r="AW71">
        <v>996.4</v>
      </c>
      <c r="AX71">
        <v>941</v>
      </c>
      <c r="AY71">
        <v>984</v>
      </c>
      <c r="AZ71">
        <v>4044853</v>
      </c>
      <c r="BA71">
        <v>3935311624.1500001</v>
      </c>
      <c r="BB71">
        <v>117269</v>
      </c>
      <c r="BD71" t="s">
        <v>71</v>
      </c>
      <c r="BE71">
        <v>995</v>
      </c>
      <c r="BF71">
        <v>995</v>
      </c>
      <c r="BG71">
        <v>962.8</v>
      </c>
      <c r="BH71">
        <v>971.75</v>
      </c>
      <c r="BI71">
        <v>1369265</v>
      </c>
      <c r="BJ71">
        <v>1334127200.25</v>
      </c>
      <c r="BK71">
        <v>44739</v>
      </c>
    </row>
    <row r="72" spans="2:63" x14ac:dyDescent="0.3">
      <c r="B72" t="s">
        <v>72</v>
      </c>
      <c r="C72">
        <v>342</v>
      </c>
      <c r="D72">
        <v>353.7</v>
      </c>
      <c r="E72">
        <v>330</v>
      </c>
      <c r="F72">
        <v>338.35</v>
      </c>
      <c r="G72">
        <v>27954074</v>
      </c>
      <c r="H72">
        <v>9503569941</v>
      </c>
      <c r="I72">
        <v>400649</v>
      </c>
      <c r="K72" t="s">
        <v>72</v>
      </c>
      <c r="L72">
        <v>362.3</v>
      </c>
      <c r="M72">
        <v>364</v>
      </c>
      <c r="N72">
        <v>343.2</v>
      </c>
      <c r="O72">
        <v>346.8</v>
      </c>
      <c r="P72">
        <v>25555567</v>
      </c>
      <c r="Q72">
        <v>9061608901.0499992</v>
      </c>
      <c r="R72">
        <v>369281</v>
      </c>
      <c r="T72" t="s">
        <v>72</v>
      </c>
      <c r="U72">
        <v>364</v>
      </c>
      <c r="V72">
        <v>370.85</v>
      </c>
      <c r="W72">
        <v>350.8</v>
      </c>
      <c r="X72">
        <v>357.3</v>
      </c>
      <c r="Y72">
        <v>29736474</v>
      </c>
      <c r="Z72">
        <v>10635772798.799999</v>
      </c>
      <c r="AA72">
        <v>422054</v>
      </c>
      <c r="AC72" t="s">
        <v>72</v>
      </c>
      <c r="AD72">
        <v>385.1</v>
      </c>
      <c r="AE72">
        <v>387</v>
      </c>
      <c r="AF72">
        <v>361</v>
      </c>
      <c r="AG72">
        <v>367.8</v>
      </c>
      <c r="AH72">
        <v>28795060</v>
      </c>
      <c r="AI72">
        <v>10767341246.5</v>
      </c>
      <c r="AJ72">
        <v>398908</v>
      </c>
      <c r="AL72" t="s">
        <v>72</v>
      </c>
      <c r="AM72">
        <v>418.5</v>
      </c>
      <c r="AN72">
        <v>418.7</v>
      </c>
      <c r="AO72">
        <v>374.05</v>
      </c>
      <c r="AP72">
        <v>376.75</v>
      </c>
      <c r="AQ72">
        <v>25374908</v>
      </c>
      <c r="AR72">
        <v>9822988023.6000004</v>
      </c>
      <c r="AS72">
        <v>391208</v>
      </c>
      <c r="AU72" t="s">
        <v>72</v>
      </c>
      <c r="AV72">
        <v>430.4</v>
      </c>
      <c r="AW72">
        <v>431</v>
      </c>
      <c r="AX72">
        <v>417.1</v>
      </c>
      <c r="AY72">
        <v>418.7</v>
      </c>
      <c r="AZ72">
        <v>14849518</v>
      </c>
      <c r="BA72">
        <v>6253315615.8999996</v>
      </c>
      <c r="BB72">
        <v>200424</v>
      </c>
      <c r="BD72" t="s">
        <v>72</v>
      </c>
      <c r="BE72">
        <v>439</v>
      </c>
      <c r="BF72">
        <v>442</v>
      </c>
      <c r="BG72">
        <v>425</v>
      </c>
      <c r="BH72">
        <v>428</v>
      </c>
      <c r="BI72">
        <v>16520591</v>
      </c>
      <c r="BJ72">
        <v>7139932315.1499996</v>
      </c>
      <c r="BK72">
        <v>235438</v>
      </c>
    </row>
    <row r="73" spans="2:63" x14ac:dyDescent="0.3">
      <c r="B73" t="s">
        <v>73</v>
      </c>
      <c r="C73">
        <v>202</v>
      </c>
      <c r="D73">
        <v>212.55</v>
      </c>
      <c r="E73">
        <v>200.05</v>
      </c>
      <c r="F73">
        <v>207.5</v>
      </c>
      <c r="G73">
        <v>10697684</v>
      </c>
      <c r="H73">
        <v>2223322276.9000001</v>
      </c>
      <c r="I73">
        <v>93772</v>
      </c>
      <c r="K73" t="s">
        <v>73</v>
      </c>
      <c r="L73">
        <v>204</v>
      </c>
      <c r="M73">
        <v>209.65</v>
      </c>
      <c r="N73">
        <v>204</v>
      </c>
      <c r="O73">
        <v>205.85</v>
      </c>
      <c r="P73">
        <v>13460820</v>
      </c>
      <c r="Q73">
        <v>2785099287</v>
      </c>
      <c r="R73">
        <v>131582</v>
      </c>
      <c r="T73" t="s">
        <v>73</v>
      </c>
      <c r="U73">
        <v>213.1</v>
      </c>
      <c r="V73">
        <v>217.45</v>
      </c>
      <c r="W73">
        <v>196</v>
      </c>
      <c r="X73">
        <v>200.85</v>
      </c>
      <c r="Y73">
        <v>22326973</v>
      </c>
      <c r="Z73">
        <v>4543543494.3500004</v>
      </c>
      <c r="AA73">
        <v>180731</v>
      </c>
      <c r="AC73" t="s">
        <v>73</v>
      </c>
      <c r="AD73">
        <v>212</v>
      </c>
      <c r="AE73">
        <v>220.8</v>
      </c>
      <c r="AF73">
        <v>206</v>
      </c>
      <c r="AG73">
        <v>218.75</v>
      </c>
      <c r="AH73">
        <v>15351228</v>
      </c>
      <c r="AI73">
        <v>3298946430.4499998</v>
      </c>
      <c r="AJ73">
        <v>123819</v>
      </c>
      <c r="AL73" t="s">
        <v>73</v>
      </c>
      <c r="AM73">
        <v>205</v>
      </c>
      <c r="AN73">
        <v>210</v>
      </c>
      <c r="AO73">
        <v>201.1</v>
      </c>
      <c r="AP73">
        <v>207.1</v>
      </c>
      <c r="AQ73">
        <v>15523354</v>
      </c>
      <c r="AR73">
        <v>3211782759.0999999</v>
      </c>
      <c r="AS73">
        <v>172979</v>
      </c>
      <c r="AU73" t="s">
        <v>73</v>
      </c>
      <c r="AV73">
        <v>205.95</v>
      </c>
      <c r="AW73">
        <v>207.45</v>
      </c>
      <c r="AX73">
        <v>200.7</v>
      </c>
      <c r="AY73">
        <v>202.5</v>
      </c>
      <c r="AZ73">
        <v>11910823</v>
      </c>
      <c r="BA73">
        <v>2426160768.3499999</v>
      </c>
      <c r="BB73">
        <v>110940</v>
      </c>
      <c r="BD73" t="s">
        <v>73</v>
      </c>
      <c r="BE73">
        <v>190</v>
      </c>
      <c r="BF73">
        <v>213.6</v>
      </c>
      <c r="BG73">
        <v>189.7</v>
      </c>
      <c r="BH73">
        <v>209.65</v>
      </c>
      <c r="BI73">
        <v>24091409</v>
      </c>
      <c r="BJ73">
        <v>4965777151.8500004</v>
      </c>
      <c r="BK73">
        <v>220356</v>
      </c>
    </row>
    <row r="74" spans="2:63" x14ac:dyDescent="0.3">
      <c r="B74" t="s">
        <v>74</v>
      </c>
      <c r="C74">
        <v>675</v>
      </c>
      <c r="D74">
        <v>695.85</v>
      </c>
      <c r="E74">
        <v>673.5</v>
      </c>
      <c r="F74">
        <v>692.35</v>
      </c>
      <c r="G74">
        <v>11867864</v>
      </c>
      <c r="H74">
        <v>8169629532.3500004</v>
      </c>
      <c r="I74">
        <v>201776</v>
      </c>
      <c r="K74" t="s">
        <v>74</v>
      </c>
      <c r="L74">
        <v>666.5</v>
      </c>
      <c r="M74">
        <v>679.45</v>
      </c>
      <c r="N74">
        <v>665.4</v>
      </c>
      <c r="O74">
        <v>672.2</v>
      </c>
      <c r="P74">
        <v>7214401</v>
      </c>
      <c r="Q74">
        <v>4850780460.3000002</v>
      </c>
      <c r="R74">
        <v>122009</v>
      </c>
      <c r="T74" t="s">
        <v>74</v>
      </c>
      <c r="U74">
        <v>668.5</v>
      </c>
      <c r="V74">
        <v>673</v>
      </c>
      <c r="W74">
        <v>659.65</v>
      </c>
      <c r="X74">
        <v>669.55</v>
      </c>
      <c r="Y74">
        <v>5795193</v>
      </c>
      <c r="Z74">
        <v>3862248243.9000001</v>
      </c>
      <c r="AA74">
        <v>104746</v>
      </c>
      <c r="AC74" t="s">
        <v>74</v>
      </c>
      <c r="AD74">
        <v>664</v>
      </c>
      <c r="AE74">
        <v>674.8</v>
      </c>
      <c r="AF74">
        <v>655</v>
      </c>
      <c r="AG74">
        <v>668.6</v>
      </c>
      <c r="AH74">
        <v>5902238</v>
      </c>
      <c r="AI74">
        <v>3943378544.1999998</v>
      </c>
      <c r="AJ74">
        <v>121850</v>
      </c>
      <c r="AL74" t="s">
        <v>74</v>
      </c>
      <c r="AM74">
        <v>659.85</v>
      </c>
      <c r="AN74">
        <v>670.55</v>
      </c>
      <c r="AO74">
        <v>653</v>
      </c>
      <c r="AP74">
        <v>663.9</v>
      </c>
      <c r="AQ74">
        <v>10435495</v>
      </c>
      <c r="AR74">
        <v>6924280885.0500002</v>
      </c>
      <c r="AS74">
        <v>160262</v>
      </c>
      <c r="AU74" t="s">
        <v>74</v>
      </c>
      <c r="AV74">
        <v>664.8</v>
      </c>
      <c r="AW74">
        <v>664.8</v>
      </c>
      <c r="AX74">
        <v>646.70000000000005</v>
      </c>
      <c r="AY74">
        <v>652.29999999999995</v>
      </c>
      <c r="AZ74">
        <v>9255353</v>
      </c>
      <c r="BA74">
        <v>6038757599.3999996</v>
      </c>
      <c r="BB74">
        <v>159733</v>
      </c>
      <c r="BD74" t="s">
        <v>74</v>
      </c>
      <c r="BE74">
        <v>659</v>
      </c>
      <c r="BF74">
        <v>671.75</v>
      </c>
      <c r="BG74">
        <v>652.6</v>
      </c>
      <c r="BH74">
        <v>658.15</v>
      </c>
      <c r="BI74">
        <v>16888356</v>
      </c>
      <c r="BJ74">
        <v>11193113875.85</v>
      </c>
      <c r="BK74">
        <v>284577</v>
      </c>
    </row>
    <row r="75" spans="2:63" x14ac:dyDescent="0.3">
      <c r="B75" t="s">
        <v>75</v>
      </c>
      <c r="C75">
        <v>73.75</v>
      </c>
      <c r="D75">
        <v>75.900000000000006</v>
      </c>
      <c r="E75">
        <v>72.8</v>
      </c>
      <c r="F75">
        <v>75.5</v>
      </c>
      <c r="G75">
        <v>14476537</v>
      </c>
      <c r="H75">
        <v>1080918079.45</v>
      </c>
      <c r="I75">
        <v>62076</v>
      </c>
      <c r="K75" t="s">
        <v>75</v>
      </c>
      <c r="L75">
        <v>74.099999999999994</v>
      </c>
      <c r="M75">
        <v>74.95</v>
      </c>
      <c r="N75">
        <v>73</v>
      </c>
      <c r="O75">
        <v>74.45</v>
      </c>
      <c r="P75">
        <v>10240766</v>
      </c>
      <c r="Q75">
        <v>759521347.25</v>
      </c>
      <c r="R75">
        <v>50131</v>
      </c>
      <c r="T75" t="s">
        <v>75</v>
      </c>
      <c r="U75">
        <v>72.349999999999994</v>
      </c>
      <c r="V75">
        <v>74.5</v>
      </c>
      <c r="W75">
        <v>71.900000000000006</v>
      </c>
      <c r="X75">
        <v>74.099999999999994</v>
      </c>
      <c r="Y75">
        <v>12925558</v>
      </c>
      <c r="Z75">
        <v>951729765.70000005</v>
      </c>
      <c r="AA75">
        <v>48348</v>
      </c>
      <c r="AC75" t="s">
        <v>75</v>
      </c>
      <c r="AD75">
        <v>72.849999999999994</v>
      </c>
      <c r="AE75">
        <v>73.400000000000006</v>
      </c>
      <c r="AF75">
        <v>71.8</v>
      </c>
      <c r="AG75">
        <v>72.05</v>
      </c>
      <c r="AH75">
        <v>12402582</v>
      </c>
      <c r="AI75">
        <v>899943049.45000005</v>
      </c>
      <c r="AJ75">
        <v>52859</v>
      </c>
      <c r="AL75" t="s">
        <v>75</v>
      </c>
      <c r="AM75">
        <v>75.55</v>
      </c>
      <c r="AN75">
        <v>75.8</v>
      </c>
      <c r="AO75">
        <v>71.150000000000006</v>
      </c>
      <c r="AP75">
        <v>71.55</v>
      </c>
      <c r="AQ75">
        <v>17698491</v>
      </c>
      <c r="AR75">
        <v>1284851904.2</v>
      </c>
      <c r="AS75">
        <v>93276</v>
      </c>
      <c r="AU75" t="s">
        <v>75</v>
      </c>
      <c r="AV75">
        <v>75.75</v>
      </c>
      <c r="AW75">
        <v>76.400000000000006</v>
      </c>
      <c r="AX75">
        <v>75.2</v>
      </c>
      <c r="AY75">
        <v>75.5</v>
      </c>
      <c r="AZ75">
        <v>15818086</v>
      </c>
      <c r="BA75">
        <v>1200621739.4000001</v>
      </c>
      <c r="BB75">
        <v>62382</v>
      </c>
      <c r="BD75" t="s">
        <v>75</v>
      </c>
      <c r="BE75">
        <v>76</v>
      </c>
      <c r="BF75">
        <v>76.45</v>
      </c>
      <c r="BG75">
        <v>75</v>
      </c>
      <c r="BH75">
        <v>75.150000000000006</v>
      </c>
      <c r="BI75">
        <v>9059402</v>
      </c>
      <c r="BJ75">
        <v>683903756.95000005</v>
      </c>
      <c r="BK75">
        <v>43679</v>
      </c>
    </row>
    <row r="76" spans="2:63" x14ac:dyDescent="0.3">
      <c r="B76" t="s">
        <v>76</v>
      </c>
      <c r="C76">
        <v>188</v>
      </c>
      <c r="D76">
        <v>191.9</v>
      </c>
      <c r="E76">
        <v>184.6</v>
      </c>
      <c r="F76">
        <v>186.35</v>
      </c>
      <c r="G76">
        <v>39013806</v>
      </c>
      <c r="H76">
        <v>7305887869.25</v>
      </c>
      <c r="I76">
        <v>222297</v>
      </c>
      <c r="K76" t="s">
        <v>76</v>
      </c>
      <c r="L76">
        <v>175.6</v>
      </c>
      <c r="M76">
        <v>190.45</v>
      </c>
      <c r="N76">
        <v>172.65</v>
      </c>
      <c r="O76">
        <v>188.95</v>
      </c>
      <c r="P76">
        <v>58382988</v>
      </c>
      <c r="Q76">
        <v>10761507970.950001</v>
      </c>
      <c r="R76">
        <v>302533</v>
      </c>
      <c r="T76" t="s">
        <v>76</v>
      </c>
      <c r="U76">
        <v>171.95</v>
      </c>
      <c r="V76">
        <v>177</v>
      </c>
      <c r="W76">
        <v>171</v>
      </c>
      <c r="X76">
        <v>175.75</v>
      </c>
      <c r="Y76">
        <v>25320952</v>
      </c>
      <c r="Z76">
        <v>4437243049.8500004</v>
      </c>
      <c r="AA76">
        <v>191598</v>
      </c>
      <c r="AC76" t="s">
        <v>76</v>
      </c>
      <c r="AD76">
        <v>166.5</v>
      </c>
      <c r="AE76">
        <v>171.65</v>
      </c>
      <c r="AF76">
        <v>165.1</v>
      </c>
      <c r="AG76">
        <v>170.75</v>
      </c>
      <c r="AH76">
        <v>20142194</v>
      </c>
      <c r="AI76">
        <v>3403852686.1500001</v>
      </c>
      <c r="AJ76">
        <v>152331</v>
      </c>
      <c r="AL76" t="s">
        <v>76</v>
      </c>
      <c r="AM76">
        <v>166</v>
      </c>
      <c r="AN76">
        <v>167.3</v>
      </c>
      <c r="AO76">
        <v>163.15</v>
      </c>
      <c r="AP76">
        <v>164.75</v>
      </c>
      <c r="AQ76">
        <v>20802365</v>
      </c>
      <c r="AR76">
        <v>3444644630.0500002</v>
      </c>
      <c r="AS76">
        <v>164646</v>
      </c>
      <c r="AU76" t="s">
        <v>76</v>
      </c>
      <c r="AV76">
        <v>162.19999999999999</v>
      </c>
      <c r="AW76">
        <v>165.5</v>
      </c>
      <c r="AX76">
        <v>161.15</v>
      </c>
      <c r="AY76">
        <v>164.65</v>
      </c>
      <c r="AZ76">
        <v>14950688</v>
      </c>
      <c r="BA76">
        <v>2439597397.3499999</v>
      </c>
      <c r="BB76">
        <v>100036</v>
      </c>
      <c r="BD76" t="s">
        <v>76</v>
      </c>
      <c r="BE76">
        <v>164.5</v>
      </c>
      <c r="BF76">
        <v>168.25</v>
      </c>
      <c r="BG76">
        <v>161.94999999999999</v>
      </c>
      <c r="BH76">
        <v>163.80000000000001</v>
      </c>
      <c r="BI76">
        <v>14949993</v>
      </c>
      <c r="BJ76">
        <v>2463446939.6500001</v>
      </c>
      <c r="BK76">
        <v>126962</v>
      </c>
    </row>
    <row r="77" spans="2:63" x14ac:dyDescent="0.3">
      <c r="B77" t="s">
        <v>77</v>
      </c>
      <c r="C77">
        <v>96.8</v>
      </c>
      <c r="D77">
        <v>99</v>
      </c>
      <c r="E77">
        <v>92.9</v>
      </c>
      <c r="F77">
        <v>96.6</v>
      </c>
      <c r="G77">
        <v>19186991</v>
      </c>
      <c r="H77">
        <v>1823572771.95</v>
      </c>
      <c r="I77">
        <v>67917</v>
      </c>
      <c r="K77" t="s">
        <v>77</v>
      </c>
      <c r="L77">
        <v>94.95</v>
      </c>
      <c r="M77">
        <v>99.1</v>
      </c>
      <c r="N77">
        <v>94.15</v>
      </c>
      <c r="O77">
        <v>98</v>
      </c>
      <c r="P77">
        <v>23227274</v>
      </c>
      <c r="Q77">
        <v>2254425912.9499998</v>
      </c>
      <c r="R77">
        <v>77454</v>
      </c>
      <c r="T77" t="s">
        <v>77</v>
      </c>
      <c r="U77">
        <v>91</v>
      </c>
      <c r="V77">
        <v>95.7</v>
      </c>
      <c r="W77">
        <v>90.65</v>
      </c>
      <c r="X77">
        <v>94.95</v>
      </c>
      <c r="Y77">
        <v>15272019</v>
      </c>
      <c r="Z77">
        <v>1429659961.8499999</v>
      </c>
      <c r="AA77">
        <v>58235</v>
      </c>
      <c r="AC77" t="s">
        <v>77</v>
      </c>
      <c r="AD77">
        <v>90</v>
      </c>
      <c r="AE77">
        <v>94.2</v>
      </c>
      <c r="AF77">
        <v>89.1</v>
      </c>
      <c r="AG77">
        <v>91.65</v>
      </c>
      <c r="AH77">
        <v>25065212</v>
      </c>
      <c r="AI77">
        <v>2309358779.0999999</v>
      </c>
      <c r="AJ77">
        <v>81448</v>
      </c>
      <c r="AL77" t="s">
        <v>77</v>
      </c>
      <c r="AM77">
        <v>94.95</v>
      </c>
      <c r="AN77">
        <v>95.6</v>
      </c>
      <c r="AO77">
        <v>86.75</v>
      </c>
      <c r="AP77">
        <v>88.05</v>
      </c>
      <c r="AQ77">
        <v>23716579</v>
      </c>
      <c r="AR77">
        <v>2130097611.75</v>
      </c>
      <c r="AS77">
        <v>77905</v>
      </c>
      <c r="AU77" t="s">
        <v>77</v>
      </c>
      <c r="AV77">
        <v>94.45</v>
      </c>
      <c r="AW77">
        <v>96.6</v>
      </c>
      <c r="AX77">
        <v>91.9</v>
      </c>
      <c r="AY77">
        <v>94.55</v>
      </c>
      <c r="AZ77">
        <v>22661797</v>
      </c>
      <c r="BA77">
        <v>2147783389.1999998</v>
      </c>
      <c r="BB77">
        <v>86208</v>
      </c>
      <c r="BD77" t="s">
        <v>77</v>
      </c>
      <c r="BE77">
        <v>95</v>
      </c>
      <c r="BF77">
        <v>97.6</v>
      </c>
      <c r="BG77">
        <v>92.7</v>
      </c>
      <c r="BH77">
        <v>93.5</v>
      </c>
      <c r="BI77">
        <v>15152491</v>
      </c>
      <c r="BJ77">
        <v>1440922744.05</v>
      </c>
      <c r="BK77">
        <v>60817</v>
      </c>
    </row>
    <row r="78" spans="2:63" x14ac:dyDescent="0.3">
      <c r="B78" t="s">
        <v>78</v>
      </c>
      <c r="C78">
        <v>168.4</v>
      </c>
      <c r="D78">
        <v>169.5</v>
      </c>
      <c r="E78">
        <v>163.5</v>
      </c>
      <c r="F78">
        <v>166.15</v>
      </c>
      <c r="G78">
        <v>10228048</v>
      </c>
      <c r="H78">
        <v>1699321328.3499999</v>
      </c>
      <c r="I78">
        <v>66107</v>
      </c>
      <c r="K78" t="s">
        <v>78</v>
      </c>
      <c r="L78">
        <v>172</v>
      </c>
      <c r="M78">
        <v>174.85</v>
      </c>
      <c r="N78">
        <v>168.95</v>
      </c>
      <c r="O78">
        <v>169.9</v>
      </c>
      <c r="P78">
        <v>11065823</v>
      </c>
      <c r="Q78">
        <v>1900987809.9000001</v>
      </c>
      <c r="R78">
        <v>59783</v>
      </c>
      <c r="T78" t="s">
        <v>78</v>
      </c>
      <c r="U78">
        <v>169.3</v>
      </c>
      <c r="V78">
        <v>173</v>
      </c>
      <c r="W78">
        <v>168.3</v>
      </c>
      <c r="X78">
        <v>171.05</v>
      </c>
      <c r="Y78">
        <v>10091863</v>
      </c>
      <c r="Z78">
        <v>1723430893</v>
      </c>
      <c r="AA78">
        <v>50806</v>
      </c>
      <c r="AC78" t="s">
        <v>78</v>
      </c>
      <c r="AD78">
        <v>167</v>
      </c>
      <c r="AE78">
        <v>172.95</v>
      </c>
      <c r="AF78">
        <v>165.9</v>
      </c>
      <c r="AG78">
        <v>169.3</v>
      </c>
      <c r="AH78">
        <v>11001274</v>
      </c>
      <c r="AI78">
        <v>1872518031.75</v>
      </c>
      <c r="AJ78">
        <v>68717</v>
      </c>
      <c r="AL78" t="s">
        <v>78</v>
      </c>
      <c r="AM78">
        <v>175.8</v>
      </c>
      <c r="AN78">
        <v>176.2</v>
      </c>
      <c r="AO78">
        <v>162.1</v>
      </c>
      <c r="AP78">
        <v>163.25</v>
      </c>
      <c r="AQ78">
        <v>8130435</v>
      </c>
      <c r="AR78">
        <v>1359300764.75</v>
      </c>
      <c r="AS78">
        <v>57320</v>
      </c>
      <c r="AU78" t="s">
        <v>78</v>
      </c>
      <c r="AV78">
        <v>176.9</v>
      </c>
      <c r="AW78">
        <v>179.4</v>
      </c>
      <c r="AX78">
        <v>173.25</v>
      </c>
      <c r="AY78">
        <v>174.3</v>
      </c>
      <c r="AZ78">
        <v>11548870</v>
      </c>
      <c r="BA78">
        <v>2039791439.25</v>
      </c>
      <c r="BB78">
        <v>64161</v>
      </c>
      <c r="BD78" t="s">
        <v>78</v>
      </c>
      <c r="BE78">
        <v>179</v>
      </c>
      <c r="BF78">
        <v>180.4</v>
      </c>
      <c r="BG78">
        <v>174.2</v>
      </c>
      <c r="BH78">
        <v>175.2</v>
      </c>
      <c r="BI78">
        <v>5808584</v>
      </c>
      <c r="BJ78">
        <v>1029399598.55</v>
      </c>
      <c r="BK78">
        <v>35548</v>
      </c>
    </row>
    <row r="79" spans="2:63" x14ac:dyDescent="0.3">
      <c r="B79" t="s">
        <v>79</v>
      </c>
      <c r="C79">
        <v>1567.8</v>
      </c>
      <c r="D79">
        <v>1638.45</v>
      </c>
      <c r="E79">
        <v>1554.9</v>
      </c>
      <c r="F79">
        <v>1620.3</v>
      </c>
      <c r="G79">
        <v>2431631</v>
      </c>
      <c r="H79">
        <v>3918563344.4000001</v>
      </c>
      <c r="I79">
        <v>123742</v>
      </c>
      <c r="K79" t="s">
        <v>79</v>
      </c>
      <c r="L79">
        <v>1575.1</v>
      </c>
      <c r="M79">
        <v>1615</v>
      </c>
      <c r="N79">
        <v>1545.1</v>
      </c>
      <c r="O79">
        <v>1570</v>
      </c>
      <c r="P79">
        <v>3410742</v>
      </c>
      <c r="Q79">
        <v>5372015104.75</v>
      </c>
      <c r="R79">
        <v>148191</v>
      </c>
      <c r="T79" t="s">
        <v>79</v>
      </c>
      <c r="U79">
        <v>1510</v>
      </c>
      <c r="V79">
        <v>1540.2</v>
      </c>
      <c r="W79">
        <v>1485.9</v>
      </c>
      <c r="X79">
        <v>1521.5</v>
      </c>
      <c r="Y79">
        <v>1598247</v>
      </c>
      <c r="Z79">
        <v>2419054740.0999999</v>
      </c>
      <c r="AA79">
        <v>78705</v>
      </c>
      <c r="AC79" t="s">
        <v>79</v>
      </c>
      <c r="AD79">
        <v>1550</v>
      </c>
      <c r="AE79">
        <v>1584.7</v>
      </c>
      <c r="AF79">
        <v>1493.05</v>
      </c>
      <c r="AG79">
        <v>1506.8</v>
      </c>
      <c r="AH79">
        <v>1825078</v>
      </c>
      <c r="AI79">
        <v>2801475996.6999998</v>
      </c>
      <c r="AJ79">
        <v>88535</v>
      </c>
      <c r="AL79" t="s">
        <v>79</v>
      </c>
      <c r="AM79">
        <v>1663</v>
      </c>
      <c r="AN79">
        <v>1687.9</v>
      </c>
      <c r="AO79">
        <v>1530</v>
      </c>
      <c r="AP79">
        <v>1549.9</v>
      </c>
      <c r="AQ79">
        <v>1897047</v>
      </c>
      <c r="AR79">
        <v>3024095812.0500002</v>
      </c>
      <c r="AS79">
        <v>117022</v>
      </c>
      <c r="AU79" t="s">
        <v>79</v>
      </c>
      <c r="AV79">
        <v>1689</v>
      </c>
      <c r="AW79">
        <v>1694</v>
      </c>
      <c r="AX79">
        <v>1642.6</v>
      </c>
      <c r="AY79">
        <v>1666.3</v>
      </c>
      <c r="AZ79">
        <v>1017696</v>
      </c>
      <c r="BA79">
        <v>1694551324.3</v>
      </c>
      <c r="BB79">
        <v>57370</v>
      </c>
      <c r="BD79" t="s">
        <v>79</v>
      </c>
      <c r="BE79">
        <v>1661</v>
      </c>
      <c r="BF79">
        <v>1714.9</v>
      </c>
      <c r="BG79">
        <v>1652.4</v>
      </c>
      <c r="BH79">
        <v>1689.65</v>
      </c>
      <c r="BI79">
        <v>1398763</v>
      </c>
      <c r="BJ79">
        <v>2362923133.1500001</v>
      </c>
      <c r="BK79">
        <v>91318</v>
      </c>
    </row>
    <row r="80" spans="2:63" x14ac:dyDescent="0.3">
      <c r="B80" t="s">
        <v>80</v>
      </c>
      <c r="C80">
        <v>348</v>
      </c>
      <c r="D80">
        <v>358.85</v>
      </c>
      <c r="E80">
        <v>344.25</v>
      </c>
      <c r="F80">
        <v>347.5</v>
      </c>
      <c r="G80">
        <v>2447640</v>
      </c>
      <c r="H80">
        <v>863657492.75</v>
      </c>
      <c r="I80">
        <v>43170</v>
      </c>
      <c r="K80" t="s">
        <v>80</v>
      </c>
      <c r="L80">
        <v>354.9</v>
      </c>
      <c r="M80">
        <v>354.9</v>
      </c>
      <c r="N80">
        <v>345.6</v>
      </c>
      <c r="O80">
        <v>349.5</v>
      </c>
      <c r="P80">
        <v>1551267</v>
      </c>
      <c r="Q80">
        <v>542342896.75</v>
      </c>
      <c r="R80">
        <v>24614</v>
      </c>
      <c r="T80" t="s">
        <v>80</v>
      </c>
      <c r="U80">
        <v>336</v>
      </c>
      <c r="V80">
        <v>354.5</v>
      </c>
      <c r="W80">
        <v>332.5</v>
      </c>
      <c r="X80">
        <v>352.15</v>
      </c>
      <c r="Y80">
        <v>2581234</v>
      </c>
      <c r="Z80">
        <v>894942629.79999995</v>
      </c>
      <c r="AA80">
        <v>38444</v>
      </c>
      <c r="AC80" t="s">
        <v>80</v>
      </c>
      <c r="AD80">
        <v>338</v>
      </c>
      <c r="AE80">
        <v>342.95</v>
      </c>
      <c r="AF80">
        <v>330.7</v>
      </c>
      <c r="AG80">
        <v>334.6</v>
      </c>
      <c r="AH80">
        <v>2733745</v>
      </c>
      <c r="AI80">
        <v>919193709.89999998</v>
      </c>
      <c r="AJ80">
        <v>38835</v>
      </c>
      <c r="AL80" t="s">
        <v>80</v>
      </c>
      <c r="AM80">
        <v>348</v>
      </c>
      <c r="AN80">
        <v>348</v>
      </c>
      <c r="AO80">
        <v>326.3</v>
      </c>
      <c r="AP80">
        <v>332.45</v>
      </c>
      <c r="AQ80">
        <v>2649854</v>
      </c>
      <c r="AR80">
        <v>886445354.35000002</v>
      </c>
      <c r="AS80">
        <v>42773</v>
      </c>
      <c r="AU80" t="s">
        <v>80</v>
      </c>
      <c r="AV80">
        <v>359.95</v>
      </c>
      <c r="AW80">
        <v>371.95</v>
      </c>
      <c r="AX80">
        <v>348</v>
      </c>
      <c r="AY80">
        <v>350.25</v>
      </c>
      <c r="AZ80">
        <v>3172522</v>
      </c>
      <c r="BA80">
        <v>1139213544</v>
      </c>
      <c r="BB80">
        <v>54097</v>
      </c>
      <c r="BD80" t="s">
        <v>80</v>
      </c>
      <c r="BE80">
        <v>349</v>
      </c>
      <c r="BF80">
        <v>362.75</v>
      </c>
      <c r="BG80">
        <v>344.8</v>
      </c>
      <c r="BH80">
        <v>357.4</v>
      </c>
      <c r="BI80">
        <v>2277258</v>
      </c>
      <c r="BJ80">
        <v>814133771.10000002</v>
      </c>
      <c r="BK80">
        <v>34167</v>
      </c>
    </row>
    <row r="81" spans="2:63" x14ac:dyDescent="0.3">
      <c r="B81" t="s">
        <v>81</v>
      </c>
      <c r="C81">
        <v>1140</v>
      </c>
      <c r="D81">
        <v>1167.2</v>
      </c>
      <c r="E81">
        <v>1116.5</v>
      </c>
      <c r="F81">
        <v>1160.2</v>
      </c>
      <c r="G81">
        <v>5189775</v>
      </c>
      <c r="H81">
        <v>5928717973.6499996</v>
      </c>
      <c r="I81">
        <v>174734</v>
      </c>
      <c r="K81" t="s">
        <v>81</v>
      </c>
      <c r="L81">
        <v>1165</v>
      </c>
      <c r="M81">
        <v>1189.55</v>
      </c>
      <c r="N81">
        <v>1144.5999999999999</v>
      </c>
      <c r="O81">
        <v>1150.25</v>
      </c>
      <c r="P81">
        <v>5978133</v>
      </c>
      <c r="Q81">
        <v>6999130041.8999996</v>
      </c>
      <c r="R81">
        <v>173216</v>
      </c>
      <c r="T81" t="s">
        <v>81</v>
      </c>
      <c r="U81">
        <v>1130</v>
      </c>
      <c r="V81">
        <v>1178</v>
      </c>
      <c r="W81">
        <v>1115</v>
      </c>
      <c r="X81">
        <v>1160.0999999999999</v>
      </c>
      <c r="Y81">
        <v>5254389</v>
      </c>
      <c r="Z81">
        <v>6051010285.1999998</v>
      </c>
      <c r="AA81">
        <v>147062</v>
      </c>
      <c r="AC81" t="s">
        <v>81</v>
      </c>
      <c r="AD81">
        <v>1150</v>
      </c>
      <c r="AE81">
        <v>1169.9000000000001</v>
      </c>
      <c r="AF81">
        <v>1125.3</v>
      </c>
      <c r="AG81">
        <v>1130.45</v>
      </c>
      <c r="AH81">
        <v>6383233</v>
      </c>
      <c r="AI81">
        <v>7316415559</v>
      </c>
      <c r="AJ81">
        <v>197960</v>
      </c>
      <c r="AL81" t="s">
        <v>81</v>
      </c>
      <c r="AM81">
        <v>1175</v>
      </c>
      <c r="AN81">
        <v>1176</v>
      </c>
      <c r="AO81">
        <v>1110</v>
      </c>
      <c r="AP81">
        <v>1113.6500000000001</v>
      </c>
      <c r="AQ81">
        <v>6397446</v>
      </c>
      <c r="AR81">
        <v>7212339613.8000002</v>
      </c>
      <c r="AS81">
        <v>198093</v>
      </c>
      <c r="AU81" t="s">
        <v>81</v>
      </c>
      <c r="AV81">
        <v>1179.8499999999999</v>
      </c>
      <c r="AW81">
        <v>1189.9000000000001</v>
      </c>
      <c r="AX81">
        <v>1154.2</v>
      </c>
      <c r="AY81">
        <v>1178.3</v>
      </c>
      <c r="AZ81">
        <v>3864229</v>
      </c>
      <c r="BA81">
        <v>4525087985.3000002</v>
      </c>
      <c r="BB81">
        <v>138559</v>
      </c>
      <c r="BD81" t="s">
        <v>81</v>
      </c>
      <c r="BE81">
        <v>1178.9000000000001</v>
      </c>
      <c r="BF81">
        <v>1214</v>
      </c>
      <c r="BG81">
        <v>1167.1500000000001</v>
      </c>
      <c r="BH81">
        <v>1173.0999999999999</v>
      </c>
      <c r="BI81">
        <v>7100070</v>
      </c>
      <c r="BJ81">
        <v>8455500768.6499996</v>
      </c>
      <c r="BK81">
        <v>227139</v>
      </c>
    </row>
    <row r="82" spans="2:63" x14ac:dyDescent="0.3">
      <c r="B82" t="s">
        <v>82</v>
      </c>
      <c r="C82">
        <v>53</v>
      </c>
      <c r="D82">
        <v>54.4</v>
      </c>
      <c r="E82">
        <v>51.2</v>
      </c>
      <c r="F82">
        <v>51.65</v>
      </c>
      <c r="G82">
        <v>16695648</v>
      </c>
      <c r="H82">
        <v>873173625.70000005</v>
      </c>
      <c r="I82">
        <v>59933</v>
      </c>
      <c r="K82" t="s">
        <v>82</v>
      </c>
      <c r="L82">
        <v>54</v>
      </c>
      <c r="M82">
        <v>55.2</v>
      </c>
      <c r="N82">
        <v>52.85</v>
      </c>
      <c r="O82">
        <v>53.15</v>
      </c>
      <c r="P82">
        <v>12768617</v>
      </c>
      <c r="Q82">
        <v>690850087.60000002</v>
      </c>
      <c r="R82">
        <v>39664</v>
      </c>
      <c r="T82" t="s">
        <v>82</v>
      </c>
      <c r="U82">
        <v>51.95</v>
      </c>
      <c r="V82">
        <v>54.9</v>
      </c>
      <c r="W82">
        <v>51.6</v>
      </c>
      <c r="X82">
        <v>53.7</v>
      </c>
      <c r="Y82">
        <v>15484792</v>
      </c>
      <c r="Z82">
        <v>822368556.10000002</v>
      </c>
      <c r="AA82">
        <v>45885</v>
      </c>
      <c r="AC82" t="s">
        <v>82</v>
      </c>
      <c r="AD82">
        <v>53.8</v>
      </c>
      <c r="AE82">
        <v>54.4</v>
      </c>
      <c r="AF82">
        <v>51.65</v>
      </c>
      <c r="AG82">
        <v>52.05</v>
      </c>
      <c r="AH82">
        <v>17220105</v>
      </c>
      <c r="AI82">
        <v>913688509.75</v>
      </c>
      <c r="AJ82">
        <v>52211</v>
      </c>
      <c r="AL82" t="s">
        <v>82</v>
      </c>
      <c r="AM82">
        <v>57.3</v>
      </c>
      <c r="AN82">
        <v>57.4</v>
      </c>
      <c r="AO82">
        <v>51.6</v>
      </c>
      <c r="AP82">
        <v>52.75</v>
      </c>
      <c r="AQ82">
        <v>27903084</v>
      </c>
      <c r="AR82">
        <v>1487196820.0999999</v>
      </c>
      <c r="AS82">
        <v>93290</v>
      </c>
      <c r="AU82" t="s">
        <v>82</v>
      </c>
      <c r="AV82">
        <v>58.95</v>
      </c>
      <c r="AW82">
        <v>59.05</v>
      </c>
      <c r="AX82">
        <v>56.8</v>
      </c>
      <c r="AY82">
        <v>57.3</v>
      </c>
      <c r="AZ82">
        <v>15957636</v>
      </c>
      <c r="BA82">
        <v>919340180.39999998</v>
      </c>
      <c r="BB82">
        <v>49212</v>
      </c>
      <c r="BD82" t="s">
        <v>82</v>
      </c>
      <c r="BE82">
        <v>62</v>
      </c>
      <c r="BF82">
        <v>63.4</v>
      </c>
      <c r="BG82">
        <v>57.9</v>
      </c>
      <c r="BH82">
        <v>58.2</v>
      </c>
      <c r="BI82">
        <v>26568970</v>
      </c>
      <c r="BJ82">
        <v>1608536302.3</v>
      </c>
      <c r="BK82">
        <v>82628</v>
      </c>
    </row>
    <row r="83" spans="2:63" x14ac:dyDescent="0.3">
      <c r="B83" t="s">
        <v>83</v>
      </c>
      <c r="C83">
        <v>247.25</v>
      </c>
      <c r="D83">
        <v>255.85</v>
      </c>
      <c r="E83">
        <v>234</v>
      </c>
      <c r="F83">
        <v>241.05</v>
      </c>
      <c r="G83">
        <v>7884854</v>
      </c>
      <c r="H83">
        <v>1911800323.9000001</v>
      </c>
      <c r="I83">
        <v>78652</v>
      </c>
      <c r="K83" t="s">
        <v>83</v>
      </c>
      <c r="L83">
        <v>245.2</v>
      </c>
      <c r="M83">
        <v>253.4</v>
      </c>
      <c r="N83">
        <v>242.85</v>
      </c>
      <c r="O83">
        <v>247.15</v>
      </c>
      <c r="P83">
        <v>5131775</v>
      </c>
      <c r="Q83">
        <v>1271391395.2</v>
      </c>
      <c r="R83">
        <v>57140</v>
      </c>
      <c r="T83" t="s">
        <v>83</v>
      </c>
      <c r="U83">
        <v>231</v>
      </c>
      <c r="V83">
        <v>253.7</v>
      </c>
      <c r="W83">
        <v>228.05</v>
      </c>
      <c r="X83">
        <v>248.75</v>
      </c>
      <c r="Y83">
        <v>12543509</v>
      </c>
      <c r="Z83">
        <v>3070277070.8000002</v>
      </c>
      <c r="AA83">
        <v>115293</v>
      </c>
      <c r="AC83" t="s">
        <v>83</v>
      </c>
      <c r="AD83">
        <v>226</v>
      </c>
      <c r="AE83">
        <v>235.7</v>
      </c>
      <c r="AF83">
        <v>223</v>
      </c>
      <c r="AG83">
        <v>231.45</v>
      </c>
      <c r="AH83">
        <v>9721855</v>
      </c>
      <c r="AI83">
        <v>2252400996.3499999</v>
      </c>
      <c r="AJ83">
        <v>90798</v>
      </c>
      <c r="AL83" t="s">
        <v>83</v>
      </c>
      <c r="AM83">
        <v>253.9</v>
      </c>
      <c r="AN83">
        <v>255</v>
      </c>
      <c r="AO83">
        <v>219.2</v>
      </c>
      <c r="AP83">
        <v>220.15</v>
      </c>
      <c r="AQ83">
        <v>12187976</v>
      </c>
      <c r="AR83">
        <v>2781357609.3499999</v>
      </c>
      <c r="AS83">
        <v>138951</v>
      </c>
      <c r="AU83" t="s">
        <v>83</v>
      </c>
      <c r="AV83">
        <v>263</v>
      </c>
      <c r="AW83">
        <v>263</v>
      </c>
      <c r="AX83">
        <v>250.25</v>
      </c>
      <c r="AY83">
        <v>253.9</v>
      </c>
      <c r="AZ83">
        <v>5383083</v>
      </c>
      <c r="BA83">
        <v>1373123362.95</v>
      </c>
      <c r="BB83">
        <v>66872</v>
      </c>
      <c r="BD83" t="s">
        <v>83</v>
      </c>
      <c r="BE83">
        <v>273.8</v>
      </c>
      <c r="BF83">
        <v>276.60000000000002</v>
      </c>
      <c r="BG83">
        <v>257.64999999999998</v>
      </c>
      <c r="BH83">
        <v>261.14999999999998</v>
      </c>
      <c r="BI83">
        <v>5665806</v>
      </c>
      <c r="BJ83">
        <v>1502113123.45</v>
      </c>
      <c r="BK83">
        <v>62607</v>
      </c>
    </row>
    <row r="84" spans="2:63" x14ac:dyDescent="0.3">
      <c r="B84" t="s">
        <v>84</v>
      </c>
      <c r="C84">
        <v>815</v>
      </c>
      <c r="D84">
        <v>826.5</v>
      </c>
      <c r="E84">
        <v>810.1</v>
      </c>
      <c r="F84">
        <v>815.7</v>
      </c>
      <c r="G84">
        <v>4609134</v>
      </c>
      <c r="H84">
        <v>3765814408.75</v>
      </c>
      <c r="I84">
        <v>131973</v>
      </c>
      <c r="K84" t="s">
        <v>84</v>
      </c>
      <c r="L84">
        <v>835.95</v>
      </c>
      <c r="M84">
        <v>845</v>
      </c>
      <c r="N84">
        <v>818.1</v>
      </c>
      <c r="O84">
        <v>820.5</v>
      </c>
      <c r="P84">
        <v>4701980</v>
      </c>
      <c r="Q84">
        <v>3881193234.25</v>
      </c>
      <c r="R84">
        <v>142535</v>
      </c>
      <c r="T84" t="s">
        <v>84</v>
      </c>
      <c r="U84">
        <v>800</v>
      </c>
      <c r="V84">
        <v>841</v>
      </c>
      <c r="W84">
        <v>800</v>
      </c>
      <c r="X84">
        <v>835</v>
      </c>
      <c r="Y84">
        <v>5950015</v>
      </c>
      <c r="Z84">
        <v>4904994064.6499996</v>
      </c>
      <c r="AA84">
        <v>237183</v>
      </c>
      <c r="AC84" t="s">
        <v>84</v>
      </c>
      <c r="AD84">
        <v>827.1</v>
      </c>
      <c r="AE84">
        <v>833.8</v>
      </c>
      <c r="AF84">
        <v>791.7</v>
      </c>
      <c r="AG84">
        <v>796.35</v>
      </c>
      <c r="AH84">
        <v>5533176</v>
      </c>
      <c r="AI84">
        <v>4508139053.3000002</v>
      </c>
      <c r="AJ84">
        <v>188008</v>
      </c>
      <c r="AL84" t="s">
        <v>84</v>
      </c>
      <c r="AM84">
        <v>869.9</v>
      </c>
      <c r="AN84">
        <v>870</v>
      </c>
      <c r="AO84">
        <v>810</v>
      </c>
      <c r="AP84">
        <v>813.35</v>
      </c>
      <c r="AQ84">
        <v>6211450</v>
      </c>
      <c r="AR84">
        <v>5142609658.75</v>
      </c>
      <c r="AS84">
        <v>189719</v>
      </c>
      <c r="AU84" t="s">
        <v>84</v>
      </c>
      <c r="AV84">
        <v>881.95</v>
      </c>
      <c r="AW84">
        <v>885</v>
      </c>
      <c r="AX84">
        <v>854</v>
      </c>
      <c r="AY84">
        <v>864.4</v>
      </c>
      <c r="AZ84">
        <v>5654025</v>
      </c>
      <c r="BA84">
        <v>4907991509.75</v>
      </c>
      <c r="BB84">
        <v>151401</v>
      </c>
      <c r="BD84" t="s">
        <v>84</v>
      </c>
      <c r="BE84">
        <v>858.9</v>
      </c>
      <c r="BF84">
        <v>879.6</v>
      </c>
      <c r="BG84">
        <v>841.5</v>
      </c>
      <c r="BH84">
        <v>871.65</v>
      </c>
      <c r="BI84">
        <v>6778688</v>
      </c>
      <c r="BJ84">
        <v>5813637673.3500004</v>
      </c>
      <c r="BK84">
        <v>212650</v>
      </c>
    </row>
    <row r="85" spans="2:63" x14ac:dyDescent="0.3">
      <c r="B85" t="s">
        <v>85</v>
      </c>
      <c r="C85">
        <v>881</v>
      </c>
      <c r="D85">
        <v>898</v>
      </c>
      <c r="E85">
        <v>875.35</v>
      </c>
      <c r="F85">
        <v>892.75</v>
      </c>
      <c r="G85">
        <v>2372917</v>
      </c>
      <c r="H85">
        <v>2108139951.0999999</v>
      </c>
      <c r="I85">
        <v>48260</v>
      </c>
      <c r="K85" t="s">
        <v>85</v>
      </c>
      <c r="L85">
        <v>870</v>
      </c>
      <c r="M85">
        <v>889.95</v>
      </c>
      <c r="N85">
        <v>863.15</v>
      </c>
      <c r="O85">
        <v>885.75</v>
      </c>
      <c r="P85">
        <v>2666661</v>
      </c>
      <c r="Q85">
        <v>2343359713.5999999</v>
      </c>
      <c r="R85">
        <v>56174</v>
      </c>
      <c r="T85" t="s">
        <v>85</v>
      </c>
      <c r="U85">
        <v>844.6</v>
      </c>
      <c r="V85">
        <v>878</v>
      </c>
      <c r="W85">
        <v>841</v>
      </c>
      <c r="X85">
        <v>873.2</v>
      </c>
      <c r="Y85">
        <v>3952859</v>
      </c>
      <c r="Z85">
        <v>3421900394.8499999</v>
      </c>
      <c r="AA85">
        <v>69611</v>
      </c>
      <c r="AC85" t="s">
        <v>85</v>
      </c>
      <c r="AD85">
        <v>863.5</v>
      </c>
      <c r="AE85">
        <v>870</v>
      </c>
      <c r="AF85">
        <v>833.35</v>
      </c>
      <c r="AG85">
        <v>840.35</v>
      </c>
      <c r="AH85">
        <v>3414398</v>
      </c>
      <c r="AI85">
        <v>2910642840.5</v>
      </c>
      <c r="AJ85">
        <v>78098</v>
      </c>
      <c r="AL85" t="s">
        <v>85</v>
      </c>
      <c r="AM85">
        <v>838</v>
      </c>
      <c r="AN85">
        <v>862.95</v>
      </c>
      <c r="AO85">
        <v>837.35</v>
      </c>
      <c r="AP85">
        <v>856.85</v>
      </c>
      <c r="AQ85">
        <v>2661406</v>
      </c>
      <c r="AR85">
        <v>2263988551.0999999</v>
      </c>
      <c r="AS85">
        <v>56565</v>
      </c>
      <c r="AU85" t="s">
        <v>85</v>
      </c>
      <c r="AV85">
        <v>863.05</v>
      </c>
      <c r="AW85">
        <v>863.05</v>
      </c>
      <c r="AX85">
        <v>836.1</v>
      </c>
      <c r="AY85">
        <v>841.8</v>
      </c>
      <c r="AZ85">
        <v>1984618</v>
      </c>
      <c r="BA85">
        <v>1679612920</v>
      </c>
      <c r="BB85">
        <v>38387</v>
      </c>
      <c r="BD85" t="s">
        <v>85</v>
      </c>
      <c r="BE85">
        <v>840</v>
      </c>
      <c r="BF85">
        <v>866.4</v>
      </c>
      <c r="BG85">
        <v>828.7</v>
      </c>
      <c r="BH85">
        <v>863.05</v>
      </c>
      <c r="BI85">
        <v>3474054</v>
      </c>
      <c r="BJ85">
        <v>2963693729.9499998</v>
      </c>
      <c r="BK85">
        <v>72347</v>
      </c>
    </row>
    <row r="86" spans="2:63" x14ac:dyDescent="0.3">
      <c r="B86" t="s">
        <v>86</v>
      </c>
      <c r="C86">
        <v>404</v>
      </c>
      <c r="D86">
        <v>430.35</v>
      </c>
      <c r="E86">
        <v>398.7</v>
      </c>
      <c r="F86">
        <v>426.35</v>
      </c>
      <c r="G86">
        <v>10016213</v>
      </c>
      <c r="H86">
        <v>4174083371.8000002</v>
      </c>
      <c r="I86">
        <v>110726</v>
      </c>
      <c r="K86" t="s">
        <v>86</v>
      </c>
      <c r="L86">
        <v>400.15</v>
      </c>
      <c r="M86">
        <v>412.2</v>
      </c>
      <c r="N86">
        <v>397.8</v>
      </c>
      <c r="O86">
        <v>408.3</v>
      </c>
      <c r="P86">
        <v>6249310</v>
      </c>
      <c r="Q86">
        <v>2540707186.1500001</v>
      </c>
      <c r="R86">
        <v>78139</v>
      </c>
      <c r="T86" t="s">
        <v>86</v>
      </c>
      <c r="U86">
        <v>382.9</v>
      </c>
      <c r="V86">
        <v>413.7</v>
      </c>
      <c r="W86">
        <v>379.7</v>
      </c>
      <c r="X86">
        <v>405.05</v>
      </c>
      <c r="Y86">
        <v>10608571</v>
      </c>
      <c r="Z86">
        <v>4228545729.25</v>
      </c>
      <c r="AA86">
        <v>139807</v>
      </c>
      <c r="AC86" t="s">
        <v>86</v>
      </c>
      <c r="AD86">
        <v>384</v>
      </c>
      <c r="AE86">
        <v>391</v>
      </c>
      <c r="AF86">
        <v>371.2</v>
      </c>
      <c r="AG86">
        <v>382.9</v>
      </c>
      <c r="AH86">
        <v>5950063</v>
      </c>
      <c r="AI86">
        <v>2291098502.3000002</v>
      </c>
      <c r="AJ86">
        <v>74801</v>
      </c>
      <c r="AL86" t="s">
        <v>86</v>
      </c>
      <c r="AM86">
        <v>382.1</v>
      </c>
      <c r="AN86">
        <v>383.5</v>
      </c>
      <c r="AO86">
        <v>367.25</v>
      </c>
      <c r="AP86">
        <v>377.2</v>
      </c>
      <c r="AQ86">
        <v>7717690</v>
      </c>
      <c r="AR86">
        <v>2897357368.1999998</v>
      </c>
      <c r="AS86">
        <v>87264</v>
      </c>
      <c r="AU86" t="s">
        <v>86</v>
      </c>
      <c r="AV86">
        <v>402.75</v>
      </c>
      <c r="AW86">
        <v>403.95</v>
      </c>
      <c r="AX86">
        <v>373.2</v>
      </c>
      <c r="AY86">
        <v>381.3</v>
      </c>
      <c r="AZ86">
        <v>14226558</v>
      </c>
      <c r="BA86">
        <v>5447830513.6999998</v>
      </c>
      <c r="BB86">
        <v>195610</v>
      </c>
      <c r="BD86" t="s">
        <v>86</v>
      </c>
      <c r="BE86">
        <v>401.5</v>
      </c>
      <c r="BF86">
        <v>407.5</v>
      </c>
      <c r="BG86">
        <v>396</v>
      </c>
      <c r="BH86">
        <v>400.45</v>
      </c>
      <c r="BI86">
        <v>4766174</v>
      </c>
      <c r="BJ86">
        <v>1910842733.3</v>
      </c>
      <c r="BK86">
        <v>79776</v>
      </c>
    </row>
    <row r="87" spans="2:63" x14ac:dyDescent="0.3">
      <c r="B87" t="s">
        <v>87</v>
      </c>
      <c r="C87">
        <v>136</v>
      </c>
      <c r="D87">
        <v>139.30000000000001</v>
      </c>
      <c r="E87">
        <v>125.4</v>
      </c>
      <c r="F87">
        <v>127.55</v>
      </c>
      <c r="G87">
        <v>19194337</v>
      </c>
      <c r="H87">
        <v>2499991174.3000002</v>
      </c>
      <c r="I87">
        <v>138901</v>
      </c>
      <c r="K87" t="s">
        <v>87</v>
      </c>
      <c r="L87">
        <v>138.19999999999999</v>
      </c>
      <c r="M87">
        <v>144.75</v>
      </c>
      <c r="N87">
        <v>135.1</v>
      </c>
      <c r="O87">
        <v>136.30000000000001</v>
      </c>
      <c r="P87">
        <v>14658483</v>
      </c>
      <c r="Q87">
        <v>2051120127.0999999</v>
      </c>
      <c r="R87">
        <v>87337</v>
      </c>
      <c r="T87" t="s">
        <v>87</v>
      </c>
      <c r="U87">
        <v>135.25</v>
      </c>
      <c r="V87">
        <v>141.69999999999999</v>
      </c>
      <c r="W87">
        <v>132.25</v>
      </c>
      <c r="X87">
        <v>136.69999999999999</v>
      </c>
      <c r="Y87">
        <v>13934548</v>
      </c>
      <c r="Z87">
        <v>1893839595.3</v>
      </c>
      <c r="AA87">
        <v>87186</v>
      </c>
      <c r="AC87" t="s">
        <v>87</v>
      </c>
      <c r="AD87">
        <v>142.94999999999999</v>
      </c>
      <c r="AE87">
        <v>144.9</v>
      </c>
      <c r="AF87">
        <v>133.5</v>
      </c>
      <c r="AG87">
        <v>134.6</v>
      </c>
      <c r="AH87">
        <v>14481948</v>
      </c>
      <c r="AI87">
        <v>2017182767.2</v>
      </c>
      <c r="AJ87">
        <v>111568</v>
      </c>
      <c r="AL87" t="s">
        <v>87</v>
      </c>
      <c r="AM87">
        <v>164.05</v>
      </c>
      <c r="AN87">
        <v>164.4</v>
      </c>
      <c r="AO87">
        <v>136.25</v>
      </c>
      <c r="AP87">
        <v>137.80000000000001</v>
      </c>
      <c r="AQ87">
        <v>26772645</v>
      </c>
      <c r="AR87">
        <v>3859594232.3499999</v>
      </c>
      <c r="AS87">
        <v>213947</v>
      </c>
      <c r="AU87" t="s">
        <v>87</v>
      </c>
      <c r="AV87">
        <v>170.1</v>
      </c>
      <c r="AW87">
        <v>171.4</v>
      </c>
      <c r="AX87">
        <v>165.2</v>
      </c>
      <c r="AY87">
        <v>168.45</v>
      </c>
      <c r="AZ87">
        <v>5225914</v>
      </c>
      <c r="BA87">
        <v>879009560.64999998</v>
      </c>
      <c r="BB87">
        <v>40016</v>
      </c>
      <c r="BD87" t="s">
        <v>87</v>
      </c>
      <c r="BE87">
        <v>177.2</v>
      </c>
      <c r="BF87">
        <v>182.25</v>
      </c>
      <c r="BG87">
        <v>167</v>
      </c>
      <c r="BH87">
        <v>168.4</v>
      </c>
      <c r="BI87">
        <v>12986248</v>
      </c>
      <c r="BJ87">
        <v>2288482182.0500002</v>
      </c>
      <c r="BK87">
        <v>96871</v>
      </c>
    </row>
    <row r="88" spans="2:63" x14ac:dyDescent="0.3">
      <c r="B88" t="s">
        <v>88</v>
      </c>
      <c r="C88">
        <v>118.95</v>
      </c>
      <c r="D88">
        <v>121.7</v>
      </c>
      <c r="E88">
        <v>113.8</v>
      </c>
      <c r="F88">
        <v>114.35</v>
      </c>
      <c r="G88">
        <v>10166367</v>
      </c>
      <c r="H88">
        <v>1191715843.05</v>
      </c>
      <c r="I88">
        <v>48272</v>
      </c>
      <c r="K88" t="s">
        <v>88</v>
      </c>
      <c r="L88">
        <v>122</v>
      </c>
      <c r="M88">
        <v>124.7</v>
      </c>
      <c r="N88">
        <v>118.6</v>
      </c>
      <c r="O88">
        <v>119.2</v>
      </c>
      <c r="P88">
        <v>8234089</v>
      </c>
      <c r="Q88">
        <v>1003605974.75</v>
      </c>
      <c r="R88">
        <v>47104</v>
      </c>
      <c r="T88" t="s">
        <v>88</v>
      </c>
      <c r="U88">
        <v>117.1</v>
      </c>
      <c r="V88">
        <v>122</v>
      </c>
      <c r="W88">
        <v>115.55</v>
      </c>
      <c r="X88">
        <v>121.2</v>
      </c>
      <c r="Y88">
        <v>9867318</v>
      </c>
      <c r="Z88">
        <v>1172888339.8499999</v>
      </c>
      <c r="AA88">
        <v>42704</v>
      </c>
      <c r="AC88" t="s">
        <v>88</v>
      </c>
      <c r="AD88">
        <v>124</v>
      </c>
      <c r="AE88">
        <v>124.5</v>
      </c>
      <c r="AF88">
        <v>116.3</v>
      </c>
      <c r="AG88">
        <v>116.85</v>
      </c>
      <c r="AH88">
        <v>13916194</v>
      </c>
      <c r="AI88">
        <v>1668340904.75</v>
      </c>
      <c r="AJ88">
        <v>64438</v>
      </c>
      <c r="AL88" t="s">
        <v>88</v>
      </c>
      <c r="AM88">
        <v>126.95</v>
      </c>
      <c r="AN88">
        <v>127.6</v>
      </c>
      <c r="AO88">
        <v>119.7</v>
      </c>
      <c r="AP88">
        <v>121.2</v>
      </c>
      <c r="AQ88">
        <v>13099111</v>
      </c>
      <c r="AR88">
        <v>1610171017.3</v>
      </c>
      <c r="AS88">
        <v>60421</v>
      </c>
      <c r="AU88" t="s">
        <v>88</v>
      </c>
      <c r="AV88">
        <v>129</v>
      </c>
      <c r="AW88">
        <v>131.9</v>
      </c>
      <c r="AX88">
        <v>124.45</v>
      </c>
      <c r="AY88">
        <v>127.25</v>
      </c>
      <c r="AZ88">
        <v>35726700</v>
      </c>
      <c r="BA88">
        <v>4563559377.1999998</v>
      </c>
      <c r="BB88">
        <v>158095</v>
      </c>
      <c r="BD88" t="s">
        <v>88</v>
      </c>
      <c r="BE88">
        <v>122.4</v>
      </c>
      <c r="BF88">
        <v>125.65</v>
      </c>
      <c r="BG88">
        <v>120.95</v>
      </c>
      <c r="BH88">
        <v>123.05</v>
      </c>
      <c r="BI88">
        <v>10524781</v>
      </c>
      <c r="BJ88">
        <v>1298586599.95</v>
      </c>
      <c r="BK88">
        <v>59923</v>
      </c>
    </row>
    <row r="89" spans="2:63" x14ac:dyDescent="0.3">
      <c r="B89" t="s">
        <v>89</v>
      </c>
      <c r="C89">
        <v>314</v>
      </c>
      <c r="D89">
        <v>317.95</v>
      </c>
      <c r="E89">
        <v>311.39999999999998</v>
      </c>
      <c r="F89">
        <v>316.75</v>
      </c>
      <c r="G89">
        <v>1595445</v>
      </c>
      <c r="H89">
        <v>502951639.35000002</v>
      </c>
      <c r="I89">
        <v>30928</v>
      </c>
      <c r="K89" t="s">
        <v>89</v>
      </c>
      <c r="L89">
        <v>319</v>
      </c>
      <c r="M89">
        <v>320.5</v>
      </c>
      <c r="N89">
        <v>312.85000000000002</v>
      </c>
      <c r="O89">
        <v>316.75</v>
      </c>
      <c r="P89">
        <v>2023479</v>
      </c>
      <c r="Q89">
        <v>641954304.45000005</v>
      </c>
      <c r="R89">
        <v>30532</v>
      </c>
      <c r="T89" t="s">
        <v>89</v>
      </c>
      <c r="U89">
        <v>313.64999999999998</v>
      </c>
      <c r="V89">
        <v>319.2</v>
      </c>
      <c r="W89">
        <v>312</v>
      </c>
      <c r="X89">
        <v>316.89999999999998</v>
      </c>
      <c r="Y89">
        <v>2305091</v>
      </c>
      <c r="Z89">
        <v>730246810.10000002</v>
      </c>
      <c r="AA89">
        <v>26037</v>
      </c>
      <c r="AC89" t="s">
        <v>89</v>
      </c>
      <c r="AD89">
        <v>307</v>
      </c>
      <c r="AE89">
        <v>314.25</v>
      </c>
      <c r="AF89">
        <v>305.14999999999998</v>
      </c>
      <c r="AG89">
        <v>312.8</v>
      </c>
      <c r="AH89">
        <v>2034957</v>
      </c>
      <c r="AI89">
        <v>630988753.75</v>
      </c>
      <c r="AJ89">
        <v>26323</v>
      </c>
      <c r="AL89" t="s">
        <v>89</v>
      </c>
      <c r="AM89">
        <v>320</v>
      </c>
      <c r="AN89">
        <v>320</v>
      </c>
      <c r="AO89">
        <v>304.10000000000002</v>
      </c>
      <c r="AP89">
        <v>306.2</v>
      </c>
      <c r="AQ89">
        <v>3553034</v>
      </c>
      <c r="AR89">
        <v>1108396477.05</v>
      </c>
      <c r="AS89">
        <v>45476</v>
      </c>
      <c r="AU89" t="s">
        <v>89</v>
      </c>
      <c r="AV89">
        <v>321</v>
      </c>
      <c r="AW89">
        <v>322</v>
      </c>
      <c r="AX89">
        <v>310.55</v>
      </c>
      <c r="AY89">
        <v>316.5</v>
      </c>
      <c r="AZ89">
        <v>4430318</v>
      </c>
      <c r="BA89">
        <v>1397767482.2</v>
      </c>
      <c r="BB89">
        <v>79052</v>
      </c>
      <c r="BD89" t="s">
        <v>89</v>
      </c>
      <c r="BE89">
        <v>305.89999999999998</v>
      </c>
      <c r="BF89">
        <v>321</v>
      </c>
      <c r="BG89">
        <v>304.85000000000002</v>
      </c>
      <c r="BH89">
        <v>318.25</v>
      </c>
      <c r="BI89">
        <v>5750740</v>
      </c>
      <c r="BJ89">
        <v>1810387009.2</v>
      </c>
      <c r="BK89">
        <v>67741</v>
      </c>
    </row>
    <row r="90" spans="2:63" x14ac:dyDescent="0.3">
      <c r="B90" t="s">
        <v>90</v>
      </c>
      <c r="C90">
        <v>5010</v>
      </c>
      <c r="D90">
        <v>5150</v>
      </c>
      <c r="E90">
        <v>4930.75</v>
      </c>
      <c r="F90">
        <v>5134.3</v>
      </c>
      <c r="G90">
        <v>1935877</v>
      </c>
      <c r="H90">
        <v>9743564241.4500008</v>
      </c>
      <c r="I90">
        <v>147394</v>
      </c>
      <c r="K90" t="s">
        <v>90</v>
      </c>
      <c r="L90">
        <v>4890</v>
      </c>
      <c r="M90">
        <v>5073.8</v>
      </c>
      <c r="N90">
        <v>4851.05</v>
      </c>
      <c r="O90">
        <v>5050.1000000000004</v>
      </c>
      <c r="P90">
        <v>1868172</v>
      </c>
      <c r="Q90">
        <v>9355660060.2999992</v>
      </c>
      <c r="R90">
        <v>139637</v>
      </c>
      <c r="T90" t="s">
        <v>90</v>
      </c>
      <c r="U90">
        <v>4754</v>
      </c>
      <c r="V90">
        <v>4920</v>
      </c>
      <c r="W90">
        <v>4745.5</v>
      </c>
      <c r="X90">
        <v>4891.95</v>
      </c>
      <c r="Y90">
        <v>1518297</v>
      </c>
      <c r="Z90">
        <v>7336294666.25</v>
      </c>
      <c r="AA90">
        <v>129952</v>
      </c>
      <c r="AC90" t="s">
        <v>90</v>
      </c>
      <c r="AD90">
        <v>4842</v>
      </c>
      <c r="AE90">
        <v>4900</v>
      </c>
      <c r="AF90">
        <v>4755.75</v>
      </c>
      <c r="AG90">
        <v>4805.3</v>
      </c>
      <c r="AH90">
        <v>2108189</v>
      </c>
      <c r="AI90">
        <v>10187038993.15</v>
      </c>
      <c r="AJ90">
        <v>167596</v>
      </c>
      <c r="AL90" t="s">
        <v>90</v>
      </c>
      <c r="AM90">
        <v>5080.3999999999996</v>
      </c>
      <c r="AN90">
        <v>5095</v>
      </c>
      <c r="AO90">
        <v>4680.55</v>
      </c>
      <c r="AP90">
        <v>4720.95</v>
      </c>
      <c r="AQ90">
        <v>3164147</v>
      </c>
      <c r="AR90">
        <v>15240860423.299999</v>
      </c>
      <c r="AS90">
        <v>251987</v>
      </c>
      <c r="AU90" t="s">
        <v>90</v>
      </c>
      <c r="AV90">
        <v>5110</v>
      </c>
      <c r="AW90">
        <v>5123.2</v>
      </c>
      <c r="AX90">
        <v>4961.1499999999996</v>
      </c>
      <c r="AY90">
        <v>5100.3999999999996</v>
      </c>
      <c r="AZ90">
        <v>2182575</v>
      </c>
      <c r="BA90">
        <v>11014731950.25</v>
      </c>
      <c r="BB90">
        <v>155847</v>
      </c>
      <c r="BD90" t="s">
        <v>90</v>
      </c>
      <c r="BE90">
        <v>4905</v>
      </c>
      <c r="BF90">
        <v>5145</v>
      </c>
      <c r="BG90">
        <v>4852.1499999999996</v>
      </c>
      <c r="BH90">
        <v>5114.05</v>
      </c>
      <c r="BI90">
        <v>2590715</v>
      </c>
      <c r="BJ90">
        <v>13068727254.9</v>
      </c>
      <c r="BK90">
        <v>197759</v>
      </c>
    </row>
    <row r="91" spans="2:63" x14ac:dyDescent="0.3">
      <c r="B91" t="s">
        <v>91</v>
      </c>
      <c r="C91">
        <v>611</v>
      </c>
      <c r="D91">
        <v>613.54999999999995</v>
      </c>
      <c r="E91">
        <v>584.15</v>
      </c>
      <c r="F91">
        <v>589.25</v>
      </c>
      <c r="G91">
        <v>5628309</v>
      </c>
      <c r="H91">
        <v>3354102897.3499999</v>
      </c>
      <c r="I91">
        <v>85710</v>
      </c>
      <c r="K91" t="s">
        <v>91</v>
      </c>
      <c r="L91">
        <v>575.15</v>
      </c>
      <c r="M91">
        <v>615.75</v>
      </c>
      <c r="N91">
        <v>571.35</v>
      </c>
      <c r="O91">
        <v>609.95000000000005</v>
      </c>
      <c r="P91">
        <v>9001644</v>
      </c>
      <c r="Q91">
        <v>5367820210.6999998</v>
      </c>
      <c r="R91">
        <v>135366</v>
      </c>
      <c r="T91" t="s">
        <v>91</v>
      </c>
      <c r="U91">
        <v>561.45000000000005</v>
      </c>
      <c r="V91">
        <v>579</v>
      </c>
      <c r="W91">
        <v>558</v>
      </c>
      <c r="X91">
        <v>575.15</v>
      </c>
      <c r="Y91">
        <v>6641812</v>
      </c>
      <c r="Z91">
        <v>3787119465.75</v>
      </c>
      <c r="AA91">
        <v>105262</v>
      </c>
      <c r="AC91" t="s">
        <v>91</v>
      </c>
      <c r="AD91">
        <v>552.95000000000005</v>
      </c>
      <c r="AE91">
        <v>560</v>
      </c>
      <c r="AF91">
        <v>543</v>
      </c>
      <c r="AG91">
        <v>555.1</v>
      </c>
      <c r="AH91">
        <v>4665270</v>
      </c>
      <c r="AI91">
        <v>2576996587.5</v>
      </c>
      <c r="AJ91">
        <v>81529</v>
      </c>
      <c r="AL91" t="s">
        <v>91</v>
      </c>
      <c r="AM91">
        <v>542.1</v>
      </c>
      <c r="AN91">
        <v>569.65</v>
      </c>
      <c r="AO91">
        <v>530.04999999999995</v>
      </c>
      <c r="AP91">
        <v>542.6</v>
      </c>
      <c r="AQ91">
        <v>12096007</v>
      </c>
      <c r="AR91">
        <v>6683904002.8000002</v>
      </c>
      <c r="AS91">
        <v>228003</v>
      </c>
      <c r="AU91" t="s">
        <v>91</v>
      </c>
      <c r="AV91">
        <v>540</v>
      </c>
      <c r="AW91">
        <v>558.6</v>
      </c>
      <c r="AX91">
        <v>536.25</v>
      </c>
      <c r="AY91">
        <v>540.85</v>
      </c>
      <c r="AZ91">
        <v>8457291</v>
      </c>
      <c r="BA91">
        <v>4633698508.8000002</v>
      </c>
      <c r="BB91">
        <v>137350</v>
      </c>
      <c r="BD91" t="s">
        <v>91</v>
      </c>
      <c r="BE91">
        <v>505</v>
      </c>
      <c r="BF91">
        <v>561</v>
      </c>
      <c r="BG91">
        <v>500</v>
      </c>
      <c r="BH91">
        <v>539.79999999999995</v>
      </c>
      <c r="BI91">
        <v>15134744</v>
      </c>
      <c r="BJ91">
        <v>8153847439.8999996</v>
      </c>
      <c r="BK91">
        <v>215759</v>
      </c>
    </row>
    <row r="92" spans="2:63" x14ac:dyDescent="0.3">
      <c r="B92" t="s">
        <v>92</v>
      </c>
      <c r="C92">
        <v>435.55</v>
      </c>
      <c r="D92">
        <v>438</v>
      </c>
      <c r="E92">
        <v>424.2</v>
      </c>
      <c r="F92">
        <v>429.25</v>
      </c>
      <c r="G92">
        <v>989345</v>
      </c>
      <c r="H92">
        <v>425345817.55000001</v>
      </c>
      <c r="I92">
        <v>26441</v>
      </c>
      <c r="K92" t="s">
        <v>92</v>
      </c>
      <c r="L92">
        <v>438</v>
      </c>
      <c r="M92">
        <v>447.1</v>
      </c>
      <c r="N92">
        <v>429.3</v>
      </c>
      <c r="O92">
        <v>440.05</v>
      </c>
      <c r="P92">
        <v>1004745</v>
      </c>
      <c r="Q92">
        <v>443126970.25</v>
      </c>
      <c r="R92">
        <v>31298</v>
      </c>
      <c r="T92" t="s">
        <v>92</v>
      </c>
      <c r="U92">
        <v>424.4</v>
      </c>
      <c r="V92">
        <v>439</v>
      </c>
      <c r="W92">
        <v>411.65</v>
      </c>
      <c r="X92">
        <v>434.95</v>
      </c>
      <c r="Y92">
        <v>966310</v>
      </c>
      <c r="Z92">
        <v>410846793.44999999</v>
      </c>
      <c r="AA92">
        <v>27815</v>
      </c>
      <c r="AC92" t="s">
        <v>92</v>
      </c>
      <c r="AD92">
        <v>420</v>
      </c>
      <c r="AE92">
        <v>438.95</v>
      </c>
      <c r="AF92">
        <v>418.5</v>
      </c>
      <c r="AG92">
        <v>425.85</v>
      </c>
      <c r="AH92">
        <v>1749717</v>
      </c>
      <c r="AI92">
        <v>754637266.10000002</v>
      </c>
      <c r="AJ92">
        <v>28955</v>
      </c>
      <c r="AL92" t="s">
        <v>92</v>
      </c>
      <c r="AM92">
        <v>450</v>
      </c>
      <c r="AN92">
        <v>450.85</v>
      </c>
      <c r="AO92">
        <v>407.15</v>
      </c>
      <c r="AP92">
        <v>417.75</v>
      </c>
      <c r="AQ92">
        <v>1933057</v>
      </c>
      <c r="AR92">
        <v>813194754.29999995</v>
      </c>
      <c r="AS92">
        <v>47563</v>
      </c>
      <c r="AU92" t="s">
        <v>92</v>
      </c>
      <c r="AV92">
        <v>450</v>
      </c>
      <c r="AW92">
        <v>454</v>
      </c>
      <c r="AX92">
        <v>447</v>
      </c>
      <c r="AY92">
        <v>449.1</v>
      </c>
      <c r="AZ92">
        <v>479335</v>
      </c>
      <c r="BA92">
        <v>215861100.90000001</v>
      </c>
      <c r="BB92">
        <v>17554</v>
      </c>
      <c r="BD92" t="s">
        <v>92</v>
      </c>
      <c r="BE92">
        <v>452.1</v>
      </c>
      <c r="BF92">
        <v>457</v>
      </c>
      <c r="BG92">
        <v>443.5</v>
      </c>
      <c r="BH92">
        <v>448.65</v>
      </c>
      <c r="BI92">
        <v>645891</v>
      </c>
      <c r="BJ92">
        <v>290253672.35000002</v>
      </c>
      <c r="BK92">
        <v>13564</v>
      </c>
    </row>
    <row r="93" spans="2:63" x14ac:dyDescent="0.3">
      <c r="B93" t="s">
        <v>93</v>
      </c>
      <c r="C93">
        <v>906.9</v>
      </c>
      <c r="D93">
        <v>909.9</v>
      </c>
      <c r="E93">
        <v>886.35</v>
      </c>
      <c r="F93">
        <v>894.6</v>
      </c>
      <c r="G93">
        <v>445497</v>
      </c>
      <c r="H93">
        <v>399026685.10000002</v>
      </c>
      <c r="I93">
        <v>22813</v>
      </c>
      <c r="K93" t="s">
        <v>93</v>
      </c>
      <c r="L93">
        <v>898</v>
      </c>
      <c r="M93">
        <v>916.7</v>
      </c>
      <c r="N93">
        <v>897.1</v>
      </c>
      <c r="O93">
        <v>906.95</v>
      </c>
      <c r="P93">
        <v>708809</v>
      </c>
      <c r="Q93">
        <v>644832089.25</v>
      </c>
      <c r="R93">
        <v>18258</v>
      </c>
      <c r="T93" t="s">
        <v>93</v>
      </c>
      <c r="U93">
        <v>885</v>
      </c>
      <c r="V93">
        <v>904.15</v>
      </c>
      <c r="W93">
        <v>880.15</v>
      </c>
      <c r="X93">
        <v>897.5</v>
      </c>
      <c r="Y93">
        <v>483243</v>
      </c>
      <c r="Z93">
        <v>433256402.14999998</v>
      </c>
      <c r="AA93">
        <v>27779</v>
      </c>
      <c r="AC93" t="s">
        <v>93</v>
      </c>
      <c r="AD93">
        <v>886.2</v>
      </c>
      <c r="AE93">
        <v>910</v>
      </c>
      <c r="AF93">
        <v>872.4</v>
      </c>
      <c r="AG93">
        <v>888.85</v>
      </c>
      <c r="AH93">
        <v>641697</v>
      </c>
      <c r="AI93">
        <v>574314706.95000005</v>
      </c>
      <c r="AJ93">
        <v>21225</v>
      </c>
      <c r="AL93" t="s">
        <v>93</v>
      </c>
      <c r="AM93">
        <v>900.1</v>
      </c>
      <c r="AN93">
        <v>900.8</v>
      </c>
      <c r="AO93">
        <v>872.15</v>
      </c>
      <c r="AP93">
        <v>881.7</v>
      </c>
      <c r="AQ93">
        <v>425606</v>
      </c>
      <c r="AR93">
        <v>376148825.5</v>
      </c>
      <c r="AS93">
        <v>16155</v>
      </c>
      <c r="AU93" t="s">
        <v>93</v>
      </c>
      <c r="AV93">
        <v>902</v>
      </c>
      <c r="AW93">
        <v>912.95</v>
      </c>
      <c r="AX93">
        <v>887.3</v>
      </c>
      <c r="AY93">
        <v>892.85</v>
      </c>
      <c r="AZ93">
        <v>330883</v>
      </c>
      <c r="BA93">
        <v>297372804.64999998</v>
      </c>
      <c r="BB93">
        <v>13563</v>
      </c>
      <c r="BD93" t="s">
        <v>93</v>
      </c>
      <c r="BE93">
        <v>922.8</v>
      </c>
      <c r="BF93">
        <v>939.7</v>
      </c>
      <c r="BG93">
        <v>891.3</v>
      </c>
      <c r="BH93">
        <v>902</v>
      </c>
      <c r="BI93">
        <v>412466</v>
      </c>
      <c r="BJ93">
        <v>379417891.60000002</v>
      </c>
      <c r="BK93">
        <v>16838</v>
      </c>
    </row>
    <row r="94" spans="2:63" x14ac:dyDescent="0.3">
      <c r="B94" t="s">
        <v>94</v>
      </c>
      <c r="C94">
        <v>882</v>
      </c>
      <c r="D94">
        <v>906</v>
      </c>
      <c r="E94">
        <v>873.25</v>
      </c>
      <c r="F94">
        <v>890.7</v>
      </c>
      <c r="G94">
        <v>873409</v>
      </c>
      <c r="H94">
        <v>781919669.89999998</v>
      </c>
      <c r="I94">
        <v>25092</v>
      </c>
      <c r="K94" t="s">
        <v>94</v>
      </c>
      <c r="L94">
        <v>905</v>
      </c>
      <c r="M94">
        <v>919</v>
      </c>
      <c r="N94">
        <v>877.3</v>
      </c>
      <c r="O94">
        <v>882</v>
      </c>
      <c r="P94">
        <v>943859</v>
      </c>
      <c r="Q94">
        <v>850446718</v>
      </c>
      <c r="R94">
        <v>24207</v>
      </c>
      <c r="T94" t="s">
        <v>94</v>
      </c>
      <c r="U94">
        <v>916</v>
      </c>
      <c r="V94">
        <v>916.4</v>
      </c>
      <c r="W94">
        <v>883.1</v>
      </c>
      <c r="X94">
        <v>904.4</v>
      </c>
      <c r="Y94">
        <v>927321</v>
      </c>
      <c r="Z94">
        <v>832969361.54999995</v>
      </c>
      <c r="AA94">
        <v>26909</v>
      </c>
      <c r="AC94" t="s">
        <v>94</v>
      </c>
      <c r="AD94">
        <v>884.25</v>
      </c>
      <c r="AE94">
        <v>923.45</v>
      </c>
      <c r="AF94">
        <v>883</v>
      </c>
      <c r="AG94">
        <v>918.9</v>
      </c>
      <c r="AH94">
        <v>2089834</v>
      </c>
      <c r="AI94">
        <v>1905242781</v>
      </c>
      <c r="AJ94">
        <v>81273</v>
      </c>
      <c r="AL94" t="s">
        <v>94</v>
      </c>
      <c r="AM94">
        <v>854.6</v>
      </c>
      <c r="AN94">
        <v>882.35</v>
      </c>
      <c r="AO94">
        <v>846.9</v>
      </c>
      <c r="AP94">
        <v>879.55</v>
      </c>
      <c r="AQ94">
        <v>1593616</v>
      </c>
      <c r="AR94">
        <v>1387440461.6500001</v>
      </c>
      <c r="AS94">
        <v>36059</v>
      </c>
      <c r="AU94" t="s">
        <v>94</v>
      </c>
      <c r="AV94">
        <v>829</v>
      </c>
      <c r="AW94">
        <v>865.2</v>
      </c>
      <c r="AX94">
        <v>815.6</v>
      </c>
      <c r="AY94">
        <v>852.15</v>
      </c>
      <c r="AZ94">
        <v>1618897</v>
      </c>
      <c r="BA94">
        <v>1362437473.55</v>
      </c>
      <c r="BB94">
        <v>38848</v>
      </c>
      <c r="BD94" t="s">
        <v>94</v>
      </c>
      <c r="BE94">
        <v>874</v>
      </c>
      <c r="BF94">
        <v>878.85</v>
      </c>
      <c r="BG94">
        <v>831.35</v>
      </c>
      <c r="BH94">
        <v>835.85</v>
      </c>
      <c r="BI94">
        <v>1296888</v>
      </c>
      <c r="BJ94">
        <v>1108176444.5999999</v>
      </c>
      <c r="BK94">
        <v>48430</v>
      </c>
    </row>
    <row r="95" spans="2:63" x14ac:dyDescent="0.3">
      <c r="B95" t="s">
        <v>95</v>
      </c>
      <c r="C95">
        <v>81</v>
      </c>
      <c r="D95">
        <v>81.75</v>
      </c>
      <c r="E95">
        <v>78.400000000000006</v>
      </c>
      <c r="F95">
        <v>79.2</v>
      </c>
      <c r="G95">
        <v>8043543</v>
      </c>
      <c r="H95">
        <v>641550320.79999995</v>
      </c>
      <c r="I95">
        <v>30432</v>
      </c>
      <c r="K95" t="s">
        <v>95</v>
      </c>
      <c r="L95">
        <v>82</v>
      </c>
      <c r="M95">
        <v>83.5</v>
      </c>
      <c r="N95">
        <v>81.05</v>
      </c>
      <c r="O95">
        <v>81.75</v>
      </c>
      <c r="P95">
        <v>10792983</v>
      </c>
      <c r="Q95">
        <v>889414032.29999995</v>
      </c>
      <c r="R95">
        <v>37253</v>
      </c>
      <c r="T95" t="s">
        <v>95</v>
      </c>
      <c r="U95">
        <v>79.45</v>
      </c>
      <c r="V95">
        <v>83.2</v>
      </c>
      <c r="W95">
        <v>78.7</v>
      </c>
      <c r="X95">
        <v>82</v>
      </c>
      <c r="Y95">
        <v>8495427</v>
      </c>
      <c r="Z95">
        <v>684429494.20000005</v>
      </c>
      <c r="AA95">
        <v>35788</v>
      </c>
      <c r="AC95" t="s">
        <v>95</v>
      </c>
      <c r="AD95">
        <v>79.75</v>
      </c>
      <c r="AE95">
        <v>80.599999999999994</v>
      </c>
      <c r="AF95">
        <v>78.2</v>
      </c>
      <c r="AG95">
        <v>79.099999999999994</v>
      </c>
      <c r="AH95">
        <v>14175294</v>
      </c>
      <c r="AI95">
        <v>1125475213.4000001</v>
      </c>
      <c r="AJ95">
        <v>38777</v>
      </c>
      <c r="AL95" t="s">
        <v>95</v>
      </c>
      <c r="AM95">
        <v>82.2</v>
      </c>
      <c r="AN95">
        <v>82.35</v>
      </c>
      <c r="AO95">
        <v>77.099999999999994</v>
      </c>
      <c r="AP95">
        <v>77.849999999999994</v>
      </c>
      <c r="AQ95">
        <v>14579866</v>
      </c>
      <c r="AR95">
        <v>1151457657</v>
      </c>
      <c r="AS95">
        <v>57068</v>
      </c>
      <c r="AU95" t="s">
        <v>95</v>
      </c>
      <c r="AV95">
        <v>80.599999999999994</v>
      </c>
      <c r="AW95">
        <v>83.1</v>
      </c>
      <c r="AX95">
        <v>79.099999999999994</v>
      </c>
      <c r="AY95">
        <v>82.2</v>
      </c>
      <c r="AZ95">
        <v>19124526</v>
      </c>
      <c r="BA95">
        <v>1564202202.3</v>
      </c>
      <c r="BB95">
        <v>71967</v>
      </c>
      <c r="BD95" t="s">
        <v>95</v>
      </c>
      <c r="BE95">
        <v>81.5</v>
      </c>
      <c r="BF95">
        <v>84.15</v>
      </c>
      <c r="BG95">
        <v>79.2</v>
      </c>
      <c r="BH95">
        <v>79.95</v>
      </c>
      <c r="BI95">
        <v>14133319</v>
      </c>
      <c r="BJ95">
        <v>1152384604.9000001</v>
      </c>
      <c r="BK95">
        <v>56255</v>
      </c>
    </row>
    <row r="96" spans="2:63" x14ac:dyDescent="0.3">
      <c r="B96" t="s">
        <v>96</v>
      </c>
      <c r="C96">
        <v>57309.45</v>
      </c>
      <c r="D96">
        <v>57890</v>
      </c>
      <c r="E96">
        <v>57000</v>
      </c>
      <c r="F96">
        <v>57434.1</v>
      </c>
      <c r="G96">
        <v>4097</v>
      </c>
      <c r="H96">
        <v>235245842.84999999</v>
      </c>
      <c r="I96">
        <v>2891</v>
      </c>
      <c r="K96" t="s">
        <v>96</v>
      </c>
      <c r="L96">
        <v>57399</v>
      </c>
      <c r="M96">
        <v>58260</v>
      </c>
      <c r="N96">
        <v>57300</v>
      </c>
      <c r="O96">
        <v>57451.5</v>
      </c>
      <c r="P96">
        <v>4819</v>
      </c>
      <c r="Q96">
        <v>278530126.10000002</v>
      </c>
      <c r="R96">
        <v>3292</v>
      </c>
      <c r="T96" t="s">
        <v>96</v>
      </c>
      <c r="U96">
        <v>57200</v>
      </c>
      <c r="V96">
        <v>57400</v>
      </c>
      <c r="W96">
        <v>56745.05</v>
      </c>
      <c r="X96">
        <v>57298.9</v>
      </c>
      <c r="Y96">
        <v>7045</v>
      </c>
      <c r="Z96">
        <v>402504491.35000002</v>
      </c>
      <c r="AA96">
        <v>5250</v>
      </c>
      <c r="AC96" t="s">
        <v>96</v>
      </c>
      <c r="AD96">
        <v>56850</v>
      </c>
      <c r="AE96">
        <v>57400</v>
      </c>
      <c r="AF96">
        <v>56600</v>
      </c>
      <c r="AG96">
        <v>56828.2</v>
      </c>
      <c r="AH96">
        <v>6473</v>
      </c>
      <c r="AI96">
        <v>368990656.60000002</v>
      </c>
      <c r="AJ96">
        <v>4482</v>
      </c>
      <c r="AL96" t="s">
        <v>96</v>
      </c>
      <c r="AM96">
        <v>58235</v>
      </c>
      <c r="AN96">
        <v>58499.95</v>
      </c>
      <c r="AO96">
        <v>56150</v>
      </c>
      <c r="AP96">
        <v>56356.05</v>
      </c>
      <c r="AQ96">
        <v>9020</v>
      </c>
      <c r="AR96">
        <v>513387929.64999998</v>
      </c>
      <c r="AS96">
        <v>6148</v>
      </c>
      <c r="AU96" t="s">
        <v>96</v>
      </c>
      <c r="AV96">
        <v>58751</v>
      </c>
      <c r="AW96">
        <v>58751</v>
      </c>
      <c r="AX96">
        <v>57775</v>
      </c>
      <c r="AY96">
        <v>58135.55</v>
      </c>
      <c r="AZ96">
        <v>8050</v>
      </c>
      <c r="BA96">
        <v>468471239.19999999</v>
      </c>
      <c r="BB96">
        <v>5910</v>
      </c>
      <c r="BD96" t="s">
        <v>96</v>
      </c>
      <c r="BE96">
        <v>58676</v>
      </c>
      <c r="BF96">
        <v>59125</v>
      </c>
      <c r="BG96">
        <v>57925.4</v>
      </c>
      <c r="BH96">
        <v>58132.6</v>
      </c>
      <c r="BI96">
        <v>6586</v>
      </c>
      <c r="BJ96">
        <v>384800180.35000002</v>
      </c>
      <c r="BK96">
        <v>4637</v>
      </c>
    </row>
    <row r="97" spans="2:63" x14ac:dyDescent="0.3">
      <c r="B97" t="s">
        <v>97</v>
      </c>
      <c r="C97">
        <v>824.25</v>
      </c>
      <c r="D97">
        <v>831.45</v>
      </c>
      <c r="E97">
        <v>777.85</v>
      </c>
      <c r="F97">
        <v>805.3</v>
      </c>
      <c r="G97">
        <v>1959606</v>
      </c>
      <c r="H97">
        <v>1570230479.8</v>
      </c>
      <c r="I97">
        <v>76692</v>
      </c>
      <c r="K97" t="s">
        <v>97</v>
      </c>
      <c r="L97">
        <v>819.9</v>
      </c>
      <c r="M97">
        <v>842</v>
      </c>
      <c r="N97">
        <v>810.3</v>
      </c>
      <c r="O97">
        <v>826.25</v>
      </c>
      <c r="P97">
        <v>1552287</v>
      </c>
      <c r="Q97">
        <v>1286369115.0999999</v>
      </c>
      <c r="R97">
        <v>40062</v>
      </c>
      <c r="T97" t="s">
        <v>97</v>
      </c>
      <c r="U97">
        <v>777</v>
      </c>
      <c r="V97">
        <v>814.85</v>
      </c>
      <c r="W97">
        <v>777</v>
      </c>
      <c r="X97">
        <v>811.05</v>
      </c>
      <c r="Y97">
        <v>1298348</v>
      </c>
      <c r="Z97">
        <v>1042580892.3</v>
      </c>
      <c r="AA97">
        <v>29626</v>
      </c>
      <c r="AC97" t="s">
        <v>97</v>
      </c>
      <c r="AD97">
        <v>786.1</v>
      </c>
      <c r="AE97">
        <v>801</v>
      </c>
      <c r="AF97">
        <v>765.6</v>
      </c>
      <c r="AG97">
        <v>781.35</v>
      </c>
      <c r="AH97">
        <v>2411845</v>
      </c>
      <c r="AI97">
        <v>1891699579.7</v>
      </c>
      <c r="AJ97">
        <v>56501</v>
      </c>
      <c r="AL97" t="s">
        <v>97</v>
      </c>
      <c r="AM97">
        <v>816</v>
      </c>
      <c r="AN97">
        <v>819.55</v>
      </c>
      <c r="AO97">
        <v>768</v>
      </c>
      <c r="AP97">
        <v>776.6</v>
      </c>
      <c r="AQ97">
        <v>2798879</v>
      </c>
      <c r="AR97">
        <v>2221632358.4000001</v>
      </c>
      <c r="AS97">
        <v>70502</v>
      </c>
      <c r="AU97" t="s">
        <v>97</v>
      </c>
      <c r="AV97">
        <v>829</v>
      </c>
      <c r="AW97">
        <v>831.9</v>
      </c>
      <c r="AX97">
        <v>806.05</v>
      </c>
      <c r="AY97">
        <v>819.85</v>
      </c>
      <c r="AZ97">
        <v>1617617</v>
      </c>
      <c r="BA97">
        <v>1325537344.8499999</v>
      </c>
      <c r="BB97">
        <v>57846</v>
      </c>
      <c r="BD97" t="s">
        <v>97</v>
      </c>
      <c r="BE97">
        <v>813</v>
      </c>
      <c r="BF97">
        <v>831.95</v>
      </c>
      <c r="BG97">
        <v>802.35</v>
      </c>
      <c r="BH97">
        <v>818.45</v>
      </c>
      <c r="BI97">
        <v>1180843</v>
      </c>
      <c r="BJ97">
        <v>969963578.70000005</v>
      </c>
      <c r="BK97">
        <v>34872</v>
      </c>
    </row>
    <row r="98" spans="2:63" x14ac:dyDescent="0.3">
      <c r="B98" t="s">
        <v>98</v>
      </c>
      <c r="C98">
        <v>27.85</v>
      </c>
      <c r="D98">
        <v>28</v>
      </c>
      <c r="E98">
        <v>26.75</v>
      </c>
      <c r="F98">
        <v>26.9</v>
      </c>
      <c r="G98">
        <v>10716384</v>
      </c>
      <c r="H98">
        <v>291971703.80000001</v>
      </c>
      <c r="I98">
        <v>67309</v>
      </c>
      <c r="K98" t="s">
        <v>98</v>
      </c>
      <c r="L98">
        <v>27.9</v>
      </c>
      <c r="M98">
        <v>28.35</v>
      </c>
      <c r="N98">
        <v>27.75</v>
      </c>
      <c r="O98">
        <v>28</v>
      </c>
      <c r="P98">
        <v>7176852</v>
      </c>
      <c r="Q98">
        <v>201008810.84999999</v>
      </c>
      <c r="R98">
        <v>15616</v>
      </c>
      <c r="T98" t="s">
        <v>98</v>
      </c>
      <c r="U98">
        <v>27.95</v>
      </c>
      <c r="V98">
        <v>28.3</v>
      </c>
      <c r="W98">
        <v>27.6</v>
      </c>
      <c r="X98">
        <v>27.9</v>
      </c>
      <c r="Y98">
        <v>4959705</v>
      </c>
      <c r="Z98">
        <v>138665068.44999999</v>
      </c>
      <c r="AA98">
        <v>31780</v>
      </c>
      <c r="AC98" t="s">
        <v>98</v>
      </c>
      <c r="AD98">
        <v>28.05</v>
      </c>
      <c r="AE98">
        <v>28.5</v>
      </c>
      <c r="AF98">
        <v>27.65</v>
      </c>
      <c r="AG98">
        <v>27.95</v>
      </c>
      <c r="AH98">
        <v>7205944</v>
      </c>
      <c r="AI98">
        <v>202240682.34999999</v>
      </c>
      <c r="AJ98">
        <v>28818</v>
      </c>
      <c r="AL98" t="s">
        <v>98</v>
      </c>
      <c r="AM98">
        <v>29.2</v>
      </c>
      <c r="AN98">
        <v>29.45</v>
      </c>
      <c r="AO98">
        <v>27.3</v>
      </c>
      <c r="AP98">
        <v>27.5</v>
      </c>
      <c r="AQ98">
        <v>10993087</v>
      </c>
      <c r="AR98">
        <v>308582695.10000002</v>
      </c>
      <c r="AS98">
        <v>26567</v>
      </c>
      <c r="AU98" t="s">
        <v>98</v>
      </c>
      <c r="AV98">
        <v>28.65</v>
      </c>
      <c r="AW98">
        <v>29.3</v>
      </c>
      <c r="AX98">
        <v>28.2</v>
      </c>
      <c r="AY98">
        <v>28.95</v>
      </c>
      <c r="AZ98">
        <v>9195058</v>
      </c>
      <c r="BA98">
        <v>265922151.94999999</v>
      </c>
      <c r="BB98">
        <v>39858</v>
      </c>
      <c r="BD98" t="s">
        <v>98</v>
      </c>
      <c r="BE98">
        <v>28.1</v>
      </c>
      <c r="BF98">
        <v>29.2</v>
      </c>
      <c r="BG98">
        <v>27.7</v>
      </c>
      <c r="BH98">
        <v>28.55</v>
      </c>
      <c r="BI98">
        <v>11296461</v>
      </c>
      <c r="BJ98">
        <v>322379181.75</v>
      </c>
      <c r="BK98">
        <v>50052</v>
      </c>
    </row>
    <row r="99" spans="2:63" x14ac:dyDescent="0.3">
      <c r="B99" t="s">
        <v>617</v>
      </c>
      <c r="C99">
        <v>2410</v>
      </c>
      <c r="D99">
        <v>2448.1</v>
      </c>
      <c r="E99">
        <v>2366</v>
      </c>
      <c r="F99">
        <v>2423.3000000000002</v>
      </c>
      <c r="G99">
        <v>253231</v>
      </c>
      <c r="H99">
        <v>607506196.39999998</v>
      </c>
      <c r="I99">
        <v>22022</v>
      </c>
      <c r="K99" t="s">
        <v>617</v>
      </c>
      <c r="L99">
        <v>2412.0500000000002</v>
      </c>
      <c r="M99">
        <v>2490</v>
      </c>
      <c r="N99">
        <v>2405</v>
      </c>
      <c r="O99">
        <v>2456.0500000000002</v>
      </c>
      <c r="P99">
        <v>358529</v>
      </c>
      <c r="Q99">
        <v>880217467.20000005</v>
      </c>
      <c r="R99">
        <v>28769</v>
      </c>
      <c r="T99" t="s">
        <v>617</v>
      </c>
      <c r="U99">
        <v>2440.0500000000002</v>
      </c>
      <c r="V99">
        <v>2456.1</v>
      </c>
      <c r="W99">
        <v>2316.3000000000002</v>
      </c>
      <c r="X99">
        <v>2397.0500000000002</v>
      </c>
      <c r="Y99">
        <v>771383</v>
      </c>
      <c r="Z99">
        <v>1823267065.1500001</v>
      </c>
      <c r="AA99">
        <v>61740</v>
      </c>
      <c r="AC99" t="s">
        <v>617</v>
      </c>
      <c r="AD99">
        <v>2449.9</v>
      </c>
      <c r="AE99">
        <v>2512.25</v>
      </c>
      <c r="AF99">
        <v>2415</v>
      </c>
      <c r="AG99">
        <v>2462.6</v>
      </c>
      <c r="AH99">
        <v>819856</v>
      </c>
      <c r="AI99">
        <v>2017955191</v>
      </c>
      <c r="AJ99">
        <v>53317</v>
      </c>
      <c r="AL99" t="s">
        <v>617</v>
      </c>
      <c r="AM99">
        <v>2590</v>
      </c>
      <c r="AN99">
        <v>2590</v>
      </c>
      <c r="AO99">
        <v>2205</v>
      </c>
      <c r="AP99">
        <v>2403.9</v>
      </c>
      <c r="AQ99">
        <v>1010512</v>
      </c>
      <c r="AR99">
        <v>2388036519.6999998</v>
      </c>
      <c r="AS99">
        <v>88248</v>
      </c>
      <c r="AU99" t="s">
        <v>617</v>
      </c>
      <c r="AV99">
        <v>2699</v>
      </c>
      <c r="AW99">
        <v>2699</v>
      </c>
      <c r="AX99">
        <v>2575.0500000000002</v>
      </c>
      <c r="AY99">
        <v>2591.65</v>
      </c>
      <c r="AZ99">
        <v>286553</v>
      </c>
      <c r="BA99">
        <v>749522819.45000005</v>
      </c>
      <c r="BB99">
        <v>37067</v>
      </c>
      <c r="BD99" t="s">
        <v>617</v>
      </c>
      <c r="BE99">
        <v>2611.3000000000002</v>
      </c>
      <c r="BF99">
        <v>2712.5</v>
      </c>
      <c r="BG99">
        <v>2577.15</v>
      </c>
      <c r="BH99">
        <v>2695.8</v>
      </c>
      <c r="BI99">
        <v>314207</v>
      </c>
      <c r="BJ99">
        <v>837750225.75</v>
      </c>
      <c r="BK99">
        <v>30545</v>
      </c>
    </row>
    <row r="100" spans="2:63" x14ac:dyDescent="0.3">
      <c r="B100" t="s">
        <v>99</v>
      </c>
      <c r="C100">
        <v>21.5</v>
      </c>
      <c r="D100">
        <v>21.65</v>
      </c>
      <c r="E100">
        <v>20.75</v>
      </c>
      <c r="F100">
        <v>20.95</v>
      </c>
      <c r="G100">
        <v>15490735</v>
      </c>
      <c r="H100">
        <v>327032859.05000001</v>
      </c>
      <c r="I100">
        <v>19841</v>
      </c>
      <c r="K100" t="s">
        <v>99</v>
      </c>
      <c r="L100">
        <v>21.8</v>
      </c>
      <c r="M100">
        <v>22.4</v>
      </c>
      <c r="N100">
        <v>21.45</v>
      </c>
      <c r="O100">
        <v>21.65</v>
      </c>
      <c r="P100">
        <v>14506776</v>
      </c>
      <c r="Q100">
        <v>318094213.80000001</v>
      </c>
      <c r="R100">
        <v>19573</v>
      </c>
      <c r="T100" t="s">
        <v>99</v>
      </c>
      <c r="U100">
        <v>21.5</v>
      </c>
      <c r="V100">
        <v>22.25</v>
      </c>
      <c r="W100">
        <v>21.4</v>
      </c>
      <c r="X100">
        <v>21.75</v>
      </c>
      <c r="Y100">
        <v>12755327</v>
      </c>
      <c r="Z100">
        <v>277750920.14999998</v>
      </c>
      <c r="AA100">
        <v>16396</v>
      </c>
      <c r="AC100" t="s">
        <v>99</v>
      </c>
      <c r="AD100">
        <v>22.25</v>
      </c>
      <c r="AE100">
        <v>22.5</v>
      </c>
      <c r="AF100">
        <v>21.4</v>
      </c>
      <c r="AG100">
        <v>21.6</v>
      </c>
      <c r="AH100">
        <v>19114762</v>
      </c>
      <c r="AI100">
        <v>419757054.55000001</v>
      </c>
      <c r="AJ100">
        <v>27653</v>
      </c>
      <c r="AL100" t="s">
        <v>99</v>
      </c>
      <c r="AM100">
        <v>23.6</v>
      </c>
      <c r="AN100">
        <v>23.6</v>
      </c>
      <c r="AO100">
        <v>21.8</v>
      </c>
      <c r="AP100">
        <v>22.1</v>
      </c>
      <c r="AQ100">
        <v>22152869</v>
      </c>
      <c r="AR100">
        <v>498721334.80000001</v>
      </c>
      <c r="AS100">
        <v>30252</v>
      </c>
      <c r="AU100" t="s">
        <v>99</v>
      </c>
      <c r="AV100">
        <v>24.6</v>
      </c>
      <c r="AW100">
        <v>24.6</v>
      </c>
      <c r="AX100">
        <v>23.65</v>
      </c>
      <c r="AY100">
        <v>23.9</v>
      </c>
      <c r="AZ100">
        <v>15630475</v>
      </c>
      <c r="BA100">
        <v>376431135.55000001</v>
      </c>
      <c r="BB100">
        <v>20011</v>
      </c>
      <c r="BD100" t="s">
        <v>99</v>
      </c>
      <c r="BE100">
        <v>23.8</v>
      </c>
      <c r="BF100">
        <v>24.9</v>
      </c>
      <c r="BG100">
        <v>23.25</v>
      </c>
      <c r="BH100">
        <v>24.2</v>
      </c>
      <c r="BI100">
        <v>21753112</v>
      </c>
      <c r="BJ100">
        <v>528288275.85000002</v>
      </c>
      <c r="BK100">
        <v>24856</v>
      </c>
    </row>
    <row r="101" spans="2:63" x14ac:dyDescent="0.3">
      <c r="B101" t="s">
        <v>100</v>
      </c>
      <c r="C101">
        <v>16296</v>
      </c>
      <c r="D101">
        <v>16396.8</v>
      </c>
      <c r="E101">
        <v>16150</v>
      </c>
      <c r="F101">
        <v>16215.15</v>
      </c>
      <c r="G101">
        <v>118300</v>
      </c>
      <c r="H101">
        <v>1919096069.55</v>
      </c>
      <c r="I101">
        <v>22029</v>
      </c>
      <c r="K101" t="s">
        <v>100</v>
      </c>
      <c r="L101">
        <v>16330</v>
      </c>
      <c r="M101">
        <v>16505</v>
      </c>
      <c r="N101">
        <v>16265</v>
      </c>
      <c r="O101">
        <v>16295.45</v>
      </c>
      <c r="P101">
        <v>121080</v>
      </c>
      <c r="Q101">
        <v>1981531414.5999999</v>
      </c>
      <c r="R101">
        <v>31427</v>
      </c>
      <c r="T101" t="s">
        <v>100</v>
      </c>
      <c r="U101">
        <v>16241</v>
      </c>
      <c r="V101">
        <v>16594.95</v>
      </c>
      <c r="W101">
        <v>16151</v>
      </c>
      <c r="X101">
        <v>16303.4</v>
      </c>
      <c r="Y101">
        <v>179539</v>
      </c>
      <c r="Z101">
        <v>2942110146.75</v>
      </c>
      <c r="AA101">
        <v>42156</v>
      </c>
      <c r="AC101" t="s">
        <v>100</v>
      </c>
      <c r="AD101">
        <v>16280.2</v>
      </c>
      <c r="AE101">
        <v>16415.8</v>
      </c>
      <c r="AF101">
        <v>16108.65</v>
      </c>
      <c r="AG101">
        <v>16150.3</v>
      </c>
      <c r="AH101">
        <v>118144</v>
      </c>
      <c r="AI101">
        <v>1918591558.5</v>
      </c>
      <c r="AJ101">
        <v>30020</v>
      </c>
      <c r="AL101" t="s">
        <v>100</v>
      </c>
      <c r="AM101">
        <v>16441</v>
      </c>
      <c r="AN101">
        <v>16575</v>
      </c>
      <c r="AO101">
        <v>16162.2</v>
      </c>
      <c r="AP101">
        <v>16240.35</v>
      </c>
      <c r="AQ101">
        <v>167962</v>
      </c>
      <c r="AR101">
        <v>2732593529.8499999</v>
      </c>
      <c r="AS101">
        <v>41026</v>
      </c>
      <c r="AU101" t="s">
        <v>100</v>
      </c>
      <c r="AV101">
        <v>16500</v>
      </c>
      <c r="AW101">
        <v>16550</v>
      </c>
      <c r="AX101">
        <v>16201.95</v>
      </c>
      <c r="AY101">
        <v>16443.8</v>
      </c>
      <c r="AZ101">
        <v>271603</v>
      </c>
      <c r="BA101">
        <v>4445514461.6499996</v>
      </c>
      <c r="BB101">
        <v>57224</v>
      </c>
      <c r="BD101" t="s">
        <v>100</v>
      </c>
      <c r="BE101">
        <v>16600</v>
      </c>
      <c r="BF101">
        <v>16850</v>
      </c>
      <c r="BG101">
        <v>16201</v>
      </c>
      <c r="BH101">
        <v>16242.5</v>
      </c>
      <c r="BI101">
        <v>410272</v>
      </c>
      <c r="BJ101">
        <v>6773223530.25</v>
      </c>
      <c r="BK101">
        <v>86704</v>
      </c>
    </row>
    <row r="102" spans="2:63" x14ac:dyDescent="0.3">
      <c r="B102" t="s">
        <v>101</v>
      </c>
      <c r="C102">
        <v>1451</v>
      </c>
      <c r="D102">
        <v>1573</v>
      </c>
      <c r="E102">
        <v>1450</v>
      </c>
      <c r="F102">
        <v>1507.05</v>
      </c>
      <c r="G102">
        <v>2494242</v>
      </c>
      <c r="H102">
        <v>3815986851.9499998</v>
      </c>
      <c r="I102">
        <v>94574</v>
      </c>
      <c r="K102" t="s">
        <v>101</v>
      </c>
      <c r="L102">
        <v>1416</v>
      </c>
      <c r="M102">
        <v>1452</v>
      </c>
      <c r="N102">
        <v>1396</v>
      </c>
      <c r="O102">
        <v>1442.25</v>
      </c>
      <c r="P102">
        <v>439237</v>
      </c>
      <c r="Q102">
        <v>627961872.04999995</v>
      </c>
      <c r="R102">
        <v>19069</v>
      </c>
      <c r="T102" t="s">
        <v>101</v>
      </c>
      <c r="U102">
        <v>1375</v>
      </c>
      <c r="V102">
        <v>1424</v>
      </c>
      <c r="W102">
        <v>1370</v>
      </c>
      <c r="X102">
        <v>1415.15</v>
      </c>
      <c r="Y102">
        <v>456700</v>
      </c>
      <c r="Z102">
        <v>642152219.64999998</v>
      </c>
      <c r="AA102">
        <v>34459</v>
      </c>
      <c r="AC102" t="s">
        <v>101</v>
      </c>
      <c r="AD102">
        <v>1354.25</v>
      </c>
      <c r="AE102">
        <v>1407</v>
      </c>
      <c r="AF102">
        <v>1348.55</v>
      </c>
      <c r="AG102">
        <v>1373.8</v>
      </c>
      <c r="AH102">
        <v>700013</v>
      </c>
      <c r="AI102">
        <v>968058590.39999998</v>
      </c>
      <c r="AJ102">
        <v>35799</v>
      </c>
      <c r="AL102" t="s">
        <v>101</v>
      </c>
      <c r="AM102">
        <v>1369.85</v>
      </c>
      <c r="AN102">
        <v>1390.95</v>
      </c>
      <c r="AO102">
        <v>1330.2</v>
      </c>
      <c r="AP102">
        <v>1344.35</v>
      </c>
      <c r="AQ102">
        <v>746100</v>
      </c>
      <c r="AR102">
        <v>1018380213.9</v>
      </c>
      <c r="AS102">
        <v>35186</v>
      </c>
      <c r="AU102" t="s">
        <v>101</v>
      </c>
      <c r="AV102">
        <v>1354.95</v>
      </c>
      <c r="AW102">
        <v>1375</v>
      </c>
      <c r="AX102">
        <v>1334.1</v>
      </c>
      <c r="AY102">
        <v>1358.65</v>
      </c>
      <c r="AZ102">
        <v>361711</v>
      </c>
      <c r="BA102">
        <v>490345792.69999999</v>
      </c>
      <c r="BB102">
        <v>22584</v>
      </c>
      <c r="BD102" t="s">
        <v>101</v>
      </c>
      <c r="BE102">
        <v>1401</v>
      </c>
      <c r="BF102">
        <v>1404.95</v>
      </c>
      <c r="BG102">
        <v>1326.15</v>
      </c>
      <c r="BH102">
        <v>1345.4</v>
      </c>
      <c r="BI102">
        <v>435909</v>
      </c>
      <c r="BJ102">
        <v>593283041.25</v>
      </c>
      <c r="BK102">
        <v>26169</v>
      </c>
    </row>
    <row r="103" spans="2:63" x14ac:dyDescent="0.3">
      <c r="B103" t="s">
        <v>102</v>
      </c>
      <c r="C103">
        <v>74.3</v>
      </c>
      <c r="D103">
        <v>74.7</v>
      </c>
      <c r="E103">
        <v>71.8</v>
      </c>
      <c r="F103">
        <v>72.45</v>
      </c>
      <c r="G103">
        <v>4624426</v>
      </c>
      <c r="H103">
        <v>337123648.89999998</v>
      </c>
      <c r="I103">
        <v>22930</v>
      </c>
      <c r="K103" t="s">
        <v>102</v>
      </c>
      <c r="L103">
        <v>71.5</v>
      </c>
      <c r="M103">
        <v>75.7</v>
      </c>
      <c r="N103">
        <v>71.099999999999994</v>
      </c>
      <c r="O103">
        <v>74.25</v>
      </c>
      <c r="P103">
        <v>8943636</v>
      </c>
      <c r="Q103">
        <v>657190384.64999998</v>
      </c>
      <c r="R103">
        <v>30913</v>
      </c>
      <c r="T103" t="s">
        <v>102</v>
      </c>
      <c r="U103">
        <v>71.5</v>
      </c>
      <c r="V103">
        <v>72.400000000000006</v>
      </c>
      <c r="W103">
        <v>70.8</v>
      </c>
      <c r="X103">
        <v>71.099999999999994</v>
      </c>
      <c r="Y103">
        <v>1985269</v>
      </c>
      <c r="Z103">
        <v>141813271</v>
      </c>
      <c r="AA103">
        <v>10937</v>
      </c>
      <c r="AC103" t="s">
        <v>102</v>
      </c>
      <c r="AD103">
        <v>72.5</v>
      </c>
      <c r="AE103">
        <v>73.25</v>
      </c>
      <c r="AF103">
        <v>71.05</v>
      </c>
      <c r="AG103">
        <v>71.400000000000006</v>
      </c>
      <c r="AH103">
        <v>2670317</v>
      </c>
      <c r="AI103">
        <v>192600492.5</v>
      </c>
      <c r="AJ103">
        <v>13187</v>
      </c>
      <c r="AL103" t="s">
        <v>102</v>
      </c>
      <c r="AM103">
        <v>74.55</v>
      </c>
      <c r="AN103">
        <v>74.75</v>
      </c>
      <c r="AO103">
        <v>70.5</v>
      </c>
      <c r="AP103">
        <v>71.099999999999994</v>
      </c>
      <c r="AQ103">
        <v>5909478</v>
      </c>
      <c r="AR103">
        <v>424170335.39999998</v>
      </c>
      <c r="AS103">
        <v>18648</v>
      </c>
      <c r="AU103" t="s">
        <v>102</v>
      </c>
      <c r="AV103">
        <v>72.400000000000006</v>
      </c>
      <c r="AW103">
        <v>75.5</v>
      </c>
      <c r="AX103">
        <v>72.099999999999994</v>
      </c>
      <c r="AY103">
        <v>73.849999999999994</v>
      </c>
      <c r="AZ103">
        <v>3221355</v>
      </c>
      <c r="BA103">
        <v>238778915.15000001</v>
      </c>
      <c r="BB103">
        <v>18846</v>
      </c>
      <c r="BD103" t="s">
        <v>102</v>
      </c>
      <c r="BE103">
        <v>74.900000000000006</v>
      </c>
      <c r="BF103">
        <v>74.900000000000006</v>
      </c>
      <c r="BG103">
        <v>71.75</v>
      </c>
      <c r="BH103">
        <v>72.3</v>
      </c>
      <c r="BI103">
        <v>3843331</v>
      </c>
      <c r="BJ103">
        <v>279453154.25</v>
      </c>
      <c r="BK103">
        <v>19728</v>
      </c>
    </row>
    <row r="104" spans="2:63" x14ac:dyDescent="0.3">
      <c r="B104" t="s">
        <v>103</v>
      </c>
      <c r="C104">
        <v>89.9</v>
      </c>
      <c r="D104">
        <v>91.2</v>
      </c>
      <c r="E104">
        <v>88.35</v>
      </c>
      <c r="F104">
        <v>90.95</v>
      </c>
      <c r="G104">
        <v>9392105</v>
      </c>
      <c r="H104">
        <v>843657740.04999995</v>
      </c>
      <c r="I104">
        <v>57509</v>
      </c>
      <c r="K104" t="s">
        <v>103</v>
      </c>
      <c r="L104">
        <v>92.15</v>
      </c>
      <c r="M104">
        <v>92.65</v>
      </c>
      <c r="N104">
        <v>89.8</v>
      </c>
      <c r="O104">
        <v>90.25</v>
      </c>
      <c r="P104">
        <v>20143414</v>
      </c>
      <c r="Q104">
        <v>1828594558.45</v>
      </c>
      <c r="R104">
        <v>77760</v>
      </c>
      <c r="T104" t="s">
        <v>103</v>
      </c>
      <c r="U104">
        <v>89.9</v>
      </c>
      <c r="V104">
        <v>93.4</v>
      </c>
      <c r="W104">
        <v>89.3</v>
      </c>
      <c r="X104">
        <v>92.9</v>
      </c>
      <c r="Y104">
        <v>10126456</v>
      </c>
      <c r="Z104">
        <v>933566323.25</v>
      </c>
      <c r="AA104">
        <v>79840</v>
      </c>
      <c r="AC104" t="s">
        <v>103</v>
      </c>
      <c r="AD104">
        <v>89.6</v>
      </c>
      <c r="AE104">
        <v>91.9</v>
      </c>
      <c r="AF104">
        <v>88.2</v>
      </c>
      <c r="AG104">
        <v>91.05</v>
      </c>
      <c r="AH104">
        <v>12262139</v>
      </c>
      <c r="AI104">
        <v>1114555458.2</v>
      </c>
      <c r="AJ104">
        <v>106443</v>
      </c>
      <c r="AL104" t="s">
        <v>103</v>
      </c>
      <c r="AM104">
        <v>90.5</v>
      </c>
      <c r="AN104">
        <v>90.5</v>
      </c>
      <c r="AO104">
        <v>87.85</v>
      </c>
      <c r="AP104">
        <v>88.9</v>
      </c>
      <c r="AQ104">
        <v>11369430</v>
      </c>
      <c r="AR104">
        <v>1011303953.35</v>
      </c>
      <c r="AS104">
        <v>67070</v>
      </c>
      <c r="AU104" t="s">
        <v>103</v>
      </c>
      <c r="AV104">
        <v>90</v>
      </c>
      <c r="AW104">
        <v>91.8</v>
      </c>
      <c r="AX104">
        <v>89.2</v>
      </c>
      <c r="AY104">
        <v>90.85</v>
      </c>
      <c r="AZ104">
        <v>16926082</v>
      </c>
      <c r="BA104">
        <v>1536472722.3</v>
      </c>
      <c r="BB104">
        <v>108229</v>
      </c>
      <c r="BD104" t="s">
        <v>103</v>
      </c>
      <c r="BE104">
        <v>93.3</v>
      </c>
      <c r="BF104">
        <v>93.5</v>
      </c>
      <c r="BG104">
        <v>87.5</v>
      </c>
      <c r="BH104">
        <v>89.35</v>
      </c>
      <c r="BI104">
        <v>39117004</v>
      </c>
      <c r="BJ104">
        <v>3509133975.1500001</v>
      </c>
      <c r="BK104">
        <v>154795</v>
      </c>
    </row>
    <row r="105" spans="2:63" x14ac:dyDescent="0.3">
      <c r="B105" t="s">
        <v>104</v>
      </c>
      <c r="C105">
        <v>84.15</v>
      </c>
      <c r="D105">
        <v>86.15</v>
      </c>
      <c r="E105">
        <v>83.3</v>
      </c>
      <c r="F105">
        <v>84.4</v>
      </c>
      <c r="G105">
        <v>1460870</v>
      </c>
      <c r="H105">
        <v>123591995.05</v>
      </c>
      <c r="I105">
        <v>7918</v>
      </c>
      <c r="K105" t="s">
        <v>104</v>
      </c>
      <c r="L105">
        <v>84.5</v>
      </c>
      <c r="M105">
        <v>85.8</v>
      </c>
      <c r="N105">
        <v>83.5</v>
      </c>
      <c r="O105">
        <v>84.2</v>
      </c>
      <c r="P105">
        <v>770670</v>
      </c>
      <c r="Q105">
        <v>65212658.700000003</v>
      </c>
      <c r="R105">
        <v>6118</v>
      </c>
      <c r="T105" t="s">
        <v>104</v>
      </c>
      <c r="U105">
        <v>83</v>
      </c>
      <c r="V105">
        <v>85.4</v>
      </c>
      <c r="W105">
        <v>82.5</v>
      </c>
      <c r="X105">
        <v>83.6</v>
      </c>
      <c r="Y105">
        <v>902858</v>
      </c>
      <c r="Z105">
        <v>75721466.400000006</v>
      </c>
      <c r="AA105">
        <v>6554</v>
      </c>
      <c r="AC105" t="s">
        <v>104</v>
      </c>
      <c r="AD105">
        <v>81.400000000000006</v>
      </c>
      <c r="AE105">
        <v>84.8</v>
      </c>
      <c r="AF105">
        <v>81.349999999999994</v>
      </c>
      <c r="AG105">
        <v>83.2</v>
      </c>
      <c r="AH105">
        <v>2104517</v>
      </c>
      <c r="AI105">
        <v>175606308.19999999</v>
      </c>
      <c r="AJ105">
        <v>16765</v>
      </c>
      <c r="AL105" t="s">
        <v>104</v>
      </c>
      <c r="AM105">
        <v>86.65</v>
      </c>
      <c r="AN105">
        <v>86.65</v>
      </c>
      <c r="AO105">
        <v>69</v>
      </c>
      <c r="AP105">
        <v>78.75</v>
      </c>
      <c r="AQ105">
        <v>1845181</v>
      </c>
      <c r="AR105">
        <v>151692493.44999999</v>
      </c>
      <c r="AS105">
        <v>16254</v>
      </c>
      <c r="AU105" t="s">
        <v>104</v>
      </c>
      <c r="AV105">
        <v>84.7</v>
      </c>
      <c r="AW105">
        <v>87</v>
      </c>
      <c r="AX105">
        <v>84.7</v>
      </c>
      <c r="AY105">
        <v>85.9</v>
      </c>
      <c r="AZ105">
        <v>2438359</v>
      </c>
      <c r="BA105">
        <v>209512443.80000001</v>
      </c>
      <c r="BB105">
        <v>15922</v>
      </c>
      <c r="BD105" t="s">
        <v>104</v>
      </c>
      <c r="BE105">
        <v>85.4</v>
      </c>
      <c r="BF105">
        <v>85.9</v>
      </c>
      <c r="BG105">
        <v>83.5</v>
      </c>
      <c r="BH105">
        <v>84</v>
      </c>
      <c r="BI105">
        <v>844179</v>
      </c>
      <c r="BJ105">
        <v>71304070.450000003</v>
      </c>
      <c r="BK105">
        <v>8132</v>
      </c>
    </row>
    <row r="106" spans="2:63" x14ac:dyDescent="0.3">
      <c r="B106" t="s">
        <v>105</v>
      </c>
      <c r="C106">
        <v>76.95</v>
      </c>
      <c r="D106">
        <v>76.95</v>
      </c>
      <c r="E106">
        <v>75.400000000000006</v>
      </c>
      <c r="F106">
        <v>76.150000000000006</v>
      </c>
      <c r="G106">
        <v>12443833</v>
      </c>
      <c r="H106">
        <v>947239895.89999998</v>
      </c>
      <c r="I106">
        <v>52803</v>
      </c>
      <c r="K106" t="s">
        <v>105</v>
      </c>
      <c r="L106">
        <v>78.75</v>
      </c>
      <c r="M106">
        <v>79</v>
      </c>
      <c r="N106">
        <v>76.400000000000006</v>
      </c>
      <c r="O106">
        <v>77</v>
      </c>
      <c r="P106">
        <v>17999916</v>
      </c>
      <c r="Q106">
        <v>1388990093.0999999</v>
      </c>
      <c r="R106">
        <v>69707</v>
      </c>
      <c r="T106" t="s">
        <v>105</v>
      </c>
      <c r="U106">
        <v>77.2</v>
      </c>
      <c r="V106">
        <v>78.5</v>
      </c>
      <c r="W106">
        <v>76.3</v>
      </c>
      <c r="X106">
        <v>78</v>
      </c>
      <c r="Y106">
        <v>12969876</v>
      </c>
      <c r="Z106">
        <v>1010610750.25</v>
      </c>
      <c r="AA106">
        <v>57081</v>
      </c>
      <c r="AC106" t="s">
        <v>105</v>
      </c>
      <c r="AD106">
        <v>74.400000000000006</v>
      </c>
      <c r="AE106">
        <v>78.7</v>
      </c>
      <c r="AF106">
        <v>74.099999999999994</v>
      </c>
      <c r="AG106">
        <v>77.150000000000006</v>
      </c>
      <c r="AH106">
        <v>42316096</v>
      </c>
      <c r="AI106">
        <v>3277891291.5500002</v>
      </c>
      <c r="AJ106">
        <v>168736</v>
      </c>
      <c r="AL106" t="s">
        <v>105</v>
      </c>
      <c r="AM106">
        <v>76.95</v>
      </c>
      <c r="AN106">
        <v>76.95</v>
      </c>
      <c r="AO106">
        <v>72.400000000000006</v>
      </c>
      <c r="AP106">
        <v>72.900000000000006</v>
      </c>
      <c r="AQ106">
        <v>13015452</v>
      </c>
      <c r="AR106">
        <v>965052496.70000005</v>
      </c>
      <c r="AS106">
        <v>69580</v>
      </c>
      <c r="AU106" t="s">
        <v>105</v>
      </c>
      <c r="AV106">
        <v>77.25</v>
      </c>
      <c r="AW106">
        <v>78.5</v>
      </c>
      <c r="AX106">
        <v>75.900000000000006</v>
      </c>
      <c r="AY106">
        <v>76.150000000000006</v>
      </c>
      <c r="AZ106">
        <v>16836413</v>
      </c>
      <c r="BA106">
        <v>1293802674.7</v>
      </c>
      <c r="BB106">
        <v>75327</v>
      </c>
      <c r="BD106" t="s">
        <v>105</v>
      </c>
      <c r="BE106">
        <v>77</v>
      </c>
      <c r="BF106">
        <v>77.349999999999994</v>
      </c>
      <c r="BG106">
        <v>75.2</v>
      </c>
      <c r="BH106">
        <v>76.150000000000006</v>
      </c>
      <c r="BI106">
        <v>13346163</v>
      </c>
      <c r="BJ106">
        <v>1015146817.95</v>
      </c>
      <c r="BK106">
        <v>50828</v>
      </c>
    </row>
    <row r="107" spans="2:63" x14ac:dyDescent="0.3">
      <c r="B107" t="s">
        <v>106</v>
      </c>
      <c r="C107">
        <v>18440</v>
      </c>
      <c r="D107">
        <v>18700</v>
      </c>
      <c r="E107">
        <v>17946.05</v>
      </c>
      <c r="F107">
        <v>18112.3</v>
      </c>
      <c r="G107">
        <v>38565</v>
      </c>
      <c r="H107">
        <v>703636203.95000005</v>
      </c>
      <c r="I107">
        <v>8895</v>
      </c>
      <c r="K107" t="s">
        <v>106</v>
      </c>
      <c r="L107">
        <v>18798</v>
      </c>
      <c r="M107">
        <v>19016.349999999999</v>
      </c>
      <c r="N107">
        <v>18110.599999999999</v>
      </c>
      <c r="O107">
        <v>18392.75</v>
      </c>
      <c r="P107">
        <v>57905</v>
      </c>
      <c r="Q107">
        <v>1077610532.3</v>
      </c>
      <c r="R107">
        <v>16453</v>
      </c>
      <c r="T107" t="s">
        <v>106</v>
      </c>
      <c r="U107">
        <v>17587.599999999999</v>
      </c>
      <c r="V107">
        <v>18850.2</v>
      </c>
      <c r="W107">
        <v>17587.599999999999</v>
      </c>
      <c r="X107">
        <v>18652.45</v>
      </c>
      <c r="Y107">
        <v>53442</v>
      </c>
      <c r="Z107">
        <v>980696506.20000005</v>
      </c>
      <c r="AA107">
        <v>15971</v>
      </c>
      <c r="AC107" t="s">
        <v>106</v>
      </c>
      <c r="AD107">
        <v>17801</v>
      </c>
      <c r="AE107">
        <v>18229</v>
      </c>
      <c r="AF107">
        <v>17380.55</v>
      </c>
      <c r="AG107">
        <v>17497.75</v>
      </c>
      <c r="AH107">
        <v>37521</v>
      </c>
      <c r="AI107">
        <v>670026587.54999995</v>
      </c>
      <c r="AJ107">
        <v>10964</v>
      </c>
      <c r="AL107" t="s">
        <v>106</v>
      </c>
      <c r="AM107">
        <v>17642.900000000001</v>
      </c>
      <c r="AN107">
        <v>18054</v>
      </c>
      <c r="AO107">
        <v>17135.150000000001</v>
      </c>
      <c r="AP107">
        <v>17709.349999999999</v>
      </c>
      <c r="AQ107">
        <v>48139</v>
      </c>
      <c r="AR107">
        <v>847037969.79999995</v>
      </c>
      <c r="AS107">
        <v>16056</v>
      </c>
      <c r="AU107" t="s">
        <v>106</v>
      </c>
      <c r="AV107">
        <v>17623</v>
      </c>
      <c r="AW107">
        <v>17734.3</v>
      </c>
      <c r="AX107">
        <v>17400</v>
      </c>
      <c r="AY107">
        <v>17642.900000000001</v>
      </c>
      <c r="AZ107">
        <v>23395</v>
      </c>
      <c r="BA107">
        <v>412432000.5</v>
      </c>
      <c r="BB107">
        <v>6203</v>
      </c>
      <c r="BD107" t="s">
        <v>106</v>
      </c>
      <c r="BE107">
        <v>17260</v>
      </c>
      <c r="BF107">
        <v>17650</v>
      </c>
      <c r="BG107">
        <v>17250</v>
      </c>
      <c r="BH107">
        <v>17612.900000000001</v>
      </c>
      <c r="BI107">
        <v>20717</v>
      </c>
      <c r="BJ107">
        <v>363524415.69999999</v>
      </c>
      <c r="BK107">
        <v>6366</v>
      </c>
    </row>
    <row r="108" spans="2:63" x14ac:dyDescent="0.3">
      <c r="B108" t="s">
        <v>107</v>
      </c>
      <c r="C108">
        <v>922.5</v>
      </c>
      <c r="D108">
        <v>963.55</v>
      </c>
      <c r="E108">
        <v>915.25</v>
      </c>
      <c r="F108">
        <v>953.3</v>
      </c>
      <c r="G108">
        <v>2289178</v>
      </c>
      <c r="H108">
        <v>2151991084.0999999</v>
      </c>
      <c r="I108">
        <v>64897</v>
      </c>
      <c r="K108" t="s">
        <v>107</v>
      </c>
      <c r="L108">
        <v>915.5</v>
      </c>
      <c r="M108">
        <v>960</v>
      </c>
      <c r="N108">
        <v>915.5</v>
      </c>
      <c r="O108">
        <v>933.1</v>
      </c>
      <c r="P108">
        <v>2331040</v>
      </c>
      <c r="Q108">
        <v>2192655054.1999998</v>
      </c>
      <c r="R108">
        <v>69667</v>
      </c>
      <c r="T108" t="s">
        <v>107</v>
      </c>
      <c r="U108">
        <v>882</v>
      </c>
      <c r="V108">
        <v>919</v>
      </c>
      <c r="W108">
        <v>872.6</v>
      </c>
      <c r="X108">
        <v>914.05</v>
      </c>
      <c r="Y108">
        <v>2142616</v>
      </c>
      <c r="Z108">
        <v>1933864377.1500001</v>
      </c>
      <c r="AA108">
        <v>59202</v>
      </c>
      <c r="AC108" t="s">
        <v>107</v>
      </c>
      <c r="AD108">
        <v>883</v>
      </c>
      <c r="AE108">
        <v>893</v>
      </c>
      <c r="AF108">
        <v>865.2</v>
      </c>
      <c r="AG108">
        <v>880.1</v>
      </c>
      <c r="AH108">
        <v>1396603</v>
      </c>
      <c r="AI108">
        <v>1229758073.5</v>
      </c>
      <c r="AJ108">
        <v>41654</v>
      </c>
      <c r="AL108" t="s">
        <v>107</v>
      </c>
      <c r="AM108">
        <v>882</v>
      </c>
      <c r="AN108">
        <v>903.1</v>
      </c>
      <c r="AO108">
        <v>845.35</v>
      </c>
      <c r="AP108">
        <v>872.6</v>
      </c>
      <c r="AQ108">
        <v>1907657</v>
      </c>
      <c r="AR108">
        <v>1660745918.55</v>
      </c>
      <c r="AS108">
        <v>51470</v>
      </c>
      <c r="AU108" t="s">
        <v>107</v>
      </c>
      <c r="AV108">
        <v>880</v>
      </c>
      <c r="AW108">
        <v>905.5</v>
      </c>
      <c r="AX108">
        <v>864.55</v>
      </c>
      <c r="AY108">
        <v>888.5</v>
      </c>
      <c r="AZ108">
        <v>1790677</v>
      </c>
      <c r="BA108">
        <v>1588392530.45</v>
      </c>
      <c r="BB108">
        <v>54794</v>
      </c>
      <c r="BD108" t="s">
        <v>107</v>
      </c>
      <c r="BE108">
        <v>880</v>
      </c>
      <c r="BF108">
        <v>908.85</v>
      </c>
      <c r="BG108">
        <v>866.5</v>
      </c>
      <c r="BH108">
        <v>874.4</v>
      </c>
      <c r="BI108">
        <v>1796590</v>
      </c>
      <c r="BJ108">
        <v>1601335329</v>
      </c>
      <c r="BK108">
        <v>48870</v>
      </c>
    </row>
    <row r="109" spans="2:63" x14ac:dyDescent="0.3">
      <c r="B109" t="s">
        <v>108</v>
      </c>
      <c r="C109">
        <v>234.75</v>
      </c>
      <c r="D109">
        <v>238.85</v>
      </c>
      <c r="E109">
        <v>229.5</v>
      </c>
      <c r="F109">
        <v>231.2</v>
      </c>
      <c r="G109">
        <v>2129759</v>
      </c>
      <c r="H109">
        <v>499154444.80000001</v>
      </c>
      <c r="I109">
        <v>24248</v>
      </c>
      <c r="K109" t="s">
        <v>108</v>
      </c>
      <c r="L109">
        <v>227.6</v>
      </c>
      <c r="M109">
        <v>236.85</v>
      </c>
      <c r="N109">
        <v>227.1</v>
      </c>
      <c r="O109">
        <v>234.75</v>
      </c>
      <c r="P109">
        <v>2046175</v>
      </c>
      <c r="Q109">
        <v>475184175.44999999</v>
      </c>
      <c r="R109">
        <v>32070</v>
      </c>
      <c r="T109" t="s">
        <v>108</v>
      </c>
      <c r="U109">
        <v>226</v>
      </c>
      <c r="V109">
        <v>228.7</v>
      </c>
      <c r="W109">
        <v>224.1</v>
      </c>
      <c r="X109">
        <v>227.6</v>
      </c>
      <c r="Y109">
        <v>1498576</v>
      </c>
      <c r="Z109">
        <v>339684821.80000001</v>
      </c>
      <c r="AA109">
        <v>42485</v>
      </c>
      <c r="AC109" t="s">
        <v>108</v>
      </c>
      <c r="AD109">
        <v>222.95</v>
      </c>
      <c r="AE109">
        <v>232.4</v>
      </c>
      <c r="AF109">
        <v>220.75</v>
      </c>
      <c r="AG109">
        <v>224.1</v>
      </c>
      <c r="AH109">
        <v>2893430</v>
      </c>
      <c r="AI109">
        <v>659901055.79999995</v>
      </c>
      <c r="AJ109">
        <v>46145</v>
      </c>
      <c r="AL109" t="s">
        <v>108</v>
      </c>
      <c r="AM109">
        <v>227.95</v>
      </c>
      <c r="AN109">
        <v>231</v>
      </c>
      <c r="AO109">
        <v>217.5</v>
      </c>
      <c r="AP109">
        <v>219.5</v>
      </c>
      <c r="AQ109">
        <v>2855697</v>
      </c>
      <c r="AR109">
        <v>639145771.04999995</v>
      </c>
      <c r="AS109">
        <v>40171</v>
      </c>
      <c r="AU109" t="s">
        <v>108</v>
      </c>
      <c r="AV109">
        <v>232.5</v>
      </c>
      <c r="AW109">
        <v>234.2</v>
      </c>
      <c r="AX109">
        <v>226.15</v>
      </c>
      <c r="AY109">
        <v>227.95</v>
      </c>
      <c r="AZ109">
        <v>1000012</v>
      </c>
      <c r="BA109">
        <v>228484393.59999999</v>
      </c>
      <c r="BB109">
        <v>19488</v>
      </c>
      <c r="BD109" t="s">
        <v>108</v>
      </c>
      <c r="BE109">
        <v>230</v>
      </c>
      <c r="BF109">
        <v>237.95</v>
      </c>
      <c r="BG109">
        <v>229.75</v>
      </c>
      <c r="BH109">
        <v>231.45</v>
      </c>
      <c r="BI109">
        <v>1511471</v>
      </c>
      <c r="BJ109">
        <v>353166446.05000001</v>
      </c>
      <c r="BK109">
        <v>33663</v>
      </c>
    </row>
    <row r="110" spans="2:63" x14ac:dyDescent="0.3">
      <c r="B110" t="s">
        <v>109</v>
      </c>
      <c r="C110">
        <v>78</v>
      </c>
      <c r="D110">
        <v>78.45</v>
      </c>
      <c r="E110">
        <v>74.7</v>
      </c>
      <c r="F110">
        <v>74.849999999999994</v>
      </c>
      <c r="G110">
        <v>10245618</v>
      </c>
      <c r="H110">
        <v>779574577.5</v>
      </c>
      <c r="I110">
        <v>52521</v>
      </c>
      <c r="K110" t="s">
        <v>109</v>
      </c>
      <c r="L110">
        <v>81.2</v>
      </c>
      <c r="M110">
        <v>81.400000000000006</v>
      </c>
      <c r="N110">
        <v>78.849999999999994</v>
      </c>
      <c r="O110">
        <v>79.099999999999994</v>
      </c>
      <c r="P110">
        <v>5406458</v>
      </c>
      <c r="Q110">
        <v>432485470.94999999</v>
      </c>
      <c r="R110">
        <v>33537</v>
      </c>
      <c r="T110" t="s">
        <v>109</v>
      </c>
      <c r="U110">
        <v>80.7</v>
      </c>
      <c r="V110">
        <v>81.599999999999994</v>
      </c>
      <c r="W110">
        <v>79.8</v>
      </c>
      <c r="X110">
        <v>81</v>
      </c>
      <c r="Y110">
        <v>5222207</v>
      </c>
      <c r="Z110">
        <v>421009396.94999999</v>
      </c>
      <c r="AA110">
        <v>25065</v>
      </c>
      <c r="AC110" t="s">
        <v>109</v>
      </c>
      <c r="AD110">
        <v>82.7</v>
      </c>
      <c r="AE110">
        <v>82.85</v>
      </c>
      <c r="AF110">
        <v>79.5</v>
      </c>
      <c r="AG110">
        <v>80.3</v>
      </c>
      <c r="AH110">
        <v>5019349</v>
      </c>
      <c r="AI110">
        <v>407126967.10000002</v>
      </c>
      <c r="AJ110">
        <v>44376</v>
      </c>
      <c r="AL110" t="s">
        <v>109</v>
      </c>
      <c r="AM110">
        <v>84.15</v>
      </c>
      <c r="AN110">
        <v>84.7</v>
      </c>
      <c r="AO110">
        <v>80.3</v>
      </c>
      <c r="AP110">
        <v>81.25</v>
      </c>
      <c r="AQ110">
        <v>5857828</v>
      </c>
      <c r="AR110">
        <v>480623733.10000002</v>
      </c>
      <c r="AS110">
        <v>52467</v>
      </c>
      <c r="AU110" t="s">
        <v>109</v>
      </c>
      <c r="AV110">
        <v>85.2</v>
      </c>
      <c r="AW110">
        <v>86.6</v>
      </c>
      <c r="AX110">
        <v>84</v>
      </c>
      <c r="AY110">
        <v>84.15</v>
      </c>
      <c r="AZ110">
        <v>6642222</v>
      </c>
      <c r="BA110">
        <v>563882376.20000005</v>
      </c>
      <c r="BB110">
        <v>33683</v>
      </c>
      <c r="BD110" t="s">
        <v>109</v>
      </c>
      <c r="BE110">
        <v>90</v>
      </c>
      <c r="BF110">
        <v>92.7</v>
      </c>
      <c r="BG110">
        <v>85.3</v>
      </c>
      <c r="BH110">
        <v>85.8</v>
      </c>
      <c r="BI110">
        <v>13480091</v>
      </c>
      <c r="BJ110">
        <v>1190955074.75</v>
      </c>
      <c r="BK110">
        <v>88840</v>
      </c>
    </row>
    <row r="111" spans="2:63" x14ac:dyDescent="0.3">
      <c r="B111" t="s">
        <v>110</v>
      </c>
      <c r="C111">
        <v>1419.45</v>
      </c>
      <c r="D111">
        <v>1429.8</v>
      </c>
      <c r="E111">
        <v>1390</v>
      </c>
      <c r="F111">
        <v>1397.7</v>
      </c>
      <c r="G111">
        <v>636230</v>
      </c>
      <c r="H111">
        <v>896385302.60000002</v>
      </c>
      <c r="I111">
        <v>28419</v>
      </c>
      <c r="K111" t="s">
        <v>110</v>
      </c>
      <c r="L111">
        <v>1370</v>
      </c>
      <c r="M111">
        <v>1424.95</v>
      </c>
      <c r="N111">
        <v>1362.4</v>
      </c>
      <c r="O111">
        <v>1419.45</v>
      </c>
      <c r="P111">
        <v>1053208</v>
      </c>
      <c r="Q111">
        <v>1477949183.4000001</v>
      </c>
      <c r="R111">
        <v>49962</v>
      </c>
      <c r="T111" t="s">
        <v>110</v>
      </c>
      <c r="U111">
        <v>1363.1</v>
      </c>
      <c r="V111">
        <v>1377</v>
      </c>
      <c r="W111">
        <v>1346.25</v>
      </c>
      <c r="X111">
        <v>1370.1</v>
      </c>
      <c r="Y111">
        <v>398983</v>
      </c>
      <c r="Z111">
        <v>544258556.5</v>
      </c>
      <c r="AA111">
        <v>21573</v>
      </c>
      <c r="AC111" t="s">
        <v>110</v>
      </c>
      <c r="AD111">
        <v>1359.9</v>
      </c>
      <c r="AE111">
        <v>1383.9</v>
      </c>
      <c r="AF111">
        <v>1330.4</v>
      </c>
      <c r="AG111">
        <v>1362.5</v>
      </c>
      <c r="AH111">
        <v>626691</v>
      </c>
      <c r="AI111">
        <v>852387539.45000005</v>
      </c>
      <c r="AJ111">
        <v>31197</v>
      </c>
      <c r="AL111" t="s">
        <v>110</v>
      </c>
      <c r="AM111">
        <v>1370</v>
      </c>
      <c r="AN111">
        <v>1376.05</v>
      </c>
      <c r="AO111">
        <v>1330</v>
      </c>
      <c r="AP111">
        <v>1342.65</v>
      </c>
      <c r="AQ111">
        <v>770105</v>
      </c>
      <c r="AR111">
        <v>1039602735.85</v>
      </c>
      <c r="AS111">
        <v>44175</v>
      </c>
      <c r="AU111" t="s">
        <v>110</v>
      </c>
      <c r="AV111">
        <v>1365.95</v>
      </c>
      <c r="AW111">
        <v>1385</v>
      </c>
      <c r="AX111">
        <v>1355.55</v>
      </c>
      <c r="AY111">
        <v>1373.25</v>
      </c>
      <c r="AZ111">
        <v>539398</v>
      </c>
      <c r="BA111">
        <v>739938973.54999995</v>
      </c>
      <c r="BB111">
        <v>31318</v>
      </c>
      <c r="BD111" t="s">
        <v>110</v>
      </c>
      <c r="BE111">
        <v>1377</v>
      </c>
      <c r="BF111">
        <v>1377</v>
      </c>
      <c r="BG111">
        <v>1341.4</v>
      </c>
      <c r="BH111">
        <v>1360.95</v>
      </c>
      <c r="BI111">
        <v>665394</v>
      </c>
      <c r="BJ111">
        <v>902834745.70000005</v>
      </c>
      <c r="BK111">
        <v>32250</v>
      </c>
    </row>
    <row r="112" spans="2:63" x14ac:dyDescent="0.3">
      <c r="B112" t="s">
        <v>111</v>
      </c>
      <c r="C112">
        <v>26.7</v>
      </c>
      <c r="D112">
        <v>27.65</v>
      </c>
      <c r="E112">
        <v>26.4</v>
      </c>
      <c r="F112">
        <v>26.65</v>
      </c>
      <c r="G112">
        <v>27657300</v>
      </c>
      <c r="H112">
        <v>745100228.45000005</v>
      </c>
      <c r="I112">
        <v>45017</v>
      </c>
      <c r="K112" t="s">
        <v>111</v>
      </c>
      <c r="L112">
        <v>26.6</v>
      </c>
      <c r="M112">
        <v>27.65</v>
      </c>
      <c r="N112">
        <v>26.3</v>
      </c>
      <c r="O112">
        <v>27</v>
      </c>
      <c r="P112">
        <v>26590285</v>
      </c>
      <c r="Q112">
        <v>723198837.25</v>
      </c>
      <c r="R112">
        <v>46001</v>
      </c>
      <c r="T112" t="s">
        <v>111</v>
      </c>
      <c r="U112">
        <v>26.6</v>
      </c>
      <c r="V112">
        <v>26.9</v>
      </c>
      <c r="W112">
        <v>26.3</v>
      </c>
      <c r="X112">
        <v>26.6</v>
      </c>
      <c r="Y112">
        <v>17212634</v>
      </c>
      <c r="Z112">
        <v>458736183.25</v>
      </c>
      <c r="AA112">
        <v>29716</v>
      </c>
      <c r="AC112" t="s">
        <v>111</v>
      </c>
      <c r="AD112">
        <v>27.6</v>
      </c>
      <c r="AE112">
        <v>27.75</v>
      </c>
      <c r="AF112">
        <v>26.5</v>
      </c>
      <c r="AG112">
        <v>26.6</v>
      </c>
      <c r="AH112">
        <v>25290958</v>
      </c>
      <c r="AI112">
        <v>684642501.75</v>
      </c>
      <c r="AJ112">
        <v>47970</v>
      </c>
      <c r="AL112" t="s">
        <v>111</v>
      </c>
      <c r="AM112">
        <v>28.9</v>
      </c>
      <c r="AN112">
        <v>28.95</v>
      </c>
      <c r="AO112">
        <v>26.75</v>
      </c>
      <c r="AP112">
        <v>27.35</v>
      </c>
      <c r="AQ112">
        <v>28520480</v>
      </c>
      <c r="AR112">
        <v>783919405.25</v>
      </c>
      <c r="AS112">
        <v>56142</v>
      </c>
      <c r="AU112" t="s">
        <v>111</v>
      </c>
      <c r="AV112">
        <v>29.3</v>
      </c>
      <c r="AW112">
        <v>29.6</v>
      </c>
      <c r="AX112">
        <v>28.6</v>
      </c>
      <c r="AY112">
        <v>28.8</v>
      </c>
      <c r="AZ112">
        <v>18837162</v>
      </c>
      <c r="BA112">
        <v>546837490</v>
      </c>
      <c r="BB112">
        <v>31092</v>
      </c>
      <c r="BD112" t="s">
        <v>111</v>
      </c>
      <c r="BE112">
        <v>30.15</v>
      </c>
      <c r="BF112">
        <v>30.55</v>
      </c>
      <c r="BG112">
        <v>29.1</v>
      </c>
      <c r="BH112">
        <v>29.3</v>
      </c>
      <c r="BI112">
        <v>22669990</v>
      </c>
      <c r="BJ112">
        <v>676719982.89999998</v>
      </c>
      <c r="BK112">
        <v>36716</v>
      </c>
    </row>
    <row r="113" spans="2:63" x14ac:dyDescent="0.3">
      <c r="B113" t="s">
        <v>112</v>
      </c>
      <c r="C113">
        <v>157</v>
      </c>
      <c r="D113">
        <v>158</v>
      </c>
      <c r="E113">
        <v>154.1</v>
      </c>
      <c r="F113">
        <v>155.85</v>
      </c>
      <c r="G113">
        <v>14108025</v>
      </c>
      <c r="H113">
        <v>2199772362.4000001</v>
      </c>
      <c r="I113">
        <v>79376</v>
      </c>
      <c r="K113" t="s">
        <v>112</v>
      </c>
      <c r="L113">
        <v>157.55000000000001</v>
      </c>
      <c r="M113">
        <v>159.85</v>
      </c>
      <c r="N113">
        <v>157</v>
      </c>
      <c r="O113">
        <v>158.9</v>
      </c>
      <c r="P113">
        <v>9661559</v>
      </c>
      <c r="Q113">
        <v>1527314647.7</v>
      </c>
      <c r="R113">
        <v>42559</v>
      </c>
      <c r="T113" t="s">
        <v>112</v>
      </c>
      <c r="U113">
        <v>156.25</v>
      </c>
      <c r="V113">
        <v>160.65</v>
      </c>
      <c r="W113">
        <v>155.75</v>
      </c>
      <c r="X113">
        <v>158.44999999999999</v>
      </c>
      <c r="Y113">
        <v>13880945</v>
      </c>
      <c r="Z113">
        <v>2201838379.1500001</v>
      </c>
      <c r="AA113">
        <v>54648</v>
      </c>
      <c r="AC113" t="s">
        <v>112</v>
      </c>
      <c r="AD113">
        <v>155</v>
      </c>
      <c r="AE113">
        <v>159.30000000000001</v>
      </c>
      <c r="AF113">
        <v>154</v>
      </c>
      <c r="AG113">
        <v>158.05000000000001</v>
      </c>
      <c r="AH113">
        <v>6905554</v>
      </c>
      <c r="AI113">
        <v>1088916298</v>
      </c>
      <c r="AJ113">
        <v>64932</v>
      </c>
      <c r="AL113" t="s">
        <v>112</v>
      </c>
      <c r="AM113">
        <v>159.85</v>
      </c>
      <c r="AN113">
        <v>160.19999999999999</v>
      </c>
      <c r="AO113">
        <v>153.30000000000001</v>
      </c>
      <c r="AP113">
        <v>154.5</v>
      </c>
      <c r="AQ113">
        <v>18505341</v>
      </c>
      <c r="AR113">
        <v>2878322477.0500002</v>
      </c>
      <c r="AS113">
        <v>124785</v>
      </c>
      <c r="AU113" t="s">
        <v>112</v>
      </c>
      <c r="AV113">
        <v>159.19999999999999</v>
      </c>
      <c r="AW113">
        <v>161.75</v>
      </c>
      <c r="AX113">
        <v>158.25</v>
      </c>
      <c r="AY113">
        <v>159.80000000000001</v>
      </c>
      <c r="AZ113">
        <v>11256556</v>
      </c>
      <c r="BA113">
        <v>1807955471.05</v>
      </c>
      <c r="BB113">
        <v>59461</v>
      </c>
      <c r="BD113" t="s">
        <v>112</v>
      </c>
      <c r="BE113">
        <v>164</v>
      </c>
      <c r="BF113">
        <v>164</v>
      </c>
      <c r="BG113">
        <v>160</v>
      </c>
      <c r="BH113">
        <v>160.80000000000001</v>
      </c>
      <c r="BI113">
        <v>14880667</v>
      </c>
      <c r="BJ113">
        <v>2400854390.1500001</v>
      </c>
      <c r="BK113">
        <v>83615</v>
      </c>
    </row>
    <row r="114" spans="2:63" x14ac:dyDescent="0.3">
      <c r="B114" t="s">
        <v>113</v>
      </c>
      <c r="C114">
        <v>869.95</v>
      </c>
      <c r="D114">
        <v>890</v>
      </c>
      <c r="E114">
        <v>840.25</v>
      </c>
      <c r="F114">
        <v>849.75</v>
      </c>
      <c r="G114">
        <v>3053282</v>
      </c>
      <c r="H114">
        <v>2644368073.5500002</v>
      </c>
      <c r="I114">
        <v>84820</v>
      </c>
      <c r="K114" t="s">
        <v>113</v>
      </c>
      <c r="L114">
        <v>846</v>
      </c>
      <c r="M114">
        <v>892</v>
      </c>
      <c r="N114">
        <v>835.7</v>
      </c>
      <c r="O114">
        <v>879.6</v>
      </c>
      <c r="P114">
        <v>4347034</v>
      </c>
      <c r="Q114">
        <v>3807789075.5999999</v>
      </c>
      <c r="R114">
        <v>127528</v>
      </c>
      <c r="T114" t="s">
        <v>113</v>
      </c>
      <c r="U114">
        <v>786.6</v>
      </c>
      <c r="V114">
        <v>875</v>
      </c>
      <c r="W114">
        <v>774</v>
      </c>
      <c r="X114">
        <v>855.65</v>
      </c>
      <c r="Y114">
        <v>6574026</v>
      </c>
      <c r="Z114">
        <v>5380303337.3500004</v>
      </c>
      <c r="AA114">
        <v>219517</v>
      </c>
      <c r="AC114" t="s">
        <v>113</v>
      </c>
      <c r="AD114">
        <v>749</v>
      </c>
      <c r="AE114">
        <v>820.4</v>
      </c>
      <c r="AF114">
        <v>718.3</v>
      </c>
      <c r="AG114">
        <v>804.45</v>
      </c>
      <c r="AH114">
        <v>8059439</v>
      </c>
      <c r="AI114">
        <v>6224181594.8000002</v>
      </c>
      <c r="AJ114">
        <v>230935</v>
      </c>
      <c r="AL114" t="s">
        <v>113</v>
      </c>
      <c r="AM114">
        <v>830.1</v>
      </c>
      <c r="AN114">
        <v>839.9</v>
      </c>
      <c r="AO114">
        <v>735</v>
      </c>
      <c r="AP114">
        <v>745.85</v>
      </c>
      <c r="AQ114">
        <v>5611462</v>
      </c>
      <c r="AR114">
        <v>4349155238.8000002</v>
      </c>
      <c r="AS114">
        <v>201122</v>
      </c>
      <c r="AU114" t="s">
        <v>113</v>
      </c>
      <c r="AV114">
        <v>890</v>
      </c>
      <c r="AW114">
        <v>890</v>
      </c>
      <c r="AX114">
        <v>835.2</v>
      </c>
      <c r="AY114">
        <v>853.25</v>
      </c>
      <c r="AZ114">
        <v>3689150</v>
      </c>
      <c r="BA114">
        <v>3147607090.25</v>
      </c>
      <c r="BB114">
        <v>136367</v>
      </c>
      <c r="BD114" t="s">
        <v>113</v>
      </c>
      <c r="BE114">
        <v>910</v>
      </c>
      <c r="BF114">
        <v>914</v>
      </c>
      <c r="BG114">
        <v>885</v>
      </c>
      <c r="BH114">
        <v>887.6</v>
      </c>
      <c r="BI114">
        <v>1025739</v>
      </c>
      <c r="BJ114">
        <v>921714345</v>
      </c>
      <c r="BK114">
        <v>39548</v>
      </c>
    </row>
    <row r="115" spans="2:63" x14ac:dyDescent="0.3">
      <c r="B115" t="s">
        <v>114</v>
      </c>
      <c r="C115">
        <v>558</v>
      </c>
      <c r="D115">
        <v>575</v>
      </c>
      <c r="E115">
        <v>541.1</v>
      </c>
      <c r="F115">
        <v>571.15</v>
      </c>
      <c r="G115">
        <v>439430</v>
      </c>
      <c r="H115">
        <v>247672630.90000001</v>
      </c>
      <c r="I115">
        <v>11144</v>
      </c>
      <c r="K115" t="s">
        <v>114</v>
      </c>
      <c r="L115">
        <v>565</v>
      </c>
      <c r="M115">
        <v>573</v>
      </c>
      <c r="N115">
        <v>556.35</v>
      </c>
      <c r="O115">
        <v>561.95000000000005</v>
      </c>
      <c r="P115">
        <v>337205</v>
      </c>
      <c r="Q115">
        <v>190379691</v>
      </c>
      <c r="R115">
        <v>9519</v>
      </c>
      <c r="T115" t="s">
        <v>114</v>
      </c>
      <c r="U115">
        <v>538.9</v>
      </c>
      <c r="V115">
        <v>565.9</v>
      </c>
      <c r="W115">
        <v>538.9</v>
      </c>
      <c r="X115">
        <v>561.85</v>
      </c>
      <c r="Y115">
        <v>791742</v>
      </c>
      <c r="Z115">
        <v>439534352.80000001</v>
      </c>
      <c r="AA115">
        <v>21860</v>
      </c>
      <c r="AC115" t="s">
        <v>114</v>
      </c>
      <c r="AD115">
        <v>540</v>
      </c>
      <c r="AE115">
        <v>555.70000000000005</v>
      </c>
      <c r="AF115">
        <v>539</v>
      </c>
      <c r="AG115">
        <v>543.5</v>
      </c>
      <c r="AH115">
        <v>748203</v>
      </c>
      <c r="AI115">
        <v>408353796.94999999</v>
      </c>
      <c r="AJ115">
        <v>16314</v>
      </c>
      <c r="AL115" t="s">
        <v>114</v>
      </c>
      <c r="AM115">
        <v>578</v>
      </c>
      <c r="AN115">
        <v>585.85</v>
      </c>
      <c r="AO115">
        <v>531.5</v>
      </c>
      <c r="AP115">
        <v>537.25</v>
      </c>
      <c r="AQ115">
        <v>1166972</v>
      </c>
      <c r="AR115">
        <v>650100779.79999995</v>
      </c>
      <c r="AS115">
        <v>21883</v>
      </c>
      <c r="AU115" t="s">
        <v>114</v>
      </c>
      <c r="AV115">
        <v>554</v>
      </c>
      <c r="AW115">
        <v>580</v>
      </c>
      <c r="AX115">
        <v>551.5</v>
      </c>
      <c r="AY115">
        <v>575.25</v>
      </c>
      <c r="AZ115">
        <v>1570684</v>
      </c>
      <c r="BA115">
        <v>891808599.35000002</v>
      </c>
      <c r="BB115">
        <v>28113</v>
      </c>
      <c r="BD115" t="s">
        <v>114</v>
      </c>
      <c r="BE115">
        <v>555</v>
      </c>
      <c r="BF115">
        <v>567</v>
      </c>
      <c r="BG115">
        <v>543</v>
      </c>
      <c r="BH115">
        <v>549</v>
      </c>
      <c r="BI115">
        <v>1385467</v>
      </c>
      <c r="BJ115">
        <v>768491043.5</v>
      </c>
      <c r="BK115">
        <v>24709</v>
      </c>
    </row>
    <row r="116" spans="2:63" x14ac:dyDescent="0.3">
      <c r="B116" t="s">
        <v>115</v>
      </c>
      <c r="C116">
        <v>110</v>
      </c>
      <c r="D116">
        <v>114.2</v>
      </c>
      <c r="E116">
        <v>105.5</v>
      </c>
      <c r="F116">
        <v>107.25</v>
      </c>
      <c r="G116">
        <v>28510257</v>
      </c>
      <c r="H116">
        <v>3103193259.75</v>
      </c>
      <c r="I116">
        <v>138234</v>
      </c>
      <c r="K116" t="s">
        <v>115</v>
      </c>
      <c r="L116">
        <v>112.45</v>
      </c>
      <c r="M116">
        <v>115.45</v>
      </c>
      <c r="N116">
        <v>111.05</v>
      </c>
      <c r="O116">
        <v>112</v>
      </c>
      <c r="P116">
        <v>19874496</v>
      </c>
      <c r="Q116">
        <v>2256545920.25</v>
      </c>
      <c r="R116">
        <v>96341</v>
      </c>
      <c r="T116" t="s">
        <v>115</v>
      </c>
      <c r="U116">
        <v>109.85</v>
      </c>
      <c r="V116">
        <v>113.45</v>
      </c>
      <c r="W116">
        <v>108.55</v>
      </c>
      <c r="X116">
        <v>112.45</v>
      </c>
      <c r="Y116">
        <v>21071374</v>
      </c>
      <c r="Z116">
        <v>2339324443.1500001</v>
      </c>
      <c r="AA116">
        <v>99204</v>
      </c>
      <c r="AC116" t="s">
        <v>115</v>
      </c>
      <c r="AD116">
        <v>111</v>
      </c>
      <c r="AE116">
        <v>113.9</v>
      </c>
      <c r="AF116">
        <v>108</v>
      </c>
      <c r="AG116">
        <v>109.85</v>
      </c>
      <c r="AH116">
        <v>36531247</v>
      </c>
      <c r="AI116">
        <v>4057776229.0999999</v>
      </c>
      <c r="AJ116">
        <v>177588</v>
      </c>
      <c r="AL116" t="s">
        <v>115</v>
      </c>
      <c r="AM116">
        <v>120</v>
      </c>
      <c r="AN116">
        <v>120.8</v>
      </c>
      <c r="AO116">
        <v>108.85</v>
      </c>
      <c r="AP116">
        <v>109.4</v>
      </c>
      <c r="AQ116">
        <v>30932403</v>
      </c>
      <c r="AR116">
        <v>3484902837.3000002</v>
      </c>
      <c r="AS116">
        <v>180374</v>
      </c>
      <c r="AU116" t="s">
        <v>115</v>
      </c>
      <c r="AV116">
        <v>123.9</v>
      </c>
      <c r="AW116">
        <v>125.4</v>
      </c>
      <c r="AX116">
        <v>120.05</v>
      </c>
      <c r="AY116">
        <v>120.9</v>
      </c>
      <c r="AZ116">
        <v>24191829</v>
      </c>
      <c r="BA116">
        <v>2956930372.5500002</v>
      </c>
      <c r="BB116">
        <v>114166</v>
      </c>
      <c r="BD116" t="s">
        <v>115</v>
      </c>
      <c r="BE116">
        <v>118.5</v>
      </c>
      <c r="BF116">
        <v>126</v>
      </c>
      <c r="BG116">
        <v>116.5</v>
      </c>
      <c r="BH116">
        <v>124.25</v>
      </c>
      <c r="BI116">
        <v>41304699</v>
      </c>
      <c r="BJ116">
        <v>5063288698.8999996</v>
      </c>
      <c r="BK116">
        <v>190774</v>
      </c>
    </row>
    <row r="117" spans="2:63" x14ac:dyDescent="0.3">
      <c r="B117" t="s">
        <v>116</v>
      </c>
      <c r="C117">
        <v>88.7</v>
      </c>
      <c r="D117">
        <v>89.3</v>
      </c>
      <c r="E117">
        <v>85.5</v>
      </c>
      <c r="F117">
        <v>85.9</v>
      </c>
      <c r="G117">
        <v>7375680</v>
      </c>
      <c r="H117">
        <v>641500316.54999995</v>
      </c>
      <c r="I117">
        <v>31288</v>
      </c>
      <c r="K117" t="s">
        <v>116</v>
      </c>
      <c r="L117">
        <v>88</v>
      </c>
      <c r="M117">
        <v>89.15</v>
      </c>
      <c r="N117">
        <v>87.4</v>
      </c>
      <c r="O117">
        <v>88.75</v>
      </c>
      <c r="P117">
        <v>5156147</v>
      </c>
      <c r="Q117">
        <v>456105068.39999998</v>
      </c>
      <c r="R117">
        <v>23668</v>
      </c>
      <c r="T117" t="s">
        <v>116</v>
      </c>
      <c r="U117">
        <v>87.75</v>
      </c>
      <c r="V117">
        <v>88.8</v>
      </c>
      <c r="W117">
        <v>86.7</v>
      </c>
      <c r="X117">
        <v>87.6</v>
      </c>
      <c r="Y117">
        <v>4667708</v>
      </c>
      <c r="Z117">
        <v>410263904.85000002</v>
      </c>
      <c r="AA117">
        <v>24913</v>
      </c>
      <c r="AC117" t="s">
        <v>116</v>
      </c>
      <c r="AD117">
        <v>92.35</v>
      </c>
      <c r="AE117">
        <v>92.95</v>
      </c>
      <c r="AF117">
        <v>86.9</v>
      </c>
      <c r="AG117">
        <v>87.35</v>
      </c>
      <c r="AH117">
        <v>9640895</v>
      </c>
      <c r="AI117">
        <v>857356253.79999995</v>
      </c>
      <c r="AJ117">
        <v>40521</v>
      </c>
      <c r="AL117" t="s">
        <v>116</v>
      </c>
      <c r="AM117">
        <v>98</v>
      </c>
      <c r="AN117">
        <v>98.55</v>
      </c>
      <c r="AO117">
        <v>90</v>
      </c>
      <c r="AP117">
        <v>90.55</v>
      </c>
      <c r="AQ117">
        <v>10856572</v>
      </c>
      <c r="AR117">
        <v>1004545773.8</v>
      </c>
      <c r="AS117">
        <v>64998</v>
      </c>
      <c r="AU117" t="s">
        <v>116</v>
      </c>
      <c r="AV117">
        <v>99.65</v>
      </c>
      <c r="AW117">
        <v>102.35</v>
      </c>
      <c r="AX117">
        <v>97.3</v>
      </c>
      <c r="AY117">
        <v>97.9</v>
      </c>
      <c r="AZ117">
        <v>10401039</v>
      </c>
      <c r="BA117">
        <v>1035267373.35</v>
      </c>
      <c r="BB117">
        <v>44779</v>
      </c>
      <c r="BD117" t="s">
        <v>116</v>
      </c>
      <c r="BE117">
        <v>101</v>
      </c>
      <c r="BF117">
        <v>104.8</v>
      </c>
      <c r="BG117">
        <v>98.05</v>
      </c>
      <c r="BH117">
        <v>99.85</v>
      </c>
      <c r="BI117">
        <v>28165688</v>
      </c>
      <c r="BJ117">
        <v>2824177897.9000001</v>
      </c>
      <c r="BK117">
        <v>114106</v>
      </c>
    </row>
    <row r="118" spans="2:63" x14ac:dyDescent="0.3">
      <c r="B118" t="s">
        <v>117</v>
      </c>
      <c r="C118">
        <v>1451.8</v>
      </c>
      <c r="D118">
        <v>1458</v>
      </c>
      <c r="E118">
        <v>1426.5</v>
      </c>
      <c r="F118">
        <v>1431.55</v>
      </c>
      <c r="G118">
        <v>17458503</v>
      </c>
      <c r="H118">
        <v>25180593225.25</v>
      </c>
      <c r="I118">
        <v>388907</v>
      </c>
      <c r="K118" t="s">
        <v>117</v>
      </c>
      <c r="L118">
        <v>1435</v>
      </c>
      <c r="M118">
        <v>1461.45</v>
      </c>
      <c r="N118">
        <v>1425</v>
      </c>
      <c r="O118">
        <v>1441.25</v>
      </c>
      <c r="P118">
        <v>18077196</v>
      </c>
      <c r="Q118">
        <v>26102458753.25</v>
      </c>
      <c r="R118">
        <v>353235</v>
      </c>
      <c r="T118" t="s">
        <v>117</v>
      </c>
      <c r="U118">
        <v>1410</v>
      </c>
      <c r="V118">
        <v>1446.85</v>
      </c>
      <c r="W118">
        <v>1393</v>
      </c>
      <c r="X118">
        <v>1433.7</v>
      </c>
      <c r="Y118">
        <v>25530692</v>
      </c>
      <c r="Z118">
        <v>36419940581.5</v>
      </c>
      <c r="AA118">
        <v>446373</v>
      </c>
      <c r="AC118" t="s">
        <v>117</v>
      </c>
      <c r="AD118">
        <v>1457</v>
      </c>
      <c r="AE118">
        <v>1461.7</v>
      </c>
      <c r="AF118">
        <v>1403.25</v>
      </c>
      <c r="AG118">
        <v>1408.9</v>
      </c>
      <c r="AH118">
        <v>19529216</v>
      </c>
      <c r="AI118">
        <v>28057214575.200001</v>
      </c>
      <c r="AJ118">
        <v>424987</v>
      </c>
      <c r="AL118" t="s">
        <v>117</v>
      </c>
      <c r="AM118">
        <v>1470</v>
      </c>
      <c r="AN118">
        <v>1482</v>
      </c>
      <c r="AO118">
        <v>1428</v>
      </c>
      <c r="AP118">
        <v>1440.75</v>
      </c>
      <c r="AQ118">
        <v>28981620</v>
      </c>
      <c r="AR118">
        <v>42106270200.25</v>
      </c>
      <c r="AS118">
        <v>575336</v>
      </c>
      <c r="AU118" t="s">
        <v>117</v>
      </c>
      <c r="AV118">
        <v>1444</v>
      </c>
      <c r="AW118">
        <v>1466.7</v>
      </c>
      <c r="AX118">
        <v>1415.1</v>
      </c>
      <c r="AY118">
        <v>1459.4</v>
      </c>
      <c r="AZ118">
        <v>28683432</v>
      </c>
      <c r="BA118">
        <v>41299828010.099998</v>
      </c>
      <c r="BB118">
        <v>592403</v>
      </c>
      <c r="BD118" t="s">
        <v>117</v>
      </c>
      <c r="BE118">
        <v>1469</v>
      </c>
      <c r="BF118">
        <v>1496.7</v>
      </c>
      <c r="BG118">
        <v>1430.05</v>
      </c>
      <c r="BH118">
        <v>1435.95</v>
      </c>
      <c r="BI118">
        <v>22736714</v>
      </c>
      <c r="BJ118">
        <v>33141191470.349998</v>
      </c>
      <c r="BK118">
        <v>494402</v>
      </c>
    </row>
    <row r="119" spans="2:63" x14ac:dyDescent="0.3">
      <c r="B119" t="s">
        <v>118</v>
      </c>
      <c r="C119">
        <v>27.75</v>
      </c>
      <c r="D119">
        <v>28.2</v>
      </c>
      <c r="E119">
        <v>27.05</v>
      </c>
      <c r="F119">
        <v>27.3</v>
      </c>
      <c r="G119">
        <v>17373672</v>
      </c>
      <c r="H119">
        <v>477951137.60000002</v>
      </c>
      <c r="I119">
        <v>49948</v>
      </c>
      <c r="K119" t="s">
        <v>118</v>
      </c>
      <c r="L119">
        <v>27.6</v>
      </c>
      <c r="M119">
        <v>28.55</v>
      </c>
      <c r="N119">
        <v>27.45</v>
      </c>
      <c r="O119">
        <v>28.1</v>
      </c>
      <c r="P119">
        <v>27487243</v>
      </c>
      <c r="Q119">
        <v>771037714.95000005</v>
      </c>
      <c r="R119">
        <v>40359</v>
      </c>
      <c r="T119" t="s">
        <v>118</v>
      </c>
      <c r="U119">
        <v>26.9</v>
      </c>
      <c r="V119">
        <v>27.9</v>
      </c>
      <c r="W119">
        <v>26.55</v>
      </c>
      <c r="X119">
        <v>27.6</v>
      </c>
      <c r="Y119">
        <v>18263255</v>
      </c>
      <c r="Z119">
        <v>502837464.5</v>
      </c>
      <c r="AA119">
        <v>35627</v>
      </c>
      <c r="AC119" t="s">
        <v>118</v>
      </c>
      <c r="AD119">
        <v>27.8</v>
      </c>
      <c r="AE119">
        <v>28.25</v>
      </c>
      <c r="AF119">
        <v>26.75</v>
      </c>
      <c r="AG119">
        <v>27</v>
      </c>
      <c r="AH119">
        <v>30155259</v>
      </c>
      <c r="AI119">
        <v>826369318.35000002</v>
      </c>
      <c r="AJ119">
        <v>59051</v>
      </c>
      <c r="AL119" t="s">
        <v>118</v>
      </c>
      <c r="AM119">
        <v>29.5</v>
      </c>
      <c r="AN119">
        <v>29.6</v>
      </c>
      <c r="AO119">
        <v>27.15</v>
      </c>
      <c r="AP119">
        <v>27.45</v>
      </c>
      <c r="AQ119">
        <v>23059521</v>
      </c>
      <c r="AR119">
        <v>643126308.85000002</v>
      </c>
      <c r="AS119">
        <v>59514</v>
      </c>
      <c r="AU119" t="s">
        <v>118</v>
      </c>
      <c r="AV119">
        <v>28.25</v>
      </c>
      <c r="AW119">
        <v>30.2</v>
      </c>
      <c r="AX119">
        <v>27.35</v>
      </c>
      <c r="AY119">
        <v>29.35</v>
      </c>
      <c r="AZ119">
        <v>46611542</v>
      </c>
      <c r="BA119">
        <v>1375182358.1500001</v>
      </c>
      <c r="BB119">
        <v>95127</v>
      </c>
      <c r="BD119" t="s">
        <v>118</v>
      </c>
      <c r="BE119">
        <v>28.1</v>
      </c>
      <c r="BF119">
        <v>28.6</v>
      </c>
      <c r="BG119">
        <v>27.8</v>
      </c>
      <c r="BH119">
        <v>28.15</v>
      </c>
      <c r="BI119">
        <v>9714775</v>
      </c>
      <c r="BJ119">
        <v>274156320.94999999</v>
      </c>
      <c r="BK119">
        <v>25383</v>
      </c>
    </row>
    <row r="120" spans="2:63" x14ac:dyDescent="0.3">
      <c r="B120" t="s">
        <v>119</v>
      </c>
      <c r="C120">
        <v>152</v>
      </c>
      <c r="D120">
        <v>155.6</v>
      </c>
      <c r="E120">
        <v>149.44999999999999</v>
      </c>
      <c r="F120">
        <v>150.85</v>
      </c>
      <c r="G120">
        <v>87069955</v>
      </c>
      <c r="H120">
        <v>13226112171.65</v>
      </c>
      <c r="I120">
        <v>485367</v>
      </c>
      <c r="K120" t="s">
        <v>119</v>
      </c>
      <c r="L120">
        <v>153.65</v>
      </c>
      <c r="M120">
        <v>156.15</v>
      </c>
      <c r="N120">
        <v>151.5</v>
      </c>
      <c r="O120">
        <v>151.94999999999999</v>
      </c>
      <c r="P120">
        <v>61150189</v>
      </c>
      <c r="Q120">
        <v>9418429265.7000008</v>
      </c>
      <c r="R120">
        <v>358655</v>
      </c>
      <c r="T120" t="s">
        <v>119</v>
      </c>
      <c r="U120">
        <v>153</v>
      </c>
      <c r="V120">
        <v>155.25</v>
      </c>
      <c r="W120">
        <v>151.15</v>
      </c>
      <c r="X120">
        <v>153.4</v>
      </c>
      <c r="Y120">
        <v>66178068</v>
      </c>
      <c r="Z120">
        <v>10124624876.6</v>
      </c>
      <c r="AA120">
        <v>339861</v>
      </c>
      <c r="AC120" t="s">
        <v>119</v>
      </c>
      <c r="AD120">
        <v>157.5</v>
      </c>
      <c r="AE120">
        <v>157.85</v>
      </c>
      <c r="AF120">
        <v>152.4</v>
      </c>
      <c r="AG120">
        <v>152.80000000000001</v>
      </c>
      <c r="AH120">
        <v>71522983</v>
      </c>
      <c r="AI120">
        <v>11079136483.200001</v>
      </c>
      <c r="AJ120">
        <v>402913</v>
      </c>
      <c r="AL120" t="s">
        <v>119</v>
      </c>
      <c r="AM120">
        <v>166.4</v>
      </c>
      <c r="AN120">
        <v>166.4</v>
      </c>
      <c r="AO120">
        <v>155</v>
      </c>
      <c r="AP120">
        <v>155.30000000000001</v>
      </c>
      <c r="AQ120">
        <v>77350889</v>
      </c>
      <c r="AR120">
        <v>12201168539.799999</v>
      </c>
      <c r="AS120">
        <v>585750</v>
      </c>
      <c r="AU120" t="s">
        <v>119</v>
      </c>
      <c r="AV120">
        <v>167.95</v>
      </c>
      <c r="AW120">
        <v>168.25</v>
      </c>
      <c r="AX120">
        <v>164.7</v>
      </c>
      <c r="AY120">
        <v>166.4</v>
      </c>
      <c r="AZ120">
        <v>35498484</v>
      </c>
      <c r="BA120">
        <v>5898769442.6000004</v>
      </c>
      <c r="BB120">
        <v>225551</v>
      </c>
      <c r="BD120" t="s">
        <v>119</v>
      </c>
      <c r="BE120">
        <v>170.95</v>
      </c>
      <c r="BF120">
        <v>171.75</v>
      </c>
      <c r="BG120">
        <v>167.5</v>
      </c>
      <c r="BH120">
        <v>167.95</v>
      </c>
      <c r="BI120">
        <v>48137099</v>
      </c>
      <c r="BJ120">
        <v>8152318123.3500004</v>
      </c>
      <c r="BK120">
        <v>277659</v>
      </c>
    </row>
    <row r="121" spans="2:63" x14ac:dyDescent="0.3">
      <c r="B121" t="s">
        <v>120</v>
      </c>
      <c r="C121">
        <v>19019</v>
      </c>
      <c r="D121">
        <v>20079.95</v>
      </c>
      <c r="E121">
        <v>18803.2</v>
      </c>
      <c r="F121">
        <v>19910.25</v>
      </c>
      <c r="G121">
        <v>97537</v>
      </c>
      <c r="H121">
        <v>1902029921.3</v>
      </c>
      <c r="I121">
        <v>25921</v>
      </c>
      <c r="K121" t="s">
        <v>120</v>
      </c>
      <c r="L121">
        <v>19156</v>
      </c>
      <c r="M121">
        <v>19349.599999999999</v>
      </c>
      <c r="N121">
        <v>18750</v>
      </c>
      <c r="O121">
        <v>19251.150000000001</v>
      </c>
      <c r="P121">
        <v>83404</v>
      </c>
      <c r="Q121">
        <v>1591098169.05</v>
      </c>
      <c r="R121">
        <v>24447</v>
      </c>
      <c r="T121" t="s">
        <v>120</v>
      </c>
      <c r="U121">
        <v>18351.05</v>
      </c>
      <c r="V121">
        <v>20150.45</v>
      </c>
      <c r="W121">
        <v>18351.05</v>
      </c>
      <c r="X121">
        <v>19411.650000000001</v>
      </c>
      <c r="Y121">
        <v>95883</v>
      </c>
      <c r="Z121">
        <v>1819120774.3</v>
      </c>
      <c r="AA121">
        <v>25748</v>
      </c>
      <c r="AC121" t="s">
        <v>120</v>
      </c>
      <c r="AD121">
        <v>18300</v>
      </c>
      <c r="AE121">
        <v>18820</v>
      </c>
      <c r="AF121">
        <v>18075</v>
      </c>
      <c r="AG121">
        <v>18340.75</v>
      </c>
      <c r="AH121">
        <v>68436</v>
      </c>
      <c r="AI121">
        <v>1263697780.3499999</v>
      </c>
      <c r="AJ121">
        <v>21340</v>
      </c>
      <c r="AL121" t="s">
        <v>120</v>
      </c>
      <c r="AM121">
        <v>19200</v>
      </c>
      <c r="AN121">
        <v>19239.45</v>
      </c>
      <c r="AO121">
        <v>18000</v>
      </c>
      <c r="AP121">
        <v>18152.7</v>
      </c>
      <c r="AQ121">
        <v>66740</v>
      </c>
      <c r="AR121">
        <v>1245080915.45</v>
      </c>
      <c r="AS121">
        <v>20829</v>
      </c>
      <c r="AU121" t="s">
        <v>120</v>
      </c>
      <c r="AV121">
        <v>19509.900000000001</v>
      </c>
      <c r="AW121">
        <v>19563.55</v>
      </c>
      <c r="AX121">
        <v>18811.5</v>
      </c>
      <c r="AY121">
        <v>19180.5</v>
      </c>
      <c r="AZ121">
        <v>52718</v>
      </c>
      <c r="BA121">
        <v>1005504112.85</v>
      </c>
      <c r="BB121">
        <v>16395</v>
      </c>
      <c r="BD121" t="s">
        <v>120</v>
      </c>
      <c r="BE121">
        <v>19700</v>
      </c>
      <c r="BF121">
        <v>19928.849999999999</v>
      </c>
      <c r="BG121">
        <v>19165.099999999999</v>
      </c>
      <c r="BH121">
        <v>19310.8</v>
      </c>
      <c r="BI121">
        <v>76779</v>
      </c>
      <c r="BJ121">
        <v>1490156574.45</v>
      </c>
      <c r="BK121">
        <v>16153</v>
      </c>
    </row>
    <row r="122" spans="2:63" x14ac:dyDescent="0.3">
      <c r="B122" t="s">
        <v>121</v>
      </c>
      <c r="C122">
        <v>1017</v>
      </c>
      <c r="D122">
        <v>1031.8</v>
      </c>
      <c r="E122">
        <v>1001.4</v>
      </c>
      <c r="F122">
        <v>1015</v>
      </c>
      <c r="G122">
        <v>529986</v>
      </c>
      <c r="H122">
        <v>538774392.89999998</v>
      </c>
      <c r="I122">
        <v>24384</v>
      </c>
      <c r="K122" t="s">
        <v>121</v>
      </c>
      <c r="L122">
        <v>1025</v>
      </c>
      <c r="M122">
        <v>1036.5</v>
      </c>
      <c r="N122">
        <v>1010.6</v>
      </c>
      <c r="O122">
        <v>1021.75</v>
      </c>
      <c r="P122">
        <v>644421</v>
      </c>
      <c r="Q122">
        <v>660809513.64999998</v>
      </c>
      <c r="R122">
        <v>26850</v>
      </c>
      <c r="T122" t="s">
        <v>121</v>
      </c>
      <c r="U122">
        <v>1020.55</v>
      </c>
      <c r="V122">
        <v>1040</v>
      </c>
      <c r="W122">
        <v>1004.45</v>
      </c>
      <c r="X122">
        <v>1022.8</v>
      </c>
      <c r="Y122">
        <v>534229</v>
      </c>
      <c r="Z122">
        <v>546029129.04999995</v>
      </c>
      <c r="AA122">
        <v>28009</v>
      </c>
      <c r="AC122" t="s">
        <v>121</v>
      </c>
      <c r="AD122">
        <v>1034.95</v>
      </c>
      <c r="AE122">
        <v>1041.0999999999999</v>
      </c>
      <c r="AF122">
        <v>1001.25</v>
      </c>
      <c r="AG122">
        <v>1020.85</v>
      </c>
      <c r="AH122">
        <v>1154379</v>
      </c>
      <c r="AI122">
        <v>1175796047.55</v>
      </c>
      <c r="AJ122">
        <v>58665</v>
      </c>
      <c r="AL122" t="s">
        <v>121</v>
      </c>
      <c r="AM122">
        <v>1084.8499999999999</v>
      </c>
      <c r="AN122">
        <v>1085</v>
      </c>
      <c r="AO122">
        <v>990</v>
      </c>
      <c r="AP122">
        <v>997.05</v>
      </c>
      <c r="AQ122">
        <v>720493</v>
      </c>
      <c r="AR122">
        <v>743984650.10000002</v>
      </c>
      <c r="AS122">
        <v>47593</v>
      </c>
      <c r="AU122" t="s">
        <v>121</v>
      </c>
      <c r="AV122">
        <v>1051.4000000000001</v>
      </c>
      <c r="AW122">
        <v>1089.45</v>
      </c>
      <c r="AX122">
        <v>1040.05</v>
      </c>
      <c r="AY122">
        <v>1082.5999999999999</v>
      </c>
      <c r="AZ122">
        <v>1226294</v>
      </c>
      <c r="BA122">
        <v>1308922830.95</v>
      </c>
      <c r="BB122">
        <v>52356</v>
      </c>
      <c r="BD122" t="s">
        <v>121</v>
      </c>
      <c r="BE122">
        <v>1010</v>
      </c>
      <c r="BF122">
        <v>1080</v>
      </c>
      <c r="BG122">
        <v>991.3</v>
      </c>
      <c r="BH122">
        <v>1049.1500000000001</v>
      </c>
      <c r="BI122">
        <v>1702543</v>
      </c>
      <c r="BJ122">
        <v>1755382801.75</v>
      </c>
      <c r="BK122">
        <v>83770</v>
      </c>
    </row>
    <row r="123" spans="2:63" x14ac:dyDescent="0.3">
      <c r="B123" t="s">
        <v>122</v>
      </c>
      <c r="C123">
        <v>3360</v>
      </c>
      <c r="D123">
        <v>3430</v>
      </c>
      <c r="E123">
        <v>3324</v>
      </c>
      <c r="F123">
        <v>3379.95</v>
      </c>
      <c r="G123">
        <v>159425</v>
      </c>
      <c r="H123">
        <v>538795453.20000005</v>
      </c>
      <c r="I123">
        <v>16932</v>
      </c>
      <c r="K123" t="s">
        <v>122</v>
      </c>
      <c r="L123">
        <v>3385</v>
      </c>
      <c r="M123">
        <v>3455.95</v>
      </c>
      <c r="N123">
        <v>3345.5</v>
      </c>
      <c r="O123">
        <v>3370.45</v>
      </c>
      <c r="P123">
        <v>163349</v>
      </c>
      <c r="Q123">
        <v>555064096.39999998</v>
      </c>
      <c r="R123">
        <v>21198</v>
      </c>
      <c r="T123" t="s">
        <v>122</v>
      </c>
      <c r="U123">
        <v>3335</v>
      </c>
      <c r="V123">
        <v>3409.2</v>
      </c>
      <c r="W123">
        <v>3325.55</v>
      </c>
      <c r="X123">
        <v>3379.95</v>
      </c>
      <c r="Y123">
        <v>192605</v>
      </c>
      <c r="Z123">
        <v>651184403.04999995</v>
      </c>
      <c r="AA123">
        <v>12309</v>
      </c>
      <c r="AC123" t="s">
        <v>122</v>
      </c>
      <c r="AD123">
        <v>3450.1</v>
      </c>
      <c r="AE123">
        <v>3500</v>
      </c>
      <c r="AF123">
        <v>3306</v>
      </c>
      <c r="AG123">
        <v>3325.35</v>
      </c>
      <c r="AH123">
        <v>267636</v>
      </c>
      <c r="AI123">
        <v>912894016</v>
      </c>
      <c r="AJ123">
        <v>26828</v>
      </c>
      <c r="AL123" t="s">
        <v>122</v>
      </c>
      <c r="AM123">
        <v>3590</v>
      </c>
      <c r="AN123">
        <v>3590</v>
      </c>
      <c r="AO123">
        <v>3397</v>
      </c>
      <c r="AP123">
        <v>3423.2</v>
      </c>
      <c r="AQ123">
        <v>158874</v>
      </c>
      <c r="AR123">
        <v>552505582</v>
      </c>
      <c r="AS123">
        <v>15271</v>
      </c>
      <c r="AU123" t="s">
        <v>122</v>
      </c>
      <c r="AV123">
        <v>3666</v>
      </c>
      <c r="AW123">
        <v>3688.5</v>
      </c>
      <c r="AX123">
        <v>3558.25</v>
      </c>
      <c r="AY123">
        <v>3596.05</v>
      </c>
      <c r="AZ123">
        <v>197824</v>
      </c>
      <c r="BA123">
        <v>713611986.45000005</v>
      </c>
      <c r="BB123">
        <v>16116</v>
      </c>
      <c r="BD123" t="s">
        <v>122</v>
      </c>
      <c r="BE123">
        <v>3587</v>
      </c>
      <c r="BF123">
        <v>3670</v>
      </c>
      <c r="BG123">
        <v>3555.2</v>
      </c>
      <c r="BH123">
        <v>3651.6</v>
      </c>
      <c r="BI123">
        <v>189999</v>
      </c>
      <c r="BJ123">
        <v>691307495.75</v>
      </c>
      <c r="BK123">
        <v>14055</v>
      </c>
    </row>
    <row r="124" spans="2:63" x14ac:dyDescent="0.3">
      <c r="B124" t="s">
        <v>123</v>
      </c>
      <c r="C124">
        <v>573</v>
      </c>
      <c r="D124">
        <v>583.65</v>
      </c>
      <c r="E124">
        <v>527.75</v>
      </c>
      <c r="F124">
        <v>541.15</v>
      </c>
      <c r="G124">
        <v>8729151</v>
      </c>
      <c r="H124">
        <v>4797512845.8999996</v>
      </c>
      <c r="I124">
        <v>206981</v>
      </c>
      <c r="K124" t="s">
        <v>123</v>
      </c>
      <c r="L124">
        <v>581</v>
      </c>
      <c r="M124">
        <v>595.85</v>
      </c>
      <c r="N124">
        <v>570.20000000000005</v>
      </c>
      <c r="O124">
        <v>575.04999999999995</v>
      </c>
      <c r="P124">
        <v>4571464</v>
      </c>
      <c r="Q124">
        <v>2656641288.8499999</v>
      </c>
      <c r="R124">
        <v>102056</v>
      </c>
      <c r="T124" t="s">
        <v>123</v>
      </c>
      <c r="U124">
        <v>587</v>
      </c>
      <c r="V124">
        <v>601.95000000000005</v>
      </c>
      <c r="W124">
        <v>570</v>
      </c>
      <c r="X124">
        <v>578.79999999999995</v>
      </c>
      <c r="Y124">
        <v>6194444</v>
      </c>
      <c r="Z124">
        <v>3605785043.25</v>
      </c>
      <c r="AA124">
        <v>134476</v>
      </c>
      <c r="AC124" t="s">
        <v>123</v>
      </c>
      <c r="AD124">
        <v>588</v>
      </c>
      <c r="AE124">
        <v>621</v>
      </c>
      <c r="AF124">
        <v>576.54999999999995</v>
      </c>
      <c r="AG124">
        <v>587.1</v>
      </c>
      <c r="AH124">
        <v>9139859</v>
      </c>
      <c r="AI124">
        <v>5482851324.8999996</v>
      </c>
      <c r="AJ124">
        <v>179152</v>
      </c>
      <c r="AL124" t="s">
        <v>123</v>
      </c>
      <c r="AM124">
        <v>643</v>
      </c>
      <c r="AN124">
        <v>644.4</v>
      </c>
      <c r="AO124">
        <v>573.6</v>
      </c>
      <c r="AP124">
        <v>576.15</v>
      </c>
      <c r="AQ124">
        <v>7038525</v>
      </c>
      <c r="AR124">
        <v>4164567801.1999998</v>
      </c>
      <c r="AS124">
        <v>165227</v>
      </c>
      <c r="AU124" t="s">
        <v>123</v>
      </c>
      <c r="AV124">
        <v>641.75</v>
      </c>
      <c r="AW124">
        <v>659.9</v>
      </c>
      <c r="AX124">
        <v>626.25</v>
      </c>
      <c r="AY124">
        <v>641.35</v>
      </c>
      <c r="AZ124">
        <v>6366393</v>
      </c>
      <c r="BA124">
        <v>4113476041.1500001</v>
      </c>
      <c r="BB124">
        <v>158958</v>
      </c>
      <c r="BD124" t="s">
        <v>123</v>
      </c>
      <c r="BE124">
        <v>695.05</v>
      </c>
      <c r="BF124">
        <v>720</v>
      </c>
      <c r="BG124">
        <v>642.15</v>
      </c>
      <c r="BH124">
        <v>648.20000000000005</v>
      </c>
      <c r="BI124">
        <v>10127178</v>
      </c>
      <c r="BJ124">
        <v>6858665373.0500002</v>
      </c>
      <c r="BK124">
        <v>215406</v>
      </c>
    </row>
    <row r="125" spans="2:63" x14ac:dyDescent="0.3">
      <c r="B125" t="s">
        <v>124</v>
      </c>
      <c r="C125">
        <v>467</v>
      </c>
      <c r="D125">
        <v>471.9</v>
      </c>
      <c r="E125">
        <v>458.05</v>
      </c>
      <c r="F125">
        <v>469.4</v>
      </c>
      <c r="G125">
        <v>10194360</v>
      </c>
      <c r="H125">
        <v>4759202348</v>
      </c>
      <c r="I125">
        <v>133789</v>
      </c>
      <c r="K125" t="s">
        <v>124</v>
      </c>
      <c r="L125">
        <v>455.5</v>
      </c>
      <c r="M125">
        <v>469</v>
      </c>
      <c r="N125">
        <v>453</v>
      </c>
      <c r="O125">
        <v>466.45</v>
      </c>
      <c r="P125">
        <v>8988288</v>
      </c>
      <c r="Q125">
        <v>4149865269.5999999</v>
      </c>
      <c r="R125">
        <v>161179</v>
      </c>
      <c r="T125" t="s">
        <v>124</v>
      </c>
      <c r="U125">
        <v>439.9</v>
      </c>
      <c r="V125">
        <v>458.45</v>
      </c>
      <c r="W125">
        <v>437.25</v>
      </c>
      <c r="X125">
        <v>455.75</v>
      </c>
      <c r="Y125">
        <v>7967090</v>
      </c>
      <c r="Z125">
        <v>3573094726.5500002</v>
      </c>
      <c r="AA125">
        <v>111119</v>
      </c>
      <c r="AC125" t="s">
        <v>124</v>
      </c>
      <c r="AD125">
        <v>443.8</v>
      </c>
      <c r="AE125">
        <v>456</v>
      </c>
      <c r="AF125">
        <v>438.6</v>
      </c>
      <c r="AG125">
        <v>441.7</v>
      </c>
      <c r="AH125">
        <v>10126406</v>
      </c>
      <c r="AI125">
        <v>4524675093.6999998</v>
      </c>
      <c r="AJ125">
        <v>160458</v>
      </c>
      <c r="AL125" t="s">
        <v>124</v>
      </c>
      <c r="AM125">
        <v>447</v>
      </c>
      <c r="AN125">
        <v>454.6</v>
      </c>
      <c r="AO125">
        <v>434.25</v>
      </c>
      <c r="AP125">
        <v>440.7</v>
      </c>
      <c r="AQ125">
        <v>9067512</v>
      </c>
      <c r="AR125">
        <v>4006840195.9000001</v>
      </c>
      <c r="AS125">
        <v>149683</v>
      </c>
      <c r="AU125" t="s">
        <v>124</v>
      </c>
      <c r="AV125">
        <v>455.95</v>
      </c>
      <c r="AW125">
        <v>458.9</v>
      </c>
      <c r="AX125">
        <v>445.55</v>
      </c>
      <c r="AY125">
        <v>448.6</v>
      </c>
      <c r="AZ125">
        <v>7863397</v>
      </c>
      <c r="BA125">
        <v>3557838994.75</v>
      </c>
      <c r="BB125">
        <v>96594</v>
      </c>
      <c r="BD125" t="s">
        <v>124</v>
      </c>
      <c r="BE125">
        <v>453</v>
      </c>
      <c r="BF125">
        <v>462.95</v>
      </c>
      <c r="BG125">
        <v>448.8</v>
      </c>
      <c r="BH125">
        <v>455.95</v>
      </c>
      <c r="BI125">
        <v>11764891</v>
      </c>
      <c r="BJ125">
        <v>5382257481.3500004</v>
      </c>
      <c r="BK125">
        <v>164996</v>
      </c>
    </row>
    <row r="126" spans="2:63" x14ac:dyDescent="0.3">
      <c r="B126" t="s">
        <v>125</v>
      </c>
      <c r="C126">
        <v>387.5</v>
      </c>
      <c r="D126">
        <v>400</v>
      </c>
      <c r="E126">
        <v>385</v>
      </c>
      <c r="F126">
        <v>393.95</v>
      </c>
      <c r="G126">
        <v>3506414</v>
      </c>
      <c r="H126">
        <v>1384277674.4000001</v>
      </c>
      <c r="I126">
        <v>46660</v>
      </c>
      <c r="K126" t="s">
        <v>125</v>
      </c>
      <c r="L126">
        <v>382</v>
      </c>
      <c r="M126">
        <v>392.7</v>
      </c>
      <c r="N126">
        <v>380.6</v>
      </c>
      <c r="O126">
        <v>386.1</v>
      </c>
      <c r="P126">
        <v>1739258</v>
      </c>
      <c r="Q126">
        <v>671918476.75</v>
      </c>
      <c r="R126">
        <v>32753</v>
      </c>
      <c r="T126" t="s">
        <v>125</v>
      </c>
      <c r="U126">
        <v>369.7</v>
      </c>
      <c r="V126">
        <v>386.25</v>
      </c>
      <c r="W126">
        <v>369</v>
      </c>
      <c r="X126">
        <v>379.45</v>
      </c>
      <c r="Y126">
        <v>2803654</v>
      </c>
      <c r="Z126">
        <v>1064243986.6</v>
      </c>
      <c r="AA126">
        <v>53921</v>
      </c>
      <c r="AC126" t="s">
        <v>125</v>
      </c>
      <c r="AD126">
        <v>362.4</v>
      </c>
      <c r="AE126">
        <v>372.3</v>
      </c>
      <c r="AF126">
        <v>358.45</v>
      </c>
      <c r="AG126">
        <v>369.95</v>
      </c>
      <c r="AH126">
        <v>2764080</v>
      </c>
      <c r="AI126">
        <v>1013854142.35</v>
      </c>
      <c r="AJ126">
        <v>34830</v>
      </c>
      <c r="AL126" t="s">
        <v>125</v>
      </c>
      <c r="AM126">
        <v>388.8</v>
      </c>
      <c r="AN126">
        <v>389</v>
      </c>
      <c r="AO126">
        <v>355.5</v>
      </c>
      <c r="AP126">
        <v>358.05</v>
      </c>
      <c r="AQ126">
        <v>2097752</v>
      </c>
      <c r="AR126">
        <v>775044964.10000002</v>
      </c>
      <c r="AS126">
        <v>34395</v>
      </c>
      <c r="AU126" t="s">
        <v>125</v>
      </c>
      <c r="AV126">
        <v>385.7</v>
      </c>
      <c r="AW126">
        <v>392</v>
      </c>
      <c r="AX126">
        <v>381</v>
      </c>
      <c r="AY126">
        <v>386.35</v>
      </c>
      <c r="AZ126">
        <v>1858997</v>
      </c>
      <c r="BA126">
        <v>717528566.20000005</v>
      </c>
      <c r="BB126">
        <v>25153</v>
      </c>
      <c r="BD126" t="s">
        <v>125</v>
      </c>
      <c r="BE126">
        <v>389</v>
      </c>
      <c r="BF126">
        <v>394.85</v>
      </c>
      <c r="BG126">
        <v>383.2</v>
      </c>
      <c r="BH126">
        <v>385.55</v>
      </c>
      <c r="BI126">
        <v>1779817</v>
      </c>
      <c r="BJ126">
        <v>689531431.64999998</v>
      </c>
      <c r="BK126">
        <v>24497</v>
      </c>
    </row>
    <row r="127" spans="2:63" x14ac:dyDescent="0.3">
      <c r="B127" t="s">
        <v>126</v>
      </c>
      <c r="C127">
        <v>284</v>
      </c>
      <c r="D127">
        <v>298.85000000000002</v>
      </c>
      <c r="E127">
        <v>282.5</v>
      </c>
      <c r="F127">
        <v>295</v>
      </c>
      <c r="G127">
        <v>2854398</v>
      </c>
      <c r="H127">
        <v>834102712.04999995</v>
      </c>
      <c r="I127">
        <v>36493</v>
      </c>
      <c r="K127" t="s">
        <v>126</v>
      </c>
      <c r="L127">
        <v>290</v>
      </c>
      <c r="M127">
        <v>290.2</v>
      </c>
      <c r="N127">
        <v>282.5</v>
      </c>
      <c r="O127">
        <v>283.39999999999998</v>
      </c>
      <c r="P127">
        <v>1035214</v>
      </c>
      <c r="Q127">
        <v>296768471.55000001</v>
      </c>
      <c r="R127">
        <v>17974</v>
      </c>
      <c r="T127" t="s">
        <v>126</v>
      </c>
      <c r="U127">
        <v>281.55</v>
      </c>
      <c r="V127">
        <v>290.7</v>
      </c>
      <c r="W127">
        <v>281.25</v>
      </c>
      <c r="X127">
        <v>288.85000000000002</v>
      </c>
      <c r="Y127">
        <v>1483942</v>
      </c>
      <c r="Z127">
        <v>424753941.64999998</v>
      </c>
      <c r="AA127">
        <v>22297</v>
      </c>
      <c r="AC127" t="s">
        <v>126</v>
      </c>
      <c r="AD127">
        <v>281</v>
      </c>
      <c r="AE127">
        <v>286.7</v>
      </c>
      <c r="AF127">
        <v>278.25</v>
      </c>
      <c r="AG127">
        <v>280.35000000000002</v>
      </c>
      <c r="AH127">
        <v>1422466</v>
      </c>
      <c r="AI127">
        <v>401969074.89999998</v>
      </c>
      <c r="AJ127">
        <v>17709</v>
      </c>
      <c r="AL127" t="s">
        <v>126</v>
      </c>
      <c r="AM127">
        <v>294</v>
      </c>
      <c r="AN127">
        <v>294</v>
      </c>
      <c r="AO127">
        <v>274.10000000000002</v>
      </c>
      <c r="AP127">
        <v>276.35000000000002</v>
      </c>
      <c r="AQ127">
        <v>1652566</v>
      </c>
      <c r="AR127">
        <v>466044107.30000001</v>
      </c>
      <c r="AS127">
        <v>21198</v>
      </c>
      <c r="AU127" t="s">
        <v>126</v>
      </c>
      <c r="AV127">
        <v>295.89999999999998</v>
      </c>
      <c r="AW127">
        <v>300.8</v>
      </c>
      <c r="AX127">
        <v>288.3</v>
      </c>
      <c r="AY127">
        <v>293.2</v>
      </c>
      <c r="AZ127">
        <v>1951693</v>
      </c>
      <c r="BA127">
        <v>575247276.45000005</v>
      </c>
      <c r="BB127">
        <v>34196</v>
      </c>
      <c r="BD127" t="s">
        <v>126</v>
      </c>
      <c r="BE127">
        <v>298.64999999999998</v>
      </c>
      <c r="BF127">
        <v>298.64999999999998</v>
      </c>
      <c r="BG127">
        <v>290.75</v>
      </c>
      <c r="BH127">
        <v>292.7</v>
      </c>
      <c r="BI127">
        <v>1151572</v>
      </c>
      <c r="BJ127">
        <v>338440462.44999999</v>
      </c>
      <c r="BK127">
        <v>24473</v>
      </c>
    </row>
    <row r="128" spans="2:63" x14ac:dyDescent="0.3">
      <c r="B128" t="s">
        <v>535</v>
      </c>
      <c r="C128">
        <v>361.55</v>
      </c>
      <c r="D128">
        <v>366.95</v>
      </c>
      <c r="E128">
        <v>356.2</v>
      </c>
      <c r="F128">
        <v>362.45</v>
      </c>
      <c r="G128">
        <v>3958853</v>
      </c>
      <c r="H128">
        <v>1438538159.1500001</v>
      </c>
      <c r="I128">
        <v>87379</v>
      </c>
      <c r="K128" t="s">
        <v>535</v>
      </c>
      <c r="L128">
        <v>363.9</v>
      </c>
      <c r="M128">
        <v>366.4</v>
      </c>
      <c r="N128">
        <v>355.3</v>
      </c>
      <c r="O128">
        <v>360.3</v>
      </c>
      <c r="P128">
        <v>3883273</v>
      </c>
      <c r="Q128">
        <v>1401167526.2</v>
      </c>
      <c r="R128">
        <v>90164</v>
      </c>
      <c r="T128" t="s">
        <v>535</v>
      </c>
      <c r="U128">
        <v>359.6</v>
      </c>
      <c r="V128">
        <v>363.8</v>
      </c>
      <c r="W128">
        <v>356.55</v>
      </c>
      <c r="X128">
        <v>360.75</v>
      </c>
      <c r="Y128">
        <v>3489683</v>
      </c>
      <c r="Z128">
        <v>1255975522.2</v>
      </c>
      <c r="AA128">
        <v>86913</v>
      </c>
      <c r="AC128" t="s">
        <v>535</v>
      </c>
      <c r="AD128">
        <v>350.9</v>
      </c>
      <c r="AE128">
        <v>363</v>
      </c>
      <c r="AF128">
        <v>349.25</v>
      </c>
      <c r="AG128">
        <v>358.05</v>
      </c>
      <c r="AH128">
        <v>5696557</v>
      </c>
      <c r="AI128">
        <v>2037984887.5999999</v>
      </c>
      <c r="AJ128">
        <v>132251</v>
      </c>
      <c r="AL128" t="s">
        <v>535</v>
      </c>
      <c r="AM128">
        <v>351.2</v>
      </c>
      <c r="AN128">
        <v>355.8</v>
      </c>
      <c r="AO128">
        <v>343.4</v>
      </c>
      <c r="AP128">
        <v>347.1</v>
      </c>
      <c r="AQ128">
        <v>4181455</v>
      </c>
      <c r="AR128">
        <v>1460967513.5</v>
      </c>
      <c r="AS128">
        <v>84886</v>
      </c>
      <c r="AU128" t="s">
        <v>535</v>
      </c>
      <c r="AV128">
        <v>353.1</v>
      </c>
      <c r="AW128">
        <v>367.75</v>
      </c>
      <c r="AX128">
        <v>349.1</v>
      </c>
      <c r="AY128">
        <v>352.2</v>
      </c>
      <c r="AZ128">
        <v>9452903</v>
      </c>
      <c r="BA128">
        <v>3373153921.6500001</v>
      </c>
      <c r="BB128">
        <v>170087</v>
      </c>
      <c r="BD128" t="s">
        <v>535</v>
      </c>
      <c r="BE128">
        <v>350</v>
      </c>
      <c r="BF128">
        <v>364.5</v>
      </c>
      <c r="BG128">
        <v>350</v>
      </c>
      <c r="BH128">
        <v>362.8</v>
      </c>
      <c r="BI128">
        <v>5120949</v>
      </c>
      <c r="BJ128">
        <v>1845021974.6500001</v>
      </c>
      <c r="BK128">
        <v>166438</v>
      </c>
    </row>
    <row r="129" spans="2:63" x14ac:dyDescent="0.3">
      <c r="B129" t="s">
        <v>127</v>
      </c>
      <c r="C129">
        <v>83.4</v>
      </c>
      <c r="D129">
        <v>83.9</v>
      </c>
      <c r="E129">
        <v>82</v>
      </c>
      <c r="F129">
        <v>82.8</v>
      </c>
      <c r="G129">
        <v>29252936</v>
      </c>
      <c r="H129">
        <v>2422831924.3000002</v>
      </c>
      <c r="I129">
        <v>96301</v>
      </c>
      <c r="K129" t="s">
        <v>127</v>
      </c>
      <c r="L129">
        <v>83.1</v>
      </c>
      <c r="M129">
        <v>85.2</v>
      </c>
      <c r="N129">
        <v>82.9</v>
      </c>
      <c r="O129">
        <v>84.1</v>
      </c>
      <c r="P129">
        <v>37290910</v>
      </c>
      <c r="Q129">
        <v>3142196365.8499999</v>
      </c>
      <c r="R129">
        <v>119854</v>
      </c>
      <c r="T129" t="s">
        <v>127</v>
      </c>
      <c r="U129">
        <v>81.25</v>
      </c>
      <c r="V129">
        <v>84.4</v>
      </c>
      <c r="W129">
        <v>80.7</v>
      </c>
      <c r="X129">
        <v>83.45</v>
      </c>
      <c r="Y129">
        <v>36351616</v>
      </c>
      <c r="Z129">
        <v>3015914660.4499998</v>
      </c>
      <c r="AA129">
        <v>116445</v>
      </c>
      <c r="AC129" t="s">
        <v>127</v>
      </c>
      <c r="AD129">
        <v>82.5</v>
      </c>
      <c r="AE129">
        <v>85.65</v>
      </c>
      <c r="AF129">
        <v>81.5</v>
      </c>
      <c r="AG129">
        <v>81.8</v>
      </c>
      <c r="AH129">
        <v>65379359</v>
      </c>
      <c r="AI129">
        <v>5469427810.3999996</v>
      </c>
      <c r="AJ129">
        <v>194462</v>
      </c>
      <c r="AL129" t="s">
        <v>127</v>
      </c>
      <c r="AM129">
        <v>84.5</v>
      </c>
      <c r="AN129">
        <v>84.5</v>
      </c>
      <c r="AO129">
        <v>79.599999999999994</v>
      </c>
      <c r="AP129">
        <v>80.650000000000006</v>
      </c>
      <c r="AQ129">
        <v>44221575</v>
      </c>
      <c r="AR129">
        <v>3588181738.75</v>
      </c>
      <c r="AS129">
        <v>163410</v>
      </c>
      <c r="AU129" t="s">
        <v>127</v>
      </c>
      <c r="AV129">
        <v>84.7</v>
      </c>
      <c r="AW129">
        <v>85.35</v>
      </c>
      <c r="AX129">
        <v>82.8</v>
      </c>
      <c r="AY129">
        <v>84.35</v>
      </c>
      <c r="AZ129">
        <v>38594210</v>
      </c>
      <c r="BA129">
        <v>3238366014.3000002</v>
      </c>
      <c r="BB129">
        <v>124113</v>
      </c>
      <c r="BD129" t="s">
        <v>127</v>
      </c>
      <c r="BE129">
        <v>83.95</v>
      </c>
      <c r="BF129">
        <v>85.3</v>
      </c>
      <c r="BG129">
        <v>82.55</v>
      </c>
      <c r="BH129">
        <v>83.8</v>
      </c>
      <c r="BI129">
        <v>46341703</v>
      </c>
      <c r="BJ129">
        <v>3896726738.6999998</v>
      </c>
      <c r="BK129">
        <v>173963</v>
      </c>
    </row>
    <row r="130" spans="2:63" x14ac:dyDescent="0.3">
      <c r="B130" t="s">
        <v>128</v>
      </c>
      <c r="C130">
        <v>32.5</v>
      </c>
      <c r="D130">
        <v>34.1</v>
      </c>
      <c r="E130">
        <v>31.9</v>
      </c>
      <c r="F130">
        <v>33.75</v>
      </c>
      <c r="G130">
        <v>40499126</v>
      </c>
      <c r="H130">
        <v>1336664481.5999999</v>
      </c>
      <c r="I130">
        <v>49454</v>
      </c>
      <c r="K130" t="s">
        <v>128</v>
      </c>
      <c r="L130">
        <v>33.65</v>
      </c>
      <c r="M130">
        <v>33.9</v>
      </c>
      <c r="N130">
        <v>32.549999999999997</v>
      </c>
      <c r="O130">
        <v>32.85</v>
      </c>
      <c r="P130">
        <v>35029406</v>
      </c>
      <c r="Q130">
        <v>1169327574.8</v>
      </c>
      <c r="R130">
        <v>52847</v>
      </c>
      <c r="T130" t="s">
        <v>128</v>
      </c>
      <c r="U130">
        <v>34.15</v>
      </c>
      <c r="V130">
        <v>34.6</v>
      </c>
      <c r="W130">
        <v>32.799999999999997</v>
      </c>
      <c r="X130">
        <v>33.25</v>
      </c>
      <c r="Y130">
        <v>91642346</v>
      </c>
      <c r="Z130">
        <v>3091057589.25</v>
      </c>
      <c r="AA130">
        <v>135838</v>
      </c>
      <c r="AC130" t="s">
        <v>128</v>
      </c>
      <c r="AD130">
        <v>31.5</v>
      </c>
      <c r="AE130">
        <v>32.85</v>
      </c>
      <c r="AF130">
        <v>30.6</v>
      </c>
      <c r="AG130">
        <v>32.450000000000003</v>
      </c>
      <c r="AH130">
        <v>37941203</v>
      </c>
      <c r="AI130">
        <v>1203006891.3</v>
      </c>
      <c r="AJ130">
        <v>54165</v>
      </c>
      <c r="AL130" t="s">
        <v>128</v>
      </c>
      <c r="AM130">
        <v>31.95</v>
      </c>
      <c r="AN130">
        <v>32.1</v>
      </c>
      <c r="AO130">
        <v>30.25</v>
      </c>
      <c r="AP130">
        <v>31.3</v>
      </c>
      <c r="AQ130">
        <v>33654822</v>
      </c>
      <c r="AR130">
        <v>1048283456.5</v>
      </c>
      <c r="AS130">
        <v>42430</v>
      </c>
      <c r="AU130" t="s">
        <v>128</v>
      </c>
      <c r="AV130">
        <v>31</v>
      </c>
      <c r="AW130">
        <v>31.8</v>
      </c>
      <c r="AX130">
        <v>29.75</v>
      </c>
      <c r="AY130">
        <v>31.4</v>
      </c>
      <c r="AZ130">
        <v>36970466</v>
      </c>
      <c r="BA130">
        <v>1139621565.55</v>
      </c>
      <c r="BB130">
        <v>61703</v>
      </c>
      <c r="BD130" t="s">
        <v>128</v>
      </c>
      <c r="BE130">
        <v>31</v>
      </c>
      <c r="BF130">
        <v>33.200000000000003</v>
      </c>
      <c r="BG130">
        <v>30.5</v>
      </c>
      <c r="BH130">
        <v>30.9</v>
      </c>
      <c r="BI130">
        <v>69089728</v>
      </c>
      <c r="BJ130">
        <v>2206467812.8000002</v>
      </c>
      <c r="BK130">
        <v>114634</v>
      </c>
    </row>
    <row r="131" spans="2:63" x14ac:dyDescent="0.3">
      <c r="B131" t="s">
        <v>129</v>
      </c>
      <c r="C131">
        <v>279</v>
      </c>
      <c r="D131">
        <v>280.25</v>
      </c>
      <c r="E131">
        <v>273.3</v>
      </c>
      <c r="F131">
        <v>274.45</v>
      </c>
      <c r="G131">
        <v>10656911</v>
      </c>
      <c r="H131">
        <v>2943598776.4499998</v>
      </c>
      <c r="I131">
        <v>104788</v>
      </c>
      <c r="K131" t="s">
        <v>129</v>
      </c>
      <c r="L131">
        <v>283.89999999999998</v>
      </c>
      <c r="M131">
        <v>286.25</v>
      </c>
      <c r="N131">
        <v>278.5</v>
      </c>
      <c r="O131">
        <v>283.7</v>
      </c>
      <c r="P131">
        <v>13035881</v>
      </c>
      <c r="Q131">
        <v>3686249554.6999998</v>
      </c>
      <c r="R131">
        <v>119568</v>
      </c>
      <c r="T131" t="s">
        <v>129</v>
      </c>
      <c r="U131">
        <v>272</v>
      </c>
      <c r="V131">
        <v>284</v>
      </c>
      <c r="W131">
        <v>270.10000000000002</v>
      </c>
      <c r="X131">
        <v>283.2</v>
      </c>
      <c r="Y131">
        <v>14423657</v>
      </c>
      <c r="Z131">
        <v>4037917086.25</v>
      </c>
      <c r="AA131">
        <v>135400</v>
      </c>
      <c r="AC131" t="s">
        <v>129</v>
      </c>
      <c r="AD131">
        <v>271.95</v>
      </c>
      <c r="AE131">
        <v>280.39999999999998</v>
      </c>
      <c r="AF131">
        <v>267.5</v>
      </c>
      <c r="AG131">
        <v>272</v>
      </c>
      <c r="AH131">
        <v>16897173</v>
      </c>
      <c r="AI131">
        <v>4648458657.8500004</v>
      </c>
      <c r="AJ131">
        <v>160617</v>
      </c>
      <c r="AL131" t="s">
        <v>129</v>
      </c>
      <c r="AM131">
        <v>274.10000000000002</v>
      </c>
      <c r="AN131">
        <v>276.2</v>
      </c>
      <c r="AO131">
        <v>262.45</v>
      </c>
      <c r="AP131">
        <v>266.60000000000002</v>
      </c>
      <c r="AQ131">
        <v>11616080</v>
      </c>
      <c r="AR131">
        <v>3102609332.3499999</v>
      </c>
      <c r="AS131">
        <v>126742</v>
      </c>
      <c r="AU131" t="s">
        <v>129</v>
      </c>
      <c r="AV131">
        <v>270</v>
      </c>
      <c r="AW131">
        <v>276.8</v>
      </c>
      <c r="AX131">
        <v>268.8</v>
      </c>
      <c r="AY131">
        <v>273.45</v>
      </c>
      <c r="AZ131">
        <v>14991458</v>
      </c>
      <c r="BA131">
        <v>4102996468.5</v>
      </c>
      <c r="BB131">
        <v>140643</v>
      </c>
      <c r="BD131" t="s">
        <v>129</v>
      </c>
      <c r="BE131">
        <v>272</v>
      </c>
      <c r="BF131">
        <v>275.2</v>
      </c>
      <c r="BG131">
        <v>267.3</v>
      </c>
      <c r="BH131">
        <v>268.55</v>
      </c>
      <c r="BI131">
        <v>10796959</v>
      </c>
      <c r="BJ131">
        <v>2919511068.3499999</v>
      </c>
      <c r="BK131">
        <v>125086</v>
      </c>
    </row>
    <row r="132" spans="2:63" x14ac:dyDescent="0.3">
      <c r="B132" t="s">
        <v>130</v>
      </c>
      <c r="C132">
        <v>1977.1</v>
      </c>
      <c r="D132">
        <v>2032</v>
      </c>
      <c r="E132">
        <v>1961.25</v>
      </c>
      <c r="F132">
        <v>2020.35</v>
      </c>
      <c r="G132">
        <v>3663422</v>
      </c>
      <c r="H132">
        <v>7345594790.6499996</v>
      </c>
      <c r="I132">
        <v>129277</v>
      </c>
      <c r="K132" t="s">
        <v>130</v>
      </c>
      <c r="L132">
        <v>1946</v>
      </c>
      <c r="M132">
        <v>1998</v>
      </c>
      <c r="N132">
        <v>1941.15</v>
      </c>
      <c r="O132">
        <v>1991.2</v>
      </c>
      <c r="P132">
        <v>3400925</v>
      </c>
      <c r="Q132">
        <v>6725802265.75</v>
      </c>
      <c r="R132">
        <v>125723</v>
      </c>
      <c r="T132" t="s">
        <v>130</v>
      </c>
      <c r="U132">
        <v>1950</v>
      </c>
      <c r="V132">
        <v>1962.9</v>
      </c>
      <c r="W132">
        <v>1931.7</v>
      </c>
      <c r="X132">
        <v>1953.6</v>
      </c>
      <c r="Y132">
        <v>2778505</v>
      </c>
      <c r="Z132">
        <v>5409514559.25</v>
      </c>
      <c r="AA132">
        <v>130438</v>
      </c>
      <c r="AC132" t="s">
        <v>130</v>
      </c>
      <c r="AD132">
        <v>1903</v>
      </c>
      <c r="AE132">
        <v>1966.45</v>
      </c>
      <c r="AF132">
        <v>1903</v>
      </c>
      <c r="AG132">
        <v>1948.65</v>
      </c>
      <c r="AH132">
        <v>3198699</v>
      </c>
      <c r="AI132">
        <v>6224360593.3500004</v>
      </c>
      <c r="AJ132">
        <v>148060</v>
      </c>
      <c r="AL132" t="s">
        <v>130</v>
      </c>
      <c r="AM132">
        <v>1907</v>
      </c>
      <c r="AN132">
        <v>1952.95</v>
      </c>
      <c r="AO132">
        <v>1872.1</v>
      </c>
      <c r="AP132">
        <v>1945.6</v>
      </c>
      <c r="AQ132">
        <v>3727896</v>
      </c>
      <c r="AR132">
        <v>7161666967.25</v>
      </c>
      <c r="AS132">
        <v>158352</v>
      </c>
      <c r="AU132" t="s">
        <v>130</v>
      </c>
      <c r="AV132">
        <v>1916</v>
      </c>
      <c r="AW132">
        <v>1917.4</v>
      </c>
      <c r="AX132">
        <v>1865.2</v>
      </c>
      <c r="AY132">
        <v>1892.9</v>
      </c>
      <c r="AZ132">
        <v>3173682</v>
      </c>
      <c r="BA132">
        <v>5980003285</v>
      </c>
      <c r="BB132">
        <v>157447</v>
      </c>
      <c r="BD132" t="s">
        <v>130</v>
      </c>
      <c r="BE132">
        <v>1910</v>
      </c>
      <c r="BF132">
        <v>1923.1</v>
      </c>
      <c r="BG132">
        <v>1891.1</v>
      </c>
      <c r="BH132">
        <v>1902.35</v>
      </c>
      <c r="BI132">
        <v>2263204</v>
      </c>
      <c r="BJ132">
        <v>4312480668.25</v>
      </c>
      <c r="BK132">
        <v>111897</v>
      </c>
    </row>
    <row r="133" spans="2:63" x14ac:dyDescent="0.3">
      <c r="B133" t="s">
        <v>131</v>
      </c>
      <c r="C133">
        <v>517.1</v>
      </c>
      <c r="D133">
        <v>531</v>
      </c>
      <c r="E133">
        <v>515.1</v>
      </c>
      <c r="F133">
        <v>529.65</v>
      </c>
      <c r="G133">
        <v>4254552</v>
      </c>
      <c r="H133">
        <v>2237811314.6500001</v>
      </c>
      <c r="I133">
        <v>66566</v>
      </c>
      <c r="K133" t="s">
        <v>131</v>
      </c>
      <c r="L133">
        <v>519.95000000000005</v>
      </c>
      <c r="M133">
        <v>521.5</v>
      </c>
      <c r="N133">
        <v>510.05</v>
      </c>
      <c r="O133">
        <v>520.04999999999995</v>
      </c>
      <c r="P133">
        <v>2540109</v>
      </c>
      <c r="Q133">
        <v>1312840562.6500001</v>
      </c>
      <c r="R133">
        <v>59289</v>
      </c>
      <c r="T133" t="s">
        <v>131</v>
      </c>
      <c r="U133">
        <v>515</v>
      </c>
      <c r="V133">
        <v>524.79999999999995</v>
      </c>
      <c r="W133">
        <v>510.7</v>
      </c>
      <c r="X133">
        <v>519.20000000000005</v>
      </c>
      <c r="Y133">
        <v>2772990</v>
      </c>
      <c r="Z133">
        <v>1436775737.5</v>
      </c>
      <c r="AA133">
        <v>60159</v>
      </c>
      <c r="AC133" t="s">
        <v>131</v>
      </c>
      <c r="AD133">
        <v>510</v>
      </c>
      <c r="AE133">
        <v>519.70000000000005</v>
      </c>
      <c r="AF133">
        <v>503.3</v>
      </c>
      <c r="AG133">
        <v>512.6</v>
      </c>
      <c r="AH133">
        <v>3041594</v>
      </c>
      <c r="AI133">
        <v>1564427387.55</v>
      </c>
      <c r="AJ133">
        <v>65682</v>
      </c>
      <c r="AL133" t="s">
        <v>131</v>
      </c>
      <c r="AM133">
        <v>511.5</v>
      </c>
      <c r="AN133">
        <v>515</v>
      </c>
      <c r="AO133">
        <v>501.5</v>
      </c>
      <c r="AP133">
        <v>504.05</v>
      </c>
      <c r="AQ133">
        <v>3283983</v>
      </c>
      <c r="AR133">
        <v>1669551394.1500001</v>
      </c>
      <c r="AS133">
        <v>86465</v>
      </c>
      <c r="AU133" t="s">
        <v>131</v>
      </c>
      <c r="AV133">
        <v>520</v>
      </c>
      <c r="AW133">
        <v>520</v>
      </c>
      <c r="AX133">
        <v>507.4</v>
      </c>
      <c r="AY133">
        <v>510.55</v>
      </c>
      <c r="AZ133">
        <v>3628560</v>
      </c>
      <c r="BA133">
        <v>1856943190.1500001</v>
      </c>
      <c r="BB133">
        <v>93418</v>
      </c>
      <c r="BD133" t="s">
        <v>131</v>
      </c>
      <c r="BE133">
        <v>532.4</v>
      </c>
      <c r="BF133">
        <v>535</v>
      </c>
      <c r="BG133">
        <v>513.95000000000005</v>
      </c>
      <c r="BH133">
        <v>515.70000000000005</v>
      </c>
      <c r="BI133">
        <v>6148509</v>
      </c>
      <c r="BJ133">
        <v>3207035298.25</v>
      </c>
      <c r="BK133">
        <v>142393</v>
      </c>
    </row>
    <row r="134" spans="2:63" x14ac:dyDescent="0.3">
      <c r="B134" t="s">
        <v>132</v>
      </c>
      <c r="C134">
        <v>844.9</v>
      </c>
      <c r="D134">
        <v>855.95</v>
      </c>
      <c r="E134">
        <v>837.9</v>
      </c>
      <c r="F134">
        <v>849.65</v>
      </c>
      <c r="G134">
        <v>1955678</v>
      </c>
      <c r="H134">
        <v>1658318506.8</v>
      </c>
      <c r="I134">
        <v>68475</v>
      </c>
      <c r="K134" t="s">
        <v>132</v>
      </c>
      <c r="L134">
        <v>854</v>
      </c>
      <c r="M134">
        <v>860</v>
      </c>
      <c r="N134">
        <v>843.9</v>
      </c>
      <c r="O134">
        <v>849.85</v>
      </c>
      <c r="P134">
        <v>2217566</v>
      </c>
      <c r="Q134">
        <v>1883746866.8</v>
      </c>
      <c r="R134">
        <v>72719</v>
      </c>
      <c r="T134" t="s">
        <v>132</v>
      </c>
      <c r="U134">
        <v>824</v>
      </c>
      <c r="V134">
        <v>854</v>
      </c>
      <c r="W134">
        <v>818.6</v>
      </c>
      <c r="X134">
        <v>848.7</v>
      </c>
      <c r="Y134">
        <v>3403474</v>
      </c>
      <c r="Z134">
        <v>2862185073.3000002</v>
      </c>
      <c r="AA134">
        <v>98456</v>
      </c>
      <c r="AC134" t="s">
        <v>132</v>
      </c>
      <c r="AD134">
        <v>827.3</v>
      </c>
      <c r="AE134">
        <v>844.15</v>
      </c>
      <c r="AF134">
        <v>818.15</v>
      </c>
      <c r="AG134">
        <v>826.8</v>
      </c>
      <c r="AH134">
        <v>3072505</v>
      </c>
      <c r="AI134">
        <v>2554886606.25</v>
      </c>
      <c r="AJ134">
        <v>79935</v>
      </c>
      <c r="AL134" t="s">
        <v>132</v>
      </c>
      <c r="AM134">
        <v>841.5</v>
      </c>
      <c r="AN134">
        <v>845</v>
      </c>
      <c r="AO134">
        <v>810</v>
      </c>
      <c r="AP134">
        <v>817.3</v>
      </c>
      <c r="AQ134">
        <v>4634794</v>
      </c>
      <c r="AR134">
        <v>3802172490</v>
      </c>
      <c r="AS134">
        <v>141466</v>
      </c>
      <c r="AU134" t="s">
        <v>132</v>
      </c>
      <c r="AV134">
        <v>846</v>
      </c>
      <c r="AW134">
        <v>859.8</v>
      </c>
      <c r="AX134">
        <v>842</v>
      </c>
      <c r="AY134">
        <v>845.6</v>
      </c>
      <c r="AZ134">
        <v>2131038</v>
      </c>
      <c r="BA134">
        <v>1810127707.6500001</v>
      </c>
      <c r="BB134">
        <v>58657</v>
      </c>
      <c r="BD134" t="s">
        <v>132</v>
      </c>
      <c r="BE134">
        <v>855</v>
      </c>
      <c r="BF134">
        <v>856</v>
      </c>
      <c r="BG134">
        <v>841.25</v>
      </c>
      <c r="BH134">
        <v>846</v>
      </c>
      <c r="BI134">
        <v>2161537</v>
      </c>
      <c r="BJ134">
        <v>1833888769.4000001</v>
      </c>
      <c r="BK134">
        <v>82684</v>
      </c>
    </row>
    <row r="135" spans="2:63" x14ac:dyDescent="0.3">
      <c r="B135" t="s">
        <v>133</v>
      </c>
      <c r="C135">
        <v>2614.9499999999998</v>
      </c>
      <c r="D135">
        <v>2630</v>
      </c>
      <c r="E135">
        <v>2589.3000000000002</v>
      </c>
      <c r="F135">
        <v>2601</v>
      </c>
      <c r="G135">
        <v>648403</v>
      </c>
      <c r="H135">
        <v>1690838988.1500001</v>
      </c>
      <c r="I135">
        <v>56570</v>
      </c>
      <c r="K135" t="s">
        <v>133</v>
      </c>
      <c r="L135">
        <v>2582</v>
      </c>
      <c r="M135">
        <v>2633.35</v>
      </c>
      <c r="N135">
        <v>2560</v>
      </c>
      <c r="O135">
        <v>2618.75</v>
      </c>
      <c r="P135">
        <v>663661</v>
      </c>
      <c r="Q135">
        <v>1725077228.9000001</v>
      </c>
      <c r="R135">
        <v>62412</v>
      </c>
      <c r="T135" t="s">
        <v>133</v>
      </c>
      <c r="U135">
        <v>2500</v>
      </c>
      <c r="V135">
        <v>2594.1</v>
      </c>
      <c r="W135">
        <v>2489.8000000000002</v>
      </c>
      <c r="X135">
        <v>2569.5500000000002</v>
      </c>
      <c r="Y135">
        <v>716061</v>
      </c>
      <c r="Z135">
        <v>1822518768.5</v>
      </c>
      <c r="AA135">
        <v>73740</v>
      </c>
      <c r="AC135" t="s">
        <v>133</v>
      </c>
      <c r="AD135">
        <v>2510</v>
      </c>
      <c r="AE135">
        <v>2532.6999999999998</v>
      </c>
      <c r="AF135">
        <v>2468</v>
      </c>
      <c r="AG135">
        <v>2499.0500000000002</v>
      </c>
      <c r="AH135">
        <v>559421</v>
      </c>
      <c r="AI135">
        <v>1396498416.75</v>
      </c>
      <c r="AJ135">
        <v>41436</v>
      </c>
      <c r="AL135" t="s">
        <v>133</v>
      </c>
      <c r="AM135">
        <v>2470</v>
      </c>
      <c r="AN135">
        <v>2529.65</v>
      </c>
      <c r="AO135">
        <v>2466</v>
      </c>
      <c r="AP135">
        <v>2497.25</v>
      </c>
      <c r="AQ135">
        <v>991837</v>
      </c>
      <c r="AR135">
        <v>2484472190.5500002</v>
      </c>
      <c r="AS135">
        <v>81201</v>
      </c>
      <c r="AU135" t="s">
        <v>133</v>
      </c>
      <c r="AV135">
        <v>2430</v>
      </c>
      <c r="AW135">
        <v>2470</v>
      </c>
      <c r="AX135">
        <v>2416</v>
      </c>
      <c r="AY135">
        <v>2461.4499999999998</v>
      </c>
      <c r="AZ135">
        <v>929318</v>
      </c>
      <c r="BA135">
        <v>2280860662.0999999</v>
      </c>
      <c r="BB135">
        <v>91198</v>
      </c>
      <c r="BD135" t="s">
        <v>133</v>
      </c>
      <c r="BE135">
        <v>2398.75</v>
      </c>
      <c r="BF135">
        <v>2448.9499999999998</v>
      </c>
      <c r="BG135">
        <v>2374.1999999999998</v>
      </c>
      <c r="BH135">
        <v>2408.5</v>
      </c>
      <c r="BI135">
        <v>563271</v>
      </c>
      <c r="BJ135">
        <v>1360653044.6500001</v>
      </c>
      <c r="BK135">
        <v>60987</v>
      </c>
    </row>
    <row r="136" spans="2:63" x14ac:dyDescent="0.3">
      <c r="B136" t="s">
        <v>134</v>
      </c>
      <c r="C136">
        <v>302.3</v>
      </c>
      <c r="D136">
        <v>311.5</v>
      </c>
      <c r="E136">
        <v>299.35000000000002</v>
      </c>
      <c r="F136">
        <v>300.89999999999998</v>
      </c>
      <c r="G136">
        <v>2231671</v>
      </c>
      <c r="H136">
        <v>684001161</v>
      </c>
      <c r="I136">
        <v>31222</v>
      </c>
      <c r="K136" t="s">
        <v>134</v>
      </c>
      <c r="L136">
        <v>307.39999999999998</v>
      </c>
      <c r="M136">
        <v>308.14999999999998</v>
      </c>
      <c r="N136">
        <v>300.10000000000002</v>
      </c>
      <c r="O136">
        <v>302.3</v>
      </c>
      <c r="P136">
        <v>1223435</v>
      </c>
      <c r="Q136">
        <v>372015508.64999998</v>
      </c>
      <c r="R136">
        <v>17631</v>
      </c>
      <c r="T136" t="s">
        <v>134</v>
      </c>
      <c r="U136">
        <v>305</v>
      </c>
      <c r="V136">
        <v>310.39999999999998</v>
      </c>
      <c r="W136">
        <v>300.60000000000002</v>
      </c>
      <c r="X136">
        <v>304.75</v>
      </c>
      <c r="Y136">
        <v>2199208</v>
      </c>
      <c r="Z136">
        <v>671505363.89999998</v>
      </c>
      <c r="AA136">
        <v>28212</v>
      </c>
      <c r="AC136" t="s">
        <v>134</v>
      </c>
      <c r="AD136">
        <v>295</v>
      </c>
      <c r="AE136">
        <v>318.5</v>
      </c>
      <c r="AF136">
        <v>291.45</v>
      </c>
      <c r="AG136">
        <v>303.95</v>
      </c>
      <c r="AH136">
        <v>5819820</v>
      </c>
      <c r="AI136">
        <v>1790440848.2</v>
      </c>
      <c r="AJ136">
        <v>53902</v>
      </c>
      <c r="AL136" t="s">
        <v>134</v>
      </c>
      <c r="AM136">
        <v>304.60000000000002</v>
      </c>
      <c r="AN136">
        <v>306.3</v>
      </c>
      <c r="AO136">
        <v>294.35000000000002</v>
      </c>
      <c r="AP136">
        <v>296.64999999999998</v>
      </c>
      <c r="AQ136">
        <v>1100275</v>
      </c>
      <c r="AR136">
        <v>329406956.55000001</v>
      </c>
      <c r="AS136">
        <v>14298</v>
      </c>
      <c r="AU136" t="s">
        <v>134</v>
      </c>
      <c r="AV136">
        <v>305.95</v>
      </c>
      <c r="AW136">
        <v>305.95</v>
      </c>
      <c r="AX136">
        <v>296.64999999999998</v>
      </c>
      <c r="AY136">
        <v>304.60000000000002</v>
      </c>
      <c r="AZ136">
        <v>1313785</v>
      </c>
      <c r="BA136">
        <v>395177611.55000001</v>
      </c>
      <c r="BB136">
        <v>18994</v>
      </c>
      <c r="BD136" t="s">
        <v>134</v>
      </c>
      <c r="BE136">
        <v>307.45</v>
      </c>
      <c r="BF136">
        <v>317.8</v>
      </c>
      <c r="BG136">
        <v>302.8</v>
      </c>
      <c r="BH136">
        <v>303.85000000000002</v>
      </c>
      <c r="BI136">
        <v>3600023</v>
      </c>
      <c r="BJ136">
        <v>1120747101.3499999</v>
      </c>
      <c r="BK136">
        <v>45493</v>
      </c>
    </row>
    <row r="137" spans="2:63" x14ac:dyDescent="0.3">
      <c r="B137" t="s">
        <v>135</v>
      </c>
      <c r="C137">
        <v>312</v>
      </c>
      <c r="D137">
        <v>319</v>
      </c>
      <c r="E137">
        <v>308</v>
      </c>
      <c r="F137">
        <v>314.14999999999998</v>
      </c>
      <c r="G137">
        <v>2202580</v>
      </c>
      <c r="H137">
        <v>688810477.10000002</v>
      </c>
      <c r="I137">
        <v>26397</v>
      </c>
      <c r="K137" t="s">
        <v>135</v>
      </c>
      <c r="L137">
        <v>312.05</v>
      </c>
      <c r="M137">
        <v>326.95</v>
      </c>
      <c r="N137">
        <v>312.05</v>
      </c>
      <c r="O137">
        <v>315.8</v>
      </c>
      <c r="P137">
        <v>5528411</v>
      </c>
      <c r="Q137">
        <v>1770513052.25</v>
      </c>
      <c r="R137">
        <v>72134</v>
      </c>
      <c r="T137" t="s">
        <v>135</v>
      </c>
      <c r="U137">
        <v>304</v>
      </c>
      <c r="V137">
        <v>310.89999999999998</v>
      </c>
      <c r="W137">
        <v>300.55</v>
      </c>
      <c r="X137">
        <v>309</v>
      </c>
      <c r="Y137">
        <v>2697730</v>
      </c>
      <c r="Z137">
        <v>826191782.39999998</v>
      </c>
      <c r="AA137">
        <v>33366</v>
      </c>
      <c r="AC137" t="s">
        <v>135</v>
      </c>
      <c r="AD137">
        <v>311</v>
      </c>
      <c r="AE137">
        <v>313.89999999999998</v>
      </c>
      <c r="AF137">
        <v>301.05</v>
      </c>
      <c r="AG137">
        <v>303.35000000000002</v>
      </c>
      <c r="AH137">
        <v>3170929</v>
      </c>
      <c r="AI137">
        <v>973851824.29999995</v>
      </c>
      <c r="AJ137">
        <v>41766</v>
      </c>
      <c r="AL137" t="s">
        <v>135</v>
      </c>
      <c r="AM137">
        <v>341</v>
      </c>
      <c r="AN137">
        <v>341</v>
      </c>
      <c r="AO137">
        <v>302.5</v>
      </c>
      <c r="AP137">
        <v>305.8</v>
      </c>
      <c r="AQ137">
        <v>4232380</v>
      </c>
      <c r="AR137">
        <v>1335278506.55</v>
      </c>
      <c r="AS137">
        <v>43588</v>
      </c>
      <c r="AU137" t="s">
        <v>135</v>
      </c>
      <c r="AV137">
        <v>343.55</v>
      </c>
      <c r="AW137">
        <v>346</v>
      </c>
      <c r="AX137">
        <v>333.6</v>
      </c>
      <c r="AY137">
        <v>336.1</v>
      </c>
      <c r="AZ137">
        <v>2133151</v>
      </c>
      <c r="BA137">
        <v>727762174.89999998</v>
      </c>
      <c r="BB137">
        <v>26592</v>
      </c>
      <c r="BD137" t="s">
        <v>135</v>
      </c>
      <c r="BE137">
        <v>335</v>
      </c>
      <c r="BF137">
        <v>351.5</v>
      </c>
      <c r="BG137">
        <v>334.95</v>
      </c>
      <c r="BH137">
        <v>342.35</v>
      </c>
      <c r="BI137">
        <v>3315251</v>
      </c>
      <c r="BJ137">
        <v>1139583510.25</v>
      </c>
      <c r="BK137">
        <v>45894</v>
      </c>
    </row>
    <row r="138" spans="2:63" x14ac:dyDescent="0.3">
      <c r="B138" t="s">
        <v>136</v>
      </c>
      <c r="C138">
        <v>927.05</v>
      </c>
      <c r="D138">
        <v>945.1</v>
      </c>
      <c r="E138">
        <v>906</v>
      </c>
      <c r="F138">
        <v>913.3</v>
      </c>
      <c r="G138">
        <v>1161776</v>
      </c>
      <c r="H138">
        <v>1080986603.2</v>
      </c>
      <c r="I138">
        <v>39625</v>
      </c>
      <c r="K138" t="s">
        <v>136</v>
      </c>
      <c r="L138">
        <v>870</v>
      </c>
      <c r="M138">
        <v>934.65</v>
      </c>
      <c r="N138">
        <v>859.2</v>
      </c>
      <c r="O138">
        <v>927.05</v>
      </c>
      <c r="P138">
        <v>1486687</v>
      </c>
      <c r="Q138">
        <v>1338944028.6500001</v>
      </c>
      <c r="R138">
        <v>48978</v>
      </c>
      <c r="T138" t="s">
        <v>136</v>
      </c>
      <c r="U138">
        <v>878</v>
      </c>
      <c r="V138">
        <v>885.75</v>
      </c>
      <c r="W138">
        <v>872</v>
      </c>
      <c r="X138">
        <v>874.9</v>
      </c>
      <c r="Y138">
        <v>452357</v>
      </c>
      <c r="Z138">
        <v>396979291.64999998</v>
      </c>
      <c r="AA138">
        <v>22885</v>
      </c>
      <c r="AC138" t="s">
        <v>136</v>
      </c>
      <c r="AD138">
        <v>887</v>
      </c>
      <c r="AE138">
        <v>893.05</v>
      </c>
      <c r="AF138">
        <v>870.1</v>
      </c>
      <c r="AG138">
        <v>874.3</v>
      </c>
      <c r="AH138">
        <v>654602</v>
      </c>
      <c r="AI138">
        <v>575567767</v>
      </c>
      <c r="AJ138">
        <v>24013</v>
      </c>
      <c r="AL138" t="s">
        <v>136</v>
      </c>
      <c r="AM138">
        <v>922</v>
      </c>
      <c r="AN138">
        <v>928</v>
      </c>
      <c r="AO138">
        <v>875.5</v>
      </c>
      <c r="AP138">
        <v>880.9</v>
      </c>
      <c r="AQ138">
        <v>560608</v>
      </c>
      <c r="AR138">
        <v>504331758.39999998</v>
      </c>
      <c r="AS138">
        <v>23267</v>
      </c>
      <c r="AU138" t="s">
        <v>136</v>
      </c>
      <c r="AV138">
        <v>942</v>
      </c>
      <c r="AW138">
        <v>949.35</v>
      </c>
      <c r="AX138">
        <v>910</v>
      </c>
      <c r="AY138">
        <v>914.45</v>
      </c>
      <c r="AZ138">
        <v>747487</v>
      </c>
      <c r="BA138">
        <v>691969716.89999998</v>
      </c>
      <c r="BB138">
        <v>31076</v>
      </c>
      <c r="BD138" t="s">
        <v>136</v>
      </c>
      <c r="BE138">
        <v>905.1</v>
      </c>
      <c r="BF138">
        <v>966.5</v>
      </c>
      <c r="BG138">
        <v>897.1</v>
      </c>
      <c r="BH138">
        <v>939.1</v>
      </c>
      <c r="BI138">
        <v>1356119</v>
      </c>
      <c r="BJ138">
        <v>1269903806.4000001</v>
      </c>
      <c r="BK138">
        <v>45165</v>
      </c>
    </row>
    <row r="139" spans="2:63" x14ac:dyDescent="0.3">
      <c r="B139" t="s">
        <v>137</v>
      </c>
      <c r="C139">
        <v>154</v>
      </c>
      <c r="D139">
        <v>159.9</v>
      </c>
      <c r="E139">
        <v>144.5</v>
      </c>
      <c r="F139">
        <v>151</v>
      </c>
      <c r="G139">
        <v>6926310</v>
      </c>
      <c r="H139">
        <v>1037563002.7</v>
      </c>
      <c r="I139">
        <v>47973</v>
      </c>
      <c r="K139" t="s">
        <v>137</v>
      </c>
      <c r="L139">
        <v>160.30000000000001</v>
      </c>
      <c r="M139">
        <v>163.5</v>
      </c>
      <c r="N139">
        <v>155</v>
      </c>
      <c r="O139">
        <v>156.5</v>
      </c>
      <c r="P139">
        <v>4922136</v>
      </c>
      <c r="Q139">
        <v>786366397.39999998</v>
      </c>
      <c r="R139">
        <v>39017</v>
      </c>
      <c r="T139" t="s">
        <v>137</v>
      </c>
      <c r="U139">
        <v>153.4</v>
      </c>
      <c r="V139">
        <v>159.6</v>
      </c>
      <c r="W139">
        <v>153.05000000000001</v>
      </c>
      <c r="X139">
        <v>158.6</v>
      </c>
      <c r="Y139">
        <v>3597308</v>
      </c>
      <c r="Z139">
        <v>562285906.70000005</v>
      </c>
      <c r="AA139">
        <v>28522</v>
      </c>
      <c r="AC139" t="s">
        <v>137</v>
      </c>
      <c r="AD139">
        <v>157</v>
      </c>
      <c r="AE139">
        <v>159.55000000000001</v>
      </c>
      <c r="AF139">
        <v>149.30000000000001</v>
      </c>
      <c r="AG139">
        <v>152.80000000000001</v>
      </c>
      <c r="AH139">
        <v>7053270</v>
      </c>
      <c r="AI139">
        <v>1089666334.05</v>
      </c>
      <c r="AJ139">
        <v>48610</v>
      </c>
      <c r="AL139" t="s">
        <v>137</v>
      </c>
      <c r="AM139">
        <v>170</v>
      </c>
      <c r="AN139">
        <v>170</v>
      </c>
      <c r="AO139">
        <v>151.5</v>
      </c>
      <c r="AP139">
        <v>153.6</v>
      </c>
      <c r="AQ139">
        <v>6787311</v>
      </c>
      <c r="AR139">
        <v>1061232537.2</v>
      </c>
      <c r="AS139">
        <v>49758</v>
      </c>
      <c r="AU139" t="s">
        <v>137</v>
      </c>
      <c r="AV139">
        <v>173.7</v>
      </c>
      <c r="AW139">
        <v>175.2</v>
      </c>
      <c r="AX139">
        <v>164</v>
      </c>
      <c r="AY139">
        <v>167.55</v>
      </c>
      <c r="AZ139">
        <v>4812105</v>
      </c>
      <c r="BA139">
        <v>807406288.64999998</v>
      </c>
      <c r="BB139">
        <v>36638</v>
      </c>
      <c r="BD139" t="s">
        <v>137</v>
      </c>
      <c r="BE139">
        <v>175</v>
      </c>
      <c r="BF139">
        <v>184.25</v>
      </c>
      <c r="BG139">
        <v>170.05</v>
      </c>
      <c r="BH139">
        <v>171.55</v>
      </c>
      <c r="BI139">
        <v>6833164</v>
      </c>
      <c r="BJ139">
        <v>1215000156.5999999</v>
      </c>
      <c r="BK139">
        <v>54929</v>
      </c>
    </row>
    <row r="140" spans="2:63" x14ac:dyDescent="0.3">
      <c r="B140" t="s">
        <v>138</v>
      </c>
      <c r="C140">
        <v>3550</v>
      </c>
      <c r="D140">
        <v>3668</v>
      </c>
      <c r="E140">
        <v>3530</v>
      </c>
      <c r="F140">
        <v>3638.95</v>
      </c>
      <c r="G140">
        <v>1021158</v>
      </c>
      <c r="H140">
        <v>3688257375.4499998</v>
      </c>
      <c r="I140">
        <v>70977</v>
      </c>
      <c r="K140" t="s">
        <v>138</v>
      </c>
      <c r="L140">
        <v>3588</v>
      </c>
      <c r="M140">
        <v>3590</v>
      </c>
      <c r="N140">
        <v>3496.35</v>
      </c>
      <c r="O140">
        <v>3571.5</v>
      </c>
      <c r="P140">
        <v>710536</v>
      </c>
      <c r="Q140">
        <v>2519814574.9499998</v>
      </c>
      <c r="R140">
        <v>58174</v>
      </c>
      <c r="T140" t="s">
        <v>138</v>
      </c>
      <c r="U140">
        <v>3449.95</v>
      </c>
      <c r="V140">
        <v>3599.85</v>
      </c>
      <c r="W140">
        <v>3435</v>
      </c>
      <c r="X140">
        <v>3528.5</v>
      </c>
      <c r="Y140">
        <v>1042217</v>
      </c>
      <c r="Z140">
        <v>3665108875.0500002</v>
      </c>
      <c r="AA140">
        <v>76531</v>
      </c>
      <c r="AC140" t="s">
        <v>138</v>
      </c>
      <c r="AD140">
        <v>3370</v>
      </c>
      <c r="AE140">
        <v>3493</v>
      </c>
      <c r="AF140">
        <v>3335.25</v>
      </c>
      <c r="AG140">
        <v>3438.15</v>
      </c>
      <c r="AH140">
        <v>1012173</v>
      </c>
      <c r="AI140">
        <v>3470500232.25</v>
      </c>
      <c r="AJ140">
        <v>79286</v>
      </c>
      <c r="AL140" t="s">
        <v>138</v>
      </c>
      <c r="AM140">
        <v>3584.4</v>
      </c>
      <c r="AN140">
        <v>3588.85</v>
      </c>
      <c r="AO140">
        <v>3281.1</v>
      </c>
      <c r="AP140">
        <v>3307.8</v>
      </c>
      <c r="AQ140">
        <v>817697</v>
      </c>
      <c r="AR140">
        <v>2787483763.8000002</v>
      </c>
      <c r="AS140">
        <v>80992</v>
      </c>
      <c r="AU140" t="s">
        <v>138</v>
      </c>
      <c r="AV140">
        <v>3629</v>
      </c>
      <c r="AW140">
        <v>3629</v>
      </c>
      <c r="AX140">
        <v>3547.85</v>
      </c>
      <c r="AY140">
        <v>3583.15</v>
      </c>
      <c r="AZ140">
        <v>645207</v>
      </c>
      <c r="BA140">
        <v>2311982497</v>
      </c>
      <c r="BB140">
        <v>51338</v>
      </c>
      <c r="BD140" t="s">
        <v>138</v>
      </c>
      <c r="BE140">
        <v>3512</v>
      </c>
      <c r="BF140">
        <v>3633.8</v>
      </c>
      <c r="BG140">
        <v>3491</v>
      </c>
      <c r="BH140">
        <v>3609.5</v>
      </c>
      <c r="BI140">
        <v>974743</v>
      </c>
      <c r="BJ140">
        <v>3477310921.3499999</v>
      </c>
      <c r="BK140">
        <v>72243</v>
      </c>
    </row>
    <row r="141" spans="2:63" x14ac:dyDescent="0.3">
      <c r="B141" t="s">
        <v>139</v>
      </c>
      <c r="C141">
        <v>366.75</v>
      </c>
      <c r="D141">
        <v>373.9</v>
      </c>
      <c r="E141">
        <v>362.7</v>
      </c>
      <c r="F141">
        <v>371.15</v>
      </c>
      <c r="G141">
        <v>8545227</v>
      </c>
      <c r="H141">
        <v>3157832896.75</v>
      </c>
      <c r="I141">
        <v>111835</v>
      </c>
      <c r="K141" t="s">
        <v>139</v>
      </c>
      <c r="L141">
        <v>359.65</v>
      </c>
      <c r="M141">
        <v>370</v>
      </c>
      <c r="N141">
        <v>356.35</v>
      </c>
      <c r="O141">
        <v>366.8</v>
      </c>
      <c r="P141">
        <v>10088455</v>
      </c>
      <c r="Q141">
        <v>3664776233.1999998</v>
      </c>
      <c r="R141">
        <v>145463</v>
      </c>
      <c r="T141" t="s">
        <v>139</v>
      </c>
      <c r="U141">
        <v>339.05</v>
      </c>
      <c r="V141">
        <v>358.6</v>
      </c>
      <c r="W141">
        <v>336</v>
      </c>
      <c r="X141">
        <v>356.55</v>
      </c>
      <c r="Y141">
        <v>16718318</v>
      </c>
      <c r="Z141">
        <v>5912382565.3999996</v>
      </c>
      <c r="AA141">
        <v>257861</v>
      </c>
      <c r="AC141" t="s">
        <v>139</v>
      </c>
      <c r="AD141">
        <v>380.65</v>
      </c>
      <c r="AE141">
        <v>380.65</v>
      </c>
      <c r="AF141">
        <v>338.25</v>
      </c>
      <c r="AG141">
        <v>339.65</v>
      </c>
      <c r="AH141">
        <v>18772895</v>
      </c>
      <c r="AI141">
        <v>6602749338.5</v>
      </c>
      <c r="AJ141">
        <v>290921</v>
      </c>
      <c r="AL141" t="s">
        <v>139</v>
      </c>
      <c r="AM141">
        <v>381.4</v>
      </c>
      <c r="AN141">
        <v>384.7</v>
      </c>
      <c r="AO141">
        <v>365.4</v>
      </c>
      <c r="AP141">
        <v>375.8</v>
      </c>
      <c r="AQ141">
        <v>5496993</v>
      </c>
      <c r="AR141">
        <v>2064324252.9000001</v>
      </c>
      <c r="AS141">
        <v>81777</v>
      </c>
      <c r="AU141" t="s">
        <v>139</v>
      </c>
      <c r="AV141">
        <v>393.7</v>
      </c>
      <c r="AW141">
        <v>393.7</v>
      </c>
      <c r="AX141">
        <v>377.45</v>
      </c>
      <c r="AY141">
        <v>378.9</v>
      </c>
      <c r="AZ141">
        <v>3690162</v>
      </c>
      <c r="BA141">
        <v>1415422579.75</v>
      </c>
      <c r="BB141">
        <v>52890</v>
      </c>
      <c r="BD141" t="s">
        <v>139</v>
      </c>
      <c r="BE141">
        <v>386.5</v>
      </c>
      <c r="BF141">
        <v>396</v>
      </c>
      <c r="BG141">
        <v>376.1</v>
      </c>
      <c r="BH141">
        <v>391.85</v>
      </c>
      <c r="BI141">
        <v>7302616</v>
      </c>
      <c r="BJ141">
        <v>2833524988.4499998</v>
      </c>
      <c r="BK141">
        <v>99732</v>
      </c>
    </row>
    <row r="142" spans="2:63" x14ac:dyDescent="0.3">
      <c r="B142" t="s">
        <v>140</v>
      </c>
      <c r="C142">
        <v>90</v>
      </c>
      <c r="D142">
        <v>90.4</v>
      </c>
      <c r="E142">
        <v>88.6</v>
      </c>
      <c r="F142">
        <v>89.1</v>
      </c>
      <c r="G142">
        <v>15805466</v>
      </c>
      <c r="H142">
        <v>1410360060.4000001</v>
      </c>
      <c r="I142">
        <v>67856</v>
      </c>
      <c r="K142" t="s">
        <v>140</v>
      </c>
      <c r="L142">
        <v>89</v>
      </c>
      <c r="M142">
        <v>91.75</v>
      </c>
      <c r="N142">
        <v>88.15</v>
      </c>
      <c r="O142">
        <v>90.2</v>
      </c>
      <c r="P142">
        <v>31501740</v>
      </c>
      <c r="Q142">
        <v>2833367835.0999999</v>
      </c>
      <c r="R142">
        <v>112629</v>
      </c>
      <c r="T142" t="s">
        <v>140</v>
      </c>
      <c r="U142">
        <v>90.05</v>
      </c>
      <c r="V142">
        <v>90.55</v>
      </c>
      <c r="W142">
        <v>88.25</v>
      </c>
      <c r="X142">
        <v>88.55</v>
      </c>
      <c r="Y142">
        <v>21380770</v>
      </c>
      <c r="Z142">
        <v>1903846242.5999999</v>
      </c>
      <c r="AA142">
        <v>78459</v>
      </c>
      <c r="AC142" t="s">
        <v>140</v>
      </c>
      <c r="AD142">
        <v>93.25</v>
      </c>
      <c r="AE142">
        <v>93.8</v>
      </c>
      <c r="AF142">
        <v>89.55</v>
      </c>
      <c r="AG142">
        <v>90</v>
      </c>
      <c r="AH142">
        <v>36133110</v>
      </c>
      <c r="AI142">
        <v>3296014759.75</v>
      </c>
      <c r="AJ142">
        <v>111226</v>
      </c>
      <c r="AL142" t="s">
        <v>140</v>
      </c>
      <c r="AM142">
        <v>93.95</v>
      </c>
      <c r="AN142">
        <v>95.65</v>
      </c>
      <c r="AO142">
        <v>90.1</v>
      </c>
      <c r="AP142">
        <v>92.5</v>
      </c>
      <c r="AQ142">
        <v>88008676</v>
      </c>
      <c r="AR142">
        <v>8220144867.5500002</v>
      </c>
      <c r="AS142">
        <v>263816</v>
      </c>
      <c r="AU142" t="s">
        <v>140</v>
      </c>
      <c r="AV142">
        <v>90</v>
      </c>
      <c r="AW142">
        <v>95.55</v>
      </c>
      <c r="AX142">
        <v>88.2</v>
      </c>
      <c r="AY142">
        <v>92.95</v>
      </c>
      <c r="AZ142">
        <v>75496782</v>
      </c>
      <c r="BA142">
        <v>6981910632.1999998</v>
      </c>
      <c r="BB142">
        <v>225249</v>
      </c>
      <c r="BD142" t="s">
        <v>140</v>
      </c>
      <c r="BE142">
        <v>88.4</v>
      </c>
      <c r="BF142">
        <v>91.8</v>
      </c>
      <c r="BG142">
        <v>87.75</v>
      </c>
      <c r="BH142">
        <v>89.15</v>
      </c>
      <c r="BI142">
        <v>38572778</v>
      </c>
      <c r="BJ142">
        <v>3467527176.4499998</v>
      </c>
      <c r="BK142">
        <v>123277</v>
      </c>
    </row>
    <row r="143" spans="2:63" x14ac:dyDescent="0.3">
      <c r="B143" t="s">
        <v>141</v>
      </c>
      <c r="C143">
        <v>461.75</v>
      </c>
      <c r="D143">
        <v>466.95</v>
      </c>
      <c r="E143">
        <v>445</v>
      </c>
      <c r="F143">
        <v>450.3</v>
      </c>
      <c r="G143">
        <v>2146202</v>
      </c>
      <c r="H143">
        <v>975786742.60000002</v>
      </c>
      <c r="I143">
        <v>37854</v>
      </c>
      <c r="K143" t="s">
        <v>141</v>
      </c>
      <c r="L143">
        <v>456</v>
      </c>
      <c r="M143">
        <v>466.7</v>
      </c>
      <c r="N143">
        <v>454</v>
      </c>
      <c r="O143">
        <v>461.35</v>
      </c>
      <c r="P143">
        <v>1951289</v>
      </c>
      <c r="Q143">
        <v>899344516.5</v>
      </c>
      <c r="R143">
        <v>32308</v>
      </c>
      <c r="T143" t="s">
        <v>141</v>
      </c>
      <c r="U143">
        <v>437.5</v>
      </c>
      <c r="V143">
        <v>460</v>
      </c>
      <c r="W143">
        <v>434.2</v>
      </c>
      <c r="X143">
        <v>454.4</v>
      </c>
      <c r="Y143">
        <v>2101111</v>
      </c>
      <c r="Z143">
        <v>933427495.79999995</v>
      </c>
      <c r="AA143">
        <v>34904</v>
      </c>
      <c r="AC143" t="s">
        <v>141</v>
      </c>
      <c r="AD143">
        <v>448</v>
      </c>
      <c r="AE143">
        <v>453.5</v>
      </c>
      <c r="AF143">
        <v>432.05</v>
      </c>
      <c r="AG143">
        <v>436.3</v>
      </c>
      <c r="AH143">
        <v>2322033</v>
      </c>
      <c r="AI143">
        <v>1029288470.8</v>
      </c>
      <c r="AJ143">
        <v>46000</v>
      </c>
      <c r="AL143" t="s">
        <v>141</v>
      </c>
      <c r="AM143">
        <v>463.5</v>
      </c>
      <c r="AN143">
        <v>463.95</v>
      </c>
      <c r="AO143">
        <v>438.25</v>
      </c>
      <c r="AP143">
        <v>441.55</v>
      </c>
      <c r="AQ143">
        <v>2151407</v>
      </c>
      <c r="AR143">
        <v>960200288.14999998</v>
      </c>
      <c r="AS143">
        <v>33190</v>
      </c>
      <c r="AU143" t="s">
        <v>141</v>
      </c>
      <c r="AV143">
        <v>460</v>
      </c>
      <c r="AW143">
        <v>466</v>
      </c>
      <c r="AX143">
        <v>448.5</v>
      </c>
      <c r="AY143">
        <v>462.05</v>
      </c>
      <c r="AZ143">
        <v>2668682</v>
      </c>
      <c r="BA143">
        <v>1221045448.95</v>
      </c>
      <c r="BB143">
        <v>41606</v>
      </c>
      <c r="BD143" t="s">
        <v>141</v>
      </c>
      <c r="BE143">
        <v>458.9</v>
      </c>
      <c r="BF143">
        <v>472.5</v>
      </c>
      <c r="BG143">
        <v>453.45</v>
      </c>
      <c r="BH143">
        <v>457</v>
      </c>
      <c r="BI143">
        <v>2959038</v>
      </c>
      <c r="BJ143">
        <v>1371638771.5</v>
      </c>
      <c r="BK143">
        <v>47428</v>
      </c>
    </row>
    <row r="144" spans="2:63" x14ac:dyDescent="0.3">
      <c r="B144" t="s">
        <v>142</v>
      </c>
      <c r="C144">
        <v>189.05</v>
      </c>
      <c r="D144">
        <v>190.85</v>
      </c>
      <c r="E144">
        <v>186.45</v>
      </c>
      <c r="F144">
        <v>189</v>
      </c>
      <c r="G144">
        <v>4588831</v>
      </c>
      <c r="H144">
        <v>866035350.60000002</v>
      </c>
      <c r="I144">
        <v>35230</v>
      </c>
      <c r="K144" t="s">
        <v>142</v>
      </c>
      <c r="L144">
        <v>183.4</v>
      </c>
      <c r="M144">
        <v>191.7</v>
      </c>
      <c r="N144">
        <v>183.4</v>
      </c>
      <c r="O144">
        <v>189.1</v>
      </c>
      <c r="P144">
        <v>7129397</v>
      </c>
      <c r="Q144">
        <v>1345314993.45</v>
      </c>
      <c r="R144">
        <v>52137</v>
      </c>
      <c r="T144" t="s">
        <v>142</v>
      </c>
      <c r="U144">
        <v>185</v>
      </c>
      <c r="V144">
        <v>185.9</v>
      </c>
      <c r="W144">
        <v>182.2</v>
      </c>
      <c r="X144">
        <v>184.95</v>
      </c>
      <c r="Y144">
        <v>7707953</v>
      </c>
      <c r="Z144">
        <v>1419320421.5</v>
      </c>
      <c r="AA144">
        <v>58552</v>
      </c>
      <c r="AC144" t="s">
        <v>142</v>
      </c>
      <c r="AD144">
        <v>182.25</v>
      </c>
      <c r="AE144">
        <v>186</v>
      </c>
      <c r="AF144">
        <v>178</v>
      </c>
      <c r="AG144">
        <v>184.4</v>
      </c>
      <c r="AH144">
        <v>5743344</v>
      </c>
      <c r="AI144">
        <v>1051111542.25</v>
      </c>
      <c r="AJ144">
        <v>59514</v>
      </c>
      <c r="AL144" t="s">
        <v>142</v>
      </c>
      <c r="AM144">
        <v>182.05</v>
      </c>
      <c r="AN144">
        <v>185</v>
      </c>
      <c r="AO144">
        <v>179.6</v>
      </c>
      <c r="AP144">
        <v>182.2</v>
      </c>
      <c r="AQ144">
        <v>7227687</v>
      </c>
      <c r="AR144">
        <v>1317989565.75</v>
      </c>
      <c r="AS144">
        <v>52137</v>
      </c>
      <c r="AU144" t="s">
        <v>142</v>
      </c>
      <c r="AV144">
        <v>186</v>
      </c>
      <c r="AW144">
        <v>186</v>
      </c>
      <c r="AX144">
        <v>182.65</v>
      </c>
      <c r="AY144">
        <v>183.8</v>
      </c>
      <c r="AZ144">
        <v>3425171</v>
      </c>
      <c r="BA144">
        <v>631883825.10000002</v>
      </c>
      <c r="BB144">
        <v>35083</v>
      </c>
      <c r="BD144" t="s">
        <v>142</v>
      </c>
      <c r="BE144">
        <v>184.75</v>
      </c>
      <c r="BF144">
        <v>187.35</v>
      </c>
      <c r="BG144">
        <v>183.1</v>
      </c>
      <c r="BH144">
        <v>186</v>
      </c>
      <c r="BI144">
        <v>5162330</v>
      </c>
      <c r="BJ144">
        <v>957557788.79999995</v>
      </c>
      <c r="BK144">
        <v>51701</v>
      </c>
    </row>
    <row r="145" spans="2:63" x14ac:dyDescent="0.3">
      <c r="B145" t="s">
        <v>143</v>
      </c>
      <c r="C145">
        <v>26.95</v>
      </c>
      <c r="D145">
        <v>27</v>
      </c>
      <c r="E145">
        <v>26</v>
      </c>
      <c r="F145">
        <v>26.55</v>
      </c>
      <c r="G145">
        <v>14604827</v>
      </c>
      <c r="H145">
        <v>387088689.80000001</v>
      </c>
      <c r="I145">
        <v>51172</v>
      </c>
      <c r="K145" t="s">
        <v>143</v>
      </c>
      <c r="L145">
        <v>27.2</v>
      </c>
      <c r="M145">
        <v>27.6</v>
      </c>
      <c r="N145">
        <v>26.8</v>
      </c>
      <c r="O145">
        <v>26.9</v>
      </c>
      <c r="P145">
        <v>12109506</v>
      </c>
      <c r="Q145">
        <v>327971317.75</v>
      </c>
      <c r="R145">
        <v>52210</v>
      </c>
      <c r="T145" t="s">
        <v>143</v>
      </c>
      <c r="U145">
        <v>27.15</v>
      </c>
      <c r="V145">
        <v>27.6</v>
      </c>
      <c r="W145">
        <v>27.1</v>
      </c>
      <c r="X145">
        <v>27.15</v>
      </c>
      <c r="Y145">
        <v>9932936</v>
      </c>
      <c r="Z145">
        <v>270533181.5</v>
      </c>
      <c r="AA145">
        <v>41038</v>
      </c>
      <c r="AC145" t="s">
        <v>143</v>
      </c>
      <c r="AD145">
        <v>27.7</v>
      </c>
      <c r="AE145">
        <v>28</v>
      </c>
      <c r="AF145">
        <v>27.1</v>
      </c>
      <c r="AG145">
        <v>27.4</v>
      </c>
      <c r="AH145">
        <v>16161651</v>
      </c>
      <c r="AI145">
        <v>446327353.60000002</v>
      </c>
      <c r="AJ145">
        <v>51088</v>
      </c>
      <c r="AL145" t="s">
        <v>143</v>
      </c>
      <c r="AM145">
        <v>28.65</v>
      </c>
      <c r="AN145">
        <v>28.65</v>
      </c>
      <c r="AO145">
        <v>26.8</v>
      </c>
      <c r="AP145">
        <v>27.55</v>
      </c>
      <c r="AQ145">
        <v>20466695</v>
      </c>
      <c r="AR145">
        <v>566298009.10000002</v>
      </c>
      <c r="AS145">
        <v>61339</v>
      </c>
      <c r="AU145" t="s">
        <v>143</v>
      </c>
      <c r="AV145">
        <v>28.2</v>
      </c>
      <c r="AW145">
        <v>29</v>
      </c>
      <c r="AX145">
        <v>27.3</v>
      </c>
      <c r="AY145">
        <v>28.7</v>
      </c>
      <c r="AZ145">
        <v>23447394</v>
      </c>
      <c r="BA145">
        <v>668170313.29999995</v>
      </c>
      <c r="BB145">
        <v>72060</v>
      </c>
      <c r="BD145" t="s">
        <v>143</v>
      </c>
      <c r="BE145">
        <v>28.4</v>
      </c>
      <c r="BF145">
        <v>28.8</v>
      </c>
      <c r="BG145">
        <v>27.9</v>
      </c>
      <c r="BH145">
        <v>28.2</v>
      </c>
      <c r="BI145">
        <v>13377407</v>
      </c>
      <c r="BJ145">
        <v>378897491</v>
      </c>
      <c r="BK145">
        <v>45799</v>
      </c>
    </row>
    <row r="146" spans="2:63" x14ac:dyDescent="0.3">
      <c r="B146" t="s">
        <v>507</v>
      </c>
      <c r="C146">
        <v>153.6</v>
      </c>
      <c r="D146">
        <v>165</v>
      </c>
      <c r="E146">
        <v>152</v>
      </c>
      <c r="F146">
        <v>163.25</v>
      </c>
      <c r="G146">
        <v>38378398</v>
      </c>
      <c r="H146">
        <v>6157874278.3000002</v>
      </c>
      <c r="I146">
        <v>247438</v>
      </c>
      <c r="K146" t="s">
        <v>507</v>
      </c>
      <c r="L146">
        <v>155.1</v>
      </c>
      <c r="M146">
        <v>159.5</v>
      </c>
      <c r="N146">
        <v>152.85</v>
      </c>
      <c r="O146">
        <v>153.94999999999999</v>
      </c>
      <c r="P146">
        <v>15507263</v>
      </c>
      <c r="Q146">
        <v>2429140986.4499998</v>
      </c>
      <c r="R146">
        <v>107370</v>
      </c>
      <c r="T146" t="s">
        <v>507</v>
      </c>
      <c r="U146">
        <v>150.44999999999999</v>
      </c>
      <c r="V146">
        <v>154.65</v>
      </c>
      <c r="W146">
        <v>149.35</v>
      </c>
      <c r="X146">
        <v>153.55000000000001</v>
      </c>
      <c r="Y146">
        <v>13737028</v>
      </c>
      <c r="Z146">
        <v>2099258473.3</v>
      </c>
      <c r="AA146">
        <v>94691</v>
      </c>
      <c r="AC146" t="s">
        <v>507</v>
      </c>
      <c r="AD146">
        <v>152</v>
      </c>
      <c r="AE146">
        <v>155.69999999999999</v>
      </c>
      <c r="AF146">
        <v>148.05000000000001</v>
      </c>
      <c r="AG146">
        <v>150.25</v>
      </c>
      <c r="AH146">
        <v>21833565</v>
      </c>
      <c r="AI146">
        <v>3322116936.0999999</v>
      </c>
      <c r="AJ146">
        <v>150223</v>
      </c>
      <c r="AL146" t="s">
        <v>507</v>
      </c>
      <c r="AM146">
        <v>163.5</v>
      </c>
      <c r="AN146">
        <v>164.3</v>
      </c>
      <c r="AO146">
        <v>148.05000000000001</v>
      </c>
      <c r="AP146">
        <v>149.5</v>
      </c>
      <c r="AQ146">
        <v>23890131</v>
      </c>
      <c r="AR146">
        <v>3653302493.75</v>
      </c>
      <c r="AS146">
        <v>163882</v>
      </c>
      <c r="AU146" t="s">
        <v>507</v>
      </c>
      <c r="AV146">
        <v>166.7</v>
      </c>
      <c r="AW146">
        <v>172.2</v>
      </c>
      <c r="AX146">
        <v>162.5</v>
      </c>
      <c r="AY146">
        <v>164.2</v>
      </c>
      <c r="AZ146">
        <v>28283411</v>
      </c>
      <c r="BA146">
        <v>4728892474.3999996</v>
      </c>
      <c r="BB146">
        <v>188588</v>
      </c>
      <c r="BD146" t="s">
        <v>507</v>
      </c>
      <c r="BE146">
        <v>163</v>
      </c>
      <c r="BF146">
        <v>172.95</v>
      </c>
      <c r="BG146">
        <v>156.6</v>
      </c>
      <c r="BH146">
        <v>169.65</v>
      </c>
      <c r="BI146">
        <v>32118963</v>
      </c>
      <c r="BJ146">
        <v>5271298909.9499998</v>
      </c>
      <c r="BK146">
        <v>213916</v>
      </c>
    </row>
  </sheetData>
  <mergeCells count="7">
    <mergeCell ref="AU1:BB1"/>
    <mergeCell ref="BD1:BK1"/>
    <mergeCell ref="B1:I1"/>
    <mergeCell ref="K1:R1"/>
    <mergeCell ref="T1:AA1"/>
    <mergeCell ref="AC1:AJ1"/>
    <mergeCell ref="AL1:AS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FF0000"/>
  </sheetPr>
  <dimension ref="A1:T146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5546875" bestFit="1" customWidth="1"/>
    <col min="2" max="2" width="3.5546875" customWidth="1"/>
    <col min="3" max="6" width="7.44140625" bestFit="1" customWidth="1"/>
    <col min="7" max="7" width="2.88671875" style="27" customWidth="1"/>
    <col min="8" max="11" width="7.44140625" bestFit="1" customWidth="1"/>
    <col min="12" max="12" width="2.6640625" style="27" customWidth="1"/>
    <col min="13" max="16" width="7.44140625" bestFit="1" customWidth="1"/>
    <col min="17" max="17" width="3.6640625" customWidth="1"/>
    <col min="18" max="18" width="22.5546875" bestFit="1" customWidth="1"/>
    <col min="19" max="19" width="3" customWidth="1"/>
    <col min="20" max="20" width="17" bestFit="1" customWidth="1"/>
  </cols>
  <sheetData>
    <row r="1" spans="1:20" ht="15.6" x14ac:dyDescent="0.3">
      <c r="A1" s="1"/>
      <c r="B1" s="1"/>
      <c r="C1" s="82" t="s">
        <v>337</v>
      </c>
      <c r="D1" s="82"/>
      <c r="E1" s="82"/>
      <c r="F1" s="82"/>
      <c r="G1" s="25"/>
      <c r="H1" s="83" t="s">
        <v>331</v>
      </c>
      <c r="I1" s="83"/>
      <c r="J1" s="83"/>
      <c r="K1" s="83"/>
      <c r="L1" s="25"/>
      <c r="M1" s="92" t="s">
        <v>332</v>
      </c>
      <c r="N1" s="92"/>
      <c r="O1" s="92"/>
      <c r="P1" s="92"/>
    </row>
    <row r="2" spans="1:20" x14ac:dyDescent="0.3">
      <c r="A2" s="2" t="s">
        <v>0</v>
      </c>
      <c r="B2" s="2"/>
      <c r="C2" s="2" t="s">
        <v>1</v>
      </c>
      <c r="D2" s="2" t="s">
        <v>2</v>
      </c>
      <c r="E2" s="2" t="s">
        <v>3</v>
      </c>
      <c r="F2" s="2" t="s">
        <v>149</v>
      </c>
      <c r="G2" s="26"/>
      <c r="H2" s="2" t="s">
        <v>1</v>
      </c>
      <c r="I2" s="2" t="s">
        <v>2</v>
      </c>
      <c r="J2" s="2" t="s">
        <v>3</v>
      </c>
      <c r="K2" s="2" t="s">
        <v>149</v>
      </c>
      <c r="L2" s="26"/>
      <c r="M2" s="2" t="s">
        <v>1</v>
      </c>
      <c r="N2" s="2" t="s">
        <v>2</v>
      </c>
      <c r="O2" s="2" t="s">
        <v>3</v>
      </c>
      <c r="P2" s="2" t="s">
        <v>149</v>
      </c>
      <c r="R2" s="2" t="s">
        <v>358</v>
      </c>
      <c r="T2" s="2" t="s">
        <v>356</v>
      </c>
    </row>
    <row r="3" spans="1:20" x14ac:dyDescent="0.3">
      <c r="A3" s="137" t="str">
        <f>'D Data'!A3</f>
        <v>ACC</v>
      </c>
      <c r="C3" s="137" t="str">
        <f>'D Master'!G3</f>
        <v>Y</v>
      </c>
      <c r="D3" s="137" t="str">
        <f>'D Master'!H3</f>
        <v>Y</v>
      </c>
      <c r="E3" s="137" t="str">
        <f>'D Master'!I3</f>
        <v>Y</v>
      </c>
      <c r="F3" s="137" t="str">
        <f>'D Master'!J3</f>
        <v>N</v>
      </c>
      <c r="H3" s="137" t="str">
        <f>'D Master'!W3</f>
        <v>Y</v>
      </c>
      <c r="I3" s="137" t="str">
        <f>'D Master'!X3</f>
        <v>N</v>
      </c>
      <c r="J3" s="137" t="str">
        <f>'D Master'!Y3</f>
        <v>Y</v>
      </c>
      <c r="K3" s="137" t="str">
        <f>'D Master'!Z3</f>
        <v>N</v>
      </c>
      <c r="M3" s="137" t="str">
        <f>'D Master'!AM3</f>
        <v>N</v>
      </c>
      <c r="N3" s="137" t="str">
        <f>'D Master'!AN3</f>
        <v>N</v>
      </c>
      <c r="O3" s="137" t="str">
        <f>'D Master'!AO3</f>
        <v>Y</v>
      </c>
      <c r="P3" s="137" t="str">
        <f>'D Master'!AP3</f>
        <v>N</v>
      </c>
      <c r="R3" s="137">
        <f>'D Master'!B3</f>
        <v>1208.8399999999999</v>
      </c>
      <c r="T3" s="138">
        <f>AVERAGE('D Master'!AI3:AL3)</f>
        <v>19.734999999999999</v>
      </c>
    </row>
    <row r="4" spans="1:20" x14ac:dyDescent="0.3">
      <c r="A4" s="137" t="str">
        <f>'D Data'!A4</f>
        <v>ADANIENT</v>
      </c>
      <c r="C4" s="137" t="str">
        <f>'D Master'!G4</f>
        <v>N</v>
      </c>
      <c r="D4" s="137" t="str">
        <f>'D Master'!H4</f>
        <v>N</v>
      </c>
      <c r="E4" s="137" t="str">
        <f>'D Master'!I4</f>
        <v>Y</v>
      </c>
      <c r="F4" s="137" t="str">
        <f>'D Master'!J4</f>
        <v>N</v>
      </c>
      <c r="H4" s="137" t="str">
        <f>'D Master'!W4</f>
        <v>N</v>
      </c>
      <c r="I4" s="137" t="str">
        <f>'D Master'!X4</f>
        <v>Y</v>
      </c>
      <c r="J4" s="137" t="str">
        <f>'D Master'!Y4</f>
        <v>N</v>
      </c>
      <c r="K4" s="137" t="str">
        <f>'D Master'!Z4</f>
        <v>Y</v>
      </c>
      <c r="M4" s="137" t="str">
        <f>'D Master'!AM4</f>
        <v>N</v>
      </c>
      <c r="N4" s="137" t="str">
        <f>'D Master'!AN4</f>
        <v>Y</v>
      </c>
      <c r="O4" s="137" t="str">
        <f>'D Master'!AO4</f>
        <v>N</v>
      </c>
      <c r="P4" s="137" t="str">
        <f>'D Master'!AP4</f>
        <v>Y</v>
      </c>
      <c r="R4" s="137">
        <f>'D Master'!B4</f>
        <v>138.49</v>
      </c>
      <c r="T4" s="138">
        <f>AVERAGE('D Master'!AI4:AL4)</f>
        <v>17.045000000000002</v>
      </c>
    </row>
    <row r="5" spans="1:20" x14ac:dyDescent="0.3">
      <c r="A5" s="137" t="str">
        <f>'D Data'!A5</f>
        <v>ADANIPORTS</v>
      </c>
      <c r="C5" s="137" t="str">
        <f>'D Master'!G5</f>
        <v>N</v>
      </c>
      <c r="D5" s="137" t="str">
        <f>'D Master'!H5</f>
        <v>N</v>
      </c>
      <c r="E5" s="137" t="str">
        <f>'D Master'!I5</f>
        <v>Y</v>
      </c>
      <c r="F5" s="137" t="str">
        <f>'D Master'!J5</f>
        <v>Y</v>
      </c>
      <c r="H5" s="137" t="str">
        <f>'D Master'!W5</f>
        <v>N</v>
      </c>
      <c r="I5" s="137" t="str">
        <f>'D Master'!X5</f>
        <v>N</v>
      </c>
      <c r="J5" s="137" t="str">
        <f>'D Master'!Y5</f>
        <v>N</v>
      </c>
      <c r="K5" s="137" t="str">
        <f>'D Master'!Z5</f>
        <v>Y</v>
      </c>
      <c r="M5" s="137" t="str">
        <f>'D Master'!AM5</f>
        <v>N</v>
      </c>
      <c r="N5" s="137" t="str">
        <f>'D Master'!AN5</f>
        <v>Y</v>
      </c>
      <c r="O5" s="137" t="str">
        <f>'D Master'!AO5</f>
        <v>Y</v>
      </c>
      <c r="P5" s="137" t="str">
        <f>'D Master'!AP5</f>
        <v>Y</v>
      </c>
      <c r="R5" s="137">
        <f>'D Master'!B5</f>
        <v>310.11</v>
      </c>
      <c r="T5" s="138">
        <f>AVERAGE('D Master'!AI5:AL5)</f>
        <v>32.28</v>
      </c>
    </row>
    <row r="6" spans="1:20" x14ac:dyDescent="0.3">
      <c r="A6" s="137" t="str">
        <f>'D Data'!A6</f>
        <v>ADANIPOWER</v>
      </c>
      <c r="C6" s="137" t="str">
        <f>'D Master'!G6</f>
        <v>N</v>
      </c>
      <c r="D6" s="137" t="str">
        <f>'D Master'!H6</f>
        <v>N</v>
      </c>
      <c r="E6" s="137" t="str">
        <f>'D Master'!I6</f>
        <v>Y</v>
      </c>
      <c r="F6" s="137" t="str">
        <f>'D Master'!J6</f>
        <v>Y</v>
      </c>
      <c r="H6" s="137" t="str">
        <f>'D Master'!W6</f>
        <v>N</v>
      </c>
      <c r="I6" s="137" t="str">
        <f>'D Master'!X6</f>
        <v>N</v>
      </c>
      <c r="J6" s="137" t="str">
        <f>'D Master'!Y6</f>
        <v>N</v>
      </c>
      <c r="K6" s="137" t="str">
        <f>'D Master'!Z6</f>
        <v>Y</v>
      </c>
      <c r="M6" s="137" t="str">
        <f>'D Master'!AM6</f>
        <v>N</v>
      </c>
      <c r="N6" s="137" t="str">
        <f>'D Master'!AN6</f>
        <v>Y</v>
      </c>
      <c r="O6" s="137" t="str">
        <f>'D Master'!AO6</f>
        <v>N</v>
      </c>
      <c r="P6" s="137" t="str">
        <f>'D Master'!AP6</f>
        <v>N</v>
      </c>
      <c r="R6" s="137">
        <f>'D Master'!B6</f>
        <v>33.46</v>
      </c>
      <c r="T6" s="138">
        <f>AVERAGE('D Master'!AI6:AL6)</f>
        <v>19.484999999999999</v>
      </c>
    </row>
    <row r="7" spans="1:20" x14ac:dyDescent="0.3">
      <c r="A7" s="137" t="str">
        <f>'D Data'!A7</f>
        <v>AMARAJABAT</v>
      </c>
      <c r="C7" s="137" t="str">
        <f>'D Master'!G7</f>
        <v>Y</v>
      </c>
      <c r="D7" s="137" t="str">
        <f>'D Master'!H7</f>
        <v>Y</v>
      </c>
      <c r="E7" s="137" t="str">
        <f>'D Master'!I7</f>
        <v>Y</v>
      </c>
      <c r="F7" s="137" t="str">
        <f>'D Master'!J7</f>
        <v>N</v>
      </c>
      <c r="H7" s="137" t="str">
        <f>'D Master'!W7</f>
        <v>N</v>
      </c>
      <c r="I7" s="137" t="str">
        <f>'D Master'!X7</f>
        <v>Y</v>
      </c>
      <c r="J7" s="137" t="str">
        <f>'D Master'!Y7</f>
        <v>Y</v>
      </c>
      <c r="K7" s="137" t="str">
        <f>'D Master'!Z7</f>
        <v>N</v>
      </c>
      <c r="M7" s="137" t="str">
        <f>'D Master'!AM7</f>
        <v>N</v>
      </c>
      <c r="N7" s="137" t="str">
        <f>'D Master'!AN7</f>
        <v>N</v>
      </c>
      <c r="O7" s="137" t="str">
        <f>'D Master'!AO7</f>
        <v>Y</v>
      </c>
      <c r="P7" s="137" t="str">
        <f>'D Master'!AP7</f>
        <v>Y</v>
      </c>
      <c r="R7" s="137">
        <f>'D Master'!B7</f>
        <v>602.42999999999995</v>
      </c>
      <c r="T7" s="138">
        <f>AVERAGE('D Master'!AI7:AL7)</f>
        <v>9.2125000000000004</v>
      </c>
    </row>
    <row r="8" spans="1:20" x14ac:dyDescent="0.3">
      <c r="A8" s="137" t="str">
        <f>'D Data'!A8</f>
        <v>AMBUJACEM</v>
      </c>
      <c r="C8" s="137" t="str">
        <f>'D Master'!G8</f>
        <v>Y</v>
      </c>
      <c r="D8" s="137" t="str">
        <f>'D Master'!H8</f>
        <v>Y</v>
      </c>
      <c r="E8" s="137" t="str">
        <f>'D Master'!I8</f>
        <v>Y</v>
      </c>
      <c r="F8" s="137" t="str">
        <f>'D Master'!J8</f>
        <v>N</v>
      </c>
      <c r="H8" s="137" t="str">
        <f>'D Master'!W8</f>
        <v>Y</v>
      </c>
      <c r="I8" s="137" t="str">
        <f>'D Master'!X8</f>
        <v>Y</v>
      </c>
      <c r="J8" s="137" t="str">
        <f>'D Master'!Y8</f>
        <v>Y</v>
      </c>
      <c r="K8" s="137" t="str">
        <f>'D Master'!Z8</f>
        <v>N</v>
      </c>
      <c r="M8" s="137" t="str">
        <f>'D Master'!AM8</f>
        <v>N</v>
      </c>
      <c r="N8" s="137" t="str">
        <f>'D Master'!AN8</f>
        <v>Y</v>
      </c>
      <c r="O8" s="137" t="str">
        <f>'D Master'!AO8</f>
        <v>Y</v>
      </c>
      <c r="P8" s="137" t="str">
        <f>'D Master'!AP8</f>
        <v>N</v>
      </c>
      <c r="R8" s="137">
        <f>'D Master'!B8</f>
        <v>185.08</v>
      </c>
      <c r="T8" s="138">
        <f>AVERAGE('D Master'!AI8:AL8)</f>
        <v>36.607500000000002</v>
      </c>
    </row>
    <row r="9" spans="1:20" x14ac:dyDescent="0.3">
      <c r="A9" s="137" t="str">
        <f>'D Data'!A9</f>
        <v>APOLLOHOSP</v>
      </c>
      <c r="C9" s="137" t="str">
        <f>'D Master'!G9</f>
        <v>N</v>
      </c>
      <c r="D9" s="137" t="str">
        <f>'D Master'!H9</f>
        <v>Y</v>
      </c>
      <c r="E9" s="137" t="str">
        <f>'D Master'!I9</f>
        <v>Y</v>
      </c>
      <c r="F9" s="137" t="str">
        <f>'D Master'!J9</f>
        <v>N</v>
      </c>
      <c r="H9" s="137" t="str">
        <f>'D Master'!W9</f>
        <v>N</v>
      </c>
      <c r="I9" s="137" t="str">
        <f>'D Master'!X9</f>
        <v>Y</v>
      </c>
      <c r="J9" s="137" t="str">
        <f>'D Master'!Y9</f>
        <v>N</v>
      </c>
      <c r="K9" s="137" t="str">
        <f>'D Master'!Z9</f>
        <v>Y</v>
      </c>
      <c r="M9" s="137" t="str">
        <f>'D Master'!AM9</f>
        <v>N</v>
      </c>
      <c r="N9" s="137" t="str">
        <f>'D Master'!AN9</f>
        <v>N</v>
      </c>
      <c r="O9" s="137" t="str">
        <f>'D Master'!AO9</f>
        <v>Y</v>
      </c>
      <c r="P9" s="137" t="str">
        <f>'D Master'!AP9</f>
        <v>Y</v>
      </c>
      <c r="R9" s="137">
        <f>'D Master'!B9</f>
        <v>1275.02</v>
      </c>
      <c r="T9" s="138">
        <f>AVERAGE('D Master'!AI9:AL9)</f>
        <v>36.58</v>
      </c>
    </row>
    <row r="10" spans="1:20" x14ac:dyDescent="0.3">
      <c r="A10" s="137" t="str">
        <f>'D Data'!A10</f>
        <v>APOLLOTYRE</v>
      </c>
      <c r="C10" s="137" t="str">
        <f>'D Master'!G10</f>
        <v>N</v>
      </c>
      <c r="D10" s="137" t="str">
        <f>'D Master'!H10</f>
        <v>Y</v>
      </c>
      <c r="E10" s="137" t="str">
        <f>'D Master'!I10</f>
        <v>N</v>
      </c>
      <c r="F10" s="137" t="str">
        <f>'D Master'!J10</f>
        <v>Y</v>
      </c>
      <c r="H10" s="137" t="str">
        <f>'D Master'!W10</f>
        <v>N</v>
      </c>
      <c r="I10" s="137" t="str">
        <f>'D Master'!X10</f>
        <v>Y</v>
      </c>
      <c r="J10" s="137" t="str">
        <f>'D Master'!Y10</f>
        <v>Y</v>
      </c>
      <c r="K10" s="137" t="str">
        <f>'D Master'!Z10</f>
        <v>N</v>
      </c>
      <c r="M10" s="137" t="str">
        <f>'D Master'!AM10</f>
        <v>N</v>
      </c>
      <c r="N10" s="137" t="str">
        <f>'D Master'!AN10</f>
        <v>Y</v>
      </c>
      <c r="O10" s="137" t="str">
        <f>'D Master'!AO10</f>
        <v>Y</v>
      </c>
      <c r="P10" s="137" t="str">
        <f>'D Master'!AP10</f>
        <v>N</v>
      </c>
      <c r="R10" s="137">
        <f>'D Master'!B10</f>
        <v>91.32</v>
      </c>
      <c r="T10" s="138">
        <f>AVERAGE('D Master'!AI10:AL10)</f>
        <v>16.574999999999999</v>
      </c>
    </row>
    <row r="11" spans="1:20" x14ac:dyDescent="0.3">
      <c r="A11" s="137" t="str">
        <f>'D Data'!A11</f>
        <v>ASHOKLEY</v>
      </c>
      <c r="C11" s="137" t="str">
        <f>'D Master'!G11</f>
        <v>N</v>
      </c>
      <c r="D11" s="137" t="str">
        <f>'D Master'!H11</f>
        <v>Y</v>
      </c>
      <c r="E11" s="137" t="str">
        <f>'D Master'!I11</f>
        <v>N</v>
      </c>
      <c r="F11" s="137" t="str">
        <f>'D Master'!J11</f>
        <v>Y</v>
      </c>
      <c r="H11" s="137" t="str">
        <f>'D Master'!W11</f>
        <v>N</v>
      </c>
      <c r="I11" s="137" t="str">
        <f>'D Master'!X11</f>
        <v>Y</v>
      </c>
      <c r="J11" s="137" t="str">
        <f>'D Master'!Y11</f>
        <v>Y</v>
      </c>
      <c r="K11" s="137" t="str">
        <f>'D Master'!Z11</f>
        <v>N</v>
      </c>
      <c r="M11" s="137" t="str">
        <f>'D Master'!AM11</f>
        <v>Y</v>
      </c>
      <c r="N11" s="137" t="str">
        <f>'D Master'!AN11</f>
        <v>N</v>
      </c>
      <c r="O11" s="137" t="str">
        <f>'D Master'!AO11</f>
        <v>Y</v>
      </c>
      <c r="P11" s="137" t="str">
        <f>'D Master'!AP11</f>
        <v>N</v>
      </c>
      <c r="R11" s="137">
        <f>'D Master'!B11</f>
        <v>44.41</v>
      </c>
      <c r="T11" s="138">
        <f>AVERAGE('D Master'!AI11:AL11)</f>
        <v>25.712499999999999</v>
      </c>
    </row>
    <row r="12" spans="1:20" x14ac:dyDescent="0.3">
      <c r="A12" s="137" t="str">
        <f>'D Data'!A12</f>
        <v>ASIANPAINT</v>
      </c>
      <c r="C12" s="137" t="str">
        <f>'D Master'!G12</f>
        <v>Y</v>
      </c>
      <c r="D12" s="137" t="str">
        <f>'D Master'!H12</f>
        <v>Y</v>
      </c>
      <c r="E12" s="137" t="str">
        <f>'D Master'!I12</f>
        <v>Y</v>
      </c>
      <c r="F12" s="137" t="str">
        <f>'D Master'!J12</f>
        <v>N</v>
      </c>
      <c r="H12" s="137" t="str">
        <f>'D Master'!W12</f>
        <v>Y</v>
      </c>
      <c r="I12" s="137" t="str">
        <f>'D Master'!X12</f>
        <v>Y</v>
      </c>
      <c r="J12" s="137" t="str">
        <f>'D Master'!Y12</f>
        <v>N</v>
      </c>
      <c r="K12" s="137" t="str">
        <f>'D Master'!Z12</f>
        <v>Y</v>
      </c>
      <c r="M12" s="137" t="str">
        <f>'D Master'!AM12</f>
        <v>N</v>
      </c>
      <c r="N12" s="137" t="str">
        <f>'D Master'!AN12</f>
        <v>N</v>
      </c>
      <c r="O12" s="137" t="str">
        <f>'D Master'!AO12</f>
        <v>Y</v>
      </c>
      <c r="P12" s="137" t="str">
        <f>'D Master'!AP12</f>
        <v>Y</v>
      </c>
      <c r="R12" s="137">
        <f>'D Master'!B12</f>
        <v>1603.55</v>
      </c>
      <c r="T12" s="138">
        <f>AVERAGE('D Master'!AI12:AL12)</f>
        <v>38.709999999999994</v>
      </c>
    </row>
    <row r="13" spans="1:20" x14ac:dyDescent="0.3">
      <c r="A13" s="137" t="str">
        <f>'D Data'!A13</f>
        <v>AUROPHARMA</v>
      </c>
      <c r="C13" s="137" t="str">
        <f>'D Master'!G13</f>
        <v>Y</v>
      </c>
      <c r="D13" s="137" t="str">
        <f>'D Master'!H13</f>
        <v>Y</v>
      </c>
      <c r="E13" s="137" t="str">
        <f>'D Master'!I13</f>
        <v>Y</v>
      </c>
      <c r="F13" s="137" t="str">
        <f>'D Master'!J13</f>
        <v>N</v>
      </c>
      <c r="H13" s="137" t="str">
        <f>'D Master'!W13</f>
        <v>N</v>
      </c>
      <c r="I13" s="137" t="str">
        <f>'D Master'!X13</f>
        <v>N</v>
      </c>
      <c r="J13" s="137" t="str">
        <f>'D Master'!Y13</f>
        <v>Y</v>
      </c>
      <c r="K13" s="137" t="str">
        <f>'D Master'!Z13</f>
        <v>N</v>
      </c>
      <c r="M13" s="137" t="str">
        <f>'D Master'!AM13</f>
        <v>N</v>
      </c>
      <c r="N13" s="137" t="str">
        <f>'D Master'!AN13</f>
        <v>N</v>
      </c>
      <c r="O13" s="137" t="str">
        <f>'D Master'!AO13</f>
        <v>Y</v>
      </c>
      <c r="P13" s="137" t="str">
        <f>'D Master'!AP13</f>
        <v>N</v>
      </c>
      <c r="R13" s="137">
        <f>'D Master'!B13</f>
        <v>724.03</v>
      </c>
      <c r="T13" s="138">
        <f>AVERAGE('D Master'!AI13:AL13)</f>
        <v>15.379999999999999</v>
      </c>
    </row>
    <row r="14" spans="1:20" x14ac:dyDescent="0.3">
      <c r="A14" s="137" t="str">
        <f>'D Data'!A14</f>
        <v>AXISBANK</v>
      </c>
      <c r="C14" s="137" t="str">
        <f>'D Master'!G14</f>
        <v>N</v>
      </c>
      <c r="D14" s="137" t="str">
        <f>'D Master'!H14</f>
        <v>Y</v>
      </c>
      <c r="E14" s="137" t="str">
        <f>'D Master'!I14</f>
        <v>N</v>
      </c>
      <c r="F14" s="137" t="str">
        <f>'D Master'!J14</f>
        <v>N</v>
      </c>
      <c r="H14" s="137" t="str">
        <f>'D Master'!W14</f>
        <v>Y</v>
      </c>
      <c r="I14" s="137" t="str">
        <f>'D Master'!X14</f>
        <v>N</v>
      </c>
      <c r="J14" s="137" t="str">
        <f>'D Master'!Y14</f>
        <v>N</v>
      </c>
      <c r="K14" s="137" t="str">
        <f>'D Master'!Z14</f>
        <v>N</v>
      </c>
      <c r="M14" s="137" t="str">
        <f>'D Master'!AM14</f>
        <v>Y</v>
      </c>
      <c r="N14" s="137" t="str">
        <f>'D Master'!AN14</f>
        <v>N</v>
      </c>
      <c r="O14" s="137" t="str">
        <f>'D Master'!AO14</f>
        <v>N</v>
      </c>
      <c r="P14" s="137" t="str">
        <f>'D Master'!AP14</f>
        <v>N</v>
      </c>
      <c r="R14" s="137">
        <f>'D Master'!B14</f>
        <v>342.8</v>
      </c>
      <c r="T14" s="138">
        <f>AVERAGE('D Master'!AI14:AL14)</f>
        <v>24.727499999999999</v>
      </c>
    </row>
    <row r="15" spans="1:20" x14ac:dyDescent="0.3">
      <c r="A15" s="137" t="str">
        <f>'D Data'!A15</f>
        <v>BAJAJ-AUTO</v>
      </c>
      <c r="C15" s="137" t="str">
        <f>'D Master'!G15</f>
        <v>N</v>
      </c>
      <c r="D15" s="137" t="str">
        <f>'D Master'!H15</f>
        <v>Y</v>
      </c>
      <c r="E15" s="137" t="str">
        <f>'D Master'!I15</f>
        <v>Y</v>
      </c>
      <c r="F15" s="137" t="str">
        <f>'D Master'!J15</f>
        <v>N</v>
      </c>
      <c r="H15" s="137" t="str">
        <f>'D Master'!W15</f>
        <v>N</v>
      </c>
      <c r="I15" s="137" t="str">
        <f>'D Master'!X15</f>
        <v>Y</v>
      </c>
      <c r="J15" s="137" t="str">
        <f>'D Master'!Y15</f>
        <v>Y</v>
      </c>
      <c r="K15" s="137" t="str">
        <f>'D Master'!Z15</f>
        <v>N</v>
      </c>
      <c r="M15" s="137" t="str">
        <f>'D Master'!AM15</f>
        <v>Y</v>
      </c>
      <c r="N15" s="137" t="str">
        <f>'D Master'!AN15</f>
        <v>N</v>
      </c>
      <c r="O15" s="137" t="str">
        <f>'D Master'!AO15</f>
        <v>Y</v>
      </c>
      <c r="P15" s="137" t="str">
        <f>'D Master'!AP15</f>
        <v>N</v>
      </c>
      <c r="R15" s="137">
        <f>'D Master'!B15</f>
        <v>2579.4699999999998</v>
      </c>
      <c r="T15" s="138">
        <f>AVERAGE('D Master'!AI15:AL15)</f>
        <v>21.772500000000001</v>
      </c>
    </row>
    <row r="16" spans="1:20" x14ac:dyDescent="0.3">
      <c r="A16" s="137" t="str">
        <f>'D Data'!A16</f>
        <v>BAJAJFINSV</v>
      </c>
      <c r="C16" s="137" t="str">
        <f>'D Master'!G16</f>
        <v>N</v>
      </c>
      <c r="D16" s="137" t="str">
        <f>'D Master'!H16</f>
        <v>Y</v>
      </c>
      <c r="E16" s="137" t="str">
        <f>'D Master'!I16</f>
        <v>Y</v>
      </c>
      <c r="F16" s="137" t="str">
        <f>'D Master'!J16</f>
        <v>N</v>
      </c>
      <c r="H16" s="137" t="str">
        <f>'D Master'!W16</f>
        <v>Y</v>
      </c>
      <c r="I16" s="137" t="str">
        <f>'D Master'!X16</f>
        <v>Y</v>
      </c>
      <c r="J16" s="137" t="str">
        <f>'D Master'!Y16</f>
        <v>Y</v>
      </c>
      <c r="K16" s="137" t="str">
        <f>'D Master'!Z16</f>
        <v>N</v>
      </c>
      <c r="M16" s="137" t="str">
        <f>'D Master'!AM16</f>
        <v>N</v>
      </c>
      <c r="N16" s="137" t="str">
        <f>'D Master'!AN16</f>
        <v>Y</v>
      </c>
      <c r="O16" s="137" t="str">
        <f>'D Master'!AO16</f>
        <v>Y</v>
      </c>
      <c r="P16" s="137" t="str">
        <f>'D Master'!AP16</f>
        <v>N</v>
      </c>
      <c r="R16" s="137">
        <f>'D Master'!B16</f>
        <v>4299.75</v>
      </c>
      <c r="T16" s="138">
        <f>AVERAGE('D Master'!AI16:AL16)</f>
        <v>16.600000000000001</v>
      </c>
    </row>
    <row r="17" spans="1:20" x14ac:dyDescent="0.3">
      <c r="A17" s="137" t="str">
        <f>'D Data'!A17</f>
        <v>BAJFINANCE</v>
      </c>
      <c r="C17" s="137" t="str">
        <f>'D Master'!G17</f>
        <v>N</v>
      </c>
      <c r="D17" s="137" t="str">
        <f>'D Master'!H17</f>
        <v>Y</v>
      </c>
      <c r="E17" s="137" t="str">
        <f>'D Master'!I17</f>
        <v>Y</v>
      </c>
      <c r="F17" s="137" t="str">
        <f>'D Master'!J17</f>
        <v>N</v>
      </c>
      <c r="H17" s="137" t="str">
        <f>'D Master'!W17</f>
        <v>Y</v>
      </c>
      <c r="I17" s="137" t="str">
        <f>'D Master'!X17</f>
        <v>N</v>
      </c>
      <c r="J17" s="137" t="str">
        <f>'D Master'!Y17</f>
        <v>Y</v>
      </c>
      <c r="K17" s="137" t="str">
        <f>'D Master'!Z17</f>
        <v>N</v>
      </c>
      <c r="M17" s="137" t="str">
        <f>'D Master'!AM17</f>
        <v>Y</v>
      </c>
      <c r="N17" s="137" t="str">
        <f>'D Master'!AN17</f>
        <v>Y</v>
      </c>
      <c r="O17" s="137" t="str">
        <f>'D Master'!AO17</f>
        <v>N</v>
      </c>
      <c r="P17" s="137" t="str">
        <f>'D Master'!AP17</f>
        <v>N</v>
      </c>
      <c r="R17" s="137">
        <f>'D Master'!B17</f>
        <v>1910.85</v>
      </c>
      <c r="T17" s="138">
        <f>AVERAGE('D Master'!AI17:AL17)</f>
        <v>16.445</v>
      </c>
    </row>
    <row r="18" spans="1:20" x14ac:dyDescent="0.3">
      <c r="A18" s="137" t="str">
        <f>'D Data'!A18</f>
        <v>BALKRISIND</v>
      </c>
      <c r="C18" s="137" t="str">
        <f>'D Master'!G18</f>
        <v>N</v>
      </c>
      <c r="D18" s="137" t="str">
        <f>'D Master'!H18</f>
        <v>Y</v>
      </c>
      <c r="E18" s="137" t="str">
        <f>'D Master'!I18</f>
        <v>Y</v>
      </c>
      <c r="F18" s="137" t="str">
        <f>'D Master'!J18</f>
        <v>Y</v>
      </c>
      <c r="H18" s="137" t="str">
        <f>'D Master'!W18</f>
        <v>N</v>
      </c>
      <c r="I18" s="137" t="str">
        <f>'D Master'!X18</f>
        <v>Y</v>
      </c>
      <c r="J18" s="137" t="str">
        <f>'D Master'!Y18</f>
        <v>Y</v>
      </c>
      <c r="K18" s="137" t="str">
        <f>'D Master'!Z18</f>
        <v>N</v>
      </c>
      <c r="M18" s="137" t="str">
        <f>'D Master'!AM18</f>
        <v>N</v>
      </c>
      <c r="N18" s="137" t="str">
        <f>'D Master'!AN18</f>
        <v>Y</v>
      </c>
      <c r="O18" s="137" t="str">
        <f>'D Master'!AO18</f>
        <v>Y</v>
      </c>
      <c r="P18" s="137" t="str">
        <f>'D Master'!AP18</f>
        <v>N</v>
      </c>
      <c r="R18" s="137">
        <f>'D Master'!B18</f>
        <v>989.97</v>
      </c>
      <c r="T18" s="138">
        <f>AVERAGE('D Master'!AI18:AL18)</f>
        <v>18.842500000000001</v>
      </c>
    </row>
    <row r="19" spans="1:20" x14ac:dyDescent="0.3">
      <c r="A19" s="137" t="str">
        <f>'D Data'!A19</f>
        <v>BANDHANBNK</v>
      </c>
      <c r="C19" s="137" t="str">
        <f>'D Master'!G19</f>
        <v>N</v>
      </c>
      <c r="D19" s="137" t="str">
        <f>'D Master'!H19</f>
        <v>N</v>
      </c>
      <c r="E19" s="137" t="str">
        <f>'D Master'!I19</f>
        <v>N</v>
      </c>
      <c r="F19" s="137" t="str">
        <f>'D Master'!J19</f>
        <v>N</v>
      </c>
      <c r="H19" s="137" t="str">
        <f>'D Master'!W19</f>
        <v>Y</v>
      </c>
      <c r="I19" s="137" t="str">
        <f>'D Master'!X19</f>
        <v>Y</v>
      </c>
      <c r="J19" s="137" t="str">
        <f>'D Master'!Y19</f>
        <v>N</v>
      </c>
      <c r="K19" s="137" t="str">
        <f>'D Master'!Z19</f>
        <v>N</v>
      </c>
      <c r="M19" s="137" t="str">
        <f>'D Master'!AM19</f>
        <v>Y</v>
      </c>
      <c r="N19" s="137" t="str">
        <f>'D Master'!AN19</f>
        <v>Y</v>
      </c>
      <c r="O19" s="137" t="str">
        <f>'D Master'!AO19</f>
        <v>Y</v>
      </c>
      <c r="P19" s="137" t="str">
        <f>'D Master'!AP19</f>
        <v>N</v>
      </c>
      <c r="R19" s="137">
        <f>'D Master'!B19</f>
        <v>201.35</v>
      </c>
      <c r="T19" s="138">
        <f>AVERAGE('D Master'!AI19:AL19)</f>
        <v>20.387499999999999</v>
      </c>
    </row>
    <row r="20" spans="1:20" x14ac:dyDescent="0.3">
      <c r="A20" s="137" t="str">
        <f>'D Data'!A20</f>
        <v>BANKBARODA</v>
      </c>
      <c r="C20" s="137" t="str">
        <f>'D Master'!G20</f>
        <v>N</v>
      </c>
      <c r="D20" s="137" t="str">
        <f>'D Master'!H20</f>
        <v>Y</v>
      </c>
      <c r="E20" s="137" t="str">
        <f>'D Master'!I20</f>
        <v>N</v>
      </c>
      <c r="F20" s="137" t="str">
        <f>'D Master'!J20</f>
        <v>N</v>
      </c>
      <c r="H20" s="137" t="str">
        <f>'D Master'!W20</f>
        <v>N</v>
      </c>
      <c r="I20" s="137" t="str">
        <f>'D Master'!X20</f>
        <v>Y</v>
      </c>
      <c r="J20" s="137" t="str">
        <f>'D Master'!Y20</f>
        <v>N</v>
      </c>
      <c r="K20" s="137" t="str">
        <f>'D Master'!Z20</f>
        <v>Y</v>
      </c>
      <c r="M20" s="137" t="str">
        <f>'D Master'!AM20</f>
        <v>Y</v>
      </c>
      <c r="N20" s="137" t="str">
        <f>'D Master'!AN20</f>
        <v>N</v>
      </c>
      <c r="O20" s="137" t="str">
        <f>'D Master'!AO20</f>
        <v>N</v>
      </c>
      <c r="P20" s="137" t="str">
        <f>'D Master'!AP20</f>
        <v>N</v>
      </c>
      <c r="R20" s="137">
        <f>'D Master'!B20</f>
        <v>37.909999999999997</v>
      </c>
      <c r="T20" s="138">
        <f>AVERAGE('D Master'!AI20:AL20)</f>
        <v>19.4575</v>
      </c>
    </row>
    <row r="21" spans="1:20" x14ac:dyDescent="0.3">
      <c r="A21" s="137" t="str">
        <f>'D Data'!A21</f>
        <v>BATAINDIA</v>
      </c>
      <c r="C21" s="137" t="str">
        <f>'D Master'!G21</f>
        <v>N</v>
      </c>
      <c r="D21" s="137" t="str">
        <f>'D Master'!H21</f>
        <v>Y</v>
      </c>
      <c r="E21" s="137" t="str">
        <f>'D Master'!I21</f>
        <v>Y</v>
      </c>
      <c r="F21" s="137" t="str">
        <f>'D Master'!J21</f>
        <v>N</v>
      </c>
      <c r="H21" s="137" t="str">
        <f>'D Master'!W21</f>
        <v>Y</v>
      </c>
      <c r="I21" s="137" t="str">
        <f>'D Master'!X21</f>
        <v>Y</v>
      </c>
      <c r="J21" s="137" t="str">
        <f>'D Master'!Y21</f>
        <v>N</v>
      </c>
      <c r="K21" s="137" t="str">
        <f>'D Master'!Z21</f>
        <v>Y</v>
      </c>
      <c r="M21" s="137" t="str">
        <f>'D Master'!AM21</f>
        <v>N</v>
      </c>
      <c r="N21" s="137" t="str">
        <f>'D Master'!AN21</f>
        <v>Y</v>
      </c>
      <c r="O21" s="137" t="str">
        <f>'D Master'!AO21</f>
        <v>N</v>
      </c>
      <c r="P21" s="137" t="str">
        <f>'D Master'!AP21</f>
        <v>Y</v>
      </c>
      <c r="R21" s="137">
        <f>'D Master'!B21</f>
        <v>1291.4000000000001</v>
      </c>
      <c r="T21" s="138">
        <f>AVERAGE('D Master'!AI21:AL21)</f>
        <v>15.967499999999999</v>
      </c>
    </row>
    <row r="22" spans="1:20" x14ac:dyDescent="0.3">
      <c r="A22" s="137" t="str">
        <f>'D Data'!A22</f>
        <v>BEL</v>
      </c>
      <c r="C22" s="137" t="str">
        <f>'D Master'!G22</f>
        <v>N</v>
      </c>
      <c r="D22" s="137" t="str">
        <f>'D Master'!H22</f>
        <v>Y</v>
      </c>
      <c r="E22" s="137" t="str">
        <f>'D Master'!I22</f>
        <v>N</v>
      </c>
      <c r="F22" s="137" t="str">
        <f>'D Master'!J22</f>
        <v>N</v>
      </c>
      <c r="H22" s="137" t="str">
        <f>'D Master'!W22</f>
        <v>N</v>
      </c>
      <c r="I22" s="137" t="str">
        <f>'D Master'!X22</f>
        <v>Y</v>
      </c>
      <c r="J22" s="137" t="str">
        <f>'D Master'!Y22</f>
        <v>N</v>
      </c>
      <c r="K22" s="137" t="str">
        <f>'D Master'!Z22</f>
        <v>N</v>
      </c>
      <c r="M22" s="137" t="str">
        <f>'D Master'!AM22</f>
        <v>Y</v>
      </c>
      <c r="N22" s="137" t="str">
        <f>'D Master'!AN22</f>
        <v>N</v>
      </c>
      <c r="O22" s="137" t="str">
        <f>'D Master'!AO22</f>
        <v>N</v>
      </c>
      <c r="P22" s="137" t="str">
        <f>'D Master'!AP22</f>
        <v>Y</v>
      </c>
      <c r="R22" s="137">
        <f>'D Master'!B22</f>
        <v>62.6</v>
      </c>
      <c r="T22" s="138">
        <f>AVERAGE('D Master'!AI22:AL22)</f>
        <v>27.1175</v>
      </c>
    </row>
    <row r="23" spans="1:20" x14ac:dyDescent="0.3">
      <c r="A23" s="137" t="str">
        <f>'D Data'!A23</f>
        <v>BERGEPAINT</v>
      </c>
      <c r="C23" s="137" t="str">
        <f>'D Master'!G23</f>
        <v>Y</v>
      </c>
      <c r="D23" s="137" t="str">
        <f>'D Master'!H23</f>
        <v>Y</v>
      </c>
      <c r="E23" s="137" t="str">
        <f>'D Master'!I23</f>
        <v>N</v>
      </c>
      <c r="F23" s="137" t="str">
        <f>'D Master'!J23</f>
        <v>N</v>
      </c>
      <c r="H23" s="137" t="str">
        <f>'D Master'!W23</f>
        <v>N</v>
      </c>
      <c r="I23" s="137" t="str">
        <f>'D Master'!X23</f>
        <v>Y</v>
      </c>
      <c r="J23" s="137" t="str">
        <f>'D Master'!Y23</f>
        <v>N</v>
      </c>
      <c r="K23" s="137" t="str">
        <f>'D Master'!Z23</f>
        <v>Y</v>
      </c>
      <c r="M23" s="137" t="str">
        <f>'D Master'!AM23</f>
        <v>N</v>
      </c>
      <c r="N23" s="137" t="str">
        <f>'D Master'!AN23</f>
        <v>Y</v>
      </c>
      <c r="O23" s="137" t="str">
        <f>'D Master'!AO23</f>
        <v>N</v>
      </c>
      <c r="P23" s="137" t="str">
        <f>'D Master'!AP23</f>
        <v>N</v>
      </c>
      <c r="R23" s="137">
        <f>'D Master'!B23</f>
        <v>461.51</v>
      </c>
      <c r="T23" s="138">
        <f>AVERAGE('D Master'!AI23:AL23)</f>
        <v>21.509999999999998</v>
      </c>
    </row>
    <row r="24" spans="1:20" x14ac:dyDescent="0.3">
      <c r="A24" s="137" t="str">
        <f>'D Data'!A24</f>
        <v>BHARATFORG</v>
      </c>
      <c r="C24" s="137" t="str">
        <f>'D Master'!G24</f>
        <v>N</v>
      </c>
      <c r="D24" s="137" t="str">
        <f>'D Master'!H24</f>
        <v>Y</v>
      </c>
      <c r="E24" s="137" t="str">
        <f>'D Master'!I24</f>
        <v>Y</v>
      </c>
      <c r="F24" s="137" t="str">
        <f>'D Master'!J24</f>
        <v>Y</v>
      </c>
      <c r="H24" s="137" t="str">
        <f>'D Master'!W24</f>
        <v>Y</v>
      </c>
      <c r="I24" s="137" t="str">
        <f>'D Master'!X24</f>
        <v>Y</v>
      </c>
      <c r="J24" s="137" t="str">
        <f>'D Master'!Y24</f>
        <v>Y</v>
      </c>
      <c r="K24" s="137" t="str">
        <f>'D Master'!Z24</f>
        <v>N</v>
      </c>
      <c r="M24" s="137" t="str">
        <f>'D Master'!AM24</f>
        <v>Y</v>
      </c>
      <c r="N24" s="137" t="str">
        <f>'D Master'!AN24</f>
        <v>Y</v>
      </c>
      <c r="O24" s="137" t="str">
        <f>'D Master'!AO24</f>
        <v>Y</v>
      </c>
      <c r="P24" s="137" t="str">
        <f>'D Master'!AP24</f>
        <v>N</v>
      </c>
      <c r="R24" s="137">
        <f>'D Master'!B24</f>
        <v>284.64</v>
      </c>
      <c r="T24" s="138">
        <f>AVERAGE('D Master'!AI24:AL24)</f>
        <v>14.849999999999998</v>
      </c>
    </row>
    <row r="25" spans="1:20" x14ac:dyDescent="0.3">
      <c r="A25" s="137" t="str">
        <f>'D Data'!A25</f>
        <v>BHARTIARTL</v>
      </c>
      <c r="C25" s="137" t="str">
        <f>'D Master'!G25</f>
        <v>N</v>
      </c>
      <c r="D25" s="137" t="str">
        <f>'D Master'!H25</f>
        <v>N</v>
      </c>
      <c r="E25" s="137" t="str">
        <f>'D Master'!I25</f>
        <v>Y</v>
      </c>
      <c r="F25" s="137" t="str">
        <f>'D Master'!J25</f>
        <v>Y</v>
      </c>
      <c r="H25" s="137" t="str">
        <f>'D Master'!W25</f>
        <v>N</v>
      </c>
      <c r="I25" s="137" t="str">
        <f>'D Master'!X25</f>
        <v>N</v>
      </c>
      <c r="J25" s="137" t="str">
        <f>'D Master'!Y25</f>
        <v>N</v>
      </c>
      <c r="K25" s="137" t="str">
        <f>'D Master'!Z25</f>
        <v>Y</v>
      </c>
      <c r="M25" s="137" t="str">
        <f>'D Master'!AM25</f>
        <v>Y</v>
      </c>
      <c r="N25" s="137" t="str">
        <f>'D Master'!AN25</f>
        <v>Y</v>
      </c>
      <c r="O25" s="137" t="str">
        <f>'D Master'!AO25</f>
        <v>Y</v>
      </c>
      <c r="P25" s="137" t="str">
        <f>'D Master'!AP25</f>
        <v>N</v>
      </c>
      <c r="R25" s="137">
        <f>'D Master'!B25</f>
        <v>592.03</v>
      </c>
      <c r="T25" s="138">
        <f>AVERAGE('D Master'!AI25:AL25)</f>
        <v>23.822500000000002</v>
      </c>
    </row>
    <row r="26" spans="1:20" x14ac:dyDescent="0.3">
      <c r="A26" s="137" t="str">
        <f>'D Data'!A26</f>
        <v>BHEL</v>
      </c>
      <c r="C26" s="137" t="str">
        <f>'D Master'!G26</f>
        <v>N</v>
      </c>
      <c r="D26" s="137" t="str">
        <f>'D Master'!H26</f>
        <v>N</v>
      </c>
      <c r="E26" s="137" t="str">
        <f>'D Master'!I26</f>
        <v>Y</v>
      </c>
      <c r="F26" s="137" t="str">
        <f>'D Master'!J26</f>
        <v>N</v>
      </c>
      <c r="H26" s="137" t="str">
        <f>'D Master'!W26</f>
        <v>Y</v>
      </c>
      <c r="I26" s="137" t="str">
        <f>'D Master'!X26</f>
        <v>N</v>
      </c>
      <c r="J26" s="137" t="str">
        <f>'D Master'!Y26</f>
        <v>Y</v>
      </c>
      <c r="K26" s="137" t="str">
        <f>'D Master'!Z26</f>
        <v>N</v>
      </c>
      <c r="M26" s="137" t="str">
        <f>'D Master'!AM26</f>
        <v>Y</v>
      </c>
      <c r="N26" s="137" t="str">
        <f>'D Master'!AN26</f>
        <v>Y</v>
      </c>
      <c r="O26" s="137" t="str">
        <f>'D Master'!AO26</f>
        <v>Y</v>
      </c>
      <c r="P26" s="137" t="str">
        <f>'D Master'!AP26</f>
        <v>N</v>
      </c>
      <c r="R26" s="137">
        <f>'D Master'!B26</f>
        <v>24.69</v>
      </c>
      <c r="T26" s="138">
        <f>AVERAGE('D Master'!AI26:AL26)</f>
        <v>18.0975</v>
      </c>
    </row>
    <row r="27" spans="1:20" x14ac:dyDescent="0.3">
      <c r="A27" s="137" t="str">
        <f>'D Data'!A27</f>
        <v>BIOCON</v>
      </c>
      <c r="C27" s="137" t="str">
        <f>'D Master'!G27</f>
        <v>N</v>
      </c>
      <c r="D27" s="137" t="str">
        <f>'D Master'!H27</f>
        <v>Y</v>
      </c>
      <c r="E27" s="137" t="str">
        <f>'D Master'!I27</f>
        <v>Y</v>
      </c>
      <c r="F27" s="137" t="str">
        <f>'D Master'!J27</f>
        <v>Y</v>
      </c>
      <c r="H27" s="137" t="str">
        <f>'D Master'!W27</f>
        <v>N</v>
      </c>
      <c r="I27" s="137" t="str">
        <f>'D Master'!X27</f>
        <v>Y</v>
      </c>
      <c r="J27" s="137" t="str">
        <f>'D Master'!Y27</f>
        <v>N</v>
      </c>
      <c r="K27" s="137" t="str">
        <f>'D Master'!Z27</f>
        <v>N</v>
      </c>
      <c r="M27" s="137" t="str">
        <f>'D Master'!AM27</f>
        <v>N</v>
      </c>
      <c r="N27" s="137" t="str">
        <f>'D Master'!AN27</f>
        <v>Y</v>
      </c>
      <c r="O27" s="137" t="str">
        <f>'D Master'!AO27</f>
        <v>Y</v>
      </c>
      <c r="P27" s="137" t="str">
        <f>'D Master'!AP27</f>
        <v>Y</v>
      </c>
      <c r="R27" s="137">
        <f>'D Master'!B27</f>
        <v>352.46</v>
      </c>
      <c r="T27" s="138">
        <f>AVERAGE('D Master'!AI27:AL27)</f>
        <v>25.02</v>
      </c>
    </row>
    <row r="28" spans="1:20" x14ac:dyDescent="0.3">
      <c r="A28" s="137" t="str">
        <f>'D Data'!A28</f>
        <v>BOSCHLTD</v>
      </c>
      <c r="C28" s="137" t="str">
        <f>'D Master'!G28</f>
        <v>Y</v>
      </c>
      <c r="D28" s="137" t="str">
        <f>'D Master'!H28</f>
        <v>Y</v>
      </c>
      <c r="E28" s="137" t="str">
        <f>'D Master'!I28</f>
        <v>N</v>
      </c>
      <c r="F28" s="137" t="str">
        <f>'D Master'!J28</f>
        <v>N</v>
      </c>
      <c r="H28" s="137" t="str">
        <f>'D Master'!W28</f>
        <v>Y</v>
      </c>
      <c r="I28" s="137" t="str">
        <f>'D Master'!X28</f>
        <v>Y</v>
      </c>
      <c r="J28" s="137" t="str">
        <f>'D Master'!Y28</f>
        <v>Y</v>
      </c>
      <c r="K28" s="137" t="str">
        <f>'D Master'!Z28</f>
        <v>N</v>
      </c>
      <c r="M28" s="137" t="str">
        <f>'D Master'!AM28</f>
        <v>N</v>
      </c>
      <c r="N28" s="137" t="str">
        <f>'D Master'!AN28</f>
        <v>N</v>
      </c>
      <c r="O28" s="137" t="str">
        <f>'D Master'!AO28</f>
        <v>Y</v>
      </c>
      <c r="P28" s="137" t="str">
        <f>'D Master'!AP28</f>
        <v>N</v>
      </c>
      <c r="R28" s="137">
        <f>'D Master'!B28</f>
        <v>9419.7199999999993</v>
      </c>
      <c r="T28" s="138">
        <f>AVERAGE('D Master'!AI28:AL28)</f>
        <v>32.232500000000002</v>
      </c>
    </row>
    <row r="29" spans="1:20" x14ac:dyDescent="0.3">
      <c r="A29" s="137" t="str">
        <f>'D Data'!A29</f>
        <v>BPCL</v>
      </c>
      <c r="C29" s="137" t="str">
        <f>'D Master'!G29</f>
        <v>Y</v>
      </c>
      <c r="D29" s="137" t="str">
        <f>'D Master'!H29</f>
        <v>Y</v>
      </c>
      <c r="E29" s="137" t="str">
        <f>'D Master'!I29</f>
        <v>Y</v>
      </c>
      <c r="F29" s="137" t="str">
        <f>'D Master'!J29</f>
        <v>N</v>
      </c>
      <c r="H29" s="137" t="str">
        <f>'D Master'!W29</f>
        <v>Y</v>
      </c>
      <c r="I29" s="137" t="str">
        <f>'D Master'!X29</f>
        <v>N</v>
      </c>
      <c r="J29" s="137" t="str">
        <f>'D Master'!Y29</f>
        <v>Y</v>
      </c>
      <c r="K29" s="137" t="str">
        <f>'D Master'!Z29</f>
        <v>N</v>
      </c>
      <c r="M29" s="137" t="str">
        <f>'D Master'!AM29</f>
        <v>Y</v>
      </c>
      <c r="N29" s="137" t="str">
        <f>'D Master'!AN29</f>
        <v>N</v>
      </c>
      <c r="O29" s="137" t="str">
        <f>'D Master'!AO29</f>
        <v>N</v>
      </c>
      <c r="P29" s="137" t="str">
        <f>'D Master'!AP29</f>
        <v>N</v>
      </c>
      <c r="R29" s="137">
        <f>'D Master'!B29</f>
        <v>316.49</v>
      </c>
      <c r="T29" s="138">
        <f>AVERAGE('D Master'!AI29:AL29)</f>
        <v>20.732499999999998</v>
      </c>
    </row>
    <row r="30" spans="1:20" x14ac:dyDescent="0.3">
      <c r="A30" s="137" t="str">
        <f>'D Data'!A30</f>
        <v>BRITANNIA</v>
      </c>
      <c r="C30" s="137" t="str">
        <f>'D Master'!G30</f>
        <v>Y</v>
      </c>
      <c r="D30" s="137" t="str">
        <f>'D Master'!H30</f>
        <v>N</v>
      </c>
      <c r="E30" s="137" t="str">
        <f>'D Master'!I30</f>
        <v>Y</v>
      </c>
      <c r="F30" s="137" t="str">
        <f>'D Master'!J30</f>
        <v>N</v>
      </c>
      <c r="H30" s="137" t="str">
        <f>'D Master'!W30</f>
        <v>Y</v>
      </c>
      <c r="I30" s="137" t="str">
        <f>'D Master'!X30</f>
        <v>Y</v>
      </c>
      <c r="J30" s="137" t="str">
        <f>'D Master'!Y30</f>
        <v>N</v>
      </c>
      <c r="K30" s="137" t="str">
        <f>'D Master'!Z30</f>
        <v>N</v>
      </c>
      <c r="M30" s="137" t="str">
        <f>'D Master'!AM30</f>
        <v>N</v>
      </c>
      <c r="N30" s="137" t="str">
        <f>'D Master'!AN30</f>
        <v>Y</v>
      </c>
      <c r="O30" s="137" t="str">
        <f>'D Master'!AO30</f>
        <v>Y</v>
      </c>
      <c r="P30" s="137" t="str">
        <f>'D Master'!AP30</f>
        <v>Y</v>
      </c>
      <c r="R30" s="137">
        <f>'D Master'!B30</f>
        <v>3141.12</v>
      </c>
      <c r="T30" s="138">
        <f>AVERAGE('D Master'!AI30:AL30)</f>
        <v>32.744999999999997</v>
      </c>
    </row>
    <row r="31" spans="1:20" x14ac:dyDescent="0.3">
      <c r="A31" s="137" t="str">
        <f>'D Data'!A31</f>
        <v>CADILAHC</v>
      </c>
      <c r="C31" s="137" t="str">
        <f>'D Master'!G31</f>
        <v>N</v>
      </c>
      <c r="D31" s="137" t="str">
        <f>'D Master'!H31</f>
        <v>Y</v>
      </c>
      <c r="E31" s="137" t="str">
        <f>'D Master'!I31</f>
        <v>Y</v>
      </c>
      <c r="F31" s="137" t="str">
        <f>'D Master'!J31</f>
        <v>N</v>
      </c>
      <c r="H31" s="137" t="str">
        <f>'D Master'!W31</f>
        <v>N</v>
      </c>
      <c r="I31" s="137" t="str">
        <f>'D Master'!X31</f>
        <v>Y</v>
      </c>
      <c r="J31" s="137" t="str">
        <f>'D Master'!Y31</f>
        <v>Y</v>
      </c>
      <c r="K31" s="137" t="str">
        <f>'D Master'!Z31</f>
        <v>N</v>
      </c>
      <c r="M31" s="137" t="str">
        <f>'D Master'!AM31</f>
        <v>Y</v>
      </c>
      <c r="N31" s="137" t="str">
        <f>'D Master'!AN31</f>
        <v>N</v>
      </c>
      <c r="O31" s="137" t="str">
        <f>'D Master'!AO31</f>
        <v>Y</v>
      </c>
      <c r="P31" s="137" t="str">
        <f>'D Master'!AP31</f>
        <v>N</v>
      </c>
      <c r="R31" s="137">
        <f>'D Master'!B31</f>
        <v>346.72</v>
      </c>
      <c r="T31" s="138">
        <f>AVERAGE('D Master'!AI31:AL31)</f>
        <v>19.072499999999998</v>
      </c>
    </row>
    <row r="32" spans="1:20" x14ac:dyDescent="0.3">
      <c r="A32" s="137" t="str">
        <f>'D Data'!A32</f>
        <v>CANBK</v>
      </c>
      <c r="C32" s="137" t="str">
        <f>'D Master'!G32</f>
        <v>N</v>
      </c>
      <c r="D32" s="137" t="str">
        <f>'D Master'!H32</f>
        <v>Y</v>
      </c>
      <c r="E32" s="137" t="str">
        <f>'D Master'!I32</f>
        <v>N</v>
      </c>
      <c r="F32" s="137" t="str">
        <f>'D Master'!J32</f>
        <v>N</v>
      </c>
      <c r="H32" s="137" t="str">
        <f>'D Master'!W32</f>
        <v>N</v>
      </c>
      <c r="I32" s="137" t="str">
        <f>'D Master'!X32</f>
        <v>Y</v>
      </c>
      <c r="J32" s="137" t="str">
        <f>'D Master'!Y32</f>
        <v>N</v>
      </c>
      <c r="K32" s="137" t="str">
        <f>'D Master'!Z32</f>
        <v>N</v>
      </c>
      <c r="M32" s="137" t="str">
        <f>'D Master'!AM32</f>
        <v>N</v>
      </c>
      <c r="N32" s="137" t="str">
        <f>'D Master'!AN32</f>
        <v>N</v>
      </c>
      <c r="O32" s="137" t="str">
        <f>'D Master'!AO32</f>
        <v>N</v>
      </c>
      <c r="P32" s="137" t="str">
        <f>'D Master'!AP32</f>
        <v>N</v>
      </c>
      <c r="R32" s="137">
        <f>'D Master'!B32</f>
        <v>77.88</v>
      </c>
      <c r="T32" s="138">
        <f>AVERAGE('D Master'!AI32:AL32)</f>
        <v>12.967500000000001</v>
      </c>
    </row>
    <row r="33" spans="1:20" x14ac:dyDescent="0.3">
      <c r="A33" s="137" t="str">
        <f>'D Data'!A33</f>
        <v>CENTURYTEX</v>
      </c>
      <c r="C33" s="137" t="str">
        <f>'D Master'!G33</f>
        <v>Y</v>
      </c>
      <c r="D33" s="137" t="str">
        <f>'D Master'!H33</f>
        <v>Y</v>
      </c>
      <c r="E33" s="137" t="str">
        <f>'D Master'!I33</f>
        <v>N</v>
      </c>
      <c r="F33" s="137" t="str">
        <f>'D Master'!J33</f>
        <v>Y</v>
      </c>
      <c r="H33" s="137" t="str">
        <f>'D Master'!W33</f>
        <v>Y</v>
      </c>
      <c r="I33" s="137" t="str">
        <f>'D Master'!X33</f>
        <v>Y</v>
      </c>
      <c r="J33" s="137" t="str">
        <f>'D Master'!Y33</f>
        <v>N</v>
      </c>
      <c r="K33" s="137" t="str">
        <f>'D Master'!Z33</f>
        <v>N</v>
      </c>
      <c r="M33" s="137" t="str">
        <f>'D Master'!AM33</f>
        <v>Y</v>
      </c>
      <c r="N33" s="137" t="str">
        <f>'D Master'!AN33</f>
        <v>Y</v>
      </c>
      <c r="O33" s="137" t="str">
        <f>'D Master'!AO33</f>
        <v>N</v>
      </c>
      <c r="P33" s="137" t="str">
        <f>'D Master'!AP33</f>
        <v>N</v>
      </c>
      <c r="R33" s="137">
        <f>'D Master'!B33</f>
        <v>270.75</v>
      </c>
      <c r="T33" s="138">
        <f>AVERAGE('D Master'!AI33:AL33)</f>
        <v>12.7475</v>
      </c>
    </row>
    <row r="34" spans="1:20" x14ac:dyDescent="0.3">
      <c r="A34" s="137" t="str">
        <f>'D Data'!A34</f>
        <v>CESC</v>
      </c>
      <c r="C34" s="137" t="str">
        <f>'D Master'!G34</f>
        <v>N</v>
      </c>
      <c r="D34" s="137" t="str">
        <f>'D Master'!H34</f>
        <v>N</v>
      </c>
      <c r="E34" s="137" t="str">
        <f>'D Master'!I34</f>
        <v>Y</v>
      </c>
      <c r="F34" s="137" t="str">
        <f>'D Master'!J34</f>
        <v>Y</v>
      </c>
      <c r="H34" s="137" t="str">
        <f>'D Master'!W34</f>
        <v>Y</v>
      </c>
      <c r="I34" s="137" t="str">
        <f>'D Master'!X34</f>
        <v>Y</v>
      </c>
      <c r="J34" s="137" t="str">
        <f>'D Master'!Y34</f>
        <v>N</v>
      </c>
      <c r="K34" s="137" t="str">
        <f>'D Master'!Z34</f>
        <v>Y</v>
      </c>
      <c r="M34" s="137" t="str">
        <f>'D Master'!AM34</f>
        <v>Y</v>
      </c>
      <c r="N34" s="137" t="str">
        <f>'D Master'!AN34</f>
        <v>Y</v>
      </c>
      <c r="O34" s="137" t="str">
        <f>'D Master'!AO34</f>
        <v>N</v>
      </c>
      <c r="P34" s="137" t="str">
        <f>'D Master'!AP34</f>
        <v>Y</v>
      </c>
      <c r="R34" s="137">
        <f>'D Master'!B34</f>
        <v>563.11</v>
      </c>
      <c r="T34" s="138">
        <f>AVERAGE('D Master'!AI34:AL34)</f>
        <v>12.8575</v>
      </c>
    </row>
    <row r="35" spans="1:20" x14ac:dyDescent="0.3">
      <c r="A35" s="137" t="str">
        <f>'D Data'!A35</f>
        <v>CHOLAFIN</v>
      </c>
      <c r="C35" s="137" t="str">
        <f>'D Master'!G35</f>
        <v>N</v>
      </c>
      <c r="D35" s="137" t="str">
        <f>'D Master'!H35</f>
        <v>Y</v>
      </c>
      <c r="E35" s="137" t="str">
        <f>'D Master'!I35</f>
        <v>Y</v>
      </c>
      <c r="F35" s="137" t="str">
        <f>'D Master'!J35</f>
        <v>N</v>
      </c>
      <c r="H35" s="137" t="str">
        <f>'D Master'!W35</f>
        <v>Y</v>
      </c>
      <c r="I35" s="137" t="str">
        <f>'D Master'!X35</f>
        <v>Y</v>
      </c>
      <c r="J35" s="137" t="str">
        <f>'D Master'!Y35</f>
        <v>Y</v>
      </c>
      <c r="K35" s="137" t="str">
        <f>'D Master'!Z35</f>
        <v>N</v>
      </c>
      <c r="M35" s="137" t="str">
        <f>'D Master'!AM35</f>
        <v>Y</v>
      </c>
      <c r="N35" s="137" t="str">
        <f>'D Master'!AN35</f>
        <v>Y</v>
      </c>
      <c r="O35" s="137" t="str">
        <f>'D Master'!AO35</f>
        <v>Y</v>
      </c>
      <c r="P35" s="137" t="str">
        <f>'D Master'!AP35</f>
        <v>N</v>
      </c>
      <c r="R35" s="137">
        <f>'D Master'!B35</f>
        <v>125.35</v>
      </c>
      <c r="T35" s="138">
        <f>AVERAGE('D Master'!AI35:AL35)</f>
        <v>19.482500000000002</v>
      </c>
    </row>
    <row r="36" spans="1:20" x14ac:dyDescent="0.3">
      <c r="A36" s="137" t="str">
        <f>'D Data'!A36</f>
        <v>CIPLA</v>
      </c>
      <c r="C36" s="137" t="str">
        <f>'D Master'!G36</f>
        <v>Y</v>
      </c>
      <c r="D36" s="137" t="str">
        <f>'D Master'!H36</f>
        <v>Y</v>
      </c>
      <c r="E36" s="137" t="str">
        <f>'D Master'!I36</f>
        <v>Y</v>
      </c>
      <c r="F36" s="137" t="str">
        <f>'D Master'!J36</f>
        <v>Y</v>
      </c>
      <c r="H36" s="137" t="str">
        <f>'D Master'!W36</f>
        <v>Y</v>
      </c>
      <c r="I36" s="137" t="str">
        <f>'D Master'!X36</f>
        <v>N</v>
      </c>
      <c r="J36" s="137" t="str">
        <f>'D Master'!Y36</f>
        <v>Y</v>
      </c>
      <c r="K36" s="137" t="str">
        <f>'D Master'!Z36</f>
        <v>N</v>
      </c>
      <c r="M36" s="137" t="str">
        <f>'D Master'!AM36</f>
        <v>Y</v>
      </c>
      <c r="N36" s="137" t="str">
        <f>'D Master'!AN36</f>
        <v>Y</v>
      </c>
      <c r="O36" s="137" t="str">
        <f>'D Master'!AO36</f>
        <v>Y</v>
      </c>
      <c r="P36" s="137" t="str">
        <f>'D Master'!AP36</f>
        <v>N</v>
      </c>
      <c r="R36" s="137">
        <f>'D Master'!B36</f>
        <v>627.89</v>
      </c>
      <c r="T36" s="138">
        <f>AVERAGE('D Master'!AI36:AL36)</f>
        <v>16.285</v>
      </c>
    </row>
    <row r="37" spans="1:20" x14ac:dyDescent="0.3">
      <c r="A37" s="137" t="str">
        <f>'D Data'!A37</f>
        <v>COALINDIA</v>
      </c>
      <c r="C37" s="137" t="str">
        <f>'D Master'!G37</f>
        <v>N</v>
      </c>
      <c r="D37" s="137" t="str">
        <f>'D Master'!H37</f>
        <v>Y</v>
      </c>
      <c r="E37" s="137" t="str">
        <f>'D Master'!I37</f>
        <v>Y</v>
      </c>
      <c r="F37" s="137" t="str">
        <f>'D Master'!J37</f>
        <v>N</v>
      </c>
      <c r="H37" s="137" t="str">
        <f>'D Master'!W37</f>
        <v>Y</v>
      </c>
      <c r="I37" s="137" t="str">
        <f>'D Master'!X37</f>
        <v>N</v>
      </c>
      <c r="J37" s="137" t="str">
        <f>'D Master'!Y37</f>
        <v>N</v>
      </c>
      <c r="K37" s="137" t="str">
        <f>'D Master'!Z37</f>
        <v>N</v>
      </c>
      <c r="M37" s="137" t="str">
        <f>'D Master'!AM37</f>
        <v>Y</v>
      </c>
      <c r="N37" s="137" t="str">
        <f>'D Master'!AN37</f>
        <v>N</v>
      </c>
      <c r="O37" s="137" t="str">
        <f>'D Master'!AO37</f>
        <v>Y</v>
      </c>
      <c r="P37" s="137" t="str">
        <f>'D Master'!AP37</f>
        <v>Y</v>
      </c>
      <c r="R37" s="137">
        <f>'D Master'!B37</f>
        <v>124.27</v>
      </c>
      <c r="T37" s="138">
        <f>AVERAGE('D Master'!AI37:AL37)</f>
        <v>37.415000000000006</v>
      </c>
    </row>
    <row r="38" spans="1:20" x14ac:dyDescent="0.3">
      <c r="A38" s="137" t="str">
        <f>'D Data'!A38</f>
        <v>COLPAL</v>
      </c>
      <c r="C38" s="137" t="str">
        <f>'D Master'!G38</f>
        <v>N</v>
      </c>
      <c r="D38" s="137" t="str">
        <f>'D Master'!H38</f>
        <v>N</v>
      </c>
      <c r="E38" s="137" t="str">
        <f>'D Master'!I38</f>
        <v>Y</v>
      </c>
      <c r="F38" s="137" t="str">
        <f>'D Master'!J38</f>
        <v>N</v>
      </c>
      <c r="H38" s="137" t="str">
        <f>'D Master'!W38</f>
        <v>N</v>
      </c>
      <c r="I38" s="137" t="str">
        <f>'D Master'!X38</f>
        <v>Y</v>
      </c>
      <c r="J38" s="137" t="str">
        <f>'D Master'!Y38</f>
        <v>Y</v>
      </c>
      <c r="K38" s="137" t="str">
        <f>'D Master'!Z38</f>
        <v>N</v>
      </c>
      <c r="M38" s="137" t="str">
        <f>'D Master'!AM38</f>
        <v>Y</v>
      </c>
      <c r="N38" s="137" t="str">
        <f>'D Master'!AN38</f>
        <v>N</v>
      </c>
      <c r="O38" s="137" t="str">
        <f>'D Master'!AO38</f>
        <v>N</v>
      </c>
      <c r="P38" s="137" t="str">
        <f>'D Master'!AP38</f>
        <v>Y</v>
      </c>
      <c r="R38" s="137">
        <f>'D Master'!B38</f>
        <v>1326.02</v>
      </c>
      <c r="T38" s="138">
        <f>AVERAGE('D Master'!AI38:AL38)</f>
        <v>26.490000000000002</v>
      </c>
    </row>
    <row r="39" spans="1:20" x14ac:dyDescent="0.3">
      <c r="A39" s="137" t="str">
        <f>'D Data'!A39</f>
        <v>CONCOR</v>
      </c>
      <c r="C39" s="137" t="str">
        <f>'D Master'!G39</f>
        <v>N</v>
      </c>
      <c r="D39" s="137" t="str">
        <f>'D Master'!H39</f>
        <v>Y</v>
      </c>
      <c r="E39" s="137" t="str">
        <f>'D Master'!I39</f>
        <v>N</v>
      </c>
      <c r="F39" s="137" t="str">
        <f>'D Master'!J39</f>
        <v>Y</v>
      </c>
      <c r="H39" s="137" t="str">
        <f>'D Master'!W39</f>
        <v>N</v>
      </c>
      <c r="I39" s="137" t="str">
        <f>'D Master'!X39</f>
        <v>Y</v>
      </c>
      <c r="J39" s="137" t="str">
        <f>'D Master'!Y39</f>
        <v>Y</v>
      </c>
      <c r="K39" s="137" t="str">
        <f>'D Master'!Z39</f>
        <v>N</v>
      </c>
      <c r="M39" s="137" t="str">
        <f>'D Master'!AM39</f>
        <v>N</v>
      </c>
      <c r="N39" s="137" t="str">
        <f>'D Master'!AN39</f>
        <v>Y</v>
      </c>
      <c r="O39" s="137" t="str">
        <f>'D Master'!AO39</f>
        <v>Y</v>
      </c>
      <c r="P39" s="137" t="str">
        <f>'D Master'!AP39</f>
        <v>N</v>
      </c>
      <c r="R39" s="137">
        <f>'D Master'!B39</f>
        <v>356.11</v>
      </c>
      <c r="T39" s="138">
        <f>AVERAGE('D Master'!AI39:AL39)</f>
        <v>22.535000000000004</v>
      </c>
    </row>
    <row r="40" spans="1:20" x14ac:dyDescent="0.3">
      <c r="A40" s="137" t="str">
        <f>'D Data'!A40</f>
        <v>CUMMINSIND</v>
      </c>
      <c r="C40" s="137" t="str">
        <f>'D Master'!G40</f>
        <v>N</v>
      </c>
      <c r="D40" s="137" t="str">
        <f>'D Master'!H40</f>
        <v>Y</v>
      </c>
      <c r="E40" s="137" t="str">
        <f>'D Master'!I40</f>
        <v>Y</v>
      </c>
      <c r="F40" s="137" t="str">
        <f>'D Master'!J40</f>
        <v>Y</v>
      </c>
      <c r="H40" s="137" t="str">
        <f>'D Master'!W40</f>
        <v>Y</v>
      </c>
      <c r="I40" s="137" t="str">
        <f>'D Master'!X40</f>
        <v>Y</v>
      </c>
      <c r="J40" s="137" t="str">
        <f>'D Master'!Y40</f>
        <v>N</v>
      </c>
      <c r="K40" s="137" t="str">
        <f>'D Master'!Z40</f>
        <v>N</v>
      </c>
      <c r="M40" s="137" t="str">
        <f>'D Master'!AM40</f>
        <v>N</v>
      </c>
      <c r="N40" s="137" t="str">
        <f>'D Master'!AN40</f>
        <v>Y</v>
      </c>
      <c r="O40" s="137" t="str">
        <f>'D Master'!AO40</f>
        <v>Y</v>
      </c>
      <c r="P40" s="137" t="str">
        <f>'D Master'!AP40</f>
        <v>N</v>
      </c>
      <c r="R40" s="137">
        <f>'D Master'!B40</f>
        <v>331.46</v>
      </c>
      <c r="T40" s="138">
        <f>AVERAGE('D Master'!AI40:AL40)</f>
        <v>14.4025</v>
      </c>
    </row>
    <row r="41" spans="1:20" x14ac:dyDescent="0.3">
      <c r="A41" s="137" t="str">
        <f>'D Data'!A41</f>
        <v>DABUR</v>
      </c>
      <c r="C41" s="137" t="str">
        <f>'D Master'!G41</f>
        <v>N</v>
      </c>
      <c r="D41" s="137" t="str">
        <f>'D Master'!H41</f>
        <v>Y</v>
      </c>
      <c r="E41" s="137" t="str">
        <f>'D Master'!I41</f>
        <v>Y</v>
      </c>
      <c r="F41" s="137" t="str">
        <f>'D Master'!J41</f>
        <v>Y</v>
      </c>
      <c r="H41" s="137" t="str">
        <f>'D Master'!W41</f>
        <v>Y</v>
      </c>
      <c r="I41" s="137" t="str">
        <f>'D Master'!X41</f>
        <v>Y</v>
      </c>
      <c r="J41" s="137" t="str">
        <f>'D Master'!Y41</f>
        <v>N</v>
      </c>
      <c r="K41" s="137" t="str">
        <f>'D Master'!Z41</f>
        <v>Y</v>
      </c>
      <c r="M41" s="137" t="str">
        <f>'D Master'!AM41</f>
        <v>N</v>
      </c>
      <c r="N41" s="137" t="str">
        <f>'D Master'!AN41</f>
        <v>Y</v>
      </c>
      <c r="O41" s="137" t="str">
        <f>'D Master'!AO41</f>
        <v>Y</v>
      </c>
      <c r="P41" s="137" t="str">
        <f>'D Master'!AP41</f>
        <v>Y</v>
      </c>
      <c r="R41" s="137">
        <f>'D Master'!B41</f>
        <v>437.18</v>
      </c>
      <c r="T41" s="138">
        <f>AVERAGE('D Master'!AI41:AL41)</f>
        <v>34.379999999999995</v>
      </c>
    </row>
    <row r="42" spans="1:20" x14ac:dyDescent="0.3">
      <c r="A42" s="137" t="str">
        <f>'D Data'!A42</f>
        <v>DIVISLAB</v>
      </c>
      <c r="C42" s="137" t="str">
        <f>'D Master'!G42</f>
        <v>N</v>
      </c>
      <c r="D42" s="137" t="str">
        <f>'D Master'!H42</f>
        <v>Y</v>
      </c>
      <c r="E42" s="137" t="str">
        <f>'D Master'!I42</f>
        <v>Y</v>
      </c>
      <c r="F42" s="137" t="str">
        <f>'D Master'!J42</f>
        <v>N</v>
      </c>
      <c r="H42" s="137" t="str">
        <f>'D Master'!W42</f>
        <v>Y</v>
      </c>
      <c r="I42" s="137" t="str">
        <f>'D Master'!X42</f>
        <v>N</v>
      </c>
      <c r="J42" s="137" t="str">
        <f>'D Master'!Y42</f>
        <v>Y</v>
      </c>
      <c r="K42" s="137" t="str">
        <f>'D Master'!Z42</f>
        <v>N</v>
      </c>
      <c r="M42" s="137" t="str">
        <f>'D Master'!AM42</f>
        <v>Y</v>
      </c>
      <c r="N42" s="137" t="str">
        <f>'D Master'!AN42</f>
        <v>N</v>
      </c>
      <c r="O42" s="137" t="str">
        <f>'D Master'!AO42</f>
        <v>Y</v>
      </c>
      <c r="P42" s="137" t="str">
        <f>'D Master'!AP42</f>
        <v>N</v>
      </c>
      <c r="R42" s="137">
        <f>'D Master'!B42</f>
        <v>2337.2600000000002</v>
      </c>
      <c r="T42" s="138">
        <f>AVERAGE('D Master'!AI42:AL42)</f>
        <v>32.785000000000004</v>
      </c>
    </row>
    <row r="43" spans="1:20" x14ac:dyDescent="0.3">
      <c r="A43" s="137" t="str">
        <f>'D Data'!A43</f>
        <v>DLF</v>
      </c>
      <c r="C43" s="137" t="str">
        <f>'D Master'!G43</f>
        <v>N</v>
      </c>
      <c r="D43" s="137" t="str">
        <f>'D Master'!H43</f>
        <v>Y</v>
      </c>
      <c r="E43" s="137" t="str">
        <f>'D Master'!I43</f>
        <v>Y</v>
      </c>
      <c r="F43" s="137" t="str">
        <f>'D Master'!J43</f>
        <v>N</v>
      </c>
      <c r="H43" s="137" t="str">
        <f>'D Master'!W43</f>
        <v>Y</v>
      </c>
      <c r="I43" s="137" t="str">
        <f>'D Master'!X43</f>
        <v>N</v>
      </c>
      <c r="J43" s="137" t="str">
        <f>'D Master'!Y43</f>
        <v>Y</v>
      </c>
      <c r="K43" s="137" t="str">
        <f>'D Master'!Z43</f>
        <v>N</v>
      </c>
      <c r="M43" s="137" t="str">
        <f>'D Master'!AM43</f>
        <v>Y</v>
      </c>
      <c r="N43" s="137" t="str">
        <f>'D Master'!AN43</f>
        <v>N</v>
      </c>
      <c r="O43" s="137" t="str">
        <f>'D Master'!AO43</f>
        <v>Y</v>
      </c>
      <c r="P43" s="137" t="str">
        <f>'D Master'!AP43</f>
        <v>N</v>
      </c>
      <c r="R43" s="137">
        <f>'D Master'!B43</f>
        <v>136.54</v>
      </c>
      <c r="T43" s="138">
        <f>AVERAGE('D Master'!AI43:AL43)</f>
        <v>11.02</v>
      </c>
    </row>
    <row r="44" spans="1:20" x14ac:dyDescent="0.3">
      <c r="A44" s="137" t="str">
        <f>'D Data'!A44</f>
        <v>DRREDDY</v>
      </c>
      <c r="C44" s="137" t="str">
        <f>'D Master'!G44</f>
        <v>N</v>
      </c>
      <c r="D44" s="137" t="str">
        <f>'D Master'!H44</f>
        <v>Y</v>
      </c>
      <c r="E44" s="137" t="str">
        <f>'D Master'!I44</f>
        <v>Y</v>
      </c>
      <c r="F44" s="137" t="str">
        <f>'D Master'!J44</f>
        <v>Y</v>
      </c>
      <c r="H44" s="137" t="str">
        <f>'D Master'!W44</f>
        <v>N</v>
      </c>
      <c r="I44" s="137" t="str">
        <f>'D Master'!X44</f>
        <v>N</v>
      </c>
      <c r="J44" s="137" t="str">
        <f>'D Master'!Y44</f>
        <v>Y</v>
      </c>
      <c r="K44" s="137" t="str">
        <f>'D Master'!Z44</f>
        <v>Y</v>
      </c>
      <c r="M44" s="137" t="str">
        <f>'D Master'!AM44</f>
        <v>Y</v>
      </c>
      <c r="N44" s="137" t="str">
        <f>'D Master'!AN44</f>
        <v>Y</v>
      </c>
      <c r="O44" s="137" t="str">
        <f>'D Master'!AO44</f>
        <v>N</v>
      </c>
      <c r="P44" s="137" t="str">
        <f>'D Master'!AP44</f>
        <v>Y</v>
      </c>
      <c r="R44" s="137">
        <f>'D Master'!B44</f>
        <v>3863.36</v>
      </c>
      <c r="T44" s="138">
        <f>AVERAGE('D Master'!AI44:AL44)</f>
        <v>33.799999999999997</v>
      </c>
    </row>
    <row r="45" spans="1:20" x14ac:dyDescent="0.3">
      <c r="A45" s="137" t="str">
        <f>'D Data'!A45</f>
        <v>EICHERMOT</v>
      </c>
      <c r="C45" s="137" t="str">
        <f>'D Master'!G45</f>
        <v>N</v>
      </c>
      <c r="D45" s="137" t="str">
        <f>'D Master'!H45</f>
        <v>Y</v>
      </c>
      <c r="E45" s="137" t="str">
        <f>'D Master'!I45</f>
        <v>Y</v>
      </c>
      <c r="F45" s="137" t="str">
        <f>'D Master'!J45</f>
        <v>N</v>
      </c>
      <c r="H45" s="137" t="str">
        <f>'D Master'!W45</f>
        <v>N</v>
      </c>
      <c r="I45" s="137" t="str">
        <f>'D Master'!X45</f>
        <v>N</v>
      </c>
      <c r="J45" s="137" t="str">
        <f>'D Master'!Y45</f>
        <v>Y</v>
      </c>
      <c r="K45" s="137" t="str">
        <f>'D Master'!Z45</f>
        <v>N</v>
      </c>
      <c r="M45" s="137" t="str">
        <f>'D Master'!AM45</f>
        <v>N</v>
      </c>
      <c r="N45" s="137" t="str">
        <f>'D Master'!AN45</f>
        <v>N</v>
      </c>
      <c r="O45" s="137" t="str">
        <f>'D Master'!AO45</f>
        <v>Y</v>
      </c>
      <c r="P45" s="137" t="str">
        <f>'D Master'!AP45</f>
        <v>N</v>
      </c>
      <c r="R45" s="137">
        <f>'D Master'!B45</f>
        <v>13891.4</v>
      </c>
      <c r="T45" s="138">
        <f>AVERAGE('D Master'!AI45:AL45)</f>
        <v>26.1</v>
      </c>
    </row>
    <row r="46" spans="1:20" x14ac:dyDescent="0.3">
      <c r="A46" s="137" t="str">
        <f>'D Data'!A46</f>
        <v>EQUITAS</v>
      </c>
      <c r="C46" s="137" t="str">
        <f>'D Master'!G46</f>
        <v>N</v>
      </c>
      <c r="D46" s="137" t="str">
        <f>'D Master'!H46</f>
        <v>Y</v>
      </c>
      <c r="E46" s="137" t="str">
        <f>'D Master'!I46</f>
        <v>Y</v>
      </c>
      <c r="F46" s="137" t="str">
        <f>'D Master'!J46</f>
        <v>N</v>
      </c>
      <c r="H46" s="137" t="str">
        <f>'D Master'!W46</f>
        <v>Y</v>
      </c>
      <c r="I46" s="137" t="str">
        <f>'D Master'!X46</f>
        <v>Y</v>
      </c>
      <c r="J46" s="137" t="str">
        <f>'D Master'!Y46</f>
        <v>N</v>
      </c>
      <c r="K46" s="137" t="str">
        <f>'D Master'!Z46</f>
        <v>N</v>
      </c>
      <c r="M46" s="137" t="str">
        <f>'D Master'!AM46</f>
        <v>Y</v>
      </c>
      <c r="N46" s="137" t="str">
        <f>'D Master'!AN46</f>
        <v>Y</v>
      </c>
      <c r="O46" s="137" t="str">
        <f>'D Master'!AO46</f>
        <v>N</v>
      </c>
      <c r="P46" s="137" t="str">
        <f>'D Master'!AP46</f>
        <v>N</v>
      </c>
      <c r="R46" s="137">
        <f>'D Master'!B46</f>
        <v>43.19</v>
      </c>
      <c r="T46" s="138">
        <f>AVERAGE('D Master'!AI46:AL46)</f>
        <v>14.237500000000001</v>
      </c>
    </row>
    <row r="47" spans="1:20" x14ac:dyDescent="0.3">
      <c r="A47" s="137" t="str">
        <f>'D Data'!A47</f>
        <v>ESCORTS</v>
      </c>
      <c r="C47" s="137" t="str">
        <f>'D Master'!G47</f>
        <v>Y</v>
      </c>
      <c r="D47" s="137" t="str">
        <f>'D Master'!H47</f>
        <v>Y</v>
      </c>
      <c r="E47" s="137" t="str">
        <f>'D Master'!I47</f>
        <v>Y</v>
      </c>
      <c r="F47" s="137" t="str">
        <f>'D Master'!J47</f>
        <v>Y</v>
      </c>
      <c r="H47" s="137" t="str">
        <f>'D Master'!W47</f>
        <v>Y</v>
      </c>
      <c r="I47" s="137" t="str">
        <f>'D Master'!X47</f>
        <v>N</v>
      </c>
      <c r="J47" s="137" t="str">
        <f>'D Master'!Y47</f>
        <v>Y</v>
      </c>
      <c r="K47" s="137" t="str">
        <f>'D Master'!Z47</f>
        <v>Y</v>
      </c>
      <c r="M47" s="137" t="str">
        <f>'D Master'!AM47</f>
        <v>N</v>
      </c>
      <c r="N47" s="137" t="str">
        <f>'D Master'!AN47</f>
        <v>N</v>
      </c>
      <c r="O47" s="137" t="str">
        <f>'D Master'!AO47</f>
        <v>Y</v>
      </c>
      <c r="P47" s="137" t="str">
        <f>'D Master'!AP47</f>
        <v>Y</v>
      </c>
      <c r="R47" s="137">
        <f>'D Master'!B47</f>
        <v>889.89</v>
      </c>
      <c r="T47" s="138">
        <f>AVERAGE('D Master'!AI47:AL47)</f>
        <v>11.695</v>
      </c>
    </row>
    <row r="48" spans="1:20" x14ac:dyDescent="0.3">
      <c r="A48" s="137" t="str">
        <f>'D Data'!A48</f>
        <v>EXIDEIND</v>
      </c>
      <c r="C48" s="137" t="str">
        <f>'D Master'!G48</f>
        <v>N</v>
      </c>
      <c r="D48" s="137" t="str">
        <f>'D Master'!H48</f>
        <v>Y</v>
      </c>
      <c r="E48" s="137" t="str">
        <f>'D Master'!I48</f>
        <v>N</v>
      </c>
      <c r="F48" s="137" t="str">
        <f>'D Master'!J48</f>
        <v>N</v>
      </c>
      <c r="H48" s="137" t="str">
        <f>'D Master'!W48</f>
        <v>Y</v>
      </c>
      <c r="I48" s="137" t="str">
        <f>'D Master'!X48</f>
        <v>N</v>
      </c>
      <c r="J48" s="137" t="str">
        <f>'D Master'!Y48</f>
        <v>N</v>
      </c>
      <c r="K48" s="137" t="str">
        <f>'D Master'!Z48</f>
        <v>Y</v>
      </c>
      <c r="M48" s="137" t="str">
        <f>'D Master'!AM48</f>
        <v>Y</v>
      </c>
      <c r="N48" s="137" t="str">
        <f>'D Master'!AN48</f>
        <v>N</v>
      </c>
      <c r="O48" s="137" t="str">
        <f>'D Master'!AO48</f>
        <v>Y</v>
      </c>
      <c r="P48" s="137" t="str">
        <f>'D Master'!AP48</f>
        <v>Y</v>
      </c>
      <c r="R48" s="137">
        <f>'D Master'!B48</f>
        <v>154.41</v>
      </c>
      <c r="T48" s="138">
        <f>AVERAGE('D Master'!AI48:AL48)</f>
        <v>35.712499999999999</v>
      </c>
    </row>
    <row r="49" spans="1:20" x14ac:dyDescent="0.3">
      <c r="A49" s="137" t="str">
        <f>'D Data'!A49</f>
        <v>FEDERALBNK</v>
      </c>
      <c r="C49" s="137" t="str">
        <f>'D Master'!G49</f>
        <v>N</v>
      </c>
      <c r="D49" s="137" t="str">
        <f>'D Master'!H49</f>
        <v>Y</v>
      </c>
      <c r="E49" s="137" t="str">
        <f>'D Master'!I49</f>
        <v>N</v>
      </c>
      <c r="F49" s="137" t="str">
        <f>'D Master'!J49</f>
        <v>N</v>
      </c>
      <c r="H49" s="137" t="str">
        <f>'D Master'!W49</f>
        <v>Y</v>
      </c>
      <c r="I49" s="137" t="str">
        <f>'D Master'!X49</f>
        <v>N</v>
      </c>
      <c r="J49" s="137" t="str">
        <f>'D Master'!Y49</f>
        <v>Y</v>
      </c>
      <c r="K49" s="137" t="str">
        <f>'D Master'!Z49</f>
        <v>N</v>
      </c>
      <c r="M49" s="137" t="str">
        <f>'D Master'!AM49</f>
        <v>Y</v>
      </c>
      <c r="N49" s="137" t="str">
        <f>'D Master'!AN49</f>
        <v>N</v>
      </c>
      <c r="O49" s="137" t="str">
        <f>'D Master'!AO49</f>
        <v>Y</v>
      </c>
      <c r="P49" s="137" t="str">
        <f>'D Master'!AP49</f>
        <v>N</v>
      </c>
      <c r="R49" s="137">
        <f>'D Master'!B49</f>
        <v>37.97</v>
      </c>
      <c r="T49" s="138">
        <f>AVERAGE('D Master'!AI49:AL49)</f>
        <v>29.747500000000002</v>
      </c>
    </row>
    <row r="50" spans="1:20" x14ac:dyDescent="0.3">
      <c r="A50" s="137" t="str">
        <f>'D Data'!A50</f>
        <v>GAIL</v>
      </c>
      <c r="C50" s="137" t="str">
        <f>'D Master'!G50</f>
        <v>N</v>
      </c>
      <c r="D50" s="137" t="str">
        <f>'D Master'!H50</f>
        <v>Y</v>
      </c>
      <c r="E50" s="137" t="str">
        <f>'D Master'!I50</f>
        <v>Y</v>
      </c>
      <c r="F50" s="137" t="str">
        <f>'D Master'!J50</f>
        <v>N</v>
      </c>
      <c r="H50" s="137" t="str">
        <f>'D Master'!W50</f>
        <v>N</v>
      </c>
      <c r="I50" s="137" t="str">
        <f>'D Master'!X50</f>
        <v>Y</v>
      </c>
      <c r="J50" s="137" t="str">
        <f>'D Master'!Y50</f>
        <v>N</v>
      </c>
      <c r="K50" s="137" t="str">
        <f>'D Master'!Z50</f>
        <v>Y</v>
      </c>
      <c r="M50" s="137" t="str">
        <f>'D Master'!AM50</f>
        <v>N</v>
      </c>
      <c r="N50" s="137" t="str">
        <f>'D Master'!AN50</f>
        <v>Y</v>
      </c>
      <c r="O50" s="137" t="str">
        <f>'D Master'!AO50</f>
        <v>N</v>
      </c>
      <c r="P50" s="137" t="str">
        <f>'D Master'!AP50</f>
        <v>N</v>
      </c>
      <c r="R50" s="137">
        <f>'D Master'!B50</f>
        <v>86.35</v>
      </c>
      <c r="T50" s="138">
        <f>AVERAGE('D Master'!AI50:AL50)</f>
        <v>38.3675</v>
      </c>
    </row>
    <row r="51" spans="1:20" x14ac:dyDescent="0.3">
      <c r="A51" s="137" t="str">
        <f>'D Data'!A51</f>
        <v>GLENMARK</v>
      </c>
      <c r="C51" s="137" t="str">
        <f>'D Master'!G51</f>
        <v>Y</v>
      </c>
      <c r="D51" s="137" t="str">
        <f>'D Master'!H51</f>
        <v>Y</v>
      </c>
      <c r="E51" s="137" t="str">
        <f>'D Master'!I51</f>
        <v>Y</v>
      </c>
      <c r="F51" s="137" t="str">
        <f>'D Master'!J51</f>
        <v>Y</v>
      </c>
      <c r="H51" s="137" t="str">
        <f>'D Master'!W51</f>
        <v>Y</v>
      </c>
      <c r="I51" s="137" t="str">
        <f>'D Master'!X51</f>
        <v>Y</v>
      </c>
      <c r="J51" s="137" t="str">
        <f>'D Master'!Y51</f>
        <v>Y</v>
      </c>
      <c r="K51" s="137" t="str">
        <f>'D Master'!Z51</f>
        <v>Y</v>
      </c>
      <c r="M51" s="137" t="str">
        <f>'D Master'!AM51</f>
        <v>Y</v>
      </c>
      <c r="N51" s="137" t="str">
        <f>'D Master'!AN51</f>
        <v>N</v>
      </c>
      <c r="O51" s="137" t="str">
        <f>'D Master'!AO51</f>
        <v>Y</v>
      </c>
      <c r="P51" s="137" t="str">
        <f>'D Master'!AP51</f>
        <v>N</v>
      </c>
      <c r="R51" s="137">
        <f>'D Master'!B51</f>
        <v>356.66</v>
      </c>
      <c r="T51" s="138">
        <f>AVERAGE('D Master'!AI51:AL51)</f>
        <v>21.39</v>
      </c>
    </row>
    <row r="52" spans="1:20" x14ac:dyDescent="0.3">
      <c r="A52" s="137" t="str">
        <f>'D Data'!A52</f>
        <v>GMRINFRA</v>
      </c>
      <c r="C52" s="137" t="str">
        <f>'D Master'!G52</f>
        <v>N</v>
      </c>
      <c r="D52" s="137" t="str">
        <f>'D Master'!H52</f>
        <v>Y</v>
      </c>
      <c r="E52" s="137" t="str">
        <f>'D Master'!I52</f>
        <v>N</v>
      </c>
      <c r="F52" s="137" t="str">
        <f>'D Master'!J52</f>
        <v>N</v>
      </c>
      <c r="H52" s="137" t="str">
        <f>'D Master'!W52</f>
        <v>N</v>
      </c>
      <c r="I52" s="137" t="str">
        <f>'D Master'!X52</f>
        <v>N</v>
      </c>
      <c r="J52" s="137" t="str">
        <f>'D Master'!Y52</f>
        <v>Y</v>
      </c>
      <c r="K52" s="137" t="str">
        <f>'D Master'!Z52</f>
        <v>N</v>
      </c>
      <c r="M52" s="137" t="str">
        <f>'D Master'!AM52</f>
        <v>Y</v>
      </c>
      <c r="N52" s="137" t="str">
        <f>'D Master'!AN52</f>
        <v>N</v>
      </c>
      <c r="O52" s="137" t="str">
        <f>'D Master'!AO52</f>
        <v>N</v>
      </c>
      <c r="P52" s="137" t="str">
        <f>'D Master'!AP52</f>
        <v>Y</v>
      </c>
      <c r="R52" s="137">
        <f>'D Master'!B52</f>
        <v>17.14</v>
      </c>
      <c r="T52" s="138">
        <f>AVERAGE('D Master'!AI52:AL52)</f>
        <v>30.352500000000003</v>
      </c>
    </row>
    <row r="53" spans="1:20" x14ac:dyDescent="0.3">
      <c r="A53" s="137" t="str">
        <f>'D Data'!A53</f>
        <v>GODREJCP</v>
      </c>
      <c r="C53" s="137" t="str">
        <f>'D Master'!G53</f>
        <v>N</v>
      </c>
      <c r="D53" s="137" t="str">
        <f>'D Master'!H53</f>
        <v>Y</v>
      </c>
      <c r="E53" s="137" t="str">
        <f>'D Master'!I53</f>
        <v>Y</v>
      </c>
      <c r="F53" s="137" t="str">
        <f>'D Master'!J53</f>
        <v>Y</v>
      </c>
      <c r="H53" s="137" t="str">
        <f>'D Master'!W53</f>
        <v>N</v>
      </c>
      <c r="I53" s="137" t="str">
        <f>'D Master'!X53</f>
        <v>Y</v>
      </c>
      <c r="J53" s="137" t="str">
        <f>'D Master'!Y53</f>
        <v>N</v>
      </c>
      <c r="K53" s="137" t="str">
        <f>'D Master'!Z53</f>
        <v>N</v>
      </c>
      <c r="M53" s="137" t="str">
        <f>'D Master'!AM53</f>
        <v>Y</v>
      </c>
      <c r="N53" s="137" t="str">
        <f>'D Master'!AN53</f>
        <v>Y</v>
      </c>
      <c r="O53" s="137" t="str">
        <f>'D Master'!AO53</f>
        <v>N</v>
      </c>
      <c r="P53" s="137" t="str">
        <f>'D Master'!AP53</f>
        <v>N</v>
      </c>
      <c r="R53" s="137">
        <f>'D Master'!B53</f>
        <v>573.69000000000005</v>
      </c>
      <c r="T53" s="138">
        <f>AVERAGE('D Master'!AI53:AL53)</f>
        <v>42.657499999999999</v>
      </c>
    </row>
    <row r="54" spans="1:20" x14ac:dyDescent="0.3">
      <c r="A54" s="137" t="str">
        <f>'D Data'!A54</f>
        <v>GODREJPROP</v>
      </c>
      <c r="C54" s="137" t="str">
        <f>'D Master'!G54</f>
        <v>N</v>
      </c>
      <c r="D54" s="137" t="str">
        <f>'D Master'!H54</f>
        <v>Y</v>
      </c>
      <c r="E54" s="137" t="str">
        <f>'D Master'!I54</f>
        <v>Y</v>
      </c>
      <c r="F54" s="137" t="str">
        <f>'D Master'!J54</f>
        <v>N</v>
      </c>
      <c r="H54" s="137" t="str">
        <f>'D Master'!W54</f>
        <v>N</v>
      </c>
      <c r="I54" s="137" t="str">
        <f>'D Master'!X54</f>
        <v>Y</v>
      </c>
      <c r="J54" s="137" t="str">
        <f>'D Master'!Y54</f>
        <v>N</v>
      </c>
      <c r="K54" s="137" t="str">
        <f>'D Master'!Z54</f>
        <v>N</v>
      </c>
      <c r="M54" s="137" t="str">
        <f>'D Master'!AM54</f>
        <v>Y</v>
      </c>
      <c r="N54" s="137" t="str">
        <f>'D Master'!AN54</f>
        <v>Y</v>
      </c>
      <c r="O54" s="137" t="str">
        <f>'D Master'!AO54</f>
        <v>N</v>
      </c>
      <c r="P54" s="137" t="str">
        <f>'D Master'!AP54</f>
        <v>N</v>
      </c>
      <c r="R54" s="137">
        <f>'D Master'!B54</f>
        <v>599.58000000000004</v>
      </c>
      <c r="T54" s="138">
        <f>AVERAGE('D Master'!AI54:AL54)</f>
        <v>37.424999999999997</v>
      </c>
    </row>
    <row r="55" spans="1:20" x14ac:dyDescent="0.3">
      <c r="A55" s="137" t="str">
        <f>'D Data'!A55</f>
        <v>GRASIM</v>
      </c>
      <c r="C55" s="137" t="str">
        <f>'D Master'!G55</f>
        <v>N</v>
      </c>
      <c r="D55" s="137" t="str">
        <f>'D Master'!H55</f>
        <v>Y</v>
      </c>
      <c r="E55" s="137" t="str">
        <f>'D Master'!I55</f>
        <v>Y</v>
      </c>
      <c r="F55" s="137" t="str">
        <f>'D Master'!J55</f>
        <v>Y</v>
      </c>
      <c r="H55" s="137" t="str">
        <f>'D Master'!W55</f>
        <v>N</v>
      </c>
      <c r="I55" s="137" t="str">
        <f>'D Master'!X55</f>
        <v>N</v>
      </c>
      <c r="J55" s="137" t="str">
        <f>'D Master'!Y55</f>
        <v>N</v>
      </c>
      <c r="K55" s="137" t="str">
        <f>'D Master'!Z55</f>
        <v>Y</v>
      </c>
      <c r="M55" s="137" t="str">
        <f>'D Master'!AM55</f>
        <v>N</v>
      </c>
      <c r="N55" s="137" t="str">
        <f>'D Master'!AN55</f>
        <v>Y</v>
      </c>
      <c r="O55" s="137" t="str">
        <f>'D Master'!AO55</f>
        <v>N</v>
      </c>
      <c r="P55" s="137" t="str">
        <f>'D Master'!AP55</f>
        <v>Y</v>
      </c>
      <c r="R55" s="137">
        <f>'D Master'!B55</f>
        <v>525.42999999999995</v>
      </c>
      <c r="T55" s="138">
        <f>AVERAGE('D Master'!AI55:AL55)</f>
        <v>31.102499999999999</v>
      </c>
    </row>
    <row r="56" spans="1:20" x14ac:dyDescent="0.3">
      <c r="A56" s="137" t="str">
        <f>'D Data'!A56</f>
        <v>HAVELLS</v>
      </c>
      <c r="C56" s="137" t="str">
        <f>'D Master'!G56</f>
        <v>N</v>
      </c>
      <c r="D56" s="137" t="str">
        <f>'D Master'!H56</f>
        <v>Y</v>
      </c>
      <c r="E56" s="137" t="str">
        <f>'D Master'!I56</f>
        <v>N</v>
      </c>
      <c r="F56" s="137" t="str">
        <f>'D Master'!J56</f>
        <v>N</v>
      </c>
      <c r="H56" s="137" t="str">
        <f>'D Master'!W56</f>
        <v>Y</v>
      </c>
      <c r="I56" s="137" t="str">
        <f>'D Master'!X56</f>
        <v>N</v>
      </c>
      <c r="J56" s="137" t="str">
        <f>'D Master'!Y56</f>
        <v>Y</v>
      </c>
      <c r="K56" s="137" t="str">
        <f>'D Master'!Z56</f>
        <v>N</v>
      </c>
      <c r="M56" s="137" t="str">
        <f>'D Master'!AM56</f>
        <v>Y</v>
      </c>
      <c r="N56" s="137" t="str">
        <f>'D Master'!AN56</f>
        <v>N</v>
      </c>
      <c r="O56" s="137" t="str">
        <f>'D Master'!AO56</f>
        <v>N</v>
      </c>
      <c r="P56" s="137" t="str">
        <f>'D Master'!AP56</f>
        <v>N</v>
      </c>
      <c r="R56" s="137">
        <f>'D Master'!B56</f>
        <v>464.73</v>
      </c>
      <c r="T56" s="138">
        <f>AVERAGE('D Master'!AI56:AL56)</f>
        <v>24.555</v>
      </c>
    </row>
    <row r="57" spans="1:20" x14ac:dyDescent="0.3">
      <c r="A57" s="137" t="str">
        <f>'D Data'!A57</f>
        <v>HCLTECH</v>
      </c>
      <c r="C57" s="137" t="str">
        <f>'D Master'!G57</f>
        <v>N</v>
      </c>
      <c r="D57" s="137" t="str">
        <f>'D Master'!H57</f>
        <v>Y</v>
      </c>
      <c r="E57" s="137" t="str">
        <f>'D Master'!I57</f>
        <v>Y</v>
      </c>
      <c r="F57" s="137" t="str">
        <f>'D Master'!J57</f>
        <v>Y</v>
      </c>
      <c r="H57" s="137" t="str">
        <f>'D Master'!W57</f>
        <v>Y</v>
      </c>
      <c r="I57" s="137" t="str">
        <f>'D Master'!X57</f>
        <v>Y</v>
      </c>
      <c r="J57" s="137" t="str">
        <f>'D Master'!Y57</f>
        <v>N</v>
      </c>
      <c r="K57" s="137" t="str">
        <f>'D Master'!Z57</f>
        <v>N</v>
      </c>
      <c r="M57" s="137" t="str">
        <f>'D Master'!AM57</f>
        <v>Y</v>
      </c>
      <c r="N57" s="137" t="str">
        <f>'D Master'!AN57</f>
        <v>Y</v>
      </c>
      <c r="O57" s="137" t="str">
        <f>'D Master'!AO57</f>
        <v>Y</v>
      </c>
      <c r="P57" s="137" t="str">
        <f>'D Master'!AP57</f>
        <v>N</v>
      </c>
      <c r="R57" s="137">
        <f>'D Master'!B57</f>
        <v>529.41999999999996</v>
      </c>
      <c r="T57" s="138">
        <f>AVERAGE('D Master'!AI57:AL57)</f>
        <v>42.927500000000002</v>
      </c>
    </row>
    <row r="58" spans="1:20" x14ac:dyDescent="0.3">
      <c r="A58" s="137" t="str">
        <f>'D Data'!A58</f>
        <v>HDFC</v>
      </c>
      <c r="C58" s="137" t="str">
        <f>'D Master'!G58</f>
        <v>N</v>
      </c>
      <c r="D58" s="137" t="str">
        <f>'D Master'!H58</f>
        <v>Y</v>
      </c>
      <c r="E58" s="137" t="str">
        <f>'D Master'!I58</f>
        <v>Y</v>
      </c>
      <c r="F58" s="137" t="str">
        <f>'D Master'!J58</f>
        <v>Y</v>
      </c>
      <c r="H58" s="137" t="str">
        <f>'D Master'!W58</f>
        <v>Y</v>
      </c>
      <c r="I58" s="137" t="str">
        <f>'D Master'!X58</f>
        <v>Y</v>
      </c>
      <c r="J58" s="137" t="str">
        <f>'D Master'!Y58</f>
        <v>N</v>
      </c>
      <c r="K58" s="137" t="str">
        <f>'D Master'!Z58</f>
        <v>N</v>
      </c>
      <c r="M58" s="137" t="str">
        <f>'D Master'!AM58</f>
        <v>N</v>
      </c>
      <c r="N58" s="137" t="str">
        <f>'D Master'!AN58</f>
        <v>Y</v>
      </c>
      <c r="O58" s="137" t="str">
        <f>'D Master'!AO58</f>
        <v>N</v>
      </c>
      <c r="P58" s="137" t="str">
        <f>'D Master'!AP58</f>
        <v>N</v>
      </c>
      <c r="R58" s="137">
        <f>'D Master'!B58</f>
        <v>1530.24</v>
      </c>
      <c r="T58" s="138">
        <f>AVERAGE('D Master'!AI58:AL58)</f>
        <v>46.695</v>
      </c>
    </row>
    <row r="59" spans="1:20" x14ac:dyDescent="0.3">
      <c r="A59" s="137" t="str">
        <f>'D Data'!A59</f>
        <v>HDFCBANK</v>
      </c>
      <c r="C59" s="137" t="str">
        <f>'D Master'!G59</f>
        <v>N</v>
      </c>
      <c r="D59" s="137" t="str">
        <f>'D Master'!H59</f>
        <v>Y</v>
      </c>
      <c r="E59" s="137" t="str">
        <f>'D Master'!I59</f>
        <v>N</v>
      </c>
      <c r="F59" s="137" t="str">
        <f>'D Master'!J59</f>
        <v>N</v>
      </c>
      <c r="H59" s="137" t="str">
        <f>'D Master'!W59</f>
        <v>N</v>
      </c>
      <c r="I59" s="137" t="str">
        <f>'D Master'!X59</f>
        <v>Y</v>
      </c>
      <c r="J59" s="137" t="str">
        <f>'D Master'!Y59</f>
        <v>N</v>
      </c>
      <c r="K59" s="137" t="str">
        <f>'D Master'!Z59</f>
        <v>N</v>
      </c>
      <c r="M59" s="137" t="str">
        <f>'D Master'!AM59</f>
        <v>N</v>
      </c>
      <c r="N59" s="137" t="str">
        <f>'D Master'!AN59</f>
        <v>Y</v>
      </c>
      <c r="O59" s="137" t="str">
        <f>'D Master'!AO59</f>
        <v>Y</v>
      </c>
      <c r="P59" s="137" t="str">
        <f>'D Master'!AP59</f>
        <v>N</v>
      </c>
      <c r="R59" s="137">
        <f>'D Master'!B59</f>
        <v>844.52</v>
      </c>
      <c r="T59" s="138">
        <f>AVERAGE('D Master'!AI59:AL59)</f>
        <v>42.917500000000004</v>
      </c>
    </row>
    <row r="60" spans="1:20" x14ac:dyDescent="0.3">
      <c r="A60" s="137" t="str">
        <f>'D Data'!A60</f>
        <v>HDFCLIFE</v>
      </c>
      <c r="C60" s="137" t="str">
        <f>'D Master'!G60</f>
        <v>Y</v>
      </c>
      <c r="D60" s="137" t="str">
        <f>'D Master'!H60</f>
        <v>Y</v>
      </c>
      <c r="E60" s="137" t="str">
        <f>'D Master'!I60</f>
        <v>Y</v>
      </c>
      <c r="F60" s="137" t="str">
        <f>'D Master'!J60</f>
        <v>Y</v>
      </c>
      <c r="H60" s="137" t="str">
        <f>'D Master'!W60</f>
        <v>N</v>
      </c>
      <c r="I60" s="137" t="str">
        <f>'D Master'!X60</f>
        <v>Y</v>
      </c>
      <c r="J60" s="137" t="str">
        <f>'D Master'!Y60</f>
        <v>N</v>
      </c>
      <c r="K60" s="137" t="str">
        <f>'D Master'!Z60</f>
        <v>Y</v>
      </c>
      <c r="M60" s="137" t="str">
        <f>'D Master'!AM60</f>
        <v>N</v>
      </c>
      <c r="N60" s="137" t="str">
        <f>'D Master'!AN60</f>
        <v>Y</v>
      </c>
      <c r="O60" s="137" t="str">
        <f>'D Master'!AO60</f>
        <v>N</v>
      </c>
      <c r="P60" s="137" t="str">
        <f>'D Master'!AP60</f>
        <v>N</v>
      </c>
      <c r="R60" s="137">
        <f>'D Master'!B60</f>
        <v>497.33</v>
      </c>
      <c r="T60" s="138">
        <f>AVERAGE('D Master'!AI60:AL60)</f>
        <v>54.82</v>
      </c>
    </row>
    <row r="61" spans="1:20" x14ac:dyDescent="0.3">
      <c r="A61" s="137" t="str">
        <f>'D Data'!A61</f>
        <v>HEROMOTOCO</v>
      </c>
      <c r="C61" s="137" t="str">
        <f>'D Master'!G61</f>
        <v>Y</v>
      </c>
      <c r="D61" s="137" t="str">
        <f>'D Master'!H61</f>
        <v>Y</v>
      </c>
      <c r="E61" s="137" t="str">
        <f>'D Master'!I61</f>
        <v>N</v>
      </c>
      <c r="F61" s="137" t="str">
        <f>'D Master'!J61</f>
        <v>N</v>
      </c>
      <c r="H61" s="137" t="str">
        <f>'D Master'!W61</f>
        <v>N</v>
      </c>
      <c r="I61" s="137" t="str">
        <f>'D Master'!X61</f>
        <v>N</v>
      </c>
      <c r="J61" s="137" t="str">
        <f>'D Master'!Y61</f>
        <v>Y</v>
      </c>
      <c r="K61" s="137" t="str">
        <f>'D Master'!Z61</f>
        <v>N</v>
      </c>
      <c r="M61" s="137" t="str">
        <f>'D Master'!AM61</f>
        <v>N</v>
      </c>
      <c r="N61" s="137" t="str">
        <f>'D Master'!AN61</f>
        <v>N</v>
      </c>
      <c r="O61" s="137" t="str">
        <f>'D Master'!AO61</f>
        <v>Y</v>
      </c>
      <c r="P61" s="137" t="str">
        <f>'D Master'!AP61</f>
        <v>N</v>
      </c>
      <c r="R61" s="137">
        <f>'D Master'!B61</f>
        <v>2124.17</v>
      </c>
      <c r="T61" s="138">
        <f>AVERAGE('D Master'!AI61:AL61)</f>
        <v>22.3125</v>
      </c>
    </row>
    <row r="62" spans="1:20" x14ac:dyDescent="0.3">
      <c r="A62" s="137" t="str">
        <f>'D Data'!A62</f>
        <v>HINDALCO</v>
      </c>
      <c r="C62" s="137" t="str">
        <f>'D Master'!G62</f>
        <v>N</v>
      </c>
      <c r="D62" s="137" t="str">
        <f>'D Master'!H62</f>
        <v>Y</v>
      </c>
      <c r="E62" s="137" t="str">
        <f>'D Master'!I62</f>
        <v>Y</v>
      </c>
      <c r="F62" s="137" t="str">
        <f>'D Master'!J62</f>
        <v>Y</v>
      </c>
      <c r="H62" s="137" t="str">
        <f>'D Master'!W62</f>
        <v>N</v>
      </c>
      <c r="I62" s="137" t="str">
        <f>'D Master'!X62</f>
        <v>Y</v>
      </c>
      <c r="J62" s="137" t="str">
        <f>'D Master'!Y62</f>
        <v>N</v>
      </c>
      <c r="K62" s="137" t="str">
        <f>'D Master'!Z62</f>
        <v>Y</v>
      </c>
      <c r="M62" s="137" t="str">
        <f>'D Master'!AM62</f>
        <v>N</v>
      </c>
      <c r="N62" s="137" t="str">
        <f>'D Master'!AN62</f>
        <v>Y</v>
      </c>
      <c r="O62" s="137" t="str">
        <f>'D Master'!AO62</f>
        <v>Y</v>
      </c>
      <c r="P62" s="137" t="str">
        <f>'D Master'!AP62</f>
        <v>N</v>
      </c>
      <c r="R62" s="137">
        <f>'D Master'!B62</f>
        <v>124.8</v>
      </c>
      <c r="T62" s="138">
        <f>AVERAGE('D Master'!AI62:AL62)</f>
        <v>23.384999999999998</v>
      </c>
    </row>
    <row r="63" spans="1:20" x14ac:dyDescent="0.3">
      <c r="A63" s="137" t="str">
        <f>'D Data'!A63</f>
        <v>HINDPETRO</v>
      </c>
      <c r="C63" s="137" t="str">
        <f>'D Master'!G63</f>
        <v>Y</v>
      </c>
      <c r="D63" s="137" t="str">
        <f>'D Master'!H63</f>
        <v>Y</v>
      </c>
      <c r="E63" s="137" t="str">
        <f>'D Master'!I63</f>
        <v>Y</v>
      </c>
      <c r="F63" s="137" t="str">
        <f>'D Master'!J63</f>
        <v>N</v>
      </c>
      <c r="H63" s="137" t="str">
        <f>'D Master'!W63</f>
        <v>Y</v>
      </c>
      <c r="I63" s="137" t="str">
        <f>'D Master'!X63</f>
        <v>N</v>
      </c>
      <c r="J63" s="137" t="str">
        <f>'D Master'!Y63</f>
        <v>N</v>
      </c>
      <c r="K63" s="137" t="str">
        <f>'D Master'!Z63</f>
        <v>N</v>
      </c>
      <c r="M63" s="137" t="str">
        <f>'D Master'!AM63</f>
        <v>Y</v>
      </c>
      <c r="N63" s="137" t="str">
        <f>'D Master'!AN63</f>
        <v>N</v>
      </c>
      <c r="O63" s="137" t="str">
        <f>'D Master'!AO63</f>
        <v>Y</v>
      </c>
      <c r="P63" s="137" t="str">
        <f>'D Master'!AP63</f>
        <v>N</v>
      </c>
      <c r="R63" s="137">
        <f>'D Master'!B63</f>
        <v>183.63</v>
      </c>
      <c r="T63" s="138">
        <f>AVERAGE('D Master'!AI63:AL63)</f>
        <v>29.565000000000005</v>
      </c>
    </row>
    <row r="64" spans="1:20" x14ac:dyDescent="0.3">
      <c r="A64" s="137" t="str">
        <f>'D Data'!A64</f>
        <v>HINDUNILVR</v>
      </c>
      <c r="C64" s="137" t="str">
        <f>'D Master'!G64</f>
        <v>Y</v>
      </c>
      <c r="D64" s="137" t="str">
        <f>'D Master'!H64</f>
        <v>N</v>
      </c>
      <c r="E64" s="137" t="str">
        <f>'D Master'!I64</f>
        <v>Y</v>
      </c>
      <c r="F64" s="137" t="str">
        <f>'D Master'!J64</f>
        <v>N</v>
      </c>
      <c r="H64" s="137" t="str">
        <f>'D Master'!W64</f>
        <v>Y</v>
      </c>
      <c r="I64" s="137" t="str">
        <f>'D Master'!X64</f>
        <v>Y</v>
      </c>
      <c r="J64" s="137" t="str">
        <f>'D Master'!Y64</f>
        <v>N</v>
      </c>
      <c r="K64" s="137" t="str">
        <f>'D Master'!Z64</f>
        <v>N</v>
      </c>
      <c r="M64" s="137" t="str">
        <f>'D Master'!AM64</f>
        <v>Y</v>
      </c>
      <c r="N64" s="137" t="str">
        <f>'D Master'!AN64</f>
        <v>Y</v>
      </c>
      <c r="O64" s="137" t="str">
        <f>'D Master'!AO64</f>
        <v>N</v>
      </c>
      <c r="P64" s="137" t="str">
        <f>'D Master'!AP64</f>
        <v>N</v>
      </c>
      <c r="R64" s="137">
        <f>'D Master'!B64</f>
        <v>1979.43</v>
      </c>
      <c r="T64" s="138">
        <f>AVERAGE('D Master'!AI64:AL64)</f>
        <v>57.912499999999994</v>
      </c>
    </row>
    <row r="65" spans="1:20" x14ac:dyDescent="0.3">
      <c r="A65" s="137" t="str">
        <f>'D Data'!A65</f>
        <v>IBULHSGFIN</v>
      </c>
      <c r="C65" s="137" t="str">
        <f>'D Master'!G65</f>
        <v>N</v>
      </c>
      <c r="D65" s="137" t="str">
        <f>'D Master'!H65</f>
        <v>Y</v>
      </c>
      <c r="E65" s="137" t="str">
        <f>'D Master'!I65</f>
        <v>Y</v>
      </c>
      <c r="F65" s="137" t="str">
        <f>'D Master'!J65</f>
        <v>N</v>
      </c>
      <c r="H65" s="137" t="str">
        <f>'D Master'!W65</f>
        <v>Y</v>
      </c>
      <c r="I65" s="137" t="str">
        <f>'D Master'!X65</f>
        <v>N</v>
      </c>
      <c r="J65" s="137" t="str">
        <f>'D Master'!Y65</f>
        <v>Y</v>
      </c>
      <c r="K65" s="137" t="str">
        <f>'D Master'!Z65</f>
        <v>N</v>
      </c>
      <c r="M65" s="137" t="str">
        <f>'D Master'!AM65</f>
        <v>N</v>
      </c>
      <c r="N65" s="137" t="str">
        <f>'D Master'!AN65</f>
        <v>Y</v>
      </c>
      <c r="O65" s="137" t="str">
        <f>'D Master'!AO65</f>
        <v>Y</v>
      </c>
      <c r="P65" s="137" t="str">
        <f>'D Master'!AP65</f>
        <v>N</v>
      </c>
      <c r="R65" s="137">
        <f>'D Master'!B65</f>
        <v>118.46</v>
      </c>
      <c r="T65" s="138">
        <f>AVERAGE('D Master'!AI65:AL65)</f>
        <v>10.0425</v>
      </c>
    </row>
    <row r="66" spans="1:20" x14ac:dyDescent="0.3">
      <c r="A66" s="137" t="str">
        <f>'D Data'!A66</f>
        <v>ICICIBANK</v>
      </c>
      <c r="C66" s="137" t="str">
        <f>'D Master'!G66</f>
        <v>N</v>
      </c>
      <c r="D66" s="137" t="str">
        <f>'D Master'!H66</f>
        <v>Y</v>
      </c>
      <c r="E66" s="137" t="str">
        <f>'D Master'!I66</f>
        <v>N</v>
      </c>
      <c r="F66" s="137" t="str">
        <f>'D Master'!J66</f>
        <v>Y</v>
      </c>
      <c r="H66" s="137" t="str">
        <f>'D Master'!W66</f>
        <v>Y</v>
      </c>
      <c r="I66" s="137" t="str">
        <f>'D Master'!X66</f>
        <v>Y</v>
      </c>
      <c r="J66" s="137" t="str">
        <f>'D Master'!Y66</f>
        <v>N</v>
      </c>
      <c r="K66" s="137" t="str">
        <f>'D Master'!Z66</f>
        <v>N</v>
      </c>
      <c r="M66" s="137" t="str">
        <f>'D Master'!AM66</f>
        <v>Y</v>
      </c>
      <c r="N66" s="137" t="str">
        <f>'D Master'!AN66</f>
        <v>Y</v>
      </c>
      <c r="O66" s="137" t="str">
        <f>'D Master'!AO66</f>
        <v>N</v>
      </c>
      <c r="P66" s="137" t="str">
        <f>'D Master'!AP66</f>
        <v>N</v>
      </c>
      <c r="R66" s="137">
        <f>'D Master'!B66</f>
        <v>292.56</v>
      </c>
      <c r="T66" s="138">
        <f>AVERAGE('D Master'!AI66:AL66)</f>
        <v>29.125</v>
      </c>
    </row>
    <row r="67" spans="1:20" x14ac:dyDescent="0.3">
      <c r="A67" s="137" t="str">
        <f>'D Data'!A67</f>
        <v>ICICIPRULI</v>
      </c>
      <c r="C67" s="137" t="str">
        <f>'D Master'!G67</f>
        <v>N</v>
      </c>
      <c r="D67" s="137" t="str">
        <f>'D Master'!H67</f>
        <v>Y</v>
      </c>
      <c r="E67" s="137" t="str">
        <f>'D Master'!I67</f>
        <v>N</v>
      </c>
      <c r="F67" s="137" t="str">
        <f>'D Master'!J67</f>
        <v>N</v>
      </c>
      <c r="H67" s="137" t="str">
        <f>'D Master'!W67</f>
        <v>N</v>
      </c>
      <c r="I67" s="137" t="str">
        <f>'D Master'!X67</f>
        <v>Y</v>
      </c>
      <c r="J67" s="137" t="str">
        <f>'D Master'!Y67</f>
        <v>Y</v>
      </c>
      <c r="K67" s="137" t="str">
        <f>'D Master'!Z67</f>
        <v>N</v>
      </c>
      <c r="M67" s="137" t="str">
        <f>'D Master'!AM67</f>
        <v>N</v>
      </c>
      <c r="N67" s="137" t="str">
        <f>'D Master'!AN67</f>
        <v>N</v>
      </c>
      <c r="O67" s="137" t="str">
        <f>'D Master'!AO67</f>
        <v>Y</v>
      </c>
      <c r="P67" s="137" t="str">
        <f>'D Master'!AP67</f>
        <v>N</v>
      </c>
      <c r="R67" s="137">
        <f>'D Master'!B67</f>
        <v>350.82</v>
      </c>
      <c r="T67" s="138">
        <f>AVERAGE('D Master'!AI67:AL67)</f>
        <v>49.364999999999995</v>
      </c>
    </row>
    <row r="68" spans="1:20" x14ac:dyDescent="0.3">
      <c r="A68" s="137" t="str">
        <f>'D Data'!A68</f>
        <v>IDEA</v>
      </c>
      <c r="C68" s="137" t="str">
        <f>'D Master'!G68</f>
        <v>N</v>
      </c>
      <c r="D68" s="137" t="str">
        <f>'D Master'!H68</f>
        <v>N</v>
      </c>
      <c r="E68" s="137" t="str">
        <f>'D Master'!I68</f>
        <v>Y</v>
      </c>
      <c r="F68" s="137" t="str">
        <f>'D Master'!J68</f>
        <v>Y</v>
      </c>
      <c r="H68" s="137" t="str">
        <f>'D Master'!W68</f>
        <v>N</v>
      </c>
      <c r="I68" s="137" t="str">
        <f>'D Master'!X68</f>
        <v>N</v>
      </c>
      <c r="J68" s="137" t="str">
        <f>'D Master'!Y68</f>
        <v>N</v>
      </c>
      <c r="K68" s="137" t="str">
        <f>'D Master'!Z68</f>
        <v>Y</v>
      </c>
      <c r="M68" s="137" t="str">
        <f>'D Master'!AM68</f>
        <v>N</v>
      </c>
      <c r="N68" s="137" t="str">
        <f>'D Master'!AN68</f>
        <v>Y</v>
      </c>
      <c r="O68" s="137" t="str">
        <f>'D Master'!AO68</f>
        <v>N</v>
      </c>
      <c r="P68" s="137" t="str">
        <f>'D Master'!AP68</f>
        <v>Y</v>
      </c>
      <c r="R68" s="137">
        <f>'D Master'!B68</f>
        <v>5.5</v>
      </c>
      <c r="T68" s="138">
        <f>AVERAGE('D Master'!AI68:AL68)</f>
        <v>30.73</v>
      </c>
    </row>
    <row r="69" spans="1:20" x14ac:dyDescent="0.3">
      <c r="A69" s="137" t="str">
        <f>'D Data'!A69</f>
        <v>IDFCFIRSTB</v>
      </c>
      <c r="C69" s="137" t="str">
        <f>'D Master'!G69</f>
        <v>N</v>
      </c>
      <c r="D69" s="137" t="str">
        <f>'D Master'!H69</f>
        <v>N</v>
      </c>
      <c r="E69" s="137" t="str">
        <f>'D Master'!I69</f>
        <v>N</v>
      </c>
      <c r="F69" s="137" t="str">
        <f>'D Master'!J69</f>
        <v>N</v>
      </c>
      <c r="H69" s="137" t="str">
        <f>'D Master'!W69</f>
        <v>Y</v>
      </c>
      <c r="I69" s="137" t="str">
        <f>'D Master'!X69</f>
        <v>Y</v>
      </c>
      <c r="J69" s="137" t="str">
        <f>'D Master'!Y69</f>
        <v>Y</v>
      </c>
      <c r="K69" s="137" t="str">
        <f>'D Master'!Z69</f>
        <v>N</v>
      </c>
      <c r="M69" s="137" t="str">
        <f>'D Master'!AM69</f>
        <v>N</v>
      </c>
      <c r="N69" s="137" t="str">
        <f>'D Master'!AN69</f>
        <v>Y</v>
      </c>
      <c r="O69" s="137" t="str">
        <f>'D Master'!AO69</f>
        <v>Y</v>
      </c>
      <c r="P69" s="137" t="str">
        <f>'D Master'!AP69</f>
        <v>N</v>
      </c>
      <c r="R69" s="137">
        <f>'D Master'!B69</f>
        <v>18.829999999999998</v>
      </c>
      <c r="T69" s="138">
        <f>AVERAGE('D Master'!AI69:AL69)</f>
        <v>30.512500000000003</v>
      </c>
    </row>
    <row r="70" spans="1:20" x14ac:dyDescent="0.3">
      <c r="A70" s="137" t="str">
        <f>'D Data'!A70</f>
        <v>IGL</v>
      </c>
      <c r="C70" s="137" t="str">
        <f>'D Master'!G70</f>
        <v>N</v>
      </c>
      <c r="D70" s="137" t="str">
        <f>'D Master'!H70</f>
        <v>Y</v>
      </c>
      <c r="E70" s="137" t="str">
        <f>'D Master'!I70</f>
        <v>Y</v>
      </c>
      <c r="F70" s="137" t="str">
        <f>'D Master'!J70</f>
        <v>Y</v>
      </c>
      <c r="H70" s="137" t="str">
        <f>'D Master'!W70</f>
        <v>N</v>
      </c>
      <c r="I70" s="137" t="str">
        <f>'D Master'!X70</f>
        <v>Y</v>
      </c>
      <c r="J70" s="137" t="str">
        <f>'D Master'!Y70</f>
        <v>N</v>
      </c>
      <c r="K70" s="137" t="str">
        <f>'D Master'!Z70</f>
        <v>Y</v>
      </c>
      <c r="M70" s="137" t="str">
        <f>'D Master'!AM70</f>
        <v>N</v>
      </c>
      <c r="N70" s="137" t="str">
        <f>'D Master'!AN70</f>
        <v>Y</v>
      </c>
      <c r="O70" s="137" t="str">
        <f>'D Master'!AO70</f>
        <v>Y</v>
      </c>
      <c r="P70" s="137" t="str">
        <f>'D Master'!AP70</f>
        <v>Y</v>
      </c>
      <c r="R70" s="137">
        <f>'D Master'!B70</f>
        <v>449.51</v>
      </c>
      <c r="T70" s="138">
        <f>AVERAGE('D Master'!AI70:AL70)</f>
        <v>38.887500000000003</v>
      </c>
    </row>
    <row r="71" spans="1:20" x14ac:dyDescent="0.3">
      <c r="A71" s="137" t="str">
        <f>'D Data'!A71</f>
        <v>INDIGO</v>
      </c>
      <c r="C71" s="137" t="str">
        <f>'D Master'!G71</f>
        <v>N</v>
      </c>
      <c r="D71" s="137" t="str">
        <f>'D Master'!H71</f>
        <v>Y</v>
      </c>
      <c r="E71" s="137" t="str">
        <f>'D Master'!I71</f>
        <v>N</v>
      </c>
      <c r="F71" s="137" t="str">
        <f>'D Master'!J71</f>
        <v>Y</v>
      </c>
      <c r="H71" s="137" t="str">
        <f>'D Master'!W71</f>
        <v>N</v>
      </c>
      <c r="I71" s="137" t="str">
        <f>'D Master'!X71</f>
        <v>Y</v>
      </c>
      <c r="J71" s="137" t="str">
        <f>'D Master'!Y71</f>
        <v>Y</v>
      </c>
      <c r="K71" s="137" t="str">
        <f>'D Master'!Z71</f>
        <v>N</v>
      </c>
      <c r="M71" s="137" t="str">
        <f>'D Master'!AM71</f>
        <v>N</v>
      </c>
      <c r="N71" s="137" t="str">
        <f>'D Master'!AN71</f>
        <v>N</v>
      </c>
      <c r="O71" s="137" t="str">
        <f>'D Master'!AO71</f>
        <v>Y</v>
      </c>
      <c r="P71" s="137" t="str">
        <f>'D Master'!AP71</f>
        <v>N</v>
      </c>
      <c r="R71" s="137">
        <f>'D Master'!B71</f>
        <v>986.54</v>
      </c>
      <c r="T71" s="138">
        <f>AVERAGE('D Master'!AI71:AL71)</f>
        <v>15.615</v>
      </c>
    </row>
    <row r="72" spans="1:20" x14ac:dyDescent="0.3">
      <c r="A72" s="137" t="str">
        <f>'D Data'!A72</f>
        <v>INDUSINDBK</v>
      </c>
      <c r="C72" s="137" t="str">
        <f>'D Master'!G72</f>
        <v>N</v>
      </c>
      <c r="D72" s="137" t="str">
        <f>'D Master'!H72</f>
        <v>N</v>
      </c>
      <c r="E72" s="137" t="str">
        <f>'D Master'!I72</f>
        <v>N</v>
      </c>
      <c r="F72" s="137" t="str">
        <f>'D Master'!J72</f>
        <v>N</v>
      </c>
      <c r="H72" s="137" t="str">
        <f>'D Master'!W72</f>
        <v>N</v>
      </c>
      <c r="I72" s="137" t="str">
        <f>'D Master'!X72</f>
        <v>N</v>
      </c>
      <c r="J72" s="137" t="str">
        <f>'D Master'!Y72</f>
        <v>Y</v>
      </c>
      <c r="K72" s="137" t="str">
        <f>'D Master'!Z72</f>
        <v>N</v>
      </c>
      <c r="M72" s="137" t="str">
        <f>'D Master'!AM72</f>
        <v>N</v>
      </c>
      <c r="N72" s="137" t="str">
        <f>'D Master'!AN72</f>
        <v>Y</v>
      </c>
      <c r="O72" s="137" t="str">
        <f>'D Master'!AO72</f>
        <v>Y</v>
      </c>
      <c r="P72" s="137" t="str">
        <f>'D Master'!AP72</f>
        <v>N</v>
      </c>
      <c r="R72" s="137">
        <f>'D Master'!B72</f>
        <v>339.97</v>
      </c>
      <c r="T72" s="138">
        <f>AVERAGE('D Master'!AI72:AL72)</f>
        <v>19.8675</v>
      </c>
    </row>
    <row r="73" spans="1:20" x14ac:dyDescent="0.3">
      <c r="A73" s="137" t="str">
        <f>'D Data'!A73</f>
        <v>INFRATEL</v>
      </c>
      <c r="C73" s="137" t="str">
        <f>'D Master'!G73</f>
        <v>Y</v>
      </c>
      <c r="D73" s="137" t="str">
        <f>'D Master'!H73</f>
        <v>Y</v>
      </c>
      <c r="E73" s="137" t="str">
        <f>'D Master'!I73</f>
        <v>N</v>
      </c>
      <c r="F73" s="137" t="str">
        <f>'D Master'!J73</f>
        <v>Y</v>
      </c>
      <c r="H73" s="137" t="str">
        <f>'D Master'!W73</f>
        <v>N</v>
      </c>
      <c r="I73" s="137" t="str">
        <f>'D Master'!X73</f>
        <v>N</v>
      </c>
      <c r="J73" s="137" t="str">
        <f>'D Master'!Y73</f>
        <v>Y</v>
      </c>
      <c r="K73" s="137" t="str">
        <f>'D Master'!Z73</f>
        <v>Y</v>
      </c>
      <c r="M73" s="137" t="str">
        <f>'D Master'!AM73</f>
        <v>N</v>
      </c>
      <c r="N73" s="137" t="str">
        <f>'D Master'!AN73</f>
        <v>Y</v>
      </c>
      <c r="O73" s="137" t="str">
        <f>'D Master'!AO73</f>
        <v>N</v>
      </c>
      <c r="P73" s="137" t="str">
        <f>'D Master'!AP73</f>
        <v>Y</v>
      </c>
      <c r="R73" s="137">
        <f>'D Master'!B73</f>
        <v>207.83</v>
      </c>
      <c r="T73" s="138">
        <f>AVERAGE('D Master'!AI73:AL73)</f>
        <v>14.0875</v>
      </c>
    </row>
    <row r="74" spans="1:20" x14ac:dyDescent="0.3">
      <c r="A74" s="137" t="str">
        <f>'D Data'!A74</f>
        <v>INFY</v>
      </c>
      <c r="C74" s="137" t="str">
        <f>'D Master'!G74</f>
        <v>Y</v>
      </c>
      <c r="D74" s="137" t="str">
        <f>'D Master'!H74</f>
        <v>Y</v>
      </c>
      <c r="E74" s="137" t="str">
        <f>'D Master'!I74</f>
        <v>N</v>
      </c>
      <c r="F74" s="137" t="str">
        <f>'D Master'!J74</f>
        <v>Y</v>
      </c>
      <c r="H74" s="137" t="str">
        <f>'D Master'!W74</f>
        <v>Y</v>
      </c>
      <c r="I74" s="137" t="str">
        <f>'D Master'!X74</f>
        <v>Y</v>
      </c>
      <c r="J74" s="137" t="str">
        <f>'D Master'!Y74</f>
        <v>Y</v>
      </c>
      <c r="K74" s="137" t="str">
        <f>'D Master'!Z74</f>
        <v>N</v>
      </c>
      <c r="M74" s="137" t="str">
        <f>'D Master'!AM74</f>
        <v>N</v>
      </c>
      <c r="N74" s="137" t="str">
        <f>'D Master'!AN74</f>
        <v>Y</v>
      </c>
      <c r="O74" s="137" t="str">
        <f>'D Master'!AO74</f>
        <v>Y</v>
      </c>
      <c r="P74" s="137" t="str">
        <f>'D Master'!AP74</f>
        <v>N</v>
      </c>
      <c r="R74" s="137">
        <f>'D Master'!B74</f>
        <v>688.38</v>
      </c>
      <c r="T74" s="138">
        <f>AVERAGE('D Master'!AI74:AL74)</f>
        <v>39.220000000000006</v>
      </c>
    </row>
    <row r="75" spans="1:20" x14ac:dyDescent="0.3">
      <c r="A75" s="137" t="str">
        <f>'D Data'!A75</f>
        <v>IOC</v>
      </c>
      <c r="C75" s="137" t="str">
        <f>'D Master'!G75</f>
        <v>Y</v>
      </c>
      <c r="D75" s="137" t="str">
        <f>'D Master'!H75</f>
        <v>Y</v>
      </c>
      <c r="E75" s="137" t="str">
        <f>'D Master'!I75</f>
        <v>Y</v>
      </c>
      <c r="F75" s="137" t="str">
        <f>'D Master'!J75</f>
        <v>N</v>
      </c>
      <c r="H75" s="137" t="str">
        <f>'D Master'!W75</f>
        <v>Y</v>
      </c>
      <c r="I75" s="137" t="str">
        <f>'D Master'!X75</f>
        <v>N</v>
      </c>
      <c r="J75" s="137" t="str">
        <f>'D Master'!Y75</f>
        <v>N</v>
      </c>
      <c r="K75" s="137" t="str">
        <f>'D Master'!Z75</f>
        <v>N</v>
      </c>
      <c r="M75" s="137" t="str">
        <f>'D Master'!AM75</f>
        <v>N</v>
      </c>
      <c r="N75" s="137" t="str">
        <f>'D Master'!AN75</f>
        <v>N</v>
      </c>
      <c r="O75" s="137" t="str">
        <f>'D Master'!AO75</f>
        <v>N</v>
      </c>
      <c r="P75" s="137" t="str">
        <f>'D Master'!AP75</f>
        <v>N</v>
      </c>
      <c r="R75" s="137">
        <f>'D Master'!B75</f>
        <v>74.67</v>
      </c>
      <c r="T75" s="138">
        <f>AVERAGE('D Master'!AI75:AL75)</f>
        <v>29.497500000000002</v>
      </c>
    </row>
    <row r="76" spans="1:20" x14ac:dyDescent="0.3">
      <c r="A76" s="137" t="str">
        <f>'D Data'!A76</f>
        <v>ITC</v>
      </c>
      <c r="C76" s="137" t="str">
        <f>'D Master'!G76</f>
        <v>Y</v>
      </c>
      <c r="D76" s="137" t="str">
        <f>'D Master'!H76</f>
        <v>Y</v>
      </c>
      <c r="E76" s="137" t="str">
        <f>'D Master'!I76</f>
        <v>Y</v>
      </c>
      <c r="F76" s="137" t="str">
        <f>'D Master'!J76</f>
        <v>Y</v>
      </c>
      <c r="H76" s="137" t="str">
        <f>'D Master'!W76</f>
        <v>N</v>
      </c>
      <c r="I76" s="137" t="str">
        <f>'D Master'!X76</f>
        <v>Y</v>
      </c>
      <c r="J76" s="137" t="str">
        <f>'D Master'!Y76</f>
        <v>Y</v>
      </c>
      <c r="K76" s="137" t="str">
        <f>'D Master'!Z76</f>
        <v>Y</v>
      </c>
      <c r="M76" s="137" t="str">
        <f>'D Master'!AM76</f>
        <v>N</v>
      </c>
      <c r="N76" s="137" t="str">
        <f>'D Master'!AN76</f>
        <v>N</v>
      </c>
      <c r="O76" s="137" t="str">
        <f>'D Master'!AO76</f>
        <v>N</v>
      </c>
      <c r="P76" s="137" t="str">
        <f>'D Master'!AP76</f>
        <v>Y</v>
      </c>
      <c r="R76" s="137">
        <f>'D Master'!B76</f>
        <v>187.26</v>
      </c>
      <c r="T76" s="138">
        <f>AVERAGE('D Master'!AI76:AL76)</f>
        <v>36.57</v>
      </c>
    </row>
    <row r="77" spans="1:20" x14ac:dyDescent="0.3">
      <c r="A77" s="137" t="str">
        <f>'D Data'!A77</f>
        <v>JINDALSTEL</v>
      </c>
      <c r="C77" s="137" t="str">
        <f>'D Master'!G77</f>
        <v>N</v>
      </c>
      <c r="D77" s="137" t="str">
        <f>'D Master'!H77</f>
        <v>Y</v>
      </c>
      <c r="E77" s="137" t="str">
        <f>'D Master'!I77</f>
        <v>Y</v>
      </c>
      <c r="F77" s="137" t="str">
        <f>'D Master'!J77</f>
        <v>Y</v>
      </c>
      <c r="H77" s="137" t="str">
        <f>'D Master'!W77</f>
        <v>N</v>
      </c>
      <c r="I77" s="137" t="str">
        <f>'D Master'!X77</f>
        <v>Y</v>
      </c>
      <c r="J77" s="137" t="str">
        <f>'D Master'!Y77</f>
        <v>N</v>
      </c>
      <c r="K77" s="137" t="str">
        <f>'D Master'!Z77</f>
        <v>N</v>
      </c>
      <c r="M77" s="137" t="str">
        <f>'D Master'!AM77</f>
        <v>N</v>
      </c>
      <c r="N77" s="137" t="str">
        <f>'D Master'!AN77</f>
        <v>N</v>
      </c>
      <c r="O77" s="137" t="str">
        <f>'D Master'!AO77</f>
        <v>Y</v>
      </c>
      <c r="P77" s="137" t="str">
        <f>'D Master'!AP77</f>
        <v>N</v>
      </c>
      <c r="R77" s="137">
        <f>'D Master'!B77</f>
        <v>95.04</v>
      </c>
      <c r="T77" s="138">
        <f>AVERAGE('D Master'!AI77:AL77)</f>
        <v>12.434999999999999</v>
      </c>
    </row>
    <row r="78" spans="1:20" x14ac:dyDescent="0.3">
      <c r="A78" s="137" t="str">
        <f>'D Data'!A78</f>
        <v>JSWSTEEL</v>
      </c>
      <c r="C78" s="137" t="str">
        <f>'D Master'!G78</f>
        <v>N</v>
      </c>
      <c r="D78" s="137" t="str">
        <f>'D Master'!H78</f>
        <v>Y</v>
      </c>
      <c r="E78" s="137" t="str">
        <f>'D Master'!I78</f>
        <v>Y</v>
      </c>
      <c r="F78" s="137" t="str">
        <f>'D Master'!J78</f>
        <v>Y</v>
      </c>
      <c r="H78" s="137" t="str">
        <f>'D Master'!W78</f>
        <v>N</v>
      </c>
      <c r="I78" s="137" t="str">
        <f>'D Master'!X78</f>
        <v>N</v>
      </c>
      <c r="J78" s="137" t="str">
        <f>'D Master'!Y78</f>
        <v>Y</v>
      </c>
      <c r="K78" s="137" t="str">
        <f>'D Master'!Z78</f>
        <v>Y</v>
      </c>
      <c r="M78" s="137" t="str">
        <f>'D Master'!AM78</f>
        <v>N</v>
      </c>
      <c r="N78" s="137" t="str">
        <f>'D Master'!AN78</f>
        <v>N</v>
      </c>
      <c r="O78" s="137" t="str">
        <f>'D Master'!AO78</f>
        <v>Y</v>
      </c>
      <c r="P78" s="137" t="str">
        <f>'D Master'!AP78</f>
        <v>N</v>
      </c>
      <c r="R78" s="137">
        <f>'D Master'!B78</f>
        <v>166.14</v>
      </c>
      <c r="T78" s="138">
        <f>AVERAGE('D Master'!AI78:AL78)</f>
        <v>20.414999999999999</v>
      </c>
    </row>
    <row r="79" spans="1:20" x14ac:dyDescent="0.3">
      <c r="A79" s="137" t="str">
        <f>'D Data'!A79</f>
        <v>JUBLFOOD</v>
      </c>
      <c r="C79" s="137" t="str">
        <f>'D Master'!G79</f>
        <v>Y</v>
      </c>
      <c r="D79" s="137" t="str">
        <f>'D Master'!H79</f>
        <v>Y</v>
      </c>
      <c r="E79" s="137" t="str">
        <f>'D Master'!I79</f>
        <v>N</v>
      </c>
      <c r="F79" s="137" t="str">
        <f>'D Master'!J79</f>
        <v>N</v>
      </c>
      <c r="H79" s="137" t="str">
        <f>'D Master'!W79</f>
        <v>N</v>
      </c>
      <c r="I79" s="137" t="str">
        <f>'D Master'!X79</f>
        <v>Y</v>
      </c>
      <c r="J79" s="137" t="str">
        <f>'D Master'!Y79</f>
        <v>N</v>
      </c>
      <c r="K79" s="137" t="str">
        <f>'D Master'!Z79</f>
        <v>N</v>
      </c>
      <c r="M79" s="137" t="str">
        <f>'D Master'!AM79</f>
        <v>Y</v>
      </c>
      <c r="N79" s="137" t="str">
        <f>'D Master'!AN79</f>
        <v>N</v>
      </c>
      <c r="O79" s="137" t="str">
        <f>'D Master'!AO79</f>
        <v>N</v>
      </c>
      <c r="P79" s="137" t="str">
        <f>'D Master'!AP79</f>
        <v>N</v>
      </c>
      <c r="R79" s="137">
        <f>'D Master'!B79</f>
        <v>1611.5</v>
      </c>
      <c r="T79" s="138">
        <f>AVERAGE('D Master'!AI79:AL79)</f>
        <v>26.137499999999999</v>
      </c>
    </row>
    <row r="80" spans="1:20" x14ac:dyDescent="0.3">
      <c r="A80" s="137" t="str">
        <f>'D Data'!A80</f>
        <v>JUSTDIAL</v>
      </c>
      <c r="C80" s="137" t="str">
        <f>'D Master'!G80</f>
        <v>Y</v>
      </c>
      <c r="D80" s="137" t="str">
        <f>'D Master'!H80</f>
        <v>Y</v>
      </c>
      <c r="E80" s="137" t="str">
        <f>'D Master'!I80</f>
        <v>Y</v>
      </c>
      <c r="F80" s="137" t="str">
        <f>'D Master'!J80</f>
        <v>Y</v>
      </c>
      <c r="H80" s="137" t="str">
        <f>'D Master'!W80</f>
        <v>Y</v>
      </c>
      <c r="I80" s="137" t="str">
        <f>'D Master'!X80</f>
        <v>N</v>
      </c>
      <c r="J80" s="137" t="str">
        <f>'D Master'!Y80</f>
        <v>Y</v>
      </c>
      <c r="K80" s="137" t="str">
        <f>'D Master'!Z80</f>
        <v>N</v>
      </c>
      <c r="M80" s="137" t="str">
        <f>'D Master'!AM80</f>
        <v>N</v>
      </c>
      <c r="N80" s="137" t="str">
        <f>'D Master'!AN80</f>
        <v>N</v>
      </c>
      <c r="O80" s="137" t="str">
        <f>'D Master'!AO80</f>
        <v>Y</v>
      </c>
      <c r="P80" s="137" t="str">
        <f>'D Master'!AP80</f>
        <v>N</v>
      </c>
      <c r="R80" s="137">
        <f>'D Master'!B80</f>
        <v>352.85</v>
      </c>
      <c r="T80" s="138">
        <f>AVERAGE('D Master'!AI80:AL80)</f>
        <v>8.23</v>
      </c>
    </row>
    <row r="81" spans="1:20" x14ac:dyDescent="0.3">
      <c r="A81" s="137" t="str">
        <f>'D Data'!A81</f>
        <v>KOTAKBANK</v>
      </c>
      <c r="C81" s="137" t="str">
        <f>'D Master'!G81</f>
        <v>N</v>
      </c>
      <c r="D81" s="137" t="str">
        <f>'D Master'!H81</f>
        <v>Y</v>
      </c>
      <c r="E81" s="137" t="str">
        <f>'D Master'!I81</f>
        <v>Y</v>
      </c>
      <c r="F81" s="137" t="str">
        <f>'D Master'!J81</f>
        <v>Y</v>
      </c>
      <c r="H81" s="137" t="str">
        <f>'D Master'!W81</f>
        <v>N</v>
      </c>
      <c r="I81" s="137" t="str">
        <f>'D Master'!X81</f>
        <v>Y</v>
      </c>
      <c r="J81" s="137" t="str">
        <f>'D Master'!Y81</f>
        <v>N</v>
      </c>
      <c r="K81" s="137" t="str">
        <f>'D Master'!Z81</f>
        <v>N</v>
      </c>
      <c r="M81" s="137" t="str">
        <f>'D Master'!AM81</f>
        <v>N</v>
      </c>
      <c r="N81" s="137" t="str">
        <f>'D Master'!AN81</f>
        <v>Y</v>
      </c>
      <c r="O81" s="137" t="str">
        <f>'D Master'!AO81</f>
        <v>Y</v>
      </c>
      <c r="P81" s="137" t="str">
        <f>'D Master'!AP81</f>
        <v>N</v>
      </c>
      <c r="R81" s="137">
        <f>'D Master'!B81</f>
        <v>1142.3800000000001</v>
      </c>
      <c r="T81" s="138">
        <f>AVERAGE('D Master'!AI81:AL81)</f>
        <v>41.645000000000003</v>
      </c>
    </row>
    <row r="82" spans="1:20" x14ac:dyDescent="0.3">
      <c r="A82" s="137" t="str">
        <f>'D Data'!A82</f>
        <v>L&amp;TFH</v>
      </c>
      <c r="C82" s="137" t="str">
        <f>'D Master'!G82</f>
        <v>N</v>
      </c>
      <c r="D82" s="137" t="str">
        <f>'D Master'!H82</f>
        <v>Y</v>
      </c>
      <c r="E82" s="137" t="str">
        <f>'D Master'!I82</f>
        <v>Y</v>
      </c>
      <c r="F82" s="137" t="str">
        <f>'D Master'!J82</f>
        <v>N</v>
      </c>
      <c r="H82" s="137" t="str">
        <f>'D Master'!W82</f>
        <v>Y</v>
      </c>
      <c r="I82" s="137" t="str">
        <f>'D Master'!X82</f>
        <v>Y</v>
      </c>
      <c r="J82" s="137" t="str">
        <f>'D Master'!Y82</f>
        <v>N</v>
      </c>
      <c r="K82" s="137" t="str">
        <f>'D Master'!Z82</f>
        <v>N</v>
      </c>
      <c r="M82" s="137" t="str">
        <f>'D Master'!AM82</f>
        <v>Y</v>
      </c>
      <c r="N82" s="137" t="str">
        <f>'D Master'!AN82</f>
        <v>Y</v>
      </c>
      <c r="O82" s="137" t="str">
        <f>'D Master'!AO82</f>
        <v>N</v>
      </c>
      <c r="P82" s="137" t="str">
        <f>'D Master'!AP82</f>
        <v>N</v>
      </c>
      <c r="R82" s="137">
        <f>'D Master'!B82</f>
        <v>52.3</v>
      </c>
      <c r="T82" s="138">
        <f>AVERAGE('D Master'!AI82:AL82)</f>
        <v>18.7925</v>
      </c>
    </row>
    <row r="83" spans="1:20" x14ac:dyDescent="0.3">
      <c r="A83" s="137" t="str">
        <f>'D Data'!A83</f>
        <v>LICHSGFIN</v>
      </c>
      <c r="C83" s="137" t="str">
        <f>'D Master'!G83</f>
        <v>N</v>
      </c>
      <c r="D83" s="137" t="str">
        <f>'D Master'!H83</f>
        <v>Y</v>
      </c>
      <c r="E83" s="137" t="str">
        <f>'D Master'!I83</f>
        <v>Y</v>
      </c>
      <c r="F83" s="137" t="str">
        <f>'D Master'!J83</f>
        <v>Y</v>
      </c>
      <c r="H83" s="137" t="str">
        <f>'D Master'!W83</f>
        <v>N</v>
      </c>
      <c r="I83" s="137" t="str">
        <f>'D Master'!X83</f>
        <v>N</v>
      </c>
      <c r="J83" s="137" t="str">
        <f>'D Master'!Y83</f>
        <v>Y</v>
      </c>
      <c r="K83" s="137" t="str">
        <f>'D Master'!Z83</f>
        <v>N</v>
      </c>
      <c r="M83" s="137" t="str">
        <f>'D Master'!AM83</f>
        <v>N</v>
      </c>
      <c r="N83" s="137" t="str">
        <f>'D Master'!AN83</f>
        <v>Y</v>
      </c>
      <c r="O83" s="137" t="str">
        <f>'D Master'!AO83</f>
        <v>Y</v>
      </c>
      <c r="P83" s="137" t="str">
        <f>'D Master'!AP83</f>
        <v>N</v>
      </c>
      <c r="R83" s="137">
        <f>'D Master'!B83</f>
        <v>242.46</v>
      </c>
      <c r="T83" s="138">
        <f>AVERAGE('D Master'!AI83:AL83)</f>
        <v>21.5825</v>
      </c>
    </row>
    <row r="84" spans="1:20" x14ac:dyDescent="0.3">
      <c r="A84" s="137" t="str">
        <f>'D Data'!A84</f>
        <v>LT</v>
      </c>
      <c r="C84" s="137" t="str">
        <f>'D Master'!G84</f>
        <v>N</v>
      </c>
      <c r="D84" s="137" t="str">
        <f>'D Master'!H84</f>
        <v>Y</v>
      </c>
      <c r="E84" s="137" t="str">
        <f>'D Master'!I84</f>
        <v>Y</v>
      </c>
      <c r="F84" s="137" t="str">
        <f>'D Master'!J84</f>
        <v>N</v>
      </c>
      <c r="H84" s="137" t="str">
        <f>'D Master'!W84</f>
        <v>Y</v>
      </c>
      <c r="I84" s="137" t="str">
        <f>'D Master'!X84</f>
        <v>Y</v>
      </c>
      <c r="J84" s="137" t="str">
        <f>'D Master'!Y84</f>
        <v>N</v>
      </c>
      <c r="K84" s="137" t="str">
        <f>'D Master'!Z84</f>
        <v>N</v>
      </c>
      <c r="M84" s="137" t="str">
        <f>'D Master'!AM84</f>
        <v>Y</v>
      </c>
      <c r="N84" s="137" t="str">
        <f>'D Master'!AN84</f>
        <v>Y</v>
      </c>
      <c r="O84" s="137" t="str">
        <f>'D Master'!AO84</f>
        <v>N</v>
      </c>
      <c r="P84" s="137" t="str">
        <f>'D Master'!AP84</f>
        <v>N</v>
      </c>
      <c r="R84" s="137">
        <f>'D Master'!B84</f>
        <v>817.03</v>
      </c>
      <c r="T84" s="138">
        <f>AVERAGE('D Master'!AI84:AL84)</f>
        <v>34.524999999999999</v>
      </c>
    </row>
    <row r="85" spans="1:20" x14ac:dyDescent="0.3">
      <c r="A85" s="137" t="str">
        <f>'D Data'!A85</f>
        <v>LUPIN</v>
      </c>
      <c r="C85" s="137" t="str">
        <f>'D Master'!G85</f>
        <v>Y</v>
      </c>
      <c r="D85" s="137" t="str">
        <f>'D Master'!H85</f>
        <v>Y</v>
      </c>
      <c r="E85" s="137" t="str">
        <f>'D Master'!I85</f>
        <v>Y</v>
      </c>
      <c r="F85" s="137" t="str">
        <f>'D Master'!J85</f>
        <v>Y</v>
      </c>
      <c r="H85" s="137" t="str">
        <f>'D Master'!W85</f>
        <v>N</v>
      </c>
      <c r="I85" s="137" t="str">
        <f>'D Master'!X85</f>
        <v>N</v>
      </c>
      <c r="J85" s="137" t="str">
        <f>'D Master'!Y85</f>
        <v>Y</v>
      </c>
      <c r="K85" s="137" t="str">
        <f>'D Master'!Z85</f>
        <v>N</v>
      </c>
      <c r="M85" s="137" t="str">
        <f>'D Master'!AM85</f>
        <v>N</v>
      </c>
      <c r="N85" s="137" t="str">
        <f>'D Master'!AN85</f>
        <v>Y</v>
      </c>
      <c r="O85" s="137" t="str">
        <f>'D Master'!AO85</f>
        <v>Y</v>
      </c>
      <c r="P85" s="137" t="str">
        <f>'D Master'!AP85</f>
        <v>N</v>
      </c>
      <c r="R85" s="137">
        <f>'D Master'!B85</f>
        <v>888.42</v>
      </c>
      <c r="T85" s="138">
        <f>AVERAGE('D Master'!AI85:AL85)</f>
        <v>21.172499999999999</v>
      </c>
    </row>
    <row r="86" spans="1:20" x14ac:dyDescent="0.3">
      <c r="A86" s="137" t="str">
        <f>'D Data'!A86</f>
        <v>M&amp;M</v>
      </c>
      <c r="C86" s="137" t="str">
        <f>'D Master'!G86</f>
        <v>Y</v>
      </c>
      <c r="D86" s="137" t="str">
        <f>'D Master'!H86</f>
        <v>Y</v>
      </c>
      <c r="E86" s="137" t="str">
        <f>'D Master'!I86</f>
        <v>Y</v>
      </c>
      <c r="F86" s="137" t="str">
        <f>'D Master'!J86</f>
        <v>Y</v>
      </c>
      <c r="H86" s="137" t="str">
        <f>'D Master'!W86</f>
        <v>Y</v>
      </c>
      <c r="I86" s="137" t="str">
        <f>'D Master'!X86</f>
        <v>N</v>
      </c>
      <c r="J86" s="137" t="str">
        <f>'D Master'!Y86</f>
        <v>Y</v>
      </c>
      <c r="K86" s="137" t="str">
        <f>'D Master'!Z86</f>
        <v>N</v>
      </c>
      <c r="M86" s="137" t="str">
        <f>'D Master'!AM86</f>
        <v>Y</v>
      </c>
      <c r="N86" s="137" t="str">
        <f>'D Master'!AN86</f>
        <v>N</v>
      </c>
      <c r="O86" s="137" t="str">
        <f>'D Master'!AO86</f>
        <v>Y</v>
      </c>
      <c r="P86" s="137" t="str">
        <f>'D Master'!AP86</f>
        <v>N</v>
      </c>
      <c r="R86" s="137">
        <f>'D Master'!B86</f>
        <v>416.73</v>
      </c>
      <c r="T86" s="138">
        <f>AVERAGE('D Master'!AI86:AL86)</f>
        <v>21.282499999999999</v>
      </c>
    </row>
    <row r="87" spans="1:20" x14ac:dyDescent="0.3">
      <c r="A87" s="137" t="str">
        <f>'D Data'!A87</f>
        <v>M&amp;MFIN</v>
      </c>
      <c r="C87" s="137" t="str">
        <f>'D Master'!G87</f>
        <v>N</v>
      </c>
      <c r="D87" s="137" t="str">
        <f>'D Master'!H87</f>
        <v>Y</v>
      </c>
      <c r="E87" s="137" t="str">
        <f>'D Master'!I87</f>
        <v>N</v>
      </c>
      <c r="F87" s="137" t="str">
        <f>'D Master'!J87</f>
        <v>N</v>
      </c>
      <c r="H87" s="137" t="str">
        <f>'D Master'!W87</f>
        <v>Y</v>
      </c>
      <c r="I87" s="137" t="str">
        <f>'D Master'!X87</f>
        <v>Y</v>
      </c>
      <c r="J87" s="137" t="str">
        <f>'D Master'!Y87</f>
        <v>N</v>
      </c>
      <c r="K87" s="137" t="str">
        <f>'D Master'!Z87</f>
        <v>N</v>
      </c>
      <c r="M87" s="137" t="str">
        <f>'D Master'!AM87</f>
        <v>Y</v>
      </c>
      <c r="N87" s="137" t="str">
        <f>'D Master'!AN87</f>
        <v>Y</v>
      </c>
      <c r="O87" s="137" t="str">
        <f>'D Master'!AO87</f>
        <v>N</v>
      </c>
      <c r="P87" s="137" t="str">
        <f>'D Master'!AP87</f>
        <v>N</v>
      </c>
      <c r="R87" s="137">
        <f>'D Master'!B87</f>
        <v>130.25</v>
      </c>
      <c r="T87" s="138">
        <f>AVERAGE('D Master'!AI87:AL87)</f>
        <v>19.657499999999999</v>
      </c>
    </row>
    <row r="88" spans="1:20" x14ac:dyDescent="0.3">
      <c r="A88" s="137" t="str">
        <f>'D Data'!A88</f>
        <v>MANAPPURAM</v>
      </c>
      <c r="C88" s="137" t="str">
        <f>'D Master'!G88</f>
        <v>N</v>
      </c>
      <c r="D88" s="137" t="str">
        <f>'D Master'!H88</f>
        <v>Y</v>
      </c>
      <c r="E88" s="137" t="str">
        <f>'D Master'!I88</f>
        <v>N</v>
      </c>
      <c r="F88" s="137" t="str">
        <f>'D Master'!J88</f>
        <v>N</v>
      </c>
      <c r="H88" s="137" t="str">
        <f>'D Master'!W88</f>
        <v>Y</v>
      </c>
      <c r="I88" s="137" t="str">
        <f>'D Master'!X88</f>
        <v>Y</v>
      </c>
      <c r="J88" s="137" t="str">
        <f>'D Master'!Y88</f>
        <v>N</v>
      </c>
      <c r="K88" s="137" t="str">
        <f>'D Master'!Z88</f>
        <v>Y</v>
      </c>
      <c r="M88" s="137" t="str">
        <f>'D Master'!AM88</f>
        <v>Y</v>
      </c>
      <c r="N88" s="137" t="str">
        <f>'D Master'!AN88</f>
        <v>Y</v>
      </c>
      <c r="O88" s="137" t="str">
        <f>'D Master'!AO88</f>
        <v>N</v>
      </c>
      <c r="P88" s="137" t="str">
        <f>'D Master'!AP88</f>
        <v>Y</v>
      </c>
      <c r="R88" s="137">
        <f>'D Master'!B88</f>
        <v>117.22</v>
      </c>
      <c r="T88" s="138">
        <f>AVERAGE('D Master'!AI88:AL88)</f>
        <v>17.607500000000002</v>
      </c>
    </row>
    <row r="89" spans="1:20" x14ac:dyDescent="0.3">
      <c r="A89" s="137" t="str">
        <f>'D Data'!A89</f>
        <v>MARICO</v>
      </c>
      <c r="C89" s="137" t="str">
        <f>'D Master'!G89</f>
        <v>N</v>
      </c>
      <c r="D89" s="137" t="str">
        <f>'D Master'!H89</f>
        <v>Y</v>
      </c>
      <c r="E89" s="137" t="str">
        <f>'D Master'!I89</f>
        <v>Y</v>
      </c>
      <c r="F89" s="137" t="str">
        <f>'D Master'!J89</f>
        <v>N</v>
      </c>
      <c r="H89" s="137" t="str">
        <f>'D Master'!W89</f>
        <v>N</v>
      </c>
      <c r="I89" s="137" t="str">
        <f>'D Master'!X89</f>
        <v>N</v>
      </c>
      <c r="J89" s="137" t="str">
        <f>'D Master'!Y89</f>
        <v>Y</v>
      </c>
      <c r="K89" s="137" t="str">
        <f>'D Master'!Z89</f>
        <v>N</v>
      </c>
      <c r="M89" s="137" t="str">
        <f>'D Master'!AM89</f>
        <v>N</v>
      </c>
      <c r="N89" s="137" t="str">
        <f>'D Master'!AN89</f>
        <v>N</v>
      </c>
      <c r="O89" s="137" t="str">
        <f>'D Master'!AO89</f>
        <v>Y</v>
      </c>
      <c r="P89" s="137" t="str">
        <f>'D Master'!AP89</f>
        <v>N</v>
      </c>
      <c r="R89" s="137">
        <f>'D Master'!B89</f>
        <v>315.24</v>
      </c>
      <c r="T89" s="138">
        <f>AVERAGE('D Master'!AI89:AL89)</f>
        <v>28.925000000000001</v>
      </c>
    </row>
    <row r="90" spans="1:20" x14ac:dyDescent="0.3">
      <c r="A90" s="137" t="str">
        <f>'D Data'!A90</f>
        <v>MARUTI</v>
      </c>
      <c r="C90" s="137" t="str">
        <f>'D Master'!G90</f>
        <v>Y</v>
      </c>
      <c r="D90" s="137" t="str">
        <f>'D Master'!H90</f>
        <v>Y</v>
      </c>
      <c r="E90" s="137" t="str">
        <f>'D Master'!I90</f>
        <v>N</v>
      </c>
      <c r="F90" s="137" t="str">
        <f>'D Master'!J90</f>
        <v>Y</v>
      </c>
      <c r="H90" s="137" t="str">
        <f>'D Master'!W90</f>
        <v>N</v>
      </c>
      <c r="I90" s="137" t="str">
        <f>'D Master'!X90</f>
        <v>Y</v>
      </c>
      <c r="J90" s="137" t="str">
        <f>'D Master'!Y90</f>
        <v>N</v>
      </c>
      <c r="K90" s="137" t="str">
        <f>'D Master'!Z90</f>
        <v>N</v>
      </c>
      <c r="M90" s="137" t="str">
        <f>'D Master'!AM90</f>
        <v>N</v>
      </c>
      <c r="N90" s="137" t="str">
        <f>'D Master'!AN90</f>
        <v>Y</v>
      </c>
      <c r="O90" s="137" t="str">
        <f>'D Master'!AO90</f>
        <v>N</v>
      </c>
      <c r="P90" s="137" t="str">
        <f>'D Master'!AP90</f>
        <v>N</v>
      </c>
      <c r="R90" s="137">
        <f>'D Master'!B90</f>
        <v>5033.1499999999996</v>
      </c>
      <c r="T90" s="138">
        <f>AVERAGE('D Master'!AI90:AL90)</f>
        <v>19.267499999999998</v>
      </c>
    </row>
    <row r="91" spans="1:20" x14ac:dyDescent="0.3">
      <c r="A91" s="137" t="str">
        <f>'D Data'!A91</f>
        <v>MCDOWELL-N</v>
      </c>
      <c r="C91" s="137" t="str">
        <f>'D Master'!G91</f>
        <v>N</v>
      </c>
      <c r="D91" s="137" t="str">
        <f>'D Master'!H91</f>
        <v>Y</v>
      </c>
      <c r="E91" s="137" t="str">
        <f>'D Master'!I91</f>
        <v>Y</v>
      </c>
      <c r="F91" s="137" t="str">
        <f>'D Master'!J91</f>
        <v>N</v>
      </c>
      <c r="H91" s="137" t="str">
        <f>'D Master'!W91</f>
        <v>N</v>
      </c>
      <c r="I91" s="137" t="str">
        <f>'D Master'!X91</f>
        <v>Y</v>
      </c>
      <c r="J91" s="137" t="str">
        <f>'D Master'!Y91</f>
        <v>Y</v>
      </c>
      <c r="K91" s="137" t="str">
        <f>'D Master'!Z91</f>
        <v>N</v>
      </c>
      <c r="M91" s="137" t="str">
        <f>'D Master'!AM91</f>
        <v>N</v>
      </c>
      <c r="N91" s="137" t="str">
        <f>'D Master'!AN91</f>
        <v>Y</v>
      </c>
      <c r="O91" s="137" t="str">
        <f>'D Master'!AO91</f>
        <v>N</v>
      </c>
      <c r="P91" s="137" t="str">
        <f>'D Master'!AP91</f>
        <v>Y</v>
      </c>
      <c r="R91" s="137">
        <f>'D Master'!B91</f>
        <v>595.92999999999995</v>
      </c>
      <c r="T91" s="138">
        <f>AVERAGE('D Master'!AI91:AL91)</f>
        <v>14.455000000000002</v>
      </c>
    </row>
    <row r="92" spans="1:20" x14ac:dyDescent="0.3">
      <c r="A92" s="137" t="str">
        <f>'D Data'!A92</f>
        <v>MFSL</v>
      </c>
      <c r="C92" s="137" t="str">
        <f>'D Master'!G92</f>
        <v>N</v>
      </c>
      <c r="D92" s="137" t="str">
        <f>'D Master'!H92</f>
        <v>Y</v>
      </c>
      <c r="E92" s="137" t="str">
        <f>'D Master'!I92</f>
        <v>N</v>
      </c>
      <c r="F92" s="137" t="str">
        <f>'D Master'!J92</f>
        <v>Y</v>
      </c>
      <c r="H92" s="137" t="str">
        <f>'D Master'!W92</f>
        <v>N</v>
      </c>
      <c r="I92" s="137" t="str">
        <f>'D Master'!X92</f>
        <v>Y</v>
      </c>
      <c r="J92" s="137" t="str">
        <f>'D Master'!Y92</f>
        <v>Y</v>
      </c>
      <c r="K92" s="137" t="str">
        <f>'D Master'!Z92</f>
        <v>N</v>
      </c>
      <c r="M92" s="137" t="str">
        <f>'D Master'!AM92</f>
        <v>N</v>
      </c>
      <c r="N92" s="137" t="str">
        <f>'D Master'!AN92</f>
        <v>Y</v>
      </c>
      <c r="O92" s="137" t="str">
        <f>'D Master'!AO92</f>
        <v>Y</v>
      </c>
      <c r="P92" s="137" t="str">
        <f>'D Master'!AP92</f>
        <v>N</v>
      </c>
      <c r="R92" s="137">
        <f>'D Master'!B92</f>
        <v>429.93</v>
      </c>
      <c r="T92" s="138">
        <f>AVERAGE('D Master'!AI92:AL92)</f>
        <v>25.437500000000004</v>
      </c>
    </row>
    <row r="93" spans="1:20" x14ac:dyDescent="0.3">
      <c r="A93" s="137" t="str">
        <f>'D Data'!A93</f>
        <v>MGL</v>
      </c>
      <c r="C93" s="137" t="str">
        <f>'D Master'!G93</f>
        <v>N</v>
      </c>
      <c r="D93" s="137" t="str">
        <f>'D Master'!H93</f>
        <v>Y</v>
      </c>
      <c r="E93" s="137" t="str">
        <f>'D Master'!I93</f>
        <v>Y</v>
      </c>
      <c r="F93" s="137" t="str">
        <f>'D Master'!J93</f>
        <v>Y</v>
      </c>
      <c r="H93" s="137" t="str">
        <f>'D Master'!W93</f>
        <v>N</v>
      </c>
      <c r="I93" s="137" t="str">
        <f>'D Master'!X93</f>
        <v>Y</v>
      </c>
      <c r="J93" s="137" t="str">
        <f>'D Master'!Y93</f>
        <v>N</v>
      </c>
      <c r="K93" s="137" t="str">
        <f>'D Master'!Z93</f>
        <v>Y</v>
      </c>
      <c r="M93" s="137" t="str">
        <f>'D Master'!AM93</f>
        <v>N</v>
      </c>
      <c r="N93" s="137" t="str">
        <f>'D Master'!AN93</f>
        <v>Y</v>
      </c>
      <c r="O93" s="137" t="str">
        <f>'D Master'!AO93</f>
        <v>Y</v>
      </c>
      <c r="P93" s="137" t="str">
        <f>'D Master'!AP93</f>
        <v>Y</v>
      </c>
      <c r="R93" s="137">
        <f>'D Master'!B93</f>
        <v>895.69</v>
      </c>
      <c r="T93" s="138">
        <f>AVERAGE('D Master'!AI93:AL93)</f>
        <v>39.262499999999996</v>
      </c>
    </row>
    <row r="94" spans="1:20" x14ac:dyDescent="0.3">
      <c r="A94" s="137" t="str">
        <f>'D Data'!A94</f>
        <v>MINDTREE</v>
      </c>
      <c r="C94" s="137" t="str">
        <f>'D Master'!G94</f>
        <v>N</v>
      </c>
      <c r="D94" s="137" t="str">
        <f>'D Master'!H94</f>
        <v>Y</v>
      </c>
      <c r="E94" s="137" t="str">
        <f>'D Master'!I94</f>
        <v>N</v>
      </c>
      <c r="F94" s="137" t="str">
        <f>'D Master'!J94</f>
        <v>Y</v>
      </c>
      <c r="H94" s="137" t="str">
        <f>'D Master'!W94</f>
        <v>N</v>
      </c>
      <c r="I94" s="137" t="str">
        <f>'D Master'!X94</f>
        <v>Y</v>
      </c>
      <c r="J94" s="137" t="str">
        <f>'D Master'!Y94</f>
        <v>N</v>
      </c>
      <c r="K94" s="137" t="str">
        <f>'D Master'!Z94</f>
        <v>Y</v>
      </c>
      <c r="M94" s="137" t="str">
        <f>'D Master'!AM94</f>
        <v>N</v>
      </c>
      <c r="N94" s="137" t="str">
        <f>'D Master'!AN94</f>
        <v>Y</v>
      </c>
      <c r="O94" s="137" t="str">
        <f>'D Master'!AO94</f>
        <v>N</v>
      </c>
      <c r="P94" s="137" t="str">
        <f>'D Master'!AP94</f>
        <v>Y</v>
      </c>
      <c r="R94" s="137">
        <f>'D Master'!B94</f>
        <v>895.25</v>
      </c>
      <c r="T94" s="138">
        <f>AVERAGE('D Master'!AI94:AL94)</f>
        <v>14.047499999999999</v>
      </c>
    </row>
    <row r="95" spans="1:20" x14ac:dyDescent="0.3">
      <c r="A95" s="137" t="str">
        <f>'D Data'!A95</f>
        <v>MOTHERSUMI</v>
      </c>
      <c r="C95" s="137" t="str">
        <f>'D Master'!G95</f>
        <v>N</v>
      </c>
      <c r="D95" s="137" t="str">
        <f>'D Master'!H95</f>
        <v>Y</v>
      </c>
      <c r="E95" s="137" t="str">
        <f>'D Master'!I95</f>
        <v>Y</v>
      </c>
      <c r="F95" s="137" t="str">
        <f>'D Master'!J95</f>
        <v>Y</v>
      </c>
      <c r="H95" s="137" t="str">
        <f>'D Master'!W95</f>
        <v>Y</v>
      </c>
      <c r="I95" s="137" t="str">
        <f>'D Master'!X95</f>
        <v>N</v>
      </c>
      <c r="J95" s="137" t="str">
        <f>'D Master'!Y95</f>
        <v>N</v>
      </c>
      <c r="K95" s="137" t="str">
        <f>'D Master'!Z95</f>
        <v>Y</v>
      </c>
      <c r="M95" s="137" t="str">
        <f>'D Master'!AM95</f>
        <v>Y</v>
      </c>
      <c r="N95" s="137" t="str">
        <f>'D Master'!AN95</f>
        <v>N</v>
      </c>
      <c r="O95" s="137" t="str">
        <f>'D Master'!AO95</f>
        <v>N</v>
      </c>
      <c r="P95" s="137" t="str">
        <f>'D Master'!AP95</f>
        <v>Y</v>
      </c>
      <c r="R95" s="137">
        <f>'D Master'!B95</f>
        <v>79.760000000000005</v>
      </c>
      <c r="T95" s="138">
        <f>AVERAGE('D Master'!AI95:AL95)</f>
        <v>22.2</v>
      </c>
    </row>
    <row r="96" spans="1:20" x14ac:dyDescent="0.3">
      <c r="A96" s="137" t="str">
        <f>'D Data'!A96</f>
        <v>MRF</v>
      </c>
      <c r="C96" s="137" t="str">
        <f>'D Master'!G96</f>
        <v>N</v>
      </c>
      <c r="D96" s="137" t="str">
        <f>'D Master'!H96</f>
        <v>Y</v>
      </c>
      <c r="E96" s="137" t="str">
        <f>'D Master'!I96</f>
        <v>Y</v>
      </c>
      <c r="F96" s="137" t="str">
        <f>'D Master'!J96</f>
        <v>Y</v>
      </c>
      <c r="H96" s="137" t="str">
        <f>'D Master'!W96</f>
        <v>N</v>
      </c>
      <c r="I96" s="137" t="str">
        <f>'D Master'!X96</f>
        <v>N</v>
      </c>
      <c r="J96" s="137" t="str">
        <f>'D Master'!Y96</f>
        <v>Y</v>
      </c>
      <c r="K96" s="137" t="str">
        <f>'D Master'!Z96</f>
        <v>N</v>
      </c>
      <c r="M96" s="137" t="str">
        <f>'D Master'!AM96</f>
        <v>N</v>
      </c>
      <c r="N96" s="137" t="str">
        <f>'D Master'!AN96</f>
        <v>N</v>
      </c>
      <c r="O96" s="137" t="str">
        <f>'D Master'!AO96</f>
        <v>Y</v>
      </c>
      <c r="P96" s="137" t="str">
        <f>'D Master'!AP96</f>
        <v>N</v>
      </c>
      <c r="R96" s="137">
        <f>'D Master'!B96</f>
        <v>57419.05</v>
      </c>
      <c r="T96" s="138">
        <f>AVERAGE('D Master'!AI96:AL96)</f>
        <v>21.265000000000001</v>
      </c>
    </row>
    <row r="97" spans="1:20" x14ac:dyDescent="0.3">
      <c r="A97" s="137" t="str">
        <f>'D Data'!A97</f>
        <v>MUTHOOTFIN</v>
      </c>
      <c r="C97" s="137" t="str">
        <f>'D Master'!G97</f>
        <v>N</v>
      </c>
      <c r="D97" s="137" t="str">
        <f>'D Master'!H97</f>
        <v>Y</v>
      </c>
      <c r="E97" s="137" t="str">
        <f>'D Master'!I97</f>
        <v>Y</v>
      </c>
      <c r="F97" s="137" t="str">
        <f>'D Master'!J97</f>
        <v>N</v>
      </c>
      <c r="H97" s="137" t="str">
        <f>'D Master'!W97</f>
        <v>Y</v>
      </c>
      <c r="I97" s="137" t="str">
        <f>'D Master'!X97</f>
        <v>Y</v>
      </c>
      <c r="J97" s="137" t="str">
        <f>'D Master'!Y97</f>
        <v>N</v>
      </c>
      <c r="K97" s="137" t="str">
        <f>'D Master'!Z97</f>
        <v>N</v>
      </c>
      <c r="M97" s="137" t="str">
        <f>'D Master'!AM97</f>
        <v>Y</v>
      </c>
      <c r="N97" s="137" t="str">
        <f>'D Master'!AN97</f>
        <v>Y</v>
      </c>
      <c r="O97" s="137" t="str">
        <f>'D Master'!AO97</f>
        <v>N</v>
      </c>
      <c r="P97" s="137" t="str">
        <f>'D Master'!AP97</f>
        <v>Y</v>
      </c>
      <c r="R97" s="137">
        <f>'D Master'!B97</f>
        <v>801.3</v>
      </c>
      <c r="T97" s="138">
        <f>AVERAGE('D Master'!AI97:AL97)</f>
        <v>16.39</v>
      </c>
    </row>
    <row r="98" spans="1:20" x14ac:dyDescent="0.3">
      <c r="A98" s="137" t="str">
        <f>'D Data'!A98</f>
        <v>NATIONALUM</v>
      </c>
      <c r="C98" s="137" t="str">
        <f>'D Master'!G98</f>
        <v>N</v>
      </c>
      <c r="D98" s="137" t="str">
        <f>'D Master'!H98</f>
        <v>Y</v>
      </c>
      <c r="E98" s="137" t="str">
        <f>'D Master'!I98</f>
        <v>N</v>
      </c>
      <c r="F98" s="137" t="str">
        <f>'D Master'!J98</f>
        <v>Y</v>
      </c>
      <c r="H98" s="137" t="str">
        <f>'D Master'!W98</f>
        <v>Y</v>
      </c>
      <c r="I98" s="137" t="str">
        <f>'D Master'!X98</f>
        <v>Y</v>
      </c>
      <c r="J98" s="137" t="str">
        <f>'D Master'!Y98</f>
        <v>Y</v>
      </c>
      <c r="K98" s="137" t="str">
        <f>'D Master'!Z98</f>
        <v>N</v>
      </c>
      <c r="M98" s="137" t="str">
        <f>'D Master'!AM98</f>
        <v>Y</v>
      </c>
      <c r="N98" s="137" t="str">
        <f>'D Master'!AN98</f>
        <v>N</v>
      </c>
      <c r="O98" s="137" t="str">
        <f>'D Master'!AO98</f>
        <v>Y</v>
      </c>
      <c r="P98" s="137" t="str">
        <f>'D Master'!AP98</f>
        <v>N</v>
      </c>
      <c r="R98" s="137">
        <f>'D Master'!B98</f>
        <v>27.25</v>
      </c>
      <c r="T98" s="138">
        <f>AVERAGE('D Master'!AI98:AL98)</f>
        <v>25.592500000000001</v>
      </c>
    </row>
    <row r="99" spans="1:20" x14ac:dyDescent="0.3">
      <c r="A99" s="137" t="str">
        <f>'D Data'!A99</f>
        <v>NAUKRI</v>
      </c>
      <c r="C99" s="137" t="str">
        <f>'D Master'!G99</f>
        <v>N</v>
      </c>
      <c r="D99" s="137" t="str">
        <f>'D Master'!H99</f>
        <v>Y</v>
      </c>
      <c r="E99" s="137" t="str">
        <f>'D Master'!I99</f>
        <v>N</v>
      </c>
      <c r="F99" s="137" t="str">
        <f>'D Master'!J99</f>
        <v>Y</v>
      </c>
      <c r="H99" s="137" t="str">
        <f>'D Master'!W99</f>
        <v>N</v>
      </c>
      <c r="I99" s="137" t="str">
        <f>'D Master'!X99</f>
        <v>N</v>
      </c>
      <c r="J99" s="137" t="str">
        <f>'D Master'!Y99</f>
        <v>N</v>
      </c>
      <c r="K99" s="137" t="str">
        <f>'D Master'!Z99</f>
        <v>N</v>
      </c>
      <c r="M99" s="137" t="str">
        <f>'D Master'!AM99</f>
        <v>Y</v>
      </c>
      <c r="N99" s="137" t="str">
        <f>'D Master'!AN99</f>
        <v>N</v>
      </c>
      <c r="O99" s="137" t="str">
        <f>'D Master'!AO99</f>
        <v>N</v>
      </c>
      <c r="P99" s="137" t="str">
        <f>'D Master'!AP99</f>
        <v>Y</v>
      </c>
      <c r="R99" s="137">
        <f>'D Master'!B99</f>
        <v>2399.02</v>
      </c>
      <c r="T99" s="138">
        <f>AVERAGE('D Master'!AI99:AL99)</f>
        <v>27.432500000000001</v>
      </c>
    </row>
    <row r="100" spans="1:20" x14ac:dyDescent="0.3">
      <c r="A100" s="137" t="str">
        <f>'D Data'!A100</f>
        <v>NCC</v>
      </c>
      <c r="C100" s="137" t="str">
        <f>'D Master'!G100</f>
        <v>N</v>
      </c>
      <c r="D100" s="137" t="str">
        <f>'D Master'!H100</f>
        <v>Y</v>
      </c>
      <c r="E100" s="137" t="str">
        <f>'D Master'!I100</f>
        <v>N</v>
      </c>
      <c r="F100" s="137" t="str">
        <f>'D Master'!J100</f>
        <v>N</v>
      </c>
      <c r="H100" s="137" t="str">
        <f>'D Master'!W100</f>
        <v>N</v>
      </c>
      <c r="I100" s="137" t="str">
        <f>'D Master'!X100</f>
        <v>Y</v>
      </c>
      <c r="J100" s="137" t="str">
        <f>'D Master'!Y100</f>
        <v>N</v>
      </c>
      <c r="K100" s="137" t="str">
        <f>'D Master'!Z100</f>
        <v>N</v>
      </c>
      <c r="M100" s="137" t="str">
        <f>'D Master'!AM100</f>
        <v>N</v>
      </c>
      <c r="N100" s="137" t="str">
        <f>'D Master'!AN100</f>
        <v>Y</v>
      </c>
      <c r="O100" s="137" t="str">
        <f>'D Master'!AO100</f>
        <v>Y</v>
      </c>
      <c r="P100" s="137" t="str">
        <f>'D Master'!AP100</f>
        <v>N</v>
      </c>
      <c r="R100" s="137">
        <f>'D Master'!B100</f>
        <v>21.11</v>
      </c>
      <c r="T100" s="138">
        <f>AVERAGE('D Master'!AI100:AL100)</f>
        <v>21.707499999999996</v>
      </c>
    </row>
    <row r="101" spans="1:20" x14ac:dyDescent="0.3">
      <c r="A101" s="137" t="str">
        <f>'D Data'!A101</f>
        <v>NESTLEIND</v>
      </c>
      <c r="C101" s="137" t="str">
        <f>'D Master'!G101</f>
        <v>N</v>
      </c>
      <c r="D101" s="137" t="str">
        <f>'D Master'!H101</f>
        <v>N</v>
      </c>
      <c r="E101" s="137" t="str">
        <f>'D Master'!I101</f>
        <v>Y</v>
      </c>
      <c r="F101" s="137" t="str">
        <f>'D Master'!J101</f>
        <v>N</v>
      </c>
      <c r="H101" s="137" t="str">
        <f>'D Master'!W101</f>
        <v>Y</v>
      </c>
      <c r="I101" s="137" t="str">
        <f>'D Master'!X101</f>
        <v>N</v>
      </c>
      <c r="J101" s="137" t="str">
        <f>'D Master'!Y101</f>
        <v>Y</v>
      </c>
      <c r="K101" s="137" t="str">
        <f>'D Master'!Z101</f>
        <v>N</v>
      </c>
      <c r="M101" s="137" t="str">
        <f>'D Master'!AM101</f>
        <v>Y</v>
      </c>
      <c r="N101" s="137" t="str">
        <f>'D Master'!AN101</f>
        <v>Y</v>
      </c>
      <c r="O101" s="137" t="str">
        <f>'D Master'!AO101</f>
        <v>N</v>
      </c>
      <c r="P101" s="137" t="str">
        <f>'D Master'!AP101</f>
        <v>N</v>
      </c>
      <c r="R101" s="137">
        <f>'D Master'!B101</f>
        <v>16222.28</v>
      </c>
      <c r="T101" s="138">
        <f>AVERAGE('D Master'!AI101:AL101)</f>
        <v>44.657499999999999</v>
      </c>
    </row>
    <row r="102" spans="1:20" x14ac:dyDescent="0.3">
      <c r="A102" s="137" t="str">
        <f>'D Data'!A102</f>
        <v>NIITTECH</v>
      </c>
      <c r="C102" s="137" t="str">
        <f>'D Master'!G102</f>
        <v>Y</v>
      </c>
      <c r="D102" s="137" t="str">
        <f>'D Master'!H102</f>
        <v>Y</v>
      </c>
      <c r="E102" s="137" t="str">
        <f>'D Master'!I102</f>
        <v>Y</v>
      </c>
      <c r="F102" s="137" t="str">
        <f>'D Master'!J102</f>
        <v>Y</v>
      </c>
      <c r="H102" s="137" t="str">
        <f>'D Master'!W102</f>
        <v>Y</v>
      </c>
      <c r="I102" s="137" t="str">
        <f>'D Master'!X102</f>
        <v>Y</v>
      </c>
      <c r="J102" s="137" t="str">
        <f>'D Master'!Y102</f>
        <v>N</v>
      </c>
      <c r="K102" s="137" t="str">
        <f>'D Master'!Z102</f>
        <v>Y</v>
      </c>
      <c r="M102" s="137" t="str">
        <f>'D Master'!AM102</f>
        <v>N</v>
      </c>
      <c r="N102" s="137" t="str">
        <f>'D Master'!AN102</f>
        <v>Y</v>
      </c>
      <c r="O102" s="137" t="str">
        <f>'D Master'!AO102</f>
        <v>N</v>
      </c>
      <c r="P102" s="137" t="str">
        <f>'D Master'!AP102</f>
        <v>Y</v>
      </c>
      <c r="R102" s="137">
        <f>'D Master'!B102</f>
        <v>1529.92</v>
      </c>
      <c r="T102" s="138">
        <f>AVERAGE('D Master'!AI102:AL102)</f>
        <v>14.557499999999999</v>
      </c>
    </row>
    <row r="103" spans="1:20" x14ac:dyDescent="0.3">
      <c r="A103" s="137" t="str">
        <f>'D Data'!A103</f>
        <v>NMDC</v>
      </c>
      <c r="C103" s="137" t="str">
        <f>'D Master'!G103</f>
        <v>N</v>
      </c>
      <c r="D103" s="137" t="str">
        <f>'D Master'!H103</f>
        <v>Y</v>
      </c>
      <c r="E103" s="137" t="str">
        <f>'D Master'!I103</f>
        <v>N</v>
      </c>
      <c r="F103" s="137" t="str">
        <f>'D Master'!J103</f>
        <v>Y</v>
      </c>
      <c r="H103" s="137" t="str">
        <f>'D Master'!W103</f>
        <v>N</v>
      </c>
      <c r="I103" s="137" t="str">
        <f>'D Master'!X103</f>
        <v>Y</v>
      </c>
      <c r="J103" s="137" t="str">
        <f>'D Master'!Y103</f>
        <v>N</v>
      </c>
      <c r="K103" s="137" t="str">
        <f>'D Master'!Z103</f>
        <v>N</v>
      </c>
      <c r="M103" s="137" t="str">
        <f>'D Master'!AM103</f>
        <v>Y</v>
      </c>
      <c r="N103" s="137" t="str">
        <f>'D Master'!AN103</f>
        <v>N</v>
      </c>
      <c r="O103" s="137" t="str">
        <f>'D Master'!AO103</f>
        <v>Y</v>
      </c>
      <c r="P103" s="137" t="str">
        <f>'D Master'!AP103</f>
        <v>Y</v>
      </c>
      <c r="R103" s="137">
        <f>'D Master'!B103</f>
        <v>72.900000000000006</v>
      </c>
      <c r="T103" s="138">
        <f>AVERAGE('D Master'!AI103:AL103)</f>
        <v>28.494999999999997</v>
      </c>
    </row>
    <row r="104" spans="1:20" x14ac:dyDescent="0.3">
      <c r="A104" s="137" t="str">
        <f>'D Data'!A104</f>
        <v>NTPC</v>
      </c>
      <c r="C104" s="137" t="str">
        <f>'D Master'!G104</f>
        <v>N</v>
      </c>
      <c r="D104" s="137" t="str">
        <f>'D Master'!H104</f>
        <v>N</v>
      </c>
      <c r="E104" s="137" t="str">
        <f>'D Master'!I104</f>
        <v>Y</v>
      </c>
      <c r="F104" s="137" t="str">
        <f>'D Master'!J104</f>
        <v>Y</v>
      </c>
      <c r="H104" s="137" t="str">
        <f>'D Master'!W104</f>
        <v>N</v>
      </c>
      <c r="I104" s="137" t="str">
        <f>'D Master'!X104</f>
        <v>Y</v>
      </c>
      <c r="J104" s="137" t="str">
        <f>'D Master'!Y104</f>
        <v>N</v>
      </c>
      <c r="K104" s="137" t="str">
        <f>'D Master'!Z104</f>
        <v>N</v>
      </c>
      <c r="M104" s="137" t="str">
        <f>'D Master'!AM104</f>
        <v>N</v>
      </c>
      <c r="N104" s="137" t="str">
        <f>'D Master'!AN104</f>
        <v>Y</v>
      </c>
      <c r="O104" s="137" t="str">
        <f>'D Master'!AO104</f>
        <v>N</v>
      </c>
      <c r="P104" s="137" t="str">
        <f>'D Master'!AP104</f>
        <v>N</v>
      </c>
      <c r="R104" s="137">
        <f>'D Master'!B104</f>
        <v>89.83</v>
      </c>
      <c r="T104" s="138">
        <f>AVERAGE('D Master'!AI104:AL104)</f>
        <v>43.922499999999999</v>
      </c>
    </row>
    <row r="105" spans="1:20" x14ac:dyDescent="0.3">
      <c r="A105" s="137" t="str">
        <f>'D Data'!A105</f>
        <v>OIL</v>
      </c>
      <c r="C105" s="137" t="str">
        <f>'D Master'!G105</f>
        <v>N</v>
      </c>
      <c r="D105" s="137" t="str">
        <f>'D Master'!H105</f>
        <v>Y</v>
      </c>
      <c r="E105" s="137" t="str">
        <f>'D Master'!I105</f>
        <v>Y</v>
      </c>
      <c r="F105" s="137" t="str">
        <f>'D Master'!J105</f>
        <v>Y</v>
      </c>
      <c r="H105" s="137" t="str">
        <f>'D Master'!W105</f>
        <v>Y</v>
      </c>
      <c r="I105" s="137" t="str">
        <f>'D Master'!X105</f>
        <v>N</v>
      </c>
      <c r="J105" s="137" t="str">
        <f>'D Master'!Y105</f>
        <v>N</v>
      </c>
      <c r="K105" s="137" t="str">
        <f>'D Master'!Z105</f>
        <v>N</v>
      </c>
      <c r="M105" s="137" t="str">
        <f>'D Master'!AM105</f>
        <v>Y</v>
      </c>
      <c r="N105" s="137" t="str">
        <f>'D Master'!AN105</f>
        <v>N</v>
      </c>
      <c r="O105" s="137" t="str">
        <f>'D Master'!AO105</f>
        <v>Y</v>
      </c>
      <c r="P105" s="137" t="str">
        <f>'D Master'!AP105</f>
        <v>N</v>
      </c>
      <c r="R105" s="137">
        <f>'D Master'!B105</f>
        <v>84.6</v>
      </c>
      <c r="T105" s="138">
        <f>AVERAGE('D Master'!AI105:AL105)</f>
        <v>33.28</v>
      </c>
    </row>
    <row r="106" spans="1:20" x14ac:dyDescent="0.3">
      <c r="A106" s="137" t="str">
        <f>'D Data'!A106</f>
        <v>ONGC</v>
      </c>
      <c r="C106" s="137" t="str">
        <f>'D Master'!G106</f>
        <v>N</v>
      </c>
      <c r="D106" s="137" t="str">
        <f>'D Master'!H106</f>
        <v>N</v>
      </c>
      <c r="E106" s="137" t="str">
        <f>'D Master'!I106</f>
        <v>Y</v>
      </c>
      <c r="F106" s="137" t="str">
        <f>'D Master'!J106</f>
        <v>Y</v>
      </c>
      <c r="H106" s="137" t="str">
        <f>'D Master'!W106</f>
        <v>N</v>
      </c>
      <c r="I106" s="137" t="str">
        <f>'D Master'!X106</f>
        <v>Y</v>
      </c>
      <c r="J106" s="137" t="str">
        <f>'D Master'!Y106</f>
        <v>N</v>
      </c>
      <c r="K106" s="137" t="str">
        <f>'D Master'!Z106</f>
        <v>Y</v>
      </c>
      <c r="M106" s="137" t="str">
        <f>'D Master'!AM106</f>
        <v>N</v>
      </c>
      <c r="N106" s="137" t="str">
        <f>'D Master'!AN106</f>
        <v>Y</v>
      </c>
      <c r="O106" s="137" t="str">
        <f>'D Master'!AO106</f>
        <v>N</v>
      </c>
      <c r="P106" s="137" t="str">
        <f>'D Master'!AP106</f>
        <v>N</v>
      </c>
      <c r="R106" s="137">
        <f>'D Master'!B106</f>
        <v>76.12</v>
      </c>
      <c r="T106" s="138">
        <f>AVERAGE('D Master'!AI106:AL106)</f>
        <v>29.669999999999998</v>
      </c>
    </row>
    <row r="107" spans="1:20" x14ac:dyDescent="0.3">
      <c r="A107" s="137" t="str">
        <f>'D Data'!A107</f>
        <v>PAGEIND</v>
      </c>
      <c r="C107" s="137" t="str">
        <f>'D Master'!G107</f>
        <v>N</v>
      </c>
      <c r="D107" s="137" t="str">
        <f>'D Master'!H107</f>
        <v>Y</v>
      </c>
      <c r="E107" s="137" t="str">
        <f>'D Master'!I107</f>
        <v>Y</v>
      </c>
      <c r="F107" s="137" t="str">
        <f>'D Master'!J107</f>
        <v>Y</v>
      </c>
      <c r="H107" s="137" t="str">
        <f>'D Master'!W107</f>
        <v>N</v>
      </c>
      <c r="I107" s="137" t="str">
        <f>'D Master'!X107</f>
        <v>Y</v>
      </c>
      <c r="J107" s="137" t="str">
        <f>'D Master'!Y107</f>
        <v>Y</v>
      </c>
      <c r="K107" s="137" t="str">
        <f>'D Master'!Z107</f>
        <v>N</v>
      </c>
      <c r="M107" s="137" t="str">
        <f>'D Master'!AM107</f>
        <v>Y</v>
      </c>
      <c r="N107" s="137" t="str">
        <f>'D Master'!AN107</f>
        <v>Y</v>
      </c>
      <c r="O107" s="137" t="str">
        <f>'D Master'!AO107</f>
        <v>N</v>
      </c>
      <c r="P107" s="137" t="str">
        <f>'D Master'!AP107</f>
        <v>N</v>
      </c>
      <c r="R107" s="137">
        <f>'D Master'!B107</f>
        <v>18245.46</v>
      </c>
      <c r="T107" s="138">
        <f>AVERAGE('D Master'!AI107:AL107)</f>
        <v>40.467500000000001</v>
      </c>
    </row>
    <row r="108" spans="1:20" x14ac:dyDescent="0.3">
      <c r="A108" s="137" t="str">
        <f>'D Data'!A108</f>
        <v>PEL</v>
      </c>
      <c r="C108" s="137" t="str">
        <f>'D Master'!G108</f>
        <v>N</v>
      </c>
      <c r="D108" s="137" t="str">
        <f>'D Master'!H108</f>
        <v>Y</v>
      </c>
      <c r="E108" s="137" t="str">
        <f>'D Master'!I108</f>
        <v>Y</v>
      </c>
      <c r="F108" s="137" t="str">
        <f>'D Master'!J108</f>
        <v>Y</v>
      </c>
      <c r="H108" s="137" t="str">
        <f>'D Master'!W108</f>
        <v>N</v>
      </c>
      <c r="I108" s="137" t="str">
        <f>'D Master'!X108</f>
        <v>Y</v>
      </c>
      <c r="J108" s="137" t="str">
        <f>'D Master'!Y108</f>
        <v>Y</v>
      </c>
      <c r="K108" s="137" t="str">
        <f>'D Master'!Z108</f>
        <v>N</v>
      </c>
      <c r="M108" s="137" t="str">
        <f>'D Master'!AM108</f>
        <v>N</v>
      </c>
      <c r="N108" s="137" t="str">
        <f>'D Master'!AN108</f>
        <v>Y</v>
      </c>
      <c r="O108" s="137" t="str">
        <f>'D Master'!AO108</f>
        <v>Y</v>
      </c>
      <c r="P108" s="137" t="str">
        <f>'D Master'!AP108</f>
        <v>N</v>
      </c>
      <c r="R108" s="137">
        <f>'D Master'!B108</f>
        <v>940.07</v>
      </c>
      <c r="T108" s="138">
        <f>AVERAGE('D Master'!AI108:AL108)</f>
        <v>14.824999999999999</v>
      </c>
    </row>
    <row r="109" spans="1:20" x14ac:dyDescent="0.3">
      <c r="A109" s="137" t="str">
        <f>'D Data'!A109</f>
        <v>PETRONET</v>
      </c>
      <c r="C109" s="137" t="str">
        <f>'D Master'!G109</f>
        <v>Y</v>
      </c>
      <c r="D109" s="137" t="str">
        <f>'D Master'!H109</f>
        <v>Y</v>
      </c>
      <c r="E109" s="137" t="str">
        <f>'D Master'!I109</f>
        <v>N</v>
      </c>
      <c r="F109" s="137" t="str">
        <f>'D Master'!J109</f>
        <v>Y</v>
      </c>
      <c r="H109" s="137" t="str">
        <f>'D Master'!W109</f>
        <v>N</v>
      </c>
      <c r="I109" s="137" t="str">
        <f>'D Master'!X109</f>
        <v>Y</v>
      </c>
      <c r="J109" s="137" t="str">
        <f>'D Master'!Y109</f>
        <v>N</v>
      </c>
      <c r="K109" s="137" t="str">
        <f>'D Master'!Z109</f>
        <v>Y</v>
      </c>
      <c r="M109" s="137" t="str">
        <f>'D Master'!AM109</f>
        <v>N</v>
      </c>
      <c r="N109" s="137" t="str">
        <f>'D Master'!AN109</f>
        <v>Y</v>
      </c>
      <c r="O109" s="137" t="str">
        <f>'D Master'!AO109</f>
        <v>Y</v>
      </c>
      <c r="P109" s="137" t="str">
        <f>'D Master'!AP109</f>
        <v>Y</v>
      </c>
      <c r="R109" s="137">
        <f>'D Master'!B109</f>
        <v>234.37</v>
      </c>
      <c r="T109" s="138">
        <f>AVERAGE('D Master'!AI109:AL109)</f>
        <v>50.58</v>
      </c>
    </row>
    <row r="110" spans="1:20" x14ac:dyDescent="0.3">
      <c r="A110" s="137" t="str">
        <f>'D Data'!A110</f>
        <v>PFC</v>
      </c>
      <c r="C110" s="137" t="str">
        <f>'D Master'!G110</f>
        <v>N</v>
      </c>
      <c r="D110" s="137" t="str">
        <f>'D Master'!H110</f>
        <v>N</v>
      </c>
      <c r="E110" s="137" t="str">
        <f>'D Master'!I110</f>
        <v>N</v>
      </c>
      <c r="F110" s="137" t="str">
        <f>'D Master'!J110</f>
        <v>N</v>
      </c>
      <c r="H110" s="137" t="str">
        <f>'D Master'!W110</f>
        <v>Y</v>
      </c>
      <c r="I110" s="137" t="str">
        <f>'D Master'!X110</f>
        <v>Y</v>
      </c>
      <c r="J110" s="137" t="str">
        <f>'D Master'!Y110</f>
        <v>N</v>
      </c>
      <c r="K110" s="137" t="str">
        <f>'D Master'!Z110</f>
        <v>N</v>
      </c>
      <c r="M110" s="137" t="str">
        <f>'D Master'!AM110</f>
        <v>N</v>
      </c>
      <c r="N110" s="137" t="str">
        <f>'D Master'!AN110</f>
        <v>Y</v>
      </c>
      <c r="O110" s="137" t="str">
        <f>'D Master'!AO110</f>
        <v>N</v>
      </c>
      <c r="P110" s="137" t="str">
        <f>'D Master'!AP110</f>
        <v>N</v>
      </c>
      <c r="R110" s="137">
        <f>'D Master'!B110</f>
        <v>76.09</v>
      </c>
      <c r="T110" s="138">
        <f>AVERAGE('D Master'!AI110:AL110)</f>
        <v>31.145</v>
      </c>
    </row>
    <row r="111" spans="1:20" x14ac:dyDescent="0.3">
      <c r="A111" s="137" t="str">
        <f>'D Data'!A111</f>
        <v>PIDILITIND</v>
      </c>
      <c r="C111" s="137" t="str">
        <f>'D Master'!G111</f>
        <v>Y</v>
      </c>
      <c r="D111" s="137" t="str">
        <f>'D Master'!H111</f>
        <v>Y</v>
      </c>
      <c r="E111" s="137" t="str">
        <f>'D Master'!I111</f>
        <v>Y</v>
      </c>
      <c r="F111" s="137" t="str">
        <f>'D Master'!J111</f>
        <v>Y</v>
      </c>
      <c r="H111" s="137" t="str">
        <f>'D Master'!W111</f>
        <v>N</v>
      </c>
      <c r="I111" s="137" t="str">
        <f>'D Master'!X111</f>
        <v>Y</v>
      </c>
      <c r="J111" s="137" t="str">
        <f>'D Master'!Y111</f>
        <v>N</v>
      </c>
      <c r="K111" s="137" t="str">
        <f>'D Master'!Z111</f>
        <v>N</v>
      </c>
      <c r="M111" s="137" t="str">
        <f>'D Master'!AM111</f>
        <v>N</v>
      </c>
      <c r="N111" s="137" t="str">
        <f>'D Master'!AN111</f>
        <v>Y</v>
      </c>
      <c r="O111" s="137" t="str">
        <f>'D Master'!AO111</f>
        <v>Y</v>
      </c>
      <c r="P111" s="137" t="str">
        <f>'D Master'!AP111</f>
        <v>N</v>
      </c>
      <c r="R111" s="137">
        <f>'D Master'!B111</f>
        <v>1408.9</v>
      </c>
      <c r="T111" s="138">
        <f>AVERAGE('D Master'!AI111:AL111)</f>
        <v>28.5425</v>
      </c>
    </row>
    <row r="112" spans="1:20" x14ac:dyDescent="0.3">
      <c r="A112" s="137" t="str">
        <f>'D Data'!A112</f>
        <v>PNB</v>
      </c>
      <c r="C112" s="137" t="str">
        <f>'D Master'!G112</f>
        <v>N</v>
      </c>
      <c r="D112" s="137" t="str">
        <f>'D Master'!H112</f>
        <v>Y</v>
      </c>
      <c r="E112" s="137" t="str">
        <f>'D Master'!I112</f>
        <v>N</v>
      </c>
      <c r="F112" s="137" t="str">
        <f>'D Master'!J112</f>
        <v>N</v>
      </c>
      <c r="H112" s="137" t="str">
        <f>'D Master'!W112</f>
        <v>N</v>
      </c>
      <c r="I112" s="137" t="str">
        <f>'D Master'!X112</f>
        <v>Y</v>
      </c>
      <c r="J112" s="137" t="str">
        <f>'D Master'!Y112</f>
        <v>N</v>
      </c>
      <c r="K112" s="137" t="str">
        <f>'D Master'!Z112</f>
        <v>N</v>
      </c>
      <c r="M112" s="137" t="str">
        <f>'D Master'!AM112</f>
        <v>N</v>
      </c>
      <c r="N112" s="137" t="str">
        <f>'D Master'!AN112</f>
        <v>N</v>
      </c>
      <c r="O112" s="137" t="str">
        <f>'D Master'!AO112</f>
        <v>Y</v>
      </c>
      <c r="P112" s="137" t="str">
        <f>'D Master'!AP112</f>
        <v>N</v>
      </c>
      <c r="R112" s="137">
        <f>'D Master'!B112</f>
        <v>26.94</v>
      </c>
      <c r="T112" s="138">
        <f>AVERAGE('D Master'!AI112:AL112)</f>
        <v>20.927499999999998</v>
      </c>
    </row>
    <row r="113" spans="1:20" x14ac:dyDescent="0.3">
      <c r="A113" s="137" t="str">
        <f>'D Data'!A113</f>
        <v>POWERGRID</v>
      </c>
      <c r="C113" s="137" t="str">
        <f>'D Master'!G113</f>
        <v>N</v>
      </c>
      <c r="D113" s="137" t="str">
        <f>'D Master'!H113</f>
        <v>N</v>
      </c>
      <c r="E113" s="137" t="str">
        <f>'D Master'!I113</f>
        <v>Y</v>
      </c>
      <c r="F113" s="137" t="str">
        <f>'D Master'!J113</f>
        <v>Y</v>
      </c>
      <c r="H113" s="137" t="str">
        <f>'D Master'!W113</f>
        <v>Y</v>
      </c>
      <c r="I113" s="137" t="str">
        <f>'D Master'!X113</f>
        <v>N</v>
      </c>
      <c r="J113" s="137" t="str">
        <f>'D Master'!Y113</f>
        <v>Y</v>
      </c>
      <c r="K113" s="137" t="str">
        <f>'D Master'!Z113</f>
        <v>N</v>
      </c>
      <c r="M113" s="137" t="str">
        <f>'D Master'!AM113</f>
        <v>N</v>
      </c>
      <c r="N113" s="137" t="str">
        <f>'D Master'!AN113</f>
        <v>Y</v>
      </c>
      <c r="O113" s="137" t="str">
        <f>'D Master'!AO113</f>
        <v>Y</v>
      </c>
      <c r="P113" s="137" t="str">
        <f>'D Master'!AP113</f>
        <v>N</v>
      </c>
      <c r="R113" s="137">
        <f>'D Master'!B113</f>
        <v>155.91999999999999</v>
      </c>
      <c r="T113" s="138">
        <f>AVERAGE('D Master'!AI113:AL113)</f>
        <v>57.435000000000002</v>
      </c>
    </row>
    <row r="114" spans="1:20" x14ac:dyDescent="0.3">
      <c r="A114" s="137" t="str">
        <f>'D Data'!A114</f>
        <v>PVR</v>
      </c>
      <c r="C114" s="137" t="str">
        <f>'D Master'!G114</f>
        <v>N</v>
      </c>
      <c r="D114" s="137" t="str">
        <f>'D Master'!H114</f>
        <v>Y</v>
      </c>
      <c r="E114" s="137" t="str">
        <f>'D Master'!I114</f>
        <v>Y</v>
      </c>
      <c r="F114" s="137" t="str">
        <f>'D Master'!J114</f>
        <v>N</v>
      </c>
      <c r="H114" s="137" t="str">
        <f>'D Master'!W114</f>
        <v>Y</v>
      </c>
      <c r="I114" s="137" t="str">
        <f>'D Master'!X114</f>
        <v>N</v>
      </c>
      <c r="J114" s="137" t="str">
        <f>'D Master'!Y114</f>
        <v>N</v>
      </c>
      <c r="K114" s="137" t="str">
        <f>'D Master'!Z114</f>
        <v>Y</v>
      </c>
      <c r="M114" s="137" t="str">
        <f>'D Master'!AM114</f>
        <v>Y</v>
      </c>
      <c r="N114" s="137" t="str">
        <f>'D Master'!AN114</f>
        <v>Y</v>
      </c>
      <c r="O114" s="137" t="str">
        <f>'D Master'!AO114</f>
        <v>N</v>
      </c>
      <c r="P114" s="137" t="str">
        <f>'D Master'!AP114</f>
        <v>Y</v>
      </c>
      <c r="R114" s="137">
        <f>'D Master'!B114</f>
        <v>866.07</v>
      </c>
      <c r="T114" s="138">
        <f>AVERAGE('D Master'!AI114:AL114)</f>
        <v>9.8774999999999995</v>
      </c>
    </row>
    <row r="115" spans="1:20" x14ac:dyDescent="0.3">
      <c r="A115" s="137" t="str">
        <f>'D Data'!A115</f>
        <v>RAMCOCEM</v>
      </c>
      <c r="C115" s="137" t="str">
        <f>'D Master'!G115</f>
        <v>N</v>
      </c>
      <c r="D115" s="137" t="str">
        <f>'D Master'!H115</f>
        <v>Y</v>
      </c>
      <c r="E115" s="137" t="str">
        <f>'D Master'!I115</f>
        <v>Y</v>
      </c>
      <c r="F115" s="137" t="str">
        <f>'D Master'!J115</f>
        <v>N</v>
      </c>
      <c r="H115" s="137" t="str">
        <f>'D Master'!W115</f>
        <v>N</v>
      </c>
      <c r="I115" s="137" t="str">
        <f>'D Master'!X115</f>
        <v>N</v>
      </c>
      <c r="J115" s="137" t="str">
        <f>'D Master'!Y115</f>
        <v>Y</v>
      </c>
      <c r="K115" s="137" t="str">
        <f>'D Master'!Z115</f>
        <v>Y</v>
      </c>
      <c r="M115" s="137" t="str">
        <f>'D Master'!AM115</f>
        <v>N</v>
      </c>
      <c r="N115" s="137" t="str">
        <f>'D Master'!AN115</f>
        <v>N</v>
      </c>
      <c r="O115" s="137" t="str">
        <f>'D Master'!AO115</f>
        <v>Y</v>
      </c>
      <c r="P115" s="137" t="str">
        <f>'D Master'!AP115</f>
        <v>Y</v>
      </c>
      <c r="R115" s="137">
        <f>'D Master'!B115</f>
        <v>563.62</v>
      </c>
      <c r="T115" s="138">
        <f>AVERAGE('D Master'!AI115:AL115)</f>
        <v>28.110000000000003</v>
      </c>
    </row>
    <row r="116" spans="1:20" x14ac:dyDescent="0.3">
      <c r="A116" s="137" t="str">
        <f>'D Data'!A116</f>
        <v>RBLBANK</v>
      </c>
      <c r="C116" s="137" t="str">
        <f>'D Master'!G116</f>
        <v>N</v>
      </c>
      <c r="D116" s="137" t="str">
        <f>'D Master'!H116</f>
        <v>Y</v>
      </c>
      <c r="E116" s="137" t="str">
        <f>'D Master'!I116</f>
        <v>N</v>
      </c>
      <c r="F116" s="137" t="str">
        <f>'D Master'!J116</f>
        <v>N</v>
      </c>
      <c r="H116" s="137" t="str">
        <f>'D Master'!W116</f>
        <v>Y</v>
      </c>
      <c r="I116" s="137" t="str">
        <f>'D Master'!X116</f>
        <v>N</v>
      </c>
      <c r="J116" s="137" t="str">
        <f>'D Master'!Y116</f>
        <v>N</v>
      </c>
      <c r="K116" s="137" t="str">
        <f>'D Master'!Z116</f>
        <v>N</v>
      </c>
      <c r="M116" s="137" t="str">
        <f>'D Master'!AM116</f>
        <v>Y</v>
      </c>
      <c r="N116" s="137" t="str">
        <f>'D Master'!AN116</f>
        <v>N</v>
      </c>
      <c r="O116" s="137" t="str">
        <f>'D Master'!AO116</f>
        <v>Y</v>
      </c>
      <c r="P116" s="137" t="str">
        <f>'D Master'!AP116</f>
        <v>N</v>
      </c>
      <c r="R116" s="137">
        <f>'D Master'!B116</f>
        <v>108.84</v>
      </c>
      <c r="T116" s="138">
        <f>AVERAGE('D Master'!AI116:AL116)</f>
        <v>10.887500000000001</v>
      </c>
    </row>
    <row r="117" spans="1:20" x14ac:dyDescent="0.3">
      <c r="A117" s="137" t="str">
        <f>'D Data'!A117</f>
        <v>RECLTD</v>
      </c>
      <c r="C117" s="137" t="str">
        <f>'D Master'!G117</f>
        <v>N</v>
      </c>
      <c r="D117" s="137" t="str">
        <f>'D Master'!H117</f>
        <v>Y</v>
      </c>
      <c r="E117" s="137" t="str">
        <f>'D Master'!I117</f>
        <v>N</v>
      </c>
      <c r="F117" s="137" t="str">
        <f>'D Master'!J117</f>
        <v>N</v>
      </c>
      <c r="H117" s="137" t="str">
        <f>'D Master'!W117</f>
        <v>Y</v>
      </c>
      <c r="I117" s="137" t="str">
        <f>'D Master'!X117</f>
        <v>Y</v>
      </c>
      <c r="J117" s="137" t="str">
        <f>'D Master'!Y117</f>
        <v>N</v>
      </c>
      <c r="K117" s="137" t="str">
        <f>'D Master'!Z117</f>
        <v>N</v>
      </c>
      <c r="M117" s="137" t="str">
        <f>'D Master'!AM117</f>
        <v>N</v>
      </c>
      <c r="N117" s="137" t="str">
        <f>'D Master'!AN117</f>
        <v>N</v>
      </c>
      <c r="O117" s="137" t="str">
        <f>'D Master'!AO117</f>
        <v>Y</v>
      </c>
      <c r="P117" s="137" t="str">
        <f>'D Master'!AP117</f>
        <v>N</v>
      </c>
      <c r="R117" s="137">
        <f>'D Master'!B117</f>
        <v>86.98</v>
      </c>
      <c r="T117" s="138">
        <f>AVERAGE('D Master'!AI117:AL117)</f>
        <v>33.307500000000005</v>
      </c>
    </row>
    <row r="118" spans="1:20" x14ac:dyDescent="0.3">
      <c r="A118" s="137" t="str">
        <f>'D Data'!A118</f>
        <v>RELIANCE</v>
      </c>
      <c r="C118" s="137" t="str">
        <f>'D Master'!G118</f>
        <v>N</v>
      </c>
      <c r="D118" s="137" t="str">
        <f>'D Master'!H118</f>
        <v>Y</v>
      </c>
      <c r="E118" s="137" t="str">
        <f>'D Master'!I118</f>
        <v>N</v>
      </c>
      <c r="F118" s="137" t="str">
        <f>'D Master'!J118</f>
        <v>N</v>
      </c>
      <c r="H118" s="137" t="str">
        <f>'D Master'!W118</f>
        <v>N</v>
      </c>
      <c r="I118" s="137" t="str">
        <f>'D Master'!X118</f>
        <v>N</v>
      </c>
      <c r="J118" s="137" t="str">
        <f>'D Master'!Y118</f>
        <v>Y</v>
      </c>
      <c r="K118" s="137" t="str">
        <f>'D Master'!Z118</f>
        <v>N</v>
      </c>
      <c r="M118" s="137" t="str">
        <f>'D Master'!AM118</f>
        <v>N</v>
      </c>
      <c r="N118" s="137" t="str">
        <f>'D Master'!AN118</f>
        <v>Y</v>
      </c>
      <c r="O118" s="137" t="str">
        <f>'D Master'!AO118</f>
        <v>Y</v>
      </c>
      <c r="P118" s="137" t="str">
        <f>'D Master'!AP118</f>
        <v>Y</v>
      </c>
      <c r="R118" s="137">
        <f>'D Master'!B118</f>
        <v>1442.31</v>
      </c>
      <c r="T118" s="138">
        <f>AVERAGE('D Master'!AI118:AL118)</f>
        <v>24.1675</v>
      </c>
    </row>
    <row r="119" spans="1:20" x14ac:dyDescent="0.3">
      <c r="A119" s="137" t="str">
        <f>'D Data'!A119</f>
        <v>SAIL</v>
      </c>
      <c r="C119" s="137" t="str">
        <f>'D Master'!G119</f>
        <v>N</v>
      </c>
      <c r="D119" s="137" t="str">
        <f>'D Master'!H119</f>
        <v>Y</v>
      </c>
      <c r="E119" s="137" t="str">
        <f>'D Master'!I119</f>
        <v>Y</v>
      </c>
      <c r="F119" s="137" t="str">
        <f>'D Master'!J119</f>
        <v>N</v>
      </c>
      <c r="H119" s="137" t="str">
        <f>'D Master'!W119</f>
        <v>N</v>
      </c>
      <c r="I119" s="137" t="str">
        <f>'D Master'!X119</f>
        <v>Y</v>
      </c>
      <c r="J119" s="137" t="str">
        <f>'D Master'!Y119</f>
        <v>N</v>
      </c>
      <c r="K119" s="137" t="str">
        <f>'D Master'!Z119</f>
        <v>Y</v>
      </c>
      <c r="M119" s="137" t="str">
        <f>'D Master'!AM119</f>
        <v>N</v>
      </c>
      <c r="N119" s="137" t="str">
        <f>'D Master'!AN119</f>
        <v>N</v>
      </c>
      <c r="O119" s="137" t="str">
        <f>'D Master'!AO119</f>
        <v>Y</v>
      </c>
      <c r="P119" s="137" t="str">
        <f>'D Master'!AP119</f>
        <v>Y</v>
      </c>
      <c r="R119" s="137">
        <f>'D Master'!B119</f>
        <v>27.51</v>
      </c>
      <c r="T119" s="138">
        <f>AVERAGE('D Master'!AI119:AL119)</f>
        <v>19.855000000000004</v>
      </c>
    </row>
    <row r="120" spans="1:20" x14ac:dyDescent="0.3">
      <c r="A120" s="137" t="str">
        <f>'D Data'!A120</f>
        <v>SBIN</v>
      </c>
      <c r="C120" s="137" t="str">
        <f>'D Master'!G120</f>
        <v>N</v>
      </c>
      <c r="D120" s="137" t="str">
        <f>'D Master'!H120</f>
        <v>Y</v>
      </c>
      <c r="E120" s="137" t="str">
        <f>'D Master'!I120</f>
        <v>N</v>
      </c>
      <c r="F120" s="137" t="str">
        <f>'D Master'!J120</f>
        <v>N</v>
      </c>
      <c r="H120" s="137" t="str">
        <f>'D Master'!W120</f>
        <v>Y</v>
      </c>
      <c r="I120" s="137" t="str">
        <f>'D Master'!X120</f>
        <v>N</v>
      </c>
      <c r="J120" s="137" t="str">
        <f>'D Master'!Y120</f>
        <v>Y</v>
      </c>
      <c r="K120" s="137" t="str">
        <f>'D Master'!Z120</f>
        <v>N</v>
      </c>
      <c r="M120" s="137" t="str">
        <f>'D Master'!AM120</f>
        <v>N</v>
      </c>
      <c r="N120" s="137" t="str">
        <f>'D Master'!AN120</f>
        <v>N</v>
      </c>
      <c r="O120" s="137" t="str">
        <f>'D Master'!AO120</f>
        <v>Y</v>
      </c>
      <c r="P120" s="137" t="str">
        <f>'D Master'!AP120</f>
        <v>N</v>
      </c>
      <c r="R120" s="137">
        <f>'D Master'!B120</f>
        <v>151.9</v>
      </c>
      <c r="T120" s="138">
        <f>AVERAGE('D Master'!AI120:AL120)</f>
        <v>32.887500000000003</v>
      </c>
    </row>
    <row r="121" spans="1:20" x14ac:dyDescent="0.3">
      <c r="A121" s="137" t="str">
        <f>'D Data'!A121</f>
        <v>SHREECEM</v>
      </c>
      <c r="C121" s="137" t="str">
        <f>'D Master'!G121</f>
        <v>Y</v>
      </c>
      <c r="D121" s="137" t="str">
        <f>'D Master'!H121</f>
        <v>Y</v>
      </c>
      <c r="E121" s="137" t="str">
        <f>'D Master'!I121</f>
        <v>Y</v>
      </c>
      <c r="F121" s="137" t="str">
        <f>'D Master'!J121</f>
        <v>N</v>
      </c>
      <c r="H121" s="137" t="str">
        <f>'D Master'!W121</f>
        <v>Y</v>
      </c>
      <c r="I121" s="137" t="str">
        <f>'D Master'!X121</f>
        <v>N</v>
      </c>
      <c r="J121" s="137" t="str">
        <f>'D Master'!Y121</f>
        <v>Y</v>
      </c>
      <c r="K121" s="137" t="str">
        <f>'D Master'!Z121</f>
        <v>N</v>
      </c>
      <c r="M121" s="137" t="str">
        <f>'D Master'!AM121</f>
        <v>Y</v>
      </c>
      <c r="N121" s="137" t="str">
        <f>'D Master'!AN121</f>
        <v>N</v>
      </c>
      <c r="O121" s="137" t="str">
        <f>'D Master'!AO121</f>
        <v>Y</v>
      </c>
      <c r="P121" s="137" t="str">
        <f>'D Master'!AP121</f>
        <v>N</v>
      </c>
      <c r="R121" s="137">
        <f>'D Master'!B121</f>
        <v>19500.599999999999</v>
      </c>
      <c r="T121" s="138">
        <f>AVERAGE('D Master'!AI121:AL121)</f>
        <v>24.08</v>
      </c>
    </row>
    <row r="122" spans="1:20" x14ac:dyDescent="0.3">
      <c r="A122" s="137" t="str">
        <f>'D Data'!A122</f>
        <v>SIEMENS</v>
      </c>
      <c r="C122" s="137" t="str">
        <f>'D Master'!G122</f>
        <v>N</v>
      </c>
      <c r="D122" s="137" t="str">
        <f>'D Master'!H122</f>
        <v>Y</v>
      </c>
      <c r="E122" s="137" t="str">
        <f>'D Master'!I122</f>
        <v>Y</v>
      </c>
      <c r="F122" s="137" t="str">
        <f>'D Master'!J122</f>
        <v>N</v>
      </c>
      <c r="H122" s="137" t="str">
        <f>'D Master'!W122</f>
        <v>N</v>
      </c>
      <c r="I122" s="137" t="str">
        <f>'D Master'!X122</f>
        <v>Y</v>
      </c>
      <c r="J122" s="137" t="str">
        <f>'D Master'!Y122</f>
        <v>N</v>
      </c>
      <c r="K122" s="137" t="str">
        <f>'D Master'!Z122</f>
        <v>Y</v>
      </c>
      <c r="M122" s="137" t="str">
        <f>'D Master'!AM122</f>
        <v>N</v>
      </c>
      <c r="N122" s="137" t="str">
        <f>'D Master'!AN122</f>
        <v>Y</v>
      </c>
      <c r="O122" s="137" t="str">
        <f>'D Master'!AO122</f>
        <v>N</v>
      </c>
      <c r="P122" s="137" t="str">
        <f>'D Master'!AP122</f>
        <v>Y</v>
      </c>
      <c r="R122" s="137">
        <f>'D Master'!B122</f>
        <v>1016.58</v>
      </c>
      <c r="T122" s="138">
        <f>AVERAGE('D Master'!AI122:AL122)</f>
        <v>29.907499999999999</v>
      </c>
    </row>
    <row r="123" spans="1:20" x14ac:dyDescent="0.3">
      <c r="A123" s="137" t="str">
        <f>'D Data'!A123</f>
        <v>SRF</v>
      </c>
      <c r="C123" s="137" t="str">
        <f>'D Master'!G123</f>
        <v>N</v>
      </c>
      <c r="D123" s="137" t="str">
        <f>'D Master'!H123</f>
        <v>Y</v>
      </c>
      <c r="E123" s="137" t="str">
        <f>'D Master'!I123</f>
        <v>N</v>
      </c>
      <c r="F123" s="137" t="str">
        <f>'D Master'!J123</f>
        <v>N</v>
      </c>
      <c r="H123" s="137" t="str">
        <f>'D Master'!W123</f>
        <v>N</v>
      </c>
      <c r="I123" s="137" t="str">
        <f>'D Master'!X123</f>
        <v>N</v>
      </c>
      <c r="J123" s="137" t="str">
        <f>'D Master'!Y123</f>
        <v>N</v>
      </c>
      <c r="K123" s="137" t="str">
        <f>'D Master'!Z123</f>
        <v>Y</v>
      </c>
      <c r="M123" s="137" t="str">
        <f>'D Master'!AM123</f>
        <v>N</v>
      </c>
      <c r="N123" s="137" t="str">
        <f>'D Master'!AN123</f>
        <v>Y</v>
      </c>
      <c r="O123" s="137" t="str">
        <f>'D Master'!AO123</f>
        <v>Y</v>
      </c>
      <c r="P123" s="137" t="str">
        <f>'D Master'!AP123</f>
        <v>Y</v>
      </c>
      <c r="R123" s="137">
        <f>'D Master'!B123</f>
        <v>3379.62</v>
      </c>
      <c r="T123" s="138">
        <f>AVERAGE('D Master'!AI123:AL123)</f>
        <v>32.327500000000001</v>
      </c>
    </row>
    <row r="124" spans="1:20" x14ac:dyDescent="0.3">
      <c r="A124" s="137" t="str">
        <f>'D Data'!A124</f>
        <v>SRTRANSFIN</v>
      </c>
      <c r="C124" s="137" t="str">
        <f>'D Master'!G124</f>
        <v>N</v>
      </c>
      <c r="D124" s="137" t="str">
        <f>'D Master'!H124</f>
        <v>N</v>
      </c>
      <c r="E124" s="137" t="str">
        <f>'D Master'!I124</f>
        <v>N</v>
      </c>
      <c r="F124" s="137" t="str">
        <f>'D Master'!J124</f>
        <v>Y</v>
      </c>
      <c r="H124" s="137" t="str">
        <f>'D Master'!W124</f>
        <v>Y</v>
      </c>
      <c r="I124" s="137" t="str">
        <f>'D Master'!X124</f>
        <v>N</v>
      </c>
      <c r="J124" s="137" t="str">
        <f>'D Master'!Y124</f>
        <v>Y</v>
      </c>
      <c r="K124" s="137" t="str">
        <f>'D Master'!Z124</f>
        <v>N</v>
      </c>
      <c r="M124" s="137" t="str">
        <f>'D Master'!AM124</f>
        <v>Y</v>
      </c>
      <c r="N124" s="137" t="str">
        <f>'D Master'!AN124</f>
        <v>N</v>
      </c>
      <c r="O124" s="137" t="str">
        <f>'D Master'!AO124</f>
        <v>Y</v>
      </c>
      <c r="P124" s="137" t="str">
        <f>'D Master'!AP124</f>
        <v>N</v>
      </c>
      <c r="R124" s="137">
        <f>'D Master'!B124</f>
        <v>549.6</v>
      </c>
      <c r="T124" s="138">
        <f>AVERAGE('D Master'!AI124:AL124)</f>
        <v>16.899999999999999</v>
      </c>
    </row>
    <row r="125" spans="1:20" x14ac:dyDescent="0.3">
      <c r="A125" s="137" t="str">
        <f>'D Data'!A125</f>
        <v>SUNPHARMA</v>
      </c>
      <c r="C125" s="137" t="str">
        <f>'D Master'!G125</f>
        <v>Y</v>
      </c>
      <c r="D125" s="137" t="str">
        <f>'D Master'!H125</f>
        <v>Y</v>
      </c>
      <c r="E125" s="137" t="str">
        <f>'D Master'!I125</f>
        <v>Y</v>
      </c>
      <c r="F125" s="137" t="str">
        <f>'D Master'!J125</f>
        <v>Y</v>
      </c>
      <c r="H125" s="137" t="str">
        <f>'D Master'!W125</f>
        <v>N</v>
      </c>
      <c r="I125" s="137" t="str">
        <f>'D Master'!X125</f>
        <v>Y</v>
      </c>
      <c r="J125" s="137" t="str">
        <f>'D Master'!Y125</f>
        <v>N</v>
      </c>
      <c r="K125" s="137" t="str">
        <f>'D Master'!Z125</f>
        <v>N</v>
      </c>
      <c r="M125" s="137" t="str">
        <f>'D Master'!AM125</f>
        <v>N</v>
      </c>
      <c r="N125" s="137" t="str">
        <f>'D Master'!AN125</f>
        <v>Y</v>
      </c>
      <c r="O125" s="137" t="str">
        <f>'D Master'!AO125</f>
        <v>N</v>
      </c>
      <c r="P125" s="137" t="str">
        <f>'D Master'!AP125</f>
        <v>N</v>
      </c>
      <c r="R125" s="137">
        <f>'D Master'!B125</f>
        <v>466.85</v>
      </c>
      <c r="T125" s="138">
        <f>AVERAGE('D Master'!AI125:AL125)</f>
        <v>26.317500000000003</v>
      </c>
    </row>
    <row r="126" spans="1:20" x14ac:dyDescent="0.3">
      <c r="A126" s="137" t="str">
        <f>'D Data'!A126</f>
        <v>SUNTV</v>
      </c>
      <c r="C126" s="137" t="str">
        <f>'D Master'!G126</f>
        <v>Y</v>
      </c>
      <c r="D126" s="137" t="str">
        <f>'D Master'!H126</f>
        <v>Y</v>
      </c>
      <c r="E126" s="137" t="str">
        <f>'D Master'!I126</f>
        <v>Y</v>
      </c>
      <c r="F126" s="137" t="str">
        <f>'D Master'!J126</f>
        <v>N</v>
      </c>
      <c r="H126" s="137" t="str">
        <f>'D Master'!W126</f>
        <v>N</v>
      </c>
      <c r="I126" s="137" t="str">
        <f>'D Master'!X126</f>
        <v>N</v>
      </c>
      <c r="J126" s="137" t="str">
        <f>'D Master'!Y126</f>
        <v>Y</v>
      </c>
      <c r="K126" s="137" t="str">
        <f>'D Master'!Z126</f>
        <v>N</v>
      </c>
      <c r="M126" s="137" t="str">
        <f>'D Master'!AM126</f>
        <v>N</v>
      </c>
      <c r="N126" s="137" t="str">
        <f>'D Master'!AN126</f>
        <v>Y</v>
      </c>
      <c r="O126" s="137" t="str">
        <f>'D Master'!AO126</f>
        <v>Y</v>
      </c>
      <c r="P126" s="137" t="str">
        <f>'D Master'!AP126</f>
        <v>N</v>
      </c>
      <c r="R126" s="137">
        <f>'D Master'!B126</f>
        <v>394.78</v>
      </c>
      <c r="T126" s="138">
        <f>AVERAGE('D Master'!AI126:AL126)</f>
        <v>19.127499999999998</v>
      </c>
    </row>
    <row r="127" spans="1:20" x14ac:dyDescent="0.3">
      <c r="A127" s="137" t="str">
        <f>'D Data'!A127</f>
        <v>TATACHEM</v>
      </c>
      <c r="C127" s="137" t="str">
        <f>'D Master'!G127</f>
        <v>Y</v>
      </c>
      <c r="D127" s="137" t="str">
        <f>'D Master'!H127</f>
        <v>Y</v>
      </c>
      <c r="E127" s="137" t="str">
        <f>'D Master'!I127</f>
        <v>Y</v>
      </c>
      <c r="F127" s="137" t="str">
        <f>'D Master'!J127</f>
        <v>Y</v>
      </c>
      <c r="H127" s="137" t="str">
        <f>'D Master'!W127</f>
        <v>Y</v>
      </c>
      <c r="I127" s="137" t="str">
        <f>'D Master'!X127</f>
        <v>N</v>
      </c>
      <c r="J127" s="137" t="str">
        <f>'D Master'!Y127</f>
        <v>Y</v>
      </c>
      <c r="K127" s="137" t="str">
        <f>'D Master'!Z127</f>
        <v>N</v>
      </c>
      <c r="M127" s="137" t="str">
        <f>'D Master'!AM127</f>
        <v>N</v>
      </c>
      <c r="N127" s="137" t="str">
        <f>'D Master'!AN127</f>
        <v>Y</v>
      </c>
      <c r="O127" s="137" t="str">
        <f>'D Master'!AO127</f>
        <v>Y</v>
      </c>
      <c r="P127" s="137" t="str">
        <f>'D Master'!AP127</f>
        <v>Y</v>
      </c>
      <c r="R127" s="137">
        <f>'D Master'!B127</f>
        <v>292.22000000000003</v>
      </c>
      <c r="T127" s="138">
        <f>AVERAGE('D Master'!AI127:AL127)</f>
        <v>28.03</v>
      </c>
    </row>
    <row r="128" spans="1:20" x14ac:dyDescent="0.3">
      <c r="A128" s="137" t="str">
        <f>'D Data'!A128</f>
        <v>TATACONSUM</v>
      </c>
      <c r="C128" s="137" t="str">
        <f>'D Master'!G128</f>
        <v>Y</v>
      </c>
      <c r="D128" s="137" t="str">
        <f>'D Master'!H128</f>
        <v>Y</v>
      </c>
      <c r="E128" s="137" t="str">
        <f>'D Master'!I128</f>
        <v>Y</v>
      </c>
      <c r="F128" s="137" t="str">
        <f>'D Master'!J128</f>
        <v>Y</v>
      </c>
      <c r="H128" s="137" t="str">
        <f>'D Master'!W128</f>
        <v>N</v>
      </c>
      <c r="I128" s="137" t="str">
        <f>'D Master'!X128</f>
        <v>Y</v>
      </c>
      <c r="J128" s="137" t="str">
        <f>'D Master'!Y128</f>
        <v>N</v>
      </c>
      <c r="K128" s="137" t="str">
        <f>'D Master'!Z128</f>
        <v>Y</v>
      </c>
      <c r="M128" s="137" t="str">
        <f>'D Master'!AM128</f>
        <v>N</v>
      </c>
      <c r="N128" s="137" t="str">
        <f>'D Master'!AN128</f>
        <v>Y</v>
      </c>
      <c r="O128" s="137" t="str">
        <f>'D Master'!AO128</f>
        <v>Y</v>
      </c>
      <c r="P128" s="137" t="str">
        <f>'D Master'!AP128</f>
        <v>N</v>
      </c>
      <c r="R128" s="137">
        <f>'D Master'!B128</f>
        <v>363.37</v>
      </c>
      <c r="T128" s="138">
        <f>AVERAGE('D Master'!AI128:AL128)</f>
        <v>51.28</v>
      </c>
    </row>
    <row r="129" spans="1:20" x14ac:dyDescent="0.3">
      <c r="A129" s="137" t="str">
        <f>'D Data'!A129</f>
        <v>TATAMOTORS</v>
      </c>
      <c r="C129" s="137" t="str">
        <f>'D Master'!G129</f>
        <v>N</v>
      </c>
      <c r="D129" s="137" t="str">
        <f>'D Master'!H129</f>
        <v>Y</v>
      </c>
      <c r="E129" s="137" t="str">
        <f>'D Master'!I129</f>
        <v>N</v>
      </c>
      <c r="F129" s="137" t="str">
        <f>'D Master'!J129</f>
        <v>Y</v>
      </c>
      <c r="H129" s="137" t="str">
        <f>'D Master'!W129</f>
        <v>N</v>
      </c>
      <c r="I129" s="137" t="str">
        <f>'D Master'!X129</f>
        <v>Y</v>
      </c>
      <c r="J129" s="137" t="str">
        <f>'D Master'!Y129</f>
        <v>N</v>
      </c>
      <c r="K129" s="137" t="str">
        <f>'D Master'!Z129</f>
        <v>Y</v>
      </c>
      <c r="M129" s="137" t="str">
        <f>'D Master'!AM129</f>
        <v>N</v>
      </c>
      <c r="N129" s="137" t="str">
        <f>'D Master'!AN129</f>
        <v>Y</v>
      </c>
      <c r="O129" s="137" t="str">
        <f>'D Master'!AO129</f>
        <v>N</v>
      </c>
      <c r="P129" s="137" t="str">
        <f>'D Master'!AP129</f>
        <v>N</v>
      </c>
      <c r="R129" s="137">
        <f>'D Master'!B129</f>
        <v>82.82</v>
      </c>
      <c r="T129" s="138">
        <f>AVERAGE('D Master'!AI129:AL129)</f>
        <v>13.79</v>
      </c>
    </row>
    <row r="130" spans="1:20" x14ac:dyDescent="0.3">
      <c r="A130" s="137" t="str">
        <f>'D Data'!A130</f>
        <v>TATAPOWER</v>
      </c>
      <c r="C130" s="137" t="str">
        <f>'D Master'!G130</f>
        <v>N</v>
      </c>
      <c r="D130" s="137" t="str">
        <f>'D Master'!H130</f>
        <v>N</v>
      </c>
      <c r="E130" s="137" t="str">
        <f>'D Master'!I130</f>
        <v>Y</v>
      </c>
      <c r="F130" s="137" t="str">
        <f>'D Master'!J130</f>
        <v>Y</v>
      </c>
      <c r="H130" s="137" t="str">
        <f>'D Master'!W130</f>
        <v>Y</v>
      </c>
      <c r="I130" s="137" t="str">
        <f>'D Master'!X130</f>
        <v>N</v>
      </c>
      <c r="J130" s="137" t="str">
        <f>'D Master'!Y130</f>
        <v>Y</v>
      </c>
      <c r="K130" s="137" t="str">
        <f>'D Master'!Z130</f>
        <v>Y</v>
      </c>
      <c r="M130" s="137" t="str">
        <f>'D Master'!AM130</f>
        <v>Y</v>
      </c>
      <c r="N130" s="137" t="str">
        <f>'D Master'!AN130</f>
        <v>Y</v>
      </c>
      <c r="O130" s="137" t="str">
        <f>'D Master'!AO130</f>
        <v>N</v>
      </c>
      <c r="P130" s="137" t="str">
        <f>'D Master'!AP130</f>
        <v>Y</v>
      </c>
      <c r="R130" s="137">
        <f>'D Master'!B130</f>
        <v>33</v>
      </c>
      <c r="T130" s="138">
        <f>AVERAGE('D Master'!AI130:AL130)</f>
        <v>20.78</v>
      </c>
    </row>
    <row r="131" spans="1:20" x14ac:dyDescent="0.3">
      <c r="A131" s="137" t="str">
        <f>'D Data'!A131</f>
        <v>TATASTEEL</v>
      </c>
      <c r="C131" s="137" t="str">
        <f>'D Master'!G131</f>
        <v>N</v>
      </c>
      <c r="D131" s="137" t="str">
        <f>'D Master'!H131</f>
        <v>Y</v>
      </c>
      <c r="E131" s="137" t="str">
        <f>'D Master'!I131</f>
        <v>Y</v>
      </c>
      <c r="F131" s="137" t="str">
        <f>'D Master'!J131</f>
        <v>Y</v>
      </c>
      <c r="H131" s="137" t="str">
        <f>'D Master'!W131</f>
        <v>N</v>
      </c>
      <c r="I131" s="137" t="str">
        <f>'D Master'!X131</f>
        <v>N</v>
      </c>
      <c r="J131" s="137" t="str">
        <f>'D Master'!Y131</f>
        <v>Y</v>
      </c>
      <c r="K131" s="137" t="str">
        <f>'D Master'!Z131</f>
        <v>Y</v>
      </c>
      <c r="M131" s="137" t="str">
        <f>'D Master'!AM131</f>
        <v>Y</v>
      </c>
      <c r="N131" s="137" t="str">
        <f>'D Master'!AN131</f>
        <v>N</v>
      </c>
      <c r="O131" s="137" t="str">
        <f>'D Master'!AO131</f>
        <v>Y</v>
      </c>
      <c r="P131" s="137" t="str">
        <f>'D Master'!AP131</f>
        <v>Y</v>
      </c>
      <c r="R131" s="137">
        <f>'D Master'!B131</f>
        <v>276.22000000000003</v>
      </c>
      <c r="T131" s="138">
        <f>AVERAGE('D Master'!AI131:AL131)</f>
        <v>18.3</v>
      </c>
    </row>
    <row r="132" spans="1:20" x14ac:dyDescent="0.3">
      <c r="A132" s="137" t="str">
        <f>'D Data'!A132</f>
        <v>TCS</v>
      </c>
      <c r="C132" s="137" t="str">
        <f>'D Master'!G132</f>
        <v>Y</v>
      </c>
      <c r="D132" s="137" t="str">
        <f>'D Master'!H132</f>
        <v>Y</v>
      </c>
      <c r="E132" s="137" t="str">
        <f>'D Master'!I132</f>
        <v>Y</v>
      </c>
      <c r="F132" s="137" t="str">
        <f>'D Master'!J132</f>
        <v>Y</v>
      </c>
      <c r="H132" s="137" t="str">
        <f>'D Master'!W132</f>
        <v>N</v>
      </c>
      <c r="I132" s="137" t="str">
        <f>'D Master'!X132</f>
        <v>Y</v>
      </c>
      <c r="J132" s="137" t="str">
        <f>'D Master'!Y132</f>
        <v>Y</v>
      </c>
      <c r="K132" s="137" t="str">
        <f>'D Master'!Z132</f>
        <v>Y</v>
      </c>
      <c r="M132" s="137" t="str">
        <f>'D Master'!AM132</f>
        <v>N</v>
      </c>
      <c r="N132" s="137" t="str">
        <f>'D Master'!AN132</f>
        <v>Y</v>
      </c>
      <c r="O132" s="137" t="str">
        <f>'D Master'!AO132</f>
        <v>Y</v>
      </c>
      <c r="P132" s="137" t="str">
        <f>'D Master'!AP132</f>
        <v>Y</v>
      </c>
      <c r="R132" s="137">
        <f>'D Master'!B132</f>
        <v>2005.12</v>
      </c>
      <c r="T132" s="138">
        <f>AVERAGE('D Master'!AI132:AL132)</f>
        <v>42.522500000000001</v>
      </c>
    </row>
    <row r="133" spans="1:20" x14ac:dyDescent="0.3">
      <c r="A133" s="137" t="str">
        <f>'D Data'!A133</f>
        <v>TECHM</v>
      </c>
      <c r="C133" s="137" t="str">
        <f>'D Master'!G133</f>
        <v>Y</v>
      </c>
      <c r="D133" s="137" t="str">
        <f>'D Master'!H133</f>
        <v>N</v>
      </c>
      <c r="E133" s="137" t="str">
        <f>'D Master'!I133</f>
        <v>Y</v>
      </c>
      <c r="F133" s="137" t="str">
        <f>'D Master'!J133</f>
        <v>Y</v>
      </c>
      <c r="H133" s="137" t="str">
        <f>'D Master'!W133</f>
        <v>Y</v>
      </c>
      <c r="I133" s="137" t="str">
        <f>'D Master'!X133</f>
        <v>N</v>
      </c>
      <c r="J133" s="137" t="str">
        <f>'D Master'!Y133</f>
        <v>N</v>
      </c>
      <c r="K133" s="137" t="str">
        <f>'D Master'!Z133</f>
        <v>Y</v>
      </c>
      <c r="M133" s="137" t="str">
        <f>'D Master'!AM133</f>
        <v>Y</v>
      </c>
      <c r="N133" s="137" t="str">
        <f>'D Master'!AN133</f>
        <v>N</v>
      </c>
      <c r="O133" s="137" t="str">
        <f>'D Master'!AO133</f>
        <v>N</v>
      </c>
      <c r="P133" s="137" t="str">
        <f>'D Master'!AP133</f>
        <v>Y</v>
      </c>
      <c r="R133" s="137">
        <f>'D Master'!B133</f>
        <v>525.98</v>
      </c>
      <c r="T133" s="138">
        <f>AVERAGE('D Master'!AI133:AL133)</f>
        <v>39.254999999999995</v>
      </c>
    </row>
    <row r="134" spans="1:20" x14ac:dyDescent="0.3">
      <c r="A134" s="137" t="str">
        <f>'D Data'!A134</f>
        <v>TITAN</v>
      </c>
      <c r="C134" s="137" t="str">
        <f>'D Master'!G134</f>
        <v>N</v>
      </c>
      <c r="D134" s="137" t="str">
        <f>'D Master'!H134</f>
        <v>Y</v>
      </c>
      <c r="E134" s="137" t="str">
        <f>'D Master'!I134</f>
        <v>Y</v>
      </c>
      <c r="F134" s="137" t="str">
        <f>'D Master'!J134</f>
        <v>Y</v>
      </c>
      <c r="H134" s="137" t="str">
        <f>'D Master'!W134</f>
        <v>N</v>
      </c>
      <c r="I134" s="137" t="str">
        <f>'D Master'!X134</f>
        <v>N</v>
      </c>
      <c r="J134" s="137" t="str">
        <f>'D Master'!Y134</f>
        <v>Y</v>
      </c>
      <c r="K134" s="137" t="str">
        <f>'D Master'!Z134</f>
        <v>N</v>
      </c>
      <c r="M134" s="137" t="str">
        <f>'D Master'!AM134</f>
        <v>N</v>
      </c>
      <c r="N134" s="137" t="str">
        <f>'D Master'!AN134</f>
        <v>N</v>
      </c>
      <c r="O134" s="137" t="str">
        <f>'D Master'!AO134</f>
        <v>Y</v>
      </c>
      <c r="P134" s="137" t="str">
        <f>'D Master'!AP134</f>
        <v>Y</v>
      </c>
      <c r="R134" s="137">
        <f>'D Master'!B134</f>
        <v>847.95</v>
      </c>
      <c r="T134" s="138">
        <f>AVERAGE('D Master'!AI134:AL134)</f>
        <v>38.987499999999997</v>
      </c>
    </row>
    <row r="135" spans="1:20" x14ac:dyDescent="0.3">
      <c r="A135" s="137" t="str">
        <f>'D Data'!A135</f>
        <v>TORNTPHARM</v>
      </c>
      <c r="C135" s="137" t="str">
        <f>'D Master'!G135</f>
        <v>Y</v>
      </c>
      <c r="D135" s="137" t="str">
        <f>'D Master'!H135</f>
        <v>Y</v>
      </c>
      <c r="E135" s="137" t="str">
        <f>'D Master'!I135</f>
        <v>Y</v>
      </c>
      <c r="F135" s="137" t="str">
        <f>'D Master'!J135</f>
        <v>N</v>
      </c>
      <c r="H135" s="137" t="str">
        <f>'D Master'!W135</f>
        <v>Y</v>
      </c>
      <c r="I135" s="137" t="str">
        <f>'D Master'!X135</f>
        <v>Y</v>
      </c>
      <c r="J135" s="137" t="str">
        <f>'D Master'!Y135</f>
        <v>N</v>
      </c>
      <c r="K135" s="137" t="str">
        <f>'D Master'!Z135</f>
        <v>N</v>
      </c>
      <c r="M135" s="137" t="str">
        <f>'D Master'!AM135</f>
        <v>Y</v>
      </c>
      <c r="N135" s="137" t="str">
        <f>'D Master'!AN135</f>
        <v>Y</v>
      </c>
      <c r="O135" s="137" t="str">
        <f>'D Master'!AO135</f>
        <v>N</v>
      </c>
      <c r="P135" s="137" t="str">
        <f>'D Master'!AP135</f>
        <v>Y</v>
      </c>
      <c r="R135" s="137">
        <f>'D Master'!B135</f>
        <v>2607.6999999999998</v>
      </c>
      <c r="T135" s="138">
        <f>AVERAGE('D Master'!AI135:AL135)</f>
        <v>37.0625</v>
      </c>
    </row>
    <row r="136" spans="1:20" x14ac:dyDescent="0.3">
      <c r="A136" s="137" t="str">
        <f>'D Data'!A136</f>
        <v>TORNTPOWER</v>
      </c>
      <c r="C136" s="137" t="str">
        <f>'D Master'!G136</f>
        <v>Y</v>
      </c>
      <c r="D136" s="137" t="str">
        <f>'D Master'!H136</f>
        <v>N</v>
      </c>
      <c r="E136" s="137" t="str">
        <f>'D Master'!I136</f>
        <v>N</v>
      </c>
      <c r="F136" s="137" t="str">
        <f>'D Master'!J136</f>
        <v>Y</v>
      </c>
      <c r="H136" s="137" t="str">
        <f>'D Master'!W136</f>
        <v>Y</v>
      </c>
      <c r="I136" s="137" t="str">
        <f>'D Master'!X136</f>
        <v>Y</v>
      </c>
      <c r="J136" s="137" t="str">
        <f>'D Master'!Y136</f>
        <v>N</v>
      </c>
      <c r="K136" s="137" t="str">
        <f>'D Master'!Z136</f>
        <v>Y</v>
      </c>
      <c r="M136" s="137" t="str">
        <f>'D Master'!AM136</f>
        <v>Y</v>
      </c>
      <c r="N136" s="137" t="str">
        <f>'D Master'!AN136</f>
        <v>Y</v>
      </c>
      <c r="O136" s="137" t="str">
        <f>'D Master'!AO136</f>
        <v>Y</v>
      </c>
      <c r="P136" s="137" t="str">
        <f>'D Master'!AP136</f>
        <v>N</v>
      </c>
      <c r="R136" s="137">
        <f>'D Master'!B136</f>
        <v>306.5</v>
      </c>
      <c r="T136" s="138">
        <f>AVERAGE('D Master'!AI136:AL136)</f>
        <v>14.875</v>
      </c>
    </row>
    <row r="137" spans="1:20" x14ac:dyDescent="0.3">
      <c r="A137" s="137" t="str">
        <f>'D Data'!A137</f>
        <v>TVSMOTOR</v>
      </c>
      <c r="C137" s="137" t="str">
        <f>'D Master'!G137</f>
        <v>N</v>
      </c>
      <c r="D137" s="137" t="str">
        <f>'D Master'!H137</f>
        <v>Y</v>
      </c>
      <c r="E137" s="137" t="str">
        <f>'D Master'!I137</f>
        <v>N</v>
      </c>
      <c r="F137" s="137" t="str">
        <f>'D Master'!J137</f>
        <v>N</v>
      </c>
      <c r="H137" s="137" t="str">
        <f>'D Master'!W137</f>
        <v>N</v>
      </c>
      <c r="I137" s="137" t="str">
        <f>'D Master'!X137</f>
        <v>Y</v>
      </c>
      <c r="J137" s="137" t="str">
        <f>'D Master'!Y137</f>
        <v>Y</v>
      </c>
      <c r="K137" s="137" t="str">
        <f>'D Master'!Z137</f>
        <v>N</v>
      </c>
      <c r="M137" s="137" t="str">
        <f>'D Master'!AM137</f>
        <v>N</v>
      </c>
      <c r="N137" s="137" t="str">
        <f>'D Master'!AN137</f>
        <v>N</v>
      </c>
      <c r="O137" s="137" t="str">
        <f>'D Master'!AO137</f>
        <v>Y</v>
      </c>
      <c r="P137" s="137" t="str">
        <f>'D Master'!AP137</f>
        <v>N</v>
      </c>
      <c r="R137" s="137">
        <f>'D Master'!B137</f>
        <v>312.73</v>
      </c>
      <c r="T137" s="138">
        <f>AVERAGE('D Master'!AI137:AL137)</f>
        <v>21.715</v>
      </c>
    </row>
    <row r="138" spans="1:20" x14ac:dyDescent="0.3">
      <c r="A138" s="137" t="str">
        <f>'D Data'!A138</f>
        <v>UBL</v>
      </c>
      <c r="C138" s="137" t="str">
        <f>'D Master'!G138</f>
        <v>Y</v>
      </c>
      <c r="D138" s="137" t="str">
        <f>'D Master'!H138</f>
        <v>Y</v>
      </c>
      <c r="E138" s="137" t="str">
        <f>'D Master'!I138</f>
        <v>N</v>
      </c>
      <c r="F138" s="137" t="str">
        <f>'D Master'!J138</f>
        <v>N</v>
      </c>
      <c r="H138" s="137" t="str">
        <f>'D Master'!W138</f>
        <v>N</v>
      </c>
      <c r="I138" s="137" t="str">
        <f>'D Master'!X138</f>
        <v>Y</v>
      </c>
      <c r="J138" s="137" t="str">
        <f>'D Master'!Y138</f>
        <v>N</v>
      </c>
      <c r="K138" s="137" t="str">
        <f>'D Master'!Z138</f>
        <v>Y</v>
      </c>
      <c r="M138" s="137" t="str">
        <f>'D Master'!AM138</f>
        <v>N</v>
      </c>
      <c r="N138" s="137" t="str">
        <f>'D Master'!AN138</f>
        <v>N</v>
      </c>
      <c r="O138" s="137" t="str">
        <f>'D Master'!AO138</f>
        <v>Y</v>
      </c>
      <c r="P138" s="137" t="str">
        <f>'D Master'!AP138</f>
        <v>Y</v>
      </c>
      <c r="R138" s="137">
        <f>'D Master'!B138</f>
        <v>930.46</v>
      </c>
      <c r="T138" s="138">
        <f>AVERAGE('D Master'!AI138:AL138)</f>
        <v>25.9</v>
      </c>
    </row>
    <row r="139" spans="1:20" x14ac:dyDescent="0.3">
      <c r="A139" s="137" t="str">
        <f>'D Data'!A139</f>
        <v>UJJIVAN</v>
      </c>
      <c r="C139" s="137" t="str">
        <f>'D Master'!G139</f>
        <v>N</v>
      </c>
      <c r="D139" s="137" t="str">
        <f>'D Master'!H139</f>
        <v>Y</v>
      </c>
      <c r="E139" s="137" t="str">
        <f>'D Master'!I139</f>
        <v>Y</v>
      </c>
      <c r="F139" s="137" t="str">
        <f>'D Master'!J139</f>
        <v>N</v>
      </c>
      <c r="H139" s="137" t="str">
        <f>'D Master'!W139</f>
        <v>Y</v>
      </c>
      <c r="I139" s="137" t="str">
        <f>'D Master'!X139</f>
        <v>Y</v>
      </c>
      <c r="J139" s="137" t="str">
        <f>'D Master'!Y139</f>
        <v>N</v>
      </c>
      <c r="K139" s="137" t="str">
        <f>'D Master'!Z139</f>
        <v>N</v>
      </c>
      <c r="M139" s="137" t="str">
        <f>'D Master'!AM139</f>
        <v>Y</v>
      </c>
      <c r="N139" s="137" t="str">
        <f>'D Master'!AN139</f>
        <v>N</v>
      </c>
      <c r="O139" s="137" t="str">
        <f>'D Master'!AO139</f>
        <v>Y</v>
      </c>
      <c r="P139" s="137" t="str">
        <f>'D Master'!AP139</f>
        <v>N</v>
      </c>
      <c r="R139" s="137">
        <f>'D Master'!B139</f>
        <v>149.80000000000001</v>
      </c>
      <c r="T139" s="138">
        <f>AVERAGE('D Master'!AI139:AL139)</f>
        <v>11.195</v>
      </c>
    </row>
    <row r="140" spans="1:20" x14ac:dyDescent="0.3">
      <c r="A140" s="137" t="str">
        <f>'D Data'!A140</f>
        <v>ULTRACEMCO</v>
      </c>
      <c r="C140" s="137" t="str">
        <f>'D Master'!G140</f>
        <v>Y</v>
      </c>
      <c r="D140" s="137" t="str">
        <f>'D Master'!H140</f>
        <v>Y</v>
      </c>
      <c r="E140" s="137" t="str">
        <f>'D Master'!I140</f>
        <v>Y</v>
      </c>
      <c r="F140" s="137" t="str">
        <f>'D Master'!J140</f>
        <v>Y</v>
      </c>
      <c r="H140" s="137" t="str">
        <f>'D Master'!W140</f>
        <v>N</v>
      </c>
      <c r="I140" s="137" t="str">
        <f>'D Master'!X140</f>
        <v>Y</v>
      </c>
      <c r="J140" s="137" t="str">
        <f>'D Master'!Y140</f>
        <v>N</v>
      </c>
      <c r="K140" s="137" t="str">
        <f>'D Master'!Z140</f>
        <v>Y</v>
      </c>
      <c r="M140" s="137" t="str">
        <f>'D Master'!AM140</f>
        <v>N</v>
      </c>
      <c r="N140" s="137" t="str">
        <f>'D Master'!AN140</f>
        <v>Y</v>
      </c>
      <c r="O140" s="137" t="str">
        <f>'D Master'!AO140</f>
        <v>N</v>
      </c>
      <c r="P140" s="137" t="str">
        <f>'D Master'!AP140</f>
        <v>N</v>
      </c>
      <c r="R140" s="137">
        <f>'D Master'!B140</f>
        <v>3611.84</v>
      </c>
      <c r="T140" s="138">
        <f>AVERAGE('D Master'!AI140:AL140)</f>
        <v>33.879999999999995</v>
      </c>
    </row>
    <row r="141" spans="1:20" x14ac:dyDescent="0.3">
      <c r="A141" s="137" t="str">
        <f>'D Data'!A141</f>
        <v>UPL</v>
      </c>
      <c r="C141" s="137" t="str">
        <f>'D Master'!G141</f>
        <v>Y</v>
      </c>
      <c r="D141" s="137" t="str">
        <f>'D Master'!H141</f>
        <v>Y</v>
      </c>
      <c r="E141" s="137" t="str">
        <f>'D Master'!I141</f>
        <v>Y</v>
      </c>
      <c r="F141" s="137" t="str">
        <f>'D Master'!J141</f>
        <v>N</v>
      </c>
      <c r="H141" s="137" t="str">
        <f>'D Master'!W141</f>
        <v>N</v>
      </c>
      <c r="I141" s="137" t="str">
        <f>'D Master'!X141</f>
        <v>N</v>
      </c>
      <c r="J141" s="137" t="str">
        <f>'D Master'!Y141</f>
        <v>N</v>
      </c>
      <c r="K141" s="137" t="str">
        <f>'D Master'!Z141</f>
        <v>Y</v>
      </c>
      <c r="M141" s="137" t="str">
        <f>'D Master'!AM141</f>
        <v>N</v>
      </c>
      <c r="N141" s="137" t="str">
        <f>'D Master'!AN141</f>
        <v>Y</v>
      </c>
      <c r="O141" s="137" t="str">
        <f>'D Master'!AO141</f>
        <v>N</v>
      </c>
      <c r="P141" s="137" t="str">
        <f>'D Master'!AP141</f>
        <v>Y</v>
      </c>
      <c r="R141" s="137">
        <f>'D Master'!B141</f>
        <v>369.54</v>
      </c>
      <c r="T141" s="138">
        <f>AVERAGE('D Master'!AI141:AL141)</f>
        <v>20.307499999999997</v>
      </c>
    </row>
    <row r="142" spans="1:20" x14ac:dyDescent="0.3">
      <c r="A142" s="137" t="str">
        <f>'D Data'!A142</f>
        <v>VEDL</v>
      </c>
      <c r="C142" s="137" t="str">
        <f>'D Master'!G142</f>
        <v>N</v>
      </c>
      <c r="D142" s="137" t="str">
        <f>'D Master'!H142</f>
        <v>Y</v>
      </c>
      <c r="E142" s="137" t="str">
        <f>'D Master'!I142</f>
        <v>N</v>
      </c>
      <c r="F142" s="137" t="str">
        <f>'D Master'!J142</f>
        <v>N</v>
      </c>
      <c r="H142" s="137" t="str">
        <f>'D Master'!W142</f>
        <v>N</v>
      </c>
      <c r="I142" s="137" t="str">
        <f>'D Master'!X142</f>
        <v>N</v>
      </c>
      <c r="J142" s="137" t="str">
        <f>'D Master'!Y142</f>
        <v>N</v>
      </c>
      <c r="K142" s="137" t="str">
        <f>'D Master'!Z142</f>
        <v>N</v>
      </c>
      <c r="M142" s="137" t="str">
        <f>'D Master'!AM142</f>
        <v>Y</v>
      </c>
      <c r="N142" s="137" t="str">
        <f>'D Master'!AN142</f>
        <v>N</v>
      </c>
      <c r="O142" s="137" t="str">
        <f>'D Master'!AO142</f>
        <v>Y</v>
      </c>
      <c r="P142" s="137" t="str">
        <f>'D Master'!AP142</f>
        <v>Y</v>
      </c>
      <c r="R142" s="137">
        <f>'D Master'!B142</f>
        <v>89.23</v>
      </c>
      <c r="T142" s="138">
        <f>AVERAGE('D Master'!AI142:AL142)</f>
        <v>24.367500000000003</v>
      </c>
    </row>
    <row r="143" spans="1:20" x14ac:dyDescent="0.3">
      <c r="A143" s="137" t="str">
        <f>'D Data'!A143</f>
        <v>VOLTAS</v>
      </c>
      <c r="C143" s="137" t="str">
        <f>'D Master'!G143</f>
        <v>N</v>
      </c>
      <c r="D143" s="137" t="str">
        <f>'D Master'!H143</f>
        <v>Y</v>
      </c>
      <c r="E143" s="137" t="str">
        <f>'D Master'!I143</f>
        <v>Y</v>
      </c>
      <c r="F143" s="137" t="str">
        <f>'D Master'!J143</f>
        <v>N</v>
      </c>
      <c r="H143" s="137" t="str">
        <f>'D Master'!W143</f>
        <v>N</v>
      </c>
      <c r="I143" s="137" t="str">
        <f>'D Master'!X143</f>
        <v>Y</v>
      </c>
      <c r="J143" s="137" t="str">
        <f>'D Master'!Y143</f>
        <v>N</v>
      </c>
      <c r="K143" s="137" t="str">
        <f>'D Master'!Z143</f>
        <v>Y</v>
      </c>
      <c r="M143" s="137" t="str">
        <f>'D Master'!AM143</f>
        <v>N</v>
      </c>
      <c r="N143" s="137" t="str">
        <f>'D Master'!AN143</f>
        <v>Y</v>
      </c>
      <c r="O143" s="137" t="str">
        <f>'D Master'!AO143</f>
        <v>N</v>
      </c>
      <c r="P143" s="137" t="str">
        <f>'D Master'!AP143</f>
        <v>Y</v>
      </c>
      <c r="R143" s="137">
        <f>'D Master'!B143</f>
        <v>454.66</v>
      </c>
      <c r="T143" s="138">
        <f>AVERAGE('D Master'!AI143:AL143)</f>
        <v>18.6325</v>
      </c>
    </row>
    <row r="144" spans="1:20" x14ac:dyDescent="0.3">
      <c r="A144" s="137" t="str">
        <f>'D Data'!A144</f>
        <v>WIPRO</v>
      </c>
      <c r="C144" s="137" t="str">
        <f>'D Master'!G144</f>
        <v>Y</v>
      </c>
      <c r="D144" s="137" t="str">
        <f>'D Master'!H144</f>
        <v>Y</v>
      </c>
      <c r="E144" s="137" t="str">
        <f>'D Master'!I144</f>
        <v>Y</v>
      </c>
      <c r="F144" s="137" t="str">
        <f>'D Master'!J144</f>
        <v>Y</v>
      </c>
      <c r="H144" s="137" t="str">
        <f>'D Master'!W144</f>
        <v>N</v>
      </c>
      <c r="I144" s="137" t="str">
        <f>'D Master'!X144</f>
        <v>N</v>
      </c>
      <c r="J144" s="137" t="str">
        <f>'D Master'!Y144</f>
        <v>Y</v>
      </c>
      <c r="K144" s="137" t="str">
        <f>'D Master'!Z144</f>
        <v>Y</v>
      </c>
      <c r="M144" s="137" t="str">
        <f>'D Master'!AM144</f>
        <v>N</v>
      </c>
      <c r="N144" s="137" t="str">
        <f>'D Master'!AN144</f>
        <v>N</v>
      </c>
      <c r="O144" s="137" t="str">
        <f>'D Master'!AO144</f>
        <v>N</v>
      </c>
      <c r="P144" s="137" t="str">
        <f>'D Master'!AP144</f>
        <v>Y</v>
      </c>
      <c r="R144" s="137">
        <f>'D Master'!B144</f>
        <v>188.73</v>
      </c>
      <c r="T144" s="138">
        <f>AVERAGE('D Master'!AI144:AL144)</f>
        <v>32.055</v>
      </c>
    </row>
    <row r="145" spans="1:20" x14ac:dyDescent="0.3">
      <c r="A145" s="137" t="str">
        <f>'D Data'!A145</f>
        <v>YESBANK</v>
      </c>
      <c r="C145" s="137" t="str">
        <f>'D Master'!G145</f>
        <v>N</v>
      </c>
      <c r="D145" s="137" t="str">
        <f>'D Master'!H145</f>
        <v>N</v>
      </c>
      <c r="E145" s="137" t="str">
        <f>'D Master'!I145</f>
        <v>N</v>
      </c>
      <c r="F145" s="137" t="str">
        <f>'D Master'!J145</f>
        <v>N</v>
      </c>
      <c r="H145" s="137" t="str">
        <f>'D Master'!W145</f>
        <v>Y</v>
      </c>
      <c r="I145" s="137" t="str">
        <f>'D Master'!X145</f>
        <v>Y</v>
      </c>
      <c r="J145" s="137" t="str">
        <f>'D Master'!Y145</f>
        <v>Y</v>
      </c>
      <c r="K145" s="137" t="str">
        <f>'D Master'!Z145</f>
        <v>N</v>
      </c>
      <c r="M145" s="137" t="str">
        <f>'D Master'!AM145</f>
        <v>N</v>
      </c>
      <c r="N145" s="137" t="str">
        <f>'D Master'!AN145</f>
        <v>N</v>
      </c>
      <c r="O145" s="137" t="str">
        <f>'D Master'!AO145</f>
        <v>Y</v>
      </c>
      <c r="P145" s="137" t="str">
        <f>'D Master'!AP145</f>
        <v>N</v>
      </c>
      <c r="R145" s="137">
        <f>'D Master'!B145</f>
        <v>26.5</v>
      </c>
      <c r="T145" s="138">
        <f>AVERAGE('D Master'!AI145:AL145)</f>
        <v>35.322499999999998</v>
      </c>
    </row>
    <row r="146" spans="1:20" x14ac:dyDescent="0.3">
      <c r="A146" s="137" t="str">
        <f>'D Data'!A146</f>
        <v>ZEEL</v>
      </c>
      <c r="C146" s="137" t="str">
        <f>'D Master'!G146</f>
        <v>Y</v>
      </c>
      <c r="D146" s="137" t="str">
        <f>'D Master'!H146</f>
        <v>Y</v>
      </c>
      <c r="E146" s="137" t="str">
        <f>'D Master'!I146</f>
        <v>Y</v>
      </c>
      <c r="F146" s="137" t="str">
        <f>'D Master'!J146</f>
        <v>N</v>
      </c>
      <c r="H146" s="137" t="str">
        <f>'D Master'!W146</f>
        <v>Y</v>
      </c>
      <c r="I146" s="137" t="str">
        <f>'D Master'!X146</f>
        <v>N</v>
      </c>
      <c r="J146" s="137" t="str">
        <f>'D Master'!Y146</f>
        <v>N</v>
      </c>
      <c r="K146" s="137" t="str">
        <f>'D Master'!Z146</f>
        <v>Y</v>
      </c>
      <c r="M146" s="137" t="str">
        <f>'D Master'!AM146</f>
        <v>Y</v>
      </c>
      <c r="N146" s="137" t="str">
        <f>'D Master'!AN146</f>
        <v>N</v>
      </c>
      <c r="O146" s="137" t="str">
        <f>'D Master'!AO146</f>
        <v>N</v>
      </c>
      <c r="P146" s="137" t="str">
        <f>'D Master'!AP146</f>
        <v>Y</v>
      </c>
      <c r="R146" s="137">
        <f>'D Master'!B146</f>
        <v>160.44999999999999</v>
      </c>
      <c r="T146" s="138">
        <f>AVERAGE('D Master'!AI146:AL146)</f>
        <v>15.305</v>
      </c>
    </row>
  </sheetData>
  <sheetProtection algorithmName="SHA-512" hashValue="FbktFaqNrl8a0B7SuEmw58Xw5MoTvWQxsesz8OC5bM+VyT4kv9MQIqK1J2bG99eJd8BcVx9YvkWn4aeoFcXVMQ==" saltValue="pyhPX4eVo1yTBbwznaFlZw==" spinCount="100000" sheet="1" objects="1" scenarios="1"/>
  <autoFilter ref="A2:T2" xr:uid="{00000000-0009-0000-0000-000003000000}"/>
  <sortState xmlns:xlrd2="http://schemas.microsoft.com/office/spreadsheetml/2017/richdata2" ref="A3:A154">
    <sortCondition ref="A3"/>
  </sortState>
  <mergeCells count="3">
    <mergeCell ref="C1:F1"/>
    <mergeCell ref="H1:K1"/>
    <mergeCell ref="M1:P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AO146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5" bestFit="1" customWidth="1"/>
    <col min="2" max="2" width="2.88671875" style="31" customWidth="1"/>
    <col min="3" max="3" width="3.5546875" customWidth="1"/>
    <col min="4" max="4" width="3.88671875" customWidth="1"/>
    <col min="5" max="5" width="4.33203125" customWidth="1"/>
    <col min="6" max="6" width="3.5546875" customWidth="1"/>
    <col min="7" max="7" width="6.33203125" customWidth="1"/>
    <col min="8" max="8" width="6.109375" customWidth="1"/>
    <col min="9" max="9" width="5.88671875" customWidth="1"/>
    <col min="10" max="10" width="6.88671875" customWidth="1"/>
    <col min="11" max="11" width="4.6640625" customWidth="1"/>
    <col min="12" max="12" width="3.88671875" customWidth="1"/>
    <col min="13" max="13" width="4.44140625" customWidth="1"/>
    <col min="14" max="14" width="4.6640625" customWidth="1"/>
    <col min="19" max="19" width="5" customWidth="1"/>
    <col min="20" max="20" width="4.44140625" customWidth="1"/>
    <col min="21" max="21" width="4.6640625" customWidth="1"/>
    <col min="22" max="22" width="4.88671875" customWidth="1"/>
    <col min="23" max="23" width="6.6640625" customWidth="1"/>
    <col min="24" max="24" width="7.5546875" customWidth="1"/>
    <col min="25" max="25" width="7.33203125" customWidth="1"/>
    <col min="26" max="26" width="8.109375" customWidth="1"/>
    <col min="27" max="27" width="4.44140625" customWidth="1"/>
    <col min="28" max="28" width="4" customWidth="1"/>
    <col min="29" max="29" width="5.44140625" customWidth="1"/>
    <col min="30" max="30" width="4.88671875" customWidth="1"/>
    <col min="31" max="31" width="5.44140625" customWidth="1"/>
    <col min="32" max="32" width="5.6640625" customWidth="1"/>
    <col min="33" max="33" width="5.5546875" customWidth="1"/>
    <col min="34" max="34" width="5.44140625" customWidth="1"/>
    <col min="35" max="35" width="7.88671875" customWidth="1"/>
    <col min="36" max="36" width="7.6640625" customWidth="1"/>
    <col min="37" max="37" width="7.5546875" customWidth="1"/>
    <col min="38" max="38" width="7.33203125" customWidth="1"/>
    <col min="39" max="39" width="5" customWidth="1"/>
    <col min="40" max="40" width="5.44140625" customWidth="1"/>
    <col min="41" max="41" width="4.6640625" customWidth="1"/>
  </cols>
  <sheetData>
    <row r="1" spans="1:41" s="51" customFormat="1" ht="15.6" x14ac:dyDescent="0.3">
      <c r="A1" s="52"/>
      <c r="B1" s="53"/>
      <c r="C1" s="97" t="s">
        <v>333</v>
      </c>
      <c r="D1" s="97"/>
      <c r="E1" s="97"/>
      <c r="F1" s="97"/>
      <c r="G1" s="96" t="s">
        <v>388</v>
      </c>
      <c r="H1" s="96"/>
      <c r="I1" s="96"/>
      <c r="J1" s="96"/>
      <c r="K1" s="95"/>
      <c r="L1" s="95"/>
      <c r="M1" s="95"/>
      <c r="N1" s="54"/>
      <c r="O1" s="98" t="s">
        <v>334</v>
      </c>
      <c r="P1" s="98"/>
      <c r="Q1" s="98"/>
      <c r="R1" s="98"/>
      <c r="S1" s="96" t="s">
        <v>335</v>
      </c>
      <c r="T1" s="96"/>
      <c r="U1" s="96"/>
      <c r="V1" s="96"/>
      <c r="W1" s="99" t="s">
        <v>355</v>
      </c>
      <c r="X1" s="99"/>
      <c r="Y1" s="99"/>
      <c r="Z1" s="99"/>
      <c r="AA1" s="95"/>
      <c r="AB1" s="95"/>
      <c r="AC1" s="95"/>
      <c r="AD1" s="54"/>
      <c r="AE1" s="100" t="s">
        <v>336</v>
      </c>
      <c r="AF1" s="100"/>
      <c r="AG1" s="100"/>
      <c r="AH1" s="100"/>
      <c r="AI1" s="96" t="s">
        <v>387</v>
      </c>
      <c r="AJ1" s="96"/>
      <c r="AK1" s="96"/>
      <c r="AL1" s="96"/>
      <c r="AM1" s="95"/>
      <c r="AN1" s="95"/>
      <c r="AO1" s="95"/>
    </row>
    <row r="2" spans="1:41" s="51" customFormat="1" x14ac:dyDescent="0.3">
      <c r="A2" s="50" t="s">
        <v>0</v>
      </c>
      <c r="B2" s="55"/>
      <c r="C2" s="50" t="s">
        <v>1</v>
      </c>
      <c r="D2" s="50" t="s">
        <v>2</v>
      </c>
      <c r="E2" s="50" t="s">
        <v>3</v>
      </c>
      <c r="F2" s="50" t="s">
        <v>149</v>
      </c>
      <c r="G2" s="50" t="s">
        <v>4</v>
      </c>
      <c r="H2" s="50" t="s">
        <v>5</v>
      </c>
      <c r="I2" s="50" t="s">
        <v>6</v>
      </c>
      <c r="J2" s="50" t="s">
        <v>151</v>
      </c>
      <c r="K2" s="50" t="s">
        <v>1</v>
      </c>
      <c r="L2" s="50" t="s">
        <v>2</v>
      </c>
      <c r="M2" s="50" t="s">
        <v>3</v>
      </c>
      <c r="N2" s="50"/>
      <c r="O2" s="50" t="s">
        <v>1</v>
      </c>
      <c r="P2" s="50" t="s">
        <v>2</v>
      </c>
      <c r="Q2" s="50" t="s">
        <v>3</v>
      </c>
      <c r="R2" s="50" t="s">
        <v>149</v>
      </c>
      <c r="S2" s="50" t="s">
        <v>1</v>
      </c>
      <c r="T2" s="50" t="s">
        <v>2</v>
      </c>
      <c r="U2" s="50" t="s">
        <v>3</v>
      </c>
      <c r="V2" s="50" t="s">
        <v>149</v>
      </c>
      <c r="W2" s="50" t="s">
        <v>4</v>
      </c>
      <c r="X2" s="50" t="s">
        <v>5</v>
      </c>
      <c r="Y2" s="50" t="s">
        <v>6</v>
      </c>
      <c r="Z2" s="50" t="s">
        <v>151</v>
      </c>
      <c r="AA2" s="50" t="s">
        <v>1</v>
      </c>
      <c r="AB2" s="50" t="s">
        <v>2</v>
      </c>
      <c r="AC2" s="50" t="s">
        <v>3</v>
      </c>
      <c r="AD2" s="50"/>
      <c r="AE2" s="50" t="s">
        <v>1</v>
      </c>
      <c r="AF2" s="50" t="s">
        <v>2</v>
      </c>
      <c r="AG2" s="50" t="s">
        <v>3</v>
      </c>
      <c r="AH2" s="50" t="s">
        <v>149</v>
      </c>
      <c r="AI2" s="50" t="s">
        <v>4</v>
      </c>
      <c r="AJ2" s="50" t="s">
        <v>5</v>
      </c>
      <c r="AK2" s="50" t="s">
        <v>6</v>
      </c>
      <c r="AL2" s="50" t="s">
        <v>151</v>
      </c>
      <c r="AM2" s="50" t="s">
        <v>1</v>
      </c>
      <c r="AN2" s="50" t="s">
        <v>2</v>
      </c>
      <c r="AO2" s="50" t="s">
        <v>3</v>
      </c>
    </row>
    <row r="3" spans="1:41" x14ac:dyDescent="0.3">
      <c r="A3" s="137" t="str">
        <f>'D Data'!A3</f>
        <v>ACC</v>
      </c>
      <c r="C3" s="137" t="str">
        <f>'D Master'!G3</f>
        <v>Y</v>
      </c>
      <c r="D3" s="137" t="str">
        <f>'D Master'!H3</f>
        <v>Y</v>
      </c>
      <c r="E3" s="137" t="str">
        <f>'D Master'!I3</f>
        <v>Y</v>
      </c>
      <c r="F3" s="137" t="str">
        <f>'D Master'!J3</f>
        <v>N</v>
      </c>
      <c r="G3" s="139">
        <f>'D Master'!K3</f>
        <v>1.9240822245830542</v>
      </c>
      <c r="H3" s="139">
        <f>'D Master'!L3</f>
        <v>2.4807527801539808</v>
      </c>
      <c r="I3" s="139">
        <f>'D Master'!M3</f>
        <v>1.1555035005987317</v>
      </c>
      <c r="J3" s="139">
        <f>'D Master'!N3</f>
        <v>-1.0610882424158552</v>
      </c>
      <c r="K3" s="137" t="str">
        <f t="shared" ref="K3:M3" si="0">IF(G3&gt;=H3,"Y","N")</f>
        <v>N</v>
      </c>
      <c r="L3" s="137" t="str">
        <f t="shared" si="0"/>
        <v>Y</v>
      </c>
      <c r="M3" s="137" t="str">
        <f t="shared" si="0"/>
        <v>Y</v>
      </c>
      <c r="O3" s="137">
        <f>'D Master'!R3-'D Master'!S3</f>
        <v>81457</v>
      </c>
      <c r="P3" s="137">
        <f>'D Master'!S3-'D Master'!T3</f>
        <v>-25195</v>
      </c>
      <c r="Q3" s="137">
        <f>'D Master'!T3-'D Master'!U3</f>
        <v>42970</v>
      </c>
      <c r="R3" s="137">
        <f>'D Master'!U3-'D Master'!V3</f>
        <v>-92254</v>
      </c>
      <c r="S3" s="137" t="str">
        <f>'D Master'!W3</f>
        <v>Y</v>
      </c>
      <c r="T3" s="137" t="str">
        <f>'D Master'!X3</f>
        <v>N</v>
      </c>
      <c r="U3" s="137" t="str">
        <f>'D Master'!Y3</f>
        <v>Y</v>
      </c>
      <c r="V3" s="137" t="str">
        <f>'D Master'!Z3</f>
        <v>N</v>
      </c>
      <c r="W3" s="139">
        <f>'D Master'!AA3</f>
        <v>42.384240349243186</v>
      </c>
      <c r="X3" s="139">
        <f>'D Master'!AB3</f>
        <v>-11.590196060391385</v>
      </c>
      <c r="Y3" s="139">
        <f>'D Master'!AC3</f>
        <v>24.63706625690893</v>
      </c>
      <c r="Z3" s="139">
        <f>'D Master'!AD3</f>
        <v>-34.595336488341225</v>
      </c>
      <c r="AA3" s="137" t="str">
        <f t="shared" ref="AA3:AC3" si="1">IF(W3&gt;=X3,"Y","N")</f>
        <v>Y</v>
      </c>
      <c r="AB3" s="137" t="str">
        <f t="shared" si="1"/>
        <v>N</v>
      </c>
      <c r="AC3" s="137" t="str">
        <f t="shared" si="1"/>
        <v>Y</v>
      </c>
      <c r="AE3" s="137" t="str">
        <f>'D Master'!AM3</f>
        <v>N</v>
      </c>
      <c r="AF3" s="137" t="str">
        <f>'D Master'!AN3</f>
        <v>N</v>
      </c>
      <c r="AG3" s="137" t="str">
        <f>'D Master'!AO3</f>
        <v>Y</v>
      </c>
      <c r="AH3" s="137" t="str">
        <f>'D Master'!AP3</f>
        <v>N</v>
      </c>
      <c r="AI3" s="139">
        <f>'D Master'!AQ3</f>
        <v>-11.974789915966374</v>
      </c>
      <c r="AJ3" s="139">
        <f>'D Master'!AR3</f>
        <v>-14.771709937332142</v>
      </c>
      <c r="AK3" s="139">
        <f>'D Master'!AS3</f>
        <v>47.264337508239947</v>
      </c>
      <c r="AL3" s="139">
        <f>'D Master'!AT3</f>
        <v>-32.246538633318451</v>
      </c>
      <c r="AM3" s="137" t="str">
        <f t="shared" ref="AM3:AO3" si="2">IF(AI3&gt;=AJ3,"Y","N")</f>
        <v>Y</v>
      </c>
      <c r="AN3" s="137" t="str">
        <f t="shared" si="2"/>
        <v>N</v>
      </c>
      <c r="AO3" s="137" t="str">
        <f t="shared" si="2"/>
        <v>Y</v>
      </c>
    </row>
    <row r="4" spans="1:41" x14ac:dyDescent="0.3">
      <c r="A4" s="137" t="str">
        <f>'D Data'!A4</f>
        <v>ADANIENT</v>
      </c>
      <c r="C4" s="137" t="str">
        <f>'D Master'!G4</f>
        <v>N</v>
      </c>
      <c r="D4" s="137" t="str">
        <f>'D Master'!H4</f>
        <v>N</v>
      </c>
      <c r="E4" s="137" t="str">
        <f>'D Master'!I4</f>
        <v>Y</v>
      </c>
      <c r="F4" s="137" t="str">
        <f>'D Master'!J4</f>
        <v>N</v>
      </c>
      <c r="G4" s="139">
        <f>'D Master'!K4</f>
        <v>-1.2196861626248072</v>
      </c>
      <c r="H4" s="139">
        <f>'D Master'!L4</f>
        <v>-0.55326996737125922</v>
      </c>
      <c r="I4" s="139">
        <f>'D Master'!M4</f>
        <v>0.30594094628244634</v>
      </c>
      <c r="J4" s="139">
        <f>'D Master'!N4</f>
        <v>-0.39685351853164352</v>
      </c>
      <c r="K4" s="137" t="str">
        <f t="shared" ref="K4:K67" si="3">IF(G4&gt;=H4,"Y","N")</f>
        <v>N</v>
      </c>
      <c r="L4" s="137" t="str">
        <f t="shared" ref="L4:L67" si="4">IF(H4&gt;=I4,"Y","N")</f>
        <v>N</v>
      </c>
      <c r="M4" s="137" t="str">
        <f t="shared" ref="M4:M67" si="5">IF(I4&gt;=J4,"Y","N")</f>
        <v>Y</v>
      </c>
      <c r="O4" s="137">
        <f>'D Master'!R4-'D Master'!S4</f>
        <v>-209107</v>
      </c>
      <c r="P4" s="137">
        <f>'D Master'!S4-'D Master'!T4</f>
        <v>529323</v>
      </c>
      <c r="Q4" s="137">
        <f>'D Master'!T4-'D Master'!U4</f>
        <v>-626534</v>
      </c>
      <c r="R4" s="137">
        <f>'D Master'!U4-'D Master'!V4</f>
        <v>290341</v>
      </c>
      <c r="S4" s="137" t="str">
        <f>'D Master'!W4</f>
        <v>N</v>
      </c>
      <c r="T4" s="137" t="str">
        <f>'D Master'!X4</f>
        <v>Y</v>
      </c>
      <c r="U4" s="137" t="str">
        <f>'D Master'!Y4</f>
        <v>N</v>
      </c>
      <c r="V4" s="137" t="str">
        <f>'D Master'!Z4</f>
        <v>Y</v>
      </c>
      <c r="W4" s="139">
        <f>'D Master'!AA4</f>
        <v>-25.986710063392525</v>
      </c>
      <c r="X4" s="139">
        <f>'D Master'!AB4</f>
        <v>192.23921901897975</v>
      </c>
      <c r="Y4" s="139">
        <f>'D Master'!AC4</f>
        <v>-69.469774249345804</v>
      </c>
      <c r="Z4" s="139">
        <f>'D Master'!AD4</f>
        <v>47.477102850349688</v>
      </c>
      <c r="AA4" s="137" t="str">
        <f t="shared" ref="AA4:AA67" si="6">IF(W4&gt;=X4,"Y","N")</f>
        <v>N</v>
      </c>
      <c r="AB4" s="137" t="str">
        <f t="shared" ref="AB4:AB67" si="7">IF(X4&gt;=Y4,"Y","N")</f>
        <v>Y</v>
      </c>
      <c r="AC4" s="137" t="str">
        <f t="shared" ref="AC4:AC67" si="8">IF(Y4&gt;=Z4,"Y","N")</f>
        <v>N</v>
      </c>
      <c r="AE4" s="137" t="str">
        <f>'D Master'!AM4</f>
        <v>N</v>
      </c>
      <c r="AF4" s="137" t="str">
        <f>'D Master'!AN4</f>
        <v>Y</v>
      </c>
      <c r="AG4" s="137" t="str">
        <f>'D Master'!AO4</f>
        <v>N</v>
      </c>
      <c r="AH4" s="137" t="str">
        <f>'D Master'!AP4</f>
        <v>Y</v>
      </c>
      <c r="AI4" s="139">
        <f>'D Master'!AQ4</f>
        <v>-18.933333333333334</v>
      </c>
      <c r="AJ4" s="139">
        <f>'D Master'!AR4</f>
        <v>212.82586027111577</v>
      </c>
      <c r="AK4" s="139">
        <f>'D Master'!AS4</f>
        <v>-40.838988278840226</v>
      </c>
      <c r="AL4" s="139">
        <f>'D Master'!AT4</f>
        <v>30.93699515347334</v>
      </c>
      <c r="AM4" s="137" t="str">
        <f t="shared" ref="AM4:AM67" si="9">IF(AI4&gt;=AJ4,"Y","N")</f>
        <v>N</v>
      </c>
      <c r="AN4" s="137" t="str">
        <f t="shared" ref="AN4:AN67" si="10">IF(AJ4&gt;=AK4,"Y","N")</f>
        <v>Y</v>
      </c>
      <c r="AO4" s="137" t="str">
        <f t="shared" ref="AO4:AO67" si="11">IF(AK4&gt;=AL4,"Y","N")</f>
        <v>N</v>
      </c>
    </row>
    <row r="5" spans="1:41" x14ac:dyDescent="0.3">
      <c r="A5" s="137" t="str">
        <f>'D Data'!A5</f>
        <v>ADANIPORTS</v>
      </c>
      <c r="C5" s="137" t="str">
        <f>'D Master'!G5</f>
        <v>N</v>
      </c>
      <c r="D5" s="137" t="str">
        <f>'D Master'!H5</f>
        <v>N</v>
      </c>
      <c r="E5" s="137" t="str">
        <f>'D Master'!I5</f>
        <v>Y</v>
      </c>
      <c r="F5" s="137" t="str">
        <f>'D Master'!J5</f>
        <v>Y</v>
      </c>
      <c r="G5" s="139">
        <f>'D Master'!K5</f>
        <v>-2.5363002074297545</v>
      </c>
      <c r="H5" s="139">
        <f>'D Master'!L5</f>
        <v>-0.33203859165518174</v>
      </c>
      <c r="I5" s="139">
        <f>'D Master'!M5</f>
        <v>2.6132236186557791</v>
      </c>
      <c r="J5" s="139">
        <f>'D Master'!N5</f>
        <v>4.9664293667127861</v>
      </c>
      <c r="K5" s="137" t="str">
        <f t="shared" si="3"/>
        <v>N</v>
      </c>
      <c r="L5" s="137" t="str">
        <f t="shared" si="4"/>
        <v>N</v>
      </c>
      <c r="M5" s="137" t="str">
        <f t="shared" si="5"/>
        <v>N</v>
      </c>
      <c r="O5" s="137">
        <f>'D Master'!R5-'D Master'!S5</f>
        <v>-881337</v>
      </c>
      <c r="P5" s="137">
        <f>'D Master'!S5-'D Master'!T5</f>
        <v>-368792</v>
      </c>
      <c r="Q5" s="137">
        <f>'D Master'!T5-'D Master'!U5</f>
        <v>-1082131</v>
      </c>
      <c r="R5" s="137">
        <f>'D Master'!U5-'D Master'!V5</f>
        <v>2158574</v>
      </c>
      <c r="S5" s="137" t="str">
        <f>'D Master'!W5</f>
        <v>N</v>
      </c>
      <c r="T5" s="137" t="str">
        <f>'D Master'!X5</f>
        <v>N</v>
      </c>
      <c r="U5" s="137" t="str">
        <f>'D Master'!Y5</f>
        <v>N</v>
      </c>
      <c r="V5" s="137" t="str">
        <f>'D Master'!Z5</f>
        <v>Y</v>
      </c>
      <c r="W5" s="139">
        <f>'D Master'!AA5</f>
        <v>-49.718332900838284</v>
      </c>
      <c r="X5" s="139">
        <f>'D Master'!AB5</f>
        <v>-17.221586101392887</v>
      </c>
      <c r="Y5" s="139">
        <f>'D Master'!AC5</f>
        <v>-33.569199241961506</v>
      </c>
      <c r="Z5" s="139">
        <f>'D Master'!AD5</f>
        <v>202.68129189518586</v>
      </c>
      <c r="AA5" s="137" t="str">
        <f t="shared" si="6"/>
        <v>N</v>
      </c>
      <c r="AB5" s="137" t="str">
        <f t="shared" si="7"/>
        <v>Y</v>
      </c>
      <c r="AC5" s="137" t="str">
        <f t="shared" si="8"/>
        <v>N</v>
      </c>
      <c r="AE5" s="137" t="str">
        <f>'D Master'!AM5</f>
        <v>N</v>
      </c>
      <c r="AF5" s="137" t="str">
        <f>'D Master'!AN5</f>
        <v>Y</v>
      </c>
      <c r="AG5" s="137" t="str">
        <f>'D Master'!AO5</f>
        <v>Y</v>
      </c>
      <c r="AH5" s="137" t="str">
        <f>'D Master'!AP5</f>
        <v>Y</v>
      </c>
      <c r="AI5" s="139">
        <f>'D Master'!AQ5</f>
        <v>-32.485068813295243</v>
      </c>
      <c r="AJ5" s="139">
        <f>'D Master'!AR5</f>
        <v>25.603392041748197</v>
      </c>
      <c r="AK5" s="139">
        <f>'D Master'!AS5</f>
        <v>0.26160889470242593</v>
      </c>
      <c r="AL5" s="139">
        <f>'D Master'!AT5</f>
        <v>4.1198501872659081</v>
      </c>
      <c r="AM5" s="137" t="str">
        <f t="shared" si="9"/>
        <v>N</v>
      </c>
      <c r="AN5" s="137" t="str">
        <f t="shared" si="10"/>
        <v>Y</v>
      </c>
      <c r="AO5" s="137" t="str">
        <f t="shared" si="11"/>
        <v>N</v>
      </c>
    </row>
    <row r="6" spans="1:41" x14ac:dyDescent="0.3">
      <c r="A6" s="137" t="str">
        <f>'D Data'!A6</f>
        <v>ADANIPOWER</v>
      </c>
      <c r="C6" s="137" t="str">
        <f>'D Master'!G6</f>
        <v>N</v>
      </c>
      <c r="D6" s="137" t="str">
        <f>'D Master'!H6</f>
        <v>N</v>
      </c>
      <c r="E6" s="137" t="str">
        <f>'D Master'!I6</f>
        <v>Y</v>
      </c>
      <c r="F6" s="137" t="str">
        <f>'D Master'!J6</f>
        <v>Y</v>
      </c>
      <c r="G6" s="139">
        <f>'D Master'!K6</f>
        <v>-2.1064950263311841</v>
      </c>
      <c r="H6" s="139">
        <f>'D Master'!L6</f>
        <v>-3.0629608621667566</v>
      </c>
      <c r="I6" s="139">
        <f>'D Master'!M6</f>
        <v>2.2918479837539865</v>
      </c>
      <c r="J6" s="139">
        <f>'D Master'!N6</f>
        <v>9.8120420516087865</v>
      </c>
      <c r="K6" s="137" t="str">
        <f t="shared" si="3"/>
        <v>Y</v>
      </c>
      <c r="L6" s="137" t="str">
        <f t="shared" si="4"/>
        <v>N</v>
      </c>
      <c r="M6" s="137" t="str">
        <f t="shared" si="5"/>
        <v>N</v>
      </c>
      <c r="O6" s="137">
        <f>'D Master'!R6-'D Master'!S6</f>
        <v>-2666885</v>
      </c>
      <c r="P6" s="137">
        <f>'D Master'!S6-'D Master'!T6</f>
        <v>-710656</v>
      </c>
      <c r="Q6" s="137">
        <f>'D Master'!T6-'D Master'!U6</f>
        <v>-5098345</v>
      </c>
      <c r="R6" s="137">
        <f>'D Master'!U6-'D Master'!V6</f>
        <v>8264259</v>
      </c>
      <c r="S6" s="137" t="str">
        <f>'D Master'!W6</f>
        <v>N</v>
      </c>
      <c r="T6" s="137" t="str">
        <f>'D Master'!X6</f>
        <v>N</v>
      </c>
      <c r="U6" s="137" t="str">
        <f>'D Master'!Y6</f>
        <v>N</v>
      </c>
      <c r="V6" s="137" t="str">
        <f>'D Master'!Z6</f>
        <v>Y</v>
      </c>
      <c r="W6" s="139">
        <f>'D Master'!AA6</f>
        <v>-45.515777264477698</v>
      </c>
      <c r="X6" s="139">
        <f>'D Master'!AB6</f>
        <v>-10.816830063121108</v>
      </c>
      <c r="Y6" s="139">
        <f>'D Master'!AC6</f>
        <v>-43.694151353394318</v>
      </c>
      <c r="Z6" s="139">
        <f>'D Master'!AD6</f>
        <v>242.78110197544299</v>
      </c>
      <c r="AA6" s="137" t="str">
        <f t="shared" si="6"/>
        <v>N</v>
      </c>
      <c r="AB6" s="137" t="str">
        <f t="shared" si="7"/>
        <v>Y</v>
      </c>
      <c r="AC6" s="137" t="str">
        <f t="shared" si="8"/>
        <v>N</v>
      </c>
      <c r="AE6" s="137" t="str">
        <f>'D Master'!AM6</f>
        <v>N</v>
      </c>
      <c r="AF6" s="137" t="str">
        <f>'D Master'!AN6</f>
        <v>Y</v>
      </c>
      <c r="AG6" s="137" t="str">
        <f>'D Master'!AO6</f>
        <v>N</v>
      </c>
      <c r="AH6" s="137" t="str">
        <f>'D Master'!AP6</f>
        <v>N</v>
      </c>
      <c r="AI6" s="139">
        <f>'D Master'!AQ6</f>
        <v>-4.6709991876523231</v>
      </c>
      <c r="AJ6" s="139">
        <f>'D Master'!AR6</f>
        <v>73.747353563867335</v>
      </c>
      <c r="AK6" s="139">
        <f>'D Master'!AS6</f>
        <v>-20.705092333519872</v>
      </c>
      <c r="AL6" s="139">
        <f>'D Master'!AT6</f>
        <v>-16.024436090225564</v>
      </c>
      <c r="AM6" s="137" t="str">
        <f t="shared" si="9"/>
        <v>N</v>
      </c>
      <c r="AN6" s="137" t="str">
        <f t="shared" si="10"/>
        <v>Y</v>
      </c>
      <c r="AO6" s="137" t="str">
        <f t="shared" si="11"/>
        <v>N</v>
      </c>
    </row>
    <row r="7" spans="1:41" x14ac:dyDescent="0.3">
      <c r="A7" s="137" t="str">
        <f>'D Data'!A7</f>
        <v>AMARAJABAT</v>
      </c>
      <c r="C7" s="137" t="str">
        <f>'D Master'!G7</f>
        <v>Y</v>
      </c>
      <c r="D7" s="137" t="str">
        <f>'D Master'!H7</f>
        <v>Y</v>
      </c>
      <c r="E7" s="137" t="str">
        <f>'D Master'!I7</f>
        <v>Y</v>
      </c>
      <c r="F7" s="137" t="str">
        <f>'D Master'!J7</f>
        <v>N</v>
      </c>
      <c r="G7" s="139">
        <f>'D Master'!K7</f>
        <v>1.7119991895861801</v>
      </c>
      <c r="H7" s="139">
        <f>'D Master'!L7</f>
        <v>4.9229406554472925</v>
      </c>
      <c r="I7" s="139">
        <f>'D Master'!M7</f>
        <v>1.7245418341052114</v>
      </c>
      <c r="J7" s="139">
        <f>'D Master'!N7</f>
        <v>-0.60717867889384214</v>
      </c>
      <c r="K7" s="137" t="str">
        <f t="shared" si="3"/>
        <v>N</v>
      </c>
      <c r="L7" s="137" t="str">
        <f t="shared" si="4"/>
        <v>Y</v>
      </c>
      <c r="M7" s="137" t="str">
        <f t="shared" si="5"/>
        <v>Y</v>
      </c>
      <c r="O7" s="137">
        <f>'D Master'!R7-'D Master'!S7</f>
        <v>-31802</v>
      </c>
      <c r="P7" s="137">
        <f>'D Master'!S7-'D Master'!T7</f>
        <v>16952</v>
      </c>
      <c r="Q7" s="137">
        <f>'D Master'!T7-'D Master'!U7</f>
        <v>141392</v>
      </c>
      <c r="R7" s="137">
        <f>'D Master'!U7-'D Master'!V7</f>
        <v>-32378</v>
      </c>
      <c r="S7" s="137" t="str">
        <f>'D Master'!W7</f>
        <v>N</v>
      </c>
      <c r="T7" s="137" t="str">
        <f>'D Master'!X7</f>
        <v>Y</v>
      </c>
      <c r="U7" s="137" t="str">
        <f>'D Master'!Y7</f>
        <v>Y</v>
      </c>
      <c r="V7" s="137" t="str">
        <f>'D Master'!Z7</f>
        <v>N</v>
      </c>
      <c r="W7" s="139">
        <f>'D Master'!AA7</f>
        <v>-12.21317173020573</v>
      </c>
      <c r="X7" s="139">
        <f>'D Master'!AB7</f>
        <v>6.9635514440989326</v>
      </c>
      <c r="Y7" s="139">
        <f>'D Master'!AC7</f>
        <v>138.55576352073064</v>
      </c>
      <c r="Z7" s="139">
        <f>'D Master'!AD7</f>
        <v>-24.086293472196392</v>
      </c>
      <c r="AA7" s="137" t="str">
        <f t="shared" si="6"/>
        <v>N</v>
      </c>
      <c r="AB7" s="137" t="str">
        <f t="shared" si="7"/>
        <v>N</v>
      </c>
      <c r="AC7" s="137" t="str">
        <f t="shared" si="8"/>
        <v>Y</v>
      </c>
      <c r="AE7" s="137" t="str">
        <f>'D Master'!AM7</f>
        <v>N</v>
      </c>
      <c r="AF7" s="137" t="str">
        <f>'D Master'!AN7</f>
        <v>N</v>
      </c>
      <c r="AG7" s="137" t="str">
        <f>'D Master'!AO7</f>
        <v>Y</v>
      </c>
      <c r="AH7" s="137" t="str">
        <f>'D Master'!AP7</f>
        <v>Y</v>
      </c>
      <c r="AI7" s="139">
        <f>'D Master'!AQ7</f>
        <v>-33.491124260355022</v>
      </c>
      <c r="AJ7" s="139">
        <f>'D Master'!AR7</f>
        <v>-48.444173276388049</v>
      </c>
      <c r="AK7" s="139">
        <f>'D Master'!AS7</f>
        <v>164.78190630048465</v>
      </c>
      <c r="AL7" s="139">
        <f>'D Master'!AT7</f>
        <v>6.3573883161512041</v>
      </c>
      <c r="AM7" s="137" t="str">
        <f t="shared" si="9"/>
        <v>Y</v>
      </c>
      <c r="AN7" s="137" t="str">
        <f t="shared" si="10"/>
        <v>N</v>
      </c>
      <c r="AO7" s="137" t="str">
        <f t="shared" si="11"/>
        <v>Y</v>
      </c>
    </row>
    <row r="8" spans="1:41" x14ac:dyDescent="0.3">
      <c r="A8" s="137" t="str">
        <f>'D Data'!A8</f>
        <v>AMBUJACEM</v>
      </c>
      <c r="C8" s="137" t="str">
        <f>'D Master'!G8</f>
        <v>Y</v>
      </c>
      <c r="D8" s="137" t="str">
        <f>'D Master'!H8</f>
        <v>Y</v>
      </c>
      <c r="E8" s="137" t="str">
        <f>'D Master'!I8</f>
        <v>Y</v>
      </c>
      <c r="F8" s="137" t="str">
        <f>'D Master'!J8</f>
        <v>N</v>
      </c>
      <c r="G8" s="139">
        <f>'D Master'!K8</f>
        <v>2.2597933587491039</v>
      </c>
      <c r="H8" s="139">
        <f>'D Master'!L8</f>
        <v>1.9834338198005355</v>
      </c>
      <c r="I8" s="139">
        <f>'D Master'!M8</f>
        <v>1.8128621421605164</v>
      </c>
      <c r="J8" s="139">
        <f>'D Master'!N8</f>
        <v>-0.25178826895564965</v>
      </c>
      <c r="K8" s="137" t="str">
        <f t="shared" si="3"/>
        <v>Y</v>
      </c>
      <c r="L8" s="137" t="str">
        <f t="shared" si="4"/>
        <v>Y</v>
      </c>
      <c r="M8" s="137" t="str">
        <f t="shared" si="5"/>
        <v>Y</v>
      </c>
      <c r="O8" s="137">
        <f>'D Master'!R8-'D Master'!S8</f>
        <v>327178</v>
      </c>
      <c r="P8" s="137">
        <f>'D Master'!S8-'D Master'!T8</f>
        <v>1027546</v>
      </c>
      <c r="Q8" s="137">
        <f>'D Master'!T8-'D Master'!U8</f>
        <v>181556</v>
      </c>
      <c r="R8" s="137">
        <f>'D Master'!U8-'D Master'!V8</f>
        <v>-629296</v>
      </c>
      <c r="S8" s="137" t="str">
        <f>'D Master'!W8</f>
        <v>Y</v>
      </c>
      <c r="T8" s="137" t="str">
        <f>'D Master'!X8</f>
        <v>Y</v>
      </c>
      <c r="U8" s="137" t="str">
        <f>'D Master'!Y8</f>
        <v>Y</v>
      </c>
      <c r="V8" s="137" t="str">
        <f>'D Master'!Z8</f>
        <v>N</v>
      </c>
      <c r="W8" s="139">
        <f>'D Master'!AA8</f>
        <v>15.561867816064618</v>
      </c>
      <c r="X8" s="139">
        <f>'D Master'!AB8</f>
        <v>95.595634149790484</v>
      </c>
      <c r="Y8" s="139">
        <f>'D Master'!AC8</f>
        <v>20.323463169348013</v>
      </c>
      <c r="Z8" s="139">
        <f>'D Master'!AD8</f>
        <v>-41.329595935448452</v>
      </c>
      <c r="AA8" s="137" t="str">
        <f t="shared" si="6"/>
        <v>N</v>
      </c>
      <c r="AB8" s="137" t="str">
        <f t="shared" si="7"/>
        <v>Y</v>
      </c>
      <c r="AC8" s="137" t="str">
        <f t="shared" si="8"/>
        <v>Y</v>
      </c>
      <c r="AE8" s="137" t="str">
        <f>'D Master'!AM8</f>
        <v>N</v>
      </c>
      <c r="AF8" s="137" t="str">
        <f>'D Master'!AN8</f>
        <v>Y</v>
      </c>
      <c r="AG8" s="137" t="str">
        <f>'D Master'!AO8</f>
        <v>Y</v>
      </c>
      <c r="AH8" s="137" t="str">
        <f>'D Master'!AP8</f>
        <v>N</v>
      </c>
      <c r="AI8" s="139">
        <f>'D Master'!AQ8</f>
        <v>-15.296969696969704</v>
      </c>
      <c r="AJ8" s="139">
        <f>'D Master'!AR8</f>
        <v>8.7529659899815453</v>
      </c>
      <c r="AK8" s="139">
        <f>'D Master'!AS8</f>
        <v>49.154541879669686</v>
      </c>
      <c r="AL8" s="139">
        <f>'D Master'!AT8</f>
        <v>-39.191774270683879</v>
      </c>
      <c r="AM8" s="137" t="str">
        <f t="shared" si="9"/>
        <v>N</v>
      </c>
      <c r="AN8" s="137" t="str">
        <f t="shared" si="10"/>
        <v>N</v>
      </c>
      <c r="AO8" s="137" t="str">
        <f t="shared" si="11"/>
        <v>Y</v>
      </c>
    </row>
    <row r="9" spans="1:41" x14ac:dyDescent="0.3">
      <c r="A9" s="137" t="str">
        <f>'D Data'!A9</f>
        <v>APOLLOHOSP</v>
      </c>
      <c r="C9" s="137" t="str">
        <f>'D Master'!G9</f>
        <v>N</v>
      </c>
      <c r="D9" s="137" t="str">
        <f>'D Master'!H9</f>
        <v>Y</v>
      </c>
      <c r="E9" s="137" t="str">
        <f>'D Master'!I9</f>
        <v>Y</v>
      </c>
      <c r="F9" s="137" t="str">
        <f>'D Master'!J9</f>
        <v>N</v>
      </c>
      <c r="G9" s="139">
        <f>'D Master'!K9</f>
        <v>-1.3928524473523423</v>
      </c>
      <c r="H9" s="139">
        <f>'D Master'!L9</f>
        <v>0.31653671593156651</v>
      </c>
      <c r="I9" s="139">
        <f>'D Master'!M9</f>
        <v>0.24108566318000829</v>
      </c>
      <c r="J9" s="139">
        <f>'D Master'!N9</f>
        <v>-1.474227831030811</v>
      </c>
      <c r="K9" s="137" t="str">
        <f t="shared" si="3"/>
        <v>N</v>
      </c>
      <c r="L9" s="137" t="str">
        <f t="shared" si="4"/>
        <v>Y</v>
      </c>
      <c r="M9" s="137" t="str">
        <f t="shared" si="5"/>
        <v>Y</v>
      </c>
      <c r="O9" s="137">
        <f>'D Master'!R9-'D Master'!S9</f>
        <v>-87247</v>
      </c>
      <c r="P9" s="137">
        <f>'D Master'!S9-'D Master'!T9</f>
        <v>26461</v>
      </c>
      <c r="Q9" s="137">
        <f>'D Master'!T9-'D Master'!U9</f>
        <v>-81369</v>
      </c>
      <c r="R9" s="137">
        <f>'D Master'!U9-'D Master'!V9</f>
        <v>77814</v>
      </c>
      <c r="S9" s="137" t="str">
        <f>'D Master'!W9</f>
        <v>N</v>
      </c>
      <c r="T9" s="137" t="str">
        <f>'D Master'!X9</f>
        <v>Y</v>
      </c>
      <c r="U9" s="137" t="str">
        <f>'D Master'!Y9</f>
        <v>N</v>
      </c>
      <c r="V9" s="137" t="str">
        <f>'D Master'!Z9</f>
        <v>Y</v>
      </c>
      <c r="W9" s="139">
        <f>'D Master'!AA9</f>
        <v>-33.695077066863369</v>
      </c>
      <c r="X9" s="139">
        <f>'D Master'!AB9</f>
        <v>11.382543984170001</v>
      </c>
      <c r="Y9" s="139">
        <f>'D Master'!AC9</f>
        <v>-25.926988041639181</v>
      </c>
      <c r="Z9" s="139">
        <f>'D Master'!AD9</f>
        <v>32.968541468064821</v>
      </c>
      <c r="AA9" s="137" t="str">
        <f t="shared" si="6"/>
        <v>N</v>
      </c>
      <c r="AB9" s="137" t="str">
        <f t="shared" si="7"/>
        <v>Y</v>
      </c>
      <c r="AC9" s="137" t="str">
        <f t="shared" si="8"/>
        <v>N</v>
      </c>
      <c r="AE9" s="137" t="str">
        <f>'D Master'!AM9</f>
        <v>N</v>
      </c>
      <c r="AF9" s="137" t="str">
        <f>'D Master'!AN9</f>
        <v>N</v>
      </c>
      <c r="AG9" s="137" t="str">
        <f>'D Master'!AO9</f>
        <v>Y</v>
      </c>
      <c r="AH9" s="137" t="str">
        <f>'D Master'!AP9</f>
        <v>Y</v>
      </c>
      <c r="AI9" s="139">
        <f>'D Master'!AQ9</f>
        <v>-47.930385700846664</v>
      </c>
      <c r="AJ9" s="139">
        <f>'D Master'!AR9</f>
        <v>-2.6779583428702098</v>
      </c>
      <c r="AK9" s="139">
        <f>'D Master'!AS9</f>
        <v>33.649434077699603</v>
      </c>
      <c r="AL9" s="139">
        <f>'D Master'!AT9</f>
        <v>19.219547775346445</v>
      </c>
      <c r="AM9" s="137" t="str">
        <f t="shared" si="9"/>
        <v>N</v>
      </c>
      <c r="AN9" s="137" t="str">
        <f t="shared" si="10"/>
        <v>N</v>
      </c>
      <c r="AO9" s="137" t="str">
        <f t="shared" si="11"/>
        <v>Y</v>
      </c>
    </row>
    <row r="10" spans="1:41" x14ac:dyDescent="0.3">
      <c r="A10" s="137" t="str">
        <f>'D Data'!A10</f>
        <v>APOLLOTYRE</v>
      </c>
      <c r="C10" s="137" t="str">
        <f>'D Master'!G10</f>
        <v>N</v>
      </c>
      <c r="D10" s="137" t="str">
        <f>'D Master'!H10</f>
        <v>Y</v>
      </c>
      <c r="E10" s="137" t="str">
        <f>'D Master'!I10</f>
        <v>N</v>
      </c>
      <c r="F10" s="137" t="str">
        <f>'D Master'!J10</f>
        <v>Y</v>
      </c>
      <c r="G10" s="139">
        <f>'D Master'!K10</f>
        <v>-0.72834003696054106</v>
      </c>
      <c r="H10" s="139">
        <f>'D Master'!L10</f>
        <v>0.72265411146391834</v>
      </c>
      <c r="I10" s="139">
        <f>'D Master'!M10</f>
        <v>-2.4460585345011814</v>
      </c>
      <c r="J10" s="139">
        <f>'D Master'!N10</f>
        <v>1.8383552703143669</v>
      </c>
      <c r="K10" s="137" t="str">
        <f t="shared" si="3"/>
        <v>N</v>
      </c>
      <c r="L10" s="137" t="str">
        <f t="shared" si="4"/>
        <v>Y</v>
      </c>
      <c r="M10" s="137" t="str">
        <f t="shared" si="5"/>
        <v>N</v>
      </c>
      <c r="O10" s="137">
        <f>'D Master'!R10-'D Master'!S10</f>
        <v>-1839912</v>
      </c>
      <c r="P10" s="137">
        <f>'D Master'!S10-'D Master'!T10</f>
        <v>294321</v>
      </c>
      <c r="Q10" s="137">
        <f>'D Master'!T10-'D Master'!U10</f>
        <v>1023138</v>
      </c>
      <c r="R10" s="137">
        <f>'D Master'!U10-'D Master'!V10</f>
        <v>-825288</v>
      </c>
      <c r="S10" s="137" t="str">
        <f>'D Master'!W10</f>
        <v>N</v>
      </c>
      <c r="T10" s="137" t="str">
        <f>'D Master'!X10</f>
        <v>Y</v>
      </c>
      <c r="U10" s="137" t="str">
        <f>'D Master'!Y10</f>
        <v>Y</v>
      </c>
      <c r="V10" s="137" t="str">
        <f>'D Master'!Z10</f>
        <v>N</v>
      </c>
      <c r="W10" s="139">
        <f>'D Master'!AA10</f>
        <v>-69.134874688925152</v>
      </c>
      <c r="X10" s="139">
        <f>'D Master'!AB10</f>
        <v>12.434263224245209</v>
      </c>
      <c r="Y10" s="139">
        <f>'D Master'!AC10</f>
        <v>76.133250190865539</v>
      </c>
      <c r="Z10" s="139">
        <f>'D Master'!AD10</f>
        <v>-38.046327482543987</v>
      </c>
      <c r="AA10" s="137" t="str">
        <f t="shared" si="6"/>
        <v>N</v>
      </c>
      <c r="AB10" s="137" t="str">
        <f t="shared" si="7"/>
        <v>N</v>
      </c>
      <c r="AC10" s="137" t="str">
        <f t="shared" si="8"/>
        <v>Y</v>
      </c>
      <c r="AE10" s="137" t="str">
        <f>'D Master'!AM10</f>
        <v>N</v>
      </c>
      <c r="AF10" s="137" t="str">
        <f>'D Master'!AN10</f>
        <v>Y</v>
      </c>
      <c r="AG10" s="137" t="str">
        <f>'D Master'!AO10</f>
        <v>Y</v>
      </c>
      <c r="AH10" s="137" t="str">
        <f>'D Master'!AP10</f>
        <v>N</v>
      </c>
      <c r="AI10" s="139">
        <f>'D Master'!AQ10</f>
        <v>-56.317154501667289</v>
      </c>
      <c r="AJ10" s="139">
        <f>'D Master'!AR10</f>
        <v>123.98340248962654</v>
      </c>
      <c r="AK10" s="139">
        <f>'D Master'!AS10</f>
        <v>25.390218522372543</v>
      </c>
      <c r="AL10" s="139">
        <f>'D Master'!AT10</f>
        <v>-45.552407932011327</v>
      </c>
      <c r="AM10" s="137" t="str">
        <f t="shared" si="9"/>
        <v>N</v>
      </c>
      <c r="AN10" s="137" t="str">
        <f t="shared" si="10"/>
        <v>Y</v>
      </c>
      <c r="AO10" s="137" t="str">
        <f t="shared" si="11"/>
        <v>Y</v>
      </c>
    </row>
    <row r="11" spans="1:41" x14ac:dyDescent="0.3">
      <c r="A11" s="137" t="str">
        <f>'D Data'!A11</f>
        <v>ASHOKLEY</v>
      </c>
      <c r="C11" s="137" t="str">
        <f>'D Master'!G11</f>
        <v>N</v>
      </c>
      <c r="D11" s="137" t="str">
        <f>'D Master'!H11</f>
        <v>Y</v>
      </c>
      <c r="E11" s="137" t="str">
        <f>'D Master'!I11</f>
        <v>N</v>
      </c>
      <c r="F11" s="137" t="str">
        <f>'D Master'!J11</f>
        <v>Y</v>
      </c>
      <c r="G11" s="139">
        <f>'D Master'!K11</f>
        <v>-1.9646799116997806</v>
      </c>
      <c r="H11" s="139">
        <f>'D Master'!L11</f>
        <v>5.3733426378227378</v>
      </c>
      <c r="I11" s="139">
        <f>'D Master'!M11</f>
        <v>-2.4727767695099736</v>
      </c>
      <c r="J11" s="139">
        <f>'D Master'!N11</f>
        <v>0.1590547602817548</v>
      </c>
      <c r="K11" s="137" t="str">
        <f t="shared" si="3"/>
        <v>N</v>
      </c>
      <c r="L11" s="137" t="str">
        <f t="shared" si="4"/>
        <v>Y</v>
      </c>
      <c r="M11" s="137" t="str">
        <f t="shared" si="5"/>
        <v>N</v>
      </c>
      <c r="O11" s="137">
        <f>'D Master'!R11-'D Master'!S11</f>
        <v>-3070206</v>
      </c>
      <c r="P11" s="137">
        <f>'D Master'!S11-'D Master'!T11</f>
        <v>3385979</v>
      </c>
      <c r="Q11" s="137">
        <f>'D Master'!T11-'D Master'!U11</f>
        <v>983187</v>
      </c>
      <c r="R11" s="137">
        <f>'D Master'!U11-'D Master'!V11</f>
        <v>-6421853</v>
      </c>
      <c r="S11" s="137" t="str">
        <f>'D Master'!W11</f>
        <v>N</v>
      </c>
      <c r="T11" s="137" t="str">
        <f>'D Master'!X11</f>
        <v>Y</v>
      </c>
      <c r="U11" s="137" t="str">
        <f>'D Master'!Y11</f>
        <v>Y</v>
      </c>
      <c r="V11" s="137" t="str">
        <f>'D Master'!Z11</f>
        <v>N</v>
      </c>
      <c r="W11" s="139">
        <f>'D Master'!AA11</f>
        <v>-29.521004323719652</v>
      </c>
      <c r="X11" s="139">
        <f>'D Master'!AB11</f>
        <v>48.273932456565312</v>
      </c>
      <c r="Y11" s="139">
        <f>'D Master'!AC11</f>
        <v>16.302473243245171</v>
      </c>
      <c r="Z11" s="139">
        <f>'D Master'!AD11</f>
        <v>-51.569716271734137</v>
      </c>
      <c r="AA11" s="137" t="str">
        <f t="shared" si="6"/>
        <v>N</v>
      </c>
      <c r="AB11" s="137" t="str">
        <f t="shared" si="7"/>
        <v>Y</v>
      </c>
      <c r="AC11" s="137" t="str">
        <f t="shared" si="8"/>
        <v>Y</v>
      </c>
      <c r="AE11" s="137" t="str">
        <f>'D Master'!AM11</f>
        <v>Y</v>
      </c>
      <c r="AF11" s="137" t="str">
        <f>'D Master'!AN11</f>
        <v>N</v>
      </c>
      <c r="AG11" s="137" t="str">
        <f>'D Master'!AO11</f>
        <v>Y</v>
      </c>
      <c r="AH11" s="137" t="str">
        <f>'D Master'!AP11</f>
        <v>N</v>
      </c>
      <c r="AI11" s="139">
        <f>'D Master'!AQ11</f>
        <v>1.3082583810302546</v>
      </c>
      <c r="AJ11" s="139">
        <f>'D Master'!AR11</f>
        <v>-9.2393320964749481</v>
      </c>
      <c r="AK11" s="139">
        <f>'D Master'!AS11</f>
        <v>20.366234926306383</v>
      </c>
      <c r="AL11" s="139">
        <f>'D Master'!AT11</f>
        <v>-22.925989672977625</v>
      </c>
      <c r="AM11" s="137" t="str">
        <f t="shared" si="9"/>
        <v>Y</v>
      </c>
      <c r="AN11" s="137" t="str">
        <f t="shared" si="10"/>
        <v>N</v>
      </c>
      <c r="AO11" s="137" t="str">
        <f t="shared" si="11"/>
        <v>Y</v>
      </c>
    </row>
    <row r="12" spans="1:41" x14ac:dyDescent="0.3">
      <c r="A12" s="137" t="str">
        <f>'D Data'!A12</f>
        <v>ASIANPAINT</v>
      </c>
      <c r="C12" s="137" t="str">
        <f>'D Master'!G12</f>
        <v>Y</v>
      </c>
      <c r="D12" s="137" t="str">
        <f>'D Master'!H12</f>
        <v>Y</v>
      </c>
      <c r="E12" s="137" t="str">
        <f>'D Master'!I12</f>
        <v>Y</v>
      </c>
      <c r="F12" s="137" t="str">
        <f>'D Master'!J12</f>
        <v>N</v>
      </c>
      <c r="G12" s="139">
        <f>'D Master'!K12</f>
        <v>3.5249685270667164</v>
      </c>
      <c r="H12" s="139">
        <f>'D Master'!L12</f>
        <v>3.1457471815463709</v>
      </c>
      <c r="I12" s="139">
        <f>'D Master'!M12</f>
        <v>1.7982736572888815E-2</v>
      </c>
      <c r="J12" s="139">
        <f>'D Master'!N12</f>
        <v>-0.73255229682912804</v>
      </c>
      <c r="K12" s="137" t="str">
        <f t="shared" si="3"/>
        <v>Y</v>
      </c>
      <c r="L12" s="137" t="str">
        <f t="shared" si="4"/>
        <v>Y</v>
      </c>
      <c r="M12" s="137" t="str">
        <f t="shared" si="5"/>
        <v>Y</v>
      </c>
      <c r="O12" s="137">
        <f>'D Master'!R12-'D Master'!S12</f>
        <v>238975</v>
      </c>
      <c r="P12" s="137">
        <f>'D Master'!S12-'D Master'!T12</f>
        <v>449137</v>
      </c>
      <c r="Q12" s="137">
        <f>'D Master'!T12-'D Master'!U12</f>
        <v>-377497</v>
      </c>
      <c r="R12" s="137">
        <f>'D Master'!U12-'D Master'!V12</f>
        <v>279262</v>
      </c>
      <c r="S12" s="137" t="str">
        <f>'D Master'!W12</f>
        <v>Y</v>
      </c>
      <c r="T12" s="137" t="str">
        <f>'D Master'!X12</f>
        <v>Y</v>
      </c>
      <c r="U12" s="137" t="str">
        <f>'D Master'!Y12</f>
        <v>N</v>
      </c>
      <c r="V12" s="137" t="str">
        <f>'D Master'!Z12</f>
        <v>Y</v>
      </c>
      <c r="W12" s="139">
        <f>'D Master'!AA12</f>
        <v>17.630298957047657</v>
      </c>
      <c r="X12" s="139">
        <f>'D Master'!AB12</f>
        <v>49.554914149404972</v>
      </c>
      <c r="Y12" s="139">
        <f>'D Master'!AC12</f>
        <v>-29.4037648022844</v>
      </c>
      <c r="Z12" s="139">
        <f>'D Master'!AD12</f>
        <v>27.798964141126064</v>
      </c>
      <c r="AA12" s="137" t="str">
        <f t="shared" si="6"/>
        <v>N</v>
      </c>
      <c r="AB12" s="137" t="str">
        <f t="shared" si="7"/>
        <v>Y</v>
      </c>
      <c r="AC12" s="137" t="str">
        <f t="shared" si="8"/>
        <v>N</v>
      </c>
      <c r="AE12" s="137" t="str">
        <f>'D Master'!AM12</f>
        <v>N</v>
      </c>
      <c r="AF12" s="137" t="str">
        <f>'D Master'!AN12</f>
        <v>N</v>
      </c>
      <c r="AG12" s="137" t="str">
        <f>'D Master'!AO12</f>
        <v>Y</v>
      </c>
      <c r="AH12" s="137" t="str">
        <f>'D Master'!AP12</f>
        <v>Y</v>
      </c>
      <c r="AI12" s="139">
        <f>'D Master'!AQ12</f>
        <v>-13.0533484676504</v>
      </c>
      <c r="AJ12" s="139">
        <f>'D Master'!AR12</f>
        <v>-19.999999999999989</v>
      </c>
      <c r="AK12" s="139">
        <f>'D Master'!AS12</f>
        <v>8.5777668227754411</v>
      </c>
      <c r="AL12" s="139">
        <f>'D Master'!AT12</f>
        <v>15.980560320182974</v>
      </c>
      <c r="AM12" s="137" t="str">
        <f t="shared" si="9"/>
        <v>Y</v>
      </c>
      <c r="AN12" s="137" t="str">
        <f t="shared" si="10"/>
        <v>N</v>
      </c>
      <c r="AO12" s="137" t="str">
        <f t="shared" si="11"/>
        <v>N</v>
      </c>
    </row>
    <row r="13" spans="1:41" x14ac:dyDescent="0.3">
      <c r="A13" s="137" t="str">
        <f>'D Data'!A13</f>
        <v>AUROPHARMA</v>
      </c>
      <c r="C13" s="137" t="str">
        <f>'D Master'!G13</f>
        <v>Y</v>
      </c>
      <c r="D13" s="137" t="str">
        <f>'D Master'!H13</f>
        <v>Y</v>
      </c>
      <c r="E13" s="137" t="str">
        <f>'D Master'!I13</f>
        <v>Y</v>
      </c>
      <c r="F13" s="137" t="str">
        <f>'D Master'!J13</f>
        <v>N</v>
      </c>
      <c r="G13" s="139">
        <f>'D Master'!K13</f>
        <v>1.4061821594139923</v>
      </c>
      <c r="H13" s="139">
        <f>'D Master'!L13</f>
        <v>3.6932148251423351</v>
      </c>
      <c r="I13" s="139">
        <f>'D Master'!M13</f>
        <v>3.3253301320528164</v>
      </c>
      <c r="J13" s="139">
        <f>'D Master'!N13</f>
        <v>-0.47343817674030686</v>
      </c>
      <c r="K13" s="137" t="str">
        <f t="shared" si="3"/>
        <v>N</v>
      </c>
      <c r="L13" s="137" t="str">
        <f t="shared" si="4"/>
        <v>Y</v>
      </c>
      <c r="M13" s="137" t="str">
        <f t="shared" si="5"/>
        <v>Y</v>
      </c>
      <c r="O13" s="137">
        <f>'D Master'!R13-'D Master'!S13</f>
        <v>-576151</v>
      </c>
      <c r="P13" s="137">
        <f>'D Master'!S13-'D Master'!T13</f>
        <v>-281059</v>
      </c>
      <c r="Q13" s="137">
        <f>'D Master'!T13-'D Master'!U13</f>
        <v>1176241</v>
      </c>
      <c r="R13" s="137">
        <f>'D Master'!U13-'D Master'!V13</f>
        <v>-435846</v>
      </c>
      <c r="S13" s="137" t="str">
        <f>'D Master'!W13</f>
        <v>N</v>
      </c>
      <c r="T13" s="137" t="str">
        <f>'D Master'!X13</f>
        <v>N</v>
      </c>
      <c r="U13" s="137" t="str">
        <f>'D Master'!Y13</f>
        <v>Y</v>
      </c>
      <c r="V13" s="137" t="str">
        <f>'D Master'!Z13</f>
        <v>N</v>
      </c>
      <c r="W13" s="139">
        <f>'D Master'!AA13</f>
        <v>-42.399272925298227</v>
      </c>
      <c r="X13" s="139">
        <f>'D Master'!AB13</f>
        <v>-17.13848587347379</v>
      </c>
      <c r="Y13" s="139">
        <f>'D Master'!AC13</f>
        <v>253.67078725349805</v>
      </c>
      <c r="Z13" s="139">
        <f>'D Master'!AD13</f>
        <v>-48.452420920165331</v>
      </c>
      <c r="AA13" s="137" t="str">
        <f t="shared" si="6"/>
        <v>N</v>
      </c>
      <c r="AB13" s="137" t="str">
        <f t="shared" si="7"/>
        <v>N</v>
      </c>
      <c r="AC13" s="137" t="str">
        <f t="shared" si="8"/>
        <v>Y</v>
      </c>
      <c r="AE13" s="137" t="str">
        <f>'D Master'!AM13</f>
        <v>N</v>
      </c>
      <c r="AF13" s="137" t="str">
        <f>'D Master'!AN13</f>
        <v>N</v>
      </c>
      <c r="AG13" s="137" t="str">
        <f>'D Master'!AO13</f>
        <v>Y</v>
      </c>
      <c r="AH13" s="137" t="str">
        <f>'D Master'!AP13</f>
        <v>N</v>
      </c>
      <c r="AI13" s="139">
        <f>'D Master'!AQ13</f>
        <v>-6.3868613138686161</v>
      </c>
      <c r="AJ13" s="139">
        <f>'D Master'!AR13</f>
        <v>-11.94429566148902</v>
      </c>
      <c r="AK13" s="139">
        <f>'D Master'!AS13</f>
        <v>79.3467819404419</v>
      </c>
      <c r="AL13" s="139">
        <f>'D Master'!AT13</f>
        <v>-34.9375</v>
      </c>
      <c r="AM13" s="137" t="str">
        <f t="shared" si="9"/>
        <v>Y</v>
      </c>
      <c r="AN13" s="137" t="str">
        <f t="shared" si="10"/>
        <v>N</v>
      </c>
      <c r="AO13" s="137" t="str">
        <f t="shared" si="11"/>
        <v>Y</v>
      </c>
    </row>
    <row r="14" spans="1:41" x14ac:dyDescent="0.3">
      <c r="A14" s="137" t="str">
        <f>'D Data'!A14</f>
        <v>AXISBANK</v>
      </c>
      <c r="C14" s="137" t="str">
        <f>'D Master'!G14</f>
        <v>N</v>
      </c>
      <c r="D14" s="137" t="str">
        <f>'D Master'!H14</f>
        <v>Y</v>
      </c>
      <c r="E14" s="137" t="str">
        <f>'D Master'!I14</f>
        <v>N</v>
      </c>
      <c r="F14" s="137" t="str">
        <f>'D Master'!J14</f>
        <v>N</v>
      </c>
      <c r="G14" s="139">
        <f>'D Master'!K14</f>
        <v>-5.5569330798688634</v>
      </c>
      <c r="H14" s="139">
        <f>'D Master'!L14</f>
        <v>1.4704649017360567</v>
      </c>
      <c r="I14" s="139">
        <f>'D Master'!M14</f>
        <v>-0.93605472319920124</v>
      </c>
      <c r="J14" s="139">
        <f>'D Master'!N14</f>
        <v>-0.81307512704299856</v>
      </c>
      <c r="K14" s="137" t="str">
        <f t="shared" si="3"/>
        <v>N</v>
      </c>
      <c r="L14" s="137" t="str">
        <f t="shared" si="4"/>
        <v>Y</v>
      </c>
      <c r="M14" s="137" t="str">
        <f t="shared" si="5"/>
        <v>N</v>
      </c>
      <c r="O14" s="137">
        <f>'D Master'!R14-'D Master'!S14</f>
        <v>10446497</v>
      </c>
      <c r="P14" s="137">
        <f>'D Master'!S14-'D Master'!T14</f>
        <v>-2234043</v>
      </c>
      <c r="Q14" s="137">
        <f>'D Master'!T14-'D Master'!U14</f>
        <v>-2886647</v>
      </c>
      <c r="R14" s="137">
        <f>'D Master'!U14-'D Master'!V14</f>
        <v>-4981643</v>
      </c>
      <c r="S14" s="137" t="str">
        <f>'D Master'!W14</f>
        <v>Y</v>
      </c>
      <c r="T14" s="137" t="str">
        <f>'D Master'!X14</f>
        <v>N</v>
      </c>
      <c r="U14" s="137" t="str">
        <f>'D Master'!Y14</f>
        <v>N</v>
      </c>
      <c r="V14" s="137" t="str">
        <f>'D Master'!Z14</f>
        <v>N</v>
      </c>
      <c r="W14" s="139">
        <f>'D Master'!AA14</f>
        <v>208.7817049894575</v>
      </c>
      <c r="X14" s="139">
        <f>'D Master'!AB14</f>
        <v>-30.86720958197014</v>
      </c>
      <c r="Y14" s="139">
        <f>'D Master'!AC14</f>
        <v>-28.512234004725297</v>
      </c>
      <c r="Z14" s="139">
        <f>'D Master'!AD14</f>
        <v>-32.978164864642473</v>
      </c>
      <c r="AA14" s="137" t="str">
        <f t="shared" si="6"/>
        <v>Y</v>
      </c>
      <c r="AB14" s="137" t="str">
        <f t="shared" si="7"/>
        <v>N</v>
      </c>
      <c r="AC14" s="137" t="str">
        <f t="shared" si="8"/>
        <v>Y</v>
      </c>
      <c r="AE14" s="137" t="str">
        <f>'D Master'!AM14</f>
        <v>Y</v>
      </c>
      <c r="AF14" s="137" t="str">
        <f>'D Master'!AN14</f>
        <v>N</v>
      </c>
      <c r="AG14" s="137" t="str">
        <f>'D Master'!AO14</f>
        <v>N</v>
      </c>
      <c r="AH14" s="137" t="str">
        <f>'D Master'!AP14</f>
        <v>N</v>
      </c>
      <c r="AI14" s="139">
        <f>'D Master'!AQ14</f>
        <v>58.275520317145698</v>
      </c>
      <c r="AJ14" s="139">
        <f>'D Master'!AR14</f>
        <v>-14.346349745331066</v>
      </c>
      <c r="AK14" s="139">
        <f>'D Master'!AS14</f>
        <v>-0.21177467174926182</v>
      </c>
      <c r="AL14" s="139">
        <f>'D Master'!AT14</f>
        <v>-25.190114068441062</v>
      </c>
      <c r="AM14" s="137" t="str">
        <f t="shared" si="9"/>
        <v>Y</v>
      </c>
      <c r="AN14" s="137" t="str">
        <f t="shared" si="10"/>
        <v>N</v>
      </c>
      <c r="AO14" s="137" t="str">
        <f t="shared" si="11"/>
        <v>Y</v>
      </c>
    </row>
    <row r="15" spans="1:41" x14ac:dyDescent="0.3">
      <c r="A15" s="137" t="str">
        <f>'D Data'!A15</f>
        <v>BAJAJ-AUTO</v>
      </c>
      <c r="C15" s="137" t="str">
        <f>'D Master'!G15</f>
        <v>N</v>
      </c>
      <c r="D15" s="137" t="str">
        <f>'D Master'!H15</f>
        <v>Y</v>
      </c>
      <c r="E15" s="137" t="str">
        <f>'D Master'!I15</f>
        <v>Y</v>
      </c>
      <c r="F15" s="137" t="str">
        <f>'D Master'!J15</f>
        <v>N</v>
      </c>
      <c r="G15" s="139">
        <f>'D Master'!K15</f>
        <v>-3.1475988435399831</v>
      </c>
      <c r="H15" s="139">
        <f>'D Master'!L15</f>
        <v>5.2513021553734207</v>
      </c>
      <c r="I15" s="139">
        <f>'D Master'!M15</f>
        <v>0.72044962425168402</v>
      </c>
      <c r="J15" s="139">
        <f>'D Master'!N15</f>
        <v>-0.59902036036178108</v>
      </c>
      <c r="K15" s="137" t="str">
        <f t="shared" si="3"/>
        <v>N</v>
      </c>
      <c r="L15" s="137" t="str">
        <f t="shared" si="4"/>
        <v>Y</v>
      </c>
      <c r="M15" s="137" t="str">
        <f t="shared" si="5"/>
        <v>Y</v>
      </c>
      <c r="O15" s="137">
        <f>'D Master'!R15-'D Master'!S15</f>
        <v>-18690</v>
      </c>
      <c r="P15" s="137">
        <f>'D Master'!S15-'D Master'!T15</f>
        <v>189734</v>
      </c>
      <c r="Q15" s="137">
        <f>'D Master'!T15-'D Master'!U15</f>
        <v>152219</v>
      </c>
      <c r="R15" s="137">
        <f>'D Master'!U15-'D Master'!V15</f>
        <v>-200295</v>
      </c>
      <c r="S15" s="137" t="str">
        <f>'D Master'!W15</f>
        <v>N</v>
      </c>
      <c r="T15" s="137" t="str">
        <f>'D Master'!X15</f>
        <v>Y</v>
      </c>
      <c r="U15" s="137" t="str">
        <f>'D Master'!Y15</f>
        <v>Y</v>
      </c>
      <c r="V15" s="137" t="str">
        <f>'D Master'!Z15</f>
        <v>N</v>
      </c>
      <c r="W15" s="139">
        <f>'D Master'!AA15</f>
        <v>-4.0673053068650198</v>
      </c>
      <c r="X15" s="139">
        <f>'D Master'!AB15</f>
        <v>70.328114343326504</v>
      </c>
      <c r="Y15" s="139">
        <f>'D Master'!AC15</f>
        <v>129.47645983073193</v>
      </c>
      <c r="Z15" s="139">
        <f>'D Master'!AD15</f>
        <v>-63.013590889070656</v>
      </c>
      <c r="AA15" s="137" t="str">
        <f t="shared" si="6"/>
        <v>N</v>
      </c>
      <c r="AB15" s="137" t="str">
        <f t="shared" si="7"/>
        <v>N</v>
      </c>
      <c r="AC15" s="137" t="str">
        <f t="shared" si="8"/>
        <v>Y</v>
      </c>
      <c r="AE15" s="137" t="str">
        <f>'D Master'!AM15</f>
        <v>Y</v>
      </c>
      <c r="AF15" s="137" t="str">
        <f>'D Master'!AN15</f>
        <v>N</v>
      </c>
      <c r="AG15" s="137" t="str">
        <f>'D Master'!AO15</f>
        <v>Y</v>
      </c>
      <c r="AH15" s="137" t="str">
        <f>'D Master'!AP15</f>
        <v>N</v>
      </c>
      <c r="AI15" s="139">
        <f>'D Master'!AQ15</f>
        <v>151.43939393939394</v>
      </c>
      <c r="AJ15" s="139">
        <f>'D Master'!AR15</f>
        <v>-53.635405690200209</v>
      </c>
      <c r="AK15" s="139">
        <f>'D Master'!AS15</f>
        <v>55.403930131004351</v>
      </c>
      <c r="AL15" s="139">
        <f>'D Master'!AT15</f>
        <v>-32.398523985239855</v>
      </c>
      <c r="AM15" s="137" t="str">
        <f t="shared" si="9"/>
        <v>Y</v>
      </c>
      <c r="AN15" s="137" t="str">
        <f t="shared" si="10"/>
        <v>N</v>
      </c>
      <c r="AO15" s="137" t="str">
        <f t="shared" si="11"/>
        <v>Y</v>
      </c>
    </row>
    <row r="16" spans="1:41" x14ac:dyDescent="0.3">
      <c r="A16" s="137" t="str">
        <f>'D Data'!A16</f>
        <v>BAJAJFINSV</v>
      </c>
      <c r="C16" s="137" t="str">
        <f>'D Master'!G16</f>
        <v>N</v>
      </c>
      <c r="D16" s="137" t="str">
        <f>'D Master'!H16</f>
        <v>Y</v>
      </c>
      <c r="E16" s="137" t="str">
        <f>'D Master'!I16</f>
        <v>Y</v>
      </c>
      <c r="F16" s="137" t="str">
        <f>'D Master'!J16</f>
        <v>N</v>
      </c>
      <c r="G16" s="139">
        <f>'D Master'!K16</f>
        <v>-7.2444165442437436</v>
      </c>
      <c r="H16" s="139">
        <f>'D Master'!L16</f>
        <v>0.21510629926366234</v>
      </c>
      <c r="I16" s="139">
        <f>'D Master'!M16</f>
        <v>2.2860352391735095</v>
      </c>
      <c r="J16" s="139">
        <f>'D Master'!N16</f>
        <v>-0.10602954690040692</v>
      </c>
      <c r="K16" s="137" t="str">
        <f t="shared" si="3"/>
        <v>N</v>
      </c>
      <c r="L16" s="137" t="str">
        <f t="shared" si="4"/>
        <v>N</v>
      </c>
      <c r="M16" s="137" t="str">
        <f t="shared" si="5"/>
        <v>Y</v>
      </c>
      <c r="O16" s="137">
        <f>'D Master'!R16-'D Master'!S16</f>
        <v>289840</v>
      </c>
      <c r="P16" s="137">
        <f>'D Master'!S16-'D Master'!T16</f>
        <v>102688</v>
      </c>
      <c r="Q16" s="137">
        <f>'D Master'!T16-'D Master'!U16</f>
        <v>33822</v>
      </c>
      <c r="R16" s="137">
        <f>'D Master'!U16-'D Master'!V16</f>
        <v>-80537</v>
      </c>
      <c r="S16" s="137" t="str">
        <f>'D Master'!W16</f>
        <v>Y</v>
      </c>
      <c r="T16" s="137" t="str">
        <f>'D Master'!X16</f>
        <v>Y</v>
      </c>
      <c r="U16" s="137" t="str">
        <f>'D Master'!Y16</f>
        <v>Y</v>
      </c>
      <c r="V16" s="137" t="str">
        <f>'D Master'!Z16</f>
        <v>N</v>
      </c>
      <c r="W16" s="139">
        <f>'D Master'!AA16</f>
        <v>147.31235260632675</v>
      </c>
      <c r="X16" s="139">
        <f>'D Master'!AB16</f>
        <v>109.16822588875658</v>
      </c>
      <c r="Y16" s="139">
        <f>'D Master'!AC16</f>
        <v>56.143554330865506</v>
      </c>
      <c r="Z16" s="139">
        <f>'D Master'!AD16</f>
        <v>-57.208106322675967</v>
      </c>
      <c r="AA16" s="137" t="str">
        <f t="shared" si="6"/>
        <v>Y</v>
      </c>
      <c r="AB16" s="137" t="str">
        <f t="shared" si="7"/>
        <v>Y</v>
      </c>
      <c r="AC16" s="137" t="str">
        <f t="shared" si="8"/>
        <v>Y</v>
      </c>
      <c r="AE16" s="137" t="str">
        <f>'D Master'!AM16</f>
        <v>N</v>
      </c>
      <c r="AF16" s="137" t="str">
        <f>'D Master'!AN16</f>
        <v>Y</v>
      </c>
      <c r="AG16" s="137" t="str">
        <f>'D Master'!AO16</f>
        <v>Y</v>
      </c>
      <c r="AH16" s="137" t="str">
        <f>'D Master'!AP16</f>
        <v>N</v>
      </c>
      <c r="AI16" s="139">
        <f>'D Master'!AQ16</f>
        <v>-0.83287062742921769</v>
      </c>
      <c r="AJ16" s="139">
        <f>'D Master'!AR16</f>
        <v>11.586121437422559</v>
      </c>
      <c r="AK16" s="139">
        <f>'D Master'!AS16</f>
        <v>53.860819828408012</v>
      </c>
      <c r="AL16" s="139">
        <f>'D Master'!AT16</f>
        <v>-51.79227941176471</v>
      </c>
      <c r="AM16" s="137" t="str">
        <f t="shared" si="9"/>
        <v>N</v>
      </c>
      <c r="AN16" s="137" t="str">
        <f t="shared" si="10"/>
        <v>N</v>
      </c>
      <c r="AO16" s="137" t="str">
        <f t="shared" si="11"/>
        <v>Y</v>
      </c>
    </row>
    <row r="17" spans="1:41" x14ac:dyDescent="0.3">
      <c r="A17" s="137" t="str">
        <f>'D Data'!A17</f>
        <v>BAJFINANCE</v>
      </c>
      <c r="C17" s="137" t="str">
        <f>'D Master'!G17</f>
        <v>N</v>
      </c>
      <c r="D17" s="137" t="str">
        <f>'D Master'!H17</f>
        <v>Y</v>
      </c>
      <c r="E17" s="137" t="str">
        <f>'D Master'!I17</f>
        <v>Y</v>
      </c>
      <c r="F17" s="137" t="str">
        <f>'D Master'!J17</f>
        <v>N</v>
      </c>
      <c r="G17" s="139">
        <f>'D Master'!K17</f>
        <v>-5.8267786385948321</v>
      </c>
      <c r="H17" s="139">
        <f>'D Master'!L17</f>
        <v>1.7669333199588744</v>
      </c>
      <c r="I17" s="139">
        <f>'D Master'!M17</f>
        <v>1.4289638613055469</v>
      </c>
      <c r="J17" s="139">
        <f>'D Master'!N17</f>
        <v>-0.27951523637046122</v>
      </c>
      <c r="K17" s="137" t="str">
        <f t="shared" si="3"/>
        <v>N</v>
      </c>
      <c r="L17" s="137" t="str">
        <f t="shared" si="4"/>
        <v>Y</v>
      </c>
      <c r="M17" s="137" t="str">
        <f t="shared" si="5"/>
        <v>Y</v>
      </c>
      <c r="O17" s="137">
        <f>'D Master'!R17-'D Master'!S17</f>
        <v>1788581</v>
      </c>
      <c r="P17" s="137">
        <f>'D Master'!S17-'D Master'!T17</f>
        <v>-37467</v>
      </c>
      <c r="Q17" s="137">
        <f>'D Master'!T17-'D Master'!U17</f>
        <v>671240</v>
      </c>
      <c r="R17" s="137">
        <f>'D Master'!U17-'D Master'!V17</f>
        <v>-1799109</v>
      </c>
      <c r="S17" s="137" t="str">
        <f>'D Master'!W17</f>
        <v>Y</v>
      </c>
      <c r="T17" s="137" t="str">
        <f>'D Master'!X17</f>
        <v>N</v>
      </c>
      <c r="U17" s="137" t="str">
        <f>'D Master'!Y17</f>
        <v>Y</v>
      </c>
      <c r="V17" s="137" t="str">
        <f>'D Master'!Z17</f>
        <v>N</v>
      </c>
      <c r="W17" s="139">
        <f>'D Master'!AA17</f>
        <v>105.02284150695228</v>
      </c>
      <c r="X17" s="139">
        <f>'D Master'!AB17</f>
        <v>-2.1526486247972576</v>
      </c>
      <c r="Y17" s="139">
        <f>'D Master'!AC17</f>
        <v>62.775714578304573</v>
      </c>
      <c r="Z17" s="139">
        <f>'D Master'!AD17</f>
        <v>-62.722216334260224</v>
      </c>
      <c r="AA17" s="137" t="str">
        <f t="shared" si="6"/>
        <v>Y</v>
      </c>
      <c r="AB17" s="137" t="str">
        <f t="shared" si="7"/>
        <v>N</v>
      </c>
      <c r="AC17" s="137" t="str">
        <f t="shared" si="8"/>
        <v>Y</v>
      </c>
      <c r="AE17" s="137" t="str">
        <f>'D Master'!AM17</f>
        <v>Y</v>
      </c>
      <c r="AF17" s="137" t="str">
        <f>'D Master'!AN17</f>
        <v>Y</v>
      </c>
      <c r="AG17" s="137" t="str">
        <f>'D Master'!AO17</f>
        <v>N</v>
      </c>
      <c r="AH17" s="137" t="str">
        <f>'D Master'!AP17</f>
        <v>N</v>
      </c>
      <c r="AI17" s="139">
        <f>'D Master'!AQ17</f>
        <v>25.058004640371234</v>
      </c>
      <c r="AJ17" s="139">
        <f>'D Master'!AR17</f>
        <v>61.574507966260526</v>
      </c>
      <c r="AK17" s="139">
        <f>'D Master'!AS17</f>
        <v>-6.0739436619718274</v>
      </c>
      <c r="AL17" s="139">
        <f>'D Master'!AT17</f>
        <v>-57.148245944926444</v>
      </c>
      <c r="AM17" s="137" t="str">
        <f t="shared" si="9"/>
        <v>N</v>
      </c>
      <c r="AN17" s="137" t="str">
        <f t="shared" si="10"/>
        <v>Y</v>
      </c>
      <c r="AO17" s="137" t="str">
        <f t="shared" si="11"/>
        <v>Y</v>
      </c>
    </row>
    <row r="18" spans="1:41" x14ac:dyDescent="0.3">
      <c r="A18" s="137" t="str">
        <f>'D Data'!A18</f>
        <v>BALKRISIND</v>
      </c>
      <c r="C18" s="137" t="str">
        <f>'D Master'!G18</f>
        <v>N</v>
      </c>
      <c r="D18" s="137" t="str">
        <f>'D Master'!H18</f>
        <v>Y</v>
      </c>
      <c r="E18" s="137" t="str">
        <f>'D Master'!I18</f>
        <v>Y</v>
      </c>
      <c r="F18" s="137" t="str">
        <f>'D Master'!J18</f>
        <v>Y</v>
      </c>
      <c r="G18" s="139">
        <f>'D Master'!K18</f>
        <v>-0.2729983479066691</v>
      </c>
      <c r="H18" s="139">
        <f>'D Master'!L18</f>
        <v>3.3707865168539333</v>
      </c>
      <c r="I18" s="139">
        <f>'D Master'!M18</f>
        <v>1.5019553958355272</v>
      </c>
      <c r="J18" s="139">
        <f>'D Master'!N18</f>
        <v>1.1428143808597357</v>
      </c>
      <c r="K18" s="137" t="str">
        <f t="shared" si="3"/>
        <v>N</v>
      </c>
      <c r="L18" s="137" t="str">
        <f t="shared" si="4"/>
        <v>Y</v>
      </c>
      <c r="M18" s="137" t="str">
        <f t="shared" si="5"/>
        <v>Y</v>
      </c>
      <c r="O18" s="137">
        <f>'D Master'!R18-'D Master'!S18</f>
        <v>-205320</v>
      </c>
      <c r="P18" s="137">
        <f>'D Master'!S18-'D Master'!T18</f>
        <v>238089</v>
      </c>
      <c r="Q18" s="137">
        <f>'D Master'!T18-'D Master'!U18</f>
        <v>79672</v>
      </c>
      <c r="R18" s="137">
        <f>'D Master'!U18-'D Master'!V18</f>
        <v>-27116</v>
      </c>
      <c r="S18" s="137" t="str">
        <f>'D Master'!W18</f>
        <v>N</v>
      </c>
      <c r="T18" s="137" t="str">
        <f>'D Master'!X18</f>
        <v>Y</v>
      </c>
      <c r="U18" s="137" t="str">
        <f>'D Master'!Y18</f>
        <v>Y</v>
      </c>
      <c r="V18" s="137" t="str">
        <f>'D Master'!Z18</f>
        <v>N</v>
      </c>
      <c r="W18" s="139">
        <f>'D Master'!AA18</f>
        <v>-53.426871124457129</v>
      </c>
      <c r="X18" s="139">
        <f>'D Master'!AB18</f>
        <v>162.83820753426534</v>
      </c>
      <c r="Y18" s="139">
        <f>'D Master'!AC18</f>
        <v>119.73549744514578</v>
      </c>
      <c r="Z18" s="139">
        <f>'D Master'!AD18</f>
        <v>-28.952763304006151</v>
      </c>
      <c r="AA18" s="137" t="str">
        <f t="shared" si="6"/>
        <v>N</v>
      </c>
      <c r="AB18" s="137" t="str">
        <f t="shared" si="7"/>
        <v>Y</v>
      </c>
      <c r="AC18" s="137" t="str">
        <f t="shared" si="8"/>
        <v>Y</v>
      </c>
      <c r="AE18" s="137" t="str">
        <f>'D Master'!AM18</f>
        <v>N</v>
      </c>
      <c r="AF18" s="137" t="str">
        <f>'D Master'!AN18</f>
        <v>Y</v>
      </c>
      <c r="AG18" s="137" t="str">
        <f>'D Master'!AO18</f>
        <v>Y</v>
      </c>
      <c r="AH18" s="137" t="str">
        <f>'D Master'!AP18</f>
        <v>N</v>
      </c>
      <c r="AI18" s="139">
        <f>'D Master'!AQ18</f>
        <v>-20.818875780707842</v>
      </c>
      <c r="AJ18" s="139">
        <f>'D Master'!AR18</f>
        <v>31.23861566484517</v>
      </c>
      <c r="AK18" s="139">
        <f>'D Master'!AS18</f>
        <v>92.800702370500431</v>
      </c>
      <c r="AL18" s="139">
        <f>'D Master'!AT18</f>
        <v>-13.712121212121204</v>
      </c>
      <c r="AM18" s="137" t="str">
        <f t="shared" si="9"/>
        <v>N</v>
      </c>
      <c r="AN18" s="137" t="str">
        <f t="shared" si="10"/>
        <v>N</v>
      </c>
      <c r="AO18" s="137" t="str">
        <f t="shared" si="11"/>
        <v>Y</v>
      </c>
    </row>
    <row r="19" spans="1:41" x14ac:dyDescent="0.3">
      <c r="A19" s="137" t="str">
        <f>'D Data'!A19</f>
        <v>BANDHANBNK</v>
      </c>
      <c r="C19" s="137" t="str">
        <f>'D Master'!G19</f>
        <v>N</v>
      </c>
      <c r="D19" s="137" t="str">
        <f>'D Master'!H19</f>
        <v>N</v>
      </c>
      <c r="E19" s="137" t="str">
        <f>'D Master'!I19</f>
        <v>N</v>
      </c>
      <c r="F19" s="137" t="str">
        <f>'D Master'!J19</f>
        <v>N</v>
      </c>
      <c r="G19" s="139">
        <f>'D Master'!K19</f>
        <v>-6.4358736059479531</v>
      </c>
      <c r="H19" s="139">
        <f>'D Master'!L19</f>
        <v>-1.9321910317171023</v>
      </c>
      <c r="I19" s="139">
        <f>'D Master'!M19</f>
        <v>-2.026966693454769</v>
      </c>
      <c r="J19" s="139">
        <f>'D Master'!N19</f>
        <v>-2.3754522076450408</v>
      </c>
      <c r="K19" s="137" t="str">
        <f t="shared" si="3"/>
        <v>N</v>
      </c>
      <c r="L19" s="137" t="str">
        <f t="shared" si="4"/>
        <v>Y</v>
      </c>
      <c r="M19" s="137" t="str">
        <f t="shared" si="5"/>
        <v>Y</v>
      </c>
      <c r="O19" s="137">
        <f>'D Master'!R19-'D Master'!S19</f>
        <v>5144735</v>
      </c>
      <c r="P19" s="137">
        <f>'D Master'!S19-'D Master'!T19</f>
        <v>654777</v>
      </c>
      <c r="Q19" s="137">
        <f>'D Master'!T19-'D Master'!U19</f>
        <v>-574860</v>
      </c>
      <c r="R19" s="137">
        <f>'D Master'!U19-'D Master'!V19</f>
        <v>-900926</v>
      </c>
      <c r="S19" s="137" t="str">
        <f>'D Master'!W19</f>
        <v>Y</v>
      </c>
      <c r="T19" s="137" t="str">
        <f>'D Master'!X19</f>
        <v>Y</v>
      </c>
      <c r="U19" s="137" t="str">
        <f>'D Master'!Y19</f>
        <v>N</v>
      </c>
      <c r="V19" s="137" t="str">
        <f>'D Master'!Z19</f>
        <v>N</v>
      </c>
      <c r="W19" s="139">
        <f>'D Master'!AA19</f>
        <v>203.66025423809327</v>
      </c>
      <c r="X19" s="139">
        <f>'D Master'!AB19</f>
        <v>34.9893847198747</v>
      </c>
      <c r="Y19" s="139">
        <f>'D Master'!AC19</f>
        <v>-23.499940111658031</v>
      </c>
      <c r="Z19" s="139">
        <f>'D Master'!AD19</f>
        <v>-26.9162525077342</v>
      </c>
      <c r="AA19" s="137" t="str">
        <f t="shared" si="6"/>
        <v>Y</v>
      </c>
      <c r="AB19" s="137" t="str">
        <f t="shared" si="7"/>
        <v>Y</v>
      </c>
      <c r="AC19" s="137" t="str">
        <f t="shared" si="8"/>
        <v>Y</v>
      </c>
      <c r="AE19" s="137" t="str">
        <f>'D Master'!AM19</f>
        <v>Y</v>
      </c>
      <c r="AF19" s="137" t="str">
        <f>'D Master'!AN19</f>
        <v>Y</v>
      </c>
      <c r="AG19" s="137" t="str">
        <f>'D Master'!AO19</f>
        <v>Y</v>
      </c>
      <c r="AH19" s="137" t="str">
        <f>'D Master'!AP19</f>
        <v>N</v>
      </c>
      <c r="AI19" s="139">
        <f>'D Master'!AQ19</f>
        <v>15.263157894736839</v>
      </c>
      <c r="AJ19" s="139">
        <f>'D Master'!AR19</f>
        <v>43.022582513028375</v>
      </c>
      <c r="AK19" s="139">
        <f>'D Master'!AS19</f>
        <v>15.828303152246811</v>
      </c>
      <c r="AL19" s="139">
        <f>'D Master'!AT19</f>
        <v>-39.562221321443054</v>
      </c>
      <c r="AM19" s="137" t="str">
        <f t="shared" si="9"/>
        <v>N</v>
      </c>
      <c r="AN19" s="137" t="str">
        <f t="shared" si="10"/>
        <v>Y</v>
      </c>
      <c r="AO19" s="137" t="str">
        <f t="shared" si="11"/>
        <v>Y</v>
      </c>
    </row>
    <row r="20" spans="1:41" x14ac:dyDescent="0.3">
      <c r="A20" s="137" t="str">
        <f>'D Data'!A20</f>
        <v>BANKBARODA</v>
      </c>
      <c r="C20" s="137" t="str">
        <f>'D Master'!G20</f>
        <v>N</v>
      </c>
      <c r="D20" s="137" t="str">
        <f>'D Master'!H20</f>
        <v>Y</v>
      </c>
      <c r="E20" s="137" t="str">
        <f>'D Master'!I20</f>
        <v>N</v>
      </c>
      <c r="F20" s="137" t="str">
        <f>'D Master'!J20</f>
        <v>N</v>
      </c>
      <c r="G20" s="139">
        <f>'D Master'!K20</f>
        <v>-0.68116321718628536</v>
      </c>
      <c r="H20" s="139">
        <f>'D Master'!L20</f>
        <v>4.2326597487711757</v>
      </c>
      <c r="I20" s="139">
        <f>'D Master'!M20</f>
        <v>-2.6063829787234147</v>
      </c>
      <c r="J20" s="139">
        <f>'D Master'!N20</f>
        <v>-3.9836567926455451</v>
      </c>
      <c r="K20" s="137" t="str">
        <f t="shared" si="3"/>
        <v>N</v>
      </c>
      <c r="L20" s="137" t="str">
        <f t="shared" si="4"/>
        <v>Y</v>
      </c>
      <c r="M20" s="137" t="str">
        <f t="shared" si="5"/>
        <v>Y</v>
      </c>
      <c r="O20" s="137">
        <f>'D Master'!R20-'D Master'!S20</f>
        <v>-89897</v>
      </c>
      <c r="P20" s="137">
        <f>'D Master'!S20-'D Master'!T20</f>
        <v>1347539</v>
      </c>
      <c r="Q20" s="137">
        <f>'D Master'!T20-'D Master'!U20</f>
        <v>-4572752</v>
      </c>
      <c r="R20" s="137">
        <f>'D Master'!U20-'D Master'!V20</f>
        <v>1043408</v>
      </c>
      <c r="S20" s="137" t="str">
        <f>'D Master'!W20</f>
        <v>N</v>
      </c>
      <c r="T20" s="137" t="str">
        <f>'D Master'!X20</f>
        <v>Y</v>
      </c>
      <c r="U20" s="137" t="str">
        <f>'D Master'!Y20</f>
        <v>N</v>
      </c>
      <c r="V20" s="137" t="str">
        <f>'D Master'!Z20</f>
        <v>Y</v>
      </c>
      <c r="W20" s="139">
        <f>'D Master'!AA20</f>
        <v>-1.3675432368774978</v>
      </c>
      <c r="X20" s="139">
        <f>'D Master'!AB20</f>
        <v>25.784919999219298</v>
      </c>
      <c r="Y20" s="139">
        <f>'D Master'!AC20</f>
        <v>-46.666325129153222</v>
      </c>
      <c r="Z20" s="139">
        <f>'D Master'!AD20</f>
        <v>11.917283675091241</v>
      </c>
      <c r="AA20" s="137" t="str">
        <f t="shared" si="6"/>
        <v>N</v>
      </c>
      <c r="AB20" s="137" t="str">
        <f t="shared" si="7"/>
        <v>Y</v>
      </c>
      <c r="AC20" s="137" t="str">
        <f t="shared" si="8"/>
        <v>N</v>
      </c>
      <c r="AE20" s="137" t="str">
        <f>'D Master'!AM20</f>
        <v>Y</v>
      </c>
      <c r="AF20" s="137" t="str">
        <f>'D Master'!AN20</f>
        <v>N</v>
      </c>
      <c r="AG20" s="137" t="str">
        <f>'D Master'!AO20</f>
        <v>N</v>
      </c>
      <c r="AH20" s="137" t="str">
        <f>'D Master'!AP20</f>
        <v>N</v>
      </c>
      <c r="AI20" s="139">
        <f>'D Master'!AQ20</f>
        <v>1.2997562956945585</v>
      </c>
      <c r="AJ20" s="139">
        <f>'D Master'!AR20</f>
        <v>-32.658643326039389</v>
      </c>
      <c r="AK20" s="139">
        <f>'D Master'!AS20</f>
        <v>-18.647085002225179</v>
      </c>
      <c r="AL20" s="139">
        <f>'D Master'!AT20</f>
        <v>-9.2854259184497412</v>
      </c>
      <c r="AM20" s="137" t="str">
        <f t="shared" si="9"/>
        <v>Y</v>
      </c>
      <c r="AN20" s="137" t="str">
        <f t="shared" si="10"/>
        <v>N</v>
      </c>
      <c r="AO20" s="137" t="str">
        <f t="shared" si="11"/>
        <v>N</v>
      </c>
    </row>
    <row r="21" spans="1:41" x14ac:dyDescent="0.3">
      <c r="A21" s="137" t="str">
        <f>'D Data'!A21</f>
        <v>BATAINDIA</v>
      </c>
      <c r="C21" s="137" t="str">
        <f>'D Master'!G21</f>
        <v>N</v>
      </c>
      <c r="D21" s="137" t="str">
        <f>'D Master'!H21</f>
        <v>Y</v>
      </c>
      <c r="E21" s="137" t="str">
        <f>'D Master'!I21</f>
        <v>Y</v>
      </c>
      <c r="F21" s="137" t="str">
        <f>'D Master'!J21</f>
        <v>N</v>
      </c>
      <c r="G21" s="139">
        <f>'D Master'!K21</f>
        <v>-2.0650220304406859</v>
      </c>
      <c r="H21" s="139">
        <f>'D Master'!L21</f>
        <v>0.96320967803684054</v>
      </c>
      <c r="I21" s="139">
        <f>'D Master'!M21</f>
        <v>1.2151553430411484</v>
      </c>
      <c r="J21" s="139">
        <f>'D Master'!N21</f>
        <v>-2.711664807240427E-2</v>
      </c>
      <c r="K21" s="137" t="str">
        <f t="shared" si="3"/>
        <v>N</v>
      </c>
      <c r="L21" s="137" t="str">
        <f t="shared" si="4"/>
        <v>N</v>
      </c>
      <c r="M21" s="137" t="str">
        <f t="shared" si="5"/>
        <v>Y</v>
      </c>
      <c r="O21" s="137">
        <f>'D Master'!R21-'D Master'!S21</f>
        <v>41630</v>
      </c>
      <c r="P21" s="137">
        <f>'D Master'!S21-'D Master'!T21</f>
        <v>118915</v>
      </c>
      <c r="Q21" s="137">
        <f>'D Master'!T21-'D Master'!U21</f>
        <v>-169534</v>
      </c>
      <c r="R21" s="137">
        <f>'D Master'!U21-'D Master'!V21</f>
        <v>53076</v>
      </c>
      <c r="S21" s="137" t="str">
        <f>'D Master'!W21</f>
        <v>Y</v>
      </c>
      <c r="T21" s="137" t="str">
        <f>'D Master'!X21</f>
        <v>Y</v>
      </c>
      <c r="U21" s="137" t="str">
        <f>'D Master'!Y21</f>
        <v>N</v>
      </c>
      <c r="V21" s="137" t="str">
        <f>'D Master'!Z21</f>
        <v>Y</v>
      </c>
      <c r="W21" s="139">
        <f>'D Master'!AA21</f>
        <v>22.82947266824603</v>
      </c>
      <c r="X21" s="139">
        <f>'D Master'!AB21</f>
        <v>187.45369421630909</v>
      </c>
      <c r="Y21" s="139">
        <f>'D Master'!AC21</f>
        <v>-72.770430654459133</v>
      </c>
      <c r="Z21" s="139">
        <f>'D Master'!AD21</f>
        <v>29.503877261736012</v>
      </c>
      <c r="AA21" s="137" t="str">
        <f t="shared" si="6"/>
        <v>N</v>
      </c>
      <c r="AB21" s="137" t="str">
        <f t="shared" si="7"/>
        <v>Y</v>
      </c>
      <c r="AC21" s="137" t="str">
        <f t="shared" si="8"/>
        <v>N</v>
      </c>
      <c r="AE21" s="137" t="str">
        <f>'D Master'!AM21</f>
        <v>N</v>
      </c>
      <c r="AF21" s="137" t="str">
        <f>'D Master'!AN21</f>
        <v>Y</v>
      </c>
      <c r="AG21" s="137" t="str">
        <f>'D Master'!AO21</f>
        <v>N</v>
      </c>
      <c r="AH21" s="137" t="str">
        <f>'D Master'!AP21</f>
        <v>Y</v>
      </c>
      <c r="AI21" s="139">
        <f>'D Master'!AQ21</f>
        <v>-4.4208664898320063</v>
      </c>
      <c r="AJ21" s="139">
        <f>'D Master'!AR21</f>
        <v>179.6044499381953</v>
      </c>
      <c r="AK21" s="139">
        <f>'D Master'!AS21</f>
        <v>-57.308707124010553</v>
      </c>
      <c r="AL21" s="139">
        <f>'D Master'!AT21</f>
        <v>33.356790992258958</v>
      </c>
      <c r="AM21" s="137" t="str">
        <f t="shared" si="9"/>
        <v>N</v>
      </c>
      <c r="AN21" s="137" t="str">
        <f t="shared" si="10"/>
        <v>Y</v>
      </c>
      <c r="AO21" s="137" t="str">
        <f t="shared" si="11"/>
        <v>N</v>
      </c>
    </row>
    <row r="22" spans="1:41" x14ac:dyDescent="0.3">
      <c r="A22" s="137" t="str">
        <f>'D Data'!A22</f>
        <v>BEL</v>
      </c>
      <c r="C22" s="137" t="str">
        <f>'D Master'!G22</f>
        <v>N</v>
      </c>
      <c r="D22" s="137" t="str">
        <f>'D Master'!H22</f>
        <v>Y</v>
      </c>
      <c r="E22" s="137" t="str">
        <f>'D Master'!I22</f>
        <v>N</v>
      </c>
      <c r="F22" s="137" t="str">
        <f>'D Master'!J22</f>
        <v>N</v>
      </c>
      <c r="G22" s="139">
        <f>'D Master'!K22</f>
        <v>-2.3096129837702826</v>
      </c>
      <c r="H22" s="139">
        <f>'D Master'!L22</f>
        <v>1.6175071360608879</v>
      </c>
      <c r="I22" s="139">
        <f>'D Master'!M22</f>
        <v>-0.98916627414036029</v>
      </c>
      <c r="J22" s="139">
        <f>'D Master'!N22</f>
        <v>-5.2936802973977732</v>
      </c>
      <c r="K22" s="137" t="str">
        <f t="shared" si="3"/>
        <v>N</v>
      </c>
      <c r="L22" s="137" t="str">
        <f t="shared" si="4"/>
        <v>Y</v>
      </c>
      <c r="M22" s="137" t="str">
        <f t="shared" si="5"/>
        <v>Y</v>
      </c>
      <c r="O22" s="137">
        <f>'D Master'!R22-'D Master'!S22</f>
        <v>-736557</v>
      </c>
      <c r="P22" s="137">
        <f>'D Master'!S22-'D Master'!T22</f>
        <v>672619</v>
      </c>
      <c r="Q22" s="137">
        <f>'D Master'!T22-'D Master'!U22</f>
        <v>-1855506</v>
      </c>
      <c r="R22" s="137">
        <f>'D Master'!U22-'D Master'!V22</f>
        <v>-5754727</v>
      </c>
      <c r="S22" s="137" t="str">
        <f>'D Master'!W22</f>
        <v>N</v>
      </c>
      <c r="T22" s="137" t="str">
        <f>'D Master'!X22</f>
        <v>Y</v>
      </c>
      <c r="U22" s="137" t="str">
        <f>'D Master'!Y22</f>
        <v>N</v>
      </c>
      <c r="V22" s="137" t="str">
        <f>'D Master'!Z22</f>
        <v>N</v>
      </c>
      <c r="W22" s="139">
        <f>'D Master'!AA22</f>
        <v>-14.578439592334055</v>
      </c>
      <c r="X22" s="139">
        <f>'D Master'!AB22</f>
        <v>15.357464222297468</v>
      </c>
      <c r="Y22" s="139">
        <f>'D Master'!AC22</f>
        <v>-29.758282695233667</v>
      </c>
      <c r="Z22" s="139">
        <f>'D Master'!AD22</f>
        <v>-47.996111088036301</v>
      </c>
      <c r="AA22" s="137" t="str">
        <f t="shared" si="6"/>
        <v>N</v>
      </c>
      <c r="AB22" s="137" t="str">
        <f t="shared" si="7"/>
        <v>Y</v>
      </c>
      <c r="AC22" s="137" t="str">
        <f t="shared" si="8"/>
        <v>Y</v>
      </c>
      <c r="AE22" s="137" t="str">
        <f>'D Master'!AM22</f>
        <v>Y</v>
      </c>
      <c r="AF22" s="137" t="str">
        <f>'D Master'!AN22</f>
        <v>N</v>
      </c>
      <c r="AG22" s="137" t="str">
        <f>'D Master'!AO22</f>
        <v>N</v>
      </c>
      <c r="AH22" s="137" t="str">
        <f>'D Master'!AP22</f>
        <v>Y</v>
      </c>
      <c r="AI22" s="139">
        <f>'D Master'!AQ22</f>
        <v>51.674062121823326</v>
      </c>
      <c r="AJ22" s="139">
        <f>'D Master'!AR22</f>
        <v>-5.2732136033626382</v>
      </c>
      <c r="AK22" s="139">
        <f>'D Master'!AS22</f>
        <v>-11.468200270635984</v>
      </c>
      <c r="AL22" s="139">
        <f>'D Master'!AT22</f>
        <v>5.7602862254025027</v>
      </c>
      <c r="AM22" s="137" t="str">
        <f t="shared" si="9"/>
        <v>Y</v>
      </c>
      <c r="AN22" s="137" t="str">
        <f t="shared" si="10"/>
        <v>Y</v>
      </c>
      <c r="AO22" s="137" t="str">
        <f t="shared" si="11"/>
        <v>N</v>
      </c>
    </row>
    <row r="23" spans="1:41" x14ac:dyDescent="0.3">
      <c r="A23" s="137" t="str">
        <f>'D Data'!A23</f>
        <v>BERGEPAINT</v>
      </c>
      <c r="C23" s="137" t="str">
        <f>'D Master'!G23</f>
        <v>Y</v>
      </c>
      <c r="D23" s="137" t="str">
        <f>'D Master'!H23</f>
        <v>Y</v>
      </c>
      <c r="E23" s="137" t="str">
        <f>'D Master'!I23</f>
        <v>N</v>
      </c>
      <c r="F23" s="137" t="str">
        <f>'D Master'!J23</f>
        <v>N</v>
      </c>
      <c r="G23" s="139">
        <f>'D Master'!K23</f>
        <v>0.88532330695580197</v>
      </c>
      <c r="H23" s="139">
        <f>'D Master'!L23</f>
        <v>4.6795267842841097</v>
      </c>
      <c r="I23" s="139">
        <f>'D Master'!M23</f>
        <v>-0.75172601744186107</v>
      </c>
      <c r="J23" s="139">
        <f>'D Master'!N23</f>
        <v>-0.76624898584693812</v>
      </c>
      <c r="K23" s="137" t="str">
        <f t="shared" si="3"/>
        <v>N</v>
      </c>
      <c r="L23" s="137" t="str">
        <f t="shared" si="4"/>
        <v>Y</v>
      </c>
      <c r="M23" s="137" t="str">
        <f t="shared" si="5"/>
        <v>Y</v>
      </c>
      <c r="O23" s="137">
        <f>'D Master'!R23-'D Master'!S23</f>
        <v>-213481</v>
      </c>
      <c r="P23" s="137">
        <f>'D Master'!S23-'D Master'!T23</f>
        <v>276225</v>
      </c>
      <c r="Q23" s="137">
        <f>'D Master'!T23-'D Master'!U23</f>
        <v>-25677</v>
      </c>
      <c r="R23" s="137">
        <f>'D Master'!U23-'D Master'!V23</f>
        <v>139277</v>
      </c>
      <c r="S23" s="137" t="str">
        <f>'D Master'!W23</f>
        <v>N</v>
      </c>
      <c r="T23" s="137" t="str">
        <f>'D Master'!X23</f>
        <v>Y</v>
      </c>
      <c r="U23" s="137" t="str">
        <f>'D Master'!Y23</f>
        <v>N</v>
      </c>
      <c r="V23" s="137" t="str">
        <f>'D Master'!Z23</f>
        <v>Y</v>
      </c>
      <c r="W23" s="139">
        <f>'D Master'!AA23</f>
        <v>-38.125896306191585</v>
      </c>
      <c r="X23" s="139">
        <f>'D Master'!AB23</f>
        <v>97.361056282427256</v>
      </c>
      <c r="Y23" s="139">
        <f>'D Master'!AC23</f>
        <v>-8.2992608011273834</v>
      </c>
      <c r="Z23" s="139">
        <f>'D Master'!AD23</f>
        <v>81.873706734386758</v>
      </c>
      <c r="AA23" s="137" t="str">
        <f t="shared" si="6"/>
        <v>N</v>
      </c>
      <c r="AB23" s="137" t="str">
        <f t="shared" si="7"/>
        <v>Y</v>
      </c>
      <c r="AC23" s="137" t="str">
        <f t="shared" si="8"/>
        <v>N</v>
      </c>
      <c r="AE23" s="137" t="str">
        <f>'D Master'!AM23</f>
        <v>N</v>
      </c>
      <c r="AF23" s="137" t="str">
        <f>'D Master'!AN23</f>
        <v>Y</v>
      </c>
      <c r="AG23" s="137" t="str">
        <f>'D Master'!AO23</f>
        <v>N</v>
      </c>
      <c r="AH23" s="137" t="str">
        <f>'D Master'!AP23</f>
        <v>N</v>
      </c>
      <c r="AI23" s="139">
        <f>'D Master'!AQ23</f>
        <v>-42.599523647499147</v>
      </c>
      <c r="AJ23" s="139">
        <f>'D Master'!AR23</f>
        <v>79.975505205143932</v>
      </c>
      <c r="AK23" s="139">
        <f>'D Master'!AS23</f>
        <v>-14.814814814814831</v>
      </c>
      <c r="AL23" s="139">
        <f>'D Master'!AT23</f>
        <v>-9.3617021276595604</v>
      </c>
      <c r="AM23" s="137" t="str">
        <f t="shared" si="9"/>
        <v>N</v>
      </c>
      <c r="AN23" s="137" t="str">
        <f t="shared" si="10"/>
        <v>Y</v>
      </c>
      <c r="AO23" s="137" t="str">
        <f t="shared" si="11"/>
        <v>N</v>
      </c>
    </row>
    <row r="24" spans="1:41" x14ac:dyDescent="0.3">
      <c r="A24" s="137" t="str">
        <f>'D Data'!A24</f>
        <v>BHARATFORG</v>
      </c>
      <c r="C24" s="137" t="str">
        <f>'D Master'!G24</f>
        <v>N</v>
      </c>
      <c r="D24" s="137" t="str">
        <f>'D Master'!H24</f>
        <v>Y</v>
      </c>
      <c r="E24" s="137" t="str">
        <f>'D Master'!I24</f>
        <v>Y</v>
      </c>
      <c r="F24" s="137" t="str">
        <f>'D Master'!J24</f>
        <v>Y</v>
      </c>
      <c r="G24" s="139">
        <f>'D Master'!K24</f>
        <v>-1.6209864168942032</v>
      </c>
      <c r="H24" s="139">
        <f>'D Master'!L24</f>
        <v>4.3533145783740874</v>
      </c>
      <c r="I24" s="139">
        <f>'D Master'!M24</f>
        <v>0.6936626112220694</v>
      </c>
      <c r="J24" s="139">
        <f>'D Master'!N24</f>
        <v>0.192853504111793</v>
      </c>
      <c r="K24" s="137" t="str">
        <f t="shared" si="3"/>
        <v>N</v>
      </c>
      <c r="L24" s="137" t="str">
        <f t="shared" si="4"/>
        <v>Y</v>
      </c>
      <c r="M24" s="137" t="str">
        <f t="shared" si="5"/>
        <v>Y</v>
      </c>
      <c r="O24" s="137">
        <f>'D Master'!R24-'D Master'!S24</f>
        <v>180139</v>
      </c>
      <c r="P24" s="137">
        <f>'D Master'!S24-'D Master'!T24</f>
        <v>258538</v>
      </c>
      <c r="Q24" s="137">
        <f>'D Master'!T24-'D Master'!U24</f>
        <v>224351</v>
      </c>
      <c r="R24" s="137">
        <f>'D Master'!U24-'D Master'!V24</f>
        <v>-515308</v>
      </c>
      <c r="S24" s="137" t="str">
        <f>'D Master'!W24</f>
        <v>Y</v>
      </c>
      <c r="T24" s="137" t="str">
        <f>'D Master'!X24</f>
        <v>Y</v>
      </c>
      <c r="U24" s="137" t="str">
        <f>'D Master'!Y24</f>
        <v>Y</v>
      </c>
      <c r="V24" s="137" t="str">
        <f>'D Master'!Z24</f>
        <v>N</v>
      </c>
      <c r="W24" s="139">
        <f>'D Master'!AA24</f>
        <v>25.246311977419182</v>
      </c>
      <c r="X24" s="139">
        <f>'D Master'!AB24</f>
        <v>56.823037091088111</v>
      </c>
      <c r="Y24" s="139">
        <f>'D Master'!AC24</f>
        <v>97.274504958007597</v>
      </c>
      <c r="Z24" s="139">
        <f>'D Master'!AD24</f>
        <v>-69.081232530548505</v>
      </c>
      <c r="AA24" s="137" t="str">
        <f t="shared" si="6"/>
        <v>N</v>
      </c>
      <c r="AB24" s="137" t="str">
        <f t="shared" si="7"/>
        <v>N</v>
      </c>
      <c r="AC24" s="137" t="str">
        <f t="shared" si="8"/>
        <v>Y</v>
      </c>
      <c r="AE24" s="137" t="str">
        <f>'D Master'!AM24</f>
        <v>Y</v>
      </c>
      <c r="AF24" s="137" t="str">
        <f>'D Master'!AN24</f>
        <v>Y</v>
      </c>
      <c r="AG24" s="137" t="str">
        <f>'D Master'!AO24</f>
        <v>Y</v>
      </c>
      <c r="AH24" s="137" t="str">
        <f>'D Master'!AP24</f>
        <v>N</v>
      </c>
      <c r="AI24" s="139">
        <f>'D Master'!AQ24</f>
        <v>43.426724137931046</v>
      </c>
      <c r="AJ24" s="139">
        <f>'D Master'!AR24</f>
        <v>2.5414364640883829</v>
      </c>
      <c r="AK24" s="139">
        <f>'D Master'!AS24</f>
        <v>105.91581342434588</v>
      </c>
      <c r="AL24" s="139">
        <f>'D Master'!AT24</f>
        <v>-36.98924731182796</v>
      </c>
      <c r="AM24" s="137" t="str">
        <f t="shared" si="9"/>
        <v>Y</v>
      </c>
      <c r="AN24" s="137" t="str">
        <f t="shared" si="10"/>
        <v>N</v>
      </c>
      <c r="AO24" s="137" t="str">
        <f t="shared" si="11"/>
        <v>Y</v>
      </c>
    </row>
    <row r="25" spans="1:41" x14ac:dyDescent="0.3">
      <c r="A25" s="137" t="str">
        <f>'D Data'!A25</f>
        <v>BHARTIARTL</v>
      </c>
      <c r="C25" s="137" t="str">
        <f>'D Master'!G25</f>
        <v>N</v>
      </c>
      <c r="D25" s="137" t="str">
        <f>'D Master'!H25</f>
        <v>N</v>
      </c>
      <c r="E25" s="137" t="str">
        <f>'D Master'!I25</f>
        <v>Y</v>
      </c>
      <c r="F25" s="137" t="str">
        <f>'D Master'!J25</f>
        <v>Y</v>
      </c>
      <c r="G25" s="139">
        <f>'D Master'!K25</f>
        <v>-0.53259408602151759</v>
      </c>
      <c r="H25" s="139">
        <f>'D Master'!L25</f>
        <v>-0.49485087601978117</v>
      </c>
      <c r="I25" s="139">
        <f>'D Master'!M25</f>
        <v>2.4983721169333983</v>
      </c>
      <c r="J25" s="139">
        <f>'D Master'!N25</f>
        <v>6.4907574679294271</v>
      </c>
      <c r="K25" s="137" t="str">
        <f t="shared" si="3"/>
        <v>N</v>
      </c>
      <c r="L25" s="137" t="str">
        <f t="shared" si="4"/>
        <v>N</v>
      </c>
      <c r="M25" s="137" t="str">
        <f t="shared" si="5"/>
        <v>N</v>
      </c>
      <c r="O25" s="137">
        <f>'D Master'!R25-'D Master'!S25</f>
        <v>-1642528</v>
      </c>
      <c r="P25" s="137">
        <f>'D Master'!S25-'D Master'!T25</f>
        <v>-2482455</v>
      </c>
      <c r="Q25" s="137">
        <f>'D Master'!T25-'D Master'!U25</f>
        <v>-6473013</v>
      </c>
      <c r="R25" s="137">
        <f>'D Master'!U25-'D Master'!V25</f>
        <v>7107551</v>
      </c>
      <c r="S25" s="137" t="str">
        <f>'D Master'!W25</f>
        <v>N</v>
      </c>
      <c r="T25" s="137" t="str">
        <f>'D Master'!X25</f>
        <v>N</v>
      </c>
      <c r="U25" s="137" t="str">
        <f>'D Master'!Y25</f>
        <v>N</v>
      </c>
      <c r="V25" s="137" t="str">
        <f>'D Master'!Z25</f>
        <v>Y</v>
      </c>
      <c r="W25" s="139">
        <f>'D Master'!AA25</f>
        <v>-33.540419345089809</v>
      </c>
      <c r="X25" s="139">
        <f>'D Master'!AB25</f>
        <v>-33.639356524696751</v>
      </c>
      <c r="Y25" s="139">
        <f>'D Master'!AC25</f>
        <v>-46.727689504114309</v>
      </c>
      <c r="Z25" s="139">
        <f>'D Master'!AD25</f>
        <v>105.37390455290576</v>
      </c>
      <c r="AA25" s="137" t="str">
        <f t="shared" si="6"/>
        <v>Y</v>
      </c>
      <c r="AB25" s="137" t="str">
        <f t="shared" si="7"/>
        <v>Y</v>
      </c>
      <c r="AC25" s="137" t="str">
        <f t="shared" si="8"/>
        <v>N</v>
      </c>
      <c r="AE25" s="137" t="str">
        <f>'D Master'!AM25</f>
        <v>Y</v>
      </c>
      <c r="AF25" s="137" t="str">
        <f>'D Master'!AN25</f>
        <v>Y</v>
      </c>
      <c r="AG25" s="137" t="str">
        <f>'D Master'!AO25</f>
        <v>Y</v>
      </c>
      <c r="AH25" s="137" t="str">
        <f>'D Master'!AP25</f>
        <v>N</v>
      </c>
      <c r="AI25" s="139">
        <f>'D Master'!AQ25</f>
        <v>18.151678408619986</v>
      </c>
      <c r="AJ25" s="139">
        <f>'D Master'!AR25</f>
        <v>16.852300242130756</v>
      </c>
      <c r="AK25" s="139">
        <f>'D Master'!AS25</f>
        <v>7.2170301142263593</v>
      </c>
      <c r="AL25" s="139">
        <f>'D Master'!AT25</f>
        <v>-38.367999999999995</v>
      </c>
      <c r="AM25" s="137" t="str">
        <f t="shared" si="9"/>
        <v>Y</v>
      </c>
      <c r="AN25" s="137" t="str">
        <f t="shared" si="10"/>
        <v>Y</v>
      </c>
      <c r="AO25" s="137" t="str">
        <f t="shared" si="11"/>
        <v>Y</v>
      </c>
    </row>
    <row r="26" spans="1:41" x14ac:dyDescent="0.3">
      <c r="A26" s="137" t="str">
        <f>'D Data'!A26</f>
        <v>BHEL</v>
      </c>
      <c r="C26" s="137" t="str">
        <f>'D Master'!G26</f>
        <v>N</v>
      </c>
      <c r="D26" s="137" t="str">
        <f>'D Master'!H26</f>
        <v>N</v>
      </c>
      <c r="E26" s="137" t="str">
        <f>'D Master'!I26</f>
        <v>Y</v>
      </c>
      <c r="F26" s="137" t="str">
        <f>'D Master'!J26</f>
        <v>N</v>
      </c>
      <c r="G26" s="139">
        <f>'D Master'!K26</f>
        <v>-4.3394033320418339</v>
      </c>
      <c r="H26" s="139">
        <f>'D Master'!L26</f>
        <v>-0.88325652841782043</v>
      </c>
      <c r="I26" s="139">
        <f>'D Master'!M26</f>
        <v>0.57937427578214973</v>
      </c>
      <c r="J26" s="139">
        <f>'D Master'!N26</f>
        <v>-2.6325686348251196</v>
      </c>
      <c r="K26" s="137" t="str">
        <f t="shared" si="3"/>
        <v>N</v>
      </c>
      <c r="L26" s="137" t="str">
        <f t="shared" si="4"/>
        <v>N</v>
      </c>
      <c r="M26" s="137" t="str">
        <f t="shared" si="5"/>
        <v>Y</v>
      </c>
      <c r="O26" s="137">
        <f>'D Master'!R26-'D Master'!S26</f>
        <v>2581576</v>
      </c>
      <c r="P26" s="137">
        <f>'D Master'!S26-'D Master'!T26</f>
        <v>-667859</v>
      </c>
      <c r="Q26" s="137">
        <f>'D Master'!T26-'D Master'!U26</f>
        <v>2387863</v>
      </c>
      <c r="R26" s="137">
        <f>'D Master'!U26-'D Master'!V26</f>
        <v>-11425591</v>
      </c>
      <c r="S26" s="137" t="str">
        <f>'D Master'!W26</f>
        <v>Y</v>
      </c>
      <c r="T26" s="137" t="str">
        <f>'D Master'!X26</f>
        <v>N</v>
      </c>
      <c r="U26" s="137" t="str">
        <f>'D Master'!Y26</f>
        <v>Y</v>
      </c>
      <c r="V26" s="137" t="str">
        <f>'D Master'!Z26</f>
        <v>N</v>
      </c>
      <c r="W26" s="139">
        <f>'D Master'!AA26</f>
        <v>28.812872071600697</v>
      </c>
      <c r="X26" s="139">
        <f>'D Master'!AB26</f>
        <v>-6.9368777044473946</v>
      </c>
      <c r="Y26" s="139">
        <f>'D Master'!AC26</f>
        <v>32.982457933558081</v>
      </c>
      <c r="Z26" s="139">
        <f>'D Master'!AD26</f>
        <v>-61.212716285351263</v>
      </c>
      <c r="AA26" s="137" t="str">
        <f t="shared" si="6"/>
        <v>Y</v>
      </c>
      <c r="AB26" s="137" t="str">
        <f t="shared" si="7"/>
        <v>N</v>
      </c>
      <c r="AC26" s="137" t="str">
        <f t="shared" si="8"/>
        <v>Y</v>
      </c>
      <c r="AE26" s="137" t="str">
        <f>'D Master'!AM26</f>
        <v>Y</v>
      </c>
      <c r="AF26" s="137" t="str">
        <f>'D Master'!AN26</f>
        <v>Y</v>
      </c>
      <c r="AG26" s="137" t="str">
        <f>'D Master'!AO26</f>
        <v>Y</v>
      </c>
      <c r="AH26" s="137" t="str">
        <f>'D Master'!AP26</f>
        <v>N</v>
      </c>
      <c r="AI26" s="139">
        <f>'D Master'!AQ26</f>
        <v>23.540489642184561</v>
      </c>
      <c r="AJ26" s="139">
        <f>'D Master'!AR26</f>
        <v>31.435643564356425</v>
      </c>
      <c r="AK26" s="139">
        <f>'D Master'!AS26</f>
        <v>12.066574202496534</v>
      </c>
      <c r="AL26" s="139">
        <f>'D Master'!AT26</f>
        <v>-29.897909577053966</v>
      </c>
      <c r="AM26" s="137" t="str">
        <f t="shared" si="9"/>
        <v>N</v>
      </c>
      <c r="AN26" s="137" t="str">
        <f t="shared" si="10"/>
        <v>Y</v>
      </c>
      <c r="AO26" s="137" t="str">
        <f t="shared" si="11"/>
        <v>Y</v>
      </c>
    </row>
    <row r="27" spans="1:41" x14ac:dyDescent="0.3">
      <c r="A27" s="137" t="str">
        <f>'D Data'!A27</f>
        <v>BIOCON</v>
      </c>
      <c r="C27" s="137" t="str">
        <f>'D Master'!G27</f>
        <v>N</v>
      </c>
      <c r="D27" s="137" t="str">
        <f>'D Master'!H27</f>
        <v>Y</v>
      </c>
      <c r="E27" s="137" t="str">
        <f>'D Master'!I27</f>
        <v>Y</v>
      </c>
      <c r="F27" s="137" t="str">
        <f>'D Master'!J27</f>
        <v>Y</v>
      </c>
      <c r="G27" s="139">
        <f>'D Master'!K27</f>
        <v>-0.35903089927346804</v>
      </c>
      <c r="H27" s="139">
        <f>'D Master'!L27</f>
        <v>3.4358734428913968</v>
      </c>
      <c r="I27" s="139">
        <f>'D Master'!M27</f>
        <v>2.2514576169831155</v>
      </c>
      <c r="J27" s="139">
        <f>'D Master'!N27</f>
        <v>0.79563605677947813</v>
      </c>
      <c r="K27" s="137" t="str">
        <f t="shared" si="3"/>
        <v>N</v>
      </c>
      <c r="L27" s="137" t="str">
        <f t="shared" si="4"/>
        <v>Y</v>
      </c>
      <c r="M27" s="137" t="str">
        <f t="shared" si="5"/>
        <v>Y</v>
      </c>
      <c r="O27" s="137">
        <f>'D Master'!R27-'D Master'!S27</f>
        <v>-1661408</v>
      </c>
      <c r="P27" s="137">
        <f>'D Master'!S27-'D Master'!T27</f>
        <v>1078548</v>
      </c>
      <c r="Q27" s="137">
        <f>'D Master'!T27-'D Master'!U27</f>
        <v>-13730</v>
      </c>
      <c r="R27" s="137">
        <f>'D Master'!U27-'D Master'!V27</f>
        <v>-31728</v>
      </c>
      <c r="S27" s="137" t="str">
        <f>'D Master'!W27</f>
        <v>N</v>
      </c>
      <c r="T27" s="137" t="str">
        <f>'D Master'!X27</f>
        <v>Y</v>
      </c>
      <c r="U27" s="137" t="str">
        <f>'D Master'!Y27</f>
        <v>N</v>
      </c>
      <c r="V27" s="137" t="str">
        <f>'D Master'!Z27</f>
        <v>N</v>
      </c>
      <c r="W27" s="139">
        <f>'D Master'!AA27</f>
        <v>-53.862860125497846</v>
      </c>
      <c r="X27" s="139">
        <f>'D Master'!AB27</f>
        <v>53.766986196682197</v>
      </c>
      <c r="Y27" s="139">
        <f>'D Master'!AC27</f>
        <v>-0.67980494103818545</v>
      </c>
      <c r="Z27" s="139">
        <f>'D Master'!AD27</f>
        <v>-1.5466322190672337</v>
      </c>
      <c r="AA27" s="137" t="str">
        <f t="shared" si="6"/>
        <v>N</v>
      </c>
      <c r="AB27" s="137" t="str">
        <f t="shared" si="7"/>
        <v>Y</v>
      </c>
      <c r="AC27" s="137" t="str">
        <f t="shared" si="8"/>
        <v>Y</v>
      </c>
      <c r="AE27" s="137" t="str">
        <f>'D Master'!AM27</f>
        <v>N</v>
      </c>
      <c r="AF27" s="137" t="str">
        <f>'D Master'!AN27</f>
        <v>Y</v>
      </c>
      <c r="AG27" s="137" t="str">
        <f>'D Master'!AO27</f>
        <v>Y</v>
      </c>
      <c r="AH27" s="137" t="str">
        <f>'D Master'!AP27</f>
        <v>Y</v>
      </c>
      <c r="AI27" s="139">
        <f>'D Master'!AQ27</f>
        <v>-8.2586427656850141</v>
      </c>
      <c r="AJ27" s="139">
        <f>'D Master'!AR27</f>
        <v>16.785046728971956</v>
      </c>
      <c r="AK27" s="139">
        <f>'D Master'!AS27</f>
        <v>7.3434991974317745</v>
      </c>
      <c r="AL27" s="139">
        <f>'D Master'!AT27</f>
        <v>45.136866627839254</v>
      </c>
      <c r="AM27" s="137" t="str">
        <f t="shared" si="9"/>
        <v>N</v>
      </c>
      <c r="AN27" s="137" t="str">
        <f t="shared" si="10"/>
        <v>Y</v>
      </c>
      <c r="AO27" s="137" t="str">
        <f t="shared" si="11"/>
        <v>N</v>
      </c>
    </row>
    <row r="28" spans="1:41" x14ac:dyDescent="0.3">
      <c r="A28" s="137" t="str">
        <f>'D Data'!A28</f>
        <v>BOSCHLTD</v>
      </c>
      <c r="C28" s="137" t="str">
        <f>'D Master'!G28</f>
        <v>Y</v>
      </c>
      <c r="D28" s="137" t="str">
        <f>'D Master'!H28</f>
        <v>Y</v>
      </c>
      <c r="E28" s="137" t="str">
        <f>'D Master'!I28</f>
        <v>N</v>
      </c>
      <c r="F28" s="137" t="str">
        <f>'D Master'!J28</f>
        <v>N</v>
      </c>
      <c r="G28" s="139">
        <f>'D Master'!K28</f>
        <v>0.83507195149496427</v>
      </c>
      <c r="H28" s="139">
        <f>'D Master'!L28</f>
        <v>1.5195807813185995</v>
      </c>
      <c r="I28" s="139">
        <f>'D Master'!M28</f>
        <v>-6.4510383565279397E-2</v>
      </c>
      <c r="J28" s="139">
        <f>'D Master'!N28</f>
        <v>-0.29647435897436997</v>
      </c>
      <c r="K28" s="137" t="str">
        <f t="shared" si="3"/>
        <v>N</v>
      </c>
      <c r="L28" s="137" t="str">
        <f t="shared" si="4"/>
        <v>Y</v>
      </c>
      <c r="M28" s="137" t="str">
        <f t="shared" si="5"/>
        <v>Y</v>
      </c>
      <c r="O28" s="137">
        <f>'D Master'!R28-'D Master'!S28</f>
        <v>4329</v>
      </c>
      <c r="P28" s="137">
        <f>'D Master'!S28-'D Master'!T28</f>
        <v>1252</v>
      </c>
      <c r="Q28" s="137">
        <f>'D Master'!T28-'D Master'!U28</f>
        <v>1314</v>
      </c>
      <c r="R28" s="137">
        <f>'D Master'!U28-'D Master'!V28</f>
        <v>-9391</v>
      </c>
      <c r="S28" s="137" t="str">
        <f>'D Master'!W28</f>
        <v>Y</v>
      </c>
      <c r="T28" s="137" t="str">
        <f>'D Master'!X28</f>
        <v>Y</v>
      </c>
      <c r="U28" s="137" t="str">
        <f>'D Master'!Y28</f>
        <v>Y</v>
      </c>
      <c r="V28" s="137" t="str">
        <f>'D Master'!Z28</f>
        <v>N</v>
      </c>
      <c r="W28" s="139">
        <f>'D Master'!AA28</f>
        <v>47.378789537047169</v>
      </c>
      <c r="X28" s="139">
        <f>'D Master'!AB28</f>
        <v>15.878249841471149</v>
      </c>
      <c r="Y28" s="139">
        <f>'D Master'!AC28</f>
        <v>19.996956323238471</v>
      </c>
      <c r="Z28" s="139">
        <f>'D Master'!AD28</f>
        <v>-58.83347951384539</v>
      </c>
      <c r="AA28" s="137" t="str">
        <f t="shared" si="6"/>
        <v>Y</v>
      </c>
      <c r="AB28" s="137" t="str">
        <f t="shared" si="7"/>
        <v>N</v>
      </c>
      <c r="AC28" s="137" t="str">
        <f t="shared" si="8"/>
        <v>Y</v>
      </c>
      <c r="AE28" s="137" t="str">
        <f>'D Master'!AM28</f>
        <v>N</v>
      </c>
      <c r="AF28" s="137" t="str">
        <f>'D Master'!AN28</f>
        <v>N</v>
      </c>
      <c r="AG28" s="137" t="str">
        <f>'D Master'!AO28</f>
        <v>Y</v>
      </c>
      <c r="AH28" s="137" t="str">
        <f>'D Master'!AP28</f>
        <v>N</v>
      </c>
      <c r="AI28" s="139">
        <f>'D Master'!AQ28</f>
        <v>-57.639112254744298</v>
      </c>
      <c r="AJ28" s="139">
        <f>'D Master'!AR28</f>
        <v>-3.954278653073827</v>
      </c>
      <c r="AK28" s="139">
        <f>'D Master'!AS28</f>
        <v>22.243202416918418</v>
      </c>
      <c r="AL28" s="139">
        <f>'D Master'!AT28</f>
        <v>-32.085150038471404</v>
      </c>
      <c r="AM28" s="137" t="str">
        <f t="shared" si="9"/>
        <v>N</v>
      </c>
      <c r="AN28" s="137" t="str">
        <f t="shared" si="10"/>
        <v>N</v>
      </c>
      <c r="AO28" s="137" t="str">
        <f t="shared" si="11"/>
        <v>Y</v>
      </c>
    </row>
    <row r="29" spans="1:41" x14ac:dyDescent="0.3">
      <c r="A29" s="137" t="str">
        <f>'D Data'!A29</f>
        <v>BPCL</v>
      </c>
      <c r="C29" s="137" t="str">
        <f>'D Master'!G29</f>
        <v>Y</v>
      </c>
      <c r="D29" s="137" t="str">
        <f>'D Master'!H29</f>
        <v>Y</v>
      </c>
      <c r="E29" s="137" t="str">
        <f>'D Master'!I29</f>
        <v>Y</v>
      </c>
      <c r="F29" s="137" t="str">
        <f>'D Master'!J29</f>
        <v>N</v>
      </c>
      <c r="G29" s="139">
        <f>'D Master'!K29</f>
        <v>2.0737921692575654</v>
      </c>
      <c r="H29" s="139">
        <f>'D Master'!L29</f>
        <v>1.5890698207791432</v>
      </c>
      <c r="I29" s="139">
        <f>'D Master'!M29</f>
        <v>2.8300933256965659</v>
      </c>
      <c r="J29" s="139">
        <f>'D Master'!N29</f>
        <v>-1.9004494976203066</v>
      </c>
      <c r="K29" s="137" t="str">
        <f t="shared" si="3"/>
        <v>Y</v>
      </c>
      <c r="L29" s="137" t="str">
        <f t="shared" si="4"/>
        <v>N</v>
      </c>
      <c r="M29" s="137" t="str">
        <f t="shared" si="5"/>
        <v>Y</v>
      </c>
      <c r="O29" s="137">
        <f>'D Master'!R29-'D Master'!S29</f>
        <v>1107710</v>
      </c>
      <c r="P29" s="137">
        <f>'D Master'!S29-'D Master'!T29</f>
        <v>-608350</v>
      </c>
      <c r="Q29" s="137">
        <f>'D Master'!T29-'D Master'!U29</f>
        <v>166813</v>
      </c>
      <c r="R29" s="137">
        <f>'D Master'!U29-'D Master'!V29</f>
        <v>-1495941</v>
      </c>
      <c r="S29" s="137" t="str">
        <f>'D Master'!W29</f>
        <v>Y</v>
      </c>
      <c r="T29" s="137" t="str">
        <f>'D Master'!X29</f>
        <v>N</v>
      </c>
      <c r="U29" s="137" t="str">
        <f>'D Master'!Y29</f>
        <v>Y</v>
      </c>
      <c r="V29" s="137" t="str">
        <f>'D Master'!Z29</f>
        <v>N</v>
      </c>
      <c r="W29" s="139">
        <f>'D Master'!AA29</f>
        <v>114.76148640528456</v>
      </c>
      <c r="X29" s="139">
        <f>'D Master'!AB29</f>
        <v>-38.660301554800583</v>
      </c>
      <c r="Y29" s="139">
        <f>'D Master'!AC29</f>
        <v>11.857915145742181</v>
      </c>
      <c r="Z29" s="139">
        <f>'D Master'!AD29</f>
        <v>-51.536083916180289</v>
      </c>
      <c r="AA29" s="137" t="str">
        <f t="shared" si="6"/>
        <v>Y</v>
      </c>
      <c r="AB29" s="137" t="str">
        <f t="shared" si="7"/>
        <v>N</v>
      </c>
      <c r="AC29" s="137" t="str">
        <f t="shared" si="8"/>
        <v>Y</v>
      </c>
      <c r="AE29" s="137" t="str">
        <f>'D Master'!AM29</f>
        <v>Y</v>
      </c>
      <c r="AF29" s="137" t="str">
        <f>'D Master'!AN29</f>
        <v>N</v>
      </c>
      <c r="AG29" s="137" t="str">
        <f>'D Master'!AO29</f>
        <v>N</v>
      </c>
      <c r="AH29" s="137" t="str">
        <f>'D Master'!AP29</f>
        <v>N</v>
      </c>
      <c r="AI29" s="139">
        <f>'D Master'!AQ29</f>
        <v>87.780355761794297</v>
      </c>
      <c r="AJ29" s="139">
        <f>'D Master'!AR29</f>
        <v>-28.760330578512395</v>
      </c>
      <c r="AK29" s="139">
        <f>'D Master'!AS29</f>
        <v>-22.303082191780828</v>
      </c>
      <c r="AL29" s="139">
        <f>'D Master'!AT29</f>
        <v>-18.006318006318004</v>
      </c>
      <c r="AM29" s="137" t="str">
        <f t="shared" si="9"/>
        <v>Y</v>
      </c>
      <c r="AN29" s="137" t="str">
        <f t="shared" si="10"/>
        <v>N</v>
      </c>
      <c r="AO29" s="137" t="str">
        <f t="shared" si="11"/>
        <v>N</v>
      </c>
    </row>
    <row r="30" spans="1:41" x14ac:dyDescent="0.3">
      <c r="A30" s="137" t="str">
        <f>'D Data'!A30</f>
        <v>BRITANNIA</v>
      </c>
      <c r="C30" s="137" t="str">
        <f>'D Master'!G30</f>
        <v>Y</v>
      </c>
      <c r="D30" s="137" t="str">
        <f>'D Master'!H30</f>
        <v>N</v>
      </c>
      <c r="E30" s="137" t="str">
        <f>'D Master'!I30</f>
        <v>Y</v>
      </c>
      <c r="F30" s="137" t="str">
        <f>'D Master'!J30</f>
        <v>N</v>
      </c>
      <c r="G30" s="139">
        <f>'D Master'!K30</f>
        <v>0.57956721378665232</v>
      </c>
      <c r="H30" s="139">
        <f>'D Master'!L30</f>
        <v>-0.45009148460061998</v>
      </c>
      <c r="I30" s="139">
        <f>'D Master'!M30</f>
        <v>0.88499559431698993</v>
      </c>
      <c r="J30" s="139">
        <f>'D Master'!N30</f>
        <v>-0.63905522076162602</v>
      </c>
      <c r="K30" s="137" t="str">
        <f t="shared" si="3"/>
        <v>Y</v>
      </c>
      <c r="L30" s="137" t="str">
        <f t="shared" si="4"/>
        <v>N</v>
      </c>
      <c r="M30" s="137" t="str">
        <f t="shared" si="5"/>
        <v>Y</v>
      </c>
      <c r="O30" s="137">
        <f>'D Master'!R30-'D Master'!S30</f>
        <v>14429</v>
      </c>
      <c r="P30" s="137">
        <f>'D Master'!S30-'D Master'!T30</f>
        <v>112007</v>
      </c>
      <c r="Q30" s="137">
        <f>'D Master'!T30-'D Master'!U30</f>
        <v>-1971</v>
      </c>
      <c r="R30" s="137">
        <f>'D Master'!U30-'D Master'!V30</f>
        <v>-39216</v>
      </c>
      <c r="S30" s="137" t="str">
        <f>'D Master'!W30</f>
        <v>Y</v>
      </c>
      <c r="T30" s="137" t="str">
        <f>'D Master'!X30</f>
        <v>Y</v>
      </c>
      <c r="U30" s="137" t="str">
        <f>'D Master'!Y30</f>
        <v>N</v>
      </c>
      <c r="V30" s="137" t="str">
        <f>'D Master'!Z30</f>
        <v>N</v>
      </c>
      <c r="W30" s="139">
        <f>'D Master'!AA30</f>
        <v>5.6030817143589404</v>
      </c>
      <c r="X30" s="139">
        <f>'D Master'!AB30</f>
        <v>76.97440760899444</v>
      </c>
      <c r="Y30" s="139">
        <f>'D Master'!AC30</f>
        <v>-1.3364252151095382</v>
      </c>
      <c r="Z30" s="139">
        <f>'D Master'!AD30</f>
        <v>-21.004933074092524</v>
      </c>
      <c r="AA30" s="137" t="str">
        <f t="shared" si="6"/>
        <v>N</v>
      </c>
      <c r="AB30" s="137" t="str">
        <f t="shared" si="7"/>
        <v>Y</v>
      </c>
      <c r="AC30" s="137" t="str">
        <f t="shared" si="8"/>
        <v>Y</v>
      </c>
      <c r="AE30" s="137" t="str">
        <f>'D Master'!AM30</f>
        <v>N</v>
      </c>
      <c r="AF30" s="137" t="str">
        <f>'D Master'!AN30</f>
        <v>Y</v>
      </c>
      <c r="AG30" s="137" t="str">
        <f>'D Master'!AO30</f>
        <v>Y</v>
      </c>
      <c r="AH30" s="137" t="str">
        <f>'D Master'!AP30</f>
        <v>Y</v>
      </c>
      <c r="AI30" s="139">
        <f>'D Master'!AQ30</f>
        <v>-3.8135593220339001</v>
      </c>
      <c r="AJ30" s="139">
        <f>'D Master'!AR30</f>
        <v>35.345608210081494</v>
      </c>
      <c r="AK30" s="139">
        <f>'D Master'!AS30</f>
        <v>20.692167577413493</v>
      </c>
      <c r="AL30" s="139">
        <f>'D Master'!AT30</f>
        <v>7.3943661971831016</v>
      </c>
      <c r="AM30" s="137" t="str">
        <f t="shared" si="9"/>
        <v>N</v>
      </c>
      <c r="AN30" s="137" t="str">
        <f t="shared" si="10"/>
        <v>Y</v>
      </c>
      <c r="AO30" s="137" t="str">
        <f t="shared" si="11"/>
        <v>Y</v>
      </c>
    </row>
    <row r="31" spans="1:41" x14ac:dyDescent="0.3">
      <c r="A31" s="137" t="str">
        <f>'D Data'!A31</f>
        <v>CADILAHC</v>
      </c>
      <c r="C31" s="137" t="str">
        <f>'D Master'!G31</f>
        <v>N</v>
      </c>
      <c r="D31" s="137" t="str">
        <f>'D Master'!H31</f>
        <v>Y</v>
      </c>
      <c r="E31" s="137" t="str">
        <f>'D Master'!I31</f>
        <v>Y</v>
      </c>
      <c r="F31" s="137" t="str">
        <f>'D Master'!J31</f>
        <v>N</v>
      </c>
      <c r="G31" s="139">
        <f>'D Master'!K31</f>
        <v>-0.29905682079594076</v>
      </c>
      <c r="H31" s="139">
        <f>'D Master'!L31</f>
        <v>4.4512524779239486</v>
      </c>
      <c r="I31" s="139">
        <f>'D Master'!M31</f>
        <v>1.8788249694002404</v>
      </c>
      <c r="J31" s="139">
        <f>'D Master'!N31</f>
        <v>-0.46296296296295747</v>
      </c>
      <c r="K31" s="137" t="str">
        <f t="shared" si="3"/>
        <v>N</v>
      </c>
      <c r="L31" s="137" t="str">
        <f t="shared" si="4"/>
        <v>Y</v>
      </c>
      <c r="M31" s="137" t="str">
        <f t="shared" si="5"/>
        <v>Y</v>
      </c>
      <c r="O31" s="137">
        <f>'D Master'!R31-'D Master'!S31</f>
        <v>-752596</v>
      </c>
      <c r="P31" s="137">
        <f>'D Master'!S31-'D Master'!T31</f>
        <v>811534</v>
      </c>
      <c r="Q31" s="137">
        <f>'D Master'!T31-'D Master'!U31</f>
        <v>250909</v>
      </c>
      <c r="R31" s="137">
        <f>'D Master'!U31-'D Master'!V31</f>
        <v>-72449</v>
      </c>
      <c r="S31" s="137" t="str">
        <f>'D Master'!W31</f>
        <v>N</v>
      </c>
      <c r="T31" s="137" t="str">
        <f>'D Master'!X31</f>
        <v>Y</v>
      </c>
      <c r="U31" s="137" t="str">
        <f>'D Master'!Y31</f>
        <v>Y</v>
      </c>
      <c r="V31" s="137" t="str">
        <f>'D Master'!Z31</f>
        <v>N</v>
      </c>
      <c r="W31" s="139">
        <f>'D Master'!AA31</f>
        <v>-47.698046816078246</v>
      </c>
      <c r="X31" s="139">
        <f>'D Master'!AB31</f>
        <v>105.90291008743311</v>
      </c>
      <c r="Y31" s="139">
        <f>'D Master'!AC31</f>
        <v>48.683232730101999</v>
      </c>
      <c r="Z31" s="139">
        <f>'D Master'!AD31</f>
        <v>-12.324612139357647</v>
      </c>
      <c r="AA31" s="137" t="str">
        <f t="shared" si="6"/>
        <v>N</v>
      </c>
      <c r="AB31" s="137" t="str">
        <f t="shared" si="7"/>
        <v>Y</v>
      </c>
      <c r="AC31" s="137" t="str">
        <f t="shared" si="8"/>
        <v>Y</v>
      </c>
      <c r="AE31" s="137" t="str">
        <f>'D Master'!AM31</f>
        <v>Y</v>
      </c>
      <c r="AF31" s="137" t="str">
        <f>'D Master'!AN31</f>
        <v>N</v>
      </c>
      <c r="AG31" s="137" t="str">
        <f>'D Master'!AO31</f>
        <v>Y</v>
      </c>
      <c r="AH31" s="137" t="str">
        <f>'D Master'!AP31</f>
        <v>N</v>
      </c>
      <c r="AI31" s="139">
        <f>'D Master'!AQ31</f>
        <v>9.9547511312217249</v>
      </c>
      <c r="AJ31" s="139">
        <f>'D Master'!AR31</f>
        <v>-33.318965517241374</v>
      </c>
      <c r="AK31" s="139">
        <f>'D Master'!AS31</f>
        <v>24.8654467168999</v>
      </c>
      <c r="AL31" s="139">
        <f>'D Master'!AT31</f>
        <v>-2.4159663865546266</v>
      </c>
      <c r="AM31" s="137" t="str">
        <f t="shared" si="9"/>
        <v>Y</v>
      </c>
      <c r="AN31" s="137" t="str">
        <f t="shared" si="10"/>
        <v>N</v>
      </c>
      <c r="AO31" s="137" t="str">
        <f t="shared" si="11"/>
        <v>Y</v>
      </c>
    </row>
    <row r="32" spans="1:41" x14ac:dyDescent="0.3">
      <c r="A32" s="137" t="str">
        <f>'D Data'!A32</f>
        <v>CANBK</v>
      </c>
      <c r="C32" s="137" t="str">
        <f>'D Master'!G32</f>
        <v>N</v>
      </c>
      <c r="D32" s="137" t="str">
        <f>'D Master'!H32</f>
        <v>Y</v>
      </c>
      <c r="E32" s="137" t="str">
        <f>'D Master'!I32</f>
        <v>N</v>
      </c>
      <c r="F32" s="137" t="str">
        <f>'D Master'!J32</f>
        <v>N</v>
      </c>
      <c r="G32" s="139">
        <f>'D Master'!K32</f>
        <v>-1.3802709889831626</v>
      </c>
      <c r="H32" s="139">
        <f>'D Master'!L32</f>
        <v>2.6784553374073621</v>
      </c>
      <c r="I32" s="139">
        <f>'D Master'!M32</f>
        <v>-0.7100438936225113</v>
      </c>
      <c r="J32" s="139">
        <f>'D Master'!N32</f>
        <v>-1.5130324221233462</v>
      </c>
      <c r="K32" s="137" t="str">
        <f t="shared" si="3"/>
        <v>N</v>
      </c>
      <c r="L32" s="137" t="str">
        <f t="shared" si="4"/>
        <v>Y</v>
      </c>
      <c r="M32" s="137" t="str">
        <f t="shared" si="5"/>
        <v>Y</v>
      </c>
      <c r="O32" s="137">
        <f>'D Master'!R32-'D Master'!S32</f>
        <v>-56550</v>
      </c>
      <c r="P32" s="137">
        <f>'D Master'!S32-'D Master'!T32</f>
        <v>53975</v>
      </c>
      <c r="Q32" s="137">
        <f>'D Master'!T32-'D Master'!U32</f>
        <v>-402740</v>
      </c>
      <c r="R32" s="137">
        <f>'D Master'!U32-'D Master'!V32</f>
        <v>-1366113</v>
      </c>
      <c r="S32" s="137" t="str">
        <f>'D Master'!W32</f>
        <v>N</v>
      </c>
      <c r="T32" s="137" t="str">
        <f>'D Master'!X32</f>
        <v>Y</v>
      </c>
      <c r="U32" s="137" t="str">
        <f>'D Master'!Y32</f>
        <v>N</v>
      </c>
      <c r="V32" s="137" t="str">
        <f>'D Master'!Z32</f>
        <v>N</v>
      </c>
      <c r="W32" s="139">
        <f>'D Master'!AA32</f>
        <v>-5.9721763117402107</v>
      </c>
      <c r="X32" s="139">
        <f>'D Master'!AB32</f>
        <v>6.0448015266833615</v>
      </c>
      <c r="Y32" s="139">
        <f>'D Master'!AC32</f>
        <v>-31.08386794025575</v>
      </c>
      <c r="Z32" s="139">
        <f>'D Master'!AD32</f>
        <v>-51.323499522310165</v>
      </c>
      <c r="AA32" s="137" t="str">
        <f t="shared" si="6"/>
        <v>N</v>
      </c>
      <c r="AB32" s="137" t="str">
        <f t="shared" si="7"/>
        <v>Y</v>
      </c>
      <c r="AC32" s="137" t="str">
        <f t="shared" si="8"/>
        <v>Y</v>
      </c>
      <c r="AE32" s="137" t="str">
        <f>'D Master'!AM32</f>
        <v>N</v>
      </c>
      <c r="AF32" s="137" t="str">
        <f>'D Master'!AN32</f>
        <v>N</v>
      </c>
      <c r="AG32" s="137" t="str">
        <f>'D Master'!AO32</f>
        <v>N</v>
      </c>
      <c r="AH32" s="137" t="str">
        <f>'D Master'!AP32</f>
        <v>N</v>
      </c>
      <c r="AI32" s="139">
        <f>'D Master'!AQ32</f>
        <v>-16.917728852838941</v>
      </c>
      <c r="AJ32" s="139">
        <f>'D Master'!AR32</f>
        <v>-18.431001890359163</v>
      </c>
      <c r="AK32" s="139">
        <f>'D Master'!AS32</f>
        <v>-17.408274785323968</v>
      </c>
      <c r="AL32" s="139">
        <f>'D Master'!AT32</f>
        <v>-35.465994962216627</v>
      </c>
      <c r="AM32" s="137" t="str">
        <f t="shared" si="9"/>
        <v>Y</v>
      </c>
      <c r="AN32" s="137" t="str">
        <f t="shared" si="10"/>
        <v>N</v>
      </c>
      <c r="AO32" s="137" t="str">
        <f t="shared" si="11"/>
        <v>Y</v>
      </c>
    </row>
    <row r="33" spans="1:41" x14ac:dyDescent="0.3">
      <c r="A33" s="137" t="str">
        <f>'D Data'!A33</f>
        <v>CENTURYTEX</v>
      </c>
      <c r="C33" s="137" t="str">
        <f>'D Master'!G33</f>
        <v>Y</v>
      </c>
      <c r="D33" s="137" t="str">
        <f>'D Master'!H33</f>
        <v>Y</v>
      </c>
      <c r="E33" s="137" t="str">
        <f>'D Master'!I33</f>
        <v>N</v>
      </c>
      <c r="F33" s="137" t="str">
        <f>'D Master'!J33</f>
        <v>Y</v>
      </c>
      <c r="G33" s="139">
        <f>'D Master'!K33</f>
        <v>1.7665852283405332</v>
      </c>
      <c r="H33" s="139">
        <f>'D Master'!L33</f>
        <v>1.9309604995977245</v>
      </c>
      <c r="I33" s="139">
        <f>'D Master'!M33</f>
        <v>-6.1262779032823456E-2</v>
      </c>
      <c r="J33" s="139">
        <f>'D Master'!N33</f>
        <v>0.2495009980040051</v>
      </c>
      <c r="K33" s="137" t="str">
        <f t="shared" si="3"/>
        <v>N</v>
      </c>
      <c r="L33" s="137" t="str">
        <f t="shared" si="4"/>
        <v>Y</v>
      </c>
      <c r="M33" s="137" t="str">
        <f t="shared" si="5"/>
        <v>N</v>
      </c>
      <c r="O33" s="137">
        <f>'D Master'!R33-'D Master'!S33</f>
        <v>223959</v>
      </c>
      <c r="P33" s="137">
        <f>'D Master'!S33-'D Master'!T33</f>
        <v>82922</v>
      </c>
      <c r="Q33" s="137">
        <f>'D Master'!T33-'D Master'!U33</f>
        <v>-145717</v>
      </c>
      <c r="R33" s="137">
        <f>'D Master'!U33-'D Master'!V33</f>
        <v>-42010</v>
      </c>
      <c r="S33" s="137" t="str">
        <f>'D Master'!W33</f>
        <v>Y</v>
      </c>
      <c r="T33" s="137" t="str">
        <f>'D Master'!X33</f>
        <v>Y</v>
      </c>
      <c r="U33" s="137" t="str">
        <f>'D Master'!Y33</f>
        <v>N</v>
      </c>
      <c r="V33" s="137" t="str">
        <f>'D Master'!Z33</f>
        <v>N</v>
      </c>
      <c r="W33" s="139">
        <f>'D Master'!AA33</f>
        <v>133.25261347882739</v>
      </c>
      <c r="X33" s="139">
        <f>'D Master'!AB33</f>
        <v>97.384584669226882</v>
      </c>
      <c r="Y33" s="139">
        <f>'D Master'!AC33</f>
        <v>-63.117566033976424</v>
      </c>
      <c r="Z33" s="139">
        <f>'D Master'!AD33</f>
        <v>-15.395271112153505</v>
      </c>
      <c r="AA33" s="137" t="str">
        <f t="shared" si="6"/>
        <v>Y</v>
      </c>
      <c r="AB33" s="137" t="str">
        <f t="shared" si="7"/>
        <v>Y</v>
      </c>
      <c r="AC33" s="137" t="str">
        <f t="shared" si="8"/>
        <v>N</v>
      </c>
      <c r="AE33" s="137" t="str">
        <f>'D Master'!AM33</f>
        <v>Y</v>
      </c>
      <c r="AF33" s="137" t="str">
        <f>'D Master'!AN33</f>
        <v>Y</v>
      </c>
      <c r="AG33" s="137" t="str">
        <f>'D Master'!AO33</f>
        <v>N</v>
      </c>
      <c r="AH33" s="137" t="str">
        <f>'D Master'!AP33</f>
        <v>N</v>
      </c>
      <c r="AI33" s="139">
        <f>'D Master'!AQ33</f>
        <v>66.692486444616577</v>
      </c>
      <c r="AJ33" s="139">
        <f>'D Master'!AR33</f>
        <v>39.567567567567572</v>
      </c>
      <c r="AK33" s="139">
        <f>'D Master'!AS33</f>
        <v>-35.450104675505933</v>
      </c>
      <c r="AL33" s="139">
        <f>'D Master'!AT33</f>
        <v>-1.1724137931034477</v>
      </c>
      <c r="AM33" s="137" t="str">
        <f t="shared" si="9"/>
        <v>Y</v>
      </c>
      <c r="AN33" s="137" t="str">
        <f t="shared" si="10"/>
        <v>Y</v>
      </c>
      <c r="AO33" s="137" t="str">
        <f t="shared" si="11"/>
        <v>N</v>
      </c>
    </row>
    <row r="34" spans="1:41" x14ac:dyDescent="0.3">
      <c r="A34" s="137" t="str">
        <f>'D Data'!A34</f>
        <v>CESC</v>
      </c>
      <c r="C34" s="137" t="str">
        <f>'D Master'!G34</f>
        <v>N</v>
      </c>
      <c r="D34" s="137" t="str">
        <f>'D Master'!H34</f>
        <v>N</v>
      </c>
      <c r="E34" s="137" t="str">
        <f>'D Master'!I34</f>
        <v>Y</v>
      </c>
      <c r="F34" s="137" t="str">
        <f>'D Master'!J34</f>
        <v>Y</v>
      </c>
      <c r="G34" s="139">
        <f>'D Master'!K34</f>
        <v>-2.0848548078595042</v>
      </c>
      <c r="H34" s="139">
        <f>'D Master'!L34</f>
        <v>-1.1023026259221627</v>
      </c>
      <c r="I34" s="139">
        <f>'D Master'!M34</f>
        <v>0.24478960161353566</v>
      </c>
      <c r="J34" s="139">
        <f>'D Master'!N34</f>
        <v>1.9293282493718293</v>
      </c>
      <c r="K34" s="137" t="str">
        <f t="shared" si="3"/>
        <v>N</v>
      </c>
      <c r="L34" s="137" t="str">
        <f t="shared" si="4"/>
        <v>N</v>
      </c>
      <c r="M34" s="137" t="str">
        <f t="shared" si="5"/>
        <v>N</v>
      </c>
      <c r="O34" s="137">
        <f>'D Master'!R34-'D Master'!S34</f>
        <v>89751</v>
      </c>
      <c r="P34" s="137">
        <f>'D Master'!S34-'D Master'!T34</f>
        <v>10309</v>
      </c>
      <c r="Q34" s="137">
        <f>'D Master'!T34-'D Master'!U34</f>
        <v>-136501</v>
      </c>
      <c r="R34" s="137">
        <f>'D Master'!U34-'D Master'!V34</f>
        <v>126153</v>
      </c>
      <c r="S34" s="137" t="str">
        <f>'D Master'!W34</f>
        <v>Y</v>
      </c>
      <c r="T34" s="137" t="str">
        <f>'D Master'!X34</f>
        <v>Y</v>
      </c>
      <c r="U34" s="137" t="str">
        <f>'D Master'!Y34</f>
        <v>N</v>
      </c>
      <c r="V34" s="137" t="str">
        <f>'D Master'!Z34</f>
        <v>Y</v>
      </c>
      <c r="W34" s="139">
        <f>'D Master'!AA34</f>
        <v>197.75040761468296</v>
      </c>
      <c r="X34" s="139">
        <f>'D Master'!AB34</f>
        <v>29.389628531516376</v>
      </c>
      <c r="Y34" s="139">
        <f>'D Master'!AC34</f>
        <v>-79.556236813577499</v>
      </c>
      <c r="Z34" s="139">
        <f>'D Master'!AD34</f>
        <v>277.7171161254816</v>
      </c>
      <c r="AA34" s="137" t="str">
        <f t="shared" si="6"/>
        <v>Y</v>
      </c>
      <c r="AB34" s="137" t="str">
        <f t="shared" si="7"/>
        <v>Y</v>
      </c>
      <c r="AC34" s="137" t="str">
        <f t="shared" si="8"/>
        <v>N</v>
      </c>
      <c r="AE34" s="137" t="str">
        <f>'D Master'!AM34</f>
        <v>Y</v>
      </c>
      <c r="AF34" s="137" t="str">
        <f>'D Master'!AN34</f>
        <v>Y</v>
      </c>
      <c r="AG34" s="137" t="str">
        <f>'D Master'!AO34</f>
        <v>N</v>
      </c>
      <c r="AH34" s="137" t="str">
        <f>'D Master'!AP34</f>
        <v>Y</v>
      </c>
      <c r="AI34" s="139">
        <f>'D Master'!AQ34</f>
        <v>51.842546063651582</v>
      </c>
      <c r="AJ34" s="139">
        <f>'D Master'!AR34</f>
        <v>19.519519519519513</v>
      </c>
      <c r="AK34" s="139">
        <f>'D Master'!AS34</f>
        <v>-58.684863523573192</v>
      </c>
      <c r="AL34" s="139">
        <f>'D Master'!AT34</f>
        <v>354.51127819548873</v>
      </c>
      <c r="AM34" s="137" t="str">
        <f t="shared" si="9"/>
        <v>Y</v>
      </c>
      <c r="AN34" s="137" t="str">
        <f t="shared" si="10"/>
        <v>Y</v>
      </c>
      <c r="AO34" s="137" t="str">
        <f t="shared" si="11"/>
        <v>N</v>
      </c>
    </row>
    <row r="35" spans="1:41" x14ac:dyDescent="0.3">
      <c r="A35" s="137" t="str">
        <f>'D Data'!A35</f>
        <v>CHOLAFIN</v>
      </c>
      <c r="C35" s="137" t="str">
        <f>'D Master'!G35</f>
        <v>N</v>
      </c>
      <c r="D35" s="137" t="str">
        <f>'D Master'!H35</f>
        <v>Y</v>
      </c>
      <c r="E35" s="137" t="str">
        <f>'D Master'!I35</f>
        <v>Y</v>
      </c>
      <c r="F35" s="137" t="str">
        <f>'D Master'!J35</f>
        <v>N</v>
      </c>
      <c r="G35" s="139">
        <f>'D Master'!K35</f>
        <v>-6.1400224634968295</v>
      </c>
      <c r="H35" s="139">
        <f>'D Master'!L35</f>
        <v>1.7911585365853835</v>
      </c>
      <c r="I35" s="139">
        <f>'D Master'!M35</f>
        <v>1.650267296815678</v>
      </c>
      <c r="J35" s="139">
        <f>'D Master'!N35</f>
        <v>-1.8105743628756148</v>
      </c>
      <c r="K35" s="137" t="str">
        <f t="shared" si="3"/>
        <v>N</v>
      </c>
      <c r="L35" s="137" t="str">
        <f t="shared" si="4"/>
        <v>Y</v>
      </c>
      <c r="M35" s="137" t="str">
        <f t="shared" si="5"/>
        <v>Y</v>
      </c>
      <c r="O35" s="137">
        <f>'D Master'!R35-'D Master'!S35</f>
        <v>3265078</v>
      </c>
      <c r="P35" s="137">
        <f>'D Master'!S35-'D Master'!T35</f>
        <v>617158</v>
      </c>
      <c r="Q35" s="137">
        <f>'D Master'!T35-'D Master'!U35</f>
        <v>372847</v>
      </c>
      <c r="R35" s="137">
        <f>'D Master'!U35-'D Master'!V35</f>
        <v>-4790508</v>
      </c>
      <c r="S35" s="137" t="str">
        <f>'D Master'!W35</f>
        <v>Y</v>
      </c>
      <c r="T35" s="137" t="str">
        <f>'D Master'!X35</f>
        <v>Y</v>
      </c>
      <c r="U35" s="137" t="str">
        <f>'D Master'!Y35</f>
        <v>Y</v>
      </c>
      <c r="V35" s="137" t="str">
        <f>'D Master'!Z35</f>
        <v>N</v>
      </c>
      <c r="W35" s="139">
        <f>'D Master'!AA35</f>
        <v>137.41922341685472</v>
      </c>
      <c r="X35" s="139">
        <f>'D Master'!AB35</f>
        <v>35.088922244206408</v>
      </c>
      <c r="Y35" s="139">
        <f>'D Master'!AC35</f>
        <v>26.901073814947118</v>
      </c>
      <c r="Z35" s="139">
        <f>'D Master'!AD35</f>
        <v>-77.560223822516988</v>
      </c>
      <c r="AA35" s="137" t="str">
        <f t="shared" si="6"/>
        <v>Y</v>
      </c>
      <c r="AB35" s="137" t="str">
        <f t="shared" si="7"/>
        <v>Y</v>
      </c>
      <c r="AC35" s="137" t="str">
        <f t="shared" si="8"/>
        <v>Y</v>
      </c>
      <c r="AE35" s="137" t="str">
        <f>'D Master'!AM35</f>
        <v>Y</v>
      </c>
      <c r="AF35" s="137" t="str">
        <f>'D Master'!AN35</f>
        <v>Y</v>
      </c>
      <c r="AG35" s="137" t="str">
        <f>'D Master'!AO35</f>
        <v>Y</v>
      </c>
      <c r="AH35" s="137" t="str">
        <f>'D Master'!AP35</f>
        <v>N</v>
      </c>
      <c r="AI35" s="139">
        <f>'D Master'!AQ35</f>
        <v>54.842219804134942</v>
      </c>
      <c r="AJ35" s="139">
        <f>'D Master'!AR35</f>
        <v>22.207446808510639</v>
      </c>
      <c r="AK35" s="139">
        <f>'D Master'!AS35</f>
        <v>32.74492497793468</v>
      </c>
      <c r="AL35" s="139">
        <f>'D Master'!AT35</f>
        <v>-65.85292344786015</v>
      </c>
      <c r="AM35" s="137" t="str">
        <f t="shared" si="9"/>
        <v>Y</v>
      </c>
      <c r="AN35" s="137" t="str">
        <f t="shared" si="10"/>
        <v>N</v>
      </c>
      <c r="AO35" s="137" t="str">
        <f t="shared" si="11"/>
        <v>Y</v>
      </c>
    </row>
    <row r="36" spans="1:41" x14ac:dyDescent="0.3">
      <c r="A36" s="137" t="str">
        <f>'D Data'!A36</f>
        <v>CIPLA</v>
      </c>
      <c r="C36" s="137" t="str">
        <f>'D Master'!G36</f>
        <v>Y</v>
      </c>
      <c r="D36" s="137" t="str">
        <f>'D Master'!H36</f>
        <v>Y</v>
      </c>
      <c r="E36" s="137" t="str">
        <f>'D Master'!I36</f>
        <v>Y</v>
      </c>
      <c r="F36" s="137" t="str">
        <f>'D Master'!J36</f>
        <v>Y</v>
      </c>
      <c r="G36" s="139">
        <f>'D Master'!K36</f>
        <v>1.408336967230329</v>
      </c>
      <c r="H36" s="139">
        <f>'D Master'!L36</f>
        <v>1.1451254573967575</v>
      </c>
      <c r="I36" s="139">
        <f>'D Master'!M36</f>
        <v>2.130499340996677</v>
      </c>
      <c r="J36" s="139">
        <f>'D Master'!N36</f>
        <v>1.4539607312119216</v>
      </c>
      <c r="K36" s="137" t="str">
        <f t="shared" si="3"/>
        <v>Y</v>
      </c>
      <c r="L36" s="137" t="str">
        <f t="shared" si="4"/>
        <v>N</v>
      </c>
      <c r="M36" s="137" t="str">
        <f t="shared" si="5"/>
        <v>Y</v>
      </c>
      <c r="O36" s="137">
        <f>'D Master'!R36-'D Master'!S36</f>
        <v>636905</v>
      </c>
      <c r="P36" s="137">
        <f>'D Master'!S36-'D Master'!T36</f>
        <v>-971014</v>
      </c>
      <c r="Q36" s="137">
        <f>'D Master'!T36-'D Master'!U36</f>
        <v>1239197</v>
      </c>
      <c r="R36" s="137">
        <f>'D Master'!U36-'D Master'!V36</f>
        <v>-2793788</v>
      </c>
      <c r="S36" s="137" t="str">
        <f>'D Master'!W36</f>
        <v>Y</v>
      </c>
      <c r="T36" s="137" t="str">
        <f>'D Master'!X36</f>
        <v>N</v>
      </c>
      <c r="U36" s="137" t="str">
        <f>'D Master'!Y36</f>
        <v>Y</v>
      </c>
      <c r="V36" s="137" t="str">
        <f>'D Master'!Z36</f>
        <v>N</v>
      </c>
      <c r="W36" s="139">
        <f>'D Master'!AA36</f>
        <v>43.350049754494577</v>
      </c>
      <c r="X36" s="139">
        <f>'D Master'!AB36</f>
        <v>-39.79193747469499</v>
      </c>
      <c r="Y36" s="139">
        <f>'D Master'!AC36</f>
        <v>103.17776976614259</v>
      </c>
      <c r="Z36" s="139">
        <f>'D Master'!AD36</f>
        <v>-69.935283676181569</v>
      </c>
      <c r="AA36" s="137" t="str">
        <f t="shared" si="6"/>
        <v>Y</v>
      </c>
      <c r="AB36" s="137" t="str">
        <f t="shared" si="7"/>
        <v>N</v>
      </c>
      <c r="AC36" s="137" t="str">
        <f t="shared" si="8"/>
        <v>Y</v>
      </c>
      <c r="AE36" s="137" t="str">
        <f>'D Master'!AM36</f>
        <v>Y</v>
      </c>
      <c r="AF36" s="137" t="str">
        <f>'D Master'!AN36</f>
        <v>Y</v>
      </c>
      <c r="AG36" s="137" t="str">
        <f>'D Master'!AO36</f>
        <v>Y</v>
      </c>
      <c r="AH36" s="137" t="str">
        <f>'D Master'!AP36</f>
        <v>N</v>
      </c>
      <c r="AI36" s="139">
        <f>'D Master'!AQ36</f>
        <v>4.3642241379310471</v>
      </c>
      <c r="AJ36" s="139">
        <f>'D Master'!AR36</f>
        <v>2.2026431718061596</v>
      </c>
      <c r="AK36" s="139">
        <f>'D Master'!AS36</f>
        <v>65.542388331814024</v>
      </c>
      <c r="AL36" s="139">
        <f>'D Master'!AT36</f>
        <v>-37.134670487106007</v>
      </c>
      <c r="AM36" s="137" t="str">
        <f t="shared" si="9"/>
        <v>Y</v>
      </c>
      <c r="AN36" s="137" t="str">
        <f t="shared" si="10"/>
        <v>N</v>
      </c>
      <c r="AO36" s="137" t="str">
        <f t="shared" si="11"/>
        <v>Y</v>
      </c>
    </row>
    <row r="37" spans="1:41" x14ac:dyDescent="0.3">
      <c r="A37" s="137" t="str">
        <f>'D Data'!A37</f>
        <v>COALINDIA</v>
      </c>
      <c r="C37" s="137" t="str">
        <f>'D Master'!G37</f>
        <v>N</v>
      </c>
      <c r="D37" s="137" t="str">
        <f>'D Master'!H37</f>
        <v>Y</v>
      </c>
      <c r="E37" s="137" t="str">
        <f>'D Master'!I37</f>
        <v>Y</v>
      </c>
      <c r="F37" s="137" t="str">
        <f>'D Master'!J37</f>
        <v>N</v>
      </c>
      <c r="G37" s="139">
        <f>'D Master'!K37</f>
        <v>-0.32884183509785914</v>
      </c>
      <c r="H37" s="139">
        <f>'D Master'!L37</f>
        <v>0.94729171726985806</v>
      </c>
      <c r="I37" s="139">
        <f>'D Master'!M37</f>
        <v>0.23535140399286339</v>
      </c>
      <c r="J37" s="139">
        <f>'D Master'!N37</f>
        <v>-8.1149070843180345E-3</v>
      </c>
      <c r="K37" s="137" t="str">
        <f t="shared" si="3"/>
        <v>N</v>
      </c>
      <c r="L37" s="137" t="str">
        <f t="shared" si="4"/>
        <v>Y</v>
      </c>
      <c r="M37" s="137" t="str">
        <f t="shared" si="5"/>
        <v>Y</v>
      </c>
      <c r="O37" s="137">
        <f>'D Master'!R37-'D Master'!S37</f>
        <v>348913</v>
      </c>
      <c r="P37" s="137">
        <f>'D Master'!S37-'D Master'!T37</f>
        <v>-1764371</v>
      </c>
      <c r="Q37" s="137">
        <f>'D Master'!T37-'D Master'!U37</f>
        <v>-74918</v>
      </c>
      <c r="R37" s="137">
        <f>'D Master'!U37-'D Master'!V37</f>
        <v>-4217322</v>
      </c>
      <c r="S37" s="137" t="str">
        <f>'D Master'!W37</f>
        <v>Y</v>
      </c>
      <c r="T37" s="137" t="str">
        <f>'D Master'!X37</f>
        <v>N</v>
      </c>
      <c r="U37" s="137" t="str">
        <f>'D Master'!Y37</f>
        <v>N</v>
      </c>
      <c r="V37" s="137" t="str">
        <f>'D Master'!Z37</f>
        <v>N</v>
      </c>
      <c r="W37" s="139">
        <f>'D Master'!AA37</f>
        <v>17.981600596581409</v>
      </c>
      <c r="X37" s="139">
        <f>'D Master'!AB37</f>
        <v>-47.624434511277386</v>
      </c>
      <c r="Y37" s="139">
        <f>'D Master'!AC37</f>
        <v>-1.9821265197723192</v>
      </c>
      <c r="Z37" s="139">
        <f>'D Master'!AD37</f>
        <v>-52.736301112917339</v>
      </c>
      <c r="AA37" s="137" t="str">
        <f t="shared" si="6"/>
        <v>Y</v>
      </c>
      <c r="AB37" s="137" t="str">
        <f t="shared" si="7"/>
        <v>N</v>
      </c>
      <c r="AC37" s="137" t="str">
        <f t="shared" si="8"/>
        <v>Y</v>
      </c>
      <c r="AE37" s="137" t="str">
        <f>'D Master'!AM37</f>
        <v>Y</v>
      </c>
      <c r="AF37" s="137" t="str">
        <f>'D Master'!AN37</f>
        <v>N</v>
      </c>
      <c r="AG37" s="137" t="str">
        <f>'D Master'!AO37</f>
        <v>Y</v>
      </c>
      <c r="AH37" s="137" t="str">
        <f>'D Master'!AP37</f>
        <v>Y</v>
      </c>
      <c r="AI37" s="139">
        <f>'D Master'!AQ37</f>
        <v>2.391581632653061</v>
      </c>
      <c r="AJ37" s="139">
        <f>'D Master'!AR37</f>
        <v>-31.543331150403848</v>
      </c>
      <c r="AK37" s="139">
        <f>'D Master'!AS37</f>
        <v>15.594246782740345</v>
      </c>
      <c r="AL37" s="139">
        <f>'D Master'!AT37</f>
        <v>20.602556299452232</v>
      </c>
      <c r="AM37" s="137" t="str">
        <f t="shared" si="9"/>
        <v>Y</v>
      </c>
      <c r="AN37" s="137" t="str">
        <f t="shared" si="10"/>
        <v>N</v>
      </c>
      <c r="AO37" s="137" t="str">
        <f t="shared" si="11"/>
        <v>N</v>
      </c>
    </row>
    <row r="38" spans="1:41" x14ac:dyDescent="0.3">
      <c r="A38" s="137" t="str">
        <f>'D Data'!A38</f>
        <v>COLPAL</v>
      </c>
      <c r="C38" s="137" t="str">
        <f>'D Master'!G38</f>
        <v>N</v>
      </c>
      <c r="D38" s="137" t="str">
        <f>'D Master'!H38</f>
        <v>N</v>
      </c>
      <c r="E38" s="137" t="str">
        <f>'D Master'!I38</f>
        <v>Y</v>
      </c>
      <c r="F38" s="137" t="str">
        <f>'D Master'!J38</f>
        <v>N</v>
      </c>
      <c r="G38" s="139">
        <f>'D Master'!K38</f>
        <v>-0.3599311697387278</v>
      </c>
      <c r="H38" s="139">
        <f>'D Master'!L38</f>
        <v>-2.8868115910301562</v>
      </c>
      <c r="I38" s="139">
        <f>'D Master'!M38</f>
        <v>0.97558818978283435</v>
      </c>
      <c r="J38" s="139">
        <f>'D Master'!N38</f>
        <v>-0.9386929831604538</v>
      </c>
      <c r="K38" s="137" t="str">
        <f t="shared" si="3"/>
        <v>Y</v>
      </c>
      <c r="L38" s="137" t="str">
        <f t="shared" si="4"/>
        <v>N</v>
      </c>
      <c r="M38" s="137" t="str">
        <f t="shared" si="5"/>
        <v>Y</v>
      </c>
      <c r="O38" s="137">
        <f>'D Master'!R38-'D Master'!S38</f>
        <v>-446362</v>
      </c>
      <c r="P38" s="137">
        <f>'D Master'!S38-'D Master'!T38</f>
        <v>460044</v>
      </c>
      <c r="Q38" s="137">
        <f>'D Master'!T38-'D Master'!U38</f>
        <v>62903</v>
      </c>
      <c r="R38" s="137">
        <f>'D Master'!U38-'D Master'!V38</f>
        <v>-107240</v>
      </c>
      <c r="S38" s="137" t="str">
        <f>'D Master'!W38</f>
        <v>N</v>
      </c>
      <c r="T38" s="137" t="str">
        <f>'D Master'!X38</f>
        <v>Y</v>
      </c>
      <c r="U38" s="137" t="str">
        <f>'D Master'!Y38</f>
        <v>Y</v>
      </c>
      <c r="V38" s="137" t="str">
        <f>'D Master'!Z38</f>
        <v>N</v>
      </c>
      <c r="W38" s="139">
        <f>'D Master'!AA38</f>
        <v>-53.03176473942839</v>
      </c>
      <c r="X38" s="139">
        <f>'D Master'!AB38</f>
        <v>120.54270471958159</v>
      </c>
      <c r="Y38" s="139">
        <f>'D Master'!AC38</f>
        <v>19.73483172858214</v>
      </c>
      <c r="Z38" s="139">
        <f>'D Master'!AD38</f>
        <v>-25.174831741321796</v>
      </c>
      <c r="AA38" s="137" t="str">
        <f t="shared" si="6"/>
        <v>N</v>
      </c>
      <c r="AB38" s="137" t="str">
        <f t="shared" si="7"/>
        <v>Y</v>
      </c>
      <c r="AC38" s="137" t="str">
        <f t="shared" si="8"/>
        <v>Y</v>
      </c>
      <c r="AE38" s="137" t="str">
        <f>'D Master'!AM38</f>
        <v>Y</v>
      </c>
      <c r="AF38" s="137" t="str">
        <f>'D Master'!AN38</f>
        <v>N</v>
      </c>
      <c r="AG38" s="137" t="str">
        <f>'D Master'!AO38</f>
        <v>N</v>
      </c>
      <c r="AH38" s="137" t="str">
        <f>'D Master'!AP38</f>
        <v>Y</v>
      </c>
      <c r="AI38" s="139">
        <f>'D Master'!AQ38</f>
        <v>9.6153846153846185</v>
      </c>
      <c r="AJ38" s="139">
        <f>'D Master'!AR38</f>
        <v>-2.3564064801178222</v>
      </c>
      <c r="AK38" s="139">
        <f>'D Master'!AS38</f>
        <v>-2.3723939611790081</v>
      </c>
      <c r="AL38" s="139">
        <f>'D Master'!AT38</f>
        <v>13.736713000817657</v>
      </c>
      <c r="AM38" s="137" t="str">
        <f t="shared" si="9"/>
        <v>Y</v>
      </c>
      <c r="AN38" s="137" t="str">
        <f t="shared" si="10"/>
        <v>Y</v>
      </c>
      <c r="AO38" s="137" t="str">
        <f t="shared" si="11"/>
        <v>N</v>
      </c>
    </row>
    <row r="39" spans="1:41" x14ac:dyDescent="0.3">
      <c r="A39" s="137" t="str">
        <f>'D Data'!A39</f>
        <v>CONCOR</v>
      </c>
      <c r="C39" s="137" t="str">
        <f>'D Master'!G39</f>
        <v>N</v>
      </c>
      <c r="D39" s="137" t="str">
        <f>'D Master'!H39</f>
        <v>Y</v>
      </c>
      <c r="E39" s="137" t="str">
        <f>'D Master'!I39</f>
        <v>N</v>
      </c>
      <c r="F39" s="137" t="str">
        <f>'D Master'!J39</f>
        <v>Y</v>
      </c>
      <c r="G39" s="139">
        <f>'D Master'!K39</f>
        <v>-0.5668174456916214</v>
      </c>
      <c r="H39" s="139">
        <f>'D Master'!L39</f>
        <v>2.8842286699224253</v>
      </c>
      <c r="I39" s="139">
        <f>'D Master'!M39</f>
        <v>-2.6075765206199968</v>
      </c>
      <c r="J39" s="139">
        <f>'D Master'!N39</f>
        <v>1.7623779289923973</v>
      </c>
      <c r="K39" s="137" t="str">
        <f t="shared" si="3"/>
        <v>N</v>
      </c>
      <c r="L39" s="137" t="str">
        <f t="shared" si="4"/>
        <v>Y</v>
      </c>
      <c r="M39" s="137" t="str">
        <f t="shared" si="5"/>
        <v>N</v>
      </c>
      <c r="O39" s="137">
        <f>'D Master'!R39-'D Master'!S39</f>
        <v>-15551</v>
      </c>
      <c r="P39" s="137">
        <f>'D Master'!S39-'D Master'!T39</f>
        <v>149092</v>
      </c>
      <c r="Q39" s="137">
        <f>'D Master'!T39-'D Master'!U39</f>
        <v>49300</v>
      </c>
      <c r="R39" s="137">
        <f>'D Master'!U39-'D Master'!V39</f>
        <v>-329512</v>
      </c>
      <c r="S39" s="137" t="str">
        <f>'D Master'!W39</f>
        <v>N</v>
      </c>
      <c r="T39" s="137" t="str">
        <f>'D Master'!X39</f>
        <v>Y</v>
      </c>
      <c r="U39" s="137" t="str">
        <f>'D Master'!Y39</f>
        <v>Y</v>
      </c>
      <c r="V39" s="137" t="str">
        <f>'D Master'!Z39</f>
        <v>N</v>
      </c>
      <c r="W39" s="139">
        <f>'D Master'!AA39</f>
        <v>-3.3649466511737605</v>
      </c>
      <c r="X39" s="139">
        <f>'D Master'!AB39</f>
        <v>47.624858251744904</v>
      </c>
      <c r="Y39" s="139">
        <f>'D Master'!AC39</f>
        <v>18.691588785046729</v>
      </c>
      <c r="Z39" s="139">
        <f>'D Master'!AD39</f>
        <v>-55.541939801135079</v>
      </c>
      <c r="AA39" s="137" t="str">
        <f t="shared" si="6"/>
        <v>N</v>
      </c>
      <c r="AB39" s="137" t="str">
        <f t="shared" si="7"/>
        <v>Y</v>
      </c>
      <c r="AC39" s="137" t="str">
        <f t="shared" si="8"/>
        <v>Y</v>
      </c>
      <c r="AE39" s="137" t="str">
        <f>'D Master'!AM39</f>
        <v>N</v>
      </c>
      <c r="AF39" s="137" t="str">
        <f>'D Master'!AN39</f>
        <v>Y</v>
      </c>
      <c r="AG39" s="137" t="str">
        <f>'D Master'!AO39</f>
        <v>Y</v>
      </c>
      <c r="AH39" s="137" t="str">
        <f>'D Master'!AP39</f>
        <v>N</v>
      </c>
      <c r="AI39" s="139">
        <f>'D Master'!AQ39</f>
        <v>-3.8811881188118824</v>
      </c>
      <c r="AJ39" s="139">
        <f>'D Master'!AR39</f>
        <v>14.720581553839157</v>
      </c>
      <c r="AK39" s="139">
        <f>'D Master'!AS39</f>
        <v>111.83830606352262</v>
      </c>
      <c r="AL39" s="139">
        <f>'D Master'!AT39</f>
        <v>-68.020929516774402</v>
      </c>
      <c r="AM39" s="137" t="str">
        <f t="shared" si="9"/>
        <v>N</v>
      </c>
      <c r="AN39" s="137" t="str">
        <f t="shared" si="10"/>
        <v>N</v>
      </c>
      <c r="AO39" s="137" t="str">
        <f t="shared" si="11"/>
        <v>Y</v>
      </c>
    </row>
    <row r="40" spans="1:41" x14ac:dyDescent="0.3">
      <c r="A40" s="137" t="str">
        <f>'D Data'!A40</f>
        <v>CUMMINSIND</v>
      </c>
      <c r="C40" s="137" t="str">
        <f>'D Master'!G40</f>
        <v>N</v>
      </c>
      <c r="D40" s="137" t="str">
        <f>'D Master'!H40</f>
        <v>Y</v>
      </c>
      <c r="E40" s="137" t="str">
        <f>'D Master'!I40</f>
        <v>Y</v>
      </c>
      <c r="F40" s="137" t="str">
        <f>'D Master'!J40</f>
        <v>Y</v>
      </c>
      <c r="G40" s="139">
        <f>'D Master'!K40</f>
        <v>-2.2068802737947775</v>
      </c>
      <c r="H40" s="139">
        <f>'D Master'!L40</f>
        <v>2.4142619731077231</v>
      </c>
      <c r="I40" s="139">
        <f>'D Master'!M40</f>
        <v>1.0935638574090432</v>
      </c>
      <c r="J40" s="139">
        <f>'D Master'!N40</f>
        <v>1.8765170847077954</v>
      </c>
      <c r="K40" s="137" t="str">
        <f t="shared" si="3"/>
        <v>N</v>
      </c>
      <c r="L40" s="137" t="str">
        <f t="shared" si="4"/>
        <v>Y</v>
      </c>
      <c r="M40" s="137" t="str">
        <f t="shared" si="5"/>
        <v>N</v>
      </c>
      <c r="O40" s="137">
        <f>'D Master'!R40-'D Master'!S40</f>
        <v>36160</v>
      </c>
      <c r="P40" s="137">
        <f>'D Master'!S40-'D Master'!T40</f>
        <v>32117</v>
      </c>
      <c r="Q40" s="137">
        <f>'D Master'!T40-'D Master'!U40</f>
        <v>-83840</v>
      </c>
      <c r="R40" s="137">
        <f>'D Master'!U40-'D Master'!V40</f>
        <v>-297169</v>
      </c>
      <c r="S40" s="137" t="str">
        <f>'D Master'!W40</f>
        <v>Y</v>
      </c>
      <c r="T40" s="137" t="str">
        <f>'D Master'!X40</f>
        <v>Y</v>
      </c>
      <c r="U40" s="137" t="str">
        <f>'D Master'!Y40</f>
        <v>N</v>
      </c>
      <c r="V40" s="137" t="str">
        <f>'D Master'!Z40</f>
        <v>N</v>
      </c>
      <c r="W40" s="139">
        <f>'D Master'!AA40</f>
        <v>26.118109326245232</v>
      </c>
      <c r="X40" s="139">
        <f>'D Master'!AB40</f>
        <v>30.204738035003903</v>
      </c>
      <c r="Y40" s="139">
        <f>'D Master'!AC40</f>
        <v>-44.086637815439786</v>
      </c>
      <c r="Z40" s="139">
        <f>'D Master'!AD40</f>
        <v>-60.977756802232527</v>
      </c>
      <c r="AA40" s="137" t="str">
        <f t="shared" si="6"/>
        <v>N</v>
      </c>
      <c r="AB40" s="137" t="str">
        <f t="shared" si="7"/>
        <v>Y</v>
      </c>
      <c r="AC40" s="137" t="str">
        <f t="shared" si="8"/>
        <v>Y</v>
      </c>
      <c r="AE40" s="137" t="str">
        <f>'D Master'!AM40</f>
        <v>N</v>
      </c>
      <c r="AF40" s="137" t="str">
        <f>'D Master'!AN40</f>
        <v>Y</v>
      </c>
      <c r="AG40" s="137" t="str">
        <f>'D Master'!AO40</f>
        <v>Y</v>
      </c>
      <c r="AH40" s="137" t="str">
        <f>'D Master'!AP40</f>
        <v>N</v>
      </c>
      <c r="AI40" s="139">
        <f>'D Master'!AQ40</f>
        <v>-2.5013027618551349</v>
      </c>
      <c r="AJ40" s="139">
        <f>'D Master'!AR40</f>
        <v>64.297945205479465</v>
      </c>
      <c r="AK40" s="139">
        <f>'D Master'!AS40</f>
        <v>30.211817168338897</v>
      </c>
      <c r="AL40" s="139">
        <f>'D Master'!AT40</f>
        <v>-49.521665728756325</v>
      </c>
      <c r="AM40" s="137" t="str">
        <f t="shared" si="9"/>
        <v>N</v>
      </c>
      <c r="AN40" s="137" t="str">
        <f t="shared" si="10"/>
        <v>Y</v>
      </c>
      <c r="AO40" s="137" t="str">
        <f t="shared" si="11"/>
        <v>Y</v>
      </c>
    </row>
    <row r="41" spans="1:41" x14ac:dyDescent="0.3">
      <c r="A41" s="137" t="str">
        <f>'D Data'!A41</f>
        <v>DABUR</v>
      </c>
      <c r="C41" s="137" t="str">
        <f>'D Master'!G41</f>
        <v>N</v>
      </c>
      <c r="D41" s="137" t="str">
        <f>'D Master'!H41</f>
        <v>Y</v>
      </c>
      <c r="E41" s="137" t="str">
        <f>'D Master'!I41</f>
        <v>Y</v>
      </c>
      <c r="F41" s="137" t="str">
        <f>'D Master'!J41</f>
        <v>Y</v>
      </c>
      <c r="G41" s="139">
        <f>'D Master'!K41</f>
        <v>-1.6091643598226493</v>
      </c>
      <c r="H41" s="139">
        <f>'D Master'!L41</f>
        <v>0.84657285519744929</v>
      </c>
      <c r="I41" s="139">
        <f>'D Master'!M41</f>
        <v>0.36217853807431083</v>
      </c>
      <c r="J41" s="139">
        <f>'D Master'!N41</f>
        <v>0.5819414850963327</v>
      </c>
      <c r="K41" s="137" t="str">
        <f t="shared" si="3"/>
        <v>N</v>
      </c>
      <c r="L41" s="137" t="str">
        <f t="shared" si="4"/>
        <v>Y</v>
      </c>
      <c r="M41" s="137" t="str">
        <f t="shared" si="5"/>
        <v>N</v>
      </c>
      <c r="O41" s="137">
        <f>'D Master'!R41-'D Master'!S41</f>
        <v>51287</v>
      </c>
      <c r="P41" s="137">
        <f>'D Master'!S41-'D Master'!T41</f>
        <v>254251</v>
      </c>
      <c r="Q41" s="137">
        <f>'D Master'!T41-'D Master'!U41</f>
        <v>-230835</v>
      </c>
      <c r="R41" s="137">
        <f>'D Master'!U41-'D Master'!V41</f>
        <v>243724</v>
      </c>
      <c r="S41" s="137" t="str">
        <f>'D Master'!W41</f>
        <v>Y</v>
      </c>
      <c r="T41" s="137" t="str">
        <f>'D Master'!X41</f>
        <v>Y</v>
      </c>
      <c r="U41" s="137" t="str">
        <f>'D Master'!Y41</f>
        <v>N</v>
      </c>
      <c r="V41" s="137" t="str">
        <f>'D Master'!Z41</f>
        <v>Y</v>
      </c>
      <c r="W41" s="139">
        <f>'D Master'!AA41</f>
        <v>4.3683717856008206</v>
      </c>
      <c r="X41" s="139">
        <f>'D Master'!AB41</f>
        <v>27.641927284350327</v>
      </c>
      <c r="Y41" s="139">
        <f>'D Master'!AC41</f>
        <v>-20.061496371140507</v>
      </c>
      <c r="Z41" s="139">
        <f>'D Master'!AD41</f>
        <v>26.874022094732354</v>
      </c>
      <c r="AA41" s="137" t="str">
        <f t="shared" si="6"/>
        <v>N</v>
      </c>
      <c r="AB41" s="137" t="str">
        <f t="shared" si="7"/>
        <v>Y</v>
      </c>
      <c r="AC41" s="137" t="str">
        <f t="shared" si="8"/>
        <v>N</v>
      </c>
      <c r="AE41" s="137" t="str">
        <f>'D Master'!AM41</f>
        <v>N</v>
      </c>
      <c r="AF41" s="137" t="str">
        <f>'D Master'!AN41</f>
        <v>Y</v>
      </c>
      <c r="AG41" s="137" t="str">
        <f>'D Master'!AO41</f>
        <v>Y</v>
      </c>
      <c r="AH41" s="137" t="str">
        <f>'D Master'!AP41</f>
        <v>Y</v>
      </c>
      <c r="AI41" s="139">
        <f>'D Master'!AQ41</f>
        <v>-7.9480129967508129</v>
      </c>
      <c r="AJ41" s="139">
        <f>'D Master'!AR41</f>
        <v>10.677731673582295</v>
      </c>
      <c r="AK41" s="139">
        <f>'D Master'!AS41</f>
        <v>14.073840328179227</v>
      </c>
      <c r="AL41" s="139">
        <f>'D Master'!AT41</f>
        <v>6.8082237950792033</v>
      </c>
      <c r="AM41" s="137" t="str">
        <f t="shared" si="9"/>
        <v>N</v>
      </c>
      <c r="AN41" s="137" t="str">
        <f t="shared" si="10"/>
        <v>N</v>
      </c>
      <c r="AO41" s="137" t="str">
        <f t="shared" si="11"/>
        <v>Y</v>
      </c>
    </row>
    <row r="42" spans="1:41" x14ac:dyDescent="0.3">
      <c r="A42" s="137" t="str">
        <f>'D Data'!A42</f>
        <v>DIVISLAB</v>
      </c>
      <c r="C42" s="137" t="str">
        <f>'D Master'!G42</f>
        <v>N</v>
      </c>
      <c r="D42" s="137" t="str">
        <f>'D Master'!H42</f>
        <v>Y</v>
      </c>
      <c r="E42" s="137" t="str">
        <f>'D Master'!I42</f>
        <v>Y</v>
      </c>
      <c r="F42" s="137" t="str">
        <f>'D Master'!J42</f>
        <v>N</v>
      </c>
      <c r="G42" s="139">
        <f>'D Master'!K42</f>
        <v>-0.83582241531463486</v>
      </c>
      <c r="H42" s="139">
        <f>'D Master'!L42</f>
        <v>0.48131237556859929</v>
      </c>
      <c r="I42" s="139">
        <f>'D Master'!M42</f>
        <v>0.47589267356590226</v>
      </c>
      <c r="J42" s="139">
        <f>'D Master'!N42</f>
        <v>-0.48466919302792039</v>
      </c>
      <c r="K42" s="137" t="str">
        <f t="shared" si="3"/>
        <v>N</v>
      </c>
      <c r="L42" s="137" t="str">
        <f t="shared" si="4"/>
        <v>Y</v>
      </c>
      <c r="M42" s="137" t="str">
        <f t="shared" si="5"/>
        <v>Y</v>
      </c>
      <c r="O42" s="137">
        <f>'D Master'!R42-'D Master'!S42</f>
        <v>102175</v>
      </c>
      <c r="P42" s="137">
        <f>'D Master'!S42-'D Master'!T42</f>
        <v>-130760</v>
      </c>
      <c r="Q42" s="137">
        <f>'D Master'!T42-'D Master'!U42</f>
        <v>141347</v>
      </c>
      <c r="R42" s="137">
        <f>'D Master'!U42-'D Master'!V42</f>
        <v>-91065</v>
      </c>
      <c r="S42" s="137" t="str">
        <f>'D Master'!W42</f>
        <v>Y</v>
      </c>
      <c r="T42" s="137" t="str">
        <f>'D Master'!X42</f>
        <v>N</v>
      </c>
      <c r="U42" s="137" t="str">
        <f>'D Master'!Y42</f>
        <v>Y</v>
      </c>
      <c r="V42" s="137" t="str">
        <f>'D Master'!Z42</f>
        <v>N</v>
      </c>
      <c r="W42" s="139">
        <f>'D Master'!AA42</f>
        <v>98.588355622455083</v>
      </c>
      <c r="X42" s="139">
        <f>'D Master'!AB42</f>
        <v>-55.785458920297955</v>
      </c>
      <c r="Y42" s="139">
        <f>'D Master'!AC42</f>
        <v>151.9027200137559</v>
      </c>
      <c r="Z42" s="139">
        <f>'D Master'!AD42</f>
        <v>-49.460666101805387</v>
      </c>
      <c r="AA42" s="137" t="str">
        <f t="shared" si="6"/>
        <v>Y</v>
      </c>
      <c r="AB42" s="137" t="str">
        <f t="shared" si="7"/>
        <v>N</v>
      </c>
      <c r="AC42" s="137" t="str">
        <f t="shared" si="8"/>
        <v>Y</v>
      </c>
      <c r="AE42" s="137" t="str">
        <f>'D Master'!AM42</f>
        <v>Y</v>
      </c>
      <c r="AF42" s="137" t="str">
        <f>'D Master'!AN42</f>
        <v>N</v>
      </c>
      <c r="AG42" s="137" t="str">
        <f>'D Master'!AO42</f>
        <v>Y</v>
      </c>
      <c r="AH42" s="137" t="str">
        <f>'D Master'!AP42</f>
        <v>N</v>
      </c>
      <c r="AI42" s="139">
        <f>'D Master'!AQ42</f>
        <v>31.334149326805395</v>
      </c>
      <c r="AJ42" s="139">
        <f>'D Master'!AR42</f>
        <v>-16.205128205128204</v>
      </c>
      <c r="AK42" s="139">
        <f>'D Master'!AS42</f>
        <v>35.36966331135023</v>
      </c>
      <c r="AL42" s="139">
        <f>'D Master'!AT42</f>
        <v>-6.0032626427406202</v>
      </c>
      <c r="AM42" s="137" t="str">
        <f t="shared" si="9"/>
        <v>Y</v>
      </c>
      <c r="AN42" s="137" t="str">
        <f t="shared" si="10"/>
        <v>N</v>
      </c>
      <c r="AO42" s="137" t="str">
        <f t="shared" si="11"/>
        <v>Y</v>
      </c>
    </row>
    <row r="43" spans="1:41" x14ac:dyDescent="0.3">
      <c r="A43" s="137" t="str">
        <f>'D Data'!A43</f>
        <v>DLF</v>
      </c>
      <c r="C43" s="137" t="str">
        <f>'D Master'!G43</f>
        <v>N</v>
      </c>
      <c r="D43" s="137" t="str">
        <f>'D Master'!H43</f>
        <v>Y</v>
      </c>
      <c r="E43" s="137" t="str">
        <f>'D Master'!I43</f>
        <v>Y</v>
      </c>
      <c r="F43" s="137" t="str">
        <f>'D Master'!J43</f>
        <v>N</v>
      </c>
      <c r="G43" s="139">
        <f>'D Master'!K43</f>
        <v>-1.7556482947186629</v>
      </c>
      <c r="H43" s="139">
        <f>'D Master'!L43</f>
        <v>1.8243094732214673</v>
      </c>
      <c r="I43" s="139">
        <f>'D Master'!M43</f>
        <v>2.8173258003766546</v>
      </c>
      <c r="J43" s="139">
        <f>'D Master'!N43</f>
        <v>-2.2593764121103432E-2</v>
      </c>
      <c r="K43" s="137" t="str">
        <f t="shared" si="3"/>
        <v>N</v>
      </c>
      <c r="L43" s="137" t="str">
        <f t="shared" si="4"/>
        <v>N</v>
      </c>
      <c r="M43" s="137" t="str">
        <f t="shared" si="5"/>
        <v>Y</v>
      </c>
      <c r="O43" s="137">
        <f>'D Master'!R43-'D Master'!S43</f>
        <v>566445</v>
      </c>
      <c r="P43" s="137">
        <f>'D Master'!S43-'D Master'!T43</f>
        <v>-900216</v>
      </c>
      <c r="Q43" s="137">
        <f>'D Master'!T43-'D Master'!U43</f>
        <v>1028328</v>
      </c>
      <c r="R43" s="137">
        <f>'D Master'!U43-'D Master'!V43</f>
        <v>-596384</v>
      </c>
      <c r="S43" s="137" t="str">
        <f>'D Master'!W43</f>
        <v>Y</v>
      </c>
      <c r="T43" s="137" t="str">
        <f>'D Master'!X43</f>
        <v>N</v>
      </c>
      <c r="U43" s="137" t="str">
        <f>'D Master'!Y43</f>
        <v>Y</v>
      </c>
      <c r="V43" s="137" t="str">
        <f>'D Master'!Z43</f>
        <v>N</v>
      </c>
      <c r="W43" s="139">
        <f>'D Master'!AA43</f>
        <v>100.01783368412131</v>
      </c>
      <c r="X43" s="139">
        <f>'D Master'!AB43</f>
        <v>-61.382827842024881</v>
      </c>
      <c r="Y43" s="139">
        <f>'D Master'!AC43</f>
        <v>234.65379068621189</v>
      </c>
      <c r="Z43" s="139">
        <f>'D Master'!AD43</f>
        <v>-57.643028911209569</v>
      </c>
      <c r="AA43" s="137" t="str">
        <f t="shared" si="6"/>
        <v>Y</v>
      </c>
      <c r="AB43" s="137" t="str">
        <f t="shared" si="7"/>
        <v>N</v>
      </c>
      <c r="AC43" s="137" t="str">
        <f t="shared" si="8"/>
        <v>Y</v>
      </c>
      <c r="AE43" s="137" t="str">
        <f>'D Master'!AM43</f>
        <v>Y</v>
      </c>
      <c r="AF43" s="137" t="str">
        <f>'D Master'!AN43</f>
        <v>N</v>
      </c>
      <c r="AG43" s="137" t="str">
        <f>'D Master'!AO43</f>
        <v>Y</v>
      </c>
      <c r="AH43" s="137" t="str">
        <f>'D Master'!AP43</f>
        <v>N</v>
      </c>
      <c r="AI43" s="139">
        <f>'D Master'!AQ43</f>
        <v>85.196687370600415</v>
      </c>
      <c r="AJ43" s="139">
        <f>'D Master'!AR43</f>
        <v>-22.347266881028936</v>
      </c>
      <c r="AK43" s="139">
        <f>'D Master'!AS43</f>
        <v>72.29916897506925</v>
      </c>
      <c r="AL43" s="139">
        <f>'D Master'!AT43</f>
        <v>-51.084010840108405</v>
      </c>
      <c r="AM43" s="137" t="str">
        <f t="shared" si="9"/>
        <v>Y</v>
      </c>
      <c r="AN43" s="137" t="str">
        <f t="shared" si="10"/>
        <v>N</v>
      </c>
      <c r="AO43" s="137" t="str">
        <f t="shared" si="11"/>
        <v>Y</v>
      </c>
    </row>
    <row r="44" spans="1:41" x14ac:dyDescent="0.3">
      <c r="A44" s="137" t="str">
        <f>'D Data'!A44</f>
        <v>DRREDDY</v>
      </c>
      <c r="C44" s="137" t="str">
        <f>'D Master'!G44</f>
        <v>N</v>
      </c>
      <c r="D44" s="137" t="str">
        <f>'D Master'!H44</f>
        <v>Y</v>
      </c>
      <c r="E44" s="137" t="str">
        <f>'D Master'!I44</f>
        <v>Y</v>
      </c>
      <c r="F44" s="137" t="str">
        <f>'D Master'!J44</f>
        <v>Y</v>
      </c>
      <c r="G44" s="139">
        <f>'D Master'!K44</f>
        <v>-0.22159434288754287</v>
      </c>
      <c r="H44" s="139">
        <f>'D Master'!L44</f>
        <v>1.686573592596101</v>
      </c>
      <c r="I44" s="139">
        <f>'D Master'!M44</f>
        <v>2.8041016669096477</v>
      </c>
      <c r="J44" s="139">
        <f>'D Master'!N44</f>
        <v>0.53335721905103373</v>
      </c>
      <c r="K44" s="137" t="str">
        <f t="shared" si="3"/>
        <v>N</v>
      </c>
      <c r="L44" s="137" t="str">
        <f t="shared" si="4"/>
        <v>N</v>
      </c>
      <c r="M44" s="137" t="str">
        <f t="shared" si="5"/>
        <v>Y</v>
      </c>
      <c r="O44" s="137">
        <f>'D Master'!R44-'D Master'!S44</f>
        <v>-118536</v>
      </c>
      <c r="P44" s="137">
        <f>'D Master'!S44-'D Master'!T44</f>
        <v>-451475</v>
      </c>
      <c r="Q44" s="137">
        <f>'D Master'!T44-'D Master'!U44</f>
        <v>402561</v>
      </c>
      <c r="R44" s="137">
        <f>'D Master'!U44-'D Master'!V44</f>
        <v>37455</v>
      </c>
      <c r="S44" s="137" t="str">
        <f>'D Master'!W44</f>
        <v>N</v>
      </c>
      <c r="T44" s="137" t="str">
        <f>'D Master'!X44</f>
        <v>N</v>
      </c>
      <c r="U44" s="137" t="str">
        <f>'D Master'!Y44</f>
        <v>Y</v>
      </c>
      <c r="V44" s="137" t="str">
        <f>'D Master'!Z44</f>
        <v>Y</v>
      </c>
      <c r="W44" s="139">
        <f>'D Master'!AA44</f>
        <v>-29.025196503342393</v>
      </c>
      <c r="X44" s="139">
        <f>'D Master'!AB44</f>
        <v>-52.505335139818463</v>
      </c>
      <c r="Y44" s="139">
        <f>'D Master'!AC44</f>
        <v>88.029188461067477</v>
      </c>
      <c r="Z44" s="139">
        <f>'D Master'!AD44</f>
        <v>8.9210644779432613</v>
      </c>
      <c r="AA44" s="137" t="str">
        <f t="shared" si="6"/>
        <v>Y</v>
      </c>
      <c r="AB44" s="137" t="str">
        <f t="shared" si="7"/>
        <v>N</v>
      </c>
      <c r="AC44" s="137" t="str">
        <f t="shared" si="8"/>
        <v>Y</v>
      </c>
      <c r="AE44" s="137" t="str">
        <f>'D Master'!AM44</f>
        <v>Y</v>
      </c>
      <c r="AF44" s="137" t="str">
        <f>'D Master'!AN44</f>
        <v>Y</v>
      </c>
      <c r="AG44" s="137" t="str">
        <f>'D Master'!AO44</f>
        <v>N</v>
      </c>
      <c r="AH44" s="137" t="str">
        <f>'D Master'!AP44</f>
        <v>Y</v>
      </c>
      <c r="AI44" s="139">
        <f>'D Master'!AQ44</f>
        <v>21.783439490445854</v>
      </c>
      <c r="AJ44" s="139">
        <f>'D Master'!AR44</f>
        <v>15.497793035801863</v>
      </c>
      <c r="AK44" s="139">
        <f>'D Master'!AS44</f>
        <v>-58.294129678870931</v>
      </c>
      <c r="AL44" s="139">
        <f>'D Master'!AT44</f>
        <v>15.388246400755259</v>
      </c>
      <c r="AM44" s="137" t="str">
        <f t="shared" si="9"/>
        <v>Y</v>
      </c>
      <c r="AN44" s="137" t="str">
        <f t="shared" si="10"/>
        <v>Y</v>
      </c>
      <c r="AO44" s="137" t="str">
        <f t="shared" si="11"/>
        <v>N</v>
      </c>
    </row>
    <row r="45" spans="1:41" x14ac:dyDescent="0.3">
      <c r="A45" s="137" t="str">
        <f>'D Data'!A45</f>
        <v>EICHERMOT</v>
      </c>
      <c r="C45" s="137" t="str">
        <f>'D Master'!G45</f>
        <v>N</v>
      </c>
      <c r="D45" s="137" t="str">
        <f>'D Master'!H45</f>
        <v>Y</v>
      </c>
      <c r="E45" s="137" t="str">
        <f>'D Master'!I45</f>
        <v>Y</v>
      </c>
      <c r="F45" s="137" t="str">
        <f>'D Master'!J45</f>
        <v>N</v>
      </c>
      <c r="G45" s="139">
        <f>'D Master'!K45</f>
        <v>-0.55081706201309899</v>
      </c>
      <c r="H45" s="139">
        <f>'D Master'!L45</f>
        <v>5.4214339622641523</v>
      </c>
      <c r="I45" s="139">
        <f>'D Master'!M45</f>
        <v>1.4473668091778926</v>
      </c>
      <c r="J45" s="139">
        <f>'D Master'!N45</f>
        <v>-2.4120241067919639</v>
      </c>
      <c r="K45" s="137" t="str">
        <f t="shared" si="3"/>
        <v>N</v>
      </c>
      <c r="L45" s="137" t="str">
        <f t="shared" si="4"/>
        <v>Y</v>
      </c>
      <c r="M45" s="137" t="str">
        <f t="shared" si="5"/>
        <v>Y</v>
      </c>
      <c r="O45" s="137">
        <f>'D Master'!R45-'D Master'!S45</f>
        <v>-53553</v>
      </c>
      <c r="P45" s="137">
        <f>'D Master'!S45-'D Master'!T45</f>
        <v>-4390</v>
      </c>
      <c r="Q45" s="137">
        <f>'D Master'!T45-'D Master'!U45</f>
        <v>28534</v>
      </c>
      <c r="R45" s="137">
        <f>'D Master'!U45-'D Master'!V45</f>
        <v>-25841</v>
      </c>
      <c r="S45" s="137" t="str">
        <f>'D Master'!W45</f>
        <v>N</v>
      </c>
      <c r="T45" s="137" t="str">
        <f>'D Master'!X45</f>
        <v>N</v>
      </c>
      <c r="U45" s="137" t="str">
        <f>'D Master'!Y45</f>
        <v>Y</v>
      </c>
      <c r="V45" s="137" t="str">
        <f>'D Master'!Z45</f>
        <v>N</v>
      </c>
      <c r="W45" s="139">
        <f>'D Master'!AA45</f>
        <v>-69.363780017097127</v>
      </c>
      <c r="X45" s="139">
        <f>'D Master'!AB45</f>
        <v>-5.3801656943967844</v>
      </c>
      <c r="Y45" s="139">
        <f>'D Master'!AC45</f>
        <v>53.774829444800417</v>
      </c>
      <c r="Z45" s="139">
        <f>'D Master'!AD45</f>
        <v>-32.750339023864747</v>
      </c>
      <c r="AA45" s="137" t="str">
        <f t="shared" si="6"/>
        <v>N</v>
      </c>
      <c r="AB45" s="137" t="str">
        <f t="shared" si="7"/>
        <v>N</v>
      </c>
      <c r="AC45" s="137" t="str">
        <f t="shared" si="8"/>
        <v>Y</v>
      </c>
      <c r="AE45" s="137" t="str">
        <f>'D Master'!AM45</f>
        <v>N</v>
      </c>
      <c r="AF45" s="137" t="str">
        <f>'D Master'!AN45</f>
        <v>N</v>
      </c>
      <c r="AG45" s="137" t="str">
        <f>'D Master'!AO45</f>
        <v>Y</v>
      </c>
      <c r="AH45" s="137" t="str">
        <f>'D Master'!AP45</f>
        <v>N</v>
      </c>
      <c r="AI45" s="139">
        <f>'D Master'!AQ45</f>
        <v>-46.243739565943237</v>
      </c>
      <c r="AJ45" s="139">
        <f>'D Master'!AR45</f>
        <v>-21.724926494609601</v>
      </c>
      <c r="AK45" s="139">
        <f>'D Master'!AS45</f>
        <v>44.591402928672636</v>
      </c>
      <c r="AL45" s="139">
        <f>'D Master'!AT45</f>
        <v>-26.133984647592456</v>
      </c>
      <c r="AM45" s="137" t="str">
        <f t="shared" si="9"/>
        <v>N</v>
      </c>
      <c r="AN45" s="137" t="str">
        <f t="shared" si="10"/>
        <v>N</v>
      </c>
      <c r="AO45" s="137" t="str">
        <f t="shared" si="11"/>
        <v>Y</v>
      </c>
    </row>
    <row r="46" spans="1:41" x14ac:dyDescent="0.3">
      <c r="A46" s="137" t="str">
        <f>'D Data'!A46</f>
        <v>EQUITAS</v>
      </c>
      <c r="C46" s="137" t="str">
        <f>'D Master'!G46</f>
        <v>N</v>
      </c>
      <c r="D46" s="137" t="str">
        <f>'D Master'!H46</f>
        <v>Y</v>
      </c>
      <c r="E46" s="137" t="str">
        <f>'D Master'!I46</f>
        <v>Y</v>
      </c>
      <c r="F46" s="137" t="str">
        <f>'D Master'!J46</f>
        <v>N</v>
      </c>
      <c r="G46" s="139">
        <f>'D Master'!K46</f>
        <v>-5.0560562761046475</v>
      </c>
      <c r="H46" s="139">
        <f>'D Master'!L46</f>
        <v>0.48597305058537404</v>
      </c>
      <c r="I46" s="139">
        <f>'D Master'!M46</f>
        <v>1.7532029669588698</v>
      </c>
      <c r="J46" s="139">
        <f>'D Master'!N46</f>
        <v>-2.2197802197802154</v>
      </c>
      <c r="K46" s="137" t="str">
        <f t="shared" si="3"/>
        <v>N</v>
      </c>
      <c r="L46" s="137" t="str">
        <f t="shared" si="4"/>
        <v>N</v>
      </c>
      <c r="M46" s="137" t="str">
        <f t="shared" si="5"/>
        <v>Y</v>
      </c>
      <c r="O46" s="137">
        <f>'D Master'!R46-'D Master'!S46</f>
        <v>1450072</v>
      </c>
      <c r="P46" s="137">
        <f>'D Master'!S46-'D Master'!T46</f>
        <v>96551</v>
      </c>
      <c r="Q46" s="137">
        <f>'D Master'!T46-'D Master'!U46</f>
        <v>-1592628</v>
      </c>
      <c r="R46" s="137">
        <f>'D Master'!U46-'D Master'!V46</f>
        <v>-947981</v>
      </c>
      <c r="S46" s="137" t="str">
        <f>'D Master'!W46</f>
        <v>Y</v>
      </c>
      <c r="T46" s="137" t="str">
        <f>'D Master'!X46</f>
        <v>Y</v>
      </c>
      <c r="U46" s="137" t="str">
        <f>'D Master'!Y46</f>
        <v>N</v>
      </c>
      <c r="V46" s="137" t="str">
        <f>'D Master'!Z46</f>
        <v>N</v>
      </c>
      <c r="W46" s="139">
        <f>'D Master'!AA46</f>
        <v>64.091325161579476</v>
      </c>
      <c r="X46" s="139">
        <f>'D Master'!AB46</f>
        <v>4.4576579970618084</v>
      </c>
      <c r="Y46" s="139">
        <f>'D Master'!AC46</f>
        <v>-42.373062635789097</v>
      </c>
      <c r="Z46" s="139">
        <f>'D Master'!AD46</f>
        <v>-20.141665889383919</v>
      </c>
      <c r="AA46" s="137" t="str">
        <f t="shared" si="6"/>
        <v>Y</v>
      </c>
      <c r="AB46" s="137" t="str">
        <f t="shared" si="7"/>
        <v>Y</v>
      </c>
      <c r="AC46" s="137" t="str">
        <f t="shared" si="8"/>
        <v>N</v>
      </c>
      <c r="AE46" s="137" t="str">
        <f>'D Master'!AM46</f>
        <v>Y</v>
      </c>
      <c r="AF46" s="137" t="str">
        <f>'D Master'!AN46</f>
        <v>Y</v>
      </c>
      <c r="AG46" s="137" t="str">
        <f>'D Master'!AO46</f>
        <v>N</v>
      </c>
      <c r="AH46" s="137" t="str">
        <f>'D Master'!AP46</f>
        <v>N</v>
      </c>
      <c r="AI46" s="139">
        <f>'D Master'!AQ46</f>
        <v>39.308176100628934</v>
      </c>
      <c r="AJ46" s="139">
        <f>'D Master'!AR46</f>
        <v>7.674943566591419</v>
      </c>
      <c r="AK46" s="139">
        <f>'D Master'!AS46</f>
        <v>-36.714285714285715</v>
      </c>
      <c r="AL46" s="139">
        <f>'D Master'!AT46</f>
        <v>-42.973523421588595</v>
      </c>
      <c r="AM46" s="137" t="str">
        <f t="shared" si="9"/>
        <v>Y</v>
      </c>
      <c r="AN46" s="137" t="str">
        <f t="shared" si="10"/>
        <v>Y</v>
      </c>
      <c r="AO46" s="137" t="str">
        <f t="shared" si="11"/>
        <v>Y</v>
      </c>
    </row>
    <row r="47" spans="1:41" x14ac:dyDescent="0.3">
      <c r="A47" s="137" t="str">
        <f>'D Data'!A47</f>
        <v>ESCORTS</v>
      </c>
      <c r="C47" s="137" t="str">
        <f>'D Master'!G47</f>
        <v>Y</v>
      </c>
      <c r="D47" s="137" t="str">
        <f>'D Master'!H47</f>
        <v>Y</v>
      </c>
      <c r="E47" s="137" t="str">
        <f>'D Master'!I47</f>
        <v>Y</v>
      </c>
      <c r="F47" s="137" t="str">
        <f>'D Master'!J47</f>
        <v>Y</v>
      </c>
      <c r="G47" s="139">
        <f>'D Master'!K47</f>
        <v>1.3265166697030399</v>
      </c>
      <c r="H47" s="139">
        <f>'D Master'!L47</f>
        <v>3.5111084919559152</v>
      </c>
      <c r="I47" s="139">
        <f>'D Master'!M47</f>
        <v>2.0642615693681003</v>
      </c>
      <c r="J47" s="139">
        <f>'D Master'!N47</f>
        <v>1.411457570877853</v>
      </c>
      <c r="K47" s="137" t="str">
        <f t="shared" si="3"/>
        <v>N</v>
      </c>
      <c r="L47" s="137" t="str">
        <f t="shared" si="4"/>
        <v>Y</v>
      </c>
      <c r="M47" s="137" t="str">
        <f t="shared" si="5"/>
        <v>Y</v>
      </c>
      <c r="O47" s="137">
        <f>'D Master'!R47-'D Master'!S47</f>
        <v>129684</v>
      </c>
      <c r="P47" s="137">
        <f>'D Master'!S47-'D Master'!T47</f>
        <v>-206456</v>
      </c>
      <c r="Q47" s="137">
        <f>'D Master'!T47-'D Master'!U47</f>
        <v>117436</v>
      </c>
      <c r="R47" s="137">
        <f>'D Master'!U47-'D Master'!V47</f>
        <v>90216</v>
      </c>
      <c r="S47" s="137" t="str">
        <f>'D Master'!W47</f>
        <v>Y</v>
      </c>
      <c r="T47" s="137" t="str">
        <f>'D Master'!X47</f>
        <v>N</v>
      </c>
      <c r="U47" s="137" t="str">
        <f>'D Master'!Y47</f>
        <v>Y</v>
      </c>
      <c r="V47" s="137" t="str">
        <f>'D Master'!Z47</f>
        <v>Y</v>
      </c>
      <c r="W47" s="139">
        <f>'D Master'!AA47</f>
        <v>36.190917386899898</v>
      </c>
      <c r="X47" s="139">
        <f>'D Master'!AB47</f>
        <v>-36.55453629585562</v>
      </c>
      <c r="Y47" s="139">
        <f>'D Master'!AC47</f>
        <v>26.251304897921774</v>
      </c>
      <c r="Z47" s="139">
        <f>'D Master'!AD47</f>
        <v>25.260894278666168</v>
      </c>
      <c r="AA47" s="137" t="str">
        <f t="shared" si="6"/>
        <v>Y</v>
      </c>
      <c r="AB47" s="137" t="str">
        <f t="shared" si="7"/>
        <v>N</v>
      </c>
      <c r="AC47" s="137" t="str">
        <f t="shared" si="8"/>
        <v>Y</v>
      </c>
      <c r="AE47" s="137" t="str">
        <f>'D Master'!AM47</f>
        <v>N</v>
      </c>
      <c r="AF47" s="137" t="str">
        <f>'D Master'!AN47</f>
        <v>N</v>
      </c>
      <c r="AG47" s="137" t="str">
        <f>'D Master'!AO47</f>
        <v>Y</v>
      </c>
      <c r="AH47" s="137" t="str">
        <f>'D Master'!AP47</f>
        <v>Y</v>
      </c>
      <c r="AI47" s="139">
        <f>'D Master'!AQ47</f>
        <v>-16</v>
      </c>
      <c r="AJ47" s="139">
        <f>'D Master'!AR47</f>
        <v>-3.7800687285223415</v>
      </c>
      <c r="AK47" s="139">
        <f>'D Master'!AS47</f>
        <v>34.473197781885403</v>
      </c>
      <c r="AL47" s="139">
        <f>'D Master'!AT47</f>
        <v>46.018893387314442</v>
      </c>
      <c r="AM47" s="137" t="str">
        <f t="shared" si="9"/>
        <v>N</v>
      </c>
      <c r="AN47" s="137" t="str">
        <f t="shared" si="10"/>
        <v>N</v>
      </c>
      <c r="AO47" s="137" t="str">
        <f t="shared" si="11"/>
        <v>N</v>
      </c>
    </row>
    <row r="48" spans="1:41" x14ac:dyDescent="0.3">
      <c r="A48" s="137" t="str">
        <f>'D Data'!A48</f>
        <v>EXIDEIND</v>
      </c>
      <c r="C48" s="137" t="str">
        <f>'D Master'!G48</f>
        <v>N</v>
      </c>
      <c r="D48" s="137" t="str">
        <f>'D Master'!H48</f>
        <v>Y</v>
      </c>
      <c r="E48" s="137" t="str">
        <f>'D Master'!I48</f>
        <v>N</v>
      </c>
      <c r="F48" s="137" t="str">
        <f>'D Master'!J48</f>
        <v>N</v>
      </c>
      <c r="G48" s="139">
        <f>'D Master'!K48</f>
        <v>-0.37421769146397343</v>
      </c>
      <c r="H48" s="139">
        <f>'D Master'!L48</f>
        <v>3.811118553248491</v>
      </c>
      <c r="I48" s="139">
        <f>'D Master'!M48</f>
        <v>-1.2827294366569675</v>
      </c>
      <c r="J48" s="139">
        <f>'D Master'!N48</f>
        <v>-0.73510107639800759</v>
      </c>
      <c r="K48" s="137" t="str">
        <f t="shared" si="3"/>
        <v>N</v>
      </c>
      <c r="L48" s="137" t="str">
        <f t="shared" si="4"/>
        <v>Y</v>
      </c>
      <c r="M48" s="137" t="str">
        <f t="shared" si="5"/>
        <v>N</v>
      </c>
      <c r="O48" s="137">
        <f>'D Master'!R48-'D Master'!S48</f>
        <v>86202</v>
      </c>
      <c r="P48" s="137">
        <f>'D Master'!S48-'D Master'!T48</f>
        <v>-803180</v>
      </c>
      <c r="Q48" s="137">
        <f>'D Master'!T48-'D Master'!U48</f>
        <v>-306745</v>
      </c>
      <c r="R48" s="137">
        <f>'D Master'!U48-'D Master'!V48</f>
        <v>770646</v>
      </c>
      <c r="S48" s="137" t="str">
        <f>'D Master'!W48</f>
        <v>Y</v>
      </c>
      <c r="T48" s="137" t="str">
        <f>'D Master'!X48</f>
        <v>N</v>
      </c>
      <c r="U48" s="137" t="str">
        <f>'D Master'!Y48</f>
        <v>N</v>
      </c>
      <c r="V48" s="137" t="str">
        <f>'D Master'!Z48</f>
        <v>Y</v>
      </c>
      <c r="W48" s="139">
        <f>'D Master'!AA48</f>
        <v>16.988896378019795</v>
      </c>
      <c r="X48" s="139">
        <f>'D Master'!AB48</f>
        <v>-61.284223345048225</v>
      </c>
      <c r="Y48" s="139">
        <f>'D Master'!AC48</f>
        <v>-18.966170724905972</v>
      </c>
      <c r="Z48" s="139">
        <f>'D Master'!AD48</f>
        <v>91.019640218689219</v>
      </c>
      <c r="AA48" s="137" t="str">
        <f t="shared" si="6"/>
        <v>Y</v>
      </c>
      <c r="AB48" s="137" t="str">
        <f t="shared" si="7"/>
        <v>N</v>
      </c>
      <c r="AC48" s="137" t="str">
        <f t="shared" si="8"/>
        <v>N</v>
      </c>
      <c r="AE48" s="137" t="str">
        <f>'D Master'!AM48</f>
        <v>Y</v>
      </c>
      <c r="AF48" s="137" t="str">
        <f>'D Master'!AN48</f>
        <v>N</v>
      </c>
      <c r="AG48" s="137" t="str">
        <f>'D Master'!AO48</f>
        <v>Y</v>
      </c>
      <c r="AH48" s="137" t="str">
        <f>'D Master'!AP48</f>
        <v>Y</v>
      </c>
      <c r="AI48" s="139">
        <f>'D Master'!AQ48</f>
        <v>54.390366281986957</v>
      </c>
      <c r="AJ48" s="139">
        <f>'D Master'!AR48</f>
        <v>-56.767895878524946</v>
      </c>
      <c r="AK48" s="139">
        <f>'D Master'!AS48</f>
        <v>11.460348162475826</v>
      </c>
      <c r="AL48" s="139">
        <f>'D Master'!AT48</f>
        <v>16.638465877044553</v>
      </c>
      <c r="AM48" s="137" t="str">
        <f t="shared" si="9"/>
        <v>Y</v>
      </c>
      <c r="AN48" s="137" t="str">
        <f t="shared" si="10"/>
        <v>N</v>
      </c>
      <c r="AO48" s="137" t="str">
        <f t="shared" si="11"/>
        <v>N</v>
      </c>
    </row>
    <row r="49" spans="1:41" x14ac:dyDescent="0.3">
      <c r="A49" s="137" t="str">
        <f>'D Data'!A49</f>
        <v>FEDERALBNK</v>
      </c>
      <c r="C49" s="137" t="str">
        <f>'D Master'!G49</f>
        <v>N</v>
      </c>
      <c r="D49" s="137" t="str">
        <f>'D Master'!H49</f>
        <v>Y</v>
      </c>
      <c r="E49" s="137" t="str">
        <f>'D Master'!I49</f>
        <v>N</v>
      </c>
      <c r="F49" s="137" t="str">
        <f>'D Master'!J49</f>
        <v>N</v>
      </c>
      <c r="G49" s="139">
        <f>'D Master'!K49</f>
        <v>-3.7759756715661479</v>
      </c>
      <c r="H49" s="139">
        <f>'D Master'!L49</f>
        <v>1.4917695473250983</v>
      </c>
      <c r="I49" s="139">
        <f>'D Master'!M49</f>
        <v>-1.0183299389002001</v>
      </c>
      <c r="J49" s="139">
        <f>'D Master'!N49</f>
        <v>-2.9883921956038546</v>
      </c>
      <c r="K49" s="137" t="str">
        <f t="shared" si="3"/>
        <v>N</v>
      </c>
      <c r="L49" s="137" t="str">
        <f t="shared" si="4"/>
        <v>Y</v>
      </c>
      <c r="M49" s="137" t="str">
        <f t="shared" si="5"/>
        <v>Y</v>
      </c>
      <c r="O49" s="137">
        <f>'D Master'!R49-'D Master'!S49</f>
        <v>6094064</v>
      </c>
      <c r="P49" s="137">
        <f>'D Master'!S49-'D Master'!T49</f>
        <v>-2667720</v>
      </c>
      <c r="Q49" s="137">
        <f>'D Master'!T49-'D Master'!U49</f>
        <v>159106</v>
      </c>
      <c r="R49" s="137">
        <f>'D Master'!U49-'D Master'!V49</f>
        <v>-8834897</v>
      </c>
      <c r="S49" s="137" t="str">
        <f>'D Master'!W49</f>
        <v>Y</v>
      </c>
      <c r="T49" s="137" t="str">
        <f>'D Master'!X49</f>
        <v>N</v>
      </c>
      <c r="U49" s="137" t="str">
        <f>'D Master'!Y49</f>
        <v>Y</v>
      </c>
      <c r="V49" s="137" t="str">
        <f>'D Master'!Z49</f>
        <v>N</v>
      </c>
      <c r="W49" s="139">
        <f>'D Master'!AA49</f>
        <v>117.65492678210396</v>
      </c>
      <c r="X49" s="139">
        <f>'D Master'!AB49</f>
        <v>-33.995265649658073</v>
      </c>
      <c r="Y49" s="139">
        <f>'D Master'!AC49</f>
        <v>2.0694771821105062</v>
      </c>
      <c r="Z49" s="139">
        <f>'D Master'!AD49</f>
        <v>-53.469910856418814</v>
      </c>
      <c r="AA49" s="137" t="str">
        <f t="shared" si="6"/>
        <v>Y</v>
      </c>
      <c r="AB49" s="137" t="str">
        <f t="shared" si="7"/>
        <v>N</v>
      </c>
      <c r="AC49" s="137" t="str">
        <f t="shared" si="8"/>
        <v>Y</v>
      </c>
      <c r="AE49" s="137" t="str">
        <f>'D Master'!AM49</f>
        <v>Y</v>
      </c>
      <c r="AF49" s="137" t="str">
        <f>'D Master'!AN49</f>
        <v>N</v>
      </c>
      <c r="AG49" s="137" t="str">
        <f>'D Master'!AO49</f>
        <v>Y</v>
      </c>
      <c r="AH49" s="137" t="str">
        <f>'D Master'!AP49</f>
        <v>N</v>
      </c>
      <c r="AI49" s="139">
        <f>'D Master'!AQ49</f>
        <v>23.990772779700109</v>
      </c>
      <c r="AJ49" s="139">
        <f>'D Master'!AR49</f>
        <v>-17.923635216156512</v>
      </c>
      <c r="AK49" s="139">
        <f>'D Master'!AS49</f>
        <v>43.264014466546115</v>
      </c>
      <c r="AL49" s="139">
        <f>'D Master'!AT49</f>
        <v>-43.528210365075317</v>
      </c>
      <c r="AM49" s="137" t="str">
        <f t="shared" si="9"/>
        <v>Y</v>
      </c>
      <c r="AN49" s="137" t="str">
        <f t="shared" si="10"/>
        <v>N</v>
      </c>
      <c r="AO49" s="137" t="str">
        <f t="shared" si="11"/>
        <v>Y</v>
      </c>
    </row>
    <row r="50" spans="1:41" x14ac:dyDescent="0.3">
      <c r="A50" s="137" t="str">
        <f>'D Data'!A50</f>
        <v>GAIL</v>
      </c>
      <c r="C50" s="137" t="str">
        <f>'D Master'!G50</f>
        <v>N</v>
      </c>
      <c r="D50" s="137" t="str">
        <f>'D Master'!H50</f>
        <v>Y</v>
      </c>
      <c r="E50" s="137" t="str">
        <f>'D Master'!I50</f>
        <v>Y</v>
      </c>
      <c r="F50" s="137" t="str">
        <f>'D Master'!J50</f>
        <v>N</v>
      </c>
      <c r="G50" s="139">
        <f>'D Master'!K50</f>
        <v>-0.9974776427424954</v>
      </c>
      <c r="H50" s="139">
        <f>'D Master'!L50</f>
        <v>3.0969267139479961</v>
      </c>
      <c r="I50" s="139">
        <f>'D Master'!M50</f>
        <v>2.9447554149427928</v>
      </c>
      <c r="J50" s="139">
        <f>'D Master'!N50</f>
        <v>-0.1579394970234424</v>
      </c>
      <c r="K50" s="137" t="str">
        <f t="shared" si="3"/>
        <v>N</v>
      </c>
      <c r="L50" s="137" t="str">
        <f t="shared" si="4"/>
        <v>Y</v>
      </c>
      <c r="M50" s="137" t="str">
        <f t="shared" si="5"/>
        <v>Y</v>
      </c>
      <c r="O50" s="137">
        <f>'D Master'!R50-'D Master'!S50</f>
        <v>-2342664</v>
      </c>
      <c r="P50" s="137">
        <f>'D Master'!S50-'D Master'!T50</f>
        <v>843109</v>
      </c>
      <c r="Q50" s="137">
        <f>'D Master'!T50-'D Master'!U50</f>
        <v>-4198614</v>
      </c>
      <c r="R50" s="137">
        <f>'D Master'!U50-'D Master'!V50</f>
        <v>487120</v>
      </c>
      <c r="S50" s="137" t="str">
        <f>'D Master'!W50</f>
        <v>N</v>
      </c>
      <c r="T50" s="137" t="str">
        <f>'D Master'!X50</f>
        <v>Y</v>
      </c>
      <c r="U50" s="137" t="str">
        <f>'D Master'!Y50</f>
        <v>N</v>
      </c>
      <c r="V50" s="137" t="str">
        <f>'D Master'!Z50</f>
        <v>Y</v>
      </c>
      <c r="W50" s="139">
        <f>'D Master'!AA50</f>
        <v>-51.382796862107213</v>
      </c>
      <c r="X50" s="139">
        <f>'D Master'!AB50</f>
        <v>22.687829189998517</v>
      </c>
      <c r="Y50" s="139">
        <f>'D Master'!AC50</f>
        <v>-53.048014319605826</v>
      </c>
      <c r="Z50" s="139">
        <f>'D Master'!AD50</f>
        <v>6.5582219237567658</v>
      </c>
      <c r="AA50" s="137" t="str">
        <f t="shared" si="6"/>
        <v>N</v>
      </c>
      <c r="AB50" s="137" t="str">
        <f t="shared" si="7"/>
        <v>Y</v>
      </c>
      <c r="AC50" s="137" t="str">
        <f t="shared" si="8"/>
        <v>N</v>
      </c>
      <c r="AE50" s="137" t="str">
        <f>'D Master'!AM50</f>
        <v>N</v>
      </c>
      <c r="AF50" s="137" t="str">
        <f>'D Master'!AN50</f>
        <v>Y</v>
      </c>
      <c r="AG50" s="137" t="str">
        <f>'D Master'!AO50</f>
        <v>N</v>
      </c>
      <c r="AH50" s="137" t="str">
        <f>'D Master'!AP50</f>
        <v>N</v>
      </c>
      <c r="AI50" s="139">
        <f>'D Master'!AQ50</f>
        <v>-16.737228337567032</v>
      </c>
      <c r="AJ50" s="139">
        <f>'D Master'!AR50</f>
        <v>57.676902536715623</v>
      </c>
      <c r="AK50" s="139">
        <f>'D Master'!AS50</f>
        <v>-49.082256968048952</v>
      </c>
      <c r="AL50" s="139">
        <f>'D Master'!AT50</f>
        <v>-14.210730948678062</v>
      </c>
      <c r="AM50" s="137" t="str">
        <f t="shared" si="9"/>
        <v>N</v>
      </c>
      <c r="AN50" s="137" t="str">
        <f t="shared" si="10"/>
        <v>Y</v>
      </c>
      <c r="AO50" s="137" t="str">
        <f t="shared" si="11"/>
        <v>N</v>
      </c>
    </row>
    <row r="51" spans="1:41" x14ac:dyDescent="0.3">
      <c r="A51" s="137" t="str">
        <f>'D Data'!A51</f>
        <v>GLENMARK</v>
      </c>
      <c r="C51" s="137" t="str">
        <f>'D Master'!G51</f>
        <v>Y</v>
      </c>
      <c r="D51" s="137" t="str">
        <f>'D Master'!H51</f>
        <v>Y</v>
      </c>
      <c r="E51" s="137" t="str">
        <f>'D Master'!I51</f>
        <v>Y</v>
      </c>
      <c r="F51" s="137" t="str">
        <f>'D Master'!J51</f>
        <v>Y</v>
      </c>
      <c r="G51" s="139">
        <f>'D Master'!K51</f>
        <v>2.0515608458038903</v>
      </c>
      <c r="H51" s="139">
        <f>'D Master'!L51</f>
        <v>3.1796173830892718</v>
      </c>
      <c r="I51" s="139">
        <f>'D Master'!M51</f>
        <v>1.4344323660647502</v>
      </c>
      <c r="J51" s="139">
        <f>'D Master'!N51</f>
        <v>0.68443586805764389</v>
      </c>
      <c r="K51" s="137" t="str">
        <f t="shared" si="3"/>
        <v>N</v>
      </c>
      <c r="L51" s="137" t="str">
        <f t="shared" si="4"/>
        <v>Y</v>
      </c>
      <c r="M51" s="137" t="str">
        <f t="shared" si="5"/>
        <v>Y</v>
      </c>
      <c r="O51" s="137">
        <f>'D Master'!R51-'D Master'!S51</f>
        <v>1082041</v>
      </c>
      <c r="P51" s="137">
        <f>'D Master'!S51-'D Master'!T51</f>
        <v>260044</v>
      </c>
      <c r="Q51" s="137">
        <f>'D Master'!T51-'D Master'!U51</f>
        <v>220799</v>
      </c>
      <c r="R51" s="137">
        <f>'D Master'!U51-'D Master'!V51</f>
        <v>17322</v>
      </c>
      <c r="S51" s="137" t="str">
        <f>'D Master'!W51</f>
        <v>Y</v>
      </c>
      <c r="T51" s="137" t="str">
        <f>'D Master'!X51</f>
        <v>Y</v>
      </c>
      <c r="U51" s="137" t="str">
        <f>'D Master'!Y51</f>
        <v>Y</v>
      </c>
      <c r="V51" s="137" t="str">
        <f>'D Master'!Z51</f>
        <v>Y</v>
      </c>
      <c r="W51" s="139">
        <f>'D Master'!AA51</f>
        <v>109.66761431300709</v>
      </c>
      <c r="X51" s="139">
        <f>'D Master'!AB51</f>
        <v>35.78861316440296</v>
      </c>
      <c r="Y51" s="139">
        <f>'D Master'!AC51</f>
        <v>43.652384680474164</v>
      </c>
      <c r="Z51" s="139">
        <f>'D Master'!AD51</f>
        <v>3.5460296014247987</v>
      </c>
      <c r="AA51" s="137" t="str">
        <f t="shared" si="6"/>
        <v>Y</v>
      </c>
      <c r="AB51" s="137" t="str">
        <f t="shared" si="7"/>
        <v>N</v>
      </c>
      <c r="AC51" s="137" t="str">
        <f t="shared" si="8"/>
        <v>Y</v>
      </c>
      <c r="AE51" s="137" t="str">
        <f>'D Master'!AM51</f>
        <v>Y</v>
      </c>
      <c r="AF51" s="137" t="str">
        <f>'D Master'!AN51</f>
        <v>N</v>
      </c>
      <c r="AG51" s="137" t="str">
        <f>'D Master'!AO51</f>
        <v>Y</v>
      </c>
      <c r="AH51" s="137" t="str">
        <f>'D Master'!AP51</f>
        <v>N</v>
      </c>
      <c r="AI51" s="139">
        <f>'D Master'!AQ51</f>
        <v>21.221864951768492</v>
      </c>
      <c r="AJ51" s="139">
        <f>'D Master'!AR51</f>
        <v>-23.90772457182803</v>
      </c>
      <c r="AK51" s="139">
        <f>'D Master'!AS51</f>
        <v>65.567129629629619</v>
      </c>
      <c r="AL51" s="139">
        <f>'D Master'!AT51</f>
        <v>-3.4636871508379747</v>
      </c>
      <c r="AM51" s="137" t="str">
        <f t="shared" si="9"/>
        <v>Y</v>
      </c>
      <c r="AN51" s="137" t="str">
        <f t="shared" si="10"/>
        <v>N</v>
      </c>
      <c r="AO51" s="137" t="str">
        <f t="shared" si="11"/>
        <v>Y</v>
      </c>
    </row>
    <row r="52" spans="1:41" x14ac:dyDescent="0.3">
      <c r="A52" s="137" t="str">
        <f>'D Data'!A52</f>
        <v>GMRINFRA</v>
      </c>
      <c r="C52" s="137" t="str">
        <f>'D Master'!G52</f>
        <v>N</v>
      </c>
      <c r="D52" s="137" t="str">
        <f>'D Master'!H52</f>
        <v>Y</v>
      </c>
      <c r="E52" s="137" t="str">
        <f>'D Master'!I52</f>
        <v>N</v>
      </c>
      <c r="F52" s="137" t="str">
        <f>'D Master'!J52</f>
        <v>N</v>
      </c>
      <c r="G52" s="139">
        <f>'D Master'!K52</f>
        <v>-2.1130782410051454</v>
      </c>
      <c r="H52" s="139">
        <f>'D Master'!L52</f>
        <v>2.0991253644315044</v>
      </c>
      <c r="I52" s="139">
        <f>'D Master'!M52</f>
        <v>-1.2096774193548436</v>
      </c>
      <c r="J52" s="139">
        <f>'D Master'!N52</f>
        <v>-1.5873015873015939</v>
      </c>
      <c r="K52" s="137" t="str">
        <f t="shared" si="3"/>
        <v>N</v>
      </c>
      <c r="L52" s="137" t="str">
        <f t="shared" si="4"/>
        <v>Y</v>
      </c>
      <c r="M52" s="137" t="str">
        <f t="shared" si="5"/>
        <v>Y</v>
      </c>
      <c r="O52" s="137">
        <f>'D Master'!R52-'D Master'!S52</f>
        <v>-193068</v>
      </c>
      <c r="P52" s="137">
        <f>'D Master'!S52-'D Master'!T52</f>
        <v>-495122</v>
      </c>
      <c r="Q52" s="137">
        <f>'D Master'!T52-'D Master'!U52</f>
        <v>485941</v>
      </c>
      <c r="R52" s="137">
        <f>'D Master'!U52-'D Master'!V52</f>
        <v>-76757</v>
      </c>
      <c r="S52" s="137" t="str">
        <f>'D Master'!W52</f>
        <v>N</v>
      </c>
      <c r="T52" s="137" t="str">
        <f>'D Master'!X52</f>
        <v>N</v>
      </c>
      <c r="U52" s="137" t="str">
        <f>'D Master'!Y52</f>
        <v>Y</v>
      </c>
      <c r="V52" s="137" t="str">
        <f>'D Master'!Z52</f>
        <v>N</v>
      </c>
      <c r="W52" s="139">
        <f>'D Master'!AA52</f>
        <v>-15.229557969865562</v>
      </c>
      <c r="X52" s="139">
        <f>'D Master'!AB52</f>
        <v>-28.086594309980313</v>
      </c>
      <c r="Y52" s="139">
        <f>'D Master'!AC52</f>
        <v>38.056308246534577</v>
      </c>
      <c r="Z52" s="139">
        <f>'D Master'!AD52</f>
        <v>-5.6703433735429281</v>
      </c>
      <c r="AA52" s="137" t="str">
        <f t="shared" si="6"/>
        <v>Y</v>
      </c>
      <c r="AB52" s="137" t="str">
        <f t="shared" si="7"/>
        <v>N</v>
      </c>
      <c r="AC52" s="137" t="str">
        <f t="shared" si="8"/>
        <v>Y</v>
      </c>
      <c r="AE52" s="137" t="str">
        <f>'D Master'!AM52</f>
        <v>Y</v>
      </c>
      <c r="AF52" s="137" t="str">
        <f>'D Master'!AN52</f>
        <v>N</v>
      </c>
      <c r="AG52" s="137" t="str">
        <f>'D Master'!AO52</f>
        <v>N</v>
      </c>
      <c r="AH52" s="137" t="str">
        <f>'D Master'!AP52</f>
        <v>Y</v>
      </c>
      <c r="AI52" s="139">
        <f>'D Master'!AQ52</f>
        <v>34.701340918325876</v>
      </c>
      <c r="AJ52" s="139">
        <f>'D Master'!AR52</f>
        <v>-20.045484080571804</v>
      </c>
      <c r="AK52" s="139">
        <f>'D Master'!AS52</f>
        <v>-18.203560988572949</v>
      </c>
      <c r="AL52" s="139">
        <f>'D Master'!AT52</f>
        <v>32.546671363156051</v>
      </c>
      <c r="AM52" s="137" t="str">
        <f t="shared" si="9"/>
        <v>Y</v>
      </c>
      <c r="AN52" s="137" t="str">
        <f t="shared" si="10"/>
        <v>N</v>
      </c>
      <c r="AO52" s="137" t="str">
        <f t="shared" si="11"/>
        <v>N</v>
      </c>
    </row>
    <row r="53" spans="1:41" x14ac:dyDescent="0.3">
      <c r="A53" s="137" t="str">
        <f>'D Data'!A53</f>
        <v>GODREJCP</v>
      </c>
      <c r="C53" s="137" t="str">
        <f>'D Master'!G53</f>
        <v>N</v>
      </c>
      <c r="D53" s="137" t="str">
        <f>'D Master'!H53</f>
        <v>Y</v>
      </c>
      <c r="E53" s="137" t="str">
        <f>'D Master'!I53</f>
        <v>Y</v>
      </c>
      <c r="F53" s="137" t="str">
        <f>'D Master'!J53</f>
        <v>Y</v>
      </c>
      <c r="G53" s="139">
        <f>'D Master'!K53</f>
        <v>-0.69928859501842788</v>
      </c>
      <c r="H53" s="139">
        <f>'D Master'!L53</f>
        <v>2.7495687125402455</v>
      </c>
      <c r="I53" s="139">
        <f>'D Master'!M53</f>
        <v>2.1770339275654691</v>
      </c>
      <c r="J53" s="139">
        <f>'D Master'!N53</f>
        <v>1.6645728643216067</v>
      </c>
      <c r="K53" s="137" t="str">
        <f t="shared" si="3"/>
        <v>N</v>
      </c>
      <c r="L53" s="137" t="str">
        <f t="shared" si="4"/>
        <v>Y</v>
      </c>
      <c r="M53" s="137" t="str">
        <f t="shared" si="5"/>
        <v>Y</v>
      </c>
      <c r="O53" s="137">
        <f>'D Master'!R53-'D Master'!S53</f>
        <v>-298481</v>
      </c>
      <c r="P53" s="137">
        <f>'D Master'!S53-'D Master'!T53</f>
        <v>125161</v>
      </c>
      <c r="Q53" s="137">
        <f>'D Master'!T53-'D Master'!U53</f>
        <v>-312629</v>
      </c>
      <c r="R53" s="137">
        <f>'D Master'!U53-'D Master'!V53</f>
        <v>-299407</v>
      </c>
      <c r="S53" s="137" t="str">
        <f>'D Master'!W53</f>
        <v>N</v>
      </c>
      <c r="T53" s="137" t="str">
        <f>'D Master'!X53</f>
        <v>Y</v>
      </c>
      <c r="U53" s="137" t="str">
        <f>'D Master'!Y53</f>
        <v>N</v>
      </c>
      <c r="V53" s="137" t="str">
        <f>'D Master'!Z53</f>
        <v>N</v>
      </c>
      <c r="W53" s="139">
        <f>'D Master'!AA53</f>
        <v>-45.155839165388308</v>
      </c>
      <c r="X53" s="139">
        <f>'D Master'!AB53</f>
        <v>23.35786175376651</v>
      </c>
      <c r="Y53" s="139">
        <f>'D Master'!AC53</f>
        <v>-36.846205522882364</v>
      </c>
      <c r="Z53" s="139">
        <f>'D Master'!AD53</f>
        <v>-26.083543794326395</v>
      </c>
      <c r="AA53" s="137" t="str">
        <f t="shared" si="6"/>
        <v>N</v>
      </c>
      <c r="AB53" s="137" t="str">
        <f t="shared" si="7"/>
        <v>Y</v>
      </c>
      <c r="AC53" s="137" t="str">
        <f t="shared" si="8"/>
        <v>N</v>
      </c>
      <c r="AE53" s="137" t="str">
        <f>'D Master'!AM53</f>
        <v>Y</v>
      </c>
      <c r="AF53" s="137" t="str">
        <f>'D Master'!AN53</f>
        <v>Y</v>
      </c>
      <c r="AG53" s="137" t="str">
        <f>'D Master'!AO53</f>
        <v>N</v>
      </c>
      <c r="AH53" s="137" t="str">
        <f>'D Master'!AP53</f>
        <v>N</v>
      </c>
      <c r="AI53" s="139">
        <f>'D Master'!AQ53</f>
        <v>3.0165912518853588</v>
      </c>
      <c r="AJ53" s="139">
        <f>'D Master'!AR53</f>
        <v>4.8497627833421282</v>
      </c>
      <c r="AK53" s="139">
        <f>'D Master'!AS53</f>
        <v>-8.7102983638113685</v>
      </c>
      <c r="AL53" s="139">
        <f>'D Master'!AT53</f>
        <v>-19.065238558909442</v>
      </c>
      <c r="AM53" s="137" t="str">
        <f t="shared" si="9"/>
        <v>N</v>
      </c>
      <c r="AN53" s="137" t="str">
        <f t="shared" si="10"/>
        <v>Y</v>
      </c>
      <c r="AO53" s="137" t="str">
        <f t="shared" si="11"/>
        <v>Y</v>
      </c>
    </row>
    <row r="54" spans="1:41" x14ac:dyDescent="0.3">
      <c r="A54" s="137" t="str">
        <f>'D Data'!A54</f>
        <v>GODREJPROP</v>
      </c>
      <c r="C54" s="137" t="str">
        <f>'D Master'!G54</f>
        <v>N</v>
      </c>
      <c r="D54" s="137" t="str">
        <f>'D Master'!H54</f>
        <v>Y</v>
      </c>
      <c r="E54" s="137" t="str">
        <f>'D Master'!I54</f>
        <v>Y</v>
      </c>
      <c r="F54" s="137" t="str">
        <f>'D Master'!J54</f>
        <v>N</v>
      </c>
      <c r="G54" s="139">
        <f>'D Master'!K54</f>
        <v>-0.79584374327833773</v>
      </c>
      <c r="H54" s="139">
        <f>'D Master'!L54</f>
        <v>2.0239702903443635</v>
      </c>
      <c r="I54" s="139">
        <f>'D Master'!M54</f>
        <v>0.9182126369227076</v>
      </c>
      <c r="J54" s="139">
        <f>'D Master'!N54</f>
        <v>-1.8853733139447382</v>
      </c>
      <c r="K54" s="137" t="str">
        <f t="shared" si="3"/>
        <v>N</v>
      </c>
      <c r="L54" s="137" t="str">
        <f t="shared" si="4"/>
        <v>Y</v>
      </c>
      <c r="M54" s="137" t="str">
        <f t="shared" si="5"/>
        <v>Y</v>
      </c>
      <c r="O54" s="137">
        <f>'D Master'!R54-'D Master'!S54</f>
        <v>-245521</v>
      </c>
      <c r="P54" s="137">
        <f>'D Master'!S54-'D Master'!T54</f>
        <v>259239</v>
      </c>
      <c r="Q54" s="137">
        <f>'D Master'!T54-'D Master'!U54</f>
        <v>-64003</v>
      </c>
      <c r="R54" s="137">
        <f>'D Master'!U54-'D Master'!V54</f>
        <v>-49915</v>
      </c>
      <c r="S54" s="137" t="str">
        <f>'D Master'!W54</f>
        <v>N</v>
      </c>
      <c r="T54" s="137" t="str">
        <f>'D Master'!X54</f>
        <v>Y</v>
      </c>
      <c r="U54" s="137" t="str">
        <f>'D Master'!Y54</f>
        <v>N</v>
      </c>
      <c r="V54" s="137" t="str">
        <f>'D Master'!Z54</f>
        <v>N</v>
      </c>
      <c r="W54" s="139">
        <f>'D Master'!AA54</f>
        <v>-61.915665719307711</v>
      </c>
      <c r="X54" s="139">
        <f>'D Master'!AB54</f>
        <v>188.80933999504742</v>
      </c>
      <c r="Y54" s="139">
        <f>'D Master'!AC54</f>
        <v>-31.794043863788779</v>
      </c>
      <c r="Z54" s="139">
        <f>'D Master'!AD54</f>
        <v>-19.869039089244485</v>
      </c>
      <c r="AA54" s="137" t="str">
        <f t="shared" si="6"/>
        <v>N</v>
      </c>
      <c r="AB54" s="137" t="str">
        <f t="shared" si="7"/>
        <v>Y</v>
      </c>
      <c r="AC54" s="137" t="str">
        <f t="shared" si="8"/>
        <v>N</v>
      </c>
      <c r="AE54" s="137" t="str">
        <f>'D Master'!AM54</f>
        <v>Y</v>
      </c>
      <c r="AF54" s="137" t="str">
        <f>'D Master'!AN54</f>
        <v>Y</v>
      </c>
      <c r="AG54" s="137" t="str">
        <f>'D Master'!AO54</f>
        <v>N</v>
      </c>
      <c r="AH54" s="137" t="str">
        <f>'D Master'!AP54</f>
        <v>N</v>
      </c>
      <c r="AI54" s="139">
        <f>'D Master'!AQ54</f>
        <v>0.50196420776952611</v>
      </c>
      <c r="AJ54" s="139">
        <f>'D Master'!AR54</f>
        <v>85.882352941176492</v>
      </c>
      <c r="AK54" s="139">
        <f>'D Master'!AS54</f>
        <v>-32.317408017572767</v>
      </c>
      <c r="AL54" s="139">
        <f>'D Master'!AT54</f>
        <v>-14.926419060967064</v>
      </c>
      <c r="AM54" s="137" t="str">
        <f t="shared" si="9"/>
        <v>N</v>
      </c>
      <c r="AN54" s="137" t="str">
        <f t="shared" si="10"/>
        <v>Y</v>
      </c>
      <c r="AO54" s="137" t="str">
        <f t="shared" si="11"/>
        <v>N</v>
      </c>
    </row>
    <row r="55" spans="1:41" x14ac:dyDescent="0.3">
      <c r="A55" s="137" t="str">
        <f>'D Data'!A55</f>
        <v>GRASIM</v>
      </c>
      <c r="C55" s="137" t="str">
        <f>'D Master'!G55</f>
        <v>N</v>
      </c>
      <c r="D55" s="137" t="str">
        <f>'D Master'!H55</f>
        <v>Y</v>
      </c>
      <c r="E55" s="137" t="str">
        <f>'D Master'!I55</f>
        <v>Y</v>
      </c>
      <c r="F55" s="137" t="str">
        <f>'D Master'!J55</f>
        <v>Y</v>
      </c>
      <c r="G55" s="139">
        <f>'D Master'!K55</f>
        <v>-0.3754195028535709</v>
      </c>
      <c r="H55" s="139">
        <f>'D Master'!L55</f>
        <v>2.8448962561160959E-2</v>
      </c>
      <c r="I55" s="139">
        <f>'D Master'!M55</f>
        <v>3.0771035345636553</v>
      </c>
      <c r="J55" s="139">
        <f>'D Master'!N55</f>
        <v>1.9390581717451445</v>
      </c>
      <c r="K55" s="137" t="str">
        <f t="shared" si="3"/>
        <v>N</v>
      </c>
      <c r="L55" s="137" t="str">
        <f t="shared" si="4"/>
        <v>N</v>
      </c>
      <c r="M55" s="137" t="str">
        <f t="shared" si="5"/>
        <v>Y</v>
      </c>
      <c r="O55" s="137">
        <f>'D Master'!R55-'D Master'!S55</f>
        <v>-242707</v>
      </c>
      <c r="P55" s="137">
        <f>'D Master'!S55-'D Master'!T55</f>
        <v>-36323</v>
      </c>
      <c r="Q55" s="137">
        <f>'D Master'!T55-'D Master'!U55</f>
        <v>-930380</v>
      </c>
      <c r="R55" s="137">
        <f>'D Master'!U55-'D Master'!V55</f>
        <v>488056</v>
      </c>
      <c r="S55" s="137" t="str">
        <f>'D Master'!W55</f>
        <v>N</v>
      </c>
      <c r="T55" s="137" t="str">
        <f>'D Master'!X55</f>
        <v>N</v>
      </c>
      <c r="U55" s="137" t="str">
        <f>'D Master'!Y55</f>
        <v>N</v>
      </c>
      <c r="V55" s="137" t="str">
        <f>'D Master'!Z55</f>
        <v>Y</v>
      </c>
      <c r="W55" s="139">
        <f>'D Master'!AA55</f>
        <v>-49.010528781496483</v>
      </c>
      <c r="X55" s="139">
        <f>'D Master'!AB55</f>
        <v>-6.8335788477565993</v>
      </c>
      <c r="Y55" s="139">
        <f>'D Master'!AC55</f>
        <v>-63.641095903529411</v>
      </c>
      <c r="Z55" s="139">
        <f>'D Master'!AD55</f>
        <v>50.115570907963246</v>
      </c>
      <c r="AA55" s="137" t="str">
        <f t="shared" si="6"/>
        <v>N</v>
      </c>
      <c r="AB55" s="137" t="str">
        <f t="shared" si="7"/>
        <v>Y</v>
      </c>
      <c r="AC55" s="137" t="str">
        <f t="shared" si="8"/>
        <v>N</v>
      </c>
      <c r="AE55" s="137" t="str">
        <f>'D Master'!AM55</f>
        <v>N</v>
      </c>
      <c r="AF55" s="137" t="str">
        <f>'D Master'!AN55</f>
        <v>Y</v>
      </c>
      <c r="AG55" s="137" t="str">
        <f>'D Master'!AO55</f>
        <v>N</v>
      </c>
      <c r="AH55" s="137" t="str">
        <f>'D Master'!AP55</f>
        <v>Y</v>
      </c>
      <c r="AI55" s="139">
        <f>'D Master'!AQ55</f>
        <v>-41.629689390883421</v>
      </c>
      <c r="AJ55" s="139">
        <f>'D Master'!AR55</f>
        <v>32.993562231759647</v>
      </c>
      <c r="AK55" s="139">
        <f>'D Master'!AS55</f>
        <v>-58.093525179856108</v>
      </c>
      <c r="AL55" s="139">
        <f>'D Master'!AT55</f>
        <v>21.86301369863013</v>
      </c>
      <c r="AM55" s="137" t="str">
        <f t="shared" si="9"/>
        <v>N</v>
      </c>
      <c r="AN55" s="137" t="str">
        <f t="shared" si="10"/>
        <v>Y</v>
      </c>
      <c r="AO55" s="137" t="str">
        <f t="shared" si="11"/>
        <v>N</v>
      </c>
    </row>
    <row r="56" spans="1:41" x14ac:dyDescent="0.3">
      <c r="A56" s="137" t="str">
        <f>'D Data'!A56</f>
        <v>HAVELLS</v>
      </c>
      <c r="C56" s="137" t="str">
        <f>'D Master'!G56</f>
        <v>N</v>
      </c>
      <c r="D56" s="137" t="str">
        <f>'D Master'!H56</f>
        <v>Y</v>
      </c>
      <c r="E56" s="137" t="str">
        <f>'D Master'!I56</f>
        <v>N</v>
      </c>
      <c r="F56" s="137" t="str">
        <f>'D Master'!J56</f>
        <v>N</v>
      </c>
      <c r="G56" s="139">
        <f>'D Master'!K56</f>
        <v>-2.2485381347019473</v>
      </c>
      <c r="H56" s="139">
        <f>'D Master'!L56</f>
        <v>3.9146685318353756</v>
      </c>
      <c r="I56" s="139">
        <f>'D Master'!M56</f>
        <v>-3.3728985384810395</v>
      </c>
      <c r="J56" s="139">
        <f>'D Master'!N56</f>
        <v>-1.8328080942113067</v>
      </c>
      <c r="K56" s="137" t="str">
        <f t="shared" si="3"/>
        <v>N</v>
      </c>
      <c r="L56" s="137" t="str">
        <f t="shared" si="4"/>
        <v>Y</v>
      </c>
      <c r="M56" s="137" t="str">
        <f t="shared" si="5"/>
        <v>N</v>
      </c>
      <c r="O56" s="137">
        <f>'D Master'!R56-'D Master'!S56</f>
        <v>69886</v>
      </c>
      <c r="P56" s="137">
        <f>'D Master'!S56-'D Master'!T56</f>
        <v>-685365</v>
      </c>
      <c r="Q56" s="137">
        <f>'D Master'!T56-'D Master'!U56</f>
        <v>994928</v>
      </c>
      <c r="R56" s="137">
        <f>'D Master'!U56-'D Master'!V56</f>
        <v>-30223</v>
      </c>
      <c r="S56" s="137" t="str">
        <f>'D Master'!W56</f>
        <v>Y</v>
      </c>
      <c r="T56" s="137" t="str">
        <f>'D Master'!X56</f>
        <v>N</v>
      </c>
      <c r="U56" s="137" t="str">
        <f>'D Master'!Y56</f>
        <v>Y</v>
      </c>
      <c r="V56" s="137" t="str">
        <f>'D Master'!Z56</f>
        <v>N</v>
      </c>
      <c r="W56" s="139">
        <f>'D Master'!AA56</f>
        <v>8.014449541284403</v>
      </c>
      <c r="X56" s="139">
        <f>'D Master'!AB56</f>
        <v>-44.007987851274429</v>
      </c>
      <c r="Y56" s="139">
        <f>'D Master'!AC56</f>
        <v>176.89590122982665</v>
      </c>
      <c r="Z56" s="139">
        <f>'D Master'!AD56</f>
        <v>-5.0995511760537235</v>
      </c>
      <c r="AA56" s="137" t="str">
        <f t="shared" si="6"/>
        <v>Y</v>
      </c>
      <c r="AB56" s="137" t="str">
        <f t="shared" si="7"/>
        <v>N</v>
      </c>
      <c r="AC56" s="137" t="str">
        <f t="shared" si="8"/>
        <v>Y</v>
      </c>
      <c r="AE56" s="137" t="str">
        <f>'D Master'!AM56</f>
        <v>Y</v>
      </c>
      <c r="AF56" s="137" t="str">
        <f>'D Master'!AN56</f>
        <v>N</v>
      </c>
      <c r="AG56" s="137" t="str">
        <f>'D Master'!AO56</f>
        <v>N</v>
      </c>
      <c r="AH56" s="137" t="str">
        <f>'D Master'!AP56</f>
        <v>N</v>
      </c>
      <c r="AI56" s="139">
        <f>'D Master'!AQ56</f>
        <v>44.047619047619051</v>
      </c>
      <c r="AJ56" s="139">
        <f>'D Master'!AR56</f>
        <v>-10.638297872340431</v>
      </c>
      <c r="AK56" s="139">
        <f>'D Master'!AS56</f>
        <v>-4.9027237354085527</v>
      </c>
      <c r="AL56" s="139">
        <f>'D Master'!AT56</f>
        <v>-2.0579268292682897</v>
      </c>
      <c r="AM56" s="137" t="str">
        <f t="shared" si="9"/>
        <v>Y</v>
      </c>
      <c r="AN56" s="137" t="str">
        <f t="shared" si="10"/>
        <v>N</v>
      </c>
      <c r="AO56" s="137" t="str">
        <f t="shared" si="11"/>
        <v>N</v>
      </c>
    </row>
    <row r="57" spans="1:41" x14ac:dyDescent="0.3">
      <c r="A57" s="137" t="str">
        <f>'D Data'!A57</f>
        <v>HCLTECH</v>
      </c>
      <c r="C57" s="137" t="str">
        <f>'D Master'!G57</f>
        <v>N</v>
      </c>
      <c r="D57" s="137" t="str">
        <f>'D Master'!H57</f>
        <v>Y</v>
      </c>
      <c r="E57" s="137" t="str">
        <f>'D Master'!I57</f>
        <v>Y</v>
      </c>
      <c r="F57" s="137" t="str">
        <f>'D Master'!J57</f>
        <v>Y</v>
      </c>
      <c r="G57" s="139">
        <f>'D Master'!K57</f>
        <v>-0.30693908294887401</v>
      </c>
      <c r="H57" s="139">
        <f>'D Master'!L57</f>
        <v>1.3183500591444974</v>
      </c>
      <c r="I57" s="139">
        <f>'D Master'!M57</f>
        <v>1.7115578669564417</v>
      </c>
      <c r="J57" s="139">
        <f>'D Master'!N57</f>
        <v>0.56005463947702305</v>
      </c>
      <c r="K57" s="137" t="str">
        <f t="shared" si="3"/>
        <v>N</v>
      </c>
      <c r="L57" s="137" t="str">
        <f t="shared" si="4"/>
        <v>N</v>
      </c>
      <c r="M57" s="137" t="str">
        <f t="shared" si="5"/>
        <v>Y</v>
      </c>
      <c r="O57" s="137">
        <f>'D Master'!R57-'D Master'!S57</f>
        <v>1200086</v>
      </c>
      <c r="P57" s="137">
        <f>'D Master'!S57-'D Master'!T57</f>
        <v>1393866</v>
      </c>
      <c r="Q57" s="137">
        <f>'D Master'!T57-'D Master'!U57</f>
        <v>-224891</v>
      </c>
      <c r="R57" s="137">
        <f>'D Master'!U57-'D Master'!V57</f>
        <v>-714454</v>
      </c>
      <c r="S57" s="137" t="str">
        <f>'D Master'!W57</f>
        <v>Y</v>
      </c>
      <c r="T57" s="137" t="str">
        <f>'D Master'!X57</f>
        <v>Y</v>
      </c>
      <c r="U57" s="137" t="str">
        <f>'D Master'!Y57</f>
        <v>N</v>
      </c>
      <c r="V57" s="137" t="str">
        <f>'D Master'!Z57</f>
        <v>N</v>
      </c>
      <c r="W57" s="139">
        <f>'D Master'!AA57</f>
        <v>46.494921568688227</v>
      </c>
      <c r="X57" s="139">
        <f>'D Master'!AB57</f>
        <v>117.40330142194625</v>
      </c>
      <c r="Y57" s="139">
        <f>'D Master'!AC57</f>
        <v>-15.925579458650258</v>
      </c>
      <c r="Z57" s="139">
        <f>'D Master'!AD57</f>
        <v>-33.596211025063113</v>
      </c>
      <c r="AA57" s="137" t="str">
        <f t="shared" si="6"/>
        <v>N</v>
      </c>
      <c r="AB57" s="137" t="str">
        <f t="shared" si="7"/>
        <v>Y</v>
      </c>
      <c r="AC57" s="137" t="str">
        <f t="shared" si="8"/>
        <v>Y</v>
      </c>
      <c r="AE57" s="137" t="str">
        <f>'D Master'!AM57</f>
        <v>Y</v>
      </c>
      <c r="AF57" s="137" t="str">
        <f>'D Master'!AN57</f>
        <v>Y</v>
      </c>
      <c r="AG57" s="137" t="str">
        <f>'D Master'!AO57</f>
        <v>Y</v>
      </c>
      <c r="AH57" s="137" t="str">
        <f>'D Master'!AP57</f>
        <v>N</v>
      </c>
      <c r="AI57" s="139">
        <f>'D Master'!AQ57</f>
        <v>3.3648790746582447</v>
      </c>
      <c r="AJ57" s="139">
        <f>'D Master'!AR57</f>
        <v>50.832672482157029</v>
      </c>
      <c r="AK57" s="139">
        <f>'D Master'!AS57</f>
        <v>6.2640449438202159</v>
      </c>
      <c r="AL57" s="139">
        <f>'D Master'!AT57</f>
        <v>-13.634158175642884</v>
      </c>
      <c r="AM57" s="137" t="str">
        <f t="shared" si="9"/>
        <v>N</v>
      </c>
      <c r="AN57" s="137" t="str">
        <f t="shared" si="10"/>
        <v>Y</v>
      </c>
      <c r="AO57" s="137" t="str">
        <f t="shared" si="11"/>
        <v>Y</v>
      </c>
    </row>
    <row r="58" spans="1:41" x14ac:dyDescent="0.3">
      <c r="A58" s="137" t="str">
        <f>'D Data'!A58</f>
        <v>HDFC</v>
      </c>
      <c r="C58" s="137" t="str">
        <f>'D Master'!G58</f>
        <v>N</v>
      </c>
      <c r="D58" s="137" t="str">
        <f>'D Master'!H58</f>
        <v>Y</v>
      </c>
      <c r="E58" s="137" t="str">
        <f>'D Master'!I58</f>
        <v>Y</v>
      </c>
      <c r="F58" s="137" t="str">
        <f>'D Master'!J58</f>
        <v>Y</v>
      </c>
      <c r="G58" s="139">
        <f>'D Master'!K58</f>
        <v>-5.7037219620409134</v>
      </c>
      <c r="H58" s="139">
        <f>'D Master'!L58</f>
        <v>2.197871402481256</v>
      </c>
      <c r="I58" s="139">
        <f>'D Master'!M58</f>
        <v>2.1867277594728183</v>
      </c>
      <c r="J58" s="139">
        <f>'D Master'!N58</f>
        <v>6.1817432515971847E-2</v>
      </c>
      <c r="K58" s="137" t="str">
        <f t="shared" si="3"/>
        <v>N</v>
      </c>
      <c r="L58" s="137" t="str">
        <f t="shared" si="4"/>
        <v>Y</v>
      </c>
      <c r="M58" s="137" t="str">
        <f t="shared" si="5"/>
        <v>Y</v>
      </c>
      <c r="O58" s="137">
        <f>'D Master'!R58-'D Master'!S58</f>
        <v>2580751</v>
      </c>
      <c r="P58" s="137">
        <f>'D Master'!S58-'D Master'!T58</f>
        <v>995250</v>
      </c>
      <c r="Q58" s="137">
        <f>'D Master'!T58-'D Master'!U58</f>
        <v>-1471681</v>
      </c>
      <c r="R58" s="137">
        <f>'D Master'!U58-'D Master'!V58</f>
        <v>-168793</v>
      </c>
      <c r="S58" s="137" t="str">
        <f>'D Master'!W58</f>
        <v>Y</v>
      </c>
      <c r="T58" s="137" t="str">
        <f>'D Master'!X58</f>
        <v>Y</v>
      </c>
      <c r="U58" s="137" t="str">
        <f>'D Master'!Y58</f>
        <v>N</v>
      </c>
      <c r="V58" s="137" t="str">
        <f>'D Master'!Z58</f>
        <v>N</v>
      </c>
      <c r="W58" s="139">
        <f>'D Master'!AA58</f>
        <v>70.347198692904172</v>
      </c>
      <c r="X58" s="139">
        <f>'D Master'!AB58</f>
        <v>37.228696226931021</v>
      </c>
      <c r="Y58" s="139">
        <f>'D Master'!AC58</f>
        <v>-35.504781398023944</v>
      </c>
      <c r="Z58" s="139">
        <f>'D Master'!AD58</f>
        <v>-3.9128474447791572</v>
      </c>
      <c r="AA58" s="137" t="str">
        <f t="shared" si="6"/>
        <v>Y</v>
      </c>
      <c r="AB58" s="137" t="str">
        <f t="shared" si="7"/>
        <v>Y</v>
      </c>
      <c r="AC58" s="137" t="str">
        <f t="shared" si="8"/>
        <v>N</v>
      </c>
      <c r="AE58" s="137" t="str">
        <f>'D Master'!AM58</f>
        <v>N</v>
      </c>
      <c r="AF58" s="137" t="str">
        <f>'D Master'!AN58</f>
        <v>Y</v>
      </c>
      <c r="AG58" s="137" t="str">
        <f>'D Master'!AO58</f>
        <v>N</v>
      </c>
      <c r="AH58" s="137" t="str">
        <f>'D Master'!AP58</f>
        <v>N</v>
      </c>
      <c r="AI58" s="139">
        <f>'D Master'!AQ58</f>
        <v>-0.11540680900173547</v>
      </c>
      <c r="AJ58" s="139">
        <f>'D Master'!AR58</f>
        <v>33.171106557377058</v>
      </c>
      <c r="AK58" s="139">
        <f>'D Master'!AS58</f>
        <v>-12.779267202859696</v>
      </c>
      <c r="AL58" s="139">
        <f>'D Master'!AT58</f>
        <v>-12.218081976858215</v>
      </c>
      <c r="AM58" s="137" t="str">
        <f t="shared" si="9"/>
        <v>N</v>
      </c>
      <c r="AN58" s="137" t="str">
        <f t="shared" si="10"/>
        <v>Y</v>
      </c>
      <c r="AO58" s="137" t="str">
        <f t="shared" si="11"/>
        <v>N</v>
      </c>
    </row>
    <row r="59" spans="1:41" x14ac:dyDescent="0.3">
      <c r="A59" s="137" t="str">
        <f>'D Data'!A59</f>
        <v>HDFCBANK</v>
      </c>
      <c r="C59" s="137" t="str">
        <f>'D Master'!G59</f>
        <v>N</v>
      </c>
      <c r="D59" s="137" t="str">
        <f>'D Master'!H59</f>
        <v>Y</v>
      </c>
      <c r="E59" s="137" t="str">
        <f>'D Master'!I59</f>
        <v>N</v>
      </c>
      <c r="F59" s="137" t="str">
        <f>'D Master'!J59</f>
        <v>N</v>
      </c>
      <c r="G59" s="139">
        <f>'D Master'!K59</f>
        <v>-3.000091886428375</v>
      </c>
      <c r="H59" s="139">
        <f>'D Master'!L59</f>
        <v>3.1050898841808614</v>
      </c>
      <c r="I59" s="139">
        <f>'D Master'!M59</f>
        <v>-0.22450137063995779</v>
      </c>
      <c r="J59" s="139">
        <f>'D Master'!N59</f>
        <v>-0.17810174209452259</v>
      </c>
      <c r="K59" s="137" t="str">
        <f t="shared" si="3"/>
        <v>N</v>
      </c>
      <c r="L59" s="137" t="str">
        <f t="shared" si="4"/>
        <v>Y</v>
      </c>
      <c r="M59" s="137" t="str">
        <f t="shared" si="5"/>
        <v>N</v>
      </c>
      <c r="O59" s="137">
        <f>'D Master'!R59-'D Master'!S59</f>
        <v>-4943604</v>
      </c>
      <c r="P59" s="137">
        <f>'D Master'!S59-'D Master'!T59</f>
        <v>2088281</v>
      </c>
      <c r="Q59" s="137">
        <f>'D Master'!T59-'D Master'!U59</f>
        <v>-156468</v>
      </c>
      <c r="R59" s="137">
        <f>'D Master'!U59-'D Master'!V59</f>
        <v>-1755281</v>
      </c>
      <c r="S59" s="137" t="str">
        <f>'D Master'!W59</f>
        <v>N</v>
      </c>
      <c r="T59" s="137" t="str">
        <f>'D Master'!X59</f>
        <v>Y</v>
      </c>
      <c r="U59" s="137" t="str">
        <f>'D Master'!Y59</f>
        <v>N</v>
      </c>
      <c r="V59" s="137" t="str">
        <f>'D Master'!Z59</f>
        <v>N</v>
      </c>
      <c r="W59" s="139">
        <f>'D Master'!AA59</f>
        <v>-45.616750217951854</v>
      </c>
      <c r="X59" s="139">
        <f>'D Master'!AB59</f>
        <v>23.868864638429073</v>
      </c>
      <c r="Y59" s="139">
        <f>'D Master'!AC59</f>
        <v>-1.7569928862606836</v>
      </c>
      <c r="Z59" s="139">
        <f>'D Master'!AD59</f>
        <v>-16.46493240046361</v>
      </c>
      <c r="AA59" s="137" t="str">
        <f t="shared" si="6"/>
        <v>N</v>
      </c>
      <c r="AB59" s="137" t="str">
        <f t="shared" si="7"/>
        <v>Y</v>
      </c>
      <c r="AC59" s="137" t="str">
        <f t="shared" si="8"/>
        <v>Y</v>
      </c>
      <c r="AE59" s="137" t="str">
        <f>'D Master'!AM59</f>
        <v>N</v>
      </c>
      <c r="AF59" s="137" t="str">
        <f>'D Master'!AN59</f>
        <v>Y</v>
      </c>
      <c r="AG59" s="137" t="str">
        <f>'D Master'!AO59</f>
        <v>Y</v>
      </c>
      <c r="AH59" s="137" t="str">
        <f>'D Master'!AP59</f>
        <v>N</v>
      </c>
      <c r="AI59" s="139">
        <f>'D Master'!AQ59</f>
        <v>-37.307090136434802</v>
      </c>
      <c r="AJ59" s="139">
        <f>'D Master'!AR59</f>
        <v>2.241024468328388</v>
      </c>
      <c r="AK59" s="139">
        <f>'D Master'!AS59</f>
        <v>16.520117239541687</v>
      </c>
      <c r="AL59" s="139">
        <f>'D Master'!AT59</f>
        <v>-17.877461706783375</v>
      </c>
      <c r="AM59" s="137" t="str">
        <f t="shared" si="9"/>
        <v>N</v>
      </c>
      <c r="AN59" s="137" t="str">
        <f t="shared" si="10"/>
        <v>N</v>
      </c>
      <c r="AO59" s="137" t="str">
        <f t="shared" si="11"/>
        <v>Y</v>
      </c>
    </row>
    <row r="60" spans="1:41" x14ac:dyDescent="0.3">
      <c r="A60" s="137" t="str">
        <f>'D Data'!A60</f>
        <v>HDFCLIFE</v>
      </c>
      <c r="C60" s="137" t="str">
        <f>'D Master'!G60</f>
        <v>Y</v>
      </c>
      <c r="D60" s="137" t="str">
        <f>'D Master'!H60</f>
        <v>Y</v>
      </c>
      <c r="E60" s="137" t="str">
        <f>'D Master'!I60</f>
        <v>Y</v>
      </c>
      <c r="F60" s="137" t="str">
        <f>'D Master'!J60</f>
        <v>Y</v>
      </c>
      <c r="G60" s="139">
        <f>'D Master'!K60</f>
        <v>1.6141225507222641</v>
      </c>
      <c r="H60" s="139">
        <f>'D Master'!L60</f>
        <v>2.2842215256008371</v>
      </c>
      <c r="I60" s="139">
        <f>'D Master'!M60</f>
        <v>0.48510048510048559</v>
      </c>
      <c r="J60" s="139">
        <f>'D Master'!N60</f>
        <v>0.14932278960208201</v>
      </c>
      <c r="K60" s="137" t="str">
        <f t="shared" si="3"/>
        <v>N</v>
      </c>
      <c r="L60" s="137" t="str">
        <f t="shared" si="4"/>
        <v>Y</v>
      </c>
      <c r="M60" s="137" t="str">
        <f t="shared" si="5"/>
        <v>Y</v>
      </c>
      <c r="O60" s="137">
        <f>'D Master'!R60-'D Master'!S60</f>
        <v>-210750</v>
      </c>
      <c r="P60" s="137">
        <f>'D Master'!S60-'D Master'!T60</f>
        <v>960382</v>
      </c>
      <c r="Q60" s="137">
        <f>'D Master'!T60-'D Master'!U60</f>
        <v>-1387427</v>
      </c>
      <c r="R60" s="137">
        <f>'D Master'!U60-'D Master'!V60</f>
        <v>427905</v>
      </c>
      <c r="S60" s="137" t="str">
        <f>'D Master'!W60</f>
        <v>N</v>
      </c>
      <c r="T60" s="137" t="str">
        <f>'D Master'!X60</f>
        <v>Y</v>
      </c>
      <c r="U60" s="137" t="str">
        <f>'D Master'!Y60</f>
        <v>N</v>
      </c>
      <c r="V60" s="137" t="str">
        <f>'D Master'!Z60</f>
        <v>Y</v>
      </c>
      <c r="W60" s="139">
        <f>'D Master'!AA60</f>
        <v>-8.6866451949559345</v>
      </c>
      <c r="X60" s="139">
        <f>'D Master'!AB60</f>
        <v>65.521273663556556</v>
      </c>
      <c r="Y60" s="139">
        <f>'D Master'!AC60</f>
        <v>-48.627340061958876</v>
      </c>
      <c r="Z60" s="139">
        <f>'D Master'!AD60</f>
        <v>17.643544368934201</v>
      </c>
      <c r="AA60" s="137" t="str">
        <f t="shared" si="6"/>
        <v>N</v>
      </c>
      <c r="AB60" s="137" t="str">
        <f t="shared" si="7"/>
        <v>Y</v>
      </c>
      <c r="AC60" s="137" t="str">
        <f t="shared" si="8"/>
        <v>N</v>
      </c>
      <c r="AE60" s="137" t="str">
        <f>'D Master'!AM60</f>
        <v>N</v>
      </c>
      <c r="AF60" s="137" t="str">
        <f>'D Master'!AN60</f>
        <v>Y</v>
      </c>
      <c r="AG60" s="137" t="str">
        <f>'D Master'!AO60</f>
        <v>N</v>
      </c>
      <c r="AH60" s="137" t="str">
        <f>'D Master'!AP60</f>
        <v>N</v>
      </c>
      <c r="AI60" s="139">
        <f>'D Master'!AQ60</f>
        <v>-16.33646159193604</v>
      </c>
      <c r="AJ60" s="139">
        <f>'D Master'!AR60</f>
        <v>22.191548099384146</v>
      </c>
      <c r="AK60" s="139">
        <f>'D Master'!AS60</f>
        <v>-15.336209996404159</v>
      </c>
      <c r="AL60" s="139">
        <f>'D Master'!AT60</f>
        <v>-5.77672369981366</v>
      </c>
      <c r="AM60" s="137" t="str">
        <f t="shared" si="9"/>
        <v>N</v>
      </c>
      <c r="AN60" s="137" t="str">
        <f t="shared" si="10"/>
        <v>Y</v>
      </c>
      <c r="AO60" s="137" t="str">
        <f t="shared" si="11"/>
        <v>N</v>
      </c>
    </row>
    <row r="61" spans="1:41" x14ac:dyDescent="0.3">
      <c r="A61" s="137" t="str">
        <f>'D Data'!A61</f>
        <v>HEROMOTOCO</v>
      </c>
      <c r="C61" s="137" t="str">
        <f>'D Master'!G61</f>
        <v>Y</v>
      </c>
      <c r="D61" s="137" t="str">
        <f>'D Master'!H61</f>
        <v>Y</v>
      </c>
      <c r="E61" s="137" t="str">
        <f>'D Master'!I61</f>
        <v>N</v>
      </c>
      <c r="F61" s="137" t="str">
        <f>'D Master'!J61</f>
        <v>N</v>
      </c>
      <c r="G61" s="139">
        <f>'D Master'!K61</f>
        <v>1.3855875979648233</v>
      </c>
      <c r="H61" s="139">
        <f>'D Master'!L61</f>
        <v>3.8061357961076507</v>
      </c>
      <c r="I61" s="139">
        <f>'D Master'!M61</f>
        <v>-3.4518388121388432</v>
      </c>
      <c r="J61" s="139">
        <f>'D Master'!N61</f>
        <v>-0.98752918776315923</v>
      </c>
      <c r="K61" s="137" t="str">
        <f t="shared" si="3"/>
        <v>N</v>
      </c>
      <c r="L61" s="137" t="str">
        <f t="shared" si="4"/>
        <v>Y</v>
      </c>
      <c r="M61" s="137" t="str">
        <f t="shared" si="5"/>
        <v>N</v>
      </c>
      <c r="O61" s="137">
        <f>'D Master'!R61-'D Master'!S61</f>
        <v>-144562</v>
      </c>
      <c r="P61" s="137">
        <f>'D Master'!S61-'D Master'!T61</f>
        <v>-388490</v>
      </c>
      <c r="Q61" s="137">
        <f>'D Master'!T61-'D Master'!U61</f>
        <v>672714</v>
      </c>
      <c r="R61" s="137">
        <f>'D Master'!U61-'D Master'!V61</f>
        <v>-168184</v>
      </c>
      <c r="S61" s="137" t="str">
        <f>'D Master'!W61</f>
        <v>N</v>
      </c>
      <c r="T61" s="137" t="str">
        <f>'D Master'!X61</f>
        <v>N</v>
      </c>
      <c r="U61" s="137" t="str">
        <f>'D Master'!Y61</f>
        <v>Y</v>
      </c>
      <c r="V61" s="137" t="str">
        <f>'D Master'!Z61</f>
        <v>N</v>
      </c>
      <c r="W61" s="139">
        <f>'D Master'!AA61</f>
        <v>-28.475416262042692</v>
      </c>
      <c r="X61" s="139">
        <f>'D Master'!AB61</f>
        <v>-43.350372644262258</v>
      </c>
      <c r="Y61" s="139">
        <f>'D Master'!AC61</f>
        <v>301.059302122632</v>
      </c>
      <c r="Z61" s="139">
        <f>'D Master'!AD61</f>
        <v>-42.94428712595721</v>
      </c>
      <c r="AA61" s="137" t="str">
        <f t="shared" si="6"/>
        <v>Y</v>
      </c>
      <c r="AB61" s="137" t="str">
        <f t="shared" si="7"/>
        <v>N</v>
      </c>
      <c r="AC61" s="137" t="str">
        <f t="shared" si="8"/>
        <v>Y</v>
      </c>
      <c r="AE61" s="137" t="str">
        <f>'D Master'!AM61</f>
        <v>N</v>
      </c>
      <c r="AF61" s="137" t="str">
        <f>'D Master'!AN61</f>
        <v>N</v>
      </c>
      <c r="AG61" s="137" t="str">
        <f>'D Master'!AO61</f>
        <v>Y</v>
      </c>
      <c r="AH61" s="137" t="str">
        <f>'D Master'!AP61</f>
        <v>N</v>
      </c>
      <c r="AI61" s="139">
        <f>'D Master'!AQ61</f>
        <v>-15.844155844155846</v>
      </c>
      <c r="AJ61" s="139">
        <f>'D Master'!AR61</f>
        <v>-40.235951567836075</v>
      </c>
      <c r="AK61" s="139">
        <f>'D Master'!AS61</f>
        <v>100.31094527363187</v>
      </c>
      <c r="AL61" s="139">
        <f>'D Master'!AT61</f>
        <v>-25.932749884845702</v>
      </c>
      <c r="AM61" s="137" t="str">
        <f t="shared" si="9"/>
        <v>Y</v>
      </c>
      <c r="AN61" s="137" t="str">
        <f t="shared" si="10"/>
        <v>N</v>
      </c>
      <c r="AO61" s="137" t="str">
        <f t="shared" si="11"/>
        <v>Y</v>
      </c>
    </row>
    <row r="62" spans="1:41" x14ac:dyDescent="0.3">
      <c r="A62" s="137" t="str">
        <f>'D Data'!A62</f>
        <v>HINDALCO</v>
      </c>
      <c r="C62" s="137" t="str">
        <f>'D Master'!G62</f>
        <v>N</v>
      </c>
      <c r="D62" s="137" t="str">
        <f>'D Master'!H62</f>
        <v>Y</v>
      </c>
      <c r="E62" s="137" t="str">
        <f>'D Master'!I62</f>
        <v>Y</v>
      </c>
      <c r="F62" s="137" t="str">
        <f>'D Master'!J62</f>
        <v>Y</v>
      </c>
      <c r="G62" s="139">
        <f>'D Master'!K62</f>
        <v>-1.9561630921517865</v>
      </c>
      <c r="H62" s="139">
        <f>'D Master'!L62</f>
        <v>6.6169695954435088</v>
      </c>
      <c r="I62" s="139">
        <f>'D Master'!M62</f>
        <v>0.54741451911740413</v>
      </c>
      <c r="J62" s="139">
        <f>'D Master'!N62</f>
        <v>1.9577537351880485</v>
      </c>
      <c r="K62" s="137" t="str">
        <f t="shared" si="3"/>
        <v>N</v>
      </c>
      <c r="L62" s="137" t="str">
        <f t="shared" si="4"/>
        <v>Y</v>
      </c>
      <c r="M62" s="137" t="str">
        <f t="shared" si="5"/>
        <v>N</v>
      </c>
      <c r="O62" s="137">
        <f>'D Master'!R62-'D Master'!S62</f>
        <v>-5874129</v>
      </c>
      <c r="P62" s="137">
        <f>'D Master'!S62-'D Master'!T62</f>
        <v>6629058</v>
      </c>
      <c r="Q62" s="137">
        <f>'D Master'!T62-'D Master'!U62</f>
        <v>-1484299</v>
      </c>
      <c r="R62" s="137">
        <f>'D Master'!U62-'D Master'!V62</f>
        <v>136444</v>
      </c>
      <c r="S62" s="137" t="str">
        <f>'D Master'!W62</f>
        <v>N</v>
      </c>
      <c r="T62" s="137" t="str">
        <f>'D Master'!X62</f>
        <v>Y</v>
      </c>
      <c r="U62" s="137" t="str">
        <f>'D Master'!Y62</f>
        <v>N</v>
      </c>
      <c r="V62" s="137" t="str">
        <f>'D Master'!Z62</f>
        <v>Y</v>
      </c>
      <c r="W62" s="139">
        <f>'D Master'!AA62</f>
        <v>-67.934302472631714</v>
      </c>
      <c r="X62" s="139">
        <f>'D Master'!AB62</f>
        <v>328.54185489470547</v>
      </c>
      <c r="Y62" s="139">
        <f>'D Master'!AC62</f>
        <v>-42.384081187428968</v>
      </c>
      <c r="Z62" s="139">
        <f>'D Master'!AD62</f>
        <v>4.0541054488147052</v>
      </c>
      <c r="AA62" s="137" t="str">
        <f t="shared" si="6"/>
        <v>N</v>
      </c>
      <c r="AB62" s="137" t="str">
        <f t="shared" si="7"/>
        <v>Y</v>
      </c>
      <c r="AC62" s="137" t="str">
        <f t="shared" si="8"/>
        <v>N</v>
      </c>
      <c r="AE62" s="137" t="str">
        <f>'D Master'!AM62</f>
        <v>N</v>
      </c>
      <c r="AF62" s="137" t="str">
        <f>'D Master'!AN62</f>
        <v>Y</v>
      </c>
      <c r="AG62" s="137" t="str">
        <f>'D Master'!AO62</f>
        <v>Y</v>
      </c>
      <c r="AH62" s="137" t="str">
        <f>'D Master'!AP62</f>
        <v>N</v>
      </c>
      <c r="AI62" s="139">
        <f>'D Master'!AQ62</f>
        <v>-35.490273918221519</v>
      </c>
      <c r="AJ62" s="139">
        <f>'D Master'!AR62</f>
        <v>8.8591184096802102</v>
      </c>
      <c r="AK62" s="139">
        <f>'D Master'!AS62</f>
        <v>5.1818181818181843</v>
      </c>
      <c r="AL62" s="139">
        <f>'D Master'!AT62</f>
        <v>-5.2132701421800975</v>
      </c>
      <c r="AM62" s="137" t="str">
        <f t="shared" si="9"/>
        <v>N</v>
      </c>
      <c r="AN62" s="137" t="str">
        <f t="shared" si="10"/>
        <v>Y</v>
      </c>
      <c r="AO62" s="137" t="str">
        <f t="shared" si="11"/>
        <v>Y</v>
      </c>
    </row>
    <row r="63" spans="1:41" x14ac:dyDescent="0.3">
      <c r="A63" s="137" t="str">
        <f>'D Data'!A63</f>
        <v>HINDPETRO</v>
      </c>
      <c r="C63" s="137" t="str">
        <f>'D Master'!G63</f>
        <v>Y</v>
      </c>
      <c r="D63" s="137" t="str">
        <f>'D Master'!H63</f>
        <v>Y</v>
      </c>
      <c r="E63" s="137" t="str">
        <f>'D Master'!I63</f>
        <v>Y</v>
      </c>
      <c r="F63" s="137" t="str">
        <f>'D Master'!J63</f>
        <v>N</v>
      </c>
      <c r="G63" s="139">
        <f>'D Master'!K63</f>
        <v>2.7070865260920653</v>
      </c>
      <c r="H63" s="139">
        <f>'D Master'!L63</f>
        <v>1.068400226116442</v>
      </c>
      <c r="I63" s="139">
        <f>'D Master'!M63</f>
        <v>0.79197766509031664</v>
      </c>
      <c r="J63" s="139">
        <f>'D Master'!N63</f>
        <v>-0.9816643159379459</v>
      </c>
      <c r="K63" s="137" t="str">
        <f t="shared" si="3"/>
        <v>Y</v>
      </c>
      <c r="L63" s="137" t="str">
        <f t="shared" si="4"/>
        <v>Y</v>
      </c>
      <c r="M63" s="137" t="str">
        <f t="shared" si="5"/>
        <v>Y</v>
      </c>
      <c r="O63" s="137">
        <f>'D Master'!R63-'D Master'!S63</f>
        <v>327647</v>
      </c>
      <c r="P63" s="137">
        <f>'D Master'!S63-'D Master'!T63</f>
        <v>-795870</v>
      </c>
      <c r="Q63" s="137">
        <f>'D Master'!T63-'D Master'!U63</f>
        <v>-268471</v>
      </c>
      <c r="R63" s="137">
        <f>'D Master'!U63-'D Master'!V63</f>
        <v>-2344679</v>
      </c>
      <c r="S63" s="137" t="str">
        <f>'D Master'!W63</f>
        <v>Y</v>
      </c>
      <c r="T63" s="137" t="str">
        <f>'D Master'!X63</f>
        <v>N</v>
      </c>
      <c r="U63" s="137" t="str">
        <f>'D Master'!Y63</f>
        <v>N</v>
      </c>
      <c r="V63" s="137" t="str">
        <f>'D Master'!Z63</f>
        <v>N</v>
      </c>
      <c r="W63" s="139">
        <f>'D Master'!AA63</f>
        <v>27.551258086134943</v>
      </c>
      <c r="X63" s="139">
        <f>'D Master'!AB63</f>
        <v>-40.09224738136222</v>
      </c>
      <c r="Y63" s="139">
        <f>'D Master'!AC63</f>
        <v>-11.913152831421106</v>
      </c>
      <c r="Z63" s="139">
        <f>'D Master'!AD63</f>
        <v>-50.990714504897191</v>
      </c>
      <c r="AA63" s="137" t="str">
        <f t="shared" si="6"/>
        <v>Y</v>
      </c>
      <c r="AB63" s="137" t="str">
        <f t="shared" si="7"/>
        <v>N</v>
      </c>
      <c r="AC63" s="137" t="str">
        <f t="shared" si="8"/>
        <v>Y</v>
      </c>
      <c r="AE63" s="137" t="str">
        <f>'D Master'!AM63</f>
        <v>Y</v>
      </c>
      <c r="AF63" s="137" t="str">
        <f>'D Master'!AN63</f>
        <v>N</v>
      </c>
      <c r="AG63" s="137" t="str">
        <f>'D Master'!AO63</f>
        <v>Y</v>
      </c>
      <c r="AH63" s="137" t="str">
        <f>'D Master'!AP63</f>
        <v>N</v>
      </c>
      <c r="AI63" s="139">
        <f>'D Master'!AQ63</f>
        <v>14.245283018867925</v>
      </c>
      <c r="AJ63" s="139">
        <f>'D Master'!AR63</f>
        <v>-26.618206992038772</v>
      </c>
      <c r="AK63" s="139">
        <f>'D Master'!AS63</f>
        <v>5.2075746540422418</v>
      </c>
      <c r="AL63" s="139">
        <f>'D Master'!AT63</f>
        <v>-32.547285679194296</v>
      </c>
      <c r="AM63" s="137" t="str">
        <f t="shared" si="9"/>
        <v>Y</v>
      </c>
      <c r="AN63" s="137" t="str">
        <f t="shared" si="10"/>
        <v>N</v>
      </c>
      <c r="AO63" s="137" t="str">
        <f t="shared" si="11"/>
        <v>Y</v>
      </c>
    </row>
    <row r="64" spans="1:41" x14ac:dyDescent="0.3">
      <c r="A64" s="137" t="str">
        <f>'D Data'!A64</f>
        <v>HINDUNILVR</v>
      </c>
      <c r="C64" s="137" t="str">
        <f>'D Master'!G64</f>
        <v>Y</v>
      </c>
      <c r="D64" s="137" t="str">
        <f>'D Master'!H64</f>
        <v>N</v>
      </c>
      <c r="E64" s="137" t="str">
        <f>'D Master'!I64</f>
        <v>Y</v>
      </c>
      <c r="F64" s="137" t="str">
        <f>'D Master'!J64</f>
        <v>N</v>
      </c>
      <c r="G64" s="139">
        <f>'D Master'!K64</f>
        <v>3.4365129500950789E-2</v>
      </c>
      <c r="H64" s="139">
        <f>'D Master'!L64</f>
        <v>-0.74139842390131938</v>
      </c>
      <c r="I64" s="139">
        <f>'D Master'!M64</f>
        <v>0.25194617102166389</v>
      </c>
      <c r="J64" s="139">
        <f>'D Master'!N64</f>
        <v>-0.96814677583219066</v>
      </c>
      <c r="K64" s="137" t="str">
        <f t="shared" si="3"/>
        <v>Y</v>
      </c>
      <c r="L64" s="137" t="str">
        <f t="shared" si="4"/>
        <v>N</v>
      </c>
      <c r="M64" s="137" t="str">
        <f t="shared" si="5"/>
        <v>Y</v>
      </c>
      <c r="O64" s="137">
        <f>'D Master'!R64-'D Master'!S64</f>
        <v>887461</v>
      </c>
      <c r="P64" s="137">
        <f>'D Master'!S64-'D Master'!T64</f>
        <v>423680</v>
      </c>
      <c r="Q64" s="137">
        <f>'D Master'!T64-'D Master'!U64</f>
        <v>-1411535</v>
      </c>
      <c r="R64" s="137">
        <f>'D Master'!U64-'D Master'!V64</f>
        <v>-1829273</v>
      </c>
      <c r="S64" s="137" t="str">
        <f>'D Master'!W64</f>
        <v>Y</v>
      </c>
      <c r="T64" s="137" t="str">
        <f>'D Master'!X64</f>
        <v>Y</v>
      </c>
      <c r="U64" s="137" t="str">
        <f>'D Master'!Y64</f>
        <v>N</v>
      </c>
      <c r="V64" s="137" t="str">
        <f>'D Master'!Z64</f>
        <v>N</v>
      </c>
      <c r="W64" s="139">
        <f>'D Master'!AA64</f>
        <v>36.931884624299876</v>
      </c>
      <c r="X64" s="139">
        <f>'D Master'!AB64</f>
        <v>21.405688007853332</v>
      </c>
      <c r="Y64" s="139">
        <f>'D Master'!AC64</f>
        <v>-41.628106695072759</v>
      </c>
      <c r="Z64" s="139">
        <f>'D Master'!AD64</f>
        <v>-35.042906307260694</v>
      </c>
      <c r="AA64" s="137" t="str">
        <f t="shared" si="6"/>
        <v>Y</v>
      </c>
      <c r="AB64" s="137" t="str">
        <f t="shared" si="7"/>
        <v>Y</v>
      </c>
      <c r="AC64" s="137" t="str">
        <f t="shared" si="8"/>
        <v>N</v>
      </c>
      <c r="AE64" s="137" t="str">
        <f>'D Master'!AM64</f>
        <v>Y</v>
      </c>
      <c r="AF64" s="137" t="str">
        <f>'D Master'!AN64</f>
        <v>Y</v>
      </c>
      <c r="AG64" s="137" t="str">
        <f>'D Master'!AO64</f>
        <v>N</v>
      </c>
      <c r="AH64" s="137" t="str">
        <f>'D Master'!AP64</f>
        <v>N</v>
      </c>
      <c r="AI64" s="139">
        <f>'D Master'!AQ64</f>
        <v>9.294075913444475</v>
      </c>
      <c r="AJ64" s="139">
        <f>'D Master'!AR64</f>
        <v>11.865079365079373</v>
      </c>
      <c r="AK64" s="139">
        <f>'D Master'!AS64</f>
        <v>-11.361238128737252</v>
      </c>
      <c r="AL64" s="139">
        <f>'D Master'!AT64</f>
        <v>-16.394647845905023</v>
      </c>
      <c r="AM64" s="137" t="str">
        <f t="shared" si="9"/>
        <v>N</v>
      </c>
      <c r="AN64" s="137" t="str">
        <f t="shared" si="10"/>
        <v>Y</v>
      </c>
      <c r="AO64" s="137" t="str">
        <f t="shared" si="11"/>
        <v>Y</v>
      </c>
    </row>
    <row r="65" spans="1:41" x14ac:dyDescent="0.3">
      <c r="A65" s="137" t="str">
        <f>'D Data'!A65</f>
        <v>IBULHSGFIN</v>
      </c>
      <c r="C65" s="137" t="str">
        <f>'D Master'!G65</f>
        <v>N</v>
      </c>
      <c r="D65" s="137" t="str">
        <f>'D Master'!H65</f>
        <v>Y</v>
      </c>
      <c r="E65" s="137" t="str">
        <f>'D Master'!I65</f>
        <v>Y</v>
      </c>
      <c r="F65" s="137" t="str">
        <f>'D Master'!J65</f>
        <v>N</v>
      </c>
      <c r="G65" s="139">
        <f>'D Master'!K65</f>
        <v>-4.297947972208763</v>
      </c>
      <c r="H65" s="139">
        <f>'D Master'!L65</f>
        <v>0.63414634146341553</v>
      </c>
      <c r="I65" s="139">
        <f>'D Master'!M65</f>
        <v>1.1929247223364894</v>
      </c>
      <c r="J65" s="139">
        <f>'D Master'!N65</f>
        <v>-0.18886516669404171</v>
      </c>
      <c r="K65" s="137" t="str">
        <f t="shared" si="3"/>
        <v>N</v>
      </c>
      <c r="L65" s="137" t="str">
        <f t="shared" si="4"/>
        <v>N</v>
      </c>
      <c r="M65" s="137" t="str">
        <f t="shared" si="5"/>
        <v>Y</v>
      </c>
      <c r="O65" s="137">
        <f>'D Master'!R65-'D Master'!S65</f>
        <v>860163</v>
      </c>
      <c r="P65" s="137">
        <f>'D Master'!S65-'D Master'!T65</f>
        <v>-675061</v>
      </c>
      <c r="Q65" s="137">
        <f>'D Master'!T65-'D Master'!U65</f>
        <v>664518</v>
      </c>
      <c r="R65" s="137">
        <f>'D Master'!U65-'D Master'!V65</f>
        <v>-1948865</v>
      </c>
      <c r="S65" s="137" t="str">
        <f>'D Master'!W65</f>
        <v>Y</v>
      </c>
      <c r="T65" s="137" t="str">
        <f>'D Master'!X65</f>
        <v>N</v>
      </c>
      <c r="U65" s="137" t="str">
        <f>'D Master'!Y65</f>
        <v>Y</v>
      </c>
      <c r="V65" s="137" t="str">
        <f>'D Master'!Z65</f>
        <v>N</v>
      </c>
      <c r="W65" s="139">
        <f>'D Master'!AA65</f>
        <v>59.788596999737251</v>
      </c>
      <c r="X65" s="139">
        <f>'D Master'!AB65</f>
        <v>-31.936879504762892</v>
      </c>
      <c r="Y65" s="139">
        <f>'D Master'!AC65</f>
        <v>45.853588524009865</v>
      </c>
      <c r="Z65" s="139">
        <f>'D Master'!AD65</f>
        <v>-57.351912049208934</v>
      </c>
      <c r="AA65" s="137" t="str">
        <f t="shared" si="6"/>
        <v>Y</v>
      </c>
      <c r="AB65" s="137" t="str">
        <f t="shared" si="7"/>
        <v>N</v>
      </c>
      <c r="AC65" s="137" t="str">
        <f t="shared" si="8"/>
        <v>Y</v>
      </c>
      <c r="AE65" s="137" t="str">
        <f>'D Master'!AM65</f>
        <v>N</v>
      </c>
      <c r="AF65" s="137" t="str">
        <f>'D Master'!AN65</f>
        <v>Y</v>
      </c>
      <c r="AG65" s="137" t="str">
        <f>'D Master'!AO65</f>
        <v>Y</v>
      </c>
      <c r="AH65" s="137" t="str">
        <f>'D Master'!AP65</f>
        <v>N</v>
      </c>
      <c r="AI65" s="139">
        <f>'D Master'!AQ65</f>
        <v>-5.9931506849315008</v>
      </c>
      <c r="AJ65" s="139">
        <f>'D Master'!AR65</f>
        <v>10.084825636192276</v>
      </c>
      <c r="AK65" s="139">
        <f>'D Master'!AS65</f>
        <v>73.366013071895409</v>
      </c>
      <c r="AL65" s="139">
        <f>'D Master'!AT65</f>
        <v>-47.959183673469383</v>
      </c>
      <c r="AM65" s="137" t="str">
        <f t="shared" si="9"/>
        <v>N</v>
      </c>
      <c r="AN65" s="137" t="str">
        <f t="shared" si="10"/>
        <v>N</v>
      </c>
      <c r="AO65" s="137" t="str">
        <f t="shared" si="11"/>
        <v>Y</v>
      </c>
    </row>
    <row r="66" spans="1:41" x14ac:dyDescent="0.3">
      <c r="A66" s="137" t="str">
        <f>'D Data'!A66</f>
        <v>ICICIBANK</v>
      </c>
      <c r="C66" s="137" t="str">
        <f>'D Master'!G66</f>
        <v>N</v>
      </c>
      <c r="D66" s="137" t="str">
        <f>'D Master'!H66</f>
        <v>Y</v>
      </c>
      <c r="E66" s="137" t="str">
        <f>'D Master'!I66</f>
        <v>N</v>
      </c>
      <c r="F66" s="137" t="str">
        <f>'D Master'!J66</f>
        <v>Y</v>
      </c>
      <c r="G66" s="139">
        <f>'D Master'!K66</f>
        <v>-4.9944794440475402</v>
      </c>
      <c r="H66" s="139">
        <f>'D Master'!L66</f>
        <v>1.6437813572748938</v>
      </c>
      <c r="I66" s="139">
        <f>'D Master'!M66</f>
        <v>-0.31915243641628904</v>
      </c>
      <c r="J66" s="139">
        <f>'D Master'!N66</f>
        <v>0.923128009297702</v>
      </c>
      <c r="K66" s="137" t="str">
        <f t="shared" si="3"/>
        <v>N</v>
      </c>
      <c r="L66" s="137" t="str">
        <f t="shared" si="4"/>
        <v>Y</v>
      </c>
      <c r="M66" s="137" t="str">
        <f t="shared" si="5"/>
        <v>N</v>
      </c>
      <c r="O66" s="137">
        <f>'D Master'!R66-'D Master'!S66</f>
        <v>16425756</v>
      </c>
      <c r="P66" s="137">
        <f>'D Master'!S66-'D Master'!T66</f>
        <v>1295494</v>
      </c>
      <c r="Q66" s="137">
        <f>'D Master'!T66-'D Master'!U66</f>
        <v>-6377636</v>
      </c>
      <c r="R66" s="137">
        <f>'D Master'!U66-'D Master'!V66</f>
        <v>-9763037</v>
      </c>
      <c r="S66" s="137" t="str">
        <f>'D Master'!W66</f>
        <v>Y</v>
      </c>
      <c r="T66" s="137" t="str">
        <f>'D Master'!X66</f>
        <v>Y</v>
      </c>
      <c r="U66" s="137" t="str">
        <f>'D Master'!Y66</f>
        <v>N</v>
      </c>
      <c r="V66" s="137" t="str">
        <f>'D Master'!Z66</f>
        <v>N</v>
      </c>
      <c r="W66" s="139">
        <f>'D Master'!AA66</f>
        <v>137.77553209103687</v>
      </c>
      <c r="X66" s="139">
        <f>'D Master'!AB66</f>
        <v>12.191025932987158</v>
      </c>
      <c r="Y66" s="139">
        <f>'D Master'!AC66</f>
        <v>-37.506116115871222</v>
      </c>
      <c r="Z66" s="139">
        <f>'D Master'!AD66</f>
        <v>-36.473755489582004</v>
      </c>
      <c r="AA66" s="137" t="str">
        <f t="shared" si="6"/>
        <v>Y</v>
      </c>
      <c r="AB66" s="137" t="str">
        <f t="shared" si="7"/>
        <v>Y</v>
      </c>
      <c r="AC66" s="137" t="str">
        <f t="shared" si="8"/>
        <v>N</v>
      </c>
      <c r="AE66" s="137" t="str">
        <f>'D Master'!AM66</f>
        <v>Y</v>
      </c>
      <c r="AF66" s="137" t="str">
        <f>'D Master'!AN66</f>
        <v>Y</v>
      </c>
      <c r="AG66" s="137" t="str">
        <f>'D Master'!AO66</f>
        <v>N</v>
      </c>
      <c r="AH66" s="137" t="str">
        <f>'D Master'!AP66</f>
        <v>N</v>
      </c>
      <c r="AI66" s="139">
        <f>'D Master'!AQ66</f>
        <v>27.456647398843938</v>
      </c>
      <c r="AJ66" s="139">
        <f>'D Master'!AR66</f>
        <v>10.015898251192368</v>
      </c>
      <c r="AK66" s="139">
        <f>'D Master'!AS66</f>
        <v>-8.5090909090909097</v>
      </c>
      <c r="AL66" s="139">
        <f>'D Master'!AT66</f>
        <v>-23.949115044247783</v>
      </c>
      <c r="AM66" s="137" t="str">
        <f t="shared" si="9"/>
        <v>Y</v>
      </c>
      <c r="AN66" s="137" t="str">
        <f t="shared" si="10"/>
        <v>Y</v>
      </c>
      <c r="AO66" s="137" t="str">
        <f t="shared" si="11"/>
        <v>Y</v>
      </c>
    </row>
    <row r="67" spans="1:41" x14ac:dyDescent="0.3">
      <c r="A67" s="137" t="str">
        <f>'D Data'!A67</f>
        <v>ICICIPRULI</v>
      </c>
      <c r="C67" s="137" t="str">
        <f>'D Master'!G67</f>
        <v>N</v>
      </c>
      <c r="D67" s="137" t="str">
        <f>'D Master'!H67</f>
        <v>Y</v>
      </c>
      <c r="E67" s="137" t="str">
        <f>'D Master'!I67</f>
        <v>N</v>
      </c>
      <c r="F67" s="137" t="str">
        <f>'D Master'!J67</f>
        <v>N</v>
      </c>
      <c r="G67" s="139">
        <f>'D Master'!K67</f>
        <v>-4.0820232399179783</v>
      </c>
      <c r="H67" s="139">
        <f>'D Master'!L67</f>
        <v>0.62451854297347364</v>
      </c>
      <c r="I67" s="139">
        <f>'D Master'!M67</f>
        <v>-0.29351254971882956</v>
      </c>
      <c r="J67" s="139">
        <f>'D Master'!N67</f>
        <v>-0.73249101405075634</v>
      </c>
      <c r="K67" s="137" t="str">
        <f t="shared" si="3"/>
        <v>N</v>
      </c>
      <c r="L67" s="137" t="str">
        <f t="shared" si="4"/>
        <v>Y</v>
      </c>
      <c r="M67" s="137" t="str">
        <f t="shared" si="5"/>
        <v>Y</v>
      </c>
      <c r="O67" s="137">
        <f>'D Master'!R67-'D Master'!S67</f>
        <v>-1238578</v>
      </c>
      <c r="P67" s="137">
        <f>'D Master'!S67-'D Master'!T67</f>
        <v>744306</v>
      </c>
      <c r="Q67" s="137">
        <f>'D Master'!T67-'D Master'!U67</f>
        <v>1627313</v>
      </c>
      <c r="R67" s="137">
        <f>'D Master'!U67-'D Master'!V67</f>
        <v>-369612</v>
      </c>
      <c r="S67" s="137" t="str">
        <f>'D Master'!W67</f>
        <v>N</v>
      </c>
      <c r="T67" s="137" t="str">
        <f>'D Master'!X67</f>
        <v>Y</v>
      </c>
      <c r="U67" s="137" t="str">
        <f>'D Master'!Y67</f>
        <v>Y</v>
      </c>
      <c r="V67" s="137" t="str">
        <f>'D Master'!Z67</f>
        <v>N</v>
      </c>
      <c r="W67" s="139">
        <f>'D Master'!AA67</f>
        <v>-43.300791321508669</v>
      </c>
      <c r="X67" s="139">
        <f>'D Master'!AB67</f>
        <v>35.173496136050346</v>
      </c>
      <c r="Y67" s="139">
        <f>'D Master'!AC67</f>
        <v>332.92954380853786</v>
      </c>
      <c r="Z67" s="139">
        <f>'D Master'!AD67</f>
        <v>-43.058348225415251</v>
      </c>
      <c r="AA67" s="137" t="str">
        <f t="shared" si="6"/>
        <v>N</v>
      </c>
      <c r="AB67" s="137" t="str">
        <f t="shared" si="7"/>
        <v>N</v>
      </c>
      <c r="AC67" s="137" t="str">
        <f t="shared" si="8"/>
        <v>Y</v>
      </c>
      <c r="AE67" s="137" t="str">
        <f>'D Master'!AM67</f>
        <v>N</v>
      </c>
      <c r="AF67" s="137" t="str">
        <f>'D Master'!AN67</f>
        <v>N</v>
      </c>
      <c r="AG67" s="137" t="str">
        <f>'D Master'!AO67</f>
        <v>Y</v>
      </c>
      <c r="AH67" s="137" t="str">
        <f>'D Master'!AP67</f>
        <v>N</v>
      </c>
      <c r="AI67" s="139">
        <f>'D Master'!AQ67</f>
        <v>-38.451856513530529</v>
      </c>
      <c r="AJ67" s="139">
        <f>'D Master'!AR67</f>
        <v>-2.1551724137930903</v>
      </c>
      <c r="AK67" s="139">
        <f>'D Master'!AS67</f>
        <v>116.75008341675006</v>
      </c>
      <c r="AL67" s="139">
        <f>'D Master'!AT67</f>
        <v>-23.09468822170901</v>
      </c>
      <c r="AM67" s="137" t="str">
        <f t="shared" si="9"/>
        <v>N</v>
      </c>
      <c r="AN67" s="137" t="str">
        <f t="shared" si="10"/>
        <v>N</v>
      </c>
      <c r="AO67" s="137" t="str">
        <f t="shared" si="11"/>
        <v>Y</v>
      </c>
    </row>
    <row r="68" spans="1:41" x14ac:dyDescent="0.3">
      <c r="A68" s="137" t="str">
        <f>'D Data'!A68</f>
        <v>IDEA</v>
      </c>
      <c r="C68" s="137" t="str">
        <f>'D Master'!G68</f>
        <v>N</v>
      </c>
      <c r="D68" s="137" t="str">
        <f>'D Master'!H68</f>
        <v>N</v>
      </c>
      <c r="E68" s="137" t="str">
        <f>'D Master'!I68</f>
        <v>Y</v>
      </c>
      <c r="F68" s="137" t="str">
        <f>'D Master'!J68</f>
        <v>Y</v>
      </c>
      <c r="G68" s="139">
        <f>'D Master'!K68</f>
        <v>-1.9607843137254957</v>
      </c>
      <c r="H68" s="139">
        <f>'D Master'!L68</f>
        <v>-1.5789473684210502</v>
      </c>
      <c r="I68" s="139">
        <f>'D Master'!M68</f>
        <v>10.038610038610047</v>
      </c>
      <c r="J68" s="139">
        <f>'D Master'!N68</f>
        <v>8.1419624217118933</v>
      </c>
      <c r="K68" s="137" t="str">
        <f t="shared" ref="K68:K131" si="12">IF(G68&gt;=H68,"Y","N")</f>
        <v>N</v>
      </c>
      <c r="L68" s="137" t="str">
        <f t="shared" ref="L68:L131" si="13">IF(H68&gt;=I68,"Y","N")</f>
        <v>N</v>
      </c>
      <c r="M68" s="137" t="str">
        <f t="shared" ref="M68:M131" si="14">IF(I68&gt;=J68,"Y","N")</f>
        <v>Y</v>
      </c>
      <c r="O68" s="137">
        <f>'D Master'!R68-'D Master'!S68</f>
        <v>-45112471</v>
      </c>
      <c r="P68" s="137">
        <f>'D Master'!S68-'D Master'!T68</f>
        <v>-29421776</v>
      </c>
      <c r="Q68" s="137">
        <f>'D Master'!T68-'D Master'!U68</f>
        <v>-125970573</v>
      </c>
      <c r="R68" s="137">
        <f>'D Master'!U68-'D Master'!V68</f>
        <v>172777956</v>
      </c>
      <c r="S68" s="137" t="str">
        <f>'D Master'!W68</f>
        <v>N</v>
      </c>
      <c r="T68" s="137" t="str">
        <f>'D Master'!X68</f>
        <v>N</v>
      </c>
      <c r="U68" s="137" t="str">
        <f>'D Master'!Y68</f>
        <v>N</v>
      </c>
      <c r="V68" s="137" t="str">
        <f>'D Master'!Z68</f>
        <v>Y</v>
      </c>
      <c r="W68" s="139">
        <f>'D Master'!AA68</f>
        <v>-36.578321089294143</v>
      </c>
      <c r="X68" s="139">
        <f>'D Master'!AB68</f>
        <v>-19.261020466741247</v>
      </c>
      <c r="Y68" s="139">
        <f>'D Master'!AC68</f>
        <v>-45.195530647686496</v>
      </c>
      <c r="Z68" s="139">
        <f>'D Master'!AD68</f>
        <v>163.08182498479738</v>
      </c>
      <c r="AA68" s="137" t="str">
        <f t="shared" ref="AA68:AA131" si="15">IF(W68&gt;=X68,"Y","N")</f>
        <v>N</v>
      </c>
      <c r="AB68" s="137" t="str">
        <f t="shared" ref="AB68:AB131" si="16">IF(X68&gt;=Y68,"Y","N")</f>
        <v>Y</v>
      </c>
      <c r="AC68" s="137" t="str">
        <f t="shared" ref="AC68:AC131" si="17">IF(Y68&gt;=Z68,"Y","N")</f>
        <v>N</v>
      </c>
      <c r="AE68" s="137" t="str">
        <f>'D Master'!AM68</f>
        <v>N</v>
      </c>
      <c r="AF68" s="137" t="str">
        <f>'D Master'!AN68</f>
        <v>Y</v>
      </c>
      <c r="AG68" s="137" t="str">
        <f>'D Master'!AO68</f>
        <v>N</v>
      </c>
      <c r="AH68" s="137" t="str">
        <f>'D Master'!AP68</f>
        <v>Y</v>
      </c>
      <c r="AI68" s="139">
        <f>'D Master'!AQ68</f>
        <v>-27.541409548554729</v>
      </c>
      <c r="AJ68" s="139">
        <f>'D Master'!AR68</f>
        <v>1.7178724810042931</v>
      </c>
      <c r="AK68" s="139">
        <f>'D Master'!AS68</f>
        <v>-4.0874524714828873</v>
      </c>
      <c r="AL68" s="139">
        <f>'D Master'!AT68</f>
        <v>4.1584158415841515</v>
      </c>
      <c r="AM68" s="137" t="str">
        <f t="shared" ref="AM68:AM131" si="18">IF(AI68&gt;=AJ68,"Y","N")</f>
        <v>N</v>
      </c>
      <c r="AN68" s="137" t="str">
        <f t="shared" ref="AN68:AN131" si="19">IF(AJ68&gt;=AK68,"Y","N")</f>
        <v>Y</v>
      </c>
      <c r="AO68" s="137" t="str">
        <f t="shared" ref="AO68:AO131" si="20">IF(AK68&gt;=AL68,"Y","N")</f>
        <v>N</v>
      </c>
    </row>
    <row r="69" spans="1:41" x14ac:dyDescent="0.3">
      <c r="A69" s="137" t="str">
        <f>'D Data'!A69</f>
        <v>IDFCFIRSTB</v>
      </c>
      <c r="C69" s="137" t="str">
        <f>'D Master'!G69</f>
        <v>N</v>
      </c>
      <c r="D69" s="137" t="str">
        <f>'D Master'!H69</f>
        <v>N</v>
      </c>
      <c r="E69" s="137" t="str">
        <f>'D Master'!I69</f>
        <v>N</v>
      </c>
      <c r="F69" s="137" t="str">
        <f>'D Master'!J69</f>
        <v>N</v>
      </c>
      <c r="G69" s="139">
        <f>'D Master'!K69</f>
        <v>-1.8759770713913653</v>
      </c>
      <c r="H69" s="139">
        <f>'D Master'!L69</f>
        <v>-0.87809917355370948</v>
      </c>
      <c r="I69" s="139">
        <f>'D Master'!M69</f>
        <v>-2.4193548387096793</v>
      </c>
      <c r="J69" s="139">
        <f>'D Master'!N69</f>
        <v>-0.80000000000000071</v>
      </c>
      <c r="K69" s="137" t="str">
        <f t="shared" si="12"/>
        <v>N</v>
      </c>
      <c r="L69" s="137" t="str">
        <f t="shared" si="13"/>
        <v>Y</v>
      </c>
      <c r="M69" s="137" t="str">
        <f t="shared" si="14"/>
        <v>N</v>
      </c>
      <c r="O69" s="137">
        <f>'D Master'!R69-'D Master'!S69</f>
        <v>2415308</v>
      </c>
      <c r="P69" s="137">
        <f>'D Master'!S69-'D Master'!T69</f>
        <v>3914439</v>
      </c>
      <c r="Q69" s="137">
        <f>'D Master'!T69-'D Master'!U69</f>
        <v>2599031</v>
      </c>
      <c r="R69" s="137">
        <f>'D Master'!U69-'D Master'!V69</f>
        <v>-3258447</v>
      </c>
      <c r="S69" s="137" t="str">
        <f>'D Master'!W69</f>
        <v>Y</v>
      </c>
      <c r="T69" s="137" t="str">
        <f>'D Master'!X69</f>
        <v>Y</v>
      </c>
      <c r="U69" s="137" t="str">
        <f>'D Master'!Y69</f>
        <v>Y</v>
      </c>
      <c r="V69" s="137" t="str">
        <f>'D Master'!Z69</f>
        <v>N</v>
      </c>
      <c r="W69" s="139">
        <f>'D Master'!AA69</f>
        <v>19.463839991051803</v>
      </c>
      <c r="X69" s="139">
        <f>'D Master'!AB69</f>
        <v>46.080592910906212</v>
      </c>
      <c r="Y69" s="139">
        <f>'D Master'!AC69</f>
        <v>44.083232356401304</v>
      </c>
      <c r="Z69" s="139">
        <f>'D Master'!AD69</f>
        <v>-35.595169989500974</v>
      </c>
      <c r="AA69" s="137" t="str">
        <f t="shared" si="15"/>
        <v>N</v>
      </c>
      <c r="AB69" s="137" t="str">
        <f t="shared" si="16"/>
        <v>Y</v>
      </c>
      <c r="AC69" s="137" t="str">
        <f t="shared" si="17"/>
        <v>Y</v>
      </c>
      <c r="AE69" s="137" t="str">
        <f>'D Master'!AM69</f>
        <v>N</v>
      </c>
      <c r="AF69" s="137" t="str">
        <f>'D Master'!AN69</f>
        <v>Y</v>
      </c>
      <c r="AG69" s="137" t="str">
        <f>'D Master'!AO69</f>
        <v>Y</v>
      </c>
      <c r="AH69" s="137" t="str">
        <f>'D Master'!AP69</f>
        <v>N</v>
      </c>
      <c r="AI69" s="139">
        <f>'D Master'!AQ69</f>
        <v>-12.523117569352712</v>
      </c>
      <c r="AJ69" s="139">
        <f>'D Master'!AR69</f>
        <v>31.927500871383756</v>
      </c>
      <c r="AK69" s="139">
        <f>'D Master'!AS69</f>
        <v>15.406275140788422</v>
      </c>
      <c r="AL69" s="139">
        <f>'D Master'!AT69</f>
        <v>-18.890701468189231</v>
      </c>
      <c r="AM69" s="137" t="str">
        <f t="shared" si="18"/>
        <v>N</v>
      </c>
      <c r="AN69" s="137" t="str">
        <f t="shared" si="19"/>
        <v>Y</v>
      </c>
      <c r="AO69" s="137" t="str">
        <f t="shared" si="20"/>
        <v>Y</v>
      </c>
    </row>
    <row r="70" spans="1:41" x14ac:dyDescent="0.3">
      <c r="A70" s="137" t="str">
        <f>'D Data'!A70</f>
        <v>IGL</v>
      </c>
      <c r="C70" s="137" t="str">
        <f>'D Master'!G70</f>
        <v>N</v>
      </c>
      <c r="D70" s="137" t="str">
        <f>'D Master'!H70</f>
        <v>Y</v>
      </c>
      <c r="E70" s="137" t="str">
        <f>'D Master'!I70</f>
        <v>Y</v>
      </c>
      <c r="F70" s="137" t="str">
        <f>'D Master'!J70</f>
        <v>Y</v>
      </c>
      <c r="G70" s="139">
        <f>'D Master'!K70</f>
        <v>-1.7292641336189991</v>
      </c>
      <c r="H70" s="139">
        <f>'D Master'!L70</f>
        <v>0.15326677176387909</v>
      </c>
      <c r="I70" s="139">
        <f>'D Master'!M70</f>
        <v>0.5946874587022698</v>
      </c>
      <c r="J70" s="139">
        <f>'D Master'!N70</f>
        <v>0.87764125580465002</v>
      </c>
      <c r="K70" s="137" t="str">
        <f t="shared" si="12"/>
        <v>N</v>
      </c>
      <c r="L70" s="137" t="str">
        <f t="shared" si="13"/>
        <v>N</v>
      </c>
      <c r="M70" s="137" t="str">
        <f t="shared" si="14"/>
        <v>N</v>
      </c>
      <c r="O70" s="137">
        <f>'D Master'!R70-'D Master'!S70</f>
        <v>-133217</v>
      </c>
      <c r="P70" s="137">
        <f>'D Master'!S70-'D Master'!T70</f>
        <v>221933</v>
      </c>
      <c r="Q70" s="137">
        <f>'D Master'!T70-'D Master'!U70</f>
        <v>-528517</v>
      </c>
      <c r="R70" s="137">
        <f>'D Master'!U70-'D Master'!V70</f>
        <v>635436</v>
      </c>
      <c r="S70" s="137" t="str">
        <f>'D Master'!W70</f>
        <v>N</v>
      </c>
      <c r="T70" s="137" t="str">
        <f>'D Master'!X70</f>
        <v>Y</v>
      </c>
      <c r="U70" s="137" t="str">
        <f>'D Master'!Y70</f>
        <v>N</v>
      </c>
      <c r="V70" s="137" t="str">
        <f>'D Master'!Z70</f>
        <v>Y</v>
      </c>
      <c r="W70" s="139">
        <f>'D Master'!AA70</f>
        <v>-12.93448045851348</v>
      </c>
      <c r="X70" s="139">
        <f>'D Master'!AB70</f>
        <v>27.466819471190735</v>
      </c>
      <c r="Y70" s="139">
        <f>'D Master'!AC70</f>
        <v>-39.544234621079653</v>
      </c>
      <c r="Z70" s="139">
        <f>'D Master'!AD70</f>
        <v>90.636085496052544</v>
      </c>
      <c r="AA70" s="137" t="str">
        <f t="shared" si="15"/>
        <v>N</v>
      </c>
      <c r="AB70" s="137" t="str">
        <f t="shared" si="16"/>
        <v>Y</v>
      </c>
      <c r="AC70" s="137" t="str">
        <f t="shared" si="17"/>
        <v>N</v>
      </c>
      <c r="AE70" s="137" t="str">
        <f>'D Master'!AM70</f>
        <v>N</v>
      </c>
      <c r="AF70" s="137" t="str">
        <f>'D Master'!AN70</f>
        <v>Y</v>
      </c>
      <c r="AG70" s="137" t="str">
        <f>'D Master'!AO70</f>
        <v>Y</v>
      </c>
      <c r="AH70" s="137" t="str">
        <f>'D Master'!AP70</f>
        <v>Y</v>
      </c>
      <c r="AI70" s="139">
        <f>'D Master'!AQ70</f>
        <v>-12.526675202731536</v>
      </c>
      <c r="AJ70" s="139">
        <f>'D Master'!AR70</f>
        <v>19.479857215706275</v>
      </c>
      <c r="AK70" s="139">
        <f>'D Master'!AS70</f>
        <v>3.646934460887937</v>
      </c>
      <c r="AL70" s="139">
        <f>'D Master'!AT70</f>
        <v>19.633259563705359</v>
      </c>
      <c r="AM70" s="137" t="str">
        <f t="shared" si="18"/>
        <v>N</v>
      </c>
      <c r="AN70" s="137" t="str">
        <f t="shared" si="19"/>
        <v>Y</v>
      </c>
      <c r="AO70" s="137" t="str">
        <f t="shared" si="20"/>
        <v>N</v>
      </c>
    </row>
    <row r="71" spans="1:41" x14ac:dyDescent="0.3">
      <c r="A71" s="137" t="str">
        <f>'D Data'!A71</f>
        <v>INDIGO</v>
      </c>
      <c r="C71" s="137" t="str">
        <f>'D Master'!G71</f>
        <v>N</v>
      </c>
      <c r="D71" s="137" t="str">
        <f>'D Master'!H71</f>
        <v>Y</v>
      </c>
      <c r="E71" s="137" t="str">
        <f>'D Master'!I71</f>
        <v>N</v>
      </c>
      <c r="F71" s="137" t="str">
        <f>'D Master'!J71</f>
        <v>Y</v>
      </c>
      <c r="G71" s="139">
        <f>'D Master'!K71</f>
        <v>-0.52031864475144518</v>
      </c>
      <c r="H71" s="139">
        <f>'D Master'!L71</f>
        <v>8.9923946014859162</v>
      </c>
      <c r="I71" s="139">
        <f>'D Master'!M71</f>
        <v>-0.3067887978261773</v>
      </c>
      <c r="J71" s="139">
        <f>'D Master'!N71</f>
        <v>1.667576388811522</v>
      </c>
      <c r="K71" s="137" t="str">
        <f t="shared" si="12"/>
        <v>N</v>
      </c>
      <c r="L71" s="137" t="str">
        <f t="shared" si="13"/>
        <v>Y</v>
      </c>
      <c r="M71" s="137" t="str">
        <f t="shared" si="14"/>
        <v>N</v>
      </c>
      <c r="O71" s="137">
        <f>'D Master'!R71-'D Master'!S71</f>
        <v>-1608217</v>
      </c>
      <c r="P71" s="137">
        <f>'D Master'!S71-'D Master'!T71</f>
        <v>1736498</v>
      </c>
      <c r="Q71" s="137">
        <f>'D Master'!T71-'D Master'!U71</f>
        <v>215915</v>
      </c>
      <c r="R71" s="137">
        <f>'D Master'!U71-'D Master'!V71</f>
        <v>-913827</v>
      </c>
      <c r="S71" s="137" t="str">
        <f>'D Master'!W71</f>
        <v>N</v>
      </c>
      <c r="T71" s="137" t="str">
        <f>'D Master'!X71</f>
        <v>Y</v>
      </c>
      <c r="U71" s="137" t="str">
        <f>'D Master'!Y71</f>
        <v>Y</v>
      </c>
      <c r="V71" s="137" t="str">
        <f>'D Master'!Z71</f>
        <v>N</v>
      </c>
      <c r="W71" s="139">
        <f>'D Master'!AA71</f>
        <v>-72.953208283245246</v>
      </c>
      <c r="X71" s="139">
        <f>'D Master'!AB71</f>
        <v>371.08464115977705</v>
      </c>
      <c r="Y71" s="139">
        <f>'D Master'!AC71</f>
        <v>85.6679773207902</v>
      </c>
      <c r="Z71" s="139">
        <f>'D Master'!AD71</f>
        <v>-78.381955356714002</v>
      </c>
      <c r="AA71" s="137" t="str">
        <f t="shared" si="15"/>
        <v>N</v>
      </c>
      <c r="AB71" s="137" t="str">
        <f t="shared" si="16"/>
        <v>Y</v>
      </c>
      <c r="AC71" s="137" t="str">
        <f t="shared" si="17"/>
        <v>Y</v>
      </c>
      <c r="AE71" s="137" t="str">
        <f>'D Master'!AM71</f>
        <v>N</v>
      </c>
      <c r="AF71" s="137" t="str">
        <f>'D Master'!AN71</f>
        <v>N</v>
      </c>
      <c r="AG71" s="137" t="str">
        <f>'D Master'!AO71</f>
        <v>Y</v>
      </c>
      <c r="AH71" s="137" t="str">
        <f>'D Master'!AP71</f>
        <v>N</v>
      </c>
      <c r="AI71" s="139">
        <f>'D Master'!AQ71</f>
        <v>-27.707641196013288</v>
      </c>
      <c r="AJ71" s="139">
        <f>'D Master'!AR71</f>
        <v>-39.582496989160973</v>
      </c>
      <c r="AK71" s="139">
        <f>'D Master'!AS71</f>
        <v>296.65605095541395</v>
      </c>
      <c r="AL71" s="139">
        <f>'D Master'!AT71</f>
        <v>-61.282367447595554</v>
      </c>
      <c r="AM71" s="137" t="str">
        <f t="shared" si="18"/>
        <v>Y</v>
      </c>
      <c r="AN71" s="137" t="str">
        <f t="shared" si="19"/>
        <v>N</v>
      </c>
      <c r="AO71" s="137" t="str">
        <f t="shared" si="20"/>
        <v>Y</v>
      </c>
    </row>
    <row r="72" spans="1:41" x14ac:dyDescent="0.3">
      <c r="A72" s="137" t="str">
        <f>'D Data'!A72</f>
        <v>INDUSINDBK</v>
      </c>
      <c r="C72" s="137" t="str">
        <f>'D Master'!G72</f>
        <v>N</v>
      </c>
      <c r="D72" s="137" t="str">
        <f>'D Master'!H72</f>
        <v>N</v>
      </c>
      <c r="E72" s="137" t="str">
        <f>'D Master'!I72</f>
        <v>N</v>
      </c>
      <c r="F72" s="137" t="str">
        <f>'D Master'!J72</f>
        <v>N</v>
      </c>
      <c r="G72" s="139">
        <f>'D Master'!K72</f>
        <v>-4.1203677590388512</v>
      </c>
      <c r="H72" s="139">
        <f>'D Master'!L72</f>
        <v>-0.86392484692594618</v>
      </c>
      <c r="I72" s="139">
        <f>'D Master'!M72</f>
        <v>-4.3484074559409489</v>
      </c>
      <c r="J72" s="139">
        <f>'D Master'!N72</f>
        <v>-3.4047170055023135</v>
      </c>
      <c r="K72" s="137" t="str">
        <f t="shared" si="12"/>
        <v>N</v>
      </c>
      <c r="L72" s="137" t="str">
        <f t="shared" si="13"/>
        <v>Y</v>
      </c>
      <c r="M72" s="137" t="str">
        <f t="shared" si="14"/>
        <v>N</v>
      </c>
      <c r="O72" s="137">
        <f>'D Master'!R72-'D Master'!S72</f>
        <v>-2506045</v>
      </c>
      <c r="P72" s="137">
        <f>'D Master'!S72-'D Master'!T72</f>
        <v>-834207</v>
      </c>
      <c r="Q72" s="137">
        <f>'D Master'!T72-'D Master'!U72</f>
        <v>3579268</v>
      </c>
      <c r="R72" s="137">
        <f>'D Master'!U72-'D Master'!V72</f>
        <v>-2634118</v>
      </c>
      <c r="S72" s="137" t="str">
        <f>'D Master'!W72</f>
        <v>N</v>
      </c>
      <c r="T72" s="137" t="str">
        <f>'D Master'!X72</f>
        <v>N</v>
      </c>
      <c r="U72" s="137" t="str">
        <f>'D Master'!Y72</f>
        <v>Y</v>
      </c>
      <c r="V72" s="137" t="str">
        <f>'D Master'!Z72</f>
        <v>N</v>
      </c>
      <c r="W72" s="139">
        <f>'D Master'!AA72</f>
        <v>-42.49454795922157</v>
      </c>
      <c r="X72" s="139">
        <f>'D Master'!AB72</f>
        <v>-12.392513451602456</v>
      </c>
      <c r="Y72" s="139">
        <f>'D Master'!AC72</f>
        <v>113.54565849647493</v>
      </c>
      <c r="Z72" s="139">
        <f>'D Master'!AD72</f>
        <v>-45.522648836321089</v>
      </c>
      <c r="AA72" s="137" t="str">
        <f t="shared" si="15"/>
        <v>N</v>
      </c>
      <c r="AB72" s="137" t="str">
        <f t="shared" si="16"/>
        <v>N</v>
      </c>
      <c r="AC72" s="137" t="str">
        <f t="shared" si="17"/>
        <v>Y</v>
      </c>
      <c r="AE72" s="137" t="str">
        <f>'D Master'!AM72</f>
        <v>N</v>
      </c>
      <c r="AF72" s="137" t="str">
        <f>'D Master'!AN72</f>
        <v>Y</v>
      </c>
      <c r="AG72" s="137" t="str">
        <f>'D Master'!AO72</f>
        <v>Y</v>
      </c>
      <c r="AH72" s="137" t="str">
        <f>'D Master'!AP72</f>
        <v>N</v>
      </c>
      <c r="AI72" s="139">
        <f>'D Master'!AQ72</f>
        <v>-47.443674176776426</v>
      </c>
      <c r="AJ72" s="139">
        <f>'D Master'!AR72</f>
        <v>1.9434628975264916</v>
      </c>
      <c r="AK72" s="139">
        <f>'D Master'!AS72</f>
        <v>106.75799086757993</v>
      </c>
      <c r="AL72" s="139">
        <f>'D Master'!AT72</f>
        <v>-51.973684210526315</v>
      </c>
      <c r="AM72" s="137" t="str">
        <f t="shared" si="18"/>
        <v>N</v>
      </c>
      <c r="AN72" s="137" t="str">
        <f t="shared" si="19"/>
        <v>N</v>
      </c>
      <c r="AO72" s="137" t="str">
        <f t="shared" si="20"/>
        <v>Y</v>
      </c>
    </row>
    <row r="73" spans="1:41" x14ac:dyDescent="0.3">
      <c r="A73" s="137" t="str">
        <f>'D Data'!A73</f>
        <v>INFRATEL</v>
      </c>
      <c r="C73" s="137" t="str">
        <f>'D Master'!G73</f>
        <v>Y</v>
      </c>
      <c r="D73" s="137" t="str">
        <f>'D Master'!H73</f>
        <v>Y</v>
      </c>
      <c r="E73" s="137" t="str">
        <f>'D Master'!I73</f>
        <v>N</v>
      </c>
      <c r="F73" s="137" t="str">
        <f>'D Master'!J73</f>
        <v>Y</v>
      </c>
      <c r="G73" s="139">
        <f>'D Master'!K73</f>
        <v>0.44949250845819566</v>
      </c>
      <c r="H73" s="139">
        <f>'D Master'!L73</f>
        <v>1.6707616707616735</v>
      </c>
      <c r="I73" s="139">
        <f>'D Master'!M73</f>
        <v>-5.3047929269427669</v>
      </c>
      <c r="J73" s="139">
        <f>'D Master'!N73</f>
        <v>3.8666022232962782</v>
      </c>
      <c r="K73" s="137" t="str">
        <f t="shared" si="12"/>
        <v>N</v>
      </c>
      <c r="L73" s="137" t="str">
        <f t="shared" si="13"/>
        <v>Y</v>
      </c>
      <c r="M73" s="137" t="str">
        <f t="shared" si="14"/>
        <v>N</v>
      </c>
      <c r="O73" s="137">
        <f>'D Master'!R73-'D Master'!S73</f>
        <v>-616999</v>
      </c>
      <c r="P73" s="137">
        <f>'D Master'!S73-'D Master'!T73</f>
        <v>-455917</v>
      </c>
      <c r="Q73" s="137">
        <f>'D Master'!T73-'D Master'!U73</f>
        <v>761137</v>
      </c>
      <c r="R73" s="137">
        <f>'D Master'!U73-'D Master'!V73</f>
        <v>642770</v>
      </c>
      <c r="S73" s="137" t="str">
        <f>'D Master'!W73</f>
        <v>N</v>
      </c>
      <c r="T73" s="137" t="str">
        <f>'D Master'!X73</f>
        <v>N</v>
      </c>
      <c r="U73" s="137" t="str">
        <f>'D Master'!Y73</f>
        <v>Y</v>
      </c>
      <c r="V73" s="137" t="str">
        <f>'D Master'!Z73</f>
        <v>Y</v>
      </c>
      <c r="W73" s="139">
        <f>'D Master'!AA73</f>
        <v>-24.581359251769303</v>
      </c>
      <c r="X73" s="139">
        <f>'D Master'!AB73</f>
        <v>-15.371728066434137</v>
      </c>
      <c r="Y73" s="139">
        <f>'D Master'!AC73</f>
        <v>34.521690777609656</v>
      </c>
      <c r="Z73" s="139">
        <f>'D Master'!AD73</f>
        <v>41.149447068509218</v>
      </c>
      <c r="AA73" s="137" t="str">
        <f t="shared" si="15"/>
        <v>N</v>
      </c>
      <c r="AB73" s="137" t="str">
        <f t="shared" si="16"/>
        <v>N</v>
      </c>
      <c r="AC73" s="137" t="str">
        <f t="shared" si="17"/>
        <v>N</v>
      </c>
      <c r="AE73" s="137" t="str">
        <f>'D Master'!AM73</f>
        <v>N</v>
      </c>
      <c r="AF73" s="137" t="str">
        <f>'D Master'!AN73</f>
        <v>Y</v>
      </c>
      <c r="AG73" s="137" t="str">
        <f>'D Master'!AO73</f>
        <v>N</v>
      </c>
      <c r="AH73" s="137" t="str">
        <f>'D Master'!AP73</f>
        <v>Y</v>
      </c>
      <c r="AI73" s="139">
        <f>'D Master'!AQ73</f>
        <v>-5.0938337801608542</v>
      </c>
      <c r="AJ73" s="139">
        <f>'D Master'!AR73</f>
        <v>40.436746987951807</v>
      </c>
      <c r="AK73" s="139">
        <f>'D Master'!AS73</f>
        <v>-7.5208913649025071</v>
      </c>
      <c r="AL73" s="139">
        <f>'D Master'!AT73</f>
        <v>42.743538767395613</v>
      </c>
      <c r="AM73" s="137" t="str">
        <f t="shared" si="18"/>
        <v>N</v>
      </c>
      <c r="AN73" s="137" t="str">
        <f t="shared" si="19"/>
        <v>Y</v>
      </c>
      <c r="AO73" s="137" t="str">
        <f t="shared" si="20"/>
        <v>N</v>
      </c>
    </row>
    <row r="74" spans="1:41" x14ac:dyDescent="0.3">
      <c r="A74" s="137" t="str">
        <f>'D Data'!A74</f>
        <v>INFY</v>
      </c>
      <c r="C74" s="137" t="str">
        <f>'D Master'!G74</f>
        <v>Y</v>
      </c>
      <c r="D74" s="137" t="str">
        <f>'D Master'!H74</f>
        <v>Y</v>
      </c>
      <c r="E74" s="137" t="str">
        <f>'D Master'!I74</f>
        <v>N</v>
      </c>
      <c r="F74" s="137" t="str">
        <f>'D Master'!J74</f>
        <v>Y</v>
      </c>
      <c r="G74" s="139">
        <f>'D Master'!K74</f>
        <v>2.3811294376608103</v>
      </c>
      <c r="H74" s="139">
        <f>'D Master'!L74</f>
        <v>0.88677490021906302</v>
      </c>
      <c r="I74" s="139">
        <f>'D Master'!M74</f>
        <v>-0.24845836077350894</v>
      </c>
      <c r="J74" s="139">
        <f>'D Master'!N74</f>
        <v>0.69175470589122301</v>
      </c>
      <c r="K74" s="137" t="str">
        <f t="shared" si="12"/>
        <v>Y</v>
      </c>
      <c r="L74" s="137" t="str">
        <f t="shared" si="13"/>
        <v>Y</v>
      </c>
      <c r="M74" s="137" t="str">
        <f t="shared" si="14"/>
        <v>N</v>
      </c>
      <c r="O74" s="137">
        <f>'D Master'!R74-'D Master'!S74</f>
        <v>861325</v>
      </c>
      <c r="P74" s="137">
        <f>'D Master'!S74-'D Master'!T74</f>
        <v>1202318</v>
      </c>
      <c r="Q74" s="137">
        <f>'D Master'!T74-'D Master'!U74</f>
        <v>279144</v>
      </c>
      <c r="R74" s="137">
        <f>'D Master'!U74-'D Master'!V74</f>
        <v>-1767416</v>
      </c>
      <c r="S74" s="137" t="str">
        <f>'D Master'!W74</f>
        <v>Y</v>
      </c>
      <c r="T74" s="137" t="str">
        <f>'D Master'!X74</f>
        <v>Y</v>
      </c>
      <c r="U74" s="137" t="str">
        <f>'D Master'!Y74</f>
        <v>Y</v>
      </c>
      <c r="V74" s="137" t="str">
        <f>'D Master'!Z74</f>
        <v>N</v>
      </c>
      <c r="W74" s="139">
        <f>'D Master'!AA74</f>
        <v>24.825766397269909</v>
      </c>
      <c r="X74" s="139">
        <f>'D Master'!AB74</f>
        <v>53.031852157013923</v>
      </c>
      <c r="Y74" s="139">
        <f>'D Master'!AC74</f>
        <v>14.041321557450686</v>
      </c>
      <c r="Z74" s="139">
        <f>'D Master'!AD74</f>
        <v>-47.062896059416836</v>
      </c>
      <c r="AA74" s="137" t="str">
        <f t="shared" si="15"/>
        <v>N</v>
      </c>
      <c r="AB74" s="137" t="str">
        <f t="shared" si="16"/>
        <v>Y</v>
      </c>
      <c r="AC74" s="137" t="str">
        <f t="shared" si="17"/>
        <v>Y</v>
      </c>
      <c r="AE74" s="137" t="str">
        <f>'D Master'!AM74</f>
        <v>N</v>
      </c>
      <c r="AF74" s="137" t="str">
        <f>'D Master'!AN74</f>
        <v>Y</v>
      </c>
      <c r="AG74" s="137" t="str">
        <f>'D Master'!AO74</f>
        <v>Y</v>
      </c>
      <c r="AH74" s="137" t="str">
        <f>'D Master'!AP74</f>
        <v>N</v>
      </c>
      <c r="AI74" s="139">
        <f>'D Master'!AQ74</f>
        <v>-24.121438968600543</v>
      </c>
      <c r="AJ74" s="139">
        <f>'D Master'!AR74</f>
        <v>22.929447852760752</v>
      </c>
      <c r="AK74" s="139">
        <f>'D Master'!AS74</f>
        <v>16.15201900237529</v>
      </c>
      <c r="AL74" s="139">
        <f>'D Master'!AT74</f>
        <v>-6.4184495693248191</v>
      </c>
      <c r="AM74" s="137" t="str">
        <f t="shared" si="18"/>
        <v>N</v>
      </c>
      <c r="AN74" s="137" t="str">
        <f t="shared" si="19"/>
        <v>Y</v>
      </c>
      <c r="AO74" s="137" t="str">
        <f t="shared" si="20"/>
        <v>Y</v>
      </c>
    </row>
    <row r="75" spans="1:41" x14ac:dyDescent="0.3">
      <c r="A75" s="137" t="str">
        <f>'D Data'!A75</f>
        <v>IOC</v>
      </c>
      <c r="C75" s="137" t="str">
        <f>'D Master'!G75</f>
        <v>Y</v>
      </c>
      <c r="D75" s="137" t="str">
        <f>'D Master'!H75</f>
        <v>Y</v>
      </c>
      <c r="E75" s="137" t="str">
        <f>'D Master'!I75</f>
        <v>Y</v>
      </c>
      <c r="F75" s="137" t="str">
        <f>'D Master'!J75</f>
        <v>N</v>
      </c>
      <c r="G75" s="139">
        <f>'D Master'!K75</f>
        <v>0.67412700552784144</v>
      </c>
      <c r="H75" s="139">
        <f>'D Master'!L75</f>
        <v>0.73339671329621936</v>
      </c>
      <c r="I75" s="139">
        <f>'D Master'!M75</f>
        <v>1.4746416758544558</v>
      </c>
      <c r="J75" s="139">
        <f>'D Master'!N75</f>
        <v>-5.5096418732771414E-2</v>
      </c>
      <c r="K75" s="137" t="str">
        <f t="shared" si="12"/>
        <v>N</v>
      </c>
      <c r="L75" s="137" t="str">
        <f t="shared" si="13"/>
        <v>N</v>
      </c>
      <c r="M75" s="137" t="str">
        <f t="shared" si="14"/>
        <v>Y</v>
      </c>
      <c r="O75" s="137">
        <f>'D Master'!R75-'D Master'!S75</f>
        <v>855442</v>
      </c>
      <c r="P75" s="137">
        <f>'D Master'!S75-'D Master'!T75</f>
        <v>-782636</v>
      </c>
      <c r="Q75" s="137">
        <f>'D Master'!T75-'D Master'!U75</f>
        <v>-170606</v>
      </c>
      <c r="R75" s="137">
        <f>'D Master'!U75-'D Master'!V75</f>
        <v>-3868346</v>
      </c>
      <c r="S75" s="137" t="str">
        <f>'D Master'!W75</f>
        <v>Y</v>
      </c>
      <c r="T75" s="137" t="str">
        <f>'D Master'!X75</f>
        <v>N</v>
      </c>
      <c r="U75" s="137" t="str">
        <f>'D Master'!Y75</f>
        <v>N</v>
      </c>
      <c r="V75" s="137" t="str">
        <f>'D Master'!Z75</f>
        <v>N</v>
      </c>
      <c r="W75" s="139">
        <f>'D Master'!AA75</f>
        <v>34.668481194670541</v>
      </c>
      <c r="X75" s="139">
        <f>'D Master'!AB75</f>
        <v>-24.080159304495087</v>
      </c>
      <c r="Y75" s="139">
        <f>'D Master'!AC75</f>
        <v>-4.9874091349985124</v>
      </c>
      <c r="Z75" s="139">
        <f>'D Master'!AD75</f>
        <v>-53.070428641200266</v>
      </c>
      <c r="AA75" s="137" t="str">
        <f t="shared" si="15"/>
        <v>Y</v>
      </c>
      <c r="AB75" s="137" t="str">
        <f t="shared" si="16"/>
        <v>N</v>
      </c>
      <c r="AC75" s="137" t="str">
        <f t="shared" si="17"/>
        <v>Y</v>
      </c>
      <c r="AE75" s="137" t="str">
        <f>'D Master'!AM75</f>
        <v>N</v>
      </c>
      <c r="AF75" s="137" t="str">
        <f>'D Master'!AN75</f>
        <v>N</v>
      </c>
      <c r="AG75" s="137" t="str">
        <f>'D Master'!AO75</f>
        <v>N</v>
      </c>
      <c r="AH75" s="137" t="str">
        <f>'D Master'!AP75</f>
        <v>N</v>
      </c>
      <c r="AI75" s="139">
        <f>'D Master'!AQ75</f>
        <v>-4.7322540473225425</v>
      </c>
      <c r="AJ75" s="139">
        <f>'D Master'!AR75</f>
        <v>-4.176610978520289</v>
      </c>
      <c r="AK75" s="139">
        <f>'D Master'!AS75</f>
        <v>-8.8469905728788909</v>
      </c>
      <c r="AL75" s="139">
        <f>'D Master'!AT75</f>
        <v>-33.025740650801367</v>
      </c>
      <c r="AM75" s="137" t="str">
        <f t="shared" si="18"/>
        <v>N</v>
      </c>
      <c r="AN75" s="137" t="str">
        <f t="shared" si="19"/>
        <v>Y</v>
      </c>
      <c r="AO75" s="137" t="str">
        <f t="shared" si="20"/>
        <v>Y</v>
      </c>
    </row>
    <row r="76" spans="1:41" x14ac:dyDescent="0.3">
      <c r="A76" s="137" t="str">
        <f>'D Data'!A76</f>
        <v>ITC</v>
      </c>
      <c r="C76" s="137" t="str">
        <f>'D Master'!G76</f>
        <v>Y</v>
      </c>
      <c r="D76" s="137" t="str">
        <f>'D Master'!H76</f>
        <v>Y</v>
      </c>
      <c r="E76" s="137" t="str">
        <f>'D Master'!I76</f>
        <v>Y</v>
      </c>
      <c r="F76" s="137" t="str">
        <f>'D Master'!J76</f>
        <v>Y</v>
      </c>
      <c r="G76" s="139">
        <f>'D Master'!K76</f>
        <v>1.5895404980198438</v>
      </c>
      <c r="H76" s="139">
        <f>'D Master'!L76</f>
        <v>5.1871718785665388</v>
      </c>
      <c r="I76" s="139">
        <f>'D Master'!M76</f>
        <v>3.6984436948931885</v>
      </c>
      <c r="J76" s="139">
        <f>'D Master'!N76</f>
        <v>2.0532640859955342</v>
      </c>
      <c r="K76" s="137" t="str">
        <f t="shared" si="12"/>
        <v>N</v>
      </c>
      <c r="L76" s="137" t="str">
        <f t="shared" si="13"/>
        <v>Y</v>
      </c>
      <c r="M76" s="137" t="str">
        <f t="shared" si="14"/>
        <v>Y</v>
      </c>
      <c r="O76" s="137">
        <f>'D Master'!R76-'D Master'!S76</f>
        <v>-12173062</v>
      </c>
      <c r="P76" s="137">
        <f>'D Master'!S76-'D Master'!T76</f>
        <v>11018486</v>
      </c>
      <c r="Q76" s="137">
        <f>'D Master'!T76-'D Master'!U76</f>
        <v>811472</v>
      </c>
      <c r="R76" s="137">
        <f>'D Master'!U76-'D Master'!V76</f>
        <v>34757</v>
      </c>
      <c r="S76" s="137" t="str">
        <f>'D Master'!W76</f>
        <v>N</v>
      </c>
      <c r="T76" s="137" t="str">
        <f>'D Master'!X76</f>
        <v>Y</v>
      </c>
      <c r="U76" s="137" t="str">
        <f>'D Master'!Y76</f>
        <v>Y</v>
      </c>
      <c r="V76" s="137" t="str">
        <f>'D Master'!Z76</f>
        <v>Y</v>
      </c>
      <c r="W76" s="139">
        <f>'D Master'!AA76</f>
        <v>-61.486393281495374</v>
      </c>
      <c r="X76" s="139">
        <f>'D Master'!AB76</f>
        <v>125.50256045595354</v>
      </c>
      <c r="Y76" s="139">
        <f>'D Master'!AC76</f>
        <v>10.1841122617805</v>
      </c>
      <c r="Z76" s="139">
        <f>'D Master'!AD76</f>
        <v>0.43811738475295536</v>
      </c>
      <c r="AA76" s="137" t="str">
        <f t="shared" si="15"/>
        <v>N</v>
      </c>
      <c r="AB76" s="137" t="str">
        <f t="shared" si="16"/>
        <v>Y</v>
      </c>
      <c r="AC76" s="137" t="str">
        <f t="shared" si="17"/>
        <v>Y</v>
      </c>
      <c r="AE76" s="137" t="str">
        <f>'D Master'!AM76</f>
        <v>N</v>
      </c>
      <c r="AF76" s="137" t="str">
        <f>'D Master'!AN76</f>
        <v>N</v>
      </c>
      <c r="AG76" s="137" t="str">
        <f>'D Master'!AO76</f>
        <v>N</v>
      </c>
      <c r="AH76" s="137" t="str">
        <f>'D Master'!AP76</f>
        <v>Y</v>
      </c>
      <c r="AI76" s="139">
        <f>'D Master'!AQ76</f>
        <v>-42.376879976408141</v>
      </c>
      <c r="AJ76" s="139">
        <f>'D Master'!AR76</f>
        <v>-2.1920969137583071</v>
      </c>
      <c r="AK76" s="139">
        <f>'D Master'!AS76</f>
        <v>-12.360970677451972</v>
      </c>
      <c r="AL76" s="139">
        <f>'D Master'!AT76</f>
        <v>3.7231253277399103</v>
      </c>
      <c r="AM76" s="137" t="str">
        <f t="shared" si="18"/>
        <v>N</v>
      </c>
      <c r="AN76" s="137" t="str">
        <f t="shared" si="19"/>
        <v>Y</v>
      </c>
      <c r="AO76" s="137" t="str">
        <f t="shared" si="20"/>
        <v>N</v>
      </c>
    </row>
    <row r="77" spans="1:41" x14ac:dyDescent="0.3">
      <c r="A77" s="137" t="str">
        <f>'D Data'!A77</f>
        <v>JINDALSTEL</v>
      </c>
      <c r="C77" s="137" t="str">
        <f>'D Master'!G77</f>
        <v>N</v>
      </c>
      <c r="D77" s="137" t="str">
        <f>'D Master'!H77</f>
        <v>Y</v>
      </c>
      <c r="E77" s="137" t="str">
        <f>'D Master'!I77</f>
        <v>Y</v>
      </c>
      <c r="F77" s="137" t="str">
        <f>'D Master'!J77</f>
        <v>Y</v>
      </c>
      <c r="G77" s="139">
        <f>'D Master'!K77</f>
        <v>-2.0811868947043024</v>
      </c>
      <c r="H77" s="139">
        <f>'D Master'!L77</f>
        <v>3.6855036855036882</v>
      </c>
      <c r="I77" s="139">
        <f>'D Master'!M77</f>
        <v>1.6064257028112494</v>
      </c>
      <c r="J77" s="139">
        <f>'D Master'!N77</f>
        <v>2.5832312660060053</v>
      </c>
      <c r="K77" s="137" t="str">
        <f t="shared" si="12"/>
        <v>N</v>
      </c>
      <c r="L77" s="137" t="str">
        <f t="shared" si="13"/>
        <v>Y</v>
      </c>
      <c r="M77" s="137" t="str">
        <f t="shared" si="14"/>
        <v>N</v>
      </c>
      <c r="O77" s="137">
        <f>'D Master'!R77-'D Master'!S77</f>
        <v>-1180200</v>
      </c>
      <c r="P77" s="137">
        <f>'D Master'!S77-'D Master'!T77</f>
        <v>1005072</v>
      </c>
      <c r="Q77" s="137">
        <f>'D Master'!T77-'D Master'!U77</f>
        <v>-262247</v>
      </c>
      <c r="R77" s="137">
        <f>'D Master'!U77-'D Master'!V77</f>
        <v>-547093</v>
      </c>
      <c r="S77" s="137" t="str">
        <f>'D Master'!W77</f>
        <v>N</v>
      </c>
      <c r="T77" s="137" t="str">
        <f>'D Master'!X77</f>
        <v>Y</v>
      </c>
      <c r="U77" s="137" t="str">
        <f>'D Master'!Y77</f>
        <v>N</v>
      </c>
      <c r="V77" s="137" t="str">
        <f>'D Master'!Z77</f>
        <v>N</v>
      </c>
      <c r="W77" s="139">
        <f>'D Master'!AA77</f>
        <v>-37.425391805989207</v>
      </c>
      <c r="X77" s="139">
        <f>'D Master'!AB77</f>
        <v>46.782306104723418</v>
      </c>
      <c r="Y77" s="139">
        <f>'D Master'!AC77</f>
        <v>-10.878688685080242</v>
      </c>
      <c r="Z77" s="139">
        <f>'D Master'!AD77</f>
        <v>-18.496981819239135</v>
      </c>
      <c r="AA77" s="137" t="str">
        <f t="shared" si="15"/>
        <v>N</v>
      </c>
      <c r="AB77" s="137" t="str">
        <f t="shared" si="16"/>
        <v>Y</v>
      </c>
      <c r="AC77" s="137" t="str">
        <f t="shared" si="17"/>
        <v>Y</v>
      </c>
      <c r="AE77" s="137" t="str">
        <f>'D Master'!AM77</f>
        <v>N</v>
      </c>
      <c r="AF77" s="137" t="str">
        <f>'D Master'!AN77</f>
        <v>N</v>
      </c>
      <c r="AG77" s="137" t="str">
        <f>'D Master'!AO77</f>
        <v>Y</v>
      </c>
      <c r="AH77" s="137" t="str">
        <f>'D Master'!AP77</f>
        <v>N</v>
      </c>
      <c r="AI77" s="139">
        <f>'D Master'!AQ77</f>
        <v>-24.300441826215028</v>
      </c>
      <c r="AJ77" s="139">
        <f>'D Master'!AR77</f>
        <v>-3.4825870646766184</v>
      </c>
      <c r="AK77" s="139">
        <f>'D Master'!AS77</f>
        <v>46.257796257796272</v>
      </c>
      <c r="AL77" s="139">
        <f>'D Master'!AT77</f>
        <v>-22.85485164394548</v>
      </c>
      <c r="AM77" s="137" t="str">
        <f t="shared" si="18"/>
        <v>N</v>
      </c>
      <c r="AN77" s="137" t="str">
        <f t="shared" si="19"/>
        <v>N</v>
      </c>
      <c r="AO77" s="137" t="str">
        <f t="shared" si="20"/>
        <v>Y</v>
      </c>
    </row>
    <row r="78" spans="1:41" x14ac:dyDescent="0.3">
      <c r="A78" s="137" t="str">
        <f>'D Data'!A78</f>
        <v>JSWSTEEL</v>
      </c>
      <c r="C78" s="137" t="str">
        <f>'D Master'!G78</f>
        <v>N</v>
      </c>
      <c r="D78" s="137" t="str">
        <f>'D Master'!H78</f>
        <v>Y</v>
      </c>
      <c r="E78" s="137" t="str">
        <f>'D Master'!I78</f>
        <v>Y</v>
      </c>
      <c r="F78" s="137" t="str">
        <f>'D Master'!J78</f>
        <v>Y</v>
      </c>
      <c r="G78" s="139">
        <f>'D Master'!K78</f>
        <v>-3.2888992374410653</v>
      </c>
      <c r="H78" s="139">
        <f>'D Master'!L78</f>
        <v>0.59729460678103985</v>
      </c>
      <c r="I78" s="139">
        <f>'D Master'!M78</f>
        <v>0.32900534633687928</v>
      </c>
      <c r="J78" s="139">
        <f>'D Master'!N78</f>
        <v>1.8063281296728333</v>
      </c>
      <c r="K78" s="137" t="str">
        <f t="shared" si="12"/>
        <v>N</v>
      </c>
      <c r="L78" s="137" t="str">
        <f t="shared" si="13"/>
        <v>Y</v>
      </c>
      <c r="M78" s="137" t="str">
        <f t="shared" si="14"/>
        <v>N</v>
      </c>
      <c r="O78" s="137">
        <f>'D Master'!R78-'D Master'!S78</f>
        <v>-344864</v>
      </c>
      <c r="P78" s="137">
        <f>'D Master'!S78-'D Master'!T78</f>
        <v>-1429717</v>
      </c>
      <c r="Q78" s="137">
        <f>'D Master'!T78-'D Master'!U78</f>
        <v>2246380</v>
      </c>
      <c r="R78" s="137">
        <f>'D Master'!U78-'D Master'!V78</f>
        <v>189419</v>
      </c>
      <c r="S78" s="137" t="str">
        <f>'D Master'!W78</f>
        <v>N</v>
      </c>
      <c r="T78" s="137" t="str">
        <f>'D Master'!X78</f>
        <v>N</v>
      </c>
      <c r="U78" s="137" t="str">
        <f>'D Master'!Y78</f>
        <v>Y</v>
      </c>
      <c r="V78" s="137" t="str">
        <f>'D Master'!Z78</f>
        <v>Y</v>
      </c>
      <c r="W78" s="139">
        <f>'D Master'!AA78</f>
        <v>-15.934757245665306</v>
      </c>
      <c r="X78" s="139">
        <f>'D Master'!AB78</f>
        <v>-39.78130420579965</v>
      </c>
      <c r="Y78" s="139">
        <f>'D Master'!AC78</f>
        <v>166.69956558585059</v>
      </c>
      <c r="Z78" s="139">
        <f>'D Master'!AD78</f>
        <v>16.355406888441237</v>
      </c>
      <c r="AA78" s="137" t="str">
        <f t="shared" si="15"/>
        <v>Y</v>
      </c>
      <c r="AB78" s="137" t="str">
        <f t="shared" si="16"/>
        <v>N</v>
      </c>
      <c r="AC78" s="137" t="str">
        <f t="shared" si="17"/>
        <v>Y</v>
      </c>
      <c r="AE78" s="137" t="str">
        <f>'D Master'!AM78</f>
        <v>N</v>
      </c>
      <c r="AF78" s="137" t="str">
        <f>'D Master'!AN78</f>
        <v>N</v>
      </c>
      <c r="AG78" s="137" t="str">
        <f>'D Master'!AO78</f>
        <v>Y</v>
      </c>
      <c r="AH78" s="137" t="str">
        <f>'D Master'!AP78</f>
        <v>N</v>
      </c>
      <c r="AI78" s="139">
        <f>'D Master'!AQ78</f>
        <v>-9.0490797546012249</v>
      </c>
      <c r="AJ78" s="139">
        <f>'D Master'!AR78</f>
        <v>-45.071609098567819</v>
      </c>
      <c r="AK78" s="139">
        <f>'D Master'!AS78</f>
        <v>190.69387755102042</v>
      </c>
      <c r="AL78" s="139">
        <f>'D Master'!AT78</f>
        <v>-13.974719101123597</v>
      </c>
      <c r="AM78" s="137" t="str">
        <f t="shared" si="18"/>
        <v>Y</v>
      </c>
      <c r="AN78" s="137" t="str">
        <f t="shared" si="19"/>
        <v>N</v>
      </c>
      <c r="AO78" s="137" t="str">
        <f t="shared" si="20"/>
        <v>Y</v>
      </c>
    </row>
    <row r="79" spans="1:41" x14ac:dyDescent="0.3">
      <c r="A79" s="137" t="str">
        <f>'D Data'!A79</f>
        <v>JUBLFOOD</v>
      </c>
      <c r="C79" s="137" t="str">
        <f>'D Master'!G79</f>
        <v>Y</v>
      </c>
      <c r="D79" s="137" t="str">
        <f>'D Master'!H79</f>
        <v>Y</v>
      </c>
      <c r="E79" s="137" t="str">
        <f>'D Master'!I79</f>
        <v>N</v>
      </c>
      <c r="F79" s="137" t="str">
        <f>'D Master'!J79</f>
        <v>N</v>
      </c>
      <c r="G79" s="139">
        <f>'D Master'!K79</f>
        <v>2.3155114505755461</v>
      </c>
      <c r="H79" s="139">
        <f>'D Master'!L79</f>
        <v>4.0605984526648946</v>
      </c>
      <c r="I79" s="139">
        <f>'D Master'!M79</f>
        <v>-1.3954488302855439</v>
      </c>
      <c r="J79" s="139">
        <f>'D Master'!N79</f>
        <v>-3.7086524769306948</v>
      </c>
      <c r="K79" s="137" t="str">
        <f t="shared" si="12"/>
        <v>N</v>
      </c>
      <c r="L79" s="137" t="str">
        <f t="shared" si="13"/>
        <v>Y</v>
      </c>
      <c r="M79" s="137" t="str">
        <f t="shared" si="14"/>
        <v>Y</v>
      </c>
      <c r="O79" s="137">
        <f>'D Master'!R79-'D Master'!S79</f>
        <v>-54733</v>
      </c>
      <c r="P79" s="137">
        <f>'D Master'!S79-'D Master'!T79</f>
        <v>411905</v>
      </c>
      <c r="Q79" s="137">
        <f>'D Master'!T79-'D Master'!U79</f>
        <v>-102086</v>
      </c>
      <c r="R79" s="137">
        <f>'D Master'!U79-'D Master'!V79</f>
        <v>-46726</v>
      </c>
      <c r="S79" s="137" t="str">
        <f>'D Master'!W79</f>
        <v>N</v>
      </c>
      <c r="T79" s="137" t="str">
        <f>'D Master'!X79</f>
        <v>Y</v>
      </c>
      <c r="U79" s="137" t="str">
        <f>'D Master'!Y79</f>
        <v>N</v>
      </c>
      <c r="V79" s="137" t="str">
        <f>'D Master'!Z79</f>
        <v>N</v>
      </c>
      <c r="W79" s="139">
        <f>'D Master'!AA79</f>
        <v>-6.7713720153408392</v>
      </c>
      <c r="X79" s="139">
        <f>'D Master'!AB79</f>
        <v>103.91276378359969</v>
      </c>
      <c r="Y79" s="139">
        <f>'D Master'!AC79</f>
        <v>-20.479416467227438</v>
      </c>
      <c r="Z79" s="139">
        <f>'D Master'!AD79</f>
        <v>-8.5703228315117013</v>
      </c>
      <c r="AA79" s="137" t="str">
        <f t="shared" si="15"/>
        <v>N</v>
      </c>
      <c r="AB79" s="137" t="str">
        <f t="shared" si="16"/>
        <v>Y</v>
      </c>
      <c r="AC79" s="137" t="str">
        <f t="shared" si="17"/>
        <v>N</v>
      </c>
      <c r="AE79" s="137" t="str">
        <f>'D Master'!AM79</f>
        <v>Y</v>
      </c>
      <c r="AF79" s="137" t="str">
        <f>'D Master'!AN79</f>
        <v>N</v>
      </c>
      <c r="AG79" s="137" t="str">
        <f>'D Master'!AO79</f>
        <v>N</v>
      </c>
      <c r="AH79" s="137" t="str">
        <f>'D Master'!AP79</f>
        <v>N</v>
      </c>
      <c r="AI79" s="139">
        <f>'D Master'!AQ79</f>
        <v>30.759493670886073</v>
      </c>
      <c r="AJ79" s="139">
        <f>'D Master'!AR79</f>
        <v>-4.4354838709677473</v>
      </c>
      <c r="AK79" s="139">
        <f>'D Master'!AS79</f>
        <v>-9.190772610765281</v>
      </c>
      <c r="AL79" s="139">
        <f>'D Master'!AT79</f>
        <v>-4.9756437021572717</v>
      </c>
      <c r="AM79" s="137" t="str">
        <f t="shared" si="18"/>
        <v>Y</v>
      </c>
      <c r="AN79" s="137" t="str">
        <f t="shared" si="19"/>
        <v>Y</v>
      </c>
      <c r="AO79" s="137" t="str">
        <f t="shared" si="20"/>
        <v>N</v>
      </c>
    </row>
    <row r="80" spans="1:41" x14ac:dyDescent="0.3">
      <c r="A80" s="137" t="str">
        <f>'D Data'!A80</f>
        <v>JUSTDIAL</v>
      </c>
      <c r="C80" s="137" t="str">
        <f>'D Master'!G80</f>
        <v>Y</v>
      </c>
      <c r="D80" s="137" t="str">
        <f>'D Master'!H80</f>
        <v>Y</v>
      </c>
      <c r="E80" s="137" t="str">
        <f>'D Master'!I80</f>
        <v>Y</v>
      </c>
      <c r="F80" s="137" t="str">
        <f>'D Master'!J80</f>
        <v>Y</v>
      </c>
      <c r="G80" s="139">
        <f>'D Master'!K80</f>
        <v>0.9267469465976399</v>
      </c>
      <c r="H80" s="139">
        <f>'D Master'!L80</f>
        <v>0.83643390730005884</v>
      </c>
      <c r="I80" s="139">
        <f>'D Master'!M80</f>
        <v>3.1138472519628748</v>
      </c>
      <c r="J80" s="139">
        <f>'D Master'!N80</f>
        <v>0.51116491794458985</v>
      </c>
      <c r="K80" s="137" t="str">
        <f t="shared" si="12"/>
        <v>Y</v>
      </c>
      <c r="L80" s="137" t="str">
        <f t="shared" si="13"/>
        <v>N</v>
      </c>
      <c r="M80" s="137" t="str">
        <f t="shared" si="14"/>
        <v>Y</v>
      </c>
      <c r="O80" s="137">
        <f>'D Master'!R80-'D Master'!S80</f>
        <v>51674</v>
      </c>
      <c r="P80" s="137">
        <f>'D Master'!S80-'D Master'!T80</f>
        <v>-160620</v>
      </c>
      <c r="Q80" s="137">
        <f>'D Master'!T80-'D Master'!U80</f>
        <v>57147</v>
      </c>
      <c r="R80" s="137">
        <f>'D Master'!U80-'D Master'!V80</f>
        <v>-3769</v>
      </c>
      <c r="S80" s="137" t="str">
        <f>'D Master'!W80</f>
        <v>Y</v>
      </c>
      <c r="T80" s="137" t="str">
        <f>'D Master'!X80</f>
        <v>N</v>
      </c>
      <c r="U80" s="137" t="str">
        <f>'D Master'!Y80</f>
        <v>Y</v>
      </c>
      <c r="V80" s="137" t="str">
        <f>'D Master'!Z80</f>
        <v>N</v>
      </c>
      <c r="W80" s="139">
        <f>'D Master'!AA80</f>
        <v>48.64396727823852</v>
      </c>
      <c r="X80" s="139">
        <f>'D Master'!AB80</f>
        <v>-60.191344168424841</v>
      </c>
      <c r="Y80" s="139">
        <f>'D Master'!AC80</f>
        <v>27.251528359290806</v>
      </c>
      <c r="Z80" s="139">
        <f>'D Master'!AD80</f>
        <v>-1.7655793995437319</v>
      </c>
      <c r="AA80" s="137" t="str">
        <f t="shared" si="15"/>
        <v>Y</v>
      </c>
      <c r="AB80" s="137" t="str">
        <f t="shared" si="16"/>
        <v>N</v>
      </c>
      <c r="AC80" s="137" t="str">
        <f t="shared" si="17"/>
        <v>Y</v>
      </c>
      <c r="AE80" s="137" t="str">
        <f>'D Master'!AM80</f>
        <v>N</v>
      </c>
      <c r="AF80" s="137" t="str">
        <f>'D Master'!AN80</f>
        <v>N</v>
      </c>
      <c r="AG80" s="137" t="str">
        <f>'D Master'!AO80</f>
        <v>Y</v>
      </c>
      <c r="AH80" s="137" t="str">
        <f>'D Master'!AP80</f>
        <v>N</v>
      </c>
      <c r="AI80" s="139">
        <f>'D Master'!AQ80</f>
        <v>-5.8394160583941535</v>
      </c>
      <c r="AJ80" s="139">
        <f>'D Master'!AR80</f>
        <v>-33.752417794970988</v>
      </c>
      <c r="AK80" s="139">
        <f>'D Master'!AS80</f>
        <v>34.810951760104302</v>
      </c>
      <c r="AL80" s="139">
        <f>'D Master'!AT80</f>
        <v>-4.8387096774193612</v>
      </c>
      <c r="AM80" s="137" t="str">
        <f t="shared" si="18"/>
        <v>Y</v>
      </c>
      <c r="AN80" s="137" t="str">
        <f t="shared" si="19"/>
        <v>N</v>
      </c>
      <c r="AO80" s="137" t="str">
        <f t="shared" si="20"/>
        <v>Y</v>
      </c>
    </row>
    <row r="81" spans="1:41" x14ac:dyDescent="0.3">
      <c r="A81" s="137" t="str">
        <f>'D Data'!A81</f>
        <v>KOTAKBANK</v>
      </c>
      <c r="C81" s="137" t="str">
        <f>'D Master'!G81</f>
        <v>N</v>
      </c>
      <c r="D81" s="137" t="str">
        <f>'D Master'!H81</f>
        <v>Y</v>
      </c>
      <c r="E81" s="137" t="str">
        <f>'D Master'!I81</f>
        <v>Y</v>
      </c>
      <c r="F81" s="137" t="str">
        <f>'D Master'!J81</f>
        <v>Y</v>
      </c>
      <c r="G81" s="139">
        <f>'D Master'!K81</f>
        <v>-2.4265666772008521</v>
      </c>
      <c r="H81" s="139">
        <f>'D Master'!L81</f>
        <v>1.6654943948038021</v>
      </c>
      <c r="I81" s="139">
        <f>'D Master'!M81</f>
        <v>0.4728709899754705</v>
      </c>
      <c r="J81" s="139">
        <f>'D Master'!N81</f>
        <v>1.6684702584753981</v>
      </c>
      <c r="K81" s="137" t="str">
        <f t="shared" si="12"/>
        <v>N</v>
      </c>
      <c r="L81" s="137" t="str">
        <f t="shared" si="13"/>
        <v>Y</v>
      </c>
      <c r="M81" s="137" t="str">
        <f t="shared" si="14"/>
        <v>N</v>
      </c>
      <c r="O81" s="137">
        <f>'D Master'!R81-'D Master'!S81</f>
        <v>-1517306</v>
      </c>
      <c r="P81" s="137">
        <f>'D Master'!S81-'D Master'!T81</f>
        <v>987625</v>
      </c>
      <c r="Q81" s="137">
        <f>'D Master'!T81-'D Master'!U81</f>
        <v>-207318</v>
      </c>
      <c r="R81" s="137">
        <f>'D Master'!U81-'D Master'!V81</f>
        <v>-712026</v>
      </c>
      <c r="S81" s="137" t="str">
        <f>'D Master'!W81</f>
        <v>N</v>
      </c>
      <c r="T81" s="137" t="str">
        <f>'D Master'!X81</f>
        <v>Y</v>
      </c>
      <c r="U81" s="137" t="str">
        <f>'D Master'!Y81</f>
        <v>N</v>
      </c>
      <c r="V81" s="137" t="str">
        <f>'D Master'!Z81</f>
        <v>N</v>
      </c>
      <c r="W81" s="139">
        <f>'D Master'!AA81</f>
        <v>-51.212084289498847</v>
      </c>
      <c r="X81" s="139">
        <f>'D Master'!AB81</f>
        <v>50.002177034413343</v>
      </c>
      <c r="Y81" s="139">
        <f>'D Master'!AC81</f>
        <v>-9.49918487300239</v>
      </c>
      <c r="Z81" s="139">
        <f>'D Master'!AD81</f>
        <v>-24.59920649727</v>
      </c>
      <c r="AA81" s="137" t="str">
        <f t="shared" si="15"/>
        <v>N</v>
      </c>
      <c r="AB81" s="137" t="str">
        <f t="shared" si="16"/>
        <v>Y</v>
      </c>
      <c r="AC81" s="137" t="str">
        <f t="shared" si="17"/>
        <v>Y</v>
      </c>
      <c r="AE81" s="137" t="str">
        <f>'D Master'!AM81</f>
        <v>N</v>
      </c>
      <c r="AF81" s="137" t="str">
        <f>'D Master'!AN81</f>
        <v>Y</v>
      </c>
      <c r="AG81" s="137" t="str">
        <f>'D Master'!AO81</f>
        <v>Y</v>
      </c>
      <c r="AH81" s="137" t="str">
        <f>'D Master'!AP81</f>
        <v>N</v>
      </c>
      <c r="AI81" s="139">
        <f>'D Master'!AQ81</f>
        <v>-43.805488297013724</v>
      </c>
      <c r="AJ81" s="139">
        <f>'D Master'!AR81</f>
        <v>31.843575418994408</v>
      </c>
      <c r="AK81" s="139">
        <f>'D Master'!AS81</f>
        <v>9.9444281953787836</v>
      </c>
      <c r="AL81" s="139">
        <f>'D Master'!AT81</f>
        <v>-24.425287356321849</v>
      </c>
      <c r="AM81" s="137" t="str">
        <f t="shared" si="18"/>
        <v>N</v>
      </c>
      <c r="AN81" s="137" t="str">
        <f t="shared" si="19"/>
        <v>Y</v>
      </c>
      <c r="AO81" s="137" t="str">
        <f t="shared" si="20"/>
        <v>Y</v>
      </c>
    </row>
    <row r="82" spans="1:41" x14ac:dyDescent="0.3">
      <c r="A82" s="137" t="str">
        <f>'D Data'!A82</f>
        <v>L&amp;TFH</v>
      </c>
      <c r="C82" s="137" t="str">
        <f>'D Master'!G82</f>
        <v>N</v>
      </c>
      <c r="D82" s="137" t="str">
        <f>'D Master'!H82</f>
        <v>Y</v>
      </c>
      <c r="E82" s="137" t="str">
        <f>'D Master'!I82</f>
        <v>Y</v>
      </c>
      <c r="F82" s="137" t="str">
        <f>'D Master'!J82</f>
        <v>N</v>
      </c>
      <c r="G82" s="139">
        <f>'D Master'!K82</f>
        <v>-3.3450378857882135</v>
      </c>
      <c r="H82" s="139">
        <f>'D Master'!L82</f>
        <v>1.8828845791752966</v>
      </c>
      <c r="I82" s="139">
        <f>'D Master'!M82</f>
        <v>9.4232943837160119E-2</v>
      </c>
      <c r="J82" s="139">
        <f>'D Master'!N82</f>
        <v>-0.45028142589117243</v>
      </c>
      <c r="K82" s="137" t="str">
        <f t="shared" si="12"/>
        <v>N</v>
      </c>
      <c r="L82" s="137" t="str">
        <f t="shared" si="13"/>
        <v>Y</v>
      </c>
      <c r="M82" s="137" t="str">
        <f t="shared" si="14"/>
        <v>Y</v>
      </c>
      <c r="O82" s="137">
        <f>'D Master'!R82-'D Master'!S82</f>
        <v>1205058</v>
      </c>
      <c r="P82" s="137">
        <f>'D Master'!S82-'D Master'!T82</f>
        <v>93282</v>
      </c>
      <c r="Q82" s="137">
        <f>'D Master'!T82-'D Master'!U82</f>
        <v>-1062919</v>
      </c>
      <c r="R82" s="137">
        <f>'D Master'!U82-'D Master'!V82</f>
        <v>-4188597</v>
      </c>
      <c r="S82" s="137" t="str">
        <f>'D Master'!W82</f>
        <v>Y</v>
      </c>
      <c r="T82" s="137" t="str">
        <f>'D Master'!X82</f>
        <v>Y</v>
      </c>
      <c r="U82" s="137" t="str">
        <f>'D Master'!Y82</f>
        <v>N</v>
      </c>
      <c r="V82" s="137" t="str">
        <f>'D Master'!Z82</f>
        <v>N</v>
      </c>
      <c r="W82" s="139">
        <f>'D Master'!AA82</f>
        <v>55.239906137935421</v>
      </c>
      <c r="X82" s="139">
        <f>'D Master'!AB82</f>
        <v>4.4670644861142303</v>
      </c>
      <c r="Y82" s="139">
        <f>'D Master'!AC82</f>
        <v>-33.73129563433632</v>
      </c>
      <c r="Z82" s="139">
        <f>'D Master'!AD82</f>
        <v>-57.067430109514881</v>
      </c>
      <c r="AA82" s="137" t="str">
        <f t="shared" si="15"/>
        <v>Y</v>
      </c>
      <c r="AB82" s="137" t="str">
        <f t="shared" si="16"/>
        <v>Y</v>
      </c>
      <c r="AC82" s="137" t="str">
        <f t="shared" si="17"/>
        <v>Y</v>
      </c>
      <c r="AE82" s="137" t="str">
        <f>'D Master'!AM82</f>
        <v>Y</v>
      </c>
      <c r="AF82" s="137" t="str">
        <f>'D Master'!AN82</f>
        <v>Y</v>
      </c>
      <c r="AG82" s="137" t="str">
        <f>'D Master'!AO82</f>
        <v>N</v>
      </c>
      <c r="AH82" s="137" t="str">
        <f>'D Master'!AP82</f>
        <v>N</v>
      </c>
      <c r="AI82" s="139">
        <f>'D Master'!AQ82</f>
        <v>18.735362997658097</v>
      </c>
      <c r="AJ82" s="139">
        <f>'D Master'!AR82</f>
        <v>26.61230541141585</v>
      </c>
      <c r="AK82" s="139">
        <f>'D Master'!AS82</f>
        <v>-26.284153005464482</v>
      </c>
      <c r="AL82" s="139">
        <f>'D Master'!AT82</f>
        <v>-30.418250950570343</v>
      </c>
      <c r="AM82" s="137" t="str">
        <f t="shared" si="18"/>
        <v>N</v>
      </c>
      <c r="AN82" s="137" t="str">
        <f t="shared" si="19"/>
        <v>Y</v>
      </c>
      <c r="AO82" s="137" t="str">
        <f t="shared" si="20"/>
        <v>Y</v>
      </c>
    </row>
    <row r="83" spans="1:41" x14ac:dyDescent="0.3">
      <c r="A83" s="137" t="str">
        <f>'D Data'!A83</f>
        <v>LICHSGFIN</v>
      </c>
      <c r="C83" s="137" t="str">
        <f>'D Master'!G83</f>
        <v>N</v>
      </c>
      <c r="D83" s="137" t="str">
        <f>'D Master'!H83</f>
        <v>Y</v>
      </c>
      <c r="E83" s="137" t="str">
        <f>'D Master'!I83</f>
        <v>Y</v>
      </c>
      <c r="F83" s="137" t="str">
        <f>'D Master'!J83</f>
        <v>Y</v>
      </c>
      <c r="G83" s="139">
        <f>'D Master'!K83</f>
        <v>-2.1352169525731552</v>
      </c>
      <c r="H83" s="139">
        <f>'D Master'!L83</f>
        <v>1.2174694611267678</v>
      </c>
      <c r="I83" s="139">
        <f>'D Master'!M83</f>
        <v>5.6500345303867414</v>
      </c>
      <c r="J83" s="139">
        <f>'D Master'!N83</f>
        <v>1.520529337014153</v>
      </c>
      <c r="K83" s="137" t="str">
        <f t="shared" si="12"/>
        <v>N</v>
      </c>
      <c r="L83" s="137" t="str">
        <f t="shared" si="13"/>
        <v>N</v>
      </c>
      <c r="M83" s="137" t="str">
        <f t="shared" si="14"/>
        <v>Y</v>
      </c>
      <c r="O83" s="137">
        <f>'D Master'!R83-'D Master'!S83</f>
        <v>-55098</v>
      </c>
      <c r="P83" s="137">
        <f>'D Master'!S83-'D Master'!T83</f>
        <v>-1048626</v>
      </c>
      <c r="Q83" s="137">
        <f>'D Master'!T83-'D Master'!U83</f>
        <v>545427</v>
      </c>
      <c r="R83" s="137">
        <f>'D Master'!U83-'D Master'!V83</f>
        <v>-1603466</v>
      </c>
      <c r="S83" s="137" t="str">
        <f>'D Master'!W83</f>
        <v>N</v>
      </c>
      <c r="T83" s="137" t="str">
        <f>'D Master'!X83</f>
        <v>N</v>
      </c>
      <c r="U83" s="137" t="str">
        <f>'D Master'!Y83</f>
        <v>Y</v>
      </c>
      <c r="V83" s="137" t="str">
        <f>'D Master'!Z83</f>
        <v>N</v>
      </c>
      <c r="W83" s="139">
        <f>'D Master'!AA83</f>
        <v>-4.5608586314278572</v>
      </c>
      <c r="X83" s="139">
        <f>'D Master'!AB83</f>
        <v>-46.467478003162157</v>
      </c>
      <c r="Y83" s="139">
        <f>'D Master'!AC83</f>
        <v>31.872811920566178</v>
      </c>
      <c r="Z83" s="139">
        <f>'D Master'!AD83</f>
        <v>-48.373998824035887</v>
      </c>
      <c r="AA83" s="137" t="str">
        <f t="shared" si="15"/>
        <v>Y</v>
      </c>
      <c r="AB83" s="137" t="str">
        <f t="shared" si="16"/>
        <v>N</v>
      </c>
      <c r="AC83" s="137" t="str">
        <f t="shared" si="17"/>
        <v>Y</v>
      </c>
      <c r="AE83" s="137" t="str">
        <f>'D Master'!AM83</f>
        <v>N</v>
      </c>
      <c r="AF83" s="137" t="str">
        <f>'D Master'!AN83</f>
        <v>Y</v>
      </c>
      <c r="AG83" s="137" t="str">
        <f>'D Master'!AO83</f>
        <v>Y</v>
      </c>
      <c r="AH83" s="137" t="str">
        <f>'D Master'!AP83</f>
        <v>N</v>
      </c>
      <c r="AI83" s="139">
        <f>'D Master'!AQ83</f>
        <v>-37.892948173322004</v>
      </c>
      <c r="AJ83" s="139">
        <f>'D Master'!AR83</f>
        <v>30.850472484713737</v>
      </c>
      <c r="AK83" s="139">
        <f>'D Master'!AS83</f>
        <v>2.2159090909090735</v>
      </c>
      <c r="AL83" s="139">
        <f>'D Master'!AT83</f>
        <v>-35.294117647058812</v>
      </c>
      <c r="AM83" s="137" t="str">
        <f t="shared" si="18"/>
        <v>N</v>
      </c>
      <c r="AN83" s="137" t="str">
        <f t="shared" si="19"/>
        <v>Y</v>
      </c>
      <c r="AO83" s="137" t="str">
        <f t="shared" si="20"/>
        <v>Y</v>
      </c>
    </row>
    <row r="84" spans="1:41" x14ac:dyDescent="0.3">
      <c r="A84" s="137" t="str">
        <f>'D Data'!A84</f>
        <v>LT</v>
      </c>
      <c r="C84" s="137" t="str">
        <f>'D Master'!G84</f>
        <v>N</v>
      </c>
      <c r="D84" s="137" t="str">
        <f>'D Master'!H84</f>
        <v>Y</v>
      </c>
      <c r="E84" s="137" t="str">
        <f>'D Master'!I84</f>
        <v>Y</v>
      </c>
      <c r="F84" s="137" t="str">
        <f>'D Master'!J84</f>
        <v>N</v>
      </c>
      <c r="G84" s="139">
        <f>'D Master'!K84</f>
        <v>-1.0188505524326519</v>
      </c>
      <c r="H84" s="139">
        <f>'D Master'!L84</f>
        <v>0.12979608670864418</v>
      </c>
      <c r="I84" s="139">
        <f>'D Master'!M84</f>
        <v>1.180730285363609</v>
      </c>
      <c r="J84" s="139">
        <f>'D Master'!N84</f>
        <v>-1.590733404193637</v>
      </c>
      <c r="K84" s="137" t="str">
        <f t="shared" si="12"/>
        <v>N</v>
      </c>
      <c r="L84" s="137" t="str">
        <f t="shared" si="13"/>
        <v>N</v>
      </c>
      <c r="M84" s="137" t="str">
        <f t="shared" si="14"/>
        <v>Y</v>
      </c>
      <c r="O84" s="137">
        <f>'D Master'!R84-'D Master'!S84</f>
        <v>41504</v>
      </c>
      <c r="P84" s="137">
        <f>'D Master'!S84-'D Master'!T84</f>
        <v>165673</v>
      </c>
      <c r="Q84" s="137">
        <f>'D Master'!T84-'D Master'!U84</f>
        <v>-346746</v>
      </c>
      <c r="R84" s="137">
        <f>'D Master'!U84-'D Master'!V84</f>
        <v>-289551</v>
      </c>
      <c r="S84" s="137" t="str">
        <f>'D Master'!W84</f>
        <v>Y</v>
      </c>
      <c r="T84" s="137" t="str">
        <f>'D Master'!X84</f>
        <v>Y</v>
      </c>
      <c r="U84" s="137" t="str">
        <f>'D Master'!Y84</f>
        <v>N</v>
      </c>
      <c r="V84" s="137" t="str">
        <f>'D Master'!Z84</f>
        <v>N</v>
      </c>
      <c r="W84" s="139">
        <f>'D Master'!AA84</f>
        <v>2.3058379857696285</v>
      </c>
      <c r="X84" s="139">
        <f>'D Master'!AB84</f>
        <v>10.137369361431334</v>
      </c>
      <c r="Y84" s="139">
        <f>'D Master'!AC84</f>
        <v>-17.503354322457152</v>
      </c>
      <c r="Z84" s="139">
        <f>'D Master'!AD84</f>
        <v>-12.752309214794302</v>
      </c>
      <c r="AA84" s="137" t="str">
        <f t="shared" si="15"/>
        <v>N</v>
      </c>
      <c r="AB84" s="137" t="str">
        <f t="shared" si="16"/>
        <v>Y</v>
      </c>
      <c r="AC84" s="137" t="str">
        <f t="shared" si="17"/>
        <v>N</v>
      </c>
      <c r="AE84" s="137" t="str">
        <f>'D Master'!AM84</f>
        <v>Y</v>
      </c>
      <c r="AF84" s="137" t="str">
        <f>'D Master'!AN84</f>
        <v>Y</v>
      </c>
      <c r="AG84" s="137" t="str">
        <f>'D Master'!AO84</f>
        <v>N</v>
      </c>
      <c r="AH84" s="137" t="str">
        <f>'D Master'!AP84</f>
        <v>N</v>
      </c>
      <c r="AI84" s="139">
        <f>'D Master'!AQ84</f>
        <v>4.3625914315569529</v>
      </c>
      <c r="AJ84" s="139">
        <f>'D Master'!AR84</f>
        <v>39.352020385875505</v>
      </c>
      <c r="AK84" s="139">
        <f>'D Master'!AS84</f>
        <v>-23.268156424581001</v>
      </c>
      <c r="AL84" s="139">
        <f>'D Master'!AT84</f>
        <v>-2.0519835841313272</v>
      </c>
      <c r="AM84" s="137" t="str">
        <f t="shared" si="18"/>
        <v>N</v>
      </c>
      <c r="AN84" s="137" t="str">
        <f t="shared" si="19"/>
        <v>Y</v>
      </c>
      <c r="AO84" s="137" t="str">
        <f t="shared" si="20"/>
        <v>N</v>
      </c>
    </row>
    <row r="85" spans="1:41" x14ac:dyDescent="0.3">
      <c r="A85" s="137" t="str">
        <f>'D Data'!A85</f>
        <v>LUPIN</v>
      </c>
      <c r="C85" s="137" t="str">
        <f>'D Master'!G85</f>
        <v>Y</v>
      </c>
      <c r="D85" s="137" t="str">
        <f>'D Master'!H85</f>
        <v>Y</v>
      </c>
      <c r="E85" s="137" t="str">
        <f>'D Master'!I85</f>
        <v>Y</v>
      </c>
      <c r="F85" s="137" t="str">
        <f>'D Master'!J85</f>
        <v>Y</v>
      </c>
      <c r="G85" s="139">
        <f>'D Master'!K85</f>
        <v>1.0992762529018125</v>
      </c>
      <c r="H85" s="139">
        <f>'D Master'!L85</f>
        <v>1.5109509287496583</v>
      </c>
      <c r="I85" s="139">
        <f>'D Master'!M85</f>
        <v>1.5508059029162558</v>
      </c>
      <c r="J85" s="139">
        <f>'D Master'!N85</f>
        <v>0.21042237295309316</v>
      </c>
      <c r="K85" s="137" t="str">
        <f t="shared" si="12"/>
        <v>N</v>
      </c>
      <c r="L85" s="137" t="str">
        <f t="shared" si="13"/>
        <v>N</v>
      </c>
      <c r="M85" s="137" t="str">
        <f t="shared" si="14"/>
        <v>Y</v>
      </c>
      <c r="O85" s="137">
        <f>'D Master'!R85-'D Master'!S85</f>
        <v>-374615</v>
      </c>
      <c r="P85" s="137">
        <f>'D Master'!S85-'D Master'!T85</f>
        <v>-67306</v>
      </c>
      <c r="Q85" s="137">
        <f>'D Master'!T85-'D Master'!U85</f>
        <v>389958</v>
      </c>
      <c r="R85" s="137">
        <f>'D Master'!U85-'D Master'!V85</f>
        <v>-220237</v>
      </c>
      <c r="S85" s="137" t="str">
        <f>'D Master'!W85</f>
        <v>N</v>
      </c>
      <c r="T85" s="137" t="str">
        <f>'D Master'!X85</f>
        <v>N</v>
      </c>
      <c r="U85" s="137" t="str">
        <f>'D Master'!Y85</f>
        <v>Y</v>
      </c>
      <c r="V85" s="137" t="str">
        <f>'D Master'!Z85</f>
        <v>N</v>
      </c>
      <c r="W85" s="139">
        <f>'D Master'!AA85</f>
        <v>-50.448850200117434</v>
      </c>
      <c r="X85" s="139">
        <f>'D Master'!AB85</f>
        <v>-8.3107165347524905</v>
      </c>
      <c r="Y85" s="139">
        <f>'D Master'!AC85</f>
        <v>92.866600621082512</v>
      </c>
      <c r="Z85" s="139">
        <f>'D Master'!AD85</f>
        <v>-34.404021563729692</v>
      </c>
      <c r="AA85" s="137" t="str">
        <f t="shared" si="15"/>
        <v>N</v>
      </c>
      <c r="AB85" s="137" t="str">
        <f t="shared" si="16"/>
        <v>N</v>
      </c>
      <c r="AC85" s="137" t="str">
        <f t="shared" si="17"/>
        <v>Y</v>
      </c>
      <c r="AE85" s="137" t="str">
        <f>'D Master'!AM85</f>
        <v>N</v>
      </c>
      <c r="AF85" s="137" t="str">
        <f>'D Master'!AN85</f>
        <v>Y</v>
      </c>
      <c r="AG85" s="137" t="str">
        <f>'D Master'!AO85</f>
        <v>Y</v>
      </c>
      <c r="AH85" s="137" t="str">
        <f>'D Master'!AP85</f>
        <v>N</v>
      </c>
      <c r="AI85" s="139">
        <f>'D Master'!AQ85</f>
        <v>-44.308797127468587</v>
      </c>
      <c r="AJ85" s="139">
        <f>'D Master'!AR85</f>
        <v>35.919960956564196</v>
      </c>
      <c r="AK85" s="139">
        <f>'D Master'!AS85</f>
        <v>66.585365853658516</v>
      </c>
      <c r="AL85" s="139">
        <f>'D Master'!AT85</f>
        <v>-48.856548856548855</v>
      </c>
      <c r="AM85" s="137" t="str">
        <f t="shared" si="18"/>
        <v>N</v>
      </c>
      <c r="AN85" s="137" t="str">
        <f t="shared" si="19"/>
        <v>N</v>
      </c>
      <c r="AO85" s="137" t="str">
        <f t="shared" si="20"/>
        <v>Y</v>
      </c>
    </row>
    <row r="86" spans="1:41" x14ac:dyDescent="0.3">
      <c r="A86" s="137" t="str">
        <f>'D Data'!A86</f>
        <v>M&amp;M</v>
      </c>
      <c r="C86" s="137" t="str">
        <f>'D Master'!G86</f>
        <v>Y</v>
      </c>
      <c r="D86" s="137" t="str">
        <f>'D Master'!H86</f>
        <v>Y</v>
      </c>
      <c r="E86" s="137" t="str">
        <f>'D Master'!I86</f>
        <v>Y</v>
      </c>
      <c r="F86" s="137" t="str">
        <f>'D Master'!J86</f>
        <v>Y</v>
      </c>
      <c r="G86" s="139">
        <f>'D Master'!K86</f>
        <v>2.5014757969303463</v>
      </c>
      <c r="H86" s="139">
        <f>'D Master'!L86</f>
        <v>1.996989463120918</v>
      </c>
      <c r="I86" s="139">
        <f>'D Master'!M86</f>
        <v>3.5190235034411139</v>
      </c>
      <c r="J86" s="139">
        <f>'D Master'!N86</f>
        <v>2.56512705769538</v>
      </c>
      <c r="K86" s="137" t="str">
        <f t="shared" si="12"/>
        <v>Y</v>
      </c>
      <c r="L86" s="137" t="str">
        <f t="shared" si="13"/>
        <v>N</v>
      </c>
      <c r="M86" s="137" t="str">
        <f t="shared" si="14"/>
        <v>Y</v>
      </c>
      <c r="O86" s="137">
        <f>'D Master'!R86-'D Master'!S86</f>
        <v>1907213</v>
      </c>
      <c r="P86" s="137">
        <f>'D Master'!S86-'D Master'!T86</f>
        <v>-1298315</v>
      </c>
      <c r="Q86" s="137">
        <f>'D Master'!T86-'D Master'!U86</f>
        <v>1253967</v>
      </c>
      <c r="R86" s="137">
        <f>'D Master'!U86-'D Master'!V86</f>
        <v>-935539</v>
      </c>
      <c r="S86" s="137" t="str">
        <f>'D Master'!W86</f>
        <v>Y</v>
      </c>
      <c r="T86" s="137" t="str">
        <f>'D Master'!X86</f>
        <v>N</v>
      </c>
      <c r="U86" s="137" t="str">
        <f>'D Master'!Y86</f>
        <v>Y</v>
      </c>
      <c r="V86" s="137" t="str">
        <f>'D Master'!Z86</f>
        <v>N</v>
      </c>
      <c r="W86" s="139">
        <f>'D Master'!AA86</f>
        <v>177.06679416775367</v>
      </c>
      <c r="X86" s="139">
        <f>'D Master'!AB86</f>
        <v>-54.65599912436906</v>
      </c>
      <c r="Y86" s="139">
        <f>'D Master'!AC86</f>
        <v>111.81528057546259</v>
      </c>
      <c r="Z86" s="139">
        <f>'D Master'!AD86</f>
        <v>-45.480704442679198</v>
      </c>
      <c r="AA86" s="137" t="str">
        <f t="shared" si="15"/>
        <v>Y</v>
      </c>
      <c r="AB86" s="137" t="str">
        <f t="shared" si="16"/>
        <v>N</v>
      </c>
      <c r="AC86" s="137" t="str">
        <f t="shared" si="17"/>
        <v>Y</v>
      </c>
      <c r="AE86" s="137" t="str">
        <f>'D Master'!AM86</f>
        <v>Y</v>
      </c>
      <c r="AF86" s="137" t="str">
        <f>'D Master'!AN86</f>
        <v>N</v>
      </c>
      <c r="AG86" s="137" t="str">
        <f>'D Master'!AO86</f>
        <v>Y</v>
      </c>
      <c r="AH86" s="137" t="str">
        <f>'D Master'!AP86</f>
        <v>N</v>
      </c>
      <c r="AI86" s="139">
        <f>'D Master'!AQ86</f>
        <v>72.79582366589328</v>
      </c>
      <c r="AJ86" s="139">
        <f>'D Master'!AR86</f>
        <v>-23.001339883876739</v>
      </c>
      <c r="AK86" s="139">
        <f>'D Master'!AS86</f>
        <v>18.779840848806359</v>
      </c>
      <c r="AL86" s="139">
        <f>'D Master'!AT86</f>
        <v>-29.268292682926823</v>
      </c>
      <c r="AM86" s="137" t="str">
        <f t="shared" si="18"/>
        <v>Y</v>
      </c>
      <c r="AN86" s="137" t="str">
        <f t="shared" si="19"/>
        <v>N</v>
      </c>
      <c r="AO86" s="137" t="str">
        <f t="shared" si="20"/>
        <v>Y</v>
      </c>
    </row>
    <row r="87" spans="1:41" x14ac:dyDescent="0.3">
      <c r="A87" s="137" t="str">
        <f>'D Data'!A87</f>
        <v>M&amp;MFIN</v>
      </c>
      <c r="C87" s="137" t="str">
        <f>'D Master'!G87</f>
        <v>N</v>
      </c>
      <c r="D87" s="137" t="str">
        <f>'D Master'!H87</f>
        <v>Y</v>
      </c>
      <c r="E87" s="137" t="str">
        <f>'D Master'!I87</f>
        <v>N</v>
      </c>
      <c r="F87" s="137" t="str">
        <f>'D Master'!J87</f>
        <v>N</v>
      </c>
      <c r="G87" s="139">
        <f>'D Master'!K87</f>
        <v>-6.9177445865790084</v>
      </c>
      <c r="H87" s="139">
        <f>'D Master'!L87</f>
        <v>2.9578397468913327</v>
      </c>
      <c r="I87" s="139">
        <f>'D Master'!M87</f>
        <v>-2.4265920022973617</v>
      </c>
      <c r="J87" s="139">
        <f>'D Master'!N87</f>
        <v>-3.3781908990011127</v>
      </c>
      <c r="K87" s="137" t="str">
        <f t="shared" si="12"/>
        <v>N</v>
      </c>
      <c r="L87" s="137" t="str">
        <f t="shared" si="13"/>
        <v>Y</v>
      </c>
      <c r="M87" s="137" t="str">
        <f t="shared" si="14"/>
        <v>Y</v>
      </c>
      <c r="O87" s="137">
        <f>'D Master'!R87-'D Master'!S87</f>
        <v>2055062</v>
      </c>
      <c r="P87" s="137">
        <f>'D Master'!S87-'D Master'!T87</f>
        <v>257161</v>
      </c>
      <c r="Q87" s="137">
        <f>'D Master'!T87-'D Master'!U87</f>
        <v>-239462</v>
      </c>
      <c r="R87" s="137">
        <f>'D Master'!U87-'D Master'!V87</f>
        <v>-4492647</v>
      </c>
      <c r="S87" s="137" t="str">
        <f>'D Master'!W87</f>
        <v>Y</v>
      </c>
      <c r="T87" s="137" t="str">
        <f>'D Master'!X87</f>
        <v>Y</v>
      </c>
      <c r="U87" s="137" t="str">
        <f>'D Master'!Y87</f>
        <v>N</v>
      </c>
      <c r="V87" s="137" t="str">
        <f>'D Master'!Z87</f>
        <v>N</v>
      </c>
      <c r="W87" s="139">
        <f>'D Master'!AA87</f>
        <v>79.245512930510927</v>
      </c>
      <c r="X87" s="139">
        <f>'D Master'!AB87</f>
        <v>11.00802012221954</v>
      </c>
      <c r="Y87" s="139">
        <f>'D Master'!AC87</f>
        <v>-9.297379314843301</v>
      </c>
      <c r="Z87" s="139">
        <f>'D Master'!AD87</f>
        <v>-63.561105017336018</v>
      </c>
      <c r="AA87" s="137" t="str">
        <f t="shared" si="15"/>
        <v>Y</v>
      </c>
      <c r="AB87" s="137" t="str">
        <f t="shared" si="16"/>
        <v>Y</v>
      </c>
      <c r="AC87" s="137" t="str">
        <f t="shared" si="17"/>
        <v>Y</v>
      </c>
      <c r="AE87" s="137" t="str">
        <f>'D Master'!AM87</f>
        <v>Y</v>
      </c>
      <c r="AF87" s="137" t="str">
        <f>'D Master'!AN87</f>
        <v>Y</v>
      </c>
      <c r="AG87" s="137" t="str">
        <f>'D Master'!AO87</f>
        <v>N</v>
      </c>
      <c r="AH87" s="137" t="str">
        <f>'D Master'!AP87</f>
        <v>N</v>
      </c>
      <c r="AI87" s="139">
        <f>'D Master'!AQ87</f>
        <v>36.913510457885792</v>
      </c>
      <c r="AJ87" s="139">
        <f>'D Master'!AR87</f>
        <v>5.5489260143198074</v>
      </c>
      <c r="AK87" s="139">
        <f>'D Master'!AS87</f>
        <v>-5.7367829021372305</v>
      </c>
      <c r="AL87" s="139">
        <f>'D Master'!AT87</f>
        <v>-32.651515151515142</v>
      </c>
      <c r="AM87" s="137" t="str">
        <f t="shared" si="18"/>
        <v>Y</v>
      </c>
      <c r="AN87" s="137" t="str">
        <f t="shared" si="19"/>
        <v>Y</v>
      </c>
      <c r="AO87" s="137" t="str">
        <f t="shared" si="20"/>
        <v>Y</v>
      </c>
    </row>
    <row r="88" spans="1:41" x14ac:dyDescent="0.3">
      <c r="A88" s="137" t="str">
        <f>'D Data'!A88</f>
        <v>MANAPPURAM</v>
      </c>
      <c r="C88" s="137" t="str">
        <f>'D Master'!G88</f>
        <v>N</v>
      </c>
      <c r="D88" s="137" t="str">
        <f>'D Master'!H88</f>
        <v>Y</v>
      </c>
      <c r="E88" s="137" t="str">
        <f>'D Master'!I88</f>
        <v>N</v>
      </c>
      <c r="F88" s="137" t="str">
        <f>'D Master'!J88</f>
        <v>N</v>
      </c>
      <c r="G88" s="139">
        <f>'D Master'!K88</f>
        <v>-3.8234328848047237</v>
      </c>
      <c r="H88" s="139">
        <f>'D Master'!L88</f>
        <v>2.532178009590301</v>
      </c>
      <c r="I88" s="139">
        <f>'D Master'!M88</f>
        <v>-0.84250917584250162</v>
      </c>
      <c r="J88" s="139">
        <f>'D Master'!N88</f>
        <v>-2.4731532704197901</v>
      </c>
      <c r="K88" s="137" t="str">
        <f t="shared" si="12"/>
        <v>N</v>
      </c>
      <c r="L88" s="137" t="str">
        <f t="shared" si="13"/>
        <v>Y</v>
      </c>
      <c r="M88" s="137" t="str">
        <f t="shared" si="14"/>
        <v>Y</v>
      </c>
      <c r="O88" s="137">
        <f>'D Master'!R88-'D Master'!S88</f>
        <v>487095</v>
      </c>
      <c r="P88" s="137">
        <f>'D Master'!S88-'D Master'!T88</f>
        <v>441348</v>
      </c>
      <c r="Q88" s="137">
        <f>'D Master'!T88-'D Master'!U88</f>
        <v>-2035385</v>
      </c>
      <c r="R88" s="137">
        <f>'D Master'!U88-'D Master'!V88</f>
        <v>1097289</v>
      </c>
      <c r="S88" s="137" t="str">
        <f>'D Master'!W88</f>
        <v>Y</v>
      </c>
      <c r="T88" s="137" t="str">
        <f>'D Master'!X88</f>
        <v>Y</v>
      </c>
      <c r="U88" s="137" t="str">
        <f>'D Master'!Y88</f>
        <v>N</v>
      </c>
      <c r="V88" s="137" t="str">
        <f>'D Master'!Z88</f>
        <v>Y</v>
      </c>
      <c r="W88" s="139">
        <f>'D Master'!AA88</f>
        <v>30.289020288441986</v>
      </c>
      <c r="X88" s="139">
        <f>'D Master'!AB88</f>
        <v>37.825213895333341</v>
      </c>
      <c r="Y88" s="139">
        <f>'D Master'!AC88</f>
        <v>-63.562201415654393</v>
      </c>
      <c r="Z88" s="139">
        <f>'D Master'!AD88</f>
        <v>52.130096132604564</v>
      </c>
      <c r="AA88" s="137" t="str">
        <f t="shared" si="15"/>
        <v>N</v>
      </c>
      <c r="AB88" s="137" t="str">
        <f t="shared" si="16"/>
        <v>Y</v>
      </c>
      <c r="AC88" s="137" t="str">
        <f t="shared" si="17"/>
        <v>N</v>
      </c>
      <c r="AE88" s="137" t="str">
        <f>'D Master'!AM88</f>
        <v>Y</v>
      </c>
      <c r="AF88" s="137" t="str">
        <f>'D Master'!AN88</f>
        <v>Y</v>
      </c>
      <c r="AG88" s="137" t="str">
        <f>'D Master'!AO88</f>
        <v>N</v>
      </c>
      <c r="AH88" s="137" t="str">
        <f>'D Master'!AP88</f>
        <v>Y</v>
      </c>
      <c r="AI88" s="139">
        <f>'D Master'!AQ88</f>
        <v>5.5299539170506815</v>
      </c>
      <c r="AJ88" s="139">
        <f>'D Master'!AR88</f>
        <v>65.228426395939081</v>
      </c>
      <c r="AK88" s="139">
        <f>'D Master'!AS88</f>
        <v>-48.63102998696219</v>
      </c>
      <c r="AL88" s="139">
        <f>'D Master'!AT88</f>
        <v>43.186060983198516</v>
      </c>
      <c r="AM88" s="137" t="str">
        <f t="shared" si="18"/>
        <v>N</v>
      </c>
      <c r="AN88" s="137" t="str">
        <f t="shared" si="19"/>
        <v>Y</v>
      </c>
      <c r="AO88" s="137" t="str">
        <f t="shared" si="20"/>
        <v>N</v>
      </c>
    </row>
    <row r="89" spans="1:41" x14ac:dyDescent="0.3">
      <c r="A89" s="137" t="str">
        <f>'D Data'!A89</f>
        <v>MARICO</v>
      </c>
      <c r="C89" s="137" t="str">
        <f>'D Master'!G89</f>
        <v>N</v>
      </c>
      <c r="D89" s="137" t="str">
        <f>'D Master'!H89</f>
        <v>Y</v>
      </c>
      <c r="E89" s="137" t="str">
        <f>'D Master'!I89</f>
        <v>Y</v>
      </c>
      <c r="F89" s="137" t="str">
        <f>'D Master'!J89</f>
        <v>N</v>
      </c>
      <c r="G89" s="139">
        <f>'D Master'!K89</f>
        <v>-0.63356973995271582</v>
      </c>
      <c r="H89" s="139">
        <f>'D Master'!L89</f>
        <v>0.14204545454545095</v>
      </c>
      <c r="I89" s="139">
        <f>'D Master'!M89</f>
        <v>2.1704776340826326</v>
      </c>
      <c r="J89" s="139">
        <f>'D Master'!N89</f>
        <v>-0.60584690344915582</v>
      </c>
      <c r="K89" s="137" t="str">
        <f t="shared" si="12"/>
        <v>N</v>
      </c>
      <c r="L89" s="137" t="str">
        <f t="shared" si="13"/>
        <v>N</v>
      </c>
      <c r="M89" s="137" t="str">
        <f t="shared" si="14"/>
        <v>Y</v>
      </c>
      <c r="O89" s="137">
        <f>'D Master'!R89-'D Master'!S89</f>
        <v>-333339</v>
      </c>
      <c r="P89" s="137">
        <f>'D Master'!S89-'D Master'!T89</f>
        <v>-120115</v>
      </c>
      <c r="Q89" s="137">
        <f>'D Master'!T89-'D Master'!U89</f>
        <v>161798</v>
      </c>
      <c r="R89" s="137">
        <f>'D Master'!U89-'D Master'!V89</f>
        <v>-426456</v>
      </c>
      <c r="S89" s="137" t="str">
        <f>'D Master'!W89</f>
        <v>N</v>
      </c>
      <c r="T89" s="137" t="str">
        <f>'D Master'!X89</f>
        <v>N</v>
      </c>
      <c r="U89" s="137" t="str">
        <f>'D Master'!Y89</f>
        <v>Y</v>
      </c>
      <c r="V89" s="137" t="str">
        <f>'D Master'!Z89</f>
        <v>N</v>
      </c>
      <c r="W89" s="139">
        <f>'D Master'!AA89</f>
        <v>-55.746502663243888</v>
      </c>
      <c r="X89" s="139">
        <f>'D Master'!AB89</f>
        <v>-16.727477822496414</v>
      </c>
      <c r="Y89" s="139">
        <f>'D Master'!AC89</f>
        <v>29.086130526073578</v>
      </c>
      <c r="Z89" s="139">
        <f>'D Master'!AD89</f>
        <v>-43.395120521649936</v>
      </c>
      <c r="AA89" s="137" t="str">
        <f t="shared" si="15"/>
        <v>N</v>
      </c>
      <c r="AB89" s="137" t="str">
        <f t="shared" si="16"/>
        <v>N</v>
      </c>
      <c r="AC89" s="137" t="str">
        <f t="shared" si="17"/>
        <v>Y</v>
      </c>
      <c r="AE89" s="137" t="str">
        <f>'D Master'!AM89</f>
        <v>N</v>
      </c>
      <c r="AF89" s="137" t="str">
        <f>'D Master'!AN89</f>
        <v>N</v>
      </c>
      <c r="AG89" s="137" t="str">
        <f>'D Master'!AO89</f>
        <v>Y</v>
      </c>
      <c r="AH89" s="137" t="str">
        <f>'D Master'!AP89</f>
        <v>N</v>
      </c>
      <c r="AI89" s="139">
        <f>'D Master'!AQ89</f>
        <v>-43.857868020304572</v>
      </c>
      <c r="AJ89" s="139">
        <f>'D Master'!AR89</f>
        <v>-5.1364365971107482</v>
      </c>
      <c r="AK89" s="139">
        <f>'D Master'!AS89</f>
        <v>13.935625457205555</v>
      </c>
      <c r="AL89" s="139">
        <f>'D Master'!AT89</f>
        <v>-1.1569052783803335</v>
      </c>
      <c r="AM89" s="137" t="str">
        <f t="shared" si="18"/>
        <v>N</v>
      </c>
      <c r="AN89" s="137" t="str">
        <f t="shared" si="19"/>
        <v>N</v>
      </c>
      <c r="AO89" s="137" t="str">
        <f t="shared" si="20"/>
        <v>Y</v>
      </c>
    </row>
    <row r="90" spans="1:41" x14ac:dyDescent="0.3">
      <c r="A90" s="137" t="str">
        <f>'D Data'!A90</f>
        <v>MARUTI</v>
      </c>
      <c r="C90" s="137" t="str">
        <f>'D Master'!G90</f>
        <v>Y</v>
      </c>
      <c r="D90" s="137" t="str">
        <f>'D Master'!H90</f>
        <v>Y</v>
      </c>
      <c r="E90" s="137" t="str">
        <f>'D Master'!I90</f>
        <v>N</v>
      </c>
      <c r="F90" s="137" t="str">
        <f>'D Master'!J90</f>
        <v>Y</v>
      </c>
      <c r="G90" s="139">
        <f>'D Master'!K90</f>
        <v>0.50380197766736612</v>
      </c>
      <c r="H90" s="139">
        <f>'D Master'!L90</f>
        <v>3.6424444113313137</v>
      </c>
      <c r="I90" s="139">
        <f>'D Master'!M90</f>
        <v>-4.3459095678310888E-3</v>
      </c>
      <c r="J90" s="139">
        <f>'D Master'!N90</f>
        <v>0.31951070641139712</v>
      </c>
      <c r="K90" s="137" t="str">
        <f t="shared" si="12"/>
        <v>N</v>
      </c>
      <c r="L90" s="137" t="str">
        <f t="shared" si="13"/>
        <v>Y</v>
      </c>
      <c r="M90" s="137" t="str">
        <f t="shared" si="14"/>
        <v>N</v>
      </c>
      <c r="O90" s="137">
        <f>'D Master'!R90-'D Master'!S90</f>
        <v>-68878</v>
      </c>
      <c r="P90" s="137">
        <f>'D Master'!S90-'D Master'!T90</f>
        <v>157834</v>
      </c>
      <c r="Q90" s="137">
        <f>'D Master'!T90-'D Master'!U90</f>
        <v>-103241</v>
      </c>
      <c r="R90" s="137">
        <f>'D Master'!U90-'D Master'!V90</f>
        <v>-551029</v>
      </c>
      <c r="S90" s="137" t="str">
        <f>'D Master'!W90</f>
        <v>N</v>
      </c>
      <c r="T90" s="137" t="str">
        <f>'D Master'!X90</f>
        <v>Y</v>
      </c>
      <c r="U90" s="137" t="str">
        <f>'D Master'!Y90</f>
        <v>N</v>
      </c>
      <c r="V90" s="137" t="str">
        <f>'D Master'!Z90</f>
        <v>N</v>
      </c>
      <c r="W90" s="139">
        <f>'D Master'!AA90</f>
        <v>-18.379866950235758</v>
      </c>
      <c r="X90" s="139">
        <f>'D Master'!AB90</f>
        <v>72.763734769239292</v>
      </c>
      <c r="Y90" s="139">
        <f>'D Master'!AC90</f>
        <v>-32.247293490007934</v>
      </c>
      <c r="Z90" s="139">
        <f>'D Master'!AD90</f>
        <v>-63.250660309028071</v>
      </c>
      <c r="AA90" s="137" t="str">
        <f t="shared" si="15"/>
        <v>N</v>
      </c>
      <c r="AB90" s="137" t="str">
        <f t="shared" si="16"/>
        <v>Y</v>
      </c>
      <c r="AC90" s="137" t="str">
        <f t="shared" si="17"/>
        <v>Y</v>
      </c>
      <c r="AE90" s="137" t="str">
        <f>'D Master'!AM90</f>
        <v>N</v>
      </c>
      <c r="AF90" s="137" t="str">
        <f>'D Master'!AN90</f>
        <v>Y</v>
      </c>
      <c r="AG90" s="137" t="str">
        <f>'D Master'!AO90</f>
        <v>N</v>
      </c>
      <c r="AH90" s="137" t="str">
        <f>'D Master'!AP90</f>
        <v>N</v>
      </c>
      <c r="AI90" s="139">
        <f>'D Master'!AQ90</f>
        <v>-21.236291126620131</v>
      </c>
      <c r="AJ90" s="139">
        <f>'D Master'!AR90</f>
        <v>40.377886634009798</v>
      </c>
      <c r="AK90" s="139">
        <f>'D Master'!AS90</f>
        <v>-5.9249506254114577</v>
      </c>
      <c r="AL90" s="139">
        <f>'D Master'!AT90</f>
        <v>-44.823828550671998</v>
      </c>
      <c r="AM90" s="137" t="str">
        <f t="shared" si="18"/>
        <v>N</v>
      </c>
      <c r="AN90" s="137" t="str">
        <f t="shared" si="19"/>
        <v>Y</v>
      </c>
      <c r="AO90" s="137" t="str">
        <f t="shared" si="20"/>
        <v>Y</v>
      </c>
    </row>
    <row r="91" spans="1:41" x14ac:dyDescent="0.3">
      <c r="A91" s="137" t="str">
        <f>'D Data'!A91</f>
        <v>MCDOWELL-N</v>
      </c>
      <c r="C91" s="137" t="str">
        <f>'D Master'!G91</f>
        <v>N</v>
      </c>
      <c r="D91" s="137" t="str">
        <f>'D Master'!H91</f>
        <v>Y</v>
      </c>
      <c r="E91" s="137" t="str">
        <f>'D Master'!I91</f>
        <v>Y</v>
      </c>
      <c r="F91" s="137" t="str">
        <f>'D Master'!J91</f>
        <v>N</v>
      </c>
      <c r="G91" s="139">
        <f>'D Master'!K91</f>
        <v>-6.5401126911742019E-2</v>
      </c>
      <c r="H91" s="139">
        <f>'D Master'!L91</f>
        <v>4.5826829653273453</v>
      </c>
      <c r="I91" s="139">
        <f>'D Master'!M91</f>
        <v>3.2242296969477642</v>
      </c>
      <c r="J91" s="139">
        <f>'D Master'!N91</f>
        <v>-3.4384783828303123E-2</v>
      </c>
      <c r="K91" s="137" t="str">
        <f t="shared" si="12"/>
        <v>N</v>
      </c>
      <c r="L91" s="137" t="str">
        <f t="shared" si="13"/>
        <v>Y</v>
      </c>
      <c r="M91" s="137" t="str">
        <f t="shared" si="14"/>
        <v>Y</v>
      </c>
      <c r="O91" s="137">
        <f>'D Master'!R91-'D Master'!S91</f>
        <v>-961499</v>
      </c>
      <c r="P91" s="137">
        <f>'D Master'!S91-'D Master'!T91</f>
        <v>906022</v>
      </c>
      <c r="Q91" s="137">
        <f>'D Master'!T91-'D Master'!U91</f>
        <v>200638</v>
      </c>
      <c r="R91" s="137">
        <f>'D Master'!U91-'D Master'!V91</f>
        <v>-640673</v>
      </c>
      <c r="S91" s="137" t="str">
        <f>'D Master'!W91</f>
        <v>N</v>
      </c>
      <c r="T91" s="137" t="str">
        <f>'D Master'!X91</f>
        <v>Y</v>
      </c>
      <c r="U91" s="137" t="str">
        <f>'D Master'!Y91</f>
        <v>Y</v>
      </c>
      <c r="V91" s="137" t="str">
        <f>'D Master'!Z91</f>
        <v>N</v>
      </c>
      <c r="W91" s="139">
        <f>'D Master'!AA91</f>
        <v>-54.238994803430685</v>
      </c>
      <c r="X91" s="139">
        <f>'D Master'!AB91</f>
        <v>104.53866798356037</v>
      </c>
      <c r="Y91" s="139">
        <f>'D Master'!AC91</f>
        <v>30.123654751609489</v>
      </c>
      <c r="Z91" s="139">
        <f>'D Master'!AD91</f>
        <v>-49.029058230486847</v>
      </c>
      <c r="AA91" s="137" t="str">
        <f t="shared" si="15"/>
        <v>N</v>
      </c>
      <c r="AB91" s="137" t="str">
        <f t="shared" si="16"/>
        <v>Y</v>
      </c>
      <c r="AC91" s="137" t="str">
        <f t="shared" si="17"/>
        <v>Y</v>
      </c>
      <c r="AE91" s="137" t="str">
        <f>'D Master'!AM91</f>
        <v>N</v>
      </c>
      <c r="AF91" s="137" t="str">
        <f>'D Master'!AN91</f>
        <v>Y</v>
      </c>
      <c r="AG91" s="137" t="str">
        <f>'D Master'!AO91</f>
        <v>N</v>
      </c>
      <c r="AH91" s="137" t="str">
        <f>'D Master'!AP91</f>
        <v>Y</v>
      </c>
      <c r="AI91" s="139">
        <f>'D Master'!AQ91</f>
        <v>-26.815642458100562</v>
      </c>
      <c r="AJ91" s="139">
        <f>'D Master'!AR91</f>
        <v>50.88122605363985</v>
      </c>
      <c r="AK91" s="139">
        <f>'D Master'!AS91</f>
        <v>-8.6134453781512512</v>
      </c>
      <c r="AL91" s="139">
        <f>'D Master'!AT91</f>
        <v>32.222222222222207</v>
      </c>
      <c r="AM91" s="137" t="str">
        <f t="shared" si="18"/>
        <v>N</v>
      </c>
      <c r="AN91" s="137" t="str">
        <f t="shared" si="19"/>
        <v>Y</v>
      </c>
      <c r="AO91" s="137" t="str">
        <f t="shared" si="20"/>
        <v>N</v>
      </c>
    </row>
    <row r="92" spans="1:41" x14ac:dyDescent="0.3">
      <c r="A92" s="137" t="str">
        <f>'D Data'!A92</f>
        <v>MFSL</v>
      </c>
      <c r="C92" s="137" t="str">
        <f>'D Master'!G92</f>
        <v>N</v>
      </c>
      <c r="D92" s="137" t="str">
        <f>'D Master'!H92</f>
        <v>Y</v>
      </c>
      <c r="E92" s="137" t="str">
        <f>'D Master'!I92</f>
        <v>N</v>
      </c>
      <c r="F92" s="137" t="str">
        <f>'D Master'!J92</f>
        <v>Y</v>
      </c>
      <c r="G92" s="139">
        <f>'D Master'!K92</f>
        <v>-2.5168355894156784</v>
      </c>
      <c r="H92" s="139">
        <f>'D Master'!L92</f>
        <v>3.730272596843605</v>
      </c>
      <c r="I92" s="139">
        <f>'D Master'!M92</f>
        <v>-1.4189988175009864</v>
      </c>
      <c r="J92" s="139">
        <f>'D Master'!N92</f>
        <v>2.5221070647523089</v>
      </c>
      <c r="K92" s="137" t="str">
        <f t="shared" si="12"/>
        <v>N</v>
      </c>
      <c r="L92" s="137" t="str">
        <f t="shared" si="13"/>
        <v>Y</v>
      </c>
      <c r="M92" s="137" t="str">
        <f t="shared" si="14"/>
        <v>N</v>
      </c>
      <c r="O92" s="137">
        <f>'D Master'!R92-'D Master'!S92</f>
        <v>-194921</v>
      </c>
      <c r="P92" s="137">
        <f>'D Master'!S92-'D Master'!T92</f>
        <v>180368</v>
      </c>
      <c r="Q92" s="137">
        <f>'D Master'!T92-'D Master'!U92</f>
        <v>31758</v>
      </c>
      <c r="R92" s="137">
        <f>'D Master'!U92-'D Master'!V92</f>
        <v>-317039</v>
      </c>
      <c r="S92" s="137" t="str">
        <f>'D Master'!W92</f>
        <v>N</v>
      </c>
      <c r="T92" s="137" t="str">
        <f>'D Master'!X92</f>
        <v>Y</v>
      </c>
      <c r="U92" s="137" t="str">
        <f>'D Master'!Y92</f>
        <v>Y</v>
      </c>
      <c r="V92" s="137" t="str">
        <f>'D Master'!Z92</f>
        <v>N</v>
      </c>
      <c r="W92" s="139">
        <f>'D Master'!AA92</f>
        <v>-47.826214971501194</v>
      </c>
      <c r="X92" s="139">
        <f>'D Master'!AB92</f>
        <v>79.389769931291895</v>
      </c>
      <c r="Y92" s="139">
        <f>'D Master'!AC92</f>
        <v>16.24990406017346</v>
      </c>
      <c r="Z92" s="139">
        <f>'D Master'!AD92</f>
        <v>-61.864406779661017</v>
      </c>
      <c r="AA92" s="137" t="str">
        <f t="shared" si="15"/>
        <v>N</v>
      </c>
      <c r="AB92" s="137" t="str">
        <f t="shared" si="16"/>
        <v>Y</v>
      </c>
      <c r="AC92" s="137" t="str">
        <f t="shared" si="17"/>
        <v>Y</v>
      </c>
      <c r="AE92" s="137" t="str">
        <f>'D Master'!AM92</f>
        <v>N</v>
      </c>
      <c r="AF92" s="137" t="str">
        <f>'D Master'!AN92</f>
        <v>Y</v>
      </c>
      <c r="AG92" s="137" t="str">
        <f>'D Master'!AO92</f>
        <v>Y</v>
      </c>
      <c r="AH92" s="137" t="str">
        <f>'D Master'!AP92</f>
        <v>N</v>
      </c>
      <c r="AI92" s="139">
        <f>'D Master'!AQ92</f>
        <v>-47.016765285996058</v>
      </c>
      <c r="AJ92" s="139">
        <f>'D Master'!AR92</f>
        <v>72.522330923011481</v>
      </c>
      <c r="AK92" s="139">
        <f>'D Master'!AS92</f>
        <v>110.47448522829009</v>
      </c>
      <c r="AL92" s="139">
        <f>'D Master'!AT92</f>
        <v>-57.864956620143346</v>
      </c>
      <c r="AM92" s="137" t="str">
        <f t="shared" si="18"/>
        <v>N</v>
      </c>
      <c r="AN92" s="137" t="str">
        <f t="shared" si="19"/>
        <v>N</v>
      </c>
      <c r="AO92" s="137" t="str">
        <f t="shared" si="20"/>
        <v>Y</v>
      </c>
    </row>
    <row r="93" spans="1:41" x14ac:dyDescent="0.3">
      <c r="A93" s="137" t="str">
        <f>'D Data'!A93</f>
        <v>MGL</v>
      </c>
      <c r="C93" s="137" t="str">
        <f>'D Master'!G93</f>
        <v>N</v>
      </c>
      <c r="D93" s="137" t="str">
        <f>'D Master'!H93</f>
        <v>Y</v>
      </c>
      <c r="E93" s="137" t="str">
        <f>'D Master'!I93</f>
        <v>Y</v>
      </c>
      <c r="F93" s="137" t="str">
        <f>'D Master'!J93</f>
        <v>Y</v>
      </c>
      <c r="G93" s="139">
        <f>'D Master'!K93</f>
        <v>-1.5443973003275611</v>
      </c>
      <c r="H93" s="139">
        <f>'D Master'!L93</f>
        <v>1.4700633532613618</v>
      </c>
      <c r="I93" s="139">
        <f>'D Master'!M93</f>
        <v>0.17542095442406466</v>
      </c>
      <c r="J93" s="139">
        <f>'D Master'!N93</f>
        <v>1.266123557365926</v>
      </c>
      <c r="K93" s="137" t="str">
        <f t="shared" si="12"/>
        <v>N</v>
      </c>
      <c r="L93" s="137" t="str">
        <f t="shared" si="13"/>
        <v>Y</v>
      </c>
      <c r="M93" s="137" t="str">
        <f t="shared" si="14"/>
        <v>N</v>
      </c>
      <c r="O93" s="137">
        <f>'D Master'!R93-'D Master'!S93</f>
        <v>-287419</v>
      </c>
      <c r="P93" s="137">
        <f>'D Master'!S93-'D Master'!T93</f>
        <v>244987</v>
      </c>
      <c r="Q93" s="137">
        <f>'D Master'!T93-'D Master'!U93</f>
        <v>-27523</v>
      </c>
      <c r="R93" s="137">
        <f>'D Master'!U93-'D Master'!V93</f>
        <v>136100</v>
      </c>
      <c r="S93" s="137" t="str">
        <f>'D Master'!W93</f>
        <v>N</v>
      </c>
      <c r="T93" s="137" t="str">
        <f>'D Master'!X93</f>
        <v>Y</v>
      </c>
      <c r="U93" s="137" t="str">
        <f>'D Master'!Y93</f>
        <v>N</v>
      </c>
      <c r="V93" s="137" t="str">
        <f>'D Master'!Z93</f>
        <v>Y</v>
      </c>
      <c r="W93" s="139">
        <f>'D Master'!AA93</f>
        <v>-65.395624197966811</v>
      </c>
      <c r="X93" s="139">
        <f>'D Master'!AB93</f>
        <v>125.94372844063109</v>
      </c>
      <c r="Y93" s="139">
        <f>'D Master'!AC93</f>
        <v>-12.395291023400768</v>
      </c>
      <c r="Z93" s="139">
        <f>'D Master'!AD93</f>
        <v>158.35893139718885</v>
      </c>
      <c r="AA93" s="137" t="str">
        <f t="shared" si="15"/>
        <v>N</v>
      </c>
      <c r="AB93" s="137" t="str">
        <f t="shared" si="16"/>
        <v>Y</v>
      </c>
      <c r="AC93" s="137" t="str">
        <f t="shared" si="17"/>
        <v>N</v>
      </c>
      <c r="AE93" s="137" t="str">
        <f>'D Master'!AM93</f>
        <v>N</v>
      </c>
      <c r="AF93" s="137" t="str">
        <f>'D Master'!AN93</f>
        <v>Y</v>
      </c>
      <c r="AG93" s="137" t="str">
        <f>'D Master'!AO93</f>
        <v>Y</v>
      </c>
      <c r="AH93" s="137" t="str">
        <f>'D Master'!AP93</f>
        <v>Y</v>
      </c>
      <c r="AI93" s="139">
        <f>'D Master'!AQ93</f>
        <v>-44.944363812288337</v>
      </c>
      <c r="AJ93" s="139">
        <f>'D Master'!AR93</f>
        <v>54.062111801242231</v>
      </c>
      <c r="AK93" s="139">
        <f>'D Master'!AS93</f>
        <v>16.329479768786122</v>
      </c>
      <c r="AL93" s="139">
        <f>'D Master'!AT93</f>
        <v>71.371966319960364</v>
      </c>
      <c r="AM93" s="137" t="str">
        <f t="shared" si="18"/>
        <v>N</v>
      </c>
      <c r="AN93" s="137" t="str">
        <f t="shared" si="19"/>
        <v>Y</v>
      </c>
      <c r="AO93" s="137" t="str">
        <f t="shared" si="20"/>
        <v>N</v>
      </c>
    </row>
    <row r="94" spans="1:41" x14ac:dyDescent="0.3">
      <c r="A94" s="137" t="str">
        <f>'D Data'!A94</f>
        <v>MINDTREE</v>
      </c>
      <c r="C94" s="137" t="str">
        <f>'D Master'!G94</f>
        <v>N</v>
      </c>
      <c r="D94" s="137" t="str">
        <f>'D Master'!H94</f>
        <v>Y</v>
      </c>
      <c r="E94" s="137" t="str">
        <f>'D Master'!I94</f>
        <v>N</v>
      </c>
      <c r="F94" s="137" t="str">
        <f>'D Master'!J94</f>
        <v>Y</v>
      </c>
      <c r="G94" s="139">
        <f>'D Master'!K94</f>
        <v>-0.64148807475888403</v>
      </c>
      <c r="H94" s="139">
        <f>'D Master'!L94</f>
        <v>0.309490676315054</v>
      </c>
      <c r="I94" s="139">
        <f>'D Master'!M94</f>
        <v>-1.4720238682856692</v>
      </c>
      <c r="J94" s="139">
        <f>'D Master'!N94</f>
        <v>4.7150306677999536</v>
      </c>
      <c r="K94" s="137" t="str">
        <f t="shared" si="12"/>
        <v>N</v>
      </c>
      <c r="L94" s="137" t="str">
        <f t="shared" si="13"/>
        <v>Y</v>
      </c>
      <c r="M94" s="137" t="str">
        <f t="shared" si="14"/>
        <v>N</v>
      </c>
      <c r="O94" s="137">
        <f>'D Master'!R94-'D Master'!S94</f>
        <v>-79729</v>
      </c>
      <c r="P94" s="137">
        <f>'D Master'!S94-'D Master'!T94</f>
        <v>49983</v>
      </c>
      <c r="Q94" s="137">
        <f>'D Master'!T94-'D Master'!U94</f>
        <v>-367403</v>
      </c>
      <c r="R94" s="137">
        <f>'D Master'!U94-'D Master'!V94</f>
        <v>380753</v>
      </c>
      <c r="S94" s="137" t="str">
        <f>'D Master'!W94</f>
        <v>N</v>
      </c>
      <c r="T94" s="137" t="str">
        <f>'D Master'!X94</f>
        <v>Y</v>
      </c>
      <c r="U94" s="137" t="str">
        <f>'D Master'!Y94</f>
        <v>N</v>
      </c>
      <c r="V94" s="137" t="str">
        <f>'D Master'!Z94</f>
        <v>Y</v>
      </c>
      <c r="W94" s="139">
        <f>'D Master'!AA94</f>
        <v>-51.354241141878099</v>
      </c>
      <c r="X94" s="139">
        <f>'D Master'!AB94</f>
        <v>47.480763750356225</v>
      </c>
      <c r="Y94" s="139">
        <f>'D Master'!AC94</f>
        <v>-77.728789247534763</v>
      </c>
      <c r="Z94" s="139">
        <f>'D Master'!AD94</f>
        <v>414.22214969538732</v>
      </c>
      <c r="AA94" s="137" t="str">
        <f t="shared" si="15"/>
        <v>N</v>
      </c>
      <c r="AB94" s="137" t="str">
        <f t="shared" si="16"/>
        <v>Y</v>
      </c>
      <c r="AC94" s="137" t="str">
        <f t="shared" si="17"/>
        <v>N</v>
      </c>
      <c r="AE94" s="137" t="str">
        <f>'D Master'!AM94</f>
        <v>N</v>
      </c>
      <c r="AF94" s="137" t="str">
        <f>'D Master'!AN94</f>
        <v>Y</v>
      </c>
      <c r="AG94" s="137" t="str">
        <f>'D Master'!AO94</f>
        <v>N</v>
      </c>
      <c r="AH94" s="137" t="str">
        <f>'D Master'!AP94</f>
        <v>Y</v>
      </c>
      <c r="AI94" s="139">
        <f>'D Master'!AQ94</f>
        <v>-47.416413373860181</v>
      </c>
      <c r="AJ94" s="139">
        <f>'D Master'!AR94</f>
        <v>44.933920704845818</v>
      </c>
      <c r="AK94" s="139">
        <f>'D Master'!AS94</f>
        <v>-49.823165340406725</v>
      </c>
      <c r="AL94" s="139">
        <f>'D Master'!AT94</f>
        <v>292.0277296360486</v>
      </c>
      <c r="AM94" s="137" t="str">
        <f t="shared" si="18"/>
        <v>N</v>
      </c>
      <c r="AN94" s="137" t="str">
        <f t="shared" si="19"/>
        <v>Y</v>
      </c>
      <c r="AO94" s="137" t="str">
        <f t="shared" si="20"/>
        <v>N</v>
      </c>
    </row>
    <row r="95" spans="1:41" x14ac:dyDescent="0.3">
      <c r="A95" s="137" t="str">
        <f>'D Data'!A95</f>
        <v>MOTHERSUMI</v>
      </c>
      <c r="C95" s="137" t="str">
        <f>'D Master'!G95</f>
        <v>N</v>
      </c>
      <c r="D95" s="137" t="str">
        <f>'D Master'!H95</f>
        <v>Y</v>
      </c>
      <c r="E95" s="137" t="str">
        <f>'D Master'!I95</f>
        <v>Y</v>
      </c>
      <c r="F95" s="137" t="str">
        <f>'D Master'!J95</f>
        <v>Y</v>
      </c>
      <c r="G95" s="139">
        <f>'D Master'!K95</f>
        <v>-3.215629171217075</v>
      </c>
      <c r="H95" s="139">
        <f>'D Master'!L95</f>
        <v>2.2964250248262092</v>
      </c>
      <c r="I95" s="139">
        <f>'D Master'!M95</f>
        <v>1.4609571788413054</v>
      </c>
      <c r="J95" s="139">
        <f>'D Master'!N95</f>
        <v>0.53178019751836125</v>
      </c>
      <c r="K95" s="137" t="str">
        <f t="shared" si="12"/>
        <v>N</v>
      </c>
      <c r="L95" s="137" t="str">
        <f t="shared" si="13"/>
        <v>Y</v>
      </c>
      <c r="M95" s="137" t="str">
        <f t="shared" si="14"/>
        <v>Y</v>
      </c>
      <c r="O95" s="137">
        <f>'D Master'!R95-'D Master'!S95</f>
        <v>69258</v>
      </c>
      <c r="P95" s="137">
        <f>'D Master'!S95-'D Master'!T95</f>
        <v>-239539</v>
      </c>
      <c r="Q95" s="137">
        <f>'D Master'!T95-'D Master'!U95</f>
        <v>-1680809</v>
      </c>
      <c r="R95" s="137">
        <f>'D Master'!U95-'D Master'!V95</f>
        <v>665686</v>
      </c>
      <c r="S95" s="137" t="str">
        <f>'D Master'!W95</f>
        <v>Y</v>
      </c>
      <c r="T95" s="137" t="str">
        <f>'D Master'!X95</f>
        <v>N</v>
      </c>
      <c r="U95" s="137" t="str">
        <f>'D Master'!Y95</f>
        <v>N</v>
      </c>
      <c r="V95" s="137" t="str">
        <f>'D Master'!Z95</f>
        <v>Y</v>
      </c>
      <c r="W95" s="139">
        <f>'D Master'!AA95</f>
        <v>3.7919087550397816</v>
      </c>
      <c r="X95" s="139">
        <f>'D Master'!AB95</f>
        <v>-11.594297599185289</v>
      </c>
      <c r="Y95" s="139">
        <f>'D Master'!AC95</f>
        <v>-44.859662177165895</v>
      </c>
      <c r="Z95" s="139">
        <f>'D Master'!AD95</f>
        <v>21.605255214807553</v>
      </c>
      <c r="AA95" s="137" t="str">
        <f t="shared" si="15"/>
        <v>Y</v>
      </c>
      <c r="AB95" s="137" t="str">
        <f t="shared" si="16"/>
        <v>Y</v>
      </c>
      <c r="AC95" s="137" t="str">
        <f t="shared" si="17"/>
        <v>N</v>
      </c>
      <c r="AE95" s="137" t="str">
        <f>'D Master'!AM95</f>
        <v>Y</v>
      </c>
      <c r="AF95" s="137" t="str">
        <f>'D Master'!AN95</f>
        <v>N</v>
      </c>
      <c r="AG95" s="137" t="str">
        <f>'D Master'!AO95</f>
        <v>N</v>
      </c>
      <c r="AH95" s="137" t="str">
        <f>'D Master'!AP95</f>
        <v>Y</v>
      </c>
      <c r="AI95" s="139">
        <f>'D Master'!AQ95</f>
        <v>39.302600472813225</v>
      </c>
      <c r="AJ95" s="139">
        <f>'D Master'!AR95</f>
        <v>-30.427631578947363</v>
      </c>
      <c r="AK95" s="139">
        <f>'D Master'!AS95</f>
        <v>-7.9833522512296611</v>
      </c>
      <c r="AL95" s="139">
        <f>'D Master'!AT95</f>
        <v>25.082820634169433</v>
      </c>
      <c r="AM95" s="137" t="str">
        <f t="shared" si="18"/>
        <v>Y</v>
      </c>
      <c r="AN95" s="137" t="str">
        <f t="shared" si="19"/>
        <v>N</v>
      </c>
      <c r="AO95" s="137" t="str">
        <f t="shared" si="20"/>
        <v>N</v>
      </c>
    </row>
    <row r="96" spans="1:41" x14ac:dyDescent="0.3">
      <c r="A96" s="137" t="str">
        <f>'D Data'!A96</f>
        <v>MRF</v>
      </c>
      <c r="C96" s="137" t="str">
        <f>'D Master'!G96</f>
        <v>N</v>
      </c>
      <c r="D96" s="137" t="str">
        <f>'D Master'!H96</f>
        <v>Y</v>
      </c>
      <c r="E96" s="137" t="str">
        <f>'D Master'!I96</f>
        <v>Y</v>
      </c>
      <c r="F96" s="137" t="str">
        <f>'D Master'!J96</f>
        <v>Y</v>
      </c>
      <c r="G96" s="139">
        <f>'D Master'!K96</f>
        <v>-0.65619554339987185</v>
      </c>
      <c r="H96" s="139">
        <f>'D Master'!L96</f>
        <v>1.1638734357650227</v>
      </c>
      <c r="I96" s="139">
        <f>'D Master'!M96</f>
        <v>0.22591167236035917</v>
      </c>
      <c r="J96" s="139">
        <f>'D Master'!N96</f>
        <v>0.15454185438277804</v>
      </c>
      <c r="K96" s="137" t="str">
        <f t="shared" si="12"/>
        <v>N</v>
      </c>
      <c r="L96" s="137" t="str">
        <f t="shared" si="13"/>
        <v>Y</v>
      </c>
      <c r="M96" s="137" t="str">
        <f t="shared" si="14"/>
        <v>Y</v>
      </c>
      <c r="O96" s="137">
        <f>'D Master'!R96-'D Master'!S96</f>
        <v>-394</v>
      </c>
      <c r="P96" s="137">
        <f>'D Master'!S96-'D Master'!T96</f>
        <v>-1322</v>
      </c>
      <c r="Q96" s="137">
        <f>'D Master'!T96-'D Master'!U96</f>
        <v>1513</v>
      </c>
      <c r="R96" s="137">
        <f>'D Master'!U96-'D Master'!V96</f>
        <v>-1496</v>
      </c>
      <c r="S96" s="137" t="str">
        <f>'D Master'!W96</f>
        <v>N</v>
      </c>
      <c r="T96" s="137" t="str">
        <f>'D Master'!X96</f>
        <v>N</v>
      </c>
      <c r="U96" s="137" t="str">
        <f>'D Master'!Y96</f>
        <v>Y</v>
      </c>
      <c r="V96" s="137" t="str">
        <f>'D Master'!Z96</f>
        <v>N</v>
      </c>
      <c r="W96" s="139">
        <f>'D Master'!AA96</f>
        <v>-44.219977553310883</v>
      </c>
      <c r="X96" s="139">
        <f>'D Master'!AB96</f>
        <v>-59.737912336195208</v>
      </c>
      <c r="Y96" s="139">
        <f>'D Master'!AC96</f>
        <v>216.14285714285714</v>
      </c>
      <c r="Z96" s="139">
        <f>'D Master'!AD96</f>
        <v>-68.123861566484521</v>
      </c>
      <c r="AA96" s="137" t="str">
        <f t="shared" si="15"/>
        <v>Y</v>
      </c>
      <c r="AB96" s="137" t="str">
        <f t="shared" si="16"/>
        <v>N</v>
      </c>
      <c r="AC96" s="137" t="str">
        <f t="shared" si="17"/>
        <v>Y</v>
      </c>
      <c r="AE96" s="137" t="str">
        <f>'D Master'!AM96</f>
        <v>N</v>
      </c>
      <c r="AF96" s="137" t="str">
        <f>'D Master'!AN96</f>
        <v>N</v>
      </c>
      <c r="AG96" s="137" t="str">
        <f>'D Master'!AO96</f>
        <v>Y</v>
      </c>
      <c r="AH96" s="137" t="str">
        <f>'D Master'!AP96</f>
        <v>N</v>
      </c>
      <c r="AI96" s="139">
        <f>'D Master'!AQ96</f>
        <v>-34.396971335857209</v>
      </c>
      <c r="AJ96" s="139">
        <f>'D Master'!AR96</f>
        <v>-41.133397007322515</v>
      </c>
      <c r="AK96" s="139">
        <f>'D Master'!AS96</f>
        <v>190.56429232192414</v>
      </c>
      <c r="AL96" s="139">
        <f>'D Master'!AT96</f>
        <v>-55.605749486652975</v>
      </c>
      <c r="AM96" s="137" t="str">
        <f t="shared" si="18"/>
        <v>Y</v>
      </c>
      <c r="AN96" s="137" t="str">
        <f t="shared" si="19"/>
        <v>N</v>
      </c>
      <c r="AO96" s="137" t="str">
        <f t="shared" si="20"/>
        <v>Y</v>
      </c>
    </row>
    <row r="97" spans="1:41" x14ac:dyDescent="0.3">
      <c r="A97" s="137" t="str">
        <f>'D Data'!A97</f>
        <v>MUTHOOTFIN</v>
      </c>
      <c r="C97" s="137" t="str">
        <f>'D Master'!G97</f>
        <v>N</v>
      </c>
      <c r="D97" s="137" t="str">
        <f>'D Master'!H97</f>
        <v>Y</v>
      </c>
      <c r="E97" s="137" t="str">
        <f>'D Master'!I97</f>
        <v>Y</v>
      </c>
      <c r="F97" s="137" t="str">
        <f>'D Master'!J97</f>
        <v>N</v>
      </c>
      <c r="G97" s="139">
        <f>'D Master'!K97</f>
        <v>-3.3052166672700403</v>
      </c>
      <c r="H97" s="139">
        <f>'D Master'!L97</f>
        <v>3.1979676467291891</v>
      </c>
      <c r="I97" s="139">
        <f>'D Master'!M97</f>
        <v>2.3803452584338372</v>
      </c>
      <c r="J97" s="139">
        <f>'D Master'!N97</f>
        <v>-1.1867567022777614</v>
      </c>
      <c r="K97" s="137" t="str">
        <f t="shared" si="12"/>
        <v>N</v>
      </c>
      <c r="L97" s="137" t="str">
        <f t="shared" si="13"/>
        <v>Y</v>
      </c>
      <c r="M97" s="137" t="str">
        <f t="shared" si="14"/>
        <v>Y</v>
      </c>
      <c r="O97" s="137">
        <f>'D Master'!R97-'D Master'!S97</f>
        <v>196011</v>
      </c>
      <c r="P97" s="137">
        <f>'D Master'!S97-'D Master'!T97</f>
        <v>93469</v>
      </c>
      <c r="Q97" s="137">
        <f>'D Master'!T97-'D Master'!U97</f>
        <v>-325476</v>
      </c>
      <c r="R97" s="137">
        <f>'D Master'!U97-'D Master'!V97</f>
        <v>-71909</v>
      </c>
      <c r="S97" s="137" t="str">
        <f>'D Master'!W97</f>
        <v>Y</v>
      </c>
      <c r="T97" s="137" t="str">
        <f>'D Master'!X97</f>
        <v>Y</v>
      </c>
      <c r="U97" s="137" t="str">
        <f>'D Master'!Y97</f>
        <v>N</v>
      </c>
      <c r="V97" s="137" t="str">
        <f>'D Master'!Z97</f>
        <v>N</v>
      </c>
      <c r="W97" s="139">
        <f>'D Master'!AA97</f>
        <v>81.966328783621037</v>
      </c>
      <c r="X97" s="139">
        <f>'D Master'!AB97</f>
        <v>64.166214722620779</v>
      </c>
      <c r="Y97" s="139">
        <f>'D Master'!AC97</f>
        <v>-69.082210708850596</v>
      </c>
      <c r="Z97" s="139">
        <f>'D Master'!AD97</f>
        <v>-13.241641684405913</v>
      </c>
      <c r="AA97" s="137" t="str">
        <f t="shared" si="15"/>
        <v>Y</v>
      </c>
      <c r="AB97" s="137" t="str">
        <f t="shared" si="16"/>
        <v>Y</v>
      </c>
      <c r="AC97" s="137" t="str">
        <f t="shared" si="17"/>
        <v>N</v>
      </c>
      <c r="AE97" s="137" t="str">
        <f>'D Master'!AM97</f>
        <v>Y</v>
      </c>
      <c r="AF97" s="137" t="str">
        <f>'D Master'!AN97</f>
        <v>Y</v>
      </c>
      <c r="AG97" s="137" t="str">
        <f>'D Master'!AO97</f>
        <v>N</v>
      </c>
      <c r="AH97" s="137" t="str">
        <f>'D Master'!AP97</f>
        <v>Y</v>
      </c>
      <c r="AI97" s="139">
        <f>'D Master'!AQ97</f>
        <v>44.127190136275154</v>
      </c>
      <c r="AJ97" s="139">
        <f>'D Master'!AR97</f>
        <v>37.344028520499101</v>
      </c>
      <c r="AK97" s="139">
        <f>'D Master'!AS97</f>
        <v>-42.549923195084489</v>
      </c>
      <c r="AL97" s="139">
        <f>'D Master'!AT97</f>
        <v>0.67010309278351843</v>
      </c>
      <c r="AM97" s="137" t="str">
        <f t="shared" si="18"/>
        <v>Y</v>
      </c>
      <c r="AN97" s="137" t="str">
        <f t="shared" si="19"/>
        <v>Y</v>
      </c>
      <c r="AO97" s="137" t="str">
        <f t="shared" si="20"/>
        <v>N</v>
      </c>
    </row>
    <row r="98" spans="1:41" x14ac:dyDescent="0.3">
      <c r="A98" s="137" t="str">
        <f>'D Data'!A98</f>
        <v>NATIONALUM</v>
      </c>
      <c r="C98" s="137" t="str">
        <f>'D Master'!G98</f>
        <v>N</v>
      </c>
      <c r="D98" s="137" t="str">
        <f>'D Master'!H98</f>
        <v>Y</v>
      </c>
      <c r="E98" s="137" t="str">
        <f>'D Master'!I98</f>
        <v>N</v>
      </c>
      <c r="F98" s="137" t="str">
        <f>'D Master'!J98</f>
        <v>Y</v>
      </c>
      <c r="G98" s="139">
        <f>'D Master'!K98</f>
        <v>-2.7133166726169282</v>
      </c>
      <c r="H98" s="139">
        <f>'D Master'!L98</f>
        <v>0.17882689556509554</v>
      </c>
      <c r="I98" s="139">
        <f>'D Master'!M98</f>
        <v>-0.39187744923405571</v>
      </c>
      <c r="J98" s="139">
        <f>'D Master'!N98</f>
        <v>0</v>
      </c>
      <c r="K98" s="137" t="str">
        <f t="shared" si="12"/>
        <v>N</v>
      </c>
      <c r="L98" s="137" t="str">
        <f t="shared" si="13"/>
        <v>Y</v>
      </c>
      <c r="M98" s="137" t="str">
        <f t="shared" si="14"/>
        <v>N</v>
      </c>
      <c r="O98" s="137">
        <f>'D Master'!R98-'D Master'!S98</f>
        <v>2302310</v>
      </c>
      <c r="P98" s="137">
        <f>'D Master'!S98-'D Master'!T98</f>
        <v>559230</v>
      </c>
      <c r="Q98" s="137">
        <f>'D Master'!T98-'D Master'!U98</f>
        <v>268091</v>
      </c>
      <c r="R98" s="137">
        <f>'D Master'!U98-'D Master'!V98</f>
        <v>-1732921</v>
      </c>
      <c r="S98" s="137" t="str">
        <f>'D Master'!W98</f>
        <v>Y</v>
      </c>
      <c r="T98" s="137" t="str">
        <f>'D Master'!X98</f>
        <v>Y</v>
      </c>
      <c r="U98" s="137" t="str">
        <f>'D Master'!Y98</f>
        <v>Y</v>
      </c>
      <c r="V98" s="137" t="str">
        <f>'D Master'!Z98</f>
        <v>N</v>
      </c>
      <c r="W98" s="139">
        <f>'D Master'!AA98</f>
        <v>112.40535078978293</v>
      </c>
      <c r="X98" s="139">
        <f>'D Master'!AB98</f>
        <v>37.557648098611743</v>
      </c>
      <c r="Y98" s="139">
        <f>'D Master'!AC98</f>
        <v>21.958473257433042</v>
      </c>
      <c r="Z98" s="139">
        <f>'D Master'!AD98</f>
        <v>-58.667095941155544</v>
      </c>
      <c r="AA98" s="137" t="str">
        <f t="shared" si="15"/>
        <v>Y</v>
      </c>
      <c r="AB98" s="137" t="str">
        <f t="shared" si="16"/>
        <v>Y</v>
      </c>
      <c r="AC98" s="137" t="str">
        <f t="shared" si="17"/>
        <v>Y</v>
      </c>
      <c r="AE98" s="137" t="str">
        <f>'D Master'!AM98</f>
        <v>Y</v>
      </c>
      <c r="AF98" s="137" t="str">
        <f>'D Master'!AN98</f>
        <v>N</v>
      </c>
      <c r="AG98" s="137" t="str">
        <f>'D Master'!AO98</f>
        <v>Y</v>
      </c>
      <c r="AH98" s="137" t="str">
        <f>'D Master'!AP98</f>
        <v>N</v>
      </c>
      <c r="AI98" s="139">
        <f>'D Master'!AQ98</f>
        <v>42.256482130343386</v>
      </c>
      <c r="AJ98" s="139">
        <f>'D Master'!AR98</f>
        <v>-4.930046635576284</v>
      </c>
      <c r="AK98" s="139">
        <f>'D Master'!AS98</f>
        <v>77.213695395513554</v>
      </c>
      <c r="AL98" s="139">
        <f>'D Master'!AT98</f>
        <v>-36.955712690733158</v>
      </c>
      <c r="AM98" s="137" t="str">
        <f t="shared" si="18"/>
        <v>Y</v>
      </c>
      <c r="AN98" s="137" t="str">
        <f t="shared" si="19"/>
        <v>N</v>
      </c>
      <c r="AO98" s="137" t="str">
        <f t="shared" si="20"/>
        <v>Y</v>
      </c>
    </row>
    <row r="99" spans="1:41" x14ac:dyDescent="0.3">
      <c r="A99" s="137" t="str">
        <f>'D Data'!A99</f>
        <v>NAUKRI</v>
      </c>
      <c r="C99" s="137" t="str">
        <f>'D Master'!G99</f>
        <v>N</v>
      </c>
      <c r="D99" s="137" t="str">
        <f>'D Master'!H99</f>
        <v>Y</v>
      </c>
      <c r="E99" s="137" t="str">
        <f>'D Master'!I99</f>
        <v>N</v>
      </c>
      <c r="F99" s="137" t="str">
        <f>'D Master'!J99</f>
        <v>Y</v>
      </c>
      <c r="G99" s="139">
        <f>'D Master'!K99</f>
        <v>-2.2834286459097033</v>
      </c>
      <c r="H99" s="139">
        <f>'D Master'!L99</f>
        <v>3.8690488782085106</v>
      </c>
      <c r="I99" s="139">
        <f>'D Master'!M99</f>
        <v>-3.9701789668271399</v>
      </c>
      <c r="J99" s="139">
        <f>'D Master'!N99</f>
        <v>4.1537074886064955</v>
      </c>
      <c r="K99" s="137" t="str">
        <f t="shared" si="12"/>
        <v>N</v>
      </c>
      <c r="L99" s="137" t="str">
        <f t="shared" si="13"/>
        <v>Y</v>
      </c>
      <c r="M99" s="137" t="str">
        <f t="shared" si="14"/>
        <v>N</v>
      </c>
      <c r="O99" s="137">
        <f>'D Master'!R99-'D Master'!S99</f>
        <v>-2336</v>
      </c>
      <c r="P99" s="137">
        <f>'D Master'!S99-'D Master'!T99</f>
        <v>-137415</v>
      </c>
      <c r="Q99" s="137">
        <f>'D Master'!T99-'D Master'!U99</f>
        <v>-103282</v>
      </c>
      <c r="R99" s="137">
        <f>'D Master'!U99-'D Master'!V99</f>
        <v>-6134</v>
      </c>
      <c r="S99" s="137" t="str">
        <f>'D Master'!W99</f>
        <v>N</v>
      </c>
      <c r="T99" s="137" t="str">
        <f>'D Master'!X99</f>
        <v>N</v>
      </c>
      <c r="U99" s="137" t="str">
        <f>'D Master'!Y99</f>
        <v>N</v>
      </c>
      <c r="V99" s="137" t="str">
        <f>'D Master'!Z99</f>
        <v>N</v>
      </c>
      <c r="W99" s="139">
        <f>'D Master'!AA99</f>
        <v>-3.8572678786677894</v>
      </c>
      <c r="X99" s="139">
        <f>'D Master'!AB99</f>
        <v>-69.409928476178933</v>
      </c>
      <c r="Y99" s="139">
        <f>'D Master'!AC99</f>
        <v>-34.283570892723183</v>
      </c>
      <c r="Z99" s="139">
        <f>'D Master'!AD99</f>
        <v>-1.9954976056631273</v>
      </c>
      <c r="AA99" s="137" t="str">
        <f t="shared" si="15"/>
        <v>Y</v>
      </c>
      <c r="AB99" s="137" t="str">
        <f t="shared" si="16"/>
        <v>N</v>
      </c>
      <c r="AC99" s="137" t="str">
        <f t="shared" si="17"/>
        <v>N</v>
      </c>
      <c r="AE99" s="137" t="str">
        <f>'D Master'!AM99</f>
        <v>Y</v>
      </c>
      <c r="AF99" s="137" t="str">
        <f>'D Master'!AN99</f>
        <v>N</v>
      </c>
      <c r="AG99" s="137" t="str">
        <f>'D Master'!AO99</f>
        <v>N</v>
      </c>
      <c r="AH99" s="137" t="str">
        <f>'D Master'!AP99</f>
        <v>Y</v>
      </c>
      <c r="AI99" s="139">
        <f>'D Master'!AQ99</f>
        <v>36.116044997039651</v>
      </c>
      <c r="AJ99" s="139">
        <f>'D Master'!AR99</f>
        <v>-34.203350214257888</v>
      </c>
      <c r="AK99" s="139">
        <f>'D Master'!AS99</f>
        <v>-30.149659863945573</v>
      </c>
      <c r="AL99" s="139">
        <f>'D Master'!AT99</f>
        <v>20.808678500986186</v>
      </c>
      <c r="AM99" s="137" t="str">
        <f t="shared" si="18"/>
        <v>Y</v>
      </c>
      <c r="AN99" s="137" t="str">
        <f t="shared" si="19"/>
        <v>N</v>
      </c>
      <c r="AO99" s="137" t="str">
        <f t="shared" si="20"/>
        <v>N</v>
      </c>
    </row>
    <row r="100" spans="1:41" x14ac:dyDescent="0.3">
      <c r="A100" s="137" t="str">
        <f>'D Data'!A100</f>
        <v>NCC</v>
      </c>
      <c r="C100" s="137" t="str">
        <f>'D Master'!G100</f>
        <v>N</v>
      </c>
      <c r="D100" s="137" t="str">
        <f>'D Master'!H100</f>
        <v>Y</v>
      </c>
      <c r="E100" s="137" t="str">
        <f>'D Master'!I100</f>
        <v>N</v>
      </c>
      <c r="F100" s="137" t="str">
        <f>'D Master'!J100</f>
        <v>N</v>
      </c>
      <c r="G100" s="139">
        <f>'D Master'!K100</f>
        <v>-3.7391700866393083</v>
      </c>
      <c r="H100" s="139">
        <f>'D Master'!L100</f>
        <v>0.68870523415977303</v>
      </c>
      <c r="I100" s="139">
        <f>'D Master'!M100</f>
        <v>-0.81967213114753967</v>
      </c>
      <c r="J100" s="139">
        <f>'D Master'!N100</f>
        <v>-2.4433585073300788</v>
      </c>
      <c r="K100" s="137" t="str">
        <f t="shared" si="12"/>
        <v>N</v>
      </c>
      <c r="L100" s="137" t="str">
        <f t="shared" si="13"/>
        <v>Y</v>
      </c>
      <c r="M100" s="137" t="str">
        <f t="shared" si="14"/>
        <v>Y</v>
      </c>
      <c r="O100" s="137">
        <f>'D Master'!R100-'D Master'!S100</f>
        <v>-301987</v>
      </c>
      <c r="P100" s="137">
        <f>'D Master'!S100-'D Master'!T100</f>
        <v>597107</v>
      </c>
      <c r="Q100" s="137">
        <f>'D Master'!T100-'D Master'!U100</f>
        <v>-816700</v>
      </c>
      <c r="R100" s="137">
        <f>'D Master'!U100-'D Master'!V100</f>
        <v>-871527</v>
      </c>
      <c r="S100" s="137" t="str">
        <f>'D Master'!W100</f>
        <v>N</v>
      </c>
      <c r="T100" s="137" t="str">
        <f>'D Master'!X100</f>
        <v>Y</v>
      </c>
      <c r="U100" s="137" t="str">
        <f>'D Master'!Y100</f>
        <v>N</v>
      </c>
      <c r="V100" s="137" t="str">
        <f>'D Master'!Z100</f>
        <v>N</v>
      </c>
      <c r="W100" s="139">
        <f>'D Master'!AA100</f>
        <v>-8.6533466252931017</v>
      </c>
      <c r="X100" s="139">
        <f>'D Master'!AB100</f>
        <v>20.641700101150402</v>
      </c>
      <c r="Y100" s="139">
        <f>'D Master'!AC100</f>
        <v>-22.016907216272507</v>
      </c>
      <c r="Z100" s="139">
        <f>'D Master'!AD100</f>
        <v>-19.025031712861242</v>
      </c>
      <c r="AA100" s="137" t="str">
        <f t="shared" si="15"/>
        <v>N</v>
      </c>
      <c r="AB100" s="137" t="str">
        <f t="shared" si="16"/>
        <v>Y</v>
      </c>
      <c r="AC100" s="137" t="str">
        <f t="shared" si="17"/>
        <v>N</v>
      </c>
      <c r="AE100" s="137" t="str">
        <f>'D Master'!AM100</f>
        <v>N</v>
      </c>
      <c r="AF100" s="137" t="str">
        <f>'D Master'!AN100</f>
        <v>Y</v>
      </c>
      <c r="AG100" s="137" t="str">
        <f>'D Master'!AO100</f>
        <v>Y</v>
      </c>
      <c r="AH100" s="137" t="str">
        <f>'D Master'!AP100</f>
        <v>N</v>
      </c>
      <c r="AI100" s="139">
        <f>'D Master'!AQ100</f>
        <v>-14.463840399002494</v>
      </c>
      <c r="AJ100" s="139">
        <f>'D Master'!AR100</f>
        <v>6.0846560846560802</v>
      </c>
      <c r="AK100" s="139">
        <f>'D Master'!AS100</f>
        <v>16.84698608964451</v>
      </c>
      <c r="AL100" s="139">
        <f>'D Master'!AT100</f>
        <v>-6.1411992263056074</v>
      </c>
      <c r="AM100" s="137" t="str">
        <f t="shared" si="18"/>
        <v>N</v>
      </c>
      <c r="AN100" s="137" t="str">
        <f t="shared" si="19"/>
        <v>N</v>
      </c>
      <c r="AO100" s="137" t="str">
        <f t="shared" si="20"/>
        <v>Y</v>
      </c>
    </row>
    <row r="101" spans="1:41" x14ac:dyDescent="0.3">
      <c r="A101" s="137" t="str">
        <f>'D Data'!A101</f>
        <v>NESTLEIND</v>
      </c>
      <c r="C101" s="137" t="str">
        <f>'D Master'!G101</f>
        <v>N</v>
      </c>
      <c r="D101" s="137" t="str">
        <f>'D Master'!H101</f>
        <v>N</v>
      </c>
      <c r="E101" s="137" t="str">
        <f>'D Master'!I101</f>
        <v>Y</v>
      </c>
      <c r="F101" s="137" t="str">
        <f>'D Master'!J101</f>
        <v>N</v>
      </c>
      <c r="G101" s="139">
        <f>'D Master'!K101</f>
        <v>-0.87495195677239157</v>
      </c>
      <c r="H101" s="139">
        <f>'D Master'!L101</f>
        <v>-0.13156746524537694</v>
      </c>
      <c r="I101" s="139">
        <f>'D Master'!M101</f>
        <v>0.90889889608193486</v>
      </c>
      <c r="J101" s="139">
        <f>'D Master'!N101</f>
        <v>-0.18249296827364056</v>
      </c>
      <c r="K101" s="137" t="str">
        <f t="shared" si="12"/>
        <v>N</v>
      </c>
      <c r="L101" s="137" t="str">
        <f t="shared" si="13"/>
        <v>N</v>
      </c>
      <c r="M101" s="137" t="str">
        <f t="shared" si="14"/>
        <v>Y</v>
      </c>
      <c r="O101" s="137">
        <f>'D Master'!R101-'D Master'!S101</f>
        <v>5862</v>
      </c>
      <c r="P101" s="137">
        <f>'D Master'!S101-'D Master'!T101</f>
        <v>-9086</v>
      </c>
      <c r="Q101" s="137">
        <f>'D Master'!T101-'D Master'!U101</f>
        <v>21104</v>
      </c>
      <c r="R101" s="137">
        <f>'D Master'!U101-'D Master'!V101</f>
        <v>-46647</v>
      </c>
      <c r="S101" s="137" t="str">
        <f>'D Master'!W101</f>
        <v>Y</v>
      </c>
      <c r="T101" s="137" t="str">
        <f>'D Master'!X101</f>
        <v>N</v>
      </c>
      <c r="U101" s="137" t="str">
        <f>'D Master'!Y101</f>
        <v>Y</v>
      </c>
      <c r="V101" s="137" t="str">
        <f>'D Master'!Z101</f>
        <v>N</v>
      </c>
      <c r="W101" s="139">
        <f>'D Master'!AA101</f>
        <v>10.151000900464085</v>
      </c>
      <c r="X101" s="139">
        <f>'D Master'!AB101</f>
        <v>-13.594876859083699</v>
      </c>
      <c r="Y101" s="139">
        <f>'D Master'!AC101</f>
        <v>46.149136234419416</v>
      </c>
      <c r="Z101" s="139">
        <f>'D Master'!AD101</f>
        <v>-50.496335667969291</v>
      </c>
      <c r="AA101" s="137" t="str">
        <f t="shared" si="15"/>
        <v>Y</v>
      </c>
      <c r="AB101" s="137" t="str">
        <f t="shared" si="16"/>
        <v>N</v>
      </c>
      <c r="AC101" s="137" t="str">
        <f t="shared" si="17"/>
        <v>Y</v>
      </c>
      <c r="AE101" s="137" t="str">
        <f>'D Master'!AM101</f>
        <v>Y</v>
      </c>
      <c r="AF101" s="137" t="str">
        <f>'D Master'!AN101</f>
        <v>Y</v>
      </c>
      <c r="AG101" s="137" t="str">
        <f>'D Master'!AO101</f>
        <v>N</v>
      </c>
      <c r="AH101" s="137" t="str">
        <f>'D Master'!AP101</f>
        <v>N</v>
      </c>
      <c r="AI101" s="139">
        <f>'D Master'!AQ101</f>
        <v>12.749003984063755</v>
      </c>
      <c r="AJ101" s="139">
        <f>'D Master'!AR101</f>
        <v>28.095621810367987</v>
      </c>
      <c r="AK101" s="139">
        <f>'D Master'!AS101</f>
        <v>-3.8233014724877399</v>
      </c>
      <c r="AL101" s="139">
        <f>'D Master'!AT101</f>
        <v>-29.618181818181817</v>
      </c>
      <c r="AM101" s="137" t="str">
        <f t="shared" si="18"/>
        <v>N</v>
      </c>
      <c r="AN101" s="137" t="str">
        <f t="shared" si="19"/>
        <v>Y</v>
      </c>
      <c r="AO101" s="137" t="str">
        <f t="shared" si="20"/>
        <v>Y</v>
      </c>
    </row>
    <row r="102" spans="1:41" x14ac:dyDescent="0.3">
      <c r="A102" s="137" t="str">
        <f>'D Data'!A102</f>
        <v>NIITTECH</v>
      </c>
      <c r="C102" s="137" t="str">
        <f>'D Master'!G102</f>
        <v>Y</v>
      </c>
      <c r="D102" s="137" t="str">
        <f>'D Master'!H102</f>
        <v>Y</v>
      </c>
      <c r="E102" s="137" t="str">
        <f>'D Master'!I102</f>
        <v>Y</v>
      </c>
      <c r="F102" s="137" t="str">
        <f>'D Master'!J102</f>
        <v>Y</v>
      </c>
      <c r="G102" s="139">
        <f>'D Master'!K102</f>
        <v>7.0121076891870153</v>
      </c>
      <c r="H102" s="139">
        <f>'D Master'!L102</f>
        <v>1.6784370621661893</v>
      </c>
      <c r="I102" s="139">
        <f>'D Master'!M102</f>
        <v>1.6739941572903612</v>
      </c>
      <c r="J102" s="139">
        <f>'D Master'!N102</f>
        <v>1.3172740193708161</v>
      </c>
      <c r="K102" s="137" t="str">
        <f t="shared" si="12"/>
        <v>Y</v>
      </c>
      <c r="L102" s="137" t="str">
        <f t="shared" si="13"/>
        <v>Y</v>
      </c>
      <c r="M102" s="137" t="str">
        <f t="shared" si="14"/>
        <v>Y</v>
      </c>
      <c r="O102" s="137">
        <f>'D Master'!R102-'D Master'!S102</f>
        <v>20277</v>
      </c>
      <c r="P102" s="137">
        <f>'D Master'!S102-'D Master'!T102</f>
        <v>36390</v>
      </c>
      <c r="Q102" s="137">
        <f>'D Master'!T102-'D Master'!U102</f>
        <v>-40327</v>
      </c>
      <c r="R102" s="137">
        <f>'D Master'!U102-'D Master'!V102</f>
        <v>49189</v>
      </c>
      <c r="S102" s="137" t="str">
        <f>'D Master'!W102</f>
        <v>Y</v>
      </c>
      <c r="T102" s="137" t="str">
        <f>'D Master'!X102</f>
        <v>Y</v>
      </c>
      <c r="U102" s="137" t="str">
        <f>'D Master'!Y102</f>
        <v>N</v>
      </c>
      <c r="V102" s="137" t="str">
        <f>'D Master'!Z102</f>
        <v>Y</v>
      </c>
      <c r="W102" s="139">
        <f>'D Master'!AA102</f>
        <v>20.46342177234607</v>
      </c>
      <c r="X102" s="139">
        <f>'D Master'!AB102</f>
        <v>58.039203177084161</v>
      </c>
      <c r="Y102" s="139">
        <f>'D Master'!AC102</f>
        <v>-39.142546541649679</v>
      </c>
      <c r="Z102" s="139">
        <f>'D Master'!AD102</f>
        <v>91.366532310492786</v>
      </c>
      <c r="AA102" s="137" t="str">
        <f t="shared" si="15"/>
        <v>N</v>
      </c>
      <c r="AB102" s="137" t="str">
        <f t="shared" si="16"/>
        <v>Y</v>
      </c>
      <c r="AC102" s="137" t="str">
        <f t="shared" si="17"/>
        <v>N</v>
      </c>
      <c r="AE102" s="137" t="str">
        <f>'D Master'!AM102</f>
        <v>N</v>
      </c>
      <c r="AF102" s="137" t="str">
        <f>'D Master'!AN102</f>
        <v>Y</v>
      </c>
      <c r="AG102" s="137" t="str">
        <f>'D Master'!AO102</f>
        <v>N</v>
      </c>
      <c r="AH102" s="137" t="str">
        <f>'D Master'!AP102</f>
        <v>Y</v>
      </c>
      <c r="AI102" s="139">
        <f>'D Master'!AQ102</f>
        <v>-78.767730496453908</v>
      </c>
      <c r="AJ102" s="139">
        <f>'D Master'!AR102</f>
        <v>64.311726147123068</v>
      </c>
      <c r="AK102" s="139">
        <f>'D Master'!AS102</f>
        <v>-6.7255434782608701</v>
      </c>
      <c r="AL102" s="139">
        <f>'D Master'!AT102</f>
        <v>103.87811634349032</v>
      </c>
      <c r="AM102" s="137" t="str">
        <f t="shared" si="18"/>
        <v>N</v>
      </c>
      <c r="AN102" s="137" t="str">
        <f t="shared" si="19"/>
        <v>Y</v>
      </c>
      <c r="AO102" s="137" t="str">
        <f t="shared" si="20"/>
        <v>N</v>
      </c>
    </row>
    <row r="103" spans="1:41" x14ac:dyDescent="0.3">
      <c r="A103" s="137" t="str">
        <f>'D Data'!A103</f>
        <v>NMDC</v>
      </c>
      <c r="C103" s="137" t="str">
        <f>'D Master'!G103</f>
        <v>N</v>
      </c>
      <c r="D103" s="137" t="str">
        <f>'D Master'!H103</f>
        <v>Y</v>
      </c>
      <c r="E103" s="137" t="str">
        <f>'D Master'!I103</f>
        <v>N</v>
      </c>
      <c r="F103" s="137" t="str">
        <f>'D Master'!J103</f>
        <v>Y</v>
      </c>
      <c r="G103" s="139">
        <f>'D Master'!K103</f>
        <v>-0.78933043004899062</v>
      </c>
      <c r="H103" s="139">
        <f>'D Master'!L103</f>
        <v>2.8699426011479727</v>
      </c>
      <c r="I103" s="139">
        <f>'D Master'!M103</f>
        <v>-0.97046998474974167</v>
      </c>
      <c r="J103" s="139">
        <f>'D Master'!N103</f>
        <v>0.48760100306491266</v>
      </c>
      <c r="K103" s="137" t="str">
        <f t="shared" si="12"/>
        <v>N</v>
      </c>
      <c r="L103" s="137" t="str">
        <f t="shared" si="13"/>
        <v>Y</v>
      </c>
      <c r="M103" s="137" t="str">
        <f t="shared" si="14"/>
        <v>N</v>
      </c>
      <c r="O103" s="137">
        <f>'D Master'!R103-'D Master'!S103</f>
        <v>-978893</v>
      </c>
      <c r="P103" s="137">
        <f>'D Master'!S103-'D Master'!T103</f>
        <v>1806943</v>
      </c>
      <c r="Q103" s="137">
        <f>'D Master'!T103-'D Master'!U103</f>
        <v>-106116</v>
      </c>
      <c r="R103" s="137">
        <f>'D Master'!U103-'D Master'!V103</f>
        <v>-277502</v>
      </c>
      <c r="S103" s="137" t="str">
        <f>'D Master'!W103</f>
        <v>N</v>
      </c>
      <c r="T103" s="137" t="str">
        <f>'D Master'!X103</f>
        <v>Y</v>
      </c>
      <c r="U103" s="137" t="str">
        <f>'D Master'!Y103</f>
        <v>N</v>
      </c>
      <c r="V103" s="137" t="str">
        <f>'D Master'!Z103</f>
        <v>N</v>
      </c>
      <c r="W103" s="139">
        <f>'D Master'!AA103</f>
        <v>-38.758092972575753</v>
      </c>
      <c r="X103" s="139">
        <f>'D Master'!AB103</f>
        <v>251.41650607690221</v>
      </c>
      <c r="Y103" s="139">
        <f>'D Master'!AC103</f>
        <v>-12.865336842781646</v>
      </c>
      <c r="Z103" s="139">
        <f>'D Master'!AD103</f>
        <v>-25.174291019964201</v>
      </c>
      <c r="AA103" s="137" t="str">
        <f t="shared" si="15"/>
        <v>N</v>
      </c>
      <c r="AB103" s="137" t="str">
        <f t="shared" si="16"/>
        <v>Y</v>
      </c>
      <c r="AC103" s="137" t="str">
        <f t="shared" si="17"/>
        <v>Y</v>
      </c>
      <c r="AE103" s="137" t="str">
        <f>'D Master'!AM103</f>
        <v>Y</v>
      </c>
      <c r="AF103" s="137" t="str">
        <f>'D Master'!AN103</f>
        <v>N</v>
      </c>
      <c r="AG103" s="137" t="str">
        <f>'D Master'!AO103</f>
        <v>Y</v>
      </c>
      <c r="AH103" s="137" t="str">
        <f>'D Master'!AP103</f>
        <v>Y</v>
      </c>
      <c r="AI103" s="139">
        <f>'D Master'!AQ103</f>
        <v>18.449008498583584</v>
      </c>
      <c r="AJ103" s="139">
        <f>'D Master'!AR103</f>
        <v>-21.988950276243106</v>
      </c>
      <c r="AK103" s="139">
        <f>'D Master'!AS103</f>
        <v>17.190029135642611</v>
      </c>
      <c r="AL103" s="139">
        <f>'D Master'!AT103</f>
        <v>65.630026809651483</v>
      </c>
      <c r="AM103" s="137" t="str">
        <f t="shared" si="18"/>
        <v>Y</v>
      </c>
      <c r="AN103" s="137" t="str">
        <f t="shared" si="19"/>
        <v>N</v>
      </c>
      <c r="AO103" s="137" t="str">
        <f t="shared" si="20"/>
        <v>N</v>
      </c>
    </row>
    <row r="104" spans="1:41" x14ac:dyDescent="0.3">
      <c r="A104" s="137" t="str">
        <f>'D Data'!A104</f>
        <v>NTPC</v>
      </c>
      <c r="C104" s="137" t="str">
        <f>'D Master'!G104</f>
        <v>N</v>
      </c>
      <c r="D104" s="137" t="str">
        <f>'D Master'!H104</f>
        <v>N</v>
      </c>
      <c r="E104" s="137" t="str">
        <f>'D Master'!I104</f>
        <v>Y</v>
      </c>
      <c r="F104" s="137" t="str">
        <f>'D Master'!J104</f>
        <v>Y</v>
      </c>
      <c r="G104" s="139">
        <f>'D Master'!K104</f>
        <v>-1.046486010134394</v>
      </c>
      <c r="H104" s="139">
        <f>'D Master'!L104</f>
        <v>-1.529450048812232</v>
      </c>
      <c r="I104" s="139">
        <f>'D Master'!M104</f>
        <v>1.4303003630762428</v>
      </c>
      <c r="J104" s="139">
        <f>'D Master'!N104</f>
        <v>2.1810005621135442</v>
      </c>
      <c r="K104" s="137" t="str">
        <f t="shared" si="12"/>
        <v>Y</v>
      </c>
      <c r="L104" s="137" t="str">
        <f t="shared" si="13"/>
        <v>N</v>
      </c>
      <c r="M104" s="137" t="str">
        <f t="shared" si="14"/>
        <v>N</v>
      </c>
      <c r="O104" s="137">
        <f>'D Master'!R104-'D Master'!S104</f>
        <v>-6724234</v>
      </c>
      <c r="P104" s="137">
        <f>'D Master'!S104-'D Master'!T104</f>
        <v>5500870</v>
      </c>
      <c r="Q104" s="137">
        <f>'D Master'!T104-'D Master'!U104</f>
        <v>-1121716</v>
      </c>
      <c r="R104" s="137">
        <f>'D Master'!U104-'D Master'!V104</f>
        <v>-390713</v>
      </c>
      <c r="S104" s="137" t="str">
        <f>'D Master'!W104</f>
        <v>N</v>
      </c>
      <c r="T104" s="137" t="str">
        <f>'D Master'!X104</f>
        <v>Y</v>
      </c>
      <c r="U104" s="137" t="str">
        <f>'D Master'!Y104</f>
        <v>N</v>
      </c>
      <c r="V104" s="137" t="str">
        <f>'D Master'!Z104</f>
        <v>N</v>
      </c>
      <c r="W104" s="139">
        <f>'D Master'!AA104</f>
        <v>-71.063299936294669</v>
      </c>
      <c r="X104" s="139">
        <f>'D Master'!AB104</f>
        <v>138.86015359038089</v>
      </c>
      <c r="Y104" s="139">
        <f>'D Master'!AC104</f>
        <v>-22.067288038429623</v>
      </c>
      <c r="Z104" s="139">
        <f>'D Master'!AD104</f>
        <v>-7.1377771688246439</v>
      </c>
      <c r="AA104" s="137" t="str">
        <f t="shared" si="15"/>
        <v>N</v>
      </c>
      <c r="AB104" s="137" t="str">
        <f t="shared" si="16"/>
        <v>Y</v>
      </c>
      <c r="AC104" s="137" t="str">
        <f t="shared" si="17"/>
        <v>N</v>
      </c>
      <c r="AE104" s="137" t="str">
        <f>'D Master'!AM104</f>
        <v>N</v>
      </c>
      <c r="AF104" s="137" t="str">
        <f>'D Master'!AN104</f>
        <v>Y</v>
      </c>
      <c r="AG104" s="137" t="str">
        <f>'D Master'!AO104</f>
        <v>N</v>
      </c>
      <c r="AH104" s="137" t="str">
        <f>'D Master'!AP104</f>
        <v>N</v>
      </c>
      <c r="AI104" s="139">
        <f>'D Master'!AQ104</f>
        <v>-37.939110070257613</v>
      </c>
      <c r="AJ104" s="139">
        <f>'D Master'!AR104</f>
        <v>20.066462167689167</v>
      </c>
      <c r="AK104" s="139">
        <f>'D Master'!AS104</f>
        <v>-5.6212303980699758</v>
      </c>
      <c r="AL104" s="139">
        <f>'D Master'!AT104</f>
        <v>-13.914849428868111</v>
      </c>
      <c r="AM104" s="137" t="str">
        <f t="shared" si="18"/>
        <v>N</v>
      </c>
      <c r="AN104" s="137" t="str">
        <f t="shared" si="19"/>
        <v>Y</v>
      </c>
      <c r="AO104" s="137" t="str">
        <f t="shared" si="20"/>
        <v>Y</v>
      </c>
    </row>
    <row r="105" spans="1:41" x14ac:dyDescent="0.3">
      <c r="A105" s="137" t="str">
        <f>'D Data'!A105</f>
        <v>OIL</v>
      </c>
      <c r="C105" s="137" t="str">
        <f>'D Master'!G105</f>
        <v>N</v>
      </c>
      <c r="D105" s="137" t="str">
        <f>'D Master'!H105</f>
        <v>Y</v>
      </c>
      <c r="E105" s="137" t="str">
        <f>'D Master'!I105</f>
        <v>Y</v>
      </c>
      <c r="F105" s="137" t="str">
        <f>'D Master'!J105</f>
        <v>Y</v>
      </c>
      <c r="G105" s="139">
        <f>'D Master'!K105</f>
        <v>-2.3635074450496608E-2</v>
      </c>
      <c r="H105" s="139">
        <f>'D Master'!L105</f>
        <v>0.89424108739716224</v>
      </c>
      <c r="I105" s="139">
        <f>'D Master'!M105</f>
        <v>0.51534036433366115</v>
      </c>
      <c r="J105" s="139">
        <f>'D Master'!N105</f>
        <v>1.4961683493492326</v>
      </c>
      <c r="K105" s="137" t="str">
        <f t="shared" si="12"/>
        <v>N</v>
      </c>
      <c r="L105" s="137" t="str">
        <f t="shared" si="13"/>
        <v>Y</v>
      </c>
      <c r="M105" s="137" t="str">
        <f t="shared" si="14"/>
        <v>N</v>
      </c>
      <c r="O105" s="137">
        <f>'D Master'!R105-'D Master'!S105</f>
        <v>222036</v>
      </c>
      <c r="P105" s="137">
        <f>'D Master'!S105-'D Master'!T105</f>
        <v>-129723</v>
      </c>
      <c r="Q105" s="137">
        <f>'D Master'!T105-'D Master'!U105</f>
        <v>-206612</v>
      </c>
      <c r="R105" s="137">
        <f>'D Master'!U105-'D Master'!V105</f>
        <v>-285311</v>
      </c>
      <c r="S105" s="137" t="str">
        <f>'D Master'!W105</f>
        <v>Y</v>
      </c>
      <c r="T105" s="137" t="str">
        <f>'D Master'!X105</f>
        <v>N</v>
      </c>
      <c r="U105" s="137" t="str">
        <f>'D Master'!Y105</f>
        <v>N</v>
      </c>
      <c r="V105" s="137" t="str">
        <f>'D Master'!Z105</f>
        <v>N</v>
      </c>
      <c r="W105" s="139">
        <f>'D Master'!AA105</f>
        <v>109.99831561425586</v>
      </c>
      <c r="X105" s="139">
        <f>'D Master'!AB105</f>
        <v>-39.123039294040296</v>
      </c>
      <c r="Y105" s="139">
        <f>'D Master'!AC105</f>
        <v>-38.390230941174941</v>
      </c>
      <c r="Z105" s="139">
        <f>'D Master'!AD105</f>
        <v>-34.646144505160898</v>
      </c>
      <c r="AA105" s="137" t="str">
        <f t="shared" si="15"/>
        <v>Y</v>
      </c>
      <c r="AB105" s="137" t="str">
        <f t="shared" si="16"/>
        <v>N</v>
      </c>
      <c r="AC105" s="137" t="str">
        <f t="shared" si="17"/>
        <v>N</v>
      </c>
      <c r="AE105" s="137" t="str">
        <f>'D Master'!AM105</f>
        <v>Y</v>
      </c>
      <c r="AF105" s="137" t="str">
        <f>'D Master'!AN105</f>
        <v>N</v>
      </c>
      <c r="AG105" s="137" t="str">
        <f>'D Master'!AO105</f>
        <v>Y</v>
      </c>
      <c r="AH105" s="137" t="str">
        <f>'D Master'!AP105</f>
        <v>N</v>
      </c>
      <c r="AI105" s="139">
        <f>'D Master'!AQ105</f>
        <v>10.805651011836572</v>
      </c>
      <c r="AJ105" s="139">
        <f>'D Master'!AR105</f>
        <v>-28.695888919139655</v>
      </c>
      <c r="AK105" s="139">
        <f>'D Master'!AS105</f>
        <v>43.644896362925287</v>
      </c>
      <c r="AL105" s="139">
        <f>'D Master'!AT105</f>
        <v>-42.706699529464487</v>
      </c>
      <c r="AM105" s="137" t="str">
        <f t="shared" si="18"/>
        <v>Y</v>
      </c>
      <c r="AN105" s="137" t="str">
        <f t="shared" si="19"/>
        <v>N</v>
      </c>
      <c r="AO105" s="137" t="str">
        <f t="shared" si="20"/>
        <v>Y</v>
      </c>
    </row>
    <row r="106" spans="1:41" x14ac:dyDescent="0.3">
      <c r="A106" s="137" t="str">
        <f>'D Data'!A106</f>
        <v>ONGC</v>
      </c>
      <c r="C106" s="137" t="str">
        <f>'D Master'!G106</f>
        <v>N</v>
      </c>
      <c r="D106" s="137" t="str">
        <f>'D Master'!H106</f>
        <v>N</v>
      </c>
      <c r="E106" s="137" t="str">
        <f>'D Master'!I106</f>
        <v>Y</v>
      </c>
      <c r="F106" s="137" t="str">
        <f>'D Master'!J106</f>
        <v>Y</v>
      </c>
      <c r="G106" s="139">
        <f>'D Master'!K106</f>
        <v>-1.3606323700920009</v>
      </c>
      <c r="H106" s="139">
        <f>'D Master'!L106</f>
        <v>-0.96252566735112943</v>
      </c>
      <c r="I106" s="139">
        <f>'D Master'!M106</f>
        <v>0.59385489284793191</v>
      </c>
      <c r="J106" s="139">
        <f>'D Master'!N106</f>
        <v>4.4639244774106377</v>
      </c>
      <c r="K106" s="137" t="str">
        <f t="shared" si="12"/>
        <v>N</v>
      </c>
      <c r="L106" s="137" t="str">
        <f t="shared" si="13"/>
        <v>N</v>
      </c>
      <c r="M106" s="137" t="str">
        <f t="shared" si="14"/>
        <v>N</v>
      </c>
      <c r="O106" s="137">
        <f>'D Master'!R106-'D Master'!S106</f>
        <v>-3616723</v>
      </c>
      <c r="P106" s="137">
        <f>'D Master'!S106-'D Master'!T106</f>
        <v>3001195</v>
      </c>
      <c r="Q106" s="137">
        <f>'D Master'!T106-'D Master'!U106</f>
        <v>-8140594</v>
      </c>
      <c r="R106" s="137">
        <f>'D Master'!U106-'D Master'!V106</f>
        <v>7720871</v>
      </c>
      <c r="S106" s="137" t="str">
        <f>'D Master'!W106</f>
        <v>N</v>
      </c>
      <c r="T106" s="137" t="str">
        <f>'D Master'!X106</f>
        <v>Y</v>
      </c>
      <c r="U106" s="137" t="str">
        <f>'D Master'!Y106</f>
        <v>N</v>
      </c>
      <c r="V106" s="137" t="str">
        <f>'D Master'!Z106</f>
        <v>Y</v>
      </c>
      <c r="W106" s="139">
        <f>'D Master'!AA106</f>
        <v>-56.389354895039482</v>
      </c>
      <c r="X106" s="139">
        <f>'D Master'!AB106</f>
        <v>87.943369439247263</v>
      </c>
      <c r="Y106" s="139">
        <f>'D Master'!AC106</f>
        <v>-70.461573589882448</v>
      </c>
      <c r="Z106" s="139">
        <f>'D Master'!AD106</f>
        <v>201.46476016916955</v>
      </c>
      <c r="AA106" s="137" t="str">
        <f t="shared" si="15"/>
        <v>N</v>
      </c>
      <c r="AB106" s="137" t="str">
        <f t="shared" si="16"/>
        <v>Y</v>
      </c>
      <c r="AC106" s="137" t="str">
        <f t="shared" si="17"/>
        <v>N</v>
      </c>
      <c r="AE106" s="137" t="str">
        <f>'D Master'!AM106</f>
        <v>N</v>
      </c>
      <c r="AF106" s="137" t="str">
        <f>'D Master'!AN106</f>
        <v>Y</v>
      </c>
      <c r="AG106" s="137" t="str">
        <f>'D Master'!AO106</f>
        <v>N</v>
      </c>
      <c r="AH106" s="137" t="str">
        <f>'D Master'!AP106</f>
        <v>N</v>
      </c>
      <c r="AI106" s="139">
        <f>'D Master'!AQ106</f>
        <v>-36.907100757788385</v>
      </c>
      <c r="AJ106" s="139">
        <f>'D Master'!AR106</f>
        <v>35.423793234511606</v>
      </c>
      <c r="AK106" s="139">
        <f>'D Master'!AS106</f>
        <v>-3.6263736263736335</v>
      </c>
      <c r="AL106" s="139">
        <f>'D Master'!AT106</f>
        <v>-7.2690217391304364</v>
      </c>
      <c r="AM106" s="137" t="str">
        <f t="shared" si="18"/>
        <v>N</v>
      </c>
      <c r="AN106" s="137" t="str">
        <f t="shared" si="19"/>
        <v>Y</v>
      </c>
      <c r="AO106" s="137" t="str">
        <f t="shared" si="20"/>
        <v>Y</v>
      </c>
    </row>
    <row r="107" spans="1:41" x14ac:dyDescent="0.3">
      <c r="A107" s="137" t="str">
        <f>'D Data'!A107</f>
        <v>PAGEIND</v>
      </c>
      <c r="C107" s="137" t="str">
        <f>'D Master'!G107</f>
        <v>N</v>
      </c>
      <c r="D107" s="137" t="str">
        <f>'D Master'!H107</f>
        <v>Y</v>
      </c>
      <c r="E107" s="137" t="str">
        <f>'D Master'!I107</f>
        <v>Y</v>
      </c>
      <c r="F107" s="137" t="str">
        <f>'D Master'!J107</f>
        <v>Y</v>
      </c>
      <c r="G107" s="139">
        <f>'D Master'!K107</f>
        <v>-1.9586812875034296</v>
      </c>
      <c r="H107" s="139">
        <f>'D Master'!L107</f>
        <v>1.4130274262465781</v>
      </c>
      <c r="I107" s="139">
        <f>'D Master'!M107</f>
        <v>2.7623873154964347</v>
      </c>
      <c r="J107" s="139">
        <f>'D Master'!N107</f>
        <v>1.4873545593887747</v>
      </c>
      <c r="K107" s="137" t="str">
        <f t="shared" si="12"/>
        <v>N</v>
      </c>
      <c r="L107" s="137" t="str">
        <f t="shared" si="13"/>
        <v>N</v>
      </c>
      <c r="M107" s="137" t="str">
        <f t="shared" si="14"/>
        <v>Y</v>
      </c>
      <c r="O107" s="137">
        <f>'D Master'!R107-'D Master'!S107</f>
        <v>-2786</v>
      </c>
      <c r="P107" s="137">
        <f>'D Master'!S107-'D Master'!T107</f>
        <v>8397</v>
      </c>
      <c r="Q107" s="137">
        <f>'D Master'!T107-'D Master'!U107</f>
        <v>1234</v>
      </c>
      <c r="R107" s="137">
        <f>'D Master'!U107-'D Master'!V107</f>
        <v>-6964</v>
      </c>
      <c r="S107" s="137" t="str">
        <f>'D Master'!W107</f>
        <v>N</v>
      </c>
      <c r="T107" s="137" t="str">
        <f>'D Master'!X107</f>
        <v>Y</v>
      </c>
      <c r="U107" s="137" t="str">
        <f>'D Master'!Y107</f>
        <v>Y</v>
      </c>
      <c r="V107" s="137" t="str">
        <f>'D Master'!Z107</f>
        <v>N</v>
      </c>
      <c r="W107" s="139">
        <f>'D Master'!AA107</f>
        <v>-11.129309311708544</v>
      </c>
      <c r="X107" s="139">
        <f>'D Master'!AB107</f>
        <v>50.474873767732632</v>
      </c>
      <c r="Y107" s="139">
        <f>'D Master'!AC107</f>
        <v>8.0119465004544868</v>
      </c>
      <c r="Z107" s="139">
        <f>'D Master'!AD107</f>
        <v>-31.136546543861215</v>
      </c>
      <c r="AA107" s="137" t="str">
        <f t="shared" si="15"/>
        <v>N</v>
      </c>
      <c r="AB107" s="137" t="str">
        <f t="shared" si="16"/>
        <v>Y</v>
      </c>
      <c r="AC107" s="137" t="str">
        <f t="shared" si="17"/>
        <v>Y</v>
      </c>
      <c r="AE107" s="137" t="str">
        <f>'D Master'!AM107</f>
        <v>Y</v>
      </c>
      <c r="AF107" s="137" t="str">
        <f>'D Master'!AN107</f>
        <v>Y</v>
      </c>
      <c r="AG107" s="137" t="str">
        <f>'D Master'!AO107</f>
        <v>N</v>
      </c>
      <c r="AH107" s="137" t="str">
        <f>'D Master'!AP107</f>
        <v>N</v>
      </c>
      <c r="AI107" s="139">
        <f>'D Master'!AQ107</f>
        <v>33.448993754337266</v>
      </c>
      <c r="AJ107" s="139">
        <f>'D Master'!AR107</f>
        <v>38.869257950530027</v>
      </c>
      <c r="AK107" s="139">
        <f>'D Master'!AS107</f>
        <v>-24.165651644336172</v>
      </c>
      <c r="AL107" s="139">
        <f>'D Master'!AT107</f>
        <v>-11.644425312096434</v>
      </c>
      <c r="AM107" s="137" t="str">
        <f t="shared" si="18"/>
        <v>N</v>
      </c>
      <c r="AN107" s="137" t="str">
        <f t="shared" si="19"/>
        <v>Y</v>
      </c>
      <c r="AO107" s="137" t="str">
        <f t="shared" si="20"/>
        <v>N</v>
      </c>
    </row>
    <row r="108" spans="1:41" x14ac:dyDescent="0.3">
      <c r="A108" s="137" t="str">
        <f>'D Data'!A108</f>
        <v>PEL</v>
      </c>
      <c r="C108" s="137" t="str">
        <f>'D Master'!G108</f>
        <v>N</v>
      </c>
      <c r="D108" s="137" t="str">
        <f>'D Master'!H108</f>
        <v>Y</v>
      </c>
      <c r="E108" s="137" t="str">
        <f>'D Master'!I108</f>
        <v>Y</v>
      </c>
      <c r="F108" s="137" t="str">
        <f>'D Master'!J108</f>
        <v>Y</v>
      </c>
      <c r="G108" s="139">
        <f>'D Master'!K108</f>
        <v>-5.9534567258108441E-2</v>
      </c>
      <c r="H108" s="139">
        <f>'D Master'!L108</f>
        <v>4.2168474467354269</v>
      </c>
      <c r="I108" s="139">
        <f>'D Master'!M108</f>
        <v>2.5018738501374256</v>
      </c>
      <c r="J108" s="139">
        <f>'D Master'!N108</f>
        <v>1.1452266905590491</v>
      </c>
      <c r="K108" s="137" t="str">
        <f t="shared" si="12"/>
        <v>N</v>
      </c>
      <c r="L108" s="137" t="str">
        <f t="shared" si="13"/>
        <v>Y</v>
      </c>
      <c r="M108" s="137" t="str">
        <f t="shared" si="14"/>
        <v>Y</v>
      </c>
      <c r="O108" s="137">
        <f>'D Master'!R108-'D Master'!S108</f>
        <v>-117036</v>
      </c>
      <c r="P108" s="137">
        <f>'D Master'!S108-'D Master'!T108</f>
        <v>71399</v>
      </c>
      <c r="Q108" s="137">
        <f>'D Master'!T108-'D Master'!U108</f>
        <v>120391</v>
      </c>
      <c r="R108" s="137">
        <f>'D Master'!U108-'D Master'!V108</f>
        <v>-135418</v>
      </c>
      <c r="S108" s="137" t="str">
        <f>'D Master'!W108</f>
        <v>N</v>
      </c>
      <c r="T108" s="137" t="str">
        <f>'D Master'!X108</f>
        <v>Y</v>
      </c>
      <c r="U108" s="137" t="str">
        <f>'D Master'!Y108</f>
        <v>Y</v>
      </c>
      <c r="V108" s="137" t="str">
        <f>'D Master'!Z108</f>
        <v>N</v>
      </c>
      <c r="W108" s="139">
        <f>'D Master'!AA108</f>
        <v>-31.518396234036938</v>
      </c>
      <c r="X108" s="139">
        <f>'D Master'!AB108</f>
        <v>23.805459328436587</v>
      </c>
      <c r="Y108" s="139">
        <f>'D Master'!AC108</f>
        <v>67.056746279297741</v>
      </c>
      <c r="Z108" s="139">
        <f>'D Master'!AD108</f>
        <v>-42.996120068327436</v>
      </c>
      <c r="AA108" s="137" t="str">
        <f t="shared" si="15"/>
        <v>N</v>
      </c>
      <c r="AB108" s="137" t="str">
        <f t="shared" si="16"/>
        <v>N</v>
      </c>
      <c r="AC108" s="137" t="str">
        <f t="shared" si="17"/>
        <v>Y</v>
      </c>
      <c r="AE108" s="137" t="str">
        <f>'D Master'!AM108</f>
        <v>N</v>
      </c>
      <c r="AF108" s="137" t="str">
        <f>'D Master'!AN108</f>
        <v>Y</v>
      </c>
      <c r="AG108" s="137" t="str">
        <f>'D Master'!AO108</f>
        <v>Y</v>
      </c>
      <c r="AH108" s="137" t="str">
        <f>'D Master'!AP108</f>
        <v>N</v>
      </c>
      <c r="AI108" s="139">
        <f>'D Master'!AQ108</f>
        <v>-30.257376020087889</v>
      </c>
      <c r="AJ108" s="139">
        <f>'D Master'!AR108</f>
        <v>13.785714285714285</v>
      </c>
      <c r="AK108" s="139">
        <f>'D Master'!AS108</f>
        <v>8.8646967340591036</v>
      </c>
      <c r="AL108" s="139">
        <f>'D Master'!AT108</f>
        <v>-22.107813446396136</v>
      </c>
      <c r="AM108" s="137" t="str">
        <f t="shared" si="18"/>
        <v>N</v>
      </c>
      <c r="AN108" s="137" t="str">
        <f t="shared" si="19"/>
        <v>Y</v>
      </c>
      <c r="AO108" s="137" t="str">
        <f t="shared" si="20"/>
        <v>Y</v>
      </c>
    </row>
    <row r="109" spans="1:41" x14ac:dyDescent="0.3">
      <c r="A109" s="137" t="str">
        <f>'D Data'!A109</f>
        <v>PETRONET</v>
      </c>
      <c r="C109" s="137" t="str">
        <f>'D Master'!G109</f>
        <v>Y</v>
      </c>
      <c r="D109" s="137" t="str">
        <f>'D Master'!H109</f>
        <v>Y</v>
      </c>
      <c r="E109" s="137" t="str">
        <f>'D Master'!I109</f>
        <v>N</v>
      </c>
      <c r="F109" s="137" t="str">
        <f>'D Master'!J109</f>
        <v>Y</v>
      </c>
      <c r="G109" s="139">
        <f>'D Master'!K109</f>
        <v>0.92150023683417948</v>
      </c>
      <c r="H109" s="139">
        <f>'D Master'!L109</f>
        <v>2.4529051043367023</v>
      </c>
      <c r="I109" s="139">
        <f>'D Master'!M109</f>
        <v>-0.6138466260358687</v>
      </c>
      <c r="J109" s="139">
        <f>'D Master'!N109</f>
        <v>1.9034002055314736</v>
      </c>
      <c r="K109" s="137" t="str">
        <f t="shared" si="12"/>
        <v>N</v>
      </c>
      <c r="L109" s="137" t="str">
        <f t="shared" si="13"/>
        <v>Y</v>
      </c>
      <c r="M109" s="137" t="str">
        <f t="shared" si="14"/>
        <v>N</v>
      </c>
      <c r="O109" s="137">
        <f>'D Master'!R109-'D Master'!S109</f>
        <v>-659547</v>
      </c>
      <c r="P109" s="137">
        <f>'D Master'!S109-'D Master'!T109</f>
        <v>401774</v>
      </c>
      <c r="Q109" s="137">
        <f>'D Master'!T109-'D Master'!U109</f>
        <v>-569103</v>
      </c>
      <c r="R109" s="137">
        <f>'D Master'!U109-'D Master'!V109</f>
        <v>174137</v>
      </c>
      <c r="S109" s="137" t="str">
        <f>'D Master'!W109</f>
        <v>N</v>
      </c>
      <c r="T109" s="137" t="str">
        <f>'D Master'!X109</f>
        <v>Y</v>
      </c>
      <c r="U109" s="137" t="str">
        <f>'D Master'!Y109</f>
        <v>N</v>
      </c>
      <c r="V109" s="137" t="str">
        <f>'D Master'!Z109</f>
        <v>Y</v>
      </c>
      <c r="W109" s="139">
        <f>'D Master'!AA109</f>
        <v>-54.62611729159903</v>
      </c>
      <c r="X109" s="139">
        <f>'D Master'!AB109</f>
        <v>49.872022442621116</v>
      </c>
      <c r="Y109" s="139">
        <f>'D Master'!AC109</f>
        <v>-41.39794997210327</v>
      </c>
      <c r="Z109" s="139">
        <f>'D Master'!AD109</f>
        <v>14.504454528492991</v>
      </c>
      <c r="AA109" s="137" t="str">
        <f t="shared" si="15"/>
        <v>N</v>
      </c>
      <c r="AB109" s="137" t="str">
        <f t="shared" si="16"/>
        <v>Y</v>
      </c>
      <c r="AC109" s="137" t="str">
        <f t="shared" si="17"/>
        <v>N</v>
      </c>
      <c r="AE109" s="137" t="str">
        <f>'D Master'!AM109</f>
        <v>N</v>
      </c>
      <c r="AF109" s="137" t="str">
        <f>'D Master'!AN109</f>
        <v>Y</v>
      </c>
      <c r="AG109" s="137" t="str">
        <f>'D Master'!AO109</f>
        <v>Y</v>
      </c>
      <c r="AH109" s="137" t="str">
        <f>'D Master'!AP109</f>
        <v>Y</v>
      </c>
      <c r="AI109" s="139">
        <f>'D Master'!AQ109</f>
        <v>-56.414167090323673</v>
      </c>
      <c r="AJ109" s="139">
        <f>'D Master'!AR109</f>
        <v>9.765625</v>
      </c>
      <c r="AK109" s="139">
        <f>'D Master'!AS109</f>
        <v>13.155125236792257</v>
      </c>
      <c r="AL109" s="139">
        <f>'D Master'!AT109</f>
        <v>13.011417697431016</v>
      </c>
      <c r="AM109" s="137" t="str">
        <f t="shared" si="18"/>
        <v>N</v>
      </c>
      <c r="AN109" s="137" t="str">
        <f t="shared" si="19"/>
        <v>N</v>
      </c>
      <c r="AO109" s="137" t="str">
        <f t="shared" si="20"/>
        <v>Y</v>
      </c>
    </row>
    <row r="110" spans="1:41" x14ac:dyDescent="0.3">
      <c r="A110" s="137" t="str">
        <f>'D Data'!A110</f>
        <v>PFC</v>
      </c>
      <c r="C110" s="137" t="str">
        <f>'D Master'!G110</f>
        <v>N</v>
      </c>
      <c r="D110" s="137" t="str">
        <f>'D Master'!H110</f>
        <v>N</v>
      </c>
      <c r="E110" s="137" t="str">
        <f>'D Master'!I110</f>
        <v>N</v>
      </c>
      <c r="F110" s="137" t="str">
        <f>'D Master'!J110</f>
        <v>N</v>
      </c>
      <c r="G110" s="139">
        <f>'D Master'!K110</f>
        <v>-4.8756094511813872</v>
      </c>
      <c r="H110" s="139">
        <f>'D Master'!L110</f>
        <v>-0.78144381046887823</v>
      </c>
      <c r="I110" s="139">
        <f>'D Master'!M110</f>
        <v>-0.60411786462827632</v>
      </c>
      <c r="J110" s="139">
        <f>'D Master'!N110</f>
        <v>-1.1456429006703204</v>
      </c>
      <c r="K110" s="137" t="str">
        <f t="shared" si="12"/>
        <v>N</v>
      </c>
      <c r="L110" s="137" t="str">
        <f t="shared" si="13"/>
        <v>N</v>
      </c>
      <c r="M110" s="137" t="str">
        <f t="shared" si="14"/>
        <v>Y</v>
      </c>
      <c r="O110" s="137">
        <f>'D Master'!R110-'D Master'!S110</f>
        <v>1711644</v>
      </c>
      <c r="P110" s="137">
        <f>'D Master'!S110-'D Master'!T110</f>
        <v>1231764</v>
      </c>
      <c r="Q110" s="137">
        <f>'D Master'!T110-'D Master'!U110</f>
        <v>-53072</v>
      </c>
      <c r="R110" s="137">
        <f>'D Master'!U110-'D Master'!V110</f>
        <v>-388657</v>
      </c>
      <c r="S110" s="137" t="str">
        <f>'D Master'!W110</f>
        <v>Y</v>
      </c>
      <c r="T110" s="137" t="str">
        <f>'D Master'!X110</f>
        <v>Y</v>
      </c>
      <c r="U110" s="137" t="str">
        <f>'D Master'!Y110</f>
        <v>N</v>
      </c>
      <c r="V110" s="137" t="str">
        <f>'D Master'!Z110</f>
        <v>N</v>
      </c>
      <c r="W110" s="139">
        <f>'D Master'!AA110</f>
        <v>69.006494893989299</v>
      </c>
      <c r="X110" s="139">
        <f>'D Master'!AB110</f>
        <v>98.647975487047574</v>
      </c>
      <c r="Y110" s="139">
        <f>'D Master'!AC110</f>
        <v>-4.077073528982468</v>
      </c>
      <c r="Z110" s="139">
        <f>'D Master'!AD110</f>
        <v>-22.992353767655104</v>
      </c>
      <c r="AA110" s="137" t="str">
        <f t="shared" si="15"/>
        <v>N</v>
      </c>
      <c r="AB110" s="137" t="str">
        <f t="shared" si="16"/>
        <v>Y</v>
      </c>
      <c r="AC110" s="137" t="str">
        <f t="shared" si="17"/>
        <v>Y</v>
      </c>
      <c r="AE110" s="137" t="str">
        <f>'D Master'!AM110</f>
        <v>N</v>
      </c>
      <c r="AF110" s="137" t="str">
        <f>'D Master'!AN110</f>
        <v>Y</v>
      </c>
      <c r="AG110" s="137" t="str">
        <f>'D Master'!AO110</f>
        <v>N</v>
      </c>
      <c r="AH110" s="137" t="str">
        <f>'D Master'!AP110</f>
        <v>N</v>
      </c>
      <c r="AI110" s="139">
        <f>'D Master'!AQ110</f>
        <v>-10.810810810810811</v>
      </c>
      <c r="AJ110" s="139">
        <f>'D Master'!AR110</f>
        <v>91.886240066917608</v>
      </c>
      <c r="AK110" s="139">
        <f>'D Master'!AS110</f>
        <v>-7.7902043964519843</v>
      </c>
      <c r="AL110" s="139">
        <f>'D Master'!AT110</f>
        <v>-10.152460152460153</v>
      </c>
      <c r="AM110" s="137" t="str">
        <f t="shared" si="18"/>
        <v>N</v>
      </c>
      <c r="AN110" s="137" t="str">
        <f t="shared" si="19"/>
        <v>Y</v>
      </c>
      <c r="AO110" s="137" t="str">
        <f t="shared" si="20"/>
        <v>Y</v>
      </c>
    </row>
    <row r="111" spans="1:41" x14ac:dyDescent="0.3">
      <c r="A111" s="137" t="str">
        <f>'D Data'!A111</f>
        <v>PIDILITIND</v>
      </c>
      <c r="C111" s="137" t="str">
        <f>'D Master'!G111</f>
        <v>Y</v>
      </c>
      <c r="D111" s="137" t="str">
        <f>'D Master'!H111</f>
        <v>Y</v>
      </c>
      <c r="E111" s="137" t="str">
        <f>'D Master'!I111</f>
        <v>Y</v>
      </c>
      <c r="F111" s="137" t="str">
        <f>'D Master'!J111</f>
        <v>Y</v>
      </c>
      <c r="G111" s="139">
        <f>'D Master'!K111</f>
        <v>0.40049027991563463</v>
      </c>
      <c r="H111" s="139">
        <f>'D Master'!L111</f>
        <v>2.8714693096597839</v>
      </c>
      <c r="I111" s="139">
        <f>'D Master'!M111</f>
        <v>0.29188171805842045</v>
      </c>
      <c r="J111" s="139">
        <f>'D Master'!N111</f>
        <v>0.75484277195452087</v>
      </c>
      <c r="K111" s="137" t="str">
        <f t="shared" si="12"/>
        <v>N</v>
      </c>
      <c r="L111" s="137" t="str">
        <f t="shared" si="13"/>
        <v>Y</v>
      </c>
      <c r="M111" s="137" t="str">
        <f t="shared" si="14"/>
        <v>N</v>
      </c>
      <c r="O111" s="137">
        <f>'D Master'!R111-'D Master'!S111</f>
        <v>-202872</v>
      </c>
      <c r="P111" s="137">
        <f>'D Master'!S111-'D Master'!T111</f>
        <v>216148</v>
      </c>
      <c r="Q111" s="137">
        <f>'D Master'!T111-'D Master'!U111</f>
        <v>-29108</v>
      </c>
      <c r="R111" s="137">
        <f>'D Master'!U111-'D Master'!V111</f>
        <v>-141555</v>
      </c>
      <c r="S111" s="137" t="str">
        <f>'D Master'!W111</f>
        <v>N</v>
      </c>
      <c r="T111" s="137" t="str">
        <f>'D Master'!X111</f>
        <v>Y</v>
      </c>
      <c r="U111" s="137" t="str">
        <f>'D Master'!Y111</f>
        <v>N</v>
      </c>
      <c r="V111" s="137" t="str">
        <f>'D Master'!Z111</f>
        <v>N</v>
      </c>
      <c r="W111" s="139">
        <f>'D Master'!AA111</f>
        <v>-63.118398332374035</v>
      </c>
      <c r="X111" s="139">
        <f>'D Master'!AB111</f>
        <v>205.33310534165503</v>
      </c>
      <c r="Y111" s="139">
        <f>'D Master'!AC111</f>
        <v>-21.661767441860466</v>
      </c>
      <c r="Z111" s="139">
        <f>'D Master'!AD111</f>
        <v>-51.301054615300977</v>
      </c>
      <c r="AA111" s="137" t="str">
        <f t="shared" si="15"/>
        <v>N</v>
      </c>
      <c r="AB111" s="137" t="str">
        <f t="shared" si="16"/>
        <v>Y</v>
      </c>
      <c r="AC111" s="137" t="str">
        <f t="shared" si="17"/>
        <v>Y</v>
      </c>
      <c r="AE111" s="137" t="str">
        <f>'D Master'!AM111</f>
        <v>N</v>
      </c>
      <c r="AF111" s="137" t="str">
        <f>'D Master'!AN111</f>
        <v>Y</v>
      </c>
      <c r="AG111" s="137" t="str">
        <f>'D Master'!AO111</f>
        <v>Y</v>
      </c>
      <c r="AH111" s="137" t="str">
        <f>'D Master'!AP111</f>
        <v>N</v>
      </c>
      <c r="AI111" s="139">
        <f>'D Master'!AQ111</f>
        <v>-38.958060288335524</v>
      </c>
      <c r="AJ111" s="139">
        <f>'D Master'!AR111</f>
        <v>15.693707354056105</v>
      </c>
      <c r="AK111" s="139">
        <f>'D Master'!AS111</f>
        <v>23.041044776119392</v>
      </c>
      <c r="AL111" s="139">
        <f>'D Master'!AT111</f>
        <v>-40.161875523304488</v>
      </c>
      <c r="AM111" s="137" t="str">
        <f t="shared" si="18"/>
        <v>N</v>
      </c>
      <c r="AN111" s="137" t="str">
        <f t="shared" si="19"/>
        <v>N</v>
      </c>
      <c r="AO111" s="137" t="str">
        <f t="shared" si="20"/>
        <v>Y</v>
      </c>
    </row>
    <row r="112" spans="1:41" x14ac:dyDescent="0.3">
      <c r="A112" s="137" t="str">
        <f>'D Data'!A112</f>
        <v>PNB</v>
      </c>
      <c r="C112" s="137" t="str">
        <f>'D Master'!G112</f>
        <v>N</v>
      </c>
      <c r="D112" s="137" t="str">
        <f>'D Master'!H112</f>
        <v>Y</v>
      </c>
      <c r="E112" s="137" t="str">
        <f>'D Master'!I112</f>
        <v>N</v>
      </c>
      <c r="F112" s="137" t="str">
        <f>'D Master'!J112</f>
        <v>N</v>
      </c>
      <c r="G112" s="139">
        <f>'D Master'!K112</f>
        <v>-0.9558823529411693</v>
      </c>
      <c r="H112" s="139">
        <f>'D Master'!L112</f>
        <v>2.0637898686679201</v>
      </c>
      <c r="I112" s="139">
        <f>'D Master'!M112</f>
        <v>-1.5515330624307413</v>
      </c>
      <c r="J112" s="139">
        <f>'D Master'!N112</f>
        <v>-1.5278283012004299</v>
      </c>
      <c r="K112" s="137" t="str">
        <f t="shared" si="12"/>
        <v>N</v>
      </c>
      <c r="L112" s="137" t="str">
        <f t="shared" si="13"/>
        <v>Y</v>
      </c>
      <c r="M112" s="137" t="str">
        <f t="shared" si="14"/>
        <v>N</v>
      </c>
      <c r="O112" s="137">
        <f>'D Master'!R112-'D Master'!S112</f>
        <v>-485201</v>
      </c>
      <c r="P112" s="137">
        <f>'D Master'!S112-'D Master'!T112</f>
        <v>824225</v>
      </c>
      <c r="Q112" s="137">
        <f>'D Master'!T112-'D Master'!U112</f>
        <v>-1054561</v>
      </c>
      <c r="R112" s="137">
        <f>'D Master'!U112-'D Master'!V112</f>
        <v>-2064829</v>
      </c>
      <c r="S112" s="137" t="str">
        <f>'D Master'!W112</f>
        <v>N</v>
      </c>
      <c r="T112" s="137" t="str">
        <f>'D Master'!X112</f>
        <v>Y</v>
      </c>
      <c r="U112" s="137" t="str">
        <f>'D Master'!Y112</f>
        <v>N</v>
      </c>
      <c r="V112" s="137" t="str">
        <f>'D Master'!Z112</f>
        <v>N</v>
      </c>
      <c r="W112" s="139">
        <f>'D Master'!AA112</f>
        <v>-10.3884772925954</v>
      </c>
      <c r="X112" s="139">
        <f>'D Master'!AB112</f>
        <v>21.428790560594685</v>
      </c>
      <c r="Y112" s="139">
        <f>'D Master'!AC112</f>
        <v>-21.517678877676673</v>
      </c>
      <c r="Z112" s="139">
        <f>'D Master'!AD112</f>
        <v>-29.642662209036409</v>
      </c>
      <c r="AA112" s="137" t="str">
        <f t="shared" si="15"/>
        <v>N</v>
      </c>
      <c r="AB112" s="137" t="str">
        <f t="shared" si="16"/>
        <v>Y</v>
      </c>
      <c r="AC112" s="137" t="str">
        <f t="shared" si="17"/>
        <v>Y</v>
      </c>
      <c r="AE112" s="137" t="str">
        <f>'D Master'!AM112</f>
        <v>N</v>
      </c>
      <c r="AF112" s="137" t="str">
        <f>'D Master'!AN112</f>
        <v>N</v>
      </c>
      <c r="AG112" s="137" t="str">
        <f>'D Master'!AO112</f>
        <v>Y</v>
      </c>
      <c r="AH112" s="137" t="str">
        <f>'D Master'!AP112</f>
        <v>N</v>
      </c>
      <c r="AI112" s="139">
        <f>'D Master'!AQ112</f>
        <v>-13.838268792710695</v>
      </c>
      <c r="AJ112" s="139">
        <f>'D Master'!AR112</f>
        <v>-21.431767337807617</v>
      </c>
      <c r="AK112" s="139">
        <f>'D Master'!AS112</f>
        <v>15.325077399380818</v>
      </c>
      <c r="AL112" s="139">
        <f>'D Master'!AT112</f>
        <v>-20.638820638820647</v>
      </c>
      <c r="AM112" s="137" t="str">
        <f t="shared" si="18"/>
        <v>Y</v>
      </c>
      <c r="AN112" s="137" t="str">
        <f t="shared" si="19"/>
        <v>N</v>
      </c>
      <c r="AO112" s="137" t="str">
        <f t="shared" si="20"/>
        <v>Y</v>
      </c>
    </row>
    <row r="113" spans="1:41" x14ac:dyDescent="0.3">
      <c r="A113" s="137" t="str">
        <f>'D Data'!A113</f>
        <v>POWERGRID</v>
      </c>
      <c r="C113" s="137" t="str">
        <f>'D Master'!G113</f>
        <v>N</v>
      </c>
      <c r="D113" s="137" t="str">
        <f>'D Master'!H113</f>
        <v>N</v>
      </c>
      <c r="E113" s="137" t="str">
        <f>'D Master'!I113</f>
        <v>Y</v>
      </c>
      <c r="F113" s="137" t="str">
        <f>'D Master'!J113</f>
        <v>Y</v>
      </c>
      <c r="G113" s="139">
        <f>'D Master'!K113</f>
        <v>-1.366396761133619</v>
      </c>
      <c r="H113" s="139">
        <f>'D Master'!L113</f>
        <v>-0.3404362627663548</v>
      </c>
      <c r="I113" s="139">
        <f>'D Master'!M113</f>
        <v>0.58976472826432036</v>
      </c>
      <c r="J113" s="139">
        <f>'D Master'!N113</f>
        <v>1.382281085251386</v>
      </c>
      <c r="K113" s="137" t="str">
        <f t="shared" si="12"/>
        <v>N</v>
      </c>
      <c r="L113" s="137" t="str">
        <f t="shared" si="13"/>
        <v>N</v>
      </c>
      <c r="M113" s="137" t="str">
        <f t="shared" si="14"/>
        <v>N</v>
      </c>
      <c r="O113" s="137">
        <f>'D Master'!R113-'D Master'!S113</f>
        <v>2370019</v>
      </c>
      <c r="P113" s="137">
        <f>'D Master'!S113-'D Master'!T113</f>
        <v>-2320003</v>
      </c>
      <c r="Q113" s="137">
        <f>'D Master'!T113-'D Master'!U113</f>
        <v>5703664</v>
      </c>
      <c r="R113" s="137">
        <f>'D Master'!U113-'D Master'!V113</f>
        <v>-9217477</v>
      </c>
      <c r="S113" s="137" t="str">
        <f>'D Master'!W113</f>
        <v>Y</v>
      </c>
      <c r="T113" s="137" t="str">
        <f>'D Master'!X113</f>
        <v>N</v>
      </c>
      <c r="U113" s="137" t="str">
        <f>'D Master'!Y113</f>
        <v>Y</v>
      </c>
      <c r="V113" s="137" t="str">
        <f>'D Master'!Z113</f>
        <v>N</v>
      </c>
      <c r="W113" s="139">
        <f>'D Master'!AA113</f>
        <v>38.495581977065264</v>
      </c>
      <c r="X113" s="139">
        <f>'D Master'!AB113</f>
        <v>-27.369489877017948</v>
      </c>
      <c r="Y113" s="139">
        <f>'D Master'!AC113</f>
        <v>205.69020811492788</v>
      </c>
      <c r="Z113" s="139">
        <f>'D Master'!AD113</f>
        <v>-76.873704798899382</v>
      </c>
      <c r="AA113" s="137" t="str">
        <f t="shared" si="15"/>
        <v>Y</v>
      </c>
      <c r="AB113" s="137" t="str">
        <f t="shared" si="16"/>
        <v>N</v>
      </c>
      <c r="AC113" s="137" t="str">
        <f t="shared" si="17"/>
        <v>Y</v>
      </c>
      <c r="AE113" s="137" t="str">
        <f>'D Master'!AM113</f>
        <v>N</v>
      </c>
      <c r="AF113" s="137" t="str">
        <f>'D Master'!AN113</f>
        <v>Y</v>
      </c>
      <c r="AG113" s="137" t="str">
        <f>'D Master'!AO113</f>
        <v>Y</v>
      </c>
      <c r="AH113" s="137" t="str">
        <f>'D Master'!AP113</f>
        <v>N</v>
      </c>
      <c r="AI113" s="139">
        <f>'D Master'!AQ113</f>
        <v>-5.1475204017576912</v>
      </c>
      <c r="AJ113" s="139">
        <f>'D Master'!AR113</f>
        <v>4.3392827902407056</v>
      </c>
      <c r="AK113" s="139">
        <f>'D Master'!AS113</f>
        <v>52.066733067729096</v>
      </c>
      <c r="AL113" s="139">
        <f>'D Master'!AT113</f>
        <v>-38.015125791017148</v>
      </c>
      <c r="AM113" s="137" t="str">
        <f t="shared" si="18"/>
        <v>N</v>
      </c>
      <c r="AN113" s="137" t="str">
        <f t="shared" si="19"/>
        <v>N</v>
      </c>
      <c r="AO113" s="137" t="str">
        <f t="shared" si="20"/>
        <v>Y</v>
      </c>
    </row>
    <row r="114" spans="1:41" x14ac:dyDescent="0.3">
      <c r="A114" s="137" t="str">
        <f>'D Data'!A114</f>
        <v>PVR</v>
      </c>
      <c r="C114" s="137" t="str">
        <f>'D Master'!G114</f>
        <v>N</v>
      </c>
      <c r="D114" s="137" t="str">
        <f>'D Master'!H114</f>
        <v>Y</v>
      </c>
      <c r="E114" s="137" t="str">
        <f>'D Master'!I114</f>
        <v>Y</v>
      </c>
      <c r="F114" s="137" t="str">
        <f>'D Master'!J114</f>
        <v>N</v>
      </c>
      <c r="G114" s="139">
        <f>'D Master'!K114</f>
        <v>-1.1279182601746669</v>
      </c>
      <c r="H114" s="139">
        <f>'D Master'!L114</f>
        <v>7.029398108550633</v>
      </c>
      <c r="I114" s="139">
        <f>'D Master'!M114</f>
        <v>5.974517014554305</v>
      </c>
      <c r="J114" s="139">
        <f>'D Master'!N114</f>
        <v>-0.35739629701309361</v>
      </c>
      <c r="K114" s="137" t="str">
        <f t="shared" si="12"/>
        <v>N</v>
      </c>
      <c r="L114" s="137" t="str">
        <f t="shared" si="13"/>
        <v>Y</v>
      </c>
      <c r="M114" s="137" t="str">
        <f t="shared" si="14"/>
        <v>Y</v>
      </c>
      <c r="O114" s="137">
        <f>'D Master'!R114-'D Master'!S114</f>
        <v>34248</v>
      </c>
      <c r="P114" s="137">
        <f>'D Master'!S114-'D Master'!T114</f>
        <v>-109972</v>
      </c>
      <c r="Q114" s="137">
        <f>'D Master'!T114-'D Master'!U114</f>
        <v>-775111</v>
      </c>
      <c r="R114" s="137">
        <f>'D Master'!U114-'D Master'!V114</f>
        <v>371643</v>
      </c>
      <c r="S114" s="137" t="str">
        <f>'D Master'!W114</f>
        <v>Y</v>
      </c>
      <c r="T114" s="137" t="str">
        <f>'D Master'!X114</f>
        <v>N</v>
      </c>
      <c r="U114" s="137" t="str">
        <f>'D Master'!Y114</f>
        <v>N</v>
      </c>
      <c r="V114" s="137" t="str">
        <f>'D Master'!Z114</f>
        <v>Y</v>
      </c>
      <c r="W114" s="139">
        <f>'D Master'!AA114</f>
        <v>13.230982008676939</v>
      </c>
      <c r="X114" s="139">
        <f>'D Master'!AB114</f>
        <v>-29.817335874778685</v>
      </c>
      <c r="Y114" s="139">
        <f>'D Master'!AC114</f>
        <v>-67.758604110391374</v>
      </c>
      <c r="Z114" s="139">
        <f>'D Master'!AD114</f>
        <v>48.122394912772066</v>
      </c>
      <c r="AA114" s="137" t="str">
        <f t="shared" si="15"/>
        <v>Y</v>
      </c>
      <c r="AB114" s="137" t="str">
        <f t="shared" si="16"/>
        <v>Y</v>
      </c>
      <c r="AC114" s="137" t="str">
        <f t="shared" si="17"/>
        <v>N</v>
      </c>
      <c r="AE114" s="137" t="str">
        <f>'D Master'!AM114</f>
        <v>Y</v>
      </c>
      <c r="AF114" s="137" t="str">
        <f>'D Master'!AN114</f>
        <v>Y</v>
      </c>
      <c r="AG114" s="137" t="str">
        <f>'D Master'!AO114</f>
        <v>N</v>
      </c>
      <c r="AH114" s="137" t="str">
        <f>'D Master'!AP114</f>
        <v>Y</v>
      </c>
      <c r="AI114" s="139">
        <f>'D Master'!AQ114</f>
        <v>61.344537815126046</v>
      </c>
      <c r="AJ114" s="139">
        <f>'D Master'!AR114</f>
        <v>6.0606060606060579</v>
      </c>
      <c r="AK114" s="139">
        <f>'D Master'!AS114</f>
        <v>-60.465116279069754</v>
      </c>
      <c r="AL114" s="139">
        <f>'D Master'!AT114</f>
        <v>3.1249999999999978</v>
      </c>
      <c r="AM114" s="137" t="str">
        <f t="shared" si="18"/>
        <v>Y</v>
      </c>
      <c r="AN114" s="137" t="str">
        <f t="shared" si="19"/>
        <v>Y</v>
      </c>
      <c r="AO114" s="137" t="str">
        <f t="shared" si="20"/>
        <v>N</v>
      </c>
    </row>
    <row r="115" spans="1:41" x14ac:dyDescent="0.3">
      <c r="A115" s="137" t="str">
        <f>'D Data'!A115</f>
        <v>RAMCOCEM</v>
      </c>
      <c r="C115" s="137" t="str">
        <f>'D Master'!G115</f>
        <v>N</v>
      </c>
      <c r="D115" s="137" t="str">
        <f>'D Master'!H115</f>
        <v>Y</v>
      </c>
      <c r="E115" s="137" t="str">
        <f>'D Master'!I115</f>
        <v>Y</v>
      </c>
      <c r="F115" s="137" t="str">
        <f>'D Master'!J115</f>
        <v>N</v>
      </c>
      <c r="G115" s="139">
        <f>'D Master'!K115</f>
        <v>-0.17003790428283613</v>
      </c>
      <c r="H115" s="139">
        <f>'D Master'!L115</f>
        <v>1.6986400072052714</v>
      </c>
      <c r="I115" s="139">
        <f>'D Master'!M115</f>
        <v>1.7168089706475147</v>
      </c>
      <c r="J115" s="139">
        <f>'D Master'!N115</f>
        <v>-2.0284339771666668</v>
      </c>
      <c r="K115" s="137" t="str">
        <f t="shared" si="12"/>
        <v>N</v>
      </c>
      <c r="L115" s="137" t="str">
        <f t="shared" si="13"/>
        <v>N</v>
      </c>
      <c r="M115" s="137" t="str">
        <f t="shared" si="14"/>
        <v>Y</v>
      </c>
      <c r="O115" s="137">
        <f>'D Master'!R115-'D Master'!S115</f>
        <v>-31069</v>
      </c>
      <c r="P115" s="137">
        <f>'D Master'!S115-'D Master'!T115</f>
        <v>-236485</v>
      </c>
      <c r="Q115" s="137">
        <f>'D Master'!T115-'D Master'!U115</f>
        <v>62887</v>
      </c>
      <c r="R115" s="137">
        <f>'D Master'!U115-'D Master'!V115</f>
        <v>151532</v>
      </c>
      <c r="S115" s="137" t="str">
        <f>'D Master'!W115</f>
        <v>N</v>
      </c>
      <c r="T115" s="137" t="str">
        <f>'D Master'!X115</f>
        <v>N</v>
      </c>
      <c r="U115" s="137" t="str">
        <f>'D Master'!Y115</f>
        <v>Y</v>
      </c>
      <c r="V115" s="137" t="str">
        <f>'D Master'!Z115</f>
        <v>Y</v>
      </c>
      <c r="W115" s="139">
        <f>'D Master'!AA115</f>
        <v>-34.710476041515378</v>
      </c>
      <c r="X115" s="139">
        <f>'D Master'!AB115</f>
        <v>-72.542746185512613</v>
      </c>
      <c r="Y115" s="139">
        <f>'D Master'!AC115</f>
        <v>23.901682585412019</v>
      </c>
      <c r="Z115" s="139">
        <f>'D Master'!AD115</f>
        <v>135.81178579430878</v>
      </c>
      <c r="AA115" s="137" t="str">
        <f t="shared" si="15"/>
        <v>Y</v>
      </c>
      <c r="AB115" s="137" t="str">
        <f t="shared" si="16"/>
        <v>N</v>
      </c>
      <c r="AC115" s="137" t="str">
        <f t="shared" si="17"/>
        <v>N</v>
      </c>
      <c r="AE115" s="137" t="str">
        <f>'D Master'!AM115</f>
        <v>N</v>
      </c>
      <c r="AF115" s="137" t="str">
        <f>'D Master'!AN115</f>
        <v>N</v>
      </c>
      <c r="AG115" s="137" t="str">
        <f>'D Master'!AO115</f>
        <v>Y</v>
      </c>
      <c r="AH115" s="137" t="str">
        <f>'D Master'!AP115</f>
        <v>Y</v>
      </c>
      <c r="AI115" s="139">
        <f>'D Master'!AQ115</f>
        <v>-49.886963074604367</v>
      </c>
      <c r="AJ115" s="139">
        <f>'D Master'!AR115</f>
        <v>-35.53558416322565</v>
      </c>
      <c r="AK115" s="139">
        <f>'D Master'!AS115</f>
        <v>17.059994313335228</v>
      </c>
      <c r="AL115" s="139">
        <f>'D Master'!AT115</f>
        <v>267.88702928870293</v>
      </c>
      <c r="AM115" s="137" t="str">
        <f t="shared" si="18"/>
        <v>N</v>
      </c>
      <c r="AN115" s="137" t="str">
        <f t="shared" si="19"/>
        <v>N</v>
      </c>
      <c r="AO115" s="137" t="str">
        <f t="shared" si="20"/>
        <v>N</v>
      </c>
    </row>
    <row r="116" spans="1:41" x14ac:dyDescent="0.3">
      <c r="A116" s="137" t="str">
        <f>'D Data'!A116</f>
        <v>RBLBANK</v>
      </c>
      <c r="C116" s="137" t="str">
        <f>'D Master'!G116</f>
        <v>N</v>
      </c>
      <c r="D116" s="137" t="str">
        <f>'D Master'!H116</f>
        <v>Y</v>
      </c>
      <c r="E116" s="137" t="str">
        <f>'D Master'!I116</f>
        <v>N</v>
      </c>
      <c r="F116" s="137" t="str">
        <f>'D Master'!J116</f>
        <v>N</v>
      </c>
      <c r="G116" s="139">
        <f>'D Master'!K116</f>
        <v>-4.1395103047384207</v>
      </c>
      <c r="H116" s="139">
        <f>'D Master'!L116</f>
        <v>2.2698612862547383</v>
      </c>
      <c r="I116" s="139">
        <f>'D Master'!M116</f>
        <v>-5.4015124234787784E-2</v>
      </c>
      <c r="J116" s="139">
        <f>'D Master'!N116</f>
        <v>-1.4024498491034958</v>
      </c>
      <c r="K116" s="137" t="str">
        <f t="shared" si="12"/>
        <v>N</v>
      </c>
      <c r="L116" s="137" t="str">
        <f t="shared" si="13"/>
        <v>Y</v>
      </c>
      <c r="M116" s="137" t="str">
        <f t="shared" si="14"/>
        <v>Y</v>
      </c>
      <c r="O116" s="137">
        <f>'D Master'!R116-'D Master'!S116</f>
        <v>1648857</v>
      </c>
      <c r="P116" s="137">
        <f>'D Master'!S116-'D Master'!T116</f>
        <v>-383851</v>
      </c>
      <c r="Q116" s="137">
        <f>'D Master'!T116-'D Master'!U116</f>
        <v>-173808</v>
      </c>
      <c r="R116" s="137">
        <f>'D Master'!U116-'D Master'!V116</f>
        <v>-3575126</v>
      </c>
      <c r="S116" s="137" t="str">
        <f>'D Master'!W116</f>
        <v>Y</v>
      </c>
      <c r="T116" s="137" t="str">
        <f>'D Master'!X116</f>
        <v>N</v>
      </c>
      <c r="U116" s="137" t="str">
        <f>'D Master'!Y116</f>
        <v>N</v>
      </c>
      <c r="V116" s="137" t="str">
        <f>'D Master'!Z116</f>
        <v>N</v>
      </c>
      <c r="W116" s="139">
        <f>'D Master'!AA116</f>
        <v>96.724798482303811</v>
      </c>
      <c r="X116" s="139">
        <f>'D Master'!AB116</f>
        <v>-18.378915414595841</v>
      </c>
      <c r="Y116" s="139">
        <f>'D Master'!AC116</f>
        <v>-7.6826376843880784</v>
      </c>
      <c r="Z116" s="139">
        <f>'D Master'!AD116</f>
        <v>-61.244401259860005</v>
      </c>
      <c r="AA116" s="137" t="str">
        <f t="shared" si="15"/>
        <v>Y</v>
      </c>
      <c r="AB116" s="137" t="str">
        <f t="shared" si="16"/>
        <v>N</v>
      </c>
      <c r="AC116" s="137" t="str">
        <f t="shared" si="17"/>
        <v>Y</v>
      </c>
      <c r="AE116" s="137" t="str">
        <f>'D Master'!AM116</f>
        <v>Y</v>
      </c>
      <c r="AF116" s="137" t="str">
        <f>'D Master'!AN116</f>
        <v>N</v>
      </c>
      <c r="AG116" s="137" t="str">
        <f>'D Master'!AO116</f>
        <v>Y</v>
      </c>
      <c r="AH116" s="137" t="str">
        <f>'D Master'!AP116</f>
        <v>N</v>
      </c>
      <c r="AI116" s="139">
        <f>'D Master'!AQ116</f>
        <v>37.06293706293706</v>
      </c>
      <c r="AJ116" s="139">
        <f>'D Master'!AR116</f>
        <v>-13.420787083753785</v>
      </c>
      <c r="AK116" s="139">
        <f>'D Master'!AS116</f>
        <v>60.09693053311792</v>
      </c>
      <c r="AL116" s="139">
        <f>'D Master'!AT116</f>
        <v>-67.196608373078959</v>
      </c>
      <c r="AM116" s="137" t="str">
        <f t="shared" si="18"/>
        <v>Y</v>
      </c>
      <c r="AN116" s="137" t="str">
        <f t="shared" si="19"/>
        <v>N</v>
      </c>
      <c r="AO116" s="137" t="str">
        <f t="shared" si="20"/>
        <v>Y</v>
      </c>
    </row>
    <row r="117" spans="1:41" x14ac:dyDescent="0.3">
      <c r="A117" s="137" t="str">
        <f>'D Data'!A117</f>
        <v>RECLTD</v>
      </c>
      <c r="C117" s="137" t="str">
        <f>'D Master'!G117</f>
        <v>N</v>
      </c>
      <c r="D117" s="137" t="str">
        <f>'D Master'!H117</f>
        <v>Y</v>
      </c>
      <c r="E117" s="137" t="str">
        <f>'D Master'!I117</f>
        <v>N</v>
      </c>
      <c r="F117" s="137" t="str">
        <f>'D Master'!J117</f>
        <v>N</v>
      </c>
      <c r="G117" s="139">
        <f>'D Master'!K117</f>
        <v>-1.6730725751752089</v>
      </c>
      <c r="H117" s="139">
        <f>'D Master'!L117</f>
        <v>0.64853794515871332</v>
      </c>
      <c r="I117" s="139">
        <f>'D Master'!M117</f>
        <v>-1.1694591251546229</v>
      </c>
      <c r="J117" s="139">
        <f>'D Master'!N117</f>
        <v>-3.8906300659245585</v>
      </c>
      <c r="K117" s="137" t="str">
        <f t="shared" si="12"/>
        <v>N</v>
      </c>
      <c r="L117" s="137" t="str">
        <f t="shared" si="13"/>
        <v>Y</v>
      </c>
      <c r="M117" s="137" t="str">
        <f t="shared" si="14"/>
        <v>Y</v>
      </c>
      <c r="O117" s="137">
        <f>'D Master'!R117-'D Master'!S117</f>
        <v>458469</v>
      </c>
      <c r="P117" s="137">
        <f>'D Master'!S117-'D Master'!T117</f>
        <v>178868</v>
      </c>
      <c r="Q117" s="137">
        <f>'D Master'!T117-'D Master'!U117</f>
        <v>-266107</v>
      </c>
      <c r="R117" s="137">
        <f>'D Master'!U117-'D Master'!V117</f>
        <v>-479629</v>
      </c>
      <c r="S117" s="137" t="str">
        <f>'D Master'!W117</f>
        <v>Y</v>
      </c>
      <c r="T117" s="137" t="str">
        <f>'D Master'!X117</f>
        <v>Y</v>
      </c>
      <c r="U117" s="137" t="str">
        <f>'D Master'!Y117</f>
        <v>N</v>
      </c>
      <c r="V117" s="137" t="str">
        <f>'D Master'!Z117</f>
        <v>N</v>
      </c>
      <c r="W117" s="139">
        <f>'D Master'!AA117</f>
        <v>21.150118328727814</v>
      </c>
      <c r="X117" s="139">
        <f>'D Master'!AB117</f>
        <v>8.9936655970217547</v>
      </c>
      <c r="Y117" s="139">
        <f>'D Master'!AC117</f>
        <v>-11.801125445634874</v>
      </c>
      <c r="Z117" s="139">
        <f>'D Master'!AD117</f>
        <v>-17.539543867784115</v>
      </c>
      <c r="AA117" s="137" t="str">
        <f t="shared" si="15"/>
        <v>Y</v>
      </c>
      <c r="AB117" s="137" t="str">
        <f t="shared" si="16"/>
        <v>Y</v>
      </c>
      <c r="AC117" s="137" t="str">
        <f t="shared" si="17"/>
        <v>Y</v>
      </c>
      <c r="AE117" s="137" t="str">
        <f>'D Master'!AM117</f>
        <v>N</v>
      </c>
      <c r="AF117" s="137" t="str">
        <f>'D Master'!AN117</f>
        <v>N</v>
      </c>
      <c r="AG117" s="137" t="str">
        <f>'D Master'!AO117</f>
        <v>Y</v>
      </c>
      <c r="AH117" s="137" t="str">
        <f>'D Master'!AP117</f>
        <v>N</v>
      </c>
      <c r="AI117" s="139">
        <f>'D Master'!AQ117</f>
        <v>-15.294957183634633</v>
      </c>
      <c r="AJ117" s="139">
        <f>'D Master'!AR117</f>
        <v>-1.3377141516076045</v>
      </c>
      <c r="AK117" s="139">
        <f>'D Master'!AS117</f>
        <v>82.171868319794768</v>
      </c>
      <c r="AL117" s="139">
        <f>'D Master'!AT117</f>
        <v>-7.1456927352123891</v>
      </c>
      <c r="AM117" s="137" t="str">
        <f t="shared" si="18"/>
        <v>N</v>
      </c>
      <c r="AN117" s="137" t="str">
        <f t="shared" si="19"/>
        <v>N</v>
      </c>
      <c r="AO117" s="137" t="str">
        <f t="shared" si="20"/>
        <v>Y</v>
      </c>
    </row>
    <row r="118" spans="1:41" x14ac:dyDescent="0.3">
      <c r="A118" s="137" t="str">
        <f>'D Data'!A118</f>
        <v>RELIANCE</v>
      </c>
      <c r="C118" s="137" t="str">
        <f>'D Master'!G118</f>
        <v>N</v>
      </c>
      <c r="D118" s="137" t="str">
        <f>'D Master'!H118</f>
        <v>Y</v>
      </c>
      <c r="E118" s="137" t="str">
        <f>'D Master'!I118</f>
        <v>N</v>
      </c>
      <c r="F118" s="137" t="str">
        <f>'D Master'!J118</f>
        <v>N</v>
      </c>
      <c r="G118" s="139">
        <f>'D Master'!K118</f>
        <v>-0.11288557696303926</v>
      </c>
      <c r="H118" s="139">
        <f>'D Master'!L118</f>
        <v>1.2211535765359107</v>
      </c>
      <c r="I118" s="139">
        <f>'D Master'!M118</f>
        <v>-0.70718601219478805</v>
      </c>
      <c r="J118" s="139">
        <f>'D Master'!N118</f>
        <v>-1.1136654598515918</v>
      </c>
      <c r="K118" s="137" t="str">
        <f t="shared" si="12"/>
        <v>N</v>
      </c>
      <c r="L118" s="137" t="str">
        <f t="shared" si="13"/>
        <v>Y</v>
      </c>
      <c r="M118" s="137" t="str">
        <f t="shared" si="14"/>
        <v>Y</v>
      </c>
      <c r="O118" s="137">
        <f>'D Master'!R118-'D Master'!S118</f>
        <v>-1202890</v>
      </c>
      <c r="P118" s="137">
        <f>'D Master'!S118-'D Master'!T118</f>
        <v>-1352032</v>
      </c>
      <c r="Q118" s="137">
        <f>'D Master'!T118-'D Master'!U118</f>
        <v>2185937</v>
      </c>
      <c r="R118" s="137">
        <f>'D Master'!U118-'D Master'!V118</f>
        <v>-944138</v>
      </c>
      <c r="S118" s="137" t="str">
        <f>'D Master'!W118</f>
        <v>N</v>
      </c>
      <c r="T118" s="137" t="str">
        <f>'D Master'!X118</f>
        <v>N</v>
      </c>
      <c r="U118" s="137" t="str">
        <f>'D Master'!Y118</f>
        <v>Y</v>
      </c>
      <c r="V118" s="137" t="str">
        <f>'D Master'!Z118</f>
        <v>N</v>
      </c>
      <c r="W118" s="139">
        <f>'D Master'!AA118</f>
        <v>-22.753118010768144</v>
      </c>
      <c r="X118" s="139">
        <f>'D Master'!AB118</f>
        <v>-20.365804574846777</v>
      </c>
      <c r="Y118" s="139">
        <f>'D Master'!AC118</f>
        <v>49.091301897974738</v>
      </c>
      <c r="Z118" s="139">
        <f>'D Master'!AD118</f>
        <v>-17.493959999903648</v>
      </c>
      <c r="AA118" s="137" t="str">
        <f t="shared" si="15"/>
        <v>N</v>
      </c>
      <c r="AB118" s="137" t="str">
        <f t="shared" si="16"/>
        <v>N</v>
      </c>
      <c r="AC118" s="137" t="str">
        <f t="shared" si="17"/>
        <v>Y</v>
      </c>
      <c r="AE118" s="137" t="str">
        <f>'D Master'!AM118</f>
        <v>N</v>
      </c>
      <c r="AF118" s="137" t="str">
        <f>'D Master'!AN118</f>
        <v>Y</v>
      </c>
      <c r="AG118" s="137" t="str">
        <f>'D Master'!AO118</f>
        <v>Y</v>
      </c>
      <c r="AH118" s="137" t="str">
        <f>'D Master'!AP118</f>
        <v>Y</v>
      </c>
      <c r="AI118" s="139">
        <f>'D Master'!AQ118</f>
        <v>-20.034188034188034</v>
      </c>
      <c r="AJ118" s="139">
        <f>'D Master'!AR118</f>
        <v>12.5</v>
      </c>
      <c r="AK118" s="139">
        <f>'D Master'!AS118</f>
        <v>14.035087719298241</v>
      </c>
      <c r="AL118" s="139">
        <f>'D Master'!AT118</f>
        <v>22.448979591836732</v>
      </c>
      <c r="AM118" s="137" t="str">
        <f t="shared" si="18"/>
        <v>N</v>
      </c>
      <c r="AN118" s="137" t="str">
        <f t="shared" si="19"/>
        <v>N</v>
      </c>
      <c r="AO118" s="137" t="str">
        <f t="shared" si="20"/>
        <v>N</v>
      </c>
    </row>
    <row r="119" spans="1:41" x14ac:dyDescent="0.3">
      <c r="A119" s="137" t="str">
        <f>'D Data'!A119</f>
        <v>SAIL</v>
      </c>
      <c r="C119" s="137" t="str">
        <f>'D Master'!G119</f>
        <v>N</v>
      </c>
      <c r="D119" s="137" t="str">
        <f>'D Master'!H119</f>
        <v>Y</v>
      </c>
      <c r="E119" s="137" t="str">
        <f>'D Master'!I119</f>
        <v>Y</v>
      </c>
      <c r="F119" s="137" t="str">
        <f>'D Master'!J119</f>
        <v>N</v>
      </c>
      <c r="G119" s="139">
        <f>'D Master'!K119</f>
        <v>-1.9251336898395692</v>
      </c>
      <c r="H119" s="139">
        <f>'D Master'!L119</f>
        <v>1.8888485288775865</v>
      </c>
      <c r="I119" s="139">
        <f>'D Master'!M119</f>
        <v>0.4744525547445349</v>
      </c>
      <c r="J119" s="139">
        <f>'D Master'!N119</f>
        <v>-1.7569021154535747</v>
      </c>
      <c r="K119" s="137" t="str">
        <f t="shared" si="12"/>
        <v>N</v>
      </c>
      <c r="L119" s="137" t="str">
        <f t="shared" si="13"/>
        <v>Y</v>
      </c>
      <c r="M119" s="137" t="str">
        <f t="shared" si="14"/>
        <v>Y</v>
      </c>
      <c r="O119" s="137">
        <f>'D Master'!R119-'D Master'!S119</f>
        <v>-1901754</v>
      </c>
      <c r="P119" s="137">
        <f>'D Master'!S119-'D Master'!T119</f>
        <v>812245</v>
      </c>
      <c r="Q119" s="137">
        <f>'D Master'!T119-'D Master'!U119</f>
        <v>-2048763</v>
      </c>
      <c r="R119" s="137">
        <f>'D Master'!U119-'D Master'!V119</f>
        <v>1809663</v>
      </c>
      <c r="S119" s="137" t="str">
        <f>'D Master'!W119</f>
        <v>N</v>
      </c>
      <c r="T119" s="137" t="str">
        <f>'D Master'!X119</f>
        <v>Y</v>
      </c>
      <c r="U119" s="137" t="str">
        <f>'D Master'!Y119</f>
        <v>N</v>
      </c>
      <c r="V119" s="137" t="str">
        <f>'D Master'!Z119</f>
        <v>Y</v>
      </c>
      <c r="W119" s="139">
        <f>'D Master'!AA119</f>
        <v>-38.768565756690279</v>
      </c>
      <c r="X119" s="139">
        <f>'D Master'!AB119</f>
        <v>19.843973734699158</v>
      </c>
      <c r="Y119" s="139">
        <f>'D Master'!AC119</f>
        <v>-33.357044702633701</v>
      </c>
      <c r="Z119" s="139">
        <f>'D Master'!AD119</f>
        <v>41.771829325914879</v>
      </c>
      <c r="AA119" s="137" t="str">
        <f t="shared" si="15"/>
        <v>N</v>
      </c>
      <c r="AB119" s="137" t="str">
        <f t="shared" si="16"/>
        <v>Y</v>
      </c>
      <c r="AC119" s="137" t="str">
        <f t="shared" si="17"/>
        <v>N</v>
      </c>
      <c r="AE119" s="137" t="str">
        <f>'D Master'!AM119</f>
        <v>N</v>
      </c>
      <c r="AF119" s="137" t="str">
        <f>'D Master'!AN119</f>
        <v>N</v>
      </c>
      <c r="AG119" s="137" t="str">
        <f>'D Master'!AO119</f>
        <v>Y</v>
      </c>
      <c r="AH119" s="137" t="str">
        <f>'D Master'!AP119</f>
        <v>Y</v>
      </c>
      <c r="AI119" s="139">
        <f>'D Master'!AQ119</f>
        <v>-3.1372549019607967</v>
      </c>
      <c r="AJ119" s="139">
        <f>'D Master'!AR119</f>
        <v>-20.348058902275763</v>
      </c>
      <c r="AK119" s="139">
        <f>'D Master'!AS119</f>
        <v>10.014727540500731</v>
      </c>
      <c r="AL119" s="139">
        <f>'D Master'!AT119</f>
        <v>8.4087280468334313</v>
      </c>
      <c r="AM119" s="137" t="str">
        <f t="shared" si="18"/>
        <v>Y</v>
      </c>
      <c r="AN119" s="137" t="str">
        <f t="shared" si="19"/>
        <v>N</v>
      </c>
      <c r="AO119" s="137" t="str">
        <f t="shared" si="20"/>
        <v>Y</v>
      </c>
    </row>
    <row r="120" spans="1:41" x14ac:dyDescent="0.3">
      <c r="A120" s="137" t="str">
        <f>'D Data'!A120</f>
        <v>SBIN</v>
      </c>
      <c r="C120" s="137" t="str">
        <f>'D Master'!G120</f>
        <v>N</v>
      </c>
      <c r="D120" s="137" t="str">
        <f>'D Master'!H120</f>
        <v>Y</v>
      </c>
      <c r="E120" s="137" t="str">
        <f>'D Master'!I120</f>
        <v>N</v>
      </c>
      <c r="F120" s="137" t="str">
        <f>'D Master'!J120</f>
        <v>N</v>
      </c>
      <c r="G120" s="139">
        <f>'D Master'!K120</f>
        <v>-1.376444617582135</v>
      </c>
      <c r="H120" s="139">
        <f>'D Master'!L120</f>
        <v>0.67324661742597625</v>
      </c>
      <c r="I120" s="139">
        <f>'D Master'!M120</f>
        <v>-1.2330535829567442</v>
      </c>
      <c r="J120" s="139">
        <f>'D Master'!N120</f>
        <v>-1.8004310891340203</v>
      </c>
      <c r="K120" s="137" t="str">
        <f t="shared" si="12"/>
        <v>N</v>
      </c>
      <c r="L120" s="137" t="str">
        <f t="shared" si="13"/>
        <v>Y</v>
      </c>
      <c r="M120" s="137" t="str">
        <f t="shared" si="14"/>
        <v>Y</v>
      </c>
      <c r="O120" s="137">
        <f>'D Master'!R120-'D Master'!S120</f>
        <v>66409</v>
      </c>
      <c r="P120" s="137">
        <f>'D Master'!S120-'D Master'!T120</f>
        <v>-1974742</v>
      </c>
      <c r="Q120" s="137">
        <f>'D Master'!T120-'D Master'!U120</f>
        <v>5059315</v>
      </c>
      <c r="R120" s="137">
        <f>'D Master'!U120-'D Master'!V120</f>
        <v>-10259209</v>
      </c>
      <c r="S120" s="137" t="str">
        <f>'D Master'!W120</f>
        <v>Y</v>
      </c>
      <c r="T120" s="137" t="str">
        <f>'D Master'!X120</f>
        <v>N</v>
      </c>
      <c r="U120" s="137" t="str">
        <f>'D Master'!Y120</f>
        <v>Y</v>
      </c>
      <c r="V120" s="137" t="str">
        <f>'D Master'!Z120</f>
        <v>N</v>
      </c>
      <c r="W120" s="139">
        <f>'D Master'!AA120</f>
        <v>0.31362553699323459</v>
      </c>
      <c r="X120" s="139">
        <f>'D Master'!AB120</f>
        <v>-8.5304399599522345</v>
      </c>
      <c r="Y120" s="139">
        <f>'D Master'!AC120</f>
        <v>27.967403281871871</v>
      </c>
      <c r="Z120" s="139">
        <f>'D Master'!AD120</f>
        <v>-36.188642162009856</v>
      </c>
      <c r="AA120" s="137" t="str">
        <f t="shared" si="15"/>
        <v>Y</v>
      </c>
      <c r="AB120" s="137" t="str">
        <f t="shared" si="16"/>
        <v>N</v>
      </c>
      <c r="AC120" s="137" t="str">
        <f t="shared" si="17"/>
        <v>Y</v>
      </c>
      <c r="AE120" s="137" t="str">
        <f>'D Master'!AM120</f>
        <v>N</v>
      </c>
      <c r="AF120" s="137" t="str">
        <f>'D Master'!AN120</f>
        <v>N</v>
      </c>
      <c r="AG120" s="137" t="str">
        <f>'D Master'!AO120</f>
        <v>Y</v>
      </c>
      <c r="AH120" s="137" t="str">
        <f>'D Master'!AP120</f>
        <v>N</v>
      </c>
      <c r="AI120" s="139">
        <f>'D Master'!AQ120</f>
        <v>-29.540860525555885</v>
      </c>
      <c r="AJ120" s="139">
        <f>'D Master'!AR120</f>
        <v>-1.0005717552887201</v>
      </c>
      <c r="AK120" s="139">
        <f>'D Master'!AS120</f>
        <v>38.31553973902728</v>
      </c>
      <c r="AL120" s="139">
        <f>'D Master'!AT120</f>
        <v>-30.995907230559343</v>
      </c>
      <c r="AM120" s="137" t="str">
        <f t="shared" si="18"/>
        <v>N</v>
      </c>
      <c r="AN120" s="137" t="str">
        <f t="shared" si="19"/>
        <v>N</v>
      </c>
      <c r="AO120" s="137" t="str">
        <f t="shared" si="20"/>
        <v>Y</v>
      </c>
    </row>
    <row r="121" spans="1:41" x14ac:dyDescent="0.3">
      <c r="A121" s="137" t="str">
        <f>'D Data'!A121</f>
        <v>SHREECEM</v>
      </c>
      <c r="C121" s="137" t="str">
        <f>'D Master'!G121</f>
        <v>Y</v>
      </c>
      <c r="D121" s="137" t="str">
        <f>'D Master'!H121</f>
        <v>Y</v>
      </c>
      <c r="E121" s="137" t="str">
        <f>'D Master'!I121</f>
        <v>Y</v>
      </c>
      <c r="F121" s="137" t="str">
        <f>'D Master'!J121</f>
        <v>N</v>
      </c>
      <c r="G121" s="139">
        <f>'D Master'!K121</f>
        <v>2.2204749174398417</v>
      </c>
      <c r="H121" s="139">
        <f>'D Master'!L121</f>
        <v>0.5518571812589973</v>
      </c>
      <c r="I121" s="139">
        <f>'D Master'!M121</f>
        <v>2.7451341427751244</v>
      </c>
      <c r="J121" s="139">
        <f>'D Master'!N121</f>
        <v>-1.0200105168985829</v>
      </c>
      <c r="K121" s="137" t="str">
        <f t="shared" si="12"/>
        <v>Y</v>
      </c>
      <c r="L121" s="137" t="str">
        <f t="shared" si="13"/>
        <v>N</v>
      </c>
      <c r="M121" s="137" t="str">
        <f t="shared" si="14"/>
        <v>Y</v>
      </c>
      <c r="O121" s="137">
        <f>'D Master'!R121-'D Master'!S121</f>
        <v>8178</v>
      </c>
      <c r="P121" s="137">
        <f>'D Master'!S121-'D Master'!T121</f>
        <v>-9586</v>
      </c>
      <c r="Q121" s="137">
        <f>'D Master'!T121-'D Master'!U121</f>
        <v>18046</v>
      </c>
      <c r="R121" s="137">
        <f>'D Master'!U121-'D Master'!V121</f>
        <v>-10890</v>
      </c>
      <c r="S121" s="137" t="str">
        <f>'D Master'!W121</f>
        <v>Y</v>
      </c>
      <c r="T121" s="137" t="str">
        <f>'D Master'!X121</f>
        <v>N</v>
      </c>
      <c r="U121" s="137" t="str">
        <f>'D Master'!Y121</f>
        <v>Y</v>
      </c>
      <c r="V121" s="137" t="str">
        <f>'D Master'!Z121</f>
        <v>N</v>
      </c>
      <c r="W121" s="139">
        <f>'D Master'!AA121</f>
        <v>44.759454873843794</v>
      </c>
      <c r="X121" s="139">
        <f>'D Master'!AB121</f>
        <v>-34.411458520300101</v>
      </c>
      <c r="Y121" s="139">
        <f>'D Master'!AC121</f>
        <v>183.93639792070124</v>
      </c>
      <c r="Z121" s="139">
        <f>'D Master'!AD121</f>
        <v>-52.606154292063188</v>
      </c>
      <c r="AA121" s="137" t="str">
        <f t="shared" si="15"/>
        <v>Y</v>
      </c>
      <c r="AB121" s="137" t="str">
        <f t="shared" si="16"/>
        <v>N</v>
      </c>
      <c r="AC121" s="137" t="str">
        <f t="shared" si="17"/>
        <v>Y</v>
      </c>
      <c r="AE121" s="137" t="str">
        <f>'D Master'!AM121</f>
        <v>Y</v>
      </c>
      <c r="AF121" s="137" t="str">
        <f>'D Master'!AN121</f>
        <v>N</v>
      </c>
      <c r="AG121" s="137" t="str">
        <f>'D Master'!AO121</f>
        <v>Y</v>
      </c>
      <c r="AH121" s="137" t="str">
        <f>'D Master'!AP121</f>
        <v>N</v>
      </c>
      <c r="AI121" s="139">
        <f>'D Master'!AQ121</f>
        <v>23.779096303057969</v>
      </c>
      <c r="AJ121" s="139">
        <f>'D Master'!AR121</f>
        <v>-24.578313253012048</v>
      </c>
      <c r="AK121" s="139">
        <f>'D Master'!AS121</f>
        <v>102.58019525801953</v>
      </c>
      <c r="AL121" s="139">
        <f>'D Master'!AT121</f>
        <v>-53.771760154738878</v>
      </c>
      <c r="AM121" s="137" t="str">
        <f t="shared" si="18"/>
        <v>Y</v>
      </c>
      <c r="AN121" s="137" t="str">
        <f t="shared" si="19"/>
        <v>N</v>
      </c>
      <c r="AO121" s="137" t="str">
        <f t="shared" si="20"/>
        <v>Y</v>
      </c>
    </row>
    <row r="122" spans="1:41" x14ac:dyDescent="0.3">
      <c r="A122" s="137" t="str">
        <f>'D Data'!A122</f>
        <v>SIEMENS</v>
      </c>
      <c r="C122" s="137" t="str">
        <f>'D Master'!G122</f>
        <v>N</v>
      </c>
      <c r="D122" s="137" t="str">
        <f>'D Master'!H122</f>
        <v>Y</v>
      </c>
      <c r="E122" s="137" t="str">
        <f>'D Master'!I122</f>
        <v>Y</v>
      </c>
      <c r="F122" s="137" t="str">
        <f>'D Master'!J122</f>
        <v>N</v>
      </c>
      <c r="G122" s="139">
        <f>'D Master'!K122</f>
        <v>-0.86305257306691063</v>
      </c>
      <c r="H122" s="139">
        <f>'D Master'!L122</f>
        <v>0.32678139889833885</v>
      </c>
      <c r="I122" s="139">
        <f>'D Master'!M122</f>
        <v>0.34755289381965315</v>
      </c>
      <c r="J122" s="139">
        <f>'D Master'!N122</f>
        <v>-1.3606430369939915</v>
      </c>
      <c r="K122" s="137" t="str">
        <f t="shared" si="12"/>
        <v>N</v>
      </c>
      <c r="L122" s="137" t="str">
        <f t="shared" si="13"/>
        <v>N</v>
      </c>
      <c r="M122" s="137" t="str">
        <f t="shared" si="14"/>
        <v>Y</v>
      </c>
      <c r="O122" s="137">
        <f>'D Master'!R122-'D Master'!S122</f>
        <v>-81732</v>
      </c>
      <c r="P122" s="137">
        <f>'D Master'!S122-'D Master'!T122</f>
        <v>163000</v>
      </c>
      <c r="Q122" s="137">
        <f>'D Master'!T122-'D Master'!U122</f>
        <v>-191225</v>
      </c>
      <c r="R122" s="137">
        <f>'D Master'!U122-'D Master'!V122</f>
        <v>124574</v>
      </c>
      <c r="S122" s="137" t="str">
        <f>'D Master'!W122</f>
        <v>N</v>
      </c>
      <c r="T122" s="137" t="str">
        <f>'D Master'!X122</f>
        <v>Y</v>
      </c>
      <c r="U122" s="137" t="str">
        <f>'D Master'!Y122</f>
        <v>N</v>
      </c>
      <c r="V122" s="137" t="str">
        <f>'D Master'!Z122</f>
        <v>Y</v>
      </c>
      <c r="W122" s="139">
        <f>'D Master'!AA122</f>
        <v>-28.812555522653245</v>
      </c>
      <c r="X122" s="139">
        <f>'D Master'!AB122</f>
        <v>135.0813803162396</v>
      </c>
      <c r="Y122" s="139">
        <f>'D Master'!AC122</f>
        <v>-61.311090662502842</v>
      </c>
      <c r="Z122" s="139">
        <f>'D Master'!AD122</f>
        <v>66.503664871155621</v>
      </c>
      <c r="AA122" s="137" t="str">
        <f t="shared" si="15"/>
        <v>N</v>
      </c>
      <c r="AB122" s="137" t="str">
        <f t="shared" si="16"/>
        <v>Y</v>
      </c>
      <c r="AC122" s="137" t="str">
        <f t="shared" si="17"/>
        <v>N</v>
      </c>
      <c r="AE122" s="137" t="str">
        <f>'D Master'!AM122</f>
        <v>N</v>
      </c>
      <c r="AF122" s="137" t="str">
        <f>'D Master'!AN122</f>
        <v>Y</v>
      </c>
      <c r="AG122" s="137" t="str">
        <f>'D Master'!AO122</f>
        <v>N</v>
      </c>
      <c r="AH122" s="137" t="str">
        <f>'D Master'!AP122</f>
        <v>Y</v>
      </c>
      <c r="AI122" s="139">
        <f>'D Master'!AQ122</f>
        <v>-13.448432530667882</v>
      </c>
      <c r="AJ122" s="139">
        <f>'D Master'!AR122</f>
        <v>94.864984506418779</v>
      </c>
      <c r="AK122" s="139">
        <f>'D Master'!AS122</f>
        <v>-16.395262768319764</v>
      </c>
      <c r="AL122" s="139">
        <f>'D Master'!AT122</f>
        <v>3.9230769230769216</v>
      </c>
      <c r="AM122" s="137" t="str">
        <f t="shared" si="18"/>
        <v>N</v>
      </c>
      <c r="AN122" s="137" t="str">
        <f t="shared" si="19"/>
        <v>Y</v>
      </c>
      <c r="AO122" s="137" t="str">
        <f t="shared" si="20"/>
        <v>N</v>
      </c>
    </row>
    <row r="123" spans="1:41" x14ac:dyDescent="0.3">
      <c r="A123" s="137" t="str">
        <f>'D Data'!A123</f>
        <v>SRF</v>
      </c>
      <c r="C123" s="137" t="str">
        <f>'D Master'!G123</f>
        <v>N</v>
      </c>
      <c r="D123" s="137" t="str">
        <f>'D Master'!H123</f>
        <v>Y</v>
      </c>
      <c r="E123" s="137" t="str">
        <f>'D Master'!I123</f>
        <v>N</v>
      </c>
      <c r="F123" s="137" t="str">
        <f>'D Master'!J123</f>
        <v>N</v>
      </c>
      <c r="G123" s="139">
        <f>'D Master'!K123</f>
        <v>-0.54178450455117555</v>
      </c>
      <c r="H123" s="139">
        <f>'D Master'!L123</f>
        <v>0.50577799599519557</v>
      </c>
      <c r="I123" s="139">
        <f>'D Master'!M123</f>
        <v>-0.88010671513801086</v>
      </c>
      <c r="J123" s="139">
        <f>'D Master'!N123</f>
        <v>-1.917397768020183</v>
      </c>
      <c r="K123" s="137" t="str">
        <f t="shared" si="12"/>
        <v>N</v>
      </c>
      <c r="L123" s="137" t="str">
        <f t="shared" si="13"/>
        <v>Y</v>
      </c>
      <c r="M123" s="137" t="str">
        <f t="shared" si="14"/>
        <v>Y</v>
      </c>
      <c r="O123" s="137">
        <f>'D Master'!R123-'D Master'!S123</f>
        <v>-18078</v>
      </c>
      <c r="P123" s="137">
        <f>'D Master'!S123-'D Master'!T123</f>
        <v>-7590</v>
      </c>
      <c r="Q123" s="137">
        <f>'D Master'!T123-'D Master'!U123</f>
        <v>-16186</v>
      </c>
      <c r="R123" s="137">
        <f>'D Master'!U123-'D Master'!V123</f>
        <v>34186</v>
      </c>
      <c r="S123" s="137" t="str">
        <f>'D Master'!W123</f>
        <v>N</v>
      </c>
      <c r="T123" s="137" t="str">
        <f>'D Master'!X123</f>
        <v>N</v>
      </c>
      <c r="U123" s="137" t="str">
        <f>'D Master'!Y123</f>
        <v>N</v>
      </c>
      <c r="V123" s="137" t="str">
        <f>'D Master'!Z123</f>
        <v>Y</v>
      </c>
      <c r="W123" s="139">
        <f>'D Master'!AA123</f>
        <v>-31.362004059469495</v>
      </c>
      <c r="X123" s="139">
        <f>'D Master'!AB123</f>
        <v>-11.63521530513697</v>
      </c>
      <c r="Y123" s="139">
        <f>'D Master'!AC123</f>
        <v>-19.879880617546274</v>
      </c>
      <c r="Z123" s="139">
        <f>'D Master'!AD123</f>
        <v>72.377363284144565</v>
      </c>
      <c r="AA123" s="137" t="str">
        <f t="shared" si="15"/>
        <v>N</v>
      </c>
      <c r="AB123" s="137" t="str">
        <f t="shared" si="16"/>
        <v>Y</v>
      </c>
      <c r="AC123" s="137" t="str">
        <f t="shared" si="17"/>
        <v>N</v>
      </c>
      <c r="AE123" s="137" t="str">
        <f>'D Master'!AM123</f>
        <v>N</v>
      </c>
      <c r="AF123" s="137" t="str">
        <f>'D Master'!AN123</f>
        <v>Y</v>
      </c>
      <c r="AG123" s="137" t="str">
        <f>'D Master'!AO123</f>
        <v>Y</v>
      </c>
      <c r="AH123" s="137" t="str">
        <f>'D Master'!AP123</f>
        <v>Y</v>
      </c>
      <c r="AI123" s="139">
        <f>'D Master'!AQ123</f>
        <v>-29.668461320487388</v>
      </c>
      <c r="AJ123" s="139">
        <f>'D Master'!AR123</f>
        <v>4.1925007381163324</v>
      </c>
      <c r="AK123" s="139">
        <f>'D Master'!AS123</f>
        <v>11.341222879684404</v>
      </c>
      <c r="AL123" s="139">
        <f>'D Master'!AT123</f>
        <v>2.3208879919273504</v>
      </c>
      <c r="AM123" s="137" t="str">
        <f t="shared" si="18"/>
        <v>N</v>
      </c>
      <c r="AN123" s="137" t="str">
        <f t="shared" si="19"/>
        <v>N</v>
      </c>
      <c r="AO123" s="137" t="str">
        <f t="shared" si="20"/>
        <v>Y</v>
      </c>
    </row>
    <row r="124" spans="1:41" x14ac:dyDescent="0.3">
      <c r="A124" s="137" t="str">
        <f>'D Data'!A124</f>
        <v>SRTRANSFIN</v>
      </c>
      <c r="C124" s="137" t="str">
        <f>'D Master'!G124</f>
        <v>N</v>
      </c>
      <c r="D124" s="137" t="str">
        <f>'D Master'!H124</f>
        <v>N</v>
      </c>
      <c r="E124" s="137" t="str">
        <f>'D Master'!I124</f>
        <v>N</v>
      </c>
      <c r="F124" s="137" t="str">
        <f>'D Master'!J124</f>
        <v>Y</v>
      </c>
      <c r="G124" s="139">
        <f>'D Master'!K124</f>
        <v>-5.427263654196917</v>
      </c>
      <c r="H124" s="139">
        <f>'D Master'!L124</f>
        <v>-0.16492011681842231</v>
      </c>
      <c r="I124" s="139">
        <f>'D Master'!M124</f>
        <v>-2.9639261185570405</v>
      </c>
      <c r="J124" s="139">
        <f>'D Master'!N124</f>
        <v>1.3858842617631231</v>
      </c>
      <c r="K124" s="137" t="str">
        <f t="shared" si="12"/>
        <v>N</v>
      </c>
      <c r="L124" s="137" t="str">
        <f t="shared" si="13"/>
        <v>Y</v>
      </c>
      <c r="M124" s="137" t="str">
        <f t="shared" si="14"/>
        <v>N</v>
      </c>
      <c r="O124" s="137">
        <f>'D Master'!R124-'D Master'!S124</f>
        <v>515529</v>
      </c>
      <c r="P124" s="137">
        <f>'D Master'!S124-'D Master'!T124</f>
        <v>-782789</v>
      </c>
      <c r="Q124" s="137">
        <f>'D Master'!T124-'D Master'!U124</f>
        <v>26014</v>
      </c>
      <c r="R124" s="137">
        <f>'D Master'!U124-'D Master'!V124</f>
        <v>-201380</v>
      </c>
      <c r="S124" s="137" t="str">
        <f>'D Master'!W124</f>
        <v>Y</v>
      </c>
      <c r="T124" s="137" t="str">
        <f>'D Master'!X124</f>
        <v>N</v>
      </c>
      <c r="U124" s="137" t="str">
        <f>'D Master'!Y124</f>
        <v>Y</v>
      </c>
      <c r="V124" s="137" t="str">
        <f>'D Master'!Z124</f>
        <v>N</v>
      </c>
      <c r="W124" s="139">
        <f>'D Master'!AA124</f>
        <v>98.45874419164285</v>
      </c>
      <c r="X124" s="139">
        <f>'D Master'!AB124</f>
        <v>-59.920100307106317</v>
      </c>
      <c r="Y124" s="139">
        <f>'D Master'!AC124</f>
        <v>2.0317500980182355</v>
      </c>
      <c r="Z124" s="139">
        <f>'D Master'!AD124</f>
        <v>-13.590649999932513</v>
      </c>
      <c r="AA124" s="137" t="str">
        <f t="shared" si="15"/>
        <v>Y</v>
      </c>
      <c r="AB124" s="137" t="str">
        <f t="shared" si="16"/>
        <v>N</v>
      </c>
      <c r="AC124" s="137" t="str">
        <f t="shared" si="17"/>
        <v>Y</v>
      </c>
      <c r="AE124" s="137" t="str">
        <f>'D Master'!AM124</f>
        <v>Y</v>
      </c>
      <c r="AF124" s="137" t="str">
        <f>'D Master'!AN124</f>
        <v>N</v>
      </c>
      <c r="AG124" s="137" t="str">
        <f>'D Master'!AO124</f>
        <v>Y</v>
      </c>
      <c r="AH124" s="137" t="str">
        <f>'D Master'!AP124</f>
        <v>N</v>
      </c>
      <c r="AI124" s="139">
        <f>'D Master'!AQ124</f>
        <v>3.9301310043668223</v>
      </c>
      <c r="AJ124" s="139">
        <f>'D Master'!AR124</f>
        <v>-45.708866761498342</v>
      </c>
      <c r="AK124" s="139">
        <f>'D Master'!AS124</f>
        <v>50.53533190578159</v>
      </c>
      <c r="AL124" s="139">
        <f>'D Master'!AT124</f>
        <v>-33.444180522565325</v>
      </c>
      <c r="AM124" s="137" t="str">
        <f t="shared" si="18"/>
        <v>Y</v>
      </c>
      <c r="AN124" s="137" t="str">
        <f t="shared" si="19"/>
        <v>N</v>
      </c>
      <c r="AO124" s="137" t="str">
        <f t="shared" si="20"/>
        <v>Y</v>
      </c>
    </row>
    <row r="125" spans="1:41" x14ac:dyDescent="0.3">
      <c r="A125" s="137" t="str">
        <f>'D Data'!A125</f>
        <v>SUNPHARMA</v>
      </c>
      <c r="C125" s="137" t="str">
        <f>'D Master'!G125</f>
        <v>Y</v>
      </c>
      <c r="D125" s="137" t="str">
        <f>'D Master'!H125</f>
        <v>Y</v>
      </c>
      <c r="E125" s="137" t="str">
        <f>'D Master'!I125</f>
        <v>Y</v>
      </c>
      <c r="F125" s="137" t="str">
        <f>'D Master'!J125</f>
        <v>Y</v>
      </c>
      <c r="G125" s="139">
        <f>'D Master'!K125</f>
        <v>1.1154429283084326</v>
      </c>
      <c r="H125" s="139">
        <f>'D Master'!L125</f>
        <v>2.9477345701034539</v>
      </c>
      <c r="I125" s="139">
        <f>'D Master'!M125</f>
        <v>0.37151425630008167</v>
      </c>
      <c r="J125" s="139">
        <f>'D Master'!N125</f>
        <v>1.1156622688904494</v>
      </c>
      <c r="K125" s="137" t="str">
        <f t="shared" si="12"/>
        <v>N</v>
      </c>
      <c r="L125" s="137" t="str">
        <f t="shared" si="13"/>
        <v>Y</v>
      </c>
      <c r="M125" s="137" t="str">
        <f t="shared" si="14"/>
        <v>N</v>
      </c>
      <c r="O125" s="137">
        <f>'D Master'!R125-'D Master'!S125</f>
        <v>-235361</v>
      </c>
      <c r="P125" s="137">
        <f>'D Master'!S125-'D Master'!T125</f>
        <v>759496</v>
      </c>
      <c r="Q125" s="137">
        <f>'D Master'!T125-'D Master'!U125</f>
        <v>-791535</v>
      </c>
      <c r="R125" s="137">
        <f>'D Master'!U125-'D Master'!V125</f>
        <v>-4150</v>
      </c>
      <c r="S125" s="137" t="str">
        <f>'D Master'!W125</f>
        <v>N</v>
      </c>
      <c r="T125" s="137" t="str">
        <f>'D Master'!X125</f>
        <v>Y</v>
      </c>
      <c r="U125" s="137" t="str">
        <f>'D Master'!Y125</f>
        <v>N</v>
      </c>
      <c r="V125" s="137" t="str">
        <f>'D Master'!Z125</f>
        <v>N</v>
      </c>
      <c r="W125" s="139">
        <f>'D Master'!AA125</f>
        <v>-9.1975075860748401</v>
      </c>
      <c r="X125" s="139">
        <f>'D Master'!AB125</f>
        <v>42.206673190813511</v>
      </c>
      <c r="Y125" s="139">
        <f>'D Master'!AC125</f>
        <v>-30.549354613115227</v>
      </c>
      <c r="Z125" s="139">
        <f>'D Master'!AD125</f>
        <v>-0.15991343866298494</v>
      </c>
      <c r="AA125" s="137" t="str">
        <f t="shared" si="15"/>
        <v>N</v>
      </c>
      <c r="AB125" s="137" t="str">
        <f t="shared" si="16"/>
        <v>Y</v>
      </c>
      <c r="AC125" s="137" t="str">
        <f t="shared" si="17"/>
        <v>N</v>
      </c>
      <c r="AE125" s="137" t="str">
        <f>'D Master'!AM125</f>
        <v>N</v>
      </c>
      <c r="AF125" s="137" t="str">
        <f>'D Master'!AN125</f>
        <v>Y</v>
      </c>
      <c r="AG125" s="137" t="str">
        <f>'D Master'!AO125</f>
        <v>N</v>
      </c>
      <c r="AH125" s="137" t="str">
        <f>'D Master'!AP125</f>
        <v>N</v>
      </c>
      <c r="AI125" s="139">
        <f>'D Master'!AQ125</f>
        <v>-19.950825430277487</v>
      </c>
      <c r="AJ125" s="139">
        <f>'D Master'!AR125</f>
        <v>26.029216467463474</v>
      </c>
      <c r="AK125" s="139">
        <f>'D Master'!AS125</f>
        <v>-11.723329425556859</v>
      </c>
      <c r="AL125" s="139">
        <f>'D Master'!AT125</f>
        <v>-10.587002096436063</v>
      </c>
      <c r="AM125" s="137" t="str">
        <f t="shared" si="18"/>
        <v>N</v>
      </c>
      <c r="AN125" s="137" t="str">
        <f t="shared" si="19"/>
        <v>Y</v>
      </c>
      <c r="AO125" s="137" t="str">
        <f t="shared" si="20"/>
        <v>N</v>
      </c>
    </row>
    <row r="126" spans="1:41" x14ac:dyDescent="0.3">
      <c r="A126" s="137" t="str">
        <f>'D Data'!A126</f>
        <v>SUNTV</v>
      </c>
      <c r="C126" s="137" t="str">
        <f>'D Master'!G126</f>
        <v>Y</v>
      </c>
      <c r="D126" s="137" t="str">
        <f>'D Master'!H126</f>
        <v>Y</v>
      </c>
      <c r="E126" s="137" t="str">
        <f>'D Master'!I126</f>
        <v>Y</v>
      </c>
      <c r="F126" s="137" t="str">
        <f>'D Master'!J126</f>
        <v>N</v>
      </c>
      <c r="G126" s="139">
        <f>'D Master'!K126</f>
        <v>2.1898943880720596</v>
      </c>
      <c r="H126" s="139">
        <f>'D Master'!L126</f>
        <v>1.7729655681129688</v>
      </c>
      <c r="I126" s="139">
        <f>'D Master'!M126</f>
        <v>3.4869138495092593</v>
      </c>
      <c r="J126" s="139">
        <f>'D Master'!N126</f>
        <v>-0.71996968548691831</v>
      </c>
      <c r="K126" s="137" t="str">
        <f t="shared" si="12"/>
        <v>Y</v>
      </c>
      <c r="L126" s="137" t="str">
        <f t="shared" si="13"/>
        <v>N</v>
      </c>
      <c r="M126" s="137" t="str">
        <f t="shared" si="14"/>
        <v>Y</v>
      </c>
      <c r="O126" s="137">
        <f>'D Master'!R126-'D Master'!S126</f>
        <v>-54303</v>
      </c>
      <c r="P126" s="137">
        <f>'D Master'!S126-'D Master'!T126</f>
        <v>-122699</v>
      </c>
      <c r="Q126" s="137">
        <f>'D Master'!T126-'D Master'!U126</f>
        <v>446640</v>
      </c>
      <c r="R126" s="137">
        <f>'D Master'!U126-'D Master'!V126</f>
        <v>-79654</v>
      </c>
      <c r="S126" s="137" t="str">
        <f>'D Master'!W126</f>
        <v>N</v>
      </c>
      <c r="T126" s="137" t="str">
        <f>'D Master'!X126</f>
        <v>N</v>
      </c>
      <c r="U126" s="137" t="str">
        <f>'D Master'!Y126</f>
        <v>Y</v>
      </c>
      <c r="V126" s="137" t="str">
        <f>'D Master'!Z126</f>
        <v>N</v>
      </c>
      <c r="W126" s="139">
        <f>'D Master'!AA126</f>
        <v>-10.065878741593695</v>
      </c>
      <c r="X126" s="139">
        <f>'D Master'!AB126</f>
        <v>-18.529693812058746</v>
      </c>
      <c r="Y126" s="139">
        <f>'D Master'!AC126</f>
        <v>207.22388475189643</v>
      </c>
      <c r="Z126" s="139">
        <f>'D Master'!AD126</f>
        <v>-26.984067834506025</v>
      </c>
      <c r="AA126" s="137" t="str">
        <f t="shared" si="15"/>
        <v>Y</v>
      </c>
      <c r="AB126" s="137" t="str">
        <f t="shared" si="16"/>
        <v>N</v>
      </c>
      <c r="AC126" s="137" t="str">
        <f t="shared" si="17"/>
        <v>Y</v>
      </c>
      <c r="AE126" s="137" t="str">
        <f>'D Master'!AM126</f>
        <v>N</v>
      </c>
      <c r="AF126" s="137" t="str">
        <f>'D Master'!AN126</f>
        <v>Y</v>
      </c>
      <c r="AG126" s="137" t="str">
        <f>'D Master'!AO126</f>
        <v>Y</v>
      </c>
      <c r="AH126" s="137" t="str">
        <f>'D Master'!AP126</f>
        <v>N</v>
      </c>
      <c r="AI126" s="139">
        <f>'D Master'!AQ126</f>
        <v>-55.383623468729851</v>
      </c>
      <c r="AJ126" s="139">
        <f>'D Master'!AR126</f>
        <v>31.329381879762906</v>
      </c>
      <c r="AK126" s="139">
        <f>'D Master'!AS126</f>
        <v>202.82051282051282</v>
      </c>
      <c r="AL126" s="139">
        <f>'D Master'!AT126</f>
        <v>-44.562899786780385</v>
      </c>
      <c r="AM126" s="137" t="str">
        <f t="shared" si="18"/>
        <v>N</v>
      </c>
      <c r="AN126" s="137" t="str">
        <f t="shared" si="19"/>
        <v>N</v>
      </c>
      <c r="AO126" s="137" t="str">
        <f t="shared" si="20"/>
        <v>Y</v>
      </c>
    </row>
    <row r="127" spans="1:41" x14ac:dyDescent="0.3">
      <c r="A127" s="137" t="str">
        <f>'D Data'!A127</f>
        <v>TATACHEM</v>
      </c>
      <c r="C127" s="137" t="str">
        <f>'D Master'!G127</f>
        <v>Y</v>
      </c>
      <c r="D127" s="137" t="str">
        <f>'D Master'!H127</f>
        <v>Y</v>
      </c>
      <c r="E127" s="137" t="str">
        <f>'D Master'!I127</f>
        <v>Y</v>
      </c>
      <c r="F127" s="137" t="str">
        <f>'D Master'!J127</f>
        <v>Y</v>
      </c>
      <c r="G127" s="139">
        <f>'D Master'!K127</f>
        <v>1.9360239997209372</v>
      </c>
      <c r="H127" s="139">
        <f>'D Master'!L127</f>
        <v>0.1537225308318477</v>
      </c>
      <c r="I127" s="139">
        <f>'D Master'!M127</f>
        <v>1.2880852117909494</v>
      </c>
      <c r="J127" s="139">
        <f>'D Master'!N127</f>
        <v>0.20566646572816005</v>
      </c>
      <c r="K127" s="137" t="str">
        <f t="shared" si="12"/>
        <v>Y</v>
      </c>
      <c r="L127" s="137" t="str">
        <f t="shared" si="13"/>
        <v>N</v>
      </c>
      <c r="M127" s="137" t="str">
        <f t="shared" si="14"/>
        <v>Y</v>
      </c>
      <c r="O127" s="137">
        <f>'D Master'!R127-'D Master'!S127</f>
        <v>280878</v>
      </c>
      <c r="P127" s="137">
        <f>'D Master'!S127-'D Master'!T127</f>
        <v>-81418</v>
      </c>
      <c r="Q127" s="137">
        <f>'D Master'!T127-'D Master'!U127</f>
        <v>140393</v>
      </c>
      <c r="R127" s="137">
        <f>'D Master'!U127-'D Master'!V127</f>
        <v>-23678</v>
      </c>
      <c r="S127" s="137" t="str">
        <f>'D Master'!W127</f>
        <v>Y</v>
      </c>
      <c r="T127" s="137" t="str">
        <f>'D Master'!X127</f>
        <v>N</v>
      </c>
      <c r="U127" s="137" t="str">
        <f>'D Master'!Y127</f>
        <v>Y</v>
      </c>
      <c r="V127" s="137" t="str">
        <f>'D Master'!Z127</f>
        <v>N</v>
      </c>
      <c r="W127" s="139">
        <f>'D Master'!AA127</f>
        <v>73.339356213314403</v>
      </c>
      <c r="X127" s="139">
        <f>'D Master'!AB127</f>
        <v>-17.531793575393731</v>
      </c>
      <c r="Y127" s="139">
        <f>'D Master'!AC127</f>
        <v>43.329969229249805</v>
      </c>
      <c r="Z127" s="139">
        <f>'D Master'!AD127</f>
        <v>-6.81014820801468</v>
      </c>
      <c r="AA127" s="137" t="str">
        <f t="shared" si="15"/>
        <v>Y</v>
      </c>
      <c r="AB127" s="137" t="str">
        <f t="shared" si="16"/>
        <v>N</v>
      </c>
      <c r="AC127" s="137" t="str">
        <f t="shared" si="17"/>
        <v>Y</v>
      </c>
      <c r="AE127" s="137" t="str">
        <f>'D Master'!AM127</f>
        <v>N</v>
      </c>
      <c r="AF127" s="137" t="str">
        <f>'D Master'!AN127</f>
        <v>Y</v>
      </c>
      <c r="AG127" s="137" t="str">
        <f>'D Master'!AO127</f>
        <v>Y</v>
      </c>
      <c r="AH127" s="137" t="str">
        <f>'D Master'!AP127</f>
        <v>Y</v>
      </c>
      <c r="AI127" s="139">
        <f>'D Master'!AQ127</f>
        <v>-37.13513513513513</v>
      </c>
      <c r="AJ127" s="139">
        <f>'D Master'!AR127</f>
        <v>18.210862619808303</v>
      </c>
      <c r="AK127" s="139">
        <f>'D Master'!AS127</f>
        <v>37.401229148375762</v>
      </c>
      <c r="AL127" s="139">
        <f>'D Master'!AT127</f>
        <v>8.2699619771863215</v>
      </c>
      <c r="AM127" s="137" t="str">
        <f t="shared" si="18"/>
        <v>N</v>
      </c>
      <c r="AN127" s="137" t="str">
        <f t="shared" si="19"/>
        <v>N</v>
      </c>
      <c r="AO127" s="137" t="str">
        <f t="shared" si="20"/>
        <v>Y</v>
      </c>
    </row>
    <row r="128" spans="1:41" x14ac:dyDescent="0.3">
      <c r="A128" s="137" t="str">
        <f>'D Data'!A128</f>
        <v>TATACONSUM</v>
      </c>
      <c r="C128" s="137" t="str">
        <f>'D Master'!G128</f>
        <v>Y</v>
      </c>
      <c r="D128" s="137" t="str">
        <f>'D Master'!H128</f>
        <v>Y</v>
      </c>
      <c r="E128" s="137" t="str">
        <f>'D Master'!I128</f>
        <v>Y</v>
      </c>
      <c r="F128" s="137" t="str">
        <f>'D Master'!J128</f>
        <v>Y</v>
      </c>
      <c r="G128" s="139">
        <f>'D Master'!K128</f>
        <v>0.70672357408126252</v>
      </c>
      <c r="H128" s="139">
        <f>'D Master'!L128</f>
        <v>0.25284098802477512</v>
      </c>
      <c r="I128" s="139">
        <f>'D Master'!M128</f>
        <v>0.60096153846154798</v>
      </c>
      <c r="J128" s="139">
        <f>'D Master'!N128</f>
        <v>2.3956037665645855</v>
      </c>
      <c r="K128" s="137" t="str">
        <f t="shared" si="12"/>
        <v>Y</v>
      </c>
      <c r="L128" s="137" t="str">
        <f t="shared" si="13"/>
        <v>N</v>
      </c>
      <c r="M128" s="137" t="str">
        <f t="shared" si="14"/>
        <v>N</v>
      </c>
      <c r="O128" s="137">
        <f>'D Master'!R128-'D Master'!S128</f>
        <v>-584008</v>
      </c>
      <c r="P128" s="137">
        <f>'D Master'!S128-'D Master'!T128</f>
        <v>797266</v>
      </c>
      <c r="Q128" s="137">
        <f>'D Master'!T128-'D Master'!U128</f>
        <v>-847502</v>
      </c>
      <c r="R128" s="137">
        <f>'D Master'!U128-'D Master'!V128</f>
        <v>582198</v>
      </c>
      <c r="S128" s="137" t="str">
        <f>'D Master'!W128</f>
        <v>N</v>
      </c>
      <c r="T128" s="137" t="str">
        <f>'D Master'!X128</f>
        <v>Y</v>
      </c>
      <c r="U128" s="137" t="str">
        <f>'D Master'!Y128</f>
        <v>N</v>
      </c>
      <c r="V128" s="137" t="str">
        <f>'D Master'!Z128</f>
        <v>Y</v>
      </c>
      <c r="W128" s="139">
        <f>'D Master'!AA128</f>
        <v>-23.349532515977618</v>
      </c>
      <c r="X128" s="139">
        <f>'D Master'!AB128</f>
        <v>46.790958800719999</v>
      </c>
      <c r="Y128" s="139">
        <f>'D Master'!AC128</f>
        <v>-33.217252863242052</v>
      </c>
      <c r="Z128" s="139">
        <f>'D Master'!AD128</f>
        <v>29.565309240892081</v>
      </c>
      <c r="AA128" s="137" t="str">
        <f t="shared" si="15"/>
        <v>N</v>
      </c>
      <c r="AB128" s="137" t="str">
        <f t="shared" si="16"/>
        <v>Y</v>
      </c>
      <c r="AC128" s="137" t="str">
        <f t="shared" si="17"/>
        <v>N</v>
      </c>
      <c r="AE128" s="137" t="str">
        <f>'D Master'!AM128</f>
        <v>N</v>
      </c>
      <c r="AF128" s="137" t="str">
        <f>'D Master'!AN128</f>
        <v>Y</v>
      </c>
      <c r="AG128" s="137" t="str">
        <f>'D Master'!AO128</f>
        <v>Y</v>
      </c>
      <c r="AH128" s="137" t="str">
        <f>'D Master'!AP128</f>
        <v>N</v>
      </c>
      <c r="AI128" s="139">
        <f>'D Master'!AQ128</f>
        <v>-24.809812140971896</v>
      </c>
      <c r="AJ128" s="139">
        <f>'D Master'!AR128</f>
        <v>31.906614785992215</v>
      </c>
      <c r="AK128" s="139">
        <f>'D Master'!AS128</f>
        <v>9.0198705068095535</v>
      </c>
      <c r="AL128" s="139">
        <f>'D Master'!AT128</f>
        <v>-4.8842641749840823</v>
      </c>
      <c r="AM128" s="137" t="str">
        <f t="shared" si="18"/>
        <v>N</v>
      </c>
      <c r="AN128" s="137" t="str">
        <f t="shared" si="19"/>
        <v>Y</v>
      </c>
      <c r="AO128" s="137" t="str">
        <f t="shared" si="20"/>
        <v>Y</v>
      </c>
    </row>
    <row r="129" spans="1:41" x14ac:dyDescent="0.3">
      <c r="A129" s="137" t="str">
        <f>'D Data'!A129</f>
        <v>TATAMOTORS</v>
      </c>
      <c r="C129" s="137" t="str">
        <f>'D Master'!G129</f>
        <v>N</v>
      </c>
      <c r="D129" s="137" t="str">
        <f>'D Master'!H129</f>
        <v>Y</v>
      </c>
      <c r="E129" s="137" t="str">
        <f>'D Master'!I129</f>
        <v>N</v>
      </c>
      <c r="F129" s="137" t="str">
        <f>'D Master'!J129</f>
        <v>Y</v>
      </c>
      <c r="G129" s="139">
        <f>'D Master'!K129</f>
        <v>-1.7089959648706525</v>
      </c>
      <c r="H129" s="139">
        <f>'D Master'!L129</f>
        <v>1.5547788357237631</v>
      </c>
      <c r="I129" s="139">
        <f>'D Master'!M129</f>
        <v>-0.82476691369830002</v>
      </c>
      <c r="J129" s="139">
        <f>'D Master'!N129</f>
        <v>3.1057431599704164</v>
      </c>
      <c r="K129" s="137" t="str">
        <f t="shared" si="12"/>
        <v>N</v>
      </c>
      <c r="L129" s="137" t="str">
        <f t="shared" si="13"/>
        <v>Y</v>
      </c>
      <c r="M129" s="137" t="str">
        <f t="shared" si="14"/>
        <v>N</v>
      </c>
      <c r="O129" s="137">
        <f>'D Master'!R129-'D Master'!S129</f>
        <v>-1191635</v>
      </c>
      <c r="P129" s="137">
        <f>'D Master'!S129-'D Master'!T129</f>
        <v>482647</v>
      </c>
      <c r="Q129" s="137">
        <f>'D Master'!T129-'D Master'!U129</f>
        <v>-4325935</v>
      </c>
      <c r="R129" s="137">
        <f>'D Master'!U129-'D Master'!V129</f>
        <v>1812493</v>
      </c>
      <c r="S129" s="137" t="str">
        <f>'D Master'!W129</f>
        <v>N</v>
      </c>
      <c r="T129" s="137" t="str">
        <f>'D Master'!X129</f>
        <v>Y</v>
      </c>
      <c r="U129" s="137" t="str">
        <f>'D Master'!Y129</f>
        <v>N</v>
      </c>
      <c r="V129" s="137" t="str">
        <f>'D Master'!Z129</f>
        <v>Y</v>
      </c>
      <c r="W129" s="139">
        <f>'D Master'!AA129</f>
        <v>-23.884505492413044</v>
      </c>
      <c r="X129" s="139">
        <f>'D Master'!AB129</f>
        <v>10.709999849107113</v>
      </c>
      <c r="Y129" s="139">
        <f>'D Master'!AC129</f>
        <v>-48.9777856477534</v>
      </c>
      <c r="Z129" s="139">
        <f>'D Master'!AD129</f>
        <v>25.819172501228643</v>
      </c>
      <c r="AA129" s="137" t="str">
        <f t="shared" si="15"/>
        <v>N</v>
      </c>
      <c r="AB129" s="137" t="str">
        <f t="shared" si="16"/>
        <v>Y</v>
      </c>
      <c r="AC129" s="137" t="str">
        <f t="shared" si="17"/>
        <v>N</v>
      </c>
      <c r="AE129" s="137" t="str">
        <f>'D Master'!AM129</f>
        <v>N</v>
      </c>
      <c r="AF129" s="137" t="str">
        <f>'D Master'!AN129</f>
        <v>Y</v>
      </c>
      <c r="AG129" s="137" t="str">
        <f>'D Master'!AO129</f>
        <v>N</v>
      </c>
      <c r="AH129" s="137" t="str">
        <f>'D Master'!AP129</f>
        <v>N</v>
      </c>
      <c r="AI129" s="139">
        <f>'D Master'!AQ129</f>
        <v>-2.9895366218236199</v>
      </c>
      <c r="AJ129" s="139">
        <f>'D Master'!AR129</f>
        <v>7.9032258064516165</v>
      </c>
      <c r="AK129" s="139">
        <f>'D Master'!AS129</f>
        <v>-8.2161361954108028</v>
      </c>
      <c r="AL129" s="139">
        <f>'D Master'!AT129</f>
        <v>-14.870825456836794</v>
      </c>
      <c r="AM129" s="137" t="str">
        <f t="shared" si="18"/>
        <v>N</v>
      </c>
      <c r="AN129" s="137" t="str">
        <f t="shared" si="19"/>
        <v>Y</v>
      </c>
      <c r="AO129" s="137" t="str">
        <f t="shared" si="20"/>
        <v>Y</v>
      </c>
    </row>
    <row r="130" spans="1:41" x14ac:dyDescent="0.3">
      <c r="A130" s="137" t="str">
        <f>'D Data'!A130</f>
        <v>TATAPOWER</v>
      </c>
      <c r="C130" s="137" t="str">
        <f>'D Master'!G130</f>
        <v>N</v>
      </c>
      <c r="D130" s="137" t="str">
        <f>'D Master'!H130</f>
        <v>N</v>
      </c>
      <c r="E130" s="137" t="str">
        <f>'D Master'!I130</f>
        <v>Y</v>
      </c>
      <c r="F130" s="137" t="str">
        <f>'D Master'!J130</f>
        <v>Y</v>
      </c>
      <c r="G130" s="139">
        <f>'D Master'!K130</f>
        <v>-1.1384062312762209</v>
      </c>
      <c r="H130" s="139">
        <f>'D Master'!L130</f>
        <v>-1.0376519418914745</v>
      </c>
      <c r="I130" s="139">
        <f>'D Master'!M130</f>
        <v>6.370230211289801</v>
      </c>
      <c r="J130" s="139">
        <f>'D Master'!N130</f>
        <v>1.7977528089887715</v>
      </c>
      <c r="K130" s="137" t="str">
        <f t="shared" si="12"/>
        <v>N</v>
      </c>
      <c r="L130" s="137" t="str">
        <f t="shared" si="13"/>
        <v>N</v>
      </c>
      <c r="M130" s="137" t="str">
        <f t="shared" si="14"/>
        <v>Y</v>
      </c>
      <c r="O130" s="137">
        <f>'D Master'!R130-'D Master'!S130</f>
        <v>1825775</v>
      </c>
      <c r="P130" s="137">
        <f>'D Master'!S130-'D Master'!T130</f>
        <v>-8020073</v>
      </c>
      <c r="Q130" s="137">
        <f>'D Master'!T130-'D Master'!U130</f>
        <v>7276235</v>
      </c>
      <c r="R130" s="137">
        <f>'D Master'!U130-'D Master'!V130</f>
        <v>1975351</v>
      </c>
      <c r="S130" s="137" t="str">
        <f>'D Master'!W130</f>
        <v>Y</v>
      </c>
      <c r="T130" s="137" t="str">
        <f>'D Master'!X130</f>
        <v>N</v>
      </c>
      <c r="U130" s="137" t="str">
        <f>'D Master'!Y130</f>
        <v>Y</v>
      </c>
      <c r="V130" s="137" t="str">
        <f>'D Master'!Z130</f>
        <v>Y</v>
      </c>
      <c r="W130" s="139">
        <f>'D Master'!AA130</f>
        <v>22.929048329740755</v>
      </c>
      <c r="X130" s="139">
        <f>'D Master'!AB130</f>
        <v>-50.179433639523118</v>
      </c>
      <c r="Y130" s="139">
        <f>'D Master'!AC130</f>
        <v>83.571927538725419</v>
      </c>
      <c r="Z130" s="139">
        <f>'D Master'!AD130</f>
        <v>29.346180764419078</v>
      </c>
      <c r="AA130" s="137" t="str">
        <f t="shared" si="15"/>
        <v>Y</v>
      </c>
      <c r="AB130" s="137" t="str">
        <f t="shared" si="16"/>
        <v>N</v>
      </c>
      <c r="AC130" s="137" t="str">
        <f t="shared" si="17"/>
        <v>Y</v>
      </c>
      <c r="AE130" s="137" t="str">
        <f>'D Master'!AM130</f>
        <v>Y</v>
      </c>
      <c r="AF130" s="137" t="str">
        <f>'D Master'!AN130</f>
        <v>Y</v>
      </c>
      <c r="AG130" s="137" t="str">
        <f>'D Master'!AO130</f>
        <v>N</v>
      </c>
      <c r="AH130" s="137" t="str">
        <f>'D Master'!AP130</f>
        <v>Y</v>
      </c>
      <c r="AI130" s="139">
        <f>'D Master'!AQ130</f>
        <v>6.3352397712274575</v>
      </c>
      <c r="AJ130" s="139">
        <f>'D Master'!AR130</f>
        <v>30.332568807339445</v>
      </c>
      <c r="AK130" s="139">
        <f>'D Master'!AS130</f>
        <v>-24.008714596949883</v>
      </c>
      <c r="AL130" s="139">
        <f>'D Master'!AT130</f>
        <v>14.749999999999996</v>
      </c>
      <c r="AM130" s="137" t="str">
        <f t="shared" si="18"/>
        <v>N</v>
      </c>
      <c r="AN130" s="137" t="str">
        <f t="shared" si="19"/>
        <v>Y</v>
      </c>
      <c r="AO130" s="137" t="str">
        <f t="shared" si="20"/>
        <v>N</v>
      </c>
    </row>
    <row r="131" spans="1:41" x14ac:dyDescent="0.3">
      <c r="A131" s="137" t="str">
        <f>'D Data'!A131</f>
        <v>TATASTEEL</v>
      </c>
      <c r="C131" s="137" t="str">
        <f>'D Master'!G131</f>
        <v>N</v>
      </c>
      <c r="D131" s="137" t="str">
        <f>'D Master'!H131</f>
        <v>Y</v>
      </c>
      <c r="E131" s="137" t="str">
        <f>'D Master'!I131</f>
        <v>Y</v>
      </c>
      <c r="F131" s="137" t="str">
        <f>'D Master'!J131</f>
        <v>Y</v>
      </c>
      <c r="G131" s="139">
        <f>'D Master'!K131</f>
        <v>-2.3198245986278896</v>
      </c>
      <c r="H131" s="139">
        <f>'D Master'!L131</f>
        <v>1.0108948026433235</v>
      </c>
      <c r="I131" s="139">
        <f>'D Master'!M131</f>
        <v>1.7629952744456434</v>
      </c>
      <c r="J131" s="139">
        <f>'D Master'!N131</f>
        <v>2.9951329090228374</v>
      </c>
      <c r="K131" s="137" t="str">
        <f t="shared" si="12"/>
        <v>N</v>
      </c>
      <c r="L131" s="137" t="str">
        <f t="shared" si="13"/>
        <v>N</v>
      </c>
      <c r="M131" s="137" t="str">
        <f t="shared" si="14"/>
        <v>N</v>
      </c>
      <c r="O131" s="137">
        <f>'D Master'!R131-'D Master'!S131</f>
        <v>-391214</v>
      </c>
      <c r="P131" s="137">
        <f>'D Master'!S131-'D Master'!T131</f>
        <v>-1276972</v>
      </c>
      <c r="Q131" s="137">
        <f>'D Master'!T131-'D Master'!U131</f>
        <v>572805</v>
      </c>
      <c r="R131" s="137">
        <f>'D Master'!U131-'D Master'!V131</f>
        <v>1165311</v>
      </c>
      <c r="S131" s="137" t="str">
        <f>'D Master'!W131</f>
        <v>N</v>
      </c>
      <c r="T131" s="137" t="str">
        <f>'D Master'!X131</f>
        <v>N</v>
      </c>
      <c r="U131" s="137" t="str">
        <f>'D Master'!Y131</f>
        <v>Y</v>
      </c>
      <c r="V131" s="137" t="str">
        <f>'D Master'!Z131</f>
        <v>Y</v>
      </c>
      <c r="W131" s="139">
        <f>'D Master'!AA131</f>
        <v>-17.763020186550442</v>
      </c>
      <c r="X131" s="139">
        <f>'D Master'!AB131</f>
        <v>-36.701146957546158</v>
      </c>
      <c r="Y131" s="139">
        <f>'D Master'!AC131</f>
        <v>19.707222317408743</v>
      </c>
      <c r="Z131" s="139">
        <f>'D Master'!AD131</f>
        <v>66.923319452604233</v>
      </c>
      <c r="AA131" s="137" t="str">
        <f t="shared" si="15"/>
        <v>Y</v>
      </c>
      <c r="AB131" s="137" t="str">
        <f t="shared" si="16"/>
        <v>N</v>
      </c>
      <c r="AC131" s="137" t="str">
        <f t="shared" si="17"/>
        <v>N</v>
      </c>
      <c r="AE131" s="137" t="str">
        <f>'D Master'!AM131</f>
        <v>Y</v>
      </c>
      <c r="AF131" s="137" t="str">
        <f>'D Master'!AN131</f>
        <v>N</v>
      </c>
      <c r="AG131" s="137" t="str">
        <f>'D Master'!AO131</f>
        <v>Y</v>
      </c>
      <c r="AH131" s="137" t="str">
        <f>'D Master'!AP131</f>
        <v>Y</v>
      </c>
      <c r="AI131" s="139">
        <f>'D Master'!AQ131</f>
        <v>0.65127294256956436</v>
      </c>
      <c r="AJ131" s="139">
        <f>'D Master'!AR131</f>
        <v>-29.975124378109452</v>
      </c>
      <c r="AK131" s="139">
        <f>'D Master'!AS131</f>
        <v>40.232558139534895</v>
      </c>
      <c r="AL131" s="139">
        <f>'D Master'!AT131</f>
        <v>14.743162108072042</v>
      </c>
      <c r="AM131" s="137" t="str">
        <f t="shared" si="18"/>
        <v>Y</v>
      </c>
      <c r="AN131" s="137" t="str">
        <f t="shared" si="19"/>
        <v>N</v>
      </c>
      <c r="AO131" s="137" t="str">
        <f t="shared" si="20"/>
        <v>Y</v>
      </c>
    </row>
    <row r="132" spans="1:41" x14ac:dyDescent="0.3">
      <c r="A132" s="137" t="str">
        <f>'D Data'!A132</f>
        <v>TCS</v>
      </c>
      <c r="C132" s="137" t="str">
        <f>'D Master'!G132</f>
        <v>Y</v>
      </c>
      <c r="D132" s="137" t="str">
        <f>'D Master'!H132</f>
        <v>Y</v>
      </c>
      <c r="E132" s="137" t="str">
        <f>'D Master'!I132</f>
        <v>Y</v>
      </c>
      <c r="F132" s="137" t="str">
        <f>'D Master'!J132</f>
        <v>Y</v>
      </c>
      <c r="G132" s="139">
        <f>'D Master'!K132</f>
        <v>1.3895350013146877</v>
      </c>
      <c r="H132" s="139">
        <f>'D Master'!L132</f>
        <v>1.5778768516425961</v>
      </c>
      <c r="I132" s="139">
        <f>'D Master'!M132</f>
        <v>5.2417904311628641E-2</v>
      </c>
      <c r="J132" s="139">
        <f>'D Master'!N132</f>
        <v>1.2909270730310853</v>
      </c>
      <c r="K132" s="137" t="str">
        <f t="shared" ref="K132:K146" si="21">IF(G132&gt;=H132,"Y","N")</f>
        <v>N</v>
      </c>
      <c r="L132" s="137" t="str">
        <f t="shared" ref="L132:L146" si="22">IF(H132&gt;=I132,"Y","N")</f>
        <v>Y</v>
      </c>
      <c r="M132" s="137" t="str">
        <f t="shared" ref="M132:M146" si="23">IF(I132&gt;=J132,"Y","N")</f>
        <v>N</v>
      </c>
      <c r="O132" s="137">
        <f>'D Master'!R132-'D Master'!S132</f>
        <v>-394586</v>
      </c>
      <c r="P132" s="137">
        <f>'D Master'!S132-'D Master'!T132</f>
        <v>419808</v>
      </c>
      <c r="Q132" s="137">
        <f>'D Master'!T132-'D Master'!U132</f>
        <v>256061</v>
      </c>
      <c r="R132" s="137">
        <f>'D Master'!U132-'D Master'!V132</f>
        <v>1312</v>
      </c>
      <c r="S132" s="137" t="str">
        <f>'D Master'!W132</f>
        <v>N</v>
      </c>
      <c r="T132" s="137" t="str">
        <f>'D Master'!X132</f>
        <v>Y</v>
      </c>
      <c r="U132" s="137" t="str">
        <f>'D Master'!Y132</f>
        <v>Y</v>
      </c>
      <c r="V132" s="137" t="str">
        <f>'D Master'!Z132</f>
        <v>Y</v>
      </c>
      <c r="W132" s="139">
        <f>'D Master'!AA132</f>
        <v>-21.703397642793181</v>
      </c>
      <c r="X132" s="139">
        <f>'D Master'!AB132</f>
        <v>30.02325721102272</v>
      </c>
      <c r="Y132" s="139">
        <f>'D Master'!AC132</f>
        <v>22.417933576428258</v>
      </c>
      <c r="Z132" s="139">
        <f>'D Master'!AD132</f>
        <v>0.11499662986248613</v>
      </c>
      <c r="AA132" s="137" t="str">
        <f t="shared" ref="AA132:AA146" si="24">IF(W132&gt;=X132,"Y","N")</f>
        <v>N</v>
      </c>
      <c r="AB132" s="137" t="str">
        <f t="shared" ref="AB132:AB146" si="25">IF(X132&gt;=Y132,"Y","N")</f>
        <v>Y</v>
      </c>
      <c r="AC132" s="137" t="str">
        <f t="shared" ref="AC132:AC146" si="26">IF(Y132&gt;=Z132,"Y","N")</f>
        <v>Y</v>
      </c>
      <c r="AE132" s="137" t="str">
        <f>'D Master'!AM132</f>
        <v>N</v>
      </c>
      <c r="AF132" s="137" t="str">
        <f>'D Master'!AN132</f>
        <v>Y</v>
      </c>
      <c r="AG132" s="137" t="str">
        <f>'D Master'!AO132</f>
        <v>Y</v>
      </c>
      <c r="AH132" s="137" t="str">
        <f>'D Master'!AP132</f>
        <v>Y</v>
      </c>
      <c r="AI132" s="139">
        <f>'D Master'!AQ132</f>
        <v>-27.310138421249537</v>
      </c>
      <c r="AJ132" s="139">
        <f>'D Master'!AR132</f>
        <v>6.2400635930047708</v>
      </c>
      <c r="AK132" s="139">
        <f>'D Master'!AS132</f>
        <v>40.912909549145894</v>
      </c>
      <c r="AL132" s="139">
        <f>'D Master'!AT132</f>
        <v>16.699346405228756</v>
      </c>
      <c r="AM132" s="137" t="str">
        <f t="shared" ref="AM132:AM146" si="27">IF(AI132&gt;=AJ132,"Y","N")</f>
        <v>N</v>
      </c>
      <c r="AN132" s="137" t="str">
        <f t="shared" ref="AN132:AN146" si="28">IF(AJ132&gt;=AK132,"Y","N")</f>
        <v>N</v>
      </c>
      <c r="AO132" s="137" t="str">
        <f t="shared" ref="AO132:AO146" si="29">IF(AK132&gt;=AL132,"Y","N")</f>
        <v>Y</v>
      </c>
    </row>
    <row r="133" spans="1:41" x14ac:dyDescent="0.3">
      <c r="A133" s="137" t="str">
        <f>'D Data'!A133</f>
        <v>TECHM</v>
      </c>
      <c r="C133" s="137" t="str">
        <f>'D Master'!G133</f>
        <v>Y</v>
      </c>
      <c r="D133" s="137" t="str">
        <f>'D Master'!H133</f>
        <v>N</v>
      </c>
      <c r="E133" s="137" t="str">
        <f>'D Master'!I133</f>
        <v>Y</v>
      </c>
      <c r="F133" s="137" t="str">
        <f>'D Master'!J133</f>
        <v>Y</v>
      </c>
      <c r="G133" s="139">
        <f>'D Master'!K133</f>
        <v>1.7684389753115057</v>
      </c>
      <c r="H133" s="139">
        <f>'D Master'!L133</f>
        <v>-0.24897226564761038</v>
      </c>
      <c r="I133" s="139">
        <f>'D Master'!M133</f>
        <v>0.73686666407434054</v>
      </c>
      <c r="J133" s="139">
        <f>'D Master'!N133</f>
        <v>1.1703613367690249</v>
      </c>
      <c r="K133" s="137" t="str">
        <f t="shared" si="21"/>
        <v>Y</v>
      </c>
      <c r="L133" s="137" t="str">
        <f t="shared" si="22"/>
        <v>N</v>
      </c>
      <c r="M133" s="137" t="str">
        <f t="shared" si="23"/>
        <v>N</v>
      </c>
      <c r="O133" s="137">
        <f>'D Master'!R133-'D Master'!S133</f>
        <v>1219717</v>
      </c>
      <c r="P133" s="137">
        <f>'D Master'!S133-'D Master'!T133</f>
        <v>-255860</v>
      </c>
      <c r="Q133" s="137">
        <f>'D Master'!T133-'D Master'!U133</f>
        <v>-192638</v>
      </c>
      <c r="R133" s="137">
        <f>'D Master'!U133-'D Master'!V133</f>
        <v>216940</v>
      </c>
      <c r="S133" s="137" t="str">
        <f>'D Master'!W133</f>
        <v>Y</v>
      </c>
      <c r="T133" s="137" t="str">
        <f>'D Master'!X133</f>
        <v>N</v>
      </c>
      <c r="U133" s="137" t="str">
        <f>'D Master'!Y133</f>
        <v>N</v>
      </c>
      <c r="V133" s="137" t="str">
        <f>'D Master'!Z133</f>
        <v>Y</v>
      </c>
      <c r="W133" s="139">
        <f>'D Master'!AA133</f>
        <v>134.32429664364636</v>
      </c>
      <c r="X133" s="139">
        <f>'D Master'!AB133</f>
        <v>-21.983007116596887</v>
      </c>
      <c r="Y133" s="139">
        <f>'D Master'!AC133</f>
        <v>-14.200718447045677</v>
      </c>
      <c r="Z133" s="139">
        <f>'D Master'!AD133</f>
        <v>19.036554150282949</v>
      </c>
      <c r="AA133" s="137" t="str">
        <f t="shared" si="24"/>
        <v>Y</v>
      </c>
      <c r="AB133" s="137" t="str">
        <f t="shared" si="25"/>
        <v>N</v>
      </c>
      <c r="AC133" s="137" t="str">
        <f t="shared" si="26"/>
        <v>N</v>
      </c>
      <c r="AE133" s="137" t="str">
        <f>'D Master'!AM133</f>
        <v>Y</v>
      </c>
      <c r="AF133" s="137" t="str">
        <f>'D Master'!AN133</f>
        <v>N</v>
      </c>
      <c r="AG133" s="137" t="str">
        <f>'D Master'!AO133</f>
        <v>N</v>
      </c>
      <c r="AH133" s="137" t="str">
        <f>'D Master'!AP133</f>
        <v>Y</v>
      </c>
      <c r="AI133" s="139">
        <f>'D Master'!AQ133</f>
        <v>39.888111888111879</v>
      </c>
      <c r="AJ133" s="139">
        <f>'D Master'!AR133</f>
        <v>-14.820109602096734</v>
      </c>
      <c r="AK133" s="139">
        <f>'D Master'!AS133</f>
        <v>-5.8968609865470905</v>
      </c>
      <c r="AL133" s="139">
        <f>'D Master'!AT133</f>
        <v>28.530259365994233</v>
      </c>
      <c r="AM133" s="137" t="str">
        <f t="shared" si="27"/>
        <v>Y</v>
      </c>
      <c r="AN133" s="137" t="str">
        <f t="shared" si="28"/>
        <v>N</v>
      </c>
      <c r="AO133" s="137" t="str">
        <f t="shared" si="29"/>
        <v>N</v>
      </c>
    </row>
    <row r="134" spans="1:41" x14ac:dyDescent="0.3">
      <c r="A134" s="137" t="str">
        <f>'D Data'!A134</f>
        <v>TITAN</v>
      </c>
      <c r="C134" s="137" t="str">
        <f>'D Master'!G134</f>
        <v>N</v>
      </c>
      <c r="D134" s="137" t="str">
        <f>'D Master'!H134</f>
        <v>Y</v>
      </c>
      <c r="E134" s="137" t="str">
        <f>'D Master'!I134</f>
        <v>Y</v>
      </c>
      <c r="F134" s="137" t="str">
        <f>'D Master'!J134</f>
        <v>Y</v>
      </c>
      <c r="G134" s="139">
        <f>'D Master'!K134</f>
        <v>-0.17893510070985222</v>
      </c>
      <c r="H134" s="139">
        <f>'D Master'!L134</f>
        <v>1.0119387366818862</v>
      </c>
      <c r="I134" s="139">
        <f>'D Master'!M134</f>
        <v>1.1340540930573839</v>
      </c>
      <c r="J134" s="139">
        <f>'D Master'!N134</f>
        <v>1.3628329371609618</v>
      </c>
      <c r="K134" s="137" t="str">
        <f t="shared" si="21"/>
        <v>N</v>
      </c>
      <c r="L134" s="137" t="str">
        <f t="shared" si="22"/>
        <v>N</v>
      </c>
      <c r="M134" s="137" t="str">
        <f t="shared" si="23"/>
        <v>N</v>
      </c>
      <c r="O134" s="137">
        <f>'D Master'!R134-'D Master'!S134</f>
        <v>-355166</v>
      </c>
      <c r="P134" s="137">
        <f>'D Master'!S134-'D Master'!T134</f>
        <v>-536148</v>
      </c>
      <c r="Q134" s="137">
        <f>'D Master'!T134-'D Master'!U134</f>
        <v>336807</v>
      </c>
      <c r="R134" s="137">
        <f>'D Master'!U134-'D Master'!V134</f>
        <v>-295708</v>
      </c>
      <c r="S134" s="137" t="str">
        <f>'D Master'!W134</f>
        <v>N</v>
      </c>
      <c r="T134" s="137" t="str">
        <f>'D Master'!X134</f>
        <v>N</v>
      </c>
      <c r="U134" s="137" t="str">
        <f>'D Master'!Y134</f>
        <v>Y</v>
      </c>
      <c r="V134" s="137" t="str">
        <f>'D Master'!Z134</f>
        <v>N</v>
      </c>
      <c r="W134" s="139">
        <f>'D Master'!AA134</f>
        <v>-37.122830635956568</v>
      </c>
      <c r="X134" s="139">
        <f>'D Master'!AB134</f>
        <v>-35.913670221317183</v>
      </c>
      <c r="Y134" s="139">
        <f>'D Master'!AC134</f>
        <v>29.133713874469862</v>
      </c>
      <c r="Z134" s="139">
        <f>'D Master'!AD134</f>
        <v>-20.368636867406309</v>
      </c>
      <c r="AA134" s="137" t="str">
        <f t="shared" si="24"/>
        <v>N</v>
      </c>
      <c r="AB134" s="137" t="str">
        <f t="shared" si="25"/>
        <v>N</v>
      </c>
      <c r="AC134" s="137" t="str">
        <f t="shared" si="26"/>
        <v>Y</v>
      </c>
      <c r="AE134" s="137" t="str">
        <f>'D Master'!AM134</f>
        <v>N</v>
      </c>
      <c r="AF134" s="137" t="str">
        <f>'D Master'!AN134</f>
        <v>N</v>
      </c>
      <c r="AG134" s="137" t="str">
        <f>'D Master'!AO134</f>
        <v>Y</v>
      </c>
      <c r="AH134" s="137" t="str">
        <f>'D Master'!AP134</f>
        <v>Y</v>
      </c>
      <c r="AI134" s="139">
        <f>'D Master'!AQ134</f>
        <v>-28.697264719517847</v>
      </c>
      <c r="AJ134" s="139">
        <f>'D Master'!AR134</f>
        <v>-1.6415868673050591</v>
      </c>
      <c r="AK134" s="139">
        <f>'D Master'!AS134</f>
        <v>16.555939410045166</v>
      </c>
      <c r="AL134" s="139">
        <f>'D Master'!AT134</f>
        <v>20.146871008939982</v>
      </c>
      <c r="AM134" s="137" t="str">
        <f t="shared" si="27"/>
        <v>N</v>
      </c>
      <c r="AN134" s="137" t="str">
        <f t="shared" si="28"/>
        <v>N</v>
      </c>
      <c r="AO134" s="137" t="str">
        <f t="shared" si="29"/>
        <v>N</v>
      </c>
    </row>
    <row r="135" spans="1:41" x14ac:dyDescent="0.3">
      <c r="A135" s="137" t="str">
        <f>'D Data'!A135</f>
        <v>TORNTPHARM</v>
      </c>
      <c r="C135" s="137" t="str">
        <f>'D Master'!G135</f>
        <v>Y</v>
      </c>
      <c r="D135" s="137" t="str">
        <f>'D Master'!H135</f>
        <v>Y</v>
      </c>
      <c r="E135" s="137" t="str">
        <f>'D Master'!I135</f>
        <v>Y</v>
      </c>
      <c r="F135" s="137" t="str">
        <f>'D Master'!J135</f>
        <v>N</v>
      </c>
      <c r="G135" s="139">
        <f>'D Master'!K135</f>
        <v>0.32200605540658134</v>
      </c>
      <c r="H135" s="139">
        <f>'D Master'!L135</f>
        <v>2.1267483891246313</v>
      </c>
      <c r="I135" s="139">
        <f>'D Master'!M135</f>
        <v>1.9576738652341594</v>
      </c>
      <c r="J135" s="139">
        <f>'D Master'!N135</f>
        <v>-0.34292512335723874</v>
      </c>
      <c r="K135" s="137" t="str">
        <f t="shared" si="21"/>
        <v>N</v>
      </c>
      <c r="L135" s="137" t="str">
        <f t="shared" si="22"/>
        <v>Y</v>
      </c>
      <c r="M135" s="137" t="str">
        <f t="shared" si="23"/>
        <v>Y</v>
      </c>
      <c r="O135" s="137">
        <f>'D Master'!R135-'D Master'!S135</f>
        <v>18051</v>
      </c>
      <c r="P135" s="137">
        <f>'D Master'!S135-'D Master'!T135</f>
        <v>73073</v>
      </c>
      <c r="Q135" s="137">
        <f>'D Master'!T135-'D Master'!U135</f>
        <v>-41466</v>
      </c>
      <c r="R135" s="137">
        <f>'D Master'!U135-'D Master'!V135</f>
        <v>-142813</v>
      </c>
      <c r="S135" s="137" t="str">
        <f>'D Master'!W135</f>
        <v>Y</v>
      </c>
      <c r="T135" s="137" t="str">
        <f>'D Master'!X135</f>
        <v>Y</v>
      </c>
      <c r="U135" s="137" t="str">
        <f>'D Master'!Y135</f>
        <v>N</v>
      </c>
      <c r="V135" s="137" t="str">
        <f>'D Master'!Z135</f>
        <v>N</v>
      </c>
      <c r="W135" s="139">
        <f>'D Master'!AA135</f>
        <v>6.7283679113768358</v>
      </c>
      <c r="X135" s="139">
        <f>'D Master'!AB135</f>
        <v>37.433212608025244</v>
      </c>
      <c r="Y135" s="139">
        <f>'D Master'!AC135</f>
        <v>-17.520228160980249</v>
      </c>
      <c r="Z135" s="139">
        <f>'D Master'!AD135</f>
        <v>-37.633074036596675</v>
      </c>
      <c r="AA135" s="137" t="str">
        <f t="shared" si="24"/>
        <v>N</v>
      </c>
      <c r="AB135" s="137" t="str">
        <f t="shared" si="25"/>
        <v>Y</v>
      </c>
      <c r="AC135" s="137" t="str">
        <f t="shared" si="26"/>
        <v>Y</v>
      </c>
      <c r="AE135" s="137" t="str">
        <f>'D Master'!AM135</f>
        <v>Y</v>
      </c>
      <c r="AF135" s="137" t="str">
        <f>'D Master'!AN135</f>
        <v>Y</v>
      </c>
      <c r="AG135" s="137" t="str">
        <f>'D Master'!AO135</f>
        <v>N</v>
      </c>
      <c r="AH135" s="137" t="str">
        <f>'D Master'!AP135</f>
        <v>Y</v>
      </c>
      <c r="AI135" s="139">
        <f>'D Master'!AQ135</f>
        <v>9.2528451261751474</v>
      </c>
      <c r="AJ135" s="139">
        <f>'D Master'!AR135</f>
        <v>48.275862068965516</v>
      </c>
      <c r="AK135" s="139">
        <f>'D Master'!AS135</f>
        <v>-35.570787047979202</v>
      </c>
      <c r="AL135" s="139">
        <f>'D Master'!AT135</f>
        <v>10.585467851542091</v>
      </c>
      <c r="AM135" s="137" t="str">
        <f t="shared" si="27"/>
        <v>N</v>
      </c>
      <c r="AN135" s="137" t="str">
        <f t="shared" si="28"/>
        <v>Y</v>
      </c>
      <c r="AO135" s="137" t="str">
        <f t="shared" si="29"/>
        <v>N</v>
      </c>
    </row>
    <row r="136" spans="1:41" x14ac:dyDescent="0.3">
      <c r="A136" s="137" t="str">
        <f>'D Data'!A136</f>
        <v>TORNTPOWER</v>
      </c>
      <c r="C136" s="137" t="str">
        <f>'D Master'!G136</f>
        <v>Y</v>
      </c>
      <c r="D136" s="137" t="str">
        <f>'D Master'!H136</f>
        <v>N</v>
      </c>
      <c r="E136" s="137" t="str">
        <f>'D Master'!I136</f>
        <v>N</v>
      </c>
      <c r="F136" s="137" t="str">
        <f>'D Master'!J136</f>
        <v>Y</v>
      </c>
      <c r="G136" s="139">
        <f>'D Master'!K136</f>
        <v>0.79915808859802251</v>
      </c>
      <c r="H136" s="139">
        <f>'D Master'!L136</f>
        <v>-0.41592978319250085</v>
      </c>
      <c r="I136" s="139">
        <f>'D Master'!M136</f>
        <v>-0.75085324232081996</v>
      </c>
      <c r="J136" s="139">
        <f>'D Master'!N136</f>
        <v>2.7589431844750965</v>
      </c>
      <c r="K136" s="137" t="str">
        <f t="shared" si="21"/>
        <v>Y</v>
      </c>
      <c r="L136" s="137" t="str">
        <f t="shared" si="22"/>
        <v>Y</v>
      </c>
      <c r="M136" s="137" t="str">
        <f t="shared" si="23"/>
        <v>N</v>
      </c>
      <c r="O136" s="137">
        <f>'D Master'!R136-'D Master'!S136</f>
        <v>306516</v>
      </c>
      <c r="P136" s="137">
        <f>'D Master'!S136-'D Master'!T136</f>
        <v>57747</v>
      </c>
      <c r="Q136" s="137">
        <f>'D Master'!T136-'D Master'!U136</f>
        <v>-332251</v>
      </c>
      <c r="R136" s="137">
        <f>'D Master'!U136-'D Master'!V136</f>
        <v>455538</v>
      </c>
      <c r="S136" s="137" t="str">
        <f>'D Master'!W136</f>
        <v>Y</v>
      </c>
      <c r="T136" s="137" t="str">
        <f>'D Master'!X136</f>
        <v>Y</v>
      </c>
      <c r="U136" s="137" t="str">
        <f>'D Master'!Y136</f>
        <v>N</v>
      </c>
      <c r="V136" s="137" t="str">
        <f>'D Master'!Z136</f>
        <v>Y</v>
      </c>
      <c r="W136" s="139">
        <f>'D Master'!AA136</f>
        <v>97.621845768719965</v>
      </c>
      <c r="X136" s="139">
        <f>'D Master'!AB136</f>
        <v>22.536645904556739</v>
      </c>
      <c r="Y136" s="139">
        <f>'D Master'!AC136</f>
        <v>-56.458511402970672</v>
      </c>
      <c r="Z136" s="139">
        <f>'D Master'!AD136</f>
        <v>342.6411631527879</v>
      </c>
      <c r="AA136" s="137" t="str">
        <f t="shared" si="24"/>
        <v>Y</v>
      </c>
      <c r="AB136" s="137" t="str">
        <f t="shared" si="25"/>
        <v>Y</v>
      </c>
      <c r="AC136" s="137" t="str">
        <f t="shared" si="26"/>
        <v>N</v>
      </c>
      <c r="AE136" s="137" t="str">
        <f>'D Master'!AM136</f>
        <v>Y</v>
      </c>
      <c r="AF136" s="137" t="str">
        <f>'D Master'!AN136</f>
        <v>Y</v>
      </c>
      <c r="AG136" s="137" t="str">
        <f>'D Master'!AO136</f>
        <v>Y</v>
      </c>
      <c r="AH136" s="137" t="str">
        <f>'D Master'!AP136</f>
        <v>N</v>
      </c>
      <c r="AI136" s="139">
        <f>'D Master'!AQ136</f>
        <v>8.339828526890102</v>
      </c>
      <c r="AJ136" s="139">
        <f>'D Master'!AR136</f>
        <v>120.25751072961373</v>
      </c>
      <c r="AK136" s="139">
        <f>'D Master'!AS136</f>
        <v>15.232443125618209</v>
      </c>
      <c r="AL136" s="139">
        <f>'D Master'!AT136</f>
        <v>-16.307947019867555</v>
      </c>
      <c r="AM136" s="137" t="str">
        <f t="shared" si="27"/>
        <v>N</v>
      </c>
      <c r="AN136" s="137" t="str">
        <f t="shared" si="28"/>
        <v>Y</v>
      </c>
      <c r="AO136" s="137" t="str">
        <f t="shared" si="29"/>
        <v>Y</v>
      </c>
    </row>
    <row r="137" spans="1:41" x14ac:dyDescent="0.3">
      <c r="A137" s="137" t="str">
        <f>'D Data'!A137</f>
        <v>TVSMOTOR</v>
      </c>
      <c r="C137" s="137" t="str">
        <f>'D Master'!G137</f>
        <v>N</v>
      </c>
      <c r="D137" s="137" t="str">
        <f>'D Master'!H137</f>
        <v>Y</v>
      </c>
      <c r="E137" s="137" t="str">
        <f>'D Master'!I137</f>
        <v>N</v>
      </c>
      <c r="F137" s="137" t="str">
        <f>'D Master'!J137</f>
        <v>N</v>
      </c>
      <c r="G137" s="139">
        <f>'D Master'!K137</f>
        <v>-2.35121463810653</v>
      </c>
      <c r="H137" s="139">
        <f>'D Master'!L137</f>
        <v>4.5746938775510175</v>
      </c>
      <c r="I137" s="139">
        <f>'D Master'!M137</f>
        <v>-0.28327689502474751</v>
      </c>
      <c r="J137" s="139">
        <f>'D Master'!N137</f>
        <v>-2.6530159434530427</v>
      </c>
      <c r="K137" s="137" t="str">
        <f t="shared" si="21"/>
        <v>N</v>
      </c>
      <c r="L137" s="137" t="str">
        <f t="shared" si="22"/>
        <v>Y</v>
      </c>
      <c r="M137" s="137" t="str">
        <f t="shared" si="23"/>
        <v>Y</v>
      </c>
      <c r="O137" s="137">
        <f>'D Master'!R137-'D Master'!S137</f>
        <v>-604135</v>
      </c>
      <c r="P137" s="137">
        <f>'D Master'!S137-'D Master'!T137</f>
        <v>64574</v>
      </c>
      <c r="Q137" s="137">
        <f>'D Master'!T137-'D Master'!U137</f>
        <v>105617</v>
      </c>
      <c r="R137" s="137">
        <f>'D Master'!U137-'D Master'!V137</f>
        <v>-627760</v>
      </c>
      <c r="S137" s="137" t="str">
        <f>'D Master'!W137</f>
        <v>N</v>
      </c>
      <c r="T137" s="137" t="str">
        <f>'D Master'!X137</f>
        <v>Y</v>
      </c>
      <c r="U137" s="137" t="str">
        <f>'D Master'!Y137</f>
        <v>Y</v>
      </c>
      <c r="V137" s="137" t="str">
        <f>'D Master'!Z137</f>
        <v>N</v>
      </c>
      <c r="W137" s="139">
        <f>'D Master'!AA137</f>
        <v>-79.5101741067962</v>
      </c>
      <c r="X137" s="139">
        <f>'D Master'!AB137</f>
        <v>9.2879221341480083</v>
      </c>
      <c r="Y137" s="139">
        <f>'D Master'!AC137</f>
        <v>17.912419653002733</v>
      </c>
      <c r="Z137" s="139">
        <f>'D Master'!AD137</f>
        <v>-51.566055249344913</v>
      </c>
      <c r="AA137" s="137" t="str">
        <f t="shared" si="24"/>
        <v>N</v>
      </c>
      <c r="AB137" s="137" t="str">
        <f t="shared" si="25"/>
        <v>N</v>
      </c>
      <c r="AC137" s="137" t="str">
        <f t="shared" si="26"/>
        <v>Y</v>
      </c>
      <c r="AE137" s="137" t="str">
        <f>'D Master'!AM137</f>
        <v>N</v>
      </c>
      <c r="AF137" s="137" t="str">
        <f>'D Master'!AN137</f>
        <v>N</v>
      </c>
      <c r="AG137" s="137" t="str">
        <f>'D Master'!AO137</f>
        <v>Y</v>
      </c>
      <c r="AH137" s="137" t="str">
        <f>'D Master'!AP137</f>
        <v>N</v>
      </c>
      <c r="AI137" s="139">
        <f>'D Master'!AQ137</f>
        <v>-48.544395924308589</v>
      </c>
      <c r="AJ137" s="139">
        <f>'D Master'!AR137</f>
        <v>-46.682188591385334</v>
      </c>
      <c r="AK137" s="139">
        <f>'D Master'!AS137</f>
        <v>38.62291554599247</v>
      </c>
      <c r="AL137" s="139">
        <f>'D Master'!AT137</f>
        <v>-35.361613351877615</v>
      </c>
      <c r="AM137" s="137" t="str">
        <f t="shared" si="27"/>
        <v>N</v>
      </c>
      <c r="AN137" s="137" t="str">
        <f t="shared" si="28"/>
        <v>N</v>
      </c>
      <c r="AO137" s="137" t="str">
        <f t="shared" si="29"/>
        <v>Y</v>
      </c>
    </row>
    <row r="138" spans="1:41" x14ac:dyDescent="0.3">
      <c r="A138" s="137" t="str">
        <f>'D Data'!A138</f>
        <v>UBL</v>
      </c>
      <c r="C138" s="137" t="str">
        <f>'D Master'!G138</f>
        <v>Y</v>
      </c>
      <c r="D138" s="137" t="str">
        <f>'D Master'!H138</f>
        <v>Y</v>
      </c>
      <c r="E138" s="137" t="str">
        <f>'D Master'!I138</f>
        <v>N</v>
      </c>
      <c r="F138" s="137" t="str">
        <f>'D Master'!J138</f>
        <v>N</v>
      </c>
      <c r="G138" s="139">
        <f>'D Master'!K138</f>
        <v>3.3132730785458939</v>
      </c>
      <c r="H138" s="139">
        <f>'D Master'!L138</f>
        <v>2.6254016727819645</v>
      </c>
      <c r="I138" s="139">
        <f>'D Master'!M138</f>
        <v>-0.19106976320996633</v>
      </c>
      <c r="J138" s="139">
        <f>'D Master'!N138</f>
        <v>-2.2631777861763869</v>
      </c>
      <c r="K138" s="137" t="str">
        <f t="shared" si="21"/>
        <v>Y</v>
      </c>
      <c r="L138" s="137" t="str">
        <f t="shared" si="22"/>
        <v>Y</v>
      </c>
      <c r="M138" s="137" t="str">
        <f t="shared" si="23"/>
        <v>Y</v>
      </c>
      <c r="O138" s="137">
        <f>'D Master'!R138-'D Master'!S138</f>
        <v>-163855</v>
      </c>
      <c r="P138" s="137">
        <f>'D Master'!S138-'D Master'!T138</f>
        <v>177601</v>
      </c>
      <c r="Q138" s="137">
        <f>'D Master'!T138-'D Master'!U138</f>
        <v>-4371</v>
      </c>
      <c r="R138" s="137">
        <f>'D Master'!U138-'D Master'!V138</f>
        <v>77875</v>
      </c>
      <c r="S138" s="137" t="str">
        <f>'D Master'!W138</f>
        <v>N</v>
      </c>
      <c r="T138" s="137" t="str">
        <f>'D Master'!X138</f>
        <v>Y</v>
      </c>
      <c r="U138" s="137" t="str">
        <f>'D Master'!Y138</f>
        <v>N</v>
      </c>
      <c r="V138" s="137" t="str">
        <f>'D Master'!Z138</f>
        <v>Y</v>
      </c>
      <c r="W138" s="139">
        <f>'D Master'!AA138</f>
        <v>-47.404752192240153</v>
      </c>
      <c r="X138" s="139">
        <f>'D Master'!AB138</f>
        <v>105.683427551324</v>
      </c>
      <c r="Y138" s="139">
        <f>'D Master'!AC138</f>
        <v>-2.5350740339053828</v>
      </c>
      <c r="Z138" s="139">
        <f>'D Master'!AD138</f>
        <v>82.367313265500385</v>
      </c>
      <c r="AA138" s="137" t="str">
        <f t="shared" si="24"/>
        <v>N</v>
      </c>
      <c r="AB138" s="137" t="str">
        <f t="shared" si="25"/>
        <v>Y</v>
      </c>
      <c r="AC138" s="137" t="str">
        <f t="shared" si="26"/>
        <v>N</v>
      </c>
      <c r="AE138" s="137" t="str">
        <f>'D Master'!AM138</f>
        <v>N</v>
      </c>
      <c r="AF138" s="137" t="str">
        <f>'D Master'!AN138</f>
        <v>N</v>
      </c>
      <c r="AG138" s="137" t="str">
        <f>'D Master'!AO138</f>
        <v>Y</v>
      </c>
      <c r="AH138" s="137" t="str">
        <f>'D Master'!AP138</f>
        <v>Y</v>
      </c>
      <c r="AI138" s="139">
        <f>'D Master'!AQ138</f>
        <v>-32.688172043010752</v>
      </c>
      <c r="AJ138" s="139">
        <f>'D Master'!AR138</f>
        <v>-37.415881561238223</v>
      </c>
      <c r="AK138" s="139">
        <f>'D Master'!AS138</f>
        <v>41.040242976461649</v>
      </c>
      <c r="AL138" s="139">
        <f>'D Master'!AT138</f>
        <v>56.227758007117444</v>
      </c>
      <c r="AM138" s="137" t="str">
        <f t="shared" si="27"/>
        <v>Y</v>
      </c>
      <c r="AN138" s="137" t="str">
        <f t="shared" si="28"/>
        <v>N</v>
      </c>
      <c r="AO138" s="137" t="str">
        <f t="shared" si="29"/>
        <v>N</v>
      </c>
    </row>
    <row r="139" spans="1:41" x14ac:dyDescent="0.3">
      <c r="A139" s="137" t="str">
        <f>'D Data'!A139</f>
        <v>UJJIVAN</v>
      </c>
      <c r="C139" s="137" t="str">
        <f>'D Master'!G139</f>
        <v>N</v>
      </c>
      <c r="D139" s="137" t="str">
        <f>'D Master'!H139</f>
        <v>Y</v>
      </c>
      <c r="E139" s="137" t="str">
        <f>'D Master'!I139</f>
        <v>Y</v>
      </c>
      <c r="F139" s="137" t="str">
        <f>'D Master'!J139</f>
        <v>N</v>
      </c>
      <c r="G139" s="139">
        <f>'D Master'!K139</f>
        <v>-6.234351527290924</v>
      </c>
      <c r="H139" s="139">
        <f>'D Master'!L139</f>
        <v>2.2071524534578648</v>
      </c>
      <c r="I139" s="139">
        <f>'D Master'!M139</f>
        <v>1.1780697779791527</v>
      </c>
      <c r="J139" s="139">
        <f>'D Master'!N139</f>
        <v>-1.1959580455359453</v>
      </c>
      <c r="K139" s="137" t="str">
        <f t="shared" si="21"/>
        <v>N</v>
      </c>
      <c r="L139" s="137" t="str">
        <f t="shared" si="22"/>
        <v>Y</v>
      </c>
      <c r="M139" s="137" t="str">
        <f t="shared" si="23"/>
        <v>Y</v>
      </c>
      <c r="O139" s="137">
        <f>'D Master'!R139-'D Master'!S139</f>
        <v>261123</v>
      </c>
      <c r="P139" s="137">
        <f>'D Master'!S139-'D Master'!T139</f>
        <v>70500</v>
      </c>
      <c r="Q139" s="137">
        <f>'D Master'!T139-'D Master'!U139</f>
        <v>-88038</v>
      </c>
      <c r="R139" s="137">
        <f>'D Master'!U139-'D Master'!V139</f>
        <v>-651800</v>
      </c>
      <c r="S139" s="137" t="str">
        <f>'D Master'!W139</f>
        <v>Y</v>
      </c>
      <c r="T139" s="137" t="str">
        <f>'D Master'!X139</f>
        <v>Y</v>
      </c>
      <c r="U139" s="137" t="str">
        <f>'D Master'!Y139</f>
        <v>N</v>
      </c>
      <c r="V139" s="137" t="str">
        <f>'D Master'!Z139</f>
        <v>N</v>
      </c>
      <c r="W139" s="139">
        <f>'D Master'!AA139</f>
        <v>54.899524428241641</v>
      </c>
      <c r="X139" s="139">
        <f>'D Master'!AB139</f>
        <v>17.401478014898629</v>
      </c>
      <c r="Y139" s="139">
        <f>'D Master'!AC139</f>
        <v>-17.851233636673317</v>
      </c>
      <c r="Z139" s="139">
        <f>'D Master'!AD139</f>
        <v>-56.926957420941569</v>
      </c>
      <c r="AA139" s="137" t="str">
        <f t="shared" si="24"/>
        <v>Y</v>
      </c>
      <c r="AB139" s="137" t="str">
        <f t="shared" si="25"/>
        <v>Y</v>
      </c>
      <c r="AC139" s="137" t="str">
        <f t="shared" si="26"/>
        <v>Y</v>
      </c>
      <c r="AE139" s="137" t="str">
        <f>'D Master'!AM139</f>
        <v>Y</v>
      </c>
      <c r="AF139" s="137" t="str">
        <f>'D Master'!AN139</f>
        <v>N</v>
      </c>
      <c r="AG139" s="137" t="str">
        <f>'D Master'!AO139</f>
        <v>Y</v>
      </c>
      <c r="AH139" s="137" t="str">
        <f>'D Master'!AP139</f>
        <v>N</v>
      </c>
      <c r="AI139" s="139">
        <f>'D Master'!AQ139</f>
        <v>10.144927536231888</v>
      </c>
      <c r="AJ139" s="139">
        <f>'D Master'!AR139</f>
        <v>-14.209591474245112</v>
      </c>
      <c r="AK139" s="139">
        <f>'D Master'!AS139</f>
        <v>61.087267525035763</v>
      </c>
      <c r="AL139" s="139">
        <f>'D Master'!AT139</f>
        <v>-58.565500889152347</v>
      </c>
      <c r="AM139" s="137" t="str">
        <f t="shared" si="27"/>
        <v>Y</v>
      </c>
      <c r="AN139" s="137" t="str">
        <f t="shared" si="28"/>
        <v>N</v>
      </c>
      <c r="AO139" s="137" t="str">
        <f t="shared" si="29"/>
        <v>Y</v>
      </c>
    </row>
    <row r="140" spans="1:41" x14ac:dyDescent="0.3">
      <c r="A140" s="137" t="str">
        <f>'D Data'!A140</f>
        <v>ULTRACEMCO</v>
      </c>
      <c r="C140" s="137" t="str">
        <f>'D Master'!G140</f>
        <v>Y</v>
      </c>
      <c r="D140" s="137" t="str">
        <f>'D Master'!H140</f>
        <v>Y</v>
      </c>
      <c r="E140" s="137" t="str">
        <f>'D Master'!I140</f>
        <v>Y</v>
      </c>
      <c r="F140" s="137" t="str">
        <f>'D Master'!J140</f>
        <v>Y</v>
      </c>
      <c r="G140" s="139">
        <f>'D Master'!K140</f>
        <v>1.8464002526534253</v>
      </c>
      <c r="H140" s="139">
        <f>'D Master'!L140</f>
        <v>0.84483812719491658</v>
      </c>
      <c r="I140" s="139">
        <f>'D Master'!M140</f>
        <v>2.5633173508790312</v>
      </c>
      <c r="J140" s="139">
        <f>'D Master'!N140</f>
        <v>0.58141240385574888</v>
      </c>
      <c r="K140" s="137" t="str">
        <f t="shared" si="21"/>
        <v>Y</v>
      </c>
      <c r="L140" s="137" t="str">
        <f t="shared" si="22"/>
        <v>N</v>
      </c>
      <c r="M140" s="137" t="str">
        <f t="shared" si="23"/>
        <v>Y</v>
      </c>
      <c r="O140" s="137">
        <f>'D Master'!R140-'D Master'!S140</f>
        <v>-44278</v>
      </c>
      <c r="P140" s="137">
        <f>'D Master'!S140-'D Master'!T140</f>
        <v>59373</v>
      </c>
      <c r="Q140" s="137">
        <f>'D Master'!T140-'D Master'!U140</f>
        <v>-247177</v>
      </c>
      <c r="R140" s="137">
        <f>'D Master'!U140-'D Master'!V140</f>
        <v>47690</v>
      </c>
      <c r="S140" s="137" t="str">
        <f>'D Master'!W140</f>
        <v>N</v>
      </c>
      <c r="T140" s="137" t="str">
        <f>'D Master'!X140</f>
        <v>Y</v>
      </c>
      <c r="U140" s="137" t="str">
        <f>'D Master'!Y140</f>
        <v>N</v>
      </c>
      <c r="V140" s="137" t="str">
        <f>'D Master'!Z140</f>
        <v>Y</v>
      </c>
      <c r="W140" s="139">
        <f>'D Master'!AA140</f>
        <v>-19.208294471075636</v>
      </c>
      <c r="X140" s="139">
        <f>'D Master'!AB140</f>
        <v>34.692243867665447</v>
      </c>
      <c r="Y140" s="139">
        <f>'D Master'!AC140</f>
        <v>-59.088159992732812</v>
      </c>
      <c r="Z140" s="139">
        <f>'D Master'!AD140</f>
        <v>12.867314754107205</v>
      </c>
      <c r="AA140" s="137" t="str">
        <f t="shared" si="24"/>
        <v>N</v>
      </c>
      <c r="AB140" s="137" t="str">
        <f t="shared" si="25"/>
        <v>Y</v>
      </c>
      <c r="AC140" s="137" t="str">
        <f t="shared" si="26"/>
        <v>N</v>
      </c>
      <c r="AE140" s="137" t="str">
        <f>'D Master'!AM140</f>
        <v>N</v>
      </c>
      <c r="AF140" s="137" t="str">
        <f>'D Master'!AN140</f>
        <v>Y</v>
      </c>
      <c r="AG140" s="137" t="str">
        <f>'D Master'!AO140</f>
        <v>N</v>
      </c>
      <c r="AH140" s="137" t="str">
        <f>'D Master'!AP140</f>
        <v>N</v>
      </c>
      <c r="AI140" s="139">
        <f>'D Master'!AQ140</f>
        <v>-43.773119605425407</v>
      </c>
      <c r="AJ140" s="139">
        <f>'D Master'!AR140</f>
        <v>97.563946406820918</v>
      </c>
      <c r="AK140" s="139">
        <f>'D Master'!AS140</f>
        <v>-60.270989595935156</v>
      </c>
      <c r="AL140" s="139">
        <f>'D Master'!AT140</f>
        <v>-8.824178248400619</v>
      </c>
      <c r="AM140" s="137" t="str">
        <f t="shared" si="27"/>
        <v>N</v>
      </c>
      <c r="AN140" s="137" t="str">
        <f t="shared" si="28"/>
        <v>Y</v>
      </c>
      <c r="AO140" s="137" t="str">
        <f t="shared" si="29"/>
        <v>N</v>
      </c>
    </row>
    <row r="141" spans="1:41" x14ac:dyDescent="0.3">
      <c r="A141" s="137" t="str">
        <f>'D Data'!A141</f>
        <v>UPL</v>
      </c>
      <c r="C141" s="137" t="str">
        <f>'D Master'!G141</f>
        <v>Y</v>
      </c>
      <c r="D141" s="137" t="str">
        <f>'D Master'!H141</f>
        <v>Y</v>
      </c>
      <c r="E141" s="137" t="str">
        <f>'D Master'!I141</f>
        <v>Y</v>
      </c>
      <c r="F141" s="137" t="str">
        <f>'D Master'!J141</f>
        <v>N</v>
      </c>
      <c r="G141" s="139">
        <f>'D Master'!K141</f>
        <v>1.7287892969223229</v>
      </c>
      <c r="H141" s="139">
        <f>'D Master'!L141</f>
        <v>2.7173759366605443</v>
      </c>
      <c r="I141" s="139">
        <f>'D Master'!M141</f>
        <v>0.54873194586601548</v>
      </c>
      <c r="J141" s="139">
        <f>'D Master'!N141</f>
        <v>-6.3428662725675</v>
      </c>
      <c r="K141" s="137" t="str">
        <f t="shared" si="21"/>
        <v>N</v>
      </c>
      <c r="L141" s="137" t="str">
        <f t="shared" si="22"/>
        <v>Y</v>
      </c>
      <c r="M141" s="137" t="str">
        <f t="shared" si="23"/>
        <v>Y</v>
      </c>
      <c r="O141" s="137">
        <f>'D Master'!R141-'D Master'!S141</f>
        <v>-1094780</v>
      </c>
      <c r="P141" s="137">
        <f>'D Master'!S141-'D Master'!T141</f>
        <v>-112396</v>
      </c>
      <c r="Q141" s="137">
        <f>'D Master'!T141-'D Master'!U141</f>
        <v>-1352173</v>
      </c>
      <c r="R141" s="137">
        <f>'D Master'!U141-'D Master'!V141</f>
        <v>3016817</v>
      </c>
      <c r="S141" s="137" t="str">
        <f>'D Master'!W141</f>
        <v>N</v>
      </c>
      <c r="T141" s="137" t="str">
        <f>'D Master'!X141</f>
        <v>N</v>
      </c>
      <c r="U141" s="137" t="str">
        <f>'D Master'!Y141</f>
        <v>N</v>
      </c>
      <c r="V141" s="137" t="str">
        <f>'D Master'!Z141</f>
        <v>Y</v>
      </c>
      <c r="W141" s="139">
        <f>'D Master'!AA141</f>
        <v>-42.722104956721033</v>
      </c>
      <c r="X141" s="139">
        <f>'D Master'!AB141</f>
        <v>-4.2017871689152386</v>
      </c>
      <c r="Y141" s="139">
        <f>'D Master'!AC141</f>
        <v>-33.576591766344762</v>
      </c>
      <c r="Z141" s="139">
        <f>'D Master'!AD141</f>
        <v>298.60221535306385</v>
      </c>
      <c r="AA141" s="137" t="str">
        <f t="shared" si="24"/>
        <v>N</v>
      </c>
      <c r="AB141" s="137" t="str">
        <f t="shared" si="25"/>
        <v>Y</v>
      </c>
      <c r="AC141" s="137" t="str">
        <f t="shared" si="26"/>
        <v>N</v>
      </c>
      <c r="AE141" s="137" t="str">
        <f>'D Master'!AM141</f>
        <v>N</v>
      </c>
      <c r="AF141" s="137" t="str">
        <f>'D Master'!AN141</f>
        <v>Y</v>
      </c>
      <c r="AG141" s="137" t="str">
        <f>'D Master'!AO141</f>
        <v>N</v>
      </c>
      <c r="AH141" s="137" t="str">
        <f>'D Master'!AP141</f>
        <v>Y</v>
      </c>
      <c r="AI141" s="139">
        <f>'D Master'!AQ141</f>
        <v>-32.362204724409445</v>
      </c>
      <c r="AJ141" s="139">
        <f>'D Master'!AR141</f>
        <v>58.749999999999993</v>
      </c>
      <c r="AK141" s="139">
        <f>'D Master'!AS141</f>
        <v>-25.407925407925408</v>
      </c>
      <c r="AL141" s="139">
        <f>'D Master'!AT141</f>
        <v>16.702937976060937</v>
      </c>
      <c r="AM141" s="137" t="str">
        <f t="shared" si="27"/>
        <v>N</v>
      </c>
      <c r="AN141" s="137" t="str">
        <f t="shared" si="28"/>
        <v>Y</v>
      </c>
      <c r="AO141" s="137" t="str">
        <f t="shared" si="29"/>
        <v>N</v>
      </c>
    </row>
    <row r="142" spans="1:41" x14ac:dyDescent="0.3">
      <c r="A142" s="137" t="str">
        <f>'D Data'!A142</f>
        <v>VEDL</v>
      </c>
      <c r="C142" s="137" t="str">
        <f>'D Master'!G142</f>
        <v>N</v>
      </c>
      <c r="D142" s="137" t="str">
        <f>'D Master'!H142</f>
        <v>Y</v>
      </c>
      <c r="E142" s="137" t="str">
        <f>'D Master'!I142</f>
        <v>N</v>
      </c>
      <c r="F142" s="137" t="str">
        <f>'D Master'!J142</f>
        <v>N</v>
      </c>
      <c r="G142" s="139">
        <f>'D Master'!K142</f>
        <v>-0.78941516566599268</v>
      </c>
      <c r="H142" s="139">
        <f>'D Master'!L142</f>
        <v>1.0107816711590201</v>
      </c>
      <c r="I142" s="139">
        <f>'D Master'!M142</f>
        <v>-2.3898267923700862</v>
      </c>
      <c r="J142" s="139">
        <f>'D Master'!N142</f>
        <v>-2.3340471092077162</v>
      </c>
      <c r="K142" s="137" t="str">
        <f t="shared" si="21"/>
        <v>N</v>
      </c>
      <c r="L142" s="137" t="str">
        <f t="shared" si="22"/>
        <v>Y</v>
      </c>
      <c r="M142" s="137" t="str">
        <f t="shared" si="23"/>
        <v>N</v>
      </c>
      <c r="O142" s="137">
        <f>'D Master'!R142-'D Master'!S142</f>
        <v>-3036399</v>
      </c>
      <c r="P142" s="137">
        <f>'D Master'!S142-'D Master'!T142</f>
        <v>-240457</v>
      </c>
      <c r="Q142" s="137">
        <f>'D Master'!T142-'D Master'!U142</f>
        <v>-1257461</v>
      </c>
      <c r="R142" s="137">
        <f>'D Master'!U142-'D Master'!V142</f>
        <v>-7982953</v>
      </c>
      <c r="S142" s="137" t="str">
        <f>'D Master'!W142</f>
        <v>N</v>
      </c>
      <c r="T142" s="137" t="str">
        <f>'D Master'!X142</f>
        <v>N</v>
      </c>
      <c r="U142" s="137" t="str">
        <f>'D Master'!Y142</f>
        <v>N</v>
      </c>
      <c r="V142" s="137" t="str">
        <f>'D Master'!Z142</f>
        <v>N</v>
      </c>
      <c r="W142" s="139">
        <f>'D Master'!AA142</f>
        <v>-43.83519382253295</v>
      </c>
      <c r="X142" s="139">
        <f>'D Master'!AB142</f>
        <v>-3.3549132596348223</v>
      </c>
      <c r="Y142" s="139">
        <f>'D Master'!AC142</f>
        <v>-14.925760584561953</v>
      </c>
      <c r="Z142" s="139">
        <f>'D Master'!AD142</f>
        <v>-48.653630976095826</v>
      </c>
      <c r="AA142" s="137" t="str">
        <f t="shared" si="24"/>
        <v>N</v>
      </c>
      <c r="AB142" s="137" t="str">
        <f t="shared" si="25"/>
        <v>Y</v>
      </c>
      <c r="AC142" s="137" t="str">
        <f t="shared" si="26"/>
        <v>Y</v>
      </c>
      <c r="AE142" s="137" t="str">
        <f>'D Master'!AM142</f>
        <v>Y</v>
      </c>
      <c r="AF142" s="137" t="str">
        <f>'D Master'!AN142</f>
        <v>N</v>
      </c>
      <c r="AG142" s="137" t="str">
        <f>'D Master'!AO142</f>
        <v>Y</v>
      </c>
      <c r="AH142" s="137" t="str">
        <f>'D Master'!AP142</f>
        <v>Y</v>
      </c>
      <c r="AI142" s="139">
        <f>'D Master'!AQ142</f>
        <v>11.914506593906326</v>
      </c>
      <c r="AJ142" s="139">
        <f>'D Master'!AR142</f>
        <v>-34.397374701670657</v>
      </c>
      <c r="AK142" s="139">
        <f>'D Master'!AS142</f>
        <v>43.739279588336203</v>
      </c>
      <c r="AL142" s="139">
        <f>'D Master'!AT142</f>
        <v>25.107296137339052</v>
      </c>
      <c r="AM142" s="137" t="str">
        <f t="shared" si="27"/>
        <v>Y</v>
      </c>
      <c r="AN142" s="137" t="str">
        <f t="shared" si="28"/>
        <v>N</v>
      </c>
      <c r="AO142" s="137" t="str">
        <f t="shared" si="29"/>
        <v>Y</v>
      </c>
    </row>
    <row r="143" spans="1:41" x14ac:dyDescent="0.3">
      <c r="A143" s="137" t="str">
        <f>'D Data'!A143</f>
        <v>VOLTAS</v>
      </c>
      <c r="C143" s="137" t="str">
        <f>'D Master'!G143</f>
        <v>N</v>
      </c>
      <c r="D143" s="137" t="str">
        <f>'D Master'!H143</f>
        <v>Y</v>
      </c>
      <c r="E143" s="137" t="str">
        <f>'D Master'!I143</f>
        <v>Y</v>
      </c>
      <c r="F143" s="137" t="str">
        <f>'D Master'!J143</f>
        <v>N</v>
      </c>
      <c r="G143" s="139">
        <f>'D Master'!K143</f>
        <v>-1.3538728574527994</v>
      </c>
      <c r="H143" s="139">
        <f>'D Master'!L143</f>
        <v>3.7478897017445085</v>
      </c>
      <c r="I143" s="139">
        <f>'D Master'!M143</f>
        <v>0.22108421503824269</v>
      </c>
      <c r="J143" s="139">
        <f>'D Master'!N143</f>
        <v>-0.68114091102597307</v>
      </c>
      <c r="K143" s="137" t="str">
        <f t="shared" si="21"/>
        <v>N</v>
      </c>
      <c r="L143" s="137" t="str">
        <f t="shared" si="22"/>
        <v>Y</v>
      </c>
      <c r="M143" s="137" t="str">
        <f t="shared" si="23"/>
        <v>Y</v>
      </c>
      <c r="O143" s="137">
        <f>'D Master'!R143-'D Master'!S143</f>
        <v>-1359</v>
      </c>
      <c r="P143" s="137">
        <f>'D Master'!S143-'D Master'!T143</f>
        <v>108308</v>
      </c>
      <c r="Q143" s="137">
        <f>'D Master'!T143-'D Master'!U143</f>
        <v>-334048</v>
      </c>
      <c r="R143" s="137">
        <f>'D Master'!U143-'D Master'!V143</f>
        <v>241136</v>
      </c>
      <c r="S143" s="137" t="str">
        <f>'D Master'!W143</f>
        <v>N</v>
      </c>
      <c r="T143" s="137" t="str">
        <f>'D Master'!X143</f>
        <v>Y</v>
      </c>
      <c r="U143" s="137" t="str">
        <f>'D Master'!Y143</f>
        <v>N</v>
      </c>
      <c r="V143" s="137" t="str">
        <f>'D Master'!Z143</f>
        <v>Y</v>
      </c>
      <c r="W143" s="139">
        <f>'D Master'!AA143</f>
        <v>-0.36226185747834827</v>
      </c>
      <c r="X143" s="139">
        <f>'D Master'!AB143</f>
        <v>40.58987763973991</v>
      </c>
      <c r="Y143" s="139">
        <f>'D Master'!AC143</f>
        <v>-55.592852518709968</v>
      </c>
      <c r="Z143" s="139">
        <f>'D Master'!AD143</f>
        <v>67.029328945064165</v>
      </c>
      <c r="AA143" s="137" t="str">
        <f t="shared" si="24"/>
        <v>N</v>
      </c>
      <c r="AB143" s="137" t="str">
        <f t="shared" si="25"/>
        <v>Y</v>
      </c>
      <c r="AC143" s="137" t="str">
        <f t="shared" si="26"/>
        <v>N</v>
      </c>
      <c r="AE143" s="137" t="str">
        <f>'D Master'!AM143</f>
        <v>N</v>
      </c>
      <c r="AF143" s="137" t="str">
        <f>'D Master'!AN143</f>
        <v>Y</v>
      </c>
      <c r="AG143" s="137" t="str">
        <f>'D Master'!AO143</f>
        <v>N</v>
      </c>
      <c r="AH143" s="137" t="str">
        <f>'D Master'!AP143</f>
        <v>Y</v>
      </c>
      <c r="AI143" s="139">
        <f>'D Master'!AQ143</f>
        <v>-9.4123764950597959</v>
      </c>
      <c r="AJ143" s="139">
        <f>'D Master'!AR143</f>
        <v>51.417322834645688</v>
      </c>
      <c r="AK143" s="139">
        <f>'D Master'!AS143</f>
        <v>-50.9273570324575</v>
      </c>
      <c r="AL143" s="139">
        <f>'D Master'!AT143</f>
        <v>54.784688995215312</v>
      </c>
      <c r="AM143" s="137" t="str">
        <f t="shared" si="27"/>
        <v>N</v>
      </c>
      <c r="AN143" s="137" t="str">
        <f t="shared" si="28"/>
        <v>Y</v>
      </c>
      <c r="AO143" s="137" t="str">
        <f t="shared" si="29"/>
        <v>N</v>
      </c>
    </row>
    <row r="144" spans="1:41" x14ac:dyDescent="0.3">
      <c r="A144" s="137" t="str">
        <f>'D Data'!A144</f>
        <v>WIPRO</v>
      </c>
      <c r="C144" s="137" t="str">
        <f>'D Master'!G144</f>
        <v>Y</v>
      </c>
      <c r="D144" s="137" t="str">
        <f>'D Master'!H144</f>
        <v>Y</v>
      </c>
      <c r="E144" s="137" t="str">
        <f>'D Master'!I144</f>
        <v>Y</v>
      </c>
      <c r="F144" s="137" t="str">
        <f>'D Master'!J144</f>
        <v>Y</v>
      </c>
      <c r="G144" s="139">
        <f>'D Master'!K144</f>
        <v>1.5898251192369445E-2</v>
      </c>
      <c r="H144" s="139">
        <f>'D Master'!L144</f>
        <v>2.4763766699250582</v>
      </c>
      <c r="I144" s="139">
        <f>'D Master'!M144</f>
        <v>0.61745259821867404</v>
      </c>
      <c r="J144" s="139">
        <f>'D Master'!N144</f>
        <v>0.36194132163421805</v>
      </c>
      <c r="K144" s="137" t="str">
        <f t="shared" si="21"/>
        <v>N</v>
      </c>
      <c r="L144" s="137" t="str">
        <f t="shared" si="22"/>
        <v>Y</v>
      </c>
      <c r="M144" s="137" t="str">
        <f t="shared" si="23"/>
        <v>Y</v>
      </c>
      <c r="O144" s="137">
        <f>'D Master'!R144-'D Master'!S144</f>
        <v>-1354923</v>
      </c>
      <c r="P144" s="137">
        <f>'D Master'!S144-'D Master'!T144</f>
        <v>-544387</v>
      </c>
      <c r="Q144" s="137">
        <f>'D Master'!T144-'D Master'!U144</f>
        <v>453036</v>
      </c>
      <c r="R144" s="137">
        <f>'D Master'!U144-'D Master'!V144</f>
        <v>380653</v>
      </c>
      <c r="S144" s="137" t="str">
        <f>'D Master'!W144</f>
        <v>N</v>
      </c>
      <c r="T144" s="137" t="str">
        <f>'D Master'!X144</f>
        <v>N</v>
      </c>
      <c r="U144" s="137" t="str">
        <f>'D Master'!Y144</f>
        <v>Y</v>
      </c>
      <c r="V144" s="137" t="str">
        <f>'D Master'!Z144</f>
        <v>Y</v>
      </c>
      <c r="W144" s="139">
        <f>'D Master'!AA144</f>
        <v>-63.869525292826602</v>
      </c>
      <c r="X144" s="139">
        <f>'D Master'!AB144</f>
        <v>-20.421310243647355</v>
      </c>
      <c r="Y144" s="139">
        <f>'D Master'!AC144</f>
        <v>20.473954724972579</v>
      </c>
      <c r="Z144" s="139">
        <f>'D Master'!AD144</f>
        <v>20.776981480167457</v>
      </c>
      <c r="AA144" s="137" t="str">
        <f t="shared" si="24"/>
        <v>N</v>
      </c>
      <c r="AB144" s="137" t="str">
        <f t="shared" si="25"/>
        <v>N</v>
      </c>
      <c r="AC144" s="137" t="str">
        <f t="shared" si="26"/>
        <v>N</v>
      </c>
      <c r="AE144" s="137" t="str">
        <f>'D Master'!AM144</f>
        <v>N</v>
      </c>
      <c r="AF144" s="137" t="str">
        <f>'D Master'!AN144</f>
        <v>N</v>
      </c>
      <c r="AG144" s="137" t="str">
        <f>'D Master'!AO144</f>
        <v>N</v>
      </c>
      <c r="AH144" s="137" t="str">
        <f>'D Master'!AP144</f>
        <v>Y</v>
      </c>
      <c r="AI144" s="139">
        <f>'D Master'!AQ144</f>
        <v>-43.884408602150543</v>
      </c>
      <c r="AJ144" s="139">
        <f>'D Master'!AR144</f>
        <v>-13.938692886061299</v>
      </c>
      <c r="AK144" s="139">
        <f>'D Master'!AS144</f>
        <v>-10.251751881650668</v>
      </c>
      <c r="AL144" s="139">
        <f>'D Master'!AT144</f>
        <v>51.992110453648912</v>
      </c>
      <c r="AM144" s="137" t="str">
        <f t="shared" si="27"/>
        <v>N</v>
      </c>
      <c r="AN144" s="137" t="str">
        <f t="shared" si="28"/>
        <v>N</v>
      </c>
      <c r="AO144" s="137" t="str">
        <f t="shared" si="29"/>
        <v>N</v>
      </c>
    </row>
    <row r="145" spans="1:41" x14ac:dyDescent="0.3">
      <c r="A145" s="137" t="str">
        <f>'D Data'!A145</f>
        <v>YESBANK</v>
      </c>
      <c r="C145" s="137" t="str">
        <f>'D Master'!G145</f>
        <v>N</v>
      </c>
      <c r="D145" s="137" t="str">
        <f>'D Master'!H145</f>
        <v>N</v>
      </c>
      <c r="E145" s="137" t="str">
        <f>'D Master'!I145</f>
        <v>N</v>
      </c>
      <c r="F145" s="137" t="str">
        <f>'D Master'!J145</f>
        <v>N</v>
      </c>
      <c r="G145" s="139">
        <f>'D Master'!K145</f>
        <v>-2.1418020679468177</v>
      </c>
      <c r="H145" s="139">
        <f>'D Master'!L145</f>
        <v>-0.58737151248164521</v>
      </c>
      <c r="I145" s="139">
        <f>'D Master'!M145</f>
        <v>-1.3758146270818341</v>
      </c>
      <c r="J145" s="139">
        <f>'D Master'!N145</f>
        <v>-0.18070112034694871</v>
      </c>
      <c r="K145" s="137" t="str">
        <f t="shared" si="21"/>
        <v>N</v>
      </c>
      <c r="L145" s="137" t="str">
        <f t="shared" si="22"/>
        <v>Y</v>
      </c>
      <c r="M145" s="137" t="str">
        <f t="shared" si="23"/>
        <v>N</v>
      </c>
      <c r="O145" s="137">
        <f>'D Master'!R145-'D Master'!S145</f>
        <v>608148</v>
      </c>
      <c r="P145" s="137">
        <f>'D Master'!S145-'D Master'!T145</f>
        <v>404061</v>
      </c>
      <c r="Q145" s="137">
        <f>'D Master'!T145-'D Master'!U145</f>
        <v>123066</v>
      </c>
      <c r="R145" s="137">
        <f>'D Master'!U145-'D Master'!V145</f>
        <v>-1213515</v>
      </c>
      <c r="S145" s="137" t="str">
        <f>'D Master'!W145</f>
        <v>Y</v>
      </c>
      <c r="T145" s="137" t="str">
        <f>'D Master'!X145</f>
        <v>Y</v>
      </c>
      <c r="U145" s="137" t="str">
        <f>'D Master'!Y145</f>
        <v>Y</v>
      </c>
      <c r="V145" s="137" t="str">
        <f>'D Master'!Z145</f>
        <v>N</v>
      </c>
      <c r="W145" s="139">
        <f>'D Master'!AA145</f>
        <v>12.308109535755159</v>
      </c>
      <c r="X145" s="139">
        <f>'D Master'!AB145</f>
        <v>8.9059580240045459</v>
      </c>
      <c r="Y145" s="139">
        <f>'D Master'!AC145</f>
        <v>2.7881414836920024</v>
      </c>
      <c r="Z145" s="139">
        <f>'D Master'!AD145</f>
        <v>-21.564311053212101</v>
      </c>
      <c r="AA145" s="137" t="str">
        <f t="shared" si="24"/>
        <v>Y</v>
      </c>
      <c r="AB145" s="137" t="str">
        <f t="shared" si="25"/>
        <v>Y</v>
      </c>
      <c r="AC145" s="137" t="str">
        <f t="shared" si="26"/>
        <v>Y</v>
      </c>
      <c r="AE145" s="137" t="str">
        <f>'D Master'!AM145</f>
        <v>N</v>
      </c>
      <c r="AF145" s="137" t="str">
        <f>'D Master'!AN145</f>
        <v>N</v>
      </c>
      <c r="AG145" s="137" t="str">
        <f>'D Master'!AO145</f>
        <v>Y</v>
      </c>
      <c r="AH145" s="137" t="str">
        <f>'D Master'!AP145</f>
        <v>N</v>
      </c>
      <c r="AI145" s="139">
        <f>'D Master'!AQ145</f>
        <v>-6.8627450980392091</v>
      </c>
      <c r="AJ145" s="139">
        <f>'D Master'!AR145</f>
        <v>-10.683012259194403</v>
      </c>
      <c r="AK145" s="139">
        <f>'D Master'!AS145</f>
        <v>67.26473819113879</v>
      </c>
      <c r="AL145" s="139">
        <f>'D Master'!AT145</f>
        <v>-0.69090909090909558</v>
      </c>
      <c r="AM145" s="137" t="str">
        <f t="shared" si="27"/>
        <v>Y</v>
      </c>
      <c r="AN145" s="137" t="str">
        <f t="shared" si="28"/>
        <v>N</v>
      </c>
      <c r="AO145" s="137" t="str">
        <f t="shared" si="29"/>
        <v>Y</v>
      </c>
    </row>
    <row r="146" spans="1:41" x14ac:dyDescent="0.3">
      <c r="A146" s="137" t="str">
        <f>'D Data'!A146</f>
        <v>ZEEL</v>
      </c>
      <c r="C146" s="137" t="str">
        <f>'D Master'!G146</f>
        <v>Y</v>
      </c>
      <c r="D146" s="137" t="str">
        <f>'D Master'!H146</f>
        <v>Y</v>
      </c>
      <c r="E146" s="137" t="str">
        <f>'D Master'!I146</f>
        <v>Y</v>
      </c>
      <c r="F146" s="137" t="str">
        <f>'D Master'!J146</f>
        <v>N</v>
      </c>
      <c r="G146" s="139">
        <f>'D Master'!K146</f>
        <v>2.4257899776571867</v>
      </c>
      <c r="H146" s="139">
        <f>'D Master'!L146</f>
        <v>2.506216463813645</v>
      </c>
      <c r="I146" s="139">
        <f>'D Master'!M146</f>
        <v>0.43375394321766336</v>
      </c>
      <c r="J146" s="139">
        <f>'D Master'!N146</f>
        <v>-0.49699189118492743</v>
      </c>
      <c r="K146" s="137" t="str">
        <f t="shared" si="21"/>
        <v>N</v>
      </c>
      <c r="L146" s="137" t="str">
        <f t="shared" si="22"/>
        <v>Y</v>
      </c>
      <c r="M146" s="137" t="str">
        <f t="shared" si="23"/>
        <v>Y</v>
      </c>
      <c r="O146" s="137">
        <f>'D Master'!R146-'D Master'!S146</f>
        <v>4093519</v>
      </c>
      <c r="P146" s="137">
        <f>'D Master'!S146-'D Master'!T146</f>
        <v>-424216</v>
      </c>
      <c r="Q146" s="137">
        <f>'D Master'!T146-'D Master'!U146</f>
        <v>-2477305</v>
      </c>
      <c r="R146" s="137">
        <f>'D Master'!U146-'D Master'!V146</f>
        <v>180074</v>
      </c>
      <c r="S146" s="137" t="str">
        <f>'D Master'!W146</f>
        <v>Y</v>
      </c>
      <c r="T146" s="137" t="str">
        <f>'D Master'!X146</f>
        <v>N</v>
      </c>
      <c r="U146" s="137" t="str">
        <f>'D Master'!Y146</f>
        <v>N</v>
      </c>
      <c r="V146" s="137" t="str">
        <f>'D Master'!Z146</f>
        <v>Y</v>
      </c>
      <c r="W146" s="139">
        <f>'D Master'!AA146</f>
        <v>275.31208280509662</v>
      </c>
      <c r="X146" s="139">
        <f>'D Master'!AB146</f>
        <v>-22.197698580018326</v>
      </c>
      <c r="Y146" s="139">
        <f>'D Master'!AC146</f>
        <v>-56.451392379795216</v>
      </c>
      <c r="Z146" s="139">
        <f>'D Master'!AD146</f>
        <v>4.2790078302179113</v>
      </c>
      <c r="AA146" s="137" t="str">
        <f t="shared" si="24"/>
        <v>Y</v>
      </c>
      <c r="AB146" s="137" t="str">
        <f t="shared" si="25"/>
        <v>Y</v>
      </c>
      <c r="AC146" s="137" t="str">
        <f t="shared" si="26"/>
        <v>N</v>
      </c>
      <c r="AE146" s="137" t="str">
        <f>'D Master'!AM146</f>
        <v>Y</v>
      </c>
      <c r="AF146" s="137" t="str">
        <f>'D Master'!AN146</f>
        <v>N</v>
      </c>
      <c r="AG146" s="137" t="str">
        <f>'D Master'!AO146</f>
        <v>N</v>
      </c>
      <c r="AH146" s="137" t="str">
        <f>'D Master'!AP146</f>
        <v>Y</v>
      </c>
      <c r="AI146" s="139">
        <f>'D Master'!AQ146</f>
        <v>51.616266944734093</v>
      </c>
      <c r="AJ146" s="139">
        <f>'D Master'!AR146</f>
        <v>-31.056793673616106</v>
      </c>
      <c r="AK146" s="139">
        <f>'D Master'!AS146</f>
        <v>-30.796019900497519</v>
      </c>
      <c r="AL146" s="139">
        <f>'D Master'!AT146</f>
        <v>14.074914869466518</v>
      </c>
      <c r="AM146" s="137" t="str">
        <f t="shared" si="27"/>
        <v>Y</v>
      </c>
      <c r="AN146" s="137" t="str">
        <f t="shared" si="28"/>
        <v>N</v>
      </c>
      <c r="AO146" s="137" t="str">
        <f t="shared" si="29"/>
        <v>N</v>
      </c>
    </row>
  </sheetData>
  <sheetProtection algorithmName="SHA-512" hashValue="iGiUK554T8XHF1R3TM+9aukn8nUG8Xz4QewvcjTyBXd2oFak/VGVZpTkU3Wa/RmsJ6YGAOs6lNnrCLKiuBaf1Q==" saltValue="jLx2I7SIIAunC+dFOg5fmQ==" spinCount="100000" sheet="1" objects="1" scenarios="1"/>
  <autoFilter ref="A2:AO2" xr:uid="{D114CFB5-C0E4-403B-AA47-A06FEC5A58E0}"/>
  <sortState xmlns:xlrd2="http://schemas.microsoft.com/office/spreadsheetml/2017/richdata2" ref="A3:A156">
    <sortCondition ref="A3"/>
  </sortState>
  <mergeCells count="10">
    <mergeCell ref="AM1:AO1"/>
    <mergeCell ref="AI1:AL1"/>
    <mergeCell ref="C1:F1"/>
    <mergeCell ref="G1:J1"/>
    <mergeCell ref="O1:R1"/>
    <mergeCell ref="S1:V1"/>
    <mergeCell ref="W1:Z1"/>
    <mergeCell ref="AE1:AH1"/>
    <mergeCell ref="K1:M1"/>
    <mergeCell ref="AA1:AC1"/>
  </mergeCells>
  <pageMargins left="0.7" right="0.7" top="0.75" bottom="0.75" header="0.3" footer="0.3"/>
  <pageSetup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W146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5" bestFit="1" customWidth="1"/>
    <col min="6" max="6" width="8.44140625" customWidth="1"/>
    <col min="7" max="7" width="5.44140625" customWidth="1"/>
    <col min="8" max="8" width="5.33203125" customWidth="1"/>
    <col min="9" max="9" width="5.6640625" customWidth="1"/>
    <col min="10" max="10" width="5.44140625" customWidth="1"/>
    <col min="11" max="11" width="6.88671875" customWidth="1"/>
    <col min="12" max="12" width="7.88671875" customWidth="1"/>
    <col min="13" max="13" width="8" customWidth="1"/>
    <col min="15" max="15" width="6.109375" customWidth="1"/>
    <col min="16" max="16" width="5.6640625" customWidth="1"/>
    <col min="17" max="17" width="5.5546875" customWidth="1"/>
    <col min="23" max="23" width="5.88671875" customWidth="1"/>
    <col min="24" max="24" width="5.5546875" customWidth="1"/>
    <col min="25" max="25" width="6.109375" customWidth="1"/>
    <col min="26" max="26" width="5.88671875" customWidth="1"/>
    <col min="31" max="31" width="6.44140625" customWidth="1"/>
    <col min="32" max="32" width="7" customWidth="1"/>
    <col min="33" max="33" width="6.33203125" customWidth="1"/>
    <col min="34" max="34" width="8.33203125" customWidth="1"/>
    <col min="35" max="35" width="7.44140625" customWidth="1"/>
    <col min="36" max="36" width="7.33203125" customWidth="1"/>
    <col min="37" max="37" width="7.44140625" customWidth="1"/>
    <col min="38" max="38" width="7.88671875" customWidth="1"/>
    <col min="39" max="39" width="5.44140625" customWidth="1"/>
    <col min="40" max="40" width="5.88671875" customWidth="1"/>
    <col min="41" max="41" width="5.44140625" customWidth="1"/>
    <col min="42" max="42" width="5" customWidth="1"/>
    <col min="47" max="47" width="6.109375" customWidth="1"/>
    <col min="48" max="48" width="6.44140625" customWidth="1"/>
    <col min="49" max="49" width="6.109375" customWidth="1"/>
  </cols>
  <sheetData>
    <row r="1" spans="1:49" ht="15.6" x14ac:dyDescent="0.3">
      <c r="A1" s="1"/>
      <c r="B1" s="97" t="s">
        <v>337</v>
      </c>
      <c r="C1" s="97"/>
      <c r="D1" s="97"/>
      <c r="E1" s="97"/>
      <c r="F1" s="97"/>
      <c r="G1" s="1"/>
      <c r="H1" s="1"/>
      <c r="I1" s="1"/>
      <c r="J1" s="1"/>
      <c r="K1" s="99" t="s">
        <v>338</v>
      </c>
      <c r="L1" s="99"/>
      <c r="M1" s="99"/>
      <c r="N1" s="99"/>
      <c r="O1" s="1"/>
      <c r="P1" s="1"/>
      <c r="Q1" s="1"/>
      <c r="R1" s="101" t="s">
        <v>331</v>
      </c>
      <c r="S1" s="101"/>
      <c r="T1" s="101"/>
      <c r="U1" s="101"/>
      <c r="V1" s="101"/>
      <c r="W1" s="1"/>
      <c r="X1" s="1"/>
      <c r="Y1" s="1"/>
      <c r="Z1" s="1"/>
      <c r="AA1" s="99" t="s">
        <v>393</v>
      </c>
      <c r="AB1" s="99"/>
      <c r="AC1" s="99"/>
      <c r="AD1" s="99"/>
      <c r="AE1" s="1"/>
      <c r="AF1" s="1"/>
      <c r="AG1" s="1"/>
      <c r="AH1" s="100" t="s">
        <v>332</v>
      </c>
      <c r="AI1" s="100"/>
      <c r="AJ1" s="100"/>
      <c r="AK1" s="100"/>
      <c r="AL1" s="100"/>
      <c r="AM1" s="1"/>
      <c r="AN1" s="1"/>
      <c r="AO1" s="1"/>
      <c r="AP1" s="1"/>
      <c r="AQ1" s="99" t="s">
        <v>339</v>
      </c>
      <c r="AR1" s="99"/>
      <c r="AS1" s="99"/>
      <c r="AT1" s="99"/>
      <c r="AU1" s="1"/>
      <c r="AV1" s="1"/>
      <c r="AW1" s="1"/>
    </row>
    <row r="2" spans="1:49" s="51" customFormat="1" x14ac:dyDescent="0.3">
      <c r="A2" s="50" t="s">
        <v>0</v>
      </c>
      <c r="B2" s="50" t="s">
        <v>1</v>
      </c>
      <c r="C2" s="50" t="s">
        <v>2</v>
      </c>
      <c r="D2" s="50" t="s">
        <v>3</v>
      </c>
      <c r="E2" s="50" t="s">
        <v>149</v>
      </c>
      <c r="F2" s="50" t="s">
        <v>150</v>
      </c>
      <c r="G2" s="50" t="s">
        <v>1</v>
      </c>
      <c r="H2" s="50" t="s">
        <v>2</v>
      </c>
      <c r="I2" s="50" t="s">
        <v>3</v>
      </c>
      <c r="J2" s="50" t="s">
        <v>149</v>
      </c>
      <c r="K2" s="50" t="s">
        <v>4</v>
      </c>
      <c r="L2" s="50" t="s">
        <v>5</v>
      </c>
      <c r="M2" s="50" t="s">
        <v>6</v>
      </c>
      <c r="N2" s="50" t="s">
        <v>151</v>
      </c>
      <c r="O2" s="50" t="s">
        <v>1</v>
      </c>
      <c r="P2" s="50" t="s">
        <v>2</v>
      </c>
      <c r="Q2" s="50" t="s">
        <v>3</v>
      </c>
      <c r="R2" s="50" t="s">
        <v>1</v>
      </c>
      <c r="S2" s="50" t="s">
        <v>2</v>
      </c>
      <c r="T2" s="50" t="s">
        <v>3</v>
      </c>
      <c r="U2" s="50" t="s">
        <v>149</v>
      </c>
      <c r="V2" s="50" t="s">
        <v>150</v>
      </c>
      <c r="W2" s="50" t="s">
        <v>1</v>
      </c>
      <c r="X2" s="50" t="s">
        <v>2</v>
      </c>
      <c r="Y2" s="50" t="s">
        <v>3</v>
      </c>
      <c r="Z2" s="50" t="s">
        <v>149</v>
      </c>
      <c r="AA2" s="50" t="s">
        <v>154</v>
      </c>
      <c r="AB2" s="50" t="s">
        <v>155</v>
      </c>
      <c r="AC2" s="50" t="s">
        <v>156</v>
      </c>
      <c r="AD2" s="50" t="s">
        <v>157</v>
      </c>
      <c r="AE2" s="50" t="s">
        <v>1</v>
      </c>
      <c r="AF2" s="50" t="s">
        <v>2</v>
      </c>
      <c r="AG2" s="50" t="s">
        <v>3</v>
      </c>
      <c r="AH2" s="50" t="s">
        <v>1</v>
      </c>
      <c r="AI2" s="50" t="s">
        <v>2</v>
      </c>
      <c r="AJ2" s="50" t="s">
        <v>3</v>
      </c>
      <c r="AK2" s="50" t="s">
        <v>149</v>
      </c>
      <c r="AL2" s="50" t="s">
        <v>150</v>
      </c>
      <c r="AM2" s="50" t="s">
        <v>1</v>
      </c>
      <c r="AN2" s="50" t="s">
        <v>2</v>
      </c>
      <c r="AO2" s="50" t="s">
        <v>3</v>
      </c>
      <c r="AP2" s="50" t="s">
        <v>149</v>
      </c>
      <c r="AQ2" s="50" t="s">
        <v>4</v>
      </c>
      <c r="AR2" s="50" t="s">
        <v>5</v>
      </c>
      <c r="AS2" s="50" t="s">
        <v>6</v>
      </c>
      <c r="AT2" s="50" t="s">
        <v>151</v>
      </c>
      <c r="AU2" s="50" t="s">
        <v>1</v>
      </c>
      <c r="AV2" s="50" t="s">
        <v>2</v>
      </c>
      <c r="AW2" s="50" t="s">
        <v>3</v>
      </c>
    </row>
    <row r="3" spans="1:49" x14ac:dyDescent="0.3">
      <c r="A3" s="137" t="str">
        <f>'D Data'!A3</f>
        <v>ACC</v>
      </c>
      <c r="B3" s="137">
        <f>'D Data'!B3</f>
        <v>1208.8399999999999</v>
      </c>
      <c r="C3" s="137">
        <f>'D Data'!G3</f>
        <v>1186.02</v>
      </c>
      <c r="D3" s="137">
        <f>'D Data'!L3</f>
        <v>1157.31</v>
      </c>
      <c r="E3" s="137">
        <f>'D Data'!Q3</f>
        <v>1144.0899999999999</v>
      </c>
      <c r="F3" s="137">
        <f>'D Data'!V3</f>
        <v>1156.3599999999999</v>
      </c>
      <c r="G3" s="137" t="str">
        <f t="shared" ref="G3" si="0">IF(B3&gt;=C3,"Y","N")</f>
        <v>Y</v>
      </c>
      <c r="H3" s="137" t="str">
        <f t="shared" ref="H3" si="1">IF(C3&gt;=D3,"Y","N")</f>
        <v>Y</v>
      </c>
      <c r="I3" s="137" t="str">
        <f t="shared" ref="I3" si="2">IF(D3&gt;=E3,"Y","N")</f>
        <v>Y</v>
      </c>
      <c r="J3" s="137" t="str">
        <f t="shared" ref="J3" si="3">IF(E3&gt;=F3,"Y","N")</f>
        <v>N</v>
      </c>
      <c r="K3" s="139">
        <f t="shared" ref="K3" si="4">(B3-C3)/C3*100</f>
        <v>1.9240822245830542</v>
      </c>
      <c r="L3" s="139">
        <f t="shared" ref="L3" si="5">(C3-D3)/D3*100</f>
        <v>2.4807527801539808</v>
      </c>
      <c r="M3" s="139">
        <f t="shared" ref="M3" si="6">(D3-E3)/E3*100</f>
        <v>1.1555035005987317</v>
      </c>
      <c r="N3" s="139">
        <f t="shared" ref="N3" si="7">(E3-F3)/F3*100</f>
        <v>-1.0610882424158552</v>
      </c>
      <c r="O3" s="137" t="str">
        <f t="shared" ref="O3" si="8">IF(K3&gt;=L3,"Y","N")</f>
        <v>N</v>
      </c>
      <c r="P3" s="137" t="str">
        <f t="shared" ref="P3" si="9">IF(L3&gt;=M3,"Y","N")</f>
        <v>Y</v>
      </c>
      <c r="Q3" s="137" t="str">
        <f t="shared" ref="Q3" si="10">IF(M3&gt;=N3,"Y","N")</f>
        <v>Y</v>
      </c>
      <c r="R3" s="137">
        <f>'D Data'!C3</f>
        <v>273644</v>
      </c>
      <c r="S3" s="137">
        <f>'D Data'!H3</f>
        <v>192187</v>
      </c>
      <c r="T3" s="137">
        <f>'D Data'!M3</f>
        <v>217382</v>
      </c>
      <c r="U3" s="137">
        <f>'D Data'!R3</f>
        <v>174412</v>
      </c>
      <c r="V3" s="137">
        <f>'D Data'!W3</f>
        <v>266666</v>
      </c>
      <c r="W3" s="137" t="str">
        <f t="shared" ref="W3" si="11">IF(R3&gt;=S3,"Y","N")</f>
        <v>Y</v>
      </c>
      <c r="X3" s="137" t="str">
        <f t="shared" ref="X3" si="12">IF(S3&gt;=T3,"Y","N")</f>
        <v>N</v>
      </c>
      <c r="Y3" s="137" t="str">
        <f t="shared" ref="Y3" si="13">IF(T3&gt;=U3,"Y","N")</f>
        <v>Y</v>
      </c>
      <c r="Z3" s="137" t="str">
        <f t="shared" ref="Z3" si="14">IF(U3&gt;=V3,"Y","N")</f>
        <v>N</v>
      </c>
      <c r="AA3" s="139">
        <f t="shared" ref="AA3" si="15">(R3-S3)/S3*100</f>
        <v>42.384240349243186</v>
      </c>
      <c r="AB3" s="139">
        <f t="shared" ref="AB3" si="16">(S3-T3)/T3*100</f>
        <v>-11.590196060391385</v>
      </c>
      <c r="AC3" s="139">
        <f t="shared" ref="AC3" si="17">(T3-U3)/U3*100</f>
        <v>24.63706625690893</v>
      </c>
      <c r="AD3" s="139">
        <f t="shared" ref="AD3" si="18">(U3-V3)/V3*100</f>
        <v>-34.595336488341225</v>
      </c>
      <c r="AE3" s="137" t="str">
        <f t="shared" ref="AE3" si="19">IF(AA3&gt;=AB3,"Y","N")</f>
        <v>Y</v>
      </c>
      <c r="AF3" s="137" t="str">
        <f t="shared" ref="AF3" si="20">IF(AB3&gt;=AC3,"Y","N")</f>
        <v>N</v>
      </c>
      <c r="AG3" s="137" t="str">
        <f t="shared" ref="AG3" si="21">IF(AC3&gt;=AD3,"Y","N")</f>
        <v>Y</v>
      </c>
      <c r="AH3" s="137">
        <f>'D Data'!D3</f>
        <v>16.760000000000002</v>
      </c>
      <c r="AI3" s="137">
        <f>'D Data'!I3</f>
        <v>19.04</v>
      </c>
      <c r="AJ3" s="137">
        <f>'D Data'!N3</f>
        <v>22.34</v>
      </c>
      <c r="AK3" s="137">
        <f>'D Data'!S3</f>
        <v>15.17</v>
      </c>
      <c r="AL3" s="137">
        <f>'D Data'!X3</f>
        <v>22.39</v>
      </c>
      <c r="AM3" s="137" t="str">
        <f t="shared" ref="AM3" si="22">IF(AH3&gt;=AI3,"Y","N")</f>
        <v>N</v>
      </c>
      <c r="AN3" s="137" t="str">
        <f t="shared" ref="AN3" si="23">IF(AI3&gt;=AJ3,"Y","N")</f>
        <v>N</v>
      </c>
      <c r="AO3" s="137" t="str">
        <f t="shared" ref="AO3" si="24">IF(AJ3&gt;=AK3,"Y","N")</f>
        <v>Y</v>
      </c>
      <c r="AP3" s="137" t="str">
        <f t="shared" ref="AP3" si="25">IF(AK3&gt;=AL3,"Y","N")</f>
        <v>N</v>
      </c>
      <c r="AQ3" s="139">
        <f t="shared" ref="AQ3" si="26">(AH3-AI3)/AI3*100</f>
        <v>-11.974789915966374</v>
      </c>
      <c r="AR3" s="139">
        <f t="shared" ref="AR3" si="27">(AI3-AJ3)/AJ3*100</f>
        <v>-14.771709937332142</v>
      </c>
      <c r="AS3" s="139">
        <f t="shared" ref="AS3" si="28">(AJ3-AK3)/AK3*100</f>
        <v>47.264337508239947</v>
      </c>
      <c r="AT3" s="139">
        <f t="shared" ref="AT3" si="29">(AK3-AL3)/AL3*100</f>
        <v>-32.246538633318451</v>
      </c>
      <c r="AU3" s="137" t="str">
        <f t="shared" ref="AU3" si="30">IF(AQ3&gt;=AR3,"Y","N")</f>
        <v>Y</v>
      </c>
      <c r="AV3" s="137" t="str">
        <f t="shared" ref="AV3" si="31">IF(AR3&gt;=AS3,"Y","N")</f>
        <v>N</v>
      </c>
      <c r="AW3" s="137" t="str">
        <f t="shared" ref="AW3" si="32">IF(AS3&gt;=AT3,"Y","N")</f>
        <v>Y</v>
      </c>
    </row>
    <row r="4" spans="1:49" x14ac:dyDescent="0.3">
      <c r="A4" s="137" t="str">
        <f>'D Data'!A4</f>
        <v>ADANIENT</v>
      </c>
      <c r="B4" s="137">
        <f>'D Data'!B4</f>
        <v>138.49</v>
      </c>
      <c r="C4" s="137">
        <f>'D Data'!G4</f>
        <v>140.19999999999999</v>
      </c>
      <c r="D4" s="137">
        <f>'D Data'!L4</f>
        <v>140.97999999999999</v>
      </c>
      <c r="E4" s="137">
        <f>'D Data'!Q4</f>
        <v>140.55000000000001</v>
      </c>
      <c r="F4" s="137">
        <f>'D Data'!V4</f>
        <v>141.11000000000001</v>
      </c>
      <c r="G4" s="137" t="str">
        <f t="shared" ref="G4:G67" si="33">IF(B4&gt;=C4,"Y","N")</f>
        <v>N</v>
      </c>
      <c r="H4" s="137" t="str">
        <f t="shared" ref="H4:H67" si="34">IF(C4&gt;=D4,"Y","N")</f>
        <v>N</v>
      </c>
      <c r="I4" s="137" t="str">
        <f t="shared" ref="I4:I67" si="35">IF(D4&gt;=E4,"Y","N")</f>
        <v>Y</v>
      </c>
      <c r="J4" s="137" t="str">
        <f t="shared" ref="J4:J67" si="36">IF(E4&gt;=F4,"Y","N")</f>
        <v>N</v>
      </c>
      <c r="K4" s="139">
        <f t="shared" ref="K4:K67" si="37">(B4-C4)/C4*100</f>
        <v>-1.2196861626248072</v>
      </c>
      <c r="L4" s="139">
        <f t="shared" ref="L4:L67" si="38">(C4-D4)/D4*100</f>
        <v>-0.55326996737125922</v>
      </c>
      <c r="M4" s="139">
        <f t="shared" ref="M4:M67" si="39">(D4-E4)/E4*100</f>
        <v>0.30594094628244634</v>
      </c>
      <c r="N4" s="139">
        <f t="shared" ref="N4:N67" si="40">(E4-F4)/F4*100</f>
        <v>-0.39685351853164352</v>
      </c>
      <c r="O4" s="137" t="str">
        <f t="shared" ref="O4:O67" si="41">IF(K4&gt;=L4,"Y","N")</f>
        <v>N</v>
      </c>
      <c r="P4" s="137" t="str">
        <f t="shared" ref="P4:P67" si="42">IF(L4&gt;=M4,"Y","N")</f>
        <v>N</v>
      </c>
      <c r="Q4" s="137" t="str">
        <f t="shared" ref="Q4:Q67" si="43">IF(M4&gt;=N4,"Y","N")</f>
        <v>Y</v>
      </c>
      <c r="R4" s="137">
        <f>'D Data'!C4</f>
        <v>595562</v>
      </c>
      <c r="S4" s="137">
        <f>'D Data'!H4</f>
        <v>804669</v>
      </c>
      <c r="T4" s="137">
        <f>'D Data'!M4</f>
        <v>275346</v>
      </c>
      <c r="U4" s="137">
        <f>'D Data'!R4</f>
        <v>901880</v>
      </c>
      <c r="V4" s="137">
        <f>'D Data'!W4</f>
        <v>611539</v>
      </c>
      <c r="W4" s="137" t="str">
        <f t="shared" ref="W4:W67" si="44">IF(R4&gt;=S4,"Y","N")</f>
        <v>N</v>
      </c>
      <c r="X4" s="137" t="str">
        <f t="shared" ref="X4:X67" si="45">IF(S4&gt;=T4,"Y","N")</f>
        <v>Y</v>
      </c>
      <c r="Y4" s="137" t="str">
        <f t="shared" ref="Y4:Y67" si="46">IF(T4&gt;=U4,"Y","N")</f>
        <v>N</v>
      </c>
      <c r="Z4" s="137" t="str">
        <f t="shared" ref="Z4:Z67" si="47">IF(U4&gt;=V4,"Y","N")</f>
        <v>Y</v>
      </c>
      <c r="AA4" s="139">
        <f t="shared" ref="AA4:AA67" si="48">(R4-S4)/S4*100</f>
        <v>-25.986710063392525</v>
      </c>
      <c r="AB4" s="139">
        <f t="shared" ref="AB4:AB67" si="49">(S4-T4)/T4*100</f>
        <v>192.23921901897975</v>
      </c>
      <c r="AC4" s="139">
        <f t="shared" ref="AC4:AC67" si="50">(T4-U4)/U4*100</f>
        <v>-69.469774249345804</v>
      </c>
      <c r="AD4" s="139">
        <f t="shared" ref="AD4:AD67" si="51">(U4-V4)/V4*100</f>
        <v>47.477102850349688</v>
      </c>
      <c r="AE4" s="137" t="str">
        <f t="shared" ref="AE4:AE67" si="52">IF(AA4&gt;=AB4,"Y","N")</f>
        <v>N</v>
      </c>
      <c r="AF4" s="137" t="str">
        <f t="shared" ref="AF4:AF67" si="53">IF(AB4&gt;=AC4,"Y","N")</f>
        <v>Y</v>
      </c>
      <c r="AG4" s="137" t="str">
        <f t="shared" ref="AG4:AG67" si="54">IF(AC4&gt;=AD4,"Y","N")</f>
        <v>N</v>
      </c>
      <c r="AH4" s="137">
        <f>'D Data'!D4</f>
        <v>24.32</v>
      </c>
      <c r="AI4" s="137">
        <f>'D Data'!I4</f>
        <v>30</v>
      </c>
      <c r="AJ4" s="137">
        <f>'D Data'!N4</f>
        <v>9.59</v>
      </c>
      <c r="AK4" s="137">
        <f>'D Data'!S4</f>
        <v>16.21</v>
      </c>
      <c r="AL4" s="137">
        <f>'D Data'!X4</f>
        <v>12.38</v>
      </c>
      <c r="AM4" s="137" t="str">
        <f t="shared" ref="AM4:AM67" si="55">IF(AH4&gt;=AI4,"Y","N")</f>
        <v>N</v>
      </c>
      <c r="AN4" s="137" t="str">
        <f t="shared" ref="AN4:AN67" si="56">IF(AI4&gt;=AJ4,"Y","N")</f>
        <v>Y</v>
      </c>
      <c r="AO4" s="137" t="str">
        <f t="shared" ref="AO4:AO67" si="57">IF(AJ4&gt;=AK4,"Y","N")</f>
        <v>N</v>
      </c>
      <c r="AP4" s="137" t="str">
        <f t="shared" ref="AP4:AP67" si="58">IF(AK4&gt;=AL4,"Y","N")</f>
        <v>Y</v>
      </c>
      <c r="AQ4" s="139">
        <f t="shared" ref="AQ4:AQ67" si="59">(AH4-AI4)/AI4*100</f>
        <v>-18.933333333333334</v>
      </c>
      <c r="AR4" s="139">
        <f t="shared" ref="AR4:AR67" si="60">(AI4-AJ4)/AJ4*100</f>
        <v>212.82586027111577</v>
      </c>
      <c r="AS4" s="139">
        <f t="shared" ref="AS4:AS67" si="61">(AJ4-AK4)/AK4*100</f>
        <v>-40.838988278840226</v>
      </c>
      <c r="AT4" s="139">
        <f t="shared" ref="AT4:AT67" si="62">(AK4-AL4)/AL4*100</f>
        <v>30.93699515347334</v>
      </c>
      <c r="AU4" s="137" t="str">
        <f t="shared" ref="AU4:AU67" si="63">IF(AQ4&gt;=AR4,"Y","N")</f>
        <v>N</v>
      </c>
      <c r="AV4" s="137" t="str">
        <f t="shared" ref="AV4:AV67" si="64">IF(AR4&gt;=AS4,"Y","N")</f>
        <v>Y</v>
      </c>
      <c r="AW4" s="137" t="str">
        <f t="shared" ref="AW4:AW67" si="65">IF(AS4&gt;=AT4,"Y","N")</f>
        <v>N</v>
      </c>
    </row>
    <row r="5" spans="1:49" x14ac:dyDescent="0.3">
      <c r="A5" s="137" t="str">
        <f>'D Data'!A5</f>
        <v>ADANIPORTS</v>
      </c>
      <c r="B5" s="137">
        <f>'D Data'!B5</f>
        <v>310.11</v>
      </c>
      <c r="C5" s="137">
        <f>'D Data'!G5</f>
        <v>318.18</v>
      </c>
      <c r="D5" s="137">
        <f>'D Data'!L5</f>
        <v>319.24</v>
      </c>
      <c r="E5" s="137">
        <f>'D Data'!Q5</f>
        <v>311.11</v>
      </c>
      <c r="F5" s="137">
        <f>'D Data'!V5</f>
        <v>296.39</v>
      </c>
      <c r="G5" s="137" t="str">
        <f t="shared" si="33"/>
        <v>N</v>
      </c>
      <c r="H5" s="137" t="str">
        <f t="shared" si="34"/>
        <v>N</v>
      </c>
      <c r="I5" s="137" t="str">
        <f t="shared" si="35"/>
        <v>Y</v>
      </c>
      <c r="J5" s="137" t="str">
        <f t="shared" si="36"/>
        <v>Y</v>
      </c>
      <c r="K5" s="139">
        <f t="shared" si="37"/>
        <v>-2.5363002074297545</v>
      </c>
      <c r="L5" s="139">
        <f t="shared" si="38"/>
        <v>-0.33203859165518174</v>
      </c>
      <c r="M5" s="139">
        <f t="shared" si="39"/>
        <v>2.6132236186557791</v>
      </c>
      <c r="N5" s="139">
        <f t="shared" si="40"/>
        <v>4.9664293667127861</v>
      </c>
      <c r="O5" s="137" t="str">
        <f t="shared" si="41"/>
        <v>N</v>
      </c>
      <c r="P5" s="137" t="str">
        <f t="shared" si="42"/>
        <v>N</v>
      </c>
      <c r="Q5" s="137" t="str">
        <f t="shared" si="43"/>
        <v>N</v>
      </c>
      <c r="R5" s="137">
        <f>'D Data'!C5</f>
        <v>891323</v>
      </c>
      <c r="S5" s="137">
        <f>'D Data'!H5</f>
        <v>1772660</v>
      </c>
      <c r="T5" s="137">
        <f>'D Data'!M5</f>
        <v>2141452</v>
      </c>
      <c r="U5" s="137">
        <f>'D Data'!R5</f>
        <v>3223583</v>
      </c>
      <c r="V5" s="137">
        <f>'D Data'!W5</f>
        <v>1065009</v>
      </c>
      <c r="W5" s="137" t="str">
        <f t="shared" si="44"/>
        <v>N</v>
      </c>
      <c r="X5" s="137" t="str">
        <f t="shared" si="45"/>
        <v>N</v>
      </c>
      <c r="Y5" s="137" t="str">
        <f t="shared" si="46"/>
        <v>N</v>
      </c>
      <c r="Z5" s="137" t="str">
        <f t="shared" si="47"/>
        <v>Y</v>
      </c>
      <c r="AA5" s="139">
        <f t="shared" si="48"/>
        <v>-49.718332900838284</v>
      </c>
      <c r="AB5" s="139">
        <f t="shared" si="49"/>
        <v>-17.221586101392887</v>
      </c>
      <c r="AC5" s="139">
        <f t="shared" si="50"/>
        <v>-33.569199241961506</v>
      </c>
      <c r="AD5" s="139">
        <f t="shared" si="51"/>
        <v>202.68129189518586</v>
      </c>
      <c r="AE5" s="137" t="str">
        <f t="shared" si="52"/>
        <v>N</v>
      </c>
      <c r="AF5" s="137" t="str">
        <f t="shared" si="53"/>
        <v>Y</v>
      </c>
      <c r="AG5" s="137" t="str">
        <f t="shared" si="54"/>
        <v>N</v>
      </c>
      <c r="AH5" s="137">
        <f>'D Data'!D5</f>
        <v>26</v>
      </c>
      <c r="AI5" s="137">
        <f>'D Data'!I5</f>
        <v>38.51</v>
      </c>
      <c r="AJ5" s="137">
        <f>'D Data'!N5</f>
        <v>30.66</v>
      </c>
      <c r="AK5" s="137">
        <f>'D Data'!S5</f>
        <v>30.58</v>
      </c>
      <c r="AL5" s="137">
        <f>'D Data'!X5</f>
        <v>29.37</v>
      </c>
      <c r="AM5" s="137" t="str">
        <f t="shared" si="55"/>
        <v>N</v>
      </c>
      <c r="AN5" s="137" t="str">
        <f t="shared" si="56"/>
        <v>Y</v>
      </c>
      <c r="AO5" s="137" t="str">
        <f t="shared" si="57"/>
        <v>Y</v>
      </c>
      <c r="AP5" s="137" t="str">
        <f t="shared" si="58"/>
        <v>Y</v>
      </c>
      <c r="AQ5" s="139">
        <f t="shared" si="59"/>
        <v>-32.485068813295243</v>
      </c>
      <c r="AR5" s="139">
        <f t="shared" si="60"/>
        <v>25.603392041748197</v>
      </c>
      <c r="AS5" s="139">
        <f t="shared" si="61"/>
        <v>0.26160889470242593</v>
      </c>
      <c r="AT5" s="139">
        <f t="shared" si="62"/>
        <v>4.1198501872659081</v>
      </c>
      <c r="AU5" s="137" t="str">
        <f t="shared" si="63"/>
        <v>N</v>
      </c>
      <c r="AV5" s="137" t="str">
        <f t="shared" si="64"/>
        <v>Y</v>
      </c>
      <c r="AW5" s="137" t="str">
        <f t="shared" si="65"/>
        <v>N</v>
      </c>
    </row>
    <row r="6" spans="1:49" x14ac:dyDescent="0.3">
      <c r="A6" s="137" t="str">
        <f>'D Data'!A6</f>
        <v>ADANIPOWER</v>
      </c>
      <c r="B6" s="137">
        <f>'D Data'!B6</f>
        <v>33.46</v>
      </c>
      <c r="C6" s="137">
        <f>'D Data'!G6</f>
        <v>34.18</v>
      </c>
      <c r="D6" s="137">
        <f>'D Data'!L6</f>
        <v>35.26</v>
      </c>
      <c r="E6" s="137">
        <f>'D Data'!Q6</f>
        <v>34.47</v>
      </c>
      <c r="F6" s="137">
        <f>'D Data'!V6</f>
        <v>31.39</v>
      </c>
      <c r="G6" s="137" t="str">
        <f t="shared" si="33"/>
        <v>N</v>
      </c>
      <c r="H6" s="137" t="str">
        <f t="shared" si="34"/>
        <v>N</v>
      </c>
      <c r="I6" s="137" t="str">
        <f t="shared" si="35"/>
        <v>Y</v>
      </c>
      <c r="J6" s="137" t="str">
        <f t="shared" si="36"/>
        <v>Y</v>
      </c>
      <c r="K6" s="139">
        <f t="shared" si="37"/>
        <v>-2.1064950263311841</v>
      </c>
      <c r="L6" s="139">
        <f t="shared" si="38"/>
        <v>-3.0629608621667566</v>
      </c>
      <c r="M6" s="139">
        <f t="shared" si="39"/>
        <v>2.2918479837539865</v>
      </c>
      <c r="N6" s="139">
        <f t="shared" si="40"/>
        <v>9.8120420516087865</v>
      </c>
      <c r="O6" s="137" t="str">
        <f t="shared" si="41"/>
        <v>Y</v>
      </c>
      <c r="P6" s="137" t="str">
        <f t="shared" si="42"/>
        <v>N</v>
      </c>
      <c r="Q6" s="137" t="str">
        <f t="shared" si="43"/>
        <v>N</v>
      </c>
      <c r="R6" s="137">
        <f>'D Data'!C6</f>
        <v>3192369</v>
      </c>
      <c r="S6" s="137">
        <f>'D Data'!H6</f>
        <v>5859254</v>
      </c>
      <c r="T6" s="137">
        <f>'D Data'!M6</f>
        <v>6569910</v>
      </c>
      <c r="U6" s="137">
        <f>'D Data'!R6</f>
        <v>11668255</v>
      </c>
      <c r="V6" s="137">
        <f>'D Data'!W6</f>
        <v>3403996</v>
      </c>
      <c r="W6" s="137" t="str">
        <f t="shared" si="44"/>
        <v>N</v>
      </c>
      <c r="X6" s="137" t="str">
        <f t="shared" si="45"/>
        <v>N</v>
      </c>
      <c r="Y6" s="137" t="str">
        <f t="shared" si="46"/>
        <v>N</v>
      </c>
      <c r="Z6" s="137" t="str">
        <f t="shared" si="47"/>
        <v>Y</v>
      </c>
      <c r="AA6" s="139">
        <f t="shared" si="48"/>
        <v>-45.515777264477698</v>
      </c>
      <c r="AB6" s="139">
        <f t="shared" si="49"/>
        <v>-10.816830063121108</v>
      </c>
      <c r="AC6" s="139">
        <f t="shared" si="50"/>
        <v>-43.694151353394318</v>
      </c>
      <c r="AD6" s="139">
        <f t="shared" si="51"/>
        <v>242.78110197544299</v>
      </c>
      <c r="AE6" s="137" t="str">
        <f t="shared" si="52"/>
        <v>N</v>
      </c>
      <c r="AF6" s="137" t="str">
        <f t="shared" si="53"/>
        <v>Y</v>
      </c>
      <c r="AG6" s="137" t="str">
        <f t="shared" si="54"/>
        <v>N</v>
      </c>
      <c r="AH6" s="137">
        <f>'D Data'!D6</f>
        <v>23.47</v>
      </c>
      <c r="AI6" s="137">
        <f>'D Data'!I6</f>
        <v>24.62</v>
      </c>
      <c r="AJ6" s="137">
        <f>'D Data'!N6</f>
        <v>14.17</v>
      </c>
      <c r="AK6" s="137">
        <f>'D Data'!S6</f>
        <v>17.87</v>
      </c>
      <c r="AL6" s="137">
        <f>'D Data'!X6</f>
        <v>21.28</v>
      </c>
      <c r="AM6" s="137" t="str">
        <f t="shared" si="55"/>
        <v>N</v>
      </c>
      <c r="AN6" s="137" t="str">
        <f t="shared" si="56"/>
        <v>Y</v>
      </c>
      <c r="AO6" s="137" t="str">
        <f t="shared" si="57"/>
        <v>N</v>
      </c>
      <c r="AP6" s="137" t="str">
        <f t="shared" si="58"/>
        <v>N</v>
      </c>
      <c r="AQ6" s="139">
        <f t="shared" si="59"/>
        <v>-4.6709991876523231</v>
      </c>
      <c r="AR6" s="139">
        <f t="shared" si="60"/>
        <v>73.747353563867335</v>
      </c>
      <c r="AS6" s="139">
        <f t="shared" si="61"/>
        <v>-20.705092333519872</v>
      </c>
      <c r="AT6" s="139">
        <f t="shared" si="62"/>
        <v>-16.024436090225564</v>
      </c>
      <c r="AU6" s="137" t="str">
        <f t="shared" si="63"/>
        <v>N</v>
      </c>
      <c r="AV6" s="137" t="str">
        <f t="shared" si="64"/>
        <v>Y</v>
      </c>
      <c r="AW6" s="137" t="str">
        <f t="shared" si="65"/>
        <v>N</v>
      </c>
    </row>
    <row r="7" spans="1:49" x14ac:dyDescent="0.3">
      <c r="A7" s="137" t="str">
        <f>'D Data'!A7</f>
        <v>AMARAJABAT</v>
      </c>
      <c r="B7" s="137">
        <f>'D Data'!B7</f>
        <v>602.42999999999995</v>
      </c>
      <c r="C7" s="137">
        <f>'D Data'!G7</f>
        <v>592.29</v>
      </c>
      <c r="D7" s="137">
        <f>'D Data'!L7</f>
        <v>564.5</v>
      </c>
      <c r="E7" s="137">
        <f>'D Data'!Q7</f>
        <v>554.92999999999995</v>
      </c>
      <c r="F7" s="137">
        <f>'D Data'!V7</f>
        <v>558.32000000000005</v>
      </c>
      <c r="G7" s="137" t="str">
        <f t="shared" si="33"/>
        <v>Y</v>
      </c>
      <c r="H7" s="137" t="str">
        <f t="shared" si="34"/>
        <v>Y</v>
      </c>
      <c r="I7" s="137" t="str">
        <f t="shared" si="35"/>
        <v>Y</v>
      </c>
      <c r="J7" s="137" t="str">
        <f t="shared" si="36"/>
        <v>N</v>
      </c>
      <c r="K7" s="139">
        <f t="shared" si="37"/>
        <v>1.7119991895861801</v>
      </c>
      <c r="L7" s="139">
        <f t="shared" si="38"/>
        <v>4.9229406554472925</v>
      </c>
      <c r="M7" s="139">
        <f t="shared" si="39"/>
        <v>1.7245418341052114</v>
      </c>
      <c r="N7" s="139">
        <f t="shared" si="40"/>
        <v>-0.60717867889384214</v>
      </c>
      <c r="O7" s="137" t="str">
        <f t="shared" si="41"/>
        <v>N</v>
      </c>
      <c r="P7" s="137" t="str">
        <f t="shared" si="42"/>
        <v>Y</v>
      </c>
      <c r="Q7" s="137" t="str">
        <f t="shared" si="43"/>
        <v>Y</v>
      </c>
      <c r="R7" s="137">
        <f>'D Data'!C7</f>
        <v>228589</v>
      </c>
      <c r="S7" s="137">
        <f>'D Data'!H7</f>
        <v>260391</v>
      </c>
      <c r="T7" s="137">
        <f>'D Data'!M7</f>
        <v>243439</v>
      </c>
      <c r="U7" s="137">
        <f>'D Data'!R7</f>
        <v>102047</v>
      </c>
      <c r="V7" s="137">
        <f>'D Data'!W7</f>
        <v>134425</v>
      </c>
      <c r="W7" s="137" t="str">
        <f t="shared" si="44"/>
        <v>N</v>
      </c>
      <c r="X7" s="137" t="str">
        <f t="shared" si="45"/>
        <v>Y</v>
      </c>
      <c r="Y7" s="137" t="str">
        <f t="shared" si="46"/>
        <v>Y</v>
      </c>
      <c r="Z7" s="137" t="str">
        <f t="shared" si="47"/>
        <v>N</v>
      </c>
      <c r="AA7" s="139">
        <f t="shared" si="48"/>
        <v>-12.21317173020573</v>
      </c>
      <c r="AB7" s="139">
        <f t="shared" si="49"/>
        <v>6.9635514440989326</v>
      </c>
      <c r="AC7" s="139">
        <f t="shared" si="50"/>
        <v>138.55576352073064</v>
      </c>
      <c r="AD7" s="139">
        <f t="shared" si="51"/>
        <v>-24.086293472196392</v>
      </c>
      <c r="AE7" s="137" t="str">
        <f t="shared" si="52"/>
        <v>N</v>
      </c>
      <c r="AF7" s="137" t="str">
        <f t="shared" si="53"/>
        <v>N</v>
      </c>
      <c r="AG7" s="137" t="str">
        <f t="shared" si="54"/>
        <v>Y</v>
      </c>
      <c r="AH7" s="137">
        <f>'D Data'!D7</f>
        <v>5.62</v>
      </c>
      <c r="AI7" s="137">
        <f>'D Data'!I7</f>
        <v>8.4499999999999993</v>
      </c>
      <c r="AJ7" s="137">
        <f>'D Data'!N7</f>
        <v>16.39</v>
      </c>
      <c r="AK7" s="137">
        <f>'D Data'!S7</f>
        <v>6.19</v>
      </c>
      <c r="AL7" s="137">
        <f>'D Data'!X7</f>
        <v>5.82</v>
      </c>
      <c r="AM7" s="137" t="str">
        <f t="shared" si="55"/>
        <v>N</v>
      </c>
      <c r="AN7" s="137" t="str">
        <f t="shared" si="56"/>
        <v>N</v>
      </c>
      <c r="AO7" s="137" t="str">
        <f t="shared" si="57"/>
        <v>Y</v>
      </c>
      <c r="AP7" s="137" t="str">
        <f t="shared" si="58"/>
        <v>Y</v>
      </c>
      <c r="AQ7" s="139">
        <f t="shared" si="59"/>
        <v>-33.491124260355022</v>
      </c>
      <c r="AR7" s="139">
        <f t="shared" si="60"/>
        <v>-48.444173276388049</v>
      </c>
      <c r="AS7" s="139">
        <f t="shared" si="61"/>
        <v>164.78190630048465</v>
      </c>
      <c r="AT7" s="139">
        <f t="shared" si="62"/>
        <v>6.3573883161512041</v>
      </c>
      <c r="AU7" s="137" t="str">
        <f t="shared" si="63"/>
        <v>Y</v>
      </c>
      <c r="AV7" s="137" t="str">
        <f t="shared" si="64"/>
        <v>N</v>
      </c>
      <c r="AW7" s="137" t="str">
        <f t="shared" si="65"/>
        <v>Y</v>
      </c>
    </row>
    <row r="8" spans="1:49" x14ac:dyDescent="0.3">
      <c r="A8" s="137" t="str">
        <f>'D Data'!A8</f>
        <v>AMBUJACEM</v>
      </c>
      <c r="B8" s="137">
        <f>'D Data'!B8</f>
        <v>185.08</v>
      </c>
      <c r="C8" s="137">
        <f>'D Data'!G8</f>
        <v>180.99</v>
      </c>
      <c r="D8" s="137">
        <f>'D Data'!L8</f>
        <v>177.47</v>
      </c>
      <c r="E8" s="137">
        <f>'D Data'!Q8</f>
        <v>174.31</v>
      </c>
      <c r="F8" s="137">
        <f>'D Data'!V8</f>
        <v>174.75</v>
      </c>
      <c r="G8" s="137" t="str">
        <f t="shared" si="33"/>
        <v>Y</v>
      </c>
      <c r="H8" s="137" t="str">
        <f t="shared" si="34"/>
        <v>Y</v>
      </c>
      <c r="I8" s="137" t="str">
        <f t="shared" si="35"/>
        <v>Y</v>
      </c>
      <c r="J8" s="137" t="str">
        <f t="shared" si="36"/>
        <v>N</v>
      </c>
      <c r="K8" s="139">
        <f t="shared" si="37"/>
        <v>2.2597933587491039</v>
      </c>
      <c r="L8" s="139">
        <f t="shared" si="38"/>
        <v>1.9834338198005355</v>
      </c>
      <c r="M8" s="139">
        <f t="shared" si="39"/>
        <v>1.8128621421605164</v>
      </c>
      <c r="N8" s="139">
        <f t="shared" si="40"/>
        <v>-0.25178826895564965</v>
      </c>
      <c r="O8" s="137" t="str">
        <f t="shared" si="41"/>
        <v>Y</v>
      </c>
      <c r="P8" s="137" t="str">
        <f t="shared" si="42"/>
        <v>Y</v>
      </c>
      <c r="Q8" s="137" t="str">
        <f t="shared" si="43"/>
        <v>Y</v>
      </c>
      <c r="R8" s="137">
        <f>'D Data'!C8</f>
        <v>2429612</v>
      </c>
      <c r="S8" s="137">
        <f>'D Data'!H8</f>
        <v>2102434</v>
      </c>
      <c r="T8" s="137">
        <f>'D Data'!M8</f>
        <v>1074888</v>
      </c>
      <c r="U8" s="137">
        <f>'D Data'!R8</f>
        <v>893332</v>
      </c>
      <c r="V8" s="137">
        <f>'D Data'!W8</f>
        <v>1522628</v>
      </c>
      <c r="W8" s="137" t="str">
        <f t="shared" si="44"/>
        <v>Y</v>
      </c>
      <c r="X8" s="137" t="str">
        <f t="shared" si="45"/>
        <v>Y</v>
      </c>
      <c r="Y8" s="137" t="str">
        <f t="shared" si="46"/>
        <v>Y</v>
      </c>
      <c r="Z8" s="137" t="str">
        <f t="shared" si="47"/>
        <v>N</v>
      </c>
      <c r="AA8" s="139">
        <f t="shared" si="48"/>
        <v>15.561867816064618</v>
      </c>
      <c r="AB8" s="139">
        <f t="shared" si="49"/>
        <v>95.595634149790484</v>
      </c>
      <c r="AC8" s="139">
        <f t="shared" si="50"/>
        <v>20.323463169348013</v>
      </c>
      <c r="AD8" s="139">
        <f t="shared" si="51"/>
        <v>-41.329595935448452</v>
      </c>
      <c r="AE8" s="137" t="str">
        <f t="shared" si="52"/>
        <v>N</v>
      </c>
      <c r="AF8" s="137" t="str">
        <f t="shared" si="53"/>
        <v>Y</v>
      </c>
      <c r="AG8" s="137" t="str">
        <f t="shared" si="54"/>
        <v>Y</v>
      </c>
      <c r="AH8" s="137">
        <f>'D Data'!D8</f>
        <v>34.94</v>
      </c>
      <c r="AI8" s="137">
        <f>'D Data'!I8</f>
        <v>41.25</v>
      </c>
      <c r="AJ8" s="137">
        <f>'D Data'!N8</f>
        <v>37.93</v>
      </c>
      <c r="AK8" s="137">
        <f>'D Data'!S8</f>
        <v>25.43</v>
      </c>
      <c r="AL8" s="137">
        <f>'D Data'!X8</f>
        <v>41.82</v>
      </c>
      <c r="AM8" s="137" t="str">
        <f t="shared" si="55"/>
        <v>N</v>
      </c>
      <c r="AN8" s="137" t="str">
        <f t="shared" si="56"/>
        <v>Y</v>
      </c>
      <c r="AO8" s="137" t="str">
        <f t="shared" si="57"/>
        <v>Y</v>
      </c>
      <c r="AP8" s="137" t="str">
        <f t="shared" si="58"/>
        <v>N</v>
      </c>
      <c r="AQ8" s="139">
        <f t="shared" si="59"/>
        <v>-15.296969696969704</v>
      </c>
      <c r="AR8" s="139">
        <f t="shared" si="60"/>
        <v>8.7529659899815453</v>
      </c>
      <c r="AS8" s="139">
        <f t="shared" si="61"/>
        <v>49.154541879669686</v>
      </c>
      <c r="AT8" s="139">
        <f t="shared" si="62"/>
        <v>-39.191774270683879</v>
      </c>
      <c r="AU8" s="137" t="str">
        <f t="shared" si="63"/>
        <v>N</v>
      </c>
      <c r="AV8" s="137" t="str">
        <f t="shared" si="64"/>
        <v>N</v>
      </c>
      <c r="AW8" s="137" t="str">
        <f t="shared" si="65"/>
        <v>Y</v>
      </c>
    </row>
    <row r="9" spans="1:49" x14ac:dyDescent="0.3">
      <c r="A9" s="137" t="str">
        <f>'D Data'!A9</f>
        <v>APOLLOHOSP</v>
      </c>
      <c r="B9" s="137">
        <f>'D Data'!B9</f>
        <v>1275.02</v>
      </c>
      <c r="C9" s="137">
        <f>'D Data'!G9</f>
        <v>1293.03</v>
      </c>
      <c r="D9" s="137">
        <f>'D Data'!L9</f>
        <v>1288.95</v>
      </c>
      <c r="E9" s="137">
        <f>'D Data'!Q9</f>
        <v>1285.8499999999999</v>
      </c>
      <c r="F9" s="137">
        <f>'D Data'!V9</f>
        <v>1305.0899999999999</v>
      </c>
      <c r="G9" s="137" t="str">
        <f t="shared" si="33"/>
        <v>N</v>
      </c>
      <c r="H9" s="137" t="str">
        <f t="shared" si="34"/>
        <v>Y</v>
      </c>
      <c r="I9" s="137" t="str">
        <f t="shared" si="35"/>
        <v>Y</v>
      </c>
      <c r="J9" s="137" t="str">
        <f t="shared" si="36"/>
        <v>N</v>
      </c>
      <c r="K9" s="139">
        <f t="shared" si="37"/>
        <v>-1.3928524473523423</v>
      </c>
      <c r="L9" s="139">
        <f t="shared" si="38"/>
        <v>0.31653671593156651</v>
      </c>
      <c r="M9" s="139">
        <f t="shared" si="39"/>
        <v>0.24108566318000829</v>
      </c>
      <c r="N9" s="139">
        <f t="shared" si="40"/>
        <v>-1.474227831030811</v>
      </c>
      <c r="O9" s="137" t="str">
        <f t="shared" si="41"/>
        <v>N</v>
      </c>
      <c r="P9" s="137" t="str">
        <f t="shared" si="42"/>
        <v>Y</v>
      </c>
      <c r="Q9" s="137" t="str">
        <f t="shared" si="43"/>
        <v>Y</v>
      </c>
      <c r="R9" s="137">
        <f>'D Data'!C9</f>
        <v>171684</v>
      </c>
      <c r="S9" s="137">
        <f>'D Data'!H9</f>
        <v>258931</v>
      </c>
      <c r="T9" s="137">
        <f>'D Data'!M9</f>
        <v>232470</v>
      </c>
      <c r="U9" s="137">
        <f>'D Data'!R9</f>
        <v>313839</v>
      </c>
      <c r="V9" s="137">
        <f>'D Data'!W9</f>
        <v>236025</v>
      </c>
      <c r="W9" s="137" t="str">
        <f t="shared" si="44"/>
        <v>N</v>
      </c>
      <c r="X9" s="137" t="str">
        <f t="shared" si="45"/>
        <v>Y</v>
      </c>
      <c r="Y9" s="137" t="str">
        <f t="shared" si="46"/>
        <v>N</v>
      </c>
      <c r="Z9" s="137" t="str">
        <f t="shared" si="47"/>
        <v>Y</v>
      </c>
      <c r="AA9" s="139">
        <f t="shared" si="48"/>
        <v>-33.695077066863369</v>
      </c>
      <c r="AB9" s="139">
        <f t="shared" si="49"/>
        <v>11.382543984170001</v>
      </c>
      <c r="AC9" s="139">
        <f t="shared" si="50"/>
        <v>-25.926988041639181</v>
      </c>
      <c r="AD9" s="139">
        <f t="shared" si="51"/>
        <v>32.968541468064821</v>
      </c>
      <c r="AE9" s="137" t="str">
        <f t="shared" si="52"/>
        <v>N</v>
      </c>
      <c r="AF9" s="137" t="str">
        <f t="shared" si="53"/>
        <v>Y</v>
      </c>
      <c r="AG9" s="137" t="str">
        <f t="shared" si="54"/>
        <v>N</v>
      </c>
      <c r="AH9" s="137">
        <f>'D Data'!D9</f>
        <v>22.14</v>
      </c>
      <c r="AI9" s="137">
        <f>'D Data'!I9</f>
        <v>42.52</v>
      </c>
      <c r="AJ9" s="137">
        <f>'D Data'!N9</f>
        <v>43.69</v>
      </c>
      <c r="AK9" s="137">
        <f>'D Data'!S9</f>
        <v>32.69</v>
      </c>
      <c r="AL9" s="137">
        <f>'D Data'!X9</f>
        <v>27.42</v>
      </c>
      <c r="AM9" s="137" t="str">
        <f t="shared" si="55"/>
        <v>N</v>
      </c>
      <c r="AN9" s="137" t="str">
        <f t="shared" si="56"/>
        <v>N</v>
      </c>
      <c r="AO9" s="137" t="str">
        <f t="shared" si="57"/>
        <v>Y</v>
      </c>
      <c r="AP9" s="137" t="str">
        <f t="shared" si="58"/>
        <v>Y</v>
      </c>
      <c r="AQ9" s="139">
        <f t="shared" si="59"/>
        <v>-47.930385700846664</v>
      </c>
      <c r="AR9" s="139">
        <f t="shared" si="60"/>
        <v>-2.6779583428702098</v>
      </c>
      <c r="AS9" s="139">
        <f t="shared" si="61"/>
        <v>33.649434077699603</v>
      </c>
      <c r="AT9" s="139">
        <f t="shared" si="62"/>
        <v>19.219547775346445</v>
      </c>
      <c r="AU9" s="137" t="str">
        <f t="shared" si="63"/>
        <v>N</v>
      </c>
      <c r="AV9" s="137" t="str">
        <f t="shared" si="64"/>
        <v>N</v>
      </c>
      <c r="AW9" s="137" t="str">
        <f t="shared" si="65"/>
        <v>Y</v>
      </c>
    </row>
    <row r="10" spans="1:49" x14ac:dyDescent="0.3">
      <c r="A10" s="137" t="str">
        <f>'D Data'!A10</f>
        <v>APOLLOTYRE</v>
      </c>
      <c r="B10" s="137">
        <f>'D Data'!B10</f>
        <v>91.32</v>
      </c>
      <c r="C10" s="137">
        <f>'D Data'!G10</f>
        <v>91.99</v>
      </c>
      <c r="D10" s="137">
        <f>'D Data'!L10</f>
        <v>91.33</v>
      </c>
      <c r="E10" s="137">
        <f>'D Data'!Q10</f>
        <v>93.62</v>
      </c>
      <c r="F10" s="137">
        <f>'D Data'!V10</f>
        <v>91.93</v>
      </c>
      <c r="G10" s="137" t="str">
        <f t="shared" si="33"/>
        <v>N</v>
      </c>
      <c r="H10" s="137" t="str">
        <f t="shared" si="34"/>
        <v>Y</v>
      </c>
      <c r="I10" s="137" t="str">
        <f t="shared" si="35"/>
        <v>N</v>
      </c>
      <c r="J10" s="137" t="str">
        <f t="shared" si="36"/>
        <v>Y</v>
      </c>
      <c r="K10" s="139">
        <f t="shared" si="37"/>
        <v>-0.72834003696054106</v>
      </c>
      <c r="L10" s="139">
        <f t="shared" si="38"/>
        <v>0.72265411146391834</v>
      </c>
      <c r="M10" s="139">
        <f t="shared" si="39"/>
        <v>-2.4460585345011814</v>
      </c>
      <c r="N10" s="139">
        <f t="shared" si="40"/>
        <v>1.8383552703143669</v>
      </c>
      <c r="O10" s="137" t="str">
        <f t="shared" si="41"/>
        <v>N</v>
      </c>
      <c r="P10" s="137" t="str">
        <f t="shared" si="42"/>
        <v>Y</v>
      </c>
      <c r="Q10" s="137" t="str">
        <f t="shared" si="43"/>
        <v>N</v>
      </c>
      <c r="R10" s="137">
        <f>'D Data'!C10</f>
        <v>821425</v>
      </c>
      <c r="S10" s="137">
        <f>'D Data'!H10</f>
        <v>2661337</v>
      </c>
      <c r="T10" s="137">
        <f>'D Data'!M10</f>
        <v>2367016</v>
      </c>
      <c r="U10" s="137">
        <f>'D Data'!R10</f>
        <v>1343878</v>
      </c>
      <c r="V10" s="137">
        <f>'D Data'!W10</f>
        <v>2169166</v>
      </c>
      <c r="W10" s="137" t="str">
        <f t="shared" si="44"/>
        <v>N</v>
      </c>
      <c r="X10" s="137" t="str">
        <f t="shared" si="45"/>
        <v>Y</v>
      </c>
      <c r="Y10" s="137" t="str">
        <f t="shared" si="46"/>
        <v>Y</v>
      </c>
      <c r="Z10" s="137" t="str">
        <f t="shared" si="47"/>
        <v>N</v>
      </c>
      <c r="AA10" s="139">
        <f t="shared" si="48"/>
        <v>-69.134874688925152</v>
      </c>
      <c r="AB10" s="139">
        <f t="shared" si="49"/>
        <v>12.434263224245209</v>
      </c>
      <c r="AC10" s="139">
        <f t="shared" si="50"/>
        <v>76.133250190865539</v>
      </c>
      <c r="AD10" s="139">
        <f t="shared" si="51"/>
        <v>-38.046327482543987</v>
      </c>
      <c r="AE10" s="137" t="str">
        <f t="shared" si="52"/>
        <v>N</v>
      </c>
      <c r="AF10" s="137" t="str">
        <f t="shared" si="53"/>
        <v>N</v>
      </c>
      <c r="AG10" s="137" t="str">
        <f t="shared" si="54"/>
        <v>Y</v>
      </c>
      <c r="AH10" s="137">
        <f>'D Data'!D10</f>
        <v>11.79</v>
      </c>
      <c r="AI10" s="137">
        <f>'D Data'!I10</f>
        <v>26.99</v>
      </c>
      <c r="AJ10" s="137">
        <f>'D Data'!N10</f>
        <v>12.05</v>
      </c>
      <c r="AK10" s="137">
        <f>'D Data'!S10</f>
        <v>9.61</v>
      </c>
      <c r="AL10" s="137">
        <f>'D Data'!X10</f>
        <v>17.649999999999999</v>
      </c>
      <c r="AM10" s="137" t="str">
        <f t="shared" si="55"/>
        <v>N</v>
      </c>
      <c r="AN10" s="137" t="str">
        <f t="shared" si="56"/>
        <v>Y</v>
      </c>
      <c r="AO10" s="137" t="str">
        <f t="shared" si="57"/>
        <v>Y</v>
      </c>
      <c r="AP10" s="137" t="str">
        <f t="shared" si="58"/>
        <v>N</v>
      </c>
      <c r="AQ10" s="139">
        <f t="shared" si="59"/>
        <v>-56.317154501667289</v>
      </c>
      <c r="AR10" s="139">
        <f t="shared" si="60"/>
        <v>123.98340248962654</v>
      </c>
      <c r="AS10" s="139">
        <f t="shared" si="61"/>
        <v>25.390218522372543</v>
      </c>
      <c r="AT10" s="139">
        <f t="shared" si="62"/>
        <v>-45.552407932011327</v>
      </c>
      <c r="AU10" s="137" t="str">
        <f t="shared" si="63"/>
        <v>N</v>
      </c>
      <c r="AV10" s="137" t="str">
        <f t="shared" si="64"/>
        <v>Y</v>
      </c>
      <c r="AW10" s="137" t="str">
        <f t="shared" si="65"/>
        <v>Y</v>
      </c>
    </row>
    <row r="11" spans="1:49" x14ac:dyDescent="0.3">
      <c r="A11" s="137" t="str">
        <f>'D Data'!A11</f>
        <v>ASHOKLEY</v>
      </c>
      <c r="B11" s="137">
        <f>'D Data'!B11</f>
        <v>44.41</v>
      </c>
      <c r="C11" s="137">
        <f>'D Data'!G11</f>
        <v>45.3</v>
      </c>
      <c r="D11" s="137">
        <f>'D Data'!L11</f>
        <v>42.99</v>
      </c>
      <c r="E11" s="137">
        <f>'D Data'!Q11</f>
        <v>44.08</v>
      </c>
      <c r="F11" s="137">
        <f>'D Data'!V11</f>
        <v>44.01</v>
      </c>
      <c r="G11" s="137" t="str">
        <f t="shared" si="33"/>
        <v>N</v>
      </c>
      <c r="H11" s="137" t="str">
        <f t="shared" si="34"/>
        <v>Y</v>
      </c>
      <c r="I11" s="137" t="str">
        <f t="shared" si="35"/>
        <v>N</v>
      </c>
      <c r="J11" s="137" t="str">
        <f t="shared" si="36"/>
        <v>Y</v>
      </c>
      <c r="K11" s="139">
        <f t="shared" si="37"/>
        <v>-1.9646799116997806</v>
      </c>
      <c r="L11" s="139">
        <f t="shared" si="38"/>
        <v>5.3733426378227378</v>
      </c>
      <c r="M11" s="139">
        <f t="shared" si="39"/>
        <v>-2.4727767695099736</v>
      </c>
      <c r="N11" s="139">
        <f t="shared" si="40"/>
        <v>0.1590547602817548</v>
      </c>
      <c r="O11" s="137" t="str">
        <f t="shared" si="41"/>
        <v>N</v>
      </c>
      <c r="P11" s="137" t="str">
        <f t="shared" si="42"/>
        <v>Y</v>
      </c>
      <c r="Q11" s="137" t="str">
        <f t="shared" si="43"/>
        <v>N</v>
      </c>
      <c r="R11" s="137">
        <f>'D Data'!C11</f>
        <v>7329867</v>
      </c>
      <c r="S11" s="137">
        <f>'D Data'!H11</f>
        <v>10400073</v>
      </c>
      <c r="T11" s="137">
        <f>'D Data'!M11</f>
        <v>7014094</v>
      </c>
      <c r="U11" s="137">
        <f>'D Data'!R11</f>
        <v>6030907</v>
      </c>
      <c r="V11" s="137">
        <f>'D Data'!W11</f>
        <v>12452760</v>
      </c>
      <c r="W11" s="137" t="str">
        <f t="shared" si="44"/>
        <v>N</v>
      </c>
      <c r="X11" s="137" t="str">
        <f t="shared" si="45"/>
        <v>Y</v>
      </c>
      <c r="Y11" s="137" t="str">
        <f t="shared" si="46"/>
        <v>Y</v>
      </c>
      <c r="Z11" s="137" t="str">
        <f t="shared" si="47"/>
        <v>N</v>
      </c>
      <c r="AA11" s="139">
        <f t="shared" si="48"/>
        <v>-29.521004323719652</v>
      </c>
      <c r="AB11" s="139">
        <f t="shared" si="49"/>
        <v>48.273932456565312</v>
      </c>
      <c r="AC11" s="139">
        <f t="shared" si="50"/>
        <v>16.302473243245171</v>
      </c>
      <c r="AD11" s="139">
        <f t="shared" si="51"/>
        <v>-51.569716271734137</v>
      </c>
      <c r="AE11" s="137" t="str">
        <f t="shared" si="52"/>
        <v>N</v>
      </c>
      <c r="AF11" s="137" t="str">
        <f t="shared" si="53"/>
        <v>Y</v>
      </c>
      <c r="AG11" s="137" t="str">
        <f t="shared" si="54"/>
        <v>Y</v>
      </c>
      <c r="AH11" s="137">
        <f>'D Data'!D11</f>
        <v>24.78</v>
      </c>
      <c r="AI11" s="137">
        <f>'D Data'!I11</f>
        <v>24.46</v>
      </c>
      <c r="AJ11" s="137">
        <f>'D Data'!N11</f>
        <v>26.95</v>
      </c>
      <c r="AK11" s="137">
        <f>'D Data'!S11</f>
        <v>22.39</v>
      </c>
      <c r="AL11" s="137">
        <f>'D Data'!X11</f>
        <v>29.05</v>
      </c>
      <c r="AM11" s="137" t="str">
        <f t="shared" si="55"/>
        <v>Y</v>
      </c>
      <c r="AN11" s="137" t="str">
        <f t="shared" si="56"/>
        <v>N</v>
      </c>
      <c r="AO11" s="137" t="str">
        <f t="shared" si="57"/>
        <v>Y</v>
      </c>
      <c r="AP11" s="137" t="str">
        <f t="shared" si="58"/>
        <v>N</v>
      </c>
      <c r="AQ11" s="139">
        <f t="shared" si="59"/>
        <v>1.3082583810302546</v>
      </c>
      <c r="AR11" s="139">
        <f t="shared" si="60"/>
        <v>-9.2393320964749481</v>
      </c>
      <c r="AS11" s="139">
        <f t="shared" si="61"/>
        <v>20.366234926306383</v>
      </c>
      <c r="AT11" s="139">
        <f t="shared" si="62"/>
        <v>-22.925989672977625</v>
      </c>
      <c r="AU11" s="137" t="str">
        <f t="shared" si="63"/>
        <v>Y</v>
      </c>
      <c r="AV11" s="137" t="str">
        <f t="shared" si="64"/>
        <v>N</v>
      </c>
      <c r="AW11" s="137" t="str">
        <f t="shared" si="65"/>
        <v>Y</v>
      </c>
    </row>
    <row r="12" spans="1:49" x14ac:dyDescent="0.3">
      <c r="A12" s="137" t="str">
        <f>'D Data'!A12</f>
        <v>ASIANPAINT</v>
      </c>
      <c r="B12" s="137">
        <f>'D Data'!B12</f>
        <v>1603.55</v>
      </c>
      <c r="C12" s="137">
        <f>'D Data'!G12</f>
        <v>1548.95</v>
      </c>
      <c r="D12" s="137">
        <f>'D Data'!L12</f>
        <v>1501.71</v>
      </c>
      <c r="E12" s="137">
        <f>'D Data'!Q12</f>
        <v>1501.44</v>
      </c>
      <c r="F12" s="137">
        <f>'D Data'!V12</f>
        <v>1512.52</v>
      </c>
      <c r="G12" s="137" t="str">
        <f t="shared" si="33"/>
        <v>Y</v>
      </c>
      <c r="H12" s="137" t="str">
        <f t="shared" si="34"/>
        <v>Y</v>
      </c>
      <c r="I12" s="137" t="str">
        <f t="shared" si="35"/>
        <v>Y</v>
      </c>
      <c r="J12" s="137" t="str">
        <f t="shared" si="36"/>
        <v>N</v>
      </c>
      <c r="K12" s="139">
        <f t="shared" si="37"/>
        <v>3.5249685270667164</v>
      </c>
      <c r="L12" s="139">
        <f t="shared" si="38"/>
        <v>3.1457471815463709</v>
      </c>
      <c r="M12" s="139">
        <f t="shared" si="39"/>
        <v>1.7982736572888815E-2</v>
      </c>
      <c r="N12" s="139">
        <f t="shared" si="40"/>
        <v>-0.73255229682912804</v>
      </c>
      <c r="O12" s="137" t="str">
        <f t="shared" si="41"/>
        <v>Y</v>
      </c>
      <c r="P12" s="137" t="str">
        <f t="shared" si="42"/>
        <v>Y</v>
      </c>
      <c r="Q12" s="137" t="str">
        <f t="shared" si="43"/>
        <v>Y</v>
      </c>
      <c r="R12" s="137">
        <f>'D Data'!C12</f>
        <v>1594454</v>
      </c>
      <c r="S12" s="137">
        <f>'D Data'!H12</f>
        <v>1355479</v>
      </c>
      <c r="T12" s="137">
        <f>'D Data'!M12</f>
        <v>906342</v>
      </c>
      <c r="U12" s="137">
        <f>'D Data'!R12</f>
        <v>1283839</v>
      </c>
      <c r="V12" s="137">
        <f>'D Data'!W12</f>
        <v>1004577</v>
      </c>
      <c r="W12" s="137" t="str">
        <f t="shared" si="44"/>
        <v>Y</v>
      </c>
      <c r="X12" s="137" t="str">
        <f t="shared" si="45"/>
        <v>Y</v>
      </c>
      <c r="Y12" s="137" t="str">
        <f t="shared" si="46"/>
        <v>N</v>
      </c>
      <c r="Z12" s="137" t="str">
        <f t="shared" si="47"/>
        <v>Y</v>
      </c>
      <c r="AA12" s="139">
        <f t="shared" si="48"/>
        <v>17.630298957047657</v>
      </c>
      <c r="AB12" s="139">
        <f t="shared" si="49"/>
        <v>49.554914149404972</v>
      </c>
      <c r="AC12" s="139">
        <f t="shared" si="50"/>
        <v>-29.4037648022844</v>
      </c>
      <c r="AD12" s="139">
        <f t="shared" si="51"/>
        <v>27.798964141126064</v>
      </c>
      <c r="AE12" s="137" t="str">
        <f t="shared" si="52"/>
        <v>N</v>
      </c>
      <c r="AF12" s="137" t="str">
        <f t="shared" si="53"/>
        <v>Y</v>
      </c>
      <c r="AG12" s="137" t="str">
        <f t="shared" si="54"/>
        <v>N</v>
      </c>
      <c r="AH12" s="137">
        <f>'D Data'!D12</f>
        <v>30.64</v>
      </c>
      <c r="AI12" s="137">
        <f>'D Data'!I12</f>
        <v>35.24</v>
      </c>
      <c r="AJ12" s="137">
        <f>'D Data'!N12</f>
        <v>44.05</v>
      </c>
      <c r="AK12" s="137">
        <f>'D Data'!S12</f>
        <v>40.57</v>
      </c>
      <c r="AL12" s="137">
        <f>'D Data'!X12</f>
        <v>34.979999999999997</v>
      </c>
      <c r="AM12" s="137" t="str">
        <f t="shared" si="55"/>
        <v>N</v>
      </c>
      <c r="AN12" s="137" t="str">
        <f t="shared" si="56"/>
        <v>N</v>
      </c>
      <c r="AO12" s="137" t="str">
        <f t="shared" si="57"/>
        <v>Y</v>
      </c>
      <c r="AP12" s="137" t="str">
        <f t="shared" si="58"/>
        <v>Y</v>
      </c>
      <c r="AQ12" s="139">
        <f t="shared" si="59"/>
        <v>-13.0533484676504</v>
      </c>
      <c r="AR12" s="139">
        <f t="shared" si="60"/>
        <v>-19.999999999999989</v>
      </c>
      <c r="AS12" s="139">
        <f t="shared" si="61"/>
        <v>8.5777668227754411</v>
      </c>
      <c r="AT12" s="139">
        <f t="shared" si="62"/>
        <v>15.980560320182974</v>
      </c>
      <c r="AU12" s="137" t="str">
        <f t="shared" si="63"/>
        <v>Y</v>
      </c>
      <c r="AV12" s="137" t="str">
        <f t="shared" si="64"/>
        <v>N</v>
      </c>
      <c r="AW12" s="137" t="str">
        <f t="shared" si="65"/>
        <v>N</v>
      </c>
    </row>
    <row r="13" spans="1:49" x14ac:dyDescent="0.3">
      <c r="A13" s="137" t="str">
        <f>'D Data'!A13</f>
        <v>AUROPHARMA</v>
      </c>
      <c r="B13" s="137">
        <f>'D Data'!B13</f>
        <v>724.03</v>
      </c>
      <c r="C13" s="137">
        <f>'D Data'!G13</f>
        <v>713.99</v>
      </c>
      <c r="D13" s="137">
        <f>'D Data'!L13</f>
        <v>688.56</v>
      </c>
      <c r="E13" s="137">
        <f>'D Data'!Q13</f>
        <v>666.4</v>
      </c>
      <c r="F13" s="137">
        <f>'D Data'!V13</f>
        <v>669.57</v>
      </c>
      <c r="G13" s="137" t="str">
        <f t="shared" si="33"/>
        <v>Y</v>
      </c>
      <c r="H13" s="137" t="str">
        <f t="shared" si="34"/>
        <v>Y</v>
      </c>
      <c r="I13" s="137" t="str">
        <f t="shared" si="35"/>
        <v>Y</v>
      </c>
      <c r="J13" s="137" t="str">
        <f t="shared" si="36"/>
        <v>N</v>
      </c>
      <c r="K13" s="139">
        <f t="shared" si="37"/>
        <v>1.4061821594139923</v>
      </c>
      <c r="L13" s="139">
        <f t="shared" si="38"/>
        <v>3.6932148251423351</v>
      </c>
      <c r="M13" s="139">
        <f t="shared" si="39"/>
        <v>3.3253301320528164</v>
      </c>
      <c r="N13" s="139">
        <f t="shared" si="40"/>
        <v>-0.47343817674030686</v>
      </c>
      <c r="O13" s="137" t="str">
        <f t="shared" si="41"/>
        <v>N</v>
      </c>
      <c r="P13" s="137" t="str">
        <f t="shared" si="42"/>
        <v>Y</v>
      </c>
      <c r="Q13" s="137" t="str">
        <f t="shared" si="43"/>
        <v>Y</v>
      </c>
      <c r="R13" s="137">
        <f>'D Data'!C13</f>
        <v>782719</v>
      </c>
      <c r="S13" s="137">
        <f>'D Data'!H13</f>
        <v>1358870</v>
      </c>
      <c r="T13" s="137">
        <f>'D Data'!M13</f>
        <v>1639929</v>
      </c>
      <c r="U13" s="137">
        <f>'D Data'!R13</f>
        <v>463688</v>
      </c>
      <c r="V13" s="137">
        <f>'D Data'!W13</f>
        <v>899534</v>
      </c>
      <c r="W13" s="137" t="str">
        <f t="shared" si="44"/>
        <v>N</v>
      </c>
      <c r="X13" s="137" t="str">
        <f t="shared" si="45"/>
        <v>N</v>
      </c>
      <c r="Y13" s="137" t="str">
        <f t="shared" si="46"/>
        <v>Y</v>
      </c>
      <c r="Z13" s="137" t="str">
        <f t="shared" si="47"/>
        <v>N</v>
      </c>
      <c r="AA13" s="139">
        <f t="shared" si="48"/>
        <v>-42.399272925298227</v>
      </c>
      <c r="AB13" s="139">
        <f t="shared" si="49"/>
        <v>-17.13848587347379</v>
      </c>
      <c r="AC13" s="139">
        <f t="shared" si="50"/>
        <v>253.67078725349805</v>
      </c>
      <c r="AD13" s="139">
        <f t="shared" si="51"/>
        <v>-48.452420920165331</v>
      </c>
      <c r="AE13" s="137" t="str">
        <f t="shared" si="52"/>
        <v>N</v>
      </c>
      <c r="AF13" s="137" t="str">
        <f t="shared" si="53"/>
        <v>N</v>
      </c>
      <c r="AG13" s="137" t="str">
        <f t="shared" si="54"/>
        <v>Y</v>
      </c>
      <c r="AH13" s="137">
        <f>'D Data'!D13</f>
        <v>15.39</v>
      </c>
      <c r="AI13" s="137">
        <f>'D Data'!I13</f>
        <v>16.440000000000001</v>
      </c>
      <c r="AJ13" s="137">
        <f>'D Data'!N13</f>
        <v>18.670000000000002</v>
      </c>
      <c r="AK13" s="137">
        <f>'D Data'!S13</f>
        <v>10.41</v>
      </c>
      <c r="AL13" s="137">
        <f>'D Data'!X13</f>
        <v>16</v>
      </c>
      <c r="AM13" s="137" t="str">
        <f t="shared" si="55"/>
        <v>N</v>
      </c>
      <c r="AN13" s="137" t="str">
        <f t="shared" si="56"/>
        <v>N</v>
      </c>
      <c r="AO13" s="137" t="str">
        <f t="shared" si="57"/>
        <v>Y</v>
      </c>
      <c r="AP13" s="137" t="str">
        <f t="shared" si="58"/>
        <v>N</v>
      </c>
      <c r="AQ13" s="139">
        <f t="shared" si="59"/>
        <v>-6.3868613138686161</v>
      </c>
      <c r="AR13" s="139">
        <f t="shared" si="60"/>
        <v>-11.94429566148902</v>
      </c>
      <c r="AS13" s="139">
        <f t="shared" si="61"/>
        <v>79.3467819404419</v>
      </c>
      <c r="AT13" s="139">
        <f t="shared" si="62"/>
        <v>-34.9375</v>
      </c>
      <c r="AU13" s="137" t="str">
        <f t="shared" si="63"/>
        <v>Y</v>
      </c>
      <c r="AV13" s="137" t="str">
        <f t="shared" si="64"/>
        <v>N</v>
      </c>
      <c r="AW13" s="137" t="str">
        <f t="shared" si="65"/>
        <v>Y</v>
      </c>
    </row>
    <row r="14" spans="1:49" x14ac:dyDescent="0.3">
      <c r="A14" s="137" t="str">
        <f>'D Data'!A14</f>
        <v>AXISBANK</v>
      </c>
      <c r="B14" s="137">
        <f>'D Data'!B14</f>
        <v>342.8</v>
      </c>
      <c r="C14" s="137">
        <f>'D Data'!G14</f>
        <v>362.97</v>
      </c>
      <c r="D14" s="137">
        <f>'D Data'!L14</f>
        <v>357.71</v>
      </c>
      <c r="E14" s="137">
        <f>'D Data'!Q14</f>
        <v>361.09</v>
      </c>
      <c r="F14" s="137">
        <f>'D Data'!V14</f>
        <v>364.05</v>
      </c>
      <c r="G14" s="137" t="str">
        <f t="shared" si="33"/>
        <v>N</v>
      </c>
      <c r="H14" s="137" t="str">
        <f t="shared" si="34"/>
        <v>Y</v>
      </c>
      <c r="I14" s="137" t="str">
        <f t="shared" si="35"/>
        <v>N</v>
      </c>
      <c r="J14" s="137" t="str">
        <f t="shared" si="36"/>
        <v>N</v>
      </c>
      <c r="K14" s="139">
        <f t="shared" si="37"/>
        <v>-5.5569330798688634</v>
      </c>
      <c r="L14" s="139">
        <f t="shared" si="38"/>
        <v>1.4704649017360567</v>
      </c>
      <c r="M14" s="139">
        <f t="shared" si="39"/>
        <v>-0.93605472319920124</v>
      </c>
      <c r="N14" s="139">
        <f t="shared" si="40"/>
        <v>-0.81307512704299856</v>
      </c>
      <c r="O14" s="137" t="str">
        <f t="shared" si="41"/>
        <v>N</v>
      </c>
      <c r="P14" s="137" t="str">
        <f t="shared" si="42"/>
        <v>Y</v>
      </c>
      <c r="Q14" s="137" t="str">
        <f t="shared" si="43"/>
        <v>N</v>
      </c>
      <c r="R14" s="137">
        <f>'D Data'!C14</f>
        <v>15450047</v>
      </c>
      <c r="S14" s="137">
        <f>'D Data'!H14</f>
        <v>5003550</v>
      </c>
      <c r="T14" s="137">
        <f>'D Data'!M14</f>
        <v>7237593</v>
      </c>
      <c r="U14" s="137">
        <f>'D Data'!R14</f>
        <v>10124240</v>
      </c>
      <c r="V14" s="137">
        <f>'D Data'!W14</f>
        <v>15105883</v>
      </c>
      <c r="W14" s="137" t="str">
        <f t="shared" si="44"/>
        <v>Y</v>
      </c>
      <c r="X14" s="137" t="str">
        <f t="shared" si="45"/>
        <v>N</v>
      </c>
      <c r="Y14" s="137" t="str">
        <f t="shared" si="46"/>
        <v>N</v>
      </c>
      <c r="Z14" s="137" t="str">
        <f t="shared" si="47"/>
        <v>N</v>
      </c>
      <c r="AA14" s="139">
        <f t="shared" si="48"/>
        <v>208.7817049894575</v>
      </c>
      <c r="AB14" s="139">
        <f t="shared" si="49"/>
        <v>-30.86720958197014</v>
      </c>
      <c r="AC14" s="139">
        <f t="shared" si="50"/>
        <v>-28.512234004725297</v>
      </c>
      <c r="AD14" s="139">
        <f t="shared" si="51"/>
        <v>-32.978164864642473</v>
      </c>
      <c r="AE14" s="137" t="str">
        <f t="shared" si="52"/>
        <v>Y</v>
      </c>
      <c r="AF14" s="137" t="str">
        <f t="shared" si="53"/>
        <v>N</v>
      </c>
      <c r="AG14" s="137" t="str">
        <f t="shared" si="54"/>
        <v>Y</v>
      </c>
      <c r="AH14" s="137">
        <f>'D Data'!D14</f>
        <v>31.94</v>
      </c>
      <c r="AI14" s="137">
        <f>'D Data'!I14</f>
        <v>20.18</v>
      </c>
      <c r="AJ14" s="137">
        <f>'D Data'!N14</f>
        <v>23.56</v>
      </c>
      <c r="AK14" s="137">
        <f>'D Data'!S14</f>
        <v>23.61</v>
      </c>
      <c r="AL14" s="137">
        <f>'D Data'!X14</f>
        <v>31.56</v>
      </c>
      <c r="AM14" s="137" t="str">
        <f t="shared" si="55"/>
        <v>Y</v>
      </c>
      <c r="AN14" s="137" t="str">
        <f t="shared" si="56"/>
        <v>N</v>
      </c>
      <c r="AO14" s="137" t="str">
        <f t="shared" si="57"/>
        <v>N</v>
      </c>
      <c r="AP14" s="137" t="str">
        <f t="shared" si="58"/>
        <v>N</v>
      </c>
      <c r="AQ14" s="139">
        <f t="shared" si="59"/>
        <v>58.275520317145698</v>
      </c>
      <c r="AR14" s="139">
        <f t="shared" si="60"/>
        <v>-14.346349745331066</v>
      </c>
      <c r="AS14" s="139">
        <f t="shared" si="61"/>
        <v>-0.21177467174926182</v>
      </c>
      <c r="AT14" s="139">
        <f t="shared" si="62"/>
        <v>-25.190114068441062</v>
      </c>
      <c r="AU14" s="137" t="str">
        <f t="shared" si="63"/>
        <v>Y</v>
      </c>
      <c r="AV14" s="137" t="str">
        <f t="shared" si="64"/>
        <v>N</v>
      </c>
      <c r="AW14" s="137" t="str">
        <f t="shared" si="65"/>
        <v>Y</v>
      </c>
    </row>
    <row r="15" spans="1:49" x14ac:dyDescent="0.3">
      <c r="A15" s="137" t="str">
        <f>'D Data'!A15</f>
        <v>BAJAJ-AUTO</v>
      </c>
      <c r="B15" s="137">
        <f>'D Data'!B15</f>
        <v>2579.4699999999998</v>
      </c>
      <c r="C15" s="137">
        <f>'D Data'!G15</f>
        <v>2663.3</v>
      </c>
      <c r="D15" s="137">
        <f>'D Data'!L15</f>
        <v>2530.42</v>
      </c>
      <c r="E15" s="137">
        <f>'D Data'!Q15</f>
        <v>2512.3200000000002</v>
      </c>
      <c r="F15" s="137">
        <f>'D Data'!V15</f>
        <v>2527.46</v>
      </c>
      <c r="G15" s="137" t="str">
        <f t="shared" si="33"/>
        <v>N</v>
      </c>
      <c r="H15" s="137" t="str">
        <f t="shared" si="34"/>
        <v>Y</v>
      </c>
      <c r="I15" s="137" t="str">
        <f t="shared" si="35"/>
        <v>Y</v>
      </c>
      <c r="J15" s="137" t="str">
        <f t="shared" si="36"/>
        <v>N</v>
      </c>
      <c r="K15" s="139">
        <f t="shared" si="37"/>
        <v>-3.1475988435399831</v>
      </c>
      <c r="L15" s="139">
        <f t="shared" si="38"/>
        <v>5.2513021553734207</v>
      </c>
      <c r="M15" s="139">
        <f t="shared" si="39"/>
        <v>0.72044962425168402</v>
      </c>
      <c r="N15" s="139">
        <f t="shared" si="40"/>
        <v>-0.59902036036178108</v>
      </c>
      <c r="O15" s="137" t="str">
        <f t="shared" si="41"/>
        <v>N</v>
      </c>
      <c r="P15" s="137" t="str">
        <f t="shared" si="42"/>
        <v>Y</v>
      </c>
      <c r="Q15" s="137" t="str">
        <f t="shared" si="43"/>
        <v>Y</v>
      </c>
      <c r="R15" s="137">
        <f>'D Data'!C15</f>
        <v>440828</v>
      </c>
      <c r="S15" s="137">
        <f>'D Data'!H15</f>
        <v>459518</v>
      </c>
      <c r="T15" s="137">
        <f>'D Data'!M15</f>
        <v>269784</v>
      </c>
      <c r="U15" s="137">
        <f>'D Data'!R15</f>
        <v>117565</v>
      </c>
      <c r="V15" s="137">
        <f>'D Data'!W15</f>
        <v>317860</v>
      </c>
      <c r="W15" s="137" t="str">
        <f t="shared" si="44"/>
        <v>N</v>
      </c>
      <c r="X15" s="137" t="str">
        <f t="shared" si="45"/>
        <v>Y</v>
      </c>
      <c r="Y15" s="137" t="str">
        <f t="shared" si="46"/>
        <v>Y</v>
      </c>
      <c r="Z15" s="137" t="str">
        <f t="shared" si="47"/>
        <v>N</v>
      </c>
      <c r="AA15" s="139">
        <f t="shared" si="48"/>
        <v>-4.0673053068650198</v>
      </c>
      <c r="AB15" s="139">
        <f t="shared" si="49"/>
        <v>70.328114343326504</v>
      </c>
      <c r="AC15" s="139">
        <f t="shared" si="50"/>
        <v>129.47645983073193</v>
      </c>
      <c r="AD15" s="139">
        <f t="shared" si="51"/>
        <v>-63.013590889070656</v>
      </c>
      <c r="AE15" s="137" t="str">
        <f t="shared" si="52"/>
        <v>N</v>
      </c>
      <c r="AF15" s="137" t="str">
        <f t="shared" si="53"/>
        <v>N</v>
      </c>
      <c r="AG15" s="137" t="str">
        <f t="shared" si="54"/>
        <v>Y</v>
      </c>
      <c r="AH15" s="137">
        <f>'D Data'!D15</f>
        <v>33.19</v>
      </c>
      <c r="AI15" s="137">
        <f>'D Data'!I15</f>
        <v>13.2</v>
      </c>
      <c r="AJ15" s="137">
        <f>'D Data'!N15</f>
        <v>28.47</v>
      </c>
      <c r="AK15" s="137">
        <f>'D Data'!S15</f>
        <v>18.32</v>
      </c>
      <c r="AL15" s="137">
        <f>'D Data'!X15</f>
        <v>27.1</v>
      </c>
      <c r="AM15" s="137" t="str">
        <f t="shared" si="55"/>
        <v>Y</v>
      </c>
      <c r="AN15" s="137" t="str">
        <f t="shared" si="56"/>
        <v>N</v>
      </c>
      <c r="AO15" s="137" t="str">
        <f t="shared" si="57"/>
        <v>Y</v>
      </c>
      <c r="AP15" s="137" t="str">
        <f t="shared" si="58"/>
        <v>N</v>
      </c>
      <c r="AQ15" s="139">
        <f t="shared" si="59"/>
        <v>151.43939393939394</v>
      </c>
      <c r="AR15" s="139">
        <f t="shared" si="60"/>
        <v>-53.635405690200209</v>
      </c>
      <c r="AS15" s="139">
        <f t="shared" si="61"/>
        <v>55.403930131004351</v>
      </c>
      <c r="AT15" s="139">
        <f t="shared" si="62"/>
        <v>-32.398523985239855</v>
      </c>
      <c r="AU15" s="137" t="str">
        <f t="shared" si="63"/>
        <v>Y</v>
      </c>
      <c r="AV15" s="137" t="str">
        <f t="shared" si="64"/>
        <v>N</v>
      </c>
      <c r="AW15" s="137" t="str">
        <f t="shared" si="65"/>
        <v>Y</v>
      </c>
    </row>
    <row r="16" spans="1:49" x14ac:dyDescent="0.3">
      <c r="A16" s="137" t="str">
        <f>'D Data'!A16</f>
        <v>BAJAJFINSV</v>
      </c>
      <c r="B16" s="137">
        <f>'D Data'!B16</f>
        <v>4299.75</v>
      </c>
      <c r="C16" s="137">
        <f>'D Data'!G16</f>
        <v>4635.57</v>
      </c>
      <c r="D16" s="137">
        <f>'D Data'!L16</f>
        <v>4625.62</v>
      </c>
      <c r="E16" s="137">
        <f>'D Data'!Q16</f>
        <v>4522.24</v>
      </c>
      <c r="F16" s="137">
        <f>'D Data'!V16</f>
        <v>4527.04</v>
      </c>
      <c r="G16" s="137" t="str">
        <f t="shared" si="33"/>
        <v>N</v>
      </c>
      <c r="H16" s="137" t="str">
        <f t="shared" si="34"/>
        <v>Y</v>
      </c>
      <c r="I16" s="137" t="str">
        <f t="shared" si="35"/>
        <v>Y</v>
      </c>
      <c r="J16" s="137" t="str">
        <f t="shared" si="36"/>
        <v>N</v>
      </c>
      <c r="K16" s="139">
        <f t="shared" si="37"/>
        <v>-7.2444165442437436</v>
      </c>
      <c r="L16" s="139">
        <f t="shared" si="38"/>
        <v>0.21510629926366234</v>
      </c>
      <c r="M16" s="139">
        <f t="shared" si="39"/>
        <v>2.2860352391735095</v>
      </c>
      <c r="N16" s="139">
        <f t="shared" si="40"/>
        <v>-0.10602954690040692</v>
      </c>
      <c r="O16" s="137" t="str">
        <f t="shared" si="41"/>
        <v>N</v>
      </c>
      <c r="P16" s="137" t="str">
        <f t="shared" si="42"/>
        <v>N</v>
      </c>
      <c r="Q16" s="137" t="str">
        <f t="shared" si="43"/>
        <v>Y</v>
      </c>
      <c r="R16" s="137">
        <f>'D Data'!C16</f>
        <v>486592</v>
      </c>
      <c r="S16" s="137">
        <f>'D Data'!H16</f>
        <v>196752</v>
      </c>
      <c r="T16" s="137">
        <f>'D Data'!M16</f>
        <v>94064</v>
      </c>
      <c r="U16" s="137">
        <f>'D Data'!R16</f>
        <v>60242</v>
      </c>
      <c r="V16" s="137">
        <f>'D Data'!W16</f>
        <v>140779</v>
      </c>
      <c r="W16" s="137" t="str">
        <f t="shared" si="44"/>
        <v>Y</v>
      </c>
      <c r="X16" s="137" t="str">
        <f t="shared" si="45"/>
        <v>Y</v>
      </c>
      <c r="Y16" s="137" t="str">
        <f t="shared" si="46"/>
        <v>Y</v>
      </c>
      <c r="Z16" s="137" t="str">
        <f t="shared" si="47"/>
        <v>N</v>
      </c>
      <c r="AA16" s="139">
        <f t="shared" si="48"/>
        <v>147.31235260632675</v>
      </c>
      <c r="AB16" s="139">
        <f t="shared" si="49"/>
        <v>109.16822588875658</v>
      </c>
      <c r="AC16" s="139">
        <f t="shared" si="50"/>
        <v>56.143554330865506</v>
      </c>
      <c r="AD16" s="139">
        <f t="shared" si="51"/>
        <v>-57.208106322675967</v>
      </c>
      <c r="AE16" s="137" t="str">
        <f t="shared" si="52"/>
        <v>Y</v>
      </c>
      <c r="AF16" s="137" t="str">
        <f t="shared" si="53"/>
        <v>Y</v>
      </c>
      <c r="AG16" s="137" t="str">
        <f t="shared" si="54"/>
        <v>Y</v>
      </c>
      <c r="AH16" s="137">
        <f>'D Data'!D16</f>
        <v>17.86</v>
      </c>
      <c r="AI16" s="137">
        <f>'D Data'!I16</f>
        <v>18.010000000000002</v>
      </c>
      <c r="AJ16" s="137">
        <f>'D Data'!N16</f>
        <v>16.14</v>
      </c>
      <c r="AK16" s="137">
        <f>'D Data'!S16</f>
        <v>10.49</v>
      </c>
      <c r="AL16" s="137">
        <f>'D Data'!X16</f>
        <v>21.76</v>
      </c>
      <c r="AM16" s="137" t="str">
        <f t="shared" si="55"/>
        <v>N</v>
      </c>
      <c r="AN16" s="137" t="str">
        <f t="shared" si="56"/>
        <v>Y</v>
      </c>
      <c r="AO16" s="137" t="str">
        <f t="shared" si="57"/>
        <v>Y</v>
      </c>
      <c r="AP16" s="137" t="str">
        <f t="shared" si="58"/>
        <v>N</v>
      </c>
      <c r="AQ16" s="139">
        <f t="shared" si="59"/>
        <v>-0.83287062742921769</v>
      </c>
      <c r="AR16" s="139">
        <f t="shared" si="60"/>
        <v>11.586121437422559</v>
      </c>
      <c r="AS16" s="139">
        <f t="shared" si="61"/>
        <v>53.860819828408012</v>
      </c>
      <c r="AT16" s="139">
        <f t="shared" si="62"/>
        <v>-51.79227941176471</v>
      </c>
      <c r="AU16" s="137" t="str">
        <f t="shared" si="63"/>
        <v>N</v>
      </c>
      <c r="AV16" s="137" t="str">
        <f t="shared" si="64"/>
        <v>N</v>
      </c>
      <c r="AW16" s="137" t="str">
        <f t="shared" si="65"/>
        <v>Y</v>
      </c>
    </row>
    <row r="17" spans="1:49" x14ac:dyDescent="0.3">
      <c r="A17" s="137" t="str">
        <f>'D Data'!A17</f>
        <v>BAJFINANCE</v>
      </c>
      <c r="B17" s="137">
        <f>'D Data'!B17</f>
        <v>1910.85</v>
      </c>
      <c r="C17" s="137">
        <f>'D Data'!G17</f>
        <v>2029.08</v>
      </c>
      <c r="D17" s="137">
        <f>'D Data'!L17</f>
        <v>1993.85</v>
      </c>
      <c r="E17" s="137">
        <f>'D Data'!Q17</f>
        <v>1965.76</v>
      </c>
      <c r="F17" s="137">
        <f>'D Data'!V17</f>
        <v>1971.27</v>
      </c>
      <c r="G17" s="137" t="str">
        <f t="shared" si="33"/>
        <v>N</v>
      </c>
      <c r="H17" s="137" t="str">
        <f t="shared" si="34"/>
        <v>Y</v>
      </c>
      <c r="I17" s="137" t="str">
        <f t="shared" si="35"/>
        <v>Y</v>
      </c>
      <c r="J17" s="137" t="str">
        <f t="shared" si="36"/>
        <v>N</v>
      </c>
      <c r="K17" s="139">
        <f t="shared" si="37"/>
        <v>-5.8267786385948321</v>
      </c>
      <c r="L17" s="139">
        <f t="shared" si="38"/>
        <v>1.7669333199588744</v>
      </c>
      <c r="M17" s="139">
        <f t="shared" si="39"/>
        <v>1.4289638613055469</v>
      </c>
      <c r="N17" s="139">
        <f t="shared" si="40"/>
        <v>-0.27951523637046122</v>
      </c>
      <c r="O17" s="137" t="str">
        <f t="shared" si="41"/>
        <v>N</v>
      </c>
      <c r="P17" s="137" t="str">
        <f t="shared" si="42"/>
        <v>Y</v>
      </c>
      <c r="Q17" s="137" t="str">
        <f t="shared" si="43"/>
        <v>Y</v>
      </c>
      <c r="R17" s="137">
        <f>'D Data'!C17</f>
        <v>3491621</v>
      </c>
      <c r="S17" s="137">
        <f>'D Data'!H17</f>
        <v>1703040</v>
      </c>
      <c r="T17" s="137">
        <f>'D Data'!M17</f>
        <v>1740507</v>
      </c>
      <c r="U17" s="137">
        <f>'D Data'!R17</f>
        <v>1069267</v>
      </c>
      <c r="V17" s="137">
        <f>'D Data'!W17</f>
        <v>2868376</v>
      </c>
      <c r="W17" s="137" t="str">
        <f t="shared" si="44"/>
        <v>Y</v>
      </c>
      <c r="X17" s="137" t="str">
        <f t="shared" si="45"/>
        <v>N</v>
      </c>
      <c r="Y17" s="137" t="str">
        <f t="shared" si="46"/>
        <v>Y</v>
      </c>
      <c r="Z17" s="137" t="str">
        <f t="shared" si="47"/>
        <v>N</v>
      </c>
      <c r="AA17" s="139">
        <f t="shared" si="48"/>
        <v>105.02284150695228</v>
      </c>
      <c r="AB17" s="139">
        <f t="shared" si="49"/>
        <v>-2.1526486247972576</v>
      </c>
      <c r="AC17" s="139">
        <f t="shared" si="50"/>
        <v>62.775714578304573</v>
      </c>
      <c r="AD17" s="139">
        <f t="shared" si="51"/>
        <v>-62.722216334260224</v>
      </c>
      <c r="AE17" s="137" t="str">
        <f t="shared" si="52"/>
        <v>Y</v>
      </c>
      <c r="AF17" s="137" t="str">
        <f t="shared" si="53"/>
        <v>N</v>
      </c>
      <c r="AG17" s="137" t="str">
        <f t="shared" si="54"/>
        <v>Y</v>
      </c>
      <c r="AH17" s="137">
        <f>'D Data'!D17</f>
        <v>21.56</v>
      </c>
      <c r="AI17" s="137">
        <f>'D Data'!I17</f>
        <v>17.239999999999998</v>
      </c>
      <c r="AJ17" s="137">
        <f>'D Data'!N17</f>
        <v>10.67</v>
      </c>
      <c r="AK17" s="137">
        <f>'D Data'!S17</f>
        <v>11.36</v>
      </c>
      <c r="AL17" s="137">
        <f>'D Data'!X17</f>
        <v>26.51</v>
      </c>
      <c r="AM17" s="137" t="str">
        <f t="shared" si="55"/>
        <v>Y</v>
      </c>
      <c r="AN17" s="137" t="str">
        <f t="shared" si="56"/>
        <v>Y</v>
      </c>
      <c r="AO17" s="137" t="str">
        <f t="shared" si="57"/>
        <v>N</v>
      </c>
      <c r="AP17" s="137" t="str">
        <f t="shared" si="58"/>
        <v>N</v>
      </c>
      <c r="AQ17" s="139">
        <f t="shared" si="59"/>
        <v>25.058004640371234</v>
      </c>
      <c r="AR17" s="139">
        <f t="shared" si="60"/>
        <v>61.574507966260526</v>
      </c>
      <c r="AS17" s="139">
        <f t="shared" si="61"/>
        <v>-6.0739436619718274</v>
      </c>
      <c r="AT17" s="139">
        <f t="shared" si="62"/>
        <v>-57.148245944926444</v>
      </c>
      <c r="AU17" s="137" t="str">
        <f t="shared" si="63"/>
        <v>N</v>
      </c>
      <c r="AV17" s="137" t="str">
        <f t="shared" si="64"/>
        <v>Y</v>
      </c>
      <c r="AW17" s="137" t="str">
        <f t="shared" si="65"/>
        <v>Y</v>
      </c>
    </row>
    <row r="18" spans="1:49" x14ac:dyDescent="0.3">
      <c r="A18" s="137" t="str">
        <f>'D Data'!A18</f>
        <v>BALKRISIND</v>
      </c>
      <c r="B18" s="137">
        <f>'D Data'!B18</f>
        <v>989.97</v>
      </c>
      <c r="C18" s="137">
        <f>'D Data'!G18</f>
        <v>992.68</v>
      </c>
      <c r="D18" s="137">
        <f>'D Data'!L18</f>
        <v>960.31</v>
      </c>
      <c r="E18" s="137">
        <f>'D Data'!Q18</f>
        <v>946.1</v>
      </c>
      <c r="F18" s="137">
        <f>'D Data'!V18</f>
        <v>935.41</v>
      </c>
      <c r="G18" s="137" t="str">
        <f t="shared" si="33"/>
        <v>N</v>
      </c>
      <c r="H18" s="137" t="str">
        <f t="shared" si="34"/>
        <v>Y</v>
      </c>
      <c r="I18" s="137" t="str">
        <f t="shared" si="35"/>
        <v>Y</v>
      </c>
      <c r="J18" s="137" t="str">
        <f t="shared" si="36"/>
        <v>Y</v>
      </c>
      <c r="K18" s="139">
        <f t="shared" si="37"/>
        <v>-0.2729983479066691</v>
      </c>
      <c r="L18" s="139">
        <f t="shared" si="38"/>
        <v>3.3707865168539333</v>
      </c>
      <c r="M18" s="139">
        <f t="shared" si="39"/>
        <v>1.5019553958355272</v>
      </c>
      <c r="N18" s="139">
        <f t="shared" si="40"/>
        <v>1.1428143808597357</v>
      </c>
      <c r="O18" s="137" t="str">
        <f t="shared" si="41"/>
        <v>N</v>
      </c>
      <c r="P18" s="137" t="str">
        <f t="shared" si="42"/>
        <v>Y</v>
      </c>
      <c r="Q18" s="137" t="str">
        <f t="shared" si="43"/>
        <v>Y</v>
      </c>
      <c r="R18" s="137">
        <f>'D Data'!C18</f>
        <v>178981</v>
      </c>
      <c r="S18" s="137">
        <f>'D Data'!H18</f>
        <v>384301</v>
      </c>
      <c r="T18" s="137">
        <f>'D Data'!M18</f>
        <v>146212</v>
      </c>
      <c r="U18" s="137">
        <f>'D Data'!R18</f>
        <v>66540</v>
      </c>
      <c r="V18" s="137">
        <f>'D Data'!W18</f>
        <v>93656</v>
      </c>
      <c r="W18" s="137" t="str">
        <f t="shared" si="44"/>
        <v>N</v>
      </c>
      <c r="X18" s="137" t="str">
        <f t="shared" si="45"/>
        <v>Y</v>
      </c>
      <c r="Y18" s="137" t="str">
        <f t="shared" si="46"/>
        <v>Y</v>
      </c>
      <c r="Z18" s="137" t="str">
        <f t="shared" si="47"/>
        <v>N</v>
      </c>
      <c r="AA18" s="139">
        <f t="shared" si="48"/>
        <v>-53.426871124457129</v>
      </c>
      <c r="AB18" s="139">
        <f t="shared" si="49"/>
        <v>162.83820753426534</v>
      </c>
      <c r="AC18" s="139">
        <f t="shared" si="50"/>
        <v>119.73549744514578</v>
      </c>
      <c r="AD18" s="139">
        <f t="shared" si="51"/>
        <v>-28.952763304006151</v>
      </c>
      <c r="AE18" s="137" t="str">
        <f t="shared" si="52"/>
        <v>N</v>
      </c>
      <c r="AF18" s="137" t="str">
        <f t="shared" si="53"/>
        <v>Y</v>
      </c>
      <c r="AG18" s="137" t="str">
        <f t="shared" si="54"/>
        <v>Y</v>
      </c>
      <c r="AH18" s="137">
        <f>'D Data'!D18</f>
        <v>22.82</v>
      </c>
      <c r="AI18" s="137">
        <f>'D Data'!I18</f>
        <v>28.82</v>
      </c>
      <c r="AJ18" s="137">
        <f>'D Data'!N18</f>
        <v>21.96</v>
      </c>
      <c r="AK18" s="137">
        <f>'D Data'!S18</f>
        <v>11.39</v>
      </c>
      <c r="AL18" s="137">
        <f>'D Data'!X18</f>
        <v>13.2</v>
      </c>
      <c r="AM18" s="137" t="str">
        <f t="shared" si="55"/>
        <v>N</v>
      </c>
      <c r="AN18" s="137" t="str">
        <f t="shared" si="56"/>
        <v>Y</v>
      </c>
      <c r="AO18" s="137" t="str">
        <f t="shared" si="57"/>
        <v>Y</v>
      </c>
      <c r="AP18" s="137" t="str">
        <f t="shared" si="58"/>
        <v>N</v>
      </c>
      <c r="AQ18" s="139">
        <f t="shared" si="59"/>
        <v>-20.818875780707842</v>
      </c>
      <c r="AR18" s="139">
        <f t="shared" si="60"/>
        <v>31.23861566484517</v>
      </c>
      <c r="AS18" s="139">
        <f t="shared" si="61"/>
        <v>92.800702370500431</v>
      </c>
      <c r="AT18" s="139">
        <f t="shared" si="62"/>
        <v>-13.712121212121204</v>
      </c>
      <c r="AU18" s="137" t="str">
        <f t="shared" si="63"/>
        <v>N</v>
      </c>
      <c r="AV18" s="137" t="str">
        <f t="shared" si="64"/>
        <v>N</v>
      </c>
      <c r="AW18" s="137" t="str">
        <f t="shared" si="65"/>
        <v>Y</v>
      </c>
    </row>
    <row r="19" spans="1:49" x14ac:dyDescent="0.3">
      <c r="A19" s="137" t="str">
        <f>'D Data'!A19</f>
        <v>BANDHANBNK</v>
      </c>
      <c r="B19" s="137">
        <f>'D Data'!B19</f>
        <v>201.35</v>
      </c>
      <c r="C19" s="137">
        <f>'D Data'!G19</f>
        <v>215.2</v>
      </c>
      <c r="D19" s="137">
        <f>'D Data'!L19</f>
        <v>219.44</v>
      </c>
      <c r="E19" s="137">
        <f>'D Data'!Q19</f>
        <v>223.98</v>
      </c>
      <c r="F19" s="137">
        <f>'D Data'!V19</f>
        <v>229.43</v>
      </c>
      <c r="G19" s="137" t="str">
        <f t="shared" si="33"/>
        <v>N</v>
      </c>
      <c r="H19" s="137" t="str">
        <f t="shared" si="34"/>
        <v>N</v>
      </c>
      <c r="I19" s="137" t="str">
        <f t="shared" si="35"/>
        <v>N</v>
      </c>
      <c r="J19" s="137" t="str">
        <f t="shared" si="36"/>
        <v>N</v>
      </c>
      <c r="K19" s="139">
        <f t="shared" si="37"/>
        <v>-6.4358736059479531</v>
      </c>
      <c r="L19" s="139">
        <f t="shared" si="38"/>
        <v>-1.9321910317171023</v>
      </c>
      <c r="M19" s="139">
        <f t="shared" si="39"/>
        <v>-2.026966693454769</v>
      </c>
      <c r="N19" s="139">
        <f t="shared" si="40"/>
        <v>-2.3754522076450408</v>
      </c>
      <c r="O19" s="137" t="str">
        <f t="shared" si="41"/>
        <v>N</v>
      </c>
      <c r="P19" s="137" t="str">
        <f t="shared" si="42"/>
        <v>Y</v>
      </c>
      <c r="Q19" s="137" t="str">
        <f t="shared" si="43"/>
        <v>Y</v>
      </c>
      <c r="R19" s="137">
        <f>'D Data'!C19</f>
        <v>7670871</v>
      </c>
      <c r="S19" s="137">
        <f>'D Data'!H19</f>
        <v>2526136</v>
      </c>
      <c r="T19" s="137">
        <f>'D Data'!M19</f>
        <v>1871359</v>
      </c>
      <c r="U19" s="137">
        <f>'D Data'!R19</f>
        <v>2446219</v>
      </c>
      <c r="V19" s="137">
        <f>'D Data'!W19</f>
        <v>3347145</v>
      </c>
      <c r="W19" s="137" t="str">
        <f t="shared" si="44"/>
        <v>Y</v>
      </c>
      <c r="X19" s="137" t="str">
        <f t="shared" si="45"/>
        <v>Y</v>
      </c>
      <c r="Y19" s="137" t="str">
        <f t="shared" si="46"/>
        <v>N</v>
      </c>
      <c r="Z19" s="137" t="str">
        <f t="shared" si="47"/>
        <v>N</v>
      </c>
      <c r="AA19" s="139">
        <f t="shared" si="48"/>
        <v>203.66025423809327</v>
      </c>
      <c r="AB19" s="139">
        <f t="shared" si="49"/>
        <v>34.9893847198747</v>
      </c>
      <c r="AC19" s="139">
        <f t="shared" si="50"/>
        <v>-23.499940111658031</v>
      </c>
      <c r="AD19" s="139">
        <f t="shared" si="51"/>
        <v>-26.9162525077342</v>
      </c>
      <c r="AE19" s="137" t="str">
        <f t="shared" si="52"/>
        <v>Y</v>
      </c>
      <c r="AF19" s="137" t="str">
        <f t="shared" si="53"/>
        <v>Y</v>
      </c>
      <c r="AG19" s="137" t="str">
        <f t="shared" si="54"/>
        <v>Y</v>
      </c>
      <c r="AH19" s="137">
        <f>'D Data'!D19</f>
        <v>28.47</v>
      </c>
      <c r="AI19" s="137">
        <f>'D Data'!I19</f>
        <v>24.7</v>
      </c>
      <c r="AJ19" s="137">
        <f>'D Data'!N19</f>
        <v>17.27</v>
      </c>
      <c r="AK19" s="137">
        <f>'D Data'!S19</f>
        <v>14.91</v>
      </c>
      <c r="AL19" s="137">
        <f>'D Data'!X19</f>
        <v>24.67</v>
      </c>
      <c r="AM19" s="137" t="str">
        <f t="shared" si="55"/>
        <v>Y</v>
      </c>
      <c r="AN19" s="137" t="str">
        <f t="shared" si="56"/>
        <v>Y</v>
      </c>
      <c r="AO19" s="137" t="str">
        <f t="shared" si="57"/>
        <v>Y</v>
      </c>
      <c r="AP19" s="137" t="str">
        <f t="shared" si="58"/>
        <v>N</v>
      </c>
      <c r="AQ19" s="139">
        <f t="shared" si="59"/>
        <v>15.263157894736839</v>
      </c>
      <c r="AR19" s="139">
        <f t="shared" si="60"/>
        <v>43.022582513028375</v>
      </c>
      <c r="AS19" s="139">
        <f t="shared" si="61"/>
        <v>15.828303152246811</v>
      </c>
      <c r="AT19" s="139">
        <f t="shared" si="62"/>
        <v>-39.562221321443054</v>
      </c>
      <c r="AU19" s="137" t="str">
        <f t="shared" si="63"/>
        <v>N</v>
      </c>
      <c r="AV19" s="137" t="str">
        <f t="shared" si="64"/>
        <v>Y</v>
      </c>
      <c r="AW19" s="137" t="str">
        <f t="shared" si="65"/>
        <v>Y</v>
      </c>
    </row>
    <row r="20" spans="1:49" x14ac:dyDescent="0.3">
      <c r="A20" s="137" t="str">
        <f>'D Data'!A20</f>
        <v>BANKBARODA</v>
      </c>
      <c r="B20" s="137">
        <f>'D Data'!B20</f>
        <v>37.909999999999997</v>
      </c>
      <c r="C20" s="137">
        <f>'D Data'!G20</f>
        <v>38.17</v>
      </c>
      <c r="D20" s="137">
        <f>'D Data'!L20</f>
        <v>36.619999999999997</v>
      </c>
      <c r="E20" s="137">
        <f>'D Data'!Q20</f>
        <v>37.6</v>
      </c>
      <c r="F20" s="137">
        <f>'D Data'!V20</f>
        <v>39.159999999999997</v>
      </c>
      <c r="G20" s="137" t="str">
        <f t="shared" si="33"/>
        <v>N</v>
      </c>
      <c r="H20" s="137" t="str">
        <f t="shared" si="34"/>
        <v>Y</v>
      </c>
      <c r="I20" s="137" t="str">
        <f t="shared" si="35"/>
        <v>N</v>
      </c>
      <c r="J20" s="137" t="str">
        <f t="shared" si="36"/>
        <v>N</v>
      </c>
      <c r="K20" s="139">
        <f t="shared" si="37"/>
        <v>-0.68116321718628536</v>
      </c>
      <c r="L20" s="139">
        <f t="shared" si="38"/>
        <v>4.2326597487711757</v>
      </c>
      <c r="M20" s="139">
        <f t="shared" si="39"/>
        <v>-2.6063829787234147</v>
      </c>
      <c r="N20" s="139">
        <f t="shared" si="40"/>
        <v>-3.9836567926455451</v>
      </c>
      <c r="O20" s="137" t="str">
        <f t="shared" si="41"/>
        <v>N</v>
      </c>
      <c r="P20" s="137" t="str">
        <f t="shared" si="42"/>
        <v>Y</v>
      </c>
      <c r="Q20" s="137" t="str">
        <f t="shared" si="43"/>
        <v>Y</v>
      </c>
      <c r="R20" s="137">
        <f>'D Data'!C20</f>
        <v>6483716</v>
      </c>
      <c r="S20" s="137">
        <f>'D Data'!H20</f>
        <v>6573613</v>
      </c>
      <c r="T20" s="137">
        <f>'D Data'!M20</f>
        <v>5226074</v>
      </c>
      <c r="U20" s="137">
        <f>'D Data'!R20</f>
        <v>9798826</v>
      </c>
      <c r="V20" s="137">
        <f>'D Data'!W20</f>
        <v>8755418</v>
      </c>
      <c r="W20" s="137" t="str">
        <f t="shared" si="44"/>
        <v>N</v>
      </c>
      <c r="X20" s="137" t="str">
        <f t="shared" si="45"/>
        <v>Y</v>
      </c>
      <c r="Y20" s="137" t="str">
        <f t="shared" si="46"/>
        <v>N</v>
      </c>
      <c r="Z20" s="137" t="str">
        <f t="shared" si="47"/>
        <v>Y</v>
      </c>
      <c r="AA20" s="139">
        <f t="shared" si="48"/>
        <v>-1.3675432368774978</v>
      </c>
      <c r="AB20" s="139">
        <f t="shared" si="49"/>
        <v>25.784919999219298</v>
      </c>
      <c r="AC20" s="139">
        <f t="shared" si="50"/>
        <v>-46.666325129153222</v>
      </c>
      <c r="AD20" s="139">
        <f t="shared" si="51"/>
        <v>11.917283675091241</v>
      </c>
      <c r="AE20" s="137" t="str">
        <f t="shared" si="52"/>
        <v>N</v>
      </c>
      <c r="AF20" s="137" t="str">
        <f t="shared" si="53"/>
        <v>Y</v>
      </c>
      <c r="AG20" s="137" t="str">
        <f t="shared" si="54"/>
        <v>N</v>
      </c>
      <c r="AH20" s="137">
        <f>'D Data'!D20</f>
        <v>12.47</v>
      </c>
      <c r="AI20" s="137">
        <f>'D Data'!I20</f>
        <v>12.31</v>
      </c>
      <c r="AJ20" s="137">
        <f>'D Data'!N20</f>
        <v>18.28</v>
      </c>
      <c r="AK20" s="137">
        <f>'D Data'!S20</f>
        <v>22.47</v>
      </c>
      <c r="AL20" s="137">
        <f>'D Data'!X20</f>
        <v>24.77</v>
      </c>
      <c r="AM20" s="137" t="str">
        <f t="shared" si="55"/>
        <v>Y</v>
      </c>
      <c r="AN20" s="137" t="str">
        <f t="shared" si="56"/>
        <v>N</v>
      </c>
      <c r="AO20" s="137" t="str">
        <f t="shared" si="57"/>
        <v>N</v>
      </c>
      <c r="AP20" s="137" t="str">
        <f t="shared" si="58"/>
        <v>N</v>
      </c>
      <c r="AQ20" s="139">
        <f t="shared" si="59"/>
        <v>1.2997562956945585</v>
      </c>
      <c r="AR20" s="139">
        <f t="shared" si="60"/>
        <v>-32.658643326039389</v>
      </c>
      <c r="AS20" s="139">
        <f t="shared" si="61"/>
        <v>-18.647085002225179</v>
      </c>
      <c r="AT20" s="139">
        <f t="shared" si="62"/>
        <v>-9.2854259184497412</v>
      </c>
      <c r="AU20" s="137" t="str">
        <f t="shared" si="63"/>
        <v>Y</v>
      </c>
      <c r="AV20" s="137" t="str">
        <f t="shared" si="64"/>
        <v>N</v>
      </c>
      <c r="AW20" s="137" t="str">
        <f t="shared" si="65"/>
        <v>N</v>
      </c>
    </row>
    <row r="21" spans="1:49" x14ac:dyDescent="0.3">
      <c r="A21" s="137" t="str">
        <f>'D Data'!A21</f>
        <v>BATAINDIA</v>
      </c>
      <c r="B21" s="137">
        <f>'D Data'!B21</f>
        <v>1291.4000000000001</v>
      </c>
      <c r="C21" s="137">
        <f>'D Data'!G21</f>
        <v>1318.63</v>
      </c>
      <c r="D21" s="137">
        <f>'D Data'!L21</f>
        <v>1306.05</v>
      </c>
      <c r="E21" s="137">
        <f>'D Data'!Q21</f>
        <v>1290.3699999999999</v>
      </c>
      <c r="F21" s="137">
        <f>'D Data'!V21</f>
        <v>1290.72</v>
      </c>
      <c r="G21" s="137" t="str">
        <f t="shared" si="33"/>
        <v>N</v>
      </c>
      <c r="H21" s="137" t="str">
        <f t="shared" si="34"/>
        <v>Y</v>
      </c>
      <c r="I21" s="137" t="str">
        <f t="shared" si="35"/>
        <v>Y</v>
      </c>
      <c r="J21" s="137" t="str">
        <f t="shared" si="36"/>
        <v>N</v>
      </c>
      <c r="K21" s="139">
        <f t="shared" si="37"/>
        <v>-2.0650220304406859</v>
      </c>
      <c r="L21" s="139">
        <f t="shared" si="38"/>
        <v>0.96320967803684054</v>
      </c>
      <c r="M21" s="139">
        <f t="shared" si="39"/>
        <v>1.2151553430411484</v>
      </c>
      <c r="N21" s="139">
        <f t="shared" si="40"/>
        <v>-2.711664807240427E-2</v>
      </c>
      <c r="O21" s="137" t="str">
        <f t="shared" si="41"/>
        <v>N</v>
      </c>
      <c r="P21" s="137" t="str">
        <f t="shared" si="42"/>
        <v>N</v>
      </c>
      <c r="Q21" s="137" t="str">
        <f t="shared" si="43"/>
        <v>Y</v>
      </c>
      <c r="R21" s="137">
        <f>'D Data'!C21</f>
        <v>223982</v>
      </c>
      <c r="S21" s="137">
        <f>'D Data'!H21</f>
        <v>182352</v>
      </c>
      <c r="T21" s="137">
        <f>'D Data'!M21</f>
        <v>63437</v>
      </c>
      <c r="U21" s="137">
        <f>'D Data'!R21</f>
        <v>232971</v>
      </c>
      <c r="V21" s="137">
        <f>'D Data'!W21</f>
        <v>179895</v>
      </c>
      <c r="W21" s="137" t="str">
        <f t="shared" si="44"/>
        <v>Y</v>
      </c>
      <c r="X21" s="137" t="str">
        <f t="shared" si="45"/>
        <v>Y</v>
      </c>
      <c r="Y21" s="137" t="str">
        <f t="shared" si="46"/>
        <v>N</v>
      </c>
      <c r="Z21" s="137" t="str">
        <f t="shared" si="47"/>
        <v>Y</v>
      </c>
      <c r="AA21" s="139">
        <f t="shared" si="48"/>
        <v>22.82947266824603</v>
      </c>
      <c r="AB21" s="139">
        <f t="shared" si="49"/>
        <v>187.45369421630909</v>
      </c>
      <c r="AC21" s="139">
        <f t="shared" si="50"/>
        <v>-72.770430654459133</v>
      </c>
      <c r="AD21" s="139">
        <f t="shared" si="51"/>
        <v>29.503877261736012</v>
      </c>
      <c r="AE21" s="137" t="str">
        <f t="shared" si="52"/>
        <v>N</v>
      </c>
      <c r="AF21" s="137" t="str">
        <f t="shared" si="53"/>
        <v>Y</v>
      </c>
      <c r="AG21" s="137" t="str">
        <f t="shared" si="54"/>
        <v>N</v>
      </c>
      <c r="AH21" s="137">
        <f>'D Data'!D21</f>
        <v>21.62</v>
      </c>
      <c r="AI21" s="137">
        <f>'D Data'!I21</f>
        <v>22.62</v>
      </c>
      <c r="AJ21" s="137">
        <f>'D Data'!N21</f>
        <v>8.09</v>
      </c>
      <c r="AK21" s="137">
        <f>'D Data'!S21</f>
        <v>18.95</v>
      </c>
      <c r="AL21" s="137">
        <f>'D Data'!X21</f>
        <v>14.21</v>
      </c>
      <c r="AM21" s="137" t="str">
        <f t="shared" si="55"/>
        <v>N</v>
      </c>
      <c r="AN21" s="137" t="str">
        <f t="shared" si="56"/>
        <v>Y</v>
      </c>
      <c r="AO21" s="137" t="str">
        <f t="shared" si="57"/>
        <v>N</v>
      </c>
      <c r="AP21" s="137" t="str">
        <f t="shared" si="58"/>
        <v>Y</v>
      </c>
      <c r="AQ21" s="139">
        <f t="shared" si="59"/>
        <v>-4.4208664898320063</v>
      </c>
      <c r="AR21" s="139">
        <f t="shared" si="60"/>
        <v>179.6044499381953</v>
      </c>
      <c r="AS21" s="139">
        <f t="shared" si="61"/>
        <v>-57.308707124010553</v>
      </c>
      <c r="AT21" s="139">
        <f t="shared" si="62"/>
        <v>33.356790992258958</v>
      </c>
      <c r="AU21" s="137" t="str">
        <f t="shared" si="63"/>
        <v>N</v>
      </c>
      <c r="AV21" s="137" t="str">
        <f t="shared" si="64"/>
        <v>Y</v>
      </c>
      <c r="AW21" s="137" t="str">
        <f t="shared" si="65"/>
        <v>N</v>
      </c>
    </row>
    <row r="22" spans="1:49" x14ac:dyDescent="0.3">
      <c r="A22" s="137" t="str">
        <f>'D Data'!A22</f>
        <v>BEL</v>
      </c>
      <c r="B22" s="137">
        <f>'D Data'!B22</f>
        <v>62.6</v>
      </c>
      <c r="C22" s="137">
        <f>'D Data'!G22</f>
        <v>64.08</v>
      </c>
      <c r="D22" s="137">
        <f>'D Data'!L22</f>
        <v>63.06</v>
      </c>
      <c r="E22" s="137">
        <f>'D Data'!Q22</f>
        <v>63.69</v>
      </c>
      <c r="F22" s="137">
        <f>'D Data'!V22</f>
        <v>67.25</v>
      </c>
      <c r="G22" s="137" t="str">
        <f t="shared" si="33"/>
        <v>N</v>
      </c>
      <c r="H22" s="137" t="str">
        <f t="shared" si="34"/>
        <v>Y</v>
      </c>
      <c r="I22" s="137" t="str">
        <f t="shared" si="35"/>
        <v>N</v>
      </c>
      <c r="J22" s="137" t="str">
        <f t="shared" si="36"/>
        <v>N</v>
      </c>
      <c r="K22" s="139">
        <f t="shared" si="37"/>
        <v>-2.3096129837702826</v>
      </c>
      <c r="L22" s="139">
        <f t="shared" si="38"/>
        <v>1.6175071360608879</v>
      </c>
      <c r="M22" s="139">
        <f t="shared" si="39"/>
        <v>-0.98916627414036029</v>
      </c>
      <c r="N22" s="139">
        <f t="shared" si="40"/>
        <v>-5.2936802973977732</v>
      </c>
      <c r="O22" s="137" t="str">
        <f t="shared" si="41"/>
        <v>N</v>
      </c>
      <c r="P22" s="137" t="str">
        <f t="shared" si="42"/>
        <v>Y</v>
      </c>
      <c r="Q22" s="137" t="str">
        <f t="shared" si="43"/>
        <v>Y</v>
      </c>
      <c r="R22" s="137">
        <f>'D Data'!C22</f>
        <v>4315815</v>
      </c>
      <c r="S22" s="137">
        <f>'D Data'!H22</f>
        <v>5052372</v>
      </c>
      <c r="T22" s="137">
        <f>'D Data'!M22</f>
        <v>4379753</v>
      </c>
      <c r="U22" s="137">
        <f>'D Data'!R22</f>
        <v>6235259</v>
      </c>
      <c r="V22" s="137">
        <f>'D Data'!W22</f>
        <v>11989986</v>
      </c>
      <c r="W22" s="137" t="str">
        <f t="shared" si="44"/>
        <v>N</v>
      </c>
      <c r="X22" s="137" t="str">
        <f t="shared" si="45"/>
        <v>Y</v>
      </c>
      <c r="Y22" s="137" t="str">
        <f t="shared" si="46"/>
        <v>N</v>
      </c>
      <c r="Z22" s="137" t="str">
        <f t="shared" si="47"/>
        <v>N</v>
      </c>
      <c r="AA22" s="139">
        <f t="shared" si="48"/>
        <v>-14.578439592334055</v>
      </c>
      <c r="AB22" s="139">
        <f t="shared" si="49"/>
        <v>15.357464222297468</v>
      </c>
      <c r="AC22" s="139">
        <f t="shared" si="50"/>
        <v>-29.758282695233667</v>
      </c>
      <c r="AD22" s="139">
        <f t="shared" si="51"/>
        <v>-47.996111088036301</v>
      </c>
      <c r="AE22" s="137" t="str">
        <f t="shared" si="52"/>
        <v>N</v>
      </c>
      <c r="AF22" s="137" t="str">
        <f t="shared" si="53"/>
        <v>Y</v>
      </c>
      <c r="AG22" s="137" t="str">
        <f t="shared" si="54"/>
        <v>Y</v>
      </c>
      <c r="AH22" s="137">
        <f>'D Data'!D22</f>
        <v>37.6</v>
      </c>
      <c r="AI22" s="137">
        <f>'D Data'!I22</f>
        <v>24.79</v>
      </c>
      <c r="AJ22" s="137">
        <f>'D Data'!N22</f>
        <v>26.17</v>
      </c>
      <c r="AK22" s="137">
        <f>'D Data'!S22</f>
        <v>29.56</v>
      </c>
      <c r="AL22" s="137">
        <f>'D Data'!X22</f>
        <v>27.95</v>
      </c>
      <c r="AM22" s="137" t="str">
        <f t="shared" si="55"/>
        <v>Y</v>
      </c>
      <c r="AN22" s="137" t="str">
        <f t="shared" si="56"/>
        <v>N</v>
      </c>
      <c r="AO22" s="137" t="str">
        <f t="shared" si="57"/>
        <v>N</v>
      </c>
      <c r="AP22" s="137" t="str">
        <f t="shared" si="58"/>
        <v>Y</v>
      </c>
      <c r="AQ22" s="139">
        <f t="shared" si="59"/>
        <v>51.674062121823326</v>
      </c>
      <c r="AR22" s="139">
        <f t="shared" si="60"/>
        <v>-5.2732136033626382</v>
      </c>
      <c r="AS22" s="139">
        <f t="shared" si="61"/>
        <v>-11.468200270635984</v>
      </c>
      <c r="AT22" s="139">
        <f t="shared" si="62"/>
        <v>5.7602862254025027</v>
      </c>
      <c r="AU22" s="137" t="str">
        <f t="shared" si="63"/>
        <v>Y</v>
      </c>
      <c r="AV22" s="137" t="str">
        <f t="shared" si="64"/>
        <v>Y</v>
      </c>
      <c r="AW22" s="137" t="str">
        <f t="shared" si="65"/>
        <v>N</v>
      </c>
    </row>
    <row r="23" spans="1:49" x14ac:dyDescent="0.3">
      <c r="A23" s="137" t="str">
        <f>'D Data'!A23</f>
        <v>BERGEPAINT</v>
      </c>
      <c r="B23" s="137">
        <f>'D Data'!B23</f>
        <v>461.51</v>
      </c>
      <c r="C23" s="137">
        <f>'D Data'!G23</f>
        <v>457.46</v>
      </c>
      <c r="D23" s="137">
        <f>'D Data'!L23</f>
        <v>437.01</v>
      </c>
      <c r="E23" s="137">
        <f>'D Data'!Q23</f>
        <v>440.32</v>
      </c>
      <c r="F23" s="137">
        <f>'D Data'!V23</f>
        <v>443.72</v>
      </c>
      <c r="G23" s="137" t="str">
        <f t="shared" si="33"/>
        <v>Y</v>
      </c>
      <c r="H23" s="137" t="str">
        <f t="shared" si="34"/>
        <v>Y</v>
      </c>
      <c r="I23" s="137" t="str">
        <f t="shared" si="35"/>
        <v>N</v>
      </c>
      <c r="J23" s="137" t="str">
        <f t="shared" si="36"/>
        <v>N</v>
      </c>
      <c r="K23" s="139">
        <f t="shared" si="37"/>
        <v>0.88532330695580197</v>
      </c>
      <c r="L23" s="139">
        <f t="shared" si="38"/>
        <v>4.6795267842841097</v>
      </c>
      <c r="M23" s="139">
        <f t="shared" si="39"/>
        <v>-0.75172601744186107</v>
      </c>
      <c r="N23" s="139">
        <f t="shared" si="40"/>
        <v>-0.76624898584693812</v>
      </c>
      <c r="O23" s="137" t="str">
        <f t="shared" si="41"/>
        <v>N</v>
      </c>
      <c r="P23" s="137" t="str">
        <f t="shared" si="42"/>
        <v>Y</v>
      </c>
      <c r="Q23" s="137" t="str">
        <f t="shared" si="43"/>
        <v>Y</v>
      </c>
      <c r="R23" s="137">
        <f>'D Data'!C23</f>
        <v>346456</v>
      </c>
      <c r="S23" s="137">
        <f>'D Data'!H23</f>
        <v>559937</v>
      </c>
      <c r="T23" s="137">
        <f>'D Data'!M23</f>
        <v>283712</v>
      </c>
      <c r="U23" s="137">
        <f>'D Data'!R23</f>
        <v>309389</v>
      </c>
      <c r="V23" s="137">
        <f>'D Data'!W23</f>
        <v>170112</v>
      </c>
      <c r="W23" s="137" t="str">
        <f t="shared" si="44"/>
        <v>N</v>
      </c>
      <c r="X23" s="137" t="str">
        <f t="shared" si="45"/>
        <v>Y</v>
      </c>
      <c r="Y23" s="137" t="str">
        <f t="shared" si="46"/>
        <v>N</v>
      </c>
      <c r="Z23" s="137" t="str">
        <f t="shared" si="47"/>
        <v>Y</v>
      </c>
      <c r="AA23" s="139">
        <f t="shared" si="48"/>
        <v>-38.125896306191585</v>
      </c>
      <c r="AB23" s="139">
        <f t="shared" si="49"/>
        <v>97.361056282427256</v>
      </c>
      <c r="AC23" s="139">
        <f t="shared" si="50"/>
        <v>-8.2992608011273834</v>
      </c>
      <c r="AD23" s="139">
        <f t="shared" si="51"/>
        <v>81.873706734386758</v>
      </c>
      <c r="AE23" s="137" t="str">
        <f t="shared" si="52"/>
        <v>N</v>
      </c>
      <c r="AF23" s="137" t="str">
        <f t="shared" si="53"/>
        <v>Y</v>
      </c>
      <c r="AG23" s="137" t="str">
        <f t="shared" si="54"/>
        <v>N</v>
      </c>
      <c r="AH23" s="137">
        <f>'D Data'!D23</f>
        <v>16.87</v>
      </c>
      <c r="AI23" s="137">
        <f>'D Data'!I23</f>
        <v>29.39</v>
      </c>
      <c r="AJ23" s="137">
        <f>'D Data'!N23</f>
        <v>16.329999999999998</v>
      </c>
      <c r="AK23" s="137">
        <f>'D Data'!S23</f>
        <v>19.170000000000002</v>
      </c>
      <c r="AL23" s="137">
        <f>'D Data'!X23</f>
        <v>21.15</v>
      </c>
      <c r="AM23" s="137" t="str">
        <f t="shared" si="55"/>
        <v>N</v>
      </c>
      <c r="AN23" s="137" t="str">
        <f t="shared" si="56"/>
        <v>Y</v>
      </c>
      <c r="AO23" s="137" t="str">
        <f t="shared" si="57"/>
        <v>N</v>
      </c>
      <c r="AP23" s="137" t="str">
        <f t="shared" si="58"/>
        <v>N</v>
      </c>
      <c r="AQ23" s="139">
        <f t="shared" si="59"/>
        <v>-42.599523647499147</v>
      </c>
      <c r="AR23" s="139">
        <f t="shared" si="60"/>
        <v>79.975505205143932</v>
      </c>
      <c r="AS23" s="139">
        <f t="shared" si="61"/>
        <v>-14.814814814814831</v>
      </c>
      <c r="AT23" s="139">
        <f t="shared" si="62"/>
        <v>-9.3617021276595604</v>
      </c>
      <c r="AU23" s="137" t="str">
        <f t="shared" si="63"/>
        <v>N</v>
      </c>
      <c r="AV23" s="137" t="str">
        <f t="shared" si="64"/>
        <v>Y</v>
      </c>
      <c r="AW23" s="137" t="str">
        <f t="shared" si="65"/>
        <v>N</v>
      </c>
    </row>
    <row r="24" spans="1:49" x14ac:dyDescent="0.3">
      <c r="A24" s="137" t="str">
        <f>'D Data'!A24</f>
        <v>BHARATFORG</v>
      </c>
      <c r="B24" s="137">
        <f>'D Data'!B24</f>
        <v>284.64</v>
      </c>
      <c r="C24" s="137">
        <f>'D Data'!G24</f>
        <v>289.33</v>
      </c>
      <c r="D24" s="137">
        <f>'D Data'!L24</f>
        <v>277.26</v>
      </c>
      <c r="E24" s="137">
        <f>'D Data'!Q24</f>
        <v>275.35000000000002</v>
      </c>
      <c r="F24" s="137">
        <f>'D Data'!V24</f>
        <v>274.82</v>
      </c>
      <c r="G24" s="137" t="str">
        <f t="shared" si="33"/>
        <v>N</v>
      </c>
      <c r="H24" s="137" t="str">
        <f t="shared" si="34"/>
        <v>Y</v>
      </c>
      <c r="I24" s="137" t="str">
        <f t="shared" si="35"/>
        <v>Y</v>
      </c>
      <c r="J24" s="137" t="str">
        <f t="shared" si="36"/>
        <v>Y</v>
      </c>
      <c r="K24" s="139">
        <f t="shared" si="37"/>
        <v>-1.6209864168942032</v>
      </c>
      <c r="L24" s="139">
        <f t="shared" si="38"/>
        <v>4.3533145783740874</v>
      </c>
      <c r="M24" s="139">
        <f t="shared" si="39"/>
        <v>0.6936626112220694</v>
      </c>
      <c r="N24" s="139">
        <f t="shared" si="40"/>
        <v>0.192853504111793</v>
      </c>
      <c r="O24" s="137" t="str">
        <f t="shared" si="41"/>
        <v>N</v>
      </c>
      <c r="P24" s="137" t="str">
        <f t="shared" si="42"/>
        <v>Y</v>
      </c>
      <c r="Q24" s="137" t="str">
        <f t="shared" si="43"/>
        <v>Y</v>
      </c>
      <c r="R24" s="137">
        <f>'D Data'!C24</f>
        <v>893665</v>
      </c>
      <c r="S24" s="137">
        <f>'D Data'!H24</f>
        <v>713526</v>
      </c>
      <c r="T24" s="137">
        <f>'D Data'!M24</f>
        <v>454988</v>
      </c>
      <c r="U24" s="137">
        <f>'D Data'!R24</f>
        <v>230637</v>
      </c>
      <c r="V24" s="137">
        <f>'D Data'!W24</f>
        <v>745945</v>
      </c>
      <c r="W24" s="137" t="str">
        <f t="shared" si="44"/>
        <v>Y</v>
      </c>
      <c r="X24" s="137" t="str">
        <f t="shared" si="45"/>
        <v>Y</v>
      </c>
      <c r="Y24" s="137" t="str">
        <f t="shared" si="46"/>
        <v>Y</v>
      </c>
      <c r="Z24" s="137" t="str">
        <f t="shared" si="47"/>
        <v>N</v>
      </c>
      <c r="AA24" s="139">
        <f t="shared" si="48"/>
        <v>25.246311977419182</v>
      </c>
      <c r="AB24" s="139">
        <f t="shared" si="49"/>
        <v>56.823037091088111</v>
      </c>
      <c r="AC24" s="139">
        <f t="shared" si="50"/>
        <v>97.274504958007597</v>
      </c>
      <c r="AD24" s="139">
        <f t="shared" si="51"/>
        <v>-69.081232530548505</v>
      </c>
      <c r="AE24" s="137" t="str">
        <f t="shared" si="52"/>
        <v>N</v>
      </c>
      <c r="AF24" s="137" t="str">
        <f t="shared" si="53"/>
        <v>N</v>
      </c>
      <c r="AG24" s="137" t="str">
        <f t="shared" si="54"/>
        <v>Y</v>
      </c>
      <c r="AH24" s="137">
        <f>'D Data'!D24</f>
        <v>26.62</v>
      </c>
      <c r="AI24" s="137">
        <f>'D Data'!I24</f>
        <v>18.559999999999999</v>
      </c>
      <c r="AJ24" s="137">
        <f>'D Data'!N24</f>
        <v>18.100000000000001</v>
      </c>
      <c r="AK24" s="137">
        <f>'D Data'!S24</f>
        <v>8.7899999999999991</v>
      </c>
      <c r="AL24" s="137">
        <f>'D Data'!X24</f>
        <v>13.95</v>
      </c>
      <c r="AM24" s="137" t="str">
        <f t="shared" si="55"/>
        <v>Y</v>
      </c>
      <c r="AN24" s="137" t="str">
        <f t="shared" si="56"/>
        <v>Y</v>
      </c>
      <c r="AO24" s="137" t="str">
        <f t="shared" si="57"/>
        <v>Y</v>
      </c>
      <c r="AP24" s="137" t="str">
        <f t="shared" si="58"/>
        <v>N</v>
      </c>
      <c r="AQ24" s="139">
        <f t="shared" si="59"/>
        <v>43.426724137931046</v>
      </c>
      <c r="AR24" s="139">
        <f t="shared" si="60"/>
        <v>2.5414364640883829</v>
      </c>
      <c r="AS24" s="139">
        <f t="shared" si="61"/>
        <v>105.91581342434588</v>
      </c>
      <c r="AT24" s="139">
        <f t="shared" si="62"/>
        <v>-36.98924731182796</v>
      </c>
      <c r="AU24" s="137" t="str">
        <f t="shared" si="63"/>
        <v>Y</v>
      </c>
      <c r="AV24" s="137" t="str">
        <f t="shared" si="64"/>
        <v>N</v>
      </c>
      <c r="AW24" s="137" t="str">
        <f t="shared" si="65"/>
        <v>Y</v>
      </c>
    </row>
    <row r="25" spans="1:49" x14ac:dyDescent="0.3">
      <c r="A25" s="137" t="str">
        <f>'D Data'!A25</f>
        <v>BHARTIARTL</v>
      </c>
      <c r="B25" s="137">
        <f>'D Data'!B25</f>
        <v>592.03</v>
      </c>
      <c r="C25" s="137">
        <f>'D Data'!G25</f>
        <v>595.20000000000005</v>
      </c>
      <c r="D25" s="137">
        <f>'D Data'!L25</f>
        <v>598.16</v>
      </c>
      <c r="E25" s="137">
        <f>'D Data'!Q25</f>
        <v>583.58000000000004</v>
      </c>
      <c r="F25" s="137">
        <f>'D Data'!V25</f>
        <v>548.01</v>
      </c>
      <c r="G25" s="137" t="str">
        <f t="shared" si="33"/>
        <v>N</v>
      </c>
      <c r="H25" s="137" t="str">
        <f t="shared" si="34"/>
        <v>N</v>
      </c>
      <c r="I25" s="137" t="str">
        <f t="shared" si="35"/>
        <v>Y</v>
      </c>
      <c r="J25" s="137" t="str">
        <f t="shared" si="36"/>
        <v>Y</v>
      </c>
      <c r="K25" s="139">
        <f t="shared" si="37"/>
        <v>-0.53259408602151759</v>
      </c>
      <c r="L25" s="139">
        <f t="shared" si="38"/>
        <v>-0.49485087601978117</v>
      </c>
      <c r="M25" s="139">
        <f t="shared" si="39"/>
        <v>2.4983721169333983</v>
      </c>
      <c r="N25" s="139">
        <f t="shared" si="40"/>
        <v>6.4907574679294271</v>
      </c>
      <c r="O25" s="137" t="str">
        <f t="shared" si="41"/>
        <v>N</v>
      </c>
      <c r="P25" s="137" t="str">
        <f t="shared" si="42"/>
        <v>N</v>
      </c>
      <c r="Q25" s="137" t="str">
        <f t="shared" si="43"/>
        <v>N</v>
      </c>
      <c r="R25" s="137">
        <f>'D Data'!C25</f>
        <v>3254632</v>
      </c>
      <c r="S25" s="137">
        <f>'D Data'!H25</f>
        <v>4897160</v>
      </c>
      <c r="T25" s="137">
        <f>'D Data'!M25</f>
        <v>7379615</v>
      </c>
      <c r="U25" s="137">
        <f>'D Data'!R25</f>
        <v>13852628</v>
      </c>
      <c r="V25" s="137">
        <f>'D Data'!W25</f>
        <v>6745077</v>
      </c>
      <c r="W25" s="137" t="str">
        <f t="shared" si="44"/>
        <v>N</v>
      </c>
      <c r="X25" s="137" t="str">
        <f t="shared" si="45"/>
        <v>N</v>
      </c>
      <c r="Y25" s="137" t="str">
        <f t="shared" si="46"/>
        <v>N</v>
      </c>
      <c r="Z25" s="137" t="str">
        <f t="shared" si="47"/>
        <v>Y</v>
      </c>
      <c r="AA25" s="139">
        <f t="shared" si="48"/>
        <v>-33.540419345089809</v>
      </c>
      <c r="AB25" s="139">
        <f t="shared" si="49"/>
        <v>-33.639356524696751</v>
      </c>
      <c r="AC25" s="139">
        <f t="shared" si="50"/>
        <v>-46.727689504114309</v>
      </c>
      <c r="AD25" s="139">
        <f t="shared" si="51"/>
        <v>105.37390455290576</v>
      </c>
      <c r="AE25" s="137" t="str">
        <f t="shared" si="52"/>
        <v>Y</v>
      </c>
      <c r="AF25" s="137" t="str">
        <f t="shared" si="53"/>
        <v>Y</v>
      </c>
      <c r="AG25" s="137" t="str">
        <f t="shared" si="54"/>
        <v>N</v>
      </c>
      <c r="AH25" s="137">
        <f>'D Data'!D25</f>
        <v>28.51</v>
      </c>
      <c r="AI25" s="137">
        <f>'D Data'!I25</f>
        <v>24.13</v>
      </c>
      <c r="AJ25" s="137">
        <f>'D Data'!N25</f>
        <v>20.65</v>
      </c>
      <c r="AK25" s="137">
        <f>'D Data'!S25</f>
        <v>19.260000000000002</v>
      </c>
      <c r="AL25" s="137">
        <f>'D Data'!X25</f>
        <v>31.25</v>
      </c>
      <c r="AM25" s="137" t="str">
        <f t="shared" si="55"/>
        <v>Y</v>
      </c>
      <c r="AN25" s="137" t="str">
        <f t="shared" si="56"/>
        <v>Y</v>
      </c>
      <c r="AO25" s="137" t="str">
        <f t="shared" si="57"/>
        <v>Y</v>
      </c>
      <c r="AP25" s="137" t="str">
        <f t="shared" si="58"/>
        <v>N</v>
      </c>
      <c r="AQ25" s="139">
        <f t="shared" si="59"/>
        <v>18.151678408619986</v>
      </c>
      <c r="AR25" s="139">
        <f t="shared" si="60"/>
        <v>16.852300242130756</v>
      </c>
      <c r="AS25" s="139">
        <f t="shared" si="61"/>
        <v>7.2170301142263593</v>
      </c>
      <c r="AT25" s="139">
        <f t="shared" si="62"/>
        <v>-38.367999999999995</v>
      </c>
      <c r="AU25" s="137" t="str">
        <f t="shared" si="63"/>
        <v>Y</v>
      </c>
      <c r="AV25" s="137" t="str">
        <f t="shared" si="64"/>
        <v>Y</v>
      </c>
      <c r="AW25" s="137" t="str">
        <f t="shared" si="65"/>
        <v>Y</v>
      </c>
    </row>
    <row r="26" spans="1:49" x14ac:dyDescent="0.3">
      <c r="A26" s="137" t="str">
        <f>'D Data'!A26</f>
        <v>BHEL</v>
      </c>
      <c r="B26" s="137">
        <f>'D Data'!B26</f>
        <v>24.69</v>
      </c>
      <c r="C26" s="137">
        <f>'D Data'!G26</f>
        <v>25.81</v>
      </c>
      <c r="D26" s="137">
        <f>'D Data'!L26</f>
        <v>26.04</v>
      </c>
      <c r="E26" s="137">
        <f>'D Data'!Q26</f>
        <v>25.89</v>
      </c>
      <c r="F26" s="137">
        <f>'D Data'!V26</f>
        <v>26.59</v>
      </c>
      <c r="G26" s="137" t="str">
        <f t="shared" si="33"/>
        <v>N</v>
      </c>
      <c r="H26" s="137" t="str">
        <f t="shared" si="34"/>
        <v>N</v>
      </c>
      <c r="I26" s="137" t="str">
        <f t="shared" si="35"/>
        <v>Y</v>
      </c>
      <c r="J26" s="137" t="str">
        <f t="shared" si="36"/>
        <v>N</v>
      </c>
      <c r="K26" s="139">
        <f t="shared" si="37"/>
        <v>-4.3394033320418339</v>
      </c>
      <c r="L26" s="139">
        <f t="shared" si="38"/>
        <v>-0.88325652841782043</v>
      </c>
      <c r="M26" s="139">
        <f t="shared" si="39"/>
        <v>0.57937427578214973</v>
      </c>
      <c r="N26" s="139">
        <f t="shared" si="40"/>
        <v>-2.6325686348251196</v>
      </c>
      <c r="O26" s="137" t="str">
        <f t="shared" si="41"/>
        <v>N</v>
      </c>
      <c r="P26" s="137" t="str">
        <f t="shared" si="42"/>
        <v>N</v>
      </c>
      <c r="Q26" s="137" t="str">
        <f t="shared" si="43"/>
        <v>Y</v>
      </c>
      <c r="R26" s="137">
        <f>'D Data'!C26</f>
        <v>11541377</v>
      </c>
      <c r="S26" s="137">
        <f>'D Data'!H26</f>
        <v>8959801</v>
      </c>
      <c r="T26" s="137">
        <f>'D Data'!M26</f>
        <v>9627660</v>
      </c>
      <c r="U26" s="137">
        <f>'D Data'!R26</f>
        <v>7239797</v>
      </c>
      <c r="V26" s="137">
        <f>'D Data'!W26</f>
        <v>18665388</v>
      </c>
      <c r="W26" s="137" t="str">
        <f t="shared" si="44"/>
        <v>Y</v>
      </c>
      <c r="X26" s="137" t="str">
        <f t="shared" si="45"/>
        <v>N</v>
      </c>
      <c r="Y26" s="137" t="str">
        <f t="shared" si="46"/>
        <v>Y</v>
      </c>
      <c r="Z26" s="137" t="str">
        <f t="shared" si="47"/>
        <v>N</v>
      </c>
      <c r="AA26" s="139">
        <f t="shared" si="48"/>
        <v>28.812872071600697</v>
      </c>
      <c r="AB26" s="139">
        <f t="shared" si="49"/>
        <v>-6.9368777044473946</v>
      </c>
      <c r="AC26" s="139">
        <f t="shared" si="50"/>
        <v>32.982457933558081</v>
      </c>
      <c r="AD26" s="139">
        <f t="shared" si="51"/>
        <v>-61.212716285351263</v>
      </c>
      <c r="AE26" s="137" t="str">
        <f t="shared" si="52"/>
        <v>Y</v>
      </c>
      <c r="AF26" s="137" t="str">
        <f t="shared" si="53"/>
        <v>N</v>
      </c>
      <c r="AG26" s="137" t="str">
        <f t="shared" si="54"/>
        <v>Y</v>
      </c>
      <c r="AH26" s="137">
        <f>'D Data'!D26</f>
        <v>26.24</v>
      </c>
      <c r="AI26" s="137">
        <f>'D Data'!I26</f>
        <v>21.24</v>
      </c>
      <c r="AJ26" s="137">
        <f>'D Data'!N26</f>
        <v>16.16</v>
      </c>
      <c r="AK26" s="137">
        <f>'D Data'!S26</f>
        <v>14.42</v>
      </c>
      <c r="AL26" s="137">
        <f>'D Data'!X26</f>
        <v>20.57</v>
      </c>
      <c r="AM26" s="137" t="str">
        <f t="shared" si="55"/>
        <v>Y</v>
      </c>
      <c r="AN26" s="137" t="str">
        <f t="shared" si="56"/>
        <v>Y</v>
      </c>
      <c r="AO26" s="137" t="str">
        <f t="shared" si="57"/>
        <v>Y</v>
      </c>
      <c r="AP26" s="137" t="str">
        <f t="shared" si="58"/>
        <v>N</v>
      </c>
      <c r="AQ26" s="139">
        <f t="shared" si="59"/>
        <v>23.540489642184561</v>
      </c>
      <c r="AR26" s="139">
        <f t="shared" si="60"/>
        <v>31.435643564356425</v>
      </c>
      <c r="AS26" s="139">
        <f t="shared" si="61"/>
        <v>12.066574202496534</v>
      </c>
      <c r="AT26" s="139">
        <f t="shared" si="62"/>
        <v>-29.897909577053966</v>
      </c>
      <c r="AU26" s="137" t="str">
        <f t="shared" si="63"/>
        <v>N</v>
      </c>
      <c r="AV26" s="137" t="str">
        <f t="shared" si="64"/>
        <v>Y</v>
      </c>
      <c r="AW26" s="137" t="str">
        <f t="shared" si="65"/>
        <v>Y</v>
      </c>
    </row>
    <row r="27" spans="1:49" x14ac:dyDescent="0.3">
      <c r="A27" s="137" t="str">
        <f>'D Data'!A27</f>
        <v>BIOCON</v>
      </c>
      <c r="B27" s="137">
        <f>'D Data'!B27</f>
        <v>352.46</v>
      </c>
      <c r="C27" s="137">
        <f>'D Data'!G27</f>
        <v>353.73</v>
      </c>
      <c r="D27" s="137">
        <f>'D Data'!L27</f>
        <v>341.98</v>
      </c>
      <c r="E27" s="137">
        <f>'D Data'!Q27</f>
        <v>334.45</v>
      </c>
      <c r="F27" s="137">
        <f>'D Data'!V27</f>
        <v>331.81</v>
      </c>
      <c r="G27" s="137" t="str">
        <f t="shared" si="33"/>
        <v>N</v>
      </c>
      <c r="H27" s="137" t="str">
        <f t="shared" si="34"/>
        <v>Y</v>
      </c>
      <c r="I27" s="137" t="str">
        <f t="shared" si="35"/>
        <v>Y</v>
      </c>
      <c r="J27" s="137" t="str">
        <f t="shared" si="36"/>
        <v>Y</v>
      </c>
      <c r="K27" s="139">
        <f t="shared" si="37"/>
        <v>-0.35903089927346804</v>
      </c>
      <c r="L27" s="139">
        <f t="shared" si="38"/>
        <v>3.4358734428913968</v>
      </c>
      <c r="M27" s="139">
        <f t="shared" si="39"/>
        <v>2.2514576169831155</v>
      </c>
      <c r="N27" s="139">
        <f t="shared" si="40"/>
        <v>0.79563605677947813</v>
      </c>
      <c r="O27" s="137" t="str">
        <f t="shared" si="41"/>
        <v>N</v>
      </c>
      <c r="P27" s="137" t="str">
        <f t="shared" si="42"/>
        <v>Y</v>
      </c>
      <c r="Q27" s="137" t="str">
        <f t="shared" si="43"/>
        <v>Y</v>
      </c>
      <c r="R27" s="137">
        <f>'D Data'!C27</f>
        <v>1423107</v>
      </c>
      <c r="S27" s="137">
        <f>'D Data'!H27</f>
        <v>3084515</v>
      </c>
      <c r="T27" s="137">
        <f>'D Data'!M27</f>
        <v>2005967</v>
      </c>
      <c r="U27" s="137">
        <f>'D Data'!R27</f>
        <v>2019697</v>
      </c>
      <c r="V27" s="137">
        <f>'D Data'!W27</f>
        <v>2051425</v>
      </c>
      <c r="W27" s="137" t="str">
        <f t="shared" si="44"/>
        <v>N</v>
      </c>
      <c r="X27" s="137" t="str">
        <f t="shared" si="45"/>
        <v>Y</v>
      </c>
      <c r="Y27" s="137" t="str">
        <f t="shared" si="46"/>
        <v>N</v>
      </c>
      <c r="Z27" s="137" t="str">
        <f t="shared" si="47"/>
        <v>N</v>
      </c>
      <c r="AA27" s="139">
        <f t="shared" si="48"/>
        <v>-53.862860125497846</v>
      </c>
      <c r="AB27" s="139">
        <f t="shared" si="49"/>
        <v>53.766986196682197</v>
      </c>
      <c r="AC27" s="139">
        <f t="shared" si="50"/>
        <v>-0.67980494103818545</v>
      </c>
      <c r="AD27" s="139">
        <f t="shared" si="51"/>
        <v>-1.5466322190672337</v>
      </c>
      <c r="AE27" s="137" t="str">
        <f t="shared" si="52"/>
        <v>N</v>
      </c>
      <c r="AF27" s="137" t="str">
        <f t="shared" si="53"/>
        <v>Y</v>
      </c>
      <c r="AG27" s="137" t="str">
        <f t="shared" si="54"/>
        <v>Y</v>
      </c>
      <c r="AH27" s="137">
        <f>'D Data'!D27</f>
        <v>28.66</v>
      </c>
      <c r="AI27" s="137">
        <f>'D Data'!I27</f>
        <v>31.24</v>
      </c>
      <c r="AJ27" s="137">
        <f>'D Data'!N27</f>
        <v>26.75</v>
      </c>
      <c r="AK27" s="137">
        <f>'D Data'!S27</f>
        <v>24.92</v>
      </c>
      <c r="AL27" s="137">
        <f>'D Data'!X27</f>
        <v>17.170000000000002</v>
      </c>
      <c r="AM27" s="137" t="str">
        <f t="shared" si="55"/>
        <v>N</v>
      </c>
      <c r="AN27" s="137" t="str">
        <f t="shared" si="56"/>
        <v>Y</v>
      </c>
      <c r="AO27" s="137" t="str">
        <f t="shared" si="57"/>
        <v>Y</v>
      </c>
      <c r="AP27" s="137" t="str">
        <f t="shared" si="58"/>
        <v>Y</v>
      </c>
      <c r="AQ27" s="139">
        <f t="shared" si="59"/>
        <v>-8.2586427656850141</v>
      </c>
      <c r="AR27" s="139">
        <f t="shared" si="60"/>
        <v>16.785046728971956</v>
      </c>
      <c r="AS27" s="139">
        <f t="shared" si="61"/>
        <v>7.3434991974317745</v>
      </c>
      <c r="AT27" s="139">
        <f t="shared" si="62"/>
        <v>45.136866627839254</v>
      </c>
      <c r="AU27" s="137" t="str">
        <f t="shared" si="63"/>
        <v>N</v>
      </c>
      <c r="AV27" s="137" t="str">
        <f t="shared" si="64"/>
        <v>Y</v>
      </c>
      <c r="AW27" s="137" t="str">
        <f t="shared" si="65"/>
        <v>N</v>
      </c>
    </row>
    <row r="28" spans="1:49" x14ac:dyDescent="0.3">
      <c r="A28" s="137" t="str">
        <f>'D Data'!A28</f>
        <v>BOSCHLTD</v>
      </c>
      <c r="B28" s="137">
        <f>'D Data'!B28</f>
        <v>9419.7199999999993</v>
      </c>
      <c r="C28" s="137">
        <f>'D Data'!G28</f>
        <v>9341.7099999999991</v>
      </c>
      <c r="D28" s="137">
        <f>'D Data'!L28</f>
        <v>9201.8799999999992</v>
      </c>
      <c r="E28" s="137">
        <f>'D Data'!Q28</f>
        <v>9207.82</v>
      </c>
      <c r="F28" s="137">
        <f>'D Data'!V28</f>
        <v>9235.2000000000007</v>
      </c>
      <c r="G28" s="137" t="str">
        <f t="shared" si="33"/>
        <v>Y</v>
      </c>
      <c r="H28" s="137" t="str">
        <f t="shared" si="34"/>
        <v>Y</v>
      </c>
      <c r="I28" s="137" t="str">
        <f t="shared" si="35"/>
        <v>N</v>
      </c>
      <c r="J28" s="137" t="str">
        <f t="shared" si="36"/>
        <v>N</v>
      </c>
      <c r="K28" s="139">
        <f t="shared" si="37"/>
        <v>0.83507195149496427</v>
      </c>
      <c r="L28" s="139">
        <f t="shared" si="38"/>
        <v>1.5195807813185995</v>
      </c>
      <c r="M28" s="139">
        <f t="shared" si="39"/>
        <v>-6.4510383565279397E-2</v>
      </c>
      <c r="N28" s="139">
        <f t="shared" si="40"/>
        <v>-0.29647435897436997</v>
      </c>
      <c r="O28" s="137" t="str">
        <f t="shared" si="41"/>
        <v>N</v>
      </c>
      <c r="P28" s="137" t="str">
        <f t="shared" si="42"/>
        <v>Y</v>
      </c>
      <c r="Q28" s="137" t="str">
        <f t="shared" si="43"/>
        <v>Y</v>
      </c>
      <c r="R28" s="137">
        <f>'D Data'!C28</f>
        <v>13466</v>
      </c>
      <c r="S28" s="137">
        <f>'D Data'!H28</f>
        <v>9137</v>
      </c>
      <c r="T28" s="137">
        <f>'D Data'!M28</f>
        <v>7885</v>
      </c>
      <c r="U28" s="137">
        <f>'D Data'!R28</f>
        <v>6571</v>
      </c>
      <c r="V28" s="137">
        <f>'D Data'!W28</f>
        <v>15962</v>
      </c>
      <c r="W28" s="137" t="str">
        <f t="shared" si="44"/>
        <v>Y</v>
      </c>
      <c r="X28" s="137" t="str">
        <f t="shared" si="45"/>
        <v>Y</v>
      </c>
      <c r="Y28" s="137" t="str">
        <f t="shared" si="46"/>
        <v>Y</v>
      </c>
      <c r="Z28" s="137" t="str">
        <f t="shared" si="47"/>
        <v>N</v>
      </c>
      <c r="AA28" s="139">
        <f t="shared" si="48"/>
        <v>47.378789537047169</v>
      </c>
      <c r="AB28" s="139">
        <f t="shared" si="49"/>
        <v>15.878249841471149</v>
      </c>
      <c r="AC28" s="139">
        <f t="shared" si="50"/>
        <v>19.996956323238471</v>
      </c>
      <c r="AD28" s="139">
        <f t="shared" si="51"/>
        <v>-58.83347951384539</v>
      </c>
      <c r="AE28" s="137" t="str">
        <f t="shared" si="52"/>
        <v>Y</v>
      </c>
      <c r="AF28" s="137" t="str">
        <f t="shared" si="53"/>
        <v>N</v>
      </c>
      <c r="AG28" s="137" t="str">
        <f t="shared" si="54"/>
        <v>Y</v>
      </c>
      <c r="AH28" s="137">
        <f>'D Data'!D28</f>
        <v>13.17</v>
      </c>
      <c r="AI28" s="137">
        <f>'D Data'!I28</f>
        <v>31.09</v>
      </c>
      <c r="AJ28" s="137">
        <f>'D Data'!N28</f>
        <v>32.369999999999997</v>
      </c>
      <c r="AK28" s="137">
        <f>'D Data'!S28</f>
        <v>26.48</v>
      </c>
      <c r="AL28" s="137">
        <f>'D Data'!X28</f>
        <v>38.99</v>
      </c>
      <c r="AM28" s="137" t="str">
        <f t="shared" si="55"/>
        <v>N</v>
      </c>
      <c r="AN28" s="137" t="str">
        <f t="shared" si="56"/>
        <v>N</v>
      </c>
      <c r="AO28" s="137" t="str">
        <f t="shared" si="57"/>
        <v>Y</v>
      </c>
      <c r="AP28" s="137" t="str">
        <f t="shared" si="58"/>
        <v>N</v>
      </c>
      <c r="AQ28" s="139">
        <f t="shared" si="59"/>
        <v>-57.639112254744298</v>
      </c>
      <c r="AR28" s="139">
        <f t="shared" si="60"/>
        <v>-3.954278653073827</v>
      </c>
      <c r="AS28" s="139">
        <f t="shared" si="61"/>
        <v>22.243202416918418</v>
      </c>
      <c r="AT28" s="139">
        <f t="shared" si="62"/>
        <v>-32.085150038471404</v>
      </c>
      <c r="AU28" s="137" t="str">
        <f t="shared" si="63"/>
        <v>N</v>
      </c>
      <c r="AV28" s="137" t="str">
        <f t="shared" si="64"/>
        <v>N</v>
      </c>
      <c r="AW28" s="137" t="str">
        <f t="shared" si="65"/>
        <v>Y</v>
      </c>
    </row>
    <row r="29" spans="1:49" x14ac:dyDescent="0.3">
      <c r="A29" s="137" t="str">
        <f>'D Data'!A29</f>
        <v>BPCL</v>
      </c>
      <c r="B29" s="137">
        <f>'D Data'!B29</f>
        <v>316.49</v>
      </c>
      <c r="C29" s="137">
        <f>'D Data'!G29</f>
        <v>310.06</v>
      </c>
      <c r="D29" s="137">
        <f>'D Data'!L29</f>
        <v>305.20999999999998</v>
      </c>
      <c r="E29" s="137">
        <f>'D Data'!Q29</f>
        <v>296.81</v>
      </c>
      <c r="F29" s="137">
        <f>'D Data'!V29</f>
        <v>302.56</v>
      </c>
      <c r="G29" s="137" t="str">
        <f t="shared" si="33"/>
        <v>Y</v>
      </c>
      <c r="H29" s="137" t="str">
        <f t="shared" si="34"/>
        <v>Y</v>
      </c>
      <c r="I29" s="137" t="str">
        <f t="shared" si="35"/>
        <v>Y</v>
      </c>
      <c r="J29" s="137" t="str">
        <f t="shared" si="36"/>
        <v>N</v>
      </c>
      <c r="K29" s="139">
        <f t="shared" si="37"/>
        <v>2.0737921692575654</v>
      </c>
      <c r="L29" s="139">
        <f t="shared" si="38"/>
        <v>1.5890698207791432</v>
      </c>
      <c r="M29" s="139">
        <f t="shared" si="39"/>
        <v>2.8300933256965659</v>
      </c>
      <c r="N29" s="139">
        <f t="shared" si="40"/>
        <v>-1.9004494976203066</v>
      </c>
      <c r="O29" s="137" t="str">
        <f t="shared" si="41"/>
        <v>Y</v>
      </c>
      <c r="P29" s="137" t="str">
        <f t="shared" si="42"/>
        <v>N</v>
      </c>
      <c r="Q29" s="137" t="str">
        <f t="shared" si="43"/>
        <v>Y</v>
      </c>
      <c r="R29" s="137">
        <f>'D Data'!C29</f>
        <v>2072938</v>
      </c>
      <c r="S29" s="137">
        <f>'D Data'!H29</f>
        <v>965228</v>
      </c>
      <c r="T29" s="137">
        <f>'D Data'!M29</f>
        <v>1573578</v>
      </c>
      <c r="U29" s="137">
        <f>'D Data'!R29</f>
        <v>1406765</v>
      </c>
      <c r="V29" s="137">
        <f>'D Data'!W29</f>
        <v>2902706</v>
      </c>
      <c r="W29" s="137" t="str">
        <f t="shared" si="44"/>
        <v>Y</v>
      </c>
      <c r="X29" s="137" t="str">
        <f t="shared" si="45"/>
        <v>N</v>
      </c>
      <c r="Y29" s="137" t="str">
        <f t="shared" si="46"/>
        <v>Y</v>
      </c>
      <c r="Z29" s="137" t="str">
        <f t="shared" si="47"/>
        <v>N</v>
      </c>
      <c r="AA29" s="139">
        <f t="shared" si="48"/>
        <v>114.76148640528456</v>
      </c>
      <c r="AB29" s="139">
        <f t="shared" si="49"/>
        <v>-38.660301554800583</v>
      </c>
      <c r="AC29" s="139">
        <f t="shared" si="50"/>
        <v>11.857915145742181</v>
      </c>
      <c r="AD29" s="139">
        <f t="shared" si="51"/>
        <v>-51.536083916180289</v>
      </c>
      <c r="AE29" s="137" t="str">
        <f t="shared" si="52"/>
        <v>Y</v>
      </c>
      <c r="AF29" s="137" t="str">
        <f t="shared" si="53"/>
        <v>N</v>
      </c>
      <c r="AG29" s="137" t="str">
        <f t="shared" si="54"/>
        <v>Y</v>
      </c>
      <c r="AH29" s="137">
        <f>'D Data'!D29</f>
        <v>24.28</v>
      </c>
      <c r="AI29" s="137">
        <f>'D Data'!I29</f>
        <v>12.93</v>
      </c>
      <c r="AJ29" s="137">
        <f>'D Data'!N29</f>
        <v>18.149999999999999</v>
      </c>
      <c r="AK29" s="137">
        <f>'D Data'!S29</f>
        <v>23.36</v>
      </c>
      <c r="AL29" s="137">
        <f>'D Data'!X29</f>
        <v>28.49</v>
      </c>
      <c r="AM29" s="137" t="str">
        <f t="shared" si="55"/>
        <v>Y</v>
      </c>
      <c r="AN29" s="137" t="str">
        <f t="shared" si="56"/>
        <v>N</v>
      </c>
      <c r="AO29" s="137" t="str">
        <f t="shared" si="57"/>
        <v>N</v>
      </c>
      <c r="AP29" s="137" t="str">
        <f t="shared" si="58"/>
        <v>N</v>
      </c>
      <c r="AQ29" s="139">
        <f t="shared" si="59"/>
        <v>87.780355761794297</v>
      </c>
      <c r="AR29" s="139">
        <f t="shared" si="60"/>
        <v>-28.760330578512395</v>
      </c>
      <c r="AS29" s="139">
        <f t="shared" si="61"/>
        <v>-22.303082191780828</v>
      </c>
      <c r="AT29" s="139">
        <f t="shared" si="62"/>
        <v>-18.006318006318004</v>
      </c>
      <c r="AU29" s="137" t="str">
        <f t="shared" si="63"/>
        <v>Y</v>
      </c>
      <c r="AV29" s="137" t="str">
        <f t="shared" si="64"/>
        <v>N</v>
      </c>
      <c r="AW29" s="137" t="str">
        <f t="shared" si="65"/>
        <v>N</v>
      </c>
    </row>
    <row r="30" spans="1:49" x14ac:dyDescent="0.3">
      <c r="A30" s="137" t="str">
        <f>'D Data'!A30</f>
        <v>BRITANNIA</v>
      </c>
      <c r="B30" s="137">
        <f>'D Data'!B30</f>
        <v>3141.12</v>
      </c>
      <c r="C30" s="137">
        <f>'D Data'!G30</f>
        <v>3123.02</v>
      </c>
      <c r="D30" s="137">
        <f>'D Data'!L30</f>
        <v>3137.14</v>
      </c>
      <c r="E30" s="137">
        <f>'D Data'!Q30</f>
        <v>3109.62</v>
      </c>
      <c r="F30" s="137">
        <f>'D Data'!V30</f>
        <v>3129.62</v>
      </c>
      <c r="G30" s="137" t="str">
        <f t="shared" si="33"/>
        <v>Y</v>
      </c>
      <c r="H30" s="137" t="str">
        <f t="shared" si="34"/>
        <v>N</v>
      </c>
      <c r="I30" s="137" t="str">
        <f t="shared" si="35"/>
        <v>Y</v>
      </c>
      <c r="J30" s="137" t="str">
        <f t="shared" si="36"/>
        <v>N</v>
      </c>
      <c r="K30" s="139">
        <f t="shared" si="37"/>
        <v>0.57956721378665232</v>
      </c>
      <c r="L30" s="139">
        <f t="shared" si="38"/>
        <v>-0.45009148460061998</v>
      </c>
      <c r="M30" s="139">
        <f t="shared" si="39"/>
        <v>0.88499559431698993</v>
      </c>
      <c r="N30" s="139">
        <f t="shared" si="40"/>
        <v>-0.63905522076162602</v>
      </c>
      <c r="O30" s="137" t="str">
        <f t="shared" si="41"/>
        <v>Y</v>
      </c>
      <c r="P30" s="137" t="str">
        <f t="shared" si="42"/>
        <v>N</v>
      </c>
      <c r="Q30" s="137" t="str">
        <f t="shared" si="43"/>
        <v>Y</v>
      </c>
      <c r="R30" s="137">
        <f>'D Data'!C30</f>
        <v>271948</v>
      </c>
      <c r="S30" s="137">
        <f>'D Data'!H30</f>
        <v>257519</v>
      </c>
      <c r="T30" s="137">
        <f>'D Data'!M30</f>
        <v>145512</v>
      </c>
      <c r="U30" s="137">
        <f>'D Data'!R30</f>
        <v>147483</v>
      </c>
      <c r="V30" s="137">
        <f>'D Data'!W30</f>
        <v>186699</v>
      </c>
      <c r="W30" s="137" t="str">
        <f t="shared" si="44"/>
        <v>Y</v>
      </c>
      <c r="X30" s="137" t="str">
        <f t="shared" si="45"/>
        <v>Y</v>
      </c>
      <c r="Y30" s="137" t="str">
        <f t="shared" si="46"/>
        <v>N</v>
      </c>
      <c r="Z30" s="137" t="str">
        <f t="shared" si="47"/>
        <v>N</v>
      </c>
      <c r="AA30" s="139">
        <f t="shared" si="48"/>
        <v>5.6030817143589404</v>
      </c>
      <c r="AB30" s="139">
        <f t="shared" si="49"/>
        <v>76.97440760899444</v>
      </c>
      <c r="AC30" s="139">
        <f t="shared" si="50"/>
        <v>-1.3364252151095382</v>
      </c>
      <c r="AD30" s="139">
        <f t="shared" si="51"/>
        <v>-21.004933074092524</v>
      </c>
      <c r="AE30" s="137" t="str">
        <f t="shared" si="52"/>
        <v>N</v>
      </c>
      <c r="AF30" s="137" t="str">
        <f t="shared" si="53"/>
        <v>Y</v>
      </c>
      <c r="AG30" s="137" t="str">
        <f t="shared" si="54"/>
        <v>Y</v>
      </c>
      <c r="AH30" s="137">
        <f>'D Data'!D30</f>
        <v>43.13</v>
      </c>
      <c r="AI30" s="137">
        <f>'D Data'!I30</f>
        <v>44.84</v>
      </c>
      <c r="AJ30" s="137">
        <f>'D Data'!N30</f>
        <v>33.130000000000003</v>
      </c>
      <c r="AK30" s="137">
        <f>'D Data'!S30</f>
        <v>27.45</v>
      </c>
      <c r="AL30" s="137">
        <f>'D Data'!X30</f>
        <v>25.56</v>
      </c>
      <c r="AM30" s="137" t="str">
        <f t="shared" si="55"/>
        <v>N</v>
      </c>
      <c r="AN30" s="137" t="str">
        <f t="shared" si="56"/>
        <v>Y</v>
      </c>
      <c r="AO30" s="137" t="str">
        <f t="shared" si="57"/>
        <v>Y</v>
      </c>
      <c r="AP30" s="137" t="str">
        <f t="shared" si="58"/>
        <v>Y</v>
      </c>
      <c r="AQ30" s="139">
        <f t="shared" si="59"/>
        <v>-3.8135593220339001</v>
      </c>
      <c r="AR30" s="139">
        <f t="shared" si="60"/>
        <v>35.345608210081494</v>
      </c>
      <c r="AS30" s="139">
        <f t="shared" si="61"/>
        <v>20.692167577413493</v>
      </c>
      <c r="AT30" s="139">
        <f t="shared" si="62"/>
        <v>7.3943661971831016</v>
      </c>
      <c r="AU30" s="137" t="str">
        <f t="shared" si="63"/>
        <v>N</v>
      </c>
      <c r="AV30" s="137" t="str">
        <f t="shared" si="64"/>
        <v>Y</v>
      </c>
      <c r="AW30" s="137" t="str">
        <f t="shared" si="65"/>
        <v>Y</v>
      </c>
    </row>
    <row r="31" spans="1:49" x14ac:dyDescent="0.3">
      <c r="A31" s="137" t="str">
        <f>'D Data'!A31</f>
        <v>CADILAHC</v>
      </c>
      <c r="B31" s="137">
        <f>'D Data'!B31</f>
        <v>346.72</v>
      </c>
      <c r="C31" s="137">
        <f>'D Data'!G31</f>
        <v>347.76</v>
      </c>
      <c r="D31" s="137">
        <f>'D Data'!L31</f>
        <v>332.94</v>
      </c>
      <c r="E31" s="137">
        <f>'D Data'!Q31</f>
        <v>326.8</v>
      </c>
      <c r="F31" s="137">
        <f>'D Data'!V31</f>
        <v>328.32</v>
      </c>
      <c r="G31" s="137" t="str">
        <f t="shared" si="33"/>
        <v>N</v>
      </c>
      <c r="H31" s="137" t="str">
        <f t="shared" si="34"/>
        <v>Y</v>
      </c>
      <c r="I31" s="137" t="str">
        <f t="shared" si="35"/>
        <v>Y</v>
      </c>
      <c r="J31" s="137" t="str">
        <f t="shared" si="36"/>
        <v>N</v>
      </c>
      <c r="K31" s="139">
        <f t="shared" si="37"/>
        <v>-0.29905682079594076</v>
      </c>
      <c r="L31" s="139">
        <f t="shared" si="38"/>
        <v>4.4512524779239486</v>
      </c>
      <c r="M31" s="139">
        <f t="shared" si="39"/>
        <v>1.8788249694002404</v>
      </c>
      <c r="N31" s="139">
        <f t="shared" si="40"/>
        <v>-0.46296296296295747</v>
      </c>
      <c r="O31" s="137" t="str">
        <f t="shared" si="41"/>
        <v>N</v>
      </c>
      <c r="P31" s="137" t="str">
        <f t="shared" si="42"/>
        <v>Y</v>
      </c>
      <c r="Q31" s="137" t="str">
        <f t="shared" si="43"/>
        <v>Y</v>
      </c>
      <c r="R31" s="137">
        <f>'D Data'!C31</f>
        <v>825238</v>
      </c>
      <c r="S31" s="137">
        <f>'D Data'!H31</f>
        <v>1577834</v>
      </c>
      <c r="T31" s="137">
        <f>'D Data'!M31</f>
        <v>766300</v>
      </c>
      <c r="U31" s="137">
        <f>'D Data'!R31</f>
        <v>515391</v>
      </c>
      <c r="V31" s="137">
        <f>'D Data'!W31</f>
        <v>587840</v>
      </c>
      <c r="W31" s="137" t="str">
        <f t="shared" si="44"/>
        <v>N</v>
      </c>
      <c r="X31" s="137" t="str">
        <f t="shared" si="45"/>
        <v>Y</v>
      </c>
      <c r="Y31" s="137" t="str">
        <f t="shared" si="46"/>
        <v>Y</v>
      </c>
      <c r="Z31" s="137" t="str">
        <f t="shared" si="47"/>
        <v>N</v>
      </c>
      <c r="AA31" s="139">
        <f t="shared" si="48"/>
        <v>-47.698046816078246</v>
      </c>
      <c r="AB31" s="139">
        <f t="shared" si="49"/>
        <v>105.90291008743311</v>
      </c>
      <c r="AC31" s="139">
        <f t="shared" si="50"/>
        <v>48.683232730101999</v>
      </c>
      <c r="AD31" s="139">
        <f t="shared" si="51"/>
        <v>-12.324612139357647</v>
      </c>
      <c r="AE31" s="137" t="str">
        <f t="shared" si="52"/>
        <v>N</v>
      </c>
      <c r="AF31" s="137" t="str">
        <f t="shared" si="53"/>
        <v>Y</v>
      </c>
      <c r="AG31" s="137" t="str">
        <f t="shared" si="54"/>
        <v>Y</v>
      </c>
      <c r="AH31" s="137">
        <f>'D Data'!D31</f>
        <v>17.010000000000002</v>
      </c>
      <c r="AI31" s="137">
        <f>'D Data'!I31</f>
        <v>15.47</v>
      </c>
      <c r="AJ31" s="137">
        <f>'D Data'!N31</f>
        <v>23.2</v>
      </c>
      <c r="AK31" s="137">
        <f>'D Data'!S31</f>
        <v>18.579999999999998</v>
      </c>
      <c r="AL31" s="137">
        <f>'D Data'!X31</f>
        <v>19.04</v>
      </c>
      <c r="AM31" s="137" t="str">
        <f t="shared" si="55"/>
        <v>Y</v>
      </c>
      <c r="AN31" s="137" t="str">
        <f t="shared" si="56"/>
        <v>N</v>
      </c>
      <c r="AO31" s="137" t="str">
        <f t="shared" si="57"/>
        <v>Y</v>
      </c>
      <c r="AP31" s="137" t="str">
        <f t="shared" si="58"/>
        <v>N</v>
      </c>
      <c r="AQ31" s="139">
        <f t="shared" si="59"/>
        <v>9.9547511312217249</v>
      </c>
      <c r="AR31" s="139">
        <f t="shared" si="60"/>
        <v>-33.318965517241374</v>
      </c>
      <c r="AS31" s="139">
        <f t="shared" si="61"/>
        <v>24.8654467168999</v>
      </c>
      <c r="AT31" s="139">
        <f t="shared" si="62"/>
        <v>-2.4159663865546266</v>
      </c>
      <c r="AU31" s="137" t="str">
        <f t="shared" si="63"/>
        <v>Y</v>
      </c>
      <c r="AV31" s="137" t="str">
        <f t="shared" si="64"/>
        <v>N</v>
      </c>
      <c r="AW31" s="137" t="str">
        <f t="shared" si="65"/>
        <v>Y</v>
      </c>
    </row>
    <row r="32" spans="1:49" x14ac:dyDescent="0.3">
      <c r="A32" s="137" t="str">
        <f>'D Data'!A32</f>
        <v>CANBK</v>
      </c>
      <c r="B32" s="137">
        <f>'D Data'!B32</f>
        <v>77.88</v>
      </c>
      <c r="C32" s="137">
        <f>'D Data'!G32</f>
        <v>78.97</v>
      </c>
      <c r="D32" s="137">
        <f>'D Data'!L32</f>
        <v>76.91</v>
      </c>
      <c r="E32" s="137">
        <f>'D Data'!Q32</f>
        <v>77.459999999999994</v>
      </c>
      <c r="F32" s="137">
        <f>'D Data'!V32</f>
        <v>78.650000000000006</v>
      </c>
      <c r="G32" s="137" t="str">
        <f t="shared" si="33"/>
        <v>N</v>
      </c>
      <c r="H32" s="137" t="str">
        <f t="shared" si="34"/>
        <v>Y</v>
      </c>
      <c r="I32" s="137" t="str">
        <f t="shared" si="35"/>
        <v>N</v>
      </c>
      <c r="J32" s="137" t="str">
        <f t="shared" si="36"/>
        <v>N</v>
      </c>
      <c r="K32" s="139">
        <f t="shared" si="37"/>
        <v>-1.3802709889831626</v>
      </c>
      <c r="L32" s="139">
        <f t="shared" si="38"/>
        <v>2.6784553374073621</v>
      </c>
      <c r="M32" s="139">
        <f t="shared" si="39"/>
        <v>-0.7100438936225113</v>
      </c>
      <c r="N32" s="139">
        <f t="shared" si="40"/>
        <v>-1.5130324221233462</v>
      </c>
      <c r="O32" s="137" t="str">
        <f t="shared" si="41"/>
        <v>N</v>
      </c>
      <c r="P32" s="137" t="str">
        <f t="shared" si="42"/>
        <v>Y</v>
      </c>
      <c r="Q32" s="137" t="str">
        <f t="shared" si="43"/>
        <v>Y</v>
      </c>
      <c r="R32" s="137">
        <f>'D Data'!C32</f>
        <v>890341</v>
      </c>
      <c r="S32" s="137">
        <f>'D Data'!H32</f>
        <v>946891</v>
      </c>
      <c r="T32" s="137">
        <f>'D Data'!M32</f>
        <v>892916</v>
      </c>
      <c r="U32" s="137">
        <f>'D Data'!R32</f>
        <v>1295656</v>
      </c>
      <c r="V32" s="137">
        <f>'D Data'!W32</f>
        <v>2661769</v>
      </c>
      <c r="W32" s="137" t="str">
        <f t="shared" si="44"/>
        <v>N</v>
      </c>
      <c r="X32" s="137" t="str">
        <f t="shared" si="45"/>
        <v>Y</v>
      </c>
      <c r="Y32" s="137" t="str">
        <f t="shared" si="46"/>
        <v>N</v>
      </c>
      <c r="Z32" s="137" t="str">
        <f t="shared" si="47"/>
        <v>N</v>
      </c>
      <c r="AA32" s="139">
        <f t="shared" si="48"/>
        <v>-5.9721763117402107</v>
      </c>
      <c r="AB32" s="139">
        <f t="shared" si="49"/>
        <v>6.0448015266833615</v>
      </c>
      <c r="AC32" s="139">
        <f t="shared" si="50"/>
        <v>-31.08386794025575</v>
      </c>
      <c r="AD32" s="139">
        <f t="shared" si="51"/>
        <v>-51.323499522310165</v>
      </c>
      <c r="AE32" s="137" t="str">
        <f t="shared" si="52"/>
        <v>N</v>
      </c>
      <c r="AF32" s="137" t="str">
        <f t="shared" si="53"/>
        <v>Y</v>
      </c>
      <c r="AG32" s="137" t="str">
        <f t="shared" si="54"/>
        <v>Y</v>
      </c>
      <c r="AH32" s="137">
        <f>'D Data'!D32</f>
        <v>7.17</v>
      </c>
      <c r="AI32" s="137">
        <f>'D Data'!I32</f>
        <v>8.6300000000000008</v>
      </c>
      <c r="AJ32" s="137">
        <f>'D Data'!N32</f>
        <v>10.58</v>
      </c>
      <c r="AK32" s="137">
        <f>'D Data'!S32</f>
        <v>12.81</v>
      </c>
      <c r="AL32" s="137">
        <f>'D Data'!X32</f>
        <v>19.850000000000001</v>
      </c>
      <c r="AM32" s="137" t="str">
        <f t="shared" si="55"/>
        <v>N</v>
      </c>
      <c r="AN32" s="137" t="str">
        <f t="shared" si="56"/>
        <v>N</v>
      </c>
      <c r="AO32" s="137" t="str">
        <f t="shared" si="57"/>
        <v>N</v>
      </c>
      <c r="AP32" s="137" t="str">
        <f t="shared" si="58"/>
        <v>N</v>
      </c>
      <c r="AQ32" s="139">
        <f t="shared" si="59"/>
        <v>-16.917728852838941</v>
      </c>
      <c r="AR32" s="139">
        <f t="shared" si="60"/>
        <v>-18.431001890359163</v>
      </c>
      <c r="AS32" s="139">
        <f t="shared" si="61"/>
        <v>-17.408274785323968</v>
      </c>
      <c r="AT32" s="139">
        <f t="shared" si="62"/>
        <v>-35.465994962216627</v>
      </c>
      <c r="AU32" s="137" t="str">
        <f t="shared" si="63"/>
        <v>Y</v>
      </c>
      <c r="AV32" s="137" t="str">
        <f t="shared" si="64"/>
        <v>N</v>
      </c>
      <c r="AW32" s="137" t="str">
        <f t="shared" si="65"/>
        <v>Y</v>
      </c>
    </row>
    <row r="33" spans="1:49" x14ac:dyDescent="0.3">
      <c r="A33" s="137" t="str">
        <f>'D Data'!A33</f>
        <v>CENTURYTEX</v>
      </c>
      <c r="B33" s="137">
        <f>'D Data'!B33</f>
        <v>270.75</v>
      </c>
      <c r="C33" s="137">
        <f>'D Data'!G33</f>
        <v>266.05</v>
      </c>
      <c r="D33" s="137">
        <f>'D Data'!L33</f>
        <v>261.01</v>
      </c>
      <c r="E33" s="137">
        <f>'D Data'!Q33</f>
        <v>261.17</v>
      </c>
      <c r="F33" s="137">
        <f>'D Data'!V33</f>
        <v>260.52</v>
      </c>
      <c r="G33" s="137" t="str">
        <f t="shared" si="33"/>
        <v>Y</v>
      </c>
      <c r="H33" s="137" t="str">
        <f t="shared" si="34"/>
        <v>Y</v>
      </c>
      <c r="I33" s="137" t="str">
        <f t="shared" si="35"/>
        <v>N</v>
      </c>
      <c r="J33" s="137" t="str">
        <f t="shared" si="36"/>
        <v>Y</v>
      </c>
      <c r="K33" s="139">
        <f t="shared" si="37"/>
        <v>1.7665852283405332</v>
      </c>
      <c r="L33" s="139">
        <f t="shared" si="38"/>
        <v>1.9309604995977245</v>
      </c>
      <c r="M33" s="139">
        <f t="shared" si="39"/>
        <v>-6.1262779032823456E-2</v>
      </c>
      <c r="N33" s="139">
        <f t="shared" si="40"/>
        <v>0.2495009980040051</v>
      </c>
      <c r="O33" s="137" t="str">
        <f t="shared" si="41"/>
        <v>N</v>
      </c>
      <c r="P33" s="137" t="str">
        <f t="shared" si="42"/>
        <v>Y</v>
      </c>
      <c r="Q33" s="137" t="str">
        <f t="shared" si="43"/>
        <v>N</v>
      </c>
      <c r="R33" s="137">
        <f>'D Data'!C33</f>
        <v>392030</v>
      </c>
      <c r="S33" s="137">
        <f>'D Data'!H33</f>
        <v>168071</v>
      </c>
      <c r="T33" s="137">
        <f>'D Data'!M33</f>
        <v>85149</v>
      </c>
      <c r="U33" s="137">
        <f>'D Data'!R33</f>
        <v>230866</v>
      </c>
      <c r="V33" s="137">
        <f>'D Data'!W33</f>
        <v>272876</v>
      </c>
      <c r="W33" s="137" t="str">
        <f t="shared" si="44"/>
        <v>Y</v>
      </c>
      <c r="X33" s="137" t="str">
        <f t="shared" si="45"/>
        <v>Y</v>
      </c>
      <c r="Y33" s="137" t="str">
        <f t="shared" si="46"/>
        <v>N</v>
      </c>
      <c r="Z33" s="137" t="str">
        <f t="shared" si="47"/>
        <v>N</v>
      </c>
      <c r="AA33" s="139">
        <f t="shared" si="48"/>
        <v>133.25261347882739</v>
      </c>
      <c r="AB33" s="139">
        <f t="shared" si="49"/>
        <v>97.384584669226882</v>
      </c>
      <c r="AC33" s="139">
        <f t="shared" si="50"/>
        <v>-63.117566033976424</v>
      </c>
      <c r="AD33" s="139">
        <f t="shared" si="51"/>
        <v>-15.395271112153505</v>
      </c>
      <c r="AE33" s="137" t="str">
        <f t="shared" si="52"/>
        <v>Y</v>
      </c>
      <c r="AF33" s="137" t="str">
        <f t="shared" si="53"/>
        <v>Y</v>
      </c>
      <c r="AG33" s="137" t="str">
        <f t="shared" si="54"/>
        <v>N</v>
      </c>
      <c r="AH33" s="137">
        <f>'D Data'!D33</f>
        <v>21.52</v>
      </c>
      <c r="AI33" s="137">
        <f>'D Data'!I33</f>
        <v>12.91</v>
      </c>
      <c r="AJ33" s="137">
        <f>'D Data'!N33</f>
        <v>9.25</v>
      </c>
      <c r="AK33" s="137">
        <f>'D Data'!S33</f>
        <v>14.33</v>
      </c>
      <c r="AL33" s="137">
        <f>'D Data'!X33</f>
        <v>14.5</v>
      </c>
      <c r="AM33" s="137" t="str">
        <f t="shared" si="55"/>
        <v>Y</v>
      </c>
      <c r="AN33" s="137" t="str">
        <f t="shared" si="56"/>
        <v>Y</v>
      </c>
      <c r="AO33" s="137" t="str">
        <f t="shared" si="57"/>
        <v>N</v>
      </c>
      <c r="AP33" s="137" t="str">
        <f t="shared" si="58"/>
        <v>N</v>
      </c>
      <c r="AQ33" s="139">
        <f t="shared" si="59"/>
        <v>66.692486444616577</v>
      </c>
      <c r="AR33" s="139">
        <f t="shared" si="60"/>
        <v>39.567567567567572</v>
      </c>
      <c r="AS33" s="139">
        <f t="shared" si="61"/>
        <v>-35.450104675505933</v>
      </c>
      <c r="AT33" s="139">
        <f t="shared" si="62"/>
        <v>-1.1724137931034477</v>
      </c>
      <c r="AU33" s="137" t="str">
        <f t="shared" si="63"/>
        <v>Y</v>
      </c>
      <c r="AV33" s="137" t="str">
        <f t="shared" si="64"/>
        <v>Y</v>
      </c>
      <c r="AW33" s="137" t="str">
        <f t="shared" si="65"/>
        <v>N</v>
      </c>
    </row>
    <row r="34" spans="1:49" x14ac:dyDescent="0.3">
      <c r="A34" s="137" t="str">
        <f>'D Data'!A34</f>
        <v>CESC</v>
      </c>
      <c r="B34" s="137">
        <f>'D Data'!B34</f>
        <v>563.11</v>
      </c>
      <c r="C34" s="137">
        <f>'D Data'!G34</f>
        <v>575.1</v>
      </c>
      <c r="D34" s="137">
        <f>'D Data'!L34</f>
        <v>581.51</v>
      </c>
      <c r="E34" s="137">
        <f>'D Data'!Q34</f>
        <v>580.09</v>
      </c>
      <c r="F34" s="137">
        <f>'D Data'!V34</f>
        <v>569.11</v>
      </c>
      <c r="G34" s="137" t="str">
        <f t="shared" si="33"/>
        <v>N</v>
      </c>
      <c r="H34" s="137" t="str">
        <f t="shared" si="34"/>
        <v>N</v>
      </c>
      <c r="I34" s="137" t="str">
        <f t="shared" si="35"/>
        <v>Y</v>
      </c>
      <c r="J34" s="137" t="str">
        <f t="shared" si="36"/>
        <v>Y</v>
      </c>
      <c r="K34" s="139">
        <f t="shared" si="37"/>
        <v>-2.0848548078595042</v>
      </c>
      <c r="L34" s="139">
        <f t="shared" si="38"/>
        <v>-1.1023026259221627</v>
      </c>
      <c r="M34" s="139">
        <f t="shared" si="39"/>
        <v>0.24478960161353566</v>
      </c>
      <c r="N34" s="139">
        <f t="shared" si="40"/>
        <v>1.9293282493718293</v>
      </c>
      <c r="O34" s="137" t="str">
        <f t="shared" si="41"/>
        <v>N</v>
      </c>
      <c r="P34" s="137" t="str">
        <f t="shared" si="42"/>
        <v>N</v>
      </c>
      <c r="Q34" s="137" t="str">
        <f t="shared" si="43"/>
        <v>N</v>
      </c>
      <c r="R34" s="137">
        <f>'D Data'!C34</f>
        <v>135137</v>
      </c>
      <c r="S34" s="137">
        <f>'D Data'!H34</f>
        <v>45386</v>
      </c>
      <c r="T34" s="137">
        <f>'D Data'!M34</f>
        <v>35077</v>
      </c>
      <c r="U34" s="137">
        <f>'D Data'!R34</f>
        <v>171578</v>
      </c>
      <c r="V34" s="137">
        <f>'D Data'!W34</f>
        <v>45425</v>
      </c>
      <c r="W34" s="137" t="str">
        <f t="shared" si="44"/>
        <v>Y</v>
      </c>
      <c r="X34" s="137" t="str">
        <f t="shared" si="45"/>
        <v>Y</v>
      </c>
      <c r="Y34" s="137" t="str">
        <f t="shared" si="46"/>
        <v>N</v>
      </c>
      <c r="Z34" s="137" t="str">
        <f t="shared" si="47"/>
        <v>Y</v>
      </c>
      <c r="AA34" s="139">
        <f t="shared" si="48"/>
        <v>197.75040761468296</v>
      </c>
      <c r="AB34" s="139">
        <f t="shared" si="49"/>
        <v>29.389628531516376</v>
      </c>
      <c r="AC34" s="139">
        <f t="shared" si="50"/>
        <v>-79.556236813577499</v>
      </c>
      <c r="AD34" s="139">
        <f t="shared" si="51"/>
        <v>277.7171161254816</v>
      </c>
      <c r="AE34" s="137" t="str">
        <f t="shared" si="52"/>
        <v>Y</v>
      </c>
      <c r="AF34" s="137" t="str">
        <f t="shared" si="53"/>
        <v>Y</v>
      </c>
      <c r="AG34" s="137" t="str">
        <f t="shared" si="54"/>
        <v>N</v>
      </c>
      <c r="AH34" s="137">
        <f>'D Data'!D34</f>
        <v>18.13</v>
      </c>
      <c r="AI34" s="137">
        <f>'D Data'!I34</f>
        <v>11.94</v>
      </c>
      <c r="AJ34" s="137">
        <f>'D Data'!N34</f>
        <v>9.99</v>
      </c>
      <c r="AK34" s="137">
        <f>'D Data'!S34</f>
        <v>24.18</v>
      </c>
      <c r="AL34" s="137">
        <f>'D Data'!X34</f>
        <v>5.32</v>
      </c>
      <c r="AM34" s="137" t="str">
        <f t="shared" si="55"/>
        <v>Y</v>
      </c>
      <c r="AN34" s="137" t="str">
        <f t="shared" si="56"/>
        <v>Y</v>
      </c>
      <c r="AO34" s="137" t="str">
        <f t="shared" si="57"/>
        <v>N</v>
      </c>
      <c r="AP34" s="137" t="str">
        <f t="shared" si="58"/>
        <v>Y</v>
      </c>
      <c r="AQ34" s="139">
        <f t="shared" si="59"/>
        <v>51.842546063651582</v>
      </c>
      <c r="AR34" s="139">
        <f t="shared" si="60"/>
        <v>19.519519519519513</v>
      </c>
      <c r="AS34" s="139">
        <f t="shared" si="61"/>
        <v>-58.684863523573192</v>
      </c>
      <c r="AT34" s="139">
        <f t="shared" si="62"/>
        <v>354.51127819548873</v>
      </c>
      <c r="AU34" s="137" t="str">
        <f t="shared" si="63"/>
        <v>Y</v>
      </c>
      <c r="AV34" s="137" t="str">
        <f t="shared" si="64"/>
        <v>Y</v>
      </c>
      <c r="AW34" s="137" t="str">
        <f t="shared" si="65"/>
        <v>N</v>
      </c>
    </row>
    <row r="35" spans="1:49" x14ac:dyDescent="0.3">
      <c r="A35" s="137" t="str">
        <f>'D Data'!A35</f>
        <v>CHOLAFIN</v>
      </c>
      <c r="B35" s="137">
        <f>'D Data'!B35</f>
        <v>125.35</v>
      </c>
      <c r="C35" s="137">
        <f>'D Data'!G35</f>
        <v>133.55000000000001</v>
      </c>
      <c r="D35" s="137">
        <f>'D Data'!L35</f>
        <v>131.19999999999999</v>
      </c>
      <c r="E35" s="137">
        <f>'D Data'!Q35</f>
        <v>129.07</v>
      </c>
      <c r="F35" s="137">
        <f>'D Data'!V35</f>
        <v>131.44999999999999</v>
      </c>
      <c r="G35" s="137" t="str">
        <f t="shared" si="33"/>
        <v>N</v>
      </c>
      <c r="H35" s="137" t="str">
        <f t="shared" si="34"/>
        <v>Y</v>
      </c>
      <c r="I35" s="137" t="str">
        <f t="shared" si="35"/>
        <v>Y</v>
      </c>
      <c r="J35" s="137" t="str">
        <f t="shared" si="36"/>
        <v>N</v>
      </c>
      <c r="K35" s="139">
        <f t="shared" si="37"/>
        <v>-6.1400224634968295</v>
      </c>
      <c r="L35" s="139">
        <f t="shared" si="38"/>
        <v>1.7911585365853835</v>
      </c>
      <c r="M35" s="139">
        <f t="shared" si="39"/>
        <v>1.650267296815678</v>
      </c>
      <c r="N35" s="139">
        <f t="shared" si="40"/>
        <v>-1.8105743628756148</v>
      </c>
      <c r="O35" s="137" t="str">
        <f t="shared" si="41"/>
        <v>N</v>
      </c>
      <c r="P35" s="137" t="str">
        <f t="shared" si="42"/>
        <v>Y</v>
      </c>
      <c r="Q35" s="137" t="str">
        <f t="shared" si="43"/>
        <v>Y</v>
      </c>
      <c r="R35" s="137">
        <f>'D Data'!C35</f>
        <v>5641076</v>
      </c>
      <c r="S35" s="137">
        <f>'D Data'!H35</f>
        <v>2375998</v>
      </c>
      <c r="T35" s="137">
        <f>'D Data'!M35</f>
        <v>1758840</v>
      </c>
      <c r="U35" s="137">
        <f>'D Data'!R35</f>
        <v>1385993</v>
      </c>
      <c r="V35" s="137">
        <f>'D Data'!W35</f>
        <v>6176501</v>
      </c>
      <c r="W35" s="137" t="str">
        <f t="shared" si="44"/>
        <v>Y</v>
      </c>
      <c r="X35" s="137" t="str">
        <f t="shared" si="45"/>
        <v>Y</v>
      </c>
      <c r="Y35" s="137" t="str">
        <f t="shared" si="46"/>
        <v>Y</v>
      </c>
      <c r="Z35" s="137" t="str">
        <f t="shared" si="47"/>
        <v>N</v>
      </c>
      <c r="AA35" s="139">
        <f t="shared" si="48"/>
        <v>137.41922341685472</v>
      </c>
      <c r="AB35" s="139">
        <f t="shared" si="49"/>
        <v>35.088922244206408</v>
      </c>
      <c r="AC35" s="139">
        <f t="shared" si="50"/>
        <v>26.901073814947118</v>
      </c>
      <c r="AD35" s="139">
        <f t="shared" si="51"/>
        <v>-77.560223822516988</v>
      </c>
      <c r="AE35" s="137" t="str">
        <f t="shared" si="52"/>
        <v>Y</v>
      </c>
      <c r="AF35" s="137" t="str">
        <f t="shared" si="53"/>
        <v>Y</v>
      </c>
      <c r="AG35" s="137" t="str">
        <f t="shared" si="54"/>
        <v>Y</v>
      </c>
      <c r="AH35" s="137">
        <f>'D Data'!D35</f>
        <v>28.46</v>
      </c>
      <c r="AI35" s="137">
        <f>'D Data'!I35</f>
        <v>18.38</v>
      </c>
      <c r="AJ35" s="137">
        <f>'D Data'!N35</f>
        <v>15.04</v>
      </c>
      <c r="AK35" s="137">
        <f>'D Data'!S35</f>
        <v>11.33</v>
      </c>
      <c r="AL35" s="137">
        <f>'D Data'!X35</f>
        <v>33.18</v>
      </c>
      <c r="AM35" s="137" t="str">
        <f t="shared" si="55"/>
        <v>Y</v>
      </c>
      <c r="AN35" s="137" t="str">
        <f t="shared" si="56"/>
        <v>Y</v>
      </c>
      <c r="AO35" s="137" t="str">
        <f t="shared" si="57"/>
        <v>Y</v>
      </c>
      <c r="AP35" s="137" t="str">
        <f t="shared" si="58"/>
        <v>N</v>
      </c>
      <c r="AQ35" s="139">
        <f t="shared" si="59"/>
        <v>54.842219804134942</v>
      </c>
      <c r="AR35" s="139">
        <f t="shared" si="60"/>
        <v>22.207446808510639</v>
      </c>
      <c r="AS35" s="139">
        <f t="shared" si="61"/>
        <v>32.74492497793468</v>
      </c>
      <c r="AT35" s="139">
        <f t="shared" si="62"/>
        <v>-65.85292344786015</v>
      </c>
      <c r="AU35" s="137" t="str">
        <f t="shared" si="63"/>
        <v>Y</v>
      </c>
      <c r="AV35" s="137" t="str">
        <f t="shared" si="64"/>
        <v>N</v>
      </c>
      <c r="AW35" s="137" t="str">
        <f t="shared" si="65"/>
        <v>Y</v>
      </c>
    </row>
    <row r="36" spans="1:49" x14ac:dyDescent="0.3">
      <c r="A36" s="137" t="str">
        <f>'D Data'!A36</f>
        <v>CIPLA</v>
      </c>
      <c r="B36" s="137">
        <f>'D Data'!B36</f>
        <v>627.89</v>
      </c>
      <c r="C36" s="137">
        <f>'D Data'!G36</f>
        <v>619.16999999999996</v>
      </c>
      <c r="D36" s="137">
        <f>'D Data'!L36</f>
        <v>612.16</v>
      </c>
      <c r="E36" s="137">
        <f>'D Data'!Q36</f>
        <v>599.39</v>
      </c>
      <c r="F36" s="137">
        <f>'D Data'!V36</f>
        <v>590.79999999999995</v>
      </c>
      <c r="G36" s="137" t="str">
        <f t="shared" si="33"/>
        <v>Y</v>
      </c>
      <c r="H36" s="137" t="str">
        <f t="shared" si="34"/>
        <v>Y</v>
      </c>
      <c r="I36" s="137" t="str">
        <f t="shared" si="35"/>
        <v>Y</v>
      </c>
      <c r="J36" s="137" t="str">
        <f t="shared" si="36"/>
        <v>Y</v>
      </c>
      <c r="K36" s="139">
        <f t="shared" si="37"/>
        <v>1.408336967230329</v>
      </c>
      <c r="L36" s="139">
        <f t="shared" si="38"/>
        <v>1.1451254573967575</v>
      </c>
      <c r="M36" s="139">
        <f t="shared" si="39"/>
        <v>2.130499340996677</v>
      </c>
      <c r="N36" s="139">
        <f t="shared" si="40"/>
        <v>1.4539607312119216</v>
      </c>
      <c r="O36" s="137" t="str">
        <f t="shared" si="41"/>
        <v>Y</v>
      </c>
      <c r="P36" s="137" t="str">
        <f t="shared" si="42"/>
        <v>N</v>
      </c>
      <c r="Q36" s="137" t="str">
        <f t="shared" si="43"/>
        <v>Y</v>
      </c>
      <c r="R36" s="137">
        <f>'D Data'!C36</f>
        <v>2106119</v>
      </c>
      <c r="S36" s="137">
        <f>'D Data'!H36</f>
        <v>1469214</v>
      </c>
      <c r="T36" s="137">
        <f>'D Data'!M36</f>
        <v>2440228</v>
      </c>
      <c r="U36" s="137">
        <f>'D Data'!R36</f>
        <v>1201031</v>
      </c>
      <c r="V36" s="137">
        <f>'D Data'!W36</f>
        <v>3994819</v>
      </c>
      <c r="W36" s="137" t="str">
        <f t="shared" si="44"/>
        <v>Y</v>
      </c>
      <c r="X36" s="137" t="str">
        <f t="shared" si="45"/>
        <v>N</v>
      </c>
      <c r="Y36" s="137" t="str">
        <f t="shared" si="46"/>
        <v>Y</v>
      </c>
      <c r="Z36" s="137" t="str">
        <f t="shared" si="47"/>
        <v>N</v>
      </c>
      <c r="AA36" s="139">
        <f t="shared" si="48"/>
        <v>43.350049754494577</v>
      </c>
      <c r="AB36" s="139">
        <f t="shared" si="49"/>
        <v>-39.79193747469499</v>
      </c>
      <c r="AC36" s="139">
        <f t="shared" si="50"/>
        <v>103.17776976614259</v>
      </c>
      <c r="AD36" s="139">
        <f t="shared" si="51"/>
        <v>-69.935283676181569</v>
      </c>
      <c r="AE36" s="137" t="str">
        <f t="shared" si="52"/>
        <v>Y</v>
      </c>
      <c r="AF36" s="137" t="str">
        <f t="shared" si="53"/>
        <v>N</v>
      </c>
      <c r="AG36" s="137" t="str">
        <f t="shared" si="54"/>
        <v>Y</v>
      </c>
      <c r="AH36" s="137">
        <f>'D Data'!D36</f>
        <v>19.37</v>
      </c>
      <c r="AI36" s="137">
        <f>'D Data'!I36</f>
        <v>18.559999999999999</v>
      </c>
      <c r="AJ36" s="137">
        <f>'D Data'!N36</f>
        <v>18.16</v>
      </c>
      <c r="AK36" s="137">
        <f>'D Data'!S36</f>
        <v>10.97</v>
      </c>
      <c r="AL36" s="137">
        <f>'D Data'!X36</f>
        <v>17.45</v>
      </c>
      <c r="AM36" s="137" t="str">
        <f t="shared" si="55"/>
        <v>Y</v>
      </c>
      <c r="AN36" s="137" t="str">
        <f t="shared" si="56"/>
        <v>Y</v>
      </c>
      <c r="AO36" s="137" t="str">
        <f t="shared" si="57"/>
        <v>Y</v>
      </c>
      <c r="AP36" s="137" t="str">
        <f t="shared" si="58"/>
        <v>N</v>
      </c>
      <c r="AQ36" s="139">
        <f t="shared" si="59"/>
        <v>4.3642241379310471</v>
      </c>
      <c r="AR36" s="139">
        <f t="shared" si="60"/>
        <v>2.2026431718061596</v>
      </c>
      <c r="AS36" s="139">
        <f t="shared" si="61"/>
        <v>65.542388331814024</v>
      </c>
      <c r="AT36" s="139">
        <f t="shared" si="62"/>
        <v>-37.134670487106007</v>
      </c>
      <c r="AU36" s="137" t="str">
        <f t="shared" si="63"/>
        <v>Y</v>
      </c>
      <c r="AV36" s="137" t="str">
        <f t="shared" si="64"/>
        <v>N</v>
      </c>
      <c r="AW36" s="137" t="str">
        <f t="shared" si="65"/>
        <v>Y</v>
      </c>
    </row>
    <row r="37" spans="1:49" x14ac:dyDescent="0.3">
      <c r="A37" s="137" t="str">
        <f>'D Data'!A37</f>
        <v>COALINDIA</v>
      </c>
      <c r="B37" s="137">
        <f>'D Data'!B37</f>
        <v>124.27</v>
      </c>
      <c r="C37" s="137">
        <f>'D Data'!G37</f>
        <v>124.68</v>
      </c>
      <c r="D37" s="137">
        <f>'D Data'!L37</f>
        <v>123.51</v>
      </c>
      <c r="E37" s="137">
        <f>'D Data'!Q37</f>
        <v>123.22</v>
      </c>
      <c r="F37" s="137">
        <f>'D Data'!V37</f>
        <v>123.23</v>
      </c>
      <c r="G37" s="137" t="str">
        <f t="shared" si="33"/>
        <v>N</v>
      </c>
      <c r="H37" s="137" t="str">
        <f t="shared" si="34"/>
        <v>Y</v>
      </c>
      <c r="I37" s="137" t="str">
        <f t="shared" si="35"/>
        <v>Y</v>
      </c>
      <c r="J37" s="137" t="str">
        <f t="shared" si="36"/>
        <v>N</v>
      </c>
      <c r="K37" s="139">
        <f t="shared" si="37"/>
        <v>-0.32884183509785914</v>
      </c>
      <c r="L37" s="139">
        <f t="shared" si="38"/>
        <v>0.94729171726985806</v>
      </c>
      <c r="M37" s="139">
        <f t="shared" si="39"/>
        <v>0.23535140399286339</v>
      </c>
      <c r="N37" s="139">
        <f t="shared" si="40"/>
        <v>-8.1149070843180345E-3</v>
      </c>
      <c r="O37" s="137" t="str">
        <f t="shared" si="41"/>
        <v>N</v>
      </c>
      <c r="P37" s="137" t="str">
        <f t="shared" si="42"/>
        <v>Y</v>
      </c>
      <c r="Q37" s="137" t="str">
        <f t="shared" si="43"/>
        <v>Y</v>
      </c>
      <c r="R37" s="137">
        <f>'D Data'!C37</f>
        <v>2289302</v>
      </c>
      <c r="S37" s="137">
        <f>'D Data'!H37</f>
        <v>1940389</v>
      </c>
      <c r="T37" s="137">
        <f>'D Data'!M37</f>
        <v>3704760</v>
      </c>
      <c r="U37" s="137">
        <f>'D Data'!R37</f>
        <v>3779678</v>
      </c>
      <c r="V37" s="137">
        <f>'D Data'!W37</f>
        <v>7997000</v>
      </c>
      <c r="W37" s="137" t="str">
        <f t="shared" si="44"/>
        <v>Y</v>
      </c>
      <c r="X37" s="137" t="str">
        <f t="shared" si="45"/>
        <v>N</v>
      </c>
      <c r="Y37" s="137" t="str">
        <f t="shared" si="46"/>
        <v>N</v>
      </c>
      <c r="Z37" s="137" t="str">
        <f t="shared" si="47"/>
        <v>N</v>
      </c>
      <c r="AA37" s="139">
        <f t="shared" si="48"/>
        <v>17.981600596581409</v>
      </c>
      <c r="AB37" s="139">
        <f t="shared" si="49"/>
        <v>-47.624434511277386</v>
      </c>
      <c r="AC37" s="139">
        <f t="shared" si="50"/>
        <v>-1.9821265197723192</v>
      </c>
      <c r="AD37" s="139">
        <f t="shared" si="51"/>
        <v>-52.736301112917339</v>
      </c>
      <c r="AE37" s="137" t="str">
        <f t="shared" si="52"/>
        <v>Y</v>
      </c>
      <c r="AF37" s="137" t="str">
        <f t="shared" si="53"/>
        <v>N</v>
      </c>
      <c r="AG37" s="137" t="str">
        <f t="shared" si="54"/>
        <v>Y</v>
      </c>
      <c r="AH37" s="137">
        <f>'D Data'!D37</f>
        <v>32.11</v>
      </c>
      <c r="AI37" s="137">
        <f>'D Data'!I37</f>
        <v>31.36</v>
      </c>
      <c r="AJ37" s="137">
        <f>'D Data'!N37</f>
        <v>45.81</v>
      </c>
      <c r="AK37" s="137">
        <f>'D Data'!S37</f>
        <v>39.630000000000003</v>
      </c>
      <c r="AL37" s="137">
        <f>'D Data'!X37</f>
        <v>32.86</v>
      </c>
      <c r="AM37" s="137" t="str">
        <f t="shared" si="55"/>
        <v>Y</v>
      </c>
      <c r="AN37" s="137" t="str">
        <f t="shared" si="56"/>
        <v>N</v>
      </c>
      <c r="AO37" s="137" t="str">
        <f t="shared" si="57"/>
        <v>Y</v>
      </c>
      <c r="AP37" s="137" t="str">
        <f t="shared" si="58"/>
        <v>Y</v>
      </c>
      <c r="AQ37" s="139">
        <f t="shared" si="59"/>
        <v>2.391581632653061</v>
      </c>
      <c r="AR37" s="139">
        <f t="shared" si="60"/>
        <v>-31.543331150403848</v>
      </c>
      <c r="AS37" s="139">
        <f t="shared" si="61"/>
        <v>15.594246782740345</v>
      </c>
      <c r="AT37" s="139">
        <f t="shared" si="62"/>
        <v>20.602556299452232</v>
      </c>
      <c r="AU37" s="137" t="str">
        <f t="shared" si="63"/>
        <v>Y</v>
      </c>
      <c r="AV37" s="137" t="str">
        <f t="shared" si="64"/>
        <v>N</v>
      </c>
      <c r="AW37" s="137" t="str">
        <f t="shared" si="65"/>
        <v>N</v>
      </c>
    </row>
    <row r="38" spans="1:49" x14ac:dyDescent="0.3">
      <c r="A38" s="137" t="str">
        <f>'D Data'!A38</f>
        <v>COLPAL</v>
      </c>
      <c r="B38" s="137">
        <f>'D Data'!B38</f>
        <v>1326.02</v>
      </c>
      <c r="C38" s="137">
        <f>'D Data'!G38</f>
        <v>1330.81</v>
      </c>
      <c r="D38" s="137">
        <f>'D Data'!L38</f>
        <v>1370.37</v>
      </c>
      <c r="E38" s="137">
        <f>'D Data'!Q38</f>
        <v>1357.13</v>
      </c>
      <c r="F38" s="137">
        <f>'D Data'!V38</f>
        <v>1369.99</v>
      </c>
      <c r="G38" s="137" t="str">
        <f t="shared" si="33"/>
        <v>N</v>
      </c>
      <c r="H38" s="137" t="str">
        <f t="shared" si="34"/>
        <v>N</v>
      </c>
      <c r="I38" s="137" t="str">
        <f t="shared" si="35"/>
        <v>Y</v>
      </c>
      <c r="J38" s="137" t="str">
        <f t="shared" si="36"/>
        <v>N</v>
      </c>
      <c r="K38" s="139">
        <f t="shared" si="37"/>
        <v>-0.3599311697387278</v>
      </c>
      <c r="L38" s="139">
        <f t="shared" si="38"/>
        <v>-2.8868115910301562</v>
      </c>
      <c r="M38" s="139">
        <f t="shared" si="39"/>
        <v>0.97558818978283435</v>
      </c>
      <c r="N38" s="139">
        <f t="shared" si="40"/>
        <v>-0.9386929831604538</v>
      </c>
      <c r="O38" s="137" t="str">
        <f t="shared" si="41"/>
        <v>Y</v>
      </c>
      <c r="P38" s="137" t="str">
        <f t="shared" si="42"/>
        <v>N</v>
      </c>
      <c r="Q38" s="137" t="str">
        <f t="shared" si="43"/>
        <v>Y</v>
      </c>
      <c r="R38" s="137">
        <f>'D Data'!C38</f>
        <v>395326</v>
      </c>
      <c r="S38" s="137">
        <f>'D Data'!H38</f>
        <v>841688</v>
      </c>
      <c r="T38" s="137">
        <f>'D Data'!M38</f>
        <v>381644</v>
      </c>
      <c r="U38" s="137">
        <f>'D Data'!R38</f>
        <v>318741</v>
      </c>
      <c r="V38" s="137">
        <f>'D Data'!W38</f>
        <v>425981</v>
      </c>
      <c r="W38" s="137" t="str">
        <f t="shared" si="44"/>
        <v>N</v>
      </c>
      <c r="X38" s="137" t="str">
        <f t="shared" si="45"/>
        <v>Y</v>
      </c>
      <c r="Y38" s="137" t="str">
        <f t="shared" si="46"/>
        <v>Y</v>
      </c>
      <c r="Z38" s="137" t="str">
        <f t="shared" si="47"/>
        <v>N</v>
      </c>
      <c r="AA38" s="139">
        <f t="shared" si="48"/>
        <v>-53.03176473942839</v>
      </c>
      <c r="AB38" s="139">
        <f t="shared" si="49"/>
        <v>120.54270471958159</v>
      </c>
      <c r="AC38" s="139">
        <f t="shared" si="50"/>
        <v>19.73483172858214</v>
      </c>
      <c r="AD38" s="139">
        <f t="shared" si="51"/>
        <v>-25.174831741321796</v>
      </c>
      <c r="AE38" s="137" t="str">
        <f t="shared" si="52"/>
        <v>N</v>
      </c>
      <c r="AF38" s="137" t="str">
        <f t="shared" si="53"/>
        <v>Y</v>
      </c>
      <c r="AG38" s="137" t="str">
        <f t="shared" si="54"/>
        <v>Y</v>
      </c>
      <c r="AH38" s="137">
        <f>'D Data'!D38</f>
        <v>29.07</v>
      </c>
      <c r="AI38" s="137">
        <f>'D Data'!I38</f>
        <v>26.52</v>
      </c>
      <c r="AJ38" s="137">
        <f>'D Data'!N38</f>
        <v>27.16</v>
      </c>
      <c r="AK38" s="137">
        <f>'D Data'!S38</f>
        <v>27.82</v>
      </c>
      <c r="AL38" s="137">
        <f>'D Data'!X38</f>
        <v>24.46</v>
      </c>
      <c r="AM38" s="137" t="str">
        <f t="shared" si="55"/>
        <v>Y</v>
      </c>
      <c r="AN38" s="137" t="str">
        <f t="shared" si="56"/>
        <v>N</v>
      </c>
      <c r="AO38" s="137" t="str">
        <f t="shared" si="57"/>
        <v>N</v>
      </c>
      <c r="AP38" s="137" t="str">
        <f t="shared" si="58"/>
        <v>Y</v>
      </c>
      <c r="AQ38" s="139">
        <f t="shared" si="59"/>
        <v>9.6153846153846185</v>
      </c>
      <c r="AR38" s="139">
        <f t="shared" si="60"/>
        <v>-2.3564064801178222</v>
      </c>
      <c r="AS38" s="139">
        <f t="shared" si="61"/>
        <v>-2.3723939611790081</v>
      </c>
      <c r="AT38" s="139">
        <f t="shared" si="62"/>
        <v>13.736713000817657</v>
      </c>
      <c r="AU38" s="137" t="str">
        <f t="shared" si="63"/>
        <v>Y</v>
      </c>
      <c r="AV38" s="137" t="str">
        <f t="shared" si="64"/>
        <v>Y</v>
      </c>
      <c r="AW38" s="137" t="str">
        <f t="shared" si="65"/>
        <v>N</v>
      </c>
    </row>
    <row r="39" spans="1:49" x14ac:dyDescent="0.3">
      <c r="A39" s="137" t="str">
        <f>'D Data'!A39</f>
        <v>CONCOR</v>
      </c>
      <c r="B39" s="137">
        <f>'D Data'!B39</f>
        <v>356.11</v>
      </c>
      <c r="C39" s="137">
        <f>'D Data'!G39</f>
        <v>358.14</v>
      </c>
      <c r="D39" s="137">
        <f>'D Data'!L39</f>
        <v>348.1</v>
      </c>
      <c r="E39" s="137">
        <f>'D Data'!Q39</f>
        <v>357.42</v>
      </c>
      <c r="F39" s="137">
        <f>'D Data'!V39</f>
        <v>351.23</v>
      </c>
      <c r="G39" s="137" t="str">
        <f t="shared" si="33"/>
        <v>N</v>
      </c>
      <c r="H39" s="137" t="str">
        <f t="shared" si="34"/>
        <v>Y</v>
      </c>
      <c r="I39" s="137" t="str">
        <f t="shared" si="35"/>
        <v>N</v>
      </c>
      <c r="J39" s="137" t="str">
        <f t="shared" si="36"/>
        <v>Y</v>
      </c>
      <c r="K39" s="139">
        <f t="shared" si="37"/>
        <v>-0.5668174456916214</v>
      </c>
      <c r="L39" s="139">
        <f t="shared" si="38"/>
        <v>2.8842286699224253</v>
      </c>
      <c r="M39" s="139">
        <f t="shared" si="39"/>
        <v>-2.6075765206199968</v>
      </c>
      <c r="N39" s="139">
        <f t="shared" si="40"/>
        <v>1.7623779289923973</v>
      </c>
      <c r="O39" s="137" t="str">
        <f t="shared" si="41"/>
        <v>N</v>
      </c>
      <c r="P39" s="137" t="str">
        <f t="shared" si="42"/>
        <v>Y</v>
      </c>
      <c r="Q39" s="137" t="str">
        <f t="shared" si="43"/>
        <v>N</v>
      </c>
      <c r="R39" s="137">
        <f>'D Data'!C39</f>
        <v>446596</v>
      </c>
      <c r="S39" s="137">
        <f>'D Data'!H39</f>
        <v>462147</v>
      </c>
      <c r="T39" s="137">
        <f>'D Data'!M39</f>
        <v>313055</v>
      </c>
      <c r="U39" s="137">
        <f>'D Data'!R39</f>
        <v>263755</v>
      </c>
      <c r="V39" s="137">
        <f>'D Data'!W39</f>
        <v>593267</v>
      </c>
      <c r="W39" s="137" t="str">
        <f t="shared" si="44"/>
        <v>N</v>
      </c>
      <c r="X39" s="137" t="str">
        <f t="shared" si="45"/>
        <v>Y</v>
      </c>
      <c r="Y39" s="137" t="str">
        <f t="shared" si="46"/>
        <v>Y</v>
      </c>
      <c r="Z39" s="137" t="str">
        <f t="shared" si="47"/>
        <v>N</v>
      </c>
      <c r="AA39" s="139">
        <f t="shared" si="48"/>
        <v>-3.3649466511737605</v>
      </c>
      <c r="AB39" s="139">
        <f t="shared" si="49"/>
        <v>47.624858251744904</v>
      </c>
      <c r="AC39" s="139">
        <f t="shared" si="50"/>
        <v>18.691588785046729</v>
      </c>
      <c r="AD39" s="139">
        <f t="shared" si="51"/>
        <v>-55.541939801135079</v>
      </c>
      <c r="AE39" s="137" t="str">
        <f t="shared" si="52"/>
        <v>N</v>
      </c>
      <c r="AF39" s="137" t="str">
        <f t="shared" si="53"/>
        <v>Y</v>
      </c>
      <c r="AG39" s="137" t="str">
        <f t="shared" si="54"/>
        <v>Y</v>
      </c>
      <c r="AH39" s="137">
        <f>'D Data'!D39</f>
        <v>24.27</v>
      </c>
      <c r="AI39" s="137">
        <f>'D Data'!I39</f>
        <v>25.25</v>
      </c>
      <c r="AJ39" s="137">
        <f>'D Data'!N39</f>
        <v>22.01</v>
      </c>
      <c r="AK39" s="137">
        <f>'D Data'!S39</f>
        <v>10.39</v>
      </c>
      <c r="AL39" s="137">
        <f>'D Data'!X39</f>
        <v>32.49</v>
      </c>
      <c r="AM39" s="137" t="str">
        <f t="shared" si="55"/>
        <v>N</v>
      </c>
      <c r="AN39" s="137" t="str">
        <f t="shared" si="56"/>
        <v>Y</v>
      </c>
      <c r="AO39" s="137" t="str">
        <f t="shared" si="57"/>
        <v>Y</v>
      </c>
      <c r="AP39" s="137" t="str">
        <f t="shared" si="58"/>
        <v>N</v>
      </c>
      <c r="AQ39" s="139">
        <f t="shared" si="59"/>
        <v>-3.8811881188118824</v>
      </c>
      <c r="AR39" s="139">
        <f t="shared" si="60"/>
        <v>14.720581553839157</v>
      </c>
      <c r="AS39" s="139">
        <f t="shared" si="61"/>
        <v>111.83830606352262</v>
      </c>
      <c r="AT39" s="139">
        <f t="shared" si="62"/>
        <v>-68.020929516774402</v>
      </c>
      <c r="AU39" s="137" t="str">
        <f t="shared" si="63"/>
        <v>N</v>
      </c>
      <c r="AV39" s="137" t="str">
        <f t="shared" si="64"/>
        <v>N</v>
      </c>
      <c r="AW39" s="137" t="str">
        <f t="shared" si="65"/>
        <v>Y</v>
      </c>
    </row>
    <row r="40" spans="1:49" x14ac:dyDescent="0.3">
      <c r="A40" s="137" t="str">
        <f>'D Data'!A40</f>
        <v>CUMMINSIND</v>
      </c>
      <c r="B40" s="137">
        <f>'D Data'!B40</f>
        <v>331.46</v>
      </c>
      <c r="C40" s="137">
        <f>'D Data'!G40</f>
        <v>338.94</v>
      </c>
      <c r="D40" s="137">
        <f>'D Data'!L40</f>
        <v>330.95</v>
      </c>
      <c r="E40" s="137">
        <f>'D Data'!Q40</f>
        <v>327.37</v>
      </c>
      <c r="F40" s="137">
        <f>'D Data'!V40</f>
        <v>321.33999999999997</v>
      </c>
      <c r="G40" s="137" t="str">
        <f t="shared" si="33"/>
        <v>N</v>
      </c>
      <c r="H40" s="137" t="str">
        <f t="shared" si="34"/>
        <v>Y</v>
      </c>
      <c r="I40" s="137" t="str">
        <f t="shared" si="35"/>
        <v>Y</v>
      </c>
      <c r="J40" s="137" t="str">
        <f t="shared" si="36"/>
        <v>Y</v>
      </c>
      <c r="K40" s="139">
        <f t="shared" si="37"/>
        <v>-2.2068802737947775</v>
      </c>
      <c r="L40" s="139">
        <f t="shared" si="38"/>
        <v>2.4142619731077231</v>
      </c>
      <c r="M40" s="139">
        <f t="shared" si="39"/>
        <v>1.0935638574090432</v>
      </c>
      <c r="N40" s="139">
        <f t="shared" si="40"/>
        <v>1.8765170847077954</v>
      </c>
      <c r="O40" s="137" t="str">
        <f t="shared" si="41"/>
        <v>N</v>
      </c>
      <c r="P40" s="137" t="str">
        <f t="shared" si="42"/>
        <v>Y</v>
      </c>
      <c r="Q40" s="137" t="str">
        <f t="shared" si="43"/>
        <v>N</v>
      </c>
      <c r="R40" s="137">
        <f>'D Data'!C40</f>
        <v>174608</v>
      </c>
      <c r="S40" s="137">
        <f>'D Data'!H40</f>
        <v>138448</v>
      </c>
      <c r="T40" s="137">
        <f>'D Data'!M40</f>
        <v>106331</v>
      </c>
      <c r="U40" s="137">
        <f>'D Data'!R40</f>
        <v>190171</v>
      </c>
      <c r="V40" s="137">
        <f>'D Data'!W40</f>
        <v>487340</v>
      </c>
      <c r="W40" s="137" t="str">
        <f t="shared" si="44"/>
        <v>Y</v>
      </c>
      <c r="X40" s="137" t="str">
        <f t="shared" si="45"/>
        <v>Y</v>
      </c>
      <c r="Y40" s="137" t="str">
        <f t="shared" si="46"/>
        <v>N</v>
      </c>
      <c r="Z40" s="137" t="str">
        <f t="shared" si="47"/>
        <v>N</v>
      </c>
      <c r="AA40" s="139">
        <f t="shared" si="48"/>
        <v>26.118109326245232</v>
      </c>
      <c r="AB40" s="139">
        <f t="shared" si="49"/>
        <v>30.204738035003903</v>
      </c>
      <c r="AC40" s="139">
        <f t="shared" si="50"/>
        <v>-44.086637815439786</v>
      </c>
      <c r="AD40" s="139">
        <f t="shared" si="51"/>
        <v>-60.977756802232527</v>
      </c>
      <c r="AE40" s="137" t="str">
        <f t="shared" si="52"/>
        <v>N</v>
      </c>
      <c r="AF40" s="137" t="str">
        <f t="shared" si="53"/>
        <v>Y</v>
      </c>
      <c r="AG40" s="137" t="str">
        <f t="shared" si="54"/>
        <v>Y</v>
      </c>
      <c r="AH40" s="137">
        <f>'D Data'!D40</f>
        <v>18.71</v>
      </c>
      <c r="AI40" s="137">
        <f>'D Data'!I40</f>
        <v>19.190000000000001</v>
      </c>
      <c r="AJ40" s="137">
        <f>'D Data'!N40</f>
        <v>11.68</v>
      </c>
      <c r="AK40" s="137">
        <f>'D Data'!S40</f>
        <v>8.9700000000000006</v>
      </c>
      <c r="AL40" s="137">
        <f>'D Data'!X40</f>
        <v>17.77</v>
      </c>
      <c r="AM40" s="137" t="str">
        <f t="shared" si="55"/>
        <v>N</v>
      </c>
      <c r="AN40" s="137" t="str">
        <f t="shared" si="56"/>
        <v>Y</v>
      </c>
      <c r="AO40" s="137" t="str">
        <f t="shared" si="57"/>
        <v>Y</v>
      </c>
      <c r="AP40" s="137" t="str">
        <f t="shared" si="58"/>
        <v>N</v>
      </c>
      <c r="AQ40" s="139">
        <f t="shared" si="59"/>
        <v>-2.5013027618551349</v>
      </c>
      <c r="AR40" s="139">
        <f t="shared" si="60"/>
        <v>64.297945205479465</v>
      </c>
      <c r="AS40" s="139">
        <f t="shared" si="61"/>
        <v>30.211817168338897</v>
      </c>
      <c r="AT40" s="139">
        <f t="shared" si="62"/>
        <v>-49.521665728756325</v>
      </c>
      <c r="AU40" s="137" t="str">
        <f t="shared" si="63"/>
        <v>N</v>
      </c>
      <c r="AV40" s="137" t="str">
        <f t="shared" si="64"/>
        <v>Y</v>
      </c>
      <c r="AW40" s="137" t="str">
        <f t="shared" si="65"/>
        <v>Y</v>
      </c>
    </row>
    <row r="41" spans="1:49" x14ac:dyDescent="0.3">
      <c r="A41" s="137" t="str">
        <f>'D Data'!A41</f>
        <v>DABUR</v>
      </c>
      <c r="B41" s="137">
        <f>'D Data'!B41</f>
        <v>437.18</v>
      </c>
      <c r="C41" s="137">
        <f>'D Data'!G41</f>
        <v>444.33</v>
      </c>
      <c r="D41" s="137">
        <f>'D Data'!L41</f>
        <v>440.6</v>
      </c>
      <c r="E41" s="137">
        <f>'D Data'!Q41</f>
        <v>439.01</v>
      </c>
      <c r="F41" s="137">
        <f>'D Data'!V41</f>
        <v>436.47</v>
      </c>
      <c r="G41" s="137" t="str">
        <f t="shared" si="33"/>
        <v>N</v>
      </c>
      <c r="H41" s="137" t="str">
        <f t="shared" si="34"/>
        <v>Y</v>
      </c>
      <c r="I41" s="137" t="str">
        <f t="shared" si="35"/>
        <v>Y</v>
      </c>
      <c r="J41" s="137" t="str">
        <f t="shared" si="36"/>
        <v>Y</v>
      </c>
      <c r="K41" s="139">
        <f t="shared" si="37"/>
        <v>-1.6091643598226493</v>
      </c>
      <c r="L41" s="139">
        <f t="shared" si="38"/>
        <v>0.84657285519744929</v>
      </c>
      <c r="M41" s="139">
        <f t="shared" si="39"/>
        <v>0.36217853807431083</v>
      </c>
      <c r="N41" s="139">
        <f t="shared" si="40"/>
        <v>0.5819414850963327</v>
      </c>
      <c r="O41" s="137" t="str">
        <f t="shared" si="41"/>
        <v>N</v>
      </c>
      <c r="P41" s="137" t="str">
        <f t="shared" si="42"/>
        <v>Y</v>
      </c>
      <c r="Q41" s="137" t="str">
        <f t="shared" si="43"/>
        <v>N</v>
      </c>
      <c r="R41" s="137">
        <f>'D Data'!C41</f>
        <v>1225340</v>
      </c>
      <c r="S41" s="137">
        <f>'D Data'!H41</f>
        <v>1174053</v>
      </c>
      <c r="T41" s="137">
        <f>'D Data'!M41</f>
        <v>919802</v>
      </c>
      <c r="U41" s="137">
        <f>'D Data'!R41</f>
        <v>1150637</v>
      </c>
      <c r="V41" s="137">
        <f>'D Data'!W41</f>
        <v>906913</v>
      </c>
      <c r="W41" s="137" t="str">
        <f t="shared" si="44"/>
        <v>Y</v>
      </c>
      <c r="X41" s="137" t="str">
        <f t="shared" si="45"/>
        <v>Y</v>
      </c>
      <c r="Y41" s="137" t="str">
        <f t="shared" si="46"/>
        <v>N</v>
      </c>
      <c r="Z41" s="137" t="str">
        <f t="shared" si="47"/>
        <v>Y</v>
      </c>
      <c r="AA41" s="139">
        <f t="shared" si="48"/>
        <v>4.3683717856008206</v>
      </c>
      <c r="AB41" s="139">
        <f t="shared" si="49"/>
        <v>27.641927284350327</v>
      </c>
      <c r="AC41" s="139">
        <f t="shared" si="50"/>
        <v>-20.061496371140507</v>
      </c>
      <c r="AD41" s="139">
        <f t="shared" si="51"/>
        <v>26.874022094732354</v>
      </c>
      <c r="AE41" s="137" t="str">
        <f t="shared" si="52"/>
        <v>N</v>
      </c>
      <c r="AF41" s="137" t="str">
        <f t="shared" si="53"/>
        <v>Y</v>
      </c>
      <c r="AG41" s="137" t="str">
        <f t="shared" si="54"/>
        <v>N</v>
      </c>
      <c r="AH41" s="137">
        <f>'D Data'!D41</f>
        <v>36.83</v>
      </c>
      <c r="AI41" s="137">
        <f>'D Data'!I41</f>
        <v>40.01</v>
      </c>
      <c r="AJ41" s="137">
        <f>'D Data'!N41</f>
        <v>36.15</v>
      </c>
      <c r="AK41" s="137">
        <f>'D Data'!S41</f>
        <v>31.69</v>
      </c>
      <c r="AL41" s="137">
        <f>'D Data'!X41</f>
        <v>29.67</v>
      </c>
      <c r="AM41" s="137" t="str">
        <f t="shared" si="55"/>
        <v>N</v>
      </c>
      <c r="AN41" s="137" t="str">
        <f t="shared" si="56"/>
        <v>Y</v>
      </c>
      <c r="AO41" s="137" t="str">
        <f t="shared" si="57"/>
        <v>Y</v>
      </c>
      <c r="AP41" s="137" t="str">
        <f t="shared" si="58"/>
        <v>Y</v>
      </c>
      <c r="AQ41" s="139">
        <f t="shared" si="59"/>
        <v>-7.9480129967508129</v>
      </c>
      <c r="AR41" s="139">
        <f t="shared" si="60"/>
        <v>10.677731673582295</v>
      </c>
      <c r="AS41" s="139">
        <f t="shared" si="61"/>
        <v>14.073840328179227</v>
      </c>
      <c r="AT41" s="139">
        <f t="shared" si="62"/>
        <v>6.8082237950792033</v>
      </c>
      <c r="AU41" s="137" t="str">
        <f t="shared" si="63"/>
        <v>N</v>
      </c>
      <c r="AV41" s="137" t="str">
        <f t="shared" si="64"/>
        <v>N</v>
      </c>
      <c r="AW41" s="137" t="str">
        <f t="shared" si="65"/>
        <v>Y</v>
      </c>
    </row>
    <row r="42" spans="1:49" x14ac:dyDescent="0.3">
      <c r="A42" s="137" t="str">
        <f>'D Data'!A42</f>
        <v>DIVISLAB</v>
      </c>
      <c r="B42" s="137">
        <f>'D Data'!B42</f>
        <v>2337.2600000000002</v>
      </c>
      <c r="C42" s="137">
        <f>'D Data'!G42</f>
        <v>2356.96</v>
      </c>
      <c r="D42" s="137">
        <f>'D Data'!L42</f>
        <v>2345.67</v>
      </c>
      <c r="E42" s="137">
        <f>'D Data'!Q42</f>
        <v>2334.56</v>
      </c>
      <c r="F42" s="137">
        <f>'D Data'!V42</f>
        <v>2345.9299999999998</v>
      </c>
      <c r="G42" s="137" t="str">
        <f t="shared" si="33"/>
        <v>N</v>
      </c>
      <c r="H42" s="137" t="str">
        <f t="shared" si="34"/>
        <v>Y</v>
      </c>
      <c r="I42" s="137" t="str">
        <f t="shared" si="35"/>
        <v>Y</v>
      </c>
      <c r="J42" s="137" t="str">
        <f t="shared" si="36"/>
        <v>N</v>
      </c>
      <c r="K42" s="139">
        <f t="shared" si="37"/>
        <v>-0.83582241531463486</v>
      </c>
      <c r="L42" s="139">
        <f t="shared" si="38"/>
        <v>0.48131237556859929</v>
      </c>
      <c r="M42" s="139">
        <f t="shared" si="39"/>
        <v>0.47589267356590226</v>
      </c>
      <c r="N42" s="139">
        <f t="shared" si="40"/>
        <v>-0.48466919302792039</v>
      </c>
      <c r="O42" s="137" t="str">
        <f t="shared" si="41"/>
        <v>N</v>
      </c>
      <c r="P42" s="137" t="str">
        <f t="shared" si="42"/>
        <v>Y</v>
      </c>
      <c r="Q42" s="137" t="str">
        <f t="shared" si="43"/>
        <v>Y</v>
      </c>
      <c r="R42" s="137">
        <f>'D Data'!C42</f>
        <v>205813</v>
      </c>
      <c r="S42" s="137">
        <f>'D Data'!H42</f>
        <v>103638</v>
      </c>
      <c r="T42" s="137">
        <f>'D Data'!M42</f>
        <v>234398</v>
      </c>
      <c r="U42" s="137">
        <f>'D Data'!R42</f>
        <v>93051</v>
      </c>
      <c r="V42" s="137">
        <f>'D Data'!W42</f>
        <v>184116</v>
      </c>
      <c r="W42" s="137" t="str">
        <f t="shared" si="44"/>
        <v>Y</v>
      </c>
      <c r="X42" s="137" t="str">
        <f t="shared" si="45"/>
        <v>N</v>
      </c>
      <c r="Y42" s="137" t="str">
        <f t="shared" si="46"/>
        <v>Y</v>
      </c>
      <c r="Z42" s="137" t="str">
        <f t="shared" si="47"/>
        <v>N</v>
      </c>
      <c r="AA42" s="139">
        <f t="shared" si="48"/>
        <v>98.588355622455083</v>
      </c>
      <c r="AB42" s="139">
        <f t="shared" si="49"/>
        <v>-55.785458920297955</v>
      </c>
      <c r="AC42" s="139">
        <f t="shared" si="50"/>
        <v>151.9027200137559</v>
      </c>
      <c r="AD42" s="139">
        <f t="shared" si="51"/>
        <v>-49.460666101805387</v>
      </c>
      <c r="AE42" s="137" t="str">
        <f t="shared" si="52"/>
        <v>Y</v>
      </c>
      <c r="AF42" s="137" t="str">
        <f t="shared" si="53"/>
        <v>N</v>
      </c>
      <c r="AG42" s="137" t="str">
        <f t="shared" si="54"/>
        <v>Y</v>
      </c>
      <c r="AH42" s="137">
        <f>'D Data'!D42</f>
        <v>42.92</v>
      </c>
      <c r="AI42" s="137">
        <f>'D Data'!I42</f>
        <v>32.68</v>
      </c>
      <c r="AJ42" s="137">
        <f>'D Data'!N42</f>
        <v>39</v>
      </c>
      <c r="AK42" s="137">
        <f>'D Data'!S42</f>
        <v>28.81</v>
      </c>
      <c r="AL42" s="137">
        <f>'D Data'!X42</f>
        <v>30.65</v>
      </c>
      <c r="AM42" s="137" t="str">
        <f t="shared" si="55"/>
        <v>Y</v>
      </c>
      <c r="AN42" s="137" t="str">
        <f t="shared" si="56"/>
        <v>N</v>
      </c>
      <c r="AO42" s="137" t="str">
        <f t="shared" si="57"/>
        <v>Y</v>
      </c>
      <c r="AP42" s="137" t="str">
        <f t="shared" si="58"/>
        <v>N</v>
      </c>
      <c r="AQ42" s="139">
        <f t="shared" si="59"/>
        <v>31.334149326805395</v>
      </c>
      <c r="AR42" s="139">
        <f t="shared" si="60"/>
        <v>-16.205128205128204</v>
      </c>
      <c r="AS42" s="139">
        <f t="shared" si="61"/>
        <v>35.36966331135023</v>
      </c>
      <c r="AT42" s="139">
        <f t="shared" si="62"/>
        <v>-6.0032626427406202</v>
      </c>
      <c r="AU42" s="137" t="str">
        <f t="shared" si="63"/>
        <v>Y</v>
      </c>
      <c r="AV42" s="137" t="str">
        <f t="shared" si="64"/>
        <v>N</v>
      </c>
      <c r="AW42" s="137" t="str">
        <f t="shared" si="65"/>
        <v>Y</v>
      </c>
    </row>
    <row r="43" spans="1:49" x14ac:dyDescent="0.3">
      <c r="A43" s="137" t="str">
        <f>'D Data'!A43</f>
        <v>DLF</v>
      </c>
      <c r="B43" s="137">
        <f>'D Data'!B43</f>
        <v>136.54</v>
      </c>
      <c r="C43" s="137">
        <f>'D Data'!G43</f>
        <v>138.97999999999999</v>
      </c>
      <c r="D43" s="137">
        <f>'D Data'!L43</f>
        <v>136.49</v>
      </c>
      <c r="E43" s="137">
        <f>'D Data'!Q43</f>
        <v>132.75</v>
      </c>
      <c r="F43" s="137">
        <f>'D Data'!V43</f>
        <v>132.78</v>
      </c>
      <c r="G43" s="137" t="str">
        <f t="shared" si="33"/>
        <v>N</v>
      </c>
      <c r="H43" s="137" t="str">
        <f t="shared" si="34"/>
        <v>Y</v>
      </c>
      <c r="I43" s="137" t="str">
        <f t="shared" si="35"/>
        <v>Y</v>
      </c>
      <c r="J43" s="137" t="str">
        <f t="shared" si="36"/>
        <v>N</v>
      </c>
      <c r="K43" s="139">
        <f t="shared" si="37"/>
        <v>-1.7556482947186629</v>
      </c>
      <c r="L43" s="139">
        <f t="shared" si="38"/>
        <v>1.8243094732214673</v>
      </c>
      <c r="M43" s="139">
        <f t="shared" si="39"/>
        <v>2.8173258003766546</v>
      </c>
      <c r="N43" s="139">
        <f t="shared" si="40"/>
        <v>-2.2593764121103432E-2</v>
      </c>
      <c r="O43" s="137" t="str">
        <f t="shared" si="41"/>
        <v>N</v>
      </c>
      <c r="P43" s="137" t="str">
        <f t="shared" si="42"/>
        <v>N</v>
      </c>
      <c r="Q43" s="137" t="str">
        <f t="shared" si="43"/>
        <v>Y</v>
      </c>
      <c r="R43" s="137">
        <f>'D Data'!C43</f>
        <v>1132789</v>
      </c>
      <c r="S43" s="137">
        <f>'D Data'!H43</f>
        <v>566344</v>
      </c>
      <c r="T43" s="137">
        <f>'D Data'!M43</f>
        <v>1466560</v>
      </c>
      <c r="U43" s="137">
        <f>'D Data'!R43</f>
        <v>438232</v>
      </c>
      <c r="V43" s="137">
        <f>'D Data'!W43</f>
        <v>1034616</v>
      </c>
      <c r="W43" s="137" t="str">
        <f t="shared" si="44"/>
        <v>Y</v>
      </c>
      <c r="X43" s="137" t="str">
        <f t="shared" si="45"/>
        <v>N</v>
      </c>
      <c r="Y43" s="137" t="str">
        <f t="shared" si="46"/>
        <v>Y</v>
      </c>
      <c r="Z43" s="137" t="str">
        <f t="shared" si="47"/>
        <v>N</v>
      </c>
      <c r="AA43" s="139">
        <f t="shared" si="48"/>
        <v>100.01783368412131</v>
      </c>
      <c r="AB43" s="139">
        <f t="shared" si="49"/>
        <v>-61.382827842024881</v>
      </c>
      <c r="AC43" s="139">
        <f t="shared" si="50"/>
        <v>234.65379068621189</v>
      </c>
      <c r="AD43" s="139">
        <f t="shared" si="51"/>
        <v>-57.643028911209569</v>
      </c>
      <c r="AE43" s="137" t="str">
        <f t="shared" si="52"/>
        <v>Y</v>
      </c>
      <c r="AF43" s="137" t="str">
        <f t="shared" si="53"/>
        <v>N</v>
      </c>
      <c r="AG43" s="137" t="str">
        <f t="shared" si="54"/>
        <v>Y</v>
      </c>
      <c r="AH43" s="137">
        <f>'D Data'!D43</f>
        <v>17.89</v>
      </c>
      <c r="AI43" s="137">
        <f>'D Data'!I43</f>
        <v>9.66</v>
      </c>
      <c r="AJ43" s="137">
        <f>'D Data'!N43</f>
        <v>12.44</v>
      </c>
      <c r="AK43" s="137">
        <f>'D Data'!S43</f>
        <v>7.22</v>
      </c>
      <c r="AL43" s="137">
        <f>'D Data'!X43</f>
        <v>14.76</v>
      </c>
      <c r="AM43" s="137" t="str">
        <f t="shared" si="55"/>
        <v>Y</v>
      </c>
      <c r="AN43" s="137" t="str">
        <f t="shared" si="56"/>
        <v>N</v>
      </c>
      <c r="AO43" s="137" t="str">
        <f t="shared" si="57"/>
        <v>Y</v>
      </c>
      <c r="AP43" s="137" t="str">
        <f t="shared" si="58"/>
        <v>N</v>
      </c>
      <c r="AQ43" s="139">
        <f t="shared" si="59"/>
        <v>85.196687370600415</v>
      </c>
      <c r="AR43" s="139">
        <f t="shared" si="60"/>
        <v>-22.347266881028936</v>
      </c>
      <c r="AS43" s="139">
        <f t="shared" si="61"/>
        <v>72.29916897506925</v>
      </c>
      <c r="AT43" s="139">
        <f t="shared" si="62"/>
        <v>-51.084010840108405</v>
      </c>
      <c r="AU43" s="137" t="str">
        <f t="shared" si="63"/>
        <v>Y</v>
      </c>
      <c r="AV43" s="137" t="str">
        <f t="shared" si="64"/>
        <v>N</v>
      </c>
      <c r="AW43" s="137" t="str">
        <f t="shared" si="65"/>
        <v>Y</v>
      </c>
    </row>
    <row r="44" spans="1:49" x14ac:dyDescent="0.3">
      <c r="A44" s="137" t="str">
        <f>'D Data'!A44</f>
        <v>DRREDDY</v>
      </c>
      <c r="B44" s="137">
        <f>'D Data'!B44</f>
        <v>3863.36</v>
      </c>
      <c r="C44" s="137">
        <f>'D Data'!G44</f>
        <v>3871.94</v>
      </c>
      <c r="D44" s="137">
        <f>'D Data'!L44</f>
        <v>3807.72</v>
      </c>
      <c r="E44" s="137">
        <f>'D Data'!Q44</f>
        <v>3703.86</v>
      </c>
      <c r="F44" s="137">
        <f>'D Data'!V44</f>
        <v>3684.21</v>
      </c>
      <c r="G44" s="137" t="str">
        <f t="shared" si="33"/>
        <v>N</v>
      </c>
      <c r="H44" s="137" t="str">
        <f t="shared" si="34"/>
        <v>Y</v>
      </c>
      <c r="I44" s="137" t="str">
        <f t="shared" si="35"/>
        <v>Y</v>
      </c>
      <c r="J44" s="137" t="str">
        <f t="shared" si="36"/>
        <v>Y</v>
      </c>
      <c r="K44" s="139">
        <f t="shared" si="37"/>
        <v>-0.22159434288754287</v>
      </c>
      <c r="L44" s="139">
        <f t="shared" si="38"/>
        <v>1.686573592596101</v>
      </c>
      <c r="M44" s="139">
        <f t="shared" si="39"/>
        <v>2.8041016669096477</v>
      </c>
      <c r="N44" s="139">
        <f t="shared" si="40"/>
        <v>0.53335721905103373</v>
      </c>
      <c r="O44" s="137" t="str">
        <f t="shared" si="41"/>
        <v>N</v>
      </c>
      <c r="P44" s="137" t="str">
        <f t="shared" si="42"/>
        <v>N</v>
      </c>
      <c r="Q44" s="137" t="str">
        <f t="shared" si="43"/>
        <v>Y</v>
      </c>
      <c r="R44" s="137">
        <f>'D Data'!C44</f>
        <v>289854</v>
      </c>
      <c r="S44" s="137">
        <f>'D Data'!H44</f>
        <v>408390</v>
      </c>
      <c r="T44" s="137">
        <f>'D Data'!M44</f>
        <v>859865</v>
      </c>
      <c r="U44" s="137">
        <f>'D Data'!R44</f>
        <v>457304</v>
      </c>
      <c r="V44" s="137">
        <f>'D Data'!W44</f>
        <v>419849</v>
      </c>
      <c r="W44" s="137" t="str">
        <f t="shared" si="44"/>
        <v>N</v>
      </c>
      <c r="X44" s="137" t="str">
        <f t="shared" si="45"/>
        <v>N</v>
      </c>
      <c r="Y44" s="137" t="str">
        <f t="shared" si="46"/>
        <v>Y</v>
      </c>
      <c r="Z44" s="137" t="str">
        <f t="shared" si="47"/>
        <v>Y</v>
      </c>
      <c r="AA44" s="139">
        <f t="shared" si="48"/>
        <v>-29.025196503342393</v>
      </c>
      <c r="AB44" s="139">
        <f t="shared" si="49"/>
        <v>-52.505335139818463</v>
      </c>
      <c r="AC44" s="139">
        <f t="shared" si="50"/>
        <v>88.029188461067477</v>
      </c>
      <c r="AD44" s="139">
        <f t="shared" si="51"/>
        <v>8.9210644779432613</v>
      </c>
      <c r="AE44" s="137" t="str">
        <f t="shared" si="52"/>
        <v>Y</v>
      </c>
      <c r="AF44" s="137" t="str">
        <f t="shared" si="53"/>
        <v>N</v>
      </c>
      <c r="AG44" s="137" t="str">
        <f t="shared" si="54"/>
        <v>Y</v>
      </c>
      <c r="AH44" s="137">
        <f>'D Data'!D44</f>
        <v>28.68</v>
      </c>
      <c r="AI44" s="137">
        <f>'D Data'!I44</f>
        <v>23.55</v>
      </c>
      <c r="AJ44" s="137">
        <f>'D Data'!N44</f>
        <v>20.39</v>
      </c>
      <c r="AK44" s="137">
        <f>'D Data'!S44</f>
        <v>48.89</v>
      </c>
      <c r="AL44" s="137">
        <f>'D Data'!X44</f>
        <v>42.37</v>
      </c>
      <c r="AM44" s="137" t="str">
        <f t="shared" si="55"/>
        <v>Y</v>
      </c>
      <c r="AN44" s="137" t="str">
        <f t="shared" si="56"/>
        <v>Y</v>
      </c>
      <c r="AO44" s="137" t="str">
        <f t="shared" si="57"/>
        <v>N</v>
      </c>
      <c r="AP44" s="137" t="str">
        <f t="shared" si="58"/>
        <v>Y</v>
      </c>
      <c r="AQ44" s="139">
        <f t="shared" si="59"/>
        <v>21.783439490445854</v>
      </c>
      <c r="AR44" s="139">
        <f t="shared" si="60"/>
        <v>15.497793035801863</v>
      </c>
      <c r="AS44" s="139">
        <f t="shared" si="61"/>
        <v>-58.294129678870931</v>
      </c>
      <c r="AT44" s="139">
        <f t="shared" si="62"/>
        <v>15.388246400755259</v>
      </c>
      <c r="AU44" s="137" t="str">
        <f t="shared" si="63"/>
        <v>Y</v>
      </c>
      <c r="AV44" s="137" t="str">
        <f t="shared" si="64"/>
        <v>Y</v>
      </c>
      <c r="AW44" s="137" t="str">
        <f t="shared" si="65"/>
        <v>N</v>
      </c>
    </row>
    <row r="45" spans="1:49" x14ac:dyDescent="0.3">
      <c r="A45" s="137" t="str">
        <f>'D Data'!A45</f>
        <v>EICHERMOT</v>
      </c>
      <c r="B45" s="137">
        <f>'D Data'!B45</f>
        <v>13891.4</v>
      </c>
      <c r="C45" s="137">
        <f>'D Data'!G45</f>
        <v>13968.34</v>
      </c>
      <c r="D45" s="137">
        <f>'D Data'!L45</f>
        <v>13250</v>
      </c>
      <c r="E45" s="137">
        <f>'D Data'!Q45</f>
        <v>13060.96</v>
      </c>
      <c r="F45" s="137">
        <f>'D Data'!V45</f>
        <v>13383.78</v>
      </c>
      <c r="G45" s="137" t="str">
        <f t="shared" si="33"/>
        <v>N</v>
      </c>
      <c r="H45" s="137" t="str">
        <f t="shared" si="34"/>
        <v>Y</v>
      </c>
      <c r="I45" s="137" t="str">
        <f t="shared" si="35"/>
        <v>Y</v>
      </c>
      <c r="J45" s="137" t="str">
        <f t="shared" si="36"/>
        <v>N</v>
      </c>
      <c r="K45" s="139">
        <f t="shared" si="37"/>
        <v>-0.55081706201309899</v>
      </c>
      <c r="L45" s="139">
        <f t="shared" si="38"/>
        <v>5.4214339622641523</v>
      </c>
      <c r="M45" s="139">
        <f t="shared" si="39"/>
        <v>1.4473668091778926</v>
      </c>
      <c r="N45" s="139">
        <f t="shared" si="40"/>
        <v>-2.4120241067919639</v>
      </c>
      <c r="O45" s="137" t="str">
        <f t="shared" si="41"/>
        <v>N</v>
      </c>
      <c r="P45" s="137" t="str">
        <f t="shared" si="42"/>
        <v>Y</v>
      </c>
      <c r="Q45" s="137" t="str">
        <f t="shared" si="43"/>
        <v>Y</v>
      </c>
      <c r="R45" s="137">
        <f>'D Data'!C45</f>
        <v>23653</v>
      </c>
      <c r="S45" s="137">
        <f>'D Data'!H45</f>
        <v>77206</v>
      </c>
      <c r="T45" s="137">
        <f>'D Data'!M45</f>
        <v>81596</v>
      </c>
      <c r="U45" s="137">
        <f>'D Data'!R45</f>
        <v>53062</v>
      </c>
      <c r="V45" s="137">
        <f>'D Data'!W45</f>
        <v>78903</v>
      </c>
      <c r="W45" s="137" t="str">
        <f t="shared" si="44"/>
        <v>N</v>
      </c>
      <c r="X45" s="137" t="str">
        <f t="shared" si="45"/>
        <v>N</v>
      </c>
      <c r="Y45" s="137" t="str">
        <f t="shared" si="46"/>
        <v>Y</v>
      </c>
      <c r="Z45" s="137" t="str">
        <f t="shared" si="47"/>
        <v>N</v>
      </c>
      <c r="AA45" s="139">
        <f t="shared" si="48"/>
        <v>-69.363780017097127</v>
      </c>
      <c r="AB45" s="139">
        <f t="shared" si="49"/>
        <v>-5.3801656943967844</v>
      </c>
      <c r="AC45" s="139">
        <f t="shared" si="50"/>
        <v>53.774829444800417</v>
      </c>
      <c r="AD45" s="139">
        <f t="shared" si="51"/>
        <v>-32.750339023864747</v>
      </c>
      <c r="AE45" s="137" t="str">
        <f t="shared" si="52"/>
        <v>N</v>
      </c>
      <c r="AF45" s="137" t="str">
        <f t="shared" si="53"/>
        <v>N</v>
      </c>
      <c r="AG45" s="137" t="str">
        <f t="shared" si="54"/>
        <v>Y</v>
      </c>
      <c r="AH45" s="137">
        <f>'D Data'!D45</f>
        <v>12.88</v>
      </c>
      <c r="AI45" s="137">
        <f>'D Data'!I45</f>
        <v>23.96</v>
      </c>
      <c r="AJ45" s="137">
        <f>'D Data'!N45</f>
        <v>30.61</v>
      </c>
      <c r="AK45" s="137">
        <f>'D Data'!S45</f>
        <v>21.17</v>
      </c>
      <c r="AL45" s="137">
        <f>'D Data'!X45</f>
        <v>28.66</v>
      </c>
      <c r="AM45" s="137" t="str">
        <f t="shared" si="55"/>
        <v>N</v>
      </c>
      <c r="AN45" s="137" t="str">
        <f t="shared" si="56"/>
        <v>N</v>
      </c>
      <c r="AO45" s="137" t="str">
        <f t="shared" si="57"/>
        <v>Y</v>
      </c>
      <c r="AP45" s="137" t="str">
        <f t="shared" si="58"/>
        <v>N</v>
      </c>
      <c r="AQ45" s="139">
        <f t="shared" si="59"/>
        <v>-46.243739565943237</v>
      </c>
      <c r="AR45" s="139">
        <f t="shared" si="60"/>
        <v>-21.724926494609601</v>
      </c>
      <c r="AS45" s="139">
        <f t="shared" si="61"/>
        <v>44.591402928672636</v>
      </c>
      <c r="AT45" s="139">
        <f t="shared" si="62"/>
        <v>-26.133984647592456</v>
      </c>
      <c r="AU45" s="137" t="str">
        <f t="shared" si="63"/>
        <v>N</v>
      </c>
      <c r="AV45" s="137" t="str">
        <f t="shared" si="64"/>
        <v>N</v>
      </c>
      <c r="AW45" s="137" t="str">
        <f t="shared" si="65"/>
        <v>Y</v>
      </c>
    </row>
    <row r="46" spans="1:49" x14ac:dyDescent="0.3">
      <c r="A46" s="137" t="str">
        <f>'D Data'!A46</f>
        <v>EQUITAS</v>
      </c>
      <c r="B46" s="137">
        <f>'D Data'!B46</f>
        <v>43.19</v>
      </c>
      <c r="C46" s="137">
        <f>'D Data'!G46</f>
        <v>45.49</v>
      </c>
      <c r="D46" s="137">
        <f>'D Data'!L46</f>
        <v>45.27</v>
      </c>
      <c r="E46" s="137">
        <f>'D Data'!Q46</f>
        <v>44.49</v>
      </c>
      <c r="F46" s="137">
        <f>'D Data'!V46</f>
        <v>45.5</v>
      </c>
      <c r="G46" s="137" t="str">
        <f t="shared" si="33"/>
        <v>N</v>
      </c>
      <c r="H46" s="137" t="str">
        <f t="shared" si="34"/>
        <v>Y</v>
      </c>
      <c r="I46" s="137" t="str">
        <f t="shared" si="35"/>
        <v>Y</v>
      </c>
      <c r="J46" s="137" t="str">
        <f t="shared" si="36"/>
        <v>N</v>
      </c>
      <c r="K46" s="139">
        <f t="shared" si="37"/>
        <v>-5.0560562761046475</v>
      </c>
      <c r="L46" s="139">
        <f t="shared" si="38"/>
        <v>0.48597305058537404</v>
      </c>
      <c r="M46" s="139">
        <f t="shared" si="39"/>
        <v>1.7532029669588698</v>
      </c>
      <c r="N46" s="139">
        <f t="shared" si="40"/>
        <v>-2.2197802197802154</v>
      </c>
      <c r="O46" s="137" t="str">
        <f t="shared" si="41"/>
        <v>N</v>
      </c>
      <c r="P46" s="137" t="str">
        <f t="shared" si="42"/>
        <v>N</v>
      </c>
      <c r="Q46" s="137" t="str">
        <f t="shared" si="43"/>
        <v>Y</v>
      </c>
      <c r="R46" s="137">
        <f>'D Data'!C46</f>
        <v>3712581</v>
      </c>
      <c r="S46" s="137">
        <f>'D Data'!H46</f>
        <v>2262509</v>
      </c>
      <c r="T46" s="137">
        <f>'D Data'!M46</f>
        <v>2165958</v>
      </c>
      <c r="U46" s="137">
        <f>'D Data'!R46</f>
        <v>3758586</v>
      </c>
      <c r="V46" s="137">
        <f>'D Data'!W46</f>
        <v>4706567</v>
      </c>
      <c r="W46" s="137" t="str">
        <f t="shared" si="44"/>
        <v>Y</v>
      </c>
      <c r="X46" s="137" t="str">
        <f t="shared" si="45"/>
        <v>Y</v>
      </c>
      <c r="Y46" s="137" t="str">
        <f t="shared" si="46"/>
        <v>N</v>
      </c>
      <c r="Z46" s="137" t="str">
        <f t="shared" si="47"/>
        <v>N</v>
      </c>
      <c r="AA46" s="139">
        <f t="shared" si="48"/>
        <v>64.091325161579476</v>
      </c>
      <c r="AB46" s="139">
        <f t="shared" si="49"/>
        <v>4.4576579970618084</v>
      </c>
      <c r="AC46" s="139">
        <f t="shared" si="50"/>
        <v>-42.373062635789097</v>
      </c>
      <c r="AD46" s="139">
        <f t="shared" si="51"/>
        <v>-20.141665889383919</v>
      </c>
      <c r="AE46" s="137" t="str">
        <f t="shared" si="52"/>
        <v>Y</v>
      </c>
      <c r="AF46" s="137" t="str">
        <f t="shared" si="53"/>
        <v>Y</v>
      </c>
      <c r="AG46" s="137" t="str">
        <f t="shared" si="54"/>
        <v>N</v>
      </c>
      <c r="AH46" s="137">
        <f>'D Data'!D46</f>
        <v>13.29</v>
      </c>
      <c r="AI46" s="137">
        <f>'D Data'!I46</f>
        <v>9.5399999999999991</v>
      </c>
      <c r="AJ46" s="137">
        <f>'D Data'!N46</f>
        <v>8.86</v>
      </c>
      <c r="AK46" s="137">
        <f>'D Data'!S46</f>
        <v>14</v>
      </c>
      <c r="AL46" s="137">
        <f>'D Data'!X46</f>
        <v>24.55</v>
      </c>
      <c r="AM46" s="137" t="str">
        <f t="shared" si="55"/>
        <v>Y</v>
      </c>
      <c r="AN46" s="137" t="str">
        <f t="shared" si="56"/>
        <v>Y</v>
      </c>
      <c r="AO46" s="137" t="str">
        <f t="shared" si="57"/>
        <v>N</v>
      </c>
      <c r="AP46" s="137" t="str">
        <f t="shared" si="58"/>
        <v>N</v>
      </c>
      <c r="AQ46" s="139">
        <f t="shared" si="59"/>
        <v>39.308176100628934</v>
      </c>
      <c r="AR46" s="139">
        <f t="shared" si="60"/>
        <v>7.674943566591419</v>
      </c>
      <c r="AS46" s="139">
        <f t="shared" si="61"/>
        <v>-36.714285714285715</v>
      </c>
      <c r="AT46" s="139">
        <f t="shared" si="62"/>
        <v>-42.973523421588595</v>
      </c>
      <c r="AU46" s="137" t="str">
        <f t="shared" si="63"/>
        <v>Y</v>
      </c>
      <c r="AV46" s="137" t="str">
        <f t="shared" si="64"/>
        <v>Y</v>
      </c>
      <c r="AW46" s="137" t="str">
        <f t="shared" si="65"/>
        <v>Y</v>
      </c>
    </row>
    <row r="47" spans="1:49" x14ac:dyDescent="0.3">
      <c r="A47" s="137" t="str">
        <f>'D Data'!A47</f>
        <v>ESCORTS</v>
      </c>
      <c r="B47" s="137">
        <f>'D Data'!B47</f>
        <v>889.89</v>
      </c>
      <c r="C47" s="137">
        <f>'D Data'!G47</f>
        <v>878.24</v>
      </c>
      <c r="D47" s="137">
        <f>'D Data'!L47</f>
        <v>848.45</v>
      </c>
      <c r="E47" s="137">
        <f>'D Data'!Q47</f>
        <v>831.29</v>
      </c>
      <c r="F47" s="137">
        <f>'D Data'!V47</f>
        <v>819.72</v>
      </c>
      <c r="G47" s="137" t="str">
        <f t="shared" si="33"/>
        <v>Y</v>
      </c>
      <c r="H47" s="137" t="str">
        <f t="shared" si="34"/>
        <v>Y</v>
      </c>
      <c r="I47" s="137" t="str">
        <f t="shared" si="35"/>
        <v>Y</v>
      </c>
      <c r="J47" s="137" t="str">
        <f t="shared" si="36"/>
        <v>Y</v>
      </c>
      <c r="K47" s="139">
        <f t="shared" si="37"/>
        <v>1.3265166697030399</v>
      </c>
      <c r="L47" s="139">
        <f t="shared" si="38"/>
        <v>3.5111084919559152</v>
      </c>
      <c r="M47" s="139">
        <f t="shared" si="39"/>
        <v>2.0642615693681003</v>
      </c>
      <c r="N47" s="139">
        <f t="shared" si="40"/>
        <v>1.411457570877853</v>
      </c>
      <c r="O47" s="137" t="str">
        <f t="shared" si="41"/>
        <v>N</v>
      </c>
      <c r="P47" s="137" t="str">
        <f t="shared" si="42"/>
        <v>Y</v>
      </c>
      <c r="Q47" s="137" t="str">
        <f t="shared" si="43"/>
        <v>Y</v>
      </c>
      <c r="R47" s="137">
        <f>'D Data'!C47</f>
        <v>488017</v>
      </c>
      <c r="S47" s="137">
        <f>'D Data'!H47</f>
        <v>358333</v>
      </c>
      <c r="T47" s="137">
        <f>'D Data'!M47</f>
        <v>564789</v>
      </c>
      <c r="U47" s="137">
        <f>'D Data'!R47</f>
        <v>447353</v>
      </c>
      <c r="V47" s="137">
        <f>'D Data'!W47</f>
        <v>357137</v>
      </c>
      <c r="W47" s="137" t="str">
        <f t="shared" si="44"/>
        <v>Y</v>
      </c>
      <c r="X47" s="137" t="str">
        <f t="shared" si="45"/>
        <v>N</v>
      </c>
      <c r="Y47" s="137" t="str">
        <f t="shared" si="46"/>
        <v>Y</v>
      </c>
      <c r="Z47" s="137" t="str">
        <f t="shared" si="47"/>
        <v>Y</v>
      </c>
      <c r="AA47" s="139">
        <f t="shared" si="48"/>
        <v>36.190917386899898</v>
      </c>
      <c r="AB47" s="139">
        <f t="shared" si="49"/>
        <v>-36.55453629585562</v>
      </c>
      <c r="AC47" s="139">
        <f t="shared" si="50"/>
        <v>26.251304897921774</v>
      </c>
      <c r="AD47" s="139">
        <f t="shared" si="51"/>
        <v>25.260894278666168</v>
      </c>
      <c r="AE47" s="137" t="str">
        <f t="shared" si="52"/>
        <v>Y</v>
      </c>
      <c r="AF47" s="137" t="str">
        <f t="shared" si="53"/>
        <v>N</v>
      </c>
      <c r="AG47" s="137" t="str">
        <f t="shared" si="54"/>
        <v>Y</v>
      </c>
      <c r="AH47" s="137">
        <f>'D Data'!D47</f>
        <v>11.76</v>
      </c>
      <c r="AI47" s="137">
        <f>'D Data'!I47</f>
        <v>14</v>
      </c>
      <c r="AJ47" s="137">
        <f>'D Data'!N47</f>
        <v>14.55</v>
      </c>
      <c r="AK47" s="137">
        <f>'D Data'!S47</f>
        <v>10.82</v>
      </c>
      <c r="AL47" s="137">
        <f>'D Data'!X47</f>
        <v>7.41</v>
      </c>
      <c r="AM47" s="137" t="str">
        <f t="shared" si="55"/>
        <v>N</v>
      </c>
      <c r="AN47" s="137" t="str">
        <f t="shared" si="56"/>
        <v>N</v>
      </c>
      <c r="AO47" s="137" t="str">
        <f t="shared" si="57"/>
        <v>Y</v>
      </c>
      <c r="AP47" s="137" t="str">
        <f t="shared" si="58"/>
        <v>Y</v>
      </c>
      <c r="AQ47" s="139">
        <f t="shared" si="59"/>
        <v>-16</v>
      </c>
      <c r="AR47" s="139">
        <f t="shared" si="60"/>
        <v>-3.7800687285223415</v>
      </c>
      <c r="AS47" s="139">
        <f t="shared" si="61"/>
        <v>34.473197781885403</v>
      </c>
      <c r="AT47" s="139">
        <f t="shared" si="62"/>
        <v>46.018893387314442</v>
      </c>
      <c r="AU47" s="137" t="str">
        <f t="shared" si="63"/>
        <v>N</v>
      </c>
      <c r="AV47" s="137" t="str">
        <f t="shared" si="64"/>
        <v>N</v>
      </c>
      <c r="AW47" s="137" t="str">
        <f t="shared" si="65"/>
        <v>N</v>
      </c>
    </row>
    <row r="48" spans="1:49" x14ac:dyDescent="0.3">
      <c r="A48" s="137" t="str">
        <f>'D Data'!A48</f>
        <v>EXIDEIND</v>
      </c>
      <c r="B48" s="137">
        <f>'D Data'!B48</f>
        <v>154.41</v>
      </c>
      <c r="C48" s="137">
        <f>'D Data'!G48</f>
        <v>154.99</v>
      </c>
      <c r="D48" s="137">
        <f>'D Data'!L48</f>
        <v>149.30000000000001</v>
      </c>
      <c r="E48" s="137">
        <f>'D Data'!Q48</f>
        <v>151.24</v>
      </c>
      <c r="F48" s="137">
        <f>'D Data'!V48</f>
        <v>152.36000000000001</v>
      </c>
      <c r="G48" s="137" t="str">
        <f t="shared" si="33"/>
        <v>N</v>
      </c>
      <c r="H48" s="137" t="str">
        <f t="shared" si="34"/>
        <v>Y</v>
      </c>
      <c r="I48" s="137" t="str">
        <f t="shared" si="35"/>
        <v>N</v>
      </c>
      <c r="J48" s="137" t="str">
        <f t="shared" si="36"/>
        <v>N</v>
      </c>
      <c r="K48" s="139">
        <f t="shared" si="37"/>
        <v>-0.37421769146397343</v>
      </c>
      <c r="L48" s="139">
        <f t="shared" si="38"/>
        <v>3.811118553248491</v>
      </c>
      <c r="M48" s="139">
        <f t="shared" si="39"/>
        <v>-1.2827294366569675</v>
      </c>
      <c r="N48" s="139">
        <f t="shared" si="40"/>
        <v>-0.73510107639800759</v>
      </c>
      <c r="O48" s="137" t="str">
        <f t="shared" si="41"/>
        <v>N</v>
      </c>
      <c r="P48" s="137" t="str">
        <f t="shared" si="42"/>
        <v>Y</v>
      </c>
      <c r="Q48" s="137" t="str">
        <f t="shared" si="43"/>
        <v>N</v>
      </c>
      <c r="R48" s="137">
        <f>'D Data'!C48</f>
        <v>593604</v>
      </c>
      <c r="S48" s="137">
        <f>'D Data'!H48</f>
        <v>507402</v>
      </c>
      <c r="T48" s="137">
        <f>'D Data'!M48</f>
        <v>1310582</v>
      </c>
      <c r="U48" s="137">
        <f>'D Data'!R48</f>
        <v>1617327</v>
      </c>
      <c r="V48" s="137">
        <f>'D Data'!W48</f>
        <v>846681</v>
      </c>
      <c r="W48" s="137" t="str">
        <f t="shared" si="44"/>
        <v>Y</v>
      </c>
      <c r="X48" s="137" t="str">
        <f t="shared" si="45"/>
        <v>N</v>
      </c>
      <c r="Y48" s="137" t="str">
        <f t="shared" si="46"/>
        <v>N</v>
      </c>
      <c r="Z48" s="137" t="str">
        <f t="shared" si="47"/>
        <v>Y</v>
      </c>
      <c r="AA48" s="139">
        <f t="shared" si="48"/>
        <v>16.988896378019795</v>
      </c>
      <c r="AB48" s="139">
        <f t="shared" si="49"/>
        <v>-61.284223345048225</v>
      </c>
      <c r="AC48" s="139">
        <f t="shared" si="50"/>
        <v>-18.966170724905972</v>
      </c>
      <c r="AD48" s="139">
        <f t="shared" si="51"/>
        <v>91.019640218689219</v>
      </c>
      <c r="AE48" s="137" t="str">
        <f t="shared" si="52"/>
        <v>Y</v>
      </c>
      <c r="AF48" s="137" t="str">
        <f t="shared" si="53"/>
        <v>N</v>
      </c>
      <c r="AG48" s="137" t="str">
        <f t="shared" si="54"/>
        <v>N</v>
      </c>
      <c r="AH48" s="137">
        <f>'D Data'!D48</f>
        <v>30.77</v>
      </c>
      <c r="AI48" s="137">
        <f>'D Data'!I48</f>
        <v>19.93</v>
      </c>
      <c r="AJ48" s="137">
        <f>'D Data'!N48</f>
        <v>46.1</v>
      </c>
      <c r="AK48" s="137">
        <f>'D Data'!S48</f>
        <v>41.36</v>
      </c>
      <c r="AL48" s="137">
        <f>'D Data'!X48</f>
        <v>35.46</v>
      </c>
      <c r="AM48" s="137" t="str">
        <f t="shared" si="55"/>
        <v>Y</v>
      </c>
      <c r="AN48" s="137" t="str">
        <f t="shared" si="56"/>
        <v>N</v>
      </c>
      <c r="AO48" s="137" t="str">
        <f t="shared" si="57"/>
        <v>Y</v>
      </c>
      <c r="AP48" s="137" t="str">
        <f t="shared" si="58"/>
        <v>Y</v>
      </c>
      <c r="AQ48" s="139">
        <f t="shared" si="59"/>
        <v>54.390366281986957</v>
      </c>
      <c r="AR48" s="139">
        <f t="shared" si="60"/>
        <v>-56.767895878524946</v>
      </c>
      <c r="AS48" s="139">
        <f t="shared" si="61"/>
        <v>11.460348162475826</v>
      </c>
      <c r="AT48" s="139">
        <f t="shared" si="62"/>
        <v>16.638465877044553</v>
      </c>
      <c r="AU48" s="137" t="str">
        <f t="shared" si="63"/>
        <v>Y</v>
      </c>
      <c r="AV48" s="137" t="str">
        <f t="shared" si="64"/>
        <v>N</v>
      </c>
      <c r="AW48" s="137" t="str">
        <f t="shared" si="65"/>
        <v>N</v>
      </c>
    </row>
    <row r="49" spans="1:49" x14ac:dyDescent="0.3">
      <c r="A49" s="137" t="str">
        <f>'D Data'!A49</f>
        <v>FEDERALBNK</v>
      </c>
      <c r="B49" s="137">
        <f>'D Data'!B49</f>
        <v>37.97</v>
      </c>
      <c r="C49" s="137">
        <f>'D Data'!G49</f>
        <v>39.46</v>
      </c>
      <c r="D49" s="137">
        <f>'D Data'!L49</f>
        <v>38.880000000000003</v>
      </c>
      <c r="E49" s="137">
        <f>'D Data'!Q49</f>
        <v>39.28</v>
      </c>
      <c r="F49" s="137">
        <f>'D Data'!V49</f>
        <v>40.49</v>
      </c>
      <c r="G49" s="137" t="str">
        <f t="shared" si="33"/>
        <v>N</v>
      </c>
      <c r="H49" s="137" t="str">
        <f t="shared" si="34"/>
        <v>Y</v>
      </c>
      <c r="I49" s="137" t="str">
        <f t="shared" si="35"/>
        <v>N</v>
      </c>
      <c r="J49" s="137" t="str">
        <f t="shared" si="36"/>
        <v>N</v>
      </c>
      <c r="K49" s="139">
        <f t="shared" si="37"/>
        <v>-3.7759756715661479</v>
      </c>
      <c r="L49" s="139">
        <f t="shared" si="38"/>
        <v>1.4917695473250983</v>
      </c>
      <c r="M49" s="139">
        <f t="shared" si="39"/>
        <v>-1.0183299389002001</v>
      </c>
      <c r="N49" s="139">
        <f t="shared" si="40"/>
        <v>-2.9883921956038546</v>
      </c>
      <c r="O49" s="137" t="str">
        <f t="shared" si="41"/>
        <v>N</v>
      </c>
      <c r="P49" s="137" t="str">
        <f t="shared" si="42"/>
        <v>Y</v>
      </c>
      <c r="Q49" s="137" t="str">
        <f t="shared" si="43"/>
        <v>Y</v>
      </c>
      <c r="R49" s="137">
        <f>'D Data'!C49</f>
        <v>11273672</v>
      </c>
      <c r="S49" s="137">
        <f>'D Data'!H49</f>
        <v>5179608</v>
      </c>
      <c r="T49" s="137">
        <f>'D Data'!M49</f>
        <v>7847328</v>
      </c>
      <c r="U49" s="137">
        <f>'D Data'!R49</f>
        <v>7688222</v>
      </c>
      <c r="V49" s="137">
        <f>'D Data'!W49</f>
        <v>16523119</v>
      </c>
      <c r="W49" s="137" t="str">
        <f t="shared" si="44"/>
        <v>Y</v>
      </c>
      <c r="X49" s="137" t="str">
        <f t="shared" si="45"/>
        <v>N</v>
      </c>
      <c r="Y49" s="137" t="str">
        <f t="shared" si="46"/>
        <v>Y</v>
      </c>
      <c r="Z49" s="137" t="str">
        <f t="shared" si="47"/>
        <v>N</v>
      </c>
      <c r="AA49" s="139">
        <f t="shared" si="48"/>
        <v>117.65492678210396</v>
      </c>
      <c r="AB49" s="139">
        <f t="shared" si="49"/>
        <v>-33.995265649658073</v>
      </c>
      <c r="AC49" s="139">
        <f t="shared" si="50"/>
        <v>2.0694771821105062</v>
      </c>
      <c r="AD49" s="139">
        <f t="shared" si="51"/>
        <v>-53.469910856418814</v>
      </c>
      <c r="AE49" s="137" t="str">
        <f t="shared" si="52"/>
        <v>Y</v>
      </c>
      <c r="AF49" s="137" t="str">
        <f t="shared" si="53"/>
        <v>N</v>
      </c>
      <c r="AG49" s="137" t="str">
        <f t="shared" si="54"/>
        <v>Y</v>
      </c>
      <c r="AH49" s="137">
        <f>'D Data'!D49</f>
        <v>32.25</v>
      </c>
      <c r="AI49" s="137">
        <f>'D Data'!I49</f>
        <v>26.01</v>
      </c>
      <c r="AJ49" s="137">
        <f>'D Data'!N49</f>
        <v>31.69</v>
      </c>
      <c r="AK49" s="137">
        <f>'D Data'!S49</f>
        <v>22.12</v>
      </c>
      <c r="AL49" s="137">
        <f>'D Data'!X49</f>
        <v>39.17</v>
      </c>
      <c r="AM49" s="137" t="str">
        <f t="shared" si="55"/>
        <v>Y</v>
      </c>
      <c r="AN49" s="137" t="str">
        <f t="shared" si="56"/>
        <v>N</v>
      </c>
      <c r="AO49" s="137" t="str">
        <f t="shared" si="57"/>
        <v>Y</v>
      </c>
      <c r="AP49" s="137" t="str">
        <f t="shared" si="58"/>
        <v>N</v>
      </c>
      <c r="AQ49" s="139">
        <f t="shared" si="59"/>
        <v>23.990772779700109</v>
      </c>
      <c r="AR49" s="139">
        <f t="shared" si="60"/>
        <v>-17.923635216156512</v>
      </c>
      <c r="AS49" s="139">
        <f t="shared" si="61"/>
        <v>43.264014466546115</v>
      </c>
      <c r="AT49" s="139">
        <f t="shared" si="62"/>
        <v>-43.528210365075317</v>
      </c>
      <c r="AU49" s="137" t="str">
        <f t="shared" si="63"/>
        <v>Y</v>
      </c>
      <c r="AV49" s="137" t="str">
        <f t="shared" si="64"/>
        <v>N</v>
      </c>
      <c r="AW49" s="137" t="str">
        <f t="shared" si="65"/>
        <v>Y</v>
      </c>
    </row>
    <row r="50" spans="1:49" x14ac:dyDescent="0.3">
      <c r="A50" s="137" t="str">
        <f>'D Data'!A50</f>
        <v>GAIL</v>
      </c>
      <c r="B50" s="137">
        <f>'D Data'!B50</f>
        <v>86.35</v>
      </c>
      <c r="C50" s="137">
        <f>'D Data'!G50</f>
        <v>87.22</v>
      </c>
      <c r="D50" s="137">
        <f>'D Data'!L50</f>
        <v>84.6</v>
      </c>
      <c r="E50" s="137">
        <f>'D Data'!Q50</f>
        <v>82.18</v>
      </c>
      <c r="F50" s="137">
        <f>'D Data'!V50</f>
        <v>82.31</v>
      </c>
      <c r="G50" s="137" t="str">
        <f t="shared" si="33"/>
        <v>N</v>
      </c>
      <c r="H50" s="137" t="str">
        <f t="shared" si="34"/>
        <v>Y</v>
      </c>
      <c r="I50" s="137" t="str">
        <f t="shared" si="35"/>
        <v>Y</v>
      </c>
      <c r="J50" s="137" t="str">
        <f t="shared" si="36"/>
        <v>N</v>
      </c>
      <c r="K50" s="139">
        <f t="shared" si="37"/>
        <v>-0.9974776427424954</v>
      </c>
      <c r="L50" s="139">
        <f t="shared" si="38"/>
        <v>3.0969267139479961</v>
      </c>
      <c r="M50" s="139">
        <f t="shared" si="39"/>
        <v>2.9447554149427928</v>
      </c>
      <c r="N50" s="139">
        <f t="shared" si="40"/>
        <v>-0.1579394970234424</v>
      </c>
      <c r="O50" s="137" t="str">
        <f t="shared" si="41"/>
        <v>N</v>
      </c>
      <c r="P50" s="137" t="str">
        <f t="shared" si="42"/>
        <v>Y</v>
      </c>
      <c r="Q50" s="137" t="str">
        <f t="shared" si="43"/>
        <v>Y</v>
      </c>
      <c r="R50" s="137">
        <f>'D Data'!C50</f>
        <v>2216574</v>
      </c>
      <c r="S50" s="137">
        <f>'D Data'!H50</f>
        <v>4559238</v>
      </c>
      <c r="T50" s="137">
        <f>'D Data'!M50</f>
        <v>3716129</v>
      </c>
      <c r="U50" s="137">
        <f>'D Data'!R50</f>
        <v>7914743</v>
      </c>
      <c r="V50" s="137">
        <f>'D Data'!W50</f>
        <v>7427623</v>
      </c>
      <c r="W50" s="137" t="str">
        <f t="shared" si="44"/>
        <v>N</v>
      </c>
      <c r="X50" s="137" t="str">
        <f t="shared" si="45"/>
        <v>Y</v>
      </c>
      <c r="Y50" s="137" t="str">
        <f t="shared" si="46"/>
        <v>N</v>
      </c>
      <c r="Z50" s="137" t="str">
        <f t="shared" si="47"/>
        <v>Y</v>
      </c>
      <c r="AA50" s="139">
        <f t="shared" si="48"/>
        <v>-51.382796862107213</v>
      </c>
      <c r="AB50" s="139">
        <f t="shared" si="49"/>
        <v>22.687829189998517</v>
      </c>
      <c r="AC50" s="139">
        <f t="shared" si="50"/>
        <v>-53.048014319605826</v>
      </c>
      <c r="AD50" s="139">
        <f t="shared" si="51"/>
        <v>6.5582219237567658</v>
      </c>
      <c r="AE50" s="137" t="str">
        <f t="shared" si="52"/>
        <v>N</v>
      </c>
      <c r="AF50" s="137" t="str">
        <f t="shared" si="53"/>
        <v>Y</v>
      </c>
      <c r="AG50" s="137" t="str">
        <f t="shared" si="54"/>
        <v>N</v>
      </c>
      <c r="AH50" s="137">
        <f>'D Data'!D50</f>
        <v>29.5</v>
      </c>
      <c r="AI50" s="137">
        <f>'D Data'!I50</f>
        <v>35.43</v>
      </c>
      <c r="AJ50" s="137">
        <f>'D Data'!N50</f>
        <v>22.47</v>
      </c>
      <c r="AK50" s="137">
        <f>'D Data'!S50</f>
        <v>44.13</v>
      </c>
      <c r="AL50" s="137">
        <f>'D Data'!X50</f>
        <v>51.44</v>
      </c>
      <c r="AM50" s="137" t="str">
        <f t="shared" si="55"/>
        <v>N</v>
      </c>
      <c r="AN50" s="137" t="str">
        <f t="shared" si="56"/>
        <v>Y</v>
      </c>
      <c r="AO50" s="137" t="str">
        <f t="shared" si="57"/>
        <v>N</v>
      </c>
      <c r="AP50" s="137" t="str">
        <f t="shared" si="58"/>
        <v>N</v>
      </c>
      <c r="AQ50" s="139">
        <f t="shared" si="59"/>
        <v>-16.737228337567032</v>
      </c>
      <c r="AR50" s="139">
        <f t="shared" si="60"/>
        <v>57.676902536715623</v>
      </c>
      <c r="AS50" s="139">
        <f t="shared" si="61"/>
        <v>-49.082256968048952</v>
      </c>
      <c r="AT50" s="139">
        <f t="shared" si="62"/>
        <v>-14.210730948678062</v>
      </c>
      <c r="AU50" s="137" t="str">
        <f t="shared" si="63"/>
        <v>N</v>
      </c>
      <c r="AV50" s="137" t="str">
        <f t="shared" si="64"/>
        <v>Y</v>
      </c>
      <c r="AW50" s="137" t="str">
        <f t="shared" si="65"/>
        <v>N</v>
      </c>
    </row>
    <row r="51" spans="1:49" x14ac:dyDescent="0.3">
      <c r="A51" s="137" t="str">
        <f>'D Data'!A51</f>
        <v>GLENMARK</v>
      </c>
      <c r="B51" s="137">
        <f>'D Data'!B51</f>
        <v>356.66</v>
      </c>
      <c r="C51" s="137">
        <f>'D Data'!G51</f>
        <v>349.49</v>
      </c>
      <c r="D51" s="137">
        <f>'D Data'!L51</f>
        <v>338.72</v>
      </c>
      <c r="E51" s="137">
        <f>'D Data'!Q51</f>
        <v>333.93</v>
      </c>
      <c r="F51" s="137">
        <f>'D Data'!V51</f>
        <v>331.66</v>
      </c>
      <c r="G51" s="137" t="str">
        <f t="shared" si="33"/>
        <v>Y</v>
      </c>
      <c r="H51" s="137" t="str">
        <f t="shared" si="34"/>
        <v>Y</v>
      </c>
      <c r="I51" s="137" t="str">
        <f t="shared" si="35"/>
        <v>Y</v>
      </c>
      <c r="J51" s="137" t="str">
        <f t="shared" si="36"/>
        <v>Y</v>
      </c>
      <c r="K51" s="139">
        <f t="shared" si="37"/>
        <v>2.0515608458038903</v>
      </c>
      <c r="L51" s="139">
        <f t="shared" si="38"/>
        <v>3.1796173830892718</v>
      </c>
      <c r="M51" s="139">
        <f t="shared" si="39"/>
        <v>1.4344323660647502</v>
      </c>
      <c r="N51" s="139">
        <f t="shared" si="40"/>
        <v>0.68443586805764389</v>
      </c>
      <c r="O51" s="137" t="str">
        <f t="shared" si="41"/>
        <v>N</v>
      </c>
      <c r="P51" s="137" t="str">
        <f t="shared" si="42"/>
        <v>Y</v>
      </c>
      <c r="Q51" s="137" t="str">
        <f t="shared" si="43"/>
        <v>Y</v>
      </c>
      <c r="R51" s="137">
        <f>'D Data'!C51</f>
        <v>2068696</v>
      </c>
      <c r="S51" s="137">
        <f>'D Data'!H51</f>
        <v>986655</v>
      </c>
      <c r="T51" s="137">
        <f>'D Data'!M51</f>
        <v>726611</v>
      </c>
      <c r="U51" s="137">
        <f>'D Data'!R51</f>
        <v>505812</v>
      </c>
      <c r="V51" s="137">
        <f>'D Data'!W51</f>
        <v>488490</v>
      </c>
      <c r="W51" s="137" t="str">
        <f t="shared" si="44"/>
        <v>Y</v>
      </c>
      <c r="X51" s="137" t="str">
        <f t="shared" si="45"/>
        <v>Y</v>
      </c>
      <c r="Y51" s="137" t="str">
        <f t="shared" si="46"/>
        <v>Y</v>
      </c>
      <c r="Z51" s="137" t="str">
        <f t="shared" si="47"/>
        <v>Y</v>
      </c>
      <c r="AA51" s="139">
        <f t="shared" si="48"/>
        <v>109.66761431300709</v>
      </c>
      <c r="AB51" s="139">
        <f t="shared" si="49"/>
        <v>35.78861316440296</v>
      </c>
      <c r="AC51" s="139">
        <f t="shared" si="50"/>
        <v>43.652384680474164</v>
      </c>
      <c r="AD51" s="139">
        <f t="shared" si="51"/>
        <v>3.5460296014247987</v>
      </c>
      <c r="AE51" s="137" t="str">
        <f t="shared" si="52"/>
        <v>Y</v>
      </c>
      <c r="AF51" s="137" t="str">
        <f t="shared" si="53"/>
        <v>N</v>
      </c>
      <c r="AG51" s="137" t="str">
        <f t="shared" si="54"/>
        <v>Y</v>
      </c>
      <c r="AH51" s="137">
        <f>'D Data'!D51</f>
        <v>26.39</v>
      </c>
      <c r="AI51" s="137">
        <f>'D Data'!I51</f>
        <v>21.77</v>
      </c>
      <c r="AJ51" s="137">
        <f>'D Data'!N51</f>
        <v>28.61</v>
      </c>
      <c r="AK51" s="137">
        <f>'D Data'!S51</f>
        <v>17.28</v>
      </c>
      <c r="AL51" s="137">
        <f>'D Data'!X51</f>
        <v>17.899999999999999</v>
      </c>
      <c r="AM51" s="137" t="str">
        <f t="shared" si="55"/>
        <v>Y</v>
      </c>
      <c r="AN51" s="137" t="str">
        <f t="shared" si="56"/>
        <v>N</v>
      </c>
      <c r="AO51" s="137" t="str">
        <f t="shared" si="57"/>
        <v>Y</v>
      </c>
      <c r="AP51" s="137" t="str">
        <f t="shared" si="58"/>
        <v>N</v>
      </c>
      <c r="AQ51" s="139">
        <f t="shared" si="59"/>
        <v>21.221864951768492</v>
      </c>
      <c r="AR51" s="139">
        <f t="shared" si="60"/>
        <v>-23.90772457182803</v>
      </c>
      <c r="AS51" s="139">
        <f t="shared" si="61"/>
        <v>65.567129629629619</v>
      </c>
      <c r="AT51" s="139">
        <f t="shared" si="62"/>
        <v>-3.4636871508379747</v>
      </c>
      <c r="AU51" s="137" t="str">
        <f t="shared" si="63"/>
        <v>Y</v>
      </c>
      <c r="AV51" s="137" t="str">
        <f t="shared" si="64"/>
        <v>N</v>
      </c>
      <c r="AW51" s="137" t="str">
        <f t="shared" si="65"/>
        <v>Y</v>
      </c>
    </row>
    <row r="52" spans="1:49" x14ac:dyDescent="0.3">
      <c r="A52" s="137" t="str">
        <f>'D Data'!A52</f>
        <v>GMRINFRA</v>
      </c>
      <c r="B52" s="137">
        <f>'D Data'!B52</f>
        <v>17.14</v>
      </c>
      <c r="C52" s="137">
        <f>'D Data'!G52</f>
        <v>17.510000000000002</v>
      </c>
      <c r="D52" s="137">
        <f>'D Data'!L52</f>
        <v>17.149999999999999</v>
      </c>
      <c r="E52" s="137">
        <f>'D Data'!Q52</f>
        <v>17.36</v>
      </c>
      <c r="F52" s="137">
        <f>'D Data'!V52</f>
        <v>17.64</v>
      </c>
      <c r="G52" s="137" t="str">
        <f t="shared" si="33"/>
        <v>N</v>
      </c>
      <c r="H52" s="137" t="str">
        <f t="shared" si="34"/>
        <v>Y</v>
      </c>
      <c r="I52" s="137" t="str">
        <f t="shared" si="35"/>
        <v>N</v>
      </c>
      <c r="J52" s="137" t="str">
        <f t="shared" si="36"/>
        <v>N</v>
      </c>
      <c r="K52" s="139">
        <f t="shared" si="37"/>
        <v>-2.1130782410051454</v>
      </c>
      <c r="L52" s="139">
        <f t="shared" si="38"/>
        <v>2.0991253644315044</v>
      </c>
      <c r="M52" s="139">
        <f t="shared" si="39"/>
        <v>-1.2096774193548436</v>
      </c>
      <c r="N52" s="139">
        <f t="shared" si="40"/>
        <v>-1.5873015873015939</v>
      </c>
      <c r="O52" s="137" t="str">
        <f t="shared" si="41"/>
        <v>N</v>
      </c>
      <c r="P52" s="137" t="str">
        <f t="shared" si="42"/>
        <v>Y</v>
      </c>
      <c r="Q52" s="137" t="str">
        <f t="shared" si="43"/>
        <v>Y</v>
      </c>
      <c r="R52" s="137">
        <f>'D Data'!C52</f>
        <v>1074651</v>
      </c>
      <c r="S52" s="137">
        <f>'D Data'!H52</f>
        <v>1267719</v>
      </c>
      <c r="T52" s="137">
        <f>'D Data'!M52</f>
        <v>1762841</v>
      </c>
      <c r="U52" s="137">
        <f>'D Data'!R52</f>
        <v>1276900</v>
      </c>
      <c r="V52" s="137">
        <f>'D Data'!W52</f>
        <v>1353657</v>
      </c>
      <c r="W52" s="137" t="str">
        <f t="shared" si="44"/>
        <v>N</v>
      </c>
      <c r="X52" s="137" t="str">
        <f t="shared" si="45"/>
        <v>N</v>
      </c>
      <c r="Y52" s="137" t="str">
        <f t="shared" si="46"/>
        <v>Y</v>
      </c>
      <c r="Z52" s="137" t="str">
        <f t="shared" si="47"/>
        <v>N</v>
      </c>
      <c r="AA52" s="139">
        <f t="shared" si="48"/>
        <v>-15.229557969865562</v>
      </c>
      <c r="AB52" s="139">
        <f t="shared" si="49"/>
        <v>-28.086594309980313</v>
      </c>
      <c r="AC52" s="139">
        <f t="shared" si="50"/>
        <v>38.056308246534577</v>
      </c>
      <c r="AD52" s="139">
        <f t="shared" si="51"/>
        <v>-5.6703433735429281</v>
      </c>
      <c r="AE52" s="137" t="str">
        <f t="shared" si="52"/>
        <v>Y</v>
      </c>
      <c r="AF52" s="137" t="str">
        <f t="shared" si="53"/>
        <v>N</v>
      </c>
      <c r="AG52" s="137" t="str">
        <f t="shared" si="54"/>
        <v>Y</v>
      </c>
      <c r="AH52" s="137">
        <f>'D Data'!D52</f>
        <v>33.15</v>
      </c>
      <c r="AI52" s="137">
        <f>'D Data'!I52</f>
        <v>24.61</v>
      </c>
      <c r="AJ52" s="137">
        <f>'D Data'!N52</f>
        <v>30.78</v>
      </c>
      <c r="AK52" s="137">
        <f>'D Data'!S52</f>
        <v>37.630000000000003</v>
      </c>
      <c r="AL52" s="137">
        <f>'D Data'!X52</f>
        <v>28.39</v>
      </c>
      <c r="AM52" s="137" t="str">
        <f t="shared" si="55"/>
        <v>Y</v>
      </c>
      <c r="AN52" s="137" t="str">
        <f t="shared" si="56"/>
        <v>N</v>
      </c>
      <c r="AO52" s="137" t="str">
        <f t="shared" si="57"/>
        <v>N</v>
      </c>
      <c r="AP52" s="137" t="str">
        <f t="shared" si="58"/>
        <v>Y</v>
      </c>
      <c r="AQ52" s="139">
        <f t="shared" si="59"/>
        <v>34.701340918325876</v>
      </c>
      <c r="AR52" s="139">
        <f t="shared" si="60"/>
        <v>-20.045484080571804</v>
      </c>
      <c r="AS52" s="139">
        <f t="shared" si="61"/>
        <v>-18.203560988572949</v>
      </c>
      <c r="AT52" s="139">
        <f t="shared" si="62"/>
        <v>32.546671363156051</v>
      </c>
      <c r="AU52" s="137" t="str">
        <f t="shared" si="63"/>
        <v>Y</v>
      </c>
      <c r="AV52" s="137" t="str">
        <f t="shared" si="64"/>
        <v>N</v>
      </c>
      <c r="AW52" s="137" t="str">
        <f t="shared" si="65"/>
        <v>N</v>
      </c>
    </row>
    <row r="53" spans="1:49" x14ac:dyDescent="0.3">
      <c r="A53" s="137" t="str">
        <f>'D Data'!A53</f>
        <v>GODREJCP</v>
      </c>
      <c r="B53" s="137">
        <f>'D Data'!B53</f>
        <v>573.69000000000005</v>
      </c>
      <c r="C53" s="137">
        <f>'D Data'!G53</f>
        <v>577.73</v>
      </c>
      <c r="D53" s="137">
        <f>'D Data'!L53</f>
        <v>562.27</v>
      </c>
      <c r="E53" s="137">
        <f>'D Data'!Q53</f>
        <v>550.29</v>
      </c>
      <c r="F53" s="137">
        <f>'D Data'!V53</f>
        <v>541.28</v>
      </c>
      <c r="G53" s="137" t="str">
        <f t="shared" si="33"/>
        <v>N</v>
      </c>
      <c r="H53" s="137" t="str">
        <f t="shared" si="34"/>
        <v>Y</v>
      </c>
      <c r="I53" s="137" t="str">
        <f t="shared" si="35"/>
        <v>Y</v>
      </c>
      <c r="J53" s="137" t="str">
        <f t="shared" si="36"/>
        <v>Y</v>
      </c>
      <c r="K53" s="139">
        <f t="shared" si="37"/>
        <v>-0.69928859501842788</v>
      </c>
      <c r="L53" s="139">
        <f t="shared" si="38"/>
        <v>2.7495687125402455</v>
      </c>
      <c r="M53" s="139">
        <f t="shared" si="39"/>
        <v>2.1770339275654691</v>
      </c>
      <c r="N53" s="139">
        <f t="shared" si="40"/>
        <v>1.6645728643216067</v>
      </c>
      <c r="O53" s="137" t="str">
        <f t="shared" si="41"/>
        <v>N</v>
      </c>
      <c r="P53" s="137" t="str">
        <f t="shared" si="42"/>
        <v>Y</v>
      </c>
      <c r="Q53" s="137" t="str">
        <f t="shared" si="43"/>
        <v>Y</v>
      </c>
      <c r="R53" s="137">
        <f>'D Data'!C53</f>
        <v>362521</v>
      </c>
      <c r="S53" s="137">
        <f>'D Data'!H53</f>
        <v>661002</v>
      </c>
      <c r="T53" s="137">
        <f>'D Data'!M53</f>
        <v>535841</v>
      </c>
      <c r="U53" s="137">
        <f>'D Data'!R53</f>
        <v>848470</v>
      </c>
      <c r="V53" s="137">
        <f>'D Data'!W53</f>
        <v>1147877</v>
      </c>
      <c r="W53" s="137" t="str">
        <f t="shared" si="44"/>
        <v>N</v>
      </c>
      <c r="X53" s="137" t="str">
        <f t="shared" si="45"/>
        <v>Y</v>
      </c>
      <c r="Y53" s="137" t="str">
        <f t="shared" si="46"/>
        <v>N</v>
      </c>
      <c r="Z53" s="137" t="str">
        <f t="shared" si="47"/>
        <v>N</v>
      </c>
      <c r="AA53" s="139">
        <f t="shared" si="48"/>
        <v>-45.155839165388308</v>
      </c>
      <c r="AB53" s="139">
        <f t="shared" si="49"/>
        <v>23.35786175376651</v>
      </c>
      <c r="AC53" s="139">
        <f t="shared" si="50"/>
        <v>-36.846205522882364</v>
      </c>
      <c r="AD53" s="139">
        <f t="shared" si="51"/>
        <v>-26.083543794326395</v>
      </c>
      <c r="AE53" s="137" t="str">
        <f t="shared" si="52"/>
        <v>N</v>
      </c>
      <c r="AF53" s="137" t="str">
        <f t="shared" si="53"/>
        <v>Y</v>
      </c>
      <c r="AG53" s="137" t="str">
        <f t="shared" si="54"/>
        <v>N</v>
      </c>
      <c r="AH53" s="137">
        <f>'D Data'!D53</f>
        <v>40.98</v>
      </c>
      <c r="AI53" s="137">
        <f>'D Data'!I53</f>
        <v>39.78</v>
      </c>
      <c r="AJ53" s="137">
        <f>'D Data'!N53</f>
        <v>37.94</v>
      </c>
      <c r="AK53" s="137">
        <f>'D Data'!S53</f>
        <v>41.56</v>
      </c>
      <c r="AL53" s="137">
        <f>'D Data'!X53</f>
        <v>51.35</v>
      </c>
      <c r="AM53" s="137" t="str">
        <f t="shared" si="55"/>
        <v>Y</v>
      </c>
      <c r="AN53" s="137" t="str">
        <f t="shared" si="56"/>
        <v>Y</v>
      </c>
      <c r="AO53" s="137" t="str">
        <f t="shared" si="57"/>
        <v>N</v>
      </c>
      <c r="AP53" s="137" t="str">
        <f t="shared" si="58"/>
        <v>N</v>
      </c>
      <c r="AQ53" s="139">
        <f t="shared" si="59"/>
        <v>3.0165912518853588</v>
      </c>
      <c r="AR53" s="139">
        <f t="shared" si="60"/>
        <v>4.8497627833421282</v>
      </c>
      <c r="AS53" s="139">
        <f t="shared" si="61"/>
        <v>-8.7102983638113685</v>
      </c>
      <c r="AT53" s="139">
        <f t="shared" si="62"/>
        <v>-19.065238558909442</v>
      </c>
      <c r="AU53" s="137" t="str">
        <f t="shared" si="63"/>
        <v>N</v>
      </c>
      <c r="AV53" s="137" t="str">
        <f t="shared" si="64"/>
        <v>Y</v>
      </c>
      <c r="AW53" s="137" t="str">
        <f t="shared" si="65"/>
        <v>Y</v>
      </c>
    </row>
    <row r="54" spans="1:49" x14ac:dyDescent="0.3">
      <c r="A54" s="137" t="str">
        <f>'D Data'!A54</f>
        <v>GODREJPROP</v>
      </c>
      <c r="B54" s="137">
        <f>'D Data'!B54</f>
        <v>599.58000000000004</v>
      </c>
      <c r="C54" s="137">
        <f>'D Data'!G54</f>
        <v>604.39</v>
      </c>
      <c r="D54" s="137">
        <f>'D Data'!L54</f>
        <v>592.4</v>
      </c>
      <c r="E54" s="137">
        <f>'D Data'!Q54</f>
        <v>587.01</v>
      </c>
      <c r="F54" s="137">
        <f>'D Data'!V54</f>
        <v>598.29</v>
      </c>
      <c r="G54" s="137" t="str">
        <f t="shared" si="33"/>
        <v>N</v>
      </c>
      <c r="H54" s="137" t="str">
        <f t="shared" si="34"/>
        <v>Y</v>
      </c>
      <c r="I54" s="137" t="str">
        <f t="shared" si="35"/>
        <v>Y</v>
      </c>
      <c r="J54" s="137" t="str">
        <f t="shared" si="36"/>
        <v>N</v>
      </c>
      <c r="K54" s="139">
        <f t="shared" si="37"/>
        <v>-0.79584374327833773</v>
      </c>
      <c r="L54" s="139">
        <f t="shared" si="38"/>
        <v>2.0239702903443635</v>
      </c>
      <c r="M54" s="139">
        <f t="shared" si="39"/>
        <v>0.9182126369227076</v>
      </c>
      <c r="N54" s="139">
        <f t="shared" si="40"/>
        <v>-1.8853733139447382</v>
      </c>
      <c r="O54" s="137" t="str">
        <f t="shared" si="41"/>
        <v>N</v>
      </c>
      <c r="P54" s="137" t="str">
        <f t="shared" si="42"/>
        <v>Y</v>
      </c>
      <c r="Q54" s="137" t="str">
        <f t="shared" si="43"/>
        <v>Y</v>
      </c>
      <c r="R54" s="137">
        <f>'D Data'!C54</f>
        <v>151020</v>
      </c>
      <c r="S54" s="137">
        <f>'D Data'!H54</f>
        <v>396541</v>
      </c>
      <c r="T54" s="137">
        <f>'D Data'!M54</f>
        <v>137302</v>
      </c>
      <c r="U54" s="137">
        <f>'D Data'!R54</f>
        <v>201305</v>
      </c>
      <c r="V54" s="137">
        <f>'D Data'!W54</f>
        <v>251220</v>
      </c>
      <c r="W54" s="137" t="str">
        <f t="shared" si="44"/>
        <v>N</v>
      </c>
      <c r="X54" s="137" t="str">
        <f t="shared" si="45"/>
        <v>Y</v>
      </c>
      <c r="Y54" s="137" t="str">
        <f t="shared" si="46"/>
        <v>N</v>
      </c>
      <c r="Z54" s="137" t="str">
        <f t="shared" si="47"/>
        <v>N</v>
      </c>
      <c r="AA54" s="139">
        <f t="shared" si="48"/>
        <v>-61.915665719307711</v>
      </c>
      <c r="AB54" s="139">
        <f t="shared" si="49"/>
        <v>188.80933999504742</v>
      </c>
      <c r="AC54" s="139">
        <f t="shared" si="50"/>
        <v>-31.794043863788779</v>
      </c>
      <c r="AD54" s="139">
        <f t="shared" si="51"/>
        <v>-19.869039089244485</v>
      </c>
      <c r="AE54" s="137" t="str">
        <f t="shared" si="52"/>
        <v>N</v>
      </c>
      <c r="AF54" s="137" t="str">
        <f t="shared" si="53"/>
        <v>Y</v>
      </c>
      <c r="AG54" s="137" t="str">
        <f t="shared" si="54"/>
        <v>N</v>
      </c>
      <c r="AH54" s="137">
        <f>'D Data'!D54</f>
        <v>46.05</v>
      </c>
      <c r="AI54" s="137">
        <f>'D Data'!I54</f>
        <v>45.82</v>
      </c>
      <c r="AJ54" s="137">
        <f>'D Data'!N54</f>
        <v>24.65</v>
      </c>
      <c r="AK54" s="137">
        <f>'D Data'!S54</f>
        <v>36.42</v>
      </c>
      <c r="AL54" s="137">
        <f>'D Data'!X54</f>
        <v>42.81</v>
      </c>
      <c r="AM54" s="137" t="str">
        <f t="shared" si="55"/>
        <v>Y</v>
      </c>
      <c r="AN54" s="137" t="str">
        <f t="shared" si="56"/>
        <v>Y</v>
      </c>
      <c r="AO54" s="137" t="str">
        <f t="shared" si="57"/>
        <v>N</v>
      </c>
      <c r="AP54" s="137" t="str">
        <f t="shared" si="58"/>
        <v>N</v>
      </c>
      <c r="AQ54" s="139">
        <f t="shared" si="59"/>
        <v>0.50196420776952611</v>
      </c>
      <c r="AR54" s="139">
        <f t="shared" si="60"/>
        <v>85.882352941176492</v>
      </c>
      <c r="AS54" s="139">
        <f t="shared" si="61"/>
        <v>-32.317408017572767</v>
      </c>
      <c r="AT54" s="139">
        <f t="shared" si="62"/>
        <v>-14.926419060967064</v>
      </c>
      <c r="AU54" s="137" t="str">
        <f t="shared" si="63"/>
        <v>N</v>
      </c>
      <c r="AV54" s="137" t="str">
        <f t="shared" si="64"/>
        <v>Y</v>
      </c>
      <c r="AW54" s="137" t="str">
        <f t="shared" si="65"/>
        <v>N</v>
      </c>
    </row>
    <row r="55" spans="1:49" x14ac:dyDescent="0.3">
      <c r="A55" s="137" t="str">
        <f>'D Data'!A55</f>
        <v>GRASIM</v>
      </c>
      <c r="B55" s="137">
        <f>'D Data'!B55</f>
        <v>525.42999999999995</v>
      </c>
      <c r="C55" s="137">
        <f>'D Data'!G55</f>
        <v>527.41</v>
      </c>
      <c r="D55" s="137">
        <f>'D Data'!L55</f>
        <v>527.26</v>
      </c>
      <c r="E55" s="137">
        <f>'D Data'!Q55</f>
        <v>511.52</v>
      </c>
      <c r="F55" s="137">
        <f>'D Data'!V55</f>
        <v>501.79</v>
      </c>
      <c r="G55" s="137" t="str">
        <f t="shared" si="33"/>
        <v>N</v>
      </c>
      <c r="H55" s="137" t="str">
        <f t="shared" si="34"/>
        <v>Y</v>
      </c>
      <c r="I55" s="137" t="str">
        <f t="shared" si="35"/>
        <v>Y</v>
      </c>
      <c r="J55" s="137" t="str">
        <f t="shared" si="36"/>
        <v>Y</v>
      </c>
      <c r="K55" s="139">
        <f t="shared" si="37"/>
        <v>-0.3754195028535709</v>
      </c>
      <c r="L55" s="139">
        <f t="shared" si="38"/>
        <v>2.8448962561160959E-2</v>
      </c>
      <c r="M55" s="139">
        <f t="shared" si="39"/>
        <v>3.0771035345636553</v>
      </c>
      <c r="N55" s="139">
        <f t="shared" si="40"/>
        <v>1.9390581717451445</v>
      </c>
      <c r="O55" s="137" t="str">
        <f t="shared" si="41"/>
        <v>N</v>
      </c>
      <c r="P55" s="137" t="str">
        <f t="shared" si="42"/>
        <v>N</v>
      </c>
      <c r="Q55" s="137" t="str">
        <f t="shared" si="43"/>
        <v>Y</v>
      </c>
      <c r="R55" s="137">
        <f>'D Data'!C55</f>
        <v>252507</v>
      </c>
      <c r="S55" s="137">
        <f>'D Data'!H55</f>
        <v>495214</v>
      </c>
      <c r="T55" s="137">
        <f>'D Data'!M55</f>
        <v>531537</v>
      </c>
      <c r="U55" s="137">
        <f>'D Data'!R55</f>
        <v>1461917</v>
      </c>
      <c r="V55" s="137">
        <f>'D Data'!W55</f>
        <v>973861</v>
      </c>
      <c r="W55" s="137" t="str">
        <f t="shared" si="44"/>
        <v>N</v>
      </c>
      <c r="X55" s="137" t="str">
        <f t="shared" si="45"/>
        <v>N</v>
      </c>
      <c r="Y55" s="137" t="str">
        <f t="shared" si="46"/>
        <v>N</v>
      </c>
      <c r="Z55" s="137" t="str">
        <f t="shared" si="47"/>
        <v>Y</v>
      </c>
      <c r="AA55" s="139">
        <f t="shared" si="48"/>
        <v>-49.010528781496483</v>
      </c>
      <c r="AB55" s="139">
        <f t="shared" si="49"/>
        <v>-6.8335788477565993</v>
      </c>
      <c r="AC55" s="139">
        <f t="shared" si="50"/>
        <v>-63.641095903529411</v>
      </c>
      <c r="AD55" s="139">
        <f t="shared" si="51"/>
        <v>50.115570907963246</v>
      </c>
      <c r="AE55" s="137" t="str">
        <f t="shared" si="52"/>
        <v>N</v>
      </c>
      <c r="AF55" s="137" t="str">
        <f t="shared" si="53"/>
        <v>Y</v>
      </c>
      <c r="AG55" s="137" t="str">
        <f t="shared" si="54"/>
        <v>N</v>
      </c>
      <c r="AH55" s="137">
        <f>'D Data'!D55</f>
        <v>14.47</v>
      </c>
      <c r="AI55" s="137">
        <f>'D Data'!I55</f>
        <v>24.79</v>
      </c>
      <c r="AJ55" s="137">
        <f>'D Data'!N55</f>
        <v>18.64</v>
      </c>
      <c r="AK55" s="137">
        <f>'D Data'!S55</f>
        <v>44.48</v>
      </c>
      <c r="AL55" s="137">
        <f>'D Data'!X55</f>
        <v>36.5</v>
      </c>
      <c r="AM55" s="137" t="str">
        <f t="shared" si="55"/>
        <v>N</v>
      </c>
      <c r="AN55" s="137" t="str">
        <f t="shared" si="56"/>
        <v>Y</v>
      </c>
      <c r="AO55" s="137" t="str">
        <f t="shared" si="57"/>
        <v>N</v>
      </c>
      <c r="AP55" s="137" t="str">
        <f t="shared" si="58"/>
        <v>Y</v>
      </c>
      <c r="AQ55" s="139">
        <f t="shared" si="59"/>
        <v>-41.629689390883421</v>
      </c>
      <c r="AR55" s="139">
        <f t="shared" si="60"/>
        <v>32.993562231759647</v>
      </c>
      <c r="AS55" s="139">
        <f t="shared" si="61"/>
        <v>-58.093525179856108</v>
      </c>
      <c r="AT55" s="139">
        <f t="shared" si="62"/>
        <v>21.86301369863013</v>
      </c>
      <c r="AU55" s="137" t="str">
        <f t="shared" si="63"/>
        <v>N</v>
      </c>
      <c r="AV55" s="137" t="str">
        <f t="shared" si="64"/>
        <v>Y</v>
      </c>
      <c r="AW55" s="137" t="str">
        <f t="shared" si="65"/>
        <v>N</v>
      </c>
    </row>
    <row r="56" spans="1:49" x14ac:dyDescent="0.3">
      <c r="A56" s="137" t="str">
        <f>'D Data'!A56</f>
        <v>HAVELLS</v>
      </c>
      <c r="B56" s="137">
        <f>'D Data'!B56</f>
        <v>464.73</v>
      </c>
      <c r="C56" s="137">
        <f>'D Data'!G56</f>
        <v>475.42</v>
      </c>
      <c r="D56" s="137">
        <f>'D Data'!L56</f>
        <v>457.51</v>
      </c>
      <c r="E56" s="137">
        <f>'D Data'!Q56</f>
        <v>473.48</v>
      </c>
      <c r="F56" s="137">
        <f>'D Data'!V56</f>
        <v>482.32</v>
      </c>
      <c r="G56" s="137" t="str">
        <f t="shared" si="33"/>
        <v>N</v>
      </c>
      <c r="H56" s="137" t="str">
        <f t="shared" si="34"/>
        <v>Y</v>
      </c>
      <c r="I56" s="137" t="str">
        <f t="shared" si="35"/>
        <v>N</v>
      </c>
      <c r="J56" s="137" t="str">
        <f t="shared" si="36"/>
        <v>N</v>
      </c>
      <c r="K56" s="139">
        <f t="shared" si="37"/>
        <v>-2.2485381347019473</v>
      </c>
      <c r="L56" s="139">
        <f t="shared" si="38"/>
        <v>3.9146685318353756</v>
      </c>
      <c r="M56" s="139">
        <f t="shared" si="39"/>
        <v>-3.3728985384810395</v>
      </c>
      <c r="N56" s="139">
        <f t="shared" si="40"/>
        <v>-1.8328080942113067</v>
      </c>
      <c r="O56" s="137" t="str">
        <f t="shared" si="41"/>
        <v>N</v>
      </c>
      <c r="P56" s="137" t="str">
        <f t="shared" si="42"/>
        <v>Y</v>
      </c>
      <c r="Q56" s="137" t="str">
        <f t="shared" si="43"/>
        <v>N</v>
      </c>
      <c r="R56" s="137">
        <f>'D Data'!C56</f>
        <v>941886</v>
      </c>
      <c r="S56" s="137">
        <f>'D Data'!H56</f>
        <v>872000</v>
      </c>
      <c r="T56" s="137">
        <f>'D Data'!M56</f>
        <v>1557365</v>
      </c>
      <c r="U56" s="137">
        <f>'D Data'!R56</f>
        <v>562437</v>
      </c>
      <c r="V56" s="137">
        <f>'D Data'!W56</f>
        <v>592660</v>
      </c>
      <c r="W56" s="137" t="str">
        <f t="shared" si="44"/>
        <v>Y</v>
      </c>
      <c r="X56" s="137" t="str">
        <f t="shared" si="45"/>
        <v>N</v>
      </c>
      <c r="Y56" s="137" t="str">
        <f t="shared" si="46"/>
        <v>Y</v>
      </c>
      <c r="Z56" s="137" t="str">
        <f t="shared" si="47"/>
        <v>N</v>
      </c>
      <c r="AA56" s="139">
        <f t="shared" si="48"/>
        <v>8.014449541284403</v>
      </c>
      <c r="AB56" s="139">
        <f t="shared" si="49"/>
        <v>-44.007987851274429</v>
      </c>
      <c r="AC56" s="139">
        <f t="shared" si="50"/>
        <v>176.89590122982665</v>
      </c>
      <c r="AD56" s="139">
        <f t="shared" si="51"/>
        <v>-5.0995511760537235</v>
      </c>
      <c r="AE56" s="137" t="str">
        <f t="shared" si="52"/>
        <v>Y</v>
      </c>
      <c r="AF56" s="137" t="str">
        <f t="shared" si="53"/>
        <v>N</v>
      </c>
      <c r="AG56" s="137" t="str">
        <f t="shared" si="54"/>
        <v>Y</v>
      </c>
      <c r="AH56" s="137">
        <f>'D Data'!D56</f>
        <v>31.46</v>
      </c>
      <c r="AI56" s="137">
        <f>'D Data'!I56</f>
        <v>21.84</v>
      </c>
      <c r="AJ56" s="137">
        <f>'D Data'!N56</f>
        <v>24.44</v>
      </c>
      <c r="AK56" s="137">
        <f>'D Data'!S56</f>
        <v>25.7</v>
      </c>
      <c r="AL56" s="137">
        <f>'D Data'!X56</f>
        <v>26.24</v>
      </c>
      <c r="AM56" s="137" t="str">
        <f t="shared" si="55"/>
        <v>Y</v>
      </c>
      <c r="AN56" s="137" t="str">
        <f t="shared" si="56"/>
        <v>N</v>
      </c>
      <c r="AO56" s="137" t="str">
        <f t="shared" si="57"/>
        <v>N</v>
      </c>
      <c r="AP56" s="137" t="str">
        <f t="shared" si="58"/>
        <v>N</v>
      </c>
      <c r="AQ56" s="139">
        <f t="shared" si="59"/>
        <v>44.047619047619051</v>
      </c>
      <c r="AR56" s="139">
        <f t="shared" si="60"/>
        <v>-10.638297872340431</v>
      </c>
      <c r="AS56" s="139">
        <f t="shared" si="61"/>
        <v>-4.9027237354085527</v>
      </c>
      <c r="AT56" s="139">
        <f t="shared" si="62"/>
        <v>-2.0579268292682897</v>
      </c>
      <c r="AU56" s="137" t="str">
        <f t="shared" si="63"/>
        <v>Y</v>
      </c>
      <c r="AV56" s="137" t="str">
        <f t="shared" si="64"/>
        <v>N</v>
      </c>
      <c r="AW56" s="137" t="str">
        <f t="shared" si="65"/>
        <v>N</v>
      </c>
    </row>
    <row r="57" spans="1:49" x14ac:dyDescent="0.3">
      <c r="A57" s="137" t="str">
        <f>'D Data'!A57</f>
        <v>HCLTECH</v>
      </c>
      <c r="B57" s="137">
        <f>'D Data'!B57</f>
        <v>529.41999999999996</v>
      </c>
      <c r="C57" s="137">
        <f>'D Data'!G57</f>
        <v>531.04999999999995</v>
      </c>
      <c r="D57" s="137">
        <f>'D Data'!L57</f>
        <v>524.14</v>
      </c>
      <c r="E57" s="137">
        <f>'D Data'!Q57</f>
        <v>515.32000000000005</v>
      </c>
      <c r="F57" s="137">
        <f>'D Data'!V57</f>
        <v>512.45000000000005</v>
      </c>
      <c r="G57" s="137" t="str">
        <f t="shared" si="33"/>
        <v>N</v>
      </c>
      <c r="H57" s="137" t="str">
        <f t="shared" si="34"/>
        <v>Y</v>
      </c>
      <c r="I57" s="137" t="str">
        <f t="shared" si="35"/>
        <v>Y</v>
      </c>
      <c r="J57" s="137" t="str">
        <f t="shared" si="36"/>
        <v>Y</v>
      </c>
      <c r="K57" s="139">
        <f t="shared" si="37"/>
        <v>-0.30693908294887401</v>
      </c>
      <c r="L57" s="139">
        <f t="shared" si="38"/>
        <v>1.3183500591444974</v>
      </c>
      <c r="M57" s="139">
        <f t="shared" si="39"/>
        <v>1.7115578669564417</v>
      </c>
      <c r="N57" s="139">
        <f t="shared" si="40"/>
        <v>0.56005463947702305</v>
      </c>
      <c r="O57" s="137" t="str">
        <f t="shared" si="41"/>
        <v>N</v>
      </c>
      <c r="P57" s="137" t="str">
        <f t="shared" si="42"/>
        <v>N</v>
      </c>
      <c r="Q57" s="137" t="str">
        <f t="shared" si="43"/>
        <v>Y</v>
      </c>
      <c r="R57" s="137">
        <f>'D Data'!C57</f>
        <v>3781198</v>
      </c>
      <c r="S57" s="137">
        <f>'D Data'!H57</f>
        <v>2581112</v>
      </c>
      <c r="T57" s="137">
        <f>'D Data'!M57</f>
        <v>1187246</v>
      </c>
      <c r="U57" s="137">
        <f>'D Data'!R57</f>
        <v>1412137</v>
      </c>
      <c r="V57" s="137">
        <f>'D Data'!W57</f>
        <v>2126591</v>
      </c>
      <c r="W57" s="137" t="str">
        <f t="shared" si="44"/>
        <v>Y</v>
      </c>
      <c r="X57" s="137" t="str">
        <f t="shared" si="45"/>
        <v>Y</v>
      </c>
      <c r="Y57" s="137" t="str">
        <f t="shared" si="46"/>
        <v>N</v>
      </c>
      <c r="Z57" s="137" t="str">
        <f t="shared" si="47"/>
        <v>N</v>
      </c>
      <c r="AA57" s="139">
        <f t="shared" si="48"/>
        <v>46.494921568688227</v>
      </c>
      <c r="AB57" s="139">
        <f t="shared" si="49"/>
        <v>117.40330142194625</v>
      </c>
      <c r="AC57" s="139">
        <f t="shared" si="50"/>
        <v>-15.925579458650258</v>
      </c>
      <c r="AD57" s="139">
        <f t="shared" si="51"/>
        <v>-33.596211025063113</v>
      </c>
      <c r="AE57" s="137" t="str">
        <f t="shared" si="52"/>
        <v>N</v>
      </c>
      <c r="AF57" s="137" t="str">
        <f t="shared" si="53"/>
        <v>Y</v>
      </c>
      <c r="AG57" s="137" t="str">
        <f t="shared" si="54"/>
        <v>Y</v>
      </c>
      <c r="AH57" s="137">
        <f>'D Data'!D57</f>
        <v>58.98</v>
      </c>
      <c r="AI57" s="137">
        <f>'D Data'!I57</f>
        <v>57.06</v>
      </c>
      <c r="AJ57" s="137">
        <f>'D Data'!N57</f>
        <v>37.83</v>
      </c>
      <c r="AK57" s="137">
        <f>'D Data'!S57</f>
        <v>35.6</v>
      </c>
      <c r="AL57" s="137">
        <f>'D Data'!X57</f>
        <v>41.22</v>
      </c>
      <c r="AM57" s="137" t="str">
        <f t="shared" si="55"/>
        <v>Y</v>
      </c>
      <c r="AN57" s="137" t="str">
        <f t="shared" si="56"/>
        <v>Y</v>
      </c>
      <c r="AO57" s="137" t="str">
        <f t="shared" si="57"/>
        <v>Y</v>
      </c>
      <c r="AP57" s="137" t="str">
        <f t="shared" si="58"/>
        <v>N</v>
      </c>
      <c r="AQ57" s="139">
        <f t="shared" si="59"/>
        <v>3.3648790746582447</v>
      </c>
      <c r="AR57" s="139">
        <f t="shared" si="60"/>
        <v>50.832672482157029</v>
      </c>
      <c r="AS57" s="139">
        <f t="shared" si="61"/>
        <v>6.2640449438202159</v>
      </c>
      <c r="AT57" s="139">
        <f t="shared" si="62"/>
        <v>-13.634158175642884</v>
      </c>
      <c r="AU57" s="137" t="str">
        <f t="shared" si="63"/>
        <v>N</v>
      </c>
      <c r="AV57" s="137" t="str">
        <f t="shared" si="64"/>
        <v>Y</v>
      </c>
      <c r="AW57" s="137" t="str">
        <f t="shared" si="65"/>
        <v>Y</v>
      </c>
    </row>
    <row r="58" spans="1:49" x14ac:dyDescent="0.3">
      <c r="A58" s="137" t="str">
        <f>'D Data'!A58</f>
        <v>HDFC</v>
      </c>
      <c r="B58" s="137">
        <f>'D Data'!B58</f>
        <v>1530.24</v>
      </c>
      <c r="C58" s="137">
        <f>'D Data'!G58</f>
        <v>1622.8</v>
      </c>
      <c r="D58" s="137">
        <f>'D Data'!L58</f>
        <v>1587.9</v>
      </c>
      <c r="E58" s="137">
        <f>'D Data'!Q58</f>
        <v>1553.92</v>
      </c>
      <c r="F58" s="137">
        <f>'D Data'!V58</f>
        <v>1552.96</v>
      </c>
      <c r="G58" s="137" t="str">
        <f t="shared" si="33"/>
        <v>N</v>
      </c>
      <c r="H58" s="137" t="str">
        <f t="shared" si="34"/>
        <v>Y</v>
      </c>
      <c r="I58" s="137" t="str">
        <f t="shared" si="35"/>
        <v>Y</v>
      </c>
      <c r="J58" s="137" t="str">
        <f t="shared" si="36"/>
        <v>Y</v>
      </c>
      <c r="K58" s="139">
        <f t="shared" si="37"/>
        <v>-5.7037219620409134</v>
      </c>
      <c r="L58" s="139">
        <f t="shared" si="38"/>
        <v>2.197871402481256</v>
      </c>
      <c r="M58" s="139">
        <f t="shared" si="39"/>
        <v>2.1867277594728183</v>
      </c>
      <c r="N58" s="139">
        <f t="shared" si="40"/>
        <v>6.1817432515971847E-2</v>
      </c>
      <c r="O58" s="137" t="str">
        <f t="shared" si="41"/>
        <v>N</v>
      </c>
      <c r="P58" s="137" t="str">
        <f t="shared" si="42"/>
        <v>Y</v>
      </c>
      <c r="Q58" s="137" t="str">
        <f t="shared" si="43"/>
        <v>Y</v>
      </c>
      <c r="R58" s="137">
        <f>'D Data'!C58</f>
        <v>6249342</v>
      </c>
      <c r="S58" s="137">
        <f>'D Data'!H58</f>
        <v>3668591</v>
      </c>
      <c r="T58" s="137">
        <f>'D Data'!M58</f>
        <v>2673341</v>
      </c>
      <c r="U58" s="137">
        <f>'D Data'!R58</f>
        <v>4145022</v>
      </c>
      <c r="V58" s="137">
        <f>'D Data'!W58</f>
        <v>4313815</v>
      </c>
      <c r="W58" s="137" t="str">
        <f t="shared" si="44"/>
        <v>Y</v>
      </c>
      <c r="X58" s="137" t="str">
        <f t="shared" si="45"/>
        <v>Y</v>
      </c>
      <c r="Y58" s="137" t="str">
        <f t="shared" si="46"/>
        <v>N</v>
      </c>
      <c r="Z58" s="137" t="str">
        <f t="shared" si="47"/>
        <v>N</v>
      </c>
      <c r="AA58" s="139">
        <f t="shared" si="48"/>
        <v>70.347198692904172</v>
      </c>
      <c r="AB58" s="139">
        <f t="shared" si="49"/>
        <v>37.228696226931021</v>
      </c>
      <c r="AC58" s="139">
        <f t="shared" si="50"/>
        <v>-35.504781398023944</v>
      </c>
      <c r="AD58" s="139">
        <f t="shared" si="51"/>
        <v>-3.9128474447791572</v>
      </c>
      <c r="AE58" s="137" t="str">
        <f t="shared" si="52"/>
        <v>Y</v>
      </c>
      <c r="AF58" s="137" t="str">
        <f t="shared" si="53"/>
        <v>Y</v>
      </c>
      <c r="AG58" s="137" t="str">
        <f t="shared" si="54"/>
        <v>N</v>
      </c>
      <c r="AH58" s="137">
        <f>'D Data'!D58</f>
        <v>51.93</v>
      </c>
      <c r="AI58" s="137">
        <f>'D Data'!I58</f>
        <v>51.99</v>
      </c>
      <c r="AJ58" s="137">
        <f>'D Data'!N58</f>
        <v>39.04</v>
      </c>
      <c r="AK58" s="137">
        <f>'D Data'!S58</f>
        <v>44.76</v>
      </c>
      <c r="AL58" s="137">
        <f>'D Data'!X58</f>
        <v>50.99</v>
      </c>
      <c r="AM58" s="137" t="str">
        <f t="shared" si="55"/>
        <v>N</v>
      </c>
      <c r="AN58" s="137" t="str">
        <f t="shared" si="56"/>
        <v>Y</v>
      </c>
      <c r="AO58" s="137" t="str">
        <f t="shared" si="57"/>
        <v>N</v>
      </c>
      <c r="AP58" s="137" t="str">
        <f t="shared" si="58"/>
        <v>N</v>
      </c>
      <c r="AQ58" s="139">
        <f t="shared" si="59"/>
        <v>-0.11540680900173547</v>
      </c>
      <c r="AR58" s="139">
        <f t="shared" si="60"/>
        <v>33.171106557377058</v>
      </c>
      <c r="AS58" s="139">
        <f t="shared" si="61"/>
        <v>-12.779267202859696</v>
      </c>
      <c r="AT58" s="139">
        <f t="shared" si="62"/>
        <v>-12.218081976858215</v>
      </c>
      <c r="AU58" s="137" t="str">
        <f t="shared" si="63"/>
        <v>N</v>
      </c>
      <c r="AV58" s="137" t="str">
        <f t="shared" si="64"/>
        <v>Y</v>
      </c>
      <c r="AW58" s="137" t="str">
        <f t="shared" si="65"/>
        <v>N</v>
      </c>
    </row>
    <row r="59" spans="1:49" x14ac:dyDescent="0.3">
      <c r="A59" s="137" t="str">
        <f>'D Data'!A59</f>
        <v>HDFCBANK</v>
      </c>
      <c r="B59" s="137">
        <f>'D Data'!B59</f>
        <v>844.52</v>
      </c>
      <c r="C59" s="137">
        <f>'D Data'!G59</f>
        <v>870.64</v>
      </c>
      <c r="D59" s="137">
        <f>'D Data'!L59</f>
        <v>844.42</v>
      </c>
      <c r="E59" s="137">
        <f>'D Data'!Q59</f>
        <v>846.32</v>
      </c>
      <c r="F59" s="137">
        <f>'D Data'!V59</f>
        <v>847.83</v>
      </c>
      <c r="G59" s="137" t="str">
        <f t="shared" si="33"/>
        <v>N</v>
      </c>
      <c r="H59" s="137" t="str">
        <f t="shared" si="34"/>
        <v>Y</v>
      </c>
      <c r="I59" s="137" t="str">
        <f t="shared" si="35"/>
        <v>N</v>
      </c>
      <c r="J59" s="137" t="str">
        <f t="shared" si="36"/>
        <v>N</v>
      </c>
      <c r="K59" s="139">
        <f t="shared" si="37"/>
        <v>-3.000091886428375</v>
      </c>
      <c r="L59" s="139">
        <f t="shared" si="38"/>
        <v>3.1050898841808614</v>
      </c>
      <c r="M59" s="139">
        <f t="shared" si="39"/>
        <v>-0.22450137063995779</v>
      </c>
      <c r="N59" s="139">
        <f t="shared" si="40"/>
        <v>-0.17810174209452259</v>
      </c>
      <c r="O59" s="137" t="str">
        <f t="shared" si="41"/>
        <v>N</v>
      </c>
      <c r="P59" s="137" t="str">
        <f t="shared" si="42"/>
        <v>Y</v>
      </c>
      <c r="Q59" s="137" t="str">
        <f t="shared" si="43"/>
        <v>N</v>
      </c>
      <c r="R59" s="137">
        <f>'D Data'!C59</f>
        <v>5893652</v>
      </c>
      <c r="S59" s="137">
        <f>'D Data'!H59</f>
        <v>10837256</v>
      </c>
      <c r="T59" s="137">
        <f>'D Data'!M59</f>
        <v>8748975</v>
      </c>
      <c r="U59" s="137">
        <f>'D Data'!R59</f>
        <v>8905443</v>
      </c>
      <c r="V59" s="137">
        <f>'D Data'!W59</f>
        <v>10660724</v>
      </c>
      <c r="W59" s="137" t="str">
        <f t="shared" si="44"/>
        <v>N</v>
      </c>
      <c r="X59" s="137" t="str">
        <f t="shared" si="45"/>
        <v>Y</v>
      </c>
      <c r="Y59" s="137" t="str">
        <f t="shared" si="46"/>
        <v>N</v>
      </c>
      <c r="Z59" s="137" t="str">
        <f t="shared" si="47"/>
        <v>N</v>
      </c>
      <c r="AA59" s="139">
        <f t="shared" si="48"/>
        <v>-45.616750217951854</v>
      </c>
      <c r="AB59" s="139">
        <f t="shared" si="49"/>
        <v>23.868864638429073</v>
      </c>
      <c r="AC59" s="139">
        <f t="shared" si="50"/>
        <v>-1.7569928862606836</v>
      </c>
      <c r="AD59" s="139">
        <f t="shared" si="51"/>
        <v>-16.46493240046361</v>
      </c>
      <c r="AE59" s="137" t="str">
        <f t="shared" si="52"/>
        <v>N</v>
      </c>
      <c r="AF59" s="137" t="str">
        <f t="shared" si="53"/>
        <v>Y</v>
      </c>
      <c r="AG59" s="137" t="str">
        <f t="shared" si="54"/>
        <v>Y</v>
      </c>
      <c r="AH59" s="137">
        <f>'D Data'!D59</f>
        <v>28.03</v>
      </c>
      <c r="AI59" s="137">
        <f>'D Data'!I59</f>
        <v>44.71</v>
      </c>
      <c r="AJ59" s="137">
        <f>'D Data'!N59</f>
        <v>43.73</v>
      </c>
      <c r="AK59" s="137">
        <f>'D Data'!S59</f>
        <v>37.53</v>
      </c>
      <c r="AL59" s="137">
        <f>'D Data'!X59</f>
        <v>45.7</v>
      </c>
      <c r="AM59" s="137" t="str">
        <f t="shared" si="55"/>
        <v>N</v>
      </c>
      <c r="AN59" s="137" t="str">
        <f t="shared" si="56"/>
        <v>Y</v>
      </c>
      <c r="AO59" s="137" t="str">
        <f t="shared" si="57"/>
        <v>Y</v>
      </c>
      <c r="AP59" s="137" t="str">
        <f t="shared" si="58"/>
        <v>N</v>
      </c>
      <c r="AQ59" s="139">
        <f t="shared" si="59"/>
        <v>-37.307090136434802</v>
      </c>
      <c r="AR59" s="139">
        <f t="shared" si="60"/>
        <v>2.241024468328388</v>
      </c>
      <c r="AS59" s="139">
        <f t="shared" si="61"/>
        <v>16.520117239541687</v>
      </c>
      <c r="AT59" s="139">
        <f t="shared" si="62"/>
        <v>-17.877461706783375</v>
      </c>
      <c r="AU59" s="137" t="str">
        <f t="shared" si="63"/>
        <v>N</v>
      </c>
      <c r="AV59" s="137" t="str">
        <f t="shared" si="64"/>
        <v>N</v>
      </c>
      <c r="AW59" s="137" t="str">
        <f t="shared" si="65"/>
        <v>Y</v>
      </c>
    </row>
    <row r="60" spans="1:49" x14ac:dyDescent="0.3">
      <c r="A60" s="137" t="str">
        <f>'D Data'!A60</f>
        <v>HDFCLIFE</v>
      </c>
      <c r="B60" s="137">
        <f>'D Data'!B60</f>
        <v>497.33</v>
      </c>
      <c r="C60" s="137">
        <f>'D Data'!G60</f>
        <v>489.43</v>
      </c>
      <c r="D60" s="137">
        <f>'D Data'!L60</f>
        <v>478.5</v>
      </c>
      <c r="E60" s="137">
        <f>'D Data'!Q60</f>
        <v>476.19</v>
      </c>
      <c r="F60" s="137">
        <f>'D Data'!V60</f>
        <v>475.48</v>
      </c>
      <c r="G60" s="137" t="str">
        <f t="shared" si="33"/>
        <v>Y</v>
      </c>
      <c r="H60" s="137" t="str">
        <f t="shared" si="34"/>
        <v>Y</v>
      </c>
      <c r="I60" s="137" t="str">
        <f t="shared" si="35"/>
        <v>Y</v>
      </c>
      <c r="J60" s="137" t="str">
        <f t="shared" si="36"/>
        <v>Y</v>
      </c>
      <c r="K60" s="139">
        <f t="shared" si="37"/>
        <v>1.6141225507222641</v>
      </c>
      <c r="L60" s="139">
        <f t="shared" si="38"/>
        <v>2.2842215256008371</v>
      </c>
      <c r="M60" s="139">
        <f t="shared" si="39"/>
        <v>0.48510048510048559</v>
      </c>
      <c r="N60" s="139">
        <f t="shared" si="40"/>
        <v>0.14932278960208201</v>
      </c>
      <c r="O60" s="137" t="str">
        <f t="shared" si="41"/>
        <v>N</v>
      </c>
      <c r="P60" s="137" t="str">
        <f t="shared" si="42"/>
        <v>Y</v>
      </c>
      <c r="Q60" s="137" t="str">
        <f t="shared" si="43"/>
        <v>Y</v>
      </c>
      <c r="R60" s="137">
        <f>'D Data'!C60</f>
        <v>2215388</v>
      </c>
      <c r="S60" s="137">
        <f>'D Data'!H60</f>
        <v>2426138</v>
      </c>
      <c r="T60" s="137">
        <f>'D Data'!M60</f>
        <v>1465756</v>
      </c>
      <c r="U60" s="137">
        <f>'D Data'!R60</f>
        <v>2853183</v>
      </c>
      <c r="V60" s="137">
        <f>'D Data'!W60</f>
        <v>2425278</v>
      </c>
      <c r="W60" s="137" t="str">
        <f t="shared" si="44"/>
        <v>N</v>
      </c>
      <c r="X60" s="137" t="str">
        <f t="shared" si="45"/>
        <v>Y</v>
      </c>
      <c r="Y60" s="137" t="str">
        <f t="shared" si="46"/>
        <v>N</v>
      </c>
      <c r="Z60" s="137" t="str">
        <f t="shared" si="47"/>
        <v>Y</v>
      </c>
      <c r="AA60" s="139">
        <f t="shared" si="48"/>
        <v>-8.6866451949559345</v>
      </c>
      <c r="AB60" s="139">
        <f t="shared" si="49"/>
        <v>65.521273663556556</v>
      </c>
      <c r="AC60" s="139">
        <f t="shared" si="50"/>
        <v>-48.627340061958876</v>
      </c>
      <c r="AD60" s="139">
        <f t="shared" si="51"/>
        <v>17.643544368934201</v>
      </c>
      <c r="AE60" s="137" t="str">
        <f t="shared" si="52"/>
        <v>N</v>
      </c>
      <c r="AF60" s="137" t="str">
        <f t="shared" si="53"/>
        <v>Y</v>
      </c>
      <c r="AG60" s="137" t="str">
        <f t="shared" si="54"/>
        <v>N</v>
      </c>
      <c r="AH60" s="137">
        <f>'D Data'!D60</f>
        <v>48.14</v>
      </c>
      <c r="AI60" s="137">
        <f>'D Data'!I60</f>
        <v>57.54</v>
      </c>
      <c r="AJ60" s="137">
        <f>'D Data'!N60</f>
        <v>47.09</v>
      </c>
      <c r="AK60" s="137">
        <f>'D Data'!S60</f>
        <v>55.62</v>
      </c>
      <c r="AL60" s="137">
        <f>'D Data'!X60</f>
        <v>59.03</v>
      </c>
      <c r="AM60" s="137" t="str">
        <f t="shared" si="55"/>
        <v>N</v>
      </c>
      <c r="AN60" s="137" t="str">
        <f t="shared" si="56"/>
        <v>Y</v>
      </c>
      <c r="AO60" s="137" t="str">
        <f t="shared" si="57"/>
        <v>N</v>
      </c>
      <c r="AP60" s="137" t="str">
        <f t="shared" si="58"/>
        <v>N</v>
      </c>
      <c r="AQ60" s="139">
        <f t="shared" si="59"/>
        <v>-16.33646159193604</v>
      </c>
      <c r="AR60" s="139">
        <f t="shared" si="60"/>
        <v>22.191548099384146</v>
      </c>
      <c r="AS60" s="139">
        <f t="shared" si="61"/>
        <v>-15.336209996404159</v>
      </c>
      <c r="AT60" s="139">
        <f t="shared" si="62"/>
        <v>-5.77672369981366</v>
      </c>
      <c r="AU60" s="137" t="str">
        <f t="shared" si="63"/>
        <v>N</v>
      </c>
      <c r="AV60" s="137" t="str">
        <f t="shared" si="64"/>
        <v>Y</v>
      </c>
      <c r="AW60" s="137" t="str">
        <f t="shared" si="65"/>
        <v>N</v>
      </c>
    </row>
    <row r="61" spans="1:49" x14ac:dyDescent="0.3">
      <c r="A61" s="137" t="str">
        <f>'D Data'!A61</f>
        <v>HEROMOTOCO</v>
      </c>
      <c r="B61" s="137">
        <f>'D Data'!B61</f>
        <v>2124.17</v>
      </c>
      <c r="C61" s="137">
        <f>'D Data'!G61</f>
        <v>2095.14</v>
      </c>
      <c r="D61" s="137">
        <f>'D Data'!L61</f>
        <v>2018.32</v>
      </c>
      <c r="E61" s="137">
        <f>'D Data'!Q61</f>
        <v>2090.48</v>
      </c>
      <c r="F61" s="137">
        <f>'D Data'!V61</f>
        <v>2111.33</v>
      </c>
      <c r="G61" s="137" t="str">
        <f t="shared" si="33"/>
        <v>Y</v>
      </c>
      <c r="H61" s="137" t="str">
        <f t="shared" si="34"/>
        <v>Y</v>
      </c>
      <c r="I61" s="137" t="str">
        <f t="shared" si="35"/>
        <v>N</v>
      </c>
      <c r="J61" s="137" t="str">
        <f t="shared" si="36"/>
        <v>N</v>
      </c>
      <c r="K61" s="139">
        <f t="shared" si="37"/>
        <v>1.3855875979648233</v>
      </c>
      <c r="L61" s="139">
        <f t="shared" si="38"/>
        <v>3.8061357961076507</v>
      </c>
      <c r="M61" s="139">
        <f t="shared" si="39"/>
        <v>-3.4518388121388432</v>
      </c>
      <c r="N61" s="139">
        <f t="shared" si="40"/>
        <v>-0.98752918776315923</v>
      </c>
      <c r="O61" s="137" t="str">
        <f t="shared" si="41"/>
        <v>N</v>
      </c>
      <c r="P61" s="137" t="str">
        <f t="shared" si="42"/>
        <v>Y</v>
      </c>
      <c r="Q61" s="137" t="str">
        <f t="shared" si="43"/>
        <v>N</v>
      </c>
      <c r="R61" s="137">
        <f>'D Data'!C61</f>
        <v>363111</v>
      </c>
      <c r="S61" s="137">
        <f>'D Data'!H61</f>
        <v>507673</v>
      </c>
      <c r="T61" s="137">
        <f>'D Data'!M61</f>
        <v>896163</v>
      </c>
      <c r="U61" s="137">
        <f>'D Data'!R61</f>
        <v>223449</v>
      </c>
      <c r="V61" s="137">
        <f>'D Data'!W61</f>
        <v>391633</v>
      </c>
      <c r="W61" s="137" t="str">
        <f t="shared" si="44"/>
        <v>N</v>
      </c>
      <c r="X61" s="137" t="str">
        <f t="shared" si="45"/>
        <v>N</v>
      </c>
      <c r="Y61" s="137" t="str">
        <f t="shared" si="46"/>
        <v>Y</v>
      </c>
      <c r="Z61" s="137" t="str">
        <f t="shared" si="47"/>
        <v>N</v>
      </c>
      <c r="AA61" s="139">
        <f t="shared" si="48"/>
        <v>-28.475416262042692</v>
      </c>
      <c r="AB61" s="139">
        <f t="shared" si="49"/>
        <v>-43.350372644262258</v>
      </c>
      <c r="AC61" s="139">
        <f t="shared" si="50"/>
        <v>301.059302122632</v>
      </c>
      <c r="AD61" s="139">
        <f t="shared" si="51"/>
        <v>-42.94428712595721</v>
      </c>
      <c r="AE61" s="137" t="str">
        <f t="shared" si="52"/>
        <v>Y</v>
      </c>
      <c r="AF61" s="137" t="str">
        <f t="shared" si="53"/>
        <v>N</v>
      </c>
      <c r="AG61" s="137" t="str">
        <f t="shared" si="54"/>
        <v>Y</v>
      </c>
      <c r="AH61" s="137">
        <f>'D Data'!D61</f>
        <v>16.2</v>
      </c>
      <c r="AI61" s="137">
        <f>'D Data'!I61</f>
        <v>19.25</v>
      </c>
      <c r="AJ61" s="137">
        <f>'D Data'!N61</f>
        <v>32.21</v>
      </c>
      <c r="AK61" s="137">
        <f>'D Data'!S61</f>
        <v>16.079999999999998</v>
      </c>
      <c r="AL61" s="137">
        <f>'D Data'!X61</f>
        <v>21.71</v>
      </c>
      <c r="AM61" s="137" t="str">
        <f t="shared" si="55"/>
        <v>N</v>
      </c>
      <c r="AN61" s="137" t="str">
        <f t="shared" si="56"/>
        <v>N</v>
      </c>
      <c r="AO61" s="137" t="str">
        <f t="shared" si="57"/>
        <v>Y</v>
      </c>
      <c r="AP61" s="137" t="str">
        <f t="shared" si="58"/>
        <v>N</v>
      </c>
      <c r="AQ61" s="139">
        <f t="shared" si="59"/>
        <v>-15.844155844155846</v>
      </c>
      <c r="AR61" s="139">
        <f t="shared" si="60"/>
        <v>-40.235951567836075</v>
      </c>
      <c r="AS61" s="139">
        <f t="shared" si="61"/>
        <v>100.31094527363187</v>
      </c>
      <c r="AT61" s="139">
        <f t="shared" si="62"/>
        <v>-25.932749884845702</v>
      </c>
      <c r="AU61" s="137" t="str">
        <f t="shared" si="63"/>
        <v>Y</v>
      </c>
      <c r="AV61" s="137" t="str">
        <f t="shared" si="64"/>
        <v>N</v>
      </c>
      <c r="AW61" s="137" t="str">
        <f t="shared" si="65"/>
        <v>Y</v>
      </c>
    </row>
    <row r="62" spans="1:49" x14ac:dyDescent="0.3">
      <c r="A62" s="137" t="str">
        <f>'D Data'!A62</f>
        <v>HINDALCO</v>
      </c>
      <c r="B62" s="137">
        <f>'D Data'!B62</f>
        <v>124.8</v>
      </c>
      <c r="C62" s="137">
        <f>'D Data'!G62</f>
        <v>127.29</v>
      </c>
      <c r="D62" s="137">
        <f>'D Data'!L62</f>
        <v>119.39</v>
      </c>
      <c r="E62" s="137">
        <f>'D Data'!Q62</f>
        <v>118.74</v>
      </c>
      <c r="F62" s="137">
        <f>'D Data'!V62</f>
        <v>116.46</v>
      </c>
      <c r="G62" s="137" t="str">
        <f t="shared" si="33"/>
        <v>N</v>
      </c>
      <c r="H62" s="137" t="str">
        <f t="shared" si="34"/>
        <v>Y</v>
      </c>
      <c r="I62" s="137" t="str">
        <f t="shared" si="35"/>
        <v>Y</v>
      </c>
      <c r="J62" s="137" t="str">
        <f t="shared" si="36"/>
        <v>Y</v>
      </c>
      <c r="K62" s="139">
        <f t="shared" si="37"/>
        <v>-1.9561630921517865</v>
      </c>
      <c r="L62" s="139">
        <f t="shared" si="38"/>
        <v>6.6169695954435088</v>
      </c>
      <c r="M62" s="139">
        <f t="shared" si="39"/>
        <v>0.54741451911740413</v>
      </c>
      <c r="N62" s="139">
        <f t="shared" si="40"/>
        <v>1.9577537351880485</v>
      </c>
      <c r="O62" s="137" t="str">
        <f t="shared" si="41"/>
        <v>N</v>
      </c>
      <c r="P62" s="137" t="str">
        <f t="shared" si="42"/>
        <v>Y</v>
      </c>
      <c r="Q62" s="137" t="str">
        <f t="shared" si="43"/>
        <v>N</v>
      </c>
      <c r="R62" s="137">
        <f>'D Data'!C62</f>
        <v>2772650</v>
      </c>
      <c r="S62" s="137">
        <f>'D Data'!H62</f>
        <v>8646779</v>
      </c>
      <c r="T62" s="137">
        <f>'D Data'!M62</f>
        <v>2017721</v>
      </c>
      <c r="U62" s="137">
        <f>'D Data'!R62</f>
        <v>3502020</v>
      </c>
      <c r="V62" s="137">
        <f>'D Data'!W62</f>
        <v>3365576</v>
      </c>
      <c r="W62" s="137" t="str">
        <f t="shared" si="44"/>
        <v>N</v>
      </c>
      <c r="X62" s="137" t="str">
        <f t="shared" si="45"/>
        <v>Y</v>
      </c>
      <c r="Y62" s="137" t="str">
        <f t="shared" si="46"/>
        <v>N</v>
      </c>
      <c r="Z62" s="137" t="str">
        <f t="shared" si="47"/>
        <v>Y</v>
      </c>
      <c r="AA62" s="139">
        <f t="shared" si="48"/>
        <v>-67.934302472631714</v>
      </c>
      <c r="AB62" s="139">
        <f t="shared" si="49"/>
        <v>328.54185489470547</v>
      </c>
      <c r="AC62" s="139">
        <f t="shared" si="50"/>
        <v>-42.384081187428968</v>
      </c>
      <c r="AD62" s="139">
        <f t="shared" si="51"/>
        <v>4.0541054488147052</v>
      </c>
      <c r="AE62" s="137" t="str">
        <f t="shared" si="52"/>
        <v>N</v>
      </c>
      <c r="AF62" s="137" t="str">
        <f t="shared" si="53"/>
        <v>Y</v>
      </c>
      <c r="AG62" s="137" t="str">
        <f t="shared" si="54"/>
        <v>N</v>
      </c>
      <c r="AH62" s="137">
        <f>'D Data'!D62</f>
        <v>16.25</v>
      </c>
      <c r="AI62" s="137">
        <f>'D Data'!I62</f>
        <v>25.19</v>
      </c>
      <c r="AJ62" s="137">
        <f>'D Data'!N62</f>
        <v>23.14</v>
      </c>
      <c r="AK62" s="137">
        <f>'D Data'!S62</f>
        <v>22</v>
      </c>
      <c r="AL62" s="137">
        <f>'D Data'!X62</f>
        <v>23.21</v>
      </c>
      <c r="AM62" s="137" t="str">
        <f t="shared" si="55"/>
        <v>N</v>
      </c>
      <c r="AN62" s="137" t="str">
        <f t="shared" si="56"/>
        <v>Y</v>
      </c>
      <c r="AO62" s="137" t="str">
        <f t="shared" si="57"/>
        <v>Y</v>
      </c>
      <c r="AP62" s="137" t="str">
        <f t="shared" si="58"/>
        <v>N</v>
      </c>
      <c r="AQ62" s="139">
        <f t="shared" si="59"/>
        <v>-35.490273918221519</v>
      </c>
      <c r="AR62" s="139">
        <f t="shared" si="60"/>
        <v>8.8591184096802102</v>
      </c>
      <c r="AS62" s="139">
        <f t="shared" si="61"/>
        <v>5.1818181818181843</v>
      </c>
      <c r="AT62" s="139">
        <f t="shared" si="62"/>
        <v>-5.2132701421800975</v>
      </c>
      <c r="AU62" s="137" t="str">
        <f t="shared" si="63"/>
        <v>N</v>
      </c>
      <c r="AV62" s="137" t="str">
        <f t="shared" si="64"/>
        <v>Y</v>
      </c>
      <c r="AW62" s="137" t="str">
        <f t="shared" si="65"/>
        <v>Y</v>
      </c>
    </row>
    <row r="63" spans="1:49" x14ac:dyDescent="0.3">
      <c r="A63" s="137" t="str">
        <f>'D Data'!A63</f>
        <v>HINDPETRO</v>
      </c>
      <c r="B63" s="137">
        <f>'D Data'!B63</f>
        <v>183.63</v>
      </c>
      <c r="C63" s="137">
        <f>'D Data'!G63</f>
        <v>178.79</v>
      </c>
      <c r="D63" s="137">
        <f>'D Data'!L63</f>
        <v>176.9</v>
      </c>
      <c r="E63" s="137">
        <f>'D Data'!Q63</f>
        <v>175.51</v>
      </c>
      <c r="F63" s="137">
        <f>'D Data'!V63</f>
        <v>177.25</v>
      </c>
      <c r="G63" s="137" t="str">
        <f t="shared" si="33"/>
        <v>Y</v>
      </c>
      <c r="H63" s="137" t="str">
        <f t="shared" si="34"/>
        <v>Y</v>
      </c>
      <c r="I63" s="137" t="str">
        <f t="shared" si="35"/>
        <v>Y</v>
      </c>
      <c r="J63" s="137" t="str">
        <f t="shared" si="36"/>
        <v>N</v>
      </c>
      <c r="K63" s="139">
        <f t="shared" si="37"/>
        <v>2.7070865260920653</v>
      </c>
      <c r="L63" s="139">
        <f t="shared" si="38"/>
        <v>1.068400226116442</v>
      </c>
      <c r="M63" s="139">
        <f t="shared" si="39"/>
        <v>0.79197766509031664</v>
      </c>
      <c r="N63" s="139">
        <f t="shared" si="40"/>
        <v>-0.9816643159379459</v>
      </c>
      <c r="O63" s="137" t="str">
        <f t="shared" si="41"/>
        <v>Y</v>
      </c>
      <c r="P63" s="137" t="str">
        <f t="shared" si="42"/>
        <v>Y</v>
      </c>
      <c r="Q63" s="137" t="str">
        <f t="shared" si="43"/>
        <v>Y</v>
      </c>
      <c r="R63" s="137">
        <f>'D Data'!C63</f>
        <v>1516874</v>
      </c>
      <c r="S63" s="137">
        <f>'D Data'!H63</f>
        <v>1189227</v>
      </c>
      <c r="T63" s="137">
        <f>'D Data'!M63</f>
        <v>1985097</v>
      </c>
      <c r="U63" s="137">
        <f>'D Data'!R63</f>
        <v>2253568</v>
      </c>
      <c r="V63" s="137">
        <f>'D Data'!W63</f>
        <v>4598247</v>
      </c>
      <c r="W63" s="137" t="str">
        <f t="shared" si="44"/>
        <v>Y</v>
      </c>
      <c r="X63" s="137" t="str">
        <f t="shared" si="45"/>
        <v>N</v>
      </c>
      <c r="Y63" s="137" t="str">
        <f t="shared" si="46"/>
        <v>N</v>
      </c>
      <c r="Z63" s="137" t="str">
        <f t="shared" si="47"/>
        <v>N</v>
      </c>
      <c r="AA63" s="139">
        <f t="shared" si="48"/>
        <v>27.551258086134943</v>
      </c>
      <c r="AB63" s="139">
        <f t="shared" si="49"/>
        <v>-40.09224738136222</v>
      </c>
      <c r="AC63" s="139">
        <f t="shared" si="50"/>
        <v>-11.913152831421106</v>
      </c>
      <c r="AD63" s="139">
        <f t="shared" si="51"/>
        <v>-50.990714504897191</v>
      </c>
      <c r="AE63" s="137" t="str">
        <f t="shared" si="52"/>
        <v>Y</v>
      </c>
      <c r="AF63" s="137" t="str">
        <f t="shared" si="53"/>
        <v>N</v>
      </c>
      <c r="AG63" s="137" t="str">
        <f t="shared" si="54"/>
        <v>Y</v>
      </c>
      <c r="AH63" s="137">
        <f>'D Data'!D63</f>
        <v>24.22</v>
      </c>
      <c r="AI63" s="137">
        <f>'D Data'!I63</f>
        <v>21.2</v>
      </c>
      <c r="AJ63" s="137">
        <f>'D Data'!N63</f>
        <v>28.89</v>
      </c>
      <c r="AK63" s="137">
        <f>'D Data'!S63</f>
        <v>27.46</v>
      </c>
      <c r="AL63" s="137">
        <f>'D Data'!X63</f>
        <v>40.71</v>
      </c>
      <c r="AM63" s="137" t="str">
        <f t="shared" si="55"/>
        <v>Y</v>
      </c>
      <c r="AN63" s="137" t="str">
        <f t="shared" si="56"/>
        <v>N</v>
      </c>
      <c r="AO63" s="137" t="str">
        <f t="shared" si="57"/>
        <v>Y</v>
      </c>
      <c r="AP63" s="137" t="str">
        <f t="shared" si="58"/>
        <v>N</v>
      </c>
      <c r="AQ63" s="139">
        <f t="shared" si="59"/>
        <v>14.245283018867925</v>
      </c>
      <c r="AR63" s="139">
        <f t="shared" si="60"/>
        <v>-26.618206992038772</v>
      </c>
      <c r="AS63" s="139">
        <f t="shared" si="61"/>
        <v>5.2075746540422418</v>
      </c>
      <c r="AT63" s="139">
        <f t="shared" si="62"/>
        <v>-32.547285679194296</v>
      </c>
      <c r="AU63" s="137" t="str">
        <f t="shared" si="63"/>
        <v>Y</v>
      </c>
      <c r="AV63" s="137" t="str">
        <f t="shared" si="64"/>
        <v>N</v>
      </c>
      <c r="AW63" s="137" t="str">
        <f t="shared" si="65"/>
        <v>Y</v>
      </c>
    </row>
    <row r="64" spans="1:49" x14ac:dyDescent="0.3">
      <c r="A64" s="137" t="str">
        <f>'D Data'!A64</f>
        <v>HINDUNILVR</v>
      </c>
      <c r="B64" s="137">
        <f>'D Data'!B64</f>
        <v>1979.43</v>
      </c>
      <c r="C64" s="137">
        <f>'D Data'!G64</f>
        <v>1978.75</v>
      </c>
      <c r="D64" s="137">
        <f>'D Data'!L64</f>
        <v>1993.53</v>
      </c>
      <c r="E64" s="137">
        <f>'D Data'!Q64</f>
        <v>1988.52</v>
      </c>
      <c r="F64" s="137">
        <f>'D Data'!V64</f>
        <v>2007.96</v>
      </c>
      <c r="G64" s="137" t="str">
        <f t="shared" si="33"/>
        <v>Y</v>
      </c>
      <c r="H64" s="137" t="str">
        <f t="shared" si="34"/>
        <v>N</v>
      </c>
      <c r="I64" s="137" t="str">
        <f t="shared" si="35"/>
        <v>Y</v>
      </c>
      <c r="J64" s="137" t="str">
        <f t="shared" si="36"/>
        <v>N</v>
      </c>
      <c r="K64" s="139">
        <f t="shared" si="37"/>
        <v>3.4365129500950789E-2</v>
      </c>
      <c r="L64" s="139">
        <f t="shared" si="38"/>
        <v>-0.74139842390131938</v>
      </c>
      <c r="M64" s="139">
        <f t="shared" si="39"/>
        <v>0.25194617102166389</v>
      </c>
      <c r="N64" s="139">
        <f t="shared" si="40"/>
        <v>-0.96814677583219066</v>
      </c>
      <c r="O64" s="137" t="str">
        <f t="shared" si="41"/>
        <v>Y</v>
      </c>
      <c r="P64" s="137" t="str">
        <f t="shared" si="42"/>
        <v>N</v>
      </c>
      <c r="Q64" s="137" t="str">
        <f t="shared" si="43"/>
        <v>Y</v>
      </c>
      <c r="R64" s="137">
        <f>'D Data'!C64</f>
        <v>3290428</v>
      </c>
      <c r="S64" s="137">
        <f>'D Data'!H64</f>
        <v>2402967</v>
      </c>
      <c r="T64" s="137">
        <f>'D Data'!M64</f>
        <v>1979287</v>
      </c>
      <c r="U64" s="137">
        <f>'D Data'!R64</f>
        <v>3390822</v>
      </c>
      <c r="V64" s="137">
        <f>'D Data'!W64</f>
        <v>5220095</v>
      </c>
      <c r="W64" s="137" t="str">
        <f t="shared" si="44"/>
        <v>Y</v>
      </c>
      <c r="X64" s="137" t="str">
        <f t="shared" si="45"/>
        <v>Y</v>
      </c>
      <c r="Y64" s="137" t="str">
        <f t="shared" si="46"/>
        <v>N</v>
      </c>
      <c r="Z64" s="137" t="str">
        <f t="shared" si="47"/>
        <v>N</v>
      </c>
      <c r="AA64" s="139">
        <f t="shared" si="48"/>
        <v>36.931884624299876</v>
      </c>
      <c r="AB64" s="139">
        <f t="shared" si="49"/>
        <v>21.405688007853332</v>
      </c>
      <c r="AC64" s="139">
        <f t="shared" si="50"/>
        <v>-41.628106695072759</v>
      </c>
      <c r="AD64" s="139">
        <f t="shared" si="51"/>
        <v>-35.042906307260694</v>
      </c>
      <c r="AE64" s="137" t="str">
        <f t="shared" si="52"/>
        <v>Y</v>
      </c>
      <c r="AF64" s="137" t="str">
        <f t="shared" si="53"/>
        <v>Y</v>
      </c>
      <c r="AG64" s="137" t="str">
        <f t="shared" si="54"/>
        <v>N</v>
      </c>
      <c r="AH64" s="137">
        <f>'D Data'!D64</f>
        <v>61.62</v>
      </c>
      <c r="AI64" s="137">
        <f>'D Data'!I64</f>
        <v>56.38</v>
      </c>
      <c r="AJ64" s="137">
        <f>'D Data'!N64</f>
        <v>50.4</v>
      </c>
      <c r="AK64" s="137">
        <f>'D Data'!S64</f>
        <v>56.86</v>
      </c>
      <c r="AL64" s="137">
        <f>'D Data'!X64</f>
        <v>68.010000000000005</v>
      </c>
      <c r="AM64" s="137" t="str">
        <f t="shared" si="55"/>
        <v>Y</v>
      </c>
      <c r="AN64" s="137" t="str">
        <f t="shared" si="56"/>
        <v>Y</v>
      </c>
      <c r="AO64" s="137" t="str">
        <f t="shared" si="57"/>
        <v>N</v>
      </c>
      <c r="AP64" s="137" t="str">
        <f t="shared" si="58"/>
        <v>N</v>
      </c>
      <c r="AQ64" s="139">
        <f t="shared" si="59"/>
        <v>9.294075913444475</v>
      </c>
      <c r="AR64" s="139">
        <f t="shared" si="60"/>
        <v>11.865079365079373</v>
      </c>
      <c r="AS64" s="139">
        <f t="shared" si="61"/>
        <v>-11.361238128737252</v>
      </c>
      <c r="AT64" s="139">
        <f t="shared" si="62"/>
        <v>-16.394647845905023</v>
      </c>
      <c r="AU64" s="137" t="str">
        <f t="shared" si="63"/>
        <v>N</v>
      </c>
      <c r="AV64" s="137" t="str">
        <f t="shared" si="64"/>
        <v>Y</v>
      </c>
      <c r="AW64" s="137" t="str">
        <f t="shared" si="65"/>
        <v>Y</v>
      </c>
    </row>
    <row r="65" spans="1:49" x14ac:dyDescent="0.3">
      <c r="A65" s="137" t="str">
        <f>'D Data'!A65</f>
        <v>IBULHSGFIN</v>
      </c>
      <c r="B65" s="137">
        <f>'D Data'!B65</f>
        <v>118.46</v>
      </c>
      <c r="C65" s="137">
        <f>'D Data'!G65</f>
        <v>123.78</v>
      </c>
      <c r="D65" s="137">
        <f>'D Data'!L65</f>
        <v>123</v>
      </c>
      <c r="E65" s="137">
        <f>'D Data'!Q65</f>
        <v>121.55</v>
      </c>
      <c r="F65" s="137">
        <f>'D Data'!V65</f>
        <v>121.78</v>
      </c>
      <c r="G65" s="137" t="str">
        <f t="shared" si="33"/>
        <v>N</v>
      </c>
      <c r="H65" s="137" t="str">
        <f t="shared" si="34"/>
        <v>Y</v>
      </c>
      <c r="I65" s="137" t="str">
        <f t="shared" si="35"/>
        <v>Y</v>
      </c>
      <c r="J65" s="137" t="str">
        <f t="shared" si="36"/>
        <v>N</v>
      </c>
      <c r="K65" s="139">
        <f t="shared" si="37"/>
        <v>-4.297947972208763</v>
      </c>
      <c r="L65" s="139">
        <f t="shared" si="38"/>
        <v>0.63414634146341553</v>
      </c>
      <c r="M65" s="139">
        <f t="shared" si="39"/>
        <v>1.1929247223364894</v>
      </c>
      <c r="N65" s="139">
        <f t="shared" si="40"/>
        <v>-0.18886516669404171</v>
      </c>
      <c r="O65" s="137" t="str">
        <f t="shared" si="41"/>
        <v>N</v>
      </c>
      <c r="P65" s="137" t="str">
        <f t="shared" si="42"/>
        <v>N</v>
      </c>
      <c r="Q65" s="137" t="str">
        <f t="shared" si="43"/>
        <v>Y</v>
      </c>
      <c r="R65" s="137">
        <f>'D Data'!C65</f>
        <v>2298837</v>
      </c>
      <c r="S65" s="137">
        <f>'D Data'!H65</f>
        <v>1438674</v>
      </c>
      <c r="T65" s="137">
        <f>'D Data'!M65</f>
        <v>2113735</v>
      </c>
      <c r="U65" s="137">
        <f>'D Data'!R65</f>
        <v>1449217</v>
      </c>
      <c r="V65" s="137">
        <f>'D Data'!W65</f>
        <v>3398082</v>
      </c>
      <c r="W65" s="137" t="str">
        <f t="shared" si="44"/>
        <v>Y</v>
      </c>
      <c r="X65" s="137" t="str">
        <f t="shared" si="45"/>
        <v>N</v>
      </c>
      <c r="Y65" s="137" t="str">
        <f t="shared" si="46"/>
        <v>Y</v>
      </c>
      <c r="Z65" s="137" t="str">
        <f t="shared" si="47"/>
        <v>N</v>
      </c>
      <c r="AA65" s="139">
        <f t="shared" si="48"/>
        <v>59.788596999737251</v>
      </c>
      <c r="AB65" s="139">
        <f t="shared" si="49"/>
        <v>-31.936879504762892</v>
      </c>
      <c r="AC65" s="139">
        <f t="shared" si="50"/>
        <v>45.853588524009865</v>
      </c>
      <c r="AD65" s="139">
        <f t="shared" si="51"/>
        <v>-57.351912049208934</v>
      </c>
      <c r="AE65" s="137" t="str">
        <f t="shared" si="52"/>
        <v>Y</v>
      </c>
      <c r="AF65" s="137" t="str">
        <f t="shared" si="53"/>
        <v>N</v>
      </c>
      <c r="AG65" s="137" t="str">
        <f t="shared" si="54"/>
        <v>Y</v>
      </c>
      <c r="AH65" s="137">
        <f>'D Data'!D65</f>
        <v>10.98</v>
      </c>
      <c r="AI65" s="137">
        <f>'D Data'!I65</f>
        <v>11.68</v>
      </c>
      <c r="AJ65" s="137">
        <f>'D Data'!N65</f>
        <v>10.61</v>
      </c>
      <c r="AK65" s="137">
        <f>'D Data'!S65</f>
        <v>6.12</v>
      </c>
      <c r="AL65" s="137">
        <f>'D Data'!X65</f>
        <v>11.76</v>
      </c>
      <c r="AM65" s="137" t="str">
        <f t="shared" si="55"/>
        <v>N</v>
      </c>
      <c r="AN65" s="137" t="str">
        <f t="shared" si="56"/>
        <v>Y</v>
      </c>
      <c r="AO65" s="137" t="str">
        <f t="shared" si="57"/>
        <v>Y</v>
      </c>
      <c r="AP65" s="137" t="str">
        <f t="shared" si="58"/>
        <v>N</v>
      </c>
      <c r="AQ65" s="139">
        <f t="shared" si="59"/>
        <v>-5.9931506849315008</v>
      </c>
      <c r="AR65" s="139">
        <f t="shared" si="60"/>
        <v>10.084825636192276</v>
      </c>
      <c r="AS65" s="139">
        <f t="shared" si="61"/>
        <v>73.366013071895409</v>
      </c>
      <c r="AT65" s="139">
        <f t="shared" si="62"/>
        <v>-47.959183673469383</v>
      </c>
      <c r="AU65" s="137" t="str">
        <f t="shared" si="63"/>
        <v>N</v>
      </c>
      <c r="AV65" s="137" t="str">
        <f t="shared" si="64"/>
        <v>N</v>
      </c>
      <c r="AW65" s="137" t="str">
        <f t="shared" si="65"/>
        <v>Y</v>
      </c>
    </row>
    <row r="66" spans="1:49" x14ac:dyDescent="0.3">
      <c r="A66" s="137" t="str">
        <f>'D Data'!A66</f>
        <v>ICICIBANK</v>
      </c>
      <c r="B66" s="137">
        <f>'D Data'!B66</f>
        <v>292.56</v>
      </c>
      <c r="C66" s="137">
        <f>'D Data'!G66</f>
        <v>307.94</v>
      </c>
      <c r="D66" s="137">
        <f>'D Data'!L66</f>
        <v>302.95999999999998</v>
      </c>
      <c r="E66" s="137">
        <f>'D Data'!Q66</f>
        <v>303.93</v>
      </c>
      <c r="F66" s="137">
        <f>'D Data'!V66</f>
        <v>301.14999999999998</v>
      </c>
      <c r="G66" s="137" t="str">
        <f t="shared" si="33"/>
        <v>N</v>
      </c>
      <c r="H66" s="137" t="str">
        <f t="shared" si="34"/>
        <v>Y</v>
      </c>
      <c r="I66" s="137" t="str">
        <f t="shared" si="35"/>
        <v>N</v>
      </c>
      <c r="J66" s="137" t="str">
        <f t="shared" si="36"/>
        <v>Y</v>
      </c>
      <c r="K66" s="139">
        <f t="shared" si="37"/>
        <v>-4.9944794440475402</v>
      </c>
      <c r="L66" s="139">
        <f t="shared" si="38"/>
        <v>1.6437813572748938</v>
      </c>
      <c r="M66" s="139">
        <f t="shared" si="39"/>
        <v>-0.31915243641628904</v>
      </c>
      <c r="N66" s="139">
        <f t="shared" si="40"/>
        <v>0.923128009297702</v>
      </c>
      <c r="O66" s="137" t="str">
        <f t="shared" si="41"/>
        <v>N</v>
      </c>
      <c r="P66" s="137" t="str">
        <f t="shared" si="42"/>
        <v>Y</v>
      </c>
      <c r="Q66" s="137" t="str">
        <f t="shared" si="43"/>
        <v>N</v>
      </c>
      <c r="R66" s="137">
        <f>'D Data'!C66</f>
        <v>28347870</v>
      </c>
      <c r="S66" s="137">
        <f>'D Data'!H66</f>
        <v>11922114</v>
      </c>
      <c r="T66" s="137">
        <f>'D Data'!M66</f>
        <v>10626620</v>
      </c>
      <c r="U66" s="137">
        <f>'D Data'!R66</f>
        <v>17004256</v>
      </c>
      <c r="V66" s="137">
        <f>'D Data'!W66</f>
        <v>26767293</v>
      </c>
      <c r="W66" s="137" t="str">
        <f t="shared" si="44"/>
        <v>Y</v>
      </c>
      <c r="X66" s="137" t="str">
        <f t="shared" si="45"/>
        <v>Y</v>
      </c>
      <c r="Y66" s="137" t="str">
        <f t="shared" si="46"/>
        <v>N</v>
      </c>
      <c r="Z66" s="137" t="str">
        <f t="shared" si="47"/>
        <v>N</v>
      </c>
      <c r="AA66" s="139">
        <f t="shared" si="48"/>
        <v>137.77553209103687</v>
      </c>
      <c r="AB66" s="139">
        <f t="shared" si="49"/>
        <v>12.191025932987158</v>
      </c>
      <c r="AC66" s="139">
        <f t="shared" si="50"/>
        <v>-37.506116115871222</v>
      </c>
      <c r="AD66" s="139">
        <f t="shared" si="51"/>
        <v>-36.473755489582004</v>
      </c>
      <c r="AE66" s="137" t="str">
        <f t="shared" si="52"/>
        <v>Y</v>
      </c>
      <c r="AF66" s="137" t="str">
        <f t="shared" si="53"/>
        <v>Y</v>
      </c>
      <c r="AG66" s="137" t="str">
        <f t="shared" si="54"/>
        <v>N</v>
      </c>
      <c r="AH66" s="137">
        <f>'D Data'!D66</f>
        <v>35.28</v>
      </c>
      <c r="AI66" s="137">
        <f>'D Data'!I66</f>
        <v>27.68</v>
      </c>
      <c r="AJ66" s="137">
        <f>'D Data'!N66</f>
        <v>25.16</v>
      </c>
      <c r="AK66" s="137">
        <f>'D Data'!S66</f>
        <v>27.5</v>
      </c>
      <c r="AL66" s="137">
        <f>'D Data'!X66</f>
        <v>36.159999999999997</v>
      </c>
      <c r="AM66" s="137" t="str">
        <f t="shared" si="55"/>
        <v>Y</v>
      </c>
      <c r="AN66" s="137" t="str">
        <f t="shared" si="56"/>
        <v>Y</v>
      </c>
      <c r="AO66" s="137" t="str">
        <f t="shared" si="57"/>
        <v>N</v>
      </c>
      <c r="AP66" s="137" t="str">
        <f t="shared" si="58"/>
        <v>N</v>
      </c>
      <c r="AQ66" s="139">
        <f t="shared" si="59"/>
        <v>27.456647398843938</v>
      </c>
      <c r="AR66" s="139">
        <f t="shared" si="60"/>
        <v>10.015898251192368</v>
      </c>
      <c r="AS66" s="139">
        <f t="shared" si="61"/>
        <v>-8.5090909090909097</v>
      </c>
      <c r="AT66" s="139">
        <f t="shared" si="62"/>
        <v>-23.949115044247783</v>
      </c>
      <c r="AU66" s="137" t="str">
        <f t="shared" si="63"/>
        <v>Y</v>
      </c>
      <c r="AV66" s="137" t="str">
        <f t="shared" si="64"/>
        <v>Y</v>
      </c>
      <c r="AW66" s="137" t="str">
        <f t="shared" si="65"/>
        <v>Y</v>
      </c>
    </row>
    <row r="67" spans="1:49" x14ac:dyDescent="0.3">
      <c r="A67" s="137" t="str">
        <f>'D Data'!A67</f>
        <v>ICICIPRULI</v>
      </c>
      <c r="B67" s="137">
        <f>'D Data'!B67</f>
        <v>350.82</v>
      </c>
      <c r="C67" s="137">
        <f>'D Data'!G67</f>
        <v>365.75</v>
      </c>
      <c r="D67" s="137">
        <f>'D Data'!L67</f>
        <v>363.48</v>
      </c>
      <c r="E67" s="137">
        <f>'D Data'!Q67</f>
        <v>364.55</v>
      </c>
      <c r="F67" s="137">
        <f>'D Data'!V67</f>
        <v>367.24</v>
      </c>
      <c r="G67" s="137" t="str">
        <f t="shared" si="33"/>
        <v>N</v>
      </c>
      <c r="H67" s="137" t="str">
        <f t="shared" si="34"/>
        <v>Y</v>
      </c>
      <c r="I67" s="137" t="str">
        <f t="shared" si="35"/>
        <v>N</v>
      </c>
      <c r="J67" s="137" t="str">
        <f t="shared" si="36"/>
        <v>N</v>
      </c>
      <c r="K67" s="139">
        <f t="shared" si="37"/>
        <v>-4.0820232399179783</v>
      </c>
      <c r="L67" s="139">
        <f t="shared" si="38"/>
        <v>0.62451854297347364</v>
      </c>
      <c r="M67" s="139">
        <f t="shared" si="39"/>
        <v>-0.29351254971882956</v>
      </c>
      <c r="N67" s="139">
        <f t="shared" si="40"/>
        <v>-0.73249101405075634</v>
      </c>
      <c r="O67" s="137" t="str">
        <f t="shared" si="41"/>
        <v>N</v>
      </c>
      <c r="P67" s="137" t="str">
        <f t="shared" si="42"/>
        <v>Y</v>
      </c>
      <c r="Q67" s="137" t="str">
        <f t="shared" si="43"/>
        <v>Y</v>
      </c>
      <c r="R67" s="137">
        <f>'D Data'!C67</f>
        <v>1621827</v>
      </c>
      <c r="S67" s="137">
        <f>'D Data'!H67</f>
        <v>2860405</v>
      </c>
      <c r="T67" s="137">
        <f>'D Data'!M67</f>
        <v>2116099</v>
      </c>
      <c r="U67" s="137">
        <f>'D Data'!R67</f>
        <v>488786</v>
      </c>
      <c r="V67" s="137">
        <f>'D Data'!W67</f>
        <v>858398</v>
      </c>
      <c r="W67" s="137" t="str">
        <f t="shared" si="44"/>
        <v>N</v>
      </c>
      <c r="X67" s="137" t="str">
        <f t="shared" si="45"/>
        <v>Y</v>
      </c>
      <c r="Y67" s="137" t="str">
        <f t="shared" si="46"/>
        <v>Y</v>
      </c>
      <c r="Z67" s="137" t="str">
        <f t="shared" si="47"/>
        <v>N</v>
      </c>
      <c r="AA67" s="139">
        <f t="shared" si="48"/>
        <v>-43.300791321508669</v>
      </c>
      <c r="AB67" s="139">
        <f t="shared" si="49"/>
        <v>35.173496136050346</v>
      </c>
      <c r="AC67" s="139">
        <f t="shared" si="50"/>
        <v>332.92954380853786</v>
      </c>
      <c r="AD67" s="139">
        <f t="shared" si="51"/>
        <v>-43.058348225415251</v>
      </c>
      <c r="AE67" s="137" t="str">
        <f t="shared" si="52"/>
        <v>N</v>
      </c>
      <c r="AF67" s="137" t="str">
        <f t="shared" si="53"/>
        <v>N</v>
      </c>
      <c r="AG67" s="137" t="str">
        <f t="shared" si="54"/>
        <v>Y</v>
      </c>
      <c r="AH67" s="137">
        <f>'D Data'!D67</f>
        <v>39.119999999999997</v>
      </c>
      <c r="AI67" s="137">
        <f>'D Data'!I67</f>
        <v>63.56</v>
      </c>
      <c r="AJ67" s="137">
        <f>'D Data'!N67</f>
        <v>64.959999999999994</v>
      </c>
      <c r="AK67" s="137">
        <f>'D Data'!S67</f>
        <v>29.97</v>
      </c>
      <c r="AL67" s="137">
        <f>'D Data'!X67</f>
        <v>38.97</v>
      </c>
      <c r="AM67" s="137" t="str">
        <f t="shared" si="55"/>
        <v>N</v>
      </c>
      <c r="AN67" s="137" t="str">
        <f t="shared" si="56"/>
        <v>N</v>
      </c>
      <c r="AO67" s="137" t="str">
        <f t="shared" si="57"/>
        <v>Y</v>
      </c>
      <c r="AP67" s="137" t="str">
        <f t="shared" si="58"/>
        <v>N</v>
      </c>
      <c r="AQ67" s="139">
        <f t="shared" si="59"/>
        <v>-38.451856513530529</v>
      </c>
      <c r="AR67" s="139">
        <f t="shared" si="60"/>
        <v>-2.1551724137930903</v>
      </c>
      <c r="AS67" s="139">
        <f t="shared" si="61"/>
        <v>116.75008341675006</v>
      </c>
      <c r="AT67" s="139">
        <f t="shared" si="62"/>
        <v>-23.09468822170901</v>
      </c>
      <c r="AU67" s="137" t="str">
        <f t="shared" si="63"/>
        <v>N</v>
      </c>
      <c r="AV67" s="137" t="str">
        <f t="shared" si="64"/>
        <v>N</v>
      </c>
      <c r="AW67" s="137" t="str">
        <f t="shared" si="65"/>
        <v>Y</v>
      </c>
    </row>
    <row r="68" spans="1:49" x14ac:dyDescent="0.3">
      <c r="A68" s="137" t="str">
        <f>'D Data'!A68</f>
        <v>IDEA</v>
      </c>
      <c r="B68" s="137">
        <f>'D Data'!B68</f>
        <v>5.5</v>
      </c>
      <c r="C68" s="137">
        <f>'D Data'!G68</f>
        <v>5.61</v>
      </c>
      <c r="D68" s="137">
        <f>'D Data'!L68</f>
        <v>5.7</v>
      </c>
      <c r="E68" s="137">
        <f>'D Data'!Q68</f>
        <v>5.18</v>
      </c>
      <c r="F68" s="137">
        <f>'D Data'!V68</f>
        <v>4.79</v>
      </c>
      <c r="G68" s="137" t="str">
        <f t="shared" ref="G68:G131" si="66">IF(B68&gt;=C68,"Y","N")</f>
        <v>N</v>
      </c>
      <c r="H68" s="137" t="str">
        <f t="shared" ref="H68:H131" si="67">IF(C68&gt;=D68,"Y","N")</f>
        <v>N</v>
      </c>
      <c r="I68" s="137" t="str">
        <f t="shared" ref="I68:I131" si="68">IF(D68&gt;=E68,"Y","N")</f>
        <v>Y</v>
      </c>
      <c r="J68" s="137" t="str">
        <f t="shared" ref="J68:J131" si="69">IF(E68&gt;=F68,"Y","N")</f>
        <v>Y</v>
      </c>
      <c r="K68" s="139">
        <f t="shared" ref="K68:K131" si="70">(B68-C68)/C68*100</f>
        <v>-1.9607843137254957</v>
      </c>
      <c r="L68" s="139">
        <f t="shared" ref="L68:L131" si="71">(C68-D68)/D68*100</f>
        <v>-1.5789473684210502</v>
      </c>
      <c r="M68" s="139">
        <f t="shared" ref="M68:M131" si="72">(D68-E68)/E68*100</f>
        <v>10.038610038610047</v>
      </c>
      <c r="N68" s="139">
        <f t="shared" ref="N68:N131" si="73">(E68-F68)/F68*100</f>
        <v>8.1419624217118933</v>
      </c>
      <c r="O68" s="137" t="str">
        <f t="shared" ref="O68:O131" si="74">IF(K68&gt;=L68,"Y","N")</f>
        <v>N</v>
      </c>
      <c r="P68" s="137" t="str">
        <f t="shared" ref="P68:P131" si="75">IF(L68&gt;=M68,"Y","N")</f>
        <v>N</v>
      </c>
      <c r="Q68" s="137" t="str">
        <f t="shared" ref="Q68:Q131" si="76">IF(M68&gt;=N68,"Y","N")</f>
        <v>Y</v>
      </c>
      <c r="R68" s="137">
        <f>'D Data'!C68</f>
        <v>78218698</v>
      </c>
      <c r="S68" s="137">
        <f>'D Data'!H68</f>
        <v>123331169</v>
      </c>
      <c r="T68" s="137">
        <f>'D Data'!M68</f>
        <v>152752945</v>
      </c>
      <c r="U68" s="137">
        <f>'D Data'!R68</f>
        <v>278723518</v>
      </c>
      <c r="V68" s="137">
        <f>'D Data'!W68</f>
        <v>105945562</v>
      </c>
      <c r="W68" s="137" t="str">
        <f t="shared" ref="W68:W131" si="77">IF(R68&gt;=S68,"Y","N")</f>
        <v>N</v>
      </c>
      <c r="X68" s="137" t="str">
        <f t="shared" ref="X68:X131" si="78">IF(S68&gt;=T68,"Y","N")</f>
        <v>N</v>
      </c>
      <c r="Y68" s="137" t="str">
        <f t="shared" ref="Y68:Y131" si="79">IF(T68&gt;=U68,"Y","N")</f>
        <v>N</v>
      </c>
      <c r="Z68" s="137" t="str">
        <f t="shared" ref="Z68:Z131" si="80">IF(U68&gt;=V68,"Y","N")</f>
        <v>Y</v>
      </c>
      <c r="AA68" s="139">
        <f t="shared" ref="AA68:AA131" si="81">(R68-S68)/S68*100</f>
        <v>-36.578321089294143</v>
      </c>
      <c r="AB68" s="139">
        <f t="shared" ref="AB68:AB131" si="82">(S68-T68)/T68*100</f>
        <v>-19.261020466741247</v>
      </c>
      <c r="AC68" s="139">
        <f t="shared" ref="AC68:AC131" si="83">(T68-U68)/U68*100</f>
        <v>-45.195530647686496</v>
      </c>
      <c r="AD68" s="139">
        <f t="shared" ref="AD68:AD131" si="84">(U68-V68)/V68*100</f>
        <v>163.08182498479738</v>
      </c>
      <c r="AE68" s="137" t="str">
        <f t="shared" ref="AE68:AE131" si="85">IF(AA68&gt;=AB68,"Y","N")</f>
        <v>N</v>
      </c>
      <c r="AF68" s="137" t="str">
        <f t="shared" ref="AF68:AF131" si="86">IF(AB68&gt;=AC68,"Y","N")</f>
        <v>Y</v>
      </c>
      <c r="AG68" s="137" t="str">
        <f t="shared" ref="AG68:AG131" si="87">IF(AC68&gt;=AD68,"Y","N")</f>
        <v>N</v>
      </c>
      <c r="AH68" s="137">
        <f>'D Data'!D68</f>
        <v>22.31</v>
      </c>
      <c r="AI68" s="137">
        <f>'D Data'!I68</f>
        <v>30.79</v>
      </c>
      <c r="AJ68" s="137">
        <f>'D Data'!N68</f>
        <v>30.27</v>
      </c>
      <c r="AK68" s="137">
        <f>'D Data'!S68</f>
        <v>31.56</v>
      </c>
      <c r="AL68" s="137">
        <f>'D Data'!X68</f>
        <v>30.3</v>
      </c>
      <c r="AM68" s="137" t="str">
        <f t="shared" ref="AM68:AM131" si="88">IF(AH68&gt;=AI68,"Y","N")</f>
        <v>N</v>
      </c>
      <c r="AN68" s="137" t="str">
        <f t="shared" ref="AN68:AN131" si="89">IF(AI68&gt;=AJ68,"Y","N")</f>
        <v>Y</v>
      </c>
      <c r="AO68" s="137" t="str">
        <f t="shared" ref="AO68:AO131" si="90">IF(AJ68&gt;=AK68,"Y","N")</f>
        <v>N</v>
      </c>
      <c r="AP68" s="137" t="str">
        <f t="shared" ref="AP68:AP131" si="91">IF(AK68&gt;=AL68,"Y","N")</f>
        <v>Y</v>
      </c>
      <c r="AQ68" s="139">
        <f t="shared" ref="AQ68:AQ131" si="92">(AH68-AI68)/AI68*100</f>
        <v>-27.541409548554729</v>
      </c>
      <c r="AR68" s="139">
        <f t="shared" ref="AR68:AR131" si="93">(AI68-AJ68)/AJ68*100</f>
        <v>1.7178724810042931</v>
      </c>
      <c r="AS68" s="139">
        <f t="shared" ref="AS68:AS131" si="94">(AJ68-AK68)/AK68*100</f>
        <v>-4.0874524714828873</v>
      </c>
      <c r="AT68" s="139">
        <f t="shared" ref="AT68:AT131" si="95">(AK68-AL68)/AL68*100</f>
        <v>4.1584158415841515</v>
      </c>
      <c r="AU68" s="137" t="str">
        <f t="shared" ref="AU68:AU131" si="96">IF(AQ68&gt;=AR68,"Y","N")</f>
        <v>N</v>
      </c>
      <c r="AV68" s="137" t="str">
        <f t="shared" ref="AV68:AV131" si="97">IF(AR68&gt;=AS68,"Y","N")</f>
        <v>Y</v>
      </c>
      <c r="AW68" s="137" t="str">
        <f t="shared" ref="AW68:AW131" si="98">IF(AS68&gt;=AT68,"Y","N")</f>
        <v>N</v>
      </c>
    </row>
    <row r="69" spans="1:49" x14ac:dyDescent="0.3">
      <c r="A69" s="137" t="str">
        <f>'D Data'!A69</f>
        <v>IDFCFIRSTB</v>
      </c>
      <c r="B69" s="137">
        <f>'D Data'!B69</f>
        <v>18.829999999999998</v>
      </c>
      <c r="C69" s="137">
        <f>'D Data'!G69</f>
        <v>19.190000000000001</v>
      </c>
      <c r="D69" s="137">
        <f>'D Data'!L69</f>
        <v>19.36</v>
      </c>
      <c r="E69" s="137">
        <f>'D Data'!Q69</f>
        <v>19.84</v>
      </c>
      <c r="F69" s="137">
        <f>'D Data'!V69</f>
        <v>20</v>
      </c>
      <c r="G69" s="137" t="str">
        <f t="shared" si="66"/>
        <v>N</v>
      </c>
      <c r="H69" s="137" t="str">
        <f t="shared" si="67"/>
        <v>N</v>
      </c>
      <c r="I69" s="137" t="str">
        <f t="shared" si="68"/>
        <v>N</v>
      </c>
      <c r="J69" s="137" t="str">
        <f t="shared" si="69"/>
        <v>N</v>
      </c>
      <c r="K69" s="139">
        <f t="shared" si="70"/>
        <v>-1.8759770713913653</v>
      </c>
      <c r="L69" s="139">
        <f t="shared" si="71"/>
        <v>-0.87809917355370948</v>
      </c>
      <c r="M69" s="139">
        <f t="shared" si="72"/>
        <v>-2.4193548387096793</v>
      </c>
      <c r="N69" s="139">
        <f t="shared" si="73"/>
        <v>-0.80000000000000071</v>
      </c>
      <c r="O69" s="137" t="str">
        <f t="shared" si="74"/>
        <v>N</v>
      </c>
      <c r="P69" s="137" t="str">
        <f t="shared" si="75"/>
        <v>Y</v>
      </c>
      <c r="Q69" s="137" t="str">
        <f t="shared" si="76"/>
        <v>N</v>
      </c>
      <c r="R69" s="137">
        <f>'D Data'!C69</f>
        <v>14824514</v>
      </c>
      <c r="S69" s="137">
        <f>'D Data'!H69</f>
        <v>12409206</v>
      </c>
      <c r="T69" s="137">
        <f>'D Data'!M69</f>
        <v>8494767</v>
      </c>
      <c r="U69" s="137">
        <f>'D Data'!R69</f>
        <v>5895736</v>
      </c>
      <c r="V69" s="137">
        <f>'D Data'!W69</f>
        <v>9154183</v>
      </c>
      <c r="W69" s="137" t="str">
        <f t="shared" si="77"/>
        <v>Y</v>
      </c>
      <c r="X69" s="137" t="str">
        <f t="shared" si="78"/>
        <v>Y</v>
      </c>
      <c r="Y69" s="137" t="str">
        <f t="shared" si="79"/>
        <v>Y</v>
      </c>
      <c r="Z69" s="137" t="str">
        <f t="shared" si="80"/>
        <v>N</v>
      </c>
      <c r="AA69" s="139">
        <f t="shared" si="81"/>
        <v>19.463839991051803</v>
      </c>
      <c r="AB69" s="139">
        <f t="shared" si="82"/>
        <v>46.080592910906212</v>
      </c>
      <c r="AC69" s="139">
        <f t="shared" si="83"/>
        <v>44.083232356401304</v>
      </c>
      <c r="AD69" s="139">
        <f t="shared" si="84"/>
        <v>-35.595169989500974</v>
      </c>
      <c r="AE69" s="137" t="str">
        <f t="shared" si="85"/>
        <v>N</v>
      </c>
      <c r="AF69" s="137" t="str">
        <f t="shared" si="86"/>
        <v>Y</v>
      </c>
      <c r="AG69" s="137" t="str">
        <f t="shared" si="87"/>
        <v>Y</v>
      </c>
      <c r="AH69" s="137">
        <f>'D Data'!D69</f>
        <v>33.11</v>
      </c>
      <c r="AI69" s="137">
        <f>'D Data'!I69</f>
        <v>37.85</v>
      </c>
      <c r="AJ69" s="137">
        <f>'D Data'!N69</f>
        <v>28.69</v>
      </c>
      <c r="AK69" s="137">
        <f>'D Data'!S69</f>
        <v>24.86</v>
      </c>
      <c r="AL69" s="137">
        <f>'D Data'!X69</f>
        <v>30.65</v>
      </c>
      <c r="AM69" s="137" t="str">
        <f t="shared" si="88"/>
        <v>N</v>
      </c>
      <c r="AN69" s="137" t="str">
        <f t="shared" si="89"/>
        <v>Y</v>
      </c>
      <c r="AO69" s="137" t="str">
        <f t="shared" si="90"/>
        <v>Y</v>
      </c>
      <c r="AP69" s="137" t="str">
        <f t="shared" si="91"/>
        <v>N</v>
      </c>
      <c r="AQ69" s="139">
        <f t="shared" si="92"/>
        <v>-12.523117569352712</v>
      </c>
      <c r="AR69" s="139">
        <f t="shared" si="93"/>
        <v>31.927500871383756</v>
      </c>
      <c r="AS69" s="139">
        <f t="shared" si="94"/>
        <v>15.406275140788422</v>
      </c>
      <c r="AT69" s="139">
        <f t="shared" si="95"/>
        <v>-18.890701468189231</v>
      </c>
      <c r="AU69" s="137" t="str">
        <f t="shared" si="96"/>
        <v>N</v>
      </c>
      <c r="AV69" s="137" t="str">
        <f t="shared" si="97"/>
        <v>Y</v>
      </c>
      <c r="AW69" s="137" t="str">
        <f t="shared" si="98"/>
        <v>Y</v>
      </c>
    </row>
    <row r="70" spans="1:49" x14ac:dyDescent="0.3">
      <c r="A70" s="137" t="str">
        <f>'D Data'!A70</f>
        <v>IGL</v>
      </c>
      <c r="B70" s="137">
        <f>'D Data'!B70</f>
        <v>449.51</v>
      </c>
      <c r="C70" s="137">
        <f>'D Data'!G70</f>
        <v>457.42</v>
      </c>
      <c r="D70" s="137">
        <f>'D Data'!L70</f>
        <v>456.72</v>
      </c>
      <c r="E70" s="137">
        <f>'D Data'!Q70</f>
        <v>454.02</v>
      </c>
      <c r="F70" s="137">
        <f>'D Data'!V70</f>
        <v>450.07</v>
      </c>
      <c r="G70" s="137" t="str">
        <f t="shared" si="66"/>
        <v>N</v>
      </c>
      <c r="H70" s="137" t="str">
        <f t="shared" si="67"/>
        <v>Y</v>
      </c>
      <c r="I70" s="137" t="str">
        <f t="shared" si="68"/>
        <v>Y</v>
      </c>
      <c r="J70" s="137" t="str">
        <f t="shared" si="69"/>
        <v>Y</v>
      </c>
      <c r="K70" s="139">
        <f t="shared" si="70"/>
        <v>-1.7292641336189991</v>
      </c>
      <c r="L70" s="139">
        <f t="shared" si="71"/>
        <v>0.15326677176387909</v>
      </c>
      <c r="M70" s="139">
        <f t="shared" si="72"/>
        <v>0.5946874587022698</v>
      </c>
      <c r="N70" s="139">
        <f t="shared" si="73"/>
        <v>0.87764125580465002</v>
      </c>
      <c r="O70" s="137" t="str">
        <f t="shared" si="74"/>
        <v>N</v>
      </c>
      <c r="P70" s="137" t="str">
        <f t="shared" si="75"/>
        <v>N</v>
      </c>
      <c r="Q70" s="137" t="str">
        <f t="shared" si="76"/>
        <v>N</v>
      </c>
      <c r="R70" s="137">
        <f>'D Data'!C70</f>
        <v>896720</v>
      </c>
      <c r="S70" s="137">
        <f>'D Data'!H70</f>
        <v>1029937</v>
      </c>
      <c r="T70" s="137">
        <f>'D Data'!M70</f>
        <v>808004</v>
      </c>
      <c r="U70" s="137">
        <f>'D Data'!R70</f>
        <v>1336521</v>
      </c>
      <c r="V70" s="137">
        <f>'D Data'!W70</f>
        <v>701085</v>
      </c>
      <c r="W70" s="137" t="str">
        <f t="shared" si="77"/>
        <v>N</v>
      </c>
      <c r="X70" s="137" t="str">
        <f t="shared" si="78"/>
        <v>Y</v>
      </c>
      <c r="Y70" s="137" t="str">
        <f t="shared" si="79"/>
        <v>N</v>
      </c>
      <c r="Z70" s="137" t="str">
        <f t="shared" si="80"/>
        <v>Y</v>
      </c>
      <c r="AA70" s="139">
        <f t="shared" si="81"/>
        <v>-12.93448045851348</v>
      </c>
      <c r="AB70" s="139">
        <f t="shared" si="82"/>
        <v>27.466819471190735</v>
      </c>
      <c r="AC70" s="139">
        <f t="shared" si="83"/>
        <v>-39.544234621079653</v>
      </c>
      <c r="AD70" s="139">
        <f t="shared" si="84"/>
        <v>90.636085496052544</v>
      </c>
      <c r="AE70" s="137" t="str">
        <f t="shared" si="85"/>
        <v>N</v>
      </c>
      <c r="AF70" s="137" t="str">
        <f t="shared" si="86"/>
        <v>Y</v>
      </c>
      <c r="AG70" s="137" t="str">
        <f t="shared" si="87"/>
        <v>N</v>
      </c>
      <c r="AH70" s="137">
        <f>'D Data'!D70</f>
        <v>40.99</v>
      </c>
      <c r="AI70" s="137">
        <f>'D Data'!I70</f>
        <v>46.86</v>
      </c>
      <c r="AJ70" s="137">
        <f>'D Data'!N70</f>
        <v>39.22</v>
      </c>
      <c r="AK70" s="137">
        <f>'D Data'!S70</f>
        <v>37.840000000000003</v>
      </c>
      <c r="AL70" s="137">
        <f>'D Data'!X70</f>
        <v>31.63</v>
      </c>
      <c r="AM70" s="137" t="str">
        <f t="shared" si="88"/>
        <v>N</v>
      </c>
      <c r="AN70" s="137" t="str">
        <f t="shared" si="89"/>
        <v>Y</v>
      </c>
      <c r="AO70" s="137" t="str">
        <f t="shared" si="90"/>
        <v>Y</v>
      </c>
      <c r="AP70" s="137" t="str">
        <f t="shared" si="91"/>
        <v>Y</v>
      </c>
      <c r="AQ70" s="139">
        <f t="shared" si="92"/>
        <v>-12.526675202731536</v>
      </c>
      <c r="AR70" s="139">
        <f t="shared" si="93"/>
        <v>19.479857215706275</v>
      </c>
      <c r="AS70" s="139">
        <f t="shared" si="94"/>
        <v>3.646934460887937</v>
      </c>
      <c r="AT70" s="139">
        <f t="shared" si="95"/>
        <v>19.633259563705359</v>
      </c>
      <c r="AU70" s="137" t="str">
        <f t="shared" si="96"/>
        <v>N</v>
      </c>
      <c r="AV70" s="137" t="str">
        <f t="shared" si="97"/>
        <v>Y</v>
      </c>
      <c r="AW70" s="137" t="str">
        <f t="shared" si="98"/>
        <v>N</v>
      </c>
    </row>
    <row r="71" spans="1:49" x14ac:dyDescent="0.3">
      <c r="A71" s="137" t="str">
        <f>'D Data'!A71</f>
        <v>INDIGO</v>
      </c>
      <c r="B71" s="137">
        <f>'D Data'!B71</f>
        <v>986.54</v>
      </c>
      <c r="C71" s="137">
        <f>'D Data'!G71</f>
        <v>991.7</v>
      </c>
      <c r="D71" s="137">
        <f>'D Data'!L71</f>
        <v>909.88</v>
      </c>
      <c r="E71" s="137">
        <f>'D Data'!Q71</f>
        <v>912.68</v>
      </c>
      <c r="F71" s="137">
        <f>'D Data'!V71</f>
        <v>897.71</v>
      </c>
      <c r="G71" s="137" t="str">
        <f t="shared" si="66"/>
        <v>N</v>
      </c>
      <c r="H71" s="137" t="str">
        <f t="shared" si="67"/>
        <v>Y</v>
      </c>
      <c r="I71" s="137" t="str">
        <f t="shared" si="68"/>
        <v>N</v>
      </c>
      <c r="J71" s="137" t="str">
        <f t="shared" si="69"/>
        <v>Y</v>
      </c>
      <c r="K71" s="139">
        <f t="shared" si="70"/>
        <v>-0.52031864475144518</v>
      </c>
      <c r="L71" s="139">
        <f t="shared" si="71"/>
        <v>8.9923946014859162</v>
      </c>
      <c r="M71" s="139">
        <f t="shared" si="72"/>
        <v>-0.3067887978261773</v>
      </c>
      <c r="N71" s="139">
        <f t="shared" si="73"/>
        <v>1.667576388811522</v>
      </c>
      <c r="O71" s="137" t="str">
        <f t="shared" si="74"/>
        <v>N</v>
      </c>
      <c r="P71" s="137" t="str">
        <f t="shared" si="75"/>
        <v>Y</v>
      </c>
      <c r="Q71" s="137" t="str">
        <f t="shared" si="76"/>
        <v>N</v>
      </c>
      <c r="R71" s="137">
        <f>'D Data'!C71</f>
        <v>596233</v>
      </c>
      <c r="S71" s="137">
        <f>'D Data'!H71</f>
        <v>2204450</v>
      </c>
      <c r="T71" s="137">
        <f>'D Data'!M71</f>
        <v>467952</v>
      </c>
      <c r="U71" s="137">
        <f>'D Data'!R71</f>
        <v>252037</v>
      </c>
      <c r="V71" s="137">
        <f>'D Data'!W71</f>
        <v>1165864</v>
      </c>
      <c r="W71" s="137" t="str">
        <f t="shared" si="77"/>
        <v>N</v>
      </c>
      <c r="X71" s="137" t="str">
        <f t="shared" si="78"/>
        <v>Y</v>
      </c>
      <c r="Y71" s="137" t="str">
        <f t="shared" si="79"/>
        <v>Y</v>
      </c>
      <c r="Z71" s="137" t="str">
        <f t="shared" si="80"/>
        <v>N</v>
      </c>
      <c r="AA71" s="139">
        <f t="shared" si="81"/>
        <v>-72.953208283245246</v>
      </c>
      <c r="AB71" s="139">
        <f t="shared" si="82"/>
        <v>371.08464115977705</v>
      </c>
      <c r="AC71" s="139">
        <f t="shared" si="83"/>
        <v>85.6679773207902</v>
      </c>
      <c r="AD71" s="139">
        <f t="shared" si="84"/>
        <v>-78.381955356714002</v>
      </c>
      <c r="AE71" s="137" t="str">
        <f t="shared" si="85"/>
        <v>N</v>
      </c>
      <c r="AF71" s="137" t="str">
        <f t="shared" si="86"/>
        <v>Y</v>
      </c>
      <c r="AG71" s="137" t="str">
        <f t="shared" si="87"/>
        <v>Y</v>
      </c>
      <c r="AH71" s="137">
        <f>'D Data'!D71</f>
        <v>10.88</v>
      </c>
      <c r="AI71" s="137">
        <f>'D Data'!I71</f>
        <v>15.05</v>
      </c>
      <c r="AJ71" s="137">
        <f>'D Data'!N71</f>
        <v>24.91</v>
      </c>
      <c r="AK71" s="137">
        <f>'D Data'!S71</f>
        <v>6.28</v>
      </c>
      <c r="AL71" s="137">
        <f>'D Data'!X71</f>
        <v>16.22</v>
      </c>
      <c r="AM71" s="137" t="str">
        <f t="shared" si="88"/>
        <v>N</v>
      </c>
      <c r="AN71" s="137" t="str">
        <f t="shared" si="89"/>
        <v>N</v>
      </c>
      <c r="AO71" s="137" t="str">
        <f t="shared" si="90"/>
        <v>Y</v>
      </c>
      <c r="AP71" s="137" t="str">
        <f t="shared" si="91"/>
        <v>N</v>
      </c>
      <c r="AQ71" s="139">
        <f t="shared" si="92"/>
        <v>-27.707641196013288</v>
      </c>
      <c r="AR71" s="139">
        <f t="shared" si="93"/>
        <v>-39.582496989160973</v>
      </c>
      <c r="AS71" s="139">
        <f t="shared" si="94"/>
        <v>296.65605095541395</v>
      </c>
      <c r="AT71" s="139">
        <f t="shared" si="95"/>
        <v>-61.282367447595554</v>
      </c>
      <c r="AU71" s="137" t="str">
        <f t="shared" si="96"/>
        <v>Y</v>
      </c>
      <c r="AV71" s="137" t="str">
        <f t="shared" si="97"/>
        <v>N</v>
      </c>
      <c r="AW71" s="137" t="str">
        <f t="shared" si="98"/>
        <v>Y</v>
      </c>
    </row>
    <row r="72" spans="1:49" x14ac:dyDescent="0.3">
      <c r="A72" s="137" t="str">
        <f>'D Data'!A72</f>
        <v>INDUSINDBK</v>
      </c>
      <c r="B72" s="137">
        <f>'D Data'!B72</f>
        <v>339.97</v>
      </c>
      <c r="C72" s="137">
        <f>'D Data'!G72</f>
        <v>354.58</v>
      </c>
      <c r="D72" s="137">
        <f>'D Data'!L72</f>
        <v>357.67</v>
      </c>
      <c r="E72" s="137">
        <f>'D Data'!Q72</f>
        <v>373.93</v>
      </c>
      <c r="F72" s="137">
        <f>'D Data'!V72</f>
        <v>387.11</v>
      </c>
      <c r="G72" s="137" t="str">
        <f t="shared" si="66"/>
        <v>N</v>
      </c>
      <c r="H72" s="137" t="str">
        <f t="shared" si="67"/>
        <v>N</v>
      </c>
      <c r="I72" s="137" t="str">
        <f t="shared" si="68"/>
        <v>N</v>
      </c>
      <c r="J72" s="137" t="str">
        <f t="shared" si="69"/>
        <v>N</v>
      </c>
      <c r="K72" s="139">
        <f t="shared" si="70"/>
        <v>-4.1203677590388512</v>
      </c>
      <c r="L72" s="139">
        <f t="shared" si="71"/>
        <v>-0.86392484692594618</v>
      </c>
      <c r="M72" s="139">
        <f t="shared" si="72"/>
        <v>-4.3484074559409489</v>
      </c>
      <c r="N72" s="139">
        <f t="shared" si="73"/>
        <v>-3.4047170055023135</v>
      </c>
      <c r="O72" s="137" t="str">
        <f t="shared" si="74"/>
        <v>N</v>
      </c>
      <c r="P72" s="137" t="str">
        <f t="shared" si="75"/>
        <v>Y</v>
      </c>
      <c r="Q72" s="137" t="str">
        <f t="shared" si="76"/>
        <v>N</v>
      </c>
      <c r="R72" s="137">
        <f>'D Data'!C72</f>
        <v>3391288</v>
      </c>
      <c r="S72" s="137">
        <f>'D Data'!H72</f>
        <v>5897333</v>
      </c>
      <c r="T72" s="137">
        <f>'D Data'!M72</f>
        <v>6731540</v>
      </c>
      <c r="U72" s="137">
        <f>'D Data'!R72</f>
        <v>3152272</v>
      </c>
      <c r="V72" s="137">
        <f>'D Data'!W72</f>
        <v>5786390</v>
      </c>
      <c r="W72" s="137" t="str">
        <f t="shared" si="77"/>
        <v>N</v>
      </c>
      <c r="X72" s="137" t="str">
        <f t="shared" si="78"/>
        <v>N</v>
      </c>
      <c r="Y72" s="137" t="str">
        <f t="shared" si="79"/>
        <v>Y</v>
      </c>
      <c r="Z72" s="137" t="str">
        <f t="shared" si="80"/>
        <v>N</v>
      </c>
      <c r="AA72" s="139">
        <f t="shared" si="81"/>
        <v>-42.49454795922157</v>
      </c>
      <c r="AB72" s="139">
        <f t="shared" si="82"/>
        <v>-12.392513451602456</v>
      </c>
      <c r="AC72" s="139">
        <f t="shared" si="83"/>
        <v>113.54565849647493</v>
      </c>
      <c r="AD72" s="139">
        <f t="shared" si="84"/>
        <v>-45.522648836321089</v>
      </c>
      <c r="AE72" s="137" t="str">
        <f t="shared" si="85"/>
        <v>N</v>
      </c>
      <c r="AF72" s="137" t="str">
        <f t="shared" si="86"/>
        <v>N</v>
      </c>
      <c r="AG72" s="137" t="str">
        <f t="shared" si="87"/>
        <v>Y</v>
      </c>
      <c r="AH72" s="137">
        <f>'D Data'!D72</f>
        <v>12.13</v>
      </c>
      <c r="AI72" s="137">
        <f>'D Data'!I72</f>
        <v>23.08</v>
      </c>
      <c r="AJ72" s="137">
        <f>'D Data'!N72</f>
        <v>22.64</v>
      </c>
      <c r="AK72" s="137">
        <f>'D Data'!S72</f>
        <v>10.95</v>
      </c>
      <c r="AL72" s="137">
        <f>'D Data'!X72</f>
        <v>22.8</v>
      </c>
      <c r="AM72" s="137" t="str">
        <f t="shared" si="88"/>
        <v>N</v>
      </c>
      <c r="AN72" s="137" t="str">
        <f t="shared" si="89"/>
        <v>Y</v>
      </c>
      <c r="AO72" s="137" t="str">
        <f t="shared" si="90"/>
        <v>Y</v>
      </c>
      <c r="AP72" s="137" t="str">
        <f t="shared" si="91"/>
        <v>N</v>
      </c>
      <c r="AQ72" s="139">
        <f t="shared" si="92"/>
        <v>-47.443674176776426</v>
      </c>
      <c r="AR72" s="139">
        <f t="shared" si="93"/>
        <v>1.9434628975264916</v>
      </c>
      <c r="AS72" s="139">
        <f t="shared" si="94"/>
        <v>106.75799086757993</v>
      </c>
      <c r="AT72" s="139">
        <f t="shared" si="95"/>
        <v>-51.973684210526315</v>
      </c>
      <c r="AU72" s="137" t="str">
        <f t="shared" si="96"/>
        <v>N</v>
      </c>
      <c r="AV72" s="137" t="str">
        <f t="shared" si="97"/>
        <v>N</v>
      </c>
      <c r="AW72" s="137" t="str">
        <f t="shared" si="98"/>
        <v>Y</v>
      </c>
    </row>
    <row r="73" spans="1:49" x14ac:dyDescent="0.3">
      <c r="A73" s="137" t="str">
        <f>'D Data'!A73</f>
        <v>INFRATEL</v>
      </c>
      <c r="B73" s="137">
        <f>'D Data'!B73</f>
        <v>207.83</v>
      </c>
      <c r="C73" s="137">
        <f>'D Data'!G73</f>
        <v>206.9</v>
      </c>
      <c r="D73" s="137">
        <f>'D Data'!L73</f>
        <v>203.5</v>
      </c>
      <c r="E73" s="137">
        <f>'D Data'!Q73</f>
        <v>214.9</v>
      </c>
      <c r="F73" s="137">
        <f>'D Data'!V73</f>
        <v>206.9</v>
      </c>
      <c r="G73" s="137" t="str">
        <f t="shared" si="66"/>
        <v>Y</v>
      </c>
      <c r="H73" s="137" t="str">
        <f t="shared" si="67"/>
        <v>Y</v>
      </c>
      <c r="I73" s="137" t="str">
        <f t="shared" si="68"/>
        <v>N</v>
      </c>
      <c r="J73" s="137" t="str">
        <f t="shared" si="69"/>
        <v>Y</v>
      </c>
      <c r="K73" s="139">
        <f t="shared" si="70"/>
        <v>0.44949250845819566</v>
      </c>
      <c r="L73" s="139">
        <f t="shared" si="71"/>
        <v>1.6707616707616735</v>
      </c>
      <c r="M73" s="139">
        <f t="shared" si="72"/>
        <v>-5.3047929269427669</v>
      </c>
      <c r="N73" s="139">
        <f t="shared" si="73"/>
        <v>3.8666022232962782</v>
      </c>
      <c r="O73" s="137" t="str">
        <f t="shared" si="74"/>
        <v>N</v>
      </c>
      <c r="P73" s="137" t="str">
        <f t="shared" si="75"/>
        <v>Y</v>
      </c>
      <c r="Q73" s="137" t="str">
        <f t="shared" si="76"/>
        <v>N</v>
      </c>
      <c r="R73" s="137">
        <f>'D Data'!C73</f>
        <v>1893029</v>
      </c>
      <c r="S73" s="137">
        <f>'D Data'!H73</f>
        <v>2510028</v>
      </c>
      <c r="T73" s="137">
        <f>'D Data'!M73</f>
        <v>2965945</v>
      </c>
      <c r="U73" s="137">
        <f>'D Data'!R73</f>
        <v>2204808</v>
      </c>
      <c r="V73" s="137">
        <f>'D Data'!W73</f>
        <v>1562038</v>
      </c>
      <c r="W73" s="137" t="str">
        <f t="shared" si="77"/>
        <v>N</v>
      </c>
      <c r="X73" s="137" t="str">
        <f t="shared" si="78"/>
        <v>N</v>
      </c>
      <c r="Y73" s="137" t="str">
        <f t="shared" si="79"/>
        <v>Y</v>
      </c>
      <c r="Z73" s="137" t="str">
        <f t="shared" si="80"/>
        <v>Y</v>
      </c>
      <c r="AA73" s="139">
        <f t="shared" si="81"/>
        <v>-24.581359251769303</v>
      </c>
      <c r="AB73" s="139">
        <f t="shared" si="82"/>
        <v>-15.371728066434137</v>
      </c>
      <c r="AC73" s="139">
        <f t="shared" si="83"/>
        <v>34.521690777609656</v>
      </c>
      <c r="AD73" s="139">
        <f t="shared" si="84"/>
        <v>41.149447068509218</v>
      </c>
      <c r="AE73" s="137" t="str">
        <f t="shared" si="85"/>
        <v>N</v>
      </c>
      <c r="AF73" s="137" t="str">
        <f t="shared" si="86"/>
        <v>N</v>
      </c>
      <c r="AG73" s="137" t="str">
        <f t="shared" si="87"/>
        <v>N</v>
      </c>
      <c r="AH73" s="137">
        <f>'D Data'!D73</f>
        <v>17.7</v>
      </c>
      <c r="AI73" s="137">
        <f>'D Data'!I73</f>
        <v>18.649999999999999</v>
      </c>
      <c r="AJ73" s="137">
        <f>'D Data'!N73</f>
        <v>13.28</v>
      </c>
      <c r="AK73" s="137">
        <f>'D Data'!S73</f>
        <v>14.36</v>
      </c>
      <c r="AL73" s="137">
        <f>'D Data'!X73</f>
        <v>10.06</v>
      </c>
      <c r="AM73" s="137" t="str">
        <f t="shared" si="88"/>
        <v>N</v>
      </c>
      <c r="AN73" s="137" t="str">
        <f t="shared" si="89"/>
        <v>Y</v>
      </c>
      <c r="AO73" s="137" t="str">
        <f t="shared" si="90"/>
        <v>N</v>
      </c>
      <c r="AP73" s="137" t="str">
        <f t="shared" si="91"/>
        <v>Y</v>
      </c>
      <c r="AQ73" s="139">
        <f t="shared" si="92"/>
        <v>-5.0938337801608542</v>
      </c>
      <c r="AR73" s="139">
        <f t="shared" si="93"/>
        <v>40.436746987951807</v>
      </c>
      <c r="AS73" s="139">
        <f t="shared" si="94"/>
        <v>-7.5208913649025071</v>
      </c>
      <c r="AT73" s="139">
        <f t="shared" si="95"/>
        <v>42.743538767395613</v>
      </c>
      <c r="AU73" s="137" t="str">
        <f t="shared" si="96"/>
        <v>N</v>
      </c>
      <c r="AV73" s="137" t="str">
        <f t="shared" si="97"/>
        <v>Y</v>
      </c>
      <c r="AW73" s="137" t="str">
        <f t="shared" si="98"/>
        <v>N</v>
      </c>
    </row>
    <row r="74" spans="1:49" x14ac:dyDescent="0.3">
      <c r="A74" s="137" t="str">
        <f>'D Data'!A74</f>
        <v>INFY</v>
      </c>
      <c r="B74" s="137">
        <f>'D Data'!B74</f>
        <v>688.38</v>
      </c>
      <c r="C74" s="137">
        <f>'D Data'!G74</f>
        <v>672.37</v>
      </c>
      <c r="D74" s="137">
        <f>'D Data'!L74</f>
        <v>666.46</v>
      </c>
      <c r="E74" s="137">
        <f>'D Data'!Q74</f>
        <v>668.12</v>
      </c>
      <c r="F74" s="137">
        <f>'D Data'!V74</f>
        <v>663.53</v>
      </c>
      <c r="G74" s="137" t="str">
        <f t="shared" si="66"/>
        <v>Y</v>
      </c>
      <c r="H74" s="137" t="str">
        <f t="shared" si="67"/>
        <v>Y</v>
      </c>
      <c r="I74" s="137" t="str">
        <f t="shared" si="68"/>
        <v>N</v>
      </c>
      <c r="J74" s="137" t="str">
        <f t="shared" si="69"/>
        <v>Y</v>
      </c>
      <c r="K74" s="139">
        <f t="shared" si="70"/>
        <v>2.3811294376608103</v>
      </c>
      <c r="L74" s="139">
        <f t="shared" si="71"/>
        <v>0.88677490021906302</v>
      </c>
      <c r="M74" s="139">
        <f t="shared" si="72"/>
        <v>-0.24845836077350894</v>
      </c>
      <c r="N74" s="139">
        <f t="shared" si="73"/>
        <v>0.69175470589122301</v>
      </c>
      <c r="O74" s="137" t="str">
        <f t="shared" si="74"/>
        <v>Y</v>
      </c>
      <c r="P74" s="137" t="str">
        <f t="shared" si="75"/>
        <v>Y</v>
      </c>
      <c r="Q74" s="137" t="str">
        <f t="shared" si="76"/>
        <v>N</v>
      </c>
      <c r="R74" s="137">
        <f>'D Data'!C74</f>
        <v>4330805</v>
      </c>
      <c r="S74" s="137">
        <f>'D Data'!H74</f>
        <v>3469480</v>
      </c>
      <c r="T74" s="137">
        <f>'D Data'!M74</f>
        <v>2267162</v>
      </c>
      <c r="U74" s="137">
        <f>'D Data'!R74</f>
        <v>1988018</v>
      </c>
      <c r="V74" s="137">
        <f>'D Data'!W74</f>
        <v>3755434</v>
      </c>
      <c r="W74" s="137" t="str">
        <f t="shared" si="77"/>
        <v>Y</v>
      </c>
      <c r="X74" s="137" t="str">
        <f t="shared" si="78"/>
        <v>Y</v>
      </c>
      <c r="Y74" s="137" t="str">
        <f t="shared" si="79"/>
        <v>Y</v>
      </c>
      <c r="Z74" s="137" t="str">
        <f t="shared" si="80"/>
        <v>N</v>
      </c>
      <c r="AA74" s="139">
        <f t="shared" si="81"/>
        <v>24.825766397269909</v>
      </c>
      <c r="AB74" s="139">
        <f t="shared" si="82"/>
        <v>53.031852157013923</v>
      </c>
      <c r="AC74" s="139">
        <f t="shared" si="83"/>
        <v>14.041321557450686</v>
      </c>
      <c r="AD74" s="139">
        <f t="shared" si="84"/>
        <v>-47.062896059416836</v>
      </c>
      <c r="AE74" s="137" t="str">
        <f t="shared" si="85"/>
        <v>N</v>
      </c>
      <c r="AF74" s="137" t="str">
        <f t="shared" si="86"/>
        <v>Y</v>
      </c>
      <c r="AG74" s="137" t="str">
        <f t="shared" si="87"/>
        <v>Y</v>
      </c>
      <c r="AH74" s="137">
        <f>'D Data'!D74</f>
        <v>36.49</v>
      </c>
      <c r="AI74" s="137">
        <f>'D Data'!I74</f>
        <v>48.09</v>
      </c>
      <c r="AJ74" s="137">
        <f>'D Data'!N74</f>
        <v>39.119999999999997</v>
      </c>
      <c r="AK74" s="137">
        <f>'D Data'!S74</f>
        <v>33.68</v>
      </c>
      <c r="AL74" s="137">
        <f>'D Data'!X74</f>
        <v>35.99</v>
      </c>
      <c r="AM74" s="137" t="str">
        <f t="shared" si="88"/>
        <v>N</v>
      </c>
      <c r="AN74" s="137" t="str">
        <f t="shared" si="89"/>
        <v>Y</v>
      </c>
      <c r="AO74" s="137" t="str">
        <f t="shared" si="90"/>
        <v>Y</v>
      </c>
      <c r="AP74" s="137" t="str">
        <f t="shared" si="91"/>
        <v>N</v>
      </c>
      <c r="AQ74" s="139">
        <f t="shared" si="92"/>
        <v>-24.121438968600543</v>
      </c>
      <c r="AR74" s="139">
        <f t="shared" si="93"/>
        <v>22.929447852760752</v>
      </c>
      <c r="AS74" s="139">
        <f t="shared" si="94"/>
        <v>16.15201900237529</v>
      </c>
      <c r="AT74" s="139">
        <f t="shared" si="95"/>
        <v>-6.4184495693248191</v>
      </c>
      <c r="AU74" s="137" t="str">
        <f t="shared" si="96"/>
        <v>N</v>
      </c>
      <c r="AV74" s="137" t="str">
        <f t="shared" si="97"/>
        <v>Y</v>
      </c>
      <c r="AW74" s="137" t="str">
        <f t="shared" si="98"/>
        <v>Y</v>
      </c>
    </row>
    <row r="75" spans="1:49" x14ac:dyDescent="0.3">
      <c r="A75" s="137" t="str">
        <f>'D Data'!A75</f>
        <v>IOC</v>
      </c>
      <c r="B75" s="137">
        <f>'D Data'!B75</f>
        <v>74.67</v>
      </c>
      <c r="C75" s="137">
        <f>'D Data'!G75</f>
        <v>74.17</v>
      </c>
      <c r="D75" s="137">
        <f>'D Data'!L75</f>
        <v>73.63</v>
      </c>
      <c r="E75" s="137">
        <f>'D Data'!Q75</f>
        <v>72.56</v>
      </c>
      <c r="F75" s="137">
        <f>'D Data'!V75</f>
        <v>72.599999999999994</v>
      </c>
      <c r="G75" s="137" t="str">
        <f t="shared" si="66"/>
        <v>Y</v>
      </c>
      <c r="H75" s="137" t="str">
        <f t="shared" si="67"/>
        <v>Y</v>
      </c>
      <c r="I75" s="137" t="str">
        <f t="shared" si="68"/>
        <v>Y</v>
      </c>
      <c r="J75" s="137" t="str">
        <f t="shared" si="69"/>
        <v>N</v>
      </c>
      <c r="K75" s="139">
        <f t="shared" si="70"/>
        <v>0.67412700552784144</v>
      </c>
      <c r="L75" s="139">
        <f t="shared" si="71"/>
        <v>0.73339671329621936</v>
      </c>
      <c r="M75" s="139">
        <f t="shared" si="72"/>
        <v>1.4746416758544558</v>
      </c>
      <c r="N75" s="139">
        <f t="shared" si="73"/>
        <v>-5.5096418732771414E-2</v>
      </c>
      <c r="O75" s="137" t="str">
        <f t="shared" si="74"/>
        <v>N</v>
      </c>
      <c r="P75" s="137" t="str">
        <f t="shared" si="75"/>
        <v>N</v>
      </c>
      <c r="Q75" s="137" t="str">
        <f t="shared" si="76"/>
        <v>Y</v>
      </c>
      <c r="R75" s="137">
        <f>'D Data'!C75</f>
        <v>3322934</v>
      </c>
      <c r="S75" s="137">
        <f>'D Data'!H75</f>
        <v>2467492</v>
      </c>
      <c r="T75" s="137">
        <f>'D Data'!M75</f>
        <v>3250128</v>
      </c>
      <c r="U75" s="137">
        <f>'D Data'!R75</f>
        <v>3420734</v>
      </c>
      <c r="V75" s="137">
        <f>'D Data'!W75</f>
        <v>7289080</v>
      </c>
      <c r="W75" s="137" t="str">
        <f t="shared" si="77"/>
        <v>Y</v>
      </c>
      <c r="X75" s="137" t="str">
        <f t="shared" si="78"/>
        <v>N</v>
      </c>
      <c r="Y75" s="137" t="str">
        <f t="shared" si="79"/>
        <v>N</v>
      </c>
      <c r="Z75" s="137" t="str">
        <f t="shared" si="80"/>
        <v>N</v>
      </c>
      <c r="AA75" s="139">
        <f t="shared" si="81"/>
        <v>34.668481194670541</v>
      </c>
      <c r="AB75" s="139">
        <f t="shared" si="82"/>
        <v>-24.080159304495087</v>
      </c>
      <c r="AC75" s="139">
        <f t="shared" si="83"/>
        <v>-4.9874091349985124</v>
      </c>
      <c r="AD75" s="139">
        <f t="shared" si="84"/>
        <v>-53.070428641200266</v>
      </c>
      <c r="AE75" s="137" t="str">
        <f t="shared" si="85"/>
        <v>Y</v>
      </c>
      <c r="AF75" s="137" t="str">
        <f t="shared" si="86"/>
        <v>N</v>
      </c>
      <c r="AG75" s="137" t="str">
        <f t="shared" si="87"/>
        <v>Y</v>
      </c>
      <c r="AH75" s="137">
        <f>'D Data'!D75</f>
        <v>22.95</v>
      </c>
      <c r="AI75" s="137">
        <f>'D Data'!I75</f>
        <v>24.09</v>
      </c>
      <c r="AJ75" s="137">
        <f>'D Data'!N75</f>
        <v>25.14</v>
      </c>
      <c r="AK75" s="137">
        <f>'D Data'!S75</f>
        <v>27.58</v>
      </c>
      <c r="AL75" s="137">
        <f>'D Data'!X75</f>
        <v>41.18</v>
      </c>
      <c r="AM75" s="137" t="str">
        <f t="shared" si="88"/>
        <v>N</v>
      </c>
      <c r="AN75" s="137" t="str">
        <f t="shared" si="89"/>
        <v>N</v>
      </c>
      <c r="AO75" s="137" t="str">
        <f t="shared" si="90"/>
        <v>N</v>
      </c>
      <c r="AP75" s="137" t="str">
        <f t="shared" si="91"/>
        <v>N</v>
      </c>
      <c r="AQ75" s="139">
        <f t="shared" si="92"/>
        <v>-4.7322540473225425</v>
      </c>
      <c r="AR75" s="139">
        <f t="shared" si="93"/>
        <v>-4.176610978520289</v>
      </c>
      <c r="AS75" s="139">
        <f t="shared" si="94"/>
        <v>-8.8469905728788909</v>
      </c>
      <c r="AT75" s="139">
        <f t="shared" si="95"/>
        <v>-33.025740650801367</v>
      </c>
      <c r="AU75" s="137" t="str">
        <f t="shared" si="96"/>
        <v>N</v>
      </c>
      <c r="AV75" s="137" t="str">
        <f t="shared" si="97"/>
        <v>Y</v>
      </c>
      <c r="AW75" s="137" t="str">
        <f t="shared" si="98"/>
        <v>Y</v>
      </c>
    </row>
    <row r="76" spans="1:49" x14ac:dyDescent="0.3">
      <c r="A76" s="137" t="str">
        <f>'D Data'!A76</f>
        <v>ITC</v>
      </c>
      <c r="B76" s="137">
        <f>'D Data'!B76</f>
        <v>187.26</v>
      </c>
      <c r="C76" s="137">
        <f>'D Data'!G76</f>
        <v>184.33</v>
      </c>
      <c r="D76" s="137">
        <f>'D Data'!L76</f>
        <v>175.24</v>
      </c>
      <c r="E76" s="137">
        <f>'D Data'!Q76</f>
        <v>168.99</v>
      </c>
      <c r="F76" s="137">
        <f>'D Data'!V76</f>
        <v>165.59</v>
      </c>
      <c r="G76" s="137" t="str">
        <f t="shared" si="66"/>
        <v>Y</v>
      </c>
      <c r="H76" s="137" t="str">
        <f t="shared" si="67"/>
        <v>Y</v>
      </c>
      <c r="I76" s="137" t="str">
        <f t="shared" si="68"/>
        <v>Y</v>
      </c>
      <c r="J76" s="137" t="str">
        <f t="shared" si="69"/>
        <v>Y</v>
      </c>
      <c r="K76" s="139">
        <f t="shared" si="70"/>
        <v>1.5895404980198438</v>
      </c>
      <c r="L76" s="139">
        <f t="shared" si="71"/>
        <v>5.1871718785665388</v>
      </c>
      <c r="M76" s="139">
        <f t="shared" si="72"/>
        <v>3.6984436948931885</v>
      </c>
      <c r="N76" s="139">
        <f t="shared" si="73"/>
        <v>2.0532640859955342</v>
      </c>
      <c r="O76" s="137" t="str">
        <f t="shared" si="74"/>
        <v>N</v>
      </c>
      <c r="P76" s="137" t="str">
        <f t="shared" si="75"/>
        <v>Y</v>
      </c>
      <c r="Q76" s="137" t="str">
        <f t="shared" si="76"/>
        <v>Y</v>
      </c>
      <c r="R76" s="137">
        <f>'D Data'!C76</f>
        <v>7624915</v>
      </c>
      <c r="S76" s="137">
        <f>'D Data'!H76</f>
        <v>19797977</v>
      </c>
      <c r="T76" s="137">
        <f>'D Data'!M76</f>
        <v>8779491</v>
      </c>
      <c r="U76" s="137">
        <f>'D Data'!R76</f>
        <v>7968019</v>
      </c>
      <c r="V76" s="137">
        <f>'D Data'!W76</f>
        <v>7933262</v>
      </c>
      <c r="W76" s="137" t="str">
        <f t="shared" si="77"/>
        <v>N</v>
      </c>
      <c r="X76" s="137" t="str">
        <f t="shared" si="78"/>
        <v>Y</v>
      </c>
      <c r="Y76" s="137" t="str">
        <f t="shared" si="79"/>
        <v>Y</v>
      </c>
      <c r="Z76" s="137" t="str">
        <f t="shared" si="80"/>
        <v>Y</v>
      </c>
      <c r="AA76" s="139">
        <f t="shared" si="81"/>
        <v>-61.486393281495374</v>
      </c>
      <c r="AB76" s="139">
        <f t="shared" si="82"/>
        <v>125.50256045595354</v>
      </c>
      <c r="AC76" s="139">
        <f t="shared" si="83"/>
        <v>10.1841122617805</v>
      </c>
      <c r="AD76" s="139">
        <f t="shared" si="84"/>
        <v>0.43811738475295536</v>
      </c>
      <c r="AE76" s="137" t="str">
        <f t="shared" si="85"/>
        <v>N</v>
      </c>
      <c r="AF76" s="137" t="str">
        <f t="shared" si="86"/>
        <v>Y</v>
      </c>
      <c r="AG76" s="137" t="str">
        <f t="shared" si="87"/>
        <v>Y</v>
      </c>
      <c r="AH76" s="137">
        <f>'D Data'!D76</f>
        <v>19.54</v>
      </c>
      <c r="AI76" s="137">
        <f>'D Data'!I76</f>
        <v>33.909999999999997</v>
      </c>
      <c r="AJ76" s="137">
        <f>'D Data'!N76</f>
        <v>34.67</v>
      </c>
      <c r="AK76" s="137">
        <f>'D Data'!S76</f>
        <v>39.56</v>
      </c>
      <c r="AL76" s="137">
        <f>'D Data'!X76</f>
        <v>38.14</v>
      </c>
      <c r="AM76" s="137" t="str">
        <f t="shared" si="88"/>
        <v>N</v>
      </c>
      <c r="AN76" s="137" t="str">
        <f t="shared" si="89"/>
        <v>N</v>
      </c>
      <c r="AO76" s="137" t="str">
        <f t="shared" si="90"/>
        <v>N</v>
      </c>
      <c r="AP76" s="137" t="str">
        <f t="shared" si="91"/>
        <v>Y</v>
      </c>
      <c r="AQ76" s="139">
        <f t="shared" si="92"/>
        <v>-42.376879976408141</v>
      </c>
      <c r="AR76" s="139">
        <f t="shared" si="93"/>
        <v>-2.1920969137583071</v>
      </c>
      <c r="AS76" s="139">
        <f t="shared" si="94"/>
        <v>-12.360970677451972</v>
      </c>
      <c r="AT76" s="139">
        <f t="shared" si="95"/>
        <v>3.7231253277399103</v>
      </c>
      <c r="AU76" s="137" t="str">
        <f t="shared" si="96"/>
        <v>N</v>
      </c>
      <c r="AV76" s="137" t="str">
        <f t="shared" si="97"/>
        <v>Y</v>
      </c>
      <c r="AW76" s="137" t="str">
        <f t="shared" si="98"/>
        <v>N</v>
      </c>
    </row>
    <row r="77" spans="1:49" x14ac:dyDescent="0.3">
      <c r="A77" s="137" t="str">
        <f>'D Data'!A77</f>
        <v>JINDALSTEL</v>
      </c>
      <c r="B77" s="137">
        <f>'D Data'!B77</f>
        <v>95.04</v>
      </c>
      <c r="C77" s="137">
        <f>'D Data'!G77</f>
        <v>97.06</v>
      </c>
      <c r="D77" s="137">
        <f>'D Data'!L77</f>
        <v>93.61</v>
      </c>
      <c r="E77" s="137">
        <f>'D Data'!Q77</f>
        <v>92.13</v>
      </c>
      <c r="F77" s="137">
        <f>'D Data'!V77</f>
        <v>89.81</v>
      </c>
      <c r="G77" s="137" t="str">
        <f t="shared" si="66"/>
        <v>N</v>
      </c>
      <c r="H77" s="137" t="str">
        <f t="shared" si="67"/>
        <v>Y</v>
      </c>
      <c r="I77" s="137" t="str">
        <f t="shared" si="68"/>
        <v>Y</v>
      </c>
      <c r="J77" s="137" t="str">
        <f t="shared" si="69"/>
        <v>Y</v>
      </c>
      <c r="K77" s="139">
        <f t="shared" si="70"/>
        <v>-2.0811868947043024</v>
      </c>
      <c r="L77" s="139">
        <f t="shared" si="71"/>
        <v>3.6855036855036882</v>
      </c>
      <c r="M77" s="139">
        <f t="shared" si="72"/>
        <v>1.6064257028112494</v>
      </c>
      <c r="N77" s="139">
        <f t="shared" si="73"/>
        <v>2.5832312660060053</v>
      </c>
      <c r="O77" s="137" t="str">
        <f t="shared" si="74"/>
        <v>N</v>
      </c>
      <c r="P77" s="137" t="str">
        <f t="shared" si="75"/>
        <v>Y</v>
      </c>
      <c r="Q77" s="137" t="str">
        <f t="shared" si="76"/>
        <v>N</v>
      </c>
      <c r="R77" s="137">
        <f>'D Data'!C77</f>
        <v>1973274</v>
      </c>
      <c r="S77" s="137">
        <f>'D Data'!H77</f>
        <v>3153474</v>
      </c>
      <c r="T77" s="137">
        <f>'D Data'!M77</f>
        <v>2148402</v>
      </c>
      <c r="U77" s="137">
        <f>'D Data'!R77</f>
        <v>2410649</v>
      </c>
      <c r="V77" s="137">
        <f>'D Data'!W77</f>
        <v>2957742</v>
      </c>
      <c r="W77" s="137" t="str">
        <f t="shared" si="77"/>
        <v>N</v>
      </c>
      <c r="X77" s="137" t="str">
        <f t="shared" si="78"/>
        <v>Y</v>
      </c>
      <c r="Y77" s="137" t="str">
        <f t="shared" si="79"/>
        <v>N</v>
      </c>
      <c r="Z77" s="137" t="str">
        <f t="shared" si="80"/>
        <v>N</v>
      </c>
      <c r="AA77" s="139">
        <f t="shared" si="81"/>
        <v>-37.425391805989207</v>
      </c>
      <c r="AB77" s="139">
        <f t="shared" si="82"/>
        <v>46.782306104723418</v>
      </c>
      <c r="AC77" s="139">
        <f t="shared" si="83"/>
        <v>-10.878688685080242</v>
      </c>
      <c r="AD77" s="139">
        <f t="shared" si="84"/>
        <v>-18.496981819239135</v>
      </c>
      <c r="AE77" s="137" t="str">
        <f t="shared" si="85"/>
        <v>N</v>
      </c>
      <c r="AF77" s="137" t="str">
        <f t="shared" si="86"/>
        <v>Y</v>
      </c>
      <c r="AG77" s="137" t="str">
        <f t="shared" si="87"/>
        <v>Y</v>
      </c>
      <c r="AH77" s="137">
        <f>'D Data'!D77</f>
        <v>10.28</v>
      </c>
      <c r="AI77" s="137">
        <f>'D Data'!I77</f>
        <v>13.58</v>
      </c>
      <c r="AJ77" s="137">
        <f>'D Data'!N77</f>
        <v>14.07</v>
      </c>
      <c r="AK77" s="137">
        <f>'D Data'!S77</f>
        <v>9.6199999999999992</v>
      </c>
      <c r="AL77" s="137">
        <f>'D Data'!X77</f>
        <v>12.47</v>
      </c>
      <c r="AM77" s="137" t="str">
        <f t="shared" si="88"/>
        <v>N</v>
      </c>
      <c r="AN77" s="137" t="str">
        <f t="shared" si="89"/>
        <v>N</v>
      </c>
      <c r="AO77" s="137" t="str">
        <f t="shared" si="90"/>
        <v>Y</v>
      </c>
      <c r="AP77" s="137" t="str">
        <f t="shared" si="91"/>
        <v>N</v>
      </c>
      <c r="AQ77" s="139">
        <f t="shared" si="92"/>
        <v>-24.300441826215028</v>
      </c>
      <c r="AR77" s="139">
        <f t="shared" si="93"/>
        <v>-3.4825870646766184</v>
      </c>
      <c r="AS77" s="139">
        <f t="shared" si="94"/>
        <v>46.257796257796272</v>
      </c>
      <c r="AT77" s="139">
        <f t="shared" si="95"/>
        <v>-22.85485164394548</v>
      </c>
      <c r="AU77" s="137" t="str">
        <f t="shared" si="96"/>
        <v>N</v>
      </c>
      <c r="AV77" s="137" t="str">
        <f t="shared" si="97"/>
        <v>N</v>
      </c>
      <c r="AW77" s="137" t="str">
        <f t="shared" si="98"/>
        <v>Y</v>
      </c>
    </row>
    <row r="78" spans="1:49" x14ac:dyDescent="0.3">
      <c r="A78" s="137" t="str">
        <f>'D Data'!A78</f>
        <v>JSWSTEEL</v>
      </c>
      <c r="B78" s="137">
        <f>'D Data'!B78</f>
        <v>166.14</v>
      </c>
      <c r="C78" s="137">
        <f>'D Data'!G78</f>
        <v>171.79</v>
      </c>
      <c r="D78" s="137">
        <f>'D Data'!L78</f>
        <v>170.77</v>
      </c>
      <c r="E78" s="137">
        <f>'D Data'!Q78</f>
        <v>170.21</v>
      </c>
      <c r="F78" s="137">
        <f>'D Data'!V78</f>
        <v>167.19</v>
      </c>
      <c r="G78" s="137" t="str">
        <f t="shared" si="66"/>
        <v>N</v>
      </c>
      <c r="H78" s="137" t="str">
        <f t="shared" si="67"/>
        <v>Y</v>
      </c>
      <c r="I78" s="137" t="str">
        <f t="shared" si="68"/>
        <v>Y</v>
      </c>
      <c r="J78" s="137" t="str">
        <f t="shared" si="69"/>
        <v>Y</v>
      </c>
      <c r="K78" s="139">
        <f t="shared" si="70"/>
        <v>-3.2888992374410653</v>
      </c>
      <c r="L78" s="139">
        <f t="shared" si="71"/>
        <v>0.59729460678103985</v>
      </c>
      <c r="M78" s="139">
        <f t="shared" si="72"/>
        <v>0.32900534633687928</v>
      </c>
      <c r="N78" s="139">
        <f t="shared" si="73"/>
        <v>1.8063281296728333</v>
      </c>
      <c r="O78" s="137" t="str">
        <f t="shared" si="74"/>
        <v>N</v>
      </c>
      <c r="P78" s="137" t="str">
        <f t="shared" si="75"/>
        <v>Y</v>
      </c>
      <c r="Q78" s="137" t="str">
        <f t="shared" si="76"/>
        <v>N</v>
      </c>
      <c r="R78" s="137">
        <f>'D Data'!C78</f>
        <v>1819361</v>
      </c>
      <c r="S78" s="137">
        <f>'D Data'!H78</f>
        <v>2164225</v>
      </c>
      <c r="T78" s="137">
        <f>'D Data'!M78</f>
        <v>3593942</v>
      </c>
      <c r="U78" s="137">
        <f>'D Data'!R78</f>
        <v>1347562</v>
      </c>
      <c r="V78" s="137">
        <f>'D Data'!W78</f>
        <v>1158143</v>
      </c>
      <c r="W78" s="137" t="str">
        <f t="shared" si="77"/>
        <v>N</v>
      </c>
      <c r="X78" s="137" t="str">
        <f t="shared" si="78"/>
        <v>N</v>
      </c>
      <c r="Y78" s="137" t="str">
        <f t="shared" si="79"/>
        <v>Y</v>
      </c>
      <c r="Z78" s="137" t="str">
        <f t="shared" si="80"/>
        <v>Y</v>
      </c>
      <c r="AA78" s="139">
        <f t="shared" si="81"/>
        <v>-15.934757245665306</v>
      </c>
      <c r="AB78" s="139">
        <f t="shared" si="82"/>
        <v>-39.78130420579965</v>
      </c>
      <c r="AC78" s="139">
        <f t="shared" si="83"/>
        <v>166.69956558585059</v>
      </c>
      <c r="AD78" s="139">
        <f t="shared" si="84"/>
        <v>16.355406888441237</v>
      </c>
      <c r="AE78" s="137" t="str">
        <f t="shared" si="85"/>
        <v>Y</v>
      </c>
      <c r="AF78" s="137" t="str">
        <f t="shared" si="86"/>
        <v>N</v>
      </c>
      <c r="AG78" s="137" t="str">
        <f t="shared" si="87"/>
        <v>Y</v>
      </c>
      <c r="AH78" s="137">
        <f>'D Data'!D78</f>
        <v>17.79</v>
      </c>
      <c r="AI78" s="137">
        <f>'D Data'!I78</f>
        <v>19.559999999999999</v>
      </c>
      <c r="AJ78" s="137">
        <f>'D Data'!N78</f>
        <v>35.61</v>
      </c>
      <c r="AK78" s="137">
        <f>'D Data'!S78</f>
        <v>12.25</v>
      </c>
      <c r="AL78" s="137">
        <f>'D Data'!X78</f>
        <v>14.24</v>
      </c>
      <c r="AM78" s="137" t="str">
        <f t="shared" si="88"/>
        <v>N</v>
      </c>
      <c r="AN78" s="137" t="str">
        <f t="shared" si="89"/>
        <v>N</v>
      </c>
      <c r="AO78" s="137" t="str">
        <f t="shared" si="90"/>
        <v>Y</v>
      </c>
      <c r="AP78" s="137" t="str">
        <f t="shared" si="91"/>
        <v>N</v>
      </c>
      <c r="AQ78" s="139">
        <f t="shared" si="92"/>
        <v>-9.0490797546012249</v>
      </c>
      <c r="AR78" s="139">
        <f t="shared" si="93"/>
        <v>-45.071609098567819</v>
      </c>
      <c r="AS78" s="139">
        <f t="shared" si="94"/>
        <v>190.69387755102042</v>
      </c>
      <c r="AT78" s="139">
        <f t="shared" si="95"/>
        <v>-13.974719101123597</v>
      </c>
      <c r="AU78" s="137" t="str">
        <f t="shared" si="96"/>
        <v>Y</v>
      </c>
      <c r="AV78" s="137" t="str">
        <f t="shared" si="97"/>
        <v>N</v>
      </c>
      <c r="AW78" s="137" t="str">
        <f t="shared" si="98"/>
        <v>Y</v>
      </c>
    </row>
    <row r="79" spans="1:49" x14ac:dyDescent="0.3">
      <c r="A79" s="137" t="str">
        <f>'D Data'!A79</f>
        <v>JUBLFOOD</v>
      </c>
      <c r="B79" s="137">
        <f>'D Data'!B79</f>
        <v>1611.5</v>
      </c>
      <c r="C79" s="137">
        <f>'D Data'!G79</f>
        <v>1575.03</v>
      </c>
      <c r="D79" s="137">
        <f>'D Data'!L79</f>
        <v>1513.57</v>
      </c>
      <c r="E79" s="137">
        <f>'D Data'!Q79</f>
        <v>1534.99</v>
      </c>
      <c r="F79" s="137">
        <f>'D Data'!V79</f>
        <v>1594.11</v>
      </c>
      <c r="G79" s="137" t="str">
        <f t="shared" si="66"/>
        <v>Y</v>
      </c>
      <c r="H79" s="137" t="str">
        <f t="shared" si="67"/>
        <v>Y</v>
      </c>
      <c r="I79" s="137" t="str">
        <f t="shared" si="68"/>
        <v>N</v>
      </c>
      <c r="J79" s="137" t="str">
        <f t="shared" si="69"/>
        <v>N</v>
      </c>
      <c r="K79" s="139">
        <f t="shared" si="70"/>
        <v>2.3155114505755461</v>
      </c>
      <c r="L79" s="139">
        <f t="shared" si="71"/>
        <v>4.0605984526648946</v>
      </c>
      <c r="M79" s="139">
        <f t="shared" si="72"/>
        <v>-1.3954488302855439</v>
      </c>
      <c r="N79" s="139">
        <f t="shared" si="73"/>
        <v>-3.7086524769306948</v>
      </c>
      <c r="O79" s="137" t="str">
        <f t="shared" si="74"/>
        <v>N</v>
      </c>
      <c r="P79" s="137" t="str">
        <f t="shared" si="75"/>
        <v>Y</v>
      </c>
      <c r="Q79" s="137" t="str">
        <f t="shared" si="76"/>
        <v>Y</v>
      </c>
      <c r="R79" s="137">
        <f>'D Data'!C79</f>
        <v>753567</v>
      </c>
      <c r="S79" s="137">
        <f>'D Data'!H79</f>
        <v>808300</v>
      </c>
      <c r="T79" s="137">
        <f>'D Data'!M79</f>
        <v>396395</v>
      </c>
      <c r="U79" s="137">
        <f>'D Data'!R79</f>
        <v>498481</v>
      </c>
      <c r="V79" s="137">
        <f>'D Data'!W79</f>
        <v>545207</v>
      </c>
      <c r="W79" s="137" t="str">
        <f t="shared" si="77"/>
        <v>N</v>
      </c>
      <c r="X79" s="137" t="str">
        <f t="shared" si="78"/>
        <v>Y</v>
      </c>
      <c r="Y79" s="137" t="str">
        <f t="shared" si="79"/>
        <v>N</v>
      </c>
      <c r="Z79" s="137" t="str">
        <f t="shared" si="80"/>
        <v>N</v>
      </c>
      <c r="AA79" s="139">
        <f t="shared" si="81"/>
        <v>-6.7713720153408392</v>
      </c>
      <c r="AB79" s="139">
        <f t="shared" si="82"/>
        <v>103.91276378359969</v>
      </c>
      <c r="AC79" s="139">
        <f t="shared" si="83"/>
        <v>-20.479416467227438</v>
      </c>
      <c r="AD79" s="139">
        <f t="shared" si="84"/>
        <v>-8.5703228315117013</v>
      </c>
      <c r="AE79" s="137" t="str">
        <f t="shared" si="85"/>
        <v>N</v>
      </c>
      <c r="AF79" s="137" t="str">
        <f t="shared" si="86"/>
        <v>Y</v>
      </c>
      <c r="AG79" s="137" t="str">
        <f t="shared" si="87"/>
        <v>N</v>
      </c>
      <c r="AH79" s="137">
        <f>'D Data'!D79</f>
        <v>30.99</v>
      </c>
      <c r="AI79" s="137">
        <f>'D Data'!I79</f>
        <v>23.7</v>
      </c>
      <c r="AJ79" s="137">
        <f>'D Data'!N79</f>
        <v>24.8</v>
      </c>
      <c r="AK79" s="137">
        <f>'D Data'!S79</f>
        <v>27.31</v>
      </c>
      <c r="AL79" s="137">
        <f>'D Data'!X79</f>
        <v>28.74</v>
      </c>
      <c r="AM79" s="137" t="str">
        <f t="shared" si="88"/>
        <v>Y</v>
      </c>
      <c r="AN79" s="137" t="str">
        <f t="shared" si="89"/>
        <v>N</v>
      </c>
      <c r="AO79" s="137" t="str">
        <f t="shared" si="90"/>
        <v>N</v>
      </c>
      <c r="AP79" s="137" t="str">
        <f t="shared" si="91"/>
        <v>N</v>
      </c>
      <c r="AQ79" s="139">
        <f t="shared" si="92"/>
        <v>30.759493670886073</v>
      </c>
      <c r="AR79" s="139">
        <f t="shared" si="93"/>
        <v>-4.4354838709677473</v>
      </c>
      <c r="AS79" s="139">
        <f t="shared" si="94"/>
        <v>-9.190772610765281</v>
      </c>
      <c r="AT79" s="139">
        <f t="shared" si="95"/>
        <v>-4.9756437021572717</v>
      </c>
      <c r="AU79" s="137" t="str">
        <f t="shared" si="96"/>
        <v>Y</v>
      </c>
      <c r="AV79" s="137" t="str">
        <f t="shared" si="97"/>
        <v>Y</v>
      </c>
      <c r="AW79" s="137" t="str">
        <f t="shared" si="98"/>
        <v>N</v>
      </c>
    </row>
    <row r="80" spans="1:49" x14ac:dyDescent="0.3">
      <c r="A80" s="137" t="str">
        <f>'D Data'!A80</f>
        <v>JUSTDIAL</v>
      </c>
      <c r="B80" s="137">
        <f>'D Data'!B80</f>
        <v>352.85</v>
      </c>
      <c r="C80" s="137">
        <f>'D Data'!G80</f>
        <v>349.61</v>
      </c>
      <c r="D80" s="137">
        <f>'D Data'!L80</f>
        <v>346.71</v>
      </c>
      <c r="E80" s="137">
        <f>'D Data'!Q80</f>
        <v>336.24</v>
      </c>
      <c r="F80" s="137">
        <f>'D Data'!V80</f>
        <v>334.53</v>
      </c>
      <c r="G80" s="137" t="str">
        <f t="shared" si="66"/>
        <v>Y</v>
      </c>
      <c r="H80" s="137" t="str">
        <f t="shared" si="67"/>
        <v>Y</v>
      </c>
      <c r="I80" s="137" t="str">
        <f t="shared" si="68"/>
        <v>Y</v>
      </c>
      <c r="J80" s="137" t="str">
        <f t="shared" si="69"/>
        <v>Y</v>
      </c>
      <c r="K80" s="139">
        <f t="shared" si="70"/>
        <v>0.9267469465976399</v>
      </c>
      <c r="L80" s="139">
        <f t="shared" si="71"/>
        <v>0.83643390730005884</v>
      </c>
      <c r="M80" s="139">
        <f t="shared" si="72"/>
        <v>3.1138472519628748</v>
      </c>
      <c r="N80" s="139">
        <f t="shared" si="73"/>
        <v>0.51116491794458985</v>
      </c>
      <c r="O80" s="137" t="str">
        <f t="shared" si="74"/>
        <v>Y</v>
      </c>
      <c r="P80" s="137" t="str">
        <f t="shared" si="75"/>
        <v>N</v>
      </c>
      <c r="Q80" s="137" t="str">
        <f t="shared" si="76"/>
        <v>Y</v>
      </c>
      <c r="R80" s="137">
        <f>'D Data'!C80</f>
        <v>157903</v>
      </c>
      <c r="S80" s="137">
        <f>'D Data'!H80</f>
        <v>106229</v>
      </c>
      <c r="T80" s="137">
        <f>'D Data'!M80</f>
        <v>266849</v>
      </c>
      <c r="U80" s="137">
        <f>'D Data'!R80</f>
        <v>209702</v>
      </c>
      <c r="V80" s="137">
        <f>'D Data'!W80</f>
        <v>213471</v>
      </c>
      <c r="W80" s="137" t="str">
        <f t="shared" si="77"/>
        <v>Y</v>
      </c>
      <c r="X80" s="137" t="str">
        <f t="shared" si="78"/>
        <v>N</v>
      </c>
      <c r="Y80" s="137" t="str">
        <f t="shared" si="79"/>
        <v>Y</v>
      </c>
      <c r="Z80" s="137" t="str">
        <f t="shared" si="80"/>
        <v>N</v>
      </c>
      <c r="AA80" s="139">
        <f t="shared" si="81"/>
        <v>48.64396727823852</v>
      </c>
      <c r="AB80" s="139">
        <f t="shared" si="82"/>
        <v>-60.191344168424841</v>
      </c>
      <c r="AC80" s="139">
        <f t="shared" si="83"/>
        <v>27.251528359290806</v>
      </c>
      <c r="AD80" s="139">
        <f t="shared" si="84"/>
        <v>-1.7655793995437319</v>
      </c>
      <c r="AE80" s="137" t="str">
        <f t="shared" si="85"/>
        <v>Y</v>
      </c>
      <c r="AF80" s="137" t="str">
        <f t="shared" si="86"/>
        <v>N</v>
      </c>
      <c r="AG80" s="137" t="str">
        <f t="shared" si="87"/>
        <v>Y</v>
      </c>
      <c r="AH80" s="137">
        <f>'D Data'!D80</f>
        <v>6.45</v>
      </c>
      <c r="AI80" s="137">
        <f>'D Data'!I80</f>
        <v>6.85</v>
      </c>
      <c r="AJ80" s="137">
        <f>'D Data'!N80</f>
        <v>10.34</v>
      </c>
      <c r="AK80" s="137">
        <f>'D Data'!S80</f>
        <v>7.67</v>
      </c>
      <c r="AL80" s="137">
        <f>'D Data'!X80</f>
        <v>8.06</v>
      </c>
      <c r="AM80" s="137" t="str">
        <f t="shared" si="88"/>
        <v>N</v>
      </c>
      <c r="AN80" s="137" t="str">
        <f t="shared" si="89"/>
        <v>N</v>
      </c>
      <c r="AO80" s="137" t="str">
        <f t="shared" si="90"/>
        <v>Y</v>
      </c>
      <c r="AP80" s="137" t="str">
        <f t="shared" si="91"/>
        <v>N</v>
      </c>
      <c r="AQ80" s="139">
        <f t="shared" si="92"/>
        <v>-5.8394160583941535</v>
      </c>
      <c r="AR80" s="139">
        <f t="shared" si="93"/>
        <v>-33.752417794970988</v>
      </c>
      <c r="AS80" s="139">
        <f t="shared" si="94"/>
        <v>34.810951760104302</v>
      </c>
      <c r="AT80" s="139">
        <f t="shared" si="95"/>
        <v>-4.8387096774193612</v>
      </c>
      <c r="AU80" s="137" t="str">
        <f t="shared" si="96"/>
        <v>Y</v>
      </c>
      <c r="AV80" s="137" t="str">
        <f t="shared" si="97"/>
        <v>N</v>
      </c>
      <c r="AW80" s="137" t="str">
        <f t="shared" si="98"/>
        <v>Y</v>
      </c>
    </row>
    <row r="81" spans="1:49" x14ac:dyDescent="0.3">
      <c r="A81" s="137" t="str">
        <f>'D Data'!A81</f>
        <v>KOTAKBANK</v>
      </c>
      <c r="B81" s="137">
        <f>'D Data'!B81</f>
        <v>1142.3800000000001</v>
      </c>
      <c r="C81" s="137">
        <f>'D Data'!G81</f>
        <v>1170.79</v>
      </c>
      <c r="D81" s="137">
        <f>'D Data'!L81</f>
        <v>1151.6099999999999</v>
      </c>
      <c r="E81" s="137">
        <f>'D Data'!Q81</f>
        <v>1146.19</v>
      </c>
      <c r="F81" s="137">
        <f>'D Data'!V81</f>
        <v>1127.3800000000001</v>
      </c>
      <c r="G81" s="137" t="str">
        <f t="shared" si="66"/>
        <v>N</v>
      </c>
      <c r="H81" s="137" t="str">
        <f t="shared" si="67"/>
        <v>Y</v>
      </c>
      <c r="I81" s="137" t="str">
        <f t="shared" si="68"/>
        <v>Y</v>
      </c>
      <c r="J81" s="137" t="str">
        <f t="shared" si="69"/>
        <v>Y</v>
      </c>
      <c r="K81" s="139">
        <f t="shared" si="70"/>
        <v>-2.4265666772008521</v>
      </c>
      <c r="L81" s="139">
        <f t="shared" si="71"/>
        <v>1.6654943948038021</v>
      </c>
      <c r="M81" s="139">
        <f t="shared" si="72"/>
        <v>0.4728709899754705</v>
      </c>
      <c r="N81" s="139">
        <f t="shared" si="73"/>
        <v>1.6684702584753981</v>
      </c>
      <c r="O81" s="137" t="str">
        <f t="shared" si="74"/>
        <v>N</v>
      </c>
      <c r="P81" s="137" t="str">
        <f t="shared" si="75"/>
        <v>Y</v>
      </c>
      <c r="Q81" s="137" t="str">
        <f t="shared" si="76"/>
        <v>N</v>
      </c>
      <c r="R81" s="137">
        <f>'D Data'!C81</f>
        <v>1445483</v>
      </c>
      <c r="S81" s="137">
        <f>'D Data'!H81</f>
        <v>2962789</v>
      </c>
      <c r="T81" s="137">
        <f>'D Data'!M81</f>
        <v>1975164</v>
      </c>
      <c r="U81" s="137">
        <f>'D Data'!R81</f>
        <v>2182482</v>
      </c>
      <c r="V81" s="137">
        <f>'D Data'!W81</f>
        <v>2894508</v>
      </c>
      <c r="W81" s="137" t="str">
        <f t="shared" si="77"/>
        <v>N</v>
      </c>
      <c r="X81" s="137" t="str">
        <f t="shared" si="78"/>
        <v>Y</v>
      </c>
      <c r="Y81" s="137" t="str">
        <f t="shared" si="79"/>
        <v>N</v>
      </c>
      <c r="Z81" s="137" t="str">
        <f t="shared" si="80"/>
        <v>N</v>
      </c>
      <c r="AA81" s="139">
        <f t="shared" si="81"/>
        <v>-51.212084289498847</v>
      </c>
      <c r="AB81" s="139">
        <f t="shared" si="82"/>
        <v>50.002177034413343</v>
      </c>
      <c r="AC81" s="139">
        <f t="shared" si="83"/>
        <v>-9.49918487300239</v>
      </c>
      <c r="AD81" s="139">
        <f t="shared" si="84"/>
        <v>-24.59920649727</v>
      </c>
      <c r="AE81" s="137" t="str">
        <f t="shared" si="85"/>
        <v>N</v>
      </c>
      <c r="AF81" s="137" t="str">
        <f t="shared" si="86"/>
        <v>Y</v>
      </c>
      <c r="AG81" s="137" t="str">
        <f t="shared" si="87"/>
        <v>Y</v>
      </c>
      <c r="AH81" s="137">
        <f>'D Data'!D81</f>
        <v>27.85</v>
      </c>
      <c r="AI81" s="137">
        <f>'D Data'!I81</f>
        <v>49.56</v>
      </c>
      <c r="AJ81" s="137">
        <f>'D Data'!N81</f>
        <v>37.590000000000003</v>
      </c>
      <c r="AK81" s="137">
        <f>'D Data'!S81</f>
        <v>34.19</v>
      </c>
      <c r="AL81" s="137">
        <f>'D Data'!X81</f>
        <v>45.24</v>
      </c>
      <c r="AM81" s="137" t="str">
        <f t="shared" si="88"/>
        <v>N</v>
      </c>
      <c r="AN81" s="137" t="str">
        <f t="shared" si="89"/>
        <v>Y</v>
      </c>
      <c r="AO81" s="137" t="str">
        <f t="shared" si="90"/>
        <v>Y</v>
      </c>
      <c r="AP81" s="137" t="str">
        <f t="shared" si="91"/>
        <v>N</v>
      </c>
      <c r="AQ81" s="139">
        <f t="shared" si="92"/>
        <v>-43.805488297013724</v>
      </c>
      <c r="AR81" s="139">
        <f t="shared" si="93"/>
        <v>31.843575418994408</v>
      </c>
      <c r="AS81" s="139">
        <f t="shared" si="94"/>
        <v>9.9444281953787836</v>
      </c>
      <c r="AT81" s="139">
        <f t="shared" si="95"/>
        <v>-24.425287356321849</v>
      </c>
      <c r="AU81" s="137" t="str">
        <f t="shared" si="96"/>
        <v>N</v>
      </c>
      <c r="AV81" s="137" t="str">
        <f t="shared" si="97"/>
        <v>Y</v>
      </c>
      <c r="AW81" s="137" t="str">
        <f t="shared" si="98"/>
        <v>Y</v>
      </c>
    </row>
    <row r="82" spans="1:49" x14ac:dyDescent="0.3">
      <c r="A82" s="137" t="str">
        <f>'D Data'!A82</f>
        <v>L&amp;TFH</v>
      </c>
      <c r="B82" s="137">
        <f>'D Data'!B82</f>
        <v>52.3</v>
      </c>
      <c r="C82" s="137">
        <f>'D Data'!G82</f>
        <v>54.11</v>
      </c>
      <c r="D82" s="137">
        <f>'D Data'!L82</f>
        <v>53.11</v>
      </c>
      <c r="E82" s="137">
        <f>'D Data'!Q82</f>
        <v>53.06</v>
      </c>
      <c r="F82" s="137">
        <f>'D Data'!V82</f>
        <v>53.3</v>
      </c>
      <c r="G82" s="137" t="str">
        <f t="shared" si="66"/>
        <v>N</v>
      </c>
      <c r="H82" s="137" t="str">
        <f t="shared" si="67"/>
        <v>Y</v>
      </c>
      <c r="I82" s="137" t="str">
        <f t="shared" si="68"/>
        <v>Y</v>
      </c>
      <c r="J82" s="137" t="str">
        <f t="shared" si="69"/>
        <v>N</v>
      </c>
      <c r="K82" s="139">
        <f t="shared" si="70"/>
        <v>-3.3450378857882135</v>
      </c>
      <c r="L82" s="139">
        <f t="shared" si="71"/>
        <v>1.8828845791752966</v>
      </c>
      <c r="M82" s="139">
        <f t="shared" si="72"/>
        <v>9.4232943837160119E-2</v>
      </c>
      <c r="N82" s="139">
        <f t="shared" si="73"/>
        <v>-0.45028142589117243</v>
      </c>
      <c r="O82" s="137" t="str">
        <f t="shared" si="74"/>
        <v>N</v>
      </c>
      <c r="P82" s="137" t="str">
        <f t="shared" si="75"/>
        <v>Y</v>
      </c>
      <c r="Q82" s="137" t="str">
        <f t="shared" si="76"/>
        <v>Y</v>
      </c>
      <c r="R82" s="137">
        <f>'D Data'!C82</f>
        <v>3386557</v>
      </c>
      <c r="S82" s="137">
        <f>'D Data'!H82</f>
        <v>2181499</v>
      </c>
      <c r="T82" s="137">
        <f>'D Data'!M82</f>
        <v>2088217</v>
      </c>
      <c r="U82" s="137">
        <f>'D Data'!R82</f>
        <v>3151136</v>
      </c>
      <c r="V82" s="137">
        <f>'D Data'!W82</f>
        <v>7339733</v>
      </c>
      <c r="W82" s="137" t="str">
        <f t="shared" si="77"/>
        <v>Y</v>
      </c>
      <c r="X82" s="137" t="str">
        <f t="shared" si="78"/>
        <v>Y</v>
      </c>
      <c r="Y82" s="137" t="str">
        <f t="shared" si="79"/>
        <v>N</v>
      </c>
      <c r="Z82" s="137" t="str">
        <f t="shared" si="80"/>
        <v>N</v>
      </c>
      <c r="AA82" s="139">
        <f t="shared" si="81"/>
        <v>55.239906137935421</v>
      </c>
      <c r="AB82" s="139">
        <f t="shared" si="82"/>
        <v>4.4670644861142303</v>
      </c>
      <c r="AC82" s="139">
        <f t="shared" si="83"/>
        <v>-33.73129563433632</v>
      </c>
      <c r="AD82" s="139">
        <f t="shared" si="84"/>
        <v>-57.067430109514881</v>
      </c>
      <c r="AE82" s="137" t="str">
        <f t="shared" si="85"/>
        <v>Y</v>
      </c>
      <c r="AF82" s="137" t="str">
        <f t="shared" si="86"/>
        <v>Y</v>
      </c>
      <c r="AG82" s="137" t="str">
        <f t="shared" si="87"/>
        <v>Y</v>
      </c>
      <c r="AH82" s="137">
        <f>'D Data'!D82</f>
        <v>20.28</v>
      </c>
      <c r="AI82" s="137">
        <f>'D Data'!I82</f>
        <v>17.079999999999998</v>
      </c>
      <c r="AJ82" s="137">
        <f>'D Data'!N82</f>
        <v>13.49</v>
      </c>
      <c r="AK82" s="137">
        <f>'D Data'!S82</f>
        <v>18.3</v>
      </c>
      <c r="AL82" s="137">
        <f>'D Data'!X82</f>
        <v>26.3</v>
      </c>
      <c r="AM82" s="137" t="str">
        <f t="shared" si="88"/>
        <v>Y</v>
      </c>
      <c r="AN82" s="137" t="str">
        <f t="shared" si="89"/>
        <v>Y</v>
      </c>
      <c r="AO82" s="137" t="str">
        <f t="shared" si="90"/>
        <v>N</v>
      </c>
      <c r="AP82" s="137" t="str">
        <f t="shared" si="91"/>
        <v>N</v>
      </c>
      <c r="AQ82" s="139">
        <f t="shared" si="92"/>
        <v>18.735362997658097</v>
      </c>
      <c r="AR82" s="139">
        <f t="shared" si="93"/>
        <v>26.61230541141585</v>
      </c>
      <c r="AS82" s="139">
        <f t="shared" si="94"/>
        <v>-26.284153005464482</v>
      </c>
      <c r="AT82" s="139">
        <f t="shared" si="95"/>
        <v>-30.418250950570343</v>
      </c>
      <c r="AU82" s="137" t="str">
        <f t="shared" si="96"/>
        <v>N</v>
      </c>
      <c r="AV82" s="137" t="str">
        <f t="shared" si="97"/>
        <v>Y</v>
      </c>
      <c r="AW82" s="137" t="str">
        <f t="shared" si="98"/>
        <v>Y</v>
      </c>
    </row>
    <row r="83" spans="1:49" x14ac:dyDescent="0.3">
      <c r="A83" s="137" t="str">
        <f>'D Data'!A83</f>
        <v>LICHSGFIN</v>
      </c>
      <c r="B83" s="137">
        <f>'D Data'!B83</f>
        <v>242.46</v>
      </c>
      <c r="C83" s="137">
        <f>'D Data'!G83</f>
        <v>247.75</v>
      </c>
      <c r="D83" s="137">
        <f>'D Data'!L83</f>
        <v>244.77</v>
      </c>
      <c r="E83" s="137">
        <f>'D Data'!Q83</f>
        <v>231.68</v>
      </c>
      <c r="F83" s="137">
        <f>'D Data'!V83</f>
        <v>228.21</v>
      </c>
      <c r="G83" s="137" t="str">
        <f t="shared" si="66"/>
        <v>N</v>
      </c>
      <c r="H83" s="137" t="str">
        <f t="shared" si="67"/>
        <v>Y</v>
      </c>
      <c r="I83" s="137" t="str">
        <f t="shared" si="68"/>
        <v>Y</v>
      </c>
      <c r="J83" s="137" t="str">
        <f t="shared" si="69"/>
        <v>Y</v>
      </c>
      <c r="K83" s="139">
        <f t="shared" si="70"/>
        <v>-2.1352169525731552</v>
      </c>
      <c r="L83" s="139">
        <f t="shared" si="71"/>
        <v>1.2174694611267678</v>
      </c>
      <c r="M83" s="139">
        <f t="shared" si="72"/>
        <v>5.6500345303867414</v>
      </c>
      <c r="N83" s="139">
        <f t="shared" si="73"/>
        <v>1.520529337014153</v>
      </c>
      <c r="O83" s="137" t="str">
        <f t="shared" si="74"/>
        <v>N</v>
      </c>
      <c r="P83" s="137" t="str">
        <f t="shared" si="75"/>
        <v>N</v>
      </c>
      <c r="Q83" s="137" t="str">
        <f t="shared" si="76"/>
        <v>Y</v>
      </c>
      <c r="R83" s="137">
        <f>'D Data'!C83</f>
        <v>1152964</v>
      </c>
      <c r="S83" s="137">
        <f>'D Data'!H83</f>
        <v>1208062</v>
      </c>
      <c r="T83" s="137">
        <f>'D Data'!M83</f>
        <v>2256688</v>
      </c>
      <c r="U83" s="137">
        <f>'D Data'!R83</f>
        <v>1711261</v>
      </c>
      <c r="V83" s="137">
        <f>'D Data'!W83</f>
        <v>3314727</v>
      </c>
      <c r="W83" s="137" t="str">
        <f t="shared" si="77"/>
        <v>N</v>
      </c>
      <c r="X83" s="137" t="str">
        <f t="shared" si="78"/>
        <v>N</v>
      </c>
      <c r="Y83" s="137" t="str">
        <f t="shared" si="79"/>
        <v>Y</v>
      </c>
      <c r="Z83" s="137" t="str">
        <f t="shared" si="80"/>
        <v>N</v>
      </c>
      <c r="AA83" s="139">
        <f t="shared" si="81"/>
        <v>-4.5608586314278572</v>
      </c>
      <c r="AB83" s="139">
        <f t="shared" si="82"/>
        <v>-46.467478003162157</v>
      </c>
      <c r="AC83" s="139">
        <f t="shared" si="83"/>
        <v>31.872811920566178</v>
      </c>
      <c r="AD83" s="139">
        <f t="shared" si="84"/>
        <v>-48.373998824035887</v>
      </c>
      <c r="AE83" s="137" t="str">
        <f t="shared" si="85"/>
        <v>Y</v>
      </c>
      <c r="AF83" s="137" t="str">
        <f t="shared" si="86"/>
        <v>N</v>
      </c>
      <c r="AG83" s="137" t="str">
        <f t="shared" si="87"/>
        <v>Y</v>
      </c>
      <c r="AH83" s="137">
        <f>'D Data'!D83</f>
        <v>14.62</v>
      </c>
      <c r="AI83" s="137">
        <f>'D Data'!I83</f>
        <v>23.54</v>
      </c>
      <c r="AJ83" s="137">
        <f>'D Data'!N83</f>
        <v>17.989999999999998</v>
      </c>
      <c r="AK83" s="137">
        <f>'D Data'!S83</f>
        <v>17.600000000000001</v>
      </c>
      <c r="AL83" s="137">
        <f>'D Data'!X83</f>
        <v>27.2</v>
      </c>
      <c r="AM83" s="137" t="str">
        <f t="shared" si="88"/>
        <v>N</v>
      </c>
      <c r="AN83" s="137" t="str">
        <f t="shared" si="89"/>
        <v>Y</v>
      </c>
      <c r="AO83" s="137" t="str">
        <f t="shared" si="90"/>
        <v>Y</v>
      </c>
      <c r="AP83" s="137" t="str">
        <f t="shared" si="91"/>
        <v>N</v>
      </c>
      <c r="AQ83" s="139">
        <f t="shared" si="92"/>
        <v>-37.892948173322004</v>
      </c>
      <c r="AR83" s="139">
        <f t="shared" si="93"/>
        <v>30.850472484713737</v>
      </c>
      <c r="AS83" s="139">
        <f t="shared" si="94"/>
        <v>2.2159090909090735</v>
      </c>
      <c r="AT83" s="139">
        <f t="shared" si="95"/>
        <v>-35.294117647058812</v>
      </c>
      <c r="AU83" s="137" t="str">
        <f t="shared" si="96"/>
        <v>N</v>
      </c>
      <c r="AV83" s="137" t="str">
        <f t="shared" si="97"/>
        <v>Y</v>
      </c>
      <c r="AW83" s="137" t="str">
        <f t="shared" si="98"/>
        <v>Y</v>
      </c>
    </row>
    <row r="84" spans="1:49" x14ac:dyDescent="0.3">
      <c r="A84" s="137" t="str">
        <f>'D Data'!A84</f>
        <v>LT</v>
      </c>
      <c r="B84" s="137">
        <f>'D Data'!B84</f>
        <v>817.03</v>
      </c>
      <c r="C84" s="137">
        <f>'D Data'!G84</f>
        <v>825.44</v>
      </c>
      <c r="D84" s="137">
        <f>'D Data'!L84</f>
        <v>824.37</v>
      </c>
      <c r="E84" s="137">
        <f>'D Data'!Q84</f>
        <v>814.75</v>
      </c>
      <c r="F84" s="137">
        <f>'D Data'!V84</f>
        <v>827.92</v>
      </c>
      <c r="G84" s="137" t="str">
        <f t="shared" si="66"/>
        <v>N</v>
      </c>
      <c r="H84" s="137" t="str">
        <f t="shared" si="67"/>
        <v>Y</v>
      </c>
      <c r="I84" s="137" t="str">
        <f t="shared" si="68"/>
        <v>Y</v>
      </c>
      <c r="J84" s="137" t="str">
        <f t="shared" si="69"/>
        <v>N</v>
      </c>
      <c r="K84" s="139">
        <f t="shared" si="70"/>
        <v>-1.0188505524326519</v>
      </c>
      <c r="L84" s="139">
        <f t="shared" si="71"/>
        <v>0.12979608670864418</v>
      </c>
      <c r="M84" s="139">
        <f t="shared" si="72"/>
        <v>1.180730285363609</v>
      </c>
      <c r="N84" s="139">
        <f t="shared" si="73"/>
        <v>-1.590733404193637</v>
      </c>
      <c r="O84" s="137" t="str">
        <f t="shared" si="74"/>
        <v>N</v>
      </c>
      <c r="P84" s="137" t="str">
        <f t="shared" si="75"/>
        <v>N</v>
      </c>
      <c r="Q84" s="137" t="str">
        <f t="shared" si="76"/>
        <v>Y</v>
      </c>
      <c r="R84" s="137">
        <f>'D Data'!C84</f>
        <v>1841457</v>
      </c>
      <c r="S84" s="137">
        <f>'D Data'!H84</f>
        <v>1799953</v>
      </c>
      <c r="T84" s="137">
        <f>'D Data'!M84</f>
        <v>1634280</v>
      </c>
      <c r="U84" s="137">
        <f>'D Data'!R84</f>
        <v>1981026</v>
      </c>
      <c r="V84" s="137">
        <f>'D Data'!W84</f>
        <v>2270577</v>
      </c>
      <c r="W84" s="137" t="str">
        <f t="shared" si="77"/>
        <v>Y</v>
      </c>
      <c r="X84" s="137" t="str">
        <f t="shared" si="78"/>
        <v>Y</v>
      </c>
      <c r="Y84" s="137" t="str">
        <f t="shared" si="79"/>
        <v>N</v>
      </c>
      <c r="Z84" s="137" t="str">
        <f t="shared" si="80"/>
        <v>N</v>
      </c>
      <c r="AA84" s="139">
        <f t="shared" si="81"/>
        <v>2.3058379857696285</v>
      </c>
      <c r="AB84" s="139">
        <f t="shared" si="82"/>
        <v>10.137369361431334</v>
      </c>
      <c r="AC84" s="139">
        <f t="shared" si="83"/>
        <v>-17.503354322457152</v>
      </c>
      <c r="AD84" s="139">
        <f t="shared" si="84"/>
        <v>-12.752309214794302</v>
      </c>
      <c r="AE84" s="137" t="str">
        <f t="shared" si="85"/>
        <v>N</v>
      </c>
      <c r="AF84" s="137" t="str">
        <f t="shared" si="86"/>
        <v>Y</v>
      </c>
      <c r="AG84" s="137" t="str">
        <f t="shared" si="87"/>
        <v>N</v>
      </c>
      <c r="AH84" s="137">
        <f>'D Data'!D84</f>
        <v>39.950000000000003</v>
      </c>
      <c r="AI84" s="137">
        <f>'D Data'!I84</f>
        <v>38.28</v>
      </c>
      <c r="AJ84" s="137">
        <f>'D Data'!N84</f>
        <v>27.47</v>
      </c>
      <c r="AK84" s="137">
        <f>'D Data'!S84</f>
        <v>35.799999999999997</v>
      </c>
      <c r="AL84" s="137">
        <f>'D Data'!X84</f>
        <v>36.549999999999997</v>
      </c>
      <c r="AM84" s="137" t="str">
        <f t="shared" si="88"/>
        <v>Y</v>
      </c>
      <c r="AN84" s="137" t="str">
        <f t="shared" si="89"/>
        <v>Y</v>
      </c>
      <c r="AO84" s="137" t="str">
        <f t="shared" si="90"/>
        <v>N</v>
      </c>
      <c r="AP84" s="137" t="str">
        <f t="shared" si="91"/>
        <v>N</v>
      </c>
      <c r="AQ84" s="139">
        <f t="shared" si="92"/>
        <v>4.3625914315569529</v>
      </c>
      <c r="AR84" s="139">
        <f t="shared" si="93"/>
        <v>39.352020385875505</v>
      </c>
      <c r="AS84" s="139">
        <f t="shared" si="94"/>
        <v>-23.268156424581001</v>
      </c>
      <c r="AT84" s="139">
        <f t="shared" si="95"/>
        <v>-2.0519835841313272</v>
      </c>
      <c r="AU84" s="137" t="str">
        <f t="shared" si="96"/>
        <v>N</v>
      </c>
      <c r="AV84" s="137" t="str">
        <f t="shared" si="97"/>
        <v>Y</v>
      </c>
      <c r="AW84" s="137" t="str">
        <f t="shared" si="98"/>
        <v>N</v>
      </c>
    </row>
    <row r="85" spans="1:49" x14ac:dyDescent="0.3">
      <c r="A85" s="137" t="str">
        <f>'D Data'!A85</f>
        <v>LUPIN</v>
      </c>
      <c r="B85" s="137">
        <f>'D Data'!B85</f>
        <v>888.42</v>
      </c>
      <c r="C85" s="137">
        <f>'D Data'!G85</f>
        <v>878.76</v>
      </c>
      <c r="D85" s="137">
        <f>'D Data'!L85</f>
        <v>865.68</v>
      </c>
      <c r="E85" s="137">
        <f>'D Data'!Q85</f>
        <v>852.46</v>
      </c>
      <c r="F85" s="137">
        <f>'D Data'!V85</f>
        <v>850.67</v>
      </c>
      <c r="G85" s="137" t="str">
        <f t="shared" si="66"/>
        <v>Y</v>
      </c>
      <c r="H85" s="137" t="str">
        <f t="shared" si="67"/>
        <v>Y</v>
      </c>
      <c r="I85" s="137" t="str">
        <f t="shared" si="68"/>
        <v>Y</v>
      </c>
      <c r="J85" s="137" t="str">
        <f t="shared" si="69"/>
        <v>Y</v>
      </c>
      <c r="K85" s="139">
        <f t="shared" si="70"/>
        <v>1.0992762529018125</v>
      </c>
      <c r="L85" s="139">
        <f t="shared" si="71"/>
        <v>1.5109509287496583</v>
      </c>
      <c r="M85" s="139">
        <f t="shared" si="72"/>
        <v>1.5508059029162558</v>
      </c>
      <c r="N85" s="139">
        <f t="shared" si="73"/>
        <v>0.21042237295309316</v>
      </c>
      <c r="O85" s="137" t="str">
        <f t="shared" si="74"/>
        <v>N</v>
      </c>
      <c r="P85" s="137" t="str">
        <f t="shared" si="75"/>
        <v>N</v>
      </c>
      <c r="Q85" s="137" t="str">
        <f t="shared" si="76"/>
        <v>Y</v>
      </c>
      <c r="R85" s="137">
        <f>'D Data'!C85</f>
        <v>367949</v>
      </c>
      <c r="S85" s="137">
        <f>'D Data'!H85</f>
        <v>742564</v>
      </c>
      <c r="T85" s="137">
        <f>'D Data'!M85</f>
        <v>809870</v>
      </c>
      <c r="U85" s="137">
        <f>'D Data'!R85</f>
        <v>419912</v>
      </c>
      <c r="V85" s="137">
        <f>'D Data'!W85</f>
        <v>640149</v>
      </c>
      <c r="W85" s="137" t="str">
        <f t="shared" si="77"/>
        <v>N</v>
      </c>
      <c r="X85" s="137" t="str">
        <f t="shared" si="78"/>
        <v>N</v>
      </c>
      <c r="Y85" s="137" t="str">
        <f t="shared" si="79"/>
        <v>Y</v>
      </c>
      <c r="Z85" s="137" t="str">
        <f t="shared" si="80"/>
        <v>N</v>
      </c>
      <c r="AA85" s="139">
        <f t="shared" si="81"/>
        <v>-50.448850200117434</v>
      </c>
      <c r="AB85" s="139">
        <f t="shared" si="82"/>
        <v>-8.3107165347524905</v>
      </c>
      <c r="AC85" s="139">
        <f t="shared" si="83"/>
        <v>92.866600621082512</v>
      </c>
      <c r="AD85" s="139">
        <f t="shared" si="84"/>
        <v>-34.404021563729692</v>
      </c>
      <c r="AE85" s="137" t="str">
        <f t="shared" si="85"/>
        <v>N</v>
      </c>
      <c r="AF85" s="137" t="str">
        <f t="shared" si="86"/>
        <v>N</v>
      </c>
      <c r="AG85" s="137" t="str">
        <f t="shared" si="87"/>
        <v>Y</v>
      </c>
      <c r="AH85" s="137">
        <f>'D Data'!D85</f>
        <v>15.51</v>
      </c>
      <c r="AI85" s="137">
        <f>'D Data'!I85</f>
        <v>27.85</v>
      </c>
      <c r="AJ85" s="137">
        <f>'D Data'!N85</f>
        <v>20.49</v>
      </c>
      <c r="AK85" s="137">
        <f>'D Data'!S85</f>
        <v>12.3</v>
      </c>
      <c r="AL85" s="137">
        <f>'D Data'!X85</f>
        <v>24.05</v>
      </c>
      <c r="AM85" s="137" t="str">
        <f t="shared" si="88"/>
        <v>N</v>
      </c>
      <c r="AN85" s="137" t="str">
        <f t="shared" si="89"/>
        <v>Y</v>
      </c>
      <c r="AO85" s="137" t="str">
        <f t="shared" si="90"/>
        <v>Y</v>
      </c>
      <c r="AP85" s="137" t="str">
        <f t="shared" si="91"/>
        <v>N</v>
      </c>
      <c r="AQ85" s="139">
        <f t="shared" si="92"/>
        <v>-44.308797127468587</v>
      </c>
      <c r="AR85" s="139">
        <f t="shared" si="93"/>
        <v>35.919960956564196</v>
      </c>
      <c r="AS85" s="139">
        <f t="shared" si="94"/>
        <v>66.585365853658516</v>
      </c>
      <c r="AT85" s="139">
        <f t="shared" si="95"/>
        <v>-48.856548856548855</v>
      </c>
      <c r="AU85" s="137" t="str">
        <f t="shared" si="96"/>
        <v>N</v>
      </c>
      <c r="AV85" s="137" t="str">
        <f t="shared" si="97"/>
        <v>N</v>
      </c>
      <c r="AW85" s="137" t="str">
        <f t="shared" si="98"/>
        <v>Y</v>
      </c>
    </row>
    <row r="86" spans="1:49" x14ac:dyDescent="0.3">
      <c r="A86" s="137" t="str">
        <f>'D Data'!A86</f>
        <v>M&amp;M</v>
      </c>
      <c r="B86" s="137">
        <f>'D Data'!B86</f>
        <v>416.73</v>
      </c>
      <c r="C86" s="137">
        <f>'D Data'!G86</f>
        <v>406.56</v>
      </c>
      <c r="D86" s="137">
        <f>'D Data'!L86</f>
        <v>398.6</v>
      </c>
      <c r="E86" s="137">
        <f>'D Data'!Q86</f>
        <v>385.05</v>
      </c>
      <c r="F86" s="137">
        <f>'D Data'!V86</f>
        <v>375.42</v>
      </c>
      <c r="G86" s="137" t="str">
        <f t="shared" si="66"/>
        <v>Y</v>
      </c>
      <c r="H86" s="137" t="str">
        <f t="shared" si="67"/>
        <v>Y</v>
      </c>
      <c r="I86" s="137" t="str">
        <f t="shared" si="68"/>
        <v>Y</v>
      </c>
      <c r="J86" s="137" t="str">
        <f t="shared" si="69"/>
        <v>Y</v>
      </c>
      <c r="K86" s="139">
        <f t="shared" si="70"/>
        <v>2.5014757969303463</v>
      </c>
      <c r="L86" s="139">
        <f t="shared" si="71"/>
        <v>1.996989463120918</v>
      </c>
      <c r="M86" s="139">
        <f t="shared" si="72"/>
        <v>3.5190235034411139</v>
      </c>
      <c r="N86" s="139">
        <f t="shared" si="73"/>
        <v>2.56512705769538</v>
      </c>
      <c r="O86" s="137" t="str">
        <f t="shared" si="74"/>
        <v>Y</v>
      </c>
      <c r="P86" s="137" t="str">
        <f t="shared" si="75"/>
        <v>N</v>
      </c>
      <c r="Q86" s="137" t="str">
        <f t="shared" si="76"/>
        <v>Y</v>
      </c>
      <c r="R86" s="137">
        <f>'D Data'!C86</f>
        <v>2984328</v>
      </c>
      <c r="S86" s="137">
        <f>'D Data'!H86</f>
        <v>1077115</v>
      </c>
      <c r="T86" s="137">
        <f>'D Data'!M86</f>
        <v>2375430</v>
      </c>
      <c r="U86" s="137">
        <f>'D Data'!R86</f>
        <v>1121463</v>
      </c>
      <c r="V86" s="137">
        <f>'D Data'!W86</f>
        <v>2057002</v>
      </c>
      <c r="W86" s="137" t="str">
        <f t="shared" si="77"/>
        <v>Y</v>
      </c>
      <c r="X86" s="137" t="str">
        <f t="shared" si="78"/>
        <v>N</v>
      </c>
      <c r="Y86" s="137" t="str">
        <f t="shared" si="79"/>
        <v>Y</v>
      </c>
      <c r="Z86" s="137" t="str">
        <f t="shared" si="80"/>
        <v>N</v>
      </c>
      <c r="AA86" s="139">
        <f t="shared" si="81"/>
        <v>177.06679416775367</v>
      </c>
      <c r="AB86" s="139">
        <f t="shared" si="82"/>
        <v>-54.65599912436906</v>
      </c>
      <c r="AC86" s="139">
        <f t="shared" si="83"/>
        <v>111.81528057546259</v>
      </c>
      <c r="AD86" s="139">
        <f t="shared" si="84"/>
        <v>-45.480704442679198</v>
      </c>
      <c r="AE86" s="137" t="str">
        <f t="shared" si="85"/>
        <v>Y</v>
      </c>
      <c r="AF86" s="137" t="str">
        <f t="shared" si="86"/>
        <v>N</v>
      </c>
      <c r="AG86" s="137" t="str">
        <f t="shared" si="87"/>
        <v>Y</v>
      </c>
      <c r="AH86" s="137">
        <f>'D Data'!D86</f>
        <v>29.79</v>
      </c>
      <c r="AI86" s="137">
        <f>'D Data'!I86</f>
        <v>17.239999999999998</v>
      </c>
      <c r="AJ86" s="137">
        <f>'D Data'!N86</f>
        <v>22.39</v>
      </c>
      <c r="AK86" s="137">
        <f>'D Data'!S86</f>
        <v>18.850000000000001</v>
      </c>
      <c r="AL86" s="137">
        <f>'D Data'!X86</f>
        <v>26.65</v>
      </c>
      <c r="AM86" s="137" t="str">
        <f t="shared" si="88"/>
        <v>Y</v>
      </c>
      <c r="AN86" s="137" t="str">
        <f t="shared" si="89"/>
        <v>N</v>
      </c>
      <c r="AO86" s="137" t="str">
        <f t="shared" si="90"/>
        <v>Y</v>
      </c>
      <c r="AP86" s="137" t="str">
        <f t="shared" si="91"/>
        <v>N</v>
      </c>
      <c r="AQ86" s="139">
        <f t="shared" si="92"/>
        <v>72.79582366589328</v>
      </c>
      <c r="AR86" s="139">
        <f t="shared" si="93"/>
        <v>-23.001339883876739</v>
      </c>
      <c r="AS86" s="139">
        <f t="shared" si="94"/>
        <v>18.779840848806359</v>
      </c>
      <c r="AT86" s="139">
        <f t="shared" si="95"/>
        <v>-29.268292682926823</v>
      </c>
      <c r="AU86" s="137" t="str">
        <f t="shared" si="96"/>
        <v>Y</v>
      </c>
      <c r="AV86" s="137" t="str">
        <f t="shared" si="97"/>
        <v>N</v>
      </c>
      <c r="AW86" s="137" t="str">
        <f t="shared" si="98"/>
        <v>Y</v>
      </c>
    </row>
    <row r="87" spans="1:49" x14ac:dyDescent="0.3">
      <c r="A87" s="137" t="str">
        <f>'D Data'!A87</f>
        <v>M&amp;MFIN</v>
      </c>
      <c r="B87" s="137">
        <f>'D Data'!B87</f>
        <v>130.25</v>
      </c>
      <c r="C87" s="137">
        <f>'D Data'!G87</f>
        <v>139.93</v>
      </c>
      <c r="D87" s="137">
        <f>'D Data'!L87</f>
        <v>135.91</v>
      </c>
      <c r="E87" s="137">
        <f>'D Data'!Q87</f>
        <v>139.29</v>
      </c>
      <c r="F87" s="137">
        <f>'D Data'!V87</f>
        <v>144.16</v>
      </c>
      <c r="G87" s="137" t="str">
        <f t="shared" si="66"/>
        <v>N</v>
      </c>
      <c r="H87" s="137" t="str">
        <f t="shared" si="67"/>
        <v>Y</v>
      </c>
      <c r="I87" s="137" t="str">
        <f t="shared" si="68"/>
        <v>N</v>
      </c>
      <c r="J87" s="137" t="str">
        <f t="shared" si="69"/>
        <v>N</v>
      </c>
      <c r="K87" s="139">
        <f t="shared" si="70"/>
        <v>-6.9177445865790084</v>
      </c>
      <c r="L87" s="139">
        <f t="shared" si="71"/>
        <v>2.9578397468913327</v>
      </c>
      <c r="M87" s="139">
        <f t="shared" si="72"/>
        <v>-2.4265920022973617</v>
      </c>
      <c r="N87" s="139">
        <f t="shared" si="73"/>
        <v>-3.3781908990011127</v>
      </c>
      <c r="O87" s="137" t="str">
        <f t="shared" si="74"/>
        <v>N</v>
      </c>
      <c r="P87" s="137" t="str">
        <f t="shared" si="75"/>
        <v>Y</v>
      </c>
      <c r="Q87" s="137" t="str">
        <f t="shared" si="76"/>
        <v>Y</v>
      </c>
      <c r="R87" s="137">
        <f>'D Data'!C87</f>
        <v>4648347</v>
      </c>
      <c r="S87" s="137">
        <f>'D Data'!H87</f>
        <v>2593285</v>
      </c>
      <c r="T87" s="137">
        <f>'D Data'!M87</f>
        <v>2336124</v>
      </c>
      <c r="U87" s="137">
        <f>'D Data'!R87</f>
        <v>2575586</v>
      </c>
      <c r="V87" s="137">
        <f>'D Data'!W87</f>
        <v>7068233</v>
      </c>
      <c r="W87" s="137" t="str">
        <f t="shared" si="77"/>
        <v>Y</v>
      </c>
      <c r="X87" s="137" t="str">
        <f t="shared" si="78"/>
        <v>Y</v>
      </c>
      <c r="Y87" s="137" t="str">
        <f t="shared" si="79"/>
        <v>N</v>
      </c>
      <c r="Z87" s="137" t="str">
        <f t="shared" si="80"/>
        <v>N</v>
      </c>
      <c r="AA87" s="139">
        <f t="shared" si="81"/>
        <v>79.245512930510927</v>
      </c>
      <c r="AB87" s="139">
        <f t="shared" si="82"/>
        <v>11.00802012221954</v>
      </c>
      <c r="AC87" s="139">
        <f t="shared" si="83"/>
        <v>-9.297379314843301</v>
      </c>
      <c r="AD87" s="139">
        <f t="shared" si="84"/>
        <v>-63.561105017336018</v>
      </c>
      <c r="AE87" s="137" t="str">
        <f t="shared" si="85"/>
        <v>Y</v>
      </c>
      <c r="AF87" s="137" t="str">
        <f t="shared" si="86"/>
        <v>Y</v>
      </c>
      <c r="AG87" s="137" t="str">
        <f t="shared" si="87"/>
        <v>Y</v>
      </c>
      <c r="AH87" s="137">
        <f>'D Data'!D87</f>
        <v>24.22</v>
      </c>
      <c r="AI87" s="137">
        <f>'D Data'!I87</f>
        <v>17.690000000000001</v>
      </c>
      <c r="AJ87" s="137">
        <f>'D Data'!N87</f>
        <v>16.760000000000002</v>
      </c>
      <c r="AK87" s="137">
        <f>'D Data'!S87</f>
        <v>17.78</v>
      </c>
      <c r="AL87" s="137">
        <f>'D Data'!X87</f>
        <v>26.4</v>
      </c>
      <c r="AM87" s="137" t="str">
        <f t="shared" si="88"/>
        <v>Y</v>
      </c>
      <c r="AN87" s="137" t="str">
        <f t="shared" si="89"/>
        <v>Y</v>
      </c>
      <c r="AO87" s="137" t="str">
        <f t="shared" si="90"/>
        <v>N</v>
      </c>
      <c r="AP87" s="137" t="str">
        <f t="shared" si="91"/>
        <v>N</v>
      </c>
      <c r="AQ87" s="139">
        <f t="shared" si="92"/>
        <v>36.913510457885792</v>
      </c>
      <c r="AR87" s="139">
        <f t="shared" si="93"/>
        <v>5.5489260143198074</v>
      </c>
      <c r="AS87" s="139">
        <f t="shared" si="94"/>
        <v>-5.7367829021372305</v>
      </c>
      <c r="AT87" s="139">
        <f t="shared" si="95"/>
        <v>-32.651515151515142</v>
      </c>
      <c r="AU87" s="137" t="str">
        <f t="shared" si="96"/>
        <v>Y</v>
      </c>
      <c r="AV87" s="137" t="str">
        <f t="shared" si="97"/>
        <v>Y</v>
      </c>
      <c r="AW87" s="137" t="str">
        <f t="shared" si="98"/>
        <v>Y</v>
      </c>
    </row>
    <row r="88" spans="1:49" x14ac:dyDescent="0.3">
      <c r="A88" s="137" t="str">
        <f>'D Data'!A88</f>
        <v>MANAPPURAM</v>
      </c>
      <c r="B88" s="137">
        <f>'D Data'!B88</f>
        <v>117.22</v>
      </c>
      <c r="C88" s="137">
        <f>'D Data'!G88</f>
        <v>121.88</v>
      </c>
      <c r="D88" s="137">
        <f>'D Data'!L88</f>
        <v>118.87</v>
      </c>
      <c r="E88" s="137">
        <f>'D Data'!Q88</f>
        <v>119.88</v>
      </c>
      <c r="F88" s="137">
        <f>'D Data'!V88</f>
        <v>122.92</v>
      </c>
      <c r="G88" s="137" t="str">
        <f t="shared" si="66"/>
        <v>N</v>
      </c>
      <c r="H88" s="137" t="str">
        <f t="shared" si="67"/>
        <v>Y</v>
      </c>
      <c r="I88" s="137" t="str">
        <f t="shared" si="68"/>
        <v>N</v>
      </c>
      <c r="J88" s="137" t="str">
        <f t="shared" si="69"/>
        <v>N</v>
      </c>
      <c r="K88" s="139">
        <f t="shared" si="70"/>
        <v>-3.8234328848047237</v>
      </c>
      <c r="L88" s="139">
        <f t="shared" si="71"/>
        <v>2.532178009590301</v>
      </c>
      <c r="M88" s="139">
        <f t="shared" si="72"/>
        <v>-0.84250917584250162</v>
      </c>
      <c r="N88" s="139">
        <f t="shared" si="73"/>
        <v>-2.4731532704197901</v>
      </c>
      <c r="O88" s="137" t="str">
        <f t="shared" si="74"/>
        <v>N</v>
      </c>
      <c r="P88" s="137" t="str">
        <f t="shared" si="75"/>
        <v>Y</v>
      </c>
      <c r="Q88" s="137" t="str">
        <f t="shared" si="76"/>
        <v>Y</v>
      </c>
      <c r="R88" s="137">
        <f>'D Data'!C88</f>
        <v>2095252</v>
      </c>
      <c r="S88" s="137">
        <f>'D Data'!H88</f>
        <v>1608157</v>
      </c>
      <c r="T88" s="137">
        <f>'D Data'!M88</f>
        <v>1166809</v>
      </c>
      <c r="U88" s="137">
        <f>'D Data'!R88</f>
        <v>3202194</v>
      </c>
      <c r="V88" s="137">
        <f>'D Data'!W88</f>
        <v>2104905</v>
      </c>
      <c r="W88" s="137" t="str">
        <f t="shared" si="77"/>
        <v>Y</v>
      </c>
      <c r="X88" s="137" t="str">
        <f t="shared" si="78"/>
        <v>Y</v>
      </c>
      <c r="Y88" s="137" t="str">
        <f t="shared" si="79"/>
        <v>N</v>
      </c>
      <c r="Z88" s="137" t="str">
        <f t="shared" si="80"/>
        <v>Y</v>
      </c>
      <c r="AA88" s="139">
        <f t="shared" si="81"/>
        <v>30.289020288441986</v>
      </c>
      <c r="AB88" s="139">
        <f t="shared" si="82"/>
        <v>37.825213895333341</v>
      </c>
      <c r="AC88" s="139">
        <f t="shared" si="83"/>
        <v>-63.562201415654393</v>
      </c>
      <c r="AD88" s="139">
        <f t="shared" si="84"/>
        <v>52.130096132604564</v>
      </c>
      <c r="AE88" s="137" t="str">
        <f t="shared" si="85"/>
        <v>N</v>
      </c>
      <c r="AF88" s="137" t="str">
        <f t="shared" si="86"/>
        <v>Y</v>
      </c>
      <c r="AG88" s="137" t="str">
        <f t="shared" si="87"/>
        <v>N</v>
      </c>
      <c r="AH88" s="137">
        <f>'D Data'!D88</f>
        <v>20.61</v>
      </c>
      <c r="AI88" s="137">
        <f>'D Data'!I88</f>
        <v>19.53</v>
      </c>
      <c r="AJ88" s="137">
        <f>'D Data'!N88</f>
        <v>11.82</v>
      </c>
      <c r="AK88" s="137">
        <f>'D Data'!S88</f>
        <v>23.01</v>
      </c>
      <c r="AL88" s="137">
        <f>'D Data'!X88</f>
        <v>16.07</v>
      </c>
      <c r="AM88" s="137" t="str">
        <f t="shared" si="88"/>
        <v>Y</v>
      </c>
      <c r="AN88" s="137" t="str">
        <f t="shared" si="89"/>
        <v>Y</v>
      </c>
      <c r="AO88" s="137" t="str">
        <f t="shared" si="90"/>
        <v>N</v>
      </c>
      <c r="AP88" s="137" t="str">
        <f t="shared" si="91"/>
        <v>Y</v>
      </c>
      <c r="AQ88" s="139">
        <f t="shared" si="92"/>
        <v>5.5299539170506815</v>
      </c>
      <c r="AR88" s="139">
        <f t="shared" si="93"/>
        <v>65.228426395939081</v>
      </c>
      <c r="AS88" s="139">
        <f t="shared" si="94"/>
        <v>-48.63102998696219</v>
      </c>
      <c r="AT88" s="139">
        <f t="shared" si="95"/>
        <v>43.186060983198516</v>
      </c>
      <c r="AU88" s="137" t="str">
        <f t="shared" si="96"/>
        <v>N</v>
      </c>
      <c r="AV88" s="137" t="str">
        <f t="shared" si="97"/>
        <v>Y</v>
      </c>
      <c r="AW88" s="137" t="str">
        <f t="shared" si="98"/>
        <v>N</v>
      </c>
    </row>
    <row r="89" spans="1:49" x14ac:dyDescent="0.3">
      <c r="A89" s="137" t="str">
        <f>'D Data'!A89</f>
        <v>MARICO</v>
      </c>
      <c r="B89" s="137">
        <f>'D Data'!B89</f>
        <v>315.24</v>
      </c>
      <c r="C89" s="137">
        <f>'D Data'!G89</f>
        <v>317.25</v>
      </c>
      <c r="D89" s="137">
        <f>'D Data'!L89</f>
        <v>316.8</v>
      </c>
      <c r="E89" s="137">
        <f>'D Data'!Q89</f>
        <v>310.07</v>
      </c>
      <c r="F89" s="137">
        <f>'D Data'!V89</f>
        <v>311.95999999999998</v>
      </c>
      <c r="G89" s="137" t="str">
        <f t="shared" si="66"/>
        <v>N</v>
      </c>
      <c r="H89" s="137" t="str">
        <f t="shared" si="67"/>
        <v>Y</v>
      </c>
      <c r="I89" s="137" t="str">
        <f t="shared" si="68"/>
        <v>Y</v>
      </c>
      <c r="J89" s="137" t="str">
        <f t="shared" si="69"/>
        <v>N</v>
      </c>
      <c r="K89" s="139">
        <f t="shared" si="70"/>
        <v>-0.63356973995271582</v>
      </c>
      <c r="L89" s="139">
        <f t="shared" si="71"/>
        <v>0.14204545454545095</v>
      </c>
      <c r="M89" s="139">
        <f t="shared" si="72"/>
        <v>2.1704776340826326</v>
      </c>
      <c r="N89" s="139">
        <f t="shared" si="73"/>
        <v>-0.60584690344915582</v>
      </c>
      <c r="O89" s="137" t="str">
        <f t="shared" si="74"/>
        <v>N</v>
      </c>
      <c r="P89" s="137" t="str">
        <f t="shared" si="75"/>
        <v>N</v>
      </c>
      <c r="Q89" s="137" t="str">
        <f t="shared" si="76"/>
        <v>Y</v>
      </c>
      <c r="R89" s="137">
        <f>'D Data'!C89</f>
        <v>264616</v>
      </c>
      <c r="S89" s="137">
        <f>'D Data'!H89</f>
        <v>597955</v>
      </c>
      <c r="T89" s="137">
        <f>'D Data'!M89</f>
        <v>718070</v>
      </c>
      <c r="U89" s="137">
        <f>'D Data'!R89</f>
        <v>556272</v>
      </c>
      <c r="V89" s="137">
        <f>'D Data'!W89</f>
        <v>982728</v>
      </c>
      <c r="W89" s="137" t="str">
        <f t="shared" si="77"/>
        <v>N</v>
      </c>
      <c r="X89" s="137" t="str">
        <f t="shared" si="78"/>
        <v>N</v>
      </c>
      <c r="Y89" s="137" t="str">
        <f t="shared" si="79"/>
        <v>Y</v>
      </c>
      <c r="Z89" s="137" t="str">
        <f t="shared" si="80"/>
        <v>N</v>
      </c>
      <c r="AA89" s="139">
        <f t="shared" si="81"/>
        <v>-55.746502663243888</v>
      </c>
      <c r="AB89" s="139">
        <f t="shared" si="82"/>
        <v>-16.727477822496414</v>
      </c>
      <c r="AC89" s="139">
        <f t="shared" si="83"/>
        <v>29.086130526073578</v>
      </c>
      <c r="AD89" s="139">
        <f t="shared" si="84"/>
        <v>-43.395120521649936</v>
      </c>
      <c r="AE89" s="137" t="str">
        <f t="shared" si="85"/>
        <v>N</v>
      </c>
      <c r="AF89" s="137" t="str">
        <f t="shared" si="86"/>
        <v>N</v>
      </c>
      <c r="AG89" s="137" t="str">
        <f t="shared" si="87"/>
        <v>Y</v>
      </c>
      <c r="AH89" s="137">
        <f>'D Data'!D89</f>
        <v>16.59</v>
      </c>
      <c r="AI89" s="137">
        <f>'D Data'!I89</f>
        <v>29.55</v>
      </c>
      <c r="AJ89" s="137">
        <f>'D Data'!N89</f>
        <v>31.15</v>
      </c>
      <c r="AK89" s="137">
        <f>'D Data'!S89</f>
        <v>27.34</v>
      </c>
      <c r="AL89" s="137">
        <f>'D Data'!X89</f>
        <v>27.66</v>
      </c>
      <c r="AM89" s="137" t="str">
        <f t="shared" si="88"/>
        <v>N</v>
      </c>
      <c r="AN89" s="137" t="str">
        <f t="shared" si="89"/>
        <v>N</v>
      </c>
      <c r="AO89" s="137" t="str">
        <f t="shared" si="90"/>
        <v>Y</v>
      </c>
      <c r="AP89" s="137" t="str">
        <f t="shared" si="91"/>
        <v>N</v>
      </c>
      <c r="AQ89" s="139">
        <f t="shared" si="92"/>
        <v>-43.857868020304572</v>
      </c>
      <c r="AR89" s="139">
        <f t="shared" si="93"/>
        <v>-5.1364365971107482</v>
      </c>
      <c r="AS89" s="139">
        <f t="shared" si="94"/>
        <v>13.935625457205555</v>
      </c>
      <c r="AT89" s="139">
        <f t="shared" si="95"/>
        <v>-1.1569052783803335</v>
      </c>
      <c r="AU89" s="137" t="str">
        <f t="shared" si="96"/>
        <v>N</v>
      </c>
      <c r="AV89" s="137" t="str">
        <f t="shared" si="97"/>
        <v>N</v>
      </c>
      <c r="AW89" s="137" t="str">
        <f t="shared" si="98"/>
        <v>Y</v>
      </c>
    </row>
    <row r="90" spans="1:49" x14ac:dyDescent="0.3">
      <c r="A90" s="137" t="str">
        <f>'D Data'!A90</f>
        <v>MARUTI</v>
      </c>
      <c r="B90" s="137">
        <f>'D Data'!B90</f>
        <v>5033.1499999999996</v>
      </c>
      <c r="C90" s="137">
        <f>'D Data'!G90</f>
        <v>5007.92</v>
      </c>
      <c r="D90" s="137">
        <f>'D Data'!L90</f>
        <v>4831.92</v>
      </c>
      <c r="E90" s="137">
        <f>'D Data'!Q90</f>
        <v>4832.13</v>
      </c>
      <c r="F90" s="137">
        <f>'D Data'!V90</f>
        <v>4816.74</v>
      </c>
      <c r="G90" s="137" t="str">
        <f t="shared" si="66"/>
        <v>Y</v>
      </c>
      <c r="H90" s="137" t="str">
        <f t="shared" si="67"/>
        <v>Y</v>
      </c>
      <c r="I90" s="137" t="str">
        <f t="shared" si="68"/>
        <v>N</v>
      </c>
      <c r="J90" s="137" t="str">
        <f t="shared" si="69"/>
        <v>Y</v>
      </c>
      <c r="K90" s="139">
        <f t="shared" si="70"/>
        <v>0.50380197766736612</v>
      </c>
      <c r="L90" s="139">
        <f t="shared" si="71"/>
        <v>3.6424444113313137</v>
      </c>
      <c r="M90" s="139">
        <f t="shared" si="72"/>
        <v>-4.3459095678310888E-3</v>
      </c>
      <c r="N90" s="139">
        <f t="shared" si="73"/>
        <v>0.31951070641139712</v>
      </c>
      <c r="O90" s="137" t="str">
        <f t="shared" si="74"/>
        <v>N</v>
      </c>
      <c r="P90" s="137" t="str">
        <f t="shared" si="75"/>
        <v>Y</v>
      </c>
      <c r="Q90" s="137" t="str">
        <f t="shared" si="76"/>
        <v>N</v>
      </c>
      <c r="R90" s="137">
        <f>'D Data'!C90</f>
        <v>305869</v>
      </c>
      <c r="S90" s="137">
        <f>'D Data'!H90</f>
        <v>374747</v>
      </c>
      <c r="T90" s="137">
        <f>'D Data'!M90</f>
        <v>216913</v>
      </c>
      <c r="U90" s="137">
        <f>'D Data'!R90</f>
        <v>320154</v>
      </c>
      <c r="V90" s="137">
        <f>'D Data'!W90</f>
        <v>871183</v>
      </c>
      <c r="W90" s="137" t="str">
        <f t="shared" si="77"/>
        <v>N</v>
      </c>
      <c r="X90" s="137" t="str">
        <f t="shared" si="78"/>
        <v>Y</v>
      </c>
      <c r="Y90" s="137" t="str">
        <f t="shared" si="79"/>
        <v>N</v>
      </c>
      <c r="Z90" s="137" t="str">
        <f t="shared" si="80"/>
        <v>N</v>
      </c>
      <c r="AA90" s="139">
        <f t="shared" si="81"/>
        <v>-18.379866950235758</v>
      </c>
      <c r="AB90" s="139">
        <f t="shared" si="82"/>
        <v>72.763734769239292</v>
      </c>
      <c r="AC90" s="139">
        <f t="shared" si="83"/>
        <v>-32.247293490007934</v>
      </c>
      <c r="AD90" s="139">
        <f t="shared" si="84"/>
        <v>-63.250660309028071</v>
      </c>
      <c r="AE90" s="137" t="str">
        <f t="shared" si="85"/>
        <v>N</v>
      </c>
      <c r="AF90" s="137" t="str">
        <f t="shared" si="86"/>
        <v>Y</v>
      </c>
      <c r="AG90" s="137" t="str">
        <f t="shared" si="87"/>
        <v>Y</v>
      </c>
      <c r="AH90" s="137">
        <f>'D Data'!D90</f>
        <v>15.8</v>
      </c>
      <c r="AI90" s="137">
        <f>'D Data'!I90</f>
        <v>20.059999999999999</v>
      </c>
      <c r="AJ90" s="137">
        <f>'D Data'!N90</f>
        <v>14.29</v>
      </c>
      <c r="AK90" s="137">
        <f>'D Data'!S90</f>
        <v>15.19</v>
      </c>
      <c r="AL90" s="137">
        <f>'D Data'!X90</f>
        <v>27.53</v>
      </c>
      <c r="AM90" s="137" t="str">
        <f t="shared" si="88"/>
        <v>N</v>
      </c>
      <c r="AN90" s="137" t="str">
        <f t="shared" si="89"/>
        <v>Y</v>
      </c>
      <c r="AO90" s="137" t="str">
        <f t="shared" si="90"/>
        <v>N</v>
      </c>
      <c r="AP90" s="137" t="str">
        <f t="shared" si="91"/>
        <v>N</v>
      </c>
      <c r="AQ90" s="139">
        <f t="shared" si="92"/>
        <v>-21.236291126620131</v>
      </c>
      <c r="AR90" s="139">
        <f t="shared" si="93"/>
        <v>40.377886634009798</v>
      </c>
      <c r="AS90" s="139">
        <f t="shared" si="94"/>
        <v>-5.9249506254114577</v>
      </c>
      <c r="AT90" s="139">
        <f t="shared" si="95"/>
        <v>-44.823828550671998</v>
      </c>
      <c r="AU90" s="137" t="str">
        <f t="shared" si="96"/>
        <v>N</v>
      </c>
      <c r="AV90" s="137" t="str">
        <f t="shared" si="97"/>
        <v>Y</v>
      </c>
      <c r="AW90" s="137" t="str">
        <f t="shared" si="98"/>
        <v>Y</v>
      </c>
    </row>
    <row r="91" spans="1:49" x14ac:dyDescent="0.3">
      <c r="A91" s="137" t="str">
        <f>'D Data'!A91</f>
        <v>MCDOWELL-N</v>
      </c>
      <c r="B91" s="137">
        <f>'D Data'!B91</f>
        <v>595.92999999999995</v>
      </c>
      <c r="C91" s="137">
        <f>'D Data'!G91</f>
        <v>596.32000000000005</v>
      </c>
      <c r="D91" s="137">
        <f>'D Data'!L91</f>
        <v>570.19000000000005</v>
      </c>
      <c r="E91" s="137">
        <f>'D Data'!Q91</f>
        <v>552.38</v>
      </c>
      <c r="F91" s="137">
        <f>'D Data'!V91</f>
        <v>552.57000000000005</v>
      </c>
      <c r="G91" s="137" t="str">
        <f t="shared" si="66"/>
        <v>N</v>
      </c>
      <c r="H91" s="137" t="str">
        <f t="shared" si="67"/>
        <v>Y</v>
      </c>
      <c r="I91" s="137" t="str">
        <f t="shared" si="68"/>
        <v>Y</v>
      </c>
      <c r="J91" s="137" t="str">
        <f t="shared" si="69"/>
        <v>N</v>
      </c>
      <c r="K91" s="139">
        <f t="shared" si="70"/>
        <v>-6.5401126911742019E-2</v>
      </c>
      <c r="L91" s="139">
        <f t="shared" si="71"/>
        <v>4.5826829653273453</v>
      </c>
      <c r="M91" s="139">
        <f t="shared" si="72"/>
        <v>3.2242296969477642</v>
      </c>
      <c r="N91" s="139">
        <f t="shared" si="73"/>
        <v>-3.4384783828303123E-2</v>
      </c>
      <c r="O91" s="137" t="str">
        <f t="shared" si="74"/>
        <v>N</v>
      </c>
      <c r="P91" s="137" t="str">
        <f t="shared" si="75"/>
        <v>Y</v>
      </c>
      <c r="Q91" s="137" t="str">
        <f t="shared" si="76"/>
        <v>Y</v>
      </c>
      <c r="R91" s="137">
        <f>'D Data'!C91</f>
        <v>811209</v>
      </c>
      <c r="S91" s="137">
        <f>'D Data'!H91</f>
        <v>1772708</v>
      </c>
      <c r="T91" s="137">
        <f>'D Data'!M91</f>
        <v>866686</v>
      </c>
      <c r="U91" s="137">
        <f>'D Data'!R91</f>
        <v>666048</v>
      </c>
      <c r="V91" s="137">
        <f>'D Data'!W91</f>
        <v>1306721</v>
      </c>
      <c r="W91" s="137" t="str">
        <f t="shared" si="77"/>
        <v>N</v>
      </c>
      <c r="X91" s="137" t="str">
        <f t="shared" si="78"/>
        <v>Y</v>
      </c>
      <c r="Y91" s="137" t="str">
        <f t="shared" si="79"/>
        <v>Y</v>
      </c>
      <c r="Z91" s="137" t="str">
        <f t="shared" si="80"/>
        <v>N</v>
      </c>
      <c r="AA91" s="139">
        <f t="shared" si="81"/>
        <v>-54.238994803430685</v>
      </c>
      <c r="AB91" s="139">
        <f t="shared" si="82"/>
        <v>104.53866798356037</v>
      </c>
      <c r="AC91" s="139">
        <f t="shared" si="83"/>
        <v>30.123654751609489</v>
      </c>
      <c r="AD91" s="139">
        <f t="shared" si="84"/>
        <v>-49.029058230486847</v>
      </c>
      <c r="AE91" s="137" t="str">
        <f t="shared" si="85"/>
        <v>N</v>
      </c>
      <c r="AF91" s="137" t="str">
        <f t="shared" si="86"/>
        <v>Y</v>
      </c>
      <c r="AG91" s="137" t="str">
        <f t="shared" si="87"/>
        <v>Y</v>
      </c>
      <c r="AH91" s="137">
        <f>'D Data'!D91</f>
        <v>14.41</v>
      </c>
      <c r="AI91" s="137">
        <f>'D Data'!I91</f>
        <v>19.690000000000001</v>
      </c>
      <c r="AJ91" s="137">
        <f>'D Data'!N91</f>
        <v>13.05</v>
      </c>
      <c r="AK91" s="137">
        <f>'D Data'!S91</f>
        <v>14.28</v>
      </c>
      <c r="AL91" s="137">
        <f>'D Data'!X91</f>
        <v>10.8</v>
      </c>
      <c r="AM91" s="137" t="str">
        <f t="shared" si="88"/>
        <v>N</v>
      </c>
      <c r="AN91" s="137" t="str">
        <f t="shared" si="89"/>
        <v>Y</v>
      </c>
      <c r="AO91" s="137" t="str">
        <f t="shared" si="90"/>
        <v>N</v>
      </c>
      <c r="AP91" s="137" t="str">
        <f t="shared" si="91"/>
        <v>Y</v>
      </c>
      <c r="AQ91" s="139">
        <f t="shared" si="92"/>
        <v>-26.815642458100562</v>
      </c>
      <c r="AR91" s="139">
        <f t="shared" si="93"/>
        <v>50.88122605363985</v>
      </c>
      <c r="AS91" s="139">
        <f t="shared" si="94"/>
        <v>-8.6134453781512512</v>
      </c>
      <c r="AT91" s="139">
        <f t="shared" si="95"/>
        <v>32.222222222222207</v>
      </c>
      <c r="AU91" s="137" t="str">
        <f t="shared" si="96"/>
        <v>N</v>
      </c>
      <c r="AV91" s="137" t="str">
        <f t="shared" si="97"/>
        <v>Y</v>
      </c>
      <c r="AW91" s="137" t="str">
        <f t="shared" si="98"/>
        <v>N</v>
      </c>
    </row>
    <row r="92" spans="1:49" x14ac:dyDescent="0.3">
      <c r="A92" s="137" t="str">
        <f>'D Data'!A92</f>
        <v>MFSL</v>
      </c>
      <c r="B92" s="137">
        <f>'D Data'!B92</f>
        <v>429.93</v>
      </c>
      <c r="C92" s="137">
        <f>'D Data'!G92</f>
        <v>441.03</v>
      </c>
      <c r="D92" s="137">
        <f>'D Data'!L92</f>
        <v>425.17</v>
      </c>
      <c r="E92" s="137">
        <f>'D Data'!Q92</f>
        <v>431.29</v>
      </c>
      <c r="F92" s="137">
        <f>'D Data'!V92</f>
        <v>420.68</v>
      </c>
      <c r="G92" s="137" t="str">
        <f t="shared" si="66"/>
        <v>N</v>
      </c>
      <c r="H92" s="137" t="str">
        <f t="shared" si="67"/>
        <v>Y</v>
      </c>
      <c r="I92" s="137" t="str">
        <f t="shared" si="68"/>
        <v>N</v>
      </c>
      <c r="J92" s="137" t="str">
        <f t="shared" si="69"/>
        <v>Y</v>
      </c>
      <c r="K92" s="139">
        <f t="shared" si="70"/>
        <v>-2.5168355894156784</v>
      </c>
      <c r="L92" s="139">
        <f t="shared" si="71"/>
        <v>3.730272596843605</v>
      </c>
      <c r="M92" s="139">
        <f t="shared" si="72"/>
        <v>-1.4189988175009864</v>
      </c>
      <c r="N92" s="139">
        <f t="shared" si="73"/>
        <v>2.5221070647523089</v>
      </c>
      <c r="O92" s="137" t="str">
        <f t="shared" si="74"/>
        <v>N</v>
      </c>
      <c r="P92" s="137" t="str">
        <f t="shared" si="75"/>
        <v>Y</v>
      </c>
      <c r="Q92" s="137" t="str">
        <f t="shared" si="76"/>
        <v>N</v>
      </c>
      <c r="R92" s="137">
        <f>'D Data'!C92</f>
        <v>212640</v>
      </c>
      <c r="S92" s="137">
        <f>'D Data'!H92</f>
        <v>407561</v>
      </c>
      <c r="T92" s="137">
        <f>'D Data'!M92</f>
        <v>227193</v>
      </c>
      <c r="U92" s="137">
        <f>'D Data'!R92</f>
        <v>195435</v>
      </c>
      <c r="V92" s="137">
        <f>'D Data'!W92</f>
        <v>512474</v>
      </c>
      <c r="W92" s="137" t="str">
        <f t="shared" si="77"/>
        <v>N</v>
      </c>
      <c r="X92" s="137" t="str">
        <f t="shared" si="78"/>
        <v>Y</v>
      </c>
      <c r="Y92" s="137" t="str">
        <f t="shared" si="79"/>
        <v>Y</v>
      </c>
      <c r="Z92" s="137" t="str">
        <f t="shared" si="80"/>
        <v>N</v>
      </c>
      <c r="AA92" s="139">
        <f t="shared" si="81"/>
        <v>-47.826214971501194</v>
      </c>
      <c r="AB92" s="139">
        <f t="shared" si="82"/>
        <v>79.389769931291895</v>
      </c>
      <c r="AC92" s="139">
        <f t="shared" si="83"/>
        <v>16.24990406017346</v>
      </c>
      <c r="AD92" s="139">
        <f t="shared" si="84"/>
        <v>-61.864406779661017</v>
      </c>
      <c r="AE92" s="137" t="str">
        <f t="shared" si="85"/>
        <v>N</v>
      </c>
      <c r="AF92" s="137" t="str">
        <f t="shared" si="86"/>
        <v>Y</v>
      </c>
      <c r="AG92" s="137" t="str">
        <f t="shared" si="87"/>
        <v>Y</v>
      </c>
      <c r="AH92" s="137">
        <f>'D Data'!D92</f>
        <v>21.49</v>
      </c>
      <c r="AI92" s="137">
        <f>'D Data'!I92</f>
        <v>40.56</v>
      </c>
      <c r="AJ92" s="137">
        <f>'D Data'!N92</f>
        <v>23.51</v>
      </c>
      <c r="AK92" s="137">
        <f>'D Data'!S92</f>
        <v>11.17</v>
      </c>
      <c r="AL92" s="137">
        <f>'D Data'!X92</f>
        <v>26.51</v>
      </c>
      <c r="AM92" s="137" t="str">
        <f t="shared" si="88"/>
        <v>N</v>
      </c>
      <c r="AN92" s="137" t="str">
        <f t="shared" si="89"/>
        <v>Y</v>
      </c>
      <c r="AO92" s="137" t="str">
        <f t="shared" si="90"/>
        <v>Y</v>
      </c>
      <c r="AP92" s="137" t="str">
        <f t="shared" si="91"/>
        <v>N</v>
      </c>
      <c r="AQ92" s="139">
        <f t="shared" si="92"/>
        <v>-47.016765285996058</v>
      </c>
      <c r="AR92" s="139">
        <f t="shared" si="93"/>
        <v>72.522330923011481</v>
      </c>
      <c r="AS92" s="139">
        <f t="shared" si="94"/>
        <v>110.47448522829009</v>
      </c>
      <c r="AT92" s="139">
        <f t="shared" si="95"/>
        <v>-57.864956620143346</v>
      </c>
      <c r="AU92" s="137" t="str">
        <f t="shared" si="96"/>
        <v>N</v>
      </c>
      <c r="AV92" s="137" t="str">
        <f t="shared" si="97"/>
        <v>N</v>
      </c>
      <c r="AW92" s="137" t="str">
        <f t="shared" si="98"/>
        <v>Y</v>
      </c>
    </row>
    <row r="93" spans="1:49" x14ac:dyDescent="0.3">
      <c r="A93" s="137" t="str">
        <f>'D Data'!A93</f>
        <v>MGL</v>
      </c>
      <c r="B93" s="137">
        <f>'D Data'!B93</f>
        <v>895.69</v>
      </c>
      <c r="C93" s="137">
        <f>'D Data'!G93</f>
        <v>909.74</v>
      </c>
      <c r="D93" s="137">
        <f>'D Data'!L93</f>
        <v>896.56</v>
      </c>
      <c r="E93" s="137">
        <f>'D Data'!Q93</f>
        <v>894.99</v>
      </c>
      <c r="F93" s="137">
        <f>'D Data'!V93</f>
        <v>883.8</v>
      </c>
      <c r="G93" s="137" t="str">
        <f t="shared" si="66"/>
        <v>N</v>
      </c>
      <c r="H93" s="137" t="str">
        <f t="shared" si="67"/>
        <v>Y</v>
      </c>
      <c r="I93" s="137" t="str">
        <f t="shared" si="68"/>
        <v>Y</v>
      </c>
      <c r="J93" s="137" t="str">
        <f t="shared" si="69"/>
        <v>Y</v>
      </c>
      <c r="K93" s="139">
        <f t="shared" si="70"/>
        <v>-1.5443973003275611</v>
      </c>
      <c r="L93" s="139">
        <f t="shared" si="71"/>
        <v>1.4700633532613618</v>
      </c>
      <c r="M93" s="139">
        <f t="shared" si="72"/>
        <v>0.17542095442406466</v>
      </c>
      <c r="N93" s="139">
        <f t="shared" si="73"/>
        <v>1.266123557365926</v>
      </c>
      <c r="O93" s="137" t="str">
        <f t="shared" si="74"/>
        <v>N</v>
      </c>
      <c r="P93" s="137" t="str">
        <f t="shared" si="75"/>
        <v>Y</v>
      </c>
      <c r="Q93" s="137" t="str">
        <f t="shared" si="76"/>
        <v>N</v>
      </c>
      <c r="R93" s="137">
        <f>'D Data'!C93</f>
        <v>152089</v>
      </c>
      <c r="S93" s="137">
        <f>'D Data'!H93</f>
        <v>439508</v>
      </c>
      <c r="T93" s="137">
        <f>'D Data'!M93</f>
        <v>194521</v>
      </c>
      <c r="U93" s="137">
        <f>'D Data'!R93</f>
        <v>222044</v>
      </c>
      <c r="V93" s="137">
        <f>'D Data'!W93</f>
        <v>85944</v>
      </c>
      <c r="W93" s="137" t="str">
        <f t="shared" si="77"/>
        <v>N</v>
      </c>
      <c r="X93" s="137" t="str">
        <f t="shared" si="78"/>
        <v>Y</v>
      </c>
      <c r="Y93" s="137" t="str">
        <f t="shared" si="79"/>
        <v>N</v>
      </c>
      <c r="Z93" s="137" t="str">
        <f t="shared" si="80"/>
        <v>Y</v>
      </c>
      <c r="AA93" s="139">
        <f t="shared" si="81"/>
        <v>-65.395624197966811</v>
      </c>
      <c r="AB93" s="139">
        <f t="shared" si="82"/>
        <v>125.94372844063109</v>
      </c>
      <c r="AC93" s="139">
        <f t="shared" si="83"/>
        <v>-12.395291023400768</v>
      </c>
      <c r="AD93" s="139">
        <f t="shared" si="84"/>
        <v>158.35893139718885</v>
      </c>
      <c r="AE93" s="137" t="str">
        <f t="shared" si="85"/>
        <v>N</v>
      </c>
      <c r="AF93" s="137" t="str">
        <f t="shared" si="86"/>
        <v>Y</v>
      </c>
      <c r="AG93" s="137" t="str">
        <f t="shared" si="87"/>
        <v>N</v>
      </c>
      <c r="AH93" s="137">
        <f>'D Data'!D93</f>
        <v>34.14</v>
      </c>
      <c r="AI93" s="137">
        <f>'D Data'!I93</f>
        <v>62.01</v>
      </c>
      <c r="AJ93" s="137">
        <f>'D Data'!N93</f>
        <v>40.25</v>
      </c>
      <c r="AK93" s="137">
        <f>'D Data'!S93</f>
        <v>34.6</v>
      </c>
      <c r="AL93" s="137">
        <f>'D Data'!X93</f>
        <v>20.190000000000001</v>
      </c>
      <c r="AM93" s="137" t="str">
        <f t="shared" si="88"/>
        <v>N</v>
      </c>
      <c r="AN93" s="137" t="str">
        <f t="shared" si="89"/>
        <v>Y</v>
      </c>
      <c r="AO93" s="137" t="str">
        <f t="shared" si="90"/>
        <v>Y</v>
      </c>
      <c r="AP93" s="137" t="str">
        <f t="shared" si="91"/>
        <v>Y</v>
      </c>
      <c r="AQ93" s="139">
        <f t="shared" si="92"/>
        <v>-44.944363812288337</v>
      </c>
      <c r="AR93" s="139">
        <f t="shared" si="93"/>
        <v>54.062111801242231</v>
      </c>
      <c r="AS93" s="139">
        <f t="shared" si="94"/>
        <v>16.329479768786122</v>
      </c>
      <c r="AT93" s="139">
        <f t="shared" si="95"/>
        <v>71.371966319960364</v>
      </c>
      <c r="AU93" s="137" t="str">
        <f t="shared" si="96"/>
        <v>N</v>
      </c>
      <c r="AV93" s="137" t="str">
        <f t="shared" si="97"/>
        <v>Y</v>
      </c>
      <c r="AW93" s="137" t="str">
        <f t="shared" si="98"/>
        <v>N</v>
      </c>
    </row>
    <row r="94" spans="1:49" x14ac:dyDescent="0.3">
      <c r="A94" s="137" t="str">
        <f>'D Data'!A94</f>
        <v>MINDTREE</v>
      </c>
      <c r="B94" s="137">
        <f>'D Data'!B94</f>
        <v>895.25</v>
      </c>
      <c r="C94" s="137">
        <f>'D Data'!G94</f>
        <v>901.03</v>
      </c>
      <c r="D94" s="137">
        <f>'D Data'!L94</f>
        <v>898.25</v>
      </c>
      <c r="E94" s="137">
        <f>'D Data'!Q94</f>
        <v>911.67</v>
      </c>
      <c r="F94" s="137">
        <f>'D Data'!V94</f>
        <v>870.62</v>
      </c>
      <c r="G94" s="137" t="str">
        <f t="shared" si="66"/>
        <v>N</v>
      </c>
      <c r="H94" s="137" t="str">
        <f t="shared" si="67"/>
        <v>Y</v>
      </c>
      <c r="I94" s="137" t="str">
        <f t="shared" si="68"/>
        <v>N</v>
      </c>
      <c r="J94" s="137" t="str">
        <f t="shared" si="69"/>
        <v>Y</v>
      </c>
      <c r="K94" s="139">
        <f t="shared" si="70"/>
        <v>-0.64148807475888403</v>
      </c>
      <c r="L94" s="139">
        <f t="shared" si="71"/>
        <v>0.309490676315054</v>
      </c>
      <c r="M94" s="139">
        <f t="shared" si="72"/>
        <v>-1.4720238682856692</v>
      </c>
      <c r="N94" s="139">
        <f t="shared" si="73"/>
        <v>4.7150306677999536</v>
      </c>
      <c r="O94" s="137" t="str">
        <f t="shared" si="74"/>
        <v>N</v>
      </c>
      <c r="P94" s="137" t="str">
        <f t="shared" si="75"/>
        <v>Y</v>
      </c>
      <c r="Q94" s="137" t="str">
        <f t="shared" si="76"/>
        <v>N</v>
      </c>
      <c r="R94" s="137">
        <f>'D Data'!C94</f>
        <v>75524</v>
      </c>
      <c r="S94" s="137">
        <f>'D Data'!H94</f>
        <v>155253</v>
      </c>
      <c r="T94" s="137">
        <f>'D Data'!M94</f>
        <v>105270</v>
      </c>
      <c r="U94" s="137">
        <f>'D Data'!R94</f>
        <v>472673</v>
      </c>
      <c r="V94" s="137">
        <f>'D Data'!W94</f>
        <v>91920</v>
      </c>
      <c r="W94" s="137" t="str">
        <f t="shared" si="77"/>
        <v>N</v>
      </c>
      <c r="X94" s="137" t="str">
        <f t="shared" si="78"/>
        <v>Y</v>
      </c>
      <c r="Y94" s="137" t="str">
        <f t="shared" si="79"/>
        <v>N</v>
      </c>
      <c r="Z94" s="137" t="str">
        <f t="shared" si="80"/>
        <v>Y</v>
      </c>
      <c r="AA94" s="139">
        <f t="shared" si="81"/>
        <v>-51.354241141878099</v>
      </c>
      <c r="AB94" s="139">
        <f t="shared" si="82"/>
        <v>47.480763750356225</v>
      </c>
      <c r="AC94" s="139">
        <f t="shared" si="83"/>
        <v>-77.728789247534763</v>
      </c>
      <c r="AD94" s="139">
        <f t="shared" si="84"/>
        <v>414.22214969538732</v>
      </c>
      <c r="AE94" s="137" t="str">
        <f t="shared" si="85"/>
        <v>N</v>
      </c>
      <c r="AF94" s="137" t="str">
        <f t="shared" si="86"/>
        <v>Y</v>
      </c>
      <c r="AG94" s="137" t="str">
        <f t="shared" si="87"/>
        <v>N</v>
      </c>
      <c r="AH94" s="137">
        <f>'D Data'!D94</f>
        <v>8.65</v>
      </c>
      <c r="AI94" s="137">
        <f>'D Data'!I94</f>
        <v>16.45</v>
      </c>
      <c r="AJ94" s="137">
        <f>'D Data'!N94</f>
        <v>11.35</v>
      </c>
      <c r="AK94" s="137">
        <f>'D Data'!S94</f>
        <v>22.62</v>
      </c>
      <c r="AL94" s="137">
        <f>'D Data'!X94</f>
        <v>5.77</v>
      </c>
      <c r="AM94" s="137" t="str">
        <f t="shared" si="88"/>
        <v>N</v>
      </c>
      <c r="AN94" s="137" t="str">
        <f t="shared" si="89"/>
        <v>Y</v>
      </c>
      <c r="AO94" s="137" t="str">
        <f t="shared" si="90"/>
        <v>N</v>
      </c>
      <c r="AP94" s="137" t="str">
        <f t="shared" si="91"/>
        <v>Y</v>
      </c>
      <c r="AQ94" s="139">
        <f t="shared" si="92"/>
        <v>-47.416413373860181</v>
      </c>
      <c r="AR94" s="139">
        <f t="shared" si="93"/>
        <v>44.933920704845818</v>
      </c>
      <c r="AS94" s="139">
        <f t="shared" si="94"/>
        <v>-49.823165340406725</v>
      </c>
      <c r="AT94" s="139">
        <f t="shared" si="95"/>
        <v>292.0277296360486</v>
      </c>
      <c r="AU94" s="137" t="str">
        <f t="shared" si="96"/>
        <v>N</v>
      </c>
      <c r="AV94" s="137" t="str">
        <f t="shared" si="97"/>
        <v>Y</v>
      </c>
      <c r="AW94" s="137" t="str">
        <f t="shared" si="98"/>
        <v>N</v>
      </c>
    </row>
    <row r="95" spans="1:49" x14ac:dyDescent="0.3">
      <c r="A95" s="137" t="str">
        <f>'D Data'!A95</f>
        <v>MOTHERSUMI</v>
      </c>
      <c r="B95" s="137">
        <f>'D Data'!B95</f>
        <v>79.760000000000005</v>
      </c>
      <c r="C95" s="137">
        <f>'D Data'!G95</f>
        <v>82.41</v>
      </c>
      <c r="D95" s="137">
        <f>'D Data'!L95</f>
        <v>80.56</v>
      </c>
      <c r="E95" s="137">
        <f>'D Data'!Q95</f>
        <v>79.400000000000006</v>
      </c>
      <c r="F95" s="137">
        <f>'D Data'!V95</f>
        <v>78.98</v>
      </c>
      <c r="G95" s="137" t="str">
        <f t="shared" si="66"/>
        <v>N</v>
      </c>
      <c r="H95" s="137" t="str">
        <f t="shared" si="67"/>
        <v>Y</v>
      </c>
      <c r="I95" s="137" t="str">
        <f t="shared" si="68"/>
        <v>Y</v>
      </c>
      <c r="J95" s="137" t="str">
        <f t="shared" si="69"/>
        <v>Y</v>
      </c>
      <c r="K95" s="139">
        <f t="shared" si="70"/>
        <v>-3.215629171217075</v>
      </c>
      <c r="L95" s="139">
        <f t="shared" si="71"/>
        <v>2.2964250248262092</v>
      </c>
      <c r="M95" s="139">
        <f t="shared" si="72"/>
        <v>1.4609571788413054</v>
      </c>
      <c r="N95" s="139">
        <f t="shared" si="73"/>
        <v>0.53178019751836125</v>
      </c>
      <c r="O95" s="137" t="str">
        <f t="shared" si="74"/>
        <v>N</v>
      </c>
      <c r="P95" s="137" t="str">
        <f t="shared" si="75"/>
        <v>Y</v>
      </c>
      <c r="Q95" s="137" t="str">
        <f t="shared" si="76"/>
        <v>Y</v>
      </c>
      <c r="R95" s="137">
        <f>'D Data'!C95</f>
        <v>1895726</v>
      </c>
      <c r="S95" s="137">
        <f>'D Data'!H95</f>
        <v>1826468</v>
      </c>
      <c r="T95" s="137">
        <f>'D Data'!M95</f>
        <v>2066007</v>
      </c>
      <c r="U95" s="137">
        <f>'D Data'!R95</f>
        <v>3746816</v>
      </c>
      <c r="V95" s="137">
        <f>'D Data'!W95</f>
        <v>3081130</v>
      </c>
      <c r="W95" s="137" t="str">
        <f t="shared" si="77"/>
        <v>Y</v>
      </c>
      <c r="X95" s="137" t="str">
        <f t="shared" si="78"/>
        <v>N</v>
      </c>
      <c r="Y95" s="137" t="str">
        <f t="shared" si="79"/>
        <v>N</v>
      </c>
      <c r="Z95" s="137" t="str">
        <f t="shared" si="80"/>
        <v>Y</v>
      </c>
      <c r="AA95" s="139">
        <f t="shared" si="81"/>
        <v>3.7919087550397816</v>
      </c>
      <c r="AB95" s="139">
        <f t="shared" si="82"/>
        <v>-11.594297599185289</v>
      </c>
      <c r="AC95" s="139">
        <f t="shared" si="83"/>
        <v>-44.859662177165895</v>
      </c>
      <c r="AD95" s="139">
        <f t="shared" si="84"/>
        <v>21.605255214807553</v>
      </c>
      <c r="AE95" s="137" t="str">
        <f t="shared" si="85"/>
        <v>Y</v>
      </c>
      <c r="AF95" s="137" t="str">
        <f t="shared" si="86"/>
        <v>Y</v>
      </c>
      <c r="AG95" s="137" t="str">
        <f t="shared" si="87"/>
        <v>N</v>
      </c>
      <c r="AH95" s="137">
        <f>'D Data'!D95</f>
        <v>23.57</v>
      </c>
      <c r="AI95" s="137">
        <f>'D Data'!I95</f>
        <v>16.920000000000002</v>
      </c>
      <c r="AJ95" s="137">
        <f>'D Data'!N95</f>
        <v>24.32</v>
      </c>
      <c r="AK95" s="137">
        <f>'D Data'!S95</f>
        <v>26.43</v>
      </c>
      <c r="AL95" s="137">
        <f>'D Data'!X95</f>
        <v>21.13</v>
      </c>
      <c r="AM95" s="137" t="str">
        <f t="shared" si="88"/>
        <v>Y</v>
      </c>
      <c r="AN95" s="137" t="str">
        <f t="shared" si="89"/>
        <v>N</v>
      </c>
      <c r="AO95" s="137" t="str">
        <f t="shared" si="90"/>
        <v>N</v>
      </c>
      <c r="AP95" s="137" t="str">
        <f t="shared" si="91"/>
        <v>Y</v>
      </c>
      <c r="AQ95" s="139">
        <f t="shared" si="92"/>
        <v>39.302600472813225</v>
      </c>
      <c r="AR95" s="139">
        <f t="shared" si="93"/>
        <v>-30.427631578947363</v>
      </c>
      <c r="AS95" s="139">
        <f t="shared" si="94"/>
        <v>-7.9833522512296611</v>
      </c>
      <c r="AT95" s="139">
        <f t="shared" si="95"/>
        <v>25.082820634169433</v>
      </c>
      <c r="AU95" s="137" t="str">
        <f t="shared" si="96"/>
        <v>Y</v>
      </c>
      <c r="AV95" s="137" t="str">
        <f t="shared" si="97"/>
        <v>N</v>
      </c>
      <c r="AW95" s="137" t="str">
        <f t="shared" si="98"/>
        <v>N</v>
      </c>
    </row>
    <row r="96" spans="1:49" x14ac:dyDescent="0.3">
      <c r="A96" s="137" t="str">
        <f>'D Data'!A96</f>
        <v>MRF</v>
      </c>
      <c r="B96" s="137">
        <f>'D Data'!B96</f>
        <v>57419.05</v>
      </c>
      <c r="C96" s="137">
        <f>'D Data'!G96</f>
        <v>57798.32</v>
      </c>
      <c r="D96" s="137">
        <f>'D Data'!L96</f>
        <v>57133.36</v>
      </c>
      <c r="E96" s="137">
        <f>'D Data'!Q96</f>
        <v>57004.58</v>
      </c>
      <c r="F96" s="137">
        <f>'D Data'!V96</f>
        <v>56916.62</v>
      </c>
      <c r="G96" s="137" t="str">
        <f t="shared" si="66"/>
        <v>N</v>
      </c>
      <c r="H96" s="137" t="str">
        <f t="shared" si="67"/>
        <v>Y</v>
      </c>
      <c r="I96" s="137" t="str">
        <f t="shared" si="68"/>
        <v>Y</v>
      </c>
      <c r="J96" s="137" t="str">
        <f t="shared" si="69"/>
        <v>Y</v>
      </c>
      <c r="K96" s="139">
        <f t="shared" si="70"/>
        <v>-0.65619554339987185</v>
      </c>
      <c r="L96" s="139">
        <f t="shared" si="71"/>
        <v>1.1638734357650227</v>
      </c>
      <c r="M96" s="139">
        <f t="shared" si="72"/>
        <v>0.22591167236035917</v>
      </c>
      <c r="N96" s="139">
        <f t="shared" si="73"/>
        <v>0.15454185438277804</v>
      </c>
      <c r="O96" s="137" t="str">
        <f t="shared" si="74"/>
        <v>N</v>
      </c>
      <c r="P96" s="137" t="str">
        <f t="shared" si="75"/>
        <v>Y</v>
      </c>
      <c r="Q96" s="137" t="str">
        <f t="shared" si="76"/>
        <v>Y</v>
      </c>
      <c r="R96" s="137">
        <f>'D Data'!C96</f>
        <v>497</v>
      </c>
      <c r="S96" s="137">
        <f>'D Data'!H96</f>
        <v>891</v>
      </c>
      <c r="T96" s="137">
        <f>'D Data'!M96</f>
        <v>2213</v>
      </c>
      <c r="U96" s="137">
        <f>'D Data'!R96</f>
        <v>700</v>
      </c>
      <c r="V96" s="137">
        <f>'D Data'!W96</f>
        <v>2196</v>
      </c>
      <c r="W96" s="137" t="str">
        <f t="shared" si="77"/>
        <v>N</v>
      </c>
      <c r="X96" s="137" t="str">
        <f t="shared" si="78"/>
        <v>N</v>
      </c>
      <c r="Y96" s="137" t="str">
        <f t="shared" si="79"/>
        <v>Y</v>
      </c>
      <c r="Z96" s="137" t="str">
        <f t="shared" si="80"/>
        <v>N</v>
      </c>
      <c r="AA96" s="139">
        <f t="shared" si="81"/>
        <v>-44.219977553310883</v>
      </c>
      <c r="AB96" s="139">
        <f t="shared" si="82"/>
        <v>-59.737912336195208</v>
      </c>
      <c r="AC96" s="139">
        <f t="shared" si="83"/>
        <v>216.14285714285714</v>
      </c>
      <c r="AD96" s="139">
        <f t="shared" si="84"/>
        <v>-68.123861566484521</v>
      </c>
      <c r="AE96" s="137" t="str">
        <f t="shared" si="85"/>
        <v>Y</v>
      </c>
      <c r="AF96" s="137" t="str">
        <f t="shared" si="86"/>
        <v>N</v>
      </c>
      <c r="AG96" s="137" t="str">
        <f t="shared" si="87"/>
        <v>Y</v>
      </c>
      <c r="AH96" s="137">
        <f>'D Data'!D96</f>
        <v>12.13</v>
      </c>
      <c r="AI96" s="137">
        <f>'D Data'!I96</f>
        <v>18.489999999999998</v>
      </c>
      <c r="AJ96" s="137">
        <f>'D Data'!N96</f>
        <v>31.41</v>
      </c>
      <c r="AK96" s="137">
        <f>'D Data'!S96</f>
        <v>10.81</v>
      </c>
      <c r="AL96" s="137">
        <f>'D Data'!X96</f>
        <v>24.35</v>
      </c>
      <c r="AM96" s="137" t="str">
        <f t="shared" si="88"/>
        <v>N</v>
      </c>
      <c r="AN96" s="137" t="str">
        <f t="shared" si="89"/>
        <v>N</v>
      </c>
      <c r="AO96" s="137" t="str">
        <f t="shared" si="90"/>
        <v>Y</v>
      </c>
      <c r="AP96" s="137" t="str">
        <f t="shared" si="91"/>
        <v>N</v>
      </c>
      <c r="AQ96" s="139">
        <f t="shared" si="92"/>
        <v>-34.396971335857209</v>
      </c>
      <c r="AR96" s="139">
        <f t="shared" si="93"/>
        <v>-41.133397007322515</v>
      </c>
      <c r="AS96" s="139">
        <f t="shared" si="94"/>
        <v>190.56429232192414</v>
      </c>
      <c r="AT96" s="139">
        <f t="shared" si="95"/>
        <v>-55.605749486652975</v>
      </c>
      <c r="AU96" s="137" t="str">
        <f t="shared" si="96"/>
        <v>Y</v>
      </c>
      <c r="AV96" s="137" t="str">
        <f t="shared" si="97"/>
        <v>N</v>
      </c>
      <c r="AW96" s="137" t="str">
        <f t="shared" si="98"/>
        <v>Y</v>
      </c>
    </row>
    <row r="97" spans="1:49" x14ac:dyDescent="0.3">
      <c r="A97" s="137" t="str">
        <f>'D Data'!A97</f>
        <v>MUTHOOTFIN</v>
      </c>
      <c r="B97" s="137">
        <f>'D Data'!B97</f>
        <v>801.3</v>
      </c>
      <c r="C97" s="137">
        <f>'D Data'!G97</f>
        <v>828.69</v>
      </c>
      <c r="D97" s="137">
        <f>'D Data'!L97</f>
        <v>803.01</v>
      </c>
      <c r="E97" s="137">
        <f>'D Data'!Q97</f>
        <v>784.34</v>
      </c>
      <c r="F97" s="137">
        <f>'D Data'!V97</f>
        <v>793.76</v>
      </c>
      <c r="G97" s="137" t="str">
        <f t="shared" si="66"/>
        <v>N</v>
      </c>
      <c r="H97" s="137" t="str">
        <f t="shared" si="67"/>
        <v>Y</v>
      </c>
      <c r="I97" s="137" t="str">
        <f t="shared" si="68"/>
        <v>Y</v>
      </c>
      <c r="J97" s="137" t="str">
        <f t="shared" si="69"/>
        <v>N</v>
      </c>
      <c r="K97" s="139">
        <f t="shared" si="70"/>
        <v>-3.3052166672700403</v>
      </c>
      <c r="L97" s="139">
        <f t="shared" si="71"/>
        <v>3.1979676467291891</v>
      </c>
      <c r="M97" s="139">
        <f t="shared" si="72"/>
        <v>2.3803452584338372</v>
      </c>
      <c r="N97" s="139">
        <f t="shared" si="73"/>
        <v>-1.1867567022777614</v>
      </c>
      <c r="O97" s="137" t="str">
        <f t="shared" si="74"/>
        <v>N</v>
      </c>
      <c r="P97" s="137" t="str">
        <f t="shared" si="75"/>
        <v>Y</v>
      </c>
      <c r="Q97" s="137" t="str">
        <f t="shared" si="76"/>
        <v>Y</v>
      </c>
      <c r="R97" s="137">
        <f>'D Data'!C97</f>
        <v>435147</v>
      </c>
      <c r="S97" s="137">
        <f>'D Data'!H97</f>
        <v>239136</v>
      </c>
      <c r="T97" s="137">
        <f>'D Data'!M97</f>
        <v>145667</v>
      </c>
      <c r="U97" s="137">
        <f>'D Data'!R97</f>
        <v>471143</v>
      </c>
      <c r="V97" s="137">
        <f>'D Data'!W97</f>
        <v>543052</v>
      </c>
      <c r="W97" s="137" t="str">
        <f t="shared" si="77"/>
        <v>Y</v>
      </c>
      <c r="X97" s="137" t="str">
        <f t="shared" si="78"/>
        <v>Y</v>
      </c>
      <c r="Y97" s="137" t="str">
        <f t="shared" si="79"/>
        <v>N</v>
      </c>
      <c r="Z97" s="137" t="str">
        <f t="shared" si="80"/>
        <v>N</v>
      </c>
      <c r="AA97" s="139">
        <f t="shared" si="81"/>
        <v>81.966328783621037</v>
      </c>
      <c r="AB97" s="139">
        <f t="shared" si="82"/>
        <v>64.166214722620779</v>
      </c>
      <c r="AC97" s="139">
        <f t="shared" si="83"/>
        <v>-69.082210708850596</v>
      </c>
      <c r="AD97" s="139">
        <f t="shared" si="84"/>
        <v>-13.241641684405913</v>
      </c>
      <c r="AE97" s="137" t="str">
        <f t="shared" si="85"/>
        <v>Y</v>
      </c>
      <c r="AF97" s="137" t="str">
        <f t="shared" si="86"/>
        <v>Y</v>
      </c>
      <c r="AG97" s="137" t="str">
        <f t="shared" si="87"/>
        <v>N</v>
      </c>
      <c r="AH97" s="137">
        <f>'D Data'!D97</f>
        <v>22.21</v>
      </c>
      <c r="AI97" s="137">
        <f>'D Data'!I97</f>
        <v>15.41</v>
      </c>
      <c r="AJ97" s="137">
        <f>'D Data'!N97</f>
        <v>11.22</v>
      </c>
      <c r="AK97" s="137">
        <f>'D Data'!S97</f>
        <v>19.53</v>
      </c>
      <c r="AL97" s="137">
        <f>'D Data'!X97</f>
        <v>19.399999999999999</v>
      </c>
      <c r="AM97" s="137" t="str">
        <f t="shared" si="88"/>
        <v>Y</v>
      </c>
      <c r="AN97" s="137" t="str">
        <f t="shared" si="89"/>
        <v>Y</v>
      </c>
      <c r="AO97" s="137" t="str">
        <f t="shared" si="90"/>
        <v>N</v>
      </c>
      <c r="AP97" s="137" t="str">
        <f t="shared" si="91"/>
        <v>Y</v>
      </c>
      <c r="AQ97" s="139">
        <f t="shared" si="92"/>
        <v>44.127190136275154</v>
      </c>
      <c r="AR97" s="139">
        <f t="shared" si="93"/>
        <v>37.344028520499101</v>
      </c>
      <c r="AS97" s="139">
        <f t="shared" si="94"/>
        <v>-42.549923195084489</v>
      </c>
      <c r="AT97" s="139">
        <f t="shared" si="95"/>
        <v>0.67010309278351843</v>
      </c>
      <c r="AU97" s="137" t="str">
        <f t="shared" si="96"/>
        <v>Y</v>
      </c>
      <c r="AV97" s="137" t="str">
        <f t="shared" si="97"/>
        <v>Y</v>
      </c>
      <c r="AW97" s="137" t="str">
        <f t="shared" si="98"/>
        <v>N</v>
      </c>
    </row>
    <row r="98" spans="1:49" x14ac:dyDescent="0.3">
      <c r="A98" s="137" t="str">
        <f>'D Data'!A98</f>
        <v>NATIONALUM</v>
      </c>
      <c r="B98" s="137">
        <f>'D Data'!B98</f>
        <v>27.25</v>
      </c>
      <c r="C98" s="137">
        <f>'D Data'!G98</f>
        <v>28.01</v>
      </c>
      <c r="D98" s="137">
        <f>'D Data'!L98</f>
        <v>27.96</v>
      </c>
      <c r="E98" s="137">
        <f>'D Data'!Q98</f>
        <v>28.07</v>
      </c>
      <c r="F98" s="137">
        <f>'D Data'!V98</f>
        <v>28.07</v>
      </c>
      <c r="G98" s="137" t="str">
        <f t="shared" si="66"/>
        <v>N</v>
      </c>
      <c r="H98" s="137" t="str">
        <f t="shared" si="67"/>
        <v>Y</v>
      </c>
      <c r="I98" s="137" t="str">
        <f t="shared" si="68"/>
        <v>N</v>
      </c>
      <c r="J98" s="137" t="str">
        <f t="shared" si="69"/>
        <v>Y</v>
      </c>
      <c r="K98" s="139">
        <f t="shared" si="70"/>
        <v>-2.7133166726169282</v>
      </c>
      <c r="L98" s="139">
        <f t="shared" si="71"/>
        <v>0.17882689556509554</v>
      </c>
      <c r="M98" s="139">
        <f t="shared" si="72"/>
        <v>-0.39187744923405571</v>
      </c>
      <c r="N98" s="139">
        <f t="shared" si="73"/>
        <v>0</v>
      </c>
      <c r="O98" s="137" t="str">
        <f t="shared" si="74"/>
        <v>N</v>
      </c>
      <c r="P98" s="137" t="str">
        <f t="shared" si="75"/>
        <v>Y</v>
      </c>
      <c r="Q98" s="137" t="str">
        <f t="shared" si="76"/>
        <v>N</v>
      </c>
      <c r="R98" s="137">
        <f>'D Data'!C98</f>
        <v>4350531</v>
      </c>
      <c r="S98" s="137">
        <f>'D Data'!H98</f>
        <v>2048221</v>
      </c>
      <c r="T98" s="137">
        <f>'D Data'!M98</f>
        <v>1488991</v>
      </c>
      <c r="U98" s="137">
        <f>'D Data'!R98</f>
        <v>1220900</v>
      </c>
      <c r="V98" s="137">
        <f>'D Data'!W98</f>
        <v>2953821</v>
      </c>
      <c r="W98" s="137" t="str">
        <f t="shared" si="77"/>
        <v>Y</v>
      </c>
      <c r="X98" s="137" t="str">
        <f t="shared" si="78"/>
        <v>Y</v>
      </c>
      <c r="Y98" s="137" t="str">
        <f t="shared" si="79"/>
        <v>Y</v>
      </c>
      <c r="Z98" s="137" t="str">
        <f t="shared" si="80"/>
        <v>N</v>
      </c>
      <c r="AA98" s="139">
        <f t="shared" si="81"/>
        <v>112.40535078978293</v>
      </c>
      <c r="AB98" s="139">
        <f t="shared" si="82"/>
        <v>37.557648098611743</v>
      </c>
      <c r="AC98" s="139">
        <f t="shared" si="83"/>
        <v>21.958473257433042</v>
      </c>
      <c r="AD98" s="139">
        <f t="shared" si="84"/>
        <v>-58.667095941155544</v>
      </c>
      <c r="AE98" s="137" t="str">
        <f t="shared" si="85"/>
        <v>Y</v>
      </c>
      <c r="AF98" s="137" t="str">
        <f t="shared" si="86"/>
        <v>Y</v>
      </c>
      <c r="AG98" s="137" t="str">
        <f t="shared" si="87"/>
        <v>Y</v>
      </c>
      <c r="AH98" s="137">
        <f>'D Data'!D98</f>
        <v>40.6</v>
      </c>
      <c r="AI98" s="137">
        <f>'D Data'!I98</f>
        <v>28.54</v>
      </c>
      <c r="AJ98" s="137">
        <f>'D Data'!N98</f>
        <v>30.02</v>
      </c>
      <c r="AK98" s="137">
        <f>'D Data'!S98</f>
        <v>16.940000000000001</v>
      </c>
      <c r="AL98" s="137">
        <f>'D Data'!X98</f>
        <v>26.87</v>
      </c>
      <c r="AM98" s="137" t="str">
        <f t="shared" si="88"/>
        <v>Y</v>
      </c>
      <c r="AN98" s="137" t="str">
        <f t="shared" si="89"/>
        <v>N</v>
      </c>
      <c r="AO98" s="137" t="str">
        <f t="shared" si="90"/>
        <v>Y</v>
      </c>
      <c r="AP98" s="137" t="str">
        <f t="shared" si="91"/>
        <v>N</v>
      </c>
      <c r="AQ98" s="139">
        <f t="shared" si="92"/>
        <v>42.256482130343386</v>
      </c>
      <c r="AR98" s="139">
        <f t="shared" si="93"/>
        <v>-4.930046635576284</v>
      </c>
      <c r="AS98" s="139">
        <f t="shared" si="94"/>
        <v>77.213695395513554</v>
      </c>
      <c r="AT98" s="139">
        <f t="shared" si="95"/>
        <v>-36.955712690733158</v>
      </c>
      <c r="AU98" s="137" t="str">
        <f t="shared" si="96"/>
        <v>Y</v>
      </c>
      <c r="AV98" s="137" t="str">
        <f t="shared" si="97"/>
        <v>N</v>
      </c>
      <c r="AW98" s="137" t="str">
        <f t="shared" si="98"/>
        <v>Y</v>
      </c>
    </row>
    <row r="99" spans="1:49" x14ac:dyDescent="0.3">
      <c r="A99" s="137" t="str">
        <f>'D Data'!A99</f>
        <v>NAUKRI</v>
      </c>
      <c r="B99" s="137">
        <f>'D Data'!B99</f>
        <v>2399.02</v>
      </c>
      <c r="C99" s="137">
        <f>'D Data'!G99</f>
        <v>2455.08</v>
      </c>
      <c r="D99" s="137">
        <f>'D Data'!L99</f>
        <v>2363.63</v>
      </c>
      <c r="E99" s="137">
        <f>'D Data'!Q99</f>
        <v>2461.35</v>
      </c>
      <c r="F99" s="137">
        <f>'D Data'!V99</f>
        <v>2363.19</v>
      </c>
      <c r="G99" s="137" t="str">
        <f t="shared" si="66"/>
        <v>N</v>
      </c>
      <c r="H99" s="137" t="str">
        <f t="shared" si="67"/>
        <v>Y</v>
      </c>
      <c r="I99" s="137" t="str">
        <f t="shared" si="68"/>
        <v>N</v>
      </c>
      <c r="J99" s="137" t="str">
        <f t="shared" si="69"/>
        <v>Y</v>
      </c>
      <c r="K99" s="139">
        <f t="shared" si="70"/>
        <v>-2.2834286459097033</v>
      </c>
      <c r="L99" s="139">
        <f t="shared" si="71"/>
        <v>3.8690488782085106</v>
      </c>
      <c r="M99" s="139">
        <f t="shared" si="72"/>
        <v>-3.9701789668271399</v>
      </c>
      <c r="N99" s="139">
        <f t="shared" si="73"/>
        <v>4.1537074886064955</v>
      </c>
      <c r="O99" s="137" t="str">
        <f t="shared" si="74"/>
        <v>N</v>
      </c>
      <c r="P99" s="137" t="str">
        <f t="shared" si="75"/>
        <v>Y</v>
      </c>
      <c r="Q99" s="137" t="str">
        <f t="shared" si="76"/>
        <v>N</v>
      </c>
      <c r="R99" s="137">
        <f>'D Data'!C99</f>
        <v>58225</v>
      </c>
      <c r="S99" s="137">
        <f>'D Data'!H99</f>
        <v>60561</v>
      </c>
      <c r="T99" s="137">
        <f>'D Data'!M99</f>
        <v>197976</v>
      </c>
      <c r="U99" s="137">
        <f>'D Data'!R99</f>
        <v>301258</v>
      </c>
      <c r="V99" s="137">
        <f>'D Data'!W99</f>
        <v>307392</v>
      </c>
      <c r="W99" s="137" t="str">
        <f t="shared" si="77"/>
        <v>N</v>
      </c>
      <c r="X99" s="137" t="str">
        <f t="shared" si="78"/>
        <v>N</v>
      </c>
      <c r="Y99" s="137" t="str">
        <f t="shared" si="79"/>
        <v>N</v>
      </c>
      <c r="Z99" s="137" t="str">
        <f t="shared" si="80"/>
        <v>N</v>
      </c>
      <c r="AA99" s="139">
        <f t="shared" si="81"/>
        <v>-3.8572678786677894</v>
      </c>
      <c r="AB99" s="139">
        <f t="shared" si="82"/>
        <v>-69.409928476178933</v>
      </c>
      <c r="AC99" s="139">
        <f t="shared" si="83"/>
        <v>-34.283570892723183</v>
      </c>
      <c r="AD99" s="139">
        <f t="shared" si="84"/>
        <v>-1.9954976056631273</v>
      </c>
      <c r="AE99" s="137" t="str">
        <f t="shared" si="85"/>
        <v>Y</v>
      </c>
      <c r="AF99" s="137" t="str">
        <f t="shared" si="86"/>
        <v>N</v>
      </c>
      <c r="AG99" s="137" t="str">
        <f t="shared" si="87"/>
        <v>N</v>
      </c>
      <c r="AH99" s="137">
        <f>'D Data'!D99</f>
        <v>22.99</v>
      </c>
      <c r="AI99" s="137">
        <f>'D Data'!I99</f>
        <v>16.89</v>
      </c>
      <c r="AJ99" s="137">
        <f>'D Data'!N99</f>
        <v>25.67</v>
      </c>
      <c r="AK99" s="137">
        <f>'D Data'!S99</f>
        <v>36.75</v>
      </c>
      <c r="AL99" s="137">
        <f>'D Data'!X99</f>
        <v>30.42</v>
      </c>
      <c r="AM99" s="137" t="str">
        <f t="shared" si="88"/>
        <v>Y</v>
      </c>
      <c r="AN99" s="137" t="str">
        <f t="shared" si="89"/>
        <v>N</v>
      </c>
      <c r="AO99" s="137" t="str">
        <f t="shared" si="90"/>
        <v>N</v>
      </c>
      <c r="AP99" s="137" t="str">
        <f t="shared" si="91"/>
        <v>Y</v>
      </c>
      <c r="AQ99" s="139">
        <f t="shared" si="92"/>
        <v>36.116044997039651</v>
      </c>
      <c r="AR99" s="139">
        <f t="shared" si="93"/>
        <v>-34.203350214257888</v>
      </c>
      <c r="AS99" s="139">
        <f t="shared" si="94"/>
        <v>-30.149659863945573</v>
      </c>
      <c r="AT99" s="139">
        <f t="shared" si="95"/>
        <v>20.808678500986186</v>
      </c>
      <c r="AU99" s="137" t="str">
        <f t="shared" si="96"/>
        <v>Y</v>
      </c>
      <c r="AV99" s="137" t="str">
        <f t="shared" si="97"/>
        <v>N</v>
      </c>
      <c r="AW99" s="137" t="str">
        <f t="shared" si="98"/>
        <v>N</v>
      </c>
    </row>
    <row r="100" spans="1:49" x14ac:dyDescent="0.3">
      <c r="A100" s="137" t="str">
        <f>'D Data'!A100</f>
        <v>NCC</v>
      </c>
      <c r="B100" s="137">
        <f>'D Data'!B100</f>
        <v>21.11</v>
      </c>
      <c r="C100" s="137">
        <f>'D Data'!G100</f>
        <v>21.93</v>
      </c>
      <c r="D100" s="137">
        <f>'D Data'!L100</f>
        <v>21.78</v>
      </c>
      <c r="E100" s="137">
        <f>'D Data'!Q100</f>
        <v>21.96</v>
      </c>
      <c r="F100" s="137">
        <f>'D Data'!V100</f>
        <v>22.51</v>
      </c>
      <c r="G100" s="137" t="str">
        <f t="shared" si="66"/>
        <v>N</v>
      </c>
      <c r="H100" s="137" t="str">
        <f t="shared" si="67"/>
        <v>Y</v>
      </c>
      <c r="I100" s="137" t="str">
        <f t="shared" si="68"/>
        <v>N</v>
      </c>
      <c r="J100" s="137" t="str">
        <f t="shared" si="69"/>
        <v>N</v>
      </c>
      <c r="K100" s="139">
        <f t="shared" si="70"/>
        <v>-3.7391700866393083</v>
      </c>
      <c r="L100" s="139">
        <f t="shared" si="71"/>
        <v>0.68870523415977303</v>
      </c>
      <c r="M100" s="139">
        <f t="shared" si="72"/>
        <v>-0.81967213114753967</v>
      </c>
      <c r="N100" s="139">
        <f t="shared" si="73"/>
        <v>-2.4433585073300788</v>
      </c>
      <c r="O100" s="137" t="str">
        <f t="shared" si="74"/>
        <v>N</v>
      </c>
      <c r="P100" s="137" t="str">
        <f t="shared" si="75"/>
        <v>Y</v>
      </c>
      <c r="Q100" s="137" t="str">
        <f t="shared" si="76"/>
        <v>Y</v>
      </c>
      <c r="R100" s="137">
        <f>'D Data'!C100</f>
        <v>3187842</v>
      </c>
      <c r="S100" s="137">
        <f>'D Data'!H100</f>
        <v>3489829</v>
      </c>
      <c r="T100" s="137">
        <f>'D Data'!M100</f>
        <v>2892722</v>
      </c>
      <c r="U100" s="137">
        <f>'D Data'!R100</f>
        <v>3709422</v>
      </c>
      <c r="V100" s="137">
        <f>'D Data'!W100</f>
        <v>4580949</v>
      </c>
      <c r="W100" s="137" t="str">
        <f t="shared" si="77"/>
        <v>N</v>
      </c>
      <c r="X100" s="137" t="str">
        <f t="shared" si="78"/>
        <v>Y</v>
      </c>
      <c r="Y100" s="137" t="str">
        <f t="shared" si="79"/>
        <v>N</v>
      </c>
      <c r="Z100" s="137" t="str">
        <f t="shared" si="80"/>
        <v>N</v>
      </c>
      <c r="AA100" s="139">
        <f t="shared" si="81"/>
        <v>-8.6533466252931017</v>
      </c>
      <c r="AB100" s="139">
        <f t="shared" si="82"/>
        <v>20.641700101150402</v>
      </c>
      <c r="AC100" s="139">
        <f t="shared" si="83"/>
        <v>-22.016907216272507</v>
      </c>
      <c r="AD100" s="139">
        <f t="shared" si="84"/>
        <v>-19.025031712861242</v>
      </c>
      <c r="AE100" s="137" t="str">
        <f t="shared" si="85"/>
        <v>N</v>
      </c>
      <c r="AF100" s="137" t="str">
        <f t="shared" si="86"/>
        <v>Y</v>
      </c>
      <c r="AG100" s="137" t="str">
        <f t="shared" si="87"/>
        <v>N</v>
      </c>
      <c r="AH100" s="137">
        <f>'D Data'!D100</f>
        <v>20.58</v>
      </c>
      <c r="AI100" s="137">
        <f>'D Data'!I100</f>
        <v>24.06</v>
      </c>
      <c r="AJ100" s="137">
        <f>'D Data'!N100</f>
        <v>22.68</v>
      </c>
      <c r="AK100" s="137">
        <f>'D Data'!S100</f>
        <v>19.41</v>
      </c>
      <c r="AL100" s="137">
        <f>'D Data'!X100</f>
        <v>20.68</v>
      </c>
      <c r="AM100" s="137" t="str">
        <f t="shared" si="88"/>
        <v>N</v>
      </c>
      <c r="AN100" s="137" t="str">
        <f t="shared" si="89"/>
        <v>Y</v>
      </c>
      <c r="AO100" s="137" t="str">
        <f t="shared" si="90"/>
        <v>Y</v>
      </c>
      <c r="AP100" s="137" t="str">
        <f t="shared" si="91"/>
        <v>N</v>
      </c>
      <c r="AQ100" s="139">
        <f t="shared" si="92"/>
        <v>-14.463840399002494</v>
      </c>
      <c r="AR100" s="139">
        <f t="shared" si="93"/>
        <v>6.0846560846560802</v>
      </c>
      <c r="AS100" s="139">
        <f t="shared" si="94"/>
        <v>16.84698608964451</v>
      </c>
      <c r="AT100" s="139">
        <f t="shared" si="95"/>
        <v>-6.1411992263056074</v>
      </c>
      <c r="AU100" s="137" t="str">
        <f t="shared" si="96"/>
        <v>N</v>
      </c>
      <c r="AV100" s="137" t="str">
        <f t="shared" si="97"/>
        <v>N</v>
      </c>
      <c r="AW100" s="137" t="str">
        <f t="shared" si="98"/>
        <v>Y</v>
      </c>
    </row>
    <row r="101" spans="1:49" x14ac:dyDescent="0.3">
      <c r="A101" s="137" t="str">
        <f>'D Data'!A101</f>
        <v>NESTLEIND</v>
      </c>
      <c r="B101" s="137">
        <f>'D Data'!B101</f>
        <v>16222.28</v>
      </c>
      <c r="C101" s="137">
        <f>'D Data'!G101</f>
        <v>16365.47</v>
      </c>
      <c r="D101" s="137">
        <f>'D Data'!L101</f>
        <v>16387.03</v>
      </c>
      <c r="E101" s="137">
        <f>'D Data'!Q101</f>
        <v>16239.43</v>
      </c>
      <c r="F101" s="137">
        <f>'D Data'!V101</f>
        <v>16269.12</v>
      </c>
      <c r="G101" s="137" t="str">
        <f t="shared" si="66"/>
        <v>N</v>
      </c>
      <c r="H101" s="137" t="str">
        <f t="shared" si="67"/>
        <v>N</v>
      </c>
      <c r="I101" s="137" t="str">
        <f t="shared" si="68"/>
        <v>Y</v>
      </c>
      <c r="J101" s="137" t="str">
        <f t="shared" si="69"/>
        <v>N</v>
      </c>
      <c r="K101" s="139">
        <f t="shared" si="70"/>
        <v>-0.87495195677239157</v>
      </c>
      <c r="L101" s="139">
        <f t="shared" si="71"/>
        <v>-0.13156746524537694</v>
      </c>
      <c r="M101" s="139">
        <f t="shared" si="72"/>
        <v>0.90889889608193486</v>
      </c>
      <c r="N101" s="139">
        <f t="shared" si="73"/>
        <v>-0.18249296827364056</v>
      </c>
      <c r="O101" s="137" t="str">
        <f t="shared" si="74"/>
        <v>N</v>
      </c>
      <c r="P101" s="137" t="str">
        <f t="shared" si="75"/>
        <v>N</v>
      </c>
      <c r="Q101" s="137" t="str">
        <f t="shared" si="76"/>
        <v>Y</v>
      </c>
      <c r="R101" s="137">
        <f>'D Data'!C101</f>
        <v>63610</v>
      </c>
      <c r="S101" s="137">
        <f>'D Data'!H101</f>
        <v>57748</v>
      </c>
      <c r="T101" s="137">
        <f>'D Data'!M101</f>
        <v>66834</v>
      </c>
      <c r="U101" s="137">
        <f>'D Data'!R101</f>
        <v>45730</v>
      </c>
      <c r="V101" s="137">
        <f>'D Data'!W101</f>
        <v>92377</v>
      </c>
      <c r="W101" s="137" t="str">
        <f t="shared" si="77"/>
        <v>Y</v>
      </c>
      <c r="X101" s="137" t="str">
        <f t="shared" si="78"/>
        <v>N</v>
      </c>
      <c r="Y101" s="137" t="str">
        <f t="shared" si="79"/>
        <v>Y</v>
      </c>
      <c r="Z101" s="137" t="str">
        <f t="shared" si="80"/>
        <v>N</v>
      </c>
      <c r="AA101" s="139">
        <f t="shared" si="81"/>
        <v>10.151000900464085</v>
      </c>
      <c r="AB101" s="139">
        <f t="shared" si="82"/>
        <v>-13.594876859083699</v>
      </c>
      <c r="AC101" s="139">
        <f t="shared" si="83"/>
        <v>46.149136234419416</v>
      </c>
      <c r="AD101" s="139">
        <f t="shared" si="84"/>
        <v>-50.496335667969291</v>
      </c>
      <c r="AE101" s="137" t="str">
        <f t="shared" si="85"/>
        <v>Y</v>
      </c>
      <c r="AF101" s="137" t="str">
        <f t="shared" si="86"/>
        <v>N</v>
      </c>
      <c r="AG101" s="137" t="str">
        <f t="shared" si="87"/>
        <v>Y</v>
      </c>
      <c r="AH101" s="137">
        <f>'D Data'!D101</f>
        <v>53.77</v>
      </c>
      <c r="AI101" s="137">
        <f>'D Data'!I101</f>
        <v>47.69</v>
      </c>
      <c r="AJ101" s="137">
        <f>'D Data'!N101</f>
        <v>37.229999999999997</v>
      </c>
      <c r="AK101" s="137">
        <f>'D Data'!S101</f>
        <v>38.71</v>
      </c>
      <c r="AL101" s="137">
        <f>'D Data'!X101</f>
        <v>55</v>
      </c>
      <c r="AM101" s="137" t="str">
        <f t="shared" si="88"/>
        <v>Y</v>
      </c>
      <c r="AN101" s="137" t="str">
        <f t="shared" si="89"/>
        <v>Y</v>
      </c>
      <c r="AO101" s="137" t="str">
        <f t="shared" si="90"/>
        <v>N</v>
      </c>
      <c r="AP101" s="137" t="str">
        <f t="shared" si="91"/>
        <v>N</v>
      </c>
      <c r="AQ101" s="139">
        <f t="shared" si="92"/>
        <v>12.749003984063755</v>
      </c>
      <c r="AR101" s="139">
        <f t="shared" si="93"/>
        <v>28.095621810367987</v>
      </c>
      <c r="AS101" s="139">
        <f t="shared" si="94"/>
        <v>-3.8233014724877399</v>
      </c>
      <c r="AT101" s="139">
        <f t="shared" si="95"/>
        <v>-29.618181818181817</v>
      </c>
      <c r="AU101" s="137" t="str">
        <f t="shared" si="96"/>
        <v>N</v>
      </c>
      <c r="AV101" s="137" t="str">
        <f t="shared" si="97"/>
        <v>Y</v>
      </c>
      <c r="AW101" s="137" t="str">
        <f t="shared" si="98"/>
        <v>Y</v>
      </c>
    </row>
    <row r="102" spans="1:49" x14ac:dyDescent="0.3">
      <c r="A102" s="137" t="str">
        <f>'D Data'!A102</f>
        <v>NIITTECH</v>
      </c>
      <c r="B102" s="137">
        <f>'D Data'!B102</f>
        <v>1529.92</v>
      </c>
      <c r="C102" s="137">
        <f>'D Data'!G102</f>
        <v>1429.67</v>
      </c>
      <c r="D102" s="137">
        <f>'D Data'!L102</f>
        <v>1406.07</v>
      </c>
      <c r="E102" s="137">
        <f>'D Data'!Q102</f>
        <v>1382.92</v>
      </c>
      <c r="F102" s="137">
        <f>'D Data'!V102</f>
        <v>1364.94</v>
      </c>
      <c r="G102" s="137" t="str">
        <f t="shared" si="66"/>
        <v>Y</v>
      </c>
      <c r="H102" s="137" t="str">
        <f t="shared" si="67"/>
        <v>Y</v>
      </c>
      <c r="I102" s="137" t="str">
        <f t="shared" si="68"/>
        <v>Y</v>
      </c>
      <c r="J102" s="137" t="str">
        <f t="shared" si="69"/>
        <v>Y</v>
      </c>
      <c r="K102" s="139">
        <f t="shared" si="70"/>
        <v>7.0121076891870153</v>
      </c>
      <c r="L102" s="139">
        <f t="shared" si="71"/>
        <v>1.6784370621661893</v>
      </c>
      <c r="M102" s="139">
        <f t="shared" si="72"/>
        <v>1.6739941572903612</v>
      </c>
      <c r="N102" s="139">
        <f t="shared" si="73"/>
        <v>1.3172740193708161</v>
      </c>
      <c r="O102" s="137" t="str">
        <f t="shared" si="74"/>
        <v>Y</v>
      </c>
      <c r="P102" s="137" t="str">
        <f t="shared" si="75"/>
        <v>Y</v>
      </c>
      <c r="Q102" s="137" t="str">
        <f t="shared" si="76"/>
        <v>Y</v>
      </c>
      <c r="R102" s="137">
        <f>'D Data'!C102</f>
        <v>119366</v>
      </c>
      <c r="S102" s="137">
        <f>'D Data'!H102</f>
        <v>99089</v>
      </c>
      <c r="T102" s="137">
        <f>'D Data'!M102</f>
        <v>62699</v>
      </c>
      <c r="U102" s="137">
        <f>'D Data'!R102</f>
        <v>103026</v>
      </c>
      <c r="V102" s="137">
        <f>'D Data'!W102</f>
        <v>53837</v>
      </c>
      <c r="W102" s="137" t="str">
        <f t="shared" si="77"/>
        <v>Y</v>
      </c>
      <c r="X102" s="137" t="str">
        <f t="shared" si="78"/>
        <v>Y</v>
      </c>
      <c r="Y102" s="137" t="str">
        <f t="shared" si="79"/>
        <v>N</v>
      </c>
      <c r="Z102" s="137" t="str">
        <f t="shared" si="80"/>
        <v>Y</v>
      </c>
      <c r="AA102" s="139">
        <f t="shared" si="81"/>
        <v>20.46342177234607</v>
      </c>
      <c r="AB102" s="139">
        <f t="shared" si="82"/>
        <v>58.039203177084161</v>
      </c>
      <c r="AC102" s="139">
        <f t="shared" si="83"/>
        <v>-39.142546541649679</v>
      </c>
      <c r="AD102" s="139">
        <f t="shared" si="84"/>
        <v>91.366532310492786</v>
      </c>
      <c r="AE102" s="137" t="str">
        <f t="shared" si="85"/>
        <v>N</v>
      </c>
      <c r="AF102" s="137" t="str">
        <f t="shared" si="86"/>
        <v>Y</v>
      </c>
      <c r="AG102" s="137" t="str">
        <f t="shared" si="87"/>
        <v>N</v>
      </c>
      <c r="AH102" s="137">
        <f>'D Data'!D102</f>
        <v>4.79</v>
      </c>
      <c r="AI102" s="137">
        <f>'D Data'!I102</f>
        <v>22.56</v>
      </c>
      <c r="AJ102" s="137">
        <f>'D Data'!N102</f>
        <v>13.73</v>
      </c>
      <c r="AK102" s="137">
        <f>'D Data'!S102</f>
        <v>14.72</v>
      </c>
      <c r="AL102" s="137">
        <f>'D Data'!X102</f>
        <v>7.22</v>
      </c>
      <c r="AM102" s="137" t="str">
        <f t="shared" si="88"/>
        <v>N</v>
      </c>
      <c r="AN102" s="137" t="str">
        <f t="shared" si="89"/>
        <v>Y</v>
      </c>
      <c r="AO102" s="137" t="str">
        <f t="shared" si="90"/>
        <v>N</v>
      </c>
      <c r="AP102" s="137" t="str">
        <f t="shared" si="91"/>
        <v>Y</v>
      </c>
      <c r="AQ102" s="139">
        <f t="shared" si="92"/>
        <v>-78.767730496453908</v>
      </c>
      <c r="AR102" s="139">
        <f t="shared" si="93"/>
        <v>64.311726147123068</v>
      </c>
      <c r="AS102" s="139">
        <f t="shared" si="94"/>
        <v>-6.7255434782608701</v>
      </c>
      <c r="AT102" s="139">
        <f t="shared" si="95"/>
        <v>103.87811634349032</v>
      </c>
      <c r="AU102" s="137" t="str">
        <f t="shared" si="96"/>
        <v>N</v>
      </c>
      <c r="AV102" s="137" t="str">
        <f t="shared" si="97"/>
        <v>Y</v>
      </c>
      <c r="AW102" s="137" t="str">
        <f t="shared" si="98"/>
        <v>N</v>
      </c>
    </row>
    <row r="103" spans="1:49" x14ac:dyDescent="0.3">
      <c r="A103" s="137" t="str">
        <f>'D Data'!A103</f>
        <v>NMDC</v>
      </c>
      <c r="B103" s="137">
        <f>'D Data'!B103</f>
        <v>72.900000000000006</v>
      </c>
      <c r="C103" s="137">
        <f>'D Data'!G103</f>
        <v>73.48</v>
      </c>
      <c r="D103" s="137">
        <f>'D Data'!L103</f>
        <v>71.430000000000007</v>
      </c>
      <c r="E103" s="137">
        <f>'D Data'!Q103</f>
        <v>72.13</v>
      </c>
      <c r="F103" s="137">
        <f>'D Data'!V103</f>
        <v>71.78</v>
      </c>
      <c r="G103" s="137" t="str">
        <f t="shared" si="66"/>
        <v>N</v>
      </c>
      <c r="H103" s="137" t="str">
        <f t="shared" si="67"/>
        <v>Y</v>
      </c>
      <c r="I103" s="137" t="str">
        <f t="shared" si="68"/>
        <v>N</v>
      </c>
      <c r="J103" s="137" t="str">
        <f t="shared" si="69"/>
        <v>Y</v>
      </c>
      <c r="K103" s="139">
        <f t="shared" si="70"/>
        <v>-0.78933043004899062</v>
      </c>
      <c r="L103" s="139">
        <f t="shared" si="71"/>
        <v>2.8699426011479727</v>
      </c>
      <c r="M103" s="139">
        <f t="shared" si="72"/>
        <v>-0.97046998474974167</v>
      </c>
      <c r="N103" s="139">
        <f t="shared" si="73"/>
        <v>0.48760100306491266</v>
      </c>
      <c r="O103" s="137" t="str">
        <f t="shared" si="74"/>
        <v>N</v>
      </c>
      <c r="P103" s="137" t="str">
        <f t="shared" si="75"/>
        <v>Y</v>
      </c>
      <c r="Q103" s="137" t="str">
        <f t="shared" si="76"/>
        <v>N</v>
      </c>
      <c r="R103" s="137">
        <f>'D Data'!C103</f>
        <v>1546755</v>
      </c>
      <c r="S103" s="137">
        <f>'D Data'!H103</f>
        <v>2525648</v>
      </c>
      <c r="T103" s="137">
        <f>'D Data'!M103</f>
        <v>718705</v>
      </c>
      <c r="U103" s="137">
        <f>'D Data'!R103</f>
        <v>824821</v>
      </c>
      <c r="V103" s="137">
        <f>'D Data'!W103</f>
        <v>1102323</v>
      </c>
      <c r="W103" s="137" t="str">
        <f t="shared" si="77"/>
        <v>N</v>
      </c>
      <c r="X103" s="137" t="str">
        <f t="shared" si="78"/>
        <v>Y</v>
      </c>
      <c r="Y103" s="137" t="str">
        <f t="shared" si="79"/>
        <v>N</v>
      </c>
      <c r="Z103" s="137" t="str">
        <f t="shared" si="80"/>
        <v>N</v>
      </c>
      <c r="AA103" s="139">
        <f t="shared" si="81"/>
        <v>-38.758092972575753</v>
      </c>
      <c r="AB103" s="139">
        <f t="shared" si="82"/>
        <v>251.41650607690221</v>
      </c>
      <c r="AC103" s="139">
        <f t="shared" si="83"/>
        <v>-12.865336842781646</v>
      </c>
      <c r="AD103" s="139">
        <f t="shared" si="84"/>
        <v>-25.174291019964201</v>
      </c>
      <c r="AE103" s="137" t="str">
        <f t="shared" si="85"/>
        <v>N</v>
      </c>
      <c r="AF103" s="137" t="str">
        <f t="shared" si="86"/>
        <v>Y</v>
      </c>
      <c r="AG103" s="137" t="str">
        <f t="shared" si="87"/>
        <v>Y</v>
      </c>
      <c r="AH103" s="137">
        <f>'D Data'!D103</f>
        <v>33.450000000000003</v>
      </c>
      <c r="AI103" s="137">
        <f>'D Data'!I103</f>
        <v>28.24</v>
      </c>
      <c r="AJ103" s="137">
        <f>'D Data'!N103</f>
        <v>36.200000000000003</v>
      </c>
      <c r="AK103" s="137">
        <f>'D Data'!S103</f>
        <v>30.89</v>
      </c>
      <c r="AL103" s="137">
        <f>'D Data'!X103</f>
        <v>18.649999999999999</v>
      </c>
      <c r="AM103" s="137" t="str">
        <f t="shared" si="88"/>
        <v>Y</v>
      </c>
      <c r="AN103" s="137" t="str">
        <f t="shared" si="89"/>
        <v>N</v>
      </c>
      <c r="AO103" s="137" t="str">
        <f t="shared" si="90"/>
        <v>Y</v>
      </c>
      <c r="AP103" s="137" t="str">
        <f t="shared" si="91"/>
        <v>Y</v>
      </c>
      <c r="AQ103" s="139">
        <f t="shared" si="92"/>
        <v>18.449008498583584</v>
      </c>
      <c r="AR103" s="139">
        <f t="shared" si="93"/>
        <v>-21.988950276243106</v>
      </c>
      <c r="AS103" s="139">
        <f t="shared" si="94"/>
        <v>17.190029135642611</v>
      </c>
      <c r="AT103" s="139">
        <f t="shared" si="95"/>
        <v>65.630026809651483</v>
      </c>
      <c r="AU103" s="137" t="str">
        <f t="shared" si="96"/>
        <v>Y</v>
      </c>
      <c r="AV103" s="137" t="str">
        <f t="shared" si="97"/>
        <v>N</v>
      </c>
      <c r="AW103" s="137" t="str">
        <f t="shared" si="98"/>
        <v>N</v>
      </c>
    </row>
    <row r="104" spans="1:49" x14ac:dyDescent="0.3">
      <c r="A104" s="137" t="str">
        <f>'D Data'!A104</f>
        <v>NTPC</v>
      </c>
      <c r="B104" s="137">
        <f>'D Data'!B104</f>
        <v>89.83</v>
      </c>
      <c r="C104" s="137">
        <f>'D Data'!G104</f>
        <v>90.78</v>
      </c>
      <c r="D104" s="137">
        <f>'D Data'!L104</f>
        <v>92.19</v>
      </c>
      <c r="E104" s="137">
        <f>'D Data'!Q104</f>
        <v>90.89</v>
      </c>
      <c r="F104" s="137">
        <f>'D Data'!V104</f>
        <v>88.95</v>
      </c>
      <c r="G104" s="137" t="str">
        <f t="shared" si="66"/>
        <v>N</v>
      </c>
      <c r="H104" s="137" t="str">
        <f t="shared" si="67"/>
        <v>N</v>
      </c>
      <c r="I104" s="137" t="str">
        <f t="shared" si="68"/>
        <v>Y</v>
      </c>
      <c r="J104" s="137" t="str">
        <f t="shared" si="69"/>
        <v>Y</v>
      </c>
      <c r="K104" s="139">
        <f t="shared" si="70"/>
        <v>-1.046486010134394</v>
      </c>
      <c r="L104" s="139">
        <f t="shared" si="71"/>
        <v>-1.529450048812232</v>
      </c>
      <c r="M104" s="139">
        <f t="shared" si="72"/>
        <v>1.4303003630762428</v>
      </c>
      <c r="N104" s="139">
        <f t="shared" si="73"/>
        <v>2.1810005621135442</v>
      </c>
      <c r="O104" s="137" t="str">
        <f t="shared" si="74"/>
        <v>Y</v>
      </c>
      <c r="P104" s="137" t="str">
        <f t="shared" si="75"/>
        <v>N</v>
      </c>
      <c r="Q104" s="137" t="str">
        <f t="shared" si="76"/>
        <v>N</v>
      </c>
      <c r="R104" s="137">
        <f>'D Data'!C104</f>
        <v>2738082</v>
      </c>
      <c r="S104" s="137">
        <f>'D Data'!H104</f>
        <v>9462316</v>
      </c>
      <c r="T104" s="137">
        <f>'D Data'!M104</f>
        <v>3961446</v>
      </c>
      <c r="U104" s="137">
        <f>'D Data'!R104</f>
        <v>5083162</v>
      </c>
      <c r="V104" s="137">
        <f>'D Data'!W104</f>
        <v>5473875</v>
      </c>
      <c r="W104" s="137" t="str">
        <f t="shared" si="77"/>
        <v>N</v>
      </c>
      <c r="X104" s="137" t="str">
        <f t="shared" si="78"/>
        <v>Y</v>
      </c>
      <c r="Y104" s="137" t="str">
        <f t="shared" si="79"/>
        <v>N</v>
      </c>
      <c r="Z104" s="137" t="str">
        <f t="shared" si="80"/>
        <v>N</v>
      </c>
      <c r="AA104" s="139">
        <f t="shared" si="81"/>
        <v>-71.063299936294669</v>
      </c>
      <c r="AB104" s="139">
        <f t="shared" si="82"/>
        <v>138.86015359038089</v>
      </c>
      <c r="AC104" s="139">
        <f t="shared" si="83"/>
        <v>-22.067288038429623</v>
      </c>
      <c r="AD104" s="139">
        <f t="shared" si="84"/>
        <v>-7.1377771688246439</v>
      </c>
      <c r="AE104" s="137" t="str">
        <f t="shared" si="85"/>
        <v>N</v>
      </c>
      <c r="AF104" s="137" t="str">
        <f t="shared" si="86"/>
        <v>Y</v>
      </c>
      <c r="AG104" s="137" t="str">
        <f t="shared" si="87"/>
        <v>N</v>
      </c>
      <c r="AH104" s="137">
        <f>'D Data'!D104</f>
        <v>29.15</v>
      </c>
      <c r="AI104" s="137">
        <f>'D Data'!I104</f>
        <v>46.97</v>
      </c>
      <c r="AJ104" s="137">
        <f>'D Data'!N104</f>
        <v>39.119999999999997</v>
      </c>
      <c r="AK104" s="137">
        <f>'D Data'!S104</f>
        <v>41.45</v>
      </c>
      <c r="AL104" s="137">
        <f>'D Data'!X104</f>
        <v>48.15</v>
      </c>
      <c r="AM104" s="137" t="str">
        <f t="shared" si="88"/>
        <v>N</v>
      </c>
      <c r="AN104" s="137" t="str">
        <f t="shared" si="89"/>
        <v>Y</v>
      </c>
      <c r="AO104" s="137" t="str">
        <f t="shared" si="90"/>
        <v>N</v>
      </c>
      <c r="AP104" s="137" t="str">
        <f t="shared" si="91"/>
        <v>N</v>
      </c>
      <c r="AQ104" s="139">
        <f t="shared" si="92"/>
        <v>-37.939110070257613</v>
      </c>
      <c r="AR104" s="139">
        <f t="shared" si="93"/>
        <v>20.066462167689167</v>
      </c>
      <c r="AS104" s="139">
        <f t="shared" si="94"/>
        <v>-5.6212303980699758</v>
      </c>
      <c r="AT104" s="139">
        <f t="shared" si="95"/>
        <v>-13.914849428868111</v>
      </c>
      <c r="AU104" s="137" t="str">
        <f t="shared" si="96"/>
        <v>N</v>
      </c>
      <c r="AV104" s="137" t="str">
        <f t="shared" si="97"/>
        <v>Y</v>
      </c>
      <c r="AW104" s="137" t="str">
        <f t="shared" si="98"/>
        <v>Y</v>
      </c>
    </row>
    <row r="105" spans="1:49" x14ac:dyDescent="0.3">
      <c r="A105" s="137" t="str">
        <f>'D Data'!A105</f>
        <v>OIL</v>
      </c>
      <c r="B105" s="137">
        <f>'D Data'!B105</f>
        <v>84.6</v>
      </c>
      <c r="C105" s="137">
        <f>'D Data'!G105</f>
        <v>84.62</v>
      </c>
      <c r="D105" s="137">
        <f>'D Data'!L105</f>
        <v>83.87</v>
      </c>
      <c r="E105" s="137">
        <f>'D Data'!Q105</f>
        <v>83.44</v>
      </c>
      <c r="F105" s="137">
        <f>'D Data'!V105</f>
        <v>82.21</v>
      </c>
      <c r="G105" s="137" t="str">
        <f t="shared" si="66"/>
        <v>N</v>
      </c>
      <c r="H105" s="137" t="str">
        <f t="shared" si="67"/>
        <v>Y</v>
      </c>
      <c r="I105" s="137" t="str">
        <f t="shared" si="68"/>
        <v>Y</v>
      </c>
      <c r="J105" s="137" t="str">
        <f t="shared" si="69"/>
        <v>Y</v>
      </c>
      <c r="K105" s="139">
        <f t="shared" si="70"/>
        <v>-2.3635074450496608E-2</v>
      </c>
      <c r="L105" s="139">
        <f t="shared" si="71"/>
        <v>0.89424108739716224</v>
      </c>
      <c r="M105" s="139">
        <f t="shared" si="72"/>
        <v>0.51534036433366115</v>
      </c>
      <c r="N105" s="139">
        <f t="shared" si="73"/>
        <v>1.4961683493492326</v>
      </c>
      <c r="O105" s="137" t="str">
        <f t="shared" si="74"/>
        <v>N</v>
      </c>
      <c r="P105" s="137" t="str">
        <f t="shared" si="75"/>
        <v>Y</v>
      </c>
      <c r="Q105" s="137" t="str">
        <f t="shared" si="76"/>
        <v>N</v>
      </c>
      <c r="R105" s="137">
        <f>'D Data'!C105</f>
        <v>423890</v>
      </c>
      <c r="S105" s="137">
        <f>'D Data'!H105</f>
        <v>201854</v>
      </c>
      <c r="T105" s="137">
        <f>'D Data'!M105</f>
        <v>331577</v>
      </c>
      <c r="U105" s="137">
        <f>'D Data'!R105</f>
        <v>538189</v>
      </c>
      <c r="V105" s="137">
        <f>'D Data'!W105</f>
        <v>823500</v>
      </c>
      <c r="W105" s="137" t="str">
        <f t="shared" si="77"/>
        <v>Y</v>
      </c>
      <c r="X105" s="137" t="str">
        <f t="shared" si="78"/>
        <v>N</v>
      </c>
      <c r="Y105" s="137" t="str">
        <f t="shared" si="79"/>
        <v>N</v>
      </c>
      <c r="Z105" s="137" t="str">
        <f t="shared" si="80"/>
        <v>N</v>
      </c>
      <c r="AA105" s="139">
        <f t="shared" si="81"/>
        <v>109.99831561425586</v>
      </c>
      <c r="AB105" s="139">
        <f t="shared" si="82"/>
        <v>-39.123039294040296</v>
      </c>
      <c r="AC105" s="139">
        <f t="shared" si="83"/>
        <v>-38.390230941174941</v>
      </c>
      <c r="AD105" s="139">
        <f t="shared" si="84"/>
        <v>-34.646144505160898</v>
      </c>
      <c r="AE105" s="137" t="str">
        <f t="shared" si="85"/>
        <v>Y</v>
      </c>
      <c r="AF105" s="137" t="str">
        <f t="shared" si="86"/>
        <v>N</v>
      </c>
      <c r="AG105" s="137" t="str">
        <f t="shared" si="87"/>
        <v>N</v>
      </c>
      <c r="AH105" s="137">
        <f>'D Data'!D105</f>
        <v>29.02</v>
      </c>
      <c r="AI105" s="137">
        <f>'D Data'!I105</f>
        <v>26.19</v>
      </c>
      <c r="AJ105" s="137">
        <f>'D Data'!N105</f>
        <v>36.729999999999997</v>
      </c>
      <c r="AK105" s="137">
        <f>'D Data'!S105</f>
        <v>25.57</v>
      </c>
      <c r="AL105" s="137">
        <f>'D Data'!X105</f>
        <v>44.63</v>
      </c>
      <c r="AM105" s="137" t="str">
        <f t="shared" si="88"/>
        <v>Y</v>
      </c>
      <c r="AN105" s="137" t="str">
        <f t="shared" si="89"/>
        <v>N</v>
      </c>
      <c r="AO105" s="137" t="str">
        <f t="shared" si="90"/>
        <v>Y</v>
      </c>
      <c r="AP105" s="137" t="str">
        <f t="shared" si="91"/>
        <v>N</v>
      </c>
      <c r="AQ105" s="139">
        <f t="shared" si="92"/>
        <v>10.805651011836572</v>
      </c>
      <c r="AR105" s="139">
        <f t="shared" si="93"/>
        <v>-28.695888919139655</v>
      </c>
      <c r="AS105" s="139">
        <f t="shared" si="94"/>
        <v>43.644896362925287</v>
      </c>
      <c r="AT105" s="139">
        <f t="shared" si="95"/>
        <v>-42.706699529464487</v>
      </c>
      <c r="AU105" s="137" t="str">
        <f t="shared" si="96"/>
        <v>Y</v>
      </c>
      <c r="AV105" s="137" t="str">
        <f t="shared" si="97"/>
        <v>N</v>
      </c>
      <c r="AW105" s="137" t="str">
        <f t="shared" si="98"/>
        <v>Y</v>
      </c>
    </row>
    <row r="106" spans="1:49" x14ac:dyDescent="0.3">
      <c r="A106" s="137" t="str">
        <f>'D Data'!A106</f>
        <v>ONGC</v>
      </c>
      <c r="B106" s="137">
        <f>'D Data'!B106</f>
        <v>76.12</v>
      </c>
      <c r="C106" s="137">
        <f>'D Data'!G106</f>
        <v>77.17</v>
      </c>
      <c r="D106" s="137">
        <f>'D Data'!L106</f>
        <v>77.92</v>
      </c>
      <c r="E106" s="137">
        <f>'D Data'!Q106</f>
        <v>77.459999999999994</v>
      </c>
      <c r="F106" s="137">
        <f>'D Data'!V106</f>
        <v>74.150000000000006</v>
      </c>
      <c r="G106" s="137" t="str">
        <f t="shared" si="66"/>
        <v>N</v>
      </c>
      <c r="H106" s="137" t="str">
        <f t="shared" si="67"/>
        <v>N</v>
      </c>
      <c r="I106" s="137" t="str">
        <f t="shared" si="68"/>
        <v>Y</v>
      </c>
      <c r="J106" s="137" t="str">
        <f t="shared" si="69"/>
        <v>Y</v>
      </c>
      <c r="K106" s="139">
        <f t="shared" si="70"/>
        <v>-1.3606323700920009</v>
      </c>
      <c r="L106" s="139">
        <f t="shared" si="71"/>
        <v>-0.96252566735112943</v>
      </c>
      <c r="M106" s="139">
        <f t="shared" si="72"/>
        <v>0.59385489284793191</v>
      </c>
      <c r="N106" s="139">
        <f t="shared" si="73"/>
        <v>4.4639244774106377</v>
      </c>
      <c r="O106" s="137" t="str">
        <f t="shared" si="74"/>
        <v>N</v>
      </c>
      <c r="P106" s="137" t="str">
        <f t="shared" si="75"/>
        <v>N</v>
      </c>
      <c r="Q106" s="137" t="str">
        <f t="shared" si="76"/>
        <v>N</v>
      </c>
      <c r="R106" s="137">
        <f>'D Data'!C106</f>
        <v>2797117</v>
      </c>
      <c r="S106" s="137">
        <f>'D Data'!H106</f>
        <v>6413840</v>
      </c>
      <c r="T106" s="137">
        <f>'D Data'!M106</f>
        <v>3412645</v>
      </c>
      <c r="U106" s="137">
        <f>'D Data'!R106</f>
        <v>11553239</v>
      </c>
      <c r="V106" s="137">
        <f>'D Data'!W106</f>
        <v>3832368</v>
      </c>
      <c r="W106" s="137" t="str">
        <f t="shared" si="77"/>
        <v>N</v>
      </c>
      <c r="X106" s="137" t="str">
        <f t="shared" si="78"/>
        <v>Y</v>
      </c>
      <c r="Y106" s="137" t="str">
        <f t="shared" si="79"/>
        <v>N</v>
      </c>
      <c r="Z106" s="137" t="str">
        <f t="shared" si="80"/>
        <v>Y</v>
      </c>
      <c r="AA106" s="139">
        <f t="shared" si="81"/>
        <v>-56.389354895039482</v>
      </c>
      <c r="AB106" s="139">
        <f t="shared" si="82"/>
        <v>87.943369439247263</v>
      </c>
      <c r="AC106" s="139">
        <f t="shared" si="83"/>
        <v>-70.461573589882448</v>
      </c>
      <c r="AD106" s="139">
        <f t="shared" si="84"/>
        <v>201.46476016916955</v>
      </c>
      <c r="AE106" s="137" t="str">
        <f t="shared" si="85"/>
        <v>N</v>
      </c>
      <c r="AF106" s="137" t="str">
        <f t="shared" si="86"/>
        <v>Y</v>
      </c>
      <c r="AG106" s="137" t="str">
        <f t="shared" si="87"/>
        <v>N</v>
      </c>
      <c r="AH106" s="137">
        <f>'D Data'!D106</f>
        <v>22.48</v>
      </c>
      <c r="AI106" s="137">
        <f>'D Data'!I106</f>
        <v>35.630000000000003</v>
      </c>
      <c r="AJ106" s="137">
        <f>'D Data'!N106</f>
        <v>26.31</v>
      </c>
      <c r="AK106" s="137">
        <f>'D Data'!S106</f>
        <v>27.3</v>
      </c>
      <c r="AL106" s="137">
        <f>'D Data'!X106</f>
        <v>29.44</v>
      </c>
      <c r="AM106" s="137" t="str">
        <f t="shared" si="88"/>
        <v>N</v>
      </c>
      <c r="AN106" s="137" t="str">
        <f t="shared" si="89"/>
        <v>Y</v>
      </c>
      <c r="AO106" s="137" t="str">
        <f t="shared" si="90"/>
        <v>N</v>
      </c>
      <c r="AP106" s="137" t="str">
        <f t="shared" si="91"/>
        <v>N</v>
      </c>
      <c r="AQ106" s="139">
        <f t="shared" si="92"/>
        <v>-36.907100757788385</v>
      </c>
      <c r="AR106" s="139">
        <f t="shared" si="93"/>
        <v>35.423793234511606</v>
      </c>
      <c r="AS106" s="139">
        <f t="shared" si="94"/>
        <v>-3.6263736263736335</v>
      </c>
      <c r="AT106" s="139">
        <f t="shared" si="95"/>
        <v>-7.2690217391304364</v>
      </c>
      <c r="AU106" s="137" t="str">
        <f t="shared" si="96"/>
        <v>N</v>
      </c>
      <c r="AV106" s="137" t="str">
        <f t="shared" si="97"/>
        <v>Y</v>
      </c>
      <c r="AW106" s="137" t="str">
        <f t="shared" si="98"/>
        <v>Y</v>
      </c>
    </row>
    <row r="107" spans="1:49" x14ac:dyDescent="0.3">
      <c r="A107" s="137" t="str">
        <f>'D Data'!A107</f>
        <v>PAGEIND</v>
      </c>
      <c r="B107" s="137">
        <f>'D Data'!B107</f>
        <v>18245.46</v>
      </c>
      <c r="C107" s="137">
        <f>'D Data'!G107</f>
        <v>18609.97</v>
      </c>
      <c r="D107" s="137">
        <f>'D Data'!L107</f>
        <v>18350.669999999998</v>
      </c>
      <c r="E107" s="137">
        <f>'D Data'!Q107</f>
        <v>17857.38</v>
      </c>
      <c r="F107" s="137">
        <f>'D Data'!V107</f>
        <v>17595.669999999998</v>
      </c>
      <c r="G107" s="137" t="str">
        <f t="shared" si="66"/>
        <v>N</v>
      </c>
      <c r="H107" s="137" t="str">
        <f t="shared" si="67"/>
        <v>Y</v>
      </c>
      <c r="I107" s="137" t="str">
        <f t="shared" si="68"/>
        <v>Y</v>
      </c>
      <c r="J107" s="137" t="str">
        <f t="shared" si="69"/>
        <v>Y</v>
      </c>
      <c r="K107" s="139">
        <f t="shared" si="70"/>
        <v>-1.9586812875034296</v>
      </c>
      <c r="L107" s="139">
        <f t="shared" si="71"/>
        <v>1.4130274262465781</v>
      </c>
      <c r="M107" s="139">
        <f t="shared" si="72"/>
        <v>2.7623873154964347</v>
      </c>
      <c r="N107" s="139">
        <f t="shared" si="73"/>
        <v>1.4873545593887747</v>
      </c>
      <c r="O107" s="137" t="str">
        <f t="shared" si="74"/>
        <v>N</v>
      </c>
      <c r="P107" s="137" t="str">
        <f t="shared" si="75"/>
        <v>N</v>
      </c>
      <c r="Q107" s="137" t="str">
        <f t="shared" si="76"/>
        <v>Y</v>
      </c>
      <c r="R107" s="137">
        <f>'D Data'!C107</f>
        <v>22247</v>
      </c>
      <c r="S107" s="137">
        <f>'D Data'!H107</f>
        <v>25033</v>
      </c>
      <c r="T107" s="137">
        <f>'D Data'!M107</f>
        <v>16636</v>
      </c>
      <c r="U107" s="137">
        <f>'D Data'!R107</f>
        <v>15402</v>
      </c>
      <c r="V107" s="137">
        <f>'D Data'!W107</f>
        <v>22366</v>
      </c>
      <c r="W107" s="137" t="str">
        <f t="shared" si="77"/>
        <v>N</v>
      </c>
      <c r="X107" s="137" t="str">
        <f t="shared" si="78"/>
        <v>Y</v>
      </c>
      <c r="Y107" s="137" t="str">
        <f t="shared" si="79"/>
        <v>Y</v>
      </c>
      <c r="Z107" s="137" t="str">
        <f t="shared" si="80"/>
        <v>N</v>
      </c>
      <c r="AA107" s="139">
        <f t="shared" si="81"/>
        <v>-11.129309311708544</v>
      </c>
      <c r="AB107" s="139">
        <f t="shared" si="82"/>
        <v>50.474873767732632</v>
      </c>
      <c r="AC107" s="139">
        <f t="shared" si="83"/>
        <v>8.0119465004544868</v>
      </c>
      <c r="AD107" s="139">
        <f t="shared" si="84"/>
        <v>-31.136546543861215</v>
      </c>
      <c r="AE107" s="137" t="str">
        <f t="shared" si="85"/>
        <v>N</v>
      </c>
      <c r="AF107" s="137" t="str">
        <f t="shared" si="86"/>
        <v>Y</v>
      </c>
      <c r="AG107" s="137" t="str">
        <f t="shared" si="87"/>
        <v>Y</v>
      </c>
      <c r="AH107" s="137">
        <f>'D Data'!D107</f>
        <v>57.69</v>
      </c>
      <c r="AI107" s="137">
        <f>'D Data'!I107</f>
        <v>43.23</v>
      </c>
      <c r="AJ107" s="137">
        <f>'D Data'!N107</f>
        <v>31.13</v>
      </c>
      <c r="AK107" s="137">
        <f>'D Data'!S107</f>
        <v>41.05</v>
      </c>
      <c r="AL107" s="137">
        <f>'D Data'!X107</f>
        <v>46.46</v>
      </c>
      <c r="AM107" s="137" t="str">
        <f t="shared" si="88"/>
        <v>Y</v>
      </c>
      <c r="AN107" s="137" t="str">
        <f t="shared" si="89"/>
        <v>Y</v>
      </c>
      <c r="AO107" s="137" t="str">
        <f t="shared" si="90"/>
        <v>N</v>
      </c>
      <c r="AP107" s="137" t="str">
        <f t="shared" si="91"/>
        <v>N</v>
      </c>
      <c r="AQ107" s="139">
        <f t="shared" si="92"/>
        <v>33.448993754337266</v>
      </c>
      <c r="AR107" s="139">
        <f t="shared" si="93"/>
        <v>38.869257950530027</v>
      </c>
      <c r="AS107" s="139">
        <f t="shared" si="94"/>
        <v>-24.165651644336172</v>
      </c>
      <c r="AT107" s="139">
        <f t="shared" si="95"/>
        <v>-11.644425312096434</v>
      </c>
      <c r="AU107" s="137" t="str">
        <f t="shared" si="96"/>
        <v>N</v>
      </c>
      <c r="AV107" s="137" t="str">
        <f t="shared" si="97"/>
        <v>Y</v>
      </c>
      <c r="AW107" s="137" t="str">
        <f t="shared" si="98"/>
        <v>N</v>
      </c>
    </row>
    <row r="108" spans="1:49" x14ac:dyDescent="0.3">
      <c r="A108" s="137" t="str">
        <f>'D Data'!A108</f>
        <v>PEL</v>
      </c>
      <c r="B108" s="137">
        <f>'D Data'!B108</f>
        <v>940.07</v>
      </c>
      <c r="C108" s="137">
        <f>'D Data'!G108</f>
        <v>940.63</v>
      </c>
      <c r="D108" s="137">
        <f>'D Data'!L108</f>
        <v>902.57</v>
      </c>
      <c r="E108" s="137">
        <f>'D Data'!Q108</f>
        <v>880.54</v>
      </c>
      <c r="F108" s="137">
        <f>'D Data'!V108</f>
        <v>870.57</v>
      </c>
      <c r="G108" s="137" t="str">
        <f t="shared" si="66"/>
        <v>N</v>
      </c>
      <c r="H108" s="137" t="str">
        <f t="shared" si="67"/>
        <v>Y</v>
      </c>
      <c r="I108" s="137" t="str">
        <f t="shared" si="68"/>
        <v>Y</v>
      </c>
      <c r="J108" s="137" t="str">
        <f t="shared" si="69"/>
        <v>Y</v>
      </c>
      <c r="K108" s="139">
        <f t="shared" si="70"/>
        <v>-5.9534567258108441E-2</v>
      </c>
      <c r="L108" s="139">
        <f t="shared" si="71"/>
        <v>4.2168474467354269</v>
      </c>
      <c r="M108" s="139">
        <f t="shared" si="72"/>
        <v>2.5018738501374256</v>
      </c>
      <c r="N108" s="139">
        <f t="shared" si="73"/>
        <v>1.1452266905590491</v>
      </c>
      <c r="O108" s="137" t="str">
        <f t="shared" si="74"/>
        <v>N</v>
      </c>
      <c r="P108" s="137" t="str">
        <f t="shared" si="75"/>
        <v>Y</v>
      </c>
      <c r="Q108" s="137" t="str">
        <f t="shared" si="76"/>
        <v>Y</v>
      </c>
      <c r="R108" s="137">
        <f>'D Data'!C108</f>
        <v>254290</v>
      </c>
      <c r="S108" s="137">
        <f>'D Data'!H108</f>
        <v>371326</v>
      </c>
      <c r="T108" s="137">
        <f>'D Data'!M108</f>
        <v>299927</v>
      </c>
      <c r="U108" s="137">
        <f>'D Data'!R108</f>
        <v>179536</v>
      </c>
      <c r="V108" s="137">
        <f>'D Data'!W108</f>
        <v>314954</v>
      </c>
      <c r="W108" s="137" t="str">
        <f t="shared" si="77"/>
        <v>N</v>
      </c>
      <c r="X108" s="137" t="str">
        <f t="shared" si="78"/>
        <v>Y</v>
      </c>
      <c r="Y108" s="137" t="str">
        <f t="shared" si="79"/>
        <v>Y</v>
      </c>
      <c r="Z108" s="137" t="str">
        <f t="shared" si="80"/>
        <v>N</v>
      </c>
      <c r="AA108" s="139">
        <f t="shared" si="81"/>
        <v>-31.518396234036938</v>
      </c>
      <c r="AB108" s="139">
        <f t="shared" si="82"/>
        <v>23.805459328436587</v>
      </c>
      <c r="AC108" s="139">
        <f t="shared" si="83"/>
        <v>67.056746279297741</v>
      </c>
      <c r="AD108" s="139">
        <f t="shared" si="84"/>
        <v>-42.996120068327436</v>
      </c>
      <c r="AE108" s="137" t="str">
        <f t="shared" si="85"/>
        <v>N</v>
      </c>
      <c r="AF108" s="137" t="str">
        <f t="shared" si="86"/>
        <v>N</v>
      </c>
      <c r="AG108" s="137" t="str">
        <f t="shared" si="87"/>
        <v>Y</v>
      </c>
      <c r="AH108" s="137">
        <f>'D Data'!D108</f>
        <v>11.11</v>
      </c>
      <c r="AI108" s="137">
        <f>'D Data'!I108</f>
        <v>15.93</v>
      </c>
      <c r="AJ108" s="137">
        <f>'D Data'!N108</f>
        <v>14</v>
      </c>
      <c r="AK108" s="137">
        <f>'D Data'!S108</f>
        <v>12.86</v>
      </c>
      <c r="AL108" s="137">
        <f>'D Data'!X108</f>
        <v>16.510000000000002</v>
      </c>
      <c r="AM108" s="137" t="str">
        <f t="shared" si="88"/>
        <v>N</v>
      </c>
      <c r="AN108" s="137" t="str">
        <f t="shared" si="89"/>
        <v>Y</v>
      </c>
      <c r="AO108" s="137" t="str">
        <f t="shared" si="90"/>
        <v>Y</v>
      </c>
      <c r="AP108" s="137" t="str">
        <f t="shared" si="91"/>
        <v>N</v>
      </c>
      <c r="AQ108" s="139">
        <f t="shared" si="92"/>
        <v>-30.257376020087889</v>
      </c>
      <c r="AR108" s="139">
        <f t="shared" si="93"/>
        <v>13.785714285714285</v>
      </c>
      <c r="AS108" s="139">
        <f t="shared" si="94"/>
        <v>8.8646967340591036</v>
      </c>
      <c r="AT108" s="139">
        <f t="shared" si="95"/>
        <v>-22.107813446396136</v>
      </c>
      <c r="AU108" s="137" t="str">
        <f t="shared" si="96"/>
        <v>N</v>
      </c>
      <c r="AV108" s="137" t="str">
        <f t="shared" si="97"/>
        <v>Y</v>
      </c>
      <c r="AW108" s="137" t="str">
        <f t="shared" si="98"/>
        <v>Y</v>
      </c>
    </row>
    <row r="109" spans="1:49" x14ac:dyDescent="0.3">
      <c r="A109" s="137" t="str">
        <f>'D Data'!A109</f>
        <v>PETRONET</v>
      </c>
      <c r="B109" s="137">
        <f>'D Data'!B109</f>
        <v>234.37</v>
      </c>
      <c r="C109" s="137">
        <f>'D Data'!G109</f>
        <v>232.23</v>
      </c>
      <c r="D109" s="137">
        <f>'D Data'!L109</f>
        <v>226.67</v>
      </c>
      <c r="E109" s="137">
        <f>'D Data'!Q109</f>
        <v>228.07</v>
      </c>
      <c r="F109" s="137">
        <f>'D Data'!V109</f>
        <v>223.81</v>
      </c>
      <c r="G109" s="137" t="str">
        <f t="shared" si="66"/>
        <v>Y</v>
      </c>
      <c r="H109" s="137" t="str">
        <f t="shared" si="67"/>
        <v>Y</v>
      </c>
      <c r="I109" s="137" t="str">
        <f t="shared" si="68"/>
        <v>N</v>
      </c>
      <c r="J109" s="137" t="str">
        <f t="shared" si="69"/>
        <v>Y</v>
      </c>
      <c r="K109" s="139">
        <f t="shared" si="70"/>
        <v>0.92150023683417948</v>
      </c>
      <c r="L109" s="139">
        <f t="shared" si="71"/>
        <v>2.4529051043367023</v>
      </c>
      <c r="M109" s="139">
        <f t="shared" si="72"/>
        <v>-0.6138466260358687</v>
      </c>
      <c r="N109" s="139">
        <f t="shared" si="73"/>
        <v>1.9034002055314736</v>
      </c>
      <c r="O109" s="137" t="str">
        <f t="shared" si="74"/>
        <v>N</v>
      </c>
      <c r="P109" s="137" t="str">
        <f t="shared" si="75"/>
        <v>Y</v>
      </c>
      <c r="Q109" s="137" t="str">
        <f t="shared" si="76"/>
        <v>N</v>
      </c>
      <c r="R109" s="137">
        <f>'D Data'!C109</f>
        <v>547837</v>
      </c>
      <c r="S109" s="137">
        <f>'D Data'!H109</f>
        <v>1207384</v>
      </c>
      <c r="T109" s="137">
        <f>'D Data'!M109</f>
        <v>805610</v>
      </c>
      <c r="U109" s="137">
        <f>'D Data'!R109</f>
        <v>1374713</v>
      </c>
      <c r="V109" s="137">
        <f>'D Data'!W109</f>
        <v>1200576</v>
      </c>
      <c r="W109" s="137" t="str">
        <f t="shared" si="77"/>
        <v>N</v>
      </c>
      <c r="X109" s="137" t="str">
        <f t="shared" si="78"/>
        <v>Y</v>
      </c>
      <c r="Y109" s="137" t="str">
        <f t="shared" si="79"/>
        <v>N</v>
      </c>
      <c r="Z109" s="137" t="str">
        <f t="shared" si="80"/>
        <v>Y</v>
      </c>
      <c r="AA109" s="139">
        <f t="shared" si="81"/>
        <v>-54.62611729159903</v>
      </c>
      <c r="AB109" s="139">
        <f t="shared" si="82"/>
        <v>49.872022442621116</v>
      </c>
      <c r="AC109" s="139">
        <f t="shared" si="83"/>
        <v>-41.39794997210327</v>
      </c>
      <c r="AD109" s="139">
        <f t="shared" si="84"/>
        <v>14.504454528492991</v>
      </c>
      <c r="AE109" s="137" t="str">
        <f t="shared" si="85"/>
        <v>N</v>
      </c>
      <c r="AF109" s="137" t="str">
        <f t="shared" si="86"/>
        <v>Y</v>
      </c>
      <c r="AG109" s="137" t="str">
        <f t="shared" si="87"/>
        <v>N</v>
      </c>
      <c r="AH109" s="137">
        <f>'D Data'!D109</f>
        <v>25.72</v>
      </c>
      <c r="AI109" s="137">
        <f>'D Data'!I109</f>
        <v>59.01</v>
      </c>
      <c r="AJ109" s="137">
        <f>'D Data'!N109</f>
        <v>53.76</v>
      </c>
      <c r="AK109" s="137">
        <f>'D Data'!S109</f>
        <v>47.51</v>
      </c>
      <c r="AL109" s="137">
        <f>'D Data'!X109</f>
        <v>42.04</v>
      </c>
      <c r="AM109" s="137" t="str">
        <f t="shared" si="88"/>
        <v>N</v>
      </c>
      <c r="AN109" s="137" t="str">
        <f t="shared" si="89"/>
        <v>Y</v>
      </c>
      <c r="AO109" s="137" t="str">
        <f t="shared" si="90"/>
        <v>Y</v>
      </c>
      <c r="AP109" s="137" t="str">
        <f t="shared" si="91"/>
        <v>Y</v>
      </c>
      <c r="AQ109" s="139">
        <f t="shared" si="92"/>
        <v>-56.414167090323673</v>
      </c>
      <c r="AR109" s="139">
        <f t="shared" si="93"/>
        <v>9.765625</v>
      </c>
      <c r="AS109" s="139">
        <f t="shared" si="94"/>
        <v>13.155125236792257</v>
      </c>
      <c r="AT109" s="139">
        <f t="shared" si="95"/>
        <v>13.011417697431016</v>
      </c>
      <c r="AU109" s="137" t="str">
        <f t="shared" si="96"/>
        <v>N</v>
      </c>
      <c r="AV109" s="137" t="str">
        <f t="shared" si="97"/>
        <v>N</v>
      </c>
      <c r="AW109" s="137" t="str">
        <f t="shared" si="98"/>
        <v>Y</v>
      </c>
    </row>
    <row r="110" spans="1:49" x14ac:dyDescent="0.3">
      <c r="A110" s="137" t="str">
        <f>'D Data'!A110</f>
        <v>PFC</v>
      </c>
      <c r="B110" s="137">
        <f>'D Data'!B110</f>
        <v>76.09</v>
      </c>
      <c r="C110" s="137">
        <f>'D Data'!G110</f>
        <v>79.989999999999995</v>
      </c>
      <c r="D110" s="137">
        <f>'D Data'!L110</f>
        <v>80.62</v>
      </c>
      <c r="E110" s="137">
        <f>'D Data'!Q110</f>
        <v>81.11</v>
      </c>
      <c r="F110" s="137">
        <f>'D Data'!V110</f>
        <v>82.05</v>
      </c>
      <c r="G110" s="137" t="str">
        <f t="shared" si="66"/>
        <v>N</v>
      </c>
      <c r="H110" s="137" t="str">
        <f t="shared" si="67"/>
        <v>N</v>
      </c>
      <c r="I110" s="137" t="str">
        <f t="shared" si="68"/>
        <v>N</v>
      </c>
      <c r="J110" s="137" t="str">
        <f t="shared" si="69"/>
        <v>N</v>
      </c>
      <c r="K110" s="139">
        <f t="shared" si="70"/>
        <v>-4.8756094511813872</v>
      </c>
      <c r="L110" s="139">
        <f t="shared" si="71"/>
        <v>-0.78144381046887823</v>
      </c>
      <c r="M110" s="139">
        <f t="shared" si="72"/>
        <v>-0.60411786462827632</v>
      </c>
      <c r="N110" s="139">
        <f t="shared" si="73"/>
        <v>-1.1456429006703204</v>
      </c>
      <c r="O110" s="137" t="str">
        <f t="shared" si="74"/>
        <v>N</v>
      </c>
      <c r="P110" s="137" t="str">
        <f t="shared" si="75"/>
        <v>N</v>
      </c>
      <c r="Q110" s="137" t="str">
        <f t="shared" si="76"/>
        <v>Y</v>
      </c>
      <c r="R110" s="137">
        <f>'D Data'!C110</f>
        <v>4192054</v>
      </c>
      <c r="S110" s="137">
        <f>'D Data'!H110</f>
        <v>2480410</v>
      </c>
      <c r="T110" s="137">
        <f>'D Data'!M110</f>
        <v>1248646</v>
      </c>
      <c r="U110" s="137">
        <f>'D Data'!R110</f>
        <v>1301718</v>
      </c>
      <c r="V110" s="137">
        <f>'D Data'!W110</f>
        <v>1690375</v>
      </c>
      <c r="W110" s="137" t="str">
        <f t="shared" si="77"/>
        <v>Y</v>
      </c>
      <c r="X110" s="137" t="str">
        <f t="shared" si="78"/>
        <v>Y</v>
      </c>
      <c r="Y110" s="137" t="str">
        <f t="shared" si="79"/>
        <v>N</v>
      </c>
      <c r="Z110" s="137" t="str">
        <f t="shared" si="80"/>
        <v>N</v>
      </c>
      <c r="AA110" s="139">
        <f t="shared" si="81"/>
        <v>69.006494893989299</v>
      </c>
      <c r="AB110" s="139">
        <f t="shared" si="82"/>
        <v>98.647975487047574</v>
      </c>
      <c r="AC110" s="139">
        <f t="shared" si="83"/>
        <v>-4.077073528982468</v>
      </c>
      <c r="AD110" s="139">
        <f t="shared" si="84"/>
        <v>-22.992353767655104</v>
      </c>
      <c r="AE110" s="137" t="str">
        <f t="shared" si="85"/>
        <v>N</v>
      </c>
      <c r="AF110" s="137" t="str">
        <f t="shared" si="86"/>
        <v>Y</v>
      </c>
      <c r="AG110" s="137" t="str">
        <f t="shared" si="87"/>
        <v>Y</v>
      </c>
      <c r="AH110" s="137">
        <f>'D Data'!D110</f>
        <v>40.92</v>
      </c>
      <c r="AI110" s="137">
        <f>'D Data'!I110</f>
        <v>45.88</v>
      </c>
      <c r="AJ110" s="137">
        <f>'D Data'!N110</f>
        <v>23.91</v>
      </c>
      <c r="AK110" s="137">
        <f>'D Data'!S110</f>
        <v>25.93</v>
      </c>
      <c r="AL110" s="137">
        <f>'D Data'!X110</f>
        <v>28.86</v>
      </c>
      <c r="AM110" s="137" t="str">
        <f t="shared" si="88"/>
        <v>N</v>
      </c>
      <c r="AN110" s="137" t="str">
        <f t="shared" si="89"/>
        <v>Y</v>
      </c>
      <c r="AO110" s="137" t="str">
        <f t="shared" si="90"/>
        <v>N</v>
      </c>
      <c r="AP110" s="137" t="str">
        <f t="shared" si="91"/>
        <v>N</v>
      </c>
      <c r="AQ110" s="139">
        <f t="shared" si="92"/>
        <v>-10.810810810810811</v>
      </c>
      <c r="AR110" s="139">
        <f t="shared" si="93"/>
        <v>91.886240066917608</v>
      </c>
      <c r="AS110" s="139">
        <f t="shared" si="94"/>
        <v>-7.7902043964519843</v>
      </c>
      <c r="AT110" s="139">
        <f t="shared" si="95"/>
        <v>-10.152460152460153</v>
      </c>
      <c r="AU110" s="137" t="str">
        <f t="shared" si="96"/>
        <v>N</v>
      </c>
      <c r="AV110" s="137" t="str">
        <f t="shared" si="97"/>
        <v>Y</v>
      </c>
      <c r="AW110" s="137" t="str">
        <f t="shared" si="98"/>
        <v>Y</v>
      </c>
    </row>
    <row r="111" spans="1:49" x14ac:dyDescent="0.3">
      <c r="A111" s="137" t="str">
        <f>'D Data'!A111</f>
        <v>PIDILITIND</v>
      </c>
      <c r="B111" s="137">
        <f>'D Data'!B111</f>
        <v>1408.9</v>
      </c>
      <c r="C111" s="137">
        <f>'D Data'!G111</f>
        <v>1403.28</v>
      </c>
      <c r="D111" s="137">
        <f>'D Data'!L111</f>
        <v>1364.11</v>
      </c>
      <c r="E111" s="137">
        <f>'D Data'!Q111</f>
        <v>1360.14</v>
      </c>
      <c r="F111" s="137">
        <f>'D Data'!V111</f>
        <v>1349.95</v>
      </c>
      <c r="G111" s="137" t="str">
        <f t="shared" si="66"/>
        <v>Y</v>
      </c>
      <c r="H111" s="137" t="str">
        <f t="shared" si="67"/>
        <v>Y</v>
      </c>
      <c r="I111" s="137" t="str">
        <f t="shared" si="68"/>
        <v>Y</v>
      </c>
      <c r="J111" s="137" t="str">
        <f t="shared" si="69"/>
        <v>Y</v>
      </c>
      <c r="K111" s="139">
        <f t="shared" si="70"/>
        <v>0.40049027991563463</v>
      </c>
      <c r="L111" s="139">
        <f t="shared" si="71"/>
        <v>2.8714693096597839</v>
      </c>
      <c r="M111" s="139">
        <f t="shared" si="72"/>
        <v>0.29188171805842045</v>
      </c>
      <c r="N111" s="139">
        <f t="shared" si="73"/>
        <v>0.75484277195452087</v>
      </c>
      <c r="O111" s="137" t="str">
        <f t="shared" si="74"/>
        <v>N</v>
      </c>
      <c r="P111" s="137" t="str">
        <f t="shared" si="75"/>
        <v>Y</v>
      </c>
      <c r="Q111" s="137" t="str">
        <f t="shared" si="76"/>
        <v>N</v>
      </c>
      <c r="R111" s="137">
        <f>'D Data'!C111</f>
        <v>118543</v>
      </c>
      <c r="S111" s="137">
        <f>'D Data'!H111</f>
        <v>321415</v>
      </c>
      <c r="T111" s="137">
        <f>'D Data'!M111</f>
        <v>105267</v>
      </c>
      <c r="U111" s="137">
        <f>'D Data'!R111</f>
        <v>134375</v>
      </c>
      <c r="V111" s="137">
        <f>'D Data'!W111</f>
        <v>275930</v>
      </c>
      <c r="W111" s="137" t="str">
        <f t="shared" si="77"/>
        <v>N</v>
      </c>
      <c r="X111" s="137" t="str">
        <f t="shared" si="78"/>
        <v>Y</v>
      </c>
      <c r="Y111" s="137" t="str">
        <f t="shared" si="79"/>
        <v>N</v>
      </c>
      <c r="Z111" s="137" t="str">
        <f t="shared" si="80"/>
        <v>N</v>
      </c>
      <c r="AA111" s="139">
        <f t="shared" si="81"/>
        <v>-63.118398332374035</v>
      </c>
      <c r="AB111" s="139">
        <f t="shared" si="82"/>
        <v>205.33310534165503</v>
      </c>
      <c r="AC111" s="139">
        <f t="shared" si="83"/>
        <v>-21.661767441860466</v>
      </c>
      <c r="AD111" s="139">
        <f t="shared" si="84"/>
        <v>-51.301054615300977</v>
      </c>
      <c r="AE111" s="137" t="str">
        <f t="shared" si="85"/>
        <v>N</v>
      </c>
      <c r="AF111" s="137" t="str">
        <f t="shared" si="86"/>
        <v>Y</v>
      </c>
      <c r="AG111" s="137" t="str">
        <f t="shared" si="87"/>
        <v>Y</v>
      </c>
      <c r="AH111" s="137">
        <f>'D Data'!D111</f>
        <v>18.63</v>
      </c>
      <c r="AI111" s="137">
        <f>'D Data'!I111</f>
        <v>30.52</v>
      </c>
      <c r="AJ111" s="137">
        <f>'D Data'!N111</f>
        <v>26.38</v>
      </c>
      <c r="AK111" s="137">
        <f>'D Data'!S111</f>
        <v>21.44</v>
      </c>
      <c r="AL111" s="137">
        <f>'D Data'!X111</f>
        <v>35.83</v>
      </c>
      <c r="AM111" s="137" t="str">
        <f t="shared" si="88"/>
        <v>N</v>
      </c>
      <c r="AN111" s="137" t="str">
        <f t="shared" si="89"/>
        <v>Y</v>
      </c>
      <c r="AO111" s="137" t="str">
        <f t="shared" si="90"/>
        <v>Y</v>
      </c>
      <c r="AP111" s="137" t="str">
        <f t="shared" si="91"/>
        <v>N</v>
      </c>
      <c r="AQ111" s="139">
        <f t="shared" si="92"/>
        <v>-38.958060288335524</v>
      </c>
      <c r="AR111" s="139">
        <f t="shared" si="93"/>
        <v>15.693707354056105</v>
      </c>
      <c r="AS111" s="139">
        <f t="shared" si="94"/>
        <v>23.041044776119392</v>
      </c>
      <c r="AT111" s="139">
        <f t="shared" si="95"/>
        <v>-40.161875523304488</v>
      </c>
      <c r="AU111" s="137" t="str">
        <f t="shared" si="96"/>
        <v>N</v>
      </c>
      <c r="AV111" s="137" t="str">
        <f t="shared" si="97"/>
        <v>N</v>
      </c>
      <c r="AW111" s="137" t="str">
        <f t="shared" si="98"/>
        <v>Y</v>
      </c>
    </row>
    <row r="112" spans="1:49" x14ac:dyDescent="0.3">
      <c r="A112" s="137" t="str">
        <f>'D Data'!A112</f>
        <v>PNB</v>
      </c>
      <c r="B112" s="137">
        <f>'D Data'!B112</f>
        <v>26.94</v>
      </c>
      <c r="C112" s="137">
        <f>'D Data'!G112</f>
        <v>27.2</v>
      </c>
      <c r="D112" s="137">
        <f>'D Data'!L112</f>
        <v>26.65</v>
      </c>
      <c r="E112" s="137">
        <f>'D Data'!Q112</f>
        <v>27.07</v>
      </c>
      <c r="F112" s="137">
        <f>'D Data'!V112</f>
        <v>27.49</v>
      </c>
      <c r="G112" s="137" t="str">
        <f t="shared" si="66"/>
        <v>N</v>
      </c>
      <c r="H112" s="137" t="str">
        <f t="shared" si="67"/>
        <v>Y</v>
      </c>
      <c r="I112" s="137" t="str">
        <f t="shared" si="68"/>
        <v>N</v>
      </c>
      <c r="J112" s="137" t="str">
        <f t="shared" si="69"/>
        <v>N</v>
      </c>
      <c r="K112" s="139">
        <f t="shared" si="70"/>
        <v>-0.9558823529411693</v>
      </c>
      <c r="L112" s="139">
        <f t="shared" si="71"/>
        <v>2.0637898686679201</v>
      </c>
      <c r="M112" s="139">
        <f t="shared" si="72"/>
        <v>-1.5515330624307413</v>
      </c>
      <c r="N112" s="139">
        <f t="shared" si="73"/>
        <v>-1.5278283012004299</v>
      </c>
      <c r="O112" s="137" t="str">
        <f t="shared" si="74"/>
        <v>N</v>
      </c>
      <c r="P112" s="137" t="str">
        <f t="shared" si="75"/>
        <v>Y</v>
      </c>
      <c r="Q112" s="137" t="str">
        <f t="shared" si="76"/>
        <v>N</v>
      </c>
      <c r="R112" s="137">
        <f>'D Data'!C112</f>
        <v>4185368</v>
      </c>
      <c r="S112" s="137">
        <f>'D Data'!H112</f>
        <v>4670569</v>
      </c>
      <c r="T112" s="137">
        <f>'D Data'!M112</f>
        <v>3846344</v>
      </c>
      <c r="U112" s="137">
        <f>'D Data'!R112</f>
        <v>4900905</v>
      </c>
      <c r="V112" s="137">
        <f>'D Data'!W112</f>
        <v>6965734</v>
      </c>
      <c r="W112" s="137" t="str">
        <f t="shared" si="77"/>
        <v>N</v>
      </c>
      <c r="X112" s="137" t="str">
        <f t="shared" si="78"/>
        <v>Y</v>
      </c>
      <c r="Y112" s="137" t="str">
        <f t="shared" si="79"/>
        <v>N</v>
      </c>
      <c r="Z112" s="137" t="str">
        <f t="shared" si="80"/>
        <v>N</v>
      </c>
      <c r="AA112" s="139">
        <f t="shared" si="81"/>
        <v>-10.3884772925954</v>
      </c>
      <c r="AB112" s="139">
        <f t="shared" si="82"/>
        <v>21.428790560594685</v>
      </c>
      <c r="AC112" s="139">
        <f t="shared" si="83"/>
        <v>-21.517678877676673</v>
      </c>
      <c r="AD112" s="139">
        <f t="shared" si="84"/>
        <v>-29.642662209036409</v>
      </c>
      <c r="AE112" s="137" t="str">
        <f t="shared" si="85"/>
        <v>N</v>
      </c>
      <c r="AF112" s="137" t="str">
        <f t="shared" si="86"/>
        <v>Y</v>
      </c>
      <c r="AG112" s="137" t="str">
        <f t="shared" si="87"/>
        <v>Y</v>
      </c>
      <c r="AH112" s="137">
        <f>'D Data'!D112</f>
        <v>15.13</v>
      </c>
      <c r="AI112" s="137">
        <f>'D Data'!I112</f>
        <v>17.559999999999999</v>
      </c>
      <c r="AJ112" s="137">
        <f>'D Data'!N112</f>
        <v>22.35</v>
      </c>
      <c r="AK112" s="137">
        <f>'D Data'!S112</f>
        <v>19.38</v>
      </c>
      <c r="AL112" s="137">
        <f>'D Data'!X112</f>
        <v>24.42</v>
      </c>
      <c r="AM112" s="137" t="str">
        <f t="shared" si="88"/>
        <v>N</v>
      </c>
      <c r="AN112" s="137" t="str">
        <f t="shared" si="89"/>
        <v>N</v>
      </c>
      <c r="AO112" s="137" t="str">
        <f t="shared" si="90"/>
        <v>Y</v>
      </c>
      <c r="AP112" s="137" t="str">
        <f t="shared" si="91"/>
        <v>N</v>
      </c>
      <c r="AQ112" s="139">
        <f t="shared" si="92"/>
        <v>-13.838268792710695</v>
      </c>
      <c r="AR112" s="139">
        <f t="shared" si="93"/>
        <v>-21.431767337807617</v>
      </c>
      <c r="AS112" s="139">
        <f t="shared" si="94"/>
        <v>15.325077399380818</v>
      </c>
      <c r="AT112" s="139">
        <f t="shared" si="95"/>
        <v>-20.638820638820647</v>
      </c>
      <c r="AU112" s="137" t="str">
        <f t="shared" si="96"/>
        <v>Y</v>
      </c>
      <c r="AV112" s="137" t="str">
        <f t="shared" si="97"/>
        <v>N</v>
      </c>
      <c r="AW112" s="137" t="str">
        <f t="shared" si="98"/>
        <v>Y</v>
      </c>
    </row>
    <row r="113" spans="1:49" x14ac:dyDescent="0.3">
      <c r="A113" s="137" t="str">
        <f>'D Data'!A113</f>
        <v>POWERGRID</v>
      </c>
      <c r="B113" s="137">
        <f>'D Data'!B113</f>
        <v>155.91999999999999</v>
      </c>
      <c r="C113" s="137">
        <f>'D Data'!G113</f>
        <v>158.08000000000001</v>
      </c>
      <c r="D113" s="137">
        <f>'D Data'!L113</f>
        <v>158.62</v>
      </c>
      <c r="E113" s="137">
        <f>'D Data'!Q113</f>
        <v>157.69</v>
      </c>
      <c r="F113" s="137">
        <f>'D Data'!V113</f>
        <v>155.54</v>
      </c>
      <c r="G113" s="137" t="str">
        <f t="shared" si="66"/>
        <v>N</v>
      </c>
      <c r="H113" s="137" t="str">
        <f t="shared" si="67"/>
        <v>N</v>
      </c>
      <c r="I113" s="137" t="str">
        <f t="shared" si="68"/>
        <v>Y</v>
      </c>
      <c r="J113" s="137" t="str">
        <f t="shared" si="69"/>
        <v>Y</v>
      </c>
      <c r="K113" s="139">
        <f t="shared" si="70"/>
        <v>-1.366396761133619</v>
      </c>
      <c r="L113" s="139">
        <f t="shared" si="71"/>
        <v>-0.3404362627663548</v>
      </c>
      <c r="M113" s="139">
        <f t="shared" si="72"/>
        <v>0.58976472826432036</v>
      </c>
      <c r="N113" s="139">
        <f t="shared" si="73"/>
        <v>1.382281085251386</v>
      </c>
      <c r="O113" s="137" t="str">
        <f t="shared" si="74"/>
        <v>N</v>
      </c>
      <c r="P113" s="137" t="str">
        <f t="shared" si="75"/>
        <v>N</v>
      </c>
      <c r="Q113" s="137" t="str">
        <f t="shared" si="76"/>
        <v>N</v>
      </c>
      <c r="R113" s="137">
        <f>'D Data'!C113</f>
        <v>8526619</v>
      </c>
      <c r="S113" s="137">
        <f>'D Data'!H113</f>
        <v>6156600</v>
      </c>
      <c r="T113" s="137">
        <f>'D Data'!M113</f>
        <v>8476603</v>
      </c>
      <c r="U113" s="137">
        <f>'D Data'!R113</f>
        <v>2772939</v>
      </c>
      <c r="V113" s="137">
        <f>'D Data'!W113</f>
        <v>11990416</v>
      </c>
      <c r="W113" s="137" t="str">
        <f t="shared" si="77"/>
        <v>Y</v>
      </c>
      <c r="X113" s="137" t="str">
        <f t="shared" si="78"/>
        <v>N</v>
      </c>
      <c r="Y113" s="137" t="str">
        <f t="shared" si="79"/>
        <v>Y</v>
      </c>
      <c r="Z113" s="137" t="str">
        <f t="shared" si="80"/>
        <v>N</v>
      </c>
      <c r="AA113" s="139">
        <f t="shared" si="81"/>
        <v>38.495581977065264</v>
      </c>
      <c r="AB113" s="139">
        <f t="shared" si="82"/>
        <v>-27.369489877017948</v>
      </c>
      <c r="AC113" s="139">
        <f t="shared" si="83"/>
        <v>205.69020811492788</v>
      </c>
      <c r="AD113" s="139">
        <f t="shared" si="84"/>
        <v>-76.873704798899382</v>
      </c>
      <c r="AE113" s="137" t="str">
        <f t="shared" si="85"/>
        <v>Y</v>
      </c>
      <c r="AF113" s="137" t="str">
        <f t="shared" si="86"/>
        <v>N</v>
      </c>
      <c r="AG113" s="137" t="str">
        <f t="shared" si="87"/>
        <v>Y</v>
      </c>
      <c r="AH113" s="137">
        <f>'D Data'!D113</f>
        <v>60.44</v>
      </c>
      <c r="AI113" s="137">
        <f>'D Data'!I113</f>
        <v>63.72</v>
      </c>
      <c r="AJ113" s="137">
        <f>'D Data'!N113</f>
        <v>61.07</v>
      </c>
      <c r="AK113" s="137">
        <f>'D Data'!S113</f>
        <v>40.159999999999997</v>
      </c>
      <c r="AL113" s="137">
        <f>'D Data'!X113</f>
        <v>64.790000000000006</v>
      </c>
      <c r="AM113" s="137" t="str">
        <f t="shared" si="88"/>
        <v>N</v>
      </c>
      <c r="AN113" s="137" t="str">
        <f t="shared" si="89"/>
        <v>Y</v>
      </c>
      <c r="AO113" s="137" t="str">
        <f t="shared" si="90"/>
        <v>Y</v>
      </c>
      <c r="AP113" s="137" t="str">
        <f t="shared" si="91"/>
        <v>N</v>
      </c>
      <c r="AQ113" s="139">
        <f t="shared" si="92"/>
        <v>-5.1475204017576912</v>
      </c>
      <c r="AR113" s="139">
        <f t="shared" si="93"/>
        <v>4.3392827902407056</v>
      </c>
      <c r="AS113" s="139">
        <f t="shared" si="94"/>
        <v>52.066733067729096</v>
      </c>
      <c r="AT113" s="139">
        <f t="shared" si="95"/>
        <v>-38.015125791017148</v>
      </c>
      <c r="AU113" s="137" t="str">
        <f t="shared" si="96"/>
        <v>N</v>
      </c>
      <c r="AV113" s="137" t="str">
        <f t="shared" si="97"/>
        <v>N</v>
      </c>
      <c r="AW113" s="137" t="str">
        <f t="shared" si="98"/>
        <v>Y</v>
      </c>
    </row>
    <row r="114" spans="1:49" x14ac:dyDescent="0.3">
      <c r="A114" s="137" t="str">
        <f>'D Data'!A114</f>
        <v>PVR</v>
      </c>
      <c r="B114" s="137">
        <f>'D Data'!B114</f>
        <v>866.07</v>
      </c>
      <c r="C114" s="137">
        <f>'D Data'!G114</f>
        <v>875.95</v>
      </c>
      <c r="D114" s="137">
        <f>'D Data'!L114</f>
        <v>818.42</v>
      </c>
      <c r="E114" s="137">
        <f>'D Data'!Q114</f>
        <v>772.28</v>
      </c>
      <c r="F114" s="137">
        <f>'D Data'!V114</f>
        <v>775.05</v>
      </c>
      <c r="G114" s="137" t="str">
        <f t="shared" si="66"/>
        <v>N</v>
      </c>
      <c r="H114" s="137" t="str">
        <f t="shared" si="67"/>
        <v>Y</v>
      </c>
      <c r="I114" s="137" t="str">
        <f t="shared" si="68"/>
        <v>Y</v>
      </c>
      <c r="J114" s="137" t="str">
        <f t="shared" si="69"/>
        <v>N</v>
      </c>
      <c r="K114" s="139">
        <f t="shared" si="70"/>
        <v>-1.1279182601746669</v>
      </c>
      <c r="L114" s="139">
        <f t="shared" si="71"/>
        <v>7.029398108550633</v>
      </c>
      <c r="M114" s="139">
        <f t="shared" si="72"/>
        <v>5.974517014554305</v>
      </c>
      <c r="N114" s="139">
        <f t="shared" si="73"/>
        <v>-0.35739629701309361</v>
      </c>
      <c r="O114" s="137" t="str">
        <f t="shared" si="74"/>
        <v>N</v>
      </c>
      <c r="P114" s="137" t="str">
        <f t="shared" si="75"/>
        <v>Y</v>
      </c>
      <c r="Q114" s="137" t="str">
        <f t="shared" si="76"/>
        <v>Y</v>
      </c>
      <c r="R114" s="137">
        <f>'D Data'!C114</f>
        <v>293095</v>
      </c>
      <c r="S114" s="137">
        <f>'D Data'!H114</f>
        <v>258847</v>
      </c>
      <c r="T114" s="137">
        <f>'D Data'!M114</f>
        <v>368819</v>
      </c>
      <c r="U114" s="137">
        <f>'D Data'!R114</f>
        <v>1143930</v>
      </c>
      <c r="V114" s="137">
        <f>'D Data'!W114</f>
        <v>772287</v>
      </c>
      <c r="W114" s="137" t="str">
        <f t="shared" si="77"/>
        <v>Y</v>
      </c>
      <c r="X114" s="137" t="str">
        <f t="shared" si="78"/>
        <v>N</v>
      </c>
      <c r="Y114" s="137" t="str">
        <f t="shared" si="79"/>
        <v>N</v>
      </c>
      <c r="Z114" s="137" t="str">
        <f t="shared" si="80"/>
        <v>Y</v>
      </c>
      <c r="AA114" s="139">
        <f t="shared" si="81"/>
        <v>13.230982008676939</v>
      </c>
      <c r="AB114" s="139">
        <f t="shared" si="82"/>
        <v>-29.817335874778685</v>
      </c>
      <c r="AC114" s="139">
        <f t="shared" si="83"/>
        <v>-67.758604110391374</v>
      </c>
      <c r="AD114" s="139">
        <f t="shared" si="84"/>
        <v>48.122394912772066</v>
      </c>
      <c r="AE114" s="137" t="str">
        <f t="shared" si="85"/>
        <v>Y</v>
      </c>
      <c r="AF114" s="137" t="str">
        <f t="shared" si="86"/>
        <v>Y</v>
      </c>
      <c r="AG114" s="137" t="str">
        <f t="shared" si="87"/>
        <v>N</v>
      </c>
      <c r="AH114" s="137">
        <f>'D Data'!D114</f>
        <v>9.6</v>
      </c>
      <c r="AI114" s="137">
        <f>'D Data'!I114</f>
        <v>5.95</v>
      </c>
      <c r="AJ114" s="137">
        <f>'D Data'!N114</f>
        <v>5.61</v>
      </c>
      <c r="AK114" s="137">
        <f>'D Data'!S114</f>
        <v>14.19</v>
      </c>
      <c r="AL114" s="137">
        <f>'D Data'!X114</f>
        <v>13.76</v>
      </c>
      <c r="AM114" s="137" t="str">
        <f t="shared" si="88"/>
        <v>Y</v>
      </c>
      <c r="AN114" s="137" t="str">
        <f t="shared" si="89"/>
        <v>Y</v>
      </c>
      <c r="AO114" s="137" t="str">
        <f t="shared" si="90"/>
        <v>N</v>
      </c>
      <c r="AP114" s="137" t="str">
        <f t="shared" si="91"/>
        <v>Y</v>
      </c>
      <c r="AQ114" s="139">
        <f t="shared" si="92"/>
        <v>61.344537815126046</v>
      </c>
      <c r="AR114" s="139">
        <f t="shared" si="93"/>
        <v>6.0606060606060579</v>
      </c>
      <c r="AS114" s="139">
        <f t="shared" si="94"/>
        <v>-60.465116279069754</v>
      </c>
      <c r="AT114" s="139">
        <f t="shared" si="95"/>
        <v>3.1249999999999978</v>
      </c>
      <c r="AU114" s="137" t="str">
        <f t="shared" si="96"/>
        <v>Y</v>
      </c>
      <c r="AV114" s="137" t="str">
        <f t="shared" si="97"/>
        <v>Y</v>
      </c>
      <c r="AW114" s="137" t="str">
        <f t="shared" si="98"/>
        <v>N</v>
      </c>
    </row>
    <row r="115" spans="1:49" x14ac:dyDescent="0.3">
      <c r="A115" s="137" t="str">
        <f>'D Data'!A115</f>
        <v>RAMCOCEM</v>
      </c>
      <c r="B115" s="137">
        <f>'D Data'!B115</f>
        <v>563.62</v>
      </c>
      <c r="C115" s="137">
        <f>'D Data'!G115</f>
        <v>564.58000000000004</v>
      </c>
      <c r="D115" s="137">
        <f>'D Data'!L115</f>
        <v>555.15</v>
      </c>
      <c r="E115" s="137">
        <f>'D Data'!Q115</f>
        <v>545.78</v>
      </c>
      <c r="F115" s="137">
        <f>'D Data'!V115</f>
        <v>557.08000000000004</v>
      </c>
      <c r="G115" s="137" t="str">
        <f t="shared" si="66"/>
        <v>N</v>
      </c>
      <c r="H115" s="137" t="str">
        <f t="shared" si="67"/>
        <v>Y</v>
      </c>
      <c r="I115" s="137" t="str">
        <f t="shared" si="68"/>
        <v>Y</v>
      </c>
      <c r="J115" s="137" t="str">
        <f t="shared" si="69"/>
        <v>N</v>
      </c>
      <c r="K115" s="139">
        <f t="shared" si="70"/>
        <v>-0.17003790428283613</v>
      </c>
      <c r="L115" s="139">
        <f t="shared" si="71"/>
        <v>1.6986400072052714</v>
      </c>
      <c r="M115" s="139">
        <f t="shared" si="72"/>
        <v>1.7168089706475147</v>
      </c>
      <c r="N115" s="139">
        <f t="shared" si="73"/>
        <v>-2.0284339771666668</v>
      </c>
      <c r="O115" s="137" t="str">
        <f t="shared" si="74"/>
        <v>N</v>
      </c>
      <c r="P115" s="137" t="str">
        <f t="shared" si="75"/>
        <v>N</v>
      </c>
      <c r="Q115" s="137" t="str">
        <f t="shared" si="76"/>
        <v>Y</v>
      </c>
      <c r="R115" s="137">
        <f>'D Data'!C115</f>
        <v>58440</v>
      </c>
      <c r="S115" s="137">
        <f>'D Data'!H115</f>
        <v>89509</v>
      </c>
      <c r="T115" s="137">
        <f>'D Data'!M115</f>
        <v>325994</v>
      </c>
      <c r="U115" s="137">
        <f>'D Data'!R115</f>
        <v>263107</v>
      </c>
      <c r="V115" s="137">
        <f>'D Data'!W115</f>
        <v>111575</v>
      </c>
      <c r="W115" s="137" t="str">
        <f t="shared" si="77"/>
        <v>N</v>
      </c>
      <c r="X115" s="137" t="str">
        <f t="shared" si="78"/>
        <v>N</v>
      </c>
      <c r="Y115" s="137" t="str">
        <f t="shared" si="79"/>
        <v>Y</v>
      </c>
      <c r="Z115" s="137" t="str">
        <f t="shared" si="80"/>
        <v>Y</v>
      </c>
      <c r="AA115" s="139">
        <f t="shared" si="81"/>
        <v>-34.710476041515378</v>
      </c>
      <c r="AB115" s="139">
        <f t="shared" si="82"/>
        <v>-72.542746185512613</v>
      </c>
      <c r="AC115" s="139">
        <f t="shared" si="83"/>
        <v>23.901682585412019</v>
      </c>
      <c r="AD115" s="139">
        <f t="shared" si="84"/>
        <v>135.81178579430878</v>
      </c>
      <c r="AE115" s="137" t="str">
        <f t="shared" si="85"/>
        <v>Y</v>
      </c>
      <c r="AF115" s="137" t="str">
        <f t="shared" si="86"/>
        <v>N</v>
      </c>
      <c r="AG115" s="137" t="str">
        <f t="shared" si="87"/>
        <v>N</v>
      </c>
      <c r="AH115" s="137">
        <f>'D Data'!D115</f>
        <v>13.3</v>
      </c>
      <c r="AI115" s="137">
        <f>'D Data'!I115</f>
        <v>26.54</v>
      </c>
      <c r="AJ115" s="137">
        <f>'D Data'!N115</f>
        <v>41.17</v>
      </c>
      <c r="AK115" s="137">
        <f>'D Data'!S115</f>
        <v>35.17</v>
      </c>
      <c r="AL115" s="137">
        <f>'D Data'!X115</f>
        <v>9.56</v>
      </c>
      <c r="AM115" s="137" t="str">
        <f t="shared" si="88"/>
        <v>N</v>
      </c>
      <c r="AN115" s="137" t="str">
        <f t="shared" si="89"/>
        <v>N</v>
      </c>
      <c r="AO115" s="137" t="str">
        <f t="shared" si="90"/>
        <v>Y</v>
      </c>
      <c r="AP115" s="137" t="str">
        <f t="shared" si="91"/>
        <v>Y</v>
      </c>
      <c r="AQ115" s="139">
        <f t="shared" si="92"/>
        <v>-49.886963074604367</v>
      </c>
      <c r="AR115" s="139">
        <f t="shared" si="93"/>
        <v>-35.53558416322565</v>
      </c>
      <c r="AS115" s="139">
        <f t="shared" si="94"/>
        <v>17.059994313335228</v>
      </c>
      <c r="AT115" s="139">
        <f t="shared" si="95"/>
        <v>267.88702928870293</v>
      </c>
      <c r="AU115" s="137" t="str">
        <f t="shared" si="96"/>
        <v>N</v>
      </c>
      <c r="AV115" s="137" t="str">
        <f t="shared" si="97"/>
        <v>N</v>
      </c>
      <c r="AW115" s="137" t="str">
        <f t="shared" si="98"/>
        <v>N</v>
      </c>
    </row>
    <row r="116" spans="1:49" x14ac:dyDescent="0.3">
      <c r="A116" s="137" t="str">
        <f>'D Data'!A116</f>
        <v>RBLBANK</v>
      </c>
      <c r="B116" s="137">
        <f>'D Data'!B116</f>
        <v>108.84</v>
      </c>
      <c r="C116" s="137">
        <f>'D Data'!G116</f>
        <v>113.54</v>
      </c>
      <c r="D116" s="137">
        <f>'D Data'!L116</f>
        <v>111.02</v>
      </c>
      <c r="E116" s="137">
        <f>'D Data'!Q116</f>
        <v>111.08</v>
      </c>
      <c r="F116" s="137">
        <f>'D Data'!V116</f>
        <v>112.66</v>
      </c>
      <c r="G116" s="137" t="str">
        <f t="shared" si="66"/>
        <v>N</v>
      </c>
      <c r="H116" s="137" t="str">
        <f t="shared" si="67"/>
        <v>Y</v>
      </c>
      <c r="I116" s="137" t="str">
        <f t="shared" si="68"/>
        <v>N</v>
      </c>
      <c r="J116" s="137" t="str">
        <f t="shared" si="69"/>
        <v>N</v>
      </c>
      <c r="K116" s="139">
        <f t="shared" si="70"/>
        <v>-4.1395103047384207</v>
      </c>
      <c r="L116" s="139">
        <f t="shared" si="71"/>
        <v>2.2698612862547383</v>
      </c>
      <c r="M116" s="139">
        <f t="shared" si="72"/>
        <v>-5.4015124234787784E-2</v>
      </c>
      <c r="N116" s="139">
        <f t="shared" si="73"/>
        <v>-1.4024498491034958</v>
      </c>
      <c r="O116" s="137" t="str">
        <f t="shared" si="74"/>
        <v>N</v>
      </c>
      <c r="P116" s="137" t="str">
        <f t="shared" si="75"/>
        <v>Y</v>
      </c>
      <c r="Q116" s="137" t="str">
        <f t="shared" si="76"/>
        <v>Y</v>
      </c>
      <c r="R116" s="137">
        <f>'D Data'!C116</f>
        <v>3353546</v>
      </c>
      <c r="S116" s="137">
        <f>'D Data'!H116</f>
        <v>1704689</v>
      </c>
      <c r="T116" s="137">
        <f>'D Data'!M116</f>
        <v>2088540</v>
      </c>
      <c r="U116" s="137">
        <f>'D Data'!R116</f>
        <v>2262348</v>
      </c>
      <c r="V116" s="137">
        <f>'D Data'!W116</f>
        <v>5837474</v>
      </c>
      <c r="W116" s="137" t="str">
        <f t="shared" si="77"/>
        <v>Y</v>
      </c>
      <c r="X116" s="137" t="str">
        <f t="shared" si="78"/>
        <v>N</v>
      </c>
      <c r="Y116" s="137" t="str">
        <f t="shared" si="79"/>
        <v>N</v>
      </c>
      <c r="Z116" s="137" t="str">
        <f t="shared" si="80"/>
        <v>N</v>
      </c>
      <c r="AA116" s="139">
        <f t="shared" si="81"/>
        <v>96.724798482303811</v>
      </c>
      <c r="AB116" s="139">
        <f t="shared" si="82"/>
        <v>-18.378915414595841</v>
      </c>
      <c r="AC116" s="139">
        <f t="shared" si="83"/>
        <v>-7.6826376843880784</v>
      </c>
      <c r="AD116" s="139">
        <f t="shared" si="84"/>
        <v>-61.244401259860005</v>
      </c>
      <c r="AE116" s="137" t="str">
        <f t="shared" si="85"/>
        <v>Y</v>
      </c>
      <c r="AF116" s="137" t="str">
        <f t="shared" si="86"/>
        <v>N</v>
      </c>
      <c r="AG116" s="137" t="str">
        <f t="shared" si="87"/>
        <v>Y</v>
      </c>
      <c r="AH116" s="137">
        <f>'D Data'!D116</f>
        <v>11.76</v>
      </c>
      <c r="AI116" s="137">
        <f>'D Data'!I116</f>
        <v>8.58</v>
      </c>
      <c r="AJ116" s="137">
        <f>'D Data'!N116</f>
        <v>9.91</v>
      </c>
      <c r="AK116" s="137">
        <f>'D Data'!S116</f>
        <v>6.19</v>
      </c>
      <c r="AL116" s="137">
        <f>'D Data'!X116</f>
        <v>18.87</v>
      </c>
      <c r="AM116" s="137" t="str">
        <f t="shared" si="88"/>
        <v>Y</v>
      </c>
      <c r="AN116" s="137" t="str">
        <f t="shared" si="89"/>
        <v>N</v>
      </c>
      <c r="AO116" s="137" t="str">
        <f t="shared" si="90"/>
        <v>Y</v>
      </c>
      <c r="AP116" s="137" t="str">
        <f t="shared" si="91"/>
        <v>N</v>
      </c>
      <c r="AQ116" s="139">
        <f t="shared" si="92"/>
        <v>37.06293706293706</v>
      </c>
      <c r="AR116" s="139">
        <f t="shared" si="93"/>
        <v>-13.420787083753785</v>
      </c>
      <c r="AS116" s="139">
        <f t="shared" si="94"/>
        <v>60.09693053311792</v>
      </c>
      <c r="AT116" s="139">
        <f t="shared" si="95"/>
        <v>-67.196608373078959</v>
      </c>
      <c r="AU116" s="137" t="str">
        <f t="shared" si="96"/>
        <v>Y</v>
      </c>
      <c r="AV116" s="137" t="str">
        <f t="shared" si="97"/>
        <v>N</v>
      </c>
      <c r="AW116" s="137" t="str">
        <f t="shared" si="98"/>
        <v>Y</v>
      </c>
    </row>
    <row r="117" spans="1:49" x14ac:dyDescent="0.3">
      <c r="A117" s="137" t="str">
        <f>'D Data'!A117</f>
        <v>RECLTD</v>
      </c>
      <c r="B117" s="137">
        <f>'D Data'!B117</f>
        <v>86.98</v>
      </c>
      <c r="C117" s="137">
        <f>'D Data'!G117</f>
        <v>88.46</v>
      </c>
      <c r="D117" s="137">
        <f>'D Data'!L117</f>
        <v>87.89</v>
      </c>
      <c r="E117" s="137">
        <f>'D Data'!Q117</f>
        <v>88.93</v>
      </c>
      <c r="F117" s="137">
        <f>'D Data'!V117</f>
        <v>92.53</v>
      </c>
      <c r="G117" s="137" t="str">
        <f t="shared" si="66"/>
        <v>N</v>
      </c>
      <c r="H117" s="137" t="str">
        <f t="shared" si="67"/>
        <v>Y</v>
      </c>
      <c r="I117" s="137" t="str">
        <f t="shared" si="68"/>
        <v>N</v>
      </c>
      <c r="J117" s="137" t="str">
        <f t="shared" si="69"/>
        <v>N</v>
      </c>
      <c r="K117" s="139">
        <f t="shared" si="70"/>
        <v>-1.6730725751752089</v>
      </c>
      <c r="L117" s="139">
        <f t="shared" si="71"/>
        <v>0.64853794515871332</v>
      </c>
      <c r="M117" s="139">
        <f t="shared" si="72"/>
        <v>-1.1694591251546229</v>
      </c>
      <c r="N117" s="139">
        <f t="shared" si="73"/>
        <v>-3.8906300659245585</v>
      </c>
      <c r="O117" s="137" t="str">
        <f t="shared" si="74"/>
        <v>N</v>
      </c>
      <c r="P117" s="137" t="str">
        <f t="shared" si="75"/>
        <v>Y</v>
      </c>
      <c r="Q117" s="137" t="str">
        <f t="shared" si="76"/>
        <v>Y</v>
      </c>
      <c r="R117" s="137">
        <f>'D Data'!C117</f>
        <v>2626159</v>
      </c>
      <c r="S117" s="137">
        <f>'D Data'!H117</f>
        <v>2167690</v>
      </c>
      <c r="T117" s="137">
        <f>'D Data'!M117</f>
        <v>1988822</v>
      </c>
      <c r="U117" s="137">
        <f>'D Data'!R117</f>
        <v>2254929</v>
      </c>
      <c r="V117" s="137">
        <f>'D Data'!W117</f>
        <v>2734558</v>
      </c>
      <c r="W117" s="137" t="str">
        <f t="shared" si="77"/>
        <v>Y</v>
      </c>
      <c r="X117" s="137" t="str">
        <f t="shared" si="78"/>
        <v>Y</v>
      </c>
      <c r="Y117" s="137" t="str">
        <f t="shared" si="79"/>
        <v>N</v>
      </c>
      <c r="Z117" s="137" t="str">
        <f t="shared" si="80"/>
        <v>N</v>
      </c>
      <c r="AA117" s="139">
        <f t="shared" si="81"/>
        <v>21.150118328727814</v>
      </c>
      <c r="AB117" s="139">
        <f t="shared" si="82"/>
        <v>8.9936655970217547</v>
      </c>
      <c r="AC117" s="139">
        <f t="shared" si="83"/>
        <v>-11.801125445634874</v>
      </c>
      <c r="AD117" s="139">
        <f t="shared" si="84"/>
        <v>-17.539543867784115</v>
      </c>
      <c r="AE117" s="137" t="str">
        <f t="shared" si="85"/>
        <v>Y</v>
      </c>
      <c r="AF117" s="137" t="str">
        <f t="shared" si="86"/>
        <v>Y</v>
      </c>
      <c r="AG117" s="137" t="str">
        <f t="shared" si="87"/>
        <v>Y</v>
      </c>
      <c r="AH117" s="137">
        <f>'D Data'!D117</f>
        <v>35.61</v>
      </c>
      <c r="AI117" s="137">
        <f>'D Data'!I117</f>
        <v>42.04</v>
      </c>
      <c r="AJ117" s="137">
        <f>'D Data'!N117</f>
        <v>42.61</v>
      </c>
      <c r="AK117" s="137">
        <f>'D Data'!S117</f>
        <v>23.39</v>
      </c>
      <c r="AL117" s="137">
        <f>'D Data'!X117</f>
        <v>25.19</v>
      </c>
      <c r="AM117" s="137" t="str">
        <f t="shared" si="88"/>
        <v>N</v>
      </c>
      <c r="AN117" s="137" t="str">
        <f t="shared" si="89"/>
        <v>N</v>
      </c>
      <c r="AO117" s="137" t="str">
        <f t="shared" si="90"/>
        <v>Y</v>
      </c>
      <c r="AP117" s="137" t="str">
        <f t="shared" si="91"/>
        <v>N</v>
      </c>
      <c r="AQ117" s="139">
        <f t="shared" si="92"/>
        <v>-15.294957183634633</v>
      </c>
      <c r="AR117" s="139">
        <f t="shared" si="93"/>
        <v>-1.3377141516076045</v>
      </c>
      <c r="AS117" s="139">
        <f t="shared" si="94"/>
        <v>82.171868319794768</v>
      </c>
      <c r="AT117" s="139">
        <f t="shared" si="95"/>
        <v>-7.1456927352123891</v>
      </c>
      <c r="AU117" s="137" t="str">
        <f t="shared" si="96"/>
        <v>N</v>
      </c>
      <c r="AV117" s="137" t="str">
        <f t="shared" si="97"/>
        <v>N</v>
      </c>
      <c r="AW117" s="137" t="str">
        <f t="shared" si="98"/>
        <v>Y</v>
      </c>
    </row>
    <row r="118" spans="1:49" x14ac:dyDescent="0.3">
      <c r="A118" s="137" t="str">
        <f>'D Data'!A118</f>
        <v>RELIANCE</v>
      </c>
      <c r="B118" s="137">
        <f>'D Data'!B118</f>
        <v>1442.31</v>
      </c>
      <c r="C118" s="137">
        <f>'D Data'!G118</f>
        <v>1443.94</v>
      </c>
      <c r="D118" s="137">
        <f>'D Data'!L118</f>
        <v>1426.52</v>
      </c>
      <c r="E118" s="137">
        <f>'D Data'!Q118</f>
        <v>1436.68</v>
      </c>
      <c r="F118" s="137">
        <f>'D Data'!V118</f>
        <v>1452.86</v>
      </c>
      <c r="G118" s="137" t="str">
        <f t="shared" si="66"/>
        <v>N</v>
      </c>
      <c r="H118" s="137" t="str">
        <f t="shared" si="67"/>
        <v>Y</v>
      </c>
      <c r="I118" s="137" t="str">
        <f t="shared" si="68"/>
        <v>N</v>
      </c>
      <c r="J118" s="137" t="str">
        <f t="shared" si="69"/>
        <v>N</v>
      </c>
      <c r="K118" s="139">
        <f t="shared" si="70"/>
        <v>-0.11288557696303926</v>
      </c>
      <c r="L118" s="139">
        <f t="shared" si="71"/>
        <v>1.2211535765359107</v>
      </c>
      <c r="M118" s="139">
        <f t="shared" si="72"/>
        <v>-0.70718601219478805</v>
      </c>
      <c r="N118" s="139">
        <f t="shared" si="73"/>
        <v>-1.1136654598515918</v>
      </c>
      <c r="O118" s="137" t="str">
        <f t="shared" si="74"/>
        <v>N</v>
      </c>
      <c r="P118" s="137" t="str">
        <f t="shared" si="75"/>
        <v>Y</v>
      </c>
      <c r="Q118" s="137" t="str">
        <f t="shared" si="76"/>
        <v>Y</v>
      </c>
      <c r="R118" s="137">
        <f>'D Data'!C118</f>
        <v>4083814</v>
      </c>
      <c r="S118" s="137">
        <f>'D Data'!H118</f>
        <v>5286704</v>
      </c>
      <c r="T118" s="137">
        <f>'D Data'!M118</f>
        <v>6638736</v>
      </c>
      <c r="U118" s="137">
        <f>'D Data'!R118</f>
        <v>4452799</v>
      </c>
      <c r="V118" s="137">
        <f>'D Data'!W118</f>
        <v>5396937</v>
      </c>
      <c r="W118" s="137" t="str">
        <f t="shared" si="77"/>
        <v>N</v>
      </c>
      <c r="X118" s="137" t="str">
        <f t="shared" si="78"/>
        <v>N</v>
      </c>
      <c r="Y118" s="137" t="str">
        <f t="shared" si="79"/>
        <v>Y</v>
      </c>
      <c r="Z118" s="137" t="str">
        <f t="shared" si="80"/>
        <v>N</v>
      </c>
      <c r="AA118" s="139">
        <f t="shared" si="81"/>
        <v>-22.753118010768144</v>
      </c>
      <c r="AB118" s="139">
        <f t="shared" si="82"/>
        <v>-20.365804574846777</v>
      </c>
      <c r="AC118" s="139">
        <f t="shared" si="83"/>
        <v>49.091301897974738</v>
      </c>
      <c r="AD118" s="139">
        <f t="shared" si="84"/>
        <v>-17.493959999903648</v>
      </c>
      <c r="AE118" s="137" t="str">
        <f t="shared" si="85"/>
        <v>N</v>
      </c>
      <c r="AF118" s="137" t="str">
        <f t="shared" si="86"/>
        <v>N</v>
      </c>
      <c r="AG118" s="137" t="str">
        <f t="shared" si="87"/>
        <v>Y</v>
      </c>
      <c r="AH118" s="137">
        <f>'D Data'!D118</f>
        <v>23.39</v>
      </c>
      <c r="AI118" s="137">
        <f>'D Data'!I118</f>
        <v>29.25</v>
      </c>
      <c r="AJ118" s="137">
        <f>'D Data'!N118</f>
        <v>26</v>
      </c>
      <c r="AK118" s="137">
        <f>'D Data'!S118</f>
        <v>22.8</v>
      </c>
      <c r="AL118" s="137">
        <f>'D Data'!X118</f>
        <v>18.62</v>
      </c>
      <c r="AM118" s="137" t="str">
        <f t="shared" si="88"/>
        <v>N</v>
      </c>
      <c r="AN118" s="137" t="str">
        <f t="shared" si="89"/>
        <v>Y</v>
      </c>
      <c r="AO118" s="137" t="str">
        <f t="shared" si="90"/>
        <v>Y</v>
      </c>
      <c r="AP118" s="137" t="str">
        <f t="shared" si="91"/>
        <v>Y</v>
      </c>
      <c r="AQ118" s="139">
        <f t="shared" si="92"/>
        <v>-20.034188034188034</v>
      </c>
      <c r="AR118" s="139">
        <f t="shared" si="93"/>
        <v>12.5</v>
      </c>
      <c r="AS118" s="139">
        <f t="shared" si="94"/>
        <v>14.035087719298241</v>
      </c>
      <c r="AT118" s="139">
        <f t="shared" si="95"/>
        <v>22.448979591836732</v>
      </c>
      <c r="AU118" s="137" t="str">
        <f t="shared" si="96"/>
        <v>N</v>
      </c>
      <c r="AV118" s="137" t="str">
        <f t="shared" si="97"/>
        <v>N</v>
      </c>
      <c r="AW118" s="137" t="str">
        <f t="shared" si="98"/>
        <v>N</v>
      </c>
    </row>
    <row r="119" spans="1:49" x14ac:dyDescent="0.3">
      <c r="A119" s="137" t="str">
        <f>'D Data'!A119</f>
        <v>SAIL</v>
      </c>
      <c r="B119" s="137">
        <f>'D Data'!B119</f>
        <v>27.51</v>
      </c>
      <c r="C119" s="137">
        <f>'D Data'!G119</f>
        <v>28.05</v>
      </c>
      <c r="D119" s="137">
        <f>'D Data'!L119</f>
        <v>27.53</v>
      </c>
      <c r="E119" s="137">
        <f>'D Data'!Q119</f>
        <v>27.4</v>
      </c>
      <c r="F119" s="137">
        <f>'D Data'!V119</f>
        <v>27.89</v>
      </c>
      <c r="G119" s="137" t="str">
        <f t="shared" si="66"/>
        <v>N</v>
      </c>
      <c r="H119" s="137" t="str">
        <f t="shared" si="67"/>
        <v>Y</v>
      </c>
      <c r="I119" s="137" t="str">
        <f t="shared" si="68"/>
        <v>Y</v>
      </c>
      <c r="J119" s="137" t="str">
        <f t="shared" si="69"/>
        <v>N</v>
      </c>
      <c r="K119" s="139">
        <f t="shared" si="70"/>
        <v>-1.9251336898395692</v>
      </c>
      <c r="L119" s="139">
        <f t="shared" si="71"/>
        <v>1.8888485288775865</v>
      </c>
      <c r="M119" s="139">
        <f t="shared" si="72"/>
        <v>0.4744525547445349</v>
      </c>
      <c r="N119" s="139">
        <f t="shared" si="73"/>
        <v>-1.7569021154535747</v>
      </c>
      <c r="O119" s="137" t="str">
        <f t="shared" si="74"/>
        <v>N</v>
      </c>
      <c r="P119" s="137" t="str">
        <f t="shared" si="75"/>
        <v>Y</v>
      </c>
      <c r="Q119" s="137" t="str">
        <f t="shared" si="76"/>
        <v>Y</v>
      </c>
      <c r="R119" s="137">
        <f>'D Data'!C119</f>
        <v>3003648</v>
      </c>
      <c r="S119" s="137">
        <f>'D Data'!H119</f>
        <v>4905402</v>
      </c>
      <c r="T119" s="137">
        <f>'D Data'!M119</f>
        <v>4093157</v>
      </c>
      <c r="U119" s="137">
        <f>'D Data'!R119</f>
        <v>6141920</v>
      </c>
      <c r="V119" s="137">
        <f>'D Data'!W119</f>
        <v>4332257</v>
      </c>
      <c r="W119" s="137" t="str">
        <f t="shared" si="77"/>
        <v>N</v>
      </c>
      <c r="X119" s="137" t="str">
        <f t="shared" si="78"/>
        <v>Y</v>
      </c>
      <c r="Y119" s="137" t="str">
        <f t="shared" si="79"/>
        <v>N</v>
      </c>
      <c r="Z119" s="137" t="str">
        <f t="shared" si="80"/>
        <v>Y</v>
      </c>
      <c r="AA119" s="139">
        <f t="shared" si="81"/>
        <v>-38.768565756690279</v>
      </c>
      <c r="AB119" s="139">
        <f t="shared" si="82"/>
        <v>19.843973734699158</v>
      </c>
      <c r="AC119" s="139">
        <f t="shared" si="83"/>
        <v>-33.357044702633701</v>
      </c>
      <c r="AD119" s="139">
        <f t="shared" si="84"/>
        <v>41.771829325914879</v>
      </c>
      <c r="AE119" s="137" t="str">
        <f t="shared" si="85"/>
        <v>N</v>
      </c>
      <c r="AF119" s="137" t="str">
        <f t="shared" si="86"/>
        <v>Y</v>
      </c>
      <c r="AG119" s="137" t="str">
        <f t="shared" si="87"/>
        <v>N</v>
      </c>
      <c r="AH119" s="137">
        <f>'D Data'!D119</f>
        <v>17.29</v>
      </c>
      <c r="AI119" s="137">
        <f>'D Data'!I119</f>
        <v>17.850000000000001</v>
      </c>
      <c r="AJ119" s="137">
        <f>'D Data'!N119</f>
        <v>22.41</v>
      </c>
      <c r="AK119" s="137">
        <f>'D Data'!S119</f>
        <v>20.37</v>
      </c>
      <c r="AL119" s="137">
        <f>'D Data'!X119</f>
        <v>18.79</v>
      </c>
      <c r="AM119" s="137" t="str">
        <f t="shared" si="88"/>
        <v>N</v>
      </c>
      <c r="AN119" s="137" t="str">
        <f t="shared" si="89"/>
        <v>N</v>
      </c>
      <c r="AO119" s="137" t="str">
        <f t="shared" si="90"/>
        <v>Y</v>
      </c>
      <c r="AP119" s="137" t="str">
        <f t="shared" si="91"/>
        <v>Y</v>
      </c>
      <c r="AQ119" s="139">
        <f t="shared" si="92"/>
        <v>-3.1372549019607967</v>
      </c>
      <c r="AR119" s="139">
        <f t="shared" si="93"/>
        <v>-20.348058902275763</v>
      </c>
      <c r="AS119" s="139">
        <f t="shared" si="94"/>
        <v>10.014727540500731</v>
      </c>
      <c r="AT119" s="139">
        <f t="shared" si="95"/>
        <v>8.4087280468334313</v>
      </c>
      <c r="AU119" s="137" t="str">
        <f t="shared" si="96"/>
        <v>Y</v>
      </c>
      <c r="AV119" s="137" t="str">
        <f t="shared" si="97"/>
        <v>N</v>
      </c>
      <c r="AW119" s="137" t="str">
        <f t="shared" si="98"/>
        <v>Y</v>
      </c>
    </row>
    <row r="120" spans="1:49" x14ac:dyDescent="0.3">
      <c r="A120" s="137" t="str">
        <f>'D Data'!A120</f>
        <v>SBIN</v>
      </c>
      <c r="B120" s="137">
        <f>'D Data'!B120</f>
        <v>151.9</v>
      </c>
      <c r="C120" s="137">
        <f>'D Data'!G120</f>
        <v>154.02000000000001</v>
      </c>
      <c r="D120" s="137">
        <f>'D Data'!L120</f>
        <v>152.99</v>
      </c>
      <c r="E120" s="137">
        <f>'D Data'!Q120</f>
        <v>154.9</v>
      </c>
      <c r="F120" s="137">
        <f>'D Data'!V120</f>
        <v>157.74</v>
      </c>
      <c r="G120" s="137" t="str">
        <f t="shared" si="66"/>
        <v>N</v>
      </c>
      <c r="H120" s="137" t="str">
        <f t="shared" si="67"/>
        <v>Y</v>
      </c>
      <c r="I120" s="137" t="str">
        <f t="shared" si="68"/>
        <v>N</v>
      </c>
      <c r="J120" s="137" t="str">
        <f t="shared" si="69"/>
        <v>N</v>
      </c>
      <c r="K120" s="139">
        <f t="shared" si="70"/>
        <v>-1.376444617582135</v>
      </c>
      <c r="L120" s="139">
        <f t="shared" si="71"/>
        <v>0.67324661742597625</v>
      </c>
      <c r="M120" s="139">
        <f t="shared" si="72"/>
        <v>-1.2330535829567442</v>
      </c>
      <c r="N120" s="139">
        <f t="shared" si="73"/>
        <v>-1.8004310891340203</v>
      </c>
      <c r="O120" s="137" t="str">
        <f t="shared" si="74"/>
        <v>N</v>
      </c>
      <c r="P120" s="137" t="str">
        <f t="shared" si="75"/>
        <v>Y</v>
      </c>
      <c r="Q120" s="137" t="str">
        <f t="shared" si="76"/>
        <v>Y</v>
      </c>
      <c r="R120" s="137">
        <f>'D Data'!C120</f>
        <v>21241024</v>
      </c>
      <c r="S120" s="137">
        <f>'D Data'!H120</f>
        <v>21174615</v>
      </c>
      <c r="T120" s="137">
        <f>'D Data'!M120</f>
        <v>23149357</v>
      </c>
      <c r="U120" s="137">
        <f>'D Data'!R120</f>
        <v>18090042</v>
      </c>
      <c r="V120" s="137">
        <f>'D Data'!W120</f>
        <v>28349251</v>
      </c>
      <c r="W120" s="137" t="str">
        <f t="shared" si="77"/>
        <v>Y</v>
      </c>
      <c r="X120" s="137" t="str">
        <f t="shared" si="78"/>
        <v>N</v>
      </c>
      <c r="Y120" s="137" t="str">
        <f t="shared" si="79"/>
        <v>Y</v>
      </c>
      <c r="Z120" s="137" t="str">
        <f t="shared" si="80"/>
        <v>N</v>
      </c>
      <c r="AA120" s="139">
        <f t="shared" si="81"/>
        <v>0.31362553699323459</v>
      </c>
      <c r="AB120" s="139">
        <f t="shared" si="82"/>
        <v>-8.5304399599522345</v>
      </c>
      <c r="AC120" s="139">
        <f t="shared" si="83"/>
        <v>27.967403281871871</v>
      </c>
      <c r="AD120" s="139">
        <f t="shared" si="84"/>
        <v>-36.188642162009856</v>
      </c>
      <c r="AE120" s="137" t="str">
        <f t="shared" si="85"/>
        <v>Y</v>
      </c>
      <c r="AF120" s="137" t="str">
        <f t="shared" si="86"/>
        <v>N</v>
      </c>
      <c r="AG120" s="137" t="str">
        <f t="shared" si="87"/>
        <v>Y</v>
      </c>
      <c r="AH120" s="137">
        <f>'D Data'!D120</f>
        <v>24.4</v>
      </c>
      <c r="AI120" s="137">
        <f>'D Data'!I120</f>
        <v>34.630000000000003</v>
      </c>
      <c r="AJ120" s="137">
        <f>'D Data'!N120</f>
        <v>34.979999999999997</v>
      </c>
      <c r="AK120" s="137">
        <f>'D Data'!S120</f>
        <v>25.29</v>
      </c>
      <c r="AL120" s="137">
        <f>'D Data'!X120</f>
        <v>36.65</v>
      </c>
      <c r="AM120" s="137" t="str">
        <f t="shared" si="88"/>
        <v>N</v>
      </c>
      <c r="AN120" s="137" t="str">
        <f t="shared" si="89"/>
        <v>N</v>
      </c>
      <c r="AO120" s="137" t="str">
        <f t="shared" si="90"/>
        <v>Y</v>
      </c>
      <c r="AP120" s="137" t="str">
        <f t="shared" si="91"/>
        <v>N</v>
      </c>
      <c r="AQ120" s="139">
        <f t="shared" si="92"/>
        <v>-29.540860525555885</v>
      </c>
      <c r="AR120" s="139">
        <f t="shared" si="93"/>
        <v>-1.0005717552887201</v>
      </c>
      <c r="AS120" s="139">
        <f t="shared" si="94"/>
        <v>38.31553973902728</v>
      </c>
      <c r="AT120" s="139">
        <f t="shared" si="95"/>
        <v>-30.995907230559343</v>
      </c>
      <c r="AU120" s="137" t="str">
        <f t="shared" si="96"/>
        <v>N</v>
      </c>
      <c r="AV120" s="137" t="str">
        <f t="shared" si="97"/>
        <v>N</v>
      </c>
      <c r="AW120" s="137" t="str">
        <f t="shared" si="98"/>
        <v>Y</v>
      </c>
    </row>
    <row r="121" spans="1:49" x14ac:dyDescent="0.3">
      <c r="A121" s="137" t="str">
        <f>'D Data'!A121</f>
        <v>SHREECEM</v>
      </c>
      <c r="B121" s="137">
        <f>'D Data'!B121</f>
        <v>19500.599999999999</v>
      </c>
      <c r="C121" s="137">
        <f>'D Data'!G121</f>
        <v>19077</v>
      </c>
      <c r="D121" s="137">
        <f>'D Data'!L121</f>
        <v>18972.3</v>
      </c>
      <c r="E121" s="137">
        <f>'D Data'!Q121</f>
        <v>18465.400000000001</v>
      </c>
      <c r="F121" s="137">
        <f>'D Data'!V121</f>
        <v>18655.689999999999</v>
      </c>
      <c r="G121" s="137" t="str">
        <f t="shared" si="66"/>
        <v>Y</v>
      </c>
      <c r="H121" s="137" t="str">
        <f t="shared" si="67"/>
        <v>Y</v>
      </c>
      <c r="I121" s="137" t="str">
        <f t="shared" si="68"/>
        <v>Y</v>
      </c>
      <c r="J121" s="137" t="str">
        <f t="shared" si="69"/>
        <v>N</v>
      </c>
      <c r="K121" s="139">
        <f t="shared" si="70"/>
        <v>2.2204749174398417</v>
      </c>
      <c r="L121" s="139">
        <f t="shared" si="71"/>
        <v>0.5518571812589973</v>
      </c>
      <c r="M121" s="139">
        <f t="shared" si="72"/>
        <v>2.7451341427751244</v>
      </c>
      <c r="N121" s="139">
        <f t="shared" si="73"/>
        <v>-1.0200105168985829</v>
      </c>
      <c r="O121" s="137" t="str">
        <f t="shared" si="74"/>
        <v>Y</v>
      </c>
      <c r="P121" s="137" t="str">
        <f t="shared" si="75"/>
        <v>N</v>
      </c>
      <c r="Q121" s="137" t="str">
        <f t="shared" si="76"/>
        <v>Y</v>
      </c>
      <c r="R121" s="137">
        <f>'D Data'!C121</f>
        <v>26449</v>
      </c>
      <c r="S121" s="137">
        <f>'D Data'!H121</f>
        <v>18271</v>
      </c>
      <c r="T121" s="137">
        <f>'D Data'!M121</f>
        <v>27857</v>
      </c>
      <c r="U121" s="137">
        <f>'D Data'!R121</f>
        <v>9811</v>
      </c>
      <c r="V121" s="137">
        <f>'D Data'!W121</f>
        <v>20701</v>
      </c>
      <c r="W121" s="137" t="str">
        <f t="shared" si="77"/>
        <v>Y</v>
      </c>
      <c r="X121" s="137" t="str">
        <f t="shared" si="78"/>
        <v>N</v>
      </c>
      <c r="Y121" s="137" t="str">
        <f t="shared" si="79"/>
        <v>Y</v>
      </c>
      <c r="Z121" s="137" t="str">
        <f t="shared" si="80"/>
        <v>N</v>
      </c>
      <c r="AA121" s="139">
        <f t="shared" si="81"/>
        <v>44.759454873843794</v>
      </c>
      <c r="AB121" s="139">
        <f t="shared" si="82"/>
        <v>-34.411458520300101</v>
      </c>
      <c r="AC121" s="139">
        <f t="shared" si="83"/>
        <v>183.93639792070124</v>
      </c>
      <c r="AD121" s="139">
        <f t="shared" si="84"/>
        <v>-52.606154292063188</v>
      </c>
      <c r="AE121" s="137" t="str">
        <f t="shared" si="85"/>
        <v>Y</v>
      </c>
      <c r="AF121" s="137" t="str">
        <f t="shared" si="86"/>
        <v>N</v>
      </c>
      <c r="AG121" s="137" t="str">
        <f t="shared" si="87"/>
        <v>Y</v>
      </c>
      <c r="AH121" s="137">
        <f>'D Data'!D121</f>
        <v>27.12</v>
      </c>
      <c r="AI121" s="137">
        <f>'D Data'!I121</f>
        <v>21.91</v>
      </c>
      <c r="AJ121" s="137">
        <f>'D Data'!N121</f>
        <v>29.05</v>
      </c>
      <c r="AK121" s="137">
        <f>'D Data'!S121</f>
        <v>14.34</v>
      </c>
      <c r="AL121" s="137">
        <f>'D Data'!X121</f>
        <v>31.02</v>
      </c>
      <c r="AM121" s="137" t="str">
        <f t="shared" si="88"/>
        <v>Y</v>
      </c>
      <c r="AN121" s="137" t="str">
        <f t="shared" si="89"/>
        <v>N</v>
      </c>
      <c r="AO121" s="137" t="str">
        <f t="shared" si="90"/>
        <v>Y</v>
      </c>
      <c r="AP121" s="137" t="str">
        <f t="shared" si="91"/>
        <v>N</v>
      </c>
      <c r="AQ121" s="139">
        <f t="shared" si="92"/>
        <v>23.779096303057969</v>
      </c>
      <c r="AR121" s="139">
        <f t="shared" si="93"/>
        <v>-24.578313253012048</v>
      </c>
      <c r="AS121" s="139">
        <f t="shared" si="94"/>
        <v>102.58019525801953</v>
      </c>
      <c r="AT121" s="139">
        <f t="shared" si="95"/>
        <v>-53.771760154738878</v>
      </c>
      <c r="AU121" s="137" t="str">
        <f t="shared" si="96"/>
        <v>Y</v>
      </c>
      <c r="AV121" s="137" t="str">
        <f t="shared" si="97"/>
        <v>N</v>
      </c>
      <c r="AW121" s="137" t="str">
        <f t="shared" si="98"/>
        <v>Y</v>
      </c>
    </row>
    <row r="122" spans="1:49" x14ac:dyDescent="0.3">
      <c r="A122" s="137" t="str">
        <f>'D Data'!A122</f>
        <v>SIEMENS</v>
      </c>
      <c r="B122" s="137">
        <f>'D Data'!B122</f>
        <v>1016.58</v>
      </c>
      <c r="C122" s="137">
        <f>'D Data'!G122</f>
        <v>1025.43</v>
      </c>
      <c r="D122" s="137">
        <f>'D Data'!L122</f>
        <v>1022.09</v>
      </c>
      <c r="E122" s="137">
        <f>'D Data'!Q122</f>
        <v>1018.55</v>
      </c>
      <c r="F122" s="137">
        <f>'D Data'!V122</f>
        <v>1032.5999999999999</v>
      </c>
      <c r="G122" s="137" t="str">
        <f t="shared" si="66"/>
        <v>N</v>
      </c>
      <c r="H122" s="137" t="str">
        <f t="shared" si="67"/>
        <v>Y</v>
      </c>
      <c r="I122" s="137" t="str">
        <f t="shared" si="68"/>
        <v>Y</v>
      </c>
      <c r="J122" s="137" t="str">
        <f t="shared" si="69"/>
        <v>N</v>
      </c>
      <c r="K122" s="139">
        <f t="shared" si="70"/>
        <v>-0.86305257306691063</v>
      </c>
      <c r="L122" s="139">
        <f t="shared" si="71"/>
        <v>0.32678139889833885</v>
      </c>
      <c r="M122" s="139">
        <f t="shared" si="72"/>
        <v>0.34755289381965315</v>
      </c>
      <c r="N122" s="139">
        <f t="shared" si="73"/>
        <v>-1.3606430369939915</v>
      </c>
      <c r="O122" s="137" t="str">
        <f t="shared" si="74"/>
        <v>N</v>
      </c>
      <c r="P122" s="137" t="str">
        <f t="shared" si="75"/>
        <v>N</v>
      </c>
      <c r="Q122" s="137" t="str">
        <f t="shared" si="76"/>
        <v>Y</v>
      </c>
      <c r="R122" s="137">
        <f>'D Data'!C122</f>
        <v>201936</v>
      </c>
      <c r="S122" s="137">
        <f>'D Data'!H122</f>
        <v>283668</v>
      </c>
      <c r="T122" s="137">
        <f>'D Data'!M122</f>
        <v>120668</v>
      </c>
      <c r="U122" s="137">
        <f>'D Data'!R122</f>
        <v>311893</v>
      </c>
      <c r="V122" s="137">
        <f>'D Data'!W122</f>
        <v>187319</v>
      </c>
      <c r="W122" s="137" t="str">
        <f t="shared" si="77"/>
        <v>N</v>
      </c>
      <c r="X122" s="137" t="str">
        <f t="shared" si="78"/>
        <v>Y</v>
      </c>
      <c r="Y122" s="137" t="str">
        <f t="shared" si="79"/>
        <v>N</v>
      </c>
      <c r="Z122" s="137" t="str">
        <f t="shared" si="80"/>
        <v>Y</v>
      </c>
      <c r="AA122" s="139">
        <f t="shared" si="81"/>
        <v>-28.812555522653245</v>
      </c>
      <c r="AB122" s="139">
        <f t="shared" si="82"/>
        <v>135.0813803162396</v>
      </c>
      <c r="AC122" s="139">
        <f t="shared" si="83"/>
        <v>-61.311090662502842</v>
      </c>
      <c r="AD122" s="139">
        <f t="shared" si="84"/>
        <v>66.503664871155621</v>
      </c>
      <c r="AE122" s="137" t="str">
        <f t="shared" si="85"/>
        <v>N</v>
      </c>
      <c r="AF122" s="137" t="str">
        <f t="shared" si="86"/>
        <v>Y</v>
      </c>
      <c r="AG122" s="137" t="str">
        <f t="shared" si="87"/>
        <v>N</v>
      </c>
      <c r="AH122" s="137">
        <f>'D Data'!D122</f>
        <v>38.1</v>
      </c>
      <c r="AI122" s="137">
        <f>'D Data'!I122</f>
        <v>44.02</v>
      </c>
      <c r="AJ122" s="137">
        <f>'D Data'!N122</f>
        <v>22.59</v>
      </c>
      <c r="AK122" s="137">
        <f>'D Data'!S122</f>
        <v>27.02</v>
      </c>
      <c r="AL122" s="137">
        <f>'D Data'!X122</f>
        <v>26</v>
      </c>
      <c r="AM122" s="137" t="str">
        <f t="shared" si="88"/>
        <v>N</v>
      </c>
      <c r="AN122" s="137" t="str">
        <f t="shared" si="89"/>
        <v>Y</v>
      </c>
      <c r="AO122" s="137" t="str">
        <f t="shared" si="90"/>
        <v>N</v>
      </c>
      <c r="AP122" s="137" t="str">
        <f t="shared" si="91"/>
        <v>Y</v>
      </c>
      <c r="AQ122" s="139">
        <f t="shared" si="92"/>
        <v>-13.448432530667882</v>
      </c>
      <c r="AR122" s="139">
        <f t="shared" si="93"/>
        <v>94.864984506418779</v>
      </c>
      <c r="AS122" s="139">
        <f t="shared" si="94"/>
        <v>-16.395262768319764</v>
      </c>
      <c r="AT122" s="139">
        <f t="shared" si="95"/>
        <v>3.9230769230769216</v>
      </c>
      <c r="AU122" s="137" t="str">
        <f t="shared" si="96"/>
        <v>N</v>
      </c>
      <c r="AV122" s="137" t="str">
        <f t="shared" si="97"/>
        <v>Y</v>
      </c>
      <c r="AW122" s="137" t="str">
        <f t="shared" si="98"/>
        <v>N</v>
      </c>
    </row>
    <row r="123" spans="1:49" x14ac:dyDescent="0.3">
      <c r="A123" s="137" t="str">
        <f>'D Data'!A123</f>
        <v>SRF</v>
      </c>
      <c r="B123" s="137">
        <f>'D Data'!B123</f>
        <v>3379.62</v>
      </c>
      <c r="C123" s="137">
        <f>'D Data'!G123</f>
        <v>3398.03</v>
      </c>
      <c r="D123" s="137">
        <f>'D Data'!L123</f>
        <v>3380.93</v>
      </c>
      <c r="E123" s="137">
        <f>'D Data'!Q123</f>
        <v>3410.95</v>
      </c>
      <c r="F123" s="137">
        <f>'D Data'!V123</f>
        <v>3477.63</v>
      </c>
      <c r="G123" s="137" t="str">
        <f t="shared" si="66"/>
        <v>N</v>
      </c>
      <c r="H123" s="137" t="str">
        <f t="shared" si="67"/>
        <v>Y</v>
      </c>
      <c r="I123" s="137" t="str">
        <f t="shared" si="68"/>
        <v>N</v>
      </c>
      <c r="J123" s="137" t="str">
        <f t="shared" si="69"/>
        <v>N</v>
      </c>
      <c r="K123" s="139">
        <f t="shared" si="70"/>
        <v>-0.54178450455117555</v>
      </c>
      <c r="L123" s="139">
        <f t="shared" si="71"/>
        <v>0.50577799599519557</v>
      </c>
      <c r="M123" s="139">
        <f t="shared" si="72"/>
        <v>-0.88010671513801086</v>
      </c>
      <c r="N123" s="139">
        <f t="shared" si="73"/>
        <v>-1.917397768020183</v>
      </c>
      <c r="O123" s="137" t="str">
        <f t="shared" si="74"/>
        <v>N</v>
      </c>
      <c r="P123" s="137" t="str">
        <f t="shared" si="75"/>
        <v>Y</v>
      </c>
      <c r="Q123" s="137" t="str">
        <f t="shared" si="76"/>
        <v>Y</v>
      </c>
      <c r="R123" s="137">
        <f>'D Data'!C123</f>
        <v>39565</v>
      </c>
      <c r="S123" s="137">
        <f>'D Data'!H123</f>
        <v>57643</v>
      </c>
      <c r="T123" s="137">
        <f>'D Data'!M123</f>
        <v>65233</v>
      </c>
      <c r="U123" s="137">
        <f>'D Data'!R123</f>
        <v>81419</v>
      </c>
      <c r="V123" s="137">
        <f>'D Data'!W123</f>
        <v>47233</v>
      </c>
      <c r="W123" s="137" t="str">
        <f t="shared" si="77"/>
        <v>N</v>
      </c>
      <c r="X123" s="137" t="str">
        <f t="shared" si="78"/>
        <v>N</v>
      </c>
      <c r="Y123" s="137" t="str">
        <f t="shared" si="79"/>
        <v>N</v>
      </c>
      <c r="Z123" s="137" t="str">
        <f t="shared" si="80"/>
        <v>Y</v>
      </c>
      <c r="AA123" s="139">
        <f t="shared" si="81"/>
        <v>-31.362004059469495</v>
      </c>
      <c r="AB123" s="139">
        <f t="shared" si="82"/>
        <v>-11.63521530513697</v>
      </c>
      <c r="AC123" s="139">
        <f t="shared" si="83"/>
        <v>-19.879880617546274</v>
      </c>
      <c r="AD123" s="139">
        <f t="shared" si="84"/>
        <v>72.377363284144565</v>
      </c>
      <c r="AE123" s="137" t="str">
        <f t="shared" si="85"/>
        <v>N</v>
      </c>
      <c r="AF123" s="137" t="str">
        <f t="shared" si="86"/>
        <v>Y</v>
      </c>
      <c r="AG123" s="137" t="str">
        <f t="shared" si="87"/>
        <v>N</v>
      </c>
      <c r="AH123" s="137">
        <f>'D Data'!D123</f>
        <v>24.82</v>
      </c>
      <c r="AI123" s="137">
        <f>'D Data'!I123</f>
        <v>35.29</v>
      </c>
      <c r="AJ123" s="137">
        <f>'D Data'!N123</f>
        <v>33.869999999999997</v>
      </c>
      <c r="AK123" s="137">
        <f>'D Data'!S123</f>
        <v>30.42</v>
      </c>
      <c r="AL123" s="137">
        <f>'D Data'!X123</f>
        <v>29.73</v>
      </c>
      <c r="AM123" s="137" t="str">
        <f t="shared" si="88"/>
        <v>N</v>
      </c>
      <c r="AN123" s="137" t="str">
        <f t="shared" si="89"/>
        <v>Y</v>
      </c>
      <c r="AO123" s="137" t="str">
        <f t="shared" si="90"/>
        <v>Y</v>
      </c>
      <c r="AP123" s="137" t="str">
        <f t="shared" si="91"/>
        <v>Y</v>
      </c>
      <c r="AQ123" s="139">
        <f t="shared" si="92"/>
        <v>-29.668461320487388</v>
      </c>
      <c r="AR123" s="139">
        <f t="shared" si="93"/>
        <v>4.1925007381163324</v>
      </c>
      <c r="AS123" s="139">
        <f t="shared" si="94"/>
        <v>11.341222879684404</v>
      </c>
      <c r="AT123" s="139">
        <f t="shared" si="95"/>
        <v>2.3208879919273504</v>
      </c>
      <c r="AU123" s="137" t="str">
        <f t="shared" si="96"/>
        <v>N</v>
      </c>
      <c r="AV123" s="137" t="str">
        <f t="shared" si="97"/>
        <v>N</v>
      </c>
      <c r="AW123" s="137" t="str">
        <f t="shared" si="98"/>
        <v>Y</v>
      </c>
    </row>
    <row r="124" spans="1:49" x14ac:dyDescent="0.3">
      <c r="A124" s="137" t="str">
        <f>'D Data'!A124</f>
        <v>SRTRANSFIN</v>
      </c>
      <c r="B124" s="137">
        <f>'D Data'!B124</f>
        <v>549.6</v>
      </c>
      <c r="C124" s="137">
        <f>'D Data'!G124</f>
        <v>581.14</v>
      </c>
      <c r="D124" s="137">
        <f>'D Data'!L124</f>
        <v>582.1</v>
      </c>
      <c r="E124" s="137">
        <f>'D Data'!Q124</f>
        <v>599.88</v>
      </c>
      <c r="F124" s="137">
        <f>'D Data'!V124</f>
        <v>591.67999999999995</v>
      </c>
      <c r="G124" s="137" t="str">
        <f t="shared" si="66"/>
        <v>N</v>
      </c>
      <c r="H124" s="137" t="str">
        <f t="shared" si="67"/>
        <v>N</v>
      </c>
      <c r="I124" s="137" t="str">
        <f t="shared" si="68"/>
        <v>N</v>
      </c>
      <c r="J124" s="137" t="str">
        <f t="shared" si="69"/>
        <v>Y</v>
      </c>
      <c r="K124" s="139">
        <f t="shared" si="70"/>
        <v>-5.427263654196917</v>
      </c>
      <c r="L124" s="139">
        <f t="shared" si="71"/>
        <v>-0.16492011681842231</v>
      </c>
      <c r="M124" s="139">
        <f t="shared" si="72"/>
        <v>-2.9639261185570405</v>
      </c>
      <c r="N124" s="139">
        <f t="shared" si="73"/>
        <v>1.3858842617631231</v>
      </c>
      <c r="O124" s="137" t="str">
        <f t="shared" si="74"/>
        <v>N</v>
      </c>
      <c r="P124" s="137" t="str">
        <f t="shared" si="75"/>
        <v>Y</v>
      </c>
      <c r="Q124" s="137" t="str">
        <f t="shared" si="76"/>
        <v>N</v>
      </c>
      <c r="R124" s="137">
        <f>'D Data'!C124</f>
        <v>1039128</v>
      </c>
      <c r="S124" s="137">
        <f>'D Data'!H124</f>
        <v>523599</v>
      </c>
      <c r="T124" s="137">
        <f>'D Data'!M124</f>
        <v>1306388</v>
      </c>
      <c r="U124" s="137">
        <f>'D Data'!R124</f>
        <v>1280374</v>
      </c>
      <c r="V124" s="137">
        <f>'D Data'!W124</f>
        <v>1481754</v>
      </c>
      <c r="W124" s="137" t="str">
        <f t="shared" si="77"/>
        <v>Y</v>
      </c>
      <c r="X124" s="137" t="str">
        <f t="shared" si="78"/>
        <v>N</v>
      </c>
      <c r="Y124" s="137" t="str">
        <f t="shared" si="79"/>
        <v>Y</v>
      </c>
      <c r="Z124" s="137" t="str">
        <f t="shared" si="80"/>
        <v>N</v>
      </c>
      <c r="AA124" s="139">
        <f t="shared" si="81"/>
        <v>98.45874419164285</v>
      </c>
      <c r="AB124" s="139">
        <f t="shared" si="82"/>
        <v>-59.920100307106317</v>
      </c>
      <c r="AC124" s="139">
        <f t="shared" si="83"/>
        <v>2.0317500980182355</v>
      </c>
      <c r="AD124" s="139">
        <f t="shared" si="84"/>
        <v>-13.590649999932513</v>
      </c>
      <c r="AE124" s="137" t="str">
        <f t="shared" si="85"/>
        <v>Y</v>
      </c>
      <c r="AF124" s="137" t="str">
        <f t="shared" si="86"/>
        <v>N</v>
      </c>
      <c r="AG124" s="137" t="str">
        <f t="shared" si="87"/>
        <v>Y</v>
      </c>
      <c r="AH124" s="137">
        <f>'D Data'!D124</f>
        <v>11.9</v>
      </c>
      <c r="AI124" s="137">
        <f>'D Data'!I124</f>
        <v>11.45</v>
      </c>
      <c r="AJ124" s="137">
        <f>'D Data'!N124</f>
        <v>21.09</v>
      </c>
      <c r="AK124" s="137">
        <f>'D Data'!S124</f>
        <v>14.01</v>
      </c>
      <c r="AL124" s="137">
        <f>'D Data'!X124</f>
        <v>21.05</v>
      </c>
      <c r="AM124" s="137" t="str">
        <f t="shared" si="88"/>
        <v>Y</v>
      </c>
      <c r="AN124" s="137" t="str">
        <f t="shared" si="89"/>
        <v>N</v>
      </c>
      <c r="AO124" s="137" t="str">
        <f t="shared" si="90"/>
        <v>Y</v>
      </c>
      <c r="AP124" s="137" t="str">
        <f t="shared" si="91"/>
        <v>N</v>
      </c>
      <c r="AQ124" s="139">
        <f t="shared" si="92"/>
        <v>3.9301310043668223</v>
      </c>
      <c r="AR124" s="139">
        <f t="shared" si="93"/>
        <v>-45.708866761498342</v>
      </c>
      <c r="AS124" s="139">
        <f t="shared" si="94"/>
        <v>50.53533190578159</v>
      </c>
      <c r="AT124" s="139">
        <f t="shared" si="95"/>
        <v>-33.444180522565325</v>
      </c>
      <c r="AU124" s="137" t="str">
        <f t="shared" si="96"/>
        <v>Y</v>
      </c>
      <c r="AV124" s="137" t="str">
        <f t="shared" si="97"/>
        <v>N</v>
      </c>
      <c r="AW124" s="137" t="str">
        <f t="shared" si="98"/>
        <v>Y</v>
      </c>
    </row>
    <row r="125" spans="1:49" x14ac:dyDescent="0.3">
      <c r="A125" s="137" t="str">
        <f>'D Data'!A125</f>
        <v>SUNPHARMA</v>
      </c>
      <c r="B125" s="137">
        <f>'D Data'!B125</f>
        <v>466.85</v>
      </c>
      <c r="C125" s="137">
        <f>'D Data'!G125</f>
        <v>461.7</v>
      </c>
      <c r="D125" s="137">
        <f>'D Data'!L125</f>
        <v>448.48</v>
      </c>
      <c r="E125" s="137">
        <f>'D Data'!Q125</f>
        <v>446.82</v>
      </c>
      <c r="F125" s="137">
        <f>'D Data'!V125</f>
        <v>441.89</v>
      </c>
      <c r="G125" s="137" t="str">
        <f t="shared" si="66"/>
        <v>Y</v>
      </c>
      <c r="H125" s="137" t="str">
        <f t="shared" si="67"/>
        <v>Y</v>
      </c>
      <c r="I125" s="137" t="str">
        <f t="shared" si="68"/>
        <v>Y</v>
      </c>
      <c r="J125" s="137" t="str">
        <f t="shared" si="69"/>
        <v>Y</v>
      </c>
      <c r="K125" s="139">
        <f t="shared" si="70"/>
        <v>1.1154429283084326</v>
      </c>
      <c r="L125" s="139">
        <f t="shared" si="71"/>
        <v>2.9477345701034539</v>
      </c>
      <c r="M125" s="139">
        <f t="shared" si="72"/>
        <v>0.37151425630008167</v>
      </c>
      <c r="N125" s="139">
        <f t="shared" si="73"/>
        <v>1.1156622688904494</v>
      </c>
      <c r="O125" s="137" t="str">
        <f t="shared" si="74"/>
        <v>N</v>
      </c>
      <c r="P125" s="137" t="str">
        <f t="shared" si="75"/>
        <v>Y</v>
      </c>
      <c r="Q125" s="137" t="str">
        <f t="shared" si="76"/>
        <v>N</v>
      </c>
      <c r="R125" s="137">
        <f>'D Data'!C125</f>
        <v>2323604</v>
      </c>
      <c r="S125" s="137">
        <f>'D Data'!H125</f>
        <v>2558965</v>
      </c>
      <c r="T125" s="137">
        <f>'D Data'!M125</f>
        <v>1799469</v>
      </c>
      <c r="U125" s="137">
        <f>'D Data'!R125</f>
        <v>2591004</v>
      </c>
      <c r="V125" s="137">
        <f>'D Data'!W125</f>
        <v>2595154</v>
      </c>
      <c r="W125" s="137" t="str">
        <f t="shared" si="77"/>
        <v>N</v>
      </c>
      <c r="X125" s="137" t="str">
        <f t="shared" si="78"/>
        <v>Y</v>
      </c>
      <c r="Y125" s="137" t="str">
        <f t="shared" si="79"/>
        <v>N</v>
      </c>
      <c r="Z125" s="137" t="str">
        <f t="shared" si="80"/>
        <v>N</v>
      </c>
      <c r="AA125" s="139">
        <f t="shared" si="81"/>
        <v>-9.1975075860748401</v>
      </c>
      <c r="AB125" s="139">
        <f t="shared" si="82"/>
        <v>42.206673190813511</v>
      </c>
      <c r="AC125" s="139">
        <f t="shared" si="83"/>
        <v>-30.549354613115227</v>
      </c>
      <c r="AD125" s="139">
        <f t="shared" si="84"/>
        <v>-0.15991343866298494</v>
      </c>
      <c r="AE125" s="137" t="str">
        <f t="shared" si="85"/>
        <v>N</v>
      </c>
      <c r="AF125" s="137" t="str">
        <f t="shared" si="86"/>
        <v>Y</v>
      </c>
      <c r="AG125" s="137" t="str">
        <f t="shared" si="87"/>
        <v>N</v>
      </c>
      <c r="AH125" s="137">
        <f>'D Data'!D125</f>
        <v>22.79</v>
      </c>
      <c r="AI125" s="137">
        <f>'D Data'!I125</f>
        <v>28.47</v>
      </c>
      <c r="AJ125" s="137">
        <f>'D Data'!N125</f>
        <v>22.59</v>
      </c>
      <c r="AK125" s="137">
        <f>'D Data'!S125</f>
        <v>25.59</v>
      </c>
      <c r="AL125" s="137">
        <f>'D Data'!X125</f>
        <v>28.62</v>
      </c>
      <c r="AM125" s="137" t="str">
        <f t="shared" si="88"/>
        <v>N</v>
      </c>
      <c r="AN125" s="137" t="str">
        <f t="shared" si="89"/>
        <v>Y</v>
      </c>
      <c r="AO125" s="137" t="str">
        <f t="shared" si="90"/>
        <v>N</v>
      </c>
      <c r="AP125" s="137" t="str">
        <f t="shared" si="91"/>
        <v>N</v>
      </c>
      <c r="AQ125" s="139">
        <f t="shared" si="92"/>
        <v>-19.950825430277487</v>
      </c>
      <c r="AR125" s="139">
        <f t="shared" si="93"/>
        <v>26.029216467463474</v>
      </c>
      <c r="AS125" s="139">
        <f t="shared" si="94"/>
        <v>-11.723329425556859</v>
      </c>
      <c r="AT125" s="139">
        <f t="shared" si="95"/>
        <v>-10.587002096436063</v>
      </c>
      <c r="AU125" s="137" t="str">
        <f t="shared" si="96"/>
        <v>N</v>
      </c>
      <c r="AV125" s="137" t="str">
        <f t="shared" si="97"/>
        <v>Y</v>
      </c>
      <c r="AW125" s="137" t="str">
        <f t="shared" si="98"/>
        <v>N</v>
      </c>
    </row>
    <row r="126" spans="1:49" x14ac:dyDescent="0.3">
      <c r="A126" s="137" t="str">
        <f>'D Data'!A126</f>
        <v>SUNTV</v>
      </c>
      <c r="B126" s="137">
        <f>'D Data'!B126</f>
        <v>394.78</v>
      </c>
      <c r="C126" s="137">
        <f>'D Data'!G126</f>
        <v>386.32</v>
      </c>
      <c r="D126" s="137">
        <f>'D Data'!L126</f>
        <v>379.59</v>
      </c>
      <c r="E126" s="137">
        <f>'D Data'!Q126</f>
        <v>366.8</v>
      </c>
      <c r="F126" s="137">
        <f>'D Data'!V126</f>
        <v>369.46</v>
      </c>
      <c r="G126" s="137" t="str">
        <f t="shared" si="66"/>
        <v>Y</v>
      </c>
      <c r="H126" s="137" t="str">
        <f t="shared" si="67"/>
        <v>Y</v>
      </c>
      <c r="I126" s="137" t="str">
        <f t="shared" si="68"/>
        <v>Y</v>
      </c>
      <c r="J126" s="137" t="str">
        <f t="shared" si="69"/>
        <v>N</v>
      </c>
      <c r="K126" s="139">
        <f t="shared" si="70"/>
        <v>2.1898943880720596</v>
      </c>
      <c r="L126" s="139">
        <f t="shared" si="71"/>
        <v>1.7729655681129688</v>
      </c>
      <c r="M126" s="139">
        <f t="shared" si="72"/>
        <v>3.4869138495092593</v>
      </c>
      <c r="N126" s="139">
        <f t="shared" si="73"/>
        <v>-0.71996968548691831</v>
      </c>
      <c r="O126" s="137" t="str">
        <f t="shared" si="74"/>
        <v>Y</v>
      </c>
      <c r="P126" s="137" t="str">
        <f t="shared" si="75"/>
        <v>N</v>
      </c>
      <c r="Q126" s="137" t="str">
        <f t="shared" si="76"/>
        <v>Y</v>
      </c>
      <c r="R126" s="137">
        <f>'D Data'!C126</f>
        <v>485173</v>
      </c>
      <c r="S126" s="137">
        <f>'D Data'!H126</f>
        <v>539476</v>
      </c>
      <c r="T126" s="137">
        <f>'D Data'!M126</f>
        <v>662175</v>
      </c>
      <c r="U126" s="137">
        <f>'D Data'!R126</f>
        <v>215535</v>
      </c>
      <c r="V126" s="137">
        <f>'D Data'!W126</f>
        <v>295189</v>
      </c>
      <c r="W126" s="137" t="str">
        <f t="shared" si="77"/>
        <v>N</v>
      </c>
      <c r="X126" s="137" t="str">
        <f t="shared" si="78"/>
        <v>N</v>
      </c>
      <c r="Y126" s="137" t="str">
        <f t="shared" si="79"/>
        <v>Y</v>
      </c>
      <c r="Z126" s="137" t="str">
        <f t="shared" si="80"/>
        <v>N</v>
      </c>
      <c r="AA126" s="139">
        <f t="shared" si="81"/>
        <v>-10.065878741593695</v>
      </c>
      <c r="AB126" s="139">
        <f t="shared" si="82"/>
        <v>-18.529693812058746</v>
      </c>
      <c r="AC126" s="139">
        <f t="shared" si="83"/>
        <v>207.22388475189643</v>
      </c>
      <c r="AD126" s="139">
        <f t="shared" si="84"/>
        <v>-26.984067834506025</v>
      </c>
      <c r="AE126" s="137" t="str">
        <f t="shared" si="85"/>
        <v>Y</v>
      </c>
      <c r="AF126" s="137" t="str">
        <f t="shared" si="86"/>
        <v>N</v>
      </c>
      <c r="AG126" s="137" t="str">
        <f t="shared" si="87"/>
        <v>Y</v>
      </c>
      <c r="AH126" s="137">
        <f>'D Data'!D126</f>
        <v>13.84</v>
      </c>
      <c r="AI126" s="137">
        <f>'D Data'!I126</f>
        <v>31.02</v>
      </c>
      <c r="AJ126" s="137">
        <f>'D Data'!N126</f>
        <v>23.62</v>
      </c>
      <c r="AK126" s="137">
        <f>'D Data'!S126</f>
        <v>7.8</v>
      </c>
      <c r="AL126" s="137">
        <f>'D Data'!X126</f>
        <v>14.07</v>
      </c>
      <c r="AM126" s="137" t="str">
        <f t="shared" si="88"/>
        <v>N</v>
      </c>
      <c r="AN126" s="137" t="str">
        <f t="shared" si="89"/>
        <v>Y</v>
      </c>
      <c r="AO126" s="137" t="str">
        <f t="shared" si="90"/>
        <v>Y</v>
      </c>
      <c r="AP126" s="137" t="str">
        <f t="shared" si="91"/>
        <v>N</v>
      </c>
      <c r="AQ126" s="139">
        <f t="shared" si="92"/>
        <v>-55.383623468729851</v>
      </c>
      <c r="AR126" s="139">
        <f t="shared" si="93"/>
        <v>31.329381879762906</v>
      </c>
      <c r="AS126" s="139">
        <f t="shared" si="94"/>
        <v>202.82051282051282</v>
      </c>
      <c r="AT126" s="139">
        <f t="shared" si="95"/>
        <v>-44.562899786780385</v>
      </c>
      <c r="AU126" s="137" t="str">
        <f t="shared" si="96"/>
        <v>N</v>
      </c>
      <c r="AV126" s="137" t="str">
        <f t="shared" si="97"/>
        <v>N</v>
      </c>
      <c r="AW126" s="137" t="str">
        <f t="shared" si="98"/>
        <v>Y</v>
      </c>
    </row>
    <row r="127" spans="1:49" x14ac:dyDescent="0.3">
      <c r="A127" s="137" t="str">
        <f>'D Data'!A127</f>
        <v>TATACHEM</v>
      </c>
      <c r="B127" s="137">
        <f>'D Data'!B127</f>
        <v>292.22000000000003</v>
      </c>
      <c r="C127" s="137">
        <f>'D Data'!G127</f>
        <v>286.67</v>
      </c>
      <c r="D127" s="137">
        <f>'D Data'!L127</f>
        <v>286.23</v>
      </c>
      <c r="E127" s="137">
        <f>'D Data'!Q127</f>
        <v>282.58999999999997</v>
      </c>
      <c r="F127" s="137">
        <f>'D Data'!V127</f>
        <v>282.01</v>
      </c>
      <c r="G127" s="137" t="str">
        <f t="shared" si="66"/>
        <v>Y</v>
      </c>
      <c r="H127" s="137" t="str">
        <f t="shared" si="67"/>
        <v>Y</v>
      </c>
      <c r="I127" s="137" t="str">
        <f t="shared" si="68"/>
        <v>Y</v>
      </c>
      <c r="J127" s="137" t="str">
        <f t="shared" si="69"/>
        <v>Y</v>
      </c>
      <c r="K127" s="139">
        <f t="shared" si="70"/>
        <v>1.9360239997209372</v>
      </c>
      <c r="L127" s="139">
        <f t="shared" si="71"/>
        <v>0.1537225308318477</v>
      </c>
      <c r="M127" s="139">
        <f t="shared" si="72"/>
        <v>1.2880852117909494</v>
      </c>
      <c r="N127" s="139">
        <f t="shared" si="73"/>
        <v>0.20566646572816005</v>
      </c>
      <c r="O127" s="137" t="str">
        <f t="shared" si="74"/>
        <v>Y</v>
      </c>
      <c r="P127" s="137" t="str">
        <f t="shared" si="75"/>
        <v>N</v>
      </c>
      <c r="Q127" s="137" t="str">
        <f t="shared" si="76"/>
        <v>Y</v>
      </c>
      <c r="R127" s="137">
        <f>'D Data'!C127</f>
        <v>663862</v>
      </c>
      <c r="S127" s="137">
        <f>'D Data'!H127</f>
        <v>382984</v>
      </c>
      <c r="T127" s="137">
        <f>'D Data'!M127</f>
        <v>464402</v>
      </c>
      <c r="U127" s="137">
        <f>'D Data'!R127</f>
        <v>324009</v>
      </c>
      <c r="V127" s="137">
        <f>'D Data'!W127</f>
        <v>347687</v>
      </c>
      <c r="W127" s="137" t="str">
        <f t="shared" si="77"/>
        <v>Y</v>
      </c>
      <c r="X127" s="137" t="str">
        <f t="shared" si="78"/>
        <v>N</v>
      </c>
      <c r="Y127" s="137" t="str">
        <f t="shared" si="79"/>
        <v>Y</v>
      </c>
      <c r="Z127" s="137" t="str">
        <f t="shared" si="80"/>
        <v>N</v>
      </c>
      <c r="AA127" s="139">
        <f t="shared" si="81"/>
        <v>73.339356213314403</v>
      </c>
      <c r="AB127" s="139">
        <f t="shared" si="82"/>
        <v>-17.531793575393731</v>
      </c>
      <c r="AC127" s="139">
        <f t="shared" si="83"/>
        <v>43.329969229249805</v>
      </c>
      <c r="AD127" s="139">
        <f t="shared" si="84"/>
        <v>-6.81014820801468</v>
      </c>
      <c r="AE127" s="137" t="str">
        <f t="shared" si="85"/>
        <v>Y</v>
      </c>
      <c r="AF127" s="137" t="str">
        <f t="shared" si="86"/>
        <v>N</v>
      </c>
      <c r="AG127" s="137" t="str">
        <f t="shared" si="87"/>
        <v>Y</v>
      </c>
      <c r="AH127" s="137">
        <f>'D Data'!D127</f>
        <v>23.26</v>
      </c>
      <c r="AI127" s="137">
        <f>'D Data'!I127</f>
        <v>37</v>
      </c>
      <c r="AJ127" s="137">
        <f>'D Data'!N127</f>
        <v>31.3</v>
      </c>
      <c r="AK127" s="137">
        <f>'D Data'!S127</f>
        <v>22.78</v>
      </c>
      <c r="AL127" s="137">
        <f>'D Data'!X127</f>
        <v>21.04</v>
      </c>
      <c r="AM127" s="137" t="str">
        <f t="shared" si="88"/>
        <v>N</v>
      </c>
      <c r="AN127" s="137" t="str">
        <f t="shared" si="89"/>
        <v>Y</v>
      </c>
      <c r="AO127" s="137" t="str">
        <f t="shared" si="90"/>
        <v>Y</v>
      </c>
      <c r="AP127" s="137" t="str">
        <f t="shared" si="91"/>
        <v>Y</v>
      </c>
      <c r="AQ127" s="139">
        <f t="shared" si="92"/>
        <v>-37.13513513513513</v>
      </c>
      <c r="AR127" s="139">
        <f t="shared" si="93"/>
        <v>18.210862619808303</v>
      </c>
      <c r="AS127" s="139">
        <f t="shared" si="94"/>
        <v>37.401229148375762</v>
      </c>
      <c r="AT127" s="139">
        <f t="shared" si="95"/>
        <v>8.2699619771863215</v>
      </c>
      <c r="AU127" s="137" t="str">
        <f t="shared" si="96"/>
        <v>N</v>
      </c>
      <c r="AV127" s="137" t="str">
        <f t="shared" si="97"/>
        <v>N</v>
      </c>
      <c r="AW127" s="137" t="str">
        <f t="shared" si="98"/>
        <v>Y</v>
      </c>
    </row>
    <row r="128" spans="1:49" x14ac:dyDescent="0.3">
      <c r="A128" s="137" t="str">
        <f>'D Data'!A128</f>
        <v>TATACONSUM</v>
      </c>
      <c r="B128" s="137">
        <f>'D Data'!B128</f>
        <v>363.37</v>
      </c>
      <c r="C128" s="137">
        <f>'D Data'!G128</f>
        <v>360.82</v>
      </c>
      <c r="D128" s="137">
        <f>'D Data'!L128</f>
        <v>359.91</v>
      </c>
      <c r="E128" s="137">
        <f>'D Data'!Q128</f>
        <v>357.76</v>
      </c>
      <c r="F128" s="137">
        <f>'D Data'!V128</f>
        <v>349.39</v>
      </c>
      <c r="G128" s="137" t="str">
        <f t="shared" si="66"/>
        <v>Y</v>
      </c>
      <c r="H128" s="137" t="str">
        <f t="shared" si="67"/>
        <v>Y</v>
      </c>
      <c r="I128" s="137" t="str">
        <f t="shared" si="68"/>
        <v>Y</v>
      </c>
      <c r="J128" s="137" t="str">
        <f t="shared" si="69"/>
        <v>Y</v>
      </c>
      <c r="K128" s="139">
        <f t="shared" si="70"/>
        <v>0.70672357408126252</v>
      </c>
      <c r="L128" s="139">
        <f t="shared" si="71"/>
        <v>0.25284098802477512</v>
      </c>
      <c r="M128" s="139">
        <f t="shared" si="72"/>
        <v>0.60096153846154798</v>
      </c>
      <c r="N128" s="139">
        <f t="shared" si="73"/>
        <v>2.3956037665645855</v>
      </c>
      <c r="O128" s="137" t="str">
        <f t="shared" si="74"/>
        <v>Y</v>
      </c>
      <c r="P128" s="137" t="str">
        <f t="shared" si="75"/>
        <v>N</v>
      </c>
      <c r="Q128" s="137" t="str">
        <f t="shared" si="76"/>
        <v>N</v>
      </c>
      <c r="R128" s="137">
        <f>'D Data'!C128</f>
        <v>1917147</v>
      </c>
      <c r="S128" s="137">
        <f>'D Data'!H128</f>
        <v>2501155</v>
      </c>
      <c r="T128" s="137">
        <f>'D Data'!M128</f>
        <v>1703889</v>
      </c>
      <c r="U128" s="137">
        <f>'D Data'!R128</f>
        <v>2551391</v>
      </c>
      <c r="V128" s="137">
        <f>'D Data'!W128</f>
        <v>1969193</v>
      </c>
      <c r="W128" s="137" t="str">
        <f t="shared" si="77"/>
        <v>N</v>
      </c>
      <c r="X128" s="137" t="str">
        <f t="shared" si="78"/>
        <v>Y</v>
      </c>
      <c r="Y128" s="137" t="str">
        <f t="shared" si="79"/>
        <v>N</v>
      </c>
      <c r="Z128" s="137" t="str">
        <f t="shared" si="80"/>
        <v>Y</v>
      </c>
      <c r="AA128" s="139">
        <f t="shared" si="81"/>
        <v>-23.349532515977618</v>
      </c>
      <c r="AB128" s="139">
        <f t="shared" si="82"/>
        <v>46.790958800719999</v>
      </c>
      <c r="AC128" s="139">
        <f t="shared" si="83"/>
        <v>-33.217252863242052</v>
      </c>
      <c r="AD128" s="139">
        <f t="shared" si="84"/>
        <v>29.565309240892081</v>
      </c>
      <c r="AE128" s="137" t="str">
        <f t="shared" si="85"/>
        <v>N</v>
      </c>
      <c r="AF128" s="137" t="str">
        <f t="shared" si="86"/>
        <v>Y</v>
      </c>
      <c r="AG128" s="137" t="str">
        <f t="shared" si="87"/>
        <v>N</v>
      </c>
      <c r="AH128" s="137">
        <f>'D Data'!D128</f>
        <v>48.43</v>
      </c>
      <c r="AI128" s="137">
        <f>'D Data'!I128</f>
        <v>64.41</v>
      </c>
      <c r="AJ128" s="137">
        <f>'D Data'!N128</f>
        <v>48.83</v>
      </c>
      <c r="AK128" s="137">
        <f>'D Data'!S128</f>
        <v>44.79</v>
      </c>
      <c r="AL128" s="137">
        <f>'D Data'!X128</f>
        <v>47.09</v>
      </c>
      <c r="AM128" s="137" t="str">
        <f t="shared" si="88"/>
        <v>N</v>
      </c>
      <c r="AN128" s="137" t="str">
        <f t="shared" si="89"/>
        <v>Y</v>
      </c>
      <c r="AO128" s="137" t="str">
        <f t="shared" si="90"/>
        <v>Y</v>
      </c>
      <c r="AP128" s="137" t="str">
        <f t="shared" si="91"/>
        <v>N</v>
      </c>
      <c r="AQ128" s="139">
        <f t="shared" si="92"/>
        <v>-24.809812140971896</v>
      </c>
      <c r="AR128" s="139">
        <f t="shared" si="93"/>
        <v>31.906614785992215</v>
      </c>
      <c r="AS128" s="139">
        <f t="shared" si="94"/>
        <v>9.0198705068095535</v>
      </c>
      <c r="AT128" s="139">
        <f t="shared" si="95"/>
        <v>-4.8842641749840823</v>
      </c>
      <c r="AU128" s="137" t="str">
        <f t="shared" si="96"/>
        <v>N</v>
      </c>
      <c r="AV128" s="137" t="str">
        <f t="shared" si="97"/>
        <v>Y</v>
      </c>
      <c r="AW128" s="137" t="str">
        <f t="shared" si="98"/>
        <v>Y</v>
      </c>
    </row>
    <row r="129" spans="1:49" x14ac:dyDescent="0.3">
      <c r="A129" s="137" t="str">
        <f>'D Data'!A129</f>
        <v>TATAMOTORS</v>
      </c>
      <c r="B129" s="137">
        <f>'D Data'!B129</f>
        <v>82.82</v>
      </c>
      <c r="C129" s="137">
        <f>'D Data'!G129</f>
        <v>84.26</v>
      </c>
      <c r="D129" s="137">
        <f>'D Data'!L129</f>
        <v>82.97</v>
      </c>
      <c r="E129" s="137">
        <f>'D Data'!Q129</f>
        <v>83.66</v>
      </c>
      <c r="F129" s="137">
        <f>'D Data'!V129</f>
        <v>81.14</v>
      </c>
      <c r="G129" s="137" t="str">
        <f t="shared" si="66"/>
        <v>N</v>
      </c>
      <c r="H129" s="137" t="str">
        <f t="shared" si="67"/>
        <v>Y</v>
      </c>
      <c r="I129" s="137" t="str">
        <f t="shared" si="68"/>
        <v>N</v>
      </c>
      <c r="J129" s="137" t="str">
        <f t="shared" si="69"/>
        <v>Y</v>
      </c>
      <c r="K129" s="139">
        <f t="shared" si="70"/>
        <v>-1.7089959648706525</v>
      </c>
      <c r="L129" s="139">
        <f t="shared" si="71"/>
        <v>1.5547788357237631</v>
      </c>
      <c r="M129" s="139">
        <f t="shared" si="72"/>
        <v>-0.82476691369830002</v>
      </c>
      <c r="N129" s="139">
        <f t="shared" si="73"/>
        <v>3.1057431599704164</v>
      </c>
      <c r="O129" s="137" t="str">
        <f t="shared" si="74"/>
        <v>N</v>
      </c>
      <c r="P129" s="137" t="str">
        <f t="shared" si="75"/>
        <v>Y</v>
      </c>
      <c r="Q129" s="137" t="str">
        <f t="shared" si="76"/>
        <v>N</v>
      </c>
      <c r="R129" s="137">
        <f>'D Data'!C129</f>
        <v>3797520</v>
      </c>
      <c r="S129" s="137">
        <f>'D Data'!H129</f>
        <v>4989155</v>
      </c>
      <c r="T129" s="137">
        <f>'D Data'!M129</f>
        <v>4506508</v>
      </c>
      <c r="U129" s="137">
        <f>'D Data'!R129</f>
        <v>8832443</v>
      </c>
      <c r="V129" s="137">
        <f>'D Data'!W129</f>
        <v>7019950</v>
      </c>
      <c r="W129" s="137" t="str">
        <f t="shared" si="77"/>
        <v>N</v>
      </c>
      <c r="X129" s="137" t="str">
        <f t="shared" si="78"/>
        <v>Y</v>
      </c>
      <c r="Y129" s="137" t="str">
        <f t="shared" si="79"/>
        <v>N</v>
      </c>
      <c r="Z129" s="137" t="str">
        <f t="shared" si="80"/>
        <v>Y</v>
      </c>
      <c r="AA129" s="139">
        <f t="shared" si="81"/>
        <v>-23.884505492413044</v>
      </c>
      <c r="AB129" s="139">
        <f t="shared" si="82"/>
        <v>10.709999849107113</v>
      </c>
      <c r="AC129" s="139">
        <f t="shared" si="83"/>
        <v>-48.9777856477534</v>
      </c>
      <c r="AD129" s="139">
        <f t="shared" si="84"/>
        <v>25.819172501228643</v>
      </c>
      <c r="AE129" s="137" t="str">
        <f t="shared" si="85"/>
        <v>N</v>
      </c>
      <c r="AF129" s="137" t="str">
        <f t="shared" si="86"/>
        <v>Y</v>
      </c>
      <c r="AG129" s="137" t="str">
        <f t="shared" si="87"/>
        <v>N</v>
      </c>
      <c r="AH129" s="137">
        <f>'D Data'!D129</f>
        <v>12.98</v>
      </c>
      <c r="AI129" s="137">
        <f>'D Data'!I129</f>
        <v>13.38</v>
      </c>
      <c r="AJ129" s="137">
        <f>'D Data'!N129</f>
        <v>12.4</v>
      </c>
      <c r="AK129" s="137">
        <f>'D Data'!S129</f>
        <v>13.51</v>
      </c>
      <c r="AL129" s="137">
        <f>'D Data'!X129</f>
        <v>15.87</v>
      </c>
      <c r="AM129" s="137" t="str">
        <f t="shared" si="88"/>
        <v>N</v>
      </c>
      <c r="AN129" s="137" t="str">
        <f t="shared" si="89"/>
        <v>Y</v>
      </c>
      <c r="AO129" s="137" t="str">
        <f t="shared" si="90"/>
        <v>N</v>
      </c>
      <c r="AP129" s="137" t="str">
        <f t="shared" si="91"/>
        <v>N</v>
      </c>
      <c r="AQ129" s="139">
        <f t="shared" si="92"/>
        <v>-2.9895366218236199</v>
      </c>
      <c r="AR129" s="139">
        <f t="shared" si="93"/>
        <v>7.9032258064516165</v>
      </c>
      <c r="AS129" s="139">
        <f t="shared" si="94"/>
        <v>-8.2161361954108028</v>
      </c>
      <c r="AT129" s="139">
        <f t="shared" si="95"/>
        <v>-14.870825456836794</v>
      </c>
      <c r="AU129" s="137" t="str">
        <f t="shared" si="96"/>
        <v>N</v>
      </c>
      <c r="AV129" s="137" t="str">
        <f t="shared" si="97"/>
        <v>Y</v>
      </c>
      <c r="AW129" s="137" t="str">
        <f t="shared" si="98"/>
        <v>Y</v>
      </c>
    </row>
    <row r="130" spans="1:49" x14ac:dyDescent="0.3">
      <c r="A130" s="137" t="str">
        <f>'D Data'!A130</f>
        <v>TATAPOWER</v>
      </c>
      <c r="B130" s="137">
        <f>'D Data'!B130</f>
        <v>33</v>
      </c>
      <c r="C130" s="137">
        <f>'D Data'!G130</f>
        <v>33.380000000000003</v>
      </c>
      <c r="D130" s="137">
        <f>'D Data'!L130</f>
        <v>33.729999999999997</v>
      </c>
      <c r="E130" s="137">
        <f>'D Data'!Q130</f>
        <v>31.71</v>
      </c>
      <c r="F130" s="137">
        <f>'D Data'!V130</f>
        <v>31.15</v>
      </c>
      <c r="G130" s="137" t="str">
        <f t="shared" si="66"/>
        <v>N</v>
      </c>
      <c r="H130" s="137" t="str">
        <f t="shared" si="67"/>
        <v>N</v>
      </c>
      <c r="I130" s="137" t="str">
        <f t="shared" si="68"/>
        <v>Y</v>
      </c>
      <c r="J130" s="137" t="str">
        <f t="shared" si="69"/>
        <v>Y</v>
      </c>
      <c r="K130" s="139">
        <f t="shared" si="70"/>
        <v>-1.1384062312762209</v>
      </c>
      <c r="L130" s="139">
        <f t="shared" si="71"/>
        <v>-1.0376519418914745</v>
      </c>
      <c r="M130" s="139">
        <f t="shared" si="72"/>
        <v>6.370230211289801</v>
      </c>
      <c r="N130" s="139">
        <f t="shared" si="73"/>
        <v>1.7977528089887715</v>
      </c>
      <c r="O130" s="137" t="str">
        <f t="shared" si="74"/>
        <v>N</v>
      </c>
      <c r="P130" s="137" t="str">
        <f t="shared" si="75"/>
        <v>N</v>
      </c>
      <c r="Q130" s="137" t="str">
        <f t="shared" si="76"/>
        <v>Y</v>
      </c>
      <c r="R130" s="137">
        <f>'D Data'!C130</f>
        <v>9788491</v>
      </c>
      <c r="S130" s="137">
        <f>'D Data'!H130</f>
        <v>7962716</v>
      </c>
      <c r="T130" s="137">
        <f>'D Data'!M130</f>
        <v>15982789</v>
      </c>
      <c r="U130" s="137">
        <f>'D Data'!R130</f>
        <v>8706554</v>
      </c>
      <c r="V130" s="137">
        <f>'D Data'!W130</f>
        <v>6731203</v>
      </c>
      <c r="W130" s="137" t="str">
        <f t="shared" si="77"/>
        <v>Y</v>
      </c>
      <c r="X130" s="137" t="str">
        <f t="shared" si="78"/>
        <v>N</v>
      </c>
      <c r="Y130" s="137" t="str">
        <f t="shared" si="79"/>
        <v>Y</v>
      </c>
      <c r="Z130" s="137" t="str">
        <f t="shared" si="80"/>
        <v>Y</v>
      </c>
      <c r="AA130" s="139">
        <f t="shared" si="81"/>
        <v>22.929048329740755</v>
      </c>
      <c r="AB130" s="139">
        <f t="shared" si="82"/>
        <v>-50.179433639523118</v>
      </c>
      <c r="AC130" s="139">
        <f t="shared" si="83"/>
        <v>83.571927538725419</v>
      </c>
      <c r="AD130" s="139">
        <f t="shared" si="84"/>
        <v>29.346180764419078</v>
      </c>
      <c r="AE130" s="137" t="str">
        <f t="shared" si="85"/>
        <v>Y</v>
      </c>
      <c r="AF130" s="137" t="str">
        <f t="shared" si="86"/>
        <v>N</v>
      </c>
      <c r="AG130" s="137" t="str">
        <f t="shared" si="87"/>
        <v>Y</v>
      </c>
      <c r="AH130" s="137">
        <f>'D Data'!D130</f>
        <v>24.17</v>
      </c>
      <c r="AI130" s="137">
        <f>'D Data'!I130</f>
        <v>22.73</v>
      </c>
      <c r="AJ130" s="137">
        <f>'D Data'!N130</f>
        <v>17.440000000000001</v>
      </c>
      <c r="AK130" s="137">
        <f>'D Data'!S130</f>
        <v>22.95</v>
      </c>
      <c r="AL130" s="137">
        <f>'D Data'!X130</f>
        <v>20</v>
      </c>
      <c r="AM130" s="137" t="str">
        <f t="shared" si="88"/>
        <v>Y</v>
      </c>
      <c r="AN130" s="137" t="str">
        <f t="shared" si="89"/>
        <v>Y</v>
      </c>
      <c r="AO130" s="137" t="str">
        <f t="shared" si="90"/>
        <v>N</v>
      </c>
      <c r="AP130" s="137" t="str">
        <f t="shared" si="91"/>
        <v>Y</v>
      </c>
      <c r="AQ130" s="139">
        <f t="shared" si="92"/>
        <v>6.3352397712274575</v>
      </c>
      <c r="AR130" s="139">
        <f t="shared" si="93"/>
        <v>30.332568807339445</v>
      </c>
      <c r="AS130" s="139">
        <f t="shared" si="94"/>
        <v>-24.008714596949883</v>
      </c>
      <c r="AT130" s="139">
        <f t="shared" si="95"/>
        <v>14.749999999999996</v>
      </c>
      <c r="AU130" s="137" t="str">
        <f t="shared" si="96"/>
        <v>N</v>
      </c>
      <c r="AV130" s="137" t="str">
        <f t="shared" si="97"/>
        <v>Y</v>
      </c>
      <c r="AW130" s="137" t="str">
        <f t="shared" si="98"/>
        <v>N</v>
      </c>
    </row>
    <row r="131" spans="1:49" x14ac:dyDescent="0.3">
      <c r="A131" s="137" t="str">
        <f>'D Data'!A131</f>
        <v>TATASTEEL</v>
      </c>
      <c r="B131" s="137">
        <f>'D Data'!B131</f>
        <v>276.22000000000003</v>
      </c>
      <c r="C131" s="137">
        <f>'D Data'!G131</f>
        <v>282.77999999999997</v>
      </c>
      <c r="D131" s="137">
        <f>'D Data'!L131</f>
        <v>279.95</v>
      </c>
      <c r="E131" s="137">
        <f>'D Data'!Q131</f>
        <v>275.10000000000002</v>
      </c>
      <c r="F131" s="137">
        <f>'D Data'!V131</f>
        <v>267.10000000000002</v>
      </c>
      <c r="G131" s="137" t="str">
        <f t="shared" si="66"/>
        <v>N</v>
      </c>
      <c r="H131" s="137" t="str">
        <f t="shared" si="67"/>
        <v>Y</v>
      </c>
      <c r="I131" s="137" t="str">
        <f t="shared" si="68"/>
        <v>Y</v>
      </c>
      <c r="J131" s="137" t="str">
        <f t="shared" si="69"/>
        <v>Y</v>
      </c>
      <c r="K131" s="139">
        <f t="shared" si="70"/>
        <v>-2.3198245986278896</v>
      </c>
      <c r="L131" s="139">
        <f t="shared" si="71"/>
        <v>1.0108948026433235</v>
      </c>
      <c r="M131" s="139">
        <f t="shared" si="72"/>
        <v>1.7629952744456434</v>
      </c>
      <c r="N131" s="139">
        <f t="shared" si="73"/>
        <v>2.9951329090228374</v>
      </c>
      <c r="O131" s="137" t="str">
        <f t="shared" si="74"/>
        <v>N</v>
      </c>
      <c r="P131" s="137" t="str">
        <f t="shared" si="75"/>
        <v>N</v>
      </c>
      <c r="Q131" s="137" t="str">
        <f t="shared" si="76"/>
        <v>N</v>
      </c>
      <c r="R131" s="137">
        <f>'D Data'!C131</f>
        <v>1811193</v>
      </c>
      <c r="S131" s="137">
        <f>'D Data'!H131</f>
        <v>2202407</v>
      </c>
      <c r="T131" s="137">
        <f>'D Data'!M131</f>
        <v>3479379</v>
      </c>
      <c r="U131" s="137">
        <f>'D Data'!R131</f>
        <v>2906574</v>
      </c>
      <c r="V131" s="137">
        <f>'D Data'!W131</f>
        <v>1741263</v>
      </c>
      <c r="W131" s="137" t="str">
        <f t="shared" si="77"/>
        <v>N</v>
      </c>
      <c r="X131" s="137" t="str">
        <f t="shared" si="78"/>
        <v>N</v>
      </c>
      <c r="Y131" s="137" t="str">
        <f t="shared" si="79"/>
        <v>Y</v>
      </c>
      <c r="Z131" s="137" t="str">
        <f t="shared" si="80"/>
        <v>Y</v>
      </c>
      <c r="AA131" s="139">
        <f t="shared" si="81"/>
        <v>-17.763020186550442</v>
      </c>
      <c r="AB131" s="139">
        <f t="shared" si="82"/>
        <v>-36.701146957546158</v>
      </c>
      <c r="AC131" s="139">
        <f t="shared" si="83"/>
        <v>19.707222317408743</v>
      </c>
      <c r="AD131" s="139">
        <f t="shared" si="84"/>
        <v>66.923319452604233</v>
      </c>
      <c r="AE131" s="137" t="str">
        <f t="shared" si="85"/>
        <v>Y</v>
      </c>
      <c r="AF131" s="137" t="str">
        <f t="shared" si="86"/>
        <v>N</v>
      </c>
      <c r="AG131" s="137" t="str">
        <f t="shared" si="87"/>
        <v>N</v>
      </c>
      <c r="AH131" s="137">
        <f>'D Data'!D131</f>
        <v>17</v>
      </c>
      <c r="AI131" s="137">
        <f>'D Data'!I131</f>
        <v>16.89</v>
      </c>
      <c r="AJ131" s="137">
        <f>'D Data'!N131</f>
        <v>24.12</v>
      </c>
      <c r="AK131" s="137">
        <f>'D Data'!S131</f>
        <v>17.2</v>
      </c>
      <c r="AL131" s="137">
        <f>'D Data'!X131</f>
        <v>14.99</v>
      </c>
      <c r="AM131" s="137" t="str">
        <f t="shared" si="88"/>
        <v>Y</v>
      </c>
      <c r="AN131" s="137" t="str">
        <f t="shared" si="89"/>
        <v>N</v>
      </c>
      <c r="AO131" s="137" t="str">
        <f t="shared" si="90"/>
        <v>Y</v>
      </c>
      <c r="AP131" s="137" t="str">
        <f t="shared" si="91"/>
        <v>Y</v>
      </c>
      <c r="AQ131" s="139">
        <f t="shared" si="92"/>
        <v>0.65127294256956436</v>
      </c>
      <c r="AR131" s="139">
        <f t="shared" si="93"/>
        <v>-29.975124378109452</v>
      </c>
      <c r="AS131" s="139">
        <f t="shared" si="94"/>
        <v>40.232558139534895</v>
      </c>
      <c r="AT131" s="139">
        <f t="shared" si="95"/>
        <v>14.743162108072042</v>
      </c>
      <c r="AU131" s="137" t="str">
        <f t="shared" si="96"/>
        <v>Y</v>
      </c>
      <c r="AV131" s="137" t="str">
        <f t="shared" si="97"/>
        <v>N</v>
      </c>
      <c r="AW131" s="137" t="str">
        <f t="shared" si="98"/>
        <v>Y</v>
      </c>
    </row>
    <row r="132" spans="1:49" x14ac:dyDescent="0.3">
      <c r="A132" s="137" t="str">
        <f>'D Data'!A132</f>
        <v>TCS</v>
      </c>
      <c r="B132" s="137">
        <f>'D Data'!B132</f>
        <v>2005.12</v>
      </c>
      <c r="C132" s="137">
        <f>'D Data'!G132</f>
        <v>1977.64</v>
      </c>
      <c r="D132" s="137">
        <f>'D Data'!L132</f>
        <v>1946.92</v>
      </c>
      <c r="E132" s="137">
        <f>'D Data'!Q132</f>
        <v>1945.9</v>
      </c>
      <c r="F132" s="137">
        <f>'D Data'!V132</f>
        <v>1921.1</v>
      </c>
      <c r="G132" s="137" t="str">
        <f t="shared" ref="G132:G146" si="99">IF(B132&gt;=C132,"Y","N")</f>
        <v>Y</v>
      </c>
      <c r="H132" s="137" t="str">
        <f t="shared" ref="H132:H146" si="100">IF(C132&gt;=D132,"Y","N")</f>
        <v>Y</v>
      </c>
      <c r="I132" s="137" t="str">
        <f t="shared" ref="I132:I146" si="101">IF(D132&gt;=E132,"Y","N")</f>
        <v>Y</v>
      </c>
      <c r="J132" s="137" t="str">
        <f t="shared" ref="J132:J146" si="102">IF(E132&gt;=F132,"Y","N")</f>
        <v>Y</v>
      </c>
      <c r="K132" s="139">
        <f t="shared" ref="K132:K146" si="103">(B132-C132)/C132*100</f>
        <v>1.3895350013146877</v>
      </c>
      <c r="L132" s="139">
        <f t="shared" ref="L132:L146" si="104">(C132-D132)/D132*100</f>
        <v>1.5778768516425961</v>
      </c>
      <c r="M132" s="139">
        <f t="shared" ref="M132:M146" si="105">(D132-E132)/E132*100</f>
        <v>5.2417904311628641E-2</v>
      </c>
      <c r="N132" s="139">
        <f t="shared" ref="N132:N146" si="106">(E132-F132)/F132*100</f>
        <v>1.2909270730310853</v>
      </c>
      <c r="O132" s="137" t="str">
        <f t="shared" ref="O132:O146" si="107">IF(K132&gt;=L132,"Y","N")</f>
        <v>N</v>
      </c>
      <c r="P132" s="137" t="str">
        <f t="shared" ref="P132:P146" si="108">IF(L132&gt;=M132,"Y","N")</f>
        <v>Y</v>
      </c>
      <c r="Q132" s="137" t="str">
        <f t="shared" ref="Q132:Q146" si="109">IF(M132&gt;=N132,"Y","N")</f>
        <v>N</v>
      </c>
      <c r="R132" s="137">
        <f>'D Data'!C132</f>
        <v>1423498</v>
      </c>
      <c r="S132" s="137">
        <f>'D Data'!H132</f>
        <v>1818084</v>
      </c>
      <c r="T132" s="137">
        <f>'D Data'!M132</f>
        <v>1398276</v>
      </c>
      <c r="U132" s="137">
        <f>'D Data'!R132</f>
        <v>1142215</v>
      </c>
      <c r="V132" s="137">
        <f>'D Data'!W132</f>
        <v>1140903</v>
      </c>
      <c r="W132" s="137" t="str">
        <f t="shared" ref="W132:W146" si="110">IF(R132&gt;=S132,"Y","N")</f>
        <v>N</v>
      </c>
      <c r="X132" s="137" t="str">
        <f t="shared" ref="X132:X146" si="111">IF(S132&gt;=T132,"Y","N")</f>
        <v>Y</v>
      </c>
      <c r="Y132" s="137" t="str">
        <f t="shared" ref="Y132:Y146" si="112">IF(T132&gt;=U132,"Y","N")</f>
        <v>Y</v>
      </c>
      <c r="Z132" s="137" t="str">
        <f t="shared" ref="Z132:Z146" si="113">IF(U132&gt;=V132,"Y","N")</f>
        <v>Y</v>
      </c>
      <c r="AA132" s="139">
        <f t="shared" ref="AA132:AA146" si="114">(R132-S132)/S132*100</f>
        <v>-21.703397642793181</v>
      </c>
      <c r="AB132" s="139">
        <f t="shared" ref="AB132:AB146" si="115">(S132-T132)/T132*100</f>
        <v>30.02325721102272</v>
      </c>
      <c r="AC132" s="139">
        <f t="shared" ref="AC132:AC146" si="116">(T132-U132)/U132*100</f>
        <v>22.417933576428258</v>
      </c>
      <c r="AD132" s="139">
        <f t="shared" ref="AD132:AD146" si="117">(U132-V132)/V132*100</f>
        <v>0.11499662986248613</v>
      </c>
      <c r="AE132" s="137" t="str">
        <f t="shared" ref="AE132:AE146" si="118">IF(AA132&gt;=AB132,"Y","N")</f>
        <v>N</v>
      </c>
      <c r="AF132" s="137" t="str">
        <f t="shared" ref="AF132:AF146" si="119">IF(AB132&gt;=AC132,"Y","N")</f>
        <v>Y</v>
      </c>
      <c r="AG132" s="137" t="str">
        <f t="shared" ref="AG132:AG146" si="120">IF(AC132&gt;=AD132,"Y","N")</f>
        <v>Y</v>
      </c>
      <c r="AH132" s="137">
        <f>'D Data'!D132</f>
        <v>38.86</v>
      </c>
      <c r="AI132" s="137">
        <f>'D Data'!I132</f>
        <v>53.46</v>
      </c>
      <c r="AJ132" s="137">
        <f>'D Data'!N132</f>
        <v>50.32</v>
      </c>
      <c r="AK132" s="137">
        <f>'D Data'!S132</f>
        <v>35.71</v>
      </c>
      <c r="AL132" s="137">
        <f>'D Data'!X132</f>
        <v>30.6</v>
      </c>
      <c r="AM132" s="137" t="str">
        <f t="shared" ref="AM132:AM146" si="121">IF(AH132&gt;=AI132,"Y","N")</f>
        <v>N</v>
      </c>
      <c r="AN132" s="137" t="str">
        <f t="shared" ref="AN132:AN146" si="122">IF(AI132&gt;=AJ132,"Y","N")</f>
        <v>Y</v>
      </c>
      <c r="AO132" s="137" t="str">
        <f t="shared" ref="AO132:AO146" si="123">IF(AJ132&gt;=AK132,"Y","N")</f>
        <v>Y</v>
      </c>
      <c r="AP132" s="137" t="str">
        <f t="shared" ref="AP132:AP146" si="124">IF(AK132&gt;=AL132,"Y","N")</f>
        <v>Y</v>
      </c>
      <c r="AQ132" s="139">
        <f t="shared" ref="AQ132:AQ146" si="125">(AH132-AI132)/AI132*100</f>
        <v>-27.310138421249537</v>
      </c>
      <c r="AR132" s="139">
        <f t="shared" ref="AR132:AR146" si="126">(AI132-AJ132)/AJ132*100</f>
        <v>6.2400635930047708</v>
      </c>
      <c r="AS132" s="139">
        <f t="shared" ref="AS132:AS146" si="127">(AJ132-AK132)/AK132*100</f>
        <v>40.912909549145894</v>
      </c>
      <c r="AT132" s="139">
        <f t="shared" ref="AT132:AT146" si="128">(AK132-AL132)/AL132*100</f>
        <v>16.699346405228756</v>
      </c>
      <c r="AU132" s="137" t="str">
        <f t="shared" ref="AU132:AU146" si="129">IF(AQ132&gt;=AR132,"Y","N")</f>
        <v>N</v>
      </c>
      <c r="AV132" s="137" t="str">
        <f t="shared" ref="AV132:AV146" si="130">IF(AR132&gt;=AS132,"Y","N")</f>
        <v>N</v>
      </c>
      <c r="AW132" s="137" t="str">
        <f t="shared" ref="AW132:AW146" si="131">IF(AS132&gt;=AT132,"Y","N")</f>
        <v>Y</v>
      </c>
    </row>
    <row r="133" spans="1:49" x14ac:dyDescent="0.3">
      <c r="A133" s="137" t="str">
        <f>'D Data'!A133</f>
        <v>TECHM</v>
      </c>
      <c r="B133" s="137">
        <f>'D Data'!B133</f>
        <v>525.98</v>
      </c>
      <c r="C133" s="137">
        <f>'D Data'!G133</f>
        <v>516.84</v>
      </c>
      <c r="D133" s="137">
        <f>'D Data'!L133</f>
        <v>518.13</v>
      </c>
      <c r="E133" s="137">
        <f>'D Data'!Q133</f>
        <v>514.34</v>
      </c>
      <c r="F133" s="137">
        <f>'D Data'!V133</f>
        <v>508.39</v>
      </c>
      <c r="G133" s="137" t="str">
        <f t="shared" si="99"/>
        <v>Y</v>
      </c>
      <c r="H133" s="137" t="str">
        <f t="shared" si="100"/>
        <v>N</v>
      </c>
      <c r="I133" s="137" t="str">
        <f t="shared" si="101"/>
        <v>Y</v>
      </c>
      <c r="J133" s="137" t="str">
        <f t="shared" si="102"/>
        <v>Y</v>
      </c>
      <c r="K133" s="139">
        <f t="shared" si="103"/>
        <v>1.7684389753115057</v>
      </c>
      <c r="L133" s="139">
        <f t="shared" si="104"/>
        <v>-0.24897226564761038</v>
      </c>
      <c r="M133" s="139">
        <f t="shared" si="105"/>
        <v>0.73686666407434054</v>
      </c>
      <c r="N133" s="139">
        <f t="shared" si="106"/>
        <v>1.1703613367690249</v>
      </c>
      <c r="O133" s="137" t="str">
        <f t="shared" si="107"/>
        <v>Y</v>
      </c>
      <c r="P133" s="137" t="str">
        <f t="shared" si="108"/>
        <v>N</v>
      </c>
      <c r="Q133" s="137" t="str">
        <f t="shared" si="109"/>
        <v>N</v>
      </c>
      <c r="R133" s="137">
        <f>'D Data'!C133</f>
        <v>2127756</v>
      </c>
      <c r="S133" s="137">
        <f>'D Data'!H133</f>
        <v>908039</v>
      </c>
      <c r="T133" s="137">
        <f>'D Data'!M133</f>
        <v>1163899</v>
      </c>
      <c r="U133" s="137">
        <f>'D Data'!R133</f>
        <v>1356537</v>
      </c>
      <c r="V133" s="137">
        <f>'D Data'!W133</f>
        <v>1139597</v>
      </c>
      <c r="W133" s="137" t="str">
        <f t="shared" si="110"/>
        <v>Y</v>
      </c>
      <c r="X133" s="137" t="str">
        <f t="shared" si="111"/>
        <v>N</v>
      </c>
      <c r="Y133" s="137" t="str">
        <f t="shared" si="112"/>
        <v>N</v>
      </c>
      <c r="Z133" s="137" t="str">
        <f t="shared" si="113"/>
        <v>Y</v>
      </c>
      <c r="AA133" s="139">
        <f t="shared" si="114"/>
        <v>134.32429664364636</v>
      </c>
      <c r="AB133" s="139">
        <f t="shared" si="115"/>
        <v>-21.983007116596887</v>
      </c>
      <c r="AC133" s="139">
        <f t="shared" si="116"/>
        <v>-14.200718447045677</v>
      </c>
      <c r="AD133" s="139">
        <f t="shared" si="117"/>
        <v>19.036554150282949</v>
      </c>
      <c r="AE133" s="137" t="str">
        <f t="shared" si="118"/>
        <v>Y</v>
      </c>
      <c r="AF133" s="137" t="str">
        <f t="shared" si="119"/>
        <v>N</v>
      </c>
      <c r="AG133" s="137" t="str">
        <f t="shared" si="120"/>
        <v>N</v>
      </c>
      <c r="AH133" s="137">
        <f>'D Data'!D133</f>
        <v>50.01</v>
      </c>
      <c r="AI133" s="137">
        <f>'D Data'!I133</f>
        <v>35.75</v>
      </c>
      <c r="AJ133" s="137">
        <f>'D Data'!N133</f>
        <v>41.97</v>
      </c>
      <c r="AK133" s="137">
        <f>'D Data'!S133</f>
        <v>44.6</v>
      </c>
      <c r="AL133" s="137">
        <f>'D Data'!X133</f>
        <v>34.700000000000003</v>
      </c>
      <c r="AM133" s="137" t="str">
        <f t="shared" si="121"/>
        <v>Y</v>
      </c>
      <c r="AN133" s="137" t="str">
        <f t="shared" si="122"/>
        <v>N</v>
      </c>
      <c r="AO133" s="137" t="str">
        <f t="shared" si="123"/>
        <v>N</v>
      </c>
      <c r="AP133" s="137" t="str">
        <f t="shared" si="124"/>
        <v>Y</v>
      </c>
      <c r="AQ133" s="139">
        <f t="shared" si="125"/>
        <v>39.888111888111879</v>
      </c>
      <c r="AR133" s="139">
        <f t="shared" si="126"/>
        <v>-14.820109602096734</v>
      </c>
      <c r="AS133" s="139">
        <f t="shared" si="127"/>
        <v>-5.8968609865470905</v>
      </c>
      <c r="AT133" s="139">
        <f t="shared" si="128"/>
        <v>28.530259365994233</v>
      </c>
      <c r="AU133" s="137" t="str">
        <f t="shared" si="129"/>
        <v>Y</v>
      </c>
      <c r="AV133" s="137" t="str">
        <f t="shared" si="130"/>
        <v>N</v>
      </c>
      <c r="AW133" s="137" t="str">
        <f t="shared" si="131"/>
        <v>N</v>
      </c>
    </row>
    <row r="134" spans="1:49" x14ac:dyDescent="0.3">
      <c r="A134" s="137" t="str">
        <f>'D Data'!A134</f>
        <v>TITAN</v>
      </c>
      <c r="B134" s="137">
        <f>'D Data'!B134</f>
        <v>847.95</v>
      </c>
      <c r="C134" s="137">
        <f>'D Data'!G134</f>
        <v>849.47</v>
      </c>
      <c r="D134" s="137">
        <f>'D Data'!L134</f>
        <v>840.96</v>
      </c>
      <c r="E134" s="137">
        <f>'D Data'!Q134</f>
        <v>831.53</v>
      </c>
      <c r="F134" s="137">
        <f>'D Data'!V134</f>
        <v>820.35</v>
      </c>
      <c r="G134" s="137" t="str">
        <f t="shared" si="99"/>
        <v>N</v>
      </c>
      <c r="H134" s="137" t="str">
        <f t="shared" si="100"/>
        <v>Y</v>
      </c>
      <c r="I134" s="137" t="str">
        <f t="shared" si="101"/>
        <v>Y</v>
      </c>
      <c r="J134" s="137" t="str">
        <f t="shared" si="102"/>
        <v>Y</v>
      </c>
      <c r="K134" s="139">
        <f t="shared" si="103"/>
        <v>-0.17893510070985222</v>
      </c>
      <c r="L134" s="139">
        <f t="shared" si="104"/>
        <v>1.0119387366818862</v>
      </c>
      <c r="M134" s="139">
        <f t="shared" si="105"/>
        <v>1.1340540930573839</v>
      </c>
      <c r="N134" s="139">
        <f t="shared" si="106"/>
        <v>1.3628329371609618</v>
      </c>
      <c r="O134" s="137" t="str">
        <f t="shared" si="107"/>
        <v>N</v>
      </c>
      <c r="P134" s="137" t="str">
        <f t="shared" si="108"/>
        <v>N</v>
      </c>
      <c r="Q134" s="137" t="str">
        <f t="shared" si="109"/>
        <v>N</v>
      </c>
      <c r="R134" s="137">
        <f>'D Data'!C134</f>
        <v>601566</v>
      </c>
      <c r="S134" s="137">
        <f>'D Data'!H134</f>
        <v>956732</v>
      </c>
      <c r="T134" s="137">
        <f>'D Data'!M134</f>
        <v>1492880</v>
      </c>
      <c r="U134" s="137">
        <f>'D Data'!R134</f>
        <v>1156073</v>
      </c>
      <c r="V134" s="137">
        <f>'D Data'!W134</f>
        <v>1451781</v>
      </c>
      <c r="W134" s="137" t="str">
        <f t="shared" si="110"/>
        <v>N</v>
      </c>
      <c r="X134" s="137" t="str">
        <f t="shared" si="111"/>
        <v>N</v>
      </c>
      <c r="Y134" s="137" t="str">
        <f t="shared" si="112"/>
        <v>Y</v>
      </c>
      <c r="Z134" s="137" t="str">
        <f t="shared" si="113"/>
        <v>N</v>
      </c>
      <c r="AA134" s="139">
        <f t="shared" si="114"/>
        <v>-37.122830635956568</v>
      </c>
      <c r="AB134" s="139">
        <f t="shared" si="115"/>
        <v>-35.913670221317183</v>
      </c>
      <c r="AC134" s="139">
        <f t="shared" si="116"/>
        <v>29.133713874469862</v>
      </c>
      <c r="AD134" s="139">
        <f t="shared" si="117"/>
        <v>-20.368636867406309</v>
      </c>
      <c r="AE134" s="137" t="str">
        <f t="shared" si="118"/>
        <v>N</v>
      </c>
      <c r="AF134" s="137" t="str">
        <f t="shared" si="119"/>
        <v>N</v>
      </c>
      <c r="AG134" s="137" t="str">
        <f t="shared" si="120"/>
        <v>Y</v>
      </c>
      <c r="AH134" s="137">
        <f>'D Data'!D134</f>
        <v>30.76</v>
      </c>
      <c r="AI134" s="137">
        <f>'D Data'!I134</f>
        <v>43.14</v>
      </c>
      <c r="AJ134" s="137">
        <f>'D Data'!N134</f>
        <v>43.86</v>
      </c>
      <c r="AK134" s="137">
        <f>'D Data'!S134</f>
        <v>37.630000000000003</v>
      </c>
      <c r="AL134" s="137">
        <f>'D Data'!X134</f>
        <v>31.32</v>
      </c>
      <c r="AM134" s="137" t="str">
        <f t="shared" si="121"/>
        <v>N</v>
      </c>
      <c r="AN134" s="137" t="str">
        <f t="shared" si="122"/>
        <v>N</v>
      </c>
      <c r="AO134" s="137" t="str">
        <f t="shared" si="123"/>
        <v>Y</v>
      </c>
      <c r="AP134" s="137" t="str">
        <f t="shared" si="124"/>
        <v>Y</v>
      </c>
      <c r="AQ134" s="139">
        <f t="shared" si="125"/>
        <v>-28.697264719517847</v>
      </c>
      <c r="AR134" s="139">
        <f t="shared" si="126"/>
        <v>-1.6415868673050591</v>
      </c>
      <c r="AS134" s="139">
        <f t="shared" si="127"/>
        <v>16.555939410045166</v>
      </c>
      <c r="AT134" s="139">
        <f t="shared" si="128"/>
        <v>20.146871008939982</v>
      </c>
      <c r="AU134" s="137" t="str">
        <f t="shared" si="129"/>
        <v>N</v>
      </c>
      <c r="AV134" s="137" t="str">
        <f t="shared" si="130"/>
        <v>N</v>
      </c>
      <c r="AW134" s="137" t="str">
        <f t="shared" si="131"/>
        <v>N</v>
      </c>
    </row>
    <row r="135" spans="1:49" x14ac:dyDescent="0.3">
      <c r="A135" s="137" t="str">
        <f>'D Data'!A135</f>
        <v>TORNTPHARM</v>
      </c>
      <c r="B135" s="137">
        <f>'D Data'!B135</f>
        <v>2607.6999999999998</v>
      </c>
      <c r="C135" s="137">
        <f>'D Data'!G135</f>
        <v>2599.33</v>
      </c>
      <c r="D135" s="137">
        <f>'D Data'!L135</f>
        <v>2545.1999999999998</v>
      </c>
      <c r="E135" s="137">
        <f>'D Data'!Q135</f>
        <v>2496.33</v>
      </c>
      <c r="F135" s="137">
        <f>'D Data'!V135</f>
        <v>2504.92</v>
      </c>
      <c r="G135" s="137" t="str">
        <f t="shared" si="99"/>
        <v>Y</v>
      </c>
      <c r="H135" s="137" t="str">
        <f t="shared" si="100"/>
        <v>Y</v>
      </c>
      <c r="I135" s="137" t="str">
        <f t="shared" si="101"/>
        <v>Y</v>
      </c>
      <c r="J135" s="137" t="str">
        <f t="shared" si="102"/>
        <v>N</v>
      </c>
      <c r="K135" s="139">
        <f t="shared" si="103"/>
        <v>0.32200605540658134</v>
      </c>
      <c r="L135" s="139">
        <f t="shared" si="104"/>
        <v>2.1267483891246313</v>
      </c>
      <c r="M135" s="139">
        <f t="shared" si="105"/>
        <v>1.9576738652341594</v>
      </c>
      <c r="N135" s="139">
        <f t="shared" si="106"/>
        <v>-0.34292512335723874</v>
      </c>
      <c r="O135" s="137" t="str">
        <f t="shared" si="107"/>
        <v>N</v>
      </c>
      <c r="P135" s="137" t="str">
        <f t="shared" si="108"/>
        <v>Y</v>
      </c>
      <c r="Q135" s="137" t="str">
        <f t="shared" si="109"/>
        <v>Y</v>
      </c>
      <c r="R135" s="137">
        <f>'D Data'!C135</f>
        <v>286333</v>
      </c>
      <c r="S135" s="137">
        <f>'D Data'!H135</f>
        <v>268282</v>
      </c>
      <c r="T135" s="137">
        <f>'D Data'!M135</f>
        <v>195209</v>
      </c>
      <c r="U135" s="137">
        <f>'D Data'!R135</f>
        <v>236675</v>
      </c>
      <c r="V135" s="137">
        <f>'D Data'!W135</f>
        <v>379488</v>
      </c>
      <c r="W135" s="137" t="str">
        <f t="shared" si="110"/>
        <v>Y</v>
      </c>
      <c r="X135" s="137" t="str">
        <f t="shared" si="111"/>
        <v>Y</v>
      </c>
      <c r="Y135" s="137" t="str">
        <f t="shared" si="112"/>
        <v>N</v>
      </c>
      <c r="Z135" s="137" t="str">
        <f t="shared" si="113"/>
        <v>N</v>
      </c>
      <c r="AA135" s="139">
        <f t="shared" si="114"/>
        <v>6.7283679113768358</v>
      </c>
      <c r="AB135" s="139">
        <f t="shared" si="115"/>
        <v>37.433212608025244</v>
      </c>
      <c r="AC135" s="139">
        <f t="shared" si="116"/>
        <v>-17.520228160980249</v>
      </c>
      <c r="AD135" s="139">
        <f t="shared" si="117"/>
        <v>-37.633074036596675</v>
      </c>
      <c r="AE135" s="137" t="str">
        <f t="shared" si="118"/>
        <v>N</v>
      </c>
      <c r="AF135" s="137" t="str">
        <f t="shared" si="119"/>
        <v>Y</v>
      </c>
      <c r="AG135" s="137" t="str">
        <f t="shared" si="120"/>
        <v>Y</v>
      </c>
      <c r="AH135" s="137">
        <f>'D Data'!D135</f>
        <v>44.16</v>
      </c>
      <c r="AI135" s="137">
        <f>'D Data'!I135</f>
        <v>40.42</v>
      </c>
      <c r="AJ135" s="137">
        <f>'D Data'!N135</f>
        <v>27.26</v>
      </c>
      <c r="AK135" s="137">
        <f>'D Data'!S135</f>
        <v>42.31</v>
      </c>
      <c r="AL135" s="137">
        <f>'D Data'!X135</f>
        <v>38.26</v>
      </c>
      <c r="AM135" s="137" t="str">
        <f t="shared" si="121"/>
        <v>Y</v>
      </c>
      <c r="AN135" s="137" t="str">
        <f t="shared" si="122"/>
        <v>Y</v>
      </c>
      <c r="AO135" s="137" t="str">
        <f t="shared" si="123"/>
        <v>N</v>
      </c>
      <c r="AP135" s="137" t="str">
        <f t="shared" si="124"/>
        <v>Y</v>
      </c>
      <c r="AQ135" s="139">
        <f t="shared" si="125"/>
        <v>9.2528451261751474</v>
      </c>
      <c r="AR135" s="139">
        <f t="shared" si="126"/>
        <v>48.275862068965516</v>
      </c>
      <c r="AS135" s="139">
        <f t="shared" si="127"/>
        <v>-35.570787047979202</v>
      </c>
      <c r="AT135" s="139">
        <f t="shared" si="128"/>
        <v>10.585467851542091</v>
      </c>
      <c r="AU135" s="137" t="str">
        <f t="shared" si="129"/>
        <v>N</v>
      </c>
      <c r="AV135" s="137" t="str">
        <f t="shared" si="130"/>
        <v>Y</v>
      </c>
      <c r="AW135" s="137" t="str">
        <f t="shared" si="131"/>
        <v>N</v>
      </c>
    </row>
    <row r="136" spans="1:49" x14ac:dyDescent="0.3">
      <c r="A136" s="137" t="str">
        <f>'D Data'!A136</f>
        <v>TORNTPOWER</v>
      </c>
      <c r="B136" s="137">
        <f>'D Data'!B136</f>
        <v>306.5</v>
      </c>
      <c r="C136" s="137">
        <f>'D Data'!G136</f>
        <v>304.07</v>
      </c>
      <c r="D136" s="137">
        <f>'D Data'!L136</f>
        <v>305.33999999999997</v>
      </c>
      <c r="E136" s="137">
        <f>'D Data'!Q136</f>
        <v>307.64999999999998</v>
      </c>
      <c r="F136" s="137">
        <f>'D Data'!V136</f>
        <v>299.39</v>
      </c>
      <c r="G136" s="137" t="str">
        <f t="shared" si="99"/>
        <v>Y</v>
      </c>
      <c r="H136" s="137" t="str">
        <f t="shared" si="100"/>
        <v>N</v>
      </c>
      <c r="I136" s="137" t="str">
        <f t="shared" si="101"/>
        <v>N</v>
      </c>
      <c r="J136" s="137" t="str">
        <f t="shared" si="102"/>
        <v>Y</v>
      </c>
      <c r="K136" s="139">
        <f t="shared" si="103"/>
        <v>0.79915808859802251</v>
      </c>
      <c r="L136" s="139">
        <f t="shared" si="104"/>
        <v>-0.41592978319250085</v>
      </c>
      <c r="M136" s="139">
        <f t="shared" si="105"/>
        <v>-0.75085324232081996</v>
      </c>
      <c r="N136" s="139">
        <f t="shared" si="106"/>
        <v>2.7589431844750965</v>
      </c>
      <c r="O136" s="137" t="str">
        <f t="shared" si="107"/>
        <v>Y</v>
      </c>
      <c r="P136" s="137" t="str">
        <f t="shared" si="108"/>
        <v>Y</v>
      </c>
      <c r="Q136" s="137" t="str">
        <f t="shared" si="109"/>
        <v>N</v>
      </c>
      <c r="R136" s="137">
        <f>'D Data'!C136</f>
        <v>620499</v>
      </c>
      <c r="S136" s="137">
        <f>'D Data'!H136</f>
        <v>313983</v>
      </c>
      <c r="T136" s="137">
        <f>'D Data'!M136</f>
        <v>256236</v>
      </c>
      <c r="U136" s="137">
        <f>'D Data'!R136</f>
        <v>588487</v>
      </c>
      <c r="V136" s="137">
        <f>'D Data'!W136</f>
        <v>132949</v>
      </c>
      <c r="W136" s="137" t="str">
        <f t="shared" si="110"/>
        <v>Y</v>
      </c>
      <c r="X136" s="137" t="str">
        <f t="shared" si="111"/>
        <v>Y</v>
      </c>
      <c r="Y136" s="137" t="str">
        <f t="shared" si="112"/>
        <v>N</v>
      </c>
      <c r="Z136" s="137" t="str">
        <f t="shared" si="113"/>
        <v>Y</v>
      </c>
      <c r="AA136" s="139">
        <f t="shared" si="114"/>
        <v>97.621845768719965</v>
      </c>
      <c r="AB136" s="139">
        <f t="shared" si="115"/>
        <v>22.536645904556739</v>
      </c>
      <c r="AC136" s="139">
        <f t="shared" si="116"/>
        <v>-56.458511402970672</v>
      </c>
      <c r="AD136" s="139">
        <f t="shared" si="117"/>
        <v>342.6411631527879</v>
      </c>
      <c r="AE136" s="137" t="str">
        <f t="shared" si="118"/>
        <v>Y</v>
      </c>
      <c r="AF136" s="137" t="str">
        <f t="shared" si="119"/>
        <v>Y</v>
      </c>
      <c r="AG136" s="137" t="str">
        <f t="shared" si="120"/>
        <v>N</v>
      </c>
      <c r="AH136" s="137">
        <f>'D Data'!D136</f>
        <v>27.8</v>
      </c>
      <c r="AI136" s="137">
        <f>'D Data'!I136</f>
        <v>25.66</v>
      </c>
      <c r="AJ136" s="137">
        <f>'D Data'!N136</f>
        <v>11.65</v>
      </c>
      <c r="AK136" s="137">
        <f>'D Data'!S136</f>
        <v>10.11</v>
      </c>
      <c r="AL136" s="137">
        <f>'D Data'!X136</f>
        <v>12.08</v>
      </c>
      <c r="AM136" s="137" t="str">
        <f t="shared" si="121"/>
        <v>Y</v>
      </c>
      <c r="AN136" s="137" t="str">
        <f t="shared" si="122"/>
        <v>Y</v>
      </c>
      <c r="AO136" s="137" t="str">
        <f t="shared" si="123"/>
        <v>Y</v>
      </c>
      <c r="AP136" s="137" t="str">
        <f t="shared" si="124"/>
        <v>N</v>
      </c>
      <c r="AQ136" s="139">
        <f t="shared" si="125"/>
        <v>8.339828526890102</v>
      </c>
      <c r="AR136" s="139">
        <f t="shared" si="126"/>
        <v>120.25751072961373</v>
      </c>
      <c r="AS136" s="139">
        <f t="shared" si="127"/>
        <v>15.232443125618209</v>
      </c>
      <c r="AT136" s="139">
        <f t="shared" si="128"/>
        <v>-16.307947019867555</v>
      </c>
      <c r="AU136" s="137" t="str">
        <f t="shared" si="129"/>
        <v>N</v>
      </c>
      <c r="AV136" s="137" t="str">
        <f t="shared" si="130"/>
        <v>Y</v>
      </c>
      <c r="AW136" s="137" t="str">
        <f t="shared" si="131"/>
        <v>Y</v>
      </c>
    </row>
    <row r="137" spans="1:49" x14ac:dyDescent="0.3">
      <c r="A137" s="137" t="str">
        <f>'D Data'!A137</f>
        <v>TVSMOTOR</v>
      </c>
      <c r="B137" s="137">
        <f>'D Data'!B137</f>
        <v>312.73</v>
      </c>
      <c r="C137" s="137">
        <f>'D Data'!G137</f>
        <v>320.26</v>
      </c>
      <c r="D137" s="137">
        <f>'D Data'!L137</f>
        <v>306.25</v>
      </c>
      <c r="E137" s="137">
        <f>'D Data'!Q137</f>
        <v>307.12</v>
      </c>
      <c r="F137" s="137">
        <f>'D Data'!V137</f>
        <v>315.49</v>
      </c>
      <c r="G137" s="137" t="str">
        <f t="shared" si="99"/>
        <v>N</v>
      </c>
      <c r="H137" s="137" t="str">
        <f t="shared" si="100"/>
        <v>Y</v>
      </c>
      <c r="I137" s="137" t="str">
        <f t="shared" si="101"/>
        <v>N</v>
      </c>
      <c r="J137" s="137" t="str">
        <f t="shared" si="102"/>
        <v>N</v>
      </c>
      <c r="K137" s="139">
        <f t="shared" si="103"/>
        <v>-2.35121463810653</v>
      </c>
      <c r="L137" s="139">
        <f t="shared" si="104"/>
        <v>4.5746938775510175</v>
      </c>
      <c r="M137" s="139">
        <f t="shared" si="105"/>
        <v>-0.28327689502474751</v>
      </c>
      <c r="N137" s="139">
        <f t="shared" si="106"/>
        <v>-2.6530159434530427</v>
      </c>
      <c r="O137" s="137" t="str">
        <f t="shared" si="107"/>
        <v>N</v>
      </c>
      <c r="P137" s="137" t="str">
        <f t="shared" si="108"/>
        <v>Y</v>
      </c>
      <c r="Q137" s="137" t="str">
        <f t="shared" si="109"/>
        <v>Y</v>
      </c>
      <c r="R137" s="137">
        <f>'D Data'!C137</f>
        <v>155686</v>
      </c>
      <c r="S137" s="137">
        <f>'D Data'!H137</f>
        <v>759821</v>
      </c>
      <c r="T137" s="137">
        <f>'D Data'!M137</f>
        <v>695247</v>
      </c>
      <c r="U137" s="137">
        <f>'D Data'!R137</f>
        <v>589630</v>
      </c>
      <c r="V137" s="137">
        <f>'D Data'!W137</f>
        <v>1217390</v>
      </c>
      <c r="W137" s="137" t="str">
        <f t="shared" si="110"/>
        <v>N</v>
      </c>
      <c r="X137" s="137" t="str">
        <f t="shared" si="111"/>
        <v>Y</v>
      </c>
      <c r="Y137" s="137" t="str">
        <f t="shared" si="112"/>
        <v>Y</v>
      </c>
      <c r="Z137" s="137" t="str">
        <f t="shared" si="113"/>
        <v>N</v>
      </c>
      <c r="AA137" s="139">
        <f t="shared" si="114"/>
        <v>-79.5101741067962</v>
      </c>
      <c r="AB137" s="139">
        <f t="shared" si="115"/>
        <v>9.2879221341480083</v>
      </c>
      <c r="AC137" s="139">
        <f t="shared" si="116"/>
        <v>17.912419653002733</v>
      </c>
      <c r="AD137" s="139">
        <f t="shared" si="117"/>
        <v>-51.566055249344913</v>
      </c>
      <c r="AE137" s="137" t="str">
        <f t="shared" si="118"/>
        <v>N</v>
      </c>
      <c r="AF137" s="137" t="str">
        <f t="shared" si="119"/>
        <v>N</v>
      </c>
      <c r="AG137" s="137" t="str">
        <f t="shared" si="120"/>
        <v>Y</v>
      </c>
      <c r="AH137" s="137">
        <f>'D Data'!D137</f>
        <v>7.07</v>
      </c>
      <c r="AI137" s="137">
        <f>'D Data'!I137</f>
        <v>13.74</v>
      </c>
      <c r="AJ137" s="137">
        <f>'D Data'!N137</f>
        <v>25.77</v>
      </c>
      <c r="AK137" s="137">
        <f>'D Data'!S137</f>
        <v>18.59</v>
      </c>
      <c r="AL137" s="137">
        <f>'D Data'!X137</f>
        <v>28.76</v>
      </c>
      <c r="AM137" s="137" t="str">
        <f t="shared" si="121"/>
        <v>N</v>
      </c>
      <c r="AN137" s="137" t="str">
        <f t="shared" si="122"/>
        <v>N</v>
      </c>
      <c r="AO137" s="137" t="str">
        <f t="shared" si="123"/>
        <v>Y</v>
      </c>
      <c r="AP137" s="137" t="str">
        <f t="shared" si="124"/>
        <v>N</v>
      </c>
      <c r="AQ137" s="139">
        <f t="shared" si="125"/>
        <v>-48.544395924308589</v>
      </c>
      <c r="AR137" s="139">
        <f t="shared" si="126"/>
        <v>-46.682188591385334</v>
      </c>
      <c r="AS137" s="139">
        <f t="shared" si="127"/>
        <v>38.62291554599247</v>
      </c>
      <c r="AT137" s="139">
        <f t="shared" si="128"/>
        <v>-35.361613351877615</v>
      </c>
      <c r="AU137" s="137" t="str">
        <f t="shared" si="129"/>
        <v>N</v>
      </c>
      <c r="AV137" s="137" t="str">
        <f t="shared" si="130"/>
        <v>N</v>
      </c>
      <c r="AW137" s="137" t="str">
        <f t="shared" si="131"/>
        <v>Y</v>
      </c>
    </row>
    <row r="138" spans="1:49" x14ac:dyDescent="0.3">
      <c r="A138" s="137" t="str">
        <f>'D Data'!A138</f>
        <v>UBL</v>
      </c>
      <c r="B138" s="137">
        <f>'D Data'!B138</f>
        <v>930.46</v>
      </c>
      <c r="C138" s="137">
        <f>'D Data'!G138</f>
        <v>900.62</v>
      </c>
      <c r="D138" s="137">
        <f>'D Data'!L138</f>
        <v>877.58</v>
      </c>
      <c r="E138" s="137">
        <f>'D Data'!Q138</f>
        <v>879.26</v>
      </c>
      <c r="F138" s="137">
        <f>'D Data'!V138</f>
        <v>899.62</v>
      </c>
      <c r="G138" s="137" t="str">
        <f t="shared" si="99"/>
        <v>Y</v>
      </c>
      <c r="H138" s="137" t="str">
        <f t="shared" si="100"/>
        <v>Y</v>
      </c>
      <c r="I138" s="137" t="str">
        <f t="shared" si="101"/>
        <v>N</v>
      </c>
      <c r="J138" s="137" t="str">
        <f t="shared" si="102"/>
        <v>N</v>
      </c>
      <c r="K138" s="139">
        <f t="shared" si="103"/>
        <v>3.3132730785458939</v>
      </c>
      <c r="L138" s="139">
        <f t="shared" si="104"/>
        <v>2.6254016727819645</v>
      </c>
      <c r="M138" s="139">
        <f t="shared" si="105"/>
        <v>-0.19106976320996633</v>
      </c>
      <c r="N138" s="139">
        <f t="shared" si="106"/>
        <v>-2.2631777861763869</v>
      </c>
      <c r="O138" s="137" t="str">
        <f t="shared" si="107"/>
        <v>Y</v>
      </c>
      <c r="P138" s="137" t="str">
        <f t="shared" si="108"/>
        <v>Y</v>
      </c>
      <c r="Q138" s="137" t="str">
        <f t="shared" si="109"/>
        <v>Y</v>
      </c>
      <c r="R138" s="137">
        <f>'D Data'!C138</f>
        <v>181796</v>
      </c>
      <c r="S138" s="137">
        <f>'D Data'!H138</f>
        <v>345651</v>
      </c>
      <c r="T138" s="137">
        <f>'D Data'!M138</f>
        <v>168050</v>
      </c>
      <c r="U138" s="137">
        <f>'D Data'!R138</f>
        <v>172421</v>
      </c>
      <c r="V138" s="137">
        <f>'D Data'!W138</f>
        <v>94546</v>
      </c>
      <c r="W138" s="137" t="str">
        <f t="shared" si="110"/>
        <v>N</v>
      </c>
      <c r="X138" s="137" t="str">
        <f t="shared" si="111"/>
        <v>Y</v>
      </c>
      <c r="Y138" s="137" t="str">
        <f t="shared" si="112"/>
        <v>N</v>
      </c>
      <c r="Z138" s="137" t="str">
        <f t="shared" si="113"/>
        <v>Y</v>
      </c>
      <c r="AA138" s="139">
        <f t="shared" si="114"/>
        <v>-47.404752192240153</v>
      </c>
      <c r="AB138" s="139">
        <f t="shared" si="115"/>
        <v>105.683427551324</v>
      </c>
      <c r="AC138" s="139">
        <f t="shared" si="116"/>
        <v>-2.5350740339053828</v>
      </c>
      <c r="AD138" s="139">
        <f t="shared" si="117"/>
        <v>82.367313265500385</v>
      </c>
      <c r="AE138" s="137" t="str">
        <f t="shared" si="118"/>
        <v>N</v>
      </c>
      <c r="AF138" s="137" t="str">
        <f t="shared" si="119"/>
        <v>Y</v>
      </c>
      <c r="AG138" s="137" t="str">
        <f t="shared" si="120"/>
        <v>N</v>
      </c>
      <c r="AH138" s="137">
        <f>'D Data'!D138</f>
        <v>15.65</v>
      </c>
      <c r="AI138" s="137">
        <f>'D Data'!I138</f>
        <v>23.25</v>
      </c>
      <c r="AJ138" s="137">
        <f>'D Data'!N138</f>
        <v>37.15</v>
      </c>
      <c r="AK138" s="137">
        <f>'D Data'!S138</f>
        <v>26.34</v>
      </c>
      <c r="AL138" s="137">
        <f>'D Data'!X138</f>
        <v>16.86</v>
      </c>
      <c r="AM138" s="137" t="str">
        <f t="shared" si="121"/>
        <v>N</v>
      </c>
      <c r="AN138" s="137" t="str">
        <f t="shared" si="122"/>
        <v>N</v>
      </c>
      <c r="AO138" s="137" t="str">
        <f t="shared" si="123"/>
        <v>Y</v>
      </c>
      <c r="AP138" s="137" t="str">
        <f t="shared" si="124"/>
        <v>Y</v>
      </c>
      <c r="AQ138" s="139">
        <f t="shared" si="125"/>
        <v>-32.688172043010752</v>
      </c>
      <c r="AR138" s="139">
        <f t="shared" si="126"/>
        <v>-37.415881561238223</v>
      </c>
      <c r="AS138" s="139">
        <f t="shared" si="127"/>
        <v>41.040242976461649</v>
      </c>
      <c r="AT138" s="139">
        <f t="shared" si="128"/>
        <v>56.227758007117444</v>
      </c>
      <c r="AU138" s="137" t="str">
        <f t="shared" si="129"/>
        <v>Y</v>
      </c>
      <c r="AV138" s="137" t="str">
        <f t="shared" si="130"/>
        <v>N</v>
      </c>
      <c r="AW138" s="137" t="str">
        <f t="shared" si="131"/>
        <v>N</v>
      </c>
    </row>
    <row r="139" spans="1:49" x14ac:dyDescent="0.3">
      <c r="A139" s="137" t="str">
        <f>'D Data'!A139</f>
        <v>UJJIVAN</v>
      </c>
      <c r="B139" s="137">
        <f>'D Data'!B139</f>
        <v>149.80000000000001</v>
      </c>
      <c r="C139" s="137">
        <f>'D Data'!G139</f>
        <v>159.76</v>
      </c>
      <c r="D139" s="137">
        <f>'D Data'!L139</f>
        <v>156.31</v>
      </c>
      <c r="E139" s="137">
        <f>'D Data'!Q139</f>
        <v>154.49</v>
      </c>
      <c r="F139" s="137">
        <f>'D Data'!V139</f>
        <v>156.36000000000001</v>
      </c>
      <c r="G139" s="137" t="str">
        <f t="shared" si="99"/>
        <v>N</v>
      </c>
      <c r="H139" s="137" t="str">
        <f t="shared" si="100"/>
        <v>Y</v>
      </c>
      <c r="I139" s="137" t="str">
        <f t="shared" si="101"/>
        <v>Y</v>
      </c>
      <c r="J139" s="137" t="str">
        <f t="shared" si="102"/>
        <v>N</v>
      </c>
      <c r="K139" s="139">
        <f t="shared" si="103"/>
        <v>-6.234351527290924</v>
      </c>
      <c r="L139" s="139">
        <f t="shared" si="104"/>
        <v>2.2071524534578648</v>
      </c>
      <c r="M139" s="139">
        <f t="shared" si="105"/>
        <v>1.1780697779791527</v>
      </c>
      <c r="N139" s="139">
        <f t="shared" si="106"/>
        <v>-1.1959580455359453</v>
      </c>
      <c r="O139" s="137" t="str">
        <f t="shared" si="107"/>
        <v>N</v>
      </c>
      <c r="P139" s="137" t="str">
        <f t="shared" si="108"/>
        <v>Y</v>
      </c>
      <c r="Q139" s="137" t="str">
        <f t="shared" si="109"/>
        <v>Y</v>
      </c>
      <c r="R139" s="137">
        <f>'D Data'!C139</f>
        <v>736761</v>
      </c>
      <c r="S139" s="137">
        <f>'D Data'!H139</f>
        <v>475638</v>
      </c>
      <c r="T139" s="137">
        <f>'D Data'!M139</f>
        <v>405138</v>
      </c>
      <c r="U139" s="137">
        <f>'D Data'!R139</f>
        <v>493176</v>
      </c>
      <c r="V139" s="137">
        <f>'D Data'!W139</f>
        <v>1144976</v>
      </c>
      <c r="W139" s="137" t="str">
        <f t="shared" si="110"/>
        <v>Y</v>
      </c>
      <c r="X139" s="137" t="str">
        <f t="shared" si="111"/>
        <v>Y</v>
      </c>
      <c r="Y139" s="137" t="str">
        <f t="shared" si="112"/>
        <v>N</v>
      </c>
      <c r="Z139" s="137" t="str">
        <f t="shared" si="113"/>
        <v>N</v>
      </c>
      <c r="AA139" s="139">
        <f t="shared" si="114"/>
        <v>54.899524428241641</v>
      </c>
      <c r="AB139" s="139">
        <f t="shared" si="115"/>
        <v>17.401478014898629</v>
      </c>
      <c r="AC139" s="139">
        <f t="shared" si="116"/>
        <v>-17.851233636673317</v>
      </c>
      <c r="AD139" s="139">
        <f t="shared" si="117"/>
        <v>-56.926957420941569</v>
      </c>
      <c r="AE139" s="137" t="str">
        <f t="shared" si="118"/>
        <v>Y</v>
      </c>
      <c r="AF139" s="137" t="str">
        <f t="shared" si="119"/>
        <v>Y</v>
      </c>
      <c r="AG139" s="137" t="str">
        <f t="shared" si="120"/>
        <v>Y</v>
      </c>
      <c r="AH139" s="137">
        <f>'D Data'!D139</f>
        <v>10.64</v>
      </c>
      <c r="AI139" s="137">
        <f>'D Data'!I139</f>
        <v>9.66</v>
      </c>
      <c r="AJ139" s="137">
        <f>'D Data'!N139</f>
        <v>11.26</v>
      </c>
      <c r="AK139" s="137">
        <f>'D Data'!S139</f>
        <v>6.99</v>
      </c>
      <c r="AL139" s="137">
        <f>'D Data'!X139</f>
        <v>16.87</v>
      </c>
      <c r="AM139" s="137" t="str">
        <f t="shared" si="121"/>
        <v>Y</v>
      </c>
      <c r="AN139" s="137" t="str">
        <f t="shared" si="122"/>
        <v>N</v>
      </c>
      <c r="AO139" s="137" t="str">
        <f t="shared" si="123"/>
        <v>Y</v>
      </c>
      <c r="AP139" s="137" t="str">
        <f t="shared" si="124"/>
        <v>N</v>
      </c>
      <c r="AQ139" s="139">
        <f t="shared" si="125"/>
        <v>10.144927536231888</v>
      </c>
      <c r="AR139" s="139">
        <f t="shared" si="126"/>
        <v>-14.209591474245112</v>
      </c>
      <c r="AS139" s="139">
        <f t="shared" si="127"/>
        <v>61.087267525035763</v>
      </c>
      <c r="AT139" s="139">
        <f t="shared" si="128"/>
        <v>-58.565500889152347</v>
      </c>
      <c r="AU139" s="137" t="str">
        <f t="shared" si="129"/>
        <v>Y</v>
      </c>
      <c r="AV139" s="137" t="str">
        <f t="shared" si="130"/>
        <v>N</v>
      </c>
      <c r="AW139" s="137" t="str">
        <f t="shared" si="131"/>
        <v>Y</v>
      </c>
    </row>
    <row r="140" spans="1:49" x14ac:dyDescent="0.3">
      <c r="A140" s="137" t="str">
        <f>'D Data'!A140</f>
        <v>ULTRACEMCO</v>
      </c>
      <c r="B140" s="137">
        <f>'D Data'!B140</f>
        <v>3611.84</v>
      </c>
      <c r="C140" s="137">
        <f>'D Data'!G140</f>
        <v>3546.36</v>
      </c>
      <c r="D140" s="137">
        <f>'D Data'!L140</f>
        <v>3516.65</v>
      </c>
      <c r="E140" s="137">
        <f>'D Data'!Q140</f>
        <v>3428.76</v>
      </c>
      <c r="F140" s="137">
        <f>'D Data'!V140</f>
        <v>3408.94</v>
      </c>
      <c r="G140" s="137" t="str">
        <f t="shared" si="99"/>
        <v>Y</v>
      </c>
      <c r="H140" s="137" t="str">
        <f t="shared" si="100"/>
        <v>Y</v>
      </c>
      <c r="I140" s="137" t="str">
        <f t="shared" si="101"/>
        <v>Y</v>
      </c>
      <c r="J140" s="137" t="str">
        <f t="shared" si="102"/>
        <v>Y</v>
      </c>
      <c r="K140" s="139">
        <f t="shared" si="103"/>
        <v>1.8464002526534253</v>
      </c>
      <c r="L140" s="139">
        <f t="shared" si="104"/>
        <v>0.84483812719491658</v>
      </c>
      <c r="M140" s="139">
        <f t="shared" si="105"/>
        <v>2.5633173508790312</v>
      </c>
      <c r="N140" s="139">
        <f t="shared" si="106"/>
        <v>0.58141240385574888</v>
      </c>
      <c r="O140" s="137" t="str">
        <f t="shared" si="107"/>
        <v>Y</v>
      </c>
      <c r="P140" s="137" t="str">
        <f t="shared" si="108"/>
        <v>N</v>
      </c>
      <c r="Q140" s="137" t="str">
        <f t="shared" si="109"/>
        <v>Y</v>
      </c>
      <c r="R140" s="137">
        <f>'D Data'!C140</f>
        <v>186237</v>
      </c>
      <c r="S140" s="137">
        <f>'D Data'!H140</f>
        <v>230515</v>
      </c>
      <c r="T140" s="137">
        <f>'D Data'!M140</f>
        <v>171142</v>
      </c>
      <c r="U140" s="137">
        <f>'D Data'!R140</f>
        <v>418319</v>
      </c>
      <c r="V140" s="137">
        <f>'D Data'!W140</f>
        <v>370629</v>
      </c>
      <c r="W140" s="137" t="str">
        <f t="shared" si="110"/>
        <v>N</v>
      </c>
      <c r="X140" s="137" t="str">
        <f t="shared" si="111"/>
        <v>Y</v>
      </c>
      <c r="Y140" s="137" t="str">
        <f t="shared" si="112"/>
        <v>N</v>
      </c>
      <c r="Z140" s="137" t="str">
        <f t="shared" si="113"/>
        <v>Y</v>
      </c>
      <c r="AA140" s="139">
        <f t="shared" si="114"/>
        <v>-19.208294471075636</v>
      </c>
      <c r="AB140" s="139">
        <f t="shared" si="115"/>
        <v>34.692243867665447</v>
      </c>
      <c r="AC140" s="139">
        <f t="shared" si="116"/>
        <v>-59.088159992732812</v>
      </c>
      <c r="AD140" s="139">
        <f t="shared" si="117"/>
        <v>12.867314754107205</v>
      </c>
      <c r="AE140" s="137" t="str">
        <f t="shared" si="118"/>
        <v>N</v>
      </c>
      <c r="AF140" s="137" t="str">
        <f t="shared" si="119"/>
        <v>Y</v>
      </c>
      <c r="AG140" s="137" t="str">
        <f t="shared" si="120"/>
        <v>N</v>
      </c>
      <c r="AH140" s="137">
        <f>'D Data'!D140</f>
        <v>18.239999999999998</v>
      </c>
      <c r="AI140" s="137">
        <f>'D Data'!I140</f>
        <v>32.44</v>
      </c>
      <c r="AJ140" s="137">
        <f>'D Data'!N140</f>
        <v>16.420000000000002</v>
      </c>
      <c r="AK140" s="137">
        <f>'D Data'!S140</f>
        <v>41.33</v>
      </c>
      <c r="AL140" s="137">
        <f>'D Data'!X140</f>
        <v>45.33</v>
      </c>
      <c r="AM140" s="137" t="str">
        <f t="shared" si="121"/>
        <v>N</v>
      </c>
      <c r="AN140" s="137" t="str">
        <f t="shared" si="122"/>
        <v>Y</v>
      </c>
      <c r="AO140" s="137" t="str">
        <f t="shared" si="123"/>
        <v>N</v>
      </c>
      <c r="AP140" s="137" t="str">
        <f t="shared" si="124"/>
        <v>N</v>
      </c>
      <c r="AQ140" s="139">
        <f t="shared" si="125"/>
        <v>-43.773119605425407</v>
      </c>
      <c r="AR140" s="139">
        <f t="shared" si="126"/>
        <v>97.563946406820918</v>
      </c>
      <c r="AS140" s="139">
        <f t="shared" si="127"/>
        <v>-60.270989595935156</v>
      </c>
      <c r="AT140" s="139">
        <f t="shared" si="128"/>
        <v>-8.824178248400619</v>
      </c>
      <c r="AU140" s="137" t="str">
        <f t="shared" si="129"/>
        <v>N</v>
      </c>
      <c r="AV140" s="137" t="str">
        <f t="shared" si="130"/>
        <v>Y</v>
      </c>
      <c r="AW140" s="137" t="str">
        <f t="shared" si="131"/>
        <v>N</v>
      </c>
    </row>
    <row r="141" spans="1:49" x14ac:dyDescent="0.3">
      <c r="A141" s="137" t="str">
        <f>'D Data'!A141</f>
        <v>UPL</v>
      </c>
      <c r="B141" s="137">
        <f>'D Data'!B141</f>
        <v>369.54</v>
      </c>
      <c r="C141" s="137">
        <f>'D Data'!G141</f>
        <v>363.26</v>
      </c>
      <c r="D141" s="137">
        <f>'D Data'!L141</f>
        <v>353.65</v>
      </c>
      <c r="E141" s="137">
        <f>'D Data'!Q141</f>
        <v>351.72</v>
      </c>
      <c r="F141" s="137">
        <f>'D Data'!V141</f>
        <v>375.54</v>
      </c>
      <c r="G141" s="137" t="str">
        <f t="shared" si="99"/>
        <v>Y</v>
      </c>
      <c r="H141" s="137" t="str">
        <f t="shared" si="100"/>
        <v>Y</v>
      </c>
      <c r="I141" s="137" t="str">
        <f t="shared" si="101"/>
        <v>Y</v>
      </c>
      <c r="J141" s="137" t="str">
        <f t="shared" si="102"/>
        <v>N</v>
      </c>
      <c r="K141" s="139">
        <f t="shared" si="103"/>
        <v>1.7287892969223229</v>
      </c>
      <c r="L141" s="139">
        <f t="shared" si="104"/>
        <v>2.7173759366605443</v>
      </c>
      <c r="M141" s="139">
        <f t="shared" si="105"/>
        <v>0.54873194586601548</v>
      </c>
      <c r="N141" s="139">
        <f t="shared" si="106"/>
        <v>-6.3428662725675</v>
      </c>
      <c r="O141" s="137" t="str">
        <f t="shared" si="107"/>
        <v>N</v>
      </c>
      <c r="P141" s="137" t="str">
        <f t="shared" si="108"/>
        <v>Y</v>
      </c>
      <c r="Q141" s="137" t="str">
        <f t="shared" si="109"/>
        <v>Y</v>
      </c>
      <c r="R141" s="137">
        <f>'D Data'!C141</f>
        <v>1467781</v>
      </c>
      <c r="S141" s="137">
        <f>'D Data'!H141</f>
        <v>2562561</v>
      </c>
      <c r="T141" s="137">
        <f>'D Data'!M141</f>
        <v>2674957</v>
      </c>
      <c r="U141" s="137">
        <f>'D Data'!R141</f>
        <v>4027130</v>
      </c>
      <c r="V141" s="137">
        <f>'D Data'!W141</f>
        <v>1010313</v>
      </c>
      <c r="W141" s="137" t="str">
        <f t="shared" si="110"/>
        <v>N</v>
      </c>
      <c r="X141" s="137" t="str">
        <f t="shared" si="111"/>
        <v>N</v>
      </c>
      <c r="Y141" s="137" t="str">
        <f t="shared" si="112"/>
        <v>N</v>
      </c>
      <c r="Z141" s="137" t="str">
        <f t="shared" si="113"/>
        <v>Y</v>
      </c>
      <c r="AA141" s="139">
        <f t="shared" si="114"/>
        <v>-42.722104956721033</v>
      </c>
      <c r="AB141" s="139">
        <f t="shared" si="115"/>
        <v>-4.2017871689152386</v>
      </c>
      <c r="AC141" s="139">
        <f t="shared" si="116"/>
        <v>-33.576591766344762</v>
      </c>
      <c r="AD141" s="139">
        <f t="shared" si="117"/>
        <v>298.60221535306385</v>
      </c>
      <c r="AE141" s="137" t="str">
        <f t="shared" si="118"/>
        <v>N</v>
      </c>
      <c r="AF141" s="137" t="str">
        <f t="shared" si="119"/>
        <v>Y</v>
      </c>
      <c r="AG141" s="137" t="str">
        <f t="shared" si="120"/>
        <v>N</v>
      </c>
      <c r="AH141" s="137">
        <f>'D Data'!D141</f>
        <v>17.18</v>
      </c>
      <c r="AI141" s="137">
        <f>'D Data'!I141</f>
        <v>25.4</v>
      </c>
      <c r="AJ141" s="137">
        <f>'D Data'!N141</f>
        <v>16</v>
      </c>
      <c r="AK141" s="137">
        <f>'D Data'!S141</f>
        <v>21.45</v>
      </c>
      <c r="AL141" s="137">
        <f>'D Data'!X141</f>
        <v>18.38</v>
      </c>
      <c r="AM141" s="137" t="str">
        <f t="shared" si="121"/>
        <v>N</v>
      </c>
      <c r="AN141" s="137" t="str">
        <f t="shared" si="122"/>
        <v>Y</v>
      </c>
      <c r="AO141" s="137" t="str">
        <f t="shared" si="123"/>
        <v>N</v>
      </c>
      <c r="AP141" s="137" t="str">
        <f t="shared" si="124"/>
        <v>Y</v>
      </c>
      <c r="AQ141" s="139">
        <f t="shared" si="125"/>
        <v>-32.362204724409445</v>
      </c>
      <c r="AR141" s="139">
        <f t="shared" si="126"/>
        <v>58.749999999999993</v>
      </c>
      <c r="AS141" s="139">
        <f t="shared" si="127"/>
        <v>-25.407925407925408</v>
      </c>
      <c r="AT141" s="139">
        <f t="shared" si="128"/>
        <v>16.702937976060937</v>
      </c>
      <c r="AU141" s="137" t="str">
        <f t="shared" si="129"/>
        <v>N</v>
      </c>
      <c r="AV141" s="137" t="str">
        <f t="shared" si="130"/>
        <v>Y</v>
      </c>
      <c r="AW141" s="137" t="str">
        <f t="shared" si="131"/>
        <v>N</v>
      </c>
    </row>
    <row r="142" spans="1:49" x14ac:dyDescent="0.3">
      <c r="A142" s="137" t="str">
        <f>'D Data'!A142</f>
        <v>VEDL</v>
      </c>
      <c r="B142" s="137">
        <f>'D Data'!B142</f>
        <v>89.23</v>
      </c>
      <c r="C142" s="137">
        <f>'D Data'!G142</f>
        <v>89.94</v>
      </c>
      <c r="D142" s="137">
        <f>'D Data'!L142</f>
        <v>89.04</v>
      </c>
      <c r="E142" s="137">
        <f>'D Data'!Q142</f>
        <v>91.22</v>
      </c>
      <c r="F142" s="137">
        <f>'D Data'!V142</f>
        <v>93.4</v>
      </c>
      <c r="G142" s="137" t="str">
        <f t="shared" si="99"/>
        <v>N</v>
      </c>
      <c r="H142" s="137" t="str">
        <f t="shared" si="100"/>
        <v>Y</v>
      </c>
      <c r="I142" s="137" t="str">
        <f t="shared" si="101"/>
        <v>N</v>
      </c>
      <c r="J142" s="137" t="str">
        <f t="shared" si="102"/>
        <v>N</v>
      </c>
      <c r="K142" s="139">
        <f t="shared" si="103"/>
        <v>-0.78941516566599268</v>
      </c>
      <c r="L142" s="139">
        <f t="shared" si="104"/>
        <v>1.0107816711590201</v>
      </c>
      <c r="M142" s="139">
        <f t="shared" si="105"/>
        <v>-2.3898267923700862</v>
      </c>
      <c r="N142" s="139">
        <f t="shared" si="106"/>
        <v>-2.3340471092077162</v>
      </c>
      <c r="O142" s="137" t="str">
        <f t="shared" si="107"/>
        <v>N</v>
      </c>
      <c r="P142" s="137" t="str">
        <f t="shared" si="108"/>
        <v>Y</v>
      </c>
      <c r="Q142" s="137" t="str">
        <f t="shared" si="109"/>
        <v>N</v>
      </c>
      <c r="R142" s="137">
        <f>'D Data'!C142</f>
        <v>3890453</v>
      </c>
      <c r="S142" s="137">
        <f>'D Data'!H142</f>
        <v>6926852</v>
      </c>
      <c r="T142" s="137">
        <f>'D Data'!M142</f>
        <v>7167309</v>
      </c>
      <c r="U142" s="137">
        <f>'D Data'!R142</f>
        <v>8424770</v>
      </c>
      <c r="V142" s="137">
        <f>'D Data'!W142</f>
        <v>16407723</v>
      </c>
      <c r="W142" s="137" t="str">
        <f t="shared" si="110"/>
        <v>N</v>
      </c>
      <c r="X142" s="137" t="str">
        <f t="shared" si="111"/>
        <v>N</v>
      </c>
      <c r="Y142" s="137" t="str">
        <f t="shared" si="112"/>
        <v>N</v>
      </c>
      <c r="Z142" s="137" t="str">
        <f t="shared" si="113"/>
        <v>N</v>
      </c>
      <c r="AA142" s="139">
        <f t="shared" si="114"/>
        <v>-43.83519382253295</v>
      </c>
      <c r="AB142" s="139">
        <f t="shared" si="115"/>
        <v>-3.3549132596348223</v>
      </c>
      <c r="AC142" s="139">
        <f t="shared" si="116"/>
        <v>-14.925760584561953</v>
      </c>
      <c r="AD142" s="139">
        <f t="shared" si="117"/>
        <v>-48.653630976095826</v>
      </c>
      <c r="AE142" s="137" t="str">
        <f t="shared" si="118"/>
        <v>N</v>
      </c>
      <c r="AF142" s="137" t="str">
        <f t="shared" si="119"/>
        <v>Y</v>
      </c>
      <c r="AG142" s="137" t="str">
        <f t="shared" si="120"/>
        <v>Y</v>
      </c>
      <c r="AH142" s="137">
        <f>'D Data'!D142</f>
        <v>24.61</v>
      </c>
      <c r="AI142" s="137">
        <f>'D Data'!I142</f>
        <v>21.99</v>
      </c>
      <c r="AJ142" s="137">
        <f>'D Data'!N142</f>
        <v>33.520000000000003</v>
      </c>
      <c r="AK142" s="137">
        <f>'D Data'!S142</f>
        <v>23.32</v>
      </c>
      <c r="AL142" s="137">
        <f>'D Data'!X142</f>
        <v>18.64</v>
      </c>
      <c r="AM142" s="137" t="str">
        <f t="shared" si="121"/>
        <v>Y</v>
      </c>
      <c r="AN142" s="137" t="str">
        <f t="shared" si="122"/>
        <v>N</v>
      </c>
      <c r="AO142" s="137" t="str">
        <f t="shared" si="123"/>
        <v>Y</v>
      </c>
      <c r="AP142" s="137" t="str">
        <f t="shared" si="124"/>
        <v>Y</v>
      </c>
      <c r="AQ142" s="139">
        <f t="shared" si="125"/>
        <v>11.914506593906326</v>
      </c>
      <c r="AR142" s="139">
        <f t="shared" si="126"/>
        <v>-34.397374701670657</v>
      </c>
      <c r="AS142" s="139">
        <f t="shared" si="127"/>
        <v>43.739279588336203</v>
      </c>
      <c r="AT142" s="139">
        <f t="shared" si="128"/>
        <v>25.107296137339052</v>
      </c>
      <c r="AU142" s="137" t="str">
        <f t="shared" si="129"/>
        <v>Y</v>
      </c>
      <c r="AV142" s="137" t="str">
        <f t="shared" si="130"/>
        <v>N</v>
      </c>
      <c r="AW142" s="137" t="str">
        <f t="shared" si="131"/>
        <v>Y</v>
      </c>
    </row>
    <row r="143" spans="1:49" x14ac:dyDescent="0.3">
      <c r="A143" s="137" t="str">
        <f>'D Data'!A143</f>
        <v>VOLTAS</v>
      </c>
      <c r="B143" s="137">
        <f>'D Data'!B143</f>
        <v>454.66</v>
      </c>
      <c r="C143" s="137">
        <f>'D Data'!G143</f>
        <v>460.9</v>
      </c>
      <c r="D143" s="137">
        <f>'D Data'!L143</f>
        <v>444.25</v>
      </c>
      <c r="E143" s="137">
        <f>'D Data'!Q143</f>
        <v>443.27</v>
      </c>
      <c r="F143" s="137">
        <f>'D Data'!V143</f>
        <v>446.31</v>
      </c>
      <c r="G143" s="137" t="str">
        <f t="shared" si="99"/>
        <v>N</v>
      </c>
      <c r="H143" s="137" t="str">
        <f t="shared" si="100"/>
        <v>Y</v>
      </c>
      <c r="I143" s="137" t="str">
        <f t="shared" si="101"/>
        <v>Y</v>
      </c>
      <c r="J143" s="137" t="str">
        <f t="shared" si="102"/>
        <v>N</v>
      </c>
      <c r="K143" s="139">
        <f t="shared" si="103"/>
        <v>-1.3538728574527994</v>
      </c>
      <c r="L143" s="139">
        <f t="shared" si="104"/>
        <v>3.7478897017445085</v>
      </c>
      <c r="M143" s="139">
        <f t="shared" si="105"/>
        <v>0.22108421503824269</v>
      </c>
      <c r="N143" s="139">
        <f t="shared" si="106"/>
        <v>-0.68114091102597307</v>
      </c>
      <c r="O143" s="137" t="str">
        <f t="shared" si="107"/>
        <v>N</v>
      </c>
      <c r="P143" s="137" t="str">
        <f t="shared" si="108"/>
        <v>Y</v>
      </c>
      <c r="Q143" s="137" t="str">
        <f t="shared" si="109"/>
        <v>Y</v>
      </c>
      <c r="R143" s="137">
        <f>'D Data'!C143</f>
        <v>373784</v>
      </c>
      <c r="S143" s="137">
        <f>'D Data'!H143</f>
        <v>375143</v>
      </c>
      <c r="T143" s="137">
        <f>'D Data'!M143</f>
        <v>266835</v>
      </c>
      <c r="U143" s="137">
        <f>'D Data'!R143</f>
        <v>600883</v>
      </c>
      <c r="V143" s="137">
        <f>'D Data'!W143</f>
        <v>359747</v>
      </c>
      <c r="W143" s="137" t="str">
        <f t="shared" si="110"/>
        <v>N</v>
      </c>
      <c r="X143" s="137" t="str">
        <f t="shared" si="111"/>
        <v>Y</v>
      </c>
      <c r="Y143" s="137" t="str">
        <f t="shared" si="112"/>
        <v>N</v>
      </c>
      <c r="Z143" s="137" t="str">
        <f t="shared" si="113"/>
        <v>Y</v>
      </c>
      <c r="AA143" s="139">
        <f t="shared" si="114"/>
        <v>-0.36226185747834827</v>
      </c>
      <c r="AB143" s="139">
        <f t="shared" si="115"/>
        <v>40.58987763973991</v>
      </c>
      <c r="AC143" s="139">
        <f t="shared" si="116"/>
        <v>-55.592852518709968</v>
      </c>
      <c r="AD143" s="139">
        <f t="shared" si="117"/>
        <v>67.029328945064165</v>
      </c>
      <c r="AE143" s="137" t="str">
        <f t="shared" si="118"/>
        <v>N</v>
      </c>
      <c r="AF143" s="137" t="str">
        <f t="shared" si="119"/>
        <v>Y</v>
      </c>
      <c r="AG143" s="137" t="str">
        <f t="shared" si="120"/>
        <v>N</v>
      </c>
      <c r="AH143" s="137">
        <f>'D Data'!D143</f>
        <v>17.420000000000002</v>
      </c>
      <c r="AI143" s="137">
        <f>'D Data'!I143</f>
        <v>19.23</v>
      </c>
      <c r="AJ143" s="137">
        <f>'D Data'!N143</f>
        <v>12.7</v>
      </c>
      <c r="AK143" s="137">
        <f>'D Data'!S143</f>
        <v>25.88</v>
      </c>
      <c r="AL143" s="137">
        <f>'D Data'!X143</f>
        <v>16.72</v>
      </c>
      <c r="AM143" s="137" t="str">
        <f t="shared" si="121"/>
        <v>N</v>
      </c>
      <c r="AN143" s="137" t="str">
        <f t="shared" si="122"/>
        <v>Y</v>
      </c>
      <c r="AO143" s="137" t="str">
        <f t="shared" si="123"/>
        <v>N</v>
      </c>
      <c r="AP143" s="137" t="str">
        <f t="shared" si="124"/>
        <v>Y</v>
      </c>
      <c r="AQ143" s="139">
        <f t="shared" si="125"/>
        <v>-9.4123764950597959</v>
      </c>
      <c r="AR143" s="139">
        <f t="shared" si="126"/>
        <v>51.417322834645688</v>
      </c>
      <c r="AS143" s="139">
        <f t="shared" si="127"/>
        <v>-50.9273570324575</v>
      </c>
      <c r="AT143" s="139">
        <f t="shared" si="128"/>
        <v>54.784688995215312</v>
      </c>
      <c r="AU143" s="137" t="str">
        <f t="shared" si="129"/>
        <v>N</v>
      </c>
      <c r="AV143" s="137" t="str">
        <f t="shared" si="130"/>
        <v>Y</v>
      </c>
      <c r="AW143" s="137" t="str">
        <f t="shared" si="131"/>
        <v>N</v>
      </c>
    </row>
    <row r="144" spans="1:49" x14ac:dyDescent="0.3">
      <c r="A144" s="137" t="str">
        <f>'D Data'!A144</f>
        <v>WIPRO</v>
      </c>
      <c r="B144" s="137">
        <f>'D Data'!B144</f>
        <v>188.73</v>
      </c>
      <c r="C144" s="137">
        <f>'D Data'!G144</f>
        <v>188.7</v>
      </c>
      <c r="D144" s="137">
        <f>'D Data'!L144</f>
        <v>184.14</v>
      </c>
      <c r="E144" s="137">
        <f>'D Data'!Q144</f>
        <v>183.01</v>
      </c>
      <c r="F144" s="137">
        <f>'D Data'!V144</f>
        <v>182.35</v>
      </c>
      <c r="G144" s="137" t="str">
        <f t="shared" si="99"/>
        <v>Y</v>
      </c>
      <c r="H144" s="137" t="str">
        <f t="shared" si="100"/>
        <v>Y</v>
      </c>
      <c r="I144" s="137" t="str">
        <f t="shared" si="101"/>
        <v>Y</v>
      </c>
      <c r="J144" s="137" t="str">
        <f t="shared" si="102"/>
        <v>Y</v>
      </c>
      <c r="K144" s="139">
        <f t="shared" si="103"/>
        <v>1.5898251192369445E-2</v>
      </c>
      <c r="L144" s="139">
        <f t="shared" si="104"/>
        <v>2.4763766699250582</v>
      </c>
      <c r="M144" s="139">
        <f t="shared" si="105"/>
        <v>0.61745259821867404</v>
      </c>
      <c r="N144" s="139">
        <f t="shared" si="106"/>
        <v>0.36194132163421805</v>
      </c>
      <c r="O144" s="137" t="str">
        <f t="shared" si="107"/>
        <v>N</v>
      </c>
      <c r="P144" s="137" t="str">
        <f t="shared" si="108"/>
        <v>Y</v>
      </c>
      <c r="Q144" s="137" t="str">
        <f t="shared" si="109"/>
        <v>Y</v>
      </c>
      <c r="R144" s="137">
        <f>'D Data'!C144</f>
        <v>766469</v>
      </c>
      <c r="S144" s="137">
        <f>'D Data'!H144</f>
        <v>2121392</v>
      </c>
      <c r="T144" s="137">
        <f>'D Data'!M144</f>
        <v>2665779</v>
      </c>
      <c r="U144" s="137">
        <f>'D Data'!R144</f>
        <v>2212743</v>
      </c>
      <c r="V144" s="137">
        <f>'D Data'!W144</f>
        <v>1832090</v>
      </c>
      <c r="W144" s="137" t="str">
        <f t="shared" si="110"/>
        <v>N</v>
      </c>
      <c r="X144" s="137" t="str">
        <f t="shared" si="111"/>
        <v>N</v>
      </c>
      <c r="Y144" s="137" t="str">
        <f t="shared" si="112"/>
        <v>Y</v>
      </c>
      <c r="Z144" s="137" t="str">
        <f t="shared" si="113"/>
        <v>Y</v>
      </c>
      <c r="AA144" s="139">
        <f t="shared" si="114"/>
        <v>-63.869525292826602</v>
      </c>
      <c r="AB144" s="139">
        <f t="shared" si="115"/>
        <v>-20.421310243647355</v>
      </c>
      <c r="AC144" s="139">
        <f t="shared" si="116"/>
        <v>20.473954724972579</v>
      </c>
      <c r="AD144" s="139">
        <f t="shared" si="117"/>
        <v>20.776981480167457</v>
      </c>
      <c r="AE144" s="137" t="str">
        <f t="shared" si="118"/>
        <v>N</v>
      </c>
      <c r="AF144" s="137" t="str">
        <f t="shared" si="119"/>
        <v>N</v>
      </c>
      <c r="AG144" s="137" t="str">
        <f t="shared" si="120"/>
        <v>N</v>
      </c>
      <c r="AH144" s="137">
        <f>'D Data'!D144</f>
        <v>16.7</v>
      </c>
      <c r="AI144" s="137">
        <f>'D Data'!I144</f>
        <v>29.76</v>
      </c>
      <c r="AJ144" s="137">
        <f>'D Data'!N144</f>
        <v>34.58</v>
      </c>
      <c r="AK144" s="137">
        <f>'D Data'!S144</f>
        <v>38.53</v>
      </c>
      <c r="AL144" s="137">
        <f>'D Data'!X144</f>
        <v>25.35</v>
      </c>
      <c r="AM144" s="137" t="str">
        <f t="shared" si="121"/>
        <v>N</v>
      </c>
      <c r="AN144" s="137" t="str">
        <f t="shared" si="122"/>
        <v>N</v>
      </c>
      <c r="AO144" s="137" t="str">
        <f t="shared" si="123"/>
        <v>N</v>
      </c>
      <c r="AP144" s="137" t="str">
        <f t="shared" si="124"/>
        <v>Y</v>
      </c>
      <c r="AQ144" s="139">
        <f t="shared" si="125"/>
        <v>-43.884408602150543</v>
      </c>
      <c r="AR144" s="139">
        <f t="shared" si="126"/>
        <v>-13.938692886061299</v>
      </c>
      <c r="AS144" s="139">
        <f t="shared" si="127"/>
        <v>-10.251751881650668</v>
      </c>
      <c r="AT144" s="139">
        <f t="shared" si="128"/>
        <v>51.992110453648912</v>
      </c>
      <c r="AU144" s="137" t="str">
        <f t="shared" si="129"/>
        <v>N</v>
      </c>
      <c r="AV144" s="137" t="str">
        <f t="shared" si="130"/>
        <v>N</v>
      </c>
      <c r="AW144" s="137" t="str">
        <f t="shared" si="131"/>
        <v>N</v>
      </c>
    </row>
    <row r="145" spans="1:49" x14ac:dyDescent="0.3">
      <c r="A145" s="137" t="str">
        <f>'D Data'!A145</f>
        <v>YESBANK</v>
      </c>
      <c r="B145" s="137">
        <f>'D Data'!B145</f>
        <v>26.5</v>
      </c>
      <c r="C145" s="137">
        <f>'D Data'!G145</f>
        <v>27.08</v>
      </c>
      <c r="D145" s="137">
        <f>'D Data'!L145</f>
        <v>27.24</v>
      </c>
      <c r="E145" s="137">
        <f>'D Data'!Q145</f>
        <v>27.62</v>
      </c>
      <c r="F145" s="137">
        <f>'D Data'!V145</f>
        <v>27.67</v>
      </c>
      <c r="G145" s="137" t="str">
        <f t="shared" si="99"/>
        <v>N</v>
      </c>
      <c r="H145" s="137" t="str">
        <f t="shared" si="100"/>
        <v>N</v>
      </c>
      <c r="I145" s="137" t="str">
        <f t="shared" si="101"/>
        <v>N</v>
      </c>
      <c r="J145" s="137" t="str">
        <f t="shared" si="102"/>
        <v>N</v>
      </c>
      <c r="K145" s="139">
        <f t="shared" si="103"/>
        <v>-2.1418020679468177</v>
      </c>
      <c r="L145" s="139">
        <f t="shared" si="104"/>
        <v>-0.58737151248164521</v>
      </c>
      <c r="M145" s="139">
        <f t="shared" si="105"/>
        <v>-1.3758146270818341</v>
      </c>
      <c r="N145" s="139">
        <f t="shared" si="106"/>
        <v>-0.18070112034694871</v>
      </c>
      <c r="O145" s="137" t="str">
        <f t="shared" si="107"/>
        <v>N</v>
      </c>
      <c r="P145" s="137" t="str">
        <f t="shared" si="108"/>
        <v>Y</v>
      </c>
      <c r="Q145" s="137" t="str">
        <f t="shared" si="109"/>
        <v>N</v>
      </c>
      <c r="R145" s="137">
        <f>'D Data'!C145</f>
        <v>5549183</v>
      </c>
      <c r="S145" s="137">
        <f>'D Data'!H145</f>
        <v>4941035</v>
      </c>
      <c r="T145" s="137">
        <f>'D Data'!M145</f>
        <v>4536974</v>
      </c>
      <c r="U145" s="137">
        <f>'D Data'!R145</f>
        <v>4413908</v>
      </c>
      <c r="V145" s="137">
        <f>'D Data'!W145</f>
        <v>5627423</v>
      </c>
      <c r="W145" s="137" t="str">
        <f t="shared" si="110"/>
        <v>Y</v>
      </c>
      <c r="X145" s="137" t="str">
        <f t="shared" si="111"/>
        <v>Y</v>
      </c>
      <c r="Y145" s="137" t="str">
        <f t="shared" si="112"/>
        <v>Y</v>
      </c>
      <c r="Z145" s="137" t="str">
        <f t="shared" si="113"/>
        <v>N</v>
      </c>
      <c r="AA145" s="139">
        <f t="shared" si="114"/>
        <v>12.308109535755159</v>
      </c>
      <c r="AB145" s="139">
        <f t="shared" si="115"/>
        <v>8.9059580240045459</v>
      </c>
      <c r="AC145" s="139">
        <f t="shared" si="116"/>
        <v>2.7881414836920024</v>
      </c>
      <c r="AD145" s="139">
        <f t="shared" si="117"/>
        <v>-21.564311053212101</v>
      </c>
      <c r="AE145" s="137" t="str">
        <f t="shared" si="118"/>
        <v>Y</v>
      </c>
      <c r="AF145" s="137" t="str">
        <f t="shared" si="119"/>
        <v>Y</v>
      </c>
      <c r="AG145" s="137" t="str">
        <f t="shared" si="120"/>
        <v>Y</v>
      </c>
      <c r="AH145" s="137">
        <f>'D Data'!D145</f>
        <v>38</v>
      </c>
      <c r="AI145" s="137">
        <f>'D Data'!I145</f>
        <v>40.799999999999997</v>
      </c>
      <c r="AJ145" s="137">
        <f>'D Data'!N145</f>
        <v>45.68</v>
      </c>
      <c r="AK145" s="137">
        <f>'D Data'!S145</f>
        <v>27.31</v>
      </c>
      <c r="AL145" s="137">
        <f>'D Data'!X145</f>
        <v>27.5</v>
      </c>
      <c r="AM145" s="137" t="str">
        <f t="shared" si="121"/>
        <v>N</v>
      </c>
      <c r="AN145" s="137" t="str">
        <f t="shared" si="122"/>
        <v>N</v>
      </c>
      <c r="AO145" s="137" t="str">
        <f t="shared" si="123"/>
        <v>Y</v>
      </c>
      <c r="AP145" s="137" t="str">
        <f t="shared" si="124"/>
        <v>N</v>
      </c>
      <c r="AQ145" s="139">
        <f t="shared" si="125"/>
        <v>-6.8627450980392091</v>
      </c>
      <c r="AR145" s="139">
        <f t="shared" si="126"/>
        <v>-10.683012259194403</v>
      </c>
      <c r="AS145" s="139">
        <f t="shared" si="127"/>
        <v>67.26473819113879</v>
      </c>
      <c r="AT145" s="139">
        <f t="shared" si="128"/>
        <v>-0.69090909090909558</v>
      </c>
      <c r="AU145" s="137" t="str">
        <f t="shared" si="129"/>
        <v>Y</v>
      </c>
      <c r="AV145" s="137" t="str">
        <f t="shared" si="130"/>
        <v>N</v>
      </c>
      <c r="AW145" s="137" t="str">
        <f t="shared" si="131"/>
        <v>Y</v>
      </c>
    </row>
    <row r="146" spans="1:49" x14ac:dyDescent="0.3">
      <c r="A146" s="137" t="str">
        <f>'D Data'!A146</f>
        <v>ZEEL</v>
      </c>
      <c r="B146" s="137">
        <f>'D Data'!B146</f>
        <v>160.44999999999999</v>
      </c>
      <c r="C146" s="137">
        <f>'D Data'!G146</f>
        <v>156.65</v>
      </c>
      <c r="D146" s="137">
        <f>'D Data'!L146</f>
        <v>152.82</v>
      </c>
      <c r="E146" s="137">
        <f>'D Data'!Q146</f>
        <v>152.16</v>
      </c>
      <c r="F146" s="137">
        <f>'D Data'!V146</f>
        <v>152.91999999999999</v>
      </c>
      <c r="G146" s="137" t="str">
        <f t="shared" si="99"/>
        <v>Y</v>
      </c>
      <c r="H146" s="137" t="str">
        <f t="shared" si="100"/>
        <v>Y</v>
      </c>
      <c r="I146" s="137" t="str">
        <f t="shared" si="101"/>
        <v>Y</v>
      </c>
      <c r="J146" s="137" t="str">
        <f t="shared" si="102"/>
        <v>N</v>
      </c>
      <c r="K146" s="139">
        <f t="shared" si="103"/>
        <v>2.4257899776571867</v>
      </c>
      <c r="L146" s="139">
        <f t="shared" si="104"/>
        <v>2.506216463813645</v>
      </c>
      <c r="M146" s="139">
        <f t="shared" si="105"/>
        <v>0.43375394321766336</v>
      </c>
      <c r="N146" s="139">
        <f t="shared" si="106"/>
        <v>-0.49699189118492743</v>
      </c>
      <c r="O146" s="137" t="str">
        <f t="shared" si="107"/>
        <v>N</v>
      </c>
      <c r="P146" s="137" t="str">
        <f t="shared" si="108"/>
        <v>Y</v>
      </c>
      <c r="Q146" s="137" t="str">
        <f t="shared" si="109"/>
        <v>Y</v>
      </c>
      <c r="R146" s="137">
        <f>'D Data'!C146</f>
        <v>5580384</v>
      </c>
      <c r="S146" s="137">
        <f>'D Data'!H146</f>
        <v>1486865</v>
      </c>
      <c r="T146" s="137">
        <f>'D Data'!M146</f>
        <v>1911081</v>
      </c>
      <c r="U146" s="137">
        <f>'D Data'!R146</f>
        <v>4388386</v>
      </c>
      <c r="V146" s="137">
        <f>'D Data'!W146</f>
        <v>4208312</v>
      </c>
      <c r="W146" s="137" t="str">
        <f t="shared" si="110"/>
        <v>Y</v>
      </c>
      <c r="X146" s="137" t="str">
        <f t="shared" si="111"/>
        <v>N</v>
      </c>
      <c r="Y146" s="137" t="str">
        <f t="shared" si="112"/>
        <v>N</v>
      </c>
      <c r="Z146" s="137" t="str">
        <f t="shared" si="113"/>
        <v>Y</v>
      </c>
      <c r="AA146" s="139">
        <f t="shared" si="114"/>
        <v>275.31208280509662</v>
      </c>
      <c r="AB146" s="139">
        <f t="shared" si="115"/>
        <v>-22.197698580018326</v>
      </c>
      <c r="AC146" s="139">
        <f t="shared" si="116"/>
        <v>-56.451392379795216</v>
      </c>
      <c r="AD146" s="139">
        <f t="shared" si="117"/>
        <v>4.2790078302179113</v>
      </c>
      <c r="AE146" s="137" t="str">
        <f t="shared" si="118"/>
        <v>Y</v>
      </c>
      <c r="AF146" s="137" t="str">
        <f t="shared" si="119"/>
        <v>Y</v>
      </c>
      <c r="AG146" s="137" t="str">
        <f t="shared" si="120"/>
        <v>N</v>
      </c>
      <c r="AH146" s="137">
        <f>'D Data'!D146</f>
        <v>14.54</v>
      </c>
      <c r="AI146" s="137">
        <f>'D Data'!I146</f>
        <v>9.59</v>
      </c>
      <c r="AJ146" s="137">
        <f>'D Data'!N146</f>
        <v>13.91</v>
      </c>
      <c r="AK146" s="137">
        <f>'D Data'!S146</f>
        <v>20.100000000000001</v>
      </c>
      <c r="AL146" s="137">
        <f>'D Data'!X146</f>
        <v>17.62</v>
      </c>
      <c r="AM146" s="137" t="str">
        <f t="shared" si="121"/>
        <v>Y</v>
      </c>
      <c r="AN146" s="137" t="str">
        <f t="shared" si="122"/>
        <v>N</v>
      </c>
      <c r="AO146" s="137" t="str">
        <f t="shared" si="123"/>
        <v>N</v>
      </c>
      <c r="AP146" s="137" t="str">
        <f t="shared" si="124"/>
        <v>Y</v>
      </c>
      <c r="AQ146" s="139">
        <f t="shared" si="125"/>
        <v>51.616266944734093</v>
      </c>
      <c r="AR146" s="139">
        <f t="shared" si="126"/>
        <v>-31.056793673616106</v>
      </c>
      <c r="AS146" s="139">
        <f t="shared" si="127"/>
        <v>-30.796019900497519</v>
      </c>
      <c r="AT146" s="139">
        <f t="shared" si="128"/>
        <v>14.074914869466518</v>
      </c>
      <c r="AU146" s="137" t="str">
        <f t="shared" si="129"/>
        <v>Y</v>
      </c>
      <c r="AV146" s="137" t="str">
        <f t="shared" si="130"/>
        <v>N</v>
      </c>
      <c r="AW146" s="137" t="str">
        <f t="shared" si="131"/>
        <v>N</v>
      </c>
    </row>
  </sheetData>
  <sheetProtection algorithmName="SHA-512" hashValue="ejx+xNl8k4Vs7pP66b30Nzl1Pb8wnN2HayK5qwLpq1MIUJdITE0kDD7M4ImwozEpC1Y6M4MmOBZ9+hfFo2r6pg==" saltValue="T+hVe/gtl8BI5r16eh+m0w==" spinCount="100000" sheet="1" objects="1" scenarios="1"/>
  <autoFilter ref="A2:AW2" xr:uid="{F524FCBB-A5F2-4ECD-95A3-0C6BAE55E23E}"/>
  <sortState xmlns:xlrd2="http://schemas.microsoft.com/office/spreadsheetml/2017/richdata2" ref="A3:AW156">
    <sortCondition ref="A3"/>
  </sortState>
  <mergeCells count="6">
    <mergeCell ref="AQ1:AT1"/>
    <mergeCell ref="B1:F1"/>
    <mergeCell ref="K1:N1"/>
    <mergeCell ref="R1:V1"/>
    <mergeCell ref="AA1:AD1"/>
    <mergeCell ref="AH1:A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X146"/>
  <sheetViews>
    <sheetView zoomScale="80" zoomScaleNormal="80" workbookViewId="0">
      <selection activeCell="A2" sqref="A2"/>
    </sheetView>
  </sheetViews>
  <sheetFormatPr defaultRowHeight="14.4" x14ac:dyDescent="0.3"/>
  <cols>
    <col min="1" max="3" width="10.33203125" customWidth="1"/>
    <col min="4" max="4" width="10.88671875" customWidth="1"/>
    <col min="5" max="5" width="3.44140625" customWidth="1"/>
    <col min="6" max="6" width="10" customWidth="1"/>
    <col min="7" max="7" width="10.33203125" customWidth="1"/>
    <col min="8" max="8" width="10" customWidth="1"/>
    <col min="9" max="9" width="10.88671875" customWidth="1"/>
    <col min="10" max="10" width="3.109375" customWidth="1"/>
    <col min="13" max="13" width="10.109375" customWidth="1"/>
    <col min="14" max="14" width="11" customWidth="1"/>
    <col min="15" max="15" width="3.109375" customWidth="1"/>
    <col min="18" max="18" width="10.109375" customWidth="1"/>
    <col min="19" max="19" width="11" customWidth="1"/>
    <col min="20" max="20" width="2.88671875" customWidth="1"/>
    <col min="23" max="23" width="10.33203125" customWidth="1"/>
    <col min="24" max="24" width="10.5546875" customWidth="1"/>
  </cols>
  <sheetData>
    <row r="1" spans="1:24" s="2" customFormat="1" x14ac:dyDescent="0.3">
      <c r="A1" s="102" t="s">
        <v>169</v>
      </c>
      <c r="B1" s="102"/>
      <c r="C1" s="102"/>
      <c r="D1" s="102"/>
      <c r="E1" s="49"/>
      <c r="F1" s="102" t="s">
        <v>170</v>
      </c>
      <c r="G1" s="102"/>
      <c r="H1" s="102"/>
      <c r="I1" s="102"/>
      <c r="J1" s="49"/>
      <c r="K1" s="102" t="s">
        <v>171</v>
      </c>
      <c r="L1" s="102"/>
      <c r="M1" s="102"/>
      <c r="N1" s="102"/>
      <c r="O1" s="49"/>
      <c r="P1" s="102" t="s">
        <v>172</v>
      </c>
      <c r="Q1" s="102"/>
      <c r="R1" s="102"/>
      <c r="S1" s="102"/>
      <c r="T1" s="49"/>
      <c r="U1" s="102" t="s">
        <v>326</v>
      </c>
      <c r="V1" s="102"/>
      <c r="W1" s="102"/>
      <c r="X1" s="102"/>
    </row>
    <row r="2" spans="1:24" x14ac:dyDescent="0.3">
      <c r="A2" t="s">
        <v>0</v>
      </c>
      <c r="B2" t="s">
        <v>508</v>
      </c>
      <c r="C2" t="s">
        <v>509</v>
      </c>
      <c r="D2" t="s">
        <v>510</v>
      </c>
      <c r="E2" s="28"/>
      <c r="F2" t="s">
        <v>0</v>
      </c>
      <c r="G2" t="s">
        <v>508</v>
      </c>
      <c r="H2" t="s">
        <v>509</v>
      </c>
      <c r="I2" t="s">
        <v>510</v>
      </c>
      <c r="J2" s="28"/>
      <c r="K2" t="s">
        <v>0</v>
      </c>
      <c r="L2" t="s">
        <v>508</v>
      </c>
      <c r="M2" t="s">
        <v>509</v>
      </c>
      <c r="N2" t="s">
        <v>510</v>
      </c>
      <c r="O2" s="28"/>
      <c r="P2" t="s">
        <v>0</v>
      </c>
      <c r="Q2" t="s">
        <v>508</v>
      </c>
      <c r="R2" t="s">
        <v>509</v>
      </c>
      <c r="S2" t="s">
        <v>510</v>
      </c>
      <c r="T2" s="28"/>
      <c r="U2" t="s">
        <v>0</v>
      </c>
      <c r="V2" t="s">
        <v>508</v>
      </c>
      <c r="W2" t="s">
        <v>509</v>
      </c>
      <c r="X2" t="s">
        <v>510</v>
      </c>
    </row>
    <row r="3" spans="1:24" x14ac:dyDescent="0.3">
      <c r="A3" t="s">
        <v>7</v>
      </c>
      <c r="B3">
        <v>1208.8399999999999</v>
      </c>
      <c r="C3">
        <v>273644</v>
      </c>
      <c r="D3">
        <v>16.760000000000002</v>
      </c>
      <c r="E3" s="28"/>
      <c r="F3" t="s">
        <v>7</v>
      </c>
      <c r="G3">
        <v>1186.02</v>
      </c>
      <c r="H3">
        <v>192187</v>
      </c>
      <c r="I3">
        <v>19.04</v>
      </c>
      <c r="J3" s="28"/>
      <c r="K3" t="s">
        <v>7</v>
      </c>
      <c r="L3">
        <v>1157.31</v>
      </c>
      <c r="M3">
        <v>217382</v>
      </c>
      <c r="N3">
        <v>22.34</v>
      </c>
      <c r="O3" s="28"/>
      <c r="P3" t="s">
        <v>7</v>
      </c>
      <c r="Q3">
        <v>1144.0899999999999</v>
      </c>
      <c r="R3">
        <v>174412</v>
      </c>
      <c r="S3">
        <v>15.17</v>
      </c>
      <c r="T3" s="28"/>
      <c r="U3" t="s">
        <v>7</v>
      </c>
      <c r="V3">
        <v>1156.3599999999999</v>
      </c>
      <c r="W3">
        <v>266666</v>
      </c>
      <c r="X3">
        <v>22.39</v>
      </c>
    </row>
    <row r="4" spans="1:24" x14ac:dyDescent="0.3">
      <c r="A4" t="s">
        <v>8</v>
      </c>
      <c r="B4">
        <v>138.49</v>
      </c>
      <c r="C4">
        <v>595562</v>
      </c>
      <c r="D4">
        <v>24.32</v>
      </c>
      <c r="E4" s="28"/>
      <c r="F4" t="s">
        <v>8</v>
      </c>
      <c r="G4">
        <v>140.19999999999999</v>
      </c>
      <c r="H4">
        <v>804669</v>
      </c>
      <c r="I4">
        <v>30</v>
      </c>
      <c r="J4" s="28"/>
      <c r="K4" t="s">
        <v>8</v>
      </c>
      <c r="L4">
        <v>140.97999999999999</v>
      </c>
      <c r="M4">
        <v>275346</v>
      </c>
      <c r="N4">
        <v>9.59</v>
      </c>
      <c r="O4" s="28"/>
      <c r="P4" t="s">
        <v>8</v>
      </c>
      <c r="Q4">
        <v>140.55000000000001</v>
      </c>
      <c r="R4">
        <v>901880</v>
      </c>
      <c r="S4">
        <v>16.21</v>
      </c>
      <c r="T4" s="28"/>
      <c r="U4" t="s">
        <v>8</v>
      </c>
      <c r="V4">
        <v>141.11000000000001</v>
      </c>
      <c r="W4">
        <v>611539</v>
      </c>
      <c r="X4">
        <v>12.38</v>
      </c>
    </row>
    <row r="5" spans="1:24" x14ac:dyDescent="0.3">
      <c r="A5" t="s">
        <v>9</v>
      </c>
      <c r="B5">
        <v>310.11</v>
      </c>
      <c r="C5">
        <v>891323</v>
      </c>
      <c r="D5">
        <v>26</v>
      </c>
      <c r="E5" s="28"/>
      <c r="F5" t="s">
        <v>9</v>
      </c>
      <c r="G5">
        <v>318.18</v>
      </c>
      <c r="H5">
        <v>1772660</v>
      </c>
      <c r="I5">
        <v>38.51</v>
      </c>
      <c r="J5" s="28"/>
      <c r="K5" t="s">
        <v>9</v>
      </c>
      <c r="L5">
        <v>319.24</v>
      </c>
      <c r="M5">
        <v>2141452</v>
      </c>
      <c r="N5">
        <v>30.66</v>
      </c>
      <c r="O5" s="28"/>
      <c r="P5" t="s">
        <v>9</v>
      </c>
      <c r="Q5">
        <v>311.11</v>
      </c>
      <c r="R5">
        <v>3223583</v>
      </c>
      <c r="S5">
        <v>30.58</v>
      </c>
      <c r="T5" s="28"/>
      <c r="U5" t="s">
        <v>9</v>
      </c>
      <c r="V5">
        <v>296.39</v>
      </c>
      <c r="W5">
        <v>1065009</v>
      </c>
      <c r="X5">
        <v>29.37</v>
      </c>
    </row>
    <row r="6" spans="1:24" x14ac:dyDescent="0.3">
      <c r="A6" t="s">
        <v>10</v>
      </c>
      <c r="B6">
        <v>33.46</v>
      </c>
      <c r="C6">
        <v>3192369</v>
      </c>
      <c r="D6">
        <v>23.47</v>
      </c>
      <c r="E6" s="28"/>
      <c r="F6" t="s">
        <v>10</v>
      </c>
      <c r="G6">
        <v>34.18</v>
      </c>
      <c r="H6">
        <v>5859254</v>
      </c>
      <c r="I6">
        <v>24.62</v>
      </c>
      <c r="J6" s="28"/>
      <c r="K6" t="s">
        <v>10</v>
      </c>
      <c r="L6">
        <v>35.26</v>
      </c>
      <c r="M6">
        <v>6569910</v>
      </c>
      <c r="N6">
        <v>14.17</v>
      </c>
      <c r="O6" s="28"/>
      <c r="P6" t="s">
        <v>10</v>
      </c>
      <c r="Q6">
        <v>34.47</v>
      </c>
      <c r="R6">
        <v>11668255</v>
      </c>
      <c r="S6">
        <v>17.87</v>
      </c>
      <c r="T6" s="28"/>
      <c r="U6" t="s">
        <v>10</v>
      </c>
      <c r="V6">
        <v>31.39</v>
      </c>
      <c r="W6">
        <v>3403996</v>
      </c>
      <c r="X6">
        <v>21.28</v>
      </c>
    </row>
    <row r="7" spans="1:24" x14ac:dyDescent="0.3">
      <c r="A7" t="s">
        <v>11</v>
      </c>
      <c r="B7">
        <v>602.42999999999995</v>
      </c>
      <c r="C7">
        <v>228589</v>
      </c>
      <c r="D7">
        <v>5.62</v>
      </c>
      <c r="E7" s="28"/>
      <c r="F7" t="s">
        <v>11</v>
      </c>
      <c r="G7">
        <v>592.29</v>
      </c>
      <c r="H7">
        <v>260391</v>
      </c>
      <c r="I7">
        <v>8.4499999999999993</v>
      </c>
      <c r="J7" s="28"/>
      <c r="K7" t="s">
        <v>11</v>
      </c>
      <c r="L7">
        <v>564.5</v>
      </c>
      <c r="M7">
        <v>243439</v>
      </c>
      <c r="N7">
        <v>16.39</v>
      </c>
      <c r="O7" s="28"/>
      <c r="P7" t="s">
        <v>11</v>
      </c>
      <c r="Q7">
        <v>554.92999999999995</v>
      </c>
      <c r="R7">
        <v>102047</v>
      </c>
      <c r="S7">
        <v>6.19</v>
      </c>
      <c r="T7" s="28"/>
      <c r="U7" t="s">
        <v>11</v>
      </c>
      <c r="V7">
        <v>558.32000000000005</v>
      </c>
      <c r="W7">
        <v>134425</v>
      </c>
      <c r="X7">
        <v>5.82</v>
      </c>
    </row>
    <row r="8" spans="1:24" x14ac:dyDescent="0.3">
      <c r="A8" t="s">
        <v>12</v>
      </c>
      <c r="B8">
        <v>185.08</v>
      </c>
      <c r="C8">
        <v>2429612</v>
      </c>
      <c r="D8">
        <v>34.94</v>
      </c>
      <c r="E8" s="28"/>
      <c r="F8" t="s">
        <v>12</v>
      </c>
      <c r="G8">
        <v>180.99</v>
      </c>
      <c r="H8">
        <v>2102434</v>
      </c>
      <c r="I8">
        <v>41.25</v>
      </c>
      <c r="J8" s="28"/>
      <c r="K8" t="s">
        <v>12</v>
      </c>
      <c r="L8">
        <v>177.47</v>
      </c>
      <c r="M8">
        <v>1074888</v>
      </c>
      <c r="N8">
        <v>37.93</v>
      </c>
      <c r="O8" s="28"/>
      <c r="P8" t="s">
        <v>12</v>
      </c>
      <c r="Q8">
        <v>174.31</v>
      </c>
      <c r="R8">
        <v>893332</v>
      </c>
      <c r="S8">
        <v>25.43</v>
      </c>
      <c r="T8" s="28"/>
      <c r="U8" t="s">
        <v>12</v>
      </c>
      <c r="V8">
        <v>174.75</v>
      </c>
      <c r="W8">
        <v>1522628</v>
      </c>
      <c r="X8">
        <v>41.82</v>
      </c>
    </row>
    <row r="9" spans="1:24" x14ac:dyDescent="0.3">
      <c r="A9" t="s">
        <v>13</v>
      </c>
      <c r="B9">
        <v>1275.02</v>
      </c>
      <c r="C9">
        <v>171684</v>
      </c>
      <c r="D9">
        <v>22.14</v>
      </c>
      <c r="E9" s="28"/>
      <c r="F9" t="s">
        <v>13</v>
      </c>
      <c r="G9">
        <v>1293.03</v>
      </c>
      <c r="H9">
        <v>258931</v>
      </c>
      <c r="I9">
        <v>42.52</v>
      </c>
      <c r="J9" s="28"/>
      <c r="K9" t="s">
        <v>13</v>
      </c>
      <c r="L9">
        <v>1288.95</v>
      </c>
      <c r="M9">
        <v>232470</v>
      </c>
      <c r="N9">
        <v>43.69</v>
      </c>
      <c r="O9" s="28"/>
      <c r="P9" t="s">
        <v>13</v>
      </c>
      <c r="Q9">
        <v>1285.8499999999999</v>
      </c>
      <c r="R9">
        <v>313839</v>
      </c>
      <c r="S9">
        <v>32.69</v>
      </c>
      <c r="T9" s="28"/>
      <c r="U9" t="s">
        <v>13</v>
      </c>
      <c r="V9">
        <v>1305.0899999999999</v>
      </c>
      <c r="W9">
        <v>236025</v>
      </c>
      <c r="X9">
        <v>27.42</v>
      </c>
    </row>
    <row r="10" spans="1:24" x14ac:dyDescent="0.3">
      <c r="A10" t="s">
        <v>14</v>
      </c>
      <c r="B10">
        <v>91.32</v>
      </c>
      <c r="C10">
        <v>821425</v>
      </c>
      <c r="D10">
        <v>11.79</v>
      </c>
      <c r="E10" s="28"/>
      <c r="F10" t="s">
        <v>14</v>
      </c>
      <c r="G10">
        <v>91.99</v>
      </c>
      <c r="H10">
        <v>2661337</v>
      </c>
      <c r="I10">
        <v>26.99</v>
      </c>
      <c r="J10" s="28"/>
      <c r="K10" t="s">
        <v>14</v>
      </c>
      <c r="L10">
        <v>91.33</v>
      </c>
      <c r="M10">
        <v>2367016</v>
      </c>
      <c r="N10">
        <v>12.05</v>
      </c>
      <c r="O10" s="28"/>
      <c r="P10" t="s">
        <v>14</v>
      </c>
      <c r="Q10">
        <v>93.62</v>
      </c>
      <c r="R10">
        <v>1343878</v>
      </c>
      <c r="S10">
        <v>9.61</v>
      </c>
      <c r="T10" s="28"/>
      <c r="U10" t="s">
        <v>14</v>
      </c>
      <c r="V10">
        <v>91.93</v>
      </c>
      <c r="W10">
        <v>2169166</v>
      </c>
      <c r="X10">
        <v>17.649999999999999</v>
      </c>
    </row>
    <row r="11" spans="1:24" x14ac:dyDescent="0.3">
      <c r="A11" t="s">
        <v>15</v>
      </c>
      <c r="B11">
        <v>44.41</v>
      </c>
      <c r="C11">
        <v>7329867</v>
      </c>
      <c r="D11">
        <v>24.78</v>
      </c>
      <c r="E11" s="28"/>
      <c r="F11" t="s">
        <v>15</v>
      </c>
      <c r="G11">
        <v>45.3</v>
      </c>
      <c r="H11">
        <v>10400073</v>
      </c>
      <c r="I11">
        <v>24.46</v>
      </c>
      <c r="J11" s="28"/>
      <c r="K11" t="s">
        <v>15</v>
      </c>
      <c r="L11">
        <v>42.99</v>
      </c>
      <c r="M11">
        <v>7014094</v>
      </c>
      <c r="N11">
        <v>26.95</v>
      </c>
      <c r="O11" s="28"/>
      <c r="P11" t="s">
        <v>15</v>
      </c>
      <c r="Q11">
        <v>44.08</v>
      </c>
      <c r="R11">
        <v>6030907</v>
      </c>
      <c r="S11">
        <v>22.39</v>
      </c>
      <c r="T11" s="28"/>
      <c r="U11" t="s">
        <v>15</v>
      </c>
      <c r="V11">
        <v>44.01</v>
      </c>
      <c r="W11">
        <v>12452760</v>
      </c>
      <c r="X11">
        <v>29.05</v>
      </c>
    </row>
    <row r="12" spans="1:24" x14ac:dyDescent="0.3">
      <c r="A12" t="s">
        <v>16</v>
      </c>
      <c r="B12">
        <v>1603.55</v>
      </c>
      <c r="C12">
        <v>1594454</v>
      </c>
      <c r="D12">
        <v>30.64</v>
      </c>
      <c r="E12" s="28"/>
      <c r="F12" t="s">
        <v>16</v>
      </c>
      <c r="G12">
        <v>1548.95</v>
      </c>
      <c r="H12">
        <v>1355479</v>
      </c>
      <c r="I12">
        <v>35.24</v>
      </c>
      <c r="J12" s="28"/>
      <c r="K12" t="s">
        <v>16</v>
      </c>
      <c r="L12">
        <v>1501.71</v>
      </c>
      <c r="M12">
        <v>906342</v>
      </c>
      <c r="N12">
        <v>44.05</v>
      </c>
      <c r="O12" s="28"/>
      <c r="P12" t="s">
        <v>16</v>
      </c>
      <c r="Q12">
        <v>1501.44</v>
      </c>
      <c r="R12">
        <v>1283839</v>
      </c>
      <c r="S12">
        <v>40.57</v>
      </c>
      <c r="T12" s="28"/>
      <c r="U12" t="s">
        <v>16</v>
      </c>
      <c r="V12">
        <v>1512.52</v>
      </c>
      <c r="W12">
        <v>1004577</v>
      </c>
      <c r="X12">
        <v>34.979999999999997</v>
      </c>
    </row>
    <row r="13" spans="1:24" x14ac:dyDescent="0.3">
      <c r="A13" t="s">
        <v>17</v>
      </c>
      <c r="B13">
        <v>724.03</v>
      </c>
      <c r="C13">
        <v>782719</v>
      </c>
      <c r="D13">
        <v>15.39</v>
      </c>
      <c r="E13" s="28"/>
      <c r="F13" t="s">
        <v>17</v>
      </c>
      <c r="G13">
        <v>713.99</v>
      </c>
      <c r="H13">
        <v>1358870</v>
      </c>
      <c r="I13">
        <v>16.440000000000001</v>
      </c>
      <c r="J13" s="28"/>
      <c r="K13" t="s">
        <v>17</v>
      </c>
      <c r="L13">
        <v>688.56</v>
      </c>
      <c r="M13">
        <v>1639929</v>
      </c>
      <c r="N13">
        <v>18.670000000000002</v>
      </c>
      <c r="O13" s="28"/>
      <c r="P13" t="s">
        <v>17</v>
      </c>
      <c r="Q13">
        <v>666.4</v>
      </c>
      <c r="R13">
        <v>463688</v>
      </c>
      <c r="S13">
        <v>10.41</v>
      </c>
      <c r="T13" s="28"/>
      <c r="U13" t="s">
        <v>17</v>
      </c>
      <c r="V13">
        <v>669.57</v>
      </c>
      <c r="W13">
        <v>899534</v>
      </c>
      <c r="X13">
        <v>16</v>
      </c>
    </row>
    <row r="14" spans="1:24" x14ac:dyDescent="0.3">
      <c r="A14" t="s">
        <v>18</v>
      </c>
      <c r="B14">
        <v>342.8</v>
      </c>
      <c r="C14">
        <v>15450047</v>
      </c>
      <c r="D14">
        <v>31.94</v>
      </c>
      <c r="E14" s="28"/>
      <c r="F14" t="s">
        <v>18</v>
      </c>
      <c r="G14">
        <v>362.97</v>
      </c>
      <c r="H14">
        <v>5003550</v>
      </c>
      <c r="I14">
        <v>20.18</v>
      </c>
      <c r="J14" s="28"/>
      <c r="K14" t="s">
        <v>18</v>
      </c>
      <c r="L14">
        <v>357.71</v>
      </c>
      <c r="M14">
        <v>7237593</v>
      </c>
      <c r="N14">
        <v>23.56</v>
      </c>
      <c r="O14" s="28"/>
      <c r="P14" t="s">
        <v>18</v>
      </c>
      <c r="Q14">
        <v>361.09</v>
      </c>
      <c r="R14">
        <v>10124240</v>
      </c>
      <c r="S14">
        <v>23.61</v>
      </c>
      <c r="T14" s="28"/>
      <c r="U14" t="s">
        <v>18</v>
      </c>
      <c r="V14">
        <v>364.05</v>
      </c>
      <c r="W14">
        <v>15105883</v>
      </c>
      <c r="X14">
        <v>31.56</v>
      </c>
    </row>
    <row r="15" spans="1:24" x14ac:dyDescent="0.3">
      <c r="A15" t="s">
        <v>19</v>
      </c>
      <c r="B15">
        <v>2579.4699999999998</v>
      </c>
      <c r="C15">
        <v>440828</v>
      </c>
      <c r="D15">
        <v>33.19</v>
      </c>
      <c r="E15" s="28"/>
      <c r="F15" t="s">
        <v>19</v>
      </c>
      <c r="G15">
        <v>2663.3</v>
      </c>
      <c r="H15">
        <v>459518</v>
      </c>
      <c r="I15">
        <v>13.2</v>
      </c>
      <c r="J15" s="28"/>
      <c r="K15" t="s">
        <v>19</v>
      </c>
      <c r="L15">
        <v>2530.42</v>
      </c>
      <c r="M15">
        <v>269784</v>
      </c>
      <c r="N15">
        <v>28.47</v>
      </c>
      <c r="O15" s="28"/>
      <c r="P15" t="s">
        <v>19</v>
      </c>
      <c r="Q15">
        <v>2512.3200000000002</v>
      </c>
      <c r="R15">
        <v>117565</v>
      </c>
      <c r="S15">
        <v>18.32</v>
      </c>
      <c r="T15" s="28"/>
      <c r="U15" t="s">
        <v>19</v>
      </c>
      <c r="V15">
        <v>2527.46</v>
      </c>
      <c r="W15">
        <v>317860</v>
      </c>
      <c r="X15">
        <v>27.1</v>
      </c>
    </row>
    <row r="16" spans="1:24" x14ac:dyDescent="0.3">
      <c r="A16" t="s">
        <v>20</v>
      </c>
      <c r="B16">
        <v>4299.75</v>
      </c>
      <c r="C16">
        <v>486592</v>
      </c>
      <c r="D16">
        <v>17.86</v>
      </c>
      <c r="E16" s="28"/>
      <c r="F16" t="s">
        <v>20</v>
      </c>
      <c r="G16">
        <v>4635.57</v>
      </c>
      <c r="H16">
        <v>196752</v>
      </c>
      <c r="I16">
        <v>18.010000000000002</v>
      </c>
      <c r="J16" s="28"/>
      <c r="K16" t="s">
        <v>20</v>
      </c>
      <c r="L16">
        <v>4625.62</v>
      </c>
      <c r="M16">
        <v>94064</v>
      </c>
      <c r="N16">
        <v>16.14</v>
      </c>
      <c r="O16" s="28"/>
      <c r="P16" t="s">
        <v>20</v>
      </c>
      <c r="Q16">
        <v>4522.24</v>
      </c>
      <c r="R16">
        <v>60242</v>
      </c>
      <c r="S16">
        <v>10.49</v>
      </c>
      <c r="T16" s="28"/>
      <c r="U16" t="s">
        <v>20</v>
      </c>
      <c r="V16">
        <v>4527.04</v>
      </c>
      <c r="W16">
        <v>140779</v>
      </c>
      <c r="X16">
        <v>21.76</v>
      </c>
    </row>
    <row r="17" spans="1:24" x14ac:dyDescent="0.3">
      <c r="A17" t="s">
        <v>21</v>
      </c>
      <c r="B17">
        <v>1910.85</v>
      </c>
      <c r="C17">
        <v>3491621</v>
      </c>
      <c r="D17">
        <v>21.56</v>
      </c>
      <c r="E17" s="28"/>
      <c r="F17" t="s">
        <v>21</v>
      </c>
      <c r="G17">
        <v>2029.08</v>
      </c>
      <c r="H17">
        <v>1703040</v>
      </c>
      <c r="I17">
        <v>17.239999999999998</v>
      </c>
      <c r="J17" s="28"/>
      <c r="K17" t="s">
        <v>21</v>
      </c>
      <c r="L17">
        <v>1993.85</v>
      </c>
      <c r="M17">
        <v>1740507</v>
      </c>
      <c r="N17">
        <v>10.67</v>
      </c>
      <c r="O17" s="28"/>
      <c r="P17" t="s">
        <v>21</v>
      </c>
      <c r="Q17">
        <v>1965.76</v>
      </c>
      <c r="R17">
        <v>1069267</v>
      </c>
      <c r="S17">
        <v>11.36</v>
      </c>
      <c r="T17" s="28"/>
      <c r="U17" t="s">
        <v>21</v>
      </c>
      <c r="V17">
        <v>1971.27</v>
      </c>
      <c r="W17">
        <v>2868376</v>
      </c>
      <c r="X17">
        <v>26.51</v>
      </c>
    </row>
    <row r="18" spans="1:24" x14ac:dyDescent="0.3">
      <c r="A18" t="s">
        <v>22</v>
      </c>
      <c r="B18">
        <v>989.97</v>
      </c>
      <c r="C18">
        <v>178981</v>
      </c>
      <c r="D18">
        <v>22.82</v>
      </c>
      <c r="E18" s="28"/>
      <c r="F18" t="s">
        <v>22</v>
      </c>
      <c r="G18">
        <v>992.68</v>
      </c>
      <c r="H18">
        <v>384301</v>
      </c>
      <c r="I18">
        <v>28.82</v>
      </c>
      <c r="J18" s="28"/>
      <c r="K18" t="s">
        <v>22</v>
      </c>
      <c r="L18">
        <v>960.31</v>
      </c>
      <c r="M18">
        <v>146212</v>
      </c>
      <c r="N18">
        <v>21.96</v>
      </c>
      <c r="O18" s="28"/>
      <c r="P18" t="s">
        <v>22</v>
      </c>
      <c r="Q18">
        <v>946.1</v>
      </c>
      <c r="R18">
        <v>66540</v>
      </c>
      <c r="S18">
        <v>11.39</v>
      </c>
      <c r="T18" s="28"/>
      <c r="U18" t="s">
        <v>22</v>
      </c>
      <c r="V18">
        <v>935.41</v>
      </c>
      <c r="W18">
        <v>93656</v>
      </c>
      <c r="X18">
        <v>13.2</v>
      </c>
    </row>
    <row r="19" spans="1:24" x14ac:dyDescent="0.3">
      <c r="A19" t="s">
        <v>615</v>
      </c>
      <c r="B19">
        <v>201.35</v>
      </c>
      <c r="C19">
        <v>7670871</v>
      </c>
      <c r="D19">
        <v>28.47</v>
      </c>
      <c r="E19" s="28"/>
      <c r="F19" t="s">
        <v>615</v>
      </c>
      <c r="G19">
        <v>215.2</v>
      </c>
      <c r="H19">
        <v>2526136</v>
      </c>
      <c r="I19">
        <v>24.7</v>
      </c>
      <c r="J19" s="28"/>
      <c r="K19" t="s">
        <v>615</v>
      </c>
      <c r="L19">
        <v>219.44</v>
      </c>
      <c r="M19">
        <v>1871359</v>
      </c>
      <c r="N19">
        <v>17.27</v>
      </c>
      <c r="O19" s="28"/>
      <c r="P19" t="s">
        <v>615</v>
      </c>
      <c r="Q19">
        <v>223.98</v>
      </c>
      <c r="R19">
        <v>2446219</v>
      </c>
      <c r="S19">
        <v>14.91</v>
      </c>
      <c r="T19" s="28"/>
      <c r="U19" t="s">
        <v>615</v>
      </c>
      <c r="V19">
        <v>229.43</v>
      </c>
      <c r="W19">
        <v>3347145</v>
      </c>
      <c r="X19">
        <v>24.67</v>
      </c>
    </row>
    <row r="20" spans="1:24" x14ac:dyDescent="0.3">
      <c r="A20" t="s">
        <v>23</v>
      </c>
      <c r="B20">
        <v>37.909999999999997</v>
      </c>
      <c r="C20">
        <v>6483716</v>
      </c>
      <c r="D20">
        <v>12.47</v>
      </c>
      <c r="E20" s="28"/>
      <c r="F20" t="s">
        <v>23</v>
      </c>
      <c r="G20">
        <v>38.17</v>
      </c>
      <c r="H20">
        <v>6573613</v>
      </c>
      <c r="I20">
        <v>12.31</v>
      </c>
      <c r="J20" s="28"/>
      <c r="K20" t="s">
        <v>23</v>
      </c>
      <c r="L20">
        <v>36.619999999999997</v>
      </c>
      <c r="M20">
        <v>5226074</v>
      </c>
      <c r="N20">
        <v>18.28</v>
      </c>
      <c r="O20" s="28"/>
      <c r="P20" t="s">
        <v>23</v>
      </c>
      <c r="Q20">
        <v>37.6</v>
      </c>
      <c r="R20">
        <v>9798826</v>
      </c>
      <c r="S20">
        <v>22.47</v>
      </c>
      <c r="T20" s="28"/>
      <c r="U20" t="s">
        <v>23</v>
      </c>
      <c r="V20">
        <v>39.159999999999997</v>
      </c>
      <c r="W20">
        <v>8755418</v>
      </c>
      <c r="X20">
        <v>24.77</v>
      </c>
    </row>
    <row r="21" spans="1:24" x14ac:dyDescent="0.3">
      <c r="A21" t="s">
        <v>24</v>
      </c>
      <c r="B21">
        <v>1291.4000000000001</v>
      </c>
      <c r="C21">
        <v>223982</v>
      </c>
      <c r="D21">
        <v>21.62</v>
      </c>
      <c r="E21" s="28"/>
      <c r="F21" t="s">
        <v>24</v>
      </c>
      <c r="G21">
        <v>1318.63</v>
      </c>
      <c r="H21">
        <v>182352</v>
      </c>
      <c r="I21">
        <v>22.62</v>
      </c>
      <c r="J21" s="28"/>
      <c r="K21" t="s">
        <v>24</v>
      </c>
      <c r="L21">
        <v>1306.05</v>
      </c>
      <c r="M21">
        <v>63437</v>
      </c>
      <c r="N21">
        <v>8.09</v>
      </c>
      <c r="O21" s="28"/>
      <c r="P21" t="s">
        <v>24</v>
      </c>
      <c r="Q21">
        <v>1290.3699999999999</v>
      </c>
      <c r="R21">
        <v>232971</v>
      </c>
      <c r="S21">
        <v>18.95</v>
      </c>
      <c r="T21" s="28"/>
      <c r="U21" t="s">
        <v>24</v>
      </c>
      <c r="V21">
        <v>1290.72</v>
      </c>
      <c r="W21">
        <v>179895</v>
      </c>
      <c r="X21">
        <v>14.21</v>
      </c>
    </row>
    <row r="22" spans="1:24" x14ac:dyDescent="0.3">
      <c r="A22" t="s">
        <v>25</v>
      </c>
      <c r="B22">
        <v>62.6</v>
      </c>
      <c r="C22">
        <v>4315815</v>
      </c>
      <c r="D22">
        <v>37.6</v>
      </c>
      <c r="E22" s="28"/>
      <c r="F22" t="s">
        <v>25</v>
      </c>
      <c r="G22">
        <v>64.08</v>
      </c>
      <c r="H22">
        <v>5052372</v>
      </c>
      <c r="I22">
        <v>24.79</v>
      </c>
      <c r="J22" s="28"/>
      <c r="K22" t="s">
        <v>25</v>
      </c>
      <c r="L22">
        <v>63.06</v>
      </c>
      <c r="M22">
        <v>4379753</v>
      </c>
      <c r="N22">
        <v>26.17</v>
      </c>
      <c r="O22" s="28"/>
      <c r="P22" t="s">
        <v>25</v>
      </c>
      <c r="Q22">
        <v>63.69</v>
      </c>
      <c r="R22">
        <v>6235259</v>
      </c>
      <c r="S22">
        <v>29.56</v>
      </c>
      <c r="T22" s="28"/>
      <c r="U22" t="s">
        <v>25</v>
      </c>
      <c r="V22">
        <v>67.25</v>
      </c>
      <c r="W22">
        <v>11989986</v>
      </c>
      <c r="X22">
        <v>27.95</v>
      </c>
    </row>
    <row r="23" spans="1:24" x14ac:dyDescent="0.3">
      <c r="A23" t="s">
        <v>26</v>
      </c>
      <c r="B23">
        <v>461.51</v>
      </c>
      <c r="C23">
        <v>346456</v>
      </c>
      <c r="D23">
        <v>16.87</v>
      </c>
      <c r="E23" s="28"/>
      <c r="F23" t="s">
        <v>26</v>
      </c>
      <c r="G23">
        <v>457.46</v>
      </c>
      <c r="H23">
        <v>559937</v>
      </c>
      <c r="I23">
        <v>29.39</v>
      </c>
      <c r="J23" s="28"/>
      <c r="K23" t="s">
        <v>26</v>
      </c>
      <c r="L23">
        <v>437.01</v>
      </c>
      <c r="M23">
        <v>283712</v>
      </c>
      <c r="N23">
        <v>16.329999999999998</v>
      </c>
      <c r="O23" s="28"/>
      <c r="P23" t="s">
        <v>26</v>
      </c>
      <c r="Q23">
        <v>440.32</v>
      </c>
      <c r="R23">
        <v>309389</v>
      </c>
      <c r="S23">
        <v>19.170000000000002</v>
      </c>
      <c r="T23" s="28"/>
      <c r="U23" t="s">
        <v>26</v>
      </c>
      <c r="V23">
        <v>443.72</v>
      </c>
      <c r="W23">
        <v>170112</v>
      </c>
      <c r="X23">
        <v>21.15</v>
      </c>
    </row>
    <row r="24" spans="1:24" x14ac:dyDescent="0.3">
      <c r="A24" t="s">
        <v>27</v>
      </c>
      <c r="B24">
        <v>284.64</v>
      </c>
      <c r="C24">
        <v>893665</v>
      </c>
      <c r="D24">
        <v>26.62</v>
      </c>
      <c r="E24" s="28"/>
      <c r="F24" t="s">
        <v>27</v>
      </c>
      <c r="G24">
        <v>289.33</v>
      </c>
      <c r="H24">
        <v>713526</v>
      </c>
      <c r="I24">
        <v>18.559999999999999</v>
      </c>
      <c r="J24" s="28"/>
      <c r="K24" t="s">
        <v>27</v>
      </c>
      <c r="L24">
        <v>277.26</v>
      </c>
      <c r="M24">
        <v>454988</v>
      </c>
      <c r="N24">
        <v>18.100000000000001</v>
      </c>
      <c r="O24" s="28"/>
      <c r="P24" t="s">
        <v>27</v>
      </c>
      <c r="Q24">
        <v>275.35000000000002</v>
      </c>
      <c r="R24">
        <v>230637</v>
      </c>
      <c r="S24">
        <v>8.7899999999999991</v>
      </c>
      <c r="T24" s="28"/>
      <c r="U24" t="s">
        <v>27</v>
      </c>
      <c r="V24">
        <v>274.82</v>
      </c>
      <c r="W24">
        <v>745945</v>
      </c>
      <c r="X24">
        <v>13.95</v>
      </c>
    </row>
    <row r="25" spans="1:24" x14ac:dyDescent="0.3">
      <c r="A25" t="s">
        <v>28</v>
      </c>
      <c r="B25">
        <v>592.03</v>
      </c>
      <c r="C25">
        <v>3254632</v>
      </c>
      <c r="D25">
        <v>28.51</v>
      </c>
      <c r="E25" s="28"/>
      <c r="F25" t="s">
        <v>28</v>
      </c>
      <c r="G25">
        <v>595.20000000000005</v>
      </c>
      <c r="H25">
        <v>4897160</v>
      </c>
      <c r="I25">
        <v>24.13</v>
      </c>
      <c r="J25" s="28"/>
      <c r="K25" t="s">
        <v>28</v>
      </c>
      <c r="L25">
        <v>598.16</v>
      </c>
      <c r="M25">
        <v>7379615</v>
      </c>
      <c r="N25">
        <v>20.65</v>
      </c>
      <c r="O25" s="28"/>
      <c r="P25" t="s">
        <v>28</v>
      </c>
      <c r="Q25">
        <v>583.58000000000004</v>
      </c>
      <c r="R25">
        <v>13852628</v>
      </c>
      <c r="S25">
        <v>19.260000000000002</v>
      </c>
      <c r="T25" s="28"/>
      <c r="U25" t="s">
        <v>28</v>
      </c>
      <c r="V25">
        <v>548.01</v>
      </c>
      <c r="W25">
        <v>6745077</v>
      </c>
      <c r="X25">
        <v>31.25</v>
      </c>
    </row>
    <row r="26" spans="1:24" x14ac:dyDescent="0.3">
      <c r="A26" t="s">
        <v>29</v>
      </c>
      <c r="B26">
        <v>24.69</v>
      </c>
      <c r="C26">
        <v>11541377</v>
      </c>
      <c r="D26">
        <v>26.24</v>
      </c>
      <c r="E26" s="28"/>
      <c r="F26" t="s">
        <v>29</v>
      </c>
      <c r="G26">
        <v>25.81</v>
      </c>
      <c r="H26">
        <v>8959801</v>
      </c>
      <c r="I26">
        <v>21.24</v>
      </c>
      <c r="J26" s="28"/>
      <c r="K26" t="s">
        <v>29</v>
      </c>
      <c r="L26">
        <v>26.04</v>
      </c>
      <c r="M26">
        <v>9627660</v>
      </c>
      <c r="N26">
        <v>16.16</v>
      </c>
      <c r="O26" s="28"/>
      <c r="P26" t="s">
        <v>29</v>
      </c>
      <c r="Q26">
        <v>25.89</v>
      </c>
      <c r="R26">
        <v>7239797</v>
      </c>
      <c r="S26">
        <v>14.42</v>
      </c>
      <c r="T26" s="28"/>
      <c r="U26" t="s">
        <v>29</v>
      </c>
      <c r="V26">
        <v>26.59</v>
      </c>
      <c r="W26">
        <v>18665388</v>
      </c>
      <c r="X26">
        <v>20.57</v>
      </c>
    </row>
    <row r="27" spans="1:24" x14ac:dyDescent="0.3">
      <c r="A27" t="s">
        <v>30</v>
      </c>
      <c r="B27">
        <v>352.46</v>
      </c>
      <c r="C27">
        <v>1423107</v>
      </c>
      <c r="D27">
        <v>28.66</v>
      </c>
      <c r="E27" s="28"/>
      <c r="F27" t="s">
        <v>30</v>
      </c>
      <c r="G27">
        <v>353.73</v>
      </c>
      <c r="H27">
        <v>3084515</v>
      </c>
      <c r="I27">
        <v>31.24</v>
      </c>
      <c r="J27" s="28"/>
      <c r="K27" t="s">
        <v>30</v>
      </c>
      <c r="L27">
        <v>341.98</v>
      </c>
      <c r="M27">
        <v>2005967</v>
      </c>
      <c r="N27">
        <v>26.75</v>
      </c>
      <c r="O27" s="28"/>
      <c r="P27" t="s">
        <v>30</v>
      </c>
      <c r="Q27">
        <v>334.45</v>
      </c>
      <c r="R27">
        <v>2019697</v>
      </c>
      <c r="S27">
        <v>24.92</v>
      </c>
      <c r="T27" s="28"/>
      <c r="U27" t="s">
        <v>30</v>
      </c>
      <c r="V27">
        <v>331.81</v>
      </c>
      <c r="W27">
        <v>2051425</v>
      </c>
      <c r="X27">
        <v>17.170000000000002</v>
      </c>
    </row>
    <row r="28" spans="1:24" x14ac:dyDescent="0.3">
      <c r="A28" t="s">
        <v>31</v>
      </c>
      <c r="B28">
        <v>9419.7199999999993</v>
      </c>
      <c r="C28">
        <v>13466</v>
      </c>
      <c r="D28">
        <v>13.17</v>
      </c>
      <c r="E28" s="28"/>
      <c r="F28" t="s">
        <v>31</v>
      </c>
      <c r="G28">
        <v>9341.7099999999991</v>
      </c>
      <c r="H28">
        <v>9137</v>
      </c>
      <c r="I28">
        <v>31.09</v>
      </c>
      <c r="J28" s="28"/>
      <c r="K28" t="s">
        <v>31</v>
      </c>
      <c r="L28">
        <v>9201.8799999999992</v>
      </c>
      <c r="M28">
        <v>7885</v>
      </c>
      <c r="N28">
        <v>32.369999999999997</v>
      </c>
      <c r="O28" s="28"/>
      <c r="P28" t="s">
        <v>31</v>
      </c>
      <c r="Q28">
        <v>9207.82</v>
      </c>
      <c r="R28">
        <v>6571</v>
      </c>
      <c r="S28">
        <v>26.48</v>
      </c>
      <c r="T28" s="28"/>
      <c r="U28" t="s">
        <v>31</v>
      </c>
      <c r="V28">
        <v>9235.2000000000007</v>
      </c>
      <c r="W28">
        <v>15962</v>
      </c>
      <c r="X28">
        <v>38.99</v>
      </c>
    </row>
    <row r="29" spans="1:24" x14ac:dyDescent="0.3">
      <c r="A29" t="s">
        <v>32</v>
      </c>
      <c r="B29">
        <v>316.49</v>
      </c>
      <c r="C29">
        <v>2072938</v>
      </c>
      <c r="D29">
        <v>24.28</v>
      </c>
      <c r="E29" s="28"/>
      <c r="F29" t="s">
        <v>32</v>
      </c>
      <c r="G29">
        <v>310.06</v>
      </c>
      <c r="H29">
        <v>965228</v>
      </c>
      <c r="I29">
        <v>12.93</v>
      </c>
      <c r="J29" s="28"/>
      <c r="K29" t="s">
        <v>32</v>
      </c>
      <c r="L29">
        <v>305.20999999999998</v>
      </c>
      <c r="M29">
        <v>1573578</v>
      </c>
      <c r="N29">
        <v>18.149999999999999</v>
      </c>
      <c r="O29" s="28"/>
      <c r="P29" t="s">
        <v>32</v>
      </c>
      <c r="Q29">
        <v>296.81</v>
      </c>
      <c r="R29">
        <v>1406765</v>
      </c>
      <c r="S29">
        <v>23.36</v>
      </c>
      <c r="T29" s="28"/>
      <c r="U29" t="s">
        <v>32</v>
      </c>
      <c r="V29">
        <v>302.56</v>
      </c>
      <c r="W29">
        <v>2902706</v>
      </c>
      <c r="X29">
        <v>28.49</v>
      </c>
    </row>
    <row r="30" spans="1:24" x14ac:dyDescent="0.3">
      <c r="A30" t="s">
        <v>33</v>
      </c>
      <c r="B30">
        <v>3141.12</v>
      </c>
      <c r="C30">
        <v>271948</v>
      </c>
      <c r="D30">
        <v>43.13</v>
      </c>
      <c r="E30" s="28"/>
      <c r="F30" t="s">
        <v>33</v>
      </c>
      <c r="G30">
        <v>3123.02</v>
      </c>
      <c r="H30">
        <v>257519</v>
      </c>
      <c r="I30">
        <v>44.84</v>
      </c>
      <c r="J30" s="28"/>
      <c r="K30" t="s">
        <v>33</v>
      </c>
      <c r="L30">
        <v>3137.14</v>
      </c>
      <c r="M30">
        <v>145512</v>
      </c>
      <c r="N30">
        <v>33.130000000000003</v>
      </c>
      <c r="O30" s="28"/>
      <c r="P30" t="s">
        <v>33</v>
      </c>
      <c r="Q30">
        <v>3109.62</v>
      </c>
      <c r="R30">
        <v>147483</v>
      </c>
      <c r="S30">
        <v>27.45</v>
      </c>
      <c r="T30" s="28"/>
      <c r="U30" t="s">
        <v>33</v>
      </c>
      <c r="V30">
        <v>3129.62</v>
      </c>
      <c r="W30">
        <v>186699</v>
      </c>
      <c r="X30">
        <v>25.56</v>
      </c>
    </row>
    <row r="31" spans="1:24" x14ac:dyDescent="0.3">
      <c r="A31" t="s">
        <v>34</v>
      </c>
      <c r="B31">
        <v>346.72</v>
      </c>
      <c r="C31">
        <v>825238</v>
      </c>
      <c r="D31">
        <v>17.010000000000002</v>
      </c>
      <c r="E31" s="28"/>
      <c r="F31" t="s">
        <v>34</v>
      </c>
      <c r="G31">
        <v>347.76</v>
      </c>
      <c r="H31">
        <v>1577834</v>
      </c>
      <c r="I31">
        <v>15.47</v>
      </c>
      <c r="J31" s="28"/>
      <c r="K31" t="s">
        <v>34</v>
      </c>
      <c r="L31">
        <v>332.94</v>
      </c>
      <c r="M31">
        <v>766300</v>
      </c>
      <c r="N31">
        <v>23.2</v>
      </c>
      <c r="O31" s="28"/>
      <c r="P31" t="s">
        <v>34</v>
      </c>
      <c r="Q31">
        <v>326.8</v>
      </c>
      <c r="R31">
        <v>515391</v>
      </c>
      <c r="S31">
        <v>18.579999999999998</v>
      </c>
      <c r="T31" s="28"/>
      <c r="U31" t="s">
        <v>34</v>
      </c>
      <c r="V31">
        <v>328.32</v>
      </c>
      <c r="W31">
        <v>587840</v>
      </c>
      <c r="X31">
        <v>19.04</v>
      </c>
    </row>
    <row r="32" spans="1:24" x14ac:dyDescent="0.3">
      <c r="A32" t="s">
        <v>35</v>
      </c>
      <c r="B32">
        <v>77.88</v>
      </c>
      <c r="C32">
        <v>890341</v>
      </c>
      <c r="D32">
        <v>7.17</v>
      </c>
      <c r="E32" s="28"/>
      <c r="F32" t="s">
        <v>35</v>
      </c>
      <c r="G32">
        <v>78.97</v>
      </c>
      <c r="H32">
        <v>946891</v>
      </c>
      <c r="I32">
        <v>8.6300000000000008</v>
      </c>
      <c r="J32" s="28"/>
      <c r="K32" t="s">
        <v>35</v>
      </c>
      <c r="L32">
        <v>76.91</v>
      </c>
      <c r="M32">
        <v>892916</v>
      </c>
      <c r="N32">
        <v>10.58</v>
      </c>
      <c r="O32" s="28"/>
      <c r="P32" t="s">
        <v>35</v>
      </c>
      <c r="Q32">
        <v>77.459999999999994</v>
      </c>
      <c r="R32">
        <v>1295656</v>
      </c>
      <c r="S32">
        <v>12.81</v>
      </c>
      <c r="T32" s="28"/>
      <c r="U32" t="s">
        <v>35</v>
      </c>
      <c r="V32">
        <v>78.650000000000006</v>
      </c>
      <c r="W32">
        <v>2661769</v>
      </c>
      <c r="X32">
        <v>19.850000000000001</v>
      </c>
    </row>
    <row r="33" spans="1:24" x14ac:dyDescent="0.3">
      <c r="A33" t="s">
        <v>36</v>
      </c>
      <c r="B33">
        <v>270.75</v>
      </c>
      <c r="C33">
        <v>392030</v>
      </c>
      <c r="D33">
        <v>21.52</v>
      </c>
      <c r="E33" s="28"/>
      <c r="F33" t="s">
        <v>36</v>
      </c>
      <c r="G33">
        <v>266.05</v>
      </c>
      <c r="H33">
        <v>168071</v>
      </c>
      <c r="I33">
        <v>12.91</v>
      </c>
      <c r="J33" s="28"/>
      <c r="K33" t="s">
        <v>36</v>
      </c>
      <c r="L33">
        <v>261.01</v>
      </c>
      <c r="M33">
        <v>85149</v>
      </c>
      <c r="N33">
        <v>9.25</v>
      </c>
      <c r="O33" s="28"/>
      <c r="P33" t="s">
        <v>36</v>
      </c>
      <c r="Q33">
        <v>261.17</v>
      </c>
      <c r="R33">
        <v>230866</v>
      </c>
      <c r="S33">
        <v>14.33</v>
      </c>
      <c r="T33" s="28"/>
      <c r="U33" t="s">
        <v>36</v>
      </c>
      <c r="V33">
        <v>260.52</v>
      </c>
      <c r="W33">
        <v>272876</v>
      </c>
      <c r="X33">
        <v>14.5</v>
      </c>
    </row>
    <row r="34" spans="1:24" x14ac:dyDescent="0.3">
      <c r="A34" t="s">
        <v>37</v>
      </c>
      <c r="B34">
        <v>563.11</v>
      </c>
      <c r="C34">
        <v>135137</v>
      </c>
      <c r="D34">
        <v>18.13</v>
      </c>
      <c r="E34" s="28"/>
      <c r="F34" t="s">
        <v>37</v>
      </c>
      <c r="G34">
        <v>575.1</v>
      </c>
      <c r="H34">
        <v>45386</v>
      </c>
      <c r="I34">
        <v>11.94</v>
      </c>
      <c r="J34" s="28"/>
      <c r="K34" t="s">
        <v>37</v>
      </c>
      <c r="L34">
        <v>581.51</v>
      </c>
      <c r="M34">
        <v>35077</v>
      </c>
      <c r="N34">
        <v>9.99</v>
      </c>
      <c r="O34" s="28"/>
      <c r="P34" t="s">
        <v>37</v>
      </c>
      <c r="Q34">
        <v>580.09</v>
      </c>
      <c r="R34">
        <v>171578</v>
      </c>
      <c r="S34">
        <v>24.18</v>
      </c>
      <c r="T34" s="28"/>
      <c r="U34" t="s">
        <v>37</v>
      </c>
      <c r="V34">
        <v>569.11</v>
      </c>
      <c r="W34">
        <v>45425</v>
      </c>
      <c r="X34">
        <v>5.32</v>
      </c>
    </row>
    <row r="35" spans="1:24" x14ac:dyDescent="0.3">
      <c r="A35" t="s">
        <v>38</v>
      </c>
      <c r="B35">
        <v>125.35</v>
      </c>
      <c r="C35">
        <v>5641076</v>
      </c>
      <c r="D35">
        <v>28.46</v>
      </c>
      <c r="E35" s="28"/>
      <c r="F35" t="s">
        <v>38</v>
      </c>
      <c r="G35">
        <v>133.55000000000001</v>
      </c>
      <c r="H35">
        <v>2375998</v>
      </c>
      <c r="I35">
        <v>18.38</v>
      </c>
      <c r="J35" s="28"/>
      <c r="K35" t="s">
        <v>38</v>
      </c>
      <c r="L35">
        <v>131.19999999999999</v>
      </c>
      <c r="M35">
        <v>1758840</v>
      </c>
      <c r="N35">
        <v>15.04</v>
      </c>
      <c r="O35" s="28"/>
      <c r="P35" t="s">
        <v>38</v>
      </c>
      <c r="Q35">
        <v>129.07</v>
      </c>
      <c r="R35">
        <v>1385993</v>
      </c>
      <c r="S35">
        <v>11.33</v>
      </c>
      <c r="T35" s="28"/>
      <c r="U35" t="s">
        <v>38</v>
      </c>
      <c r="V35">
        <v>131.44999999999999</v>
      </c>
      <c r="W35">
        <v>6176501</v>
      </c>
      <c r="X35">
        <v>33.18</v>
      </c>
    </row>
    <row r="36" spans="1:24" x14ac:dyDescent="0.3">
      <c r="A36" t="s">
        <v>39</v>
      </c>
      <c r="B36">
        <v>627.89</v>
      </c>
      <c r="C36">
        <v>2106119</v>
      </c>
      <c r="D36">
        <v>19.37</v>
      </c>
      <c r="E36" s="28"/>
      <c r="F36" t="s">
        <v>39</v>
      </c>
      <c r="G36">
        <v>619.16999999999996</v>
      </c>
      <c r="H36">
        <v>1469214</v>
      </c>
      <c r="I36">
        <v>18.559999999999999</v>
      </c>
      <c r="J36" s="28"/>
      <c r="K36" t="s">
        <v>39</v>
      </c>
      <c r="L36">
        <v>612.16</v>
      </c>
      <c r="M36">
        <v>2440228</v>
      </c>
      <c r="N36">
        <v>18.16</v>
      </c>
      <c r="O36" s="28"/>
      <c r="P36" t="s">
        <v>39</v>
      </c>
      <c r="Q36">
        <v>599.39</v>
      </c>
      <c r="R36">
        <v>1201031</v>
      </c>
      <c r="S36">
        <v>10.97</v>
      </c>
      <c r="T36" s="28"/>
      <c r="U36" t="s">
        <v>39</v>
      </c>
      <c r="V36">
        <v>590.79999999999995</v>
      </c>
      <c r="W36">
        <v>3994819</v>
      </c>
      <c r="X36">
        <v>17.45</v>
      </c>
    </row>
    <row r="37" spans="1:24" x14ac:dyDescent="0.3">
      <c r="A37" t="s">
        <v>40</v>
      </c>
      <c r="B37">
        <v>124.27</v>
      </c>
      <c r="C37">
        <v>2289302</v>
      </c>
      <c r="D37">
        <v>32.11</v>
      </c>
      <c r="E37" s="28"/>
      <c r="F37" t="s">
        <v>40</v>
      </c>
      <c r="G37">
        <v>124.68</v>
      </c>
      <c r="H37">
        <v>1940389</v>
      </c>
      <c r="I37">
        <v>31.36</v>
      </c>
      <c r="J37" s="28"/>
      <c r="K37" t="s">
        <v>40</v>
      </c>
      <c r="L37">
        <v>123.51</v>
      </c>
      <c r="M37">
        <v>3704760</v>
      </c>
      <c r="N37">
        <v>45.81</v>
      </c>
      <c r="O37" s="28"/>
      <c r="P37" t="s">
        <v>40</v>
      </c>
      <c r="Q37">
        <v>123.22</v>
      </c>
      <c r="R37">
        <v>3779678</v>
      </c>
      <c r="S37">
        <v>39.630000000000003</v>
      </c>
      <c r="T37" s="28"/>
      <c r="U37" t="s">
        <v>40</v>
      </c>
      <c r="V37">
        <v>123.23</v>
      </c>
      <c r="W37">
        <v>7997000</v>
      </c>
      <c r="X37">
        <v>32.86</v>
      </c>
    </row>
    <row r="38" spans="1:24" x14ac:dyDescent="0.3">
      <c r="A38" t="s">
        <v>41</v>
      </c>
      <c r="B38">
        <v>1326.02</v>
      </c>
      <c r="C38">
        <v>395326</v>
      </c>
      <c r="D38">
        <v>29.07</v>
      </c>
      <c r="E38" s="28"/>
      <c r="F38" t="s">
        <v>41</v>
      </c>
      <c r="G38">
        <v>1330.81</v>
      </c>
      <c r="H38">
        <v>841688</v>
      </c>
      <c r="I38">
        <v>26.52</v>
      </c>
      <c r="J38" s="28"/>
      <c r="K38" t="s">
        <v>41</v>
      </c>
      <c r="L38">
        <v>1370.37</v>
      </c>
      <c r="M38">
        <v>381644</v>
      </c>
      <c r="N38">
        <v>27.16</v>
      </c>
      <c r="O38" s="28"/>
      <c r="P38" t="s">
        <v>41</v>
      </c>
      <c r="Q38">
        <v>1357.13</v>
      </c>
      <c r="R38">
        <v>318741</v>
      </c>
      <c r="S38">
        <v>27.82</v>
      </c>
      <c r="T38" s="28"/>
      <c r="U38" t="s">
        <v>41</v>
      </c>
      <c r="V38">
        <v>1369.99</v>
      </c>
      <c r="W38">
        <v>425981</v>
      </c>
      <c r="X38">
        <v>24.46</v>
      </c>
    </row>
    <row r="39" spans="1:24" x14ac:dyDescent="0.3">
      <c r="A39" t="s">
        <v>42</v>
      </c>
      <c r="B39">
        <v>356.11</v>
      </c>
      <c r="C39">
        <v>446596</v>
      </c>
      <c r="D39">
        <v>24.27</v>
      </c>
      <c r="E39" s="28"/>
      <c r="F39" t="s">
        <v>42</v>
      </c>
      <c r="G39">
        <v>358.14</v>
      </c>
      <c r="H39">
        <v>462147</v>
      </c>
      <c r="I39">
        <v>25.25</v>
      </c>
      <c r="J39" s="28"/>
      <c r="K39" t="s">
        <v>42</v>
      </c>
      <c r="L39">
        <v>348.1</v>
      </c>
      <c r="M39">
        <v>313055</v>
      </c>
      <c r="N39">
        <v>22.01</v>
      </c>
      <c r="O39" s="28"/>
      <c r="P39" t="s">
        <v>42</v>
      </c>
      <c r="Q39">
        <v>357.42</v>
      </c>
      <c r="R39">
        <v>263755</v>
      </c>
      <c r="S39">
        <v>10.39</v>
      </c>
      <c r="T39" s="28"/>
      <c r="U39" t="s">
        <v>42</v>
      </c>
      <c r="V39">
        <v>351.23</v>
      </c>
      <c r="W39">
        <v>593267</v>
      </c>
      <c r="X39">
        <v>32.49</v>
      </c>
    </row>
    <row r="40" spans="1:24" x14ac:dyDescent="0.3">
      <c r="A40" t="s">
        <v>43</v>
      </c>
      <c r="B40">
        <v>331.46</v>
      </c>
      <c r="C40">
        <v>174608</v>
      </c>
      <c r="D40">
        <v>18.71</v>
      </c>
      <c r="E40" s="28"/>
      <c r="F40" t="s">
        <v>43</v>
      </c>
      <c r="G40">
        <v>338.94</v>
      </c>
      <c r="H40">
        <v>138448</v>
      </c>
      <c r="I40">
        <v>19.190000000000001</v>
      </c>
      <c r="J40" s="28"/>
      <c r="K40" t="s">
        <v>43</v>
      </c>
      <c r="L40">
        <v>330.95</v>
      </c>
      <c r="M40">
        <v>106331</v>
      </c>
      <c r="N40">
        <v>11.68</v>
      </c>
      <c r="O40" s="28"/>
      <c r="P40" t="s">
        <v>43</v>
      </c>
      <c r="Q40">
        <v>327.37</v>
      </c>
      <c r="R40">
        <v>190171</v>
      </c>
      <c r="S40">
        <v>8.9700000000000006</v>
      </c>
      <c r="T40" s="28"/>
      <c r="U40" t="s">
        <v>43</v>
      </c>
      <c r="V40">
        <v>321.33999999999997</v>
      </c>
      <c r="W40">
        <v>487340</v>
      </c>
      <c r="X40">
        <v>17.77</v>
      </c>
    </row>
    <row r="41" spans="1:24" x14ac:dyDescent="0.3">
      <c r="A41" t="s">
        <v>44</v>
      </c>
      <c r="B41">
        <v>437.18</v>
      </c>
      <c r="C41">
        <v>1225340</v>
      </c>
      <c r="D41">
        <v>36.83</v>
      </c>
      <c r="E41" s="28"/>
      <c r="F41" t="s">
        <v>44</v>
      </c>
      <c r="G41">
        <v>444.33</v>
      </c>
      <c r="H41">
        <v>1174053</v>
      </c>
      <c r="I41">
        <v>40.01</v>
      </c>
      <c r="J41" s="28"/>
      <c r="K41" t="s">
        <v>44</v>
      </c>
      <c r="L41">
        <v>440.6</v>
      </c>
      <c r="M41">
        <v>919802</v>
      </c>
      <c r="N41">
        <v>36.15</v>
      </c>
      <c r="O41" s="28"/>
      <c r="P41" t="s">
        <v>44</v>
      </c>
      <c r="Q41">
        <v>439.01</v>
      </c>
      <c r="R41">
        <v>1150637</v>
      </c>
      <c r="S41">
        <v>31.69</v>
      </c>
      <c r="T41" s="28"/>
      <c r="U41" t="s">
        <v>44</v>
      </c>
      <c r="V41">
        <v>436.47</v>
      </c>
      <c r="W41">
        <v>906913</v>
      </c>
      <c r="X41">
        <v>29.67</v>
      </c>
    </row>
    <row r="42" spans="1:24" x14ac:dyDescent="0.3">
      <c r="A42" t="s">
        <v>45</v>
      </c>
      <c r="B42">
        <v>2337.2600000000002</v>
      </c>
      <c r="C42">
        <v>205813</v>
      </c>
      <c r="D42">
        <v>42.92</v>
      </c>
      <c r="E42" s="28"/>
      <c r="F42" t="s">
        <v>45</v>
      </c>
      <c r="G42">
        <v>2356.96</v>
      </c>
      <c r="H42">
        <v>103638</v>
      </c>
      <c r="I42">
        <v>32.68</v>
      </c>
      <c r="J42" s="28"/>
      <c r="K42" t="s">
        <v>45</v>
      </c>
      <c r="L42">
        <v>2345.67</v>
      </c>
      <c r="M42">
        <v>234398</v>
      </c>
      <c r="N42">
        <v>39</v>
      </c>
      <c r="O42" s="28"/>
      <c r="P42" t="s">
        <v>45</v>
      </c>
      <c r="Q42">
        <v>2334.56</v>
      </c>
      <c r="R42">
        <v>93051</v>
      </c>
      <c r="S42">
        <v>28.81</v>
      </c>
      <c r="T42" s="28"/>
      <c r="U42" t="s">
        <v>45</v>
      </c>
      <c r="V42">
        <v>2345.9299999999998</v>
      </c>
      <c r="W42">
        <v>184116</v>
      </c>
      <c r="X42">
        <v>30.65</v>
      </c>
    </row>
    <row r="43" spans="1:24" x14ac:dyDescent="0.3">
      <c r="A43" t="s">
        <v>46</v>
      </c>
      <c r="B43">
        <v>136.54</v>
      </c>
      <c r="C43">
        <v>1132789</v>
      </c>
      <c r="D43">
        <v>17.89</v>
      </c>
      <c r="E43" s="28"/>
      <c r="F43" t="s">
        <v>46</v>
      </c>
      <c r="G43">
        <v>138.97999999999999</v>
      </c>
      <c r="H43">
        <v>566344</v>
      </c>
      <c r="I43">
        <v>9.66</v>
      </c>
      <c r="J43" s="28"/>
      <c r="K43" t="s">
        <v>46</v>
      </c>
      <c r="L43">
        <v>136.49</v>
      </c>
      <c r="M43">
        <v>1466560</v>
      </c>
      <c r="N43">
        <v>12.44</v>
      </c>
      <c r="O43" s="28"/>
      <c r="P43" t="s">
        <v>46</v>
      </c>
      <c r="Q43">
        <v>132.75</v>
      </c>
      <c r="R43">
        <v>438232</v>
      </c>
      <c r="S43">
        <v>7.22</v>
      </c>
      <c r="T43" s="28"/>
      <c r="U43" t="s">
        <v>46</v>
      </c>
      <c r="V43">
        <v>132.78</v>
      </c>
      <c r="W43">
        <v>1034616</v>
      </c>
      <c r="X43">
        <v>14.76</v>
      </c>
    </row>
    <row r="44" spans="1:24" x14ac:dyDescent="0.3">
      <c r="A44" t="s">
        <v>47</v>
      </c>
      <c r="B44">
        <v>3863.36</v>
      </c>
      <c r="C44">
        <v>289854</v>
      </c>
      <c r="D44">
        <v>28.68</v>
      </c>
      <c r="E44" s="28"/>
      <c r="F44" t="s">
        <v>47</v>
      </c>
      <c r="G44">
        <v>3871.94</v>
      </c>
      <c r="H44">
        <v>408390</v>
      </c>
      <c r="I44">
        <v>23.55</v>
      </c>
      <c r="J44" s="28"/>
      <c r="K44" t="s">
        <v>47</v>
      </c>
      <c r="L44">
        <v>3807.72</v>
      </c>
      <c r="M44">
        <v>859865</v>
      </c>
      <c r="N44">
        <v>20.39</v>
      </c>
      <c r="O44" s="28"/>
      <c r="P44" t="s">
        <v>47</v>
      </c>
      <c r="Q44">
        <v>3703.86</v>
      </c>
      <c r="R44">
        <v>457304</v>
      </c>
      <c r="S44">
        <v>48.89</v>
      </c>
      <c r="T44" s="28"/>
      <c r="U44" t="s">
        <v>47</v>
      </c>
      <c r="V44">
        <v>3684.21</v>
      </c>
      <c r="W44">
        <v>419849</v>
      </c>
      <c r="X44">
        <v>42.37</v>
      </c>
    </row>
    <row r="45" spans="1:24" x14ac:dyDescent="0.3">
      <c r="A45" t="s">
        <v>48</v>
      </c>
      <c r="B45">
        <v>13891.4</v>
      </c>
      <c r="C45">
        <v>23653</v>
      </c>
      <c r="D45">
        <v>12.88</v>
      </c>
      <c r="E45" s="28"/>
      <c r="F45" t="s">
        <v>48</v>
      </c>
      <c r="G45">
        <v>13968.34</v>
      </c>
      <c r="H45">
        <v>77206</v>
      </c>
      <c r="I45">
        <v>23.96</v>
      </c>
      <c r="J45" s="28"/>
      <c r="K45" t="s">
        <v>48</v>
      </c>
      <c r="L45">
        <v>13250</v>
      </c>
      <c r="M45">
        <v>81596</v>
      </c>
      <c r="N45">
        <v>30.61</v>
      </c>
      <c r="O45" s="28"/>
      <c r="P45" t="s">
        <v>48</v>
      </c>
      <c r="Q45">
        <v>13060.96</v>
      </c>
      <c r="R45">
        <v>53062</v>
      </c>
      <c r="S45">
        <v>21.17</v>
      </c>
      <c r="T45" s="28"/>
      <c r="U45" t="s">
        <v>48</v>
      </c>
      <c r="V45">
        <v>13383.78</v>
      </c>
      <c r="W45">
        <v>78903</v>
      </c>
      <c r="X45">
        <v>28.66</v>
      </c>
    </row>
    <row r="46" spans="1:24" x14ac:dyDescent="0.3">
      <c r="A46" t="s">
        <v>49</v>
      </c>
      <c r="B46">
        <v>43.19</v>
      </c>
      <c r="C46">
        <v>3712581</v>
      </c>
      <c r="D46">
        <v>13.29</v>
      </c>
      <c r="E46" s="28"/>
      <c r="F46" t="s">
        <v>49</v>
      </c>
      <c r="G46">
        <v>45.49</v>
      </c>
      <c r="H46">
        <v>2262509</v>
      </c>
      <c r="I46">
        <v>9.5399999999999991</v>
      </c>
      <c r="J46" s="28"/>
      <c r="K46" t="s">
        <v>49</v>
      </c>
      <c r="L46">
        <v>45.27</v>
      </c>
      <c r="M46">
        <v>2165958</v>
      </c>
      <c r="N46">
        <v>8.86</v>
      </c>
      <c r="O46" s="28"/>
      <c r="P46" t="s">
        <v>49</v>
      </c>
      <c r="Q46">
        <v>44.49</v>
      </c>
      <c r="R46">
        <v>3758586</v>
      </c>
      <c r="S46">
        <v>14</v>
      </c>
      <c r="T46" s="28"/>
      <c r="U46" t="s">
        <v>49</v>
      </c>
      <c r="V46">
        <v>45.5</v>
      </c>
      <c r="W46">
        <v>4706567</v>
      </c>
      <c r="X46">
        <v>24.55</v>
      </c>
    </row>
    <row r="47" spans="1:24" x14ac:dyDescent="0.3">
      <c r="A47" t="s">
        <v>50</v>
      </c>
      <c r="B47">
        <v>889.89</v>
      </c>
      <c r="C47">
        <v>488017</v>
      </c>
      <c r="D47">
        <v>11.76</v>
      </c>
      <c r="E47" s="28"/>
      <c r="F47" t="s">
        <v>50</v>
      </c>
      <c r="G47">
        <v>878.24</v>
      </c>
      <c r="H47">
        <v>358333</v>
      </c>
      <c r="I47">
        <v>14</v>
      </c>
      <c r="J47" s="28"/>
      <c r="K47" t="s">
        <v>50</v>
      </c>
      <c r="L47">
        <v>848.45</v>
      </c>
      <c r="M47">
        <v>564789</v>
      </c>
      <c r="N47">
        <v>14.55</v>
      </c>
      <c r="O47" s="28"/>
      <c r="P47" t="s">
        <v>50</v>
      </c>
      <c r="Q47">
        <v>831.29</v>
      </c>
      <c r="R47">
        <v>447353</v>
      </c>
      <c r="S47">
        <v>10.82</v>
      </c>
      <c r="T47" s="28"/>
      <c r="U47" t="s">
        <v>50</v>
      </c>
      <c r="V47">
        <v>819.72</v>
      </c>
      <c r="W47">
        <v>357137</v>
      </c>
      <c r="X47">
        <v>7.41</v>
      </c>
    </row>
    <row r="48" spans="1:24" x14ac:dyDescent="0.3">
      <c r="A48" t="s">
        <v>51</v>
      </c>
      <c r="B48">
        <v>154.41</v>
      </c>
      <c r="C48">
        <v>593604</v>
      </c>
      <c r="D48">
        <v>30.77</v>
      </c>
      <c r="E48" s="28"/>
      <c r="F48" t="s">
        <v>51</v>
      </c>
      <c r="G48">
        <v>154.99</v>
      </c>
      <c r="H48">
        <v>507402</v>
      </c>
      <c r="I48">
        <v>19.93</v>
      </c>
      <c r="J48" s="28"/>
      <c r="K48" t="s">
        <v>51</v>
      </c>
      <c r="L48">
        <v>149.30000000000001</v>
      </c>
      <c r="M48">
        <v>1310582</v>
      </c>
      <c r="N48">
        <v>46.1</v>
      </c>
      <c r="O48" s="28"/>
      <c r="P48" t="s">
        <v>51</v>
      </c>
      <c r="Q48">
        <v>151.24</v>
      </c>
      <c r="R48">
        <v>1617327</v>
      </c>
      <c r="S48">
        <v>41.36</v>
      </c>
      <c r="T48" s="28"/>
      <c r="U48" t="s">
        <v>51</v>
      </c>
      <c r="V48">
        <v>152.36000000000001</v>
      </c>
      <c r="W48">
        <v>846681</v>
      </c>
      <c r="X48">
        <v>35.46</v>
      </c>
    </row>
    <row r="49" spans="1:24" x14ac:dyDescent="0.3">
      <c r="A49" t="s">
        <v>52</v>
      </c>
      <c r="B49">
        <v>37.97</v>
      </c>
      <c r="C49">
        <v>11273672</v>
      </c>
      <c r="D49">
        <v>32.25</v>
      </c>
      <c r="E49" s="28"/>
      <c r="F49" t="s">
        <v>52</v>
      </c>
      <c r="G49">
        <v>39.46</v>
      </c>
      <c r="H49">
        <v>5179608</v>
      </c>
      <c r="I49">
        <v>26.01</v>
      </c>
      <c r="J49" s="28"/>
      <c r="K49" t="s">
        <v>52</v>
      </c>
      <c r="L49">
        <v>38.880000000000003</v>
      </c>
      <c r="M49">
        <v>7847328</v>
      </c>
      <c r="N49">
        <v>31.69</v>
      </c>
      <c r="O49" s="28"/>
      <c r="P49" t="s">
        <v>52</v>
      </c>
      <c r="Q49">
        <v>39.28</v>
      </c>
      <c r="R49">
        <v>7688222</v>
      </c>
      <c r="S49">
        <v>22.12</v>
      </c>
      <c r="T49" s="28"/>
      <c r="U49" t="s">
        <v>52</v>
      </c>
      <c r="V49">
        <v>40.49</v>
      </c>
      <c r="W49">
        <v>16523119</v>
      </c>
      <c r="X49">
        <v>39.17</v>
      </c>
    </row>
    <row r="50" spans="1:24" x14ac:dyDescent="0.3">
      <c r="A50" t="s">
        <v>53</v>
      </c>
      <c r="B50">
        <v>86.35</v>
      </c>
      <c r="C50">
        <v>2216574</v>
      </c>
      <c r="D50">
        <v>29.5</v>
      </c>
      <c r="E50" s="28"/>
      <c r="F50" t="s">
        <v>53</v>
      </c>
      <c r="G50">
        <v>87.22</v>
      </c>
      <c r="H50">
        <v>4559238</v>
      </c>
      <c r="I50">
        <v>35.43</v>
      </c>
      <c r="J50" s="28"/>
      <c r="K50" t="s">
        <v>53</v>
      </c>
      <c r="L50">
        <v>84.6</v>
      </c>
      <c r="M50">
        <v>3716129</v>
      </c>
      <c r="N50">
        <v>22.47</v>
      </c>
      <c r="O50" s="28"/>
      <c r="P50" t="s">
        <v>53</v>
      </c>
      <c r="Q50">
        <v>82.18</v>
      </c>
      <c r="R50">
        <v>7914743</v>
      </c>
      <c r="S50">
        <v>44.13</v>
      </c>
      <c r="T50" s="28"/>
      <c r="U50" t="s">
        <v>53</v>
      </c>
      <c r="V50">
        <v>82.31</v>
      </c>
      <c r="W50">
        <v>7427623</v>
      </c>
      <c r="X50">
        <v>51.44</v>
      </c>
    </row>
    <row r="51" spans="1:24" x14ac:dyDescent="0.3">
      <c r="A51" t="s">
        <v>54</v>
      </c>
      <c r="B51">
        <v>356.66</v>
      </c>
      <c r="C51">
        <v>2068696</v>
      </c>
      <c r="D51">
        <v>26.39</v>
      </c>
      <c r="E51" s="28"/>
      <c r="F51" t="s">
        <v>54</v>
      </c>
      <c r="G51">
        <v>349.49</v>
      </c>
      <c r="H51">
        <v>986655</v>
      </c>
      <c r="I51">
        <v>21.77</v>
      </c>
      <c r="J51" s="28"/>
      <c r="K51" t="s">
        <v>54</v>
      </c>
      <c r="L51">
        <v>338.72</v>
      </c>
      <c r="M51">
        <v>726611</v>
      </c>
      <c r="N51">
        <v>28.61</v>
      </c>
      <c r="O51" s="28"/>
      <c r="P51" t="s">
        <v>54</v>
      </c>
      <c r="Q51">
        <v>333.93</v>
      </c>
      <c r="R51">
        <v>505812</v>
      </c>
      <c r="S51">
        <v>17.28</v>
      </c>
      <c r="T51" s="28"/>
      <c r="U51" t="s">
        <v>54</v>
      </c>
      <c r="V51">
        <v>331.66</v>
      </c>
      <c r="W51">
        <v>488490</v>
      </c>
      <c r="X51">
        <v>17.899999999999999</v>
      </c>
    </row>
    <row r="52" spans="1:24" x14ac:dyDescent="0.3">
      <c r="A52" t="s">
        <v>55</v>
      </c>
      <c r="B52">
        <v>17.14</v>
      </c>
      <c r="C52">
        <v>1074651</v>
      </c>
      <c r="D52">
        <v>33.15</v>
      </c>
      <c r="E52" s="28"/>
      <c r="F52" t="s">
        <v>55</v>
      </c>
      <c r="G52">
        <v>17.510000000000002</v>
      </c>
      <c r="H52">
        <v>1267719</v>
      </c>
      <c r="I52">
        <v>24.61</v>
      </c>
      <c r="J52" s="28"/>
      <c r="K52" t="s">
        <v>55</v>
      </c>
      <c r="L52">
        <v>17.149999999999999</v>
      </c>
      <c r="M52">
        <v>1762841</v>
      </c>
      <c r="N52">
        <v>30.78</v>
      </c>
      <c r="O52" s="28"/>
      <c r="P52" t="s">
        <v>55</v>
      </c>
      <c r="Q52">
        <v>17.36</v>
      </c>
      <c r="R52">
        <v>1276900</v>
      </c>
      <c r="S52">
        <v>37.630000000000003</v>
      </c>
      <c r="T52" s="28"/>
      <c r="U52" t="s">
        <v>55</v>
      </c>
      <c r="V52">
        <v>17.64</v>
      </c>
      <c r="W52">
        <v>1353657</v>
      </c>
      <c r="X52">
        <v>28.39</v>
      </c>
    </row>
    <row r="53" spans="1:24" x14ac:dyDescent="0.3">
      <c r="A53" t="s">
        <v>56</v>
      </c>
      <c r="B53">
        <v>573.69000000000005</v>
      </c>
      <c r="C53">
        <v>362521</v>
      </c>
      <c r="D53">
        <v>40.98</v>
      </c>
      <c r="E53" s="28"/>
      <c r="F53" t="s">
        <v>56</v>
      </c>
      <c r="G53">
        <v>577.73</v>
      </c>
      <c r="H53">
        <v>661002</v>
      </c>
      <c r="I53">
        <v>39.78</v>
      </c>
      <c r="J53" s="28"/>
      <c r="K53" t="s">
        <v>56</v>
      </c>
      <c r="L53">
        <v>562.27</v>
      </c>
      <c r="M53">
        <v>535841</v>
      </c>
      <c r="N53">
        <v>37.94</v>
      </c>
      <c r="O53" s="28"/>
      <c r="P53" t="s">
        <v>56</v>
      </c>
      <c r="Q53">
        <v>550.29</v>
      </c>
      <c r="R53">
        <v>848470</v>
      </c>
      <c r="S53">
        <v>41.56</v>
      </c>
      <c r="T53" s="28"/>
      <c r="U53" t="s">
        <v>56</v>
      </c>
      <c r="V53">
        <v>541.28</v>
      </c>
      <c r="W53">
        <v>1147877</v>
      </c>
      <c r="X53">
        <v>51.35</v>
      </c>
    </row>
    <row r="54" spans="1:24" x14ac:dyDescent="0.3">
      <c r="A54" t="s">
        <v>620</v>
      </c>
      <c r="B54">
        <v>599.58000000000004</v>
      </c>
      <c r="C54">
        <v>151020</v>
      </c>
      <c r="D54">
        <v>46.05</v>
      </c>
      <c r="E54" s="28"/>
      <c r="F54" t="s">
        <v>620</v>
      </c>
      <c r="G54">
        <v>604.39</v>
      </c>
      <c r="H54">
        <v>396541</v>
      </c>
      <c r="I54">
        <v>45.82</v>
      </c>
      <c r="J54" s="28"/>
      <c r="K54" t="s">
        <v>620</v>
      </c>
      <c r="L54">
        <v>592.4</v>
      </c>
      <c r="M54">
        <v>137302</v>
      </c>
      <c r="N54">
        <v>24.65</v>
      </c>
      <c r="O54" s="28"/>
      <c r="P54" t="s">
        <v>620</v>
      </c>
      <c r="Q54">
        <v>587.01</v>
      </c>
      <c r="R54">
        <v>201305</v>
      </c>
      <c r="S54">
        <v>36.42</v>
      </c>
      <c r="T54" s="28"/>
      <c r="U54" t="s">
        <v>620</v>
      </c>
      <c r="V54">
        <v>598.29</v>
      </c>
      <c r="W54">
        <v>251220</v>
      </c>
      <c r="X54">
        <v>42.81</v>
      </c>
    </row>
    <row r="55" spans="1:24" x14ac:dyDescent="0.3">
      <c r="A55" t="s">
        <v>57</v>
      </c>
      <c r="B55">
        <v>525.42999999999995</v>
      </c>
      <c r="C55">
        <v>252507</v>
      </c>
      <c r="D55">
        <v>14.47</v>
      </c>
      <c r="E55" s="28"/>
      <c r="F55" t="s">
        <v>57</v>
      </c>
      <c r="G55">
        <v>527.41</v>
      </c>
      <c r="H55">
        <v>495214</v>
      </c>
      <c r="I55">
        <v>24.79</v>
      </c>
      <c r="J55" s="28"/>
      <c r="K55" t="s">
        <v>57</v>
      </c>
      <c r="L55">
        <v>527.26</v>
      </c>
      <c r="M55">
        <v>531537</v>
      </c>
      <c r="N55">
        <v>18.64</v>
      </c>
      <c r="O55" s="28"/>
      <c r="P55" t="s">
        <v>57</v>
      </c>
      <c r="Q55">
        <v>511.52</v>
      </c>
      <c r="R55">
        <v>1461917</v>
      </c>
      <c r="S55">
        <v>44.48</v>
      </c>
      <c r="T55" s="28"/>
      <c r="U55" t="s">
        <v>57</v>
      </c>
      <c r="V55">
        <v>501.79</v>
      </c>
      <c r="W55">
        <v>973861</v>
      </c>
      <c r="X55">
        <v>36.5</v>
      </c>
    </row>
    <row r="56" spans="1:24" x14ac:dyDescent="0.3">
      <c r="A56" t="s">
        <v>58</v>
      </c>
      <c r="B56">
        <v>464.73</v>
      </c>
      <c r="C56">
        <v>941886</v>
      </c>
      <c r="D56">
        <v>31.46</v>
      </c>
      <c r="E56" s="28"/>
      <c r="F56" t="s">
        <v>58</v>
      </c>
      <c r="G56">
        <v>475.42</v>
      </c>
      <c r="H56">
        <v>872000</v>
      </c>
      <c r="I56">
        <v>21.84</v>
      </c>
      <c r="J56" s="28"/>
      <c r="K56" t="s">
        <v>58</v>
      </c>
      <c r="L56">
        <v>457.51</v>
      </c>
      <c r="M56">
        <v>1557365</v>
      </c>
      <c r="N56">
        <v>24.44</v>
      </c>
      <c r="O56" s="28"/>
      <c r="P56" t="s">
        <v>58</v>
      </c>
      <c r="Q56">
        <v>473.48</v>
      </c>
      <c r="R56">
        <v>562437</v>
      </c>
      <c r="S56">
        <v>25.7</v>
      </c>
      <c r="T56" s="28"/>
      <c r="U56" t="s">
        <v>58</v>
      </c>
      <c r="V56">
        <v>482.32</v>
      </c>
      <c r="W56">
        <v>592660</v>
      </c>
      <c r="X56">
        <v>26.24</v>
      </c>
    </row>
    <row r="57" spans="1:24" x14ac:dyDescent="0.3">
      <c r="A57" t="s">
        <v>59</v>
      </c>
      <c r="B57">
        <v>529.41999999999996</v>
      </c>
      <c r="C57">
        <v>3781198</v>
      </c>
      <c r="D57">
        <v>58.98</v>
      </c>
      <c r="E57" s="28"/>
      <c r="F57" t="s">
        <v>59</v>
      </c>
      <c r="G57">
        <v>531.04999999999995</v>
      </c>
      <c r="H57">
        <v>2581112</v>
      </c>
      <c r="I57">
        <v>57.06</v>
      </c>
      <c r="J57" s="28"/>
      <c r="K57" t="s">
        <v>59</v>
      </c>
      <c r="L57">
        <v>524.14</v>
      </c>
      <c r="M57">
        <v>1187246</v>
      </c>
      <c r="N57">
        <v>37.83</v>
      </c>
      <c r="O57" s="28"/>
      <c r="P57" t="s">
        <v>59</v>
      </c>
      <c r="Q57">
        <v>515.32000000000005</v>
      </c>
      <c r="R57">
        <v>1412137</v>
      </c>
      <c r="S57">
        <v>35.6</v>
      </c>
      <c r="T57" s="28"/>
      <c r="U57" t="s">
        <v>59</v>
      </c>
      <c r="V57">
        <v>512.45000000000005</v>
      </c>
      <c r="W57">
        <v>2126591</v>
      </c>
      <c r="X57">
        <v>41.22</v>
      </c>
    </row>
    <row r="58" spans="1:24" x14ac:dyDescent="0.3">
      <c r="A58" t="s">
        <v>60</v>
      </c>
      <c r="B58">
        <v>1530.24</v>
      </c>
      <c r="C58">
        <v>6249342</v>
      </c>
      <c r="D58">
        <v>51.93</v>
      </c>
      <c r="E58" s="28"/>
      <c r="F58" t="s">
        <v>60</v>
      </c>
      <c r="G58">
        <v>1622.8</v>
      </c>
      <c r="H58">
        <v>3668591</v>
      </c>
      <c r="I58">
        <v>51.99</v>
      </c>
      <c r="J58" s="28"/>
      <c r="K58" t="s">
        <v>60</v>
      </c>
      <c r="L58">
        <v>1587.9</v>
      </c>
      <c r="M58">
        <v>2673341</v>
      </c>
      <c r="N58">
        <v>39.04</v>
      </c>
      <c r="O58" s="28"/>
      <c r="P58" t="s">
        <v>60</v>
      </c>
      <c r="Q58">
        <v>1553.92</v>
      </c>
      <c r="R58">
        <v>4145022</v>
      </c>
      <c r="S58">
        <v>44.76</v>
      </c>
      <c r="T58" s="28"/>
      <c r="U58" t="s">
        <v>60</v>
      </c>
      <c r="V58">
        <v>1552.96</v>
      </c>
      <c r="W58">
        <v>4313815</v>
      </c>
      <c r="X58">
        <v>50.99</v>
      </c>
    </row>
    <row r="59" spans="1:24" x14ac:dyDescent="0.3">
      <c r="A59" t="s">
        <v>61</v>
      </c>
      <c r="B59">
        <v>844.52</v>
      </c>
      <c r="C59">
        <v>5893652</v>
      </c>
      <c r="D59">
        <v>28.03</v>
      </c>
      <c r="E59" s="28"/>
      <c r="F59" t="s">
        <v>61</v>
      </c>
      <c r="G59">
        <v>870.64</v>
      </c>
      <c r="H59">
        <v>10837256</v>
      </c>
      <c r="I59">
        <v>44.71</v>
      </c>
      <c r="J59" s="28"/>
      <c r="K59" t="s">
        <v>61</v>
      </c>
      <c r="L59">
        <v>844.42</v>
      </c>
      <c r="M59">
        <v>8748975</v>
      </c>
      <c r="N59">
        <v>43.73</v>
      </c>
      <c r="O59" s="28"/>
      <c r="P59" t="s">
        <v>61</v>
      </c>
      <c r="Q59">
        <v>846.32</v>
      </c>
      <c r="R59">
        <v>8905443</v>
      </c>
      <c r="S59">
        <v>37.53</v>
      </c>
      <c r="T59" s="28"/>
      <c r="U59" t="s">
        <v>61</v>
      </c>
      <c r="V59">
        <v>847.83</v>
      </c>
      <c r="W59">
        <v>10660724</v>
      </c>
      <c r="X59">
        <v>45.7</v>
      </c>
    </row>
    <row r="60" spans="1:24" x14ac:dyDescent="0.3">
      <c r="A60" t="s">
        <v>616</v>
      </c>
      <c r="B60">
        <v>497.33</v>
      </c>
      <c r="C60">
        <v>2215388</v>
      </c>
      <c r="D60">
        <v>48.14</v>
      </c>
      <c r="E60" s="28"/>
      <c r="F60" t="s">
        <v>616</v>
      </c>
      <c r="G60">
        <v>489.43</v>
      </c>
      <c r="H60">
        <v>2426138</v>
      </c>
      <c r="I60">
        <v>57.54</v>
      </c>
      <c r="J60" s="28"/>
      <c r="K60" t="s">
        <v>616</v>
      </c>
      <c r="L60">
        <v>478.5</v>
      </c>
      <c r="M60">
        <v>1465756</v>
      </c>
      <c r="N60">
        <v>47.09</v>
      </c>
      <c r="O60" s="28"/>
      <c r="P60" t="s">
        <v>616</v>
      </c>
      <c r="Q60">
        <v>476.19</v>
      </c>
      <c r="R60">
        <v>2853183</v>
      </c>
      <c r="S60">
        <v>55.62</v>
      </c>
      <c r="T60" s="28"/>
      <c r="U60" t="s">
        <v>616</v>
      </c>
      <c r="V60">
        <v>475.48</v>
      </c>
      <c r="W60">
        <v>2425278</v>
      </c>
      <c r="X60">
        <v>59.03</v>
      </c>
    </row>
    <row r="61" spans="1:24" x14ac:dyDescent="0.3">
      <c r="A61" t="s">
        <v>62</v>
      </c>
      <c r="B61">
        <v>2124.17</v>
      </c>
      <c r="C61">
        <v>363111</v>
      </c>
      <c r="D61">
        <v>16.2</v>
      </c>
      <c r="E61" s="28"/>
      <c r="F61" t="s">
        <v>62</v>
      </c>
      <c r="G61">
        <v>2095.14</v>
      </c>
      <c r="H61">
        <v>507673</v>
      </c>
      <c r="I61">
        <v>19.25</v>
      </c>
      <c r="J61" s="28"/>
      <c r="K61" t="s">
        <v>62</v>
      </c>
      <c r="L61">
        <v>2018.32</v>
      </c>
      <c r="M61">
        <v>896163</v>
      </c>
      <c r="N61">
        <v>32.21</v>
      </c>
      <c r="O61" s="28"/>
      <c r="P61" t="s">
        <v>62</v>
      </c>
      <c r="Q61">
        <v>2090.48</v>
      </c>
      <c r="R61">
        <v>223449</v>
      </c>
      <c r="S61">
        <v>16.079999999999998</v>
      </c>
      <c r="T61" s="28"/>
      <c r="U61" t="s">
        <v>62</v>
      </c>
      <c r="V61">
        <v>2111.33</v>
      </c>
      <c r="W61">
        <v>391633</v>
      </c>
      <c r="X61">
        <v>21.71</v>
      </c>
    </row>
    <row r="62" spans="1:24" x14ac:dyDescent="0.3">
      <c r="A62" t="s">
        <v>63</v>
      </c>
      <c r="B62">
        <v>124.8</v>
      </c>
      <c r="C62">
        <v>2772650</v>
      </c>
      <c r="D62">
        <v>16.25</v>
      </c>
      <c r="E62" s="28"/>
      <c r="F62" t="s">
        <v>63</v>
      </c>
      <c r="G62">
        <v>127.29</v>
      </c>
      <c r="H62">
        <v>8646779</v>
      </c>
      <c r="I62">
        <v>25.19</v>
      </c>
      <c r="J62" s="28"/>
      <c r="K62" t="s">
        <v>63</v>
      </c>
      <c r="L62">
        <v>119.39</v>
      </c>
      <c r="M62">
        <v>2017721</v>
      </c>
      <c r="N62">
        <v>23.14</v>
      </c>
      <c r="O62" s="28"/>
      <c r="P62" t="s">
        <v>63</v>
      </c>
      <c r="Q62">
        <v>118.74</v>
      </c>
      <c r="R62">
        <v>3502020</v>
      </c>
      <c r="S62">
        <v>22</v>
      </c>
      <c r="T62" s="28"/>
      <c r="U62" t="s">
        <v>63</v>
      </c>
      <c r="V62">
        <v>116.46</v>
      </c>
      <c r="W62">
        <v>3365576</v>
      </c>
      <c r="X62">
        <v>23.21</v>
      </c>
    </row>
    <row r="63" spans="1:24" x14ac:dyDescent="0.3">
      <c r="A63" t="s">
        <v>64</v>
      </c>
      <c r="B63">
        <v>183.63</v>
      </c>
      <c r="C63">
        <v>1516874</v>
      </c>
      <c r="D63">
        <v>24.22</v>
      </c>
      <c r="E63" s="28"/>
      <c r="F63" t="s">
        <v>64</v>
      </c>
      <c r="G63">
        <v>178.79</v>
      </c>
      <c r="H63">
        <v>1189227</v>
      </c>
      <c r="I63">
        <v>21.2</v>
      </c>
      <c r="J63" s="28"/>
      <c r="K63" t="s">
        <v>64</v>
      </c>
      <c r="L63">
        <v>176.9</v>
      </c>
      <c r="M63">
        <v>1985097</v>
      </c>
      <c r="N63">
        <v>28.89</v>
      </c>
      <c r="O63" s="28"/>
      <c r="P63" t="s">
        <v>64</v>
      </c>
      <c r="Q63">
        <v>175.51</v>
      </c>
      <c r="R63">
        <v>2253568</v>
      </c>
      <c r="S63">
        <v>27.46</v>
      </c>
      <c r="T63" s="28"/>
      <c r="U63" t="s">
        <v>64</v>
      </c>
      <c r="V63">
        <v>177.25</v>
      </c>
      <c r="W63">
        <v>4598247</v>
      </c>
      <c r="X63">
        <v>40.71</v>
      </c>
    </row>
    <row r="64" spans="1:24" x14ac:dyDescent="0.3">
      <c r="A64" t="s">
        <v>65</v>
      </c>
      <c r="B64">
        <v>1979.43</v>
      </c>
      <c r="C64">
        <v>3290428</v>
      </c>
      <c r="D64">
        <v>61.62</v>
      </c>
      <c r="E64" s="28"/>
      <c r="F64" t="s">
        <v>65</v>
      </c>
      <c r="G64">
        <v>1978.75</v>
      </c>
      <c r="H64">
        <v>2402967</v>
      </c>
      <c r="I64">
        <v>56.38</v>
      </c>
      <c r="J64" s="28"/>
      <c r="K64" t="s">
        <v>65</v>
      </c>
      <c r="L64">
        <v>1993.53</v>
      </c>
      <c r="M64">
        <v>1979287</v>
      </c>
      <c r="N64">
        <v>50.4</v>
      </c>
      <c r="O64" s="28"/>
      <c r="P64" t="s">
        <v>65</v>
      </c>
      <c r="Q64">
        <v>1988.52</v>
      </c>
      <c r="R64">
        <v>3390822</v>
      </c>
      <c r="S64">
        <v>56.86</v>
      </c>
      <c r="T64" s="28"/>
      <c r="U64" t="s">
        <v>65</v>
      </c>
      <c r="V64">
        <v>2007.96</v>
      </c>
      <c r="W64">
        <v>5220095</v>
      </c>
      <c r="X64">
        <v>68.010000000000005</v>
      </c>
    </row>
    <row r="65" spans="1:24" x14ac:dyDescent="0.3">
      <c r="A65" t="s">
        <v>66</v>
      </c>
      <c r="B65">
        <v>118.46</v>
      </c>
      <c r="C65">
        <v>2298837</v>
      </c>
      <c r="D65">
        <v>10.98</v>
      </c>
      <c r="E65" s="28"/>
      <c r="F65" t="s">
        <v>66</v>
      </c>
      <c r="G65">
        <v>123.78</v>
      </c>
      <c r="H65">
        <v>1438674</v>
      </c>
      <c r="I65">
        <v>11.68</v>
      </c>
      <c r="J65" s="28"/>
      <c r="K65" t="s">
        <v>66</v>
      </c>
      <c r="L65">
        <v>123</v>
      </c>
      <c r="M65">
        <v>2113735</v>
      </c>
      <c r="N65">
        <v>10.61</v>
      </c>
      <c r="O65" s="28"/>
      <c r="P65" t="s">
        <v>66</v>
      </c>
      <c r="Q65">
        <v>121.55</v>
      </c>
      <c r="R65">
        <v>1449217</v>
      </c>
      <c r="S65">
        <v>6.12</v>
      </c>
      <c r="T65" s="28"/>
      <c r="U65" t="s">
        <v>66</v>
      </c>
      <c r="V65">
        <v>121.78</v>
      </c>
      <c r="W65">
        <v>3398082</v>
      </c>
      <c r="X65">
        <v>11.76</v>
      </c>
    </row>
    <row r="66" spans="1:24" x14ac:dyDescent="0.3">
      <c r="A66" t="s">
        <v>67</v>
      </c>
      <c r="B66">
        <v>292.56</v>
      </c>
      <c r="C66">
        <v>28347870</v>
      </c>
      <c r="D66">
        <v>35.28</v>
      </c>
      <c r="E66" s="28"/>
      <c r="F66" t="s">
        <v>67</v>
      </c>
      <c r="G66">
        <v>307.94</v>
      </c>
      <c r="H66">
        <v>11922114</v>
      </c>
      <c r="I66">
        <v>27.68</v>
      </c>
      <c r="J66" s="28"/>
      <c r="K66" t="s">
        <v>67</v>
      </c>
      <c r="L66">
        <v>302.95999999999998</v>
      </c>
      <c r="M66">
        <v>10626620</v>
      </c>
      <c r="N66">
        <v>25.16</v>
      </c>
      <c r="O66" s="28"/>
      <c r="P66" t="s">
        <v>67</v>
      </c>
      <c r="Q66">
        <v>303.93</v>
      </c>
      <c r="R66">
        <v>17004256</v>
      </c>
      <c r="S66">
        <v>27.5</v>
      </c>
      <c r="T66" s="28"/>
      <c r="U66" t="s">
        <v>67</v>
      </c>
      <c r="V66">
        <v>301.14999999999998</v>
      </c>
      <c r="W66">
        <v>26767293</v>
      </c>
      <c r="X66">
        <v>36.159999999999997</v>
      </c>
    </row>
    <row r="67" spans="1:24" x14ac:dyDescent="0.3">
      <c r="A67" t="s">
        <v>68</v>
      </c>
      <c r="B67">
        <v>350.82</v>
      </c>
      <c r="C67">
        <v>1621827</v>
      </c>
      <c r="D67">
        <v>39.119999999999997</v>
      </c>
      <c r="E67" s="28"/>
      <c r="F67" t="s">
        <v>68</v>
      </c>
      <c r="G67">
        <v>365.75</v>
      </c>
      <c r="H67">
        <v>2860405</v>
      </c>
      <c r="I67">
        <v>63.56</v>
      </c>
      <c r="J67" s="28"/>
      <c r="K67" t="s">
        <v>68</v>
      </c>
      <c r="L67">
        <v>363.48</v>
      </c>
      <c r="M67">
        <v>2116099</v>
      </c>
      <c r="N67">
        <v>64.959999999999994</v>
      </c>
      <c r="O67" s="28"/>
      <c r="P67" t="s">
        <v>68</v>
      </c>
      <c r="Q67">
        <v>364.55</v>
      </c>
      <c r="R67">
        <v>488786</v>
      </c>
      <c r="S67">
        <v>29.97</v>
      </c>
      <c r="T67" s="28"/>
      <c r="U67" t="s">
        <v>68</v>
      </c>
      <c r="V67">
        <v>367.24</v>
      </c>
      <c r="W67">
        <v>858398</v>
      </c>
      <c r="X67">
        <v>38.97</v>
      </c>
    </row>
    <row r="68" spans="1:24" x14ac:dyDescent="0.3">
      <c r="A68" t="s">
        <v>69</v>
      </c>
      <c r="B68">
        <v>5.5</v>
      </c>
      <c r="C68">
        <v>78218698</v>
      </c>
      <c r="D68">
        <v>22.31</v>
      </c>
      <c r="E68" s="28"/>
      <c r="F68" t="s">
        <v>69</v>
      </c>
      <c r="G68">
        <v>5.61</v>
      </c>
      <c r="H68">
        <v>123331169</v>
      </c>
      <c r="I68">
        <v>30.79</v>
      </c>
      <c r="J68" s="28"/>
      <c r="K68" t="s">
        <v>69</v>
      </c>
      <c r="L68">
        <v>5.7</v>
      </c>
      <c r="M68">
        <v>152752945</v>
      </c>
      <c r="N68">
        <v>30.27</v>
      </c>
      <c r="O68" s="28"/>
      <c r="P68" t="s">
        <v>69</v>
      </c>
      <c r="Q68">
        <v>5.18</v>
      </c>
      <c r="R68">
        <v>278723518</v>
      </c>
      <c r="S68">
        <v>31.56</v>
      </c>
      <c r="T68" s="28"/>
      <c r="U68" t="s">
        <v>69</v>
      </c>
      <c r="V68">
        <v>4.79</v>
      </c>
      <c r="W68">
        <v>105945562</v>
      </c>
      <c r="X68">
        <v>30.3</v>
      </c>
    </row>
    <row r="69" spans="1:24" x14ac:dyDescent="0.3">
      <c r="A69" t="s">
        <v>162</v>
      </c>
      <c r="B69">
        <v>18.829999999999998</v>
      </c>
      <c r="C69">
        <v>14824514</v>
      </c>
      <c r="D69">
        <v>33.11</v>
      </c>
      <c r="E69" s="28"/>
      <c r="F69" t="s">
        <v>162</v>
      </c>
      <c r="G69">
        <v>19.190000000000001</v>
      </c>
      <c r="H69">
        <v>12409206</v>
      </c>
      <c r="I69">
        <v>37.85</v>
      </c>
      <c r="J69" s="28"/>
      <c r="K69" t="s">
        <v>162</v>
      </c>
      <c r="L69">
        <v>19.36</v>
      </c>
      <c r="M69">
        <v>8494767</v>
      </c>
      <c r="N69">
        <v>28.69</v>
      </c>
      <c r="O69" s="28"/>
      <c r="P69" t="s">
        <v>162</v>
      </c>
      <c r="Q69">
        <v>19.84</v>
      </c>
      <c r="R69">
        <v>5895736</v>
      </c>
      <c r="S69">
        <v>24.86</v>
      </c>
      <c r="T69" s="28"/>
      <c r="U69" t="s">
        <v>162</v>
      </c>
      <c r="V69">
        <v>20</v>
      </c>
      <c r="W69">
        <v>9154183</v>
      </c>
      <c r="X69">
        <v>30.65</v>
      </c>
    </row>
    <row r="70" spans="1:24" x14ac:dyDescent="0.3">
      <c r="A70" t="s">
        <v>70</v>
      </c>
      <c r="B70">
        <v>449.51</v>
      </c>
      <c r="C70">
        <v>896720</v>
      </c>
      <c r="D70">
        <v>40.99</v>
      </c>
      <c r="E70" s="28"/>
      <c r="F70" t="s">
        <v>70</v>
      </c>
      <c r="G70">
        <v>457.42</v>
      </c>
      <c r="H70">
        <v>1029937</v>
      </c>
      <c r="I70">
        <v>46.86</v>
      </c>
      <c r="J70" s="28"/>
      <c r="K70" t="s">
        <v>70</v>
      </c>
      <c r="L70">
        <v>456.72</v>
      </c>
      <c r="M70">
        <v>808004</v>
      </c>
      <c r="N70">
        <v>39.22</v>
      </c>
      <c r="O70" s="28"/>
      <c r="P70" t="s">
        <v>70</v>
      </c>
      <c r="Q70">
        <v>454.02</v>
      </c>
      <c r="R70">
        <v>1336521</v>
      </c>
      <c r="S70">
        <v>37.840000000000003</v>
      </c>
      <c r="T70" s="28"/>
      <c r="U70" t="s">
        <v>70</v>
      </c>
      <c r="V70">
        <v>450.07</v>
      </c>
      <c r="W70">
        <v>701085</v>
      </c>
      <c r="X70">
        <v>31.63</v>
      </c>
    </row>
    <row r="71" spans="1:24" x14ac:dyDescent="0.3">
      <c r="A71" t="s">
        <v>71</v>
      </c>
      <c r="B71">
        <v>986.54</v>
      </c>
      <c r="C71">
        <v>596233</v>
      </c>
      <c r="D71">
        <v>10.88</v>
      </c>
      <c r="E71" s="28"/>
      <c r="F71" t="s">
        <v>71</v>
      </c>
      <c r="G71">
        <v>991.7</v>
      </c>
      <c r="H71">
        <v>2204450</v>
      </c>
      <c r="I71">
        <v>15.05</v>
      </c>
      <c r="J71" s="28"/>
      <c r="K71" t="s">
        <v>71</v>
      </c>
      <c r="L71">
        <v>909.88</v>
      </c>
      <c r="M71">
        <v>467952</v>
      </c>
      <c r="N71">
        <v>24.91</v>
      </c>
      <c r="O71" s="28"/>
      <c r="P71" t="s">
        <v>71</v>
      </c>
      <c r="Q71">
        <v>912.68</v>
      </c>
      <c r="R71">
        <v>252037</v>
      </c>
      <c r="S71">
        <v>6.28</v>
      </c>
      <c r="T71" s="28"/>
      <c r="U71" t="s">
        <v>71</v>
      </c>
      <c r="V71">
        <v>897.71</v>
      </c>
      <c r="W71">
        <v>1165864</v>
      </c>
      <c r="X71">
        <v>16.22</v>
      </c>
    </row>
    <row r="72" spans="1:24" x14ac:dyDescent="0.3">
      <c r="A72" t="s">
        <v>72</v>
      </c>
      <c r="B72">
        <v>339.97</v>
      </c>
      <c r="C72">
        <v>3391288</v>
      </c>
      <c r="D72">
        <v>12.13</v>
      </c>
      <c r="E72" s="28"/>
      <c r="F72" t="s">
        <v>72</v>
      </c>
      <c r="G72">
        <v>354.58</v>
      </c>
      <c r="H72">
        <v>5897333</v>
      </c>
      <c r="I72">
        <v>23.08</v>
      </c>
      <c r="J72" s="28"/>
      <c r="K72" t="s">
        <v>72</v>
      </c>
      <c r="L72">
        <v>357.67</v>
      </c>
      <c r="M72">
        <v>6731540</v>
      </c>
      <c r="N72">
        <v>22.64</v>
      </c>
      <c r="O72" s="28"/>
      <c r="P72" t="s">
        <v>72</v>
      </c>
      <c r="Q72">
        <v>373.93</v>
      </c>
      <c r="R72">
        <v>3152272</v>
      </c>
      <c r="S72">
        <v>10.95</v>
      </c>
      <c r="T72" s="28"/>
      <c r="U72" t="s">
        <v>72</v>
      </c>
      <c r="V72">
        <v>387.11</v>
      </c>
      <c r="W72">
        <v>5786390</v>
      </c>
      <c r="X72">
        <v>22.8</v>
      </c>
    </row>
    <row r="73" spans="1:24" x14ac:dyDescent="0.3">
      <c r="A73" t="s">
        <v>73</v>
      </c>
      <c r="B73">
        <v>207.83</v>
      </c>
      <c r="C73">
        <v>1893029</v>
      </c>
      <c r="D73">
        <v>17.7</v>
      </c>
      <c r="E73" s="28"/>
      <c r="F73" t="s">
        <v>73</v>
      </c>
      <c r="G73">
        <v>206.9</v>
      </c>
      <c r="H73">
        <v>2510028</v>
      </c>
      <c r="I73">
        <v>18.649999999999999</v>
      </c>
      <c r="J73" s="28"/>
      <c r="K73" t="s">
        <v>73</v>
      </c>
      <c r="L73">
        <v>203.5</v>
      </c>
      <c r="M73">
        <v>2965945</v>
      </c>
      <c r="N73">
        <v>13.28</v>
      </c>
      <c r="O73" s="28"/>
      <c r="P73" t="s">
        <v>73</v>
      </c>
      <c r="Q73">
        <v>214.9</v>
      </c>
      <c r="R73">
        <v>2204808</v>
      </c>
      <c r="S73">
        <v>14.36</v>
      </c>
      <c r="T73" s="28"/>
      <c r="U73" t="s">
        <v>73</v>
      </c>
      <c r="V73">
        <v>206.9</v>
      </c>
      <c r="W73">
        <v>1562038</v>
      </c>
      <c r="X73">
        <v>10.06</v>
      </c>
    </row>
    <row r="74" spans="1:24" x14ac:dyDescent="0.3">
      <c r="A74" t="s">
        <v>74</v>
      </c>
      <c r="B74">
        <v>688.38</v>
      </c>
      <c r="C74">
        <v>4330805</v>
      </c>
      <c r="D74">
        <v>36.49</v>
      </c>
      <c r="E74" s="28"/>
      <c r="F74" t="s">
        <v>74</v>
      </c>
      <c r="G74">
        <v>672.37</v>
      </c>
      <c r="H74">
        <v>3469480</v>
      </c>
      <c r="I74">
        <v>48.09</v>
      </c>
      <c r="J74" s="28"/>
      <c r="K74" t="s">
        <v>74</v>
      </c>
      <c r="L74">
        <v>666.46</v>
      </c>
      <c r="M74">
        <v>2267162</v>
      </c>
      <c r="N74">
        <v>39.119999999999997</v>
      </c>
      <c r="O74" s="28"/>
      <c r="P74" t="s">
        <v>74</v>
      </c>
      <c r="Q74">
        <v>668.12</v>
      </c>
      <c r="R74">
        <v>1988018</v>
      </c>
      <c r="S74">
        <v>33.68</v>
      </c>
      <c r="T74" s="28"/>
      <c r="U74" t="s">
        <v>74</v>
      </c>
      <c r="V74">
        <v>663.53</v>
      </c>
      <c r="W74">
        <v>3755434</v>
      </c>
      <c r="X74">
        <v>35.99</v>
      </c>
    </row>
    <row r="75" spans="1:24" x14ac:dyDescent="0.3">
      <c r="A75" t="s">
        <v>75</v>
      </c>
      <c r="B75">
        <v>74.67</v>
      </c>
      <c r="C75">
        <v>3322934</v>
      </c>
      <c r="D75">
        <v>22.95</v>
      </c>
      <c r="E75" s="28"/>
      <c r="F75" t="s">
        <v>75</v>
      </c>
      <c r="G75">
        <v>74.17</v>
      </c>
      <c r="H75">
        <v>2467492</v>
      </c>
      <c r="I75">
        <v>24.09</v>
      </c>
      <c r="J75" s="28"/>
      <c r="K75" t="s">
        <v>75</v>
      </c>
      <c r="L75">
        <v>73.63</v>
      </c>
      <c r="M75">
        <v>3250128</v>
      </c>
      <c r="N75">
        <v>25.14</v>
      </c>
      <c r="O75" s="28"/>
      <c r="P75" t="s">
        <v>75</v>
      </c>
      <c r="Q75">
        <v>72.56</v>
      </c>
      <c r="R75">
        <v>3420734</v>
      </c>
      <c r="S75">
        <v>27.58</v>
      </c>
      <c r="T75" s="28"/>
      <c r="U75" t="s">
        <v>75</v>
      </c>
      <c r="V75">
        <v>72.599999999999994</v>
      </c>
      <c r="W75">
        <v>7289080</v>
      </c>
      <c r="X75">
        <v>41.18</v>
      </c>
    </row>
    <row r="76" spans="1:24" x14ac:dyDescent="0.3">
      <c r="A76" t="s">
        <v>76</v>
      </c>
      <c r="B76">
        <v>187.26</v>
      </c>
      <c r="C76">
        <v>7624915</v>
      </c>
      <c r="D76">
        <v>19.54</v>
      </c>
      <c r="E76" s="28"/>
      <c r="F76" t="s">
        <v>76</v>
      </c>
      <c r="G76">
        <v>184.33</v>
      </c>
      <c r="H76">
        <v>19797977</v>
      </c>
      <c r="I76">
        <v>33.909999999999997</v>
      </c>
      <c r="J76" s="28"/>
      <c r="K76" t="s">
        <v>76</v>
      </c>
      <c r="L76">
        <v>175.24</v>
      </c>
      <c r="M76">
        <v>8779491</v>
      </c>
      <c r="N76">
        <v>34.67</v>
      </c>
      <c r="O76" s="28"/>
      <c r="P76" t="s">
        <v>76</v>
      </c>
      <c r="Q76">
        <v>168.99</v>
      </c>
      <c r="R76">
        <v>7968019</v>
      </c>
      <c r="S76">
        <v>39.56</v>
      </c>
      <c r="T76" s="28"/>
      <c r="U76" t="s">
        <v>76</v>
      </c>
      <c r="V76">
        <v>165.59</v>
      </c>
      <c r="W76">
        <v>7933262</v>
      </c>
      <c r="X76">
        <v>38.14</v>
      </c>
    </row>
    <row r="77" spans="1:24" x14ac:dyDescent="0.3">
      <c r="A77" t="s">
        <v>77</v>
      </c>
      <c r="B77">
        <v>95.04</v>
      </c>
      <c r="C77">
        <v>1973274</v>
      </c>
      <c r="D77">
        <v>10.28</v>
      </c>
      <c r="E77" s="28"/>
      <c r="F77" t="s">
        <v>77</v>
      </c>
      <c r="G77">
        <v>97.06</v>
      </c>
      <c r="H77">
        <v>3153474</v>
      </c>
      <c r="I77">
        <v>13.58</v>
      </c>
      <c r="J77" s="28"/>
      <c r="K77" t="s">
        <v>77</v>
      </c>
      <c r="L77">
        <v>93.61</v>
      </c>
      <c r="M77">
        <v>2148402</v>
      </c>
      <c r="N77">
        <v>14.07</v>
      </c>
      <c r="O77" s="28"/>
      <c r="P77" t="s">
        <v>77</v>
      </c>
      <c r="Q77">
        <v>92.13</v>
      </c>
      <c r="R77">
        <v>2410649</v>
      </c>
      <c r="S77">
        <v>9.6199999999999992</v>
      </c>
      <c r="T77" s="28"/>
      <c r="U77" t="s">
        <v>77</v>
      </c>
      <c r="V77">
        <v>89.81</v>
      </c>
      <c r="W77">
        <v>2957742</v>
      </c>
      <c r="X77">
        <v>12.47</v>
      </c>
    </row>
    <row r="78" spans="1:24" x14ac:dyDescent="0.3">
      <c r="A78" t="s">
        <v>78</v>
      </c>
      <c r="B78">
        <v>166.14</v>
      </c>
      <c r="C78">
        <v>1819361</v>
      </c>
      <c r="D78">
        <v>17.79</v>
      </c>
      <c r="E78" s="28"/>
      <c r="F78" t="s">
        <v>78</v>
      </c>
      <c r="G78">
        <v>171.79</v>
      </c>
      <c r="H78">
        <v>2164225</v>
      </c>
      <c r="I78">
        <v>19.559999999999999</v>
      </c>
      <c r="J78" s="28"/>
      <c r="K78" t="s">
        <v>78</v>
      </c>
      <c r="L78">
        <v>170.77</v>
      </c>
      <c r="M78">
        <v>3593942</v>
      </c>
      <c r="N78">
        <v>35.61</v>
      </c>
      <c r="O78" s="28"/>
      <c r="P78" t="s">
        <v>78</v>
      </c>
      <c r="Q78">
        <v>170.21</v>
      </c>
      <c r="R78">
        <v>1347562</v>
      </c>
      <c r="S78">
        <v>12.25</v>
      </c>
      <c r="T78" s="28"/>
      <c r="U78" t="s">
        <v>78</v>
      </c>
      <c r="V78">
        <v>167.19</v>
      </c>
      <c r="W78">
        <v>1158143</v>
      </c>
      <c r="X78">
        <v>14.24</v>
      </c>
    </row>
    <row r="79" spans="1:24" x14ac:dyDescent="0.3">
      <c r="A79" t="s">
        <v>79</v>
      </c>
      <c r="B79">
        <v>1611.5</v>
      </c>
      <c r="C79">
        <v>753567</v>
      </c>
      <c r="D79">
        <v>30.99</v>
      </c>
      <c r="E79" s="28"/>
      <c r="F79" t="s">
        <v>79</v>
      </c>
      <c r="G79">
        <v>1575.03</v>
      </c>
      <c r="H79">
        <v>808300</v>
      </c>
      <c r="I79">
        <v>23.7</v>
      </c>
      <c r="J79" s="28"/>
      <c r="K79" t="s">
        <v>79</v>
      </c>
      <c r="L79">
        <v>1513.57</v>
      </c>
      <c r="M79">
        <v>396395</v>
      </c>
      <c r="N79">
        <v>24.8</v>
      </c>
      <c r="O79" s="28"/>
      <c r="P79" t="s">
        <v>79</v>
      </c>
      <c r="Q79">
        <v>1534.99</v>
      </c>
      <c r="R79">
        <v>498481</v>
      </c>
      <c r="S79">
        <v>27.31</v>
      </c>
      <c r="T79" s="28"/>
      <c r="U79" t="s">
        <v>79</v>
      </c>
      <c r="V79">
        <v>1594.11</v>
      </c>
      <c r="W79">
        <v>545207</v>
      </c>
      <c r="X79">
        <v>28.74</v>
      </c>
    </row>
    <row r="80" spans="1:24" x14ac:dyDescent="0.3">
      <c r="A80" t="s">
        <v>80</v>
      </c>
      <c r="B80">
        <v>352.85</v>
      </c>
      <c r="C80">
        <v>157903</v>
      </c>
      <c r="D80">
        <v>6.45</v>
      </c>
      <c r="E80" s="28"/>
      <c r="F80" t="s">
        <v>80</v>
      </c>
      <c r="G80">
        <v>349.61</v>
      </c>
      <c r="H80">
        <v>106229</v>
      </c>
      <c r="I80">
        <v>6.85</v>
      </c>
      <c r="J80" s="28"/>
      <c r="K80" t="s">
        <v>80</v>
      </c>
      <c r="L80">
        <v>346.71</v>
      </c>
      <c r="M80">
        <v>266849</v>
      </c>
      <c r="N80">
        <v>10.34</v>
      </c>
      <c r="O80" s="28"/>
      <c r="P80" t="s">
        <v>80</v>
      </c>
      <c r="Q80">
        <v>336.24</v>
      </c>
      <c r="R80">
        <v>209702</v>
      </c>
      <c r="S80">
        <v>7.67</v>
      </c>
      <c r="T80" s="28"/>
      <c r="U80" t="s">
        <v>80</v>
      </c>
      <c r="V80">
        <v>334.53</v>
      </c>
      <c r="W80">
        <v>213471</v>
      </c>
      <c r="X80">
        <v>8.06</v>
      </c>
    </row>
    <row r="81" spans="1:24" x14ac:dyDescent="0.3">
      <c r="A81" t="s">
        <v>81</v>
      </c>
      <c r="B81">
        <v>1142.3800000000001</v>
      </c>
      <c r="C81">
        <v>1445483</v>
      </c>
      <c r="D81">
        <v>27.85</v>
      </c>
      <c r="E81" s="28"/>
      <c r="F81" t="s">
        <v>81</v>
      </c>
      <c r="G81">
        <v>1170.79</v>
      </c>
      <c r="H81">
        <v>2962789</v>
      </c>
      <c r="I81">
        <v>49.56</v>
      </c>
      <c r="J81" s="28"/>
      <c r="K81" t="s">
        <v>81</v>
      </c>
      <c r="L81">
        <v>1151.6099999999999</v>
      </c>
      <c r="M81">
        <v>1975164</v>
      </c>
      <c r="N81">
        <v>37.590000000000003</v>
      </c>
      <c r="O81" s="28"/>
      <c r="P81" t="s">
        <v>81</v>
      </c>
      <c r="Q81">
        <v>1146.19</v>
      </c>
      <c r="R81">
        <v>2182482</v>
      </c>
      <c r="S81">
        <v>34.19</v>
      </c>
      <c r="T81" s="28"/>
      <c r="U81" t="s">
        <v>81</v>
      </c>
      <c r="V81">
        <v>1127.3800000000001</v>
      </c>
      <c r="W81">
        <v>2894508</v>
      </c>
      <c r="X81">
        <v>45.24</v>
      </c>
    </row>
    <row r="82" spans="1:24" x14ac:dyDescent="0.3">
      <c r="A82" t="s">
        <v>82</v>
      </c>
      <c r="B82">
        <v>52.3</v>
      </c>
      <c r="C82">
        <v>3386557</v>
      </c>
      <c r="D82">
        <v>20.28</v>
      </c>
      <c r="E82" s="28"/>
      <c r="F82" t="s">
        <v>82</v>
      </c>
      <c r="G82">
        <v>54.11</v>
      </c>
      <c r="H82">
        <v>2181499</v>
      </c>
      <c r="I82">
        <v>17.079999999999998</v>
      </c>
      <c r="J82" s="28"/>
      <c r="K82" t="s">
        <v>82</v>
      </c>
      <c r="L82">
        <v>53.11</v>
      </c>
      <c r="M82">
        <v>2088217</v>
      </c>
      <c r="N82">
        <v>13.49</v>
      </c>
      <c r="O82" s="28"/>
      <c r="P82" t="s">
        <v>82</v>
      </c>
      <c r="Q82">
        <v>53.06</v>
      </c>
      <c r="R82">
        <v>3151136</v>
      </c>
      <c r="S82">
        <v>18.3</v>
      </c>
      <c r="T82" s="28"/>
      <c r="U82" t="s">
        <v>82</v>
      </c>
      <c r="V82">
        <v>53.3</v>
      </c>
      <c r="W82">
        <v>7339733</v>
      </c>
      <c r="X82">
        <v>26.3</v>
      </c>
    </row>
    <row r="83" spans="1:24" x14ac:dyDescent="0.3">
      <c r="A83" t="s">
        <v>83</v>
      </c>
      <c r="B83">
        <v>242.46</v>
      </c>
      <c r="C83">
        <v>1152964</v>
      </c>
      <c r="D83">
        <v>14.62</v>
      </c>
      <c r="E83" s="28"/>
      <c r="F83" t="s">
        <v>83</v>
      </c>
      <c r="G83">
        <v>247.75</v>
      </c>
      <c r="H83">
        <v>1208062</v>
      </c>
      <c r="I83">
        <v>23.54</v>
      </c>
      <c r="J83" s="28"/>
      <c r="K83" t="s">
        <v>83</v>
      </c>
      <c r="L83">
        <v>244.77</v>
      </c>
      <c r="M83">
        <v>2256688</v>
      </c>
      <c r="N83">
        <v>17.989999999999998</v>
      </c>
      <c r="O83" s="28"/>
      <c r="P83" t="s">
        <v>83</v>
      </c>
      <c r="Q83">
        <v>231.68</v>
      </c>
      <c r="R83">
        <v>1711261</v>
      </c>
      <c r="S83">
        <v>17.600000000000001</v>
      </c>
      <c r="T83" s="28"/>
      <c r="U83" t="s">
        <v>83</v>
      </c>
      <c r="V83">
        <v>228.21</v>
      </c>
      <c r="W83">
        <v>3314727</v>
      </c>
      <c r="X83">
        <v>27.2</v>
      </c>
    </row>
    <row r="84" spans="1:24" x14ac:dyDescent="0.3">
      <c r="A84" t="s">
        <v>84</v>
      </c>
      <c r="B84">
        <v>817.03</v>
      </c>
      <c r="C84">
        <v>1841457</v>
      </c>
      <c r="D84">
        <v>39.950000000000003</v>
      </c>
      <c r="E84" s="28"/>
      <c r="F84" t="s">
        <v>84</v>
      </c>
      <c r="G84">
        <v>825.44</v>
      </c>
      <c r="H84">
        <v>1799953</v>
      </c>
      <c r="I84">
        <v>38.28</v>
      </c>
      <c r="J84" s="28"/>
      <c r="K84" t="s">
        <v>84</v>
      </c>
      <c r="L84">
        <v>824.37</v>
      </c>
      <c r="M84">
        <v>1634280</v>
      </c>
      <c r="N84">
        <v>27.47</v>
      </c>
      <c r="O84" s="28"/>
      <c r="P84" t="s">
        <v>84</v>
      </c>
      <c r="Q84">
        <v>814.75</v>
      </c>
      <c r="R84">
        <v>1981026</v>
      </c>
      <c r="S84">
        <v>35.799999999999997</v>
      </c>
      <c r="T84" s="28"/>
      <c r="U84" t="s">
        <v>84</v>
      </c>
      <c r="V84">
        <v>827.92</v>
      </c>
      <c r="W84">
        <v>2270577</v>
      </c>
      <c r="X84">
        <v>36.549999999999997</v>
      </c>
    </row>
    <row r="85" spans="1:24" x14ac:dyDescent="0.3">
      <c r="A85" t="s">
        <v>85</v>
      </c>
      <c r="B85">
        <v>888.42</v>
      </c>
      <c r="C85">
        <v>367949</v>
      </c>
      <c r="D85">
        <v>15.51</v>
      </c>
      <c r="E85" s="28"/>
      <c r="F85" t="s">
        <v>85</v>
      </c>
      <c r="G85">
        <v>878.76</v>
      </c>
      <c r="H85">
        <v>742564</v>
      </c>
      <c r="I85">
        <v>27.85</v>
      </c>
      <c r="J85" s="28"/>
      <c r="K85" t="s">
        <v>85</v>
      </c>
      <c r="L85">
        <v>865.68</v>
      </c>
      <c r="M85">
        <v>809870</v>
      </c>
      <c r="N85">
        <v>20.49</v>
      </c>
      <c r="O85" s="28"/>
      <c r="P85" t="s">
        <v>85</v>
      </c>
      <c r="Q85">
        <v>852.46</v>
      </c>
      <c r="R85">
        <v>419912</v>
      </c>
      <c r="S85">
        <v>12.3</v>
      </c>
      <c r="T85" s="28"/>
      <c r="U85" t="s">
        <v>85</v>
      </c>
      <c r="V85">
        <v>850.67</v>
      </c>
      <c r="W85">
        <v>640149</v>
      </c>
      <c r="X85">
        <v>24.05</v>
      </c>
    </row>
    <row r="86" spans="1:24" x14ac:dyDescent="0.3">
      <c r="A86" t="s">
        <v>86</v>
      </c>
      <c r="B86">
        <v>416.73</v>
      </c>
      <c r="C86">
        <v>2984328</v>
      </c>
      <c r="D86">
        <v>29.79</v>
      </c>
      <c r="E86" s="28"/>
      <c r="F86" t="s">
        <v>86</v>
      </c>
      <c r="G86">
        <v>406.56</v>
      </c>
      <c r="H86">
        <v>1077115</v>
      </c>
      <c r="I86">
        <v>17.239999999999998</v>
      </c>
      <c r="J86" s="28"/>
      <c r="K86" t="s">
        <v>86</v>
      </c>
      <c r="L86">
        <v>398.6</v>
      </c>
      <c r="M86">
        <v>2375430</v>
      </c>
      <c r="N86">
        <v>22.39</v>
      </c>
      <c r="O86" s="28"/>
      <c r="P86" t="s">
        <v>86</v>
      </c>
      <c r="Q86">
        <v>385.05</v>
      </c>
      <c r="R86">
        <v>1121463</v>
      </c>
      <c r="S86">
        <v>18.850000000000001</v>
      </c>
      <c r="T86" s="28"/>
      <c r="U86" t="s">
        <v>86</v>
      </c>
      <c r="V86">
        <v>375.42</v>
      </c>
      <c r="W86">
        <v>2057002</v>
      </c>
      <c r="X86">
        <v>26.65</v>
      </c>
    </row>
    <row r="87" spans="1:24" x14ac:dyDescent="0.3">
      <c r="A87" t="s">
        <v>87</v>
      </c>
      <c r="B87">
        <v>130.25</v>
      </c>
      <c r="C87">
        <v>4648347</v>
      </c>
      <c r="D87">
        <v>24.22</v>
      </c>
      <c r="E87" s="28"/>
      <c r="F87" t="s">
        <v>87</v>
      </c>
      <c r="G87">
        <v>139.93</v>
      </c>
      <c r="H87">
        <v>2593285</v>
      </c>
      <c r="I87">
        <v>17.690000000000001</v>
      </c>
      <c r="J87" s="28"/>
      <c r="K87" t="s">
        <v>87</v>
      </c>
      <c r="L87">
        <v>135.91</v>
      </c>
      <c r="M87">
        <v>2336124</v>
      </c>
      <c r="N87">
        <v>16.760000000000002</v>
      </c>
      <c r="O87" s="28"/>
      <c r="P87" t="s">
        <v>87</v>
      </c>
      <c r="Q87">
        <v>139.29</v>
      </c>
      <c r="R87">
        <v>2575586</v>
      </c>
      <c r="S87">
        <v>17.78</v>
      </c>
      <c r="T87" s="28"/>
      <c r="U87" t="s">
        <v>87</v>
      </c>
      <c r="V87">
        <v>144.16</v>
      </c>
      <c r="W87">
        <v>7068233</v>
      </c>
      <c r="X87">
        <v>26.4</v>
      </c>
    </row>
    <row r="88" spans="1:24" x14ac:dyDescent="0.3">
      <c r="A88" t="s">
        <v>88</v>
      </c>
      <c r="B88">
        <v>117.22</v>
      </c>
      <c r="C88">
        <v>2095252</v>
      </c>
      <c r="D88">
        <v>20.61</v>
      </c>
      <c r="E88" s="28"/>
      <c r="F88" t="s">
        <v>88</v>
      </c>
      <c r="G88">
        <v>121.88</v>
      </c>
      <c r="H88">
        <v>1608157</v>
      </c>
      <c r="I88">
        <v>19.53</v>
      </c>
      <c r="J88" s="28"/>
      <c r="K88" t="s">
        <v>88</v>
      </c>
      <c r="L88">
        <v>118.87</v>
      </c>
      <c r="M88">
        <v>1166809</v>
      </c>
      <c r="N88">
        <v>11.82</v>
      </c>
      <c r="O88" s="28"/>
      <c r="P88" t="s">
        <v>88</v>
      </c>
      <c r="Q88">
        <v>119.88</v>
      </c>
      <c r="R88">
        <v>3202194</v>
      </c>
      <c r="S88">
        <v>23.01</v>
      </c>
      <c r="T88" s="28"/>
      <c r="U88" t="s">
        <v>88</v>
      </c>
      <c r="V88">
        <v>122.92</v>
      </c>
      <c r="W88">
        <v>2104905</v>
      </c>
      <c r="X88">
        <v>16.07</v>
      </c>
    </row>
    <row r="89" spans="1:24" x14ac:dyDescent="0.3">
      <c r="A89" t="s">
        <v>89</v>
      </c>
      <c r="B89">
        <v>315.24</v>
      </c>
      <c r="C89">
        <v>264616</v>
      </c>
      <c r="D89">
        <v>16.59</v>
      </c>
      <c r="E89" s="28"/>
      <c r="F89" t="s">
        <v>89</v>
      </c>
      <c r="G89">
        <v>317.25</v>
      </c>
      <c r="H89">
        <v>597955</v>
      </c>
      <c r="I89">
        <v>29.55</v>
      </c>
      <c r="J89" s="28"/>
      <c r="K89" t="s">
        <v>89</v>
      </c>
      <c r="L89">
        <v>316.8</v>
      </c>
      <c r="M89">
        <v>718070</v>
      </c>
      <c r="N89">
        <v>31.15</v>
      </c>
      <c r="O89" s="28"/>
      <c r="P89" t="s">
        <v>89</v>
      </c>
      <c r="Q89">
        <v>310.07</v>
      </c>
      <c r="R89">
        <v>556272</v>
      </c>
      <c r="S89">
        <v>27.34</v>
      </c>
      <c r="T89" s="28"/>
      <c r="U89" t="s">
        <v>89</v>
      </c>
      <c r="V89">
        <v>311.95999999999998</v>
      </c>
      <c r="W89">
        <v>982728</v>
      </c>
      <c r="X89">
        <v>27.66</v>
      </c>
    </row>
    <row r="90" spans="1:24" x14ac:dyDescent="0.3">
      <c r="A90" t="s">
        <v>90</v>
      </c>
      <c r="B90">
        <v>5033.1499999999996</v>
      </c>
      <c r="C90">
        <v>305869</v>
      </c>
      <c r="D90">
        <v>15.8</v>
      </c>
      <c r="E90" s="28"/>
      <c r="F90" t="s">
        <v>90</v>
      </c>
      <c r="G90">
        <v>5007.92</v>
      </c>
      <c r="H90">
        <v>374747</v>
      </c>
      <c r="I90">
        <v>20.059999999999999</v>
      </c>
      <c r="J90" s="28"/>
      <c r="K90" t="s">
        <v>90</v>
      </c>
      <c r="L90">
        <v>4831.92</v>
      </c>
      <c r="M90">
        <v>216913</v>
      </c>
      <c r="N90">
        <v>14.29</v>
      </c>
      <c r="O90" s="28"/>
      <c r="P90" t="s">
        <v>90</v>
      </c>
      <c r="Q90">
        <v>4832.13</v>
      </c>
      <c r="R90">
        <v>320154</v>
      </c>
      <c r="S90">
        <v>15.19</v>
      </c>
      <c r="T90" s="28"/>
      <c r="U90" t="s">
        <v>90</v>
      </c>
      <c r="V90">
        <v>4816.74</v>
      </c>
      <c r="W90">
        <v>871183</v>
      </c>
      <c r="X90">
        <v>27.53</v>
      </c>
    </row>
    <row r="91" spans="1:24" x14ac:dyDescent="0.3">
      <c r="A91" t="s">
        <v>91</v>
      </c>
      <c r="B91">
        <v>595.92999999999995</v>
      </c>
      <c r="C91">
        <v>811209</v>
      </c>
      <c r="D91">
        <v>14.41</v>
      </c>
      <c r="E91" s="28"/>
      <c r="F91" t="s">
        <v>91</v>
      </c>
      <c r="G91">
        <v>596.32000000000005</v>
      </c>
      <c r="H91">
        <v>1772708</v>
      </c>
      <c r="I91">
        <v>19.690000000000001</v>
      </c>
      <c r="J91" s="28"/>
      <c r="K91" t="s">
        <v>91</v>
      </c>
      <c r="L91">
        <v>570.19000000000005</v>
      </c>
      <c r="M91">
        <v>866686</v>
      </c>
      <c r="N91">
        <v>13.05</v>
      </c>
      <c r="O91" s="28"/>
      <c r="P91" t="s">
        <v>91</v>
      </c>
      <c r="Q91">
        <v>552.38</v>
      </c>
      <c r="R91">
        <v>666048</v>
      </c>
      <c r="S91">
        <v>14.28</v>
      </c>
      <c r="T91" s="28"/>
      <c r="U91" t="s">
        <v>91</v>
      </c>
      <c r="V91">
        <v>552.57000000000005</v>
      </c>
      <c r="W91">
        <v>1306721</v>
      </c>
      <c r="X91">
        <v>10.8</v>
      </c>
    </row>
    <row r="92" spans="1:24" x14ac:dyDescent="0.3">
      <c r="A92" t="s">
        <v>92</v>
      </c>
      <c r="B92">
        <v>429.93</v>
      </c>
      <c r="C92">
        <v>212640</v>
      </c>
      <c r="D92">
        <v>21.49</v>
      </c>
      <c r="E92" s="28"/>
      <c r="F92" t="s">
        <v>92</v>
      </c>
      <c r="G92">
        <v>441.03</v>
      </c>
      <c r="H92">
        <v>407561</v>
      </c>
      <c r="I92">
        <v>40.56</v>
      </c>
      <c r="J92" s="28"/>
      <c r="K92" t="s">
        <v>92</v>
      </c>
      <c r="L92">
        <v>425.17</v>
      </c>
      <c r="M92">
        <v>227193</v>
      </c>
      <c r="N92">
        <v>23.51</v>
      </c>
      <c r="O92" s="28"/>
      <c r="P92" t="s">
        <v>92</v>
      </c>
      <c r="Q92">
        <v>431.29</v>
      </c>
      <c r="R92">
        <v>195435</v>
      </c>
      <c r="S92">
        <v>11.17</v>
      </c>
      <c r="T92" s="28"/>
      <c r="U92" t="s">
        <v>92</v>
      </c>
      <c r="V92">
        <v>420.68</v>
      </c>
      <c r="W92">
        <v>512474</v>
      </c>
      <c r="X92">
        <v>26.51</v>
      </c>
    </row>
    <row r="93" spans="1:24" x14ac:dyDescent="0.3">
      <c r="A93" t="s">
        <v>93</v>
      </c>
      <c r="B93">
        <v>895.69</v>
      </c>
      <c r="C93">
        <v>152089</v>
      </c>
      <c r="D93">
        <v>34.14</v>
      </c>
      <c r="E93" s="28"/>
      <c r="F93" t="s">
        <v>93</v>
      </c>
      <c r="G93">
        <v>909.74</v>
      </c>
      <c r="H93">
        <v>439508</v>
      </c>
      <c r="I93">
        <v>62.01</v>
      </c>
      <c r="J93" s="28"/>
      <c r="K93" t="s">
        <v>93</v>
      </c>
      <c r="L93">
        <v>896.56</v>
      </c>
      <c r="M93">
        <v>194521</v>
      </c>
      <c r="N93">
        <v>40.25</v>
      </c>
      <c r="O93" s="28"/>
      <c r="P93" t="s">
        <v>93</v>
      </c>
      <c r="Q93">
        <v>894.99</v>
      </c>
      <c r="R93">
        <v>222044</v>
      </c>
      <c r="S93">
        <v>34.6</v>
      </c>
      <c r="T93" s="28"/>
      <c r="U93" t="s">
        <v>93</v>
      </c>
      <c r="V93">
        <v>883.8</v>
      </c>
      <c r="W93">
        <v>85944</v>
      </c>
      <c r="X93">
        <v>20.190000000000001</v>
      </c>
    </row>
    <row r="94" spans="1:24" x14ac:dyDescent="0.3">
      <c r="A94" t="s">
        <v>94</v>
      </c>
      <c r="B94">
        <v>895.25</v>
      </c>
      <c r="C94">
        <v>75524</v>
      </c>
      <c r="D94">
        <v>8.65</v>
      </c>
      <c r="E94" s="28"/>
      <c r="F94" t="s">
        <v>94</v>
      </c>
      <c r="G94">
        <v>901.03</v>
      </c>
      <c r="H94">
        <v>155253</v>
      </c>
      <c r="I94">
        <v>16.45</v>
      </c>
      <c r="J94" s="28"/>
      <c r="K94" t="s">
        <v>94</v>
      </c>
      <c r="L94">
        <v>898.25</v>
      </c>
      <c r="M94">
        <v>105270</v>
      </c>
      <c r="N94">
        <v>11.35</v>
      </c>
      <c r="O94" s="28"/>
      <c r="P94" t="s">
        <v>94</v>
      </c>
      <c r="Q94">
        <v>911.67</v>
      </c>
      <c r="R94">
        <v>472673</v>
      </c>
      <c r="S94">
        <v>22.62</v>
      </c>
      <c r="T94" s="28"/>
      <c r="U94" t="s">
        <v>94</v>
      </c>
      <c r="V94">
        <v>870.62</v>
      </c>
      <c r="W94">
        <v>91920</v>
      </c>
      <c r="X94">
        <v>5.77</v>
      </c>
    </row>
    <row r="95" spans="1:24" x14ac:dyDescent="0.3">
      <c r="A95" t="s">
        <v>95</v>
      </c>
      <c r="B95">
        <v>79.760000000000005</v>
      </c>
      <c r="C95">
        <v>1895726</v>
      </c>
      <c r="D95">
        <v>23.57</v>
      </c>
      <c r="E95" s="28"/>
      <c r="F95" t="s">
        <v>95</v>
      </c>
      <c r="G95">
        <v>82.41</v>
      </c>
      <c r="H95">
        <v>1826468</v>
      </c>
      <c r="I95">
        <v>16.920000000000002</v>
      </c>
      <c r="J95" s="28"/>
      <c r="K95" t="s">
        <v>95</v>
      </c>
      <c r="L95">
        <v>80.56</v>
      </c>
      <c r="M95">
        <v>2066007</v>
      </c>
      <c r="N95">
        <v>24.32</v>
      </c>
      <c r="O95" s="28"/>
      <c r="P95" t="s">
        <v>95</v>
      </c>
      <c r="Q95">
        <v>79.400000000000006</v>
      </c>
      <c r="R95">
        <v>3746816</v>
      </c>
      <c r="S95">
        <v>26.43</v>
      </c>
      <c r="T95" s="28"/>
      <c r="U95" t="s">
        <v>95</v>
      </c>
      <c r="V95">
        <v>78.98</v>
      </c>
      <c r="W95">
        <v>3081130</v>
      </c>
      <c r="X95">
        <v>21.13</v>
      </c>
    </row>
    <row r="96" spans="1:24" x14ac:dyDescent="0.3">
      <c r="A96" t="s">
        <v>96</v>
      </c>
      <c r="B96">
        <v>57419.05</v>
      </c>
      <c r="C96">
        <v>497</v>
      </c>
      <c r="D96">
        <v>12.13</v>
      </c>
      <c r="E96" s="28"/>
      <c r="F96" t="s">
        <v>96</v>
      </c>
      <c r="G96">
        <v>57798.32</v>
      </c>
      <c r="H96">
        <v>891</v>
      </c>
      <c r="I96">
        <v>18.489999999999998</v>
      </c>
      <c r="J96" s="28"/>
      <c r="K96" t="s">
        <v>96</v>
      </c>
      <c r="L96">
        <v>57133.36</v>
      </c>
      <c r="M96">
        <v>2213</v>
      </c>
      <c r="N96">
        <v>31.41</v>
      </c>
      <c r="O96" s="28"/>
      <c r="P96" t="s">
        <v>96</v>
      </c>
      <c r="Q96">
        <v>57004.58</v>
      </c>
      <c r="R96">
        <v>700</v>
      </c>
      <c r="S96">
        <v>10.81</v>
      </c>
      <c r="T96" s="28"/>
      <c r="U96" t="s">
        <v>96</v>
      </c>
      <c r="V96">
        <v>56916.62</v>
      </c>
      <c r="W96">
        <v>2196</v>
      </c>
      <c r="X96">
        <v>24.35</v>
      </c>
    </row>
    <row r="97" spans="1:24" x14ac:dyDescent="0.3">
      <c r="A97" t="s">
        <v>97</v>
      </c>
      <c r="B97">
        <v>801.3</v>
      </c>
      <c r="C97">
        <v>435147</v>
      </c>
      <c r="D97">
        <v>22.21</v>
      </c>
      <c r="E97" s="28"/>
      <c r="F97" t="s">
        <v>97</v>
      </c>
      <c r="G97">
        <v>828.69</v>
      </c>
      <c r="H97">
        <v>239136</v>
      </c>
      <c r="I97">
        <v>15.41</v>
      </c>
      <c r="J97" s="28"/>
      <c r="K97" t="s">
        <v>97</v>
      </c>
      <c r="L97">
        <v>803.01</v>
      </c>
      <c r="M97">
        <v>145667</v>
      </c>
      <c r="N97">
        <v>11.22</v>
      </c>
      <c r="O97" s="28"/>
      <c r="P97" t="s">
        <v>97</v>
      </c>
      <c r="Q97">
        <v>784.34</v>
      </c>
      <c r="R97">
        <v>471143</v>
      </c>
      <c r="S97">
        <v>19.53</v>
      </c>
      <c r="T97" s="28"/>
      <c r="U97" t="s">
        <v>97</v>
      </c>
      <c r="V97">
        <v>793.76</v>
      </c>
      <c r="W97">
        <v>543052</v>
      </c>
      <c r="X97">
        <v>19.399999999999999</v>
      </c>
    </row>
    <row r="98" spans="1:24" x14ac:dyDescent="0.3">
      <c r="A98" t="s">
        <v>98</v>
      </c>
      <c r="B98">
        <v>27.25</v>
      </c>
      <c r="C98">
        <v>4350531</v>
      </c>
      <c r="D98">
        <v>40.6</v>
      </c>
      <c r="E98" s="28"/>
      <c r="F98" t="s">
        <v>98</v>
      </c>
      <c r="G98">
        <v>28.01</v>
      </c>
      <c r="H98">
        <v>2048221</v>
      </c>
      <c r="I98">
        <v>28.54</v>
      </c>
      <c r="J98" s="28"/>
      <c r="K98" t="s">
        <v>98</v>
      </c>
      <c r="L98">
        <v>27.96</v>
      </c>
      <c r="M98">
        <v>1488991</v>
      </c>
      <c r="N98">
        <v>30.02</v>
      </c>
      <c r="O98" s="28"/>
      <c r="P98" t="s">
        <v>98</v>
      </c>
      <c r="Q98">
        <v>28.07</v>
      </c>
      <c r="R98">
        <v>1220900</v>
      </c>
      <c r="S98">
        <v>16.940000000000001</v>
      </c>
      <c r="T98" s="28"/>
      <c r="U98" t="s">
        <v>98</v>
      </c>
      <c r="V98">
        <v>28.07</v>
      </c>
      <c r="W98">
        <v>2953821</v>
      </c>
      <c r="X98">
        <v>26.87</v>
      </c>
    </row>
    <row r="99" spans="1:24" x14ac:dyDescent="0.3">
      <c r="A99" t="s">
        <v>617</v>
      </c>
      <c r="B99">
        <v>2399.02</v>
      </c>
      <c r="C99">
        <v>58225</v>
      </c>
      <c r="D99">
        <v>22.99</v>
      </c>
      <c r="E99" s="28"/>
      <c r="F99" t="s">
        <v>617</v>
      </c>
      <c r="G99">
        <v>2455.08</v>
      </c>
      <c r="H99">
        <v>60561</v>
      </c>
      <c r="I99">
        <v>16.89</v>
      </c>
      <c r="J99" s="28"/>
      <c r="K99" t="s">
        <v>617</v>
      </c>
      <c r="L99">
        <v>2363.63</v>
      </c>
      <c r="M99">
        <v>197976</v>
      </c>
      <c r="N99">
        <v>25.67</v>
      </c>
      <c r="O99" s="28"/>
      <c r="P99" t="s">
        <v>617</v>
      </c>
      <c r="Q99">
        <v>2461.35</v>
      </c>
      <c r="R99">
        <v>301258</v>
      </c>
      <c r="S99">
        <v>36.75</v>
      </c>
      <c r="T99" s="28"/>
      <c r="U99" t="s">
        <v>617</v>
      </c>
      <c r="V99">
        <v>2363.19</v>
      </c>
      <c r="W99">
        <v>307392</v>
      </c>
      <c r="X99">
        <v>30.42</v>
      </c>
    </row>
    <row r="100" spans="1:24" x14ac:dyDescent="0.3">
      <c r="A100" t="s">
        <v>99</v>
      </c>
      <c r="B100">
        <v>21.11</v>
      </c>
      <c r="C100">
        <v>3187842</v>
      </c>
      <c r="D100">
        <v>20.58</v>
      </c>
      <c r="E100" s="28"/>
      <c r="F100" t="s">
        <v>99</v>
      </c>
      <c r="G100">
        <v>21.93</v>
      </c>
      <c r="H100">
        <v>3489829</v>
      </c>
      <c r="I100">
        <v>24.06</v>
      </c>
      <c r="J100" s="28"/>
      <c r="K100" t="s">
        <v>99</v>
      </c>
      <c r="L100">
        <v>21.78</v>
      </c>
      <c r="M100">
        <v>2892722</v>
      </c>
      <c r="N100">
        <v>22.68</v>
      </c>
      <c r="O100" s="28"/>
      <c r="P100" t="s">
        <v>99</v>
      </c>
      <c r="Q100">
        <v>21.96</v>
      </c>
      <c r="R100">
        <v>3709422</v>
      </c>
      <c r="S100">
        <v>19.41</v>
      </c>
      <c r="T100" s="28"/>
      <c r="U100" t="s">
        <v>99</v>
      </c>
      <c r="V100">
        <v>22.51</v>
      </c>
      <c r="W100">
        <v>4580949</v>
      </c>
      <c r="X100">
        <v>20.68</v>
      </c>
    </row>
    <row r="101" spans="1:24" x14ac:dyDescent="0.3">
      <c r="A101" t="s">
        <v>100</v>
      </c>
      <c r="B101">
        <v>16222.28</v>
      </c>
      <c r="C101">
        <v>63610</v>
      </c>
      <c r="D101">
        <v>53.77</v>
      </c>
      <c r="E101" s="28"/>
      <c r="F101" t="s">
        <v>100</v>
      </c>
      <c r="G101">
        <v>16365.47</v>
      </c>
      <c r="H101">
        <v>57748</v>
      </c>
      <c r="I101">
        <v>47.69</v>
      </c>
      <c r="J101" s="28"/>
      <c r="K101" t="s">
        <v>100</v>
      </c>
      <c r="L101">
        <v>16387.03</v>
      </c>
      <c r="M101">
        <v>66834</v>
      </c>
      <c r="N101">
        <v>37.229999999999997</v>
      </c>
      <c r="O101" s="28"/>
      <c r="P101" t="s">
        <v>100</v>
      </c>
      <c r="Q101">
        <v>16239.43</v>
      </c>
      <c r="R101">
        <v>45730</v>
      </c>
      <c r="S101">
        <v>38.71</v>
      </c>
      <c r="T101" s="28"/>
      <c r="U101" t="s">
        <v>100</v>
      </c>
      <c r="V101">
        <v>16269.12</v>
      </c>
      <c r="W101">
        <v>92377</v>
      </c>
      <c r="X101">
        <v>55</v>
      </c>
    </row>
    <row r="102" spans="1:24" x14ac:dyDescent="0.3">
      <c r="A102" t="s">
        <v>101</v>
      </c>
      <c r="B102">
        <v>1529.92</v>
      </c>
      <c r="C102">
        <v>119366</v>
      </c>
      <c r="D102">
        <v>4.79</v>
      </c>
      <c r="E102" s="28"/>
      <c r="F102" t="s">
        <v>101</v>
      </c>
      <c r="G102">
        <v>1429.67</v>
      </c>
      <c r="H102">
        <v>99089</v>
      </c>
      <c r="I102">
        <v>22.56</v>
      </c>
      <c r="J102" s="28"/>
      <c r="K102" t="s">
        <v>101</v>
      </c>
      <c r="L102">
        <v>1406.07</v>
      </c>
      <c r="M102">
        <v>62699</v>
      </c>
      <c r="N102">
        <v>13.73</v>
      </c>
      <c r="O102" s="28"/>
      <c r="P102" t="s">
        <v>101</v>
      </c>
      <c r="Q102">
        <v>1382.92</v>
      </c>
      <c r="R102">
        <v>103026</v>
      </c>
      <c r="S102">
        <v>14.72</v>
      </c>
      <c r="T102" s="28"/>
      <c r="U102" t="s">
        <v>101</v>
      </c>
      <c r="V102">
        <v>1364.94</v>
      </c>
      <c r="W102">
        <v>53837</v>
      </c>
      <c r="X102">
        <v>7.22</v>
      </c>
    </row>
    <row r="103" spans="1:24" x14ac:dyDescent="0.3">
      <c r="A103" t="s">
        <v>102</v>
      </c>
      <c r="B103">
        <v>72.900000000000006</v>
      </c>
      <c r="C103">
        <v>1546755</v>
      </c>
      <c r="D103">
        <v>33.450000000000003</v>
      </c>
      <c r="E103" s="28"/>
      <c r="F103" t="s">
        <v>102</v>
      </c>
      <c r="G103">
        <v>73.48</v>
      </c>
      <c r="H103">
        <v>2525648</v>
      </c>
      <c r="I103">
        <v>28.24</v>
      </c>
      <c r="J103" s="28"/>
      <c r="K103" t="s">
        <v>102</v>
      </c>
      <c r="L103">
        <v>71.430000000000007</v>
      </c>
      <c r="M103">
        <v>718705</v>
      </c>
      <c r="N103">
        <v>36.200000000000003</v>
      </c>
      <c r="O103" s="28"/>
      <c r="P103" t="s">
        <v>102</v>
      </c>
      <c r="Q103">
        <v>72.13</v>
      </c>
      <c r="R103">
        <v>824821</v>
      </c>
      <c r="S103">
        <v>30.89</v>
      </c>
      <c r="T103" s="28"/>
      <c r="U103" t="s">
        <v>102</v>
      </c>
      <c r="V103">
        <v>71.78</v>
      </c>
      <c r="W103">
        <v>1102323</v>
      </c>
      <c r="X103">
        <v>18.649999999999999</v>
      </c>
    </row>
    <row r="104" spans="1:24" x14ac:dyDescent="0.3">
      <c r="A104" t="s">
        <v>103</v>
      </c>
      <c r="B104">
        <v>89.83</v>
      </c>
      <c r="C104">
        <v>2738082</v>
      </c>
      <c r="D104">
        <v>29.15</v>
      </c>
      <c r="E104" s="28"/>
      <c r="F104" t="s">
        <v>103</v>
      </c>
      <c r="G104">
        <v>90.78</v>
      </c>
      <c r="H104">
        <v>9462316</v>
      </c>
      <c r="I104">
        <v>46.97</v>
      </c>
      <c r="J104" s="28"/>
      <c r="K104" t="s">
        <v>103</v>
      </c>
      <c r="L104">
        <v>92.19</v>
      </c>
      <c r="M104">
        <v>3961446</v>
      </c>
      <c r="N104">
        <v>39.119999999999997</v>
      </c>
      <c r="O104" s="28"/>
      <c r="P104" t="s">
        <v>103</v>
      </c>
      <c r="Q104">
        <v>90.89</v>
      </c>
      <c r="R104">
        <v>5083162</v>
      </c>
      <c r="S104">
        <v>41.45</v>
      </c>
      <c r="T104" s="28"/>
      <c r="U104" t="s">
        <v>103</v>
      </c>
      <c r="V104">
        <v>88.95</v>
      </c>
      <c r="W104">
        <v>5473875</v>
      </c>
      <c r="X104">
        <v>48.15</v>
      </c>
    </row>
    <row r="105" spans="1:24" x14ac:dyDescent="0.3">
      <c r="A105" t="s">
        <v>104</v>
      </c>
      <c r="B105">
        <v>84.6</v>
      </c>
      <c r="C105">
        <v>423890</v>
      </c>
      <c r="D105">
        <v>29.02</v>
      </c>
      <c r="E105" s="28"/>
      <c r="F105" t="s">
        <v>104</v>
      </c>
      <c r="G105">
        <v>84.62</v>
      </c>
      <c r="H105">
        <v>201854</v>
      </c>
      <c r="I105">
        <v>26.19</v>
      </c>
      <c r="J105" s="28"/>
      <c r="K105" t="s">
        <v>104</v>
      </c>
      <c r="L105">
        <v>83.87</v>
      </c>
      <c r="M105">
        <v>331577</v>
      </c>
      <c r="N105">
        <v>36.729999999999997</v>
      </c>
      <c r="O105" s="28"/>
      <c r="P105" t="s">
        <v>104</v>
      </c>
      <c r="Q105">
        <v>83.44</v>
      </c>
      <c r="R105">
        <v>538189</v>
      </c>
      <c r="S105">
        <v>25.57</v>
      </c>
      <c r="T105" s="28"/>
      <c r="U105" t="s">
        <v>104</v>
      </c>
      <c r="V105">
        <v>82.21</v>
      </c>
      <c r="W105">
        <v>823500</v>
      </c>
      <c r="X105">
        <v>44.63</v>
      </c>
    </row>
    <row r="106" spans="1:24" x14ac:dyDescent="0.3">
      <c r="A106" t="s">
        <v>105</v>
      </c>
      <c r="B106">
        <v>76.12</v>
      </c>
      <c r="C106">
        <v>2797117</v>
      </c>
      <c r="D106">
        <v>22.48</v>
      </c>
      <c r="E106" s="28"/>
      <c r="F106" t="s">
        <v>105</v>
      </c>
      <c r="G106">
        <v>77.17</v>
      </c>
      <c r="H106">
        <v>6413840</v>
      </c>
      <c r="I106">
        <v>35.630000000000003</v>
      </c>
      <c r="J106" s="28"/>
      <c r="K106" t="s">
        <v>105</v>
      </c>
      <c r="L106">
        <v>77.92</v>
      </c>
      <c r="M106">
        <v>3412645</v>
      </c>
      <c r="N106">
        <v>26.31</v>
      </c>
      <c r="O106" s="28"/>
      <c r="P106" t="s">
        <v>105</v>
      </c>
      <c r="Q106">
        <v>77.459999999999994</v>
      </c>
      <c r="R106">
        <v>11553239</v>
      </c>
      <c r="S106">
        <v>27.3</v>
      </c>
      <c r="T106" s="28"/>
      <c r="U106" t="s">
        <v>105</v>
      </c>
      <c r="V106">
        <v>74.150000000000006</v>
      </c>
      <c r="W106">
        <v>3832368</v>
      </c>
      <c r="X106">
        <v>29.44</v>
      </c>
    </row>
    <row r="107" spans="1:24" x14ac:dyDescent="0.3">
      <c r="A107" t="s">
        <v>106</v>
      </c>
      <c r="B107">
        <v>18245.46</v>
      </c>
      <c r="C107">
        <v>22247</v>
      </c>
      <c r="D107">
        <v>57.69</v>
      </c>
      <c r="E107" s="28"/>
      <c r="F107" t="s">
        <v>106</v>
      </c>
      <c r="G107">
        <v>18609.97</v>
      </c>
      <c r="H107">
        <v>25033</v>
      </c>
      <c r="I107">
        <v>43.23</v>
      </c>
      <c r="J107" s="28"/>
      <c r="K107" t="s">
        <v>106</v>
      </c>
      <c r="L107">
        <v>18350.669999999998</v>
      </c>
      <c r="M107">
        <v>16636</v>
      </c>
      <c r="N107">
        <v>31.13</v>
      </c>
      <c r="O107" s="28"/>
      <c r="P107" t="s">
        <v>106</v>
      </c>
      <c r="Q107">
        <v>17857.38</v>
      </c>
      <c r="R107">
        <v>15402</v>
      </c>
      <c r="S107">
        <v>41.05</v>
      </c>
      <c r="T107" s="28"/>
      <c r="U107" t="s">
        <v>106</v>
      </c>
      <c r="V107">
        <v>17595.669999999998</v>
      </c>
      <c r="W107">
        <v>22366</v>
      </c>
      <c r="X107">
        <v>46.46</v>
      </c>
    </row>
    <row r="108" spans="1:24" x14ac:dyDescent="0.3">
      <c r="A108" t="s">
        <v>107</v>
      </c>
      <c r="B108">
        <v>940.07</v>
      </c>
      <c r="C108">
        <v>254290</v>
      </c>
      <c r="D108">
        <v>11.11</v>
      </c>
      <c r="E108" s="28"/>
      <c r="F108" t="s">
        <v>107</v>
      </c>
      <c r="G108">
        <v>940.63</v>
      </c>
      <c r="H108">
        <v>371326</v>
      </c>
      <c r="I108">
        <v>15.93</v>
      </c>
      <c r="J108" s="28"/>
      <c r="K108" t="s">
        <v>107</v>
      </c>
      <c r="L108">
        <v>902.57</v>
      </c>
      <c r="M108">
        <v>299927</v>
      </c>
      <c r="N108">
        <v>14</v>
      </c>
      <c r="O108" s="28"/>
      <c r="P108" t="s">
        <v>107</v>
      </c>
      <c r="Q108">
        <v>880.54</v>
      </c>
      <c r="R108">
        <v>179536</v>
      </c>
      <c r="S108">
        <v>12.86</v>
      </c>
      <c r="T108" s="28"/>
      <c r="U108" t="s">
        <v>107</v>
      </c>
      <c r="V108">
        <v>870.57</v>
      </c>
      <c r="W108">
        <v>314954</v>
      </c>
      <c r="X108">
        <v>16.510000000000002</v>
      </c>
    </row>
    <row r="109" spans="1:24" x14ac:dyDescent="0.3">
      <c r="A109" t="s">
        <v>108</v>
      </c>
      <c r="B109">
        <v>234.37</v>
      </c>
      <c r="C109">
        <v>547837</v>
      </c>
      <c r="D109">
        <v>25.72</v>
      </c>
      <c r="E109" s="28"/>
      <c r="F109" t="s">
        <v>108</v>
      </c>
      <c r="G109">
        <v>232.23</v>
      </c>
      <c r="H109">
        <v>1207384</v>
      </c>
      <c r="I109">
        <v>59.01</v>
      </c>
      <c r="J109" s="28"/>
      <c r="K109" t="s">
        <v>108</v>
      </c>
      <c r="L109">
        <v>226.67</v>
      </c>
      <c r="M109">
        <v>805610</v>
      </c>
      <c r="N109">
        <v>53.76</v>
      </c>
      <c r="O109" s="28"/>
      <c r="P109" t="s">
        <v>108</v>
      </c>
      <c r="Q109">
        <v>228.07</v>
      </c>
      <c r="R109">
        <v>1374713</v>
      </c>
      <c r="S109">
        <v>47.51</v>
      </c>
      <c r="T109" s="28"/>
      <c r="U109" t="s">
        <v>108</v>
      </c>
      <c r="V109">
        <v>223.81</v>
      </c>
      <c r="W109">
        <v>1200576</v>
      </c>
      <c r="X109">
        <v>42.04</v>
      </c>
    </row>
    <row r="110" spans="1:24" x14ac:dyDescent="0.3">
      <c r="A110" t="s">
        <v>109</v>
      </c>
      <c r="B110">
        <v>76.09</v>
      </c>
      <c r="C110">
        <v>4192054</v>
      </c>
      <c r="D110">
        <v>40.92</v>
      </c>
      <c r="E110" s="28"/>
      <c r="F110" t="s">
        <v>109</v>
      </c>
      <c r="G110">
        <v>79.989999999999995</v>
      </c>
      <c r="H110">
        <v>2480410</v>
      </c>
      <c r="I110">
        <v>45.88</v>
      </c>
      <c r="J110" s="28"/>
      <c r="K110" t="s">
        <v>109</v>
      </c>
      <c r="L110">
        <v>80.62</v>
      </c>
      <c r="M110">
        <v>1248646</v>
      </c>
      <c r="N110">
        <v>23.91</v>
      </c>
      <c r="O110" s="28"/>
      <c r="P110" t="s">
        <v>109</v>
      </c>
      <c r="Q110">
        <v>81.11</v>
      </c>
      <c r="R110">
        <v>1301718</v>
      </c>
      <c r="S110">
        <v>25.93</v>
      </c>
      <c r="T110" s="28"/>
      <c r="U110" t="s">
        <v>109</v>
      </c>
      <c r="V110">
        <v>82.05</v>
      </c>
      <c r="W110">
        <v>1690375</v>
      </c>
      <c r="X110">
        <v>28.86</v>
      </c>
    </row>
    <row r="111" spans="1:24" x14ac:dyDescent="0.3">
      <c r="A111" t="s">
        <v>110</v>
      </c>
      <c r="B111">
        <v>1408.9</v>
      </c>
      <c r="C111">
        <v>118543</v>
      </c>
      <c r="D111">
        <v>18.63</v>
      </c>
      <c r="E111" s="28"/>
      <c r="F111" t="s">
        <v>110</v>
      </c>
      <c r="G111">
        <v>1403.28</v>
      </c>
      <c r="H111">
        <v>321415</v>
      </c>
      <c r="I111">
        <v>30.52</v>
      </c>
      <c r="J111" s="28"/>
      <c r="K111" t="s">
        <v>110</v>
      </c>
      <c r="L111">
        <v>1364.11</v>
      </c>
      <c r="M111">
        <v>105267</v>
      </c>
      <c r="N111">
        <v>26.38</v>
      </c>
      <c r="O111" s="28"/>
      <c r="P111" t="s">
        <v>110</v>
      </c>
      <c r="Q111">
        <v>1360.14</v>
      </c>
      <c r="R111">
        <v>134375</v>
      </c>
      <c r="S111">
        <v>21.44</v>
      </c>
      <c r="T111" s="28"/>
      <c r="U111" t="s">
        <v>110</v>
      </c>
      <c r="V111">
        <v>1349.95</v>
      </c>
      <c r="W111">
        <v>275930</v>
      </c>
      <c r="X111">
        <v>35.83</v>
      </c>
    </row>
    <row r="112" spans="1:24" x14ac:dyDescent="0.3">
      <c r="A112" t="s">
        <v>111</v>
      </c>
      <c r="B112">
        <v>26.94</v>
      </c>
      <c r="C112">
        <v>4185368</v>
      </c>
      <c r="D112">
        <v>15.13</v>
      </c>
      <c r="E112" s="28"/>
      <c r="F112" t="s">
        <v>111</v>
      </c>
      <c r="G112">
        <v>27.2</v>
      </c>
      <c r="H112">
        <v>4670569</v>
      </c>
      <c r="I112">
        <v>17.559999999999999</v>
      </c>
      <c r="J112" s="28"/>
      <c r="K112" t="s">
        <v>111</v>
      </c>
      <c r="L112">
        <v>26.65</v>
      </c>
      <c r="M112">
        <v>3846344</v>
      </c>
      <c r="N112">
        <v>22.35</v>
      </c>
      <c r="O112" s="28"/>
      <c r="P112" t="s">
        <v>111</v>
      </c>
      <c r="Q112">
        <v>27.07</v>
      </c>
      <c r="R112">
        <v>4900905</v>
      </c>
      <c r="S112">
        <v>19.38</v>
      </c>
      <c r="T112" s="28"/>
      <c r="U112" t="s">
        <v>111</v>
      </c>
      <c r="V112">
        <v>27.49</v>
      </c>
      <c r="W112">
        <v>6965734</v>
      </c>
      <c r="X112">
        <v>24.42</v>
      </c>
    </row>
    <row r="113" spans="1:24" x14ac:dyDescent="0.3">
      <c r="A113" t="s">
        <v>112</v>
      </c>
      <c r="B113">
        <v>155.91999999999999</v>
      </c>
      <c r="C113">
        <v>8526619</v>
      </c>
      <c r="D113">
        <v>60.44</v>
      </c>
      <c r="E113" s="28"/>
      <c r="F113" t="s">
        <v>112</v>
      </c>
      <c r="G113">
        <v>158.08000000000001</v>
      </c>
      <c r="H113">
        <v>6156600</v>
      </c>
      <c r="I113">
        <v>63.72</v>
      </c>
      <c r="J113" s="28"/>
      <c r="K113" t="s">
        <v>112</v>
      </c>
      <c r="L113">
        <v>158.62</v>
      </c>
      <c r="M113">
        <v>8476603</v>
      </c>
      <c r="N113">
        <v>61.07</v>
      </c>
      <c r="O113" s="28"/>
      <c r="P113" t="s">
        <v>112</v>
      </c>
      <c r="Q113">
        <v>157.69</v>
      </c>
      <c r="R113">
        <v>2772939</v>
      </c>
      <c r="S113">
        <v>40.159999999999997</v>
      </c>
      <c r="T113" s="28"/>
      <c r="U113" t="s">
        <v>112</v>
      </c>
      <c r="V113">
        <v>155.54</v>
      </c>
      <c r="W113">
        <v>11990416</v>
      </c>
      <c r="X113">
        <v>64.790000000000006</v>
      </c>
    </row>
    <row r="114" spans="1:24" x14ac:dyDescent="0.3">
      <c r="A114" t="s">
        <v>113</v>
      </c>
      <c r="B114">
        <v>866.07</v>
      </c>
      <c r="C114">
        <v>293095</v>
      </c>
      <c r="D114">
        <v>9.6</v>
      </c>
      <c r="E114" s="28"/>
      <c r="F114" t="s">
        <v>113</v>
      </c>
      <c r="G114">
        <v>875.95</v>
      </c>
      <c r="H114">
        <v>258847</v>
      </c>
      <c r="I114">
        <v>5.95</v>
      </c>
      <c r="J114" s="28"/>
      <c r="K114" t="s">
        <v>113</v>
      </c>
      <c r="L114">
        <v>818.42</v>
      </c>
      <c r="M114">
        <v>368819</v>
      </c>
      <c r="N114">
        <v>5.61</v>
      </c>
      <c r="O114" s="28"/>
      <c r="P114" t="s">
        <v>113</v>
      </c>
      <c r="Q114">
        <v>772.28</v>
      </c>
      <c r="R114">
        <v>1143930</v>
      </c>
      <c r="S114">
        <v>14.19</v>
      </c>
      <c r="T114" s="28"/>
      <c r="U114" t="s">
        <v>113</v>
      </c>
      <c r="V114">
        <v>775.05</v>
      </c>
      <c r="W114">
        <v>772287</v>
      </c>
      <c r="X114">
        <v>13.76</v>
      </c>
    </row>
    <row r="115" spans="1:24" x14ac:dyDescent="0.3">
      <c r="A115" t="s">
        <v>114</v>
      </c>
      <c r="B115">
        <v>563.62</v>
      </c>
      <c r="C115">
        <v>58440</v>
      </c>
      <c r="D115">
        <v>13.3</v>
      </c>
      <c r="E115" s="28"/>
      <c r="F115" t="s">
        <v>114</v>
      </c>
      <c r="G115">
        <v>564.58000000000004</v>
      </c>
      <c r="H115">
        <v>89509</v>
      </c>
      <c r="I115">
        <v>26.54</v>
      </c>
      <c r="J115" s="28"/>
      <c r="K115" t="s">
        <v>114</v>
      </c>
      <c r="L115">
        <v>555.15</v>
      </c>
      <c r="M115">
        <v>325994</v>
      </c>
      <c r="N115">
        <v>41.17</v>
      </c>
      <c r="O115" s="28"/>
      <c r="P115" t="s">
        <v>114</v>
      </c>
      <c r="Q115">
        <v>545.78</v>
      </c>
      <c r="R115">
        <v>263107</v>
      </c>
      <c r="S115">
        <v>35.17</v>
      </c>
      <c r="T115" s="28"/>
      <c r="U115" t="s">
        <v>114</v>
      </c>
      <c r="V115">
        <v>557.08000000000004</v>
      </c>
      <c r="W115">
        <v>111575</v>
      </c>
      <c r="X115">
        <v>9.56</v>
      </c>
    </row>
    <row r="116" spans="1:24" x14ac:dyDescent="0.3">
      <c r="A116" t="s">
        <v>115</v>
      </c>
      <c r="B116">
        <v>108.84</v>
      </c>
      <c r="C116">
        <v>3353546</v>
      </c>
      <c r="D116">
        <v>11.76</v>
      </c>
      <c r="E116" s="28"/>
      <c r="F116" t="s">
        <v>115</v>
      </c>
      <c r="G116">
        <v>113.54</v>
      </c>
      <c r="H116">
        <v>1704689</v>
      </c>
      <c r="I116">
        <v>8.58</v>
      </c>
      <c r="J116" s="28"/>
      <c r="K116" t="s">
        <v>115</v>
      </c>
      <c r="L116">
        <v>111.02</v>
      </c>
      <c r="M116">
        <v>2088540</v>
      </c>
      <c r="N116">
        <v>9.91</v>
      </c>
      <c r="O116" s="28"/>
      <c r="P116" t="s">
        <v>115</v>
      </c>
      <c r="Q116">
        <v>111.08</v>
      </c>
      <c r="R116">
        <v>2262348</v>
      </c>
      <c r="S116">
        <v>6.19</v>
      </c>
      <c r="T116" s="28"/>
      <c r="U116" t="s">
        <v>115</v>
      </c>
      <c r="V116">
        <v>112.66</v>
      </c>
      <c r="W116">
        <v>5837474</v>
      </c>
      <c r="X116">
        <v>18.87</v>
      </c>
    </row>
    <row r="117" spans="1:24" x14ac:dyDescent="0.3">
      <c r="A117" t="s">
        <v>116</v>
      </c>
      <c r="B117">
        <v>86.98</v>
      </c>
      <c r="C117">
        <v>2626159</v>
      </c>
      <c r="D117">
        <v>35.61</v>
      </c>
      <c r="E117" s="28"/>
      <c r="F117" t="s">
        <v>116</v>
      </c>
      <c r="G117">
        <v>88.46</v>
      </c>
      <c r="H117">
        <v>2167690</v>
      </c>
      <c r="I117">
        <v>42.04</v>
      </c>
      <c r="J117" s="28"/>
      <c r="K117" t="s">
        <v>116</v>
      </c>
      <c r="L117">
        <v>87.89</v>
      </c>
      <c r="M117">
        <v>1988822</v>
      </c>
      <c r="N117">
        <v>42.61</v>
      </c>
      <c r="O117" s="28"/>
      <c r="P117" t="s">
        <v>116</v>
      </c>
      <c r="Q117">
        <v>88.93</v>
      </c>
      <c r="R117">
        <v>2254929</v>
      </c>
      <c r="S117">
        <v>23.39</v>
      </c>
      <c r="T117" s="28"/>
      <c r="U117" t="s">
        <v>116</v>
      </c>
      <c r="V117">
        <v>92.53</v>
      </c>
      <c r="W117">
        <v>2734558</v>
      </c>
      <c r="X117">
        <v>25.19</v>
      </c>
    </row>
    <row r="118" spans="1:24" x14ac:dyDescent="0.3">
      <c r="A118" t="s">
        <v>117</v>
      </c>
      <c r="B118">
        <v>1442.31</v>
      </c>
      <c r="C118">
        <v>4083814</v>
      </c>
      <c r="D118">
        <v>23.39</v>
      </c>
      <c r="E118" s="28"/>
      <c r="F118" t="s">
        <v>117</v>
      </c>
      <c r="G118">
        <v>1443.94</v>
      </c>
      <c r="H118">
        <v>5286704</v>
      </c>
      <c r="I118">
        <v>29.25</v>
      </c>
      <c r="J118" s="28"/>
      <c r="K118" t="s">
        <v>117</v>
      </c>
      <c r="L118">
        <v>1426.52</v>
      </c>
      <c r="M118">
        <v>6638736</v>
      </c>
      <c r="N118">
        <v>26</v>
      </c>
      <c r="O118" s="28"/>
      <c r="P118" t="s">
        <v>117</v>
      </c>
      <c r="Q118">
        <v>1436.68</v>
      </c>
      <c r="R118">
        <v>4452799</v>
      </c>
      <c r="S118">
        <v>22.8</v>
      </c>
      <c r="T118" s="28"/>
      <c r="U118" t="s">
        <v>117</v>
      </c>
      <c r="V118">
        <v>1452.86</v>
      </c>
      <c r="W118">
        <v>5396937</v>
      </c>
      <c r="X118">
        <v>18.62</v>
      </c>
    </row>
    <row r="119" spans="1:24" x14ac:dyDescent="0.3">
      <c r="A119" t="s">
        <v>118</v>
      </c>
      <c r="B119">
        <v>27.51</v>
      </c>
      <c r="C119">
        <v>3003648</v>
      </c>
      <c r="D119">
        <v>17.29</v>
      </c>
      <c r="E119" s="28"/>
      <c r="F119" t="s">
        <v>118</v>
      </c>
      <c r="G119">
        <v>28.05</v>
      </c>
      <c r="H119">
        <v>4905402</v>
      </c>
      <c r="I119">
        <v>17.850000000000001</v>
      </c>
      <c r="J119" s="28"/>
      <c r="K119" t="s">
        <v>118</v>
      </c>
      <c r="L119">
        <v>27.53</v>
      </c>
      <c r="M119">
        <v>4093157</v>
      </c>
      <c r="N119">
        <v>22.41</v>
      </c>
      <c r="O119" s="28"/>
      <c r="P119" t="s">
        <v>118</v>
      </c>
      <c r="Q119">
        <v>27.4</v>
      </c>
      <c r="R119">
        <v>6141920</v>
      </c>
      <c r="S119">
        <v>20.37</v>
      </c>
      <c r="T119" s="28"/>
      <c r="U119" t="s">
        <v>118</v>
      </c>
      <c r="V119">
        <v>27.89</v>
      </c>
      <c r="W119">
        <v>4332257</v>
      </c>
      <c r="X119">
        <v>18.79</v>
      </c>
    </row>
    <row r="120" spans="1:24" x14ac:dyDescent="0.3">
      <c r="A120" t="s">
        <v>119</v>
      </c>
      <c r="B120">
        <v>151.9</v>
      </c>
      <c r="C120">
        <v>21241024</v>
      </c>
      <c r="D120">
        <v>24.4</v>
      </c>
      <c r="E120" s="28"/>
      <c r="F120" t="s">
        <v>119</v>
      </c>
      <c r="G120">
        <v>154.02000000000001</v>
      </c>
      <c r="H120">
        <v>21174615</v>
      </c>
      <c r="I120">
        <v>34.630000000000003</v>
      </c>
      <c r="J120" s="28"/>
      <c r="K120" t="s">
        <v>119</v>
      </c>
      <c r="L120">
        <v>152.99</v>
      </c>
      <c r="M120">
        <v>23149357</v>
      </c>
      <c r="N120">
        <v>34.979999999999997</v>
      </c>
      <c r="O120" s="28"/>
      <c r="P120" t="s">
        <v>119</v>
      </c>
      <c r="Q120">
        <v>154.9</v>
      </c>
      <c r="R120">
        <v>18090042</v>
      </c>
      <c r="S120">
        <v>25.29</v>
      </c>
      <c r="T120" s="28"/>
      <c r="U120" t="s">
        <v>119</v>
      </c>
      <c r="V120">
        <v>157.74</v>
      </c>
      <c r="W120">
        <v>28349251</v>
      </c>
      <c r="X120">
        <v>36.65</v>
      </c>
    </row>
    <row r="121" spans="1:24" x14ac:dyDescent="0.3">
      <c r="A121" t="s">
        <v>120</v>
      </c>
      <c r="B121">
        <v>19500.599999999999</v>
      </c>
      <c r="C121">
        <v>26449</v>
      </c>
      <c r="D121">
        <v>27.12</v>
      </c>
      <c r="E121" s="28"/>
      <c r="F121" t="s">
        <v>120</v>
      </c>
      <c r="G121">
        <v>19077</v>
      </c>
      <c r="H121">
        <v>18271</v>
      </c>
      <c r="I121">
        <v>21.91</v>
      </c>
      <c r="J121" s="28"/>
      <c r="K121" t="s">
        <v>120</v>
      </c>
      <c r="L121">
        <v>18972.3</v>
      </c>
      <c r="M121">
        <v>27857</v>
      </c>
      <c r="N121">
        <v>29.05</v>
      </c>
      <c r="O121" s="28"/>
      <c r="P121" t="s">
        <v>120</v>
      </c>
      <c r="Q121">
        <v>18465.400000000001</v>
      </c>
      <c r="R121">
        <v>9811</v>
      </c>
      <c r="S121">
        <v>14.34</v>
      </c>
      <c r="T121" s="28"/>
      <c r="U121" t="s">
        <v>120</v>
      </c>
      <c r="V121">
        <v>18655.689999999999</v>
      </c>
      <c r="W121">
        <v>20701</v>
      </c>
      <c r="X121">
        <v>31.02</v>
      </c>
    </row>
    <row r="122" spans="1:24" x14ac:dyDescent="0.3">
      <c r="A122" t="s">
        <v>121</v>
      </c>
      <c r="B122">
        <v>1016.58</v>
      </c>
      <c r="C122">
        <v>201936</v>
      </c>
      <c r="D122">
        <v>38.1</v>
      </c>
      <c r="E122" s="28"/>
      <c r="F122" t="s">
        <v>121</v>
      </c>
      <c r="G122">
        <v>1025.43</v>
      </c>
      <c r="H122">
        <v>283668</v>
      </c>
      <c r="I122">
        <v>44.02</v>
      </c>
      <c r="J122" s="28"/>
      <c r="K122" t="s">
        <v>121</v>
      </c>
      <c r="L122">
        <v>1022.09</v>
      </c>
      <c r="M122">
        <v>120668</v>
      </c>
      <c r="N122">
        <v>22.59</v>
      </c>
      <c r="O122" s="28"/>
      <c r="P122" t="s">
        <v>121</v>
      </c>
      <c r="Q122">
        <v>1018.55</v>
      </c>
      <c r="R122">
        <v>311893</v>
      </c>
      <c r="S122">
        <v>27.02</v>
      </c>
      <c r="T122" s="28"/>
      <c r="U122" t="s">
        <v>121</v>
      </c>
      <c r="V122">
        <v>1032.5999999999999</v>
      </c>
      <c r="W122">
        <v>187319</v>
      </c>
      <c r="X122">
        <v>26</v>
      </c>
    </row>
    <row r="123" spans="1:24" x14ac:dyDescent="0.3">
      <c r="A123" t="s">
        <v>122</v>
      </c>
      <c r="B123">
        <v>3379.62</v>
      </c>
      <c r="C123">
        <v>39565</v>
      </c>
      <c r="D123">
        <v>24.82</v>
      </c>
      <c r="E123" s="28"/>
      <c r="F123" t="s">
        <v>122</v>
      </c>
      <c r="G123">
        <v>3398.03</v>
      </c>
      <c r="H123">
        <v>57643</v>
      </c>
      <c r="I123">
        <v>35.29</v>
      </c>
      <c r="J123" s="28"/>
      <c r="K123" t="s">
        <v>122</v>
      </c>
      <c r="L123">
        <v>3380.93</v>
      </c>
      <c r="M123">
        <v>65233</v>
      </c>
      <c r="N123">
        <v>33.869999999999997</v>
      </c>
      <c r="O123" s="28"/>
      <c r="P123" t="s">
        <v>122</v>
      </c>
      <c r="Q123">
        <v>3410.95</v>
      </c>
      <c r="R123">
        <v>81419</v>
      </c>
      <c r="S123">
        <v>30.42</v>
      </c>
      <c r="T123" s="28"/>
      <c r="U123" t="s">
        <v>122</v>
      </c>
      <c r="V123">
        <v>3477.63</v>
      </c>
      <c r="W123">
        <v>47233</v>
      </c>
      <c r="X123">
        <v>29.73</v>
      </c>
    </row>
    <row r="124" spans="1:24" x14ac:dyDescent="0.3">
      <c r="A124" t="s">
        <v>123</v>
      </c>
      <c r="B124">
        <v>549.6</v>
      </c>
      <c r="C124">
        <v>1039128</v>
      </c>
      <c r="D124">
        <v>11.9</v>
      </c>
      <c r="E124" s="28"/>
      <c r="F124" t="s">
        <v>123</v>
      </c>
      <c r="G124">
        <v>581.14</v>
      </c>
      <c r="H124">
        <v>523599</v>
      </c>
      <c r="I124">
        <v>11.45</v>
      </c>
      <c r="J124" s="28"/>
      <c r="K124" t="s">
        <v>123</v>
      </c>
      <c r="L124">
        <v>582.1</v>
      </c>
      <c r="M124">
        <v>1306388</v>
      </c>
      <c r="N124">
        <v>21.09</v>
      </c>
      <c r="O124" s="28"/>
      <c r="P124" t="s">
        <v>123</v>
      </c>
      <c r="Q124">
        <v>599.88</v>
      </c>
      <c r="R124">
        <v>1280374</v>
      </c>
      <c r="S124">
        <v>14.01</v>
      </c>
      <c r="T124" s="28"/>
      <c r="U124" t="s">
        <v>123</v>
      </c>
      <c r="V124">
        <v>591.67999999999995</v>
      </c>
      <c r="W124">
        <v>1481754</v>
      </c>
      <c r="X124">
        <v>21.05</v>
      </c>
    </row>
    <row r="125" spans="1:24" x14ac:dyDescent="0.3">
      <c r="A125" t="s">
        <v>124</v>
      </c>
      <c r="B125">
        <v>466.85</v>
      </c>
      <c r="C125">
        <v>2323604</v>
      </c>
      <c r="D125">
        <v>22.79</v>
      </c>
      <c r="E125" s="28"/>
      <c r="F125" t="s">
        <v>124</v>
      </c>
      <c r="G125">
        <v>461.7</v>
      </c>
      <c r="H125">
        <v>2558965</v>
      </c>
      <c r="I125">
        <v>28.47</v>
      </c>
      <c r="J125" s="28"/>
      <c r="K125" t="s">
        <v>124</v>
      </c>
      <c r="L125">
        <v>448.48</v>
      </c>
      <c r="M125">
        <v>1799469</v>
      </c>
      <c r="N125">
        <v>22.59</v>
      </c>
      <c r="O125" s="28"/>
      <c r="P125" t="s">
        <v>124</v>
      </c>
      <c r="Q125">
        <v>446.82</v>
      </c>
      <c r="R125">
        <v>2591004</v>
      </c>
      <c r="S125">
        <v>25.59</v>
      </c>
      <c r="T125" s="28"/>
      <c r="U125" t="s">
        <v>124</v>
      </c>
      <c r="V125">
        <v>441.89</v>
      </c>
      <c r="W125">
        <v>2595154</v>
      </c>
      <c r="X125">
        <v>28.62</v>
      </c>
    </row>
    <row r="126" spans="1:24" x14ac:dyDescent="0.3">
      <c r="A126" t="s">
        <v>125</v>
      </c>
      <c r="B126">
        <v>394.78</v>
      </c>
      <c r="C126">
        <v>485173</v>
      </c>
      <c r="D126">
        <v>13.84</v>
      </c>
      <c r="E126" s="28"/>
      <c r="F126" t="s">
        <v>125</v>
      </c>
      <c r="G126">
        <v>386.32</v>
      </c>
      <c r="H126">
        <v>539476</v>
      </c>
      <c r="I126">
        <v>31.02</v>
      </c>
      <c r="J126" s="28"/>
      <c r="K126" t="s">
        <v>125</v>
      </c>
      <c r="L126">
        <v>379.59</v>
      </c>
      <c r="M126">
        <v>662175</v>
      </c>
      <c r="N126">
        <v>23.62</v>
      </c>
      <c r="O126" s="28"/>
      <c r="P126" t="s">
        <v>125</v>
      </c>
      <c r="Q126">
        <v>366.8</v>
      </c>
      <c r="R126">
        <v>215535</v>
      </c>
      <c r="S126">
        <v>7.8</v>
      </c>
      <c r="T126" s="28"/>
      <c r="U126" t="s">
        <v>125</v>
      </c>
      <c r="V126">
        <v>369.46</v>
      </c>
      <c r="W126">
        <v>295189</v>
      </c>
      <c r="X126">
        <v>14.07</v>
      </c>
    </row>
    <row r="127" spans="1:24" x14ac:dyDescent="0.3">
      <c r="A127" t="s">
        <v>126</v>
      </c>
      <c r="B127">
        <v>292.22000000000003</v>
      </c>
      <c r="C127">
        <v>663862</v>
      </c>
      <c r="D127">
        <v>23.26</v>
      </c>
      <c r="E127" s="28"/>
      <c r="F127" t="s">
        <v>126</v>
      </c>
      <c r="G127">
        <v>286.67</v>
      </c>
      <c r="H127">
        <v>382984</v>
      </c>
      <c r="I127">
        <v>37</v>
      </c>
      <c r="J127" s="28"/>
      <c r="K127" t="s">
        <v>126</v>
      </c>
      <c r="L127">
        <v>286.23</v>
      </c>
      <c r="M127">
        <v>464402</v>
      </c>
      <c r="N127">
        <v>31.3</v>
      </c>
      <c r="O127" s="28"/>
      <c r="P127" t="s">
        <v>126</v>
      </c>
      <c r="Q127">
        <v>282.58999999999997</v>
      </c>
      <c r="R127">
        <v>324009</v>
      </c>
      <c r="S127">
        <v>22.78</v>
      </c>
      <c r="T127" s="28"/>
      <c r="U127" t="s">
        <v>126</v>
      </c>
      <c r="V127">
        <v>282.01</v>
      </c>
      <c r="W127">
        <v>347687</v>
      </c>
      <c r="X127">
        <v>21.04</v>
      </c>
    </row>
    <row r="128" spans="1:24" x14ac:dyDescent="0.3">
      <c r="A128" t="s">
        <v>535</v>
      </c>
      <c r="B128">
        <v>363.37</v>
      </c>
      <c r="C128">
        <v>1917147</v>
      </c>
      <c r="D128">
        <v>48.43</v>
      </c>
      <c r="E128" s="28"/>
      <c r="F128" t="s">
        <v>535</v>
      </c>
      <c r="G128">
        <v>360.82</v>
      </c>
      <c r="H128">
        <v>2501155</v>
      </c>
      <c r="I128">
        <v>64.41</v>
      </c>
      <c r="J128" s="28"/>
      <c r="K128" t="s">
        <v>535</v>
      </c>
      <c r="L128">
        <v>359.91</v>
      </c>
      <c r="M128">
        <v>1703889</v>
      </c>
      <c r="N128">
        <v>48.83</v>
      </c>
      <c r="O128" s="28"/>
      <c r="P128" t="s">
        <v>535</v>
      </c>
      <c r="Q128">
        <v>357.76</v>
      </c>
      <c r="R128">
        <v>2551391</v>
      </c>
      <c r="S128">
        <v>44.79</v>
      </c>
      <c r="T128" s="28"/>
      <c r="U128" t="s">
        <v>535</v>
      </c>
      <c r="V128">
        <v>349.39</v>
      </c>
      <c r="W128">
        <v>1969193</v>
      </c>
      <c r="X128">
        <v>47.09</v>
      </c>
    </row>
    <row r="129" spans="1:24" x14ac:dyDescent="0.3">
      <c r="A129" t="s">
        <v>127</v>
      </c>
      <c r="B129">
        <v>82.82</v>
      </c>
      <c r="C129">
        <v>3797520</v>
      </c>
      <c r="D129">
        <v>12.98</v>
      </c>
      <c r="E129" s="28"/>
      <c r="F129" t="s">
        <v>127</v>
      </c>
      <c r="G129">
        <v>84.26</v>
      </c>
      <c r="H129">
        <v>4989155</v>
      </c>
      <c r="I129">
        <v>13.38</v>
      </c>
      <c r="J129" s="28"/>
      <c r="K129" t="s">
        <v>127</v>
      </c>
      <c r="L129">
        <v>82.97</v>
      </c>
      <c r="M129">
        <v>4506508</v>
      </c>
      <c r="N129">
        <v>12.4</v>
      </c>
      <c r="O129" s="28"/>
      <c r="P129" t="s">
        <v>127</v>
      </c>
      <c r="Q129">
        <v>83.66</v>
      </c>
      <c r="R129">
        <v>8832443</v>
      </c>
      <c r="S129">
        <v>13.51</v>
      </c>
      <c r="T129" s="28"/>
      <c r="U129" t="s">
        <v>127</v>
      </c>
      <c r="V129">
        <v>81.14</v>
      </c>
      <c r="W129">
        <v>7019950</v>
      </c>
      <c r="X129">
        <v>15.87</v>
      </c>
    </row>
    <row r="130" spans="1:24" x14ac:dyDescent="0.3">
      <c r="A130" t="s">
        <v>128</v>
      </c>
      <c r="B130">
        <v>33</v>
      </c>
      <c r="C130">
        <v>9788491</v>
      </c>
      <c r="D130">
        <v>24.17</v>
      </c>
      <c r="E130" s="28"/>
      <c r="F130" t="s">
        <v>128</v>
      </c>
      <c r="G130">
        <v>33.380000000000003</v>
      </c>
      <c r="H130">
        <v>7962716</v>
      </c>
      <c r="I130">
        <v>22.73</v>
      </c>
      <c r="J130" s="28"/>
      <c r="K130" t="s">
        <v>128</v>
      </c>
      <c r="L130">
        <v>33.729999999999997</v>
      </c>
      <c r="M130">
        <v>15982789</v>
      </c>
      <c r="N130">
        <v>17.440000000000001</v>
      </c>
      <c r="O130" s="28"/>
      <c r="P130" t="s">
        <v>128</v>
      </c>
      <c r="Q130">
        <v>31.71</v>
      </c>
      <c r="R130">
        <v>8706554</v>
      </c>
      <c r="S130">
        <v>22.95</v>
      </c>
      <c r="T130" s="28"/>
      <c r="U130" t="s">
        <v>128</v>
      </c>
      <c r="V130">
        <v>31.15</v>
      </c>
      <c r="W130">
        <v>6731203</v>
      </c>
      <c r="X130">
        <v>20</v>
      </c>
    </row>
    <row r="131" spans="1:24" x14ac:dyDescent="0.3">
      <c r="A131" t="s">
        <v>129</v>
      </c>
      <c r="B131">
        <v>276.22000000000003</v>
      </c>
      <c r="C131">
        <v>1811193</v>
      </c>
      <c r="D131">
        <v>17</v>
      </c>
      <c r="E131" s="28"/>
      <c r="F131" t="s">
        <v>129</v>
      </c>
      <c r="G131">
        <v>282.77999999999997</v>
      </c>
      <c r="H131">
        <v>2202407</v>
      </c>
      <c r="I131">
        <v>16.89</v>
      </c>
      <c r="J131" s="28"/>
      <c r="K131" t="s">
        <v>129</v>
      </c>
      <c r="L131">
        <v>279.95</v>
      </c>
      <c r="M131">
        <v>3479379</v>
      </c>
      <c r="N131">
        <v>24.12</v>
      </c>
      <c r="O131" s="28"/>
      <c r="P131" t="s">
        <v>129</v>
      </c>
      <c r="Q131">
        <v>275.10000000000002</v>
      </c>
      <c r="R131">
        <v>2906574</v>
      </c>
      <c r="S131">
        <v>17.2</v>
      </c>
      <c r="T131" s="28"/>
      <c r="U131" t="s">
        <v>129</v>
      </c>
      <c r="V131">
        <v>267.10000000000002</v>
      </c>
      <c r="W131">
        <v>1741263</v>
      </c>
      <c r="X131">
        <v>14.99</v>
      </c>
    </row>
    <row r="132" spans="1:24" x14ac:dyDescent="0.3">
      <c r="A132" t="s">
        <v>130</v>
      </c>
      <c r="B132">
        <v>2005.12</v>
      </c>
      <c r="C132">
        <v>1423498</v>
      </c>
      <c r="D132">
        <v>38.86</v>
      </c>
      <c r="E132" s="28"/>
      <c r="F132" t="s">
        <v>130</v>
      </c>
      <c r="G132">
        <v>1977.64</v>
      </c>
      <c r="H132">
        <v>1818084</v>
      </c>
      <c r="I132">
        <v>53.46</v>
      </c>
      <c r="J132" s="28"/>
      <c r="K132" t="s">
        <v>130</v>
      </c>
      <c r="L132">
        <v>1946.92</v>
      </c>
      <c r="M132">
        <v>1398276</v>
      </c>
      <c r="N132">
        <v>50.32</v>
      </c>
      <c r="O132" s="28"/>
      <c r="P132" t="s">
        <v>130</v>
      </c>
      <c r="Q132">
        <v>1945.9</v>
      </c>
      <c r="R132">
        <v>1142215</v>
      </c>
      <c r="S132">
        <v>35.71</v>
      </c>
      <c r="T132" s="28"/>
      <c r="U132" t="s">
        <v>130</v>
      </c>
      <c r="V132">
        <v>1921.1</v>
      </c>
      <c r="W132">
        <v>1140903</v>
      </c>
      <c r="X132">
        <v>30.6</v>
      </c>
    </row>
    <row r="133" spans="1:24" x14ac:dyDescent="0.3">
      <c r="A133" t="s">
        <v>131</v>
      </c>
      <c r="B133">
        <v>525.98</v>
      </c>
      <c r="C133">
        <v>2127756</v>
      </c>
      <c r="D133">
        <v>50.01</v>
      </c>
      <c r="E133" s="28"/>
      <c r="F133" t="s">
        <v>131</v>
      </c>
      <c r="G133">
        <v>516.84</v>
      </c>
      <c r="H133">
        <v>908039</v>
      </c>
      <c r="I133">
        <v>35.75</v>
      </c>
      <c r="J133" s="28"/>
      <c r="K133" t="s">
        <v>131</v>
      </c>
      <c r="L133">
        <v>518.13</v>
      </c>
      <c r="M133">
        <v>1163899</v>
      </c>
      <c r="N133">
        <v>41.97</v>
      </c>
      <c r="O133" s="28"/>
      <c r="P133" t="s">
        <v>131</v>
      </c>
      <c r="Q133">
        <v>514.34</v>
      </c>
      <c r="R133">
        <v>1356537</v>
      </c>
      <c r="S133">
        <v>44.6</v>
      </c>
      <c r="T133" s="28"/>
      <c r="U133" t="s">
        <v>131</v>
      </c>
      <c r="V133">
        <v>508.39</v>
      </c>
      <c r="W133">
        <v>1139597</v>
      </c>
      <c r="X133">
        <v>34.700000000000003</v>
      </c>
    </row>
    <row r="134" spans="1:24" x14ac:dyDescent="0.3">
      <c r="A134" t="s">
        <v>132</v>
      </c>
      <c r="B134">
        <v>847.95</v>
      </c>
      <c r="C134">
        <v>601566</v>
      </c>
      <c r="D134">
        <v>30.76</v>
      </c>
      <c r="E134" s="28"/>
      <c r="F134" t="s">
        <v>132</v>
      </c>
      <c r="G134">
        <v>849.47</v>
      </c>
      <c r="H134">
        <v>956732</v>
      </c>
      <c r="I134">
        <v>43.14</v>
      </c>
      <c r="J134" s="28"/>
      <c r="K134" t="s">
        <v>132</v>
      </c>
      <c r="L134">
        <v>840.96</v>
      </c>
      <c r="M134">
        <v>1492880</v>
      </c>
      <c r="N134">
        <v>43.86</v>
      </c>
      <c r="O134" s="28"/>
      <c r="P134" t="s">
        <v>132</v>
      </c>
      <c r="Q134">
        <v>831.53</v>
      </c>
      <c r="R134">
        <v>1156073</v>
      </c>
      <c r="S134">
        <v>37.630000000000003</v>
      </c>
      <c r="T134" s="28"/>
      <c r="U134" t="s">
        <v>132</v>
      </c>
      <c r="V134">
        <v>820.35</v>
      </c>
      <c r="W134">
        <v>1451781</v>
      </c>
      <c r="X134">
        <v>31.32</v>
      </c>
    </row>
    <row r="135" spans="1:24" x14ac:dyDescent="0.3">
      <c r="A135" t="s">
        <v>133</v>
      </c>
      <c r="B135">
        <v>2607.6999999999998</v>
      </c>
      <c r="C135">
        <v>286333</v>
      </c>
      <c r="D135">
        <v>44.16</v>
      </c>
      <c r="E135" s="28"/>
      <c r="F135" t="s">
        <v>133</v>
      </c>
      <c r="G135">
        <v>2599.33</v>
      </c>
      <c r="H135">
        <v>268282</v>
      </c>
      <c r="I135">
        <v>40.42</v>
      </c>
      <c r="J135" s="28"/>
      <c r="K135" t="s">
        <v>133</v>
      </c>
      <c r="L135">
        <v>2545.1999999999998</v>
      </c>
      <c r="M135">
        <v>195209</v>
      </c>
      <c r="N135">
        <v>27.26</v>
      </c>
      <c r="O135" s="28"/>
      <c r="P135" t="s">
        <v>133</v>
      </c>
      <c r="Q135">
        <v>2496.33</v>
      </c>
      <c r="R135">
        <v>236675</v>
      </c>
      <c r="S135">
        <v>42.31</v>
      </c>
      <c r="T135" s="28"/>
      <c r="U135" t="s">
        <v>133</v>
      </c>
      <c r="V135">
        <v>2504.92</v>
      </c>
      <c r="W135">
        <v>379488</v>
      </c>
      <c r="X135">
        <v>38.26</v>
      </c>
    </row>
    <row r="136" spans="1:24" x14ac:dyDescent="0.3">
      <c r="A136" t="s">
        <v>134</v>
      </c>
      <c r="B136">
        <v>306.5</v>
      </c>
      <c r="C136">
        <v>620499</v>
      </c>
      <c r="D136">
        <v>27.8</v>
      </c>
      <c r="E136" s="28"/>
      <c r="F136" t="s">
        <v>134</v>
      </c>
      <c r="G136">
        <v>304.07</v>
      </c>
      <c r="H136">
        <v>313983</v>
      </c>
      <c r="I136">
        <v>25.66</v>
      </c>
      <c r="J136" s="28"/>
      <c r="K136" t="s">
        <v>134</v>
      </c>
      <c r="L136">
        <v>305.33999999999997</v>
      </c>
      <c r="M136">
        <v>256236</v>
      </c>
      <c r="N136">
        <v>11.65</v>
      </c>
      <c r="O136" s="28"/>
      <c r="P136" t="s">
        <v>134</v>
      </c>
      <c r="Q136">
        <v>307.64999999999998</v>
      </c>
      <c r="R136">
        <v>588487</v>
      </c>
      <c r="S136">
        <v>10.11</v>
      </c>
      <c r="T136" s="28"/>
      <c r="U136" t="s">
        <v>134</v>
      </c>
      <c r="V136">
        <v>299.39</v>
      </c>
      <c r="W136">
        <v>132949</v>
      </c>
      <c r="X136">
        <v>12.08</v>
      </c>
    </row>
    <row r="137" spans="1:24" x14ac:dyDescent="0.3">
      <c r="A137" t="s">
        <v>135</v>
      </c>
      <c r="B137">
        <v>312.73</v>
      </c>
      <c r="C137">
        <v>155686</v>
      </c>
      <c r="D137">
        <v>7.07</v>
      </c>
      <c r="E137" s="28"/>
      <c r="F137" t="s">
        <v>135</v>
      </c>
      <c r="G137">
        <v>320.26</v>
      </c>
      <c r="H137">
        <v>759821</v>
      </c>
      <c r="I137">
        <v>13.74</v>
      </c>
      <c r="J137" s="28"/>
      <c r="K137" t="s">
        <v>135</v>
      </c>
      <c r="L137">
        <v>306.25</v>
      </c>
      <c r="M137">
        <v>695247</v>
      </c>
      <c r="N137">
        <v>25.77</v>
      </c>
      <c r="O137" s="28"/>
      <c r="P137" t="s">
        <v>135</v>
      </c>
      <c r="Q137">
        <v>307.12</v>
      </c>
      <c r="R137">
        <v>589630</v>
      </c>
      <c r="S137">
        <v>18.59</v>
      </c>
      <c r="T137" s="28"/>
      <c r="U137" t="s">
        <v>135</v>
      </c>
      <c r="V137">
        <v>315.49</v>
      </c>
      <c r="W137">
        <v>1217390</v>
      </c>
      <c r="X137">
        <v>28.76</v>
      </c>
    </row>
    <row r="138" spans="1:24" x14ac:dyDescent="0.3">
      <c r="A138" t="s">
        <v>136</v>
      </c>
      <c r="B138">
        <v>930.46</v>
      </c>
      <c r="C138">
        <v>181796</v>
      </c>
      <c r="D138">
        <v>15.65</v>
      </c>
      <c r="E138" s="28"/>
      <c r="F138" t="s">
        <v>136</v>
      </c>
      <c r="G138">
        <v>900.62</v>
      </c>
      <c r="H138">
        <v>345651</v>
      </c>
      <c r="I138">
        <v>23.25</v>
      </c>
      <c r="J138" s="28"/>
      <c r="K138" t="s">
        <v>136</v>
      </c>
      <c r="L138">
        <v>877.58</v>
      </c>
      <c r="M138">
        <v>168050</v>
      </c>
      <c r="N138">
        <v>37.15</v>
      </c>
      <c r="O138" s="28"/>
      <c r="P138" t="s">
        <v>136</v>
      </c>
      <c r="Q138">
        <v>879.26</v>
      </c>
      <c r="R138">
        <v>172421</v>
      </c>
      <c r="S138">
        <v>26.34</v>
      </c>
      <c r="T138" s="28"/>
      <c r="U138" t="s">
        <v>136</v>
      </c>
      <c r="V138">
        <v>899.62</v>
      </c>
      <c r="W138">
        <v>94546</v>
      </c>
      <c r="X138">
        <v>16.86</v>
      </c>
    </row>
    <row r="139" spans="1:24" x14ac:dyDescent="0.3">
      <c r="A139" t="s">
        <v>137</v>
      </c>
      <c r="B139">
        <v>149.80000000000001</v>
      </c>
      <c r="C139">
        <v>736761</v>
      </c>
      <c r="D139">
        <v>10.64</v>
      </c>
      <c r="E139" s="28"/>
      <c r="F139" t="s">
        <v>137</v>
      </c>
      <c r="G139">
        <v>159.76</v>
      </c>
      <c r="H139">
        <v>475638</v>
      </c>
      <c r="I139">
        <v>9.66</v>
      </c>
      <c r="J139" s="28"/>
      <c r="K139" t="s">
        <v>137</v>
      </c>
      <c r="L139">
        <v>156.31</v>
      </c>
      <c r="M139">
        <v>405138</v>
      </c>
      <c r="N139">
        <v>11.26</v>
      </c>
      <c r="O139" s="28"/>
      <c r="P139" t="s">
        <v>137</v>
      </c>
      <c r="Q139">
        <v>154.49</v>
      </c>
      <c r="R139">
        <v>493176</v>
      </c>
      <c r="S139">
        <v>6.99</v>
      </c>
      <c r="T139" s="28"/>
      <c r="U139" t="s">
        <v>137</v>
      </c>
      <c r="V139">
        <v>156.36000000000001</v>
      </c>
      <c r="W139">
        <v>1144976</v>
      </c>
      <c r="X139">
        <v>16.87</v>
      </c>
    </row>
    <row r="140" spans="1:24" x14ac:dyDescent="0.3">
      <c r="A140" t="s">
        <v>138</v>
      </c>
      <c r="B140">
        <v>3611.84</v>
      </c>
      <c r="C140">
        <v>186237</v>
      </c>
      <c r="D140">
        <v>18.239999999999998</v>
      </c>
      <c r="E140" s="28"/>
      <c r="F140" t="s">
        <v>138</v>
      </c>
      <c r="G140">
        <v>3546.36</v>
      </c>
      <c r="H140">
        <v>230515</v>
      </c>
      <c r="I140">
        <v>32.44</v>
      </c>
      <c r="J140" s="28"/>
      <c r="K140" t="s">
        <v>138</v>
      </c>
      <c r="L140">
        <v>3516.65</v>
      </c>
      <c r="M140">
        <v>171142</v>
      </c>
      <c r="N140">
        <v>16.420000000000002</v>
      </c>
      <c r="O140" s="28"/>
      <c r="P140" t="s">
        <v>138</v>
      </c>
      <c r="Q140">
        <v>3428.76</v>
      </c>
      <c r="R140">
        <v>418319</v>
      </c>
      <c r="S140">
        <v>41.33</v>
      </c>
      <c r="T140" s="28"/>
      <c r="U140" t="s">
        <v>138</v>
      </c>
      <c r="V140">
        <v>3408.94</v>
      </c>
      <c r="W140">
        <v>370629</v>
      </c>
      <c r="X140">
        <v>45.33</v>
      </c>
    </row>
    <row r="141" spans="1:24" x14ac:dyDescent="0.3">
      <c r="A141" t="s">
        <v>139</v>
      </c>
      <c r="B141">
        <v>369.54</v>
      </c>
      <c r="C141">
        <v>1467781</v>
      </c>
      <c r="D141">
        <v>17.18</v>
      </c>
      <c r="E141" s="28"/>
      <c r="F141" t="s">
        <v>139</v>
      </c>
      <c r="G141">
        <v>363.26</v>
      </c>
      <c r="H141">
        <v>2562561</v>
      </c>
      <c r="I141">
        <v>25.4</v>
      </c>
      <c r="J141" s="28"/>
      <c r="K141" t="s">
        <v>139</v>
      </c>
      <c r="L141">
        <v>353.65</v>
      </c>
      <c r="M141">
        <v>2674957</v>
      </c>
      <c r="N141">
        <v>16</v>
      </c>
      <c r="O141" s="28"/>
      <c r="P141" t="s">
        <v>139</v>
      </c>
      <c r="Q141">
        <v>351.72</v>
      </c>
      <c r="R141">
        <v>4027130</v>
      </c>
      <c r="S141">
        <v>21.45</v>
      </c>
      <c r="T141" s="28"/>
      <c r="U141" t="s">
        <v>139</v>
      </c>
      <c r="V141">
        <v>375.54</v>
      </c>
      <c r="W141">
        <v>1010313</v>
      </c>
      <c r="X141">
        <v>18.38</v>
      </c>
    </row>
    <row r="142" spans="1:24" x14ac:dyDescent="0.3">
      <c r="A142" t="s">
        <v>140</v>
      </c>
      <c r="B142">
        <v>89.23</v>
      </c>
      <c r="C142">
        <v>3890453</v>
      </c>
      <c r="D142">
        <v>24.61</v>
      </c>
      <c r="E142" s="28"/>
      <c r="F142" t="s">
        <v>140</v>
      </c>
      <c r="G142">
        <v>89.94</v>
      </c>
      <c r="H142">
        <v>6926852</v>
      </c>
      <c r="I142">
        <v>21.99</v>
      </c>
      <c r="J142" s="28"/>
      <c r="K142" t="s">
        <v>140</v>
      </c>
      <c r="L142">
        <v>89.04</v>
      </c>
      <c r="M142">
        <v>7167309</v>
      </c>
      <c r="N142">
        <v>33.520000000000003</v>
      </c>
      <c r="O142" s="28"/>
      <c r="P142" t="s">
        <v>140</v>
      </c>
      <c r="Q142">
        <v>91.22</v>
      </c>
      <c r="R142">
        <v>8424770</v>
      </c>
      <c r="S142">
        <v>23.32</v>
      </c>
      <c r="T142" s="28"/>
      <c r="U142" t="s">
        <v>140</v>
      </c>
      <c r="V142">
        <v>93.4</v>
      </c>
      <c r="W142">
        <v>16407723</v>
      </c>
      <c r="X142">
        <v>18.64</v>
      </c>
    </row>
    <row r="143" spans="1:24" x14ac:dyDescent="0.3">
      <c r="A143" t="s">
        <v>141</v>
      </c>
      <c r="B143">
        <v>454.66</v>
      </c>
      <c r="C143">
        <v>373784</v>
      </c>
      <c r="D143">
        <v>17.420000000000002</v>
      </c>
      <c r="E143" s="28"/>
      <c r="F143" t="s">
        <v>141</v>
      </c>
      <c r="G143">
        <v>460.9</v>
      </c>
      <c r="H143">
        <v>375143</v>
      </c>
      <c r="I143">
        <v>19.23</v>
      </c>
      <c r="J143" s="28"/>
      <c r="K143" t="s">
        <v>141</v>
      </c>
      <c r="L143">
        <v>444.25</v>
      </c>
      <c r="M143">
        <v>266835</v>
      </c>
      <c r="N143">
        <v>12.7</v>
      </c>
      <c r="O143" s="28"/>
      <c r="P143" t="s">
        <v>141</v>
      </c>
      <c r="Q143">
        <v>443.27</v>
      </c>
      <c r="R143">
        <v>600883</v>
      </c>
      <c r="S143">
        <v>25.88</v>
      </c>
      <c r="T143" s="28"/>
      <c r="U143" t="s">
        <v>141</v>
      </c>
      <c r="V143">
        <v>446.31</v>
      </c>
      <c r="W143">
        <v>359747</v>
      </c>
      <c r="X143">
        <v>16.72</v>
      </c>
    </row>
    <row r="144" spans="1:24" x14ac:dyDescent="0.3">
      <c r="A144" t="s">
        <v>142</v>
      </c>
      <c r="B144">
        <v>188.73</v>
      </c>
      <c r="C144">
        <v>766469</v>
      </c>
      <c r="D144">
        <v>16.7</v>
      </c>
      <c r="E144" s="28"/>
      <c r="F144" t="s">
        <v>142</v>
      </c>
      <c r="G144">
        <v>188.7</v>
      </c>
      <c r="H144">
        <v>2121392</v>
      </c>
      <c r="I144">
        <v>29.76</v>
      </c>
      <c r="J144" s="28"/>
      <c r="K144" t="s">
        <v>142</v>
      </c>
      <c r="L144">
        <v>184.14</v>
      </c>
      <c r="M144">
        <v>2665779</v>
      </c>
      <c r="N144">
        <v>34.58</v>
      </c>
      <c r="O144" s="28"/>
      <c r="P144" t="s">
        <v>142</v>
      </c>
      <c r="Q144">
        <v>183.01</v>
      </c>
      <c r="R144">
        <v>2212743</v>
      </c>
      <c r="S144">
        <v>38.53</v>
      </c>
      <c r="T144" s="28"/>
      <c r="U144" t="s">
        <v>142</v>
      </c>
      <c r="V144">
        <v>182.35</v>
      </c>
      <c r="W144">
        <v>1832090</v>
      </c>
      <c r="X144">
        <v>25.35</v>
      </c>
    </row>
    <row r="145" spans="1:24" x14ac:dyDescent="0.3">
      <c r="A145" t="s">
        <v>143</v>
      </c>
      <c r="B145">
        <v>26.5</v>
      </c>
      <c r="C145">
        <v>5549183</v>
      </c>
      <c r="D145">
        <v>38</v>
      </c>
      <c r="E145" s="28"/>
      <c r="F145" t="s">
        <v>143</v>
      </c>
      <c r="G145">
        <v>27.08</v>
      </c>
      <c r="H145">
        <v>4941035</v>
      </c>
      <c r="I145">
        <v>40.799999999999997</v>
      </c>
      <c r="J145" s="28"/>
      <c r="K145" t="s">
        <v>143</v>
      </c>
      <c r="L145">
        <v>27.24</v>
      </c>
      <c r="M145">
        <v>4536974</v>
      </c>
      <c r="N145">
        <v>45.68</v>
      </c>
      <c r="O145" s="28"/>
      <c r="P145" t="s">
        <v>143</v>
      </c>
      <c r="Q145">
        <v>27.62</v>
      </c>
      <c r="R145">
        <v>4413908</v>
      </c>
      <c r="S145">
        <v>27.31</v>
      </c>
      <c r="T145" s="28"/>
      <c r="U145" t="s">
        <v>143</v>
      </c>
      <c r="V145">
        <v>27.67</v>
      </c>
      <c r="W145">
        <v>5627423</v>
      </c>
      <c r="X145">
        <v>27.5</v>
      </c>
    </row>
    <row r="146" spans="1:24" x14ac:dyDescent="0.3">
      <c r="A146" t="s">
        <v>507</v>
      </c>
      <c r="B146">
        <v>160.44999999999999</v>
      </c>
      <c r="C146">
        <v>5580384</v>
      </c>
      <c r="D146">
        <v>14.54</v>
      </c>
      <c r="E146" s="28"/>
      <c r="F146" t="s">
        <v>507</v>
      </c>
      <c r="G146">
        <v>156.65</v>
      </c>
      <c r="H146">
        <v>1486865</v>
      </c>
      <c r="I146">
        <v>9.59</v>
      </c>
      <c r="J146" s="28"/>
      <c r="K146" t="s">
        <v>507</v>
      </c>
      <c r="L146">
        <v>152.82</v>
      </c>
      <c r="M146">
        <v>1911081</v>
      </c>
      <c r="N146">
        <v>13.91</v>
      </c>
      <c r="O146" s="28"/>
      <c r="P146" t="s">
        <v>507</v>
      </c>
      <c r="Q146">
        <v>152.16</v>
      </c>
      <c r="R146">
        <v>4388386</v>
      </c>
      <c r="S146">
        <v>20.100000000000001</v>
      </c>
      <c r="T146" s="28"/>
      <c r="U146" t="s">
        <v>507</v>
      </c>
      <c r="V146">
        <v>152.91999999999999</v>
      </c>
      <c r="W146">
        <v>4208312</v>
      </c>
      <c r="X146">
        <v>17.62</v>
      </c>
    </row>
  </sheetData>
  <mergeCells count="5">
    <mergeCell ref="A1:D1"/>
    <mergeCell ref="F1:I1"/>
    <mergeCell ref="K1:N1"/>
    <mergeCell ref="P1:S1"/>
    <mergeCell ref="U1:X1"/>
  </mergeCells>
  <pageMargins left="0.7" right="0.7" top="0.75" bottom="0.75" header="0.3" footer="0.3"/>
  <pageSetup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U146"/>
  <sheetViews>
    <sheetView zoomScale="90" zoomScaleNormal="90" workbookViewId="0">
      <selection activeCell="B3" sqref="B3"/>
    </sheetView>
  </sheetViews>
  <sheetFormatPr defaultRowHeight="14.4" x14ac:dyDescent="0.3"/>
  <cols>
    <col min="1" max="1" width="14.5546875" bestFit="1" customWidth="1"/>
    <col min="2" max="2" width="7.44140625" bestFit="1" customWidth="1"/>
    <col min="3" max="3" width="8.5546875" bestFit="1" customWidth="1"/>
    <col min="5" max="5" width="7.44140625" bestFit="1" customWidth="1"/>
    <col min="6" max="6" width="8.5546875" bestFit="1" customWidth="1"/>
    <col min="8" max="8" width="7.44140625" bestFit="1" customWidth="1"/>
    <col min="9" max="9" width="8.5546875" bestFit="1" customWidth="1"/>
    <col min="11" max="11" width="7.44140625" bestFit="1" customWidth="1"/>
    <col min="12" max="12" width="8.5546875" bestFit="1" customWidth="1"/>
    <col min="14" max="14" width="7.44140625" bestFit="1" customWidth="1"/>
    <col min="15" max="15" width="8.5546875" bestFit="1" customWidth="1"/>
    <col min="17" max="17" width="7.44140625" bestFit="1" customWidth="1"/>
    <col min="18" max="18" width="8.5546875" bestFit="1" customWidth="1"/>
    <col min="20" max="20" width="7.44140625" bestFit="1" customWidth="1"/>
    <col min="21" max="21" width="8.5546875" bestFit="1" customWidth="1"/>
  </cols>
  <sheetData>
    <row r="1" spans="1:21" x14ac:dyDescent="0.3">
      <c r="B1" s="103" t="s">
        <v>1</v>
      </c>
      <c r="C1" s="103"/>
      <c r="E1" s="103" t="s">
        <v>2</v>
      </c>
      <c r="F1" s="103"/>
      <c r="H1" s="103" t="s">
        <v>3</v>
      </c>
      <c r="I1" s="103"/>
      <c r="K1" s="103" t="s">
        <v>149</v>
      </c>
      <c r="L1" s="103"/>
      <c r="N1" s="103" t="s">
        <v>150</v>
      </c>
      <c r="O1" s="103"/>
      <c r="Q1" s="103" t="s">
        <v>381</v>
      </c>
      <c r="R1" s="103"/>
      <c r="T1" s="103" t="s">
        <v>382</v>
      </c>
      <c r="U1" s="103"/>
    </row>
    <row r="2" spans="1:21" s="2" customFormat="1" x14ac:dyDescent="0.3">
      <c r="A2" s="2" t="s">
        <v>163</v>
      </c>
      <c r="B2" s="2" t="s">
        <v>164</v>
      </c>
      <c r="C2" s="2" t="s">
        <v>165</v>
      </c>
      <c r="E2" s="2" t="s">
        <v>164</v>
      </c>
      <c r="F2" s="2" t="s">
        <v>165</v>
      </c>
      <c r="H2" s="2" t="s">
        <v>164</v>
      </c>
      <c r="I2" s="2" t="s">
        <v>165</v>
      </c>
      <c r="K2" s="2" t="s">
        <v>164</v>
      </c>
      <c r="L2" s="2" t="s">
        <v>165</v>
      </c>
      <c r="N2" s="2" t="s">
        <v>164</v>
      </c>
      <c r="O2" s="2" t="s">
        <v>165</v>
      </c>
      <c r="Q2" s="2" t="s">
        <v>164</v>
      </c>
      <c r="R2" s="2" t="s">
        <v>165</v>
      </c>
      <c r="T2" s="2" t="s">
        <v>164</v>
      </c>
      <c r="U2" s="2" t="s">
        <v>165</v>
      </c>
    </row>
    <row r="3" spans="1:21" x14ac:dyDescent="0.3">
      <c r="A3" t="str">
        <f>'D Data'!A3</f>
        <v>ACC</v>
      </c>
      <c r="B3">
        <v>3.21999999999999</v>
      </c>
      <c r="C3">
        <v>61.519999999999897</v>
      </c>
      <c r="E3">
        <v>3.21999999999999</v>
      </c>
      <c r="F3">
        <v>61.519999999999897</v>
      </c>
      <c r="H3">
        <v>3.3</v>
      </c>
      <c r="I3">
        <v>63.05</v>
      </c>
      <c r="K3">
        <v>3.33</v>
      </c>
      <c r="L3">
        <v>63.62</v>
      </c>
      <c r="N3">
        <v>3.4099999999999899</v>
      </c>
      <c r="O3">
        <v>65.149999999999906</v>
      </c>
      <c r="Q3">
        <v>3.27</v>
      </c>
      <c r="R3">
        <v>62.47</v>
      </c>
      <c r="T3">
        <v>3.37</v>
      </c>
      <c r="U3">
        <v>64.38</v>
      </c>
    </row>
    <row r="4" spans="1:21" x14ac:dyDescent="0.3">
      <c r="A4" t="str">
        <f>'D Data'!A4</f>
        <v>ADANIENT</v>
      </c>
      <c r="B4">
        <v>3.23999999999999</v>
      </c>
      <c r="C4">
        <v>61.9</v>
      </c>
      <c r="E4">
        <v>3.34</v>
      </c>
      <c r="F4">
        <v>63.81</v>
      </c>
      <c r="H4">
        <v>3.4</v>
      </c>
      <c r="I4">
        <v>64.959999999999994</v>
      </c>
      <c r="K4">
        <v>3.49</v>
      </c>
      <c r="L4">
        <v>66.679999999999893</v>
      </c>
      <c r="N4">
        <v>3.53</v>
      </c>
      <c r="O4">
        <v>67.44</v>
      </c>
      <c r="Q4">
        <v>3.52</v>
      </c>
      <c r="R4">
        <v>67.25</v>
      </c>
      <c r="T4">
        <v>3.63</v>
      </c>
      <c r="U4">
        <v>69.349999999999994</v>
      </c>
    </row>
    <row r="5" spans="1:21" x14ac:dyDescent="0.3">
      <c r="A5" t="str">
        <f>'D Data'!A5</f>
        <v>ADANIPORTS</v>
      </c>
      <c r="B5">
        <v>3.98</v>
      </c>
      <c r="C5">
        <v>76.039999999999907</v>
      </c>
      <c r="E5">
        <v>4.07</v>
      </c>
      <c r="F5">
        <v>77.759999999999906</v>
      </c>
      <c r="H5">
        <v>4.17</v>
      </c>
      <c r="I5">
        <v>79.67</v>
      </c>
      <c r="K5">
        <v>4.29</v>
      </c>
      <c r="L5">
        <v>81.96</v>
      </c>
      <c r="N5">
        <v>3.8699999999999899</v>
      </c>
      <c r="O5">
        <v>73.94</v>
      </c>
      <c r="Q5">
        <v>3.76</v>
      </c>
      <c r="R5">
        <v>71.83</v>
      </c>
      <c r="T5">
        <v>3.88</v>
      </c>
      <c r="U5">
        <v>74.13</v>
      </c>
    </row>
    <row r="6" spans="1:21" x14ac:dyDescent="0.3">
      <c r="A6" t="str">
        <f>'D Data'!A6</f>
        <v>ADANIPOWER</v>
      </c>
      <c r="B6">
        <v>5.18</v>
      </c>
      <c r="C6">
        <v>98.96</v>
      </c>
      <c r="E6">
        <v>5.26</v>
      </c>
      <c r="F6">
        <v>100.49</v>
      </c>
      <c r="H6">
        <v>5.42</v>
      </c>
      <c r="I6">
        <v>103.55</v>
      </c>
      <c r="K6">
        <v>5.57</v>
      </c>
      <c r="L6">
        <v>106.41</v>
      </c>
      <c r="N6">
        <v>4.66</v>
      </c>
      <c r="O6">
        <v>89.03</v>
      </c>
      <c r="Q6">
        <v>4.67</v>
      </c>
      <c r="R6">
        <v>89.22</v>
      </c>
      <c r="T6">
        <v>4.79</v>
      </c>
      <c r="U6">
        <v>91.51</v>
      </c>
    </row>
    <row r="7" spans="1:21" x14ac:dyDescent="0.3">
      <c r="A7" t="str">
        <f>'D Data'!A7</f>
        <v>AMARAJABAT</v>
      </c>
      <c r="B7">
        <v>3.79</v>
      </c>
      <c r="C7">
        <v>72.41</v>
      </c>
      <c r="E7">
        <v>3.91</v>
      </c>
      <c r="F7">
        <v>74.7</v>
      </c>
      <c r="H7">
        <v>3.85</v>
      </c>
      <c r="I7">
        <v>73.55</v>
      </c>
      <c r="K7">
        <v>3.96999999999999</v>
      </c>
      <c r="L7">
        <v>75.849999999999994</v>
      </c>
      <c r="N7">
        <v>3.94</v>
      </c>
      <c r="O7">
        <v>75.27</v>
      </c>
      <c r="Q7">
        <v>3.78</v>
      </c>
      <c r="R7">
        <v>72.22</v>
      </c>
      <c r="T7">
        <v>3.79</v>
      </c>
      <c r="U7">
        <v>72.41</v>
      </c>
    </row>
    <row r="8" spans="1:21" x14ac:dyDescent="0.3">
      <c r="A8" t="str">
        <f>'D Data'!A8</f>
        <v>AMBUJACEM</v>
      </c>
      <c r="B8">
        <v>3.02</v>
      </c>
      <c r="C8">
        <v>57.699999999999903</v>
      </c>
      <c r="E8">
        <v>3.01</v>
      </c>
      <c r="F8">
        <v>57.509999999999899</v>
      </c>
      <c r="H8">
        <v>3.1</v>
      </c>
      <c r="I8">
        <v>59.23</v>
      </c>
      <c r="K8">
        <v>3.1199999999999899</v>
      </c>
      <c r="L8">
        <v>59.61</v>
      </c>
      <c r="N8">
        <v>3.17</v>
      </c>
      <c r="O8">
        <v>60.56</v>
      </c>
      <c r="Q8">
        <v>2.96</v>
      </c>
      <c r="R8">
        <v>56.55</v>
      </c>
      <c r="T8">
        <v>3.05</v>
      </c>
      <c r="U8">
        <v>58.269999999999897</v>
      </c>
    </row>
    <row r="9" spans="1:21" x14ac:dyDescent="0.3">
      <c r="A9" t="str">
        <f>'D Data'!A9</f>
        <v>APOLLOHOSP</v>
      </c>
      <c r="B9">
        <v>3.52</v>
      </c>
      <c r="C9">
        <v>67.25</v>
      </c>
      <c r="E9">
        <v>3.63</v>
      </c>
      <c r="F9">
        <v>69.349999999999994</v>
      </c>
      <c r="H9">
        <v>3.74</v>
      </c>
      <c r="I9">
        <v>71.45</v>
      </c>
      <c r="K9">
        <v>3.85</v>
      </c>
      <c r="L9">
        <v>73.55</v>
      </c>
      <c r="N9">
        <v>3.96999999999999</v>
      </c>
      <c r="O9">
        <v>75.849999999999994</v>
      </c>
      <c r="Q9">
        <v>3.71999999999999</v>
      </c>
      <c r="R9">
        <v>71.069999999999993</v>
      </c>
      <c r="T9">
        <v>3.66</v>
      </c>
      <c r="U9">
        <v>69.92</v>
      </c>
    </row>
    <row r="10" spans="1:21" x14ac:dyDescent="0.3">
      <c r="A10" t="str">
        <f>'D Data'!A10</f>
        <v>APOLLOTYRE</v>
      </c>
      <c r="B10">
        <v>3.4</v>
      </c>
      <c r="C10">
        <v>64.959999999999994</v>
      </c>
      <c r="E10">
        <v>3.4799999999999902</v>
      </c>
      <c r="F10">
        <v>66.489999999999995</v>
      </c>
      <c r="H10">
        <v>3.56</v>
      </c>
      <c r="I10">
        <v>68.010000000000005</v>
      </c>
      <c r="K10">
        <v>3.65</v>
      </c>
      <c r="L10">
        <v>69.73</v>
      </c>
      <c r="N10">
        <v>3.76</v>
      </c>
      <c r="O10">
        <v>71.83</v>
      </c>
      <c r="Q10">
        <v>3.88</v>
      </c>
      <c r="R10">
        <v>74.13</v>
      </c>
      <c r="T10">
        <v>3.98999999999999</v>
      </c>
      <c r="U10">
        <v>76.23</v>
      </c>
    </row>
    <row r="11" spans="1:21" x14ac:dyDescent="0.3">
      <c r="A11" t="str">
        <f>'D Data'!A11</f>
        <v>ASHOKLEY</v>
      </c>
      <c r="B11">
        <v>5.19</v>
      </c>
      <c r="C11">
        <v>99.15</v>
      </c>
      <c r="E11">
        <v>5.16</v>
      </c>
      <c r="F11">
        <v>98.58</v>
      </c>
      <c r="H11">
        <v>5.09</v>
      </c>
      <c r="I11">
        <v>97.24</v>
      </c>
      <c r="K11">
        <v>5.25</v>
      </c>
      <c r="L11">
        <v>100.299999999999</v>
      </c>
      <c r="N11">
        <v>5.39</v>
      </c>
      <c r="O11">
        <v>102.98</v>
      </c>
      <c r="Q11">
        <v>5.25</v>
      </c>
      <c r="R11">
        <v>100.299999999999</v>
      </c>
      <c r="T11">
        <v>5.3</v>
      </c>
      <c r="U11">
        <v>101.259999999999</v>
      </c>
    </row>
    <row r="12" spans="1:21" x14ac:dyDescent="0.3">
      <c r="A12" t="str">
        <f>'D Data'!A12</f>
        <v>ASIANPAINT</v>
      </c>
      <c r="B12">
        <v>2.92</v>
      </c>
      <c r="C12">
        <v>55.7899999999999</v>
      </c>
      <c r="E12">
        <v>2.93</v>
      </c>
      <c r="F12">
        <v>55.98</v>
      </c>
      <c r="H12">
        <v>2.77</v>
      </c>
      <c r="I12">
        <v>52.92</v>
      </c>
      <c r="K12">
        <v>2.86</v>
      </c>
      <c r="L12">
        <v>54.64</v>
      </c>
      <c r="N12">
        <v>2.94999999999999</v>
      </c>
      <c r="O12">
        <v>56.36</v>
      </c>
      <c r="Q12">
        <v>2.92</v>
      </c>
      <c r="R12">
        <v>55.7899999999999</v>
      </c>
      <c r="T12">
        <v>2.97</v>
      </c>
      <c r="U12">
        <v>56.74</v>
      </c>
    </row>
    <row r="13" spans="1:21" x14ac:dyDescent="0.3">
      <c r="A13" t="str">
        <f>'D Data'!A13</f>
        <v>AUROPHARMA</v>
      </c>
      <c r="B13">
        <v>4.6500000000000004</v>
      </c>
      <c r="C13">
        <v>88.84</v>
      </c>
      <c r="E13">
        <v>4.79</v>
      </c>
      <c r="F13">
        <v>91.51</v>
      </c>
      <c r="H13">
        <v>4.9000000000000004</v>
      </c>
      <c r="I13">
        <v>93.61</v>
      </c>
      <c r="K13">
        <v>4.7699999999999996</v>
      </c>
      <c r="L13">
        <v>91.13</v>
      </c>
      <c r="N13">
        <v>4.91</v>
      </c>
      <c r="O13">
        <v>93.81</v>
      </c>
      <c r="Q13">
        <v>5.0599999999999996</v>
      </c>
      <c r="R13">
        <v>96.67</v>
      </c>
      <c r="T13">
        <v>5.22</v>
      </c>
      <c r="U13">
        <v>99.729999999999905</v>
      </c>
    </row>
    <row r="14" spans="1:21" x14ac:dyDescent="0.3">
      <c r="A14" t="str">
        <f>'D Data'!A14</f>
        <v>AXISBANK</v>
      </c>
      <c r="B14">
        <v>5.57</v>
      </c>
      <c r="C14">
        <v>106.41</v>
      </c>
      <c r="E14">
        <v>5.55</v>
      </c>
      <c r="F14">
        <v>106.03</v>
      </c>
      <c r="H14">
        <v>5.71</v>
      </c>
      <c r="I14">
        <v>109.09</v>
      </c>
      <c r="K14">
        <v>5.86</v>
      </c>
      <c r="L14">
        <v>111.96</v>
      </c>
      <c r="N14">
        <v>6.04</v>
      </c>
      <c r="O14">
        <v>115.38999999999901</v>
      </c>
      <c r="Q14">
        <v>5.8999999999999897</v>
      </c>
      <c r="R14">
        <v>112.72</v>
      </c>
      <c r="T14">
        <v>6.02</v>
      </c>
      <c r="U14">
        <v>115.009999999999</v>
      </c>
    </row>
    <row r="15" spans="1:21" x14ac:dyDescent="0.3">
      <c r="A15" t="str">
        <f>'D Data'!A15</f>
        <v>BAJAJ-AUTO</v>
      </c>
      <c r="B15">
        <v>3.62</v>
      </c>
      <c r="C15">
        <v>69.16</v>
      </c>
      <c r="E15">
        <v>3.64</v>
      </c>
      <c r="F15">
        <v>69.540000000000006</v>
      </c>
      <c r="H15">
        <v>3.67</v>
      </c>
      <c r="I15">
        <v>70.12</v>
      </c>
      <c r="K15">
        <v>3.75</v>
      </c>
      <c r="L15">
        <v>71.64</v>
      </c>
      <c r="N15">
        <v>3.85</v>
      </c>
      <c r="O15">
        <v>73.55</v>
      </c>
      <c r="Q15">
        <v>3.52</v>
      </c>
      <c r="R15">
        <v>67.25</v>
      </c>
      <c r="T15">
        <v>3.61</v>
      </c>
      <c r="U15">
        <v>68.97</v>
      </c>
    </row>
    <row r="16" spans="1:21" x14ac:dyDescent="0.3">
      <c r="A16" t="str">
        <f>'D Data'!A16</f>
        <v>BAJAJFINSV</v>
      </c>
      <c r="B16">
        <v>4.4400000000000004</v>
      </c>
      <c r="C16">
        <v>84.83</v>
      </c>
      <c r="E16">
        <v>4.3999999999999897</v>
      </c>
      <c r="F16">
        <v>84.06</v>
      </c>
      <c r="H16">
        <v>4.45</v>
      </c>
      <c r="I16">
        <v>85.02</v>
      </c>
      <c r="K16">
        <v>4.5</v>
      </c>
      <c r="L16">
        <v>85.97</v>
      </c>
      <c r="N16">
        <v>4.62</v>
      </c>
      <c r="O16">
        <v>88.26</v>
      </c>
      <c r="Q16">
        <v>4.55</v>
      </c>
      <c r="R16">
        <v>86.929999999999893</v>
      </c>
      <c r="T16">
        <v>4.68</v>
      </c>
      <c r="U16">
        <v>89.41</v>
      </c>
    </row>
    <row r="17" spans="1:21" x14ac:dyDescent="0.3">
      <c r="A17" t="str">
        <f>'D Data'!A17</f>
        <v>BAJFINANCE</v>
      </c>
      <c r="B17">
        <v>5.27</v>
      </c>
      <c r="C17">
        <v>100.679999999999</v>
      </c>
      <c r="E17">
        <v>5.29</v>
      </c>
      <c r="F17">
        <v>101.07</v>
      </c>
      <c r="H17">
        <v>5.42</v>
      </c>
      <c r="I17">
        <v>103.55</v>
      </c>
      <c r="K17">
        <v>5.5</v>
      </c>
      <c r="L17">
        <v>105.08</v>
      </c>
      <c r="N17">
        <v>5.66</v>
      </c>
      <c r="O17">
        <v>108.13</v>
      </c>
      <c r="Q17">
        <v>5.54</v>
      </c>
      <c r="R17">
        <v>105.84</v>
      </c>
      <c r="T17">
        <v>5.71</v>
      </c>
      <c r="U17">
        <v>109.09</v>
      </c>
    </row>
    <row r="18" spans="1:21" x14ac:dyDescent="0.3">
      <c r="A18" t="str">
        <f>'D Data'!A18</f>
        <v>BALKRISIND</v>
      </c>
      <c r="B18">
        <v>3.4099999999999899</v>
      </c>
      <c r="C18">
        <v>65.149999999999906</v>
      </c>
      <c r="E18">
        <v>3.49</v>
      </c>
      <c r="F18">
        <v>66.679999999999893</v>
      </c>
      <c r="H18">
        <v>3.59</v>
      </c>
      <c r="I18">
        <v>68.589999999999904</v>
      </c>
      <c r="K18">
        <v>3.67</v>
      </c>
      <c r="L18">
        <v>70.12</v>
      </c>
      <c r="N18">
        <v>3.69999999999999</v>
      </c>
      <c r="O18">
        <v>70.69</v>
      </c>
      <c r="Q18">
        <v>3.76</v>
      </c>
      <c r="R18">
        <v>71.83</v>
      </c>
      <c r="T18">
        <v>3.84</v>
      </c>
      <c r="U18">
        <v>73.36</v>
      </c>
    </row>
    <row r="19" spans="1:21" x14ac:dyDescent="0.3">
      <c r="A19" t="str">
        <f>'D Data'!A19</f>
        <v>BANDHANBNK</v>
      </c>
      <c r="B19">
        <v>6.5699999999999896</v>
      </c>
      <c r="C19">
        <v>125.52</v>
      </c>
      <c r="E19">
        <v>6.71</v>
      </c>
      <c r="F19">
        <v>128.19</v>
      </c>
      <c r="H19">
        <v>6.8</v>
      </c>
      <c r="I19">
        <v>129.91</v>
      </c>
      <c r="K19">
        <v>7.01</v>
      </c>
      <c r="L19">
        <v>133.93</v>
      </c>
      <c r="N19">
        <v>7.16</v>
      </c>
      <c r="O19">
        <v>136.79</v>
      </c>
      <c r="Q19">
        <v>7.23</v>
      </c>
      <c r="R19">
        <v>138.13</v>
      </c>
      <c r="T19">
        <v>7.41</v>
      </c>
      <c r="U19">
        <v>141.57</v>
      </c>
    </row>
    <row r="20" spans="1:21" x14ac:dyDescent="0.3">
      <c r="A20" t="str">
        <f>'D Data'!A20</f>
        <v>BANKBARODA</v>
      </c>
      <c r="B20">
        <v>4</v>
      </c>
      <c r="C20">
        <v>76.42</v>
      </c>
      <c r="E20">
        <v>4.13</v>
      </c>
      <c r="F20">
        <v>78.900000000000006</v>
      </c>
      <c r="H20">
        <v>4.22</v>
      </c>
      <c r="I20">
        <v>80.62</v>
      </c>
      <c r="K20">
        <v>4.3499999999999996</v>
      </c>
      <c r="L20">
        <v>83.11</v>
      </c>
      <c r="N20">
        <v>4.26</v>
      </c>
      <c r="O20">
        <v>81.39</v>
      </c>
      <c r="Q20">
        <v>3.96999999999999</v>
      </c>
      <c r="R20">
        <v>75.849999999999994</v>
      </c>
      <c r="T20">
        <v>3.98999999999999</v>
      </c>
      <c r="U20">
        <v>76.23</v>
      </c>
    </row>
    <row r="21" spans="1:21" x14ac:dyDescent="0.3">
      <c r="A21" t="str">
        <f>'D Data'!A21</f>
        <v>BATAINDIA</v>
      </c>
      <c r="B21">
        <v>3.09</v>
      </c>
      <c r="C21">
        <v>59.03</v>
      </c>
      <c r="E21">
        <v>3.1399999999999899</v>
      </c>
      <c r="F21">
        <v>59.99</v>
      </c>
      <c r="H21">
        <v>3.2099999999999902</v>
      </c>
      <c r="I21">
        <v>61.33</v>
      </c>
      <c r="K21">
        <v>3.23999999999999</v>
      </c>
      <c r="L21">
        <v>61.9</v>
      </c>
      <c r="N21">
        <v>3.34</v>
      </c>
      <c r="O21">
        <v>63.81</v>
      </c>
      <c r="Q21">
        <v>3.29</v>
      </c>
      <c r="R21">
        <v>62.86</v>
      </c>
      <c r="T21">
        <v>3.35</v>
      </c>
      <c r="U21">
        <v>64</v>
      </c>
    </row>
    <row r="22" spans="1:21" x14ac:dyDescent="0.3">
      <c r="A22" t="str">
        <f>'D Data'!A22</f>
        <v>BEL</v>
      </c>
      <c r="B22">
        <v>4.03</v>
      </c>
      <c r="C22">
        <v>76.989999999999995</v>
      </c>
      <c r="E22">
        <v>4.16</v>
      </c>
      <c r="F22">
        <v>79.479999999999905</v>
      </c>
      <c r="H22">
        <v>4.29</v>
      </c>
      <c r="I22">
        <v>81.96</v>
      </c>
      <c r="K22">
        <v>4.41</v>
      </c>
      <c r="L22">
        <v>84.25</v>
      </c>
      <c r="N22">
        <v>4.46</v>
      </c>
      <c r="O22">
        <v>85.21</v>
      </c>
      <c r="Q22">
        <v>4.43</v>
      </c>
      <c r="R22">
        <v>84.64</v>
      </c>
      <c r="T22">
        <v>4.29</v>
      </c>
      <c r="U22">
        <v>81.96</v>
      </c>
    </row>
    <row r="23" spans="1:21" x14ac:dyDescent="0.3">
      <c r="A23" t="str">
        <f>'D Data'!A23</f>
        <v>BERGEPAINT</v>
      </c>
      <c r="B23">
        <v>2.76</v>
      </c>
      <c r="C23">
        <v>52.73</v>
      </c>
      <c r="E23">
        <v>2.81</v>
      </c>
      <c r="F23">
        <v>53.68</v>
      </c>
      <c r="H23">
        <v>2.65</v>
      </c>
      <c r="I23">
        <v>50.629999999999903</v>
      </c>
      <c r="K23">
        <v>2.71999999999999</v>
      </c>
      <c r="L23">
        <v>51.97</v>
      </c>
      <c r="N23">
        <v>2.8</v>
      </c>
      <c r="O23">
        <v>53.49</v>
      </c>
      <c r="Q23">
        <v>2.83</v>
      </c>
      <c r="R23">
        <v>54.069999999999901</v>
      </c>
      <c r="T23">
        <v>2.91</v>
      </c>
      <c r="U23">
        <v>55.6</v>
      </c>
    </row>
    <row r="24" spans="1:21" x14ac:dyDescent="0.3">
      <c r="A24" t="str">
        <f>'D Data'!A24</f>
        <v>BHARATFORG</v>
      </c>
      <c r="B24">
        <v>4.91</v>
      </c>
      <c r="C24">
        <v>93.81</v>
      </c>
      <c r="E24">
        <v>5.0199999999999996</v>
      </c>
      <c r="F24">
        <v>95.91</v>
      </c>
      <c r="H24">
        <v>5.1100000000000003</v>
      </c>
      <c r="I24">
        <v>97.63</v>
      </c>
      <c r="K24">
        <v>5.17</v>
      </c>
      <c r="L24">
        <v>98.77</v>
      </c>
      <c r="N24">
        <v>5.33</v>
      </c>
      <c r="O24">
        <v>101.83</v>
      </c>
      <c r="Q24">
        <v>5.45</v>
      </c>
      <c r="R24">
        <v>104.119999999999</v>
      </c>
      <c r="T24">
        <v>5.62</v>
      </c>
      <c r="U24">
        <v>107.37</v>
      </c>
    </row>
    <row r="25" spans="1:21" x14ac:dyDescent="0.3">
      <c r="A25" t="str">
        <f>'D Data'!A25</f>
        <v>BHARTIARTL</v>
      </c>
      <c r="B25">
        <v>3.74</v>
      </c>
      <c r="C25">
        <v>71.45</v>
      </c>
      <c r="E25">
        <v>3.86</v>
      </c>
      <c r="F25">
        <v>73.75</v>
      </c>
      <c r="H25">
        <v>3.98</v>
      </c>
      <c r="I25">
        <v>76.039999999999907</v>
      </c>
      <c r="K25">
        <v>4.0999999999999996</v>
      </c>
      <c r="L25">
        <v>78.33</v>
      </c>
      <c r="N25">
        <v>3.25</v>
      </c>
      <c r="O25">
        <v>62.09</v>
      </c>
      <c r="Q25">
        <v>3.27</v>
      </c>
      <c r="R25">
        <v>62.47</v>
      </c>
      <c r="T25">
        <v>3.3099999999999898</v>
      </c>
      <c r="U25">
        <v>63.239999999999903</v>
      </c>
    </row>
    <row r="26" spans="1:21" x14ac:dyDescent="0.3">
      <c r="A26" t="str">
        <f>'D Data'!A26</f>
        <v>BHEL</v>
      </c>
      <c r="B26">
        <v>5.34</v>
      </c>
      <c r="C26">
        <v>102.02</v>
      </c>
      <c r="E26">
        <v>5.41</v>
      </c>
      <c r="F26">
        <v>103.36</v>
      </c>
      <c r="H26">
        <v>5.57</v>
      </c>
      <c r="I26">
        <v>106.41</v>
      </c>
      <c r="K26">
        <v>5.72</v>
      </c>
      <c r="L26">
        <v>109.28</v>
      </c>
      <c r="N26">
        <v>5.86</v>
      </c>
      <c r="O26">
        <v>111.96</v>
      </c>
      <c r="Q26">
        <v>5.93</v>
      </c>
      <c r="R26">
        <v>113.29</v>
      </c>
      <c r="T26">
        <v>6.11</v>
      </c>
      <c r="U26">
        <v>116.73</v>
      </c>
    </row>
    <row r="27" spans="1:21" x14ac:dyDescent="0.3">
      <c r="A27" t="str">
        <f>'D Data'!A27</f>
        <v>BIOCON</v>
      </c>
      <c r="B27">
        <v>2.46999999999999</v>
      </c>
      <c r="C27">
        <v>47.19</v>
      </c>
      <c r="E27">
        <v>2.5299999999999998</v>
      </c>
      <c r="F27">
        <v>48.339999999999897</v>
      </c>
      <c r="H27">
        <v>2.5499999999999998</v>
      </c>
      <c r="I27">
        <v>48.72</v>
      </c>
      <c r="K27">
        <v>2.52</v>
      </c>
      <c r="L27">
        <v>48.14</v>
      </c>
      <c r="N27">
        <v>2.57</v>
      </c>
      <c r="O27">
        <v>49.1</v>
      </c>
      <c r="Q27">
        <v>2.64</v>
      </c>
      <c r="R27">
        <v>50.44</v>
      </c>
      <c r="T27">
        <v>2.68</v>
      </c>
      <c r="U27">
        <v>51.2</v>
      </c>
    </row>
    <row r="28" spans="1:21" x14ac:dyDescent="0.3">
      <c r="A28" t="str">
        <f>'D Data'!A28</f>
        <v>BOSCHLTD</v>
      </c>
      <c r="B28">
        <v>3.19</v>
      </c>
      <c r="C28">
        <v>60.94</v>
      </c>
      <c r="E28">
        <v>3.26</v>
      </c>
      <c r="F28">
        <v>62.28</v>
      </c>
      <c r="H28">
        <v>3.36</v>
      </c>
      <c r="I28">
        <v>64.19</v>
      </c>
      <c r="K28">
        <v>3.45</v>
      </c>
      <c r="L28">
        <v>65.91</v>
      </c>
      <c r="N28">
        <v>3.55</v>
      </c>
      <c r="O28">
        <v>67.819999999999993</v>
      </c>
      <c r="Q28">
        <v>3.39</v>
      </c>
      <c r="R28">
        <v>64.77</v>
      </c>
      <c r="T28">
        <v>3.49</v>
      </c>
      <c r="U28">
        <v>66.679999999999893</v>
      </c>
    </row>
    <row r="29" spans="1:21" x14ac:dyDescent="0.3">
      <c r="A29" t="str">
        <f>'D Data'!A29</f>
        <v>BPCL</v>
      </c>
      <c r="B29">
        <v>3.76</v>
      </c>
      <c r="C29">
        <v>71.83</v>
      </c>
      <c r="E29">
        <v>3.8699999999999899</v>
      </c>
      <c r="F29">
        <v>73.94</v>
      </c>
      <c r="H29">
        <v>3.98</v>
      </c>
      <c r="I29">
        <v>76.039999999999907</v>
      </c>
      <c r="K29">
        <v>3.8899999999999899</v>
      </c>
      <c r="L29">
        <v>74.319999999999993</v>
      </c>
      <c r="N29">
        <v>4.01</v>
      </c>
      <c r="O29">
        <v>76.61</v>
      </c>
      <c r="Q29">
        <v>3.62</v>
      </c>
      <c r="R29">
        <v>69.16</v>
      </c>
      <c r="T29">
        <v>3.67</v>
      </c>
      <c r="U29">
        <v>70.12</v>
      </c>
    </row>
    <row r="30" spans="1:21" x14ac:dyDescent="0.3">
      <c r="A30" t="str">
        <f>'D Data'!A30</f>
        <v>BRITANNIA</v>
      </c>
      <c r="B30">
        <v>2.81</v>
      </c>
      <c r="C30">
        <v>53.68</v>
      </c>
      <c r="E30">
        <v>2.86</v>
      </c>
      <c r="F30">
        <v>54.64</v>
      </c>
      <c r="H30">
        <v>2.94999999999999</v>
      </c>
      <c r="I30">
        <v>56.36</v>
      </c>
      <c r="K30">
        <v>3.04</v>
      </c>
      <c r="L30">
        <v>58.08</v>
      </c>
      <c r="N30">
        <v>3.1399999999999899</v>
      </c>
      <c r="O30">
        <v>59.99</v>
      </c>
      <c r="Q30">
        <v>3.23999999999999</v>
      </c>
      <c r="R30">
        <v>61.9</v>
      </c>
      <c r="T30">
        <v>3.34</v>
      </c>
      <c r="U30">
        <v>63.81</v>
      </c>
    </row>
    <row r="31" spans="1:21" x14ac:dyDescent="0.3">
      <c r="A31" t="str">
        <f>'D Data'!A31</f>
        <v>CADILAHC</v>
      </c>
      <c r="B31">
        <v>2.96</v>
      </c>
      <c r="C31">
        <v>56.55</v>
      </c>
      <c r="E31">
        <v>3.05</v>
      </c>
      <c r="F31">
        <v>58.269999999999897</v>
      </c>
      <c r="H31">
        <v>3.11</v>
      </c>
      <c r="I31">
        <v>59.419999999999902</v>
      </c>
      <c r="K31">
        <v>3.08</v>
      </c>
      <c r="L31">
        <v>58.84</v>
      </c>
      <c r="N31">
        <v>3.17</v>
      </c>
      <c r="O31">
        <v>60.56</v>
      </c>
      <c r="Q31">
        <v>3.2099999999999902</v>
      </c>
      <c r="R31">
        <v>61.33</v>
      </c>
      <c r="T31">
        <v>3.29</v>
      </c>
      <c r="U31">
        <v>62.86</v>
      </c>
    </row>
    <row r="32" spans="1:21" x14ac:dyDescent="0.3">
      <c r="A32" t="str">
        <f>'D Data'!A32</f>
        <v>CANBK</v>
      </c>
      <c r="B32">
        <v>4.46</v>
      </c>
      <c r="C32">
        <v>85.21</v>
      </c>
      <c r="E32">
        <v>4.5999999999999996</v>
      </c>
      <c r="F32">
        <v>87.88</v>
      </c>
      <c r="H32">
        <v>4.74</v>
      </c>
      <c r="I32">
        <v>90.56</v>
      </c>
      <c r="K32">
        <v>4.88</v>
      </c>
      <c r="L32">
        <v>93.23</v>
      </c>
      <c r="N32">
        <v>5.0199999999999996</v>
      </c>
      <c r="O32">
        <v>95.91</v>
      </c>
      <c r="Q32">
        <v>4.78</v>
      </c>
      <c r="R32">
        <v>91.32</v>
      </c>
      <c r="T32">
        <v>4.88</v>
      </c>
      <c r="U32">
        <v>93.23</v>
      </c>
    </row>
    <row r="33" spans="1:21" x14ac:dyDescent="0.3">
      <c r="A33" t="str">
        <f>'D Data'!A33</f>
        <v>CENTURYTEX</v>
      </c>
      <c r="B33">
        <v>4.3999999999999897</v>
      </c>
      <c r="C33">
        <v>84.06</v>
      </c>
      <c r="E33">
        <v>4.47</v>
      </c>
      <c r="F33">
        <v>85.399999999999906</v>
      </c>
      <c r="H33">
        <v>4.6100000000000003</v>
      </c>
      <c r="I33">
        <v>88.07</v>
      </c>
      <c r="K33">
        <v>4.7300000000000004</v>
      </c>
      <c r="L33">
        <v>90.369999999999905</v>
      </c>
      <c r="N33">
        <v>4.87</v>
      </c>
      <c r="O33">
        <v>93.04</v>
      </c>
      <c r="Q33">
        <v>4.68</v>
      </c>
      <c r="R33">
        <v>89.41</v>
      </c>
      <c r="T33">
        <v>4.82</v>
      </c>
      <c r="U33">
        <v>92.09</v>
      </c>
    </row>
    <row r="34" spans="1:21" x14ac:dyDescent="0.3">
      <c r="A34" t="str">
        <f>'D Data'!A34</f>
        <v>CESC</v>
      </c>
      <c r="B34">
        <v>3.3099999999999898</v>
      </c>
      <c r="C34">
        <v>63.239999999999903</v>
      </c>
      <c r="E34">
        <v>3.3099999999999898</v>
      </c>
      <c r="F34">
        <v>63.239999999999903</v>
      </c>
      <c r="H34">
        <v>3.39</v>
      </c>
      <c r="I34">
        <v>64.77</v>
      </c>
      <c r="K34">
        <v>3.49</v>
      </c>
      <c r="L34">
        <v>66.679999999999893</v>
      </c>
      <c r="N34">
        <v>3.55</v>
      </c>
      <c r="O34">
        <v>67.819999999999993</v>
      </c>
      <c r="Q34">
        <v>3.62</v>
      </c>
      <c r="R34">
        <v>69.16</v>
      </c>
      <c r="T34">
        <v>3.69999999999999</v>
      </c>
      <c r="U34">
        <v>70.69</v>
      </c>
    </row>
    <row r="35" spans="1:21" x14ac:dyDescent="0.3">
      <c r="A35" t="str">
        <f>'D Data'!A35</f>
        <v>CHOLAFIN</v>
      </c>
      <c r="B35">
        <v>7.52</v>
      </c>
      <c r="C35">
        <v>143.66999999999999</v>
      </c>
      <c r="E35">
        <v>7.64</v>
      </c>
      <c r="F35">
        <v>145.96</v>
      </c>
      <c r="H35">
        <v>7.82</v>
      </c>
      <c r="I35">
        <v>149.4</v>
      </c>
      <c r="K35">
        <v>7.91</v>
      </c>
      <c r="L35">
        <v>151.12</v>
      </c>
      <c r="N35">
        <v>8.15</v>
      </c>
      <c r="O35">
        <v>155.70999999999901</v>
      </c>
      <c r="Q35">
        <v>7.1</v>
      </c>
      <c r="R35">
        <v>135.65</v>
      </c>
      <c r="T35">
        <v>7.32</v>
      </c>
      <c r="U35">
        <v>139.85</v>
      </c>
    </row>
    <row r="36" spans="1:21" x14ac:dyDescent="0.3">
      <c r="A36" t="str">
        <f>'D Data'!A36</f>
        <v>CIPLA</v>
      </c>
      <c r="B36">
        <v>3.02</v>
      </c>
      <c r="C36">
        <v>57.699999999999903</v>
      </c>
      <c r="E36">
        <v>2.98</v>
      </c>
      <c r="F36">
        <v>56.93</v>
      </c>
      <c r="H36">
        <v>3.07</v>
      </c>
      <c r="I36">
        <v>58.65</v>
      </c>
      <c r="K36">
        <v>2.98</v>
      </c>
      <c r="L36">
        <v>56.93</v>
      </c>
      <c r="N36">
        <v>3.06</v>
      </c>
      <c r="O36">
        <v>58.46</v>
      </c>
      <c r="Q36">
        <v>2.88</v>
      </c>
      <c r="R36">
        <v>55.02</v>
      </c>
      <c r="T36">
        <v>2.97</v>
      </c>
      <c r="U36">
        <v>56.74</v>
      </c>
    </row>
    <row r="37" spans="1:21" x14ac:dyDescent="0.3">
      <c r="A37" t="str">
        <f>'D Data'!A37</f>
        <v>COALINDIA</v>
      </c>
      <c r="B37">
        <v>2.83</v>
      </c>
      <c r="C37">
        <v>54.069999999999901</v>
      </c>
      <c r="E37">
        <v>2.92</v>
      </c>
      <c r="F37">
        <v>55.7899999999999</v>
      </c>
      <c r="H37">
        <v>3</v>
      </c>
      <c r="I37">
        <v>57.31</v>
      </c>
      <c r="K37">
        <v>3.09</v>
      </c>
      <c r="L37">
        <v>59.03</v>
      </c>
      <c r="N37">
        <v>3.16</v>
      </c>
      <c r="O37">
        <v>60.37</v>
      </c>
      <c r="Q37">
        <v>2.84</v>
      </c>
      <c r="R37">
        <v>54.26</v>
      </c>
      <c r="T37">
        <v>2.92</v>
      </c>
      <c r="U37">
        <v>55.7899999999999</v>
      </c>
    </row>
    <row r="38" spans="1:21" x14ac:dyDescent="0.3">
      <c r="A38" t="str">
        <f>'D Data'!A38</f>
        <v>COLPAL</v>
      </c>
      <c r="B38">
        <v>2.5099999999999998</v>
      </c>
      <c r="C38">
        <v>47.949999999999903</v>
      </c>
      <c r="E38">
        <v>2.56</v>
      </c>
      <c r="F38">
        <v>48.91</v>
      </c>
      <c r="H38">
        <v>2.62</v>
      </c>
      <c r="I38">
        <v>50.06</v>
      </c>
      <c r="K38">
        <v>2.7</v>
      </c>
      <c r="L38">
        <v>51.58</v>
      </c>
      <c r="N38">
        <v>2.73</v>
      </c>
      <c r="O38">
        <v>52.16</v>
      </c>
      <c r="Q38">
        <v>2.77</v>
      </c>
      <c r="R38">
        <v>52.92</v>
      </c>
      <c r="T38">
        <v>2.86</v>
      </c>
      <c r="U38">
        <v>54.64</v>
      </c>
    </row>
    <row r="39" spans="1:21" x14ac:dyDescent="0.3">
      <c r="A39" t="str">
        <f>'D Data'!A39</f>
        <v>CONCOR</v>
      </c>
      <c r="B39">
        <v>3.85</v>
      </c>
      <c r="C39">
        <v>73.55</v>
      </c>
      <c r="E39">
        <v>3.9</v>
      </c>
      <c r="F39">
        <v>74.510000000000005</v>
      </c>
      <c r="H39">
        <v>3.98</v>
      </c>
      <c r="I39">
        <v>76.039999999999907</v>
      </c>
      <c r="K39">
        <v>4.0999999999999996</v>
      </c>
      <c r="L39">
        <v>78.33</v>
      </c>
      <c r="N39">
        <v>4.2299999999999898</v>
      </c>
      <c r="O39">
        <v>80.81</v>
      </c>
      <c r="Q39">
        <v>3.88</v>
      </c>
      <c r="R39">
        <v>74.13</v>
      </c>
      <c r="T39">
        <v>4</v>
      </c>
      <c r="U39">
        <v>76.42</v>
      </c>
    </row>
    <row r="40" spans="1:21" x14ac:dyDescent="0.3">
      <c r="A40" t="str">
        <f>'D Data'!A40</f>
        <v>CUMMINSIND</v>
      </c>
      <c r="B40">
        <v>3.62</v>
      </c>
      <c r="C40">
        <v>69.16</v>
      </c>
      <c r="E40">
        <v>3.69</v>
      </c>
      <c r="F40">
        <v>70.5</v>
      </c>
      <c r="H40">
        <v>3.79</v>
      </c>
      <c r="I40">
        <v>72.41</v>
      </c>
      <c r="K40">
        <v>3.88</v>
      </c>
      <c r="L40">
        <v>74.13</v>
      </c>
      <c r="N40">
        <v>3.93</v>
      </c>
      <c r="O40">
        <v>75.08</v>
      </c>
      <c r="Q40">
        <v>3.71999999999999</v>
      </c>
      <c r="R40">
        <v>71.069999999999993</v>
      </c>
      <c r="T40">
        <v>3.78</v>
      </c>
      <c r="U40">
        <v>72.22</v>
      </c>
    </row>
    <row r="41" spans="1:21" x14ac:dyDescent="0.3">
      <c r="A41" t="str">
        <f>'D Data'!A41</f>
        <v>DABUR</v>
      </c>
      <c r="B41">
        <v>2.5</v>
      </c>
      <c r="C41">
        <v>47.76</v>
      </c>
      <c r="E41">
        <v>2.5299999999999998</v>
      </c>
      <c r="F41">
        <v>48.339999999999897</v>
      </c>
      <c r="H41">
        <v>2.61</v>
      </c>
      <c r="I41">
        <v>49.86</v>
      </c>
      <c r="K41">
        <v>2.69</v>
      </c>
      <c r="L41">
        <v>51.39</v>
      </c>
      <c r="N41">
        <v>2.77</v>
      </c>
      <c r="O41">
        <v>52.92</v>
      </c>
      <c r="Q41">
        <v>2.82</v>
      </c>
      <c r="R41">
        <v>53.879999999999903</v>
      </c>
      <c r="T41">
        <v>2.79</v>
      </c>
      <c r="U41">
        <v>53.3</v>
      </c>
    </row>
    <row r="42" spans="1:21" x14ac:dyDescent="0.3">
      <c r="A42" t="str">
        <f>'D Data'!A42</f>
        <v>DIVISLAB</v>
      </c>
      <c r="B42">
        <v>2.21</v>
      </c>
      <c r="C42">
        <v>42.22</v>
      </c>
      <c r="E42">
        <v>2.23999999999999</v>
      </c>
      <c r="F42">
        <v>42.8</v>
      </c>
      <c r="H42">
        <v>2.2999999999999998</v>
      </c>
      <c r="I42">
        <v>43.94</v>
      </c>
      <c r="K42">
        <v>2.31</v>
      </c>
      <c r="L42">
        <v>44.13</v>
      </c>
      <c r="N42">
        <v>2.38</v>
      </c>
      <c r="O42">
        <v>45.47</v>
      </c>
      <c r="Q42">
        <v>2.4500000000000002</v>
      </c>
      <c r="R42">
        <v>46.81</v>
      </c>
      <c r="T42">
        <v>2.5</v>
      </c>
      <c r="U42">
        <v>47.76</v>
      </c>
    </row>
    <row r="43" spans="1:21" x14ac:dyDescent="0.3">
      <c r="A43" t="str">
        <f>'D Data'!A43</f>
        <v>DLF</v>
      </c>
      <c r="B43">
        <v>4.04</v>
      </c>
      <c r="C43">
        <v>77.180000000000007</v>
      </c>
      <c r="E43">
        <v>4.12</v>
      </c>
      <c r="F43">
        <v>78.709999999999994</v>
      </c>
      <c r="H43">
        <v>4.25</v>
      </c>
      <c r="I43">
        <v>81.2</v>
      </c>
      <c r="K43">
        <v>4.1399999999999997</v>
      </c>
      <c r="L43">
        <v>79.09</v>
      </c>
      <c r="N43">
        <v>4.2699999999999996</v>
      </c>
      <c r="O43">
        <v>81.58</v>
      </c>
      <c r="Q43">
        <v>4.24</v>
      </c>
      <c r="R43">
        <v>81.010000000000005</v>
      </c>
      <c r="T43">
        <v>4.3600000000000003</v>
      </c>
      <c r="U43">
        <v>83.3</v>
      </c>
    </row>
    <row r="44" spans="1:21" x14ac:dyDescent="0.3">
      <c r="A44" t="str">
        <f>'D Data'!A44</f>
        <v>DRREDDY</v>
      </c>
      <c r="B44">
        <v>2.65</v>
      </c>
      <c r="C44">
        <v>50.629999999999903</v>
      </c>
      <c r="E44">
        <v>2.71999999999999</v>
      </c>
      <c r="F44">
        <v>51.97</v>
      </c>
      <c r="H44">
        <v>2.78</v>
      </c>
      <c r="I44">
        <v>53.11</v>
      </c>
      <c r="K44">
        <v>2.5</v>
      </c>
      <c r="L44">
        <v>47.76</v>
      </c>
      <c r="N44">
        <v>2.57</v>
      </c>
      <c r="O44">
        <v>49.1</v>
      </c>
      <c r="Q44">
        <v>2.62</v>
      </c>
      <c r="R44">
        <v>50.06</v>
      </c>
      <c r="T44">
        <v>2.7</v>
      </c>
      <c r="U44">
        <v>51.58</v>
      </c>
    </row>
    <row r="45" spans="1:21" x14ac:dyDescent="0.3">
      <c r="A45" t="str">
        <f>'D Data'!A45</f>
        <v>EICHERMOT</v>
      </c>
      <c r="B45">
        <v>3.5999999999999899</v>
      </c>
      <c r="C45">
        <v>68.78</v>
      </c>
      <c r="E45">
        <v>3.69999999999999</v>
      </c>
      <c r="F45">
        <v>70.69</v>
      </c>
      <c r="H45">
        <v>3.74</v>
      </c>
      <c r="I45">
        <v>71.45</v>
      </c>
      <c r="K45">
        <v>3.62</v>
      </c>
      <c r="L45">
        <v>69.16</v>
      </c>
      <c r="N45">
        <v>3.73</v>
      </c>
      <c r="O45">
        <v>71.260000000000005</v>
      </c>
      <c r="Q45">
        <v>3.23999999999999</v>
      </c>
      <c r="R45">
        <v>61.9</v>
      </c>
      <c r="T45">
        <v>3.34</v>
      </c>
      <c r="U45">
        <v>63.81</v>
      </c>
    </row>
    <row r="46" spans="1:21" x14ac:dyDescent="0.3">
      <c r="A46" t="str">
        <f>'D Data'!A46</f>
        <v>EQUITAS</v>
      </c>
      <c r="B46">
        <v>6.66</v>
      </c>
      <c r="C46">
        <v>127.24</v>
      </c>
      <c r="E46">
        <v>6.66</v>
      </c>
      <c r="F46">
        <v>127.24</v>
      </c>
      <c r="H46">
        <v>6.8599999999999897</v>
      </c>
      <c r="I46">
        <v>131.06</v>
      </c>
      <c r="K46">
        <v>7.03</v>
      </c>
      <c r="L46">
        <v>134.31</v>
      </c>
      <c r="N46">
        <v>7.2499999999999902</v>
      </c>
      <c r="O46">
        <v>138.51</v>
      </c>
      <c r="Q46">
        <v>6.84</v>
      </c>
      <c r="R46">
        <v>130.68</v>
      </c>
      <c r="T46">
        <v>6.99</v>
      </c>
      <c r="U46">
        <v>133.54</v>
      </c>
    </row>
    <row r="47" spans="1:21" x14ac:dyDescent="0.3">
      <c r="A47" t="str">
        <f>'D Data'!A47</f>
        <v>ESCORTS</v>
      </c>
      <c r="B47">
        <v>4.21</v>
      </c>
      <c r="C47">
        <v>80.430000000000007</v>
      </c>
      <c r="E47">
        <v>4.2699999999999996</v>
      </c>
      <c r="F47">
        <v>81.58</v>
      </c>
      <c r="H47">
        <v>4.3899999999999997</v>
      </c>
      <c r="I47">
        <v>83.87</v>
      </c>
      <c r="K47">
        <v>4.43</v>
      </c>
      <c r="L47">
        <v>84.64</v>
      </c>
      <c r="N47">
        <v>4.5</v>
      </c>
      <c r="O47">
        <v>85.97</v>
      </c>
      <c r="Q47">
        <v>4.62</v>
      </c>
      <c r="R47">
        <v>88.26</v>
      </c>
      <c r="T47">
        <v>4.68</v>
      </c>
      <c r="U47">
        <v>89.41</v>
      </c>
    </row>
    <row r="48" spans="1:21" x14ac:dyDescent="0.3">
      <c r="A48" t="str">
        <f>'D Data'!A48</f>
        <v>EXIDEIND</v>
      </c>
      <c r="B48">
        <v>2.82</v>
      </c>
      <c r="C48">
        <v>53.879999999999903</v>
      </c>
      <c r="E48">
        <v>2.9</v>
      </c>
      <c r="F48">
        <v>55.4</v>
      </c>
      <c r="H48">
        <v>2.84</v>
      </c>
      <c r="I48">
        <v>54.26</v>
      </c>
      <c r="K48">
        <v>2.93</v>
      </c>
      <c r="L48">
        <v>55.98</v>
      </c>
      <c r="N48">
        <v>3.01</v>
      </c>
      <c r="O48">
        <v>57.509999999999899</v>
      </c>
      <c r="Q48">
        <v>3.05</v>
      </c>
      <c r="R48">
        <v>58.269999999999897</v>
      </c>
      <c r="T48">
        <v>3.08</v>
      </c>
      <c r="U48">
        <v>58.84</v>
      </c>
    </row>
    <row r="49" spans="1:21" x14ac:dyDescent="0.3">
      <c r="A49" t="str">
        <f>'D Data'!A49</f>
        <v>FEDERALBNK</v>
      </c>
      <c r="B49">
        <v>5</v>
      </c>
      <c r="C49">
        <v>95.52</v>
      </c>
      <c r="E49">
        <v>4.99</v>
      </c>
      <c r="F49">
        <v>95.33</v>
      </c>
      <c r="H49">
        <v>5.1499999999999897</v>
      </c>
      <c r="I49">
        <v>98.39</v>
      </c>
      <c r="K49">
        <v>5.28</v>
      </c>
      <c r="L49">
        <v>100.869999999999</v>
      </c>
      <c r="N49">
        <v>5.38</v>
      </c>
      <c r="O49">
        <v>102.78</v>
      </c>
      <c r="Q49">
        <v>4.9399999999999897</v>
      </c>
      <c r="R49">
        <v>94.38</v>
      </c>
      <c r="T49">
        <v>5.01</v>
      </c>
      <c r="U49">
        <v>95.72</v>
      </c>
    </row>
    <row r="50" spans="1:21" x14ac:dyDescent="0.3">
      <c r="A50" t="str">
        <f>'D Data'!A50</f>
        <v>GAIL</v>
      </c>
      <c r="B50">
        <v>3.66</v>
      </c>
      <c r="C50">
        <v>69.92</v>
      </c>
      <c r="E50">
        <v>3.7699999999999898</v>
      </c>
      <c r="F50">
        <v>72.03</v>
      </c>
      <c r="H50">
        <v>3.86</v>
      </c>
      <c r="I50">
        <v>73.75</v>
      </c>
      <c r="K50">
        <v>3.76</v>
      </c>
      <c r="L50">
        <v>71.83</v>
      </c>
      <c r="N50">
        <v>3.8699999999999899</v>
      </c>
      <c r="O50">
        <v>73.94</v>
      </c>
      <c r="Q50">
        <v>3.71999999999999</v>
      </c>
      <c r="R50">
        <v>71.069999999999993</v>
      </c>
      <c r="T50">
        <v>3.84</v>
      </c>
      <c r="U50">
        <v>73.36</v>
      </c>
    </row>
    <row r="51" spans="1:21" x14ac:dyDescent="0.3">
      <c r="A51" t="str">
        <f>'D Data'!A51</f>
        <v>GLENMARK</v>
      </c>
      <c r="B51">
        <v>3.84</v>
      </c>
      <c r="C51">
        <v>73.36</v>
      </c>
      <c r="E51">
        <v>3.96</v>
      </c>
      <c r="F51">
        <v>75.66</v>
      </c>
      <c r="H51">
        <v>4.0599999999999996</v>
      </c>
      <c r="I51">
        <v>77.569999999999993</v>
      </c>
      <c r="K51">
        <v>4.0999999999999996</v>
      </c>
      <c r="L51">
        <v>78.33</v>
      </c>
      <c r="N51">
        <v>4.21</v>
      </c>
      <c r="O51">
        <v>80.430000000000007</v>
      </c>
      <c r="Q51">
        <v>4.24</v>
      </c>
      <c r="R51">
        <v>81.010000000000005</v>
      </c>
      <c r="T51">
        <v>4.34</v>
      </c>
      <c r="U51">
        <v>82.92</v>
      </c>
    </row>
    <row r="52" spans="1:21" x14ac:dyDescent="0.3">
      <c r="A52" t="str">
        <f>'D Data'!A52</f>
        <v>GMRINFRA</v>
      </c>
      <c r="B52">
        <v>2.25</v>
      </c>
      <c r="C52">
        <v>42.99</v>
      </c>
      <c r="E52">
        <v>2.2799999999999998</v>
      </c>
      <c r="F52">
        <v>43.56</v>
      </c>
      <c r="H52">
        <v>2.35</v>
      </c>
      <c r="I52">
        <v>44.9</v>
      </c>
      <c r="K52">
        <v>2.42</v>
      </c>
      <c r="L52">
        <v>46.23</v>
      </c>
      <c r="N52">
        <v>2.48</v>
      </c>
      <c r="O52">
        <v>47.38</v>
      </c>
      <c r="Q52">
        <v>2.38</v>
      </c>
      <c r="R52">
        <v>45.47</v>
      </c>
      <c r="T52">
        <v>2.4500000000000002</v>
      </c>
      <c r="U52">
        <v>46.81</v>
      </c>
    </row>
    <row r="53" spans="1:21" x14ac:dyDescent="0.3">
      <c r="A53" t="str">
        <f>'D Data'!A53</f>
        <v>GODREJCP</v>
      </c>
      <c r="B53">
        <v>3.13</v>
      </c>
      <c r="C53">
        <v>59.8</v>
      </c>
      <c r="E53">
        <v>3.21999999999999</v>
      </c>
      <c r="F53">
        <v>61.519999999999897</v>
      </c>
      <c r="H53">
        <v>3.29</v>
      </c>
      <c r="I53">
        <v>62.86</v>
      </c>
      <c r="K53">
        <v>3.36</v>
      </c>
      <c r="L53">
        <v>64.19</v>
      </c>
      <c r="N53">
        <v>3.38</v>
      </c>
      <c r="O53">
        <v>64.569999999999993</v>
      </c>
      <c r="Q53">
        <v>3.4799999999999902</v>
      </c>
      <c r="R53">
        <v>66.489999999999995</v>
      </c>
      <c r="T53">
        <v>3.46</v>
      </c>
      <c r="U53">
        <v>66.099999999999994</v>
      </c>
    </row>
    <row r="54" spans="1:21" x14ac:dyDescent="0.3">
      <c r="A54" t="str">
        <f>'D Data'!A54</f>
        <v>GODREJPROP</v>
      </c>
      <c r="B54">
        <v>4.0199999999999996</v>
      </c>
      <c r="C54">
        <v>76.8</v>
      </c>
      <c r="E54">
        <v>4.1500000000000004</v>
      </c>
      <c r="F54">
        <v>79.290000000000006</v>
      </c>
      <c r="H54">
        <v>4.2799999999999896</v>
      </c>
      <c r="I54">
        <v>81.77</v>
      </c>
      <c r="K54">
        <v>4.38</v>
      </c>
      <c r="L54">
        <v>83.679999999999893</v>
      </c>
      <c r="N54">
        <v>4.4799999999999898</v>
      </c>
      <c r="O54">
        <v>85.59</v>
      </c>
      <c r="Q54">
        <v>4.5</v>
      </c>
      <c r="R54">
        <v>85.97</v>
      </c>
      <c r="T54">
        <v>4.5199999999999996</v>
      </c>
      <c r="U54">
        <v>86.35</v>
      </c>
    </row>
    <row r="55" spans="1:21" x14ac:dyDescent="0.3">
      <c r="A55" t="str">
        <f>'D Data'!A55</f>
        <v>GRASIM</v>
      </c>
      <c r="B55">
        <v>3.5999999999999899</v>
      </c>
      <c r="C55">
        <v>68.78</v>
      </c>
      <c r="E55">
        <v>3.69999999999999</v>
      </c>
      <c r="F55">
        <v>70.69</v>
      </c>
      <c r="H55">
        <v>3.79</v>
      </c>
      <c r="I55">
        <v>72.41</v>
      </c>
      <c r="K55">
        <v>3.71999999999999</v>
      </c>
      <c r="L55">
        <v>71.069999999999993</v>
      </c>
      <c r="N55">
        <v>3.75</v>
      </c>
      <c r="O55">
        <v>71.64</v>
      </c>
      <c r="Q55">
        <v>3.71</v>
      </c>
      <c r="R55">
        <v>70.88</v>
      </c>
      <c r="T55">
        <v>3.81</v>
      </c>
      <c r="U55">
        <v>72.789999999999907</v>
      </c>
    </row>
    <row r="56" spans="1:21" x14ac:dyDescent="0.3">
      <c r="A56" t="str">
        <f>'D Data'!A56</f>
        <v>HAVELLS</v>
      </c>
      <c r="B56">
        <v>3.01</v>
      </c>
      <c r="C56">
        <v>57.509999999999899</v>
      </c>
      <c r="E56">
        <v>3.08</v>
      </c>
      <c r="F56">
        <v>58.84</v>
      </c>
      <c r="H56">
        <v>3.17</v>
      </c>
      <c r="I56">
        <v>60.56</v>
      </c>
      <c r="K56">
        <v>3.27</v>
      </c>
      <c r="L56">
        <v>62.47</v>
      </c>
      <c r="N56">
        <v>3.35</v>
      </c>
      <c r="O56">
        <v>64</v>
      </c>
      <c r="Q56">
        <v>3.4099999999999899</v>
      </c>
      <c r="R56">
        <v>65.149999999999906</v>
      </c>
      <c r="T56">
        <v>3.44</v>
      </c>
      <c r="U56">
        <v>65.72</v>
      </c>
    </row>
    <row r="57" spans="1:21" x14ac:dyDescent="0.3">
      <c r="A57" t="str">
        <f>'D Data'!A57</f>
        <v>HCLTECH</v>
      </c>
      <c r="B57">
        <v>3.06</v>
      </c>
      <c r="C57">
        <v>58.46</v>
      </c>
      <c r="E57">
        <v>3.15</v>
      </c>
      <c r="F57">
        <v>60.18</v>
      </c>
      <c r="H57">
        <v>3.23</v>
      </c>
      <c r="I57">
        <v>61.71</v>
      </c>
      <c r="K57">
        <v>3.3099999999999898</v>
      </c>
      <c r="L57">
        <v>63.239999999999903</v>
      </c>
      <c r="N57">
        <v>3.39</v>
      </c>
      <c r="O57">
        <v>64.77</v>
      </c>
      <c r="Q57">
        <v>3.5</v>
      </c>
      <c r="R57">
        <v>66.869999999999905</v>
      </c>
      <c r="T57">
        <v>3.5999999999999899</v>
      </c>
      <c r="U57">
        <v>68.78</v>
      </c>
    </row>
    <row r="58" spans="1:21" x14ac:dyDescent="0.3">
      <c r="A58" t="str">
        <f>'D Data'!A58</f>
        <v>HDFC</v>
      </c>
      <c r="B58">
        <v>4.59</v>
      </c>
      <c r="C58">
        <v>87.69</v>
      </c>
      <c r="E58">
        <v>4.55</v>
      </c>
      <c r="F58">
        <v>86.929999999999893</v>
      </c>
      <c r="H58">
        <v>4.67</v>
      </c>
      <c r="I58">
        <v>89.22</v>
      </c>
      <c r="K58">
        <v>4.6100000000000003</v>
      </c>
      <c r="L58">
        <v>88.07</v>
      </c>
      <c r="N58">
        <v>4.7300000000000004</v>
      </c>
      <c r="O58">
        <v>90.369999999999905</v>
      </c>
      <c r="Q58">
        <v>4.47</v>
      </c>
      <c r="R58">
        <v>85.399999999999906</v>
      </c>
      <c r="T58">
        <v>4.6100000000000003</v>
      </c>
      <c r="U58">
        <v>88.07</v>
      </c>
    </row>
    <row r="59" spans="1:21" x14ac:dyDescent="0.3">
      <c r="A59" t="str">
        <f>'D Data'!A59</f>
        <v>HDFCBANK</v>
      </c>
      <c r="B59">
        <v>3.55</v>
      </c>
      <c r="C59">
        <v>67.819999999999993</v>
      </c>
      <c r="E59">
        <v>3.61</v>
      </c>
      <c r="F59">
        <v>68.97</v>
      </c>
      <c r="H59">
        <v>3.71999999999999</v>
      </c>
      <c r="I59">
        <v>71.069999999999993</v>
      </c>
      <c r="K59">
        <v>3.75</v>
      </c>
      <c r="L59">
        <v>71.64</v>
      </c>
      <c r="N59">
        <v>3.86</v>
      </c>
      <c r="O59">
        <v>73.75</v>
      </c>
      <c r="Q59">
        <v>3.6799999999999899</v>
      </c>
      <c r="R59">
        <v>70.309999999999903</v>
      </c>
      <c r="T59">
        <v>3.79</v>
      </c>
      <c r="U59">
        <v>72.41</v>
      </c>
    </row>
    <row r="60" spans="1:21" x14ac:dyDescent="0.3">
      <c r="A60" t="str">
        <f>'D Data'!A60</f>
        <v>HDFCLIFE</v>
      </c>
      <c r="B60">
        <v>3.83</v>
      </c>
      <c r="C60">
        <v>73.17</v>
      </c>
      <c r="E60">
        <v>3.95</v>
      </c>
      <c r="F60">
        <v>75.459999999999994</v>
      </c>
      <c r="H60">
        <v>4</v>
      </c>
      <c r="I60">
        <v>76.42</v>
      </c>
      <c r="K60">
        <v>4.1099999999999897</v>
      </c>
      <c r="L60">
        <v>78.52</v>
      </c>
      <c r="N60">
        <v>4.24</v>
      </c>
      <c r="O60">
        <v>81.010000000000005</v>
      </c>
      <c r="Q60">
        <v>4.2699999999999996</v>
      </c>
      <c r="R60">
        <v>81.58</v>
      </c>
      <c r="T60">
        <v>4.3899999999999997</v>
      </c>
      <c r="U60">
        <v>83.87</v>
      </c>
    </row>
    <row r="61" spans="1:21" x14ac:dyDescent="0.3">
      <c r="A61" t="str">
        <f>'D Data'!A61</f>
        <v>HEROMOTOCO</v>
      </c>
      <c r="B61">
        <v>4.03</v>
      </c>
      <c r="C61">
        <v>76.989999999999995</v>
      </c>
      <c r="E61">
        <v>4.1399999999999997</v>
      </c>
      <c r="F61">
        <v>79.09</v>
      </c>
      <c r="H61">
        <v>4.1099999999999897</v>
      </c>
      <c r="I61">
        <v>78.52</v>
      </c>
      <c r="K61">
        <v>4.1900000000000004</v>
      </c>
      <c r="L61">
        <v>80.05</v>
      </c>
      <c r="N61">
        <v>4.32</v>
      </c>
      <c r="O61">
        <v>82.53</v>
      </c>
      <c r="Q61">
        <v>4.21</v>
      </c>
      <c r="R61">
        <v>80.430000000000007</v>
      </c>
      <c r="T61">
        <v>4.3099999999999996</v>
      </c>
      <c r="U61">
        <v>82.34</v>
      </c>
    </row>
    <row r="62" spans="1:21" x14ac:dyDescent="0.3">
      <c r="A62" t="str">
        <f>'D Data'!A62</f>
        <v>HINDALCO</v>
      </c>
      <c r="B62">
        <v>5.09</v>
      </c>
      <c r="C62">
        <v>97.24</v>
      </c>
      <c r="E62">
        <v>5.17</v>
      </c>
      <c r="F62">
        <v>98.77</v>
      </c>
      <c r="H62">
        <v>5.04</v>
      </c>
      <c r="I62">
        <v>96.289999999999907</v>
      </c>
      <c r="K62">
        <v>5.1499999999999897</v>
      </c>
      <c r="L62">
        <v>98.39</v>
      </c>
      <c r="N62">
        <v>5.29</v>
      </c>
      <c r="O62">
        <v>101.07</v>
      </c>
      <c r="Q62">
        <v>5.39</v>
      </c>
      <c r="R62">
        <v>102.98</v>
      </c>
      <c r="T62">
        <v>5.54</v>
      </c>
      <c r="U62">
        <v>105.84</v>
      </c>
    </row>
    <row r="63" spans="1:21" x14ac:dyDescent="0.3">
      <c r="A63" t="str">
        <f>'D Data'!A63</f>
        <v>HINDPETRO</v>
      </c>
      <c r="B63">
        <v>3.91</v>
      </c>
      <c r="C63">
        <v>74.7</v>
      </c>
      <c r="E63">
        <v>4.03</v>
      </c>
      <c r="F63">
        <v>76.989999999999995</v>
      </c>
      <c r="H63">
        <v>4.1500000000000004</v>
      </c>
      <c r="I63">
        <v>79.290000000000006</v>
      </c>
      <c r="K63">
        <v>4.1399999999999997</v>
      </c>
      <c r="L63">
        <v>79.09</v>
      </c>
      <c r="N63">
        <v>4.2699999999999996</v>
      </c>
      <c r="O63">
        <v>81.58</v>
      </c>
      <c r="Q63">
        <v>3.74</v>
      </c>
      <c r="R63">
        <v>71.45</v>
      </c>
      <c r="T63">
        <v>3.85</v>
      </c>
      <c r="U63">
        <v>73.55</v>
      </c>
    </row>
    <row r="64" spans="1:21" x14ac:dyDescent="0.3">
      <c r="A64" t="str">
        <f>'D Data'!A64</f>
        <v>HINDUNILVR</v>
      </c>
      <c r="B64">
        <v>2.82</v>
      </c>
      <c r="C64">
        <v>53.879999999999903</v>
      </c>
      <c r="E64">
        <v>2.9</v>
      </c>
      <c r="F64">
        <v>55.4</v>
      </c>
      <c r="H64">
        <v>2.98</v>
      </c>
      <c r="I64">
        <v>56.93</v>
      </c>
      <c r="K64">
        <v>3.07</v>
      </c>
      <c r="L64">
        <v>58.65</v>
      </c>
      <c r="N64">
        <v>3.1399999999999899</v>
      </c>
      <c r="O64">
        <v>59.99</v>
      </c>
      <c r="Q64">
        <v>3.21999999999999</v>
      </c>
      <c r="R64">
        <v>61.519999999999897</v>
      </c>
      <c r="T64">
        <v>3.3</v>
      </c>
      <c r="U64">
        <v>63.05</v>
      </c>
    </row>
    <row r="65" spans="1:21" x14ac:dyDescent="0.3">
      <c r="A65" t="str">
        <f>'D Data'!A65</f>
        <v>IBULHSGFIN</v>
      </c>
      <c r="B65">
        <v>6.76</v>
      </c>
      <c r="C65">
        <v>129.15</v>
      </c>
      <c r="E65">
        <v>6.85</v>
      </c>
      <c r="F65">
        <v>130.87</v>
      </c>
      <c r="H65">
        <v>7.0499999999999901</v>
      </c>
      <c r="I65">
        <v>134.69</v>
      </c>
      <c r="K65">
        <v>7.23</v>
      </c>
      <c r="L65">
        <v>138.13</v>
      </c>
      <c r="N65">
        <v>7.4499999999999904</v>
      </c>
      <c r="O65">
        <v>142.33000000000001</v>
      </c>
      <c r="Q65">
        <v>7.1099999999999897</v>
      </c>
      <c r="R65">
        <v>135.84</v>
      </c>
      <c r="T65">
        <v>7.32</v>
      </c>
      <c r="U65">
        <v>139.85</v>
      </c>
    </row>
    <row r="66" spans="1:21" x14ac:dyDescent="0.3">
      <c r="A66" t="str">
        <f>'D Data'!A66</f>
        <v>ICICIBANK</v>
      </c>
      <c r="B66">
        <v>4.8099999999999996</v>
      </c>
      <c r="C66">
        <v>91.89</v>
      </c>
      <c r="E66">
        <v>4.83</v>
      </c>
      <c r="F66">
        <v>92.28</v>
      </c>
      <c r="H66">
        <v>4.9799999999999898</v>
      </c>
      <c r="I66">
        <v>95.14</v>
      </c>
      <c r="K66">
        <v>5.12</v>
      </c>
      <c r="L66">
        <v>97.82</v>
      </c>
      <c r="N66">
        <v>5.28</v>
      </c>
      <c r="O66">
        <v>100.869999999999</v>
      </c>
      <c r="Q66">
        <v>5.08</v>
      </c>
      <c r="R66">
        <v>97.05</v>
      </c>
      <c r="T66">
        <v>5.2299999999999898</v>
      </c>
      <c r="U66">
        <v>99.92</v>
      </c>
    </row>
    <row r="67" spans="1:21" x14ac:dyDescent="0.3">
      <c r="A67" t="str">
        <f>'D Data'!A67</f>
        <v>ICICIPRULI</v>
      </c>
      <c r="B67">
        <v>4.71</v>
      </c>
      <c r="C67">
        <v>89.98</v>
      </c>
      <c r="E67">
        <v>4.7</v>
      </c>
      <c r="F67">
        <v>89.79</v>
      </c>
      <c r="H67">
        <v>4.8499999999999996</v>
      </c>
      <c r="I67">
        <v>92.66</v>
      </c>
      <c r="K67">
        <v>4.99</v>
      </c>
      <c r="L67">
        <v>95.33</v>
      </c>
      <c r="N67">
        <v>5.1499999999999897</v>
      </c>
      <c r="O67">
        <v>98.39</v>
      </c>
      <c r="Q67">
        <v>5.01</v>
      </c>
      <c r="R67">
        <v>95.72</v>
      </c>
      <c r="T67">
        <v>5.17</v>
      </c>
      <c r="U67">
        <v>98.77</v>
      </c>
    </row>
    <row r="68" spans="1:21" x14ac:dyDescent="0.3">
      <c r="A68" t="str">
        <f>'D Data'!A68</f>
        <v>IDEA</v>
      </c>
      <c r="B68">
        <v>7.14</v>
      </c>
      <c r="C68">
        <v>136.41</v>
      </c>
      <c r="E68">
        <v>7.3599999999999897</v>
      </c>
      <c r="F68">
        <v>140.60999999999899</v>
      </c>
      <c r="H68">
        <v>7.58</v>
      </c>
      <c r="I68">
        <v>144.82</v>
      </c>
      <c r="K68">
        <v>7.76</v>
      </c>
      <c r="L68">
        <v>148.25</v>
      </c>
      <c r="N68">
        <v>6.93</v>
      </c>
      <c r="O68">
        <v>132.4</v>
      </c>
      <c r="Q68">
        <v>7.06</v>
      </c>
      <c r="R68">
        <v>134.88</v>
      </c>
      <c r="T68">
        <v>7.26</v>
      </c>
      <c r="U68">
        <v>138.69999999999999</v>
      </c>
    </row>
    <row r="69" spans="1:21" x14ac:dyDescent="0.3">
      <c r="A69" t="str">
        <f>'D Data'!A69</f>
        <v>IDFCFIRSTB</v>
      </c>
      <c r="B69">
        <v>3.98999999999999</v>
      </c>
      <c r="C69">
        <v>76.23</v>
      </c>
      <c r="E69">
        <v>4.12</v>
      </c>
      <c r="F69">
        <v>78.709999999999994</v>
      </c>
      <c r="H69">
        <v>4.22</v>
      </c>
      <c r="I69">
        <v>80.62</v>
      </c>
      <c r="K69">
        <v>4.33</v>
      </c>
      <c r="L69">
        <v>82.72</v>
      </c>
      <c r="N69">
        <v>4.45</v>
      </c>
      <c r="O69">
        <v>85.02</v>
      </c>
      <c r="Q69">
        <v>4.42</v>
      </c>
      <c r="R69">
        <v>84.44</v>
      </c>
      <c r="T69">
        <v>4.5599999999999996</v>
      </c>
      <c r="U69">
        <v>87.12</v>
      </c>
    </row>
    <row r="70" spans="1:21" x14ac:dyDescent="0.3">
      <c r="A70" t="str">
        <f>'D Data'!A70</f>
        <v>IGL</v>
      </c>
      <c r="B70">
        <v>2.73</v>
      </c>
      <c r="C70">
        <v>52.16</v>
      </c>
      <c r="E70">
        <v>2.82</v>
      </c>
      <c r="F70">
        <v>53.879999999999903</v>
      </c>
      <c r="H70">
        <v>2.9</v>
      </c>
      <c r="I70">
        <v>55.4</v>
      </c>
      <c r="K70">
        <v>2.98999999999999</v>
      </c>
      <c r="L70">
        <v>57.12</v>
      </c>
      <c r="N70">
        <v>3.07</v>
      </c>
      <c r="O70">
        <v>58.65</v>
      </c>
      <c r="Q70">
        <v>3.11</v>
      </c>
      <c r="R70">
        <v>59.419999999999902</v>
      </c>
      <c r="T70">
        <v>3.2</v>
      </c>
      <c r="U70">
        <v>61.14</v>
      </c>
    </row>
    <row r="71" spans="1:21" x14ac:dyDescent="0.3">
      <c r="A71" t="str">
        <f>'D Data'!A71</f>
        <v>INDIGO</v>
      </c>
      <c r="B71">
        <v>4.07</v>
      </c>
      <c r="C71">
        <v>77.759999999999906</v>
      </c>
      <c r="E71">
        <v>4.2</v>
      </c>
      <c r="F71">
        <v>80.239999999999995</v>
      </c>
      <c r="H71">
        <v>3.95</v>
      </c>
      <c r="I71">
        <v>75.459999999999994</v>
      </c>
      <c r="K71">
        <v>4.07</v>
      </c>
      <c r="L71">
        <v>77.759999999999906</v>
      </c>
      <c r="N71">
        <v>4.1900000000000004</v>
      </c>
      <c r="O71">
        <v>80.05</v>
      </c>
      <c r="Q71">
        <v>3.88</v>
      </c>
      <c r="R71">
        <v>74.13</v>
      </c>
      <c r="T71">
        <v>3.98999999999999</v>
      </c>
      <c r="U71">
        <v>76.23</v>
      </c>
    </row>
    <row r="72" spans="1:21" x14ac:dyDescent="0.3">
      <c r="A72" t="str">
        <f>'D Data'!A72</f>
        <v>INDUSINDBK</v>
      </c>
      <c r="B72">
        <v>7.01</v>
      </c>
      <c r="C72">
        <v>133.93</v>
      </c>
      <c r="E72">
        <v>7.1999999999999904</v>
      </c>
      <c r="F72">
        <v>137.56</v>
      </c>
      <c r="H72">
        <v>7.39</v>
      </c>
      <c r="I72">
        <v>141.19</v>
      </c>
      <c r="K72">
        <v>7.59</v>
      </c>
      <c r="L72">
        <v>145.01</v>
      </c>
      <c r="N72">
        <v>7.81</v>
      </c>
      <c r="O72">
        <v>149.21</v>
      </c>
      <c r="Q72">
        <v>7.6</v>
      </c>
      <c r="R72">
        <v>145.19999999999999</v>
      </c>
      <c r="T72">
        <v>7.82</v>
      </c>
      <c r="U72">
        <v>149.4</v>
      </c>
    </row>
    <row r="73" spans="1:21" x14ac:dyDescent="0.3">
      <c r="A73" t="str">
        <f>'D Data'!A73</f>
        <v>INFRATEL</v>
      </c>
      <c r="B73">
        <v>5.07</v>
      </c>
      <c r="C73">
        <v>96.86</v>
      </c>
      <c r="E73">
        <v>5.2299999999999898</v>
      </c>
      <c r="F73">
        <v>99.92</v>
      </c>
      <c r="H73">
        <v>5.36</v>
      </c>
      <c r="I73">
        <v>102.4</v>
      </c>
      <c r="K73">
        <v>5.09</v>
      </c>
      <c r="L73">
        <v>97.24</v>
      </c>
      <c r="N73">
        <v>5.0599999999999996</v>
      </c>
      <c r="O73">
        <v>96.67</v>
      </c>
      <c r="Q73">
        <v>5.19</v>
      </c>
      <c r="R73">
        <v>99.15</v>
      </c>
      <c r="T73">
        <v>5.28</v>
      </c>
      <c r="U73">
        <v>100.869999999999</v>
      </c>
    </row>
    <row r="74" spans="1:21" x14ac:dyDescent="0.3">
      <c r="A74" t="str">
        <f>'D Data'!A74</f>
        <v>INFY</v>
      </c>
      <c r="B74">
        <v>3.05</v>
      </c>
      <c r="C74">
        <v>58.269999999999897</v>
      </c>
      <c r="E74">
        <v>3.06</v>
      </c>
      <c r="F74">
        <v>58.46</v>
      </c>
      <c r="H74">
        <v>3.15</v>
      </c>
      <c r="I74">
        <v>60.18</v>
      </c>
      <c r="K74">
        <v>3.25</v>
      </c>
      <c r="L74">
        <v>62.09</v>
      </c>
      <c r="N74">
        <v>3.35</v>
      </c>
      <c r="O74">
        <v>64</v>
      </c>
      <c r="Q74">
        <v>3.4299999999999899</v>
      </c>
      <c r="R74">
        <v>65.53</v>
      </c>
      <c r="T74">
        <v>3.53</v>
      </c>
      <c r="U74">
        <v>67.44</v>
      </c>
    </row>
    <row r="75" spans="1:21" x14ac:dyDescent="0.3">
      <c r="A75" t="str">
        <f>'D Data'!A75</f>
        <v>IOC</v>
      </c>
      <c r="B75">
        <v>2.48999999999999</v>
      </c>
      <c r="C75">
        <v>47.57</v>
      </c>
      <c r="E75">
        <v>2.54</v>
      </c>
      <c r="F75">
        <v>48.53</v>
      </c>
      <c r="H75">
        <v>2.62</v>
      </c>
      <c r="I75">
        <v>50.06</v>
      </c>
      <c r="K75">
        <v>2.61</v>
      </c>
      <c r="L75">
        <v>49.86</v>
      </c>
      <c r="N75">
        <v>2.69</v>
      </c>
      <c r="O75">
        <v>51.39</v>
      </c>
      <c r="Q75">
        <v>2.42</v>
      </c>
      <c r="R75">
        <v>46.23</v>
      </c>
      <c r="T75">
        <v>2.48999999999999</v>
      </c>
      <c r="U75">
        <v>47.57</v>
      </c>
    </row>
    <row r="76" spans="1:21" x14ac:dyDescent="0.3">
      <c r="A76" t="str">
        <f>'D Data'!A76</f>
        <v>ITC</v>
      </c>
      <c r="B76">
        <v>3.37</v>
      </c>
      <c r="C76">
        <v>64.38</v>
      </c>
      <c r="E76">
        <v>3.46</v>
      </c>
      <c r="F76">
        <v>66.099999999999994</v>
      </c>
      <c r="H76">
        <v>3.07</v>
      </c>
      <c r="I76">
        <v>58.65</v>
      </c>
      <c r="K76">
        <v>3.08</v>
      </c>
      <c r="L76">
        <v>58.84</v>
      </c>
      <c r="N76">
        <v>3.05</v>
      </c>
      <c r="O76">
        <v>58.269999999999897</v>
      </c>
      <c r="Q76">
        <v>3.15</v>
      </c>
      <c r="R76">
        <v>60.18</v>
      </c>
      <c r="T76">
        <v>3.25</v>
      </c>
      <c r="U76">
        <v>62.09</v>
      </c>
    </row>
    <row r="77" spans="1:21" x14ac:dyDescent="0.3">
      <c r="A77" t="str">
        <f>'D Data'!A77</f>
        <v>JINDALSTEL</v>
      </c>
      <c r="B77">
        <v>5.71</v>
      </c>
      <c r="C77">
        <v>109.09</v>
      </c>
      <c r="E77">
        <v>5.88</v>
      </c>
      <c r="F77">
        <v>112.33999999999899</v>
      </c>
      <c r="H77">
        <v>6.01</v>
      </c>
      <c r="I77">
        <v>114.82</v>
      </c>
      <c r="K77">
        <v>6.13</v>
      </c>
      <c r="L77">
        <v>117.11</v>
      </c>
      <c r="N77">
        <v>6.2399999999999904</v>
      </c>
      <c r="O77">
        <v>119.22</v>
      </c>
      <c r="Q77">
        <v>6.18</v>
      </c>
      <c r="R77">
        <v>118.07</v>
      </c>
      <c r="T77">
        <v>6.37</v>
      </c>
      <c r="U77">
        <v>121.7</v>
      </c>
    </row>
    <row r="78" spans="1:21" x14ac:dyDescent="0.3">
      <c r="A78" t="str">
        <f>'D Data'!A78</f>
        <v>JSWSTEEL</v>
      </c>
      <c r="B78">
        <v>4.3</v>
      </c>
      <c r="C78">
        <v>82.15</v>
      </c>
      <c r="E78">
        <v>4.3999999999999897</v>
      </c>
      <c r="F78">
        <v>84.06</v>
      </c>
      <c r="H78">
        <v>4.53</v>
      </c>
      <c r="I78">
        <v>86.55</v>
      </c>
      <c r="K78">
        <v>4.66</v>
      </c>
      <c r="L78">
        <v>89.03</v>
      </c>
      <c r="N78">
        <v>4.72</v>
      </c>
      <c r="O78">
        <v>90.18</v>
      </c>
      <c r="Q78">
        <v>4.58</v>
      </c>
      <c r="R78">
        <v>87.5</v>
      </c>
      <c r="T78">
        <v>4.72</v>
      </c>
      <c r="U78">
        <v>90.18</v>
      </c>
    </row>
    <row r="79" spans="1:21" x14ac:dyDescent="0.3">
      <c r="A79" t="str">
        <f>'D Data'!A79</f>
        <v>JUBLFOOD</v>
      </c>
      <c r="B79">
        <v>3.71</v>
      </c>
      <c r="C79">
        <v>70.88</v>
      </c>
      <c r="E79">
        <v>3.74</v>
      </c>
      <c r="F79">
        <v>71.45</v>
      </c>
      <c r="H79">
        <v>3.78</v>
      </c>
      <c r="I79">
        <v>72.22</v>
      </c>
      <c r="K79">
        <v>3.8899999999999899</v>
      </c>
      <c r="L79">
        <v>74.319999999999993</v>
      </c>
      <c r="N79">
        <v>3.95</v>
      </c>
      <c r="O79">
        <v>75.459999999999994</v>
      </c>
      <c r="Q79">
        <v>3.64</v>
      </c>
      <c r="R79">
        <v>69.540000000000006</v>
      </c>
      <c r="T79">
        <v>3.74</v>
      </c>
      <c r="U79">
        <v>71.45</v>
      </c>
    </row>
    <row r="80" spans="1:21" x14ac:dyDescent="0.3">
      <c r="A80" t="str">
        <f>'D Data'!A80</f>
        <v>JUSTDIAL</v>
      </c>
      <c r="B80">
        <v>4.83</v>
      </c>
      <c r="C80">
        <v>92.28</v>
      </c>
      <c r="E80">
        <v>4.9799999999999898</v>
      </c>
      <c r="F80">
        <v>95.14</v>
      </c>
      <c r="H80">
        <v>5.13</v>
      </c>
      <c r="I80">
        <v>98.009999999999906</v>
      </c>
      <c r="K80">
        <v>5.13</v>
      </c>
      <c r="L80">
        <v>98.009999999999906</v>
      </c>
      <c r="N80">
        <v>5.29</v>
      </c>
      <c r="O80">
        <v>101.07</v>
      </c>
      <c r="Q80">
        <v>5.29</v>
      </c>
      <c r="R80">
        <v>101.07</v>
      </c>
      <c r="T80">
        <v>5.43</v>
      </c>
      <c r="U80">
        <v>103.74</v>
      </c>
    </row>
    <row r="81" spans="1:21" x14ac:dyDescent="0.3">
      <c r="A81" t="str">
        <f>'D Data'!A81</f>
        <v>KOTAKBANK</v>
      </c>
      <c r="B81">
        <v>3.65</v>
      </c>
      <c r="C81">
        <v>69.73</v>
      </c>
      <c r="E81">
        <v>3.76</v>
      </c>
      <c r="F81">
        <v>71.83</v>
      </c>
      <c r="H81">
        <v>3.8699999999999899</v>
      </c>
      <c r="I81">
        <v>73.94</v>
      </c>
      <c r="K81">
        <v>3.94</v>
      </c>
      <c r="L81">
        <v>75.27</v>
      </c>
      <c r="N81">
        <v>4.05</v>
      </c>
      <c r="O81">
        <v>77.38</v>
      </c>
      <c r="Q81">
        <v>3.93</v>
      </c>
      <c r="R81">
        <v>75.08</v>
      </c>
      <c r="T81">
        <v>4.05</v>
      </c>
      <c r="U81">
        <v>77.38</v>
      </c>
    </row>
    <row r="82" spans="1:21" x14ac:dyDescent="0.3">
      <c r="A82" t="str">
        <f>'D Data'!A82</f>
        <v>L&amp;TFH</v>
      </c>
      <c r="B82">
        <v>5.16</v>
      </c>
      <c r="C82">
        <v>98.58</v>
      </c>
      <c r="E82">
        <v>5.27</v>
      </c>
      <c r="F82">
        <v>100.679999999999</v>
      </c>
      <c r="H82">
        <v>5.43</v>
      </c>
      <c r="I82">
        <v>103.74</v>
      </c>
      <c r="K82">
        <v>5.55</v>
      </c>
      <c r="L82">
        <v>106.03</v>
      </c>
      <c r="N82">
        <v>5.71</v>
      </c>
      <c r="O82">
        <v>109.09</v>
      </c>
      <c r="Q82">
        <v>5.51</v>
      </c>
      <c r="R82">
        <v>105.27</v>
      </c>
      <c r="T82">
        <v>5.67</v>
      </c>
      <c r="U82">
        <v>108.33</v>
      </c>
    </row>
    <row r="83" spans="1:21" x14ac:dyDescent="0.3">
      <c r="A83" t="str">
        <f>'D Data'!A83</f>
        <v>LICHSGFIN</v>
      </c>
      <c r="B83">
        <v>5.6899999999999897</v>
      </c>
      <c r="C83">
        <v>108.71</v>
      </c>
      <c r="E83">
        <v>5.83</v>
      </c>
      <c r="F83">
        <v>111.38</v>
      </c>
      <c r="H83">
        <v>6.01</v>
      </c>
      <c r="I83">
        <v>114.82</v>
      </c>
      <c r="K83">
        <v>5.93</v>
      </c>
      <c r="L83">
        <v>113.29</v>
      </c>
      <c r="N83">
        <v>5.9799999999999898</v>
      </c>
      <c r="O83">
        <v>114.25</v>
      </c>
      <c r="Q83">
        <v>5</v>
      </c>
      <c r="R83">
        <v>95.52</v>
      </c>
      <c r="T83">
        <v>5.1100000000000003</v>
      </c>
      <c r="U83">
        <v>97.63</v>
      </c>
    </row>
    <row r="84" spans="1:21" x14ac:dyDescent="0.3">
      <c r="A84" t="str">
        <f>'D Data'!A84</f>
        <v>LT</v>
      </c>
      <c r="B84">
        <v>3.39</v>
      </c>
      <c r="C84">
        <v>64.77</v>
      </c>
      <c r="E84">
        <v>3.49</v>
      </c>
      <c r="F84">
        <v>66.679999999999893</v>
      </c>
      <c r="H84">
        <v>3.57</v>
      </c>
      <c r="I84">
        <v>68.2</v>
      </c>
      <c r="K84">
        <v>3.4799999999999902</v>
      </c>
      <c r="L84">
        <v>66.489999999999995</v>
      </c>
      <c r="N84">
        <v>3.55</v>
      </c>
      <c r="O84">
        <v>67.819999999999993</v>
      </c>
      <c r="Q84">
        <v>3.32</v>
      </c>
      <c r="R84">
        <v>63.43</v>
      </c>
      <c r="T84">
        <v>3.42</v>
      </c>
      <c r="U84">
        <v>65.34</v>
      </c>
    </row>
    <row r="85" spans="1:21" x14ac:dyDescent="0.3">
      <c r="A85" t="str">
        <f>'D Data'!A85</f>
        <v>LUPIN</v>
      </c>
      <c r="B85">
        <v>2.94999999999999</v>
      </c>
      <c r="C85">
        <v>56.36</v>
      </c>
      <c r="E85">
        <v>3.04</v>
      </c>
      <c r="F85">
        <v>58.08</v>
      </c>
      <c r="H85">
        <v>3.11</v>
      </c>
      <c r="I85">
        <v>59.419999999999902</v>
      </c>
      <c r="K85">
        <v>3.06</v>
      </c>
      <c r="L85">
        <v>58.46</v>
      </c>
      <c r="N85">
        <v>3.1199999999999899</v>
      </c>
      <c r="O85">
        <v>59.61</v>
      </c>
      <c r="Q85">
        <v>3.19</v>
      </c>
      <c r="R85">
        <v>60.94</v>
      </c>
      <c r="T85">
        <v>3.23</v>
      </c>
      <c r="U85">
        <v>61.71</v>
      </c>
    </row>
    <row r="86" spans="1:21" x14ac:dyDescent="0.3">
      <c r="A86" t="str">
        <f>'D Data'!A86</f>
        <v>M&amp;M</v>
      </c>
      <c r="B86">
        <v>4.21</v>
      </c>
      <c r="C86">
        <v>80.430000000000007</v>
      </c>
      <c r="E86">
        <v>4.2</v>
      </c>
      <c r="F86">
        <v>80.239999999999995</v>
      </c>
      <c r="H86">
        <v>4.33</v>
      </c>
      <c r="I86">
        <v>82.72</v>
      </c>
      <c r="K86">
        <v>4.2299999999999898</v>
      </c>
      <c r="L86">
        <v>80.81</v>
      </c>
      <c r="N86">
        <v>4.3499999999999996</v>
      </c>
      <c r="O86">
        <v>83.11</v>
      </c>
      <c r="Q86">
        <v>4.4799999999999898</v>
      </c>
      <c r="R86">
        <v>85.59</v>
      </c>
      <c r="T86">
        <v>4.45</v>
      </c>
      <c r="U86">
        <v>85.02</v>
      </c>
    </row>
    <row r="87" spans="1:21" x14ac:dyDescent="0.3">
      <c r="A87" t="str">
        <f>'D Data'!A87</f>
        <v>M&amp;MFIN</v>
      </c>
      <c r="B87">
        <v>7.02</v>
      </c>
      <c r="C87">
        <v>134.12</v>
      </c>
      <c r="E87">
        <v>7.04</v>
      </c>
      <c r="F87">
        <v>134.5</v>
      </c>
      <c r="H87">
        <v>7.26</v>
      </c>
      <c r="I87">
        <v>138.69999999999999</v>
      </c>
      <c r="K87">
        <v>7.48</v>
      </c>
      <c r="L87">
        <v>142.91</v>
      </c>
      <c r="N87">
        <v>7.6899999999999897</v>
      </c>
      <c r="O87">
        <v>146.91999999999999</v>
      </c>
      <c r="Q87">
        <v>6.1</v>
      </c>
      <c r="R87">
        <v>116.539999999999</v>
      </c>
      <c r="T87">
        <v>6.29</v>
      </c>
      <c r="U87">
        <v>120.17</v>
      </c>
    </row>
    <row r="88" spans="1:21" x14ac:dyDescent="0.3">
      <c r="A88" t="str">
        <f>'D Data'!A88</f>
        <v>MANAPPURAM</v>
      </c>
      <c r="B88">
        <v>5.35</v>
      </c>
      <c r="C88">
        <v>102.21</v>
      </c>
      <c r="E88">
        <v>5.42</v>
      </c>
      <c r="F88">
        <v>103.55</v>
      </c>
      <c r="H88">
        <v>5.57</v>
      </c>
      <c r="I88">
        <v>106.41</v>
      </c>
      <c r="K88">
        <v>5.67</v>
      </c>
      <c r="L88">
        <v>108.33</v>
      </c>
      <c r="N88">
        <v>5.77</v>
      </c>
      <c r="O88">
        <v>110.24</v>
      </c>
      <c r="Q88">
        <v>5.82</v>
      </c>
      <c r="R88">
        <v>111.19</v>
      </c>
      <c r="T88">
        <v>5.94</v>
      </c>
      <c r="U88">
        <v>113.48</v>
      </c>
    </row>
    <row r="89" spans="1:21" x14ac:dyDescent="0.3">
      <c r="A89" t="str">
        <f>'D Data'!A89</f>
        <v>MARICO</v>
      </c>
      <c r="B89">
        <v>2.4299999999999899</v>
      </c>
      <c r="C89">
        <v>46.43</v>
      </c>
      <c r="E89">
        <v>2.5099999999999998</v>
      </c>
      <c r="F89">
        <v>47.949999999999903</v>
      </c>
      <c r="H89">
        <v>2.59</v>
      </c>
      <c r="I89">
        <v>49.48</v>
      </c>
      <c r="K89">
        <v>2.65</v>
      </c>
      <c r="L89">
        <v>50.629999999999903</v>
      </c>
      <c r="N89">
        <v>2.68</v>
      </c>
      <c r="O89">
        <v>51.2</v>
      </c>
      <c r="Q89">
        <v>2.64</v>
      </c>
      <c r="R89">
        <v>50.44</v>
      </c>
      <c r="T89">
        <v>2.71999999999999</v>
      </c>
      <c r="U89">
        <v>51.97</v>
      </c>
    </row>
    <row r="90" spans="1:21" x14ac:dyDescent="0.3">
      <c r="A90" t="str">
        <f>'D Data'!A90</f>
        <v>MARUTI</v>
      </c>
      <c r="B90">
        <v>4.33</v>
      </c>
      <c r="C90">
        <v>82.72</v>
      </c>
      <c r="E90">
        <v>4.45</v>
      </c>
      <c r="F90">
        <v>85.02</v>
      </c>
      <c r="H90">
        <v>4.5199999999999996</v>
      </c>
      <c r="I90">
        <v>86.35</v>
      </c>
      <c r="K90">
        <v>4.6399999999999997</v>
      </c>
      <c r="L90">
        <v>88.649999999999906</v>
      </c>
      <c r="N90">
        <v>4.76</v>
      </c>
      <c r="O90">
        <v>90.94</v>
      </c>
      <c r="Q90">
        <v>4.51</v>
      </c>
      <c r="R90">
        <v>86.16</v>
      </c>
      <c r="T90">
        <v>4.6500000000000004</v>
      </c>
      <c r="U90">
        <v>88.84</v>
      </c>
    </row>
    <row r="91" spans="1:21" x14ac:dyDescent="0.3">
      <c r="A91" t="str">
        <f>'D Data'!A91</f>
        <v>MCDOWELL-N</v>
      </c>
      <c r="B91">
        <v>3.53</v>
      </c>
      <c r="C91">
        <v>67.44</v>
      </c>
      <c r="E91">
        <v>3.53</v>
      </c>
      <c r="F91">
        <v>67.44</v>
      </c>
      <c r="H91">
        <v>3.32</v>
      </c>
      <c r="I91">
        <v>63.43</v>
      </c>
      <c r="K91">
        <v>3.3099999999999898</v>
      </c>
      <c r="L91">
        <v>63.239999999999903</v>
      </c>
      <c r="N91">
        <v>3.37</v>
      </c>
      <c r="O91">
        <v>64.38</v>
      </c>
      <c r="Q91">
        <v>3.4799999999999902</v>
      </c>
      <c r="R91">
        <v>66.489999999999995</v>
      </c>
      <c r="T91">
        <v>3.59</v>
      </c>
      <c r="U91">
        <v>68.589999999999904</v>
      </c>
    </row>
    <row r="92" spans="1:21" x14ac:dyDescent="0.3">
      <c r="A92" t="str">
        <f>'D Data'!A92</f>
        <v>MFSL</v>
      </c>
      <c r="B92">
        <v>5.01</v>
      </c>
      <c r="C92">
        <v>95.72</v>
      </c>
      <c r="E92">
        <v>5.13</v>
      </c>
      <c r="F92">
        <v>98.009999999999906</v>
      </c>
      <c r="H92">
        <v>5.28</v>
      </c>
      <c r="I92">
        <v>100.869999999999</v>
      </c>
      <c r="K92">
        <v>5.42</v>
      </c>
      <c r="L92">
        <v>103.55</v>
      </c>
      <c r="N92">
        <v>5.57</v>
      </c>
      <c r="O92">
        <v>106.41</v>
      </c>
      <c r="Q92">
        <v>5.45</v>
      </c>
      <c r="R92">
        <v>104.119999999999</v>
      </c>
      <c r="T92">
        <v>5.62</v>
      </c>
      <c r="U92">
        <v>107.37</v>
      </c>
    </row>
    <row r="93" spans="1:21" x14ac:dyDescent="0.3">
      <c r="A93" t="str">
        <f>'D Data'!A93</f>
        <v>MGL</v>
      </c>
      <c r="B93">
        <v>2.93</v>
      </c>
      <c r="C93">
        <v>55.98</v>
      </c>
      <c r="E93">
        <v>3</v>
      </c>
      <c r="F93">
        <v>57.31</v>
      </c>
      <c r="H93">
        <v>3.08</v>
      </c>
      <c r="I93">
        <v>58.84</v>
      </c>
      <c r="K93">
        <v>3.17</v>
      </c>
      <c r="L93">
        <v>60.56</v>
      </c>
      <c r="N93">
        <v>3.26</v>
      </c>
      <c r="O93">
        <v>62.28</v>
      </c>
      <c r="Q93">
        <v>3.35</v>
      </c>
      <c r="R93">
        <v>64</v>
      </c>
      <c r="T93">
        <v>3.45</v>
      </c>
      <c r="U93">
        <v>65.91</v>
      </c>
    </row>
    <row r="94" spans="1:21" x14ac:dyDescent="0.3">
      <c r="A94" t="str">
        <f>'D Data'!A94</f>
        <v>MINDTREE</v>
      </c>
      <c r="B94">
        <v>3.92</v>
      </c>
      <c r="C94">
        <v>74.89</v>
      </c>
      <c r="E94">
        <v>4.04</v>
      </c>
      <c r="F94">
        <v>77.180000000000007</v>
      </c>
      <c r="H94">
        <v>4.12</v>
      </c>
      <c r="I94">
        <v>78.709999999999994</v>
      </c>
      <c r="K94">
        <v>4.2299999999999898</v>
      </c>
      <c r="L94">
        <v>80.81</v>
      </c>
      <c r="N94">
        <v>4.22</v>
      </c>
      <c r="O94">
        <v>80.62</v>
      </c>
      <c r="Q94">
        <v>4.2799999999999896</v>
      </c>
      <c r="R94">
        <v>81.77</v>
      </c>
      <c r="T94">
        <v>4.3899999999999997</v>
      </c>
      <c r="U94">
        <v>83.87</v>
      </c>
    </row>
    <row r="95" spans="1:21" x14ac:dyDescent="0.3">
      <c r="A95" t="str">
        <f>'D Data'!A95</f>
        <v>MOTHERSUMI</v>
      </c>
      <c r="B95">
        <v>5.77</v>
      </c>
      <c r="C95">
        <v>110.24</v>
      </c>
      <c r="E95">
        <v>5.8999999999999897</v>
      </c>
      <c r="F95">
        <v>112.72</v>
      </c>
      <c r="H95">
        <v>6.08</v>
      </c>
      <c r="I95">
        <v>116.16</v>
      </c>
      <c r="K95">
        <v>6.2</v>
      </c>
      <c r="L95">
        <v>118.45</v>
      </c>
      <c r="N95">
        <v>6.38</v>
      </c>
      <c r="O95">
        <v>121.89</v>
      </c>
      <c r="Q95">
        <v>6.4399999999999897</v>
      </c>
      <c r="R95">
        <v>123.039999999999</v>
      </c>
      <c r="T95">
        <v>6.61</v>
      </c>
      <c r="U95">
        <v>126.27999999999901</v>
      </c>
    </row>
    <row r="96" spans="1:21" x14ac:dyDescent="0.3">
      <c r="A96" t="str">
        <f>'D Data'!A96</f>
        <v>MRF</v>
      </c>
      <c r="B96">
        <v>2.4500000000000002</v>
      </c>
      <c r="C96">
        <v>46.81</v>
      </c>
      <c r="E96">
        <v>2.5299999999999998</v>
      </c>
      <c r="F96">
        <v>48.339999999999897</v>
      </c>
      <c r="H96">
        <v>2.61</v>
      </c>
      <c r="I96">
        <v>49.86</v>
      </c>
      <c r="K96">
        <v>2.68</v>
      </c>
      <c r="L96">
        <v>51.2</v>
      </c>
      <c r="N96">
        <v>2.76</v>
      </c>
      <c r="O96">
        <v>52.73</v>
      </c>
      <c r="Q96">
        <v>2.74</v>
      </c>
      <c r="R96">
        <v>52.349999999999902</v>
      </c>
      <c r="T96">
        <v>2.83</v>
      </c>
      <c r="U96">
        <v>54.069999999999901</v>
      </c>
    </row>
    <row r="97" spans="1:21" x14ac:dyDescent="0.3">
      <c r="A97" t="str">
        <f>'D Data'!A97</f>
        <v>MUTHOOTFIN</v>
      </c>
      <c r="B97">
        <v>4.03</v>
      </c>
      <c r="C97">
        <v>76.989999999999995</v>
      </c>
      <c r="E97">
        <v>4.1099999999999897</v>
      </c>
      <c r="F97">
        <v>78.52</v>
      </c>
      <c r="H97">
        <v>4.21</v>
      </c>
      <c r="I97">
        <v>80.430000000000007</v>
      </c>
      <c r="K97">
        <v>4.24</v>
      </c>
      <c r="L97">
        <v>81.010000000000005</v>
      </c>
      <c r="N97">
        <v>4.37</v>
      </c>
      <c r="O97">
        <v>83.49</v>
      </c>
      <c r="Q97">
        <v>4.29</v>
      </c>
      <c r="R97">
        <v>81.96</v>
      </c>
      <c r="T97">
        <v>4.42</v>
      </c>
      <c r="U97">
        <v>84.44</v>
      </c>
    </row>
    <row r="98" spans="1:21" x14ac:dyDescent="0.3">
      <c r="A98" t="str">
        <f>'D Data'!A98</f>
        <v>NATIONALUM</v>
      </c>
      <c r="B98">
        <v>3.2</v>
      </c>
      <c r="C98">
        <v>61.14</v>
      </c>
      <c r="E98">
        <v>3.1399999999999899</v>
      </c>
      <c r="F98">
        <v>59.99</v>
      </c>
      <c r="H98">
        <v>3.23999999999999</v>
      </c>
      <c r="I98">
        <v>61.9</v>
      </c>
      <c r="K98">
        <v>3.34</v>
      </c>
      <c r="L98">
        <v>63.81</v>
      </c>
      <c r="N98">
        <v>3.42</v>
      </c>
      <c r="O98">
        <v>65.34</v>
      </c>
      <c r="Q98">
        <v>3.28</v>
      </c>
      <c r="R98">
        <v>62.66</v>
      </c>
      <c r="T98">
        <v>3.36</v>
      </c>
      <c r="U98">
        <v>64.19</v>
      </c>
    </row>
    <row r="99" spans="1:21" x14ac:dyDescent="0.3">
      <c r="A99" t="str">
        <f>'D Data'!A99</f>
        <v>NAUKRI</v>
      </c>
      <c r="B99">
        <v>4.0999999999999996</v>
      </c>
      <c r="C99">
        <v>78.33</v>
      </c>
      <c r="E99">
        <v>4.22</v>
      </c>
      <c r="F99">
        <v>80.62</v>
      </c>
      <c r="H99">
        <v>4.3099999999999996</v>
      </c>
      <c r="I99">
        <v>82.34</v>
      </c>
      <c r="K99">
        <v>4.3899999999999997</v>
      </c>
      <c r="L99">
        <v>83.87</v>
      </c>
      <c r="N99">
        <v>4.49</v>
      </c>
      <c r="O99">
        <v>85.78</v>
      </c>
      <c r="Q99">
        <v>4.22</v>
      </c>
      <c r="R99">
        <v>80.62</v>
      </c>
      <c r="T99">
        <v>4.24</v>
      </c>
      <c r="U99">
        <v>81.010000000000005</v>
      </c>
    </row>
    <row r="100" spans="1:21" x14ac:dyDescent="0.3">
      <c r="A100" t="str">
        <f>'D Data'!A100</f>
        <v>NCC</v>
      </c>
      <c r="B100">
        <v>4.8</v>
      </c>
      <c r="C100">
        <v>91.7</v>
      </c>
      <c r="E100">
        <v>4.88</v>
      </c>
      <c r="F100">
        <v>93.23</v>
      </c>
      <c r="H100">
        <v>5.0299999999999896</v>
      </c>
      <c r="I100">
        <v>96.1</v>
      </c>
      <c r="K100">
        <v>5.19</v>
      </c>
      <c r="L100">
        <v>99.15</v>
      </c>
      <c r="N100">
        <v>5.3199999999999896</v>
      </c>
      <c r="O100">
        <v>101.64</v>
      </c>
      <c r="Q100">
        <v>5.12</v>
      </c>
      <c r="R100">
        <v>97.82</v>
      </c>
      <c r="T100">
        <v>5.27</v>
      </c>
      <c r="U100">
        <v>100.679999999999</v>
      </c>
    </row>
    <row r="101" spans="1:21" x14ac:dyDescent="0.3">
      <c r="A101" t="str">
        <f>'D Data'!A101</f>
        <v>NESTLEIND</v>
      </c>
      <c r="B101">
        <v>2.65</v>
      </c>
      <c r="C101">
        <v>50.629999999999903</v>
      </c>
      <c r="E101">
        <v>2.73</v>
      </c>
      <c r="F101">
        <v>52.16</v>
      </c>
      <c r="H101">
        <v>2.82</v>
      </c>
      <c r="I101">
        <v>53.879999999999903</v>
      </c>
      <c r="K101">
        <v>2.9</v>
      </c>
      <c r="L101">
        <v>55.4</v>
      </c>
      <c r="N101">
        <v>2.98999999999999</v>
      </c>
      <c r="O101">
        <v>57.12</v>
      </c>
      <c r="Q101">
        <v>3.07</v>
      </c>
      <c r="R101">
        <v>58.65</v>
      </c>
      <c r="T101">
        <v>3.15</v>
      </c>
      <c r="U101">
        <v>60.18</v>
      </c>
    </row>
    <row r="102" spans="1:21" x14ac:dyDescent="0.3">
      <c r="A102" t="str">
        <f>'D Data'!A102</f>
        <v>NIITTECH</v>
      </c>
      <c r="B102">
        <v>5.38</v>
      </c>
      <c r="C102">
        <v>102.78</v>
      </c>
      <c r="E102">
        <v>5.4399999999999897</v>
      </c>
      <c r="F102">
        <v>103.929999999999</v>
      </c>
      <c r="H102">
        <v>5.59</v>
      </c>
      <c r="I102">
        <v>106.8</v>
      </c>
      <c r="K102">
        <v>5.72</v>
      </c>
      <c r="L102">
        <v>109.28</v>
      </c>
      <c r="N102">
        <v>5.87</v>
      </c>
      <c r="O102">
        <v>112.149999999999</v>
      </c>
      <c r="Q102">
        <v>6.05</v>
      </c>
      <c r="R102">
        <v>115.58999999999899</v>
      </c>
      <c r="T102">
        <v>6.2399999999999904</v>
      </c>
      <c r="U102">
        <v>119.22</v>
      </c>
    </row>
    <row r="103" spans="1:21" x14ac:dyDescent="0.3">
      <c r="A103" t="str">
        <f>'D Data'!A103</f>
        <v>NMDC</v>
      </c>
      <c r="B103">
        <v>3.63</v>
      </c>
      <c r="C103">
        <v>69.349999999999994</v>
      </c>
      <c r="E103">
        <v>3.69</v>
      </c>
      <c r="F103">
        <v>70.5</v>
      </c>
      <c r="H103">
        <v>3.64</v>
      </c>
      <c r="I103">
        <v>69.540000000000006</v>
      </c>
      <c r="K103">
        <v>3.75</v>
      </c>
      <c r="L103">
        <v>71.64</v>
      </c>
      <c r="N103">
        <v>3.8699999999999899</v>
      </c>
      <c r="O103">
        <v>73.94</v>
      </c>
      <c r="Q103">
        <v>3.88</v>
      </c>
      <c r="R103">
        <v>74.13</v>
      </c>
      <c r="T103">
        <v>3.96999999999999</v>
      </c>
      <c r="U103">
        <v>75.849999999999994</v>
      </c>
    </row>
    <row r="104" spans="1:21" x14ac:dyDescent="0.3">
      <c r="A104" t="str">
        <f>'D Data'!A104</f>
        <v>NTPC</v>
      </c>
      <c r="B104">
        <v>2.96</v>
      </c>
      <c r="C104">
        <v>56.55</v>
      </c>
      <c r="E104">
        <v>3.05</v>
      </c>
      <c r="F104">
        <v>58.269999999999897</v>
      </c>
      <c r="H104">
        <v>3.06</v>
      </c>
      <c r="I104">
        <v>58.46</v>
      </c>
      <c r="K104">
        <v>3.1199999999999899</v>
      </c>
      <c r="L104">
        <v>59.61</v>
      </c>
      <c r="N104">
        <v>3.16</v>
      </c>
      <c r="O104">
        <v>60.37</v>
      </c>
      <c r="Q104">
        <v>3.2099999999999902</v>
      </c>
      <c r="R104">
        <v>61.33</v>
      </c>
      <c r="T104">
        <v>3.28</v>
      </c>
      <c r="U104">
        <v>62.66</v>
      </c>
    </row>
    <row r="105" spans="1:21" x14ac:dyDescent="0.3">
      <c r="A105" t="str">
        <f>'D Data'!A105</f>
        <v>OIL</v>
      </c>
      <c r="B105">
        <v>3.92</v>
      </c>
      <c r="C105">
        <v>74.89</v>
      </c>
      <c r="E105">
        <v>4.04</v>
      </c>
      <c r="F105">
        <v>77.180000000000007</v>
      </c>
      <c r="H105">
        <v>4.16</v>
      </c>
      <c r="I105">
        <v>79.479999999999905</v>
      </c>
      <c r="K105">
        <v>4.29</v>
      </c>
      <c r="L105">
        <v>81.96</v>
      </c>
      <c r="N105">
        <v>4.21</v>
      </c>
      <c r="O105">
        <v>80.430000000000007</v>
      </c>
      <c r="Q105">
        <v>3.76</v>
      </c>
      <c r="R105">
        <v>71.83</v>
      </c>
      <c r="T105">
        <v>3.84</v>
      </c>
      <c r="U105">
        <v>73.36</v>
      </c>
    </row>
    <row r="106" spans="1:21" x14ac:dyDescent="0.3">
      <c r="A106" t="str">
        <f>'D Data'!A106</f>
        <v>ONGC</v>
      </c>
      <c r="B106">
        <v>4.1900000000000004</v>
      </c>
      <c r="C106">
        <v>80.05</v>
      </c>
      <c r="E106">
        <v>4.3099999999999996</v>
      </c>
      <c r="F106">
        <v>82.34</v>
      </c>
      <c r="H106">
        <v>4.43</v>
      </c>
      <c r="I106">
        <v>84.64</v>
      </c>
      <c r="K106">
        <v>4.5599999999999996</v>
      </c>
      <c r="L106">
        <v>87.12</v>
      </c>
      <c r="N106">
        <v>4.4799999999999898</v>
      </c>
      <c r="O106">
        <v>85.59</v>
      </c>
      <c r="Q106">
        <v>4.49</v>
      </c>
      <c r="R106">
        <v>85.78</v>
      </c>
      <c r="T106">
        <v>4.63</v>
      </c>
      <c r="U106">
        <v>88.46</v>
      </c>
    </row>
    <row r="107" spans="1:21" x14ac:dyDescent="0.3">
      <c r="A107" t="str">
        <f>'D Data'!A107</f>
        <v>PAGEIND</v>
      </c>
      <c r="B107">
        <v>2.46</v>
      </c>
      <c r="C107">
        <v>47</v>
      </c>
      <c r="E107">
        <v>2.5099999999999998</v>
      </c>
      <c r="F107">
        <v>47.949999999999903</v>
      </c>
      <c r="H107">
        <v>2.56</v>
      </c>
      <c r="I107">
        <v>48.91</v>
      </c>
      <c r="K107">
        <v>2.09</v>
      </c>
      <c r="L107">
        <v>39.93</v>
      </c>
      <c r="N107">
        <v>2.13</v>
      </c>
      <c r="O107">
        <v>40.69</v>
      </c>
      <c r="Q107">
        <v>2.19999999999999</v>
      </c>
      <c r="R107">
        <v>42.03</v>
      </c>
      <c r="T107">
        <v>2.27</v>
      </c>
      <c r="U107">
        <v>43.37</v>
      </c>
    </row>
    <row r="108" spans="1:21" x14ac:dyDescent="0.3">
      <c r="A108" t="str">
        <f>'D Data'!A108</f>
        <v>PEL</v>
      </c>
      <c r="B108">
        <v>3.95</v>
      </c>
      <c r="C108">
        <v>75.459999999999994</v>
      </c>
      <c r="E108">
        <v>4.04</v>
      </c>
      <c r="F108">
        <v>77.180000000000007</v>
      </c>
      <c r="H108">
        <v>4.13</v>
      </c>
      <c r="I108">
        <v>78.900000000000006</v>
      </c>
      <c r="K108">
        <v>4.1500000000000004</v>
      </c>
      <c r="L108">
        <v>79.290000000000006</v>
      </c>
      <c r="N108">
        <v>4.2699999999999996</v>
      </c>
      <c r="O108">
        <v>81.58</v>
      </c>
      <c r="Q108">
        <v>4.38</v>
      </c>
      <c r="R108">
        <v>83.679999999999893</v>
      </c>
      <c r="T108">
        <v>4.5</v>
      </c>
      <c r="U108">
        <v>85.97</v>
      </c>
    </row>
    <row r="109" spans="1:21" x14ac:dyDescent="0.3">
      <c r="A109" t="str">
        <f>'D Data'!A109</f>
        <v>PETRONET</v>
      </c>
      <c r="B109">
        <v>2.97</v>
      </c>
      <c r="C109">
        <v>56.74</v>
      </c>
      <c r="E109">
        <v>3.04</v>
      </c>
      <c r="F109">
        <v>58.08</v>
      </c>
      <c r="H109">
        <v>3.04</v>
      </c>
      <c r="I109">
        <v>58.08</v>
      </c>
      <c r="K109">
        <v>3.11</v>
      </c>
      <c r="L109">
        <v>59.419999999999902</v>
      </c>
      <c r="N109">
        <v>3.16</v>
      </c>
      <c r="O109">
        <v>60.37</v>
      </c>
      <c r="Q109">
        <v>3.1199999999999899</v>
      </c>
      <c r="R109">
        <v>59.61</v>
      </c>
      <c r="T109">
        <v>3.2</v>
      </c>
      <c r="U109">
        <v>61.14</v>
      </c>
    </row>
    <row r="110" spans="1:21" x14ac:dyDescent="0.3">
      <c r="A110" t="str">
        <f>'D Data'!A110</f>
        <v>PFC</v>
      </c>
      <c r="B110">
        <v>3.69</v>
      </c>
      <c r="C110">
        <v>70.5</v>
      </c>
      <c r="E110">
        <v>3.54</v>
      </c>
      <c r="F110">
        <v>67.63</v>
      </c>
      <c r="H110">
        <v>3.5999999999999899</v>
      </c>
      <c r="I110">
        <v>68.78</v>
      </c>
      <c r="K110">
        <v>3.71</v>
      </c>
      <c r="L110">
        <v>70.88</v>
      </c>
      <c r="N110">
        <v>3.82</v>
      </c>
      <c r="O110">
        <v>72.98</v>
      </c>
      <c r="Q110">
        <v>3.84</v>
      </c>
      <c r="R110">
        <v>73.36</v>
      </c>
      <c r="T110">
        <v>3.93</v>
      </c>
      <c r="U110">
        <v>75.08</v>
      </c>
    </row>
    <row r="111" spans="1:21" x14ac:dyDescent="0.3">
      <c r="A111" t="str">
        <f>'D Data'!A111</f>
        <v>PIDILITIND</v>
      </c>
      <c r="B111">
        <v>2.98999999999999</v>
      </c>
      <c r="C111">
        <v>57.12</v>
      </c>
      <c r="E111">
        <v>3.06</v>
      </c>
      <c r="F111">
        <v>58.46</v>
      </c>
      <c r="H111">
        <v>3.03</v>
      </c>
      <c r="I111">
        <v>57.89</v>
      </c>
      <c r="K111">
        <v>3.1199999999999899</v>
      </c>
      <c r="L111">
        <v>59.61</v>
      </c>
      <c r="N111">
        <v>3.2</v>
      </c>
      <c r="O111">
        <v>61.14</v>
      </c>
      <c r="Q111">
        <v>3.25</v>
      </c>
      <c r="R111">
        <v>62.09</v>
      </c>
      <c r="T111">
        <v>3.34</v>
      </c>
      <c r="U111">
        <v>63.81</v>
      </c>
    </row>
    <row r="112" spans="1:21" x14ac:dyDescent="0.3">
      <c r="A112" t="str">
        <f>'D Data'!A112</f>
        <v>PNB</v>
      </c>
      <c r="B112">
        <v>3.19</v>
      </c>
      <c r="C112">
        <v>60.94</v>
      </c>
      <c r="E112">
        <v>3.27</v>
      </c>
      <c r="F112">
        <v>62.47</v>
      </c>
      <c r="H112">
        <v>3.35</v>
      </c>
      <c r="I112">
        <v>64</v>
      </c>
      <c r="K112">
        <v>3.46</v>
      </c>
      <c r="L112">
        <v>66.099999999999994</v>
      </c>
      <c r="N112">
        <v>3.5</v>
      </c>
      <c r="O112">
        <v>66.869999999999905</v>
      </c>
      <c r="Q112">
        <v>3.37</v>
      </c>
      <c r="R112">
        <v>64.38</v>
      </c>
      <c r="T112">
        <v>3.45</v>
      </c>
      <c r="U112">
        <v>65.91</v>
      </c>
    </row>
    <row r="113" spans="1:21" x14ac:dyDescent="0.3">
      <c r="A113" t="str">
        <f>'D Data'!A113</f>
        <v>POWERGRID</v>
      </c>
      <c r="B113">
        <v>2.3199999999999998</v>
      </c>
      <c r="C113">
        <v>44.32</v>
      </c>
      <c r="E113">
        <v>2.34</v>
      </c>
      <c r="F113">
        <v>44.71</v>
      </c>
      <c r="H113">
        <v>2.41</v>
      </c>
      <c r="I113">
        <v>46.04</v>
      </c>
      <c r="K113">
        <v>2.48999999999999</v>
      </c>
      <c r="L113">
        <v>47.57</v>
      </c>
      <c r="N113">
        <v>2.5</v>
      </c>
      <c r="O113">
        <v>47.76</v>
      </c>
      <c r="Q113">
        <v>2.4299999999999899</v>
      </c>
      <c r="R113">
        <v>46.43</v>
      </c>
      <c r="T113">
        <v>2.5</v>
      </c>
      <c r="U113">
        <v>47.76</v>
      </c>
    </row>
    <row r="114" spans="1:21" x14ac:dyDescent="0.3">
      <c r="A114" t="str">
        <f>'D Data'!A114</f>
        <v>PVR</v>
      </c>
      <c r="B114">
        <v>5.27</v>
      </c>
      <c r="C114">
        <v>100.679999999999</v>
      </c>
      <c r="E114">
        <v>5.37</v>
      </c>
      <c r="F114">
        <v>102.59</v>
      </c>
      <c r="H114">
        <v>5.4899999999999904</v>
      </c>
      <c r="I114">
        <v>104.89</v>
      </c>
      <c r="K114">
        <v>5.4399999999999897</v>
      </c>
      <c r="L114">
        <v>103.929999999999</v>
      </c>
      <c r="N114">
        <v>5.28</v>
      </c>
      <c r="O114">
        <v>100.869999999999</v>
      </c>
      <c r="Q114">
        <v>4.25</v>
      </c>
      <c r="R114">
        <v>81.2</v>
      </c>
      <c r="T114">
        <v>4.2699999999999996</v>
      </c>
      <c r="U114">
        <v>81.58</v>
      </c>
    </row>
    <row r="115" spans="1:21" x14ac:dyDescent="0.3">
      <c r="A115" t="str">
        <f>'D Data'!A115</f>
        <v>RAMCOCEM</v>
      </c>
      <c r="B115">
        <v>3.59</v>
      </c>
      <c r="C115">
        <v>68.589999999999904</v>
      </c>
      <c r="E115">
        <v>3.6799999999999899</v>
      </c>
      <c r="F115">
        <v>70.309999999999903</v>
      </c>
      <c r="H115">
        <v>3.8</v>
      </c>
      <c r="I115">
        <v>72.599999999999994</v>
      </c>
      <c r="K115">
        <v>3.83</v>
      </c>
      <c r="L115">
        <v>73.17</v>
      </c>
      <c r="N115">
        <v>3.94</v>
      </c>
      <c r="O115">
        <v>75.27</v>
      </c>
      <c r="Q115">
        <v>3.6799999999999899</v>
      </c>
      <c r="R115">
        <v>70.309999999999903</v>
      </c>
      <c r="T115">
        <v>3.61</v>
      </c>
      <c r="U115">
        <v>68.97</v>
      </c>
    </row>
    <row r="116" spans="1:21" x14ac:dyDescent="0.3">
      <c r="A116" t="str">
        <f>'D Data'!A116</f>
        <v>RBLBANK</v>
      </c>
      <c r="B116">
        <v>5.57</v>
      </c>
      <c r="C116">
        <v>106.41</v>
      </c>
      <c r="E116">
        <v>5.64</v>
      </c>
      <c r="F116">
        <v>107.74999999999901</v>
      </c>
      <c r="H116">
        <v>5.82</v>
      </c>
      <c r="I116">
        <v>111.19</v>
      </c>
      <c r="K116">
        <v>5.97</v>
      </c>
      <c r="L116">
        <v>114.06</v>
      </c>
      <c r="N116">
        <v>6.16</v>
      </c>
      <c r="O116">
        <v>117.69</v>
      </c>
      <c r="Q116">
        <v>5.83</v>
      </c>
      <c r="R116">
        <v>111.38</v>
      </c>
      <c r="T116">
        <v>5.97</v>
      </c>
      <c r="U116">
        <v>114.06</v>
      </c>
    </row>
    <row r="117" spans="1:21" x14ac:dyDescent="0.3">
      <c r="A117" t="str">
        <f>'D Data'!A117</f>
        <v>RECLTD</v>
      </c>
      <c r="B117">
        <v>4.01</v>
      </c>
      <c r="C117">
        <v>76.61</v>
      </c>
      <c r="E117">
        <v>4.05</v>
      </c>
      <c r="F117">
        <v>77.38</v>
      </c>
      <c r="H117">
        <v>4.16</v>
      </c>
      <c r="I117">
        <v>79.479999999999905</v>
      </c>
      <c r="K117">
        <v>4.29</v>
      </c>
      <c r="L117">
        <v>81.96</v>
      </c>
      <c r="N117">
        <v>4.33</v>
      </c>
      <c r="O117">
        <v>82.72</v>
      </c>
      <c r="Q117">
        <v>4.01</v>
      </c>
      <c r="R117">
        <v>76.61</v>
      </c>
      <c r="T117">
        <v>4.1099999999999897</v>
      </c>
      <c r="U117">
        <v>78.52</v>
      </c>
    </row>
    <row r="118" spans="1:21" x14ac:dyDescent="0.3">
      <c r="A118" t="str">
        <f>'D Data'!A118</f>
        <v>RELIANCE</v>
      </c>
      <c r="B118">
        <v>3.5999999999999899</v>
      </c>
      <c r="C118">
        <v>68.78</v>
      </c>
      <c r="E118">
        <v>3.71</v>
      </c>
      <c r="F118">
        <v>70.88</v>
      </c>
      <c r="H118">
        <v>3.82</v>
      </c>
      <c r="I118">
        <v>72.98</v>
      </c>
      <c r="K118">
        <v>3.92</v>
      </c>
      <c r="L118">
        <v>74.89</v>
      </c>
      <c r="N118">
        <v>4</v>
      </c>
      <c r="O118">
        <v>76.42</v>
      </c>
      <c r="Q118">
        <v>4.1099999999999897</v>
      </c>
      <c r="R118">
        <v>78.52</v>
      </c>
      <c r="T118">
        <v>4.22</v>
      </c>
      <c r="U118">
        <v>80.62</v>
      </c>
    </row>
    <row r="119" spans="1:21" x14ac:dyDescent="0.3">
      <c r="A119" t="str">
        <f>'D Data'!A119</f>
        <v>SAIL</v>
      </c>
      <c r="B119">
        <v>4.46</v>
      </c>
      <c r="C119">
        <v>85.21</v>
      </c>
      <c r="E119">
        <v>4.54</v>
      </c>
      <c r="F119">
        <v>86.74</v>
      </c>
      <c r="H119">
        <v>4.66</v>
      </c>
      <c r="I119">
        <v>89.03</v>
      </c>
      <c r="K119">
        <v>4.7699999999999996</v>
      </c>
      <c r="L119">
        <v>91.13</v>
      </c>
      <c r="N119">
        <v>4.9000000000000004</v>
      </c>
      <c r="O119">
        <v>93.61</v>
      </c>
      <c r="Q119">
        <v>4.76</v>
      </c>
      <c r="R119">
        <v>90.94</v>
      </c>
      <c r="T119">
        <v>4.79</v>
      </c>
      <c r="U119">
        <v>91.51</v>
      </c>
    </row>
    <row r="120" spans="1:21" x14ac:dyDescent="0.3">
      <c r="A120" t="str">
        <f>'D Data'!A120</f>
        <v>SBIN</v>
      </c>
      <c r="B120">
        <v>3.45</v>
      </c>
      <c r="C120">
        <v>65.91</v>
      </c>
      <c r="E120">
        <v>3.55</v>
      </c>
      <c r="F120">
        <v>67.819999999999993</v>
      </c>
      <c r="H120">
        <v>3.65</v>
      </c>
      <c r="I120">
        <v>69.73</v>
      </c>
      <c r="K120">
        <v>3.76</v>
      </c>
      <c r="L120">
        <v>71.83</v>
      </c>
      <c r="N120">
        <v>3.86</v>
      </c>
      <c r="O120">
        <v>73.75</v>
      </c>
      <c r="Q120">
        <v>3.58</v>
      </c>
      <c r="R120">
        <v>68.400000000000006</v>
      </c>
      <c r="T120">
        <v>3.6799999999999899</v>
      </c>
      <c r="U120">
        <v>70.309999999999903</v>
      </c>
    </row>
    <row r="121" spans="1:21" x14ac:dyDescent="0.3">
      <c r="A121" t="str">
        <f>'D Data'!A121</f>
        <v>SHREECEM</v>
      </c>
      <c r="B121">
        <v>3.2</v>
      </c>
      <c r="C121">
        <v>61.14</v>
      </c>
      <c r="E121">
        <v>3.19</v>
      </c>
      <c r="F121">
        <v>60.94</v>
      </c>
      <c r="H121">
        <v>3.28</v>
      </c>
      <c r="I121">
        <v>62.66</v>
      </c>
      <c r="K121">
        <v>3.06</v>
      </c>
      <c r="L121">
        <v>58.46</v>
      </c>
      <c r="N121">
        <v>3.15</v>
      </c>
      <c r="O121">
        <v>60.18</v>
      </c>
      <c r="Q121">
        <v>2.94</v>
      </c>
      <c r="R121">
        <v>56.169999999999902</v>
      </c>
      <c r="T121">
        <v>3.03</v>
      </c>
      <c r="U121">
        <v>57.89</v>
      </c>
    </row>
    <row r="122" spans="1:21" x14ac:dyDescent="0.3">
      <c r="A122" t="str">
        <f>'D Data'!A122</f>
        <v>SIEMENS</v>
      </c>
      <c r="B122">
        <v>3</v>
      </c>
      <c r="C122">
        <v>57.31</v>
      </c>
      <c r="E122">
        <v>3.09</v>
      </c>
      <c r="F122">
        <v>59.03</v>
      </c>
      <c r="H122">
        <v>3.19</v>
      </c>
      <c r="I122">
        <v>60.94</v>
      </c>
      <c r="K122">
        <v>3.29</v>
      </c>
      <c r="L122">
        <v>62.86</v>
      </c>
      <c r="N122">
        <v>3.34</v>
      </c>
      <c r="O122">
        <v>63.81</v>
      </c>
      <c r="Q122">
        <v>2.75</v>
      </c>
      <c r="R122">
        <v>52.54</v>
      </c>
      <c r="T122">
        <v>2.71999999999999</v>
      </c>
      <c r="U122">
        <v>51.97</v>
      </c>
    </row>
    <row r="123" spans="1:21" x14ac:dyDescent="0.3">
      <c r="A123" t="str">
        <f>'D Data'!A123</f>
        <v>SRF</v>
      </c>
      <c r="B123">
        <v>3.11</v>
      </c>
      <c r="C123">
        <v>59.419999999999902</v>
      </c>
      <c r="E123">
        <v>3.2099999999999902</v>
      </c>
      <c r="F123">
        <v>61.33</v>
      </c>
      <c r="H123">
        <v>3.3099999999999898</v>
      </c>
      <c r="I123">
        <v>63.239999999999903</v>
      </c>
      <c r="K123">
        <v>3.39</v>
      </c>
      <c r="L123">
        <v>64.77</v>
      </c>
      <c r="N123">
        <v>3.42</v>
      </c>
      <c r="O123">
        <v>65.34</v>
      </c>
      <c r="Q123">
        <v>3.3</v>
      </c>
      <c r="R123">
        <v>63.05</v>
      </c>
      <c r="T123">
        <v>3.38</v>
      </c>
      <c r="U123">
        <v>64.569999999999993</v>
      </c>
    </row>
    <row r="124" spans="1:21" x14ac:dyDescent="0.3">
      <c r="A124" t="str">
        <f>'D Data'!A124</f>
        <v>SRTRANSFIN</v>
      </c>
      <c r="B124">
        <v>7.08</v>
      </c>
      <c r="C124">
        <v>135.26</v>
      </c>
      <c r="E124">
        <v>7.14</v>
      </c>
      <c r="F124">
        <v>136.41</v>
      </c>
      <c r="H124">
        <v>7.3599999999999897</v>
      </c>
      <c r="I124">
        <v>140.60999999999899</v>
      </c>
      <c r="K124">
        <v>7.58</v>
      </c>
      <c r="L124">
        <v>144.82</v>
      </c>
      <c r="N124">
        <v>7.8</v>
      </c>
      <c r="O124">
        <v>149.02000000000001</v>
      </c>
      <c r="Q124">
        <v>7.57</v>
      </c>
      <c r="R124">
        <v>144.62</v>
      </c>
      <c r="T124">
        <v>7.8</v>
      </c>
      <c r="U124">
        <v>149.02000000000001</v>
      </c>
    </row>
    <row r="125" spans="1:21" x14ac:dyDescent="0.3">
      <c r="A125" t="str">
        <f>'D Data'!A125</f>
        <v>SUNPHARMA</v>
      </c>
      <c r="B125">
        <v>2.67</v>
      </c>
      <c r="C125">
        <v>51.01</v>
      </c>
      <c r="E125">
        <v>2.75</v>
      </c>
      <c r="F125">
        <v>52.54</v>
      </c>
      <c r="H125">
        <v>2.78</v>
      </c>
      <c r="I125">
        <v>53.11</v>
      </c>
      <c r="K125">
        <v>2.76</v>
      </c>
      <c r="L125">
        <v>52.73</v>
      </c>
      <c r="N125">
        <v>2.85</v>
      </c>
      <c r="O125">
        <v>54.449999999999903</v>
      </c>
      <c r="Q125">
        <v>2.91</v>
      </c>
      <c r="R125">
        <v>55.6</v>
      </c>
      <c r="T125">
        <v>2.97</v>
      </c>
      <c r="U125">
        <v>56.74</v>
      </c>
    </row>
    <row r="126" spans="1:21" x14ac:dyDescent="0.3">
      <c r="A126" t="str">
        <f>'D Data'!A126</f>
        <v>SUNTV</v>
      </c>
      <c r="B126">
        <v>3.63</v>
      </c>
      <c r="C126">
        <v>69.349999999999994</v>
      </c>
      <c r="E126">
        <v>3.71</v>
      </c>
      <c r="F126">
        <v>70.88</v>
      </c>
      <c r="H126">
        <v>3.8</v>
      </c>
      <c r="I126">
        <v>72.599999999999994</v>
      </c>
      <c r="K126">
        <v>3.8699999999999899</v>
      </c>
      <c r="L126">
        <v>73.94</v>
      </c>
      <c r="N126">
        <v>3.91</v>
      </c>
      <c r="O126">
        <v>74.7</v>
      </c>
      <c r="Q126">
        <v>3.55</v>
      </c>
      <c r="R126">
        <v>67.819999999999993</v>
      </c>
      <c r="T126">
        <v>3.66</v>
      </c>
      <c r="U126">
        <v>69.92</v>
      </c>
    </row>
    <row r="127" spans="1:21" x14ac:dyDescent="0.3">
      <c r="A127" t="str">
        <f>'D Data'!A127</f>
        <v>TATACHEM</v>
      </c>
      <c r="B127">
        <v>3.1199999999999899</v>
      </c>
      <c r="C127">
        <v>59.61</v>
      </c>
      <c r="E127">
        <v>3.05</v>
      </c>
      <c r="F127">
        <v>58.269999999999897</v>
      </c>
      <c r="H127">
        <v>3.11</v>
      </c>
      <c r="I127">
        <v>59.419999999999902</v>
      </c>
      <c r="K127">
        <v>3.1199999999999899</v>
      </c>
      <c r="L127">
        <v>59.61</v>
      </c>
      <c r="N127">
        <v>3.2</v>
      </c>
      <c r="O127">
        <v>61.14</v>
      </c>
      <c r="Q127">
        <v>2.94</v>
      </c>
      <c r="R127">
        <v>56.169999999999902</v>
      </c>
      <c r="T127">
        <v>3.03</v>
      </c>
      <c r="U127">
        <v>57.89</v>
      </c>
    </row>
    <row r="128" spans="1:21" x14ac:dyDescent="0.3">
      <c r="A128" t="str">
        <f>'D Data'!A128</f>
        <v>TATACONSUM</v>
      </c>
      <c r="B128">
        <v>3.15</v>
      </c>
      <c r="C128">
        <v>60.18</v>
      </c>
      <c r="E128">
        <v>3.25</v>
      </c>
      <c r="F128">
        <v>62.09</v>
      </c>
      <c r="H128">
        <v>3.35</v>
      </c>
      <c r="I128">
        <v>64</v>
      </c>
      <c r="K128">
        <v>3.45</v>
      </c>
      <c r="L128">
        <v>65.91</v>
      </c>
      <c r="N128">
        <v>3.47</v>
      </c>
      <c r="O128">
        <v>66.290000000000006</v>
      </c>
      <c r="Q128">
        <v>3.56</v>
      </c>
      <c r="R128">
        <v>68.010000000000005</v>
      </c>
      <c r="T128">
        <v>3.59</v>
      </c>
      <c r="U128">
        <v>68.589999999999904</v>
      </c>
    </row>
    <row r="129" spans="1:21" x14ac:dyDescent="0.3">
      <c r="A129" t="str">
        <f>'D Data'!A129</f>
        <v>TATAMOTORS</v>
      </c>
      <c r="B129">
        <v>4.6399999999999997</v>
      </c>
      <c r="C129">
        <v>88.649999999999906</v>
      </c>
      <c r="E129">
        <v>4.7699999999999996</v>
      </c>
      <c r="F129">
        <v>91.13</v>
      </c>
      <c r="H129">
        <v>4.92</v>
      </c>
      <c r="I129">
        <v>94</v>
      </c>
      <c r="K129">
        <v>5.05</v>
      </c>
      <c r="L129">
        <v>96.48</v>
      </c>
      <c r="N129">
        <v>5.2</v>
      </c>
      <c r="O129">
        <v>99.35</v>
      </c>
      <c r="Q129">
        <v>5.24</v>
      </c>
      <c r="R129">
        <v>100.11</v>
      </c>
      <c r="T129">
        <v>5.4</v>
      </c>
      <c r="U129">
        <v>103.17</v>
      </c>
    </row>
    <row r="130" spans="1:21" x14ac:dyDescent="0.3">
      <c r="A130" t="str">
        <f>'D Data'!A130</f>
        <v>TATAPOWER</v>
      </c>
      <c r="B130">
        <v>3.44</v>
      </c>
      <c r="C130">
        <v>65.72</v>
      </c>
      <c r="E130">
        <v>3.4799999999999902</v>
      </c>
      <c r="F130">
        <v>66.489999999999995</v>
      </c>
      <c r="H130">
        <v>3.58</v>
      </c>
      <c r="I130">
        <v>68.400000000000006</v>
      </c>
      <c r="K130">
        <v>3.64</v>
      </c>
      <c r="L130">
        <v>69.540000000000006</v>
      </c>
      <c r="N130">
        <v>3.64</v>
      </c>
      <c r="O130">
        <v>69.540000000000006</v>
      </c>
      <c r="Q130">
        <v>3.75</v>
      </c>
      <c r="R130">
        <v>71.64</v>
      </c>
      <c r="T130">
        <v>3.85</v>
      </c>
      <c r="U130">
        <v>73.55</v>
      </c>
    </row>
    <row r="131" spans="1:21" x14ac:dyDescent="0.3">
      <c r="A131" t="str">
        <f>'D Data'!A131</f>
        <v>TATASTEEL</v>
      </c>
      <c r="B131">
        <v>3.47</v>
      </c>
      <c r="C131">
        <v>66.290000000000006</v>
      </c>
      <c r="E131">
        <v>3.4799999999999902</v>
      </c>
      <c r="F131">
        <v>66.489999999999995</v>
      </c>
      <c r="H131">
        <v>3.59</v>
      </c>
      <c r="I131">
        <v>68.589999999999904</v>
      </c>
      <c r="K131">
        <v>3.56</v>
      </c>
      <c r="L131">
        <v>68.010000000000005</v>
      </c>
      <c r="N131">
        <v>3.64</v>
      </c>
      <c r="O131">
        <v>69.540000000000006</v>
      </c>
      <c r="Q131">
        <v>3.69999999999999</v>
      </c>
      <c r="R131">
        <v>70.69</v>
      </c>
      <c r="T131">
        <v>3.79</v>
      </c>
      <c r="U131">
        <v>72.41</v>
      </c>
    </row>
    <row r="132" spans="1:21" x14ac:dyDescent="0.3">
      <c r="A132" t="str">
        <f>'D Data'!A132</f>
        <v>TCS</v>
      </c>
      <c r="B132">
        <v>2.68</v>
      </c>
      <c r="C132">
        <v>51.2</v>
      </c>
      <c r="E132">
        <v>2.74</v>
      </c>
      <c r="F132">
        <v>52.349999999999902</v>
      </c>
      <c r="H132">
        <v>2.78</v>
      </c>
      <c r="I132">
        <v>53.11</v>
      </c>
      <c r="K132">
        <v>2.87</v>
      </c>
      <c r="L132">
        <v>54.83</v>
      </c>
      <c r="N132">
        <v>2.96</v>
      </c>
      <c r="O132">
        <v>56.55</v>
      </c>
      <c r="Q132">
        <v>2.97</v>
      </c>
      <c r="R132">
        <v>56.74</v>
      </c>
      <c r="T132">
        <v>3.06</v>
      </c>
      <c r="U132">
        <v>58.46</v>
      </c>
    </row>
    <row r="133" spans="1:21" x14ac:dyDescent="0.3">
      <c r="A133" t="str">
        <f>'D Data'!A133</f>
        <v>TECHM</v>
      </c>
      <c r="B133">
        <v>3.3099999999999898</v>
      </c>
      <c r="C133">
        <v>63.239999999999903</v>
      </c>
      <c r="E133">
        <v>3.38</v>
      </c>
      <c r="F133">
        <v>64.569999999999993</v>
      </c>
      <c r="H133">
        <v>3.49</v>
      </c>
      <c r="I133">
        <v>66.679999999999893</v>
      </c>
      <c r="K133">
        <v>3.58</v>
      </c>
      <c r="L133">
        <v>68.400000000000006</v>
      </c>
      <c r="N133">
        <v>3.67</v>
      </c>
      <c r="O133">
        <v>70.12</v>
      </c>
      <c r="Q133">
        <v>3.7699999999999898</v>
      </c>
      <c r="R133">
        <v>72.03</v>
      </c>
      <c r="T133">
        <v>3.88</v>
      </c>
      <c r="U133">
        <v>74.13</v>
      </c>
    </row>
    <row r="134" spans="1:21" x14ac:dyDescent="0.3">
      <c r="A134" t="str">
        <f>'D Data'!A134</f>
        <v>TITAN</v>
      </c>
      <c r="B134">
        <v>3.21999999999999</v>
      </c>
      <c r="C134">
        <v>61.519999999999897</v>
      </c>
      <c r="E134">
        <v>3.32</v>
      </c>
      <c r="F134">
        <v>63.43</v>
      </c>
      <c r="H134">
        <v>3.42</v>
      </c>
      <c r="I134">
        <v>65.34</v>
      </c>
      <c r="K134">
        <v>3.46</v>
      </c>
      <c r="L134">
        <v>66.099999999999994</v>
      </c>
      <c r="N134">
        <v>3.56</v>
      </c>
      <c r="O134">
        <v>68.010000000000005</v>
      </c>
      <c r="Q134">
        <v>3.57</v>
      </c>
      <c r="R134">
        <v>68.2</v>
      </c>
      <c r="T134">
        <v>3.6799999999999899</v>
      </c>
      <c r="U134">
        <v>70.309999999999903</v>
      </c>
    </row>
    <row r="135" spans="1:21" x14ac:dyDescent="0.3">
      <c r="A135" t="str">
        <f>'D Data'!A135</f>
        <v>TORNTPHARM</v>
      </c>
      <c r="B135">
        <v>2.79</v>
      </c>
      <c r="C135">
        <v>53.3</v>
      </c>
      <c r="E135">
        <v>2.87</v>
      </c>
      <c r="F135">
        <v>54.83</v>
      </c>
      <c r="H135">
        <v>2.92</v>
      </c>
      <c r="I135">
        <v>55.7899999999999</v>
      </c>
      <c r="K135">
        <v>2.93</v>
      </c>
      <c r="L135">
        <v>55.98</v>
      </c>
      <c r="N135">
        <v>3.02</v>
      </c>
      <c r="O135">
        <v>57.699999999999903</v>
      </c>
      <c r="Q135">
        <v>3.09</v>
      </c>
      <c r="R135">
        <v>59.03</v>
      </c>
      <c r="T135">
        <v>3.1399999999999899</v>
      </c>
      <c r="U135">
        <v>59.99</v>
      </c>
    </row>
    <row r="136" spans="1:21" x14ac:dyDescent="0.3">
      <c r="A136" t="str">
        <f>'D Data'!A136</f>
        <v>TORNTPOWER</v>
      </c>
      <c r="B136">
        <v>2.39</v>
      </c>
      <c r="C136">
        <v>45.66</v>
      </c>
      <c r="E136">
        <v>2.46</v>
      </c>
      <c r="F136">
        <v>47</v>
      </c>
      <c r="H136">
        <v>2.5299999999999998</v>
      </c>
      <c r="I136">
        <v>48.339999999999897</v>
      </c>
      <c r="K136">
        <v>2.61</v>
      </c>
      <c r="L136">
        <v>49.86</v>
      </c>
      <c r="N136">
        <v>2.62</v>
      </c>
      <c r="O136">
        <v>50.06</v>
      </c>
      <c r="Q136">
        <v>2.62</v>
      </c>
      <c r="R136">
        <v>50.06</v>
      </c>
      <c r="T136">
        <v>2.7</v>
      </c>
      <c r="U136">
        <v>51.58</v>
      </c>
    </row>
    <row r="137" spans="1:21" x14ac:dyDescent="0.3">
      <c r="A137" t="str">
        <f>'D Data'!A137</f>
        <v>TVSMOTOR</v>
      </c>
      <c r="B137">
        <v>3.98</v>
      </c>
      <c r="C137">
        <v>76.039999999999907</v>
      </c>
      <c r="E137">
        <v>4.0999999999999996</v>
      </c>
      <c r="F137">
        <v>78.33</v>
      </c>
      <c r="H137">
        <v>4.1900000000000004</v>
      </c>
      <c r="I137">
        <v>80.05</v>
      </c>
      <c r="K137">
        <v>4.3</v>
      </c>
      <c r="L137">
        <v>82.15</v>
      </c>
      <c r="N137">
        <v>4.43</v>
      </c>
      <c r="O137">
        <v>84.64</v>
      </c>
      <c r="Q137">
        <v>3.9</v>
      </c>
      <c r="R137">
        <v>74.510000000000005</v>
      </c>
      <c r="T137">
        <v>4</v>
      </c>
      <c r="U137">
        <v>76.42</v>
      </c>
    </row>
    <row r="138" spans="1:21" x14ac:dyDescent="0.3">
      <c r="A138" t="str">
        <f>'D Data'!A138</f>
        <v>UBL</v>
      </c>
      <c r="B138">
        <v>2.91</v>
      </c>
      <c r="C138">
        <v>55.6</v>
      </c>
      <c r="E138">
        <v>2.98</v>
      </c>
      <c r="F138">
        <v>56.93</v>
      </c>
      <c r="H138">
        <v>2.7</v>
      </c>
      <c r="I138">
        <v>51.58</v>
      </c>
      <c r="K138">
        <v>2.78</v>
      </c>
      <c r="L138">
        <v>53.11</v>
      </c>
      <c r="N138">
        <v>2.86</v>
      </c>
      <c r="O138">
        <v>54.64</v>
      </c>
      <c r="Q138">
        <v>2.8</v>
      </c>
      <c r="R138">
        <v>53.49</v>
      </c>
      <c r="T138">
        <v>2.81</v>
      </c>
      <c r="U138">
        <v>53.68</v>
      </c>
    </row>
    <row r="139" spans="1:21" x14ac:dyDescent="0.3">
      <c r="A139" t="str">
        <f>'D Data'!A139</f>
        <v>UJJIVAN</v>
      </c>
      <c r="B139">
        <v>5.19</v>
      </c>
      <c r="C139">
        <v>99.15</v>
      </c>
      <c r="E139">
        <v>5.28</v>
      </c>
      <c r="F139">
        <v>100.869999999999</v>
      </c>
      <c r="H139">
        <v>5.4399999999999897</v>
      </c>
      <c r="I139">
        <v>103.929999999999</v>
      </c>
      <c r="K139">
        <v>5.53</v>
      </c>
      <c r="L139">
        <v>105.65</v>
      </c>
      <c r="N139">
        <v>5.7</v>
      </c>
      <c r="O139">
        <v>108.899999999999</v>
      </c>
      <c r="Q139">
        <v>5.45</v>
      </c>
      <c r="R139">
        <v>104.119999999999</v>
      </c>
      <c r="T139">
        <v>5.59</v>
      </c>
      <c r="U139">
        <v>106.8</v>
      </c>
    </row>
    <row r="140" spans="1:21" x14ac:dyDescent="0.3">
      <c r="A140" t="str">
        <f>'D Data'!A140</f>
        <v>ULTRACEMCO</v>
      </c>
      <c r="B140">
        <v>3.53</v>
      </c>
      <c r="C140">
        <v>67.44</v>
      </c>
      <c r="E140">
        <v>3.61</v>
      </c>
      <c r="F140">
        <v>68.97</v>
      </c>
      <c r="H140">
        <v>3.71</v>
      </c>
      <c r="I140">
        <v>70.88</v>
      </c>
      <c r="K140">
        <v>3.7699999999999898</v>
      </c>
      <c r="L140">
        <v>72.03</v>
      </c>
      <c r="N140">
        <v>3.76</v>
      </c>
      <c r="O140">
        <v>71.83</v>
      </c>
      <c r="Q140">
        <v>3.3099999999999898</v>
      </c>
      <c r="R140">
        <v>63.239999999999903</v>
      </c>
      <c r="T140">
        <v>3.4099999999999899</v>
      </c>
      <c r="U140">
        <v>65.149999999999906</v>
      </c>
    </row>
    <row r="141" spans="1:21" x14ac:dyDescent="0.3">
      <c r="A141" t="str">
        <f>'D Data'!A141</f>
        <v>UPL</v>
      </c>
      <c r="B141">
        <v>4.9399999999999897</v>
      </c>
      <c r="C141">
        <v>94.38</v>
      </c>
      <c r="E141">
        <v>5.09</v>
      </c>
      <c r="F141">
        <v>97.24</v>
      </c>
      <c r="H141">
        <v>5.2</v>
      </c>
      <c r="I141">
        <v>99.35</v>
      </c>
      <c r="K141">
        <v>5.22</v>
      </c>
      <c r="L141">
        <v>99.729999999999905</v>
      </c>
      <c r="N141">
        <v>4.74</v>
      </c>
      <c r="O141">
        <v>90.56</v>
      </c>
      <c r="Q141">
        <v>4.88</v>
      </c>
      <c r="R141">
        <v>93.23</v>
      </c>
      <c r="T141">
        <v>4.96</v>
      </c>
      <c r="U141">
        <v>94.76</v>
      </c>
    </row>
    <row r="142" spans="1:21" x14ac:dyDescent="0.3">
      <c r="A142" t="str">
        <f>'D Data'!A142</f>
        <v>VEDL</v>
      </c>
      <c r="B142">
        <v>4.7</v>
      </c>
      <c r="C142">
        <v>89.79</v>
      </c>
      <c r="E142">
        <v>4.84</v>
      </c>
      <c r="F142">
        <v>92.47</v>
      </c>
      <c r="H142">
        <v>4.97</v>
      </c>
      <c r="I142">
        <v>94.95</v>
      </c>
      <c r="K142">
        <v>5.1100000000000003</v>
      </c>
      <c r="L142">
        <v>97.63</v>
      </c>
      <c r="N142">
        <v>5.22</v>
      </c>
      <c r="O142">
        <v>99.729999999999905</v>
      </c>
      <c r="Q142">
        <v>5.38</v>
      </c>
      <c r="R142">
        <v>102.78</v>
      </c>
      <c r="T142">
        <v>5.45</v>
      </c>
      <c r="U142">
        <v>104.119999999999</v>
      </c>
    </row>
    <row r="143" spans="1:21" x14ac:dyDescent="0.3">
      <c r="A143" t="str">
        <f>'D Data'!A143</f>
        <v>VOLTAS</v>
      </c>
      <c r="B143">
        <v>3.26</v>
      </c>
      <c r="C143">
        <v>62.28</v>
      </c>
      <c r="E143">
        <v>3.3099999999999898</v>
      </c>
      <c r="F143">
        <v>63.239999999999903</v>
      </c>
      <c r="H143">
        <v>3.39</v>
      </c>
      <c r="I143">
        <v>64.77</v>
      </c>
      <c r="K143">
        <v>3.34</v>
      </c>
      <c r="L143">
        <v>63.81</v>
      </c>
      <c r="N143">
        <v>3.4299999999999899</v>
      </c>
      <c r="O143">
        <v>65.53</v>
      </c>
      <c r="Q143">
        <v>3.35</v>
      </c>
      <c r="R143">
        <v>64</v>
      </c>
      <c r="T143">
        <v>3.44</v>
      </c>
      <c r="U143">
        <v>65.72</v>
      </c>
    </row>
    <row r="144" spans="1:21" x14ac:dyDescent="0.3">
      <c r="A144" t="str">
        <f>'D Data'!A144</f>
        <v>WIPRO</v>
      </c>
      <c r="B144">
        <v>2.3199999999999998</v>
      </c>
      <c r="C144">
        <v>44.32</v>
      </c>
      <c r="E144">
        <v>2.39</v>
      </c>
      <c r="F144">
        <v>45.66</v>
      </c>
      <c r="H144">
        <v>2.4</v>
      </c>
      <c r="I144">
        <v>45.85</v>
      </c>
      <c r="K144">
        <v>2.46999999999999</v>
      </c>
      <c r="L144">
        <v>47.19</v>
      </c>
      <c r="N144">
        <v>2.5299999999999998</v>
      </c>
      <c r="O144">
        <v>48.339999999999897</v>
      </c>
      <c r="Q144">
        <v>2.6</v>
      </c>
      <c r="R144">
        <v>49.669999999999902</v>
      </c>
      <c r="T144">
        <v>2.6599999999999899</v>
      </c>
      <c r="U144">
        <v>50.82</v>
      </c>
    </row>
    <row r="145" spans="1:21" x14ac:dyDescent="0.3">
      <c r="A145" t="str">
        <f>'D Data'!A145</f>
        <v>YESBANK</v>
      </c>
      <c r="B145">
        <v>7.7</v>
      </c>
      <c r="C145">
        <v>147.11000000000001</v>
      </c>
      <c r="E145">
        <v>7.9399999999999897</v>
      </c>
      <c r="F145">
        <v>151.69</v>
      </c>
      <c r="H145">
        <v>8.19</v>
      </c>
      <c r="I145">
        <v>156.47</v>
      </c>
      <c r="K145">
        <v>8.44</v>
      </c>
      <c r="L145">
        <v>161.25</v>
      </c>
      <c r="N145">
        <v>8.6999999999999993</v>
      </c>
      <c r="O145">
        <v>166.20999999999901</v>
      </c>
      <c r="Q145">
        <v>8.91</v>
      </c>
      <c r="R145">
        <v>170.23</v>
      </c>
      <c r="T145">
        <v>9.18</v>
      </c>
      <c r="U145">
        <v>175.38</v>
      </c>
    </row>
    <row r="146" spans="1:21" x14ac:dyDescent="0.3">
      <c r="A146" t="str">
        <f>'D Data'!A146</f>
        <v>ZEEL</v>
      </c>
      <c r="B146">
        <v>5.59</v>
      </c>
      <c r="C146">
        <v>106.8</v>
      </c>
      <c r="E146">
        <v>5.57</v>
      </c>
      <c r="F146">
        <v>106.41</v>
      </c>
      <c r="H146">
        <v>5.74</v>
      </c>
      <c r="I146">
        <v>109.66</v>
      </c>
      <c r="K146">
        <v>5.8999999999999897</v>
      </c>
      <c r="L146">
        <v>112.72</v>
      </c>
      <c r="N146">
        <v>6.08</v>
      </c>
      <c r="O146">
        <v>116.16</v>
      </c>
      <c r="Q146">
        <v>5.81</v>
      </c>
      <c r="R146">
        <v>111</v>
      </c>
      <c r="T146">
        <v>5.94</v>
      </c>
      <c r="U146">
        <v>113.48</v>
      </c>
    </row>
  </sheetData>
  <sortState xmlns:xlrd2="http://schemas.microsoft.com/office/spreadsheetml/2017/richdata2" ref="A3:A146">
    <sortCondition ref="A3"/>
  </sortState>
  <mergeCells count="7">
    <mergeCell ref="Q1:R1"/>
    <mergeCell ref="T1:U1"/>
    <mergeCell ref="B1:C1"/>
    <mergeCell ref="E1:F1"/>
    <mergeCell ref="H1:I1"/>
    <mergeCell ref="K1:L1"/>
    <mergeCell ref="N1:O1"/>
  </mergeCells>
  <pageMargins left="0.7" right="0.7" top="0.75" bottom="0.75" header="0.3" footer="0.3"/>
  <pageSetup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0000"/>
  </sheetPr>
  <dimension ref="A1:DF148"/>
  <sheetViews>
    <sheetView zoomScale="90" zoomScaleNormal="90" workbookViewId="0">
      <pane xSplit="1" ySplit="2" topLeftCell="B3" activePane="bottomRight" state="frozen"/>
      <selection activeCell="AH164" sqref="AH164"/>
      <selection pane="topRight" activeCell="AH164" sqref="AH164"/>
      <selection pane="bottomLeft" activeCell="AH164" sqref="AH164"/>
      <selection pane="bottomRight"/>
    </sheetView>
  </sheetViews>
  <sheetFormatPr defaultRowHeight="14.4" x14ac:dyDescent="0.3"/>
  <cols>
    <col min="1" max="1" width="15" bestFit="1" customWidth="1"/>
    <col min="2" max="2" width="4.88671875" customWidth="1"/>
    <col min="3" max="3" width="6.109375" customWidth="1"/>
    <col min="4" max="4" width="6.33203125" customWidth="1"/>
    <col min="5" max="5" width="6.109375" customWidth="1"/>
    <col min="6" max="6" width="2.6640625" style="6" customWidth="1"/>
    <col min="7" max="7" width="6" customWidth="1"/>
    <col min="8" max="8" width="5.88671875" customWidth="1"/>
    <col min="9" max="9" width="5.5546875" customWidth="1"/>
    <col min="10" max="10" width="6.109375" customWidth="1"/>
    <col min="11" max="11" width="3" style="6" customWidth="1"/>
    <col min="12" max="12" width="5.5546875" customWidth="1"/>
    <col min="13" max="13" width="5.6640625" customWidth="1"/>
    <col min="14" max="14" width="6" customWidth="1"/>
    <col min="15" max="15" width="5.88671875" customWidth="1"/>
    <col min="16" max="16" width="2.88671875" style="6" customWidth="1"/>
    <col min="17" max="17" width="5.5546875" customWidth="1"/>
    <col min="18" max="18" width="5.44140625" customWidth="1"/>
    <col min="19" max="19" width="5.5546875" customWidth="1"/>
    <col min="20" max="20" width="6.109375" customWidth="1"/>
    <col min="21" max="21" width="2.88671875" style="6" customWidth="1"/>
    <col min="22" max="22" width="6.5546875" customWidth="1"/>
    <col min="23" max="24" width="6.44140625" customWidth="1"/>
    <col min="25" max="25" width="6.33203125" customWidth="1"/>
    <col min="26" max="26" width="3" style="6" customWidth="1"/>
    <col min="27" max="27" width="4.88671875" customWidth="1"/>
    <col min="28" max="28" width="5.109375" customWidth="1"/>
    <col min="29" max="30" width="5" customWidth="1"/>
    <col min="31" max="31" width="2.5546875" style="6" customWidth="1"/>
    <col min="32" max="32" width="12.44140625" style="21" customWidth="1"/>
    <col min="33" max="33" width="10.88671875" style="21" customWidth="1"/>
    <col min="34" max="34" width="11.44140625" style="21" customWidth="1"/>
    <col min="35" max="36" width="8.6640625" customWidth="1"/>
    <col min="39" max="39" width="3.5546875" style="35" customWidth="1"/>
    <col min="40" max="40" width="8.6640625" customWidth="1"/>
    <col min="42" max="42" width="2.44140625" style="37" customWidth="1"/>
    <col min="43" max="43" width="7.44140625" customWidth="1"/>
    <col min="44" max="44" width="8.109375" customWidth="1"/>
    <col min="45" max="45" width="3.109375" style="37" customWidth="1"/>
    <col min="46" max="46" width="8.33203125" customWidth="1"/>
    <col min="47" max="47" width="9.5546875" customWidth="1"/>
    <col min="48" max="48" width="3.44140625" style="37" customWidth="1"/>
    <col min="50" max="50" width="10.109375" customWidth="1"/>
    <col min="51" max="51" width="3.109375" style="37" customWidth="1"/>
    <col min="52" max="52" width="12.5546875" style="27" customWidth="1"/>
    <col min="53" max="53" width="13" style="27" customWidth="1"/>
    <col min="54" max="54" width="17.109375" customWidth="1"/>
    <col min="55" max="55" width="16" customWidth="1"/>
    <col min="56" max="56" width="2.88671875" style="37" customWidth="1"/>
    <col min="57" max="57" width="15.21875" style="27" customWidth="1"/>
    <col min="58" max="58" width="14.5546875" style="27" customWidth="1"/>
    <col min="61" max="61" width="15.6640625" customWidth="1"/>
    <col min="62" max="62" width="3" style="37" customWidth="1"/>
    <col min="63" max="63" width="7.6640625" customWidth="1"/>
    <col min="64" max="64" width="7.44140625" style="27" customWidth="1"/>
    <col min="67" max="67" width="2.44140625" style="37" customWidth="1"/>
    <col min="70" max="70" width="2.6640625" style="37" customWidth="1"/>
    <col min="71" max="72" width="9.5546875" style="27" customWidth="1"/>
    <col min="73" max="73" width="3.33203125" style="31" customWidth="1"/>
    <col min="81" max="81" width="7" style="37" customWidth="1"/>
    <col min="89" max="89" width="4.88671875" style="37" customWidth="1"/>
    <col min="90" max="90" width="14.6640625" customWidth="1"/>
    <col min="92" max="92" width="8.5546875" customWidth="1"/>
    <col min="93" max="93" width="6.6640625" customWidth="1"/>
    <col min="94" max="94" width="10.88671875" customWidth="1"/>
    <col min="95" max="95" width="3.33203125" style="37" customWidth="1"/>
    <col min="96" max="96" width="19.5546875" customWidth="1"/>
    <col min="97" max="97" width="3.33203125" style="37" customWidth="1"/>
    <col min="98" max="98" width="23" customWidth="1"/>
    <col min="100" max="100" width="4.6640625" style="31" customWidth="1"/>
    <col min="101" max="101" width="15.6640625" customWidth="1"/>
    <col min="103" max="103" width="9.21875" customWidth="1"/>
    <col min="104" max="104" width="9.109375" customWidth="1"/>
    <col min="105" max="105" width="11.21875" customWidth="1"/>
    <col min="106" max="106" width="3.33203125" style="31" customWidth="1"/>
    <col min="107" max="107" width="20.5546875" customWidth="1"/>
    <col min="108" max="108" width="3.21875" style="31" customWidth="1"/>
    <col min="109" max="109" width="23.109375" customWidth="1"/>
  </cols>
  <sheetData>
    <row r="1" spans="1:110" s="24" customFormat="1" ht="15.6" x14ac:dyDescent="0.3">
      <c r="A1" s="23"/>
      <c r="B1" s="97" t="s">
        <v>144</v>
      </c>
      <c r="C1" s="97"/>
      <c r="D1" s="97"/>
      <c r="E1" s="97"/>
      <c r="F1" s="22"/>
      <c r="G1" s="104" t="s">
        <v>168</v>
      </c>
      <c r="H1" s="104"/>
      <c r="I1" s="104"/>
      <c r="J1" s="104"/>
      <c r="K1" s="22"/>
      <c r="L1" s="105" t="s">
        <v>152</v>
      </c>
      <c r="M1" s="105"/>
      <c r="N1" s="105"/>
      <c r="O1" s="105"/>
      <c r="P1" s="22"/>
      <c r="Q1" s="106" t="s">
        <v>158</v>
      </c>
      <c r="R1" s="106"/>
      <c r="S1" s="106"/>
      <c r="T1" s="106"/>
      <c r="U1" s="22"/>
      <c r="V1" s="101" t="s">
        <v>160</v>
      </c>
      <c r="W1" s="101"/>
      <c r="X1" s="101"/>
      <c r="Y1" s="101"/>
      <c r="Z1" s="22"/>
      <c r="AA1" s="110" t="s">
        <v>332</v>
      </c>
      <c r="AB1" s="110"/>
      <c r="AC1" s="110"/>
      <c r="AD1" s="110"/>
      <c r="AE1" s="22"/>
      <c r="AF1" s="21"/>
      <c r="AG1" s="21"/>
      <c r="AH1" s="21"/>
      <c r="AI1"/>
      <c r="AM1" s="33"/>
      <c r="AP1" s="36"/>
      <c r="AQ1" s="99" t="s">
        <v>347</v>
      </c>
      <c r="AR1" s="99"/>
      <c r="AS1" s="38"/>
      <c r="AT1" s="99" t="s">
        <v>348</v>
      </c>
      <c r="AU1" s="99"/>
      <c r="AV1" s="38"/>
      <c r="AW1" s="99" t="s">
        <v>349</v>
      </c>
      <c r="AX1" s="99"/>
      <c r="AY1" s="36"/>
      <c r="AZ1" s="114" t="s">
        <v>583</v>
      </c>
      <c r="BA1" s="114"/>
      <c r="BD1" s="36"/>
      <c r="BE1" s="61"/>
      <c r="BF1" s="61"/>
      <c r="BJ1" s="36"/>
      <c r="BK1" s="29"/>
      <c r="BL1" s="46"/>
      <c r="BM1" s="99" t="s">
        <v>352</v>
      </c>
      <c r="BN1" s="99"/>
      <c r="BO1" s="39"/>
      <c r="BP1" s="99" t="s">
        <v>353</v>
      </c>
      <c r="BQ1" s="99"/>
      <c r="BR1" s="36"/>
      <c r="BS1" s="99" t="s">
        <v>394</v>
      </c>
      <c r="BT1" s="99"/>
      <c r="BU1" s="47"/>
      <c r="BW1" s="111" t="s">
        <v>363</v>
      </c>
      <c r="BX1" s="112"/>
      <c r="BY1" s="112"/>
      <c r="BZ1" s="112"/>
      <c r="CA1" s="112"/>
      <c r="CC1" s="36"/>
      <c r="CE1" s="98" t="s">
        <v>371</v>
      </c>
      <c r="CF1" s="113"/>
      <c r="CG1" s="113"/>
      <c r="CH1" s="113"/>
      <c r="CI1" s="113"/>
      <c r="CK1" s="36"/>
      <c r="CL1" s="108" t="s">
        <v>588</v>
      </c>
      <c r="CM1" s="108"/>
      <c r="CN1" s="108"/>
      <c r="CO1" s="108"/>
      <c r="CP1" s="108"/>
      <c r="CQ1" s="36"/>
      <c r="CS1" s="36"/>
      <c r="CT1" s="107"/>
      <c r="CU1" s="107"/>
      <c r="CV1" s="68"/>
      <c r="CW1" s="109" t="s">
        <v>589</v>
      </c>
      <c r="CX1" s="109"/>
      <c r="CY1" s="109"/>
      <c r="CZ1" s="109"/>
      <c r="DA1" s="109"/>
      <c r="DB1" s="68"/>
      <c r="DD1" s="68"/>
      <c r="DE1" s="107"/>
      <c r="DF1" s="107"/>
    </row>
    <row r="2" spans="1:110" s="2" customFormat="1" x14ac:dyDescent="0.3">
      <c r="A2" s="2" t="s">
        <v>0</v>
      </c>
      <c r="B2" s="2" t="s">
        <v>169</v>
      </c>
      <c r="C2" s="2" t="s">
        <v>170</v>
      </c>
      <c r="D2" s="2" t="s">
        <v>171</v>
      </c>
      <c r="E2" s="2" t="s">
        <v>172</v>
      </c>
      <c r="F2" s="5"/>
      <c r="G2" s="2" t="s">
        <v>169</v>
      </c>
      <c r="H2" s="2" t="s">
        <v>170</v>
      </c>
      <c r="I2" s="2" t="s">
        <v>171</v>
      </c>
      <c r="J2" s="2" t="s">
        <v>172</v>
      </c>
      <c r="K2" s="5"/>
      <c r="L2" s="2" t="s">
        <v>169</v>
      </c>
      <c r="M2" s="2" t="s">
        <v>170</v>
      </c>
      <c r="N2" s="2" t="s">
        <v>171</v>
      </c>
      <c r="O2" s="2" t="s">
        <v>172</v>
      </c>
      <c r="P2" s="5"/>
      <c r="Q2" s="2" t="s">
        <v>169</v>
      </c>
      <c r="R2" s="2" t="s">
        <v>170</v>
      </c>
      <c r="S2" s="2" t="s">
        <v>171</v>
      </c>
      <c r="T2" s="2" t="s">
        <v>172</v>
      </c>
      <c r="U2" s="5"/>
      <c r="V2" s="2" t="s">
        <v>173</v>
      </c>
      <c r="W2" s="2" t="s">
        <v>174</v>
      </c>
      <c r="X2" s="2" t="s">
        <v>175</v>
      </c>
      <c r="Y2" s="2" t="s">
        <v>176</v>
      </c>
      <c r="Z2" s="5"/>
      <c r="AA2" s="2" t="s">
        <v>1</v>
      </c>
      <c r="AB2" s="2" t="s">
        <v>2</v>
      </c>
      <c r="AC2" s="2" t="s">
        <v>3</v>
      </c>
      <c r="AD2" s="2" t="s">
        <v>149</v>
      </c>
      <c r="AE2" s="5"/>
      <c r="AF2" s="48" t="s">
        <v>392</v>
      </c>
      <c r="AG2" s="32" t="s">
        <v>359</v>
      </c>
      <c r="AH2" s="32" t="s">
        <v>360</v>
      </c>
      <c r="AI2" s="2" t="s">
        <v>346</v>
      </c>
      <c r="AJ2" s="2" t="s">
        <v>345</v>
      </c>
      <c r="AK2" s="2" t="s">
        <v>178</v>
      </c>
      <c r="AL2" s="2" t="s">
        <v>179</v>
      </c>
      <c r="AM2" s="34"/>
      <c r="AN2" s="2" t="s">
        <v>357</v>
      </c>
      <c r="AO2" s="2" t="s">
        <v>327</v>
      </c>
      <c r="AP2" s="34"/>
      <c r="AQ2" s="2" t="s">
        <v>328</v>
      </c>
      <c r="AR2" s="2" t="s">
        <v>168</v>
      </c>
      <c r="AS2" s="34"/>
      <c r="AT2" s="2" t="s">
        <v>328</v>
      </c>
      <c r="AU2" s="2" t="s">
        <v>168</v>
      </c>
      <c r="AV2" s="34"/>
      <c r="AW2" s="2" t="s">
        <v>329</v>
      </c>
      <c r="AX2" s="2" t="s">
        <v>330</v>
      </c>
      <c r="AY2" s="34"/>
      <c r="AZ2" s="2" t="s">
        <v>584</v>
      </c>
      <c r="BA2" s="2" t="s">
        <v>585</v>
      </c>
      <c r="BB2" s="2" t="s">
        <v>350</v>
      </c>
      <c r="BC2" s="2" t="s">
        <v>340</v>
      </c>
      <c r="BD2" s="34"/>
      <c r="BE2" s="2" t="s">
        <v>586</v>
      </c>
      <c r="BF2" s="2" t="s">
        <v>587</v>
      </c>
      <c r="BG2" s="2" t="s">
        <v>341</v>
      </c>
      <c r="BH2" s="2" t="s">
        <v>342</v>
      </c>
      <c r="BI2" s="2" t="s">
        <v>343</v>
      </c>
      <c r="BJ2" s="34"/>
      <c r="BK2" s="2" t="s">
        <v>354</v>
      </c>
      <c r="BL2" s="26" t="s">
        <v>389</v>
      </c>
      <c r="BM2" s="2" t="s">
        <v>178</v>
      </c>
      <c r="BN2" s="2" t="s">
        <v>179</v>
      </c>
      <c r="BO2" s="34"/>
      <c r="BP2" s="2" t="s">
        <v>178</v>
      </c>
      <c r="BQ2" s="2" t="s">
        <v>179</v>
      </c>
      <c r="BR2" s="34"/>
      <c r="BS2" s="2" t="s">
        <v>178</v>
      </c>
      <c r="BT2" s="2" t="s">
        <v>179</v>
      </c>
      <c r="BU2" s="30"/>
      <c r="BV2" s="2" t="s">
        <v>364</v>
      </c>
      <c r="BW2" s="2" t="s">
        <v>365</v>
      </c>
      <c r="BX2" s="2" t="s">
        <v>366</v>
      </c>
      <c r="BY2" s="2" t="s">
        <v>367</v>
      </c>
      <c r="BZ2" s="2" t="s">
        <v>368</v>
      </c>
      <c r="CA2" s="2" t="s">
        <v>369</v>
      </c>
      <c r="CB2" s="2" t="s">
        <v>370</v>
      </c>
      <c r="CC2" s="34"/>
      <c r="CD2" s="2" t="s">
        <v>364</v>
      </c>
      <c r="CE2" s="2" t="s">
        <v>365</v>
      </c>
      <c r="CF2" s="2" t="s">
        <v>366</v>
      </c>
      <c r="CG2" s="2" t="s">
        <v>367</v>
      </c>
      <c r="CH2" s="2" t="s">
        <v>368</v>
      </c>
      <c r="CI2" s="2" t="s">
        <v>369</v>
      </c>
      <c r="CJ2" s="2" t="s">
        <v>370</v>
      </c>
      <c r="CK2" s="34"/>
      <c r="CL2" s="50" t="s">
        <v>0</v>
      </c>
      <c r="CM2" s="50" t="s">
        <v>144</v>
      </c>
      <c r="CN2" s="29" t="s">
        <v>308</v>
      </c>
      <c r="CO2" s="62" t="s">
        <v>182</v>
      </c>
      <c r="CP2" s="62" t="s">
        <v>180</v>
      </c>
      <c r="CQ2" s="34"/>
      <c r="CR2" s="44" t="s">
        <v>372</v>
      </c>
      <c r="CS2" s="34"/>
      <c r="CT2" s="107"/>
      <c r="CU2" s="107"/>
      <c r="CV2" s="68"/>
      <c r="CW2" s="50" t="s">
        <v>0</v>
      </c>
      <c r="CX2" s="50" t="s">
        <v>144</v>
      </c>
      <c r="CY2" s="50" t="s">
        <v>308</v>
      </c>
      <c r="CZ2" s="50" t="s">
        <v>182</v>
      </c>
      <c r="DA2" s="50" t="s">
        <v>180</v>
      </c>
      <c r="DB2" s="55"/>
      <c r="DC2" s="44" t="s">
        <v>372</v>
      </c>
      <c r="DD2" s="69"/>
      <c r="DE2" s="107"/>
      <c r="DF2" s="107"/>
    </row>
    <row r="3" spans="1:110" x14ac:dyDescent="0.3">
      <c r="A3" s="137" t="str">
        <f>FOD!B3</f>
        <v xml:space="preserve">ACC       </v>
      </c>
      <c r="B3" s="137" t="str">
        <f>'All Data FO'!G3</f>
        <v>Y</v>
      </c>
      <c r="C3" s="137" t="str">
        <f>'All Data FO'!H3</f>
        <v>Y</v>
      </c>
      <c r="D3" s="137" t="str">
        <f>'All Data FO'!I3</f>
        <v>Y</v>
      </c>
      <c r="E3" s="137" t="str">
        <f>'All Data FO'!J3</f>
        <v>Y</v>
      </c>
      <c r="G3" s="137" t="str">
        <f>'All Data FO'!AL3</f>
        <v>Y</v>
      </c>
      <c r="H3" s="137" t="str">
        <f>'All Data FO'!AM3</f>
        <v>N</v>
      </c>
      <c r="I3" s="137" t="str">
        <f>'All Data FO'!AN3</f>
        <v>N</v>
      </c>
      <c r="J3" s="137" t="str">
        <f>'All Data FO'!AO3</f>
        <v>N</v>
      </c>
      <c r="L3" s="137" t="str">
        <f>'All Data FO'!BR3</f>
        <v>Y</v>
      </c>
      <c r="M3" s="137" t="str">
        <f>'All Data FO'!BS3</f>
        <v>Y</v>
      </c>
      <c r="N3" s="137" t="str">
        <f>'All Data FO'!BT3</f>
        <v>N</v>
      </c>
      <c r="O3" s="137" t="str">
        <f>'All Data FO'!BU3</f>
        <v>N</v>
      </c>
      <c r="Q3" s="137" t="str">
        <f>'All Data FO'!BB3</f>
        <v>Y</v>
      </c>
      <c r="R3" s="137" t="str">
        <f>'All Data FO'!BC3</f>
        <v>Y</v>
      </c>
      <c r="S3" s="137" t="str">
        <f>'All Data FO'!BD3</f>
        <v>N</v>
      </c>
      <c r="T3" s="137" t="str">
        <f>'All Data FO'!BE3</f>
        <v>N</v>
      </c>
      <c r="V3" s="137" t="str">
        <f>'All Data FO'!CH3</f>
        <v>Y</v>
      </c>
      <c r="W3" s="137" t="str">
        <f>'All Data FO'!CI3</f>
        <v>N</v>
      </c>
      <c r="X3" s="137" t="str">
        <f>'All Data FO'!CJ3</f>
        <v>N</v>
      </c>
      <c r="Y3" s="137" t="str">
        <f>'All Data FO'!CK3</f>
        <v>N</v>
      </c>
      <c r="AA3" s="137" t="str">
        <f>'D Master'!AM3</f>
        <v>N</v>
      </c>
      <c r="AB3" s="137" t="str">
        <f>'D Master'!AN3</f>
        <v>N</v>
      </c>
      <c r="AC3" s="137" t="str">
        <f>'D Master'!AO3</f>
        <v>Y</v>
      </c>
      <c r="AD3" s="137" t="str">
        <f>'D Master'!AP3</f>
        <v>N</v>
      </c>
      <c r="AF3" s="138">
        <f>CA!AK3</f>
        <v>3.3149999999999951</v>
      </c>
      <c r="AG3" s="145">
        <f>'Master FO'!BV3</f>
        <v>51.957937691281487</v>
      </c>
      <c r="AH3" s="145">
        <f>'Master FO'!BZ3</f>
        <v>58.860205644279162</v>
      </c>
      <c r="AI3" s="137">
        <f>Cash!B3</f>
        <v>1227.0999999999999</v>
      </c>
      <c r="AJ3" s="137">
        <f>'All Data FO'!B3</f>
        <v>1226.7</v>
      </c>
      <c r="AK3" s="137">
        <f>'All Data FO'!W3</f>
        <v>1232.45</v>
      </c>
      <c r="AL3" s="137">
        <f>'All Data FO'!AB3</f>
        <v>1163.3</v>
      </c>
      <c r="AN3" s="137">
        <f>AJ3-AI3</f>
        <v>-0.39999999999986358</v>
      </c>
      <c r="AO3" s="137">
        <f>('All Data FO'!W3+'All Data FO'!AB3+'All Data FO'!B3)/3</f>
        <v>1207.4833333333333</v>
      </c>
      <c r="AQ3" s="137" t="str">
        <f>IF('All Data FO'!BM3&gt;MAX('All Data FO'!BN3:'All Data FO'!BQ3),"Yes","")</f>
        <v>Yes</v>
      </c>
      <c r="AR3" s="137" t="str">
        <f>IF('All Data FO'!AG3&gt;MAX('All Data FO'!AH3:'All Data FO'!AK3),"Yes","")</f>
        <v/>
      </c>
      <c r="AT3" s="137" t="str">
        <f>IF('All Data FO'!BM3&gt;(AVERAGE('All Data FO'!BN3:'All Data FO'!BQ3)*2),"Yes","")</f>
        <v/>
      </c>
      <c r="AU3" s="137" t="str">
        <f>IF('All Data FO'!AG3&gt;(AVERAGE('All Data FO'!AH3:'All Data FO'!AK3)*2),"Yes","")</f>
        <v/>
      </c>
      <c r="AW3" s="137" t="str">
        <f>IF('All Data FO'!B3&gt;MAX('All Data FO'!C3:'All Data FO'!F3),"Yes","")</f>
        <v>Yes</v>
      </c>
      <c r="AX3" s="137" t="str">
        <f>IF('All Data FO'!B3&lt;MIN('All Data FO'!C3:'All Data FO'!F3),"Yes","")</f>
        <v/>
      </c>
      <c r="AZ3" s="144" t="str">
        <f>IF('All Data FO'!B3&gt;MAX('All Data FO'!X3:'All Data FO'!AA3),"Yes","")</f>
        <v>Yes</v>
      </c>
      <c r="BA3" s="144" t="str">
        <f>IF('All Data FO'!B3&lt;MIN('All Data FO'!AC3:'All Data FO'!AF3),"Yes","")</f>
        <v/>
      </c>
      <c r="BB3" s="137" t="str">
        <f>IF(AND(Cash!C3&gt;Cash!AA3,Cash!B3&lt;(Cash!AA3+Cash!C3)/2,Cash!Z3&gt;Cash!C3,Cash!B3&gt;Cash!AA3),"Dark Cloud",IF(AND(Cash!C3&lt;Cash!AA3,Cash!B3&gt;(Cash!AA3+Cash!C3)/2,Cash!Z3&lt;Cash!C3,Cash!B3&lt;Cash!AA3),"Bullish Piercing",IF(AND(Cash!C3&lt;Cash!AA3,Cash!Z3&lt;Cash!C3,Cash!B3&gt;Cash!AA3),"Bullish Engulfing",IF(AND(Cash!C3&gt;Cash!AA3,Cash!Z3&gt;Cash!C3,Cash!B3&lt;Cash!AA3),"Bearish Engulfing",IF(AND(Cash!C3&gt;Cash!AA3,Cash!B3&lt;Cash!Z3,Cash!AG3&lt;Cash!C3,Cash!AN3&gt;Cash!AA3),"Bearish Harami",IF(AND(Cash!C3&lt;Cash!AA3,Cash!B3&gt;Cash!Z3,Cash!AG3&lt;Cash!AA3,Cash!AN3&gt;Cash!C3),"Bullish Harami"," "))))))</f>
        <v xml:space="preserve"> </v>
      </c>
      <c r="BC3" s="137" t="str">
        <f>IF(AND(Cash!D3&lt;Cash!AB3,Cash!AO3&lt;Cash!AP3,Cash!AO3&lt;Cash!AN3,Cash!B3&gt;Cash!AH3,Cash!B3&gt;Cash!AI3),"Bullish Reversal",IF(AND(Cash!D3&gt;Cash!AB3,Cash!AH3&gt;Cash!AI3,Cash!AH3&gt;Cash!AG3,Cash!B3&lt;Cash!AO3,Cash!CA3&lt;Cash!AP3),"Bearish Reversal"," "))</f>
        <v xml:space="preserve"> </v>
      </c>
      <c r="BE3" s="144" t="str">
        <f>IF(AND(Cash!D3&gt;Cash!X3,Cash!AC3&gt;Cash!T3,Cash!S3&gt;Cash!W3,Cash!AB3&gt;Cash!C3),"Bearish Squeeze"," ")</f>
        <v xml:space="preserve"> </v>
      </c>
      <c r="BF3" s="144" t="str">
        <f>IF(AND(Cash!T3&gt;Cash!X3,Cash!AC3&gt;Cash!D3,Cash!C3&gt;Cash!W3,Cash!AB3&gt;Cash!S3),"Bullish Squeeze"," ")</f>
        <v xml:space="preserve"> </v>
      </c>
      <c r="BG3" s="137" t="str">
        <f>IF(AND(Cash!AI3&lt;Cash!AH3,Cash!AP3&gt;Cash!AO3,Cash!AG3&lt;Cash!AH3,Cash!AN3&gt;Cash!AO3),"IN OUT IN"," ")</f>
        <v xml:space="preserve"> </v>
      </c>
      <c r="BH3" s="137" t="str">
        <f>IF(AND(Cash!AG3&lt;Cash!AH3,Cash!AN3&gt;Cash!AO3),"Inside Bar"," ")</f>
        <v xml:space="preserve"> </v>
      </c>
      <c r="BI3" s="137" t="str">
        <f>IF(AND(Cash!AI3&gt;Cash!AH3,Cash!AP3&lt;Cash!AO3,Cash!AH3&gt;Cash!AG3,Cash!AO3&lt;Cash!AN3),"Double INSIDE Bar"," ")</f>
        <v xml:space="preserve"> </v>
      </c>
      <c r="BK3" s="137" t="str">
        <f>IF(AND(CA!AM3&lt;MIN(CA!AN3:AP3),(Cash!AG3&lt;Cash!AH3),(Cash!AN3&gt;Cash!AO3)),"NR4"," ")</f>
        <v xml:space="preserve"> </v>
      </c>
      <c r="BL3" s="144" t="str">
        <f>IF(AND(CA!AM3&lt;MIN(CA!AN3:AS3),(Cash!AG3&lt;Cash!AH3),(Cash!AN3&gt;Cash!AO3)),"NR7"," ")</f>
        <v xml:space="preserve"> </v>
      </c>
      <c r="BM3" s="137">
        <f>Cash!AG3</f>
        <v>1240</v>
      </c>
      <c r="BN3" s="137">
        <f>Cash!AN3</f>
        <v>1161.5999999999999</v>
      </c>
      <c r="BP3" s="137">
        <f>MAX(Cash!AG3:AJ3)</f>
        <v>1240</v>
      </c>
      <c r="BQ3" s="137">
        <f>MIN(Cash!AN3:AQ3)</f>
        <v>1130</v>
      </c>
      <c r="BS3" s="144">
        <f>MAX(Cash!AG3:AM3)</f>
        <v>1240</v>
      </c>
      <c r="BT3" s="144">
        <f>MIN(Cash!AN3:AT3)</f>
        <v>1125</v>
      </c>
      <c r="BV3" s="137">
        <f>Cash!AN3-2*(Cash!AG3-'Final Master FO'!BY3)</f>
        <v>1100.7333333333331</v>
      </c>
      <c r="BW3" s="137">
        <f>BY3-(Cash!AG3-Cash!AN3)</f>
        <v>1131.1666666666665</v>
      </c>
      <c r="BX3" s="137">
        <f>(2*BY3)-Cash!AG3</f>
        <v>1179.1333333333332</v>
      </c>
      <c r="BY3" s="137">
        <f>(Cash!AG3+Cash!AN3+Cash!B3)/3</f>
        <v>1209.5666666666666</v>
      </c>
      <c r="BZ3" s="137">
        <f>(2*BY3)-Cash!AN3</f>
        <v>1257.5333333333333</v>
      </c>
      <c r="CA3" s="137">
        <f>BY3+(Cash!AG3-Cash!AN3)</f>
        <v>1287.9666666666667</v>
      </c>
      <c r="CB3" s="137">
        <f>Cash!AG3+2*('Final Master FO'!BY3-Cash!AN3)</f>
        <v>1335.9333333333334</v>
      </c>
      <c r="CD3" s="137">
        <f>CG3-(1*(Cash!AG3-Cash!AN3))</f>
        <v>1131.1666666666665</v>
      </c>
      <c r="CE3" s="137">
        <f>CG3-(0.618*(Cash!AG3-Cash!AN3))</f>
        <v>1161.1154666666666</v>
      </c>
      <c r="CF3" s="137">
        <f>CG3-(0.382*(Cash!AG3-Cash!AN3))</f>
        <v>1179.6178666666665</v>
      </c>
      <c r="CG3" s="137">
        <f>(Cash!AG3+Cash!AN3+Cash!B3)/3</f>
        <v>1209.5666666666666</v>
      </c>
      <c r="CH3" s="137">
        <f>CG3+(0.382*(Cash!AG3-Cash!AN3))</f>
        <v>1239.5154666666667</v>
      </c>
      <c r="CI3" s="137">
        <f>CG3+(0.618*(Cash!AG3-Cash!AN3))</f>
        <v>1258.0178666666666</v>
      </c>
      <c r="CJ3" s="137">
        <f>CG3+(1*(Cash!AG3-Cash!AN3))</f>
        <v>1287.9666666666667</v>
      </c>
      <c r="CL3" s="137" t="str">
        <f>A3</f>
        <v xml:space="preserve">ACC       </v>
      </c>
      <c r="CM3" s="137">
        <f>'All Data FO'!B3</f>
        <v>1226.7</v>
      </c>
      <c r="CN3" s="139">
        <f>'All Data FO'!K3</f>
        <v>3.584547181760612</v>
      </c>
      <c r="CO3" s="139">
        <f>'Master FO'!U3</f>
        <v>0.46020573903627504</v>
      </c>
      <c r="CP3" s="137">
        <f>'Master FO'!M3</f>
        <v>6800</v>
      </c>
      <c r="CR3" s="137" t="str">
        <f>IF(AND('All Data FO'!AG3&gt;'All Data FO'!AH3,'All Data FO'!B3&gt;'All Data FO'!C3),"LONG BUILDUP",IF(AND('All Data FO'!AG3&gt;'All Data FO'!AH3,'All Data FO'!B3&lt;'All Data FO'!C3),"SHORT BUILDUP",IF(AND('All Data FO'!AG3&lt;'All Data FO'!AH3,'All Data FO'!B3&gt;'All Data FO'!C3),"SHORT COVERING",IF(AND('All Data FO'!AG3&lt;'All Data FO'!AH3,'All Data FO'!B3&lt;'All Data FO'!C3),"LONG UNWINDING"," "))))</f>
        <v>LONG BUILDUP</v>
      </c>
      <c r="CT3" s="40" t="s">
        <v>377</v>
      </c>
      <c r="CU3" s="140">
        <f>COUNTIF(CR3:CR146,"LONG BUILDUP")</f>
        <v>9</v>
      </c>
      <c r="CV3" s="30"/>
      <c r="CW3" s="137" t="str">
        <f>'FOD (ALL)'!M3</f>
        <v>ACC</v>
      </c>
      <c r="CX3" s="137">
        <f>'All Data FO'!B3</f>
        <v>1226.7</v>
      </c>
      <c r="CY3" s="139">
        <f>'All Data FO'!K3</f>
        <v>3.584547181760612</v>
      </c>
      <c r="CZ3" s="139">
        <f>'All Data FO'!EJ3</f>
        <v>6.6877541798463627</v>
      </c>
      <c r="DA3" s="137">
        <f>'All Data FO'!EQ3</f>
        <v>103600</v>
      </c>
      <c r="DC3" s="137" t="str">
        <f>IF(AND(CY3&gt;0,CZ3&gt;0),"LONG BUILDUP",IF(AND(CY3&lt;0,CZ3&gt;0),"SHORT BUILDUP",IF(AND(CY3&gt;0,CZ3&lt;0),"SHORT COVERING",IF(AND(CY3&lt;0,CZ3&lt;0),"LONG UNWINDING",""))))</f>
        <v>LONG BUILDUP</v>
      </c>
      <c r="DE3" s="40" t="s">
        <v>377</v>
      </c>
      <c r="DF3" s="140">
        <f>COUNTIF(DC3:DC148,"LONG BUILDUP")</f>
        <v>38</v>
      </c>
    </row>
    <row r="4" spans="1:110" x14ac:dyDescent="0.3">
      <c r="A4" s="137" t="str">
        <f>FOD!B4</f>
        <v xml:space="preserve">ADANIENT  </v>
      </c>
      <c r="B4" s="137" t="str">
        <f>'All Data FO'!G4</f>
        <v>N</v>
      </c>
      <c r="C4" s="137" t="str">
        <f>'All Data FO'!H4</f>
        <v>N</v>
      </c>
      <c r="D4" s="137" t="str">
        <f>'All Data FO'!I4</f>
        <v>Y</v>
      </c>
      <c r="E4" s="137" t="str">
        <f>'All Data FO'!J4</f>
        <v>Y</v>
      </c>
      <c r="G4" s="137" t="str">
        <f>'All Data FO'!AL4</f>
        <v>N</v>
      </c>
      <c r="H4" s="137" t="str">
        <f>'All Data FO'!AM4</f>
        <v>N</v>
      </c>
      <c r="I4" s="137" t="str">
        <f>'All Data FO'!AN4</f>
        <v>N</v>
      </c>
      <c r="J4" s="137" t="str">
        <f>'All Data FO'!AO4</f>
        <v>Y</v>
      </c>
      <c r="L4" s="137" t="str">
        <f>'All Data FO'!BR4</f>
        <v>Y</v>
      </c>
      <c r="M4" s="137" t="str">
        <f>'All Data FO'!BS4</f>
        <v>N</v>
      </c>
      <c r="N4" s="137" t="str">
        <f>'All Data FO'!BT4</f>
        <v>N</v>
      </c>
      <c r="O4" s="137" t="str">
        <f>'All Data FO'!BU4</f>
        <v>Y</v>
      </c>
      <c r="Q4" s="137" t="str">
        <f>'All Data FO'!BB4</f>
        <v>Y</v>
      </c>
      <c r="R4" s="137" t="str">
        <f>'All Data FO'!BC4</f>
        <v>N</v>
      </c>
      <c r="S4" s="137" t="str">
        <f>'All Data FO'!BD4</f>
        <v>N</v>
      </c>
      <c r="T4" s="137" t="str">
        <f>'All Data FO'!BE4</f>
        <v>Y</v>
      </c>
      <c r="V4" s="137" t="str">
        <f>'All Data FO'!CH4</f>
        <v>Y</v>
      </c>
      <c r="W4" s="137" t="str">
        <f>'All Data FO'!CI4</f>
        <v>N</v>
      </c>
      <c r="X4" s="137" t="str">
        <f>'All Data FO'!CJ4</f>
        <v>N</v>
      </c>
      <c r="Y4" s="137" t="str">
        <f>'All Data FO'!CK4</f>
        <v>Y</v>
      </c>
      <c r="AA4" s="137" t="str">
        <f>'D Master'!AM4</f>
        <v>N</v>
      </c>
      <c r="AB4" s="137" t="str">
        <f>'D Master'!AN4</f>
        <v>Y</v>
      </c>
      <c r="AC4" s="137" t="str">
        <f>'D Master'!AO4</f>
        <v>N</v>
      </c>
      <c r="AD4" s="137" t="str">
        <f>'D Master'!AP4</f>
        <v>Y</v>
      </c>
      <c r="AF4" s="138">
        <f>CA!AK4</f>
        <v>3.44</v>
      </c>
      <c r="AG4" s="145">
        <f>'Master FO'!BV4</f>
        <v>149.52178533475026</v>
      </c>
      <c r="AH4" s="145">
        <f>'Master FO'!BZ4</f>
        <v>187.47667910447765</v>
      </c>
      <c r="AI4" s="137">
        <f>Cash!B4</f>
        <v>138.1</v>
      </c>
      <c r="AJ4" s="137">
        <f>'All Data FO'!B4</f>
        <v>137.55000000000001</v>
      </c>
      <c r="AK4" s="137">
        <f>'All Data FO'!W4</f>
        <v>141.19999999999999</v>
      </c>
      <c r="AL4" s="137">
        <f>'All Data FO'!AB4</f>
        <v>136.55000000000001</v>
      </c>
      <c r="AN4" s="137">
        <f t="shared" ref="AN4:AN67" si="0">AJ4-AI4</f>
        <v>-0.54999999999998295</v>
      </c>
      <c r="AO4" s="137">
        <f>('All Data FO'!W4+'All Data FO'!AB4+'All Data FO'!B4)/3</f>
        <v>138.43333333333334</v>
      </c>
      <c r="AQ4" s="137" t="str">
        <f>IF('All Data FO'!BM4&gt;MAX('All Data FO'!BN4:'All Data FO'!BQ4),"Yes","")</f>
        <v>Yes</v>
      </c>
      <c r="AR4" s="137" t="str">
        <f>IF('All Data FO'!AG4&gt;MAX('All Data FO'!AH4:'All Data FO'!AK4),"Yes","")</f>
        <v/>
      </c>
      <c r="AT4" s="137" t="str">
        <f>IF('All Data FO'!BM4&gt;(AVERAGE('All Data FO'!BN4:'All Data FO'!BQ4)*2),"Yes","")</f>
        <v>Yes</v>
      </c>
      <c r="AU4" s="137" t="str">
        <f>IF('All Data FO'!AG4&gt;(AVERAGE('All Data FO'!AH4:'All Data FO'!AK4)*2),"Yes","")</f>
        <v/>
      </c>
      <c r="AW4" s="137" t="str">
        <f>IF('All Data FO'!B4&gt;MAX('All Data FO'!C4:'All Data FO'!F4),"Yes","")</f>
        <v/>
      </c>
      <c r="AX4" s="137" t="str">
        <f>IF('All Data FO'!B4&lt;MIN('All Data FO'!C4:'All Data FO'!F4),"Yes","")</f>
        <v/>
      </c>
      <c r="AZ4" s="144" t="str">
        <f>IF('All Data FO'!B4&gt;MAX('All Data FO'!X4:'All Data FO'!AA4),"Yes","")</f>
        <v/>
      </c>
      <c r="BA4" s="144" t="str">
        <f>IF('All Data FO'!B4&lt;MIN('All Data FO'!AC4:'All Data FO'!AF4),"Yes","")</f>
        <v/>
      </c>
      <c r="BB4" s="137" t="str">
        <f>IF(AND(Cash!C4&gt;Cash!AA4,Cash!B4&lt;(Cash!AA4+Cash!C4)/2,Cash!Z4&gt;Cash!C4,Cash!B4&gt;Cash!AA4),"Dark Cloud",IF(AND(Cash!C4&lt;Cash!AA4,Cash!B4&gt;(Cash!AA4+Cash!C4)/2,Cash!Z4&lt;Cash!C4,Cash!B4&lt;Cash!AA4),"Bullish Piercing",IF(AND(Cash!C4&lt;Cash!AA4,Cash!Z4&lt;Cash!C4,Cash!B4&gt;Cash!AA4),"Bullish Engulfing",IF(AND(Cash!C4&gt;Cash!AA4,Cash!Z4&gt;Cash!C4,Cash!B4&lt;Cash!AA4),"Bearish Engulfing",IF(AND(Cash!C4&gt;Cash!AA4,Cash!B4&lt;Cash!Z4,Cash!AG4&lt;Cash!C4,Cash!AN4&gt;Cash!AA4),"Bearish Harami",IF(AND(Cash!C4&lt;Cash!AA4,Cash!B4&gt;Cash!Z4,Cash!AG4&lt;Cash!AA4,Cash!AN4&gt;Cash!C4),"Bullish Harami"," "))))))</f>
        <v xml:space="preserve"> </v>
      </c>
      <c r="BC4" s="137" t="str">
        <f>IF(AND(Cash!D4&lt;Cash!AB4,Cash!AO4&lt;Cash!AP4,Cash!AO4&lt;Cash!AN4,Cash!B4&gt;Cash!AH4,Cash!B4&gt;Cash!AI4),"Bullish Reversal",IF(AND(Cash!D4&gt;Cash!AB4,Cash!AH4&gt;Cash!AI4,Cash!AH4&gt;Cash!AG4,Cash!B4&lt;Cash!AO4,Cash!CA4&lt;Cash!AP4),"Bearish Reversal"," "))</f>
        <v xml:space="preserve"> </v>
      </c>
      <c r="BE4" s="144" t="str">
        <f>IF(AND(Cash!D4&gt;Cash!X4,Cash!AC4&gt;Cash!T4,Cash!S4&gt;Cash!W4,Cash!AB4&gt;Cash!C4),"Bearish Squeeze"," ")</f>
        <v xml:space="preserve"> </v>
      </c>
      <c r="BF4" s="144" t="str">
        <f>IF(AND(Cash!T4&gt;Cash!X4,Cash!AC4&gt;Cash!D4,Cash!C4&gt;Cash!W4,Cash!AB4&gt;Cash!S4),"Bullish Squeeze"," ")</f>
        <v xml:space="preserve"> </v>
      </c>
      <c r="BG4" s="137" t="str">
        <f>IF(AND(Cash!AI4&lt;Cash!AH4,Cash!AP4&gt;Cash!AO4,Cash!AG4&lt;Cash!AH4,Cash!AN4&gt;Cash!AO4),"IN OUT IN"," ")</f>
        <v xml:space="preserve"> </v>
      </c>
      <c r="BH4" s="137" t="str">
        <f>IF(AND(Cash!AG4&lt;Cash!AH4,Cash!AN4&gt;Cash!AO4),"Inside Bar"," ")</f>
        <v xml:space="preserve"> </v>
      </c>
      <c r="BI4" s="137" t="str">
        <f>IF(AND(Cash!AI4&gt;Cash!AH4,Cash!AP4&lt;Cash!AO4,Cash!AH4&gt;Cash!AG4,Cash!AO4&lt;Cash!AN4),"Double INSIDE Bar"," ")</f>
        <v xml:space="preserve"> </v>
      </c>
      <c r="BK4" s="137" t="str">
        <f>IF(AND(CA!AM4&lt;MIN(CA!AN4:AP4),(Cash!AG4&lt;Cash!AH4),(Cash!AN4&gt;Cash!AO4)),"NR4"," ")</f>
        <v xml:space="preserve"> </v>
      </c>
      <c r="BL4" s="144" t="str">
        <f>IF(AND(CA!AM4&lt;MIN(CA!AN4:AS4),(Cash!AG4&lt;Cash!AH4),(Cash!AN4&gt;Cash!AO4)),"NR7"," ")</f>
        <v xml:space="preserve"> </v>
      </c>
      <c r="BM4" s="137">
        <f>Cash!AG4</f>
        <v>141.19999999999999</v>
      </c>
      <c r="BN4" s="137">
        <f>Cash!AN4</f>
        <v>136.6</v>
      </c>
      <c r="BP4" s="137">
        <f>MAX(Cash!AG4:AJ4)</f>
        <v>145.9</v>
      </c>
      <c r="BQ4" s="137">
        <f>MIN(Cash!AN4:AQ4)</f>
        <v>134.44999999999999</v>
      </c>
      <c r="BS4" s="144">
        <f>MAX(Cash!AG4:AM4)</f>
        <v>146.4</v>
      </c>
      <c r="BT4" s="144">
        <f>MIN(Cash!AN4:AT4)</f>
        <v>134.35</v>
      </c>
      <c r="BV4" s="137">
        <f>Cash!AN4-2*(Cash!AG4-'Final Master FO'!BY4)</f>
        <v>131.46666666666667</v>
      </c>
      <c r="BW4" s="137">
        <f>BY4-(Cash!AG4-Cash!AN4)</f>
        <v>134.03333333333333</v>
      </c>
      <c r="BX4" s="137">
        <f>(2*BY4)-Cash!AG4</f>
        <v>136.06666666666666</v>
      </c>
      <c r="BY4" s="137">
        <f>(Cash!AG4+Cash!AN4+Cash!B4)/3</f>
        <v>138.63333333333333</v>
      </c>
      <c r="BZ4" s="137">
        <f>(2*BY4)-Cash!AN4</f>
        <v>140.66666666666666</v>
      </c>
      <c r="CA4" s="137">
        <f>BY4+(Cash!AG4-Cash!AN4)</f>
        <v>143.23333333333332</v>
      </c>
      <c r="CB4" s="137">
        <f>Cash!AG4+2*('Final Master FO'!BY4-Cash!AN4)</f>
        <v>145.26666666666665</v>
      </c>
      <c r="CD4" s="137">
        <f>CG4-(1*(Cash!AG4-Cash!AN4))</f>
        <v>134.03333333333333</v>
      </c>
      <c r="CE4" s="137">
        <f>CG4-(0.618*(Cash!AG4-Cash!AN4))</f>
        <v>135.79053333333334</v>
      </c>
      <c r="CF4" s="137">
        <f>CG4-(0.382*(Cash!AG4-Cash!AN4))</f>
        <v>136.87613333333331</v>
      </c>
      <c r="CG4" s="137">
        <f>(Cash!AG4+Cash!AN4+Cash!B4)/3</f>
        <v>138.63333333333333</v>
      </c>
      <c r="CH4" s="137">
        <f>CG4+(0.382*(Cash!AG4-Cash!AN4))</f>
        <v>140.39053333333334</v>
      </c>
      <c r="CI4" s="137">
        <f>CG4+(0.618*(Cash!AG4-Cash!AN4))</f>
        <v>141.47613333333331</v>
      </c>
      <c r="CJ4" s="137">
        <f>CG4+(1*(Cash!AG4-Cash!AN4))</f>
        <v>143.23333333333332</v>
      </c>
      <c r="CL4" s="137" t="str">
        <f t="shared" ref="CL4:CL67" si="1">A4</f>
        <v xml:space="preserve">ADANIENT  </v>
      </c>
      <c r="CM4" s="137">
        <f>'All Data FO'!B4</f>
        <v>137.55000000000001</v>
      </c>
      <c r="CN4" s="139">
        <f>'All Data FO'!K4</f>
        <v>-0.68592057761732028</v>
      </c>
      <c r="CO4" s="139">
        <f>'Master FO'!U4</f>
        <v>-58.154602323503127</v>
      </c>
      <c r="CP4" s="137">
        <f>'Master FO'!M4</f>
        <v>-10412000</v>
      </c>
      <c r="CR4" s="137" t="str">
        <f>IF(AND('All Data FO'!AG4&gt;'All Data FO'!AH4,'All Data FO'!B4&gt;'All Data FO'!C4),"LONG BUILDUP",IF(AND('All Data FO'!AG4&gt;'All Data FO'!AH4,'All Data FO'!B4&lt;'All Data FO'!C4),"SHORT BUILDUP",IF(AND('All Data FO'!AG4&lt;'All Data FO'!AH4,'All Data FO'!B4&gt;'All Data FO'!C4),"SHORT COVERING",IF(AND('All Data FO'!AG4&lt;'All Data FO'!AH4,'All Data FO'!B4&lt;'All Data FO'!C4),"LONG UNWINDING"," "))))</f>
        <v>LONG UNWINDING</v>
      </c>
      <c r="CT4" s="40" t="s">
        <v>378</v>
      </c>
      <c r="CU4" s="141">
        <f>COUNTIF(CR3:CR146,"SHORT BUILDUP")</f>
        <v>16</v>
      </c>
      <c r="CV4" s="30"/>
      <c r="CW4" s="137" t="str">
        <f>'FOD (ALL)'!M4</f>
        <v>ADANIENT</v>
      </c>
      <c r="CX4" s="137">
        <f>'All Data FO'!B4</f>
        <v>137.55000000000001</v>
      </c>
      <c r="CY4" s="139">
        <f>'All Data FO'!K4</f>
        <v>-0.68592057761732028</v>
      </c>
      <c r="CZ4" s="139">
        <f>'All Data FO'!EJ4</f>
        <v>8.767471410419315</v>
      </c>
      <c r="DA4" s="137">
        <f>'All Data FO'!EQ4</f>
        <v>1656000</v>
      </c>
      <c r="DC4" s="137" t="str">
        <f t="shared" ref="DC4:DC67" si="2">IF(AND(CY4&gt;0,CZ4&gt;0),"LONG BUILDUP",IF(AND(CY4&lt;0,CZ4&gt;0),"SHORT BUILDUP",IF(AND(CY4&gt;0,CZ4&lt;0),"SHORT COVERING",IF(AND(CY4&lt;0,CZ4&lt;0),"LONG UNWINDING",""))))</f>
        <v>SHORT BUILDUP</v>
      </c>
      <c r="DE4" s="40" t="s">
        <v>378</v>
      </c>
      <c r="DF4" s="142">
        <f>COUNTIF(DC3:DC148,"SHORT BUILDUP")</f>
        <v>79</v>
      </c>
    </row>
    <row r="5" spans="1:110" x14ac:dyDescent="0.3">
      <c r="A5" s="137" t="str">
        <f>FOD!B5</f>
        <v>ADANIPORTS</v>
      </c>
      <c r="B5" s="137" t="str">
        <f>'All Data FO'!G5</f>
        <v>N</v>
      </c>
      <c r="C5" s="137" t="str">
        <f>'All Data FO'!H5</f>
        <v>N</v>
      </c>
      <c r="D5" s="137" t="str">
        <f>'All Data FO'!I5</f>
        <v>Y</v>
      </c>
      <c r="E5" s="137" t="str">
        <f>'All Data FO'!J5</f>
        <v>Y</v>
      </c>
      <c r="G5" s="137" t="str">
        <f>'All Data FO'!AL5</f>
        <v>N</v>
      </c>
      <c r="H5" s="137" t="str">
        <f>'All Data FO'!AM5</f>
        <v>N</v>
      </c>
      <c r="I5" s="137" t="str">
        <f>'All Data FO'!AN5</f>
        <v>N</v>
      </c>
      <c r="J5" s="137" t="str">
        <f>'All Data FO'!AO5</f>
        <v>Y</v>
      </c>
      <c r="L5" s="137" t="str">
        <f>'All Data FO'!BR5</f>
        <v>Y</v>
      </c>
      <c r="M5" s="137" t="str">
        <f>'All Data FO'!BS5</f>
        <v>N</v>
      </c>
      <c r="N5" s="137" t="str">
        <f>'All Data FO'!BT5</f>
        <v>N</v>
      </c>
      <c r="O5" s="137" t="str">
        <f>'All Data FO'!BU5</f>
        <v>Y</v>
      </c>
      <c r="Q5" s="137" t="str">
        <f>'All Data FO'!BB5</f>
        <v>Y</v>
      </c>
      <c r="R5" s="137" t="str">
        <f>'All Data FO'!BC5</f>
        <v>N</v>
      </c>
      <c r="S5" s="137" t="str">
        <f>'All Data FO'!BD5</f>
        <v>N</v>
      </c>
      <c r="T5" s="137" t="str">
        <f>'All Data FO'!BE5</f>
        <v>Y</v>
      </c>
      <c r="V5" s="137" t="str">
        <f>'All Data FO'!CH5</f>
        <v>Y</v>
      </c>
      <c r="W5" s="137" t="str">
        <f>'All Data FO'!CI5</f>
        <v>N</v>
      </c>
      <c r="X5" s="137" t="str">
        <f>'All Data FO'!CJ5</f>
        <v>N</v>
      </c>
      <c r="Y5" s="137" t="str">
        <f>'All Data FO'!CK5</f>
        <v>Y</v>
      </c>
      <c r="AA5" s="137" t="str">
        <f>'D Master'!AM5</f>
        <v>N</v>
      </c>
      <c r="AB5" s="137" t="str">
        <f>'D Master'!AN5</f>
        <v>Y</v>
      </c>
      <c r="AC5" s="137" t="str">
        <f>'D Master'!AO5</f>
        <v>Y</v>
      </c>
      <c r="AD5" s="137" t="str">
        <f>'D Master'!AP5</f>
        <v>Y</v>
      </c>
      <c r="AF5" s="138">
        <f>CA!AK5</f>
        <v>4.0999999999999979</v>
      </c>
      <c r="AG5" s="145">
        <f>'Master FO'!BV5</f>
        <v>93.084837240681395</v>
      </c>
      <c r="AH5" s="145">
        <f>'Master FO'!BZ5</f>
        <v>78.862578987570302</v>
      </c>
      <c r="AI5" s="137">
        <f>Cash!B5</f>
        <v>310.60000000000002</v>
      </c>
      <c r="AJ5" s="137">
        <f>'All Data FO'!B5</f>
        <v>310.39999999999998</v>
      </c>
      <c r="AK5" s="137">
        <f>'All Data FO'!W5</f>
        <v>313.5</v>
      </c>
      <c r="AL5" s="137">
        <f>'All Data FO'!AB5</f>
        <v>306.60000000000002</v>
      </c>
      <c r="AN5" s="137">
        <f t="shared" si="0"/>
        <v>-0.20000000000004547</v>
      </c>
      <c r="AO5" s="137">
        <f>('All Data FO'!W5+'All Data FO'!AB5+'All Data FO'!B5)/3</f>
        <v>310.16666666666669</v>
      </c>
      <c r="AQ5" s="137" t="str">
        <f>IF('All Data FO'!BM5&gt;MAX('All Data FO'!BN5:'All Data FO'!BQ5),"Yes","")</f>
        <v>Yes</v>
      </c>
      <c r="AR5" s="137" t="str">
        <f>IF('All Data FO'!AG5&gt;MAX('All Data FO'!AH5:'All Data FO'!AK5),"Yes","")</f>
        <v/>
      </c>
      <c r="AT5" s="137" t="str">
        <f>IF('All Data FO'!BM5&gt;(AVERAGE('All Data FO'!BN5:'All Data FO'!BQ5)*2),"Yes","")</f>
        <v/>
      </c>
      <c r="AU5" s="137" t="str">
        <f>IF('All Data FO'!AG5&gt;(AVERAGE('All Data FO'!AH5:'All Data FO'!AK5)*2),"Yes","")</f>
        <v/>
      </c>
      <c r="AW5" s="137" t="str">
        <f>IF('All Data FO'!B5&gt;MAX('All Data FO'!C5:'All Data FO'!F5),"Yes","")</f>
        <v/>
      </c>
      <c r="AX5" s="137" t="str">
        <f>IF('All Data FO'!B5&lt;MIN('All Data FO'!C5:'All Data FO'!F5),"Yes","")</f>
        <v/>
      </c>
      <c r="AZ5" s="144" t="str">
        <f>IF('All Data FO'!B5&gt;MAX('All Data FO'!X5:'All Data FO'!AA5),"Yes","")</f>
        <v/>
      </c>
      <c r="BA5" s="144" t="str">
        <f>IF('All Data FO'!B5&lt;MIN('All Data FO'!AC5:'All Data FO'!AF5),"Yes","")</f>
        <v/>
      </c>
      <c r="BB5" s="137" t="str">
        <f>IF(AND(Cash!C5&gt;Cash!AA5,Cash!B5&lt;(Cash!AA5+Cash!C5)/2,Cash!Z5&gt;Cash!C5,Cash!B5&gt;Cash!AA5),"Dark Cloud",IF(AND(Cash!C5&lt;Cash!AA5,Cash!B5&gt;(Cash!AA5+Cash!C5)/2,Cash!Z5&lt;Cash!C5,Cash!B5&lt;Cash!AA5),"Bullish Piercing",IF(AND(Cash!C5&lt;Cash!AA5,Cash!Z5&lt;Cash!C5,Cash!B5&gt;Cash!AA5),"Bullish Engulfing",IF(AND(Cash!C5&gt;Cash!AA5,Cash!Z5&gt;Cash!C5,Cash!B5&lt;Cash!AA5),"Bearish Engulfing",IF(AND(Cash!C5&gt;Cash!AA5,Cash!B5&lt;Cash!Z5,Cash!AG5&lt;Cash!C5,Cash!AN5&gt;Cash!AA5),"Bearish Harami",IF(AND(Cash!C5&lt;Cash!AA5,Cash!B5&gt;Cash!Z5,Cash!AG5&lt;Cash!AA5,Cash!AN5&gt;Cash!C5),"Bullish Harami"," "))))))</f>
        <v xml:space="preserve"> </v>
      </c>
      <c r="BC5" s="137" t="str">
        <f>IF(AND(Cash!D5&lt;Cash!AB5,Cash!AO5&lt;Cash!AP5,Cash!AO5&lt;Cash!AN5,Cash!B5&gt;Cash!AH5,Cash!B5&gt;Cash!AI5),"Bullish Reversal",IF(AND(Cash!D5&gt;Cash!AB5,Cash!AH5&gt;Cash!AI5,Cash!AH5&gt;Cash!AG5,Cash!B5&lt;Cash!AO5,Cash!CA5&lt;Cash!AP5),"Bearish Reversal"," "))</f>
        <v xml:space="preserve"> </v>
      </c>
      <c r="BE5" s="144" t="str">
        <f>IF(AND(Cash!D5&gt;Cash!X5,Cash!AC5&gt;Cash!T5,Cash!S5&gt;Cash!W5,Cash!AB5&gt;Cash!C5),"Bearish Squeeze"," ")</f>
        <v xml:space="preserve"> </v>
      </c>
      <c r="BF5" s="144" t="str">
        <f>IF(AND(Cash!T5&gt;Cash!X5,Cash!AC5&gt;Cash!D5,Cash!C5&gt;Cash!W5,Cash!AB5&gt;Cash!S5),"Bullish Squeeze"," ")</f>
        <v xml:space="preserve"> </v>
      </c>
      <c r="BG5" s="137" t="str">
        <f>IF(AND(Cash!AI5&lt;Cash!AH5,Cash!AP5&gt;Cash!AO5,Cash!AG5&lt;Cash!AH5,Cash!AN5&gt;Cash!AO5),"IN OUT IN"," ")</f>
        <v xml:space="preserve"> </v>
      </c>
      <c r="BH5" s="137" t="str">
        <f>IF(AND(Cash!AG5&lt;Cash!AH5,Cash!AN5&gt;Cash!AO5),"Inside Bar"," ")</f>
        <v xml:space="preserve"> </v>
      </c>
      <c r="BI5" s="137" t="str">
        <f>IF(AND(Cash!AI5&gt;Cash!AH5,Cash!AP5&lt;Cash!AO5,Cash!AH5&gt;Cash!AG5,Cash!AO5&lt;Cash!AN5),"Double INSIDE Bar"," ")</f>
        <v xml:space="preserve"> </v>
      </c>
      <c r="BK5" s="137" t="str">
        <f>IF(AND(CA!AM5&lt;MIN(CA!AN5:AP5),(Cash!AG5&lt;Cash!AH5),(Cash!AN5&gt;Cash!AO5)),"NR4"," ")</f>
        <v xml:space="preserve"> </v>
      </c>
      <c r="BL5" s="144" t="str">
        <f>IF(AND(CA!AM5&lt;MIN(CA!AN5:AS5),(Cash!AG5&lt;Cash!AH5),(Cash!AN5&gt;Cash!AO5)),"NR7"," ")</f>
        <v xml:space="preserve"> </v>
      </c>
      <c r="BM5" s="137">
        <f>Cash!AG5</f>
        <v>315</v>
      </c>
      <c r="BN5" s="137">
        <f>Cash!AN5</f>
        <v>306.55</v>
      </c>
      <c r="BP5" s="137">
        <f>MAX(Cash!AG5:AJ5)</f>
        <v>324.8</v>
      </c>
      <c r="BQ5" s="137">
        <f>MIN(Cash!AN5:AQ5)</f>
        <v>297.35000000000002</v>
      </c>
      <c r="BS5" s="144">
        <f>MAX(Cash!AG5:AM5)</f>
        <v>324.8</v>
      </c>
      <c r="BT5" s="144">
        <f>MIN(Cash!AN5:AT5)</f>
        <v>291.35000000000002</v>
      </c>
      <c r="BV5" s="137">
        <f>Cash!AN5-2*(Cash!AG5-'Final Master FO'!BY5)</f>
        <v>297.98333333333329</v>
      </c>
      <c r="BW5" s="137">
        <f>BY5-(Cash!AG5-Cash!AN5)</f>
        <v>302.26666666666665</v>
      </c>
      <c r="BX5" s="137">
        <f>(2*BY5)-Cash!AG5</f>
        <v>306.43333333333328</v>
      </c>
      <c r="BY5" s="137">
        <f>(Cash!AG5+Cash!AN5+Cash!B5)/3</f>
        <v>310.71666666666664</v>
      </c>
      <c r="BZ5" s="137">
        <f>(2*BY5)-Cash!AN5</f>
        <v>314.88333333333327</v>
      </c>
      <c r="CA5" s="137">
        <f>BY5+(Cash!AG5-Cash!AN5)</f>
        <v>319.16666666666663</v>
      </c>
      <c r="CB5" s="137">
        <f>Cash!AG5+2*('Final Master FO'!BY5-Cash!AN5)</f>
        <v>323.33333333333326</v>
      </c>
      <c r="CD5" s="137">
        <f>CG5-(1*(Cash!AG5-Cash!AN5))</f>
        <v>302.26666666666665</v>
      </c>
      <c r="CE5" s="137">
        <f>CG5-(0.618*(Cash!AG5-Cash!AN5))</f>
        <v>305.49456666666663</v>
      </c>
      <c r="CF5" s="137">
        <f>CG5-(0.382*(Cash!AG5-Cash!AN5))</f>
        <v>307.48876666666666</v>
      </c>
      <c r="CG5" s="137">
        <f>(Cash!AG5+Cash!AN5+Cash!B5)/3</f>
        <v>310.71666666666664</v>
      </c>
      <c r="CH5" s="137">
        <f>CG5+(0.382*(Cash!AG5-Cash!AN5))</f>
        <v>313.94456666666662</v>
      </c>
      <c r="CI5" s="137">
        <f>CG5+(0.618*(Cash!AG5-Cash!AN5))</f>
        <v>315.93876666666665</v>
      </c>
      <c r="CJ5" s="137">
        <f>CG5+(1*(Cash!AG5-Cash!AN5))</f>
        <v>319.16666666666663</v>
      </c>
      <c r="CL5" s="137" t="str">
        <f t="shared" si="1"/>
        <v>ADANIPORTS</v>
      </c>
      <c r="CM5" s="137">
        <f>'All Data FO'!B5</f>
        <v>310.39999999999998</v>
      </c>
      <c r="CN5" s="139">
        <f>'All Data FO'!K5</f>
        <v>-1.9118344130194378</v>
      </c>
      <c r="CO5" s="139">
        <f>'Master FO'!U5</f>
        <v>-33.068061239957558</v>
      </c>
      <c r="CP5" s="137">
        <f>'Master FO'!M5</f>
        <v>-10907500</v>
      </c>
      <c r="CR5" s="137" t="str">
        <f>IF(AND('All Data FO'!AG5&gt;'All Data FO'!AH5,'All Data FO'!B5&gt;'All Data FO'!C5),"LONG BUILDUP",IF(AND('All Data FO'!AG5&gt;'All Data FO'!AH5,'All Data FO'!B5&lt;'All Data FO'!C5),"SHORT BUILDUP",IF(AND('All Data FO'!AG5&lt;'All Data FO'!AH5,'All Data FO'!B5&gt;'All Data FO'!C5),"SHORT COVERING",IF(AND('All Data FO'!AG5&lt;'All Data FO'!AH5,'All Data FO'!B5&lt;'All Data FO'!C5),"LONG UNWINDING"," "))))</f>
        <v>LONG UNWINDING</v>
      </c>
      <c r="CT5" s="41"/>
      <c r="CU5" s="2"/>
      <c r="CV5" s="30"/>
      <c r="CW5" s="137" t="str">
        <f>'FOD (ALL)'!M5</f>
        <v>ADANIPORTS</v>
      </c>
      <c r="CX5" s="137">
        <f>'All Data FO'!B5</f>
        <v>310.39999999999998</v>
      </c>
      <c r="CY5" s="139">
        <f>'All Data FO'!K5</f>
        <v>-1.9118344130194378</v>
      </c>
      <c r="CZ5" s="139">
        <f>'All Data FO'!EJ5</f>
        <v>1.6651443827724304</v>
      </c>
      <c r="DA5" s="137">
        <f>'All Data FO'!EQ5</f>
        <v>592500</v>
      </c>
      <c r="DC5" s="137" t="str">
        <f t="shared" si="2"/>
        <v>SHORT BUILDUP</v>
      </c>
      <c r="DE5" s="41"/>
      <c r="DF5" s="2"/>
    </row>
    <row r="6" spans="1:110" x14ac:dyDescent="0.3">
      <c r="A6" s="137" t="str">
        <f>FOD!B6</f>
        <v>ADANIPOWER</v>
      </c>
      <c r="B6" s="137" t="str">
        <f>'All Data FO'!G6</f>
        <v>N</v>
      </c>
      <c r="C6" s="137" t="str">
        <f>'All Data FO'!H6</f>
        <v>N</v>
      </c>
      <c r="D6" s="137" t="str">
        <f>'All Data FO'!I6</f>
        <v>N</v>
      </c>
      <c r="E6" s="137" t="str">
        <f>'All Data FO'!J6</f>
        <v>Y</v>
      </c>
      <c r="G6" s="137" t="str">
        <f>'All Data FO'!AL6</f>
        <v>N</v>
      </c>
      <c r="H6" s="137" t="str">
        <f>'All Data FO'!AM6</f>
        <v>N</v>
      </c>
      <c r="I6" s="137" t="str">
        <f>'All Data FO'!AN6</f>
        <v>N</v>
      </c>
      <c r="J6" s="137" t="str">
        <f>'All Data FO'!AO6</f>
        <v>Y</v>
      </c>
      <c r="L6" s="137" t="str">
        <f>'All Data FO'!BR6</f>
        <v>N</v>
      </c>
      <c r="M6" s="137" t="str">
        <f>'All Data FO'!BS6</f>
        <v>N</v>
      </c>
      <c r="N6" s="137" t="str">
        <f>'All Data FO'!BT6</f>
        <v>N</v>
      </c>
      <c r="O6" s="137" t="str">
        <f>'All Data FO'!BU6</f>
        <v>Y</v>
      </c>
      <c r="Q6" s="137" t="str">
        <f>'All Data FO'!BB6</f>
        <v>N</v>
      </c>
      <c r="R6" s="137" t="str">
        <f>'All Data FO'!BC6</f>
        <v>N</v>
      </c>
      <c r="S6" s="137" t="str">
        <f>'All Data FO'!BD6</f>
        <v>N</v>
      </c>
      <c r="T6" s="137" t="str">
        <f>'All Data FO'!BE6</f>
        <v>Y</v>
      </c>
      <c r="V6" s="137" t="str">
        <f>'All Data FO'!CH6</f>
        <v>N</v>
      </c>
      <c r="W6" s="137" t="str">
        <f>'All Data FO'!CI6</f>
        <v>N</v>
      </c>
      <c r="X6" s="137" t="str">
        <f>'All Data FO'!CJ6</f>
        <v>N</v>
      </c>
      <c r="Y6" s="137" t="str">
        <f>'All Data FO'!CK6</f>
        <v>Y</v>
      </c>
      <c r="AA6" s="137" t="str">
        <f>'D Master'!AM6</f>
        <v>N</v>
      </c>
      <c r="AB6" s="137" t="str">
        <f>'D Master'!AN6</f>
        <v>Y</v>
      </c>
      <c r="AC6" s="137" t="str">
        <f>'D Master'!AO6</f>
        <v>N</v>
      </c>
      <c r="AD6" s="137" t="str">
        <f>'D Master'!AP6</f>
        <v>N</v>
      </c>
      <c r="AF6" s="138">
        <f>CA!AK6</f>
        <v>5.2275</v>
      </c>
      <c r="AG6" s="145">
        <f>'Master FO'!BV6</f>
        <v>-63.721995926680243</v>
      </c>
      <c r="AH6" s="145">
        <f>'Master FO'!BZ6</f>
        <v>-70.100713386487627</v>
      </c>
      <c r="AI6" s="137">
        <f>Cash!B6</f>
        <v>33</v>
      </c>
      <c r="AJ6" s="137">
        <f>'All Data FO'!B6</f>
        <v>32.85</v>
      </c>
      <c r="AK6" s="137">
        <f>'All Data FO'!W6</f>
        <v>34.4</v>
      </c>
      <c r="AL6" s="137">
        <f>'All Data FO'!AB6</f>
        <v>32.700000000000003</v>
      </c>
      <c r="AN6" s="137">
        <f t="shared" si="0"/>
        <v>-0.14999999999999858</v>
      </c>
      <c r="AO6" s="137">
        <f>('All Data FO'!W6+'All Data FO'!AB6+'All Data FO'!B6)/3</f>
        <v>33.316666666666663</v>
      </c>
      <c r="AQ6" s="137" t="str">
        <f>IF('All Data FO'!BM6&gt;MAX('All Data FO'!BN6:'All Data FO'!BQ6),"Yes","")</f>
        <v/>
      </c>
      <c r="AR6" s="137" t="str">
        <f>IF('All Data FO'!AG6&gt;MAX('All Data FO'!AH6:'All Data FO'!AK6),"Yes","")</f>
        <v/>
      </c>
      <c r="AT6" s="137" t="str">
        <f>IF('All Data FO'!BM6&gt;(AVERAGE('All Data FO'!BN6:'All Data FO'!BQ6)*2),"Yes","")</f>
        <v/>
      </c>
      <c r="AU6" s="137" t="str">
        <f>IF('All Data FO'!AG6&gt;(AVERAGE('All Data FO'!AH6:'All Data FO'!AK6)*2),"Yes","")</f>
        <v/>
      </c>
      <c r="AW6" s="137" t="str">
        <f>IF('All Data FO'!B6&gt;MAX('All Data FO'!C6:'All Data FO'!F6),"Yes","")</f>
        <v/>
      </c>
      <c r="AX6" s="137" t="str">
        <f>IF('All Data FO'!B6&lt;MIN('All Data FO'!C6:'All Data FO'!F6),"Yes","")</f>
        <v/>
      </c>
      <c r="AZ6" s="144" t="str">
        <f>IF('All Data FO'!B6&gt;MAX('All Data FO'!X6:'All Data FO'!AA6),"Yes","")</f>
        <v/>
      </c>
      <c r="BA6" s="144" t="str">
        <f>IF('All Data FO'!B6&lt;MIN('All Data FO'!AC6:'All Data FO'!AF6),"Yes","")</f>
        <v/>
      </c>
      <c r="BB6" s="137" t="str">
        <f>IF(AND(Cash!C6&gt;Cash!AA6,Cash!B6&lt;(Cash!AA6+Cash!C6)/2,Cash!Z6&gt;Cash!C6,Cash!B6&gt;Cash!AA6),"Dark Cloud",IF(AND(Cash!C6&lt;Cash!AA6,Cash!B6&gt;(Cash!AA6+Cash!C6)/2,Cash!Z6&lt;Cash!C6,Cash!B6&lt;Cash!AA6),"Bullish Piercing",IF(AND(Cash!C6&lt;Cash!AA6,Cash!Z6&lt;Cash!C6,Cash!B6&gt;Cash!AA6),"Bullish Engulfing",IF(AND(Cash!C6&gt;Cash!AA6,Cash!Z6&gt;Cash!C6,Cash!B6&lt;Cash!AA6),"Bearish Engulfing",IF(AND(Cash!C6&gt;Cash!AA6,Cash!B6&lt;Cash!Z6,Cash!AG6&lt;Cash!C6,Cash!AN6&gt;Cash!AA6),"Bearish Harami",IF(AND(Cash!C6&lt;Cash!AA6,Cash!B6&gt;Cash!Z6,Cash!AG6&lt;Cash!AA6,Cash!AN6&gt;Cash!C6),"Bullish Harami"," "))))))</f>
        <v xml:space="preserve"> </v>
      </c>
      <c r="BC6" s="137" t="str">
        <f>IF(AND(Cash!D6&lt;Cash!AB6,Cash!AO6&lt;Cash!AP6,Cash!AO6&lt;Cash!AN6,Cash!B6&gt;Cash!AH6,Cash!B6&gt;Cash!AI6),"Bullish Reversal",IF(AND(Cash!D6&gt;Cash!AB6,Cash!AH6&gt;Cash!AI6,Cash!AH6&gt;Cash!AG6,Cash!B6&lt;Cash!AO6,Cash!CA6&lt;Cash!AP6),"Bearish Reversal"," "))</f>
        <v xml:space="preserve"> </v>
      </c>
      <c r="BE6" s="144" t="str">
        <f>IF(AND(Cash!D6&gt;Cash!X6,Cash!AC6&gt;Cash!T6,Cash!S6&gt;Cash!W6,Cash!AB6&gt;Cash!C6),"Bearish Squeeze"," ")</f>
        <v xml:space="preserve"> </v>
      </c>
      <c r="BF6" s="144" t="str">
        <f>IF(AND(Cash!T6&gt;Cash!X6,Cash!AC6&gt;Cash!D6,Cash!C6&gt;Cash!W6,Cash!AB6&gt;Cash!S6),"Bullish Squeeze"," ")</f>
        <v xml:space="preserve"> </v>
      </c>
      <c r="BG6" s="137" t="str">
        <f>IF(AND(Cash!AI6&lt;Cash!AH6,Cash!AP6&gt;Cash!AO6,Cash!AG6&lt;Cash!AH6,Cash!AN6&gt;Cash!AO6),"IN OUT IN"," ")</f>
        <v xml:space="preserve"> </v>
      </c>
      <c r="BH6" s="137" t="str">
        <f>IF(AND(Cash!AG6&lt;Cash!AH6,Cash!AN6&gt;Cash!AO6),"Inside Bar"," ")</f>
        <v xml:space="preserve"> </v>
      </c>
      <c r="BI6" s="137" t="str">
        <f>IF(AND(Cash!AI6&gt;Cash!AH6,Cash!AP6&lt;Cash!AO6,Cash!AH6&gt;Cash!AG6,Cash!AO6&lt;Cash!AN6),"Double INSIDE Bar"," ")</f>
        <v xml:space="preserve"> </v>
      </c>
      <c r="BK6" s="137" t="str">
        <f>IF(AND(CA!AM6&lt;MIN(CA!AN6:AP6),(Cash!AG6&lt;Cash!AH6),(Cash!AN6&gt;Cash!AO6)),"NR4"," ")</f>
        <v xml:space="preserve"> </v>
      </c>
      <c r="BL6" s="144" t="str">
        <f>IF(AND(CA!AM6&lt;MIN(CA!AN6:AS6),(Cash!AG6&lt;Cash!AH6),(Cash!AN6&gt;Cash!AO6)),"NR7"," ")</f>
        <v xml:space="preserve"> </v>
      </c>
      <c r="BM6" s="137">
        <f>Cash!AG6</f>
        <v>34.5</v>
      </c>
      <c r="BN6" s="137">
        <f>Cash!AN6</f>
        <v>32.85</v>
      </c>
      <c r="BP6" s="137">
        <f>MAX(Cash!AG6:AJ6)</f>
        <v>37</v>
      </c>
      <c r="BQ6" s="137">
        <f>MIN(Cash!AN6:AQ6)</f>
        <v>30.6</v>
      </c>
      <c r="BS6" s="144">
        <f>MAX(Cash!AG6:AM6)</f>
        <v>37</v>
      </c>
      <c r="BT6" s="144">
        <f>MIN(Cash!AN6:AT6)</f>
        <v>30.3</v>
      </c>
      <c r="BV6" s="137">
        <f>Cash!AN6-2*(Cash!AG6-'Final Master FO'!BY6)</f>
        <v>30.749999999999993</v>
      </c>
      <c r="BW6" s="137">
        <f>BY6-(Cash!AG6-Cash!AN6)</f>
        <v>31.799999999999997</v>
      </c>
      <c r="BX6" s="137">
        <f>(2*BY6)-Cash!AG6</f>
        <v>32.399999999999991</v>
      </c>
      <c r="BY6" s="137">
        <f>(Cash!AG6+Cash!AN6+Cash!B6)/3</f>
        <v>33.449999999999996</v>
      </c>
      <c r="BZ6" s="137">
        <f>(2*BY6)-Cash!AN6</f>
        <v>34.04999999999999</v>
      </c>
      <c r="CA6" s="137">
        <f>BY6+(Cash!AG6-Cash!AN6)</f>
        <v>35.099999999999994</v>
      </c>
      <c r="CB6" s="137">
        <f>Cash!AG6+2*('Final Master FO'!BY6-Cash!AN6)</f>
        <v>35.699999999999989</v>
      </c>
      <c r="CD6" s="137">
        <f>CG6-(1*(Cash!AG6-Cash!AN6))</f>
        <v>31.799999999999997</v>
      </c>
      <c r="CE6" s="137">
        <f>CG6-(0.618*(Cash!AG6-Cash!AN6))</f>
        <v>32.430299999999995</v>
      </c>
      <c r="CF6" s="137">
        <f>CG6-(0.382*(Cash!AG6-Cash!AN6))</f>
        <v>32.819699999999997</v>
      </c>
      <c r="CG6" s="137">
        <f>(Cash!AG6+Cash!AN6+Cash!B6)/3</f>
        <v>33.449999999999996</v>
      </c>
      <c r="CH6" s="137">
        <f>CG6+(0.382*(Cash!AG6-Cash!AN6))</f>
        <v>34.080299999999994</v>
      </c>
      <c r="CI6" s="137">
        <f>CG6+(0.618*(Cash!AG6-Cash!AN6))</f>
        <v>34.469699999999996</v>
      </c>
      <c r="CJ6" s="137">
        <f>CG6+(1*(Cash!AG6-Cash!AN6))</f>
        <v>35.099999999999994</v>
      </c>
      <c r="CL6" s="137" t="str">
        <f t="shared" si="1"/>
        <v>ADANIPOWER</v>
      </c>
      <c r="CM6" s="137">
        <f>'All Data FO'!B6</f>
        <v>32.85</v>
      </c>
      <c r="CN6" s="139">
        <f>'All Data FO'!K6</f>
        <v>-3.0973451327433543</v>
      </c>
      <c r="CO6" s="139">
        <f>'Master FO'!U6</f>
        <v>-3.7413280475718533</v>
      </c>
      <c r="CP6" s="137">
        <f>'Master FO'!M6</f>
        <v>-1510000</v>
      </c>
      <c r="CR6" s="137" t="str">
        <f>IF(AND('All Data FO'!AG6&gt;'All Data FO'!AH6,'All Data FO'!B6&gt;'All Data FO'!C6),"LONG BUILDUP",IF(AND('All Data FO'!AG6&gt;'All Data FO'!AH6,'All Data FO'!B6&lt;'All Data FO'!C6),"SHORT BUILDUP",IF(AND('All Data FO'!AG6&lt;'All Data FO'!AH6,'All Data FO'!B6&gt;'All Data FO'!C6),"SHORT COVERING",IF(AND('All Data FO'!AG6&lt;'All Data FO'!AH6,'All Data FO'!B6&lt;'All Data FO'!C6),"LONG UNWINDING"," "))))</f>
        <v>LONG UNWINDING</v>
      </c>
      <c r="CT6" s="40" t="s">
        <v>373</v>
      </c>
      <c r="CU6" s="141">
        <f>COUNTIF(CR3:CR146,"LONG UNWINDING")</f>
        <v>79</v>
      </c>
      <c r="CV6" s="30"/>
      <c r="CW6" s="137" t="str">
        <f>'FOD (ALL)'!M6</f>
        <v>ADANIPOWER</v>
      </c>
      <c r="CX6" s="137">
        <f>'All Data FO'!B6</f>
        <v>32.85</v>
      </c>
      <c r="CY6" s="139">
        <f>'All Data FO'!K6</f>
        <v>-3.0973451327433543</v>
      </c>
      <c r="CZ6" s="139">
        <f>'All Data FO'!EJ6</f>
        <v>0.76435192714262479</v>
      </c>
      <c r="DA6" s="137">
        <f>'All Data FO'!EQ6</f>
        <v>470000</v>
      </c>
      <c r="DC6" s="137" t="str">
        <f t="shared" si="2"/>
        <v>SHORT BUILDUP</v>
      </c>
      <c r="DE6" s="40" t="s">
        <v>373</v>
      </c>
      <c r="DF6" s="142">
        <f>COUNTIF(DC3:DC148,"LONG UNWINDING")</f>
        <v>16</v>
      </c>
    </row>
    <row r="7" spans="1:110" x14ac:dyDescent="0.3">
      <c r="A7" s="137" t="str">
        <f>FOD!B7</f>
        <v>AMARAJABAT</v>
      </c>
      <c r="B7" s="137" t="str">
        <f>'All Data FO'!G7</f>
        <v>N</v>
      </c>
      <c r="C7" s="137" t="str">
        <f>'All Data FO'!H7</f>
        <v>Y</v>
      </c>
      <c r="D7" s="137" t="str">
        <f>'All Data FO'!I7</f>
        <v>Y</v>
      </c>
      <c r="E7" s="137" t="str">
        <f>'All Data FO'!J7</f>
        <v>Y</v>
      </c>
      <c r="G7" s="137" t="str">
        <f>'All Data FO'!AL7</f>
        <v>N</v>
      </c>
      <c r="H7" s="137" t="str">
        <f>'All Data FO'!AM7</f>
        <v>Y</v>
      </c>
      <c r="I7" s="137" t="str">
        <f>'All Data FO'!AN7</f>
        <v>Y</v>
      </c>
      <c r="J7" s="137" t="str">
        <f>'All Data FO'!AO7</f>
        <v>Y</v>
      </c>
      <c r="L7" s="137" t="str">
        <f>'All Data FO'!BR7</f>
        <v>Y</v>
      </c>
      <c r="M7" s="137" t="str">
        <f>'All Data FO'!BS7</f>
        <v>Y</v>
      </c>
      <c r="N7" s="137" t="str">
        <f>'All Data FO'!BT7</f>
        <v>N</v>
      </c>
      <c r="O7" s="137" t="str">
        <f>'All Data FO'!BU7</f>
        <v>N</v>
      </c>
      <c r="Q7" s="137" t="str">
        <f>'All Data FO'!BB7</f>
        <v>Y</v>
      </c>
      <c r="R7" s="137" t="str">
        <f>'All Data FO'!BC7</f>
        <v>Y</v>
      </c>
      <c r="S7" s="137" t="str">
        <f>'All Data FO'!BD7</f>
        <v>N</v>
      </c>
      <c r="T7" s="137" t="str">
        <f>'All Data FO'!BE7</f>
        <v>N</v>
      </c>
      <c r="V7" s="137" t="str">
        <f>'All Data FO'!CH7</f>
        <v>Y</v>
      </c>
      <c r="W7" s="137" t="str">
        <f>'All Data FO'!CI7</f>
        <v>Y</v>
      </c>
      <c r="X7" s="137" t="str">
        <f>'All Data FO'!CJ7</f>
        <v>N</v>
      </c>
      <c r="Y7" s="137" t="str">
        <f>'All Data FO'!CK7</f>
        <v>N</v>
      </c>
      <c r="AA7" s="137" t="str">
        <f>'D Master'!AM7</f>
        <v>N</v>
      </c>
      <c r="AB7" s="137" t="str">
        <f>'D Master'!AN7</f>
        <v>N</v>
      </c>
      <c r="AC7" s="137" t="str">
        <f>'D Master'!AO7</f>
        <v>Y</v>
      </c>
      <c r="AD7" s="137" t="str">
        <f>'D Master'!AP7</f>
        <v>Y</v>
      </c>
      <c r="AF7" s="138">
        <f>CA!AK7</f>
        <v>3.9174999999999973</v>
      </c>
      <c r="AG7" s="145">
        <f>'Master FO'!BV7</f>
        <v>29.318302186577895</v>
      </c>
      <c r="AH7" s="145">
        <f>'Master FO'!BZ7</f>
        <v>51.131808535722726</v>
      </c>
      <c r="AI7" s="137">
        <f>Cash!B7</f>
        <v>592.54999999999995</v>
      </c>
      <c r="AJ7" s="137">
        <f>'All Data FO'!B7</f>
        <v>592.1</v>
      </c>
      <c r="AK7" s="137">
        <f>'All Data FO'!W7</f>
        <v>612.95000000000005</v>
      </c>
      <c r="AL7" s="137">
        <f>'All Data FO'!AB7</f>
        <v>588.29999999999995</v>
      </c>
      <c r="AN7" s="137">
        <f t="shared" si="0"/>
        <v>-0.44999999999993179</v>
      </c>
      <c r="AO7" s="137">
        <f>('All Data FO'!W7+'All Data FO'!AB7+'All Data FO'!B7)/3</f>
        <v>597.7833333333333</v>
      </c>
      <c r="AQ7" s="137" t="str">
        <f>IF('All Data FO'!BM7&gt;MAX('All Data FO'!BN7:'All Data FO'!BQ7),"Yes","")</f>
        <v/>
      </c>
      <c r="AR7" s="137" t="str">
        <f>IF('All Data FO'!AG7&gt;MAX('All Data FO'!AH7:'All Data FO'!AK7),"Yes","")</f>
        <v/>
      </c>
      <c r="AT7" s="137" t="str">
        <f>IF('All Data FO'!BM7&gt;(AVERAGE('All Data FO'!BN7:'All Data FO'!BQ7)*2),"Yes","")</f>
        <v/>
      </c>
      <c r="AU7" s="137" t="str">
        <f>IF('All Data FO'!AG7&gt;(AVERAGE('All Data FO'!AH7:'All Data FO'!AK7)*2),"Yes","")</f>
        <v/>
      </c>
      <c r="AW7" s="137" t="str">
        <f>IF('All Data FO'!B7&gt;MAX('All Data FO'!C7:'All Data FO'!F7),"Yes","")</f>
        <v/>
      </c>
      <c r="AX7" s="137" t="str">
        <f>IF('All Data FO'!B7&lt;MIN('All Data FO'!C7:'All Data FO'!F7),"Yes","")</f>
        <v/>
      </c>
      <c r="AZ7" s="144" t="str">
        <f>IF('All Data FO'!B7&gt;MAX('All Data FO'!X7:'All Data FO'!AA7),"Yes","")</f>
        <v/>
      </c>
      <c r="BA7" s="144" t="str">
        <f>IF('All Data FO'!B7&lt;MIN('All Data FO'!AC7:'All Data FO'!AF7),"Yes","")</f>
        <v/>
      </c>
      <c r="BB7" s="137" t="str">
        <f>IF(AND(Cash!C7&gt;Cash!AA7,Cash!B7&lt;(Cash!AA7+Cash!C7)/2,Cash!Z7&gt;Cash!C7,Cash!B7&gt;Cash!AA7),"Dark Cloud",IF(AND(Cash!C7&lt;Cash!AA7,Cash!B7&gt;(Cash!AA7+Cash!C7)/2,Cash!Z7&lt;Cash!C7,Cash!B7&lt;Cash!AA7),"Bullish Piercing",IF(AND(Cash!C7&lt;Cash!AA7,Cash!Z7&lt;Cash!C7,Cash!B7&gt;Cash!AA7),"Bullish Engulfing",IF(AND(Cash!C7&gt;Cash!AA7,Cash!Z7&gt;Cash!C7,Cash!B7&lt;Cash!AA7),"Bearish Engulfing",IF(AND(Cash!C7&gt;Cash!AA7,Cash!B7&lt;Cash!Z7,Cash!AG7&lt;Cash!C7,Cash!AN7&gt;Cash!AA7),"Bearish Harami",IF(AND(Cash!C7&lt;Cash!AA7,Cash!B7&gt;Cash!Z7,Cash!AG7&lt;Cash!AA7,Cash!AN7&gt;Cash!C7),"Bullish Harami"," "))))))</f>
        <v xml:space="preserve"> </v>
      </c>
      <c r="BC7" s="137" t="str">
        <f>IF(AND(Cash!D7&lt;Cash!AB7,Cash!AO7&lt;Cash!AP7,Cash!AO7&lt;Cash!AN7,Cash!B7&gt;Cash!AH7,Cash!B7&gt;Cash!AI7),"Bullish Reversal",IF(AND(Cash!D7&gt;Cash!AB7,Cash!AH7&gt;Cash!AI7,Cash!AH7&gt;Cash!AG7,Cash!B7&lt;Cash!AO7,Cash!CA7&lt;Cash!AP7),"Bearish Reversal"," "))</f>
        <v xml:space="preserve"> </v>
      </c>
      <c r="BE7" s="144" t="str">
        <f>IF(AND(Cash!D7&gt;Cash!X7,Cash!AC7&gt;Cash!T7,Cash!S7&gt;Cash!W7,Cash!AB7&gt;Cash!C7),"Bearish Squeeze"," ")</f>
        <v xml:space="preserve"> </v>
      </c>
      <c r="BF7" s="144" t="str">
        <f>IF(AND(Cash!T7&gt;Cash!X7,Cash!AC7&gt;Cash!D7,Cash!C7&gt;Cash!W7,Cash!AB7&gt;Cash!S7),"Bullish Squeeze"," ")</f>
        <v xml:space="preserve"> </v>
      </c>
      <c r="BG7" s="137" t="str">
        <f>IF(AND(Cash!AI7&lt;Cash!AH7,Cash!AP7&gt;Cash!AO7,Cash!AG7&lt;Cash!AH7,Cash!AN7&gt;Cash!AO7),"IN OUT IN"," ")</f>
        <v xml:space="preserve"> </v>
      </c>
      <c r="BH7" s="137" t="str">
        <f>IF(AND(Cash!AG7&lt;Cash!AH7,Cash!AN7&gt;Cash!AO7),"Inside Bar"," ")</f>
        <v xml:space="preserve"> </v>
      </c>
      <c r="BI7" s="137" t="str">
        <f>IF(AND(Cash!AI7&gt;Cash!AH7,Cash!AP7&lt;Cash!AO7,Cash!AH7&gt;Cash!AG7,Cash!AO7&lt;Cash!AN7),"Double INSIDE Bar"," ")</f>
        <v xml:space="preserve"> </v>
      </c>
      <c r="BK7" s="137" t="str">
        <f>IF(AND(CA!AM7&lt;MIN(CA!AN7:AP7),(Cash!AG7&lt;Cash!AH7),(Cash!AN7&gt;Cash!AO7)),"NR4"," ")</f>
        <v xml:space="preserve"> </v>
      </c>
      <c r="BL7" s="144" t="str">
        <f>IF(AND(CA!AM7&lt;MIN(CA!AN7:AS7),(Cash!AG7&lt;Cash!AH7),(Cash!AN7&gt;Cash!AO7)),"NR7"," ")</f>
        <v xml:space="preserve"> </v>
      </c>
      <c r="BM7" s="137">
        <f>Cash!AG7</f>
        <v>613.5</v>
      </c>
      <c r="BN7" s="137">
        <f>Cash!AN7</f>
        <v>586.9</v>
      </c>
      <c r="BP7" s="137">
        <f>MAX(Cash!AG7:AJ7)</f>
        <v>613.5</v>
      </c>
      <c r="BQ7" s="137">
        <f>MIN(Cash!AN7:AQ7)</f>
        <v>540.54999999999995</v>
      </c>
      <c r="BS7" s="144">
        <f>MAX(Cash!AG7:AM7)</f>
        <v>613.5</v>
      </c>
      <c r="BT7" s="144">
        <f>MIN(Cash!AN7:AT7)</f>
        <v>536</v>
      </c>
      <c r="BV7" s="137">
        <f>Cash!AN7-2*(Cash!AG7-'Final Master FO'!BY7)</f>
        <v>555.19999999999993</v>
      </c>
      <c r="BW7" s="137">
        <f>BY7-(Cash!AG7-Cash!AN7)</f>
        <v>571.04999999999995</v>
      </c>
      <c r="BX7" s="137">
        <f>(2*BY7)-Cash!AG7</f>
        <v>581.79999999999995</v>
      </c>
      <c r="BY7" s="137">
        <f>(Cash!AG7+Cash!AN7+Cash!B7)/3</f>
        <v>597.65</v>
      </c>
      <c r="BZ7" s="137">
        <f>(2*BY7)-Cash!AN7</f>
        <v>608.4</v>
      </c>
      <c r="CA7" s="137">
        <f>BY7+(Cash!AG7-Cash!AN7)</f>
        <v>624.25</v>
      </c>
      <c r="CB7" s="137">
        <f>Cash!AG7+2*('Final Master FO'!BY7-Cash!AN7)</f>
        <v>635</v>
      </c>
      <c r="CD7" s="137">
        <f>CG7-(1*(Cash!AG7-Cash!AN7))</f>
        <v>571.04999999999995</v>
      </c>
      <c r="CE7" s="137">
        <f>CG7-(0.618*(Cash!AG7-Cash!AN7))</f>
        <v>581.21119999999996</v>
      </c>
      <c r="CF7" s="137">
        <f>CG7-(0.382*(Cash!AG7-Cash!AN7))</f>
        <v>587.48879999999997</v>
      </c>
      <c r="CG7" s="137">
        <f>(Cash!AG7+Cash!AN7+Cash!B7)/3</f>
        <v>597.65</v>
      </c>
      <c r="CH7" s="137">
        <f>CG7+(0.382*(Cash!AG7-Cash!AN7))</f>
        <v>607.81119999999999</v>
      </c>
      <c r="CI7" s="137">
        <f>CG7+(0.618*(Cash!AG7-Cash!AN7))</f>
        <v>614.08879999999999</v>
      </c>
      <c r="CJ7" s="137">
        <f>CG7+(1*(Cash!AG7-Cash!AN7))</f>
        <v>624.25</v>
      </c>
      <c r="CL7" s="137" t="str">
        <f t="shared" si="1"/>
        <v>AMARAJABAT</v>
      </c>
      <c r="CM7" s="137">
        <f>'All Data FO'!B7</f>
        <v>592.1</v>
      </c>
      <c r="CN7" s="139">
        <f>'All Data FO'!K7</f>
        <v>-0.72931511442703034</v>
      </c>
      <c r="CO7" s="139">
        <f>'Master FO'!U7</f>
        <v>-13.888888888888889</v>
      </c>
      <c r="CP7" s="137">
        <f>'Master FO'!M7</f>
        <v>-192000</v>
      </c>
      <c r="CR7" s="137" t="str">
        <f>IF(AND('All Data FO'!AG7&gt;'All Data FO'!AH7,'All Data FO'!B7&gt;'All Data FO'!C7),"LONG BUILDUP",IF(AND('All Data FO'!AG7&gt;'All Data FO'!AH7,'All Data FO'!B7&lt;'All Data FO'!C7),"SHORT BUILDUP",IF(AND('All Data FO'!AG7&lt;'All Data FO'!AH7,'All Data FO'!B7&gt;'All Data FO'!C7),"SHORT COVERING",IF(AND('All Data FO'!AG7&lt;'All Data FO'!AH7,'All Data FO'!B7&lt;'All Data FO'!C7),"LONG UNWINDING"," "))))</f>
        <v>LONG UNWINDING</v>
      </c>
      <c r="CT7" s="40" t="s">
        <v>374</v>
      </c>
      <c r="CU7" s="140">
        <f>COUNTIF(CR3:CR146,"SHORT COVERING")</f>
        <v>39</v>
      </c>
      <c r="CV7" s="30"/>
      <c r="CW7" s="137" t="str">
        <f>'FOD (ALL)'!M7</f>
        <v>AMARAJABAT</v>
      </c>
      <c r="CX7" s="137">
        <f>'All Data FO'!B7</f>
        <v>592.1</v>
      </c>
      <c r="CY7" s="139">
        <f>'All Data FO'!K7</f>
        <v>-0.72931511442703034</v>
      </c>
      <c r="CZ7" s="139">
        <f>'All Data FO'!EJ7</f>
        <v>-6.0038293216630203</v>
      </c>
      <c r="DA7" s="137">
        <f>'All Data FO'!EQ7</f>
        <v>-87800</v>
      </c>
      <c r="DC7" s="137" t="str">
        <f t="shared" si="2"/>
        <v>LONG UNWINDING</v>
      </c>
      <c r="DE7" s="40" t="s">
        <v>374</v>
      </c>
      <c r="DF7" s="140">
        <f>COUNTIF(DC3:DC148,"SHORT COVERING")</f>
        <v>10</v>
      </c>
    </row>
    <row r="8" spans="1:110" x14ac:dyDescent="0.3">
      <c r="A8" s="137" t="str">
        <f>FOD!B8</f>
        <v xml:space="preserve">AMBUJACEM </v>
      </c>
      <c r="B8" s="137" t="str">
        <f>'All Data FO'!G8</f>
        <v>Y</v>
      </c>
      <c r="C8" s="137" t="str">
        <f>'All Data FO'!H8</f>
        <v>Y</v>
      </c>
      <c r="D8" s="137" t="str">
        <f>'All Data FO'!I8</f>
        <v>Y</v>
      </c>
      <c r="E8" s="137" t="str">
        <f>'All Data FO'!J8</f>
        <v>Y</v>
      </c>
      <c r="G8" s="137" t="str">
        <f>'All Data FO'!AL8</f>
        <v>N</v>
      </c>
      <c r="H8" s="137" t="str">
        <f>'All Data FO'!AM8</f>
        <v>N</v>
      </c>
      <c r="I8" s="137" t="str">
        <f>'All Data FO'!AN8</f>
        <v>Y</v>
      </c>
      <c r="J8" s="137" t="str">
        <f>'All Data FO'!AO8</f>
        <v>N</v>
      </c>
      <c r="L8" s="137" t="str">
        <f>'All Data FO'!BR8</f>
        <v>Y</v>
      </c>
      <c r="M8" s="137" t="str">
        <f>'All Data FO'!BS8</f>
        <v>Y</v>
      </c>
      <c r="N8" s="137" t="str">
        <f>'All Data FO'!BT8</f>
        <v>N</v>
      </c>
      <c r="O8" s="137" t="str">
        <f>'All Data FO'!BU8</f>
        <v>Y</v>
      </c>
      <c r="Q8" s="137" t="str">
        <f>'All Data FO'!BB8</f>
        <v>Y</v>
      </c>
      <c r="R8" s="137" t="str">
        <f>'All Data FO'!BC8</f>
        <v>Y</v>
      </c>
      <c r="S8" s="137" t="str">
        <f>'All Data FO'!BD8</f>
        <v>N</v>
      </c>
      <c r="T8" s="137" t="str">
        <f>'All Data FO'!BE8</f>
        <v>Y</v>
      </c>
      <c r="V8" s="137" t="str">
        <f>'All Data FO'!CH8</f>
        <v>Y</v>
      </c>
      <c r="W8" s="137" t="str">
        <f>'All Data FO'!CI8</f>
        <v>Y</v>
      </c>
      <c r="X8" s="137" t="str">
        <f>'All Data FO'!CJ8</f>
        <v>N</v>
      </c>
      <c r="Y8" s="137" t="str">
        <f>'All Data FO'!CK8</f>
        <v>Y</v>
      </c>
      <c r="AA8" s="137" t="str">
        <f>'D Master'!AM8</f>
        <v>N</v>
      </c>
      <c r="AB8" s="137" t="str">
        <f>'D Master'!AN8</f>
        <v>Y</v>
      </c>
      <c r="AC8" s="137" t="str">
        <f>'D Master'!AO8</f>
        <v>Y</v>
      </c>
      <c r="AD8" s="137" t="str">
        <f>'D Master'!AP8</f>
        <v>N</v>
      </c>
      <c r="AF8" s="138">
        <f>CA!AK8</f>
        <v>3.0999999999999974</v>
      </c>
      <c r="AG8" s="145">
        <f>'Master FO'!BV8</f>
        <v>154.10643367752184</v>
      </c>
      <c r="AH8" s="145">
        <f>'Master FO'!BZ8</f>
        <v>156.785102739726</v>
      </c>
      <c r="AI8" s="137">
        <f>Cash!B8</f>
        <v>186.95</v>
      </c>
      <c r="AJ8" s="137">
        <f>'All Data FO'!B8</f>
        <v>186.25</v>
      </c>
      <c r="AK8" s="137">
        <f>'All Data FO'!W8</f>
        <v>187.2</v>
      </c>
      <c r="AL8" s="137">
        <f>'All Data FO'!AB8</f>
        <v>177.45</v>
      </c>
      <c r="AN8" s="137">
        <f t="shared" si="0"/>
        <v>-0.69999999999998863</v>
      </c>
      <c r="AO8" s="137">
        <f>('All Data FO'!W8+'All Data FO'!AB8+'All Data FO'!B8)/3</f>
        <v>183.63333333333333</v>
      </c>
      <c r="AQ8" s="137" t="str">
        <f>IF('All Data FO'!BM8&gt;MAX('All Data FO'!BN8:'All Data FO'!BQ8),"Yes","")</f>
        <v>Yes</v>
      </c>
      <c r="AR8" s="137" t="str">
        <f>IF('All Data FO'!AG8&gt;MAX('All Data FO'!AH8:'All Data FO'!AK8),"Yes","")</f>
        <v/>
      </c>
      <c r="AT8" s="137" t="str">
        <f>IF('All Data FO'!BM8&gt;(AVERAGE('All Data FO'!BN8:'All Data FO'!BQ8)*2),"Yes","")</f>
        <v>Yes</v>
      </c>
      <c r="AU8" s="137" t="str">
        <f>IF('All Data FO'!AG8&gt;(AVERAGE('All Data FO'!AH8:'All Data FO'!AK8)*2),"Yes","")</f>
        <v/>
      </c>
      <c r="AW8" s="137" t="str">
        <f>IF('All Data FO'!B8&gt;MAX('All Data FO'!C8:'All Data FO'!F8),"Yes","")</f>
        <v>Yes</v>
      </c>
      <c r="AX8" s="137" t="str">
        <f>IF('All Data FO'!B8&lt;MIN('All Data FO'!C8:'All Data FO'!F8),"Yes","")</f>
        <v/>
      </c>
      <c r="AZ8" s="144" t="str">
        <f>IF('All Data FO'!B8&gt;MAX('All Data FO'!X8:'All Data FO'!AA8),"Yes","")</f>
        <v>Yes</v>
      </c>
      <c r="BA8" s="144" t="str">
        <f>IF('All Data FO'!B8&lt;MIN('All Data FO'!AC8:'All Data FO'!AF8),"Yes","")</f>
        <v/>
      </c>
      <c r="BB8" s="137" t="str">
        <f>IF(AND(Cash!C8&gt;Cash!AA8,Cash!B8&lt;(Cash!AA8+Cash!C8)/2,Cash!Z8&gt;Cash!C8,Cash!B8&gt;Cash!AA8),"Dark Cloud",IF(AND(Cash!C8&lt;Cash!AA8,Cash!B8&gt;(Cash!AA8+Cash!C8)/2,Cash!Z8&lt;Cash!C8,Cash!B8&lt;Cash!AA8),"Bullish Piercing",IF(AND(Cash!C8&lt;Cash!AA8,Cash!Z8&lt;Cash!C8,Cash!B8&gt;Cash!AA8),"Bullish Engulfing",IF(AND(Cash!C8&gt;Cash!AA8,Cash!Z8&gt;Cash!C8,Cash!B8&lt;Cash!AA8),"Bearish Engulfing",IF(AND(Cash!C8&gt;Cash!AA8,Cash!B8&lt;Cash!Z8,Cash!AG8&lt;Cash!C8,Cash!AN8&gt;Cash!AA8),"Bearish Harami",IF(AND(Cash!C8&lt;Cash!AA8,Cash!B8&gt;Cash!Z8,Cash!AG8&lt;Cash!AA8,Cash!AN8&gt;Cash!C8),"Bullish Harami"," "))))))</f>
        <v xml:space="preserve"> </v>
      </c>
      <c r="BC8" s="137" t="str">
        <f>IF(AND(Cash!D8&lt;Cash!AB8,Cash!AO8&lt;Cash!AP8,Cash!AO8&lt;Cash!AN8,Cash!B8&gt;Cash!AH8,Cash!B8&gt;Cash!AI8),"Bullish Reversal",IF(AND(Cash!D8&gt;Cash!AB8,Cash!AH8&gt;Cash!AI8,Cash!AH8&gt;Cash!AG8,Cash!B8&lt;Cash!AO8,Cash!CA8&lt;Cash!AP8),"Bearish Reversal"," "))</f>
        <v xml:space="preserve"> </v>
      </c>
      <c r="BE8" s="144" t="str">
        <f>IF(AND(Cash!D8&gt;Cash!X8,Cash!AC8&gt;Cash!T8,Cash!S8&gt;Cash!W8,Cash!AB8&gt;Cash!C8),"Bearish Squeeze"," ")</f>
        <v xml:space="preserve"> </v>
      </c>
      <c r="BF8" s="144" t="str">
        <f>IF(AND(Cash!T8&gt;Cash!X8,Cash!AC8&gt;Cash!D8,Cash!C8&gt;Cash!W8,Cash!AB8&gt;Cash!S8),"Bullish Squeeze"," ")</f>
        <v xml:space="preserve"> </v>
      </c>
      <c r="BG8" s="137" t="str">
        <f>IF(AND(Cash!AI8&lt;Cash!AH8,Cash!AP8&gt;Cash!AO8,Cash!AG8&lt;Cash!AH8,Cash!AN8&gt;Cash!AO8),"IN OUT IN"," ")</f>
        <v xml:space="preserve"> </v>
      </c>
      <c r="BH8" s="137" t="str">
        <f>IF(AND(Cash!AG8&lt;Cash!AH8,Cash!AN8&gt;Cash!AO8),"Inside Bar"," ")</f>
        <v xml:space="preserve"> </v>
      </c>
      <c r="BI8" s="137" t="str">
        <f>IF(AND(Cash!AI8&gt;Cash!AH8,Cash!AP8&lt;Cash!AO8,Cash!AH8&gt;Cash!AG8,Cash!AO8&lt;Cash!AN8),"Double INSIDE Bar"," ")</f>
        <v xml:space="preserve"> </v>
      </c>
      <c r="BK8" s="137" t="str">
        <f>IF(AND(CA!AM8&lt;MIN(CA!AN8:AP8),(Cash!AG8&lt;Cash!AH8),(Cash!AN8&gt;Cash!AO8)),"NR4"," ")</f>
        <v xml:space="preserve"> </v>
      </c>
      <c r="BL8" s="144" t="str">
        <f>IF(AND(CA!AM8&lt;MIN(CA!AN8:AS8),(Cash!AG8&lt;Cash!AH8),(Cash!AN8&gt;Cash!AO8)),"NR7"," ")</f>
        <v xml:space="preserve"> </v>
      </c>
      <c r="BM8" s="137">
        <f>Cash!AG8</f>
        <v>187.85</v>
      </c>
      <c r="BN8" s="137">
        <f>Cash!AN8</f>
        <v>177.2</v>
      </c>
      <c r="BP8" s="137">
        <f>MAX(Cash!AG8:AJ8)</f>
        <v>187.85</v>
      </c>
      <c r="BQ8" s="137">
        <f>MIN(Cash!AN8:AQ8)</f>
        <v>170.25</v>
      </c>
      <c r="BS8" s="144">
        <f>MAX(Cash!AG8:AM8)</f>
        <v>187.85</v>
      </c>
      <c r="BT8" s="144">
        <f>MIN(Cash!AN8:AT8)</f>
        <v>170.25</v>
      </c>
      <c r="BV8" s="137">
        <f>Cash!AN8-2*(Cash!AG8-'Final Master FO'!BY8)</f>
        <v>169.5</v>
      </c>
      <c r="BW8" s="137">
        <f>BY8-(Cash!AG8-Cash!AN8)</f>
        <v>173.35</v>
      </c>
      <c r="BX8" s="137">
        <f>(2*BY8)-Cash!AG8</f>
        <v>180.15</v>
      </c>
      <c r="BY8" s="137">
        <f>(Cash!AG8+Cash!AN8+Cash!B8)/3</f>
        <v>184</v>
      </c>
      <c r="BZ8" s="137">
        <f>(2*BY8)-Cash!AN8</f>
        <v>190.8</v>
      </c>
      <c r="CA8" s="137">
        <f>BY8+(Cash!AG8-Cash!AN8)</f>
        <v>194.65</v>
      </c>
      <c r="CB8" s="137">
        <f>Cash!AG8+2*('Final Master FO'!BY8-Cash!AN8)</f>
        <v>201.45000000000002</v>
      </c>
      <c r="CD8" s="137">
        <f>CG8-(1*(Cash!AG8-Cash!AN8))</f>
        <v>173.35</v>
      </c>
      <c r="CE8" s="137">
        <f>CG8-(0.618*(Cash!AG8-Cash!AN8))</f>
        <v>177.41829999999999</v>
      </c>
      <c r="CF8" s="137">
        <f>CG8-(0.382*(Cash!AG8-Cash!AN8))</f>
        <v>179.93170000000001</v>
      </c>
      <c r="CG8" s="137">
        <f>(Cash!AG8+Cash!AN8+Cash!B8)/3</f>
        <v>184</v>
      </c>
      <c r="CH8" s="137">
        <f>CG8+(0.382*(Cash!AG8-Cash!AN8))</f>
        <v>188.06829999999999</v>
      </c>
      <c r="CI8" s="137">
        <f>CG8+(0.618*(Cash!AG8-Cash!AN8))</f>
        <v>190.58170000000001</v>
      </c>
      <c r="CJ8" s="137">
        <f>CG8+(1*(Cash!AG8-Cash!AN8))</f>
        <v>194.65</v>
      </c>
      <c r="CL8" s="137" t="str">
        <f t="shared" si="1"/>
        <v xml:space="preserve">AMBUJACEM </v>
      </c>
      <c r="CM8" s="137">
        <f>'All Data FO'!B8</f>
        <v>186.25</v>
      </c>
      <c r="CN8" s="139">
        <f>'All Data FO'!K8</f>
        <v>3.1284606866002247</v>
      </c>
      <c r="CO8" s="139">
        <f>'Master FO'!U8</f>
        <v>-9.8396185522323361</v>
      </c>
      <c r="CP8" s="137">
        <f>'Master FO'!M8</f>
        <v>-1702500</v>
      </c>
      <c r="CR8" s="137" t="str">
        <f>IF(AND('All Data FO'!AG8&gt;'All Data FO'!AH8,'All Data FO'!B8&gt;'All Data FO'!C8),"LONG BUILDUP",IF(AND('All Data FO'!AG8&gt;'All Data FO'!AH8,'All Data FO'!B8&lt;'All Data FO'!C8),"SHORT BUILDUP",IF(AND('All Data FO'!AG8&lt;'All Data FO'!AH8,'All Data FO'!B8&gt;'All Data FO'!C8),"SHORT COVERING",IF(AND('All Data FO'!AG8&lt;'All Data FO'!AH8,'All Data FO'!B8&lt;'All Data FO'!C8),"LONG UNWINDING"," "))))</f>
        <v>SHORT COVERING</v>
      </c>
      <c r="CT8" s="41"/>
      <c r="CU8" s="2"/>
      <c r="CV8" s="30"/>
      <c r="CW8" s="137" t="str">
        <f>'FOD (ALL)'!M8</f>
        <v>AMBUJACEM</v>
      </c>
      <c r="CX8" s="137">
        <f>'All Data FO'!B8</f>
        <v>186.25</v>
      </c>
      <c r="CY8" s="139">
        <f>'All Data FO'!K8</f>
        <v>3.1284606866002247</v>
      </c>
      <c r="CZ8" s="139">
        <f>'All Data FO'!EJ8</f>
        <v>-0.89283238596977677</v>
      </c>
      <c r="DA8" s="137">
        <f>'All Data FO'!EQ8</f>
        <v>-161000</v>
      </c>
      <c r="DC8" s="137" t="str">
        <f t="shared" si="2"/>
        <v>SHORT COVERING</v>
      </c>
      <c r="DE8" s="41"/>
      <c r="DF8" s="2"/>
    </row>
    <row r="9" spans="1:110" x14ac:dyDescent="0.3">
      <c r="A9" s="137" t="str">
        <f>FOD!B9</f>
        <v>APOLLOHOSP</v>
      </c>
      <c r="B9" s="137" t="str">
        <f>'All Data FO'!G9</f>
        <v>N</v>
      </c>
      <c r="C9" s="137" t="str">
        <f>'All Data FO'!H9</f>
        <v>N</v>
      </c>
      <c r="D9" s="137" t="str">
        <f>'All Data FO'!I9</f>
        <v>Y</v>
      </c>
      <c r="E9" s="137" t="str">
        <f>'All Data FO'!J9</f>
        <v>Y</v>
      </c>
      <c r="G9" s="137" t="str">
        <f>'All Data FO'!AL9</f>
        <v>Y</v>
      </c>
      <c r="H9" s="137" t="str">
        <f>'All Data FO'!AM9</f>
        <v>N</v>
      </c>
      <c r="I9" s="137" t="str">
        <f>'All Data FO'!AN9</f>
        <v>N</v>
      </c>
      <c r="J9" s="137" t="str">
        <f>'All Data FO'!AO9</f>
        <v>Y</v>
      </c>
      <c r="L9" s="137" t="str">
        <f>'All Data FO'!BR9</f>
        <v>Y</v>
      </c>
      <c r="M9" s="137" t="str">
        <f>'All Data FO'!BS9</f>
        <v>Y</v>
      </c>
      <c r="N9" s="137" t="str">
        <f>'All Data FO'!BT9</f>
        <v>N</v>
      </c>
      <c r="O9" s="137" t="str">
        <f>'All Data FO'!BU9</f>
        <v>N</v>
      </c>
      <c r="Q9" s="137" t="str">
        <f>'All Data FO'!BB9</f>
        <v>Y</v>
      </c>
      <c r="R9" s="137" t="str">
        <f>'All Data FO'!BC9</f>
        <v>Y</v>
      </c>
      <c r="S9" s="137" t="str">
        <f>'All Data FO'!BD9</f>
        <v>N</v>
      </c>
      <c r="T9" s="137" t="str">
        <f>'All Data FO'!BE9</f>
        <v>N</v>
      </c>
      <c r="V9" s="137" t="str">
        <f>'All Data FO'!CH9</f>
        <v>Y</v>
      </c>
      <c r="W9" s="137" t="str">
        <f>'All Data FO'!CI9</f>
        <v>Y</v>
      </c>
      <c r="X9" s="137" t="str">
        <f>'All Data FO'!CJ9</f>
        <v>N</v>
      </c>
      <c r="Y9" s="137" t="str">
        <f>'All Data FO'!CK9</f>
        <v>N</v>
      </c>
      <c r="AA9" s="137" t="str">
        <f>'D Master'!AM9</f>
        <v>N</v>
      </c>
      <c r="AB9" s="137" t="str">
        <f>'D Master'!AN9</f>
        <v>N</v>
      </c>
      <c r="AC9" s="137" t="str">
        <f>'D Master'!AO9</f>
        <v>Y</v>
      </c>
      <c r="AD9" s="137" t="str">
        <f>'D Master'!AP9</f>
        <v>Y</v>
      </c>
      <c r="AF9" s="138">
        <f>CA!AK9</f>
        <v>3.7974999999999977</v>
      </c>
      <c r="AG9" s="145">
        <f>'Master FO'!BV9</f>
        <v>41.916817359855337</v>
      </c>
      <c r="AH9" s="145">
        <f>'Master FO'!BZ9</f>
        <v>81.2192118226601</v>
      </c>
      <c r="AI9" s="137">
        <f>Cash!B9</f>
        <v>1280</v>
      </c>
      <c r="AJ9" s="137">
        <f>'All Data FO'!B9</f>
        <v>1276.75</v>
      </c>
      <c r="AK9" s="137">
        <f>'All Data FO'!W9</f>
        <v>1289.5</v>
      </c>
      <c r="AL9" s="137">
        <f>'All Data FO'!AB9</f>
        <v>1241.5999999999999</v>
      </c>
      <c r="AN9" s="137">
        <f t="shared" si="0"/>
        <v>-3.25</v>
      </c>
      <c r="AO9" s="137">
        <f>('All Data FO'!W9+'All Data FO'!AB9+'All Data FO'!B9)/3</f>
        <v>1269.2833333333333</v>
      </c>
      <c r="AQ9" s="137" t="str">
        <f>IF('All Data FO'!BM9&gt;MAX('All Data FO'!BN9:'All Data FO'!BQ9),"Yes","")</f>
        <v/>
      </c>
      <c r="AR9" s="137" t="str">
        <f>IF('All Data FO'!AG9&gt;MAX('All Data FO'!AH9:'All Data FO'!AK9),"Yes","")</f>
        <v/>
      </c>
      <c r="AT9" s="137" t="str">
        <f>IF('All Data FO'!BM9&gt;(AVERAGE('All Data FO'!BN9:'All Data FO'!BQ9)*2),"Yes","")</f>
        <v/>
      </c>
      <c r="AU9" s="137" t="str">
        <f>IF('All Data FO'!AG9&gt;(AVERAGE('All Data FO'!AH9:'All Data FO'!AK9)*2),"Yes","")</f>
        <v/>
      </c>
      <c r="AW9" s="137" t="str">
        <f>IF('All Data FO'!B9&gt;MAX('All Data FO'!C9:'All Data FO'!F9),"Yes","")</f>
        <v/>
      </c>
      <c r="AX9" s="137" t="str">
        <f>IF('All Data FO'!B9&lt;MIN('All Data FO'!C9:'All Data FO'!F9),"Yes","")</f>
        <v/>
      </c>
      <c r="AZ9" s="144" t="str">
        <f>IF('All Data FO'!B9&gt;MAX('All Data FO'!X9:'All Data FO'!AA9),"Yes","")</f>
        <v/>
      </c>
      <c r="BA9" s="144" t="str">
        <f>IF('All Data FO'!B9&lt;MIN('All Data FO'!AC9:'All Data FO'!AF9),"Yes","")</f>
        <v/>
      </c>
      <c r="BB9" s="137" t="str">
        <f>IF(AND(Cash!C9&gt;Cash!AA9,Cash!B9&lt;(Cash!AA9+Cash!C9)/2,Cash!Z9&gt;Cash!C9,Cash!B9&gt;Cash!AA9),"Dark Cloud",IF(AND(Cash!C9&lt;Cash!AA9,Cash!B9&gt;(Cash!AA9+Cash!C9)/2,Cash!Z9&lt;Cash!C9,Cash!B9&lt;Cash!AA9),"Bullish Piercing",IF(AND(Cash!C9&lt;Cash!AA9,Cash!Z9&lt;Cash!C9,Cash!B9&gt;Cash!AA9),"Bullish Engulfing",IF(AND(Cash!C9&gt;Cash!AA9,Cash!Z9&gt;Cash!C9,Cash!B9&lt;Cash!AA9),"Bearish Engulfing",IF(AND(Cash!C9&gt;Cash!AA9,Cash!B9&lt;Cash!Z9,Cash!AG9&lt;Cash!C9,Cash!AN9&gt;Cash!AA9),"Bearish Harami",IF(AND(Cash!C9&lt;Cash!AA9,Cash!B9&gt;Cash!Z9,Cash!AG9&lt;Cash!AA9,Cash!AN9&gt;Cash!C9),"Bullish Harami"," "))))))</f>
        <v xml:space="preserve"> </v>
      </c>
      <c r="BC9" s="137" t="str">
        <f>IF(AND(Cash!D9&lt;Cash!AB9,Cash!AO9&lt;Cash!AP9,Cash!AO9&lt;Cash!AN9,Cash!B9&gt;Cash!AH9,Cash!B9&gt;Cash!AI9),"Bullish Reversal",IF(AND(Cash!D9&gt;Cash!AB9,Cash!AH9&gt;Cash!AI9,Cash!AH9&gt;Cash!AG9,Cash!B9&lt;Cash!AO9,Cash!CA9&lt;Cash!AP9),"Bearish Reversal"," "))</f>
        <v xml:space="preserve"> </v>
      </c>
      <c r="BE9" s="144" t="str">
        <f>IF(AND(Cash!D9&gt;Cash!X9,Cash!AC9&gt;Cash!T9,Cash!S9&gt;Cash!W9,Cash!AB9&gt;Cash!C9),"Bearish Squeeze"," ")</f>
        <v xml:space="preserve"> </v>
      </c>
      <c r="BF9" s="144" t="str">
        <f>IF(AND(Cash!T9&gt;Cash!X9,Cash!AC9&gt;Cash!D9,Cash!C9&gt;Cash!W9,Cash!AB9&gt;Cash!S9),"Bullish Squeeze"," ")</f>
        <v xml:space="preserve"> </v>
      </c>
      <c r="BG9" s="137" t="str">
        <f>IF(AND(Cash!AI9&lt;Cash!AH9,Cash!AP9&gt;Cash!AO9,Cash!AG9&lt;Cash!AH9,Cash!AN9&gt;Cash!AO9),"IN OUT IN"," ")</f>
        <v xml:space="preserve"> </v>
      </c>
      <c r="BH9" s="137" t="str">
        <f>IF(AND(Cash!AG9&lt;Cash!AH9,Cash!AN9&gt;Cash!AO9),"Inside Bar"," ")</f>
        <v xml:space="preserve"> </v>
      </c>
      <c r="BI9" s="137" t="str">
        <f>IF(AND(Cash!AI9&gt;Cash!AH9,Cash!AP9&lt;Cash!AO9,Cash!AH9&gt;Cash!AG9,Cash!AO9&lt;Cash!AN9),"Double INSIDE Bar"," ")</f>
        <v xml:space="preserve"> </v>
      </c>
      <c r="BK9" s="137" t="str">
        <f>IF(AND(CA!AM9&lt;MIN(CA!AN9:AP9),(Cash!AG9&lt;Cash!AH9),(Cash!AN9&gt;Cash!AO9)),"NR4"," ")</f>
        <v xml:space="preserve"> </v>
      </c>
      <c r="BL9" s="144" t="str">
        <f>IF(AND(CA!AM9&lt;MIN(CA!AN9:AS9),(Cash!AG9&lt;Cash!AH9),(Cash!AN9&gt;Cash!AO9)),"NR7"," ")</f>
        <v xml:space="preserve"> </v>
      </c>
      <c r="BM9" s="137">
        <f>Cash!AG9</f>
        <v>1296</v>
      </c>
      <c r="BN9" s="137">
        <f>Cash!AN9</f>
        <v>1252.6500000000001</v>
      </c>
      <c r="BP9" s="137">
        <f>MAX(Cash!AG9:AJ9)</f>
        <v>1310</v>
      </c>
      <c r="BQ9" s="137">
        <f>MIN(Cash!AN9:AQ9)</f>
        <v>1252.6500000000001</v>
      </c>
      <c r="BS9" s="144">
        <f>MAX(Cash!AG9:AM9)</f>
        <v>1377.1</v>
      </c>
      <c r="BT9" s="144">
        <f>MIN(Cash!AN9:AT9)</f>
        <v>1252.6500000000001</v>
      </c>
      <c r="BV9" s="137">
        <f>Cash!AN9-2*(Cash!AG9-'Final Master FO'!BY9)</f>
        <v>1213.0833333333335</v>
      </c>
      <c r="BW9" s="137">
        <f>BY9-(Cash!AG9-Cash!AN9)</f>
        <v>1232.8666666666668</v>
      </c>
      <c r="BX9" s="137">
        <f>(2*BY9)-Cash!AG9</f>
        <v>1256.4333333333334</v>
      </c>
      <c r="BY9" s="137">
        <f>(Cash!AG9+Cash!AN9+Cash!B9)/3</f>
        <v>1276.2166666666667</v>
      </c>
      <c r="BZ9" s="137">
        <f>(2*BY9)-Cash!AN9</f>
        <v>1299.7833333333333</v>
      </c>
      <c r="CA9" s="137">
        <f>BY9+(Cash!AG9-Cash!AN9)</f>
        <v>1319.5666666666666</v>
      </c>
      <c r="CB9" s="137">
        <f>Cash!AG9+2*('Final Master FO'!BY9-Cash!AN9)</f>
        <v>1343.1333333333332</v>
      </c>
      <c r="CD9" s="137">
        <f>CG9-(1*(Cash!AG9-Cash!AN9))</f>
        <v>1232.8666666666668</v>
      </c>
      <c r="CE9" s="137">
        <f>CG9-(0.618*(Cash!AG9-Cash!AN9))</f>
        <v>1249.4263666666668</v>
      </c>
      <c r="CF9" s="137">
        <f>CG9-(0.382*(Cash!AG9-Cash!AN9))</f>
        <v>1259.6569666666667</v>
      </c>
      <c r="CG9" s="137">
        <f>(Cash!AG9+Cash!AN9+Cash!B9)/3</f>
        <v>1276.2166666666667</v>
      </c>
      <c r="CH9" s="137">
        <f>CG9+(0.382*(Cash!AG9-Cash!AN9))</f>
        <v>1292.7763666666667</v>
      </c>
      <c r="CI9" s="137">
        <f>CG9+(0.618*(Cash!AG9-Cash!AN9))</f>
        <v>1303.0069666666666</v>
      </c>
      <c r="CJ9" s="137">
        <f>CG9+(1*(Cash!AG9-Cash!AN9))</f>
        <v>1319.5666666666666</v>
      </c>
      <c r="CL9" s="137" t="str">
        <f t="shared" si="1"/>
        <v>APOLLOHOSP</v>
      </c>
      <c r="CM9" s="137">
        <f>'All Data FO'!B9</f>
        <v>1276.75</v>
      </c>
      <c r="CN9" s="139">
        <f>'All Data FO'!K9</f>
        <v>-0.27727876278996755</v>
      </c>
      <c r="CO9" s="139">
        <f>'Master FO'!U9</f>
        <v>1.3110846245530394</v>
      </c>
      <c r="CP9" s="137">
        <f>'Master FO'!M9</f>
        <v>11000</v>
      </c>
      <c r="CR9" s="137" t="str">
        <f>IF(AND('All Data FO'!AG9&gt;'All Data FO'!AH9,'All Data FO'!B9&gt;'All Data FO'!C9),"LONG BUILDUP",IF(AND('All Data FO'!AG9&gt;'All Data FO'!AH9,'All Data FO'!B9&lt;'All Data FO'!C9),"SHORT BUILDUP",IF(AND('All Data FO'!AG9&lt;'All Data FO'!AH9,'All Data FO'!B9&gt;'All Data FO'!C9),"SHORT COVERING",IF(AND('All Data FO'!AG9&lt;'All Data FO'!AH9,'All Data FO'!B9&lt;'All Data FO'!C9),"LONG UNWINDING"," "))))</f>
        <v>SHORT BUILDUP</v>
      </c>
      <c r="CT9" s="42" t="s">
        <v>375</v>
      </c>
      <c r="CU9" s="143">
        <f>CU3+CU7</f>
        <v>48</v>
      </c>
      <c r="CV9" s="30"/>
      <c r="CW9" s="137" t="str">
        <f>'FOD (ALL)'!M9</f>
        <v>APOLLOHOSP</v>
      </c>
      <c r="CX9" s="137">
        <f>'All Data FO'!B9</f>
        <v>1276.75</v>
      </c>
      <c r="CY9" s="139">
        <f>'All Data FO'!K9</f>
        <v>-0.27727876278996755</v>
      </c>
      <c r="CZ9" s="139">
        <f>'All Data FO'!EJ9</f>
        <v>9.7046413502109701</v>
      </c>
      <c r="DA9" s="137">
        <f>'All Data FO'!EQ9</f>
        <v>92000</v>
      </c>
      <c r="DC9" s="137" t="str">
        <f t="shared" si="2"/>
        <v>SHORT BUILDUP</v>
      </c>
      <c r="DE9" s="42" t="s">
        <v>375</v>
      </c>
      <c r="DF9" s="143">
        <f>DF3+DF7</f>
        <v>48</v>
      </c>
    </row>
    <row r="10" spans="1:110" x14ac:dyDescent="0.3">
      <c r="A10" s="137" t="str">
        <f>FOD!B10</f>
        <v>APOLLOTYRE</v>
      </c>
      <c r="B10" s="137" t="str">
        <f>'All Data FO'!G10</f>
        <v>N</v>
      </c>
      <c r="C10" s="137" t="str">
        <f>'All Data FO'!H10</f>
        <v>Y</v>
      </c>
      <c r="D10" s="137" t="str">
        <f>'All Data FO'!I10</f>
        <v>N</v>
      </c>
      <c r="E10" s="137" t="str">
        <f>'All Data FO'!J10</f>
        <v>Y</v>
      </c>
      <c r="G10" s="137" t="str">
        <f>'All Data FO'!AL10</f>
        <v>N</v>
      </c>
      <c r="H10" s="137" t="str">
        <f>'All Data FO'!AM10</f>
        <v>N</v>
      </c>
      <c r="I10" s="137" t="str">
        <f>'All Data FO'!AN10</f>
        <v>N</v>
      </c>
      <c r="J10" s="137" t="str">
        <f>'All Data FO'!AO10</f>
        <v>Y</v>
      </c>
      <c r="L10" s="137" t="str">
        <f>'All Data FO'!BR10</f>
        <v>N</v>
      </c>
      <c r="M10" s="137" t="str">
        <f>'All Data FO'!BS10</f>
        <v>N</v>
      </c>
      <c r="N10" s="137" t="str">
        <f>'All Data FO'!BT10</f>
        <v>Y</v>
      </c>
      <c r="O10" s="137" t="str">
        <f>'All Data FO'!BU10</f>
        <v>Y</v>
      </c>
      <c r="Q10" s="137" t="str">
        <f>'All Data FO'!BB10</f>
        <v>N</v>
      </c>
      <c r="R10" s="137" t="str">
        <f>'All Data FO'!BC10</f>
        <v>N</v>
      </c>
      <c r="S10" s="137" t="str">
        <f>'All Data FO'!BD10</f>
        <v>Y</v>
      </c>
      <c r="T10" s="137" t="str">
        <f>'All Data FO'!BE10</f>
        <v>Y</v>
      </c>
      <c r="V10" s="137" t="str">
        <f>'All Data FO'!CH10</f>
        <v>N</v>
      </c>
      <c r="W10" s="137" t="str">
        <f>'All Data FO'!CI10</f>
        <v>N</v>
      </c>
      <c r="X10" s="137" t="str">
        <f>'All Data FO'!CJ10</f>
        <v>Y</v>
      </c>
      <c r="Y10" s="137" t="str">
        <f>'All Data FO'!CK10</f>
        <v>Y</v>
      </c>
      <c r="AA10" s="137" t="str">
        <f>'D Master'!AM10</f>
        <v>N</v>
      </c>
      <c r="AB10" s="137" t="str">
        <f>'D Master'!AN10</f>
        <v>Y</v>
      </c>
      <c r="AC10" s="137" t="str">
        <f>'D Master'!AO10</f>
        <v>Y</v>
      </c>
      <c r="AD10" s="137" t="str">
        <f>'D Master'!AP10</f>
        <v>N</v>
      </c>
      <c r="AF10" s="138">
        <f>CA!AK10</f>
        <v>3.6124999999999976</v>
      </c>
      <c r="AG10" s="145">
        <f>'Master FO'!BV10</f>
        <v>-58.725724327490646</v>
      </c>
      <c r="AH10" s="145">
        <f>'Master FO'!BZ10</f>
        <v>-58.511987438855009</v>
      </c>
      <c r="AI10" s="137">
        <f>Cash!B10</f>
        <v>90.35</v>
      </c>
      <c r="AJ10" s="137">
        <f>'All Data FO'!B10</f>
        <v>90.3</v>
      </c>
      <c r="AK10" s="137">
        <f>'All Data FO'!W10</f>
        <v>92.95</v>
      </c>
      <c r="AL10" s="137">
        <f>'All Data FO'!AB10</f>
        <v>89.9</v>
      </c>
      <c r="AN10" s="137">
        <f t="shared" si="0"/>
        <v>-4.9999999999997158E-2</v>
      </c>
      <c r="AO10" s="137">
        <f>('All Data FO'!W10+'All Data FO'!AB10+'All Data FO'!B10)/3</f>
        <v>91.050000000000011</v>
      </c>
      <c r="AQ10" s="137" t="str">
        <f>IF('All Data FO'!BM10&gt;MAX('All Data FO'!BN10:'All Data FO'!BQ10),"Yes","")</f>
        <v/>
      </c>
      <c r="AR10" s="137" t="str">
        <f>IF('All Data FO'!AG10&gt;MAX('All Data FO'!AH10:'All Data FO'!AK10),"Yes","")</f>
        <v/>
      </c>
      <c r="AT10" s="137" t="str">
        <f>IF('All Data FO'!BM10&gt;(AVERAGE('All Data FO'!BN10:'All Data FO'!BQ10)*2),"Yes","")</f>
        <v/>
      </c>
      <c r="AU10" s="137" t="str">
        <f>IF('All Data FO'!AG10&gt;(AVERAGE('All Data FO'!AH10:'All Data FO'!AK10)*2),"Yes","")</f>
        <v/>
      </c>
      <c r="AW10" s="137" t="str">
        <f>IF('All Data FO'!B10&gt;MAX('All Data FO'!C10:'All Data FO'!F10),"Yes","")</f>
        <v/>
      </c>
      <c r="AX10" s="137" t="str">
        <f>IF('All Data FO'!B10&lt;MIN('All Data FO'!C10:'All Data FO'!F10),"Yes","")</f>
        <v>Yes</v>
      </c>
      <c r="AZ10" s="144" t="str">
        <f>IF('All Data FO'!B10&gt;MAX('All Data FO'!X10:'All Data FO'!AA10),"Yes","")</f>
        <v/>
      </c>
      <c r="BA10" s="144" t="str">
        <f>IF('All Data FO'!B10&lt;MIN('All Data FO'!AC10:'All Data FO'!AF10),"Yes","")</f>
        <v/>
      </c>
      <c r="BB10" s="137" t="str">
        <f>IF(AND(Cash!C10&gt;Cash!AA10,Cash!B10&lt;(Cash!AA10+Cash!C10)/2,Cash!Z10&gt;Cash!C10,Cash!B10&gt;Cash!AA10),"Dark Cloud",IF(AND(Cash!C10&lt;Cash!AA10,Cash!B10&gt;(Cash!AA10+Cash!C10)/2,Cash!Z10&lt;Cash!C10,Cash!B10&lt;Cash!AA10),"Bullish Piercing",IF(AND(Cash!C10&lt;Cash!AA10,Cash!Z10&lt;Cash!C10,Cash!B10&gt;Cash!AA10),"Bullish Engulfing",IF(AND(Cash!C10&gt;Cash!AA10,Cash!Z10&gt;Cash!C10,Cash!B10&lt;Cash!AA10),"Bearish Engulfing",IF(AND(Cash!C10&gt;Cash!AA10,Cash!B10&lt;Cash!Z10,Cash!AG10&lt;Cash!C10,Cash!AN10&gt;Cash!AA10),"Bearish Harami",IF(AND(Cash!C10&lt;Cash!AA10,Cash!B10&gt;Cash!Z10,Cash!AG10&lt;Cash!AA10,Cash!AN10&gt;Cash!C10),"Bullish Harami"," "))))))</f>
        <v xml:space="preserve"> </v>
      </c>
      <c r="BC10" s="137" t="str">
        <f>IF(AND(Cash!D10&lt;Cash!AB10,Cash!AO10&lt;Cash!AP10,Cash!AO10&lt;Cash!AN10,Cash!B10&gt;Cash!AH10,Cash!B10&gt;Cash!AI10),"Bullish Reversal",IF(AND(Cash!D10&gt;Cash!AB10,Cash!AH10&gt;Cash!AI10,Cash!AH10&gt;Cash!AG10,Cash!B10&lt;Cash!AO10,Cash!CA10&lt;Cash!AP10),"Bearish Reversal"," "))</f>
        <v xml:space="preserve"> </v>
      </c>
      <c r="BE10" s="144" t="str">
        <f>IF(AND(Cash!D10&gt;Cash!X10,Cash!AC10&gt;Cash!T10,Cash!S10&gt;Cash!W10,Cash!AB10&gt;Cash!C10),"Bearish Squeeze"," ")</f>
        <v xml:space="preserve"> </v>
      </c>
      <c r="BF10" s="144" t="str">
        <f>IF(AND(Cash!T10&gt;Cash!X10,Cash!AC10&gt;Cash!D10,Cash!C10&gt;Cash!W10,Cash!AB10&gt;Cash!S10),"Bullish Squeeze"," ")</f>
        <v xml:space="preserve"> </v>
      </c>
      <c r="BG10" s="137" t="str">
        <f>IF(AND(Cash!AI10&lt;Cash!AH10,Cash!AP10&gt;Cash!AO10,Cash!AG10&lt;Cash!AH10,Cash!AN10&gt;Cash!AO10),"IN OUT IN"," ")</f>
        <v xml:space="preserve"> </v>
      </c>
      <c r="BH10" s="137" t="str">
        <f>IF(AND(Cash!AG10&lt;Cash!AH10,Cash!AN10&gt;Cash!AO10),"Inside Bar"," ")</f>
        <v xml:space="preserve"> </v>
      </c>
      <c r="BI10" s="137" t="str">
        <f>IF(AND(Cash!AI10&gt;Cash!AH10,Cash!AP10&lt;Cash!AO10,Cash!AH10&gt;Cash!AG10,Cash!AO10&lt;Cash!AN10),"Double INSIDE Bar"," ")</f>
        <v xml:space="preserve"> </v>
      </c>
      <c r="BK10" s="137" t="str">
        <f>IF(AND(CA!AM10&lt;MIN(CA!AN10:AP10),(Cash!AG10&lt;Cash!AH10),(Cash!AN10&gt;Cash!AO10)),"NR4"," ")</f>
        <v xml:space="preserve"> </v>
      </c>
      <c r="BL10" s="144" t="str">
        <f>IF(AND(CA!AM10&lt;MIN(CA!AN10:AS10),(Cash!AG10&lt;Cash!AH10),(Cash!AN10&gt;Cash!AO10)),"NR7"," ")</f>
        <v xml:space="preserve"> </v>
      </c>
      <c r="BM10" s="137">
        <f>Cash!AG10</f>
        <v>93</v>
      </c>
      <c r="BN10" s="137">
        <f>Cash!AN10</f>
        <v>89.85</v>
      </c>
      <c r="BP10" s="137">
        <f>MAX(Cash!AG10:AJ10)</f>
        <v>95.9</v>
      </c>
      <c r="BQ10" s="137">
        <f>MIN(Cash!AN10:AQ10)</f>
        <v>89</v>
      </c>
      <c r="BS10" s="144">
        <f>MAX(Cash!AG10:AM10)</f>
        <v>95.9</v>
      </c>
      <c r="BT10" s="144">
        <f>MIN(Cash!AN10:AT10)</f>
        <v>89</v>
      </c>
      <c r="BV10" s="137">
        <f>Cash!AN10-2*(Cash!AG10-'Final Master FO'!BY10)</f>
        <v>85.98333333333332</v>
      </c>
      <c r="BW10" s="137">
        <f>BY10-(Cash!AG10-Cash!AN10)</f>
        <v>87.916666666666657</v>
      </c>
      <c r="BX10" s="137">
        <f>(2*BY10)-Cash!AG10</f>
        <v>89.133333333333326</v>
      </c>
      <c r="BY10" s="137">
        <f>(Cash!AG10+Cash!AN10+Cash!B10)/3</f>
        <v>91.066666666666663</v>
      </c>
      <c r="BZ10" s="137">
        <f>(2*BY10)-Cash!AN10</f>
        <v>92.283333333333331</v>
      </c>
      <c r="CA10" s="137">
        <f>BY10+(Cash!AG10-Cash!AN10)</f>
        <v>94.216666666666669</v>
      </c>
      <c r="CB10" s="137">
        <f>Cash!AG10+2*('Final Master FO'!BY10-Cash!AN10)</f>
        <v>95.433333333333337</v>
      </c>
      <c r="CD10" s="137">
        <f>CG10-(1*(Cash!AG10-Cash!AN10))</f>
        <v>87.916666666666657</v>
      </c>
      <c r="CE10" s="137">
        <f>CG10-(0.618*(Cash!AG10-Cash!AN10))</f>
        <v>89.119966666666656</v>
      </c>
      <c r="CF10" s="137">
        <f>CG10-(0.382*(Cash!AG10-Cash!AN10))</f>
        <v>89.863366666666664</v>
      </c>
      <c r="CG10" s="137">
        <f>(Cash!AG10+Cash!AN10+Cash!B10)/3</f>
        <v>91.066666666666663</v>
      </c>
      <c r="CH10" s="137">
        <f>CG10+(0.382*(Cash!AG10-Cash!AN10))</f>
        <v>92.269966666666662</v>
      </c>
      <c r="CI10" s="137">
        <f>CG10+(0.618*(Cash!AG10-Cash!AN10))</f>
        <v>93.01336666666667</v>
      </c>
      <c r="CJ10" s="137">
        <f>CG10+(1*(Cash!AG10-Cash!AN10))</f>
        <v>94.216666666666669</v>
      </c>
      <c r="CL10" s="137" t="str">
        <f t="shared" si="1"/>
        <v>APOLLOTYRE</v>
      </c>
      <c r="CM10" s="137">
        <f>'All Data FO'!B10</f>
        <v>90.3</v>
      </c>
      <c r="CN10" s="139">
        <f>'All Data FO'!K10</f>
        <v>-1.5267175572519145</v>
      </c>
      <c r="CO10" s="139">
        <f>'Master FO'!U10</f>
        <v>-15.67291311754685</v>
      </c>
      <c r="CP10" s="137">
        <f>'Master FO'!M10</f>
        <v>-1104000</v>
      </c>
      <c r="CR10" s="137" t="str">
        <f>IF(AND('All Data FO'!AG10&gt;'All Data FO'!AH10,'All Data FO'!B10&gt;'All Data FO'!C10),"LONG BUILDUP",IF(AND('All Data FO'!AG10&gt;'All Data FO'!AH10,'All Data FO'!B10&lt;'All Data FO'!C10),"SHORT BUILDUP",IF(AND('All Data FO'!AG10&lt;'All Data FO'!AH10,'All Data FO'!B10&gt;'All Data FO'!C10),"SHORT COVERING",IF(AND('All Data FO'!AG10&lt;'All Data FO'!AH10,'All Data FO'!B10&lt;'All Data FO'!C10),"LONG UNWINDING"," "))))</f>
        <v>LONG UNWINDING</v>
      </c>
      <c r="CT10" s="43" t="s">
        <v>376</v>
      </c>
      <c r="CU10" s="143">
        <f>CU4+CU6</f>
        <v>95</v>
      </c>
      <c r="CV10" s="30"/>
      <c r="CW10" s="137" t="str">
        <f>'FOD (ALL)'!M10</f>
        <v>APOLLOTYRE</v>
      </c>
      <c r="CX10" s="137">
        <f>'All Data FO'!B10</f>
        <v>90.3</v>
      </c>
      <c r="CY10" s="139">
        <f>'All Data FO'!K10</f>
        <v>-1.5267175572519145</v>
      </c>
      <c r="CZ10" s="139">
        <f>'All Data FO'!EJ10</f>
        <v>-7.9776718223049183</v>
      </c>
      <c r="DA10" s="137">
        <f>'All Data FO'!EQ10</f>
        <v>-686000</v>
      </c>
      <c r="DC10" s="137" t="str">
        <f t="shared" si="2"/>
        <v>LONG UNWINDING</v>
      </c>
      <c r="DE10" s="43" t="s">
        <v>376</v>
      </c>
      <c r="DF10" s="143">
        <f>DF4+DF6</f>
        <v>95</v>
      </c>
    </row>
    <row r="11" spans="1:110" x14ac:dyDescent="0.3">
      <c r="A11" s="137" t="str">
        <f>FOD!B11</f>
        <v xml:space="preserve">ASHOKLEY  </v>
      </c>
      <c r="B11" s="137" t="str">
        <f>'All Data FO'!G11</f>
        <v>N</v>
      </c>
      <c r="C11" s="137" t="str">
        <f>'All Data FO'!H11</f>
        <v>Y</v>
      </c>
      <c r="D11" s="137" t="str">
        <f>'All Data FO'!I11</f>
        <v>Y</v>
      </c>
      <c r="E11" s="137" t="str">
        <f>'All Data FO'!J11</f>
        <v>N</v>
      </c>
      <c r="G11" s="137" t="str">
        <f>'All Data FO'!AL11</f>
        <v>Y</v>
      </c>
      <c r="H11" s="137" t="str">
        <f>'All Data FO'!AM11</f>
        <v>Y</v>
      </c>
      <c r="I11" s="137" t="str">
        <f>'All Data FO'!AN11</f>
        <v>Y</v>
      </c>
      <c r="J11" s="137" t="str">
        <f>'All Data FO'!AO11</f>
        <v>Y</v>
      </c>
      <c r="L11" s="137" t="str">
        <f>'All Data FO'!BR11</f>
        <v>N</v>
      </c>
      <c r="M11" s="137" t="str">
        <f>'All Data FO'!BS11</f>
        <v>Y</v>
      </c>
      <c r="N11" s="137" t="str">
        <f>'All Data FO'!BT11</f>
        <v>N</v>
      </c>
      <c r="O11" s="137" t="str">
        <f>'All Data FO'!BU11</f>
        <v>N</v>
      </c>
      <c r="Q11" s="137" t="str">
        <f>'All Data FO'!BB11</f>
        <v>N</v>
      </c>
      <c r="R11" s="137" t="str">
        <f>'All Data FO'!BC11</f>
        <v>Y</v>
      </c>
      <c r="S11" s="137" t="str">
        <f>'All Data FO'!BD11</f>
        <v>N</v>
      </c>
      <c r="T11" s="137" t="str">
        <f>'All Data FO'!BE11</f>
        <v>N</v>
      </c>
      <c r="V11" s="137" t="str">
        <f>'All Data FO'!CH11</f>
        <v>N</v>
      </c>
      <c r="W11" s="137" t="str">
        <f>'All Data FO'!CI11</f>
        <v>Y</v>
      </c>
      <c r="X11" s="137" t="str">
        <f>'All Data FO'!CJ11</f>
        <v>N</v>
      </c>
      <c r="Y11" s="137" t="str">
        <f>'All Data FO'!CK11</f>
        <v>N</v>
      </c>
      <c r="AA11" s="137" t="str">
        <f>'D Master'!AM11</f>
        <v>Y</v>
      </c>
      <c r="AB11" s="137" t="str">
        <f>'D Master'!AN11</f>
        <v>N</v>
      </c>
      <c r="AC11" s="137" t="str">
        <f>'D Master'!AO11</f>
        <v>Y</v>
      </c>
      <c r="AD11" s="137" t="str">
        <f>'D Master'!AP11</f>
        <v>N</v>
      </c>
      <c r="AF11" s="138">
        <f>CA!AK11</f>
        <v>5.2225000000000001</v>
      </c>
      <c r="AG11" s="145">
        <f>'Master FO'!BV11</f>
        <v>9.801042507892225</v>
      </c>
      <c r="AH11" s="145">
        <f>'Master FO'!BZ11</f>
        <v>25.722932078009414</v>
      </c>
      <c r="AI11" s="137">
        <f>Cash!B11</f>
        <v>43.6</v>
      </c>
      <c r="AJ11" s="137">
        <f>'All Data FO'!B11</f>
        <v>42.95</v>
      </c>
      <c r="AK11" s="137">
        <f>'All Data FO'!W11</f>
        <v>44.8</v>
      </c>
      <c r="AL11" s="137">
        <f>'All Data FO'!AB11</f>
        <v>42.4</v>
      </c>
      <c r="AN11" s="137">
        <f t="shared" si="0"/>
        <v>-0.64999999999999858</v>
      </c>
      <c r="AO11" s="137">
        <f>('All Data FO'!W11+'All Data FO'!AB11+'All Data FO'!B11)/3</f>
        <v>43.383333333333326</v>
      </c>
      <c r="AQ11" s="137" t="str">
        <f>IF('All Data FO'!BM11&gt;MAX('All Data FO'!BN11:'All Data FO'!BQ11),"Yes","")</f>
        <v/>
      </c>
      <c r="AR11" s="137" t="str">
        <f>IF('All Data FO'!AG11&gt;MAX('All Data FO'!AH11:'All Data FO'!AK11),"Yes","")</f>
        <v>Yes</v>
      </c>
      <c r="AT11" s="137" t="str">
        <f>IF('All Data FO'!BM11&gt;(AVERAGE('All Data FO'!BN11:'All Data FO'!BQ11)*2),"Yes","")</f>
        <v/>
      </c>
      <c r="AU11" s="137" t="str">
        <f>IF('All Data FO'!AG11&gt;(AVERAGE('All Data FO'!AH11:'All Data FO'!AK11)*2),"Yes","")</f>
        <v/>
      </c>
      <c r="AW11" s="137" t="str">
        <f>IF('All Data FO'!B11&gt;MAX('All Data FO'!C11:'All Data FO'!F11),"Yes","")</f>
        <v/>
      </c>
      <c r="AX11" s="137" t="str">
        <f>IF('All Data FO'!B11&lt;MIN('All Data FO'!C11:'All Data FO'!F11),"Yes","")</f>
        <v/>
      </c>
      <c r="AZ11" s="144" t="str">
        <f>IF('All Data FO'!B11&gt;MAX('All Data FO'!X11:'All Data FO'!AA11),"Yes","")</f>
        <v/>
      </c>
      <c r="BA11" s="144" t="str">
        <f>IF('All Data FO'!B11&lt;MIN('All Data FO'!AC11:'All Data FO'!AF11),"Yes","")</f>
        <v/>
      </c>
      <c r="BB11" s="137" t="str">
        <f>IF(AND(Cash!C11&gt;Cash!AA11,Cash!B11&lt;(Cash!AA11+Cash!C11)/2,Cash!Z11&gt;Cash!C11,Cash!B11&gt;Cash!AA11),"Dark Cloud",IF(AND(Cash!C11&lt;Cash!AA11,Cash!B11&gt;(Cash!AA11+Cash!C11)/2,Cash!Z11&lt;Cash!C11,Cash!B11&lt;Cash!AA11),"Bullish Piercing",IF(AND(Cash!C11&lt;Cash!AA11,Cash!Z11&lt;Cash!C11,Cash!B11&gt;Cash!AA11),"Bullish Engulfing",IF(AND(Cash!C11&gt;Cash!AA11,Cash!Z11&gt;Cash!C11,Cash!B11&lt;Cash!AA11),"Bearish Engulfing",IF(AND(Cash!C11&gt;Cash!AA11,Cash!B11&lt;Cash!Z11,Cash!AG11&lt;Cash!C11,Cash!AN11&gt;Cash!AA11),"Bearish Harami",IF(AND(Cash!C11&lt;Cash!AA11,Cash!B11&gt;Cash!Z11,Cash!AG11&lt;Cash!AA11,Cash!AN11&gt;Cash!C11),"Bullish Harami"," "))))))</f>
        <v>Bearish Harami</v>
      </c>
      <c r="BC11" s="137" t="str">
        <f>IF(AND(Cash!D11&lt;Cash!AB11,Cash!AO11&lt;Cash!AP11,Cash!AO11&lt;Cash!AN11,Cash!B11&gt;Cash!AH11,Cash!B11&gt;Cash!AI11),"Bullish Reversal",IF(AND(Cash!D11&gt;Cash!AB11,Cash!AH11&gt;Cash!AI11,Cash!AH11&gt;Cash!AG11,Cash!B11&lt;Cash!AO11,Cash!CA11&lt;Cash!AP11),"Bearish Reversal"," "))</f>
        <v xml:space="preserve"> </v>
      </c>
      <c r="BE11" s="144" t="str">
        <f>IF(AND(Cash!D11&gt;Cash!X11,Cash!AC11&gt;Cash!T11,Cash!S11&gt;Cash!W11,Cash!AB11&gt;Cash!C11),"Bearish Squeeze"," ")</f>
        <v xml:space="preserve"> </v>
      </c>
      <c r="BF11" s="144" t="str">
        <f>IF(AND(Cash!T11&gt;Cash!X11,Cash!AC11&gt;Cash!D11,Cash!C11&gt;Cash!W11,Cash!AB11&gt;Cash!S11),"Bullish Squeeze"," ")</f>
        <v xml:space="preserve"> </v>
      </c>
      <c r="BG11" s="137" t="str">
        <f>IF(AND(Cash!AI11&lt;Cash!AH11,Cash!AP11&gt;Cash!AO11,Cash!AG11&lt;Cash!AH11,Cash!AN11&gt;Cash!AO11),"IN OUT IN"," ")</f>
        <v xml:space="preserve"> </v>
      </c>
      <c r="BH11" s="137" t="str">
        <f>IF(AND(Cash!AG11&lt;Cash!AH11,Cash!AN11&gt;Cash!AO11),"Inside Bar"," ")</f>
        <v>Inside Bar</v>
      </c>
      <c r="BI11" s="137" t="str">
        <f>IF(AND(Cash!AI11&gt;Cash!AH11,Cash!AP11&lt;Cash!AO11,Cash!AH11&gt;Cash!AG11,Cash!AO11&lt;Cash!AN11),"Double INSIDE Bar"," ")</f>
        <v xml:space="preserve"> </v>
      </c>
      <c r="BK11" s="137" t="str">
        <f>IF(AND(CA!AM11&lt;MIN(CA!AN11:AP11),(Cash!AG11&lt;Cash!AH11),(Cash!AN11&gt;Cash!AO11)),"NR4"," ")</f>
        <v xml:space="preserve"> </v>
      </c>
      <c r="BL11" s="144" t="str">
        <f>IF(AND(CA!AM11&lt;MIN(CA!AN11:AS11),(Cash!AG11&lt;Cash!AH11),(Cash!AN11&gt;Cash!AO11)),"NR7"," ")</f>
        <v xml:space="preserve"> </v>
      </c>
      <c r="BM11" s="137">
        <f>Cash!AG11</f>
        <v>45.8</v>
      </c>
      <c r="BN11" s="137">
        <f>Cash!AN11</f>
        <v>43.4</v>
      </c>
      <c r="BP11" s="137">
        <f>MAX(Cash!AG11:AJ11)</f>
        <v>46.5</v>
      </c>
      <c r="BQ11" s="137">
        <f>MIN(Cash!AN11:AQ11)</f>
        <v>42.35</v>
      </c>
      <c r="BS11" s="144">
        <f>MAX(Cash!AG11:AM11)</f>
        <v>49.6</v>
      </c>
      <c r="BT11" s="144">
        <f>MIN(Cash!AN11:AT11)</f>
        <v>42.35</v>
      </c>
      <c r="BV11" s="137">
        <f>Cash!AN11-2*(Cash!AG11-'Final Master FO'!BY11)</f>
        <v>40.333333333333321</v>
      </c>
      <c r="BW11" s="137">
        <f>BY11-(Cash!AG11-Cash!AN11)</f>
        <v>41.86666666666666</v>
      </c>
      <c r="BX11" s="137">
        <f>(2*BY11)-Cash!AG11</f>
        <v>42.73333333333332</v>
      </c>
      <c r="BY11" s="137">
        <f>(Cash!AG11+Cash!AN11+Cash!B11)/3</f>
        <v>44.266666666666659</v>
      </c>
      <c r="BZ11" s="137">
        <f>(2*BY11)-Cash!AN11</f>
        <v>45.133333333333319</v>
      </c>
      <c r="CA11" s="137">
        <f>BY11+(Cash!AG11-Cash!AN11)</f>
        <v>46.666666666666657</v>
      </c>
      <c r="CB11" s="137">
        <f>Cash!AG11+2*('Final Master FO'!BY11-Cash!AN11)</f>
        <v>47.533333333333317</v>
      </c>
      <c r="CD11" s="137">
        <f>CG11-(1*(Cash!AG11-Cash!AN11))</f>
        <v>41.86666666666666</v>
      </c>
      <c r="CE11" s="137">
        <f>CG11-(0.618*(Cash!AG11-Cash!AN11))</f>
        <v>42.783466666666662</v>
      </c>
      <c r="CF11" s="137">
        <f>CG11-(0.382*(Cash!AG11-Cash!AN11))</f>
        <v>43.349866666666657</v>
      </c>
      <c r="CG11" s="137">
        <f>(Cash!AG11+Cash!AN11+Cash!B11)/3</f>
        <v>44.266666666666659</v>
      </c>
      <c r="CH11" s="137">
        <f>CG11+(0.382*(Cash!AG11-Cash!AN11))</f>
        <v>45.183466666666661</v>
      </c>
      <c r="CI11" s="137">
        <f>CG11+(0.618*(Cash!AG11-Cash!AN11))</f>
        <v>45.749866666666655</v>
      </c>
      <c r="CJ11" s="137">
        <f>CG11+(1*(Cash!AG11-Cash!AN11))</f>
        <v>46.666666666666657</v>
      </c>
      <c r="CL11" s="137" t="str">
        <f t="shared" si="1"/>
        <v xml:space="preserve">ASHOKLEY  </v>
      </c>
      <c r="CM11" s="137">
        <f>'All Data FO'!B11</f>
        <v>42.95</v>
      </c>
      <c r="CN11" s="139">
        <f>'All Data FO'!K11</f>
        <v>-3.8073908174691953</v>
      </c>
      <c r="CO11" s="139">
        <f>'Master FO'!U11</f>
        <v>6.0827606375201047</v>
      </c>
      <c r="CP11" s="137">
        <f>'Master FO'!M11</f>
        <v>3328000</v>
      </c>
      <c r="CR11" s="137" t="str">
        <f>IF(AND('All Data FO'!AG11&gt;'All Data FO'!AH11,'All Data FO'!B11&gt;'All Data FO'!C11),"LONG BUILDUP",IF(AND('All Data FO'!AG11&gt;'All Data FO'!AH11,'All Data FO'!B11&lt;'All Data FO'!C11),"SHORT BUILDUP",IF(AND('All Data FO'!AG11&lt;'All Data FO'!AH11,'All Data FO'!B11&gt;'All Data FO'!C11),"SHORT COVERING",IF(AND('All Data FO'!AG11&lt;'All Data FO'!AH11,'All Data FO'!B11&lt;'All Data FO'!C11),"LONG UNWINDING"," "))))</f>
        <v>SHORT BUILDUP</v>
      </c>
      <c r="CW11" s="137" t="str">
        <f>'FOD (ALL)'!M11</f>
        <v>ASHOKLEY</v>
      </c>
      <c r="CX11" s="137">
        <f>'All Data FO'!B11</f>
        <v>42.95</v>
      </c>
      <c r="CY11" s="139">
        <f>'All Data FO'!K11</f>
        <v>-3.8073908174691953</v>
      </c>
      <c r="CZ11" s="139">
        <f>'All Data FO'!EJ11</f>
        <v>15.74554011511432</v>
      </c>
      <c r="DA11" s="137">
        <f>'All Data FO'!EQ11</f>
        <v>9903000</v>
      </c>
      <c r="DC11" s="137" t="str">
        <f t="shared" si="2"/>
        <v>SHORT BUILDUP</v>
      </c>
    </row>
    <row r="12" spans="1:110" x14ac:dyDescent="0.3">
      <c r="A12" s="137" t="str">
        <f>FOD!B12</f>
        <v>ASIANPAINT</v>
      </c>
      <c r="B12" s="137" t="str">
        <f>'All Data FO'!G12</f>
        <v>Y</v>
      </c>
      <c r="C12" s="137" t="str">
        <f>'All Data FO'!H12</f>
        <v>Y</v>
      </c>
      <c r="D12" s="137" t="str">
        <f>'All Data FO'!I12</f>
        <v>N</v>
      </c>
      <c r="E12" s="137" t="str">
        <f>'All Data FO'!J12</f>
        <v>N</v>
      </c>
      <c r="G12" s="137" t="str">
        <f>'All Data FO'!AL12</f>
        <v>N</v>
      </c>
      <c r="H12" s="137" t="str">
        <f>'All Data FO'!AM12</f>
        <v>N</v>
      </c>
      <c r="I12" s="137" t="str">
        <f>'All Data FO'!AN12</f>
        <v>Y</v>
      </c>
      <c r="J12" s="137" t="str">
        <f>'All Data FO'!AO12</f>
        <v>Y</v>
      </c>
      <c r="L12" s="137" t="str">
        <f>'All Data FO'!BR12</f>
        <v>Y</v>
      </c>
      <c r="M12" s="137" t="str">
        <f>'All Data FO'!BS12</f>
        <v>Y</v>
      </c>
      <c r="N12" s="137" t="str">
        <f>'All Data FO'!BT12</f>
        <v>N</v>
      </c>
      <c r="O12" s="137" t="str">
        <f>'All Data FO'!BU12</f>
        <v>Y</v>
      </c>
      <c r="Q12" s="137" t="str">
        <f>'All Data FO'!BB12</f>
        <v>Y</v>
      </c>
      <c r="R12" s="137" t="str">
        <f>'All Data FO'!BC12</f>
        <v>Y</v>
      </c>
      <c r="S12" s="137" t="str">
        <f>'All Data FO'!BD12</f>
        <v>N</v>
      </c>
      <c r="T12" s="137" t="str">
        <f>'All Data FO'!BE12</f>
        <v>Y</v>
      </c>
      <c r="V12" s="137" t="str">
        <f>'All Data FO'!CH12</f>
        <v>Y</v>
      </c>
      <c r="W12" s="137" t="str">
        <f>'All Data FO'!CI12</f>
        <v>Y</v>
      </c>
      <c r="X12" s="137" t="str">
        <f>'All Data FO'!CJ12</f>
        <v>N</v>
      </c>
      <c r="Y12" s="137" t="str">
        <f>'All Data FO'!CK12</f>
        <v>Y</v>
      </c>
      <c r="AA12" s="137" t="str">
        <f>'D Master'!AM12</f>
        <v>N</v>
      </c>
      <c r="AB12" s="137" t="str">
        <f>'D Master'!AN12</f>
        <v>N</v>
      </c>
      <c r="AC12" s="137" t="str">
        <f>'D Master'!AO12</f>
        <v>Y</v>
      </c>
      <c r="AD12" s="137" t="str">
        <f>'D Master'!AP12</f>
        <v>Y</v>
      </c>
      <c r="AF12" s="138">
        <f>CA!AK12</f>
        <v>2.8774999999999977</v>
      </c>
      <c r="AG12" s="145">
        <f>'Master FO'!BV12</f>
        <v>79.309970116816089</v>
      </c>
      <c r="AH12" s="145">
        <f>'Master FO'!BZ12</f>
        <v>76.63241275958039</v>
      </c>
      <c r="AI12" s="137">
        <f>Cash!B12</f>
        <v>1617.9</v>
      </c>
      <c r="AJ12" s="137">
        <f>'All Data FO'!B12</f>
        <v>1607.15</v>
      </c>
      <c r="AK12" s="137">
        <f>'All Data FO'!W12</f>
        <v>1618.4</v>
      </c>
      <c r="AL12" s="137">
        <f>'All Data FO'!AB12</f>
        <v>1553.8</v>
      </c>
      <c r="AN12" s="137">
        <f t="shared" si="0"/>
        <v>-10.75</v>
      </c>
      <c r="AO12" s="137">
        <f>('All Data FO'!W12+'All Data FO'!AB12+'All Data FO'!B12)/3</f>
        <v>1593.1166666666668</v>
      </c>
      <c r="AQ12" s="137" t="str">
        <f>IF('All Data FO'!BM12&gt;MAX('All Data FO'!BN12:'All Data FO'!BQ12),"Yes","")</f>
        <v>Yes</v>
      </c>
      <c r="AR12" s="137" t="str">
        <f>IF('All Data FO'!AG12&gt;MAX('All Data FO'!AH12:'All Data FO'!AK12),"Yes","")</f>
        <v/>
      </c>
      <c r="AT12" s="137" t="str">
        <f>IF('All Data FO'!BM12&gt;(AVERAGE('All Data FO'!BN12:'All Data FO'!BQ12)*2),"Yes","")</f>
        <v/>
      </c>
      <c r="AU12" s="137" t="str">
        <f>IF('All Data FO'!AG12&gt;(AVERAGE('All Data FO'!AH12:'All Data FO'!AK12)*2),"Yes","")</f>
        <v/>
      </c>
      <c r="AW12" s="137" t="str">
        <f>IF('All Data FO'!B12&gt;MAX('All Data FO'!C12:'All Data FO'!F12),"Yes","")</f>
        <v>Yes</v>
      </c>
      <c r="AX12" s="137" t="str">
        <f>IF('All Data FO'!B12&lt;MIN('All Data FO'!C12:'All Data FO'!F12),"Yes","")</f>
        <v/>
      </c>
      <c r="AZ12" s="144" t="str">
        <f>IF('All Data FO'!B12&gt;MAX('All Data FO'!X12:'All Data FO'!AA12),"Yes","")</f>
        <v>Yes</v>
      </c>
      <c r="BA12" s="144" t="str">
        <f>IF('All Data FO'!B12&lt;MIN('All Data FO'!AC12:'All Data FO'!AF12),"Yes","")</f>
        <v/>
      </c>
      <c r="BB12" s="137" t="str">
        <f>IF(AND(Cash!C12&gt;Cash!AA12,Cash!B12&lt;(Cash!AA12+Cash!C12)/2,Cash!Z12&gt;Cash!C12,Cash!B12&gt;Cash!AA12),"Dark Cloud",IF(AND(Cash!C12&lt;Cash!AA12,Cash!B12&gt;(Cash!AA12+Cash!C12)/2,Cash!Z12&lt;Cash!C12,Cash!B12&lt;Cash!AA12),"Bullish Piercing",IF(AND(Cash!C12&lt;Cash!AA12,Cash!Z12&lt;Cash!C12,Cash!B12&gt;Cash!AA12),"Bullish Engulfing",IF(AND(Cash!C12&gt;Cash!AA12,Cash!Z12&gt;Cash!C12,Cash!B12&lt;Cash!AA12),"Bearish Engulfing",IF(AND(Cash!C12&gt;Cash!AA12,Cash!B12&lt;Cash!Z12,Cash!AG12&lt;Cash!C12,Cash!AN12&gt;Cash!AA12),"Bearish Harami",IF(AND(Cash!C12&lt;Cash!AA12,Cash!B12&gt;Cash!Z12,Cash!AG12&lt;Cash!AA12,Cash!AN12&gt;Cash!C12),"Bullish Harami"," "))))))</f>
        <v xml:space="preserve"> </v>
      </c>
      <c r="BC12" s="137" t="str">
        <f>IF(AND(Cash!D12&lt;Cash!AB12,Cash!AO12&lt;Cash!AP12,Cash!AO12&lt;Cash!AN12,Cash!B12&gt;Cash!AH12,Cash!B12&gt;Cash!AI12),"Bullish Reversal",IF(AND(Cash!D12&gt;Cash!AB12,Cash!AH12&gt;Cash!AI12,Cash!AH12&gt;Cash!AG12,Cash!B12&lt;Cash!AO12,Cash!CA12&lt;Cash!AP12),"Bearish Reversal"," "))</f>
        <v xml:space="preserve"> </v>
      </c>
      <c r="BE12" s="144" t="str">
        <f>IF(AND(Cash!D12&gt;Cash!X12,Cash!AC12&gt;Cash!T12,Cash!S12&gt;Cash!W12,Cash!AB12&gt;Cash!C12),"Bearish Squeeze"," ")</f>
        <v xml:space="preserve"> </v>
      </c>
      <c r="BF12" s="144" t="str">
        <f>IF(AND(Cash!T12&gt;Cash!X12,Cash!AC12&gt;Cash!D12,Cash!C12&gt;Cash!W12,Cash!AB12&gt;Cash!S12),"Bullish Squeeze"," ")</f>
        <v xml:space="preserve"> </v>
      </c>
      <c r="BG12" s="137" t="str">
        <f>IF(AND(Cash!AI12&lt;Cash!AH12,Cash!AP12&gt;Cash!AO12,Cash!AG12&lt;Cash!AH12,Cash!AN12&gt;Cash!AO12),"IN OUT IN"," ")</f>
        <v xml:space="preserve"> </v>
      </c>
      <c r="BH12" s="137" t="str">
        <f>IF(AND(Cash!AG12&lt;Cash!AH12,Cash!AN12&gt;Cash!AO12),"Inside Bar"," ")</f>
        <v xml:space="preserve"> </v>
      </c>
      <c r="BI12" s="137" t="str">
        <f>IF(AND(Cash!AI12&gt;Cash!AH12,Cash!AP12&lt;Cash!AO12,Cash!AH12&gt;Cash!AG12,Cash!AO12&lt;Cash!AN12),"Double INSIDE Bar"," ")</f>
        <v xml:space="preserve"> </v>
      </c>
      <c r="BK12" s="137" t="str">
        <f>IF(AND(CA!AM12&lt;MIN(CA!AN12:AP12),(Cash!AG12&lt;Cash!AH12),(Cash!AN12&gt;Cash!AO12)),"NR4"," ")</f>
        <v xml:space="preserve"> </v>
      </c>
      <c r="BL12" s="144" t="str">
        <f>IF(AND(CA!AM12&lt;MIN(CA!AN12:AS12),(Cash!AG12&lt;Cash!AH12),(Cash!AN12&gt;Cash!AO12)),"NR7"," ")</f>
        <v xml:space="preserve"> </v>
      </c>
      <c r="BM12" s="137">
        <f>Cash!AG12</f>
        <v>1625</v>
      </c>
      <c r="BN12" s="137">
        <f>Cash!AN12</f>
        <v>1555.4</v>
      </c>
      <c r="BP12" s="137">
        <f>MAX(Cash!AG12:AJ12)</f>
        <v>1625</v>
      </c>
      <c r="BQ12" s="137">
        <f>MIN(Cash!AN12:AQ12)</f>
        <v>1482.95</v>
      </c>
      <c r="BS12" s="144">
        <f>MAX(Cash!AG12:AM12)</f>
        <v>1625</v>
      </c>
      <c r="BT12" s="144">
        <f>MIN(Cash!AN12:AT12)</f>
        <v>1482.95</v>
      </c>
      <c r="BV12" s="137">
        <f>Cash!AN12-2*(Cash!AG12-'Final Master FO'!BY12)</f>
        <v>1504.2666666666669</v>
      </c>
      <c r="BW12" s="137">
        <f>BY12-(Cash!AG12-Cash!AN12)</f>
        <v>1529.8333333333335</v>
      </c>
      <c r="BX12" s="137">
        <f>(2*BY12)-Cash!AG12</f>
        <v>1573.8666666666668</v>
      </c>
      <c r="BY12" s="137">
        <f>(Cash!AG12+Cash!AN12+Cash!B12)/3</f>
        <v>1599.4333333333334</v>
      </c>
      <c r="BZ12" s="137">
        <f>(2*BY12)-Cash!AN12</f>
        <v>1643.4666666666667</v>
      </c>
      <c r="CA12" s="137">
        <f>BY12+(Cash!AG12-Cash!AN12)</f>
        <v>1669.0333333333333</v>
      </c>
      <c r="CB12" s="137">
        <f>Cash!AG12+2*('Final Master FO'!BY12-Cash!AN12)</f>
        <v>1713.0666666666666</v>
      </c>
      <c r="CD12" s="137">
        <f>CG12-(1*(Cash!AG12-Cash!AN12))</f>
        <v>1529.8333333333335</v>
      </c>
      <c r="CE12" s="137">
        <f>CG12-(0.618*(Cash!AG12-Cash!AN12))</f>
        <v>1556.4205333333334</v>
      </c>
      <c r="CF12" s="137">
        <f>CG12-(0.382*(Cash!AG12-Cash!AN12))</f>
        <v>1572.8461333333335</v>
      </c>
      <c r="CG12" s="137">
        <f>(Cash!AG12+Cash!AN12+Cash!B12)/3</f>
        <v>1599.4333333333334</v>
      </c>
      <c r="CH12" s="137">
        <f>CG12+(0.382*(Cash!AG12-Cash!AN12))</f>
        <v>1626.0205333333333</v>
      </c>
      <c r="CI12" s="137">
        <f>CG12+(0.618*(Cash!AG12-Cash!AN12))</f>
        <v>1642.4461333333334</v>
      </c>
      <c r="CJ12" s="137">
        <f>CG12+(1*(Cash!AG12-Cash!AN12))</f>
        <v>1669.0333333333333</v>
      </c>
      <c r="CL12" s="137" t="str">
        <f t="shared" si="1"/>
        <v>ASIANPAINT</v>
      </c>
      <c r="CM12" s="137">
        <f>'All Data FO'!B12</f>
        <v>1607.15</v>
      </c>
      <c r="CN12" s="139">
        <f>'All Data FO'!K12</f>
        <v>2.5033484278334077</v>
      </c>
      <c r="CO12" s="139">
        <f>'Master FO'!U12</f>
        <v>-5.5849189570119808</v>
      </c>
      <c r="CP12" s="137">
        <f>'Master FO'!M12</f>
        <v>-285300</v>
      </c>
      <c r="CR12" s="137" t="str">
        <f>IF(AND('All Data FO'!AG12&gt;'All Data FO'!AH12,'All Data FO'!B12&gt;'All Data FO'!C12),"LONG BUILDUP",IF(AND('All Data FO'!AG12&gt;'All Data FO'!AH12,'All Data FO'!B12&lt;'All Data FO'!C12),"SHORT BUILDUP",IF(AND('All Data FO'!AG12&lt;'All Data FO'!AH12,'All Data FO'!B12&gt;'All Data FO'!C12),"SHORT COVERING",IF(AND('All Data FO'!AG12&lt;'All Data FO'!AH12,'All Data FO'!B12&lt;'All Data FO'!C12),"LONG UNWINDING"," "))))</f>
        <v>SHORT COVERING</v>
      </c>
      <c r="CW12" s="137" t="str">
        <f>'FOD (ALL)'!M12</f>
        <v>ASIANPAINT</v>
      </c>
      <c r="CX12" s="137">
        <f>'All Data FO'!B12</f>
        <v>1607.15</v>
      </c>
      <c r="CY12" s="139">
        <f>'All Data FO'!K12</f>
        <v>2.5033484278334077</v>
      </c>
      <c r="CZ12" s="139">
        <f>'All Data FO'!EJ12</f>
        <v>-2.6468020082951322</v>
      </c>
      <c r="DA12" s="137">
        <f>'All Data FO'!EQ12</f>
        <v>-145500</v>
      </c>
      <c r="DC12" s="137" t="str">
        <f t="shared" si="2"/>
        <v>SHORT COVERING</v>
      </c>
    </row>
    <row r="13" spans="1:110" x14ac:dyDescent="0.3">
      <c r="A13" s="137" t="str">
        <f>FOD!B13</f>
        <v>AUROPHARMA</v>
      </c>
      <c r="B13" s="137" t="str">
        <f>'All Data FO'!G13</f>
        <v>Y</v>
      </c>
      <c r="C13" s="137" t="str">
        <f>'All Data FO'!H13</f>
        <v>Y</v>
      </c>
      <c r="D13" s="137" t="str">
        <f>'All Data FO'!I13</f>
        <v>Y</v>
      </c>
      <c r="E13" s="137" t="str">
        <f>'All Data FO'!J13</f>
        <v>N</v>
      </c>
      <c r="G13" s="137" t="str">
        <f>'All Data FO'!AL13</f>
        <v>N</v>
      </c>
      <c r="H13" s="137" t="str">
        <f>'All Data FO'!AM13</f>
        <v>N</v>
      </c>
      <c r="I13" s="137" t="str">
        <f>'All Data FO'!AN13</f>
        <v>Y</v>
      </c>
      <c r="J13" s="137" t="str">
        <f>'All Data FO'!AO13</f>
        <v>N</v>
      </c>
      <c r="L13" s="137" t="str">
        <f>'All Data FO'!BR13</f>
        <v>N</v>
      </c>
      <c r="M13" s="137" t="str">
        <f>'All Data FO'!BS13</f>
        <v>N</v>
      </c>
      <c r="N13" s="137" t="str">
        <f>'All Data FO'!BT13</f>
        <v>Y</v>
      </c>
      <c r="O13" s="137" t="str">
        <f>'All Data FO'!BU13</f>
        <v>N</v>
      </c>
      <c r="Q13" s="137" t="str">
        <f>'All Data FO'!BB13</f>
        <v>N</v>
      </c>
      <c r="R13" s="137" t="str">
        <f>'All Data FO'!BC13</f>
        <v>N</v>
      </c>
      <c r="S13" s="137" t="str">
        <f>'All Data FO'!BD13</f>
        <v>Y</v>
      </c>
      <c r="T13" s="137" t="str">
        <f>'All Data FO'!BE13</f>
        <v>N</v>
      </c>
      <c r="V13" s="137" t="str">
        <f>'All Data FO'!CH13</f>
        <v>N</v>
      </c>
      <c r="W13" s="137" t="str">
        <f>'All Data FO'!CI13</f>
        <v>N</v>
      </c>
      <c r="X13" s="137" t="str">
        <f>'All Data FO'!CJ13</f>
        <v>Y</v>
      </c>
      <c r="Y13" s="137" t="str">
        <f>'All Data FO'!CK13</f>
        <v>N</v>
      </c>
      <c r="AA13" s="137" t="str">
        <f>'D Master'!AM13</f>
        <v>N</v>
      </c>
      <c r="AB13" s="137" t="str">
        <f>'D Master'!AN13</f>
        <v>N</v>
      </c>
      <c r="AC13" s="137" t="str">
        <f>'D Master'!AO13</f>
        <v>Y</v>
      </c>
      <c r="AD13" s="137" t="str">
        <f>'D Master'!AP13</f>
        <v>N</v>
      </c>
      <c r="AF13" s="138">
        <f>CA!AK13</f>
        <v>4.8425000000000002</v>
      </c>
      <c r="AG13" s="145">
        <f>'Master FO'!BV13</f>
        <v>-12.827965228419691</v>
      </c>
      <c r="AH13" s="145">
        <f>'Master FO'!BZ13</f>
        <v>-17.687369016333459</v>
      </c>
      <c r="AI13" s="137">
        <f>Cash!B13</f>
        <v>730.9</v>
      </c>
      <c r="AJ13" s="137">
        <f>'All Data FO'!B13</f>
        <v>727.95</v>
      </c>
      <c r="AK13" s="137">
        <f>'All Data FO'!W13</f>
        <v>730.45</v>
      </c>
      <c r="AL13" s="137">
        <f>'All Data FO'!AB13</f>
        <v>710.9</v>
      </c>
      <c r="AN13" s="137">
        <f t="shared" si="0"/>
        <v>-2.9499999999999318</v>
      </c>
      <c r="AO13" s="137">
        <f>('All Data FO'!W13+'All Data FO'!AB13+'All Data FO'!B13)/3</f>
        <v>723.1</v>
      </c>
      <c r="AQ13" s="137" t="str">
        <f>IF('All Data FO'!BM13&gt;MAX('All Data FO'!BN13:'All Data FO'!BQ13),"Yes","")</f>
        <v/>
      </c>
      <c r="AR13" s="137" t="str">
        <f>IF('All Data FO'!AG13&gt;MAX('All Data FO'!AH13:'All Data FO'!AK13),"Yes","")</f>
        <v/>
      </c>
      <c r="AT13" s="137" t="str">
        <f>IF('All Data FO'!BM13&gt;(AVERAGE('All Data FO'!BN13:'All Data FO'!BQ13)*2),"Yes","")</f>
        <v/>
      </c>
      <c r="AU13" s="137" t="str">
        <f>IF('All Data FO'!AG13&gt;(AVERAGE('All Data FO'!AH13:'All Data FO'!AK13)*2),"Yes","")</f>
        <v/>
      </c>
      <c r="AW13" s="137" t="str">
        <f>IF('All Data FO'!B13&gt;MAX('All Data FO'!C13:'All Data FO'!F13),"Yes","")</f>
        <v>Yes</v>
      </c>
      <c r="AX13" s="137" t="str">
        <f>IF('All Data FO'!B13&lt;MIN('All Data FO'!C13:'All Data FO'!F13),"Yes","")</f>
        <v/>
      </c>
      <c r="AZ13" s="144" t="str">
        <f>IF('All Data FO'!B13&gt;MAX('All Data FO'!X13:'All Data FO'!AA13),"Yes","")</f>
        <v>Yes</v>
      </c>
      <c r="BA13" s="144" t="str">
        <f>IF('All Data FO'!B13&lt;MIN('All Data FO'!AC13:'All Data FO'!AF13),"Yes","")</f>
        <v/>
      </c>
      <c r="BB13" s="137" t="str">
        <f>IF(AND(Cash!C13&gt;Cash!AA13,Cash!B13&lt;(Cash!AA13+Cash!C13)/2,Cash!Z13&gt;Cash!C13,Cash!B13&gt;Cash!AA13),"Dark Cloud",IF(AND(Cash!C13&lt;Cash!AA13,Cash!B13&gt;(Cash!AA13+Cash!C13)/2,Cash!Z13&lt;Cash!C13,Cash!B13&lt;Cash!AA13),"Bullish Piercing",IF(AND(Cash!C13&lt;Cash!AA13,Cash!Z13&lt;Cash!C13,Cash!B13&gt;Cash!AA13),"Bullish Engulfing",IF(AND(Cash!C13&gt;Cash!AA13,Cash!Z13&gt;Cash!C13,Cash!B13&lt;Cash!AA13),"Bearish Engulfing",IF(AND(Cash!C13&gt;Cash!AA13,Cash!B13&lt;Cash!Z13,Cash!AG13&lt;Cash!C13,Cash!AN13&gt;Cash!AA13),"Bearish Harami",IF(AND(Cash!C13&lt;Cash!AA13,Cash!B13&gt;Cash!Z13,Cash!AG13&lt;Cash!AA13,Cash!AN13&gt;Cash!C13),"Bullish Harami"," "))))))</f>
        <v xml:space="preserve"> </v>
      </c>
      <c r="BC13" s="137" t="str">
        <f>IF(AND(Cash!D13&lt;Cash!AB13,Cash!AO13&lt;Cash!AP13,Cash!AO13&lt;Cash!AN13,Cash!B13&gt;Cash!AH13,Cash!B13&gt;Cash!AI13),"Bullish Reversal",IF(AND(Cash!D13&gt;Cash!AB13,Cash!AH13&gt;Cash!AI13,Cash!AH13&gt;Cash!AG13,Cash!B13&lt;Cash!AO13,Cash!CA13&lt;Cash!AP13),"Bearish Reversal"," "))</f>
        <v xml:space="preserve"> </v>
      </c>
      <c r="BE13" s="144" t="str">
        <f>IF(AND(Cash!D13&gt;Cash!X13,Cash!AC13&gt;Cash!T13,Cash!S13&gt;Cash!W13,Cash!AB13&gt;Cash!C13),"Bearish Squeeze"," ")</f>
        <v xml:space="preserve"> </v>
      </c>
      <c r="BF13" s="144" t="str">
        <f>IF(AND(Cash!T13&gt;Cash!X13,Cash!AC13&gt;Cash!D13,Cash!C13&gt;Cash!W13,Cash!AB13&gt;Cash!S13),"Bullish Squeeze"," ")</f>
        <v xml:space="preserve"> </v>
      </c>
      <c r="BG13" s="137" t="str">
        <f>IF(AND(Cash!AI13&lt;Cash!AH13,Cash!AP13&gt;Cash!AO13,Cash!AG13&lt;Cash!AH13,Cash!AN13&gt;Cash!AO13),"IN OUT IN"," ")</f>
        <v xml:space="preserve"> </v>
      </c>
      <c r="BH13" s="137" t="str">
        <f>IF(AND(Cash!AG13&lt;Cash!AH13,Cash!AN13&gt;Cash!AO13),"Inside Bar"," ")</f>
        <v xml:space="preserve"> </v>
      </c>
      <c r="BI13" s="137" t="str">
        <f>IF(AND(Cash!AI13&gt;Cash!AH13,Cash!AP13&lt;Cash!AO13,Cash!AH13&gt;Cash!AG13,Cash!AO13&lt;Cash!AN13),"Double INSIDE Bar"," ")</f>
        <v xml:space="preserve"> </v>
      </c>
      <c r="BK13" s="137" t="str">
        <f>IF(AND(CA!AM13&lt;MIN(CA!AN13:AP13),(Cash!AG13&lt;Cash!AH13),(Cash!AN13&gt;Cash!AO13)),"NR4"," ")</f>
        <v xml:space="preserve"> </v>
      </c>
      <c r="BL13" s="144" t="str">
        <f>IF(AND(CA!AM13&lt;MIN(CA!AN13:AS13),(Cash!AG13&lt;Cash!AH13),(Cash!AN13&gt;Cash!AO13)),"NR7"," ")</f>
        <v xml:space="preserve"> </v>
      </c>
      <c r="BM13" s="137">
        <f>Cash!AG13</f>
        <v>733.7</v>
      </c>
      <c r="BN13" s="137">
        <f>Cash!AN13</f>
        <v>710.05</v>
      </c>
      <c r="BP13" s="137">
        <f>MAX(Cash!AG13:AJ13)</f>
        <v>733.7</v>
      </c>
      <c r="BQ13" s="137">
        <f>MIN(Cash!AN13:AQ13)</f>
        <v>655.7</v>
      </c>
      <c r="BS13" s="144">
        <f>MAX(Cash!AG13:AM13)</f>
        <v>733.7</v>
      </c>
      <c r="BT13" s="144">
        <f>MIN(Cash!AN13:AT13)</f>
        <v>654.6</v>
      </c>
      <c r="BV13" s="137">
        <f>Cash!AN13-2*(Cash!AG13-'Final Master FO'!BY13)</f>
        <v>692.41666666666652</v>
      </c>
      <c r="BW13" s="137">
        <f>BY13-(Cash!AG13-Cash!AN13)</f>
        <v>701.23333333333323</v>
      </c>
      <c r="BX13" s="137">
        <f>(2*BY13)-Cash!AG13</f>
        <v>716.06666666666661</v>
      </c>
      <c r="BY13" s="137">
        <f>(Cash!AG13+Cash!AN13+Cash!B13)/3</f>
        <v>724.88333333333333</v>
      </c>
      <c r="BZ13" s="137">
        <f>(2*BY13)-Cash!AN13</f>
        <v>739.7166666666667</v>
      </c>
      <c r="CA13" s="137">
        <f>BY13+(Cash!AG13-Cash!AN13)</f>
        <v>748.53333333333342</v>
      </c>
      <c r="CB13" s="137">
        <f>Cash!AG13+2*('Final Master FO'!BY13-Cash!AN13)</f>
        <v>763.36666666666679</v>
      </c>
      <c r="CD13" s="137">
        <f>CG13-(1*(Cash!AG13-Cash!AN13))</f>
        <v>701.23333333333323</v>
      </c>
      <c r="CE13" s="137">
        <f>CG13-(0.618*(Cash!AG13-Cash!AN13))</f>
        <v>710.26763333333326</v>
      </c>
      <c r="CF13" s="137">
        <f>CG13-(0.382*(Cash!AG13-Cash!AN13))</f>
        <v>715.8490333333333</v>
      </c>
      <c r="CG13" s="137">
        <f>(Cash!AG13+Cash!AN13+Cash!B13)/3</f>
        <v>724.88333333333333</v>
      </c>
      <c r="CH13" s="137">
        <f>CG13+(0.382*(Cash!AG13-Cash!AN13))</f>
        <v>733.91763333333336</v>
      </c>
      <c r="CI13" s="137">
        <f>CG13+(0.618*(Cash!AG13-Cash!AN13))</f>
        <v>739.49903333333339</v>
      </c>
      <c r="CJ13" s="137">
        <f>CG13+(1*(Cash!AG13-Cash!AN13))</f>
        <v>748.53333333333342</v>
      </c>
      <c r="CL13" s="137" t="str">
        <f t="shared" si="1"/>
        <v>AUROPHARMA</v>
      </c>
      <c r="CM13" s="137">
        <f>'All Data FO'!B13</f>
        <v>727.95</v>
      </c>
      <c r="CN13" s="139">
        <f>'All Data FO'!K13</f>
        <v>0.97794423637121219</v>
      </c>
      <c r="CO13" s="139">
        <f>'Master FO'!U13</f>
        <v>-5.9808360534905756</v>
      </c>
      <c r="CP13" s="137">
        <f>'Master FO'!M13</f>
        <v>-568000</v>
      </c>
      <c r="CR13" s="137" t="str">
        <f>IF(AND('All Data FO'!AG13&gt;'All Data FO'!AH13,'All Data FO'!B13&gt;'All Data FO'!C13),"LONG BUILDUP",IF(AND('All Data FO'!AG13&gt;'All Data FO'!AH13,'All Data FO'!B13&lt;'All Data FO'!C13),"SHORT BUILDUP",IF(AND('All Data FO'!AG13&lt;'All Data FO'!AH13,'All Data FO'!B13&gt;'All Data FO'!C13),"SHORT COVERING",IF(AND('All Data FO'!AG13&lt;'All Data FO'!AH13,'All Data FO'!B13&lt;'All Data FO'!C13),"LONG UNWINDING"," "))))</f>
        <v>SHORT COVERING</v>
      </c>
      <c r="CW13" s="137" t="str">
        <f>'FOD (ALL)'!M13</f>
        <v>AUROPHARMA</v>
      </c>
      <c r="CX13" s="137">
        <f>'All Data FO'!B13</f>
        <v>727.95</v>
      </c>
      <c r="CY13" s="139">
        <f>'All Data FO'!K13</f>
        <v>0.97794423637121219</v>
      </c>
      <c r="CZ13" s="139">
        <f>'All Data FO'!EJ13</f>
        <v>7.8580717072264532</v>
      </c>
      <c r="DA13" s="137">
        <f>'All Data FO'!EQ13</f>
        <v>846000</v>
      </c>
      <c r="DC13" s="137" t="str">
        <f t="shared" si="2"/>
        <v>LONG BUILDUP</v>
      </c>
    </row>
    <row r="14" spans="1:110" x14ac:dyDescent="0.3">
      <c r="A14" s="137" t="str">
        <f>FOD!B14</f>
        <v xml:space="preserve">AXISBANK  </v>
      </c>
      <c r="B14" s="137" t="str">
        <f>'All Data FO'!G14</f>
        <v>N</v>
      </c>
      <c r="C14" s="137" t="str">
        <f>'All Data FO'!H14</f>
        <v>N</v>
      </c>
      <c r="D14" s="137" t="str">
        <f>'All Data FO'!I14</f>
        <v>Y</v>
      </c>
      <c r="E14" s="137" t="str">
        <f>'All Data FO'!J14</f>
        <v>N</v>
      </c>
      <c r="G14" s="137" t="str">
        <f>'All Data FO'!AL14</f>
        <v>N</v>
      </c>
      <c r="H14" s="137" t="str">
        <f>'All Data FO'!AM14</f>
        <v>N</v>
      </c>
      <c r="I14" s="137" t="str">
        <f>'All Data FO'!AN14</f>
        <v>N</v>
      </c>
      <c r="J14" s="137" t="str">
        <f>'All Data FO'!AO14</f>
        <v>Y</v>
      </c>
      <c r="L14" s="137" t="str">
        <f>'All Data FO'!BR14</f>
        <v>Y</v>
      </c>
      <c r="M14" s="137" t="str">
        <f>'All Data FO'!BS14</f>
        <v>N</v>
      </c>
      <c r="N14" s="137" t="str">
        <f>'All Data FO'!BT14</f>
        <v>N</v>
      </c>
      <c r="O14" s="137" t="str">
        <f>'All Data FO'!BU14</f>
        <v>N</v>
      </c>
      <c r="Q14" s="137" t="str">
        <f>'All Data FO'!BB14</f>
        <v>Y</v>
      </c>
      <c r="R14" s="137" t="str">
        <f>'All Data FO'!BC14</f>
        <v>N</v>
      </c>
      <c r="S14" s="137" t="str">
        <f>'All Data FO'!BD14</f>
        <v>N</v>
      </c>
      <c r="T14" s="137" t="str">
        <f>'All Data FO'!BE14</f>
        <v>N</v>
      </c>
      <c r="V14" s="137" t="str">
        <f>'All Data FO'!CH14</f>
        <v>Y</v>
      </c>
      <c r="W14" s="137" t="str">
        <f>'All Data FO'!CI14</f>
        <v>N</v>
      </c>
      <c r="X14" s="137" t="str">
        <f>'All Data FO'!CJ14</f>
        <v>N</v>
      </c>
      <c r="Y14" s="137" t="str">
        <f>'All Data FO'!CK14</f>
        <v>N</v>
      </c>
      <c r="AA14" s="137" t="str">
        <f>'D Master'!AM14</f>
        <v>Y</v>
      </c>
      <c r="AB14" s="137" t="str">
        <f>'D Master'!AN14</f>
        <v>N</v>
      </c>
      <c r="AC14" s="137" t="str">
        <f>'D Master'!AO14</f>
        <v>N</v>
      </c>
      <c r="AD14" s="137" t="str">
        <f>'D Master'!AP14</f>
        <v>N</v>
      </c>
      <c r="AF14" s="138">
        <f>CA!AK14</f>
        <v>5.79</v>
      </c>
      <c r="AG14" s="145">
        <f>'Master FO'!BV14</f>
        <v>39.50198432339522</v>
      </c>
      <c r="AH14" s="145">
        <f>'Master FO'!BZ14</f>
        <v>48.627019840458168</v>
      </c>
      <c r="AI14" s="137">
        <f>Cash!B14</f>
        <v>336.95</v>
      </c>
      <c r="AJ14" s="137">
        <f>'All Data FO'!B14</f>
        <v>337.35</v>
      </c>
      <c r="AK14" s="137">
        <f>'All Data FO'!W14</f>
        <v>358.9</v>
      </c>
      <c r="AL14" s="137">
        <f>'All Data FO'!AB14</f>
        <v>332.35</v>
      </c>
      <c r="AN14" s="137">
        <f t="shared" si="0"/>
        <v>0.40000000000003411</v>
      </c>
      <c r="AO14" s="137">
        <f>('All Data FO'!W14+'All Data FO'!AB14+'All Data FO'!B14)/3</f>
        <v>342.86666666666662</v>
      </c>
      <c r="AQ14" s="137" t="str">
        <f>IF('All Data FO'!BM14&gt;MAX('All Data FO'!BN14:'All Data FO'!BQ14),"Yes","")</f>
        <v>Yes</v>
      </c>
      <c r="AR14" s="137" t="str">
        <f>IF('All Data FO'!AG14&gt;MAX('All Data FO'!AH14:'All Data FO'!AK14),"Yes","")</f>
        <v/>
      </c>
      <c r="AT14" s="137" t="str">
        <f>IF('All Data FO'!BM14&gt;(AVERAGE('All Data FO'!BN14:'All Data FO'!BQ14)*2),"Yes","")</f>
        <v/>
      </c>
      <c r="AU14" s="137" t="str">
        <f>IF('All Data FO'!AG14&gt;(AVERAGE('All Data FO'!AH14:'All Data FO'!AK14)*2),"Yes","")</f>
        <v/>
      </c>
      <c r="AW14" s="137" t="str">
        <f>IF('All Data FO'!B14&gt;MAX('All Data FO'!C14:'All Data FO'!F14),"Yes","")</f>
        <v/>
      </c>
      <c r="AX14" s="137" t="str">
        <f>IF('All Data FO'!B14&lt;MIN('All Data FO'!C14:'All Data FO'!F14),"Yes","")</f>
        <v>Yes</v>
      </c>
      <c r="AZ14" s="144" t="str">
        <f>IF('All Data FO'!B14&gt;MAX('All Data FO'!X14:'All Data FO'!AA14),"Yes","")</f>
        <v/>
      </c>
      <c r="BA14" s="144" t="str">
        <f>IF('All Data FO'!B14&lt;MIN('All Data FO'!AC14:'All Data FO'!AF14),"Yes","")</f>
        <v>Yes</v>
      </c>
      <c r="BB14" s="137" t="str">
        <f>IF(AND(Cash!C14&gt;Cash!AA14,Cash!B14&lt;(Cash!AA14+Cash!C14)/2,Cash!Z14&gt;Cash!C14,Cash!B14&gt;Cash!AA14),"Dark Cloud",IF(AND(Cash!C14&lt;Cash!AA14,Cash!B14&gt;(Cash!AA14+Cash!C14)/2,Cash!Z14&lt;Cash!C14,Cash!B14&lt;Cash!AA14),"Bullish Piercing",IF(AND(Cash!C14&lt;Cash!AA14,Cash!Z14&lt;Cash!C14,Cash!B14&gt;Cash!AA14),"Bullish Engulfing",IF(AND(Cash!C14&gt;Cash!AA14,Cash!Z14&gt;Cash!C14,Cash!B14&lt;Cash!AA14),"Bearish Engulfing",IF(AND(Cash!C14&gt;Cash!AA14,Cash!B14&lt;Cash!Z14,Cash!AG14&lt;Cash!C14,Cash!AN14&gt;Cash!AA14),"Bearish Harami",IF(AND(Cash!C14&lt;Cash!AA14,Cash!B14&gt;Cash!Z14,Cash!AG14&lt;Cash!AA14,Cash!AN14&gt;Cash!C14),"Bullish Harami"," "))))))</f>
        <v xml:space="preserve"> </v>
      </c>
      <c r="BC14" s="137" t="str">
        <f>IF(AND(Cash!D14&lt;Cash!AB14,Cash!AO14&lt;Cash!AP14,Cash!AO14&lt;Cash!AN14,Cash!B14&gt;Cash!AH14,Cash!B14&gt;Cash!AI14),"Bullish Reversal",IF(AND(Cash!D14&gt;Cash!AB14,Cash!AH14&gt;Cash!AI14,Cash!AH14&gt;Cash!AG14,Cash!B14&lt;Cash!AO14,Cash!CA14&lt;Cash!AP14),"Bearish Reversal"," "))</f>
        <v xml:space="preserve"> </v>
      </c>
      <c r="BE14" s="144" t="str">
        <f>IF(AND(Cash!D14&gt;Cash!X14,Cash!AC14&gt;Cash!T14,Cash!S14&gt;Cash!W14,Cash!AB14&gt;Cash!C14),"Bearish Squeeze"," ")</f>
        <v xml:space="preserve"> </v>
      </c>
      <c r="BF14" s="144" t="str">
        <f>IF(AND(Cash!T14&gt;Cash!X14,Cash!AC14&gt;Cash!D14,Cash!C14&gt;Cash!W14,Cash!AB14&gt;Cash!S14),"Bullish Squeeze"," ")</f>
        <v xml:space="preserve"> </v>
      </c>
      <c r="BG14" s="137" t="str">
        <f>IF(AND(Cash!AI14&lt;Cash!AH14,Cash!AP14&gt;Cash!AO14,Cash!AG14&lt;Cash!AH14,Cash!AN14&gt;Cash!AO14),"IN OUT IN"," ")</f>
        <v xml:space="preserve"> </v>
      </c>
      <c r="BH14" s="137" t="str">
        <f>IF(AND(Cash!AG14&lt;Cash!AH14,Cash!AN14&gt;Cash!AO14),"Inside Bar"," ")</f>
        <v xml:space="preserve"> </v>
      </c>
      <c r="BI14" s="137" t="str">
        <f>IF(AND(Cash!AI14&gt;Cash!AH14,Cash!AP14&lt;Cash!AO14,Cash!AH14&gt;Cash!AG14,Cash!AO14&lt;Cash!AN14),"Double INSIDE Bar"," ")</f>
        <v xml:space="preserve"> </v>
      </c>
      <c r="BK14" s="137" t="str">
        <f>IF(AND(CA!AM14&lt;MIN(CA!AN14:AP14),(Cash!AG14&lt;Cash!AH14),(Cash!AN14&gt;Cash!AO14)),"NR4"," ")</f>
        <v xml:space="preserve"> </v>
      </c>
      <c r="BL14" s="144" t="str">
        <f>IF(AND(CA!AM14&lt;MIN(CA!AN14:AS14),(Cash!AG14&lt;Cash!AH14),(Cash!AN14&gt;Cash!AO14)),"NR7"," ")</f>
        <v xml:space="preserve"> </v>
      </c>
      <c r="BM14" s="137">
        <f>Cash!AG14</f>
        <v>359.75</v>
      </c>
      <c r="BN14" s="137">
        <f>Cash!AN14</f>
        <v>332.85</v>
      </c>
      <c r="BP14" s="137">
        <f>MAX(Cash!AG14:AJ14)</f>
        <v>372.5</v>
      </c>
      <c r="BQ14" s="137">
        <f>MIN(Cash!AN14:AQ14)</f>
        <v>332.85</v>
      </c>
      <c r="BS14" s="144">
        <f>MAX(Cash!AG14:AM14)</f>
        <v>411</v>
      </c>
      <c r="BT14" s="144">
        <f>MIN(Cash!AN14:AT14)</f>
        <v>332.85</v>
      </c>
      <c r="BV14" s="137">
        <f>Cash!AN14-2*(Cash!AG14-'Final Master FO'!BY14)</f>
        <v>299.7166666666667</v>
      </c>
      <c r="BW14" s="137">
        <f>BY14-(Cash!AG14-Cash!AN14)</f>
        <v>316.28333333333336</v>
      </c>
      <c r="BX14" s="137">
        <f>(2*BY14)-Cash!AG14</f>
        <v>326.61666666666667</v>
      </c>
      <c r="BY14" s="137">
        <f>(Cash!AG14+Cash!AN14+Cash!B14)/3</f>
        <v>343.18333333333334</v>
      </c>
      <c r="BZ14" s="137">
        <f>(2*BY14)-Cash!AN14</f>
        <v>353.51666666666665</v>
      </c>
      <c r="CA14" s="137">
        <f>BY14+(Cash!AG14-Cash!AN14)</f>
        <v>370.08333333333331</v>
      </c>
      <c r="CB14" s="137">
        <f>Cash!AG14+2*('Final Master FO'!BY14-Cash!AN14)</f>
        <v>380.41666666666663</v>
      </c>
      <c r="CD14" s="137">
        <f>CG14-(1*(Cash!AG14-Cash!AN14))</f>
        <v>316.28333333333336</v>
      </c>
      <c r="CE14" s="137">
        <f>CG14-(0.618*(Cash!AG14-Cash!AN14))</f>
        <v>326.55913333333336</v>
      </c>
      <c r="CF14" s="137">
        <f>CG14-(0.382*(Cash!AG14-Cash!AN14))</f>
        <v>332.90753333333333</v>
      </c>
      <c r="CG14" s="137">
        <f>(Cash!AG14+Cash!AN14+Cash!B14)/3</f>
        <v>343.18333333333334</v>
      </c>
      <c r="CH14" s="137">
        <f>CG14+(0.382*(Cash!AG14-Cash!AN14))</f>
        <v>353.45913333333334</v>
      </c>
      <c r="CI14" s="137">
        <f>CG14+(0.618*(Cash!AG14-Cash!AN14))</f>
        <v>359.80753333333331</v>
      </c>
      <c r="CJ14" s="137">
        <f>CG14+(1*(Cash!AG14-Cash!AN14))</f>
        <v>370.08333333333331</v>
      </c>
      <c r="CL14" s="137" t="str">
        <f t="shared" si="1"/>
        <v xml:space="preserve">AXISBANK  </v>
      </c>
      <c r="CM14" s="137">
        <f>'All Data FO'!B14</f>
        <v>337.35</v>
      </c>
      <c r="CN14" s="139">
        <f>'All Data FO'!K14</f>
        <v>-5.1321709786276708</v>
      </c>
      <c r="CO14" s="139">
        <f>'Master FO'!U14</f>
        <v>-3.4483601946733842</v>
      </c>
      <c r="CP14" s="137">
        <f>'Master FO'!M14</f>
        <v>-1692000</v>
      </c>
      <c r="CR14" s="137" t="str">
        <f>IF(AND('All Data FO'!AG14&gt;'All Data FO'!AH14,'All Data FO'!B14&gt;'All Data FO'!C14),"LONG BUILDUP",IF(AND('All Data FO'!AG14&gt;'All Data FO'!AH14,'All Data FO'!B14&lt;'All Data FO'!C14),"SHORT BUILDUP",IF(AND('All Data FO'!AG14&lt;'All Data FO'!AH14,'All Data FO'!B14&gt;'All Data FO'!C14),"SHORT COVERING",IF(AND('All Data FO'!AG14&lt;'All Data FO'!AH14,'All Data FO'!B14&lt;'All Data FO'!C14),"LONG UNWINDING"," "))))</f>
        <v>LONG UNWINDING</v>
      </c>
      <c r="CW14" s="137" t="str">
        <f>'FOD (ALL)'!M14</f>
        <v>AXISBANK</v>
      </c>
      <c r="CX14" s="137">
        <f>'All Data FO'!B14</f>
        <v>337.35</v>
      </c>
      <c r="CY14" s="139">
        <f>'All Data FO'!K14</f>
        <v>-5.1321709786276708</v>
      </c>
      <c r="CZ14" s="139">
        <f>'All Data FO'!EJ14</f>
        <v>5.3101396200503546</v>
      </c>
      <c r="DA14" s="137">
        <f>'All Data FO'!EQ14</f>
        <v>3062400</v>
      </c>
      <c r="DC14" s="137" t="str">
        <f t="shared" si="2"/>
        <v>SHORT BUILDUP</v>
      </c>
    </row>
    <row r="15" spans="1:110" x14ac:dyDescent="0.3">
      <c r="A15" s="137" t="str">
        <f>FOD!B15</f>
        <v>BAJAJ-AUTO</v>
      </c>
      <c r="B15" s="137" t="str">
        <f>'All Data FO'!G15</f>
        <v>N</v>
      </c>
      <c r="C15" s="137" t="str">
        <f>'All Data FO'!H15</f>
        <v>Y</v>
      </c>
      <c r="D15" s="137" t="str">
        <f>'All Data FO'!I15</f>
        <v>Y</v>
      </c>
      <c r="E15" s="137" t="str">
        <f>'All Data FO'!J15</f>
        <v>Y</v>
      </c>
      <c r="G15" s="137" t="str">
        <f>'All Data FO'!AL15</f>
        <v>N</v>
      </c>
      <c r="H15" s="137" t="str">
        <f>'All Data FO'!AM15</f>
        <v>Y</v>
      </c>
      <c r="I15" s="137" t="str">
        <f>'All Data FO'!AN15</f>
        <v>Y</v>
      </c>
      <c r="J15" s="137" t="str">
        <f>'All Data FO'!AO15</f>
        <v>Y</v>
      </c>
      <c r="L15" s="137" t="str">
        <f>'All Data FO'!BR15</f>
        <v>N</v>
      </c>
      <c r="M15" s="137" t="str">
        <f>'All Data FO'!BS15</f>
        <v>Y</v>
      </c>
      <c r="N15" s="137" t="str">
        <f>'All Data FO'!BT15</f>
        <v>Y</v>
      </c>
      <c r="O15" s="137" t="str">
        <f>'All Data FO'!BU15</f>
        <v>N</v>
      </c>
      <c r="Q15" s="137" t="str">
        <f>'All Data FO'!BB15</f>
        <v>N</v>
      </c>
      <c r="R15" s="137" t="str">
        <f>'All Data FO'!BC15</f>
        <v>Y</v>
      </c>
      <c r="S15" s="137" t="str">
        <f>'All Data FO'!BD15</f>
        <v>Y</v>
      </c>
      <c r="T15" s="137" t="str">
        <f>'All Data FO'!BE15</f>
        <v>N</v>
      </c>
      <c r="V15" s="137" t="str">
        <f>'All Data FO'!CH15</f>
        <v>N</v>
      </c>
      <c r="W15" s="137" t="str">
        <f>'All Data FO'!CI15</f>
        <v>Y</v>
      </c>
      <c r="X15" s="137" t="str">
        <f>'All Data FO'!CJ15</f>
        <v>Y</v>
      </c>
      <c r="Y15" s="137" t="str">
        <f>'All Data FO'!CK15</f>
        <v>N</v>
      </c>
      <c r="AA15" s="137" t="str">
        <f>'D Master'!AM15</f>
        <v>Y</v>
      </c>
      <c r="AB15" s="137" t="str">
        <f>'D Master'!AN15</f>
        <v>N</v>
      </c>
      <c r="AC15" s="137" t="str">
        <f>'D Master'!AO15</f>
        <v>Y</v>
      </c>
      <c r="AD15" s="137" t="str">
        <f>'D Master'!AP15</f>
        <v>N</v>
      </c>
      <c r="AF15" s="138">
        <f>CA!AK15</f>
        <v>3.7275</v>
      </c>
      <c r="AG15" s="145">
        <f>'Master FO'!BV15</f>
        <v>-5.6219791401678956</v>
      </c>
      <c r="AH15" s="145">
        <f>'Master FO'!BZ15</f>
        <v>-8.6856642782913038</v>
      </c>
      <c r="AI15" s="137">
        <f>Cash!B15</f>
        <v>2553.75</v>
      </c>
      <c r="AJ15" s="137">
        <f>'All Data FO'!B15</f>
        <v>2557</v>
      </c>
      <c r="AK15" s="137">
        <f>'All Data FO'!W15</f>
        <v>2634.95</v>
      </c>
      <c r="AL15" s="137">
        <f>'All Data FO'!AB15</f>
        <v>2545.0500000000002</v>
      </c>
      <c r="AN15" s="137">
        <f t="shared" si="0"/>
        <v>3.25</v>
      </c>
      <c r="AO15" s="137">
        <f>('All Data FO'!W15+'All Data FO'!AB15+'All Data FO'!B15)/3</f>
        <v>2579</v>
      </c>
      <c r="AQ15" s="137" t="str">
        <f>IF('All Data FO'!BM15&gt;MAX('All Data FO'!BN15:'All Data FO'!BQ15),"Yes","")</f>
        <v/>
      </c>
      <c r="AR15" s="137" t="str">
        <f>IF('All Data FO'!AG15&gt;MAX('All Data FO'!AH15:'All Data FO'!AK15),"Yes","")</f>
        <v/>
      </c>
      <c r="AT15" s="137" t="str">
        <f>IF('All Data FO'!BM15&gt;(AVERAGE('All Data FO'!BN15:'All Data FO'!BQ15)*2),"Yes","")</f>
        <v/>
      </c>
      <c r="AU15" s="137" t="str">
        <f>IF('All Data FO'!AG15&gt;(AVERAGE('All Data FO'!AH15:'All Data FO'!AK15)*2),"Yes","")</f>
        <v/>
      </c>
      <c r="AW15" s="137" t="str">
        <f>IF('All Data FO'!B15&gt;MAX('All Data FO'!C15:'All Data FO'!F15),"Yes","")</f>
        <v/>
      </c>
      <c r="AX15" s="137" t="str">
        <f>IF('All Data FO'!B15&lt;MIN('All Data FO'!C15:'All Data FO'!F15),"Yes","")</f>
        <v/>
      </c>
      <c r="AZ15" s="144" t="str">
        <f>IF('All Data FO'!B15&gt;MAX('All Data FO'!X15:'All Data FO'!AA15),"Yes","")</f>
        <v/>
      </c>
      <c r="BA15" s="144" t="str">
        <f>IF('All Data FO'!B15&lt;MIN('All Data FO'!AC15:'All Data FO'!AF15),"Yes","")</f>
        <v/>
      </c>
      <c r="BB15" s="137" t="str">
        <f>IF(AND(Cash!C15&gt;Cash!AA15,Cash!B15&lt;(Cash!AA15+Cash!C15)/2,Cash!Z15&gt;Cash!C15,Cash!B15&gt;Cash!AA15),"Dark Cloud",IF(AND(Cash!C15&lt;Cash!AA15,Cash!B15&gt;(Cash!AA15+Cash!C15)/2,Cash!Z15&lt;Cash!C15,Cash!B15&lt;Cash!AA15),"Bullish Piercing",IF(AND(Cash!C15&lt;Cash!AA15,Cash!Z15&lt;Cash!C15,Cash!B15&gt;Cash!AA15),"Bullish Engulfing",IF(AND(Cash!C15&gt;Cash!AA15,Cash!Z15&gt;Cash!C15,Cash!B15&lt;Cash!AA15),"Bearish Engulfing",IF(AND(Cash!C15&gt;Cash!AA15,Cash!B15&lt;Cash!Z15,Cash!AG15&lt;Cash!C15,Cash!AN15&gt;Cash!AA15),"Bearish Harami",IF(AND(Cash!C15&lt;Cash!AA15,Cash!B15&gt;Cash!Z15,Cash!AG15&lt;Cash!AA15,Cash!AN15&gt;Cash!C15),"Bullish Harami"," "))))))</f>
        <v xml:space="preserve"> </v>
      </c>
      <c r="BC15" s="137" t="str">
        <f>IF(AND(Cash!D15&lt;Cash!AB15,Cash!AO15&lt;Cash!AP15,Cash!AO15&lt;Cash!AN15,Cash!B15&gt;Cash!AH15,Cash!B15&gt;Cash!AI15),"Bullish Reversal",IF(AND(Cash!D15&gt;Cash!AB15,Cash!AH15&gt;Cash!AI15,Cash!AH15&gt;Cash!AG15,Cash!B15&lt;Cash!AO15,Cash!CA15&lt;Cash!AP15),"Bearish Reversal"," "))</f>
        <v xml:space="preserve"> </v>
      </c>
      <c r="BE15" s="144" t="str">
        <f>IF(AND(Cash!D15&gt;Cash!X15,Cash!AC15&gt;Cash!T15,Cash!S15&gt;Cash!W15,Cash!AB15&gt;Cash!C15),"Bearish Squeeze"," ")</f>
        <v xml:space="preserve"> </v>
      </c>
      <c r="BF15" s="144" t="str">
        <f>IF(AND(Cash!T15&gt;Cash!X15,Cash!AC15&gt;Cash!D15,Cash!C15&gt;Cash!W15,Cash!AB15&gt;Cash!S15),"Bullish Squeeze"," ")</f>
        <v xml:space="preserve"> </v>
      </c>
      <c r="BG15" s="137" t="str">
        <f>IF(AND(Cash!AI15&lt;Cash!AH15,Cash!AP15&gt;Cash!AO15,Cash!AG15&lt;Cash!AH15,Cash!AN15&gt;Cash!AO15),"IN OUT IN"," ")</f>
        <v xml:space="preserve"> </v>
      </c>
      <c r="BH15" s="137" t="str">
        <f>IF(AND(Cash!AG15&lt;Cash!AH15,Cash!AN15&gt;Cash!AO15),"Inside Bar"," ")</f>
        <v xml:space="preserve"> </v>
      </c>
      <c r="BI15" s="137" t="str">
        <f>IF(AND(Cash!AI15&gt;Cash!AH15,Cash!AP15&lt;Cash!AO15,Cash!AH15&gt;Cash!AG15,Cash!AO15&lt;Cash!AN15),"Double INSIDE Bar"," ")</f>
        <v xml:space="preserve"> </v>
      </c>
      <c r="BK15" s="137" t="str">
        <f>IF(AND(CA!AM15&lt;MIN(CA!AN15:AP15),(Cash!AG15&lt;Cash!AH15),(Cash!AN15&gt;Cash!AO15)),"NR4"," ")</f>
        <v xml:space="preserve"> </v>
      </c>
      <c r="BL15" s="144" t="str">
        <f>IF(AND(CA!AM15&lt;MIN(CA!AN15:AS15),(Cash!AG15&lt;Cash!AH15),(Cash!AN15&gt;Cash!AO15)),"NR7"," ")</f>
        <v xml:space="preserve"> </v>
      </c>
      <c r="BM15" s="137">
        <f>Cash!AG15</f>
        <v>2634.5</v>
      </c>
      <c r="BN15" s="137">
        <f>Cash!AN15</f>
        <v>2542.8000000000002</v>
      </c>
      <c r="BP15" s="137">
        <f>MAX(Cash!AG15:AJ15)</f>
        <v>2724.2</v>
      </c>
      <c r="BQ15" s="137">
        <f>MIN(Cash!AN15:AQ15)</f>
        <v>2477.4499999999998</v>
      </c>
      <c r="BS15" s="144">
        <f>MAX(Cash!AG15:AM15)</f>
        <v>2730</v>
      </c>
      <c r="BT15" s="144">
        <f>MIN(Cash!AN15:AT15)</f>
        <v>2461</v>
      </c>
      <c r="BV15" s="137">
        <f>Cash!AN15-2*(Cash!AG15-'Final Master FO'!BY15)</f>
        <v>2427.8333333333339</v>
      </c>
      <c r="BW15" s="137">
        <f>BY15-(Cash!AG15-Cash!AN15)</f>
        <v>2485.3166666666671</v>
      </c>
      <c r="BX15" s="137">
        <f>(2*BY15)-Cash!AG15</f>
        <v>2519.5333333333338</v>
      </c>
      <c r="BY15" s="137">
        <f>(Cash!AG15+Cash!AN15+Cash!B15)/3</f>
        <v>2577.0166666666669</v>
      </c>
      <c r="BZ15" s="137">
        <f>(2*BY15)-Cash!AN15</f>
        <v>2611.2333333333336</v>
      </c>
      <c r="CA15" s="137">
        <f>BY15+(Cash!AG15-Cash!AN15)</f>
        <v>2668.7166666666667</v>
      </c>
      <c r="CB15" s="137">
        <f>Cash!AG15+2*('Final Master FO'!BY15-Cash!AN15)</f>
        <v>2702.9333333333334</v>
      </c>
      <c r="CD15" s="137">
        <f>CG15-(1*(Cash!AG15-Cash!AN15))</f>
        <v>2485.3166666666671</v>
      </c>
      <c r="CE15" s="137">
        <f>CG15-(0.618*(Cash!AG15-Cash!AN15))</f>
        <v>2520.346066666667</v>
      </c>
      <c r="CF15" s="137">
        <f>CG15-(0.382*(Cash!AG15-Cash!AN15))</f>
        <v>2541.987266666667</v>
      </c>
      <c r="CG15" s="137">
        <f>(Cash!AG15+Cash!AN15+Cash!B15)/3</f>
        <v>2577.0166666666669</v>
      </c>
      <c r="CH15" s="137">
        <f>CG15+(0.382*(Cash!AG15-Cash!AN15))</f>
        <v>2612.0460666666668</v>
      </c>
      <c r="CI15" s="137">
        <f>CG15+(0.618*(Cash!AG15-Cash!AN15))</f>
        <v>2633.6872666666668</v>
      </c>
      <c r="CJ15" s="137">
        <f>CG15+(1*(Cash!AG15-Cash!AN15))</f>
        <v>2668.7166666666667</v>
      </c>
      <c r="CL15" s="137" t="str">
        <f t="shared" si="1"/>
        <v>BAJAJ-AUTO</v>
      </c>
      <c r="CM15" s="137">
        <f>'All Data FO'!B15</f>
        <v>2557</v>
      </c>
      <c r="CN15" s="139">
        <f>'All Data FO'!K15</f>
        <v>-3.0355890104472869</v>
      </c>
      <c r="CO15" s="139">
        <f>'Master FO'!U15</f>
        <v>-5.4636591478696737</v>
      </c>
      <c r="CP15" s="137">
        <f>'Master FO'!M15</f>
        <v>-81750</v>
      </c>
      <c r="CR15" s="137" t="str">
        <f>IF(AND('All Data FO'!AG15&gt;'All Data FO'!AH15,'All Data FO'!B15&gt;'All Data FO'!C15),"LONG BUILDUP",IF(AND('All Data FO'!AG15&gt;'All Data FO'!AH15,'All Data FO'!B15&lt;'All Data FO'!C15),"SHORT BUILDUP",IF(AND('All Data FO'!AG15&lt;'All Data FO'!AH15,'All Data FO'!B15&gt;'All Data FO'!C15),"SHORT COVERING",IF(AND('All Data FO'!AG15&lt;'All Data FO'!AH15,'All Data FO'!B15&lt;'All Data FO'!C15),"LONG UNWINDING"," "))))</f>
        <v>LONG UNWINDING</v>
      </c>
      <c r="CW15" s="137" t="str">
        <f>'FOD (ALL)'!M15</f>
        <v>BAJAJ-AUTO</v>
      </c>
      <c r="CX15" s="137">
        <f>'All Data FO'!B15</f>
        <v>2557</v>
      </c>
      <c r="CY15" s="139">
        <f>'All Data FO'!K15</f>
        <v>-3.0355890104472869</v>
      </c>
      <c r="CZ15" s="139">
        <f>'All Data FO'!EJ15</f>
        <v>10.243553008595988</v>
      </c>
      <c r="DA15" s="137">
        <f>'All Data FO'!EQ15</f>
        <v>178750</v>
      </c>
      <c r="DC15" s="137" t="str">
        <f t="shared" si="2"/>
        <v>SHORT BUILDUP</v>
      </c>
    </row>
    <row r="16" spans="1:110" x14ac:dyDescent="0.3">
      <c r="A16" s="137" t="str">
        <f>FOD!B16</f>
        <v>BAJAJFINSV</v>
      </c>
      <c r="B16" s="137" t="str">
        <f>'All Data FO'!G16</f>
        <v>N</v>
      </c>
      <c r="C16" s="137" t="str">
        <f>'All Data FO'!H16</f>
        <v>N</v>
      </c>
      <c r="D16" s="137" t="str">
        <f>'All Data FO'!I16</f>
        <v>Y</v>
      </c>
      <c r="E16" s="137" t="str">
        <f>'All Data FO'!J16</f>
        <v>Y</v>
      </c>
      <c r="G16" s="137" t="str">
        <f>'All Data FO'!AL16</f>
        <v>Y</v>
      </c>
      <c r="H16" s="137" t="str">
        <f>'All Data FO'!AM16</f>
        <v>Y</v>
      </c>
      <c r="I16" s="137" t="str">
        <f>'All Data FO'!AN16</f>
        <v>Y</v>
      </c>
      <c r="J16" s="137" t="str">
        <f>'All Data FO'!AO16</f>
        <v>Y</v>
      </c>
      <c r="L16" s="137" t="str">
        <f>'All Data FO'!BR16</f>
        <v>Y</v>
      </c>
      <c r="M16" s="137" t="str">
        <f>'All Data FO'!BS16</f>
        <v>Y</v>
      </c>
      <c r="N16" s="137" t="str">
        <f>'All Data FO'!BT16</f>
        <v>Y</v>
      </c>
      <c r="O16" s="137" t="str">
        <f>'All Data FO'!BU16</f>
        <v>N</v>
      </c>
      <c r="Q16" s="137" t="str">
        <f>'All Data FO'!BB16</f>
        <v>Y</v>
      </c>
      <c r="R16" s="137" t="str">
        <f>'All Data FO'!BC16</f>
        <v>Y</v>
      </c>
      <c r="S16" s="137" t="str">
        <f>'All Data FO'!BD16</f>
        <v>Y</v>
      </c>
      <c r="T16" s="137" t="str">
        <f>'All Data FO'!BE16</f>
        <v>N</v>
      </c>
      <c r="V16" s="137" t="str">
        <f>'All Data FO'!CH16</f>
        <v>Y</v>
      </c>
      <c r="W16" s="137" t="str">
        <f>'All Data FO'!CI16</f>
        <v>Y</v>
      </c>
      <c r="X16" s="137" t="str">
        <f>'All Data FO'!CJ16</f>
        <v>Y</v>
      </c>
      <c r="Y16" s="137" t="str">
        <f>'All Data FO'!CK16</f>
        <v>N</v>
      </c>
      <c r="AA16" s="137" t="str">
        <f>'D Master'!AM16</f>
        <v>N</v>
      </c>
      <c r="AB16" s="137" t="str">
        <f>'D Master'!AN16</f>
        <v>Y</v>
      </c>
      <c r="AC16" s="137" t="str">
        <f>'D Master'!AO16</f>
        <v>Y</v>
      </c>
      <c r="AD16" s="137" t="str">
        <f>'D Master'!AP16</f>
        <v>N</v>
      </c>
      <c r="AF16" s="138">
        <f>CA!AK16</f>
        <v>4.4924999999999979</v>
      </c>
      <c r="AG16" s="145">
        <f>'Master FO'!BV16</f>
        <v>193.41894060995185</v>
      </c>
      <c r="AH16" s="145">
        <f>'Master FO'!BZ16</f>
        <v>173.94953185658824</v>
      </c>
      <c r="AI16" s="137">
        <f>Cash!B16</f>
        <v>4315.55</v>
      </c>
      <c r="AJ16" s="137">
        <f>'All Data FO'!B16</f>
        <v>4315.25</v>
      </c>
      <c r="AK16" s="137">
        <f>'All Data FO'!W16</f>
        <v>4574.95</v>
      </c>
      <c r="AL16" s="137">
        <f>'All Data FO'!AB16</f>
        <v>4078.05</v>
      </c>
      <c r="AN16" s="137">
        <f t="shared" si="0"/>
        <v>-0.3000000000001819</v>
      </c>
      <c r="AO16" s="137">
        <f>('All Data FO'!W16+'All Data FO'!AB16+'All Data FO'!B16)/3</f>
        <v>4322.75</v>
      </c>
      <c r="AQ16" s="137" t="str">
        <f>IF('All Data FO'!BM16&gt;MAX('All Data FO'!BN16:'All Data FO'!BQ16),"Yes","")</f>
        <v>Yes</v>
      </c>
      <c r="AR16" s="137" t="str">
        <f>IF('All Data FO'!AG16&gt;MAX('All Data FO'!AH16:'All Data FO'!AK16),"Yes","")</f>
        <v>Yes</v>
      </c>
      <c r="AT16" s="137" t="str">
        <f>IF('All Data FO'!BM16&gt;(AVERAGE('All Data FO'!BN16:'All Data FO'!BQ16)*2),"Yes","")</f>
        <v>Yes</v>
      </c>
      <c r="AU16" s="137" t="str">
        <f>IF('All Data FO'!AG16&gt;(AVERAGE('All Data FO'!AH16:'All Data FO'!AK16)*2),"Yes","")</f>
        <v/>
      </c>
      <c r="AW16" s="137" t="str">
        <f>IF('All Data FO'!B16&gt;MAX('All Data FO'!C16:'All Data FO'!F16),"Yes","")</f>
        <v/>
      </c>
      <c r="AX16" s="137" t="str">
        <f>IF('All Data FO'!B16&lt;MIN('All Data FO'!C16:'All Data FO'!F16),"Yes","")</f>
        <v>Yes</v>
      </c>
      <c r="AZ16" s="144" t="str">
        <f>IF('All Data FO'!B16&gt;MAX('All Data FO'!X16:'All Data FO'!AA16),"Yes","")</f>
        <v/>
      </c>
      <c r="BA16" s="144" t="str">
        <f>IF('All Data FO'!B16&lt;MIN('All Data FO'!AC16:'All Data FO'!AF16),"Yes","")</f>
        <v>Yes</v>
      </c>
      <c r="BB16" s="137" t="str">
        <f>IF(AND(Cash!C16&gt;Cash!AA16,Cash!B16&lt;(Cash!AA16+Cash!C16)/2,Cash!Z16&gt;Cash!C16,Cash!B16&gt;Cash!AA16),"Dark Cloud",IF(AND(Cash!C16&lt;Cash!AA16,Cash!B16&gt;(Cash!AA16+Cash!C16)/2,Cash!Z16&lt;Cash!C16,Cash!B16&lt;Cash!AA16),"Bullish Piercing",IF(AND(Cash!C16&lt;Cash!AA16,Cash!Z16&lt;Cash!C16,Cash!B16&gt;Cash!AA16),"Bullish Engulfing",IF(AND(Cash!C16&gt;Cash!AA16,Cash!Z16&gt;Cash!C16,Cash!B16&lt;Cash!AA16),"Bearish Engulfing",IF(AND(Cash!C16&gt;Cash!AA16,Cash!B16&lt;Cash!Z16,Cash!AG16&lt;Cash!C16,Cash!AN16&gt;Cash!AA16),"Bearish Harami",IF(AND(Cash!C16&lt;Cash!AA16,Cash!B16&gt;Cash!Z16,Cash!AG16&lt;Cash!AA16,Cash!AN16&gt;Cash!C16),"Bullish Harami"," "))))))</f>
        <v xml:space="preserve"> </v>
      </c>
      <c r="BC16" s="137" t="str">
        <f>IF(AND(Cash!D16&lt;Cash!AB16,Cash!AO16&lt;Cash!AP16,Cash!AO16&lt;Cash!AN16,Cash!B16&gt;Cash!AH16,Cash!B16&gt;Cash!AI16),"Bullish Reversal",IF(AND(Cash!D16&gt;Cash!AB16,Cash!AH16&gt;Cash!AI16,Cash!AH16&gt;Cash!AG16,Cash!B16&lt;Cash!AO16,Cash!CA16&lt;Cash!AP16),"Bearish Reversal"," "))</f>
        <v xml:space="preserve"> </v>
      </c>
      <c r="BE16" s="144" t="str">
        <f>IF(AND(Cash!D16&gt;Cash!X16,Cash!AC16&gt;Cash!T16,Cash!S16&gt;Cash!W16,Cash!AB16&gt;Cash!C16),"Bearish Squeeze"," ")</f>
        <v xml:space="preserve"> </v>
      </c>
      <c r="BF16" s="144" t="str">
        <f>IF(AND(Cash!T16&gt;Cash!X16,Cash!AC16&gt;Cash!D16,Cash!C16&gt;Cash!W16,Cash!AB16&gt;Cash!S16),"Bullish Squeeze"," ")</f>
        <v xml:space="preserve"> </v>
      </c>
      <c r="BG16" s="137" t="str">
        <f>IF(AND(Cash!AI16&lt;Cash!AH16,Cash!AP16&gt;Cash!AO16,Cash!AG16&lt;Cash!AH16,Cash!AN16&gt;Cash!AO16),"IN OUT IN"," ")</f>
        <v xml:space="preserve"> </v>
      </c>
      <c r="BH16" s="137" t="str">
        <f>IF(AND(Cash!AG16&lt;Cash!AH16,Cash!AN16&gt;Cash!AO16),"Inside Bar"," ")</f>
        <v xml:space="preserve"> </v>
      </c>
      <c r="BI16" s="137" t="str">
        <f>IF(AND(Cash!AI16&gt;Cash!AH16,Cash!AP16&lt;Cash!AO16,Cash!AH16&gt;Cash!AG16,Cash!AO16&lt;Cash!AN16),"Double INSIDE Bar"," ")</f>
        <v xml:space="preserve"> </v>
      </c>
      <c r="BK16" s="137" t="str">
        <f>IF(AND(CA!AM16&lt;MIN(CA!AN16:AP16),(Cash!AG16&lt;Cash!AH16),(Cash!AN16&gt;Cash!AO16)),"NR4"," ")</f>
        <v xml:space="preserve"> </v>
      </c>
      <c r="BL16" s="144" t="str">
        <f>IF(AND(CA!AM16&lt;MIN(CA!AN16:AS16),(Cash!AG16&lt;Cash!AH16),(Cash!AN16&gt;Cash!AO16)),"NR7"," ")</f>
        <v xml:space="preserve"> </v>
      </c>
      <c r="BM16" s="137">
        <f>Cash!AG16</f>
        <v>4578.45</v>
      </c>
      <c r="BN16" s="137">
        <f>Cash!AN16</f>
        <v>4087</v>
      </c>
      <c r="BP16" s="137">
        <f>MAX(Cash!AG16:AJ16)</f>
        <v>4742.7</v>
      </c>
      <c r="BQ16" s="137">
        <f>MIN(Cash!AN16:AQ16)</f>
        <v>4087</v>
      </c>
      <c r="BS16" s="144">
        <f>MAX(Cash!AG16:AM16)</f>
        <v>4937.8500000000004</v>
      </c>
      <c r="BT16" s="144">
        <f>MIN(Cash!AN16:AT16)</f>
        <v>4087</v>
      </c>
      <c r="BV16" s="137">
        <f>Cash!AN16-2*(Cash!AG16-'Final Master FO'!BY16)</f>
        <v>3584.1000000000004</v>
      </c>
      <c r="BW16" s="137">
        <f>BY16-(Cash!AG16-Cash!AN16)</f>
        <v>3835.55</v>
      </c>
      <c r="BX16" s="137">
        <f>(2*BY16)-Cash!AG16</f>
        <v>4075.55</v>
      </c>
      <c r="BY16" s="137">
        <f>(Cash!AG16+Cash!AN16+Cash!B16)/3</f>
        <v>4327</v>
      </c>
      <c r="BZ16" s="137">
        <f>(2*BY16)-Cash!AN16</f>
        <v>4567</v>
      </c>
      <c r="CA16" s="137">
        <f>BY16+(Cash!AG16-Cash!AN16)</f>
        <v>4818.45</v>
      </c>
      <c r="CB16" s="137">
        <f>Cash!AG16+2*('Final Master FO'!BY16-Cash!AN16)</f>
        <v>5058.45</v>
      </c>
      <c r="CD16" s="137">
        <f>CG16-(1*(Cash!AG16-Cash!AN16))</f>
        <v>3835.55</v>
      </c>
      <c r="CE16" s="137">
        <f>CG16-(0.618*(Cash!AG16-Cash!AN16))</f>
        <v>4023.2839000000004</v>
      </c>
      <c r="CF16" s="137">
        <f>CG16-(0.382*(Cash!AG16-Cash!AN16))</f>
        <v>4139.2660999999998</v>
      </c>
      <c r="CG16" s="137">
        <f>(Cash!AG16+Cash!AN16+Cash!B16)/3</f>
        <v>4327</v>
      </c>
      <c r="CH16" s="137">
        <f>CG16+(0.382*(Cash!AG16-Cash!AN16))</f>
        <v>4514.7339000000002</v>
      </c>
      <c r="CI16" s="137">
        <f>CG16+(0.618*(Cash!AG16-Cash!AN16))</f>
        <v>4630.7160999999996</v>
      </c>
      <c r="CJ16" s="137">
        <f>CG16+(1*(Cash!AG16-Cash!AN16))</f>
        <v>4818.45</v>
      </c>
      <c r="CL16" s="137" t="str">
        <f t="shared" si="1"/>
        <v>BAJAJFINSV</v>
      </c>
      <c r="CM16" s="137">
        <f>'All Data FO'!B16</f>
        <v>4315.25</v>
      </c>
      <c r="CN16" s="139">
        <f>'All Data FO'!K16</f>
        <v>-4.7647948092647479</v>
      </c>
      <c r="CO16" s="139">
        <f>'Master FO'!U16</f>
        <v>0.13787669883789641</v>
      </c>
      <c r="CP16" s="137">
        <f>'Master FO'!M16</f>
        <v>875</v>
      </c>
      <c r="CR16" s="137" t="str">
        <f>IF(AND('All Data FO'!AG16&gt;'All Data FO'!AH16,'All Data FO'!B16&gt;'All Data FO'!C16),"LONG BUILDUP",IF(AND('All Data FO'!AG16&gt;'All Data FO'!AH16,'All Data FO'!B16&lt;'All Data FO'!C16),"SHORT BUILDUP",IF(AND('All Data FO'!AG16&lt;'All Data FO'!AH16,'All Data FO'!B16&gt;'All Data FO'!C16),"SHORT COVERING",IF(AND('All Data FO'!AG16&lt;'All Data FO'!AH16,'All Data FO'!B16&lt;'All Data FO'!C16),"LONG UNWINDING"," "))))</f>
        <v>SHORT BUILDUP</v>
      </c>
      <c r="CW16" s="137" t="str">
        <f>'FOD (ALL)'!M16</f>
        <v>BAJAJFINSV</v>
      </c>
      <c r="CX16" s="137">
        <f>'All Data FO'!B16</f>
        <v>4315.25</v>
      </c>
      <c r="CY16" s="139">
        <f>'All Data FO'!K16</f>
        <v>-4.7647948092647479</v>
      </c>
      <c r="CZ16" s="139">
        <f>'All Data FO'!EJ16</f>
        <v>9.7874620467940705</v>
      </c>
      <c r="DA16" s="137">
        <f>'All Data FO'!EQ16</f>
        <v>68500</v>
      </c>
      <c r="DC16" s="137" t="str">
        <f t="shared" si="2"/>
        <v>SHORT BUILDUP</v>
      </c>
    </row>
    <row r="17" spans="1:107" x14ac:dyDescent="0.3">
      <c r="A17" s="137" t="str">
        <f>FOD!B17</f>
        <v>BAJFINANCE</v>
      </c>
      <c r="B17" s="137" t="str">
        <f>'All Data FO'!G17</f>
        <v>N</v>
      </c>
      <c r="C17" s="137" t="str">
        <f>'All Data FO'!H17</f>
        <v>N</v>
      </c>
      <c r="D17" s="137" t="str">
        <f>'All Data FO'!I17</f>
        <v>Y</v>
      </c>
      <c r="E17" s="137" t="str">
        <f>'All Data FO'!J17</f>
        <v>Y</v>
      </c>
      <c r="G17" s="137" t="str">
        <f>'All Data FO'!AL17</f>
        <v>N</v>
      </c>
      <c r="H17" s="137" t="str">
        <f>'All Data FO'!AM17</f>
        <v>N</v>
      </c>
      <c r="I17" s="137" t="str">
        <f>'All Data FO'!AN17</f>
        <v>Y</v>
      </c>
      <c r="J17" s="137" t="str">
        <f>'All Data FO'!AO17</f>
        <v>N</v>
      </c>
      <c r="L17" s="137" t="str">
        <f>'All Data FO'!BR17</f>
        <v>Y</v>
      </c>
      <c r="M17" s="137" t="str">
        <f>'All Data FO'!BS17</f>
        <v>N</v>
      </c>
      <c r="N17" s="137" t="str">
        <f>'All Data FO'!BT17</f>
        <v>Y</v>
      </c>
      <c r="O17" s="137" t="str">
        <f>'All Data FO'!BU17</f>
        <v>N</v>
      </c>
      <c r="Q17" s="137" t="str">
        <f>'All Data FO'!BB17</f>
        <v>Y</v>
      </c>
      <c r="R17" s="137" t="str">
        <f>'All Data FO'!BC17</f>
        <v>N</v>
      </c>
      <c r="S17" s="137" t="str">
        <f>'All Data FO'!BD17</f>
        <v>Y</v>
      </c>
      <c r="T17" s="137" t="str">
        <f>'All Data FO'!BE17</f>
        <v>N</v>
      </c>
      <c r="V17" s="137" t="str">
        <f>'All Data FO'!CH17</f>
        <v>Y</v>
      </c>
      <c r="W17" s="137" t="str">
        <f>'All Data FO'!CI17</f>
        <v>N</v>
      </c>
      <c r="X17" s="137" t="str">
        <f>'All Data FO'!CJ17</f>
        <v>Y</v>
      </c>
      <c r="Y17" s="137" t="str">
        <f>'All Data FO'!CK17</f>
        <v>N</v>
      </c>
      <c r="AA17" s="137" t="str">
        <f>'D Master'!AM17</f>
        <v>Y</v>
      </c>
      <c r="AB17" s="137" t="str">
        <f>'D Master'!AN17</f>
        <v>Y</v>
      </c>
      <c r="AC17" s="137" t="str">
        <f>'D Master'!AO17</f>
        <v>N</v>
      </c>
      <c r="AD17" s="137" t="str">
        <f>'D Master'!AP17</f>
        <v>N</v>
      </c>
      <c r="AF17" s="138">
        <f>CA!AK17</f>
        <v>5.4675000000000002</v>
      </c>
      <c r="AG17" s="145">
        <f>'Master FO'!BV17</f>
        <v>28.934339394201459</v>
      </c>
      <c r="AH17" s="145">
        <f>'Master FO'!BZ17</f>
        <v>20.864184186348155</v>
      </c>
      <c r="AI17" s="137">
        <f>Cash!B17</f>
        <v>1895.3</v>
      </c>
      <c r="AJ17" s="137">
        <f>'All Data FO'!B17</f>
        <v>1885.55</v>
      </c>
      <c r="AK17" s="137">
        <f>'All Data FO'!W17</f>
        <v>2002.5</v>
      </c>
      <c r="AL17" s="137">
        <f>'All Data FO'!AB17</f>
        <v>1843</v>
      </c>
      <c r="AN17" s="137">
        <f t="shared" si="0"/>
        <v>-9.75</v>
      </c>
      <c r="AO17" s="137">
        <f>('All Data FO'!W17+'All Data FO'!AB17+'All Data FO'!B17)/3</f>
        <v>1910.3500000000001</v>
      </c>
      <c r="AQ17" s="137" t="str">
        <f>IF('All Data FO'!BM17&gt;MAX('All Data FO'!BN17:'All Data FO'!BQ17),"Yes","")</f>
        <v/>
      </c>
      <c r="AR17" s="137" t="str">
        <f>IF('All Data FO'!AG17&gt;MAX('All Data FO'!AH17:'All Data FO'!AK17),"Yes","")</f>
        <v/>
      </c>
      <c r="AT17" s="137" t="str">
        <f>IF('All Data FO'!BM17&gt;(AVERAGE('All Data FO'!BN17:'All Data FO'!BQ17)*2),"Yes","")</f>
        <v/>
      </c>
      <c r="AU17" s="137" t="str">
        <f>IF('All Data FO'!AG17&gt;(AVERAGE('All Data FO'!AH17:'All Data FO'!AK17)*2),"Yes","")</f>
        <v/>
      </c>
      <c r="AW17" s="137" t="str">
        <f>IF('All Data FO'!B17&gt;MAX('All Data FO'!C17:'All Data FO'!F17),"Yes","")</f>
        <v/>
      </c>
      <c r="AX17" s="137" t="str">
        <f>IF('All Data FO'!B17&lt;MIN('All Data FO'!C17:'All Data FO'!F17),"Yes","")</f>
        <v>Yes</v>
      </c>
      <c r="AZ17" s="144" t="str">
        <f>IF('All Data FO'!B17&gt;MAX('All Data FO'!X17:'All Data FO'!AA17),"Yes","")</f>
        <v/>
      </c>
      <c r="BA17" s="144" t="str">
        <f>IF('All Data FO'!B17&lt;MIN('All Data FO'!AC17:'All Data FO'!AF17),"Yes","")</f>
        <v>Yes</v>
      </c>
      <c r="BB17" s="137" t="str">
        <f>IF(AND(Cash!C17&gt;Cash!AA17,Cash!B17&lt;(Cash!AA17+Cash!C17)/2,Cash!Z17&gt;Cash!C17,Cash!B17&gt;Cash!AA17),"Dark Cloud",IF(AND(Cash!C17&lt;Cash!AA17,Cash!B17&gt;(Cash!AA17+Cash!C17)/2,Cash!Z17&lt;Cash!C17,Cash!B17&lt;Cash!AA17),"Bullish Piercing",IF(AND(Cash!C17&lt;Cash!AA17,Cash!Z17&lt;Cash!C17,Cash!B17&gt;Cash!AA17),"Bullish Engulfing",IF(AND(Cash!C17&gt;Cash!AA17,Cash!Z17&gt;Cash!C17,Cash!B17&lt;Cash!AA17),"Bearish Engulfing",IF(AND(Cash!C17&gt;Cash!AA17,Cash!B17&lt;Cash!Z17,Cash!AG17&lt;Cash!C17,Cash!AN17&gt;Cash!AA17),"Bearish Harami",IF(AND(Cash!C17&lt;Cash!AA17,Cash!B17&gt;Cash!Z17,Cash!AG17&lt;Cash!AA17,Cash!AN17&gt;Cash!C17),"Bullish Harami"," "))))))</f>
        <v xml:space="preserve"> </v>
      </c>
      <c r="BC17" s="137" t="str">
        <f>IF(AND(Cash!D17&lt;Cash!AB17,Cash!AO17&lt;Cash!AP17,Cash!AO17&lt;Cash!AN17,Cash!B17&gt;Cash!AH17,Cash!B17&gt;Cash!AI17),"Bullish Reversal",IF(AND(Cash!D17&gt;Cash!AB17,Cash!AH17&gt;Cash!AI17,Cash!AH17&gt;Cash!AG17,Cash!B17&lt;Cash!AO17,Cash!CA17&lt;Cash!AP17),"Bearish Reversal"," "))</f>
        <v xml:space="preserve"> </v>
      </c>
      <c r="BE17" s="144" t="str">
        <f>IF(AND(Cash!D17&gt;Cash!X17,Cash!AC17&gt;Cash!T17,Cash!S17&gt;Cash!W17,Cash!AB17&gt;Cash!C17),"Bearish Squeeze"," ")</f>
        <v xml:space="preserve"> </v>
      </c>
      <c r="BF17" s="144" t="str">
        <f>IF(AND(Cash!T17&gt;Cash!X17,Cash!AC17&gt;Cash!D17,Cash!C17&gt;Cash!W17,Cash!AB17&gt;Cash!S17),"Bullish Squeeze"," ")</f>
        <v xml:space="preserve"> </v>
      </c>
      <c r="BG17" s="137" t="str">
        <f>IF(AND(Cash!AI17&lt;Cash!AH17,Cash!AP17&gt;Cash!AO17,Cash!AG17&lt;Cash!AH17,Cash!AN17&gt;Cash!AO17),"IN OUT IN"," ")</f>
        <v xml:space="preserve"> </v>
      </c>
      <c r="BH17" s="137" t="str">
        <f>IF(AND(Cash!AG17&lt;Cash!AH17,Cash!AN17&gt;Cash!AO17),"Inside Bar"," ")</f>
        <v xml:space="preserve"> </v>
      </c>
      <c r="BI17" s="137" t="str">
        <f>IF(AND(Cash!AI17&gt;Cash!AH17,Cash!AP17&lt;Cash!AO17,Cash!AH17&gt;Cash!AG17,Cash!AO17&lt;Cash!AN17),"Double INSIDE Bar"," ")</f>
        <v xml:space="preserve"> </v>
      </c>
      <c r="BK17" s="137" t="str">
        <f>IF(AND(CA!AM17&lt;MIN(CA!AN17:AP17),(Cash!AG17&lt;Cash!AH17),(Cash!AN17&gt;Cash!AO17)),"NR4"," ")</f>
        <v xml:space="preserve"> </v>
      </c>
      <c r="BL17" s="144" t="str">
        <f>IF(AND(CA!AM17&lt;MIN(CA!AN17:AS17),(Cash!AG17&lt;Cash!AH17),(Cash!AN17&gt;Cash!AO17)),"NR7"," ")</f>
        <v xml:space="preserve"> </v>
      </c>
      <c r="BM17" s="137">
        <f>Cash!AG17</f>
        <v>2007</v>
      </c>
      <c r="BN17" s="137">
        <f>Cash!AN17</f>
        <v>1865.25</v>
      </c>
      <c r="BP17" s="137">
        <f>MAX(Cash!AG17:AJ17)</f>
        <v>2077.5500000000002</v>
      </c>
      <c r="BQ17" s="137">
        <f>MIN(Cash!AN17:AQ17)</f>
        <v>1865.25</v>
      </c>
      <c r="BS17" s="144">
        <f>MAX(Cash!AG17:AM17)</f>
        <v>2258.9499999999998</v>
      </c>
      <c r="BT17" s="144">
        <f>MIN(Cash!AN17:AT17)</f>
        <v>1865.25</v>
      </c>
      <c r="BV17" s="137">
        <f>Cash!AN17-2*(Cash!AG17-'Final Master FO'!BY17)</f>
        <v>1696.2833333333333</v>
      </c>
      <c r="BW17" s="137">
        <f>BY17-(Cash!AG17-Cash!AN17)</f>
        <v>1780.7666666666667</v>
      </c>
      <c r="BX17" s="137">
        <f>(2*BY17)-Cash!AG17</f>
        <v>1838.0333333333333</v>
      </c>
      <c r="BY17" s="137">
        <f>(Cash!AG17+Cash!AN17+Cash!B17)/3</f>
        <v>1922.5166666666667</v>
      </c>
      <c r="BZ17" s="137">
        <f>(2*BY17)-Cash!AN17</f>
        <v>1979.7833333333333</v>
      </c>
      <c r="CA17" s="137">
        <f>BY17+(Cash!AG17-Cash!AN17)</f>
        <v>2064.2666666666664</v>
      </c>
      <c r="CB17" s="137">
        <f>Cash!AG17+2*('Final Master FO'!BY17-Cash!AN17)</f>
        <v>2121.5333333333333</v>
      </c>
      <c r="CD17" s="137">
        <f>CG17-(1*(Cash!AG17-Cash!AN17))</f>
        <v>1780.7666666666667</v>
      </c>
      <c r="CE17" s="137">
        <f>CG17-(0.618*(Cash!AG17-Cash!AN17))</f>
        <v>1834.9151666666667</v>
      </c>
      <c r="CF17" s="137">
        <f>CG17-(0.382*(Cash!AG17-Cash!AN17))</f>
        <v>1868.3681666666666</v>
      </c>
      <c r="CG17" s="137">
        <f>(Cash!AG17+Cash!AN17+Cash!B17)/3</f>
        <v>1922.5166666666667</v>
      </c>
      <c r="CH17" s="137">
        <f>CG17+(0.382*(Cash!AG17-Cash!AN17))</f>
        <v>1976.6651666666667</v>
      </c>
      <c r="CI17" s="137">
        <f>CG17+(0.618*(Cash!AG17-Cash!AN17))</f>
        <v>2010.1181666666666</v>
      </c>
      <c r="CJ17" s="137">
        <f>CG17+(1*(Cash!AG17-Cash!AN17))</f>
        <v>2064.2666666666664</v>
      </c>
      <c r="CL17" s="137" t="str">
        <f t="shared" si="1"/>
        <v>BAJFINANCE</v>
      </c>
      <c r="CM17" s="137">
        <f>'All Data FO'!B17</f>
        <v>1885.55</v>
      </c>
      <c r="CN17" s="139">
        <f>'All Data FO'!K17</f>
        <v>-4.8422911935402499</v>
      </c>
      <c r="CO17" s="139">
        <f>'Master FO'!U17</f>
        <v>-7.3396451722961444</v>
      </c>
      <c r="CP17" s="137">
        <f>'Master FO'!M17</f>
        <v>-430250</v>
      </c>
      <c r="CR17" s="137" t="str">
        <f>IF(AND('All Data FO'!AG17&gt;'All Data FO'!AH17,'All Data FO'!B17&gt;'All Data FO'!C17),"LONG BUILDUP",IF(AND('All Data FO'!AG17&gt;'All Data FO'!AH17,'All Data FO'!B17&lt;'All Data FO'!C17),"SHORT BUILDUP",IF(AND('All Data FO'!AG17&lt;'All Data FO'!AH17,'All Data FO'!B17&gt;'All Data FO'!C17),"SHORT COVERING",IF(AND('All Data FO'!AG17&lt;'All Data FO'!AH17,'All Data FO'!B17&lt;'All Data FO'!C17),"LONG UNWINDING"," "))))</f>
        <v>LONG UNWINDING</v>
      </c>
      <c r="CW17" s="137" t="str">
        <f>'FOD (ALL)'!M17</f>
        <v>BAJFINANCE</v>
      </c>
      <c r="CX17" s="137">
        <f>'All Data FO'!B17</f>
        <v>1885.55</v>
      </c>
      <c r="CY17" s="139">
        <f>'All Data FO'!K17</f>
        <v>-4.8422911935402499</v>
      </c>
      <c r="CZ17" s="139">
        <f>'All Data FO'!EJ17</f>
        <v>3.5645328976682018</v>
      </c>
      <c r="DA17" s="137">
        <f>'All Data FO'!EQ17</f>
        <v>240000</v>
      </c>
      <c r="DC17" s="137" t="str">
        <f t="shared" si="2"/>
        <v>SHORT BUILDUP</v>
      </c>
    </row>
    <row r="18" spans="1:107" x14ac:dyDescent="0.3">
      <c r="A18" s="137" t="str">
        <f>FOD!B18</f>
        <v>BALKRISIND</v>
      </c>
      <c r="B18" s="137" t="str">
        <f>'All Data FO'!G18</f>
        <v>Y</v>
      </c>
      <c r="C18" s="137" t="str">
        <f>'All Data FO'!H18</f>
        <v>Y</v>
      </c>
      <c r="D18" s="137" t="str">
        <f>'All Data FO'!I18</f>
        <v>Y</v>
      </c>
      <c r="E18" s="137" t="str">
        <f>'All Data FO'!J18</f>
        <v>Y</v>
      </c>
      <c r="G18" s="137" t="str">
        <f>'All Data FO'!AL18</f>
        <v>Y</v>
      </c>
      <c r="H18" s="137" t="str">
        <f>'All Data FO'!AM18</f>
        <v>Y</v>
      </c>
      <c r="I18" s="137" t="str">
        <f>'All Data FO'!AN18</f>
        <v>N</v>
      </c>
      <c r="J18" s="137" t="str">
        <f>'All Data FO'!AO18</f>
        <v>Y</v>
      </c>
      <c r="L18" s="137" t="str">
        <f>'All Data FO'!BR18</f>
        <v>N</v>
      </c>
      <c r="M18" s="137" t="str">
        <f>'All Data FO'!BS18</f>
        <v>Y</v>
      </c>
      <c r="N18" s="137" t="str">
        <f>'All Data FO'!BT18</f>
        <v>Y</v>
      </c>
      <c r="O18" s="137" t="str">
        <f>'All Data FO'!BU18</f>
        <v>Y</v>
      </c>
      <c r="Q18" s="137" t="str">
        <f>'All Data FO'!BB18</f>
        <v>N</v>
      </c>
      <c r="R18" s="137" t="str">
        <f>'All Data FO'!BC18</f>
        <v>Y</v>
      </c>
      <c r="S18" s="137" t="str">
        <f>'All Data FO'!BD18</f>
        <v>Y</v>
      </c>
      <c r="T18" s="137" t="str">
        <f>'All Data FO'!BE18</f>
        <v>Y</v>
      </c>
      <c r="V18" s="137" t="str">
        <f>'All Data FO'!CH18</f>
        <v>N</v>
      </c>
      <c r="W18" s="137" t="str">
        <f>'All Data FO'!CI18</f>
        <v>Y</v>
      </c>
      <c r="X18" s="137" t="str">
        <f>'All Data FO'!CJ18</f>
        <v>Y</v>
      </c>
      <c r="Y18" s="137" t="str">
        <f>'All Data FO'!CK18</f>
        <v>N</v>
      </c>
      <c r="AA18" s="137" t="str">
        <f>'D Master'!AM18</f>
        <v>N</v>
      </c>
      <c r="AB18" s="137" t="str">
        <f>'D Master'!AN18</f>
        <v>Y</v>
      </c>
      <c r="AC18" s="137" t="str">
        <f>'D Master'!AO18</f>
        <v>Y</v>
      </c>
      <c r="AD18" s="137" t="str">
        <f>'D Master'!AP18</f>
        <v>N</v>
      </c>
      <c r="AF18" s="138">
        <f>CA!AK18</f>
        <v>3.6124999999999976</v>
      </c>
      <c r="AG18" s="145">
        <f>'Master FO'!BV18</f>
        <v>5.0994466876028115</v>
      </c>
      <c r="AH18" s="145">
        <f>'Master FO'!BZ18</f>
        <v>-1.9166356531447764</v>
      </c>
      <c r="AI18" s="137">
        <f>Cash!B18</f>
        <v>995.1</v>
      </c>
      <c r="AJ18" s="137">
        <f>'All Data FO'!B18</f>
        <v>989.1</v>
      </c>
      <c r="AK18" s="137">
        <f>'All Data FO'!W18</f>
        <v>995.35</v>
      </c>
      <c r="AL18" s="137">
        <f>'All Data FO'!AB18</f>
        <v>957.65</v>
      </c>
      <c r="AN18" s="137">
        <f t="shared" si="0"/>
        <v>-6</v>
      </c>
      <c r="AO18" s="137">
        <f>('All Data FO'!W18+'All Data FO'!AB18+'All Data FO'!B18)/3</f>
        <v>980.69999999999993</v>
      </c>
      <c r="AQ18" s="137" t="str">
        <f>IF('All Data FO'!BM18&gt;MAX('All Data FO'!BN18:'All Data FO'!BQ18),"Yes","")</f>
        <v/>
      </c>
      <c r="AR18" s="137" t="str">
        <f>IF('All Data FO'!AG18&gt;MAX('All Data FO'!AH18:'All Data FO'!AK18),"Yes","")</f>
        <v>Yes</v>
      </c>
      <c r="AT18" s="137" t="str">
        <f>IF('All Data FO'!BM18&gt;(AVERAGE('All Data FO'!BN18:'All Data FO'!BQ18)*2),"Yes","")</f>
        <v/>
      </c>
      <c r="AU18" s="137" t="str">
        <f>IF('All Data FO'!AG18&gt;(AVERAGE('All Data FO'!AH18:'All Data FO'!AK18)*2),"Yes","")</f>
        <v/>
      </c>
      <c r="AW18" s="137" t="str">
        <f>IF('All Data FO'!B18&gt;MAX('All Data FO'!C18:'All Data FO'!F18),"Yes","")</f>
        <v>Yes</v>
      </c>
      <c r="AX18" s="137" t="str">
        <f>IF('All Data FO'!B18&lt;MIN('All Data FO'!C18:'All Data FO'!F18),"Yes","")</f>
        <v/>
      </c>
      <c r="AZ18" s="144" t="str">
        <f>IF('All Data FO'!B18&gt;MAX('All Data FO'!X18:'All Data FO'!AA18),"Yes","")</f>
        <v/>
      </c>
      <c r="BA18" s="144" t="str">
        <f>IF('All Data FO'!B18&lt;MIN('All Data FO'!AC18:'All Data FO'!AF18),"Yes","")</f>
        <v/>
      </c>
      <c r="BB18" s="137" t="str">
        <f>IF(AND(Cash!C18&gt;Cash!AA18,Cash!B18&lt;(Cash!AA18+Cash!C18)/2,Cash!Z18&gt;Cash!C18,Cash!B18&gt;Cash!AA18),"Dark Cloud",IF(AND(Cash!C18&lt;Cash!AA18,Cash!B18&gt;(Cash!AA18+Cash!C18)/2,Cash!Z18&lt;Cash!C18,Cash!B18&lt;Cash!AA18),"Bullish Piercing",IF(AND(Cash!C18&lt;Cash!AA18,Cash!Z18&lt;Cash!C18,Cash!B18&gt;Cash!AA18),"Bullish Engulfing",IF(AND(Cash!C18&gt;Cash!AA18,Cash!Z18&gt;Cash!C18,Cash!B18&lt;Cash!AA18),"Bearish Engulfing",IF(AND(Cash!C18&gt;Cash!AA18,Cash!B18&lt;Cash!Z18,Cash!AG18&lt;Cash!C18,Cash!AN18&gt;Cash!AA18),"Bearish Harami",IF(AND(Cash!C18&lt;Cash!AA18,Cash!B18&gt;Cash!Z18,Cash!AG18&lt;Cash!AA18,Cash!AN18&gt;Cash!C18),"Bullish Harami"," "))))))</f>
        <v xml:space="preserve"> </v>
      </c>
      <c r="BC18" s="137" t="str">
        <f>IF(AND(Cash!D18&lt;Cash!AB18,Cash!AO18&lt;Cash!AP18,Cash!AO18&lt;Cash!AN18,Cash!B18&gt;Cash!AH18,Cash!B18&gt;Cash!AI18),"Bullish Reversal",IF(AND(Cash!D18&gt;Cash!AB18,Cash!AH18&gt;Cash!AI18,Cash!AH18&gt;Cash!AG18,Cash!B18&lt;Cash!AO18,Cash!CA18&lt;Cash!AP18),"Bearish Reversal"," "))</f>
        <v xml:space="preserve"> </v>
      </c>
      <c r="BE18" s="144" t="str">
        <f>IF(AND(Cash!D18&gt;Cash!X18,Cash!AC18&gt;Cash!T18,Cash!S18&gt;Cash!W18,Cash!AB18&gt;Cash!C18),"Bearish Squeeze"," ")</f>
        <v xml:space="preserve"> </v>
      </c>
      <c r="BF18" s="144" t="str">
        <f>IF(AND(Cash!T18&gt;Cash!X18,Cash!AC18&gt;Cash!D18,Cash!C18&gt;Cash!W18,Cash!AB18&gt;Cash!S18),"Bullish Squeeze"," ")</f>
        <v xml:space="preserve"> </v>
      </c>
      <c r="BG18" s="137" t="str">
        <f>IF(AND(Cash!AI18&lt;Cash!AH18,Cash!AP18&gt;Cash!AO18,Cash!AG18&lt;Cash!AH18,Cash!AN18&gt;Cash!AO18),"IN OUT IN"," ")</f>
        <v xml:space="preserve"> </v>
      </c>
      <c r="BH18" s="137" t="str">
        <f>IF(AND(Cash!AG18&lt;Cash!AH18,Cash!AN18&gt;Cash!AO18),"Inside Bar"," ")</f>
        <v xml:space="preserve"> </v>
      </c>
      <c r="BI18" s="137" t="str">
        <f>IF(AND(Cash!AI18&gt;Cash!AH18,Cash!AP18&lt;Cash!AO18,Cash!AH18&gt;Cash!AG18,Cash!AO18&lt;Cash!AN18),"Double INSIDE Bar"," ")</f>
        <v xml:space="preserve"> </v>
      </c>
      <c r="BK18" s="137" t="str">
        <f>IF(AND(CA!AM18&lt;MIN(CA!AN18:AP18),(Cash!AG18&lt;Cash!AH18),(Cash!AN18&gt;Cash!AO18)),"NR4"," ")</f>
        <v xml:space="preserve"> </v>
      </c>
      <c r="BL18" s="144" t="str">
        <f>IF(AND(CA!AM18&lt;MIN(CA!AN18:AS18),(Cash!AG18&lt;Cash!AH18),(Cash!AN18&gt;Cash!AO18)),"NR7"," ")</f>
        <v xml:space="preserve"> </v>
      </c>
      <c r="BM18" s="137">
        <f>Cash!AG18</f>
        <v>1003.9</v>
      </c>
      <c r="BN18" s="137">
        <f>Cash!AN18</f>
        <v>963.55</v>
      </c>
      <c r="BP18" s="137">
        <f>MAX(Cash!AG18:AJ18)</f>
        <v>1009.4</v>
      </c>
      <c r="BQ18" s="137">
        <f>MIN(Cash!AN18:AQ18)</f>
        <v>924</v>
      </c>
      <c r="BS18" s="144">
        <f>MAX(Cash!AG18:AM18)</f>
        <v>1009.4</v>
      </c>
      <c r="BT18" s="144">
        <f>MIN(Cash!AN18:AT18)</f>
        <v>910</v>
      </c>
      <c r="BV18" s="137">
        <f>Cash!AN18-2*(Cash!AG18-'Final Master FO'!BY18)</f>
        <v>930.78333333333308</v>
      </c>
      <c r="BW18" s="137">
        <f>BY18-(Cash!AG18-Cash!AN18)</f>
        <v>947.16666666666652</v>
      </c>
      <c r="BX18" s="137">
        <f>(2*BY18)-Cash!AG18</f>
        <v>971.1333333333331</v>
      </c>
      <c r="BY18" s="137">
        <f>(Cash!AG18+Cash!AN18+Cash!B18)/3</f>
        <v>987.51666666666654</v>
      </c>
      <c r="BZ18" s="137">
        <f>(2*BY18)-Cash!AN18</f>
        <v>1011.4833333333331</v>
      </c>
      <c r="CA18" s="137">
        <f>BY18+(Cash!AG18-Cash!AN18)</f>
        <v>1027.8666666666666</v>
      </c>
      <c r="CB18" s="137">
        <f>Cash!AG18+2*('Final Master FO'!BY18-Cash!AN18)</f>
        <v>1051.833333333333</v>
      </c>
      <c r="CD18" s="137">
        <f>CG18-(1*(Cash!AG18-Cash!AN18))</f>
        <v>947.16666666666652</v>
      </c>
      <c r="CE18" s="137">
        <f>CG18-(0.618*(Cash!AG18-Cash!AN18))</f>
        <v>962.58036666666658</v>
      </c>
      <c r="CF18" s="137">
        <f>CG18-(0.382*(Cash!AG18-Cash!AN18))</f>
        <v>972.10296666666648</v>
      </c>
      <c r="CG18" s="137">
        <f>(Cash!AG18+Cash!AN18+Cash!B18)/3</f>
        <v>987.51666666666654</v>
      </c>
      <c r="CH18" s="137">
        <f>CG18+(0.382*(Cash!AG18-Cash!AN18))</f>
        <v>1002.9303666666666</v>
      </c>
      <c r="CI18" s="137">
        <f>CG18+(0.618*(Cash!AG18-Cash!AN18))</f>
        <v>1012.4529666666665</v>
      </c>
      <c r="CJ18" s="137">
        <f>CG18+(1*(Cash!AG18-Cash!AN18))</f>
        <v>1027.8666666666666</v>
      </c>
      <c r="CL18" s="137" t="str">
        <f t="shared" si="1"/>
        <v>BALKRISIND</v>
      </c>
      <c r="CM18" s="137">
        <f>'All Data FO'!B18</f>
        <v>989.1</v>
      </c>
      <c r="CN18" s="139">
        <f>'All Data FO'!K18</f>
        <v>1.743558092886905</v>
      </c>
      <c r="CO18" s="139">
        <f>'Master FO'!U18</f>
        <v>4.5454545454545459</v>
      </c>
      <c r="CP18" s="137">
        <f>'Master FO'!M18</f>
        <v>39200</v>
      </c>
      <c r="CR18" s="137" t="str">
        <f>IF(AND('All Data FO'!AG18&gt;'All Data FO'!AH18,'All Data FO'!B18&gt;'All Data FO'!C18),"LONG BUILDUP",IF(AND('All Data FO'!AG18&gt;'All Data FO'!AH18,'All Data FO'!B18&lt;'All Data FO'!C18),"SHORT BUILDUP",IF(AND('All Data FO'!AG18&lt;'All Data FO'!AH18,'All Data FO'!B18&gt;'All Data FO'!C18),"SHORT COVERING",IF(AND('All Data FO'!AG18&lt;'All Data FO'!AH18,'All Data FO'!B18&lt;'All Data FO'!C18),"LONG UNWINDING"," "))))</f>
        <v>LONG BUILDUP</v>
      </c>
      <c r="CW18" s="137" t="str">
        <f>'FOD (ALL)'!M18</f>
        <v>BALKRISIND</v>
      </c>
      <c r="CX18" s="137">
        <f>'All Data FO'!B18</f>
        <v>989.1</v>
      </c>
      <c r="CY18" s="139">
        <f>'All Data FO'!K18</f>
        <v>1.743558092886905</v>
      </c>
      <c r="CZ18" s="139">
        <f>'All Data FO'!EJ18</f>
        <v>11.064543168482817</v>
      </c>
      <c r="DA18" s="137">
        <f>'All Data FO'!EQ18</f>
        <v>105600</v>
      </c>
      <c r="DC18" s="137" t="str">
        <f t="shared" si="2"/>
        <v>LONG BUILDUP</v>
      </c>
    </row>
    <row r="19" spans="1:107" x14ac:dyDescent="0.3">
      <c r="A19" s="137" t="str">
        <f>FOD!B19</f>
        <v>BANDHANBNK</v>
      </c>
      <c r="B19" s="137" t="str">
        <f>'All Data FO'!G19</f>
        <v>N</v>
      </c>
      <c r="C19" s="137" t="str">
        <f>'All Data FO'!H19</f>
        <v>N</v>
      </c>
      <c r="D19" s="137" t="str">
        <f>'All Data FO'!I19</f>
        <v>Y</v>
      </c>
      <c r="E19" s="137" t="str">
        <f>'All Data FO'!J19</f>
        <v>N</v>
      </c>
      <c r="G19" s="137" t="str">
        <f>'All Data FO'!AL19</f>
        <v>N</v>
      </c>
      <c r="H19" s="137" t="str">
        <f>'All Data FO'!AM19</f>
        <v>Y</v>
      </c>
      <c r="I19" s="137" t="str">
        <f>'All Data FO'!AN19</f>
        <v>N</v>
      </c>
      <c r="J19" s="137" t="str">
        <f>'All Data FO'!AO19</f>
        <v>Y</v>
      </c>
      <c r="L19" s="137" t="str">
        <f>'All Data FO'!BR19</f>
        <v>Y</v>
      </c>
      <c r="M19" s="137" t="str">
        <f>'All Data FO'!BS19</f>
        <v>Y</v>
      </c>
      <c r="N19" s="137" t="str">
        <f>'All Data FO'!BT19</f>
        <v>N</v>
      </c>
      <c r="O19" s="137" t="str">
        <f>'All Data FO'!BU19</f>
        <v>Y</v>
      </c>
      <c r="Q19" s="137" t="str">
        <f>'All Data FO'!BB19</f>
        <v>Y</v>
      </c>
      <c r="R19" s="137" t="str">
        <f>'All Data FO'!BC19</f>
        <v>Y</v>
      </c>
      <c r="S19" s="137" t="str">
        <f>'All Data FO'!BD19</f>
        <v>N</v>
      </c>
      <c r="T19" s="137" t="str">
        <f>'All Data FO'!BE19</f>
        <v>Y</v>
      </c>
      <c r="V19" s="137" t="str">
        <f>'All Data FO'!CH19</f>
        <v>Y</v>
      </c>
      <c r="W19" s="137" t="str">
        <f>'All Data FO'!CI19</f>
        <v>Y</v>
      </c>
      <c r="X19" s="137" t="str">
        <f>'All Data FO'!CJ19</f>
        <v>N</v>
      </c>
      <c r="Y19" s="137" t="str">
        <f>'All Data FO'!CK19</f>
        <v>Y</v>
      </c>
      <c r="AA19" s="137" t="str">
        <f>'D Master'!AM19</f>
        <v>Y</v>
      </c>
      <c r="AB19" s="137" t="str">
        <f>'D Master'!AN19</f>
        <v>Y</v>
      </c>
      <c r="AC19" s="137" t="str">
        <f>'D Master'!AO19</f>
        <v>Y</v>
      </c>
      <c r="AD19" s="137" t="str">
        <f>'D Master'!AP19</f>
        <v>N</v>
      </c>
      <c r="AF19" s="138">
        <f>CA!AK19</f>
        <v>6.92</v>
      </c>
      <c r="AG19" s="145">
        <f>'Master FO'!BV19</f>
        <v>56.210816396830865</v>
      </c>
      <c r="AH19" s="145">
        <f>'Master FO'!BZ19</f>
        <v>53.46539121017959</v>
      </c>
      <c r="AI19" s="137">
        <f>Cash!B19</f>
        <v>202.95</v>
      </c>
      <c r="AJ19" s="137">
        <f>'All Data FO'!B19</f>
        <v>200.25</v>
      </c>
      <c r="AK19" s="137">
        <f>'All Data FO'!W19</f>
        <v>209</v>
      </c>
      <c r="AL19" s="137">
        <f>'All Data FO'!AB19</f>
        <v>192.6</v>
      </c>
      <c r="AN19" s="137">
        <f t="shared" si="0"/>
        <v>-2.6999999999999886</v>
      </c>
      <c r="AO19" s="137">
        <f>('All Data FO'!W19+'All Data FO'!AB19+'All Data FO'!B19)/3</f>
        <v>200.61666666666667</v>
      </c>
      <c r="AQ19" s="137" t="str">
        <f>IF('All Data FO'!BM19&gt;MAX('All Data FO'!BN19:'All Data FO'!BQ19),"Yes","")</f>
        <v>Yes</v>
      </c>
      <c r="AR19" s="137" t="str">
        <f>IF('All Data FO'!AG19&gt;MAX('All Data FO'!AH19:'All Data FO'!AK19),"Yes","")</f>
        <v/>
      </c>
      <c r="AT19" s="137" t="str">
        <f>IF('All Data FO'!BM19&gt;(AVERAGE('All Data FO'!BN19:'All Data FO'!BQ19)*2),"Yes","")</f>
        <v/>
      </c>
      <c r="AU19" s="137" t="str">
        <f>IF('All Data FO'!AG19&gt;(AVERAGE('All Data FO'!AH19:'All Data FO'!AK19)*2),"Yes","")</f>
        <v/>
      </c>
      <c r="AW19" s="137" t="str">
        <f>IF('All Data FO'!B19&gt;MAX('All Data FO'!C19:'All Data FO'!F19),"Yes","")</f>
        <v/>
      </c>
      <c r="AX19" s="137" t="str">
        <f>IF('All Data FO'!B19&lt;MIN('All Data FO'!C19:'All Data FO'!F19),"Yes","")</f>
        <v>Yes</v>
      </c>
      <c r="AZ19" s="144" t="str">
        <f>IF('All Data FO'!B19&gt;MAX('All Data FO'!X19:'All Data FO'!AA19),"Yes","")</f>
        <v/>
      </c>
      <c r="BA19" s="144" t="str">
        <f>IF('All Data FO'!B19&lt;MIN('All Data FO'!AC19:'All Data FO'!AF19),"Yes","")</f>
        <v>Yes</v>
      </c>
      <c r="BB19" s="137" t="str">
        <f>IF(AND(Cash!C19&gt;Cash!AA19,Cash!B19&lt;(Cash!AA19+Cash!C19)/2,Cash!Z19&gt;Cash!C19,Cash!B19&gt;Cash!AA19),"Dark Cloud",IF(AND(Cash!C19&lt;Cash!AA19,Cash!B19&gt;(Cash!AA19+Cash!C19)/2,Cash!Z19&lt;Cash!C19,Cash!B19&lt;Cash!AA19),"Bullish Piercing",IF(AND(Cash!C19&lt;Cash!AA19,Cash!Z19&lt;Cash!C19,Cash!B19&gt;Cash!AA19),"Bullish Engulfing",IF(AND(Cash!C19&gt;Cash!AA19,Cash!Z19&gt;Cash!C19,Cash!B19&lt;Cash!AA19),"Bearish Engulfing",IF(AND(Cash!C19&gt;Cash!AA19,Cash!B19&lt;Cash!Z19,Cash!AG19&lt;Cash!C19,Cash!AN19&gt;Cash!AA19),"Bearish Harami",IF(AND(Cash!C19&lt;Cash!AA19,Cash!B19&gt;Cash!Z19,Cash!AG19&lt;Cash!AA19,Cash!AN19&gt;Cash!C19),"Bullish Harami"," "))))))</f>
        <v xml:space="preserve"> </v>
      </c>
      <c r="BC19" s="137" t="str">
        <f>IF(AND(Cash!D19&lt;Cash!AB19,Cash!AO19&lt;Cash!AP19,Cash!AO19&lt;Cash!AN19,Cash!B19&gt;Cash!AH19,Cash!B19&gt;Cash!AI19),"Bullish Reversal",IF(AND(Cash!D19&gt;Cash!AB19,Cash!AH19&gt;Cash!AI19,Cash!AH19&gt;Cash!AG19,Cash!B19&lt;Cash!AO19,Cash!CA19&lt;Cash!AP19),"Bearish Reversal"," "))</f>
        <v xml:space="preserve"> </v>
      </c>
      <c r="BE19" s="144" t="str">
        <f>IF(AND(Cash!D19&gt;Cash!X19,Cash!AC19&gt;Cash!T19,Cash!S19&gt;Cash!W19,Cash!AB19&gt;Cash!C19),"Bearish Squeeze"," ")</f>
        <v xml:space="preserve"> </v>
      </c>
      <c r="BF19" s="144" t="str">
        <f>IF(AND(Cash!T19&gt;Cash!X19,Cash!AC19&gt;Cash!D19,Cash!C19&gt;Cash!W19,Cash!AB19&gt;Cash!S19),"Bullish Squeeze"," ")</f>
        <v xml:space="preserve"> </v>
      </c>
      <c r="BG19" s="137" t="str">
        <f>IF(AND(Cash!AI19&lt;Cash!AH19,Cash!AP19&gt;Cash!AO19,Cash!AG19&lt;Cash!AH19,Cash!AN19&gt;Cash!AO19),"IN OUT IN"," ")</f>
        <v xml:space="preserve"> </v>
      </c>
      <c r="BH19" s="137" t="str">
        <f>IF(AND(Cash!AG19&lt;Cash!AH19,Cash!AN19&gt;Cash!AO19),"Inside Bar"," ")</f>
        <v xml:space="preserve"> </v>
      </c>
      <c r="BI19" s="137" t="str">
        <f>IF(AND(Cash!AI19&gt;Cash!AH19,Cash!AP19&lt;Cash!AO19,Cash!AH19&gt;Cash!AG19,Cash!AO19&lt;Cash!AN19),"Double INSIDE Bar"," ")</f>
        <v xml:space="preserve"> </v>
      </c>
      <c r="BK19" s="137" t="str">
        <f>IF(AND(CA!AM19&lt;MIN(CA!AN19:AP19),(Cash!AG19&lt;Cash!AH19),(Cash!AN19&gt;Cash!AO19)),"NR4"," ")</f>
        <v xml:space="preserve"> </v>
      </c>
      <c r="BL19" s="144" t="str">
        <f>IF(AND(CA!AM19&lt;MIN(CA!AN19:AS19),(Cash!AG19&lt;Cash!AH19),(Cash!AN19&gt;Cash!AO19)),"NR7"," ")</f>
        <v xml:space="preserve"> </v>
      </c>
      <c r="BM19" s="137">
        <f>Cash!AG19</f>
        <v>209.75</v>
      </c>
      <c r="BN19" s="137">
        <f>Cash!AN19</f>
        <v>195.4</v>
      </c>
      <c r="BP19" s="137">
        <f>MAX(Cash!AG19:AJ19)</f>
        <v>235.5</v>
      </c>
      <c r="BQ19" s="137">
        <f>MIN(Cash!AN19:AQ19)</f>
        <v>195.4</v>
      </c>
      <c r="BS19" s="144">
        <f>MAX(Cash!AG19:AM19)</f>
        <v>255.3</v>
      </c>
      <c r="BT19" s="144">
        <f>MIN(Cash!AN19:AT19)</f>
        <v>195.4</v>
      </c>
      <c r="BV19" s="137">
        <f>Cash!AN19-2*(Cash!AG19-'Final Master FO'!BY19)</f>
        <v>181.29999999999993</v>
      </c>
      <c r="BW19" s="137">
        <f>BY19-(Cash!AG19-Cash!AN19)</f>
        <v>188.34999999999997</v>
      </c>
      <c r="BX19" s="137">
        <f>(2*BY19)-Cash!AG19</f>
        <v>195.64999999999992</v>
      </c>
      <c r="BY19" s="137">
        <f>(Cash!AG19+Cash!AN19+Cash!B19)/3</f>
        <v>202.69999999999996</v>
      </c>
      <c r="BZ19" s="137">
        <f>(2*BY19)-Cash!AN19</f>
        <v>209.99999999999991</v>
      </c>
      <c r="CA19" s="137">
        <f>BY19+(Cash!AG19-Cash!AN19)</f>
        <v>217.04999999999995</v>
      </c>
      <c r="CB19" s="137">
        <f>Cash!AG19+2*('Final Master FO'!BY19-Cash!AN19)</f>
        <v>224.34999999999991</v>
      </c>
      <c r="CD19" s="137">
        <f>CG19-(1*(Cash!AG19-Cash!AN19))</f>
        <v>188.34999999999997</v>
      </c>
      <c r="CE19" s="137">
        <f>CG19-(0.618*(Cash!AG19-Cash!AN19))</f>
        <v>193.83169999999996</v>
      </c>
      <c r="CF19" s="137">
        <f>CG19-(0.382*(Cash!AG19-Cash!AN19))</f>
        <v>197.21829999999997</v>
      </c>
      <c r="CG19" s="137">
        <f>(Cash!AG19+Cash!AN19+Cash!B19)/3</f>
        <v>202.69999999999996</v>
      </c>
      <c r="CH19" s="137">
        <f>CG19+(0.382*(Cash!AG19-Cash!AN19))</f>
        <v>208.18169999999995</v>
      </c>
      <c r="CI19" s="137">
        <f>CG19+(0.618*(Cash!AG19-Cash!AN19))</f>
        <v>211.56829999999997</v>
      </c>
      <c r="CJ19" s="137">
        <f>CG19+(1*(Cash!AG19-Cash!AN19))</f>
        <v>217.04999999999995</v>
      </c>
      <c r="CL19" s="137" t="str">
        <f t="shared" si="1"/>
        <v>BANDHANBNK</v>
      </c>
      <c r="CM19" s="137">
        <f>'All Data FO'!B19</f>
        <v>200.25</v>
      </c>
      <c r="CN19" s="139">
        <f>'All Data FO'!K19</f>
        <v>-4.1866028708133971</v>
      </c>
      <c r="CO19" s="139">
        <f>'Master FO'!U19</f>
        <v>-2.0702441034092081</v>
      </c>
      <c r="CP19" s="137">
        <f>'Master FO'!M19</f>
        <v>-241200</v>
      </c>
      <c r="CR19" s="137" t="str">
        <f>IF(AND('All Data FO'!AG19&gt;'All Data FO'!AH19,'All Data FO'!B19&gt;'All Data FO'!C19),"LONG BUILDUP",IF(AND('All Data FO'!AG19&gt;'All Data FO'!AH19,'All Data FO'!B19&lt;'All Data FO'!C19),"SHORT BUILDUP",IF(AND('All Data FO'!AG19&lt;'All Data FO'!AH19,'All Data FO'!B19&gt;'All Data FO'!C19),"SHORT COVERING",IF(AND('All Data FO'!AG19&lt;'All Data FO'!AH19,'All Data FO'!B19&lt;'All Data FO'!C19),"LONG UNWINDING"," "))))</f>
        <v>LONG UNWINDING</v>
      </c>
      <c r="CW19" s="137" t="str">
        <f>'FOD (ALL)'!M19</f>
        <v>BANDHANBNK</v>
      </c>
      <c r="CX19" s="137">
        <f>'All Data FO'!B19</f>
        <v>200.25</v>
      </c>
      <c r="CY19" s="139">
        <f>'All Data FO'!K19</f>
        <v>-4.1866028708133971</v>
      </c>
      <c r="CZ19" s="139">
        <f>'All Data FO'!EJ19</f>
        <v>11.295602258171639</v>
      </c>
      <c r="DA19" s="137">
        <f>'All Data FO'!EQ19</f>
        <v>1428600</v>
      </c>
      <c r="DC19" s="137" t="str">
        <f t="shared" si="2"/>
        <v>SHORT BUILDUP</v>
      </c>
    </row>
    <row r="20" spans="1:107" x14ac:dyDescent="0.3">
      <c r="A20" s="137" t="str">
        <f>FOD!B20</f>
        <v>BANKBARODA</v>
      </c>
      <c r="B20" s="137" t="str">
        <f>'All Data FO'!G20</f>
        <v>N</v>
      </c>
      <c r="C20" s="137" t="str">
        <f>'All Data FO'!H20</f>
        <v>Y</v>
      </c>
      <c r="D20" s="137" t="str">
        <f>'All Data FO'!I20</f>
        <v>Y</v>
      </c>
      <c r="E20" s="137" t="str">
        <f>'All Data FO'!J20</f>
        <v>N</v>
      </c>
      <c r="G20" s="137" t="str">
        <f>'All Data FO'!AL20</f>
        <v>N</v>
      </c>
      <c r="H20" s="137" t="str">
        <f>'All Data FO'!AM20</f>
        <v>N</v>
      </c>
      <c r="I20" s="137" t="str">
        <f>'All Data FO'!AN20</f>
        <v>N</v>
      </c>
      <c r="J20" s="137" t="str">
        <f>'All Data FO'!AO20</f>
        <v>Y</v>
      </c>
      <c r="L20" s="137" t="str">
        <f>'All Data FO'!BR20</f>
        <v>N</v>
      </c>
      <c r="M20" s="137" t="str">
        <f>'All Data FO'!BS20</f>
        <v>Y</v>
      </c>
      <c r="N20" s="137" t="str">
        <f>'All Data FO'!BT20</f>
        <v>N</v>
      </c>
      <c r="O20" s="137" t="str">
        <f>'All Data FO'!BU20</f>
        <v>Y</v>
      </c>
      <c r="Q20" s="137" t="str">
        <f>'All Data FO'!BB20</f>
        <v>N</v>
      </c>
      <c r="R20" s="137" t="str">
        <f>'All Data FO'!BC20</f>
        <v>Y</v>
      </c>
      <c r="S20" s="137" t="str">
        <f>'All Data FO'!BD20</f>
        <v>N</v>
      </c>
      <c r="T20" s="137" t="str">
        <f>'All Data FO'!BE20</f>
        <v>Y</v>
      </c>
      <c r="V20" s="137" t="str">
        <f>'All Data FO'!CH20</f>
        <v>N</v>
      </c>
      <c r="W20" s="137" t="str">
        <f>'All Data FO'!CI20</f>
        <v>Y</v>
      </c>
      <c r="X20" s="137" t="str">
        <f>'All Data FO'!CJ20</f>
        <v>N</v>
      </c>
      <c r="Y20" s="137" t="str">
        <f>'All Data FO'!CK20</f>
        <v>Y</v>
      </c>
      <c r="AA20" s="137" t="str">
        <f>'D Master'!AM20</f>
        <v>Y</v>
      </c>
      <c r="AB20" s="137" t="str">
        <f>'D Master'!AN20</f>
        <v>N</v>
      </c>
      <c r="AC20" s="137" t="str">
        <f>'D Master'!AO20</f>
        <v>N</v>
      </c>
      <c r="AD20" s="137" t="str">
        <f>'D Master'!AP20</f>
        <v>N</v>
      </c>
      <c r="AF20" s="138">
        <f>CA!AK20</f>
        <v>4.24</v>
      </c>
      <c r="AG20" s="145">
        <f>'Master FO'!BV20</f>
        <v>21.470466749277158</v>
      </c>
      <c r="AH20" s="145">
        <f>'Master FO'!BZ20</f>
        <v>19.5641567734591</v>
      </c>
      <c r="AI20" s="137">
        <f>Cash!B20</f>
        <v>37.450000000000003</v>
      </c>
      <c r="AJ20" s="137">
        <f>'All Data FO'!B20</f>
        <v>37.299999999999997</v>
      </c>
      <c r="AK20" s="137">
        <f>'All Data FO'!W20</f>
        <v>39.299999999999997</v>
      </c>
      <c r="AL20" s="137">
        <f>'All Data FO'!AB20</f>
        <v>36.6</v>
      </c>
      <c r="AN20" s="137">
        <f t="shared" si="0"/>
        <v>-0.15000000000000568</v>
      </c>
      <c r="AO20" s="137">
        <f>('All Data FO'!W20+'All Data FO'!AB20+'All Data FO'!B20)/3</f>
        <v>37.733333333333334</v>
      </c>
      <c r="AQ20" s="137" t="str">
        <f>IF('All Data FO'!BM20&gt;MAX('All Data FO'!BN20:'All Data FO'!BQ20),"Yes","")</f>
        <v/>
      </c>
      <c r="AR20" s="137" t="str">
        <f>IF('All Data FO'!AG20&gt;MAX('All Data FO'!AH20:'All Data FO'!AK20),"Yes","")</f>
        <v/>
      </c>
      <c r="AT20" s="137" t="str">
        <f>IF('All Data FO'!BM20&gt;(AVERAGE('All Data FO'!BN20:'All Data FO'!BQ20)*2),"Yes","")</f>
        <v/>
      </c>
      <c r="AU20" s="137" t="str">
        <f>IF('All Data FO'!AG20&gt;(AVERAGE('All Data FO'!AH20:'All Data FO'!AK20)*2),"Yes","")</f>
        <v/>
      </c>
      <c r="AW20" s="137" t="str">
        <f>IF('All Data FO'!B20&gt;MAX('All Data FO'!C20:'All Data FO'!F20),"Yes","")</f>
        <v/>
      </c>
      <c r="AX20" s="137" t="str">
        <f>IF('All Data FO'!B20&lt;MIN('All Data FO'!C20:'All Data FO'!F20),"Yes","")</f>
        <v/>
      </c>
      <c r="AZ20" s="144" t="str">
        <f>IF('All Data FO'!B20&gt;MAX('All Data FO'!X20:'All Data FO'!AA20),"Yes","")</f>
        <v/>
      </c>
      <c r="BA20" s="144" t="str">
        <f>IF('All Data FO'!B20&lt;MIN('All Data FO'!AC20:'All Data FO'!AF20),"Yes","")</f>
        <v/>
      </c>
      <c r="BB20" s="137" t="str">
        <f>IF(AND(Cash!C20&gt;Cash!AA20,Cash!B20&lt;(Cash!AA20+Cash!C20)/2,Cash!Z20&gt;Cash!C20,Cash!B20&gt;Cash!AA20),"Dark Cloud",IF(AND(Cash!C20&lt;Cash!AA20,Cash!B20&gt;(Cash!AA20+Cash!C20)/2,Cash!Z20&lt;Cash!C20,Cash!B20&lt;Cash!AA20),"Bullish Piercing",IF(AND(Cash!C20&lt;Cash!AA20,Cash!Z20&lt;Cash!C20,Cash!B20&gt;Cash!AA20),"Bullish Engulfing",IF(AND(Cash!C20&gt;Cash!AA20,Cash!Z20&gt;Cash!C20,Cash!B20&lt;Cash!AA20),"Bearish Engulfing",IF(AND(Cash!C20&gt;Cash!AA20,Cash!B20&lt;Cash!Z20,Cash!AG20&lt;Cash!C20,Cash!AN20&gt;Cash!AA20),"Bearish Harami",IF(AND(Cash!C20&lt;Cash!AA20,Cash!B20&gt;Cash!Z20,Cash!AG20&lt;Cash!AA20,Cash!AN20&gt;Cash!C20),"Bullish Harami"," "))))))</f>
        <v xml:space="preserve"> </v>
      </c>
      <c r="BC20" s="137" t="str">
        <f>IF(AND(Cash!D20&lt;Cash!AB20,Cash!AO20&lt;Cash!AP20,Cash!AO20&lt;Cash!AN20,Cash!B20&gt;Cash!AH20,Cash!B20&gt;Cash!AI20),"Bullish Reversal",IF(AND(Cash!D20&gt;Cash!AB20,Cash!AH20&gt;Cash!AI20,Cash!AH20&gt;Cash!AG20,Cash!B20&lt;Cash!AO20,Cash!CA20&lt;Cash!AP20),"Bearish Reversal"," "))</f>
        <v xml:space="preserve"> </v>
      </c>
      <c r="BE20" s="144" t="str">
        <f>IF(AND(Cash!D20&gt;Cash!X20,Cash!AC20&gt;Cash!T20,Cash!S20&gt;Cash!W20,Cash!AB20&gt;Cash!C20),"Bearish Squeeze"," ")</f>
        <v xml:space="preserve"> </v>
      </c>
      <c r="BF20" s="144" t="str">
        <f>IF(AND(Cash!T20&gt;Cash!X20,Cash!AC20&gt;Cash!D20,Cash!C20&gt;Cash!W20,Cash!AB20&gt;Cash!S20),"Bullish Squeeze"," ")</f>
        <v xml:space="preserve"> </v>
      </c>
      <c r="BG20" s="137" t="str">
        <f>IF(AND(Cash!AI20&lt;Cash!AH20,Cash!AP20&gt;Cash!AO20,Cash!AG20&lt;Cash!AH20,Cash!AN20&gt;Cash!AO20),"IN OUT IN"," ")</f>
        <v xml:space="preserve"> </v>
      </c>
      <c r="BH20" s="137" t="str">
        <f>IF(AND(Cash!AG20&lt;Cash!AH20,Cash!AN20&gt;Cash!AO20),"Inside Bar"," ")</f>
        <v xml:space="preserve"> </v>
      </c>
      <c r="BI20" s="137" t="str">
        <f>IF(AND(Cash!AI20&gt;Cash!AH20,Cash!AP20&lt;Cash!AO20,Cash!AH20&gt;Cash!AG20,Cash!AO20&lt;Cash!AN20),"Double INSIDE Bar"," ")</f>
        <v xml:space="preserve"> </v>
      </c>
      <c r="BK20" s="137" t="str">
        <f>IF(AND(CA!AM20&lt;MIN(CA!AN20:AP20),(Cash!AG20&lt;Cash!AH20),(Cash!AN20&gt;Cash!AO20)),"NR4"," ")</f>
        <v xml:space="preserve"> </v>
      </c>
      <c r="BL20" s="144" t="str">
        <f>IF(AND(CA!AM20&lt;MIN(CA!AN20:AS20),(Cash!AG20&lt;Cash!AH20),(Cash!AN20&gt;Cash!AO20)),"NR7"," ")</f>
        <v xml:space="preserve"> </v>
      </c>
      <c r="BM20" s="137">
        <f>Cash!AG20</f>
        <v>39.25</v>
      </c>
      <c r="BN20" s="137">
        <f>Cash!AN20</f>
        <v>36.75</v>
      </c>
      <c r="BP20" s="137">
        <f>MAX(Cash!AG20:AJ20)</f>
        <v>39.299999999999997</v>
      </c>
      <c r="BQ20" s="137">
        <f>MIN(Cash!AN20:AQ20)</f>
        <v>36</v>
      </c>
      <c r="BS20" s="144">
        <f>MAX(Cash!AG20:AM20)</f>
        <v>44.9</v>
      </c>
      <c r="BT20" s="144">
        <f>MIN(Cash!AN20:AT20)</f>
        <v>36</v>
      </c>
      <c r="BV20" s="137">
        <f>Cash!AN20-2*(Cash!AG20-'Final Master FO'!BY20)</f>
        <v>33.88333333333334</v>
      </c>
      <c r="BW20" s="137">
        <f>BY20-(Cash!AG20-Cash!AN20)</f>
        <v>35.31666666666667</v>
      </c>
      <c r="BX20" s="137">
        <f>(2*BY20)-Cash!AG20</f>
        <v>36.38333333333334</v>
      </c>
      <c r="BY20" s="137">
        <f>(Cash!AG20+Cash!AN20+Cash!B20)/3</f>
        <v>37.81666666666667</v>
      </c>
      <c r="BZ20" s="137">
        <f>(2*BY20)-Cash!AN20</f>
        <v>38.88333333333334</v>
      </c>
      <c r="CA20" s="137">
        <f>BY20+(Cash!AG20-Cash!AN20)</f>
        <v>40.31666666666667</v>
      </c>
      <c r="CB20" s="137">
        <f>Cash!AG20+2*('Final Master FO'!BY20-Cash!AN20)</f>
        <v>41.38333333333334</v>
      </c>
      <c r="CD20" s="137">
        <f>CG20-(1*(Cash!AG20-Cash!AN20))</f>
        <v>35.31666666666667</v>
      </c>
      <c r="CE20" s="137">
        <f>CG20-(0.618*(Cash!AG20-Cash!AN20))</f>
        <v>36.271666666666668</v>
      </c>
      <c r="CF20" s="137">
        <f>CG20-(0.382*(Cash!AG20-Cash!AN20))</f>
        <v>36.861666666666672</v>
      </c>
      <c r="CG20" s="137">
        <f>(Cash!AG20+Cash!AN20+Cash!B20)/3</f>
        <v>37.81666666666667</v>
      </c>
      <c r="CH20" s="137">
        <f>CG20+(0.382*(Cash!AG20-Cash!AN20))</f>
        <v>38.771666666666668</v>
      </c>
      <c r="CI20" s="137">
        <f>CG20+(0.618*(Cash!AG20-Cash!AN20))</f>
        <v>39.361666666666672</v>
      </c>
      <c r="CJ20" s="137">
        <f>CG20+(1*(Cash!AG20-Cash!AN20))</f>
        <v>40.31666666666667</v>
      </c>
      <c r="CL20" s="137" t="str">
        <f t="shared" si="1"/>
        <v>BANKBARODA</v>
      </c>
      <c r="CM20" s="137">
        <f>'All Data FO'!B20</f>
        <v>37.299999999999997</v>
      </c>
      <c r="CN20" s="139">
        <f>'All Data FO'!K20</f>
        <v>-0.66577896138482029</v>
      </c>
      <c r="CO20" s="139">
        <f>'Master FO'!U20</f>
        <v>-8.7660790852787045</v>
      </c>
      <c r="CP20" s="137">
        <f>'Master FO'!M20</f>
        <v>-3974400</v>
      </c>
      <c r="CR20" s="137" t="str">
        <f>IF(AND('All Data FO'!AG20&gt;'All Data FO'!AH20,'All Data FO'!B20&gt;'All Data FO'!C20),"LONG BUILDUP",IF(AND('All Data FO'!AG20&gt;'All Data FO'!AH20,'All Data FO'!B20&lt;'All Data FO'!C20),"SHORT BUILDUP",IF(AND('All Data FO'!AG20&lt;'All Data FO'!AH20,'All Data FO'!B20&gt;'All Data FO'!C20),"SHORT COVERING",IF(AND('All Data FO'!AG20&lt;'All Data FO'!AH20,'All Data FO'!B20&lt;'All Data FO'!C20),"LONG UNWINDING"," "))))</f>
        <v>LONG UNWINDING</v>
      </c>
      <c r="CW20" s="137" t="str">
        <f>'FOD (ALL)'!M20</f>
        <v>BANKBARODA</v>
      </c>
      <c r="CX20" s="137">
        <f>'All Data FO'!B20</f>
        <v>37.299999999999997</v>
      </c>
      <c r="CY20" s="139">
        <f>'All Data FO'!K20</f>
        <v>-0.66577896138482029</v>
      </c>
      <c r="CZ20" s="139">
        <f>'All Data FO'!EJ20</f>
        <v>1.6462261182454567</v>
      </c>
      <c r="DA20" s="137">
        <f>'All Data FO'!EQ20</f>
        <v>889400</v>
      </c>
      <c r="DC20" s="137" t="str">
        <f t="shared" si="2"/>
        <v>SHORT BUILDUP</v>
      </c>
    </row>
    <row r="21" spans="1:107" x14ac:dyDescent="0.3">
      <c r="A21" s="137" t="str">
        <f>FOD!B21</f>
        <v xml:space="preserve">BATAINDIA </v>
      </c>
      <c r="B21" s="137" t="str">
        <f>'All Data FO'!G21</f>
        <v>N</v>
      </c>
      <c r="C21" s="137" t="str">
        <f>'All Data FO'!H21</f>
        <v>N</v>
      </c>
      <c r="D21" s="137" t="str">
        <f>'All Data FO'!I21</f>
        <v>Y</v>
      </c>
      <c r="E21" s="137" t="str">
        <f>'All Data FO'!J21</f>
        <v>Y</v>
      </c>
      <c r="G21" s="137" t="str">
        <f>'All Data FO'!AL21</f>
        <v>Y</v>
      </c>
      <c r="H21" s="137" t="str">
        <f>'All Data FO'!AM21</f>
        <v>N</v>
      </c>
      <c r="I21" s="137" t="str">
        <f>'All Data FO'!AN21</f>
        <v>Y</v>
      </c>
      <c r="J21" s="137" t="str">
        <f>'All Data FO'!AO21</f>
        <v>Y</v>
      </c>
      <c r="L21" s="137" t="str">
        <f>'All Data FO'!BR21</f>
        <v>Y</v>
      </c>
      <c r="M21" s="137" t="str">
        <f>'All Data FO'!BS21</f>
        <v>N</v>
      </c>
      <c r="N21" s="137" t="str">
        <f>'All Data FO'!BT21</f>
        <v>N</v>
      </c>
      <c r="O21" s="137" t="str">
        <f>'All Data FO'!BU21</f>
        <v>N</v>
      </c>
      <c r="Q21" s="137" t="str">
        <f>'All Data FO'!BB21</f>
        <v>Y</v>
      </c>
      <c r="R21" s="137" t="str">
        <f>'All Data FO'!BC21</f>
        <v>N</v>
      </c>
      <c r="S21" s="137" t="str">
        <f>'All Data FO'!BD21</f>
        <v>N</v>
      </c>
      <c r="T21" s="137" t="str">
        <f>'All Data FO'!BE21</f>
        <v>N</v>
      </c>
      <c r="V21" s="137" t="str">
        <f>'All Data FO'!CH21</f>
        <v>Y</v>
      </c>
      <c r="W21" s="137" t="str">
        <f>'All Data FO'!CI21</f>
        <v>N</v>
      </c>
      <c r="X21" s="137" t="str">
        <f>'All Data FO'!CJ21</f>
        <v>N</v>
      </c>
      <c r="Y21" s="137" t="str">
        <f>'All Data FO'!CK21</f>
        <v>N</v>
      </c>
      <c r="AA21" s="137" t="str">
        <f>'D Master'!AM21</f>
        <v>N</v>
      </c>
      <c r="AB21" s="137" t="str">
        <f>'D Master'!AN21</f>
        <v>Y</v>
      </c>
      <c r="AC21" s="137" t="str">
        <f>'D Master'!AO21</f>
        <v>N</v>
      </c>
      <c r="AD21" s="137" t="str">
        <f>'D Master'!AP21</f>
        <v>Y</v>
      </c>
      <c r="AF21" s="138">
        <f>CA!AK21</f>
        <v>3.2324999999999924</v>
      </c>
      <c r="AG21" s="145">
        <f>'Master FO'!BV21</f>
        <v>24.593687038280727</v>
      </c>
      <c r="AH21" s="145">
        <f>'Master FO'!BZ21</f>
        <v>43.739669421487598</v>
      </c>
      <c r="AI21" s="137">
        <f>Cash!B21</f>
        <v>1274.7</v>
      </c>
      <c r="AJ21" s="137">
        <f>'All Data FO'!B21</f>
        <v>1271.1500000000001</v>
      </c>
      <c r="AK21" s="137">
        <f>'All Data FO'!W21</f>
        <v>1316.8</v>
      </c>
      <c r="AL21" s="137">
        <f>'All Data FO'!AB21</f>
        <v>1265.55</v>
      </c>
      <c r="AN21" s="137">
        <f t="shared" si="0"/>
        <v>-3.5499999999999545</v>
      </c>
      <c r="AO21" s="137">
        <f>('All Data FO'!W21+'All Data FO'!AB21+'All Data FO'!B21)/3</f>
        <v>1284.5</v>
      </c>
      <c r="AQ21" s="137" t="str">
        <f>IF('All Data FO'!BM21&gt;MAX('All Data FO'!BN21:'All Data FO'!BQ21),"Yes","")</f>
        <v/>
      </c>
      <c r="AR21" s="137" t="str">
        <f>IF('All Data FO'!AG21&gt;MAX('All Data FO'!AH21:'All Data FO'!AK21),"Yes","")</f>
        <v/>
      </c>
      <c r="AT21" s="137" t="str">
        <f>IF('All Data FO'!BM21&gt;(AVERAGE('All Data FO'!BN21:'All Data FO'!BQ21)*2),"Yes","")</f>
        <v/>
      </c>
      <c r="AU21" s="137" t="str">
        <f>IF('All Data FO'!AG21&gt;(AVERAGE('All Data FO'!AH21:'All Data FO'!AK21)*2),"Yes","")</f>
        <v/>
      </c>
      <c r="AW21" s="137" t="str">
        <f>IF('All Data FO'!B21&gt;MAX('All Data FO'!C21:'All Data FO'!F21),"Yes","")</f>
        <v/>
      </c>
      <c r="AX21" s="137" t="str">
        <f>IF('All Data FO'!B21&lt;MIN('All Data FO'!C21:'All Data FO'!F21),"Yes","")</f>
        <v>Yes</v>
      </c>
      <c r="AZ21" s="144" t="str">
        <f>IF('All Data FO'!B21&gt;MAX('All Data FO'!X21:'All Data FO'!AA21),"Yes","")</f>
        <v/>
      </c>
      <c r="BA21" s="144" t="str">
        <f>IF('All Data FO'!B21&lt;MIN('All Data FO'!AC21:'All Data FO'!AF21),"Yes","")</f>
        <v/>
      </c>
      <c r="BB21" s="137" t="str">
        <f>IF(AND(Cash!C21&gt;Cash!AA21,Cash!B21&lt;(Cash!AA21+Cash!C21)/2,Cash!Z21&gt;Cash!C21,Cash!B21&gt;Cash!AA21),"Dark Cloud",IF(AND(Cash!C21&lt;Cash!AA21,Cash!B21&gt;(Cash!AA21+Cash!C21)/2,Cash!Z21&lt;Cash!C21,Cash!B21&lt;Cash!AA21),"Bullish Piercing",IF(AND(Cash!C21&lt;Cash!AA21,Cash!Z21&lt;Cash!C21,Cash!B21&gt;Cash!AA21),"Bullish Engulfing",IF(AND(Cash!C21&gt;Cash!AA21,Cash!Z21&gt;Cash!C21,Cash!B21&lt;Cash!AA21),"Bearish Engulfing",IF(AND(Cash!C21&gt;Cash!AA21,Cash!B21&lt;Cash!Z21,Cash!AG21&lt;Cash!C21,Cash!AN21&gt;Cash!AA21),"Bearish Harami",IF(AND(Cash!C21&lt;Cash!AA21,Cash!B21&gt;Cash!Z21,Cash!AG21&lt;Cash!AA21,Cash!AN21&gt;Cash!C21),"Bullish Harami"," "))))))</f>
        <v xml:space="preserve"> </v>
      </c>
      <c r="BC21" s="137" t="str">
        <f>IF(AND(Cash!D21&lt;Cash!AB21,Cash!AO21&lt;Cash!AP21,Cash!AO21&lt;Cash!AN21,Cash!B21&gt;Cash!AH21,Cash!B21&gt;Cash!AI21),"Bullish Reversal",IF(AND(Cash!D21&gt;Cash!AB21,Cash!AH21&gt;Cash!AI21,Cash!AH21&gt;Cash!AG21,Cash!B21&lt;Cash!AO21,Cash!CA21&lt;Cash!AP21),"Bearish Reversal"," "))</f>
        <v xml:space="preserve"> </v>
      </c>
      <c r="BE21" s="144" t="str">
        <f>IF(AND(Cash!D21&gt;Cash!X21,Cash!AC21&gt;Cash!T21,Cash!S21&gt;Cash!W21,Cash!AB21&gt;Cash!C21),"Bearish Squeeze"," ")</f>
        <v xml:space="preserve"> </v>
      </c>
      <c r="BF21" s="144" t="str">
        <f>IF(AND(Cash!T21&gt;Cash!X21,Cash!AC21&gt;Cash!D21,Cash!C21&gt;Cash!W21,Cash!AB21&gt;Cash!S21),"Bullish Squeeze"," ")</f>
        <v xml:space="preserve"> </v>
      </c>
      <c r="BG21" s="137" t="str">
        <f>IF(AND(Cash!AI21&lt;Cash!AH21,Cash!AP21&gt;Cash!AO21,Cash!AG21&lt;Cash!AH21,Cash!AN21&gt;Cash!AO21),"IN OUT IN"," ")</f>
        <v xml:space="preserve"> </v>
      </c>
      <c r="BH21" s="137" t="str">
        <f>IF(AND(Cash!AG21&lt;Cash!AH21,Cash!AN21&gt;Cash!AO21),"Inside Bar"," ")</f>
        <v xml:space="preserve"> </v>
      </c>
      <c r="BI21" s="137" t="str">
        <f>IF(AND(Cash!AI21&gt;Cash!AH21,Cash!AP21&lt;Cash!AO21,Cash!AH21&gt;Cash!AG21,Cash!AO21&lt;Cash!AN21),"Double INSIDE Bar"," ")</f>
        <v xml:space="preserve"> </v>
      </c>
      <c r="BK21" s="137" t="str">
        <f>IF(AND(CA!AM21&lt;MIN(CA!AN21:AP21),(Cash!AG21&lt;Cash!AH21),(Cash!AN21&gt;Cash!AO21)),"NR4"," ")</f>
        <v xml:space="preserve"> </v>
      </c>
      <c r="BL21" s="144" t="str">
        <f>IF(AND(CA!AM21&lt;MIN(CA!AN21:AS21),(Cash!AG21&lt;Cash!AH21),(Cash!AN21&gt;Cash!AO21)),"NR7"," ")</f>
        <v xml:space="preserve"> </v>
      </c>
      <c r="BM21" s="137">
        <f>Cash!AG21</f>
        <v>1322</v>
      </c>
      <c r="BN21" s="137">
        <f>Cash!AN21</f>
        <v>1267.3499999999999</v>
      </c>
      <c r="BP21" s="137">
        <f>MAX(Cash!AG21:AJ21)</f>
        <v>1342.8</v>
      </c>
      <c r="BQ21" s="137">
        <f>MIN(Cash!AN21:AQ21)</f>
        <v>1263.6500000000001</v>
      </c>
      <c r="BS21" s="144">
        <f>MAX(Cash!AG21:AM21)</f>
        <v>1385.8</v>
      </c>
      <c r="BT21" s="144">
        <f>MIN(Cash!AN21:AT21)</f>
        <v>1263.6500000000001</v>
      </c>
      <c r="BV21" s="137">
        <f>Cash!AN21-2*(Cash!AG21-'Final Master FO'!BY21)</f>
        <v>1199.3833333333332</v>
      </c>
      <c r="BW21" s="137">
        <f>BY21-(Cash!AG21-Cash!AN21)</f>
        <v>1233.3666666666666</v>
      </c>
      <c r="BX21" s="137">
        <f>(2*BY21)-Cash!AG21</f>
        <v>1254.0333333333333</v>
      </c>
      <c r="BY21" s="137">
        <f>(Cash!AG21+Cash!AN21+Cash!B21)/3</f>
        <v>1288.0166666666667</v>
      </c>
      <c r="BZ21" s="137">
        <f>(2*BY21)-Cash!AN21</f>
        <v>1308.6833333333334</v>
      </c>
      <c r="CA21" s="137">
        <f>BY21+(Cash!AG21-Cash!AN21)</f>
        <v>1342.6666666666667</v>
      </c>
      <c r="CB21" s="137">
        <f>Cash!AG21+2*('Final Master FO'!BY21-Cash!AN21)</f>
        <v>1363.3333333333335</v>
      </c>
      <c r="CD21" s="137">
        <f>CG21-(1*(Cash!AG21-Cash!AN21))</f>
        <v>1233.3666666666666</v>
      </c>
      <c r="CE21" s="137">
        <f>CG21-(0.618*(Cash!AG21-Cash!AN21))</f>
        <v>1254.2429666666667</v>
      </c>
      <c r="CF21" s="137">
        <f>CG21-(0.382*(Cash!AG21-Cash!AN21))</f>
        <v>1267.1403666666665</v>
      </c>
      <c r="CG21" s="137">
        <f>(Cash!AG21+Cash!AN21+Cash!B21)/3</f>
        <v>1288.0166666666667</v>
      </c>
      <c r="CH21" s="137">
        <f>CG21+(0.382*(Cash!AG21-Cash!AN21))</f>
        <v>1308.8929666666668</v>
      </c>
      <c r="CI21" s="137">
        <f>CG21+(0.618*(Cash!AG21-Cash!AN21))</f>
        <v>1321.7903666666666</v>
      </c>
      <c r="CJ21" s="137">
        <f>CG21+(1*(Cash!AG21-Cash!AN21))</f>
        <v>1342.6666666666667</v>
      </c>
      <c r="CL21" s="137" t="str">
        <f t="shared" si="1"/>
        <v xml:space="preserve">BATAINDIA </v>
      </c>
      <c r="CM21" s="137">
        <f>'All Data FO'!B21</f>
        <v>1271.1500000000001</v>
      </c>
      <c r="CN21" s="139">
        <f>'All Data FO'!K21</f>
        <v>-2.3769295753014221</v>
      </c>
      <c r="CO21" s="139">
        <f>'Master FO'!U21</f>
        <v>0.40866366979975483</v>
      </c>
      <c r="CP21" s="137">
        <f>'Master FO'!M21</f>
        <v>5500</v>
      </c>
      <c r="CR21" s="137" t="str">
        <f>IF(AND('All Data FO'!AG21&gt;'All Data FO'!AH21,'All Data FO'!B21&gt;'All Data FO'!C21),"LONG BUILDUP",IF(AND('All Data FO'!AG21&gt;'All Data FO'!AH21,'All Data FO'!B21&lt;'All Data FO'!C21),"SHORT BUILDUP",IF(AND('All Data FO'!AG21&lt;'All Data FO'!AH21,'All Data FO'!B21&gt;'All Data FO'!C21),"SHORT COVERING",IF(AND('All Data FO'!AG21&lt;'All Data FO'!AH21,'All Data FO'!B21&lt;'All Data FO'!C21),"LONG UNWINDING"," "))))</f>
        <v>SHORT BUILDUP</v>
      </c>
      <c r="CW21" s="137" t="str">
        <f>'FOD (ALL)'!M21</f>
        <v>BANKNIFTY</v>
      </c>
      <c r="CY21" s="3"/>
      <c r="CZ21" s="139">
        <f>'All Data FO'!EJ21</f>
        <v>30.94546135986101</v>
      </c>
      <c r="DA21" s="137">
        <f>'All Data FO'!EQ21</f>
        <v>487145</v>
      </c>
      <c r="DC21" s="137" t="str">
        <f t="shared" si="2"/>
        <v/>
      </c>
    </row>
    <row r="22" spans="1:107" x14ac:dyDescent="0.3">
      <c r="A22" s="137" t="str">
        <f>FOD!B22</f>
        <v xml:space="preserve">BEL       </v>
      </c>
      <c r="B22" s="137" t="str">
        <f>'All Data FO'!G22</f>
        <v>N</v>
      </c>
      <c r="C22" s="137" t="str">
        <f>'All Data FO'!H22</f>
        <v>N</v>
      </c>
      <c r="D22" s="137" t="str">
        <f>'All Data FO'!I22</f>
        <v>Y</v>
      </c>
      <c r="E22" s="137" t="str">
        <f>'All Data FO'!J22</f>
        <v>N</v>
      </c>
      <c r="G22" s="137" t="str">
        <f>'All Data FO'!AL22</f>
        <v>N</v>
      </c>
      <c r="H22" s="137" t="str">
        <f>'All Data FO'!AM22</f>
        <v>N</v>
      </c>
      <c r="I22" s="137" t="str">
        <f>'All Data FO'!AN22</f>
        <v>N</v>
      </c>
      <c r="J22" s="137" t="str">
        <f>'All Data FO'!AO22</f>
        <v>Y</v>
      </c>
      <c r="L22" s="137" t="str">
        <f>'All Data FO'!BR22</f>
        <v>N</v>
      </c>
      <c r="M22" s="137" t="str">
        <f>'All Data FO'!BS22</f>
        <v>N</v>
      </c>
      <c r="N22" s="137" t="str">
        <f>'All Data FO'!BT22</f>
        <v>N</v>
      </c>
      <c r="O22" s="137" t="str">
        <f>'All Data FO'!BU22</f>
        <v>N</v>
      </c>
      <c r="Q22" s="137" t="str">
        <f>'All Data FO'!BB22</f>
        <v>N</v>
      </c>
      <c r="R22" s="137" t="str">
        <f>'All Data FO'!BC22</f>
        <v>N</v>
      </c>
      <c r="S22" s="137" t="str">
        <f>'All Data FO'!BD22</f>
        <v>N</v>
      </c>
      <c r="T22" s="137" t="str">
        <f>'All Data FO'!BE22</f>
        <v>N</v>
      </c>
      <c r="V22" s="137" t="str">
        <f>'All Data FO'!CH22</f>
        <v>N</v>
      </c>
      <c r="W22" s="137" t="str">
        <f>'All Data FO'!CI22</f>
        <v>N</v>
      </c>
      <c r="X22" s="137" t="str">
        <f>'All Data FO'!CJ22</f>
        <v>N</v>
      </c>
      <c r="Y22" s="137" t="str">
        <f>'All Data FO'!CK22</f>
        <v>N</v>
      </c>
      <c r="AA22" s="137" t="str">
        <f>'D Master'!AM22</f>
        <v>Y</v>
      </c>
      <c r="AB22" s="137" t="str">
        <f>'D Master'!AN22</f>
        <v>N</v>
      </c>
      <c r="AC22" s="137" t="str">
        <f>'D Master'!AO22</f>
        <v>N</v>
      </c>
      <c r="AD22" s="137" t="str">
        <f>'D Master'!AP22</f>
        <v>Y</v>
      </c>
      <c r="AF22" s="138">
        <f>CA!AK22</f>
        <v>4.33</v>
      </c>
      <c r="AG22" s="145">
        <f>'Master FO'!BV22</f>
        <v>-43.706864098381224</v>
      </c>
      <c r="AH22" s="145">
        <f>'Master FO'!BZ22</f>
        <v>-36.205915813424348</v>
      </c>
      <c r="AI22" s="137">
        <f>Cash!B22</f>
        <v>63.05</v>
      </c>
      <c r="AJ22" s="137">
        <f>'All Data FO'!B22</f>
        <v>62.85</v>
      </c>
      <c r="AK22" s="137">
        <f>'All Data FO'!W22</f>
        <v>63.25</v>
      </c>
      <c r="AL22" s="137">
        <f>'All Data FO'!AB22</f>
        <v>61.25</v>
      </c>
      <c r="AN22" s="137">
        <f t="shared" si="0"/>
        <v>-0.19999999999999574</v>
      </c>
      <c r="AO22" s="137">
        <f>('All Data FO'!W22+'All Data FO'!AB22+'All Data FO'!B22)/3</f>
        <v>62.449999999999996</v>
      </c>
      <c r="AQ22" s="137" t="str">
        <f>IF('All Data FO'!BM22&gt;MAX('All Data FO'!BN22:'All Data FO'!BQ22),"Yes","")</f>
        <v/>
      </c>
      <c r="AR22" s="137" t="str">
        <f>IF('All Data FO'!AG22&gt;MAX('All Data FO'!AH22:'All Data FO'!AK22),"Yes","")</f>
        <v/>
      </c>
      <c r="AT22" s="137" t="str">
        <f>IF('All Data FO'!BM22&gt;(AVERAGE('All Data FO'!BN22:'All Data FO'!BQ22)*2),"Yes","")</f>
        <v/>
      </c>
      <c r="AU22" s="137" t="str">
        <f>IF('All Data FO'!AG22&gt;(AVERAGE('All Data FO'!AH22:'All Data FO'!AK22)*2),"Yes","")</f>
        <v/>
      </c>
      <c r="AW22" s="137" t="str">
        <f>IF('All Data FO'!B22&gt;MAX('All Data FO'!C22:'All Data FO'!F22),"Yes","")</f>
        <v/>
      </c>
      <c r="AX22" s="137" t="str">
        <f>IF('All Data FO'!B22&lt;MIN('All Data FO'!C22:'All Data FO'!F22),"Yes","")</f>
        <v/>
      </c>
      <c r="AZ22" s="144" t="str">
        <f>IF('All Data FO'!B22&gt;MAX('All Data FO'!X22:'All Data FO'!AA22),"Yes","")</f>
        <v/>
      </c>
      <c r="BA22" s="144" t="str">
        <f>IF('All Data FO'!B22&lt;MIN('All Data FO'!AC22:'All Data FO'!AF22),"Yes","")</f>
        <v/>
      </c>
      <c r="BB22" s="137" t="str">
        <f>IF(AND(Cash!C22&gt;Cash!AA22,Cash!B22&lt;(Cash!AA22+Cash!C22)/2,Cash!Z22&gt;Cash!C22,Cash!B22&gt;Cash!AA22),"Dark Cloud",IF(AND(Cash!C22&lt;Cash!AA22,Cash!B22&gt;(Cash!AA22+Cash!C22)/2,Cash!Z22&lt;Cash!C22,Cash!B22&lt;Cash!AA22),"Bullish Piercing",IF(AND(Cash!C22&lt;Cash!AA22,Cash!Z22&lt;Cash!C22,Cash!B22&gt;Cash!AA22),"Bullish Engulfing",IF(AND(Cash!C22&gt;Cash!AA22,Cash!Z22&gt;Cash!C22,Cash!B22&lt;Cash!AA22),"Bearish Engulfing",IF(AND(Cash!C22&gt;Cash!AA22,Cash!B22&lt;Cash!Z22,Cash!AG22&lt;Cash!C22,Cash!AN22&gt;Cash!AA22),"Bearish Harami",IF(AND(Cash!C22&lt;Cash!AA22,Cash!B22&gt;Cash!Z22,Cash!AG22&lt;Cash!AA22,Cash!AN22&gt;Cash!C22),"Bullish Harami"," "))))))</f>
        <v xml:space="preserve"> </v>
      </c>
      <c r="BC22" s="137" t="str">
        <f>IF(AND(Cash!D22&lt;Cash!AB22,Cash!AO22&lt;Cash!AP22,Cash!AO22&lt;Cash!AN22,Cash!B22&gt;Cash!AH22,Cash!B22&gt;Cash!AI22),"Bullish Reversal",IF(AND(Cash!D22&gt;Cash!AB22,Cash!AH22&gt;Cash!AI22,Cash!AH22&gt;Cash!AG22,Cash!B22&lt;Cash!AO22,Cash!CA22&lt;Cash!AP22),"Bearish Reversal"," "))</f>
        <v xml:space="preserve"> </v>
      </c>
      <c r="BE22" s="144" t="str">
        <f>IF(AND(Cash!D22&gt;Cash!X22,Cash!AC22&gt;Cash!T22,Cash!S22&gt;Cash!W22,Cash!AB22&gt;Cash!C22),"Bearish Squeeze"," ")</f>
        <v xml:space="preserve"> </v>
      </c>
      <c r="BF22" s="144" t="str">
        <f>IF(AND(Cash!T22&gt;Cash!X22,Cash!AC22&gt;Cash!D22,Cash!C22&gt;Cash!W22,Cash!AB22&gt;Cash!S22),"Bullish Squeeze"," ")</f>
        <v xml:space="preserve"> </v>
      </c>
      <c r="BG22" s="137" t="str">
        <f>IF(AND(Cash!AI22&lt;Cash!AH22,Cash!AP22&gt;Cash!AO22,Cash!AG22&lt;Cash!AH22,Cash!AN22&gt;Cash!AO22),"IN OUT IN"," ")</f>
        <v xml:space="preserve"> </v>
      </c>
      <c r="BH22" s="137" t="str">
        <f>IF(AND(Cash!AG22&lt;Cash!AH22,Cash!AN22&gt;Cash!AO22),"Inside Bar"," ")</f>
        <v xml:space="preserve"> </v>
      </c>
      <c r="BI22" s="137" t="str">
        <f>IF(AND(Cash!AI22&gt;Cash!AH22,Cash!AP22&lt;Cash!AO22,Cash!AH22&gt;Cash!AG22,Cash!AO22&lt;Cash!AN22),"Double INSIDE Bar"," ")</f>
        <v xml:space="preserve"> </v>
      </c>
      <c r="BK22" s="137" t="str">
        <f>IF(AND(CA!AM22&lt;MIN(CA!AN22:AP22),(Cash!AG22&lt;Cash!AH22),(Cash!AN22&gt;Cash!AO22)),"NR4"," ")</f>
        <v xml:space="preserve"> </v>
      </c>
      <c r="BL22" s="144" t="str">
        <f>IF(AND(CA!AM22&lt;MIN(CA!AN22:AS22),(Cash!AG22&lt;Cash!AH22),(Cash!AN22&gt;Cash!AO22)),"NR7"," ")</f>
        <v xml:space="preserve"> </v>
      </c>
      <c r="BM22" s="137">
        <f>Cash!AG22</f>
        <v>63.55</v>
      </c>
      <c r="BN22" s="137">
        <f>Cash!AN22</f>
        <v>61.5</v>
      </c>
      <c r="BP22" s="137">
        <f>MAX(Cash!AG22:AJ22)</f>
        <v>66.650000000000006</v>
      </c>
      <c r="BQ22" s="137">
        <f>MIN(Cash!AN22:AQ22)</f>
        <v>61.5</v>
      </c>
      <c r="BS22" s="144">
        <f>MAX(Cash!AG22:AM22)</f>
        <v>71.8</v>
      </c>
      <c r="BT22" s="144">
        <f>MIN(Cash!AN22:AT22)</f>
        <v>61.5</v>
      </c>
      <c r="BV22" s="137">
        <f>Cash!AN22-2*(Cash!AG22-'Final Master FO'!BY22)</f>
        <v>59.8</v>
      </c>
      <c r="BW22" s="137">
        <f>BY22-(Cash!AG22-Cash!AN22)</f>
        <v>60.65</v>
      </c>
      <c r="BX22" s="137">
        <f>(2*BY22)-Cash!AG22</f>
        <v>61.849999999999994</v>
      </c>
      <c r="BY22" s="137">
        <f>(Cash!AG22+Cash!AN22+Cash!B22)/3</f>
        <v>62.699999999999996</v>
      </c>
      <c r="BZ22" s="137">
        <f>(2*BY22)-Cash!AN22</f>
        <v>63.899999999999991</v>
      </c>
      <c r="CA22" s="137">
        <f>BY22+(Cash!AG22-Cash!AN22)</f>
        <v>64.75</v>
      </c>
      <c r="CB22" s="137">
        <f>Cash!AG22+2*('Final Master FO'!BY22-Cash!AN22)</f>
        <v>65.949999999999989</v>
      </c>
      <c r="CD22" s="137">
        <f>CG22-(1*(Cash!AG22-Cash!AN22))</f>
        <v>60.65</v>
      </c>
      <c r="CE22" s="137">
        <f>CG22-(0.618*(Cash!AG22-Cash!AN22))</f>
        <v>61.433099999999996</v>
      </c>
      <c r="CF22" s="137">
        <f>CG22-(0.382*(Cash!AG22-Cash!AN22))</f>
        <v>61.916899999999998</v>
      </c>
      <c r="CG22" s="137">
        <f>(Cash!AG22+Cash!AN22+Cash!B22)/3</f>
        <v>62.699999999999996</v>
      </c>
      <c r="CH22" s="137">
        <f>CG22+(0.382*(Cash!AG22-Cash!AN22))</f>
        <v>63.483099999999993</v>
      </c>
      <c r="CI22" s="137">
        <f>CG22+(0.618*(Cash!AG22-Cash!AN22))</f>
        <v>63.966899999999995</v>
      </c>
      <c r="CJ22" s="137">
        <f>CG22+(1*(Cash!AG22-Cash!AN22))</f>
        <v>64.75</v>
      </c>
      <c r="CL22" s="137" t="str">
        <f t="shared" si="1"/>
        <v xml:space="preserve">BEL       </v>
      </c>
      <c r="CM22" s="137">
        <f>'All Data FO'!B22</f>
        <v>62.85</v>
      </c>
      <c r="CN22" s="139">
        <f>'All Data FO'!K22</f>
        <v>-7.9491255961839674E-2</v>
      </c>
      <c r="CO22" s="139">
        <f>'Master FO'!U22</f>
        <v>-6.2770562770562766</v>
      </c>
      <c r="CP22" s="137">
        <f>'Master FO'!M22</f>
        <v>-1566000</v>
      </c>
      <c r="CR22" s="137" t="str">
        <f>IF(AND('All Data FO'!AG22&gt;'All Data FO'!AH22,'All Data FO'!B22&gt;'All Data FO'!C22),"LONG BUILDUP",IF(AND('All Data FO'!AG22&gt;'All Data FO'!AH22,'All Data FO'!B22&lt;'All Data FO'!C22),"SHORT BUILDUP",IF(AND('All Data FO'!AG22&lt;'All Data FO'!AH22,'All Data FO'!B22&gt;'All Data FO'!C22),"SHORT COVERING",IF(AND('All Data FO'!AG22&lt;'All Data FO'!AH22,'All Data FO'!B22&lt;'All Data FO'!C22),"LONG UNWINDING"," "))))</f>
        <v>LONG UNWINDING</v>
      </c>
      <c r="CW22" s="137" t="str">
        <f>'FOD (ALL)'!M22</f>
        <v>BATAINDIA</v>
      </c>
      <c r="CX22" s="137">
        <f>'All Data FO'!B21</f>
        <v>1271.1500000000001</v>
      </c>
      <c r="CY22" s="139">
        <f>'All Data FO'!K21</f>
        <v>-2.3769295753014221</v>
      </c>
      <c r="CZ22" s="139">
        <f>'All Data FO'!EJ22</f>
        <v>10.093167701863354</v>
      </c>
      <c r="DA22" s="137">
        <f>'All Data FO'!EQ22</f>
        <v>143000</v>
      </c>
      <c r="DC22" s="137" t="str">
        <f t="shared" si="2"/>
        <v>SHORT BUILDUP</v>
      </c>
    </row>
    <row r="23" spans="1:107" x14ac:dyDescent="0.3">
      <c r="A23" s="137" t="str">
        <f>FOD!B23</f>
        <v>BERGEPAINT</v>
      </c>
      <c r="B23" s="137" t="str">
        <f>'All Data FO'!G23</f>
        <v>N</v>
      </c>
      <c r="C23" s="137" t="str">
        <f>'All Data FO'!H23</f>
        <v>Y</v>
      </c>
      <c r="D23" s="137" t="str">
        <f>'All Data FO'!I23</f>
        <v>Y</v>
      </c>
      <c r="E23" s="137" t="str">
        <f>'All Data FO'!J23</f>
        <v>N</v>
      </c>
      <c r="G23" s="137" t="str">
        <f>'All Data FO'!AL23</f>
        <v>N</v>
      </c>
      <c r="H23" s="137" t="str">
        <f>'All Data FO'!AM23</f>
        <v>N</v>
      </c>
      <c r="I23" s="137" t="str">
        <f>'All Data FO'!AN23</f>
        <v>Y</v>
      </c>
      <c r="J23" s="137" t="str">
        <f>'All Data FO'!AO23</f>
        <v>Y</v>
      </c>
      <c r="L23" s="137" t="str">
        <f>'All Data FO'!BR23</f>
        <v>Y</v>
      </c>
      <c r="M23" s="137" t="str">
        <f>'All Data FO'!BS23</f>
        <v>N</v>
      </c>
      <c r="N23" s="137" t="str">
        <f>'All Data FO'!BT23</f>
        <v>N</v>
      </c>
      <c r="O23" s="137" t="str">
        <f>'All Data FO'!BU23</f>
        <v>Y</v>
      </c>
      <c r="Q23" s="137" t="str">
        <f>'All Data FO'!BB23</f>
        <v>Y</v>
      </c>
      <c r="R23" s="137" t="str">
        <f>'All Data FO'!BC23</f>
        <v>N</v>
      </c>
      <c r="S23" s="137" t="str">
        <f>'All Data FO'!BD23</f>
        <v>N</v>
      </c>
      <c r="T23" s="137" t="str">
        <f>'All Data FO'!BE23</f>
        <v>Y</v>
      </c>
      <c r="V23" s="137" t="str">
        <f>'All Data FO'!CH23</f>
        <v>Y</v>
      </c>
      <c r="W23" s="137" t="str">
        <f>'All Data FO'!CI23</f>
        <v>N</v>
      </c>
      <c r="X23" s="137" t="str">
        <f>'All Data FO'!CJ23</f>
        <v>N</v>
      </c>
      <c r="Y23" s="137" t="str">
        <f>'All Data FO'!CK23</f>
        <v>Y</v>
      </c>
      <c r="AA23" s="137" t="str">
        <f>'D Master'!AM23</f>
        <v>N</v>
      </c>
      <c r="AB23" s="137" t="str">
        <f>'D Master'!AN23</f>
        <v>Y</v>
      </c>
      <c r="AC23" s="137" t="str">
        <f>'D Master'!AO23</f>
        <v>N</v>
      </c>
      <c r="AD23" s="137" t="str">
        <f>'D Master'!AP23</f>
        <v>N</v>
      </c>
      <c r="AF23" s="138">
        <f>CA!AK23</f>
        <v>2.7449999999999974</v>
      </c>
      <c r="AG23" s="145">
        <f>'Master FO'!BV23</f>
        <v>-4.5443499392466586</v>
      </c>
      <c r="AH23" s="145">
        <f>'Master FO'!BZ23</f>
        <v>-9.1021289725393455</v>
      </c>
      <c r="AI23" s="137">
        <f>Cash!B23</f>
        <v>457.3</v>
      </c>
      <c r="AJ23" s="137">
        <f>'All Data FO'!B23</f>
        <v>458.95</v>
      </c>
      <c r="AK23" s="137">
        <f>'All Data FO'!W23</f>
        <v>472</v>
      </c>
      <c r="AL23" s="137">
        <f>'All Data FO'!AB23</f>
        <v>453.65</v>
      </c>
      <c r="AN23" s="137">
        <f t="shared" si="0"/>
        <v>1.6499999999999773</v>
      </c>
      <c r="AO23" s="137">
        <f>('All Data FO'!W23+'All Data FO'!AB23+'All Data FO'!B23)/3</f>
        <v>461.5333333333333</v>
      </c>
      <c r="AQ23" s="137" t="str">
        <f>IF('All Data FO'!BM23&gt;MAX('All Data FO'!BN23:'All Data FO'!BQ23),"Yes","")</f>
        <v/>
      </c>
      <c r="AR23" s="137" t="str">
        <f>IF('All Data FO'!AG23&gt;MAX('All Data FO'!AH23:'All Data FO'!AK23),"Yes","")</f>
        <v/>
      </c>
      <c r="AT23" s="137" t="str">
        <f>IF('All Data FO'!BM23&gt;(AVERAGE('All Data FO'!BN23:'All Data FO'!BQ23)*2),"Yes","")</f>
        <v/>
      </c>
      <c r="AU23" s="137" t="str">
        <f>IF('All Data FO'!AG23&gt;(AVERAGE('All Data FO'!AH23:'All Data FO'!AK23)*2),"Yes","")</f>
        <v/>
      </c>
      <c r="AW23" s="137" t="str">
        <f>IF('All Data FO'!B23&gt;MAX('All Data FO'!C23:'All Data FO'!F23),"Yes","")</f>
        <v/>
      </c>
      <c r="AX23" s="137" t="str">
        <f>IF('All Data FO'!B23&lt;MIN('All Data FO'!C23:'All Data FO'!F23),"Yes","")</f>
        <v/>
      </c>
      <c r="AZ23" s="144" t="str">
        <f>IF('All Data FO'!B23&gt;MAX('All Data FO'!X23:'All Data FO'!AA23),"Yes","")</f>
        <v/>
      </c>
      <c r="BA23" s="144" t="str">
        <f>IF('All Data FO'!B23&lt;MIN('All Data FO'!AC23:'All Data FO'!AF23),"Yes","")</f>
        <v/>
      </c>
      <c r="BB23" s="137" t="str">
        <f>IF(AND(Cash!C23&gt;Cash!AA23,Cash!B23&lt;(Cash!AA23+Cash!C23)/2,Cash!Z23&gt;Cash!C23,Cash!B23&gt;Cash!AA23),"Dark Cloud",IF(AND(Cash!C23&lt;Cash!AA23,Cash!B23&gt;(Cash!AA23+Cash!C23)/2,Cash!Z23&lt;Cash!C23,Cash!B23&lt;Cash!AA23),"Bullish Piercing",IF(AND(Cash!C23&lt;Cash!AA23,Cash!Z23&lt;Cash!C23,Cash!B23&gt;Cash!AA23),"Bullish Engulfing",IF(AND(Cash!C23&gt;Cash!AA23,Cash!Z23&gt;Cash!C23,Cash!B23&lt;Cash!AA23),"Bearish Engulfing",IF(AND(Cash!C23&gt;Cash!AA23,Cash!B23&lt;Cash!Z23,Cash!AG23&lt;Cash!C23,Cash!AN23&gt;Cash!AA23),"Bearish Harami",IF(AND(Cash!C23&lt;Cash!AA23,Cash!B23&gt;Cash!Z23,Cash!AG23&lt;Cash!AA23,Cash!AN23&gt;Cash!C23),"Bullish Harami"," "))))))</f>
        <v xml:space="preserve"> </v>
      </c>
      <c r="BC23" s="137" t="str">
        <f>IF(AND(Cash!D23&lt;Cash!AB23,Cash!AO23&lt;Cash!AP23,Cash!AO23&lt;Cash!AN23,Cash!B23&gt;Cash!AH23,Cash!B23&gt;Cash!AI23),"Bullish Reversal",IF(AND(Cash!D23&gt;Cash!AB23,Cash!AH23&gt;Cash!AI23,Cash!AH23&gt;Cash!AG23,Cash!B23&lt;Cash!AO23,Cash!CA23&lt;Cash!AP23),"Bearish Reversal"," "))</f>
        <v xml:space="preserve"> </v>
      </c>
      <c r="BE23" s="144" t="str">
        <f>IF(AND(Cash!D23&gt;Cash!X23,Cash!AC23&gt;Cash!T23,Cash!S23&gt;Cash!W23,Cash!AB23&gt;Cash!C23),"Bearish Squeeze"," ")</f>
        <v xml:space="preserve"> </v>
      </c>
      <c r="BF23" s="144" t="str">
        <f>IF(AND(Cash!T23&gt;Cash!X23,Cash!AC23&gt;Cash!D23,Cash!C23&gt;Cash!W23,Cash!AB23&gt;Cash!S23),"Bullish Squeeze"," ")</f>
        <v xml:space="preserve"> </v>
      </c>
      <c r="BG23" s="137" t="str">
        <f>IF(AND(Cash!AI23&lt;Cash!AH23,Cash!AP23&gt;Cash!AO23,Cash!AG23&lt;Cash!AH23,Cash!AN23&gt;Cash!AO23),"IN OUT IN"," ")</f>
        <v xml:space="preserve"> </v>
      </c>
      <c r="BH23" s="137" t="str">
        <f>IF(AND(Cash!AG23&lt;Cash!AH23,Cash!AN23&gt;Cash!AO23),"Inside Bar"," ")</f>
        <v xml:space="preserve"> </v>
      </c>
      <c r="BI23" s="137" t="str">
        <f>IF(AND(Cash!AI23&gt;Cash!AH23,Cash!AP23&lt;Cash!AO23,Cash!AH23&gt;Cash!AG23,Cash!AO23&lt;Cash!AN23),"Double INSIDE Bar"," ")</f>
        <v xml:space="preserve"> </v>
      </c>
      <c r="BK23" s="137" t="str">
        <f>IF(AND(CA!AM23&lt;MIN(CA!AN23:AP23),(Cash!AG23&lt;Cash!AH23),(Cash!AN23&gt;Cash!AO23)),"NR4"," ")</f>
        <v xml:space="preserve"> </v>
      </c>
      <c r="BL23" s="144" t="str">
        <f>IF(AND(CA!AM23&lt;MIN(CA!AN23:AS23),(Cash!AG23&lt;Cash!AH23),(Cash!AN23&gt;Cash!AO23)),"NR7"," ")</f>
        <v xml:space="preserve"> </v>
      </c>
      <c r="BM23" s="137">
        <f>Cash!AG23</f>
        <v>473.5</v>
      </c>
      <c r="BN23" s="137">
        <f>Cash!AN23</f>
        <v>453</v>
      </c>
      <c r="BP23" s="137">
        <f>MAX(Cash!AG23:AJ23)</f>
        <v>473.5</v>
      </c>
      <c r="BQ23" s="137">
        <f>MIN(Cash!AN23:AQ23)</f>
        <v>431.45</v>
      </c>
      <c r="BS23" s="144">
        <f>MAX(Cash!AG23:AM23)</f>
        <v>473.5</v>
      </c>
      <c r="BT23" s="144">
        <f>MIN(Cash!AN23:AT23)</f>
        <v>431.45</v>
      </c>
      <c r="BV23" s="137">
        <f>Cash!AN23-2*(Cash!AG23-'Final Master FO'!BY23)</f>
        <v>428.5333333333333</v>
      </c>
      <c r="BW23" s="137">
        <f>BY23-(Cash!AG23-Cash!AN23)</f>
        <v>440.76666666666665</v>
      </c>
      <c r="BX23" s="137">
        <f>(2*BY23)-Cash!AG23</f>
        <v>449.0333333333333</v>
      </c>
      <c r="BY23" s="137">
        <f>(Cash!AG23+Cash!AN23+Cash!B23)/3</f>
        <v>461.26666666666665</v>
      </c>
      <c r="BZ23" s="137">
        <f>(2*BY23)-Cash!AN23</f>
        <v>469.5333333333333</v>
      </c>
      <c r="CA23" s="137">
        <f>BY23+(Cash!AG23-Cash!AN23)</f>
        <v>481.76666666666665</v>
      </c>
      <c r="CB23" s="137">
        <f>Cash!AG23+2*('Final Master FO'!BY23-Cash!AN23)</f>
        <v>490.0333333333333</v>
      </c>
      <c r="CD23" s="137">
        <f>CG23-(1*(Cash!AG23-Cash!AN23))</f>
        <v>440.76666666666665</v>
      </c>
      <c r="CE23" s="137">
        <f>CG23-(0.618*(Cash!AG23-Cash!AN23))</f>
        <v>448.59766666666667</v>
      </c>
      <c r="CF23" s="137">
        <f>CG23-(0.382*(Cash!AG23-Cash!AN23))</f>
        <v>453.43566666666663</v>
      </c>
      <c r="CG23" s="137">
        <f>(Cash!AG23+Cash!AN23+Cash!B23)/3</f>
        <v>461.26666666666665</v>
      </c>
      <c r="CH23" s="137">
        <f>CG23+(0.382*(Cash!AG23-Cash!AN23))</f>
        <v>469.09766666666667</v>
      </c>
      <c r="CI23" s="137">
        <f>CG23+(0.618*(Cash!AG23-Cash!AN23))</f>
        <v>473.93566666666663</v>
      </c>
      <c r="CJ23" s="137">
        <f>CG23+(1*(Cash!AG23-Cash!AN23))</f>
        <v>481.76666666666665</v>
      </c>
      <c r="CL23" s="137" t="str">
        <f t="shared" si="1"/>
        <v>BERGEPAINT</v>
      </c>
      <c r="CM23" s="137">
        <f>'All Data FO'!B23</f>
        <v>458.95</v>
      </c>
      <c r="CN23" s="139">
        <f>'All Data FO'!K23</f>
        <v>-1.2160998708566582</v>
      </c>
      <c r="CO23" s="139">
        <f>'Master FO'!U23</f>
        <v>-4.8019207683073235</v>
      </c>
      <c r="CP23" s="137">
        <f>'Master FO'!M23</f>
        <v>-220000</v>
      </c>
      <c r="CR23" s="137" t="str">
        <f>IF(AND('All Data FO'!AG23&gt;'All Data FO'!AH23,'All Data FO'!B23&gt;'All Data FO'!C23),"LONG BUILDUP",IF(AND('All Data FO'!AG23&gt;'All Data FO'!AH23,'All Data FO'!B23&lt;'All Data FO'!C23),"SHORT BUILDUP",IF(AND('All Data FO'!AG23&lt;'All Data FO'!AH23,'All Data FO'!B23&gt;'All Data FO'!C23),"SHORT COVERING",IF(AND('All Data FO'!AG23&lt;'All Data FO'!AH23,'All Data FO'!B23&lt;'All Data FO'!C23),"LONG UNWINDING"," "))))</f>
        <v>LONG UNWINDING</v>
      </c>
      <c r="CW23" s="137" t="str">
        <f>'FOD (ALL)'!M23</f>
        <v>BEL</v>
      </c>
      <c r="CX23" s="137">
        <f>'All Data FO'!B22</f>
        <v>62.85</v>
      </c>
      <c r="CY23" s="139">
        <f>'All Data FO'!K22</f>
        <v>-7.9491255961839674E-2</v>
      </c>
      <c r="CZ23" s="139">
        <f>'All Data FO'!EJ23</f>
        <v>0.48668803558579182</v>
      </c>
      <c r="DA23" s="137">
        <f>'All Data FO'!EQ23</f>
        <v>148800</v>
      </c>
      <c r="DC23" s="137" t="str">
        <f t="shared" si="2"/>
        <v>SHORT BUILDUP</v>
      </c>
    </row>
    <row r="24" spans="1:107" x14ac:dyDescent="0.3">
      <c r="A24" s="137" t="str">
        <f>FOD!B24</f>
        <v>BHARATFORG</v>
      </c>
      <c r="B24" s="137" t="str">
        <f>'All Data FO'!G24</f>
        <v>N</v>
      </c>
      <c r="C24" s="137" t="str">
        <f>'All Data FO'!H24</f>
        <v>Y</v>
      </c>
      <c r="D24" s="137" t="str">
        <f>'All Data FO'!I24</f>
        <v>Y</v>
      </c>
      <c r="E24" s="137" t="str">
        <f>'All Data FO'!J24</f>
        <v>Y</v>
      </c>
      <c r="G24" s="137" t="str">
        <f>'All Data FO'!AL24</f>
        <v>N</v>
      </c>
      <c r="H24" s="137" t="str">
        <f>'All Data FO'!AM24</f>
        <v>Y</v>
      </c>
      <c r="I24" s="137" t="str">
        <f>'All Data FO'!AN24</f>
        <v>N</v>
      </c>
      <c r="J24" s="137" t="str">
        <f>'All Data FO'!AO24</f>
        <v>N</v>
      </c>
      <c r="L24" s="137" t="str">
        <f>'All Data FO'!BR24</f>
        <v>N</v>
      </c>
      <c r="M24" s="137" t="str">
        <f>'All Data FO'!BS24</f>
        <v>Y</v>
      </c>
      <c r="N24" s="137" t="str">
        <f>'All Data FO'!BT24</f>
        <v>N</v>
      </c>
      <c r="O24" s="137" t="str">
        <f>'All Data FO'!BU24</f>
        <v>N</v>
      </c>
      <c r="Q24" s="137" t="str">
        <f>'All Data FO'!BB24</f>
        <v>N</v>
      </c>
      <c r="R24" s="137" t="str">
        <f>'All Data FO'!BC24</f>
        <v>Y</v>
      </c>
      <c r="S24" s="137" t="str">
        <f>'All Data FO'!BD24</f>
        <v>N</v>
      </c>
      <c r="T24" s="137" t="str">
        <f>'All Data FO'!BE24</f>
        <v>N</v>
      </c>
      <c r="V24" s="137" t="str">
        <f>'All Data FO'!CH24</f>
        <v>N</v>
      </c>
      <c r="W24" s="137" t="str">
        <f>'All Data FO'!CI24</f>
        <v>Y</v>
      </c>
      <c r="X24" s="137" t="str">
        <f>'All Data FO'!CJ24</f>
        <v>N</v>
      </c>
      <c r="Y24" s="137" t="str">
        <f>'All Data FO'!CK24</f>
        <v>N</v>
      </c>
      <c r="AA24" s="137" t="str">
        <f>'D Master'!AM24</f>
        <v>Y</v>
      </c>
      <c r="AB24" s="137" t="str">
        <f>'D Master'!AN24</f>
        <v>Y</v>
      </c>
      <c r="AC24" s="137" t="str">
        <f>'D Master'!AO24</f>
        <v>Y</v>
      </c>
      <c r="AD24" s="137" t="str">
        <f>'D Master'!AP24</f>
        <v>N</v>
      </c>
      <c r="AF24" s="138">
        <f>CA!AK24</f>
        <v>5.1574999999999998</v>
      </c>
      <c r="AG24" s="145">
        <f>'Master FO'!BV24</f>
        <v>-11.172413793103448</v>
      </c>
      <c r="AH24" s="145">
        <f>'Master FO'!BZ24</f>
        <v>14.085032322227741</v>
      </c>
      <c r="AI24" s="137">
        <f>Cash!B24</f>
        <v>284.35000000000002</v>
      </c>
      <c r="AJ24" s="137">
        <f>'All Data FO'!B24</f>
        <v>284.39999999999998</v>
      </c>
      <c r="AK24" s="137">
        <f>'All Data FO'!W24</f>
        <v>294.3</v>
      </c>
      <c r="AL24" s="137">
        <f>'All Data FO'!AB24</f>
        <v>278.14999999999998</v>
      </c>
      <c r="AN24" s="137">
        <f t="shared" si="0"/>
        <v>4.9999999999954525E-2</v>
      </c>
      <c r="AO24" s="137">
        <f>('All Data FO'!W24+'All Data FO'!AB24+'All Data FO'!B24)/3</f>
        <v>285.61666666666667</v>
      </c>
      <c r="AQ24" s="137" t="str">
        <f>IF('All Data FO'!BM24&gt;MAX('All Data FO'!BN24:'All Data FO'!BQ24),"Yes","")</f>
        <v/>
      </c>
      <c r="AR24" s="137" t="str">
        <f>IF('All Data FO'!AG24&gt;MAX('All Data FO'!AH24:'All Data FO'!AK24),"Yes","")</f>
        <v/>
      </c>
      <c r="AT24" s="137" t="str">
        <f>IF('All Data FO'!BM24&gt;(AVERAGE('All Data FO'!BN24:'All Data FO'!BQ24)*2),"Yes","")</f>
        <v/>
      </c>
      <c r="AU24" s="137" t="str">
        <f>IF('All Data FO'!AG24&gt;(AVERAGE('All Data FO'!AH24:'All Data FO'!AK24)*2),"Yes","")</f>
        <v/>
      </c>
      <c r="AW24" s="137" t="str">
        <f>IF('All Data FO'!B24&gt;MAX('All Data FO'!C24:'All Data FO'!F24),"Yes","")</f>
        <v/>
      </c>
      <c r="AX24" s="137" t="str">
        <f>IF('All Data FO'!B24&lt;MIN('All Data FO'!C24:'All Data FO'!F24),"Yes","")</f>
        <v/>
      </c>
      <c r="AZ24" s="144" t="str">
        <f>IF('All Data FO'!B24&gt;MAX('All Data FO'!X24:'All Data FO'!AA24),"Yes","")</f>
        <v/>
      </c>
      <c r="BA24" s="144" t="str">
        <f>IF('All Data FO'!B24&lt;MIN('All Data FO'!AC24:'All Data FO'!AF24),"Yes","")</f>
        <v/>
      </c>
      <c r="BB24" s="137" t="str">
        <f>IF(AND(Cash!C24&gt;Cash!AA24,Cash!B24&lt;(Cash!AA24+Cash!C24)/2,Cash!Z24&gt;Cash!C24,Cash!B24&gt;Cash!AA24),"Dark Cloud",IF(AND(Cash!C24&lt;Cash!AA24,Cash!B24&gt;(Cash!AA24+Cash!C24)/2,Cash!Z24&lt;Cash!C24,Cash!B24&lt;Cash!AA24),"Bullish Piercing",IF(AND(Cash!C24&lt;Cash!AA24,Cash!Z24&lt;Cash!C24,Cash!B24&gt;Cash!AA24),"Bullish Engulfing",IF(AND(Cash!C24&gt;Cash!AA24,Cash!Z24&gt;Cash!C24,Cash!B24&lt;Cash!AA24),"Bearish Engulfing",IF(AND(Cash!C24&gt;Cash!AA24,Cash!B24&lt;Cash!Z24,Cash!AG24&lt;Cash!C24,Cash!AN24&gt;Cash!AA24),"Bearish Harami",IF(AND(Cash!C24&lt;Cash!AA24,Cash!B24&gt;Cash!Z24,Cash!AG24&lt;Cash!AA24,Cash!AN24&gt;Cash!C24),"Bullish Harami"," "))))))</f>
        <v xml:space="preserve"> </v>
      </c>
      <c r="BC24" s="137" t="str">
        <f>IF(AND(Cash!D24&lt;Cash!AB24,Cash!AO24&lt;Cash!AP24,Cash!AO24&lt;Cash!AN24,Cash!B24&gt;Cash!AH24,Cash!B24&gt;Cash!AI24),"Bullish Reversal",IF(AND(Cash!D24&gt;Cash!AB24,Cash!AH24&gt;Cash!AI24,Cash!AH24&gt;Cash!AG24,Cash!B24&lt;Cash!AO24,Cash!CA24&lt;Cash!AP24),"Bearish Reversal"," "))</f>
        <v xml:space="preserve"> </v>
      </c>
      <c r="BE24" s="144" t="str">
        <f>IF(AND(Cash!D24&gt;Cash!X24,Cash!AC24&gt;Cash!T24,Cash!S24&gt;Cash!W24,Cash!AB24&gt;Cash!C24),"Bearish Squeeze"," ")</f>
        <v xml:space="preserve"> </v>
      </c>
      <c r="BF24" s="144" t="str">
        <f>IF(AND(Cash!T24&gt;Cash!X24,Cash!AC24&gt;Cash!D24,Cash!C24&gt;Cash!W24,Cash!AB24&gt;Cash!S24),"Bullish Squeeze"," ")</f>
        <v xml:space="preserve"> </v>
      </c>
      <c r="BG24" s="137" t="str">
        <f>IF(AND(Cash!AI24&lt;Cash!AH24,Cash!AP24&gt;Cash!AO24,Cash!AG24&lt;Cash!AH24,Cash!AN24&gt;Cash!AO24),"IN OUT IN"," ")</f>
        <v xml:space="preserve"> </v>
      </c>
      <c r="BH24" s="137" t="str">
        <f>IF(AND(Cash!AG24&lt;Cash!AH24,Cash!AN24&gt;Cash!AO24),"Inside Bar"," ")</f>
        <v xml:space="preserve"> </v>
      </c>
      <c r="BI24" s="137" t="str">
        <f>IF(AND(Cash!AI24&gt;Cash!AH24,Cash!AP24&lt;Cash!AO24,Cash!AH24&gt;Cash!AG24,Cash!AO24&lt;Cash!AN24),"Double INSIDE Bar"," ")</f>
        <v xml:space="preserve"> </v>
      </c>
      <c r="BK24" s="137" t="str">
        <f>IF(AND(CA!AM24&lt;MIN(CA!AN24:AP24),(Cash!AG24&lt;Cash!AH24),(Cash!AN24&gt;Cash!AO24)),"NR4"," ")</f>
        <v xml:space="preserve"> </v>
      </c>
      <c r="BL24" s="144" t="str">
        <f>IF(AND(CA!AM24&lt;MIN(CA!AN24:AS24),(Cash!AG24&lt;Cash!AH24),(Cash!AN24&gt;Cash!AO24)),"NR7"," ")</f>
        <v xml:space="preserve"> </v>
      </c>
      <c r="BM24" s="137">
        <f>Cash!AG24</f>
        <v>294.45</v>
      </c>
      <c r="BN24" s="137">
        <f>Cash!AN24</f>
        <v>277.7</v>
      </c>
      <c r="BP24" s="137">
        <f>MAX(Cash!AG24:AJ24)</f>
        <v>296</v>
      </c>
      <c r="BQ24" s="137">
        <f>MIN(Cash!AN24:AQ24)</f>
        <v>267.7</v>
      </c>
      <c r="BS24" s="144">
        <f>MAX(Cash!AG24:AM24)</f>
        <v>296</v>
      </c>
      <c r="BT24" s="144">
        <f>MIN(Cash!AN24:AT24)</f>
        <v>263.10000000000002</v>
      </c>
      <c r="BV24" s="137">
        <f>Cash!AN24-2*(Cash!AG24-'Final Master FO'!BY24)</f>
        <v>259.8</v>
      </c>
      <c r="BW24" s="137">
        <f>BY24-(Cash!AG24-Cash!AN24)</f>
        <v>268.75</v>
      </c>
      <c r="BX24" s="137">
        <f>(2*BY24)-Cash!AG24</f>
        <v>276.55</v>
      </c>
      <c r="BY24" s="137">
        <f>(Cash!AG24+Cash!AN24+Cash!B24)/3</f>
        <v>285.5</v>
      </c>
      <c r="BZ24" s="137">
        <f>(2*BY24)-Cash!AN24</f>
        <v>293.3</v>
      </c>
      <c r="CA24" s="137">
        <f>BY24+(Cash!AG24-Cash!AN24)</f>
        <v>302.25</v>
      </c>
      <c r="CB24" s="137">
        <f>Cash!AG24+2*('Final Master FO'!BY24-Cash!AN24)</f>
        <v>310.05</v>
      </c>
      <c r="CD24" s="137">
        <f>CG24-(1*(Cash!AG24-Cash!AN24))</f>
        <v>268.75</v>
      </c>
      <c r="CE24" s="137">
        <f>CG24-(0.618*(Cash!AG24-Cash!AN24))</f>
        <v>275.14850000000001</v>
      </c>
      <c r="CF24" s="137">
        <f>CG24-(0.382*(Cash!AG24-Cash!AN24))</f>
        <v>279.10149999999999</v>
      </c>
      <c r="CG24" s="137">
        <f>(Cash!AG24+Cash!AN24+Cash!B24)/3</f>
        <v>285.5</v>
      </c>
      <c r="CH24" s="137">
        <f>CG24+(0.382*(Cash!AG24-Cash!AN24))</f>
        <v>291.89850000000001</v>
      </c>
      <c r="CI24" s="137">
        <f>CG24+(0.618*(Cash!AG24-Cash!AN24))</f>
        <v>295.85149999999999</v>
      </c>
      <c r="CJ24" s="137">
        <f>CG24+(1*(Cash!AG24-Cash!AN24))</f>
        <v>302.25</v>
      </c>
      <c r="CL24" s="137" t="str">
        <f t="shared" si="1"/>
        <v>BHARATFORG</v>
      </c>
      <c r="CM24" s="137">
        <f>'All Data FO'!B24</f>
        <v>284.39999999999998</v>
      </c>
      <c r="CN24" s="139">
        <f>'All Data FO'!K24</f>
        <v>-2.4858563346476945</v>
      </c>
      <c r="CO24" s="139">
        <f>'Master FO'!U24</f>
        <v>-7.0603015075376891</v>
      </c>
      <c r="CP24" s="137">
        <f>'Master FO'!M24</f>
        <v>-365300</v>
      </c>
      <c r="CR24" s="137" t="str">
        <f>IF(AND('All Data FO'!AG24&gt;'All Data FO'!AH24,'All Data FO'!B24&gt;'All Data FO'!C24),"LONG BUILDUP",IF(AND('All Data FO'!AG24&gt;'All Data FO'!AH24,'All Data FO'!B24&lt;'All Data FO'!C24),"SHORT BUILDUP",IF(AND('All Data FO'!AG24&lt;'All Data FO'!AH24,'All Data FO'!B24&gt;'All Data FO'!C24),"SHORT COVERING",IF(AND('All Data FO'!AG24&lt;'All Data FO'!AH24,'All Data FO'!B24&lt;'All Data FO'!C24),"LONG UNWINDING"," "))))</f>
        <v>LONG UNWINDING</v>
      </c>
      <c r="CW24" s="137" t="str">
        <f>'FOD (ALL)'!M24</f>
        <v>BERGEPAINT</v>
      </c>
      <c r="CX24" s="137">
        <f>'All Data FO'!B23</f>
        <v>458.95</v>
      </c>
      <c r="CY24" s="139">
        <f>'All Data FO'!K23</f>
        <v>-1.2160998708566582</v>
      </c>
      <c r="CZ24" s="139">
        <f>'All Data FO'!EJ24</f>
        <v>-0.36739380022962115</v>
      </c>
      <c r="DA24" s="137">
        <f>'All Data FO'!EQ24</f>
        <v>-17600</v>
      </c>
      <c r="DC24" s="137" t="str">
        <f t="shared" si="2"/>
        <v>LONG UNWINDING</v>
      </c>
    </row>
    <row r="25" spans="1:107" x14ac:dyDescent="0.3">
      <c r="A25" s="137" t="str">
        <f>FOD!B25</f>
        <v>BHARTIARTL</v>
      </c>
      <c r="B25" s="137" t="str">
        <f>'All Data FO'!G25</f>
        <v>Y</v>
      </c>
      <c r="C25" s="137" t="str">
        <f>'All Data FO'!H25</f>
        <v>N</v>
      </c>
      <c r="D25" s="137" t="str">
        <f>'All Data FO'!I25</f>
        <v>N</v>
      </c>
      <c r="E25" s="137" t="str">
        <f>'All Data FO'!J25</f>
        <v>Y</v>
      </c>
      <c r="G25" s="137" t="str">
        <f>'All Data FO'!AL25</f>
        <v>N</v>
      </c>
      <c r="H25" s="137" t="str">
        <f>'All Data FO'!AM25</f>
        <v>N</v>
      </c>
      <c r="I25" s="137" t="str">
        <f>'All Data FO'!AN25</f>
        <v>N</v>
      </c>
      <c r="J25" s="137" t="str">
        <f>'All Data FO'!AO25</f>
        <v>N</v>
      </c>
      <c r="L25" s="137" t="str">
        <f>'All Data FO'!BR25</f>
        <v>N</v>
      </c>
      <c r="M25" s="137" t="str">
        <f>'All Data FO'!BS25</f>
        <v>N</v>
      </c>
      <c r="N25" s="137" t="str">
        <f>'All Data FO'!BT25</f>
        <v>N</v>
      </c>
      <c r="O25" s="137" t="str">
        <f>'All Data FO'!BU25</f>
        <v>Y</v>
      </c>
      <c r="Q25" s="137" t="str">
        <f>'All Data FO'!BB25</f>
        <v>N</v>
      </c>
      <c r="R25" s="137" t="str">
        <f>'All Data FO'!BC25</f>
        <v>N</v>
      </c>
      <c r="S25" s="137" t="str">
        <f>'All Data FO'!BD25</f>
        <v>N</v>
      </c>
      <c r="T25" s="137" t="str">
        <f>'All Data FO'!BE25</f>
        <v>Y</v>
      </c>
      <c r="V25" s="137" t="str">
        <f>'All Data FO'!CH25</f>
        <v>N</v>
      </c>
      <c r="W25" s="137" t="str">
        <f>'All Data FO'!CI25</f>
        <v>N</v>
      </c>
      <c r="X25" s="137" t="str">
        <f>'All Data FO'!CJ25</f>
        <v>N</v>
      </c>
      <c r="Y25" s="137" t="str">
        <f>'All Data FO'!CK25</f>
        <v>Y</v>
      </c>
      <c r="AA25" s="137" t="str">
        <f>'D Master'!AM25</f>
        <v>Y</v>
      </c>
      <c r="AB25" s="137" t="str">
        <f>'D Master'!AN25</f>
        <v>Y</v>
      </c>
      <c r="AC25" s="137" t="str">
        <f>'D Master'!AO25</f>
        <v>Y</v>
      </c>
      <c r="AD25" s="137" t="str">
        <f>'D Master'!AP25</f>
        <v>N</v>
      </c>
      <c r="AF25" s="138">
        <f>CA!AK25</f>
        <v>3.7974999999999999</v>
      </c>
      <c r="AG25" s="145">
        <f>'Master FO'!BV25</f>
        <v>-44.488336645199389</v>
      </c>
      <c r="AH25" s="145">
        <f>'Master FO'!BZ25</f>
        <v>-49.363279885079784</v>
      </c>
      <c r="AI25" s="137">
        <f>Cash!B25</f>
        <v>593.20000000000005</v>
      </c>
      <c r="AJ25" s="137">
        <f>'All Data FO'!B25</f>
        <v>592.35</v>
      </c>
      <c r="AK25" s="137">
        <f>'All Data FO'!W25</f>
        <v>595.85</v>
      </c>
      <c r="AL25" s="137">
        <f>'All Data FO'!AB25</f>
        <v>586.54999999999995</v>
      </c>
      <c r="AN25" s="137">
        <f t="shared" si="0"/>
        <v>-0.85000000000002274</v>
      </c>
      <c r="AO25" s="137">
        <f>('All Data FO'!W25+'All Data FO'!AB25+'All Data FO'!B25)/3</f>
        <v>591.58333333333337</v>
      </c>
      <c r="AQ25" s="137" t="str">
        <f>IF('All Data FO'!BM25&gt;MAX('All Data FO'!BN25:'All Data FO'!BQ25),"Yes","")</f>
        <v/>
      </c>
      <c r="AR25" s="137" t="str">
        <f>IF('All Data FO'!AG25&gt;MAX('All Data FO'!AH25:'All Data FO'!AK25),"Yes","")</f>
        <v/>
      </c>
      <c r="AT25" s="137" t="str">
        <f>IF('All Data FO'!BM25&gt;(AVERAGE('All Data FO'!BN25:'All Data FO'!BQ25)*2),"Yes","")</f>
        <v/>
      </c>
      <c r="AU25" s="137" t="str">
        <f>IF('All Data FO'!AG25&gt;(AVERAGE('All Data FO'!AH25:'All Data FO'!AK25)*2),"Yes","")</f>
        <v/>
      </c>
      <c r="AW25" s="137" t="str">
        <f>IF('All Data FO'!B25&gt;MAX('All Data FO'!C25:'All Data FO'!F25),"Yes","")</f>
        <v/>
      </c>
      <c r="AX25" s="137" t="str">
        <f>IF('All Data FO'!B25&lt;MIN('All Data FO'!C25:'All Data FO'!F25),"Yes","")</f>
        <v/>
      </c>
      <c r="AZ25" s="144" t="str">
        <f>IF('All Data FO'!B25&gt;MAX('All Data FO'!X25:'All Data FO'!AA25),"Yes","")</f>
        <v/>
      </c>
      <c r="BA25" s="144" t="str">
        <f>IF('All Data FO'!B25&lt;MIN('All Data FO'!AC25:'All Data FO'!AF25),"Yes","")</f>
        <v/>
      </c>
      <c r="BB25" s="137" t="str">
        <f>IF(AND(Cash!C25&gt;Cash!AA25,Cash!B25&lt;(Cash!AA25+Cash!C25)/2,Cash!Z25&gt;Cash!C25,Cash!B25&gt;Cash!AA25),"Dark Cloud",IF(AND(Cash!C25&lt;Cash!AA25,Cash!B25&gt;(Cash!AA25+Cash!C25)/2,Cash!Z25&lt;Cash!C25,Cash!B25&lt;Cash!AA25),"Bullish Piercing",IF(AND(Cash!C25&lt;Cash!AA25,Cash!Z25&lt;Cash!C25,Cash!B25&gt;Cash!AA25),"Bullish Engulfing",IF(AND(Cash!C25&gt;Cash!AA25,Cash!Z25&gt;Cash!C25,Cash!B25&lt;Cash!AA25),"Bearish Engulfing",IF(AND(Cash!C25&gt;Cash!AA25,Cash!B25&lt;Cash!Z25,Cash!AG25&lt;Cash!C25,Cash!AN25&gt;Cash!AA25),"Bearish Harami",IF(AND(Cash!C25&lt;Cash!AA25,Cash!B25&gt;Cash!Z25,Cash!AG25&lt;Cash!AA25,Cash!AN25&gt;Cash!C25),"Bullish Harami"," "))))))</f>
        <v xml:space="preserve"> </v>
      </c>
      <c r="BC25" s="137" t="str">
        <f>IF(AND(Cash!D25&lt;Cash!AB25,Cash!AO25&lt;Cash!AP25,Cash!AO25&lt;Cash!AN25,Cash!B25&gt;Cash!AH25,Cash!B25&gt;Cash!AI25),"Bullish Reversal",IF(AND(Cash!D25&gt;Cash!AB25,Cash!AH25&gt;Cash!AI25,Cash!AH25&gt;Cash!AG25,Cash!B25&lt;Cash!AO25,Cash!CA25&lt;Cash!AP25),"Bearish Reversal"," "))</f>
        <v xml:space="preserve"> </v>
      </c>
      <c r="BE25" s="144" t="str">
        <f>IF(AND(Cash!D25&gt;Cash!X25,Cash!AC25&gt;Cash!T25,Cash!S25&gt;Cash!W25,Cash!AB25&gt;Cash!C25),"Bearish Squeeze"," ")</f>
        <v xml:space="preserve"> </v>
      </c>
      <c r="BF25" s="144" t="str">
        <f>IF(AND(Cash!T25&gt;Cash!X25,Cash!AC25&gt;Cash!D25,Cash!C25&gt;Cash!W25,Cash!AB25&gt;Cash!S25),"Bullish Squeeze"," ")</f>
        <v xml:space="preserve"> </v>
      </c>
      <c r="BG25" s="137" t="str">
        <f>IF(AND(Cash!AI25&lt;Cash!AH25,Cash!AP25&gt;Cash!AO25,Cash!AG25&lt;Cash!AH25,Cash!AN25&gt;Cash!AO25),"IN OUT IN"," ")</f>
        <v xml:space="preserve"> </v>
      </c>
      <c r="BH25" s="137" t="str">
        <f>IF(AND(Cash!AG25&lt;Cash!AH25,Cash!AN25&gt;Cash!AO25),"Inside Bar"," ")</f>
        <v>Inside Bar</v>
      </c>
      <c r="BI25" s="137" t="str">
        <f>IF(AND(Cash!AI25&gt;Cash!AH25,Cash!AP25&lt;Cash!AO25,Cash!AH25&gt;Cash!AG25,Cash!AO25&lt;Cash!AN25),"Double INSIDE Bar"," ")</f>
        <v xml:space="preserve"> </v>
      </c>
      <c r="BK25" s="137" t="str">
        <f>IF(AND(CA!AM25&lt;MIN(CA!AN25:AP25),(Cash!AG25&lt;Cash!AH25),(Cash!AN25&gt;Cash!AO25)),"NR4"," ")</f>
        <v>NR4</v>
      </c>
      <c r="BL25" s="144" t="str">
        <f>IF(AND(CA!AM25&lt;MIN(CA!AN25:AS25),(Cash!AG25&lt;Cash!AH25),(Cash!AN25&gt;Cash!AO25)),"NR7"," ")</f>
        <v>NR7</v>
      </c>
      <c r="BM25" s="137">
        <f>Cash!AG25</f>
        <v>597.4</v>
      </c>
      <c r="BN25" s="137">
        <f>Cash!AN25</f>
        <v>587</v>
      </c>
      <c r="BP25" s="137">
        <f>MAX(Cash!AG25:AJ25)</f>
        <v>612</v>
      </c>
      <c r="BQ25" s="137">
        <f>MIN(Cash!AN25:AQ25)</f>
        <v>557</v>
      </c>
      <c r="BS25" s="144">
        <f>MAX(Cash!AG25:AM25)</f>
        <v>612</v>
      </c>
      <c r="BT25" s="144">
        <f>MIN(Cash!AN25:AT25)</f>
        <v>535.1</v>
      </c>
      <c r="BV25" s="137">
        <f>Cash!AN25-2*(Cash!AG25-'Final Master FO'!BY25)</f>
        <v>577.26666666666688</v>
      </c>
      <c r="BW25" s="137">
        <f>BY25-(Cash!AG25-Cash!AN25)</f>
        <v>582.13333333333344</v>
      </c>
      <c r="BX25" s="137">
        <f>(2*BY25)-Cash!AG25</f>
        <v>587.66666666666686</v>
      </c>
      <c r="BY25" s="137">
        <f>(Cash!AG25+Cash!AN25+Cash!B25)/3</f>
        <v>592.53333333333342</v>
      </c>
      <c r="BZ25" s="137">
        <f>(2*BY25)-Cash!AN25</f>
        <v>598.06666666666683</v>
      </c>
      <c r="CA25" s="137">
        <f>BY25+(Cash!AG25-Cash!AN25)</f>
        <v>602.93333333333339</v>
      </c>
      <c r="CB25" s="137">
        <f>Cash!AG25+2*('Final Master FO'!BY25-Cash!AN25)</f>
        <v>608.46666666666681</v>
      </c>
      <c r="CD25" s="137">
        <f>CG25-(1*(Cash!AG25-Cash!AN25))</f>
        <v>582.13333333333344</v>
      </c>
      <c r="CE25" s="137">
        <f>CG25-(0.618*(Cash!AG25-Cash!AN25))</f>
        <v>586.10613333333345</v>
      </c>
      <c r="CF25" s="137">
        <f>CG25-(0.382*(Cash!AG25-Cash!AN25))</f>
        <v>588.56053333333341</v>
      </c>
      <c r="CG25" s="137">
        <f>(Cash!AG25+Cash!AN25+Cash!B25)/3</f>
        <v>592.53333333333342</v>
      </c>
      <c r="CH25" s="137">
        <f>CG25+(0.382*(Cash!AG25-Cash!AN25))</f>
        <v>596.50613333333342</v>
      </c>
      <c r="CI25" s="137">
        <f>CG25+(0.618*(Cash!AG25-Cash!AN25))</f>
        <v>598.96053333333339</v>
      </c>
      <c r="CJ25" s="137">
        <f>CG25+(1*(Cash!AG25-Cash!AN25))</f>
        <v>602.93333333333339</v>
      </c>
      <c r="CL25" s="137" t="str">
        <f t="shared" si="1"/>
        <v>BHARTIARTL</v>
      </c>
      <c r="CM25" s="137">
        <f>'All Data FO'!B25</f>
        <v>592.35</v>
      </c>
      <c r="CN25" s="139">
        <f>'All Data FO'!K25</f>
        <v>3.3775225871830704E-2</v>
      </c>
      <c r="CO25" s="139">
        <f>'Master FO'!U25</f>
        <v>-6.7776373086107595</v>
      </c>
      <c r="CP25" s="137">
        <f>'Master FO'!M25</f>
        <v>-3572430</v>
      </c>
      <c r="CR25" s="137" t="str">
        <f>IF(AND('All Data FO'!AG25&gt;'All Data FO'!AH25,'All Data FO'!B25&gt;'All Data FO'!C25),"LONG BUILDUP",IF(AND('All Data FO'!AG25&gt;'All Data FO'!AH25,'All Data FO'!B25&lt;'All Data FO'!C25),"SHORT BUILDUP",IF(AND('All Data FO'!AG25&lt;'All Data FO'!AH25,'All Data FO'!B25&gt;'All Data FO'!C25),"SHORT COVERING",IF(AND('All Data FO'!AG25&lt;'All Data FO'!AH25,'All Data FO'!B25&lt;'All Data FO'!C25),"LONG UNWINDING"," "))))</f>
        <v>SHORT COVERING</v>
      </c>
      <c r="CW25" s="137" t="str">
        <f>'FOD (ALL)'!M25</f>
        <v>BHARATFORG</v>
      </c>
      <c r="CX25" s="137">
        <f>'All Data FO'!B24</f>
        <v>284.39999999999998</v>
      </c>
      <c r="CY25" s="139">
        <f>'All Data FO'!K24</f>
        <v>-2.4858563346476945</v>
      </c>
      <c r="CZ25" s="139">
        <f>'All Data FO'!EJ25</f>
        <v>-4.4214487300094074</v>
      </c>
      <c r="DA25" s="137">
        <f>'All Data FO'!EQ25</f>
        <v>-244400</v>
      </c>
      <c r="DC25" s="137" t="str">
        <f t="shared" si="2"/>
        <v>LONG UNWINDING</v>
      </c>
    </row>
    <row r="26" spans="1:107" x14ac:dyDescent="0.3">
      <c r="A26" s="137" t="str">
        <f>FOD!B26</f>
        <v xml:space="preserve">BHEL      </v>
      </c>
      <c r="B26" s="137" t="str">
        <f>'All Data FO'!G26</f>
        <v>N</v>
      </c>
      <c r="C26" s="137" t="str">
        <f>'All Data FO'!H26</f>
        <v>N</v>
      </c>
      <c r="D26" s="137" t="str">
        <f>'All Data FO'!I26</f>
        <v>Y</v>
      </c>
      <c r="E26" s="137" t="str">
        <f>'All Data FO'!J26</f>
        <v>N</v>
      </c>
      <c r="G26" s="137" t="str">
        <f>'All Data FO'!AL26</f>
        <v>N</v>
      </c>
      <c r="H26" s="137" t="str">
        <f>'All Data FO'!AM26</f>
        <v>N</v>
      </c>
      <c r="I26" s="137" t="str">
        <f>'All Data FO'!AN26</f>
        <v>Y</v>
      </c>
      <c r="J26" s="137" t="str">
        <f>'All Data FO'!AO26</f>
        <v>N</v>
      </c>
      <c r="L26" s="137" t="str">
        <f>'All Data FO'!BR26</f>
        <v>Y</v>
      </c>
      <c r="M26" s="137" t="str">
        <f>'All Data FO'!BS26</f>
        <v>N</v>
      </c>
      <c r="N26" s="137" t="str">
        <f>'All Data FO'!BT26</f>
        <v>Y</v>
      </c>
      <c r="O26" s="137" t="str">
        <f>'All Data FO'!BU26</f>
        <v>N</v>
      </c>
      <c r="Q26" s="137" t="str">
        <f>'All Data FO'!BB26</f>
        <v>Y</v>
      </c>
      <c r="R26" s="137" t="str">
        <f>'All Data FO'!BC26</f>
        <v>N</v>
      </c>
      <c r="S26" s="137" t="str">
        <f>'All Data FO'!BD26</f>
        <v>Y</v>
      </c>
      <c r="T26" s="137" t="str">
        <f>'All Data FO'!BE26</f>
        <v>N</v>
      </c>
      <c r="V26" s="137" t="str">
        <f>'All Data FO'!CH26</f>
        <v>Y</v>
      </c>
      <c r="W26" s="137" t="str">
        <f>'All Data FO'!CI26</f>
        <v>N</v>
      </c>
      <c r="X26" s="137" t="str">
        <f>'All Data FO'!CJ26</f>
        <v>Y</v>
      </c>
      <c r="Y26" s="137" t="str">
        <f>'All Data FO'!CK26</f>
        <v>N</v>
      </c>
      <c r="AA26" s="137" t="str">
        <f>'D Master'!AM26</f>
        <v>Y</v>
      </c>
      <c r="AB26" s="137" t="str">
        <f>'D Master'!AN26</f>
        <v>Y</v>
      </c>
      <c r="AC26" s="137" t="str">
        <f>'D Master'!AO26</f>
        <v>Y</v>
      </c>
      <c r="AD26" s="137" t="str">
        <f>'D Master'!AP26</f>
        <v>N</v>
      </c>
      <c r="AF26" s="138">
        <f>CA!AK26</f>
        <v>5.64</v>
      </c>
      <c r="AG26" s="145">
        <f>'Master FO'!BV26</f>
        <v>0.25202050925523595</v>
      </c>
      <c r="AH26" s="145">
        <f>'Master FO'!BZ26</f>
        <v>22.099915325994921</v>
      </c>
      <c r="AI26" s="137">
        <f>Cash!B26</f>
        <v>24.55</v>
      </c>
      <c r="AJ26" s="137">
        <f>'All Data FO'!B26</f>
        <v>24.65</v>
      </c>
      <c r="AK26" s="137">
        <f>'All Data FO'!W26</f>
        <v>25.55</v>
      </c>
      <c r="AL26" s="137">
        <f>'All Data FO'!AB26</f>
        <v>24.15</v>
      </c>
      <c r="AN26" s="137">
        <f t="shared" si="0"/>
        <v>9.9999999999997868E-2</v>
      </c>
      <c r="AO26" s="137">
        <f>('All Data FO'!W26+'All Data FO'!AB26+'All Data FO'!B26)/3</f>
        <v>24.783333333333331</v>
      </c>
      <c r="AQ26" s="137" t="str">
        <f>IF('All Data FO'!BM26&gt;MAX('All Data FO'!BN26:'All Data FO'!BQ26),"Yes","")</f>
        <v/>
      </c>
      <c r="AR26" s="137" t="str">
        <f>IF('All Data FO'!AG26&gt;MAX('All Data FO'!AH26:'All Data FO'!AK26),"Yes","")</f>
        <v/>
      </c>
      <c r="AT26" s="137" t="str">
        <f>IF('All Data FO'!BM26&gt;(AVERAGE('All Data FO'!BN26:'All Data FO'!BQ26)*2),"Yes","")</f>
        <v/>
      </c>
      <c r="AU26" s="137" t="str">
        <f>IF('All Data FO'!AG26&gt;(AVERAGE('All Data FO'!AH26:'All Data FO'!AK26)*2),"Yes","")</f>
        <v/>
      </c>
      <c r="AW26" s="137" t="str">
        <f>IF('All Data FO'!B26&gt;MAX('All Data FO'!C26:'All Data FO'!F26),"Yes","")</f>
        <v/>
      </c>
      <c r="AX26" s="137" t="str">
        <f>IF('All Data FO'!B26&lt;MIN('All Data FO'!C26:'All Data FO'!F26),"Yes","")</f>
        <v>Yes</v>
      </c>
      <c r="AZ26" s="144" t="str">
        <f>IF('All Data FO'!B26&gt;MAX('All Data FO'!X26:'All Data FO'!AA26),"Yes","")</f>
        <v/>
      </c>
      <c r="BA26" s="144" t="str">
        <f>IF('All Data FO'!B26&lt;MIN('All Data FO'!AC26:'All Data FO'!AF26),"Yes","")</f>
        <v>Yes</v>
      </c>
      <c r="BB26" s="137" t="str">
        <f>IF(AND(Cash!C26&gt;Cash!AA26,Cash!B26&lt;(Cash!AA26+Cash!C26)/2,Cash!Z26&gt;Cash!C26,Cash!B26&gt;Cash!AA26),"Dark Cloud",IF(AND(Cash!C26&lt;Cash!AA26,Cash!B26&gt;(Cash!AA26+Cash!C26)/2,Cash!Z26&lt;Cash!C26,Cash!B26&lt;Cash!AA26),"Bullish Piercing",IF(AND(Cash!C26&lt;Cash!AA26,Cash!Z26&lt;Cash!C26,Cash!B26&gt;Cash!AA26),"Bullish Engulfing",IF(AND(Cash!C26&gt;Cash!AA26,Cash!Z26&gt;Cash!C26,Cash!B26&lt;Cash!AA26),"Bearish Engulfing",IF(AND(Cash!C26&gt;Cash!AA26,Cash!B26&lt;Cash!Z26,Cash!AG26&lt;Cash!C26,Cash!AN26&gt;Cash!AA26),"Bearish Harami",IF(AND(Cash!C26&lt;Cash!AA26,Cash!B26&gt;Cash!Z26,Cash!AG26&lt;Cash!AA26,Cash!AN26&gt;Cash!C26),"Bullish Harami"," "))))))</f>
        <v xml:space="preserve"> </v>
      </c>
      <c r="BC26" s="137" t="str">
        <f>IF(AND(Cash!D26&lt;Cash!AB26,Cash!AO26&lt;Cash!AP26,Cash!AO26&lt;Cash!AN26,Cash!B26&gt;Cash!AH26,Cash!B26&gt;Cash!AI26),"Bullish Reversal",IF(AND(Cash!D26&gt;Cash!AB26,Cash!AH26&gt;Cash!AI26,Cash!AH26&gt;Cash!AG26,Cash!B26&lt;Cash!AO26,Cash!CA26&lt;Cash!AP26),"Bearish Reversal"," "))</f>
        <v xml:space="preserve"> </v>
      </c>
      <c r="BE26" s="144" t="str">
        <f>IF(AND(Cash!D26&gt;Cash!X26,Cash!AC26&gt;Cash!T26,Cash!S26&gt;Cash!W26,Cash!AB26&gt;Cash!C26),"Bearish Squeeze"," ")</f>
        <v xml:space="preserve"> </v>
      </c>
      <c r="BF26" s="144" t="str">
        <f>IF(AND(Cash!T26&gt;Cash!X26,Cash!AC26&gt;Cash!D26,Cash!C26&gt;Cash!W26,Cash!AB26&gt;Cash!S26),"Bullish Squeeze"," ")</f>
        <v xml:space="preserve"> </v>
      </c>
      <c r="BG26" s="137" t="str">
        <f>IF(AND(Cash!AI26&lt;Cash!AH26,Cash!AP26&gt;Cash!AO26,Cash!AG26&lt;Cash!AH26,Cash!AN26&gt;Cash!AO26),"IN OUT IN"," ")</f>
        <v xml:space="preserve"> </v>
      </c>
      <c r="BH26" s="137" t="str">
        <f>IF(AND(Cash!AG26&lt;Cash!AH26,Cash!AN26&gt;Cash!AO26),"Inside Bar"," ")</f>
        <v xml:space="preserve"> </v>
      </c>
      <c r="BI26" s="137" t="str">
        <f>IF(AND(Cash!AI26&gt;Cash!AH26,Cash!AP26&lt;Cash!AO26,Cash!AH26&gt;Cash!AG26,Cash!AO26&lt;Cash!AN26),"Double INSIDE Bar"," ")</f>
        <v xml:space="preserve"> </v>
      </c>
      <c r="BK26" s="137" t="str">
        <f>IF(AND(CA!AM26&lt;MIN(CA!AN26:AP26),(Cash!AG26&lt;Cash!AH26),(Cash!AN26&gt;Cash!AO26)),"NR4"," ")</f>
        <v xml:space="preserve"> </v>
      </c>
      <c r="BL26" s="144" t="str">
        <f>IF(AND(CA!AM26&lt;MIN(CA!AN26:AS26),(Cash!AG26&lt;Cash!AH26),(Cash!AN26&gt;Cash!AO26)),"NR7"," ")</f>
        <v xml:space="preserve"> </v>
      </c>
      <c r="BM26" s="137">
        <f>Cash!AG26</f>
        <v>25.55</v>
      </c>
      <c r="BN26" s="137">
        <f>Cash!AN26</f>
        <v>24.15</v>
      </c>
      <c r="BP26" s="137">
        <f>MAX(Cash!AG26:AJ26)</f>
        <v>26.6</v>
      </c>
      <c r="BQ26" s="137">
        <f>MIN(Cash!AN26:AQ26)</f>
        <v>24.15</v>
      </c>
      <c r="BS26" s="144">
        <f>MAX(Cash!AG26:AM26)</f>
        <v>29.25</v>
      </c>
      <c r="BT26" s="144">
        <f>MIN(Cash!AN26:AT26)</f>
        <v>24.15</v>
      </c>
      <c r="BV26" s="137">
        <f>Cash!AN26-2*(Cash!AG26-'Final Master FO'!BY26)</f>
        <v>22.549999999999997</v>
      </c>
      <c r="BW26" s="137">
        <f>BY26-(Cash!AG26-Cash!AN26)</f>
        <v>23.349999999999998</v>
      </c>
      <c r="BX26" s="137">
        <f>(2*BY26)-Cash!AG26</f>
        <v>23.95</v>
      </c>
      <c r="BY26" s="137">
        <f>(Cash!AG26+Cash!AN26+Cash!B26)/3</f>
        <v>24.75</v>
      </c>
      <c r="BZ26" s="137">
        <f>(2*BY26)-Cash!AN26</f>
        <v>25.35</v>
      </c>
      <c r="CA26" s="137">
        <f>BY26+(Cash!AG26-Cash!AN26)</f>
        <v>26.150000000000002</v>
      </c>
      <c r="CB26" s="137">
        <f>Cash!AG26+2*('Final Master FO'!BY26-Cash!AN26)</f>
        <v>26.750000000000004</v>
      </c>
      <c r="CD26" s="137">
        <f>CG26-(1*(Cash!AG26-Cash!AN26))</f>
        <v>23.349999999999998</v>
      </c>
      <c r="CE26" s="137">
        <f>CG26-(0.618*(Cash!AG26-Cash!AN26))</f>
        <v>23.884799999999998</v>
      </c>
      <c r="CF26" s="137">
        <f>CG26-(0.382*(Cash!AG26-Cash!AN26))</f>
        <v>24.215199999999999</v>
      </c>
      <c r="CG26" s="137">
        <f>(Cash!AG26+Cash!AN26+Cash!B26)/3</f>
        <v>24.75</v>
      </c>
      <c r="CH26" s="137">
        <f>CG26+(0.382*(Cash!AG26-Cash!AN26))</f>
        <v>25.284800000000001</v>
      </c>
      <c r="CI26" s="137">
        <f>CG26+(0.618*(Cash!AG26-Cash!AN26))</f>
        <v>25.615200000000002</v>
      </c>
      <c r="CJ26" s="137">
        <f>CG26+(1*(Cash!AG26-Cash!AN26))</f>
        <v>26.150000000000002</v>
      </c>
      <c r="CL26" s="137" t="str">
        <f t="shared" si="1"/>
        <v xml:space="preserve">BHEL      </v>
      </c>
      <c r="CM26" s="137">
        <f>'All Data FO'!B26</f>
        <v>24.65</v>
      </c>
      <c r="CN26" s="139">
        <f>'All Data FO'!K26</f>
        <v>-3.7109375000000111</v>
      </c>
      <c r="CO26" s="139">
        <f>'Master FO'!U26</f>
        <v>-11.10875556497774</v>
      </c>
      <c r="CP26" s="137">
        <f>'Master FO'!M26</f>
        <v>-5449600</v>
      </c>
      <c r="CR26" s="137" t="str">
        <f>IF(AND('All Data FO'!AG26&gt;'All Data FO'!AH26,'All Data FO'!B26&gt;'All Data FO'!C26),"LONG BUILDUP",IF(AND('All Data FO'!AG26&gt;'All Data FO'!AH26,'All Data FO'!B26&lt;'All Data FO'!C26),"SHORT BUILDUP",IF(AND('All Data FO'!AG26&lt;'All Data FO'!AH26,'All Data FO'!B26&gt;'All Data FO'!C26),"SHORT COVERING",IF(AND('All Data FO'!AG26&lt;'All Data FO'!AH26,'All Data FO'!B26&lt;'All Data FO'!C26),"LONG UNWINDING"," "))))</f>
        <v>LONG UNWINDING</v>
      </c>
      <c r="CW26" s="137" t="str">
        <f>'FOD (ALL)'!M26</f>
        <v>BHARTIARTL</v>
      </c>
      <c r="CX26" s="137">
        <f>'All Data FO'!B25</f>
        <v>592.35</v>
      </c>
      <c r="CY26" s="139">
        <f>'All Data FO'!K25</f>
        <v>3.3775225871830704E-2</v>
      </c>
      <c r="CZ26" s="139">
        <f>'All Data FO'!EJ26</f>
        <v>-3.7096529777238976</v>
      </c>
      <c r="DA26" s="137">
        <f>'All Data FO'!EQ26</f>
        <v>-2265624</v>
      </c>
      <c r="DC26" s="137" t="str">
        <f t="shared" si="2"/>
        <v>SHORT COVERING</v>
      </c>
    </row>
    <row r="27" spans="1:107" x14ac:dyDescent="0.3">
      <c r="A27" s="137" t="str">
        <f>FOD!B27</f>
        <v xml:space="preserve">BIOCON    </v>
      </c>
      <c r="B27" s="137" t="str">
        <f>'All Data FO'!G27</f>
        <v>N</v>
      </c>
      <c r="C27" s="137" t="str">
        <f>'All Data FO'!H27</f>
        <v>Y</v>
      </c>
      <c r="D27" s="137" t="str">
        <f>'All Data FO'!I27</f>
        <v>Y</v>
      </c>
      <c r="E27" s="137" t="str">
        <f>'All Data FO'!J27</f>
        <v>Y</v>
      </c>
      <c r="G27" s="137" t="str">
        <f>'All Data FO'!AL27</f>
        <v>N</v>
      </c>
      <c r="H27" s="137" t="str">
        <f>'All Data FO'!AM27</f>
        <v>N</v>
      </c>
      <c r="I27" s="137" t="str">
        <f>'All Data FO'!AN27</f>
        <v>N</v>
      </c>
      <c r="J27" s="137" t="str">
        <f>'All Data FO'!AO27</f>
        <v>N</v>
      </c>
      <c r="L27" s="137" t="str">
        <f>'All Data FO'!BR27</f>
        <v>N</v>
      </c>
      <c r="M27" s="137" t="str">
        <f>'All Data FO'!BS27</f>
        <v>Y</v>
      </c>
      <c r="N27" s="137" t="str">
        <f>'All Data FO'!BT27</f>
        <v>Y</v>
      </c>
      <c r="O27" s="137" t="str">
        <f>'All Data FO'!BU27</f>
        <v>N</v>
      </c>
      <c r="Q27" s="137" t="str">
        <f>'All Data FO'!BB27</f>
        <v>N</v>
      </c>
      <c r="R27" s="137" t="str">
        <f>'All Data FO'!BC27</f>
        <v>Y</v>
      </c>
      <c r="S27" s="137" t="str">
        <f>'All Data FO'!BD27</f>
        <v>Y</v>
      </c>
      <c r="T27" s="137" t="str">
        <f>'All Data FO'!BE27</f>
        <v>N</v>
      </c>
      <c r="V27" s="137" t="str">
        <f>'All Data FO'!CH27</f>
        <v>N</v>
      </c>
      <c r="W27" s="137" t="str">
        <f>'All Data FO'!CI27</f>
        <v>Y</v>
      </c>
      <c r="X27" s="137" t="str">
        <f>'All Data FO'!CJ27</f>
        <v>Y</v>
      </c>
      <c r="Y27" s="137" t="str">
        <f>'All Data FO'!CK27</f>
        <v>N</v>
      </c>
      <c r="AA27" s="137" t="str">
        <f>'D Master'!AM27</f>
        <v>N</v>
      </c>
      <c r="AB27" s="137" t="str">
        <f>'D Master'!AN27</f>
        <v>Y</v>
      </c>
      <c r="AC27" s="137" t="str">
        <f>'D Master'!AO27</f>
        <v>Y</v>
      </c>
      <c r="AD27" s="137" t="str">
        <f>'D Master'!AP27</f>
        <v>Y</v>
      </c>
      <c r="AF27" s="138">
        <f>CA!AK27</f>
        <v>2.5425</v>
      </c>
      <c r="AG27" s="145">
        <f>'Master FO'!BV27</f>
        <v>-25.332685179558851</v>
      </c>
      <c r="AH27" s="145">
        <f>'Master FO'!BZ27</f>
        <v>-18.672785033533351</v>
      </c>
      <c r="AI27" s="137">
        <f>Cash!B27</f>
        <v>350.3</v>
      </c>
      <c r="AJ27" s="137">
        <f>'All Data FO'!B27</f>
        <v>350</v>
      </c>
      <c r="AK27" s="137">
        <f>'All Data FO'!W27</f>
        <v>356.55</v>
      </c>
      <c r="AL27" s="137">
        <f>'All Data FO'!AB27</f>
        <v>348.4</v>
      </c>
      <c r="AN27" s="137">
        <f t="shared" si="0"/>
        <v>-0.30000000000001137</v>
      </c>
      <c r="AO27" s="137">
        <f>('All Data FO'!W27+'All Data FO'!AB27+'All Data FO'!B27)/3</f>
        <v>351.65000000000003</v>
      </c>
      <c r="AQ27" s="137" t="str">
        <f>IF('All Data FO'!BM27&gt;MAX('All Data FO'!BN27:'All Data FO'!BQ27),"Yes","")</f>
        <v/>
      </c>
      <c r="AR27" s="137" t="str">
        <f>IF('All Data FO'!AG27&gt;MAX('All Data FO'!AH27:'All Data FO'!AK27),"Yes","")</f>
        <v/>
      </c>
      <c r="AT27" s="137" t="str">
        <f>IF('All Data FO'!BM27&gt;(AVERAGE('All Data FO'!BN27:'All Data FO'!BQ27)*2),"Yes","")</f>
        <v/>
      </c>
      <c r="AU27" s="137" t="str">
        <f>IF('All Data FO'!AG27&gt;(AVERAGE('All Data FO'!AH27:'All Data FO'!AK27)*2),"Yes","")</f>
        <v/>
      </c>
      <c r="AW27" s="137" t="str">
        <f>IF('All Data FO'!B27&gt;MAX('All Data FO'!C27:'All Data FO'!F27),"Yes","")</f>
        <v/>
      </c>
      <c r="AX27" s="137" t="str">
        <f>IF('All Data FO'!B27&lt;MIN('All Data FO'!C27:'All Data FO'!F27),"Yes","")</f>
        <v/>
      </c>
      <c r="AZ27" s="144" t="str">
        <f>IF('All Data FO'!B27&gt;MAX('All Data FO'!X27:'All Data FO'!AA27),"Yes","")</f>
        <v/>
      </c>
      <c r="BA27" s="144" t="str">
        <f>IF('All Data FO'!B27&lt;MIN('All Data FO'!AC27:'All Data FO'!AF27),"Yes","")</f>
        <v/>
      </c>
      <c r="BB27" s="137" t="str">
        <f>IF(AND(Cash!C27&gt;Cash!AA27,Cash!B27&lt;(Cash!AA27+Cash!C27)/2,Cash!Z27&gt;Cash!C27,Cash!B27&gt;Cash!AA27),"Dark Cloud",IF(AND(Cash!C27&lt;Cash!AA27,Cash!B27&gt;(Cash!AA27+Cash!C27)/2,Cash!Z27&lt;Cash!C27,Cash!B27&lt;Cash!AA27),"Bullish Piercing",IF(AND(Cash!C27&lt;Cash!AA27,Cash!Z27&lt;Cash!C27,Cash!B27&gt;Cash!AA27),"Bullish Engulfing",IF(AND(Cash!C27&gt;Cash!AA27,Cash!Z27&gt;Cash!C27,Cash!B27&lt;Cash!AA27),"Bearish Engulfing",IF(AND(Cash!C27&gt;Cash!AA27,Cash!B27&lt;Cash!Z27,Cash!AG27&lt;Cash!C27,Cash!AN27&gt;Cash!AA27),"Bearish Harami",IF(AND(Cash!C27&lt;Cash!AA27,Cash!B27&gt;Cash!Z27,Cash!AG27&lt;Cash!AA27,Cash!AN27&gt;Cash!C27),"Bullish Harami"," "))))))</f>
        <v>Dark Cloud</v>
      </c>
      <c r="BC27" s="137" t="str">
        <f>IF(AND(Cash!D27&lt;Cash!AB27,Cash!AO27&lt;Cash!AP27,Cash!AO27&lt;Cash!AN27,Cash!B27&gt;Cash!AH27,Cash!B27&gt;Cash!AI27),"Bullish Reversal",IF(AND(Cash!D27&gt;Cash!AB27,Cash!AH27&gt;Cash!AI27,Cash!AH27&gt;Cash!AG27,Cash!B27&lt;Cash!AO27,Cash!CA27&lt;Cash!AP27),"Bearish Reversal"," "))</f>
        <v xml:space="preserve"> </v>
      </c>
      <c r="BE27" s="144" t="str">
        <f>IF(AND(Cash!D27&gt;Cash!X27,Cash!AC27&gt;Cash!T27,Cash!S27&gt;Cash!W27,Cash!AB27&gt;Cash!C27),"Bearish Squeeze"," ")</f>
        <v xml:space="preserve"> </v>
      </c>
      <c r="BF27" s="144" t="str">
        <f>IF(AND(Cash!T27&gt;Cash!X27,Cash!AC27&gt;Cash!D27,Cash!C27&gt;Cash!W27,Cash!AB27&gt;Cash!S27),"Bullish Squeeze"," ")</f>
        <v xml:space="preserve"> </v>
      </c>
      <c r="BG27" s="137" t="str">
        <f>IF(AND(Cash!AI27&lt;Cash!AH27,Cash!AP27&gt;Cash!AO27,Cash!AG27&lt;Cash!AH27,Cash!AN27&gt;Cash!AO27),"IN OUT IN"," ")</f>
        <v xml:space="preserve"> </v>
      </c>
      <c r="BH27" s="137" t="str">
        <f>IF(AND(Cash!AG27&lt;Cash!AH27,Cash!AN27&gt;Cash!AO27),"Inside Bar"," ")</f>
        <v>Inside Bar</v>
      </c>
      <c r="BI27" s="137" t="str">
        <f>IF(AND(Cash!AI27&gt;Cash!AH27,Cash!AP27&lt;Cash!AO27,Cash!AH27&gt;Cash!AG27,Cash!AO27&lt;Cash!AN27),"Double INSIDE Bar"," ")</f>
        <v xml:space="preserve"> </v>
      </c>
      <c r="BK27" s="137" t="str">
        <f>IF(AND(CA!AM27&lt;MIN(CA!AN27:AP27),(Cash!AG27&lt;Cash!AH27),(Cash!AN27&gt;Cash!AO27)),"NR4"," ")</f>
        <v xml:space="preserve"> </v>
      </c>
      <c r="BL27" s="144" t="str">
        <f>IF(AND(CA!AM27&lt;MIN(CA!AN27:AS27),(Cash!AG27&lt;Cash!AH27),(Cash!AN27&gt;Cash!AO27)),"NR7"," ")</f>
        <v xml:space="preserve"> </v>
      </c>
      <c r="BM27" s="137">
        <f>Cash!AG27</f>
        <v>356.85</v>
      </c>
      <c r="BN27" s="137">
        <f>Cash!AN27</f>
        <v>347.6</v>
      </c>
      <c r="BP27" s="137">
        <f>MAX(Cash!AG27:AJ27)</f>
        <v>357.7</v>
      </c>
      <c r="BQ27" s="137">
        <f>MIN(Cash!AN27:AQ27)</f>
        <v>329.3</v>
      </c>
      <c r="BS27" s="144">
        <f>MAX(Cash!AG27:AM27)</f>
        <v>357.7</v>
      </c>
      <c r="BT27" s="144">
        <f>MIN(Cash!AN27:AT27)</f>
        <v>320.7</v>
      </c>
      <c r="BV27" s="137">
        <f>Cash!AN27-2*(Cash!AG27-'Final Master FO'!BY27)</f>
        <v>337.06666666666661</v>
      </c>
      <c r="BW27" s="137">
        <f>BY27-(Cash!AG27-Cash!AN27)</f>
        <v>342.33333333333331</v>
      </c>
      <c r="BX27" s="137">
        <f>(2*BY27)-Cash!AG27</f>
        <v>346.31666666666661</v>
      </c>
      <c r="BY27" s="137">
        <f>(Cash!AG27+Cash!AN27+Cash!B27)/3</f>
        <v>351.58333333333331</v>
      </c>
      <c r="BZ27" s="137">
        <f>(2*BY27)-Cash!AN27</f>
        <v>355.56666666666661</v>
      </c>
      <c r="CA27" s="137">
        <f>BY27+(Cash!AG27-Cash!AN27)</f>
        <v>360.83333333333331</v>
      </c>
      <c r="CB27" s="137">
        <f>Cash!AG27+2*('Final Master FO'!BY27-Cash!AN27)</f>
        <v>364.81666666666661</v>
      </c>
      <c r="CD27" s="137">
        <f>CG27-(1*(Cash!AG27-Cash!AN27))</f>
        <v>342.33333333333331</v>
      </c>
      <c r="CE27" s="137">
        <f>CG27-(0.618*(Cash!AG27-Cash!AN27))</f>
        <v>345.86683333333332</v>
      </c>
      <c r="CF27" s="137">
        <f>CG27-(0.382*(Cash!AG27-Cash!AN27))</f>
        <v>348.04983333333331</v>
      </c>
      <c r="CG27" s="137">
        <f>(Cash!AG27+Cash!AN27+Cash!B27)/3</f>
        <v>351.58333333333331</v>
      </c>
      <c r="CH27" s="137">
        <f>CG27+(0.382*(Cash!AG27-Cash!AN27))</f>
        <v>355.11683333333332</v>
      </c>
      <c r="CI27" s="137">
        <f>CG27+(0.618*(Cash!AG27-Cash!AN27))</f>
        <v>357.29983333333331</v>
      </c>
      <c r="CJ27" s="137">
        <f>CG27+(1*(Cash!AG27-Cash!AN27))</f>
        <v>360.83333333333331</v>
      </c>
      <c r="CL27" s="137" t="str">
        <f t="shared" si="1"/>
        <v xml:space="preserve">BIOCON    </v>
      </c>
      <c r="CM27" s="137">
        <f>'All Data FO'!B27</f>
        <v>350</v>
      </c>
      <c r="CN27" s="139">
        <f>'All Data FO'!K27</f>
        <v>-1.1997177134791814</v>
      </c>
      <c r="CO27" s="139">
        <f>'Master FO'!U27</f>
        <v>-0.67124820201374458</v>
      </c>
      <c r="CP27" s="137">
        <f>'Master FO'!M27</f>
        <v>-96600</v>
      </c>
      <c r="CR27" s="137" t="str">
        <f>IF(AND('All Data FO'!AG27&gt;'All Data FO'!AH27,'All Data FO'!B27&gt;'All Data FO'!C27),"LONG BUILDUP",IF(AND('All Data FO'!AG27&gt;'All Data FO'!AH27,'All Data FO'!B27&lt;'All Data FO'!C27),"SHORT BUILDUP",IF(AND('All Data FO'!AG27&lt;'All Data FO'!AH27,'All Data FO'!B27&gt;'All Data FO'!C27),"SHORT COVERING",IF(AND('All Data FO'!AG27&lt;'All Data FO'!AH27,'All Data FO'!B27&lt;'All Data FO'!C27),"LONG UNWINDING"," "))))</f>
        <v>LONG UNWINDING</v>
      </c>
      <c r="CW27" s="137" t="str">
        <f>'FOD (ALL)'!M27</f>
        <v>BHEL</v>
      </c>
      <c r="CX27" s="137">
        <f>'All Data FO'!B26</f>
        <v>24.65</v>
      </c>
      <c r="CY27" s="139">
        <f>'All Data FO'!K26</f>
        <v>-3.7109375000000111</v>
      </c>
      <c r="CZ27" s="139">
        <f>'All Data FO'!EJ27</f>
        <v>0.94852896543571941</v>
      </c>
      <c r="DA27" s="137">
        <f>'All Data FO'!EQ27</f>
        <v>593800</v>
      </c>
      <c r="DC27" s="137" t="str">
        <f t="shared" si="2"/>
        <v>SHORT BUILDUP</v>
      </c>
    </row>
    <row r="28" spans="1:107" x14ac:dyDescent="0.3">
      <c r="A28" s="137" t="str">
        <f>FOD!B28</f>
        <v xml:space="preserve">BOSCHLTD  </v>
      </c>
      <c r="B28" s="137" t="str">
        <f>'All Data FO'!G28</f>
        <v>Y</v>
      </c>
      <c r="C28" s="137" t="str">
        <f>'All Data FO'!H28</f>
        <v>Y</v>
      </c>
      <c r="D28" s="137" t="str">
        <f>'All Data FO'!I28</f>
        <v>Y</v>
      </c>
      <c r="E28" s="137" t="str">
        <f>'All Data FO'!J28</f>
        <v>Y</v>
      </c>
      <c r="G28" s="137" t="str">
        <f>'All Data FO'!AL28</f>
        <v>N</v>
      </c>
      <c r="H28" s="137" t="str">
        <f>'All Data FO'!AM28</f>
        <v>Y</v>
      </c>
      <c r="I28" s="137" t="str">
        <f>'All Data FO'!AN28</f>
        <v>Y</v>
      </c>
      <c r="J28" s="137" t="str">
        <f>'All Data FO'!AO28</f>
        <v>Y</v>
      </c>
      <c r="L28" s="137" t="str">
        <f>'All Data FO'!BR28</f>
        <v>Y</v>
      </c>
      <c r="M28" s="137" t="str">
        <f>'All Data FO'!BS28</f>
        <v>N</v>
      </c>
      <c r="N28" s="137" t="str">
        <f>'All Data FO'!BT28</f>
        <v>Y</v>
      </c>
      <c r="O28" s="137" t="str">
        <f>'All Data FO'!BU28</f>
        <v>N</v>
      </c>
      <c r="Q28" s="137" t="str">
        <f>'All Data FO'!BB28</f>
        <v>Y</v>
      </c>
      <c r="R28" s="137" t="str">
        <f>'All Data FO'!BC28</f>
        <v>N</v>
      </c>
      <c r="S28" s="137" t="str">
        <f>'All Data FO'!BD28</f>
        <v>Y</v>
      </c>
      <c r="T28" s="137" t="str">
        <f>'All Data FO'!BE28</f>
        <v>N</v>
      </c>
      <c r="V28" s="137" t="str">
        <f>'All Data FO'!CH28</f>
        <v>Y</v>
      </c>
      <c r="W28" s="137" t="str">
        <f>'All Data FO'!CI28</f>
        <v>N</v>
      </c>
      <c r="X28" s="137" t="str">
        <f>'All Data FO'!CJ28</f>
        <v>Y</v>
      </c>
      <c r="Y28" s="137" t="str">
        <f>'All Data FO'!CK28</f>
        <v>N</v>
      </c>
      <c r="AA28" s="137" t="str">
        <f>'D Master'!AM28</f>
        <v>N</v>
      </c>
      <c r="AB28" s="137" t="str">
        <f>'D Master'!AN28</f>
        <v>N</v>
      </c>
      <c r="AC28" s="137" t="str">
        <f>'D Master'!AO28</f>
        <v>Y</v>
      </c>
      <c r="AD28" s="137" t="str">
        <f>'D Master'!AP28</f>
        <v>N</v>
      </c>
      <c r="AF28" s="138">
        <f>CA!AK28</f>
        <v>3.4050000000000002</v>
      </c>
      <c r="AG28" s="145">
        <f>'Master FO'!BV28</f>
        <v>342.83854166666663</v>
      </c>
      <c r="AH28" s="145">
        <f>'Master FO'!BZ28</f>
        <v>415.82406471183015</v>
      </c>
      <c r="AI28" s="137">
        <f>Cash!B28</f>
        <v>9520.2999999999993</v>
      </c>
      <c r="AJ28" s="137">
        <f>'All Data FO'!B28</f>
        <v>9507.35</v>
      </c>
      <c r="AK28" s="137">
        <f>'All Data FO'!W28</f>
        <v>9623.6</v>
      </c>
      <c r="AL28" s="137">
        <f>'All Data FO'!AB28</f>
        <v>9202.5499999999993</v>
      </c>
      <c r="AN28" s="137">
        <f t="shared" si="0"/>
        <v>-12.949999999998909</v>
      </c>
      <c r="AO28" s="137">
        <f>('All Data FO'!W28+'All Data FO'!AB28+'All Data FO'!B28)/3</f>
        <v>9444.5</v>
      </c>
      <c r="AQ28" s="137" t="str">
        <f>IF('All Data FO'!BM28&gt;MAX('All Data FO'!BN28:'All Data FO'!BQ28),"Yes","")</f>
        <v>Yes</v>
      </c>
      <c r="AR28" s="137" t="str">
        <f>IF('All Data FO'!AG28&gt;MAX('All Data FO'!AH28:'All Data FO'!AK28),"Yes","")</f>
        <v/>
      </c>
      <c r="AT28" s="137" t="str">
        <f>IF('All Data FO'!BM28&gt;(AVERAGE('All Data FO'!BN28:'All Data FO'!BQ28)*2),"Yes","")</f>
        <v>Yes</v>
      </c>
      <c r="AU28" s="137" t="str">
        <f>IF('All Data FO'!AG28&gt;(AVERAGE('All Data FO'!AH28:'All Data FO'!AK28)*2),"Yes","")</f>
        <v/>
      </c>
      <c r="AW28" s="137" t="str">
        <f>IF('All Data FO'!B28&gt;MAX('All Data FO'!C28:'All Data FO'!F28),"Yes","")</f>
        <v>Yes</v>
      </c>
      <c r="AX28" s="137" t="str">
        <f>IF('All Data FO'!B28&lt;MIN('All Data FO'!C28:'All Data FO'!F28),"Yes","")</f>
        <v/>
      </c>
      <c r="AZ28" s="144" t="str">
        <f>IF('All Data FO'!B28&gt;MAX('All Data FO'!X28:'All Data FO'!AA28),"Yes","")</f>
        <v/>
      </c>
      <c r="BA28" s="144" t="str">
        <f>IF('All Data FO'!B28&lt;MIN('All Data FO'!AC28:'All Data FO'!AF28),"Yes","")</f>
        <v/>
      </c>
      <c r="BB28" s="137" t="str">
        <f>IF(AND(Cash!C28&gt;Cash!AA28,Cash!B28&lt;(Cash!AA28+Cash!C28)/2,Cash!Z28&gt;Cash!C28,Cash!B28&gt;Cash!AA28),"Dark Cloud",IF(AND(Cash!C28&lt;Cash!AA28,Cash!B28&gt;(Cash!AA28+Cash!C28)/2,Cash!Z28&lt;Cash!C28,Cash!B28&lt;Cash!AA28),"Bullish Piercing",IF(AND(Cash!C28&lt;Cash!AA28,Cash!Z28&lt;Cash!C28,Cash!B28&gt;Cash!AA28),"Bullish Engulfing",IF(AND(Cash!C28&gt;Cash!AA28,Cash!Z28&gt;Cash!C28,Cash!B28&lt;Cash!AA28),"Bearish Engulfing",IF(AND(Cash!C28&gt;Cash!AA28,Cash!B28&lt;Cash!Z28,Cash!AG28&lt;Cash!C28,Cash!AN28&gt;Cash!AA28),"Bearish Harami",IF(AND(Cash!C28&lt;Cash!AA28,Cash!B28&gt;Cash!Z28,Cash!AG28&lt;Cash!AA28,Cash!AN28&gt;Cash!C28),"Bullish Harami"," "))))))</f>
        <v xml:space="preserve"> </v>
      </c>
      <c r="BC28" s="137" t="str">
        <f>IF(AND(Cash!D28&lt;Cash!AB28,Cash!AO28&lt;Cash!AP28,Cash!AO28&lt;Cash!AN28,Cash!B28&gt;Cash!AH28,Cash!B28&gt;Cash!AI28),"Bullish Reversal",IF(AND(Cash!D28&gt;Cash!AB28,Cash!AH28&gt;Cash!AI28,Cash!AH28&gt;Cash!AG28,Cash!B28&lt;Cash!AO28,Cash!CA28&lt;Cash!AP28),"Bearish Reversal"," "))</f>
        <v xml:space="preserve"> </v>
      </c>
      <c r="BE28" s="144" t="str">
        <f>IF(AND(Cash!D28&gt;Cash!X28,Cash!AC28&gt;Cash!T28,Cash!S28&gt;Cash!W28,Cash!AB28&gt;Cash!C28),"Bearish Squeeze"," ")</f>
        <v xml:space="preserve"> </v>
      </c>
      <c r="BF28" s="144" t="str">
        <f>IF(AND(Cash!T28&gt;Cash!X28,Cash!AC28&gt;Cash!D28,Cash!C28&gt;Cash!W28,Cash!AB28&gt;Cash!S28),"Bullish Squeeze"," ")</f>
        <v xml:space="preserve"> </v>
      </c>
      <c r="BG28" s="137" t="str">
        <f>IF(AND(Cash!AI28&lt;Cash!AH28,Cash!AP28&gt;Cash!AO28,Cash!AG28&lt;Cash!AH28,Cash!AN28&gt;Cash!AO28),"IN OUT IN"," ")</f>
        <v xml:space="preserve"> </v>
      </c>
      <c r="BH28" s="137" t="str">
        <f>IF(AND(Cash!AG28&lt;Cash!AH28,Cash!AN28&gt;Cash!AO28),"Inside Bar"," ")</f>
        <v xml:space="preserve"> </v>
      </c>
      <c r="BI28" s="137" t="str">
        <f>IF(AND(Cash!AI28&gt;Cash!AH28,Cash!AP28&lt;Cash!AO28,Cash!AH28&gt;Cash!AG28,Cash!AO28&lt;Cash!AN28),"Double INSIDE Bar"," ")</f>
        <v xml:space="preserve"> </v>
      </c>
      <c r="BK28" s="137" t="str">
        <f>IF(AND(CA!AM28&lt;MIN(CA!AN28:AP28),(Cash!AG28&lt;Cash!AH28),(Cash!AN28&gt;Cash!AO28)),"NR4"," ")</f>
        <v xml:space="preserve"> </v>
      </c>
      <c r="BL28" s="144" t="str">
        <f>IF(AND(CA!AM28&lt;MIN(CA!AN28:AS28),(Cash!AG28&lt;Cash!AH28),(Cash!AN28&gt;Cash!AO28)),"NR7"," ")</f>
        <v xml:space="preserve"> </v>
      </c>
      <c r="BM28" s="137">
        <f>Cash!AG28</f>
        <v>9600</v>
      </c>
      <c r="BN28" s="137">
        <f>Cash!AN28</f>
        <v>9230</v>
      </c>
      <c r="BP28" s="137">
        <f>MAX(Cash!AG28:AJ28)</f>
        <v>9600</v>
      </c>
      <c r="BQ28" s="137">
        <f>MIN(Cash!AN28:AQ28)</f>
        <v>9072.0499999999993</v>
      </c>
      <c r="BS28" s="144">
        <f>MAX(Cash!AG28:AM28)</f>
        <v>9850</v>
      </c>
      <c r="BT28" s="144">
        <f>MIN(Cash!AN28:AT28)</f>
        <v>9030</v>
      </c>
      <c r="BV28" s="137">
        <f>Cash!AN28-2*(Cash!AG28-'Final Master FO'!BY28)</f>
        <v>8930.2000000000007</v>
      </c>
      <c r="BW28" s="137">
        <f>BY28-(Cash!AG28-Cash!AN28)</f>
        <v>9080.1</v>
      </c>
      <c r="BX28" s="137">
        <f>(2*BY28)-Cash!AG28</f>
        <v>9300.2000000000007</v>
      </c>
      <c r="BY28" s="137">
        <f>(Cash!AG28+Cash!AN28+Cash!B28)/3</f>
        <v>9450.1</v>
      </c>
      <c r="BZ28" s="137">
        <f>(2*BY28)-Cash!AN28</f>
        <v>9670.2000000000007</v>
      </c>
      <c r="CA28" s="137">
        <f>BY28+(Cash!AG28-Cash!AN28)</f>
        <v>9820.1</v>
      </c>
      <c r="CB28" s="137">
        <f>Cash!AG28+2*('Final Master FO'!BY28-Cash!AN28)</f>
        <v>10040.200000000001</v>
      </c>
      <c r="CD28" s="137">
        <f>CG28-(1*(Cash!AG28-Cash!AN28))</f>
        <v>9080.1</v>
      </c>
      <c r="CE28" s="137">
        <f>CG28-(0.618*(Cash!AG28-Cash!AN28))</f>
        <v>9221.44</v>
      </c>
      <c r="CF28" s="137">
        <f>CG28-(0.382*(Cash!AG28-Cash!AN28))</f>
        <v>9308.76</v>
      </c>
      <c r="CG28" s="137">
        <f>(Cash!AG28+Cash!AN28+Cash!B28)/3</f>
        <v>9450.1</v>
      </c>
      <c r="CH28" s="137">
        <f>CG28+(0.382*(Cash!AG28-Cash!AN28))</f>
        <v>9591.44</v>
      </c>
      <c r="CI28" s="137">
        <f>CG28+(0.618*(Cash!AG28-Cash!AN28))</f>
        <v>9678.76</v>
      </c>
      <c r="CJ28" s="137">
        <f>CG28+(1*(Cash!AG28-Cash!AN28))</f>
        <v>9820.1</v>
      </c>
      <c r="CL28" s="137" t="str">
        <f t="shared" si="1"/>
        <v xml:space="preserve">BOSCHLTD  </v>
      </c>
      <c r="CM28" s="137">
        <f>'All Data FO'!B28</f>
        <v>9507.35</v>
      </c>
      <c r="CN28" s="139">
        <f>'All Data FO'!K28</f>
        <v>2.2356160848222166</v>
      </c>
      <c r="CO28" s="139">
        <f>'Master FO'!U28</f>
        <v>-4.7327394209354123</v>
      </c>
      <c r="CP28" s="137">
        <f>'Master FO'!M28</f>
        <v>-6800</v>
      </c>
      <c r="CR28" s="137" t="str">
        <f>IF(AND('All Data FO'!AG28&gt;'All Data FO'!AH28,'All Data FO'!B28&gt;'All Data FO'!C28),"LONG BUILDUP",IF(AND('All Data FO'!AG28&gt;'All Data FO'!AH28,'All Data FO'!B28&lt;'All Data FO'!C28),"SHORT BUILDUP",IF(AND('All Data FO'!AG28&lt;'All Data FO'!AH28,'All Data FO'!B28&gt;'All Data FO'!C28),"SHORT COVERING",IF(AND('All Data FO'!AG28&lt;'All Data FO'!AH28,'All Data FO'!B28&lt;'All Data FO'!C28),"LONG UNWINDING"," "))))</f>
        <v>SHORT COVERING</v>
      </c>
      <c r="CW28" s="137" t="str">
        <f>'FOD (ALL)'!M28</f>
        <v>BIOCON</v>
      </c>
      <c r="CX28" s="137">
        <f>'All Data FO'!B27</f>
        <v>350</v>
      </c>
      <c r="CY28" s="139">
        <f>'All Data FO'!K27</f>
        <v>-1.1997177134791814</v>
      </c>
      <c r="CZ28" s="139">
        <f>'All Data FO'!EJ28</f>
        <v>4.9647431285076991</v>
      </c>
      <c r="DA28" s="137">
        <f>'All Data FO'!EQ28</f>
        <v>793500</v>
      </c>
      <c r="DC28" s="137" t="str">
        <f t="shared" si="2"/>
        <v>SHORT BUILDUP</v>
      </c>
    </row>
    <row r="29" spans="1:107" x14ac:dyDescent="0.3">
      <c r="A29" s="137" t="str">
        <f>FOD!B29</f>
        <v xml:space="preserve">BPCL      </v>
      </c>
      <c r="B29" s="137" t="str">
        <f>'All Data FO'!G29</f>
        <v>Y</v>
      </c>
      <c r="C29" s="137" t="str">
        <f>'All Data FO'!H29</f>
        <v>Y</v>
      </c>
      <c r="D29" s="137" t="str">
        <f>'All Data FO'!I29</f>
        <v>Y</v>
      </c>
      <c r="E29" s="137" t="str">
        <f>'All Data FO'!J29</f>
        <v>N</v>
      </c>
      <c r="G29" s="137" t="str">
        <f>'All Data FO'!AL29</f>
        <v>N</v>
      </c>
      <c r="H29" s="137" t="str">
        <f>'All Data FO'!AM29</f>
        <v>N</v>
      </c>
      <c r="I29" s="137" t="str">
        <f>'All Data FO'!AN29</f>
        <v>N</v>
      </c>
      <c r="J29" s="137" t="str">
        <f>'All Data FO'!AO29</f>
        <v>Y</v>
      </c>
      <c r="L29" s="137" t="str">
        <f>'All Data FO'!BR29</f>
        <v>Y</v>
      </c>
      <c r="M29" s="137" t="str">
        <f>'All Data FO'!BS29</f>
        <v>N</v>
      </c>
      <c r="N29" s="137" t="str">
        <f>'All Data FO'!BT29</f>
        <v>Y</v>
      </c>
      <c r="O29" s="137" t="str">
        <f>'All Data FO'!BU29</f>
        <v>N</v>
      </c>
      <c r="Q29" s="137" t="str">
        <f>'All Data FO'!BB29</f>
        <v>Y</v>
      </c>
      <c r="R29" s="137" t="str">
        <f>'All Data FO'!BC29</f>
        <v>N</v>
      </c>
      <c r="S29" s="137" t="str">
        <f>'All Data FO'!BD29</f>
        <v>Y</v>
      </c>
      <c r="T29" s="137" t="str">
        <f>'All Data FO'!BE29</f>
        <v>N</v>
      </c>
      <c r="V29" s="137" t="str">
        <f>'All Data FO'!CH29</f>
        <v>Y</v>
      </c>
      <c r="W29" s="137" t="str">
        <f>'All Data FO'!CI29</f>
        <v>N</v>
      </c>
      <c r="X29" s="137" t="str">
        <f>'All Data FO'!CJ29</f>
        <v>Y</v>
      </c>
      <c r="Y29" s="137" t="str">
        <f>'All Data FO'!CK29</f>
        <v>N</v>
      </c>
      <c r="AA29" s="137" t="str">
        <f>'D Master'!AM29</f>
        <v>Y</v>
      </c>
      <c r="AB29" s="137" t="str">
        <f>'D Master'!AN29</f>
        <v>N</v>
      </c>
      <c r="AC29" s="137" t="str">
        <f>'D Master'!AO29</f>
        <v>N</v>
      </c>
      <c r="AD29" s="137" t="str">
        <f>'D Master'!AP29</f>
        <v>N</v>
      </c>
      <c r="AF29" s="138">
        <f>CA!AK29</f>
        <v>3.9374999999999951</v>
      </c>
      <c r="AG29" s="145">
        <f>'Master FO'!BV29</f>
        <v>45.925607396258869</v>
      </c>
      <c r="AH29" s="145">
        <f>'Master FO'!BZ29</f>
        <v>57.629480529534725</v>
      </c>
      <c r="AI29" s="137">
        <f>Cash!B29</f>
        <v>315.2</v>
      </c>
      <c r="AJ29" s="137">
        <f>'All Data FO'!B29</f>
        <v>313.89999999999998</v>
      </c>
      <c r="AK29" s="137">
        <f>'All Data FO'!W29</f>
        <v>322.7</v>
      </c>
      <c r="AL29" s="137">
        <f>'All Data FO'!AB29</f>
        <v>307.5</v>
      </c>
      <c r="AN29" s="137">
        <f t="shared" si="0"/>
        <v>-1.3000000000000114</v>
      </c>
      <c r="AO29" s="137">
        <f>('All Data FO'!W29+'All Data FO'!AB29+'All Data FO'!B29)/3</f>
        <v>314.7</v>
      </c>
      <c r="AQ29" s="137" t="str">
        <f>IF('All Data FO'!BM29&gt;MAX('All Data FO'!BN29:'All Data FO'!BQ29),"Yes","")</f>
        <v>Yes</v>
      </c>
      <c r="AR29" s="137" t="str">
        <f>IF('All Data FO'!AG29&gt;MAX('All Data FO'!AH29:'All Data FO'!AK29),"Yes","")</f>
        <v/>
      </c>
      <c r="AT29" s="137" t="str">
        <f>IF('All Data FO'!BM29&gt;(AVERAGE('All Data FO'!BN29:'All Data FO'!BQ29)*2),"Yes","")</f>
        <v/>
      </c>
      <c r="AU29" s="137" t="str">
        <f>IF('All Data FO'!AG29&gt;(AVERAGE('All Data FO'!AH29:'All Data FO'!AK29)*2),"Yes","")</f>
        <v/>
      </c>
      <c r="AW29" s="137" t="str">
        <f>IF('All Data FO'!B29&gt;MAX('All Data FO'!C29:'All Data FO'!F29),"Yes","")</f>
        <v>Yes</v>
      </c>
      <c r="AX29" s="137" t="str">
        <f>IF('All Data FO'!B29&lt;MIN('All Data FO'!C29:'All Data FO'!F29),"Yes","")</f>
        <v/>
      </c>
      <c r="AZ29" s="144" t="str">
        <f>IF('All Data FO'!B29&gt;MAX('All Data FO'!X29:'All Data FO'!AA29),"Yes","")</f>
        <v/>
      </c>
      <c r="BA29" s="144" t="str">
        <f>IF('All Data FO'!B29&lt;MIN('All Data FO'!AC29:'All Data FO'!AF29),"Yes","")</f>
        <v/>
      </c>
      <c r="BB29" s="137" t="str">
        <f>IF(AND(Cash!C29&gt;Cash!AA29,Cash!B29&lt;(Cash!AA29+Cash!C29)/2,Cash!Z29&gt;Cash!C29,Cash!B29&gt;Cash!AA29),"Dark Cloud",IF(AND(Cash!C29&lt;Cash!AA29,Cash!B29&gt;(Cash!AA29+Cash!C29)/2,Cash!Z29&lt;Cash!C29,Cash!B29&lt;Cash!AA29),"Bullish Piercing",IF(AND(Cash!C29&lt;Cash!AA29,Cash!Z29&lt;Cash!C29,Cash!B29&gt;Cash!AA29),"Bullish Engulfing",IF(AND(Cash!C29&gt;Cash!AA29,Cash!Z29&gt;Cash!C29,Cash!B29&lt;Cash!AA29),"Bearish Engulfing",IF(AND(Cash!C29&gt;Cash!AA29,Cash!B29&lt;Cash!Z29,Cash!AG29&lt;Cash!C29,Cash!AN29&gt;Cash!AA29),"Bearish Harami",IF(AND(Cash!C29&lt;Cash!AA29,Cash!B29&gt;Cash!Z29,Cash!AG29&lt;Cash!AA29,Cash!AN29&gt;Cash!C29),"Bullish Harami"," "))))))</f>
        <v xml:space="preserve"> </v>
      </c>
      <c r="BC29" s="137" t="str">
        <f>IF(AND(Cash!D29&lt;Cash!AB29,Cash!AO29&lt;Cash!AP29,Cash!AO29&lt;Cash!AN29,Cash!B29&gt;Cash!AH29,Cash!B29&gt;Cash!AI29),"Bullish Reversal",IF(AND(Cash!D29&gt;Cash!AB29,Cash!AH29&gt;Cash!AI29,Cash!AH29&gt;Cash!AG29,Cash!B29&lt;Cash!AO29,Cash!CA29&lt;Cash!AP29),"Bearish Reversal"," "))</f>
        <v xml:space="preserve"> </v>
      </c>
      <c r="BE29" s="144" t="str">
        <f>IF(AND(Cash!D29&gt;Cash!X29,Cash!AC29&gt;Cash!T29,Cash!S29&gt;Cash!W29,Cash!AB29&gt;Cash!C29),"Bearish Squeeze"," ")</f>
        <v xml:space="preserve"> </v>
      </c>
      <c r="BF29" s="144" t="str">
        <f>IF(AND(Cash!T29&gt;Cash!X29,Cash!AC29&gt;Cash!D29,Cash!C29&gt;Cash!W29,Cash!AB29&gt;Cash!S29),"Bullish Squeeze"," ")</f>
        <v xml:space="preserve"> </v>
      </c>
      <c r="BG29" s="137" t="str">
        <f>IF(AND(Cash!AI29&lt;Cash!AH29,Cash!AP29&gt;Cash!AO29,Cash!AG29&lt;Cash!AH29,Cash!AN29&gt;Cash!AO29),"IN OUT IN"," ")</f>
        <v xml:space="preserve"> </v>
      </c>
      <c r="BH29" s="137" t="str">
        <f>IF(AND(Cash!AG29&lt;Cash!AH29,Cash!AN29&gt;Cash!AO29),"Inside Bar"," ")</f>
        <v xml:space="preserve"> </v>
      </c>
      <c r="BI29" s="137" t="str">
        <f>IF(AND(Cash!AI29&gt;Cash!AH29,Cash!AP29&lt;Cash!AO29,Cash!AH29&gt;Cash!AG29,Cash!AO29&lt;Cash!AN29),"Double INSIDE Bar"," ")</f>
        <v xml:space="preserve"> </v>
      </c>
      <c r="BK29" s="137" t="str">
        <f>IF(AND(CA!AM29&lt;MIN(CA!AN29:AP29),(Cash!AG29&lt;Cash!AH29),(Cash!AN29&gt;Cash!AO29)),"NR4"," ")</f>
        <v xml:space="preserve"> </v>
      </c>
      <c r="BL29" s="144" t="str">
        <f>IF(AND(CA!AM29&lt;MIN(CA!AN29:AS29),(Cash!AG29&lt;Cash!AH29),(Cash!AN29&gt;Cash!AO29)),"NR7"," ")</f>
        <v xml:space="preserve"> </v>
      </c>
      <c r="BM29" s="137">
        <f>Cash!AG29</f>
        <v>324</v>
      </c>
      <c r="BN29" s="137">
        <f>Cash!AN29</f>
        <v>307.25</v>
      </c>
      <c r="BP29" s="137">
        <f>MAX(Cash!AG29:AJ29)</f>
        <v>324</v>
      </c>
      <c r="BQ29" s="137">
        <f>MIN(Cash!AN29:AQ29)</f>
        <v>291.8</v>
      </c>
      <c r="BS29" s="144">
        <f>MAX(Cash!AG29:AM29)</f>
        <v>324.35000000000002</v>
      </c>
      <c r="BT29" s="144">
        <f>MIN(Cash!AN29:AT29)</f>
        <v>291.8</v>
      </c>
      <c r="BV29" s="137">
        <f>Cash!AN29-2*(Cash!AG29-'Final Master FO'!BY29)</f>
        <v>290.2166666666667</v>
      </c>
      <c r="BW29" s="137">
        <f>BY29-(Cash!AG29-Cash!AN29)</f>
        <v>298.73333333333335</v>
      </c>
      <c r="BX29" s="137">
        <f>(2*BY29)-Cash!AG29</f>
        <v>306.9666666666667</v>
      </c>
      <c r="BY29" s="137">
        <f>(Cash!AG29+Cash!AN29+Cash!B29)/3</f>
        <v>315.48333333333335</v>
      </c>
      <c r="BZ29" s="137">
        <f>(2*BY29)-Cash!AN29</f>
        <v>323.7166666666667</v>
      </c>
      <c r="CA29" s="137">
        <f>BY29+(Cash!AG29-Cash!AN29)</f>
        <v>332.23333333333335</v>
      </c>
      <c r="CB29" s="137">
        <f>Cash!AG29+2*('Final Master FO'!BY29-Cash!AN29)</f>
        <v>340.4666666666667</v>
      </c>
      <c r="CD29" s="137">
        <f>CG29-(1*(Cash!AG29-Cash!AN29))</f>
        <v>298.73333333333335</v>
      </c>
      <c r="CE29" s="137">
        <f>CG29-(0.618*(Cash!AG29-Cash!AN29))</f>
        <v>305.13183333333336</v>
      </c>
      <c r="CF29" s="137">
        <f>CG29-(0.382*(Cash!AG29-Cash!AN29))</f>
        <v>309.08483333333334</v>
      </c>
      <c r="CG29" s="137">
        <f>(Cash!AG29+Cash!AN29+Cash!B29)/3</f>
        <v>315.48333333333335</v>
      </c>
      <c r="CH29" s="137">
        <f>CG29+(0.382*(Cash!AG29-Cash!AN29))</f>
        <v>321.88183333333336</v>
      </c>
      <c r="CI29" s="137">
        <f>CG29+(0.618*(Cash!AG29-Cash!AN29))</f>
        <v>325.83483333333334</v>
      </c>
      <c r="CJ29" s="137">
        <f>CG29+(1*(Cash!AG29-Cash!AN29))</f>
        <v>332.23333333333335</v>
      </c>
      <c r="CL29" s="137" t="str">
        <f t="shared" si="1"/>
        <v xml:space="preserve">BPCL      </v>
      </c>
      <c r="CM29" s="137">
        <f>'All Data FO'!B29</f>
        <v>313.89999999999998</v>
      </c>
      <c r="CN29" s="139">
        <f>'All Data FO'!K29</f>
        <v>0.56062790325164191</v>
      </c>
      <c r="CO29" s="139">
        <f>'Master FO'!U29</f>
        <v>-4.9433304272013947</v>
      </c>
      <c r="CP29" s="137">
        <f>'Master FO'!M29</f>
        <v>-1020600</v>
      </c>
      <c r="CR29" s="137" t="str">
        <f>IF(AND('All Data FO'!AG29&gt;'All Data FO'!AH29,'All Data FO'!B29&gt;'All Data FO'!C29),"LONG BUILDUP",IF(AND('All Data FO'!AG29&gt;'All Data FO'!AH29,'All Data FO'!B29&lt;'All Data FO'!C29),"SHORT BUILDUP",IF(AND('All Data FO'!AG29&lt;'All Data FO'!AH29,'All Data FO'!B29&gt;'All Data FO'!C29),"SHORT COVERING",IF(AND('All Data FO'!AG29&lt;'All Data FO'!AH29,'All Data FO'!B29&lt;'All Data FO'!C29),"LONG UNWINDING"," "))))</f>
        <v>SHORT COVERING</v>
      </c>
      <c r="CW29" s="137" t="str">
        <f>'FOD (ALL)'!M29</f>
        <v>BOSCHLTD</v>
      </c>
      <c r="CX29" s="137">
        <f>'All Data FO'!B28</f>
        <v>9507.35</v>
      </c>
      <c r="CY29" s="139">
        <f>'All Data FO'!K28</f>
        <v>2.2356160848222166</v>
      </c>
      <c r="CZ29" s="139">
        <f>'All Data FO'!EJ29</f>
        <v>4.3419994639506836</v>
      </c>
      <c r="DA29" s="137">
        <f>'All Data FO'!EQ29</f>
        <v>6480</v>
      </c>
      <c r="DC29" s="137" t="str">
        <f t="shared" si="2"/>
        <v>LONG BUILDUP</v>
      </c>
    </row>
    <row r="30" spans="1:107" x14ac:dyDescent="0.3">
      <c r="A30" s="137" t="str">
        <f>FOD!B30</f>
        <v xml:space="preserve">BRITANNIA </v>
      </c>
      <c r="B30" s="137" t="str">
        <f>'All Data FO'!G30</f>
        <v>Y</v>
      </c>
      <c r="C30" s="137" t="str">
        <f>'All Data FO'!H30</f>
        <v>N</v>
      </c>
      <c r="D30" s="137" t="str">
        <f>'All Data FO'!I30</f>
        <v>Y</v>
      </c>
      <c r="E30" s="137" t="str">
        <f>'All Data FO'!J30</f>
        <v>Y</v>
      </c>
      <c r="G30" s="137" t="str">
        <f>'All Data FO'!AL30</f>
        <v>N</v>
      </c>
      <c r="H30" s="137" t="str">
        <f>'All Data FO'!AM30</f>
        <v>Y</v>
      </c>
      <c r="I30" s="137" t="str">
        <f>'All Data FO'!AN30</f>
        <v>Y</v>
      </c>
      <c r="J30" s="137" t="str">
        <f>'All Data FO'!AO30</f>
        <v>Y</v>
      </c>
      <c r="L30" s="137" t="str">
        <f>'All Data FO'!BR30</f>
        <v>Y</v>
      </c>
      <c r="M30" s="137" t="str">
        <f>'All Data FO'!BS30</f>
        <v>Y</v>
      </c>
      <c r="N30" s="137" t="str">
        <f>'All Data FO'!BT30</f>
        <v>N</v>
      </c>
      <c r="O30" s="137" t="str">
        <f>'All Data FO'!BU30</f>
        <v>Y</v>
      </c>
      <c r="Q30" s="137" t="str">
        <f>'All Data FO'!BB30</f>
        <v>Y</v>
      </c>
      <c r="R30" s="137" t="str">
        <f>'All Data FO'!BC30</f>
        <v>Y</v>
      </c>
      <c r="S30" s="137" t="str">
        <f>'All Data FO'!BD30</f>
        <v>N</v>
      </c>
      <c r="T30" s="137" t="str">
        <f>'All Data FO'!BE30</f>
        <v>Y</v>
      </c>
      <c r="V30" s="137" t="str">
        <f>'All Data FO'!CH30</f>
        <v>Y</v>
      </c>
      <c r="W30" s="137" t="str">
        <f>'All Data FO'!CI30</f>
        <v>Y</v>
      </c>
      <c r="X30" s="137" t="str">
        <f>'All Data FO'!CJ30</f>
        <v>N</v>
      </c>
      <c r="Y30" s="137" t="str">
        <f>'All Data FO'!CK30</f>
        <v>Y</v>
      </c>
      <c r="AA30" s="137" t="str">
        <f>'D Master'!AM30</f>
        <v>N</v>
      </c>
      <c r="AB30" s="137" t="str">
        <f>'D Master'!AN30</f>
        <v>Y</v>
      </c>
      <c r="AC30" s="137" t="str">
        <f>'D Master'!AO30</f>
        <v>Y</v>
      </c>
      <c r="AD30" s="137" t="str">
        <f>'D Master'!AP30</f>
        <v>Y</v>
      </c>
      <c r="AF30" s="138">
        <f>CA!AK30</f>
        <v>2.9974999999999952</v>
      </c>
      <c r="AG30" s="145">
        <f>'Master FO'!BV30</f>
        <v>8.5337542947348872</v>
      </c>
      <c r="AH30" s="145">
        <f>'Master FO'!BZ30</f>
        <v>14.007023019898558</v>
      </c>
      <c r="AI30" s="137">
        <f>Cash!B30</f>
        <v>3167.1</v>
      </c>
      <c r="AJ30" s="137">
        <f>'All Data FO'!B30</f>
        <v>3155.1</v>
      </c>
      <c r="AK30" s="137">
        <f>'All Data FO'!W30</f>
        <v>3168.85</v>
      </c>
      <c r="AL30" s="137">
        <f>'All Data FO'!AB30</f>
        <v>3071.1</v>
      </c>
      <c r="AN30" s="137">
        <f t="shared" si="0"/>
        <v>-12</v>
      </c>
      <c r="AO30" s="137">
        <f>('All Data FO'!W30+'All Data FO'!AB30+'All Data FO'!B30)/3</f>
        <v>3131.6833333333329</v>
      </c>
      <c r="AQ30" s="137" t="str">
        <f>IF('All Data FO'!BM30&gt;MAX('All Data FO'!BN30:'All Data FO'!BQ30),"Yes","")</f>
        <v/>
      </c>
      <c r="AR30" s="137" t="str">
        <f>IF('All Data FO'!AG30&gt;MAX('All Data FO'!AH30:'All Data FO'!AK30),"Yes","")</f>
        <v/>
      </c>
      <c r="AT30" s="137" t="str">
        <f>IF('All Data FO'!BM30&gt;(AVERAGE('All Data FO'!BN30:'All Data FO'!BQ30)*2),"Yes","")</f>
        <v/>
      </c>
      <c r="AU30" s="137" t="str">
        <f>IF('All Data FO'!AG30&gt;(AVERAGE('All Data FO'!AH30:'All Data FO'!AK30)*2),"Yes","")</f>
        <v/>
      </c>
      <c r="AW30" s="137" t="str">
        <f>IF('All Data FO'!B30&gt;MAX('All Data FO'!C30:'All Data FO'!F30),"Yes","")</f>
        <v>Yes</v>
      </c>
      <c r="AX30" s="137" t="str">
        <f>IF('All Data FO'!B30&lt;MIN('All Data FO'!C30:'All Data FO'!F30),"Yes","")</f>
        <v/>
      </c>
      <c r="AZ30" s="144" t="str">
        <f>IF('All Data FO'!B30&gt;MAX('All Data FO'!X30:'All Data FO'!AA30),"Yes","")</f>
        <v/>
      </c>
      <c r="BA30" s="144" t="str">
        <f>IF('All Data FO'!B30&lt;MIN('All Data FO'!AC30:'All Data FO'!AF30),"Yes","")</f>
        <v/>
      </c>
      <c r="BB30" s="137" t="str">
        <f>IF(AND(Cash!C30&gt;Cash!AA30,Cash!B30&lt;(Cash!AA30+Cash!C30)/2,Cash!Z30&gt;Cash!C30,Cash!B30&gt;Cash!AA30),"Dark Cloud",IF(AND(Cash!C30&lt;Cash!AA30,Cash!B30&gt;(Cash!AA30+Cash!C30)/2,Cash!Z30&lt;Cash!C30,Cash!B30&lt;Cash!AA30),"Bullish Piercing",IF(AND(Cash!C30&lt;Cash!AA30,Cash!Z30&lt;Cash!C30,Cash!B30&gt;Cash!AA30),"Bullish Engulfing",IF(AND(Cash!C30&gt;Cash!AA30,Cash!Z30&gt;Cash!C30,Cash!B30&lt;Cash!AA30),"Bearish Engulfing",IF(AND(Cash!C30&gt;Cash!AA30,Cash!B30&lt;Cash!Z30,Cash!AG30&lt;Cash!C30,Cash!AN30&gt;Cash!AA30),"Bearish Harami",IF(AND(Cash!C30&lt;Cash!AA30,Cash!B30&gt;Cash!Z30,Cash!AG30&lt;Cash!AA30,Cash!AN30&gt;Cash!C30),"Bullish Harami"," "))))))</f>
        <v>Bullish Engulfing</v>
      </c>
      <c r="BC30" s="137" t="str">
        <f>IF(AND(Cash!D30&lt;Cash!AB30,Cash!AO30&lt;Cash!AP30,Cash!AO30&lt;Cash!AN30,Cash!B30&gt;Cash!AH30,Cash!B30&gt;Cash!AI30),"Bullish Reversal",IF(AND(Cash!D30&gt;Cash!AB30,Cash!AH30&gt;Cash!AI30,Cash!AH30&gt;Cash!AG30,Cash!B30&lt;Cash!AO30,Cash!CA30&lt;Cash!AP30),"Bearish Reversal"," "))</f>
        <v xml:space="preserve"> </v>
      </c>
      <c r="BE30" s="144" t="str">
        <f>IF(AND(Cash!D30&gt;Cash!X30,Cash!AC30&gt;Cash!T30,Cash!S30&gt;Cash!W30,Cash!AB30&gt;Cash!C30),"Bearish Squeeze"," ")</f>
        <v xml:space="preserve"> </v>
      </c>
      <c r="BF30" s="144" t="str">
        <f>IF(AND(Cash!T30&gt;Cash!X30,Cash!AC30&gt;Cash!D30,Cash!C30&gt;Cash!W30,Cash!AB30&gt;Cash!S30),"Bullish Squeeze"," ")</f>
        <v xml:space="preserve"> </v>
      </c>
      <c r="BG30" s="137" t="str">
        <f>IF(AND(Cash!AI30&lt;Cash!AH30,Cash!AP30&gt;Cash!AO30,Cash!AG30&lt;Cash!AH30,Cash!AN30&gt;Cash!AO30),"IN OUT IN"," ")</f>
        <v xml:space="preserve"> </v>
      </c>
      <c r="BH30" s="137" t="str">
        <f>IF(AND(Cash!AG30&lt;Cash!AH30,Cash!AN30&gt;Cash!AO30),"Inside Bar"," ")</f>
        <v xml:space="preserve"> </v>
      </c>
      <c r="BI30" s="137" t="str">
        <f>IF(AND(Cash!AI30&gt;Cash!AH30,Cash!AP30&lt;Cash!AO30,Cash!AH30&gt;Cash!AG30,Cash!AO30&lt;Cash!AN30),"Double INSIDE Bar"," ")</f>
        <v xml:space="preserve"> </v>
      </c>
      <c r="BK30" s="137" t="str">
        <f>IF(AND(CA!AM30&lt;MIN(CA!AN30:AP30),(Cash!AG30&lt;Cash!AH30),(Cash!AN30&gt;Cash!AO30)),"NR4"," ")</f>
        <v xml:space="preserve"> </v>
      </c>
      <c r="BL30" s="144" t="str">
        <f>IF(AND(CA!AM30&lt;MIN(CA!AN30:AS30),(Cash!AG30&lt;Cash!AH30),(Cash!AN30&gt;Cash!AO30)),"NR7"," ")</f>
        <v xml:space="preserve"> </v>
      </c>
      <c r="BM30" s="137">
        <f>Cash!AG30</f>
        <v>3184.2</v>
      </c>
      <c r="BN30" s="137">
        <f>Cash!AN30</f>
        <v>3080</v>
      </c>
      <c r="BP30" s="137">
        <f>MAX(Cash!AG30:AJ30)</f>
        <v>3184.2</v>
      </c>
      <c r="BQ30" s="137">
        <f>MIN(Cash!AN30:AQ30)</f>
        <v>3080</v>
      </c>
      <c r="BS30" s="144">
        <f>MAX(Cash!AG30:AM30)</f>
        <v>3196</v>
      </c>
      <c r="BT30" s="144">
        <f>MIN(Cash!AN30:AT30)</f>
        <v>3031.7</v>
      </c>
      <c r="BV30" s="137">
        <f>Cash!AN30-2*(Cash!AG30-'Final Master FO'!BY30)</f>
        <v>2999.1333333333332</v>
      </c>
      <c r="BW30" s="137">
        <f>BY30-(Cash!AG30-Cash!AN30)</f>
        <v>3039.5666666666666</v>
      </c>
      <c r="BX30" s="137">
        <f>(2*BY30)-Cash!AG30</f>
        <v>3103.333333333333</v>
      </c>
      <c r="BY30" s="137">
        <f>(Cash!AG30+Cash!AN30+Cash!B30)/3</f>
        <v>3143.7666666666664</v>
      </c>
      <c r="BZ30" s="137">
        <f>(2*BY30)-Cash!AN30</f>
        <v>3207.5333333333328</v>
      </c>
      <c r="CA30" s="137">
        <f>BY30+(Cash!AG30-Cash!AN30)</f>
        <v>3247.9666666666662</v>
      </c>
      <c r="CB30" s="137">
        <f>Cash!AG30+2*('Final Master FO'!BY30-Cash!AN30)</f>
        <v>3311.7333333333327</v>
      </c>
      <c r="CD30" s="137">
        <f>CG30-(1*(Cash!AG30-Cash!AN30))</f>
        <v>3039.5666666666666</v>
      </c>
      <c r="CE30" s="137">
        <f>CG30-(0.618*(Cash!AG30-Cash!AN30))</f>
        <v>3079.3710666666666</v>
      </c>
      <c r="CF30" s="137">
        <f>CG30-(0.382*(Cash!AG30-Cash!AN30))</f>
        <v>3103.9622666666664</v>
      </c>
      <c r="CG30" s="137">
        <f>(Cash!AG30+Cash!AN30+Cash!B30)/3</f>
        <v>3143.7666666666664</v>
      </c>
      <c r="CH30" s="137">
        <f>CG30+(0.382*(Cash!AG30-Cash!AN30))</f>
        <v>3183.5710666666664</v>
      </c>
      <c r="CI30" s="137">
        <f>CG30+(0.618*(Cash!AG30-Cash!AN30))</f>
        <v>3208.1622666666663</v>
      </c>
      <c r="CJ30" s="137">
        <f>CG30+(1*(Cash!AG30-Cash!AN30))</f>
        <v>3247.9666666666662</v>
      </c>
      <c r="CL30" s="137" t="str">
        <f t="shared" si="1"/>
        <v xml:space="preserve">BRITANNIA </v>
      </c>
      <c r="CM30" s="137">
        <f>'All Data FO'!B30</f>
        <v>3155.1</v>
      </c>
      <c r="CN30" s="139">
        <f>'All Data FO'!K30</f>
        <v>1.6937680295240922</v>
      </c>
      <c r="CO30" s="139">
        <f>'Master FO'!U30</f>
        <v>-6.5075600355766383</v>
      </c>
      <c r="CP30" s="137">
        <f>'Master FO'!M30</f>
        <v>-87800</v>
      </c>
      <c r="CR30" s="137" t="str">
        <f>IF(AND('All Data FO'!AG30&gt;'All Data FO'!AH30,'All Data FO'!B30&gt;'All Data FO'!C30),"LONG BUILDUP",IF(AND('All Data FO'!AG30&gt;'All Data FO'!AH30,'All Data FO'!B30&lt;'All Data FO'!C30),"SHORT BUILDUP",IF(AND('All Data FO'!AG30&lt;'All Data FO'!AH30,'All Data FO'!B30&gt;'All Data FO'!C30),"SHORT COVERING",IF(AND('All Data FO'!AG30&lt;'All Data FO'!AH30,'All Data FO'!B30&lt;'All Data FO'!C30),"LONG UNWINDING"," "))))</f>
        <v>SHORT COVERING</v>
      </c>
      <c r="CW30" s="137" t="str">
        <f>'FOD (ALL)'!M30</f>
        <v>BPCL</v>
      </c>
      <c r="CX30" s="137">
        <f>'All Data FO'!B29</f>
        <v>313.89999999999998</v>
      </c>
      <c r="CY30" s="139">
        <f>'All Data FO'!K29</f>
        <v>0.56062790325164191</v>
      </c>
      <c r="CZ30" s="139">
        <f>'All Data FO'!EJ30</f>
        <v>-0.88123534643059254</v>
      </c>
      <c r="DA30" s="137">
        <f>'All Data FO'!EQ30</f>
        <v>-196200</v>
      </c>
      <c r="DC30" s="137" t="str">
        <f t="shared" si="2"/>
        <v>SHORT COVERING</v>
      </c>
    </row>
    <row r="31" spans="1:107" x14ac:dyDescent="0.3">
      <c r="A31" s="137" t="str">
        <f>FOD!B31</f>
        <v xml:space="preserve">CADILAHC  </v>
      </c>
      <c r="B31" s="137" t="str">
        <f>'All Data FO'!G31</f>
        <v>Y</v>
      </c>
      <c r="C31" s="137" t="str">
        <f>'All Data FO'!H31</f>
        <v>Y</v>
      </c>
      <c r="D31" s="137" t="str">
        <f>'All Data FO'!I31</f>
        <v>Y</v>
      </c>
      <c r="E31" s="137" t="str">
        <f>'All Data FO'!J31</f>
        <v>Y</v>
      </c>
      <c r="G31" s="137" t="str">
        <f>'All Data FO'!AL31</f>
        <v>N</v>
      </c>
      <c r="H31" s="137" t="str">
        <f>'All Data FO'!AM31</f>
        <v>Y</v>
      </c>
      <c r="I31" s="137" t="str">
        <f>'All Data FO'!AN31</f>
        <v>Y</v>
      </c>
      <c r="J31" s="137" t="str">
        <f>'All Data FO'!AO31</f>
        <v>Y</v>
      </c>
      <c r="L31" s="137" t="str">
        <f>'All Data FO'!BR31</f>
        <v>N</v>
      </c>
      <c r="M31" s="137" t="str">
        <f>'All Data FO'!BS31</f>
        <v>Y</v>
      </c>
      <c r="N31" s="137" t="str">
        <f>'All Data FO'!BT31</f>
        <v>Y</v>
      </c>
      <c r="O31" s="137" t="str">
        <f>'All Data FO'!BU31</f>
        <v>N</v>
      </c>
      <c r="Q31" s="137" t="str">
        <f>'All Data FO'!BB31</f>
        <v>N</v>
      </c>
      <c r="R31" s="137" t="str">
        <f>'All Data FO'!BC31</f>
        <v>Y</v>
      </c>
      <c r="S31" s="137" t="str">
        <f>'All Data FO'!BD31</f>
        <v>Y</v>
      </c>
      <c r="T31" s="137" t="str">
        <f>'All Data FO'!BE31</f>
        <v>N</v>
      </c>
      <c r="V31" s="137" t="str">
        <f>'All Data FO'!CH31</f>
        <v>N</v>
      </c>
      <c r="W31" s="137" t="str">
        <f>'All Data FO'!CI31</f>
        <v>Y</v>
      </c>
      <c r="X31" s="137" t="str">
        <f>'All Data FO'!CJ31</f>
        <v>Y</v>
      </c>
      <c r="Y31" s="137" t="str">
        <f>'All Data FO'!CK31</f>
        <v>N</v>
      </c>
      <c r="AA31" s="137" t="str">
        <f>'D Master'!AM31</f>
        <v>Y</v>
      </c>
      <c r="AB31" s="137" t="str">
        <f>'D Master'!AN31</f>
        <v>N</v>
      </c>
      <c r="AC31" s="137" t="str">
        <f>'D Master'!AO31</f>
        <v>Y</v>
      </c>
      <c r="AD31" s="137" t="str">
        <f>'D Master'!AP31</f>
        <v>N</v>
      </c>
      <c r="AF31" s="138">
        <f>CA!AK31</f>
        <v>3.1025</v>
      </c>
      <c r="AG31" s="145">
        <f>'Master FO'!BV31</f>
        <v>13.821544613846537</v>
      </c>
      <c r="AH31" s="145">
        <f>'Master FO'!BZ31</f>
        <v>1.5233707364197138</v>
      </c>
      <c r="AI31" s="137">
        <f>Cash!B31</f>
        <v>346.7</v>
      </c>
      <c r="AJ31" s="137">
        <f>'All Data FO'!B31</f>
        <v>346.45</v>
      </c>
      <c r="AK31" s="137">
        <f>'All Data FO'!W31</f>
        <v>358</v>
      </c>
      <c r="AL31" s="137">
        <f>'All Data FO'!AB31</f>
        <v>343</v>
      </c>
      <c r="AN31" s="137">
        <f t="shared" si="0"/>
        <v>-0.25</v>
      </c>
      <c r="AO31" s="137">
        <f>('All Data FO'!W31+'All Data FO'!AB31+'All Data FO'!B31)/3</f>
        <v>349.15000000000003</v>
      </c>
      <c r="AQ31" s="137" t="str">
        <f>IF('All Data FO'!BM31&gt;MAX('All Data FO'!BN31:'All Data FO'!BQ31),"Yes","")</f>
        <v/>
      </c>
      <c r="AR31" s="137" t="str">
        <f>IF('All Data FO'!AG31&gt;MAX('All Data FO'!AH31:'All Data FO'!AK31),"Yes","")</f>
        <v/>
      </c>
      <c r="AT31" s="137" t="str">
        <f>IF('All Data FO'!BM31&gt;(AVERAGE('All Data FO'!BN31:'All Data FO'!BQ31)*2),"Yes","")</f>
        <v/>
      </c>
      <c r="AU31" s="137" t="str">
        <f>IF('All Data FO'!AG31&gt;(AVERAGE('All Data FO'!AH31:'All Data FO'!AK31)*2),"Yes","")</f>
        <v/>
      </c>
      <c r="AW31" s="137" t="str">
        <f>IF('All Data FO'!B31&gt;MAX('All Data FO'!C31:'All Data FO'!F31),"Yes","")</f>
        <v>Yes</v>
      </c>
      <c r="AX31" s="137" t="str">
        <f>IF('All Data FO'!B31&lt;MIN('All Data FO'!C31:'All Data FO'!F31),"Yes","")</f>
        <v/>
      </c>
      <c r="AZ31" s="144" t="str">
        <f>IF('All Data FO'!B31&gt;MAX('All Data FO'!X31:'All Data FO'!AA31),"Yes","")</f>
        <v/>
      </c>
      <c r="BA31" s="144" t="str">
        <f>IF('All Data FO'!B31&lt;MIN('All Data FO'!AC31:'All Data FO'!AF31),"Yes","")</f>
        <v/>
      </c>
      <c r="BB31" s="137" t="str">
        <f>IF(AND(Cash!C31&gt;Cash!AA31,Cash!B31&lt;(Cash!AA31+Cash!C31)/2,Cash!Z31&gt;Cash!C31,Cash!B31&gt;Cash!AA31),"Dark Cloud",IF(AND(Cash!C31&lt;Cash!AA31,Cash!B31&gt;(Cash!AA31+Cash!C31)/2,Cash!Z31&lt;Cash!C31,Cash!B31&lt;Cash!AA31),"Bullish Piercing",IF(AND(Cash!C31&lt;Cash!AA31,Cash!Z31&lt;Cash!C31,Cash!B31&gt;Cash!AA31),"Bullish Engulfing",IF(AND(Cash!C31&gt;Cash!AA31,Cash!Z31&gt;Cash!C31,Cash!B31&lt;Cash!AA31),"Bearish Engulfing",IF(AND(Cash!C31&gt;Cash!AA31,Cash!B31&lt;Cash!Z31,Cash!AG31&lt;Cash!C31,Cash!AN31&gt;Cash!AA31),"Bearish Harami",IF(AND(Cash!C31&lt;Cash!AA31,Cash!B31&gt;Cash!Z31,Cash!AG31&lt;Cash!AA31,Cash!AN31&gt;Cash!C31),"Bullish Harami"," "))))))</f>
        <v xml:space="preserve"> </v>
      </c>
      <c r="BC31" s="137" t="str">
        <f>IF(AND(Cash!D31&lt;Cash!AB31,Cash!AO31&lt;Cash!AP31,Cash!AO31&lt;Cash!AN31,Cash!B31&gt;Cash!AH31,Cash!B31&gt;Cash!AI31),"Bullish Reversal",IF(AND(Cash!D31&gt;Cash!AB31,Cash!AH31&gt;Cash!AI31,Cash!AH31&gt;Cash!AG31,Cash!B31&lt;Cash!AO31,Cash!CA31&lt;Cash!AP31),"Bearish Reversal"," "))</f>
        <v xml:space="preserve"> </v>
      </c>
      <c r="BE31" s="144" t="str">
        <f>IF(AND(Cash!D31&gt;Cash!X31,Cash!AC31&gt;Cash!T31,Cash!S31&gt;Cash!W31,Cash!AB31&gt;Cash!C31),"Bearish Squeeze"," ")</f>
        <v xml:space="preserve"> </v>
      </c>
      <c r="BF31" s="144" t="str">
        <f>IF(AND(Cash!T31&gt;Cash!X31,Cash!AC31&gt;Cash!D31,Cash!C31&gt;Cash!W31,Cash!AB31&gt;Cash!S31),"Bullish Squeeze"," ")</f>
        <v xml:space="preserve"> </v>
      </c>
      <c r="BG31" s="137" t="str">
        <f>IF(AND(Cash!AI31&lt;Cash!AH31,Cash!AP31&gt;Cash!AO31,Cash!AG31&lt;Cash!AH31,Cash!AN31&gt;Cash!AO31),"IN OUT IN"," ")</f>
        <v xml:space="preserve"> </v>
      </c>
      <c r="BH31" s="137" t="str">
        <f>IF(AND(Cash!AG31&lt;Cash!AH31,Cash!AN31&gt;Cash!AO31),"Inside Bar"," ")</f>
        <v>Inside Bar</v>
      </c>
      <c r="BI31" s="137" t="str">
        <f>IF(AND(Cash!AI31&gt;Cash!AH31,Cash!AP31&lt;Cash!AO31,Cash!AH31&gt;Cash!AG31,Cash!AO31&lt;Cash!AN31),"Double INSIDE Bar"," ")</f>
        <v xml:space="preserve"> </v>
      </c>
      <c r="BK31" s="137" t="str">
        <f>IF(AND(CA!AM31&lt;MIN(CA!AN31:AP31),(Cash!AG31&lt;Cash!AH31),(Cash!AN31&gt;Cash!AO31)),"NR4"," ")</f>
        <v>NR4</v>
      </c>
      <c r="BL31" s="144" t="str">
        <f>IF(AND(CA!AM31&lt;MIN(CA!AN31:AS31),(Cash!AG31&lt;Cash!AH31),(Cash!AN31&gt;Cash!AO31)),"NR7"," ")</f>
        <v>NR7</v>
      </c>
      <c r="BM31" s="137">
        <f>Cash!AG31</f>
        <v>350.5</v>
      </c>
      <c r="BN31" s="137">
        <f>Cash!AN31</f>
        <v>343</v>
      </c>
      <c r="BP31" s="137">
        <f>MAX(Cash!AG31:AJ31)</f>
        <v>353</v>
      </c>
      <c r="BQ31" s="137">
        <f>MIN(Cash!AN31:AQ31)</f>
        <v>321.35000000000002</v>
      </c>
      <c r="BS31" s="144">
        <f>MAX(Cash!AG31:AM31)</f>
        <v>353</v>
      </c>
      <c r="BT31" s="144">
        <f>MIN(Cash!AN31:AT31)</f>
        <v>321.35000000000002</v>
      </c>
      <c r="BV31" s="137">
        <f>Cash!AN31-2*(Cash!AG31-'Final Master FO'!BY31)</f>
        <v>335.4666666666667</v>
      </c>
      <c r="BW31" s="137">
        <f>BY31-(Cash!AG31-Cash!AN31)</f>
        <v>339.23333333333335</v>
      </c>
      <c r="BX31" s="137">
        <f>(2*BY31)-Cash!AG31</f>
        <v>342.9666666666667</v>
      </c>
      <c r="BY31" s="137">
        <f>(Cash!AG31+Cash!AN31+Cash!B31)/3</f>
        <v>346.73333333333335</v>
      </c>
      <c r="BZ31" s="137">
        <f>(2*BY31)-Cash!AN31</f>
        <v>350.4666666666667</v>
      </c>
      <c r="CA31" s="137">
        <f>BY31+(Cash!AG31-Cash!AN31)</f>
        <v>354.23333333333335</v>
      </c>
      <c r="CB31" s="137">
        <f>Cash!AG31+2*('Final Master FO'!BY31-Cash!AN31)</f>
        <v>357.9666666666667</v>
      </c>
      <c r="CD31" s="137">
        <f>CG31-(1*(Cash!AG31-Cash!AN31))</f>
        <v>339.23333333333335</v>
      </c>
      <c r="CE31" s="137">
        <f>CG31-(0.618*(Cash!AG31-Cash!AN31))</f>
        <v>342.09833333333336</v>
      </c>
      <c r="CF31" s="137">
        <f>CG31-(0.382*(Cash!AG31-Cash!AN31))</f>
        <v>343.86833333333334</v>
      </c>
      <c r="CG31" s="137">
        <f>(Cash!AG31+Cash!AN31+Cash!B31)/3</f>
        <v>346.73333333333335</v>
      </c>
      <c r="CH31" s="137">
        <f>CG31+(0.382*(Cash!AG31-Cash!AN31))</f>
        <v>349.59833333333336</v>
      </c>
      <c r="CI31" s="137">
        <f>CG31+(0.618*(Cash!AG31-Cash!AN31))</f>
        <v>351.36833333333334</v>
      </c>
      <c r="CJ31" s="137">
        <f>CG31+(1*(Cash!AG31-Cash!AN31))</f>
        <v>354.23333333333335</v>
      </c>
      <c r="CL31" s="137" t="str">
        <f t="shared" si="1"/>
        <v xml:space="preserve">CADILAHC  </v>
      </c>
      <c r="CM31" s="137">
        <f>'All Data FO'!B31</f>
        <v>346.45</v>
      </c>
      <c r="CN31" s="139">
        <f>'All Data FO'!K31</f>
        <v>0.46396984196026264</v>
      </c>
      <c r="CO31" s="139">
        <f>'Master FO'!U31</f>
        <v>-3.0255770430442919</v>
      </c>
      <c r="CP31" s="137">
        <f>'Master FO'!M31</f>
        <v>-213400</v>
      </c>
      <c r="CR31" s="137" t="str">
        <f>IF(AND('All Data FO'!AG31&gt;'All Data FO'!AH31,'All Data FO'!B31&gt;'All Data FO'!C31),"LONG BUILDUP",IF(AND('All Data FO'!AG31&gt;'All Data FO'!AH31,'All Data FO'!B31&lt;'All Data FO'!C31),"SHORT BUILDUP",IF(AND('All Data FO'!AG31&lt;'All Data FO'!AH31,'All Data FO'!B31&gt;'All Data FO'!C31),"SHORT COVERING",IF(AND('All Data FO'!AG31&lt;'All Data FO'!AH31,'All Data FO'!B31&lt;'All Data FO'!C31),"LONG UNWINDING"," "))))</f>
        <v>SHORT COVERING</v>
      </c>
      <c r="CW31" s="137" t="str">
        <f>'FOD (ALL)'!M31</f>
        <v>BRITANNIA</v>
      </c>
      <c r="CX31" s="137">
        <f>'All Data FO'!B30</f>
        <v>3155.1</v>
      </c>
      <c r="CY31" s="139">
        <f>'All Data FO'!K30</f>
        <v>1.6937680295240922</v>
      </c>
      <c r="CZ31" s="139">
        <f>'All Data FO'!EJ31</f>
        <v>1.7605633802816902</v>
      </c>
      <c r="DA31" s="137">
        <f>'All Data FO'!EQ31</f>
        <v>25000</v>
      </c>
      <c r="DC31" s="137" t="str">
        <f t="shared" si="2"/>
        <v>LONG BUILDUP</v>
      </c>
    </row>
    <row r="32" spans="1:107" x14ac:dyDescent="0.3">
      <c r="A32" s="137" t="str">
        <f>FOD!B32</f>
        <v xml:space="preserve">CANBK     </v>
      </c>
      <c r="B32" s="137" t="str">
        <f>'All Data FO'!G32</f>
        <v>N</v>
      </c>
      <c r="C32" s="137" t="str">
        <f>'All Data FO'!H32</f>
        <v>Y</v>
      </c>
      <c r="D32" s="137" t="str">
        <f>'All Data FO'!I32</f>
        <v>Y</v>
      </c>
      <c r="E32" s="137" t="str">
        <f>'All Data FO'!J32</f>
        <v>N</v>
      </c>
      <c r="G32" s="137" t="str">
        <f>'All Data FO'!AL32</f>
        <v>N</v>
      </c>
      <c r="H32" s="137" t="str">
        <f>'All Data FO'!AM32</f>
        <v>N</v>
      </c>
      <c r="I32" s="137" t="str">
        <f>'All Data FO'!AN32</f>
        <v>N</v>
      </c>
      <c r="J32" s="137" t="str">
        <f>'All Data FO'!AO32</f>
        <v>N</v>
      </c>
      <c r="L32" s="137" t="str">
        <f>'All Data FO'!BR32</f>
        <v>Y</v>
      </c>
      <c r="M32" s="137" t="str">
        <f>'All Data FO'!BS32</f>
        <v>Y</v>
      </c>
      <c r="N32" s="137" t="str">
        <f>'All Data FO'!BT32</f>
        <v>N</v>
      </c>
      <c r="O32" s="137" t="str">
        <f>'All Data FO'!BU32</f>
        <v>N</v>
      </c>
      <c r="Q32" s="137" t="str">
        <f>'All Data FO'!BB32</f>
        <v>Y</v>
      </c>
      <c r="R32" s="137" t="str">
        <f>'All Data FO'!BC32</f>
        <v>Y</v>
      </c>
      <c r="S32" s="137" t="str">
        <f>'All Data FO'!BD32</f>
        <v>N</v>
      </c>
      <c r="T32" s="137" t="str">
        <f>'All Data FO'!BE32</f>
        <v>N</v>
      </c>
      <c r="V32" s="137" t="str">
        <f>'All Data FO'!CH32</f>
        <v>Y</v>
      </c>
      <c r="W32" s="137" t="str">
        <f>'All Data FO'!CI32</f>
        <v>Y</v>
      </c>
      <c r="X32" s="137" t="str">
        <f>'All Data FO'!CJ32</f>
        <v>N</v>
      </c>
      <c r="Y32" s="137" t="str">
        <f>'All Data FO'!CK32</f>
        <v>N</v>
      </c>
      <c r="AA32" s="137" t="str">
        <f>'D Master'!AM32</f>
        <v>N</v>
      </c>
      <c r="AB32" s="137" t="str">
        <f>'D Master'!AN32</f>
        <v>N</v>
      </c>
      <c r="AC32" s="137" t="str">
        <f>'D Master'!AO32</f>
        <v>N</v>
      </c>
      <c r="AD32" s="137" t="str">
        <f>'D Master'!AP32</f>
        <v>N</v>
      </c>
      <c r="AF32" s="138">
        <f>CA!AK32</f>
        <v>4.8099999999999996</v>
      </c>
      <c r="AG32" s="145">
        <f>'Master FO'!BV32</f>
        <v>31.632719463786035</v>
      </c>
      <c r="AH32" s="145">
        <f>'Master FO'!BZ32</f>
        <v>49.807445442875469</v>
      </c>
      <c r="AI32" s="137">
        <f>Cash!B32</f>
        <v>77.25</v>
      </c>
      <c r="AJ32" s="137">
        <f>'All Data FO'!B32</f>
        <v>77.150000000000006</v>
      </c>
      <c r="AK32" s="137">
        <f>'All Data FO'!W32</f>
        <v>80.2</v>
      </c>
      <c r="AL32" s="137">
        <f>'All Data FO'!AB32</f>
        <v>76.099999999999994</v>
      </c>
      <c r="AN32" s="137">
        <f t="shared" si="0"/>
        <v>-9.9999999999994316E-2</v>
      </c>
      <c r="AO32" s="137">
        <f>('All Data FO'!W32+'All Data FO'!AB32+'All Data FO'!B32)/3</f>
        <v>77.816666666666677</v>
      </c>
      <c r="AQ32" s="137" t="str">
        <f>IF('All Data FO'!BM32&gt;MAX('All Data FO'!BN32:'All Data FO'!BQ32),"Yes","")</f>
        <v/>
      </c>
      <c r="AR32" s="137" t="str">
        <f>IF('All Data FO'!AG32&gt;MAX('All Data FO'!AH32:'All Data FO'!AK32),"Yes","")</f>
        <v/>
      </c>
      <c r="AT32" s="137" t="str">
        <f>IF('All Data FO'!BM32&gt;(AVERAGE('All Data FO'!BN32:'All Data FO'!BQ32)*2),"Yes","")</f>
        <v/>
      </c>
      <c r="AU32" s="137" t="str">
        <f>IF('All Data FO'!AG32&gt;(AVERAGE('All Data FO'!AH32:'All Data FO'!AK32)*2),"Yes","")</f>
        <v/>
      </c>
      <c r="AW32" s="137" t="str">
        <f>IF('All Data FO'!B32&gt;MAX('All Data FO'!C32:'All Data FO'!F32),"Yes","")</f>
        <v/>
      </c>
      <c r="AX32" s="137" t="str">
        <f>IF('All Data FO'!B32&lt;MIN('All Data FO'!C32:'All Data FO'!F32),"Yes","")</f>
        <v/>
      </c>
      <c r="AZ32" s="144" t="str">
        <f>IF('All Data FO'!B32&gt;MAX('All Data FO'!X32:'All Data FO'!AA32),"Yes","")</f>
        <v/>
      </c>
      <c r="BA32" s="144" t="str">
        <f>IF('All Data FO'!B32&lt;MIN('All Data FO'!AC32:'All Data FO'!AF32),"Yes","")</f>
        <v/>
      </c>
      <c r="BB32" s="137" t="str">
        <f>IF(AND(Cash!C32&gt;Cash!AA32,Cash!B32&lt;(Cash!AA32+Cash!C32)/2,Cash!Z32&gt;Cash!C32,Cash!B32&gt;Cash!AA32),"Dark Cloud",IF(AND(Cash!C32&lt;Cash!AA32,Cash!B32&gt;(Cash!AA32+Cash!C32)/2,Cash!Z32&lt;Cash!C32,Cash!B32&lt;Cash!AA32),"Bullish Piercing",IF(AND(Cash!C32&lt;Cash!AA32,Cash!Z32&lt;Cash!C32,Cash!B32&gt;Cash!AA32),"Bullish Engulfing",IF(AND(Cash!C32&gt;Cash!AA32,Cash!Z32&gt;Cash!C32,Cash!B32&lt;Cash!AA32),"Bearish Engulfing",IF(AND(Cash!C32&gt;Cash!AA32,Cash!B32&lt;Cash!Z32,Cash!AG32&lt;Cash!C32,Cash!AN32&gt;Cash!AA32),"Bearish Harami",IF(AND(Cash!C32&lt;Cash!AA32,Cash!B32&gt;Cash!Z32,Cash!AG32&lt;Cash!AA32,Cash!AN32&gt;Cash!C32),"Bullish Harami"," "))))))</f>
        <v xml:space="preserve"> </v>
      </c>
      <c r="BC32" s="137" t="str">
        <f>IF(AND(Cash!D32&lt;Cash!AB32,Cash!AO32&lt;Cash!AP32,Cash!AO32&lt;Cash!AN32,Cash!B32&gt;Cash!AH32,Cash!B32&gt;Cash!AI32),"Bullish Reversal",IF(AND(Cash!D32&gt;Cash!AB32,Cash!AH32&gt;Cash!AI32,Cash!AH32&gt;Cash!AG32,Cash!B32&lt;Cash!AO32,Cash!CA32&lt;Cash!AP32),"Bearish Reversal"," "))</f>
        <v xml:space="preserve"> </v>
      </c>
      <c r="BE32" s="144" t="str">
        <f>IF(AND(Cash!D32&gt;Cash!X32,Cash!AC32&gt;Cash!T32,Cash!S32&gt;Cash!W32,Cash!AB32&gt;Cash!C32),"Bearish Squeeze"," ")</f>
        <v xml:space="preserve"> </v>
      </c>
      <c r="BF32" s="144" t="str">
        <f>IF(AND(Cash!T32&gt;Cash!X32,Cash!AC32&gt;Cash!D32,Cash!C32&gt;Cash!W32,Cash!AB32&gt;Cash!S32),"Bullish Squeeze"," ")</f>
        <v xml:space="preserve"> </v>
      </c>
      <c r="BG32" s="137" t="str">
        <f>IF(AND(Cash!AI32&lt;Cash!AH32,Cash!AP32&gt;Cash!AO32,Cash!AG32&lt;Cash!AH32,Cash!AN32&gt;Cash!AO32),"IN OUT IN"," ")</f>
        <v xml:space="preserve"> </v>
      </c>
      <c r="BH32" s="137" t="str">
        <f>IF(AND(Cash!AG32&lt;Cash!AH32,Cash!AN32&gt;Cash!AO32),"Inside Bar"," ")</f>
        <v xml:space="preserve"> </v>
      </c>
      <c r="BI32" s="137" t="str">
        <f>IF(AND(Cash!AI32&gt;Cash!AH32,Cash!AP32&lt;Cash!AO32,Cash!AH32&gt;Cash!AG32,Cash!AO32&lt;Cash!AN32),"Double INSIDE Bar"," ")</f>
        <v xml:space="preserve"> </v>
      </c>
      <c r="BK32" s="137" t="str">
        <f>IF(AND(CA!AM32&lt;MIN(CA!AN32:AP32),(Cash!AG32&lt;Cash!AH32),(Cash!AN32&gt;Cash!AO32)),"NR4"," ")</f>
        <v xml:space="preserve"> </v>
      </c>
      <c r="BL32" s="144" t="str">
        <f>IF(AND(CA!AM32&lt;MIN(CA!AN32:AS32),(Cash!AG32&lt;Cash!AH32),(Cash!AN32&gt;Cash!AO32)),"NR7"," ")</f>
        <v xml:space="preserve"> </v>
      </c>
      <c r="BM32" s="137">
        <f>Cash!AG32</f>
        <v>80</v>
      </c>
      <c r="BN32" s="137">
        <f>Cash!AN32</f>
        <v>76.55</v>
      </c>
      <c r="BP32" s="137">
        <f>MAX(Cash!AG32:AJ32)</f>
        <v>80.650000000000006</v>
      </c>
      <c r="BQ32" s="137">
        <f>MIN(Cash!AN32:AQ32)</f>
        <v>75.75</v>
      </c>
      <c r="BS32" s="144">
        <f>MAX(Cash!AG32:AM32)</f>
        <v>90</v>
      </c>
      <c r="BT32" s="144">
        <f>MIN(Cash!AN32:AT32)</f>
        <v>75.75</v>
      </c>
      <c r="BV32" s="137">
        <f>Cash!AN32-2*(Cash!AG32-'Final Master FO'!BY32)</f>
        <v>72.416666666666671</v>
      </c>
      <c r="BW32" s="137">
        <f>BY32-(Cash!AG32-Cash!AN32)</f>
        <v>74.483333333333334</v>
      </c>
      <c r="BX32" s="137">
        <f>(2*BY32)-Cash!AG32</f>
        <v>75.866666666666674</v>
      </c>
      <c r="BY32" s="137">
        <f>(Cash!AG32+Cash!AN32+Cash!B32)/3</f>
        <v>77.933333333333337</v>
      </c>
      <c r="BZ32" s="137">
        <f>(2*BY32)-Cash!AN32</f>
        <v>79.316666666666677</v>
      </c>
      <c r="CA32" s="137">
        <f>BY32+(Cash!AG32-Cash!AN32)</f>
        <v>81.38333333333334</v>
      </c>
      <c r="CB32" s="137">
        <f>Cash!AG32+2*('Final Master FO'!BY32-Cash!AN32)</f>
        <v>82.76666666666668</v>
      </c>
      <c r="CD32" s="137">
        <f>CG32-(1*(Cash!AG32-Cash!AN32))</f>
        <v>74.483333333333334</v>
      </c>
      <c r="CE32" s="137">
        <f>CG32-(0.618*(Cash!AG32-Cash!AN32))</f>
        <v>75.801233333333329</v>
      </c>
      <c r="CF32" s="137">
        <f>CG32-(0.382*(Cash!AG32-Cash!AN32))</f>
        <v>76.615433333333343</v>
      </c>
      <c r="CG32" s="137">
        <f>(Cash!AG32+Cash!AN32+Cash!B32)/3</f>
        <v>77.933333333333337</v>
      </c>
      <c r="CH32" s="137">
        <f>CG32+(0.382*(Cash!AG32-Cash!AN32))</f>
        <v>79.251233333333332</v>
      </c>
      <c r="CI32" s="137">
        <f>CG32+(0.618*(Cash!AG32-Cash!AN32))</f>
        <v>80.065433333333345</v>
      </c>
      <c r="CJ32" s="137">
        <f>CG32+(1*(Cash!AG32-Cash!AN32))</f>
        <v>81.38333333333334</v>
      </c>
      <c r="CL32" s="137" t="str">
        <f t="shared" si="1"/>
        <v xml:space="preserve">CANBK     </v>
      </c>
      <c r="CM32" s="137">
        <f>'All Data FO'!B32</f>
        <v>77.150000000000006</v>
      </c>
      <c r="CN32" s="139">
        <f>'All Data FO'!K32</f>
        <v>-0.77170418006430141</v>
      </c>
      <c r="CO32" s="139">
        <f>'Master FO'!U32</f>
        <v>-16.722909636295462</v>
      </c>
      <c r="CP32" s="137">
        <f>'Master FO'!M32</f>
        <v>-1159600</v>
      </c>
      <c r="CR32" s="137" t="str">
        <f>IF(AND('All Data FO'!AG32&gt;'All Data FO'!AH32,'All Data FO'!B32&gt;'All Data FO'!C32),"LONG BUILDUP",IF(AND('All Data FO'!AG32&gt;'All Data FO'!AH32,'All Data FO'!B32&lt;'All Data FO'!C32),"SHORT BUILDUP",IF(AND('All Data FO'!AG32&lt;'All Data FO'!AH32,'All Data FO'!B32&gt;'All Data FO'!C32),"SHORT COVERING",IF(AND('All Data FO'!AG32&lt;'All Data FO'!AH32,'All Data FO'!B32&lt;'All Data FO'!C32),"LONG UNWINDING"," "))))</f>
        <v>LONG UNWINDING</v>
      </c>
      <c r="CW32" s="137" t="str">
        <f>'FOD (ALL)'!M32</f>
        <v>CADILAHC</v>
      </c>
      <c r="CX32" s="137">
        <f>'All Data FO'!B31</f>
        <v>346.45</v>
      </c>
      <c r="CY32" s="139">
        <f>'All Data FO'!K31</f>
        <v>0.46396984196026264</v>
      </c>
      <c r="CZ32" s="139">
        <f>'All Data FO'!EJ32</f>
        <v>4.7368421052631584</v>
      </c>
      <c r="DA32" s="137">
        <f>'All Data FO'!EQ32</f>
        <v>376200</v>
      </c>
      <c r="DC32" s="137" t="str">
        <f t="shared" si="2"/>
        <v>LONG BUILDUP</v>
      </c>
    </row>
    <row r="33" spans="1:107" x14ac:dyDescent="0.3">
      <c r="A33" s="137" t="str">
        <f>FOD!B33</f>
        <v>CENTURYTEX</v>
      </c>
      <c r="B33" s="137" t="str">
        <f>'All Data FO'!G33</f>
        <v>Y</v>
      </c>
      <c r="C33" s="137" t="str">
        <f>'All Data FO'!H33</f>
        <v>N</v>
      </c>
      <c r="D33" s="137" t="str">
        <f>'All Data FO'!I33</f>
        <v>Y</v>
      </c>
      <c r="E33" s="137" t="str">
        <f>'All Data FO'!J33</f>
        <v>Y</v>
      </c>
      <c r="G33" s="137" t="str">
        <f>'All Data FO'!AL33</f>
        <v>N</v>
      </c>
      <c r="H33" s="137" t="str">
        <f>'All Data FO'!AM33</f>
        <v>N</v>
      </c>
      <c r="I33" s="137" t="str">
        <f>'All Data FO'!AN33</f>
        <v>Y</v>
      </c>
      <c r="J33" s="137" t="str">
        <f>'All Data FO'!AO33</f>
        <v>Y</v>
      </c>
      <c r="L33" s="137" t="str">
        <f>'All Data FO'!BR33</f>
        <v>Y</v>
      </c>
      <c r="M33" s="137" t="str">
        <f>'All Data FO'!BS33</f>
        <v>Y</v>
      </c>
      <c r="N33" s="137" t="str">
        <f>'All Data FO'!BT33</f>
        <v>N</v>
      </c>
      <c r="O33" s="137" t="str">
        <f>'All Data FO'!BU33</f>
        <v>Y</v>
      </c>
      <c r="Q33" s="137" t="str">
        <f>'All Data FO'!BB33</f>
        <v>Y</v>
      </c>
      <c r="R33" s="137" t="str">
        <f>'All Data FO'!BC33</f>
        <v>Y</v>
      </c>
      <c r="S33" s="137" t="str">
        <f>'All Data FO'!BD33</f>
        <v>N</v>
      </c>
      <c r="T33" s="137" t="str">
        <f>'All Data FO'!BE33</f>
        <v>Y</v>
      </c>
      <c r="V33" s="137" t="str">
        <f>'All Data FO'!CH33</f>
        <v>Y</v>
      </c>
      <c r="W33" s="137" t="str">
        <f>'All Data FO'!CI33</f>
        <v>Y</v>
      </c>
      <c r="X33" s="137" t="str">
        <f>'All Data FO'!CJ33</f>
        <v>N</v>
      </c>
      <c r="Y33" s="137" t="str">
        <f>'All Data FO'!CK33</f>
        <v>Y</v>
      </c>
      <c r="AA33" s="137" t="str">
        <f>'D Master'!AM33</f>
        <v>Y</v>
      </c>
      <c r="AB33" s="137" t="str">
        <f>'D Master'!AN33</f>
        <v>Y</v>
      </c>
      <c r="AC33" s="137" t="str">
        <f>'D Master'!AO33</f>
        <v>N</v>
      </c>
      <c r="AD33" s="137" t="str">
        <f>'D Master'!AP33</f>
        <v>N</v>
      </c>
      <c r="AF33" s="138">
        <f>CA!AK33</f>
        <v>4.67</v>
      </c>
      <c r="AG33" s="145">
        <f>'Master FO'!BV33</f>
        <v>42.772135015902329</v>
      </c>
      <c r="AH33" s="145">
        <f>'Master FO'!BZ33</f>
        <v>43.286655683690277</v>
      </c>
      <c r="AI33" s="137">
        <f>Cash!B33</f>
        <v>271.14999999999998</v>
      </c>
      <c r="AJ33" s="137">
        <f>'All Data FO'!B33</f>
        <v>270</v>
      </c>
      <c r="AK33" s="137">
        <f>'All Data FO'!W33</f>
        <v>273.95</v>
      </c>
      <c r="AL33" s="137">
        <f>'All Data FO'!AB33</f>
        <v>259</v>
      </c>
      <c r="AN33" s="137">
        <f t="shared" si="0"/>
        <v>-1.1499999999999773</v>
      </c>
      <c r="AO33" s="137">
        <f>('All Data FO'!W33+'All Data FO'!AB33+'All Data FO'!B33)/3</f>
        <v>267.65000000000003</v>
      </c>
      <c r="AQ33" s="137" t="str">
        <f>IF('All Data FO'!BM33&gt;MAX('All Data FO'!BN33:'All Data FO'!BQ33),"Yes","")</f>
        <v>Yes</v>
      </c>
      <c r="AR33" s="137" t="str">
        <f>IF('All Data FO'!AG33&gt;MAX('All Data FO'!AH33:'All Data FO'!AK33),"Yes","")</f>
        <v/>
      </c>
      <c r="AT33" s="137" t="str">
        <f>IF('All Data FO'!BM33&gt;(AVERAGE('All Data FO'!BN33:'All Data FO'!BQ33)*2),"Yes","")</f>
        <v/>
      </c>
      <c r="AU33" s="137" t="str">
        <f>IF('All Data FO'!AG33&gt;(AVERAGE('All Data FO'!AH33:'All Data FO'!AK33)*2),"Yes","")</f>
        <v/>
      </c>
      <c r="AW33" s="137" t="str">
        <f>IF('All Data FO'!B33&gt;MAX('All Data FO'!C33:'All Data FO'!F33),"Yes","")</f>
        <v>Yes</v>
      </c>
      <c r="AX33" s="137" t="str">
        <f>IF('All Data FO'!B33&lt;MIN('All Data FO'!C33:'All Data FO'!F33),"Yes","")</f>
        <v/>
      </c>
      <c r="AZ33" s="144" t="str">
        <f>IF('All Data FO'!B33&gt;MAX('All Data FO'!X33:'All Data FO'!AA33),"Yes","")</f>
        <v/>
      </c>
      <c r="BA33" s="144" t="str">
        <f>IF('All Data FO'!B33&lt;MIN('All Data FO'!AC33:'All Data FO'!AF33),"Yes","")</f>
        <v/>
      </c>
      <c r="BB33" s="137" t="str">
        <f>IF(AND(Cash!C33&gt;Cash!AA33,Cash!B33&lt;(Cash!AA33+Cash!C33)/2,Cash!Z33&gt;Cash!C33,Cash!B33&gt;Cash!AA33),"Dark Cloud",IF(AND(Cash!C33&lt;Cash!AA33,Cash!B33&gt;(Cash!AA33+Cash!C33)/2,Cash!Z33&lt;Cash!C33,Cash!B33&lt;Cash!AA33),"Bullish Piercing",IF(AND(Cash!C33&lt;Cash!AA33,Cash!Z33&lt;Cash!C33,Cash!B33&gt;Cash!AA33),"Bullish Engulfing",IF(AND(Cash!C33&gt;Cash!AA33,Cash!Z33&gt;Cash!C33,Cash!B33&lt;Cash!AA33),"Bearish Engulfing",IF(AND(Cash!C33&gt;Cash!AA33,Cash!B33&lt;Cash!Z33,Cash!AG33&lt;Cash!C33,Cash!AN33&gt;Cash!AA33),"Bearish Harami",IF(AND(Cash!C33&lt;Cash!AA33,Cash!B33&gt;Cash!Z33,Cash!AG33&lt;Cash!AA33,Cash!AN33&gt;Cash!C33),"Bullish Harami"," "))))))</f>
        <v xml:space="preserve"> </v>
      </c>
      <c r="BC33" s="137" t="str">
        <f>IF(AND(Cash!D33&lt;Cash!AB33,Cash!AO33&lt;Cash!AP33,Cash!AO33&lt;Cash!AN33,Cash!B33&gt;Cash!AH33,Cash!B33&gt;Cash!AI33),"Bullish Reversal",IF(AND(Cash!D33&gt;Cash!AB33,Cash!AH33&gt;Cash!AI33,Cash!AH33&gt;Cash!AG33,Cash!B33&lt;Cash!AO33,Cash!CA33&lt;Cash!AP33),"Bearish Reversal"," "))</f>
        <v xml:space="preserve"> </v>
      </c>
      <c r="BE33" s="144" t="str">
        <f>IF(AND(Cash!D33&gt;Cash!X33,Cash!AC33&gt;Cash!T33,Cash!S33&gt;Cash!W33,Cash!AB33&gt;Cash!C33),"Bearish Squeeze"," ")</f>
        <v xml:space="preserve"> </v>
      </c>
      <c r="BF33" s="144" t="str">
        <f>IF(AND(Cash!T33&gt;Cash!X33,Cash!AC33&gt;Cash!D33,Cash!C33&gt;Cash!W33,Cash!AB33&gt;Cash!S33),"Bullish Squeeze"," ")</f>
        <v xml:space="preserve"> </v>
      </c>
      <c r="BG33" s="137" t="str">
        <f>IF(AND(Cash!AI33&lt;Cash!AH33,Cash!AP33&gt;Cash!AO33,Cash!AG33&lt;Cash!AH33,Cash!AN33&gt;Cash!AO33),"IN OUT IN"," ")</f>
        <v xml:space="preserve"> </v>
      </c>
      <c r="BH33" s="137" t="str">
        <f>IF(AND(Cash!AG33&lt;Cash!AH33,Cash!AN33&gt;Cash!AO33),"Inside Bar"," ")</f>
        <v xml:space="preserve"> </v>
      </c>
      <c r="BI33" s="137" t="str">
        <f>IF(AND(Cash!AI33&gt;Cash!AH33,Cash!AP33&lt;Cash!AO33,Cash!AH33&gt;Cash!AG33,Cash!AO33&lt;Cash!AN33),"Double INSIDE Bar"," ")</f>
        <v xml:space="preserve"> </v>
      </c>
      <c r="BK33" s="137" t="str">
        <f>IF(AND(CA!AM33&lt;MIN(CA!AN33:AP33),(Cash!AG33&lt;Cash!AH33),(Cash!AN33&gt;Cash!AO33)),"NR4"," ")</f>
        <v xml:space="preserve"> </v>
      </c>
      <c r="BL33" s="144" t="str">
        <f>IF(AND(CA!AM33&lt;MIN(CA!AN33:AS33),(Cash!AG33&lt;Cash!AH33),(Cash!AN33&gt;Cash!AO33)),"NR7"," ")</f>
        <v xml:space="preserve"> </v>
      </c>
      <c r="BM33" s="137">
        <f>Cash!AG33</f>
        <v>274.64999999999998</v>
      </c>
      <c r="BN33" s="137">
        <f>Cash!AN33</f>
        <v>259.64999999999998</v>
      </c>
      <c r="BP33" s="137">
        <f>MAX(Cash!AG33:AJ33)</f>
        <v>274.64999999999998</v>
      </c>
      <c r="BQ33" s="137">
        <f>MIN(Cash!AN33:AQ33)</f>
        <v>255.75</v>
      </c>
      <c r="BS33" s="144">
        <f>MAX(Cash!AG33:AM33)</f>
        <v>282.89999999999998</v>
      </c>
      <c r="BT33" s="144">
        <f>MIN(Cash!AN33:AT33)</f>
        <v>254.75</v>
      </c>
      <c r="BV33" s="137">
        <f>Cash!AN33-2*(Cash!AG33-'Final Master FO'!BY33)</f>
        <v>247.31666666666661</v>
      </c>
      <c r="BW33" s="137">
        <f>BY33-(Cash!AG33-Cash!AN33)</f>
        <v>253.48333333333329</v>
      </c>
      <c r="BX33" s="137">
        <f>(2*BY33)-Cash!AG33</f>
        <v>262.31666666666661</v>
      </c>
      <c r="BY33" s="137">
        <f>(Cash!AG33+Cash!AN33+Cash!B33)/3</f>
        <v>268.48333333333329</v>
      </c>
      <c r="BZ33" s="137">
        <f>(2*BY33)-Cash!AN33</f>
        <v>277.31666666666661</v>
      </c>
      <c r="CA33" s="137">
        <f>BY33+(Cash!AG33-Cash!AN33)</f>
        <v>283.48333333333329</v>
      </c>
      <c r="CB33" s="137">
        <f>Cash!AG33+2*('Final Master FO'!BY33-Cash!AN33)</f>
        <v>292.31666666666661</v>
      </c>
      <c r="CD33" s="137">
        <f>CG33-(1*(Cash!AG33-Cash!AN33))</f>
        <v>253.48333333333329</v>
      </c>
      <c r="CE33" s="137">
        <f>CG33-(0.618*(Cash!AG33-Cash!AN33))</f>
        <v>259.21333333333331</v>
      </c>
      <c r="CF33" s="137">
        <f>CG33-(0.382*(Cash!AG33-Cash!AN33))</f>
        <v>262.75333333333327</v>
      </c>
      <c r="CG33" s="137">
        <f>(Cash!AG33+Cash!AN33+Cash!B33)/3</f>
        <v>268.48333333333329</v>
      </c>
      <c r="CH33" s="137">
        <f>CG33+(0.382*(Cash!AG33-Cash!AN33))</f>
        <v>274.21333333333331</v>
      </c>
      <c r="CI33" s="137">
        <f>CG33+(0.618*(Cash!AG33-Cash!AN33))</f>
        <v>277.75333333333327</v>
      </c>
      <c r="CJ33" s="137">
        <f>CG33+(1*(Cash!AG33-Cash!AN33))</f>
        <v>283.48333333333329</v>
      </c>
      <c r="CL33" s="137" t="str">
        <f t="shared" si="1"/>
        <v>CENTURYTEX</v>
      </c>
      <c r="CM33" s="137">
        <f>'All Data FO'!B33</f>
        <v>270</v>
      </c>
      <c r="CN33" s="139">
        <f>'All Data FO'!K33</f>
        <v>2.8963414634146432</v>
      </c>
      <c r="CO33" s="139">
        <f>'Master FO'!U33</f>
        <v>-24.439584472389285</v>
      </c>
      <c r="CP33" s="137">
        <f>'Master FO'!M33</f>
        <v>-536400</v>
      </c>
      <c r="CR33" s="137" t="str">
        <f>IF(AND('All Data FO'!AG33&gt;'All Data FO'!AH33,'All Data FO'!B33&gt;'All Data FO'!C33),"LONG BUILDUP",IF(AND('All Data FO'!AG33&gt;'All Data FO'!AH33,'All Data FO'!B33&lt;'All Data FO'!C33),"SHORT BUILDUP",IF(AND('All Data FO'!AG33&lt;'All Data FO'!AH33,'All Data FO'!B33&gt;'All Data FO'!C33),"SHORT COVERING",IF(AND('All Data FO'!AG33&lt;'All Data FO'!AH33,'All Data FO'!B33&lt;'All Data FO'!C33),"LONG UNWINDING"," "))))</f>
        <v>SHORT COVERING</v>
      </c>
      <c r="CW33" s="137" t="str">
        <f>'FOD (ALL)'!M33</f>
        <v>CANBK</v>
      </c>
      <c r="CX33" s="137">
        <f>'All Data FO'!B32</f>
        <v>77.150000000000006</v>
      </c>
      <c r="CY33" s="139">
        <f>'All Data FO'!K32</f>
        <v>-0.77170418006430141</v>
      </c>
      <c r="CZ33" s="139">
        <f>'All Data FO'!EJ33</f>
        <v>1.9641929876052648</v>
      </c>
      <c r="DA33" s="137">
        <f>'All Data FO'!EQ33</f>
        <v>174000</v>
      </c>
      <c r="DC33" s="137" t="str">
        <f t="shared" si="2"/>
        <v>SHORT BUILDUP</v>
      </c>
    </row>
    <row r="34" spans="1:107" x14ac:dyDescent="0.3">
      <c r="A34" s="137" t="str">
        <f>FOD!B34</f>
        <v xml:space="preserve">CESC      </v>
      </c>
      <c r="B34" s="137" t="str">
        <f>'All Data FO'!G34</f>
        <v>N</v>
      </c>
      <c r="C34" s="137" t="str">
        <f>'All Data FO'!H34</f>
        <v>N</v>
      </c>
      <c r="D34" s="137" t="str">
        <f>'All Data FO'!I34</f>
        <v>N</v>
      </c>
      <c r="E34" s="137" t="str">
        <f>'All Data FO'!J34</f>
        <v>Y</v>
      </c>
      <c r="G34" s="137" t="str">
        <f>'All Data FO'!AL34</f>
        <v>Y</v>
      </c>
      <c r="H34" s="137" t="str">
        <f>'All Data FO'!AM34</f>
        <v>N</v>
      </c>
      <c r="I34" s="137" t="str">
        <f>'All Data FO'!AN34</f>
        <v>N</v>
      </c>
      <c r="J34" s="137" t="str">
        <f>'All Data FO'!AO34</f>
        <v>Y</v>
      </c>
      <c r="L34" s="137" t="str">
        <f>'All Data FO'!BR34</f>
        <v>Y</v>
      </c>
      <c r="M34" s="137" t="str">
        <f>'All Data FO'!BS34</f>
        <v>Y</v>
      </c>
      <c r="N34" s="137" t="str">
        <f>'All Data FO'!BT34</f>
        <v>N</v>
      </c>
      <c r="O34" s="137" t="str">
        <f>'All Data FO'!BU34</f>
        <v>N</v>
      </c>
      <c r="Q34" s="137" t="str">
        <f>'All Data FO'!BB34</f>
        <v>Y</v>
      </c>
      <c r="R34" s="137" t="str">
        <f>'All Data FO'!BC34</f>
        <v>Y</v>
      </c>
      <c r="S34" s="137" t="str">
        <f>'All Data FO'!BD34</f>
        <v>N</v>
      </c>
      <c r="T34" s="137" t="str">
        <f>'All Data FO'!BE34</f>
        <v>N</v>
      </c>
      <c r="V34" s="137" t="str">
        <f>'All Data FO'!CH34</f>
        <v>Y</v>
      </c>
      <c r="W34" s="137" t="str">
        <f>'All Data FO'!CI34</f>
        <v>Y</v>
      </c>
      <c r="X34" s="137" t="str">
        <f>'All Data FO'!CJ34</f>
        <v>N</v>
      </c>
      <c r="Y34" s="137" t="str">
        <f>'All Data FO'!CK34</f>
        <v>N</v>
      </c>
      <c r="AA34" s="137" t="str">
        <f>'D Master'!AM34</f>
        <v>Y</v>
      </c>
      <c r="AB34" s="137" t="str">
        <f>'D Master'!AN34</f>
        <v>Y</v>
      </c>
      <c r="AC34" s="137" t="str">
        <f>'D Master'!AO34</f>
        <v>N</v>
      </c>
      <c r="AD34" s="137" t="str">
        <f>'D Master'!AP34</f>
        <v>Y</v>
      </c>
      <c r="AF34" s="138">
        <f>CA!AK34</f>
        <v>3.4349999999999978</v>
      </c>
      <c r="AG34" s="145">
        <f>'Master FO'!BV34</f>
        <v>71.901709401709397</v>
      </c>
      <c r="AH34" s="145">
        <f>'Master FO'!BZ34</f>
        <v>113.2067137809187</v>
      </c>
      <c r="AI34" s="137">
        <f>Cash!B34</f>
        <v>550</v>
      </c>
      <c r="AJ34" s="137">
        <f>'All Data FO'!B34</f>
        <v>550.54999999999995</v>
      </c>
      <c r="AK34" s="137">
        <f>'All Data FO'!W34</f>
        <v>576.9</v>
      </c>
      <c r="AL34" s="137">
        <f>'All Data FO'!AB34</f>
        <v>547.29999999999995</v>
      </c>
      <c r="AN34" s="137">
        <f t="shared" si="0"/>
        <v>0.54999999999995453</v>
      </c>
      <c r="AO34" s="137">
        <f>('All Data FO'!W34+'All Data FO'!AB34+'All Data FO'!B34)/3</f>
        <v>558.24999999999989</v>
      </c>
      <c r="AQ34" s="137" t="str">
        <f>IF('All Data FO'!BM34&gt;MAX('All Data FO'!BN34:'All Data FO'!BQ34),"Yes","")</f>
        <v>Yes</v>
      </c>
      <c r="AR34" s="137" t="str">
        <f>IF('All Data FO'!AG34&gt;MAX('All Data FO'!AH34:'All Data FO'!AK34),"Yes","")</f>
        <v>Yes</v>
      </c>
      <c r="AT34" s="137" t="str">
        <f>IF('All Data FO'!BM34&gt;(AVERAGE('All Data FO'!BN34:'All Data FO'!BQ34)*2),"Yes","")</f>
        <v/>
      </c>
      <c r="AU34" s="137" t="str">
        <f>IF('All Data FO'!AG34&gt;(AVERAGE('All Data FO'!AH34:'All Data FO'!AK34)*2),"Yes","")</f>
        <v/>
      </c>
      <c r="AW34" s="137" t="str">
        <f>IF('All Data FO'!B34&gt;MAX('All Data FO'!C34:'All Data FO'!F34),"Yes","")</f>
        <v/>
      </c>
      <c r="AX34" s="137" t="str">
        <f>IF('All Data FO'!B34&lt;MIN('All Data FO'!C34:'All Data FO'!F34),"Yes","")</f>
        <v>Yes</v>
      </c>
      <c r="AZ34" s="144" t="str">
        <f>IF('All Data FO'!B34&gt;MAX('All Data FO'!X34:'All Data FO'!AA34),"Yes","")</f>
        <v/>
      </c>
      <c r="BA34" s="144" t="str">
        <f>IF('All Data FO'!B34&lt;MIN('All Data FO'!AC34:'All Data FO'!AF34),"Yes","")</f>
        <v>Yes</v>
      </c>
      <c r="BB34" s="137" t="str">
        <f>IF(AND(Cash!C34&gt;Cash!AA34,Cash!B34&lt;(Cash!AA34+Cash!C34)/2,Cash!Z34&gt;Cash!C34,Cash!B34&gt;Cash!AA34),"Dark Cloud",IF(AND(Cash!C34&lt;Cash!AA34,Cash!B34&gt;(Cash!AA34+Cash!C34)/2,Cash!Z34&lt;Cash!C34,Cash!B34&lt;Cash!AA34),"Bullish Piercing",IF(AND(Cash!C34&lt;Cash!AA34,Cash!Z34&lt;Cash!C34,Cash!B34&gt;Cash!AA34),"Bullish Engulfing",IF(AND(Cash!C34&gt;Cash!AA34,Cash!Z34&gt;Cash!C34,Cash!B34&lt;Cash!AA34),"Bearish Engulfing",IF(AND(Cash!C34&gt;Cash!AA34,Cash!B34&lt;Cash!Z34,Cash!AG34&lt;Cash!C34,Cash!AN34&gt;Cash!AA34),"Bearish Harami",IF(AND(Cash!C34&lt;Cash!AA34,Cash!B34&gt;Cash!Z34,Cash!AG34&lt;Cash!AA34,Cash!AN34&gt;Cash!C34),"Bullish Harami"," "))))))</f>
        <v xml:space="preserve"> </v>
      </c>
      <c r="BC34" s="137" t="str">
        <f>IF(AND(Cash!D34&lt;Cash!AB34,Cash!AO34&lt;Cash!AP34,Cash!AO34&lt;Cash!AN34,Cash!B34&gt;Cash!AH34,Cash!B34&gt;Cash!AI34),"Bullish Reversal",IF(AND(Cash!D34&gt;Cash!AB34,Cash!AH34&gt;Cash!AI34,Cash!AH34&gt;Cash!AG34,Cash!B34&lt;Cash!AO34,Cash!CA34&lt;Cash!AP34),"Bearish Reversal"," "))</f>
        <v xml:space="preserve"> </v>
      </c>
      <c r="BE34" s="144" t="str">
        <f>IF(AND(Cash!D34&gt;Cash!X34,Cash!AC34&gt;Cash!T34,Cash!S34&gt;Cash!W34,Cash!AB34&gt;Cash!C34),"Bearish Squeeze"," ")</f>
        <v xml:space="preserve"> </v>
      </c>
      <c r="BF34" s="144" t="str">
        <f>IF(AND(Cash!T34&gt;Cash!X34,Cash!AC34&gt;Cash!D34,Cash!C34&gt;Cash!W34,Cash!AB34&gt;Cash!S34),"Bullish Squeeze"," ")</f>
        <v xml:space="preserve"> </v>
      </c>
      <c r="BG34" s="137" t="str">
        <f>IF(AND(Cash!AI34&lt;Cash!AH34,Cash!AP34&gt;Cash!AO34,Cash!AG34&lt;Cash!AH34,Cash!AN34&gt;Cash!AO34),"IN OUT IN"," ")</f>
        <v xml:space="preserve"> </v>
      </c>
      <c r="BH34" s="137" t="str">
        <f>IF(AND(Cash!AG34&lt;Cash!AH34,Cash!AN34&gt;Cash!AO34),"Inside Bar"," ")</f>
        <v xml:space="preserve"> </v>
      </c>
      <c r="BI34" s="137" t="str">
        <f>IF(AND(Cash!AI34&gt;Cash!AH34,Cash!AP34&lt;Cash!AO34,Cash!AH34&gt;Cash!AG34,Cash!AO34&lt;Cash!AN34),"Double INSIDE Bar"," ")</f>
        <v xml:space="preserve"> </v>
      </c>
      <c r="BK34" s="137" t="str">
        <f>IF(AND(CA!AM34&lt;MIN(CA!AN34:AP34),(Cash!AG34&lt;Cash!AH34),(Cash!AN34&gt;Cash!AO34)),"NR4"," ")</f>
        <v xml:space="preserve"> </v>
      </c>
      <c r="BL34" s="144" t="str">
        <f>IF(AND(CA!AM34&lt;MIN(CA!AN34:AS34),(Cash!AG34&lt;Cash!AH34),(Cash!AN34&gt;Cash!AO34)),"NR7"," ")</f>
        <v xml:space="preserve"> </v>
      </c>
      <c r="BM34" s="137">
        <f>Cash!AG34</f>
        <v>576.70000000000005</v>
      </c>
      <c r="BN34" s="137">
        <f>Cash!AN34</f>
        <v>547</v>
      </c>
      <c r="BP34" s="137">
        <f>MAX(Cash!AG34:AJ34)</f>
        <v>590</v>
      </c>
      <c r="BQ34" s="137">
        <f>MIN(Cash!AN34:AQ34)</f>
        <v>547</v>
      </c>
      <c r="BS34" s="144">
        <f>MAX(Cash!AG34:AM34)</f>
        <v>616.15</v>
      </c>
      <c r="BT34" s="144">
        <f>MIN(Cash!AN34:AT34)</f>
        <v>547</v>
      </c>
      <c r="BV34" s="137">
        <f>Cash!AN34-2*(Cash!AG34-'Final Master FO'!BY34)</f>
        <v>509.39999999999986</v>
      </c>
      <c r="BW34" s="137">
        <f>BY34-(Cash!AG34-Cash!AN34)</f>
        <v>528.19999999999993</v>
      </c>
      <c r="BX34" s="137">
        <f>(2*BY34)-Cash!AG34</f>
        <v>539.09999999999991</v>
      </c>
      <c r="BY34" s="137">
        <f>(Cash!AG34+Cash!AN34+Cash!B34)/3</f>
        <v>557.9</v>
      </c>
      <c r="BZ34" s="137">
        <f>(2*BY34)-Cash!AN34</f>
        <v>568.79999999999995</v>
      </c>
      <c r="CA34" s="137">
        <f>BY34+(Cash!AG34-Cash!AN34)</f>
        <v>587.6</v>
      </c>
      <c r="CB34" s="137">
        <f>Cash!AG34+2*('Final Master FO'!BY34-Cash!AN34)</f>
        <v>598.5</v>
      </c>
      <c r="CD34" s="137">
        <f>CG34-(1*(Cash!AG34-Cash!AN34))</f>
        <v>528.19999999999993</v>
      </c>
      <c r="CE34" s="137">
        <f>CG34-(0.618*(Cash!AG34-Cash!AN34))</f>
        <v>539.54539999999997</v>
      </c>
      <c r="CF34" s="137">
        <f>CG34-(0.382*(Cash!AG34-Cash!AN34))</f>
        <v>546.55459999999994</v>
      </c>
      <c r="CG34" s="137">
        <f>(Cash!AG34+Cash!AN34+Cash!B34)/3</f>
        <v>557.9</v>
      </c>
      <c r="CH34" s="137">
        <f>CG34+(0.382*(Cash!AG34-Cash!AN34))</f>
        <v>569.24540000000002</v>
      </c>
      <c r="CI34" s="137">
        <f>CG34+(0.618*(Cash!AG34-Cash!AN34))</f>
        <v>576.25459999999998</v>
      </c>
      <c r="CJ34" s="137">
        <f>CG34+(1*(Cash!AG34-Cash!AN34))</f>
        <v>587.6</v>
      </c>
      <c r="CL34" s="137" t="str">
        <f t="shared" si="1"/>
        <v xml:space="preserve">CESC      </v>
      </c>
      <c r="CM34" s="137">
        <f>'All Data FO'!B34</f>
        <v>550.54999999999995</v>
      </c>
      <c r="CN34" s="139">
        <f>'All Data FO'!K34</f>
        <v>-3.1489137127276088</v>
      </c>
      <c r="CO34" s="139">
        <f>'Master FO'!U34</f>
        <v>3.0788177339901477</v>
      </c>
      <c r="CP34" s="137">
        <f>'Master FO'!M34</f>
        <v>20000</v>
      </c>
      <c r="CR34" s="137" t="str">
        <f>IF(AND('All Data FO'!AG34&gt;'All Data FO'!AH34,'All Data FO'!B34&gt;'All Data FO'!C34),"LONG BUILDUP",IF(AND('All Data FO'!AG34&gt;'All Data FO'!AH34,'All Data FO'!B34&lt;'All Data FO'!C34),"SHORT BUILDUP",IF(AND('All Data FO'!AG34&lt;'All Data FO'!AH34,'All Data FO'!B34&gt;'All Data FO'!C34),"SHORT COVERING",IF(AND('All Data FO'!AG34&lt;'All Data FO'!AH34,'All Data FO'!B34&lt;'All Data FO'!C34),"LONG UNWINDING"," "))))</f>
        <v>SHORT BUILDUP</v>
      </c>
      <c r="CW34" s="137" t="str">
        <f>'FOD (ALL)'!M34</f>
        <v>CENTURYTEX</v>
      </c>
      <c r="CX34" s="137">
        <f>'All Data FO'!B33</f>
        <v>270</v>
      </c>
      <c r="CY34" s="139">
        <f>'All Data FO'!K33</f>
        <v>2.8963414634146432</v>
      </c>
      <c r="CZ34" s="139">
        <f>'All Data FO'!EJ34</f>
        <v>-3.8838854937278864</v>
      </c>
      <c r="DA34" s="137">
        <f>'All Data FO'!EQ34</f>
        <v>-96600</v>
      </c>
      <c r="DC34" s="137" t="str">
        <f t="shared" si="2"/>
        <v>SHORT COVERING</v>
      </c>
    </row>
    <row r="35" spans="1:107" x14ac:dyDescent="0.3">
      <c r="A35" s="137" t="str">
        <f>FOD!B35</f>
        <v xml:space="preserve">CHOLAFIN  </v>
      </c>
      <c r="B35" s="137" t="str">
        <f>'All Data FO'!G35</f>
        <v>N</v>
      </c>
      <c r="C35" s="137" t="str">
        <f>'All Data FO'!H35</f>
        <v>N</v>
      </c>
      <c r="D35" s="137" t="str">
        <f>'All Data FO'!I35</f>
        <v>Y</v>
      </c>
      <c r="E35" s="137" t="str">
        <f>'All Data FO'!J35</f>
        <v>Y</v>
      </c>
      <c r="G35" s="137" t="str">
        <f>'All Data FO'!AL35</f>
        <v>Y</v>
      </c>
      <c r="H35" s="137" t="str">
        <f>'All Data FO'!AM35</f>
        <v>Y</v>
      </c>
      <c r="I35" s="137" t="str">
        <f>'All Data FO'!AN35</f>
        <v>Y</v>
      </c>
      <c r="J35" s="137" t="str">
        <f>'All Data FO'!AO35</f>
        <v>N</v>
      </c>
      <c r="L35" s="137" t="str">
        <f>'All Data FO'!BR35</f>
        <v>Y</v>
      </c>
      <c r="M35" s="137" t="str">
        <f>'All Data FO'!BS35</f>
        <v>N</v>
      </c>
      <c r="N35" s="137" t="str">
        <f>'All Data FO'!BT35</f>
        <v>Y</v>
      </c>
      <c r="O35" s="137" t="str">
        <f>'All Data FO'!BU35</f>
        <v>N</v>
      </c>
      <c r="Q35" s="137" t="str">
        <f>'All Data FO'!BB35</f>
        <v>Y</v>
      </c>
      <c r="R35" s="137" t="str">
        <f>'All Data FO'!BC35</f>
        <v>N</v>
      </c>
      <c r="S35" s="137" t="str">
        <f>'All Data FO'!BD35</f>
        <v>Y</v>
      </c>
      <c r="T35" s="137" t="str">
        <f>'All Data FO'!BE35</f>
        <v>N</v>
      </c>
      <c r="V35" s="137" t="str">
        <f>'All Data FO'!CH35</f>
        <v>Y</v>
      </c>
      <c r="W35" s="137" t="str">
        <f>'All Data FO'!CI35</f>
        <v>N</v>
      </c>
      <c r="X35" s="137" t="str">
        <f>'All Data FO'!CJ35</f>
        <v>Y</v>
      </c>
      <c r="Y35" s="137" t="str">
        <f>'All Data FO'!CK35</f>
        <v>N</v>
      </c>
      <c r="AA35" s="137" t="str">
        <f>'D Master'!AM35</f>
        <v>Y</v>
      </c>
      <c r="AB35" s="137" t="str">
        <f>'D Master'!AN35</f>
        <v>Y</v>
      </c>
      <c r="AC35" s="137" t="str">
        <f>'D Master'!AO35</f>
        <v>Y</v>
      </c>
      <c r="AD35" s="137" t="str">
        <f>'D Master'!AP35</f>
        <v>N</v>
      </c>
      <c r="AF35" s="138">
        <f>CA!AK35</f>
        <v>7.8800000000000008</v>
      </c>
      <c r="AG35" s="145">
        <f>'Master FO'!BV35</f>
        <v>26.177833013218844</v>
      </c>
      <c r="AH35" s="145">
        <f>'Master FO'!BZ35</f>
        <v>33.748502994011972</v>
      </c>
      <c r="AI35" s="137">
        <f>Cash!B35</f>
        <v>123.2</v>
      </c>
      <c r="AJ35" s="137">
        <f>'All Data FO'!B35</f>
        <v>123.55</v>
      </c>
      <c r="AK35" s="137">
        <f>'All Data FO'!W35</f>
        <v>133</v>
      </c>
      <c r="AL35" s="137">
        <f>'All Data FO'!AB35</f>
        <v>121</v>
      </c>
      <c r="AN35" s="137">
        <f t="shared" si="0"/>
        <v>0.34999999999999432</v>
      </c>
      <c r="AO35" s="137">
        <f>('All Data FO'!W35+'All Data FO'!AB35+'All Data FO'!B35)/3</f>
        <v>125.85000000000001</v>
      </c>
      <c r="AQ35" s="137" t="str">
        <f>IF('All Data FO'!BM35&gt;MAX('All Data FO'!BN35:'All Data FO'!BQ35),"Yes","")</f>
        <v>Yes</v>
      </c>
      <c r="AR35" s="137" t="str">
        <f>IF('All Data FO'!AG35&gt;MAX('All Data FO'!AH35:'All Data FO'!AK35),"Yes","")</f>
        <v>Yes</v>
      </c>
      <c r="AT35" s="137" t="str">
        <f>IF('All Data FO'!BM35&gt;(AVERAGE('All Data FO'!BN35:'All Data FO'!BQ35)*2),"Yes","")</f>
        <v/>
      </c>
      <c r="AU35" s="137" t="str">
        <f>IF('All Data FO'!AG35&gt;(AVERAGE('All Data FO'!AH35:'All Data FO'!AK35)*2),"Yes","")</f>
        <v/>
      </c>
      <c r="AW35" s="137" t="str">
        <f>IF('All Data FO'!B35&gt;MAX('All Data FO'!C35:'All Data FO'!F35),"Yes","")</f>
        <v/>
      </c>
      <c r="AX35" s="137" t="str">
        <f>IF('All Data FO'!B35&lt;MIN('All Data FO'!C35:'All Data FO'!F35),"Yes","")</f>
        <v>Yes</v>
      </c>
      <c r="AZ35" s="144" t="str">
        <f>IF('All Data FO'!B35&gt;MAX('All Data FO'!X35:'All Data FO'!AA35),"Yes","")</f>
        <v/>
      </c>
      <c r="BA35" s="144" t="str">
        <f>IF('All Data FO'!B35&lt;MIN('All Data FO'!AC35:'All Data FO'!AF35),"Yes","")</f>
        <v/>
      </c>
      <c r="BB35" s="137" t="str">
        <f>IF(AND(Cash!C35&gt;Cash!AA35,Cash!B35&lt;(Cash!AA35+Cash!C35)/2,Cash!Z35&gt;Cash!C35,Cash!B35&gt;Cash!AA35),"Dark Cloud",IF(AND(Cash!C35&lt;Cash!AA35,Cash!B35&gt;(Cash!AA35+Cash!C35)/2,Cash!Z35&lt;Cash!C35,Cash!B35&lt;Cash!AA35),"Bullish Piercing",IF(AND(Cash!C35&lt;Cash!AA35,Cash!Z35&lt;Cash!C35,Cash!B35&gt;Cash!AA35),"Bullish Engulfing",IF(AND(Cash!C35&gt;Cash!AA35,Cash!Z35&gt;Cash!C35,Cash!B35&lt;Cash!AA35),"Bearish Engulfing",IF(AND(Cash!C35&gt;Cash!AA35,Cash!B35&lt;Cash!Z35,Cash!AG35&lt;Cash!C35,Cash!AN35&gt;Cash!AA35),"Bearish Harami",IF(AND(Cash!C35&lt;Cash!AA35,Cash!B35&gt;Cash!Z35,Cash!AG35&lt;Cash!AA35,Cash!AN35&gt;Cash!C35),"Bullish Harami"," "))))))</f>
        <v xml:space="preserve"> </v>
      </c>
      <c r="BC35" s="137" t="str">
        <f>IF(AND(Cash!D35&lt;Cash!AB35,Cash!AO35&lt;Cash!AP35,Cash!AO35&lt;Cash!AN35,Cash!B35&gt;Cash!AH35,Cash!B35&gt;Cash!AI35),"Bullish Reversal",IF(AND(Cash!D35&gt;Cash!AB35,Cash!AH35&gt;Cash!AI35,Cash!AH35&gt;Cash!AG35,Cash!B35&lt;Cash!AO35,Cash!CA35&lt;Cash!AP35),"Bearish Reversal"," "))</f>
        <v xml:space="preserve"> </v>
      </c>
      <c r="BE35" s="144" t="str">
        <f>IF(AND(Cash!D35&gt;Cash!X35,Cash!AC35&gt;Cash!T35,Cash!S35&gt;Cash!W35,Cash!AB35&gt;Cash!C35),"Bearish Squeeze"," ")</f>
        <v xml:space="preserve"> </v>
      </c>
      <c r="BF35" s="144" t="str">
        <f>IF(AND(Cash!T35&gt;Cash!X35,Cash!AC35&gt;Cash!D35,Cash!C35&gt;Cash!W35,Cash!AB35&gt;Cash!S35),"Bullish Squeeze"," ")</f>
        <v xml:space="preserve"> </v>
      </c>
      <c r="BG35" s="137" t="str">
        <f>IF(AND(Cash!AI35&lt;Cash!AH35,Cash!AP35&gt;Cash!AO35,Cash!AG35&lt;Cash!AH35,Cash!AN35&gt;Cash!AO35),"IN OUT IN"," ")</f>
        <v xml:space="preserve"> </v>
      </c>
      <c r="BH35" s="137" t="str">
        <f>IF(AND(Cash!AG35&lt;Cash!AH35,Cash!AN35&gt;Cash!AO35),"Inside Bar"," ")</f>
        <v xml:space="preserve"> </v>
      </c>
      <c r="BI35" s="137" t="str">
        <f>IF(AND(Cash!AI35&gt;Cash!AH35,Cash!AP35&lt;Cash!AO35,Cash!AH35&gt;Cash!AG35,Cash!AO35&lt;Cash!AN35),"Double INSIDE Bar"," ")</f>
        <v xml:space="preserve"> </v>
      </c>
      <c r="BK35" s="137" t="str">
        <f>IF(AND(CA!AM35&lt;MIN(CA!AN35:AP35),(Cash!AG35&lt;Cash!AH35),(Cash!AN35&gt;Cash!AO35)),"NR4"," ")</f>
        <v xml:space="preserve"> </v>
      </c>
      <c r="BL35" s="144" t="str">
        <f>IF(AND(CA!AM35&lt;MIN(CA!AN35:AS35),(Cash!AG35&lt;Cash!AH35),(Cash!AN35&gt;Cash!AO35)),"NR7"," ")</f>
        <v xml:space="preserve"> </v>
      </c>
      <c r="BM35" s="137">
        <f>Cash!AG35</f>
        <v>133.19999999999999</v>
      </c>
      <c r="BN35" s="137">
        <f>Cash!AN35</f>
        <v>121.2</v>
      </c>
      <c r="BP35" s="137">
        <f>MAX(Cash!AG35:AJ35)</f>
        <v>138.75</v>
      </c>
      <c r="BQ35" s="137">
        <f>MIN(Cash!AN35:AQ35)</f>
        <v>121.2</v>
      </c>
      <c r="BS35" s="144">
        <f>MAX(Cash!AG35:AM35)</f>
        <v>160.4</v>
      </c>
      <c r="BT35" s="144">
        <f>MIN(Cash!AN35:AT35)</f>
        <v>121.2</v>
      </c>
      <c r="BV35" s="137">
        <f>Cash!AN35-2*(Cash!AG35-'Final Master FO'!BY35)</f>
        <v>106.53333333333335</v>
      </c>
      <c r="BW35" s="137">
        <f>BY35-(Cash!AG35-Cash!AN35)</f>
        <v>113.86666666666667</v>
      </c>
      <c r="BX35" s="137">
        <f>(2*BY35)-Cash!AG35</f>
        <v>118.53333333333333</v>
      </c>
      <c r="BY35" s="137">
        <f>(Cash!AG35+Cash!AN35+Cash!B35)/3</f>
        <v>125.86666666666666</v>
      </c>
      <c r="BZ35" s="137">
        <f>(2*BY35)-Cash!AN35</f>
        <v>130.5333333333333</v>
      </c>
      <c r="CA35" s="137">
        <f>BY35+(Cash!AG35-Cash!AN35)</f>
        <v>137.86666666666665</v>
      </c>
      <c r="CB35" s="137">
        <f>Cash!AG35+2*('Final Master FO'!BY35-Cash!AN35)</f>
        <v>142.5333333333333</v>
      </c>
      <c r="CD35" s="137">
        <f>CG35-(1*(Cash!AG35-Cash!AN35))</f>
        <v>113.86666666666667</v>
      </c>
      <c r="CE35" s="137">
        <f>CG35-(0.618*(Cash!AG35-Cash!AN35))</f>
        <v>118.45066666666666</v>
      </c>
      <c r="CF35" s="137">
        <f>CG35-(0.382*(Cash!AG35-Cash!AN35))</f>
        <v>121.28266666666667</v>
      </c>
      <c r="CG35" s="137">
        <f>(Cash!AG35+Cash!AN35+Cash!B35)/3</f>
        <v>125.86666666666666</v>
      </c>
      <c r="CH35" s="137">
        <f>CG35+(0.382*(Cash!AG35-Cash!AN35))</f>
        <v>130.45066666666665</v>
      </c>
      <c r="CI35" s="137">
        <f>CG35+(0.618*(Cash!AG35-Cash!AN35))</f>
        <v>133.28266666666664</v>
      </c>
      <c r="CJ35" s="137">
        <f>CG35+(1*(Cash!AG35-Cash!AN35))</f>
        <v>137.86666666666665</v>
      </c>
      <c r="CL35" s="137" t="str">
        <f t="shared" si="1"/>
        <v xml:space="preserve">CHOLAFIN  </v>
      </c>
      <c r="CM35" s="137">
        <f>'All Data FO'!B35</f>
        <v>123.55</v>
      </c>
      <c r="CN35" s="139">
        <f>'All Data FO'!K35</f>
        <v>-4.8517520215633398</v>
      </c>
      <c r="CO35" s="139">
        <f>'Master FO'!U35</f>
        <v>1.3622074746769124</v>
      </c>
      <c r="CP35" s="137">
        <f>'Master FO'!M35</f>
        <v>97500</v>
      </c>
      <c r="CR35" s="137" t="str">
        <f>IF(AND('All Data FO'!AG35&gt;'All Data FO'!AH35,'All Data FO'!B35&gt;'All Data FO'!C35),"LONG BUILDUP",IF(AND('All Data FO'!AG35&gt;'All Data FO'!AH35,'All Data FO'!B35&lt;'All Data FO'!C35),"SHORT BUILDUP",IF(AND('All Data FO'!AG35&lt;'All Data FO'!AH35,'All Data FO'!B35&gt;'All Data FO'!C35),"SHORT COVERING",IF(AND('All Data FO'!AG35&lt;'All Data FO'!AH35,'All Data FO'!B35&lt;'All Data FO'!C35),"LONG UNWINDING"," "))))</f>
        <v>SHORT BUILDUP</v>
      </c>
      <c r="CW35" s="137" t="str">
        <f>'FOD (ALL)'!M35</f>
        <v>CESC</v>
      </c>
      <c r="CX35" s="137">
        <f>'All Data FO'!B34</f>
        <v>550.54999999999995</v>
      </c>
      <c r="CY35" s="139">
        <f>'All Data FO'!K34</f>
        <v>-3.1489137127276088</v>
      </c>
      <c r="CZ35" s="139">
        <f>'All Data FO'!EJ35</f>
        <v>3.0788177339901477</v>
      </c>
      <c r="DA35" s="137">
        <f>'All Data FO'!EQ35</f>
        <v>20000</v>
      </c>
      <c r="DC35" s="137" t="str">
        <f t="shared" si="2"/>
        <v>SHORT BUILDUP</v>
      </c>
    </row>
    <row r="36" spans="1:107" x14ac:dyDescent="0.3">
      <c r="A36" s="137" t="str">
        <f>FOD!B36</f>
        <v xml:space="preserve">CIPLA     </v>
      </c>
      <c r="B36" s="137" t="str">
        <f>'All Data FO'!G36</f>
        <v>Y</v>
      </c>
      <c r="C36" s="137" t="str">
        <f>'All Data FO'!H36</f>
        <v>N</v>
      </c>
      <c r="D36" s="137" t="str">
        <f>'All Data FO'!I36</f>
        <v>Y</v>
      </c>
      <c r="E36" s="137" t="str">
        <f>'All Data FO'!J36</f>
        <v>N</v>
      </c>
      <c r="G36" s="137" t="str">
        <f>'All Data FO'!AL36</f>
        <v>N</v>
      </c>
      <c r="H36" s="137" t="str">
        <f>'All Data FO'!AM36</f>
        <v>N</v>
      </c>
      <c r="I36" s="137" t="str">
        <f>'All Data FO'!AN36</f>
        <v>Y</v>
      </c>
      <c r="J36" s="137" t="str">
        <f>'All Data FO'!AO36</f>
        <v>N</v>
      </c>
      <c r="L36" s="137" t="str">
        <f>'All Data FO'!BR36</f>
        <v>Y</v>
      </c>
      <c r="M36" s="137" t="str">
        <f>'All Data FO'!BS36</f>
        <v>N</v>
      </c>
      <c r="N36" s="137" t="str">
        <f>'All Data FO'!BT36</f>
        <v>Y</v>
      </c>
      <c r="O36" s="137" t="str">
        <f>'All Data FO'!BU36</f>
        <v>N</v>
      </c>
      <c r="Q36" s="137" t="str">
        <f>'All Data FO'!BB36</f>
        <v>Y</v>
      </c>
      <c r="R36" s="137" t="str">
        <f>'All Data FO'!BC36</f>
        <v>N</v>
      </c>
      <c r="S36" s="137" t="str">
        <f>'All Data FO'!BD36</f>
        <v>Y</v>
      </c>
      <c r="T36" s="137" t="str">
        <f>'All Data FO'!BE36</f>
        <v>N</v>
      </c>
      <c r="V36" s="137" t="str">
        <f>'All Data FO'!CH36</f>
        <v>Y</v>
      </c>
      <c r="W36" s="137" t="str">
        <f>'All Data FO'!CI36</f>
        <v>N</v>
      </c>
      <c r="X36" s="137" t="str">
        <f>'All Data FO'!CJ36</f>
        <v>Y</v>
      </c>
      <c r="Y36" s="137" t="str">
        <f>'All Data FO'!CK36</f>
        <v>N</v>
      </c>
      <c r="AA36" s="137" t="str">
        <f>'D Master'!AM36</f>
        <v>Y</v>
      </c>
      <c r="AB36" s="137" t="str">
        <f>'D Master'!AN36</f>
        <v>Y</v>
      </c>
      <c r="AC36" s="137" t="str">
        <f>'D Master'!AO36</f>
        <v>Y</v>
      </c>
      <c r="AD36" s="137" t="str">
        <f>'D Master'!AP36</f>
        <v>N</v>
      </c>
      <c r="AF36" s="138">
        <f>CA!AK36</f>
        <v>3.0225</v>
      </c>
      <c r="AG36" s="145">
        <f>'Master FO'!BV36</f>
        <v>-4.0166685959023036</v>
      </c>
      <c r="AH36" s="145">
        <f>'Master FO'!BZ36</f>
        <v>22.545896416959511</v>
      </c>
      <c r="AI36" s="137">
        <f>Cash!B36</f>
        <v>639.35</v>
      </c>
      <c r="AJ36" s="137">
        <f>'All Data FO'!B36</f>
        <v>636.85</v>
      </c>
      <c r="AK36" s="137">
        <f>'All Data FO'!W36</f>
        <v>638.65</v>
      </c>
      <c r="AL36" s="137">
        <f>'All Data FO'!AB36</f>
        <v>610</v>
      </c>
      <c r="AN36" s="137">
        <f t="shared" si="0"/>
        <v>-2.5</v>
      </c>
      <c r="AO36" s="137">
        <f>('All Data FO'!W36+'All Data FO'!AB36+'All Data FO'!B36)/3</f>
        <v>628.5</v>
      </c>
      <c r="AQ36" s="137" t="str">
        <f>IF('All Data FO'!BM36&gt;MAX('All Data FO'!BN36:'All Data FO'!BQ36),"Yes","")</f>
        <v/>
      </c>
      <c r="AR36" s="137" t="str">
        <f>IF('All Data FO'!AG36&gt;MAX('All Data FO'!AH36:'All Data FO'!AK36),"Yes","")</f>
        <v/>
      </c>
      <c r="AT36" s="137" t="str">
        <f>IF('All Data FO'!BM36&gt;(AVERAGE('All Data FO'!BN36:'All Data FO'!BQ36)*2),"Yes","")</f>
        <v/>
      </c>
      <c r="AU36" s="137" t="str">
        <f>IF('All Data FO'!AG36&gt;(AVERAGE('All Data FO'!AH36:'All Data FO'!AK36)*2),"Yes","")</f>
        <v/>
      </c>
      <c r="AW36" s="137" t="str">
        <f>IF('All Data FO'!B36&gt;MAX('All Data FO'!C36:'All Data FO'!F36),"Yes","")</f>
        <v>Yes</v>
      </c>
      <c r="AX36" s="137" t="str">
        <f>IF('All Data FO'!B36&lt;MIN('All Data FO'!C36:'All Data FO'!F36),"Yes","")</f>
        <v/>
      </c>
      <c r="AZ36" s="144" t="str">
        <f>IF('All Data FO'!B36&gt;MAX('All Data FO'!X36:'All Data FO'!AA36),"Yes","")</f>
        <v>Yes</v>
      </c>
      <c r="BA36" s="144" t="str">
        <f>IF('All Data FO'!B36&lt;MIN('All Data FO'!AC36:'All Data FO'!AF36),"Yes","")</f>
        <v/>
      </c>
      <c r="BB36" s="137" t="str">
        <f>IF(AND(Cash!C36&gt;Cash!AA36,Cash!B36&lt;(Cash!AA36+Cash!C36)/2,Cash!Z36&gt;Cash!C36,Cash!B36&gt;Cash!AA36),"Dark Cloud",IF(AND(Cash!C36&lt;Cash!AA36,Cash!B36&gt;(Cash!AA36+Cash!C36)/2,Cash!Z36&lt;Cash!C36,Cash!B36&lt;Cash!AA36),"Bullish Piercing",IF(AND(Cash!C36&lt;Cash!AA36,Cash!Z36&lt;Cash!C36,Cash!B36&gt;Cash!AA36),"Bullish Engulfing",IF(AND(Cash!C36&gt;Cash!AA36,Cash!Z36&gt;Cash!C36,Cash!B36&lt;Cash!AA36),"Bearish Engulfing",IF(AND(Cash!C36&gt;Cash!AA36,Cash!B36&lt;Cash!Z36,Cash!AG36&lt;Cash!C36,Cash!AN36&gt;Cash!AA36),"Bearish Harami",IF(AND(Cash!C36&lt;Cash!AA36,Cash!B36&gt;Cash!Z36,Cash!AG36&lt;Cash!AA36,Cash!AN36&gt;Cash!C36),"Bullish Harami"," "))))))</f>
        <v xml:space="preserve"> </v>
      </c>
      <c r="BC36" s="137" t="str">
        <f>IF(AND(Cash!D36&lt;Cash!AB36,Cash!AO36&lt;Cash!AP36,Cash!AO36&lt;Cash!AN36,Cash!B36&gt;Cash!AH36,Cash!B36&gt;Cash!AI36),"Bullish Reversal",IF(AND(Cash!D36&gt;Cash!AB36,Cash!AH36&gt;Cash!AI36,Cash!AH36&gt;Cash!AG36,Cash!B36&lt;Cash!AO36,Cash!CA36&lt;Cash!AP36),"Bearish Reversal"," "))</f>
        <v xml:space="preserve"> </v>
      </c>
      <c r="BE36" s="144" t="str">
        <f>IF(AND(Cash!D36&gt;Cash!X36,Cash!AC36&gt;Cash!T36,Cash!S36&gt;Cash!W36,Cash!AB36&gt;Cash!C36),"Bearish Squeeze"," ")</f>
        <v xml:space="preserve"> </v>
      </c>
      <c r="BF36" s="144" t="str">
        <f>IF(AND(Cash!T36&gt;Cash!X36,Cash!AC36&gt;Cash!D36,Cash!C36&gt;Cash!W36,Cash!AB36&gt;Cash!S36),"Bullish Squeeze"," ")</f>
        <v xml:space="preserve"> </v>
      </c>
      <c r="BG36" s="137" t="str">
        <f>IF(AND(Cash!AI36&lt;Cash!AH36,Cash!AP36&gt;Cash!AO36,Cash!AG36&lt;Cash!AH36,Cash!AN36&gt;Cash!AO36),"IN OUT IN"," ")</f>
        <v xml:space="preserve"> </v>
      </c>
      <c r="BH36" s="137" t="str">
        <f>IF(AND(Cash!AG36&lt;Cash!AH36,Cash!AN36&gt;Cash!AO36),"Inside Bar"," ")</f>
        <v xml:space="preserve"> </v>
      </c>
      <c r="BI36" s="137" t="str">
        <f>IF(AND(Cash!AI36&gt;Cash!AH36,Cash!AP36&lt;Cash!AO36,Cash!AH36&gt;Cash!AG36,Cash!AO36&lt;Cash!AN36),"Double INSIDE Bar"," ")</f>
        <v xml:space="preserve"> </v>
      </c>
      <c r="BK36" s="137" t="str">
        <f>IF(AND(CA!AM36&lt;MIN(CA!AN36:AP36),(Cash!AG36&lt;Cash!AH36),(Cash!AN36&gt;Cash!AO36)),"NR4"," ")</f>
        <v xml:space="preserve"> </v>
      </c>
      <c r="BL36" s="144" t="str">
        <f>IF(AND(CA!AM36&lt;MIN(CA!AN36:AS36),(Cash!AG36&lt;Cash!AH36),(Cash!AN36&gt;Cash!AO36)),"NR7"," ")</f>
        <v xml:space="preserve"> </v>
      </c>
      <c r="BM36" s="137">
        <f>Cash!AG36</f>
        <v>641.85</v>
      </c>
      <c r="BN36" s="137">
        <f>Cash!AN36</f>
        <v>610.1</v>
      </c>
      <c r="BP36" s="137">
        <f>MAX(Cash!AG36:AJ36)</f>
        <v>641.85</v>
      </c>
      <c r="BQ36" s="137">
        <f>MIN(Cash!AN36:AQ36)</f>
        <v>590.20000000000005</v>
      </c>
      <c r="BS36" s="144">
        <f>MAX(Cash!AG36:AM36)</f>
        <v>641.85</v>
      </c>
      <c r="BT36" s="144">
        <f>MIN(Cash!AN36:AT36)</f>
        <v>565.6</v>
      </c>
      <c r="BV36" s="137">
        <f>Cash!AN36-2*(Cash!AG36-'Final Master FO'!BY36)</f>
        <v>587.26666666666677</v>
      </c>
      <c r="BW36" s="137">
        <f>BY36-(Cash!AG36-Cash!AN36)</f>
        <v>598.68333333333339</v>
      </c>
      <c r="BX36" s="137">
        <f>(2*BY36)-Cash!AG36</f>
        <v>619.01666666666677</v>
      </c>
      <c r="BY36" s="137">
        <f>(Cash!AG36+Cash!AN36+Cash!B36)/3</f>
        <v>630.43333333333339</v>
      </c>
      <c r="BZ36" s="137">
        <f>(2*BY36)-Cash!AN36</f>
        <v>650.76666666666677</v>
      </c>
      <c r="CA36" s="137">
        <f>BY36+(Cash!AG36-Cash!AN36)</f>
        <v>662.18333333333339</v>
      </c>
      <c r="CB36" s="137">
        <f>Cash!AG36+2*('Final Master FO'!BY36-Cash!AN36)</f>
        <v>682.51666666666677</v>
      </c>
      <c r="CD36" s="137">
        <f>CG36-(1*(Cash!AG36-Cash!AN36))</f>
        <v>598.68333333333339</v>
      </c>
      <c r="CE36" s="137">
        <f>CG36-(0.618*(Cash!AG36-Cash!AN36))</f>
        <v>610.81183333333342</v>
      </c>
      <c r="CF36" s="137">
        <f>CG36-(0.382*(Cash!AG36-Cash!AN36))</f>
        <v>618.30483333333336</v>
      </c>
      <c r="CG36" s="137">
        <f>(Cash!AG36+Cash!AN36+Cash!B36)/3</f>
        <v>630.43333333333339</v>
      </c>
      <c r="CH36" s="137">
        <f>CG36+(0.382*(Cash!AG36-Cash!AN36))</f>
        <v>642.56183333333342</v>
      </c>
      <c r="CI36" s="137">
        <f>CG36+(0.618*(Cash!AG36-Cash!AN36))</f>
        <v>650.05483333333336</v>
      </c>
      <c r="CJ36" s="137">
        <f>CG36+(1*(Cash!AG36-Cash!AN36))</f>
        <v>662.18333333333339</v>
      </c>
      <c r="CL36" s="137" t="str">
        <f t="shared" si="1"/>
        <v xml:space="preserve">CIPLA     </v>
      </c>
      <c r="CM36" s="137">
        <f>'All Data FO'!B36</f>
        <v>636.85</v>
      </c>
      <c r="CN36" s="139">
        <f>'All Data FO'!K36</f>
        <v>3.5949572997153352</v>
      </c>
      <c r="CO36" s="139">
        <f>'Master FO'!U36</f>
        <v>-7.3910601075355107</v>
      </c>
      <c r="CP36" s="137">
        <f>'Master FO'!M36</f>
        <v>-1059150</v>
      </c>
      <c r="CR36" s="137" t="str">
        <f>IF(AND('All Data FO'!AG36&gt;'All Data FO'!AH36,'All Data FO'!B36&gt;'All Data FO'!C36),"LONG BUILDUP",IF(AND('All Data FO'!AG36&gt;'All Data FO'!AH36,'All Data FO'!B36&lt;'All Data FO'!C36),"SHORT BUILDUP",IF(AND('All Data FO'!AG36&lt;'All Data FO'!AH36,'All Data FO'!B36&gt;'All Data FO'!C36),"SHORT COVERING",IF(AND('All Data FO'!AG36&lt;'All Data FO'!AH36,'All Data FO'!B36&lt;'All Data FO'!C36),"LONG UNWINDING"," "))))</f>
        <v>SHORT COVERING</v>
      </c>
      <c r="CW36" s="137" t="str">
        <f>'FOD (ALL)'!M36</f>
        <v>CHOLAFIN</v>
      </c>
      <c r="CX36" s="137">
        <f>'All Data FO'!B35</f>
        <v>123.55</v>
      </c>
      <c r="CY36" s="139">
        <f>'All Data FO'!K35</f>
        <v>-4.8517520215633398</v>
      </c>
      <c r="CZ36" s="139">
        <f>'All Data FO'!EJ36</f>
        <v>14.830104795173071</v>
      </c>
      <c r="DA36" s="137">
        <f>'All Data FO'!EQ36</f>
        <v>1167500</v>
      </c>
      <c r="DC36" s="137" t="str">
        <f t="shared" si="2"/>
        <v>SHORT BUILDUP</v>
      </c>
    </row>
    <row r="37" spans="1:107" x14ac:dyDescent="0.3">
      <c r="A37" s="137" t="str">
        <f>FOD!B37</f>
        <v xml:space="preserve">COALINDIA </v>
      </c>
      <c r="B37" s="137" t="str">
        <f>'All Data FO'!G37</f>
        <v>Y</v>
      </c>
      <c r="C37" s="137" t="str">
        <f>'All Data FO'!H37</f>
        <v>Y</v>
      </c>
      <c r="D37" s="137" t="str">
        <f>'All Data FO'!I37</f>
        <v>N</v>
      </c>
      <c r="E37" s="137" t="str">
        <f>'All Data FO'!J37</f>
        <v>Y</v>
      </c>
      <c r="G37" s="137" t="str">
        <f>'All Data FO'!AL37</f>
        <v>N</v>
      </c>
      <c r="H37" s="137" t="str">
        <f>'All Data FO'!AM37</f>
        <v>N</v>
      </c>
      <c r="I37" s="137" t="str">
        <f>'All Data FO'!AN37</f>
        <v>N</v>
      </c>
      <c r="J37" s="137" t="str">
        <f>'All Data FO'!AO37</f>
        <v>N</v>
      </c>
      <c r="L37" s="137" t="str">
        <f>'All Data FO'!BR37</f>
        <v>Y</v>
      </c>
      <c r="M37" s="137" t="str">
        <f>'All Data FO'!BS37</f>
        <v>Y</v>
      </c>
      <c r="N37" s="137" t="str">
        <f>'All Data FO'!BT37</f>
        <v>N</v>
      </c>
      <c r="O37" s="137" t="str">
        <f>'All Data FO'!BU37</f>
        <v>N</v>
      </c>
      <c r="Q37" s="137" t="str">
        <f>'All Data FO'!BB37</f>
        <v>Y</v>
      </c>
      <c r="R37" s="137" t="str">
        <f>'All Data FO'!BC37</f>
        <v>Y</v>
      </c>
      <c r="S37" s="137" t="str">
        <f>'All Data FO'!BD37</f>
        <v>N</v>
      </c>
      <c r="T37" s="137" t="str">
        <f>'All Data FO'!BE37</f>
        <v>N</v>
      </c>
      <c r="V37" s="137" t="str">
        <f>'All Data FO'!CH37</f>
        <v>Y</v>
      </c>
      <c r="W37" s="137" t="str">
        <f>'All Data FO'!CI37</f>
        <v>Y</v>
      </c>
      <c r="X37" s="137" t="str">
        <f>'All Data FO'!CJ37</f>
        <v>N</v>
      </c>
      <c r="Y37" s="137" t="str">
        <f>'All Data FO'!CK37</f>
        <v>N</v>
      </c>
      <c r="AA37" s="137" t="str">
        <f>'D Master'!AM37</f>
        <v>Y</v>
      </c>
      <c r="AB37" s="137" t="str">
        <f>'D Master'!AN37</f>
        <v>N</v>
      </c>
      <c r="AC37" s="137" t="str">
        <f>'D Master'!AO37</f>
        <v>Y</v>
      </c>
      <c r="AD37" s="137" t="str">
        <f>'D Master'!AP37</f>
        <v>Y</v>
      </c>
      <c r="AF37" s="138">
        <f>CA!AK37</f>
        <v>3.0425</v>
      </c>
      <c r="AG37" s="145">
        <f>'Master FO'!BV37</f>
        <v>-4.8984468339307048</v>
      </c>
      <c r="AH37" s="145">
        <f>'Master FO'!BZ37</f>
        <v>31.208791208791208</v>
      </c>
      <c r="AI37" s="137">
        <f>Cash!B37</f>
        <v>125.2</v>
      </c>
      <c r="AJ37" s="137">
        <f>'All Data FO'!B37</f>
        <v>125</v>
      </c>
      <c r="AK37" s="137">
        <f>'All Data FO'!W37</f>
        <v>125.75</v>
      </c>
      <c r="AL37" s="137">
        <f>'All Data FO'!AB37</f>
        <v>121.8</v>
      </c>
      <c r="AN37" s="137">
        <f t="shared" si="0"/>
        <v>-0.20000000000000284</v>
      </c>
      <c r="AO37" s="137">
        <f>('All Data FO'!W37+'All Data FO'!AB37+'All Data FO'!B37)/3</f>
        <v>124.18333333333334</v>
      </c>
      <c r="AQ37" s="137" t="str">
        <f>IF('All Data FO'!BM37&gt;MAX('All Data FO'!BN37:'All Data FO'!BQ37),"Yes","")</f>
        <v/>
      </c>
      <c r="AR37" s="137" t="str">
        <f>IF('All Data FO'!AG37&gt;MAX('All Data FO'!AH37:'All Data FO'!AK37),"Yes","")</f>
        <v/>
      </c>
      <c r="AT37" s="137" t="str">
        <f>IF('All Data FO'!BM37&gt;(AVERAGE('All Data FO'!BN37:'All Data FO'!BQ37)*2),"Yes","")</f>
        <v/>
      </c>
      <c r="AU37" s="137" t="str">
        <f>IF('All Data FO'!AG37&gt;(AVERAGE('All Data FO'!AH37:'All Data FO'!AK37)*2),"Yes","")</f>
        <v/>
      </c>
      <c r="AW37" s="137" t="str">
        <f>IF('All Data FO'!B37&gt;MAX('All Data FO'!C37:'All Data FO'!F37),"Yes","")</f>
        <v>Yes</v>
      </c>
      <c r="AX37" s="137" t="str">
        <f>IF('All Data FO'!B37&lt;MIN('All Data FO'!C37:'All Data FO'!F37),"Yes","")</f>
        <v/>
      </c>
      <c r="AZ37" s="144" t="str">
        <f>IF('All Data FO'!B37&gt;MAX('All Data FO'!X37:'All Data FO'!AA37),"Yes","")</f>
        <v/>
      </c>
      <c r="BA37" s="144" t="str">
        <f>IF('All Data FO'!B37&lt;MIN('All Data FO'!AC37:'All Data FO'!AF37),"Yes","")</f>
        <v/>
      </c>
      <c r="BB37" s="137" t="str">
        <f>IF(AND(Cash!C37&gt;Cash!AA37,Cash!B37&lt;(Cash!AA37+Cash!C37)/2,Cash!Z37&gt;Cash!C37,Cash!B37&gt;Cash!AA37),"Dark Cloud",IF(AND(Cash!C37&lt;Cash!AA37,Cash!B37&gt;(Cash!AA37+Cash!C37)/2,Cash!Z37&lt;Cash!C37,Cash!B37&lt;Cash!AA37),"Bullish Piercing",IF(AND(Cash!C37&lt;Cash!AA37,Cash!Z37&lt;Cash!C37,Cash!B37&gt;Cash!AA37),"Bullish Engulfing",IF(AND(Cash!C37&gt;Cash!AA37,Cash!Z37&gt;Cash!C37,Cash!B37&lt;Cash!AA37),"Bearish Engulfing",IF(AND(Cash!C37&gt;Cash!AA37,Cash!B37&lt;Cash!Z37,Cash!AG37&lt;Cash!C37,Cash!AN37&gt;Cash!AA37),"Bearish Harami",IF(AND(Cash!C37&lt;Cash!AA37,Cash!B37&gt;Cash!Z37,Cash!AG37&lt;Cash!AA37,Cash!AN37&gt;Cash!C37),"Bullish Harami"," "))))))</f>
        <v xml:space="preserve"> </v>
      </c>
      <c r="BC37" s="137" t="str">
        <f>IF(AND(Cash!D37&lt;Cash!AB37,Cash!AO37&lt;Cash!AP37,Cash!AO37&lt;Cash!AN37,Cash!B37&gt;Cash!AH37,Cash!B37&gt;Cash!AI37),"Bullish Reversal",IF(AND(Cash!D37&gt;Cash!AB37,Cash!AH37&gt;Cash!AI37,Cash!AH37&gt;Cash!AG37,Cash!B37&lt;Cash!AO37,Cash!CA37&lt;Cash!AP37),"Bearish Reversal"," "))</f>
        <v xml:space="preserve"> </v>
      </c>
      <c r="BE37" s="144" t="str">
        <f>IF(AND(Cash!D37&gt;Cash!X37,Cash!AC37&gt;Cash!T37,Cash!S37&gt;Cash!W37,Cash!AB37&gt;Cash!C37),"Bearish Squeeze"," ")</f>
        <v xml:space="preserve"> </v>
      </c>
      <c r="BF37" s="144" t="str">
        <f>IF(AND(Cash!T37&gt;Cash!X37,Cash!AC37&gt;Cash!D37,Cash!C37&gt;Cash!W37,Cash!AB37&gt;Cash!S37),"Bullish Squeeze"," ")</f>
        <v xml:space="preserve"> </v>
      </c>
      <c r="BG37" s="137" t="str">
        <f>IF(AND(Cash!AI37&lt;Cash!AH37,Cash!AP37&gt;Cash!AO37,Cash!AG37&lt;Cash!AH37,Cash!AN37&gt;Cash!AO37),"IN OUT IN"," ")</f>
        <v xml:space="preserve"> </v>
      </c>
      <c r="BH37" s="137" t="str">
        <f>IF(AND(Cash!AG37&lt;Cash!AH37,Cash!AN37&gt;Cash!AO37),"Inside Bar"," ")</f>
        <v xml:space="preserve"> </v>
      </c>
      <c r="BI37" s="137" t="str">
        <f>IF(AND(Cash!AI37&gt;Cash!AH37,Cash!AP37&lt;Cash!AO37,Cash!AH37&gt;Cash!AG37,Cash!AO37&lt;Cash!AN37),"Double INSIDE Bar"," ")</f>
        <v xml:space="preserve"> </v>
      </c>
      <c r="BK37" s="137" t="str">
        <f>IF(AND(CA!AM37&lt;MIN(CA!AN37:AP37),(Cash!AG37&lt;Cash!AH37),(Cash!AN37&gt;Cash!AO37)),"NR4"," ")</f>
        <v xml:space="preserve"> </v>
      </c>
      <c r="BL37" s="144" t="str">
        <f>IF(AND(CA!AM37&lt;MIN(CA!AN37:AS37),(Cash!AG37&lt;Cash!AH37),(Cash!AN37&gt;Cash!AO37)),"NR7"," ")</f>
        <v xml:space="preserve"> </v>
      </c>
      <c r="BM37" s="137">
        <f>Cash!AG37</f>
        <v>126.05</v>
      </c>
      <c r="BN37" s="137">
        <f>Cash!AN37</f>
        <v>121.9</v>
      </c>
      <c r="BP37" s="137">
        <f>MAX(Cash!AG37:AJ37)</f>
        <v>126.25</v>
      </c>
      <c r="BQ37" s="137">
        <f>MIN(Cash!AN37:AQ37)</f>
        <v>121.8</v>
      </c>
      <c r="BS37" s="144">
        <f>MAX(Cash!AG37:AM37)</f>
        <v>131.44999999999999</v>
      </c>
      <c r="BT37" s="144">
        <f>MIN(Cash!AN37:AT37)</f>
        <v>121.05</v>
      </c>
      <c r="BV37" s="137">
        <f>Cash!AN37-2*(Cash!AG37-'Final Master FO'!BY37)</f>
        <v>118.56666666666666</v>
      </c>
      <c r="BW37" s="137">
        <f>BY37-(Cash!AG37-Cash!AN37)</f>
        <v>120.23333333333333</v>
      </c>
      <c r="BX37" s="137">
        <f>(2*BY37)-Cash!AG37</f>
        <v>122.71666666666665</v>
      </c>
      <c r="BY37" s="137">
        <f>(Cash!AG37+Cash!AN37+Cash!B37)/3</f>
        <v>124.38333333333333</v>
      </c>
      <c r="BZ37" s="137">
        <f>(2*BY37)-Cash!AN37</f>
        <v>126.86666666666665</v>
      </c>
      <c r="CA37" s="137">
        <f>BY37+(Cash!AG37-Cash!AN37)</f>
        <v>128.5333333333333</v>
      </c>
      <c r="CB37" s="137">
        <f>Cash!AG37+2*('Final Master FO'!BY37-Cash!AN37)</f>
        <v>131.01666666666665</v>
      </c>
      <c r="CD37" s="137">
        <f>CG37-(1*(Cash!AG37-Cash!AN37))</f>
        <v>120.23333333333333</v>
      </c>
      <c r="CE37" s="137">
        <f>CG37-(0.618*(Cash!AG37-Cash!AN37))</f>
        <v>121.81863333333334</v>
      </c>
      <c r="CF37" s="137">
        <f>CG37-(0.382*(Cash!AG37-Cash!AN37))</f>
        <v>122.79803333333332</v>
      </c>
      <c r="CG37" s="137">
        <f>(Cash!AG37+Cash!AN37+Cash!B37)/3</f>
        <v>124.38333333333333</v>
      </c>
      <c r="CH37" s="137">
        <f>CG37+(0.382*(Cash!AG37-Cash!AN37))</f>
        <v>125.96863333333333</v>
      </c>
      <c r="CI37" s="137">
        <f>CG37+(0.618*(Cash!AG37-Cash!AN37))</f>
        <v>126.94803333333331</v>
      </c>
      <c r="CJ37" s="137">
        <f>CG37+(1*(Cash!AG37-Cash!AN37))</f>
        <v>128.5333333333333</v>
      </c>
      <c r="CL37" s="137" t="str">
        <f t="shared" si="1"/>
        <v xml:space="preserve">COALINDIA </v>
      </c>
      <c r="CM37" s="137">
        <f>'All Data FO'!B37</f>
        <v>125</v>
      </c>
      <c r="CN37" s="139">
        <f>'All Data FO'!K37</f>
        <v>0.52271813429835601</v>
      </c>
      <c r="CO37" s="139">
        <f>'Master FO'!U37</f>
        <v>-2.5684352821899288</v>
      </c>
      <c r="CP37" s="137">
        <f>'Master FO'!M37</f>
        <v>-820800</v>
      </c>
      <c r="CR37" s="137" t="str">
        <f>IF(AND('All Data FO'!AG37&gt;'All Data FO'!AH37,'All Data FO'!B37&gt;'All Data FO'!C37),"LONG BUILDUP",IF(AND('All Data FO'!AG37&gt;'All Data FO'!AH37,'All Data FO'!B37&lt;'All Data FO'!C37),"SHORT BUILDUP",IF(AND('All Data FO'!AG37&lt;'All Data FO'!AH37,'All Data FO'!B37&gt;'All Data FO'!C37),"SHORT COVERING",IF(AND('All Data FO'!AG37&lt;'All Data FO'!AH37,'All Data FO'!B37&lt;'All Data FO'!C37),"LONG UNWINDING"," "))))</f>
        <v>SHORT COVERING</v>
      </c>
      <c r="CW37" s="137" t="str">
        <f>'FOD (ALL)'!M37</f>
        <v>CIPLA</v>
      </c>
      <c r="CX37" s="137">
        <f>'All Data FO'!B36</f>
        <v>636.85</v>
      </c>
      <c r="CY37" s="139">
        <f>'All Data FO'!K36</f>
        <v>3.5949572997153352</v>
      </c>
      <c r="CZ37" s="139">
        <f>'All Data FO'!EJ37</f>
        <v>4.7269273389267052</v>
      </c>
      <c r="DA37" s="137">
        <f>'All Data FO'!EQ37</f>
        <v>746500</v>
      </c>
      <c r="DC37" s="137" t="str">
        <f t="shared" si="2"/>
        <v>LONG BUILDUP</v>
      </c>
    </row>
    <row r="38" spans="1:107" x14ac:dyDescent="0.3">
      <c r="A38" s="137" t="str">
        <f>FOD!B38</f>
        <v xml:space="preserve">COLPAL    </v>
      </c>
      <c r="B38" s="137" t="str">
        <f>'All Data FO'!G38</f>
        <v>N</v>
      </c>
      <c r="C38" s="137" t="str">
        <f>'All Data FO'!H38</f>
        <v>N</v>
      </c>
      <c r="D38" s="137" t="str">
        <f>'All Data FO'!I38</f>
        <v>Y</v>
      </c>
      <c r="E38" s="137" t="str">
        <f>'All Data FO'!J38</f>
        <v>N</v>
      </c>
      <c r="G38" s="137" t="str">
        <f>'All Data FO'!AL38</f>
        <v>N</v>
      </c>
      <c r="H38" s="137" t="str">
        <f>'All Data FO'!AM38</f>
        <v>Y</v>
      </c>
      <c r="I38" s="137" t="str">
        <f>'All Data FO'!AN38</f>
        <v>Y</v>
      </c>
      <c r="J38" s="137" t="str">
        <f>'All Data FO'!AO38</f>
        <v>Y</v>
      </c>
      <c r="L38" s="137" t="str">
        <f>'All Data FO'!BR38</f>
        <v>N</v>
      </c>
      <c r="M38" s="137" t="str">
        <f>'All Data FO'!BS38</f>
        <v>Y</v>
      </c>
      <c r="N38" s="137" t="str">
        <f>'All Data FO'!BT38</f>
        <v>N</v>
      </c>
      <c r="O38" s="137" t="str">
        <f>'All Data FO'!BU38</f>
        <v>N</v>
      </c>
      <c r="Q38" s="137" t="str">
        <f>'All Data FO'!BB38</f>
        <v>N</v>
      </c>
      <c r="R38" s="137" t="str">
        <f>'All Data FO'!BC38</f>
        <v>Y</v>
      </c>
      <c r="S38" s="137" t="str">
        <f>'All Data FO'!BD38</f>
        <v>N</v>
      </c>
      <c r="T38" s="137" t="str">
        <f>'All Data FO'!BE38</f>
        <v>N</v>
      </c>
      <c r="V38" s="137" t="str">
        <f>'All Data FO'!CH38</f>
        <v>N</v>
      </c>
      <c r="W38" s="137" t="str">
        <f>'All Data FO'!CI38</f>
        <v>Y</v>
      </c>
      <c r="X38" s="137" t="str">
        <f>'All Data FO'!CJ38</f>
        <v>N</v>
      </c>
      <c r="Y38" s="137" t="str">
        <f>'All Data FO'!CK38</f>
        <v>N</v>
      </c>
      <c r="AA38" s="137" t="str">
        <f>'D Master'!AM38</f>
        <v>Y</v>
      </c>
      <c r="AB38" s="137" t="str">
        <f>'D Master'!AN38</f>
        <v>N</v>
      </c>
      <c r="AC38" s="137" t="str">
        <f>'D Master'!AO38</f>
        <v>N</v>
      </c>
      <c r="AD38" s="137" t="str">
        <f>'D Master'!AP38</f>
        <v>Y</v>
      </c>
      <c r="AF38" s="138">
        <f>CA!AK38</f>
        <v>2.6524999999999999</v>
      </c>
      <c r="AG38" s="145">
        <f>'Master FO'!BV38</f>
        <v>-26.442464060365577</v>
      </c>
      <c r="AH38" s="145">
        <f>'Master FO'!BZ38</f>
        <v>-30.812530592266274</v>
      </c>
      <c r="AI38" s="137">
        <f>Cash!B38</f>
        <v>1313.35</v>
      </c>
      <c r="AJ38" s="137">
        <f>'All Data FO'!B38</f>
        <v>1313.45</v>
      </c>
      <c r="AK38" s="137">
        <f>'All Data FO'!W38</f>
        <v>1344.8</v>
      </c>
      <c r="AL38" s="137">
        <f>'All Data FO'!AB38</f>
        <v>1307.1500000000001</v>
      </c>
      <c r="AN38" s="137">
        <f t="shared" si="0"/>
        <v>0.10000000000013642</v>
      </c>
      <c r="AO38" s="137">
        <f>('All Data FO'!W38+'All Data FO'!AB38+'All Data FO'!B38)/3</f>
        <v>1321.8</v>
      </c>
      <c r="AQ38" s="137" t="str">
        <f>IF('All Data FO'!BM38&gt;MAX('All Data FO'!BN38:'All Data FO'!BQ38),"Yes","")</f>
        <v/>
      </c>
      <c r="AR38" s="137" t="str">
        <f>IF('All Data FO'!AG38&gt;MAX('All Data FO'!AH38:'All Data FO'!AK38),"Yes","")</f>
        <v/>
      </c>
      <c r="AT38" s="137" t="str">
        <f>IF('All Data FO'!BM38&gt;(AVERAGE('All Data FO'!BN38:'All Data FO'!BQ38)*2),"Yes","")</f>
        <v/>
      </c>
      <c r="AU38" s="137" t="str">
        <f>IF('All Data FO'!AG38&gt;(AVERAGE('All Data FO'!AH38:'All Data FO'!AK38)*2),"Yes","")</f>
        <v/>
      </c>
      <c r="AW38" s="137" t="str">
        <f>IF('All Data FO'!B38&gt;MAX('All Data FO'!C38:'All Data FO'!F38),"Yes","")</f>
        <v/>
      </c>
      <c r="AX38" s="137" t="str">
        <f>IF('All Data FO'!B38&lt;MIN('All Data FO'!C38:'All Data FO'!F38),"Yes","")</f>
        <v>Yes</v>
      </c>
      <c r="AZ38" s="144" t="str">
        <f>IF('All Data FO'!B38&gt;MAX('All Data FO'!X38:'All Data FO'!AA38),"Yes","")</f>
        <v/>
      </c>
      <c r="BA38" s="144" t="str">
        <f>IF('All Data FO'!B38&lt;MIN('All Data FO'!AC38:'All Data FO'!AF38),"Yes","")</f>
        <v/>
      </c>
      <c r="BB38" s="137" t="str">
        <f>IF(AND(Cash!C38&gt;Cash!AA38,Cash!B38&lt;(Cash!AA38+Cash!C38)/2,Cash!Z38&gt;Cash!C38,Cash!B38&gt;Cash!AA38),"Dark Cloud",IF(AND(Cash!C38&lt;Cash!AA38,Cash!B38&gt;(Cash!AA38+Cash!C38)/2,Cash!Z38&lt;Cash!C38,Cash!B38&lt;Cash!AA38),"Bullish Piercing",IF(AND(Cash!C38&lt;Cash!AA38,Cash!Z38&lt;Cash!C38,Cash!B38&gt;Cash!AA38),"Bullish Engulfing",IF(AND(Cash!C38&gt;Cash!AA38,Cash!Z38&gt;Cash!C38,Cash!B38&lt;Cash!AA38),"Bearish Engulfing",IF(AND(Cash!C38&gt;Cash!AA38,Cash!B38&lt;Cash!Z38,Cash!AG38&lt;Cash!C38,Cash!AN38&gt;Cash!AA38),"Bearish Harami",IF(AND(Cash!C38&lt;Cash!AA38,Cash!B38&gt;Cash!Z38,Cash!AG38&lt;Cash!AA38,Cash!AN38&gt;Cash!C38),"Bullish Harami"," "))))))</f>
        <v xml:space="preserve"> </v>
      </c>
      <c r="BC38" s="137" t="str">
        <f>IF(AND(Cash!D38&lt;Cash!AB38,Cash!AO38&lt;Cash!AP38,Cash!AO38&lt;Cash!AN38,Cash!B38&gt;Cash!AH38,Cash!B38&gt;Cash!AI38),"Bullish Reversal",IF(AND(Cash!D38&gt;Cash!AB38,Cash!AH38&gt;Cash!AI38,Cash!AH38&gt;Cash!AG38,Cash!B38&lt;Cash!AO38,Cash!CA38&lt;Cash!AP38),"Bearish Reversal"," "))</f>
        <v xml:space="preserve"> </v>
      </c>
      <c r="BE38" s="144" t="str">
        <f>IF(AND(Cash!D38&gt;Cash!X38,Cash!AC38&gt;Cash!T38,Cash!S38&gt;Cash!W38,Cash!AB38&gt;Cash!C38),"Bearish Squeeze"," ")</f>
        <v xml:space="preserve"> </v>
      </c>
      <c r="BF38" s="144" t="str">
        <f>IF(AND(Cash!T38&gt;Cash!X38,Cash!AC38&gt;Cash!D38,Cash!C38&gt;Cash!W38,Cash!AB38&gt;Cash!S38),"Bullish Squeeze"," ")</f>
        <v xml:space="preserve"> </v>
      </c>
      <c r="BG38" s="137" t="str">
        <f>IF(AND(Cash!AI38&lt;Cash!AH38,Cash!AP38&gt;Cash!AO38,Cash!AG38&lt;Cash!AH38,Cash!AN38&gt;Cash!AO38),"IN OUT IN"," ")</f>
        <v xml:space="preserve"> </v>
      </c>
      <c r="BH38" s="137" t="str">
        <f>IF(AND(Cash!AG38&lt;Cash!AH38,Cash!AN38&gt;Cash!AO38),"Inside Bar"," ")</f>
        <v>Inside Bar</v>
      </c>
      <c r="BI38" s="137" t="str">
        <f>IF(AND(Cash!AI38&gt;Cash!AH38,Cash!AP38&lt;Cash!AO38,Cash!AH38&gt;Cash!AG38,Cash!AO38&lt;Cash!AN38),"Double INSIDE Bar"," ")</f>
        <v xml:space="preserve"> </v>
      </c>
      <c r="BK38" s="137" t="str">
        <f>IF(AND(CA!AM38&lt;MIN(CA!AN38:AP38),(Cash!AG38&lt;Cash!AH38),(Cash!AN38&gt;Cash!AO38)),"NR4"," ")</f>
        <v>NR4</v>
      </c>
      <c r="BL38" s="144" t="str">
        <f>IF(AND(CA!AM38&lt;MIN(CA!AN38:AS38),(Cash!AG38&lt;Cash!AH38),(Cash!AN38&gt;Cash!AO38)),"NR7"," ")</f>
        <v xml:space="preserve"> </v>
      </c>
      <c r="BM38" s="137">
        <f>Cash!AG38</f>
        <v>1345.1</v>
      </c>
      <c r="BN38" s="137">
        <f>Cash!AN38</f>
        <v>1308.1500000000001</v>
      </c>
      <c r="BP38" s="137">
        <f>MAX(Cash!AG38:AJ38)</f>
        <v>1394.5</v>
      </c>
      <c r="BQ38" s="137">
        <f>MIN(Cash!AN38:AQ38)</f>
        <v>1288.0999999999999</v>
      </c>
      <c r="BS38" s="144">
        <f>MAX(Cash!AG38:AM38)</f>
        <v>1403</v>
      </c>
      <c r="BT38" s="144">
        <f>MIN(Cash!AN38:AT38)</f>
        <v>1288.0999999999999</v>
      </c>
      <c r="BV38" s="137">
        <f>Cash!AN38-2*(Cash!AG38-'Final Master FO'!BY38)</f>
        <v>1262.3500000000004</v>
      </c>
      <c r="BW38" s="137">
        <f>BY38-(Cash!AG38-Cash!AN38)</f>
        <v>1285.2500000000002</v>
      </c>
      <c r="BX38" s="137">
        <f>(2*BY38)-Cash!AG38</f>
        <v>1299.3000000000002</v>
      </c>
      <c r="BY38" s="137">
        <f>(Cash!AG38+Cash!AN38+Cash!B38)/3</f>
        <v>1322.2</v>
      </c>
      <c r="BZ38" s="137">
        <f>(2*BY38)-Cash!AN38</f>
        <v>1336.25</v>
      </c>
      <c r="CA38" s="137">
        <f>BY38+(Cash!AG38-Cash!AN38)</f>
        <v>1359.1499999999999</v>
      </c>
      <c r="CB38" s="137">
        <f>Cash!AG38+2*('Final Master FO'!BY38-Cash!AN38)</f>
        <v>1373.1999999999998</v>
      </c>
      <c r="CD38" s="137">
        <f>CG38-(1*(Cash!AG38-Cash!AN38))</f>
        <v>1285.2500000000002</v>
      </c>
      <c r="CE38" s="137">
        <f>CG38-(0.618*(Cash!AG38-Cash!AN38))</f>
        <v>1299.3649000000003</v>
      </c>
      <c r="CF38" s="137">
        <f>CG38-(0.382*(Cash!AG38-Cash!AN38))</f>
        <v>1308.0851</v>
      </c>
      <c r="CG38" s="137">
        <f>(Cash!AG38+Cash!AN38+Cash!B38)/3</f>
        <v>1322.2</v>
      </c>
      <c r="CH38" s="137">
        <f>CG38+(0.382*(Cash!AG38-Cash!AN38))</f>
        <v>1336.3149000000001</v>
      </c>
      <c r="CI38" s="137">
        <f>CG38+(0.618*(Cash!AG38-Cash!AN38))</f>
        <v>1345.0350999999998</v>
      </c>
      <c r="CJ38" s="137">
        <f>CG38+(1*(Cash!AG38-Cash!AN38))</f>
        <v>1359.1499999999999</v>
      </c>
      <c r="CL38" s="137" t="str">
        <f t="shared" si="1"/>
        <v xml:space="preserve">COLPAL    </v>
      </c>
      <c r="CM38" s="137">
        <f>'All Data FO'!B38</f>
        <v>1313.45</v>
      </c>
      <c r="CN38" s="139">
        <f>'All Data FO'!K38</f>
        <v>-1.1960732688908011</v>
      </c>
      <c r="CO38" s="139">
        <f>'Master FO'!U38</f>
        <v>-8.9478417266187051</v>
      </c>
      <c r="CP38" s="137">
        <f>'Master FO'!M38</f>
        <v>-139300</v>
      </c>
      <c r="CR38" s="137" t="str">
        <f>IF(AND('All Data FO'!AG38&gt;'All Data FO'!AH38,'All Data FO'!B38&gt;'All Data FO'!C38),"LONG BUILDUP",IF(AND('All Data FO'!AG38&gt;'All Data FO'!AH38,'All Data FO'!B38&lt;'All Data FO'!C38),"SHORT BUILDUP",IF(AND('All Data FO'!AG38&lt;'All Data FO'!AH38,'All Data FO'!B38&gt;'All Data FO'!C38),"SHORT COVERING",IF(AND('All Data FO'!AG38&lt;'All Data FO'!AH38,'All Data FO'!B38&lt;'All Data FO'!C38),"LONG UNWINDING"," "))))</f>
        <v>LONG UNWINDING</v>
      </c>
      <c r="CW38" s="137" t="str">
        <f>'FOD (ALL)'!M38</f>
        <v>COALINDIA</v>
      </c>
      <c r="CX38" s="137">
        <f>'All Data FO'!B37</f>
        <v>125</v>
      </c>
      <c r="CY38" s="139">
        <f>'All Data FO'!K37</f>
        <v>0.52271813429835601</v>
      </c>
      <c r="CZ38" s="139">
        <f>'All Data FO'!EJ38</f>
        <v>3.5748065467136452</v>
      </c>
      <c r="DA38" s="137">
        <f>'All Data FO'!EQ38</f>
        <v>1292600</v>
      </c>
      <c r="DC38" s="137" t="str">
        <f t="shared" si="2"/>
        <v>LONG BUILDUP</v>
      </c>
    </row>
    <row r="39" spans="1:107" x14ac:dyDescent="0.3">
      <c r="A39" s="137" t="str">
        <f>FOD!B39</f>
        <v xml:space="preserve">CONCOR    </v>
      </c>
      <c r="B39" s="137" t="str">
        <f>'All Data FO'!G39</f>
        <v>N</v>
      </c>
      <c r="C39" s="137" t="str">
        <f>'All Data FO'!H39</f>
        <v>Y</v>
      </c>
      <c r="D39" s="137" t="str">
        <f>'All Data FO'!I39</f>
        <v>Y</v>
      </c>
      <c r="E39" s="137" t="str">
        <f>'All Data FO'!J39</f>
        <v>Y</v>
      </c>
      <c r="G39" s="137" t="str">
        <f>'All Data FO'!AL39</f>
        <v>N</v>
      </c>
      <c r="H39" s="137" t="str">
        <f>'All Data FO'!AM39</f>
        <v>Y</v>
      </c>
      <c r="I39" s="137" t="str">
        <f>'All Data FO'!AN39</f>
        <v>Y</v>
      </c>
      <c r="J39" s="137" t="str">
        <f>'All Data FO'!AO39</f>
        <v>Y</v>
      </c>
      <c r="L39" s="137" t="str">
        <f>'All Data FO'!BR39</f>
        <v>Y</v>
      </c>
      <c r="M39" s="137" t="str">
        <f>'All Data FO'!BS39</f>
        <v>Y</v>
      </c>
      <c r="N39" s="137" t="str">
        <f>'All Data FO'!BT39</f>
        <v>N</v>
      </c>
      <c r="O39" s="137" t="str">
        <f>'All Data FO'!BU39</f>
        <v>Y</v>
      </c>
      <c r="Q39" s="137" t="str">
        <f>'All Data FO'!BB39</f>
        <v>Y</v>
      </c>
      <c r="R39" s="137" t="str">
        <f>'All Data FO'!BC39</f>
        <v>Y</v>
      </c>
      <c r="S39" s="137" t="str">
        <f>'All Data FO'!BD39</f>
        <v>N</v>
      </c>
      <c r="T39" s="137" t="str">
        <f>'All Data FO'!BE39</f>
        <v>Y</v>
      </c>
      <c r="V39" s="137" t="str">
        <f>'All Data FO'!CH39</f>
        <v>N</v>
      </c>
      <c r="W39" s="137" t="str">
        <f>'All Data FO'!CI39</f>
        <v>Y</v>
      </c>
      <c r="X39" s="137" t="str">
        <f>'All Data FO'!CJ39</f>
        <v>N</v>
      </c>
      <c r="Y39" s="137" t="str">
        <f>'All Data FO'!CK39</f>
        <v>Y</v>
      </c>
      <c r="AA39" s="137" t="str">
        <f>'D Master'!AM39</f>
        <v>N</v>
      </c>
      <c r="AB39" s="137" t="str">
        <f>'D Master'!AN39</f>
        <v>Y</v>
      </c>
      <c r="AC39" s="137" t="str">
        <f>'D Master'!AO39</f>
        <v>Y</v>
      </c>
      <c r="AD39" s="137" t="str">
        <f>'D Master'!AP39</f>
        <v>N</v>
      </c>
      <c r="AF39" s="138">
        <f>CA!AK39</f>
        <v>4.0524999999999975</v>
      </c>
      <c r="AG39" s="145">
        <f>'Master FO'!BV39</f>
        <v>7.5656605252842031</v>
      </c>
      <c r="AH39" s="145">
        <f>'Master FO'!BZ39</f>
        <v>0.61929595827900907</v>
      </c>
      <c r="AI39" s="137">
        <f>Cash!B39</f>
        <v>348.35</v>
      </c>
      <c r="AJ39" s="137">
        <f>'All Data FO'!B39</f>
        <v>348.25</v>
      </c>
      <c r="AK39" s="137">
        <f>'All Data FO'!W39</f>
        <v>364.4</v>
      </c>
      <c r="AL39" s="137">
        <f>'All Data FO'!AB39</f>
        <v>345.95</v>
      </c>
      <c r="AN39" s="137">
        <f t="shared" si="0"/>
        <v>-0.10000000000002274</v>
      </c>
      <c r="AO39" s="137">
        <f>('All Data FO'!W39+'All Data FO'!AB39+'All Data FO'!B39)/3</f>
        <v>352.86666666666662</v>
      </c>
      <c r="AQ39" s="137" t="str">
        <f>IF('All Data FO'!BM39&gt;MAX('All Data FO'!BN39:'All Data FO'!BQ39),"Yes","")</f>
        <v/>
      </c>
      <c r="AR39" s="137" t="str">
        <f>IF('All Data FO'!AG39&gt;MAX('All Data FO'!AH39:'All Data FO'!AK39),"Yes","")</f>
        <v/>
      </c>
      <c r="AT39" s="137" t="str">
        <f>IF('All Data FO'!BM39&gt;(AVERAGE('All Data FO'!BN39:'All Data FO'!BQ39)*2),"Yes","")</f>
        <v/>
      </c>
      <c r="AU39" s="137" t="str">
        <f>IF('All Data FO'!AG39&gt;(AVERAGE('All Data FO'!AH39:'All Data FO'!AK39)*2),"Yes","")</f>
        <v/>
      </c>
      <c r="AW39" s="137" t="str">
        <f>IF('All Data FO'!B39&gt;MAX('All Data FO'!C39:'All Data FO'!F39),"Yes","")</f>
        <v/>
      </c>
      <c r="AX39" s="137" t="str">
        <f>IF('All Data FO'!B39&lt;MIN('All Data FO'!C39:'All Data FO'!F39),"Yes","")</f>
        <v/>
      </c>
      <c r="AZ39" s="144" t="str">
        <f>IF('All Data FO'!B39&gt;MAX('All Data FO'!X39:'All Data FO'!AA39),"Yes","")</f>
        <v/>
      </c>
      <c r="BA39" s="144" t="str">
        <f>IF('All Data FO'!B39&lt;MIN('All Data FO'!AC39:'All Data FO'!AF39),"Yes","")</f>
        <v/>
      </c>
      <c r="BB39" s="137" t="str">
        <f>IF(AND(Cash!C39&gt;Cash!AA39,Cash!B39&lt;(Cash!AA39+Cash!C39)/2,Cash!Z39&gt;Cash!C39,Cash!B39&gt;Cash!AA39),"Dark Cloud",IF(AND(Cash!C39&lt;Cash!AA39,Cash!B39&gt;(Cash!AA39+Cash!C39)/2,Cash!Z39&lt;Cash!C39,Cash!B39&lt;Cash!AA39),"Bullish Piercing",IF(AND(Cash!C39&lt;Cash!AA39,Cash!Z39&lt;Cash!C39,Cash!B39&gt;Cash!AA39),"Bullish Engulfing",IF(AND(Cash!C39&gt;Cash!AA39,Cash!Z39&gt;Cash!C39,Cash!B39&lt;Cash!AA39),"Bearish Engulfing",IF(AND(Cash!C39&gt;Cash!AA39,Cash!B39&lt;Cash!Z39,Cash!AG39&lt;Cash!C39,Cash!AN39&gt;Cash!AA39),"Bearish Harami",IF(AND(Cash!C39&lt;Cash!AA39,Cash!B39&gt;Cash!Z39,Cash!AG39&lt;Cash!AA39,Cash!AN39&gt;Cash!C39),"Bullish Harami"," "))))))</f>
        <v xml:space="preserve"> </v>
      </c>
      <c r="BC39" s="137" t="str">
        <f>IF(AND(Cash!D39&lt;Cash!AB39,Cash!AO39&lt;Cash!AP39,Cash!AO39&lt;Cash!AN39,Cash!B39&gt;Cash!AH39,Cash!B39&gt;Cash!AI39),"Bullish Reversal",IF(AND(Cash!D39&gt;Cash!AB39,Cash!AH39&gt;Cash!AI39,Cash!AH39&gt;Cash!AG39,Cash!B39&lt;Cash!AO39,Cash!CA39&lt;Cash!AP39),"Bearish Reversal"," "))</f>
        <v xml:space="preserve"> </v>
      </c>
      <c r="BE39" s="144" t="str">
        <f>IF(AND(Cash!D39&gt;Cash!X39,Cash!AC39&gt;Cash!T39,Cash!S39&gt;Cash!W39,Cash!AB39&gt;Cash!C39),"Bearish Squeeze"," ")</f>
        <v xml:space="preserve"> </v>
      </c>
      <c r="BF39" s="144" t="str">
        <f>IF(AND(Cash!T39&gt;Cash!X39,Cash!AC39&gt;Cash!D39,Cash!C39&gt;Cash!W39,Cash!AB39&gt;Cash!S39),"Bullish Squeeze"," ")</f>
        <v xml:space="preserve"> </v>
      </c>
      <c r="BG39" s="137" t="str">
        <f>IF(AND(Cash!AI39&lt;Cash!AH39,Cash!AP39&gt;Cash!AO39,Cash!AG39&lt;Cash!AH39,Cash!AN39&gt;Cash!AO39),"IN OUT IN"," ")</f>
        <v xml:space="preserve"> </v>
      </c>
      <c r="BH39" s="137" t="str">
        <f>IF(AND(Cash!AG39&lt;Cash!AH39,Cash!AN39&gt;Cash!AO39),"Inside Bar"," ")</f>
        <v xml:space="preserve"> </v>
      </c>
      <c r="BI39" s="137" t="str">
        <f>IF(AND(Cash!AI39&gt;Cash!AH39,Cash!AP39&lt;Cash!AO39,Cash!AH39&gt;Cash!AG39,Cash!AO39&lt;Cash!AN39),"Double INSIDE Bar"," ")</f>
        <v xml:space="preserve"> </v>
      </c>
      <c r="BK39" s="137" t="str">
        <f>IF(AND(CA!AM39&lt;MIN(CA!AN39:AP39),(Cash!AG39&lt;Cash!AH39),(Cash!AN39&gt;Cash!AO39)),"NR4"," ")</f>
        <v xml:space="preserve"> </v>
      </c>
      <c r="BL39" s="144" t="str">
        <f>IF(AND(CA!AM39&lt;MIN(CA!AN39:AS39),(Cash!AG39&lt;Cash!AH39),(Cash!AN39&gt;Cash!AO39)),"NR7"," ")</f>
        <v xml:space="preserve"> </v>
      </c>
      <c r="BM39" s="137">
        <f>Cash!AG39</f>
        <v>365</v>
      </c>
      <c r="BN39" s="137">
        <f>Cash!AN39</f>
        <v>345.3</v>
      </c>
      <c r="BP39" s="137">
        <f>MAX(Cash!AG39:AJ39)</f>
        <v>365</v>
      </c>
      <c r="BQ39" s="137">
        <f>MIN(Cash!AN39:AQ39)</f>
        <v>341.1</v>
      </c>
      <c r="BS39" s="144">
        <f>MAX(Cash!AG39:AM39)</f>
        <v>394.9</v>
      </c>
      <c r="BT39" s="144">
        <f>MIN(Cash!AN39:AT39)</f>
        <v>341.1</v>
      </c>
      <c r="BV39" s="137">
        <f>Cash!AN39-2*(Cash!AG39-'Final Master FO'!BY39)</f>
        <v>321.06666666666678</v>
      </c>
      <c r="BW39" s="137">
        <f>BY39-(Cash!AG39-Cash!AN39)</f>
        <v>333.18333333333339</v>
      </c>
      <c r="BX39" s="137">
        <f>(2*BY39)-Cash!AG39</f>
        <v>340.76666666666677</v>
      </c>
      <c r="BY39" s="137">
        <f>(Cash!AG39+Cash!AN39+Cash!B39)/3</f>
        <v>352.88333333333338</v>
      </c>
      <c r="BZ39" s="137">
        <f>(2*BY39)-Cash!AN39</f>
        <v>360.46666666666675</v>
      </c>
      <c r="CA39" s="137">
        <f>BY39+(Cash!AG39-Cash!AN39)</f>
        <v>372.58333333333337</v>
      </c>
      <c r="CB39" s="137">
        <f>Cash!AG39+2*('Final Master FO'!BY39-Cash!AN39)</f>
        <v>380.16666666666674</v>
      </c>
      <c r="CD39" s="137">
        <f>CG39-(1*(Cash!AG39-Cash!AN39))</f>
        <v>333.18333333333339</v>
      </c>
      <c r="CE39" s="137">
        <f>CG39-(0.618*(Cash!AG39-Cash!AN39))</f>
        <v>340.70873333333338</v>
      </c>
      <c r="CF39" s="137">
        <f>CG39-(0.382*(Cash!AG39-Cash!AN39))</f>
        <v>345.35793333333339</v>
      </c>
      <c r="CG39" s="137">
        <f>(Cash!AG39+Cash!AN39+Cash!B39)/3</f>
        <v>352.88333333333338</v>
      </c>
      <c r="CH39" s="137">
        <f>CG39+(0.382*(Cash!AG39-Cash!AN39))</f>
        <v>360.40873333333337</v>
      </c>
      <c r="CI39" s="137">
        <f>CG39+(0.618*(Cash!AG39-Cash!AN39))</f>
        <v>365.05793333333338</v>
      </c>
      <c r="CJ39" s="137">
        <f>CG39+(1*(Cash!AG39-Cash!AN39))</f>
        <v>372.58333333333337</v>
      </c>
      <c r="CL39" s="137" t="str">
        <f t="shared" si="1"/>
        <v xml:space="preserve">CONCOR    </v>
      </c>
      <c r="CM39" s="137">
        <f>'All Data FO'!B39</f>
        <v>348.25</v>
      </c>
      <c r="CN39" s="139">
        <f>'All Data FO'!K39</f>
        <v>-3.0349436168731669</v>
      </c>
      <c r="CO39" s="139">
        <f>'Master FO'!U39</f>
        <v>-5.0162396246842293</v>
      </c>
      <c r="CP39" s="137">
        <f>'Master FO'!M39</f>
        <v>-217257</v>
      </c>
      <c r="CR39" s="137" t="str">
        <f>IF(AND('All Data FO'!AG39&gt;'All Data FO'!AH39,'All Data FO'!B39&gt;'All Data FO'!C39),"LONG BUILDUP",IF(AND('All Data FO'!AG39&gt;'All Data FO'!AH39,'All Data FO'!B39&lt;'All Data FO'!C39),"SHORT BUILDUP",IF(AND('All Data FO'!AG39&lt;'All Data FO'!AH39,'All Data FO'!B39&gt;'All Data FO'!C39),"SHORT COVERING",IF(AND('All Data FO'!AG39&lt;'All Data FO'!AH39,'All Data FO'!B39&lt;'All Data FO'!C39),"LONG UNWINDING"," "))))</f>
        <v>LONG UNWINDING</v>
      </c>
      <c r="CW39" s="137" t="str">
        <f>'FOD (ALL)'!M39</f>
        <v>COLPAL</v>
      </c>
      <c r="CX39" s="137">
        <f>'All Data FO'!B38</f>
        <v>1313.45</v>
      </c>
      <c r="CY39" s="139">
        <f>'All Data FO'!K38</f>
        <v>-1.1960732688908011</v>
      </c>
      <c r="CZ39" s="139">
        <f>'All Data FO'!EJ39</f>
        <v>2.6506024096385543</v>
      </c>
      <c r="DA39" s="137">
        <f>'All Data FO'!EQ39</f>
        <v>46200</v>
      </c>
      <c r="DC39" s="137" t="str">
        <f t="shared" si="2"/>
        <v>SHORT BUILDUP</v>
      </c>
    </row>
    <row r="40" spans="1:107" x14ac:dyDescent="0.3">
      <c r="A40" s="137" t="str">
        <f>FOD!B40</f>
        <v>CUMMINSIND</v>
      </c>
      <c r="B40" s="137" t="str">
        <f>'All Data FO'!G40</f>
        <v>N</v>
      </c>
      <c r="C40" s="137" t="str">
        <f>'All Data FO'!H40</f>
        <v>Y</v>
      </c>
      <c r="D40" s="137" t="str">
        <f>'All Data FO'!I40</f>
        <v>Y</v>
      </c>
      <c r="E40" s="137" t="str">
        <f>'All Data FO'!J40</f>
        <v>Y</v>
      </c>
      <c r="G40" s="137" t="str">
        <f>'All Data FO'!AL40</f>
        <v>N</v>
      </c>
      <c r="H40" s="137" t="str">
        <f>'All Data FO'!AM40</f>
        <v>N</v>
      </c>
      <c r="I40" s="137" t="str">
        <f>'All Data FO'!AN40</f>
        <v>N</v>
      </c>
      <c r="J40" s="137" t="str">
        <f>'All Data FO'!AO40</f>
        <v>N</v>
      </c>
      <c r="L40" s="137" t="str">
        <f>'All Data FO'!BR40</f>
        <v>Y</v>
      </c>
      <c r="M40" s="137" t="str">
        <f>'All Data FO'!BS40</f>
        <v>N</v>
      </c>
      <c r="N40" s="137" t="str">
        <f>'All Data FO'!BT40</f>
        <v>N</v>
      </c>
      <c r="O40" s="137" t="str">
        <f>'All Data FO'!BU40</f>
        <v>N</v>
      </c>
      <c r="Q40" s="137" t="str">
        <f>'All Data FO'!BB40</f>
        <v>Y</v>
      </c>
      <c r="R40" s="137" t="str">
        <f>'All Data FO'!BC40</f>
        <v>N</v>
      </c>
      <c r="S40" s="137" t="str">
        <f>'All Data FO'!BD40</f>
        <v>N</v>
      </c>
      <c r="T40" s="137" t="str">
        <f>'All Data FO'!BE40</f>
        <v>N</v>
      </c>
      <c r="V40" s="137" t="str">
        <f>'All Data FO'!CH40</f>
        <v>Y</v>
      </c>
      <c r="W40" s="137" t="str">
        <f>'All Data FO'!CI40</f>
        <v>N</v>
      </c>
      <c r="X40" s="137" t="str">
        <f>'All Data FO'!CJ40</f>
        <v>N</v>
      </c>
      <c r="Y40" s="137" t="str">
        <f>'All Data FO'!CK40</f>
        <v>N</v>
      </c>
      <c r="AA40" s="137" t="str">
        <f>'D Master'!AM40</f>
        <v>N</v>
      </c>
      <c r="AB40" s="137" t="str">
        <f>'D Master'!AN40</f>
        <v>Y</v>
      </c>
      <c r="AC40" s="137" t="str">
        <f>'D Master'!AO40</f>
        <v>Y</v>
      </c>
      <c r="AD40" s="137" t="str">
        <f>'D Master'!AP40</f>
        <v>N</v>
      </c>
      <c r="AF40" s="138">
        <f>CA!AK40</f>
        <v>3.8224999999999998</v>
      </c>
      <c r="AG40" s="145">
        <f>'Master FO'!BV40</f>
        <v>-28.669262790385392</v>
      </c>
      <c r="AH40" s="145">
        <f>'Master FO'!BZ40</f>
        <v>-3.3244358165493813</v>
      </c>
      <c r="AI40" s="137">
        <f>Cash!B40</f>
        <v>329.7</v>
      </c>
      <c r="AJ40" s="137">
        <f>'All Data FO'!B40</f>
        <v>329.1</v>
      </c>
      <c r="AK40" s="137">
        <f>'All Data FO'!W40</f>
        <v>338</v>
      </c>
      <c r="AL40" s="137">
        <f>'All Data FO'!AB40</f>
        <v>326.45</v>
      </c>
      <c r="AN40" s="137">
        <f t="shared" si="0"/>
        <v>-0.59999999999996589</v>
      </c>
      <c r="AO40" s="137">
        <f>('All Data FO'!W40+'All Data FO'!AB40+'All Data FO'!B40)/3</f>
        <v>331.18333333333334</v>
      </c>
      <c r="AQ40" s="137" t="str">
        <f>IF('All Data FO'!BM40&gt;MAX('All Data FO'!BN40:'All Data FO'!BQ40),"Yes","")</f>
        <v/>
      </c>
      <c r="AR40" s="137" t="str">
        <f>IF('All Data FO'!AG40&gt;MAX('All Data FO'!AH40:'All Data FO'!AK40),"Yes","")</f>
        <v/>
      </c>
      <c r="AT40" s="137" t="str">
        <f>IF('All Data FO'!BM40&gt;(AVERAGE('All Data FO'!BN40:'All Data FO'!BQ40)*2),"Yes","")</f>
        <v/>
      </c>
      <c r="AU40" s="137" t="str">
        <f>IF('All Data FO'!AG40&gt;(AVERAGE('All Data FO'!AH40:'All Data FO'!AK40)*2),"Yes","")</f>
        <v/>
      </c>
      <c r="AW40" s="137" t="str">
        <f>IF('All Data FO'!B40&gt;MAX('All Data FO'!C40:'All Data FO'!F40),"Yes","")</f>
        <v/>
      </c>
      <c r="AX40" s="137" t="str">
        <f>IF('All Data FO'!B40&lt;MIN('All Data FO'!C40:'All Data FO'!F40),"Yes","")</f>
        <v/>
      </c>
      <c r="AZ40" s="144" t="str">
        <f>IF('All Data FO'!B40&gt;MAX('All Data FO'!X40:'All Data FO'!AA40),"Yes","")</f>
        <v/>
      </c>
      <c r="BA40" s="144" t="str">
        <f>IF('All Data FO'!B40&lt;MIN('All Data FO'!AC40:'All Data FO'!AF40),"Yes","")</f>
        <v/>
      </c>
      <c r="BB40" s="137" t="str">
        <f>IF(AND(Cash!C40&gt;Cash!AA40,Cash!B40&lt;(Cash!AA40+Cash!C40)/2,Cash!Z40&gt;Cash!C40,Cash!B40&gt;Cash!AA40),"Dark Cloud",IF(AND(Cash!C40&lt;Cash!AA40,Cash!B40&gt;(Cash!AA40+Cash!C40)/2,Cash!Z40&lt;Cash!C40,Cash!B40&lt;Cash!AA40),"Bullish Piercing",IF(AND(Cash!C40&lt;Cash!AA40,Cash!Z40&lt;Cash!C40,Cash!B40&gt;Cash!AA40),"Bullish Engulfing",IF(AND(Cash!C40&gt;Cash!AA40,Cash!Z40&gt;Cash!C40,Cash!B40&lt;Cash!AA40),"Bearish Engulfing",IF(AND(Cash!C40&gt;Cash!AA40,Cash!B40&lt;Cash!Z40,Cash!AG40&lt;Cash!C40,Cash!AN40&gt;Cash!AA40),"Bearish Harami",IF(AND(Cash!C40&lt;Cash!AA40,Cash!B40&gt;Cash!Z40,Cash!AG40&lt;Cash!AA40,Cash!AN40&gt;Cash!C40),"Bullish Harami"," "))))))</f>
        <v xml:space="preserve"> </v>
      </c>
      <c r="BC40" s="137" t="str">
        <f>IF(AND(Cash!D40&lt;Cash!AB40,Cash!AO40&lt;Cash!AP40,Cash!AO40&lt;Cash!AN40,Cash!B40&gt;Cash!AH40,Cash!B40&gt;Cash!AI40),"Bullish Reversal",IF(AND(Cash!D40&gt;Cash!AB40,Cash!AH40&gt;Cash!AI40,Cash!AH40&gt;Cash!AG40,Cash!B40&lt;Cash!AO40,Cash!CA40&lt;Cash!AP40),"Bearish Reversal"," "))</f>
        <v xml:space="preserve"> </v>
      </c>
      <c r="BE40" s="144" t="str">
        <f>IF(AND(Cash!D40&gt;Cash!X40,Cash!AC40&gt;Cash!T40,Cash!S40&gt;Cash!W40,Cash!AB40&gt;Cash!C40),"Bearish Squeeze"," ")</f>
        <v xml:space="preserve"> </v>
      </c>
      <c r="BF40" s="144" t="str">
        <f>IF(AND(Cash!T40&gt;Cash!X40,Cash!AC40&gt;Cash!D40,Cash!C40&gt;Cash!W40,Cash!AB40&gt;Cash!S40),"Bullish Squeeze"," ")</f>
        <v xml:space="preserve"> </v>
      </c>
      <c r="BG40" s="137" t="str">
        <f>IF(AND(Cash!AI40&lt;Cash!AH40,Cash!AP40&gt;Cash!AO40,Cash!AG40&lt;Cash!AH40,Cash!AN40&gt;Cash!AO40),"IN OUT IN"," ")</f>
        <v xml:space="preserve"> </v>
      </c>
      <c r="BH40" s="137" t="str">
        <f>IF(AND(Cash!AG40&lt;Cash!AH40,Cash!AN40&gt;Cash!AO40),"Inside Bar"," ")</f>
        <v xml:space="preserve"> </v>
      </c>
      <c r="BI40" s="137" t="str">
        <f>IF(AND(Cash!AI40&gt;Cash!AH40,Cash!AP40&lt;Cash!AO40,Cash!AH40&gt;Cash!AG40,Cash!AO40&lt;Cash!AN40),"Double INSIDE Bar"," ")</f>
        <v xml:space="preserve"> </v>
      </c>
      <c r="BK40" s="137" t="str">
        <f>IF(AND(CA!AM40&lt;MIN(CA!AN40:AP40),(Cash!AG40&lt;Cash!AH40),(Cash!AN40&gt;Cash!AO40)),"NR4"," ")</f>
        <v xml:space="preserve"> </v>
      </c>
      <c r="BL40" s="144" t="str">
        <f>IF(AND(CA!AM40&lt;MIN(CA!AN40:AS40),(Cash!AG40&lt;Cash!AH40),(Cash!AN40&gt;Cash!AO40)),"NR7"," ")</f>
        <v xml:space="preserve"> </v>
      </c>
      <c r="BM40" s="137">
        <f>Cash!AG40</f>
        <v>339.1</v>
      </c>
      <c r="BN40" s="137">
        <f>Cash!AN40</f>
        <v>326.55</v>
      </c>
      <c r="BP40" s="137">
        <f>MAX(Cash!AG40:AJ40)</f>
        <v>343.65</v>
      </c>
      <c r="BQ40" s="137">
        <f>MIN(Cash!AN40:AQ40)</f>
        <v>315.95</v>
      </c>
      <c r="BS40" s="144">
        <f>MAX(Cash!AG40:AM40)</f>
        <v>368.6</v>
      </c>
      <c r="BT40" s="144">
        <f>MIN(Cash!AN40:AT40)</f>
        <v>311.2</v>
      </c>
      <c r="BV40" s="137">
        <f>Cash!AN40-2*(Cash!AG40-'Final Master FO'!BY40)</f>
        <v>311.91666666666669</v>
      </c>
      <c r="BW40" s="137">
        <f>BY40-(Cash!AG40-Cash!AN40)</f>
        <v>319.23333333333335</v>
      </c>
      <c r="BX40" s="137">
        <f>(2*BY40)-Cash!AG40</f>
        <v>324.4666666666667</v>
      </c>
      <c r="BY40" s="137">
        <f>(Cash!AG40+Cash!AN40+Cash!B40)/3</f>
        <v>331.78333333333336</v>
      </c>
      <c r="BZ40" s="137">
        <f>(2*BY40)-Cash!AN40</f>
        <v>337.01666666666671</v>
      </c>
      <c r="CA40" s="137">
        <f>BY40+(Cash!AG40-Cash!AN40)</f>
        <v>344.33333333333337</v>
      </c>
      <c r="CB40" s="137">
        <f>Cash!AG40+2*('Final Master FO'!BY40-Cash!AN40)</f>
        <v>349.56666666666672</v>
      </c>
      <c r="CD40" s="137">
        <f>CG40-(1*(Cash!AG40-Cash!AN40))</f>
        <v>319.23333333333335</v>
      </c>
      <c r="CE40" s="137">
        <f>CG40-(0.618*(Cash!AG40-Cash!AN40))</f>
        <v>324.02743333333336</v>
      </c>
      <c r="CF40" s="137">
        <f>CG40-(0.382*(Cash!AG40-Cash!AN40))</f>
        <v>326.98923333333335</v>
      </c>
      <c r="CG40" s="137">
        <f>(Cash!AG40+Cash!AN40+Cash!B40)/3</f>
        <v>331.78333333333336</v>
      </c>
      <c r="CH40" s="137">
        <f>CG40+(0.382*(Cash!AG40-Cash!AN40))</f>
        <v>336.57743333333337</v>
      </c>
      <c r="CI40" s="137">
        <f>CG40+(0.618*(Cash!AG40-Cash!AN40))</f>
        <v>339.53923333333336</v>
      </c>
      <c r="CJ40" s="137">
        <f>CG40+(1*(Cash!AG40-Cash!AN40))</f>
        <v>344.33333333333337</v>
      </c>
      <c r="CL40" s="137" t="str">
        <f t="shared" si="1"/>
        <v>CUMMINSIND</v>
      </c>
      <c r="CM40" s="137">
        <f>'All Data FO'!B40</f>
        <v>329.1</v>
      </c>
      <c r="CN40" s="139">
        <f>'All Data FO'!K40</f>
        <v>-2.2136383895409266</v>
      </c>
      <c r="CO40" s="139">
        <f>'Master FO'!U40</f>
        <v>-10.098522167487685</v>
      </c>
      <c r="CP40" s="137">
        <f>'Master FO'!M40</f>
        <v>-147600</v>
      </c>
      <c r="CR40" s="137" t="str">
        <f>IF(AND('All Data FO'!AG40&gt;'All Data FO'!AH40,'All Data FO'!B40&gt;'All Data FO'!C40),"LONG BUILDUP",IF(AND('All Data FO'!AG40&gt;'All Data FO'!AH40,'All Data FO'!B40&lt;'All Data FO'!C40),"SHORT BUILDUP",IF(AND('All Data FO'!AG40&lt;'All Data FO'!AH40,'All Data FO'!B40&gt;'All Data FO'!C40),"SHORT COVERING",IF(AND('All Data FO'!AG40&lt;'All Data FO'!AH40,'All Data FO'!B40&lt;'All Data FO'!C40),"LONG UNWINDING"," "))))</f>
        <v>LONG UNWINDING</v>
      </c>
      <c r="CW40" s="137" t="str">
        <f>'FOD (ALL)'!M40</f>
        <v>CONCOR</v>
      </c>
      <c r="CX40" s="137">
        <f>'All Data FO'!B39</f>
        <v>348.25</v>
      </c>
      <c r="CY40" s="139">
        <f>'All Data FO'!K39</f>
        <v>-3.0349436168731669</v>
      </c>
      <c r="CZ40" s="139">
        <f>'All Data FO'!EJ40</f>
        <v>1.9562334217506632</v>
      </c>
      <c r="DA40" s="137">
        <f>'All Data FO'!EQ40</f>
        <v>92217</v>
      </c>
      <c r="DC40" s="137" t="str">
        <f t="shared" si="2"/>
        <v>SHORT BUILDUP</v>
      </c>
    </row>
    <row r="41" spans="1:107" x14ac:dyDescent="0.3">
      <c r="A41" s="137" t="str">
        <f>FOD!B41</f>
        <v xml:space="preserve">DABUR     </v>
      </c>
      <c r="B41" s="137" t="str">
        <f>'All Data FO'!G41</f>
        <v>N</v>
      </c>
      <c r="C41" s="137" t="str">
        <f>'All Data FO'!H41</f>
        <v>N</v>
      </c>
      <c r="D41" s="137" t="str">
        <f>'All Data FO'!I41</f>
        <v>Y</v>
      </c>
      <c r="E41" s="137" t="str">
        <f>'All Data FO'!J41</f>
        <v>Y</v>
      </c>
      <c r="G41" s="137" t="str">
        <f>'All Data FO'!AL41</f>
        <v>N</v>
      </c>
      <c r="H41" s="137" t="str">
        <f>'All Data FO'!AM41</f>
        <v>Y</v>
      </c>
      <c r="I41" s="137" t="str">
        <f>'All Data FO'!AN41</f>
        <v>N</v>
      </c>
      <c r="J41" s="137" t="str">
        <f>'All Data FO'!AO41</f>
        <v>N</v>
      </c>
      <c r="L41" s="137" t="str">
        <f>'All Data FO'!BR41</f>
        <v>Y</v>
      </c>
      <c r="M41" s="137" t="str">
        <f>'All Data FO'!BS41</f>
        <v>Y</v>
      </c>
      <c r="N41" s="137" t="str">
        <f>'All Data FO'!BT41</f>
        <v>N</v>
      </c>
      <c r="O41" s="137" t="str">
        <f>'All Data FO'!BU41</f>
        <v>N</v>
      </c>
      <c r="Q41" s="137" t="str">
        <f>'All Data FO'!BB41</f>
        <v>Y</v>
      </c>
      <c r="R41" s="137" t="str">
        <f>'All Data FO'!BC41</f>
        <v>Y</v>
      </c>
      <c r="S41" s="137" t="str">
        <f>'All Data FO'!BD41</f>
        <v>N</v>
      </c>
      <c r="T41" s="137" t="str">
        <f>'All Data FO'!BE41</f>
        <v>N</v>
      </c>
      <c r="V41" s="137" t="str">
        <f>'All Data FO'!CH41</f>
        <v>Y</v>
      </c>
      <c r="W41" s="137" t="str">
        <f>'All Data FO'!CI41</f>
        <v>Y</v>
      </c>
      <c r="X41" s="137" t="str">
        <f>'All Data FO'!CJ41</f>
        <v>N</v>
      </c>
      <c r="Y41" s="137" t="str">
        <f>'All Data FO'!CK41</f>
        <v>N</v>
      </c>
      <c r="AA41" s="137" t="str">
        <f>'D Master'!AM41</f>
        <v>N</v>
      </c>
      <c r="AB41" s="137" t="str">
        <f>'D Master'!AN41</f>
        <v>Y</v>
      </c>
      <c r="AC41" s="137" t="str">
        <f>'D Master'!AO41</f>
        <v>Y</v>
      </c>
      <c r="AD41" s="137" t="str">
        <f>'D Master'!AP41</f>
        <v>Y</v>
      </c>
      <c r="AF41" s="138">
        <f>CA!AK41</f>
        <v>2.65</v>
      </c>
      <c r="AG41" s="145">
        <f>'Master FO'!BV41</f>
        <v>72.805851063829792</v>
      </c>
      <c r="AH41" s="145">
        <f>'Master FO'!BZ41</f>
        <v>88.743645606390714</v>
      </c>
      <c r="AI41" s="137">
        <f>Cash!B41</f>
        <v>431.7</v>
      </c>
      <c r="AJ41" s="137">
        <f>'All Data FO'!B41</f>
        <v>431.6</v>
      </c>
      <c r="AK41" s="137">
        <f>'All Data FO'!W41</f>
        <v>442.35</v>
      </c>
      <c r="AL41" s="137">
        <f>'All Data FO'!AB41</f>
        <v>430</v>
      </c>
      <c r="AN41" s="137">
        <f t="shared" si="0"/>
        <v>-9.9999999999965894E-2</v>
      </c>
      <c r="AO41" s="137">
        <f>('All Data FO'!W41+'All Data FO'!AB41+'All Data FO'!B41)/3</f>
        <v>434.65000000000003</v>
      </c>
      <c r="AQ41" s="137" t="str">
        <f>IF('All Data FO'!BM41&gt;MAX('All Data FO'!BN41:'All Data FO'!BQ41),"Yes","")</f>
        <v>Yes</v>
      </c>
      <c r="AR41" s="137" t="str">
        <f>IF('All Data FO'!AG41&gt;MAX('All Data FO'!AH41:'All Data FO'!AK41),"Yes","")</f>
        <v/>
      </c>
      <c r="AT41" s="137" t="str">
        <f>IF('All Data FO'!BM41&gt;(AVERAGE('All Data FO'!BN41:'All Data FO'!BQ41)*2),"Yes","")</f>
        <v/>
      </c>
      <c r="AU41" s="137" t="str">
        <f>IF('All Data FO'!AG41&gt;(AVERAGE('All Data FO'!AH41:'All Data FO'!AK41)*2),"Yes","")</f>
        <v/>
      </c>
      <c r="AW41" s="137" t="str">
        <f>IF('All Data FO'!B41&gt;MAX('All Data FO'!C41:'All Data FO'!F41),"Yes","")</f>
        <v/>
      </c>
      <c r="AX41" s="137" t="str">
        <f>IF('All Data FO'!B41&lt;MIN('All Data FO'!C41:'All Data FO'!F41),"Yes","")</f>
        <v>Yes</v>
      </c>
      <c r="AZ41" s="144" t="str">
        <f>IF('All Data FO'!B41&gt;MAX('All Data FO'!X41:'All Data FO'!AA41),"Yes","")</f>
        <v/>
      </c>
      <c r="BA41" s="144" t="str">
        <f>IF('All Data FO'!B41&lt;MIN('All Data FO'!AC41:'All Data FO'!AF41),"Yes","")</f>
        <v/>
      </c>
      <c r="BB41" s="137" t="str">
        <f>IF(AND(Cash!C41&gt;Cash!AA41,Cash!B41&lt;(Cash!AA41+Cash!C41)/2,Cash!Z41&gt;Cash!C41,Cash!B41&gt;Cash!AA41),"Dark Cloud",IF(AND(Cash!C41&lt;Cash!AA41,Cash!B41&gt;(Cash!AA41+Cash!C41)/2,Cash!Z41&lt;Cash!C41,Cash!B41&lt;Cash!AA41),"Bullish Piercing",IF(AND(Cash!C41&lt;Cash!AA41,Cash!Z41&lt;Cash!C41,Cash!B41&gt;Cash!AA41),"Bullish Engulfing",IF(AND(Cash!C41&gt;Cash!AA41,Cash!Z41&gt;Cash!C41,Cash!B41&lt;Cash!AA41),"Bearish Engulfing",IF(AND(Cash!C41&gt;Cash!AA41,Cash!B41&lt;Cash!Z41,Cash!AG41&lt;Cash!C41,Cash!AN41&gt;Cash!AA41),"Bearish Harami",IF(AND(Cash!C41&lt;Cash!AA41,Cash!B41&gt;Cash!Z41,Cash!AG41&lt;Cash!AA41,Cash!AN41&gt;Cash!C41),"Bullish Harami"," "))))))</f>
        <v xml:space="preserve"> </v>
      </c>
      <c r="BC41" s="137" t="str">
        <f>IF(AND(Cash!D41&lt;Cash!AB41,Cash!AO41&lt;Cash!AP41,Cash!AO41&lt;Cash!AN41,Cash!B41&gt;Cash!AH41,Cash!B41&gt;Cash!AI41),"Bullish Reversal",IF(AND(Cash!D41&gt;Cash!AB41,Cash!AH41&gt;Cash!AI41,Cash!AH41&gt;Cash!AG41,Cash!B41&lt;Cash!AO41,Cash!CA41&lt;Cash!AP41),"Bearish Reversal"," "))</f>
        <v xml:space="preserve"> </v>
      </c>
      <c r="BE41" s="144" t="str">
        <f>IF(AND(Cash!D41&gt;Cash!X41,Cash!AC41&gt;Cash!T41,Cash!S41&gt;Cash!W41,Cash!AB41&gt;Cash!C41),"Bearish Squeeze"," ")</f>
        <v xml:space="preserve"> </v>
      </c>
      <c r="BF41" s="144" t="str">
        <f>IF(AND(Cash!T41&gt;Cash!X41,Cash!AC41&gt;Cash!D41,Cash!C41&gt;Cash!W41,Cash!AB41&gt;Cash!S41),"Bullish Squeeze"," ")</f>
        <v xml:space="preserve"> </v>
      </c>
      <c r="BG41" s="137" t="str">
        <f>IF(AND(Cash!AI41&lt;Cash!AH41,Cash!AP41&gt;Cash!AO41,Cash!AG41&lt;Cash!AH41,Cash!AN41&gt;Cash!AO41),"IN OUT IN"," ")</f>
        <v xml:space="preserve"> </v>
      </c>
      <c r="BH41" s="137" t="str">
        <f>IF(AND(Cash!AG41&lt;Cash!AH41,Cash!AN41&gt;Cash!AO41),"Inside Bar"," ")</f>
        <v xml:space="preserve"> </v>
      </c>
      <c r="BI41" s="137" t="str">
        <f>IF(AND(Cash!AI41&gt;Cash!AH41,Cash!AP41&lt;Cash!AO41,Cash!AH41&gt;Cash!AG41,Cash!AO41&lt;Cash!AN41),"Double INSIDE Bar"," ")</f>
        <v xml:space="preserve"> </v>
      </c>
      <c r="BK41" s="137" t="str">
        <f>IF(AND(CA!AM41&lt;MIN(CA!AN41:AP41),(Cash!AG41&lt;Cash!AH41),(Cash!AN41&gt;Cash!AO41)),"NR4"," ")</f>
        <v xml:space="preserve"> </v>
      </c>
      <c r="BL41" s="144" t="str">
        <f>IF(AND(CA!AM41&lt;MIN(CA!AN41:AS41),(Cash!AG41&lt;Cash!AH41),(Cash!AN41&gt;Cash!AO41)),"NR7"," ")</f>
        <v xml:space="preserve"> </v>
      </c>
      <c r="BM41" s="137">
        <f>Cash!AG41</f>
        <v>443.95</v>
      </c>
      <c r="BN41" s="137">
        <f>Cash!AN41</f>
        <v>429.9</v>
      </c>
      <c r="BP41" s="137">
        <f>MAX(Cash!AG41:AJ41)</f>
        <v>449.4</v>
      </c>
      <c r="BQ41" s="137">
        <f>MIN(Cash!AN41:AQ41)</f>
        <v>429.9</v>
      </c>
      <c r="BS41" s="144">
        <f>MAX(Cash!AG41:AM41)</f>
        <v>463.65</v>
      </c>
      <c r="BT41" s="144">
        <f>MIN(Cash!AN41:AT41)</f>
        <v>429.9</v>
      </c>
      <c r="BV41" s="137">
        <f>Cash!AN41-2*(Cash!AG41-'Final Master FO'!BY41)</f>
        <v>412.36666666666667</v>
      </c>
      <c r="BW41" s="137">
        <f>BY41-(Cash!AG41-Cash!AN41)</f>
        <v>421.13333333333333</v>
      </c>
      <c r="BX41" s="137">
        <f>(2*BY41)-Cash!AG41</f>
        <v>426.41666666666669</v>
      </c>
      <c r="BY41" s="137">
        <f>(Cash!AG41+Cash!AN41+Cash!B41)/3</f>
        <v>435.18333333333334</v>
      </c>
      <c r="BZ41" s="137">
        <f>(2*BY41)-Cash!AN41</f>
        <v>440.4666666666667</v>
      </c>
      <c r="CA41" s="137">
        <f>BY41+(Cash!AG41-Cash!AN41)</f>
        <v>449.23333333333335</v>
      </c>
      <c r="CB41" s="137">
        <f>Cash!AG41+2*('Final Master FO'!BY41-Cash!AN41)</f>
        <v>454.51666666666671</v>
      </c>
      <c r="CD41" s="137">
        <f>CG41-(1*(Cash!AG41-Cash!AN41))</f>
        <v>421.13333333333333</v>
      </c>
      <c r="CE41" s="137">
        <f>CG41-(0.618*(Cash!AG41-Cash!AN41))</f>
        <v>426.50043333333332</v>
      </c>
      <c r="CF41" s="137">
        <f>CG41-(0.382*(Cash!AG41-Cash!AN41))</f>
        <v>429.81623333333334</v>
      </c>
      <c r="CG41" s="137">
        <f>(Cash!AG41+Cash!AN41+Cash!B41)/3</f>
        <v>435.18333333333334</v>
      </c>
      <c r="CH41" s="137">
        <f>CG41+(0.382*(Cash!AG41-Cash!AN41))</f>
        <v>440.55043333333333</v>
      </c>
      <c r="CI41" s="137">
        <f>CG41+(0.618*(Cash!AG41-Cash!AN41))</f>
        <v>443.86623333333335</v>
      </c>
      <c r="CJ41" s="137">
        <f>CG41+(1*(Cash!AG41-Cash!AN41))</f>
        <v>449.23333333333335</v>
      </c>
      <c r="CL41" s="137" t="str">
        <f t="shared" si="1"/>
        <v xml:space="preserve">DABUR     </v>
      </c>
      <c r="CM41" s="137">
        <f>'All Data FO'!B41</f>
        <v>431.6</v>
      </c>
      <c r="CN41" s="139">
        <f>'All Data FO'!K41</f>
        <v>-1.57354618015963</v>
      </c>
      <c r="CO41" s="139">
        <f>'Master FO'!U41</f>
        <v>-1.2797074954296161</v>
      </c>
      <c r="CP41" s="137">
        <f>'Master FO'!M41</f>
        <v>-148750</v>
      </c>
      <c r="CR41" s="137" t="str">
        <f>IF(AND('All Data FO'!AG41&gt;'All Data FO'!AH41,'All Data FO'!B41&gt;'All Data FO'!C41),"LONG BUILDUP",IF(AND('All Data FO'!AG41&gt;'All Data FO'!AH41,'All Data FO'!B41&lt;'All Data FO'!C41),"SHORT BUILDUP",IF(AND('All Data FO'!AG41&lt;'All Data FO'!AH41,'All Data FO'!B41&gt;'All Data FO'!C41),"SHORT COVERING",IF(AND('All Data FO'!AG41&lt;'All Data FO'!AH41,'All Data FO'!B41&lt;'All Data FO'!C41),"LONG UNWINDING"," "))))</f>
        <v>LONG UNWINDING</v>
      </c>
      <c r="CW41" s="137" t="str">
        <f>'FOD (ALL)'!M41</f>
        <v>CUMMINSIND</v>
      </c>
      <c r="CX41" s="137">
        <f>'All Data FO'!B40</f>
        <v>329.1</v>
      </c>
      <c r="CY41" s="139">
        <f>'All Data FO'!K40</f>
        <v>-2.2136383895409266</v>
      </c>
      <c r="CZ41" s="139">
        <f>'All Data FO'!EJ41</f>
        <v>12.58328574148106</v>
      </c>
      <c r="DA41" s="137">
        <f>'All Data FO'!EQ41</f>
        <v>198300</v>
      </c>
      <c r="DC41" s="137" t="str">
        <f t="shared" si="2"/>
        <v>SHORT BUILDUP</v>
      </c>
    </row>
    <row r="42" spans="1:107" x14ac:dyDescent="0.3">
      <c r="A42" s="137" t="str">
        <f>FOD!B42</f>
        <v xml:space="preserve">DIVISLAB  </v>
      </c>
      <c r="B42" s="137" t="str">
        <f>'All Data FO'!G42</f>
        <v>N</v>
      </c>
      <c r="C42" s="137" t="str">
        <f>'All Data FO'!H42</f>
        <v>N</v>
      </c>
      <c r="D42" s="137" t="str">
        <f>'All Data FO'!I42</f>
        <v>Y</v>
      </c>
      <c r="E42" s="137" t="str">
        <f>'All Data FO'!J42</f>
        <v>N</v>
      </c>
      <c r="G42" s="137" t="str">
        <f>'All Data FO'!AL42</f>
        <v>N</v>
      </c>
      <c r="H42" s="137" t="str">
        <f>'All Data FO'!AM42</f>
        <v>N</v>
      </c>
      <c r="I42" s="137" t="str">
        <f>'All Data FO'!AN42</f>
        <v>N</v>
      </c>
      <c r="J42" s="137" t="str">
        <f>'All Data FO'!AO42</f>
        <v>Y</v>
      </c>
      <c r="L42" s="137" t="str">
        <f>'All Data FO'!BR42</f>
        <v>Y</v>
      </c>
      <c r="M42" s="137" t="str">
        <f>'All Data FO'!BS42</f>
        <v>N</v>
      </c>
      <c r="N42" s="137" t="str">
        <f>'All Data FO'!BT42</f>
        <v>Y</v>
      </c>
      <c r="O42" s="137" t="str">
        <f>'All Data FO'!BU42</f>
        <v>N</v>
      </c>
      <c r="Q42" s="137" t="str">
        <f>'All Data FO'!BB42</f>
        <v>Y</v>
      </c>
      <c r="R42" s="137" t="str">
        <f>'All Data FO'!BC42</f>
        <v>N</v>
      </c>
      <c r="S42" s="137" t="str">
        <f>'All Data FO'!BD42</f>
        <v>Y</v>
      </c>
      <c r="T42" s="137" t="str">
        <f>'All Data FO'!BE42</f>
        <v>N</v>
      </c>
      <c r="V42" s="137" t="str">
        <f>'All Data FO'!CH42</f>
        <v>Y</v>
      </c>
      <c r="W42" s="137" t="str">
        <f>'All Data FO'!CI42</f>
        <v>N</v>
      </c>
      <c r="X42" s="137" t="str">
        <f>'All Data FO'!CJ42</f>
        <v>Y</v>
      </c>
      <c r="Y42" s="137" t="str">
        <f>'All Data FO'!CK42</f>
        <v>N</v>
      </c>
      <c r="AA42" s="137" t="str">
        <f>'D Master'!AM42</f>
        <v>Y</v>
      </c>
      <c r="AB42" s="137" t="str">
        <f>'D Master'!AN42</f>
        <v>N</v>
      </c>
      <c r="AC42" s="137" t="str">
        <f>'D Master'!AO42</f>
        <v>Y</v>
      </c>
      <c r="AD42" s="137" t="str">
        <f>'D Master'!AP42</f>
        <v>N</v>
      </c>
      <c r="AF42" s="138">
        <f>CA!AK42</f>
        <v>2.3074999999999974</v>
      </c>
      <c r="AG42" s="145">
        <f>'Master FO'!BV42</f>
        <v>36.861094407696932</v>
      </c>
      <c r="AH42" s="145">
        <f>'Master FO'!BZ42</f>
        <v>44.998938203440233</v>
      </c>
      <c r="AI42" s="137">
        <f>Cash!B42</f>
        <v>2320</v>
      </c>
      <c r="AJ42" s="137">
        <f>'All Data FO'!B42</f>
        <v>2319.1</v>
      </c>
      <c r="AK42" s="137">
        <f>'All Data FO'!W42</f>
        <v>2370.9499999999998</v>
      </c>
      <c r="AL42" s="137">
        <f>'All Data FO'!AB42</f>
        <v>2306.3000000000002</v>
      </c>
      <c r="AN42" s="137">
        <f t="shared" si="0"/>
        <v>-0.90000000000009095</v>
      </c>
      <c r="AO42" s="137">
        <f>('All Data FO'!W42+'All Data FO'!AB42+'All Data FO'!B42)/3</f>
        <v>2332.1166666666668</v>
      </c>
      <c r="AQ42" s="137" t="str">
        <f>IF('All Data FO'!BM42&gt;MAX('All Data FO'!BN42:'All Data FO'!BQ42),"Yes","")</f>
        <v>Yes</v>
      </c>
      <c r="AR42" s="137" t="str">
        <f>IF('All Data FO'!AG42&gt;MAX('All Data FO'!AH42:'All Data FO'!AK42),"Yes","")</f>
        <v/>
      </c>
      <c r="AT42" s="137" t="str">
        <f>IF('All Data FO'!BM42&gt;(AVERAGE('All Data FO'!BN42:'All Data FO'!BQ42)*2),"Yes","")</f>
        <v/>
      </c>
      <c r="AU42" s="137" t="str">
        <f>IF('All Data FO'!AG42&gt;(AVERAGE('All Data FO'!AH42:'All Data FO'!AK42)*2),"Yes","")</f>
        <v/>
      </c>
      <c r="AW42" s="137" t="str">
        <f>IF('All Data FO'!B42&gt;MAX('All Data FO'!C42:'All Data FO'!F42),"Yes","")</f>
        <v/>
      </c>
      <c r="AX42" s="137" t="str">
        <f>IF('All Data FO'!B42&lt;MIN('All Data FO'!C42:'All Data FO'!F42),"Yes","")</f>
        <v>Yes</v>
      </c>
      <c r="AZ42" s="144" t="str">
        <f>IF('All Data FO'!B42&gt;MAX('All Data FO'!X42:'All Data FO'!AA42),"Yes","")</f>
        <v/>
      </c>
      <c r="BA42" s="144" t="str">
        <f>IF('All Data FO'!B42&lt;MIN('All Data FO'!AC42:'All Data FO'!AF42),"Yes","")</f>
        <v/>
      </c>
      <c r="BB42" s="137" t="str">
        <f>IF(AND(Cash!C42&gt;Cash!AA42,Cash!B42&lt;(Cash!AA42+Cash!C42)/2,Cash!Z42&gt;Cash!C42,Cash!B42&gt;Cash!AA42),"Dark Cloud",IF(AND(Cash!C42&lt;Cash!AA42,Cash!B42&gt;(Cash!AA42+Cash!C42)/2,Cash!Z42&lt;Cash!C42,Cash!B42&lt;Cash!AA42),"Bullish Piercing",IF(AND(Cash!C42&lt;Cash!AA42,Cash!Z42&lt;Cash!C42,Cash!B42&gt;Cash!AA42),"Bullish Engulfing",IF(AND(Cash!C42&gt;Cash!AA42,Cash!Z42&gt;Cash!C42,Cash!B42&lt;Cash!AA42),"Bearish Engulfing",IF(AND(Cash!C42&gt;Cash!AA42,Cash!B42&lt;Cash!Z42,Cash!AG42&lt;Cash!C42,Cash!AN42&gt;Cash!AA42),"Bearish Harami",IF(AND(Cash!C42&lt;Cash!AA42,Cash!B42&gt;Cash!Z42,Cash!AG42&lt;Cash!AA42,Cash!AN42&gt;Cash!C42),"Bullish Harami"," "))))))</f>
        <v xml:space="preserve"> </v>
      </c>
      <c r="BC42" s="137" t="str">
        <f>IF(AND(Cash!D42&lt;Cash!AB42,Cash!AO42&lt;Cash!AP42,Cash!AO42&lt;Cash!AN42,Cash!B42&gt;Cash!AH42,Cash!B42&gt;Cash!AI42),"Bullish Reversal",IF(AND(Cash!D42&gt;Cash!AB42,Cash!AH42&gt;Cash!AI42,Cash!AH42&gt;Cash!AG42,Cash!B42&lt;Cash!AO42,Cash!CA42&lt;Cash!AP42),"Bearish Reversal"," "))</f>
        <v xml:space="preserve"> </v>
      </c>
      <c r="BE42" s="144" t="str">
        <f>IF(AND(Cash!D42&gt;Cash!X42,Cash!AC42&gt;Cash!T42,Cash!S42&gt;Cash!W42,Cash!AB42&gt;Cash!C42),"Bearish Squeeze"," ")</f>
        <v xml:space="preserve"> </v>
      </c>
      <c r="BF42" s="144" t="str">
        <f>IF(AND(Cash!T42&gt;Cash!X42,Cash!AC42&gt;Cash!D42,Cash!C42&gt;Cash!W42,Cash!AB42&gt;Cash!S42),"Bullish Squeeze"," ")</f>
        <v xml:space="preserve"> </v>
      </c>
      <c r="BG42" s="137" t="str">
        <f>IF(AND(Cash!AI42&lt;Cash!AH42,Cash!AP42&gt;Cash!AO42,Cash!AG42&lt;Cash!AH42,Cash!AN42&gt;Cash!AO42),"IN OUT IN"," ")</f>
        <v xml:space="preserve"> </v>
      </c>
      <c r="BH42" s="137" t="str">
        <f>IF(AND(Cash!AG42&lt;Cash!AH42,Cash!AN42&gt;Cash!AO42),"Inside Bar"," ")</f>
        <v xml:space="preserve"> </v>
      </c>
      <c r="BI42" s="137" t="str">
        <f>IF(AND(Cash!AI42&gt;Cash!AH42,Cash!AP42&lt;Cash!AO42,Cash!AH42&gt;Cash!AG42,Cash!AO42&lt;Cash!AN42),"Double INSIDE Bar"," ")</f>
        <v xml:space="preserve"> </v>
      </c>
      <c r="BK42" s="137" t="str">
        <f>IF(AND(CA!AM42&lt;MIN(CA!AN42:AP42),(Cash!AG42&lt;Cash!AH42),(Cash!AN42&gt;Cash!AO42)),"NR4"," ")</f>
        <v xml:space="preserve"> </v>
      </c>
      <c r="BL42" s="144" t="str">
        <f>IF(AND(CA!AM42&lt;MIN(CA!AN42:AS42),(Cash!AG42&lt;Cash!AH42),(Cash!AN42&gt;Cash!AO42)),"NR7"," ")</f>
        <v xml:space="preserve"> </v>
      </c>
      <c r="BM42" s="137">
        <f>Cash!AG42</f>
        <v>2375.15</v>
      </c>
      <c r="BN42" s="137">
        <f>Cash!AN42</f>
        <v>2305</v>
      </c>
      <c r="BP42" s="137">
        <f>MAX(Cash!AG42:AJ42)</f>
        <v>2390.5</v>
      </c>
      <c r="BQ42" s="137">
        <f>MIN(Cash!AN42:AQ42)</f>
        <v>2305</v>
      </c>
      <c r="BS42" s="144">
        <f>MAX(Cash!AG42:AM42)</f>
        <v>2413</v>
      </c>
      <c r="BT42" s="144">
        <f>MIN(Cash!AN42:AT42)</f>
        <v>2302</v>
      </c>
      <c r="BV42" s="137">
        <f>Cash!AN42-2*(Cash!AG42-'Final Master FO'!BY42)</f>
        <v>2221.4666666666662</v>
      </c>
      <c r="BW42" s="137">
        <f>BY42-(Cash!AG42-Cash!AN42)</f>
        <v>2263.2333333333331</v>
      </c>
      <c r="BX42" s="137">
        <f>(2*BY42)-Cash!AG42</f>
        <v>2291.6166666666663</v>
      </c>
      <c r="BY42" s="137">
        <f>(Cash!AG42+Cash!AN42+Cash!B42)/3</f>
        <v>2333.3833333333332</v>
      </c>
      <c r="BZ42" s="137">
        <f>(2*BY42)-Cash!AN42</f>
        <v>2361.7666666666664</v>
      </c>
      <c r="CA42" s="137">
        <f>BY42+(Cash!AG42-Cash!AN42)</f>
        <v>2403.5333333333333</v>
      </c>
      <c r="CB42" s="137">
        <f>Cash!AG42+2*('Final Master FO'!BY42-Cash!AN42)</f>
        <v>2431.9166666666665</v>
      </c>
      <c r="CD42" s="137">
        <f>CG42-(1*(Cash!AG42-Cash!AN42))</f>
        <v>2263.2333333333331</v>
      </c>
      <c r="CE42" s="137">
        <f>CG42-(0.618*(Cash!AG42-Cash!AN42))</f>
        <v>2290.0306333333333</v>
      </c>
      <c r="CF42" s="137">
        <f>CG42-(0.382*(Cash!AG42-Cash!AN42))</f>
        <v>2306.586033333333</v>
      </c>
      <c r="CG42" s="137">
        <f>(Cash!AG42+Cash!AN42+Cash!B42)/3</f>
        <v>2333.3833333333332</v>
      </c>
      <c r="CH42" s="137">
        <f>CG42+(0.382*(Cash!AG42-Cash!AN42))</f>
        <v>2360.1806333333334</v>
      </c>
      <c r="CI42" s="137">
        <f>CG42+(0.618*(Cash!AG42-Cash!AN42))</f>
        <v>2376.7360333333331</v>
      </c>
      <c r="CJ42" s="137">
        <f>CG42+(1*(Cash!AG42-Cash!AN42))</f>
        <v>2403.5333333333333</v>
      </c>
      <c r="CL42" s="137" t="str">
        <f t="shared" si="1"/>
        <v xml:space="preserve">DIVISLAB  </v>
      </c>
      <c r="CM42" s="137">
        <f>'All Data FO'!B42</f>
        <v>2319.1</v>
      </c>
      <c r="CN42" s="139">
        <f>'All Data FO'!K42</f>
        <v>-1.3526734442128623</v>
      </c>
      <c r="CO42" s="139">
        <f>'Master FO'!U42</f>
        <v>-3.8069073783359499</v>
      </c>
      <c r="CP42" s="137">
        <f>'Master FO'!M42</f>
        <v>-77600</v>
      </c>
      <c r="CR42" s="137" t="str">
        <f>IF(AND('All Data FO'!AG42&gt;'All Data FO'!AH42,'All Data FO'!B42&gt;'All Data FO'!C42),"LONG BUILDUP",IF(AND('All Data FO'!AG42&gt;'All Data FO'!AH42,'All Data FO'!B42&lt;'All Data FO'!C42),"SHORT BUILDUP",IF(AND('All Data FO'!AG42&lt;'All Data FO'!AH42,'All Data FO'!B42&gt;'All Data FO'!C42),"SHORT COVERING",IF(AND('All Data FO'!AG42&lt;'All Data FO'!AH42,'All Data FO'!B42&lt;'All Data FO'!C42),"LONG UNWINDING"," "))))</f>
        <v>LONG UNWINDING</v>
      </c>
      <c r="CW42" s="137" t="str">
        <f>'FOD (ALL)'!M42</f>
        <v>DABUR</v>
      </c>
      <c r="CX42" s="137">
        <f>'All Data FO'!B41</f>
        <v>431.6</v>
      </c>
      <c r="CY42" s="139">
        <f>'All Data FO'!K41</f>
        <v>-1.57354618015963</v>
      </c>
      <c r="CZ42" s="139">
        <f>'All Data FO'!EJ42</f>
        <v>6.5230460921843685</v>
      </c>
      <c r="DA42" s="137">
        <f>'All Data FO'!EQ42</f>
        <v>813750</v>
      </c>
      <c r="DC42" s="137" t="str">
        <f t="shared" si="2"/>
        <v>SHORT BUILDUP</v>
      </c>
    </row>
    <row r="43" spans="1:107" x14ac:dyDescent="0.3">
      <c r="A43" s="137" t="str">
        <f>FOD!B43</f>
        <v xml:space="preserve">DLF       </v>
      </c>
      <c r="B43" s="137" t="str">
        <f>'All Data FO'!G43</f>
        <v>N</v>
      </c>
      <c r="C43" s="137" t="str">
        <f>'All Data FO'!H43</f>
        <v>N</v>
      </c>
      <c r="D43" s="137" t="str">
        <f>'All Data FO'!I43</f>
        <v>Y</v>
      </c>
      <c r="E43" s="137" t="str">
        <f>'All Data FO'!J43</f>
        <v>N</v>
      </c>
      <c r="G43" s="137" t="str">
        <f>'All Data FO'!AL43</f>
        <v>N</v>
      </c>
      <c r="H43" s="137" t="str">
        <f>'All Data FO'!AM43</f>
        <v>N</v>
      </c>
      <c r="I43" s="137" t="str">
        <f>'All Data FO'!AN43</f>
        <v>N</v>
      </c>
      <c r="J43" s="137" t="str">
        <f>'All Data FO'!AO43</f>
        <v>Y</v>
      </c>
      <c r="L43" s="137" t="str">
        <f>'All Data FO'!BR43</f>
        <v>Y</v>
      </c>
      <c r="M43" s="137" t="str">
        <f>'All Data FO'!BS43</f>
        <v>N</v>
      </c>
      <c r="N43" s="137" t="str">
        <f>'All Data FO'!BT43</f>
        <v>Y</v>
      </c>
      <c r="O43" s="137" t="str">
        <f>'All Data FO'!BU43</f>
        <v>N</v>
      </c>
      <c r="Q43" s="137" t="str">
        <f>'All Data FO'!BB43</f>
        <v>Y</v>
      </c>
      <c r="R43" s="137" t="str">
        <f>'All Data FO'!BC43</f>
        <v>N</v>
      </c>
      <c r="S43" s="137" t="str">
        <f>'All Data FO'!BD43</f>
        <v>Y</v>
      </c>
      <c r="T43" s="137" t="str">
        <f>'All Data FO'!BE43</f>
        <v>N</v>
      </c>
      <c r="V43" s="137" t="str">
        <f>'All Data FO'!CH43</f>
        <v>Y</v>
      </c>
      <c r="W43" s="137" t="str">
        <f>'All Data FO'!CI43</f>
        <v>N</v>
      </c>
      <c r="X43" s="137" t="str">
        <f>'All Data FO'!CJ43</f>
        <v>Y</v>
      </c>
      <c r="Y43" s="137" t="str">
        <f>'All Data FO'!CK43</f>
        <v>N</v>
      </c>
      <c r="AA43" s="137" t="str">
        <f>'D Master'!AM43</f>
        <v>Y</v>
      </c>
      <c r="AB43" s="137" t="str">
        <f>'D Master'!AN43</f>
        <v>N</v>
      </c>
      <c r="AC43" s="137" t="str">
        <f>'D Master'!AO43</f>
        <v>Y</v>
      </c>
      <c r="AD43" s="137" t="str">
        <f>'D Master'!AP43</f>
        <v>N</v>
      </c>
      <c r="AF43" s="138">
        <f>CA!AK43</f>
        <v>4.1950000000000003</v>
      </c>
      <c r="AG43" s="145">
        <f>'Master FO'!BV43</f>
        <v>0.35540344872976176</v>
      </c>
      <c r="AH43" s="145">
        <f>'Master FO'!BZ43</f>
        <v>0.96230246314116719</v>
      </c>
      <c r="AI43" s="137">
        <f>Cash!B43</f>
        <v>135.15</v>
      </c>
      <c r="AJ43" s="137">
        <f>'All Data FO'!B43</f>
        <v>135</v>
      </c>
      <c r="AK43" s="137">
        <f>'All Data FO'!W43</f>
        <v>140</v>
      </c>
      <c r="AL43" s="137">
        <f>'All Data FO'!AB43</f>
        <v>134</v>
      </c>
      <c r="AN43" s="137">
        <f t="shared" si="0"/>
        <v>-0.15000000000000568</v>
      </c>
      <c r="AO43" s="137">
        <f>('All Data FO'!W43+'All Data FO'!AB43+'All Data FO'!B43)/3</f>
        <v>136.33333333333334</v>
      </c>
      <c r="AQ43" s="137" t="str">
        <f>IF('All Data FO'!BM43&gt;MAX('All Data FO'!BN43:'All Data FO'!BQ43),"Yes","")</f>
        <v/>
      </c>
      <c r="AR43" s="137" t="str">
        <f>IF('All Data FO'!AG43&gt;MAX('All Data FO'!AH43:'All Data FO'!AK43),"Yes","")</f>
        <v/>
      </c>
      <c r="AT43" s="137" t="str">
        <f>IF('All Data FO'!BM43&gt;(AVERAGE('All Data FO'!BN43:'All Data FO'!BQ43)*2),"Yes","")</f>
        <v/>
      </c>
      <c r="AU43" s="137" t="str">
        <f>IF('All Data FO'!AG43&gt;(AVERAGE('All Data FO'!AH43:'All Data FO'!AK43)*2),"Yes","")</f>
        <v/>
      </c>
      <c r="AW43" s="137" t="str">
        <f>IF('All Data FO'!B43&gt;MAX('All Data FO'!C43:'All Data FO'!F43),"Yes","")</f>
        <v/>
      </c>
      <c r="AX43" s="137" t="str">
        <f>IF('All Data FO'!B43&lt;MIN('All Data FO'!C43:'All Data FO'!F43),"Yes","")</f>
        <v/>
      </c>
      <c r="AZ43" s="144" t="str">
        <f>IF('All Data FO'!B43&gt;MAX('All Data FO'!X43:'All Data FO'!AA43),"Yes","")</f>
        <v/>
      </c>
      <c r="BA43" s="144" t="str">
        <f>IF('All Data FO'!B43&lt;MIN('All Data FO'!AC43:'All Data FO'!AF43),"Yes","")</f>
        <v/>
      </c>
      <c r="BB43" s="137" t="str">
        <f>IF(AND(Cash!C43&gt;Cash!AA43,Cash!B43&lt;(Cash!AA43+Cash!C43)/2,Cash!Z43&gt;Cash!C43,Cash!B43&gt;Cash!AA43),"Dark Cloud",IF(AND(Cash!C43&lt;Cash!AA43,Cash!B43&gt;(Cash!AA43+Cash!C43)/2,Cash!Z43&lt;Cash!C43,Cash!B43&lt;Cash!AA43),"Bullish Piercing",IF(AND(Cash!C43&lt;Cash!AA43,Cash!Z43&lt;Cash!C43,Cash!B43&gt;Cash!AA43),"Bullish Engulfing",IF(AND(Cash!C43&gt;Cash!AA43,Cash!Z43&gt;Cash!C43,Cash!B43&lt;Cash!AA43),"Bearish Engulfing",IF(AND(Cash!C43&gt;Cash!AA43,Cash!B43&lt;Cash!Z43,Cash!AG43&lt;Cash!C43,Cash!AN43&gt;Cash!AA43),"Bearish Harami",IF(AND(Cash!C43&lt;Cash!AA43,Cash!B43&gt;Cash!Z43,Cash!AG43&lt;Cash!AA43,Cash!AN43&gt;Cash!C43),"Bullish Harami"," "))))))</f>
        <v xml:space="preserve"> </v>
      </c>
      <c r="BC43" s="137" t="str">
        <f>IF(AND(Cash!D43&lt;Cash!AB43,Cash!AO43&lt;Cash!AP43,Cash!AO43&lt;Cash!AN43,Cash!B43&gt;Cash!AH43,Cash!B43&gt;Cash!AI43),"Bullish Reversal",IF(AND(Cash!D43&gt;Cash!AB43,Cash!AH43&gt;Cash!AI43,Cash!AH43&gt;Cash!AG43,Cash!B43&lt;Cash!AO43,Cash!CA43&lt;Cash!AP43),"Bearish Reversal"," "))</f>
        <v xml:space="preserve"> </v>
      </c>
      <c r="BE43" s="144" t="str">
        <f>IF(AND(Cash!D43&gt;Cash!X43,Cash!AC43&gt;Cash!T43,Cash!S43&gt;Cash!W43,Cash!AB43&gt;Cash!C43),"Bearish Squeeze"," ")</f>
        <v xml:space="preserve"> </v>
      </c>
      <c r="BF43" s="144" t="str">
        <f>IF(AND(Cash!T43&gt;Cash!X43,Cash!AC43&gt;Cash!D43,Cash!C43&gt;Cash!W43,Cash!AB43&gt;Cash!S43),"Bullish Squeeze"," ")</f>
        <v xml:space="preserve"> </v>
      </c>
      <c r="BG43" s="137" t="str">
        <f>IF(AND(Cash!AI43&lt;Cash!AH43,Cash!AP43&gt;Cash!AO43,Cash!AG43&lt;Cash!AH43,Cash!AN43&gt;Cash!AO43),"IN OUT IN"," ")</f>
        <v xml:space="preserve"> </v>
      </c>
      <c r="BH43" s="137" t="str">
        <f>IF(AND(Cash!AG43&lt;Cash!AH43,Cash!AN43&gt;Cash!AO43),"Inside Bar"," ")</f>
        <v xml:space="preserve"> </v>
      </c>
      <c r="BI43" s="137" t="str">
        <f>IF(AND(Cash!AI43&gt;Cash!AH43,Cash!AP43&lt;Cash!AO43,Cash!AH43&gt;Cash!AG43,Cash!AO43&lt;Cash!AN43),"Double INSIDE Bar"," ")</f>
        <v xml:space="preserve"> </v>
      </c>
      <c r="BK43" s="137" t="str">
        <f>IF(AND(CA!AM43&lt;MIN(CA!AN43:AP43),(Cash!AG43&lt;Cash!AH43),(Cash!AN43&gt;Cash!AO43)),"NR4"," ")</f>
        <v xml:space="preserve"> </v>
      </c>
      <c r="BL43" s="144" t="str">
        <f>IF(AND(CA!AM43&lt;MIN(CA!AN43:AS43),(Cash!AG43&lt;Cash!AH43),(Cash!AN43&gt;Cash!AO43)),"NR7"," ")</f>
        <v xml:space="preserve"> </v>
      </c>
      <c r="BM43" s="137">
        <f>Cash!AG43</f>
        <v>140</v>
      </c>
      <c r="BN43" s="137">
        <f>Cash!AN43</f>
        <v>133.85</v>
      </c>
      <c r="BP43" s="137">
        <f>MAX(Cash!AG43:AJ43)</f>
        <v>141.80000000000001</v>
      </c>
      <c r="BQ43" s="137">
        <f>MIN(Cash!AN43:AQ43)</f>
        <v>130.4</v>
      </c>
      <c r="BS43" s="144">
        <f>MAX(Cash!AG43:AM43)</f>
        <v>141.80000000000001</v>
      </c>
      <c r="BT43" s="144">
        <f>MIN(Cash!AN43:AT43)</f>
        <v>129.69999999999999</v>
      </c>
      <c r="BV43" s="137">
        <f>Cash!AN43-2*(Cash!AG43-'Final Master FO'!BY43)</f>
        <v>126.51666666666668</v>
      </c>
      <c r="BW43" s="137">
        <f>BY43-(Cash!AG43-Cash!AN43)</f>
        <v>130.18333333333334</v>
      </c>
      <c r="BX43" s="137">
        <f>(2*BY43)-Cash!AG43</f>
        <v>132.66666666666669</v>
      </c>
      <c r="BY43" s="137">
        <f>(Cash!AG43+Cash!AN43+Cash!B43)/3</f>
        <v>136.33333333333334</v>
      </c>
      <c r="BZ43" s="137">
        <f>(2*BY43)-Cash!AN43</f>
        <v>138.81666666666669</v>
      </c>
      <c r="CA43" s="137">
        <f>BY43+(Cash!AG43-Cash!AN43)</f>
        <v>142.48333333333335</v>
      </c>
      <c r="CB43" s="137">
        <f>Cash!AG43+2*('Final Master FO'!BY43-Cash!AN43)</f>
        <v>144.9666666666667</v>
      </c>
      <c r="CD43" s="137">
        <f>CG43-(1*(Cash!AG43-Cash!AN43))</f>
        <v>130.18333333333334</v>
      </c>
      <c r="CE43" s="137">
        <f>CG43-(0.618*(Cash!AG43-Cash!AN43))</f>
        <v>132.53263333333334</v>
      </c>
      <c r="CF43" s="137">
        <f>CG43-(0.382*(Cash!AG43-Cash!AN43))</f>
        <v>133.98403333333334</v>
      </c>
      <c r="CG43" s="137">
        <f>(Cash!AG43+Cash!AN43+Cash!B43)/3</f>
        <v>136.33333333333334</v>
      </c>
      <c r="CH43" s="137">
        <f>CG43+(0.382*(Cash!AG43-Cash!AN43))</f>
        <v>138.68263333333334</v>
      </c>
      <c r="CI43" s="137">
        <f>CG43+(0.618*(Cash!AG43-Cash!AN43))</f>
        <v>140.13403333333335</v>
      </c>
      <c r="CJ43" s="137">
        <f>CG43+(1*(Cash!AG43-Cash!AN43))</f>
        <v>142.48333333333335</v>
      </c>
      <c r="CL43" s="137" t="str">
        <f t="shared" si="1"/>
        <v xml:space="preserve">DLF       </v>
      </c>
      <c r="CM43" s="137">
        <f>'All Data FO'!B43</f>
        <v>135</v>
      </c>
      <c r="CN43" s="139">
        <f>'All Data FO'!K43</f>
        <v>-2.5270758122743682</v>
      </c>
      <c r="CO43" s="139">
        <f>'Master FO'!U43</f>
        <v>-9.4729241877256314</v>
      </c>
      <c r="CP43" s="137">
        <f>'Master FO'!M43</f>
        <v>-2164800</v>
      </c>
      <c r="CR43" s="137" t="str">
        <f>IF(AND('All Data FO'!AG43&gt;'All Data FO'!AH43,'All Data FO'!B43&gt;'All Data FO'!C43),"LONG BUILDUP",IF(AND('All Data FO'!AG43&gt;'All Data FO'!AH43,'All Data FO'!B43&lt;'All Data FO'!C43),"SHORT BUILDUP",IF(AND('All Data FO'!AG43&lt;'All Data FO'!AH43,'All Data FO'!B43&gt;'All Data FO'!C43),"SHORT COVERING",IF(AND('All Data FO'!AG43&lt;'All Data FO'!AH43,'All Data FO'!B43&lt;'All Data FO'!C43),"LONG UNWINDING"," "))))</f>
        <v>LONG UNWINDING</v>
      </c>
      <c r="CW43" s="137" t="str">
        <f>'FOD (ALL)'!M43</f>
        <v>DIVISLAB</v>
      </c>
      <c r="CX43" s="137">
        <f>'All Data FO'!B42</f>
        <v>2319.1</v>
      </c>
      <c r="CY43" s="139">
        <f>'All Data FO'!K42</f>
        <v>-1.3526734442128623</v>
      </c>
      <c r="CZ43" s="139">
        <f>'All Data FO'!EJ43</f>
        <v>6.4614830813534923</v>
      </c>
      <c r="DA43" s="137">
        <f>'All Data FO'!EQ43</f>
        <v>143600</v>
      </c>
      <c r="DC43" s="137" t="str">
        <f t="shared" si="2"/>
        <v>SHORT BUILDUP</v>
      </c>
    </row>
    <row r="44" spans="1:107" x14ac:dyDescent="0.3">
      <c r="A44" s="137" t="str">
        <f>FOD!B44</f>
        <v xml:space="preserve">DRREDDY   </v>
      </c>
      <c r="B44" s="137" t="str">
        <f>'All Data FO'!G44</f>
        <v>Y</v>
      </c>
      <c r="C44" s="137" t="str">
        <f>'All Data FO'!H44</f>
        <v>N</v>
      </c>
      <c r="D44" s="137" t="str">
        <f>'All Data FO'!I44</f>
        <v>Y</v>
      </c>
      <c r="E44" s="137" t="str">
        <f>'All Data FO'!J44</f>
        <v>Y</v>
      </c>
      <c r="G44" s="137" t="str">
        <f>'All Data FO'!AL44</f>
        <v>N</v>
      </c>
      <c r="H44" s="137" t="str">
        <f>'All Data FO'!AM44</f>
        <v>N</v>
      </c>
      <c r="I44" s="137" t="str">
        <f>'All Data FO'!AN44</f>
        <v>Y</v>
      </c>
      <c r="J44" s="137" t="str">
        <f>'All Data FO'!AO44</f>
        <v>Y</v>
      </c>
      <c r="L44" s="137" t="str">
        <f>'All Data FO'!BR44</f>
        <v>N</v>
      </c>
      <c r="M44" s="137" t="str">
        <f>'All Data FO'!BS44</f>
        <v>N</v>
      </c>
      <c r="N44" s="137" t="str">
        <f>'All Data FO'!BT44</f>
        <v>Y</v>
      </c>
      <c r="O44" s="137" t="str">
        <f>'All Data FO'!BU44</f>
        <v>N</v>
      </c>
      <c r="Q44" s="137" t="str">
        <f>'All Data FO'!BB44</f>
        <v>N</v>
      </c>
      <c r="R44" s="137" t="str">
        <f>'All Data FO'!BC44</f>
        <v>N</v>
      </c>
      <c r="S44" s="137" t="str">
        <f>'All Data FO'!BD44</f>
        <v>Y</v>
      </c>
      <c r="T44" s="137" t="str">
        <f>'All Data FO'!BE44</f>
        <v>N</v>
      </c>
      <c r="V44" s="137" t="str">
        <f>'All Data FO'!CH44</f>
        <v>N</v>
      </c>
      <c r="W44" s="137" t="str">
        <f>'All Data FO'!CI44</f>
        <v>N</v>
      </c>
      <c r="X44" s="137" t="str">
        <f>'All Data FO'!CJ44</f>
        <v>Y</v>
      </c>
      <c r="Y44" s="137" t="str">
        <f>'All Data FO'!CK44</f>
        <v>N</v>
      </c>
      <c r="AA44" s="137" t="str">
        <f>'D Master'!AM44</f>
        <v>Y</v>
      </c>
      <c r="AB44" s="137" t="str">
        <f>'D Master'!AN44</f>
        <v>Y</v>
      </c>
      <c r="AC44" s="137" t="str">
        <f>'D Master'!AO44</f>
        <v>N</v>
      </c>
      <c r="AD44" s="137" t="str">
        <f>'D Master'!AP44</f>
        <v>Y</v>
      </c>
      <c r="AF44" s="138">
        <f>CA!AK44</f>
        <v>2.6424999999999974</v>
      </c>
      <c r="AG44" s="145">
        <f>'Master FO'!BV44</f>
        <v>-19.023305608169316</v>
      </c>
      <c r="AH44" s="145">
        <f>'Master FO'!BZ44</f>
        <v>-31.688395896533361</v>
      </c>
      <c r="AI44" s="137">
        <f>Cash!B44</f>
        <v>3892.85</v>
      </c>
      <c r="AJ44" s="137">
        <f>'All Data FO'!B44</f>
        <v>3874.15</v>
      </c>
      <c r="AK44" s="137">
        <f>'All Data FO'!W44</f>
        <v>3891</v>
      </c>
      <c r="AL44" s="137">
        <f>'All Data FO'!AB44</f>
        <v>3800.65</v>
      </c>
      <c r="AN44" s="137">
        <f t="shared" si="0"/>
        <v>-18.699999999999818</v>
      </c>
      <c r="AO44" s="137">
        <f>('All Data FO'!W44+'All Data FO'!AB44+'All Data FO'!B44)/3</f>
        <v>3855.2666666666664</v>
      </c>
      <c r="AQ44" s="137" t="str">
        <f>IF('All Data FO'!BM44&gt;MAX('All Data FO'!BN44:'All Data FO'!BQ44),"Yes","")</f>
        <v/>
      </c>
      <c r="AR44" s="137" t="str">
        <f>IF('All Data FO'!AG44&gt;MAX('All Data FO'!AH44:'All Data FO'!AK44),"Yes","")</f>
        <v/>
      </c>
      <c r="AT44" s="137" t="str">
        <f>IF('All Data FO'!BM44&gt;(AVERAGE('All Data FO'!BN44:'All Data FO'!BQ44)*2),"Yes","")</f>
        <v/>
      </c>
      <c r="AU44" s="137" t="str">
        <f>IF('All Data FO'!AG44&gt;(AVERAGE('All Data FO'!AH44:'All Data FO'!AK44)*2),"Yes","")</f>
        <v/>
      </c>
      <c r="AW44" s="137" t="str">
        <f>IF('All Data FO'!B44&gt;MAX('All Data FO'!C44:'All Data FO'!F44),"Yes","")</f>
        <v/>
      </c>
      <c r="AX44" s="137" t="str">
        <f>IF('All Data FO'!B44&lt;MIN('All Data FO'!C44:'All Data FO'!F44),"Yes","")</f>
        <v/>
      </c>
      <c r="AZ44" s="144" t="str">
        <f>IF('All Data FO'!B44&gt;MAX('All Data FO'!X44:'All Data FO'!AA44),"Yes","")</f>
        <v/>
      </c>
      <c r="BA44" s="144" t="str">
        <f>IF('All Data FO'!B44&lt;MIN('All Data FO'!AC44:'All Data FO'!AF44),"Yes","")</f>
        <v/>
      </c>
      <c r="BB44" s="137" t="str">
        <f>IF(AND(Cash!C44&gt;Cash!AA44,Cash!B44&lt;(Cash!AA44+Cash!C44)/2,Cash!Z44&gt;Cash!C44,Cash!B44&gt;Cash!AA44),"Dark Cloud",IF(AND(Cash!C44&lt;Cash!AA44,Cash!B44&gt;(Cash!AA44+Cash!C44)/2,Cash!Z44&lt;Cash!C44,Cash!B44&lt;Cash!AA44),"Bullish Piercing",IF(AND(Cash!C44&lt;Cash!AA44,Cash!Z44&lt;Cash!C44,Cash!B44&gt;Cash!AA44),"Bullish Engulfing",IF(AND(Cash!C44&gt;Cash!AA44,Cash!Z44&gt;Cash!C44,Cash!B44&lt;Cash!AA44),"Bearish Engulfing",IF(AND(Cash!C44&gt;Cash!AA44,Cash!B44&lt;Cash!Z44,Cash!AG44&lt;Cash!C44,Cash!AN44&gt;Cash!AA44),"Bearish Harami",IF(AND(Cash!C44&lt;Cash!AA44,Cash!B44&gt;Cash!Z44,Cash!AG44&lt;Cash!AA44,Cash!AN44&gt;Cash!C44),"Bullish Harami"," "))))))</f>
        <v xml:space="preserve"> </v>
      </c>
      <c r="BC44" s="137" t="str">
        <f>IF(AND(Cash!D44&lt;Cash!AB44,Cash!AO44&lt;Cash!AP44,Cash!AO44&lt;Cash!AN44,Cash!B44&gt;Cash!AH44,Cash!B44&gt;Cash!AI44),"Bullish Reversal",IF(AND(Cash!D44&gt;Cash!AB44,Cash!AH44&gt;Cash!AI44,Cash!AH44&gt;Cash!AG44,Cash!B44&lt;Cash!AO44,Cash!CA44&lt;Cash!AP44),"Bearish Reversal"," "))</f>
        <v xml:space="preserve"> </v>
      </c>
      <c r="BE44" s="144" t="str">
        <f>IF(AND(Cash!D44&gt;Cash!X44,Cash!AC44&gt;Cash!T44,Cash!S44&gt;Cash!W44,Cash!AB44&gt;Cash!C44),"Bearish Squeeze"," ")</f>
        <v xml:space="preserve"> </v>
      </c>
      <c r="BF44" s="144" t="str">
        <f>IF(AND(Cash!T44&gt;Cash!X44,Cash!AC44&gt;Cash!D44,Cash!C44&gt;Cash!W44,Cash!AB44&gt;Cash!S44),"Bullish Squeeze"," ")</f>
        <v xml:space="preserve"> </v>
      </c>
      <c r="BG44" s="137" t="str">
        <f>IF(AND(Cash!AI44&lt;Cash!AH44,Cash!AP44&gt;Cash!AO44,Cash!AG44&lt;Cash!AH44,Cash!AN44&gt;Cash!AO44),"IN OUT IN"," ")</f>
        <v xml:space="preserve"> </v>
      </c>
      <c r="BH44" s="137" t="str">
        <f>IF(AND(Cash!AG44&lt;Cash!AH44,Cash!AN44&gt;Cash!AO44),"Inside Bar"," ")</f>
        <v xml:space="preserve"> </v>
      </c>
      <c r="BI44" s="137" t="str">
        <f>IF(AND(Cash!AI44&gt;Cash!AH44,Cash!AP44&lt;Cash!AO44,Cash!AH44&gt;Cash!AG44,Cash!AO44&lt;Cash!AN44),"Double INSIDE Bar"," ")</f>
        <v xml:space="preserve"> </v>
      </c>
      <c r="BK44" s="137" t="str">
        <f>IF(AND(CA!AM44&lt;MIN(CA!AN44:AP44),(Cash!AG44&lt;Cash!AH44),(Cash!AN44&gt;Cash!AO44)),"NR4"," ")</f>
        <v xml:space="preserve"> </v>
      </c>
      <c r="BL44" s="144" t="str">
        <f>IF(AND(CA!AM44&lt;MIN(CA!AN44:AS44),(Cash!AG44&lt;Cash!AH44),(Cash!AN44&gt;Cash!AO44)),"NR7"," ")</f>
        <v xml:space="preserve"> </v>
      </c>
      <c r="BM44" s="137">
        <f>Cash!AG44</f>
        <v>3910</v>
      </c>
      <c r="BN44" s="137">
        <f>Cash!AN44</f>
        <v>3811</v>
      </c>
      <c r="BP44" s="137">
        <f>MAX(Cash!AG44:AJ44)</f>
        <v>3954.15</v>
      </c>
      <c r="BQ44" s="137">
        <f>MIN(Cash!AN44:AQ44)</f>
        <v>3660.1</v>
      </c>
      <c r="BS44" s="144">
        <f>MAX(Cash!AG44:AM44)</f>
        <v>3954.15</v>
      </c>
      <c r="BT44" s="144">
        <f>MIN(Cash!AN44:AT44)</f>
        <v>3613.85</v>
      </c>
      <c r="BV44" s="137">
        <f>Cash!AN44-2*(Cash!AG44-'Final Master FO'!BY44)</f>
        <v>3733.5666666666666</v>
      </c>
      <c r="BW44" s="137">
        <f>BY44-(Cash!AG44-Cash!AN44)</f>
        <v>3772.2833333333333</v>
      </c>
      <c r="BX44" s="137">
        <f>(2*BY44)-Cash!AG44</f>
        <v>3832.5666666666666</v>
      </c>
      <c r="BY44" s="137">
        <f>(Cash!AG44+Cash!AN44+Cash!B44)/3</f>
        <v>3871.2833333333333</v>
      </c>
      <c r="BZ44" s="137">
        <f>(2*BY44)-Cash!AN44</f>
        <v>3931.5666666666666</v>
      </c>
      <c r="CA44" s="137">
        <f>BY44+(Cash!AG44-Cash!AN44)</f>
        <v>3970.2833333333333</v>
      </c>
      <c r="CB44" s="137">
        <f>Cash!AG44+2*('Final Master FO'!BY44-Cash!AN44)</f>
        <v>4030.5666666666666</v>
      </c>
      <c r="CD44" s="137">
        <f>CG44-(1*(Cash!AG44-Cash!AN44))</f>
        <v>3772.2833333333333</v>
      </c>
      <c r="CE44" s="137">
        <f>CG44-(0.618*(Cash!AG44-Cash!AN44))</f>
        <v>3810.1013333333335</v>
      </c>
      <c r="CF44" s="137">
        <f>CG44-(0.382*(Cash!AG44-Cash!AN44))</f>
        <v>3833.4653333333331</v>
      </c>
      <c r="CG44" s="137">
        <f>(Cash!AG44+Cash!AN44+Cash!B44)/3</f>
        <v>3871.2833333333333</v>
      </c>
      <c r="CH44" s="137">
        <f>CG44+(0.382*(Cash!AG44-Cash!AN44))</f>
        <v>3909.1013333333335</v>
      </c>
      <c r="CI44" s="137">
        <f>CG44+(0.618*(Cash!AG44-Cash!AN44))</f>
        <v>3932.4653333333331</v>
      </c>
      <c r="CJ44" s="137">
        <f>CG44+(1*(Cash!AG44-Cash!AN44))</f>
        <v>3970.2833333333333</v>
      </c>
      <c r="CL44" s="137" t="str">
        <f t="shared" si="1"/>
        <v xml:space="preserve">DRREDDY   </v>
      </c>
      <c r="CM44" s="137">
        <f>'All Data FO'!B44</f>
        <v>3874.15</v>
      </c>
      <c r="CN44" s="139">
        <f>'All Data FO'!K44</f>
        <v>0.97478334527920996</v>
      </c>
      <c r="CO44" s="139">
        <f>'Master FO'!U44</f>
        <v>-6.6379240218010258</v>
      </c>
      <c r="CP44" s="137">
        <f>'Master FO'!M44</f>
        <v>-204000</v>
      </c>
      <c r="CR44" s="137" t="str">
        <f>IF(AND('All Data FO'!AG44&gt;'All Data FO'!AH44,'All Data FO'!B44&gt;'All Data FO'!C44),"LONG BUILDUP",IF(AND('All Data FO'!AG44&gt;'All Data FO'!AH44,'All Data FO'!B44&lt;'All Data FO'!C44),"SHORT BUILDUP",IF(AND('All Data FO'!AG44&lt;'All Data FO'!AH44,'All Data FO'!B44&gt;'All Data FO'!C44),"SHORT COVERING",IF(AND('All Data FO'!AG44&lt;'All Data FO'!AH44,'All Data FO'!B44&lt;'All Data FO'!C44),"LONG UNWINDING"," "))))</f>
        <v>SHORT COVERING</v>
      </c>
      <c r="CW44" s="137" t="str">
        <f>'FOD (ALL)'!M44</f>
        <v>DLF</v>
      </c>
      <c r="CX44" s="137">
        <f>'All Data FO'!B43</f>
        <v>135</v>
      </c>
      <c r="CY44" s="139">
        <f>'All Data FO'!K43</f>
        <v>-2.5270758122743682</v>
      </c>
      <c r="CZ44" s="139">
        <f>'All Data FO'!EJ44</f>
        <v>0.59523809523809523</v>
      </c>
      <c r="DA44" s="137">
        <f>'All Data FO'!EQ44</f>
        <v>155100</v>
      </c>
      <c r="DC44" s="137" t="str">
        <f t="shared" si="2"/>
        <v>SHORT BUILDUP</v>
      </c>
    </row>
    <row r="45" spans="1:107" x14ac:dyDescent="0.3">
      <c r="A45" s="137" t="str">
        <f>FOD!B45</f>
        <v xml:space="preserve">EICHERMOT </v>
      </c>
      <c r="B45" s="137" t="str">
        <f>'All Data FO'!G45</f>
        <v>N</v>
      </c>
      <c r="C45" s="137" t="str">
        <f>'All Data FO'!H45</f>
        <v>Y</v>
      </c>
      <c r="D45" s="137" t="str">
        <f>'All Data FO'!I45</f>
        <v>Y</v>
      </c>
      <c r="E45" s="137" t="str">
        <f>'All Data FO'!J45</f>
        <v>Y</v>
      </c>
      <c r="G45" s="137" t="str">
        <f>'All Data FO'!AL45</f>
        <v>N</v>
      </c>
      <c r="H45" s="137" t="str">
        <f>'All Data FO'!AM45</f>
        <v>N</v>
      </c>
      <c r="I45" s="137" t="str">
        <f>'All Data FO'!AN45</f>
        <v>N</v>
      </c>
      <c r="J45" s="137" t="str">
        <f>'All Data FO'!AO45</f>
        <v>Y</v>
      </c>
      <c r="L45" s="137" t="str">
        <f>'All Data FO'!BR45</f>
        <v>N</v>
      </c>
      <c r="M45" s="137" t="str">
        <f>'All Data FO'!BS45</f>
        <v>Y</v>
      </c>
      <c r="N45" s="137" t="str">
        <f>'All Data FO'!BT45</f>
        <v>N</v>
      </c>
      <c r="O45" s="137" t="str">
        <f>'All Data FO'!BU45</f>
        <v>N</v>
      </c>
      <c r="Q45" s="137" t="str">
        <f>'All Data FO'!BB45</f>
        <v>N</v>
      </c>
      <c r="R45" s="137" t="str">
        <f>'All Data FO'!BC45</f>
        <v>Y</v>
      </c>
      <c r="S45" s="137" t="str">
        <f>'All Data FO'!BD45</f>
        <v>N</v>
      </c>
      <c r="T45" s="137" t="str">
        <f>'All Data FO'!BE45</f>
        <v>N</v>
      </c>
      <c r="V45" s="137" t="str">
        <f>'All Data FO'!CH45</f>
        <v>N</v>
      </c>
      <c r="W45" s="137" t="str">
        <f>'All Data FO'!CI45</f>
        <v>Y</v>
      </c>
      <c r="X45" s="137" t="str">
        <f>'All Data FO'!CJ45</f>
        <v>N</v>
      </c>
      <c r="Y45" s="137" t="str">
        <f>'All Data FO'!CK45</f>
        <v>N</v>
      </c>
      <c r="AA45" s="137" t="str">
        <f>'D Master'!AM45</f>
        <v>N</v>
      </c>
      <c r="AB45" s="137" t="str">
        <f>'D Master'!AN45</f>
        <v>N</v>
      </c>
      <c r="AC45" s="137" t="str">
        <f>'D Master'!AO45</f>
        <v>Y</v>
      </c>
      <c r="AD45" s="137" t="str">
        <f>'D Master'!AP45</f>
        <v>N</v>
      </c>
      <c r="AF45" s="138">
        <f>CA!AK45</f>
        <v>3.697499999999998</v>
      </c>
      <c r="AG45" s="145">
        <f>'Master FO'!BV45</f>
        <v>-15.283103431104028</v>
      </c>
      <c r="AH45" s="145">
        <f>'Master FO'!BZ45</f>
        <v>-3.8942452545947575</v>
      </c>
      <c r="AI45" s="137">
        <f>Cash!B45</f>
        <v>13922.4</v>
      </c>
      <c r="AJ45" s="137">
        <f>'All Data FO'!B45</f>
        <v>13908.6</v>
      </c>
      <c r="AK45" s="137">
        <f>'All Data FO'!W45</f>
        <v>14085.3</v>
      </c>
      <c r="AL45" s="137">
        <f>'All Data FO'!AB45</f>
        <v>13657.8</v>
      </c>
      <c r="AN45" s="137">
        <f t="shared" si="0"/>
        <v>-13.799999999999272</v>
      </c>
      <c r="AO45" s="137">
        <f>('All Data FO'!W45+'All Data FO'!AB45+'All Data FO'!B45)/3</f>
        <v>13883.9</v>
      </c>
      <c r="AQ45" s="137" t="str">
        <f>IF('All Data FO'!BM45&gt;MAX('All Data FO'!BN45:'All Data FO'!BQ45),"Yes","")</f>
        <v/>
      </c>
      <c r="AR45" s="137" t="str">
        <f>IF('All Data FO'!AG45&gt;MAX('All Data FO'!AH45:'All Data FO'!AK45),"Yes","")</f>
        <v/>
      </c>
      <c r="AT45" s="137" t="str">
        <f>IF('All Data FO'!BM45&gt;(AVERAGE('All Data FO'!BN45:'All Data FO'!BQ45)*2),"Yes","")</f>
        <v/>
      </c>
      <c r="AU45" s="137" t="str">
        <f>IF('All Data FO'!AG45&gt;(AVERAGE('All Data FO'!AH45:'All Data FO'!AK45)*2),"Yes","")</f>
        <v/>
      </c>
      <c r="AW45" s="137" t="str">
        <f>IF('All Data FO'!B45&gt;MAX('All Data FO'!C45:'All Data FO'!F45),"Yes","")</f>
        <v/>
      </c>
      <c r="AX45" s="137" t="str">
        <f>IF('All Data FO'!B45&lt;MIN('All Data FO'!C45:'All Data FO'!F45),"Yes","")</f>
        <v/>
      </c>
      <c r="AZ45" s="144" t="str">
        <f>IF('All Data FO'!B45&gt;MAX('All Data FO'!X45:'All Data FO'!AA45),"Yes","")</f>
        <v/>
      </c>
      <c r="BA45" s="144" t="str">
        <f>IF('All Data FO'!B45&lt;MIN('All Data FO'!AC45:'All Data FO'!AF45),"Yes","")</f>
        <v/>
      </c>
      <c r="BB45" s="137" t="str">
        <f>IF(AND(Cash!C45&gt;Cash!AA45,Cash!B45&lt;(Cash!AA45+Cash!C45)/2,Cash!Z45&gt;Cash!C45,Cash!B45&gt;Cash!AA45),"Dark Cloud",IF(AND(Cash!C45&lt;Cash!AA45,Cash!B45&gt;(Cash!AA45+Cash!C45)/2,Cash!Z45&lt;Cash!C45,Cash!B45&lt;Cash!AA45),"Bullish Piercing",IF(AND(Cash!C45&lt;Cash!AA45,Cash!Z45&lt;Cash!C45,Cash!B45&gt;Cash!AA45),"Bullish Engulfing",IF(AND(Cash!C45&gt;Cash!AA45,Cash!Z45&gt;Cash!C45,Cash!B45&lt;Cash!AA45),"Bearish Engulfing",IF(AND(Cash!C45&gt;Cash!AA45,Cash!B45&lt;Cash!Z45,Cash!AG45&lt;Cash!C45,Cash!AN45&gt;Cash!AA45),"Bearish Harami",IF(AND(Cash!C45&lt;Cash!AA45,Cash!B45&gt;Cash!Z45,Cash!AG45&lt;Cash!AA45,Cash!AN45&gt;Cash!C45),"Bullish Harami"," "))))))</f>
        <v xml:space="preserve"> </v>
      </c>
      <c r="BC45" s="137" t="str">
        <f>IF(AND(Cash!D45&lt;Cash!AB45,Cash!AO45&lt;Cash!AP45,Cash!AO45&lt;Cash!AN45,Cash!B45&gt;Cash!AH45,Cash!B45&gt;Cash!AI45),"Bullish Reversal",IF(AND(Cash!D45&gt;Cash!AB45,Cash!AH45&gt;Cash!AI45,Cash!AH45&gt;Cash!AG45,Cash!B45&lt;Cash!AO45,Cash!CA45&lt;Cash!AP45),"Bearish Reversal"," "))</f>
        <v xml:space="preserve"> </v>
      </c>
      <c r="BE45" s="144" t="str">
        <f>IF(AND(Cash!D45&gt;Cash!X45,Cash!AC45&gt;Cash!T45,Cash!S45&gt;Cash!W45,Cash!AB45&gt;Cash!C45),"Bearish Squeeze"," ")</f>
        <v xml:space="preserve"> </v>
      </c>
      <c r="BF45" s="144" t="str">
        <f>IF(AND(Cash!T45&gt;Cash!X45,Cash!AC45&gt;Cash!D45,Cash!C45&gt;Cash!W45,Cash!AB45&gt;Cash!S45),"Bullish Squeeze"," ")</f>
        <v xml:space="preserve"> </v>
      </c>
      <c r="BG45" s="137" t="str">
        <f>IF(AND(Cash!AI45&lt;Cash!AH45,Cash!AP45&gt;Cash!AO45,Cash!AG45&lt;Cash!AH45,Cash!AN45&gt;Cash!AO45),"IN OUT IN"," ")</f>
        <v xml:space="preserve"> </v>
      </c>
      <c r="BH45" s="137" t="str">
        <f>IF(AND(Cash!AG45&lt;Cash!AH45,Cash!AN45&gt;Cash!AO45),"Inside Bar"," ")</f>
        <v>Inside Bar</v>
      </c>
      <c r="BI45" s="137" t="str">
        <f>IF(AND(Cash!AI45&gt;Cash!AH45,Cash!AP45&lt;Cash!AO45,Cash!AH45&gt;Cash!AG45,Cash!AO45&lt;Cash!AN45),"Double INSIDE Bar"," ")</f>
        <v xml:space="preserve"> </v>
      </c>
      <c r="BK45" s="137" t="str">
        <f>IF(AND(CA!AM45&lt;MIN(CA!AN45:AP45),(Cash!AG45&lt;Cash!AH45),(Cash!AN45&gt;Cash!AO45)),"NR4"," ")</f>
        <v>NR4</v>
      </c>
      <c r="BL45" s="144" t="str">
        <f>IF(AND(CA!AM45&lt;MIN(CA!AN45:AS45),(Cash!AG45&lt;Cash!AH45),(Cash!AN45&gt;Cash!AO45)),"NR7"," ")</f>
        <v xml:space="preserve"> </v>
      </c>
      <c r="BM45" s="137">
        <f>Cash!AG45</f>
        <v>14097.95</v>
      </c>
      <c r="BN45" s="137">
        <f>Cash!AN45</f>
        <v>13700</v>
      </c>
      <c r="BP45" s="137">
        <f>MAX(Cash!AG45:AJ45)</f>
        <v>14199</v>
      </c>
      <c r="BQ45" s="137">
        <f>MIN(Cash!AN45:AQ45)</f>
        <v>12868</v>
      </c>
      <c r="BS45" s="144">
        <f>MAX(Cash!AG45:AM45)</f>
        <v>14270.15</v>
      </c>
      <c r="BT45" s="144">
        <f>MIN(Cash!AN45:AT45)</f>
        <v>12855.45</v>
      </c>
      <c r="BV45" s="137">
        <f>Cash!AN45-2*(Cash!AG45-'Final Master FO'!BY45)</f>
        <v>13317.666666666664</v>
      </c>
      <c r="BW45" s="137">
        <f>BY45-(Cash!AG45-Cash!AN45)</f>
        <v>13508.833333333332</v>
      </c>
      <c r="BX45" s="137">
        <f>(2*BY45)-Cash!AG45</f>
        <v>13715.616666666665</v>
      </c>
      <c r="BY45" s="137">
        <f>(Cash!AG45+Cash!AN45+Cash!B45)/3</f>
        <v>13906.783333333333</v>
      </c>
      <c r="BZ45" s="137">
        <f>(2*BY45)-Cash!AN45</f>
        <v>14113.566666666666</v>
      </c>
      <c r="CA45" s="137">
        <f>BY45+(Cash!AG45-Cash!AN45)</f>
        <v>14304.733333333334</v>
      </c>
      <c r="CB45" s="137">
        <f>Cash!AG45+2*('Final Master FO'!BY45-Cash!AN45)</f>
        <v>14511.516666666666</v>
      </c>
      <c r="CD45" s="137">
        <f>CG45-(1*(Cash!AG45-Cash!AN45))</f>
        <v>13508.833333333332</v>
      </c>
      <c r="CE45" s="137">
        <f>CG45-(0.618*(Cash!AG45-Cash!AN45))</f>
        <v>13660.850233333333</v>
      </c>
      <c r="CF45" s="137">
        <f>CG45-(0.382*(Cash!AG45-Cash!AN45))</f>
        <v>13754.766433333332</v>
      </c>
      <c r="CG45" s="137">
        <f>(Cash!AG45+Cash!AN45+Cash!B45)/3</f>
        <v>13906.783333333333</v>
      </c>
      <c r="CH45" s="137">
        <f>CG45+(0.382*(Cash!AG45-Cash!AN45))</f>
        <v>14058.800233333333</v>
      </c>
      <c r="CI45" s="137">
        <f>CG45+(0.618*(Cash!AG45-Cash!AN45))</f>
        <v>14152.716433333333</v>
      </c>
      <c r="CJ45" s="137">
        <f>CG45+(1*(Cash!AG45-Cash!AN45))</f>
        <v>14304.733333333334</v>
      </c>
      <c r="CL45" s="137" t="str">
        <f t="shared" si="1"/>
        <v xml:space="preserve">EICHERMOT </v>
      </c>
      <c r="CM45" s="137">
        <f>'All Data FO'!B45</f>
        <v>13908.6</v>
      </c>
      <c r="CN45" s="139">
        <f>'All Data FO'!K45</f>
        <v>-0.75741629354786666</v>
      </c>
      <c r="CO45" s="139">
        <f>'Master FO'!U45</f>
        <v>-3.6976260802975607</v>
      </c>
      <c r="CP45" s="137">
        <f>'Master FO'!M45</f>
        <v>-10140</v>
      </c>
      <c r="CR45" s="137" t="str">
        <f>IF(AND('All Data FO'!AG45&gt;'All Data FO'!AH45,'All Data FO'!B45&gt;'All Data FO'!C45),"LONG BUILDUP",IF(AND('All Data FO'!AG45&gt;'All Data FO'!AH45,'All Data FO'!B45&lt;'All Data FO'!C45),"SHORT BUILDUP",IF(AND('All Data FO'!AG45&lt;'All Data FO'!AH45,'All Data FO'!B45&gt;'All Data FO'!C45),"SHORT COVERING",IF(AND('All Data FO'!AG45&lt;'All Data FO'!AH45,'All Data FO'!B45&lt;'All Data FO'!C45),"LONG UNWINDING"," "))))</f>
        <v>LONG UNWINDING</v>
      </c>
      <c r="CW45" s="137" t="str">
        <f>'FOD (ALL)'!M45</f>
        <v>DRREDDY</v>
      </c>
      <c r="CX45" s="137">
        <f>'All Data FO'!B44</f>
        <v>3874.15</v>
      </c>
      <c r="CY45" s="139">
        <f>'All Data FO'!K44</f>
        <v>0.97478334527920996</v>
      </c>
      <c r="CZ45" s="139">
        <f>'All Data FO'!EJ45</f>
        <v>1.6764807758919296</v>
      </c>
      <c r="DA45" s="137">
        <f>'All Data FO'!EQ45</f>
        <v>60500</v>
      </c>
      <c r="DC45" s="137" t="str">
        <f t="shared" si="2"/>
        <v>LONG BUILDUP</v>
      </c>
    </row>
    <row r="46" spans="1:107" x14ac:dyDescent="0.3">
      <c r="A46" s="137" t="str">
        <f>FOD!B46</f>
        <v xml:space="preserve">EQUITAS   </v>
      </c>
      <c r="B46" s="137" t="str">
        <f>'All Data FO'!G46</f>
        <v>N</v>
      </c>
      <c r="C46" s="137" t="str">
        <f>'All Data FO'!H46</f>
        <v>Y</v>
      </c>
      <c r="D46" s="137" t="str">
        <f>'All Data FO'!I46</f>
        <v>Y</v>
      </c>
      <c r="E46" s="137" t="str">
        <f>'All Data FO'!J46</f>
        <v>N</v>
      </c>
      <c r="G46" s="137" t="str">
        <f>'All Data FO'!AL46</f>
        <v>Y</v>
      </c>
      <c r="H46" s="137" t="str">
        <f>'All Data FO'!AM46</f>
        <v>N</v>
      </c>
      <c r="I46" s="137" t="str">
        <f>'All Data FO'!AN46</f>
        <v>N</v>
      </c>
      <c r="J46" s="137" t="str">
        <f>'All Data FO'!AO46</f>
        <v>Y</v>
      </c>
      <c r="L46" s="137" t="str">
        <f>'All Data FO'!BR46</f>
        <v>Y</v>
      </c>
      <c r="M46" s="137" t="str">
        <f>'All Data FO'!BS46</f>
        <v>Y</v>
      </c>
      <c r="N46" s="137" t="str">
        <f>'All Data FO'!BT46</f>
        <v>Y</v>
      </c>
      <c r="O46" s="137" t="str">
        <f>'All Data FO'!BU46</f>
        <v>Y</v>
      </c>
      <c r="Q46" s="137" t="str">
        <f>'All Data FO'!BB46</f>
        <v>N</v>
      </c>
      <c r="R46" s="137" t="str">
        <f>'All Data FO'!BC46</f>
        <v>Y</v>
      </c>
      <c r="S46" s="137" t="str">
        <f>'All Data FO'!BD46</f>
        <v>Y</v>
      </c>
      <c r="T46" s="137" t="str">
        <f>'All Data FO'!BE46</f>
        <v>Y</v>
      </c>
      <c r="V46" s="137" t="str">
        <f>'All Data FO'!CH46</f>
        <v>Y</v>
      </c>
      <c r="W46" s="137" t="str">
        <f>'All Data FO'!CI46</f>
        <v>Y</v>
      </c>
      <c r="X46" s="137" t="str">
        <f>'All Data FO'!CJ46</f>
        <v>Y</v>
      </c>
      <c r="Y46" s="137" t="str">
        <f>'All Data FO'!CK46</f>
        <v>N</v>
      </c>
      <c r="AA46" s="137" t="str">
        <f>'D Master'!AM46</f>
        <v>Y</v>
      </c>
      <c r="AB46" s="137" t="str">
        <f>'D Master'!AN46</f>
        <v>Y</v>
      </c>
      <c r="AC46" s="137" t="str">
        <f>'D Master'!AO46</f>
        <v>N</v>
      </c>
      <c r="AD46" s="137" t="str">
        <f>'D Master'!AP46</f>
        <v>N</v>
      </c>
      <c r="AF46" s="138">
        <f>CA!AK46</f>
        <v>6.9499999999999948</v>
      </c>
      <c r="AG46" s="145">
        <f>'Master FO'!BV46</f>
        <v>35.949114874703042</v>
      </c>
      <c r="AH46" s="145">
        <f>'Master FO'!BZ46</f>
        <v>27.418119134265456</v>
      </c>
      <c r="AI46" s="137">
        <f>Cash!B46</f>
        <v>41.65</v>
      </c>
      <c r="AJ46" s="137">
        <f>'All Data FO'!B46</f>
        <v>40.75</v>
      </c>
      <c r="AK46" s="137">
        <f>'All Data FO'!W46</f>
        <v>45.4</v>
      </c>
      <c r="AL46" s="137">
        <f>'All Data FO'!AB46</f>
        <v>39.799999999999997</v>
      </c>
      <c r="AN46" s="137">
        <f t="shared" si="0"/>
        <v>-0.89999999999999858</v>
      </c>
      <c r="AO46" s="137">
        <f>('All Data FO'!W46+'All Data FO'!AB46+'All Data FO'!B46)/3</f>
        <v>41.983333333333327</v>
      </c>
      <c r="AQ46" s="137" t="str">
        <f>IF('All Data FO'!BM46&gt;MAX('All Data FO'!BN46:'All Data FO'!BQ46),"Yes","")</f>
        <v>Yes</v>
      </c>
      <c r="AR46" s="137" t="str">
        <f>IF('All Data FO'!AG46&gt;MAX('All Data FO'!AH46:'All Data FO'!AK46),"Yes","")</f>
        <v>Yes</v>
      </c>
      <c r="AT46" s="137" t="str">
        <f>IF('All Data FO'!BM46&gt;(AVERAGE('All Data FO'!BN46:'All Data FO'!BQ46)*2),"Yes","")</f>
        <v/>
      </c>
      <c r="AU46" s="137" t="str">
        <f>IF('All Data FO'!AG46&gt;(AVERAGE('All Data FO'!AH46:'All Data FO'!AK46)*2),"Yes","")</f>
        <v/>
      </c>
      <c r="AW46" s="137" t="str">
        <f>IF('All Data FO'!B46&gt;MAX('All Data FO'!C46:'All Data FO'!F46),"Yes","")</f>
        <v/>
      </c>
      <c r="AX46" s="137" t="str">
        <f>IF('All Data FO'!B46&lt;MIN('All Data FO'!C46:'All Data FO'!F46),"Yes","")</f>
        <v>Yes</v>
      </c>
      <c r="AZ46" s="144" t="str">
        <f>IF('All Data FO'!B46&gt;MAX('All Data FO'!X46:'All Data FO'!AA46),"Yes","")</f>
        <v/>
      </c>
      <c r="BA46" s="144" t="str">
        <f>IF('All Data FO'!B46&lt;MIN('All Data FO'!AC46:'All Data FO'!AF46),"Yes","")</f>
        <v/>
      </c>
      <c r="BB46" s="137" t="str">
        <f>IF(AND(Cash!C46&gt;Cash!AA46,Cash!B46&lt;(Cash!AA46+Cash!C46)/2,Cash!Z46&gt;Cash!C46,Cash!B46&gt;Cash!AA46),"Dark Cloud",IF(AND(Cash!C46&lt;Cash!AA46,Cash!B46&gt;(Cash!AA46+Cash!C46)/2,Cash!Z46&lt;Cash!C46,Cash!B46&lt;Cash!AA46),"Bullish Piercing",IF(AND(Cash!C46&lt;Cash!AA46,Cash!Z46&lt;Cash!C46,Cash!B46&gt;Cash!AA46),"Bullish Engulfing",IF(AND(Cash!C46&gt;Cash!AA46,Cash!Z46&gt;Cash!C46,Cash!B46&lt;Cash!AA46),"Bearish Engulfing",IF(AND(Cash!C46&gt;Cash!AA46,Cash!B46&lt;Cash!Z46,Cash!AG46&lt;Cash!C46,Cash!AN46&gt;Cash!AA46),"Bearish Harami",IF(AND(Cash!C46&lt;Cash!AA46,Cash!B46&gt;Cash!Z46,Cash!AG46&lt;Cash!AA46,Cash!AN46&gt;Cash!C46),"Bullish Harami"," "))))))</f>
        <v xml:space="preserve"> </v>
      </c>
      <c r="BC46" s="137" t="str">
        <f>IF(AND(Cash!D46&lt;Cash!AB46,Cash!AO46&lt;Cash!AP46,Cash!AO46&lt;Cash!AN46,Cash!B46&gt;Cash!AH46,Cash!B46&gt;Cash!AI46),"Bullish Reversal",IF(AND(Cash!D46&gt;Cash!AB46,Cash!AH46&gt;Cash!AI46,Cash!AH46&gt;Cash!AG46,Cash!B46&lt;Cash!AO46,Cash!CA46&lt;Cash!AP46),"Bearish Reversal"," "))</f>
        <v xml:space="preserve"> </v>
      </c>
      <c r="BE46" s="144" t="str">
        <f>IF(AND(Cash!D46&gt;Cash!X46,Cash!AC46&gt;Cash!T46,Cash!S46&gt;Cash!W46,Cash!AB46&gt;Cash!C46),"Bearish Squeeze"," ")</f>
        <v xml:space="preserve"> </v>
      </c>
      <c r="BF46" s="144" t="str">
        <f>IF(AND(Cash!T46&gt;Cash!X46,Cash!AC46&gt;Cash!D46,Cash!C46&gt;Cash!W46,Cash!AB46&gt;Cash!S46),"Bullish Squeeze"," ")</f>
        <v xml:space="preserve"> </v>
      </c>
      <c r="BG46" s="137" t="str">
        <f>IF(AND(Cash!AI46&lt;Cash!AH46,Cash!AP46&gt;Cash!AO46,Cash!AG46&lt;Cash!AH46,Cash!AN46&gt;Cash!AO46),"IN OUT IN"," ")</f>
        <v xml:space="preserve"> </v>
      </c>
      <c r="BH46" s="137" t="str">
        <f>IF(AND(Cash!AG46&lt;Cash!AH46,Cash!AN46&gt;Cash!AO46),"Inside Bar"," ")</f>
        <v xml:space="preserve"> </v>
      </c>
      <c r="BI46" s="137" t="str">
        <f>IF(AND(Cash!AI46&gt;Cash!AH46,Cash!AP46&lt;Cash!AO46,Cash!AH46&gt;Cash!AG46,Cash!AO46&lt;Cash!AN46),"Double INSIDE Bar"," ")</f>
        <v xml:space="preserve"> </v>
      </c>
      <c r="BK46" s="137" t="str">
        <f>IF(AND(CA!AM46&lt;MIN(CA!AN46:AP46),(Cash!AG46&lt;Cash!AH46),(Cash!AN46&gt;Cash!AO46)),"NR4"," ")</f>
        <v xml:space="preserve"> </v>
      </c>
      <c r="BL46" s="144" t="str">
        <f>IF(AND(CA!AM46&lt;MIN(CA!AN46:AS46),(Cash!AG46&lt;Cash!AH46),(Cash!AN46&gt;Cash!AO46)),"NR7"," ")</f>
        <v xml:space="preserve"> </v>
      </c>
      <c r="BM46" s="137">
        <f>Cash!AG46</f>
        <v>45.6</v>
      </c>
      <c r="BN46" s="137">
        <f>Cash!AN46</f>
        <v>40.9</v>
      </c>
      <c r="BP46" s="137">
        <f>MAX(Cash!AG46:AJ46)</f>
        <v>46.5</v>
      </c>
      <c r="BQ46" s="137">
        <f>MIN(Cash!AN46:AQ46)</f>
        <v>40.9</v>
      </c>
      <c r="BS46" s="144">
        <f>MAX(Cash!AG46:AM46)</f>
        <v>56.25</v>
      </c>
      <c r="BT46" s="144">
        <f>MIN(Cash!AN46:AT46)</f>
        <v>40.9</v>
      </c>
      <c r="BV46" s="137">
        <f>Cash!AN46-2*(Cash!AG46-'Final Master FO'!BY46)</f>
        <v>35.133333333333333</v>
      </c>
      <c r="BW46" s="137">
        <f>BY46-(Cash!AG46-Cash!AN46)</f>
        <v>38.016666666666666</v>
      </c>
      <c r="BX46" s="137">
        <f>(2*BY46)-Cash!AG46</f>
        <v>39.833333333333336</v>
      </c>
      <c r="BY46" s="137">
        <f>(Cash!AG46+Cash!AN46+Cash!B46)/3</f>
        <v>42.716666666666669</v>
      </c>
      <c r="BZ46" s="137">
        <f>(2*BY46)-Cash!AN46</f>
        <v>44.533333333333339</v>
      </c>
      <c r="CA46" s="137">
        <f>BY46+(Cash!AG46-Cash!AN46)</f>
        <v>47.416666666666671</v>
      </c>
      <c r="CB46" s="137">
        <f>Cash!AG46+2*('Final Master FO'!BY46-Cash!AN46)</f>
        <v>49.233333333333341</v>
      </c>
      <c r="CD46" s="137">
        <f>CG46-(1*(Cash!AG46-Cash!AN46))</f>
        <v>38.016666666666666</v>
      </c>
      <c r="CE46" s="137">
        <f>CG46-(0.618*(Cash!AG46-Cash!AN46))</f>
        <v>39.812066666666666</v>
      </c>
      <c r="CF46" s="137">
        <f>CG46-(0.382*(Cash!AG46-Cash!AN46))</f>
        <v>40.921266666666668</v>
      </c>
      <c r="CG46" s="137">
        <f>(Cash!AG46+Cash!AN46+Cash!B46)/3</f>
        <v>42.716666666666669</v>
      </c>
      <c r="CH46" s="137">
        <f>CG46+(0.382*(Cash!AG46-Cash!AN46))</f>
        <v>44.512066666666669</v>
      </c>
      <c r="CI46" s="137">
        <f>CG46+(0.618*(Cash!AG46-Cash!AN46))</f>
        <v>45.621266666666671</v>
      </c>
      <c r="CJ46" s="137">
        <f>CG46+(1*(Cash!AG46-Cash!AN46))</f>
        <v>47.416666666666671</v>
      </c>
      <c r="CL46" s="137" t="str">
        <f t="shared" si="1"/>
        <v xml:space="preserve">EQUITAS   </v>
      </c>
      <c r="CM46" s="137">
        <f>'All Data FO'!B46</f>
        <v>40.75</v>
      </c>
      <c r="CN46" s="139">
        <f>'All Data FO'!K46</f>
        <v>-7.5963718820861708</v>
      </c>
      <c r="CO46" s="139">
        <f>'Master FO'!U46</f>
        <v>15.114235500878733</v>
      </c>
      <c r="CP46" s="137">
        <f>'Master FO'!M46</f>
        <v>1264200</v>
      </c>
      <c r="CR46" s="137" t="str">
        <f>IF(AND('All Data FO'!AG46&gt;'All Data FO'!AH46,'All Data FO'!B46&gt;'All Data FO'!C46),"LONG BUILDUP",IF(AND('All Data FO'!AG46&gt;'All Data FO'!AH46,'All Data FO'!B46&lt;'All Data FO'!C46),"SHORT BUILDUP",IF(AND('All Data FO'!AG46&lt;'All Data FO'!AH46,'All Data FO'!B46&gt;'All Data FO'!C46),"SHORT COVERING",IF(AND('All Data FO'!AG46&lt;'All Data FO'!AH46,'All Data FO'!B46&lt;'All Data FO'!C46),"LONG UNWINDING"," "))))</f>
        <v>SHORT BUILDUP</v>
      </c>
      <c r="CW46" s="137" t="str">
        <f>'FOD (ALL)'!M46</f>
        <v>EICHERMOT</v>
      </c>
      <c r="CX46" s="137">
        <f>'All Data FO'!B45</f>
        <v>13908.6</v>
      </c>
      <c r="CY46" s="139">
        <f>'All Data FO'!K45</f>
        <v>-0.75741629354786666</v>
      </c>
      <c r="CZ46" s="139">
        <f>'All Data FO'!EJ46</f>
        <v>3.6864144985240612</v>
      </c>
      <c r="DA46" s="137">
        <f>'All Data FO'!EQ46</f>
        <v>10740</v>
      </c>
      <c r="DC46" s="137" t="str">
        <f t="shared" si="2"/>
        <v>SHORT BUILDUP</v>
      </c>
    </row>
    <row r="47" spans="1:107" x14ac:dyDescent="0.3">
      <c r="A47" s="137" t="str">
        <f>FOD!B47</f>
        <v xml:space="preserve">ESCORTS   </v>
      </c>
      <c r="B47" s="137" t="str">
        <f>'All Data FO'!G47</f>
        <v>Y</v>
      </c>
      <c r="C47" s="137" t="str">
        <f>'All Data FO'!H47</f>
        <v>Y</v>
      </c>
      <c r="D47" s="137" t="str">
        <f>'All Data FO'!I47</f>
        <v>Y</v>
      </c>
      <c r="E47" s="137" t="str">
        <f>'All Data FO'!J47</f>
        <v>Y</v>
      </c>
      <c r="G47" s="137" t="str">
        <f>'All Data FO'!AL47</f>
        <v>N</v>
      </c>
      <c r="H47" s="137" t="str">
        <f>'All Data FO'!AM47</f>
        <v>Y</v>
      </c>
      <c r="I47" s="137" t="str">
        <f>'All Data FO'!AN47</f>
        <v>Y</v>
      </c>
      <c r="J47" s="137" t="str">
        <f>'All Data FO'!AO47</f>
        <v>Y</v>
      </c>
      <c r="L47" s="137" t="str">
        <f>'All Data FO'!BR47</f>
        <v>Y</v>
      </c>
      <c r="M47" s="137" t="str">
        <f>'All Data FO'!BS47</f>
        <v>N</v>
      </c>
      <c r="N47" s="137" t="str">
        <f>'All Data FO'!BT47</f>
        <v>N</v>
      </c>
      <c r="O47" s="137" t="str">
        <f>'All Data FO'!BU47</f>
        <v>N</v>
      </c>
      <c r="Q47" s="137" t="str">
        <f>'All Data FO'!BB47</f>
        <v>Y</v>
      </c>
      <c r="R47" s="137" t="str">
        <f>'All Data FO'!BC47</f>
        <v>N</v>
      </c>
      <c r="S47" s="137" t="str">
        <f>'All Data FO'!BD47</f>
        <v>N</v>
      </c>
      <c r="T47" s="137" t="str">
        <f>'All Data FO'!BE47</f>
        <v>N</v>
      </c>
      <c r="V47" s="137" t="str">
        <f>'All Data FO'!CH47</f>
        <v>Y</v>
      </c>
      <c r="W47" s="137" t="str">
        <f>'All Data FO'!CI47</f>
        <v>N</v>
      </c>
      <c r="X47" s="137" t="str">
        <f>'All Data FO'!CJ47</f>
        <v>N</v>
      </c>
      <c r="Y47" s="137" t="str">
        <f>'All Data FO'!CK47</f>
        <v>N</v>
      </c>
      <c r="AA47" s="137" t="str">
        <f>'D Master'!AM47</f>
        <v>N</v>
      </c>
      <c r="AB47" s="137" t="str">
        <f>'D Master'!AN47</f>
        <v>N</v>
      </c>
      <c r="AC47" s="137" t="str">
        <f>'D Master'!AO47</f>
        <v>Y</v>
      </c>
      <c r="AD47" s="137" t="str">
        <f>'D Master'!AP47</f>
        <v>Y</v>
      </c>
      <c r="AF47" s="138">
        <f>CA!AK47</f>
        <v>4.3975</v>
      </c>
      <c r="AG47" s="145">
        <f>'Master FO'!BV47</f>
        <v>1.7189920284105935</v>
      </c>
      <c r="AH47" s="145">
        <f>'Master FO'!BZ47</f>
        <v>14.537719795802614</v>
      </c>
      <c r="AI47" s="137">
        <f>Cash!B47</f>
        <v>909.65</v>
      </c>
      <c r="AJ47" s="137">
        <f>'All Data FO'!B47</f>
        <v>889.5</v>
      </c>
      <c r="AK47" s="137">
        <f>'All Data FO'!W47</f>
        <v>894.15</v>
      </c>
      <c r="AL47" s="137">
        <f>'All Data FO'!AB47</f>
        <v>858.1</v>
      </c>
      <c r="AN47" s="137">
        <f t="shared" si="0"/>
        <v>-20.149999999999977</v>
      </c>
      <c r="AO47" s="137">
        <f>('All Data FO'!W47+'All Data FO'!AB47+'All Data FO'!B47)/3</f>
        <v>880.58333333333337</v>
      </c>
      <c r="AQ47" s="137" t="str">
        <f>IF('All Data FO'!BM47&gt;MAX('All Data FO'!BN47:'All Data FO'!BQ47),"Yes","")</f>
        <v/>
      </c>
      <c r="AR47" s="137" t="str">
        <f>IF('All Data FO'!AG47&gt;MAX('All Data FO'!AH47:'All Data FO'!AK47),"Yes","")</f>
        <v/>
      </c>
      <c r="AT47" s="137" t="str">
        <f>IF('All Data FO'!BM47&gt;(AVERAGE('All Data FO'!BN47:'All Data FO'!BQ47)*2),"Yes","")</f>
        <v/>
      </c>
      <c r="AU47" s="137" t="str">
        <f>IF('All Data FO'!AG47&gt;(AVERAGE('All Data FO'!AH47:'All Data FO'!AK47)*2),"Yes","")</f>
        <v/>
      </c>
      <c r="AW47" s="137" t="str">
        <f>IF('All Data FO'!B47&gt;MAX('All Data FO'!C47:'All Data FO'!F47),"Yes","")</f>
        <v>Yes</v>
      </c>
      <c r="AX47" s="137" t="str">
        <f>IF('All Data FO'!B47&lt;MIN('All Data FO'!C47:'All Data FO'!F47),"Yes","")</f>
        <v/>
      </c>
      <c r="AZ47" s="144" t="str">
        <f>IF('All Data FO'!B47&gt;MAX('All Data FO'!X47:'All Data FO'!AA47),"Yes","")</f>
        <v>Yes</v>
      </c>
      <c r="BA47" s="144" t="str">
        <f>IF('All Data FO'!B47&lt;MIN('All Data FO'!AC47:'All Data FO'!AF47),"Yes","")</f>
        <v/>
      </c>
      <c r="BB47" s="137" t="str">
        <f>IF(AND(Cash!C47&gt;Cash!AA47,Cash!B47&lt;(Cash!AA47+Cash!C47)/2,Cash!Z47&gt;Cash!C47,Cash!B47&gt;Cash!AA47),"Dark Cloud",IF(AND(Cash!C47&lt;Cash!AA47,Cash!B47&gt;(Cash!AA47+Cash!C47)/2,Cash!Z47&lt;Cash!C47,Cash!B47&lt;Cash!AA47),"Bullish Piercing",IF(AND(Cash!C47&lt;Cash!AA47,Cash!Z47&lt;Cash!C47,Cash!B47&gt;Cash!AA47),"Bullish Engulfing",IF(AND(Cash!C47&gt;Cash!AA47,Cash!Z47&gt;Cash!C47,Cash!B47&lt;Cash!AA47),"Bearish Engulfing",IF(AND(Cash!C47&gt;Cash!AA47,Cash!B47&lt;Cash!Z47,Cash!AG47&lt;Cash!C47,Cash!AN47&gt;Cash!AA47),"Bearish Harami",IF(AND(Cash!C47&lt;Cash!AA47,Cash!B47&gt;Cash!Z47,Cash!AG47&lt;Cash!AA47,Cash!AN47&gt;Cash!C47),"Bullish Harami"," "))))))</f>
        <v xml:space="preserve"> </v>
      </c>
      <c r="BC47" s="137" t="str">
        <f>IF(AND(Cash!D47&lt;Cash!AB47,Cash!AO47&lt;Cash!AP47,Cash!AO47&lt;Cash!AN47,Cash!B47&gt;Cash!AH47,Cash!B47&gt;Cash!AI47),"Bullish Reversal",IF(AND(Cash!D47&gt;Cash!AB47,Cash!AH47&gt;Cash!AI47,Cash!AH47&gt;Cash!AG47,Cash!B47&lt;Cash!AO47,Cash!CA47&lt;Cash!AP47),"Bearish Reversal"," "))</f>
        <v xml:space="preserve"> </v>
      </c>
      <c r="BE47" s="144" t="str">
        <f>IF(AND(Cash!D47&gt;Cash!X47,Cash!AC47&gt;Cash!T47,Cash!S47&gt;Cash!W47,Cash!AB47&gt;Cash!C47),"Bearish Squeeze"," ")</f>
        <v xml:space="preserve"> </v>
      </c>
      <c r="BF47" s="144" t="str">
        <f>IF(AND(Cash!T47&gt;Cash!X47,Cash!AC47&gt;Cash!D47,Cash!C47&gt;Cash!W47,Cash!AB47&gt;Cash!S47),"Bullish Squeeze"," ")</f>
        <v xml:space="preserve"> </v>
      </c>
      <c r="BG47" s="137" t="str">
        <f>IF(AND(Cash!AI47&lt;Cash!AH47,Cash!AP47&gt;Cash!AO47,Cash!AG47&lt;Cash!AH47,Cash!AN47&gt;Cash!AO47),"IN OUT IN"," ")</f>
        <v xml:space="preserve"> </v>
      </c>
      <c r="BH47" s="137" t="str">
        <f>IF(AND(Cash!AG47&lt;Cash!AH47,Cash!AN47&gt;Cash!AO47),"Inside Bar"," ")</f>
        <v xml:space="preserve"> </v>
      </c>
      <c r="BI47" s="137" t="str">
        <f>IF(AND(Cash!AI47&gt;Cash!AH47,Cash!AP47&lt;Cash!AO47,Cash!AH47&gt;Cash!AG47,Cash!AO47&lt;Cash!AN47),"Double INSIDE Bar"," ")</f>
        <v xml:space="preserve"> </v>
      </c>
      <c r="BK47" s="137" t="str">
        <f>IF(AND(CA!AM47&lt;MIN(CA!AN47:AP47),(Cash!AG47&lt;Cash!AH47),(Cash!AN47&gt;Cash!AO47)),"NR4"," ")</f>
        <v xml:space="preserve"> </v>
      </c>
      <c r="BL47" s="144" t="str">
        <f>IF(AND(CA!AM47&lt;MIN(CA!AN47:AS47),(Cash!AG47&lt;Cash!AH47),(Cash!AN47&gt;Cash!AO47)),"NR7"," ")</f>
        <v xml:space="preserve"> </v>
      </c>
      <c r="BM47" s="137">
        <f>Cash!AG47</f>
        <v>918.95</v>
      </c>
      <c r="BN47" s="137">
        <f>Cash!AN47</f>
        <v>865</v>
      </c>
      <c r="BP47" s="137">
        <f>MAX(Cash!AG47:AJ47)</f>
        <v>918.95</v>
      </c>
      <c r="BQ47" s="137">
        <f>MIN(Cash!AN47:AQ47)</f>
        <v>817.35</v>
      </c>
      <c r="BS47" s="144">
        <f>MAX(Cash!AG47:AM47)</f>
        <v>918.95</v>
      </c>
      <c r="BT47" s="144">
        <f>MIN(Cash!AN47:AT47)</f>
        <v>778.2</v>
      </c>
      <c r="BV47" s="137">
        <f>Cash!AN47-2*(Cash!AG47-'Final Master FO'!BY47)</f>
        <v>822.83333333333326</v>
      </c>
      <c r="BW47" s="137">
        <f>BY47-(Cash!AG47-Cash!AN47)</f>
        <v>843.91666666666663</v>
      </c>
      <c r="BX47" s="137">
        <f>(2*BY47)-Cash!AG47</f>
        <v>876.7833333333333</v>
      </c>
      <c r="BY47" s="137">
        <f>(Cash!AG47+Cash!AN47+Cash!B47)/3</f>
        <v>897.86666666666667</v>
      </c>
      <c r="BZ47" s="137">
        <f>(2*BY47)-Cash!AN47</f>
        <v>930.73333333333335</v>
      </c>
      <c r="CA47" s="137">
        <f>BY47+(Cash!AG47-Cash!AN47)</f>
        <v>951.81666666666672</v>
      </c>
      <c r="CB47" s="137">
        <f>Cash!AG47+2*('Final Master FO'!BY47-Cash!AN47)</f>
        <v>984.68333333333339</v>
      </c>
      <c r="CD47" s="137">
        <f>CG47-(1*(Cash!AG47-Cash!AN47))</f>
        <v>843.91666666666663</v>
      </c>
      <c r="CE47" s="137">
        <f>CG47-(0.618*(Cash!AG47-Cash!AN47))</f>
        <v>864.52556666666669</v>
      </c>
      <c r="CF47" s="137">
        <f>CG47-(0.382*(Cash!AG47-Cash!AN47))</f>
        <v>877.25776666666661</v>
      </c>
      <c r="CG47" s="137">
        <f>(Cash!AG47+Cash!AN47+Cash!B47)/3</f>
        <v>897.86666666666667</v>
      </c>
      <c r="CH47" s="137">
        <f>CG47+(0.382*(Cash!AG47-Cash!AN47))</f>
        <v>918.47556666666674</v>
      </c>
      <c r="CI47" s="137">
        <f>CG47+(0.618*(Cash!AG47-Cash!AN47))</f>
        <v>931.20776666666666</v>
      </c>
      <c r="CJ47" s="137">
        <f>CG47+(1*(Cash!AG47-Cash!AN47))</f>
        <v>951.81666666666672</v>
      </c>
      <c r="CL47" s="137" t="str">
        <f t="shared" si="1"/>
        <v xml:space="preserve">ESCORTS   </v>
      </c>
      <c r="CM47" s="137">
        <f>'All Data FO'!B47</f>
        <v>889.5</v>
      </c>
      <c r="CN47" s="139">
        <f>'All Data FO'!K47</f>
        <v>2.3649231831520749</v>
      </c>
      <c r="CO47" s="139">
        <f>'Master FO'!U47</f>
        <v>-6.8278201865988128</v>
      </c>
      <c r="CP47" s="137">
        <f>'Master FO'!M47</f>
        <v>-177100</v>
      </c>
      <c r="CR47" s="137" t="str">
        <f>IF(AND('All Data FO'!AG47&gt;'All Data FO'!AH47,'All Data FO'!B47&gt;'All Data FO'!C47),"LONG BUILDUP",IF(AND('All Data FO'!AG47&gt;'All Data FO'!AH47,'All Data FO'!B47&lt;'All Data FO'!C47),"SHORT BUILDUP",IF(AND('All Data FO'!AG47&lt;'All Data FO'!AH47,'All Data FO'!B47&gt;'All Data FO'!C47),"SHORT COVERING",IF(AND('All Data FO'!AG47&lt;'All Data FO'!AH47,'All Data FO'!B47&lt;'All Data FO'!C47),"LONG UNWINDING"," "))))</f>
        <v>SHORT COVERING</v>
      </c>
      <c r="CW47" s="137" t="str">
        <f>'FOD (ALL)'!M47</f>
        <v>EQUITAS</v>
      </c>
      <c r="CX47" s="137">
        <f>'All Data FO'!B46</f>
        <v>40.75</v>
      </c>
      <c r="CY47" s="139">
        <f>'All Data FO'!K46</f>
        <v>-7.5963718820861708</v>
      </c>
      <c r="CZ47" s="139">
        <f>'All Data FO'!EJ47</f>
        <v>30.936947554507952</v>
      </c>
      <c r="DA47" s="137">
        <f>'All Data FO'!EQ47</f>
        <v>3307500</v>
      </c>
      <c r="DC47" s="137" t="str">
        <f t="shared" si="2"/>
        <v>SHORT BUILDUP</v>
      </c>
    </row>
    <row r="48" spans="1:107" x14ac:dyDescent="0.3">
      <c r="A48" s="137" t="str">
        <f>FOD!B48</f>
        <v xml:space="preserve">EXIDEIND  </v>
      </c>
      <c r="B48" s="137" t="str">
        <f>'All Data FO'!G48</f>
        <v>N</v>
      </c>
      <c r="C48" s="137" t="str">
        <f>'All Data FO'!H48</f>
        <v>Y</v>
      </c>
      <c r="D48" s="137" t="str">
        <f>'All Data FO'!I48</f>
        <v>N</v>
      </c>
      <c r="E48" s="137" t="str">
        <f>'All Data FO'!J48</f>
        <v>N</v>
      </c>
      <c r="G48" s="137" t="str">
        <f>'All Data FO'!AL48</f>
        <v>N</v>
      </c>
      <c r="H48" s="137" t="str">
        <f>'All Data FO'!AM48</f>
        <v>N</v>
      </c>
      <c r="I48" s="137" t="str">
        <f>'All Data FO'!AN48</f>
        <v>Y</v>
      </c>
      <c r="J48" s="137" t="str">
        <f>'All Data FO'!AO48</f>
        <v>Y</v>
      </c>
      <c r="L48" s="137" t="str">
        <f>'All Data FO'!BR48</f>
        <v>Y</v>
      </c>
      <c r="M48" s="137" t="str">
        <f>'All Data FO'!BS48</f>
        <v>Y</v>
      </c>
      <c r="N48" s="137" t="str">
        <f>'All Data FO'!BT48</f>
        <v>N</v>
      </c>
      <c r="O48" s="137" t="str">
        <f>'All Data FO'!BU48</f>
        <v>N</v>
      </c>
      <c r="Q48" s="137" t="str">
        <f>'All Data FO'!BB48</f>
        <v>Y</v>
      </c>
      <c r="R48" s="137" t="str">
        <f>'All Data FO'!BC48</f>
        <v>Y</v>
      </c>
      <c r="S48" s="137" t="str">
        <f>'All Data FO'!BD48</f>
        <v>N</v>
      </c>
      <c r="T48" s="137" t="str">
        <f>'All Data FO'!BE48</f>
        <v>N</v>
      </c>
      <c r="V48" s="137" t="str">
        <f>'All Data FO'!CH48</f>
        <v>N</v>
      </c>
      <c r="W48" s="137" t="str">
        <f>'All Data FO'!CI48</f>
        <v>Y</v>
      </c>
      <c r="X48" s="137" t="str">
        <f>'All Data FO'!CJ48</f>
        <v>N</v>
      </c>
      <c r="Y48" s="137" t="str">
        <f>'All Data FO'!CK48</f>
        <v>N</v>
      </c>
      <c r="AA48" s="137" t="str">
        <f>'D Master'!AM48</f>
        <v>Y</v>
      </c>
      <c r="AB48" s="137" t="str">
        <f>'D Master'!AN48</f>
        <v>N</v>
      </c>
      <c r="AC48" s="137" t="str">
        <f>'D Master'!AO48</f>
        <v>Y</v>
      </c>
      <c r="AD48" s="137" t="str">
        <f>'D Master'!AP48</f>
        <v>Y</v>
      </c>
      <c r="AF48" s="138">
        <f>CA!AK48</f>
        <v>2.92</v>
      </c>
      <c r="AG48" s="145">
        <f>'Master FO'!BV48</f>
        <v>7.121729237770194</v>
      </c>
      <c r="AH48" s="145">
        <f>'Master FO'!BZ48</f>
        <v>18.014705882352946</v>
      </c>
      <c r="AI48" s="137">
        <f>Cash!B48</f>
        <v>154.1</v>
      </c>
      <c r="AJ48" s="137">
        <f>'All Data FO'!B48</f>
        <v>153.44999999999999</v>
      </c>
      <c r="AK48" s="137">
        <f>'All Data FO'!W48</f>
        <v>157.65</v>
      </c>
      <c r="AL48" s="137">
        <f>'All Data FO'!AB48</f>
        <v>151.4</v>
      </c>
      <c r="AN48" s="137">
        <f t="shared" si="0"/>
        <v>-0.65000000000000568</v>
      </c>
      <c r="AO48" s="137">
        <f>('All Data FO'!W48+'All Data FO'!AB48+'All Data FO'!B48)/3</f>
        <v>154.16666666666666</v>
      </c>
      <c r="AQ48" s="137" t="str">
        <f>IF('All Data FO'!BM48&gt;MAX('All Data FO'!BN48:'All Data FO'!BQ48),"Yes","")</f>
        <v/>
      </c>
      <c r="AR48" s="137" t="str">
        <f>IF('All Data FO'!AG48&gt;MAX('All Data FO'!AH48:'All Data FO'!AK48),"Yes","")</f>
        <v/>
      </c>
      <c r="AT48" s="137" t="str">
        <f>IF('All Data FO'!BM48&gt;(AVERAGE('All Data FO'!BN48:'All Data FO'!BQ48)*2),"Yes","")</f>
        <v/>
      </c>
      <c r="AU48" s="137" t="str">
        <f>IF('All Data FO'!AG48&gt;(AVERAGE('All Data FO'!AH48:'All Data FO'!AK48)*2),"Yes","")</f>
        <v/>
      </c>
      <c r="AW48" s="137" t="str">
        <f>IF('All Data FO'!B48&gt;MAX('All Data FO'!C48:'All Data FO'!F48),"Yes","")</f>
        <v/>
      </c>
      <c r="AX48" s="137" t="str">
        <f>IF('All Data FO'!B48&lt;MIN('All Data FO'!C48:'All Data FO'!F48),"Yes","")</f>
        <v/>
      </c>
      <c r="AZ48" s="144" t="str">
        <f>IF('All Data FO'!B48&gt;MAX('All Data FO'!X48:'All Data FO'!AA48),"Yes","")</f>
        <v/>
      </c>
      <c r="BA48" s="144" t="str">
        <f>IF('All Data FO'!B48&lt;MIN('All Data FO'!AC48:'All Data FO'!AF48),"Yes","")</f>
        <v/>
      </c>
      <c r="BB48" s="137" t="str">
        <f>IF(AND(Cash!C48&gt;Cash!AA48,Cash!B48&lt;(Cash!AA48+Cash!C48)/2,Cash!Z48&gt;Cash!C48,Cash!B48&gt;Cash!AA48),"Dark Cloud",IF(AND(Cash!C48&lt;Cash!AA48,Cash!B48&gt;(Cash!AA48+Cash!C48)/2,Cash!Z48&lt;Cash!C48,Cash!B48&lt;Cash!AA48),"Bullish Piercing",IF(AND(Cash!C48&lt;Cash!AA48,Cash!Z48&lt;Cash!C48,Cash!B48&gt;Cash!AA48),"Bullish Engulfing",IF(AND(Cash!C48&gt;Cash!AA48,Cash!Z48&gt;Cash!C48,Cash!B48&lt;Cash!AA48),"Bearish Engulfing",IF(AND(Cash!C48&gt;Cash!AA48,Cash!B48&lt;Cash!Z48,Cash!AG48&lt;Cash!C48,Cash!AN48&gt;Cash!AA48),"Bearish Harami",IF(AND(Cash!C48&lt;Cash!AA48,Cash!B48&gt;Cash!Z48,Cash!AG48&lt;Cash!AA48,Cash!AN48&gt;Cash!C48),"Bullish Harami"," "))))))</f>
        <v xml:space="preserve"> </v>
      </c>
      <c r="BC48" s="137" t="str">
        <f>IF(AND(Cash!D48&lt;Cash!AB48,Cash!AO48&lt;Cash!AP48,Cash!AO48&lt;Cash!AN48,Cash!B48&gt;Cash!AH48,Cash!B48&gt;Cash!AI48),"Bullish Reversal",IF(AND(Cash!D48&gt;Cash!AB48,Cash!AH48&gt;Cash!AI48,Cash!AH48&gt;Cash!AG48,Cash!B48&lt;Cash!AO48,Cash!CA48&lt;Cash!AP48),"Bearish Reversal"," "))</f>
        <v xml:space="preserve"> </v>
      </c>
      <c r="BE48" s="144" t="str">
        <f>IF(AND(Cash!D48&gt;Cash!X48,Cash!AC48&gt;Cash!T48,Cash!S48&gt;Cash!W48,Cash!AB48&gt;Cash!C48),"Bearish Squeeze"," ")</f>
        <v xml:space="preserve"> </v>
      </c>
      <c r="BF48" s="144" t="str">
        <f>IF(AND(Cash!T48&gt;Cash!X48,Cash!AC48&gt;Cash!D48,Cash!C48&gt;Cash!W48,Cash!AB48&gt;Cash!S48),"Bullish Squeeze"," ")</f>
        <v xml:space="preserve"> </v>
      </c>
      <c r="BG48" s="137" t="str">
        <f>IF(AND(Cash!AI48&lt;Cash!AH48,Cash!AP48&gt;Cash!AO48,Cash!AG48&lt;Cash!AH48,Cash!AN48&gt;Cash!AO48),"IN OUT IN"," ")</f>
        <v xml:space="preserve"> </v>
      </c>
      <c r="BH48" s="137" t="str">
        <f>IF(AND(Cash!AG48&lt;Cash!AH48,Cash!AN48&gt;Cash!AO48),"Inside Bar"," ")</f>
        <v xml:space="preserve"> </v>
      </c>
      <c r="BI48" s="137" t="str">
        <f>IF(AND(Cash!AI48&gt;Cash!AH48,Cash!AP48&lt;Cash!AO48,Cash!AH48&gt;Cash!AG48,Cash!AO48&lt;Cash!AN48),"Double INSIDE Bar"," ")</f>
        <v xml:space="preserve"> </v>
      </c>
      <c r="BK48" s="137" t="str">
        <f>IF(AND(CA!AM48&lt;MIN(CA!AN48:AP48),(Cash!AG48&lt;Cash!AH48),(Cash!AN48&gt;Cash!AO48)),"NR4"," ")</f>
        <v xml:space="preserve"> </v>
      </c>
      <c r="BL48" s="144" t="str">
        <f>IF(AND(CA!AM48&lt;MIN(CA!AN48:AS48),(Cash!AG48&lt;Cash!AH48),(Cash!AN48&gt;Cash!AO48)),"NR7"," ")</f>
        <v xml:space="preserve"> </v>
      </c>
      <c r="BM48" s="137">
        <f>Cash!AG48</f>
        <v>157.69999999999999</v>
      </c>
      <c r="BN48" s="137">
        <f>Cash!AN48</f>
        <v>151.94999999999999</v>
      </c>
      <c r="BP48" s="137">
        <f>MAX(Cash!AG48:AJ48)</f>
        <v>157.69999999999999</v>
      </c>
      <c r="BQ48" s="137">
        <f>MIN(Cash!AN48:AQ48)</f>
        <v>147.94999999999999</v>
      </c>
      <c r="BS48" s="144">
        <f>MAX(Cash!AG48:AM48)</f>
        <v>157.69999999999999</v>
      </c>
      <c r="BT48" s="144">
        <f>MIN(Cash!AN48:AT48)</f>
        <v>147.94999999999999</v>
      </c>
      <c r="BV48" s="137">
        <f>Cash!AN48-2*(Cash!AG48-'Final Master FO'!BY48)</f>
        <v>145.7166666666667</v>
      </c>
      <c r="BW48" s="137">
        <f>BY48-(Cash!AG48-Cash!AN48)</f>
        <v>148.83333333333334</v>
      </c>
      <c r="BX48" s="137">
        <f>(2*BY48)-Cash!AG48</f>
        <v>151.4666666666667</v>
      </c>
      <c r="BY48" s="137">
        <f>(Cash!AG48+Cash!AN48+Cash!B48)/3</f>
        <v>154.58333333333334</v>
      </c>
      <c r="BZ48" s="137">
        <f>(2*BY48)-Cash!AN48</f>
        <v>157.2166666666667</v>
      </c>
      <c r="CA48" s="137">
        <f>BY48+(Cash!AG48-Cash!AN48)</f>
        <v>160.33333333333334</v>
      </c>
      <c r="CB48" s="137">
        <f>Cash!AG48+2*('Final Master FO'!BY48-Cash!AN48)</f>
        <v>162.9666666666667</v>
      </c>
      <c r="CD48" s="137">
        <f>CG48-(1*(Cash!AG48-Cash!AN48))</f>
        <v>148.83333333333334</v>
      </c>
      <c r="CE48" s="137">
        <f>CG48-(0.618*(Cash!AG48-Cash!AN48))</f>
        <v>151.02983333333333</v>
      </c>
      <c r="CF48" s="137">
        <f>CG48-(0.382*(Cash!AG48-Cash!AN48))</f>
        <v>152.38683333333336</v>
      </c>
      <c r="CG48" s="137">
        <f>(Cash!AG48+Cash!AN48+Cash!B48)/3</f>
        <v>154.58333333333334</v>
      </c>
      <c r="CH48" s="137">
        <f>CG48+(0.382*(Cash!AG48-Cash!AN48))</f>
        <v>156.77983333333333</v>
      </c>
      <c r="CI48" s="137">
        <f>CG48+(0.618*(Cash!AG48-Cash!AN48))</f>
        <v>158.13683333333336</v>
      </c>
      <c r="CJ48" s="137">
        <f>CG48+(1*(Cash!AG48-Cash!AN48))</f>
        <v>160.33333333333334</v>
      </c>
      <c r="CL48" s="137" t="str">
        <f t="shared" si="1"/>
        <v xml:space="preserve">EXIDEIND  </v>
      </c>
      <c r="CM48" s="137">
        <f>'All Data FO'!B48</f>
        <v>153.44999999999999</v>
      </c>
      <c r="CN48" s="139">
        <f>'All Data FO'!K48</f>
        <v>-1.0638297872340463</v>
      </c>
      <c r="CO48" s="139">
        <f>'Master FO'!U48</f>
        <v>-10.807528840315724</v>
      </c>
      <c r="CP48" s="137">
        <f>'Master FO'!M48</f>
        <v>-516200</v>
      </c>
      <c r="CR48" s="137" t="str">
        <f>IF(AND('All Data FO'!AG48&gt;'All Data FO'!AH48,'All Data FO'!B48&gt;'All Data FO'!C48),"LONG BUILDUP",IF(AND('All Data FO'!AG48&gt;'All Data FO'!AH48,'All Data FO'!B48&lt;'All Data FO'!C48),"SHORT BUILDUP",IF(AND('All Data FO'!AG48&lt;'All Data FO'!AH48,'All Data FO'!B48&gt;'All Data FO'!C48),"SHORT COVERING",IF(AND('All Data FO'!AG48&lt;'All Data FO'!AH48,'All Data FO'!B48&lt;'All Data FO'!C48),"LONG UNWINDING"," "))))</f>
        <v>LONG UNWINDING</v>
      </c>
      <c r="CW48" s="137" t="str">
        <f>'FOD (ALL)'!M48</f>
        <v>ESCORTS</v>
      </c>
      <c r="CX48" s="137">
        <f>'All Data FO'!B47</f>
        <v>889.5</v>
      </c>
      <c r="CY48" s="139">
        <f>'All Data FO'!K47</f>
        <v>2.3649231831520749</v>
      </c>
      <c r="CZ48" s="139">
        <f>'All Data FO'!EJ48</f>
        <v>0.96403411197626998</v>
      </c>
      <c r="DA48" s="137">
        <f>'All Data FO'!EQ48</f>
        <v>28600</v>
      </c>
      <c r="DC48" s="137" t="str">
        <f t="shared" si="2"/>
        <v>LONG BUILDUP</v>
      </c>
    </row>
    <row r="49" spans="1:107" x14ac:dyDescent="0.3">
      <c r="A49" s="137" t="str">
        <f>FOD!B49</f>
        <v>FEDERALBNK</v>
      </c>
      <c r="B49" s="137" t="str">
        <f>'All Data FO'!G49</f>
        <v>N</v>
      </c>
      <c r="C49" s="137" t="str">
        <f>'All Data FO'!H49</f>
        <v>Y</v>
      </c>
      <c r="D49" s="137" t="str">
        <f>'All Data FO'!I49</f>
        <v>Y</v>
      </c>
      <c r="E49" s="137" t="str">
        <f>'All Data FO'!J49</f>
        <v>N</v>
      </c>
      <c r="G49" s="137" t="str">
        <f>'All Data FO'!AL49</f>
        <v>N</v>
      </c>
      <c r="H49" s="137" t="str">
        <f>'All Data FO'!AM49</f>
        <v>N</v>
      </c>
      <c r="I49" s="137" t="str">
        <f>'All Data FO'!AN49</f>
        <v>N</v>
      </c>
      <c r="J49" s="137" t="str">
        <f>'All Data FO'!AO49</f>
        <v>N</v>
      </c>
      <c r="L49" s="137" t="str">
        <f>'All Data FO'!BR49</f>
        <v>Y</v>
      </c>
      <c r="M49" s="137" t="str">
        <f>'All Data FO'!BS49</f>
        <v>N</v>
      </c>
      <c r="N49" s="137" t="str">
        <f>'All Data FO'!BT49</f>
        <v>N</v>
      </c>
      <c r="O49" s="137" t="str">
        <f>'All Data FO'!BU49</f>
        <v>N</v>
      </c>
      <c r="Q49" s="137" t="str">
        <f>'All Data FO'!BB49</f>
        <v>Y</v>
      </c>
      <c r="R49" s="137" t="str">
        <f>'All Data FO'!BC49</f>
        <v>N</v>
      </c>
      <c r="S49" s="137" t="str">
        <f>'All Data FO'!BD49</f>
        <v>N</v>
      </c>
      <c r="T49" s="137" t="str">
        <f>'All Data FO'!BE49</f>
        <v>N</v>
      </c>
      <c r="V49" s="137" t="str">
        <f>'All Data FO'!CH49</f>
        <v>Y</v>
      </c>
      <c r="W49" s="137" t="str">
        <f>'All Data FO'!CI49</f>
        <v>N</v>
      </c>
      <c r="X49" s="137" t="str">
        <f>'All Data FO'!CJ49</f>
        <v>N</v>
      </c>
      <c r="Y49" s="137" t="str">
        <f>'All Data FO'!CK49</f>
        <v>N</v>
      </c>
      <c r="AA49" s="137" t="str">
        <f>'D Master'!AM49</f>
        <v>Y</v>
      </c>
      <c r="AB49" s="137" t="str">
        <f>'D Master'!AN49</f>
        <v>N</v>
      </c>
      <c r="AC49" s="137" t="str">
        <f>'D Master'!AO49</f>
        <v>Y</v>
      </c>
      <c r="AD49" s="137" t="str">
        <f>'D Master'!AP49</f>
        <v>N</v>
      </c>
      <c r="AF49" s="138">
        <f>CA!AK49</f>
        <v>5.1999999999999975</v>
      </c>
      <c r="AG49" s="145">
        <f>'Master FO'!BV49</f>
        <v>14.9052941570176</v>
      </c>
      <c r="AH49" s="145">
        <f>'Master FO'!BZ49</f>
        <v>32.906688687035512</v>
      </c>
      <c r="AI49" s="137">
        <f>Cash!B49</f>
        <v>37.35</v>
      </c>
      <c r="AJ49" s="137">
        <f>'All Data FO'!B49</f>
        <v>37.25</v>
      </c>
      <c r="AK49" s="137">
        <f>'All Data FO'!W49</f>
        <v>39.85</v>
      </c>
      <c r="AL49" s="137">
        <f>'All Data FO'!AB49</f>
        <v>36.700000000000003</v>
      </c>
      <c r="AN49" s="137">
        <f t="shared" si="0"/>
        <v>-0.10000000000000142</v>
      </c>
      <c r="AO49" s="137">
        <f>('All Data FO'!W49+'All Data FO'!AB49+'All Data FO'!B49)/3</f>
        <v>37.933333333333337</v>
      </c>
      <c r="AQ49" s="137" t="str">
        <f>IF('All Data FO'!BM49&gt;MAX('All Data FO'!BN49:'All Data FO'!BQ49),"Yes","")</f>
        <v/>
      </c>
      <c r="AR49" s="137" t="str">
        <f>IF('All Data FO'!AG49&gt;MAX('All Data FO'!AH49:'All Data FO'!AK49),"Yes","")</f>
        <v/>
      </c>
      <c r="AT49" s="137" t="str">
        <f>IF('All Data FO'!BM49&gt;(AVERAGE('All Data FO'!BN49:'All Data FO'!BQ49)*2),"Yes","")</f>
        <v/>
      </c>
      <c r="AU49" s="137" t="str">
        <f>IF('All Data FO'!AG49&gt;(AVERAGE('All Data FO'!AH49:'All Data FO'!AK49)*2),"Yes","")</f>
        <v/>
      </c>
      <c r="AW49" s="137" t="str">
        <f>IF('All Data FO'!B49&gt;MAX('All Data FO'!C49:'All Data FO'!F49),"Yes","")</f>
        <v/>
      </c>
      <c r="AX49" s="137" t="str">
        <f>IF('All Data FO'!B49&lt;MIN('All Data FO'!C49:'All Data FO'!F49),"Yes","")</f>
        <v>Yes</v>
      </c>
      <c r="AZ49" s="144" t="str">
        <f>IF('All Data FO'!B49&gt;MAX('All Data FO'!X49:'All Data FO'!AA49),"Yes","")</f>
        <v/>
      </c>
      <c r="BA49" s="144" t="str">
        <f>IF('All Data FO'!B49&lt;MIN('All Data FO'!AC49:'All Data FO'!AF49),"Yes","")</f>
        <v>Yes</v>
      </c>
      <c r="BB49" s="137" t="str">
        <f>IF(AND(Cash!C49&gt;Cash!AA49,Cash!B49&lt;(Cash!AA49+Cash!C49)/2,Cash!Z49&gt;Cash!C49,Cash!B49&gt;Cash!AA49),"Dark Cloud",IF(AND(Cash!C49&lt;Cash!AA49,Cash!B49&gt;(Cash!AA49+Cash!C49)/2,Cash!Z49&lt;Cash!C49,Cash!B49&lt;Cash!AA49),"Bullish Piercing",IF(AND(Cash!C49&lt;Cash!AA49,Cash!Z49&lt;Cash!C49,Cash!B49&gt;Cash!AA49),"Bullish Engulfing",IF(AND(Cash!C49&gt;Cash!AA49,Cash!Z49&gt;Cash!C49,Cash!B49&lt;Cash!AA49),"Bearish Engulfing",IF(AND(Cash!C49&gt;Cash!AA49,Cash!B49&lt;Cash!Z49,Cash!AG49&lt;Cash!C49,Cash!AN49&gt;Cash!AA49),"Bearish Harami",IF(AND(Cash!C49&lt;Cash!AA49,Cash!B49&gt;Cash!Z49,Cash!AG49&lt;Cash!AA49,Cash!AN49&gt;Cash!C49),"Bullish Harami"," "))))))</f>
        <v xml:space="preserve"> </v>
      </c>
      <c r="BC49" s="137" t="str">
        <f>IF(AND(Cash!D49&lt;Cash!AB49,Cash!AO49&lt;Cash!AP49,Cash!AO49&lt;Cash!AN49,Cash!B49&gt;Cash!AH49,Cash!B49&gt;Cash!AI49),"Bullish Reversal",IF(AND(Cash!D49&gt;Cash!AB49,Cash!AH49&gt;Cash!AI49,Cash!AH49&gt;Cash!AG49,Cash!B49&lt;Cash!AO49,Cash!CA49&lt;Cash!AP49),"Bearish Reversal"," "))</f>
        <v xml:space="preserve"> </v>
      </c>
      <c r="BE49" s="144" t="str">
        <f>IF(AND(Cash!D49&gt;Cash!X49,Cash!AC49&gt;Cash!T49,Cash!S49&gt;Cash!W49,Cash!AB49&gt;Cash!C49),"Bearish Squeeze"," ")</f>
        <v xml:space="preserve"> </v>
      </c>
      <c r="BF49" s="144" t="str">
        <f>IF(AND(Cash!T49&gt;Cash!X49,Cash!AC49&gt;Cash!D49,Cash!C49&gt;Cash!W49,Cash!AB49&gt;Cash!S49),"Bullish Squeeze"," ")</f>
        <v xml:space="preserve"> </v>
      </c>
      <c r="BG49" s="137" t="str">
        <f>IF(AND(Cash!AI49&lt;Cash!AH49,Cash!AP49&gt;Cash!AO49,Cash!AG49&lt;Cash!AH49,Cash!AN49&gt;Cash!AO49),"IN OUT IN"," ")</f>
        <v xml:space="preserve"> </v>
      </c>
      <c r="BH49" s="137" t="str">
        <f>IF(AND(Cash!AG49&lt;Cash!AH49,Cash!AN49&gt;Cash!AO49),"Inside Bar"," ")</f>
        <v xml:space="preserve"> </v>
      </c>
      <c r="BI49" s="137" t="str">
        <f>IF(AND(Cash!AI49&gt;Cash!AH49,Cash!AP49&lt;Cash!AO49,Cash!AH49&gt;Cash!AG49,Cash!AO49&lt;Cash!AN49),"Double INSIDE Bar"," ")</f>
        <v xml:space="preserve"> </v>
      </c>
      <c r="BK49" s="137" t="str">
        <f>IF(AND(CA!AM49&lt;MIN(CA!AN49:AP49),(Cash!AG49&lt;Cash!AH49),(Cash!AN49&gt;Cash!AO49)),"NR4"," ")</f>
        <v xml:space="preserve"> </v>
      </c>
      <c r="BL49" s="144" t="str">
        <f>IF(AND(CA!AM49&lt;MIN(CA!AN49:AS49),(Cash!AG49&lt;Cash!AH49),(Cash!AN49&gt;Cash!AO49)),"NR7"," ")</f>
        <v xml:space="preserve"> </v>
      </c>
      <c r="BM49" s="137">
        <f>Cash!AG49</f>
        <v>39.85</v>
      </c>
      <c r="BN49" s="137">
        <f>Cash!AN49</f>
        <v>36.799999999999997</v>
      </c>
      <c r="BP49" s="137">
        <f>MAX(Cash!AG49:AJ49)</f>
        <v>40.700000000000003</v>
      </c>
      <c r="BQ49" s="137">
        <f>MIN(Cash!AN49:AQ49)</f>
        <v>36.799999999999997</v>
      </c>
      <c r="BS49" s="144">
        <f>MAX(Cash!AG49:AM49)</f>
        <v>45.7</v>
      </c>
      <c r="BT49" s="144">
        <f>MIN(Cash!AN49:AT49)</f>
        <v>36.799999999999997</v>
      </c>
      <c r="BV49" s="137">
        <f>Cash!AN49-2*(Cash!AG49-'Final Master FO'!BY49)</f>
        <v>33.099999999999994</v>
      </c>
      <c r="BW49" s="137">
        <f>BY49-(Cash!AG49-Cash!AN49)</f>
        <v>34.949999999999996</v>
      </c>
      <c r="BX49" s="137">
        <f>(2*BY49)-Cash!AG49</f>
        <v>36.15</v>
      </c>
      <c r="BY49" s="137">
        <f>(Cash!AG49+Cash!AN49+Cash!B49)/3</f>
        <v>38</v>
      </c>
      <c r="BZ49" s="137">
        <f>(2*BY49)-Cash!AN49</f>
        <v>39.200000000000003</v>
      </c>
      <c r="CA49" s="137">
        <f>BY49+(Cash!AG49-Cash!AN49)</f>
        <v>41.050000000000004</v>
      </c>
      <c r="CB49" s="137">
        <f>Cash!AG49+2*('Final Master FO'!BY49-Cash!AN49)</f>
        <v>42.250000000000007</v>
      </c>
      <c r="CD49" s="137">
        <f>CG49-(1*(Cash!AG49-Cash!AN49))</f>
        <v>34.949999999999996</v>
      </c>
      <c r="CE49" s="137">
        <f>CG49-(0.618*(Cash!AG49-Cash!AN49))</f>
        <v>36.115099999999998</v>
      </c>
      <c r="CF49" s="137">
        <f>CG49-(0.382*(Cash!AG49-Cash!AN49))</f>
        <v>36.834899999999998</v>
      </c>
      <c r="CG49" s="137">
        <f>(Cash!AG49+Cash!AN49+Cash!B49)/3</f>
        <v>38</v>
      </c>
      <c r="CH49" s="137">
        <f>CG49+(0.382*(Cash!AG49-Cash!AN49))</f>
        <v>39.165100000000002</v>
      </c>
      <c r="CI49" s="137">
        <f>CG49+(0.618*(Cash!AG49-Cash!AN49))</f>
        <v>39.884900000000002</v>
      </c>
      <c r="CJ49" s="137">
        <f>CG49+(1*(Cash!AG49-Cash!AN49))</f>
        <v>41.050000000000004</v>
      </c>
      <c r="CL49" s="137" t="str">
        <f t="shared" si="1"/>
        <v>FEDERALBNK</v>
      </c>
      <c r="CM49" s="137">
        <f>'All Data FO'!B49</f>
        <v>37.25</v>
      </c>
      <c r="CN49" s="139">
        <f>'All Data FO'!K49</f>
        <v>-5.3367217280813248</v>
      </c>
      <c r="CO49" s="139">
        <f>'Master FO'!U49</f>
        <v>-5.1386515967932711</v>
      </c>
      <c r="CP49" s="137">
        <f>'Master FO'!M49</f>
        <v>-2737000</v>
      </c>
      <c r="CR49" s="137" t="str">
        <f>IF(AND('All Data FO'!AG49&gt;'All Data FO'!AH49,'All Data FO'!B49&gt;'All Data FO'!C49),"LONG BUILDUP",IF(AND('All Data FO'!AG49&gt;'All Data FO'!AH49,'All Data FO'!B49&lt;'All Data FO'!C49),"SHORT BUILDUP",IF(AND('All Data FO'!AG49&lt;'All Data FO'!AH49,'All Data FO'!B49&gt;'All Data FO'!C49),"SHORT COVERING",IF(AND('All Data FO'!AG49&lt;'All Data FO'!AH49,'All Data FO'!B49&lt;'All Data FO'!C49),"LONG UNWINDING"," "))))</f>
        <v>LONG UNWINDING</v>
      </c>
      <c r="CW49" s="137" t="str">
        <f>'FOD (ALL)'!M49</f>
        <v>EXIDEIND</v>
      </c>
      <c r="CX49" s="137">
        <f>'All Data FO'!B48</f>
        <v>153.44999999999999</v>
      </c>
      <c r="CY49" s="139">
        <f>'All Data FO'!K48</f>
        <v>-1.0638297872340463</v>
      </c>
      <c r="CZ49" s="139">
        <f>'All Data FO'!EJ49</f>
        <v>1.9357709708521842</v>
      </c>
      <c r="DA49" s="137">
        <f>'All Data FO'!EQ49</f>
        <v>104400</v>
      </c>
      <c r="DC49" s="137" t="str">
        <f t="shared" si="2"/>
        <v>SHORT BUILDUP</v>
      </c>
    </row>
    <row r="50" spans="1:107" x14ac:dyDescent="0.3">
      <c r="A50" s="137" t="str">
        <f>FOD!B50</f>
        <v xml:space="preserve">GAIL      </v>
      </c>
      <c r="B50" s="137" t="str">
        <f>'All Data FO'!G50</f>
        <v>N</v>
      </c>
      <c r="C50" s="137" t="str">
        <f>'All Data FO'!H50</f>
        <v>Y</v>
      </c>
      <c r="D50" s="137" t="str">
        <f>'All Data FO'!I50</f>
        <v>Y</v>
      </c>
      <c r="E50" s="137" t="str">
        <f>'All Data FO'!J50</f>
        <v>Y</v>
      </c>
      <c r="G50" s="137" t="str">
        <f>'All Data FO'!AL50</f>
        <v>N</v>
      </c>
      <c r="H50" s="137" t="str">
        <f>'All Data FO'!AM50</f>
        <v>N</v>
      </c>
      <c r="I50" s="137" t="str">
        <f>'All Data FO'!AN50</f>
        <v>N</v>
      </c>
      <c r="J50" s="137" t="str">
        <f>'All Data FO'!AO50</f>
        <v>Y</v>
      </c>
      <c r="L50" s="137" t="str">
        <f>'All Data FO'!BR50</f>
        <v>Y</v>
      </c>
      <c r="M50" s="137" t="str">
        <f>'All Data FO'!BS50</f>
        <v>N</v>
      </c>
      <c r="N50" s="137" t="str">
        <f>'All Data FO'!BT50</f>
        <v>Y</v>
      </c>
      <c r="O50" s="137" t="str">
        <f>'All Data FO'!BU50</f>
        <v>Y</v>
      </c>
      <c r="Q50" s="137" t="str">
        <f>'All Data FO'!BB50</f>
        <v>Y</v>
      </c>
      <c r="R50" s="137" t="str">
        <f>'All Data FO'!BC50</f>
        <v>N</v>
      </c>
      <c r="S50" s="137" t="str">
        <f>'All Data FO'!BD50</f>
        <v>Y</v>
      </c>
      <c r="T50" s="137" t="str">
        <f>'All Data FO'!BE50</f>
        <v>Y</v>
      </c>
      <c r="V50" s="137" t="str">
        <f>'All Data FO'!CH50</f>
        <v>N</v>
      </c>
      <c r="W50" s="137" t="str">
        <f>'All Data FO'!CI50</f>
        <v>N</v>
      </c>
      <c r="X50" s="137" t="str">
        <f>'All Data FO'!CJ50</f>
        <v>Y</v>
      </c>
      <c r="Y50" s="137" t="str">
        <f>'All Data FO'!CK50</f>
        <v>Y</v>
      </c>
      <c r="AA50" s="137" t="str">
        <f>'D Master'!AM50</f>
        <v>N</v>
      </c>
      <c r="AB50" s="137" t="str">
        <f>'D Master'!AN50</f>
        <v>Y</v>
      </c>
      <c r="AC50" s="137" t="str">
        <f>'D Master'!AO50</f>
        <v>N</v>
      </c>
      <c r="AD50" s="137" t="str">
        <f>'D Master'!AP50</f>
        <v>N</v>
      </c>
      <c r="AF50" s="138">
        <f>CA!AK50</f>
        <v>3.8149999999999951</v>
      </c>
      <c r="AG50" s="145">
        <f>'Master FO'!BV50</f>
        <v>-12.799251036511968</v>
      </c>
      <c r="AH50" s="145">
        <f>'Master FO'!BZ50</f>
        <v>-15.573204419889503</v>
      </c>
      <c r="AI50" s="137">
        <f>Cash!B50</f>
        <v>87.2</v>
      </c>
      <c r="AJ50" s="137">
        <f>'All Data FO'!B50</f>
        <v>87.2</v>
      </c>
      <c r="AK50" s="137">
        <f>'All Data FO'!W50</f>
        <v>87.35</v>
      </c>
      <c r="AL50" s="137">
        <f>'All Data FO'!AB50</f>
        <v>84.85</v>
      </c>
      <c r="AN50" s="137">
        <f t="shared" si="0"/>
        <v>0</v>
      </c>
      <c r="AO50" s="137">
        <f>('All Data FO'!W50+'All Data FO'!AB50+'All Data FO'!B50)/3</f>
        <v>86.466666666666654</v>
      </c>
      <c r="AQ50" s="137" t="str">
        <f>IF('All Data FO'!BM50&gt;MAX('All Data FO'!BN50:'All Data FO'!BQ50),"Yes","")</f>
        <v/>
      </c>
      <c r="AR50" s="137" t="str">
        <f>IF('All Data FO'!AG50&gt;MAX('All Data FO'!AH50:'All Data FO'!AK50),"Yes","")</f>
        <v/>
      </c>
      <c r="AT50" s="137" t="str">
        <f>IF('All Data FO'!BM50&gt;(AVERAGE('All Data FO'!BN50:'All Data FO'!BQ50)*2),"Yes","")</f>
        <v/>
      </c>
      <c r="AU50" s="137" t="str">
        <f>IF('All Data FO'!AG50&gt;(AVERAGE('All Data FO'!AH50:'All Data FO'!AK50)*2),"Yes","")</f>
        <v/>
      </c>
      <c r="AW50" s="137" t="str">
        <f>IF('All Data FO'!B50&gt;MAX('All Data FO'!C50:'All Data FO'!F50),"Yes","")</f>
        <v/>
      </c>
      <c r="AX50" s="137" t="str">
        <f>IF('All Data FO'!B50&lt;MIN('All Data FO'!C50:'All Data FO'!F50),"Yes","")</f>
        <v/>
      </c>
      <c r="AZ50" s="144" t="str">
        <f>IF('All Data FO'!B50&gt;MAX('All Data FO'!X50:'All Data FO'!AA50),"Yes","")</f>
        <v/>
      </c>
      <c r="BA50" s="144" t="str">
        <f>IF('All Data FO'!B50&lt;MIN('All Data FO'!AC50:'All Data FO'!AF50),"Yes","")</f>
        <v/>
      </c>
      <c r="BB50" s="137" t="str">
        <f>IF(AND(Cash!C50&gt;Cash!AA50,Cash!B50&lt;(Cash!AA50+Cash!C50)/2,Cash!Z50&gt;Cash!C50,Cash!B50&gt;Cash!AA50),"Dark Cloud",IF(AND(Cash!C50&lt;Cash!AA50,Cash!B50&gt;(Cash!AA50+Cash!C50)/2,Cash!Z50&lt;Cash!C50,Cash!B50&lt;Cash!AA50),"Bullish Piercing",IF(AND(Cash!C50&lt;Cash!AA50,Cash!Z50&lt;Cash!C50,Cash!B50&gt;Cash!AA50),"Bullish Engulfing",IF(AND(Cash!C50&gt;Cash!AA50,Cash!Z50&gt;Cash!C50,Cash!B50&lt;Cash!AA50),"Bearish Engulfing",IF(AND(Cash!C50&gt;Cash!AA50,Cash!B50&lt;Cash!Z50,Cash!AG50&lt;Cash!C50,Cash!AN50&gt;Cash!AA50),"Bearish Harami",IF(AND(Cash!C50&lt;Cash!AA50,Cash!B50&gt;Cash!Z50,Cash!AG50&lt;Cash!AA50,Cash!AN50&gt;Cash!C50),"Bullish Harami"," "))))))</f>
        <v xml:space="preserve"> </v>
      </c>
      <c r="BC50" s="137" t="str">
        <f>IF(AND(Cash!D50&lt;Cash!AB50,Cash!AO50&lt;Cash!AP50,Cash!AO50&lt;Cash!AN50,Cash!B50&gt;Cash!AH50,Cash!B50&gt;Cash!AI50),"Bullish Reversal",IF(AND(Cash!D50&gt;Cash!AB50,Cash!AH50&gt;Cash!AI50,Cash!AH50&gt;Cash!AG50,Cash!B50&lt;Cash!AO50,Cash!CA50&lt;Cash!AP50),"Bearish Reversal"," "))</f>
        <v xml:space="preserve"> </v>
      </c>
      <c r="BE50" s="144" t="str">
        <f>IF(AND(Cash!D50&gt;Cash!X50,Cash!AC50&gt;Cash!T50,Cash!S50&gt;Cash!W50,Cash!AB50&gt;Cash!C50),"Bearish Squeeze"," ")</f>
        <v xml:space="preserve"> </v>
      </c>
      <c r="BF50" s="144" t="str">
        <f>IF(AND(Cash!T50&gt;Cash!X50,Cash!AC50&gt;Cash!D50,Cash!C50&gt;Cash!W50,Cash!AB50&gt;Cash!S50),"Bullish Squeeze"," ")</f>
        <v xml:space="preserve"> </v>
      </c>
      <c r="BG50" s="137" t="str">
        <f>IF(AND(Cash!AI50&lt;Cash!AH50,Cash!AP50&gt;Cash!AO50,Cash!AG50&lt;Cash!AH50,Cash!AN50&gt;Cash!AO50),"IN OUT IN"," ")</f>
        <v xml:space="preserve"> </v>
      </c>
      <c r="BH50" s="137" t="str">
        <f>IF(AND(Cash!AG50&lt;Cash!AH50,Cash!AN50&gt;Cash!AO50),"Inside Bar"," ")</f>
        <v xml:space="preserve"> </v>
      </c>
      <c r="BI50" s="137" t="str">
        <f>IF(AND(Cash!AI50&gt;Cash!AH50,Cash!AP50&lt;Cash!AO50,Cash!AH50&gt;Cash!AG50,Cash!AO50&lt;Cash!AN50),"Double INSIDE Bar"," ")</f>
        <v xml:space="preserve"> </v>
      </c>
      <c r="BK50" s="137" t="str">
        <f>IF(AND(CA!AM50&lt;MIN(CA!AN50:AP50),(Cash!AG50&lt;Cash!AH50),(Cash!AN50&gt;Cash!AO50)),"NR4"," ")</f>
        <v xml:space="preserve"> </v>
      </c>
      <c r="BL50" s="144" t="str">
        <f>IF(AND(CA!AM50&lt;MIN(CA!AN50:AS50),(Cash!AG50&lt;Cash!AH50),(Cash!AN50&gt;Cash!AO50)),"NR7"," ")</f>
        <v xml:space="preserve"> </v>
      </c>
      <c r="BM50" s="137">
        <f>Cash!AG50</f>
        <v>87.7</v>
      </c>
      <c r="BN50" s="137">
        <f>Cash!AN50</f>
        <v>85</v>
      </c>
      <c r="BP50" s="137">
        <f>MAX(Cash!AG50:AJ50)</f>
        <v>88.2</v>
      </c>
      <c r="BQ50" s="137">
        <f>MIN(Cash!AN50:AQ50)</f>
        <v>80.650000000000006</v>
      </c>
      <c r="BS50" s="144">
        <f>MAX(Cash!AG50:AM50)</f>
        <v>89.25</v>
      </c>
      <c r="BT50" s="144">
        <f>MIN(Cash!AN50:AT50)</f>
        <v>80.5</v>
      </c>
      <c r="BV50" s="137">
        <f>Cash!AN50-2*(Cash!AG50-'Final Master FO'!BY50)</f>
        <v>82.866666666666646</v>
      </c>
      <c r="BW50" s="137">
        <f>BY50-(Cash!AG50-Cash!AN50)</f>
        <v>83.933333333333323</v>
      </c>
      <c r="BX50" s="137">
        <f>(2*BY50)-Cash!AG50</f>
        <v>85.566666666666649</v>
      </c>
      <c r="BY50" s="137">
        <f>(Cash!AG50+Cash!AN50+Cash!B50)/3</f>
        <v>86.633333333333326</v>
      </c>
      <c r="BZ50" s="137">
        <f>(2*BY50)-Cash!AN50</f>
        <v>88.266666666666652</v>
      </c>
      <c r="CA50" s="137">
        <f>BY50+(Cash!AG50-Cash!AN50)</f>
        <v>89.333333333333329</v>
      </c>
      <c r="CB50" s="137">
        <f>Cash!AG50+2*('Final Master FO'!BY50-Cash!AN50)</f>
        <v>90.966666666666654</v>
      </c>
      <c r="CD50" s="137">
        <f>CG50-(1*(Cash!AG50-Cash!AN50))</f>
        <v>83.933333333333323</v>
      </c>
      <c r="CE50" s="137">
        <f>CG50-(0.618*(Cash!AG50-Cash!AN50))</f>
        <v>84.964733333333328</v>
      </c>
      <c r="CF50" s="137">
        <f>CG50-(0.382*(Cash!AG50-Cash!AN50))</f>
        <v>85.601933333333321</v>
      </c>
      <c r="CG50" s="137">
        <f>(Cash!AG50+Cash!AN50+Cash!B50)/3</f>
        <v>86.633333333333326</v>
      </c>
      <c r="CH50" s="137">
        <f>CG50+(0.382*(Cash!AG50-Cash!AN50))</f>
        <v>87.664733333333331</v>
      </c>
      <c r="CI50" s="137">
        <f>CG50+(0.618*(Cash!AG50-Cash!AN50))</f>
        <v>88.301933333333324</v>
      </c>
      <c r="CJ50" s="137">
        <f>CG50+(1*(Cash!AG50-Cash!AN50))</f>
        <v>89.333333333333329</v>
      </c>
      <c r="CL50" s="137" t="str">
        <f t="shared" si="1"/>
        <v xml:space="preserve">GAIL      </v>
      </c>
      <c r="CM50" s="137">
        <f>'All Data FO'!B50</f>
        <v>87.2</v>
      </c>
      <c r="CN50" s="139">
        <f>'All Data FO'!K50</f>
        <v>-0.39977155910907403</v>
      </c>
      <c r="CO50" s="139">
        <f>'Master FO'!U50</f>
        <v>-0.60488749092668759</v>
      </c>
      <c r="CP50" s="137">
        <f>'Master FO'!M50</f>
        <v>-133350</v>
      </c>
      <c r="CR50" s="137" t="str">
        <f>IF(AND('All Data FO'!AG50&gt;'All Data FO'!AH50,'All Data FO'!B50&gt;'All Data FO'!C50),"LONG BUILDUP",IF(AND('All Data FO'!AG50&gt;'All Data FO'!AH50,'All Data FO'!B50&lt;'All Data FO'!C50),"SHORT BUILDUP",IF(AND('All Data FO'!AG50&lt;'All Data FO'!AH50,'All Data FO'!B50&gt;'All Data FO'!C50),"SHORT COVERING",IF(AND('All Data FO'!AG50&lt;'All Data FO'!AH50,'All Data FO'!B50&lt;'All Data FO'!C50),"LONG UNWINDING"," "))))</f>
        <v>LONG UNWINDING</v>
      </c>
      <c r="CW50" s="137" t="str">
        <f>'FOD (ALL)'!M50</f>
        <v>FEDERALBNK</v>
      </c>
      <c r="CX50" s="137">
        <f>'All Data FO'!B49</f>
        <v>37.25</v>
      </c>
      <c r="CY50" s="139">
        <f>'All Data FO'!K49</f>
        <v>-5.3367217280813248</v>
      </c>
      <c r="CZ50" s="139">
        <f>'All Data FO'!EJ50</f>
        <v>8.1124771344705824</v>
      </c>
      <c r="DA50" s="137">
        <f>'All Data FO'!EQ50</f>
        <v>4767500</v>
      </c>
      <c r="DC50" s="137" t="str">
        <f t="shared" si="2"/>
        <v>SHORT BUILDUP</v>
      </c>
    </row>
    <row r="51" spans="1:107" x14ac:dyDescent="0.3">
      <c r="A51" s="137" t="str">
        <f>FOD!B51</f>
        <v xml:space="preserve">GLENMARK  </v>
      </c>
      <c r="B51" s="137" t="str">
        <f>'All Data FO'!G51</f>
        <v>Y</v>
      </c>
      <c r="C51" s="137" t="str">
        <f>'All Data FO'!H51</f>
        <v>Y</v>
      </c>
      <c r="D51" s="137" t="str">
        <f>'All Data FO'!I51</f>
        <v>Y</v>
      </c>
      <c r="E51" s="137" t="str">
        <f>'All Data FO'!J51</f>
        <v>Y</v>
      </c>
      <c r="G51" s="137" t="str">
        <f>'All Data FO'!AL51</f>
        <v>Y</v>
      </c>
      <c r="H51" s="137" t="str">
        <f>'All Data FO'!AM51</f>
        <v>N</v>
      </c>
      <c r="I51" s="137" t="str">
        <f>'All Data FO'!AN51</f>
        <v>Y</v>
      </c>
      <c r="J51" s="137" t="str">
        <f>'All Data FO'!AO51</f>
        <v>N</v>
      </c>
      <c r="L51" s="137" t="str">
        <f>'All Data FO'!BR51</f>
        <v>Y</v>
      </c>
      <c r="M51" s="137" t="str">
        <f>'All Data FO'!BS51</f>
        <v>Y</v>
      </c>
      <c r="N51" s="137" t="str">
        <f>'All Data FO'!BT51</f>
        <v>Y</v>
      </c>
      <c r="O51" s="137" t="str">
        <f>'All Data FO'!BU51</f>
        <v>Y</v>
      </c>
      <c r="Q51" s="137" t="str">
        <f>'All Data FO'!BB51</f>
        <v>Y</v>
      </c>
      <c r="R51" s="137" t="str">
        <f>'All Data FO'!BC51</f>
        <v>Y</v>
      </c>
      <c r="S51" s="137" t="str">
        <f>'All Data FO'!BD51</f>
        <v>Y</v>
      </c>
      <c r="T51" s="137" t="str">
        <f>'All Data FO'!BE51</f>
        <v>Y</v>
      </c>
      <c r="V51" s="137" t="str">
        <f>'All Data FO'!CH51</f>
        <v>Y</v>
      </c>
      <c r="W51" s="137" t="str">
        <f>'All Data FO'!CI51</f>
        <v>Y</v>
      </c>
      <c r="X51" s="137" t="str">
        <f>'All Data FO'!CJ51</f>
        <v>Y</v>
      </c>
      <c r="Y51" s="137" t="str">
        <f>'All Data FO'!CK51</f>
        <v>Y</v>
      </c>
      <c r="AA51" s="137" t="str">
        <f>'D Master'!AM51</f>
        <v>Y</v>
      </c>
      <c r="AB51" s="137" t="str">
        <f>'D Master'!AN51</f>
        <v>N</v>
      </c>
      <c r="AC51" s="137" t="str">
        <f>'D Master'!AO51</f>
        <v>Y</v>
      </c>
      <c r="AD51" s="137" t="str">
        <f>'D Master'!AP51</f>
        <v>N</v>
      </c>
      <c r="AF51" s="138">
        <f>CA!AK51</f>
        <v>4.0824999999999996</v>
      </c>
      <c r="AG51" s="145">
        <f>'Master FO'!BV51</f>
        <v>147.954055994257</v>
      </c>
      <c r="AH51" s="145">
        <f>'Master FO'!BZ51</f>
        <v>130.67675868210148</v>
      </c>
      <c r="AI51" s="137">
        <f>Cash!B51</f>
        <v>352</v>
      </c>
      <c r="AJ51" s="137">
        <f>'All Data FO'!B51</f>
        <v>351.75</v>
      </c>
      <c r="AK51" s="137">
        <f>'All Data FO'!W51</f>
        <v>363.5</v>
      </c>
      <c r="AL51" s="137">
        <f>'All Data FO'!AB51</f>
        <v>344.8</v>
      </c>
      <c r="AN51" s="137">
        <f t="shared" si="0"/>
        <v>-0.25</v>
      </c>
      <c r="AO51" s="137">
        <f>('All Data FO'!W51+'All Data FO'!AB51+'All Data FO'!B51)/3</f>
        <v>353.34999999999997</v>
      </c>
      <c r="AQ51" s="137" t="str">
        <f>IF('All Data FO'!BM51&gt;MAX('All Data FO'!BN51:'All Data FO'!BQ51),"Yes","")</f>
        <v>Yes</v>
      </c>
      <c r="AR51" s="137" t="str">
        <f>IF('All Data FO'!AG51&gt;MAX('All Data FO'!AH51:'All Data FO'!AK51),"Yes","")</f>
        <v/>
      </c>
      <c r="AT51" s="137" t="str">
        <f>IF('All Data FO'!BM51&gt;(AVERAGE('All Data FO'!BN51:'All Data FO'!BQ51)*2),"Yes","")</f>
        <v>Yes</v>
      </c>
      <c r="AU51" s="137" t="str">
        <f>IF('All Data FO'!AG51&gt;(AVERAGE('All Data FO'!AH51:'All Data FO'!AK51)*2),"Yes","")</f>
        <v/>
      </c>
      <c r="AW51" s="137" t="str">
        <f>IF('All Data FO'!B51&gt;MAX('All Data FO'!C51:'All Data FO'!F51),"Yes","")</f>
        <v>Yes</v>
      </c>
      <c r="AX51" s="137" t="str">
        <f>IF('All Data FO'!B51&lt;MIN('All Data FO'!C51:'All Data FO'!F51),"Yes","")</f>
        <v/>
      </c>
      <c r="AZ51" s="144" t="str">
        <f>IF('All Data FO'!B51&gt;MAX('All Data FO'!X51:'All Data FO'!AA51),"Yes","")</f>
        <v/>
      </c>
      <c r="BA51" s="144" t="str">
        <f>IF('All Data FO'!B51&lt;MIN('All Data FO'!AC51:'All Data FO'!AF51),"Yes","")</f>
        <v/>
      </c>
      <c r="BB51" s="137" t="str">
        <f>IF(AND(Cash!C51&gt;Cash!AA51,Cash!B51&lt;(Cash!AA51+Cash!C51)/2,Cash!Z51&gt;Cash!C51,Cash!B51&gt;Cash!AA51),"Dark Cloud",IF(AND(Cash!C51&lt;Cash!AA51,Cash!B51&gt;(Cash!AA51+Cash!C51)/2,Cash!Z51&lt;Cash!C51,Cash!B51&lt;Cash!AA51),"Bullish Piercing",IF(AND(Cash!C51&lt;Cash!AA51,Cash!Z51&lt;Cash!C51,Cash!B51&gt;Cash!AA51),"Bullish Engulfing",IF(AND(Cash!C51&gt;Cash!AA51,Cash!Z51&gt;Cash!C51,Cash!B51&lt;Cash!AA51),"Bearish Engulfing",IF(AND(Cash!C51&gt;Cash!AA51,Cash!B51&lt;Cash!Z51,Cash!AG51&lt;Cash!C51,Cash!AN51&gt;Cash!AA51),"Bearish Harami",IF(AND(Cash!C51&lt;Cash!AA51,Cash!B51&gt;Cash!Z51,Cash!AG51&lt;Cash!AA51,Cash!AN51&gt;Cash!C51),"Bullish Harami"," "))))))</f>
        <v xml:space="preserve"> </v>
      </c>
      <c r="BC51" s="137" t="str">
        <f>IF(AND(Cash!D51&lt;Cash!AB51,Cash!AO51&lt;Cash!AP51,Cash!AO51&lt;Cash!AN51,Cash!B51&gt;Cash!AH51,Cash!B51&gt;Cash!AI51),"Bullish Reversal",IF(AND(Cash!D51&gt;Cash!AB51,Cash!AH51&gt;Cash!AI51,Cash!AH51&gt;Cash!AG51,Cash!B51&lt;Cash!AO51,Cash!CA51&lt;Cash!AP51),"Bearish Reversal"," "))</f>
        <v xml:space="preserve"> </v>
      </c>
      <c r="BE51" s="144" t="str">
        <f>IF(AND(Cash!D51&gt;Cash!X51,Cash!AC51&gt;Cash!T51,Cash!S51&gt;Cash!W51,Cash!AB51&gt;Cash!C51),"Bearish Squeeze"," ")</f>
        <v xml:space="preserve"> </v>
      </c>
      <c r="BF51" s="144" t="str">
        <f>IF(AND(Cash!T51&gt;Cash!X51,Cash!AC51&gt;Cash!D51,Cash!C51&gt;Cash!W51,Cash!AB51&gt;Cash!S51),"Bullish Squeeze"," ")</f>
        <v xml:space="preserve"> </v>
      </c>
      <c r="BG51" s="137" t="str">
        <f>IF(AND(Cash!AI51&lt;Cash!AH51,Cash!AP51&gt;Cash!AO51,Cash!AG51&lt;Cash!AH51,Cash!AN51&gt;Cash!AO51),"IN OUT IN"," ")</f>
        <v xml:space="preserve"> </v>
      </c>
      <c r="BH51" s="137" t="str">
        <f>IF(AND(Cash!AG51&lt;Cash!AH51,Cash!AN51&gt;Cash!AO51),"Inside Bar"," ")</f>
        <v xml:space="preserve"> </v>
      </c>
      <c r="BI51" s="137" t="str">
        <f>IF(AND(Cash!AI51&gt;Cash!AH51,Cash!AP51&lt;Cash!AO51,Cash!AH51&gt;Cash!AG51,Cash!AO51&lt;Cash!AN51),"Double INSIDE Bar"," ")</f>
        <v xml:space="preserve"> </v>
      </c>
      <c r="BK51" s="137" t="str">
        <f>IF(AND(CA!AM51&lt;MIN(CA!AN51:AP51),(Cash!AG51&lt;Cash!AH51),(Cash!AN51&gt;Cash!AO51)),"NR4"," ")</f>
        <v xml:space="preserve"> </v>
      </c>
      <c r="BL51" s="144" t="str">
        <f>IF(AND(CA!AM51&lt;MIN(CA!AN51:AS51),(Cash!AG51&lt;Cash!AH51),(Cash!AN51&gt;Cash!AO51)),"NR7"," ")</f>
        <v xml:space="preserve"> </v>
      </c>
      <c r="BM51" s="137">
        <f>Cash!AG51</f>
        <v>363.6</v>
      </c>
      <c r="BN51" s="137">
        <f>Cash!AN51</f>
        <v>345</v>
      </c>
      <c r="BP51" s="137">
        <f>MAX(Cash!AG51:AJ51)</f>
        <v>363.6</v>
      </c>
      <c r="BQ51" s="137">
        <f>MIN(Cash!AN51:AQ51)</f>
        <v>328.6</v>
      </c>
      <c r="BS51" s="144">
        <f>MAX(Cash!AG51:AM51)</f>
        <v>363.6</v>
      </c>
      <c r="BT51" s="144">
        <f>MIN(Cash!AN51:AT51)</f>
        <v>325.55</v>
      </c>
      <c r="BV51" s="137">
        <f>Cash!AN51-2*(Cash!AG51-'Final Master FO'!BY51)</f>
        <v>324.86666666666656</v>
      </c>
      <c r="BW51" s="137">
        <f>BY51-(Cash!AG51-Cash!AN51)</f>
        <v>334.93333333333328</v>
      </c>
      <c r="BX51" s="137">
        <f>(2*BY51)-Cash!AG51</f>
        <v>343.46666666666658</v>
      </c>
      <c r="BY51" s="137">
        <f>(Cash!AG51+Cash!AN51+Cash!B51)/3</f>
        <v>353.5333333333333</v>
      </c>
      <c r="BZ51" s="137">
        <f>(2*BY51)-Cash!AN51</f>
        <v>362.06666666666661</v>
      </c>
      <c r="CA51" s="137">
        <f>BY51+(Cash!AG51-Cash!AN51)</f>
        <v>372.13333333333333</v>
      </c>
      <c r="CB51" s="137">
        <f>Cash!AG51+2*('Final Master FO'!BY51-Cash!AN51)</f>
        <v>380.66666666666663</v>
      </c>
      <c r="CD51" s="137">
        <f>CG51-(1*(Cash!AG51-Cash!AN51))</f>
        <v>334.93333333333328</v>
      </c>
      <c r="CE51" s="137">
        <f>CG51-(0.618*(Cash!AG51-Cash!AN51))</f>
        <v>342.03853333333331</v>
      </c>
      <c r="CF51" s="137">
        <f>CG51-(0.382*(Cash!AG51-Cash!AN51))</f>
        <v>346.42813333333328</v>
      </c>
      <c r="CG51" s="137">
        <f>(Cash!AG51+Cash!AN51+Cash!B51)/3</f>
        <v>353.5333333333333</v>
      </c>
      <c r="CH51" s="137">
        <f>CG51+(0.382*(Cash!AG51-Cash!AN51))</f>
        <v>360.63853333333333</v>
      </c>
      <c r="CI51" s="137">
        <f>CG51+(0.618*(Cash!AG51-Cash!AN51))</f>
        <v>365.0281333333333</v>
      </c>
      <c r="CJ51" s="137">
        <f>CG51+(1*(Cash!AG51-Cash!AN51))</f>
        <v>372.13333333333333</v>
      </c>
      <c r="CL51" s="137" t="str">
        <f t="shared" si="1"/>
        <v xml:space="preserve">GLENMARK  </v>
      </c>
      <c r="CM51" s="137">
        <f>'All Data FO'!B51</f>
        <v>351.75</v>
      </c>
      <c r="CN51" s="139">
        <f>'All Data FO'!K51</f>
        <v>0.42826552462526768</v>
      </c>
      <c r="CO51" s="139">
        <f>'Master FO'!U51</f>
        <v>2.7965719440685608</v>
      </c>
      <c r="CP51" s="137">
        <f>'Master FO'!M51</f>
        <v>86800</v>
      </c>
      <c r="CR51" s="137" t="str">
        <f>IF(AND('All Data FO'!AG51&gt;'All Data FO'!AH51,'All Data FO'!B51&gt;'All Data FO'!C51),"LONG BUILDUP",IF(AND('All Data FO'!AG51&gt;'All Data FO'!AH51,'All Data FO'!B51&lt;'All Data FO'!C51),"SHORT BUILDUP",IF(AND('All Data FO'!AG51&lt;'All Data FO'!AH51,'All Data FO'!B51&gt;'All Data FO'!C51),"SHORT COVERING",IF(AND('All Data FO'!AG51&lt;'All Data FO'!AH51,'All Data FO'!B51&lt;'All Data FO'!C51),"LONG UNWINDING"," "))))</f>
        <v>LONG BUILDUP</v>
      </c>
      <c r="CW51" s="137" t="str">
        <f>'FOD (ALL)'!M51</f>
        <v>GAIL</v>
      </c>
      <c r="CX51" s="137">
        <f>'All Data FO'!B50</f>
        <v>87.2</v>
      </c>
      <c r="CY51" s="139">
        <f>'All Data FO'!K50</f>
        <v>-0.39977155910907403</v>
      </c>
      <c r="CZ51" s="139">
        <f>'All Data FO'!EJ51</f>
        <v>4.7562494485374138</v>
      </c>
      <c r="DA51" s="137">
        <f>'All Data FO'!EQ51</f>
        <v>1221486</v>
      </c>
      <c r="DC51" s="137" t="str">
        <f t="shared" si="2"/>
        <v>SHORT BUILDUP</v>
      </c>
    </row>
    <row r="52" spans="1:107" x14ac:dyDescent="0.3">
      <c r="A52" s="137" t="str">
        <f>FOD!B52</f>
        <v xml:space="preserve">GMRINFRA  </v>
      </c>
      <c r="B52" s="137" t="str">
        <f>'All Data FO'!G52</f>
        <v>N</v>
      </c>
      <c r="C52" s="137" t="str">
        <f>'All Data FO'!H52</f>
        <v>Y</v>
      </c>
      <c r="D52" s="137" t="str">
        <f>'All Data FO'!I52</f>
        <v>N</v>
      </c>
      <c r="E52" s="137" t="str">
        <f>'All Data FO'!J52</f>
        <v>N</v>
      </c>
      <c r="G52" s="137" t="str">
        <f>'All Data FO'!AL52</f>
        <v>N</v>
      </c>
      <c r="H52" s="137" t="str">
        <f>'All Data FO'!AM52</f>
        <v>N</v>
      </c>
      <c r="I52" s="137" t="str">
        <f>'All Data FO'!AN52</f>
        <v>N</v>
      </c>
      <c r="J52" s="137" t="str">
        <f>'All Data FO'!AO52</f>
        <v>N</v>
      </c>
      <c r="L52" s="137" t="str">
        <f>'All Data FO'!BR52</f>
        <v>N</v>
      </c>
      <c r="M52" s="137" t="str">
        <f>'All Data FO'!BS52</f>
        <v>N</v>
      </c>
      <c r="N52" s="137" t="str">
        <f>'All Data FO'!BT52</f>
        <v>Y</v>
      </c>
      <c r="O52" s="137" t="str">
        <f>'All Data FO'!BU52</f>
        <v>N</v>
      </c>
      <c r="Q52" s="137" t="str">
        <f>'All Data FO'!BB52</f>
        <v>N</v>
      </c>
      <c r="R52" s="137" t="str">
        <f>'All Data FO'!BC52</f>
        <v>N</v>
      </c>
      <c r="S52" s="137" t="str">
        <f>'All Data FO'!BD52</f>
        <v>Y</v>
      </c>
      <c r="T52" s="137" t="str">
        <f>'All Data FO'!BE52</f>
        <v>N</v>
      </c>
      <c r="V52" s="137" t="str">
        <f>'All Data FO'!CH52</f>
        <v>N</v>
      </c>
      <c r="W52" s="137" t="str">
        <f>'All Data FO'!CI52</f>
        <v>N</v>
      </c>
      <c r="X52" s="137" t="str">
        <f>'All Data FO'!CJ52</f>
        <v>Y</v>
      </c>
      <c r="Y52" s="137" t="str">
        <f>'All Data FO'!CK52</f>
        <v>N</v>
      </c>
      <c r="AA52" s="137" t="str">
        <f>'D Master'!AM52</f>
        <v>Y</v>
      </c>
      <c r="AB52" s="137" t="str">
        <f>'D Master'!AN52</f>
        <v>N</v>
      </c>
      <c r="AC52" s="137" t="str">
        <f>'D Master'!AO52</f>
        <v>N</v>
      </c>
      <c r="AD52" s="137" t="str">
        <f>'D Master'!AP52</f>
        <v>Y</v>
      </c>
      <c r="AF52" s="138">
        <f>CA!AK52</f>
        <v>2.3824999999999998</v>
      </c>
      <c r="AG52" s="145">
        <f>'Master FO'!BV52</f>
        <v>-5.9800664451827243</v>
      </c>
      <c r="AH52" s="145">
        <f>'Master FO'!BZ52</f>
        <v>-5.1396648044692741</v>
      </c>
      <c r="AI52" s="137">
        <f>Cash!B52</f>
        <v>17.100000000000001</v>
      </c>
      <c r="AJ52" s="137">
        <f>'All Data FO'!B52</f>
        <v>17.100000000000001</v>
      </c>
      <c r="AK52" s="137">
        <f>'All Data FO'!W52</f>
        <v>17.399999999999999</v>
      </c>
      <c r="AL52" s="137">
        <f>'All Data FO'!AB52</f>
        <v>17</v>
      </c>
      <c r="AN52" s="137">
        <f t="shared" si="0"/>
        <v>0</v>
      </c>
      <c r="AO52" s="137">
        <f>('All Data FO'!W52+'All Data FO'!AB52+'All Data FO'!B52)/3</f>
        <v>17.166666666666668</v>
      </c>
      <c r="AQ52" s="137" t="str">
        <f>IF('All Data FO'!BM52&gt;MAX('All Data FO'!BN52:'All Data FO'!BQ52),"Yes","")</f>
        <v/>
      </c>
      <c r="AR52" s="137" t="str">
        <f>IF('All Data FO'!AG52&gt;MAX('All Data FO'!AH52:'All Data FO'!AK52),"Yes","")</f>
        <v/>
      </c>
      <c r="AT52" s="137" t="str">
        <f>IF('All Data FO'!BM52&gt;(AVERAGE('All Data FO'!BN52:'All Data FO'!BQ52)*2),"Yes","")</f>
        <v/>
      </c>
      <c r="AU52" s="137" t="str">
        <f>IF('All Data FO'!AG52&gt;(AVERAGE('All Data FO'!AH52:'All Data FO'!AK52)*2),"Yes","")</f>
        <v/>
      </c>
      <c r="AW52" s="137" t="str">
        <f>IF('All Data FO'!B52&gt;MAX('All Data FO'!C52:'All Data FO'!F52),"Yes","")</f>
        <v/>
      </c>
      <c r="AX52" s="137" t="str">
        <f>IF('All Data FO'!B52&lt;MIN('All Data FO'!C52:'All Data FO'!F52),"Yes","")</f>
        <v>Yes</v>
      </c>
      <c r="AZ52" s="144" t="str">
        <f>IF('All Data FO'!B52&gt;MAX('All Data FO'!X52:'All Data FO'!AA52),"Yes","")</f>
        <v/>
      </c>
      <c r="BA52" s="144" t="str">
        <f>IF('All Data FO'!B52&lt;MIN('All Data FO'!AC52:'All Data FO'!AF52),"Yes","")</f>
        <v/>
      </c>
      <c r="BB52" s="137" t="str">
        <f>IF(AND(Cash!C52&gt;Cash!AA52,Cash!B52&lt;(Cash!AA52+Cash!C52)/2,Cash!Z52&gt;Cash!C52,Cash!B52&gt;Cash!AA52),"Dark Cloud",IF(AND(Cash!C52&lt;Cash!AA52,Cash!B52&gt;(Cash!AA52+Cash!C52)/2,Cash!Z52&lt;Cash!C52,Cash!B52&lt;Cash!AA52),"Bullish Piercing",IF(AND(Cash!C52&lt;Cash!AA52,Cash!Z52&lt;Cash!C52,Cash!B52&gt;Cash!AA52),"Bullish Engulfing",IF(AND(Cash!C52&gt;Cash!AA52,Cash!Z52&gt;Cash!C52,Cash!B52&lt;Cash!AA52),"Bearish Engulfing",IF(AND(Cash!C52&gt;Cash!AA52,Cash!B52&lt;Cash!Z52,Cash!AG52&lt;Cash!C52,Cash!AN52&gt;Cash!AA52),"Bearish Harami",IF(AND(Cash!C52&lt;Cash!AA52,Cash!B52&gt;Cash!Z52,Cash!AG52&lt;Cash!AA52,Cash!AN52&gt;Cash!C52),"Bullish Harami"," "))))))</f>
        <v xml:space="preserve"> </v>
      </c>
      <c r="BC52" s="137" t="str">
        <f>IF(AND(Cash!D52&lt;Cash!AB52,Cash!AO52&lt;Cash!AP52,Cash!AO52&lt;Cash!AN52,Cash!B52&gt;Cash!AH52,Cash!B52&gt;Cash!AI52),"Bullish Reversal",IF(AND(Cash!D52&gt;Cash!AB52,Cash!AH52&gt;Cash!AI52,Cash!AH52&gt;Cash!AG52,Cash!B52&lt;Cash!AO52,Cash!CA52&lt;Cash!AP52),"Bearish Reversal"," "))</f>
        <v xml:space="preserve"> </v>
      </c>
      <c r="BE52" s="144" t="str">
        <f>IF(AND(Cash!D52&gt;Cash!X52,Cash!AC52&gt;Cash!T52,Cash!S52&gt;Cash!W52,Cash!AB52&gt;Cash!C52),"Bearish Squeeze"," ")</f>
        <v xml:space="preserve"> </v>
      </c>
      <c r="BF52" s="144" t="str">
        <f>IF(AND(Cash!T52&gt;Cash!X52,Cash!AC52&gt;Cash!D52,Cash!C52&gt;Cash!W52,Cash!AB52&gt;Cash!S52),"Bullish Squeeze"," ")</f>
        <v xml:space="preserve"> </v>
      </c>
      <c r="BG52" s="137" t="str">
        <f>IF(AND(Cash!AI52&lt;Cash!AH52,Cash!AP52&gt;Cash!AO52,Cash!AG52&lt;Cash!AH52,Cash!AN52&gt;Cash!AO52),"IN OUT IN"," ")</f>
        <v xml:space="preserve"> </v>
      </c>
      <c r="BH52" s="137" t="str">
        <f>IF(AND(Cash!AG52&lt;Cash!AH52,Cash!AN52&gt;Cash!AO52),"Inside Bar"," ")</f>
        <v xml:space="preserve"> </v>
      </c>
      <c r="BI52" s="137" t="str">
        <f>IF(AND(Cash!AI52&gt;Cash!AH52,Cash!AP52&lt;Cash!AO52,Cash!AH52&gt;Cash!AG52,Cash!AO52&lt;Cash!AN52),"Double INSIDE Bar"," ")</f>
        <v xml:space="preserve"> </v>
      </c>
      <c r="BK52" s="137" t="str">
        <f>IF(AND(CA!AM52&lt;MIN(CA!AN52:AP52),(Cash!AG52&lt;Cash!AH52),(Cash!AN52&gt;Cash!AO52)),"NR4"," ")</f>
        <v xml:space="preserve"> </v>
      </c>
      <c r="BL52" s="144" t="str">
        <f>IF(AND(CA!AM52&lt;MIN(CA!AN52:AS52),(Cash!AG52&lt;Cash!AH52),(Cash!AN52&gt;Cash!AO52)),"NR7"," ")</f>
        <v xml:space="preserve"> </v>
      </c>
      <c r="BM52" s="137">
        <f>Cash!AG52</f>
        <v>17.399999999999999</v>
      </c>
      <c r="BN52" s="137">
        <f>Cash!AN52</f>
        <v>17</v>
      </c>
      <c r="BP52" s="137">
        <f>MAX(Cash!AG52:AJ52)</f>
        <v>17.7</v>
      </c>
      <c r="BQ52" s="137">
        <f>MIN(Cash!AN52:AQ52)</f>
        <v>16.899999999999999</v>
      </c>
      <c r="BS52" s="144">
        <f>MAX(Cash!AG52:AM52)</f>
        <v>18.3</v>
      </c>
      <c r="BT52" s="144">
        <f>MIN(Cash!AN52:AT52)</f>
        <v>16.899999999999999</v>
      </c>
      <c r="BV52" s="137">
        <f>Cash!AN52-2*(Cash!AG52-'Final Master FO'!BY52)</f>
        <v>16.533333333333339</v>
      </c>
      <c r="BW52" s="137">
        <f>BY52-(Cash!AG52-Cash!AN52)</f>
        <v>16.766666666666669</v>
      </c>
      <c r="BX52" s="137">
        <f>(2*BY52)-Cash!AG52</f>
        <v>16.933333333333337</v>
      </c>
      <c r="BY52" s="137">
        <f>(Cash!AG52+Cash!AN52+Cash!B52)/3</f>
        <v>17.166666666666668</v>
      </c>
      <c r="BZ52" s="137">
        <f>(2*BY52)-Cash!AN52</f>
        <v>17.333333333333336</v>
      </c>
      <c r="CA52" s="137">
        <f>BY52+(Cash!AG52-Cash!AN52)</f>
        <v>17.566666666666666</v>
      </c>
      <c r="CB52" s="137">
        <f>Cash!AG52+2*('Final Master FO'!BY52-Cash!AN52)</f>
        <v>17.733333333333334</v>
      </c>
      <c r="CD52" s="137">
        <f>CG52-(1*(Cash!AG52-Cash!AN52))</f>
        <v>16.766666666666669</v>
      </c>
      <c r="CE52" s="137">
        <f>CG52-(0.618*(Cash!AG52-Cash!AN52))</f>
        <v>16.919466666666668</v>
      </c>
      <c r="CF52" s="137">
        <f>CG52-(0.382*(Cash!AG52-Cash!AN52))</f>
        <v>17.013866666666669</v>
      </c>
      <c r="CG52" s="137">
        <f>(Cash!AG52+Cash!AN52+Cash!B52)/3</f>
        <v>17.166666666666668</v>
      </c>
      <c r="CH52" s="137">
        <f>CG52+(0.382*(Cash!AG52-Cash!AN52))</f>
        <v>17.319466666666667</v>
      </c>
      <c r="CI52" s="137">
        <f>CG52+(0.618*(Cash!AG52-Cash!AN52))</f>
        <v>17.413866666666667</v>
      </c>
      <c r="CJ52" s="137">
        <f>CG52+(1*(Cash!AG52-Cash!AN52))</f>
        <v>17.566666666666666</v>
      </c>
      <c r="CL52" s="137" t="str">
        <f t="shared" si="1"/>
        <v xml:space="preserve">GMRINFRA  </v>
      </c>
      <c r="CM52" s="137">
        <f>'All Data FO'!B52</f>
        <v>17.100000000000001</v>
      </c>
      <c r="CN52" s="139">
        <f>'All Data FO'!K52</f>
        <v>-1.7241379310344664</v>
      </c>
      <c r="CO52" s="139">
        <f>'Master FO'!U52</f>
        <v>-5.4360135900339754</v>
      </c>
      <c r="CP52" s="137">
        <f>'Master FO'!M52</f>
        <v>-2160000</v>
      </c>
      <c r="CR52" s="137" t="str">
        <f>IF(AND('All Data FO'!AG52&gt;'All Data FO'!AH52,'All Data FO'!B52&gt;'All Data FO'!C52),"LONG BUILDUP",IF(AND('All Data FO'!AG52&gt;'All Data FO'!AH52,'All Data FO'!B52&lt;'All Data FO'!C52),"SHORT BUILDUP",IF(AND('All Data FO'!AG52&lt;'All Data FO'!AH52,'All Data FO'!B52&gt;'All Data FO'!C52),"SHORT COVERING",IF(AND('All Data FO'!AG52&lt;'All Data FO'!AH52,'All Data FO'!B52&lt;'All Data FO'!C52),"LONG UNWINDING"," "))))</f>
        <v>LONG UNWINDING</v>
      </c>
      <c r="CW52" s="137" t="str">
        <f>'FOD (ALL)'!M52</f>
        <v>GLENMARK</v>
      </c>
      <c r="CX52" s="137">
        <f>'All Data FO'!B51</f>
        <v>351.75</v>
      </c>
      <c r="CY52" s="139">
        <f>'All Data FO'!K51</f>
        <v>0.42826552462526768</v>
      </c>
      <c r="CZ52" s="139">
        <f>'All Data FO'!EJ52</f>
        <v>22.664345519356711</v>
      </c>
      <c r="DA52" s="137">
        <f>'All Data FO'!EQ52</f>
        <v>820200</v>
      </c>
      <c r="DC52" s="137" t="str">
        <f t="shared" si="2"/>
        <v>LONG BUILDUP</v>
      </c>
    </row>
    <row r="53" spans="1:107" x14ac:dyDescent="0.3">
      <c r="A53" s="137" t="str">
        <f>FOD!B53</f>
        <v xml:space="preserve">GODREJCP  </v>
      </c>
      <c r="B53" s="137" t="str">
        <f>'All Data FO'!G53</f>
        <v>N</v>
      </c>
      <c r="C53" s="137" t="str">
        <f>'All Data FO'!H53</f>
        <v>Y</v>
      </c>
      <c r="D53" s="137" t="str">
        <f>'All Data FO'!I53</f>
        <v>Y</v>
      </c>
      <c r="E53" s="137" t="str">
        <f>'All Data FO'!J53</f>
        <v>Y</v>
      </c>
      <c r="G53" s="137" t="str">
        <f>'All Data FO'!AL53</f>
        <v>N</v>
      </c>
      <c r="H53" s="137" t="str">
        <f>'All Data FO'!AM53</f>
        <v>N</v>
      </c>
      <c r="I53" s="137" t="str">
        <f>'All Data FO'!AN53</f>
        <v>Y</v>
      </c>
      <c r="J53" s="137" t="str">
        <f>'All Data FO'!AO53</f>
        <v>Y</v>
      </c>
      <c r="L53" s="137" t="str">
        <f>'All Data FO'!BR53</f>
        <v>Y</v>
      </c>
      <c r="M53" s="137" t="str">
        <f>'All Data FO'!BS53</f>
        <v>Y</v>
      </c>
      <c r="N53" s="137" t="str">
        <f>'All Data FO'!BT53</f>
        <v>N</v>
      </c>
      <c r="O53" s="137" t="str">
        <f>'All Data FO'!BU53</f>
        <v>N</v>
      </c>
      <c r="Q53" s="137" t="str">
        <f>'All Data FO'!BB53</f>
        <v>Y</v>
      </c>
      <c r="R53" s="137" t="str">
        <f>'All Data FO'!BC53</f>
        <v>Y</v>
      </c>
      <c r="S53" s="137" t="str">
        <f>'All Data FO'!BD53</f>
        <v>N</v>
      </c>
      <c r="T53" s="137" t="str">
        <f>'All Data FO'!BE53</f>
        <v>N</v>
      </c>
      <c r="V53" s="137" t="str">
        <f>'All Data FO'!CH53</f>
        <v>N</v>
      </c>
      <c r="W53" s="137" t="str">
        <f>'All Data FO'!CI53</f>
        <v>Y</v>
      </c>
      <c r="X53" s="137" t="str">
        <f>'All Data FO'!CJ53</f>
        <v>N</v>
      </c>
      <c r="Y53" s="137" t="str">
        <f>'All Data FO'!CK53</f>
        <v>N</v>
      </c>
      <c r="AA53" s="137" t="str">
        <f>'D Master'!AM53</f>
        <v>Y</v>
      </c>
      <c r="AB53" s="137" t="str">
        <f>'D Master'!AN53</f>
        <v>Y</v>
      </c>
      <c r="AC53" s="137" t="str">
        <f>'D Master'!AO53</f>
        <v>N</v>
      </c>
      <c r="AD53" s="137" t="str">
        <f>'D Master'!AP53</f>
        <v>N</v>
      </c>
      <c r="AF53" s="138">
        <f>CA!AK53</f>
        <v>3.3124999999999973</v>
      </c>
      <c r="AG53" s="145">
        <f>'Master FO'!BV53</f>
        <v>18.386876281613123</v>
      </c>
      <c r="AH53" s="145">
        <f>'Master FO'!BZ53</f>
        <v>19.922451994091574</v>
      </c>
      <c r="AI53" s="137">
        <f>Cash!B53</f>
        <v>569.20000000000005</v>
      </c>
      <c r="AJ53" s="137">
        <f>'All Data FO'!B53</f>
        <v>569.4</v>
      </c>
      <c r="AK53" s="137">
        <f>'All Data FO'!W53</f>
        <v>581.15</v>
      </c>
      <c r="AL53" s="137">
        <f>'All Data FO'!AB53</f>
        <v>567.15</v>
      </c>
      <c r="AN53" s="137">
        <f t="shared" si="0"/>
        <v>0.19999999999993179</v>
      </c>
      <c r="AO53" s="137">
        <f>('All Data FO'!W53+'All Data FO'!AB53+'All Data FO'!B53)/3</f>
        <v>572.56666666666661</v>
      </c>
      <c r="AQ53" s="137" t="str">
        <f>IF('All Data FO'!BM53&gt;MAX('All Data FO'!BN53:'All Data FO'!BQ53),"Yes","")</f>
        <v>Yes</v>
      </c>
      <c r="AR53" s="137" t="str">
        <f>IF('All Data FO'!AG53&gt;MAX('All Data FO'!AH53:'All Data FO'!AK53),"Yes","")</f>
        <v/>
      </c>
      <c r="AT53" s="137" t="str">
        <f>IF('All Data FO'!BM53&gt;(AVERAGE('All Data FO'!BN53:'All Data FO'!BQ53)*2),"Yes","")</f>
        <v/>
      </c>
      <c r="AU53" s="137" t="str">
        <f>IF('All Data FO'!AG53&gt;(AVERAGE('All Data FO'!AH53:'All Data FO'!AK53)*2),"Yes","")</f>
        <v/>
      </c>
      <c r="AW53" s="137" t="str">
        <f>IF('All Data FO'!B53&gt;MAX('All Data FO'!C53:'All Data FO'!F53),"Yes","")</f>
        <v/>
      </c>
      <c r="AX53" s="137" t="str">
        <f>IF('All Data FO'!B53&lt;MIN('All Data FO'!C53:'All Data FO'!F53),"Yes","")</f>
        <v/>
      </c>
      <c r="AZ53" s="144" t="str">
        <f>IF('All Data FO'!B53&gt;MAX('All Data FO'!X53:'All Data FO'!AA53),"Yes","")</f>
        <v/>
      </c>
      <c r="BA53" s="144" t="str">
        <f>IF('All Data FO'!B53&lt;MIN('All Data FO'!AC53:'All Data FO'!AF53),"Yes","")</f>
        <v/>
      </c>
      <c r="BB53" s="137" t="str">
        <f>IF(AND(Cash!C53&gt;Cash!AA53,Cash!B53&lt;(Cash!AA53+Cash!C53)/2,Cash!Z53&gt;Cash!C53,Cash!B53&gt;Cash!AA53),"Dark Cloud",IF(AND(Cash!C53&lt;Cash!AA53,Cash!B53&gt;(Cash!AA53+Cash!C53)/2,Cash!Z53&lt;Cash!C53,Cash!B53&lt;Cash!AA53),"Bullish Piercing",IF(AND(Cash!C53&lt;Cash!AA53,Cash!Z53&lt;Cash!C53,Cash!B53&gt;Cash!AA53),"Bullish Engulfing",IF(AND(Cash!C53&gt;Cash!AA53,Cash!Z53&gt;Cash!C53,Cash!B53&lt;Cash!AA53),"Bearish Engulfing",IF(AND(Cash!C53&gt;Cash!AA53,Cash!B53&lt;Cash!Z53,Cash!AG53&lt;Cash!C53,Cash!AN53&gt;Cash!AA53),"Bearish Harami",IF(AND(Cash!C53&lt;Cash!AA53,Cash!B53&gt;Cash!Z53,Cash!AG53&lt;Cash!AA53,Cash!AN53&gt;Cash!C53),"Bullish Harami"," "))))))</f>
        <v>Bearish Engulfing</v>
      </c>
      <c r="BC53" s="137" t="str">
        <f>IF(AND(Cash!D53&lt;Cash!AB53,Cash!AO53&lt;Cash!AP53,Cash!AO53&lt;Cash!AN53,Cash!B53&gt;Cash!AH53,Cash!B53&gt;Cash!AI53),"Bullish Reversal",IF(AND(Cash!D53&gt;Cash!AB53,Cash!AH53&gt;Cash!AI53,Cash!AH53&gt;Cash!AG53,Cash!B53&lt;Cash!AO53,Cash!CA53&lt;Cash!AP53),"Bearish Reversal"," "))</f>
        <v xml:space="preserve"> </v>
      </c>
      <c r="BE53" s="144" t="str">
        <f>IF(AND(Cash!D53&gt;Cash!X53,Cash!AC53&gt;Cash!T53,Cash!S53&gt;Cash!W53,Cash!AB53&gt;Cash!C53),"Bearish Squeeze"," ")</f>
        <v xml:space="preserve"> </v>
      </c>
      <c r="BF53" s="144" t="str">
        <f>IF(AND(Cash!T53&gt;Cash!X53,Cash!AC53&gt;Cash!D53,Cash!C53&gt;Cash!W53,Cash!AB53&gt;Cash!S53),"Bullish Squeeze"," ")</f>
        <v xml:space="preserve"> </v>
      </c>
      <c r="BG53" s="137" t="str">
        <f>IF(AND(Cash!AI53&lt;Cash!AH53,Cash!AP53&gt;Cash!AO53,Cash!AG53&lt;Cash!AH53,Cash!AN53&gt;Cash!AO53),"IN OUT IN"," ")</f>
        <v xml:space="preserve"> </v>
      </c>
      <c r="BH53" s="137" t="str">
        <f>IF(AND(Cash!AG53&lt;Cash!AH53,Cash!AN53&gt;Cash!AO53),"Inside Bar"," ")</f>
        <v>Inside Bar</v>
      </c>
      <c r="BI53" s="137" t="str">
        <f>IF(AND(Cash!AI53&gt;Cash!AH53,Cash!AP53&lt;Cash!AO53,Cash!AH53&gt;Cash!AG53,Cash!AO53&lt;Cash!AN53),"Double INSIDE Bar"," ")</f>
        <v xml:space="preserve"> </v>
      </c>
      <c r="BK53" s="137" t="str">
        <f>IF(AND(CA!AM53&lt;MIN(CA!AN53:AP53),(Cash!AG53&lt;Cash!AH53),(Cash!AN53&gt;Cash!AO53)),"NR4"," ")</f>
        <v xml:space="preserve"> </v>
      </c>
      <c r="BL53" s="144" t="str">
        <f>IF(AND(CA!AM53&lt;MIN(CA!AN53:AS53),(Cash!AG53&lt;Cash!AH53),(Cash!AN53&gt;Cash!AO53)),"NR7"," ")</f>
        <v xml:space="preserve"> </v>
      </c>
      <c r="BM53" s="137">
        <f>Cash!AG53</f>
        <v>583.1</v>
      </c>
      <c r="BN53" s="137">
        <f>Cash!AN53</f>
        <v>566.79999999999995</v>
      </c>
      <c r="BP53" s="137">
        <f>MAX(Cash!AG53:AJ53)</f>
        <v>585</v>
      </c>
      <c r="BQ53" s="137">
        <f>MIN(Cash!AN53:AQ53)</f>
        <v>537.15</v>
      </c>
      <c r="BS53" s="144">
        <f>MAX(Cash!AG53:AM53)</f>
        <v>585</v>
      </c>
      <c r="BT53" s="144">
        <f>MIN(Cash!AN53:AT53)</f>
        <v>520</v>
      </c>
      <c r="BV53" s="137">
        <f>Cash!AN53-2*(Cash!AG53-'Final Master FO'!BY53)</f>
        <v>546.66666666666674</v>
      </c>
      <c r="BW53" s="137">
        <f>BY53-(Cash!AG53-Cash!AN53)</f>
        <v>556.73333333333335</v>
      </c>
      <c r="BX53" s="137">
        <f>(2*BY53)-Cash!AG53</f>
        <v>562.96666666666681</v>
      </c>
      <c r="BY53" s="137">
        <f>(Cash!AG53+Cash!AN53+Cash!B53)/3</f>
        <v>573.03333333333342</v>
      </c>
      <c r="BZ53" s="137">
        <f>(2*BY53)-Cash!AN53</f>
        <v>579.26666666666688</v>
      </c>
      <c r="CA53" s="137">
        <f>BY53+(Cash!AG53-Cash!AN53)</f>
        <v>589.33333333333348</v>
      </c>
      <c r="CB53" s="137">
        <f>Cash!AG53+2*('Final Master FO'!BY53-Cash!AN53)</f>
        <v>595.56666666666695</v>
      </c>
      <c r="CD53" s="137">
        <f>CG53-(1*(Cash!AG53-Cash!AN53))</f>
        <v>556.73333333333335</v>
      </c>
      <c r="CE53" s="137">
        <f>CG53-(0.618*(Cash!AG53-Cash!AN53))</f>
        <v>562.95993333333342</v>
      </c>
      <c r="CF53" s="137">
        <f>CG53-(0.382*(Cash!AG53-Cash!AN53))</f>
        <v>566.80673333333334</v>
      </c>
      <c r="CG53" s="137">
        <f>(Cash!AG53+Cash!AN53+Cash!B53)/3</f>
        <v>573.03333333333342</v>
      </c>
      <c r="CH53" s="137">
        <f>CG53+(0.382*(Cash!AG53-Cash!AN53))</f>
        <v>579.25993333333349</v>
      </c>
      <c r="CI53" s="137">
        <f>CG53+(0.618*(Cash!AG53-Cash!AN53))</f>
        <v>583.10673333333341</v>
      </c>
      <c r="CJ53" s="137">
        <f>CG53+(1*(Cash!AG53-Cash!AN53))</f>
        <v>589.33333333333348</v>
      </c>
      <c r="CL53" s="137" t="str">
        <f t="shared" si="1"/>
        <v xml:space="preserve">GODREJCP  </v>
      </c>
      <c r="CM53" s="137">
        <f>'All Data FO'!B53</f>
        <v>569.4</v>
      </c>
      <c r="CN53" s="139">
        <f>'All Data FO'!K53</f>
        <v>-0.81867270510364831</v>
      </c>
      <c r="CO53" s="139">
        <f>'Master FO'!U53</f>
        <v>-3.76158940397351</v>
      </c>
      <c r="CP53" s="137">
        <f>'Master FO'!M53</f>
        <v>-227200</v>
      </c>
      <c r="CR53" s="137" t="str">
        <f>IF(AND('All Data FO'!AG53&gt;'All Data FO'!AH53,'All Data FO'!B53&gt;'All Data FO'!C53),"LONG BUILDUP",IF(AND('All Data FO'!AG53&gt;'All Data FO'!AH53,'All Data FO'!B53&lt;'All Data FO'!C53),"SHORT BUILDUP",IF(AND('All Data FO'!AG53&lt;'All Data FO'!AH53,'All Data FO'!B53&gt;'All Data FO'!C53),"SHORT COVERING",IF(AND('All Data FO'!AG53&lt;'All Data FO'!AH53,'All Data FO'!B53&lt;'All Data FO'!C53),"LONG UNWINDING"," "))))</f>
        <v>LONG UNWINDING</v>
      </c>
      <c r="CW53" s="137" t="str">
        <f>'FOD (ALL)'!M53</f>
        <v>GMRINFRA</v>
      </c>
      <c r="CX53" s="137">
        <f>'All Data FO'!B52</f>
        <v>17.100000000000001</v>
      </c>
      <c r="CY53" s="139">
        <f>'All Data FO'!K52</f>
        <v>-1.7241379310344664</v>
      </c>
      <c r="CZ53" s="139">
        <f>'All Data FO'!EJ53</f>
        <v>4.2440318302387263</v>
      </c>
      <c r="DA53" s="137">
        <f>'All Data FO'!EQ53</f>
        <v>2160000</v>
      </c>
      <c r="DC53" s="137" t="str">
        <f t="shared" si="2"/>
        <v>SHORT BUILDUP</v>
      </c>
    </row>
    <row r="54" spans="1:107" x14ac:dyDescent="0.3">
      <c r="A54" s="137" t="str">
        <f>FOD!B54</f>
        <v>GODREJPROP</v>
      </c>
      <c r="B54" s="137" t="str">
        <f>'All Data FO'!G54</f>
        <v>Y</v>
      </c>
      <c r="C54" s="137" t="str">
        <f>'All Data FO'!H54</f>
        <v>Y</v>
      </c>
      <c r="D54" s="137" t="str">
        <f>'All Data FO'!I54</f>
        <v>Y</v>
      </c>
      <c r="E54" s="137" t="str">
        <f>'All Data FO'!J54</f>
        <v>N</v>
      </c>
      <c r="G54" s="137" t="str">
        <f>'All Data FO'!AL54</f>
        <v>Y</v>
      </c>
      <c r="H54" s="137" t="str">
        <f>'All Data FO'!AM54</f>
        <v>N</v>
      </c>
      <c r="I54" s="137" t="str">
        <f>'All Data FO'!AN54</f>
        <v>Y</v>
      </c>
      <c r="J54" s="137" t="str">
        <f>'All Data FO'!AO54</f>
        <v>Y</v>
      </c>
      <c r="L54" s="137" t="str">
        <f>'All Data FO'!BR54</f>
        <v>N</v>
      </c>
      <c r="M54" s="137" t="str">
        <f>'All Data FO'!BS54</f>
        <v>N</v>
      </c>
      <c r="N54" s="137" t="str">
        <f>'All Data FO'!BT54</f>
        <v>Y</v>
      </c>
      <c r="O54" s="137" t="str">
        <f>'All Data FO'!BU54</f>
        <v>N</v>
      </c>
      <c r="Q54" s="137" t="str">
        <f>'All Data FO'!BB54</f>
        <v>N</v>
      </c>
      <c r="R54" s="137" t="str">
        <f>'All Data FO'!BC54</f>
        <v>N</v>
      </c>
      <c r="S54" s="137" t="str">
        <f>'All Data FO'!BD54</f>
        <v>Y</v>
      </c>
      <c r="T54" s="137" t="str">
        <f>'All Data FO'!BE54</f>
        <v>N</v>
      </c>
      <c r="V54" s="137" t="str">
        <f>'All Data FO'!CH54</f>
        <v>N</v>
      </c>
      <c r="W54" s="137" t="str">
        <f>'All Data FO'!CI54</f>
        <v>N</v>
      </c>
      <c r="X54" s="137" t="str">
        <f>'All Data FO'!CJ54</f>
        <v>Y</v>
      </c>
      <c r="Y54" s="137" t="str">
        <f>'All Data FO'!CK54</f>
        <v>N</v>
      </c>
      <c r="AA54" s="137" t="str">
        <f>'D Master'!AM54</f>
        <v>Y</v>
      </c>
      <c r="AB54" s="137" t="str">
        <f>'D Master'!AN54</f>
        <v>Y</v>
      </c>
      <c r="AC54" s="137" t="str">
        <f>'D Master'!AO54</f>
        <v>N</v>
      </c>
      <c r="AD54" s="137" t="str">
        <f>'D Master'!AP54</f>
        <v>N</v>
      </c>
      <c r="AF54" s="138">
        <f>CA!AK54</f>
        <v>4.3224999999999945</v>
      </c>
      <c r="AG54" s="145">
        <f>'Master FO'!BV54</f>
        <v>-32.969432314410483</v>
      </c>
      <c r="AH54" s="145">
        <f>'Master FO'!BZ54</f>
        <v>-31.727205337286872</v>
      </c>
      <c r="AI54" s="137">
        <f>Cash!B54</f>
        <v>602.54999999999995</v>
      </c>
      <c r="AJ54" s="137">
        <f>'All Data FO'!B54</f>
        <v>602.4</v>
      </c>
      <c r="AK54" s="137">
        <f>'All Data FO'!W54</f>
        <v>614.20000000000005</v>
      </c>
      <c r="AL54" s="137">
        <f>'All Data FO'!AB54</f>
        <v>583.65</v>
      </c>
      <c r="AN54" s="137">
        <f t="shared" si="0"/>
        <v>-0.14999999999997726</v>
      </c>
      <c r="AO54" s="137">
        <f>('All Data FO'!W54+'All Data FO'!AB54+'All Data FO'!B54)/3</f>
        <v>600.08333333333337</v>
      </c>
      <c r="AQ54" s="137" t="str">
        <f>IF('All Data FO'!BM54&gt;MAX('All Data FO'!BN54:'All Data FO'!BQ54),"Yes","")</f>
        <v/>
      </c>
      <c r="AR54" s="137" t="str">
        <f>IF('All Data FO'!AG54&gt;MAX('All Data FO'!AH54:'All Data FO'!AK54),"Yes","")</f>
        <v/>
      </c>
      <c r="AT54" s="137" t="str">
        <f>IF('All Data FO'!BM54&gt;(AVERAGE('All Data FO'!BN54:'All Data FO'!BQ54)*2),"Yes","")</f>
        <v/>
      </c>
      <c r="AU54" s="137" t="str">
        <f>IF('All Data FO'!AG54&gt;(AVERAGE('All Data FO'!AH54:'All Data FO'!AK54)*2),"Yes","")</f>
        <v/>
      </c>
      <c r="AW54" s="137" t="str">
        <f>IF('All Data FO'!B54&gt;MAX('All Data FO'!C54:'All Data FO'!F54),"Yes","")</f>
        <v>Yes</v>
      </c>
      <c r="AX54" s="137" t="str">
        <f>IF('All Data FO'!B54&lt;MIN('All Data FO'!C54:'All Data FO'!F54),"Yes","")</f>
        <v/>
      </c>
      <c r="AZ54" s="144" t="str">
        <f>IF('All Data FO'!B54&gt;MAX('All Data FO'!X54:'All Data FO'!AA54),"Yes","")</f>
        <v/>
      </c>
      <c r="BA54" s="144" t="str">
        <f>IF('All Data FO'!B54&lt;MIN('All Data FO'!AC54:'All Data FO'!AF54),"Yes","")</f>
        <v/>
      </c>
      <c r="BB54" s="137" t="str">
        <f>IF(AND(Cash!C54&gt;Cash!AA54,Cash!B54&lt;(Cash!AA54+Cash!C54)/2,Cash!Z54&gt;Cash!C54,Cash!B54&gt;Cash!AA54),"Dark Cloud",IF(AND(Cash!C54&lt;Cash!AA54,Cash!B54&gt;(Cash!AA54+Cash!C54)/2,Cash!Z54&lt;Cash!C54,Cash!B54&lt;Cash!AA54),"Bullish Piercing",IF(AND(Cash!C54&lt;Cash!AA54,Cash!Z54&lt;Cash!C54,Cash!B54&gt;Cash!AA54),"Bullish Engulfing",IF(AND(Cash!C54&gt;Cash!AA54,Cash!Z54&gt;Cash!C54,Cash!B54&lt;Cash!AA54),"Bearish Engulfing",IF(AND(Cash!C54&gt;Cash!AA54,Cash!B54&lt;Cash!Z54,Cash!AG54&lt;Cash!C54,Cash!AN54&gt;Cash!AA54),"Bearish Harami",IF(AND(Cash!C54&lt;Cash!AA54,Cash!B54&gt;Cash!Z54,Cash!AG54&lt;Cash!AA54,Cash!AN54&gt;Cash!C54),"Bullish Harami"," "))))))</f>
        <v xml:space="preserve"> </v>
      </c>
      <c r="BC54" s="137" t="str">
        <f>IF(AND(Cash!D54&lt;Cash!AB54,Cash!AO54&lt;Cash!AP54,Cash!AO54&lt;Cash!AN54,Cash!B54&gt;Cash!AH54,Cash!B54&gt;Cash!AI54),"Bullish Reversal",IF(AND(Cash!D54&gt;Cash!AB54,Cash!AH54&gt;Cash!AI54,Cash!AH54&gt;Cash!AG54,Cash!B54&lt;Cash!AO54,Cash!CA54&lt;Cash!AP54),"Bearish Reversal"," "))</f>
        <v xml:space="preserve"> </v>
      </c>
      <c r="BE54" s="144" t="str">
        <f>IF(AND(Cash!D54&gt;Cash!X54,Cash!AC54&gt;Cash!T54,Cash!S54&gt;Cash!W54,Cash!AB54&gt;Cash!C54),"Bearish Squeeze"," ")</f>
        <v xml:space="preserve"> </v>
      </c>
      <c r="BF54" s="144" t="str">
        <f>IF(AND(Cash!T54&gt;Cash!X54,Cash!AC54&gt;Cash!D54,Cash!C54&gt;Cash!W54,Cash!AB54&gt;Cash!S54),"Bullish Squeeze"," ")</f>
        <v xml:space="preserve"> </v>
      </c>
      <c r="BG54" s="137" t="str">
        <f>IF(AND(Cash!AI54&lt;Cash!AH54,Cash!AP54&gt;Cash!AO54,Cash!AG54&lt;Cash!AH54,Cash!AN54&gt;Cash!AO54),"IN OUT IN"," ")</f>
        <v xml:space="preserve"> </v>
      </c>
      <c r="BH54" s="137" t="str">
        <f>IF(AND(Cash!AG54&lt;Cash!AH54,Cash!AN54&gt;Cash!AO54),"Inside Bar"," ")</f>
        <v xml:space="preserve"> </v>
      </c>
      <c r="BI54" s="137" t="str">
        <f>IF(AND(Cash!AI54&gt;Cash!AH54,Cash!AP54&lt;Cash!AO54,Cash!AH54&gt;Cash!AG54,Cash!AO54&lt;Cash!AN54),"Double INSIDE Bar"," ")</f>
        <v xml:space="preserve"> </v>
      </c>
      <c r="BK54" s="137" t="str">
        <f>IF(AND(CA!AM54&lt;MIN(CA!AN54:AP54),(Cash!AG54&lt;Cash!AH54),(Cash!AN54&gt;Cash!AO54)),"NR4"," ")</f>
        <v xml:space="preserve"> </v>
      </c>
      <c r="BL54" s="144" t="str">
        <f>IF(AND(CA!AM54&lt;MIN(CA!AN54:AS54),(Cash!AG54&lt;Cash!AH54),(Cash!AN54&gt;Cash!AO54)),"NR7"," ")</f>
        <v xml:space="preserve"> </v>
      </c>
      <c r="BM54" s="137">
        <f>Cash!AG54</f>
        <v>610.5</v>
      </c>
      <c r="BN54" s="137">
        <f>Cash!AN54</f>
        <v>585.85</v>
      </c>
      <c r="BP54" s="137">
        <f>MAX(Cash!AG54:AJ54)</f>
        <v>610.5</v>
      </c>
      <c r="BQ54" s="137">
        <f>MIN(Cash!AN54:AQ54)</f>
        <v>575</v>
      </c>
      <c r="BS54" s="144">
        <f>MAX(Cash!AG54:AM54)</f>
        <v>660</v>
      </c>
      <c r="BT54" s="144">
        <f>MIN(Cash!AN54:AT54)</f>
        <v>575</v>
      </c>
      <c r="BV54" s="137">
        <f>Cash!AN54-2*(Cash!AG54-'Final Master FO'!BY54)</f>
        <v>564.11666666666667</v>
      </c>
      <c r="BW54" s="137">
        <f>BY54-(Cash!AG54-Cash!AN54)</f>
        <v>574.98333333333335</v>
      </c>
      <c r="BX54" s="137">
        <f>(2*BY54)-Cash!AG54</f>
        <v>588.76666666666665</v>
      </c>
      <c r="BY54" s="137">
        <f>(Cash!AG54+Cash!AN54+Cash!B54)/3</f>
        <v>599.63333333333333</v>
      </c>
      <c r="BZ54" s="137">
        <f>(2*BY54)-Cash!AN54</f>
        <v>613.41666666666663</v>
      </c>
      <c r="CA54" s="137">
        <f>BY54+(Cash!AG54-Cash!AN54)</f>
        <v>624.2833333333333</v>
      </c>
      <c r="CB54" s="137">
        <f>Cash!AG54+2*('Final Master FO'!BY54-Cash!AN54)</f>
        <v>638.06666666666661</v>
      </c>
      <c r="CD54" s="137">
        <f>CG54-(1*(Cash!AG54-Cash!AN54))</f>
        <v>574.98333333333335</v>
      </c>
      <c r="CE54" s="137">
        <f>CG54-(0.618*(Cash!AG54-Cash!AN54))</f>
        <v>584.39963333333333</v>
      </c>
      <c r="CF54" s="137">
        <f>CG54-(0.382*(Cash!AG54-Cash!AN54))</f>
        <v>590.21703333333335</v>
      </c>
      <c r="CG54" s="137">
        <f>(Cash!AG54+Cash!AN54+Cash!B54)/3</f>
        <v>599.63333333333333</v>
      </c>
      <c r="CH54" s="137">
        <f>CG54+(0.382*(Cash!AG54-Cash!AN54))</f>
        <v>609.0496333333333</v>
      </c>
      <c r="CI54" s="137">
        <f>CG54+(0.618*(Cash!AG54-Cash!AN54))</f>
        <v>614.86703333333332</v>
      </c>
      <c r="CJ54" s="137">
        <f>CG54+(1*(Cash!AG54-Cash!AN54))</f>
        <v>624.2833333333333</v>
      </c>
      <c r="CL54" s="137" t="str">
        <f t="shared" si="1"/>
        <v>GODREJPROP</v>
      </c>
      <c r="CM54" s="137">
        <f>'All Data FO'!B54</f>
        <v>602.4</v>
      </c>
      <c r="CN54" s="139">
        <f>'All Data FO'!K54</f>
        <v>0.25796787883830485</v>
      </c>
      <c r="CO54" s="139">
        <f>'Master FO'!U54</f>
        <v>0.52770448548812665</v>
      </c>
      <c r="CP54" s="137">
        <f>'Master FO'!M54</f>
        <v>1300</v>
      </c>
      <c r="CR54" s="137" t="str">
        <f>IF(AND('All Data FO'!AG54&gt;'All Data FO'!AH54,'All Data FO'!B54&gt;'All Data FO'!C54),"LONG BUILDUP",IF(AND('All Data FO'!AG54&gt;'All Data FO'!AH54,'All Data FO'!B54&lt;'All Data FO'!C54),"SHORT BUILDUP",IF(AND('All Data FO'!AG54&lt;'All Data FO'!AH54,'All Data FO'!B54&gt;'All Data FO'!C54),"SHORT COVERING",IF(AND('All Data FO'!AG54&lt;'All Data FO'!AH54,'All Data FO'!B54&lt;'All Data FO'!C54),"LONG UNWINDING"," "))))</f>
        <v>LONG BUILDUP</v>
      </c>
      <c r="CW54" s="137" t="str">
        <f>'FOD (ALL)'!M54</f>
        <v>GODREJCP</v>
      </c>
      <c r="CX54" s="137">
        <f>'All Data FO'!B53</f>
        <v>569.4</v>
      </c>
      <c r="CY54" s="139">
        <f>'All Data FO'!K53</f>
        <v>-0.81867270510364831</v>
      </c>
      <c r="CZ54" s="139">
        <f>'All Data FO'!EJ54</f>
        <v>0.3296563966020033</v>
      </c>
      <c r="DA54" s="137">
        <f>'All Data FO'!EQ54</f>
        <v>20800</v>
      </c>
      <c r="DC54" s="137" t="str">
        <f t="shared" si="2"/>
        <v>SHORT BUILDUP</v>
      </c>
    </row>
    <row r="55" spans="1:107" x14ac:dyDescent="0.3">
      <c r="A55" s="137" t="str">
        <f>FOD!B55</f>
        <v xml:space="preserve">GRASIM    </v>
      </c>
      <c r="B55" s="137" t="str">
        <f>'All Data FO'!G55</f>
        <v>Y</v>
      </c>
      <c r="C55" s="137" t="str">
        <f>'All Data FO'!H55</f>
        <v>N</v>
      </c>
      <c r="D55" s="137" t="str">
        <f>'All Data FO'!I55</f>
        <v>Y</v>
      </c>
      <c r="E55" s="137" t="str">
        <f>'All Data FO'!J55</f>
        <v>Y</v>
      </c>
      <c r="G55" s="137" t="str">
        <f>'All Data FO'!AL55</f>
        <v>N</v>
      </c>
      <c r="H55" s="137" t="str">
        <f>'All Data FO'!AM55</f>
        <v>N</v>
      </c>
      <c r="I55" s="137" t="str">
        <f>'All Data FO'!AN55</f>
        <v>N</v>
      </c>
      <c r="J55" s="137" t="str">
        <f>'All Data FO'!AO55</f>
        <v>N</v>
      </c>
      <c r="L55" s="137" t="str">
        <f>'All Data FO'!BR55</f>
        <v>Y</v>
      </c>
      <c r="M55" s="137" t="str">
        <f>'All Data FO'!BS55</f>
        <v>N</v>
      </c>
      <c r="N55" s="137" t="str">
        <f>'All Data FO'!BT55</f>
        <v>Y</v>
      </c>
      <c r="O55" s="137" t="str">
        <f>'All Data FO'!BU55</f>
        <v>N</v>
      </c>
      <c r="Q55" s="137" t="str">
        <f>'All Data FO'!BB55</f>
        <v>Y</v>
      </c>
      <c r="R55" s="137" t="str">
        <f>'All Data FO'!BC55</f>
        <v>N</v>
      </c>
      <c r="S55" s="137" t="str">
        <f>'All Data FO'!BD55</f>
        <v>Y</v>
      </c>
      <c r="T55" s="137" t="str">
        <f>'All Data FO'!BE55</f>
        <v>N</v>
      </c>
      <c r="V55" s="137" t="str">
        <f>'All Data FO'!CH55</f>
        <v>Y</v>
      </c>
      <c r="W55" s="137" t="str">
        <f>'All Data FO'!CI55</f>
        <v>N</v>
      </c>
      <c r="X55" s="137" t="str">
        <f>'All Data FO'!CJ55</f>
        <v>Y</v>
      </c>
      <c r="Y55" s="137" t="str">
        <f>'All Data FO'!CK55</f>
        <v>N</v>
      </c>
      <c r="AA55" s="137" t="str">
        <f>'D Master'!AM55</f>
        <v>N</v>
      </c>
      <c r="AB55" s="137" t="str">
        <f>'D Master'!AN55</f>
        <v>Y</v>
      </c>
      <c r="AC55" s="137" t="str">
        <f>'D Master'!AO55</f>
        <v>N</v>
      </c>
      <c r="AD55" s="137" t="str">
        <f>'D Master'!AP55</f>
        <v>Y</v>
      </c>
      <c r="AF55" s="138">
        <f>CA!AK55</f>
        <v>3.7399999999999949</v>
      </c>
      <c r="AG55" s="145">
        <f>'Master FO'!BV55</f>
        <v>168.77925117004679</v>
      </c>
      <c r="AH55" s="145">
        <f>'Master FO'!BZ55</f>
        <v>180.4653055687445</v>
      </c>
      <c r="AI55" s="137">
        <f>Cash!B55</f>
        <v>532.35</v>
      </c>
      <c r="AJ55" s="137">
        <f>'All Data FO'!B55</f>
        <v>530.29999999999995</v>
      </c>
      <c r="AK55" s="137">
        <f>'All Data FO'!W55</f>
        <v>532.79999999999995</v>
      </c>
      <c r="AL55" s="137">
        <f>'All Data FO'!AB55</f>
        <v>510.1</v>
      </c>
      <c r="AN55" s="137">
        <f t="shared" si="0"/>
        <v>-2.0500000000000682</v>
      </c>
      <c r="AO55" s="137">
        <f>('All Data FO'!W55+'All Data FO'!AB55+'All Data FO'!B55)/3</f>
        <v>524.4</v>
      </c>
      <c r="AQ55" s="137" t="str">
        <f>IF('All Data FO'!BM55&gt;MAX('All Data FO'!BN55:'All Data FO'!BQ55),"Yes","")</f>
        <v>Yes</v>
      </c>
      <c r="AR55" s="137" t="str">
        <f>IF('All Data FO'!AG55&gt;MAX('All Data FO'!AH55:'All Data FO'!AK55),"Yes","")</f>
        <v/>
      </c>
      <c r="AT55" s="137" t="str">
        <f>IF('All Data FO'!BM55&gt;(AVERAGE('All Data FO'!BN55:'All Data FO'!BQ55)*2),"Yes","")</f>
        <v>Yes</v>
      </c>
      <c r="AU55" s="137" t="str">
        <f>IF('All Data FO'!AG55&gt;(AVERAGE('All Data FO'!AH55:'All Data FO'!AK55)*2),"Yes","")</f>
        <v/>
      </c>
      <c r="AW55" s="137" t="str">
        <f>IF('All Data FO'!B55&gt;MAX('All Data FO'!C55:'All Data FO'!F55),"Yes","")</f>
        <v/>
      </c>
      <c r="AX55" s="137" t="str">
        <f>IF('All Data FO'!B55&lt;MIN('All Data FO'!C55:'All Data FO'!F55),"Yes","")</f>
        <v/>
      </c>
      <c r="AZ55" s="144" t="str">
        <f>IF('All Data FO'!B55&gt;MAX('All Data FO'!X55:'All Data FO'!AA55),"Yes","")</f>
        <v/>
      </c>
      <c r="BA55" s="144" t="str">
        <f>IF('All Data FO'!B55&lt;MIN('All Data FO'!AC55:'All Data FO'!AF55),"Yes","")</f>
        <v/>
      </c>
      <c r="BB55" s="137" t="str">
        <f>IF(AND(Cash!C55&gt;Cash!AA55,Cash!B55&lt;(Cash!AA55+Cash!C55)/2,Cash!Z55&gt;Cash!C55,Cash!B55&gt;Cash!AA55),"Dark Cloud",IF(AND(Cash!C55&lt;Cash!AA55,Cash!B55&gt;(Cash!AA55+Cash!C55)/2,Cash!Z55&lt;Cash!C55,Cash!B55&lt;Cash!AA55),"Bullish Piercing",IF(AND(Cash!C55&lt;Cash!AA55,Cash!Z55&lt;Cash!C55,Cash!B55&gt;Cash!AA55),"Bullish Engulfing",IF(AND(Cash!C55&gt;Cash!AA55,Cash!Z55&gt;Cash!C55,Cash!B55&lt;Cash!AA55),"Bearish Engulfing",IF(AND(Cash!C55&gt;Cash!AA55,Cash!B55&lt;Cash!Z55,Cash!AG55&lt;Cash!C55,Cash!AN55&gt;Cash!AA55),"Bearish Harami",IF(AND(Cash!C55&lt;Cash!AA55,Cash!B55&gt;Cash!Z55,Cash!AG55&lt;Cash!AA55,Cash!AN55&gt;Cash!C55),"Bullish Harami"," "))))))</f>
        <v>Bullish Piercing</v>
      </c>
      <c r="BC55" s="137" t="str">
        <f>IF(AND(Cash!D55&lt;Cash!AB55,Cash!AO55&lt;Cash!AP55,Cash!AO55&lt;Cash!AN55,Cash!B55&gt;Cash!AH55,Cash!B55&gt;Cash!AI55),"Bullish Reversal",IF(AND(Cash!D55&gt;Cash!AB55,Cash!AH55&gt;Cash!AI55,Cash!AH55&gt;Cash!AG55,Cash!B55&lt;Cash!AO55,Cash!CA55&lt;Cash!AP55),"Bearish Reversal"," "))</f>
        <v xml:space="preserve"> </v>
      </c>
      <c r="BE55" s="144" t="str">
        <f>IF(AND(Cash!D55&gt;Cash!X55,Cash!AC55&gt;Cash!T55,Cash!S55&gt;Cash!W55,Cash!AB55&gt;Cash!C55),"Bearish Squeeze"," ")</f>
        <v xml:space="preserve"> </v>
      </c>
      <c r="BF55" s="144" t="str">
        <f>IF(AND(Cash!T55&gt;Cash!X55,Cash!AC55&gt;Cash!D55,Cash!C55&gt;Cash!W55,Cash!AB55&gt;Cash!S55),"Bullish Squeeze"," ")</f>
        <v xml:space="preserve"> </v>
      </c>
      <c r="BG55" s="137" t="str">
        <f>IF(AND(Cash!AI55&lt;Cash!AH55,Cash!AP55&gt;Cash!AO55,Cash!AG55&lt;Cash!AH55,Cash!AN55&gt;Cash!AO55),"IN OUT IN"," ")</f>
        <v xml:space="preserve"> </v>
      </c>
      <c r="BH55" s="137" t="str">
        <f>IF(AND(Cash!AG55&lt;Cash!AH55,Cash!AN55&gt;Cash!AO55),"Inside Bar"," ")</f>
        <v xml:space="preserve"> </v>
      </c>
      <c r="BI55" s="137" t="str">
        <f>IF(AND(Cash!AI55&gt;Cash!AH55,Cash!AP55&lt;Cash!AO55,Cash!AH55&gt;Cash!AG55,Cash!AO55&lt;Cash!AN55),"Double INSIDE Bar"," ")</f>
        <v xml:space="preserve"> </v>
      </c>
      <c r="BK55" s="137" t="str">
        <f>IF(AND(CA!AM55&lt;MIN(CA!AN55:AP55),(Cash!AG55&lt;Cash!AH55),(Cash!AN55&gt;Cash!AO55)),"NR4"," ")</f>
        <v xml:space="preserve"> </v>
      </c>
      <c r="BL55" s="144" t="str">
        <f>IF(AND(CA!AM55&lt;MIN(CA!AN55:AS55),(Cash!AG55&lt;Cash!AH55),(Cash!AN55&gt;Cash!AO55)),"NR7"," ")</f>
        <v xml:space="preserve"> </v>
      </c>
      <c r="BM55" s="137">
        <f>Cash!AG55</f>
        <v>534.95000000000005</v>
      </c>
      <c r="BN55" s="137">
        <f>Cash!AN55</f>
        <v>513.1</v>
      </c>
      <c r="BP55" s="137">
        <f>MAX(Cash!AG55:AJ55)</f>
        <v>538.95000000000005</v>
      </c>
      <c r="BQ55" s="137">
        <f>MIN(Cash!AN55:AQ55)</f>
        <v>495.05</v>
      </c>
      <c r="BS55" s="144">
        <f>MAX(Cash!AG55:AM55)</f>
        <v>538.95000000000005</v>
      </c>
      <c r="BT55" s="144">
        <f>MIN(Cash!AN55:AT55)</f>
        <v>494.1</v>
      </c>
      <c r="BV55" s="137">
        <f>Cash!AN55-2*(Cash!AG55-'Final Master FO'!BY55)</f>
        <v>496.80000000000007</v>
      </c>
      <c r="BW55" s="137">
        <f>BY55-(Cash!AG55-Cash!AN55)</f>
        <v>504.95000000000005</v>
      </c>
      <c r="BX55" s="137">
        <f>(2*BY55)-Cash!AG55</f>
        <v>518.65000000000009</v>
      </c>
      <c r="BY55" s="137">
        <f>(Cash!AG55+Cash!AN55+Cash!B55)/3</f>
        <v>526.80000000000007</v>
      </c>
      <c r="BZ55" s="137">
        <f>(2*BY55)-Cash!AN55</f>
        <v>540.50000000000011</v>
      </c>
      <c r="CA55" s="137">
        <f>BY55+(Cash!AG55-Cash!AN55)</f>
        <v>548.65000000000009</v>
      </c>
      <c r="CB55" s="137">
        <f>Cash!AG55+2*('Final Master FO'!BY55-Cash!AN55)</f>
        <v>562.35000000000014</v>
      </c>
      <c r="CD55" s="137">
        <f>CG55-(1*(Cash!AG55-Cash!AN55))</f>
        <v>504.95000000000005</v>
      </c>
      <c r="CE55" s="137">
        <f>CG55-(0.618*(Cash!AG55-Cash!AN55))</f>
        <v>513.2967000000001</v>
      </c>
      <c r="CF55" s="137">
        <f>CG55-(0.382*(Cash!AG55-Cash!AN55))</f>
        <v>518.45330000000001</v>
      </c>
      <c r="CG55" s="137">
        <f>(Cash!AG55+Cash!AN55+Cash!B55)/3</f>
        <v>526.80000000000007</v>
      </c>
      <c r="CH55" s="137">
        <f>CG55+(0.382*(Cash!AG55-Cash!AN55))</f>
        <v>535.14670000000012</v>
      </c>
      <c r="CI55" s="137">
        <f>CG55+(0.618*(Cash!AG55-Cash!AN55))</f>
        <v>540.30330000000004</v>
      </c>
      <c r="CJ55" s="137">
        <f>CG55+(1*(Cash!AG55-Cash!AN55))</f>
        <v>548.65000000000009</v>
      </c>
      <c r="CL55" s="137" t="str">
        <f t="shared" si="1"/>
        <v xml:space="preserve">GRASIM    </v>
      </c>
      <c r="CM55" s="137">
        <f>'All Data FO'!B55</f>
        <v>530.29999999999995</v>
      </c>
      <c r="CN55" s="139">
        <f>'All Data FO'!K55</f>
        <v>1.0383919215013682</v>
      </c>
      <c r="CO55" s="139">
        <f>'Master FO'!U55</f>
        <v>-41.044501655020227</v>
      </c>
      <c r="CP55" s="137">
        <f>'Master FO'!M55</f>
        <v>-6696000</v>
      </c>
      <c r="CR55" s="137" t="str">
        <f>IF(AND('All Data FO'!AG55&gt;'All Data FO'!AH55,'All Data FO'!B55&gt;'All Data FO'!C55),"LONG BUILDUP",IF(AND('All Data FO'!AG55&gt;'All Data FO'!AH55,'All Data FO'!B55&lt;'All Data FO'!C55),"SHORT BUILDUP",IF(AND('All Data FO'!AG55&lt;'All Data FO'!AH55,'All Data FO'!B55&gt;'All Data FO'!C55),"SHORT COVERING",IF(AND('All Data FO'!AG55&lt;'All Data FO'!AH55,'All Data FO'!B55&lt;'All Data FO'!C55),"LONG UNWINDING"," "))))</f>
        <v>SHORT COVERING</v>
      </c>
      <c r="CW55" s="137" t="str">
        <f>'FOD (ALL)'!M55</f>
        <v>GODREJPROP</v>
      </c>
      <c r="CX55" s="137">
        <f>'All Data FO'!B54</f>
        <v>602.4</v>
      </c>
      <c r="CY55" s="139">
        <f>'All Data FO'!K54</f>
        <v>0.25796787883830485</v>
      </c>
      <c r="CZ55" s="139">
        <f>'All Data FO'!EJ55</f>
        <v>20.327102803738317</v>
      </c>
      <c r="DA55" s="137">
        <f>'All Data FO'!EQ55</f>
        <v>56550</v>
      </c>
      <c r="DC55" s="137" t="str">
        <f t="shared" si="2"/>
        <v>LONG BUILDUP</v>
      </c>
    </row>
    <row r="56" spans="1:107" x14ac:dyDescent="0.3">
      <c r="A56" s="137" t="str">
        <f>FOD!B56</f>
        <v xml:space="preserve">HAVELLS   </v>
      </c>
      <c r="B56" s="137" t="str">
        <f>'All Data FO'!G56</f>
        <v>N</v>
      </c>
      <c r="C56" s="137" t="str">
        <f>'All Data FO'!H56</f>
        <v>N</v>
      </c>
      <c r="D56" s="137" t="str">
        <f>'All Data FO'!I56</f>
        <v>Y</v>
      </c>
      <c r="E56" s="137" t="str">
        <f>'All Data FO'!J56</f>
        <v>N</v>
      </c>
      <c r="G56" s="137" t="str">
        <f>'All Data FO'!AL56</f>
        <v>N</v>
      </c>
      <c r="H56" s="137" t="str">
        <f>'All Data FO'!AM56</f>
        <v>Y</v>
      </c>
      <c r="I56" s="137" t="str">
        <f>'All Data FO'!AN56</f>
        <v>Y</v>
      </c>
      <c r="J56" s="137" t="str">
        <f>'All Data FO'!AO56</f>
        <v>Y</v>
      </c>
      <c r="L56" s="137" t="str">
        <f>'All Data FO'!BR56</f>
        <v>N</v>
      </c>
      <c r="M56" s="137" t="str">
        <f>'All Data FO'!BS56</f>
        <v>N</v>
      </c>
      <c r="N56" s="137" t="str">
        <f>'All Data FO'!BT56</f>
        <v>Y</v>
      </c>
      <c r="O56" s="137" t="str">
        <f>'All Data FO'!BU56</f>
        <v>Y</v>
      </c>
      <c r="Q56" s="137" t="str">
        <f>'All Data FO'!BB56</f>
        <v>N</v>
      </c>
      <c r="R56" s="137" t="str">
        <f>'All Data FO'!BC56</f>
        <v>N</v>
      </c>
      <c r="S56" s="137" t="str">
        <f>'All Data FO'!BD56</f>
        <v>Y</v>
      </c>
      <c r="T56" s="137" t="str">
        <f>'All Data FO'!BE56</f>
        <v>Y</v>
      </c>
      <c r="V56" s="137" t="str">
        <f>'All Data FO'!CH56</f>
        <v>N</v>
      </c>
      <c r="W56" s="137" t="str">
        <f>'All Data FO'!CI56</f>
        <v>N</v>
      </c>
      <c r="X56" s="137" t="str">
        <f>'All Data FO'!CJ56</f>
        <v>Y</v>
      </c>
      <c r="Y56" s="137" t="str">
        <f>'All Data FO'!CK56</f>
        <v>Y</v>
      </c>
      <c r="AA56" s="137" t="str">
        <f>'D Master'!AM56</f>
        <v>Y</v>
      </c>
      <c r="AB56" s="137" t="str">
        <f>'D Master'!AN56</f>
        <v>N</v>
      </c>
      <c r="AC56" s="137" t="str">
        <f>'D Master'!AO56</f>
        <v>N</v>
      </c>
      <c r="AD56" s="137" t="str">
        <f>'D Master'!AP56</f>
        <v>N</v>
      </c>
      <c r="AF56" s="138">
        <f>CA!AK56</f>
        <v>3.2174999999999998</v>
      </c>
      <c r="AG56" s="145">
        <f>'Master FO'!BV56</f>
        <v>-8.5726935635619022</v>
      </c>
      <c r="AH56" s="145">
        <f>'Master FO'!BZ56</f>
        <v>-18.68478046859618</v>
      </c>
      <c r="AI56" s="137">
        <f>Cash!B56</f>
        <v>459.35</v>
      </c>
      <c r="AJ56" s="137">
        <f>'All Data FO'!B56</f>
        <v>459.75</v>
      </c>
      <c r="AK56" s="137">
        <f>'All Data FO'!W56</f>
        <v>474.8</v>
      </c>
      <c r="AL56" s="137">
        <f>'All Data FO'!AB56</f>
        <v>455.85</v>
      </c>
      <c r="AN56" s="137">
        <f t="shared" si="0"/>
        <v>0.39999999999997726</v>
      </c>
      <c r="AO56" s="137">
        <f>('All Data FO'!W56+'All Data FO'!AB56+'All Data FO'!B56)/3</f>
        <v>463.4666666666667</v>
      </c>
      <c r="AQ56" s="137" t="str">
        <f>IF('All Data FO'!BM56&gt;MAX('All Data FO'!BN56:'All Data FO'!BQ56),"Yes","")</f>
        <v/>
      </c>
      <c r="AR56" s="137" t="str">
        <f>IF('All Data FO'!AG56&gt;MAX('All Data FO'!AH56:'All Data FO'!AK56),"Yes","")</f>
        <v/>
      </c>
      <c r="AT56" s="137" t="str">
        <f>IF('All Data FO'!BM56&gt;(AVERAGE('All Data FO'!BN56:'All Data FO'!BQ56)*2),"Yes","")</f>
        <v/>
      </c>
      <c r="AU56" s="137" t="str">
        <f>IF('All Data FO'!AG56&gt;(AVERAGE('All Data FO'!AH56:'All Data FO'!AK56)*2),"Yes","")</f>
        <v/>
      </c>
      <c r="AW56" s="137" t="str">
        <f>IF('All Data FO'!B56&gt;MAX('All Data FO'!C56:'All Data FO'!F56),"Yes","")</f>
        <v/>
      </c>
      <c r="AX56" s="137" t="str">
        <f>IF('All Data FO'!B56&lt;MIN('All Data FO'!C56:'All Data FO'!F56),"Yes","")</f>
        <v>Yes</v>
      </c>
      <c r="AZ56" s="144" t="str">
        <f>IF('All Data FO'!B56&gt;MAX('All Data FO'!X56:'All Data FO'!AA56),"Yes","")</f>
        <v/>
      </c>
      <c r="BA56" s="144" t="str">
        <f>IF('All Data FO'!B56&lt;MIN('All Data FO'!AC56:'All Data FO'!AF56),"Yes","")</f>
        <v/>
      </c>
      <c r="BB56" s="137" t="str">
        <f>IF(AND(Cash!C56&gt;Cash!AA56,Cash!B56&lt;(Cash!AA56+Cash!C56)/2,Cash!Z56&gt;Cash!C56,Cash!B56&gt;Cash!AA56),"Dark Cloud",IF(AND(Cash!C56&lt;Cash!AA56,Cash!B56&gt;(Cash!AA56+Cash!C56)/2,Cash!Z56&lt;Cash!C56,Cash!B56&lt;Cash!AA56),"Bullish Piercing",IF(AND(Cash!C56&lt;Cash!AA56,Cash!Z56&lt;Cash!C56,Cash!B56&gt;Cash!AA56),"Bullish Engulfing",IF(AND(Cash!C56&gt;Cash!AA56,Cash!Z56&gt;Cash!C56,Cash!B56&lt;Cash!AA56),"Bearish Engulfing",IF(AND(Cash!C56&gt;Cash!AA56,Cash!B56&lt;Cash!Z56,Cash!AG56&lt;Cash!C56,Cash!AN56&gt;Cash!AA56),"Bearish Harami",IF(AND(Cash!C56&lt;Cash!AA56,Cash!B56&gt;Cash!Z56,Cash!AG56&lt;Cash!AA56,Cash!AN56&gt;Cash!C56),"Bullish Harami"," "))))))</f>
        <v xml:space="preserve"> </v>
      </c>
      <c r="BC56" s="137" t="str">
        <f>IF(AND(Cash!D56&lt;Cash!AB56,Cash!AO56&lt;Cash!AP56,Cash!AO56&lt;Cash!AN56,Cash!B56&gt;Cash!AH56,Cash!B56&gt;Cash!AI56),"Bullish Reversal",IF(AND(Cash!D56&gt;Cash!AB56,Cash!AH56&gt;Cash!AI56,Cash!AH56&gt;Cash!AG56,Cash!B56&lt;Cash!AO56,Cash!CA56&lt;Cash!AP56),"Bearish Reversal"," "))</f>
        <v xml:space="preserve"> </v>
      </c>
      <c r="BE56" s="144" t="str">
        <f>IF(AND(Cash!D56&gt;Cash!X56,Cash!AC56&gt;Cash!T56,Cash!S56&gt;Cash!W56,Cash!AB56&gt;Cash!C56),"Bearish Squeeze"," ")</f>
        <v xml:space="preserve"> </v>
      </c>
      <c r="BF56" s="144" t="str">
        <f>IF(AND(Cash!T56&gt;Cash!X56,Cash!AC56&gt;Cash!D56,Cash!C56&gt;Cash!W56,Cash!AB56&gt;Cash!S56),"Bullish Squeeze"," ")</f>
        <v xml:space="preserve"> </v>
      </c>
      <c r="BG56" s="137" t="str">
        <f>IF(AND(Cash!AI56&lt;Cash!AH56,Cash!AP56&gt;Cash!AO56,Cash!AG56&lt;Cash!AH56,Cash!AN56&gt;Cash!AO56),"IN OUT IN"," ")</f>
        <v xml:space="preserve"> </v>
      </c>
      <c r="BH56" s="137" t="str">
        <f>IF(AND(Cash!AG56&lt;Cash!AH56,Cash!AN56&gt;Cash!AO56),"Inside Bar"," ")</f>
        <v xml:space="preserve"> </v>
      </c>
      <c r="BI56" s="137" t="str">
        <f>IF(AND(Cash!AI56&gt;Cash!AH56,Cash!AP56&lt;Cash!AO56,Cash!AH56&gt;Cash!AG56,Cash!AO56&lt;Cash!AN56),"Double INSIDE Bar"," ")</f>
        <v xml:space="preserve"> </v>
      </c>
      <c r="BK56" s="137" t="str">
        <f>IF(AND(CA!AM56&lt;MIN(CA!AN56:AP56),(Cash!AG56&lt;Cash!AH56),(Cash!AN56&gt;Cash!AO56)),"NR4"," ")</f>
        <v xml:space="preserve"> </v>
      </c>
      <c r="BL56" s="144" t="str">
        <f>IF(AND(CA!AM56&lt;MIN(CA!AN56:AS56),(Cash!AG56&lt;Cash!AH56),(Cash!AN56&gt;Cash!AO56)),"NR7"," ")</f>
        <v xml:space="preserve"> </v>
      </c>
      <c r="BM56" s="137">
        <f>Cash!AG56</f>
        <v>474.45</v>
      </c>
      <c r="BN56" s="137">
        <f>Cash!AN56</f>
        <v>455.5</v>
      </c>
      <c r="BP56" s="137">
        <f>MAX(Cash!AG56:AJ56)</f>
        <v>495</v>
      </c>
      <c r="BQ56" s="137">
        <f>MIN(Cash!AN56:AQ56)</f>
        <v>447.05</v>
      </c>
      <c r="BS56" s="144">
        <f>MAX(Cash!AG56:AM56)</f>
        <v>510</v>
      </c>
      <c r="BT56" s="144">
        <f>MIN(Cash!AN56:AT56)</f>
        <v>447.05</v>
      </c>
      <c r="BV56" s="137">
        <f>Cash!AN56-2*(Cash!AG56-'Final Master FO'!BY56)</f>
        <v>432.80000000000018</v>
      </c>
      <c r="BW56" s="137">
        <f>BY56-(Cash!AG56-Cash!AN56)</f>
        <v>444.15000000000009</v>
      </c>
      <c r="BX56" s="137">
        <f>(2*BY56)-Cash!AG56</f>
        <v>451.75000000000017</v>
      </c>
      <c r="BY56" s="137">
        <f>(Cash!AG56+Cash!AN56+Cash!B56)/3</f>
        <v>463.10000000000008</v>
      </c>
      <c r="BZ56" s="137">
        <f>(2*BY56)-Cash!AN56</f>
        <v>470.70000000000016</v>
      </c>
      <c r="CA56" s="137">
        <f>BY56+(Cash!AG56-Cash!AN56)</f>
        <v>482.05000000000007</v>
      </c>
      <c r="CB56" s="137">
        <f>Cash!AG56+2*('Final Master FO'!BY56-Cash!AN56)</f>
        <v>489.65000000000015</v>
      </c>
      <c r="CD56" s="137">
        <f>CG56-(1*(Cash!AG56-Cash!AN56))</f>
        <v>444.15000000000009</v>
      </c>
      <c r="CE56" s="137">
        <f>CG56-(0.618*(Cash!AG56-Cash!AN56))</f>
        <v>451.38890000000009</v>
      </c>
      <c r="CF56" s="137">
        <f>CG56-(0.382*(Cash!AG56-Cash!AN56))</f>
        <v>455.86110000000008</v>
      </c>
      <c r="CG56" s="137">
        <f>(Cash!AG56+Cash!AN56+Cash!B56)/3</f>
        <v>463.10000000000008</v>
      </c>
      <c r="CH56" s="137">
        <f>CG56+(0.382*(Cash!AG56-Cash!AN56))</f>
        <v>470.33890000000008</v>
      </c>
      <c r="CI56" s="137">
        <f>CG56+(0.618*(Cash!AG56-Cash!AN56))</f>
        <v>474.81110000000007</v>
      </c>
      <c r="CJ56" s="137">
        <f>CG56+(1*(Cash!AG56-Cash!AN56))</f>
        <v>482.05000000000007</v>
      </c>
      <c r="CL56" s="137" t="str">
        <f t="shared" si="1"/>
        <v xml:space="preserve">HAVELLS   </v>
      </c>
      <c r="CM56" s="137">
        <f>'All Data FO'!B56</f>
        <v>459.75</v>
      </c>
      <c r="CN56" s="139">
        <f>'All Data FO'!K56</f>
        <v>-1.2458382558264443</v>
      </c>
      <c r="CO56" s="139">
        <f>'Master FO'!U56</f>
        <v>-2.3583360628889616</v>
      </c>
      <c r="CP56" s="137">
        <f>'Master FO'!M56</f>
        <v>-144000</v>
      </c>
      <c r="CR56" s="137" t="str">
        <f>IF(AND('All Data FO'!AG56&gt;'All Data FO'!AH56,'All Data FO'!B56&gt;'All Data FO'!C56),"LONG BUILDUP",IF(AND('All Data FO'!AG56&gt;'All Data FO'!AH56,'All Data FO'!B56&lt;'All Data FO'!C56),"SHORT BUILDUP",IF(AND('All Data FO'!AG56&lt;'All Data FO'!AH56,'All Data FO'!B56&gt;'All Data FO'!C56),"SHORT COVERING",IF(AND('All Data FO'!AG56&lt;'All Data FO'!AH56,'All Data FO'!B56&lt;'All Data FO'!C56),"LONG UNWINDING"," "))))</f>
        <v>LONG UNWINDING</v>
      </c>
      <c r="CW56" s="137" t="str">
        <f>'FOD (ALL)'!M56</f>
        <v>GRASIM</v>
      </c>
      <c r="CX56" s="137">
        <f>'All Data FO'!B55</f>
        <v>530.29999999999995</v>
      </c>
      <c r="CY56" s="139">
        <f>'All Data FO'!K55</f>
        <v>1.0383919215013682</v>
      </c>
      <c r="CZ56" s="139">
        <f>'All Data FO'!EJ56</f>
        <v>3.6418733194277269</v>
      </c>
      <c r="DA56" s="137">
        <f>'All Data FO'!EQ56</f>
        <v>730700</v>
      </c>
      <c r="DC56" s="137" t="str">
        <f t="shared" si="2"/>
        <v>LONG BUILDUP</v>
      </c>
    </row>
    <row r="57" spans="1:107" x14ac:dyDescent="0.3">
      <c r="A57" s="137" t="str">
        <f>FOD!B57</f>
        <v xml:space="preserve">HCLTECH   </v>
      </c>
      <c r="B57" s="137" t="str">
        <f>'All Data FO'!G57</f>
        <v>N</v>
      </c>
      <c r="C57" s="137" t="str">
        <f>'All Data FO'!H57</f>
        <v>Y</v>
      </c>
      <c r="D57" s="137" t="str">
        <f>'All Data FO'!I57</f>
        <v>Y</v>
      </c>
      <c r="E57" s="137" t="str">
        <f>'All Data FO'!J57</f>
        <v>Y</v>
      </c>
      <c r="G57" s="137" t="str">
        <f>'All Data FO'!AL57</f>
        <v>N</v>
      </c>
      <c r="H57" s="137" t="str">
        <f>'All Data FO'!AM57</f>
        <v>Y</v>
      </c>
      <c r="I57" s="137" t="str">
        <f>'All Data FO'!AN57</f>
        <v>N</v>
      </c>
      <c r="J57" s="137" t="str">
        <f>'All Data FO'!AO57</f>
        <v>Y</v>
      </c>
      <c r="L57" s="137" t="str">
        <f>'All Data FO'!BR57</f>
        <v>Y</v>
      </c>
      <c r="M57" s="137" t="str">
        <f>'All Data FO'!BS57</f>
        <v>N</v>
      </c>
      <c r="N57" s="137" t="str">
        <f>'All Data FO'!BT57</f>
        <v>Y</v>
      </c>
      <c r="O57" s="137" t="str">
        <f>'All Data FO'!BU57</f>
        <v>N</v>
      </c>
      <c r="Q57" s="137" t="str">
        <f>'All Data FO'!BB57</f>
        <v>Y</v>
      </c>
      <c r="R57" s="137" t="str">
        <f>'All Data FO'!BC57</f>
        <v>N</v>
      </c>
      <c r="S57" s="137" t="str">
        <f>'All Data FO'!BD57</f>
        <v>Y</v>
      </c>
      <c r="T57" s="137" t="str">
        <f>'All Data FO'!BE57</f>
        <v>N</v>
      </c>
      <c r="V57" s="137" t="str">
        <f>'All Data FO'!CH57</f>
        <v>Y</v>
      </c>
      <c r="W57" s="137" t="str">
        <f>'All Data FO'!CI57</f>
        <v>N</v>
      </c>
      <c r="X57" s="137" t="str">
        <f>'All Data FO'!CJ57</f>
        <v>Y</v>
      </c>
      <c r="Y57" s="137" t="str">
        <f>'All Data FO'!CK57</f>
        <v>N</v>
      </c>
      <c r="AA57" s="137" t="str">
        <f>'D Master'!AM57</f>
        <v>Y</v>
      </c>
      <c r="AB57" s="137" t="str">
        <f>'D Master'!AN57</f>
        <v>Y</v>
      </c>
      <c r="AC57" s="137" t="str">
        <f>'D Master'!AO57</f>
        <v>Y</v>
      </c>
      <c r="AD57" s="137" t="str">
        <f>'D Master'!AP57</f>
        <v>N</v>
      </c>
      <c r="AF57" s="138">
        <f>CA!AK57</f>
        <v>3.2699999999999978</v>
      </c>
      <c r="AG57" s="145">
        <f>'Master FO'!BV57</f>
        <v>12.725560960301271</v>
      </c>
      <c r="AH57" s="145">
        <f>'Master FO'!BZ57</f>
        <v>15.042169317817864</v>
      </c>
      <c r="AI57" s="137">
        <f>Cash!B57</f>
        <v>530.4</v>
      </c>
      <c r="AJ57" s="137">
        <f>'All Data FO'!B57</f>
        <v>530.5</v>
      </c>
      <c r="AK57" s="137">
        <f>'All Data FO'!W57</f>
        <v>534.65</v>
      </c>
      <c r="AL57" s="137">
        <f>'All Data FO'!AB57</f>
        <v>522.54999999999995</v>
      </c>
      <c r="AN57" s="137">
        <f t="shared" si="0"/>
        <v>0.10000000000002274</v>
      </c>
      <c r="AO57" s="137">
        <f>('All Data FO'!W57+'All Data FO'!AB57+'All Data FO'!B57)/3</f>
        <v>529.23333333333323</v>
      </c>
      <c r="AQ57" s="137" t="str">
        <f>IF('All Data FO'!BM57&gt;MAX('All Data FO'!BN57:'All Data FO'!BQ57),"Yes","")</f>
        <v/>
      </c>
      <c r="AR57" s="137" t="str">
        <f>IF('All Data FO'!AG57&gt;MAX('All Data FO'!AH57:'All Data FO'!AK57),"Yes","")</f>
        <v/>
      </c>
      <c r="AT57" s="137" t="str">
        <f>IF('All Data FO'!BM57&gt;(AVERAGE('All Data FO'!BN57:'All Data FO'!BQ57)*2),"Yes","")</f>
        <v/>
      </c>
      <c r="AU57" s="137" t="str">
        <f>IF('All Data FO'!AG57&gt;(AVERAGE('All Data FO'!AH57:'All Data FO'!AK57)*2),"Yes","")</f>
        <v/>
      </c>
      <c r="AW57" s="137" t="str">
        <f>IF('All Data FO'!B57&gt;MAX('All Data FO'!C57:'All Data FO'!F57),"Yes","")</f>
        <v/>
      </c>
      <c r="AX57" s="137" t="str">
        <f>IF('All Data FO'!B57&lt;MIN('All Data FO'!C57:'All Data FO'!F57),"Yes","")</f>
        <v/>
      </c>
      <c r="AZ57" s="144" t="str">
        <f>IF('All Data FO'!B57&gt;MAX('All Data FO'!X57:'All Data FO'!AA57),"Yes","")</f>
        <v/>
      </c>
      <c r="BA57" s="144" t="str">
        <f>IF('All Data FO'!B57&lt;MIN('All Data FO'!AC57:'All Data FO'!AF57),"Yes","")</f>
        <v/>
      </c>
      <c r="BB57" s="137" t="str">
        <f>IF(AND(Cash!C57&gt;Cash!AA57,Cash!B57&lt;(Cash!AA57+Cash!C57)/2,Cash!Z57&gt;Cash!C57,Cash!B57&gt;Cash!AA57),"Dark Cloud",IF(AND(Cash!C57&lt;Cash!AA57,Cash!B57&gt;(Cash!AA57+Cash!C57)/2,Cash!Z57&lt;Cash!C57,Cash!B57&lt;Cash!AA57),"Bullish Piercing",IF(AND(Cash!C57&lt;Cash!AA57,Cash!Z57&lt;Cash!C57,Cash!B57&gt;Cash!AA57),"Bullish Engulfing",IF(AND(Cash!C57&gt;Cash!AA57,Cash!Z57&gt;Cash!C57,Cash!B57&lt;Cash!AA57),"Bearish Engulfing",IF(AND(Cash!C57&gt;Cash!AA57,Cash!B57&lt;Cash!Z57,Cash!AG57&lt;Cash!C57,Cash!AN57&gt;Cash!AA57),"Bearish Harami",IF(AND(Cash!C57&lt;Cash!AA57,Cash!B57&gt;Cash!Z57,Cash!AG57&lt;Cash!AA57,Cash!AN57&gt;Cash!C57),"Bullish Harami"," "))))))</f>
        <v xml:space="preserve"> </v>
      </c>
      <c r="BC57" s="137" t="str">
        <f>IF(AND(Cash!D57&lt;Cash!AB57,Cash!AO57&lt;Cash!AP57,Cash!AO57&lt;Cash!AN57,Cash!B57&gt;Cash!AH57,Cash!B57&gt;Cash!AI57),"Bullish Reversal",IF(AND(Cash!D57&gt;Cash!AB57,Cash!AH57&gt;Cash!AI57,Cash!AH57&gt;Cash!AG57,Cash!B57&lt;Cash!AO57,Cash!CA57&lt;Cash!AP57),"Bearish Reversal"," "))</f>
        <v xml:space="preserve"> </v>
      </c>
      <c r="BE57" s="144" t="str">
        <f>IF(AND(Cash!D57&gt;Cash!X57,Cash!AC57&gt;Cash!T57,Cash!S57&gt;Cash!W57,Cash!AB57&gt;Cash!C57),"Bearish Squeeze"," ")</f>
        <v xml:space="preserve"> </v>
      </c>
      <c r="BF57" s="144" t="str">
        <f>IF(AND(Cash!T57&gt;Cash!X57,Cash!AC57&gt;Cash!D57,Cash!C57&gt;Cash!W57,Cash!AB57&gt;Cash!S57),"Bullish Squeeze"," ")</f>
        <v xml:space="preserve"> </v>
      </c>
      <c r="BG57" s="137" t="str">
        <f>IF(AND(Cash!AI57&lt;Cash!AH57,Cash!AP57&gt;Cash!AO57,Cash!AG57&lt;Cash!AH57,Cash!AN57&gt;Cash!AO57),"IN OUT IN"," ")</f>
        <v xml:space="preserve"> </v>
      </c>
      <c r="BH57" s="137" t="str">
        <f>IF(AND(Cash!AG57&lt;Cash!AH57,Cash!AN57&gt;Cash!AO57),"Inside Bar"," ")</f>
        <v xml:space="preserve"> </v>
      </c>
      <c r="BI57" s="137" t="str">
        <f>IF(AND(Cash!AI57&gt;Cash!AH57,Cash!AP57&lt;Cash!AO57,Cash!AH57&gt;Cash!AG57,Cash!AO57&lt;Cash!AN57),"Double INSIDE Bar"," ")</f>
        <v xml:space="preserve"> </v>
      </c>
      <c r="BK57" s="137" t="str">
        <f>IF(AND(CA!AM57&lt;MIN(CA!AN57:AP57),(Cash!AG57&lt;Cash!AH57),(Cash!AN57&gt;Cash!AO57)),"NR4"," ")</f>
        <v xml:space="preserve"> </v>
      </c>
      <c r="BL57" s="144" t="str">
        <f>IF(AND(CA!AM57&lt;MIN(CA!AN57:AS57),(Cash!AG57&lt;Cash!AH57),(Cash!AN57&gt;Cash!AO57)),"NR7"," ")</f>
        <v xml:space="preserve"> </v>
      </c>
      <c r="BM57" s="137">
        <f>Cash!AG57</f>
        <v>535</v>
      </c>
      <c r="BN57" s="137">
        <f>Cash!AN57</f>
        <v>523</v>
      </c>
      <c r="BP57" s="137">
        <f>MAX(Cash!AG57:AJ57)</f>
        <v>537.5</v>
      </c>
      <c r="BQ57" s="137">
        <f>MIN(Cash!AN57:AQ57)</f>
        <v>506.2</v>
      </c>
      <c r="BS57" s="144">
        <f>MAX(Cash!AG57:AM57)</f>
        <v>537.5</v>
      </c>
      <c r="BT57" s="144">
        <f>MIN(Cash!AN57:AT57)</f>
        <v>505.25</v>
      </c>
      <c r="BV57" s="137">
        <f>Cash!AN57-2*(Cash!AG57-'Final Master FO'!BY57)</f>
        <v>511.93333333333339</v>
      </c>
      <c r="BW57" s="137">
        <f>BY57-(Cash!AG57-Cash!AN57)</f>
        <v>517.4666666666667</v>
      </c>
      <c r="BX57" s="137">
        <f>(2*BY57)-Cash!AG57</f>
        <v>523.93333333333339</v>
      </c>
      <c r="BY57" s="137">
        <f>(Cash!AG57+Cash!AN57+Cash!B57)/3</f>
        <v>529.4666666666667</v>
      </c>
      <c r="BZ57" s="137">
        <f>(2*BY57)-Cash!AN57</f>
        <v>535.93333333333339</v>
      </c>
      <c r="CA57" s="137">
        <f>BY57+(Cash!AG57-Cash!AN57)</f>
        <v>541.4666666666667</v>
      </c>
      <c r="CB57" s="137">
        <f>Cash!AG57+2*('Final Master FO'!BY57-Cash!AN57)</f>
        <v>547.93333333333339</v>
      </c>
      <c r="CD57" s="137">
        <f>CG57-(1*(Cash!AG57-Cash!AN57))</f>
        <v>517.4666666666667</v>
      </c>
      <c r="CE57" s="137">
        <f>CG57-(0.618*(Cash!AG57-Cash!AN57))</f>
        <v>522.05066666666664</v>
      </c>
      <c r="CF57" s="137">
        <f>CG57-(0.382*(Cash!AG57-Cash!AN57))</f>
        <v>524.88266666666675</v>
      </c>
      <c r="CG57" s="137">
        <f>(Cash!AG57+Cash!AN57+Cash!B57)/3</f>
        <v>529.4666666666667</v>
      </c>
      <c r="CH57" s="137">
        <f>CG57+(0.382*(Cash!AG57-Cash!AN57))</f>
        <v>534.05066666666664</v>
      </c>
      <c r="CI57" s="137">
        <f>CG57+(0.618*(Cash!AG57-Cash!AN57))</f>
        <v>536.88266666666675</v>
      </c>
      <c r="CJ57" s="137">
        <f>CG57+(1*(Cash!AG57-Cash!AN57))</f>
        <v>541.4666666666667</v>
      </c>
      <c r="CL57" s="137" t="str">
        <f t="shared" si="1"/>
        <v xml:space="preserve">HCLTECH   </v>
      </c>
      <c r="CM57" s="137">
        <f>'All Data FO'!B57</f>
        <v>530.5</v>
      </c>
      <c r="CN57" s="139">
        <f>'All Data FO'!K57</f>
        <v>-0.45036592231187417</v>
      </c>
      <c r="CO57" s="139">
        <f>'Master FO'!U57</f>
        <v>-2.3441468901952245</v>
      </c>
      <c r="CP57" s="137">
        <f>'Master FO'!M57</f>
        <v>-452200</v>
      </c>
      <c r="CR57" s="137" t="str">
        <f>IF(AND('All Data FO'!AG57&gt;'All Data FO'!AH57,'All Data FO'!B57&gt;'All Data FO'!C57),"LONG BUILDUP",IF(AND('All Data FO'!AG57&gt;'All Data FO'!AH57,'All Data FO'!B57&lt;'All Data FO'!C57),"SHORT BUILDUP",IF(AND('All Data FO'!AG57&lt;'All Data FO'!AH57,'All Data FO'!B57&gt;'All Data FO'!C57),"SHORT COVERING",IF(AND('All Data FO'!AG57&lt;'All Data FO'!AH57,'All Data FO'!B57&lt;'All Data FO'!C57),"LONG UNWINDING"," "))))</f>
        <v>LONG UNWINDING</v>
      </c>
      <c r="CW57" s="137" t="str">
        <f>'FOD (ALL)'!M57</f>
        <v>HAVELLS</v>
      </c>
      <c r="CX57" s="137">
        <f>'All Data FO'!B56</f>
        <v>459.75</v>
      </c>
      <c r="CY57" s="139">
        <f>'All Data FO'!K56</f>
        <v>-1.2458382558264443</v>
      </c>
      <c r="CZ57" s="139">
        <f>'All Data FO'!EJ57</f>
        <v>2.8588994774054721</v>
      </c>
      <c r="DA57" s="137">
        <f>'All Data FO'!EQ57</f>
        <v>186000</v>
      </c>
      <c r="DC57" s="137" t="str">
        <f t="shared" si="2"/>
        <v>SHORT BUILDUP</v>
      </c>
    </row>
    <row r="58" spans="1:107" x14ac:dyDescent="0.3">
      <c r="A58" s="137" t="str">
        <f>FOD!B58</f>
        <v xml:space="preserve">HDFC      </v>
      </c>
      <c r="B58" s="137" t="str">
        <f>'All Data FO'!G58</f>
        <v>N</v>
      </c>
      <c r="C58" s="137" t="str">
        <f>'All Data FO'!H58</f>
        <v>N</v>
      </c>
      <c r="D58" s="137" t="str">
        <f>'All Data FO'!I58</f>
        <v>Y</v>
      </c>
      <c r="E58" s="137" t="str">
        <f>'All Data FO'!J58</f>
        <v>Y</v>
      </c>
      <c r="G58" s="137" t="str">
        <f>'All Data FO'!AL58</f>
        <v>N</v>
      </c>
      <c r="H58" s="137" t="str">
        <f>'All Data FO'!AM58</f>
        <v>N</v>
      </c>
      <c r="I58" s="137" t="str">
        <f>'All Data FO'!AN58</f>
        <v>N</v>
      </c>
      <c r="J58" s="137" t="str">
        <f>'All Data FO'!AO58</f>
        <v>N</v>
      </c>
      <c r="L58" s="137" t="str">
        <f>'All Data FO'!BR58</f>
        <v>Y</v>
      </c>
      <c r="M58" s="137" t="str">
        <f>'All Data FO'!BS58</f>
        <v>Y</v>
      </c>
      <c r="N58" s="137" t="str">
        <f>'All Data FO'!BT58</f>
        <v>Y</v>
      </c>
      <c r="O58" s="137" t="str">
        <f>'All Data FO'!BU58</f>
        <v>Y</v>
      </c>
      <c r="Q58" s="137" t="str">
        <f>'All Data FO'!BB58</f>
        <v>N</v>
      </c>
      <c r="R58" s="137" t="str">
        <f>'All Data FO'!BC58</f>
        <v>Y</v>
      </c>
      <c r="S58" s="137" t="str">
        <f>'All Data FO'!BD58</f>
        <v>Y</v>
      </c>
      <c r="T58" s="137" t="str">
        <f>'All Data FO'!BE58</f>
        <v>Y</v>
      </c>
      <c r="V58" s="137" t="str">
        <f>'All Data FO'!CH58</f>
        <v>Y</v>
      </c>
      <c r="W58" s="137" t="str">
        <f>'All Data FO'!CI58</f>
        <v>Y</v>
      </c>
      <c r="X58" s="137" t="str">
        <f>'All Data FO'!CJ58</f>
        <v>N</v>
      </c>
      <c r="Y58" s="137" t="str">
        <f>'All Data FO'!CK58</f>
        <v>Y</v>
      </c>
      <c r="AA58" s="137" t="str">
        <f>'D Master'!AM58</f>
        <v>N</v>
      </c>
      <c r="AB58" s="137" t="str">
        <f>'D Master'!AN58</f>
        <v>Y</v>
      </c>
      <c r="AC58" s="137" t="str">
        <f>'D Master'!AO58</f>
        <v>N</v>
      </c>
      <c r="AD58" s="137" t="str">
        <f>'D Master'!AP58</f>
        <v>N</v>
      </c>
      <c r="AF58" s="138">
        <f>CA!AK58</f>
        <v>4.6399999999999997</v>
      </c>
      <c r="AG58" s="145">
        <f>'Master FO'!BV58</f>
        <v>23.443141634096406</v>
      </c>
      <c r="AH58" s="145">
        <f>'Master FO'!BZ58</f>
        <v>13.548585907005409</v>
      </c>
      <c r="AI58" s="137">
        <f>Cash!B58</f>
        <v>1516.15</v>
      </c>
      <c r="AJ58" s="137">
        <f>'All Data FO'!B58</f>
        <v>1515.75</v>
      </c>
      <c r="AK58" s="137">
        <f>'All Data FO'!W58</f>
        <v>1594.55</v>
      </c>
      <c r="AL58" s="137">
        <f>'All Data FO'!AB58</f>
        <v>1501.95</v>
      </c>
      <c r="AN58" s="137">
        <f t="shared" si="0"/>
        <v>-0.40000000000009095</v>
      </c>
      <c r="AO58" s="137">
        <f>('All Data FO'!W58+'All Data FO'!AB58+'All Data FO'!B58)/3</f>
        <v>1537.4166666666667</v>
      </c>
      <c r="AQ58" s="137" t="str">
        <f>IF('All Data FO'!BM58&gt;MAX('All Data FO'!BN58:'All Data FO'!BQ58),"Yes","")</f>
        <v>Yes</v>
      </c>
      <c r="AR58" s="137" t="str">
        <f>IF('All Data FO'!AG58&gt;MAX('All Data FO'!AH58:'All Data FO'!AK58),"Yes","")</f>
        <v/>
      </c>
      <c r="AT58" s="137" t="str">
        <f>IF('All Data FO'!BM58&gt;(AVERAGE('All Data FO'!BN58:'All Data FO'!BQ58)*2),"Yes","")</f>
        <v/>
      </c>
      <c r="AU58" s="137" t="str">
        <f>IF('All Data FO'!AG58&gt;(AVERAGE('All Data FO'!AH58:'All Data FO'!AK58)*2),"Yes","")</f>
        <v/>
      </c>
      <c r="AW58" s="137" t="str">
        <f>IF('All Data FO'!B58&gt;MAX('All Data FO'!C58:'All Data FO'!F58),"Yes","")</f>
        <v/>
      </c>
      <c r="AX58" s="137" t="str">
        <f>IF('All Data FO'!B58&lt;MIN('All Data FO'!C58:'All Data FO'!F58),"Yes","")</f>
        <v/>
      </c>
      <c r="AZ58" s="144" t="str">
        <f>IF('All Data FO'!B58&gt;MAX('All Data FO'!X58:'All Data FO'!AA58),"Yes","")</f>
        <v/>
      </c>
      <c r="BA58" s="144" t="str">
        <f>IF('All Data FO'!B58&lt;MIN('All Data FO'!AC58:'All Data FO'!AF58),"Yes","")</f>
        <v/>
      </c>
      <c r="BB58" s="137" t="str">
        <f>IF(AND(Cash!C58&gt;Cash!AA58,Cash!B58&lt;(Cash!AA58+Cash!C58)/2,Cash!Z58&gt;Cash!C58,Cash!B58&gt;Cash!AA58),"Dark Cloud",IF(AND(Cash!C58&lt;Cash!AA58,Cash!B58&gt;(Cash!AA58+Cash!C58)/2,Cash!Z58&lt;Cash!C58,Cash!B58&lt;Cash!AA58),"Bullish Piercing",IF(AND(Cash!C58&lt;Cash!AA58,Cash!Z58&lt;Cash!C58,Cash!B58&gt;Cash!AA58),"Bullish Engulfing",IF(AND(Cash!C58&gt;Cash!AA58,Cash!Z58&gt;Cash!C58,Cash!B58&lt;Cash!AA58),"Bearish Engulfing",IF(AND(Cash!C58&gt;Cash!AA58,Cash!B58&lt;Cash!Z58,Cash!AG58&lt;Cash!C58,Cash!AN58&gt;Cash!AA58),"Bearish Harami",IF(AND(Cash!C58&lt;Cash!AA58,Cash!B58&gt;Cash!Z58,Cash!AG58&lt;Cash!AA58,Cash!AN58&gt;Cash!C58),"Bullish Harami"," "))))))</f>
        <v xml:space="preserve"> </v>
      </c>
      <c r="BC58" s="137" t="str">
        <f>IF(AND(Cash!D58&lt;Cash!AB58,Cash!AO58&lt;Cash!AP58,Cash!AO58&lt;Cash!AN58,Cash!B58&gt;Cash!AH58,Cash!B58&gt;Cash!AI58),"Bullish Reversal",IF(AND(Cash!D58&gt;Cash!AB58,Cash!AH58&gt;Cash!AI58,Cash!AH58&gt;Cash!AG58,Cash!B58&lt;Cash!AO58,Cash!CA58&lt;Cash!AP58),"Bearish Reversal"," "))</f>
        <v xml:space="preserve"> </v>
      </c>
      <c r="BE58" s="144" t="str">
        <f>IF(AND(Cash!D58&gt;Cash!X58,Cash!AC58&gt;Cash!T58,Cash!S58&gt;Cash!W58,Cash!AB58&gt;Cash!C58),"Bearish Squeeze"," ")</f>
        <v xml:space="preserve"> </v>
      </c>
      <c r="BF58" s="144" t="str">
        <f>IF(AND(Cash!T58&gt;Cash!X58,Cash!AC58&gt;Cash!D58,Cash!C58&gt;Cash!W58,Cash!AB58&gt;Cash!S58),"Bullish Squeeze"," ")</f>
        <v xml:space="preserve"> </v>
      </c>
      <c r="BG58" s="137" t="str">
        <f>IF(AND(Cash!AI58&lt;Cash!AH58,Cash!AP58&gt;Cash!AO58,Cash!AG58&lt;Cash!AH58,Cash!AN58&gt;Cash!AO58),"IN OUT IN"," ")</f>
        <v xml:space="preserve"> </v>
      </c>
      <c r="BH58" s="137" t="str">
        <f>IF(AND(Cash!AG58&lt;Cash!AH58,Cash!AN58&gt;Cash!AO58),"Inside Bar"," ")</f>
        <v xml:space="preserve"> </v>
      </c>
      <c r="BI58" s="137" t="str">
        <f>IF(AND(Cash!AI58&gt;Cash!AH58,Cash!AP58&lt;Cash!AO58,Cash!AH58&gt;Cash!AG58,Cash!AO58&lt;Cash!AN58),"Double INSIDE Bar"," ")</f>
        <v xml:space="preserve"> </v>
      </c>
      <c r="BK58" s="137" t="str">
        <f>IF(AND(CA!AM58&lt;MIN(CA!AN58:AP58),(Cash!AG58&lt;Cash!AH58),(Cash!AN58&gt;Cash!AO58)),"NR4"," ")</f>
        <v xml:space="preserve"> </v>
      </c>
      <c r="BL58" s="144" t="str">
        <f>IF(AND(CA!AM58&lt;MIN(CA!AN58:AS58),(Cash!AG58&lt;Cash!AH58),(Cash!AN58&gt;Cash!AO58)),"NR7"," ")</f>
        <v xml:space="preserve"> </v>
      </c>
      <c r="BM58" s="137">
        <f>Cash!AG58</f>
        <v>1596.7</v>
      </c>
      <c r="BN58" s="137">
        <f>Cash!AN58</f>
        <v>1501.5</v>
      </c>
      <c r="BP58" s="137">
        <f>MAX(Cash!AG58:AJ58)</f>
        <v>1651.8</v>
      </c>
      <c r="BQ58" s="137">
        <f>MIN(Cash!AN58:AQ58)</f>
        <v>1501.5</v>
      </c>
      <c r="BS58" s="144">
        <f>MAX(Cash!AG58:AM58)</f>
        <v>1693</v>
      </c>
      <c r="BT58" s="144">
        <f>MIN(Cash!AN58:AT58)</f>
        <v>1501.5</v>
      </c>
      <c r="BV58" s="137">
        <f>Cash!AN58-2*(Cash!AG58-'Final Master FO'!BY58)</f>
        <v>1384.3333333333335</v>
      </c>
      <c r="BW58" s="137">
        <f>BY58-(Cash!AG58-Cash!AN58)</f>
        <v>1442.9166666666667</v>
      </c>
      <c r="BX58" s="137">
        <f>(2*BY58)-Cash!AG58</f>
        <v>1479.5333333333335</v>
      </c>
      <c r="BY58" s="137">
        <f>(Cash!AG58+Cash!AN58+Cash!B58)/3</f>
        <v>1538.1166666666668</v>
      </c>
      <c r="BZ58" s="137">
        <f>(2*BY58)-Cash!AN58</f>
        <v>1574.7333333333336</v>
      </c>
      <c r="CA58" s="137">
        <f>BY58+(Cash!AG58-Cash!AN58)</f>
        <v>1633.3166666666668</v>
      </c>
      <c r="CB58" s="137">
        <f>Cash!AG58+2*('Final Master FO'!BY58-Cash!AN58)</f>
        <v>1669.9333333333336</v>
      </c>
      <c r="CD58" s="137">
        <f>CG58-(1*(Cash!AG58-Cash!AN58))</f>
        <v>1442.9166666666667</v>
      </c>
      <c r="CE58" s="137">
        <f>CG58-(0.618*(Cash!AG58-Cash!AN58))</f>
        <v>1479.2830666666669</v>
      </c>
      <c r="CF58" s="137">
        <f>CG58-(0.382*(Cash!AG58-Cash!AN58))</f>
        <v>1501.7502666666667</v>
      </c>
      <c r="CG58" s="137">
        <f>(Cash!AG58+Cash!AN58+Cash!B58)/3</f>
        <v>1538.1166666666668</v>
      </c>
      <c r="CH58" s="137">
        <f>CG58+(0.382*(Cash!AG58-Cash!AN58))</f>
        <v>1574.4830666666669</v>
      </c>
      <c r="CI58" s="137">
        <f>CG58+(0.618*(Cash!AG58-Cash!AN58))</f>
        <v>1596.9502666666667</v>
      </c>
      <c r="CJ58" s="137">
        <f>CG58+(1*(Cash!AG58-Cash!AN58))</f>
        <v>1633.3166666666668</v>
      </c>
      <c r="CL58" s="137" t="str">
        <f t="shared" si="1"/>
        <v xml:space="preserve">HDFC      </v>
      </c>
      <c r="CM58" s="137">
        <f>'All Data FO'!B58</f>
        <v>1515.75</v>
      </c>
      <c r="CN58" s="139">
        <f>'All Data FO'!K58</f>
        <v>-4.6548199402421764</v>
      </c>
      <c r="CO58" s="139">
        <f>'Master FO'!U58</f>
        <v>-4.4964710340580742</v>
      </c>
      <c r="CP58" s="137">
        <f>'Master FO'!M58</f>
        <v>-949250</v>
      </c>
      <c r="CR58" s="137" t="str">
        <f>IF(AND('All Data FO'!AG58&gt;'All Data FO'!AH58,'All Data FO'!B58&gt;'All Data FO'!C58),"LONG BUILDUP",IF(AND('All Data FO'!AG58&gt;'All Data FO'!AH58,'All Data FO'!B58&lt;'All Data FO'!C58),"SHORT BUILDUP",IF(AND('All Data FO'!AG58&lt;'All Data FO'!AH58,'All Data FO'!B58&gt;'All Data FO'!C58),"SHORT COVERING",IF(AND('All Data FO'!AG58&lt;'All Data FO'!AH58,'All Data FO'!B58&lt;'All Data FO'!C58),"LONG UNWINDING"," "))))</f>
        <v>LONG UNWINDING</v>
      </c>
      <c r="CW58" s="137" t="str">
        <f>'FOD (ALL)'!M58</f>
        <v>HCLTECH</v>
      </c>
      <c r="CX58" s="137">
        <f>'All Data FO'!B57</f>
        <v>530.5</v>
      </c>
      <c r="CY58" s="139">
        <f>'All Data FO'!K57</f>
        <v>-0.45036592231187417</v>
      </c>
      <c r="CZ58" s="139">
        <f>'All Data FO'!EJ58</f>
        <v>3.1325144602586596</v>
      </c>
      <c r="DA58" s="137">
        <f>'All Data FO'!EQ58</f>
        <v>674800</v>
      </c>
      <c r="DC58" s="137" t="str">
        <f t="shared" si="2"/>
        <v>SHORT BUILDUP</v>
      </c>
    </row>
    <row r="59" spans="1:107" x14ac:dyDescent="0.3">
      <c r="A59" s="137" t="str">
        <f>FOD!B59</f>
        <v xml:space="preserve">HDFCBANK  </v>
      </c>
      <c r="B59" s="137" t="str">
        <f>'All Data FO'!G59</f>
        <v>N</v>
      </c>
      <c r="C59" s="137" t="str">
        <f>'All Data FO'!H59</f>
        <v>N</v>
      </c>
      <c r="D59" s="137" t="str">
        <f>'All Data FO'!I59</f>
        <v>Y</v>
      </c>
      <c r="E59" s="137" t="str">
        <f>'All Data FO'!J59</f>
        <v>N</v>
      </c>
      <c r="G59" s="137" t="str">
        <f>'All Data FO'!AL59</f>
        <v>N</v>
      </c>
      <c r="H59" s="137" t="str">
        <f>'All Data FO'!AM59</f>
        <v>N</v>
      </c>
      <c r="I59" s="137" t="str">
        <f>'All Data FO'!AN59</f>
        <v>N</v>
      </c>
      <c r="J59" s="137" t="str">
        <f>'All Data FO'!AO59</f>
        <v>N</v>
      </c>
      <c r="L59" s="137" t="str">
        <f>'All Data FO'!BR59</f>
        <v>Y</v>
      </c>
      <c r="M59" s="137" t="str">
        <f>'All Data FO'!BS59</f>
        <v>Y</v>
      </c>
      <c r="N59" s="137" t="str">
        <f>'All Data FO'!BT59</f>
        <v>N</v>
      </c>
      <c r="O59" s="137" t="str">
        <f>'All Data FO'!BU59</f>
        <v>Y</v>
      </c>
      <c r="Q59" s="137" t="str">
        <f>'All Data FO'!BB59</f>
        <v>Y</v>
      </c>
      <c r="R59" s="137" t="str">
        <f>'All Data FO'!BC59</f>
        <v>Y</v>
      </c>
      <c r="S59" s="137" t="str">
        <f>'All Data FO'!BD59</f>
        <v>N</v>
      </c>
      <c r="T59" s="137" t="str">
        <f>'All Data FO'!BE59</f>
        <v>Y</v>
      </c>
      <c r="V59" s="137" t="str">
        <f>'All Data FO'!CH59</f>
        <v>Y</v>
      </c>
      <c r="W59" s="137" t="str">
        <f>'All Data FO'!CI59</f>
        <v>Y</v>
      </c>
      <c r="X59" s="137" t="str">
        <f>'All Data FO'!CJ59</f>
        <v>N</v>
      </c>
      <c r="Y59" s="137" t="str">
        <f>'All Data FO'!CK59</f>
        <v>N</v>
      </c>
      <c r="AA59" s="137" t="str">
        <f>'D Master'!AM59</f>
        <v>N</v>
      </c>
      <c r="AB59" s="137" t="str">
        <f>'D Master'!AN59</f>
        <v>Y</v>
      </c>
      <c r="AC59" s="137" t="str">
        <f>'D Master'!AO59</f>
        <v>Y</v>
      </c>
      <c r="AD59" s="137" t="str">
        <f>'D Master'!AP59</f>
        <v>N</v>
      </c>
      <c r="AF59" s="138">
        <f>CA!AK59</f>
        <v>3.7349999999999972</v>
      </c>
      <c r="AG59" s="145">
        <f>'Master FO'!BV59</f>
        <v>34.499167703170151</v>
      </c>
      <c r="AH59" s="145">
        <f>'Master FO'!BZ59</f>
        <v>36.364320788335583</v>
      </c>
      <c r="AI59" s="137">
        <f>Cash!B59</f>
        <v>838.85</v>
      </c>
      <c r="AJ59" s="137">
        <f>'All Data FO'!B59</f>
        <v>837.35</v>
      </c>
      <c r="AK59" s="137">
        <f>'All Data FO'!W59</f>
        <v>866.4</v>
      </c>
      <c r="AL59" s="137">
        <f>'All Data FO'!AB59</f>
        <v>829.65</v>
      </c>
      <c r="AN59" s="137">
        <f t="shared" si="0"/>
        <v>-1.5</v>
      </c>
      <c r="AO59" s="137">
        <f>('All Data FO'!W59+'All Data FO'!AB59+'All Data FO'!B59)/3</f>
        <v>844.4666666666667</v>
      </c>
      <c r="AQ59" s="137" t="str">
        <f>IF('All Data FO'!BM59&gt;MAX('All Data FO'!BN59:'All Data FO'!BQ59),"Yes","")</f>
        <v>Yes</v>
      </c>
      <c r="AR59" s="137" t="str">
        <f>IF('All Data FO'!AG59&gt;MAX('All Data FO'!AH59:'All Data FO'!AK59),"Yes","")</f>
        <v/>
      </c>
      <c r="AT59" s="137" t="str">
        <f>IF('All Data FO'!BM59&gt;(AVERAGE('All Data FO'!BN59:'All Data FO'!BQ59)*2),"Yes","")</f>
        <v/>
      </c>
      <c r="AU59" s="137" t="str">
        <f>IF('All Data FO'!AG59&gt;(AVERAGE('All Data FO'!AH59:'All Data FO'!AK59)*2),"Yes","")</f>
        <v/>
      </c>
      <c r="AW59" s="137" t="str">
        <f>IF('All Data FO'!B59&gt;MAX('All Data FO'!C59:'All Data FO'!F59),"Yes","")</f>
        <v/>
      </c>
      <c r="AX59" s="137" t="str">
        <f>IF('All Data FO'!B59&lt;MIN('All Data FO'!C59:'All Data FO'!F59),"Yes","")</f>
        <v/>
      </c>
      <c r="AZ59" s="144" t="str">
        <f>IF('All Data FO'!B59&gt;MAX('All Data FO'!X59:'All Data FO'!AA59),"Yes","")</f>
        <v/>
      </c>
      <c r="BA59" s="144" t="str">
        <f>IF('All Data FO'!B59&lt;MIN('All Data FO'!AC59:'All Data FO'!AF59),"Yes","")</f>
        <v/>
      </c>
      <c r="BB59" s="137" t="str">
        <f>IF(AND(Cash!C59&gt;Cash!AA59,Cash!B59&lt;(Cash!AA59+Cash!C59)/2,Cash!Z59&gt;Cash!C59,Cash!B59&gt;Cash!AA59),"Dark Cloud",IF(AND(Cash!C59&lt;Cash!AA59,Cash!B59&gt;(Cash!AA59+Cash!C59)/2,Cash!Z59&lt;Cash!C59,Cash!B59&lt;Cash!AA59),"Bullish Piercing",IF(AND(Cash!C59&lt;Cash!AA59,Cash!Z59&lt;Cash!C59,Cash!B59&gt;Cash!AA59),"Bullish Engulfing",IF(AND(Cash!C59&gt;Cash!AA59,Cash!Z59&gt;Cash!C59,Cash!B59&lt;Cash!AA59),"Bearish Engulfing",IF(AND(Cash!C59&gt;Cash!AA59,Cash!B59&lt;Cash!Z59,Cash!AG59&lt;Cash!C59,Cash!AN59&gt;Cash!AA59),"Bearish Harami",IF(AND(Cash!C59&lt;Cash!AA59,Cash!B59&gt;Cash!Z59,Cash!AG59&lt;Cash!AA59,Cash!AN59&gt;Cash!C59),"Bullish Harami"," "))))))</f>
        <v xml:space="preserve"> </v>
      </c>
      <c r="BC59" s="137" t="str">
        <f>IF(AND(Cash!D59&lt;Cash!AB59,Cash!AO59&lt;Cash!AP59,Cash!AO59&lt;Cash!AN59,Cash!B59&gt;Cash!AH59,Cash!B59&gt;Cash!AI59),"Bullish Reversal",IF(AND(Cash!D59&gt;Cash!AB59,Cash!AH59&gt;Cash!AI59,Cash!AH59&gt;Cash!AG59,Cash!B59&lt;Cash!AO59,Cash!CA59&lt;Cash!AP59),"Bearish Reversal"," "))</f>
        <v xml:space="preserve"> </v>
      </c>
      <c r="BE59" s="144" t="str">
        <f>IF(AND(Cash!D59&gt;Cash!X59,Cash!AC59&gt;Cash!T59,Cash!S59&gt;Cash!W59,Cash!AB59&gt;Cash!C59),"Bearish Squeeze"," ")</f>
        <v xml:space="preserve"> </v>
      </c>
      <c r="BF59" s="144" t="str">
        <f>IF(AND(Cash!T59&gt;Cash!X59,Cash!AC59&gt;Cash!D59,Cash!C59&gt;Cash!W59,Cash!AB59&gt;Cash!S59),"Bullish Squeeze"," ")</f>
        <v xml:space="preserve"> </v>
      </c>
      <c r="BG59" s="137" t="str">
        <f>IF(AND(Cash!AI59&lt;Cash!AH59,Cash!AP59&gt;Cash!AO59,Cash!AG59&lt;Cash!AH59,Cash!AN59&gt;Cash!AO59),"IN OUT IN"," ")</f>
        <v xml:space="preserve"> </v>
      </c>
      <c r="BH59" s="137" t="str">
        <f>IF(AND(Cash!AG59&lt;Cash!AH59,Cash!AN59&gt;Cash!AO59),"Inside Bar"," ")</f>
        <v xml:space="preserve"> </v>
      </c>
      <c r="BI59" s="137" t="str">
        <f>IF(AND(Cash!AI59&gt;Cash!AH59,Cash!AP59&lt;Cash!AO59,Cash!AH59&gt;Cash!AG59,Cash!AO59&lt;Cash!AN59),"Double INSIDE Bar"," ")</f>
        <v xml:space="preserve"> </v>
      </c>
      <c r="BK59" s="137" t="str">
        <f>IF(AND(CA!AM59&lt;MIN(CA!AN59:AP59),(Cash!AG59&lt;Cash!AH59),(Cash!AN59&gt;Cash!AO59)),"NR4"," ")</f>
        <v xml:space="preserve"> </v>
      </c>
      <c r="BL59" s="144" t="str">
        <f>IF(AND(CA!AM59&lt;MIN(CA!AN59:AS59),(Cash!AG59&lt;Cash!AH59),(Cash!AN59&gt;Cash!AO59)),"NR7"," ")</f>
        <v xml:space="preserve"> </v>
      </c>
      <c r="BM59" s="137">
        <f>Cash!AG59</f>
        <v>870.3</v>
      </c>
      <c r="BN59" s="137">
        <f>Cash!AN59</f>
        <v>833.05</v>
      </c>
      <c r="BP59" s="137">
        <f>MAX(Cash!AG59:AJ59)</f>
        <v>884</v>
      </c>
      <c r="BQ59" s="137">
        <f>MIN(Cash!AN59:AQ59)</f>
        <v>826.1</v>
      </c>
      <c r="BS59" s="144">
        <f>MAX(Cash!AG59:AM59)</f>
        <v>911</v>
      </c>
      <c r="BT59" s="144">
        <f>MIN(Cash!AN59:AT59)</f>
        <v>826.1</v>
      </c>
      <c r="BV59" s="137">
        <f>Cash!AN59-2*(Cash!AG59-'Final Master FO'!BY59)</f>
        <v>787.25</v>
      </c>
      <c r="BW59" s="137">
        <f>BY59-(Cash!AG59-Cash!AN59)</f>
        <v>810.15</v>
      </c>
      <c r="BX59" s="137">
        <f>(2*BY59)-Cash!AG59</f>
        <v>824.5</v>
      </c>
      <c r="BY59" s="137">
        <f>(Cash!AG59+Cash!AN59+Cash!B59)/3</f>
        <v>847.4</v>
      </c>
      <c r="BZ59" s="137">
        <f>(2*BY59)-Cash!AN59</f>
        <v>861.75</v>
      </c>
      <c r="CA59" s="137">
        <f>BY59+(Cash!AG59-Cash!AN59)</f>
        <v>884.65</v>
      </c>
      <c r="CB59" s="137">
        <f>Cash!AG59+2*('Final Master FO'!BY59-Cash!AN59)</f>
        <v>899</v>
      </c>
      <c r="CD59" s="137">
        <f>CG59-(1*(Cash!AG59-Cash!AN59))</f>
        <v>810.15</v>
      </c>
      <c r="CE59" s="137">
        <f>CG59-(0.618*(Cash!AG59-Cash!AN59))</f>
        <v>824.37950000000001</v>
      </c>
      <c r="CF59" s="137">
        <f>CG59-(0.382*(Cash!AG59-Cash!AN59))</f>
        <v>833.17049999999995</v>
      </c>
      <c r="CG59" s="137">
        <f>(Cash!AG59+Cash!AN59+Cash!B59)/3</f>
        <v>847.4</v>
      </c>
      <c r="CH59" s="137">
        <f>CG59+(0.382*(Cash!AG59-Cash!AN59))</f>
        <v>861.62950000000001</v>
      </c>
      <c r="CI59" s="137">
        <f>CG59+(0.618*(Cash!AG59-Cash!AN59))</f>
        <v>870.42049999999995</v>
      </c>
      <c r="CJ59" s="137">
        <f>CG59+(1*(Cash!AG59-Cash!AN59))</f>
        <v>884.65</v>
      </c>
      <c r="CL59" s="137" t="str">
        <f t="shared" si="1"/>
        <v xml:space="preserve">HDFCBANK  </v>
      </c>
      <c r="CM59" s="137">
        <f>'All Data FO'!B59</f>
        <v>837.35</v>
      </c>
      <c r="CN59" s="139">
        <f>'All Data FO'!K59</f>
        <v>-2.0528716808983454</v>
      </c>
      <c r="CO59" s="139">
        <f>'Master FO'!U59</f>
        <v>-12.119267561073887</v>
      </c>
      <c r="CP59" s="137">
        <f>'Master FO'!M59</f>
        <v>-4060500</v>
      </c>
      <c r="CR59" s="137" t="str">
        <f>IF(AND('All Data FO'!AG59&gt;'All Data FO'!AH59,'All Data FO'!B59&gt;'All Data FO'!C59),"LONG BUILDUP",IF(AND('All Data FO'!AG59&gt;'All Data FO'!AH59,'All Data FO'!B59&lt;'All Data FO'!C59),"SHORT BUILDUP",IF(AND('All Data FO'!AG59&lt;'All Data FO'!AH59,'All Data FO'!B59&gt;'All Data FO'!C59),"SHORT COVERING",IF(AND('All Data FO'!AG59&lt;'All Data FO'!AH59,'All Data FO'!B59&lt;'All Data FO'!C59),"LONG UNWINDING"," "))))</f>
        <v>LONG UNWINDING</v>
      </c>
      <c r="CW59" s="137" t="str">
        <f>'FOD (ALL)'!M59</f>
        <v>HDFC</v>
      </c>
      <c r="CX59" s="137">
        <f>'All Data FO'!B58</f>
        <v>1515.75</v>
      </c>
      <c r="CY59" s="139">
        <f>'All Data FO'!K58</f>
        <v>-4.6548199402421764</v>
      </c>
      <c r="CZ59" s="139">
        <f>'All Data FO'!EJ59</f>
        <v>5.3384896916034652</v>
      </c>
      <c r="DA59" s="137">
        <f>'All Data FO'!EQ59</f>
        <v>1544700</v>
      </c>
      <c r="DC59" s="137" t="str">
        <f t="shared" si="2"/>
        <v>SHORT BUILDUP</v>
      </c>
    </row>
    <row r="60" spans="1:107" x14ac:dyDescent="0.3">
      <c r="A60" s="137" t="str">
        <f>FOD!B60</f>
        <v xml:space="preserve">HDFCLIFE  </v>
      </c>
      <c r="B60" s="137" t="str">
        <f>'All Data FO'!G60</f>
        <v>Y</v>
      </c>
      <c r="C60" s="137" t="str">
        <f>'All Data FO'!H60</f>
        <v>Y</v>
      </c>
      <c r="D60" s="137" t="str">
        <f>'All Data FO'!I60</f>
        <v>Y</v>
      </c>
      <c r="E60" s="137" t="str">
        <f>'All Data FO'!J60</f>
        <v>Y</v>
      </c>
      <c r="G60" s="137" t="str">
        <f>'All Data FO'!AL60</f>
        <v>N</v>
      </c>
      <c r="H60" s="137" t="str">
        <f>'All Data FO'!AM60</f>
        <v>N</v>
      </c>
      <c r="I60" s="137" t="str">
        <f>'All Data FO'!AN60</f>
        <v>N</v>
      </c>
      <c r="J60" s="137" t="str">
        <f>'All Data FO'!AO60</f>
        <v>N</v>
      </c>
      <c r="L60" s="137" t="str">
        <f>'All Data FO'!BR60</f>
        <v>Y</v>
      </c>
      <c r="M60" s="137" t="str">
        <f>'All Data FO'!BS60</f>
        <v>Y</v>
      </c>
      <c r="N60" s="137" t="str">
        <f>'All Data FO'!BT60</f>
        <v>N</v>
      </c>
      <c r="O60" s="137" t="str">
        <f>'All Data FO'!BU60</f>
        <v>Y</v>
      </c>
      <c r="Q60" s="137" t="str">
        <f>'All Data FO'!BB60</f>
        <v>Y</v>
      </c>
      <c r="R60" s="137" t="str">
        <f>'All Data FO'!BC60</f>
        <v>Y</v>
      </c>
      <c r="S60" s="137" t="str">
        <f>'All Data FO'!BD60</f>
        <v>N</v>
      </c>
      <c r="T60" s="137" t="str">
        <f>'All Data FO'!BE60</f>
        <v>Y</v>
      </c>
      <c r="V60" s="137" t="str">
        <f>'All Data FO'!CH60</f>
        <v>Y</v>
      </c>
      <c r="W60" s="137" t="str">
        <f>'All Data FO'!CI60</f>
        <v>Y</v>
      </c>
      <c r="X60" s="137" t="str">
        <f>'All Data FO'!CJ60</f>
        <v>N</v>
      </c>
      <c r="Y60" s="137" t="str">
        <f>'All Data FO'!CK60</f>
        <v>Y</v>
      </c>
      <c r="AA60" s="137" t="str">
        <f>'D Master'!AM60</f>
        <v>N</v>
      </c>
      <c r="AB60" s="137" t="str">
        <f>'D Master'!AN60</f>
        <v>Y</v>
      </c>
      <c r="AC60" s="137" t="str">
        <f>'D Master'!AO60</f>
        <v>N</v>
      </c>
      <c r="AD60" s="137" t="str">
        <f>'D Master'!AP60</f>
        <v>N</v>
      </c>
      <c r="AF60" s="138">
        <f>CA!AK60</f>
        <v>4.0749999999999975</v>
      </c>
      <c r="AG60" s="145">
        <f>'Master FO'!BV60</f>
        <v>45.551781455517812</v>
      </c>
      <c r="AH60" s="145">
        <f>'Master FO'!BZ60</f>
        <v>42.03102961918195</v>
      </c>
      <c r="AI60" s="137">
        <f>Cash!B60</f>
        <v>494.75</v>
      </c>
      <c r="AJ60" s="137">
        <f>'All Data FO'!B60</f>
        <v>492.5</v>
      </c>
      <c r="AK60" s="137">
        <f>'All Data FO'!W60</f>
        <v>504</v>
      </c>
      <c r="AL60" s="137">
        <f>'All Data FO'!AB60</f>
        <v>488</v>
      </c>
      <c r="AN60" s="137">
        <f t="shared" si="0"/>
        <v>-2.25</v>
      </c>
      <c r="AO60" s="137">
        <f>('All Data FO'!W60+'All Data FO'!AB60+'All Data FO'!B60)/3</f>
        <v>494.83333333333331</v>
      </c>
      <c r="AQ60" s="137" t="str">
        <f>IF('All Data FO'!BM60&gt;MAX('All Data FO'!BN60:'All Data FO'!BQ60),"Yes","")</f>
        <v>Yes</v>
      </c>
      <c r="AR60" s="137" t="str">
        <f>IF('All Data FO'!AG60&gt;MAX('All Data FO'!AH60:'All Data FO'!AK60),"Yes","")</f>
        <v/>
      </c>
      <c r="AT60" s="137" t="str">
        <f>IF('All Data FO'!BM60&gt;(AVERAGE('All Data FO'!BN60:'All Data FO'!BQ60)*2),"Yes","")</f>
        <v/>
      </c>
      <c r="AU60" s="137" t="str">
        <f>IF('All Data FO'!AG60&gt;(AVERAGE('All Data FO'!AH60:'All Data FO'!AK60)*2),"Yes","")</f>
        <v/>
      </c>
      <c r="AW60" s="137" t="str">
        <f>IF('All Data FO'!B60&gt;MAX('All Data FO'!C60:'All Data FO'!F60),"Yes","")</f>
        <v>Yes</v>
      </c>
      <c r="AX60" s="137" t="str">
        <f>IF('All Data FO'!B60&lt;MIN('All Data FO'!C60:'All Data FO'!F60),"Yes","")</f>
        <v/>
      </c>
      <c r="AZ60" s="144" t="str">
        <f>IF('All Data FO'!B60&gt;MAX('All Data FO'!X60:'All Data FO'!AA60),"Yes","")</f>
        <v/>
      </c>
      <c r="BA60" s="144" t="str">
        <f>IF('All Data FO'!B60&lt;MIN('All Data FO'!AC60:'All Data FO'!AF60),"Yes","")</f>
        <v/>
      </c>
      <c r="BB60" s="137" t="str">
        <f>IF(AND(Cash!C60&gt;Cash!AA60,Cash!B60&lt;(Cash!AA60+Cash!C60)/2,Cash!Z60&gt;Cash!C60,Cash!B60&gt;Cash!AA60),"Dark Cloud",IF(AND(Cash!C60&lt;Cash!AA60,Cash!B60&gt;(Cash!AA60+Cash!C60)/2,Cash!Z60&lt;Cash!C60,Cash!B60&lt;Cash!AA60),"Bullish Piercing",IF(AND(Cash!C60&lt;Cash!AA60,Cash!Z60&lt;Cash!C60,Cash!B60&gt;Cash!AA60),"Bullish Engulfing",IF(AND(Cash!C60&gt;Cash!AA60,Cash!Z60&gt;Cash!C60,Cash!B60&lt;Cash!AA60),"Bearish Engulfing",IF(AND(Cash!C60&gt;Cash!AA60,Cash!B60&lt;Cash!Z60,Cash!AG60&lt;Cash!C60,Cash!AN60&gt;Cash!AA60),"Bearish Harami",IF(AND(Cash!C60&lt;Cash!AA60,Cash!B60&gt;Cash!Z60,Cash!AG60&lt;Cash!AA60,Cash!AN60&gt;Cash!C60),"Bullish Harami"," "))))))</f>
        <v xml:space="preserve"> </v>
      </c>
      <c r="BC60" s="137" t="str">
        <f>IF(AND(Cash!D60&lt;Cash!AB60,Cash!AO60&lt;Cash!AP60,Cash!AO60&lt;Cash!AN60,Cash!B60&gt;Cash!AH60,Cash!B60&gt;Cash!AI60),"Bullish Reversal",IF(AND(Cash!D60&gt;Cash!AB60,Cash!AH60&gt;Cash!AI60,Cash!AH60&gt;Cash!AG60,Cash!B60&lt;Cash!AO60,Cash!CA60&lt;Cash!AP60),"Bearish Reversal"," "))</f>
        <v xml:space="preserve"> </v>
      </c>
      <c r="BE60" s="144" t="str">
        <f>IF(AND(Cash!D60&gt;Cash!X60,Cash!AC60&gt;Cash!T60,Cash!S60&gt;Cash!W60,Cash!AB60&gt;Cash!C60),"Bearish Squeeze"," ")</f>
        <v xml:space="preserve"> </v>
      </c>
      <c r="BF60" s="144" t="str">
        <f>IF(AND(Cash!T60&gt;Cash!X60,Cash!AC60&gt;Cash!D60,Cash!C60&gt;Cash!W60,Cash!AB60&gt;Cash!S60),"Bullish Squeeze"," ")</f>
        <v xml:space="preserve"> </v>
      </c>
      <c r="BG60" s="137" t="str">
        <f>IF(AND(Cash!AI60&lt;Cash!AH60,Cash!AP60&gt;Cash!AO60,Cash!AG60&lt;Cash!AH60,Cash!AN60&gt;Cash!AO60),"IN OUT IN"," ")</f>
        <v xml:space="preserve"> </v>
      </c>
      <c r="BH60" s="137" t="str">
        <f>IF(AND(Cash!AG60&lt;Cash!AH60,Cash!AN60&gt;Cash!AO60),"Inside Bar"," ")</f>
        <v xml:space="preserve"> </v>
      </c>
      <c r="BI60" s="137" t="str">
        <f>IF(AND(Cash!AI60&gt;Cash!AH60,Cash!AP60&lt;Cash!AO60,Cash!AH60&gt;Cash!AG60,Cash!AO60&lt;Cash!AN60),"Double INSIDE Bar"," ")</f>
        <v xml:space="preserve"> </v>
      </c>
      <c r="BK60" s="137" t="str">
        <f>IF(AND(CA!AM60&lt;MIN(CA!AN60:AP60),(Cash!AG60&lt;Cash!AH60),(Cash!AN60&gt;Cash!AO60)),"NR4"," ")</f>
        <v xml:space="preserve"> </v>
      </c>
      <c r="BL60" s="144" t="str">
        <f>IF(AND(CA!AM60&lt;MIN(CA!AN60:AS60),(Cash!AG60&lt;Cash!AH60),(Cash!AN60&gt;Cash!AO60)),"NR7"," ")</f>
        <v xml:space="preserve"> </v>
      </c>
      <c r="BM60" s="137">
        <f>Cash!AG60</f>
        <v>504.7</v>
      </c>
      <c r="BN60" s="137">
        <f>Cash!AN60</f>
        <v>490.3</v>
      </c>
      <c r="BP60" s="137">
        <f>MAX(Cash!AG60:AJ60)</f>
        <v>504.7</v>
      </c>
      <c r="BQ60" s="137">
        <f>MIN(Cash!AN60:AQ60)</f>
        <v>465.25</v>
      </c>
      <c r="BS60" s="144">
        <f>MAX(Cash!AG60:AM60)</f>
        <v>523</v>
      </c>
      <c r="BT60" s="144">
        <f>MIN(Cash!AN60:AT60)</f>
        <v>464</v>
      </c>
      <c r="BV60" s="137">
        <f>Cash!AN60-2*(Cash!AG60-'Final Master FO'!BY60)</f>
        <v>474.06666666666666</v>
      </c>
      <c r="BW60" s="137">
        <f>BY60-(Cash!AG60-Cash!AN60)</f>
        <v>482.18333333333334</v>
      </c>
      <c r="BX60" s="137">
        <f>(2*BY60)-Cash!AG60</f>
        <v>488.46666666666664</v>
      </c>
      <c r="BY60" s="137">
        <f>(Cash!AG60+Cash!AN60+Cash!B60)/3</f>
        <v>496.58333333333331</v>
      </c>
      <c r="BZ60" s="137">
        <f>(2*BY60)-Cash!AN60</f>
        <v>502.86666666666662</v>
      </c>
      <c r="CA60" s="137">
        <f>BY60+(Cash!AG60-Cash!AN60)</f>
        <v>510.98333333333329</v>
      </c>
      <c r="CB60" s="137">
        <f>Cash!AG60+2*('Final Master FO'!BY60-Cash!AN60)</f>
        <v>517.26666666666665</v>
      </c>
      <c r="CD60" s="137">
        <f>CG60-(1*(Cash!AG60-Cash!AN60))</f>
        <v>482.18333333333334</v>
      </c>
      <c r="CE60" s="137">
        <f>CG60-(0.618*(Cash!AG60-Cash!AN60))</f>
        <v>487.68413333333331</v>
      </c>
      <c r="CF60" s="137">
        <f>CG60-(0.382*(Cash!AG60-Cash!AN60))</f>
        <v>491.08253333333334</v>
      </c>
      <c r="CG60" s="137">
        <f>(Cash!AG60+Cash!AN60+Cash!B60)/3</f>
        <v>496.58333333333331</v>
      </c>
      <c r="CH60" s="137">
        <f>CG60+(0.382*(Cash!AG60-Cash!AN60))</f>
        <v>502.08413333333328</v>
      </c>
      <c r="CI60" s="137">
        <f>CG60+(0.618*(Cash!AG60-Cash!AN60))</f>
        <v>505.48253333333332</v>
      </c>
      <c r="CJ60" s="137">
        <f>CG60+(1*(Cash!AG60-Cash!AN60))</f>
        <v>510.98333333333329</v>
      </c>
      <c r="CL60" s="137" t="str">
        <f t="shared" si="1"/>
        <v xml:space="preserve">HDFCLIFE  </v>
      </c>
      <c r="CM60" s="137">
        <f>'All Data FO'!B60</f>
        <v>492.5</v>
      </c>
      <c r="CN60" s="139">
        <f>'All Data FO'!K60</f>
        <v>0.11179997967273329</v>
      </c>
      <c r="CO60" s="139">
        <f>'Master FO'!U60</f>
        <v>-6.6455923557726848</v>
      </c>
      <c r="CP60" s="137">
        <f>'Master FO'!M60</f>
        <v>-832500</v>
      </c>
      <c r="CR60" s="137" t="str">
        <f>IF(AND('All Data FO'!AG60&gt;'All Data FO'!AH60,'All Data FO'!B60&gt;'All Data FO'!C60),"LONG BUILDUP",IF(AND('All Data FO'!AG60&gt;'All Data FO'!AH60,'All Data FO'!B60&lt;'All Data FO'!C60),"SHORT BUILDUP",IF(AND('All Data FO'!AG60&lt;'All Data FO'!AH60,'All Data FO'!B60&gt;'All Data FO'!C60),"SHORT COVERING",IF(AND('All Data FO'!AG60&lt;'All Data FO'!AH60,'All Data FO'!B60&lt;'All Data FO'!C60),"LONG UNWINDING"," "))))</f>
        <v>SHORT COVERING</v>
      </c>
      <c r="CW60" s="137" t="str">
        <f>'FOD (ALL)'!M60</f>
        <v>HDFCBANK</v>
      </c>
      <c r="CX60" s="137">
        <f>'All Data FO'!B59</f>
        <v>837.35</v>
      </c>
      <c r="CY60" s="139">
        <f>'All Data FO'!K59</f>
        <v>-2.0528716808983454</v>
      </c>
      <c r="CZ60" s="139">
        <f>'All Data FO'!EJ60</f>
        <v>3.1176279535863762</v>
      </c>
      <c r="DA60" s="137">
        <f>'All Data FO'!EQ60</f>
        <v>1348650</v>
      </c>
      <c r="DC60" s="137" t="str">
        <f t="shared" si="2"/>
        <v>SHORT BUILDUP</v>
      </c>
    </row>
    <row r="61" spans="1:107" x14ac:dyDescent="0.3">
      <c r="A61" s="137" t="str">
        <f>FOD!B61</f>
        <v>HEROMOTOCO</v>
      </c>
      <c r="B61" s="137" t="str">
        <f>'All Data FO'!G61</f>
        <v>Y</v>
      </c>
      <c r="C61" s="137" t="str">
        <f>'All Data FO'!H61</f>
        <v>Y</v>
      </c>
      <c r="D61" s="137" t="str">
        <f>'All Data FO'!I61</f>
        <v>N</v>
      </c>
      <c r="E61" s="137" t="str">
        <f>'All Data FO'!J61</f>
        <v>N</v>
      </c>
      <c r="G61" s="137" t="str">
        <f>'All Data FO'!AL61</f>
        <v>Y</v>
      </c>
      <c r="H61" s="137" t="str">
        <f>'All Data FO'!AM61</f>
        <v>N</v>
      </c>
      <c r="I61" s="137" t="str">
        <f>'All Data FO'!AN61</f>
        <v>Y</v>
      </c>
      <c r="J61" s="137" t="str">
        <f>'All Data FO'!AO61</f>
        <v>N</v>
      </c>
      <c r="L61" s="137" t="str">
        <f>'All Data FO'!BR61</f>
        <v>N</v>
      </c>
      <c r="M61" s="137" t="str">
        <f>'All Data FO'!BS61</f>
        <v>Y</v>
      </c>
      <c r="N61" s="137" t="str">
        <f>'All Data FO'!BT61</f>
        <v>Y</v>
      </c>
      <c r="O61" s="137" t="str">
        <f>'All Data FO'!BU61</f>
        <v>N</v>
      </c>
      <c r="Q61" s="137" t="str">
        <f>'All Data FO'!BB61</f>
        <v>N</v>
      </c>
      <c r="R61" s="137" t="str">
        <f>'All Data FO'!BC61</f>
        <v>Y</v>
      </c>
      <c r="S61" s="137" t="str">
        <f>'All Data FO'!BD61</f>
        <v>Y</v>
      </c>
      <c r="T61" s="137" t="str">
        <f>'All Data FO'!BE61</f>
        <v>N</v>
      </c>
      <c r="V61" s="137" t="str">
        <f>'All Data FO'!CH61</f>
        <v>N</v>
      </c>
      <c r="W61" s="137" t="str">
        <f>'All Data FO'!CI61</f>
        <v>Y</v>
      </c>
      <c r="X61" s="137" t="str">
        <f>'All Data FO'!CJ61</f>
        <v>Y</v>
      </c>
      <c r="Y61" s="137" t="str">
        <f>'All Data FO'!CK61</f>
        <v>N</v>
      </c>
      <c r="AA61" s="137" t="str">
        <f>'D Master'!AM61</f>
        <v>N</v>
      </c>
      <c r="AB61" s="137" t="str">
        <f>'D Master'!AN61</f>
        <v>N</v>
      </c>
      <c r="AC61" s="137" t="str">
        <f>'D Master'!AO61</f>
        <v>Y</v>
      </c>
      <c r="AD61" s="137" t="str">
        <f>'D Master'!AP61</f>
        <v>N</v>
      </c>
      <c r="AF61" s="138">
        <f>CA!AK61</f>
        <v>4.1899999999999977</v>
      </c>
      <c r="AG61" s="145">
        <f>'Master FO'!BV61</f>
        <v>6.8095175496253448</v>
      </c>
      <c r="AH61" s="145">
        <f>'Master FO'!BZ61</f>
        <v>3.4460807197725192</v>
      </c>
      <c r="AI61" s="137">
        <f>Cash!B61</f>
        <v>2150.6</v>
      </c>
      <c r="AJ61" s="137">
        <f>'All Data FO'!B61</f>
        <v>2141.5500000000002</v>
      </c>
      <c r="AK61" s="137">
        <f>'All Data FO'!W61</f>
        <v>2148.5</v>
      </c>
      <c r="AL61" s="137">
        <f>'All Data FO'!AB61</f>
        <v>2072.75</v>
      </c>
      <c r="AN61" s="137">
        <f t="shared" si="0"/>
        <v>-9.0499999999997272</v>
      </c>
      <c r="AO61" s="137">
        <f>('All Data FO'!W61+'All Data FO'!AB61+'All Data FO'!B61)/3</f>
        <v>2120.9333333333334</v>
      </c>
      <c r="AQ61" s="137" t="str">
        <f>IF('All Data FO'!BM61&gt;MAX('All Data FO'!BN61:'All Data FO'!BQ61),"Yes","")</f>
        <v/>
      </c>
      <c r="AR61" s="137" t="str">
        <f>IF('All Data FO'!AG61&gt;MAX('All Data FO'!AH61:'All Data FO'!AK61),"Yes","")</f>
        <v/>
      </c>
      <c r="AT61" s="137" t="str">
        <f>IF('All Data FO'!BM61&gt;(AVERAGE('All Data FO'!BN61:'All Data FO'!BQ61)*2),"Yes","")</f>
        <v/>
      </c>
      <c r="AU61" s="137" t="str">
        <f>IF('All Data FO'!AG61&gt;(AVERAGE('All Data FO'!AH61:'All Data FO'!AK61)*2),"Yes","")</f>
        <v/>
      </c>
      <c r="AW61" s="137" t="str">
        <f>IF('All Data FO'!B61&gt;MAX('All Data FO'!C61:'All Data FO'!F61),"Yes","")</f>
        <v>Yes</v>
      </c>
      <c r="AX61" s="137" t="str">
        <f>IF('All Data FO'!B61&lt;MIN('All Data FO'!C61:'All Data FO'!F61),"Yes","")</f>
        <v/>
      </c>
      <c r="AZ61" s="144" t="str">
        <f>IF('All Data FO'!B61&gt;MAX('All Data FO'!X61:'All Data FO'!AA61),"Yes","")</f>
        <v/>
      </c>
      <c r="BA61" s="144" t="str">
        <f>IF('All Data FO'!B61&lt;MIN('All Data FO'!AC61:'All Data FO'!AF61),"Yes","")</f>
        <v/>
      </c>
      <c r="BB61" s="137" t="str">
        <f>IF(AND(Cash!C61&gt;Cash!AA61,Cash!B61&lt;(Cash!AA61+Cash!C61)/2,Cash!Z61&gt;Cash!C61,Cash!B61&gt;Cash!AA61),"Dark Cloud",IF(AND(Cash!C61&lt;Cash!AA61,Cash!B61&gt;(Cash!AA61+Cash!C61)/2,Cash!Z61&lt;Cash!C61,Cash!B61&lt;Cash!AA61),"Bullish Piercing",IF(AND(Cash!C61&lt;Cash!AA61,Cash!Z61&lt;Cash!C61,Cash!B61&gt;Cash!AA61),"Bullish Engulfing",IF(AND(Cash!C61&gt;Cash!AA61,Cash!Z61&gt;Cash!C61,Cash!B61&lt;Cash!AA61),"Bearish Engulfing",IF(AND(Cash!C61&gt;Cash!AA61,Cash!B61&lt;Cash!Z61,Cash!AG61&lt;Cash!C61,Cash!AN61&gt;Cash!AA61),"Bearish Harami",IF(AND(Cash!C61&lt;Cash!AA61,Cash!B61&gt;Cash!Z61,Cash!AG61&lt;Cash!AA61,Cash!AN61&gt;Cash!C61),"Bullish Harami"," "))))))</f>
        <v xml:space="preserve"> </v>
      </c>
      <c r="BC61" s="137" t="str">
        <f>IF(AND(Cash!D61&lt;Cash!AB61,Cash!AO61&lt;Cash!AP61,Cash!AO61&lt;Cash!AN61,Cash!B61&gt;Cash!AH61,Cash!B61&gt;Cash!AI61),"Bullish Reversal",IF(AND(Cash!D61&gt;Cash!AB61,Cash!AH61&gt;Cash!AI61,Cash!AH61&gt;Cash!AG61,Cash!B61&lt;Cash!AO61,Cash!CA61&lt;Cash!AP61),"Bearish Reversal"," "))</f>
        <v xml:space="preserve"> </v>
      </c>
      <c r="BE61" s="144" t="str">
        <f>IF(AND(Cash!D61&gt;Cash!X61,Cash!AC61&gt;Cash!T61,Cash!S61&gt;Cash!W61,Cash!AB61&gt;Cash!C61),"Bearish Squeeze"," ")</f>
        <v xml:space="preserve"> </v>
      </c>
      <c r="BF61" s="144" t="str">
        <f>IF(AND(Cash!T61&gt;Cash!X61,Cash!AC61&gt;Cash!D61,Cash!C61&gt;Cash!W61,Cash!AB61&gt;Cash!S61),"Bullish Squeeze"," ")</f>
        <v xml:space="preserve"> </v>
      </c>
      <c r="BG61" s="137" t="str">
        <f>IF(AND(Cash!AI61&lt;Cash!AH61,Cash!AP61&gt;Cash!AO61,Cash!AG61&lt;Cash!AH61,Cash!AN61&gt;Cash!AO61),"IN OUT IN"," ")</f>
        <v xml:space="preserve"> </v>
      </c>
      <c r="BH61" s="137" t="str">
        <f>IF(AND(Cash!AG61&lt;Cash!AH61,Cash!AN61&gt;Cash!AO61),"Inside Bar"," ")</f>
        <v xml:space="preserve"> </v>
      </c>
      <c r="BI61" s="137" t="str">
        <f>IF(AND(Cash!AI61&gt;Cash!AH61,Cash!AP61&lt;Cash!AO61,Cash!AH61&gt;Cash!AG61,Cash!AO61&lt;Cash!AN61),"Double INSIDE Bar"," ")</f>
        <v xml:space="preserve"> </v>
      </c>
      <c r="BK61" s="137" t="str">
        <f>IF(AND(CA!AM61&lt;MIN(CA!AN61:AP61),(Cash!AG61&lt;Cash!AH61),(Cash!AN61&gt;Cash!AO61)),"NR4"," ")</f>
        <v xml:space="preserve"> </v>
      </c>
      <c r="BL61" s="144" t="str">
        <f>IF(AND(CA!AM61&lt;MIN(CA!AN61:AS61),(Cash!AG61&lt;Cash!AH61),(Cash!AN61&gt;Cash!AO61)),"NR7"," ")</f>
        <v xml:space="preserve"> </v>
      </c>
      <c r="BM61" s="137">
        <f>Cash!AG61</f>
        <v>2159.9</v>
      </c>
      <c r="BN61" s="137">
        <f>Cash!AN61</f>
        <v>2083.85</v>
      </c>
      <c r="BP61" s="137">
        <f>MAX(Cash!AG61:AJ61)</f>
        <v>2159.9</v>
      </c>
      <c r="BQ61" s="137">
        <f>MIN(Cash!AN61:AQ61)</f>
        <v>1991.35</v>
      </c>
      <c r="BS61" s="144">
        <f>MAX(Cash!AG61:AM61)</f>
        <v>2255</v>
      </c>
      <c r="BT61" s="144">
        <f>MIN(Cash!AN61:AT61)</f>
        <v>1991.35</v>
      </c>
      <c r="BV61" s="137">
        <f>Cash!AN61-2*(Cash!AG61-'Final Master FO'!BY61)</f>
        <v>2026.9500000000003</v>
      </c>
      <c r="BW61" s="137">
        <f>BY61-(Cash!AG61-Cash!AN61)</f>
        <v>2055.4</v>
      </c>
      <c r="BX61" s="137">
        <f>(2*BY61)-Cash!AG61</f>
        <v>2103.0000000000005</v>
      </c>
      <c r="BY61" s="137">
        <f>(Cash!AG61+Cash!AN61+Cash!B61)/3</f>
        <v>2131.4500000000003</v>
      </c>
      <c r="BZ61" s="137">
        <f>(2*BY61)-Cash!AN61</f>
        <v>2179.0500000000006</v>
      </c>
      <c r="CA61" s="137">
        <f>BY61+(Cash!AG61-Cash!AN61)</f>
        <v>2207.5000000000005</v>
      </c>
      <c r="CB61" s="137">
        <f>Cash!AG61+2*('Final Master FO'!BY61-Cash!AN61)</f>
        <v>2255.1000000000008</v>
      </c>
      <c r="CD61" s="137">
        <f>CG61-(1*(Cash!AG61-Cash!AN61))</f>
        <v>2055.4</v>
      </c>
      <c r="CE61" s="137">
        <f>CG61-(0.618*(Cash!AG61-Cash!AN61))</f>
        <v>2084.4511000000002</v>
      </c>
      <c r="CF61" s="137">
        <f>CG61-(0.382*(Cash!AG61-Cash!AN61))</f>
        <v>2102.3989000000001</v>
      </c>
      <c r="CG61" s="137">
        <f>(Cash!AG61+Cash!AN61+Cash!B61)/3</f>
        <v>2131.4500000000003</v>
      </c>
      <c r="CH61" s="137">
        <f>CG61+(0.382*(Cash!AG61-Cash!AN61))</f>
        <v>2160.5011000000004</v>
      </c>
      <c r="CI61" s="137">
        <f>CG61+(0.618*(Cash!AG61-Cash!AN61))</f>
        <v>2178.4489000000003</v>
      </c>
      <c r="CJ61" s="137">
        <f>CG61+(1*(Cash!AG61-Cash!AN61))</f>
        <v>2207.5000000000005</v>
      </c>
      <c r="CL61" s="137" t="str">
        <f t="shared" si="1"/>
        <v>HEROMOTOCO</v>
      </c>
      <c r="CM61" s="137">
        <f>'All Data FO'!B61</f>
        <v>2141.5500000000002</v>
      </c>
      <c r="CN61" s="139">
        <f>'All Data FO'!K61</f>
        <v>1.5506081513621297</v>
      </c>
      <c r="CO61" s="139">
        <f>'Master FO'!U61</f>
        <v>4.2658821366185524</v>
      </c>
      <c r="CP61" s="137">
        <f>'Master FO'!M61</f>
        <v>92800</v>
      </c>
      <c r="CR61" s="137" t="str">
        <f>IF(AND('All Data FO'!AG61&gt;'All Data FO'!AH61,'All Data FO'!B61&gt;'All Data FO'!C61),"LONG BUILDUP",IF(AND('All Data FO'!AG61&gt;'All Data FO'!AH61,'All Data FO'!B61&lt;'All Data FO'!C61),"SHORT BUILDUP",IF(AND('All Data FO'!AG61&lt;'All Data FO'!AH61,'All Data FO'!B61&gt;'All Data FO'!C61),"SHORT COVERING",IF(AND('All Data FO'!AG61&lt;'All Data FO'!AH61,'All Data FO'!B61&lt;'All Data FO'!C61),"LONG UNWINDING"," "))))</f>
        <v>LONG BUILDUP</v>
      </c>
      <c r="CW61" s="137" t="str">
        <f>'FOD (ALL)'!M61</f>
        <v>HDFCLIFE</v>
      </c>
      <c r="CX61" s="137">
        <f>'All Data FO'!B60</f>
        <v>492.5</v>
      </c>
      <c r="CY61" s="139">
        <f>'All Data FO'!K60</f>
        <v>0.11179997967273329</v>
      </c>
      <c r="CZ61" s="139">
        <f>'All Data FO'!EJ61</f>
        <v>-2.0836843994754153</v>
      </c>
      <c r="DA61" s="137">
        <f>'All Data FO'!EQ61</f>
        <v>-284400</v>
      </c>
      <c r="DC61" s="137" t="str">
        <f t="shared" si="2"/>
        <v>SHORT COVERING</v>
      </c>
    </row>
    <row r="62" spans="1:107" x14ac:dyDescent="0.3">
      <c r="A62" s="137" t="str">
        <f>FOD!B62</f>
        <v xml:space="preserve">HINDALCO  </v>
      </c>
      <c r="B62" s="137" t="str">
        <f>'All Data FO'!G62</f>
        <v>N</v>
      </c>
      <c r="C62" s="137" t="str">
        <f>'All Data FO'!H62</f>
        <v>Y</v>
      </c>
      <c r="D62" s="137" t="str">
        <f>'All Data FO'!I62</f>
        <v>Y</v>
      </c>
      <c r="E62" s="137" t="str">
        <f>'All Data FO'!J62</f>
        <v>Y</v>
      </c>
      <c r="G62" s="137" t="str">
        <f>'All Data FO'!AL62</f>
        <v>N</v>
      </c>
      <c r="H62" s="137" t="str">
        <f>'All Data FO'!AM62</f>
        <v>N</v>
      </c>
      <c r="I62" s="137" t="str">
        <f>'All Data FO'!AN62</f>
        <v>N</v>
      </c>
      <c r="J62" s="137" t="str">
        <f>'All Data FO'!AO62</f>
        <v>Y</v>
      </c>
      <c r="L62" s="137" t="str">
        <f>'All Data FO'!BR62</f>
        <v>N</v>
      </c>
      <c r="M62" s="137" t="str">
        <f>'All Data FO'!BS62</f>
        <v>Y</v>
      </c>
      <c r="N62" s="137" t="str">
        <f>'All Data FO'!BT62</f>
        <v>N</v>
      </c>
      <c r="O62" s="137" t="str">
        <f>'All Data FO'!BU62</f>
        <v>Y</v>
      </c>
      <c r="Q62" s="137" t="str">
        <f>'All Data FO'!BB62</f>
        <v>N</v>
      </c>
      <c r="R62" s="137" t="str">
        <f>'All Data FO'!BC62</f>
        <v>Y</v>
      </c>
      <c r="S62" s="137" t="str">
        <f>'All Data FO'!BD62</f>
        <v>N</v>
      </c>
      <c r="T62" s="137" t="str">
        <f>'All Data FO'!BE62</f>
        <v>Y</v>
      </c>
      <c r="V62" s="137" t="str">
        <f>'All Data FO'!CH62</f>
        <v>N</v>
      </c>
      <c r="W62" s="137" t="str">
        <f>'All Data FO'!CI62</f>
        <v>Y</v>
      </c>
      <c r="X62" s="137" t="str">
        <f>'All Data FO'!CJ62</f>
        <v>N</v>
      </c>
      <c r="Y62" s="137" t="str">
        <f>'All Data FO'!CK62</f>
        <v>Y</v>
      </c>
      <c r="AA62" s="137" t="str">
        <f>'D Master'!AM62</f>
        <v>N</v>
      </c>
      <c r="AB62" s="137" t="str">
        <f>'D Master'!AN62</f>
        <v>Y</v>
      </c>
      <c r="AC62" s="137" t="str">
        <f>'D Master'!AO62</f>
        <v>Y</v>
      </c>
      <c r="AD62" s="137" t="str">
        <f>'D Master'!AP62</f>
        <v>N</v>
      </c>
      <c r="AF62" s="138">
        <f>CA!AK62</f>
        <v>5.1624999999999979</v>
      </c>
      <c r="AG62" s="145">
        <f>'Master FO'!BV62</f>
        <v>-2.6164701757461541</v>
      </c>
      <c r="AH62" s="145">
        <f>'Master FO'!BZ62</f>
        <v>-7.3291441917366456</v>
      </c>
      <c r="AI62" s="137">
        <f>Cash!B62</f>
        <v>124.85</v>
      </c>
      <c r="AJ62" s="137">
        <f>'All Data FO'!B62</f>
        <v>124.45</v>
      </c>
      <c r="AK62" s="137">
        <f>'All Data FO'!W62</f>
        <v>126.6</v>
      </c>
      <c r="AL62" s="137">
        <f>'All Data FO'!AB62</f>
        <v>123.2</v>
      </c>
      <c r="AN62" s="137">
        <f t="shared" si="0"/>
        <v>-0.39999999999999147</v>
      </c>
      <c r="AO62" s="137">
        <f>('All Data FO'!W62+'All Data FO'!AB62+'All Data FO'!B62)/3</f>
        <v>124.75</v>
      </c>
      <c r="AQ62" s="137" t="str">
        <f>IF('All Data FO'!BM62&gt;MAX('All Data FO'!BN62:'All Data FO'!BQ62),"Yes","")</f>
        <v/>
      </c>
      <c r="AR62" s="137" t="str">
        <f>IF('All Data FO'!AG62&gt;MAX('All Data FO'!AH62:'All Data FO'!AK62),"Yes","")</f>
        <v/>
      </c>
      <c r="AT62" s="137" t="str">
        <f>IF('All Data FO'!BM62&gt;(AVERAGE('All Data FO'!BN62:'All Data FO'!BQ62)*2),"Yes","")</f>
        <v/>
      </c>
      <c r="AU62" s="137" t="str">
        <f>IF('All Data FO'!AG62&gt;(AVERAGE('All Data FO'!AH62:'All Data FO'!AK62)*2),"Yes","")</f>
        <v/>
      </c>
      <c r="AW62" s="137" t="str">
        <f>IF('All Data FO'!B62&gt;MAX('All Data FO'!C62:'All Data FO'!F62),"Yes","")</f>
        <v/>
      </c>
      <c r="AX62" s="137" t="str">
        <f>IF('All Data FO'!B62&lt;MIN('All Data FO'!C62:'All Data FO'!F62),"Yes","")</f>
        <v/>
      </c>
      <c r="AZ62" s="144" t="str">
        <f>IF('All Data FO'!B62&gt;MAX('All Data FO'!X62:'All Data FO'!AA62),"Yes","")</f>
        <v/>
      </c>
      <c r="BA62" s="144" t="str">
        <f>IF('All Data FO'!B62&lt;MIN('All Data FO'!AC62:'All Data FO'!AF62),"Yes","")</f>
        <v/>
      </c>
      <c r="BB62" s="137" t="str">
        <f>IF(AND(Cash!C62&gt;Cash!AA62,Cash!B62&lt;(Cash!AA62+Cash!C62)/2,Cash!Z62&gt;Cash!C62,Cash!B62&gt;Cash!AA62),"Dark Cloud",IF(AND(Cash!C62&lt;Cash!AA62,Cash!B62&gt;(Cash!AA62+Cash!C62)/2,Cash!Z62&lt;Cash!C62,Cash!B62&lt;Cash!AA62),"Bullish Piercing",IF(AND(Cash!C62&lt;Cash!AA62,Cash!Z62&lt;Cash!C62,Cash!B62&gt;Cash!AA62),"Bullish Engulfing",IF(AND(Cash!C62&gt;Cash!AA62,Cash!Z62&gt;Cash!C62,Cash!B62&lt;Cash!AA62),"Bearish Engulfing",IF(AND(Cash!C62&gt;Cash!AA62,Cash!B62&lt;Cash!Z62,Cash!AG62&lt;Cash!C62,Cash!AN62&gt;Cash!AA62),"Bearish Harami",IF(AND(Cash!C62&lt;Cash!AA62,Cash!B62&gt;Cash!Z62,Cash!AG62&lt;Cash!AA62,Cash!AN62&gt;Cash!C62),"Bullish Harami"," "))))))</f>
        <v>Bearish Harami</v>
      </c>
      <c r="BC62" s="137" t="str">
        <f>IF(AND(Cash!D62&lt;Cash!AB62,Cash!AO62&lt;Cash!AP62,Cash!AO62&lt;Cash!AN62,Cash!B62&gt;Cash!AH62,Cash!B62&gt;Cash!AI62),"Bullish Reversal",IF(AND(Cash!D62&gt;Cash!AB62,Cash!AH62&gt;Cash!AI62,Cash!AH62&gt;Cash!AG62,Cash!B62&lt;Cash!AO62,Cash!CA62&lt;Cash!AP62),"Bearish Reversal"," "))</f>
        <v xml:space="preserve"> </v>
      </c>
      <c r="BE62" s="144" t="str">
        <f>IF(AND(Cash!D62&gt;Cash!X62,Cash!AC62&gt;Cash!T62,Cash!S62&gt;Cash!W62,Cash!AB62&gt;Cash!C62),"Bearish Squeeze"," ")</f>
        <v xml:space="preserve"> </v>
      </c>
      <c r="BF62" s="144" t="str">
        <f>IF(AND(Cash!T62&gt;Cash!X62,Cash!AC62&gt;Cash!D62,Cash!C62&gt;Cash!W62,Cash!AB62&gt;Cash!S62),"Bullish Squeeze"," ")</f>
        <v xml:space="preserve"> </v>
      </c>
      <c r="BG62" s="137" t="str">
        <f>IF(AND(Cash!AI62&lt;Cash!AH62,Cash!AP62&gt;Cash!AO62,Cash!AG62&lt;Cash!AH62,Cash!AN62&gt;Cash!AO62),"IN OUT IN"," ")</f>
        <v xml:space="preserve"> </v>
      </c>
      <c r="BH62" s="137" t="str">
        <f>IF(AND(Cash!AG62&lt;Cash!AH62,Cash!AN62&gt;Cash!AO62),"Inside Bar"," ")</f>
        <v>Inside Bar</v>
      </c>
      <c r="BI62" s="137" t="str">
        <f>IF(AND(Cash!AI62&gt;Cash!AH62,Cash!AP62&lt;Cash!AO62,Cash!AH62&gt;Cash!AG62,Cash!AO62&lt;Cash!AN62),"Double INSIDE Bar"," ")</f>
        <v xml:space="preserve"> </v>
      </c>
      <c r="BK62" s="137" t="str">
        <f>IF(AND(CA!AM62&lt;MIN(CA!AN62:AP62),(Cash!AG62&lt;Cash!AH62),(Cash!AN62&gt;Cash!AO62)),"NR4"," ")</f>
        <v>NR4</v>
      </c>
      <c r="BL62" s="144" t="str">
        <f>IF(AND(CA!AM62&lt;MIN(CA!AN62:AS62),(Cash!AG62&lt;Cash!AH62),(Cash!AN62&gt;Cash!AO62)),"NR7"," ")</f>
        <v>NR7</v>
      </c>
      <c r="BM62" s="137">
        <f>Cash!AG62</f>
        <v>126.5</v>
      </c>
      <c r="BN62" s="137">
        <f>Cash!AN62</f>
        <v>123.6</v>
      </c>
      <c r="BP62" s="137">
        <f>MAX(Cash!AG62:AJ62)</f>
        <v>130.75</v>
      </c>
      <c r="BQ62" s="137">
        <f>MIN(Cash!AN62:AQ62)</f>
        <v>116.25</v>
      </c>
      <c r="BS62" s="144">
        <f>MAX(Cash!AG62:AM62)</f>
        <v>130.75</v>
      </c>
      <c r="BT62" s="144">
        <f>MIN(Cash!AN62:AT62)</f>
        <v>114.3</v>
      </c>
      <c r="BV62" s="137">
        <f>Cash!AN62-2*(Cash!AG62-'Final Master FO'!BY62)</f>
        <v>120.56666666666666</v>
      </c>
      <c r="BW62" s="137">
        <f>BY62-(Cash!AG62-Cash!AN62)</f>
        <v>122.08333333333333</v>
      </c>
      <c r="BX62" s="137">
        <f>(2*BY62)-Cash!AG62</f>
        <v>123.46666666666667</v>
      </c>
      <c r="BY62" s="137">
        <f>(Cash!AG62+Cash!AN62+Cash!B62)/3</f>
        <v>124.98333333333333</v>
      </c>
      <c r="BZ62" s="137">
        <f>(2*BY62)-Cash!AN62</f>
        <v>126.36666666666667</v>
      </c>
      <c r="CA62" s="137">
        <f>BY62+(Cash!AG62-Cash!AN62)</f>
        <v>127.88333333333334</v>
      </c>
      <c r="CB62" s="137">
        <f>Cash!AG62+2*('Final Master FO'!BY62-Cash!AN62)</f>
        <v>129.26666666666668</v>
      </c>
      <c r="CD62" s="137">
        <f>CG62-(1*(Cash!AG62-Cash!AN62))</f>
        <v>122.08333333333333</v>
      </c>
      <c r="CE62" s="137">
        <f>CG62-(0.618*(Cash!AG62-Cash!AN62))</f>
        <v>123.19113333333333</v>
      </c>
      <c r="CF62" s="137">
        <f>CG62-(0.382*(Cash!AG62-Cash!AN62))</f>
        <v>123.87553333333334</v>
      </c>
      <c r="CG62" s="137">
        <f>(Cash!AG62+Cash!AN62+Cash!B62)/3</f>
        <v>124.98333333333333</v>
      </c>
      <c r="CH62" s="137">
        <f>CG62+(0.382*(Cash!AG62-Cash!AN62))</f>
        <v>126.09113333333333</v>
      </c>
      <c r="CI62" s="137">
        <f>CG62+(0.618*(Cash!AG62-Cash!AN62))</f>
        <v>126.77553333333334</v>
      </c>
      <c r="CJ62" s="137">
        <f>CG62+(1*(Cash!AG62-Cash!AN62))</f>
        <v>127.88333333333334</v>
      </c>
      <c r="CL62" s="137" t="str">
        <f t="shared" si="1"/>
        <v xml:space="preserve">HINDALCO  </v>
      </c>
      <c r="CM62" s="137">
        <f>'All Data FO'!B62</f>
        <v>124.45</v>
      </c>
      <c r="CN62" s="139">
        <f>'All Data FO'!K62</f>
        <v>-3.3022533022532912</v>
      </c>
      <c r="CO62" s="139">
        <f>'Master FO'!U62</f>
        <v>-4.5706192867258917</v>
      </c>
      <c r="CP62" s="137">
        <f>'Master FO'!M62</f>
        <v>-1242500</v>
      </c>
      <c r="CR62" s="137" t="str">
        <f>IF(AND('All Data FO'!AG62&gt;'All Data FO'!AH62,'All Data FO'!B62&gt;'All Data FO'!C62),"LONG BUILDUP",IF(AND('All Data FO'!AG62&gt;'All Data FO'!AH62,'All Data FO'!B62&lt;'All Data FO'!C62),"SHORT BUILDUP",IF(AND('All Data FO'!AG62&lt;'All Data FO'!AH62,'All Data FO'!B62&gt;'All Data FO'!C62),"SHORT COVERING",IF(AND('All Data FO'!AG62&lt;'All Data FO'!AH62,'All Data FO'!B62&lt;'All Data FO'!C62),"LONG UNWINDING"," "))))</f>
        <v>LONG UNWINDING</v>
      </c>
      <c r="CW62" s="137" t="str">
        <f>'FOD (ALL)'!M62</f>
        <v>HEROMOTOCO</v>
      </c>
      <c r="CX62" s="137">
        <f>'All Data FO'!B61</f>
        <v>2141.5500000000002</v>
      </c>
      <c r="CY62" s="139">
        <f>'All Data FO'!K61</f>
        <v>1.5506081513621297</v>
      </c>
      <c r="CZ62" s="139">
        <f>'All Data FO'!EJ62</f>
        <v>-0.40855463375995332</v>
      </c>
      <c r="DA62" s="137">
        <f>'All Data FO'!EQ62</f>
        <v>-9800</v>
      </c>
      <c r="DC62" s="137" t="str">
        <f t="shared" si="2"/>
        <v>SHORT COVERING</v>
      </c>
    </row>
    <row r="63" spans="1:107" x14ac:dyDescent="0.3">
      <c r="A63" s="137" t="str">
        <f>FOD!B63</f>
        <v xml:space="preserve">HINDPETRO </v>
      </c>
      <c r="B63" s="137" t="str">
        <f>'All Data FO'!G63</f>
        <v>Y</v>
      </c>
      <c r="C63" s="137" t="str">
        <f>'All Data FO'!H63</f>
        <v>Y</v>
      </c>
      <c r="D63" s="137" t="str">
        <f>'All Data FO'!I63</f>
        <v>Y</v>
      </c>
      <c r="E63" s="137" t="str">
        <f>'All Data FO'!J63</f>
        <v>N</v>
      </c>
      <c r="G63" s="137" t="str">
        <f>'All Data FO'!AL63</f>
        <v>N</v>
      </c>
      <c r="H63" s="137" t="str">
        <f>'All Data FO'!AM63</f>
        <v>N</v>
      </c>
      <c r="I63" s="137" t="str">
        <f>'All Data FO'!AN63</f>
        <v>N</v>
      </c>
      <c r="J63" s="137" t="str">
        <f>'All Data FO'!AO63</f>
        <v>Y</v>
      </c>
      <c r="L63" s="137" t="str">
        <f>'All Data FO'!BR63</f>
        <v>Y</v>
      </c>
      <c r="M63" s="137" t="str">
        <f>'All Data FO'!BS63</f>
        <v>N</v>
      </c>
      <c r="N63" s="137" t="str">
        <f>'All Data FO'!BT63</f>
        <v>Y</v>
      </c>
      <c r="O63" s="137" t="str">
        <f>'All Data FO'!BU63</f>
        <v>N</v>
      </c>
      <c r="Q63" s="137" t="str">
        <f>'All Data FO'!BB63</f>
        <v>Y</v>
      </c>
      <c r="R63" s="137" t="str">
        <f>'All Data FO'!BC63</f>
        <v>N</v>
      </c>
      <c r="S63" s="137" t="str">
        <f>'All Data FO'!BD63</f>
        <v>Y</v>
      </c>
      <c r="T63" s="137" t="str">
        <f>'All Data FO'!BE63</f>
        <v>N</v>
      </c>
      <c r="V63" s="137" t="str">
        <f>'All Data FO'!CH63</f>
        <v>Y</v>
      </c>
      <c r="W63" s="137" t="str">
        <f>'All Data FO'!CI63</f>
        <v>N</v>
      </c>
      <c r="X63" s="137" t="str">
        <f>'All Data FO'!CJ63</f>
        <v>Y</v>
      </c>
      <c r="Y63" s="137" t="str">
        <f>'All Data FO'!CK63</f>
        <v>N</v>
      </c>
      <c r="AA63" s="137" t="str">
        <f>'D Master'!AM63</f>
        <v>Y</v>
      </c>
      <c r="AB63" s="137" t="str">
        <f>'D Master'!AN63</f>
        <v>N</v>
      </c>
      <c r="AC63" s="137" t="str">
        <f>'D Master'!AO63</f>
        <v>Y</v>
      </c>
      <c r="AD63" s="137" t="str">
        <f>'D Master'!AP63</f>
        <v>N</v>
      </c>
      <c r="AF63" s="138">
        <f>CA!AK63</f>
        <v>4.1475</v>
      </c>
      <c r="AG63" s="145">
        <f>'Master FO'!BV63</f>
        <v>9.5440638758301617</v>
      </c>
      <c r="AH63" s="145">
        <f>'Master FO'!BZ63</f>
        <v>22.728792776725001</v>
      </c>
      <c r="AI63" s="137">
        <f>Cash!B63</f>
        <v>182.2</v>
      </c>
      <c r="AJ63" s="137">
        <f>'All Data FO'!B63</f>
        <v>181.75</v>
      </c>
      <c r="AK63" s="137">
        <f>'All Data FO'!W63</f>
        <v>186.7</v>
      </c>
      <c r="AL63" s="137">
        <f>'All Data FO'!AB63</f>
        <v>178</v>
      </c>
      <c r="AN63" s="137">
        <f t="shared" si="0"/>
        <v>-0.44999999999998863</v>
      </c>
      <c r="AO63" s="137">
        <f>('All Data FO'!W63+'All Data FO'!AB63+'All Data FO'!B63)/3</f>
        <v>182.15</v>
      </c>
      <c r="AQ63" s="137" t="str">
        <f>IF('All Data FO'!BM63&gt;MAX('All Data FO'!BN63:'All Data FO'!BQ63),"Yes","")</f>
        <v/>
      </c>
      <c r="AR63" s="137" t="str">
        <f>IF('All Data FO'!AG63&gt;MAX('All Data FO'!AH63:'All Data FO'!AK63),"Yes","")</f>
        <v/>
      </c>
      <c r="AT63" s="137" t="str">
        <f>IF('All Data FO'!BM63&gt;(AVERAGE('All Data FO'!BN63:'All Data FO'!BQ63)*2),"Yes","")</f>
        <v/>
      </c>
      <c r="AU63" s="137" t="str">
        <f>IF('All Data FO'!AG63&gt;(AVERAGE('All Data FO'!AH63:'All Data FO'!AK63)*2),"Yes","")</f>
        <v/>
      </c>
      <c r="AW63" s="137" t="str">
        <f>IF('All Data FO'!B63&gt;MAX('All Data FO'!C63:'All Data FO'!F63),"Yes","")</f>
        <v>Yes</v>
      </c>
      <c r="AX63" s="137" t="str">
        <f>IF('All Data FO'!B63&lt;MIN('All Data FO'!C63:'All Data FO'!F63),"Yes","")</f>
        <v/>
      </c>
      <c r="AZ63" s="144" t="str">
        <f>IF('All Data FO'!B63&gt;MAX('All Data FO'!X63:'All Data FO'!AA63),"Yes","")</f>
        <v/>
      </c>
      <c r="BA63" s="144" t="str">
        <f>IF('All Data FO'!B63&lt;MIN('All Data FO'!AC63:'All Data FO'!AF63),"Yes","")</f>
        <v/>
      </c>
      <c r="BB63" s="137" t="str">
        <f>IF(AND(Cash!C63&gt;Cash!AA63,Cash!B63&lt;(Cash!AA63+Cash!C63)/2,Cash!Z63&gt;Cash!C63,Cash!B63&gt;Cash!AA63),"Dark Cloud",IF(AND(Cash!C63&lt;Cash!AA63,Cash!B63&gt;(Cash!AA63+Cash!C63)/2,Cash!Z63&lt;Cash!C63,Cash!B63&lt;Cash!AA63),"Bullish Piercing",IF(AND(Cash!C63&lt;Cash!AA63,Cash!Z63&lt;Cash!C63,Cash!B63&gt;Cash!AA63),"Bullish Engulfing",IF(AND(Cash!C63&gt;Cash!AA63,Cash!Z63&gt;Cash!C63,Cash!B63&lt;Cash!AA63),"Bearish Engulfing",IF(AND(Cash!C63&gt;Cash!AA63,Cash!B63&lt;Cash!Z63,Cash!AG63&lt;Cash!C63,Cash!AN63&gt;Cash!AA63),"Bearish Harami",IF(AND(Cash!C63&lt;Cash!AA63,Cash!B63&gt;Cash!Z63,Cash!AG63&lt;Cash!AA63,Cash!AN63&gt;Cash!C63),"Bullish Harami"," "))))))</f>
        <v xml:space="preserve"> </v>
      </c>
      <c r="BC63" s="137" t="str">
        <f>IF(AND(Cash!D63&lt;Cash!AB63,Cash!AO63&lt;Cash!AP63,Cash!AO63&lt;Cash!AN63,Cash!B63&gt;Cash!AH63,Cash!B63&gt;Cash!AI63),"Bullish Reversal",IF(AND(Cash!D63&gt;Cash!AB63,Cash!AH63&gt;Cash!AI63,Cash!AH63&gt;Cash!AG63,Cash!B63&lt;Cash!AO63,Cash!CA63&lt;Cash!AP63),"Bearish Reversal"," "))</f>
        <v xml:space="preserve"> </v>
      </c>
      <c r="BE63" s="144" t="str">
        <f>IF(AND(Cash!D63&gt;Cash!X63,Cash!AC63&gt;Cash!T63,Cash!S63&gt;Cash!W63,Cash!AB63&gt;Cash!C63),"Bearish Squeeze"," ")</f>
        <v xml:space="preserve"> </v>
      </c>
      <c r="BF63" s="144" t="str">
        <f>IF(AND(Cash!T63&gt;Cash!X63,Cash!AC63&gt;Cash!D63,Cash!C63&gt;Cash!W63,Cash!AB63&gt;Cash!S63),"Bullish Squeeze"," ")</f>
        <v xml:space="preserve"> </v>
      </c>
      <c r="BG63" s="137" t="str">
        <f>IF(AND(Cash!AI63&lt;Cash!AH63,Cash!AP63&gt;Cash!AO63,Cash!AG63&lt;Cash!AH63,Cash!AN63&gt;Cash!AO63),"IN OUT IN"," ")</f>
        <v xml:space="preserve"> </v>
      </c>
      <c r="BH63" s="137" t="str">
        <f>IF(AND(Cash!AG63&lt;Cash!AH63,Cash!AN63&gt;Cash!AO63),"Inside Bar"," ")</f>
        <v xml:space="preserve"> </v>
      </c>
      <c r="BI63" s="137" t="str">
        <f>IF(AND(Cash!AI63&gt;Cash!AH63,Cash!AP63&lt;Cash!AO63,Cash!AH63&gt;Cash!AG63,Cash!AO63&lt;Cash!AN63),"Double INSIDE Bar"," ")</f>
        <v xml:space="preserve"> </v>
      </c>
      <c r="BK63" s="137" t="str">
        <f>IF(AND(CA!AM63&lt;MIN(CA!AN63:AP63),(Cash!AG63&lt;Cash!AH63),(Cash!AN63&gt;Cash!AO63)),"NR4"," ")</f>
        <v xml:space="preserve"> </v>
      </c>
      <c r="BL63" s="144" t="str">
        <f>IF(AND(CA!AM63&lt;MIN(CA!AN63:AS63),(Cash!AG63&lt;Cash!AH63),(Cash!AN63&gt;Cash!AO63)),"NR7"," ")</f>
        <v xml:space="preserve"> </v>
      </c>
      <c r="BM63" s="137">
        <f>Cash!AG63</f>
        <v>186.5</v>
      </c>
      <c r="BN63" s="137">
        <f>Cash!AN63</f>
        <v>178.3</v>
      </c>
      <c r="BP63" s="137">
        <f>MAX(Cash!AG63:AJ63)</f>
        <v>186.5</v>
      </c>
      <c r="BQ63" s="137">
        <f>MIN(Cash!AN63:AQ63)</f>
        <v>170.35</v>
      </c>
      <c r="BS63" s="144">
        <f>MAX(Cash!AG63:AM63)</f>
        <v>194.6</v>
      </c>
      <c r="BT63" s="144">
        <f>MIN(Cash!AN63:AT63)</f>
        <v>170.35</v>
      </c>
      <c r="BV63" s="137">
        <f>Cash!AN63-2*(Cash!AG63-'Final Master FO'!BY63)</f>
        <v>169.9666666666667</v>
      </c>
      <c r="BW63" s="137">
        <f>BY63-(Cash!AG63-Cash!AN63)</f>
        <v>174.13333333333335</v>
      </c>
      <c r="BX63" s="137">
        <f>(2*BY63)-Cash!AG63</f>
        <v>178.16666666666669</v>
      </c>
      <c r="BY63" s="137">
        <f>(Cash!AG63+Cash!AN63+Cash!B63)/3</f>
        <v>182.33333333333334</v>
      </c>
      <c r="BZ63" s="137">
        <f>(2*BY63)-Cash!AN63</f>
        <v>186.36666666666667</v>
      </c>
      <c r="CA63" s="137">
        <f>BY63+(Cash!AG63-Cash!AN63)</f>
        <v>190.53333333333333</v>
      </c>
      <c r="CB63" s="137">
        <f>Cash!AG63+2*('Final Master FO'!BY63-Cash!AN63)</f>
        <v>194.56666666666666</v>
      </c>
      <c r="CD63" s="137">
        <f>CG63-(1*(Cash!AG63-Cash!AN63))</f>
        <v>174.13333333333335</v>
      </c>
      <c r="CE63" s="137">
        <f>CG63-(0.618*(Cash!AG63-Cash!AN63))</f>
        <v>177.26573333333334</v>
      </c>
      <c r="CF63" s="137">
        <f>CG63-(0.382*(Cash!AG63-Cash!AN63))</f>
        <v>179.20093333333335</v>
      </c>
      <c r="CG63" s="137">
        <f>(Cash!AG63+Cash!AN63+Cash!B63)/3</f>
        <v>182.33333333333334</v>
      </c>
      <c r="CH63" s="137">
        <f>CG63+(0.382*(Cash!AG63-Cash!AN63))</f>
        <v>185.46573333333333</v>
      </c>
      <c r="CI63" s="137">
        <f>CG63+(0.618*(Cash!AG63-Cash!AN63))</f>
        <v>187.40093333333334</v>
      </c>
      <c r="CJ63" s="137">
        <f>CG63+(1*(Cash!AG63-Cash!AN63))</f>
        <v>190.53333333333333</v>
      </c>
      <c r="CL63" s="137" t="str">
        <f t="shared" si="1"/>
        <v xml:space="preserve">HINDPETRO </v>
      </c>
      <c r="CM63" s="137">
        <f>'All Data FO'!B63</f>
        <v>181.75</v>
      </c>
      <c r="CN63" s="139">
        <f>'All Data FO'!K63</f>
        <v>0.91615769017212978</v>
      </c>
      <c r="CO63" s="139">
        <f>'Master FO'!U63</f>
        <v>-2.290614354516622</v>
      </c>
      <c r="CP63" s="137">
        <f>'Master FO'!M63</f>
        <v>-409500</v>
      </c>
      <c r="CR63" s="137" t="str">
        <f>IF(AND('All Data FO'!AG63&gt;'All Data FO'!AH63,'All Data FO'!B63&gt;'All Data FO'!C63),"LONG BUILDUP",IF(AND('All Data FO'!AG63&gt;'All Data FO'!AH63,'All Data FO'!B63&lt;'All Data FO'!C63),"SHORT BUILDUP",IF(AND('All Data FO'!AG63&lt;'All Data FO'!AH63,'All Data FO'!B63&gt;'All Data FO'!C63),"SHORT COVERING",IF(AND('All Data FO'!AG63&lt;'All Data FO'!AH63,'All Data FO'!B63&lt;'All Data FO'!C63),"LONG UNWINDING"," "))))</f>
        <v>SHORT COVERING</v>
      </c>
      <c r="CW63" s="137" t="str">
        <f>'FOD (ALL)'!M63</f>
        <v>HINDALCO</v>
      </c>
      <c r="CX63" s="137">
        <f>'All Data FO'!B62</f>
        <v>124.45</v>
      </c>
      <c r="CY63" s="139">
        <f>'All Data FO'!K62</f>
        <v>-3.3022533022532912</v>
      </c>
      <c r="CZ63" s="139">
        <f>'All Data FO'!EJ63</f>
        <v>0.22055788541702773</v>
      </c>
      <c r="DA63" s="137">
        <f>'All Data FO'!EQ63</f>
        <v>70000</v>
      </c>
      <c r="DC63" s="137" t="str">
        <f t="shared" si="2"/>
        <v>SHORT BUILDUP</v>
      </c>
    </row>
    <row r="64" spans="1:107" x14ac:dyDescent="0.3">
      <c r="A64" s="137" t="str">
        <f>FOD!B64</f>
        <v>HINDUNILVR</v>
      </c>
      <c r="B64" s="137" t="str">
        <f>'All Data FO'!G64</f>
        <v>Y</v>
      </c>
      <c r="C64" s="137" t="str">
        <f>'All Data FO'!H64</f>
        <v>N</v>
      </c>
      <c r="D64" s="137" t="str">
        <f>'All Data FO'!I64</f>
        <v>Y</v>
      </c>
      <c r="E64" s="137" t="str">
        <f>'All Data FO'!J64</f>
        <v>N</v>
      </c>
      <c r="G64" s="137" t="str">
        <f>'All Data FO'!AL64</f>
        <v>N</v>
      </c>
      <c r="H64" s="137" t="str">
        <f>'All Data FO'!AM64</f>
        <v>Y</v>
      </c>
      <c r="I64" s="137" t="str">
        <f>'All Data FO'!AN64</f>
        <v>Y</v>
      </c>
      <c r="J64" s="137" t="str">
        <f>'All Data FO'!AO64</f>
        <v>Y</v>
      </c>
      <c r="L64" s="137" t="str">
        <f>'All Data FO'!BR64</f>
        <v>Y</v>
      </c>
      <c r="M64" s="137" t="str">
        <f>'All Data FO'!BS64</f>
        <v>Y</v>
      </c>
      <c r="N64" s="137" t="str">
        <f>'All Data FO'!BT64</f>
        <v>N</v>
      </c>
      <c r="O64" s="137" t="str">
        <f>'All Data FO'!BU64</f>
        <v>N</v>
      </c>
      <c r="Q64" s="137" t="str">
        <f>'All Data FO'!BB64</f>
        <v>Y</v>
      </c>
      <c r="R64" s="137" t="str">
        <f>'All Data FO'!BC64</f>
        <v>Y</v>
      </c>
      <c r="S64" s="137" t="str">
        <f>'All Data FO'!BD64</f>
        <v>N</v>
      </c>
      <c r="T64" s="137" t="str">
        <f>'All Data FO'!BE64</f>
        <v>N</v>
      </c>
      <c r="V64" s="137" t="str">
        <f>'All Data FO'!CH64</f>
        <v>Y</v>
      </c>
      <c r="W64" s="137" t="str">
        <f>'All Data FO'!CI64</f>
        <v>N</v>
      </c>
      <c r="X64" s="137" t="str">
        <f>'All Data FO'!CJ64</f>
        <v>N</v>
      </c>
      <c r="Y64" s="137" t="str">
        <f>'All Data FO'!CK64</f>
        <v>N</v>
      </c>
      <c r="AA64" s="137" t="str">
        <f>'D Master'!AM64</f>
        <v>Y</v>
      </c>
      <c r="AB64" s="137" t="str">
        <f>'D Master'!AN64</f>
        <v>Y</v>
      </c>
      <c r="AC64" s="137" t="str">
        <f>'D Master'!AO64</f>
        <v>N</v>
      </c>
      <c r="AD64" s="137" t="str">
        <f>'D Master'!AP64</f>
        <v>N</v>
      </c>
      <c r="AF64" s="138">
        <f>CA!AK64</f>
        <v>3.0224999999999973</v>
      </c>
      <c r="AG64" s="145">
        <f>'Master FO'!BV64</f>
        <v>17.568628612909436</v>
      </c>
      <c r="AH64" s="145">
        <f>'Master FO'!BZ64</f>
        <v>31.283499128746939</v>
      </c>
      <c r="AI64" s="137">
        <f>Cash!B64</f>
        <v>1987.9</v>
      </c>
      <c r="AJ64" s="137">
        <f>'All Data FO'!B64</f>
        <v>1992.7</v>
      </c>
      <c r="AK64" s="137">
        <f>'All Data FO'!W64</f>
        <v>1999.5</v>
      </c>
      <c r="AL64" s="137">
        <f>'All Data FO'!AB64</f>
        <v>1962.55</v>
      </c>
      <c r="AN64" s="137">
        <f t="shared" si="0"/>
        <v>4.7999999999999545</v>
      </c>
      <c r="AO64" s="137">
        <f>('All Data FO'!W64+'All Data FO'!AB64+'All Data FO'!B64)/3</f>
        <v>1984.9166666666667</v>
      </c>
      <c r="AQ64" s="137" t="str">
        <f>IF('All Data FO'!BM64&gt;MAX('All Data FO'!BN64:'All Data FO'!BQ64),"Yes","")</f>
        <v/>
      </c>
      <c r="AR64" s="137" t="str">
        <f>IF('All Data FO'!AG64&gt;MAX('All Data FO'!AH64:'All Data FO'!AK64),"Yes","")</f>
        <v/>
      </c>
      <c r="AT64" s="137" t="str">
        <f>IF('All Data FO'!BM64&gt;(AVERAGE('All Data FO'!BN64:'All Data FO'!BQ64)*2),"Yes","")</f>
        <v/>
      </c>
      <c r="AU64" s="137" t="str">
        <f>IF('All Data FO'!AG64&gt;(AVERAGE('All Data FO'!AH64:'All Data FO'!AK64)*2),"Yes","")</f>
        <v/>
      </c>
      <c r="AW64" s="137" t="str">
        <f>IF('All Data FO'!B64&gt;MAX('All Data FO'!C64:'All Data FO'!F64),"Yes","")</f>
        <v/>
      </c>
      <c r="AX64" s="137" t="str">
        <f>IF('All Data FO'!B64&lt;MIN('All Data FO'!C64:'All Data FO'!F64),"Yes","")</f>
        <v/>
      </c>
      <c r="AZ64" s="144" t="str">
        <f>IF('All Data FO'!B64&gt;MAX('All Data FO'!X64:'All Data FO'!AA64),"Yes","")</f>
        <v/>
      </c>
      <c r="BA64" s="144" t="str">
        <f>IF('All Data FO'!B64&lt;MIN('All Data FO'!AC64:'All Data FO'!AF64),"Yes","")</f>
        <v/>
      </c>
      <c r="BB64" s="137" t="str">
        <f>IF(AND(Cash!C64&gt;Cash!AA64,Cash!B64&lt;(Cash!AA64+Cash!C64)/2,Cash!Z64&gt;Cash!C64,Cash!B64&gt;Cash!AA64),"Dark Cloud",IF(AND(Cash!C64&lt;Cash!AA64,Cash!B64&gt;(Cash!AA64+Cash!C64)/2,Cash!Z64&lt;Cash!C64,Cash!B64&lt;Cash!AA64),"Bullish Piercing",IF(AND(Cash!C64&lt;Cash!AA64,Cash!Z64&lt;Cash!C64,Cash!B64&gt;Cash!AA64),"Bullish Engulfing",IF(AND(Cash!C64&gt;Cash!AA64,Cash!Z64&gt;Cash!C64,Cash!B64&lt;Cash!AA64),"Bearish Engulfing",IF(AND(Cash!C64&gt;Cash!AA64,Cash!B64&lt;Cash!Z64,Cash!AG64&lt;Cash!C64,Cash!AN64&gt;Cash!AA64),"Bearish Harami",IF(AND(Cash!C64&lt;Cash!AA64,Cash!B64&gt;Cash!Z64,Cash!AG64&lt;Cash!AA64,Cash!AN64&gt;Cash!C64),"Bullish Harami"," "))))))</f>
        <v xml:space="preserve"> </v>
      </c>
      <c r="BC64" s="137" t="str">
        <f>IF(AND(Cash!D64&lt;Cash!AB64,Cash!AO64&lt;Cash!AP64,Cash!AO64&lt;Cash!AN64,Cash!B64&gt;Cash!AH64,Cash!B64&gt;Cash!AI64),"Bullish Reversal",IF(AND(Cash!D64&gt;Cash!AB64,Cash!AH64&gt;Cash!AI64,Cash!AH64&gt;Cash!AG64,Cash!B64&lt;Cash!AO64,Cash!CA64&lt;Cash!AP64),"Bearish Reversal"," "))</f>
        <v xml:space="preserve"> </v>
      </c>
      <c r="BE64" s="144" t="str">
        <f>IF(AND(Cash!D64&gt;Cash!X64,Cash!AC64&gt;Cash!T64,Cash!S64&gt;Cash!W64,Cash!AB64&gt;Cash!C64),"Bearish Squeeze"," ")</f>
        <v xml:space="preserve"> </v>
      </c>
      <c r="BF64" s="144" t="str">
        <f>IF(AND(Cash!T64&gt;Cash!X64,Cash!AC64&gt;Cash!D64,Cash!C64&gt;Cash!W64,Cash!AB64&gt;Cash!S64),"Bullish Squeeze"," ")</f>
        <v xml:space="preserve"> </v>
      </c>
      <c r="BG64" s="137" t="str">
        <f>IF(AND(Cash!AI64&lt;Cash!AH64,Cash!AP64&gt;Cash!AO64,Cash!AG64&lt;Cash!AH64,Cash!AN64&gt;Cash!AO64),"IN OUT IN"," ")</f>
        <v xml:space="preserve"> </v>
      </c>
      <c r="BH64" s="137" t="str">
        <f>IF(AND(Cash!AG64&lt;Cash!AH64,Cash!AN64&gt;Cash!AO64),"Inside Bar"," ")</f>
        <v>Inside Bar</v>
      </c>
      <c r="BI64" s="137" t="str">
        <f>IF(AND(Cash!AI64&gt;Cash!AH64,Cash!AP64&lt;Cash!AO64,Cash!AH64&gt;Cash!AG64,Cash!AO64&lt;Cash!AN64),"Double INSIDE Bar"," ")</f>
        <v xml:space="preserve"> </v>
      </c>
      <c r="BK64" s="137" t="str">
        <f>IF(AND(CA!AM64&lt;MIN(CA!AN64:AP64),(Cash!AG64&lt;Cash!AH64),(Cash!AN64&gt;Cash!AO64)),"NR4"," ")</f>
        <v xml:space="preserve"> </v>
      </c>
      <c r="BL64" s="144" t="str">
        <f>IF(AND(CA!AM64&lt;MIN(CA!AN64:AS64),(Cash!AG64&lt;Cash!AH64),(Cash!AN64&gt;Cash!AO64)),"NR7"," ")</f>
        <v xml:space="preserve"> </v>
      </c>
      <c r="BM64" s="137">
        <f>Cash!AG64</f>
        <v>1995.05</v>
      </c>
      <c r="BN64" s="137">
        <f>Cash!AN64</f>
        <v>1958</v>
      </c>
      <c r="BP64" s="137">
        <f>MAX(Cash!AG64:AJ64)</f>
        <v>2024.8</v>
      </c>
      <c r="BQ64" s="137">
        <f>MIN(Cash!AN64:AQ64)</f>
        <v>1955.2</v>
      </c>
      <c r="BS64" s="144">
        <f>MAX(Cash!AG64:AM64)</f>
        <v>2047.85</v>
      </c>
      <c r="BT64" s="144">
        <f>MIN(Cash!AN64:AT64)</f>
        <v>1955.2</v>
      </c>
      <c r="BV64" s="137">
        <f>Cash!AN64-2*(Cash!AG64-'Final Master FO'!BY64)</f>
        <v>1928.5333333333338</v>
      </c>
      <c r="BW64" s="137">
        <f>BY64-(Cash!AG64-Cash!AN64)</f>
        <v>1943.2666666666669</v>
      </c>
      <c r="BX64" s="137">
        <f>(2*BY64)-Cash!AG64</f>
        <v>1965.5833333333337</v>
      </c>
      <c r="BY64" s="137">
        <f>(Cash!AG64+Cash!AN64+Cash!B64)/3</f>
        <v>1980.3166666666668</v>
      </c>
      <c r="BZ64" s="137">
        <f>(2*BY64)-Cash!AN64</f>
        <v>2002.6333333333337</v>
      </c>
      <c r="CA64" s="137">
        <f>BY64+(Cash!AG64-Cash!AN64)</f>
        <v>2017.3666666666668</v>
      </c>
      <c r="CB64" s="137">
        <f>Cash!AG64+2*('Final Master FO'!BY64-Cash!AN64)</f>
        <v>2039.6833333333336</v>
      </c>
      <c r="CD64" s="137">
        <f>CG64-(1*(Cash!AG64-Cash!AN64))</f>
        <v>1943.2666666666669</v>
      </c>
      <c r="CE64" s="137">
        <f>CG64-(0.618*(Cash!AG64-Cash!AN64))</f>
        <v>1957.4197666666669</v>
      </c>
      <c r="CF64" s="137">
        <f>CG64-(0.382*(Cash!AG64-Cash!AN64))</f>
        <v>1966.1635666666668</v>
      </c>
      <c r="CG64" s="137">
        <f>(Cash!AG64+Cash!AN64+Cash!B64)/3</f>
        <v>1980.3166666666668</v>
      </c>
      <c r="CH64" s="137">
        <f>CG64+(0.382*(Cash!AG64-Cash!AN64))</f>
        <v>1994.4697666666668</v>
      </c>
      <c r="CI64" s="137">
        <f>CG64+(0.618*(Cash!AG64-Cash!AN64))</f>
        <v>2003.2135666666668</v>
      </c>
      <c r="CJ64" s="137">
        <f>CG64+(1*(Cash!AG64-Cash!AN64))</f>
        <v>2017.3666666666668</v>
      </c>
      <c r="CL64" s="137" t="str">
        <f t="shared" si="1"/>
        <v>HINDUNILVR</v>
      </c>
      <c r="CM64" s="137">
        <f>'All Data FO'!B64</f>
        <v>1992.7</v>
      </c>
      <c r="CN64" s="139">
        <f>'All Data FO'!K64</f>
        <v>0.77119522617512448</v>
      </c>
      <c r="CO64" s="139">
        <f>'Master FO'!U64</f>
        <v>-5.8808387960325357</v>
      </c>
      <c r="CP64" s="137">
        <f>'Master FO'!M64</f>
        <v>-1028100</v>
      </c>
      <c r="CR64" s="137" t="str">
        <f>IF(AND('All Data FO'!AG64&gt;'All Data FO'!AH64,'All Data FO'!B64&gt;'All Data FO'!C64),"LONG BUILDUP",IF(AND('All Data FO'!AG64&gt;'All Data FO'!AH64,'All Data FO'!B64&lt;'All Data FO'!C64),"SHORT BUILDUP",IF(AND('All Data FO'!AG64&lt;'All Data FO'!AH64,'All Data FO'!B64&gt;'All Data FO'!C64),"SHORT COVERING",IF(AND('All Data FO'!AG64&lt;'All Data FO'!AH64,'All Data FO'!B64&lt;'All Data FO'!C64),"LONG UNWINDING"," "))))</f>
        <v>SHORT COVERING</v>
      </c>
      <c r="CW64" s="137" t="str">
        <f>'FOD (ALL)'!M64</f>
        <v>HINDPETRO</v>
      </c>
      <c r="CX64" s="137">
        <f>'All Data FO'!B63</f>
        <v>181.75</v>
      </c>
      <c r="CY64" s="139">
        <f>'All Data FO'!K63</f>
        <v>0.91615769017212978</v>
      </c>
      <c r="CZ64" s="139">
        <f>'All Data FO'!EJ64</f>
        <v>0.93237927082365324</v>
      </c>
      <c r="DA64" s="137">
        <f>'All Data FO'!EQ64</f>
        <v>180600</v>
      </c>
      <c r="DC64" s="137" t="str">
        <f t="shared" si="2"/>
        <v>LONG BUILDUP</v>
      </c>
    </row>
    <row r="65" spans="1:107" x14ac:dyDescent="0.3">
      <c r="A65" s="137" t="str">
        <f>FOD!B65</f>
        <v>IBULHSGFIN</v>
      </c>
      <c r="B65" s="137" t="str">
        <f>'All Data FO'!G65</f>
        <v>N</v>
      </c>
      <c r="C65" s="137" t="str">
        <f>'All Data FO'!H65</f>
        <v>N</v>
      </c>
      <c r="D65" s="137" t="str">
        <f>'All Data FO'!I65</f>
        <v>Y</v>
      </c>
      <c r="E65" s="137" t="str">
        <f>'All Data FO'!J65</f>
        <v>Y</v>
      </c>
      <c r="G65" s="137" t="str">
        <f>'All Data FO'!AL65</f>
        <v>Y</v>
      </c>
      <c r="H65" s="137" t="str">
        <f>'All Data FO'!AM65</f>
        <v>N</v>
      </c>
      <c r="I65" s="137" t="str">
        <f>'All Data FO'!AN65</f>
        <v>Y</v>
      </c>
      <c r="J65" s="137" t="str">
        <f>'All Data FO'!AO65</f>
        <v>Y</v>
      </c>
      <c r="L65" s="137" t="str">
        <f>'All Data FO'!BR65</f>
        <v>Y</v>
      </c>
      <c r="M65" s="137" t="str">
        <f>'All Data FO'!BS65</f>
        <v>N</v>
      </c>
      <c r="N65" s="137" t="str">
        <f>'All Data FO'!BT65</f>
        <v>Y</v>
      </c>
      <c r="O65" s="137" t="str">
        <f>'All Data FO'!BU65</f>
        <v>N</v>
      </c>
      <c r="Q65" s="137" t="str">
        <f>'All Data FO'!BB65</f>
        <v>Y</v>
      </c>
      <c r="R65" s="137" t="str">
        <f>'All Data FO'!BC65</f>
        <v>N</v>
      </c>
      <c r="S65" s="137" t="str">
        <f>'All Data FO'!BD65</f>
        <v>Y</v>
      </c>
      <c r="T65" s="137" t="str">
        <f>'All Data FO'!BE65</f>
        <v>N</v>
      </c>
      <c r="V65" s="137" t="str">
        <f>'All Data FO'!CH65</f>
        <v>Y</v>
      </c>
      <c r="W65" s="137" t="str">
        <f>'All Data FO'!CI65</f>
        <v>N</v>
      </c>
      <c r="X65" s="137" t="str">
        <f>'All Data FO'!CJ65</f>
        <v>Y</v>
      </c>
      <c r="Y65" s="137" t="str">
        <f>'All Data FO'!CK65</f>
        <v>N</v>
      </c>
      <c r="AA65" s="137" t="str">
        <f>'D Master'!AM65</f>
        <v>N</v>
      </c>
      <c r="AB65" s="137" t="str">
        <f>'D Master'!AN65</f>
        <v>Y</v>
      </c>
      <c r="AC65" s="137" t="str">
        <f>'D Master'!AO65</f>
        <v>Y</v>
      </c>
      <c r="AD65" s="137" t="str">
        <f>'D Master'!AP65</f>
        <v>N</v>
      </c>
      <c r="AF65" s="138">
        <f>CA!AK65</f>
        <v>7.1449999999999942</v>
      </c>
      <c r="AG65" s="145">
        <f>'Master FO'!BV65</f>
        <v>19.813343422878045</v>
      </c>
      <c r="AH65" s="145">
        <f>'Master FO'!BZ65</f>
        <v>37.071950750288572</v>
      </c>
      <c r="AI65" s="137">
        <f>Cash!B65</f>
        <v>115.65</v>
      </c>
      <c r="AJ65" s="137">
        <f>'All Data FO'!B65</f>
        <v>113.55</v>
      </c>
      <c r="AK65" s="137">
        <f>'All Data FO'!W65</f>
        <v>122.65</v>
      </c>
      <c r="AL65" s="137">
        <f>'All Data FO'!AB65</f>
        <v>110.65</v>
      </c>
      <c r="AN65" s="137">
        <f t="shared" si="0"/>
        <v>-2.1000000000000085</v>
      </c>
      <c r="AO65" s="137">
        <f>('All Data FO'!W65+'All Data FO'!AB65+'All Data FO'!B65)/3</f>
        <v>115.61666666666667</v>
      </c>
      <c r="AQ65" s="137" t="str">
        <f>IF('All Data FO'!BM65&gt;MAX('All Data FO'!BN65:'All Data FO'!BQ65),"Yes","")</f>
        <v/>
      </c>
      <c r="AR65" s="137" t="str">
        <f>IF('All Data FO'!AG65&gt;MAX('All Data FO'!AH65:'All Data FO'!AK65),"Yes","")</f>
        <v/>
      </c>
      <c r="AT65" s="137" t="str">
        <f>IF('All Data FO'!BM65&gt;(AVERAGE('All Data FO'!BN65:'All Data FO'!BQ65)*2),"Yes","")</f>
        <v/>
      </c>
      <c r="AU65" s="137" t="str">
        <f>IF('All Data FO'!AG65&gt;(AVERAGE('All Data FO'!AH65:'All Data FO'!AK65)*2),"Yes","")</f>
        <v/>
      </c>
      <c r="AW65" s="137" t="str">
        <f>IF('All Data FO'!B65&gt;MAX('All Data FO'!C65:'All Data FO'!F65),"Yes","")</f>
        <v/>
      </c>
      <c r="AX65" s="137" t="str">
        <f>IF('All Data FO'!B65&lt;MIN('All Data FO'!C65:'All Data FO'!F65),"Yes","")</f>
        <v>Yes</v>
      </c>
      <c r="AZ65" s="144" t="str">
        <f>IF('All Data FO'!B65&gt;MAX('All Data FO'!X65:'All Data FO'!AA65),"Yes","")</f>
        <v/>
      </c>
      <c r="BA65" s="144" t="str">
        <f>IF('All Data FO'!B65&lt;MIN('All Data FO'!AC65:'All Data FO'!AF65),"Yes","")</f>
        <v/>
      </c>
      <c r="BB65" s="137" t="str">
        <f>IF(AND(Cash!C65&gt;Cash!AA65,Cash!B65&lt;(Cash!AA65+Cash!C65)/2,Cash!Z65&gt;Cash!C65,Cash!B65&gt;Cash!AA65),"Dark Cloud",IF(AND(Cash!C65&lt;Cash!AA65,Cash!B65&gt;(Cash!AA65+Cash!C65)/2,Cash!Z65&lt;Cash!C65,Cash!B65&lt;Cash!AA65),"Bullish Piercing",IF(AND(Cash!C65&lt;Cash!AA65,Cash!Z65&lt;Cash!C65,Cash!B65&gt;Cash!AA65),"Bullish Engulfing",IF(AND(Cash!C65&gt;Cash!AA65,Cash!Z65&gt;Cash!C65,Cash!B65&lt;Cash!AA65),"Bearish Engulfing",IF(AND(Cash!C65&gt;Cash!AA65,Cash!B65&lt;Cash!Z65,Cash!AG65&lt;Cash!C65,Cash!AN65&gt;Cash!AA65),"Bearish Harami",IF(AND(Cash!C65&lt;Cash!AA65,Cash!B65&gt;Cash!Z65,Cash!AG65&lt;Cash!AA65,Cash!AN65&gt;Cash!C65),"Bullish Harami"," "))))))</f>
        <v xml:space="preserve"> </v>
      </c>
      <c r="BC65" s="137" t="str">
        <f>IF(AND(Cash!D65&lt;Cash!AB65,Cash!AO65&lt;Cash!AP65,Cash!AO65&lt;Cash!AN65,Cash!B65&gt;Cash!AH65,Cash!B65&gt;Cash!AI65),"Bullish Reversal",IF(AND(Cash!D65&gt;Cash!AB65,Cash!AH65&gt;Cash!AI65,Cash!AH65&gt;Cash!AG65,Cash!B65&lt;Cash!AO65,Cash!CA65&lt;Cash!AP65),"Bearish Reversal"," "))</f>
        <v xml:space="preserve"> </v>
      </c>
      <c r="BE65" s="144" t="str">
        <f>IF(AND(Cash!D65&gt;Cash!X65,Cash!AC65&gt;Cash!T65,Cash!S65&gt;Cash!W65,Cash!AB65&gt;Cash!C65),"Bearish Squeeze"," ")</f>
        <v xml:space="preserve"> </v>
      </c>
      <c r="BF65" s="144" t="str">
        <f>IF(AND(Cash!T65&gt;Cash!X65,Cash!AC65&gt;Cash!D65,Cash!C65&gt;Cash!W65,Cash!AB65&gt;Cash!S65),"Bullish Squeeze"," ")</f>
        <v xml:space="preserve"> </v>
      </c>
      <c r="BG65" s="137" t="str">
        <f>IF(AND(Cash!AI65&lt;Cash!AH65,Cash!AP65&gt;Cash!AO65,Cash!AG65&lt;Cash!AH65,Cash!AN65&gt;Cash!AO65),"IN OUT IN"," ")</f>
        <v xml:space="preserve"> </v>
      </c>
      <c r="BH65" s="137" t="str">
        <f>IF(AND(Cash!AG65&lt;Cash!AH65,Cash!AN65&gt;Cash!AO65),"Inside Bar"," ")</f>
        <v xml:space="preserve"> </v>
      </c>
      <c r="BI65" s="137" t="str">
        <f>IF(AND(Cash!AI65&gt;Cash!AH65,Cash!AP65&lt;Cash!AO65,Cash!AH65&gt;Cash!AG65,Cash!AO65&lt;Cash!AN65),"Double INSIDE Bar"," ")</f>
        <v xml:space="preserve"> </v>
      </c>
      <c r="BK65" s="137" t="str">
        <f>IF(AND(CA!AM65&lt;MIN(CA!AN65:AP65),(Cash!AG65&lt;Cash!AH65),(Cash!AN65&gt;Cash!AO65)),"NR4"," ")</f>
        <v xml:space="preserve"> </v>
      </c>
      <c r="BL65" s="144" t="str">
        <f>IF(AND(CA!AM65&lt;MIN(CA!AN65:AS65),(Cash!AG65&lt;Cash!AH65),(Cash!AN65&gt;Cash!AO65)),"NR7"," ")</f>
        <v xml:space="preserve"> </v>
      </c>
      <c r="BM65" s="137">
        <f>Cash!AG65</f>
        <v>123.65</v>
      </c>
      <c r="BN65" s="137">
        <f>Cash!AN65</f>
        <v>114.5</v>
      </c>
      <c r="BP65" s="137">
        <f>MAX(Cash!AG65:AJ65)</f>
        <v>126.65</v>
      </c>
      <c r="BQ65" s="137">
        <f>MIN(Cash!AN65:AQ65)</f>
        <v>114.5</v>
      </c>
      <c r="BS65" s="144">
        <f>MAX(Cash!AG65:AM65)</f>
        <v>144.9</v>
      </c>
      <c r="BT65" s="144">
        <f>MIN(Cash!AN65:AT65)</f>
        <v>114.5</v>
      </c>
      <c r="BV65" s="137">
        <f>Cash!AN65-2*(Cash!AG65-'Final Master FO'!BY65)</f>
        <v>103.06666666666666</v>
      </c>
      <c r="BW65" s="137">
        <f>BY65-(Cash!AG65-Cash!AN65)</f>
        <v>108.78333333333333</v>
      </c>
      <c r="BX65" s="137">
        <f>(2*BY65)-Cash!AG65</f>
        <v>112.21666666666667</v>
      </c>
      <c r="BY65" s="137">
        <f>(Cash!AG65+Cash!AN65+Cash!B65)/3</f>
        <v>117.93333333333334</v>
      </c>
      <c r="BZ65" s="137">
        <f>(2*BY65)-Cash!AN65</f>
        <v>121.36666666666667</v>
      </c>
      <c r="CA65" s="137">
        <f>BY65+(Cash!AG65-Cash!AN65)</f>
        <v>127.08333333333334</v>
      </c>
      <c r="CB65" s="137">
        <f>Cash!AG65+2*('Final Master FO'!BY65-Cash!AN65)</f>
        <v>130.51666666666668</v>
      </c>
      <c r="CD65" s="137">
        <f>CG65-(1*(Cash!AG65-Cash!AN65))</f>
        <v>108.78333333333333</v>
      </c>
      <c r="CE65" s="137">
        <f>CG65-(0.618*(Cash!AG65-Cash!AN65))</f>
        <v>112.27863333333333</v>
      </c>
      <c r="CF65" s="137">
        <f>CG65-(0.382*(Cash!AG65-Cash!AN65))</f>
        <v>114.43803333333334</v>
      </c>
      <c r="CG65" s="137">
        <f>(Cash!AG65+Cash!AN65+Cash!B65)/3</f>
        <v>117.93333333333334</v>
      </c>
      <c r="CH65" s="137">
        <f>CG65+(0.382*(Cash!AG65-Cash!AN65))</f>
        <v>121.42863333333334</v>
      </c>
      <c r="CI65" s="137">
        <f>CG65+(0.618*(Cash!AG65-Cash!AN65))</f>
        <v>123.58803333333334</v>
      </c>
      <c r="CJ65" s="137">
        <f>CG65+(1*(Cash!AG65-Cash!AN65))</f>
        <v>127.08333333333334</v>
      </c>
      <c r="CL65" s="137" t="str">
        <f t="shared" si="1"/>
        <v>IBULHSGFIN</v>
      </c>
      <c r="CM65" s="137">
        <f>'All Data FO'!B65</f>
        <v>113.55</v>
      </c>
      <c r="CN65" s="139">
        <f>'All Data FO'!K65</f>
        <v>-5.6893687707641263</v>
      </c>
      <c r="CO65" s="139">
        <f>'Master FO'!U65</f>
        <v>2.8796314071798813E-2</v>
      </c>
      <c r="CP65" s="137">
        <f>'Master FO'!M65</f>
        <v>3600</v>
      </c>
      <c r="CR65" s="137" t="str">
        <f>IF(AND('All Data FO'!AG65&gt;'All Data FO'!AH65,'All Data FO'!B65&gt;'All Data FO'!C65),"LONG BUILDUP",IF(AND('All Data FO'!AG65&gt;'All Data FO'!AH65,'All Data FO'!B65&lt;'All Data FO'!C65),"SHORT BUILDUP",IF(AND('All Data FO'!AG65&lt;'All Data FO'!AH65,'All Data FO'!B65&gt;'All Data FO'!C65),"SHORT COVERING",IF(AND('All Data FO'!AG65&lt;'All Data FO'!AH65,'All Data FO'!B65&lt;'All Data FO'!C65),"LONG UNWINDING"," "))))</f>
        <v>SHORT BUILDUP</v>
      </c>
      <c r="CW65" s="137" t="str">
        <f>'FOD (ALL)'!M65</f>
        <v>HINDUNILVR</v>
      </c>
      <c r="CX65" s="137">
        <f>'All Data FO'!B64</f>
        <v>1992.7</v>
      </c>
      <c r="CY65" s="139">
        <f>'All Data FO'!K64</f>
        <v>0.77119522617512448</v>
      </c>
      <c r="CZ65" s="139">
        <f>'All Data FO'!EJ65</f>
        <v>-2.1251494877016062</v>
      </c>
      <c r="DA65" s="137">
        <f>'All Data FO'!EQ65</f>
        <v>-394500</v>
      </c>
      <c r="DC65" s="137" t="str">
        <f t="shared" si="2"/>
        <v>SHORT COVERING</v>
      </c>
    </row>
    <row r="66" spans="1:107" x14ac:dyDescent="0.3">
      <c r="A66" s="137" t="str">
        <f>FOD!B66</f>
        <v xml:space="preserve">ICICIBANK </v>
      </c>
      <c r="B66" s="137" t="str">
        <f>'All Data FO'!G66</f>
        <v>N</v>
      </c>
      <c r="C66" s="137" t="str">
        <f>'All Data FO'!H66</f>
        <v>N</v>
      </c>
      <c r="D66" s="137" t="str">
        <f>'All Data FO'!I66</f>
        <v>Y</v>
      </c>
      <c r="E66" s="137" t="str">
        <f>'All Data FO'!J66</f>
        <v>Y</v>
      </c>
      <c r="G66" s="137" t="str">
        <f>'All Data FO'!AL66</f>
        <v>Y</v>
      </c>
      <c r="H66" s="137" t="str">
        <f>'All Data FO'!AM66</f>
        <v>N</v>
      </c>
      <c r="I66" s="137" t="str">
        <f>'All Data FO'!AN66</f>
        <v>Y</v>
      </c>
      <c r="J66" s="137" t="str">
        <f>'All Data FO'!AO66</f>
        <v>N</v>
      </c>
      <c r="L66" s="137" t="str">
        <f>'All Data FO'!BR66</f>
        <v>Y</v>
      </c>
      <c r="M66" s="137" t="str">
        <f>'All Data FO'!BS66</f>
        <v>Y</v>
      </c>
      <c r="N66" s="137" t="str">
        <f>'All Data FO'!BT66</f>
        <v>N</v>
      </c>
      <c r="O66" s="137" t="str">
        <f>'All Data FO'!BU66</f>
        <v>Y</v>
      </c>
      <c r="Q66" s="137" t="str">
        <f>'All Data FO'!BB66</f>
        <v>Y</v>
      </c>
      <c r="R66" s="137" t="str">
        <f>'All Data FO'!BC66</f>
        <v>Y</v>
      </c>
      <c r="S66" s="137" t="str">
        <f>'All Data FO'!BD66</f>
        <v>N</v>
      </c>
      <c r="T66" s="137" t="str">
        <f>'All Data FO'!BE66</f>
        <v>Y</v>
      </c>
      <c r="V66" s="137" t="str">
        <f>'All Data FO'!CH66</f>
        <v>Y</v>
      </c>
      <c r="W66" s="137" t="str">
        <f>'All Data FO'!CI66</f>
        <v>Y</v>
      </c>
      <c r="X66" s="137" t="str">
        <f>'All Data FO'!CJ66</f>
        <v>N</v>
      </c>
      <c r="Y66" s="137" t="str">
        <f>'All Data FO'!CK66</f>
        <v>Y</v>
      </c>
      <c r="AA66" s="137" t="str">
        <f>'D Master'!AM66</f>
        <v>Y</v>
      </c>
      <c r="AB66" s="137" t="str">
        <f>'D Master'!AN66</f>
        <v>Y</v>
      </c>
      <c r="AC66" s="137" t="str">
        <f>'D Master'!AO66</f>
        <v>N</v>
      </c>
      <c r="AD66" s="137" t="str">
        <f>'D Master'!AP66</f>
        <v>N</v>
      </c>
      <c r="AF66" s="138">
        <f>CA!AK66</f>
        <v>5.0524999999999975</v>
      </c>
      <c r="AG66" s="145">
        <f>'Master FO'!BV66</f>
        <v>53.894671252996261</v>
      </c>
      <c r="AH66" s="145">
        <f>'Master FO'!BZ66</f>
        <v>59.936741760129685</v>
      </c>
      <c r="AI66" s="137">
        <f>Cash!B66</f>
        <v>291.05</v>
      </c>
      <c r="AJ66" s="137">
        <f>'All Data FO'!B66</f>
        <v>291.10000000000002</v>
      </c>
      <c r="AK66" s="137">
        <f>'All Data FO'!W66</f>
        <v>307.5</v>
      </c>
      <c r="AL66" s="137">
        <f>'All Data FO'!AB66</f>
        <v>286</v>
      </c>
      <c r="AN66" s="137">
        <f t="shared" si="0"/>
        <v>5.0000000000011369E-2</v>
      </c>
      <c r="AO66" s="137">
        <f>('All Data FO'!W66+'All Data FO'!AB66+'All Data FO'!B66)/3</f>
        <v>294.86666666666667</v>
      </c>
      <c r="AQ66" s="137" t="str">
        <f>IF('All Data FO'!BM66&gt;MAX('All Data FO'!BN66:'All Data FO'!BQ66),"Yes","")</f>
        <v>Yes</v>
      </c>
      <c r="AR66" s="137" t="str">
        <f>IF('All Data FO'!AG66&gt;MAX('All Data FO'!AH66:'All Data FO'!AK66),"Yes","")</f>
        <v/>
      </c>
      <c r="AT66" s="137" t="str">
        <f>IF('All Data FO'!BM66&gt;(AVERAGE('All Data FO'!BN66:'All Data FO'!BQ66)*2),"Yes","")</f>
        <v/>
      </c>
      <c r="AU66" s="137" t="str">
        <f>IF('All Data FO'!AG66&gt;(AVERAGE('All Data FO'!AH66:'All Data FO'!AK66)*2),"Yes","")</f>
        <v/>
      </c>
      <c r="AW66" s="137" t="str">
        <f>IF('All Data FO'!B66&gt;MAX('All Data FO'!C66:'All Data FO'!F66),"Yes","")</f>
        <v/>
      </c>
      <c r="AX66" s="137" t="str">
        <f>IF('All Data FO'!B66&lt;MIN('All Data FO'!C66:'All Data FO'!F66),"Yes","")</f>
        <v>Yes</v>
      </c>
      <c r="AZ66" s="144" t="str">
        <f>IF('All Data FO'!B66&gt;MAX('All Data FO'!X66:'All Data FO'!AA66),"Yes","")</f>
        <v/>
      </c>
      <c r="BA66" s="144" t="str">
        <f>IF('All Data FO'!B66&lt;MIN('All Data FO'!AC66:'All Data FO'!AF66),"Yes","")</f>
        <v>Yes</v>
      </c>
      <c r="BB66" s="137" t="str">
        <f>IF(AND(Cash!C66&gt;Cash!AA66,Cash!B66&lt;(Cash!AA66+Cash!C66)/2,Cash!Z66&gt;Cash!C66,Cash!B66&gt;Cash!AA66),"Dark Cloud",IF(AND(Cash!C66&lt;Cash!AA66,Cash!B66&gt;(Cash!AA66+Cash!C66)/2,Cash!Z66&lt;Cash!C66,Cash!B66&lt;Cash!AA66),"Bullish Piercing",IF(AND(Cash!C66&lt;Cash!AA66,Cash!Z66&lt;Cash!C66,Cash!B66&gt;Cash!AA66),"Bullish Engulfing",IF(AND(Cash!C66&gt;Cash!AA66,Cash!Z66&gt;Cash!C66,Cash!B66&lt;Cash!AA66),"Bearish Engulfing",IF(AND(Cash!C66&gt;Cash!AA66,Cash!B66&lt;Cash!Z66,Cash!AG66&lt;Cash!C66,Cash!AN66&gt;Cash!AA66),"Bearish Harami",IF(AND(Cash!C66&lt;Cash!AA66,Cash!B66&gt;Cash!Z66,Cash!AG66&lt;Cash!AA66,Cash!AN66&gt;Cash!C66),"Bullish Harami"," "))))))</f>
        <v xml:space="preserve"> </v>
      </c>
      <c r="BC66" s="137" t="str">
        <f>IF(AND(Cash!D66&lt;Cash!AB66,Cash!AO66&lt;Cash!AP66,Cash!AO66&lt;Cash!AN66,Cash!B66&gt;Cash!AH66,Cash!B66&gt;Cash!AI66),"Bullish Reversal",IF(AND(Cash!D66&gt;Cash!AB66,Cash!AH66&gt;Cash!AI66,Cash!AH66&gt;Cash!AG66,Cash!B66&lt;Cash!AO66,Cash!CA66&lt;Cash!AP66),"Bearish Reversal"," "))</f>
        <v xml:space="preserve"> </v>
      </c>
      <c r="BE66" s="144" t="str">
        <f>IF(AND(Cash!D66&gt;Cash!X66,Cash!AC66&gt;Cash!T66,Cash!S66&gt;Cash!W66,Cash!AB66&gt;Cash!C66),"Bearish Squeeze"," ")</f>
        <v xml:space="preserve"> </v>
      </c>
      <c r="BF66" s="144" t="str">
        <f>IF(AND(Cash!T66&gt;Cash!X66,Cash!AC66&gt;Cash!D66,Cash!C66&gt;Cash!W66,Cash!AB66&gt;Cash!S66),"Bullish Squeeze"," ")</f>
        <v xml:space="preserve"> </v>
      </c>
      <c r="BG66" s="137" t="str">
        <f>IF(AND(Cash!AI66&lt;Cash!AH66,Cash!AP66&gt;Cash!AO66,Cash!AG66&lt;Cash!AH66,Cash!AN66&gt;Cash!AO66),"IN OUT IN"," ")</f>
        <v xml:space="preserve"> </v>
      </c>
      <c r="BH66" s="137" t="str">
        <f>IF(AND(Cash!AG66&lt;Cash!AH66,Cash!AN66&gt;Cash!AO66),"Inside Bar"," ")</f>
        <v xml:space="preserve"> </v>
      </c>
      <c r="BI66" s="137" t="str">
        <f>IF(AND(Cash!AI66&gt;Cash!AH66,Cash!AP66&lt;Cash!AO66,Cash!AH66&gt;Cash!AG66,Cash!AO66&lt;Cash!AN66),"Double INSIDE Bar"," ")</f>
        <v xml:space="preserve"> </v>
      </c>
      <c r="BK66" s="137" t="str">
        <f>IF(AND(CA!AM66&lt;MIN(CA!AN66:AP66),(Cash!AG66&lt;Cash!AH66),(Cash!AN66&gt;Cash!AO66)),"NR4"," ")</f>
        <v xml:space="preserve"> </v>
      </c>
      <c r="BL66" s="144" t="str">
        <f>IF(AND(CA!AM66&lt;MIN(CA!AN66:AS66),(Cash!AG66&lt;Cash!AH66),(Cash!AN66&gt;Cash!AO66)),"NR7"," ")</f>
        <v xml:space="preserve"> </v>
      </c>
      <c r="BM66" s="137">
        <f>Cash!AG66</f>
        <v>307.7</v>
      </c>
      <c r="BN66" s="137">
        <f>Cash!AN66</f>
        <v>285.55</v>
      </c>
      <c r="BP66" s="137">
        <f>MAX(Cash!AG66:AJ66)</f>
        <v>312.8</v>
      </c>
      <c r="BQ66" s="137">
        <f>MIN(Cash!AN66:AQ66)</f>
        <v>285.55</v>
      </c>
      <c r="BS66" s="144">
        <f>MAX(Cash!AG66:AM66)</f>
        <v>334.5</v>
      </c>
      <c r="BT66" s="144">
        <f>MIN(Cash!AN66:AT66)</f>
        <v>285.55</v>
      </c>
      <c r="BV66" s="137">
        <f>Cash!AN66-2*(Cash!AG66-'Final Master FO'!BY66)</f>
        <v>259.68333333333334</v>
      </c>
      <c r="BW66" s="137">
        <f>BY66-(Cash!AG66-Cash!AN66)</f>
        <v>272.61666666666667</v>
      </c>
      <c r="BX66" s="137">
        <f>(2*BY66)-Cash!AG66</f>
        <v>281.83333333333331</v>
      </c>
      <c r="BY66" s="137">
        <f>(Cash!AG66+Cash!AN66+Cash!B66)/3</f>
        <v>294.76666666666665</v>
      </c>
      <c r="BZ66" s="137">
        <f>(2*BY66)-Cash!AN66</f>
        <v>303.98333333333329</v>
      </c>
      <c r="CA66" s="137">
        <f>BY66+(Cash!AG66-Cash!AN66)</f>
        <v>316.91666666666663</v>
      </c>
      <c r="CB66" s="137">
        <f>Cash!AG66+2*('Final Master FO'!BY66-Cash!AN66)</f>
        <v>326.13333333333327</v>
      </c>
      <c r="CD66" s="137">
        <f>CG66-(1*(Cash!AG66-Cash!AN66))</f>
        <v>272.61666666666667</v>
      </c>
      <c r="CE66" s="137">
        <f>CG66-(0.618*(Cash!AG66-Cash!AN66))</f>
        <v>281.07796666666667</v>
      </c>
      <c r="CF66" s="137">
        <f>CG66-(0.382*(Cash!AG66-Cash!AN66))</f>
        <v>286.30536666666666</v>
      </c>
      <c r="CG66" s="137">
        <f>(Cash!AG66+Cash!AN66+Cash!B66)/3</f>
        <v>294.76666666666665</v>
      </c>
      <c r="CH66" s="137">
        <f>CG66+(0.382*(Cash!AG66-Cash!AN66))</f>
        <v>303.22796666666665</v>
      </c>
      <c r="CI66" s="137">
        <f>CG66+(0.618*(Cash!AG66-Cash!AN66))</f>
        <v>308.45536666666663</v>
      </c>
      <c r="CJ66" s="137">
        <f>CG66+(1*(Cash!AG66-Cash!AN66))</f>
        <v>316.91666666666663</v>
      </c>
      <c r="CL66" s="137" t="str">
        <f t="shared" si="1"/>
        <v xml:space="preserve">ICICIBANK </v>
      </c>
      <c r="CM66" s="137">
        <f>'All Data FO'!B66</f>
        <v>291.10000000000002</v>
      </c>
      <c r="CN66" s="139">
        <f>'All Data FO'!K66</f>
        <v>-4.322103533278546</v>
      </c>
      <c r="CO66" s="139">
        <f>'Master FO'!U66</f>
        <v>2.8245138352696126</v>
      </c>
      <c r="CP66" s="137">
        <f>'Master FO'!M66</f>
        <v>2162875</v>
      </c>
      <c r="CR66" s="137" t="str">
        <f>IF(AND('All Data FO'!AG66&gt;'All Data FO'!AH66,'All Data FO'!B66&gt;'All Data FO'!C66),"LONG BUILDUP",IF(AND('All Data FO'!AG66&gt;'All Data FO'!AH66,'All Data FO'!B66&lt;'All Data FO'!C66),"SHORT BUILDUP",IF(AND('All Data FO'!AG66&lt;'All Data FO'!AH66,'All Data FO'!B66&gt;'All Data FO'!C66),"SHORT COVERING",IF(AND('All Data FO'!AG66&lt;'All Data FO'!AH66,'All Data FO'!B66&lt;'All Data FO'!C66),"LONG UNWINDING"," "))))</f>
        <v>SHORT BUILDUP</v>
      </c>
      <c r="CW66" s="137" t="str">
        <f>'FOD (ALL)'!M66</f>
        <v>IBULHSGFIN</v>
      </c>
      <c r="CX66" s="137">
        <f>'All Data FO'!B65</f>
        <v>113.55</v>
      </c>
      <c r="CY66" s="139">
        <f>'All Data FO'!K65</f>
        <v>-5.6893687707641263</v>
      </c>
      <c r="CZ66" s="139">
        <f>'All Data FO'!EJ66</f>
        <v>7.804120200902358</v>
      </c>
      <c r="DA66" s="137">
        <f>'All Data FO'!EQ66</f>
        <v>1100100</v>
      </c>
      <c r="DC66" s="137" t="str">
        <f t="shared" si="2"/>
        <v>SHORT BUILDUP</v>
      </c>
    </row>
    <row r="67" spans="1:107" x14ac:dyDescent="0.3">
      <c r="A67" s="137" t="str">
        <f>FOD!B67</f>
        <v>ICICIPRULI</v>
      </c>
      <c r="B67" s="137" t="str">
        <f>'All Data FO'!G67</f>
        <v>N</v>
      </c>
      <c r="C67" s="137" t="str">
        <f>'All Data FO'!H67</f>
        <v>N</v>
      </c>
      <c r="D67" s="137" t="str">
        <f>'All Data FO'!I67</f>
        <v>Y</v>
      </c>
      <c r="E67" s="137" t="str">
        <f>'All Data FO'!J67</f>
        <v>Y</v>
      </c>
      <c r="G67" s="137" t="str">
        <f>'All Data FO'!AL67</f>
        <v>Y</v>
      </c>
      <c r="H67" s="137" t="str">
        <f>'All Data FO'!AM67</f>
        <v>Y</v>
      </c>
      <c r="I67" s="137" t="str">
        <f>'All Data FO'!AN67</f>
        <v>N</v>
      </c>
      <c r="J67" s="137" t="str">
        <f>'All Data FO'!AO67</f>
        <v>N</v>
      </c>
      <c r="L67" s="137" t="str">
        <f>'All Data FO'!BR67</f>
        <v>Y</v>
      </c>
      <c r="M67" s="137" t="str">
        <f>'All Data FO'!BS67</f>
        <v>Y</v>
      </c>
      <c r="N67" s="137" t="str">
        <f>'All Data FO'!BT67</f>
        <v>N</v>
      </c>
      <c r="O67" s="137" t="str">
        <f>'All Data FO'!BU67</f>
        <v>N</v>
      </c>
      <c r="Q67" s="137" t="str">
        <f>'All Data FO'!BB67</f>
        <v>Y</v>
      </c>
      <c r="R67" s="137" t="str">
        <f>'All Data FO'!BC67</f>
        <v>Y</v>
      </c>
      <c r="S67" s="137" t="str">
        <f>'All Data FO'!BD67</f>
        <v>N</v>
      </c>
      <c r="T67" s="137" t="str">
        <f>'All Data FO'!BE67</f>
        <v>N</v>
      </c>
      <c r="V67" s="137" t="str">
        <f>'All Data FO'!CH67</f>
        <v>Y</v>
      </c>
      <c r="W67" s="137" t="str">
        <f>'All Data FO'!CI67</f>
        <v>Y</v>
      </c>
      <c r="X67" s="137" t="str">
        <f>'All Data FO'!CJ67</f>
        <v>N</v>
      </c>
      <c r="Y67" s="137" t="str">
        <f>'All Data FO'!CK67</f>
        <v>N</v>
      </c>
      <c r="AA67" s="137" t="str">
        <f>'D Master'!AM67</f>
        <v>N</v>
      </c>
      <c r="AB67" s="137" t="str">
        <f>'D Master'!AN67</f>
        <v>N</v>
      </c>
      <c r="AC67" s="137" t="str">
        <f>'D Master'!AO67</f>
        <v>Y</v>
      </c>
      <c r="AD67" s="137" t="str">
        <f>'D Master'!AP67</f>
        <v>N</v>
      </c>
      <c r="AF67" s="138">
        <f>CA!AK67</f>
        <v>4.9224999999999977</v>
      </c>
      <c r="AG67" s="145">
        <f>'Master FO'!BV67</f>
        <v>206.86919065971435</v>
      </c>
      <c r="AH67" s="145">
        <f>'Master FO'!BZ67</f>
        <v>223.87940660392408</v>
      </c>
      <c r="AI67" s="137">
        <f>Cash!B67</f>
        <v>345.05</v>
      </c>
      <c r="AJ67" s="137">
        <f>'All Data FO'!B67</f>
        <v>342.8</v>
      </c>
      <c r="AK67" s="137">
        <f>'All Data FO'!W67</f>
        <v>369.65</v>
      </c>
      <c r="AL67" s="137">
        <f>'All Data FO'!AB67</f>
        <v>334.5</v>
      </c>
      <c r="AN67" s="137">
        <f t="shared" si="0"/>
        <v>-2.25</v>
      </c>
      <c r="AO67" s="137">
        <f>('All Data FO'!W67+'All Data FO'!AB67+'All Data FO'!B67)/3</f>
        <v>348.98333333333335</v>
      </c>
      <c r="AQ67" s="137" t="str">
        <f>IF('All Data FO'!BM67&gt;MAX('All Data FO'!BN67:'All Data FO'!BQ67),"Yes","")</f>
        <v>Yes</v>
      </c>
      <c r="AR67" s="137" t="str">
        <f>IF('All Data FO'!AG67&gt;MAX('All Data FO'!AH67:'All Data FO'!AK67),"Yes","")</f>
        <v>Yes</v>
      </c>
      <c r="AT67" s="137" t="str">
        <f>IF('All Data FO'!BM67&gt;(AVERAGE('All Data FO'!BN67:'All Data FO'!BQ67)*2),"Yes","")</f>
        <v>Yes</v>
      </c>
      <c r="AU67" s="137" t="str">
        <f>IF('All Data FO'!AG67&gt;(AVERAGE('All Data FO'!AH67:'All Data FO'!AK67)*2),"Yes","")</f>
        <v/>
      </c>
      <c r="AW67" s="137" t="str">
        <f>IF('All Data FO'!B67&gt;MAX('All Data FO'!C67:'All Data FO'!F67),"Yes","")</f>
        <v/>
      </c>
      <c r="AX67" s="137" t="str">
        <f>IF('All Data FO'!B67&lt;MIN('All Data FO'!C67:'All Data FO'!F67),"Yes","")</f>
        <v>Yes</v>
      </c>
      <c r="AZ67" s="144" t="str">
        <f>IF('All Data FO'!B67&gt;MAX('All Data FO'!X67:'All Data FO'!AA67),"Yes","")</f>
        <v/>
      </c>
      <c r="BA67" s="144" t="str">
        <f>IF('All Data FO'!B67&lt;MIN('All Data FO'!AC67:'All Data FO'!AF67),"Yes","")</f>
        <v>Yes</v>
      </c>
      <c r="BB67" s="137" t="str">
        <f>IF(AND(Cash!C67&gt;Cash!AA67,Cash!B67&lt;(Cash!AA67+Cash!C67)/2,Cash!Z67&gt;Cash!C67,Cash!B67&gt;Cash!AA67),"Dark Cloud",IF(AND(Cash!C67&lt;Cash!AA67,Cash!B67&gt;(Cash!AA67+Cash!C67)/2,Cash!Z67&lt;Cash!C67,Cash!B67&lt;Cash!AA67),"Bullish Piercing",IF(AND(Cash!C67&lt;Cash!AA67,Cash!Z67&lt;Cash!C67,Cash!B67&gt;Cash!AA67),"Bullish Engulfing",IF(AND(Cash!C67&gt;Cash!AA67,Cash!Z67&gt;Cash!C67,Cash!B67&lt;Cash!AA67),"Bearish Engulfing",IF(AND(Cash!C67&gt;Cash!AA67,Cash!B67&lt;Cash!Z67,Cash!AG67&lt;Cash!C67,Cash!AN67&gt;Cash!AA67),"Bearish Harami",IF(AND(Cash!C67&lt;Cash!AA67,Cash!B67&gt;Cash!Z67,Cash!AG67&lt;Cash!AA67,Cash!AN67&gt;Cash!C67),"Bullish Harami"," "))))))</f>
        <v xml:space="preserve"> </v>
      </c>
      <c r="BC67" s="137" t="str">
        <f>IF(AND(Cash!D67&lt;Cash!AB67,Cash!AO67&lt;Cash!AP67,Cash!AO67&lt;Cash!AN67,Cash!B67&gt;Cash!AH67,Cash!B67&gt;Cash!AI67),"Bullish Reversal",IF(AND(Cash!D67&gt;Cash!AB67,Cash!AH67&gt;Cash!AI67,Cash!AH67&gt;Cash!AG67,Cash!B67&lt;Cash!AO67,Cash!CA67&lt;Cash!AP67),"Bearish Reversal"," "))</f>
        <v xml:space="preserve"> </v>
      </c>
      <c r="BE67" s="144" t="str">
        <f>IF(AND(Cash!D67&gt;Cash!X67,Cash!AC67&gt;Cash!T67,Cash!S67&gt;Cash!W67,Cash!AB67&gt;Cash!C67),"Bearish Squeeze"," ")</f>
        <v xml:space="preserve"> </v>
      </c>
      <c r="BF67" s="144" t="str">
        <f>IF(AND(Cash!T67&gt;Cash!X67,Cash!AC67&gt;Cash!D67,Cash!C67&gt;Cash!W67,Cash!AB67&gt;Cash!S67),"Bullish Squeeze"," ")</f>
        <v xml:space="preserve"> </v>
      </c>
      <c r="BG67" s="137" t="str">
        <f>IF(AND(Cash!AI67&lt;Cash!AH67,Cash!AP67&gt;Cash!AO67,Cash!AG67&lt;Cash!AH67,Cash!AN67&gt;Cash!AO67),"IN OUT IN"," ")</f>
        <v xml:space="preserve"> </v>
      </c>
      <c r="BH67" s="137" t="str">
        <f>IF(AND(Cash!AG67&lt;Cash!AH67,Cash!AN67&gt;Cash!AO67),"Inside Bar"," ")</f>
        <v xml:space="preserve"> </v>
      </c>
      <c r="BI67" s="137" t="str">
        <f>IF(AND(Cash!AI67&gt;Cash!AH67,Cash!AP67&lt;Cash!AO67,Cash!AH67&gt;Cash!AG67,Cash!AO67&lt;Cash!AN67),"Double INSIDE Bar"," ")</f>
        <v xml:space="preserve"> </v>
      </c>
      <c r="BK67" s="137" t="str">
        <f>IF(AND(CA!AM67&lt;MIN(CA!AN67:AP67),(Cash!AG67&lt;Cash!AH67),(Cash!AN67&gt;Cash!AO67)),"NR4"," ")</f>
        <v xml:space="preserve"> </v>
      </c>
      <c r="BL67" s="144" t="str">
        <f>IF(AND(CA!AM67&lt;MIN(CA!AN67:AS67),(Cash!AG67&lt;Cash!AH67),(Cash!AN67&gt;Cash!AO67)),"NR7"," ")</f>
        <v xml:space="preserve"> </v>
      </c>
      <c r="BM67" s="137">
        <f>Cash!AG67</f>
        <v>369.35</v>
      </c>
      <c r="BN67" s="137">
        <f>Cash!AN67</f>
        <v>336.7</v>
      </c>
      <c r="BP67" s="137">
        <f>MAX(Cash!AG67:AJ67)</f>
        <v>376</v>
      </c>
      <c r="BQ67" s="137">
        <f>MIN(Cash!AN67:AQ67)</f>
        <v>336.7</v>
      </c>
      <c r="BS67" s="144">
        <f>MAX(Cash!AG67:AM67)</f>
        <v>401.85</v>
      </c>
      <c r="BT67" s="144">
        <f>MIN(Cash!AN67:AT67)</f>
        <v>336.7</v>
      </c>
      <c r="BV67" s="137">
        <f>Cash!AN67-2*(Cash!AG67-'Final Master FO'!BY67)</f>
        <v>298.73333333333318</v>
      </c>
      <c r="BW67" s="137">
        <f>BY67-(Cash!AG67-Cash!AN67)</f>
        <v>317.71666666666658</v>
      </c>
      <c r="BX67" s="137">
        <f>(2*BY67)-Cash!AG67</f>
        <v>331.38333333333321</v>
      </c>
      <c r="BY67" s="137">
        <f>(Cash!AG67+Cash!AN67+Cash!B67)/3</f>
        <v>350.36666666666662</v>
      </c>
      <c r="BZ67" s="137">
        <f>(2*BY67)-Cash!AN67</f>
        <v>364.03333333333325</v>
      </c>
      <c r="CA67" s="137">
        <f>BY67+(Cash!AG67-Cash!AN67)</f>
        <v>383.01666666666665</v>
      </c>
      <c r="CB67" s="137">
        <f>Cash!AG67+2*('Final Master FO'!BY67-Cash!AN67)</f>
        <v>396.68333333333328</v>
      </c>
      <c r="CD67" s="137">
        <f>CG67-(1*(Cash!AG67-Cash!AN67))</f>
        <v>317.71666666666658</v>
      </c>
      <c r="CE67" s="137">
        <f>CG67-(0.618*(Cash!AG67-Cash!AN67))</f>
        <v>330.1889666666666</v>
      </c>
      <c r="CF67" s="137">
        <f>CG67-(0.382*(Cash!AG67-Cash!AN67))</f>
        <v>337.8943666666666</v>
      </c>
      <c r="CG67" s="137">
        <f>(Cash!AG67+Cash!AN67+Cash!B67)/3</f>
        <v>350.36666666666662</v>
      </c>
      <c r="CH67" s="137">
        <f>CG67+(0.382*(Cash!AG67-Cash!AN67))</f>
        <v>362.83896666666664</v>
      </c>
      <c r="CI67" s="137">
        <f>CG67+(0.618*(Cash!AG67-Cash!AN67))</f>
        <v>370.54436666666663</v>
      </c>
      <c r="CJ67" s="137">
        <f>CG67+(1*(Cash!AG67-Cash!AN67))</f>
        <v>383.01666666666665</v>
      </c>
      <c r="CL67" s="137" t="str">
        <f t="shared" si="1"/>
        <v>ICICIPRULI</v>
      </c>
      <c r="CM67" s="137">
        <f>'All Data FO'!B67</f>
        <v>342.8</v>
      </c>
      <c r="CN67" s="139">
        <f>'All Data FO'!K67</f>
        <v>-5.3953360011039075</v>
      </c>
      <c r="CO67" s="139">
        <f>'Master FO'!U67</f>
        <v>10.859262311971976</v>
      </c>
      <c r="CP67" s="137">
        <f>'Master FO'!M67</f>
        <v>790500</v>
      </c>
      <c r="CR67" s="137" t="str">
        <f>IF(AND('All Data FO'!AG67&gt;'All Data FO'!AH67,'All Data FO'!B67&gt;'All Data FO'!C67),"LONG BUILDUP",IF(AND('All Data FO'!AG67&gt;'All Data FO'!AH67,'All Data FO'!B67&lt;'All Data FO'!C67),"SHORT BUILDUP",IF(AND('All Data FO'!AG67&lt;'All Data FO'!AH67,'All Data FO'!B67&gt;'All Data FO'!C67),"SHORT COVERING",IF(AND('All Data FO'!AG67&lt;'All Data FO'!AH67,'All Data FO'!B67&lt;'All Data FO'!C67),"LONG UNWINDING"," "))))</f>
        <v>SHORT BUILDUP</v>
      </c>
      <c r="CW67" s="137" t="str">
        <f>'FOD (ALL)'!M67</f>
        <v>ICICIBANK</v>
      </c>
      <c r="CX67" s="137">
        <f>'All Data FO'!B66</f>
        <v>291.10000000000002</v>
      </c>
      <c r="CY67" s="139">
        <f>'All Data FO'!K66</f>
        <v>-4.322103533278546</v>
      </c>
      <c r="CZ67" s="139">
        <f>'All Data FO'!EJ67</f>
        <v>9.1570151004251574</v>
      </c>
      <c r="DA67" s="137">
        <f>'All Data FO'!EQ67</f>
        <v>8588250</v>
      </c>
      <c r="DC67" s="137" t="str">
        <f t="shared" si="2"/>
        <v>SHORT BUILDUP</v>
      </c>
    </row>
    <row r="68" spans="1:107" x14ac:dyDescent="0.3">
      <c r="A68" s="137" t="str">
        <f>FOD!B68</f>
        <v xml:space="preserve">IDEA      </v>
      </c>
      <c r="B68" s="137" t="str">
        <f>'All Data FO'!G68</f>
        <v>N</v>
      </c>
      <c r="C68" s="137" t="str">
        <f>'All Data FO'!H68</f>
        <v>Y</v>
      </c>
      <c r="D68" s="137" t="str">
        <f>'All Data FO'!I68</f>
        <v>Y</v>
      </c>
      <c r="E68" s="137" t="str">
        <f>'All Data FO'!J68</f>
        <v>Y</v>
      </c>
      <c r="G68" s="137" t="str">
        <f>'All Data FO'!AL68</f>
        <v>N</v>
      </c>
      <c r="H68" s="137" t="str">
        <f>'All Data FO'!AM68</f>
        <v>N</v>
      </c>
      <c r="I68" s="137" t="str">
        <f>'All Data FO'!AN68</f>
        <v>N</v>
      </c>
      <c r="J68" s="137" t="str">
        <f>'All Data FO'!AO68</f>
        <v>Y</v>
      </c>
      <c r="L68" s="137" t="str">
        <f>'All Data FO'!BR68</f>
        <v>Y</v>
      </c>
      <c r="M68" s="137" t="str">
        <f>'All Data FO'!BS68</f>
        <v>Y</v>
      </c>
      <c r="N68" s="137" t="str">
        <f>'All Data FO'!BT68</f>
        <v>N</v>
      </c>
      <c r="O68" s="137" t="str">
        <f>'All Data FO'!BU68</f>
        <v>Y</v>
      </c>
      <c r="Q68" s="137" t="str">
        <f>'All Data FO'!BB68</f>
        <v>Y</v>
      </c>
      <c r="R68" s="137" t="str">
        <f>'All Data FO'!BC68</f>
        <v>Y</v>
      </c>
      <c r="S68" s="137" t="str">
        <f>'All Data FO'!BD68</f>
        <v>N</v>
      </c>
      <c r="T68" s="137" t="str">
        <f>'All Data FO'!BE68</f>
        <v>Y</v>
      </c>
      <c r="V68" s="137" t="str">
        <f>'All Data FO'!CH68</f>
        <v>Y</v>
      </c>
      <c r="W68" s="137" t="str">
        <f>'All Data FO'!CI68</f>
        <v>Y</v>
      </c>
      <c r="X68" s="137" t="str">
        <f>'All Data FO'!CJ68</f>
        <v>N</v>
      </c>
      <c r="Y68" s="137" t="str">
        <f>'All Data FO'!CK68</f>
        <v>Y</v>
      </c>
      <c r="AA68" s="137" t="str">
        <f>'D Master'!AM68</f>
        <v>N</v>
      </c>
      <c r="AB68" s="137" t="str">
        <f>'D Master'!AN68</f>
        <v>Y</v>
      </c>
      <c r="AC68" s="137" t="str">
        <f>'D Master'!AO68</f>
        <v>N</v>
      </c>
      <c r="AD68" s="137" t="str">
        <f>'D Master'!AP68</f>
        <v>Y</v>
      </c>
      <c r="AF68" s="138">
        <f>CA!AK68</f>
        <v>7.4074999999999971</v>
      </c>
      <c r="AG68" s="145">
        <f>'Master FO'!BV68</f>
        <v>23.908071016229169</v>
      </c>
      <c r="AH68" s="145">
        <f>'Master FO'!BZ68</f>
        <v>22.129974234182644</v>
      </c>
      <c r="AI68" s="137">
        <f>Cash!B68</f>
        <v>5.5</v>
      </c>
      <c r="AJ68" s="137">
        <f>'All Data FO'!B68</f>
        <v>5.6</v>
      </c>
      <c r="AK68" s="137">
        <f>'All Data FO'!W68</f>
        <v>5.7</v>
      </c>
      <c r="AL68" s="137">
        <f>'All Data FO'!AB68</f>
        <v>5.4</v>
      </c>
      <c r="AN68" s="137">
        <f t="shared" ref="AN68:AN131" si="3">AJ68-AI68</f>
        <v>9.9999999999999645E-2</v>
      </c>
      <c r="AO68" s="137">
        <f>('All Data FO'!W68+'All Data FO'!AB68+'All Data FO'!B68)/3</f>
        <v>5.5666666666666673</v>
      </c>
      <c r="AQ68" s="137" t="str">
        <f>IF('All Data FO'!BM68&gt;MAX('All Data FO'!BN68:'All Data FO'!BQ68),"Yes","")</f>
        <v/>
      </c>
      <c r="AR68" s="137" t="str">
        <f>IF('All Data FO'!AG68&gt;MAX('All Data FO'!AH68:'All Data FO'!AK68),"Yes","")</f>
        <v/>
      </c>
      <c r="AT68" s="137" t="str">
        <f>IF('All Data FO'!BM68&gt;(AVERAGE('All Data FO'!BN68:'All Data FO'!BQ68)*2),"Yes","")</f>
        <v/>
      </c>
      <c r="AU68" s="137" t="str">
        <f>IF('All Data FO'!AG68&gt;(AVERAGE('All Data FO'!AH68:'All Data FO'!AK68)*2),"Yes","")</f>
        <v/>
      </c>
      <c r="AW68" s="137" t="str">
        <f>IF('All Data FO'!B68&gt;MAX('All Data FO'!C68:'All Data FO'!F68),"Yes","")</f>
        <v/>
      </c>
      <c r="AX68" s="137" t="str">
        <f>IF('All Data FO'!B68&lt;MIN('All Data FO'!C68:'All Data FO'!F68),"Yes","")</f>
        <v/>
      </c>
      <c r="AZ68" s="144" t="str">
        <f>IF('All Data FO'!B68&gt;MAX('All Data FO'!X68:'All Data FO'!AA68),"Yes","")</f>
        <v/>
      </c>
      <c r="BA68" s="144" t="str">
        <f>IF('All Data FO'!B68&lt;MIN('All Data FO'!AC68:'All Data FO'!AF68),"Yes","")</f>
        <v/>
      </c>
      <c r="BB68" s="137" t="str">
        <f>IF(AND(Cash!C68&gt;Cash!AA68,Cash!B68&lt;(Cash!AA68+Cash!C68)/2,Cash!Z68&gt;Cash!C68,Cash!B68&gt;Cash!AA68),"Dark Cloud",IF(AND(Cash!C68&lt;Cash!AA68,Cash!B68&gt;(Cash!AA68+Cash!C68)/2,Cash!Z68&lt;Cash!C68,Cash!B68&lt;Cash!AA68),"Bullish Piercing",IF(AND(Cash!C68&lt;Cash!AA68,Cash!Z68&lt;Cash!C68,Cash!B68&gt;Cash!AA68),"Bullish Engulfing",IF(AND(Cash!C68&gt;Cash!AA68,Cash!Z68&gt;Cash!C68,Cash!B68&lt;Cash!AA68),"Bearish Engulfing",IF(AND(Cash!C68&gt;Cash!AA68,Cash!B68&lt;Cash!Z68,Cash!AG68&lt;Cash!C68,Cash!AN68&gt;Cash!AA68),"Bearish Harami",IF(AND(Cash!C68&lt;Cash!AA68,Cash!B68&gt;Cash!Z68,Cash!AG68&lt;Cash!AA68,Cash!AN68&gt;Cash!C68),"Bullish Harami"," "))))))</f>
        <v xml:space="preserve"> </v>
      </c>
      <c r="BC68" s="137" t="str">
        <f>IF(AND(Cash!D68&lt;Cash!AB68,Cash!AO68&lt;Cash!AP68,Cash!AO68&lt;Cash!AN68,Cash!B68&gt;Cash!AH68,Cash!B68&gt;Cash!AI68),"Bullish Reversal",IF(AND(Cash!D68&gt;Cash!AB68,Cash!AH68&gt;Cash!AI68,Cash!AH68&gt;Cash!AG68,Cash!B68&lt;Cash!AO68,Cash!CA68&lt;Cash!AP68),"Bearish Reversal"," "))</f>
        <v xml:space="preserve"> </v>
      </c>
      <c r="BE68" s="144" t="str">
        <f>IF(AND(Cash!D68&gt;Cash!X68,Cash!AC68&gt;Cash!T68,Cash!S68&gt;Cash!W68,Cash!AB68&gt;Cash!C68),"Bearish Squeeze"," ")</f>
        <v xml:space="preserve"> </v>
      </c>
      <c r="BF68" s="144" t="str">
        <f>IF(AND(Cash!T68&gt;Cash!X68,Cash!AC68&gt;Cash!D68,Cash!C68&gt;Cash!W68,Cash!AB68&gt;Cash!S68),"Bullish Squeeze"," ")</f>
        <v xml:space="preserve"> </v>
      </c>
      <c r="BG68" s="137" t="str">
        <f>IF(AND(Cash!AI68&lt;Cash!AH68,Cash!AP68&gt;Cash!AO68,Cash!AG68&lt;Cash!AH68,Cash!AN68&gt;Cash!AO68),"IN OUT IN"," ")</f>
        <v xml:space="preserve"> </v>
      </c>
      <c r="BH68" s="137" t="str">
        <f>IF(AND(Cash!AG68&lt;Cash!AH68,Cash!AN68&gt;Cash!AO68),"Inside Bar"," ")</f>
        <v xml:space="preserve"> </v>
      </c>
      <c r="BI68" s="137" t="str">
        <f>IF(AND(Cash!AI68&gt;Cash!AH68,Cash!AP68&lt;Cash!AO68,Cash!AH68&gt;Cash!AG68,Cash!AO68&lt;Cash!AN68),"Double INSIDE Bar"," ")</f>
        <v xml:space="preserve"> </v>
      </c>
      <c r="BK68" s="137" t="str">
        <f>IF(AND(CA!AM68&lt;MIN(CA!AN68:AP68),(Cash!AG68&lt;Cash!AH68),(Cash!AN68&gt;Cash!AO68)),"NR4"," ")</f>
        <v xml:space="preserve"> </v>
      </c>
      <c r="BL68" s="144" t="str">
        <f>IF(AND(CA!AM68&lt;MIN(CA!AN68:AS68),(Cash!AG68&lt;Cash!AH68),(Cash!AN68&gt;Cash!AO68)),"NR7"," ")</f>
        <v xml:space="preserve"> </v>
      </c>
      <c r="BM68" s="137">
        <f>Cash!AG68</f>
        <v>5.7</v>
      </c>
      <c r="BN68" s="137">
        <f>Cash!AN68</f>
        <v>5.35</v>
      </c>
      <c r="BP68" s="137">
        <f>MAX(Cash!AG68:AJ68)</f>
        <v>5.95</v>
      </c>
      <c r="BQ68" s="137">
        <f>MIN(Cash!AN68:AQ68)</f>
        <v>4.6500000000000004</v>
      </c>
      <c r="BS68" s="144">
        <f>MAX(Cash!AG68:AM68)</f>
        <v>5.95</v>
      </c>
      <c r="BT68" s="144">
        <f>MIN(Cash!AN68:AT68)</f>
        <v>4.55</v>
      </c>
      <c r="BV68" s="137">
        <f>Cash!AN68-2*(Cash!AG68-'Final Master FO'!BY68)</f>
        <v>4.9833333333333325</v>
      </c>
      <c r="BW68" s="137">
        <f>BY68-(Cash!AG68-Cash!AN68)</f>
        <v>5.1666666666666661</v>
      </c>
      <c r="BX68" s="137">
        <f>(2*BY68)-Cash!AG68</f>
        <v>5.333333333333333</v>
      </c>
      <c r="BY68" s="137">
        <f>(Cash!AG68+Cash!AN68+Cash!B68)/3</f>
        <v>5.5166666666666666</v>
      </c>
      <c r="BZ68" s="137">
        <f>(2*BY68)-Cash!AN68</f>
        <v>5.6833333333333336</v>
      </c>
      <c r="CA68" s="137">
        <f>BY68+(Cash!AG68-Cash!AN68)</f>
        <v>5.8666666666666671</v>
      </c>
      <c r="CB68" s="137">
        <f>Cash!AG68+2*('Final Master FO'!BY68-Cash!AN68)</f>
        <v>6.0333333333333341</v>
      </c>
      <c r="CD68" s="137">
        <f>CG68-(1*(Cash!AG68-Cash!AN68))</f>
        <v>5.1666666666666661</v>
      </c>
      <c r="CE68" s="137">
        <f>CG68-(0.618*(Cash!AG68-Cash!AN68))</f>
        <v>5.3003666666666662</v>
      </c>
      <c r="CF68" s="137">
        <f>CG68-(0.382*(Cash!AG68-Cash!AN68))</f>
        <v>5.3829666666666665</v>
      </c>
      <c r="CG68" s="137">
        <f>(Cash!AG68+Cash!AN68+Cash!B68)/3</f>
        <v>5.5166666666666666</v>
      </c>
      <c r="CH68" s="137">
        <f>CG68+(0.382*(Cash!AG68-Cash!AN68))</f>
        <v>5.6503666666666668</v>
      </c>
      <c r="CI68" s="137">
        <f>CG68+(0.618*(Cash!AG68-Cash!AN68))</f>
        <v>5.732966666666667</v>
      </c>
      <c r="CJ68" s="137">
        <f>CG68+(1*(Cash!AG68-Cash!AN68))</f>
        <v>5.8666666666666671</v>
      </c>
      <c r="CL68" s="137" t="str">
        <f t="shared" ref="CL68:CL131" si="4">A68</f>
        <v xml:space="preserve">IDEA      </v>
      </c>
      <c r="CM68" s="137">
        <f>'All Data FO'!B68</f>
        <v>5.6</v>
      </c>
      <c r="CN68" s="139">
        <f>'All Data FO'!K68</f>
        <v>-0.88495575221240186</v>
      </c>
      <c r="CO68" s="139">
        <f>'Master FO'!U68</f>
        <v>-3.540090771558245</v>
      </c>
      <c r="CP68" s="137">
        <f>'Master FO'!M68</f>
        <v>-11466000</v>
      </c>
      <c r="CR68" s="137" t="str">
        <f>IF(AND('All Data FO'!AG68&gt;'All Data FO'!AH68,'All Data FO'!B68&gt;'All Data FO'!C68),"LONG BUILDUP",IF(AND('All Data FO'!AG68&gt;'All Data FO'!AH68,'All Data FO'!B68&lt;'All Data FO'!C68),"SHORT BUILDUP",IF(AND('All Data FO'!AG68&lt;'All Data FO'!AH68,'All Data FO'!B68&gt;'All Data FO'!C68),"SHORT COVERING",IF(AND('All Data FO'!AG68&lt;'All Data FO'!AH68,'All Data FO'!B68&lt;'All Data FO'!C68),"LONG UNWINDING"," "))))</f>
        <v>LONG UNWINDING</v>
      </c>
      <c r="CW68" s="137" t="str">
        <f>'FOD (ALL)'!M68</f>
        <v>ICICIPRULI</v>
      </c>
      <c r="CX68" s="137">
        <f>'All Data FO'!B67</f>
        <v>342.8</v>
      </c>
      <c r="CY68" s="139">
        <f>'All Data FO'!K67</f>
        <v>-5.3953360011039075</v>
      </c>
      <c r="CZ68" s="139">
        <f>'All Data FO'!EJ68</f>
        <v>15.589066918001885</v>
      </c>
      <c r="DA68" s="137">
        <f>'All Data FO'!EQ68</f>
        <v>1240500</v>
      </c>
      <c r="DC68" s="137" t="str">
        <f t="shared" ref="DC68:DC131" si="5">IF(AND(CY68&gt;0,CZ68&gt;0),"LONG BUILDUP",IF(AND(CY68&lt;0,CZ68&gt;0),"SHORT BUILDUP",IF(AND(CY68&gt;0,CZ68&lt;0),"SHORT COVERING",IF(AND(CY68&lt;0,CZ68&lt;0),"LONG UNWINDING",""))))</f>
        <v>SHORT BUILDUP</v>
      </c>
    </row>
    <row r="69" spans="1:107" x14ac:dyDescent="0.3">
      <c r="A69" s="137" t="str">
        <f>FOD!B69</f>
        <v>IDFCFIRSTB</v>
      </c>
      <c r="B69" s="137" t="str">
        <f>'All Data FO'!G69</f>
        <v>Y</v>
      </c>
      <c r="C69" s="137" t="str">
        <f>'All Data FO'!H69</f>
        <v>N</v>
      </c>
      <c r="D69" s="137" t="str">
        <f>'All Data FO'!I69</f>
        <v>N</v>
      </c>
      <c r="E69" s="137" t="str">
        <f>'All Data FO'!J69</f>
        <v>N</v>
      </c>
      <c r="G69" s="137" t="str">
        <f>'All Data FO'!AL69</f>
        <v>N</v>
      </c>
      <c r="H69" s="137" t="str">
        <f>'All Data FO'!AM69</f>
        <v>Y</v>
      </c>
      <c r="I69" s="137" t="str">
        <f>'All Data FO'!AN69</f>
        <v>Y</v>
      </c>
      <c r="J69" s="137" t="str">
        <f>'All Data FO'!AO69</f>
        <v>Y</v>
      </c>
      <c r="L69" s="137" t="str">
        <f>'All Data FO'!BR69</f>
        <v>N</v>
      </c>
      <c r="M69" s="137" t="str">
        <f>'All Data FO'!BS69</f>
        <v>Y</v>
      </c>
      <c r="N69" s="137" t="str">
        <f>'All Data FO'!BT69</f>
        <v>Y</v>
      </c>
      <c r="O69" s="137" t="str">
        <f>'All Data FO'!BU69</f>
        <v>N</v>
      </c>
      <c r="Q69" s="137" t="str">
        <f>'All Data FO'!BB69</f>
        <v>N</v>
      </c>
      <c r="R69" s="137" t="str">
        <f>'All Data FO'!BC69</f>
        <v>Y</v>
      </c>
      <c r="S69" s="137" t="str">
        <f>'All Data FO'!BD69</f>
        <v>Y</v>
      </c>
      <c r="T69" s="137" t="str">
        <f>'All Data FO'!BE69</f>
        <v>N</v>
      </c>
      <c r="V69" s="137" t="str">
        <f>'All Data FO'!CH69</f>
        <v>N</v>
      </c>
      <c r="W69" s="137" t="str">
        <f>'All Data FO'!CI69</f>
        <v>N</v>
      </c>
      <c r="X69" s="137" t="str">
        <f>'All Data FO'!CJ69</f>
        <v>Y</v>
      </c>
      <c r="Y69" s="137" t="str">
        <f>'All Data FO'!CK69</f>
        <v>N</v>
      </c>
      <c r="AA69" s="137" t="str">
        <f>'D Master'!AM69</f>
        <v>N</v>
      </c>
      <c r="AB69" s="137" t="str">
        <f>'D Master'!AN69</f>
        <v>Y</v>
      </c>
      <c r="AC69" s="137" t="str">
        <f>'D Master'!AO69</f>
        <v>Y</v>
      </c>
      <c r="AD69" s="137" t="str">
        <f>'D Master'!AP69</f>
        <v>N</v>
      </c>
      <c r="AF69" s="138">
        <f>CA!AK69</f>
        <v>4.28</v>
      </c>
      <c r="AG69" s="145">
        <f>'Master FO'!BV69</f>
        <v>23.817279928925743</v>
      </c>
      <c r="AH69" s="145">
        <f>'Master FO'!BZ69</f>
        <v>20.040195233993682</v>
      </c>
      <c r="AI69" s="137">
        <f>Cash!B69</f>
        <v>18.850000000000001</v>
      </c>
      <c r="AJ69" s="137">
        <f>'All Data FO'!B69</f>
        <v>18.649999999999999</v>
      </c>
      <c r="AK69" s="137">
        <f>'All Data FO'!W69</f>
        <v>19.149999999999999</v>
      </c>
      <c r="AL69" s="137">
        <f>'All Data FO'!AB69</f>
        <v>18.149999999999999</v>
      </c>
      <c r="AN69" s="137">
        <f t="shared" si="3"/>
        <v>-0.20000000000000284</v>
      </c>
      <c r="AO69" s="137">
        <f>('All Data FO'!W69+'All Data FO'!AB69+'All Data FO'!B69)/3</f>
        <v>18.649999999999999</v>
      </c>
      <c r="AQ69" s="137" t="str">
        <f>IF('All Data FO'!BM69&gt;MAX('All Data FO'!BN69:'All Data FO'!BQ69),"Yes","")</f>
        <v/>
      </c>
      <c r="AR69" s="137" t="str">
        <f>IF('All Data FO'!AG69&gt;MAX('All Data FO'!AH69:'All Data FO'!AK69),"Yes","")</f>
        <v/>
      </c>
      <c r="AT69" s="137" t="str">
        <f>IF('All Data FO'!BM69&gt;(AVERAGE('All Data FO'!BN69:'All Data FO'!BQ69)*2),"Yes","")</f>
        <v/>
      </c>
      <c r="AU69" s="137" t="str">
        <f>IF('All Data FO'!AG69&gt;(AVERAGE('All Data FO'!AH69:'All Data FO'!AK69)*2),"Yes","")</f>
        <v/>
      </c>
      <c r="AW69" s="137" t="str">
        <f>IF('All Data FO'!B69&gt;MAX('All Data FO'!C69:'All Data FO'!F69),"Yes","")</f>
        <v/>
      </c>
      <c r="AX69" s="137" t="str">
        <f>IF('All Data FO'!B69&lt;MIN('All Data FO'!C69:'All Data FO'!F69),"Yes","")</f>
        <v/>
      </c>
      <c r="AZ69" s="144" t="str">
        <f>IF('All Data FO'!B69&gt;MAX('All Data FO'!X69:'All Data FO'!AA69),"Yes","")</f>
        <v/>
      </c>
      <c r="BA69" s="144" t="str">
        <f>IF('All Data FO'!B69&lt;MIN('All Data FO'!AC69:'All Data FO'!AF69),"Yes","")</f>
        <v/>
      </c>
      <c r="BB69" s="137" t="str">
        <f>IF(AND(Cash!C69&gt;Cash!AA69,Cash!B69&lt;(Cash!AA69+Cash!C69)/2,Cash!Z69&gt;Cash!C69,Cash!B69&gt;Cash!AA69),"Dark Cloud",IF(AND(Cash!C69&lt;Cash!AA69,Cash!B69&gt;(Cash!AA69+Cash!C69)/2,Cash!Z69&lt;Cash!C69,Cash!B69&lt;Cash!AA69),"Bullish Piercing",IF(AND(Cash!C69&lt;Cash!AA69,Cash!Z69&lt;Cash!C69,Cash!B69&gt;Cash!AA69),"Bullish Engulfing",IF(AND(Cash!C69&gt;Cash!AA69,Cash!Z69&gt;Cash!C69,Cash!B69&lt;Cash!AA69),"Bearish Engulfing",IF(AND(Cash!C69&gt;Cash!AA69,Cash!B69&lt;Cash!Z69,Cash!AG69&lt;Cash!C69,Cash!AN69&gt;Cash!AA69),"Bearish Harami",IF(AND(Cash!C69&lt;Cash!AA69,Cash!B69&gt;Cash!Z69,Cash!AG69&lt;Cash!AA69,Cash!AN69&gt;Cash!C69),"Bullish Harami"," "))))))</f>
        <v xml:space="preserve"> </v>
      </c>
      <c r="BC69" s="137" t="str">
        <f>IF(AND(Cash!D69&lt;Cash!AB69,Cash!AO69&lt;Cash!AP69,Cash!AO69&lt;Cash!AN69,Cash!B69&gt;Cash!AH69,Cash!B69&gt;Cash!AI69),"Bullish Reversal",IF(AND(Cash!D69&gt;Cash!AB69,Cash!AH69&gt;Cash!AI69,Cash!AH69&gt;Cash!AG69,Cash!B69&lt;Cash!AO69,Cash!CA69&lt;Cash!AP69),"Bearish Reversal"," "))</f>
        <v xml:space="preserve"> </v>
      </c>
      <c r="BE69" s="144" t="str">
        <f>IF(AND(Cash!D69&gt;Cash!X69,Cash!AC69&gt;Cash!T69,Cash!S69&gt;Cash!W69,Cash!AB69&gt;Cash!C69),"Bearish Squeeze"," ")</f>
        <v xml:space="preserve"> </v>
      </c>
      <c r="BF69" s="144" t="str">
        <f>IF(AND(Cash!T69&gt;Cash!X69,Cash!AC69&gt;Cash!D69,Cash!C69&gt;Cash!W69,Cash!AB69&gt;Cash!S69),"Bullish Squeeze"," ")</f>
        <v xml:space="preserve"> </v>
      </c>
      <c r="BG69" s="137" t="str">
        <f>IF(AND(Cash!AI69&lt;Cash!AH69,Cash!AP69&gt;Cash!AO69,Cash!AG69&lt;Cash!AH69,Cash!AN69&gt;Cash!AO69),"IN OUT IN"," ")</f>
        <v xml:space="preserve"> </v>
      </c>
      <c r="BH69" s="137" t="str">
        <f>IF(AND(Cash!AG69&lt;Cash!AH69,Cash!AN69&gt;Cash!AO69),"Inside Bar"," ")</f>
        <v xml:space="preserve"> </v>
      </c>
      <c r="BI69" s="137" t="str">
        <f>IF(AND(Cash!AI69&gt;Cash!AH69,Cash!AP69&lt;Cash!AO69,Cash!AH69&gt;Cash!AG69,Cash!AO69&lt;Cash!AN69),"Double INSIDE Bar"," ")</f>
        <v xml:space="preserve"> </v>
      </c>
      <c r="BK69" s="137" t="str">
        <f>IF(AND(CA!AM69&lt;MIN(CA!AN69:AP69),(Cash!AG69&lt;Cash!AH69),(Cash!AN69&gt;Cash!AO69)),"NR4"," ")</f>
        <v xml:space="preserve"> </v>
      </c>
      <c r="BL69" s="144" t="str">
        <f>IF(AND(CA!AM69&lt;MIN(CA!AN69:AS69),(Cash!AG69&lt;Cash!AH69),(Cash!AN69&gt;Cash!AO69)),"NR7"," ")</f>
        <v xml:space="preserve"> </v>
      </c>
      <c r="BM69" s="137">
        <f>Cash!AG69</f>
        <v>19.3</v>
      </c>
      <c r="BN69" s="137">
        <f>Cash!AN69</f>
        <v>18.45</v>
      </c>
      <c r="BP69" s="137">
        <f>MAX(Cash!AG69:AJ69)</f>
        <v>20.3</v>
      </c>
      <c r="BQ69" s="137">
        <f>MIN(Cash!AN69:AQ69)</f>
        <v>18.45</v>
      </c>
      <c r="BS69" s="144">
        <f>MAX(Cash!AG69:AM69)</f>
        <v>21.6</v>
      </c>
      <c r="BT69" s="144">
        <f>MIN(Cash!AN69:AT69)</f>
        <v>18.45</v>
      </c>
      <c r="BV69" s="137">
        <f>Cash!AN69-2*(Cash!AG69-'Final Master FO'!BY69)</f>
        <v>17.583333333333332</v>
      </c>
      <c r="BW69" s="137">
        <f>BY69-(Cash!AG69-Cash!AN69)</f>
        <v>18.016666666666666</v>
      </c>
      <c r="BX69" s="137">
        <f>(2*BY69)-Cash!AG69</f>
        <v>18.433333333333334</v>
      </c>
      <c r="BY69" s="137">
        <f>(Cash!AG69+Cash!AN69+Cash!B69)/3</f>
        <v>18.866666666666667</v>
      </c>
      <c r="BZ69" s="137">
        <f>(2*BY69)-Cash!AN69</f>
        <v>19.283333333333335</v>
      </c>
      <c r="CA69" s="137">
        <f>BY69+(Cash!AG69-Cash!AN69)</f>
        <v>19.716666666666669</v>
      </c>
      <c r="CB69" s="137">
        <f>Cash!AG69+2*('Final Master FO'!BY69-Cash!AN69)</f>
        <v>20.133333333333336</v>
      </c>
      <c r="CD69" s="137">
        <f>CG69-(1*(Cash!AG69-Cash!AN69))</f>
        <v>18.016666666666666</v>
      </c>
      <c r="CE69" s="137">
        <f>CG69-(0.618*(Cash!AG69-Cash!AN69))</f>
        <v>18.341366666666666</v>
      </c>
      <c r="CF69" s="137">
        <f>CG69-(0.382*(Cash!AG69-Cash!AN69))</f>
        <v>18.541966666666667</v>
      </c>
      <c r="CG69" s="137">
        <f>(Cash!AG69+Cash!AN69+Cash!B69)/3</f>
        <v>18.866666666666667</v>
      </c>
      <c r="CH69" s="137">
        <f>CG69+(0.382*(Cash!AG69-Cash!AN69))</f>
        <v>19.191366666666667</v>
      </c>
      <c r="CI69" s="137">
        <f>CG69+(0.618*(Cash!AG69-Cash!AN69))</f>
        <v>19.391966666666669</v>
      </c>
      <c r="CJ69" s="137">
        <f>CG69+(1*(Cash!AG69-Cash!AN69))</f>
        <v>19.716666666666669</v>
      </c>
      <c r="CL69" s="137" t="str">
        <f t="shared" si="4"/>
        <v>IDFCFIRSTB</v>
      </c>
      <c r="CM69" s="137">
        <f>'All Data FO'!B69</f>
        <v>18.649999999999999</v>
      </c>
      <c r="CN69" s="139">
        <f>'All Data FO'!K69</f>
        <v>0</v>
      </c>
      <c r="CO69" s="139">
        <f>'Master FO'!U69</f>
        <v>-2.6654687032045521</v>
      </c>
      <c r="CP69" s="137">
        <f>'Master FO'!M69</f>
        <v>-3204000</v>
      </c>
      <c r="CR69" s="137" t="str">
        <f>IF(AND('All Data FO'!AG69&gt;'All Data FO'!AH69,'All Data FO'!B69&gt;'All Data FO'!C69),"LONG BUILDUP",IF(AND('All Data FO'!AG69&gt;'All Data FO'!AH69,'All Data FO'!B69&lt;'All Data FO'!C69),"SHORT BUILDUP",IF(AND('All Data FO'!AG69&lt;'All Data FO'!AH69,'All Data FO'!B69&gt;'All Data FO'!C69),"SHORT COVERING",IF(AND('All Data FO'!AG69&lt;'All Data FO'!AH69,'All Data FO'!B69&lt;'All Data FO'!C69),"LONG UNWINDING"," "))))</f>
        <v xml:space="preserve"> </v>
      </c>
      <c r="CW69" s="137" t="str">
        <f>'FOD (ALL)'!M69</f>
        <v>IDEA</v>
      </c>
      <c r="CX69" s="137">
        <f>'All Data FO'!B68</f>
        <v>5.6</v>
      </c>
      <c r="CY69" s="139">
        <f>'All Data FO'!K68</f>
        <v>-0.88495575221240186</v>
      </c>
      <c r="CZ69" s="139">
        <f>'All Data FO'!EJ69</f>
        <v>23.098075160403301</v>
      </c>
      <c r="DA69" s="137">
        <f>'All Data FO'!EQ69</f>
        <v>98784000</v>
      </c>
      <c r="DC69" s="137" t="str">
        <f t="shared" si="5"/>
        <v>SHORT BUILDUP</v>
      </c>
    </row>
    <row r="70" spans="1:107" x14ac:dyDescent="0.3">
      <c r="A70" s="137" t="str">
        <f>FOD!B70</f>
        <v xml:space="preserve">IGL       </v>
      </c>
      <c r="B70" s="137" t="str">
        <f>'All Data FO'!G70</f>
        <v>N</v>
      </c>
      <c r="C70" s="137" t="str">
        <f>'All Data FO'!H70</f>
        <v>N</v>
      </c>
      <c r="D70" s="137" t="str">
        <f>'All Data FO'!I70</f>
        <v>Y</v>
      </c>
      <c r="E70" s="137" t="str">
        <f>'All Data FO'!J70</f>
        <v>Y</v>
      </c>
      <c r="G70" s="137" t="str">
        <f>'All Data FO'!AL70</f>
        <v>N</v>
      </c>
      <c r="H70" s="137" t="str">
        <f>'All Data FO'!AM70</f>
        <v>Y</v>
      </c>
      <c r="I70" s="137" t="str">
        <f>'All Data FO'!AN70</f>
        <v>N</v>
      </c>
      <c r="J70" s="137" t="str">
        <f>'All Data FO'!AO70</f>
        <v>N</v>
      </c>
      <c r="L70" s="137" t="str">
        <f>'All Data FO'!BR70</f>
        <v>Y</v>
      </c>
      <c r="M70" s="137" t="str">
        <f>'All Data FO'!BS70</f>
        <v>Y</v>
      </c>
      <c r="N70" s="137" t="str">
        <f>'All Data FO'!BT70</f>
        <v>N</v>
      </c>
      <c r="O70" s="137" t="str">
        <f>'All Data FO'!BU70</f>
        <v>Y</v>
      </c>
      <c r="Q70" s="137" t="str">
        <f>'All Data FO'!BB70</f>
        <v>Y</v>
      </c>
      <c r="R70" s="137" t="str">
        <f>'All Data FO'!BC70</f>
        <v>Y</v>
      </c>
      <c r="S70" s="137" t="str">
        <f>'All Data FO'!BD70</f>
        <v>N</v>
      </c>
      <c r="T70" s="137" t="str">
        <f>'All Data FO'!BE70</f>
        <v>Y</v>
      </c>
      <c r="V70" s="137" t="str">
        <f>'All Data FO'!CH70</f>
        <v>Y</v>
      </c>
      <c r="W70" s="137" t="str">
        <f>'All Data FO'!CI70</f>
        <v>Y</v>
      </c>
      <c r="X70" s="137" t="str">
        <f>'All Data FO'!CJ70</f>
        <v>N</v>
      </c>
      <c r="Y70" s="137" t="str">
        <f>'All Data FO'!CK70</f>
        <v>Y</v>
      </c>
      <c r="AA70" s="137" t="str">
        <f>'D Master'!AM70</f>
        <v>N</v>
      </c>
      <c r="AB70" s="137" t="str">
        <f>'D Master'!AN70</f>
        <v>Y</v>
      </c>
      <c r="AC70" s="137" t="str">
        <f>'D Master'!AO70</f>
        <v>Y</v>
      </c>
      <c r="AD70" s="137" t="str">
        <f>'D Master'!AP70</f>
        <v>Y</v>
      </c>
      <c r="AF70" s="138">
        <f>CA!AK70</f>
        <v>2.9449999999999976</v>
      </c>
      <c r="AG70" s="145">
        <f>'Master FO'!BV70</f>
        <v>21.505953019414349</v>
      </c>
      <c r="AH70" s="145">
        <f>'Master FO'!BZ70</f>
        <v>28.474217450476331</v>
      </c>
      <c r="AI70" s="137">
        <f>Cash!B70</f>
        <v>450.6</v>
      </c>
      <c r="AJ70" s="137">
        <f>'All Data FO'!B70</f>
        <v>449.4</v>
      </c>
      <c r="AK70" s="137">
        <f>'All Data FO'!W70</f>
        <v>454.3</v>
      </c>
      <c r="AL70" s="137">
        <f>'All Data FO'!AB70</f>
        <v>441.5</v>
      </c>
      <c r="AN70" s="137">
        <f t="shared" si="3"/>
        <v>-1.2000000000000455</v>
      </c>
      <c r="AO70" s="137">
        <f>('All Data FO'!W70+'All Data FO'!AB70+'All Data FO'!B70)/3</f>
        <v>448.39999999999992</v>
      </c>
      <c r="AQ70" s="137" t="str">
        <f>IF('All Data FO'!BM70&gt;MAX('All Data FO'!BN70:'All Data FO'!BQ70),"Yes","")</f>
        <v/>
      </c>
      <c r="AR70" s="137" t="str">
        <f>IF('All Data FO'!AG70&gt;MAX('All Data FO'!AH70:'All Data FO'!AK70),"Yes","")</f>
        <v/>
      </c>
      <c r="AT70" s="137" t="str">
        <f>IF('All Data FO'!BM70&gt;(AVERAGE('All Data FO'!BN70:'All Data FO'!BQ70)*2),"Yes","")</f>
        <v/>
      </c>
      <c r="AU70" s="137" t="str">
        <f>IF('All Data FO'!AG70&gt;(AVERAGE('All Data FO'!AH70:'All Data FO'!AK70)*2),"Yes","")</f>
        <v/>
      </c>
      <c r="AW70" s="137" t="str">
        <f>IF('All Data FO'!B70&gt;MAX('All Data FO'!C70:'All Data FO'!F70),"Yes","")</f>
        <v/>
      </c>
      <c r="AX70" s="137" t="str">
        <f>IF('All Data FO'!B70&lt;MIN('All Data FO'!C70:'All Data FO'!F70),"Yes","")</f>
        <v/>
      </c>
      <c r="AZ70" s="144" t="str">
        <f>IF('All Data FO'!B70&gt;MAX('All Data FO'!X70:'All Data FO'!AA70),"Yes","")</f>
        <v/>
      </c>
      <c r="BA70" s="144" t="str">
        <f>IF('All Data FO'!B70&lt;MIN('All Data FO'!AC70:'All Data FO'!AF70),"Yes","")</f>
        <v/>
      </c>
      <c r="BB70" s="137" t="str">
        <f>IF(AND(Cash!C70&gt;Cash!AA70,Cash!B70&lt;(Cash!AA70+Cash!C70)/2,Cash!Z70&gt;Cash!C70,Cash!B70&gt;Cash!AA70),"Dark Cloud",IF(AND(Cash!C70&lt;Cash!AA70,Cash!B70&gt;(Cash!AA70+Cash!C70)/2,Cash!Z70&lt;Cash!C70,Cash!B70&lt;Cash!AA70),"Bullish Piercing",IF(AND(Cash!C70&lt;Cash!AA70,Cash!Z70&lt;Cash!C70,Cash!B70&gt;Cash!AA70),"Bullish Engulfing",IF(AND(Cash!C70&gt;Cash!AA70,Cash!Z70&gt;Cash!C70,Cash!B70&lt;Cash!AA70),"Bearish Engulfing",IF(AND(Cash!C70&gt;Cash!AA70,Cash!B70&lt;Cash!Z70,Cash!AG70&lt;Cash!C70,Cash!AN70&gt;Cash!AA70),"Bearish Harami",IF(AND(Cash!C70&lt;Cash!AA70,Cash!B70&gt;Cash!Z70,Cash!AG70&lt;Cash!AA70,Cash!AN70&gt;Cash!C70),"Bullish Harami"," "))))))</f>
        <v xml:space="preserve"> </v>
      </c>
      <c r="BC70" s="137" t="str">
        <f>IF(AND(Cash!D70&lt;Cash!AB70,Cash!AO70&lt;Cash!AP70,Cash!AO70&lt;Cash!AN70,Cash!B70&gt;Cash!AH70,Cash!B70&gt;Cash!AI70),"Bullish Reversal",IF(AND(Cash!D70&gt;Cash!AB70,Cash!AH70&gt;Cash!AI70,Cash!AH70&gt;Cash!AG70,Cash!B70&lt;Cash!AO70,Cash!CA70&lt;Cash!AP70),"Bearish Reversal"," "))</f>
        <v xml:space="preserve"> </v>
      </c>
      <c r="BE70" s="144" t="str">
        <f>IF(AND(Cash!D70&gt;Cash!X70,Cash!AC70&gt;Cash!T70,Cash!S70&gt;Cash!W70,Cash!AB70&gt;Cash!C70),"Bearish Squeeze"," ")</f>
        <v xml:space="preserve"> </v>
      </c>
      <c r="BF70" s="144" t="str">
        <f>IF(AND(Cash!T70&gt;Cash!X70,Cash!AC70&gt;Cash!D70,Cash!C70&gt;Cash!W70,Cash!AB70&gt;Cash!S70),"Bullish Squeeze"," ")</f>
        <v xml:space="preserve"> </v>
      </c>
      <c r="BG70" s="137" t="str">
        <f>IF(AND(Cash!AI70&lt;Cash!AH70,Cash!AP70&gt;Cash!AO70,Cash!AG70&lt;Cash!AH70,Cash!AN70&gt;Cash!AO70),"IN OUT IN"," ")</f>
        <v xml:space="preserve"> </v>
      </c>
      <c r="BH70" s="137" t="str">
        <f>IF(AND(Cash!AG70&lt;Cash!AH70,Cash!AN70&gt;Cash!AO70),"Inside Bar"," ")</f>
        <v xml:space="preserve"> </v>
      </c>
      <c r="BI70" s="137" t="str">
        <f>IF(AND(Cash!AI70&gt;Cash!AH70,Cash!AP70&lt;Cash!AO70,Cash!AH70&gt;Cash!AG70,Cash!AO70&lt;Cash!AN70),"Double INSIDE Bar"," ")</f>
        <v xml:space="preserve"> </v>
      </c>
      <c r="BK70" s="137" t="str">
        <f>IF(AND(CA!AM70&lt;MIN(CA!AN70:AP70),(Cash!AG70&lt;Cash!AH70),(Cash!AN70&gt;Cash!AO70)),"NR4"," ")</f>
        <v xml:space="preserve"> </v>
      </c>
      <c r="BL70" s="144" t="str">
        <f>IF(AND(CA!AM70&lt;MIN(CA!AN70:AS70),(Cash!AG70&lt;Cash!AH70),(Cash!AN70&gt;Cash!AO70)),"NR7"," ")</f>
        <v xml:space="preserve"> </v>
      </c>
      <c r="BM70" s="137">
        <f>Cash!AG70</f>
        <v>455.5</v>
      </c>
      <c r="BN70" s="137">
        <f>Cash!AN70</f>
        <v>442.85</v>
      </c>
      <c r="BP70" s="137">
        <f>MAX(Cash!AG70:AJ70)</f>
        <v>464.55</v>
      </c>
      <c r="BQ70" s="137">
        <f>MIN(Cash!AN70:AQ70)</f>
        <v>442.85</v>
      </c>
      <c r="BS70" s="144">
        <f>MAX(Cash!AG70:AM70)</f>
        <v>479.1</v>
      </c>
      <c r="BT70" s="144">
        <f>MIN(Cash!AN70:AT70)</f>
        <v>439.6</v>
      </c>
      <c r="BV70" s="137">
        <f>Cash!AN70-2*(Cash!AG70-'Final Master FO'!BY70)</f>
        <v>431.15000000000009</v>
      </c>
      <c r="BW70" s="137">
        <f>BY70-(Cash!AG70-Cash!AN70)</f>
        <v>437.00000000000006</v>
      </c>
      <c r="BX70" s="137">
        <f>(2*BY70)-Cash!AG70</f>
        <v>443.80000000000007</v>
      </c>
      <c r="BY70" s="137">
        <f>(Cash!AG70+Cash!AN70+Cash!B70)/3</f>
        <v>449.65000000000003</v>
      </c>
      <c r="BZ70" s="137">
        <f>(2*BY70)-Cash!AN70</f>
        <v>456.45000000000005</v>
      </c>
      <c r="CA70" s="137">
        <f>BY70+(Cash!AG70-Cash!AN70)</f>
        <v>462.3</v>
      </c>
      <c r="CB70" s="137">
        <f>Cash!AG70+2*('Final Master FO'!BY70-Cash!AN70)</f>
        <v>469.1</v>
      </c>
      <c r="CD70" s="137">
        <f>CG70-(1*(Cash!AG70-Cash!AN70))</f>
        <v>437.00000000000006</v>
      </c>
      <c r="CE70" s="137">
        <f>CG70-(0.618*(Cash!AG70-Cash!AN70))</f>
        <v>441.83230000000003</v>
      </c>
      <c r="CF70" s="137">
        <f>CG70-(0.382*(Cash!AG70-Cash!AN70))</f>
        <v>444.81770000000006</v>
      </c>
      <c r="CG70" s="137">
        <f>(Cash!AG70+Cash!AN70+Cash!B70)/3</f>
        <v>449.65000000000003</v>
      </c>
      <c r="CH70" s="137">
        <f>CG70+(0.382*(Cash!AG70-Cash!AN70))</f>
        <v>454.48230000000001</v>
      </c>
      <c r="CI70" s="137">
        <f>CG70+(0.618*(Cash!AG70-Cash!AN70))</f>
        <v>457.46770000000004</v>
      </c>
      <c r="CJ70" s="137">
        <f>CG70+(1*(Cash!AG70-Cash!AN70))</f>
        <v>462.3</v>
      </c>
      <c r="CL70" s="137" t="str">
        <f t="shared" si="4"/>
        <v xml:space="preserve">IGL       </v>
      </c>
      <c r="CM70" s="137">
        <f>'All Data FO'!B70</f>
        <v>449.4</v>
      </c>
      <c r="CN70" s="139">
        <f>'All Data FO'!K70</f>
        <v>-0.35476718403548174</v>
      </c>
      <c r="CO70" s="139">
        <f>'Master FO'!U70</f>
        <v>-4.1171088746569078</v>
      </c>
      <c r="CP70" s="137">
        <f>'Master FO'!M70</f>
        <v>-185625</v>
      </c>
      <c r="CR70" s="137" t="str">
        <f>IF(AND('All Data FO'!AG70&gt;'All Data FO'!AH70,'All Data FO'!B70&gt;'All Data FO'!C70),"LONG BUILDUP",IF(AND('All Data FO'!AG70&gt;'All Data FO'!AH70,'All Data FO'!B70&lt;'All Data FO'!C70),"SHORT BUILDUP",IF(AND('All Data FO'!AG70&lt;'All Data FO'!AH70,'All Data FO'!B70&gt;'All Data FO'!C70),"SHORT COVERING",IF(AND('All Data FO'!AG70&lt;'All Data FO'!AH70,'All Data FO'!B70&lt;'All Data FO'!C70),"LONG UNWINDING"," "))))</f>
        <v>LONG UNWINDING</v>
      </c>
      <c r="CW70" s="137" t="str">
        <f>'FOD (ALL)'!M70</f>
        <v>IDFCFIRSTB</v>
      </c>
      <c r="CX70" s="137">
        <f>'All Data FO'!B69</f>
        <v>18.649999999999999</v>
      </c>
      <c r="CY70" s="139">
        <f>'All Data FO'!K69</f>
        <v>0</v>
      </c>
      <c r="CZ70" s="139">
        <f>'All Data FO'!EJ70</f>
        <v>6.0258704799985638</v>
      </c>
      <c r="DA70" s="137">
        <f>'All Data FO'!EQ70</f>
        <v>10067000</v>
      </c>
      <c r="DC70" s="137" t="str">
        <f t="shared" si="5"/>
        <v/>
      </c>
    </row>
    <row r="71" spans="1:107" x14ac:dyDescent="0.3">
      <c r="A71" s="137" t="str">
        <f>FOD!B71</f>
        <v xml:space="preserve">INDIGO    </v>
      </c>
      <c r="B71" s="137" t="str">
        <f>'All Data FO'!G71</f>
        <v>N</v>
      </c>
      <c r="C71" s="137" t="str">
        <f>'All Data FO'!H71</f>
        <v>Y</v>
      </c>
      <c r="D71" s="137" t="str">
        <f>'All Data FO'!I71</f>
        <v>Y</v>
      </c>
      <c r="E71" s="137" t="str">
        <f>'All Data FO'!J71</f>
        <v>Y</v>
      </c>
      <c r="G71" s="137" t="str">
        <f>'All Data FO'!AL71</f>
        <v>N</v>
      </c>
      <c r="H71" s="137" t="str">
        <f>'All Data FO'!AM71</f>
        <v>Y</v>
      </c>
      <c r="I71" s="137" t="str">
        <f>'All Data FO'!AN71</f>
        <v>Y</v>
      </c>
      <c r="J71" s="137" t="str">
        <f>'All Data FO'!AO71</f>
        <v>N</v>
      </c>
      <c r="L71" s="137" t="str">
        <f>'All Data FO'!BR71</f>
        <v>N</v>
      </c>
      <c r="M71" s="137" t="str">
        <f>'All Data FO'!BS71</f>
        <v>Y</v>
      </c>
      <c r="N71" s="137" t="str">
        <f>'All Data FO'!BT71</f>
        <v>N</v>
      </c>
      <c r="O71" s="137" t="str">
        <f>'All Data FO'!BU71</f>
        <v>N</v>
      </c>
      <c r="Q71" s="137" t="str">
        <f>'All Data FO'!BB71</f>
        <v>N</v>
      </c>
      <c r="R71" s="137" t="str">
        <f>'All Data FO'!BC71</f>
        <v>Y</v>
      </c>
      <c r="S71" s="137" t="str">
        <f>'All Data FO'!BD71</f>
        <v>N</v>
      </c>
      <c r="T71" s="137" t="str">
        <f>'All Data FO'!BE71</f>
        <v>N</v>
      </c>
      <c r="V71" s="137" t="str">
        <f>'All Data FO'!CH71</f>
        <v>N</v>
      </c>
      <c r="W71" s="137" t="str">
        <f>'All Data FO'!CI71</f>
        <v>Y</v>
      </c>
      <c r="X71" s="137" t="str">
        <f>'All Data FO'!CJ71</f>
        <v>N</v>
      </c>
      <c r="Y71" s="137" t="str">
        <f>'All Data FO'!CK71</f>
        <v>N</v>
      </c>
      <c r="AA71" s="137" t="str">
        <f>'D Master'!AM71</f>
        <v>N</v>
      </c>
      <c r="AB71" s="137" t="str">
        <f>'D Master'!AN71</f>
        <v>N</v>
      </c>
      <c r="AC71" s="137" t="str">
        <f>'D Master'!AO71</f>
        <v>Y</v>
      </c>
      <c r="AD71" s="137" t="str">
        <f>'D Master'!AP71</f>
        <v>N</v>
      </c>
      <c r="AF71" s="138">
        <f>CA!AK71</f>
        <v>4.1025</v>
      </c>
      <c r="AG71" s="145">
        <f>'Master FO'!BV71</f>
        <v>-19.066195294404487</v>
      </c>
      <c r="AH71" s="145">
        <f>'Master FO'!BZ71</f>
        <v>-12.027385159010601</v>
      </c>
      <c r="AI71" s="137">
        <f>Cash!B71</f>
        <v>974.25</v>
      </c>
      <c r="AJ71" s="137">
        <f>'All Data FO'!B71</f>
        <v>972.9</v>
      </c>
      <c r="AK71" s="137">
        <f>'All Data FO'!W71</f>
        <v>1009.05</v>
      </c>
      <c r="AL71" s="137">
        <f>'All Data FO'!AB71</f>
        <v>962.5</v>
      </c>
      <c r="AN71" s="137">
        <f t="shared" si="3"/>
        <v>-1.3500000000000227</v>
      </c>
      <c r="AO71" s="137">
        <f>('All Data FO'!W71+'All Data FO'!AB71+'All Data FO'!B71)/3</f>
        <v>981.48333333333323</v>
      </c>
      <c r="AQ71" s="137" t="str">
        <f>IF('All Data FO'!BM71&gt;MAX('All Data FO'!BN71:'All Data FO'!BQ71),"Yes","")</f>
        <v/>
      </c>
      <c r="AR71" s="137" t="str">
        <f>IF('All Data FO'!AG71&gt;MAX('All Data FO'!AH71:'All Data FO'!AK71),"Yes","")</f>
        <v/>
      </c>
      <c r="AT71" s="137" t="str">
        <f>IF('All Data FO'!BM71&gt;(AVERAGE('All Data FO'!BN71:'All Data FO'!BQ71)*2),"Yes","")</f>
        <v/>
      </c>
      <c r="AU71" s="137" t="str">
        <f>IF('All Data FO'!AG71&gt;(AVERAGE('All Data FO'!AH71:'All Data FO'!AK71)*2),"Yes","")</f>
        <v/>
      </c>
      <c r="AW71" s="137" t="str">
        <f>IF('All Data FO'!B71&gt;MAX('All Data FO'!C71:'All Data FO'!F71),"Yes","")</f>
        <v/>
      </c>
      <c r="AX71" s="137" t="str">
        <f>IF('All Data FO'!B71&lt;MIN('All Data FO'!C71:'All Data FO'!F71),"Yes","")</f>
        <v/>
      </c>
      <c r="AZ71" s="144" t="str">
        <f>IF('All Data FO'!B71&gt;MAX('All Data FO'!X71:'All Data FO'!AA71),"Yes","")</f>
        <v/>
      </c>
      <c r="BA71" s="144" t="str">
        <f>IF('All Data FO'!B71&lt;MIN('All Data FO'!AC71:'All Data FO'!AF71),"Yes","")</f>
        <v/>
      </c>
      <c r="BB71" s="137" t="str">
        <f>IF(AND(Cash!C71&gt;Cash!AA71,Cash!B71&lt;(Cash!AA71+Cash!C71)/2,Cash!Z71&gt;Cash!C71,Cash!B71&gt;Cash!AA71),"Dark Cloud",IF(AND(Cash!C71&lt;Cash!AA71,Cash!B71&gt;(Cash!AA71+Cash!C71)/2,Cash!Z71&lt;Cash!C71,Cash!B71&lt;Cash!AA71),"Bullish Piercing",IF(AND(Cash!C71&lt;Cash!AA71,Cash!Z71&lt;Cash!C71,Cash!B71&gt;Cash!AA71),"Bullish Engulfing",IF(AND(Cash!C71&gt;Cash!AA71,Cash!Z71&gt;Cash!C71,Cash!B71&lt;Cash!AA71),"Bearish Engulfing",IF(AND(Cash!C71&gt;Cash!AA71,Cash!B71&lt;Cash!Z71,Cash!AG71&lt;Cash!C71,Cash!AN71&gt;Cash!AA71),"Bearish Harami",IF(AND(Cash!C71&lt;Cash!AA71,Cash!B71&gt;Cash!Z71,Cash!AG71&lt;Cash!AA71,Cash!AN71&gt;Cash!C71),"Bullish Harami"," "))))))</f>
        <v xml:space="preserve"> </v>
      </c>
      <c r="BC71" s="137" t="str">
        <f>IF(AND(Cash!D71&lt;Cash!AB71,Cash!AO71&lt;Cash!AP71,Cash!AO71&lt;Cash!AN71,Cash!B71&gt;Cash!AH71,Cash!B71&gt;Cash!AI71),"Bullish Reversal",IF(AND(Cash!D71&gt;Cash!AB71,Cash!AH71&gt;Cash!AI71,Cash!AH71&gt;Cash!AG71,Cash!B71&lt;Cash!AO71,Cash!CA71&lt;Cash!AP71),"Bearish Reversal"," "))</f>
        <v xml:space="preserve"> </v>
      </c>
      <c r="BE71" s="144" t="str">
        <f>IF(AND(Cash!D71&gt;Cash!X71,Cash!AC71&gt;Cash!T71,Cash!S71&gt;Cash!W71,Cash!AB71&gt;Cash!C71),"Bearish Squeeze"," ")</f>
        <v xml:space="preserve"> </v>
      </c>
      <c r="BF71" s="144" t="str">
        <f>IF(AND(Cash!T71&gt;Cash!X71,Cash!AC71&gt;Cash!D71,Cash!C71&gt;Cash!W71,Cash!AB71&gt;Cash!S71),"Bullish Squeeze"," ")</f>
        <v xml:space="preserve"> </v>
      </c>
      <c r="BG71" s="137" t="str">
        <f>IF(AND(Cash!AI71&lt;Cash!AH71,Cash!AP71&gt;Cash!AO71,Cash!AG71&lt;Cash!AH71,Cash!AN71&gt;Cash!AO71),"IN OUT IN"," ")</f>
        <v xml:space="preserve"> </v>
      </c>
      <c r="BH71" s="137" t="str">
        <f>IF(AND(Cash!AG71&lt;Cash!AH71,Cash!AN71&gt;Cash!AO71),"Inside Bar"," ")</f>
        <v xml:space="preserve"> </v>
      </c>
      <c r="BI71" s="137" t="str">
        <f>IF(AND(Cash!AI71&gt;Cash!AH71,Cash!AP71&lt;Cash!AO71,Cash!AH71&gt;Cash!AG71,Cash!AO71&lt;Cash!AN71),"Double INSIDE Bar"," ")</f>
        <v xml:space="preserve"> </v>
      </c>
      <c r="BK71" s="137" t="str">
        <f>IF(AND(CA!AM71&lt;MIN(CA!AN71:AP71),(Cash!AG71&lt;Cash!AH71),(Cash!AN71&gt;Cash!AO71)),"NR4"," ")</f>
        <v xml:space="preserve"> </v>
      </c>
      <c r="BL71" s="144" t="str">
        <f>IF(AND(CA!AM71&lt;MIN(CA!AN71:AS71),(Cash!AG71&lt;Cash!AH71),(Cash!AN71&gt;Cash!AO71)),"NR7"," ")</f>
        <v xml:space="preserve"> </v>
      </c>
      <c r="BM71" s="137">
        <f>Cash!AG71</f>
        <v>1016</v>
      </c>
      <c r="BN71" s="137">
        <f>Cash!AN71</f>
        <v>965.95</v>
      </c>
      <c r="BP71" s="137">
        <f>MAX(Cash!AG71:AJ71)</f>
        <v>1029.8499999999999</v>
      </c>
      <c r="BQ71" s="137">
        <f>MIN(Cash!AN71:AQ71)</f>
        <v>885.05</v>
      </c>
      <c r="BS71" s="144">
        <f>MAX(Cash!AG71:AM71)</f>
        <v>1029.8499999999999</v>
      </c>
      <c r="BT71" s="144">
        <f>MIN(Cash!AN71:AT71)</f>
        <v>850</v>
      </c>
      <c r="BV71" s="137">
        <f>Cash!AN71-2*(Cash!AG71-'Final Master FO'!BY71)</f>
        <v>904.75</v>
      </c>
      <c r="BW71" s="137">
        <f>BY71-(Cash!AG71-Cash!AN71)</f>
        <v>935.35</v>
      </c>
      <c r="BX71" s="137">
        <f>(2*BY71)-Cash!AG71</f>
        <v>954.8</v>
      </c>
      <c r="BY71" s="137">
        <f>(Cash!AG71+Cash!AN71+Cash!B71)/3</f>
        <v>985.4</v>
      </c>
      <c r="BZ71" s="137">
        <f>(2*BY71)-Cash!AN71</f>
        <v>1004.8499999999999</v>
      </c>
      <c r="CA71" s="137">
        <f>BY71+(Cash!AG71-Cash!AN71)</f>
        <v>1035.4499999999998</v>
      </c>
      <c r="CB71" s="137">
        <f>Cash!AG71+2*('Final Master FO'!BY71-Cash!AN71)</f>
        <v>1054.8999999999999</v>
      </c>
      <c r="CD71" s="137">
        <f>CG71-(1*(Cash!AG71-Cash!AN71))</f>
        <v>935.35</v>
      </c>
      <c r="CE71" s="137">
        <f>CG71-(0.618*(Cash!AG71-Cash!AN71))</f>
        <v>954.46910000000003</v>
      </c>
      <c r="CF71" s="137">
        <f>CG71-(0.382*(Cash!AG71-Cash!AN71))</f>
        <v>966.28089999999997</v>
      </c>
      <c r="CG71" s="137">
        <f>(Cash!AG71+Cash!AN71+Cash!B71)/3</f>
        <v>985.4</v>
      </c>
      <c r="CH71" s="137">
        <f>CG71+(0.382*(Cash!AG71-Cash!AN71))</f>
        <v>1004.5191</v>
      </c>
      <c r="CI71" s="137">
        <f>CG71+(0.618*(Cash!AG71-Cash!AN71))</f>
        <v>1016.3308999999999</v>
      </c>
      <c r="CJ71" s="137">
        <f>CG71+(1*(Cash!AG71-Cash!AN71))</f>
        <v>1035.4499999999998</v>
      </c>
      <c r="CL71" s="137" t="str">
        <f t="shared" si="4"/>
        <v xml:space="preserve">INDIGO    </v>
      </c>
      <c r="CM71" s="137">
        <f>'All Data FO'!B71</f>
        <v>972.9</v>
      </c>
      <c r="CN71" s="139">
        <f>'All Data FO'!K71</f>
        <v>-0.22561788534509747</v>
      </c>
      <c r="CO71" s="139">
        <f>'Master FO'!U71</f>
        <v>-10.037174721189592</v>
      </c>
      <c r="CP71" s="137">
        <f>'Master FO'!M71</f>
        <v>-348300</v>
      </c>
      <c r="CR71" s="137" t="str">
        <f>IF(AND('All Data FO'!AG71&gt;'All Data FO'!AH71,'All Data FO'!B71&gt;'All Data FO'!C71),"LONG BUILDUP",IF(AND('All Data FO'!AG71&gt;'All Data FO'!AH71,'All Data FO'!B71&lt;'All Data FO'!C71),"SHORT BUILDUP",IF(AND('All Data FO'!AG71&lt;'All Data FO'!AH71,'All Data FO'!B71&gt;'All Data FO'!C71),"SHORT COVERING",IF(AND('All Data FO'!AG71&lt;'All Data FO'!AH71,'All Data FO'!B71&lt;'All Data FO'!C71),"LONG UNWINDING"," "))))</f>
        <v>LONG UNWINDING</v>
      </c>
      <c r="CW71" s="137" t="str">
        <f>'FOD (ALL)'!M71</f>
        <v>IGL</v>
      </c>
      <c r="CX71" s="137">
        <f>'All Data FO'!B70</f>
        <v>449.4</v>
      </c>
      <c r="CY71" s="139">
        <f>'All Data FO'!K70</f>
        <v>-0.35476718403548174</v>
      </c>
      <c r="CZ71" s="139">
        <f>'All Data FO'!EJ71</f>
        <v>-2.7034800115041704</v>
      </c>
      <c r="DA71" s="137">
        <f>'All Data FO'!EQ71</f>
        <v>-129250</v>
      </c>
      <c r="DC71" s="137" t="str">
        <f t="shared" si="5"/>
        <v>LONG UNWINDING</v>
      </c>
    </row>
    <row r="72" spans="1:107" x14ac:dyDescent="0.3">
      <c r="A72" s="137" t="str">
        <f>FOD!B72</f>
        <v>INDUSINDBK</v>
      </c>
      <c r="B72" s="137" t="str">
        <f>'All Data FO'!G72</f>
        <v>N</v>
      </c>
      <c r="C72" s="137" t="str">
        <f>'All Data FO'!H72</f>
        <v>N</v>
      </c>
      <c r="D72" s="137" t="str">
        <f>'All Data FO'!I72</f>
        <v>N</v>
      </c>
      <c r="E72" s="137" t="str">
        <f>'All Data FO'!J72</f>
        <v>N</v>
      </c>
      <c r="G72" s="137" t="str">
        <f>'All Data FO'!AL72</f>
        <v>N</v>
      </c>
      <c r="H72" s="137" t="str">
        <f>'All Data FO'!AM72</f>
        <v>N</v>
      </c>
      <c r="I72" s="137" t="str">
        <f>'All Data FO'!AN72</f>
        <v>Y</v>
      </c>
      <c r="J72" s="137" t="str">
        <f>'All Data FO'!AO72</f>
        <v>Y</v>
      </c>
      <c r="L72" s="137" t="str">
        <f>'All Data FO'!BR72</f>
        <v>Y</v>
      </c>
      <c r="M72" s="137" t="str">
        <f>'All Data FO'!BS72</f>
        <v>N</v>
      </c>
      <c r="N72" s="137" t="str">
        <f>'All Data FO'!BT72</f>
        <v>N</v>
      </c>
      <c r="O72" s="137" t="str">
        <f>'All Data FO'!BU72</f>
        <v>Y</v>
      </c>
      <c r="Q72" s="137" t="str">
        <f>'All Data FO'!BB72</f>
        <v>Y</v>
      </c>
      <c r="R72" s="137" t="str">
        <f>'All Data FO'!BC72</f>
        <v>N</v>
      </c>
      <c r="S72" s="137" t="str">
        <f>'All Data FO'!BD72</f>
        <v>N</v>
      </c>
      <c r="T72" s="137" t="str">
        <f>'All Data FO'!BE72</f>
        <v>N</v>
      </c>
      <c r="V72" s="137" t="str">
        <f>'All Data FO'!CH72</f>
        <v>Y</v>
      </c>
      <c r="W72" s="137" t="str">
        <f>'All Data FO'!CI72</f>
        <v>N</v>
      </c>
      <c r="X72" s="137" t="str">
        <f>'All Data FO'!CJ72</f>
        <v>Y</v>
      </c>
      <c r="Y72" s="137" t="str">
        <f>'All Data FO'!CK72</f>
        <v>Y</v>
      </c>
      <c r="AA72" s="137" t="str">
        <f>'D Master'!AM72</f>
        <v>N</v>
      </c>
      <c r="AB72" s="137" t="str">
        <f>'D Master'!AN72</f>
        <v>Y</v>
      </c>
      <c r="AC72" s="137" t="str">
        <f>'D Master'!AO72</f>
        <v>Y</v>
      </c>
      <c r="AD72" s="137" t="str">
        <f>'D Master'!AP72</f>
        <v>N</v>
      </c>
      <c r="AF72" s="138">
        <f>CA!AK72</f>
        <v>7.4974999999999969</v>
      </c>
      <c r="AG72" s="145">
        <f>'Master FO'!BV72</f>
        <v>46.182539307804902</v>
      </c>
      <c r="AH72" s="145">
        <f>'Master FO'!BZ72</f>
        <v>47.117212249208038</v>
      </c>
      <c r="AI72" s="137">
        <f>Cash!B72</f>
        <v>338.35</v>
      </c>
      <c r="AJ72" s="137">
        <f>'All Data FO'!B72</f>
        <v>337.1</v>
      </c>
      <c r="AK72" s="137">
        <f>'All Data FO'!W72</f>
        <v>354.2</v>
      </c>
      <c r="AL72" s="137">
        <f>'All Data FO'!AB72</f>
        <v>327.55</v>
      </c>
      <c r="AN72" s="137">
        <f t="shared" si="3"/>
        <v>-1.25</v>
      </c>
      <c r="AO72" s="137">
        <f>('All Data FO'!W72+'All Data FO'!AB72+'All Data FO'!B72)/3</f>
        <v>339.61666666666667</v>
      </c>
      <c r="AQ72" s="137" t="str">
        <f>IF('All Data FO'!BM72&gt;MAX('All Data FO'!BN72:'All Data FO'!BQ72),"Yes","")</f>
        <v>Yes</v>
      </c>
      <c r="AR72" s="137" t="str">
        <f>IF('All Data FO'!AG72&gt;MAX('All Data FO'!AH72:'All Data FO'!AK72),"Yes","")</f>
        <v/>
      </c>
      <c r="AT72" s="137" t="str">
        <f>IF('All Data FO'!BM72&gt;(AVERAGE('All Data FO'!BN72:'All Data FO'!BQ72)*2),"Yes","")</f>
        <v/>
      </c>
      <c r="AU72" s="137" t="str">
        <f>IF('All Data FO'!AG72&gt;(AVERAGE('All Data FO'!AH72:'All Data FO'!AK72)*2),"Yes","")</f>
        <v/>
      </c>
      <c r="AW72" s="137" t="str">
        <f>IF('All Data FO'!B72&gt;MAX('All Data FO'!C72:'All Data FO'!F72),"Yes","")</f>
        <v/>
      </c>
      <c r="AX72" s="137" t="str">
        <f>IF('All Data FO'!B72&lt;MIN('All Data FO'!C72:'All Data FO'!F72),"Yes","")</f>
        <v>Yes</v>
      </c>
      <c r="AZ72" s="144" t="str">
        <f>IF('All Data FO'!B72&gt;MAX('All Data FO'!X72:'All Data FO'!AA72),"Yes","")</f>
        <v/>
      </c>
      <c r="BA72" s="144" t="str">
        <f>IF('All Data FO'!B72&lt;MIN('All Data FO'!AC72:'All Data FO'!AF72),"Yes","")</f>
        <v>Yes</v>
      </c>
      <c r="BB72" s="137" t="str">
        <f>IF(AND(Cash!C72&gt;Cash!AA72,Cash!B72&lt;(Cash!AA72+Cash!C72)/2,Cash!Z72&gt;Cash!C72,Cash!B72&gt;Cash!AA72),"Dark Cloud",IF(AND(Cash!C72&lt;Cash!AA72,Cash!B72&gt;(Cash!AA72+Cash!C72)/2,Cash!Z72&lt;Cash!C72,Cash!B72&lt;Cash!AA72),"Bullish Piercing",IF(AND(Cash!C72&lt;Cash!AA72,Cash!Z72&lt;Cash!C72,Cash!B72&gt;Cash!AA72),"Bullish Engulfing",IF(AND(Cash!C72&gt;Cash!AA72,Cash!Z72&gt;Cash!C72,Cash!B72&lt;Cash!AA72),"Bearish Engulfing",IF(AND(Cash!C72&gt;Cash!AA72,Cash!B72&lt;Cash!Z72,Cash!AG72&lt;Cash!C72,Cash!AN72&gt;Cash!AA72),"Bearish Harami",IF(AND(Cash!C72&lt;Cash!AA72,Cash!B72&gt;Cash!Z72,Cash!AG72&lt;Cash!AA72,Cash!AN72&gt;Cash!C72),"Bullish Harami"," "))))))</f>
        <v xml:space="preserve"> </v>
      </c>
      <c r="BC72" s="137" t="str">
        <f>IF(AND(Cash!D72&lt;Cash!AB72,Cash!AO72&lt;Cash!AP72,Cash!AO72&lt;Cash!AN72,Cash!B72&gt;Cash!AH72,Cash!B72&gt;Cash!AI72),"Bullish Reversal",IF(AND(Cash!D72&gt;Cash!AB72,Cash!AH72&gt;Cash!AI72,Cash!AH72&gt;Cash!AG72,Cash!B72&lt;Cash!AO72,Cash!CA72&lt;Cash!AP72),"Bearish Reversal"," "))</f>
        <v xml:space="preserve"> </v>
      </c>
      <c r="BE72" s="144" t="str">
        <f>IF(AND(Cash!D72&gt;Cash!X72,Cash!AC72&gt;Cash!T72,Cash!S72&gt;Cash!W72,Cash!AB72&gt;Cash!C72),"Bearish Squeeze"," ")</f>
        <v xml:space="preserve"> </v>
      </c>
      <c r="BF72" s="144" t="str">
        <f>IF(AND(Cash!T72&gt;Cash!X72,Cash!AC72&gt;Cash!D72,Cash!C72&gt;Cash!W72,Cash!AB72&gt;Cash!S72),"Bullish Squeeze"," ")</f>
        <v xml:space="preserve"> </v>
      </c>
      <c r="BG72" s="137" t="str">
        <f>IF(AND(Cash!AI72&lt;Cash!AH72,Cash!AP72&gt;Cash!AO72,Cash!AG72&lt;Cash!AH72,Cash!AN72&gt;Cash!AO72),"IN OUT IN"," ")</f>
        <v xml:space="preserve"> </v>
      </c>
      <c r="BH72" s="137" t="str">
        <f>IF(AND(Cash!AG72&lt;Cash!AH72,Cash!AN72&gt;Cash!AO72),"Inside Bar"," ")</f>
        <v xml:space="preserve"> </v>
      </c>
      <c r="BI72" s="137" t="str">
        <f>IF(AND(Cash!AI72&gt;Cash!AH72,Cash!AP72&lt;Cash!AO72,Cash!AH72&gt;Cash!AG72,Cash!AO72&lt;Cash!AN72),"Double INSIDE Bar"," ")</f>
        <v xml:space="preserve"> </v>
      </c>
      <c r="BK72" s="137" t="str">
        <f>IF(AND(CA!AM72&lt;MIN(CA!AN72:AP72),(Cash!AG72&lt;Cash!AH72),(Cash!AN72&gt;Cash!AO72)),"NR4"," ")</f>
        <v xml:space="preserve"> </v>
      </c>
      <c r="BL72" s="144" t="str">
        <f>IF(AND(CA!AM72&lt;MIN(CA!AN72:AS72),(Cash!AG72&lt;Cash!AH72),(Cash!AN72&gt;Cash!AO72)),"NR7"," ")</f>
        <v xml:space="preserve"> </v>
      </c>
      <c r="BM72" s="137">
        <f>Cash!AG72</f>
        <v>353.7</v>
      </c>
      <c r="BN72" s="137">
        <f>Cash!AN72</f>
        <v>330</v>
      </c>
      <c r="BP72" s="137">
        <f>MAX(Cash!AG72:AJ72)</f>
        <v>387</v>
      </c>
      <c r="BQ72" s="137">
        <f>MIN(Cash!AN72:AQ72)</f>
        <v>330</v>
      </c>
      <c r="BS72" s="144">
        <f>MAX(Cash!AG72:AM72)</f>
        <v>442</v>
      </c>
      <c r="BT72" s="144">
        <f>MIN(Cash!AN72:AT72)</f>
        <v>330</v>
      </c>
      <c r="BV72" s="137">
        <f>Cash!AN72-2*(Cash!AG72-'Final Master FO'!BY72)</f>
        <v>303.9666666666667</v>
      </c>
      <c r="BW72" s="137">
        <f>BY72-(Cash!AG72-Cash!AN72)</f>
        <v>316.98333333333335</v>
      </c>
      <c r="BX72" s="137">
        <f>(2*BY72)-Cash!AG72</f>
        <v>327.66666666666669</v>
      </c>
      <c r="BY72" s="137">
        <f>(Cash!AG72+Cash!AN72+Cash!B72)/3</f>
        <v>340.68333333333334</v>
      </c>
      <c r="BZ72" s="137">
        <f>(2*BY72)-Cash!AN72</f>
        <v>351.36666666666667</v>
      </c>
      <c r="CA72" s="137">
        <f>BY72+(Cash!AG72-Cash!AN72)</f>
        <v>364.38333333333333</v>
      </c>
      <c r="CB72" s="137">
        <f>Cash!AG72+2*('Final Master FO'!BY72-Cash!AN72)</f>
        <v>375.06666666666666</v>
      </c>
      <c r="CD72" s="137">
        <f>CG72-(1*(Cash!AG72-Cash!AN72))</f>
        <v>316.98333333333335</v>
      </c>
      <c r="CE72" s="137">
        <f>CG72-(0.618*(Cash!AG72-Cash!AN72))</f>
        <v>326.03673333333336</v>
      </c>
      <c r="CF72" s="137">
        <f>CG72-(0.382*(Cash!AG72-Cash!AN72))</f>
        <v>331.62993333333333</v>
      </c>
      <c r="CG72" s="137">
        <f>(Cash!AG72+Cash!AN72+Cash!B72)/3</f>
        <v>340.68333333333334</v>
      </c>
      <c r="CH72" s="137">
        <f>CG72+(0.382*(Cash!AG72-Cash!AN72))</f>
        <v>349.73673333333335</v>
      </c>
      <c r="CI72" s="137">
        <f>CG72+(0.618*(Cash!AG72-Cash!AN72))</f>
        <v>355.32993333333332</v>
      </c>
      <c r="CJ72" s="137">
        <f>CG72+(1*(Cash!AG72-Cash!AN72))</f>
        <v>364.38333333333333</v>
      </c>
      <c r="CL72" s="137" t="str">
        <f t="shared" si="4"/>
        <v>INDUSINDBK</v>
      </c>
      <c r="CM72" s="137">
        <f>'All Data FO'!B72</f>
        <v>337.1</v>
      </c>
      <c r="CN72" s="139">
        <f>'All Data FO'!K72</f>
        <v>-2.7549401413529369</v>
      </c>
      <c r="CO72" s="139">
        <f>'Master FO'!U72</f>
        <v>-12.931675931194468</v>
      </c>
      <c r="CP72" s="137">
        <f>'Master FO'!M72</f>
        <v>-2363600</v>
      </c>
      <c r="CR72" s="137" t="str">
        <f>IF(AND('All Data FO'!AG72&gt;'All Data FO'!AH72,'All Data FO'!B72&gt;'All Data FO'!C72),"LONG BUILDUP",IF(AND('All Data FO'!AG72&gt;'All Data FO'!AH72,'All Data FO'!B72&lt;'All Data FO'!C72),"SHORT BUILDUP",IF(AND('All Data FO'!AG72&lt;'All Data FO'!AH72,'All Data FO'!B72&gt;'All Data FO'!C72),"SHORT COVERING",IF(AND('All Data FO'!AG72&lt;'All Data FO'!AH72,'All Data FO'!B72&lt;'All Data FO'!C72),"LONG UNWINDING"," "))))</f>
        <v>LONG UNWINDING</v>
      </c>
      <c r="CW72" s="137" t="str">
        <f>'FOD (ALL)'!M72</f>
        <v>INDIGO</v>
      </c>
      <c r="CX72" s="137">
        <f>'All Data FO'!B71</f>
        <v>972.9</v>
      </c>
      <c r="CY72" s="139">
        <f>'All Data FO'!K71</f>
        <v>-0.22561788534509747</v>
      </c>
      <c r="CZ72" s="139">
        <f>'All Data FO'!EJ72</f>
        <v>2.6089356044452248</v>
      </c>
      <c r="DA72" s="137">
        <f>'All Data FO'!EQ72</f>
        <v>104000</v>
      </c>
      <c r="DC72" s="137" t="str">
        <f t="shared" si="5"/>
        <v>SHORT BUILDUP</v>
      </c>
    </row>
    <row r="73" spans="1:107" x14ac:dyDescent="0.3">
      <c r="A73" s="137" t="str">
        <f>FOD!B73</f>
        <v xml:space="preserve">INFRATEL  </v>
      </c>
      <c r="B73" s="137" t="str">
        <f>'All Data FO'!G73</f>
        <v>Y</v>
      </c>
      <c r="C73" s="137" t="str">
        <f>'All Data FO'!H73</f>
        <v>Y</v>
      </c>
      <c r="D73" s="137" t="str">
        <f>'All Data FO'!I73</f>
        <v>N</v>
      </c>
      <c r="E73" s="137" t="str">
        <f>'All Data FO'!J73</f>
        <v>Y</v>
      </c>
      <c r="G73" s="137" t="str">
        <f>'All Data FO'!AL73</f>
        <v>Y</v>
      </c>
      <c r="H73" s="137" t="str">
        <f>'All Data FO'!AM73</f>
        <v>N</v>
      </c>
      <c r="I73" s="137" t="str">
        <f>'All Data FO'!AN73</f>
        <v>N</v>
      </c>
      <c r="J73" s="137" t="str">
        <f>'All Data FO'!AO73</f>
        <v>Y</v>
      </c>
      <c r="L73" s="137" t="str">
        <f>'All Data FO'!BR73</f>
        <v>Y</v>
      </c>
      <c r="M73" s="137" t="str">
        <f>'All Data FO'!BS73</f>
        <v>N</v>
      </c>
      <c r="N73" s="137" t="str">
        <f>'All Data FO'!BT73</f>
        <v>Y</v>
      </c>
      <c r="O73" s="137" t="str">
        <f>'All Data FO'!BU73</f>
        <v>Y</v>
      </c>
      <c r="Q73" s="137" t="str">
        <f>'All Data FO'!BB73</f>
        <v>Y</v>
      </c>
      <c r="R73" s="137" t="str">
        <f>'All Data FO'!BC73</f>
        <v>N</v>
      </c>
      <c r="S73" s="137" t="str">
        <f>'All Data FO'!BD73</f>
        <v>Y</v>
      </c>
      <c r="T73" s="137" t="str">
        <f>'All Data FO'!BE73</f>
        <v>Y</v>
      </c>
      <c r="V73" s="137" t="str">
        <f>'All Data FO'!CH73</f>
        <v>Y</v>
      </c>
      <c r="W73" s="137" t="str">
        <f>'All Data FO'!CI73</f>
        <v>N</v>
      </c>
      <c r="X73" s="137" t="str">
        <f>'All Data FO'!CJ73</f>
        <v>Y</v>
      </c>
      <c r="Y73" s="137" t="str">
        <f>'All Data FO'!CK73</f>
        <v>Y</v>
      </c>
      <c r="AA73" s="137" t="str">
        <f>'D Master'!AM73</f>
        <v>N</v>
      </c>
      <c r="AB73" s="137" t="str">
        <f>'D Master'!AN73</f>
        <v>Y</v>
      </c>
      <c r="AC73" s="137" t="str">
        <f>'D Master'!AO73</f>
        <v>N</v>
      </c>
      <c r="AD73" s="137" t="str">
        <f>'D Master'!AP73</f>
        <v>Y</v>
      </c>
      <c r="AF73" s="138">
        <f>CA!AK73</f>
        <v>5.1849999999999969</v>
      </c>
      <c r="AG73" s="145">
        <f>'Master FO'!BV73</f>
        <v>-12.873692077727952</v>
      </c>
      <c r="AH73" s="145">
        <f>'Master FO'!BZ73</f>
        <v>-15.921384781824738</v>
      </c>
      <c r="AI73" s="137">
        <f>Cash!B73</f>
        <v>207.5</v>
      </c>
      <c r="AJ73" s="137">
        <f>'All Data FO'!B73</f>
        <v>207.35</v>
      </c>
      <c r="AK73" s="137">
        <f>'All Data FO'!W73</f>
        <v>211.4</v>
      </c>
      <c r="AL73" s="137">
        <f>'All Data FO'!AB73</f>
        <v>199.45</v>
      </c>
      <c r="AN73" s="137">
        <f t="shared" si="3"/>
        <v>-0.15000000000000568</v>
      </c>
      <c r="AO73" s="137">
        <f>('All Data FO'!W73+'All Data FO'!AB73+'All Data FO'!B73)/3</f>
        <v>206.06666666666669</v>
      </c>
      <c r="AQ73" s="137" t="str">
        <f>IF('All Data FO'!BM73&gt;MAX('All Data FO'!BN73:'All Data FO'!BQ73),"Yes","")</f>
        <v/>
      </c>
      <c r="AR73" s="137" t="str">
        <f>IF('All Data FO'!AG73&gt;MAX('All Data FO'!AH73:'All Data FO'!AK73),"Yes","")</f>
        <v/>
      </c>
      <c r="AT73" s="137" t="str">
        <f>IF('All Data FO'!BM73&gt;(AVERAGE('All Data FO'!BN73:'All Data FO'!BQ73)*2),"Yes","")</f>
        <v/>
      </c>
      <c r="AU73" s="137" t="str">
        <f>IF('All Data FO'!AG73&gt;(AVERAGE('All Data FO'!AH73:'All Data FO'!AK73)*2),"Yes","")</f>
        <v/>
      </c>
      <c r="AW73" s="137" t="str">
        <f>IF('All Data FO'!B73&gt;MAX('All Data FO'!C73:'All Data FO'!F73),"Yes","")</f>
        <v/>
      </c>
      <c r="AX73" s="137" t="str">
        <f>IF('All Data FO'!B73&lt;MIN('All Data FO'!C73:'All Data FO'!F73),"Yes","")</f>
        <v/>
      </c>
      <c r="AZ73" s="144" t="str">
        <f>IF('All Data FO'!B73&gt;MAX('All Data FO'!X73:'All Data FO'!AA73),"Yes","")</f>
        <v/>
      </c>
      <c r="BA73" s="144" t="str">
        <f>IF('All Data FO'!B73&lt;MIN('All Data FO'!AC73:'All Data FO'!AF73),"Yes","")</f>
        <v/>
      </c>
      <c r="BB73" s="137" t="str">
        <f>IF(AND(Cash!C73&gt;Cash!AA73,Cash!B73&lt;(Cash!AA73+Cash!C73)/2,Cash!Z73&gt;Cash!C73,Cash!B73&gt;Cash!AA73),"Dark Cloud",IF(AND(Cash!C73&lt;Cash!AA73,Cash!B73&gt;(Cash!AA73+Cash!C73)/2,Cash!Z73&lt;Cash!C73,Cash!B73&lt;Cash!AA73),"Bullish Piercing",IF(AND(Cash!C73&lt;Cash!AA73,Cash!Z73&lt;Cash!C73,Cash!B73&gt;Cash!AA73),"Bullish Engulfing",IF(AND(Cash!C73&gt;Cash!AA73,Cash!Z73&gt;Cash!C73,Cash!B73&lt;Cash!AA73),"Bearish Engulfing",IF(AND(Cash!C73&gt;Cash!AA73,Cash!B73&lt;Cash!Z73,Cash!AG73&lt;Cash!C73,Cash!AN73&gt;Cash!AA73),"Bearish Harami",IF(AND(Cash!C73&lt;Cash!AA73,Cash!B73&gt;Cash!Z73,Cash!AG73&lt;Cash!AA73,Cash!AN73&gt;Cash!C73),"Bullish Harami"," "))))))</f>
        <v xml:space="preserve"> </v>
      </c>
      <c r="BC73" s="137" t="str">
        <f>IF(AND(Cash!D73&lt;Cash!AB73,Cash!AO73&lt;Cash!AP73,Cash!AO73&lt;Cash!AN73,Cash!B73&gt;Cash!AH73,Cash!B73&gt;Cash!AI73),"Bullish Reversal",IF(AND(Cash!D73&gt;Cash!AB73,Cash!AH73&gt;Cash!AI73,Cash!AH73&gt;Cash!AG73,Cash!B73&lt;Cash!AO73,Cash!CA73&lt;Cash!AP73),"Bearish Reversal"," "))</f>
        <v xml:space="preserve"> </v>
      </c>
      <c r="BE73" s="144" t="str">
        <f>IF(AND(Cash!D73&gt;Cash!X73,Cash!AC73&gt;Cash!T73,Cash!S73&gt;Cash!W73,Cash!AB73&gt;Cash!C73),"Bearish Squeeze"," ")</f>
        <v xml:space="preserve"> </v>
      </c>
      <c r="BF73" s="144" t="str">
        <f>IF(AND(Cash!T73&gt;Cash!X73,Cash!AC73&gt;Cash!D73,Cash!C73&gt;Cash!W73,Cash!AB73&gt;Cash!S73),"Bullish Squeeze"," ")</f>
        <v xml:space="preserve"> </v>
      </c>
      <c r="BG73" s="137" t="str">
        <f>IF(AND(Cash!AI73&lt;Cash!AH73,Cash!AP73&gt;Cash!AO73,Cash!AG73&lt;Cash!AH73,Cash!AN73&gt;Cash!AO73),"IN OUT IN"," ")</f>
        <v xml:space="preserve"> </v>
      </c>
      <c r="BH73" s="137" t="str">
        <f>IF(AND(Cash!AG73&lt;Cash!AH73,Cash!AN73&gt;Cash!AO73),"Inside Bar"," ")</f>
        <v xml:space="preserve"> </v>
      </c>
      <c r="BI73" s="137" t="str">
        <f>IF(AND(Cash!AI73&gt;Cash!AH73,Cash!AP73&lt;Cash!AO73,Cash!AH73&gt;Cash!AG73,Cash!AO73&lt;Cash!AN73),"Double INSIDE Bar"," ")</f>
        <v xml:space="preserve"> </v>
      </c>
      <c r="BK73" s="137" t="str">
        <f>IF(AND(CA!AM73&lt;MIN(CA!AN73:AP73),(Cash!AG73&lt;Cash!AH73),(Cash!AN73&gt;Cash!AO73)),"NR4"," ")</f>
        <v xml:space="preserve"> </v>
      </c>
      <c r="BL73" s="144" t="str">
        <f>IF(AND(CA!AM73&lt;MIN(CA!AN73:AS73),(Cash!AG73&lt;Cash!AH73),(Cash!AN73&gt;Cash!AO73)),"NR7"," ")</f>
        <v xml:space="preserve"> </v>
      </c>
      <c r="BM73" s="137">
        <f>Cash!AG73</f>
        <v>212.55</v>
      </c>
      <c r="BN73" s="137">
        <f>Cash!AN73</f>
        <v>200.05</v>
      </c>
      <c r="BP73" s="137">
        <f>MAX(Cash!AG73:AJ73)</f>
        <v>220.8</v>
      </c>
      <c r="BQ73" s="137">
        <f>MIN(Cash!AN73:AQ73)</f>
        <v>196</v>
      </c>
      <c r="BS73" s="144">
        <f>MAX(Cash!AG73:AM73)</f>
        <v>220.8</v>
      </c>
      <c r="BT73" s="144">
        <f>MIN(Cash!AN73:AT73)</f>
        <v>189.7</v>
      </c>
      <c r="BV73" s="137">
        <f>Cash!AN73-2*(Cash!AG73-'Final Master FO'!BY73)</f>
        <v>188.35000000000002</v>
      </c>
      <c r="BW73" s="137">
        <f>BY73-(Cash!AG73-Cash!AN73)</f>
        <v>194.20000000000002</v>
      </c>
      <c r="BX73" s="137">
        <f>(2*BY73)-Cash!AG73</f>
        <v>200.85000000000002</v>
      </c>
      <c r="BY73" s="137">
        <f>(Cash!AG73+Cash!AN73+Cash!B73)/3</f>
        <v>206.70000000000002</v>
      </c>
      <c r="BZ73" s="137">
        <f>(2*BY73)-Cash!AN73</f>
        <v>213.35000000000002</v>
      </c>
      <c r="CA73" s="137">
        <f>BY73+(Cash!AG73-Cash!AN73)</f>
        <v>219.20000000000002</v>
      </c>
      <c r="CB73" s="137">
        <f>Cash!AG73+2*('Final Master FO'!BY73-Cash!AN73)</f>
        <v>225.85000000000002</v>
      </c>
      <c r="CD73" s="137">
        <f>CG73-(1*(Cash!AG73-Cash!AN73))</f>
        <v>194.20000000000002</v>
      </c>
      <c r="CE73" s="137">
        <f>CG73-(0.618*(Cash!AG73-Cash!AN73))</f>
        <v>198.97500000000002</v>
      </c>
      <c r="CF73" s="137">
        <f>CG73-(0.382*(Cash!AG73-Cash!AN73))</f>
        <v>201.92500000000001</v>
      </c>
      <c r="CG73" s="137">
        <f>(Cash!AG73+Cash!AN73+Cash!B73)/3</f>
        <v>206.70000000000002</v>
      </c>
      <c r="CH73" s="137">
        <f>CG73+(0.382*(Cash!AG73-Cash!AN73))</f>
        <v>211.47500000000002</v>
      </c>
      <c r="CI73" s="137">
        <f>CG73+(0.618*(Cash!AG73-Cash!AN73))</f>
        <v>214.42500000000001</v>
      </c>
      <c r="CJ73" s="137">
        <f>CG73+(1*(Cash!AG73-Cash!AN73))</f>
        <v>219.20000000000002</v>
      </c>
      <c r="CL73" s="137" t="str">
        <f t="shared" si="4"/>
        <v xml:space="preserve">INFRATEL  </v>
      </c>
      <c r="CM73" s="137">
        <f>'All Data FO'!B73</f>
        <v>207.35</v>
      </c>
      <c r="CN73" s="139">
        <f>'All Data FO'!K73</f>
        <v>1.5674748959098646</v>
      </c>
      <c r="CO73" s="139">
        <f>'Master FO'!U73</f>
        <v>1.9428254232583959</v>
      </c>
      <c r="CP73" s="137">
        <f>'Master FO'!M73</f>
        <v>140000</v>
      </c>
      <c r="CR73" s="137" t="str">
        <f>IF(AND('All Data FO'!AG73&gt;'All Data FO'!AH73,'All Data FO'!B73&gt;'All Data FO'!C73),"LONG BUILDUP",IF(AND('All Data FO'!AG73&gt;'All Data FO'!AH73,'All Data FO'!B73&lt;'All Data FO'!C73),"SHORT BUILDUP",IF(AND('All Data FO'!AG73&lt;'All Data FO'!AH73,'All Data FO'!B73&gt;'All Data FO'!C73),"SHORT COVERING",IF(AND('All Data FO'!AG73&lt;'All Data FO'!AH73,'All Data FO'!B73&lt;'All Data FO'!C73),"LONG UNWINDING"," "))))</f>
        <v>LONG BUILDUP</v>
      </c>
      <c r="CW73" s="137" t="str">
        <f>'FOD (ALL)'!M73</f>
        <v>INDUSINDBK</v>
      </c>
      <c r="CX73" s="137">
        <f>'All Data FO'!B72</f>
        <v>337.1</v>
      </c>
      <c r="CY73" s="139">
        <f>'All Data FO'!K72</f>
        <v>-2.7549401413529369</v>
      </c>
      <c r="CZ73" s="139">
        <f>'All Data FO'!EJ73</f>
        <v>10.557044410413475</v>
      </c>
      <c r="DA73" s="137">
        <f>'All Data FO'!EQ73</f>
        <v>2206000</v>
      </c>
      <c r="DC73" s="137" t="str">
        <f t="shared" si="5"/>
        <v>SHORT BUILDUP</v>
      </c>
    </row>
    <row r="74" spans="1:107" x14ac:dyDescent="0.3">
      <c r="A74" s="137" t="str">
        <f>FOD!B74</f>
        <v xml:space="preserve">INFY      </v>
      </c>
      <c r="B74" s="137" t="str">
        <f>'All Data FO'!G74</f>
        <v>Y</v>
      </c>
      <c r="C74" s="137" t="str">
        <f>'All Data FO'!H74</f>
        <v>Y</v>
      </c>
      <c r="D74" s="137" t="str">
        <f>'All Data FO'!I74</f>
        <v>Y</v>
      </c>
      <c r="E74" s="137" t="str">
        <f>'All Data FO'!J74</f>
        <v>Y</v>
      </c>
      <c r="G74" s="137" t="str">
        <f>'All Data FO'!AL74</f>
        <v>N</v>
      </c>
      <c r="H74" s="137" t="str">
        <f>'All Data FO'!AM74</f>
        <v>N</v>
      </c>
      <c r="I74" s="137" t="str">
        <f>'All Data FO'!AN74</f>
        <v>Y</v>
      </c>
      <c r="J74" s="137" t="str">
        <f>'All Data FO'!AO74</f>
        <v>Y</v>
      </c>
      <c r="L74" s="137" t="str">
        <f>'All Data FO'!BR74</f>
        <v>Y</v>
      </c>
      <c r="M74" s="137" t="str">
        <f>'All Data FO'!BS74</f>
        <v>Y</v>
      </c>
      <c r="N74" s="137" t="str">
        <f>'All Data FO'!BT74</f>
        <v>Y</v>
      </c>
      <c r="O74" s="137" t="str">
        <f>'All Data FO'!BU74</f>
        <v>N</v>
      </c>
      <c r="Q74" s="137" t="str">
        <f>'All Data FO'!BB74</f>
        <v>Y</v>
      </c>
      <c r="R74" s="137" t="str">
        <f>'All Data FO'!BC74</f>
        <v>Y</v>
      </c>
      <c r="S74" s="137" t="str">
        <f>'All Data FO'!BD74</f>
        <v>Y</v>
      </c>
      <c r="T74" s="137" t="str">
        <f>'All Data FO'!BE74</f>
        <v>N</v>
      </c>
      <c r="V74" s="137" t="str">
        <f>'All Data FO'!CH74</f>
        <v>Y</v>
      </c>
      <c r="W74" s="137" t="str">
        <f>'All Data FO'!CI74</f>
        <v>Y</v>
      </c>
      <c r="X74" s="137" t="str">
        <f>'All Data FO'!CJ74</f>
        <v>Y</v>
      </c>
      <c r="Y74" s="137" t="str">
        <f>'All Data FO'!CK74</f>
        <v>N</v>
      </c>
      <c r="AA74" s="137" t="str">
        <f>'D Master'!AM74</f>
        <v>N</v>
      </c>
      <c r="AB74" s="137" t="str">
        <f>'D Master'!AN74</f>
        <v>Y</v>
      </c>
      <c r="AC74" s="137" t="str">
        <f>'D Master'!AO74</f>
        <v>Y</v>
      </c>
      <c r="AD74" s="137" t="str">
        <f>'D Master'!AP74</f>
        <v>N</v>
      </c>
      <c r="AF74" s="138">
        <f>CA!AK74</f>
        <v>3.2025000000000001</v>
      </c>
      <c r="AG74" s="145">
        <f>'Master FO'!BV74</f>
        <v>112.14531384350816</v>
      </c>
      <c r="AH74" s="145">
        <f>'Master FO'!BZ74</f>
        <v>129.20069672924328</v>
      </c>
      <c r="AI74" s="137">
        <f>Cash!B74</f>
        <v>692.35</v>
      </c>
      <c r="AJ74" s="137">
        <f>'All Data FO'!B74</f>
        <v>689.35</v>
      </c>
      <c r="AK74" s="137">
        <f>'All Data FO'!W74</f>
        <v>692.15</v>
      </c>
      <c r="AL74" s="137">
        <f>'All Data FO'!AB74</f>
        <v>671.4</v>
      </c>
      <c r="AN74" s="137">
        <f t="shared" si="3"/>
        <v>-3</v>
      </c>
      <c r="AO74" s="137">
        <f>('All Data FO'!W74+'All Data FO'!AB74+'All Data FO'!B74)/3</f>
        <v>684.30000000000007</v>
      </c>
      <c r="AQ74" s="137" t="str">
        <f>IF('All Data FO'!BM74&gt;MAX('All Data FO'!BN74:'All Data FO'!BQ74),"Yes","")</f>
        <v>Yes</v>
      </c>
      <c r="AR74" s="137" t="str">
        <f>IF('All Data FO'!AG74&gt;MAX('All Data FO'!AH74:'All Data FO'!AK74),"Yes","")</f>
        <v/>
      </c>
      <c r="AT74" s="137" t="str">
        <f>IF('All Data FO'!BM74&gt;(AVERAGE('All Data FO'!BN74:'All Data FO'!BQ74)*2),"Yes","")</f>
        <v>Yes</v>
      </c>
      <c r="AU74" s="137" t="str">
        <f>IF('All Data FO'!AG74&gt;(AVERAGE('All Data FO'!AH74:'All Data FO'!AK74)*2),"Yes","")</f>
        <v/>
      </c>
      <c r="AW74" s="137" t="str">
        <f>IF('All Data FO'!B74&gt;MAX('All Data FO'!C74:'All Data FO'!F74),"Yes","")</f>
        <v>Yes</v>
      </c>
      <c r="AX74" s="137" t="str">
        <f>IF('All Data FO'!B74&lt;MIN('All Data FO'!C74:'All Data FO'!F74),"Yes","")</f>
        <v/>
      </c>
      <c r="AZ74" s="144" t="str">
        <f>IF('All Data FO'!B74&gt;MAX('All Data FO'!X74:'All Data FO'!AA74),"Yes","")</f>
        <v>Yes</v>
      </c>
      <c r="BA74" s="144" t="str">
        <f>IF('All Data FO'!B74&lt;MIN('All Data FO'!AC74:'All Data FO'!AF74),"Yes","")</f>
        <v/>
      </c>
      <c r="BB74" s="137" t="str">
        <f>IF(AND(Cash!C74&gt;Cash!AA74,Cash!B74&lt;(Cash!AA74+Cash!C74)/2,Cash!Z74&gt;Cash!C74,Cash!B74&gt;Cash!AA74),"Dark Cloud",IF(AND(Cash!C74&lt;Cash!AA74,Cash!B74&gt;(Cash!AA74+Cash!C74)/2,Cash!Z74&lt;Cash!C74,Cash!B74&lt;Cash!AA74),"Bullish Piercing",IF(AND(Cash!C74&lt;Cash!AA74,Cash!Z74&lt;Cash!C74,Cash!B74&gt;Cash!AA74),"Bullish Engulfing",IF(AND(Cash!C74&gt;Cash!AA74,Cash!Z74&gt;Cash!C74,Cash!B74&lt;Cash!AA74),"Bearish Engulfing",IF(AND(Cash!C74&gt;Cash!AA74,Cash!B74&lt;Cash!Z74,Cash!AG74&lt;Cash!C74,Cash!AN74&gt;Cash!AA74),"Bearish Harami",IF(AND(Cash!C74&lt;Cash!AA74,Cash!B74&gt;Cash!Z74,Cash!AG74&lt;Cash!AA74,Cash!AN74&gt;Cash!C74),"Bullish Harami"," "))))))</f>
        <v xml:space="preserve"> </v>
      </c>
      <c r="BC74" s="137" t="str">
        <f>IF(AND(Cash!D74&lt;Cash!AB74,Cash!AO74&lt;Cash!AP74,Cash!AO74&lt;Cash!AN74,Cash!B74&gt;Cash!AH74,Cash!B74&gt;Cash!AI74),"Bullish Reversal",IF(AND(Cash!D74&gt;Cash!AB74,Cash!AH74&gt;Cash!AI74,Cash!AH74&gt;Cash!AG74,Cash!B74&lt;Cash!AO74,Cash!CA74&lt;Cash!AP74),"Bearish Reversal"," "))</f>
        <v xml:space="preserve"> </v>
      </c>
      <c r="BE74" s="144" t="str">
        <f>IF(AND(Cash!D74&gt;Cash!X74,Cash!AC74&gt;Cash!T74,Cash!S74&gt;Cash!W74,Cash!AB74&gt;Cash!C74),"Bearish Squeeze"," ")</f>
        <v xml:space="preserve"> </v>
      </c>
      <c r="BF74" s="144" t="str">
        <f>IF(AND(Cash!T74&gt;Cash!X74,Cash!AC74&gt;Cash!D74,Cash!C74&gt;Cash!W74,Cash!AB74&gt;Cash!S74),"Bullish Squeeze"," ")</f>
        <v xml:space="preserve"> </v>
      </c>
      <c r="BG74" s="137" t="str">
        <f>IF(AND(Cash!AI74&lt;Cash!AH74,Cash!AP74&gt;Cash!AO74,Cash!AG74&lt;Cash!AH74,Cash!AN74&gt;Cash!AO74),"IN OUT IN"," ")</f>
        <v xml:space="preserve"> </v>
      </c>
      <c r="BH74" s="137" t="str">
        <f>IF(AND(Cash!AG74&lt;Cash!AH74,Cash!AN74&gt;Cash!AO74),"Inside Bar"," ")</f>
        <v xml:space="preserve"> </v>
      </c>
      <c r="BI74" s="137" t="str">
        <f>IF(AND(Cash!AI74&gt;Cash!AH74,Cash!AP74&lt;Cash!AO74,Cash!AH74&gt;Cash!AG74,Cash!AO74&lt;Cash!AN74),"Double INSIDE Bar"," ")</f>
        <v xml:space="preserve"> </v>
      </c>
      <c r="BK74" s="137" t="str">
        <f>IF(AND(CA!AM74&lt;MIN(CA!AN74:AP74),(Cash!AG74&lt;Cash!AH74),(Cash!AN74&gt;Cash!AO74)),"NR4"," ")</f>
        <v xml:space="preserve"> </v>
      </c>
      <c r="BL74" s="144" t="str">
        <f>IF(AND(CA!AM74&lt;MIN(CA!AN74:AS74),(Cash!AG74&lt;Cash!AH74),(Cash!AN74&gt;Cash!AO74)),"NR7"," ")</f>
        <v xml:space="preserve"> </v>
      </c>
      <c r="BM74" s="137">
        <f>Cash!AG74</f>
        <v>695.85</v>
      </c>
      <c r="BN74" s="137">
        <f>Cash!AN74</f>
        <v>673.5</v>
      </c>
      <c r="BP74" s="137">
        <f>MAX(Cash!AG74:AJ74)</f>
        <v>695.85</v>
      </c>
      <c r="BQ74" s="137">
        <f>MIN(Cash!AN74:AQ74)</f>
        <v>655</v>
      </c>
      <c r="BS74" s="144">
        <f>MAX(Cash!AG74:AM74)</f>
        <v>695.85</v>
      </c>
      <c r="BT74" s="144">
        <f>MIN(Cash!AN74:AT74)</f>
        <v>646.70000000000005</v>
      </c>
      <c r="BV74" s="137">
        <f>Cash!AN74-2*(Cash!AG74-'Final Master FO'!BY74)</f>
        <v>656.26666666666642</v>
      </c>
      <c r="BW74" s="137">
        <f>BY74-(Cash!AG74-Cash!AN74)</f>
        <v>664.88333333333321</v>
      </c>
      <c r="BX74" s="137">
        <f>(2*BY74)-Cash!AG74</f>
        <v>678.61666666666645</v>
      </c>
      <c r="BY74" s="137">
        <f>(Cash!AG74+Cash!AN74+Cash!B74)/3</f>
        <v>687.23333333333323</v>
      </c>
      <c r="BZ74" s="137">
        <f>(2*BY74)-Cash!AN74</f>
        <v>700.96666666666647</v>
      </c>
      <c r="CA74" s="137">
        <f>BY74+(Cash!AG74-Cash!AN74)</f>
        <v>709.58333333333326</v>
      </c>
      <c r="CB74" s="137">
        <f>Cash!AG74+2*('Final Master FO'!BY74-Cash!AN74)</f>
        <v>723.31666666666649</v>
      </c>
      <c r="CD74" s="137">
        <f>CG74-(1*(Cash!AG74-Cash!AN74))</f>
        <v>664.88333333333321</v>
      </c>
      <c r="CE74" s="137">
        <f>CG74-(0.618*(Cash!AG74-Cash!AN74))</f>
        <v>673.42103333333318</v>
      </c>
      <c r="CF74" s="137">
        <f>CG74-(0.382*(Cash!AG74-Cash!AN74))</f>
        <v>678.69563333333326</v>
      </c>
      <c r="CG74" s="137">
        <f>(Cash!AG74+Cash!AN74+Cash!B74)/3</f>
        <v>687.23333333333323</v>
      </c>
      <c r="CH74" s="137">
        <f>CG74+(0.382*(Cash!AG74-Cash!AN74))</f>
        <v>695.77103333333321</v>
      </c>
      <c r="CI74" s="137">
        <f>CG74+(0.618*(Cash!AG74-Cash!AN74))</f>
        <v>701.04563333333329</v>
      </c>
      <c r="CJ74" s="137">
        <f>CG74+(1*(Cash!AG74-Cash!AN74))</f>
        <v>709.58333333333326</v>
      </c>
      <c r="CL74" s="137" t="str">
        <f t="shared" si="4"/>
        <v xml:space="preserve">INFY      </v>
      </c>
      <c r="CM74" s="137">
        <f>'All Data FO'!B74</f>
        <v>689.35</v>
      </c>
      <c r="CN74" s="139">
        <f>'All Data FO'!K74</f>
        <v>2.8727055663333831</v>
      </c>
      <c r="CO74" s="139">
        <f>'Master FO'!U74</f>
        <v>-12.7707753587603</v>
      </c>
      <c r="CP74" s="137">
        <f>'Master FO'!M74</f>
        <v>-5617200</v>
      </c>
      <c r="CR74" s="137" t="str">
        <f>IF(AND('All Data FO'!AG74&gt;'All Data FO'!AH74,'All Data FO'!B74&gt;'All Data FO'!C74),"LONG BUILDUP",IF(AND('All Data FO'!AG74&gt;'All Data FO'!AH74,'All Data FO'!B74&lt;'All Data FO'!C74),"SHORT BUILDUP",IF(AND('All Data FO'!AG74&lt;'All Data FO'!AH74,'All Data FO'!B74&gt;'All Data FO'!C74),"SHORT COVERING",IF(AND('All Data FO'!AG74&lt;'All Data FO'!AH74,'All Data FO'!B74&lt;'All Data FO'!C74),"LONG UNWINDING"," "))))</f>
        <v>SHORT COVERING</v>
      </c>
      <c r="CW74" s="137" t="str">
        <f>'FOD (ALL)'!M74</f>
        <v>INFRATEL</v>
      </c>
      <c r="CX74" s="137">
        <f>'All Data FO'!B73</f>
        <v>207.35</v>
      </c>
      <c r="CY74" s="139">
        <f>'All Data FO'!K73</f>
        <v>1.5674748959098646</v>
      </c>
      <c r="CZ74" s="139">
        <f>'All Data FO'!EJ74</f>
        <v>6.4585319351763575</v>
      </c>
      <c r="DA74" s="137">
        <f>'All Data FO'!EQ74</f>
        <v>542000</v>
      </c>
      <c r="DC74" s="137" t="str">
        <f t="shared" si="5"/>
        <v>LONG BUILDUP</v>
      </c>
    </row>
    <row r="75" spans="1:107" x14ac:dyDescent="0.3">
      <c r="A75" s="137" t="str">
        <f>FOD!B75</f>
        <v xml:space="preserve">IOC       </v>
      </c>
      <c r="B75" s="137" t="str">
        <f>'All Data FO'!G75</f>
        <v>Y</v>
      </c>
      <c r="C75" s="137" t="str">
        <f>'All Data FO'!H75</f>
        <v>N</v>
      </c>
      <c r="D75" s="137" t="str">
        <f>'All Data FO'!I75</f>
        <v>Y</v>
      </c>
      <c r="E75" s="137" t="str">
        <f>'All Data FO'!J75</f>
        <v>Y</v>
      </c>
      <c r="G75" s="137" t="str">
        <f>'All Data FO'!AL75</f>
        <v>N</v>
      </c>
      <c r="H75" s="137" t="str">
        <f>'All Data FO'!AM75</f>
        <v>N</v>
      </c>
      <c r="I75" s="137" t="str">
        <f>'All Data FO'!AN75</f>
        <v>N</v>
      </c>
      <c r="J75" s="137" t="str">
        <f>'All Data FO'!AO75</f>
        <v>N</v>
      </c>
      <c r="L75" s="137" t="str">
        <f>'All Data FO'!BR75</f>
        <v>Y</v>
      </c>
      <c r="M75" s="137" t="str">
        <f>'All Data FO'!BS75</f>
        <v>N</v>
      </c>
      <c r="N75" s="137" t="str">
        <f>'All Data FO'!BT75</f>
        <v>Y</v>
      </c>
      <c r="O75" s="137" t="str">
        <f>'All Data FO'!BU75</f>
        <v>N</v>
      </c>
      <c r="Q75" s="137" t="str">
        <f>'All Data FO'!BB75</f>
        <v>Y</v>
      </c>
      <c r="R75" s="137" t="str">
        <f>'All Data FO'!BC75</f>
        <v>N</v>
      </c>
      <c r="S75" s="137" t="str">
        <f>'All Data FO'!BD75</f>
        <v>Y</v>
      </c>
      <c r="T75" s="137" t="str">
        <f>'All Data FO'!BE75</f>
        <v>N</v>
      </c>
      <c r="V75" s="137" t="str">
        <f>'All Data FO'!CH75</f>
        <v>Y</v>
      </c>
      <c r="W75" s="137" t="str">
        <f>'All Data FO'!CI75</f>
        <v>N</v>
      </c>
      <c r="X75" s="137" t="str">
        <f>'All Data FO'!CJ75</f>
        <v>Y</v>
      </c>
      <c r="Y75" s="137" t="str">
        <f>'All Data FO'!CK75</f>
        <v>N</v>
      </c>
      <c r="AA75" s="137" t="str">
        <f>'D Master'!AM75</f>
        <v>N</v>
      </c>
      <c r="AB75" s="137" t="str">
        <f>'D Master'!AN75</f>
        <v>N</v>
      </c>
      <c r="AC75" s="137" t="str">
        <f>'D Master'!AO75</f>
        <v>N</v>
      </c>
      <c r="AD75" s="137" t="str">
        <f>'D Master'!AP75</f>
        <v>N</v>
      </c>
      <c r="AF75" s="138">
        <f>CA!AK75</f>
        <v>2.6149999999999998</v>
      </c>
      <c r="AG75" s="145">
        <f>'Master FO'!BV75</f>
        <v>30.418686646099601</v>
      </c>
      <c r="AH75" s="145">
        <f>'Master FO'!BZ75</f>
        <v>47.350949409109006</v>
      </c>
      <c r="AI75" s="137">
        <f>Cash!B75</f>
        <v>75.5</v>
      </c>
      <c r="AJ75" s="137">
        <f>'All Data FO'!B75</f>
        <v>75.5</v>
      </c>
      <c r="AK75" s="137">
        <f>'All Data FO'!W75</f>
        <v>75.75</v>
      </c>
      <c r="AL75" s="137">
        <f>'All Data FO'!AB75</f>
        <v>72.7</v>
      </c>
      <c r="AN75" s="137">
        <f t="shared" si="3"/>
        <v>0</v>
      </c>
      <c r="AO75" s="137">
        <f>('All Data FO'!W75+'All Data FO'!AB75+'All Data FO'!B75)/3</f>
        <v>74.649999999999991</v>
      </c>
      <c r="AQ75" s="137" t="str">
        <f>IF('All Data FO'!BM75&gt;MAX('All Data FO'!BN75:'All Data FO'!BQ75),"Yes","")</f>
        <v/>
      </c>
      <c r="AR75" s="137" t="str">
        <f>IF('All Data FO'!AG75&gt;MAX('All Data FO'!AH75:'All Data FO'!AK75),"Yes","")</f>
        <v/>
      </c>
      <c r="AT75" s="137" t="str">
        <f>IF('All Data FO'!BM75&gt;(AVERAGE('All Data FO'!BN75:'All Data FO'!BQ75)*2),"Yes","")</f>
        <v/>
      </c>
      <c r="AU75" s="137" t="str">
        <f>IF('All Data FO'!AG75&gt;(AVERAGE('All Data FO'!AH75:'All Data FO'!AK75)*2),"Yes","")</f>
        <v/>
      </c>
      <c r="AW75" s="137" t="str">
        <f>IF('All Data FO'!B75&gt;MAX('All Data FO'!C75:'All Data FO'!F75),"Yes","")</f>
        <v>Yes</v>
      </c>
      <c r="AX75" s="137" t="str">
        <f>IF('All Data FO'!B75&lt;MIN('All Data FO'!C75:'All Data FO'!F75),"Yes","")</f>
        <v/>
      </c>
      <c r="AZ75" s="144" t="str">
        <f>IF('All Data FO'!B75&gt;MAX('All Data FO'!X75:'All Data FO'!AA75),"Yes","")</f>
        <v/>
      </c>
      <c r="BA75" s="144" t="str">
        <f>IF('All Data FO'!B75&lt;MIN('All Data FO'!AC75:'All Data FO'!AF75),"Yes","")</f>
        <v/>
      </c>
      <c r="BB75" s="137" t="str">
        <f>IF(AND(Cash!C75&gt;Cash!AA75,Cash!B75&lt;(Cash!AA75+Cash!C75)/2,Cash!Z75&gt;Cash!C75,Cash!B75&gt;Cash!AA75),"Dark Cloud",IF(AND(Cash!C75&lt;Cash!AA75,Cash!B75&gt;(Cash!AA75+Cash!C75)/2,Cash!Z75&lt;Cash!C75,Cash!B75&lt;Cash!AA75),"Bullish Piercing",IF(AND(Cash!C75&lt;Cash!AA75,Cash!Z75&lt;Cash!C75,Cash!B75&gt;Cash!AA75),"Bullish Engulfing",IF(AND(Cash!C75&gt;Cash!AA75,Cash!Z75&gt;Cash!C75,Cash!B75&lt;Cash!AA75),"Bearish Engulfing",IF(AND(Cash!C75&gt;Cash!AA75,Cash!B75&lt;Cash!Z75,Cash!AG75&lt;Cash!C75,Cash!AN75&gt;Cash!AA75),"Bearish Harami",IF(AND(Cash!C75&lt;Cash!AA75,Cash!B75&gt;Cash!Z75,Cash!AG75&lt;Cash!AA75,Cash!AN75&gt;Cash!C75),"Bullish Harami"," "))))))</f>
        <v xml:space="preserve"> </v>
      </c>
      <c r="BC75" s="137" t="str">
        <f>IF(AND(Cash!D75&lt;Cash!AB75,Cash!AO75&lt;Cash!AP75,Cash!AO75&lt;Cash!AN75,Cash!B75&gt;Cash!AH75,Cash!B75&gt;Cash!AI75),"Bullish Reversal",IF(AND(Cash!D75&gt;Cash!AB75,Cash!AH75&gt;Cash!AI75,Cash!AH75&gt;Cash!AG75,Cash!B75&lt;Cash!AO75,Cash!CA75&lt;Cash!AP75),"Bearish Reversal"," "))</f>
        <v xml:space="preserve"> </v>
      </c>
      <c r="BE75" s="144" t="str">
        <f>IF(AND(Cash!D75&gt;Cash!X75,Cash!AC75&gt;Cash!T75,Cash!S75&gt;Cash!W75,Cash!AB75&gt;Cash!C75),"Bearish Squeeze"," ")</f>
        <v xml:space="preserve"> </v>
      </c>
      <c r="BF75" s="144" t="str">
        <f>IF(AND(Cash!T75&gt;Cash!X75,Cash!AC75&gt;Cash!D75,Cash!C75&gt;Cash!W75,Cash!AB75&gt;Cash!S75),"Bullish Squeeze"," ")</f>
        <v xml:space="preserve"> </v>
      </c>
      <c r="BG75" s="137" t="str">
        <f>IF(AND(Cash!AI75&lt;Cash!AH75,Cash!AP75&gt;Cash!AO75,Cash!AG75&lt;Cash!AH75,Cash!AN75&gt;Cash!AO75),"IN OUT IN"," ")</f>
        <v xml:space="preserve"> </v>
      </c>
      <c r="BH75" s="137" t="str">
        <f>IF(AND(Cash!AG75&lt;Cash!AH75,Cash!AN75&gt;Cash!AO75),"Inside Bar"," ")</f>
        <v xml:space="preserve"> </v>
      </c>
      <c r="BI75" s="137" t="str">
        <f>IF(AND(Cash!AI75&gt;Cash!AH75,Cash!AP75&lt;Cash!AO75,Cash!AH75&gt;Cash!AG75,Cash!AO75&lt;Cash!AN75),"Double INSIDE Bar"," ")</f>
        <v xml:space="preserve"> </v>
      </c>
      <c r="BK75" s="137" t="str">
        <f>IF(AND(CA!AM75&lt;MIN(CA!AN75:AP75),(Cash!AG75&lt;Cash!AH75),(Cash!AN75&gt;Cash!AO75)),"NR4"," ")</f>
        <v xml:space="preserve"> </v>
      </c>
      <c r="BL75" s="144" t="str">
        <f>IF(AND(CA!AM75&lt;MIN(CA!AN75:AS75),(Cash!AG75&lt;Cash!AH75),(Cash!AN75&gt;Cash!AO75)),"NR7"," ")</f>
        <v xml:space="preserve"> </v>
      </c>
      <c r="BM75" s="137">
        <f>Cash!AG75</f>
        <v>75.900000000000006</v>
      </c>
      <c r="BN75" s="137">
        <f>Cash!AN75</f>
        <v>72.8</v>
      </c>
      <c r="BP75" s="137">
        <f>MAX(Cash!AG75:AJ75)</f>
        <v>75.900000000000006</v>
      </c>
      <c r="BQ75" s="137">
        <f>MIN(Cash!AN75:AQ75)</f>
        <v>71.8</v>
      </c>
      <c r="BS75" s="144">
        <f>MAX(Cash!AG75:AM75)</f>
        <v>76.45</v>
      </c>
      <c r="BT75" s="144">
        <f>MIN(Cash!AN75:AT75)</f>
        <v>71.150000000000006</v>
      </c>
      <c r="BV75" s="137">
        <f>Cash!AN75-2*(Cash!AG75-'Final Master FO'!BY75)</f>
        <v>70.466666666666654</v>
      </c>
      <c r="BW75" s="137">
        <f>BY75-(Cash!AG75-Cash!AN75)</f>
        <v>71.633333333333326</v>
      </c>
      <c r="BX75" s="137">
        <f>(2*BY75)-Cash!AG75</f>
        <v>73.566666666666663</v>
      </c>
      <c r="BY75" s="137">
        <f>(Cash!AG75+Cash!AN75+Cash!B75)/3</f>
        <v>74.733333333333334</v>
      </c>
      <c r="BZ75" s="137">
        <f>(2*BY75)-Cash!AN75</f>
        <v>76.666666666666671</v>
      </c>
      <c r="CA75" s="137">
        <f>BY75+(Cash!AG75-Cash!AN75)</f>
        <v>77.833333333333343</v>
      </c>
      <c r="CB75" s="137">
        <f>Cash!AG75+2*('Final Master FO'!BY75-Cash!AN75)</f>
        <v>79.76666666666668</v>
      </c>
      <c r="CD75" s="137">
        <f>CG75-(1*(Cash!AG75-Cash!AN75))</f>
        <v>71.633333333333326</v>
      </c>
      <c r="CE75" s="137">
        <f>CG75-(0.618*(Cash!AG75-Cash!AN75))</f>
        <v>72.81753333333333</v>
      </c>
      <c r="CF75" s="137">
        <f>CG75-(0.382*(Cash!AG75-Cash!AN75))</f>
        <v>73.54913333333333</v>
      </c>
      <c r="CG75" s="137">
        <f>(Cash!AG75+Cash!AN75+Cash!B75)/3</f>
        <v>74.733333333333334</v>
      </c>
      <c r="CH75" s="137">
        <f>CG75+(0.382*(Cash!AG75-Cash!AN75))</f>
        <v>75.917533333333338</v>
      </c>
      <c r="CI75" s="137">
        <f>CG75+(0.618*(Cash!AG75-Cash!AN75))</f>
        <v>76.649133333333339</v>
      </c>
      <c r="CJ75" s="137">
        <f>CG75+(1*(Cash!AG75-Cash!AN75))</f>
        <v>77.833333333333343</v>
      </c>
      <c r="CL75" s="137" t="str">
        <f t="shared" si="4"/>
        <v xml:space="preserve">IOC       </v>
      </c>
      <c r="CM75" s="137">
        <f>'All Data FO'!B75</f>
        <v>75.5</v>
      </c>
      <c r="CN75" s="139">
        <f>'All Data FO'!K75</f>
        <v>1.8206338503034312</v>
      </c>
      <c r="CO75" s="139">
        <f>'Master FO'!U75</f>
        <v>-1.3213816552043891</v>
      </c>
      <c r="CP75" s="137">
        <f>'Master FO'!M75</f>
        <v>-684000</v>
      </c>
      <c r="CR75" s="137" t="str">
        <f>IF(AND('All Data FO'!AG75&gt;'All Data FO'!AH75,'All Data FO'!B75&gt;'All Data FO'!C75),"LONG BUILDUP",IF(AND('All Data FO'!AG75&gt;'All Data FO'!AH75,'All Data FO'!B75&lt;'All Data FO'!C75),"SHORT BUILDUP",IF(AND('All Data FO'!AG75&lt;'All Data FO'!AH75,'All Data FO'!B75&gt;'All Data FO'!C75),"SHORT COVERING",IF(AND('All Data FO'!AG75&lt;'All Data FO'!AH75,'All Data FO'!B75&lt;'All Data FO'!C75),"LONG UNWINDING"," "))))</f>
        <v>SHORT COVERING</v>
      </c>
      <c r="CW75" s="137" t="str">
        <f>'FOD (ALL)'!M75</f>
        <v>INFY</v>
      </c>
      <c r="CX75" s="137">
        <f>'All Data FO'!B74</f>
        <v>689.35</v>
      </c>
      <c r="CY75" s="139">
        <f>'All Data FO'!K74</f>
        <v>2.8727055663333831</v>
      </c>
      <c r="CZ75" s="139">
        <f>'All Data FO'!EJ75</f>
        <v>2.4713252568059332</v>
      </c>
      <c r="DA75" s="137">
        <f>'All Data FO'!EQ75</f>
        <v>1287600</v>
      </c>
      <c r="DC75" s="137" t="str">
        <f t="shared" si="5"/>
        <v>LONG BUILDUP</v>
      </c>
    </row>
    <row r="76" spans="1:107" x14ac:dyDescent="0.3">
      <c r="A76" s="137" t="str">
        <f>FOD!B76</f>
        <v xml:space="preserve">ITC       </v>
      </c>
      <c r="B76" s="137" t="str">
        <f>'All Data FO'!G76</f>
        <v>N</v>
      </c>
      <c r="C76" s="137" t="str">
        <f>'All Data FO'!H76</f>
        <v>Y</v>
      </c>
      <c r="D76" s="137" t="str">
        <f>'All Data FO'!I76</f>
        <v>Y</v>
      </c>
      <c r="E76" s="137" t="str">
        <f>'All Data FO'!J76</f>
        <v>Y</v>
      </c>
      <c r="G76" s="137" t="str">
        <f>'All Data FO'!AL76</f>
        <v>N</v>
      </c>
      <c r="H76" s="137" t="str">
        <f>'All Data FO'!AM76</f>
        <v>Y</v>
      </c>
      <c r="I76" s="137" t="str">
        <f>'All Data FO'!AN76</f>
        <v>N</v>
      </c>
      <c r="J76" s="137" t="str">
        <f>'All Data FO'!AO76</f>
        <v>N</v>
      </c>
      <c r="L76" s="137" t="str">
        <f>'All Data FO'!BR76</f>
        <v>N</v>
      </c>
      <c r="M76" s="137" t="str">
        <f>'All Data FO'!BS76</f>
        <v>Y</v>
      </c>
      <c r="N76" s="137" t="str">
        <f>'All Data FO'!BT76</f>
        <v>N</v>
      </c>
      <c r="O76" s="137" t="str">
        <f>'All Data FO'!BU76</f>
        <v>Y</v>
      </c>
      <c r="Q76" s="137" t="str">
        <f>'All Data FO'!BB76</f>
        <v>N</v>
      </c>
      <c r="R76" s="137" t="str">
        <f>'All Data FO'!BC76</f>
        <v>Y</v>
      </c>
      <c r="S76" s="137" t="str">
        <f>'All Data FO'!BD76</f>
        <v>N</v>
      </c>
      <c r="T76" s="137" t="str">
        <f>'All Data FO'!BE76</f>
        <v>Y</v>
      </c>
      <c r="V76" s="137" t="str">
        <f>'All Data FO'!CH76</f>
        <v>N</v>
      </c>
      <c r="W76" s="137" t="str">
        <f>'All Data FO'!CI76</f>
        <v>Y</v>
      </c>
      <c r="X76" s="137" t="str">
        <f>'All Data FO'!CJ76</f>
        <v>N</v>
      </c>
      <c r="Y76" s="137" t="str">
        <f>'All Data FO'!CK76</f>
        <v>Y</v>
      </c>
      <c r="AA76" s="137" t="str">
        <f>'D Master'!AM76</f>
        <v>N</v>
      </c>
      <c r="AB76" s="137" t="str">
        <f>'D Master'!AN76</f>
        <v>N</v>
      </c>
      <c r="AC76" s="137" t="str">
        <f>'D Master'!AO76</f>
        <v>N</v>
      </c>
      <c r="AD76" s="137" t="str">
        <f>'D Master'!AP76</f>
        <v>Y</v>
      </c>
      <c r="AF76" s="138">
        <f>CA!AK76</f>
        <v>3.165</v>
      </c>
      <c r="AG76" s="145">
        <f>'Master FO'!BV76</f>
        <v>18.252836630183751</v>
      </c>
      <c r="AH76" s="145">
        <f>'Master FO'!BZ76</f>
        <v>4.5451317378027127</v>
      </c>
      <c r="AI76" s="137">
        <f>Cash!B76</f>
        <v>186.35</v>
      </c>
      <c r="AJ76" s="137">
        <f>'All Data FO'!B76</f>
        <v>186.8</v>
      </c>
      <c r="AK76" s="137">
        <f>'All Data FO'!W76</f>
        <v>191.9</v>
      </c>
      <c r="AL76" s="137">
        <f>'All Data FO'!AB76</f>
        <v>185</v>
      </c>
      <c r="AN76" s="137">
        <f t="shared" si="3"/>
        <v>0.45000000000001705</v>
      </c>
      <c r="AO76" s="137">
        <f>('All Data FO'!W76+'All Data FO'!AB76+'All Data FO'!B76)/3</f>
        <v>187.9</v>
      </c>
      <c r="AQ76" s="137" t="str">
        <f>IF('All Data FO'!BM76&gt;MAX('All Data FO'!BN76:'All Data FO'!BQ76),"Yes","")</f>
        <v/>
      </c>
      <c r="AR76" s="137" t="str">
        <f>IF('All Data FO'!AG76&gt;MAX('All Data FO'!AH76:'All Data FO'!AK76),"Yes","")</f>
        <v/>
      </c>
      <c r="AT76" s="137" t="str">
        <f>IF('All Data FO'!BM76&gt;(AVERAGE('All Data FO'!BN76:'All Data FO'!BQ76)*2),"Yes","")</f>
        <v/>
      </c>
      <c r="AU76" s="137" t="str">
        <f>IF('All Data FO'!AG76&gt;(AVERAGE('All Data FO'!AH76:'All Data FO'!AK76)*2),"Yes","")</f>
        <v/>
      </c>
      <c r="AW76" s="137" t="str">
        <f>IF('All Data FO'!B76&gt;MAX('All Data FO'!C76:'All Data FO'!F76),"Yes","")</f>
        <v/>
      </c>
      <c r="AX76" s="137" t="str">
        <f>IF('All Data FO'!B76&lt;MIN('All Data FO'!C76:'All Data FO'!F76),"Yes","")</f>
        <v/>
      </c>
      <c r="AZ76" s="144" t="str">
        <f>IF('All Data FO'!B76&gt;MAX('All Data FO'!X76:'All Data FO'!AA76),"Yes","")</f>
        <v/>
      </c>
      <c r="BA76" s="144" t="str">
        <f>IF('All Data FO'!B76&lt;MIN('All Data FO'!AC76:'All Data FO'!AF76),"Yes","")</f>
        <v/>
      </c>
      <c r="BB76" s="137" t="str">
        <f>IF(AND(Cash!C76&gt;Cash!AA76,Cash!B76&lt;(Cash!AA76+Cash!C76)/2,Cash!Z76&gt;Cash!C76,Cash!B76&gt;Cash!AA76),"Dark Cloud",IF(AND(Cash!C76&lt;Cash!AA76,Cash!B76&gt;(Cash!AA76+Cash!C76)/2,Cash!Z76&lt;Cash!C76,Cash!B76&lt;Cash!AA76),"Bullish Piercing",IF(AND(Cash!C76&lt;Cash!AA76,Cash!Z76&lt;Cash!C76,Cash!B76&gt;Cash!AA76),"Bullish Engulfing",IF(AND(Cash!C76&gt;Cash!AA76,Cash!Z76&gt;Cash!C76,Cash!B76&lt;Cash!AA76),"Bearish Engulfing",IF(AND(Cash!C76&gt;Cash!AA76,Cash!B76&lt;Cash!Z76,Cash!AG76&lt;Cash!C76,Cash!AN76&gt;Cash!AA76),"Bearish Harami",IF(AND(Cash!C76&lt;Cash!AA76,Cash!B76&gt;Cash!Z76,Cash!AG76&lt;Cash!AA76,Cash!AN76&gt;Cash!C76),"Bullish Harami"," "))))))</f>
        <v xml:space="preserve"> </v>
      </c>
      <c r="BC76" s="137" t="str">
        <f>IF(AND(Cash!D76&lt;Cash!AB76,Cash!AO76&lt;Cash!AP76,Cash!AO76&lt;Cash!AN76,Cash!B76&gt;Cash!AH76,Cash!B76&gt;Cash!AI76),"Bullish Reversal",IF(AND(Cash!D76&gt;Cash!AB76,Cash!AH76&gt;Cash!AI76,Cash!AH76&gt;Cash!AG76,Cash!B76&lt;Cash!AO76,Cash!CA76&lt;Cash!AP76),"Bearish Reversal"," "))</f>
        <v xml:space="preserve"> </v>
      </c>
      <c r="BE76" s="144" t="str">
        <f>IF(AND(Cash!D76&gt;Cash!X76,Cash!AC76&gt;Cash!T76,Cash!S76&gt;Cash!W76,Cash!AB76&gt;Cash!C76),"Bearish Squeeze"," ")</f>
        <v xml:space="preserve"> </v>
      </c>
      <c r="BF76" s="144" t="str">
        <f>IF(AND(Cash!T76&gt;Cash!X76,Cash!AC76&gt;Cash!D76,Cash!C76&gt;Cash!W76,Cash!AB76&gt;Cash!S76),"Bullish Squeeze"," ")</f>
        <v xml:space="preserve"> </v>
      </c>
      <c r="BG76" s="137" t="str">
        <f>IF(AND(Cash!AI76&lt;Cash!AH76,Cash!AP76&gt;Cash!AO76,Cash!AG76&lt;Cash!AH76,Cash!AN76&gt;Cash!AO76),"IN OUT IN"," ")</f>
        <v xml:space="preserve"> </v>
      </c>
      <c r="BH76" s="137" t="str">
        <f>IF(AND(Cash!AG76&lt;Cash!AH76,Cash!AN76&gt;Cash!AO76),"Inside Bar"," ")</f>
        <v xml:space="preserve"> </v>
      </c>
      <c r="BI76" s="137" t="str">
        <f>IF(AND(Cash!AI76&gt;Cash!AH76,Cash!AP76&lt;Cash!AO76,Cash!AH76&gt;Cash!AG76,Cash!AO76&lt;Cash!AN76),"Double INSIDE Bar"," ")</f>
        <v xml:space="preserve"> </v>
      </c>
      <c r="BK76" s="137" t="str">
        <f>IF(AND(CA!AM76&lt;MIN(CA!AN76:AP76),(Cash!AG76&lt;Cash!AH76),(Cash!AN76&gt;Cash!AO76)),"NR4"," ")</f>
        <v xml:space="preserve"> </v>
      </c>
      <c r="BL76" s="144" t="str">
        <f>IF(AND(CA!AM76&lt;MIN(CA!AN76:AS76),(Cash!AG76&lt;Cash!AH76),(Cash!AN76&gt;Cash!AO76)),"NR7"," ")</f>
        <v xml:space="preserve"> </v>
      </c>
      <c r="BM76" s="137">
        <f>Cash!AG76</f>
        <v>191.9</v>
      </c>
      <c r="BN76" s="137">
        <f>Cash!AN76</f>
        <v>184.6</v>
      </c>
      <c r="BP76" s="137">
        <f>MAX(Cash!AG76:AJ76)</f>
        <v>191.9</v>
      </c>
      <c r="BQ76" s="137">
        <f>MIN(Cash!AN76:AQ76)</f>
        <v>165.1</v>
      </c>
      <c r="BS76" s="144">
        <f>MAX(Cash!AG76:AM76)</f>
        <v>191.9</v>
      </c>
      <c r="BT76" s="144">
        <f>MIN(Cash!AN76:AT76)</f>
        <v>161.15</v>
      </c>
      <c r="BV76" s="137">
        <f>Cash!AN76-2*(Cash!AG76-'Final Master FO'!BY76)</f>
        <v>176.03333333333333</v>
      </c>
      <c r="BW76" s="137">
        <f>BY76-(Cash!AG76-Cash!AN76)</f>
        <v>180.31666666666666</v>
      </c>
      <c r="BX76" s="137">
        <f>(2*BY76)-Cash!AG76</f>
        <v>183.33333333333334</v>
      </c>
      <c r="BY76" s="137">
        <f>(Cash!AG76+Cash!AN76+Cash!B76)/3</f>
        <v>187.61666666666667</v>
      </c>
      <c r="BZ76" s="137">
        <f>(2*BY76)-Cash!AN76</f>
        <v>190.63333333333335</v>
      </c>
      <c r="CA76" s="137">
        <f>BY76+(Cash!AG76-Cash!AN76)</f>
        <v>194.91666666666669</v>
      </c>
      <c r="CB76" s="137">
        <f>Cash!AG76+2*('Final Master FO'!BY76-Cash!AN76)</f>
        <v>197.93333333333337</v>
      </c>
      <c r="CD76" s="137">
        <f>CG76-(1*(Cash!AG76-Cash!AN76))</f>
        <v>180.31666666666666</v>
      </c>
      <c r="CE76" s="137">
        <f>CG76-(0.618*(Cash!AG76-Cash!AN76))</f>
        <v>183.10526666666667</v>
      </c>
      <c r="CF76" s="137">
        <f>CG76-(0.382*(Cash!AG76-Cash!AN76))</f>
        <v>184.82806666666667</v>
      </c>
      <c r="CG76" s="137">
        <f>(Cash!AG76+Cash!AN76+Cash!B76)/3</f>
        <v>187.61666666666667</v>
      </c>
      <c r="CH76" s="137">
        <f>CG76+(0.382*(Cash!AG76-Cash!AN76))</f>
        <v>190.40526666666668</v>
      </c>
      <c r="CI76" s="137">
        <f>CG76+(0.618*(Cash!AG76-Cash!AN76))</f>
        <v>192.12806666666668</v>
      </c>
      <c r="CJ76" s="137">
        <f>CG76+(1*(Cash!AG76-Cash!AN76))</f>
        <v>194.91666666666669</v>
      </c>
      <c r="CL76" s="137" t="str">
        <f t="shared" si="4"/>
        <v xml:space="preserve">ITC       </v>
      </c>
      <c r="CM76" s="137">
        <f>'All Data FO'!B76</f>
        <v>186.8</v>
      </c>
      <c r="CN76" s="139">
        <f>'All Data FO'!K76</f>
        <v>-1.4248021108179358</v>
      </c>
      <c r="CO76" s="139">
        <f>'Master FO'!U76</f>
        <v>-5.809342328887058</v>
      </c>
      <c r="CP76" s="137">
        <f>'Master FO'!M76</f>
        <v>-2707200</v>
      </c>
      <c r="CR76" s="137" t="str">
        <f>IF(AND('All Data FO'!AG76&gt;'All Data FO'!AH76,'All Data FO'!B76&gt;'All Data FO'!C76),"LONG BUILDUP",IF(AND('All Data FO'!AG76&gt;'All Data FO'!AH76,'All Data FO'!B76&lt;'All Data FO'!C76),"SHORT BUILDUP",IF(AND('All Data FO'!AG76&lt;'All Data FO'!AH76,'All Data FO'!B76&gt;'All Data FO'!C76),"SHORT COVERING",IF(AND('All Data FO'!AG76&lt;'All Data FO'!AH76,'All Data FO'!B76&lt;'All Data FO'!C76),"LONG UNWINDING"," "))))</f>
        <v>LONG UNWINDING</v>
      </c>
      <c r="CW76" s="137" t="str">
        <f>'FOD (ALL)'!M76</f>
        <v>IOC</v>
      </c>
      <c r="CX76" s="137">
        <f>'All Data FO'!B75</f>
        <v>75.5</v>
      </c>
      <c r="CY76" s="139">
        <f>'All Data FO'!K75</f>
        <v>1.8206338503034312</v>
      </c>
      <c r="CZ76" s="139">
        <f>'All Data FO'!EJ76</f>
        <v>2.4896847896258456</v>
      </c>
      <c r="DA76" s="137">
        <f>'All Data FO'!EQ76</f>
        <v>1419200</v>
      </c>
      <c r="DC76" s="137" t="str">
        <f t="shared" si="5"/>
        <v>LONG BUILDUP</v>
      </c>
    </row>
    <row r="77" spans="1:107" x14ac:dyDescent="0.3">
      <c r="A77" s="137" t="str">
        <f>FOD!B77</f>
        <v>JINDALSTEL</v>
      </c>
      <c r="B77" s="137" t="str">
        <f>'All Data FO'!G77</f>
        <v>N</v>
      </c>
      <c r="C77" s="137" t="str">
        <f>'All Data FO'!H77</f>
        <v>Y</v>
      </c>
      <c r="D77" s="137" t="str">
        <f>'All Data FO'!I77</f>
        <v>Y</v>
      </c>
      <c r="E77" s="137" t="str">
        <f>'All Data FO'!J77</f>
        <v>Y</v>
      </c>
      <c r="G77" s="137" t="str">
        <f>'All Data FO'!AL77</f>
        <v>N</v>
      </c>
      <c r="H77" s="137" t="str">
        <f>'All Data FO'!AM77</f>
        <v>N</v>
      </c>
      <c r="I77" s="137" t="str">
        <f>'All Data FO'!AN77</f>
        <v>Y</v>
      </c>
      <c r="J77" s="137" t="str">
        <f>'All Data FO'!AO77</f>
        <v>N</v>
      </c>
      <c r="L77" s="137" t="str">
        <f>'All Data FO'!BR77</f>
        <v>Y</v>
      </c>
      <c r="M77" s="137" t="str">
        <f>'All Data FO'!BS77</f>
        <v>Y</v>
      </c>
      <c r="N77" s="137" t="str">
        <f>'All Data FO'!BT77</f>
        <v>N</v>
      </c>
      <c r="O77" s="137" t="str">
        <f>'All Data FO'!BU77</f>
        <v>N</v>
      </c>
      <c r="Q77" s="137" t="str">
        <f>'All Data FO'!BB77</f>
        <v>Y</v>
      </c>
      <c r="R77" s="137" t="str">
        <f>'All Data FO'!BC77</f>
        <v>Y</v>
      </c>
      <c r="S77" s="137" t="str">
        <f>'All Data FO'!BD77</f>
        <v>N</v>
      </c>
      <c r="T77" s="137" t="str">
        <f>'All Data FO'!BE77</f>
        <v>N</v>
      </c>
      <c r="V77" s="137" t="str">
        <f>'All Data FO'!CH77</f>
        <v>Y</v>
      </c>
      <c r="W77" s="137" t="str">
        <f>'All Data FO'!CI77</f>
        <v>Y</v>
      </c>
      <c r="X77" s="137" t="str">
        <f>'All Data FO'!CJ77</f>
        <v>N</v>
      </c>
      <c r="Y77" s="137" t="str">
        <f>'All Data FO'!CK77</f>
        <v>N</v>
      </c>
      <c r="AA77" s="137" t="str">
        <f>'D Master'!AM77</f>
        <v>N</v>
      </c>
      <c r="AB77" s="137" t="str">
        <f>'D Master'!AN77</f>
        <v>N</v>
      </c>
      <c r="AC77" s="137" t="str">
        <f>'D Master'!AO77</f>
        <v>Y</v>
      </c>
      <c r="AD77" s="137" t="str">
        <f>'D Master'!AP77</f>
        <v>N</v>
      </c>
      <c r="AF77" s="138">
        <f>CA!AK77</f>
        <v>6.0649999999999977</v>
      </c>
      <c r="AG77" s="145">
        <f>'Master FO'!BV77</f>
        <v>8.8023917668027369</v>
      </c>
      <c r="AH77" s="145">
        <f>'Master FO'!BZ77</f>
        <v>14.644588045234256</v>
      </c>
      <c r="AI77" s="137">
        <f>Cash!B77</f>
        <v>96.6</v>
      </c>
      <c r="AJ77" s="137">
        <f>'All Data FO'!B77</f>
        <v>96.45</v>
      </c>
      <c r="AK77" s="137">
        <f>'All Data FO'!W77</f>
        <v>98.35</v>
      </c>
      <c r="AL77" s="137">
        <f>'All Data FO'!AB77</f>
        <v>92.9</v>
      </c>
      <c r="AN77" s="137">
        <f t="shared" si="3"/>
        <v>-0.14999999999999147</v>
      </c>
      <c r="AO77" s="137">
        <f>('All Data FO'!W77+'All Data FO'!AB77+'All Data FO'!B77)/3</f>
        <v>95.899999999999991</v>
      </c>
      <c r="AQ77" s="137" t="str">
        <f>IF('All Data FO'!BM77&gt;MAX('All Data FO'!BN77:'All Data FO'!BQ77),"Yes","")</f>
        <v/>
      </c>
      <c r="AR77" s="137" t="str">
        <f>IF('All Data FO'!AG77&gt;MAX('All Data FO'!AH77:'All Data FO'!AK77),"Yes","")</f>
        <v/>
      </c>
      <c r="AT77" s="137" t="str">
        <f>IF('All Data FO'!BM77&gt;(AVERAGE('All Data FO'!BN77:'All Data FO'!BQ77)*2),"Yes","")</f>
        <v/>
      </c>
      <c r="AU77" s="137" t="str">
        <f>IF('All Data FO'!AG77&gt;(AVERAGE('All Data FO'!AH77:'All Data FO'!AK77)*2),"Yes","")</f>
        <v/>
      </c>
      <c r="AW77" s="137" t="str">
        <f>IF('All Data FO'!B77&gt;MAX('All Data FO'!C77:'All Data FO'!F77),"Yes","")</f>
        <v/>
      </c>
      <c r="AX77" s="137" t="str">
        <f>IF('All Data FO'!B77&lt;MIN('All Data FO'!C77:'All Data FO'!F77),"Yes","")</f>
        <v/>
      </c>
      <c r="AZ77" s="144" t="str">
        <f>IF('All Data FO'!B77&gt;MAX('All Data FO'!X77:'All Data FO'!AA77),"Yes","")</f>
        <v/>
      </c>
      <c r="BA77" s="144" t="str">
        <f>IF('All Data FO'!B77&lt;MIN('All Data FO'!AC77:'All Data FO'!AF77),"Yes","")</f>
        <v/>
      </c>
      <c r="BB77" s="137" t="str">
        <f>IF(AND(Cash!C77&gt;Cash!AA77,Cash!B77&lt;(Cash!AA77+Cash!C77)/2,Cash!Z77&gt;Cash!C77,Cash!B77&gt;Cash!AA77),"Dark Cloud",IF(AND(Cash!C77&lt;Cash!AA77,Cash!B77&gt;(Cash!AA77+Cash!C77)/2,Cash!Z77&lt;Cash!C77,Cash!B77&lt;Cash!AA77),"Bullish Piercing",IF(AND(Cash!C77&lt;Cash!AA77,Cash!Z77&lt;Cash!C77,Cash!B77&gt;Cash!AA77),"Bullish Engulfing",IF(AND(Cash!C77&gt;Cash!AA77,Cash!Z77&gt;Cash!C77,Cash!B77&lt;Cash!AA77),"Bearish Engulfing",IF(AND(Cash!C77&gt;Cash!AA77,Cash!B77&lt;Cash!Z77,Cash!AG77&lt;Cash!C77,Cash!AN77&gt;Cash!AA77),"Bearish Harami",IF(AND(Cash!C77&lt;Cash!AA77,Cash!B77&gt;Cash!Z77,Cash!AG77&lt;Cash!AA77,Cash!AN77&gt;Cash!C77),"Bullish Harami"," "))))))</f>
        <v xml:space="preserve"> </v>
      </c>
      <c r="BC77" s="137" t="str">
        <f>IF(AND(Cash!D77&lt;Cash!AB77,Cash!AO77&lt;Cash!AP77,Cash!AO77&lt;Cash!AN77,Cash!B77&gt;Cash!AH77,Cash!B77&gt;Cash!AI77),"Bullish Reversal",IF(AND(Cash!D77&gt;Cash!AB77,Cash!AH77&gt;Cash!AI77,Cash!AH77&gt;Cash!AG77,Cash!B77&lt;Cash!AO77,Cash!CA77&lt;Cash!AP77),"Bearish Reversal"," "))</f>
        <v xml:space="preserve"> </v>
      </c>
      <c r="BE77" s="144" t="str">
        <f>IF(AND(Cash!D77&gt;Cash!X77,Cash!AC77&gt;Cash!T77,Cash!S77&gt;Cash!W77,Cash!AB77&gt;Cash!C77),"Bearish Squeeze"," ")</f>
        <v xml:space="preserve"> </v>
      </c>
      <c r="BF77" s="144" t="str">
        <f>IF(AND(Cash!T77&gt;Cash!X77,Cash!AC77&gt;Cash!D77,Cash!C77&gt;Cash!W77,Cash!AB77&gt;Cash!S77),"Bullish Squeeze"," ")</f>
        <v xml:space="preserve"> </v>
      </c>
      <c r="BG77" s="137" t="str">
        <f>IF(AND(Cash!AI77&lt;Cash!AH77,Cash!AP77&gt;Cash!AO77,Cash!AG77&lt;Cash!AH77,Cash!AN77&gt;Cash!AO77),"IN OUT IN"," ")</f>
        <v xml:space="preserve"> </v>
      </c>
      <c r="BH77" s="137" t="str">
        <f>IF(AND(Cash!AG77&lt;Cash!AH77,Cash!AN77&gt;Cash!AO77),"Inside Bar"," ")</f>
        <v xml:space="preserve"> </v>
      </c>
      <c r="BI77" s="137" t="str">
        <f>IF(AND(Cash!AI77&gt;Cash!AH77,Cash!AP77&lt;Cash!AO77,Cash!AH77&gt;Cash!AG77,Cash!AO77&lt;Cash!AN77),"Double INSIDE Bar"," ")</f>
        <v xml:space="preserve"> </v>
      </c>
      <c r="BK77" s="137" t="str">
        <f>IF(AND(CA!AM77&lt;MIN(CA!AN77:AP77),(Cash!AG77&lt;Cash!AH77),(Cash!AN77&gt;Cash!AO77)),"NR4"," ")</f>
        <v xml:space="preserve"> </v>
      </c>
      <c r="BL77" s="144" t="str">
        <f>IF(AND(CA!AM77&lt;MIN(CA!AN77:AS77),(Cash!AG77&lt;Cash!AH77),(Cash!AN77&gt;Cash!AO77)),"NR7"," ")</f>
        <v xml:space="preserve"> </v>
      </c>
      <c r="BM77" s="137">
        <f>Cash!AG77</f>
        <v>99</v>
      </c>
      <c r="BN77" s="137">
        <f>Cash!AN77</f>
        <v>92.9</v>
      </c>
      <c r="BP77" s="137">
        <f>MAX(Cash!AG77:AJ77)</f>
        <v>99.1</v>
      </c>
      <c r="BQ77" s="137">
        <f>MIN(Cash!AN77:AQ77)</f>
        <v>89.1</v>
      </c>
      <c r="BS77" s="144">
        <f>MAX(Cash!AG77:AM77)</f>
        <v>99.1</v>
      </c>
      <c r="BT77" s="144">
        <f>MIN(Cash!AN77:AT77)</f>
        <v>86.75</v>
      </c>
      <c r="BV77" s="137">
        <f>Cash!AN77-2*(Cash!AG77-'Final Master FO'!BY77)</f>
        <v>87.233333333333348</v>
      </c>
      <c r="BW77" s="137">
        <f>BY77-(Cash!AG77-Cash!AN77)</f>
        <v>90.066666666666677</v>
      </c>
      <c r="BX77" s="137">
        <f>(2*BY77)-Cash!AG77</f>
        <v>93.333333333333343</v>
      </c>
      <c r="BY77" s="137">
        <f>(Cash!AG77+Cash!AN77+Cash!B77)/3</f>
        <v>96.166666666666671</v>
      </c>
      <c r="BZ77" s="137">
        <f>(2*BY77)-Cash!AN77</f>
        <v>99.433333333333337</v>
      </c>
      <c r="CA77" s="137">
        <f>BY77+(Cash!AG77-Cash!AN77)</f>
        <v>102.26666666666667</v>
      </c>
      <c r="CB77" s="137">
        <f>Cash!AG77+2*('Final Master FO'!BY77-Cash!AN77)</f>
        <v>105.53333333333333</v>
      </c>
      <c r="CD77" s="137">
        <f>CG77-(1*(Cash!AG77-Cash!AN77))</f>
        <v>90.066666666666677</v>
      </c>
      <c r="CE77" s="137">
        <f>CG77-(0.618*(Cash!AG77-Cash!AN77))</f>
        <v>92.396866666666682</v>
      </c>
      <c r="CF77" s="137">
        <f>CG77-(0.382*(Cash!AG77-Cash!AN77))</f>
        <v>93.836466666666666</v>
      </c>
      <c r="CG77" s="137">
        <f>(Cash!AG77+Cash!AN77+Cash!B77)/3</f>
        <v>96.166666666666671</v>
      </c>
      <c r="CH77" s="137">
        <f>CG77+(0.382*(Cash!AG77-Cash!AN77))</f>
        <v>98.496866666666676</v>
      </c>
      <c r="CI77" s="137">
        <f>CG77+(0.618*(Cash!AG77-Cash!AN77))</f>
        <v>99.936466666666661</v>
      </c>
      <c r="CJ77" s="137">
        <f>CG77+(1*(Cash!AG77-Cash!AN77))</f>
        <v>102.26666666666667</v>
      </c>
      <c r="CL77" s="137" t="str">
        <f t="shared" si="4"/>
        <v>JINDALSTEL</v>
      </c>
      <c r="CM77" s="137">
        <f>'All Data FO'!B77</f>
        <v>96.45</v>
      </c>
      <c r="CN77" s="139">
        <f>'All Data FO'!K77</f>
        <v>-1.5816326530612217</v>
      </c>
      <c r="CO77" s="139">
        <f>'Master FO'!U77</f>
        <v>-9.0753424657534243</v>
      </c>
      <c r="CP77" s="137">
        <f>'Master FO'!M77</f>
        <v>-1325000</v>
      </c>
      <c r="CR77" s="137" t="str">
        <f>IF(AND('All Data FO'!AG77&gt;'All Data FO'!AH77,'All Data FO'!B77&gt;'All Data FO'!C77),"LONG BUILDUP",IF(AND('All Data FO'!AG77&gt;'All Data FO'!AH77,'All Data FO'!B77&lt;'All Data FO'!C77),"SHORT BUILDUP",IF(AND('All Data FO'!AG77&lt;'All Data FO'!AH77,'All Data FO'!B77&gt;'All Data FO'!C77),"SHORT COVERING",IF(AND('All Data FO'!AG77&lt;'All Data FO'!AH77,'All Data FO'!B77&lt;'All Data FO'!C77),"LONG UNWINDING"," "))))</f>
        <v>LONG UNWINDING</v>
      </c>
      <c r="CW77" s="137" t="str">
        <f>'FOD (ALL)'!M77</f>
        <v>ITC</v>
      </c>
      <c r="CX77" s="137">
        <f>'All Data FO'!B76</f>
        <v>186.8</v>
      </c>
      <c r="CY77" s="139">
        <f>'All Data FO'!K76</f>
        <v>-1.4248021108179358</v>
      </c>
      <c r="CZ77" s="139">
        <f>'All Data FO'!EJ77</f>
        <v>-1.8834719878992379</v>
      </c>
      <c r="DA77" s="137">
        <f>'All Data FO'!EQ77</f>
        <v>-1036000</v>
      </c>
      <c r="DC77" s="137" t="str">
        <f t="shared" si="5"/>
        <v>LONG UNWINDING</v>
      </c>
    </row>
    <row r="78" spans="1:107" x14ac:dyDescent="0.3">
      <c r="A78" s="137" t="str">
        <f>FOD!B78</f>
        <v xml:space="preserve">JSWSTEEL  </v>
      </c>
      <c r="B78" s="137" t="str">
        <f>'All Data FO'!G78</f>
        <v>N</v>
      </c>
      <c r="C78" s="137" t="str">
        <f>'All Data FO'!H78</f>
        <v>N</v>
      </c>
      <c r="D78" s="137" t="str">
        <f>'All Data FO'!I78</f>
        <v>Y</v>
      </c>
      <c r="E78" s="137" t="str">
        <f>'All Data FO'!J78</f>
        <v>Y</v>
      </c>
      <c r="G78" s="137" t="str">
        <f>'All Data FO'!AL78</f>
        <v>N</v>
      </c>
      <c r="H78" s="137" t="str">
        <f>'All Data FO'!AM78</f>
        <v>Y</v>
      </c>
      <c r="I78" s="137" t="str">
        <f>'All Data FO'!AN78</f>
        <v>Y</v>
      </c>
      <c r="J78" s="137" t="str">
        <f>'All Data FO'!AO78</f>
        <v>N</v>
      </c>
      <c r="L78" s="137" t="str">
        <f>'All Data FO'!BR78</f>
        <v>Y</v>
      </c>
      <c r="M78" s="137" t="str">
        <f>'All Data FO'!BS78</f>
        <v>Y</v>
      </c>
      <c r="N78" s="137" t="str">
        <f>'All Data FO'!BT78</f>
        <v>N</v>
      </c>
      <c r="O78" s="137" t="str">
        <f>'All Data FO'!BU78</f>
        <v>Y</v>
      </c>
      <c r="Q78" s="137" t="str">
        <f>'All Data FO'!BB78</f>
        <v>Y</v>
      </c>
      <c r="R78" s="137" t="str">
        <f>'All Data FO'!BC78</f>
        <v>Y</v>
      </c>
      <c r="S78" s="137" t="str">
        <f>'All Data FO'!BD78</f>
        <v>N</v>
      </c>
      <c r="T78" s="137" t="str">
        <f>'All Data FO'!BE78</f>
        <v>Y</v>
      </c>
      <c r="V78" s="137" t="str">
        <f>'All Data FO'!CH78</f>
        <v>Y</v>
      </c>
      <c r="W78" s="137" t="str">
        <f>'All Data FO'!CI78</f>
        <v>Y</v>
      </c>
      <c r="X78" s="137" t="str">
        <f>'All Data FO'!CJ78</f>
        <v>N</v>
      </c>
      <c r="Y78" s="137" t="str">
        <f>'All Data FO'!CK78</f>
        <v>Y</v>
      </c>
      <c r="AA78" s="137" t="str">
        <f>'D Master'!AM78</f>
        <v>N</v>
      </c>
      <c r="AB78" s="137" t="str">
        <f>'D Master'!AN78</f>
        <v>N</v>
      </c>
      <c r="AC78" s="137" t="str">
        <f>'D Master'!AO78</f>
        <v>Y</v>
      </c>
      <c r="AD78" s="137" t="str">
        <f>'D Master'!AP78</f>
        <v>N</v>
      </c>
      <c r="AF78" s="138">
        <f>CA!AK78</f>
        <v>4.577499999999997</v>
      </c>
      <c r="AG78" s="145">
        <f>'Master FO'!BV78</f>
        <v>44.629121617987202</v>
      </c>
      <c r="AH78" s="145">
        <f>'Master FO'!BZ78</f>
        <v>38.341222473760034</v>
      </c>
      <c r="AI78" s="137">
        <f>Cash!B78</f>
        <v>166.15</v>
      </c>
      <c r="AJ78" s="137">
        <f>'All Data FO'!B78</f>
        <v>165.45</v>
      </c>
      <c r="AK78" s="137">
        <f>'All Data FO'!W78</f>
        <v>169.1</v>
      </c>
      <c r="AL78" s="137">
        <f>'All Data FO'!AB78</f>
        <v>162.85</v>
      </c>
      <c r="AN78" s="137">
        <f t="shared" si="3"/>
        <v>-0.70000000000001705</v>
      </c>
      <c r="AO78" s="137">
        <f>('All Data FO'!W78+'All Data FO'!AB78+'All Data FO'!B78)/3</f>
        <v>165.79999999999998</v>
      </c>
      <c r="AQ78" s="137" t="str">
        <f>IF('All Data FO'!BM78&gt;MAX('All Data FO'!BN78:'All Data FO'!BQ78),"Yes","")</f>
        <v>Yes</v>
      </c>
      <c r="AR78" s="137" t="str">
        <f>IF('All Data FO'!AG78&gt;MAX('All Data FO'!AH78:'All Data FO'!AK78),"Yes","")</f>
        <v/>
      </c>
      <c r="AT78" s="137" t="str">
        <f>IF('All Data FO'!BM78&gt;(AVERAGE('All Data FO'!BN78:'All Data FO'!BQ78)*2),"Yes","")</f>
        <v/>
      </c>
      <c r="AU78" s="137" t="str">
        <f>IF('All Data FO'!AG78&gt;(AVERAGE('All Data FO'!AH78:'All Data FO'!AK78)*2),"Yes","")</f>
        <v/>
      </c>
      <c r="AW78" s="137" t="str">
        <f>IF('All Data FO'!B78&gt;MAX('All Data FO'!C78:'All Data FO'!F78),"Yes","")</f>
        <v/>
      </c>
      <c r="AX78" s="137" t="str">
        <f>IF('All Data FO'!B78&lt;MIN('All Data FO'!C78:'All Data FO'!F78),"Yes","")</f>
        <v/>
      </c>
      <c r="AZ78" s="144" t="str">
        <f>IF('All Data FO'!B78&gt;MAX('All Data FO'!X78:'All Data FO'!AA78),"Yes","")</f>
        <v/>
      </c>
      <c r="BA78" s="144" t="str">
        <f>IF('All Data FO'!B78&lt;MIN('All Data FO'!AC78:'All Data FO'!AF78),"Yes","")</f>
        <v/>
      </c>
      <c r="BB78" s="137" t="str">
        <f>IF(AND(Cash!C78&gt;Cash!AA78,Cash!B78&lt;(Cash!AA78+Cash!C78)/2,Cash!Z78&gt;Cash!C78,Cash!B78&gt;Cash!AA78),"Dark Cloud",IF(AND(Cash!C78&lt;Cash!AA78,Cash!B78&gt;(Cash!AA78+Cash!C78)/2,Cash!Z78&lt;Cash!C78,Cash!B78&lt;Cash!AA78),"Bullish Piercing",IF(AND(Cash!C78&lt;Cash!AA78,Cash!Z78&lt;Cash!C78,Cash!B78&gt;Cash!AA78),"Bullish Engulfing",IF(AND(Cash!C78&gt;Cash!AA78,Cash!Z78&gt;Cash!C78,Cash!B78&lt;Cash!AA78),"Bearish Engulfing",IF(AND(Cash!C78&gt;Cash!AA78,Cash!B78&lt;Cash!Z78,Cash!AG78&lt;Cash!C78,Cash!AN78&gt;Cash!AA78),"Bearish Harami",IF(AND(Cash!C78&lt;Cash!AA78,Cash!B78&gt;Cash!Z78,Cash!AG78&lt;Cash!AA78,Cash!AN78&gt;Cash!C78),"Bullish Harami"," "))))))</f>
        <v xml:space="preserve"> </v>
      </c>
      <c r="BC78" s="137" t="str">
        <f>IF(AND(Cash!D78&lt;Cash!AB78,Cash!AO78&lt;Cash!AP78,Cash!AO78&lt;Cash!AN78,Cash!B78&gt;Cash!AH78,Cash!B78&gt;Cash!AI78),"Bullish Reversal",IF(AND(Cash!D78&gt;Cash!AB78,Cash!AH78&gt;Cash!AI78,Cash!AH78&gt;Cash!AG78,Cash!B78&lt;Cash!AO78,Cash!CA78&lt;Cash!AP78),"Bearish Reversal"," "))</f>
        <v xml:space="preserve"> </v>
      </c>
      <c r="BE78" s="144" t="str">
        <f>IF(AND(Cash!D78&gt;Cash!X78,Cash!AC78&gt;Cash!T78,Cash!S78&gt;Cash!W78,Cash!AB78&gt;Cash!C78),"Bearish Squeeze"," ")</f>
        <v xml:space="preserve"> </v>
      </c>
      <c r="BF78" s="144" t="str">
        <f>IF(AND(Cash!T78&gt;Cash!X78,Cash!AC78&gt;Cash!D78,Cash!C78&gt;Cash!W78,Cash!AB78&gt;Cash!S78),"Bullish Squeeze"," ")</f>
        <v xml:space="preserve"> </v>
      </c>
      <c r="BG78" s="137" t="str">
        <f>IF(AND(Cash!AI78&lt;Cash!AH78,Cash!AP78&gt;Cash!AO78,Cash!AG78&lt;Cash!AH78,Cash!AN78&gt;Cash!AO78),"IN OUT IN"," ")</f>
        <v xml:space="preserve"> </v>
      </c>
      <c r="BH78" s="137" t="str">
        <f>IF(AND(Cash!AG78&lt;Cash!AH78,Cash!AN78&gt;Cash!AO78),"Inside Bar"," ")</f>
        <v xml:space="preserve"> </v>
      </c>
      <c r="BI78" s="137" t="str">
        <f>IF(AND(Cash!AI78&gt;Cash!AH78,Cash!AP78&lt;Cash!AO78,Cash!AH78&gt;Cash!AG78,Cash!AO78&lt;Cash!AN78),"Double INSIDE Bar"," ")</f>
        <v xml:space="preserve"> </v>
      </c>
      <c r="BK78" s="137" t="str">
        <f>IF(AND(CA!AM78&lt;MIN(CA!AN78:AP78),(Cash!AG78&lt;Cash!AH78),(Cash!AN78&gt;Cash!AO78)),"NR4"," ")</f>
        <v xml:space="preserve"> </v>
      </c>
      <c r="BL78" s="144" t="str">
        <f>IF(AND(CA!AM78&lt;MIN(CA!AN78:AS78),(Cash!AG78&lt;Cash!AH78),(Cash!AN78&gt;Cash!AO78)),"NR7"," ")</f>
        <v xml:space="preserve"> </v>
      </c>
      <c r="BM78" s="137">
        <f>Cash!AG78</f>
        <v>169.5</v>
      </c>
      <c r="BN78" s="137">
        <f>Cash!AN78</f>
        <v>163.5</v>
      </c>
      <c r="BP78" s="137">
        <f>MAX(Cash!AG78:AJ78)</f>
        <v>174.85</v>
      </c>
      <c r="BQ78" s="137">
        <f>MIN(Cash!AN78:AQ78)</f>
        <v>163.5</v>
      </c>
      <c r="BS78" s="144">
        <f>MAX(Cash!AG78:AM78)</f>
        <v>180.4</v>
      </c>
      <c r="BT78" s="144">
        <f>MIN(Cash!AN78:AT78)</f>
        <v>162.1</v>
      </c>
      <c r="BV78" s="137">
        <f>Cash!AN78-2*(Cash!AG78-'Final Master FO'!BY78)</f>
        <v>157.26666666666665</v>
      </c>
      <c r="BW78" s="137">
        <f>BY78-(Cash!AG78-Cash!AN78)</f>
        <v>160.38333333333333</v>
      </c>
      <c r="BX78" s="137">
        <f>(2*BY78)-Cash!AG78</f>
        <v>163.26666666666665</v>
      </c>
      <c r="BY78" s="137">
        <f>(Cash!AG78+Cash!AN78+Cash!B78)/3</f>
        <v>166.38333333333333</v>
      </c>
      <c r="BZ78" s="137">
        <f>(2*BY78)-Cash!AN78</f>
        <v>169.26666666666665</v>
      </c>
      <c r="CA78" s="137">
        <f>BY78+(Cash!AG78-Cash!AN78)</f>
        <v>172.38333333333333</v>
      </c>
      <c r="CB78" s="137">
        <f>Cash!AG78+2*('Final Master FO'!BY78-Cash!AN78)</f>
        <v>175.26666666666665</v>
      </c>
      <c r="CD78" s="137">
        <f>CG78-(1*(Cash!AG78-Cash!AN78))</f>
        <v>160.38333333333333</v>
      </c>
      <c r="CE78" s="137">
        <f>CG78-(0.618*(Cash!AG78-Cash!AN78))</f>
        <v>162.67533333333333</v>
      </c>
      <c r="CF78" s="137">
        <f>CG78-(0.382*(Cash!AG78-Cash!AN78))</f>
        <v>164.09133333333332</v>
      </c>
      <c r="CG78" s="137">
        <f>(Cash!AG78+Cash!AN78+Cash!B78)/3</f>
        <v>166.38333333333333</v>
      </c>
      <c r="CH78" s="137">
        <f>CG78+(0.382*(Cash!AG78-Cash!AN78))</f>
        <v>168.67533333333333</v>
      </c>
      <c r="CI78" s="137">
        <f>CG78+(0.618*(Cash!AG78-Cash!AN78))</f>
        <v>170.09133333333332</v>
      </c>
      <c r="CJ78" s="137">
        <f>CG78+(1*(Cash!AG78-Cash!AN78))</f>
        <v>172.38333333333333</v>
      </c>
      <c r="CL78" s="137" t="str">
        <f t="shared" si="4"/>
        <v xml:space="preserve">JSWSTEEL  </v>
      </c>
      <c r="CM78" s="137">
        <f>'All Data FO'!B78</f>
        <v>165.45</v>
      </c>
      <c r="CN78" s="139">
        <f>'All Data FO'!K78</f>
        <v>-2.2451994091580567</v>
      </c>
      <c r="CO78" s="139">
        <f>'Master FO'!U78</f>
        <v>-3.7603963900194657</v>
      </c>
      <c r="CP78" s="137">
        <f>'Master FO'!M78</f>
        <v>-977500</v>
      </c>
      <c r="CR78" s="137" t="str">
        <f>IF(AND('All Data FO'!AG78&gt;'All Data FO'!AH78,'All Data FO'!B78&gt;'All Data FO'!C78),"LONG BUILDUP",IF(AND('All Data FO'!AG78&gt;'All Data FO'!AH78,'All Data FO'!B78&lt;'All Data FO'!C78),"SHORT BUILDUP",IF(AND('All Data FO'!AG78&lt;'All Data FO'!AH78,'All Data FO'!B78&gt;'All Data FO'!C78),"SHORT COVERING",IF(AND('All Data FO'!AG78&lt;'All Data FO'!AH78,'All Data FO'!B78&lt;'All Data FO'!C78),"LONG UNWINDING"," "))))</f>
        <v>LONG UNWINDING</v>
      </c>
      <c r="CW78" s="137" t="str">
        <f>'FOD (ALL)'!M78</f>
        <v>JINDALSTEL</v>
      </c>
      <c r="CX78" s="137">
        <f>'All Data FO'!B77</f>
        <v>96.45</v>
      </c>
      <c r="CY78" s="139">
        <f>'All Data FO'!K77</f>
        <v>-1.5816326530612217</v>
      </c>
      <c r="CZ78" s="139">
        <f>'All Data FO'!EJ78</f>
        <v>0.391566265060241</v>
      </c>
      <c r="DA78" s="137">
        <f>'All Data FO'!EQ78</f>
        <v>65000</v>
      </c>
      <c r="DC78" s="137" t="str">
        <f t="shared" si="5"/>
        <v>SHORT BUILDUP</v>
      </c>
    </row>
    <row r="79" spans="1:107" x14ac:dyDescent="0.3">
      <c r="A79" s="137" t="str">
        <f>FOD!B79</f>
        <v xml:space="preserve">JUBLFOOD  </v>
      </c>
      <c r="B79" s="137" t="str">
        <f>'All Data FO'!G79</f>
        <v>Y</v>
      </c>
      <c r="C79" s="137" t="str">
        <f>'All Data FO'!H79</f>
        <v>Y</v>
      </c>
      <c r="D79" s="137" t="str">
        <f>'All Data FO'!I79</f>
        <v>Y</v>
      </c>
      <c r="E79" s="137" t="str">
        <f>'All Data FO'!J79</f>
        <v>N</v>
      </c>
      <c r="G79" s="137" t="str">
        <f>'All Data FO'!AL79</f>
        <v>Y</v>
      </c>
      <c r="H79" s="137" t="str">
        <f>'All Data FO'!AM79</f>
        <v>N</v>
      </c>
      <c r="I79" s="137" t="str">
        <f>'All Data FO'!AN79</f>
        <v>Y</v>
      </c>
      <c r="J79" s="137" t="str">
        <f>'All Data FO'!AO79</f>
        <v>Y</v>
      </c>
      <c r="L79" s="137" t="str">
        <f>'All Data FO'!BR79</f>
        <v>N</v>
      </c>
      <c r="M79" s="137" t="str">
        <f>'All Data FO'!BS79</f>
        <v>Y</v>
      </c>
      <c r="N79" s="137" t="str">
        <f>'All Data FO'!BT79</f>
        <v>N</v>
      </c>
      <c r="O79" s="137" t="str">
        <f>'All Data FO'!BU79</f>
        <v>N</v>
      </c>
      <c r="Q79" s="137" t="str">
        <f>'All Data FO'!BB79</f>
        <v>N</v>
      </c>
      <c r="R79" s="137" t="str">
        <f>'All Data FO'!BC79</f>
        <v>Y</v>
      </c>
      <c r="S79" s="137" t="str">
        <f>'All Data FO'!BD79</f>
        <v>N</v>
      </c>
      <c r="T79" s="137" t="str">
        <f>'All Data FO'!BE79</f>
        <v>N</v>
      </c>
      <c r="V79" s="137" t="str">
        <f>'All Data FO'!CH79</f>
        <v>N</v>
      </c>
      <c r="W79" s="137" t="str">
        <f>'All Data FO'!CI79</f>
        <v>Y</v>
      </c>
      <c r="X79" s="137" t="str">
        <f>'All Data FO'!CJ79</f>
        <v>N</v>
      </c>
      <c r="Y79" s="137" t="str">
        <f>'All Data FO'!CK79</f>
        <v>N</v>
      </c>
      <c r="AA79" s="137" t="str">
        <f>'D Master'!AM79</f>
        <v>Y</v>
      </c>
      <c r="AB79" s="137" t="str">
        <f>'D Master'!AN79</f>
        <v>N</v>
      </c>
      <c r="AC79" s="137" t="str">
        <f>'D Master'!AO79</f>
        <v>N</v>
      </c>
      <c r="AD79" s="137" t="str">
        <f>'D Master'!AP79</f>
        <v>N</v>
      </c>
      <c r="AF79" s="138">
        <f>CA!AK79</f>
        <v>3.8399999999999972</v>
      </c>
      <c r="AG79" s="145">
        <f>'Master FO'!BV79</f>
        <v>-21.385850196783291</v>
      </c>
      <c r="AH79" s="145">
        <f>'Master FO'!BZ79</f>
        <v>-20.850320326150264</v>
      </c>
      <c r="AI79" s="137">
        <f>Cash!B79</f>
        <v>1620.3</v>
      </c>
      <c r="AJ79" s="137">
        <f>'All Data FO'!B79</f>
        <v>1613.4</v>
      </c>
      <c r="AK79" s="137">
        <f>'All Data FO'!W79</f>
        <v>1628.7</v>
      </c>
      <c r="AL79" s="137">
        <f>'All Data FO'!AB79</f>
        <v>1546.1</v>
      </c>
      <c r="AN79" s="137">
        <f t="shared" si="3"/>
        <v>-6.8999999999998636</v>
      </c>
      <c r="AO79" s="137">
        <f>('All Data FO'!W79+'All Data FO'!AB79+'All Data FO'!B79)/3</f>
        <v>1596.0666666666668</v>
      </c>
      <c r="AQ79" s="137" t="str">
        <f>IF('All Data FO'!BM79&gt;MAX('All Data FO'!BN79:'All Data FO'!BQ79),"Yes","")</f>
        <v/>
      </c>
      <c r="AR79" s="137" t="str">
        <f>IF('All Data FO'!AG79&gt;MAX('All Data FO'!AH79:'All Data FO'!AK79),"Yes","")</f>
        <v/>
      </c>
      <c r="AT79" s="137" t="str">
        <f>IF('All Data FO'!BM79&gt;(AVERAGE('All Data FO'!BN79:'All Data FO'!BQ79)*2),"Yes","")</f>
        <v/>
      </c>
      <c r="AU79" s="137" t="str">
        <f>IF('All Data FO'!AG79&gt;(AVERAGE('All Data FO'!AH79:'All Data FO'!AK79)*2),"Yes","")</f>
        <v/>
      </c>
      <c r="AW79" s="137" t="str">
        <f>IF('All Data FO'!B79&gt;MAX('All Data FO'!C79:'All Data FO'!F79),"Yes","")</f>
        <v>Yes</v>
      </c>
      <c r="AX79" s="137" t="str">
        <f>IF('All Data FO'!B79&lt;MIN('All Data FO'!C79:'All Data FO'!F79),"Yes","")</f>
        <v/>
      </c>
      <c r="AZ79" s="144" t="str">
        <f>IF('All Data FO'!B79&gt;MAX('All Data FO'!X79:'All Data FO'!AA79),"Yes","")</f>
        <v/>
      </c>
      <c r="BA79" s="144" t="str">
        <f>IF('All Data FO'!B79&lt;MIN('All Data FO'!AC79:'All Data FO'!AF79),"Yes","")</f>
        <v/>
      </c>
      <c r="BB79" s="137" t="str">
        <f>IF(AND(Cash!C79&gt;Cash!AA79,Cash!B79&lt;(Cash!AA79+Cash!C79)/2,Cash!Z79&gt;Cash!C79,Cash!B79&gt;Cash!AA79),"Dark Cloud",IF(AND(Cash!C79&lt;Cash!AA79,Cash!B79&gt;(Cash!AA79+Cash!C79)/2,Cash!Z79&lt;Cash!C79,Cash!B79&lt;Cash!AA79),"Bullish Piercing",IF(AND(Cash!C79&lt;Cash!AA79,Cash!Z79&lt;Cash!C79,Cash!B79&gt;Cash!AA79),"Bullish Engulfing",IF(AND(Cash!C79&gt;Cash!AA79,Cash!Z79&gt;Cash!C79,Cash!B79&lt;Cash!AA79),"Bearish Engulfing",IF(AND(Cash!C79&gt;Cash!AA79,Cash!B79&lt;Cash!Z79,Cash!AG79&lt;Cash!C79,Cash!AN79&gt;Cash!AA79),"Bearish Harami",IF(AND(Cash!C79&lt;Cash!AA79,Cash!B79&gt;Cash!Z79,Cash!AG79&lt;Cash!AA79,Cash!AN79&gt;Cash!C79),"Bullish Harami"," "))))))</f>
        <v>Bullish Engulfing</v>
      </c>
      <c r="BC79" s="137" t="str">
        <f>IF(AND(Cash!D79&lt;Cash!AB79,Cash!AO79&lt;Cash!AP79,Cash!AO79&lt;Cash!AN79,Cash!B79&gt;Cash!AH79,Cash!B79&gt;Cash!AI79),"Bullish Reversal",IF(AND(Cash!D79&gt;Cash!AB79,Cash!AH79&gt;Cash!AI79,Cash!AH79&gt;Cash!AG79,Cash!B79&lt;Cash!AO79,Cash!CA79&lt;Cash!AP79),"Bearish Reversal"," "))</f>
        <v xml:space="preserve"> </v>
      </c>
      <c r="BE79" s="144" t="str">
        <f>IF(AND(Cash!D79&gt;Cash!X79,Cash!AC79&gt;Cash!T79,Cash!S79&gt;Cash!W79,Cash!AB79&gt;Cash!C79),"Bearish Squeeze"," ")</f>
        <v xml:space="preserve"> </v>
      </c>
      <c r="BF79" s="144" t="str">
        <f>IF(AND(Cash!T79&gt;Cash!X79,Cash!AC79&gt;Cash!D79,Cash!C79&gt;Cash!W79,Cash!AB79&gt;Cash!S79),"Bullish Squeeze"," ")</f>
        <v xml:space="preserve"> </v>
      </c>
      <c r="BG79" s="137" t="str">
        <f>IF(AND(Cash!AI79&lt;Cash!AH79,Cash!AP79&gt;Cash!AO79,Cash!AG79&lt;Cash!AH79,Cash!AN79&gt;Cash!AO79),"IN OUT IN"," ")</f>
        <v xml:space="preserve"> </v>
      </c>
      <c r="BH79" s="137" t="str">
        <f>IF(AND(Cash!AG79&lt;Cash!AH79,Cash!AN79&gt;Cash!AO79),"Inside Bar"," ")</f>
        <v xml:space="preserve"> </v>
      </c>
      <c r="BI79" s="137" t="str">
        <f>IF(AND(Cash!AI79&gt;Cash!AH79,Cash!AP79&lt;Cash!AO79,Cash!AH79&gt;Cash!AG79,Cash!AO79&lt;Cash!AN79),"Double INSIDE Bar"," ")</f>
        <v xml:space="preserve"> </v>
      </c>
      <c r="BK79" s="137" t="str">
        <f>IF(AND(CA!AM79&lt;MIN(CA!AN79:AP79),(Cash!AG79&lt;Cash!AH79),(Cash!AN79&gt;Cash!AO79)),"NR4"," ")</f>
        <v xml:space="preserve"> </v>
      </c>
      <c r="BL79" s="144" t="str">
        <f>IF(AND(CA!AM79&lt;MIN(CA!AN79:AS79),(Cash!AG79&lt;Cash!AH79),(Cash!AN79&gt;Cash!AO79)),"NR7"," ")</f>
        <v xml:space="preserve"> </v>
      </c>
      <c r="BM79" s="137">
        <f>Cash!AG79</f>
        <v>1638.45</v>
      </c>
      <c r="BN79" s="137">
        <f>Cash!AN79</f>
        <v>1554.9</v>
      </c>
      <c r="BP79" s="137">
        <f>MAX(Cash!AG79:AJ79)</f>
        <v>1638.45</v>
      </c>
      <c r="BQ79" s="137">
        <f>MIN(Cash!AN79:AQ79)</f>
        <v>1485.9</v>
      </c>
      <c r="BS79" s="144">
        <f>MAX(Cash!AG79:AM79)</f>
        <v>1714.9</v>
      </c>
      <c r="BT79" s="144">
        <f>MIN(Cash!AN79:AT79)</f>
        <v>1485.9</v>
      </c>
      <c r="BV79" s="137">
        <f>Cash!AN79-2*(Cash!AG79-'Final Master FO'!BY79)</f>
        <v>1487.1000000000004</v>
      </c>
      <c r="BW79" s="137">
        <f>BY79-(Cash!AG79-Cash!AN79)</f>
        <v>1521.0000000000002</v>
      </c>
      <c r="BX79" s="137">
        <f>(2*BY79)-Cash!AG79</f>
        <v>1570.6500000000003</v>
      </c>
      <c r="BY79" s="137">
        <f>(Cash!AG79+Cash!AN79+Cash!B79)/3</f>
        <v>1604.5500000000002</v>
      </c>
      <c r="BZ79" s="137">
        <f>(2*BY79)-Cash!AN79</f>
        <v>1654.2000000000003</v>
      </c>
      <c r="CA79" s="137">
        <f>BY79+(Cash!AG79-Cash!AN79)</f>
        <v>1688.1000000000001</v>
      </c>
      <c r="CB79" s="137">
        <f>Cash!AG79+2*('Final Master FO'!BY79-Cash!AN79)</f>
        <v>1737.7500000000002</v>
      </c>
      <c r="CD79" s="137">
        <f>CG79-(1*(Cash!AG79-Cash!AN79))</f>
        <v>1521.0000000000002</v>
      </c>
      <c r="CE79" s="137">
        <f>CG79-(0.618*(Cash!AG79-Cash!AN79))</f>
        <v>1552.9161000000001</v>
      </c>
      <c r="CF79" s="137">
        <f>CG79-(0.382*(Cash!AG79-Cash!AN79))</f>
        <v>1572.6339000000003</v>
      </c>
      <c r="CG79" s="137">
        <f>(Cash!AG79+Cash!AN79+Cash!B79)/3</f>
        <v>1604.5500000000002</v>
      </c>
      <c r="CH79" s="137">
        <f>CG79+(0.382*(Cash!AG79-Cash!AN79))</f>
        <v>1636.4661000000001</v>
      </c>
      <c r="CI79" s="137">
        <f>CG79+(0.618*(Cash!AG79-Cash!AN79))</f>
        <v>1656.1839000000002</v>
      </c>
      <c r="CJ79" s="137">
        <f>CG79+(1*(Cash!AG79-Cash!AN79))</f>
        <v>1688.1000000000001</v>
      </c>
      <c r="CL79" s="137" t="str">
        <f t="shared" si="4"/>
        <v xml:space="preserve">JUBLFOOD  </v>
      </c>
      <c r="CM79" s="137">
        <f>'All Data FO'!B79</f>
        <v>1613.4</v>
      </c>
      <c r="CN79" s="139">
        <f>'All Data FO'!K79</f>
        <v>3.3667552935900429</v>
      </c>
      <c r="CO79" s="139">
        <f>'Master FO'!U79</f>
        <v>1.2035246077799271</v>
      </c>
      <c r="CP79" s="137">
        <f>'Master FO'!M79</f>
        <v>28000</v>
      </c>
      <c r="CR79" s="137" t="str">
        <f>IF(AND('All Data FO'!AG79&gt;'All Data FO'!AH79,'All Data FO'!B79&gt;'All Data FO'!C79),"LONG BUILDUP",IF(AND('All Data FO'!AG79&gt;'All Data FO'!AH79,'All Data FO'!B79&lt;'All Data FO'!C79),"SHORT BUILDUP",IF(AND('All Data FO'!AG79&lt;'All Data FO'!AH79,'All Data FO'!B79&gt;'All Data FO'!C79),"SHORT COVERING",IF(AND('All Data FO'!AG79&lt;'All Data FO'!AH79,'All Data FO'!B79&lt;'All Data FO'!C79),"LONG UNWINDING"," "))))</f>
        <v>LONG BUILDUP</v>
      </c>
      <c r="CW79" s="137" t="str">
        <f>'FOD (ALL)'!M79</f>
        <v>JSWSTEEL</v>
      </c>
      <c r="CX79" s="137">
        <f>'All Data FO'!B78</f>
        <v>165.45</v>
      </c>
      <c r="CY79" s="139">
        <f>'All Data FO'!K78</f>
        <v>-2.2451994091580567</v>
      </c>
      <c r="CZ79" s="139">
        <f>'All Data FO'!EJ79</f>
        <v>1.5704063153823162</v>
      </c>
      <c r="DA79" s="137">
        <f>'All Data FO'!EQ79</f>
        <v>446600</v>
      </c>
      <c r="DC79" s="137" t="str">
        <f t="shared" si="5"/>
        <v>SHORT BUILDUP</v>
      </c>
    </row>
    <row r="80" spans="1:107" x14ac:dyDescent="0.3">
      <c r="A80" s="137" t="str">
        <f>FOD!B80</f>
        <v xml:space="preserve">JUSTDIAL  </v>
      </c>
      <c r="B80" s="137" t="str">
        <f>'All Data FO'!G80</f>
        <v>N</v>
      </c>
      <c r="C80" s="137" t="str">
        <f>'All Data FO'!H80</f>
        <v>N</v>
      </c>
      <c r="D80" s="137" t="str">
        <f>'All Data FO'!I80</f>
        <v>Y</v>
      </c>
      <c r="E80" s="137" t="str">
        <f>'All Data FO'!J80</f>
        <v>Y</v>
      </c>
      <c r="G80" s="137" t="str">
        <f>'All Data FO'!AL80</f>
        <v>N</v>
      </c>
      <c r="H80" s="137" t="str">
        <f>'All Data FO'!AM80</f>
        <v>N</v>
      </c>
      <c r="I80" s="137" t="str">
        <f>'All Data FO'!AN80</f>
        <v>Y</v>
      </c>
      <c r="J80" s="137" t="str">
        <f>'All Data FO'!AO80</f>
        <v>N</v>
      </c>
      <c r="L80" s="137" t="str">
        <f>'All Data FO'!BR80</f>
        <v>Y</v>
      </c>
      <c r="M80" s="137" t="str">
        <f>'All Data FO'!BS80</f>
        <v>N</v>
      </c>
      <c r="N80" s="137" t="str">
        <f>'All Data FO'!BT80</f>
        <v>N</v>
      </c>
      <c r="O80" s="137" t="str">
        <f>'All Data FO'!BU80</f>
        <v>N</v>
      </c>
      <c r="Q80" s="137" t="str">
        <f>'All Data FO'!BB80</f>
        <v>Y</v>
      </c>
      <c r="R80" s="137" t="str">
        <f>'All Data FO'!BC80</f>
        <v>N</v>
      </c>
      <c r="S80" s="137" t="str">
        <f>'All Data FO'!BD80</f>
        <v>N</v>
      </c>
      <c r="T80" s="137" t="str">
        <f>'All Data FO'!BE80</f>
        <v>N</v>
      </c>
      <c r="V80" s="137" t="str">
        <f>'All Data FO'!CH80</f>
        <v>Y</v>
      </c>
      <c r="W80" s="137" t="str">
        <f>'All Data FO'!CI80</f>
        <v>N</v>
      </c>
      <c r="X80" s="137" t="str">
        <f>'All Data FO'!CJ80</f>
        <v>N</v>
      </c>
      <c r="Y80" s="137" t="str">
        <f>'All Data FO'!CK80</f>
        <v>N</v>
      </c>
      <c r="AA80" s="137" t="str">
        <f>'D Master'!AM80</f>
        <v>N</v>
      </c>
      <c r="AB80" s="137" t="str">
        <f>'D Master'!AN80</f>
        <v>N</v>
      </c>
      <c r="AC80" s="137" t="str">
        <f>'D Master'!AO80</f>
        <v>Y</v>
      </c>
      <c r="AD80" s="137" t="str">
        <f>'D Master'!AP80</f>
        <v>N</v>
      </c>
      <c r="AF80" s="138">
        <f>CA!AK80</f>
        <v>5.1324999999999967</v>
      </c>
      <c r="AG80" s="145">
        <f>'Master FO'!BV80</f>
        <v>38.35920177383592</v>
      </c>
      <c r="AH80" s="145">
        <f>'Master FO'!BZ80</f>
        <v>50.765100671140949</v>
      </c>
      <c r="AI80" s="137">
        <f>Cash!B80</f>
        <v>347.5</v>
      </c>
      <c r="AJ80" s="137">
        <f>'All Data FO'!B80</f>
        <v>347.6</v>
      </c>
      <c r="AK80" s="137">
        <f>'All Data FO'!W80</f>
        <v>359.2</v>
      </c>
      <c r="AL80" s="137">
        <f>'All Data FO'!AB80</f>
        <v>344.05</v>
      </c>
      <c r="AN80" s="137">
        <f t="shared" si="3"/>
        <v>0.10000000000002274</v>
      </c>
      <c r="AO80" s="137">
        <f>('All Data FO'!W80+'All Data FO'!AB80+'All Data FO'!B80)/3</f>
        <v>350.2833333333333</v>
      </c>
      <c r="AQ80" s="137" t="str">
        <f>IF('All Data FO'!BM80&gt;MAX('All Data FO'!BN80:'All Data FO'!BQ80),"Yes","")</f>
        <v>Yes</v>
      </c>
      <c r="AR80" s="137" t="str">
        <f>IF('All Data FO'!AG80&gt;MAX('All Data FO'!AH80:'All Data FO'!AK80),"Yes","")</f>
        <v/>
      </c>
      <c r="AT80" s="137" t="str">
        <f>IF('All Data FO'!BM80&gt;(AVERAGE('All Data FO'!BN80:'All Data FO'!BQ80)*2),"Yes","")</f>
        <v/>
      </c>
      <c r="AU80" s="137" t="str">
        <f>IF('All Data FO'!AG80&gt;(AVERAGE('All Data FO'!AH80:'All Data FO'!AK80)*2),"Yes","")</f>
        <v/>
      </c>
      <c r="AW80" s="137" t="str">
        <f>IF('All Data FO'!B80&gt;MAX('All Data FO'!C80:'All Data FO'!F80),"Yes","")</f>
        <v/>
      </c>
      <c r="AX80" s="137" t="str">
        <f>IF('All Data FO'!B80&lt;MIN('All Data FO'!C80:'All Data FO'!F80),"Yes","")</f>
        <v/>
      </c>
      <c r="AZ80" s="144" t="str">
        <f>IF('All Data FO'!B80&gt;MAX('All Data FO'!X80:'All Data FO'!AA80),"Yes","")</f>
        <v/>
      </c>
      <c r="BA80" s="144" t="str">
        <f>IF('All Data FO'!B80&lt;MIN('All Data FO'!AC80:'All Data FO'!AF80),"Yes","")</f>
        <v/>
      </c>
      <c r="BB80" s="137" t="str">
        <f>IF(AND(Cash!C80&gt;Cash!AA80,Cash!B80&lt;(Cash!AA80+Cash!C80)/2,Cash!Z80&gt;Cash!C80,Cash!B80&gt;Cash!AA80),"Dark Cloud",IF(AND(Cash!C80&lt;Cash!AA80,Cash!B80&gt;(Cash!AA80+Cash!C80)/2,Cash!Z80&lt;Cash!C80,Cash!B80&lt;Cash!AA80),"Bullish Piercing",IF(AND(Cash!C80&lt;Cash!AA80,Cash!Z80&lt;Cash!C80,Cash!B80&gt;Cash!AA80),"Bullish Engulfing",IF(AND(Cash!C80&gt;Cash!AA80,Cash!Z80&gt;Cash!C80,Cash!B80&lt;Cash!AA80),"Bearish Engulfing",IF(AND(Cash!C80&gt;Cash!AA80,Cash!B80&lt;Cash!Z80,Cash!AG80&lt;Cash!C80,Cash!AN80&gt;Cash!AA80),"Bearish Harami",IF(AND(Cash!C80&lt;Cash!AA80,Cash!B80&gt;Cash!Z80,Cash!AG80&lt;Cash!AA80,Cash!AN80&gt;Cash!C80),"Bullish Harami"," "))))))</f>
        <v xml:space="preserve"> </v>
      </c>
      <c r="BC80" s="137" t="str">
        <f>IF(AND(Cash!D80&lt;Cash!AB80,Cash!AO80&lt;Cash!AP80,Cash!AO80&lt;Cash!AN80,Cash!B80&gt;Cash!AH80,Cash!B80&gt;Cash!AI80),"Bullish Reversal",IF(AND(Cash!D80&gt;Cash!AB80,Cash!AH80&gt;Cash!AI80,Cash!AH80&gt;Cash!AG80,Cash!B80&lt;Cash!AO80,Cash!CA80&lt;Cash!AP80),"Bearish Reversal"," "))</f>
        <v xml:space="preserve"> </v>
      </c>
      <c r="BE80" s="144" t="str">
        <f>IF(AND(Cash!D80&gt;Cash!X80,Cash!AC80&gt;Cash!T80,Cash!S80&gt;Cash!W80,Cash!AB80&gt;Cash!C80),"Bearish Squeeze"," ")</f>
        <v xml:space="preserve"> </v>
      </c>
      <c r="BF80" s="144" t="str">
        <f>IF(AND(Cash!T80&gt;Cash!X80,Cash!AC80&gt;Cash!D80,Cash!C80&gt;Cash!W80,Cash!AB80&gt;Cash!S80),"Bullish Squeeze"," ")</f>
        <v xml:space="preserve"> </v>
      </c>
      <c r="BG80" s="137" t="str">
        <f>IF(AND(Cash!AI80&lt;Cash!AH80,Cash!AP80&gt;Cash!AO80,Cash!AG80&lt;Cash!AH80,Cash!AN80&gt;Cash!AO80),"IN OUT IN"," ")</f>
        <v xml:space="preserve"> </v>
      </c>
      <c r="BH80" s="137" t="str">
        <f>IF(AND(Cash!AG80&lt;Cash!AH80,Cash!AN80&gt;Cash!AO80),"Inside Bar"," ")</f>
        <v xml:space="preserve"> </v>
      </c>
      <c r="BI80" s="137" t="str">
        <f>IF(AND(Cash!AI80&gt;Cash!AH80,Cash!AP80&lt;Cash!AO80,Cash!AH80&gt;Cash!AG80,Cash!AO80&lt;Cash!AN80),"Double INSIDE Bar"," ")</f>
        <v xml:space="preserve"> </v>
      </c>
      <c r="BK80" s="137" t="str">
        <f>IF(AND(CA!AM80&lt;MIN(CA!AN80:AP80),(Cash!AG80&lt;Cash!AH80),(Cash!AN80&gt;Cash!AO80)),"NR4"," ")</f>
        <v xml:space="preserve"> </v>
      </c>
      <c r="BL80" s="144" t="str">
        <f>IF(AND(CA!AM80&lt;MIN(CA!AN80:AS80),(Cash!AG80&lt;Cash!AH80),(Cash!AN80&gt;Cash!AO80)),"NR7"," ")</f>
        <v xml:space="preserve"> </v>
      </c>
      <c r="BM80" s="137">
        <f>Cash!AG80</f>
        <v>358.85</v>
      </c>
      <c r="BN80" s="137">
        <f>Cash!AN80</f>
        <v>344.25</v>
      </c>
      <c r="BP80" s="137">
        <f>MAX(Cash!AG80:AJ80)</f>
        <v>358.85</v>
      </c>
      <c r="BQ80" s="137">
        <f>MIN(Cash!AN80:AQ80)</f>
        <v>330.7</v>
      </c>
      <c r="BS80" s="144">
        <f>MAX(Cash!AG80:AM80)</f>
        <v>371.95</v>
      </c>
      <c r="BT80" s="144">
        <f>MIN(Cash!AN80:AT80)</f>
        <v>326.3</v>
      </c>
      <c r="BV80" s="137">
        <f>Cash!AN80-2*(Cash!AG80-'Final Master FO'!BY80)</f>
        <v>326.94999999999993</v>
      </c>
      <c r="BW80" s="137">
        <f>BY80-(Cash!AG80-Cash!AN80)</f>
        <v>335.59999999999997</v>
      </c>
      <c r="BX80" s="137">
        <f>(2*BY80)-Cash!AG80</f>
        <v>341.54999999999995</v>
      </c>
      <c r="BY80" s="137">
        <f>(Cash!AG80+Cash!AN80+Cash!B80)/3</f>
        <v>350.2</v>
      </c>
      <c r="BZ80" s="137">
        <f>(2*BY80)-Cash!AN80</f>
        <v>356.15</v>
      </c>
      <c r="CA80" s="137">
        <f>BY80+(Cash!AG80-Cash!AN80)</f>
        <v>364.8</v>
      </c>
      <c r="CB80" s="137">
        <f>Cash!AG80+2*('Final Master FO'!BY80-Cash!AN80)</f>
        <v>370.75</v>
      </c>
      <c r="CD80" s="137">
        <f>CG80-(1*(Cash!AG80-Cash!AN80))</f>
        <v>335.59999999999997</v>
      </c>
      <c r="CE80" s="137">
        <f>CG80-(0.618*(Cash!AG80-Cash!AN80))</f>
        <v>341.17719999999997</v>
      </c>
      <c r="CF80" s="137">
        <f>CG80-(0.382*(Cash!AG80-Cash!AN80))</f>
        <v>344.62279999999998</v>
      </c>
      <c r="CG80" s="137">
        <f>(Cash!AG80+Cash!AN80+Cash!B80)/3</f>
        <v>350.2</v>
      </c>
      <c r="CH80" s="137">
        <f>CG80+(0.382*(Cash!AG80-Cash!AN80))</f>
        <v>355.77719999999999</v>
      </c>
      <c r="CI80" s="137">
        <f>CG80+(0.618*(Cash!AG80-Cash!AN80))</f>
        <v>359.22280000000001</v>
      </c>
      <c r="CJ80" s="137">
        <f>CG80+(1*(Cash!AG80-Cash!AN80))</f>
        <v>364.8</v>
      </c>
      <c r="CL80" s="137" t="str">
        <f t="shared" si="4"/>
        <v xml:space="preserve">JUSTDIAL  </v>
      </c>
      <c r="CM80" s="137">
        <f>'All Data FO'!B80</f>
        <v>347.6</v>
      </c>
      <c r="CN80" s="139">
        <f>'All Data FO'!K80</f>
        <v>-0.61472480343101565</v>
      </c>
      <c r="CO80" s="139">
        <f>'Master FO'!U80</f>
        <v>-5.2341597796143251</v>
      </c>
      <c r="CP80" s="137">
        <f>'Master FO'!M80</f>
        <v>-79800</v>
      </c>
      <c r="CR80" s="137" t="str">
        <f>IF(AND('All Data FO'!AG80&gt;'All Data FO'!AH80,'All Data FO'!B80&gt;'All Data FO'!C80),"LONG BUILDUP",IF(AND('All Data FO'!AG80&gt;'All Data FO'!AH80,'All Data FO'!B80&lt;'All Data FO'!C80),"SHORT BUILDUP",IF(AND('All Data FO'!AG80&lt;'All Data FO'!AH80,'All Data FO'!B80&gt;'All Data FO'!C80),"SHORT COVERING",IF(AND('All Data FO'!AG80&lt;'All Data FO'!AH80,'All Data FO'!B80&lt;'All Data FO'!C80),"LONG UNWINDING"," "))))</f>
        <v>LONG UNWINDING</v>
      </c>
      <c r="CW80" s="137" t="str">
        <f>'FOD (ALL)'!M80</f>
        <v>JUBLFOOD</v>
      </c>
      <c r="CX80" s="137">
        <f>'All Data FO'!B79</f>
        <v>1613.4</v>
      </c>
      <c r="CY80" s="139">
        <f>'All Data FO'!K79</f>
        <v>3.3667552935900429</v>
      </c>
      <c r="CZ80" s="139">
        <f>'All Data FO'!EJ80</f>
        <v>4.561541486433347</v>
      </c>
      <c r="DA80" s="137">
        <f>'All Data FO'!EQ80</f>
        <v>116000</v>
      </c>
      <c r="DC80" s="137" t="str">
        <f t="shared" si="5"/>
        <v>LONG BUILDUP</v>
      </c>
    </row>
    <row r="81" spans="1:107" x14ac:dyDescent="0.3">
      <c r="A81" s="137" t="str">
        <f>FOD!B81</f>
        <v xml:space="preserve">KOTAKBANK </v>
      </c>
      <c r="B81" s="137" t="str">
        <f>'All Data FO'!G81</f>
        <v>Y</v>
      </c>
      <c r="C81" s="137" t="str">
        <f>'All Data FO'!H81</f>
        <v>N</v>
      </c>
      <c r="D81" s="137" t="str">
        <f>'All Data FO'!I81</f>
        <v>Y</v>
      </c>
      <c r="E81" s="137" t="str">
        <f>'All Data FO'!J81</f>
        <v>Y</v>
      </c>
      <c r="G81" s="137" t="str">
        <f>'All Data FO'!AL81</f>
        <v>N</v>
      </c>
      <c r="H81" s="137" t="str">
        <f>'All Data FO'!AM81</f>
        <v>N</v>
      </c>
      <c r="I81" s="137" t="str">
        <f>'All Data FO'!AN81</f>
        <v>N</v>
      </c>
      <c r="J81" s="137" t="str">
        <f>'All Data FO'!AO81</f>
        <v>N</v>
      </c>
      <c r="L81" s="137" t="str">
        <f>'All Data FO'!BR81</f>
        <v>Y</v>
      </c>
      <c r="M81" s="137" t="str">
        <f>'All Data FO'!BS81</f>
        <v>Y</v>
      </c>
      <c r="N81" s="137" t="str">
        <f>'All Data FO'!BT81</f>
        <v>N</v>
      </c>
      <c r="O81" s="137" t="str">
        <f>'All Data FO'!BU81</f>
        <v>Y</v>
      </c>
      <c r="Q81" s="137" t="str">
        <f>'All Data FO'!BB81</f>
        <v>Y</v>
      </c>
      <c r="R81" s="137" t="str">
        <f>'All Data FO'!BC81</f>
        <v>Y</v>
      </c>
      <c r="S81" s="137" t="str">
        <f>'All Data FO'!BD81</f>
        <v>N</v>
      </c>
      <c r="T81" s="137" t="str">
        <f>'All Data FO'!BE81</f>
        <v>Y</v>
      </c>
      <c r="V81" s="137" t="str">
        <f>'All Data FO'!CH81</f>
        <v>Y</v>
      </c>
      <c r="W81" s="137" t="str">
        <f>'All Data FO'!CI81</f>
        <v>Y</v>
      </c>
      <c r="X81" s="137" t="str">
        <f>'All Data FO'!CJ81</f>
        <v>N</v>
      </c>
      <c r="Y81" s="137" t="str">
        <f>'All Data FO'!CK81</f>
        <v>Y</v>
      </c>
      <c r="AA81" s="137" t="str">
        <f>'D Master'!AM81</f>
        <v>N</v>
      </c>
      <c r="AB81" s="137" t="str">
        <f>'D Master'!AN81</f>
        <v>Y</v>
      </c>
      <c r="AC81" s="137" t="str">
        <f>'D Master'!AO81</f>
        <v>Y</v>
      </c>
      <c r="AD81" s="137" t="str">
        <f>'D Master'!AP81</f>
        <v>N</v>
      </c>
      <c r="AF81" s="138">
        <f>CA!AK81</f>
        <v>3.9049999999999976</v>
      </c>
      <c r="AG81" s="145">
        <f>'Master FO'!BV81</f>
        <v>22.252950481978445</v>
      </c>
      <c r="AH81" s="145">
        <f>'Master FO'!BZ81</f>
        <v>18.612252109005787</v>
      </c>
      <c r="AI81" s="137">
        <f>Cash!B81</f>
        <v>1160.2</v>
      </c>
      <c r="AJ81" s="137">
        <f>'All Data FO'!B81</f>
        <v>1156.05</v>
      </c>
      <c r="AK81" s="137">
        <f>'All Data FO'!W81</f>
        <v>1163.4000000000001</v>
      </c>
      <c r="AL81" s="137">
        <f>'All Data FO'!AB81</f>
        <v>1111.0999999999999</v>
      </c>
      <c r="AN81" s="137">
        <f t="shared" si="3"/>
        <v>-4.1500000000000909</v>
      </c>
      <c r="AO81" s="137">
        <f>('All Data FO'!W81+'All Data FO'!AB81+'All Data FO'!B81)/3</f>
        <v>1143.5166666666667</v>
      </c>
      <c r="AQ81" s="137" t="str">
        <f>IF('All Data FO'!BM81&gt;MAX('All Data FO'!BN81:'All Data FO'!BQ81),"Yes","")</f>
        <v>Yes</v>
      </c>
      <c r="AR81" s="137" t="str">
        <f>IF('All Data FO'!AG81&gt;MAX('All Data FO'!AH81:'All Data FO'!AK81),"Yes","")</f>
        <v/>
      </c>
      <c r="AT81" s="137" t="str">
        <f>IF('All Data FO'!BM81&gt;(AVERAGE('All Data FO'!BN81:'All Data FO'!BQ81)*2),"Yes","")</f>
        <v/>
      </c>
      <c r="AU81" s="137" t="str">
        <f>IF('All Data FO'!AG81&gt;(AVERAGE('All Data FO'!AH81:'All Data FO'!AK81)*2),"Yes","")</f>
        <v/>
      </c>
      <c r="AW81" s="137" t="str">
        <f>IF('All Data FO'!B81&gt;MAX('All Data FO'!C81:'All Data FO'!F81),"Yes","")</f>
        <v/>
      </c>
      <c r="AX81" s="137" t="str">
        <f>IF('All Data FO'!B81&lt;MIN('All Data FO'!C81:'All Data FO'!F81),"Yes","")</f>
        <v/>
      </c>
      <c r="AZ81" s="144" t="str">
        <f>IF('All Data FO'!B81&gt;MAX('All Data FO'!X81:'All Data FO'!AA81),"Yes","")</f>
        <v/>
      </c>
      <c r="BA81" s="144" t="str">
        <f>IF('All Data FO'!B81&lt;MIN('All Data FO'!AC81:'All Data FO'!AF81),"Yes","")</f>
        <v/>
      </c>
      <c r="BB81" s="137" t="str">
        <f>IF(AND(Cash!C81&gt;Cash!AA81,Cash!B81&lt;(Cash!AA81+Cash!C81)/2,Cash!Z81&gt;Cash!C81,Cash!B81&gt;Cash!AA81),"Dark Cloud",IF(AND(Cash!C81&lt;Cash!AA81,Cash!B81&gt;(Cash!AA81+Cash!C81)/2,Cash!Z81&lt;Cash!C81,Cash!B81&lt;Cash!AA81),"Bullish Piercing",IF(AND(Cash!C81&lt;Cash!AA81,Cash!Z81&lt;Cash!C81,Cash!B81&gt;Cash!AA81),"Bullish Engulfing",IF(AND(Cash!C81&gt;Cash!AA81,Cash!Z81&gt;Cash!C81,Cash!B81&lt;Cash!AA81),"Bearish Engulfing",IF(AND(Cash!C81&gt;Cash!AA81,Cash!B81&lt;Cash!Z81,Cash!AG81&lt;Cash!C81,Cash!AN81&gt;Cash!AA81),"Bearish Harami",IF(AND(Cash!C81&lt;Cash!AA81,Cash!B81&gt;Cash!Z81,Cash!AG81&lt;Cash!AA81,Cash!AN81&gt;Cash!C81),"Bullish Harami"," "))))))</f>
        <v>Bullish Piercing</v>
      </c>
      <c r="BC81" s="137" t="str">
        <f>IF(AND(Cash!D81&lt;Cash!AB81,Cash!AO81&lt;Cash!AP81,Cash!AO81&lt;Cash!AN81,Cash!B81&gt;Cash!AH81,Cash!B81&gt;Cash!AI81),"Bullish Reversal",IF(AND(Cash!D81&gt;Cash!AB81,Cash!AH81&gt;Cash!AI81,Cash!AH81&gt;Cash!AG81,Cash!B81&lt;Cash!AO81,Cash!CA81&lt;Cash!AP81),"Bearish Reversal"," "))</f>
        <v xml:space="preserve"> </v>
      </c>
      <c r="BE81" s="144" t="str">
        <f>IF(AND(Cash!D81&gt;Cash!X81,Cash!AC81&gt;Cash!T81,Cash!S81&gt;Cash!W81,Cash!AB81&gt;Cash!C81),"Bearish Squeeze"," ")</f>
        <v xml:space="preserve"> </v>
      </c>
      <c r="BF81" s="144" t="str">
        <f>IF(AND(Cash!T81&gt;Cash!X81,Cash!AC81&gt;Cash!D81,Cash!C81&gt;Cash!W81,Cash!AB81&gt;Cash!S81),"Bullish Squeeze"," ")</f>
        <v xml:space="preserve"> </v>
      </c>
      <c r="BG81" s="137" t="str">
        <f>IF(AND(Cash!AI81&lt;Cash!AH81,Cash!AP81&gt;Cash!AO81,Cash!AG81&lt;Cash!AH81,Cash!AN81&gt;Cash!AO81),"IN OUT IN"," ")</f>
        <v xml:space="preserve"> </v>
      </c>
      <c r="BH81" s="137" t="str">
        <f>IF(AND(Cash!AG81&lt;Cash!AH81,Cash!AN81&gt;Cash!AO81),"Inside Bar"," ")</f>
        <v xml:space="preserve"> </v>
      </c>
      <c r="BI81" s="137" t="str">
        <f>IF(AND(Cash!AI81&gt;Cash!AH81,Cash!AP81&lt;Cash!AO81,Cash!AH81&gt;Cash!AG81,Cash!AO81&lt;Cash!AN81),"Double INSIDE Bar"," ")</f>
        <v xml:space="preserve"> </v>
      </c>
      <c r="BK81" s="137" t="str">
        <f>IF(AND(CA!AM81&lt;MIN(CA!AN81:AP81),(Cash!AG81&lt;Cash!AH81),(Cash!AN81&gt;Cash!AO81)),"NR4"," ")</f>
        <v xml:space="preserve"> </v>
      </c>
      <c r="BL81" s="144" t="str">
        <f>IF(AND(CA!AM81&lt;MIN(CA!AN81:AS81),(Cash!AG81&lt;Cash!AH81),(Cash!AN81&gt;Cash!AO81)),"NR7"," ")</f>
        <v xml:space="preserve"> </v>
      </c>
      <c r="BM81" s="137">
        <f>Cash!AG81</f>
        <v>1167.2</v>
      </c>
      <c r="BN81" s="137">
        <f>Cash!AN81</f>
        <v>1116.5</v>
      </c>
      <c r="BP81" s="137">
        <f>MAX(Cash!AG81:AJ81)</f>
        <v>1189.55</v>
      </c>
      <c r="BQ81" s="137">
        <f>MIN(Cash!AN81:AQ81)</f>
        <v>1115</v>
      </c>
      <c r="BS81" s="144">
        <f>MAX(Cash!AG81:AM81)</f>
        <v>1214</v>
      </c>
      <c r="BT81" s="144">
        <f>MIN(Cash!AN81:AT81)</f>
        <v>1110</v>
      </c>
      <c r="BV81" s="137">
        <f>Cash!AN81-2*(Cash!AG81-'Final Master FO'!BY81)</f>
        <v>1078.0333333333328</v>
      </c>
      <c r="BW81" s="137">
        <f>BY81-(Cash!AG81-Cash!AN81)</f>
        <v>1097.2666666666664</v>
      </c>
      <c r="BX81" s="137">
        <f>(2*BY81)-Cash!AG81</f>
        <v>1128.7333333333329</v>
      </c>
      <c r="BY81" s="137">
        <f>(Cash!AG81+Cash!AN81+Cash!B81)/3</f>
        <v>1147.9666666666665</v>
      </c>
      <c r="BZ81" s="137">
        <f>(2*BY81)-Cash!AN81</f>
        <v>1179.4333333333329</v>
      </c>
      <c r="CA81" s="137">
        <f>BY81+(Cash!AG81-Cash!AN81)</f>
        <v>1198.6666666666665</v>
      </c>
      <c r="CB81" s="137">
        <f>Cash!AG81+2*('Final Master FO'!BY81-Cash!AN81)</f>
        <v>1230.133333333333</v>
      </c>
      <c r="CD81" s="137">
        <f>CG81-(1*(Cash!AG81-Cash!AN81))</f>
        <v>1097.2666666666664</v>
      </c>
      <c r="CE81" s="137">
        <f>CG81-(0.618*(Cash!AG81-Cash!AN81))</f>
        <v>1116.6340666666665</v>
      </c>
      <c r="CF81" s="137">
        <f>CG81-(0.382*(Cash!AG81-Cash!AN81))</f>
        <v>1128.5992666666664</v>
      </c>
      <c r="CG81" s="137">
        <f>(Cash!AG81+Cash!AN81+Cash!B81)/3</f>
        <v>1147.9666666666665</v>
      </c>
      <c r="CH81" s="137">
        <f>CG81+(0.382*(Cash!AG81-Cash!AN81))</f>
        <v>1167.3340666666666</v>
      </c>
      <c r="CI81" s="137">
        <f>CG81+(0.618*(Cash!AG81-Cash!AN81))</f>
        <v>1179.2992666666664</v>
      </c>
      <c r="CJ81" s="137">
        <f>CG81+(1*(Cash!AG81-Cash!AN81))</f>
        <v>1198.6666666666665</v>
      </c>
      <c r="CL81" s="137" t="str">
        <f t="shared" si="4"/>
        <v xml:space="preserve">KOTAKBANK </v>
      </c>
      <c r="CM81" s="137">
        <f>'All Data FO'!B81</f>
        <v>1156.05</v>
      </c>
      <c r="CN81" s="139">
        <f>'All Data FO'!K81</f>
        <v>0.96947464954800722</v>
      </c>
      <c r="CO81" s="139">
        <f>'Master FO'!U81</f>
        <v>-4.8852620625444985</v>
      </c>
      <c r="CP81" s="137">
        <f>'Master FO'!M81</f>
        <v>-356800</v>
      </c>
      <c r="CR81" s="137" t="str">
        <f>IF(AND('All Data FO'!AG81&gt;'All Data FO'!AH81,'All Data FO'!B81&gt;'All Data FO'!C81),"LONG BUILDUP",IF(AND('All Data FO'!AG81&gt;'All Data FO'!AH81,'All Data FO'!B81&lt;'All Data FO'!C81),"SHORT BUILDUP",IF(AND('All Data FO'!AG81&lt;'All Data FO'!AH81,'All Data FO'!B81&gt;'All Data FO'!C81),"SHORT COVERING",IF(AND('All Data FO'!AG81&lt;'All Data FO'!AH81,'All Data FO'!B81&lt;'All Data FO'!C81),"LONG UNWINDING"," "))))</f>
        <v>SHORT COVERING</v>
      </c>
      <c r="CW81" s="137" t="str">
        <f>'FOD (ALL)'!M81</f>
        <v>JUSTDIAL</v>
      </c>
      <c r="CX81" s="137">
        <f>'All Data FO'!B80</f>
        <v>347.6</v>
      </c>
      <c r="CY81" s="139">
        <f>'All Data FO'!K80</f>
        <v>-0.61472480343101565</v>
      </c>
      <c r="CZ81" s="139">
        <f>'All Data FO'!EJ81</f>
        <v>-1.2285012285012284</v>
      </c>
      <c r="DA81" s="137">
        <f>'All Data FO'!EQ81</f>
        <v>-21000</v>
      </c>
      <c r="DC81" s="137" t="str">
        <f t="shared" si="5"/>
        <v>LONG UNWINDING</v>
      </c>
    </row>
    <row r="82" spans="1:107" x14ac:dyDescent="0.3">
      <c r="A82" s="137" t="str">
        <f>FOD!B82</f>
        <v xml:space="preserve">L&amp;TFH     </v>
      </c>
      <c r="B82" s="137" t="str">
        <f>'All Data FO'!G82</f>
        <v>N</v>
      </c>
      <c r="C82" s="137" t="str">
        <f>'All Data FO'!H82</f>
        <v>N</v>
      </c>
      <c r="D82" s="137" t="str">
        <f>'All Data FO'!I82</f>
        <v>Y</v>
      </c>
      <c r="E82" s="137" t="str">
        <f>'All Data FO'!J82</f>
        <v>N</v>
      </c>
      <c r="G82" s="137" t="str">
        <f>'All Data FO'!AL82</f>
        <v>N</v>
      </c>
      <c r="H82" s="137" t="str">
        <f>'All Data FO'!AM82</f>
        <v>N</v>
      </c>
      <c r="I82" s="137" t="str">
        <f>'All Data FO'!AN82</f>
        <v>N</v>
      </c>
      <c r="J82" s="137" t="str">
        <f>'All Data FO'!AO82</f>
        <v>Y</v>
      </c>
      <c r="L82" s="137" t="str">
        <f>'All Data FO'!BR82</f>
        <v>Y</v>
      </c>
      <c r="M82" s="137" t="str">
        <f>'All Data FO'!BS82</f>
        <v>N</v>
      </c>
      <c r="N82" s="137" t="str">
        <f>'All Data FO'!BT82</f>
        <v>N</v>
      </c>
      <c r="O82" s="137" t="str">
        <f>'All Data FO'!BU82</f>
        <v>N</v>
      </c>
      <c r="Q82" s="137" t="str">
        <f>'All Data FO'!BB82</f>
        <v>Y</v>
      </c>
      <c r="R82" s="137" t="str">
        <f>'All Data FO'!BC82</f>
        <v>N</v>
      </c>
      <c r="S82" s="137" t="str">
        <f>'All Data FO'!BD82</f>
        <v>N</v>
      </c>
      <c r="T82" s="137" t="str">
        <f>'All Data FO'!BE82</f>
        <v>N</v>
      </c>
      <c r="V82" s="137" t="str">
        <f>'All Data FO'!CH82</f>
        <v>Y</v>
      </c>
      <c r="W82" s="137" t="str">
        <f>'All Data FO'!CI82</f>
        <v>N</v>
      </c>
      <c r="X82" s="137" t="str">
        <f>'All Data FO'!CJ82</f>
        <v>N</v>
      </c>
      <c r="Y82" s="137" t="str">
        <f>'All Data FO'!CK82</f>
        <v>N</v>
      </c>
      <c r="AA82" s="137" t="str">
        <f>'D Master'!AM82</f>
        <v>Y</v>
      </c>
      <c r="AB82" s="137" t="str">
        <f>'D Master'!AN82</f>
        <v>Y</v>
      </c>
      <c r="AC82" s="137" t="str">
        <f>'D Master'!AO82</f>
        <v>N</v>
      </c>
      <c r="AD82" s="137" t="str">
        <f>'D Master'!AP82</f>
        <v>N</v>
      </c>
      <c r="AF82" s="138">
        <f>CA!AK82</f>
        <v>5.49</v>
      </c>
      <c r="AG82" s="145">
        <f>'Master FO'!BV82</f>
        <v>6.0031370312277197</v>
      </c>
      <c r="AH82" s="145">
        <f>'Master FO'!BZ82</f>
        <v>26.759122428100497</v>
      </c>
      <c r="AI82" s="137">
        <f>Cash!B82</f>
        <v>51.65</v>
      </c>
      <c r="AJ82" s="137">
        <f>'All Data FO'!B82</f>
        <v>51.4</v>
      </c>
      <c r="AK82" s="137">
        <f>'All Data FO'!W82</f>
        <v>54.25</v>
      </c>
      <c r="AL82" s="137">
        <f>'All Data FO'!AB82</f>
        <v>50.25</v>
      </c>
      <c r="AN82" s="137">
        <f t="shared" si="3"/>
        <v>-0.25</v>
      </c>
      <c r="AO82" s="137">
        <f>('All Data FO'!W82+'All Data FO'!AB82+'All Data FO'!B82)/3</f>
        <v>51.966666666666669</v>
      </c>
      <c r="AQ82" s="137" t="str">
        <f>IF('All Data FO'!BM82&gt;MAX('All Data FO'!BN82:'All Data FO'!BQ82),"Yes","")</f>
        <v/>
      </c>
      <c r="AR82" s="137" t="str">
        <f>IF('All Data FO'!AG82&gt;MAX('All Data FO'!AH82:'All Data FO'!AK82),"Yes","")</f>
        <v/>
      </c>
      <c r="AT82" s="137" t="str">
        <f>IF('All Data FO'!BM82&gt;(AVERAGE('All Data FO'!BN82:'All Data FO'!BQ82)*2),"Yes","")</f>
        <v/>
      </c>
      <c r="AU82" s="137" t="str">
        <f>IF('All Data FO'!AG82&gt;(AVERAGE('All Data FO'!AH82:'All Data FO'!AK82)*2),"Yes","")</f>
        <v/>
      </c>
      <c r="AW82" s="137" t="str">
        <f>IF('All Data FO'!B82&gt;MAX('All Data FO'!C82:'All Data FO'!F82),"Yes","")</f>
        <v/>
      </c>
      <c r="AX82" s="137" t="str">
        <f>IF('All Data FO'!B82&lt;MIN('All Data FO'!C82:'All Data FO'!F82),"Yes","")</f>
        <v>Yes</v>
      </c>
      <c r="AZ82" s="144" t="str">
        <f>IF('All Data FO'!B82&gt;MAX('All Data FO'!X82:'All Data FO'!AA82),"Yes","")</f>
        <v/>
      </c>
      <c r="BA82" s="144" t="str">
        <f>IF('All Data FO'!B82&lt;MIN('All Data FO'!AC82:'All Data FO'!AF82),"Yes","")</f>
        <v/>
      </c>
      <c r="BB82" s="137" t="str">
        <f>IF(AND(Cash!C82&gt;Cash!AA82,Cash!B82&lt;(Cash!AA82+Cash!C82)/2,Cash!Z82&gt;Cash!C82,Cash!B82&gt;Cash!AA82),"Dark Cloud",IF(AND(Cash!C82&lt;Cash!AA82,Cash!B82&gt;(Cash!AA82+Cash!C82)/2,Cash!Z82&lt;Cash!C82,Cash!B82&lt;Cash!AA82),"Bullish Piercing",IF(AND(Cash!C82&lt;Cash!AA82,Cash!Z82&lt;Cash!C82,Cash!B82&gt;Cash!AA82),"Bullish Engulfing",IF(AND(Cash!C82&gt;Cash!AA82,Cash!Z82&gt;Cash!C82,Cash!B82&lt;Cash!AA82),"Bearish Engulfing",IF(AND(Cash!C82&gt;Cash!AA82,Cash!B82&lt;Cash!Z82,Cash!AG82&lt;Cash!C82,Cash!AN82&gt;Cash!AA82),"Bearish Harami",IF(AND(Cash!C82&lt;Cash!AA82,Cash!B82&gt;Cash!Z82,Cash!AG82&lt;Cash!AA82,Cash!AN82&gt;Cash!C82),"Bullish Harami"," "))))))</f>
        <v xml:space="preserve"> </v>
      </c>
      <c r="BC82" s="137" t="str">
        <f>IF(AND(Cash!D82&lt;Cash!AB82,Cash!AO82&lt;Cash!AP82,Cash!AO82&lt;Cash!AN82,Cash!B82&gt;Cash!AH82,Cash!B82&gt;Cash!AI82),"Bullish Reversal",IF(AND(Cash!D82&gt;Cash!AB82,Cash!AH82&gt;Cash!AI82,Cash!AH82&gt;Cash!AG82,Cash!B82&lt;Cash!AO82,Cash!CA82&lt;Cash!AP82),"Bearish Reversal"," "))</f>
        <v xml:space="preserve"> </v>
      </c>
      <c r="BE82" s="144" t="str">
        <f>IF(AND(Cash!D82&gt;Cash!X82,Cash!AC82&gt;Cash!T82,Cash!S82&gt;Cash!W82,Cash!AB82&gt;Cash!C82),"Bearish Squeeze"," ")</f>
        <v xml:space="preserve"> </v>
      </c>
      <c r="BF82" s="144" t="str">
        <f>IF(AND(Cash!T82&gt;Cash!X82,Cash!AC82&gt;Cash!D82,Cash!C82&gt;Cash!W82,Cash!AB82&gt;Cash!S82),"Bullish Squeeze"," ")</f>
        <v xml:space="preserve"> </v>
      </c>
      <c r="BG82" s="137" t="str">
        <f>IF(AND(Cash!AI82&lt;Cash!AH82,Cash!AP82&gt;Cash!AO82,Cash!AG82&lt;Cash!AH82,Cash!AN82&gt;Cash!AO82),"IN OUT IN"," ")</f>
        <v xml:space="preserve"> </v>
      </c>
      <c r="BH82" s="137" t="str">
        <f>IF(AND(Cash!AG82&lt;Cash!AH82,Cash!AN82&gt;Cash!AO82),"Inside Bar"," ")</f>
        <v xml:space="preserve"> </v>
      </c>
      <c r="BI82" s="137" t="str">
        <f>IF(AND(Cash!AI82&gt;Cash!AH82,Cash!AP82&lt;Cash!AO82,Cash!AH82&gt;Cash!AG82,Cash!AO82&lt;Cash!AN82),"Double INSIDE Bar"," ")</f>
        <v xml:space="preserve"> </v>
      </c>
      <c r="BK82" s="137" t="str">
        <f>IF(AND(CA!AM82&lt;MIN(CA!AN82:AP82),(Cash!AG82&lt;Cash!AH82),(Cash!AN82&gt;Cash!AO82)),"NR4"," ")</f>
        <v xml:space="preserve"> </v>
      </c>
      <c r="BL82" s="144" t="str">
        <f>IF(AND(CA!AM82&lt;MIN(CA!AN82:AS82),(Cash!AG82&lt;Cash!AH82),(Cash!AN82&gt;Cash!AO82)),"NR7"," ")</f>
        <v xml:space="preserve"> </v>
      </c>
      <c r="BM82" s="137">
        <f>Cash!AG82</f>
        <v>54.4</v>
      </c>
      <c r="BN82" s="137">
        <f>Cash!AN82</f>
        <v>51.2</v>
      </c>
      <c r="BP82" s="137">
        <f>MAX(Cash!AG82:AJ82)</f>
        <v>55.2</v>
      </c>
      <c r="BQ82" s="137">
        <f>MIN(Cash!AN82:AQ82)</f>
        <v>51.2</v>
      </c>
      <c r="BS82" s="144">
        <f>MAX(Cash!AG82:AM82)</f>
        <v>63.4</v>
      </c>
      <c r="BT82" s="144">
        <f>MIN(Cash!AN82:AT82)</f>
        <v>51.2</v>
      </c>
      <c r="BV82" s="137">
        <f>Cash!AN82-2*(Cash!AG82-'Final Master FO'!BY82)</f>
        <v>47.233333333333334</v>
      </c>
      <c r="BW82" s="137">
        <f>BY82-(Cash!AG82-Cash!AN82)</f>
        <v>49.216666666666669</v>
      </c>
      <c r="BX82" s="137">
        <f>(2*BY82)-Cash!AG82</f>
        <v>50.43333333333333</v>
      </c>
      <c r="BY82" s="137">
        <f>(Cash!AG82+Cash!AN82+Cash!B82)/3</f>
        <v>52.416666666666664</v>
      </c>
      <c r="BZ82" s="137">
        <f>(2*BY82)-Cash!AN82</f>
        <v>53.633333333333326</v>
      </c>
      <c r="CA82" s="137">
        <f>BY82+(Cash!AG82-Cash!AN82)</f>
        <v>55.61666666666666</v>
      </c>
      <c r="CB82" s="137">
        <f>Cash!AG82+2*('Final Master FO'!BY82-Cash!AN82)</f>
        <v>56.833333333333321</v>
      </c>
      <c r="CD82" s="137">
        <f>CG82-(1*(Cash!AG82-Cash!AN82))</f>
        <v>49.216666666666669</v>
      </c>
      <c r="CE82" s="137">
        <f>CG82-(0.618*(Cash!AG82-Cash!AN82))</f>
        <v>50.439066666666669</v>
      </c>
      <c r="CF82" s="137">
        <f>CG82-(0.382*(Cash!AG82-Cash!AN82))</f>
        <v>51.194266666666664</v>
      </c>
      <c r="CG82" s="137">
        <f>(Cash!AG82+Cash!AN82+Cash!B82)/3</f>
        <v>52.416666666666664</v>
      </c>
      <c r="CH82" s="137">
        <f>CG82+(0.382*(Cash!AG82-Cash!AN82))</f>
        <v>53.639066666666665</v>
      </c>
      <c r="CI82" s="137">
        <f>CG82+(0.618*(Cash!AG82-Cash!AN82))</f>
        <v>54.39426666666666</v>
      </c>
      <c r="CJ82" s="137">
        <f>CG82+(1*(Cash!AG82-Cash!AN82))</f>
        <v>55.61666666666666</v>
      </c>
      <c r="CL82" s="137" t="str">
        <f t="shared" si="4"/>
        <v xml:space="preserve">L&amp;TFH     </v>
      </c>
      <c r="CM82" s="137">
        <f>'All Data FO'!B82</f>
        <v>51.4</v>
      </c>
      <c r="CN82" s="139">
        <f>'All Data FO'!K82</f>
        <v>-2.6515151515151487</v>
      </c>
      <c r="CO82" s="139">
        <f>'Master FO'!U82</f>
        <v>-8.6048454469507103</v>
      </c>
      <c r="CP82" s="137">
        <f>'Master FO'!M82</f>
        <v>-2307200</v>
      </c>
      <c r="CR82" s="137" t="str">
        <f>IF(AND('All Data FO'!AG82&gt;'All Data FO'!AH82,'All Data FO'!B82&gt;'All Data FO'!C82),"LONG BUILDUP",IF(AND('All Data FO'!AG82&gt;'All Data FO'!AH82,'All Data FO'!B82&lt;'All Data FO'!C82),"SHORT BUILDUP",IF(AND('All Data FO'!AG82&lt;'All Data FO'!AH82,'All Data FO'!B82&gt;'All Data FO'!C82),"SHORT COVERING",IF(AND('All Data FO'!AG82&lt;'All Data FO'!AH82,'All Data FO'!B82&lt;'All Data FO'!C82),"LONG UNWINDING"," "))))</f>
        <v>LONG UNWINDING</v>
      </c>
      <c r="CW82" s="137" t="str">
        <f>'FOD (ALL)'!M82</f>
        <v>KOTAKBANK</v>
      </c>
      <c r="CX82" s="137">
        <f>'All Data FO'!B81</f>
        <v>1156.05</v>
      </c>
      <c r="CY82" s="139">
        <f>'All Data FO'!K81</f>
        <v>0.96947464954800722</v>
      </c>
      <c r="CZ82" s="139">
        <f>'All Data FO'!EJ82</f>
        <v>4.9839282693283709</v>
      </c>
      <c r="DA82" s="137">
        <f>'All Data FO'!EQ82</f>
        <v>589200</v>
      </c>
      <c r="DC82" s="137" t="str">
        <f t="shared" si="5"/>
        <v>LONG BUILDUP</v>
      </c>
    </row>
    <row r="83" spans="1:107" x14ac:dyDescent="0.3">
      <c r="A83" s="137" t="str">
        <f>FOD!B83</f>
        <v xml:space="preserve">LICHSGFIN </v>
      </c>
      <c r="B83" s="137" t="str">
        <f>'All Data FO'!G83</f>
        <v>N</v>
      </c>
      <c r="C83" s="137" t="str">
        <f>'All Data FO'!H83</f>
        <v>N</v>
      </c>
      <c r="D83" s="137" t="str">
        <f>'All Data FO'!I83</f>
        <v>Y</v>
      </c>
      <c r="E83" s="137" t="str">
        <f>'All Data FO'!J83</f>
        <v>Y</v>
      </c>
      <c r="G83" s="137" t="str">
        <f>'All Data FO'!AL83</f>
        <v>N</v>
      </c>
      <c r="H83" s="137" t="str">
        <f>'All Data FO'!AM83</f>
        <v>Y</v>
      </c>
      <c r="I83" s="137" t="str">
        <f>'All Data FO'!AN83</f>
        <v>Y</v>
      </c>
      <c r="J83" s="137" t="str">
        <f>'All Data FO'!AO83</f>
        <v>N</v>
      </c>
      <c r="L83" s="137" t="str">
        <f>'All Data FO'!BR83</f>
        <v>Y</v>
      </c>
      <c r="M83" s="137" t="str">
        <f>'All Data FO'!BS83</f>
        <v>N</v>
      </c>
      <c r="N83" s="137" t="str">
        <f>'All Data FO'!BT83</f>
        <v>N</v>
      </c>
      <c r="O83" s="137" t="str">
        <f>'All Data FO'!BU83</f>
        <v>Y</v>
      </c>
      <c r="Q83" s="137" t="str">
        <f>'All Data FO'!BB83</f>
        <v>Y</v>
      </c>
      <c r="R83" s="137" t="str">
        <f>'All Data FO'!BC83</f>
        <v>N</v>
      </c>
      <c r="S83" s="137" t="str">
        <f>'All Data FO'!BD83</f>
        <v>N</v>
      </c>
      <c r="T83" s="137" t="str">
        <f>'All Data FO'!BE83</f>
        <v>Y</v>
      </c>
      <c r="V83" s="137" t="str">
        <f>'All Data FO'!CH83</f>
        <v>Y</v>
      </c>
      <c r="W83" s="137" t="str">
        <f>'All Data FO'!CI83</f>
        <v>N</v>
      </c>
      <c r="X83" s="137" t="str">
        <f>'All Data FO'!CJ83</f>
        <v>N</v>
      </c>
      <c r="Y83" s="137" t="str">
        <f>'All Data FO'!CK83</f>
        <v>Y</v>
      </c>
      <c r="AA83" s="137" t="str">
        <f>'D Master'!AM83</f>
        <v>N</v>
      </c>
      <c r="AB83" s="137" t="str">
        <f>'D Master'!AN83</f>
        <v>Y</v>
      </c>
      <c r="AC83" s="137" t="str">
        <f>'D Master'!AO83</f>
        <v>Y</v>
      </c>
      <c r="AD83" s="137" t="str">
        <f>'D Master'!AP83</f>
        <v>N</v>
      </c>
      <c r="AF83" s="138">
        <f>CA!AK83</f>
        <v>5.9374999999999973</v>
      </c>
      <c r="AG83" s="145">
        <f>'Master FO'!BV83</f>
        <v>10.514655141103404</v>
      </c>
      <c r="AH83" s="145">
        <f>'Master FO'!BZ83</f>
        <v>17.205074212932043</v>
      </c>
      <c r="AI83" s="137">
        <f>Cash!B83</f>
        <v>241.05</v>
      </c>
      <c r="AJ83" s="137">
        <f>'All Data FO'!B83</f>
        <v>236.4</v>
      </c>
      <c r="AK83" s="137">
        <f>'All Data FO'!W83</f>
        <v>251.25</v>
      </c>
      <c r="AL83" s="137">
        <f>'All Data FO'!AB83</f>
        <v>227.95</v>
      </c>
      <c r="AN83" s="137">
        <f t="shared" si="3"/>
        <v>-4.6500000000000057</v>
      </c>
      <c r="AO83" s="137">
        <f>('All Data FO'!W83+'All Data FO'!AB83+'All Data FO'!B83)/3</f>
        <v>238.53333333333333</v>
      </c>
      <c r="AQ83" s="137" t="str">
        <f>IF('All Data FO'!BM83&gt;MAX('All Data FO'!BN83:'All Data FO'!BQ83),"Yes","")</f>
        <v/>
      </c>
      <c r="AR83" s="137" t="str">
        <f>IF('All Data FO'!AG83&gt;MAX('All Data FO'!AH83:'All Data FO'!AK83),"Yes","")</f>
        <v/>
      </c>
      <c r="AT83" s="137" t="str">
        <f>IF('All Data FO'!BM83&gt;(AVERAGE('All Data FO'!BN83:'All Data FO'!BQ83)*2),"Yes","")</f>
        <v/>
      </c>
      <c r="AU83" s="137" t="str">
        <f>IF('All Data FO'!AG83&gt;(AVERAGE('All Data FO'!AH83:'All Data FO'!AK83)*2),"Yes","")</f>
        <v/>
      </c>
      <c r="AW83" s="137" t="str">
        <f>IF('All Data FO'!B83&gt;MAX('All Data FO'!C83:'All Data FO'!F83),"Yes","")</f>
        <v/>
      </c>
      <c r="AX83" s="137" t="str">
        <f>IF('All Data FO'!B83&lt;MIN('All Data FO'!C83:'All Data FO'!F83),"Yes","")</f>
        <v/>
      </c>
      <c r="AZ83" s="144" t="str">
        <f>IF('All Data FO'!B83&gt;MAX('All Data FO'!X83:'All Data FO'!AA83),"Yes","")</f>
        <v/>
      </c>
      <c r="BA83" s="144" t="str">
        <f>IF('All Data FO'!B83&lt;MIN('All Data FO'!AC83:'All Data FO'!AF83),"Yes","")</f>
        <v/>
      </c>
      <c r="BB83" s="137" t="str">
        <f>IF(AND(Cash!C83&gt;Cash!AA83,Cash!B83&lt;(Cash!AA83+Cash!C83)/2,Cash!Z83&gt;Cash!C83,Cash!B83&gt;Cash!AA83),"Dark Cloud",IF(AND(Cash!C83&lt;Cash!AA83,Cash!B83&gt;(Cash!AA83+Cash!C83)/2,Cash!Z83&lt;Cash!C83,Cash!B83&lt;Cash!AA83),"Bullish Piercing",IF(AND(Cash!C83&lt;Cash!AA83,Cash!Z83&lt;Cash!C83,Cash!B83&gt;Cash!AA83),"Bullish Engulfing",IF(AND(Cash!C83&gt;Cash!AA83,Cash!Z83&gt;Cash!C83,Cash!B83&lt;Cash!AA83),"Bearish Engulfing",IF(AND(Cash!C83&gt;Cash!AA83,Cash!B83&lt;Cash!Z83,Cash!AG83&lt;Cash!C83,Cash!AN83&gt;Cash!AA83),"Bearish Harami",IF(AND(Cash!C83&lt;Cash!AA83,Cash!B83&gt;Cash!Z83,Cash!AG83&lt;Cash!AA83,Cash!AN83&gt;Cash!C83),"Bullish Harami"," "))))))</f>
        <v>Bearish Engulfing</v>
      </c>
      <c r="BC83" s="137" t="str">
        <f>IF(AND(Cash!D83&lt;Cash!AB83,Cash!AO83&lt;Cash!AP83,Cash!AO83&lt;Cash!AN83,Cash!B83&gt;Cash!AH83,Cash!B83&gt;Cash!AI83),"Bullish Reversal",IF(AND(Cash!D83&gt;Cash!AB83,Cash!AH83&gt;Cash!AI83,Cash!AH83&gt;Cash!AG83,Cash!B83&lt;Cash!AO83,Cash!CA83&lt;Cash!AP83),"Bearish Reversal"," "))</f>
        <v xml:space="preserve"> </v>
      </c>
      <c r="BE83" s="144" t="str">
        <f>IF(AND(Cash!D83&gt;Cash!X83,Cash!AC83&gt;Cash!T83,Cash!S83&gt;Cash!W83,Cash!AB83&gt;Cash!C83),"Bearish Squeeze"," ")</f>
        <v xml:space="preserve"> </v>
      </c>
      <c r="BF83" s="144" t="str">
        <f>IF(AND(Cash!T83&gt;Cash!X83,Cash!AC83&gt;Cash!D83,Cash!C83&gt;Cash!W83,Cash!AB83&gt;Cash!S83),"Bullish Squeeze"," ")</f>
        <v xml:space="preserve"> </v>
      </c>
      <c r="BG83" s="137" t="str">
        <f>IF(AND(Cash!AI83&lt;Cash!AH83,Cash!AP83&gt;Cash!AO83,Cash!AG83&lt;Cash!AH83,Cash!AN83&gt;Cash!AO83),"IN OUT IN"," ")</f>
        <v xml:space="preserve"> </v>
      </c>
      <c r="BH83" s="137" t="str">
        <f>IF(AND(Cash!AG83&lt;Cash!AH83,Cash!AN83&gt;Cash!AO83),"Inside Bar"," ")</f>
        <v xml:space="preserve"> </v>
      </c>
      <c r="BI83" s="137" t="str">
        <f>IF(AND(Cash!AI83&gt;Cash!AH83,Cash!AP83&lt;Cash!AO83,Cash!AH83&gt;Cash!AG83,Cash!AO83&lt;Cash!AN83),"Double INSIDE Bar"," ")</f>
        <v xml:space="preserve"> </v>
      </c>
      <c r="BK83" s="137" t="str">
        <f>IF(AND(CA!AM83&lt;MIN(CA!AN83:AP83),(Cash!AG83&lt;Cash!AH83),(Cash!AN83&gt;Cash!AO83)),"NR4"," ")</f>
        <v xml:space="preserve"> </v>
      </c>
      <c r="BL83" s="144" t="str">
        <f>IF(AND(CA!AM83&lt;MIN(CA!AN83:AS83),(Cash!AG83&lt;Cash!AH83),(Cash!AN83&gt;Cash!AO83)),"NR7"," ")</f>
        <v xml:space="preserve"> </v>
      </c>
      <c r="BM83" s="137">
        <f>Cash!AG83</f>
        <v>255.85</v>
      </c>
      <c r="BN83" s="137">
        <f>Cash!AN83</f>
        <v>234</v>
      </c>
      <c r="BP83" s="137">
        <f>MAX(Cash!AG83:AJ83)</f>
        <v>255.85</v>
      </c>
      <c r="BQ83" s="137">
        <f>MIN(Cash!AN83:AQ83)</f>
        <v>223</v>
      </c>
      <c r="BS83" s="144">
        <f>MAX(Cash!AG83:AM83)</f>
        <v>276.60000000000002</v>
      </c>
      <c r="BT83" s="144">
        <f>MIN(Cash!AN83:AT83)</f>
        <v>219.2</v>
      </c>
      <c r="BV83" s="137">
        <f>Cash!AN83-2*(Cash!AG83-'Final Master FO'!BY83)</f>
        <v>209.56666666666672</v>
      </c>
      <c r="BW83" s="137">
        <f>BY83-(Cash!AG83-Cash!AN83)</f>
        <v>221.78333333333336</v>
      </c>
      <c r="BX83" s="137">
        <f>(2*BY83)-Cash!AG83</f>
        <v>231.41666666666671</v>
      </c>
      <c r="BY83" s="137">
        <f>(Cash!AG83+Cash!AN83+Cash!B83)/3</f>
        <v>243.63333333333335</v>
      </c>
      <c r="BZ83" s="137">
        <f>(2*BY83)-Cash!AN83</f>
        <v>253.26666666666671</v>
      </c>
      <c r="CA83" s="137">
        <f>BY83+(Cash!AG83-Cash!AN83)</f>
        <v>265.48333333333335</v>
      </c>
      <c r="CB83" s="137">
        <f>Cash!AG83+2*('Final Master FO'!BY83-Cash!AN83)</f>
        <v>275.11666666666667</v>
      </c>
      <c r="CD83" s="137">
        <f>CG83-(1*(Cash!AG83-Cash!AN83))</f>
        <v>221.78333333333336</v>
      </c>
      <c r="CE83" s="137">
        <f>CG83-(0.618*(Cash!AG83-Cash!AN83))</f>
        <v>230.13003333333336</v>
      </c>
      <c r="CF83" s="137">
        <f>CG83-(0.382*(Cash!AG83-Cash!AN83))</f>
        <v>235.28663333333336</v>
      </c>
      <c r="CG83" s="137">
        <f>(Cash!AG83+Cash!AN83+Cash!B83)/3</f>
        <v>243.63333333333335</v>
      </c>
      <c r="CH83" s="137">
        <f>CG83+(0.382*(Cash!AG83-Cash!AN83))</f>
        <v>251.98003333333335</v>
      </c>
      <c r="CI83" s="137">
        <f>CG83+(0.618*(Cash!AG83-Cash!AN83))</f>
        <v>257.13663333333335</v>
      </c>
      <c r="CJ83" s="137">
        <f>CG83+(1*(Cash!AG83-Cash!AN83))</f>
        <v>265.48333333333335</v>
      </c>
      <c r="CL83" s="137" t="str">
        <f t="shared" si="4"/>
        <v xml:space="preserve">LICHSGFIN </v>
      </c>
      <c r="CM83" s="137">
        <f>'All Data FO'!B83</f>
        <v>236.4</v>
      </c>
      <c r="CN83" s="139">
        <f>'All Data FO'!K83</f>
        <v>-2.4551268826077939</v>
      </c>
      <c r="CO83" s="139">
        <f>'Master FO'!U83</f>
        <v>-13.563017880505887</v>
      </c>
      <c r="CP83" s="137">
        <f>'Master FO'!M83</f>
        <v>-1212900</v>
      </c>
      <c r="CR83" s="137" t="str">
        <f>IF(AND('All Data FO'!AG83&gt;'All Data FO'!AH83,'All Data FO'!B83&gt;'All Data FO'!C83),"LONG BUILDUP",IF(AND('All Data FO'!AG83&gt;'All Data FO'!AH83,'All Data FO'!B83&lt;'All Data FO'!C83),"SHORT BUILDUP",IF(AND('All Data FO'!AG83&lt;'All Data FO'!AH83,'All Data FO'!B83&gt;'All Data FO'!C83),"SHORT COVERING",IF(AND('All Data FO'!AG83&lt;'All Data FO'!AH83,'All Data FO'!B83&lt;'All Data FO'!C83),"LONG UNWINDING"," "))))</f>
        <v>LONG UNWINDING</v>
      </c>
      <c r="CW83" s="137" t="str">
        <f>'FOD (ALL)'!M83</f>
        <v>L&amp;TFH</v>
      </c>
      <c r="CX83" s="137">
        <f>'All Data FO'!B82</f>
        <v>51.4</v>
      </c>
      <c r="CY83" s="139">
        <f>'All Data FO'!K82</f>
        <v>-2.6515151515151487</v>
      </c>
      <c r="CZ83" s="139">
        <f>'All Data FO'!EJ83</f>
        <v>0.220288823123651</v>
      </c>
      <c r="DA83" s="137">
        <f>'All Data FO'!EQ83</f>
        <v>79200</v>
      </c>
      <c r="DC83" s="137" t="str">
        <f t="shared" si="5"/>
        <v>SHORT BUILDUP</v>
      </c>
    </row>
    <row r="84" spans="1:107" x14ac:dyDescent="0.3">
      <c r="A84" s="137" t="str">
        <f>FOD!B84</f>
        <v xml:space="preserve">LT        </v>
      </c>
      <c r="B84" s="137" t="str">
        <f>'All Data FO'!G84</f>
        <v>N</v>
      </c>
      <c r="C84" s="137" t="str">
        <f>'All Data FO'!H84</f>
        <v>N</v>
      </c>
      <c r="D84" s="137" t="str">
        <f>'All Data FO'!I84</f>
        <v>Y</v>
      </c>
      <c r="E84" s="137" t="str">
        <f>'All Data FO'!J84</f>
        <v>N</v>
      </c>
      <c r="G84" s="137" t="str">
        <f>'All Data FO'!AL84</f>
        <v>N</v>
      </c>
      <c r="H84" s="137" t="str">
        <f>'All Data FO'!AM84</f>
        <v>N</v>
      </c>
      <c r="I84" s="137" t="str">
        <f>'All Data FO'!AN84</f>
        <v>N</v>
      </c>
      <c r="J84" s="137" t="str">
        <f>'All Data FO'!AO84</f>
        <v>Y</v>
      </c>
      <c r="L84" s="137" t="str">
        <f>'All Data FO'!BR84</f>
        <v>Y</v>
      </c>
      <c r="M84" s="137" t="str">
        <f>'All Data FO'!BS84</f>
        <v>N</v>
      </c>
      <c r="N84" s="137" t="str">
        <f>'All Data FO'!BT84</f>
        <v>N</v>
      </c>
      <c r="O84" s="137" t="str">
        <f>'All Data FO'!BU84</f>
        <v>N</v>
      </c>
      <c r="Q84" s="137" t="str">
        <f>'All Data FO'!BB84</f>
        <v>Y</v>
      </c>
      <c r="R84" s="137" t="str">
        <f>'All Data FO'!BC84</f>
        <v>N</v>
      </c>
      <c r="S84" s="137" t="str">
        <f>'All Data FO'!BD84</f>
        <v>N</v>
      </c>
      <c r="T84" s="137" t="str">
        <f>'All Data FO'!BE84</f>
        <v>N</v>
      </c>
      <c r="V84" s="137" t="str">
        <f>'All Data FO'!CH84</f>
        <v>Y</v>
      </c>
      <c r="W84" s="137" t="str">
        <f>'All Data FO'!CI84</f>
        <v>N</v>
      </c>
      <c r="X84" s="137" t="str">
        <f>'All Data FO'!CJ84</f>
        <v>N</v>
      </c>
      <c r="Y84" s="137" t="str">
        <f>'All Data FO'!CK84</f>
        <v>N</v>
      </c>
      <c r="AA84" s="137" t="str">
        <f>'D Master'!AM84</f>
        <v>Y</v>
      </c>
      <c r="AB84" s="137" t="str">
        <f>'D Master'!AN84</f>
        <v>Y</v>
      </c>
      <c r="AC84" s="137" t="str">
        <f>'D Master'!AO84</f>
        <v>N</v>
      </c>
      <c r="AD84" s="137" t="str">
        <f>'D Master'!AP84</f>
        <v>N</v>
      </c>
      <c r="AF84" s="138">
        <f>CA!AK84</f>
        <v>3.5224999999999973</v>
      </c>
      <c r="AG84" s="145">
        <f>'Master FO'!BV84</f>
        <v>4.3734686354864589</v>
      </c>
      <c r="AH84" s="145">
        <f>'Master FO'!BZ84</f>
        <v>12.233033854571456</v>
      </c>
      <c r="AI84" s="137">
        <f>Cash!B84</f>
        <v>815.7</v>
      </c>
      <c r="AJ84" s="137">
        <f>'All Data FO'!B84</f>
        <v>815.25</v>
      </c>
      <c r="AK84" s="137">
        <f>'All Data FO'!W84</f>
        <v>823.35</v>
      </c>
      <c r="AL84" s="137">
        <f>'All Data FO'!AB84</f>
        <v>806.5</v>
      </c>
      <c r="AN84" s="137">
        <f t="shared" si="3"/>
        <v>-0.45000000000004547</v>
      </c>
      <c r="AO84" s="137">
        <f>('All Data FO'!W84+'All Data FO'!AB84+'All Data FO'!B84)/3</f>
        <v>815.0333333333333</v>
      </c>
      <c r="AQ84" s="137" t="str">
        <f>IF('All Data FO'!BM84&gt;MAX('All Data FO'!BN84:'All Data FO'!BQ84),"Yes","")</f>
        <v/>
      </c>
      <c r="AR84" s="137" t="str">
        <f>IF('All Data FO'!AG84&gt;MAX('All Data FO'!AH84:'All Data FO'!AK84),"Yes","")</f>
        <v/>
      </c>
      <c r="AT84" s="137" t="str">
        <f>IF('All Data FO'!BM84&gt;(AVERAGE('All Data FO'!BN84:'All Data FO'!BQ84)*2),"Yes","")</f>
        <v/>
      </c>
      <c r="AU84" s="137" t="str">
        <f>IF('All Data FO'!AG84&gt;(AVERAGE('All Data FO'!AH84:'All Data FO'!AK84)*2),"Yes","")</f>
        <v/>
      </c>
      <c r="AW84" s="137" t="str">
        <f>IF('All Data FO'!B84&gt;MAX('All Data FO'!C84:'All Data FO'!F84),"Yes","")</f>
        <v/>
      </c>
      <c r="AX84" s="137" t="str">
        <f>IF('All Data FO'!B84&lt;MIN('All Data FO'!C84:'All Data FO'!F84),"Yes","")</f>
        <v/>
      </c>
      <c r="AZ84" s="144" t="str">
        <f>IF('All Data FO'!B84&gt;MAX('All Data FO'!X84:'All Data FO'!AA84),"Yes","")</f>
        <v/>
      </c>
      <c r="BA84" s="144" t="str">
        <f>IF('All Data FO'!B84&lt;MIN('All Data FO'!AC84:'All Data FO'!AF84),"Yes","")</f>
        <v/>
      </c>
      <c r="BB84" s="137" t="str">
        <f>IF(AND(Cash!C84&gt;Cash!AA84,Cash!B84&lt;(Cash!AA84+Cash!C84)/2,Cash!Z84&gt;Cash!C84,Cash!B84&gt;Cash!AA84),"Dark Cloud",IF(AND(Cash!C84&lt;Cash!AA84,Cash!B84&gt;(Cash!AA84+Cash!C84)/2,Cash!Z84&lt;Cash!C84,Cash!B84&lt;Cash!AA84),"Bullish Piercing",IF(AND(Cash!C84&lt;Cash!AA84,Cash!Z84&lt;Cash!C84,Cash!B84&gt;Cash!AA84),"Bullish Engulfing",IF(AND(Cash!C84&gt;Cash!AA84,Cash!Z84&gt;Cash!C84,Cash!B84&lt;Cash!AA84),"Bearish Engulfing",IF(AND(Cash!C84&gt;Cash!AA84,Cash!B84&lt;Cash!Z84,Cash!AG84&lt;Cash!C84,Cash!AN84&gt;Cash!AA84),"Bearish Harami",IF(AND(Cash!C84&lt;Cash!AA84,Cash!B84&gt;Cash!Z84,Cash!AG84&lt;Cash!AA84,Cash!AN84&gt;Cash!C84),"Bullish Harami"," "))))))</f>
        <v xml:space="preserve"> </v>
      </c>
      <c r="BC84" s="137" t="str">
        <f>IF(AND(Cash!D84&lt;Cash!AB84,Cash!AO84&lt;Cash!AP84,Cash!AO84&lt;Cash!AN84,Cash!B84&gt;Cash!AH84,Cash!B84&gt;Cash!AI84),"Bullish Reversal",IF(AND(Cash!D84&gt;Cash!AB84,Cash!AH84&gt;Cash!AI84,Cash!AH84&gt;Cash!AG84,Cash!B84&lt;Cash!AO84,Cash!CA84&lt;Cash!AP84),"Bearish Reversal"," "))</f>
        <v xml:space="preserve"> </v>
      </c>
      <c r="BE84" s="144" t="str">
        <f>IF(AND(Cash!D84&gt;Cash!X84,Cash!AC84&gt;Cash!T84,Cash!S84&gt;Cash!W84,Cash!AB84&gt;Cash!C84),"Bearish Squeeze"," ")</f>
        <v xml:space="preserve"> </v>
      </c>
      <c r="BF84" s="144" t="str">
        <f>IF(AND(Cash!T84&gt;Cash!X84,Cash!AC84&gt;Cash!D84,Cash!C84&gt;Cash!W84,Cash!AB84&gt;Cash!S84),"Bullish Squeeze"," ")</f>
        <v xml:space="preserve"> </v>
      </c>
      <c r="BG84" s="137" t="str">
        <f>IF(AND(Cash!AI84&lt;Cash!AH84,Cash!AP84&gt;Cash!AO84,Cash!AG84&lt;Cash!AH84,Cash!AN84&gt;Cash!AO84),"IN OUT IN"," ")</f>
        <v xml:space="preserve"> </v>
      </c>
      <c r="BH84" s="137" t="str">
        <f>IF(AND(Cash!AG84&lt;Cash!AH84,Cash!AN84&gt;Cash!AO84),"Inside Bar"," ")</f>
        <v xml:space="preserve"> </v>
      </c>
      <c r="BI84" s="137" t="str">
        <f>IF(AND(Cash!AI84&gt;Cash!AH84,Cash!AP84&lt;Cash!AO84,Cash!AH84&gt;Cash!AG84,Cash!AO84&lt;Cash!AN84),"Double INSIDE Bar"," ")</f>
        <v xml:space="preserve"> </v>
      </c>
      <c r="BK84" s="137" t="str">
        <f>IF(AND(CA!AM84&lt;MIN(CA!AN84:AP84),(Cash!AG84&lt;Cash!AH84),(Cash!AN84&gt;Cash!AO84)),"NR4"," ")</f>
        <v xml:space="preserve"> </v>
      </c>
      <c r="BL84" s="144" t="str">
        <f>IF(AND(CA!AM84&lt;MIN(CA!AN84:AS84),(Cash!AG84&lt;Cash!AH84),(Cash!AN84&gt;Cash!AO84)),"NR7"," ")</f>
        <v xml:space="preserve"> </v>
      </c>
      <c r="BM84" s="137">
        <f>Cash!AG84</f>
        <v>826.5</v>
      </c>
      <c r="BN84" s="137">
        <f>Cash!AN84</f>
        <v>810.1</v>
      </c>
      <c r="BP84" s="137">
        <f>MAX(Cash!AG84:AJ84)</f>
        <v>845</v>
      </c>
      <c r="BQ84" s="137">
        <f>MIN(Cash!AN84:AQ84)</f>
        <v>791.7</v>
      </c>
      <c r="BS84" s="144">
        <f>MAX(Cash!AG84:AM84)</f>
        <v>885</v>
      </c>
      <c r="BT84" s="144">
        <f>MIN(Cash!AN84:AT84)</f>
        <v>791.7</v>
      </c>
      <c r="BV84" s="137">
        <f>Cash!AN84-2*(Cash!AG84-'Final Master FO'!BY84)</f>
        <v>791.96666666666681</v>
      </c>
      <c r="BW84" s="137">
        <f>BY84-(Cash!AG84-Cash!AN84)</f>
        <v>801.03333333333342</v>
      </c>
      <c r="BX84" s="137">
        <f>(2*BY84)-Cash!AG84</f>
        <v>808.36666666666679</v>
      </c>
      <c r="BY84" s="137">
        <f>(Cash!AG84+Cash!AN84+Cash!B84)/3</f>
        <v>817.43333333333339</v>
      </c>
      <c r="BZ84" s="137">
        <f>(2*BY84)-Cash!AN84</f>
        <v>824.76666666666677</v>
      </c>
      <c r="CA84" s="137">
        <f>BY84+(Cash!AG84-Cash!AN84)</f>
        <v>833.83333333333337</v>
      </c>
      <c r="CB84" s="137">
        <f>Cash!AG84+2*('Final Master FO'!BY84-Cash!AN84)</f>
        <v>841.16666666666674</v>
      </c>
      <c r="CD84" s="137">
        <f>CG84-(1*(Cash!AG84-Cash!AN84))</f>
        <v>801.03333333333342</v>
      </c>
      <c r="CE84" s="137">
        <f>CG84-(0.618*(Cash!AG84-Cash!AN84))</f>
        <v>807.29813333333345</v>
      </c>
      <c r="CF84" s="137">
        <f>CG84-(0.382*(Cash!AG84-Cash!AN84))</f>
        <v>811.16853333333336</v>
      </c>
      <c r="CG84" s="137">
        <f>(Cash!AG84+Cash!AN84+Cash!B84)/3</f>
        <v>817.43333333333339</v>
      </c>
      <c r="CH84" s="137">
        <f>CG84+(0.382*(Cash!AG84-Cash!AN84))</f>
        <v>823.69813333333343</v>
      </c>
      <c r="CI84" s="137">
        <f>CG84+(0.618*(Cash!AG84-Cash!AN84))</f>
        <v>827.56853333333333</v>
      </c>
      <c r="CJ84" s="137">
        <f>CG84+(1*(Cash!AG84-Cash!AN84))</f>
        <v>833.83333333333337</v>
      </c>
      <c r="CL84" s="137" t="str">
        <f t="shared" si="4"/>
        <v xml:space="preserve">LT        </v>
      </c>
      <c r="CM84" s="137">
        <f>'All Data FO'!B84</f>
        <v>815.25</v>
      </c>
      <c r="CN84" s="139">
        <f>'All Data FO'!K84</f>
        <v>-0.31790670660879411</v>
      </c>
      <c r="CO84" s="139">
        <f>'Master FO'!U84</f>
        <v>-4.1245994280004128</v>
      </c>
      <c r="CP84" s="137">
        <f>'Master FO'!M84</f>
        <v>-448875</v>
      </c>
      <c r="CR84" s="137" t="str">
        <f>IF(AND('All Data FO'!AG84&gt;'All Data FO'!AH84,'All Data FO'!B84&gt;'All Data FO'!C84),"LONG BUILDUP",IF(AND('All Data FO'!AG84&gt;'All Data FO'!AH84,'All Data FO'!B84&lt;'All Data FO'!C84),"SHORT BUILDUP",IF(AND('All Data FO'!AG84&lt;'All Data FO'!AH84,'All Data FO'!B84&gt;'All Data FO'!C84),"SHORT COVERING",IF(AND('All Data FO'!AG84&lt;'All Data FO'!AH84,'All Data FO'!B84&lt;'All Data FO'!C84),"LONG UNWINDING"," "))))</f>
        <v>LONG UNWINDING</v>
      </c>
      <c r="CW84" s="137" t="str">
        <f>'FOD (ALL)'!M84</f>
        <v>LICHSGFIN</v>
      </c>
      <c r="CX84" s="137">
        <f>'All Data FO'!B83</f>
        <v>236.4</v>
      </c>
      <c r="CY84" s="139">
        <f>'All Data FO'!K83</f>
        <v>-2.4551268826077939</v>
      </c>
      <c r="CZ84" s="139">
        <f>'All Data FO'!EJ84</f>
        <v>1.8479286635980201</v>
      </c>
      <c r="DA84" s="137">
        <f>'All Data FO'!EQ84</f>
        <v>191900</v>
      </c>
      <c r="DC84" s="137" t="str">
        <f t="shared" si="5"/>
        <v>SHORT BUILDUP</v>
      </c>
    </row>
    <row r="85" spans="1:107" x14ac:dyDescent="0.3">
      <c r="A85" s="137" t="str">
        <f>FOD!B85</f>
        <v xml:space="preserve">LUPIN     </v>
      </c>
      <c r="B85" s="137" t="str">
        <f>'All Data FO'!G85</f>
        <v>Y</v>
      </c>
      <c r="C85" s="137" t="str">
        <f>'All Data FO'!H85</f>
        <v>Y</v>
      </c>
      <c r="D85" s="137" t="str">
        <f>'All Data FO'!I85</f>
        <v>Y</v>
      </c>
      <c r="E85" s="137" t="str">
        <f>'All Data FO'!J85</f>
        <v>N</v>
      </c>
      <c r="G85" s="137" t="str">
        <f>'All Data FO'!AL85</f>
        <v>N</v>
      </c>
      <c r="H85" s="137" t="str">
        <f>'All Data FO'!AM85</f>
        <v>Y</v>
      </c>
      <c r="I85" s="137" t="str">
        <f>'All Data FO'!AN85</f>
        <v>Y</v>
      </c>
      <c r="J85" s="137" t="str">
        <f>'All Data FO'!AO85</f>
        <v>Y</v>
      </c>
      <c r="L85" s="137" t="str">
        <f>'All Data FO'!BR85</f>
        <v>Y</v>
      </c>
      <c r="M85" s="137" t="str">
        <f>'All Data FO'!BS85</f>
        <v>N</v>
      </c>
      <c r="N85" s="137" t="str">
        <f>'All Data FO'!BT85</f>
        <v>Y</v>
      </c>
      <c r="O85" s="137" t="str">
        <f>'All Data FO'!BU85</f>
        <v>Y</v>
      </c>
      <c r="Q85" s="137" t="str">
        <f>'All Data FO'!BB85</f>
        <v>Y</v>
      </c>
      <c r="R85" s="137" t="str">
        <f>'All Data FO'!BC85</f>
        <v>N</v>
      </c>
      <c r="S85" s="137" t="str">
        <f>'All Data FO'!BD85</f>
        <v>Y</v>
      </c>
      <c r="T85" s="137" t="str">
        <f>'All Data FO'!BE85</f>
        <v>Y</v>
      </c>
      <c r="V85" s="137" t="str">
        <f>'All Data FO'!CH85</f>
        <v>Y</v>
      </c>
      <c r="W85" s="137" t="str">
        <f>'All Data FO'!CI85</f>
        <v>N</v>
      </c>
      <c r="X85" s="137" t="str">
        <f>'All Data FO'!CJ85</f>
        <v>Y</v>
      </c>
      <c r="Y85" s="137" t="str">
        <f>'All Data FO'!CK85</f>
        <v>Y</v>
      </c>
      <c r="AA85" s="137" t="str">
        <f>'D Master'!AM85</f>
        <v>N</v>
      </c>
      <c r="AB85" s="137" t="str">
        <f>'D Master'!AN85</f>
        <v>Y</v>
      </c>
      <c r="AC85" s="137" t="str">
        <f>'D Master'!AO85</f>
        <v>Y</v>
      </c>
      <c r="AD85" s="137" t="str">
        <f>'D Master'!AP85</f>
        <v>N</v>
      </c>
      <c r="AF85" s="138">
        <f>CA!AK85</f>
        <v>3.0824999999999978</v>
      </c>
      <c r="AG85" s="145">
        <f>'Master FO'!BV85</f>
        <v>21.070752280943363</v>
      </c>
      <c r="AH85" s="145">
        <f>'Master FO'!BZ85</f>
        <v>9.6792639184904168</v>
      </c>
      <c r="AI85" s="137">
        <f>Cash!B85</f>
        <v>892.75</v>
      </c>
      <c r="AJ85" s="137">
        <f>'All Data FO'!B85</f>
        <v>889.1</v>
      </c>
      <c r="AK85" s="137">
        <f>'All Data FO'!W85</f>
        <v>896.05</v>
      </c>
      <c r="AL85" s="137">
        <f>'All Data FO'!AB85</f>
        <v>874.1</v>
      </c>
      <c r="AN85" s="137">
        <f t="shared" si="3"/>
        <v>-3.6499999999999773</v>
      </c>
      <c r="AO85" s="137">
        <f>('All Data FO'!W85+'All Data FO'!AB85+'All Data FO'!B85)/3</f>
        <v>886.41666666666663</v>
      </c>
      <c r="AQ85" s="137" t="str">
        <f>IF('All Data FO'!BM85&gt;MAX('All Data FO'!BN85:'All Data FO'!BQ85),"Yes","")</f>
        <v/>
      </c>
      <c r="AR85" s="137" t="str">
        <f>IF('All Data FO'!AG85&gt;MAX('All Data FO'!AH85:'All Data FO'!AK85),"Yes","")</f>
        <v/>
      </c>
      <c r="AT85" s="137" t="str">
        <f>IF('All Data FO'!BM85&gt;(AVERAGE('All Data FO'!BN85:'All Data FO'!BQ85)*2),"Yes","")</f>
        <v/>
      </c>
      <c r="AU85" s="137" t="str">
        <f>IF('All Data FO'!AG85&gt;(AVERAGE('All Data FO'!AH85:'All Data FO'!AK85)*2),"Yes","")</f>
        <v/>
      </c>
      <c r="AW85" s="137" t="str">
        <f>IF('All Data FO'!B85&gt;MAX('All Data FO'!C85:'All Data FO'!F85),"Yes","")</f>
        <v>Yes</v>
      </c>
      <c r="AX85" s="137" t="str">
        <f>IF('All Data FO'!B85&lt;MIN('All Data FO'!C85:'All Data FO'!F85),"Yes","")</f>
        <v/>
      </c>
      <c r="AZ85" s="144" t="str">
        <f>IF('All Data FO'!B85&gt;MAX('All Data FO'!X85:'All Data FO'!AA85),"Yes","")</f>
        <v/>
      </c>
      <c r="BA85" s="144" t="str">
        <f>IF('All Data FO'!B85&lt;MIN('All Data FO'!AC85:'All Data FO'!AF85),"Yes","")</f>
        <v/>
      </c>
      <c r="BB85" s="137" t="str">
        <f>IF(AND(Cash!C85&gt;Cash!AA85,Cash!B85&lt;(Cash!AA85+Cash!C85)/2,Cash!Z85&gt;Cash!C85,Cash!B85&gt;Cash!AA85),"Dark Cloud",IF(AND(Cash!C85&lt;Cash!AA85,Cash!B85&gt;(Cash!AA85+Cash!C85)/2,Cash!Z85&lt;Cash!C85,Cash!B85&lt;Cash!AA85),"Bullish Piercing",IF(AND(Cash!C85&lt;Cash!AA85,Cash!Z85&lt;Cash!C85,Cash!B85&gt;Cash!AA85),"Bullish Engulfing",IF(AND(Cash!C85&gt;Cash!AA85,Cash!Z85&gt;Cash!C85,Cash!B85&lt;Cash!AA85),"Bearish Engulfing",IF(AND(Cash!C85&gt;Cash!AA85,Cash!B85&lt;Cash!Z85,Cash!AG85&lt;Cash!C85,Cash!AN85&gt;Cash!AA85),"Bearish Harami",IF(AND(Cash!C85&lt;Cash!AA85,Cash!B85&gt;Cash!Z85,Cash!AG85&lt;Cash!AA85,Cash!AN85&gt;Cash!C85),"Bullish Harami"," "))))))</f>
        <v xml:space="preserve"> </v>
      </c>
      <c r="BC85" s="137" t="str">
        <f>IF(AND(Cash!D85&lt;Cash!AB85,Cash!AO85&lt;Cash!AP85,Cash!AO85&lt;Cash!AN85,Cash!B85&gt;Cash!AH85,Cash!B85&gt;Cash!AI85),"Bullish Reversal",IF(AND(Cash!D85&gt;Cash!AB85,Cash!AH85&gt;Cash!AI85,Cash!AH85&gt;Cash!AG85,Cash!B85&lt;Cash!AO85,Cash!CA85&lt;Cash!AP85),"Bearish Reversal"," "))</f>
        <v xml:space="preserve"> </v>
      </c>
      <c r="BE85" s="144" t="str">
        <f>IF(AND(Cash!D85&gt;Cash!X85,Cash!AC85&gt;Cash!T85,Cash!S85&gt;Cash!W85,Cash!AB85&gt;Cash!C85),"Bearish Squeeze"," ")</f>
        <v xml:space="preserve"> </v>
      </c>
      <c r="BF85" s="144" t="str">
        <f>IF(AND(Cash!T85&gt;Cash!X85,Cash!AC85&gt;Cash!D85,Cash!C85&gt;Cash!W85,Cash!AB85&gt;Cash!S85),"Bullish Squeeze"," ")</f>
        <v xml:space="preserve"> </v>
      </c>
      <c r="BG85" s="137" t="str">
        <f>IF(AND(Cash!AI85&lt;Cash!AH85,Cash!AP85&gt;Cash!AO85,Cash!AG85&lt;Cash!AH85,Cash!AN85&gt;Cash!AO85),"IN OUT IN"," ")</f>
        <v xml:space="preserve"> </v>
      </c>
      <c r="BH85" s="137" t="str">
        <f>IF(AND(Cash!AG85&lt;Cash!AH85,Cash!AN85&gt;Cash!AO85),"Inside Bar"," ")</f>
        <v xml:space="preserve"> </v>
      </c>
      <c r="BI85" s="137" t="str">
        <f>IF(AND(Cash!AI85&gt;Cash!AH85,Cash!AP85&lt;Cash!AO85,Cash!AH85&gt;Cash!AG85,Cash!AO85&lt;Cash!AN85),"Double INSIDE Bar"," ")</f>
        <v xml:space="preserve"> </v>
      </c>
      <c r="BK85" s="137" t="str">
        <f>IF(AND(CA!AM85&lt;MIN(CA!AN85:AP85),(Cash!AG85&lt;Cash!AH85),(Cash!AN85&gt;Cash!AO85)),"NR4"," ")</f>
        <v xml:space="preserve"> </v>
      </c>
      <c r="BL85" s="144" t="str">
        <f>IF(AND(CA!AM85&lt;MIN(CA!AN85:AS85),(Cash!AG85&lt;Cash!AH85),(Cash!AN85&gt;Cash!AO85)),"NR7"," ")</f>
        <v xml:space="preserve"> </v>
      </c>
      <c r="BM85" s="137">
        <f>Cash!AG85</f>
        <v>898</v>
      </c>
      <c r="BN85" s="137">
        <f>Cash!AN85</f>
        <v>875.35</v>
      </c>
      <c r="BP85" s="137">
        <f>MAX(Cash!AG85:AJ85)</f>
        <v>898</v>
      </c>
      <c r="BQ85" s="137">
        <f>MIN(Cash!AN85:AQ85)</f>
        <v>833.35</v>
      </c>
      <c r="BS85" s="144">
        <f>MAX(Cash!AG85:AM85)</f>
        <v>898</v>
      </c>
      <c r="BT85" s="144">
        <f>MIN(Cash!AN85:AT85)</f>
        <v>828.7</v>
      </c>
      <c r="BV85" s="137">
        <f>Cash!AN85-2*(Cash!AG85-'Final Master FO'!BY85)</f>
        <v>856.74999999999989</v>
      </c>
      <c r="BW85" s="137">
        <f>BY85-(Cash!AG85-Cash!AN85)</f>
        <v>866.05</v>
      </c>
      <c r="BX85" s="137">
        <f>(2*BY85)-Cash!AG85</f>
        <v>879.39999999999986</v>
      </c>
      <c r="BY85" s="137">
        <f>(Cash!AG85+Cash!AN85+Cash!B85)/3</f>
        <v>888.69999999999993</v>
      </c>
      <c r="BZ85" s="137">
        <f>(2*BY85)-Cash!AN85</f>
        <v>902.04999999999984</v>
      </c>
      <c r="CA85" s="137">
        <f>BY85+(Cash!AG85-Cash!AN85)</f>
        <v>911.34999999999991</v>
      </c>
      <c r="CB85" s="137">
        <f>Cash!AG85+2*('Final Master FO'!BY85-Cash!AN85)</f>
        <v>924.69999999999982</v>
      </c>
      <c r="CD85" s="137">
        <f>CG85-(1*(Cash!AG85-Cash!AN85))</f>
        <v>866.05</v>
      </c>
      <c r="CE85" s="137">
        <f>CG85-(0.618*(Cash!AG85-Cash!AN85))</f>
        <v>874.70229999999992</v>
      </c>
      <c r="CF85" s="137">
        <f>CG85-(0.382*(Cash!AG85-Cash!AN85))</f>
        <v>880.04769999999996</v>
      </c>
      <c r="CG85" s="137">
        <f>(Cash!AG85+Cash!AN85+Cash!B85)/3</f>
        <v>888.69999999999993</v>
      </c>
      <c r="CH85" s="137">
        <f>CG85+(0.382*(Cash!AG85-Cash!AN85))</f>
        <v>897.3522999999999</v>
      </c>
      <c r="CI85" s="137">
        <f>CG85+(0.618*(Cash!AG85-Cash!AN85))</f>
        <v>902.69769999999994</v>
      </c>
      <c r="CJ85" s="137">
        <f>CG85+(1*(Cash!AG85-Cash!AN85))</f>
        <v>911.34999999999991</v>
      </c>
      <c r="CL85" s="137" t="str">
        <f t="shared" si="4"/>
        <v xml:space="preserve">LUPIN     </v>
      </c>
      <c r="CM85" s="137">
        <f>'All Data FO'!B85</f>
        <v>889.1</v>
      </c>
      <c r="CN85" s="139">
        <f>'All Data FO'!K85</f>
        <v>0.5712346586731597</v>
      </c>
      <c r="CO85" s="139">
        <f>'Master FO'!U85</f>
        <v>-1.584328416452041</v>
      </c>
      <c r="CP85" s="137">
        <f>'Master FO'!M85</f>
        <v>-142100</v>
      </c>
      <c r="CR85" s="137" t="str">
        <f>IF(AND('All Data FO'!AG85&gt;'All Data FO'!AH85,'All Data FO'!B85&gt;'All Data FO'!C85),"LONG BUILDUP",IF(AND('All Data FO'!AG85&gt;'All Data FO'!AH85,'All Data FO'!B85&lt;'All Data FO'!C85),"SHORT BUILDUP",IF(AND('All Data FO'!AG85&lt;'All Data FO'!AH85,'All Data FO'!B85&gt;'All Data FO'!C85),"SHORT COVERING",IF(AND('All Data FO'!AG85&lt;'All Data FO'!AH85,'All Data FO'!B85&lt;'All Data FO'!C85),"LONG UNWINDING"," "))))</f>
        <v>SHORT COVERING</v>
      </c>
      <c r="CW85" s="137" t="str">
        <f>'FOD (ALL)'!M85</f>
        <v>LT</v>
      </c>
      <c r="CX85" s="137">
        <f>'All Data FO'!B84</f>
        <v>815.25</v>
      </c>
      <c r="CY85" s="139">
        <f>'All Data FO'!K84</f>
        <v>-0.31790670660879411</v>
      </c>
      <c r="CZ85" s="139">
        <f>'All Data FO'!EJ85</f>
        <v>3.4539467005591447</v>
      </c>
      <c r="DA85" s="137">
        <f>'All Data FO'!EQ85</f>
        <v>425300</v>
      </c>
      <c r="DC85" s="137" t="str">
        <f t="shared" si="5"/>
        <v>SHORT BUILDUP</v>
      </c>
    </row>
    <row r="86" spans="1:107" x14ac:dyDescent="0.3">
      <c r="A86" s="137" t="str">
        <f>FOD!B86</f>
        <v xml:space="preserve">M&amp;M       </v>
      </c>
      <c r="B86" s="137" t="str">
        <f>'All Data FO'!G86</f>
        <v>Y</v>
      </c>
      <c r="C86" s="137" t="str">
        <f>'All Data FO'!H86</f>
        <v>Y</v>
      </c>
      <c r="D86" s="137" t="str">
        <f>'All Data FO'!I86</f>
        <v>Y</v>
      </c>
      <c r="E86" s="137" t="str">
        <f>'All Data FO'!J86</f>
        <v>Y</v>
      </c>
      <c r="G86" s="137" t="str">
        <f>'All Data FO'!AL86</f>
        <v>N</v>
      </c>
      <c r="H86" s="137" t="str">
        <f>'All Data FO'!AM86</f>
        <v>N</v>
      </c>
      <c r="I86" s="137" t="str">
        <f>'All Data FO'!AN86</f>
        <v>Y</v>
      </c>
      <c r="J86" s="137" t="str">
        <f>'All Data FO'!AO86</f>
        <v>N</v>
      </c>
      <c r="L86" s="137" t="str">
        <f>'All Data FO'!BR86</f>
        <v>Y</v>
      </c>
      <c r="M86" s="137" t="str">
        <f>'All Data FO'!BS86</f>
        <v>N</v>
      </c>
      <c r="N86" s="137" t="str">
        <f>'All Data FO'!BT86</f>
        <v>Y</v>
      </c>
      <c r="O86" s="137" t="str">
        <f>'All Data FO'!BU86</f>
        <v>N</v>
      </c>
      <c r="Q86" s="137" t="str">
        <f>'All Data FO'!BB86</f>
        <v>Y</v>
      </c>
      <c r="R86" s="137" t="str">
        <f>'All Data FO'!BC86</f>
        <v>N</v>
      </c>
      <c r="S86" s="137" t="str">
        <f>'All Data FO'!BD86</f>
        <v>Y</v>
      </c>
      <c r="T86" s="137" t="str">
        <f>'All Data FO'!BE86</f>
        <v>N</v>
      </c>
      <c r="V86" s="137" t="str">
        <f>'All Data FO'!CH86</f>
        <v>Y</v>
      </c>
      <c r="W86" s="137" t="str">
        <f>'All Data FO'!CI86</f>
        <v>N</v>
      </c>
      <c r="X86" s="137" t="str">
        <f>'All Data FO'!CJ86</f>
        <v>Y</v>
      </c>
      <c r="Y86" s="137" t="str">
        <f>'All Data FO'!CK86</f>
        <v>N</v>
      </c>
      <c r="AA86" s="137" t="str">
        <f>'D Master'!AM86</f>
        <v>Y</v>
      </c>
      <c r="AB86" s="137" t="str">
        <f>'D Master'!AN86</f>
        <v>N</v>
      </c>
      <c r="AC86" s="137" t="str">
        <f>'D Master'!AO86</f>
        <v>Y</v>
      </c>
      <c r="AD86" s="137" t="str">
        <f>'D Master'!AP86</f>
        <v>N</v>
      </c>
      <c r="AF86" s="138">
        <f>CA!AK86</f>
        <v>4.2774999999999981</v>
      </c>
      <c r="AG86" s="145">
        <f>'Master FO'!BV86</f>
        <v>56.636057342934535</v>
      </c>
      <c r="AH86" s="145">
        <f>'Master FO'!BZ86</f>
        <v>68.044793044793039</v>
      </c>
      <c r="AI86" s="137">
        <f>Cash!B86</f>
        <v>426.35</v>
      </c>
      <c r="AJ86" s="137">
        <f>'All Data FO'!B86</f>
        <v>425.95</v>
      </c>
      <c r="AK86" s="137">
        <f>'All Data FO'!W86</f>
        <v>429.4</v>
      </c>
      <c r="AL86" s="137">
        <f>'All Data FO'!AB86</f>
        <v>399.05</v>
      </c>
      <c r="AN86" s="137">
        <f t="shared" si="3"/>
        <v>-0.40000000000003411</v>
      </c>
      <c r="AO86" s="137">
        <f>('All Data FO'!W86+'All Data FO'!AB86+'All Data FO'!B86)/3</f>
        <v>418.13333333333338</v>
      </c>
      <c r="AQ86" s="137" t="str">
        <f>IF('All Data FO'!BM86&gt;MAX('All Data FO'!BN86:'All Data FO'!BQ86),"Yes","")</f>
        <v>Yes</v>
      </c>
      <c r="AR86" s="137" t="str">
        <f>IF('All Data FO'!AG86&gt;MAX('All Data FO'!AH86:'All Data FO'!AK86),"Yes","")</f>
        <v/>
      </c>
      <c r="AT86" s="137" t="str">
        <f>IF('All Data FO'!BM86&gt;(AVERAGE('All Data FO'!BN86:'All Data FO'!BQ86)*2),"Yes","")</f>
        <v/>
      </c>
      <c r="AU86" s="137" t="str">
        <f>IF('All Data FO'!AG86&gt;(AVERAGE('All Data FO'!AH86:'All Data FO'!AK86)*2),"Yes","")</f>
        <v/>
      </c>
      <c r="AW86" s="137" t="str">
        <f>IF('All Data FO'!B86&gt;MAX('All Data FO'!C86:'All Data FO'!F86),"Yes","")</f>
        <v>Yes</v>
      </c>
      <c r="AX86" s="137" t="str">
        <f>IF('All Data FO'!B86&lt;MIN('All Data FO'!C86:'All Data FO'!F86),"Yes","")</f>
        <v/>
      </c>
      <c r="AZ86" s="144" t="str">
        <f>IF('All Data FO'!B86&gt;MAX('All Data FO'!X86:'All Data FO'!AA86),"Yes","")</f>
        <v>Yes</v>
      </c>
      <c r="BA86" s="144" t="str">
        <f>IF('All Data FO'!B86&lt;MIN('All Data FO'!AC86:'All Data FO'!AF86),"Yes","")</f>
        <v/>
      </c>
      <c r="BB86" s="137" t="str">
        <f>IF(AND(Cash!C86&gt;Cash!AA86,Cash!B86&lt;(Cash!AA86+Cash!C86)/2,Cash!Z86&gt;Cash!C86,Cash!B86&gt;Cash!AA86),"Dark Cloud",IF(AND(Cash!C86&lt;Cash!AA86,Cash!B86&gt;(Cash!AA86+Cash!C86)/2,Cash!Z86&lt;Cash!C86,Cash!B86&lt;Cash!AA86),"Bullish Piercing",IF(AND(Cash!C86&lt;Cash!AA86,Cash!Z86&lt;Cash!C86,Cash!B86&gt;Cash!AA86),"Bullish Engulfing",IF(AND(Cash!C86&gt;Cash!AA86,Cash!Z86&gt;Cash!C86,Cash!B86&lt;Cash!AA86),"Bearish Engulfing",IF(AND(Cash!C86&gt;Cash!AA86,Cash!B86&lt;Cash!Z86,Cash!AG86&lt;Cash!C86,Cash!AN86&gt;Cash!AA86),"Bearish Harami",IF(AND(Cash!C86&lt;Cash!AA86,Cash!B86&gt;Cash!Z86,Cash!AG86&lt;Cash!AA86,Cash!AN86&gt;Cash!C86),"Bullish Harami"," "))))))</f>
        <v xml:space="preserve"> </v>
      </c>
      <c r="BC86" s="137" t="str">
        <f>IF(AND(Cash!D86&lt;Cash!AB86,Cash!AO86&lt;Cash!AP86,Cash!AO86&lt;Cash!AN86,Cash!B86&gt;Cash!AH86,Cash!B86&gt;Cash!AI86),"Bullish Reversal",IF(AND(Cash!D86&gt;Cash!AB86,Cash!AH86&gt;Cash!AI86,Cash!AH86&gt;Cash!AG86,Cash!B86&lt;Cash!AO86,Cash!CA86&lt;Cash!AP86),"Bearish Reversal"," "))</f>
        <v xml:space="preserve"> </v>
      </c>
      <c r="BE86" s="144" t="str">
        <f>IF(AND(Cash!D86&gt;Cash!X86,Cash!AC86&gt;Cash!T86,Cash!S86&gt;Cash!W86,Cash!AB86&gt;Cash!C86),"Bearish Squeeze"," ")</f>
        <v xml:space="preserve"> </v>
      </c>
      <c r="BF86" s="144" t="str">
        <f>IF(AND(Cash!T86&gt;Cash!X86,Cash!AC86&gt;Cash!D86,Cash!C86&gt;Cash!W86,Cash!AB86&gt;Cash!S86),"Bullish Squeeze"," ")</f>
        <v xml:space="preserve"> </v>
      </c>
      <c r="BG86" s="137" t="str">
        <f>IF(AND(Cash!AI86&lt;Cash!AH86,Cash!AP86&gt;Cash!AO86,Cash!AG86&lt;Cash!AH86,Cash!AN86&gt;Cash!AO86),"IN OUT IN"," ")</f>
        <v xml:space="preserve"> </v>
      </c>
      <c r="BH86" s="137" t="str">
        <f>IF(AND(Cash!AG86&lt;Cash!AH86,Cash!AN86&gt;Cash!AO86),"Inside Bar"," ")</f>
        <v xml:space="preserve"> </v>
      </c>
      <c r="BI86" s="137" t="str">
        <f>IF(AND(Cash!AI86&gt;Cash!AH86,Cash!AP86&lt;Cash!AO86,Cash!AH86&gt;Cash!AG86,Cash!AO86&lt;Cash!AN86),"Double INSIDE Bar"," ")</f>
        <v xml:space="preserve"> </v>
      </c>
      <c r="BK86" s="137" t="str">
        <f>IF(AND(CA!AM86&lt;MIN(CA!AN86:AP86),(Cash!AG86&lt;Cash!AH86),(Cash!AN86&gt;Cash!AO86)),"NR4"," ")</f>
        <v xml:space="preserve"> </v>
      </c>
      <c r="BL86" s="144" t="str">
        <f>IF(AND(CA!AM86&lt;MIN(CA!AN86:AS86),(Cash!AG86&lt;Cash!AH86),(Cash!AN86&gt;Cash!AO86)),"NR7"," ")</f>
        <v xml:space="preserve"> </v>
      </c>
      <c r="BM86" s="137">
        <f>Cash!AG86</f>
        <v>430.35</v>
      </c>
      <c r="BN86" s="137">
        <f>Cash!AN86</f>
        <v>398.7</v>
      </c>
      <c r="BP86" s="137">
        <f>MAX(Cash!AG86:AJ86)</f>
        <v>430.35</v>
      </c>
      <c r="BQ86" s="137">
        <f>MIN(Cash!AN86:AQ86)</f>
        <v>371.2</v>
      </c>
      <c r="BS86" s="144">
        <f>MAX(Cash!AG86:AM86)</f>
        <v>430.35</v>
      </c>
      <c r="BT86" s="144">
        <f>MIN(Cash!AN86:AT86)</f>
        <v>367.25</v>
      </c>
      <c r="BV86" s="137">
        <f>Cash!AN86-2*(Cash!AG86-'Final Master FO'!BY86)</f>
        <v>374.93333333333334</v>
      </c>
      <c r="BW86" s="137">
        <f>BY86-(Cash!AG86-Cash!AN86)</f>
        <v>386.81666666666666</v>
      </c>
      <c r="BX86" s="137">
        <f>(2*BY86)-Cash!AG86</f>
        <v>406.58333333333337</v>
      </c>
      <c r="BY86" s="137">
        <f>(Cash!AG86+Cash!AN86+Cash!B86)/3</f>
        <v>418.4666666666667</v>
      </c>
      <c r="BZ86" s="137">
        <f>(2*BY86)-Cash!AN86</f>
        <v>438.23333333333341</v>
      </c>
      <c r="CA86" s="137">
        <f>BY86+(Cash!AG86-Cash!AN86)</f>
        <v>450.11666666666673</v>
      </c>
      <c r="CB86" s="137">
        <f>Cash!AG86+2*('Final Master FO'!BY86-Cash!AN86)</f>
        <v>469.88333333333344</v>
      </c>
      <c r="CD86" s="137">
        <f>CG86-(1*(Cash!AG86-Cash!AN86))</f>
        <v>386.81666666666666</v>
      </c>
      <c r="CE86" s="137">
        <f>CG86-(0.618*(Cash!AG86-Cash!AN86))</f>
        <v>398.90696666666668</v>
      </c>
      <c r="CF86" s="137">
        <f>CG86-(0.382*(Cash!AG86-Cash!AN86))</f>
        <v>406.37636666666668</v>
      </c>
      <c r="CG86" s="137">
        <f>(Cash!AG86+Cash!AN86+Cash!B86)/3</f>
        <v>418.4666666666667</v>
      </c>
      <c r="CH86" s="137">
        <f>CG86+(0.382*(Cash!AG86-Cash!AN86))</f>
        <v>430.55696666666671</v>
      </c>
      <c r="CI86" s="137">
        <f>CG86+(0.618*(Cash!AG86-Cash!AN86))</f>
        <v>438.02636666666672</v>
      </c>
      <c r="CJ86" s="137">
        <f>CG86+(1*(Cash!AG86-Cash!AN86))</f>
        <v>450.11666666666673</v>
      </c>
      <c r="CL86" s="137" t="str">
        <f t="shared" si="4"/>
        <v xml:space="preserve">M&amp;M       </v>
      </c>
      <c r="CM86" s="137">
        <f>'All Data FO'!B86</f>
        <v>425.95</v>
      </c>
      <c r="CN86" s="139">
        <f>'All Data FO'!K86</f>
        <v>4.476330635271033</v>
      </c>
      <c r="CO86" s="139">
        <f>'Master FO'!U86</f>
        <v>-9.6416382252559725</v>
      </c>
      <c r="CP86" s="137">
        <f>'Master FO'!M86</f>
        <v>-1356000</v>
      </c>
      <c r="CR86" s="137" t="str">
        <f>IF(AND('All Data FO'!AG86&gt;'All Data FO'!AH86,'All Data FO'!B86&gt;'All Data FO'!C86),"LONG BUILDUP",IF(AND('All Data FO'!AG86&gt;'All Data FO'!AH86,'All Data FO'!B86&lt;'All Data FO'!C86),"SHORT BUILDUP",IF(AND('All Data FO'!AG86&lt;'All Data FO'!AH86,'All Data FO'!B86&gt;'All Data FO'!C86),"SHORT COVERING",IF(AND('All Data FO'!AG86&lt;'All Data FO'!AH86,'All Data FO'!B86&lt;'All Data FO'!C86),"LONG UNWINDING"," "))))</f>
        <v>SHORT COVERING</v>
      </c>
      <c r="CW86" s="137" t="str">
        <f>'FOD (ALL)'!M86</f>
        <v>LUPIN</v>
      </c>
      <c r="CX86" s="137">
        <f>'All Data FO'!B85</f>
        <v>889.1</v>
      </c>
      <c r="CY86" s="139">
        <f>'All Data FO'!K85</f>
        <v>0.5712346586731597</v>
      </c>
      <c r="CZ86" s="139">
        <f>'All Data FO'!EJ86</f>
        <v>2.6224853471095972</v>
      </c>
      <c r="DA86" s="137">
        <f>'All Data FO'!EQ86</f>
        <v>266000</v>
      </c>
      <c r="DC86" s="137" t="str">
        <f t="shared" si="5"/>
        <v>LONG BUILDUP</v>
      </c>
    </row>
    <row r="87" spans="1:107" x14ac:dyDescent="0.3">
      <c r="A87" s="137" t="str">
        <f>FOD!B87</f>
        <v xml:space="preserve">M&amp;MFIN    </v>
      </c>
      <c r="B87" s="137" t="str">
        <f>'All Data FO'!G87</f>
        <v>N</v>
      </c>
      <c r="C87" s="137" t="str">
        <f>'All Data FO'!H87</f>
        <v>N</v>
      </c>
      <c r="D87" s="137" t="str">
        <f>'All Data FO'!I87</f>
        <v>Y</v>
      </c>
      <c r="E87" s="137" t="str">
        <f>'All Data FO'!J87</f>
        <v>N</v>
      </c>
      <c r="G87" s="137" t="str">
        <f>'All Data FO'!AL87</f>
        <v>N</v>
      </c>
      <c r="H87" s="137" t="str">
        <f>'All Data FO'!AM87</f>
        <v>N</v>
      </c>
      <c r="I87" s="137" t="str">
        <f>'All Data FO'!AN87</f>
        <v>Y</v>
      </c>
      <c r="J87" s="137" t="str">
        <f>'All Data FO'!AO87</f>
        <v>Y</v>
      </c>
      <c r="L87" s="137" t="str">
        <f>'All Data FO'!BR87</f>
        <v>N</v>
      </c>
      <c r="M87" s="137" t="str">
        <f>'All Data FO'!BS87</f>
        <v>Y</v>
      </c>
      <c r="N87" s="137" t="str">
        <f>'All Data FO'!BT87</f>
        <v>Y</v>
      </c>
      <c r="O87" s="137" t="str">
        <f>'All Data FO'!BU87</f>
        <v>N</v>
      </c>
      <c r="Q87" s="137" t="str">
        <f>'All Data FO'!BB87</f>
        <v>N</v>
      </c>
      <c r="R87" s="137" t="str">
        <f>'All Data FO'!BC87</f>
        <v>Y</v>
      </c>
      <c r="S87" s="137" t="str">
        <f>'All Data FO'!BD87</f>
        <v>Y</v>
      </c>
      <c r="T87" s="137" t="str">
        <f>'All Data FO'!BE87</f>
        <v>N</v>
      </c>
      <c r="V87" s="137" t="str">
        <f>'All Data FO'!CH87</f>
        <v>N</v>
      </c>
      <c r="W87" s="137" t="str">
        <f>'All Data FO'!CI87</f>
        <v>Y</v>
      </c>
      <c r="X87" s="137" t="str">
        <f>'All Data FO'!CJ87</f>
        <v>Y</v>
      </c>
      <c r="Y87" s="137" t="str">
        <f>'All Data FO'!CK87</f>
        <v>N</v>
      </c>
      <c r="AA87" s="137" t="str">
        <f>'D Master'!AM87</f>
        <v>Y</v>
      </c>
      <c r="AB87" s="137" t="str">
        <f>'D Master'!AN87</f>
        <v>Y</v>
      </c>
      <c r="AC87" s="137" t="str">
        <f>'D Master'!AO87</f>
        <v>N</v>
      </c>
      <c r="AD87" s="137" t="str">
        <f>'D Master'!AP87</f>
        <v>N</v>
      </c>
      <c r="AF87" s="138">
        <f>CA!AK87</f>
        <v>7.3674999999999979</v>
      </c>
      <c r="AG87" s="145">
        <f>'Master FO'!BV87</f>
        <v>-6.6022544283413849</v>
      </c>
      <c r="AH87" s="145">
        <f>'Master FO'!BZ87</f>
        <v>3.6901214760485961</v>
      </c>
      <c r="AI87" s="137">
        <f>Cash!B87</f>
        <v>127.55</v>
      </c>
      <c r="AJ87" s="137">
        <f>'All Data FO'!B87</f>
        <v>127.65</v>
      </c>
      <c r="AK87" s="137">
        <f>'All Data FO'!W87</f>
        <v>139.25</v>
      </c>
      <c r="AL87" s="137">
        <f>'All Data FO'!AB87</f>
        <v>125.2</v>
      </c>
      <c r="AN87" s="137">
        <f t="shared" si="3"/>
        <v>0.10000000000000853</v>
      </c>
      <c r="AO87" s="137">
        <f>('All Data FO'!W87+'All Data FO'!AB87+'All Data FO'!B87)/3</f>
        <v>130.70000000000002</v>
      </c>
      <c r="AQ87" s="137" t="str">
        <f>IF('All Data FO'!BM87&gt;MAX('All Data FO'!BN87:'All Data FO'!BQ87),"Yes","")</f>
        <v/>
      </c>
      <c r="AR87" s="137" t="str">
        <f>IF('All Data FO'!AG87&gt;MAX('All Data FO'!AH87:'All Data FO'!AK87),"Yes","")</f>
        <v/>
      </c>
      <c r="AT87" s="137" t="str">
        <f>IF('All Data FO'!BM87&gt;(AVERAGE('All Data FO'!BN87:'All Data FO'!BQ87)*2),"Yes","")</f>
        <v/>
      </c>
      <c r="AU87" s="137" t="str">
        <f>IF('All Data FO'!AG87&gt;(AVERAGE('All Data FO'!AH87:'All Data FO'!AK87)*2),"Yes","")</f>
        <v/>
      </c>
      <c r="AW87" s="137" t="str">
        <f>IF('All Data FO'!B87&gt;MAX('All Data FO'!C87:'All Data FO'!F87),"Yes","")</f>
        <v/>
      </c>
      <c r="AX87" s="137" t="str">
        <f>IF('All Data FO'!B87&lt;MIN('All Data FO'!C87:'All Data FO'!F87),"Yes","")</f>
        <v>Yes</v>
      </c>
      <c r="AZ87" s="144" t="str">
        <f>IF('All Data FO'!B87&gt;MAX('All Data FO'!X87:'All Data FO'!AA87),"Yes","")</f>
        <v/>
      </c>
      <c r="BA87" s="144" t="str">
        <f>IF('All Data FO'!B87&lt;MIN('All Data FO'!AC87:'All Data FO'!AF87),"Yes","")</f>
        <v>Yes</v>
      </c>
      <c r="BB87" s="137" t="str">
        <f>IF(AND(Cash!C87&gt;Cash!AA87,Cash!B87&lt;(Cash!AA87+Cash!C87)/2,Cash!Z87&gt;Cash!C87,Cash!B87&gt;Cash!AA87),"Dark Cloud",IF(AND(Cash!C87&lt;Cash!AA87,Cash!B87&gt;(Cash!AA87+Cash!C87)/2,Cash!Z87&lt;Cash!C87,Cash!B87&lt;Cash!AA87),"Bullish Piercing",IF(AND(Cash!C87&lt;Cash!AA87,Cash!Z87&lt;Cash!C87,Cash!B87&gt;Cash!AA87),"Bullish Engulfing",IF(AND(Cash!C87&gt;Cash!AA87,Cash!Z87&gt;Cash!C87,Cash!B87&lt;Cash!AA87),"Bearish Engulfing",IF(AND(Cash!C87&gt;Cash!AA87,Cash!B87&lt;Cash!Z87,Cash!AG87&lt;Cash!C87,Cash!AN87&gt;Cash!AA87),"Bearish Harami",IF(AND(Cash!C87&lt;Cash!AA87,Cash!B87&gt;Cash!Z87,Cash!AG87&lt;Cash!AA87,Cash!AN87&gt;Cash!C87),"Bullish Harami"," "))))))</f>
        <v xml:space="preserve"> </v>
      </c>
      <c r="BC87" s="137" t="str">
        <f>IF(AND(Cash!D87&lt;Cash!AB87,Cash!AO87&lt;Cash!AP87,Cash!AO87&lt;Cash!AN87,Cash!B87&gt;Cash!AH87,Cash!B87&gt;Cash!AI87),"Bullish Reversal",IF(AND(Cash!D87&gt;Cash!AB87,Cash!AH87&gt;Cash!AI87,Cash!AH87&gt;Cash!AG87,Cash!B87&lt;Cash!AO87,Cash!CA87&lt;Cash!AP87),"Bearish Reversal"," "))</f>
        <v xml:space="preserve"> </v>
      </c>
      <c r="BE87" s="144" t="str">
        <f>IF(AND(Cash!D87&gt;Cash!X87,Cash!AC87&gt;Cash!T87,Cash!S87&gt;Cash!W87,Cash!AB87&gt;Cash!C87),"Bearish Squeeze"," ")</f>
        <v xml:space="preserve"> </v>
      </c>
      <c r="BF87" s="144" t="str">
        <f>IF(AND(Cash!T87&gt;Cash!X87,Cash!AC87&gt;Cash!D87,Cash!C87&gt;Cash!W87,Cash!AB87&gt;Cash!S87),"Bullish Squeeze"," ")</f>
        <v xml:space="preserve"> </v>
      </c>
      <c r="BG87" s="137" t="str">
        <f>IF(AND(Cash!AI87&lt;Cash!AH87,Cash!AP87&gt;Cash!AO87,Cash!AG87&lt;Cash!AH87,Cash!AN87&gt;Cash!AO87),"IN OUT IN"," ")</f>
        <v xml:space="preserve"> </v>
      </c>
      <c r="BH87" s="137" t="str">
        <f>IF(AND(Cash!AG87&lt;Cash!AH87,Cash!AN87&gt;Cash!AO87),"Inside Bar"," ")</f>
        <v xml:space="preserve"> </v>
      </c>
      <c r="BI87" s="137" t="str">
        <f>IF(AND(Cash!AI87&gt;Cash!AH87,Cash!AP87&lt;Cash!AO87,Cash!AH87&gt;Cash!AG87,Cash!AO87&lt;Cash!AN87),"Double INSIDE Bar"," ")</f>
        <v xml:space="preserve"> </v>
      </c>
      <c r="BK87" s="137" t="str">
        <f>IF(AND(CA!AM87&lt;MIN(CA!AN87:AP87),(Cash!AG87&lt;Cash!AH87),(Cash!AN87&gt;Cash!AO87)),"NR4"," ")</f>
        <v xml:space="preserve"> </v>
      </c>
      <c r="BL87" s="144" t="str">
        <f>IF(AND(CA!AM87&lt;MIN(CA!AN87:AS87),(Cash!AG87&lt;Cash!AH87),(Cash!AN87&gt;Cash!AO87)),"NR7"," ")</f>
        <v xml:space="preserve"> </v>
      </c>
      <c r="BM87" s="137">
        <f>Cash!AG87</f>
        <v>139.30000000000001</v>
      </c>
      <c r="BN87" s="137">
        <f>Cash!AN87</f>
        <v>125.4</v>
      </c>
      <c r="BP87" s="137">
        <f>MAX(Cash!AG87:AJ87)</f>
        <v>144.9</v>
      </c>
      <c r="BQ87" s="137">
        <f>MIN(Cash!AN87:AQ87)</f>
        <v>125.4</v>
      </c>
      <c r="BS87" s="144">
        <f>MAX(Cash!AG87:AM87)</f>
        <v>182.25</v>
      </c>
      <c r="BT87" s="144">
        <f>MIN(Cash!AN87:AT87)</f>
        <v>125.4</v>
      </c>
      <c r="BV87" s="137">
        <f>Cash!AN87-2*(Cash!AG87-'Final Master FO'!BY87)</f>
        <v>108.30000000000004</v>
      </c>
      <c r="BW87" s="137">
        <f>BY87-(Cash!AG87-Cash!AN87)</f>
        <v>116.85000000000002</v>
      </c>
      <c r="BX87" s="137">
        <f>(2*BY87)-Cash!AG87</f>
        <v>122.20000000000005</v>
      </c>
      <c r="BY87" s="137">
        <f>(Cash!AG87+Cash!AN87+Cash!B87)/3</f>
        <v>130.75000000000003</v>
      </c>
      <c r="BZ87" s="137">
        <f>(2*BY87)-Cash!AN87</f>
        <v>136.10000000000005</v>
      </c>
      <c r="CA87" s="137">
        <f>BY87+(Cash!AG87-Cash!AN87)</f>
        <v>144.65000000000003</v>
      </c>
      <c r="CB87" s="137">
        <f>Cash!AG87+2*('Final Master FO'!BY87-Cash!AN87)</f>
        <v>150.00000000000006</v>
      </c>
      <c r="CD87" s="137">
        <f>CG87-(1*(Cash!AG87-Cash!AN87))</f>
        <v>116.85000000000002</v>
      </c>
      <c r="CE87" s="137">
        <f>CG87-(0.618*(Cash!AG87-Cash!AN87))</f>
        <v>122.15980000000002</v>
      </c>
      <c r="CF87" s="137">
        <f>CG87-(0.382*(Cash!AG87-Cash!AN87))</f>
        <v>125.44020000000003</v>
      </c>
      <c r="CG87" s="137">
        <f>(Cash!AG87+Cash!AN87+Cash!B87)/3</f>
        <v>130.75000000000003</v>
      </c>
      <c r="CH87" s="137">
        <f>CG87+(0.382*(Cash!AG87-Cash!AN87))</f>
        <v>136.05980000000002</v>
      </c>
      <c r="CI87" s="137">
        <f>CG87+(0.618*(Cash!AG87-Cash!AN87))</f>
        <v>139.34020000000004</v>
      </c>
      <c r="CJ87" s="137">
        <f>CG87+(1*(Cash!AG87-Cash!AN87))</f>
        <v>144.65000000000003</v>
      </c>
      <c r="CL87" s="137" t="str">
        <f t="shared" si="4"/>
        <v xml:space="preserve">M&amp;MFIN    </v>
      </c>
      <c r="CM87" s="137">
        <f>'All Data FO'!B87</f>
        <v>127.65</v>
      </c>
      <c r="CN87" s="139">
        <f>'All Data FO'!K87</f>
        <v>-5.7237813884785815</v>
      </c>
      <c r="CO87" s="139">
        <f>'Master FO'!U87</f>
        <v>-3.058537573425157</v>
      </c>
      <c r="CP87" s="137">
        <f>'Master FO'!M87</f>
        <v>-483200</v>
      </c>
      <c r="CR87" s="137" t="str">
        <f>IF(AND('All Data FO'!AG87&gt;'All Data FO'!AH87,'All Data FO'!B87&gt;'All Data FO'!C87),"LONG BUILDUP",IF(AND('All Data FO'!AG87&gt;'All Data FO'!AH87,'All Data FO'!B87&lt;'All Data FO'!C87),"SHORT BUILDUP",IF(AND('All Data FO'!AG87&lt;'All Data FO'!AH87,'All Data FO'!B87&gt;'All Data FO'!C87),"SHORT COVERING",IF(AND('All Data FO'!AG87&lt;'All Data FO'!AH87,'All Data FO'!B87&lt;'All Data FO'!C87),"LONG UNWINDING"," "))))</f>
        <v>LONG UNWINDING</v>
      </c>
      <c r="CW87" s="137" t="str">
        <f>'FOD (ALL)'!M87</f>
        <v>M&amp;M</v>
      </c>
      <c r="CX87" s="137">
        <f>'All Data FO'!B86</f>
        <v>425.95</v>
      </c>
      <c r="CY87" s="139">
        <f>'All Data FO'!K86</f>
        <v>4.476330635271033</v>
      </c>
      <c r="CZ87" s="139">
        <f>'All Data FO'!EJ87</f>
        <v>1.9733640671020618</v>
      </c>
      <c r="DA87" s="137">
        <f>'All Data FO'!EQ87</f>
        <v>308200</v>
      </c>
      <c r="DC87" s="137" t="str">
        <f t="shared" si="5"/>
        <v>LONG BUILDUP</v>
      </c>
    </row>
    <row r="88" spans="1:107" x14ac:dyDescent="0.3">
      <c r="A88" s="137" t="str">
        <f>FOD!B88</f>
        <v>MANAPPURAM</v>
      </c>
      <c r="B88" s="137" t="str">
        <f>'All Data FO'!G88</f>
        <v>N</v>
      </c>
      <c r="C88" s="137" t="str">
        <f>'All Data FO'!H88</f>
        <v>N</v>
      </c>
      <c r="D88" s="137" t="str">
        <f>'All Data FO'!I88</f>
        <v>Y</v>
      </c>
      <c r="E88" s="137" t="str">
        <f>'All Data FO'!J88</f>
        <v>N</v>
      </c>
      <c r="G88" s="137" t="str">
        <f>'All Data FO'!AL88</f>
        <v>N</v>
      </c>
      <c r="H88" s="137" t="str">
        <f>'All Data FO'!AM88</f>
        <v>N</v>
      </c>
      <c r="I88" s="137" t="str">
        <f>'All Data FO'!AN88</f>
        <v>Y</v>
      </c>
      <c r="J88" s="137" t="str">
        <f>'All Data FO'!AO88</f>
        <v>Y</v>
      </c>
      <c r="L88" s="137" t="str">
        <f>'All Data FO'!BR88</f>
        <v>Y</v>
      </c>
      <c r="M88" s="137" t="str">
        <f>'All Data FO'!BS88</f>
        <v>N</v>
      </c>
      <c r="N88" s="137" t="str">
        <f>'All Data FO'!BT88</f>
        <v>N</v>
      </c>
      <c r="O88" s="137" t="str">
        <f>'All Data FO'!BU88</f>
        <v>Y</v>
      </c>
      <c r="Q88" s="137" t="str">
        <f>'All Data FO'!BB88</f>
        <v>Y</v>
      </c>
      <c r="R88" s="137" t="str">
        <f>'All Data FO'!BC88</f>
        <v>N</v>
      </c>
      <c r="S88" s="137" t="str">
        <f>'All Data FO'!BD88</f>
        <v>N</v>
      </c>
      <c r="T88" s="137" t="str">
        <f>'All Data FO'!BE88</f>
        <v>Y</v>
      </c>
      <c r="V88" s="137" t="str">
        <f>'All Data FO'!CH88</f>
        <v>Y</v>
      </c>
      <c r="W88" s="137" t="str">
        <f>'All Data FO'!CI88</f>
        <v>N</v>
      </c>
      <c r="X88" s="137" t="str">
        <f>'All Data FO'!CJ88</f>
        <v>N</v>
      </c>
      <c r="Y88" s="137" t="str">
        <f>'All Data FO'!CK88</f>
        <v>Y</v>
      </c>
      <c r="AA88" s="137" t="str">
        <f>'D Master'!AM88</f>
        <v>Y</v>
      </c>
      <c r="AB88" s="137" t="str">
        <f>'D Master'!AN88</f>
        <v>Y</v>
      </c>
      <c r="AC88" s="137" t="str">
        <f>'D Master'!AO88</f>
        <v>N</v>
      </c>
      <c r="AD88" s="137" t="str">
        <f>'D Master'!AP88</f>
        <v>Y</v>
      </c>
      <c r="AF88" s="138">
        <f>CA!AK88</f>
        <v>5.6074999999999999</v>
      </c>
      <c r="AG88" s="145">
        <f>'Master FO'!BV88</f>
        <v>-9.4743184214490128</v>
      </c>
      <c r="AH88" s="145">
        <f>'Master FO'!BZ88</f>
        <v>-3.2829095590601867</v>
      </c>
      <c r="AI88" s="137">
        <f>Cash!B88</f>
        <v>114.35</v>
      </c>
      <c r="AJ88" s="137">
        <f>'All Data FO'!B88</f>
        <v>114.65</v>
      </c>
      <c r="AK88" s="137">
        <f>'All Data FO'!W88</f>
        <v>121.7</v>
      </c>
      <c r="AL88" s="137">
        <f>'All Data FO'!AB88</f>
        <v>114.05</v>
      </c>
      <c r="AN88" s="137">
        <f t="shared" si="3"/>
        <v>0.30000000000001137</v>
      </c>
      <c r="AO88" s="137">
        <f>('All Data FO'!W88+'All Data FO'!AB88+'All Data FO'!B88)/3</f>
        <v>116.8</v>
      </c>
      <c r="AQ88" s="137" t="str">
        <f>IF('All Data FO'!BM88&gt;MAX('All Data FO'!BN88:'All Data FO'!BQ88),"Yes","")</f>
        <v/>
      </c>
      <c r="AR88" s="137" t="str">
        <f>IF('All Data FO'!AG88&gt;MAX('All Data FO'!AH88:'All Data FO'!AK88),"Yes","")</f>
        <v/>
      </c>
      <c r="AT88" s="137" t="str">
        <f>IF('All Data FO'!BM88&gt;(AVERAGE('All Data FO'!BN88:'All Data FO'!BQ88)*2),"Yes","")</f>
        <v/>
      </c>
      <c r="AU88" s="137" t="str">
        <f>IF('All Data FO'!AG88&gt;(AVERAGE('All Data FO'!AH88:'All Data FO'!AK88)*2),"Yes","")</f>
        <v/>
      </c>
      <c r="AW88" s="137" t="str">
        <f>IF('All Data FO'!B88&gt;MAX('All Data FO'!C88:'All Data FO'!F88),"Yes","")</f>
        <v/>
      </c>
      <c r="AX88" s="137" t="str">
        <f>IF('All Data FO'!B88&lt;MIN('All Data FO'!C88:'All Data FO'!F88),"Yes","")</f>
        <v>Yes</v>
      </c>
      <c r="AZ88" s="144" t="str">
        <f>IF('All Data FO'!B88&gt;MAX('All Data FO'!X88:'All Data FO'!AA88),"Yes","")</f>
        <v/>
      </c>
      <c r="BA88" s="144" t="str">
        <f>IF('All Data FO'!B88&lt;MIN('All Data FO'!AC88:'All Data FO'!AF88),"Yes","")</f>
        <v>Yes</v>
      </c>
      <c r="BB88" s="137" t="str">
        <f>IF(AND(Cash!C88&gt;Cash!AA88,Cash!B88&lt;(Cash!AA88+Cash!C88)/2,Cash!Z88&gt;Cash!C88,Cash!B88&gt;Cash!AA88),"Dark Cloud",IF(AND(Cash!C88&lt;Cash!AA88,Cash!B88&gt;(Cash!AA88+Cash!C88)/2,Cash!Z88&lt;Cash!C88,Cash!B88&lt;Cash!AA88),"Bullish Piercing",IF(AND(Cash!C88&lt;Cash!AA88,Cash!Z88&lt;Cash!C88,Cash!B88&gt;Cash!AA88),"Bullish Engulfing",IF(AND(Cash!C88&gt;Cash!AA88,Cash!Z88&gt;Cash!C88,Cash!B88&lt;Cash!AA88),"Bearish Engulfing",IF(AND(Cash!C88&gt;Cash!AA88,Cash!B88&lt;Cash!Z88,Cash!AG88&lt;Cash!C88,Cash!AN88&gt;Cash!AA88),"Bearish Harami",IF(AND(Cash!C88&lt;Cash!AA88,Cash!B88&gt;Cash!Z88,Cash!AG88&lt;Cash!AA88,Cash!AN88&gt;Cash!C88),"Bullish Harami"," "))))))</f>
        <v xml:space="preserve"> </v>
      </c>
      <c r="BC88" s="137" t="str">
        <f>IF(AND(Cash!D88&lt;Cash!AB88,Cash!AO88&lt;Cash!AP88,Cash!AO88&lt;Cash!AN88,Cash!B88&gt;Cash!AH88,Cash!B88&gt;Cash!AI88),"Bullish Reversal",IF(AND(Cash!D88&gt;Cash!AB88,Cash!AH88&gt;Cash!AI88,Cash!AH88&gt;Cash!AG88,Cash!B88&lt;Cash!AO88,Cash!CA88&lt;Cash!AP88),"Bearish Reversal"," "))</f>
        <v xml:space="preserve"> </v>
      </c>
      <c r="BE88" s="144" t="str">
        <f>IF(AND(Cash!D88&gt;Cash!X88,Cash!AC88&gt;Cash!T88,Cash!S88&gt;Cash!W88,Cash!AB88&gt;Cash!C88),"Bearish Squeeze"," ")</f>
        <v xml:space="preserve"> </v>
      </c>
      <c r="BF88" s="144" t="str">
        <f>IF(AND(Cash!T88&gt;Cash!X88,Cash!AC88&gt;Cash!D88,Cash!C88&gt;Cash!W88,Cash!AB88&gt;Cash!S88),"Bullish Squeeze"," ")</f>
        <v xml:space="preserve"> </v>
      </c>
      <c r="BG88" s="137" t="str">
        <f>IF(AND(Cash!AI88&lt;Cash!AH88,Cash!AP88&gt;Cash!AO88,Cash!AG88&lt;Cash!AH88,Cash!AN88&gt;Cash!AO88),"IN OUT IN"," ")</f>
        <v xml:space="preserve"> </v>
      </c>
      <c r="BH88" s="137" t="str">
        <f>IF(AND(Cash!AG88&lt;Cash!AH88,Cash!AN88&gt;Cash!AO88),"Inside Bar"," ")</f>
        <v xml:space="preserve"> </v>
      </c>
      <c r="BI88" s="137" t="str">
        <f>IF(AND(Cash!AI88&gt;Cash!AH88,Cash!AP88&lt;Cash!AO88,Cash!AH88&gt;Cash!AG88,Cash!AO88&lt;Cash!AN88),"Double INSIDE Bar"," ")</f>
        <v xml:space="preserve"> </v>
      </c>
      <c r="BK88" s="137" t="str">
        <f>IF(AND(CA!AM88&lt;MIN(CA!AN88:AP88),(Cash!AG88&lt;Cash!AH88),(Cash!AN88&gt;Cash!AO88)),"NR4"," ")</f>
        <v xml:space="preserve"> </v>
      </c>
      <c r="BL88" s="144" t="str">
        <f>IF(AND(CA!AM88&lt;MIN(CA!AN88:AS88),(Cash!AG88&lt;Cash!AH88),(Cash!AN88&gt;Cash!AO88)),"NR7"," ")</f>
        <v xml:space="preserve"> </v>
      </c>
      <c r="BM88" s="137">
        <f>Cash!AG88</f>
        <v>121.7</v>
      </c>
      <c r="BN88" s="137">
        <f>Cash!AN88</f>
        <v>113.8</v>
      </c>
      <c r="BP88" s="137">
        <f>MAX(Cash!AG88:AJ88)</f>
        <v>124.7</v>
      </c>
      <c r="BQ88" s="137">
        <f>MIN(Cash!AN88:AQ88)</f>
        <v>113.8</v>
      </c>
      <c r="BS88" s="144">
        <f>MAX(Cash!AG88:AM88)</f>
        <v>131.9</v>
      </c>
      <c r="BT88" s="144">
        <f>MIN(Cash!AN88:AT88)</f>
        <v>113.8</v>
      </c>
      <c r="BV88" s="137">
        <f>Cash!AN88-2*(Cash!AG88-'Final Master FO'!BY88)</f>
        <v>103.63333333333334</v>
      </c>
      <c r="BW88" s="137">
        <f>BY88-(Cash!AG88-Cash!AN88)</f>
        <v>108.71666666666667</v>
      </c>
      <c r="BX88" s="137">
        <f>(2*BY88)-Cash!AG88</f>
        <v>111.53333333333335</v>
      </c>
      <c r="BY88" s="137">
        <f>(Cash!AG88+Cash!AN88+Cash!B88)/3</f>
        <v>116.61666666666667</v>
      </c>
      <c r="BZ88" s="137">
        <f>(2*BY88)-Cash!AN88</f>
        <v>119.43333333333335</v>
      </c>
      <c r="CA88" s="137">
        <f>BY88+(Cash!AG88-Cash!AN88)</f>
        <v>124.51666666666668</v>
      </c>
      <c r="CB88" s="137">
        <f>Cash!AG88+2*('Final Master FO'!BY88-Cash!AN88)</f>
        <v>127.33333333333336</v>
      </c>
      <c r="CD88" s="137">
        <f>CG88-(1*(Cash!AG88-Cash!AN88))</f>
        <v>108.71666666666667</v>
      </c>
      <c r="CE88" s="137">
        <f>CG88-(0.618*(Cash!AG88-Cash!AN88))</f>
        <v>111.73446666666668</v>
      </c>
      <c r="CF88" s="137">
        <f>CG88-(0.382*(Cash!AG88-Cash!AN88))</f>
        <v>113.59886666666667</v>
      </c>
      <c r="CG88" s="137">
        <f>(Cash!AG88+Cash!AN88+Cash!B88)/3</f>
        <v>116.61666666666667</v>
      </c>
      <c r="CH88" s="137">
        <f>CG88+(0.382*(Cash!AG88-Cash!AN88))</f>
        <v>119.63446666666668</v>
      </c>
      <c r="CI88" s="137">
        <f>CG88+(0.618*(Cash!AG88-Cash!AN88))</f>
        <v>121.49886666666667</v>
      </c>
      <c r="CJ88" s="137">
        <f>CG88+(1*(Cash!AG88-Cash!AN88))</f>
        <v>124.51666666666668</v>
      </c>
      <c r="CL88" s="137" t="str">
        <f t="shared" si="4"/>
        <v>MANAPPURAM</v>
      </c>
      <c r="CM88" s="137">
        <f>'All Data FO'!B88</f>
        <v>114.65</v>
      </c>
      <c r="CN88" s="139">
        <f>'All Data FO'!K88</f>
        <v>-3.8977367979882578</v>
      </c>
      <c r="CO88" s="139">
        <f>'Master FO'!U88</f>
        <v>-2.9820261437908497</v>
      </c>
      <c r="CP88" s="137">
        <f>'Master FO'!M88</f>
        <v>-438000</v>
      </c>
      <c r="CR88" s="137" t="str">
        <f>IF(AND('All Data FO'!AG88&gt;'All Data FO'!AH88,'All Data FO'!B88&gt;'All Data FO'!C88),"LONG BUILDUP",IF(AND('All Data FO'!AG88&gt;'All Data FO'!AH88,'All Data FO'!B88&lt;'All Data FO'!C88),"SHORT BUILDUP",IF(AND('All Data FO'!AG88&lt;'All Data FO'!AH88,'All Data FO'!B88&gt;'All Data FO'!C88),"SHORT COVERING",IF(AND('All Data FO'!AG88&lt;'All Data FO'!AH88,'All Data FO'!B88&lt;'All Data FO'!C88),"LONG UNWINDING"," "))))</f>
        <v>LONG UNWINDING</v>
      </c>
      <c r="CW88" s="137" t="str">
        <f>'FOD (ALL)'!M88</f>
        <v>M&amp;MFIN</v>
      </c>
      <c r="CX88" s="137">
        <f>'All Data FO'!B87</f>
        <v>127.65</v>
      </c>
      <c r="CY88" s="139">
        <f>'All Data FO'!K87</f>
        <v>-5.7237813884785815</v>
      </c>
      <c r="CZ88" s="139">
        <f>'All Data FO'!EJ88</f>
        <v>3.7319450703223205</v>
      </c>
      <c r="DA88" s="137">
        <f>'All Data FO'!EQ88</f>
        <v>629400</v>
      </c>
      <c r="DC88" s="137" t="str">
        <f t="shared" si="5"/>
        <v>SHORT BUILDUP</v>
      </c>
    </row>
    <row r="89" spans="1:107" x14ac:dyDescent="0.3">
      <c r="A89" s="137" t="str">
        <f>FOD!B89</f>
        <v xml:space="preserve">MARICO    </v>
      </c>
      <c r="B89" s="137" t="str">
        <f>'All Data FO'!G89</f>
        <v>N</v>
      </c>
      <c r="C89" s="137" t="str">
        <f>'All Data FO'!H89</f>
        <v>Y</v>
      </c>
      <c r="D89" s="137" t="str">
        <f>'All Data FO'!I89</f>
        <v>Y</v>
      </c>
      <c r="E89" s="137" t="str">
        <f>'All Data FO'!J89</f>
        <v>Y</v>
      </c>
      <c r="G89" s="137" t="str">
        <f>'All Data FO'!AL89</f>
        <v>N</v>
      </c>
      <c r="H89" s="137" t="str">
        <f>'All Data FO'!AM89</f>
        <v>N</v>
      </c>
      <c r="I89" s="137" t="str">
        <f>'All Data FO'!AN89</f>
        <v>N</v>
      </c>
      <c r="J89" s="137" t="str">
        <f>'All Data FO'!AO89</f>
        <v>N</v>
      </c>
      <c r="L89" s="137" t="str">
        <f>'All Data FO'!BR89</f>
        <v>Y</v>
      </c>
      <c r="M89" s="137" t="str">
        <f>'All Data FO'!BS89</f>
        <v>Y</v>
      </c>
      <c r="N89" s="137" t="str">
        <f>'All Data FO'!BT89</f>
        <v>Y</v>
      </c>
      <c r="O89" s="137" t="str">
        <f>'All Data FO'!BU89</f>
        <v>N</v>
      </c>
      <c r="Q89" s="137" t="str">
        <f>'All Data FO'!BB89</f>
        <v>Y</v>
      </c>
      <c r="R89" s="137" t="str">
        <f>'All Data FO'!BC89</f>
        <v>Y</v>
      </c>
      <c r="S89" s="137" t="str">
        <f>'All Data FO'!BD89</f>
        <v>Y</v>
      </c>
      <c r="T89" s="137" t="str">
        <f>'All Data FO'!BE89</f>
        <v>N</v>
      </c>
      <c r="V89" s="137" t="str">
        <f>'All Data FO'!CH89</f>
        <v>Y</v>
      </c>
      <c r="W89" s="137" t="str">
        <f>'All Data FO'!CI89</f>
        <v>N</v>
      </c>
      <c r="X89" s="137" t="str">
        <f>'All Data FO'!CJ89</f>
        <v>Y</v>
      </c>
      <c r="Y89" s="137" t="str">
        <f>'All Data FO'!CK89</f>
        <v>N</v>
      </c>
      <c r="AA89" s="137" t="str">
        <f>'D Master'!AM89</f>
        <v>N</v>
      </c>
      <c r="AB89" s="137" t="str">
        <f>'D Master'!AN89</f>
        <v>N</v>
      </c>
      <c r="AC89" s="137" t="str">
        <f>'D Master'!AO89</f>
        <v>Y</v>
      </c>
      <c r="AD89" s="137" t="str">
        <f>'D Master'!AP89</f>
        <v>N</v>
      </c>
      <c r="AF89" s="138">
        <f>CA!AK89</f>
        <v>2.6074999999999999</v>
      </c>
      <c r="AG89" s="145">
        <f>'Master FO'!BV89</f>
        <v>45.38575868125929</v>
      </c>
      <c r="AH89" s="145">
        <f>'Master FO'!BZ89</f>
        <v>65.064430353855613</v>
      </c>
      <c r="AI89" s="137">
        <f>Cash!B89</f>
        <v>316.75</v>
      </c>
      <c r="AJ89" s="137">
        <f>'All Data FO'!B89</f>
        <v>315.25</v>
      </c>
      <c r="AK89" s="137">
        <f>'All Data FO'!W89</f>
        <v>317.14999999999998</v>
      </c>
      <c r="AL89" s="137">
        <f>'All Data FO'!AB89</f>
        <v>310.8</v>
      </c>
      <c r="AN89" s="137">
        <f t="shared" si="3"/>
        <v>-1.5</v>
      </c>
      <c r="AO89" s="137">
        <f>('All Data FO'!W89+'All Data FO'!AB89+'All Data FO'!B89)/3</f>
        <v>314.40000000000003</v>
      </c>
      <c r="AQ89" s="137" t="str">
        <f>IF('All Data FO'!BM89&gt;MAX('All Data FO'!BN89:'All Data FO'!BQ89),"Yes","")</f>
        <v>Yes</v>
      </c>
      <c r="AR89" s="137" t="str">
        <f>IF('All Data FO'!AG89&gt;MAX('All Data FO'!AH89:'All Data FO'!AK89),"Yes","")</f>
        <v/>
      </c>
      <c r="AT89" s="137" t="str">
        <f>IF('All Data FO'!BM89&gt;(AVERAGE('All Data FO'!BN89:'All Data FO'!BQ89)*2),"Yes","")</f>
        <v/>
      </c>
      <c r="AU89" s="137" t="str">
        <f>IF('All Data FO'!AG89&gt;(AVERAGE('All Data FO'!AH89:'All Data FO'!AK89)*2),"Yes","")</f>
        <v/>
      </c>
      <c r="AW89" s="137" t="str">
        <f>IF('All Data FO'!B89&gt;MAX('All Data FO'!C89:'All Data FO'!F89),"Yes","")</f>
        <v/>
      </c>
      <c r="AX89" s="137" t="str">
        <f>IF('All Data FO'!B89&lt;MIN('All Data FO'!C89:'All Data FO'!F89),"Yes","")</f>
        <v/>
      </c>
      <c r="AZ89" s="144" t="str">
        <f>IF('All Data FO'!B89&gt;MAX('All Data FO'!X89:'All Data FO'!AA89),"Yes","")</f>
        <v/>
      </c>
      <c r="BA89" s="144" t="str">
        <f>IF('All Data FO'!B89&lt;MIN('All Data FO'!AC89:'All Data FO'!AF89),"Yes","")</f>
        <v/>
      </c>
      <c r="BB89" s="137" t="str">
        <f>IF(AND(Cash!C89&gt;Cash!AA89,Cash!B89&lt;(Cash!AA89+Cash!C89)/2,Cash!Z89&gt;Cash!C89,Cash!B89&gt;Cash!AA89),"Dark Cloud",IF(AND(Cash!C89&lt;Cash!AA89,Cash!B89&gt;(Cash!AA89+Cash!C89)/2,Cash!Z89&lt;Cash!C89,Cash!B89&lt;Cash!AA89),"Bullish Piercing",IF(AND(Cash!C89&lt;Cash!AA89,Cash!Z89&lt;Cash!C89,Cash!B89&gt;Cash!AA89),"Bullish Engulfing",IF(AND(Cash!C89&gt;Cash!AA89,Cash!Z89&gt;Cash!C89,Cash!B89&lt;Cash!AA89),"Bearish Engulfing",IF(AND(Cash!C89&gt;Cash!AA89,Cash!B89&lt;Cash!Z89,Cash!AG89&lt;Cash!C89,Cash!AN89&gt;Cash!AA89),"Bearish Harami",IF(AND(Cash!C89&lt;Cash!AA89,Cash!B89&gt;Cash!Z89,Cash!AG89&lt;Cash!AA89,Cash!AN89&gt;Cash!C89),"Bullish Harami"," "))))))</f>
        <v xml:space="preserve"> </v>
      </c>
      <c r="BC89" s="137" t="str">
        <f>IF(AND(Cash!D89&lt;Cash!AB89,Cash!AO89&lt;Cash!AP89,Cash!AO89&lt;Cash!AN89,Cash!B89&gt;Cash!AH89,Cash!B89&gt;Cash!AI89),"Bullish Reversal",IF(AND(Cash!D89&gt;Cash!AB89,Cash!AH89&gt;Cash!AI89,Cash!AH89&gt;Cash!AG89,Cash!B89&lt;Cash!AO89,Cash!CA89&lt;Cash!AP89),"Bearish Reversal"," "))</f>
        <v xml:space="preserve"> </v>
      </c>
      <c r="BE89" s="144" t="str">
        <f>IF(AND(Cash!D89&gt;Cash!X89,Cash!AC89&gt;Cash!T89,Cash!S89&gt;Cash!W89,Cash!AB89&gt;Cash!C89),"Bearish Squeeze"," ")</f>
        <v xml:space="preserve"> </v>
      </c>
      <c r="BF89" s="144" t="str">
        <f>IF(AND(Cash!T89&gt;Cash!X89,Cash!AC89&gt;Cash!D89,Cash!C89&gt;Cash!W89,Cash!AB89&gt;Cash!S89),"Bullish Squeeze"," ")</f>
        <v xml:space="preserve"> </v>
      </c>
      <c r="BG89" s="137" t="str">
        <f>IF(AND(Cash!AI89&lt;Cash!AH89,Cash!AP89&gt;Cash!AO89,Cash!AG89&lt;Cash!AH89,Cash!AN89&gt;Cash!AO89),"IN OUT IN"," ")</f>
        <v xml:space="preserve"> </v>
      </c>
      <c r="BH89" s="137" t="str">
        <f>IF(AND(Cash!AG89&lt;Cash!AH89,Cash!AN89&gt;Cash!AO89),"Inside Bar"," ")</f>
        <v xml:space="preserve"> </v>
      </c>
      <c r="BI89" s="137" t="str">
        <f>IF(AND(Cash!AI89&gt;Cash!AH89,Cash!AP89&lt;Cash!AO89,Cash!AH89&gt;Cash!AG89,Cash!AO89&lt;Cash!AN89),"Double INSIDE Bar"," ")</f>
        <v xml:space="preserve"> </v>
      </c>
      <c r="BK89" s="137" t="str">
        <f>IF(AND(CA!AM89&lt;MIN(CA!AN89:AP89),(Cash!AG89&lt;Cash!AH89),(Cash!AN89&gt;Cash!AO89)),"NR4"," ")</f>
        <v xml:space="preserve"> </v>
      </c>
      <c r="BL89" s="144" t="str">
        <f>IF(AND(CA!AM89&lt;MIN(CA!AN89:AS89),(Cash!AG89&lt;Cash!AH89),(Cash!AN89&gt;Cash!AO89)),"NR7"," ")</f>
        <v xml:space="preserve"> </v>
      </c>
      <c r="BM89" s="137">
        <f>Cash!AG89</f>
        <v>317.95</v>
      </c>
      <c r="BN89" s="137">
        <f>Cash!AN89</f>
        <v>311.39999999999998</v>
      </c>
      <c r="BP89" s="137">
        <f>MAX(Cash!AG89:AJ89)</f>
        <v>320.5</v>
      </c>
      <c r="BQ89" s="137">
        <f>MIN(Cash!AN89:AQ89)</f>
        <v>305.14999999999998</v>
      </c>
      <c r="BS89" s="144">
        <f>MAX(Cash!AG89:AM89)</f>
        <v>322</v>
      </c>
      <c r="BT89" s="144">
        <f>MIN(Cash!AN89:AT89)</f>
        <v>304.10000000000002</v>
      </c>
      <c r="BV89" s="137">
        <f>Cash!AN89-2*(Cash!AG89-'Final Master FO'!BY89)</f>
        <v>306.23333333333323</v>
      </c>
      <c r="BW89" s="137">
        <f>BY89-(Cash!AG89-Cash!AN89)</f>
        <v>308.81666666666661</v>
      </c>
      <c r="BX89" s="137">
        <f>(2*BY89)-Cash!AG89</f>
        <v>312.78333333333325</v>
      </c>
      <c r="BY89" s="137">
        <f>(Cash!AG89+Cash!AN89+Cash!B89)/3</f>
        <v>315.36666666666662</v>
      </c>
      <c r="BZ89" s="137">
        <f>(2*BY89)-Cash!AN89</f>
        <v>319.33333333333326</v>
      </c>
      <c r="CA89" s="137">
        <f>BY89+(Cash!AG89-Cash!AN89)</f>
        <v>321.91666666666663</v>
      </c>
      <c r="CB89" s="137">
        <f>Cash!AG89+2*('Final Master FO'!BY89-Cash!AN89)</f>
        <v>325.88333333333327</v>
      </c>
      <c r="CD89" s="137">
        <f>CG89-(1*(Cash!AG89-Cash!AN89))</f>
        <v>308.81666666666661</v>
      </c>
      <c r="CE89" s="137">
        <f>CG89-(0.618*(Cash!AG89-Cash!AN89))</f>
        <v>311.31876666666659</v>
      </c>
      <c r="CF89" s="137">
        <f>CG89-(0.382*(Cash!AG89-Cash!AN89))</f>
        <v>312.86456666666663</v>
      </c>
      <c r="CG89" s="137">
        <f>(Cash!AG89+Cash!AN89+Cash!B89)/3</f>
        <v>315.36666666666662</v>
      </c>
      <c r="CH89" s="137">
        <f>CG89+(0.382*(Cash!AG89-Cash!AN89))</f>
        <v>317.8687666666666</v>
      </c>
      <c r="CI89" s="137">
        <f>CG89+(0.618*(Cash!AG89-Cash!AN89))</f>
        <v>319.41456666666664</v>
      </c>
      <c r="CJ89" s="137">
        <f>CG89+(1*(Cash!AG89-Cash!AN89))</f>
        <v>321.91666666666663</v>
      </c>
      <c r="CL89" s="137" t="str">
        <f t="shared" si="4"/>
        <v xml:space="preserve">MARICO    </v>
      </c>
      <c r="CM89" s="137">
        <f>'All Data FO'!B89</f>
        <v>315.25</v>
      </c>
      <c r="CN89" s="139">
        <f>'All Data FO'!K89</f>
        <v>-0.28467499604617347</v>
      </c>
      <c r="CO89" s="139">
        <f>'Master FO'!U89</f>
        <v>-4.8998569384835484</v>
      </c>
      <c r="CP89" s="137">
        <f>'Master FO'!M89</f>
        <v>-534300</v>
      </c>
      <c r="CR89" s="137" t="str">
        <f>IF(AND('All Data FO'!AG89&gt;'All Data FO'!AH89,'All Data FO'!B89&gt;'All Data FO'!C89),"LONG BUILDUP",IF(AND('All Data FO'!AG89&gt;'All Data FO'!AH89,'All Data FO'!B89&lt;'All Data FO'!C89),"SHORT BUILDUP",IF(AND('All Data FO'!AG89&lt;'All Data FO'!AH89,'All Data FO'!B89&gt;'All Data FO'!C89),"SHORT COVERING",IF(AND('All Data FO'!AG89&lt;'All Data FO'!AH89,'All Data FO'!B89&lt;'All Data FO'!C89),"LONG UNWINDING"," "))))</f>
        <v>LONG UNWINDING</v>
      </c>
      <c r="CW89" s="137" t="str">
        <f>'FOD (ALL)'!M89</f>
        <v>MANAPPURAM</v>
      </c>
      <c r="CX89" s="137">
        <f>'All Data FO'!B88</f>
        <v>114.65</v>
      </c>
      <c r="CY89" s="139">
        <f>'All Data FO'!K88</f>
        <v>-3.8977367979882578</v>
      </c>
      <c r="CZ89" s="139">
        <f>'All Data FO'!EJ89</f>
        <v>1.4553810800459595</v>
      </c>
      <c r="DA89" s="137">
        <f>'All Data FO'!EQ89</f>
        <v>228000</v>
      </c>
      <c r="DC89" s="137" t="str">
        <f t="shared" si="5"/>
        <v>SHORT BUILDUP</v>
      </c>
    </row>
    <row r="90" spans="1:107" x14ac:dyDescent="0.3">
      <c r="A90" s="137" t="str">
        <f>FOD!B90</f>
        <v xml:space="preserve">MARUTI    </v>
      </c>
      <c r="B90" s="137" t="str">
        <f>'All Data FO'!G90</f>
        <v>Y</v>
      </c>
      <c r="C90" s="137" t="str">
        <f>'All Data FO'!H90</f>
        <v>Y</v>
      </c>
      <c r="D90" s="137" t="str">
        <f>'All Data FO'!I90</f>
        <v>Y</v>
      </c>
      <c r="E90" s="137" t="str">
        <f>'All Data FO'!J90</f>
        <v>Y</v>
      </c>
      <c r="G90" s="137" t="str">
        <f>'All Data FO'!AL90</f>
        <v>Y</v>
      </c>
      <c r="H90" s="137" t="str">
        <f>'All Data FO'!AM90</f>
        <v>N</v>
      </c>
      <c r="I90" s="137" t="str">
        <f>'All Data FO'!AN90</f>
        <v>N</v>
      </c>
      <c r="J90" s="137" t="str">
        <f>'All Data FO'!AO90</f>
        <v>N</v>
      </c>
      <c r="L90" s="137" t="str">
        <f>'All Data FO'!BR90</f>
        <v>Y</v>
      </c>
      <c r="M90" s="137" t="str">
        <f>'All Data FO'!BS90</f>
        <v>Y</v>
      </c>
      <c r="N90" s="137" t="str">
        <f>'All Data FO'!BT90</f>
        <v>N</v>
      </c>
      <c r="O90" s="137" t="str">
        <f>'All Data FO'!BU90</f>
        <v>N</v>
      </c>
      <c r="Q90" s="137" t="str">
        <f>'All Data FO'!BB90</f>
        <v>Y</v>
      </c>
      <c r="R90" s="137" t="str">
        <f>'All Data FO'!BC90</f>
        <v>Y</v>
      </c>
      <c r="S90" s="137" t="str">
        <f>'All Data FO'!BD90</f>
        <v>N</v>
      </c>
      <c r="T90" s="137" t="str">
        <f>'All Data FO'!BE90</f>
        <v>N</v>
      </c>
      <c r="V90" s="137" t="str">
        <f>'All Data FO'!CH90</f>
        <v>Y</v>
      </c>
      <c r="W90" s="137" t="str">
        <f>'All Data FO'!CI90</f>
        <v>Y</v>
      </c>
      <c r="X90" s="137" t="str">
        <f>'All Data FO'!CJ90</f>
        <v>N</v>
      </c>
      <c r="Y90" s="137" t="str">
        <f>'All Data FO'!CK90</f>
        <v>N</v>
      </c>
      <c r="AA90" s="137" t="str">
        <f>'D Master'!AM90</f>
        <v>N</v>
      </c>
      <c r="AB90" s="137" t="str">
        <f>'D Master'!AN90</f>
        <v>Y</v>
      </c>
      <c r="AC90" s="137" t="str">
        <f>'D Master'!AO90</f>
        <v>N</v>
      </c>
      <c r="AD90" s="137" t="str">
        <f>'D Master'!AP90</f>
        <v>N</v>
      </c>
      <c r="AF90" s="138">
        <f>CA!AK90</f>
        <v>4.5924999999999994</v>
      </c>
      <c r="AG90" s="145">
        <f>'Master FO'!BV90</f>
        <v>25.919198035455981</v>
      </c>
      <c r="AH90" s="145">
        <f>'Master FO'!BZ90</f>
        <v>43.023078098731474</v>
      </c>
      <c r="AI90" s="137">
        <f>Cash!B90</f>
        <v>5134.3</v>
      </c>
      <c r="AJ90" s="137">
        <f>'All Data FO'!B90</f>
        <v>5112.95</v>
      </c>
      <c r="AK90" s="137">
        <f>'All Data FO'!W90</f>
        <v>5128.8</v>
      </c>
      <c r="AL90" s="137">
        <f>'All Data FO'!AB90</f>
        <v>4909.3500000000004</v>
      </c>
      <c r="AN90" s="137">
        <f t="shared" si="3"/>
        <v>-21.350000000000364</v>
      </c>
      <c r="AO90" s="137">
        <f>('All Data FO'!W90+'All Data FO'!AB90+'All Data FO'!B90)/3</f>
        <v>5050.3666666666677</v>
      </c>
      <c r="AQ90" s="137" t="str">
        <f>IF('All Data FO'!BM90&gt;MAX('All Data FO'!BN90:'All Data FO'!BQ90),"Yes","")</f>
        <v/>
      </c>
      <c r="AR90" s="137" t="str">
        <f>IF('All Data FO'!AG90&gt;MAX('All Data FO'!AH90:'All Data FO'!AK90),"Yes","")</f>
        <v/>
      </c>
      <c r="AT90" s="137" t="str">
        <f>IF('All Data FO'!BM90&gt;(AVERAGE('All Data FO'!BN90:'All Data FO'!BQ90)*2),"Yes","")</f>
        <v/>
      </c>
      <c r="AU90" s="137" t="str">
        <f>IF('All Data FO'!AG90&gt;(AVERAGE('All Data FO'!AH90:'All Data FO'!AK90)*2),"Yes","")</f>
        <v/>
      </c>
      <c r="AW90" s="137" t="str">
        <f>IF('All Data FO'!B90&gt;MAX('All Data FO'!C90:'All Data FO'!F90),"Yes","")</f>
        <v>Yes</v>
      </c>
      <c r="AX90" s="137" t="str">
        <f>IF('All Data FO'!B90&lt;MIN('All Data FO'!C90:'All Data FO'!F90),"Yes","")</f>
        <v/>
      </c>
      <c r="AZ90" s="144" t="str">
        <f>IF('All Data FO'!B90&gt;MAX('All Data FO'!X90:'All Data FO'!AA90),"Yes","")</f>
        <v>Yes</v>
      </c>
      <c r="BA90" s="144" t="str">
        <f>IF('All Data FO'!B90&lt;MIN('All Data FO'!AC90:'All Data FO'!AF90),"Yes","")</f>
        <v/>
      </c>
      <c r="BB90" s="137" t="str">
        <f>IF(AND(Cash!C90&gt;Cash!AA90,Cash!B90&lt;(Cash!AA90+Cash!C90)/2,Cash!Z90&gt;Cash!C90,Cash!B90&gt;Cash!AA90),"Dark Cloud",IF(AND(Cash!C90&lt;Cash!AA90,Cash!B90&gt;(Cash!AA90+Cash!C90)/2,Cash!Z90&lt;Cash!C90,Cash!B90&lt;Cash!AA90),"Bullish Piercing",IF(AND(Cash!C90&lt;Cash!AA90,Cash!Z90&lt;Cash!C90,Cash!B90&gt;Cash!AA90),"Bullish Engulfing",IF(AND(Cash!C90&gt;Cash!AA90,Cash!Z90&gt;Cash!C90,Cash!B90&lt;Cash!AA90),"Bearish Engulfing",IF(AND(Cash!C90&gt;Cash!AA90,Cash!B90&lt;Cash!Z90,Cash!AG90&lt;Cash!C90,Cash!AN90&gt;Cash!AA90),"Bearish Harami",IF(AND(Cash!C90&lt;Cash!AA90,Cash!B90&gt;Cash!Z90,Cash!AG90&lt;Cash!AA90,Cash!AN90&gt;Cash!C90),"Bullish Harami"," "))))))</f>
        <v xml:space="preserve"> </v>
      </c>
      <c r="BC90" s="137" t="str">
        <f>IF(AND(Cash!D90&lt;Cash!AB90,Cash!AO90&lt;Cash!AP90,Cash!AO90&lt;Cash!AN90,Cash!B90&gt;Cash!AH90,Cash!B90&gt;Cash!AI90),"Bullish Reversal",IF(AND(Cash!D90&gt;Cash!AB90,Cash!AH90&gt;Cash!AI90,Cash!AH90&gt;Cash!AG90,Cash!B90&lt;Cash!AO90,Cash!CA90&lt;Cash!AP90),"Bearish Reversal"," "))</f>
        <v xml:space="preserve"> </v>
      </c>
      <c r="BE90" s="144" t="str">
        <f>IF(AND(Cash!D90&gt;Cash!X90,Cash!AC90&gt;Cash!T90,Cash!S90&gt;Cash!W90,Cash!AB90&gt;Cash!C90),"Bearish Squeeze"," ")</f>
        <v xml:space="preserve"> </v>
      </c>
      <c r="BF90" s="144" t="str">
        <f>IF(AND(Cash!T90&gt;Cash!X90,Cash!AC90&gt;Cash!D90,Cash!C90&gt;Cash!W90,Cash!AB90&gt;Cash!S90),"Bullish Squeeze"," ")</f>
        <v xml:space="preserve"> </v>
      </c>
      <c r="BG90" s="137" t="str">
        <f>IF(AND(Cash!AI90&lt;Cash!AH90,Cash!AP90&gt;Cash!AO90,Cash!AG90&lt;Cash!AH90,Cash!AN90&gt;Cash!AO90),"IN OUT IN"," ")</f>
        <v xml:space="preserve"> </v>
      </c>
      <c r="BH90" s="137" t="str">
        <f>IF(AND(Cash!AG90&lt;Cash!AH90,Cash!AN90&gt;Cash!AO90),"Inside Bar"," ")</f>
        <v xml:space="preserve"> </v>
      </c>
      <c r="BI90" s="137" t="str">
        <f>IF(AND(Cash!AI90&gt;Cash!AH90,Cash!AP90&lt;Cash!AO90,Cash!AH90&gt;Cash!AG90,Cash!AO90&lt;Cash!AN90),"Double INSIDE Bar"," ")</f>
        <v xml:space="preserve"> </v>
      </c>
      <c r="BK90" s="137" t="str">
        <f>IF(AND(CA!AM90&lt;MIN(CA!AN90:AP90),(Cash!AG90&lt;Cash!AH90),(Cash!AN90&gt;Cash!AO90)),"NR4"," ")</f>
        <v xml:space="preserve"> </v>
      </c>
      <c r="BL90" s="144" t="str">
        <f>IF(AND(CA!AM90&lt;MIN(CA!AN90:AS90),(Cash!AG90&lt;Cash!AH90),(Cash!AN90&gt;Cash!AO90)),"NR7"," ")</f>
        <v xml:space="preserve"> </v>
      </c>
      <c r="BM90" s="137">
        <f>Cash!AG90</f>
        <v>5150</v>
      </c>
      <c r="BN90" s="137">
        <f>Cash!AN90</f>
        <v>4930.75</v>
      </c>
      <c r="BP90" s="137">
        <f>MAX(Cash!AG90:AJ90)</f>
        <v>5150</v>
      </c>
      <c r="BQ90" s="137">
        <f>MIN(Cash!AN90:AQ90)</f>
        <v>4745.5</v>
      </c>
      <c r="BS90" s="144">
        <f>MAX(Cash!AG90:AM90)</f>
        <v>5150</v>
      </c>
      <c r="BT90" s="144">
        <f>MIN(Cash!AN90:AT90)</f>
        <v>4680.55</v>
      </c>
      <c r="BV90" s="137">
        <f>Cash!AN90-2*(Cash!AG90-'Final Master FO'!BY90)</f>
        <v>4774.1166666666668</v>
      </c>
      <c r="BW90" s="137">
        <f>BY90-(Cash!AG90-Cash!AN90)</f>
        <v>4852.4333333333334</v>
      </c>
      <c r="BX90" s="137">
        <f>(2*BY90)-Cash!AG90</f>
        <v>4993.3666666666668</v>
      </c>
      <c r="BY90" s="137">
        <f>(Cash!AG90+Cash!AN90+Cash!B90)/3</f>
        <v>5071.6833333333334</v>
      </c>
      <c r="BZ90" s="137">
        <f>(2*BY90)-Cash!AN90</f>
        <v>5212.6166666666668</v>
      </c>
      <c r="CA90" s="137">
        <f>BY90+(Cash!AG90-Cash!AN90)</f>
        <v>5290.9333333333334</v>
      </c>
      <c r="CB90" s="137">
        <f>Cash!AG90+2*('Final Master FO'!BY90-Cash!AN90)</f>
        <v>5431.8666666666668</v>
      </c>
      <c r="CD90" s="137">
        <f>CG90-(1*(Cash!AG90-Cash!AN90))</f>
        <v>4852.4333333333334</v>
      </c>
      <c r="CE90" s="137">
        <f>CG90-(0.618*(Cash!AG90-Cash!AN90))</f>
        <v>4936.1868333333332</v>
      </c>
      <c r="CF90" s="137">
        <f>CG90-(0.382*(Cash!AG90-Cash!AN90))</f>
        <v>4987.9298333333336</v>
      </c>
      <c r="CG90" s="137">
        <f>(Cash!AG90+Cash!AN90+Cash!B90)/3</f>
        <v>5071.6833333333334</v>
      </c>
      <c r="CH90" s="137">
        <f>CG90+(0.382*(Cash!AG90-Cash!AN90))</f>
        <v>5155.4368333333332</v>
      </c>
      <c r="CI90" s="137">
        <f>CG90+(0.618*(Cash!AG90-Cash!AN90))</f>
        <v>5207.1798333333336</v>
      </c>
      <c r="CJ90" s="137">
        <f>CG90+(1*(Cash!AG90-Cash!AN90))</f>
        <v>5290.9333333333334</v>
      </c>
      <c r="CL90" s="137" t="str">
        <f t="shared" si="4"/>
        <v xml:space="preserve">MARUTI    </v>
      </c>
      <c r="CM90" s="137">
        <f>'All Data FO'!B90</f>
        <v>5112.95</v>
      </c>
      <c r="CN90" s="139">
        <f>'All Data FO'!K90</f>
        <v>1.7330401822577164</v>
      </c>
      <c r="CO90" s="139">
        <f>'Master FO'!U90</f>
        <v>1.1622325836533187</v>
      </c>
      <c r="CP90" s="137">
        <f>'Master FO'!M90</f>
        <v>33900</v>
      </c>
      <c r="CR90" s="137" t="str">
        <f>IF(AND('All Data FO'!AG90&gt;'All Data FO'!AH90,'All Data FO'!B90&gt;'All Data FO'!C90),"LONG BUILDUP",IF(AND('All Data FO'!AG90&gt;'All Data FO'!AH90,'All Data FO'!B90&lt;'All Data FO'!C90),"SHORT BUILDUP",IF(AND('All Data FO'!AG90&lt;'All Data FO'!AH90,'All Data FO'!B90&gt;'All Data FO'!C90),"SHORT COVERING",IF(AND('All Data FO'!AG90&lt;'All Data FO'!AH90,'All Data FO'!B90&lt;'All Data FO'!C90),"LONG UNWINDING"," "))))</f>
        <v>LONG BUILDUP</v>
      </c>
      <c r="CW90" s="137" t="str">
        <f>'FOD (ALL)'!M90</f>
        <v>MARICO</v>
      </c>
      <c r="CX90" s="137">
        <f>'All Data FO'!B89</f>
        <v>315.25</v>
      </c>
      <c r="CY90" s="139">
        <f>'All Data FO'!K89</f>
        <v>-0.28467499604617347</v>
      </c>
      <c r="CZ90" s="139">
        <f>'All Data FO'!EJ90</f>
        <v>0.19791369580059978</v>
      </c>
      <c r="DA90" s="137">
        <f>'All Data FO'!EQ90</f>
        <v>22900</v>
      </c>
      <c r="DC90" s="137" t="str">
        <f t="shared" si="5"/>
        <v>SHORT BUILDUP</v>
      </c>
    </row>
    <row r="91" spans="1:107" x14ac:dyDescent="0.3">
      <c r="A91" s="137" t="str">
        <f>FOD!B91</f>
        <v>MCDOWELL-N</v>
      </c>
      <c r="B91" s="137" t="str">
        <f>'All Data FO'!G91</f>
        <v>N</v>
      </c>
      <c r="C91" s="137" t="str">
        <f>'All Data FO'!H91</f>
        <v>Y</v>
      </c>
      <c r="D91" s="137" t="str">
        <f>'All Data FO'!I91</f>
        <v>Y</v>
      </c>
      <c r="E91" s="137" t="str">
        <f>'All Data FO'!J91</f>
        <v>Y</v>
      </c>
      <c r="G91" s="137" t="str">
        <f>'All Data FO'!AL91</f>
        <v>N</v>
      </c>
      <c r="H91" s="137" t="str">
        <f>'All Data FO'!AM91</f>
        <v>N</v>
      </c>
      <c r="I91" s="137" t="str">
        <f>'All Data FO'!AN91</f>
        <v>N</v>
      </c>
      <c r="J91" s="137" t="str">
        <f>'All Data FO'!AO91</f>
        <v>N</v>
      </c>
      <c r="L91" s="137" t="str">
        <f>'All Data FO'!BR91</f>
        <v>N</v>
      </c>
      <c r="M91" s="137" t="str">
        <f>'All Data FO'!BS91</f>
        <v>Y</v>
      </c>
      <c r="N91" s="137" t="str">
        <f>'All Data FO'!BT91</f>
        <v>Y</v>
      </c>
      <c r="O91" s="137" t="str">
        <f>'All Data FO'!BU91</f>
        <v>N</v>
      </c>
      <c r="Q91" s="137" t="str">
        <f>'All Data FO'!BB91</f>
        <v>N</v>
      </c>
      <c r="R91" s="137" t="str">
        <f>'All Data FO'!BC91</f>
        <v>Y</v>
      </c>
      <c r="S91" s="137" t="str">
        <f>'All Data FO'!BD91</f>
        <v>Y</v>
      </c>
      <c r="T91" s="137" t="str">
        <f>'All Data FO'!BE91</f>
        <v>N</v>
      </c>
      <c r="V91" s="137" t="str">
        <f>'All Data FO'!CH91</f>
        <v>N</v>
      </c>
      <c r="W91" s="137" t="str">
        <f>'All Data FO'!CI91</f>
        <v>Y</v>
      </c>
      <c r="X91" s="137" t="str">
        <f>'All Data FO'!CJ91</f>
        <v>Y</v>
      </c>
      <c r="Y91" s="137" t="str">
        <f>'All Data FO'!CK91</f>
        <v>N</v>
      </c>
      <c r="AA91" s="137" t="str">
        <f>'D Master'!AM91</f>
        <v>N</v>
      </c>
      <c r="AB91" s="137" t="str">
        <f>'D Master'!AN91</f>
        <v>Y</v>
      </c>
      <c r="AC91" s="137" t="str">
        <f>'D Master'!AO91</f>
        <v>N</v>
      </c>
      <c r="AD91" s="137" t="str">
        <f>'D Master'!AP91</f>
        <v>Y</v>
      </c>
      <c r="AF91" s="138">
        <f>CA!AK91</f>
        <v>3.3824999999999976</v>
      </c>
      <c r="AG91" s="145">
        <f>'Master FO'!BV91</f>
        <v>-31.780649054947467</v>
      </c>
      <c r="AH91" s="145">
        <f>'Master FO'!BZ91</f>
        <v>-10.773573171315128</v>
      </c>
      <c r="AI91" s="137">
        <f>Cash!B91</f>
        <v>589.25</v>
      </c>
      <c r="AJ91" s="137">
        <f>'All Data FO'!B91</f>
        <v>587.65</v>
      </c>
      <c r="AK91" s="137">
        <f>'All Data FO'!W91</f>
        <v>611.1</v>
      </c>
      <c r="AL91" s="137">
        <f>'All Data FO'!AB91</f>
        <v>583.4</v>
      </c>
      <c r="AN91" s="137">
        <f t="shared" si="3"/>
        <v>-1.6000000000000227</v>
      </c>
      <c r="AO91" s="137">
        <f>('All Data FO'!W91+'All Data FO'!AB91+'All Data FO'!B91)/3</f>
        <v>594.05000000000007</v>
      </c>
      <c r="AQ91" s="137" t="str">
        <f>IF('All Data FO'!BM91&gt;MAX('All Data FO'!BN91:'All Data FO'!BQ91),"Yes","")</f>
        <v/>
      </c>
      <c r="AR91" s="137" t="str">
        <f>IF('All Data FO'!AG91&gt;MAX('All Data FO'!AH91:'All Data FO'!AK91),"Yes","")</f>
        <v/>
      </c>
      <c r="AT91" s="137" t="str">
        <f>IF('All Data FO'!BM91&gt;(AVERAGE('All Data FO'!BN91:'All Data FO'!BQ91)*2),"Yes","")</f>
        <v/>
      </c>
      <c r="AU91" s="137" t="str">
        <f>IF('All Data FO'!AG91&gt;(AVERAGE('All Data FO'!AH91:'All Data FO'!AK91)*2),"Yes","")</f>
        <v/>
      </c>
      <c r="AW91" s="137" t="str">
        <f>IF('All Data FO'!B91&gt;MAX('All Data FO'!C91:'All Data FO'!F91),"Yes","")</f>
        <v/>
      </c>
      <c r="AX91" s="137" t="str">
        <f>IF('All Data FO'!B91&lt;MIN('All Data FO'!C91:'All Data FO'!F91),"Yes","")</f>
        <v/>
      </c>
      <c r="AZ91" s="144" t="str">
        <f>IF('All Data FO'!B91&gt;MAX('All Data FO'!X91:'All Data FO'!AA91),"Yes","")</f>
        <v/>
      </c>
      <c r="BA91" s="144" t="str">
        <f>IF('All Data FO'!B91&lt;MIN('All Data FO'!AC91:'All Data FO'!AF91),"Yes","")</f>
        <v/>
      </c>
      <c r="BB91" s="137" t="str">
        <f>IF(AND(Cash!C91&gt;Cash!AA91,Cash!B91&lt;(Cash!AA91+Cash!C91)/2,Cash!Z91&gt;Cash!C91,Cash!B91&gt;Cash!AA91),"Dark Cloud",IF(AND(Cash!C91&lt;Cash!AA91,Cash!B91&gt;(Cash!AA91+Cash!C91)/2,Cash!Z91&lt;Cash!C91,Cash!B91&lt;Cash!AA91),"Bullish Piercing",IF(AND(Cash!C91&lt;Cash!AA91,Cash!Z91&lt;Cash!C91,Cash!B91&gt;Cash!AA91),"Bullish Engulfing",IF(AND(Cash!C91&gt;Cash!AA91,Cash!Z91&gt;Cash!C91,Cash!B91&lt;Cash!AA91),"Bearish Engulfing",IF(AND(Cash!C91&gt;Cash!AA91,Cash!B91&lt;Cash!Z91,Cash!AG91&lt;Cash!C91,Cash!AN91&gt;Cash!AA91),"Bearish Harami",IF(AND(Cash!C91&lt;Cash!AA91,Cash!B91&gt;Cash!Z91,Cash!AG91&lt;Cash!AA91,Cash!AN91&gt;Cash!C91),"Bullish Harami"," "))))))</f>
        <v>Dark Cloud</v>
      </c>
      <c r="BC91" s="137" t="str">
        <f>IF(AND(Cash!D91&lt;Cash!AB91,Cash!AO91&lt;Cash!AP91,Cash!AO91&lt;Cash!AN91,Cash!B91&gt;Cash!AH91,Cash!B91&gt;Cash!AI91),"Bullish Reversal",IF(AND(Cash!D91&gt;Cash!AB91,Cash!AH91&gt;Cash!AI91,Cash!AH91&gt;Cash!AG91,Cash!B91&lt;Cash!AO91,Cash!CA91&lt;Cash!AP91),"Bearish Reversal"," "))</f>
        <v xml:space="preserve"> </v>
      </c>
      <c r="BE91" s="144" t="str">
        <f>IF(AND(Cash!D91&gt;Cash!X91,Cash!AC91&gt;Cash!T91,Cash!S91&gt;Cash!W91,Cash!AB91&gt;Cash!C91),"Bearish Squeeze"," ")</f>
        <v xml:space="preserve"> </v>
      </c>
      <c r="BF91" s="144" t="str">
        <f>IF(AND(Cash!T91&gt;Cash!X91,Cash!AC91&gt;Cash!D91,Cash!C91&gt;Cash!W91,Cash!AB91&gt;Cash!S91),"Bullish Squeeze"," ")</f>
        <v xml:space="preserve"> </v>
      </c>
      <c r="BG91" s="137" t="str">
        <f>IF(AND(Cash!AI91&lt;Cash!AH91,Cash!AP91&gt;Cash!AO91,Cash!AG91&lt;Cash!AH91,Cash!AN91&gt;Cash!AO91),"IN OUT IN"," ")</f>
        <v xml:space="preserve"> </v>
      </c>
      <c r="BH91" s="137" t="str">
        <f>IF(AND(Cash!AG91&lt;Cash!AH91,Cash!AN91&gt;Cash!AO91),"Inside Bar"," ")</f>
        <v>Inside Bar</v>
      </c>
      <c r="BI91" s="137" t="str">
        <f>IF(AND(Cash!AI91&gt;Cash!AH91,Cash!AP91&lt;Cash!AO91,Cash!AH91&gt;Cash!AG91,Cash!AO91&lt;Cash!AN91),"Double INSIDE Bar"," ")</f>
        <v xml:space="preserve"> </v>
      </c>
      <c r="BK91" s="137" t="str">
        <f>IF(AND(CA!AM91&lt;MIN(CA!AN91:AP91),(Cash!AG91&lt;Cash!AH91),(Cash!AN91&gt;Cash!AO91)),"NR4"," ")</f>
        <v xml:space="preserve"> </v>
      </c>
      <c r="BL91" s="144" t="str">
        <f>IF(AND(CA!AM91&lt;MIN(CA!AN91:AS91),(Cash!AG91&lt;Cash!AH91),(Cash!AN91&gt;Cash!AO91)),"NR7"," ")</f>
        <v xml:space="preserve"> </v>
      </c>
      <c r="BM91" s="137">
        <f>Cash!AG91</f>
        <v>613.54999999999995</v>
      </c>
      <c r="BN91" s="137">
        <f>Cash!AN91</f>
        <v>584.15</v>
      </c>
      <c r="BP91" s="137">
        <f>MAX(Cash!AG91:AJ91)</f>
        <v>615.75</v>
      </c>
      <c r="BQ91" s="137">
        <f>MIN(Cash!AN91:AQ91)</f>
        <v>543</v>
      </c>
      <c r="BS91" s="144">
        <f>MAX(Cash!AG91:AM91)</f>
        <v>615.75</v>
      </c>
      <c r="BT91" s="144">
        <f>MIN(Cash!AN91:AT91)</f>
        <v>500</v>
      </c>
      <c r="BV91" s="137">
        <f>Cash!AN91-2*(Cash!AG91-'Final Master FO'!BY91)</f>
        <v>548.35</v>
      </c>
      <c r="BW91" s="137">
        <f>BY91-(Cash!AG91-Cash!AN91)</f>
        <v>566.25</v>
      </c>
      <c r="BX91" s="137">
        <f>(2*BY91)-Cash!AG91</f>
        <v>577.75</v>
      </c>
      <c r="BY91" s="137">
        <f>(Cash!AG91+Cash!AN91+Cash!B91)/3</f>
        <v>595.65</v>
      </c>
      <c r="BZ91" s="137">
        <f>(2*BY91)-Cash!AN91</f>
        <v>607.15</v>
      </c>
      <c r="CA91" s="137">
        <f>BY91+(Cash!AG91-Cash!AN91)</f>
        <v>625.04999999999995</v>
      </c>
      <c r="CB91" s="137">
        <f>Cash!AG91+2*('Final Master FO'!BY91-Cash!AN91)</f>
        <v>636.54999999999995</v>
      </c>
      <c r="CD91" s="137">
        <f>CG91-(1*(Cash!AG91-Cash!AN91))</f>
        <v>566.25</v>
      </c>
      <c r="CE91" s="137">
        <f>CG91-(0.618*(Cash!AG91-Cash!AN91))</f>
        <v>577.48080000000004</v>
      </c>
      <c r="CF91" s="137">
        <f>CG91-(0.382*(Cash!AG91-Cash!AN91))</f>
        <v>584.41919999999993</v>
      </c>
      <c r="CG91" s="137">
        <f>(Cash!AG91+Cash!AN91+Cash!B91)/3</f>
        <v>595.65</v>
      </c>
      <c r="CH91" s="137">
        <f>CG91+(0.382*(Cash!AG91-Cash!AN91))</f>
        <v>606.88080000000002</v>
      </c>
      <c r="CI91" s="137">
        <f>CG91+(0.618*(Cash!AG91-Cash!AN91))</f>
        <v>613.81919999999991</v>
      </c>
      <c r="CJ91" s="137">
        <f>CG91+(1*(Cash!AG91-Cash!AN91))</f>
        <v>625.04999999999995</v>
      </c>
      <c r="CL91" s="137" t="str">
        <f t="shared" si="4"/>
        <v>MCDOWELL-N</v>
      </c>
      <c r="CM91" s="137">
        <f>'All Data FO'!B91</f>
        <v>587.65</v>
      </c>
      <c r="CN91" s="139">
        <f>'All Data FO'!K91</f>
        <v>-3.1718569780853514</v>
      </c>
      <c r="CO91" s="139">
        <f>'Master FO'!U91</f>
        <v>-8.0525778458397141</v>
      </c>
      <c r="CP91" s="137">
        <f>'Master FO'!M91</f>
        <v>-788750</v>
      </c>
      <c r="CR91" s="137" t="str">
        <f>IF(AND('All Data FO'!AG91&gt;'All Data FO'!AH91,'All Data FO'!B91&gt;'All Data FO'!C91),"LONG BUILDUP",IF(AND('All Data FO'!AG91&gt;'All Data FO'!AH91,'All Data FO'!B91&lt;'All Data FO'!C91),"SHORT BUILDUP",IF(AND('All Data FO'!AG91&lt;'All Data FO'!AH91,'All Data FO'!B91&gt;'All Data FO'!C91),"SHORT COVERING",IF(AND('All Data FO'!AG91&lt;'All Data FO'!AH91,'All Data FO'!B91&lt;'All Data FO'!C91),"LONG UNWINDING"," "))))</f>
        <v>LONG UNWINDING</v>
      </c>
      <c r="CW91" s="137" t="str">
        <f>'FOD (ALL)'!M91</f>
        <v>MARUTI</v>
      </c>
      <c r="CX91" s="137">
        <f>'All Data FO'!B90</f>
        <v>5112.95</v>
      </c>
      <c r="CY91" s="139">
        <f>'All Data FO'!K90</f>
        <v>1.7330401822577164</v>
      </c>
      <c r="CZ91" s="139">
        <f>'All Data FO'!EJ91</f>
        <v>0.87427273575806597</v>
      </c>
      <c r="DA91" s="137">
        <f>'All Data FO'!EQ91</f>
        <v>28100</v>
      </c>
      <c r="DC91" s="137" t="str">
        <f t="shared" si="5"/>
        <v>LONG BUILDUP</v>
      </c>
    </row>
    <row r="92" spans="1:107" x14ac:dyDescent="0.3">
      <c r="A92" s="137" t="str">
        <f>FOD!B92</f>
        <v xml:space="preserve">MFSL      </v>
      </c>
      <c r="B92" s="137" t="str">
        <f>'All Data FO'!G92</f>
        <v>N</v>
      </c>
      <c r="C92" s="137" t="str">
        <f>'All Data FO'!H92</f>
        <v>Y</v>
      </c>
      <c r="D92" s="137" t="str">
        <f>'All Data FO'!I92</f>
        <v>Y</v>
      </c>
      <c r="E92" s="137" t="str">
        <f>'All Data FO'!J92</f>
        <v>Y</v>
      </c>
      <c r="G92" s="137" t="str">
        <f>'All Data FO'!AL92</f>
        <v>N</v>
      </c>
      <c r="H92" s="137" t="str">
        <f>'All Data FO'!AM92</f>
        <v>Y</v>
      </c>
      <c r="I92" s="137" t="str">
        <f>'All Data FO'!AN92</f>
        <v>Y</v>
      </c>
      <c r="J92" s="137" t="str">
        <f>'All Data FO'!AO92</f>
        <v>Y</v>
      </c>
      <c r="L92" s="137" t="str">
        <f>'All Data FO'!BR92</f>
        <v>Y</v>
      </c>
      <c r="M92" s="137" t="str">
        <f>'All Data FO'!BS92</f>
        <v>Y</v>
      </c>
      <c r="N92" s="137" t="str">
        <f>'All Data FO'!BT92</f>
        <v>N</v>
      </c>
      <c r="O92" s="137" t="str">
        <f>'All Data FO'!BU92</f>
        <v>N</v>
      </c>
      <c r="Q92" s="137" t="str">
        <f>'All Data FO'!BB92</f>
        <v>Y</v>
      </c>
      <c r="R92" s="137" t="str">
        <f>'All Data FO'!BC92</f>
        <v>Y</v>
      </c>
      <c r="S92" s="137" t="str">
        <f>'All Data FO'!BD92</f>
        <v>N</v>
      </c>
      <c r="T92" s="137" t="str">
        <f>'All Data FO'!BE92</f>
        <v>N</v>
      </c>
      <c r="V92" s="137" t="str">
        <f>'All Data FO'!CH92</f>
        <v>Y</v>
      </c>
      <c r="W92" s="137" t="str">
        <f>'All Data FO'!CI92</f>
        <v>N</v>
      </c>
      <c r="X92" s="137" t="str">
        <f>'All Data FO'!CJ92</f>
        <v>N</v>
      </c>
      <c r="Y92" s="137" t="str">
        <f>'All Data FO'!CK92</f>
        <v>N</v>
      </c>
      <c r="AA92" s="137" t="str">
        <f>'D Master'!AM92</f>
        <v>N</v>
      </c>
      <c r="AB92" s="137" t="str">
        <f>'D Master'!AN92</f>
        <v>Y</v>
      </c>
      <c r="AC92" s="137" t="str">
        <f>'D Master'!AO92</f>
        <v>Y</v>
      </c>
      <c r="AD92" s="137" t="str">
        <f>'D Master'!AP92</f>
        <v>N</v>
      </c>
      <c r="AF92" s="138">
        <f>CA!AK92</f>
        <v>5.35</v>
      </c>
      <c r="AG92" s="145">
        <f>'Master FO'!BV92</f>
        <v>-2.5166423120636465</v>
      </c>
      <c r="AH92" s="145">
        <f>'Master FO'!BZ92</f>
        <v>17.972229499607025</v>
      </c>
      <c r="AI92" s="137">
        <f>Cash!B92</f>
        <v>429.25</v>
      </c>
      <c r="AJ92" s="137">
        <f>'All Data FO'!B92</f>
        <v>430.5</v>
      </c>
      <c r="AK92" s="137">
        <f>'All Data FO'!W92</f>
        <v>437.95</v>
      </c>
      <c r="AL92" s="137">
        <f>'All Data FO'!AB92</f>
        <v>425</v>
      </c>
      <c r="AN92" s="137">
        <f t="shared" si="3"/>
        <v>1.25</v>
      </c>
      <c r="AO92" s="137">
        <f>('All Data FO'!W92+'All Data FO'!AB92+'All Data FO'!B92)/3</f>
        <v>431.15000000000003</v>
      </c>
      <c r="AQ92" s="137" t="str">
        <f>IF('All Data FO'!BM92&gt;MAX('All Data FO'!BN92:'All Data FO'!BQ92),"Yes","")</f>
        <v/>
      </c>
      <c r="AR92" s="137" t="str">
        <f>IF('All Data FO'!AG92&gt;MAX('All Data FO'!AH92:'All Data FO'!AK92),"Yes","")</f>
        <v/>
      </c>
      <c r="AT92" s="137" t="str">
        <f>IF('All Data FO'!BM92&gt;(AVERAGE('All Data FO'!BN92:'All Data FO'!BQ92)*2),"Yes","")</f>
        <v/>
      </c>
      <c r="AU92" s="137" t="str">
        <f>IF('All Data FO'!AG92&gt;(AVERAGE('All Data FO'!AH92:'All Data FO'!AK92)*2),"Yes","")</f>
        <v/>
      </c>
      <c r="AW92" s="137" t="str">
        <f>IF('All Data FO'!B92&gt;MAX('All Data FO'!C92:'All Data FO'!F92),"Yes","")</f>
        <v/>
      </c>
      <c r="AX92" s="137" t="str">
        <f>IF('All Data FO'!B92&lt;MIN('All Data FO'!C92:'All Data FO'!F92),"Yes","")</f>
        <v/>
      </c>
      <c r="AZ92" s="144" t="str">
        <f>IF('All Data FO'!B92&gt;MAX('All Data FO'!X92:'All Data FO'!AA92),"Yes","")</f>
        <v/>
      </c>
      <c r="BA92" s="144" t="str">
        <f>IF('All Data FO'!B92&lt;MIN('All Data FO'!AC92:'All Data FO'!AF92),"Yes","")</f>
        <v/>
      </c>
      <c r="BB92" s="137" t="str">
        <f>IF(AND(Cash!C92&gt;Cash!AA92,Cash!B92&lt;(Cash!AA92+Cash!C92)/2,Cash!Z92&gt;Cash!C92,Cash!B92&gt;Cash!AA92),"Dark Cloud",IF(AND(Cash!C92&lt;Cash!AA92,Cash!B92&gt;(Cash!AA92+Cash!C92)/2,Cash!Z92&lt;Cash!C92,Cash!B92&lt;Cash!AA92),"Bullish Piercing",IF(AND(Cash!C92&lt;Cash!AA92,Cash!Z92&lt;Cash!C92,Cash!B92&gt;Cash!AA92),"Bullish Engulfing",IF(AND(Cash!C92&gt;Cash!AA92,Cash!Z92&gt;Cash!C92,Cash!B92&lt;Cash!AA92),"Bearish Engulfing",IF(AND(Cash!C92&gt;Cash!AA92,Cash!B92&lt;Cash!Z92,Cash!AG92&lt;Cash!C92,Cash!AN92&gt;Cash!AA92),"Bearish Harami",IF(AND(Cash!C92&lt;Cash!AA92,Cash!B92&gt;Cash!Z92,Cash!AG92&lt;Cash!AA92,Cash!AN92&gt;Cash!C92),"Bullish Harami"," "))))))</f>
        <v xml:space="preserve"> </v>
      </c>
      <c r="BC92" s="137" t="str">
        <f>IF(AND(Cash!D92&lt;Cash!AB92,Cash!AO92&lt;Cash!AP92,Cash!AO92&lt;Cash!AN92,Cash!B92&gt;Cash!AH92,Cash!B92&gt;Cash!AI92),"Bullish Reversal",IF(AND(Cash!D92&gt;Cash!AB92,Cash!AH92&gt;Cash!AI92,Cash!AH92&gt;Cash!AG92,Cash!B92&lt;Cash!AO92,Cash!CA92&lt;Cash!AP92),"Bearish Reversal"," "))</f>
        <v xml:space="preserve"> </v>
      </c>
      <c r="BE92" s="144" t="str">
        <f>IF(AND(Cash!D92&gt;Cash!X92,Cash!AC92&gt;Cash!T92,Cash!S92&gt;Cash!W92,Cash!AB92&gt;Cash!C92),"Bearish Squeeze"," ")</f>
        <v xml:space="preserve"> </v>
      </c>
      <c r="BF92" s="144" t="str">
        <f>IF(AND(Cash!T92&gt;Cash!X92,Cash!AC92&gt;Cash!D92,Cash!C92&gt;Cash!W92,Cash!AB92&gt;Cash!S92),"Bullish Squeeze"," ")</f>
        <v xml:space="preserve"> </v>
      </c>
      <c r="BG92" s="137" t="str">
        <f>IF(AND(Cash!AI92&lt;Cash!AH92,Cash!AP92&gt;Cash!AO92,Cash!AG92&lt;Cash!AH92,Cash!AN92&gt;Cash!AO92),"IN OUT IN"," ")</f>
        <v xml:space="preserve"> </v>
      </c>
      <c r="BH92" s="137" t="str">
        <f>IF(AND(Cash!AG92&lt;Cash!AH92,Cash!AN92&gt;Cash!AO92),"Inside Bar"," ")</f>
        <v xml:space="preserve"> </v>
      </c>
      <c r="BI92" s="137" t="str">
        <f>IF(AND(Cash!AI92&gt;Cash!AH92,Cash!AP92&lt;Cash!AO92,Cash!AH92&gt;Cash!AG92,Cash!AO92&lt;Cash!AN92),"Double INSIDE Bar"," ")</f>
        <v xml:space="preserve"> </v>
      </c>
      <c r="BK92" s="137" t="str">
        <f>IF(AND(CA!AM92&lt;MIN(CA!AN92:AP92),(Cash!AG92&lt;Cash!AH92),(Cash!AN92&gt;Cash!AO92)),"NR4"," ")</f>
        <v xml:space="preserve"> </v>
      </c>
      <c r="BL92" s="144" t="str">
        <f>IF(AND(CA!AM92&lt;MIN(CA!AN92:AS92),(Cash!AG92&lt;Cash!AH92),(Cash!AN92&gt;Cash!AO92)),"NR7"," ")</f>
        <v xml:space="preserve"> </v>
      </c>
      <c r="BM92" s="137">
        <f>Cash!AG92</f>
        <v>438</v>
      </c>
      <c r="BN92" s="137">
        <f>Cash!AN92</f>
        <v>424.2</v>
      </c>
      <c r="BP92" s="137">
        <f>MAX(Cash!AG92:AJ92)</f>
        <v>447.1</v>
      </c>
      <c r="BQ92" s="137">
        <f>MIN(Cash!AN92:AQ92)</f>
        <v>411.65</v>
      </c>
      <c r="BS92" s="144">
        <f>MAX(Cash!AG92:AM92)</f>
        <v>457</v>
      </c>
      <c r="BT92" s="144">
        <f>MIN(Cash!AN92:AT92)</f>
        <v>407.15</v>
      </c>
      <c r="BV92" s="137">
        <f>Cash!AN92-2*(Cash!AG92-'Final Master FO'!BY92)</f>
        <v>409.16666666666669</v>
      </c>
      <c r="BW92" s="137">
        <f>BY92-(Cash!AG92-Cash!AN92)</f>
        <v>416.68333333333334</v>
      </c>
      <c r="BX92" s="137">
        <f>(2*BY92)-Cash!AG92</f>
        <v>422.9666666666667</v>
      </c>
      <c r="BY92" s="137">
        <f>(Cash!AG92+Cash!AN92+Cash!B92)/3</f>
        <v>430.48333333333335</v>
      </c>
      <c r="BZ92" s="137">
        <f>(2*BY92)-Cash!AN92</f>
        <v>436.76666666666671</v>
      </c>
      <c r="CA92" s="137">
        <f>BY92+(Cash!AG92-Cash!AN92)</f>
        <v>444.28333333333336</v>
      </c>
      <c r="CB92" s="137">
        <f>Cash!AG92+2*('Final Master FO'!BY92-Cash!AN92)</f>
        <v>450.56666666666672</v>
      </c>
      <c r="CD92" s="137">
        <f>CG92-(1*(Cash!AG92-Cash!AN92))</f>
        <v>416.68333333333334</v>
      </c>
      <c r="CE92" s="137">
        <f>CG92-(0.618*(Cash!AG92-Cash!AN92))</f>
        <v>421.95493333333332</v>
      </c>
      <c r="CF92" s="137">
        <f>CG92-(0.382*(Cash!AG92-Cash!AN92))</f>
        <v>425.21173333333337</v>
      </c>
      <c r="CG92" s="137">
        <f>(Cash!AG92+Cash!AN92+Cash!B92)/3</f>
        <v>430.48333333333335</v>
      </c>
      <c r="CH92" s="137">
        <f>CG92+(0.382*(Cash!AG92-Cash!AN92))</f>
        <v>435.75493333333333</v>
      </c>
      <c r="CI92" s="137">
        <f>CG92+(0.618*(Cash!AG92-Cash!AN92))</f>
        <v>439.01173333333338</v>
      </c>
      <c r="CJ92" s="137">
        <f>CG92+(1*(Cash!AG92-Cash!AN92))</f>
        <v>444.28333333333336</v>
      </c>
      <c r="CL92" s="137" t="str">
        <f t="shared" si="4"/>
        <v xml:space="preserve">MFSL      </v>
      </c>
      <c r="CM92" s="137">
        <f>'All Data FO'!B92</f>
        <v>430.5</v>
      </c>
      <c r="CN92" s="139">
        <f>'All Data FO'!K92</f>
        <v>-2.2368570455319681</v>
      </c>
      <c r="CO92" s="139">
        <f>'Master FO'!U92</f>
        <v>-0.64701653486700217</v>
      </c>
      <c r="CP92" s="137">
        <f>'Master FO'!M92</f>
        <v>-11700</v>
      </c>
      <c r="CR92" s="137" t="str">
        <f>IF(AND('All Data FO'!AG92&gt;'All Data FO'!AH92,'All Data FO'!B92&gt;'All Data FO'!C92),"LONG BUILDUP",IF(AND('All Data FO'!AG92&gt;'All Data FO'!AH92,'All Data FO'!B92&lt;'All Data FO'!C92),"SHORT BUILDUP",IF(AND('All Data FO'!AG92&lt;'All Data FO'!AH92,'All Data FO'!B92&gt;'All Data FO'!C92),"SHORT COVERING",IF(AND('All Data FO'!AG92&lt;'All Data FO'!AH92,'All Data FO'!B92&lt;'All Data FO'!C92),"LONG UNWINDING"," "))))</f>
        <v>LONG UNWINDING</v>
      </c>
      <c r="CW92" s="137" t="str">
        <f>'FOD (ALL)'!M92</f>
        <v>MCDOWELL-N</v>
      </c>
      <c r="CX92" s="137">
        <f>'All Data FO'!B91</f>
        <v>587.65</v>
      </c>
      <c r="CY92" s="139">
        <f>'All Data FO'!K91</f>
        <v>-3.1718569780853514</v>
      </c>
      <c r="CZ92" s="139">
        <f>'All Data FO'!EJ92</f>
        <v>2.3626698168930892E-2</v>
      </c>
      <c r="DA92" s="137">
        <f>'All Data FO'!EQ92</f>
        <v>2500</v>
      </c>
      <c r="DC92" s="137" t="str">
        <f t="shared" si="5"/>
        <v>SHORT BUILDUP</v>
      </c>
    </row>
    <row r="93" spans="1:107" x14ac:dyDescent="0.3">
      <c r="A93" s="137" t="str">
        <f>FOD!B93</f>
        <v xml:space="preserve">MGL       </v>
      </c>
      <c r="B93" s="137" t="str">
        <f>'All Data FO'!G93</f>
        <v>N</v>
      </c>
      <c r="C93" s="137" t="str">
        <f>'All Data FO'!H93</f>
        <v>Y</v>
      </c>
      <c r="D93" s="137" t="str">
        <f>'All Data FO'!I93</f>
        <v>Y</v>
      </c>
      <c r="E93" s="137" t="str">
        <f>'All Data FO'!J93</f>
        <v>Y</v>
      </c>
      <c r="G93" s="137" t="str">
        <f>'All Data FO'!AL93</f>
        <v>N</v>
      </c>
      <c r="H93" s="137" t="str">
        <f>'All Data FO'!AM93</f>
        <v>N</v>
      </c>
      <c r="I93" s="137" t="str">
        <f>'All Data FO'!AN93</f>
        <v>N</v>
      </c>
      <c r="J93" s="137" t="str">
        <f>'All Data FO'!AO93</f>
        <v>Y</v>
      </c>
      <c r="L93" s="137" t="str">
        <f>'All Data FO'!BR93</f>
        <v>N</v>
      </c>
      <c r="M93" s="137" t="str">
        <f>'All Data FO'!BS93</f>
        <v>Y</v>
      </c>
      <c r="N93" s="137" t="str">
        <f>'All Data FO'!BT93</f>
        <v>N</v>
      </c>
      <c r="O93" s="137" t="str">
        <f>'All Data FO'!BU93</f>
        <v>Y</v>
      </c>
      <c r="Q93" s="137" t="str">
        <f>'All Data FO'!BB93</f>
        <v>N</v>
      </c>
      <c r="R93" s="137" t="str">
        <f>'All Data FO'!BC93</f>
        <v>Y</v>
      </c>
      <c r="S93" s="137" t="str">
        <f>'All Data FO'!BD93</f>
        <v>N</v>
      </c>
      <c r="T93" s="137" t="str">
        <f>'All Data FO'!BE93</f>
        <v>Y</v>
      </c>
      <c r="V93" s="137" t="str">
        <f>'All Data FO'!CH93</f>
        <v>N</v>
      </c>
      <c r="W93" s="137" t="str">
        <f>'All Data FO'!CI93</f>
        <v>Y</v>
      </c>
      <c r="X93" s="137" t="str">
        <f>'All Data FO'!CJ93</f>
        <v>N</v>
      </c>
      <c r="Y93" s="137" t="str">
        <f>'All Data FO'!CK93</f>
        <v>Y</v>
      </c>
      <c r="AA93" s="137" t="str">
        <f>'D Master'!AM93</f>
        <v>N</v>
      </c>
      <c r="AB93" s="137" t="str">
        <f>'D Master'!AN93</f>
        <v>Y</v>
      </c>
      <c r="AC93" s="137" t="str">
        <f>'D Master'!AO93</f>
        <v>Y</v>
      </c>
      <c r="AD93" s="137" t="str">
        <f>'D Master'!AP93</f>
        <v>Y</v>
      </c>
      <c r="AF93" s="138">
        <f>CA!AK93</f>
        <v>3.1274999999999999</v>
      </c>
      <c r="AG93" s="145">
        <f>'Master FO'!BV93</f>
        <v>-37.61467889908257</v>
      </c>
      <c r="AH93" s="145">
        <f>'Master FO'!BZ93</f>
        <v>-35.836038961038966</v>
      </c>
      <c r="AI93" s="137">
        <f>Cash!B93</f>
        <v>894.6</v>
      </c>
      <c r="AJ93" s="137">
        <f>'All Data FO'!B93</f>
        <v>894.35</v>
      </c>
      <c r="AK93" s="137">
        <f>'All Data FO'!W93</f>
        <v>906</v>
      </c>
      <c r="AL93" s="137">
        <f>'All Data FO'!AB93</f>
        <v>885</v>
      </c>
      <c r="AN93" s="137">
        <f t="shared" si="3"/>
        <v>-0.25</v>
      </c>
      <c r="AO93" s="137">
        <f>('All Data FO'!W93+'All Data FO'!AB93+'All Data FO'!B93)/3</f>
        <v>895.11666666666667</v>
      </c>
      <c r="AQ93" s="137" t="str">
        <f>IF('All Data FO'!BM93&gt;MAX('All Data FO'!BN93:'All Data FO'!BQ93),"Yes","")</f>
        <v/>
      </c>
      <c r="AR93" s="137" t="str">
        <f>IF('All Data FO'!AG93&gt;MAX('All Data FO'!AH93:'All Data FO'!AK93),"Yes","")</f>
        <v/>
      </c>
      <c r="AT93" s="137" t="str">
        <f>IF('All Data FO'!BM93&gt;(AVERAGE('All Data FO'!BN93:'All Data FO'!BQ93)*2),"Yes","")</f>
        <v/>
      </c>
      <c r="AU93" s="137" t="str">
        <f>IF('All Data FO'!AG93&gt;(AVERAGE('All Data FO'!AH93:'All Data FO'!AK93)*2),"Yes","")</f>
        <v/>
      </c>
      <c r="AW93" s="137" t="str">
        <f>IF('All Data FO'!B93&gt;MAX('All Data FO'!C93:'All Data FO'!F93),"Yes","")</f>
        <v/>
      </c>
      <c r="AX93" s="137" t="str">
        <f>IF('All Data FO'!B93&lt;MIN('All Data FO'!C93:'All Data FO'!F93),"Yes","")</f>
        <v/>
      </c>
      <c r="AZ93" s="144" t="str">
        <f>IF('All Data FO'!B93&gt;MAX('All Data FO'!X93:'All Data FO'!AA93),"Yes","")</f>
        <v/>
      </c>
      <c r="BA93" s="144" t="str">
        <f>IF('All Data FO'!B93&lt;MIN('All Data FO'!AC93:'All Data FO'!AF93),"Yes","")</f>
        <v/>
      </c>
      <c r="BB93" s="137" t="str">
        <f>IF(AND(Cash!C93&gt;Cash!AA93,Cash!B93&lt;(Cash!AA93+Cash!C93)/2,Cash!Z93&gt;Cash!C93,Cash!B93&gt;Cash!AA93),"Dark Cloud",IF(AND(Cash!C93&lt;Cash!AA93,Cash!B93&gt;(Cash!AA93+Cash!C93)/2,Cash!Z93&lt;Cash!C93,Cash!B93&lt;Cash!AA93),"Bullish Piercing",IF(AND(Cash!C93&lt;Cash!AA93,Cash!Z93&lt;Cash!C93,Cash!B93&gt;Cash!AA93),"Bullish Engulfing",IF(AND(Cash!C93&gt;Cash!AA93,Cash!Z93&gt;Cash!C93,Cash!B93&lt;Cash!AA93),"Bearish Engulfing",IF(AND(Cash!C93&gt;Cash!AA93,Cash!B93&lt;Cash!Z93,Cash!AG93&lt;Cash!C93,Cash!AN93&gt;Cash!AA93),"Bearish Harami",IF(AND(Cash!C93&lt;Cash!AA93,Cash!B93&gt;Cash!Z93,Cash!AG93&lt;Cash!AA93,Cash!AN93&gt;Cash!C93),"Bullish Harami"," "))))))</f>
        <v xml:space="preserve"> </v>
      </c>
      <c r="BC93" s="137" t="str">
        <f>IF(AND(Cash!D93&lt;Cash!AB93,Cash!AO93&lt;Cash!AP93,Cash!AO93&lt;Cash!AN93,Cash!B93&gt;Cash!AH93,Cash!B93&gt;Cash!AI93),"Bullish Reversal",IF(AND(Cash!D93&gt;Cash!AB93,Cash!AH93&gt;Cash!AI93,Cash!AH93&gt;Cash!AG93,Cash!B93&lt;Cash!AO93,Cash!CA93&lt;Cash!AP93),"Bearish Reversal"," "))</f>
        <v xml:space="preserve"> </v>
      </c>
      <c r="BE93" s="144" t="str">
        <f>IF(AND(Cash!D93&gt;Cash!X93,Cash!AC93&gt;Cash!T93,Cash!S93&gt;Cash!W93,Cash!AB93&gt;Cash!C93),"Bearish Squeeze"," ")</f>
        <v xml:space="preserve"> </v>
      </c>
      <c r="BF93" s="144" t="str">
        <f>IF(AND(Cash!T93&gt;Cash!X93,Cash!AC93&gt;Cash!D93,Cash!C93&gt;Cash!W93,Cash!AB93&gt;Cash!S93),"Bullish Squeeze"," ")</f>
        <v xml:space="preserve"> </v>
      </c>
      <c r="BG93" s="137" t="str">
        <f>IF(AND(Cash!AI93&lt;Cash!AH93,Cash!AP93&gt;Cash!AO93,Cash!AG93&lt;Cash!AH93,Cash!AN93&gt;Cash!AO93),"IN OUT IN"," ")</f>
        <v xml:space="preserve"> </v>
      </c>
      <c r="BH93" s="137" t="str">
        <f>IF(AND(Cash!AG93&lt;Cash!AH93,Cash!AN93&gt;Cash!AO93),"Inside Bar"," ")</f>
        <v xml:space="preserve"> </v>
      </c>
      <c r="BI93" s="137" t="str">
        <f>IF(AND(Cash!AI93&gt;Cash!AH93,Cash!AP93&lt;Cash!AO93,Cash!AH93&gt;Cash!AG93,Cash!AO93&lt;Cash!AN93),"Double INSIDE Bar"," ")</f>
        <v xml:space="preserve"> </v>
      </c>
      <c r="BK93" s="137" t="str">
        <f>IF(AND(CA!AM93&lt;MIN(CA!AN93:AP93),(Cash!AG93&lt;Cash!AH93),(Cash!AN93&gt;Cash!AO93)),"NR4"," ")</f>
        <v xml:space="preserve"> </v>
      </c>
      <c r="BL93" s="144" t="str">
        <f>IF(AND(CA!AM93&lt;MIN(CA!AN93:AS93),(Cash!AG93&lt;Cash!AH93),(Cash!AN93&gt;Cash!AO93)),"NR7"," ")</f>
        <v xml:space="preserve"> </v>
      </c>
      <c r="BM93" s="137">
        <f>Cash!AG93</f>
        <v>909.9</v>
      </c>
      <c r="BN93" s="137">
        <f>Cash!AN93</f>
        <v>886.35</v>
      </c>
      <c r="BP93" s="137">
        <f>MAX(Cash!AG93:AJ93)</f>
        <v>916.7</v>
      </c>
      <c r="BQ93" s="137">
        <f>MIN(Cash!AN93:AQ93)</f>
        <v>872.4</v>
      </c>
      <c r="BS93" s="144">
        <f>MAX(Cash!AG93:AM93)</f>
        <v>939.7</v>
      </c>
      <c r="BT93" s="144">
        <f>MIN(Cash!AN93:AT93)</f>
        <v>872.15</v>
      </c>
      <c r="BV93" s="137">
        <f>Cash!AN93-2*(Cash!AG93-'Final Master FO'!BY93)</f>
        <v>860.44999999999993</v>
      </c>
      <c r="BW93" s="137">
        <f>BY93-(Cash!AG93-Cash!AN93)</f>
        <v>873.4</v>
      </c>
      <c r="BX93" s="137">
        <f>(2*BY93)-Cash!AG93</f>
        <v>883.99999999999989</v>
      </c>
      <c r="BY93" s="137">
        <f>(Cash!AG93+Cash!AN93+Cash!B93)/3</f>
        <v>896.94999999999993</v>
      </c>
      <c r="BZ93" s="137">
        <f>(2*BY93)-Cash!AN93</f>
        <v>907.54999999999984</v>
      </c>
      <c r="CA93" s="137">
        <f>BY93+(Cash!AG93-Cash!AN93)</f>
        <v>920.49999999999989</v>
      </c>
      <c r="CB93" s="137">
        <f>Cash!AG93+2*('Final Master FO'!BY93-Cash!AN93)</f>
        <v>931.0999999999998</v>
      </c>
      <c r="CD93" s="137">
        <f>CG93-(1*(Cash!AG93-Cash!AN93))</f>
        <v>873.4</v>
      </c>
      <c r="CE93" s="137">
        <f>CG93-(0.618*(Cash!AG93-Cash!AN93))</f>
        <v>882.39609999999993</v>
      </c>
      <c r="CF93" s="137">
        <f>CG93-(0.382*(Cash!AG93-Cash!AN93))</f>
        <v>887.95389999999998</v>
      </c>
      <c r="CG93" s="137">
        <f>(Cash!AG93+Cash!AN93+Cash!B93)/3</f>
        <v>896.94999999999993</v>
      </c>
      <c r="CH93" s="137">
        <f>CG93+(0.382*(Cash!AG93-Cash!AN93))</f>
        <v>905.94609999999989</v>
      </c>
      <c r="CI93" s="137">
        <f>CG93+(0.618*(Cash!AG93-Cash!AN93))</f>
        <v>911.50389999999993</v>
      </c>
      <c r="CJ93" s="137">
        <f>CG93+(1*(Cash!AG93-Cash!AN93))</f>
        <v>920.49999999999989</v>
      </c>
      <c r="CL93" s="137" t="str">
        <f t="shared" si="4"/>
        <v xml:space="preserve">MGL       </v>
      </c>
      <c r="CM93" s="137">
        <f>'All Data FO'!B93</f>
        <v>894.35</v>
      </c>
      <c r="CN93" s="139">
        <f>'All Data FO'!K93</f>
        <v>-1.0291595197255525</v>
      </c>
      <c r="CO93" s="139">
        <f>'Master FO'!U93</f>
        <v>-1.0475423045930701</v>
      </c>
      <c r="CP93" s="137">
        <f>'Master FO'!M93</f>
        <v>-15600</v>
      </c>
      <c r="CR93" s="137" t="str">
        <f>IF(AND('All Data FO'!AG93&gt;'All Data FO'!AH93,'All Data FO'!B93&gt;'All Data FO'!C93),"LONG BUILDUP",IF(AND('All Data FO'!AG93&gt;'All Data FO'!AH93,'All Data FO'!B93&lt;'All Data FO'!C93),"SHORT BUILDUP",IF(AND('All Data FO'!AG93&lt;'All Data FO'!AH93,'All Data FO'!B93&gt;'All Data FO'!C93),"SHORT COVERING",IF(AND('All Data FO'!AG93&lt;'All Data FO'!AH93,'All Data FO'!B93&lt;'All Data FO'!C93),"LONG UNWINDING"," "))))</f>
        <v>LONG UNWINDING</v>
      </c>
      <c r="CW93" s="137" t="str">
        <f>'FOD (ALL)'!M93</f>
        <v>MFSL</v>
      </c>
      <c r="CX93" s="137">
        <f>'All Data FO'!B92</f>
        <v>430.5</v>
      </c>
      <c r="CY93" s="139">
        <f>'All Data FO'!K92</f>
        <v>-2.2368570455319681</v>
      </c>
      <c r="CZ93" s="139">
        <f>'All Data FO'!EJ93</f>
        <v>7.2563925362819619</v>
      </c>
      <c r="DA93" s="137">
        <f>'All Data FO'!EQ93</f>
        <v>136500</v>
      </c>
      <c r="DC93" s="137" t="str">
        <f t="shared" si="5"/>
        <v>SHORT BUILDUP</v>
      </c>
    </row>
    <row r="94" spans="1:107" x14ac:dyDescent="0.3">
      <c r="A94" s="137" t="str">
        <f>FOD!B94</f>
        <v xml:space="preserve">MINDTREE  </v>
      </c>
      <c r="B94" s="137" t="str">
        <f>'All Data FO'!G94</f>
        <v>Y</v>
      </c>
      <c r="C94" s="137" t="str">
        <f>'All Data FO'!H94</f>
        <v>N</v>
      </c>
      <c r="D94" s="137" t="str">
        <f>'All Data FO'!I94</f>
        <v>N</v>
      </c>
      <c r="E94" s="137" t="str">
        <f>'All Data FO'!J94</f>
        <v>Y</v>
      </c>
      <c r="G94" s="137" t="str">
        <f>'All Data FO'!AL94</f>
        <v>N</v>
      </c>
      <c r="H94" s="137" t="str">
        <f>'All Data FO'!AM94</f>
        <v>Y</v>
      </c>
      <c r="I94" s="137" t="str">
        <f>'All Data FO'!AN94</f>
        <v>N</v>
      </c>
      <c r="J94" s="137" t="str">
        <f>'All Data FO'!AO94</f>
        <v>N</v>
      </c>
      <c r="L94" s="137" t="str">
        <f>'All Data FO'!BR94</f>
        <v>Y</v>
      </c>
      <c r="M94" s="137" t="str">
        <f>'All Data FO'!BS94</f>
        <v>N</v>
      </c>
      <c r="N94" s="137" t="str">
        <f>'All Data FO'!BT94</f>
        <v>N</v>
      </c>
      <c r="O94" s="137" t="str">
        <f>'All Data FO'!BU94</f>
        <v>N</v>
      </c>
      <c r="Q94" s="137" t="str">
        <f>'All Data FO'!BB94</f>
        <v>Y</v>
      </c>
      <c r="R94" s="137" t="str">
        <f>'All Data FO'!BC94</f>
        <v>N</v>
      </c>
      <c r="S94" s="137" t="str">
        <f>'All Data FO'!BD94</f>
        <v>N</v>
      </c>
      <c r="T94" s="137" t="str">
        <f>'All Data FO'!BE94</f>
        <v>N</v>
      </c>
      <c r="V94" s="137" t="str">
        <f>'All Data FO'!CH94</f>
        <v>Y</v>
      </c>
      <c r="W94" s="137" t="str">
        <f>'All Data FO'!CI94</f>
        <v>N</v>
      </c>
      <c r="X94" s="137" t="str">
        <f>'All Data FO'!CJ94</f>
        <v>N</v>
      </c>
      <c r="Y94" s="137" t="str">
        <f>'All Data FO'!CK94</f>
        <v>Y</v>
      </c>
      <c r="AA94" s="137" t="str">
        <f>'D Master'!AM94</f>
        <v>N</v>
      </c>
      <c r="AB94" s="137" t="str">
        <f>'D Master'!AN94</f>
        <v>Y</v>
      </c>
      <c r="AC94" s="137" t="str">
        <f>'D Master'!AO94</f>
        <v>N</v>
      </c>
      <c r="AD94" s="137" t="str">
        <f>'D Master'!AP94</f>
        <v>Y</v>
      </c>
      <c r="AF94" s="138">
        <f>CA!AK94</f>
        <v>4.1524999999999972</v>
      </c>
      <c r="AG94" s="145">
        <f>'Master FO'!BV94</f>
        <v>-24.30160692212608</v>
      </c>
      <c r="AH94" s="145">
        <f>'Master FO'!BZ94</f>
        <v>-12.12932848670366</v>
      </c>
      <c r="AI94" s="137">
        <f>Cash!B94</f>
        <v>890.7</v>
      </c>
      <c r="AJ94" s="137">
        <f>'All Data FO'!B94</f>
        <v>891.15</v>
      </c>
      <c r="AK94" s="137">
        <f>'All Data FO'!W94</f>
        <v>906.75</v>
      </c>
      <c r="AL94" s="137">
        <f>'All Data FO'!AB94</f>
        <v>874.9</v>
      </c>
      <c r="AN94" s="137">
        <f t="shared" si="3"/>
        <v>0.44999999999993179</v>
      </c>
      <c r="AO94" s="137">
        <f>('All Data FO'!W94+'All Data FO'!AB94+'All Data FO'!B94)/3</f>
        <v>890.93333333333339</v>
      </c>
      <c r="AQ94" s="137" t="str">
        <f>IF('All Data FO'!BM94&gt;MAX('All Data FO'!BN94:'All Data FO'!BQ94),"Yes","")</f>
        <v/>
      </c>
      <c r="AR94" s="137" t="str">
        <f>IF('All Data FO'!AG94&gt;MAX('All Data FO'!AH94:'All Data FO'!AK94),"Yes","")</f>
        <v/>
      </c>
      <c r="AT94" s="137" t="str">
        <f>IF('All Data FO'!BM94&gt;(AVERAGE('All Data FO'!BN94:'All Data FO'!BQ94)*2),"Yes","")</f>
        <v/>
      </c>
      <c r="AU94" s="137" t="str">
        <f>IF('All Data FO'!AG94&gt;(AVERAGE('All Data FO'!AH94:'All Data FO'!AK94)*2),"Yes","")</f>
        <v/>
      </c>
      <c r="AW94" s="137" t="str">
        <f>IF('All Data FO'!B94&gt;MAX('All Data FO'!C94:'All Data FO'!F94),"Yes","")</f>
        <v/>
      </c>
      <c r="AX94" s="137" t="str">
        <f>IF('All Data FO'!B94&lt;MIN('All Data FO'!C94:'All Data FO'!F94),"Yes","")</f>
        <v/>
      </c>
      <c r="AZ94" s="144" t="str">
        <f>IF('All Data FO'!B94&gt;MAX('All Data FO'!X94:'All Data FO'!AA94),"Yes","")</f>
        <v/>
      </c>
      <c r="BA94" s="144" t="str">
        <f>IF('All Data FO'!B94&lt;MIN('All Data FO'!AC94:'All Data FO'!AF94),"Yes","")</f>
        <v/>
      </c>
      <c r="BB94" s="137" t="str">
        <f>IF(AND(Cash!C94&gt;Cash!AA94,Cash!B94&lt;(Cash!AA94+Cash!C94)/2,Cash!Z94&gt;Cash!C94,Cash!B94&gt;Cash!AA94),"Dark Cloud",IF(AND(Cash!C94&lt;Cash!AA94,Cash!B94&gt;(Cash!AA94+Cash!C94)/2,Cash!Z94&lt;Cash!C94,Cash!B94&lt;Cash!AA94),"Bullish Piercing",IF(AND(Cash!C94&lt;Cash!AA94,Cash!Z94&lt;Cash!C94,Cash!B94&gt;Cash!AA94),"Bullish Engulfing",IF(AND(Cash!C94&gt;Cash!AA94,Cash!Z94&gt;Cash!C94,Cash!B94&lt;Cash!AA94),"Bearish Engulfing",IF(AND(Cash!C94&gt;Cash!AA94,Cash!B94&lt;Cash!Z94,Cash!AG94&lt;Cash!C94,Cash!AN94&gt;Cash!AA94),"Bearish Harami",IF(AND(Cash!C94&lt;Cash!AA94,Cash!B94&gt;Cash!Z94,Cash!AG94&lt;Cash!AA94,Cash!AN94&gt;Cash!C94),"Bullish Harami"," "))))))</f>
        <v xml:space="preserve"> </v>
      </c>
      <c r="BC94" s="137" t="str">
        <f>IF(AND(Cash!D94&lt;Cash!AB94,Cash!AO94&lt;Cash!AP94,Cash!AO94&lt;Cash!AN94,Cash!B94&gt;Cash!AH94,Cash!B94&gt;Cash!AI94),"Bullish Reversal",IF(AND(Cash!D94&gt;Cash!AB94,Cash!AH94&gt;Cash!AI94,Cash!AH94&gt;Cash!AG94,Cash!B94&lt;Cash!AO94,Cash!CA94&lt;Cash!AP94),"Bearish Reversal"," "))</f>
        <v xml:space="preserve"> </v>
      </c>
      <c r="BE94" s="144" t="str">
        <f>IF(AND(Cash!D94&gt;Cash!X94,Cash!AC94&gt;Cash!T94,Cash!S94&gt;Cash!W94,Cash!AB94&gt;Cash!C94),"Bearish Squeeze"," ")</f>
        <v xml:space="preserve"> </v>
      </c>
      <c r="BF94" s="144" t="str">
        <f>IF(AND(Cash!T94&gt;Cash!X94,Cash!AC94&gt;Cash!D94,Cash!C94&gt;Cash!W94,Cash!AB94&gt;Cash!S94),"Bullish Squeeze"," ")</f>
        <v xml:space="preserve"> </v>
      </c>
      <c r="BG94" s="137" t="str">
        <f>IF(AND(Cash!AI94&lt;Cash!AH94,Cash!AP94&gt;Cash!AO94,Cash!AG94&lt;Cash!AH94,Cash!AN94&gt;Cash!AO94),"IN OUT IN"," ")</f>
        <v xml:space="preserve"> </v>
      </c>
      <c r="BH94" s="137" t="str">
        <f>IF(AND(Cash!AG94&lt;Cash!AH94,Cash!AN94&gt;Cash!AO94),"Inside Bar"," ")</f>
        <v xml:space="preserve"> </v>
      </c>
      <c r="BI94" s="137" t="str">
        <f>IF(AND(Cash!AI94&gt;Cash!AH94,Cash!AP94&lt;Cash!AO94,Cash!AH94&gt;Cash!AG94,Cash!AO94&lt;Cash!AN94),"Double INSIDE Bar"," ")</f>
        <v xml:space="preserve"> </v>
      </c>
      <c r="BK94" s="137" t="str">
        <f>IF(AND(CA!AM94&lt;MIN(CA!AN94:AP94),(Cash!AG94&lt;Cash!AH94),(Cash!AN94&gt;Cash!AO94)),"NR4"," ")</f>
        <v xml:space="preserve"> </v>
      </c>
      <c r="BL94" s="144" t="str">
        <f>IF(AND(CA!AM94&lt;MIN(CA!AN94:AS94),(Cash!AG94&lt;Cash!AH94),(Cash!AN94&gt;Cash!AO94)),"NR7"," ")</f>
        <v xml:space="preserve"> </v>
      </c>
      <c r="BM94" s="137">
        <f>Cash!AG94</f>
        <v>906</v>
      </c>
      <c r="BN94" s="137">
        <f>Cash!AN94</f>
        <v>873.25</v>
      </c>
      <c r="BP94" s="137">
        <f>MAX(Cash!AG94:AJ94)</f>
        <v>923.45</v>
      </c>
      <c r="BQ94" s="137">
        <f>MIN(Cash!AN94:AQ94)</f>
        <v>873.25</v>
      </c>
      <c r="BS94" s="144">
        <f>MAX(Cash!AG94:AM94)</f>
        <v>923.45</v>
      </c>
      <c r="BT94" s="144">
        <f>MIN(Cash!AN94:AT94)</f>
        <v>815.6</v>
      </c>
      <c r="BV94" s="137">
        <f>Cash!AN94-2*(Cash!AG94-'Final Master FO'!BY94)</f>
        <v>841.21666666666647</v>
      </c>
      <c r="BW94" s="137">
        <f>BY94-(Cash!AG94-Cash!AN94)</f>
        <v>857.23333333333323</v>
      </c>
      <c r="BX94" s="137">
        <f>(2*BY94)-Cash!AG94</f>
        <v>873.96666666666647</v>
      </c>
      <c r="BY94" s="137">
        <f>(Cash!AG94+Cash!AN94+Cash!B94)/3</f>
        <v>889.98333333333323</v>
      </c>
      <c r="BZ94" s="137">
        <f>(2*BY94)-Cash!AN94</f>
        <v>906.71666666666647</v>
      </c>
      <c r="CA94" s="137">
        <f>BY94+(Cash!AG94-Cash!AN94)</f>
        <v>922.73333333333323</v>
      </c>
      <c r="CB94" s="137">
        <f>Cash!AG94+2*('Final Master FO'!BY94-Cash!AN94)</f>
        <v>939.46666666666647</v>
      </c>
      <c r="CD94" s="137">
        <f>CG94-(1*(Cash!AG94-Cash!AN94))</f>
        <v>857.23333333333323</v>
      </c>
      <c r="CE94" s="137">
        <f>CG94-(0.618*(Cash!AG94-Cash!AN94))</f>
        <v>869.74383333333321</v>
      </c>
      <c r="CF94" s="137">
        <f>CG94-(0.382*(Cash!AG94-Cash!AN94))</f>
        <v>877.47283333333326</v>
      </c>
      <c r="CG94" s="137">
        <f>(Cash!AG94+Cash!AN94+Cash!B94)/3</f>
        <v>889.98333333333323</v>
      </c>
      <c r="CH94" s="137">
        <f>CG94+(0.382*(Cash!AG94-Cash!AN94))</f>
        <v>902.49383333333321</v>
      </c>
      <c r="CI94" s="137">
        <f>CG94+(0.618*(Cash!AG94-Cash!AN94))</f>
        <v>910.22283333333326</v>
      </c>
      <c r="CJ94" s="137">
        <f>CG94+(1*(Cash!AG94-Cash!AN94))</f>
        <v>922.73333333333323</v>
      </c>
      <c r="CL94" s="137" t="str">
        <f t="shared" si="4"/>
        <v xml:space="preserve">MINDTREE  </v>
      </c>
      <c r="CM94" s="137">
        <f>'All Data FO'!B94</f>
        <v>891.15</v>
      </c>
      <c r="CN94" s="139">
        <f>'All Data FO'!K94</f>
        <v>0.71198508221731982</v>
      </c>
      <c r="CO94" s="139">
        <f>'Master FO'!U94</f>
        <v>-3.3632286995515694</v>
      </c>
      <c r="CP94" s="137">
        <f>'Master FO'!M94</f>
        <v>-24000</v>
      </c>
      <c r="CR94" s="137" t="str">
        <f>IF(AND('All Data FO'!AG94&gt;'All Data FO'!AH94,'All Data FO'!B94&gt;'All Data FO'!C94),"LONG BUILDUP",IF(AND('All Data FO'!AG94&gt;'All Data FO'!AH94,'All Data FO'!B94&lt;'All Data FO'!C94),"SHORT BUILDUP",IF(AND('All Data FO'!AG94&lt;'All Data FO'!AH94,'All Data FO'!B94&gt;'All Data FO'!C94),"SHORT COVERING",IF(AND('All Data FO'!AG94&lt;'All Data FO'!AH94,'All Data FO'!B94&lt;'All Data FO'!C94),"LONG UNWINDING"," "))))</f>
        <v>SHORT COVERING</v>
      </c>
      <c r="CW94" s="137" t="str">
        <f>'FOD (ALL)'!M94</f>
        <v>MGL</v>
      </c>
      <c r="CX94" s="137">
        <f>'All Data FO'!B93</f>
        <v>894.35</v>
      </c>
      <c r="CY94" s="139">
        <f>'All Data FO'!K93</f>
        <v>-1.0291595197255525</v>
      </c>
      <c r="CZ94" s="139">
        <f>'All Data FO'!EJ94</f>
        <v>1.3529645841623557</v>
      </c>
      <c r="DA94" s="137">
        <f>'All Data FO'!EQ94</f>
        <v>20400</v>
      </c>
      <c r="DC94" s="137" t="str">
        <f t="shared" si="5"/>
        <v>SHORT BUILDUP</v>
      </c>
    </row>
    <row r="95" spans="1:107" x14ac:dyDescent="0.3">
      <c r="A95" s="137" t="str">
        <f>FOD!B95</f>
        <v>MOTHERSUMI</v>
      </c>
      <c r="B95" s="137" t="str">
        <f>'All Data FO'!G95</f>
        <v>N</v>
      </c>
      <c r="C95" s="137" t="str">
        <f>'All Data FO'!H95</f>
        <v>N</v>
      </c>
      <c r="D95" s="137" t="str">
        <f>'All Data FO'!I95</f>
        <v>Y</v>
      </c>
      <c r="E95" s="137" t="str">
        <f>'All Data FO'!J95</f>
        <v>Y</v>
      </c>
      <c r="G95" s="137" t="str">
        <f>'All Data FO'!AL95</f>
        <v>N</v>
      </c>
      <c r="H95" s="137" t="str">
        <f>'All Data FO'!AM95</f>
        <v>N</v>
      </c>
      <c r="I95" s="137" t="str">
        <f>'All Data FO'!AN95</f>
        <v>N</v>
      </c>
      <c r="J95" s="137" t="str">
        <f>'All Data FO'!AO95</f>
        <v>N</v>
      </c>
      <c r="L95" s="137" t="str">
        <f>'All Data FO'!BR95</f>
        <v>N</v>
      </c>
      <c r="M95" s="137" t="str">
        <f>'All Data FO'!BS95</f>
        <v>Y</v>
      </c>
      <c r="N95" s="137" t="str">
        <f>'All Data FO'!BT95</f>
        <v>N</v>
      </c>
      <c r="O95" s="137" t="str">
        <f>'All Data FO'!BU95</f>
        <v>N</v>
      </c>
      <c r="Q95" s="137" t="str">
        <f>'All Data FO'!BB95</f>
        <v>N</v>
      </c>
      <c r="R95" s="137" t="str">
        <f>'All Data FO'!BC95</f>
        <v>Y</v>
      </c>
      <c r="S95" s="137" t="str">
        <f>'All Data FO'!BD95</f>
        <v>N</v>
      </c>
      <c r="T95" s="137" t="str">
        <f>'All Data FO'!BE95</f>
        <v>N</v>
      </c>
      <c r="V95" s="137" t="str">
        <f>'All Data FO'!CH95</f>
        <v>N</v>
      </c>
      <c r="W95" s="137" t="str">
        <f>'All Data FO'!CI95</f>
        <v>Y</v>
      </c>
      <c r="X95" s="137" t="str">
        <f>'All Data FO'!CJ95</f>
        <v>N</v>
      </c>
      <c r="Y95" s="137" t="str">
        <f>'All Data FO'!CK95</f>
        <v>N</v>
      </c>
      <c r="AA95" s="137" t="str">
        <f>'D Master'!AM95</f>
        <v>Y</v>
      </c>
      <c r="AB95" s="137" t="str">
        <f>'D Master'!AN95</f>
        <v>N</v>
      </c>
      <c r="AC95" s="137" t="str">
        <f>'D Master'!AO95</f>
        <v>N</v>
      </c>
      <c r="AD95" s="137" t="str">
        <f>'D Master'!AP95</f>
        <v>Y</v>
      </c>
      <c r="AF95" s="138">
        <f>CA!AK95</f>
        <v>6.139999999999997</v>
      </c>
      <c r="AG95" s="145">
        <f>'Master FO'!BV95</f>
        <v>-23.814075755765323</v>
      </c>
      <c r="AH95" s="145">
        <f>'Master FO'!BZ95</f>
        <v>-10.933134661948229</v>
      </c>
      <c r="AI95" s="137">
        <f>Cash!B95</f>
        <v>79.2</v>
      </c>
      <c r="AJ95" s="137">
        <f>'All Data FO'!B95</f>
        <v>79.2</v>
      </c>
      <c r="AK95" s="137">
        <f>'All Data FO'!W95</f>
        <v>81.7</v>
      </c>
      <c r="AL95" s="137">
        <f>'All Data FO'!AB95</f>
        <v>78.400000000000006</v>
      </c>
      <c r="AN95" s="137">
        <f t="shared" si="3"/>
        <v>0</v>
      </c>
      <c r="AO95" s="137">
        <f>('All Data FO'!W95+'All Data FO'!AB95+'All Data FO'!B95)/3</f>
        <v>79.766666666666666</v>
      </c>
      <c r="AQ95" s="137" t="str">
        <f>IF('All Data FO'!BM95&gt;MAX('All Data FO'!BN95:'All Data FO'!BQ95),"Yes","")</f>
        <v/>
      </c>
      <c r="AR95" s="137" t="str">
        <f>IF('All Data FO'!AG95&gt;MAX('All Data FO'!AH95:'All Data FO'!AK95),"Yes","")</f>
        <v/>
      </c>
      <c r="AT95" s="137" t="str">
        <f>IF('All Data FO'!BM95&gt;(AVERAGE('All Data FO'!BN95:'All Data FO'!BQ95)*2),"Yes","")</f>
        <v/>
      </c>
      <c r="AU95" s="137" t="str">
        <f>IF('All Data FO'!AG95&gt;(AVERAGE('All Data FO'!AH95:'All Data FO'!AK95)*2),"Yes","")</f>
        <v/>
      </c>
      <c r="AW95" s="137" t="str">
        <f>IF('All Data FO'!B95&gt;MAX('All Data FO'!C95:'All Data FO'!F95),"Yes","")</f>
        <v/>
      </c>
      <c r="AX95" s="137" t="str">
        <f>IF('All Data FO'!B95&lt;MIN('All Data FO'!C95:'All Data FO'!F95),"Yes","")</f>
        <v/>
      </c>
      <c r="AZ95" s="144" t="str">
        <f>IF('All Data FO'!B95&gt;MAX('All Data FO'!X95:'All Data FO'!AA95),"Yes","")</f>
        <v/>
      </c>
      <c r="BA95" s="144" t="str">
        <f>IF('All Data FO'!B95&lt;MIN('All Data FO'!AC95:'All Data FO'!AF95),"Yes","")</f>
        <v/>
      </c>
      <c r="BB95" s="137" t="str">
        <f>IF(AND(Cash!C95&gt;Cash!AA95,Cash!B95&lt;(Cash!AA95+Cash!C95)/2,Cash!Z95&gt;Cash!C95,Cash!B95&gt;Cash!AA95),"Dark Cloud",IF(AND(Cash!C95&lt;Cash!AA95,Cash!B95&gt;(Cash!AA95+Cash!C95)/2,Cash!Z95&lt;Cash!C95,Cash!B95&lt;Cash!AA95),"Bullish Piercing",IF(AND(Cash!C95&lt;Cash!AA95,Cash!Z95&lt;Cash!C95,Cash!B95&gt;Cash!AA95),"Bullish Engulfing",IF(AND(Cash!C95&gt;Cash!AA95,Cash!Z95&gt;Cash!C95,Cash!B95&lt;Cash!AA95),"Bearish Engulfing",IF(AND(Cash!C95&gt;Cash!AA95,Cash!B95&lt;Cash!Z95,Cash!AG95&lt;Cash!C95,Cash!AN95&gt;Cash!AA95),"Bearish Harami",IF(AND(Cash!C95&lt;Cash!AA95,Cash!B95&gt;Cash!Z95,Cash!AG95&lt;Cash!AA95,Cash!AN95&gt;Cash!C95),"Bullish Harami"," "))))))</f>
        <v xml:space="preserve"> </v>
      </c>
      <c r="BC95" s="137" t="str">
        <f>IF(AND(Cash!D95&lt;Cash!AB95,Cash!AO95&lt;Cash!AP95,Cash!AO95&lt;Cash!AN95,Cash!B95&gt;Cash!AH95,Cash!B95&gt;Cash!AI95),"Bullish Reversal",IF(AND(Cash!D95&gt;Cash!AB95,Cash!AH95&gt;Cash!AI95,Cash!AH95&gt;Cash!AG95,Cash!B95&lt;Cash!AO95,Cash!CA95&lt;Cash!AP95),"Bearish Reversal"," "))</f>
        <v xml:space="preserve"> </v>
      </c>
      <c r="BE95" s="144" t="str">
        <f>IF(AND(Cash!D95&gt;Cash!X95,Cash!AC95&gt;Cash!T95,Cash!S95&gt;Cash!W95,Cash!AB95&gt;Cash!C95),"Bearish Squeeze"," ")</f>
        <v xml:space="preserve"> </v>
      </c>
      <c r="BF95" s="144" t="str">
        <f>IF(AND(Cash!T95&gt;Cash!X95,Cash!AC95&gt;Cash!D95,Cash!C95&gt;Cash!W95,Cash!AB95&gt;Cash!S95),"Bullish Squeeze"," ")</f>
        <v xml:space="preserve"> </v>
      </c>
      <c r="BG95" s="137" t="str">
        <f>IF(AND(Cash!AI95&lt;Cash!AH95,Cash!AP95&gt;Cash!AO95,Cash!AG95&lt;Cash!AH95,Cash!AN95&gt;Cash!AO95),"IN OUT IN"," ")</f>
        <v xml:space="preserve"> </v>
      </c>
      <c r="BH95" s="137" t="str">
        <f>IF(AND(Cash!AG95&lt;Cash!AH95,Cash!AN95&gt;Cash!AO95),"Inside Bar"," ")</f>
        <v xml:space="preserve"> </v>
      </c>
      <c r="BI95" s="137" t="str">
        <f>IF(AND(Cash!AI95&gt;Cash!AH95,Cash!AP95&lt;Cash!AO95,Cash!AH95&gt;Cash!AG95,Cash!AO95&lt;Cash!AN95),"Double INSIDE Bar"," ")</f>
        <v xml:space="preserve"> </v>
      </c>
      <c r="BK95" s="137" t="str">
        <f>IF(AND(CA!AM95&lt;MIN(CA!AN95:AP95),(Cash!AG95&lt;Cash!AH95),(Cash!AN95&gt;Cash!AO95)),"NR4"," ")</f>
        <v xml:space="preserve"> </v>
      </c>
      <c r="BL95" s="144" t="str">
        <f>IF(AND(CA!AM95&lt;MIN(CA!AN95:AS95),(Cash!AG95&lt;Cash!AH95),(Cash!AN95&gt;Cash!AO95)),"NR7"," ")</f>
        <v xml:space="preserve"> </v>
      </c>
      <c r="BM95" s="137">
        <f>Cash!AG95</f>
        <v>81.75</v>
      </c>
      <c r="BN95" s="137">
        <f>Cash!AN95</f>
        <v>78.400000000000006</v>
      </c>
      <c r="BP95" s="137">
        <f>MAX(Cash!AG95:AJ95)</f>
        <v>83.5</v>
      </c>
      <c r="BQ95" s="137">
        <f>MIN(Cash!AN95:AQ95)</f>
        <v>78.2</v>
      </c>
      <c r="BS95" s="144">
        <f>MAX(Cash!AG95:AM95)</f>
        <v>84.15</v>
      </c>
      <c r="BT95" s="144">
        <f>MIN(Cash!AN95:AT95)</f>
        <v>77.099999999999994</v>
      </c>
      <c r="BV95" s="137">
        <f>Cash!AN95-2*(Cash!AG95-'Final Master FO'!BY95)</f>
        <v>74.466666666666697</v>
      </c>
      <c r="BW95" s="137">
        <f>BY95-(Cash!AG95-Cash!AN95)</f>
        <v>76.433333333333351</v>
      </c>
      <c r="BX95" s="137">
        <f>(2*BY95)-Cash!AG95</f>
        <v>77.816666666666691</v>
      </c>
      <c r="BY95" s="137">
        <f>(Cash!AG95+Cash!AN95+Cash!B95)/3</f>
        <v>79.783333333333346</v>
      </c>
      <c r="BZ95" s="137">
        <f>(2*BY95)-Cash!AN95</f>
        <v>81.166666666666686</v>
      </c>
      <c r="CA95" s="137">
        <f>BY95+(Cash!AG95-Cash!AN95)</f>
        <v>83.13333333333334</v>
      </c>
      <c r="CB95" s="137">
        <f>Cash!AG95+2*('Final Master FO'!BY95-Cash!AN95)</f>
        <v>84.51666666666668</v>
      </c>
      <c r="CD95" s="137">
        <f>CG95-(1*(Cash!AG95-Cash!AN95))</f>
        <v>76.433333333333351</v>
      </c>
      <c r="CE95" s="137">
        <f>CG95-(0.618*(Cash!AG95-Cash!AN95))</f>
        <v>77.713033333333343</v>
      </c>
      <c r="CF95" s="137">
        <f>CG95-(0.382*(Cash!AG95-Cash!AN95))</f>
        <v>78.503633333333354</v>
      </c>
      <c r="CG95" s="137">
        <f>(Cash!AG95+Cash!AN95+Cash!B95)/3</f>
        <v>79.783333333333346</v>
      </c>
      <c r="CH95" s="137">
        <f>CG95+(0.382*(Cash!AG95-Cash!AN95))</f>
        <v>81.063033333333337</v>
      </c>
      <c r="CI95" s="137">
        <f>CG95+(0.618*(Cash!AG95-Cash!AN95))</f>
        <v>81.853633333333349</v>
      </c>
      <c r="CJ95" s="137">
        <f>CG95+(1*(Cash!AG95-Cash!AN95))</f>
        <v>83.13333333333334</v>
      </c>
      <c r="CL95" s="137" t="str">
        <f t="shared" si="4"/>
        <v>MOTHERSUMI</v>
      </c>
      <c r="CM95" s="137">
        <f>'All Data FO'!B95</f>
        <v>79.2</v>
      </c>
      <c r="CN95" s="139">
        <f>'All Data FO'!K95</f>
        <v>-3.1784841075794552</v>
      </c>
      <c r="CO95" s="139">
        <f>'Master FO'!U95</f>
        <v>-7.2947430596574128</v>
      </c>
      <c r="CP95" s="137">
        <f>'Master FO'!M95</f>
        <v>-1235000</v>
      </c>
      <c r="CR95" s="137" t="str">
        <f>IF(AND('All Data FO'!AG95&gt;'All Data FO'!AH95,'All Data FO'!B95&gt;'All Data FO'!C95),"LONG BUILDUP",IF(AND('All Data FO'!AG95&gt;'All Data FO'!AH95,'All Data FO'!B95&lt;'All Data FO'!C95),"SHORT BUILDUP",IF(AND('All Data FO'!AG95&lt;'All Data FO'!AH95,'All Data FO'!B95&gt;'All Data FO'!C95),"SHORT COVERING",IF(AND('All Data FO'!AG95&lt;'All Data FO'!AH95,'All Data FO'!B95&lt;'All Data FO'!C95),"LONG UNWINDING"," "))))</f>
        <v>LONG UNWINDING</v>
      </c>
      <c r="CW95" s="137" t="str">
        <f>'FOD (ALL)'!M95</f>
        <v>MINDTREE</v>
      </c>
      <c r="CX95" s="137">
        <f>'All Data FO'!B94</f>
        <v>891.15</v>
      </c>
      <c r="CY95" s="139">
        <f>'All Data FO'!K94</f>
        <v>0.71198508221731982</v>
      </c>
      <c r="CZ95" s="139">
        <f>'All Data FO'!EJ95</f>
        <v>9.4398340248962658</v>
      </c>
      <c r="DA95" s="137">
        <f>'All Data FO'!EQ95</f>
        <v>72800</v>
      </c>
      <c r="DC95" s="137" t="str">
        <f t="shared" si="5"/>
        <v>LONG BUILDUP</v>
      </c>
    </row>
    <row r="96" spans="1:107" x14ac:dyDescent="0.3">
      <c r="A96" s="137" t="str">
        <f>FOD!B96</f>
        <v xml:space="preserve">MRF       </v>
      </c>
      <c r="B96" s="137" t="str">
        <f>'All Data FO'!G96</f>
        <v>N</v>
      </c>
      <c r="C96" s="137" t="str">
        <f>'All Data FO'!H96</f>
        <v>Y</v>
      </c>
      <c r="D96" s="137" t="str">
        <f>'All Data FO'!I96</f>
        <v>Y</v>
      </c>
      <c r="E96" s="137" t="str">
        <f>'All Data FO'!J96</f>
        <v>Y</v>
      </c>
      <c r="G96" s="137" t="str">
        <f>'All Data FO'!AL96</f>
        <v>N</v>
      </c>
      <c r="H96" s="137" t="str">
        <f>'All Data FO'!AM96</f>
        <v>N</v>
      </c>
      <c r="I96" s="137" t="str">
        <f>'All Data FO'!AN96</f>
        <v>N</v>
      </c>
      <c r="J96" s="137" t="str">
        <f>'All Data FO'!AO96</f>
        <v>Y</v>
      </c>
      <c r="L96" s="137" t="str">
        <f>'All Data FO'!BR96</f>
        <v>Y</v>
      </c>
      <c r="M96" s="137" t="str">
        <f>'All Data FO'!BS96</f>
        <v>N</v>
      </c>
      <c r="N96" s="137" t="str">
        <f>'All Data FO'!BT96</f>
        <v>N</v>
      </c>
      <c r="O96" s="137" t="str">
        <f>'All Data FO'!BU96</f>
        <v>N</v>
      </c>
      <c r="Q96" s="137" t="str">
        <f>'All Data FO'!BB96</f>
        <v>Y</v>
      </c>
      <c r="R96" s="137" t="str">
        <f>'All Data FO'!BC96</f>
        <v>N</v>
      </c>
      <c r="S96" s="137" t="str">
        <f>'All Data FO'!BD96</f>
        <v>N</v>
      </c>
      <c r="T96" s="137" t="str">
        <f>'All Data FO'!BE96</f>
        <v>N</v>
      </c>
      <c r="V96" s="137" t="str">
        <f>'All Data FO'!CH96</f>
        <v>Y</v>
      </c>
      <c r="W96" s="137" t="str">
        <f>'All Data FO'!CI96</f>
        <v>N</v>
      </c>
      <c r="X96" s="137" t="str">
        <f>'All Data FO'!CJ96</f>
        <v>N</v>
      </c>
      <c r="Y96" s="137" t="str">
        <f>'All Data FO'!CK96</f>
        <v>N</v>
      </c>
      <c r="AA96" s="137" t="str">
        <f>'D Master'!AM96</f>
        <v>N</v>
      </c>
      <c r="AB96" s="137" t="str">
        <f>'D Master'!AN96</f>
        <v>N</v>
      </c>
      <c r="AC96" s="137" t="str">
        <f>'D Master'!AO96</f>
        <v>Y</v>
      </c>
      <c r="AD96" s="137" t="str">
        <f>'D Master'!AP96</f>
        <v>N</v>
      </c>
      <c r="AF96" s="138">
        <f>CA!AK96</f>
        <v>2.645</v>
      </c>
      <c r="AG96" s="145">
        <f>'Master FO'!BV96</f>
        <v>119.8749131341209</v>
      </c>
      <c r="AH96" s="145">
        <f>'Master FO'!BZ96</f>
        <v>159.62800875273527</v>
      </c>
      <c r="AI96" s="137">
        <f>Cash!B96</f>
        <v>57434.1</v>
      </c>
      <c r="AJ96" s="137">
        <f>'All Data FO'!B96</f>
        <v>57447.15</v>
      </c>
      <c r="AK96" s="137">
        <f>'All Data FO'!W96</f>
        <v>57898.15</v>
      </c>
      <c r="AL96" s="137">
        <f>'All Data FO'!AB96</f>
        <v>56920.2</v>
      </c>
      <c r="AN96" s="137">
        <f t="shared" si="3"/>
        <v>13.05000000000291</v>
      </c>
      <c r="AO96" s="137">
        <f>('All Data FO'!W96+'All Data FO'!AB96+'All Data FO'!B96)/3</f>
        <v>57421.833333333336</v>
      </c>
      <c r="AQ96" s="137" t="str">
        <f>IF('All Data FO'!BM96&gt;MAX('All Data FO'!BN96:'All Data FO'!BQ96),"Yes","")</f>
        <v>Yes</v>
      </c>
      <c r="AR96" s="137" t="str">
        <f>IF('All Data FO'!AG96&gt;MAX('All Data FO'!AH96:'All Data FO'!AK96),"Yes","")</f>
        <v/>
      </c>
      <c r="AT96" s="137" t="str">
        <f>IF('All Data FO'!BM96&gt;(AVERAGE('All Data FO'!BN96:'All Data FO'!BQ96)*2),"Yes","")</f>
        <v>Yes</v>
      </c>
      <c r="AU96" s="137" t="str">
        <f>IF('All Data FO'!AG96&gt;(AVERAGE('All Data FO'!AH96:'All Data FO'!AK96)*2),"Yes","")</f>
        <v/>
      </c>
      <c r="AW96" s="137" t="str">
        <f>IF('All Data FO'!B96&gt;MAX('All Data FO'!C96:'All Data FO'!F96),"Yes","")</f>
        <v/>
      </c>
      <c r="AX96" s="137" t="str">
        <f>IF('All Data FO'!B96&lt;MIN('All Data FO'!C96:'All Data FO'!F96),"Yes","")</f>
        <v/>
      </c>
      <c r="AZ96" s="144" t="str">
        <f>IF('All Data FO'!B96&gt;MAX('All Data FO'!X96:'All Data FO'!AA96),"Yes","")</f>
        <v/>
      </c>
      <c r="BA96" s="144" t="str">
        <f>IF('All Data FO'!B96&lt;MIN('All Data FO'!AC96:'All Data FO'!AF96),"Yes","")</f>
        <v/>
      </c>
      <c r="BB96" s="137" t="str">
        <f>IF(AND(Cash!C96&gt;Cash!AA96,Cash!B96&lt;(Cash!AA96+Cash!C96)/2,Cash!Z96&gt;Cash!C96,Cash!B96&gt;Cash!AA96),"Dark Cloud",IF(AND(Cash!C96&lt;Cash!AA96,Cash!B96&gt;(Cash!AA96+Cash!C96)/2,Cash!Z96&lt;Cash!C96,Cash!B96&lt;Cash!AA96),"Bullish Piercing",IF(AND(Cash!C96&lt;Cash!AA96,Cash!Z96&lt;Cash!C96,Cash!B96&gt;Cash!AA96),"Bullish Engulfing",IF(AND(Cash!C96&gt;Cash!AA96,Cash!Z96&gt;Cash!C96,Cash!B96&lt;Cash!AA96),"Bearish Engulfing",IF(AND(Cash!C96&gt;Cash!AA96,Cash!B96&lt;Cash!Z96,Cash!AG96&lt;Cash!C96,Cash!AN96&gt;Cash!AA96),"Bearish Harami",IF(AND(Cash!C96&lt;Cash!AA96,Cash!B96&gt;Cash!Z96,Cash!AG96&lt;Cash!AA96,Cash!AN96&gt;Cash!C96),"Bullish Harami"," "))))))</f>
        <v xml:space="preserve"> </v>
      </c>
      <c r="BC96" s="137" t="str">
        <f>IF(AND(Cash!D96&lt;Cash!AB96,Cash!AO96&lt;Cash!AP96,Cash!AO96&lt;Cash!AN96,Cash!B96&gt;Cash!AH96,Cash!B96&gt;Cash!AI96),"Bullish Reversal",IF(AND(Cash!D96&gt;Cash!AB96,Cash!AH96&gt;Cash!AI96,Cash!AH96&gt;Cash!AG96,Cash!B96&lt;Cash!AO96,Cash!CA96&lt;Cash!AP96),"Bearish Reversal"," "))</f>
        <v xml:space="preserve"> </v>
      </c>
      <c r="BE96" s="144" t="str">
        <f>IF(AND(Cash!D96&gt;Cash!X96,Cash!AC96&gt;Cash!T96,Cash!S96&gt;Cash!W96,Cash!AB96&gt;Cash!C96),"Bearish Squeeze"," ")</f>
        <v xml:space="preserve"> </v>
      </c>
      <c r="BF96" s="144" t="str">
        <f>IF(AND(Cash!T96&gt;Cash!X96,Cash!AC96&gt;Cash!D96,Cash!C96&gt;Cash!W96,Cash!AB96&gt;Cash!S96),"Bullish Squeeze"," ")</f>
        <v xml:space="preserve"> </v>
      </c>
      <c r="BG96" s="137" t="str">
        <f>IF(AND(Cash!AI96&lt;Cash!AH96,Cash!AP96&gt;Cash!AO96,Cash!AG96&lt;Cash!AH96,Cash!AN96&gt;Cash!AO96),"IN OUT IN"," ")</f>
        <v xml:space="preserve"> </v>
      </c>
      <c r="BH96" s="137" t="str">
        <f>IF(AND(Cash!AG96&lt;Cash!AH96,Cash!AN96&gt;Cash!AO96),"Inside Bar"," ")</f>
        <v xml:space="preserve"> </v>
      </c>
      <c r="BI96" s="137" t="str">
        <f>IF(AND(Cash!AI96&gt;Cash!AH96,Cash!AP96&lt;Cash!AO96,Cash!AH96&gt;Cash!AG96,Cash!AO96&lt;Cash!AN96),"Double INSIDE Bar"," ")</f>
        <v xml:space="preserve"> </v>
      </c>
      <c r="BK96" s="137" t="str">
        <f>IF(AND(CA!AM96&lt;MIN(CA!AN96:AP96),(Cash!AG96&lt;Cash!AH96),(Cash!AN96&gt;Cash!AO96)),"NR4"," ")</f>
        <v xml:space="preserve"> </v>
      </c>
      <c r="BL96" s="144" t="str">
        <f>IF(AND(CA!AM96&lt;MIN(CA!AN96:AS96),(Cash!AG96&lt;Cash!AH96),(Cash!AN96&gt;Cash!AO96)),"NR7"," ")</f>
        <v xml:space="preserve"> </v>
      </c>
      <c r="BM96" s="137">
        <f>Cash!AG96</f>
        <v>57890</v>
      </c>
      <c r="BN96" s="137">
        <f>Cash!AN96</f>
        <v>57000</v>
      </c>
      <c r="BP96" s="137">
        <f>MAX(Cash!AG96:AJ96)</f>
        <v>58260</v>
      </c>
      <c r="BQ96" s="137">
        <f>MIN(Cash!AN96:AQ96)</f>
        <v>56600</v>
      </c>
      <c r="BS96" s="144">
        <f>MAX(Cash!AG96:AM96)</f>
        <v>59125</v>
      </c>
      <c r="BT96" s="144">
        <f>MIN(Cash!AN96:AT96)</f>
        <v>56150</v>
      </c>
      <c r="BV96" s="137">
        <f>Cash!AN96-2*(Cash!AG96-'Final Master FO'!BY96)</f>
        <v>56102.733333333337</v>
      </c>
      <c r="BW96" s="137">
        <f>BY96-(Cash!AG96-Cash!AN96)</f>
        <v>56551.366666666669</v>
      </c>
      <c r="BX96" s="137">
        <f>(2*BY96)-Cash!AG96</f>
        <v>56992.733333333337</v>
      </c>
      <c r="BY96" s="137">
        <f>(Cash!AG96+Cash!AN96+Cash!B96)/3</f>
        <v>57441.366666666669</v>
      </c>
      <c r="BZ96" s="137">
        <f>(2*BY96)-Cash!AN96</f>
        <v>57882.733333333337</v>
      </c>
      <c r="CA96" s="137">
        <f>BY96+(Cash!AG96-Cash!AN96)</f>
        <v>58331.366666666669</v>
      </c>
      <c r="CB96" s="137">
        <f>Cash!AG96+2*('Final Master FO'!BY96-Cash!AN96)</f>
        <v>58772.733333333337</v>
      </c>
      <c r="CD96" s="137">
        <f>CG96-(1*(Cash!AG96-Cash!AN96))</f>
        <v>56551.366666666669</v>
      </c>
      <c r="CE96" s="137">
        <f>CG96-(0.618*(Cash!AG96-Cash!AN96))</f>
        <v>56891.346666666672</v>
      </c>
      <c r="CF96" s="137">
        <f>CG96-(0.382*(Cash!AG96-Cash!AN96))</f>
        <v>57101.386666666665</v>
      </c>
      <c r="CG96" s="137">
        <f>(Cash!AG96+Cash!AN96+Cash!B96)/3</f>
        <v>57441.366666666669</v>
      </c>
      <c r="CH96" s="137">
        <f>CG96+(0.382*(Cash!AG96-Cash!AN96))</f>
        <v>57781.346666666672</v>
      </c>
      <c r="CI96" s="137">
        <f>CG96+(0.618*(Cash!AG96-Cash!AN96))</f>
        <v>57991.386666666665</v>
      </c>
      <c r="CJ96" s="137">
        <f>CG96+(1*(Cash!AG96-Cash!AN96))</f>
        <v>58331.366666666669</v>
      </c>
      <c r="CL96" s="137" t="str">
        <f t="shared" si="4"/>
        <v xml:space="preserve">MRF       </v>
      </c>
      <c r="CM96" s="137">
        <f>'All Data FO'!B96</f>
        <v>57447.15</v>
      </c>
      <c r="CN96" s="139">
        <f>'All Data FO'!K96</f>
        <v>-4.949926577538484E-2</v>
      </c>
      <c r="CO96" s="139">
        <f>'Master FO'!U96</f>
        <v>-3.3400133600534407</v>
      </c>
      <c r="CP96" s="137">
        <f>'Master FO'!M96</f>
        <v>-500</v>
      </c>
      <c r="CR96" s="137" t="str">
        <f>IF(AND('All Data FO'!AG96&gt;'All Data FO'!AH96,'All Data FO'!B96&gt;'All Data FO'!C96),"LONG BUILDUP",IF(AND('All Data FO'!AG96&gt;'All Data FO'!AH96,'All Data FO'!B96&lt;'All Data FO'!C96),"SHORT BUILDUP",IF(AND('All Data FO'!AG96&lt;'All Data FO'!AH96,'All Data FO'!B96&gt;'All Data FO'!C96),"SHORT COVERING",IF(AND('All Data FO'!AG96&lt;'All Data FO'!AH96,'All Data FO'!B96&lt;'All Data FO'!C96),"LONG UNWINDING"," "))))</f>
        <v>LONG UNWINDING</v>
      </c>
      <c r="CW96" s="137" t="str">
        <f>'FOD (ALL)'!M96</f>
        <v>MOTHERSUMI</v>
      </c>
      <c r="CX96" s="137">
        <f>'All Data FO'!B95</f>
        <v>79.2</v>
      </c>
      <c r="CY96" s="139">
        <f>'All Data FO'!K95</f>
        <v>-3.1784841075794552</v>
      </c>
      <c r="CZ96" s="139">
        <f>'All Data FO'!EJ96</f>
        <v>0.26509729070568899</v>
      </c>
      <c r="DA96" s="137">
        <f>'All Data FO'!EQ96</f>
        <v>50000</v>
      </c>
      <c r="DC96" s="137" t="str">
        <f t="shared" si="5"/>
        <v>SHORT BUILDUP</v>
      </c>
    </row>
    <row r="97" spans="1:107" x14ac:dyDescent="0.3">
      <c r="A97" s="137" t="str">
        <f>FOD!B97</f>
        <v>MUTHOOTFIN</v>
      </c>
      <c r="B97" s="137" t="str">
        <f>'All Data FO'!G97</f>
        <v>N</v>
      </c>
      <c r="C97" s="137" t="str">
        <f>'All Data FO'!H97</f>
        <v>Y</v>
      </c>
      <c r="D97" s="137" t="str">
        <f>'All Data FO'!I97</f>
        <v>Y</v>
      </c>
      <c r="E97" s="137" t="str">
        <f>'All Data FO'!J97</f>
        <v>Y</v>
      </c>
      <c r="G97" s="137" t="str">
        <f>'All Data FO'!AL97</f>
        <v>N</v>
      </c>
      <c r="H97" s="137" t="str">
        <f>'All Data FO'!AM97</f>
        <v>N</v>
      </c>
      <c r="I97" s="137" t="str">
        <f>'All Data FO'!AN97</f>
        <v>N</v>
      </c>
      <c r="J97" s="137" t="str">
        <f>'All Data FO'!AO97</f>
        <v>Y</v>
      </c>
      <c r="L97" s="137" t="str">
        <f>'All Data FO'!BR97</f>
        <v>Y</v>
      </c>
      <c r="M97" s="137" t="str">
        <f>'All Data FO'!BS97</f>
        <v>Y</v>
      </c>
      <c r="N97" s="137" t="str">
        <f>'All Data FO'!BT97</f>
        <v>N</v>
      </c>
      <c r="O97" s="137" t="str">
        <f>'All Data FO'!BU97</f>
        <v>N</v>
      </c>
      <c r="Q97" s="137" t="str">
        <f>'All Data FO'!BB97</f>
        <v>Y</v>
      </c>
      <c r="R97" s="137" t="str">
        <f>'All Data FO'!BC97</f>
        <v>Y</v>
      </c>
      <c r="S97" s="137" t="str">
        <f>'All Data FO'!BD97</f>
        <v>N</v>
      </c>
      <c r="T97" s="137" t="str">
        <f>'All Data FO'!BE97</f>
        <v>N</v>
      </c>
      <c r="V97" s="137" t="str">
        <f>'All Data FO'!CH97</f>
        <v>Y</v>
      </c>
      <c r="W97" s="137" t="str">
        <f>'All Data FO'!CI97</f>
        <v>Y</v>
      </c>
      <c r="X97" s="137" t="str">
        <f>'All Data FO'!CJ97</f>
        <v>N</v>
      </c>
      <c r="Y97" s="137" t="str">
        <f>'All Data FO'!CK97</f>
        <v>N</v>
      </c>
      <c r="AA97" s="137" t="str">
        <f>'D Master'!AM97</f>
        <v>Y</v>
      </c>
      <c r="AB97" s="137" t="str">
        <f>'D Master'!AN97</f>
        <v>Y</v>
      </c>
      <c r="AC97" s="137" t="str">
        <f>'D Master'!AO97</f>
        <v>N</v>
      </c>
      <c r="AD97" s="137" t="str">
        <f>'D Master'!AP97</f>
        <v>Y</v>
      </c>
      <c r="AF97" s="138">
        <f>CA!AK97</f>
        <v>4.2324999999999973</v>
      </c>
      <c r="AG97" s="145">
        <f>'Master FO'!BV97</f>
        <v>-7.0844931310047583</v>
      </c>
      <c r="AH97" s="145">
        <f>'Master FO'!BZ97</f>
        <v>6.3369185449064878</v>
      </c>
      <c r="AI97" s="137">
        <f>Cash!B97</f>
        <v>805.3</v>
      </c>
      <c r="AJ97" s="137">
        <f>'All Data FO'!B97</f>
        <v>806.65</v>
      </c>
      <c r="AK97" s="137">
        <f>'All Data FO'!W97</f>
        <v>831.7</v>
      </c>
      <c r="AL97" s="137">
        <f>'All Data FO'!AB97</f>
        <v>779.35</v>
      </c>
      <c r="AN97" s="137">
        <f t="shared" si="3"/>
        <v>1.3500000000000227</v>
      </c>
      <c r="AO97" s="137">
        <f>('All Data FO'!W97+'All Data FO'!AB97+'All Data FO'!B97)/3</f>
        <v>805.90000000000009</v>
      </c>
      <c r="AQ97" s="137" t="str">
        <f>IF('All Data FO'!BM97&gt;MAX('All Data FO'!BN97:'All Data FO'!BQ97),"Yes","")</f>
        <v/>
      </c>
      <c r="AR97" s="137" t="str">
        <f>IF('All Data FO'!AG97&gt;MAX('All Data FO'!AH97:'All Data FO'!AK97),"Yes","")</f>
        <v/>
      </c>
      <c r="AT97" s="137" t="str">
        <f>IF('All Data FO'!BM97&gt;(AVERAGE('All Data FO'!BN97:'All Data FO'!BQ97)*2),"Yes","")</f>
        <v/>
      </c>
      <c r="AU97" s="137" t="str">
        <f>IF('All Data FO'!AG97&gt;(AVERAGE('All Data FO'!AH97:'All Data FO'!AK97)*2),"Yes","")</f>
        <v/>
      </c>
      <c r="AW97" s="137" t="str">
        <f>IF('All Data FO'!B97&gt;MAX('All Data FO'!C97:'All Data FO'!F97),"Yes","")</f>
        <v/>
      </c>
      <c r="AX97" s="137" t="str">
        <f>IF('All Data FO'!B97&lt;MIN('All Data FO'!C97:'All Data FO'!F97),"Yes","")</f>
        <v/>
      </c>
      <c r="AZ97" s="144" t="str">
        <f>IF('All Data FO'!B97&gt;MAX('All Data FO'!X97:'All Data FO'!AA97),"Yes","")</f>
        <v/>
      </c>
      <c r="BA97" s="144" t="str">
        <f>IF('All Data FO'!B97&lt;MIN('All Data FO'!AC97:'All Data FO'!AF97),"Yes","")</f>
        <v/>
      </c>
      <c r="BB97" s="137" t="str">
        <f>IF(AND(Cash!C97&gt;Cash!AA97,Cash!B97&lt;(Cash!AA97+Cash!C97)/2,Cash!Z97&gt;Cash!C97,Cash!B97&gt;Cash!AA97),"Dark Cloud",IF(AND(Cash!C97&lt;Cash!AA97,Cash!B97&gt;(Cash!AA97+Cash!C97)/2,Cash!Z97&lt;Cash!C97,Cash!B97&lt;Cash!AA97),"Bullish Piercing",IF(AND(Cash!C97&lt;Cash!AA97,Cash!Z97&lt;Cash!C97,Cash!B97&gt;Cash!AA97),"Bullish Engulfing",IF(AND(Cash!C97&gt;Cash!AA97,Cash!Z97&gt;Cash!C97,Cash!B97&lt;Cash!AA97),"Bearish Engulfing",IF(AND(Cash!C97&gt;Cash!AA97,Cash!B97&lt;Cash!Z97,Cash!AG97&lt;Cash!C97,Cash!AN97&gt;Cash!AA97),"Bearish Harami",IF(AND(Cash!C97&lt;Cash!AA97,Cash!B97&gt;Cash!Z97,Cash!AG97&lt;Cash!AA97,Cash!AN97&gt;Cash!C97),"Bullish Harami"," "))))))</f>
        <v xml:space="preserve"> </v>
      </c>
      <c r="BC97" s="137" t="str">
        <f>IF(AND(Cash!D97&lt;Cash!AB97,Cash!AO97&lt;Cash!AP97,Cash!AO97&lt;Cash!AN97,Cash!B97&gt;Cash!AH97,Cash!B97&gt;Cash!AI97),"Bullish Reversal",IF(AND(Cash!D97&gt;Cash!AB97,Cash!AH97&gt;Cash!AI97,Cash!AH97&gt;Cash!AG97,Cash!B97&lt;Cash!AO97,Cash!CA97&lt;Cash!AP97),"Bearish Reversal"," "))</f>
        <v xml:space="preserve"> </v>
      </c>
      <c r="BE97" s="144" t="str">
        <f>IF(AND(Cash!D97&gt;Cash!X97,Cash!AC97&gt;Cash!T97,Cash!S97&gt;Cash!W97,Cash!AB97&gt;Cash!C97),"Bearish Squeeze"," ")</f>
        <v xml:space="preserve"> </v>
      </c>
      <c r="BF97" s="144" t="str">
        <f>IF(AND(Cash!T97&gt;Cash!X97,Cash!AC97&gt;Cash!D97,Cash!C97&gt;Cash!W97,Cash!AB97&gt;Cash!S97),"Bullish Squeeze"," ")</f>
        <v xml:space="preserve"> </v>
      </c>
      <c r="BG97" s="137" t="str">
        <f>IF(AND(Cash!AI97&lt;Cash!AH97,Cash!AP97&gt;Cash!AO97,Cash!AG97&lt;Cash!AH97,Cash!AN97&gt;Cash!AO97),"IN OUT IN"," ")</f>
        <v xml:space="preserve"> </v>
      </c>
      <c r="BH97" s="137" t="str">
        <f>IF(AND(Cash!AG97&lt;Cash!AH97,Cash!AN97&gt;Cash!AO97),"Inside Bar"," ")</f>
        <v xml:space="preserve"> </v>
      </c>
      <c r="BI97" s="137" t="str">
        <f>IF(AND(Cash!AI97&gt;Cash!AH97,Cash!AP97&lt;Cash!AO97,Cash!AH97&gt;Cash!AG97,Cash!AO97&lt;Cash!AN97),"Double INSIDE Bar"," ")</f>
        <v xml:space="preserve"> </v>
      </c>
      <c r="BK97" s="137" t="str">
        <f>IF(AND(CA!AM97&lt;MIN(CA!AN97:AP97),(Cash!AG97&lt;Cash!AH97),(Cash!AN97&gt;Cash!AO97)),"NR4"," ")</f>
        <v xml:space="preserve"> </v>
      </c>
      <c r="BL97" s="144" t="str">
        <f>IF(AND(CA!AM97&lt;MIN(CA!AN97:AS97),(Cash!AG97&lt;Cash!AH97),(Cash!AN97&gt;Cash!AO97)),"NR7"," ")</f>
        <v xml:space="preserve"> </v>
      </c>
      <c r="BM97" s="137">
        <f>Cash!AG97</f>
        <v>831.45</v>
      </c>
      <c r="BN97" s="137">
        <f>Cash!AN97</f>
        <v>777.85</v>
      </c>
      <c r="BP97" s="137">
        <f>MAX(Cash!AG97:AJ97)</f>
        <v>842</v>
      </c>
      <c r="BQ97" s="137">
        <f>MIN(Cash!AN97:AQ97)</f>
        <v>765.6</v>
      </c>
      <c r="BS97" s="144">
        <f>MAX(Cash!AG97:AM97)</f>
        <v>842</v>
      </c>
      <c r="BT97" s="144">
        <f>MIN(Cash!AN97:AT97)</f>
        <v>765.6</v>
      </c>
      <c r="BV97" s="137">
        <f>Cash!AN97-2*(Cash!AG97-'Final Master FO'!BY97)</f>
        <v>724.68333333333351</v>
      </c>
      <c r="BW97" s="137">
        <f>BY97-(Cash!AG97-Cash!AN97)</f>
        <v>751.26666666666677</v>
      </c>
      <c r="BX97" s="137">
        <f>(2*BY97)-Cash!AG97</f>
        <v>778.28333333333353</v>
      </c>
      <c r="BY97" s="137">
        <f>(Cash!AG97+Cash!AN97+Cash!B97)/3</f>
        <v>804.86666666666679</v>
      </c>
      <c r="BZ97" s="137">
        <f>(2*BY97)-Cash!AN97</f>
        <v>831.88333333333355</v>
      </c>
      <c r="CA97" s="137">
        <f>BY97+(Cash!AG97-Cash!AN97)</f>
        <v>858.46666666666681</v>
      </c>
      <c r="CB97" s="137">
        <f>Cash!AG97+2*('Final Master FO'!BY97-Cash!AN97)</f>
        <v>885.48333333333358</v>
      </c>
      <c r="CD97" s="137">
        <f>CG97-(1*(Cash!AG97-Cash!AN97))</f>
        <v>751.26666666666677</v>
      </c>
      <c r="CE97" s="137">
        <f>CG97-(0.618*(Cash!AG97-Cash!AN97))</f>
        <v>771.74186666666674</v>
      </c>
      <c r="CF97" s="137">
        <f>CG97-(0.382*(Cash!AG97-Cash!AN97))</f>
        <v>784.39146666666682</v>
      </c>
      <c r="CG97" s="137">
        <f>(Cash!AG97+Cash!AN97+Cash!B97)/3</f>
        <v>804.86666666666679</v>
      </c>
      <c r="CH97" s="137">
        <f>CG97+(0.382*(Cash!AG97-Cash!AN97))</f>
        <v>825.34186666666676</v>
      </c>
      <c r="CI97" s="137">
        <f>CG97+(0.618*(Cash!AG97-Cash!AN97))</f>
        <v>837.99146666666684</v>
      </c>
      <c r="CJ97" s="137">
        <f>CG97+(1*(Cash!AG97-Cash!AN97))</f>
        <v>858.46666666666681</v>
      </c>
      <c r="CL97" s="137" t="str">
        <f t="shared" si="4"/>
        <v>MUTHOOTFIN</v>
      </c>
      <c r="CM97" s="137">
        <f>'All Data FO'!B97</f>
        <v>806.65</v>
      </c>
      <c r="CN97" s="139">
        <f>'All Data FO'!K97</f>
        <v>-2.2064617809298714</v>
      </c>
      <c r="CO97" s="139">
        <f>'Master FO'!U97</f>
        <v>-4.1789940828402363</v>
      </c>
      <c r="CP97" s="137">
        <f>'Master FO'!M97</f>
        <v>-84750</v>
      </c>
      <c r="CR97" s="137" t="str">
        <f>IF(AND('All Data FO'!AG97&gt;'All Data FO'!AH97,'All Data FO'!B97&gt;'All Data FO'!C97),"LONG BUILDUP",IF(AND('All Data FO'!AG97&gt;'All Data FO'!AH97,'All Data FO'!B97&lt;'All Data FO'!C97),"SHORT BUILDUP",IF(AND('All Data FO'!AG97&lt;'All Data FO'!AH97,'All Data FO'!B97&gt;'All Data FO'!C97),"SHORT COVERING",IF(AND('All Data FO'!AG97&lt;'All Data FO'!AH97,'All Data FO'!B97&lt;'All Data FO'!C97),"LONG UNWINDING"," "))))</f>
        <v>LONG UNWINDING</v>
      </c>
      <c r="CW97" s="137" t="str">
        <f>'FOD (ALL)'!M97</f>
        <v>MRF</v>
      </c>
      <c r="CX97" s="137">
        <f>'All Data FO'!B96</f>
        <v>57447.15</v>
      </c>
      <c r="CY97" s="139">
        <f>'All Data FO'!K96</f>
        <v>-4.949926577538484E-2</v>
      </c>
      <c r="CZ97" s="139">
        <f>'All Data FO'!EJ97</f>
        <v>25.575447570332482</v>
      </c>
      <c r="DA97" s="137">
        <f>'All Data FO'!EQ97</f>
        <v>4000</v>
      </c>
      <c r="DC97" s="137" t="str">
        <f t="shared" si="5"/>
        <v>SHORT BUILDUP</v>
      </c>
    </row>
    <row r="98" spans="1:107" x14ac:dyDescent="0.3">
      <c r="A98" s="137" t="str">
        <f>FOD!B98</f>
        <v>NATIONALUM</v>
      </c>
      <c r="B98" s="137" t="str">
        <f>'All Data FO'!G98</f>
        <v>N</v>
      </c>
      <c r="C98" s="137" t="str">
        <f>'All Data FO'!H98</f>
        <v>Y</v>
      </c>
      <c r="D98" s="137" t="str">
        <f>'All Data FO'!I98</f>
        <v>N</v>
      </c>
      <c r="E98" s="137" t="str">
        <f>'All Data FO'!J98</f>
        <v>Y</v>
      </c>
      <c r="G98" s="137" t="str">
        <f>'All Data FO'!AL98</f>
        <v>Y</v>
      </c>
      <c r="H98" s="137" t="str">
        <f>'All Data FO'!AM98</f>
        <v>N</v>
      </c>
      <c r="I98" s="137" t="str">
        <f>'All Data FO'!AN98</f>
        <v>N</v>
      </c>
      <c r="J98" s="137" t="str">
        <f>'All Data FO'!AO98</f>
        <v>N</v>
      </c>
      <c r="L98" s="137" t="str">
        <f>'All Data FO'!BR98</f>
        <v>Y</v>
      </c>
      <c r="M98" s="137" t="str">
        <f>'All Data FO'!BS98</f>
        <v>Y</v>
      </c>
      <c r="N98" s="137" t="str">
        <f>'All Data FO'!BT98</f>
        <v>N</v>
      </c>
      <c r="O98" s="137" t="str">
        <f>'All Data FO'!BU98</f>
        <v>N</v>
      </c>
      <c r="Q98" s="137" t="str">
        <f>'All Data FO'!BB98</f>
        <v>Y</v>
      </c>
      <c r="R98" s="137" t="str">
        <f>'All Data FO'!BC98</f>
        <v>Y</v>
      </c>
      <c r="S98" s="137" t="str">
        <f>'All Data FO'!BD98</f>
        <v>N</v>
      </c>
      <c r="T98" s="137" t="str">
        <f>'All Data FO'!BE98</f>
        <v>N</v>
      </c>
      <c r="V98" s="137" t="str">
        <f>'All Data FO'!CH98</f>
        <v>Y</v>
      </c>
      <c r="W98" s="137" t="str">
        <f>'All Data FO'!CI98</f>
        <v>Y</v>
      </c>
      <c r="X98" s="137" t="str">
        <f>'All Data FO'!CJ98</f>
        <v>N</v>
      </c>
      <c r="Y98" s="137" t="str">
        <f>'All Data FO'!CK98</f>
        <v>N</v>
      </c>
      <c r="AA98" s="137" t="str">
        <f>'D Master'!AM98</f>
        <v>Y</v>
      </c>
      <c r="AB98" s="137" t="str">
        <f>'D Master'!AN98</f>
        <v>N</v>
      </c>
      <c r="AC98" s="137" t="str">
        <f>'D Master'!AO98</f>
        <v>Y</v>
      </c>
      <c r="AD98" s="137" t="str">
        <f>'D Master'!AP98</f>
        <v>N</v>
      </c>
      <c r="AF98" s="138">
        <f>CA!AK98</f>
        <v>3.2849999999999948</v>
      </c>
      <c r="AG98" s="145">
        <f>'Master FO'!BV98</f>
        <v>19.949174078780178</v>
      </c>
      <c r="AH98" s="145">
        <f>'Master FO'!BZ98</f>
        <v>31.680099194048356</v>
      </c>
      <c r="AI98" s="137">
        <f>Cash!B98</f>
        <v>26.9</v>
      </c>
      <c r="AJ98" s="137">
        <f>'All Data FO'!B98</f>
        <v>27</v>
      </c>
      <c r="AK98" s="137">
        <f>'All Data FO'!W98</f>
        <v>28</v>
      </c>
      <c r="AL98" s="137">
        <f>'All Data FO'!AB98</f>
        <v>26.85</v>
      </c>
      <c r="AN98" s="137">
        <f t="shared" si="3"/>
        <v>0.10000000000000142</v>
      </c>
      <c r="AO98" s="137">
        <f>('All Data FO'!W98+'All Data FO'!AB98+'All Data FO'!B98)/3</f>
        <v>27.283333333333331</v>
      </c>
      <c r="AQ98" s="137" t="str">
        <f>IF('All Data FO'!BM98&gt;MAX('All Data FO'!BN98:'All Data FO'!BQ98),"Yes","")</f>
        <v/>
      </c>
      <c r="AR98" s="137" t="str">
        <f>IF('All Data FO'!AG98&gt;MAX('All Data FO'!AH98:'All Data FO'!AK98),"Yes","")</f>
        <v/>
      </c>
      <c r="AT98" s="137" t="str">
        <f>IF('All Data FO'!BM98&gt;(AVERAGE('All Data FO'!BN98:'All Data FO'!BQ98)*2),"Yes","")</f>
        <v/>
      </c>
      <c r="AU98" s="137" t="str">
        <f>IF('All Data FO'!AG98&gt;(AVERAGE('All Data FO'!AH98:'All Data FO'!AK98)*2),"Yes","")</f>
        <v/>
      </c>
      <c r="AW98" s="137" t="str">
        <f>IF('All Data FO'!B98&gt;MAX('All Data FO'!C98:'All Data FO'!F98),"Yes","")</f>
        <v/>
      </c>
      <c r="AX98" s="137" t="str">
        <f>IF('All Data FO'!B98&lt;MIN('All Data FO'!C98:'All Data FO'!F98),"Yes","")</f>
        <v>Yes</v>
      </c>
      <c r="AZ98" s="144" t="str">
        <f>IF('All Data FO'!B98&gt;MAX('All Data FO'!X98:'All Data FO'!AA98),"Yes","")</f>
        <v/>
      </c>
      <c r="BA98" s="144" t="str">
        <f>IF('All Data FO'!B98&lt;MIN('All Data FO'!AC98:'All Data FO'!AF98),"Yes","")</f>
        <v>Yes</v>
      </c>
      <c r="BB98" s="137" t="str">
        <f>IF(AND(Cash!C98&gt;Cash!AA98,Cash!B98&lt;(Cash!AA98+Cash!C98)/2,Cash!Z98&gt;Cash!C98,Cash!B98&gt;Cash!AA98),"Dark Cloud",IF(AND(Cash!C98&lt;Cash!AA98,Cash!B98&gt;(Cash!AA98+Cash!C98)/2,Cash!Z98&lt;Cash!C98,Cash!B98&lt;Cash!AA98),"Bullish Piercing",IF(AND(Cash!C98&lt;Cash!AA98,Cash!Z98&lt;Cash!C98,Cash!B98&gt;Cash!AA98),"Bullish Engulfing",IF(AND(Cash!C98&gt;Cash!AA98,Cash!Z98&gt;Cash!C98,Cash!B98&lt;Cash!AA98),"Bearish Engulfing",IF(AND(Cash!C98&gt;Cash!AA98,Cash!B98&lt;Cash!Z98,Cash!AG98&lt;Cash!C98,Cash!AN98&gt;Cash!AA98),"Bearish Harami",IF(AND(Cash!C98&lt;Cash!AA98,Cash!B98&gt;Cash!Z98,Cash!AG98&lt;Cash!AA98,Cash!AN98&gt;Cash!C98),"Bullish Harami"," "))))))</f>
        <v xml:space="preserve"> </v>
      </c>
      <c r="BC98" s="137" t="str">
        <f>IF(AND(Cash!D98&lt;Cash!AB98,Cash!AO98&lt;Cash!AP98,Cash!AO98&lt;Cash!AN98,Cash!B98&gt;Cash!AH98,Cash!B98&gt;Cash!AI98),"Bullish Reversal",IF(AND(Cash!D98&gt;Cash!AB98,Cash!AH98&gt;Cash!AI98,Cash!AH98&gt;Cash!AG98,Cash!B98&lt;Cash!AO98,Cash!CA98&lt;Cash!AP98),"Bearish Reversal"," "))</f>
        <v xml:space="preserve"> </v>
      </c>
      <c r="BE98" s="144" t="str">
        <f>IF(AND(Cash!D98&gt;Cash!X98,Cash!AC98&gt;Cash!T98,Cash!S98&gt;Cash!W98,Cash!AB98&gt;Cash!C98),"Bearish Squeeze"," ")</f>
        <v xml:space="preserve"> </v>
      </c>
      <c r="BF98" s="144" t="str">
        <f>IF(AND(Cash!T98&gt;Cash!X98,Cash!AC98&gt;Cash!D98,Cash!C98&gt;Cash!W98,Cash!AB98&gt;Cash!S98),"Bullish Squeeze"," ")</f>
        <v xml:space="preserve"> </v>
      </c>
      <c r="BG98" s="137" t="str">
        <f>IF(AND(Cash!AI98&lt;Cash!AH98,Cash!AP98&gt;Cash!AO98,Cash!AG98&lt;Cash!AH98,Cash!AN98&gt;Cash!AO98),"IN OUT IN"," ")</f>
        <v xml:space="preserve"> </v>
      </c>
      <c r="BH98" s="137" t="str">
        <f>IF(AND(Cash!AG98&lt;Cash!AH98,Cash!AN98&gt;Cash!AO98),"Inside Bar"," ")</f>
        <v xml:space="preserve"> </v>
      </c>
      <c r="BI98" s="137" t="str">
        <f>IF(AND(Cash!AI98&gt;Cash!AH98,Cash!AP98&lt;Cash!AO98,Cash!AH98&gt;Cash!AG98,Cash!AO98&lt;Cash!AN98),"Double INSIDE Bar"," ")</f>
        <v xml:space="preserve"> </v>
      </c>
      <c r="BK98" s="137" t="str">
        <f>IF(AND(CA!AM98&lt;MIN(CA!AN98:AP98),(Cash!AG98&lt;Cash!AH98),(Cash!AN98&gt;Cash!AO98)),"NR4"," ")</f>
        <v xml:space="preserve"> </v>
      </c>
      <c r="BL98" s="144" t="str">
        <f>IF(AND(CA!AM98&lt;MIN(CA!AN98:AS98),(Cash!AG98&lt;Cash!AH98),(Cash!AN98&gt;Cash!AO98)),"NR7"," ")</f>
        <v xml:space="preserve"> </v>
      </c>
      <c r="BM98" s="137">
        <f>Cash!AG98</f>
        <v>28</v>
      </c>
      <c r="BN98" s="137">
        <f>Cash!AN98</f>
        <v>26.75</v>
      </c>
      <c r="BP98" s="137">
        <f>MAX(Cash!AG98:AJ98)</f>
        <v>28.5</v>
      </c>
      <c r="BQ98" s="137">
        <f>MIN(Cash!AN98:AQ98)</f>
        <v>26.75</v>
      </c>
      <c r="BS98" s="144">
        <f>MAX(Cash!AG98:AM98)</f>
        <v>29.45</v>
      </c>
      <c r="BT98" s="144">
        <f>MIN(Cash!AN98:AT98)</f>
        <v>26.75</v>
      </c>
      <c r="BV98" s="137">
        <f>Cash!AN98-2*(Cash!AG98-'Final Master FO'!BY98)</f>
        <v>25.183333333333337</v>
      </c>
      <c r="BW98" s="137">
        <f>BY98-(Cash!AG98-Cash!AN98)</f>
        <v>25.966666666666669</v>
      </c>
      <c r="BX98" s="137">
        <f>(2*BY98)-Cash!AG98</f>
        <v>26.433333333333337</v>
      </c>
      <c r="BY98" s="137">
        <f>(Cash!AG98+Cash!AN98+Cash!B98)/3</f>
        <v>27.216666666666669</v>
      </c>
      <c r="BZ98" s="137">
        <f>(2*BY98)-Cash!AN98</f>
        <v>27.683333333333337</v>
      </c>
      <c r="CA98" s="137">
        <f>BY98+(Cash!AG98-Cash!AN98)</f>
        <v>28.466666666666669</v>
      </c>
      <c r="CB98" s="137">
        <f>Cash!AG98+2*('Final Master FO'!BY98-Cash!AN98)</f>
        <v>28.933333333333337</v>
      </c>
      <c r="CD98" s="137">
        <f>CG98-(1*(Cash!AG98-Cash!AN98))</f>
        <v>25.966666666666669</v>
      </c>
      <c r="CE98" s="137">
        <f>CG98-(0.618*(Cash!AG98-Cash!AN98))</f>
        <v>26.444166666666668</v>
      </c>
      <c r="CF98" s="137">
        <f>CG98-(0.382*(Cash!AG98-Cash!AN98))</f>
        <v>26.739166666666669</v>
      </c>
      <c r="CG98" s="137">
        <f>(Cash!AG98+Cash!AN98+Cash!B98)/3</f>
        <v>27.216666666666669</v>
      </c>
      <c r="CH98" s="137">
        <f>CG98+(0.382*(Cash!AG98-Cash!AN98))</f>
        <v>27.694166666666668</v>
      </c>
      <c r="CI98" s="137">
        <f>CG98+(0.618*(Cash!AG98-Cash!AN98))</f>
        <v>27.989166666666669</v>
      </c>
      <c r="CJ98" s="137">
        <f>CG98+(1*(Cash!AG98-Cash!AN98))</f>
        <v>28.466666666666669</v>
      </c>
      <c r="CL98" s="137" t="str">
        <f t="shared" si="4"/>
        <v>NATIONALUM</v>
      </c>
      <c r="CM98" s="137">
        <f>'All Data FO'!B98</f>
        <v>27</v>
      </c>
      <c r="CN98" s="139">
        <f>'All Data FO'!K98</f>
        <v>-3.9145907473309656</v>
      </c>
      <c r="CO98" s="139">
        <f>'Master FO'!U98</f>
        <v>1.2644889357218125</v>
      </c>
      <c r="CP98" s="137">
        <f>'Master FO'!M98</f>
        <v>280800</v>
      </c>
      <c r="CR98" s="137" t="str">
        <f>IF(AND('All Data FO'!AG98&gt;'All Data FO'!AH98,'All Data FO'!B98&gt;'All Data FO'!C98),"LONG BUILDUP",IF(AND('All Data FO'!AG98&gt;'All Data FO'!AH98,'All Data FO'!B98&lt;'All Data FO'!C98),"SHORT BUILDUP",IF(AND('All Data FO'!AG98&lt;'All Data FO'!AH98,'All Data FO'!B98&gt;'All Data FO'!C98),"SHORT COVERING",IF(AND('All Data FO'!AG98&lt;'All Data FO'!AH98,'All Data FO'!B98&lt;'All Data FO'!C98),"LONG UNWINDING"," "))))</f>
        <v>SHORT BUILDUP</v>
      </c>
      <c r="CW98" s="137" t="str">
        <f>'FOD (ALL)'!M98</f>
        <v>MUTHOOTFIN</v>
      </c>
      <c r="CX98" s="137">
        <f>'All Data FO'!B97</f>
        <v>806.65</v>
      </c>
      <c r="CY98" s="139">
        <f>'All Data FO'!K97</f>
        <v>-2.2064617809298714</v>
      </c>
      <c r="CZ98" s="139">
        <f>'All Data FO'!EJ98</f>
        <v>1.7951425554382259</v>
      </c>
      <c r="DA98" s="137">
        <f>'All Data FO'!EQ98</f>
        <v>38250</v>
      </c>
      <c r="DC98" s="137" t="str">
        <f t="shared" si="5"/>
        <v>SHORT BUILDUP</v>
      </c>
    </row>
    <row r="99" spans="1:107" x14ac:dyDescent="0.3">
      <c r="A99" s="137" t="str">
        <f>FOD!B99</f>
        <v xml:space="preserve">NAUKRI    </v>
      </c>
      <c r="B99" s="137" t="str">
        <f>'All Data FO'!G99</f>
        <v>N</v>
      </c>
      <c r="C99" s="137" t="str">
        <f>'All Data FO'!H99</f>
        <v>Y</v>
      </c>
      <c r="D99" s="137" t="str">
        <f>'All Data FO'!I99</f>
        <v>N</v>
      </c>
      <c r="E99" s="137" t="str">
        <f>'All Data FO'!J99</f>
        <v>Y</v>
      </c>
      <c r="G99" s="137" t="str">
        <f>'All Data FO'!AL99</f>
        <v>N</v>
      </c>
      <c r="H99" s="137" t="str">
        <f>'All Data FO'!AM99</f>
        <v>N</v>
      </c>
      <c r="I99" s="137" t="str">
        <f>'All Data FO'!AN99</f>
        <v>N</v>
      </c>
      <c r="J99" s="137" t="str">
        <f>'All Data FO'!AO99</f>
        <v>Y</v>
      </c>
      <c r="L99" s="137" t="str">
        <f>'All Data FO'!BR99</f>
        <v>Y</v>
      </c>
      <c r="M99" s="137" t="str">
        <f>'All Data FO'!BS99</f>
        <v>N</v>
      </c>
      <c r="N99" s="137" t="str">
        <f>'All Data FO'!BT99</f>
        <v>N</v>
      </c>
      <c r="O99" s="137" t="str">
        <f>'All Data FO'!BU99</f>
        <v>Y</v>
      </c>
      <c r="Q99" s="137" t="str">
        <f>'All Data FO'!BB99</f>
        <v>Y</v>
      </c>
      <c r="R99" s="137" t="str">
        <f>'All Data FO'!BC99</f>
        <v>N</v>
      </c>
      <c r="S99" s="137" t="str">
        <f>'All Data FO'!BD99</f>
        <v>N</v>
      </c>
      <c r="T99" s="137" t="str">
        <f>'All Data FO'!BE99</f>
        <v>Y</v>
      </c>
      <c r="V99" s="137" t="str">
        <f>'All Data FO'!CH99</f>
        <v>Y</v>
      </c>
      <c r="W99" s="137" t="str">
        <f>'All Data FO'!CI99</f>
        <v>N</v>
      </c>
      <c r="X99" s="137" t="str">
        <f>'All Data FO'!CJ99</f>
        <v>Y</v>
      </c>
      <c r="Y99" s="137" t="str">
        <f>'All Data FO'!CK99</f>
        <v>Y</v>
      </c>
      <c r="AA99" s="137" t="str">
        <f>'D Master'!AM99</f>
        <v>Y</v>
      </c>
      <c r="AB99" s="137" t="str">
        <f>'D Master'!AN99</f>
        <v>N</v>
      </c>
      <c r="AC99" s="137" t="str">
        <f>'D Master'!AO99</f>
        <v>N</v>
      </c>
      <c r="AD99" s="137" t="str">
        <f>'D Master'!AP99</f>
        <v>Y</v>
      </c>
      <c r="AF99" s="138">
        <f>CA!AK99</f>
        <v>4.3524999999999991</v>
      </c>
      <c r="AG99" s="145">
        <f>'Master FO'!BV99</f>
        <v>-35.329649145354068</v>
      </c>
      <c r="AH99" s="145">
        <f>'Master FO'!BZ99</f>
        <v>-38.080393765381459</v>
      </c>
      <c r="AI99" s="137">
        <f>Cash!B99</f>
        <v>2423.3000000000002</v>
      </c>
      <c r="AJ99" s="137">
        <f>'All Data FO'!B99</f>
        <v>2429.85</v>
      </c>
      <c r="AK99" s="137">
        <f>'All Data FO'!W99</f>
        <v>2449.75</v>
      </c>
      <c r="AL99" s="137">
        <f>'All Data FO'!AB99</f>
        <v>2370.6999999999998</v>
      </c>
      <c r="AN99" s="137">
        <f t="shared" si="3"/>
        <v>6.5499999999997272</v>
      </c>
      <c r="AO99" s="137">
        <f>('All Data FO'!W99+'All Data FO'!AB99+'All Data FO'!B99)/3</f>
        <v>2416.7666666666664</v>
      </c>
      <c r="AQ99" s="137" t="str">
        <f>IF('All Data FO'!BM99&gt;MAX('All Data FO'!BN99:'All Data FO'!BQ99),"Yes","")</f>
        <v/>
      </c>
      <c r="AR99" s="137" t="str">
        <f>IF('All Data FO'!AG99&gt;MAX('All Data FO'!AH99:'All Data FO'!AK99),"Yes","")</f>
        <v/>
      </c>
      <c r="AT99" s="137" t="str">
        <f>IF('All Data FO'!BM99&gt;(AVERAGE('All Data FO'!BN99:'All Data FO'!BQ99)*2),"Yes","")</f>
        <v/>
      </c>
      <c r="AU99" s="137" t="str">
        <f>IF('All Data FO'!AG99&gt;(AVERAGE('All Data FO'!AH99:'All Data FO'!AK99)*2),"Yes","")</f>
        <v/>
      </c>
      <c r="AW99" s="137" t="str">
        <f>IF('All Data FO'!B99&gt;MAX('All Data FO'!C99:'All Data FO'!F99),"Yes","")</f>
        <v/>
      </c>
      <c r="AX99" s="137" t="str">
        <f>IF('All Data FO'!B99&lt;MIN('All Data FO'!C99:'All Data FO'!F99),"Yes","")</f>
        <v/>
      </c>
      <c r="AZ99" s="144" t="str">
        <f>IF('All Data FO'!B99&gt;MAX('All Data FO'!X99:'All Data FO'!AA99),"Yes","")</f>
        <v/>
      </c>
      <c r="BA99" s="144" t="str">
        <f>IF('All Data FO'!B99&lt;MIN('All Data FO'!AC99:'All Data FO'!AF99),"Yes","")</f>
        <v/>
      </c>
      <c r="BB99" s="137" t="str">
        <f>IF(AND(Cash!C99&gt;Cash!AA99,Cash!B99&lt;(Cash!AA99+Cash!C99)/2,Cash!Z99&gt;Cash!C99,Cash!B99&gt;Cash!AA99),"Dark Cloud",IF(AND(Cash!C99&lt;Cash!AA99,Cash!B99&gt;(Cash!AA99+Cash!C99)/2,Cash!Z99&lt;Cash!C99,Cash!B99&lt;Cash!AA99),"Bullish Piercing",IF(AND(Cash!C99&lt;Cash!AA99,Cash!Z99&lt;Cash!C99,Cash!B99&gt;Cash!AA99),"Bullish Engulfing",IF(AND(Cash!C99&gt;Cash!AA99,Cash!Z99&gt;Cash!C99,Cash!B99&lt;Cash!AA99),"Bearish Engulfing",IF(AND(Cash!C99&gt;Cash!AA99,Cash!B99&lt;Cash!Z99,Cash!AG99&lt;Cash!C99,Cash!AN99&gt;Cash!AA99),"Bearish Harami",IF(AND(Cash!C99&lt;Cash!AA99,Cash!B99&gt;Cash!Z99,Cash!AG99&lt;Cash!AA99,Cash!AN99&gt;Cash!C99),"Bullish Harami"," "))))))</f>
        <v xml:space="preserve"> </v>
      </c>
      <c r="BC99" s="137" t="str">
        <f>IF(AND(Cash!D99&lt;Cash!AB99,Cash!AO99&lt;Cash!AP99,Cash!AO99&lt;Cash!AN99,Cash!B99&gt;Cash!AH99,Cash!B99&gt;Cash!AI99),"Bullish Reversal",IF(AND(Cash!D99&gt;Cash!AB99,Cash!AH99&gt;Cash!AI99,Cash!AH99&gt;Cash!AG99,Cash!B99&lt;Cash!AO99,Cash!CA99&lt;Cash!AP99),"Bearish Reversal"," "))</f>
        <v xml:space="preserve"> </v>
      </c>
      <c r="BE99" s="144" t="str">
        <f>IF(AND(Cash!D99&gt;Cash!X99,Cash!AC99&gt;Cash!T99,Cash!S99&gt;Cash!W99,Cash!AB99&gt;Cash!C99),"Bearish Squeeze"," ")</f>
        <v xml:space="preserve"> </v>
      </c>
      <c r="BF99" s="144" t="str">
        <f>IF(AND(Cash!T99&gt;Cash!X99,Cash!AC99&gt;Cash!D99,Cash!C99&gt;Cash!W99,Cash!AB99&gt;Cash!S99),"Bullish Squeeze"," ")</f>
        <v xml:space="preserve"> </v>
      </c>
      <c r="BG99" s="137" t="str">
        <f>IF(AND(Cash!AI99&lt;Cash!AH99,Cash!AP99&gt;Cash!AO99,Cash!AG99&lt;Cash!AH99,Cash!AN99&gt;Cash!AO99),"IN OUT IN"," ")</f>
        <v xml:space="preserve"> </v>
      </c>
      <c r="BH99" s="137" t="str">
        <f>IF(AND(Cash!AG99&lt;Cash!AH99,Cash!AN99&gt;Cash!AO99),"Inside Bar"," ")</f>
        <v xml:space="preserve"> </v>
      </c>
      <c r="BI99" s="137" t="str">
        <f>IF(AND(Cash!AI99&gt;Cash!AH99,Cash!AP99&lt;Cash!AO99,Cash!AH99&gt;Cash!AG99,Cash!AO99&lt;Cash!AN99),"Double INSIDE Bar"," ")</f>
        <v xml:space="preserve"> </v>
      </c>
      <c r="BK99" s="137" t="str">
        <f>IF(AND(CA!AM99&lt;MIN(CA!AN99:AP99),(Cash!AG99&lt;Cash!AH99),(Cash!AN99&gt;Cash!AO99)),"NR4"," ")</f>
        <v xml:space="preserve"> </v>
      </c>
      <c r="BL99" s="144" t="str">
        <f>IF(AND(CA!AM99&lt;MIN(CA!AN99:AS99),(Cash!AG99&lt;Cash!AH99),(Cash!AN99&gt;Cash!AO99)),"NR7"," ")</f>
        <v xml:space="preserve"> </v>
      </c>
      <c r="BM99" s="137">
        <f>Cash!AG99</f>
        <v>2448.1</v>
      </c>
      <c r="BN99" s="137">
        <f>Cash!AN99</f>
        <v>2366</v>
      </c>
      <c r="BP99" s="137">
        <f>MAX(Cash!AG99:AJ99)</f>
        <v>2512.25</v>
      </c>
      <c r="BQ99" s="137">
        <f>MIN(Cash!AN99:AQ99)</f>
        <v>2316.3000000000002</v>
      </c>
      <c r="BS99" s="144">
        <f>MAX(Cash!AG99:AM99)</f>
        <v>2712.5</v>
      </c>
      <c r="BT99" s="144">
        <f>MIN(Cash!AN99:AT99)</f>
        <v>2205</v>
      </c>
      <c r="BV99" s="137">
        <f>Cash!AN99-2*(Cash!AG99-'Final Master FO'!BY99)</f>
        <v>2294.7333333333336</v>
      </c>
      <c r="BW99" s="137">
        <f>BY99-(Cash!AG99-Cash!AN99)</f>
        <v>2330.3666666666668</v>
      </c>
      <c r="BX99" s="137">
        <f>(2*BY99)-Cash!AG99</f>
        <v>2376.8333333333335</v>
      </c>
      <c r="BY99" s="137">
        <f>(Cash!AG99+Cash!AN99+Cash!B99)/3</f>
        <v>2412.4666666666667</v>
      </c>
      <c r="BZ99" s="137">
        <f>(2*BY99)-Cash!AN99</f>
        <v>2458.9333333333334</v>
      </c>
      <c r="CA99" s="137">
        <f>BY99+(Cash!AG99-Cash!AN99)</f>
        <v>2494.5666666666666</v>
      </c>
      <c r="CB99" s="137">
        <f>Cash!AG99+2*('Final Master FO'!BY99-Cash!AN99)</f>
        <v>2541.0333333333333</v>
      </c>
      <c r="CD99" s="137">
        <f>CG99-(1*(Cash!AG99-Cash!AN99))</f>
        <v>2330.3666666666668</v>
      </c>
      <c r="CE99" s="137">
        <f>CG99-(0.618*(Cash!AG99-Cash!AN99))</f>
        <v>2361.7288666666668</v>
      </c>
      <c r="CF99" s="137">
        <f>CG99-(0.382*(Cash!AG99-Cash!AN99))</f>
        <v>2381.1044666666667</v>
      </c>
      <c r="CG99" s="137">
        <f>(Cash!AG99+Cash!AN99+Cash!B99)/3</f>
        <v>2412.4666666666667</v>
      </c>
      <c r="CH99" s="137">
        <f>CG99+(0.382*(Cash!AG99-Cash!AN99))</f>
        <v>2443.8288666666667</v>
      </c>
      <c r="CI99" s="137">
        <f>CG99+(0.618*(Cash!AG99-Cash!AN99))</f>
        <v>2463.2044666666666</v>
      </c>
      <c r="CJ99" s="137">
        <f>CG99+(1*(Cash!AG99-Cash!AN99))</f>
        <v>2494.5666666666666</v>
      </c>
      <c r="CL99" s="137" t="str">
        <f t="shared" si="4"/>
        <v xml:space="preserve">NAUKRI    </v>
      </c>
      <c r="CM99" s="137">
        <f>'All Data FO'!B99</f>
        <v>2429.85</v>
      </c>
      <c r="CN99" s="139">
        <f>'All Data FO'!K99</f>
        <v>-1.2677515694520742</v>
      </c>
      <c r="CO99" s="139">
        <f>'Master FO'!U99</f>
        <v>-10.193223186782415</v>
      </c>
      <c r="CP99" s="137">
        <f>'Master FO'!M99</f>
        <v>-72800</v>
      </c>
      <c r="CR99" s="137" t="str">
        <f>IF(AND('All Data FO'!AG99&gt;'All Data FO'!AH99,'All Data FO'!B99&gt;'All Data FO'!C99),"LONG BUILDUP",IF(AND('All Data FO'!AG99&gt;'All Data FO'!AH99,'All Data FO'!B99&lt;'All Data FO'!C99),"SHORT BUILDUP",IF(AND('All Data FO'!AG99&lt;'All Data FO'!AH99,'All Data FO'!B99&gt;'All Data FO'!C99),"SHORT COVERING",IF(AND('All Data FO'!AG99&lt;'All Data FO'!AH99,'All Data FO'!B99&lt;'All Data FO'!C99),"LONG UNWINDING"," "))))</f>
        <v>LONG UNWINDING</v>
      </c>
      <c r="CW99" s="137" t="str">
        <f>'FOD (ALL)'!M99</f>
        <v>NATIONALUM</v>
      </c>
      <c r="CX99" s="137">
        <f>'All Data FO'!B98</f>
        <v>27</v>
      </c>
      <c r="CY99" s="139">
        <f>'All Data FO'!K98</f>
        <v>-3.9145907473309656</v>
      </c>
      <c r="CZ99" s="139">
        <f>'All Data FO'!EJ99</f>
        <v>13.901923531790542</v>
      </c>
      <c r="DA99" s="137">
        <f>'All Data FO'!EQ99</f>
        <v>3644000</v>
      </c>
      <c r="DC99" s="137" t="str">
        <f t="shared" si="5"/>
        <v>SHORT BUILDUP</v>
      </c>
    </row>
    <row r="100" spans="1:107" x14ac:dyDescent="0.3">
      <c r="A100" s="137" t="str">
        <f>FOD!B100</f>
        <v xml:space="preserve">NCC       </v>
      </c>
      <c r="B100" s="137" t="str">
        <f>'All Data FO'!G100</f>
        <v>N</v>
      </c>
      <c r="C100" s="137" t="str">
        <f>'All Data FO'!H100</f>
        <v>N</v>
      </c>
      <c r="D100" s="137" t="str">
        <f>'All Data FO'!I100</f>
        <v>Y</v>
      </c>
      <c r="E100" s="137" t="str">
        <f>'All Data FO'!J100</f>
        <v>N</v>
      </c>
      <c r="G100" s="137" t="str">
        <f>'All Data FO'!AL100</f>
        <v>N</v>
      </c>
      <c r="H100" s="137" t="str">
        <f>'All Data FO'!AM100</f>
        <v>N</v>
      </c>
      <c r="I100" s="137" t="str">
        <f>'All Data FO'!AN100</f>
        <v>Y</v>
      </c>
      <c r="J100" s="137" t="str">
        <f>'All Data FO'!AO100</f>
        <v>Y</v>
      </c>
      <c r="L100" s="137" t="str">
        <f>'All Data FO'!BR100</f>
        <v>Y</v>
      </c>
      <c r="M100" s="137" t="str">
        <f>'All Data FO'!BS100</f>
        <v>Y</v>
      </c>
      <c r="N100" s="137" t="str">
        <f>'All Data FO'!BT100</f>
        <v>N</v>
      </c>
      <c r="O100" s="137" t="str">
        <f>'All Data FO'!BU100</f>
        <v>N</v>
      </c>
      <c r="Q100" s="137" t="str">
        <f>'All Data FO'!BB100</f>
        <v>Y</v>
      </c>
      <c r="R100" s="137" t="str">
        <f>'All Data FO'!BC100</f>
        <v>Y</v>
      </c>
      <c r="S100" s="137" t="str">
        <f>'All Data FO'!BD100</f>
        <v>N</v>
      </c>
      <c r="T100" s="137" t="str">
        <f>'All Data FO'!BE100</f>
        <v>N</v>
      </c>
      <c r="V100" s="137" t="str">
        <f>'All Data FO'!CH100</f>
        <v>Y</v>
      </c>
      <c r="W100" s="137" t="str">
        <f>'All Data FO'!CI100</f>
        <v>Y</v>
      </c>
      <c r="X100" s="137" t="str">
        <f>'All Data FO'!CJ100</f>
        <v>N</v>
      </c>
      <c r="Y100" s="137" t="str">
        <f>'All Data FO'!CK100</f>
        <v>N</v>
      </c>
      <c r="AA100" s="137" t="str">
        <f>'D Master'!AM100</f>
        <v>N</v>
      </c>
      <c r="AB100" s="137" t="str">
        <f>'D Master'!AN100</f>
        <v>Y</v>
      </c>
      <c r="AC100" s="137" t="str">
        <f>'D Master'!AO100</f>
        <v>Y</v>
      </c>
      <c r="AD100" s="137" t="str">
        <f>'D Master'!AP100</f>
        <v>N</v>
      </c>
      <c r="AF100" s="138">
        <f>CA!AK100</f>
        <v>5.1049999999999951</v>
      </c>
      <c r="AG100" s="145">
        <f>'Master FO'!BV100</f>
        <v>14.07778030475324</v>
      </c>
      <c r="AH100" s="145">
        <f>'Master FO'!BZ100</f>
        <v>32.1390937829294</v>
      </c>
      <c r="AI100" s="137">
        <f>Cash!B100</f>
        <v>20.95</v>
      </c>
      <c r="AJ100" s="137">
        <f>'All Data FO'!B100</f>
        <v>21</v>
      </c>
      <c r="AK100" s="137">
        <f>'All Data FO'!W100</f>
        <v>21.65</v>
      </c>
      <c r="AL100" s="137">
        <f>'All Data FO'!AB100</f>
        <v>20.75</v>
      </c>
      <c r="AN100" s="137">
        <f t="shared" si="3"/>
        <v>5.0000000000000711E-2</v>
      </c>
      <c r="AO100" s="137">
        <f>('All Data FO'!W100+'All Data FO'!AB100+'All Data FO'!B100)/3</f>
        <v>21.133333333333333</v>
      </c>
      <c r="AQ100" s="137" t="str">
        <f>IF('All Data FO'!BM100&gt;MAX('All Data FO'!BN100:'All Data FO'!BQ100),"Yes","")</f>
        <v/>
      </c>
      <c r="AR100" s="137" t="str">
        <f>IF('All Data FO'!AG100&gt;MAX('All Data FO'!AH100:'All Data FO'!AK100),"Yes","")</f>
        <v/>
      </c>
      <c r="AT100" s="137" t="str">
        <f>IF('All Data FO'!BM100&gt;(AVERAGE('All Data FO'!BN100:'All Data FO'!BQ100)*2),"Yes","")</f>
        <v/>
      </c>
      <c r="AU100" s="137" t="str">
        <f>IF('All Data FO'!AG100&gt;(AVERAGE('All Data FO'!AH100:'All Data FO'!AK100)*2),"Yes","")</f>
        <v/>
      </c>
      <c r="AW100" s="137" t="str">
        <f>IF('All Data FO'!B100&gt;MAX('All Data FO'!C100:'All Data FO'!F100),"Yes","")</f>
        <v/>
      </c>
      <c r="AX100" s="137" t="str">
        <f>IF('All Data FO'!B100&lt;MIN('All Data FO'!C100:'All Data FO'!F100),"Yes","")</f>
        <v>Yes</v>
      </c>
      <c r="AZ100" s="144" t="str">
        <f>IF('All Data FO'!B100&gt;MAX('All Data FO'!X100:'All Data FO'!AA100),"Yes","")</f>
        <v/>
      </c>
      <c r="BA100" s="144" t="str">
        <f>IF('All Data FO'!B100&lt;MIN('All Data FO'!AC100:'All Data FO'!AF100),"Yes","")</f>
        <v>Yes</v>
      </c>
      <c r="BB100" s="137" t="str">
        <f>IF(AND(Cash!C100&gt;Cash!AA100,Cash!B100&lt;(Cash!AA100+Cash!C100)/2,Cash!Z100&gt;Cash!C100,Cash!B100&gt;Cash!AA100),"Dark Cloud",IF(AND(Cash!C100&lt;Cash!AA100,Cash!B100&gt;(Cash!AA100+Cash!C100)/2,Cash!Z100&lt;Cash!C100,Cash!B100&lt;Cash!AA100),"Bullish Piercing",IF(AND(Cash!C100&lt;Cash!AA100,Cash!Z100&lt;Cash!C100,Cash!B100&gt;Cash!AA100),"Bullish Engulfing",IF(AND(Cash!C100&gt;Cash!AA100,Cash!Z100&gt;Cash!C100,Cash!B100&lt;Cash!AA100),"Bearish Engulfing",IF(AND(Cash!C100&gt;Cash!AA100,Cash!B100&lt;Cash!Z100,Cash!AG100&lt;Cash!C100,Cash!AN100&gt;Cash!AA100),"Bearish Harami",IF(AND(Cash!C100&lt;Cash!AA100,Cash!B100&gt;Cash!Z100,Cash!AG100&lt;Cash!AA100,Cash!AN100&gt;Cash!C100),"Bullish Harami"," "))))))</f>
        <v xml:space="preserve"> </v>
      </c>
      <c r="BC100" s="137" t="str">
        <f>IF(AND(Cash!D100&lt;Cash!AB100,Cash!AO100&lt;Cash!AP100,Cash!AO100&lt;Cash!AN100,Cash!B100&gt;Cash!AH100,Cash!B100&gt;Cash!AI100),"Bullish Reversal",IF(AND(Cash!D100&gt;Cash!AB100,Cash!AH100&gt;Cash!AI100,Cash!AH100&gt;Cash!AG100,Cash!B100&lt;Cash!AO100,Cash!CA100&lt;Cash!AP100),"Bearish Reversal"," "))</f>
        <v xml:space="preserve"> </v>
      </c>
      <c r="BE100" s="144" t="str">
        <f>IF(AND(Cash!D100&gt;Cash!X100,Cash!AC100&gt;Cash!T100,Cash!S100&gt;Cash!W100,Cash!AB100&gt;Cash!C100),"Bearish Squeeze"," ")</f>
        <v xml:space="preserve"> </v>
      </c>
      <c r="BF100" s="144" t="str">
        <f>IF(AND(Cash!T100&gt;Cash!X100,Cash!AC100&gt;Cash!D100,Cash!C100&gt;Cash!W100,Cash!AB100&gt;Cash!S100),"Bullish Squeeze"," ")</f>
        <v xml:space="preserve"> </v>
      </c>
      <c r="BG100" s="137" t="str">
        <f>IF(AND(Cash!AI100&lt;Cash!AH100,Cash!AP100&gt;Cash!AO100,Cash!AG100&lt;Cash!AH100,Cash!AN100&gt;Cash!AO100),"IN OUT IN"," ")</f>
        <v xml:space="preserve"> </v>
      </c>
      <c r="BH100" s="137" t="str">
        <f>IF(AND(Cash!AG100&lt;Cash!AH100,Cash!AN100&gt;Cash!AO100),"Inside Bar"," ")</f>
        <v xml:space="preserve"> </v>
      </c>
      <c r="BI100" s="137" t="str">
        <f>IF(AND(Cash!AI100&gt;Cash!AH100,Cash!AP100&lt;Cash!AO100,Cash!AH100&gt;Cash!AG100,Cash!AO100&lt;Cash!AN100),"Double INSIDE Bar"," ")</f>
        <v xml:space="preserve"> </v>
      </c>
      <c r="BK100" s="137" t="str">
        <f>IF(AND(CA!AM100&lt;MIN(CA!AN100:AP100),(Cash!AG100&lt;Cash!AH100),(Cash!AN100&gt;Cash!AO100)),"NR4"," ")</f>
        <v xml:space="preserve"> </v>
      </c>
      <c r="BL100" s="144" t="str">
        <f>IF(AND(CA!AM100&lt;MIN(CA!AN100:AS100),(Cash!AG100&lt;Cash!AH100),(Cash!AN100&gt;Cash!AO100)),"NR7"," ")</f>
        <v xml:space="preserve"> </v>
      </c>
      <c r="BM100" s="137">
        <f>Cash!AG100</f>
        <v>21.65</v>
      </c>
      <c r="BN100" s="137">
        <f>Cash!AN100</f>
        <v>20.75</v>
      </c>
      <c r="BP100" s="137">
        <f>MAX(Cash!AG100:AJ100)</f>
        <v>22.5</v>
      </c>
      <c r="BQ100" s="137">
        <f>MIN(Cash!AN100:AQ100)</f>
        <v>20.75</v>
      </c>
      <c r="BS100" s="144">
        <f>MAX(Cash!AG100:AM100)</f>
        <v>24.9</v>
      </c>
      <c r="BT100" s="144">
        <f>MIN(Cash!AN100:AT100)</f>
        <v>20.75</v>
      </c>
      <c r="BV100" s="137">
        <f>Cash!AN100-2*(Cash!AG100-'Final Master FO'!BY100)</f>
        <v>19.68333333333333</v>
      </c>
      <c r="BW100" s="137">
        <f>BY100-(Cash!AG100-Cash!AN100)</f>
        <v>20.216666666666665</v>
      </c>
      <c r="BX100" s="137">
        <f>(2*BY100)-Cash!AG100</f>
        <v>20.583333333333329</v>
      </c>
      <c r="BY100" s="137">
        <f>(Cash!AG100+Cash!AN100+Cash!B100)/3</f>
        <v>21.116666666666664</v>
      </c>
      <c r="BZ100" s="137">
        <f>(2*BY100)-Cash!AN100</f>
        <v>21.483333333333327</v>
      </c>
      <c r="CA100" s="137">
        <f>BY100+(Cash!AG100-Cash!AN100)</f>
        <v>22.016666666666662</v>
      </c>
      <c r="CB100" s="137">
        <f>Cash!AG100+2*('Final Master FO'!BY100-Cash!AN100)</f>
        <v>22.383333333333326</v>
      </c>
      <c r="CD100" s="137">
        <f>CG100-(1*(Cash!AG100-Cash!AN100))</f>
        <v>20.216666666666665</v>
      </c>
      <c r="CE100" s="137">
        <f>CG100-(0.618*(Cash!AG100-Cash!AN100))</f>
        <v>20.560466666666663</v>
      </c>
      <c r="CF100" s="137">
        <f>CG100-(0.382*(Cash!AG100-Cash!AN100))</f>
        <v>20.772866666666665</v>
      </c>
      <c r="CG100" s="137">
        <f>(Cash!AG100+Cash!AN100+Cash!B100)/3</f>
        <v>21.116666666666664</v>
      </c>
      <c r="CH100" s="137">
        <f>CG100+(0.382*(Cash!AG100-Cash!AN100))</f>
        <v>21.460466666666662</v>
      </c>
      <c r="CI100" s="137">
        <f>CG100+(0.618*(Cash!AG100-Cash!AN100))</f>
        <v>21.672866666666664</v>
      </c>
      <c r="CJ100" s="137">
        <f>CG100+(1*(Cash!AG100-Cash!AN100))</f>
        <v>22.016666666666662</v>
      </c>
      <c r="CL100" s="137" t="str">
        <f t="shared" si="4"/>
        <v xml:space="preserve">NCC       </v>
      </c>
      <c r="CM100" s="137">
        <f>'All Data FO'!B100</f>
        <v>21</v>
      </c>
      <c r="CN100" s="139">
        <f>'All Data FO'!K100</f>
        <v>-3.2258064516129004</v>
      </c>
      <c r="CO100" s="139">
        <f>'Master FO'!U100</f>
        <v>-4.6957355055103021</v>
      </c>
      <c r="CP100" s="137">
        <f>'Master FO'!M100</f>
        <v>-882000</v>
      </c>
      <c r="CR100" s="137" t="str">
        <f>IF(AND('All Data FO'!AG100&gt;'All Data FO'!AH100,'All Data FO'!B100&gt;'All Data FO'!C100),"LONG BUILDUP",IF(AND('All Data FO'!AG100&gt;'All Data FO'!AH100,'All Data FO'!B100&lt;'All Data FO'!C100),"SHORT BUILDUP",IF(AND('All Data FO'!AG100&lt;'All Data FO'!AH100,'All Data FO'!B100&gt;'All Data FO'!C100),"SHORT COVERING",IF(AND('All Data FO'!AG100&lt;'All Data FO'!AH100,'All Data FO'!B100&lt;'All Data FO'!C100),"LONG UNWINDING"," "))))</f>
        <v>LONG UNWINDING</v>
      </c>
      <c r="CW100" s="137" t="str">
        <f>'FOD (ALL)'!M100</f>
        <v>NAUKRI</v>
      </c>
      <c r="CX100" s="137">
        <f>'All Data FO'!B99</f>
        <v>2429.85</v>
      </c>
      <c r="CY100" s="139">
        <f>'All Data FO'!K99</f>
        <v>-1.2677515694520742</v>
      </c>
      <c r="CZ100" s="139">
        <f>'All Data FO'!EJ100</f>
        <v>0.31554036287141729</v>
      </c>
      <c r="DA100" s="137">
        <f>'All Data FO'!EQ100</f>
        <v>2400</v>
      </c>
      <c r="DC100" s="137" t="str">
        <f t="shared" si="5"/>
        <v>SHORT BUILDUP</v>
      </c>
    </row>
    <row r="101" spans="1:107" x14ac:dyDescent="0.3">
      <c r="A101" s="137" t="str">
        <f>FOD!B101</f>
        <v xml:space="preserve">NESTLEIND </v>
      </c>
      <c r="B101" s="137" t="str">
        <f>'All Data FO'!G101</f>
        <v>N</v>
      </c>
      <c r="C101" s="137" t="str">
        <f>'All Data FO'!H101</f>
        <v>N</v>
      </c>
      <c r="D101" s="137" t="str">
        <f>'All Data FO'!I101</f>
        <v>Y</v>
      </c>
      <c r="E101" s="137" t="str">
        <f>'All Data FO'!J101</f>
        <v>N</v>
      </c>
      <c r="G101" s="137" t="str">
        <f>'All Data FO'!AL101</f>
        <v>N</v>
      </c>
      <c r="H101" s="137" t="str">
        <f>'All Data FO'!AM101</f>
        <v>N</v>
      </c>
      <c r="I101" s="137" t="str">
        <f>'All Data FO'!AN101</f>
        <v>Y</v>
      </c>
      <c r="J101" s="137" t="str">
        <f>'All Data FO'!AO101</f>
        <v>Y</v>
      </c>
      <c r="L101" s="137" t="str">
        <f>'All Data FO'!BR101</f>
        <v>Y</v>
      </c>
      <c r="M101" s="137" t="str">
        <f>'All Data FO'!BS101</f>
        <v>N</v>
      </c>
      <c r="N101" s="137" t="str">
        <f>'All Data FO'!BT101</f>
        <v>Y</v>
      </c>
      <c r="O101" s="137" t="str">
        <f>'All Data FO'!BU101</f>
        <v>Y</v>
      </c>
      <c r="Q101" s="137" t="str">
        <f>'All Data FO'!BB101</f>
        <v>Y</v>
      </c>
      <c r="R101" s="137" t="str">
        <f>'All Data FO'!BC101</f>
        <v>N</v>
      </c>
      <c r="S101" s="137" t="str">
        <f>'All Data FO'!BD101</f>
        <v>Y</v>
      </c>
      <c r="T101" s="137" t="str">
        <f>'All Data FO'!BE101</f>
        <v>Y</v>
      </c>
      <c r="V101" s="137" t="str">
        <f>'All Data FO'!CH101</f>
        <v>Y</v>
      </c>
      <c r="W101" s="137" t="str">
        <f>'All Data FO'!CI101</f>
        <v>N</v>
      </c>
      <c r="X101" s="137" t="str">
        <f>'All Data FO'!CJ101</f>
        <v>Y</v>
      </c>
      <c r="Y101" s="137" t="str">
        <f>'All Data FO'!CK101</f>
        <v>Y</v>
      </c>
      <c r="AA101" s="137" t="str">
        <f>'D Master'!AM101</f>
        <v>Y</v>
      </c>
      <c r="AB101" s="137" t="str">
        <f>'D Master'!AN101</f>
        <v>Y</v>
      </c>
      <c r="AC101" s="137" t="str">
        <f>'D Master'!AO101</f>
        <v>N</v>
      </c>
      <c r="AD101" s="137" t="str">
        <f>'D Master'!AP101</f>
        <v>N</v>
      </c>
      <c r="AF101" s="138">
        <f>CA!AK101</f>
        <v>2.8599999999999972</v>
      </c>
      <c r="AG101" s="145">
        <f>'Master FO'!BV101</f>
        <v>33.823360514528538</v>
      </c>
      <c r="AH101" s="145">
        <f>'Master FO'!BZ101</f>
        <v>28.609271523178808</v>
      </c>
      <c r="AI101" s="137">
        <f>Cash!B101</f>
        <v>16215.15</v>
      </c>
      <c r="AJ101" s="137">
        <f>'All Data FO'!B101</f>
        <v>16222.1</v>
      </c>
      <c r="AK101" s="137">
        <f>'All Data FO'!W101</f>
        <v>16451</v>
      </c>
      <c r="AL101" s="137">
        <f>'All Data FO'!AB101</f>
        <v>16111.05</v>
      </c>
      <c r="AN101" s="137">
        <f t="shared" si="3"/>
        <v>6.9500000000007276</v>
      </c>
      <c r="AO101" s="137">
        <f>('All Data FO'!W101+'All Data FO'!AB101+'All Data FO'!B101)/3</f>
        <v>16261.383333333333</v>
      </c>
      <c r="AQ101" s="137" t="str">
        <f>IF('All Data FO'!BM101&gt;MAX('All Data FO'!BN101:'All Data FO'!BQ101),"Yes","")</f>
        <v/>
      </c>
      <c r="AR101" s="137" t="str">
        <f>IF('All Data FO'!AG101&gt;MAX('All Data FO'!AH101:'All Data FO'!AK101),"Yes","")</f>
        <v/>
      </c>
      <c r="AT101" s="137" t="str">
        <f>IF('All Data FO'!BM101&gt;(AVERAGE('All Data FO'!BN101:'All Data FO'!BQ101)*2),"Yes","")</f>
        <v/>
      </c>
      <c r="AU101" s="137" t="str">
        <f>IF('All Data FO'!AG101&gt;(AVERAGE('All Data FO'!AH101:'All Data FO'!AK101)*2),"Yes","")</f>
        <v/>
      </c>
      <c r="AW101" s="137" t="str">
        <f>IF('All Data FO'!B101&gt;MAX('All Data FO'!C101:'All Data FO'!F101),"Yes","")</f>
        <v/>
      </c>
      <c r="AX101" s="137" t="str">
        <f>IF('All Data FO'!B101&lt;MIN('All Data FO'!C101:'All Data FO'!F101),"Yes","")</f>
        <v/>
      </c>
      <c r="AZ101" s="144" t="str">
        <f>IF('All Data FO'!B101&gt;MAX('All Data FO'!X101:'All Data FO'!AA101),"Yes","")</f>
        <v/>
      </c>
      <c r="BA101" s="144" t="str">
        <f>IF('All Data FO'!B101&lt;MIN('All Data FO'!AC101:'All Data FO'!AF101),"Yes","")</f>
        <v/>
      </c>
      <c r="BB101" s="137" t="str">
        <f>IF(AND(Cash!C101&gt;Cash!AA101,Cash!B101&lt;(Cash!AA101+Cash!C101)/2,Cash!Z101&gt;Cash!C101,Cash!B101&gt;Cash!AA101),"Dark Cloud",IF(AND(Cash!C101&lt;Cash!AA101,Cash!B101&gt;(Cash!AA101+Cash!C101)/2,Cash!Z101&lt;Cash!C101,Cash!B101&lt;Cash!AA101),"Bullish Piercing",IF(AND(Cash!C101&lt;Cash!AA101,Cash!Z101&lt;Cash!C101,Cash!B101&gt;Cash!AA101),"Bullish Engulfing",IF(AND(Cash!C101&gt;Cash!AA101,Cash!Z101&gt;Cash!C101,Cash!B101&lt;Cash!AA101),"Bearish Engulfing",IF(AND(Cash!C101&gt;Cash!AA101,Cash!B101&lt;Cash!Z101,Cash!AG101&lt;Cash!C101,Cash!AN101&gt;Cash!AA101),"Bearish Harami",IF(AND(Cash!C101&lt;Cash!AA101,Cash!B101&gt;Cash!Z101,Cash!AG101&lt;Cash!AA101,Cash!AN101&gt;Cash!C101),"Bullish Harami"," "))))))</f>
        <v xml:space="preserve"> </v>
      </c>
      <c r="BC101" s="137" t="str">
        <f>IF(AND(Cash!D101&lt;Cash!AB101,Cash!AO101&lt;Cash!AP101,Cash!AO101&lt;Cash!AN101,Cash!B101&gt;Cash!AH101,Cash!B101&gt;Cash!AI101),"Bullish Reversal",IF(AND(Cash!D101&gt;Cash!AB101,Cash!AH101&gt;Cash!AI101,Cash!AH101&gt;Cash!AG101,Cash!B101&lt;Cash!AO101,Cash!CA101&lt;Cash!AP101),"Bearish Reversal"," "))</f>
        <v xml:space="preserve"> </v>
      </c>
      <c r="BE101" s="144" t="str">
        <f>IF(AND(Cash!D101&gt;Cash!X101,Cash!AC101&gt;Cash!T101,Cash!S101&gt;Cash!W101,Cash!AB101&gt;Cash!C101),"Bearish Squeeze"," ")</f>
        <v xml:space="preserve"> </v>
      </c>
      <c r="BF101" s="144" t="str">
        <f>IF(AND(Cash!T101&gt;Cash!X101,Cash!AC101&gt;Cash!D101,Cash!C101&gt;Cash!W101,Cash!AB101&gt;Cash!S101),"Bullish Squeeze"," ")</f>
        <v xml:space="preserve"> </v>
      </c>
      <c r="BG101" s="137" t="str">
        <f>IF(AND(Cash!AI101&lt;Cash!AH101,Cash!AP101&gt;Cash!AO101,Cash!AG101&lt;Cash!AH101,Cash!AN101&gt;Cash!AO101),"IN OUT IN"," ")</f>
        <v xml:space="preserve"> </v>
      </c>
      <c r="BH101" s="137" t="str">
        <f>IF(AND(Cash!AG101&lt;Cash!AH101,Cash!AN101&gt;Cash!AO101),"Inside Bar"," ")</f>
        <v xml:space="preserve"> </v>
      </c>
      <c r="BI101" s="137" t="str">
        <f>IF(AND(Cash!AI101&gt;Cash!AH101,Cash!AP101&lt;Cash!AO101,Cash!AH101&gt;Cash!AG101,Cash!AO101&lt;Cash!AN101),"Double INSIDE Bar"," ")</f>
        <v xml:space="preserve"> </v>
      </c>
      <c r="BK101" s="137" t="str">
        <f>IF(AND(CA!AM101&lt;MIN(CA!AN101:AP101),(Cash!AG101&lt;Cash!AH101),(Cash!AN101&gt;Cash!AO101)),"NR4"," ")</f>
        <v xml:space="preserve"> </v>
      </c>
      <c r="BL101" s="144" t="str">
        <f>IF(AND(CA!AM101&lt;MIN(CA!AN101:AS101),(Cash!AG101&lt;Cash!AH101),(Cash!AN101&gt;Cash!AO101)),"NR7"," ")</f>
        <v xml:space="preserve"> </v>
      </c>
      <c r="BM101" s="137">
        <f>Cash!AG101</f>
        <v>16396.8</v>
      </c>
      <c r="BN101" s="137">
        <f>Cash!AN101</f>
        <v>16150</v>
      </c>
      <c r="BP101" s="137">
        <f>MAX(Cash!AG101:AJ101)</f>
        <v>16594.95</v>
      </c>
      <c r="BQ101" s="137">
        <f>MIN(Cash!AN101:AQ101)</f>
        <v>16108.65</v>
      </c>
      <c r="BS101" s="144">
        <f>MAX(Cash!AG101:AM101)</f>
        <v>16850</v>
      </c>
      <c r="BT101" s="144">
        <f>MIN(Cash!AN101:AT101)</f>
        <v>16108.65</v>
      </c>
      <c r="BV101" s="137">
        <f>Cash!AN101-2*(Cash!AG101-'Final Master FO'!BY101)</f>
        <v>15864.366666666665</v>
      </c>
      <c r="BW101" s="137">
        <f>BY101-(Cash!AG101-Cash!AN101)</f>
        <v>16007.183333333332</v>
      </c>
      <c r="BX101" s="137">
        <f>(2*BY101)-Cash!AG101</f>
        <v>16111.166666666664</v>
      </c>
      <c r="BY101" s="137">
        <f>(Cash!AG101+Cash!AN101+Cash!B101)/3</f>
        <v>16253.983333333332</v>
      </c>
      <c r="BZ101" s="137">
        <f>(2*BY101)-Cash!AN101</f>
        <v>16357.966666666664</v>
      </c>
      <c r="CA101" s="137">
        <f>BY101+(Cash!AG101-Cash!AN101)</f>
        <v>16500.783333333333</v>
      </c>
      <c r="CB101" s="137">
        <f>Cash!AG101+2*('Final Master FO'!BY101-Cash!AN101)</f>
        <v>16604.766666666663</v>
      </c>
      <c r="CD101" s="137">
        <f>CG101-(1*(Cash!AG101-Cash!AN101))</f>
        <v>16007.183333333332</v>
      </c>
      <c r="CE101" s="137">
        <f>CG101-(0.618*(Cash!AG101-Cash!AN101))</f>
        <v>16101.460933333332</v>
      </c>
      <c r="CF101" s="137">
        <f>CG101-(0.382*(Cash!AG101-Cash!AN101))</f>
        <v>16159.705733333332</v>
      </c>
      <c r="CG101" s="137">
        <f>(Cash!AG101+Cash!AN101+Cash!B101)/3</f>
        <v>16253.983333333332</v>
      </c>
      <c r="CH101" s="137">
        <f>CG101+(0.382*(Cash!AG101-Cash!AN101))</f>
        <v>16348.260933333331</v>
      </c>
      <c r="CI101" s="137">
        <f>CG101+(0.618*(Cash!AG101-Cash!AN101))</f>
        <v>16406.505733333332</v>
      </c>
      <c r="CJ101" s="137">
        <f>CG101+(1*(Cash!AG101-Cash!AN101))</f>
        <v>16500.783333333333</v>
      </c>
      <c r="CL101" s="137" t="str">
        <f t="shared" si="4"/>
        <v xml:space="preserve">NESTLEIND </v>
      </c>
      <c r="CM101" s="137">
        <f>'All Data FO'!B101</f>
        <v>16222.1</v>
      </c>
      <c r="CN101" s="139">
        <f>'All Data FO'!K101</f>
        <v>-0.34493879870378963</v>
      </c>
      <c r="CO101" s="139">
        <f>'Master FO'!U101</f>
        <v>-9.8643649815043162</v>
      </c>
      <c r="CP101" s="137">
        <f>'Master FO'!M101</f>
        <v>-36000</v>
      </c>
      <c r="CR101" s="137" t="str">
        <f>IF(AND('All Data FO'!AG101&gt;'All Data FO'!AH101,'All Data FO'!B101&gt;'All Data FO'!C101),"LONG BUILDUP",IF(AND('All Data FO'!AG101&gt;'All Data FO'!AH101,'All Data FO'!B101&lt;'All Data FO'!C101),"SHORT BUILDUP",IF(AND('All Data FO'!AG101&lt;'All Data FO'!AH101,'All Data FO'!B101&gt;'All Data FO'!C101),"SHORT COVERING",IF(AND('All Data FO'!AG101&lt;'All Data FO'!AH101,'All Data FO'!B101&lt;'All Data FO'!C101),"LONG UNWINDING"," "))))</f>
        <v>LONG UNWINDING</v>
      </c>
      <c r="CW101" s="137" t="str">
        <f>'FOD (ALL)'!M101</f>
        <v>NCC</v>
      </c>
      <c r="CX101" s="137">
        <f>'All Data FO'!B100</f>
        <v>21</v>
      </c>
      <c r="CY101" s="139">
        <f>'All Data FO'!K100</f>
        <v>-3.2258064516129004</v>
      </c>
      <c r="CZ101" s="139">
        <f>'All Data FO'!EJ101</f>
        <v>9.6401718582169718</v>
      </c>
      <c r="DA101" s="137">
        <f>'All Data FO'!EQ101</f>
        <v>2154000</v>
      </c>
      <c r="DC101" s="137" t="str">
        <f t="shared" si="5"/>
        <v>SHORT BUILDUP</v>
      </c>
    </row>
    <row r="102" spans="1:107" x14ac:dyDescent="0.3">
      <c r="A102" s="137" t="str">
        <f>FOD!B102</f>
        <v xml:space="preserve">NIITTECH  </v>
      </c>
      <c r="B102" s="137" t="str">
        <f>'All Data FO'!G102</f>
        <v>Y</v>
      </c>
      <c r="C102" s="137" t="str">
        <f>'All Data FO'!H102</f>
        <v>Y</v>
      </c>
      <c r="D102" s="137" t="str">
        <f>'All Data FO'!I102</f>
        <v>Y</v>
      </c>
      <c r="E102" s="137" t="str">
        <f>'All Data FO'!J102</f>
        <v>Y</v>
      </c>
      <c r="G102" s="137" t="str">
        <f>'All Data FO'!AL102</f>
        <v>N</v>
      </c>
      <c r="H102" s="137" t="str">
        <f>'All Data FO'!AM102</f>
        <v>N</v>
      </c>
      <c r="I102" s="137" t="str">
        <f>'All Data FO'!AN102</f>
        <v>Y</v>
      </c>
      <c r="J102" s="137" t="str">
        <f>'All Data FO'!AO102</f>
        <v>N</v>
      </c>
      <c r="L102" s="137" t="str">
        <f>'All Data FO'!BR102</f>
        <v>Y</v>
      </c>
      <c r="M102" s="137" t="str">
        <f>'All Data FO'!BS102</f>
        <v>N</v>
      </c>
      <c r="N102" s="137" t="str">
        <f>'All Data FO'!BT102</f>
        <v>N</v>
      </c>
      <c r="O102" s="137" t="str">
        <f>'All Data FO'!BU102</f>
        <v>N</v>
      </c>
      <c r="Q102" s="137" t="str">
        <f>'All Data FO'!BB102</f>
        <v>Y</v>
      </c>
      <c r="R102" s="137" t="str">
        <f>'All Data FO'!BC102</f>
        <v>N</v>
      </c>
      <c r="S102" s="137" t="str">
        <f>'All Data FO'!BD102</f>
        <v>N</v>
      </c>
      <c r="T102" s="137" t="str">
        <f>'All Data FO'!BE102</f>
        <v>N</v>
      </c>
      <c r="V102" s="137" t="str">
        <f>'All Data FO'!CH102</f>
        <v>Y</v>
      </c>
      <c r="W102" s="137" t="str">
        <f>'All Data FO'!CI102</f>
        <v>N</v>
      </c>
      <c r="X102" s="137" t="str">
        <f>'All Data FO'!CJ102</f>
        <v>N</v>
      </c>
      <c r="Y102" s="137" t="str">
        <f>'All Data FO'!CK102</f>
        <v>N</v>
      </c>
      <c r="AA102" s="137" t="str">
        <f>'D Master'!AM102</f>
        <v>N</v>
      </c>
      <c r="AB102" s="137" t="str">
        <f>'D Master'!AN102</f>
        <v>Y</v>
      </c>
      <c r="AC102" s="137" t="str">
        <f>'D Master'!AO102</f>
        <v>N</v>
      </c>
      <c r="AD102" s="137" t="str">
        <f>'D Master'!AP102</f>
        <v>Y</v>
      </c>
      <c r="AF102" s="138">
        <f>CA!AK102</f>
        <v>5.6549999999999976</v>
      </c>
      <c r="AG102" s="145">
        <f>'Master FO'!BV102</f>
        <v>237.16527375063961</v>
      </c>
      <c r="AH102" s="145">
        <f>'Master FO'!BZ102</f>
        <v>300.05396654074474</v>
      </c>
      <c r="AI102" s="137">
        <f>Cash!B102</f>
        <v>1507.05</v>
      </c>
      <c r="AJ102" s="137">
        <f>'All Data FO'!B102</f>
        <v>1506.25</v>
      </c>
      <c r="AK102" s="137">
        <f>'All Data FO'!W102</f>
        <v>1568.4</v>
      </c>
      <c r="AL102" s="137">
        <f>'All Data FO'!AB102</f>
        <v>1452.9</v>
      </c>
      <c r="AN102" s="137">
        <f t="shared" si="3"/>
        <v>-0.79999999999995453</v>
      </c>
      <c r="AO102" s="137">
        <f>('All Data FO'!W102+'All Data FO'!AB102+'All Data FO'!B102)/3</f>
        <v>1509.1833333333334</v>
      </c>
      <c r="AQ102" s="137" t="str">
        <f>IF('All Data FO'!BM102&gt;MAX('All Data FO'!BN102:'All Data FO'!BQ102),"Yes","")</f>
        <v>Yes</v>
      </c>
      <c r="AR102" s="137" t="str">
        <f>IF('All Data FO'!AG102&gt;MAX('All Data FO'!AH102:'All Data FO'!AK102),"Yes","")</f>
        <v/>
      </c>
      <c r="AT102" s="137" t="str">
        <f>IF('All Data FO'!BM102&gt;(AVERAGE('All Data FO'!BN102:'All Data FO'!BQ102)*2),"Yes","")</f>
        <v>Yes</v>
      </c>
      <c r="AU102" s="137" t="str">
        <f>IF('All Data FO'!AG102&gt;(AVERAGE('All Data FO'!AH102:'All Data FO'!AK102)*2),"Yes","")</f>
        <v/>
      </c>
      <c r="AW102" s="137" t="str">
        <f>IF('All Data FO'!B102&gt;MAX('All Data FO'!C102:'All Data FO'!F102),"Yes","")</f>
        <v>Yes</v>
      </c>
      <c r="AX102" s="137" t="str">
        <f>IF('All Data FO'!B102&lt;MIN('All Data FO'!C102:'All Data FO'!F102),"Yes","")</f>
        <v/>
      </c>
      <c r="AZ102" s="144" t="str">
        <f>IF('All Data FO'!B102&gt;MAX('All Data FO'!X102:'All Data FO'!AA102),"Yes","")</f>
        <v>Yes</v>
      </c>
      <c r="BA102" s="144" t="str">
        <f>IF('All Data FO'!B102&lt;MIN('All Data FO'!AC102:'All Data FO'!AF102),"Yes","")</f>
        <v/>
      </c>
      <c r="BB102" s="137" t="str">
        <f>IF(AND(Cash!C102&gt;Cash!AA102,Cash!B102&lt;(Cash!AA102+Cash!C102)/2,Cash!Z102&gt;Cash!C102,Cash!B102&gt;Cash!AA102),"Dark Cloud",IF(AND(Cash!C102&lt;Cash!AA102,Cash!B102&gt;(Cash!AA102+Cash!C102)/2,Cash!Z102&lt;Cash!C102,Cash!B102&lt;Cash!AA102),"Bullish Piercing",IF(AND(Cash!C102&lt;Cash!AA102,Cash!Z102&lt;Cash!C102,Cash!B102&gt;Cash!AA102),"Bullish Engulfing",IF(AND(Cash!C102&gt;Cash!AA102,Cash!Z102&gt;Cash!C102,Cash!B102&lt;Cash!AA102),"Bearish Engulfing",IF(AND(Cash!C102&gt;Cash!AA102,Cash!B102&lt;Cash!Z102,Cash!AG102&lt;Cash!C102,Cash!AN102&gt;Cash!AA102),"Bearish Harami",IF(AND(Cash!C102&lt;Cash!AA102,Cash!B102&gt;Cash!Z102,Cash!AG102&lt;Cash!AA102,Cash!AN102&gt;Cash!C102),"Bullish Harami"," "))))))</f>
        <v xml:space="preserve"> </v>
      </c>
      <c r="BC102" s="137" t="str">
        <f>IF(AND(Cash!D102&lt;Cash!AB102,Cash!AO102&lt;Cash!AP102,Cash!AO102&lt;Cash!AN102,Cash!B102&gt;Cash!AH102,Cash!B102&gt;Cash!AI102),"Bullish Reversal",IF(AND(Cash!D102&gt;Cash!AB102,Cash!AH102&gt;Cash!AI102,Cash!AH102&gt;Cash!AG102,Cash!B102&lt;Cash!AO102,Cash!CA102&lt;Cash!AP102),"Bearish Reversal"," "))</f>
        <v xml:space="preserve"> </v>
      </c>
      <c r="BE102" s="144" t="str">
        <f>IF(AND(Cash!D102&gt;Cash!X102,Cash!AC102&gt;Cash!T102,Cash!S102&gt;Cash!W102,Cash!AB102&gt;Cash!C102),"Bearish Squeeze"," ")</f>
        <v xml:space="preserve"> </v>
      </c>
      <c r="BF102" s="144" t="str">
        <f>IF(AND(Cash!T102&gt;Cash!X102,Cash!AC102&gt;Cash!D102,Cash!C102&gt;Cash!W102,Cash!AB102&gt;Cash!S102),"Bullish Squeeze"," ")</f>
        <v xml:space="preserve"> </v>
      </c>
      <c r="BG102" s="137" t="str">
        <f>IF(AND(Cash!AI102&lt;Cash!AH102,Cash!AP102&gt;Cash!AO102,Cash!AG102&lt;Cash!AH102,Cash!AN102&gt;Cash!AO102),"IN OUT IN"," ")</f>
        <v xml:space="preserve"> </v>
      </c>
      <c r="BH102" s="137" t="str">
        <f>IF(AND(Cash!AG102&lt;Cash!AH102,Cash!AN102&gt;Cash!AO102),"Inside Bar"," ")</f>
        <v xml:space="preserve"> </v>
      </c>
      <c r="BI102" s="137" t="str">
        <f>IF(AND(Cash!AI102&gt;Cash!AH102,Cash!AP102&lt;Cash!AO102,Cash!AH102&gt;Cash!AG102,Cash!AO102&lt;Cash!AN102),"Double INSIDE Bar"," ")</f>
        <v xml:space="preserve"> </v>
      </c>
      <c r="BK102" s="137" t="str">
        <f>IF(AND(CA!AM102&lt;MIN(CA!AN102:AP102),(Cash!AG102&lt;Cash!AH102),(Cash!AN102&gt;Cash!AO102)),"NR4"," ")</f>
        <v xml:space="preserve"> </v>
      </c>
      <c r="BL102" s="144" t="str">
        <f>IF(AND(CA!AM102&lt;MIN(CA!AN102:AS102),(Cash!AG102&lt;Cash!AH102),(Cash!AN102&gt;Cash!AO102)),"NR7"," ")</f>
        <v xml:space="preserve"> </v>
      </c>
      <c r="BM102" s="137">
        <f>Cash!AG102</f>
        <v>1573</v>
      </c>
      <c r="BN102" s="137">
        <f>Cash!AN102</f>
        <v>1450</v>
      </c>
      <c r="BP102" s="137">
        <f>MAX(Cash!AG102:AJ102)</f>
        <v>1573</v>
      </c>
      <c r="BQ102" s="137">
        <f>MIN(Cash!AN102:AQ102)</f>
        <v>1348.55</v>
      </c>
      <c r="BS102" s="144">
        <f>MAX(Cash!AG102:AM102)</f>
        <v>1573</v>
      </c>
      <c r="BT102" s="144">
        <f>MIN(Cash!AN102:AT102)</f>
        <v>1326.15</v>
      </c>
      <c r="BV102" s="137">
        <f>Cash!AN102-2*(Cash!AG102-'Final Master FO'!BY102)</f>
        <v>1324.0333333333333</v>
      </c>
      <c r="BW102" s="137">
        <f>BY102-(Cash!AG102-Cash!AN102)</f>
        <v>1387.0166666666667</v>
      </c>
      <c r="BX102" s="137">
        <f>(2*BY102)-Cash!AG102</f>
        <v>1447.0333333333333</v>
      </c>
      <c r="BY102" s="137">
        <f>(Cash!AG102+Cash!AN102+Cash!B102)/3</f>
        <v>1510.0166666666667</v>
      </c>
      <c r="BZ102" s="137">
        <f>(2*BY102)-Cash!AN102</f>
        <v>1570.0333333333333</v>
      </c>
      <c r="CA102" s="137">
        <f>BY102+(Cash!AG102-Cash!AN102)</f>
        <v>1633.0166666666667</v>
      </c>
      <c r="CB102" s="137">
        <f>Cash!AG102+2*('Final Master FO'!BY102-Cash!AN102)</f>
        <v>1693.0333333333333</v>
      </c>
      <c r="CD102" s="137">
        <f>CG102-(1*(Cash!AG102-Cash!AN102))</f>
        <v>1387.0166666666667</v>
      </c>
      <c r="CE102" s="137">
        <f>CG102-(0.618*(Cash!AG102-Cash!AN102))</f>
        <v>1434.0026666666668</v>
      </c>
      <c r="CF102" s="137">
        <f>CG102-(0.382*(Cash!AG102-Cash!AN102))</f>
        <v>1463.0306666666665</v>
      </c>
      <c r="CG102" s="137">
        <f>(Cash!AG102+Cash!AN102+Cash!B102)/3</f>
        <v>1510.0166666666667</v>
      </c>
      <c r="CH102" s="137">
        <f>CG102+(0.382*(Cash!AG102-Cash!AN102))</f>
        <v>1557.0026666666668</v>
      </c>
      <c r="CI102" s="137">
        <f>CG102+(0.618*(Cash!AG102-Cash!AN102))</f>
        <v>1586.0306666666665</v>
      </c>
      <c r="CJ102" s="137">
        <f>CG102+(1*(Cash!AG102-Cash!AN102))</f>
        <v>1633.0166666666667</v>
      </c>
      <c r="CL102" s="137" t="str">
        <f t="shared" si="4"/>
        <v xml:space="preserve">NIITTECH  </v>
      </c>
      <c r="CM102" s="137">
        <f>'All Data FO'!B102</f>
        <v>1506.25</v>
      </c>
      <c r="CN102" s="139">
        <f>'All Data FO'!K102</f>
        <v>4.5970626019929899</v>
      </c>
      <c r="CO102" s="139">
        <f>'Master FO'!U102</f>
        <v>-0.97370983446932824</v>
      </c>
      <c r="CP102" s="137">
        <f>'Master FO'!M102</f>
        <v>-3750</v>
      </c>
      <c r="CR102" s="137" t="str">
        <f>IF(AND('All Data FO'!AG102&gt;'All Data FO'!AH102,'All Data FO'!B102&gt;'All Data FO'!C102),"LONG BUILDUP",IF(AND('All Data FO'!AG102&gt;'All Data FO'!AH102,'All Data FO'!B102&lt;'All Data FO'!C102),"SHORT BUILDUP",IF(AND('All Data FO'!AG102&lt;'All Data FO'!AH102,'All Data FO'!B102&gt;'All Data FO'!C102),"SHORT COVERING",IF(AND('All Data FO'!AG102&lt;'All Data FO'!AH102,'All Data FO'!B102&lt;'All Data FO'!C102),"LONG UNWINDING"," "))))</f>
        <v>SHORT COVERING</v>
      </c>
      <c r="CW102" s="137" t="str">
        <f>'FOD (ALL)'!M102</f>
        <v>NESTLEIND</v>
      </c>
      <c r="CX102" s="137">
        <f>'All Data FO'!B101</f>
        <v>16222.1</v>
      </c>
      <c r="CY102" s="139">
        <f>'All Data FO'!K101</f>
        <v>-0.34493879870378963</v>
      </c>
      <c r="CZ102" s="139">
        <f>'All Data FO'!EJ102</f>
        <v>1.2577817304027441</v>
      </c>
      <c r="DA102" s="137">
        <f>'All Data FO'!EQ102</f>
        <v>4950</v>
      </c>
      <c r="DC102" s="137" t="str">
        <f t="shared" si="5"/>
        <v>SHORT BUILDUP</v>
      </c>
    </row>
    <row r="103" spans="1:107" x14ac:dyDescent="0.3">
      <c r="A103" s="137" t="str">
        <f>FOD!B103</f>
        <v xml:space="preserve">NMDC      </v>
      </c>
      <c r="B103" s="137" t="str">
        <f>'All Data FO'!G103</f>
        <v>N</v>
      </c>
      <c r="C103" s="137" t="str">
        <f>'All Data FO'!H103</f>
        <v>Y</v>
      </c>
      <c r="D103" s="137" t="str">
        <f>'All Data FO'!I103</f>
        <v>N</v>
      </c>
      <c r="E103" s="137" t="str">
        <f>'All Data FO'!J103</f>
        <v>Y</v>
      </c>
      <c r="G103" s="137" t="str">
        <f>'All Data FO'!AL103</f>
        <v>Y</v>
      </c>
      <c r="H103" s="137" t="str">
        <f>'All Data FO'!AM103</f>
        <v>N</v>
      </c>
      <c r="I103" s="137" t="str">
        <f>'All Data FO'!AN103</f>
        <v>N</v>
      </c>
      <c r="J103" s="137" t="str">
        <f>'All Data FO'!AO103</f>
        <v>Y</v>
      </c>
      <c r="L103" s="137" t="str">
        <f>'All Data FO'!BR103</f>
        <v>N</v>
      </c>
      <c r="M103" s="137" t="str">
        <f>'All Data FO'!BS103</f>
        <v>Y</v>
      </c>
      <c r="N103" s="137" t="str">
        <f>'All Data FO'!BT103</f>
        <v>N</v>
      </c>
      <c r="O103" s="137" t="str">
        <f>'All Data FO'!BU103</f>
        <v>N</v>
      </c>
      <c r="Q103" s="137" t="str">
        <f>'All Data FO'!BB103</f>
        <v>N</v>
      </c>
      <c r="R103" s="137" t="str">
        <f>'All Data FO'!BC103</f>
        <v>Y</v>
      </c>
      <c r="S103" s="137" t="str">
        <f>'All Data FO'!BD103</f>
        <v>N</v>
      </c>
      <c r="T103" s="137" t="str">
        <f>'All Data FO'!BE103</f>
        <v>N</v>
      </c>
      <c r="V103" s="137" t="str">
        <f>'All Data FO'!CH103</f>
        <v>N</v>
      </c>
      <c r="W103" s="137" t="str">
        <f>'All Data FO'!CI103</f>
        <v>Y</v>
      </c>
      <c r="X103" s="137" t="str">
        <f>'All Data FO'!CJ103</f>
        <v>N</v>
      </c>
      <c r="Y103" s="137" t="str">
        <f>'All Data FO'!CK103</f>
        <v>N</v>
      </c>
      <c r="AA103" s="137" t="str">
        <f>'D Master'!AM103</f>
        <v>Y</v>
      </c>
      <c r="AB103" s="137" t="str">
        <f>'D Master'!AN103</f>
        <v>N</v>
      </c>
      <c r="AC103" s="137" t="str">
        <f>'D Master'!AO103</f>
        <v>Y</v>
      </c>
      <c r="AD103" s="137" t="str">
        <f>'D Master'!AP103</f>
        <v>Y</v>
      </c>
      <c r="AF103" s="138">
        <f>CA!AK103</f>
        <v>3.7374999999999976</v>
      </c>
      <c r="AG103" s="145">
        <f>'Master FO'!BV103</f>
        <v>11.578079934074989</v>
      </c>
      <c r="AH103" s="145">
        <f>'Master FO'!BZ103</f>
        <v>17.87579802669762</v>
      </c>
      <c r="AI103" s="137">
        <f>Cash!B103</f>
        <v>72.45</v>
      </c>
      <c r="AJ103" s="137">
        <f>'All Data FO'!B103</f>
        <v>72.55</v>
      </c>
      <c r="AK103" s="137">
        <f>'All Data FO'!W103</f>
        <v>74.5</v>
      </c>
      <c r="AL103" s="137">
        <f>'All Data FO'!AB103</f>
        <v>71.650000000000006</v>
      </c>
      <c r="AN103" s="137">
        <f t="shared" si="3"/>
        <v>9.9999999999994316E-2</v>
      </c>
      <c r="AO103" s="137">
        <f>('All Data FO'!W103+'All Data FO'!AB103+'All Data FO'!B103)/3</f>
        <v>72.899999999999991</v>
      </c>
      <c r="AQ103" s="137" t="str">
        <f>IF('All Data FO'!BM103&gt;MAX('All Data FO'!BN103:'All Data FO'!BQ103),"Yes","")</f>
        <v/>
      </c>
      <c r="AR103" s="137" t="str">
        <f>IF('All Data FO'!AG103&gt;MAX('All Data FO'!AH103:'All Data FO'!AK103),"Yes","")</f>
        <v/>
      </c>
      <c r="AT103" s="137" t="str">
        <f>IF('All Data FO'!BM103&gt;(AVERAGE('All Data FO'!BN103:'All Data FO'!BQ103)*2),"Yes","")</f>
        <v/>
      </c>
      <c r="AU103" s="137" t="str">
        <f>IF('All Data FO'!AG103&gt;(AVERAGE('All Data FO'!AH103:'All Data FO'!AK103)*2),"Yes","")</f>
        <v/>
      </c>
      <c r="AW103" s="137" t="str">
        <f>IF('All Data FO'!B103&gt;MAX('All Data FO'!C103:'All Data FO'!F103),"Yes","")</f>
        <v/>
      </c>
      <c r="AX103" s="137" t="str">
        <f>IF('All Data FO'!B103&lt;MIN('All Data FO'!C103:'All Data FO'!F103),"Yes","")</f>
        <v/>
      </c>
      <c r="AZ103" s="144" t="str">
        <f>IF('All Data FO'!B103&gt;MAX('All Data FO'!X103:'All Data FO'!AA103),"Yes","")</f>
        <v/>
      </c>
      <c r="BA103" s="144" t="str">
        <f>IF('All Data FO'!B103&lt;MIN('All Data FO'!AC103:'All Data FO'!AF103),"Yes","")</f>
        <v/>
      </c>
      <c r="BB103" s="137" t="str">
        <f>IF(AND(Cash!C103&gt;Cash!AA103,Cash!B103&lt;(Cash!AA103+Cash!C103)/2,Cash!Z103&gt;Cash!C103,Cash!B103&gt;Cash!AA103),"Dark Cloud",IF(AND(Cash!C103&lt;Cash!AA103,Cash!B103&gt;(Cash!AA103+Cash!C103)/2,Cash!Z103&lt;Cash!C103,Cash!B103&lt;Cash!AA103),"Bullish Piercing",IF(AND(Cash!C103&lt;Cash!AA103,Cash!Z103&lt;Cash!C103,Cash!B103&gt;Cash!AA103),"Bullish Engulfing",IF(AND(Cash!C103&gt;Cash!AA103,Cash!Z103&gt;Cash!C103,Cash!B103&lt;Cash!AA103),"Bearish Engulfing",IF(AND(Cash!C103&gt;Cash!AA103,Cash!B103&lt;Cash!Z103,Cash!AG103&lt;Cash!C103,Cash!AN103&gt;Cash!AA103),"Bearish Harami",IF(AND(Cash!C103&lt;Cash!AA103,Cash!B103&gt;Cash!Z103,Cash!AG103&lt;Cash!AA103,Cash!AN103&gt;Cash!C103),"Bullish Harami"," "))))))</f>
        <v>Dark Cloud</v>
      </c>
      <c r="BC103" s="137" t="str">
        <f>IF(AND(Cash!D103&lt;Cash!AB103,Cash!AO103&lt;Cash!AP103,Cash!AO103&lt;Cash!AN103,Cash!B103&gt;Cash!AH103,Cash!B103&gt;Cash!AI103),"Bullish Reversal",IF(AND(Cash!D103&gt;Cash!AB103,Cash!AH103&gt;Cash!AI103,Cash!AH103&gt;Cash!AG103,Cash!B103&lt;Cash!AO103,Cash!CA103&lt;Cash!AP103),"Bearish Reversal"," "))</f>
        <v xml:space="preserve"> </v>
      </c>
      <c r="BE103" s="144" t="str">
        <f>IF(AND(Cash!D103&gt;Cash!X103,Cash!AC103&gt;Cash!T103,Cash!S103&gt;Cash!W103,Cash!AB103&gt;Cash!C103),"Bearish Squeeze"," ")</f>
        <v xml:space="preserve"> </v>
      </c>
      <c r="BF103" s="144" t="str">
        <f>IF(AND(Cash!T103&gt;Cash!X103,Cash!AC103&gt;Cash!D103,Cash!C103&gt;Cash!W103,Cash!AB103&gt;Cash!S103),"Bullish Squeeze"," ")</f>
        <v xml:space="preserve"> </v>
      </c>
      <c r="BG103" s="137" t="str">
        <f>IF(AND(Cash!AI103&lt;Cash!AH103,Cash!AP103&gt;Cash!AO103,Cash!AG103&lt;Cash!AH103,Cash!AN103&gt;Cash!AO103),"IN OUT IN"," ")</f>
        <v xml:space="preserve"> </v>
      </c>
      <c r="BH103" s="137" t="str">
        <f>IF(AND(Cash!AG103&lt;Cash!AH103,Cash!AN103&gt;Cash!AO103),"Inside Bar"," ")</f>
        <v>Inside Bar</v>
      </c>
      <c r="BI103" s="137" t="str">
        <f>IF(AND(Cash!AI103&gt;Cash!AH103,Cash!AP103&lt;Cash!AO103,Cash!AH103&gt;Cash!AG103,Cash!AO103&lt;Cash!AN103),"Double INSIDE Bar"," ")</f>
        <v xml:space="preserve"> </v>
      </c>
      <c r="BK103" s="137" t="str">
        <f>IF(AND(CA!AM103&lt;MIN(CA!AN103:AP103),(Cash!AG103&lt;Cash!AH103),(Cash!AN103&gt;Cash!AO103)),"NR4"," ")</f>
        <v xml:space="preserve"> </v>
      </c>
      <c r="BL103" s="144" t="str">
        <f>IF(AND(CA!AM103&lt;MIN(CA!AN103:AS103),(Cash!AG103&lt;Cash!AH103),(Cash!AN103&gt;Cash!AO103)),"NR7"," ")</f>
        <v xml:space="preserve"> </v>
      </c>
      <c r="BM103" s="137">
        <f>Cash!AG103</f>
        <v>74.7</v>
      </c>
      <c r="BN103" s="137">
        <f>Cash!AN103</f>
        <v>71.8</v>
      </c>
      <c r="BP103" s="137">
        <f>MAX(Cash!AG103:AJ103)</f>
        <v>75.7</v>
      </c>
      <c r="BQ103" s="137">
        <f>MIN(Cash!AN103:AQ103)</f>
        <v>70.8</v>
      </c>
      <c r="BS103" s="144">
        <f>MAX(Cash!AG103:AM103)</f>
        <v>75.7</v>
      </c>
      <c r="BT103" s="144">
        <f>MIN(Cash!AN103:AT103)</f>
        <v>70.5</v>
      </c>
      <c r="BV103" s="137">
        <f>Cash!AN103-2*(Cash!AG103-'Final Master FO'!BY103)</f>
        <v>68.36666666666666</v>
      </c>
      <c r="BW103" s="137">
        <f>BY103-(Cash!AG103-Cash!AN103)</f>
        <v>70.083333333333329</v>
      </c>
      <c r="BX103" s="137">
        <f>(2*BY103)-Cash!AG103</f>
        <v>71.266666666666666</v>
      </c>
      <c r="BY103" s="137">
        <f>(Cash!AG103+Cash!AN103+Cash!B103)/3</f>
        <v>72.983333333333334</v>
      </c>
      <c r="BZ103" s="137">
        <f>(2*BY103)-Cash!AN103</f>
        <v>74.166666666666671</v>
      </c>
      <c r="CA103" s="137">
        <f>BY103+(Cash!AG103-Cash!AN103)</f>
        <v>75.88333333333334</v>
      </c>
      <c r="CB103" s="137">
        <f>Cash!AG103+2*('Final Master FO'!BY103-Cash!AN103)</f>
        <v>77.066666666666677</v>
      </c>
      <c r="CD103" s="137">
        <f>CG103-(1*(Cash!AG103-Cash!AN103))</f>
        <v>70.083333333333329</v>
      </c>
      <c r="CE103" s="137">
        <f>CG103-(0.618*(Cash!AG103-Cash!AN103))</f>
        <v>71.191133333333326</v>
      </c>
      <c r="CF103" s="137">
        <f>CG103-(0.382*(Cash!AG103-Cash!AN103))</f>
        <v>71.875533333333337</v>
      </c>
      <c r="CG103" s="137">
        <f>(Cash!AG103+Cash!AN103+Cash!B103)/3</f>
        <v>72.983333333333334</v>
      </c>
      <c r="CH103" s="137">
        <f>CG103+(0.382*(Cash!AG103-Cash!AN103))</f>
        <v>74.091133333333332</v>
      </c>
      <c r="CI103" s="137">
        <f>CG103+(0.618*(Cash!AG103-Cash!AN103))</f>
        <v>74.775533333333343</v>
      </c>
      <c r="CJ103" s="137">
        <f>CG103+(1*(Cash!AG103-Cash!AN103))</f>
        <v>75.88333333333334</v>
      </c>
      <c r="CL103" s="137" t="str">
        <f t="shared" si="4"/>
        <v xml:space="preserve">NMDC      </v>
      </c>
      <c r="CM103" s="137">
        <f>'All Data FO'!B103</f>
        <v>72.55</v>
      </c>
      <c r="CN103" s="139">
        <f>'All Data FO'!K103</f>
        <v>-2.1577882670263095</v>
      </c>
      <c r="CO103" s="139">
        <f>'Master FO'!U103</f>
        <v>7.3224310471076401E-2</v>
      </c>
      <c r="CP103" s="137">
        <f>'Master FO'!M103</f>
        <v>18000</v>
      </c>
      <c r="CR103" s="137" t="str">
        <f>IF(AND('All Data FO'!AG103&gt;'All Data FO'!AH103,'All Data FO'!B103&gt;'All Data FO'!C103),"LONG BUILDUP",IF(AND('All Data FO'!AG103&gt;'All Data FO'!AH103,'All Data FO'!B103&lt;'All Data FO'!C103),"SHORT BUILDUP",IF(AND('All Data FO'!AG103&lt;'All Data FO'!AH103,'All Data FO'!B103&gt;'All Data FO'!C103),"SHORT COVERING",IF(AND('All Data FO'!AG103&lt;'All Data FO'!AH103,'All Data FO'!B103&lt;'All Data FO'!C103),"LONG UNWINDING"," "))))</f>
        <v>SHORT BUILDUP</v>
      </c>
      <c r="CW103" s="137" t="str">
        <f>'FOD (ALL)'!M103</f>
        <v>NIFTY</v>
      </c>
      <c r="CY103" s="3"/>
      <c r="CZ103" s="139">
        <f>'All Data FO'!EJ103</f>
        <v>1.8245409947728126</v>
      </c>
      <c r="DA103" s="137">
        <f>'All Data FO'!EQ103</f>
        <v>178800</v>
      </c>
      <c r="DC103" s="137" t="str">
        <f t="shared" si="5"/>
        <v/>
      </c>
    </row>
    <row r="104" spans="1:107" x14ac:dyDescent="0.3">
      <c r="A104" s="137" t="str">
        <f>FOD!B104</f>
        <v xml:space="preserve">NTPC      </v>
      </c>
      <c r="B104" s="137" t="str">
        <f>'All Data FO'!G104</f>
        <v>Y</v>
      </c>
      <c r="C104" s="137" t="str">
        <f>'All Data FO'!H104</f>
        <v>N</v>
      </c>
      <c r="D104" s="137" t="str">
        <f>'All Data FO'!I104</f>
        <v>Y</v>
      </c>
      <c r="E104" s="137" t="str">
        <f>'All Data FO'!J104</f>
        <v>Y</v>
      </c>
      <c r="G104" s="137" t="str">
        <f>'All Data FO'!AL104</f>
        <v>N</v>
      </c>
      <c r="H104" s="137" t="str">
        <f>'All Data FO'!AM104</f>
        <v>N</v>
      </c>
      <c r="I104" s="137" t="str">
        <f>'All Data FO'!AN104</f>
        <v>N</v>
      </c>
      <c r="J104" s="137" t="str">
        <f>'All Data FO'!AO104</f>
        <v>N</v>
      </c>
      <c r="L104" s="137" t="str">
        <f>'All Data FO'!BR104</f>
        <v>Y</v>
      </c>
      <c r="M104" s="137" t="str">
        <f>'All Data FO'!BS104</f>
        <v>Y</v>
      </c>
      <c r="N104" s="137" t="str">
        <f>'All Data FO'!BT104</f>
        <v>N</v>
      </c>
      <c r="O104" s="137" t="str">
        <f>'All Data FO'!BU104</f>
        <v>N</v>
      </c>
      <c r="Q104" s="137" t="str">
        <f>'All Data FO'!BB104</f>
        <v>Y</v>
      </c>
      <c r="R104" s="137" t="str">
        <f>'All Data FO'!BC104</f>
        <v>Y</v>
      </c>
      <c r="S104" s="137" t="str">
        <f>'All Data FO'!BD104</f>
        <v>N</v>
      </c>
      <c r="T104" s="137" t="str">
        <f>'All Data FO'!BE104</f>
        <v>N</v>
      </c>
      <c r="V104" s="137" t="str">
        <f>'All Data FO'!CH104</f>
        <v>N</v>
      </c>
      <c r="W104" s="137" t="str">
        <f>'All Data FO'!CI104</f>
        <v>Y</v>
      </c>
      <c r="X104" s="137" t="str">
        <f>'All Data FO'!CJ104</f>
        <v>N</v>
      </c>
      <c r="Y104" s="137" t="str">
        <f>'All Data FO'!CK104</f>
        <v>N</v>
      </c>
      <c r="AA104" s="137" t="str">
        <f>'D Master'!AM104</f>
        <v>N</v>
      </c>
      <c r="AB104" s="137" t="str">
        <f>'D Master'!AN104</f>
        <v>Y</v>
      </c>
      <c r="AC104" s="137" t="str">
        <f>'D Master'!AO104</f>
        <v>N</v>
      </c>
      <c r="AD104" s="137" t="str">
        <f>'D Master'!AP104</f>
        <v>N</v>
      </c>
      <c r="AF104" s="138">
        <f>CA!AK104</f>
        <v>3.0974999999999975</v>
      </c>
      <c r="AG104" s="145">
        <f>'Master FO'!BV104</f>
        <v>37.787154242850448</v>
      </c>
      <c r="AH104" s="145">
        <f>'Master FO'!BZ104</f>
        <v>35.771481367416072</v>
      </c>
      <c r="AI104" s="137">
        <f>Cash!B104</f>
        <v>90.95</v>
      </c>
      <c r="AJ104" s="137">
        <f>'All Data FO'!B104</f>
        <v>90.65</v>
      </c>
      <c r="AK104" s="137">
        <f>'All Data FO'!W104</f>
        <v>91.1</v>
      </c>
      <c r="AL104" s="137">
        <f>'All Data FO'!AB104</f>
        <v>88.2</v>
      </c>
      <c r="AN104" s="137">
        <f t="shared" si="3"/>
        <v>-0.29999999999999716</v>
      </c>
      <c r="AO104" s="137">
        <f>('All Data FO'!W104+'All Data FO'!AB104+'All Data FO'!B104)/3</f>
        <v>89.983333333333348</v>
      </c>
      <c r="AQ104" s="137" t="str">
        <f>IF('All Data FO'!BM104&gt;MAX('All Data FO'!BN104:'All Data FO'!BQ104),"Yes","")</f>
        <v>Yes</v>
      </c>
      <c r="AR104" s="137" t="str">
        <f>IF('All Data FO'!AG104&gt;MAX('All Data FO'!AH104:'All Data FO'!AK104),"Yes","")</f>
        <v/>
      </c>
      <c r="AT104" s="137" t="str">
        <f>IF('All Data FO'!BM104&gt;(AVERAGE('All Data FO'!BN104:'All Data FO'!BQ104)*2),"Yes","")</f>
        <v/>
      </c>
      <c r="AU104" s="137" t="str">
        <f>IF('All Data FO'!AG104&gt;(AVERAGE('All Data FO'!AH104:'All Data FO'!AK104)*2),"Yes","")</f>
        <v/>
      </c>
      <c r="AW104" s="137" t="str">
        <f>IF('All Data FO'!B104&gt;MAX('All Data FO'!C104:'All Data FO'!F104),"Yes","")</f>
        <v/>
      </c>
      <c r="AX104" s="137" t="str">
        <f>IF('All Data FO'!B104&lt;MIN('All Data FO'!C104:'All Data FO'!F104),"Yes","")</f>
        <v/>
      </c>
      <c r="AZ104" s="144" t="str">
        <f>IF('All Data FO'!B104&gt;MAX('All Data FO'!X104:'All Data FO'!AA104),"Yes","")</f>
        <v/>
      </c>
      <c r="BA104" s="144" t="str">
        <f>IF('All Data FO'!B104&lt;MIN('All Data FO'!AC104:'All Data FO'!AF104),"Yes","")</f>
        <v/>
      </c>
      <c r="BB104" s="137" t="str">
        <f>IF(AND(Cash!C104&gt;Cash!AA104,Cash!B104&lt;(Cash!AA104+Cash!C104)/2,Cash!Z104&gt;Cash!C104,Cash!B104&gt;Cash!AA104),"Dark Cloud",IF(AND(Cash!C104&lt;Cash!AA104,Cash!B104&gt;(Cash!AA104+Cash!C104)/2,Cash!Z104&lt;Cash!C104,Cash!B104&lt;Cash!AA104),"Bullish Piercing",IF(AND(Cash!C104&lt;Cash!AA104,Cash!Z104&lt;Cash!C104,Cash!B104&gt;Cash!AA104),"Bullish Engulfing",IF(AND(Cash!C104&gt;Cash!AA104,Cash!Z104&gt;Cash!C104,Cash!B104&lt;Cash!AA104),"Bearish Engulfing",IF(AND(Cash!C104&gt;Cash!AA104,Cash!B104&lt;Cash!Z104,Cash!AG104&lt;Cash!C104,Cash!AN104&gt;Cash!AA104),"Bearish Harami",IF(AND(Cash!C104&lt;Cash!AA104,Cash!B104&gt;Cash!Z104,Cash!AG104&lt;Cash!AA104,Cash!AN104&gt;Cash!C104),"Bullish Harami"," "))))))</f>
        <v xml:space="preserve"> </v>
      </c>
      <c r="BC104" s="137" t="str">
        <f>IF(AND(Cash!D104&lt;Cash!AB104,Cash!AO104&lt;Cash!AP104,Cash!AO104&lt;Cash!AN104,Cash!B104&gt;Cash!AH104,Cash!B104&gt;Cash!AI104),"Bullish Reversal",IF(AND(Cash!D104&gt;Cash!AB104,Cash!AH104&gt;Cash!AI104,Cash!AH104&gt;Cash!AG104,Cash!B104&lt;Cash!AO104,Cash!CA104&lt;Cash!AP104),"Bearish Reversal"," "))</f>
        <v xml:space="preserve"> </v>
      </c>
      <c r="BE104" s="144" t="str">
        <f>IF(AND(Cash!D104&gt;Cash!X104,Cash!AC104&gt;Cash!T104,Cash!S104&gt;Cash!W104,Cash!AB104&gt;Cash!C104),"Bearish Squeeze"," ")</f>
        <v xml:space="preserve"> </v>
      </c>
      <c r="BF104" s="144" t="str">
        <f>IF(AND(Cash!T104&gt;Cash!X104,Cash!AC104&gt;Cash!D104,Cash!C104&gt;Cash!W104,Cash!AB104&gt;Cash!S104),"Bullish Squeeze"," ")</f>
        <v xml:space="preserve"> </v>
      </c>
      <c r="BG104" s="137" t="str">
        <f>IF(AND(Cash!AI104&lt;Cash!AH104,Cash!AP104&gt;Cash!AO104,Cash!AG104&lt;Cash!AH104,Cash!AN104&gt;Cash!AO104),"IN OUT IN"," ")</f>
        <v xml:space="preserve"> </v>
      </c>
      <c r="BH104" s="137" t="str">
        <f>IF(AND(Cash!AG104&lt;Cash!AH104,Cash!AN104&gt;Cash!AO104),"Inside Bar"," ")</f>
        <v xml:space="preserve"> </v>
      </c>
      <c r="BI104" s="137" t="str">
        <f>IF(AND(Cash!AI104&gt;Cash!AH104,Cash!AP104&lt;Cash!AO104,Cash!AH104&gt;Cash!AG104,Cash!AO104&lt;Cash!AN104),"Double INSIDE Bar"," ")</f>
        <v xml:space="preserve"> </v>
      </c>
      <c r="BK104" s="137" t="str">
        <f>IF(AND(CA!AM104&lt;MIN(CA!AN104:AP104),(Cash!AG104&lt;Cash!AH104),(Cash!AN104&gt;Cash!AO104)),"NR4"," ")</f>
        <v xml:space="preserve"> </v>
      </c>
      <c r="BL104" s="144" t="str">
        <f>IF(AND(CA!AM104&lt;MIN(CA!AN104:AS104),(Cash!AG104&lt;Cash!AH104),(Cash!AN104&gt;Cash!AO104)),"NR7"," ")</f>
        <v xml:space="preserve"> </v>
      </c>
      <c r="BM104" s="137">
        <f>Cash!AG104</f>
        <v>91.2</v>
      </c>
      <c r="BN104" s="137">
        <f>Cash!AN104</f>
        <v>88.35</v>
      </c>
      <c r="BP104" s="137">
        <f>MAX(Cash!AG104:AJ104)</f>
        <v>93.4</v>
      </c>
      <c r="BQ104" s="137">
        <f>MIN(Cash!AN104:AQ104)</f>
        <v>88.2</v>
      </c>
      <c r="BS104" s="144">
        <f>MAX(Cash!AG104:AM104)</f>
        <v>93.5</v>
      </c>
      <c r="BT104" s="144">
        <f>MIN(Cash!AN104:AT104)</f>
        <v>87.5</v>
      </c>
      <c r="BV104" s="137">
        <f>Cash!AN104-2*(Cash!AG104-'Final Master FO'!BY104)</f>
        <v>86.283333333333331</v>
      </c>
      <c r="BW104" s="137">
        <f>BY104-(Cash!AG104-Cash!AN104)</f>
        <v>87.316666666666663</v>
      </c>
      <c r="BX104" s="137">
        <f>(2*BY104)-Cash!AG104</f>
        <v>89.13333333333334</v>
      </c>
      <c r="BY104" s="137">
        <f>(Cash!AG104+Cash!AN104+Cash!B104)/3</f>
        <v>90.166666666666671</v>
      </c>
      <c r="BZ104" s="137">
        <f>(2*BY104)-Cash!AN104</f>
        <v>91.983333333333348</v>
      </c>
      <c r="CA104" s="137">
        <f>BY104+(Cash!AG104-Cash!AN104)</f>
        <v>93.01666666666668</v>
      </c>
      <c r="CB104" s="137">
        <f>Cash!AG104+2*('Final Master FO'!BY104-Cash!AN104)</f>
        <v>94.833333333333357</v>
      </c>
      <c r="CD104" s="137">
        <f>CG104-(1*(Cash!AG104-Cash!AN104))</f>
        <v>87.316666666666663</v>
      </c>
      <c r="CE104" s="137">
        <f>CG104-(0.618*(Cash!AG104-Cash!AN104))</f>
        <v>88.405366666666666</v>
      </c>
      <c r="CF104" s="137">
        <f>CG104-(0.382*(Cash!AG104-Cash!AN104))</f>
        <v>89.077966666666669</v>
      </c>
      <c r="CG104" s="137">
        <f>(Cash!AG104+Cash!AN104+Cash!B104)/3</f>
        <v>90.166666666666671</v>
      </c>
      <c r="CH104" s="137">
        <f>CG104+(0.382*(Cash!AG104-Cash!AN104))</f>
        <v>91.255366666666674</v>
      </c>
      <c r="CI104" s="137">
        <f>CG104+(0.618*(Cash!AG104-Cash!AN104))</f>
        <v>91.927966666666677</v>
      </c>
      <c r="CJ104" s="137">
        <f>CG104+(1*(Cash!AG104-Cash!AN104))</f>
        <v>93.01666666666668</v>
      </c>
      <c r="CL104" s="137" t="str">
        <f t="shared" si="4"/>
        <v xml:space="preserve">NTPC      </v>
      </c>
      <c r="CM104" s="137">
        <f>'All Data FO'!B104</f>
        <v>90.65</v>
      </c>
      <c r="CN104" s="139">
        <f>'All Data FO'!K104</f>
        <v>0.61043285238625022</v>
      </c>
      <c r="CO104" s="139">
        <f>'Master FO'!U104</f>
        <v>-6.4446831364124604</v>
      </c>
      <c r="CP104" s="137">
        <f>'Master FO'!M104</f>
        <v>-2880000</v>
      </c>
      <c r="CR104" s="137" t="str">
        <f>IF(AND('All Data FO'!AG104&gt;'All Data FO'!AH104,'All Data FO'!B104&gt;'All Data FO'!C104),"LONG BUILDUP",IF(AND('All Data FO'!AG104&gt;'All Data FO'!AH104,'All Data FO'!B104&lt;'All Data FO'!C104),"SHORT BUILDUP",IF(AND('All Data FO'!AG104&lt;'All Data FO'!AH104,'All Data FO'!B104&gt;'All Data FO'!C104),"SHORT COVERING",IF(AND('All Data FO'!AG104&lt;'All Data FO'!AH104,'All Data FO'!B104&lt;'All Data FO'!C104),"LONG UNWINDING"," "))))</f>
        <v>SHORT COVERING</v>
      </c>
      <c r="CW104" s="137" t="str">
        <f>'FOD (ALL)'!M104</f>
        <v>NIITTECH</v>
      </c>
      <c r="CX104" s="137">
        <f>'All Data FO'!B102</f>
        <v>1506.25</v>
      </c>
      <c r="CY104" s="139">
        <f>'All Data FO'!K102</f>
        <v>4.5970626019929899</v>
      </c>
      <c r="CZ104" s="139">
        <f>'All Data FO'!EJ104</f>
        <v>5.8453237410071939</v>
      </c>
      <c r="DA104" s="137">
        <f>'All Data FO'!EQ104</f>
        <v>24375</v>
      </c>
      <c r="DC104" s="137" t="str">
        <f t="shared" si="5"/>
        <v>LONG BUILDUP</v>
      </c>
    </row>
    <row r="105" spans="1:107" x14ac:dyDescent="0.3">
      <c r="A105" s="137" t="str">
        <f>FOD!B105</f>
        <v xml:space="preserve">ONGC      </v>
      </c>
      <c r="B105" s="137" t="str">
        <f>'All Data FO'!G105</f>
        <v>N</v>
      </c>
      <c r="C105" s="137" t="str">
        <f>'All Data FO'!H105</f>
        <v>N</v>
      </c>
      <c r="D105" s="137" t="str">
        <f>'All Data FO'!I105</f>
        <v>Y</v>
      </c>
      <c r="E105" s="137" t="str">
        <f>'All Data FO'!J105</f>
        <v>Y</v>
      </c>
      <c r="G105" s="137" t="str">
        <f>'All Data FO'!AL105</f>
        <v>N</v>
      </c>
      <c r="H105" s="137" t="str">
        <f>'All Data FO'!AM105</f>
        <v>N</v>
      </c>
      <c r="I105" s="137" t="str">
        <f>'All Data FO'!AN105</f>
        <v>Y</v>
      </c>
      <c r="J105" s="137" t="str">
        <f>'All Data FO'!AO105</f>
        <v>N</v>
      </c>
      <c r="L105" s="137" t="str">
        <f>'All Data FO'!BR105</f>
        <v>Y</v>
      </c>
      <c r="M105" s="137" t="str">
        <f>'All Data FO'!BS105</f>
        <v>Y</v>
      </c>
      <c r="N105" s="137" t="str">
        <f>'All Data FO'!BT105</f>
        <v>N</v>
      </c>
      <c r="O105" s="137" t="str">
        <f>'All Data FO'!BU105</f>
        <v>Y</v>
      </c>
      <c r="Q105" s="137" t="str">
        <f>'All Data FO'!BB105</f>
        <v>Y</v>
      </c>
      <c r="R105" s="137" t="str">
        <f>'All Data FO'!BC105</f>
        <v>Y</v>
      </c>
      <c r="S105" s="137" t="str">
        <f>'All Data FO'!BD105</f>
        <v>N</v>
      </c>
      <c r="T105" s="137" t="str">
        <f>'All Data FO'!BE105</f>
        <v>Y</v>
      </c>
      <c r="V105" s="137" t="str">
        <f>'All Data FO'!CH105</f>
        <v>N</v>
      </c>
      <c r="W105" s="137" t="str">
        <f>'All Data FO'!CI105</f>
        <v>Y</v>
      </c>
      <c r="X105" s="137" t="str">
        <f>'All Data FO'!CJ105</f>
        <v>N</v>
      </c>
      <c r="Y105" s="137" t="str">
        <f>'All Data FO'!CK105</f>
        <v>Y</v>
      </c>
      <c r="AA105" s="137" t="str">
        <f>'D Master'!AM105</f>
        <v>Y</v>
      </c>
      <c r="AB105" s="137" t="str">
        <f>'D Master'!AN105</f>
        <v>N</v>
      </c>
      <c r="AC105" s="137" t="str">
        <f>'D Master'!AO105</f>
        <v>Y</v>
      </c>
      <c r="AD105" s="137" t="str">
        <f>'D Master'!AP105</f>
        <v>N</v>
      </c>
      <c r="AF105" s="138">
        <f>CA!AK105</f>
        <v>4.1749999999999998</v>
      </c>
      <c r="AG105" s="145">
        <f>'Master FO'!BV105</f>
        <v>3.5140795904119151</v>
      </c>
      <c r="AH105" s="145">
        <f>'Master FO'!BZ105</f>
        <v>-1.2238452427951001</v>
      </c>
      <c r="AI105" s="137">
        <f>Cash!B105</f>
        <v>84.4</v>
      </c>
      <c r="AJ105" s="137">
        <f>'All Data FO'!B105</f>
        <v>76.3</v>
      </c>
      <c r="AK105" s="137">
        <f>'All Data FO'!W105</f>
        <v>76.8</v>
      </c>
      <c r="AL105" s="137">
        <f>'All Data FO'!AB105</f>
        <v>75.099999999999994</v>
      </c>
      <c r="AN105" s="137">
        <f t="shared" si="3"/>
        <v>-8.1000000000000085</v>
      </c>
      <c r="AO105" s="137">
        <f>('All Data FO'!W105+'All Data FO'!AB105+'All Data FO'!B105)/3</f>
        <v>76.066666666666663</v>
      </c>
      <c r="AQ105" s="137" t="str">
        <f>IF('All Data FO'!BM105&gt;MAX('All Data FO'!BN105:'All Data FO'!BQ105),"Yes","")</f>
        <v/>
      </c>
      <c r="AR105" s="137" t="str">
        <f>IF('All Data FO'!AG105&gt;MAX('All Data FO'!AH105:'All Data FO'!AK105),"Yes","")</f>
        <v/>
      </c>
      <c r="AT105" s="137" t="str">
        <f>IF('All Data FO'!BM105&gt;(AVERAGE('All Data FO'!BN105:'All Data FO'!BQ105)*2),"Yes","")</f>
        <v/>
      </c>
      <c r="AU105" s="137" t="str">
        <f>IF('All Data FO'!AG105&gt;(AVERAGE('All Data FO'!AH105:'All Data FO'!AK105)*2),"Yes","")</f>
        <v/>
      </c>
      <c r="AW105" s="137" t="str">
        <f>IF('All Data FO'!B105&gt;MAX('All Data FO'!C105:'All Data FO'!F105),"Yes","")</f>
        <v/>
      </c>
      <c r="AX105" s="137" t="str">
        <f>IF('All Data FO'!B105&lt;MIN('All Data FO'!C105:'All Data FO'!F105),"Yes","")</f>
        <v/>
      </c>
      <c r="AZ105" s="144" t="str">
        <f>IF('All Data FO'!B105&gt;MAX('All Data FO'!X105:'All Data FO'!AA105),"Yes","")</f>
        <v/>
      </c>
      <c r="BA105" s="144" t="str">
        <f>IF('All Data FO'!B105&lt;MIN('All Data FO'!AC105:'All Data FO'!AF105),"Yes","")</f>
        <v/>
      </c>
      <c r="BB105" s="137" t="str">
        <f>IF(AND(Cash!C105&gt;Cash!AA105,Cash!B105&lt;(Cash!AA105+Cash!C105)/2,Cash!Z105&gt;Cash!C105,Cash!B105&gt;Cash!AA105),"Dark Cloud",IF(AND(Cash!C105&lt;Cash!AA105,Cash!B105&gt;(Cash!AA105+Cash!C105)/2,Cash!Z105&lt;Cash!C105,Cash!B105&lt;Cash!AA105),"Bullish Piercing",IF(AND(Cash!C105&lt;Cash!AA105,Cash!Z105&lt;Cash!C105,Cash!B105&gt;Cash!AA105),"Bullish Engulfing",IF(AND(Cash!C105&gt;Cash!AA105,Cash!Z105&gt;Cash!C105,Cash!B105&lt;Cash!AA105),"Bearish Engulfing",IF(AND(Cash!C105&gt;Cash!AA105,Cash!B105&lt;Cash!Z105,Cash!AG105&lt;Cash!C105,Cash!AN105&gt;Cash!AA105),"Bearish Harami",IF(AND(Cash!C105&lt;Cash!AA105,Cash!B105&gt;Cash!Z105,Cash!AG105&lt;Cash!AA105,Cash!AN105&gt;Cash!C105),"Bullish Harami"," "))))))</f>
        <v>Bullish Piercing</v>
      </c>
      <c r="BC105" s="137" t="str">
        <f>IF(AND(Cash!D105&lt;Cash!AB105,Cash!AO105&lt;Cash!AP105,Cash!AO105&lt;Cash!AN105,Cash!B105&gt;Cash!AH105,Cash!B105&gt;Cash!AI105),"Bullish Reversal",IF(AND(Cash!D105&gt;Cash!AB105,Cash!AH105&gt;Cash!AI105,Cash!AH105&gt;Cash!AG105,Cash!B105&lt;Cash!AO105,Cash!CA105&lt;Cash!AP105),"Bearish Reversal"," "))</f>
        <v xml:space="preserve"> </v>
      </c>
      <c r="BE105" s="144" t="str">
        <f>IF(AND(Cash!D105&gt;Cash!X105,Cash!AC105&gt;Cash!T105,Cash!S105&gt;Cash!W105,Cash!AB105&gt;Cash!C105),"Bearish Squeeze"," ")</f>
        <v xml:space="preserve"> </v>
      </c>
      <c r="BF105" s="144" t="str">
        <f>IF(AND(Cash!T105&gt;Cash!X105,Cash!AC105&gt;Cash!D105,Cash!C105&gt;Cash!W105,Cash!AB105&gt;Cash!S105),"Bullish Squeeze"," ")</f>
        <v xml:space="preserve"> </v>
      </c>
      <c r="BG105" s="137" t="str">
        <f>IF(AND(Cash!AI105&lt;Cash!AH105,Cash!AP105&gt;Cash!AO105,Cash!AG105&lt;Cash!AH105,Cash!AN105&gt;Cash!AO105),"IN OUT IN"," ")</f>
        <v xml:space="preserve"> </v>
      </c>
      <c r="BH105" s="137" t="str">
        <f>IF(AND(Cash!AG105&lt;Cash!AH105,Cash!AN105&gt;Cash!AO105),"Inside Bar"," ")</f>
        <v xml:space="preserve"> </v>
      </c>
      <c r="BI105" s="137" t="str">
        <f>IF(AND(Cash!AI105&gt;Cash!AH105,Cash!AP105&lt;Cash!AO105,Cash!AH105&gt;Cash!AG105,Cash!AO105&lt;Cash!AN105),"Double INSIDE Bar"," ")</f>
        <v xml:space="preserve"> </v>
      </c>
      <c r="BK105" s="137" t="str">
        <f>IF(AND(CA!AM105&lt;MIN(CA!AN105:AP105),(Cash!AG105&lt;Cash!AH105),(Cash!AN105&gt;Cash!AO105)),"NR4"," ")</f>
        <v xml:space="preserve"> </v>
      </c>
      <c r="BL105" s="144" t="str">
        <f>IF(AND(CA!AM105&lt;MIN(CA!AN105:AS105),(Cash!AG105&lt;Cash!AH105),(Cash!AN105&gt;Cash!AO105)),"NR7"," ")</f>
        <v xml:space="preserve"> </v>
      </c>
      <c r="BM105" s="137">
        <f>Cash!AG105</f>
        <v>86.15</v>
      </c>
      <c r="BN105" s="137">
        <f>Cash!AN105</f>
        <v>83.3</v>
      </c>
      <c r="BP105" s="137">
        <f>MAX(Cash!AG105:AJ105)</f>
        <v>86.15</v>
      </c>
      <c r="BQ105" s="137">
        <f>MIN(Cash!AN105:AQ105)</f>
        <v>81.349999999999994</v>
      </c>
      <c r="BS105" s="144">
        <f>MAX(Cash!AG105:AM105)</f>
        <v>87</v>
      </c>
      <c r="BT105" s="144">
        <f>MIN(Cash!AN105:AT105)</f>
        <v>69</v>
      </c>
      <c r="BV105" s="137">
        <f>Cash!AN105-2*(Cash!AG105-'Final Master FO'!BY105)</f>
        <v>80.233333333333306</v>
      </c>
      <c r="BW105" s="137">
        <f>BY105-(Cash!AG105-Cash!AN105)</f>
        <v>81.766666666666652</v>
      </c>
      <c r="BX105" s="137">
        <f>(2*BY105)-Cash!AG105</f>
        <v>83.083333333333314</v>
      </c>
      <c r="BY105" s="137">
        <f>(Cash!AG105+Cash!AN105+Cash!B105)/3</f>
        <v>84.61666666666666</v>
      </c>
      <c r="BZ105" s="137">
        <f>(2*BY105)-Cash!AN105</f>
        <v>85.933333333333323</v>
      </c>
      <c r="CA105" s="137">
        <f>BY105+(Cash!AG105-Cash!AN105)</f>
        <v>87.466666666666669</v>
      </c>
      <c r="CB105" s="137">
        <f>Cash!AG105+2*('Final Master FO'!BY105-Cash!AN105)</f>
        <v>88.783333333333331</v>
      </c>
      <c r="CD105" s="137">
        <f>CG105-(1*(Cash!AG105-Cash!AN105))</f>
        <v>81.766666666666652</v>
      </c>
      <c r="CE105" s="137">
        <f>CG105-(0.618*(Cash!AG105-Cash!AN105))</f>
        <v>82.855366666666654</v>
      </c>
      <c r="CF105" s="137">
        <f>CG105-(0.382*(Cash!AG105-Cash!AN105))</f>
        <v>83.527966666666657</v>
      </c>
      <c r="CG105" s="137">
        <f>(Cash!AG105+Cash!AN105+Cash!B105)/3</f>
        <v>84.61666666666666</v>
      </c>
      <c r="CH105" s="137">
        <f>CG105+(0.382*(Cash!AG105-Cash!AN105))</f>
        <v>85.705366666666663</v>
      </c>
      <c r="CI105" s="137">
        <f>CG105+(0.618*(Cash!AG105-Cash!AN105))</f>
        <v>86.377966666666666</v>
      </c>
      <c r="CJ105" s="137">
        <f>CG105+(1*(Cash!AG105-Cash!AN105))</f>
        <v>87.466666666666669</v>
      </c>
      <c r="CL105" s="137" t="str">
        <f t="shared" si="4"/>
        <v xml:space="preserve">ONGC      </v>
      </c>
      <c r="CM105" s="137">
        <f>'All Data FO'!B105</f>
        <v>76.3</v>
      </c>
      <c r="CN105" s="139">
        <f>'All Data FO'!K105</f>
        <v>-0.58631921824104605</v>
      </c>
      <c r="CO105" s="139">
        <f>'Master FO'!U105</f>
        <v>-2.9154284796401897</v>
      </c>
      <c r="CP105" s="137">
        <f>'Master FO'!M105</f>
        <v>-1488300</v>
      </c>
      <c r="CR105" s="137" t="str">
        <f>IF(AND('All Data FO'!AG105&gt;'All Data FO'!AH105,'All Data FO'!B105&gt;'All Data FO'!C105),"LONG BUILDUP",IF(AND('All Data FO'!AG105&gt;'All Data FO'!AH105,'All Data FO'!B105&lt;'All Data FO'!C105),"SHORT BUILDUP",IF(AND('All Data FO'!AG105&lt;'All Data FO'!AH105,'All Data FO'!B105&gt;'All Data FO'!C105),"SHORT COVERING",IF(AND('All Data FO'!AG105&lt;'All Data FO'!AH105,'All Data FO'!B105&lt;'All Data FO'!C105),"LONG UNWINDING"," "))))</f>
        <v>LONG UNWINDING</v>
      </c>
      <c r="CW105" s="137" t="str">
        <f>'FOD (ALL)'!M105</f>
        <v>NMDC</v>
      </c>
      <c r="CX105" s="137">
        <f>'All Data FO'!B103</f>
        <v>72.55</v>
      </c>
      <c r="CY105" s="139">
        <f>'All Data FO'!K103</f>
        <v>-2.1577882670263095</v>
      </c>
      <c r="CZ105" s="139">
        <f>'All Data FO'!EJ105</f>
        <v>6.6024590582808393</v>
      </c>
      <c r="DA105" s="137">
        <f>'All Data FO'!EQ105</f>
        <v>1938000</v>
      </c>
      <c r="DC105" s="137" t="str">
        <f t="shared" si="5"/>
        <v>SHORT BUILDUP</v>
      </c>
    </row>
    <row r="106" spans="1:107" x14ac:dyDescent="0.3">
      <c r="A106" s="137" t="str">
        <f>FOD!B106</f>
        <v xml:space="preserve">PAGEIND   </v>
      </c>
      <c r="B106" s="137" t="str">
        <f>'All Data FO'!G106</f>
        <v>N</v>
      </c>
      <c r="C106" s="137" t="str">
        <f>'All Data FO'!H106</f>
        <v>N</v>
      </c>
      <c r="D106" s="137" t="str">
        <f>'All Data FO'!I106</f>
        <v>Y</v>
      </c>
      <c r="E106" s="137" t="str">
        <f>'All Data FO'!J106</f>
        <v>N</v>
      </c>
      <c r="G106" s="137" t="str">
        <f>'All Data FO'!AL106</f>
        <v>N</v>
      </c>
      <c r="H106" s="137" t="str">
        <f>'All Data FO'!AM106</f>
        <v>N</v>
      </c>
      <c r="I106" s="137" t="str">
        <f>'All Data FO'!AN106</f>
        <v>Y</v>
      </c>
      <c r="J106" s="137" t="str">
        <f>'All Data FO'!AO106</f>
        <v>N</v>
      </c>
      <c r="L106" s="137" t="str">
        <f>'All Data FO'!BR106</f>
        <v>N</v>
      </c>
      <c r="M106" s="137" t="str">
        <f>'All Data FO'!BS106</f>
        <v>Y</v>
      </c>
      <c r="N106" s="137" t="str">
        <f>'All Data FO'!BT106</f>
        <v>Y</v>
      </c>
      <c r="O106" s="137" t="str">
        <f>'All Data FO'!BU106</f>
        <v>N</v>
      </c>
      <c r="Q106" s="137" t="str">
        <f>'All Data FO'!BB106</f>
        <v>N</v>
      </c>
      <c r="R106" s="137" t="str">
        <f>'All Data FO'!BC106</f>
        <v>Y</v>
      </c>
      <c r="S106" s="137" t="str">
        <f>'All Data FO'!BD106</f>
        <v>Y</v>
      </c>
      <c r="T106" s="137" t="str">
        <f>'All Data FO'!BE106</f>
        <v>N</v>
      </c>
      <c r="V106" s="137" t="str">
        <f>'All Data FO'!CH106</f>
        <v>N</v>
      </c>
      <c r="W106" s="137" t="str">
        <f>'All Data FO'!CI106</f>
        <v>Y</v>
      </c>
      <c r="X106" s="137" t="str">
        <f>'All Data FO'!CJ106</f>
        <v>Y</v>
      </c>
      <c r="Y106" s="137" t="str">
        <f>'All Data FO'!CK106</f>
        <v>N</v>
      </c>
      <c r="AA106" s="137" t="str">
        <f>'D Master'!AM106</f>
        <v>N</v>
      </c>
      <c r="AB106" s="137" t="str">
        <f>'D Master'!AN106</f>
        <v>Y</v>
      </c>
      <c r="AC106" s="137" t="str">
        <f>'D Master'!AO106</f>
        <v>N</v>
      </c>
      <c r="AD106" s="137" t="str">
        <f>'D Master'!AP106</f>
        <v>N</v>
      </c>
      <c r="AF106" s="138">
        <f>CA!AK106</f>
        <v>4.4449999999999967</v>
      </c>
      <c r="AG106" s="145">
        <f>'Master FO'!BV106</f>
        <v>-12.833708587970408</v>
      </c>
      <c r="AH106" s="145">
        <f>'Master FO'!BZ106</f>
        <v>-8.1770950982606667</v>
      </c>
      <c r="AI106" s="137">
        <f>Cash!B106</f>
        <v>76.150000000000006</v>
      </c>
      <c r="AJ106" s="137">
        <f>'All Data FO'!B106</f>
        <v>18168.849999999999</v>
      </c>
      <c r="AK106" s="137">
        <f>'All Data FO'!W106</f>
        <v>18750</v>
      </c>
      <c r="AL106" s="137">
        <f>'All Data FO'!AB106</f>
        <v>18010</v>
      </c>
      <c r="AN106" s="137">
        <f t="shared" si="3"/>
        <v>18092.699999999997</v>
      </c>
      <c r="AO106" s="137">
        <f>('All Data FO'!W106+'All Data FO'!AB106+'All Data FO'!B106)/3</f>
        <v>18309.616666666665</v>
      </c>
      <c r="AQ106" s="137" t="str">
        <f>IF('All Data FO'!BM106&gt;MAX('All Data FO'!BN106:'All Data FO'!BQ106),"Yes","")</f>
        <v/>
      </c>
      <c r="AR106" s="137" t="str">
        <f>IF('All Data FO'!AG106&gt;MAX('All Data FO'!AH106:'All Data FO'!AK106),"Yes","")</f>
        <v/>
      </c>
      <c r="AT106" s="137" t="str">
        <f>IF('All Data FO'!BM106&gt;(AVERAGE('All Data FO'!BN106:'All Data FO'!BQ106)*2),"Yes","")</f>
        <v/>
      </c>
      <c r="AU106" s="137" t="str">
        <f>IF('All Data FO'!AG106&gt;(AVERAGE('All Data FO'!AH106:'All Data FO'!AK106)*2),"Yes","")</f>
        <v/>
      </c>
      <c r="AW106" s="137" t="str">
        <f>IF('All Data FO'!B106&gt;MAX('All Data FO'!C106:'All Data FO'!F106),"Yes","")</f>
        <v/>
      </c>
      <c r="AX106" s="137" t="str">
        <f>IF('All Data FO'!B106&lt;MIN('All Data FO'!C106:'All Data FO'!F106),"Yes","")</f>
        <v/>
      </c>
      <c r="AZ106" s="144" t="str">
        <f>IF('All Data FO'!B106&gt;MAX('All Data FO'!X106:'All Data FO'!AA106),"Yes","")</f>
        <v/>
      </c>
      <c r="BA106" s="144" t="str">
        <f>IF('All Data FO'!B106&lt;MIN('All Data FO'!AC106:'All Data FO'!AF106),"Yes","")</f>
        <v/>
      </c>
      <c r="BB106" s="137" t="str">
        <f>IF(AND(Cash!C106&gt;Cash!AA106,Cash!B106&lt;(Cash!AA106+Cash!C106)/2,Cash!Z106&gt;Cash!C106,Cash!B106&gt;Cash!AA106),"Dark Cloud",IF(AND(Cash!C106&lt;Cash!AA106,Cash!B106&gt;(Cash!AA106+Cash!C106)/2,Cash!Z106&lt;Cash!C106,Cash!B106&lt;Cash!AA106),"Bullish Piercing",IF(AND(Cash!C106&lt;Cash!AA106,Cash!Z106&lt;Cash!C106,Cash!B106&gt;Cash!AA106),"Bullish Engulfing",IF(AND(Cash!C106&gt;Cash!AA106,Cash!Z106&gt;Cash!C106,Cash!B106&lt;Cash!AA106),"Bearish Engulfing",IF(AND(Cash!C106&gt;Cash!AA106,Cash!B106&lt;Cash!Z106,Cash!AG106&lt;Cash!C106,Cash!AN106&gt;Cash!AA106),"Bearish Harami",IF(AND(Cash!C106&lt;Cash!AA106,Cash!B106&gt;Cash!Z106,Cash!AG106&lt;Cash!AA106,Cash!AN106&gt;Cash!C106),"Bullish Harami"," "))))))</f>
        <v xml:space="preserve"> </v>
      </c>
      <c r="BC106" s="137" t="str">
        <f>IF(AND(Cash!D106&lt;Cash!AB106,Cash!AO106&lt;Cash!AP106,Cash!AO106&lt;Cash!AN106,Cash!B106&gt;Cash!AH106,Cash!B106&gt;Cash!AI106),"Bullish Reversal",IF(AND(Cash!D106&gt;Cash!AB106,Cash!AH106&gt;Cash!AI106,Cash!AH106&gt;Cash!AG106,Cash!B106&lt;Cash!AO106,Cash!CA106&lt;Cash!AP106),"Bearish Reversal"," "))</f>
        <v xml:space="preserve"> </v>
      </c>
      <c r="BE106" s="144" t="str">
        <f>IF(AND(Cash!D106&gt;Cash!X106,Cash!AC106&gt;Cash!T106,Cash!S106&gt;Cash!W106,Cash!AB106&gt;Cash!C106),"Bearish Squeeze"," ")</f>
        <v xml:space="preserve"> </v>
      </c>
      <c r="BF106" s="144" t="str">
        <f>IF(AND(Cash!T106&gt;Cash!X106,Cash!AC106&gt;Cash!D106,Cash!C106&gt;Cash!W106,Cash!AB106&gt;Cash!S106),"Bullish Squeeze"," ")</f>
        <v xml:space="preserve"> </v>
      </c>
      <c r="BG106" s="137" t="str">
        <f>IF(AND(Cash!AI106&lt;Cash!AH106,Cash!AP106&gt;Cash!AO106,Cash!AG106&lt;Cash!AH106,Cash!AN106&gt;Cash!AO106),"IN OUT IN"," ")</f>
        <v xml:space="preserve"> </v>
      </c>
      <c r="BH106" s="137" t="str">
        <f>IF(AND(Cash!AG106&lt;Cash!AH106,Cash!AN106&gt;Cash!AO106),"Inside Bar"," ")</f>
        <v xml:space="preserve"> </v>
      </c>
      <c r="BI106" s="137" t="str">
        <f>IF(AND(Cash!AI106&gt;Cash!AH106,Cash!AP106&lt;Cash!AO106,Cash!AH106&gt;Cash!AG106,Cash!AO106&lt;Cash!AN106),"Double INSIDE Bar"," ")</f>
        <v xml:space="preserve"> </v>
      </c>
      <c r="BK106" s="137" t="str">
        <f>IF(AND(CA!AM106&lt;MIN(CA!AN106:AP106),(Cash!AG106&lt;Cash!AH106),(Cash!AN106&gt;Cash!AO106)),"NR4"," ")</f>
        <v xml:space="preserve"> </v>
      </c>
      <c r="BL106" s="144" t="str">
        <f>IF(AND(CA!AM106&lt;MIN(CA!AN106:AS106),(Cash!AG106&lt;Cash!AH106),(Cash!AN106&gt;Cash!AO106)),"NR7"," ")</f>
        <v xml:space="preserve"> </v>
      </c>
      <c r="BM106" s="137">
        <f>Cash!AG106</f>
        <v>76.95</v>
      </c>
      <c r="BN106" s="137">
        <f>Cash!AN106</f>
        <v>75.400000000000006</v>
      </c>
      <c r="BP106" s="137">
        <f>MAX(Cash!AG106:AJ106)</f>
        <v>79</v>
      </c>
      <c r="BQ106" s="137">
        <f>MIN(Cash!AN106:AQ106)</f>
        <v>74.099999999999994</v>
      </c>
      <c r="BS106" s="144">
        <f>MAX(Cash!AG106:AM106)</f>
        <v>79</v>
      </c>
      <c r="BT106" s="144">
        <f>MIN(Cash!AN106:AT106)</f>
        <v>72.400000000000006</v>
      </c>
      <c r="BV106" s="137">
        <f>Cash!AN106-2*(Cash!AG106-'Final Master FO'!BY106)</f>
        <v>73.833333333333343</v>
      </c>
      <c r="BW106" s="137">
        <f>BY106-(Cash!AG106-Cash!AN106)</f>
        <v>74.616666666666674</v>
      </c>
      <c r="BX106" s="137">
        <f>(2*BY106)-Cash!AG106</f>
        <v>75.38333333333334</v>
      </c>
      <c r="BY106" s="137">
        <f>(Cash!AG106+Cash!AN106+Cash!B106)/3</f>
        <v>76.166666666666671</v>
      </c>
      <c r="BZ106" s="137">
        <f>(2*BY106)-Cash!AN106</f>
        <v>76.933333333333337</v>
      </c>
      <c r="CA106" s="137">
        <f>BY106+(Cash!AG106-Cash!AN106)</f>
        <v>77.716666666666669</v>
      </c>
      <c r="CB106" s="137">
        <f>Cash!AG106+2*('Final Master FO'!BY106-Cash!AN106)</f>
        <v>78.483333333333334</v>
      </c>
      <c r="CD106" s="137">
        <f>CG106-(1*(Cash!AG106-Cash!AN106))</f>
        <v>74.616666666666674</v>
      </c>
      <c r="CE106" s="137">
        <f>CG106-(0.618*(Cash!AG106-Cash!AN106))</f>
        <v>75.208766666666676</v>
      </c>
      <c r="CF106" s="137">
        <f>CG106-(0.382*(Cash!AG106-Cash!AN106))</f>
        <v>75.574566666666669</v>
      </c>
      <c r="CG106" s="137">
        <f>(Cash!AG106+Cash!AN106+Cash!B106)/3</f>
        <v>76.166666666666671</v>
      </c>
      <c r="CH106" s="137">
        <f>CG106+(0.382*(Cash!AG106-Cash!AN106))</f>
        <v>76.758766666666673</v>
      </c>
      <c r="CI106" s="137">
        <f>CG106+(0.618*(Cash!AG106-Cash!AN106))</f>
        <v>77.124566666666666</v>
      </c>
      <c r="CJ106" s="137">
        <f>CG106+(1*(Cash!AG106-Cash!AN106))</f>
        <v>77.716666666666669</v>
      </c>
      <c r="CL106" s="137" t="str">
        <f t="shared" si="4"/>
        <v xml:space="preserve">PAGEIND   </v>
      </c>
      <c r="CM106" s="137">
        <f>'All Data FO'!B106</f>
        <v>18168.849999999999</v>
      </c>
      <c r="CN106" s="139">
        <f>'All Data FO'!K106</f>
        <v>-1.2782477817442854</v>
      </c>
      <c r="CO106" s="139">
        <f>'Master FO'!U106</f>
        <v>-4.4604849157875259</v>
      </c>
      <c r="CP106" s="137">
        <f>'Master FO'!M106</f>
        <v>-6025</v>
      </c>
      <c r="CR106" s="137" t="str">
        <f>IF(AND('All Data FO'!AG106&gt;'All Data FO'!AH106,'All Data FO'!B106&gt;'All Data FO'!C106),"LONG BUILDUP",IF(AND('All Data FO'!AG106&gt;'All Data FO'!AH106,'All Data FO'!B106&lt;'All Data FO'!C106),"SHORT BUILDUP",IF(AND('All Data FO'!AG106&lt;'All Data FO'!AH106,'All Data FO'!B106&gt;'All Data FO'!C106),"SHORT COVERING",IF(AND('All Data FO'!AG106&lt;'All Data FO'!AH106,'All Data FO'!B106&lt;'All Data FO'!C106),"LONG UNWINDING"," "))))</f>
        <v>LONG UNWINDING</v>
      </c>
      <c r="CW106" s="137" t="str">
        <f>'FOD (ALL)'!M106</f>
        <v>NTPC</v>
      </c>
      <c r="CX106" s="137">
        <f>'All Data FO'!B104</f>
        <v>90.65</v>
      </c>
      <c r="CY106" s="139">
        <f>'All Data FO'!K104</f>
        <v>0.61043285238625022</v>
      </c>
      <c r="CZ106" s="139">
        <f>'All Data FO'!EJ106</f>
        <v>4.4808121472016804</v>
      </c>
      <c r="DA106" s="137">
        <f>'All Data FO'!EQ106</f>
        <v>2150400</v>
      </c>
      <c r="DC106" s="137" t="str">
        <f t="shared" si="5"/>
        <v>LONG BUILDUP</v>
      </c>
    </row>
    <row r="107" spans="1:107" x14ac:dyDescent="0.3">
      <c r="A107" s="137" t="str">
        <f>FOD!B107</f>
        <v xml:space="preserve">PEL       </v>
      </c>
      <c r="B107" s="137" t="str">
        <f>'All Data FO'!G107</f>
        <v>Y</v>
      </c>
      <c r="C107" s="137" t="str">
        <f>'All Data FO'!H107</f>
        <v>Y</v>
      </c>
      <c r="D107" s="137" t="str">
        <f>'All Data FO'!I107</f>
        <v>Y</v>
      </c>
      <c r="E107" s="137" t="str">
        <f>'All Data FO'!J107</f>
        <v>Y</v>
      </c>
      <c r="G107" s="137" t="str">
        <f>'All Data FO'!AL107</f>
        <v>N</v>
      </c>
      <c r="H107" s="137" t="str">
        <f>'All Data FO'!AM107</f>
        <v>Y</v>
      </c>
      <c r="I107" s="137" t="str">
        <f>'All Data FO'!AN107</f>
        <v>Y</v>
      </c>
      <c r="J107" s="137" t="str">
        <f>'All Data FO'!AO107</f>
        <v>Y</v>
      </c>
      <c r="L107" s="137" t="str">
        <f>'All Data FO'!BR107</f>
        <v>Y</v>
      </c>
      <c r="M107" s="137" t="str">
        <f>'All Data FO'!BS107</f>
        <v>N</v>
      </c>
      <c r="N107" s="137" t="str">
        <f>'All Data FO'!BT107</f>
        <v>Y</v>
      </c>
      <c r="O107" s="137" t="str">
        <f>'All Data FO'!BU107</f>
        <v>N</v>
      </c>
      <c r="Q107" s="137" t="str">
        <f>'All Data FO'!BB107</f>
        <v>Y</v>
      </c>
      <c r="R107" s="137" t="str">
        <f>'All Data FO'!BC107</f>
        <v>N</v>
      </c>
      <c r="S107" s="137" t="str">
        <f>'All Data FO'!BD107</f>
        <v>Y</v>
      </c>
      <c r="T107" s="137" t="str">
        <f>'All Data FO'!BE107</f>
        <v>N</v>
      </c>
      <c r="V107" s="137" t="str">
        <f>'All Data FO'!CH107</f>
        <v>Y</v>
      </c>
      <c r="W107" s="137" t="str">
        <f>'All Data FO'!CI107</f>
        <v>N</v>
      </c>
      <c r="X107" s="137" t="str">
        <f>'All Data FO'!CJ107</f>
        <v>Y</v>
      </c>
      <c r="Y107" s="137" t="str">
        <f>'All Data FO'!CK107</f>
        <v>N</v>
      </c>
      <c r="AA107" s="137" t="str">
        <f>'D Master'!AM107</f>
        <v>Y</v>
      </c>
      <c r="AB107" s="137" t="str">
        <f>'D Master'!AN107</f>
        <v>Y</v>
      </c>
      <c r="AC107" s="137" t="str">
        <f>'D Master'!AO107</f>
        <v>N</v>
      </c>
      <c r="AD107" s="137" t="str">
        <f>'D Master'!AP107</f>
        <v>N</v>
      </c>
      <c r="AF107" s="138">
        <f>CA!AK107</f>
        <v>2.3224999999999998</v>
      </c>
      <c r="AG107" s="145">
        <f>'Master FO'!BV107</f>
        <v>66.062205466541002</v>
      </c>
      <c r="AH107" s="145">
        <f>'Master FO'!BZ107</f>
        <v>69.033974621367165</v>
      </c>
      <c r="AI107" s="137">
        <f>Cash!B107</f>
        <v>18112.3</v>
      </c>
      <c r="AJ107" s="137">
        <f>'All Data FO'!B107</f>
        <v>932.9</v>
      </c>
      <c r="AK107" s="137">
        <f>'All Data FO'!W107</f>
        <v>954.85</v>
      </c>
      <c r="AL107" s="137">
        <f>'All Data FO'!AB107</f>
        <v>890.05</v>
      </c>
      <c r="AN107" s="137">
        <f t="shared" si="3"/>
        <v>-17179.399999999998</v>
      </c>
      <c r="AO107" s="137">
        <f>('All Data FO'!W107+'All Data FO'!AB107+'All Data FO'!B107)/3</f>
        <v>925.93333333333339</v>
      </c>
      <c r="AQ107" s="137" t="str">
        <f>IF('All Data FO'!BM107&gt;MAX('All Data FO'!BN107:'All Data FO'!BQ107),"Yes","")</f>
        <v>Yes</v>
      </c>
      <c r="AR107" s="137" t="str">
        <f>IF('All Data FO'!AG107&gt;MAX('All Data FO'!AH107:'All Data FO'!AK107),"Yes","")</f>
        <v/>
      </c>
      <c r="AT107" s="137" t="str">
        <f>IF('All Data FO'!BM107&gt;(AVERAGE('All Data FO'!BN107:'All Data FO'!BQ107)*2),"Yes","")</f>
        <v/>
      </c>
      <c r="AU107" s="137" t="str">
        <f>IF('All Data FO'!AG107&gt;(AVERAGE('All Data FO'!AH107:'All Data FO'!AK107)*2),"Yes","")</f>
        <v/>
      </c>
      <c r="AW107" s="137" t="str">
        <f>IF('All Data FO'!B107&gt;MAX('All Data FO'!C107:'All Data FO'!F107),"Yes","")</f>
        <v>Yes</v>
      </c>
      <c r="AX107" s="137" t="str">
        <f>IF('All Data FO'!B107&lt;MIN('All Data FO'!C107:'All Data FO'!F107),"Yes","")</f>
        <v/>
      </c>
      <c r="AZ107" s="144" t="str">
        <f>IF('All Data FO'!B107&gt;MAX('All Data FO'!X107:'All Data FO'!AA107),"Yes","")</f>
        <v/>
      </c>
      <c r="BA107" s="144" t="str">
        <f>IF('All Data FO'!B107&lt;MIN('All Data FO'!AC107:'All Data FO'!AF107),"Yes","")</f>
        <v/>
      </c>
      <c r="BB107" s="137" t="str">
        <f>IF(AND(Cash!C107&gt;Cash!AA107,Cash!B107&lt;(Cash!AA107+Cash!C107)/2,Cash!Z107&gt;Cash!C107,Cash!B107&gt;Cash!AA107),"Dark Cloud",IF(AND(Cash!C107&lt;Cash!AA107,Cash!B107&gt;(Cash!AA107+Cash!C107)/2,Cash!Z107&lt;Cash!C107,Cash!B107&lt;Cash!AA107),"Bullish Piercing",IF(AND(Cash!C107&lt;Cash!AA107,Cash!Z107&lt;Cash!C107,Cash!B107&gt;Cash!AA107),"Bullish Engulfing",IF(AND(Cash!C107&gt;Cash!AA107,Cash!Z107&gt;Cash!C107,Cash!B107&lt;Cash!AA107),"Bearish Engulfing",IF(AND(Cash!C107&gt;Cash!AA107,Cash!B107&lt;Cash!Z107,Cash!AG107&lt;Cash!C107,Cash!AN107&gt;Cash!AA107),"Bearish Harami",IF(AND(Cash!C107&lt;Cash!AA107,Cash!B107&gt;Cash!Z107,Cash!AG107&lt;Cash!AA107,Cash!AN107&gt;Cash!C107),"Bullish Harami"," "))))))</f>
        <v xml:space="preserve"> </v>
      </c>
      <c r="BC107" s="137" t="str">
        <f>IF(AND(Cash!D107&lt;Cash!AB107,Cash!AO107&lt;Cash!AP107,Cash!AO107&lt;Cash!AN107,Cash!B107&gt;Cash!AH107,Cash!B107&gt;Cash!AI107),"Bullish Reversal",IF(AND(Cash!D107&gt;Cash!AB107,Cash!AH107&gt;Cash!AI107,Cash!AH107&gt;Cash!AG107,Cash!B107&lt;Cash!AO107,Cash!CA107&lt;Cash!AP107),"Bearish Reversal"," "))</f>
        <v xml:space="preserve"> </v>
      </c>
      <c r="BE107" s="144" t="str">
        <f>IF(AND(Cash!D107&gt;Cash!X107,Cash!AC107&gt;Cash!T107,Cash!S107&gt;Cash!W107,Cash!AB107&gt;Cash!C107),"Bearish Squeeze"," ")</f>
        <v xml:space="preserve"> </v>
      </c>
      <c r="BF107" s="144" t="str">
        <f>IF(AND(Cash!T107&gt;Cash!X107,Cash!AC107&gt;Cash!D107,Cash!C107&gt;Cash!W107,Cash!AB107&gt;Cash!S107),"Bullish Squeeze"," ")</f>
        <v xml:space="preserve"> </v>
      </c>
      <c r="BG107" s="137" t="str">
        <f>IF(AND(Cash!AI107&lt;Cash!AH107,Cash!AP107&gt;Cash!AO107,Cash!AG107&lt;Cash!AH107,Cash!AN107&gt;Cash!AO107),"IN OUT IN"," ")</f>
        <v xml:space="preserve"> </v>
      </c>
      <c r="BH107" s="137" t="str">
        <f>IF(AND(Cash!AG107&lt;Cash!AH107,Cash!AN107&gt;Cash!AO107),"Inside Bar"," ")</f>
        <v xml:space="preserve"> </v>
      </c>
      <c r="BI107" s="137" t="str">
        <f>IF(AND(Cash!AI107&gt;Cash!AH107,Cash!AP107&lt;Cash!AO107,Cash!AH107&gt;Cash!AG107,Cash!AO107&lt;Cash!AN107),"Double INSIDE Bar"," ")</f>
        <v xml:space="preserve"> </v>
      </c>
      <c r="BK107" s="137" t="str">
        <f>IF(AND(CA!AM107&lt;MIN(CA!AN107:AP107),(Cash!AG107&lt;Cash!AH107),(Cash!AN107&gt;Cash!AO107)),"NR4"," ")</f>
        <v xml:space="preserve"> </v>
      </c>
      <c r="BL107" s="144" t="str">
        <f>IF(AND(CA!AM107&lt;MIN(CA!AN107:AS107),(Cash!AG107&lt;Cash!AH107),(Cash!AN107&gt;Cash!AO107)),"NR7"," ")</f>
        <v xml:space="preserve"> </v>
      </c>
      <c r="BM107" s="137">
        <f>Cash!AG107</f>
        <v>18700</v>
      </c>
      <c r="BN107" s="137">
        <f>Cash!AN107</f>
        <v>17946.05</v>
      </c>
      <c r="BP107" s="137">
        <f>MAX(Cash!AG107:AJ107)</f>
        <v>19016.349999999999</v>
      </c>
      <c r="BQ107" s="137">
        <f>MIN(Cash!AN107:AQ107)</f>
        <v>17380.55</v>
      </c>
      <c r="BS107" s="144">
        <f>MAX(Cash!AG107:AM107)</f>
        <v>19016.349999999999</v>
      </c>
      <c r="BT107" s="144">
        <f>MIN(Cash!AN107:AT107)</f>
        <v>17135.150000000001</v>
      </c>
      <c r="BV107" s="137">
        <f>Cash!AN107-2*(Cash!AG107-'Final Master FO'!BY107)</f>
        <v>17051.616666666672</v>
      </c>
      <c r="BW107" s="137">
        <f>BY107-(Cash!AG107-Cash!AN107)</f>
        <v>17498.833333333336</v>
      </c>
      <c r="BX107" s="137">
        <f>(2*BY107)-Cash!AG107</f>
        <v>17805.566666666673</v>
      </c>
      <c r="BY107" s="137">
        <f>(Cash!AG107+Cash!AN107+Cash!B107)/3</f>
        <v>18252.783333333336</v>
      </c>
      <c r="BZ107" s="137">
        <f>(2*BY107)-Cash!AN107</f>
        <v>18559.516666666674</v>
      </c>
      <c r="CA107" s="137">
        <f>BY107+(Cash!AG107-Cash!AN107)</f>
        <v>19006.733333333337</v>
      </c>
      <c r="CB107" s="137">
        <f>Cash!AG107+2*('Final Master FO'!BY107-Cash!AN107)</f>
        <v>19313.466666666674</v>
      </c>
      <c r="CD107" s="137">
        <f>CG107-(1*(Cash!AG107-Cash!AN107))</f>
        <v>17498.833333333336</v>
      </c>
      <c r="CE107" s="137">
        <f>CG107-(0.618*(Cash!AG107-Cash!AN107))</f>
        <v>17786.842233333336</v>
      </c>
      <c r="CF107" s="137">
        <f>CG107-(0.382*(Cash!AG107-Cash!AN107))</f>
        <v>17964.774433333336</v>
      </c>
      <c r="CG107" s="137">
        <f>(Cash!AG107+Cash!AN107+Cash!B107)/3</f>
        <v>18252.783333333336</v>
      </c>
      <c r="CH107" s="137">
        <f>CG107+(0.382*(Cash!AG107-Cash!AN107))</f>
        <v>18540.792233333337</v>
      </c>
      <c r="CI107" s="137">
        <f>CG107+(0.618*(Cash!AG107-Cash!AN107))</f>
        <v>18718.724433333336</v>
      </c>
      <c r="CJ107" s="137">
        <f>CG107+(1*(Cash!AG107-Cash!AN107))</f>
        <v>19006.733333333337</v>
      </c>
      <c r="CL107" s="137" t="str">
        <f t="shared" si="4"/>
        <v xml:space="preserve">PEL       </v>
      </c>
      <c r="CM107" s="137">
        <f>'All Data FO'!B107</f>
        <v>932.9</v>
      </c>
      <c r="CN107" s="139">
        <f>'All Data FO'!K107</f>
        <v>2.0176062113838844</v>
      </c>
      <c r="CO107" s="139">
        <f>'Master FO'!U107</f>
        <v>-16.622488839285715</v>
      </c>
      <c r="CP107" s="137">
        <f>'Master FO'!M107</f>
        <v>-736347</v>
      </c>
      <c r="CR107" s="137" t="str">
        <f>IF(AND('All Data FO'!AG107&gt;'All Data FO'!AH107,'All Data FO'!B107&gt;'All Data FO'!C107),"LONG BUILDUP",IF(AND('All Data FO'!AG107&gt;'All Data FO'!AH107,'All Data FO'!B107&lt;'All Data FO'!C107),"SHORT BUILDUP",IF(AND('All Data FO'!AG107&lt;'All Data FO'!AH107,'All Data FO'!B107&gt;'All Data FO'!C107),"SHORT COVERING",IF(AND('All Data FO'!AG107&lt;'All Data FO'!AH107,'All Data FO'!B107&lt;'All Data FO'!C107),"LONG UNWINDING"," "))))</f>
        <v>SHORT COVERING</v>
      </c>
      <c r="CW107" s="137" t="str">
        <f>'FOD (ALL)'!M107</f>
        <v>ONGC</v>
      </c>
      <c r="CX107" s="137">
        <f>'All Data FO'!B105</f>
        <v>76.3</v>
      </c>
      <c r="CY107" s="139">
        <f>'All Data FO'!K105</f>
        <v>-0.58631921824104605</v>
      </c>
      <c r="CZ107" s="139">
        <f>'All Data FO'!EJ107</f>
        <v>2.5811539254897164</v>
      </c>
      <c r="DA107" s="137">
        <f>'All Data FO'!EQ107</f>
        <v>1414000</v>
      </c>
      <c r="DC107" s="137" t="str">
        <f t="shared" si="5"/>
        <v>SHORT BUILDUP</v>
      </c>
    </row>
    <row r="108" spans="1:107" x14ac:dyDescent="0.3">
      <c r="A108" s="137" t="str">
        <f>FOD!B108</f>
        <v xml:space="preserve">PETRONET  </v>
      </c>
      <c r="B108" s="137" t="str">
        <f>'All Data FO'!G108</f>
        <v>N</v>
      </c>
      <c r="C108" s="137" t="str">
        <f>'All Data FO'!H108</f>
        <v>Y</v>
      </c>
      <c r="D108" s="137" t="str">
        <f>'All Data FO'!I108</f>
        <v>Y</v>
      </c>
      <c r="E108" s="137" t="str">
        <f>'All Data FO'!J108</f>
        <v>Y</v>
      </c>
      <c r="G108" s="137" t="str">
        <f>'All Data FO'!AL108</f>
        <v>N</v>
      </c>
      <c r="H108" s="137" t="str">
        <f>'All Data FO'!AM108</f>
        <v>N</v>
      </c>
      <c r="I108" s="137" t="str">
        <f>'All Data FO'!AN108</f>
        <v>Y</v>
      </c>
      <c r="J108" s="137" t="str">
        <f>'All Data FO'!AO108</f>
        <v>N</v>
      </c>
      <c r="L108" s="137" t="str">
        <f>'All Data FO'!BR108</f>
        <v>Y</v>
      </c>
      <c r="M108" s="137" t="str">
        <f>'All Data FO'!BS108</f>
        <v>N</v>
      </c>
      <c r="N108" s="137" t="str">
        <f>'All Data FO'!BT108</f>
        <v>N</v>
      </c>
      <c r="O108" s="137" t="str">
        <f>'All Data FO'!BU108</f>
        <v>N</v>
      </c>
      <c r="Q108" s="137" t="str">
        <f>'All Data FO'!BB108</f>
        <v>Y</v>
      </c>
      <c r="R108" s="137" t="str">
        <f>'All Data FO'!BC108</f>
        <v>N</v>
      </c>
      <c r="S108" s="137" t="str">
        <f>'All Data FO'!BD108</f>
        <v>N</v>
      </c>
      <c r="T108" s="137" t="str">
        <f>'All Data FO'!BE108</f>
        <v>N</v>
      </c>
      <c r="V108" s="137" t="str">
        <f>'All Data FO'!CH108</f>
        <v>Y</v>
      </c>
      <c r="W108" s="137" t="str">
        <f>'All Data FO'!CI108</f>
        <v>N</v>
      </c>
      <c r="X108" s="137" t="str">
        <f>'All Data FO'!CJ108</f>
        <v>N</v>
      </c>
      <c r="Y108" s="137" t="str">
        <f>'All Data FO'!CK108</f>
        <v>N</v>
      </c>
      <c r="AA108" s="137" t="str">
        <f>'D Master'!AM108</f>
        <v>N</v>
      </c>
      <c r="AB108" s="137" t="str">
        <f>'D Master'!AN108</f>
        <v>Y</v>
      </c>
      <c r="AC108" s="137" t="str">
        <f>'D Master'!AO108</f>
        <v>Y</v>
      </c>
      <c r="AD108" s="137" t="str">
        <f>'D Master'!AP108</f>
        <v>N</v>
      </c>
      <c r="AF108" s="138">
        <f>CA!AK108</f>
        <v>4.1475</v>
      </c>
      <c r="AG108" s="145">
        <f>'Master FO'!BV108</f>
        <v>85.333012743447938</v>
      </c>
      <c r="AH108" s="145">
        <f>'Master FO'!BZ108</f>
        <v>133.85922330097085</v>
      </c>
      <c r="AI108" s="137">
        <f>Cash!B108</f>
        <v>953.3</v>
      </c>
      <c r="AJ108" s="137">
        <f>'All Data FO'!B108</f>
        <v>231</v>
      </c>
      <c r="AK108" s="137">
        <f>'All Data FO'!W108</f>
        <v>238.15</v>
      </c>
      <c r="AL108" s="137">
        <f>'All Data FO'!AB108</f>
        <v>229.5</v>
      </c>
      <c r="AN108" s="137">
        <f t="shared" si="3"/>
        <v>-722.3</v>
      </c>
      <c r="AO108" s="137">
        <f>('All Data FO'!W108+'All Data FO'!AB108+'All Data FO'!B108)/3</f>
        <v>232.88333333333333</v>
      </c>
      <c r="AQ108" s="137" t="str">
        <f>IF('All Data FO'!BM108&gt;MAX('All Data FO'!BN108:'All Data FO'!BQ108),"Yes","")</f>
        <v>Yes</v>
      </c>
      <c r="AR108" s="137" t="str">
        <f>IF('All Data FO'!AG108&gt;MAX('All Data FO'!AH108:'All Data FO'!AK108),"Yes","")</f>
        <v/>
      </c>
      <c r="AT108" s="137" t="str">
        <f>IF('All Data FO'!BM108&gt;(AVERAGE('All Data FO'!BN108:'All Data FO'!BQ108)*2),"Yes","")</f>
        <v/>
      </c>
      <c r="AU108" s="137" t="str">
        <f>IF('All Data FO'!AG108&gt;(AVERAGE('All Data FO'!AH108:'All Data FO'!AK108)*2),"Yes","")</f>
        <v/>
      </c>
      <c r="AW108" s="137" t="str">
        <f>IF('All Data FO'!B108&gt;MAX('All Data FO'!C108:'All Data FO'!F108),"Yes","")</f>
        <v/>
      </c>
      <c r="AX108" s="137" t="str">
        <f>IF('All Data FO'!B108&lt;MIN('All Data FO'!C108:'All Data FO'!F108),"Yes","")</f>
        <v/>
      </c>
      <c r="AZ108" s="144" t="str">
        <f>IF('All Data FO'!B108&gt;MAX('All Data FO'!X108:'All Data FO'!AA108),"Yes","")</f>
        <v/>
      </c>
      <c r="BA108" s="144" t="str">
        <f>IF('All Data FO'!B108&lt;MIN('All Data FO'!AC108:'All Data FO'!AF108),"Yes","")</f>
        <v/>
      </c>
      <c r="BB108" s="137" t="str">
        <f>IF(AND(Cash!C108&gt;Cash!AA108,Cash!B108&lt;(Cash!AA108+Cash!C108)/2,Cash!Z108&gt;Cash!C108,Cash!B108&gt;Cash!AA108),"Dark Cloud",IF(AND(Cash!C108&lt;Cash!AA108,Cash!B108&gt;(Cash!AA108+Cash!C108)/2,Cash!Z108&lt;Cash!C108,Cash!B108&lt;Cash!AA108),"Bullish Piercing",IF(AND(Cash!C108&lt;Cash!AA108,Cash!Z108&lt;Cash!C108,Cash!B108&gt;Cash!AA108),"Bullish Engulfing",IF(AND(Cash!C108&gt;Cash!AA108,Cash!Z108&gt;Cash!C108,Cash!B108&lt;Cash!AA108),"Bearish Engulfing",IF(AND(Cash!C108&gt;Cash!AA108,Cash!B108&lt;Cash!Z108,Cash!AG108&lt;Cash!C108,Cash!AN108&gt;Cash!AA108),"Bearish Harami",IF(AND(Cash!C108&lt;Cash!AA108,Cash!B108&gt;Cash!Z108,Cash!AG108&lt;Cash!AA108,Cash!AN108&gt;Cash!C108),"Bullish Harami"," "))))))</f>
        <v xml:space="preserve"> </v>
      </c>
      <c r="BC108" s="137" t="str">
        <f>IF(AND(Cash!D108&lt;Cash!AB108,Cash!AO108&lt;Cash!AP108,Cash!AO108&lt;Cash!AN108,Cash!B108&gt;Cash!AH108,Cash!B108&gt;Cash!AI108),"Bullish Reversal",IF(AND(Cash!D108&gt;Cash!AB108,Cash!AH108&gt;Cash!AI108,Cash!AH108&gt;Cash!AG108,Cash!B108&lt;Cash!AO108,Cash!CA108&lt;Cash!AP108),"Bearish Reversal"," "))</f>
        <v xml:space="preserve"> </v>
      </c>
      <c r="BE108" s="144" t="str">
        <f>IF(AND(Cash!D108&gt;Cash!X108,Cash!AC108&gt;Cash!T108,Cash!S108&gt;Cash!W108,Cash!AB108&gt;Cash!C108),"Bearish Squeeze"," ")</f>
        <v xml:space="preserve"> </v>
      </c>
      <c r="BF108" s="144" t="str">
        <f>IF(AND(Cash!T108&gt;Cash!X108,Cash!AC108&gt;Cash!D108,Cash!C108&gt;Cash!W108,Cash!AB108&gt;Cash!S108),"Bullish Squeeze"," ")</f>
        <v xml:space="preserve"> </v>
      </c>
      <c r="BG108" s="137" t="str">
        <f>IF(AND(Cash!AI108&lt;Cash!AH108,Cash!AP108&gt;Cash!AO108,Cash!AG108&lt;Cash!AH108,Cash!AN108&gt;Cash!AO108),"IN OUT IN"," ")</f>
        <v xml:space="preserve"> </v>
      </c>
      <c r="BH108" s="137" t="str">
        <f>IF(AND(Cash!AG108&lt;Cash!AH108,Cash!AN108&gt;Cash!AO108),"Inside Bar"," ")</f>
        <v xml:space="preserve"> </v>
      </c>
      <c r="BI108" s="137" t="str">
        <f>IF(AND(Cash!AI108&gt;Cash!AH108,Cash!AP108&lt;Cash!AO108,Cash!AH108&gt;Cash!AG108,Cash!AO108&lt;Cash!AN108),"Double INSIDE Bar"," ")</f>
        <v xml:space="preserve"> </v>
      </c>
      <c r="BK108" s="137" t="str">
        <f>IF(AND(CA!AM108&lt;MIN(CA!AN108:AP108),(Cash!AG108&lt;Cash!AH108),(Cash!AN108&gt;Cash!AO108)),"NR4"," ")</f>
        <v xml:space="preserve"> </v>
      </c>
      <c r="BL108" s="144" t="str">
        <f>IF(AND(CA!AM108&lt;MIN(CA!AN108:AS108),(Cash!AG108&lt;Cash!AH108),(Cash!AN108&gt;Cash!AO108)),"NR7"," ")</f>
        <v xml:space="preserve"> </v>
      </c>
      <c r="BM108" s="137">
        <f>Cash!AG108</f>
        <v>963.55</v>
      </c>
      <c r="BN108" s="137">
        <f>Cash!AN108</f>
        <v>915.25</v>
      </c>
      <c r="BP108" s="137">
        <f>MAX(Cash!AG108:AJ108)</f>
        <v>963.55</v>
      </c>
      <c r="BQ108" s="137">
        <f>MIN(Cash!AN108:AQ108)</f>
        <v>865.2</v>
      </c>
      <c r="BS108" s="144">
        <f>MAX(Cash!AG108:AM108)</f>
        <v>963.55</v>
      </c>
      <c r="BT108" s="144">
        <f>MIN(Cash!AN108:AT108)</f>
        <v>845.35</v>
      </c>
      <c r="BV108" s="137">
        <f>Cash!AN108-2*(Cash!AG108-'Final Master FO'!BY108)</f>
        <v>876.2166666666667</v>
      </c>
      <c r="BW108" s="137">
        <f>BY108-(Cash!AG108-Cash!AN108)</f>
        <v>895.73333333333335</v>
      </c>
      <c r="BX108" s="137">
        <f>(2*BY108)-Cash!AG108</f>
        <v>924.51666666666665</v>
      </c>
      <c r="BY108" s="137">
        <f>(Cash!AG108+Cash!AN108+Cash!B108)/3</f>
        <v>944.0333333333333</v>
      </c>
      <c r="BZ108" s="137">
        <f>(2*BY108)-Cash!AN108</f>
        <v>972.81666666666661</v>
      </c>
      <c r="CA108" s="137">
        <f>BY108+(Cash!AG108-Cash!AN108)</f>
        <v>992.33333333333326</v>
      </c>
      <c r="CB108" s="137">
        <f>Cash!AG108+2*('Final Master FO'!BY108-Cash!AN108)</f>
        <v>1021.1166666666666</v>
      </c>
      <c r="CD108" s="137">
        <f>CG108-(1*(Cash!AG108-Cash!AN108))</f>
        <v>895.73333333333335</v>
      </c>
      <c r="CE108" s="137">
        <f>CG108-(0.618*(Cash!AG108-Cash!AN108))</f>
        <v>914.18393333333336</v>
      </c>
      <c r="CF108" s="137">
        <f>CG108-(0.382*(Cash!AG108-Cash!AN108))</f>
        <v>925.58273333333329</v>
      </c>
      <c r="CG108" s="137">
        <f>(Cash!AG108+Cash!AN108+Cash!B108)/3</f>
        <v>944.0333333333333</v>
      </c>
      <c r="CH108" s="137">
        <f>CG108+(0.382*(Cash!AG108-Cash!AN108))</f>
        <v>962.48393333333331</v>
      </c>
      <c r="CI108" s="137">
        <f>CG108+(0.618*(Cash!AG108-Cash!AN108))</f>
        <v>973.88273333333325</v>
      </c>
      <c r="CJ108" s="137">
        <f>CG108+(1*(Cash!AG108-Cash!AN108))</f>
        <v>992.33333333333326</v>
      </c>
      <c r="CL108" s="137" t="str">
        <f t="shared" si="4"/>
        <v xml:space="preserve">PETRONET  </v>
      </c>
      <c r="CM108" s="137">
        <f>'All Data FO'!B108</f>
        <v>231</v>
      </c>
      <c r="CN108" s="139">
        <f>'All Data FO'!K108</f>
        <v>-1.1976047904191665</v>
      </c>
      <c r="CO108" s="139">
        <f>'Master FO'!U108</f>
        <v>-4.0232793522267203</v>
      </c>
      <c r="CP108" s="137">
        <f>'Master FO'!M108</f>
        <v>-477000</v>
      </c>
      <c r="CR108" s="137" t="str">
        <f>IF(AND('All Data FO'!AG108&gt;'All Data FO'!AH108,'All Data FO'!B108&gt;'All Data FO'!C108),"LONG BUILDUP",IF(AND('All Data FO'!AG108&gt;'All Data FO'!AH108,'All Data FO'!B108&lt;'All Data FO'!C108),"SHORT BUILDUP",IF(AND('All Data FO'!AG108&lt;'All Data FO'!AH108,'All Data FO'!B108&gt;'All Data FO'!C108),"SHORT COVERING",IF(AND('All Data FO'!AG108&lt;'All Data FO'!AH108,'All Data FO'!B108&lt;'All Data FO'!C108),"LONG UNWINDING"," "))))</f>
        <v>LONG UNWINDING</v>
      </c>
      <c r="CW108" s="137" t="str">
        <f>'FOD (ALL)'!M108</f>
        <v>PAGEIND</v>
      </c>
      <c r="CX108" s="137">
        <f>'All Data FO'!B106</f>
        <v>18168.849999999999</v>
      </c>
      <c r="CY108" s="139">
        <f>'All Data FO'!K106</f>
        <v>-1.2782477817442854</v>
      </c>
      <c r="CZ108" s="139">
        <f>'All Data FO'!EJ108</f>
        <v>-0.12117015752120479</v>
      </c>
      <c r="DA108" s="137">
        <f>'All Data FO'!EQ108</f>
        <v>-175</v>
      </c>
      <c r="DC108" s="137" t="str">
        <f t="shared" si="5"/>
        <v>LONG UNWINDING</v>
      </c>
    </row>
    <row r="109" spans="1:107" x14ac:dyDescent="0.3">
      <c r="A109" s="137" t="str">
        <f>FOD!B109</f>
        <v xml:space="preserve">PFC       </v>
      </c>
      <c r="B109" s="137" t="str">
        <f>'All Data FO'!G109</f>
        <v>N</v>
      </c>
      <c r="C109" s="137" t="str">
        <f>'All Data FO'!H109</f>
        <v>N</v>
      </c>
      <c r="D109" s="137" t="str">
        <f>'All Data FO'!I109</f>
        <v>Y</v>
      </c>
      <c r="E109" s="137" t="str">
        <f>'All Data FO'!J109</f>
        <v>N</v>
      </c>
      <c r="G109" s="137" t="str">
        <f>'All Data FO'!AL109</f>
        <v>Y</v>
      </c>
      <c r="H109" s="137" t="str">
        <f>'All Data FO'!AM109</f>
        <v>Y</v>
      </c>
      <c r="I109" s="137" t="str">
        <f>'All Data FO'!AN109</f>
        <v>N</v>
      </c>
      <c r="J109" s="137" t="str">
        <f>'All Data FO'!AO109</f>
        <v>N</v>
      </c>
      <c r="L109" s="137" t="str">
        <f>'All Data FO'!BR109</f>
        <v>Y</v>
      </c>
      <c r="M109" s="137" t="str">
        <f>'All Data FO'!BS109</f>
        <v>N</v>
      </c>
      <c r="N109" s="137" t="str">
        <f>'All Data FO'!BT109</f>
        <v>Y</v>
      </c>
      <c r="O109" s="137" t="str">
        <f>'All Data FO'!BU109</f>
        <v>N</v>
      </c>
      <c r="Q109" s="137" t="str">
        <f>'All Data FO'!BB109</f>
        <v>Y</v>
      </c>
      <c r="R109" s="137" t="str">
        <f>'All Data FO'!BC109</f>
        <v>N</v>
      </c>
      <c r="S109" s="137" t="str">
        <f>'All Data FO'!BD109</f>
        <v>Y</v>
      </c>
      <c r="T109" s="137" t="str">
        <f>'All Data FO'!BE109</f>
        <v>N</v>
      </c>
      <c r="V109" s="137" t="str">
        <f>'All Data FO'!CH109</f>
        <v>Y</v>
      </c>
      <c r="W109" s="137" t="str">
        <f>'All Data FO'!CI109</f>
        <v>N</v>
      </c>
      <c r="X109" s="137" t="str">
        <f>'All Data FO'!CJ109</f>
        <v>N</v>
      </c>
      <c r="Y109" s="137" t="str">
        <f>'All Data FO'!CK109</f>
        <v>N</v>
      </c>
      <c r="AA109" s="137" t="str">
        <f>'D Master'!AM109</f>
        <v>N</v>
      </c>
      <c r="AB109" s="137" t="str">
        <f>'D Master'!AN109</f>
        <v>Y</v>
      </c>
      <c r="AC109" s="137" t="str">
        <f>'D Master'!AO109</f>
        <v>Y</v>
      </c>
      <c r="AD109" s="137" t="str">
        <f>'D Master'!AP109</f>
        <v>Y</v>
      </c>
      <c r="AF109" s="138">
        <f>CA!AK109</f>
        <v>3.0874999999999999</v>
      </c>
      <c r="AG109" s="145">
        <f>'Master FO'!BV109</f>
        <v>71.537605342661791</v>
      </c>
      <c r="AH109" s="145">
        <f>'Master FO'!BZ109</f>
        <v>94.40172993753005</v>
      </c>
      <c r="AI109" s="137">
        <f>Cash!B109</f>
        <v>231.2</v>
      </c>
      <c r="AJ109" s="137">
        <f>'All Data FO'!B109</f>
        <v>74.900000000000006</v>
      </c>
      <c r="AK109" s="137">
        <f>'All Data FO'!W109</f>
        <v>78.099999999999994</v>
      </c>
      <c r="AL109" s="137">
        <f>'All Data FO'!AB109</f>
        <v>74.7</v>
      </c>
      <c r="AN109" s="137">
        <f t="shared" si="3"/>
        <v>-156.29999999999998</v>
      </c>
      <c r="AO109" s="137">
        <f>('All Data FO'!W109+'All Data FO'!AB109+'All Data FO'!B109)/3</f>
        <v>75.900000000000006</v>
      </c>
      <c r="AQ109" s="137" t="str">
        <f>IF('All Data FO'!BM109&gt;MAX('All Data FO'!BN109:'All Data FO'!BQ109),"Yes","")</f>
        <v>Yes</v>
      </c>
      <c r="AR109" s="137" t="str">
        <f>IF('All Data FO'!AG109&gt;MAX('All Data FO'!AH109:'All Data FO'!AK109),"Yes","")</f>
        <v>Yes</v>
      </c>
      <c r="AT109" s="137" t="str">
        <f>IF('All Data FO'!BM109&gt;(AVERAGE('All Data FO'!BN109:'All Data FO'!BQ109)*2),"Yes","")</f>
        <v/>
      </c>
      <c r="AU109" s="137" t="str">
        <f>IF('All Data FO'!AG109&gt;(AVERAGE('All Data FO'!AH109:'All Data FO'!AK109)*2),"Yes","")</f>
        <v/>
      </c>
      <c r="AW109" s="137" t="str">
        <f>IF('All Data FO'!B109&gt;MAX('All Data FO'!C109:'All Data FO'!F109),"Yes","")</f>
        <v/>
      </c>
      <c r="AX109" s="137" t="str">
        <f>IF('All Data FO'!B109&lt;MIN('All Data FO'!C109:'All Data FO'!F109),"Yes","")</f>
        <v>Yes</v>
      </c>
      <c r="AZ109" s="144" t="str">
        <f>IF('All Data FO'!B109&gt;MAX('All Data FO'!X109:'All Data FO'!AA109),"Yes","")</f>
        <v/>
      </c>
      <c r="BA109" s="144" t="str">
        <f>IF('All Data FO'!B109&lt;MIN('All Data FO'!AC109:'All Data FO'!AF109),"Yes","")</f>
        <v>Yes</v>
      </c>
      <c r="BB109" s="137" t="str">
        <f>IF(AND(Cash!C109&gt;Cash!AA109,Cash!B109&lt;(Cash!AA109+Cash!C109)/2,Cash!Z109&gt;Cash!C109,Cash!B109&gt;Cash!AA109),"Dark Cloud",IF(AND(Cash!C109&lt;Cash!AA109,Cash!B109&gt;(Cash!AA109+Cash!C109)/2,Cash!Z109&lt;Cash!C109,Cash!B109&lt;Cash!AA109),"Bullish Piercing",IF(AND(Cash!C109&lt;Cash!AA109,Cash!Z109&lt;Cash!C109,Cash!B109&gt;Cash!AA109),"Bullish Engulfing",IF(AND(Cash!C109&gt;Cash!AA109,Cash!Z109&gt;Cash!C109,Cash!B109&lt;Cash!AA109),"Bearish Engulfing",IF(AND(Cash!C109&gt;Cash!AA109,Cash!B109&lt;Cash!Z109,Cash!AG109&lt;Cash!C109,Cash!AN109&gt;Cash!AA109),"Bearish Harami",IF(AND(Cash!C109&lt;Cash!AA109,Cash!B109&gt;Cash!Z109,Cash!AG109&lt;Cash!AA109,Cash!AN109&gt;Cash!C109),"Bullish Harami"," "))))))</f>
        <v xml:space="preserve"> </v>
      </c>
      <c r="BC109" s="137" t="str">
        <f>IF(AND(Cash!D109&lt;Cash!AB109,Cash!AO109&lt;Cash!AP109,Cash!AO109&lt;Cash!AN109,Cash!B109&gt;Cash!AH109,Cash!B109&gt;Cash!AI109),"Bullish Reversal",IF(AND(Cash!D109&gt;Cash!AB109,Cash!AH109&gt;Cash!AI109,Cash!AH109&gt;Cash!AG109,Cash!B109&lt;Cash!AO109,Cash!CA109&lt;Cash!AP109),"Bearish Reversal"," "))</f>
        <v xml:space="preserve"> </v>
      </c>
      <c r="BE109" s="144" t="str">
        <f>IF(AND(Cash!D109&gt;Cash!X109,Cash!AC109&gt;Cash!T109,Cash!S109&gt;Cash!W109,Cash!AB109&gt;Cash!C109),"Bearish Squeeze"," ")</f>
        <v xml:space="preserve"> </v>
      </c>
      <c r="BF109" s="144" t="str">
        <f>IF(AND(Cash!T109&gt;Cash!X109,Cash!AC109&gt;Cash!D109,Cash!C109&gt;Cash!W109,Cash!AB109&gt;Cash!S109),"Bullish Squeeze"," ")</f>
        <v xml:space="preserve"> </v>
      </c>
      <c r="BG109" s="137" t="str">
        <f>IF(AND(Cash!AI109&lt;Cash!AH109,Cash!AP109&gt;Cash!AO109,Cash!AG109&lt;Cash!AH109,Cash!AN109&gt;Cash!AO109),"IN OUT IN"," ")</f>
        <v xml:space="preserve"> </v>
      </c>
      <c r="BH109" s="137" t="str">
        <f>IF(AND(Cash!AG109&lt;Cash!AH109,Cash!AN109&gt;Cash!AO109),"Inside Bar"," ")</f>
        <v xml:space="preserve"> </v>
      </c>
      <c r="BI109" s="137" t="str">
        <f>IF(AND(Cash!AI109&gt;Cash!AH109,Cash!AP109&lt;Cash!AO109,Cash!AH109&gt;Cash!AG109,Cash!AO109&lt;Cash!AN109),"Double INSIDE Bar"," ")</f>
        <v xml:space="preserve"> </v>
      </c>
      <c r="BK109" s="137" t="str">
        <f>IF(AND(CA!AM109&lt;MIN(CA!AN109:AP109),(Cash!AG109&lt;Cash!AH109),(Cash!AN109&gt;Cash!AO109)),"NR4"," ")</f>
        <v xml:space="preserve"> </v>
      </c>
      <c r="BL109" s="144" t="str">
        <f>IF(AND(CA!AM109&lt;MIN(CA!AN109:AS109),(Cash!AG109&lt;Cash!AH109),(Cash!AN109&gt;Cash!AO109)),"NR7"," ")</f>
        <v xml:space="preserve"> </v>
      </c>
      <c r="BM109" s="137">
        <f>Cash!AG109</f>
        <v>238.85</v>
      </c>
      <c r="BN109" s="137">
        <f>Cash!AN109</f>
        <v>229.5</v>
      </c>
      <c r="BP109" s="137">
        <f>MAX(Cash!AG109:AJ109)</f>
        <v>238.85</v>
      </c>
      <c r="BQ109" s="137">
        <f>MIN(Cash!AN109:AQ109)</f>
        <v>220.75</v>
      </c>
      <c r="BS109" s="144">
        <f>MAX(Cash!AG109:AM109)</f>
        <v>238.85</v>
      </c>
      <c r="BT109" s="144">
        <f>MIN(Cash!AN109:AT109)</f>
        <v>217.5</v>
      </c>
      <c r="BV109" s="137">
        <f>Cash!AN109-2*(Cash!AG109-'Final Master FO'!BY109)</f>
        <v>218.16666666666663</v>
      </c>
      <c r="BW109" s="137">
        <f>BY109-(Cash!AG109-Cash!AN109)</f>
        <v>223.83333333333331</v>
      </c>
      <c r="BX109" s="137">
        <f>(2*BY109)-Cash!AG109</f>
        <v>227.51666666666662</v>
      </c>
      <c r="BY109" s="137">
        <f>(Cash!AG109+Cash!AN109+Cash!B109)/3</f>
        <v>233.18333333333331</v>
      </c>
      <c r="BZ109" s="137">
        <f>(2*BY109)-Cash!AN109</f>
        <v>236.86666666666662</v>
      </c>
      <c r="CA109" s="137">
        <f>BY109+(Cash!AG109-Cash!AN109)</f>
        <v>242.5333333333333</v>
      </c>
      <c r="CB109" s="137">
        <f>Cash!AG109+2*('Final Master FO'!BY109-Cash!AN109)</f>
        <v>246.21666666666661</v>
      </c>
      <c r="CD109" s="137">
        <f>CG109-(1*(Cash!AG109-Cash!AN109))</f>
        <v>223.83333333333331</v>
      </c>
      <c r="CE109" s="137">
        <f>CG109-(0.618*(Cash!AG109-Cash!AN109))</f>
        <v>227.40503333333331</v>
      </c>
      <c r="CF109" s="137">
        <f>CG109-(0.382*(Cash!AG109-Cash!AN109))</f>
        <v>229.61163333333332</v>
      </c>
      <c r="CG109" s="137">
        <f>(Cash!AG109+Cash!AN109+Cash!B109)/3</f>
        <v>233.18333333333331</v>
      </c>
      <c r="CH109" s="137">
        <f>CG109+(0.382*(Cash!AG109-Cash!AN109))</f>
        <v>236.7550333333333</v>
      </c>
      <c r="CI109" s="137">
        <f>CG109+(0.618*(Cash!AG109-Cash!AN109))</f>
        <v>238.96163333333331</v>
      </c>
      <c r="CJ109" s="137">
        <f>CG109+(1*(Cash!AG109-Cash!AN109))</f>
        <v>242.5333333333333</v>
      </c>
      <c r="CL109" s="137" t="str">
        <f t="shared" si="4"/>
        <v xml:space="preserve">PFC       </v>
      </c>
      <c r="CM109" s="137">
        <f>'All Data FO'!B109</f>
        <v>74.900000000000006</v>
      </c>
      <c r="CN109" s="139">
        <f>'All Data FO'!K109</f>
        <v>-5.2498418722327536</v>
      </c>
      <c r="CO109" s="139">
        <f>'Master FO'!U109</f>
        <v>6.7817083692838649</v>
      </c>
      <c r="CP109" s="137">
        <f>'Master FO'!M109</f>
        <v>2436600</v>
      </c>
      <c r="CR109" s="137" t="str">
        <f>IF(AND('All Data FO'!AG109&gt;'All Data FO'!AH109,'All Data FO'!B109&gt;'All Data FO'!C109),"LONG BUILDUP",IF(AND('All Data FO'!AG109&gt;'All Data FO'!AH109,'All Data FO'!B109&lt;'All Data FO'!C109),"SHORT BUILDUP",IF(AND('All Data FO'!AG109&lt;'All Data FO'!AH109,'All Data FO'!B109&gt;'All Data FO'!C109),"SHORT COVERING",IF(AND('All Data FO'!AG109&lt;'All Data FO'!AH109,'All Data FO'!B109&lt;'All Data FO'!C109),"LONG UNWINDING"," "))))</f>
        <v>SHORT BUILDUP</v>
      </c>
      <c r="CW109" s="137" t="str">
        <f>'FOD (ALL)'!M109</f>
        <v>PEL</v>
      </c>
      <c r="CX109" s="137">
        <f>'All Data FO'!B107</f>
        <v>932.9</v>
      </c>
      <c r="CY109" s="139">
        <f>'All Data FO'!K107</f>
        <v>2.0176062113838844</v>
      </c>
      <c r="CZ109" s="139">
        <f>'All Data FO'!EJ109</f>
        <v>-2.6841412149693826</v>
      </c>
      <c r="DA109" s="137">
        <f>'All Data FO'!EQ109</f>
        <v>-131566</v>
      </c>
      <c r="DC109" s="137" t="str">
        <f t="shared" si="5"/>
        <v>SHORT COVERING</v>
      </c>
    </row>
    <row r="110" spans="1:107" x14ac:dyDescent="0.3">
      <c r="A110" s="137" t="str">
        <f>FOD!B110</f>
        <v>PIDILITIND</v>
      </c>
      <c r="B110" s="137" t="str">
        <f>'All Data FO'!G110</f>
        <v>N</v>
      </c>
      <c r="C110" s="137" t="str">
        <f>'All Data FO'!H110</f>
        <v>Y</v>
      </c>
      <c r="D110" s="137" t="str">
        <f>'All Data FO'!I110</f>
        <v>Y</v>
      </c>
      <c r="E110" s="137" t="str">
        <f>'All Data FO'!J110</f>
        <v>Y</v>
      </c>
      <c r="G110" s="137" t="str">
        <f>'All Data FO'!AL110</f>
        <v>N</v>
      </c>
      <c r="H110" s="137" t="str">
        <f>'All Data FO'!AM110</f>
        <v>Y</v>
      </c>
      <c r="I110" s="137" t="str">
        <f>'All Data FO'!AN110</f>
        <v>Y</v>
      </c>
      <c r="J110" s="137" t="str">
        <f>'All Data FO'!AO110</f>
        <v>Y</v>
      </c>
      <c r="L110" s="137" t="str">
        <f>'All Data FO'!BR110</f>
        <v>N</v>
      </c>
      <c r="M110" s="137" t="str">
        <f>'All Data FO'!BS110</f>
        <v>Y</v>
      </c>
      <c r="N110" s="137" t="str">
        <f>'All Data FO'!BT110</f>
        <v>N</v>
      </c>
      <c r="O110" s="137" t="str">
        <f>'All Data FO'!BU110</f>
        <v>N</v>
      </c>
      <c r="Q110" s="137" t="str">
        <f>'All Data FO'!BB110</f>
        <v>N</v>
      </c>
      <c r="R110" s="137" t="str">
        <f>'All Data FO'!BC110</f>
        <v>Y</v>
      </c>
      <c r="S110" s="137" t="str">
        <f>'All Data FO'!BD110</f>
        <v>N</v>
      </c>
      <c r="T110" s="137" t="str">
        <f>'All Data FO'!BE110</f>
        <v>N</v>
      </c>
      <c r="V110" s="137" t="str">
        <f>'All Data FO'!CH110</f>
        <v>N</v>
      </c>
      <c r="W110" s="137" t="str">
        <f>'All Data FO'!CI110</f>
        <v>Y</v>
      </c>
      <c r="X110" s="137" t="str">
        <f>'All Data FO'!CJ110</f>
        <v>N</v>
      </c>
      <c r="Y110" s="137" t="str">
        <f>'All Data FO'!CK110</f>
        <v>N</v>
      </c>
      <c r="AA110" s="137" t="str">
        <f>'D Master'!AM110</f>
        <v>N</v>
      </c>
      <c r="AB110" s="137" t="str">
        <f>'D Master'!AN110</f>
        <v>Y</v>
      </c>
      <c r="AC110" s="137" t="str">
        <f>'D Master'!AO110</f>
        <v>N</v>
      </c>
      <c r="AD110" s="137" t="str">
        <f>'D Master'!AP110</f>
        <v>N</v>
      </c>
      <c r="AF110" s="138">
        <f>CA!AK110</f>
        <v>3.6674999999999978</v>
      </c>
      <c r="AG110" s="145">
        <f>'Master FO'!BV110</f>
        <v>-14.511206987267178</v>
      </c>
      <c r="AH110" s="145">
        <f>'Master FO'!BZ110</f>
        <v>-10.59427732942039</v>
      </c>
      <c r="AI110" s="137">
        <f>Cash!B110</f>
        <v>74.849999999999994</v>
      </c>
      <c r="AJ110" s="137">
        <f>'All Data FO'!B110</f>
        <v>1395.3</v>
      </c>
      <c r="AK110" s="137">
        <f>'All Data FO'!W110</f>
        <v>1425</v>
      </c>
      <c r="AL110" s="137">
        <f>'All Data FO'!AB110</f>
        <v>1389.85</v>
      </c>
      <c r="AN110" s="137">
        <f t="shared" si="3"/>
        <v>1320.45</v>
      </c>
      <c r="AO110" s="137">
        <f>('All Data FO'!W110+'All Data FO'!AB110+'All Data FO'!B110)/3</f>
        <v>1403.3833333333332</v>
      </c>
      <c r="AQ110" s="137" t="str">
        <f>IF('All Data FO'!BM110&gt;MAX('All Data FO'!BN110:'All Data FO'!BQ110),"Yes","")</f>
        <v/>
      </c>
      <c r="AR110" s="137" t="str">
        <f>IF('All Data FO'!AG110&gt;MAX('All Data FO'!AH110:'All Data FO'!AK110),"Yes","")</f>
        <v/>
      </c>
      <c r="AT110" s="137" t="str">
        <f>IF('All Data FO'!BM110&gt;(AVERAGE('All Data FO'!BN110:'All Data FO'!BQ110)*2),"Yes","")</f>
        <v/>
      </c>
      <c r="AU110" s="137" t="str">
        <f>IF('All Data FO'!AG110&gt;(AVERAGE('All Data FO'!AH110:'All Data FO'!AK110)*2),"Yes","")</f>
        <v/>
      </c>
      <c r="AW110" s="137" t="str">
        <f>IF('All Data FO'!B110&gt;MAX('All Data FO'!C110:'All Data FO'!F110),"Yes","")</f>
        <v/>
      </c>
      <c r="AX110" s="137" t="str">
        <f>IF('All Data FO'!B110&lt;MIN('All Data FO'!C110:'All Data FO'!F110),"Yes","")</f>
        <v/>
      </c>
      <c r="AZ110" s="144" t="str">
        <f>IF('All Data FO'!B110&gt;MAX('All Data FO'!X110:'All Data FO'!AA110),"Yes","")</f>
        <v/>
      </c>
      <c r="BA110" s="144" t="str">
        <f>IF('All Data FO'!B110&lt;MIN('All Data FO'!AC110:'All Data FO'!AF110),"Yes","")</f>
        <v/>
      </c>
      <c r="BB110" s="137" t="str">
        <f>IF(AND(Cash!C110&gt;Cash!AA110,Cash!B110&lt;(Cash!AA110+Cash!C110)/2,Cash!Z110&gt;Cash!C110,Cash!B110&gt;Cash!AA110),"Dark Cloud",IF(AND(Cash!C110&lt;Cash!AA110,Cash!B110&gt;(Cash!AA110+Cash!C110)/2,Cash!Z110&lt;Cash!C110,Cash!B110&lt;Cash!AA110),"Bullish Piercing",IF(AND(Cash!C110&lt;Cash!AA110,Cash!Z110&lt;Cash!C110,Cash!B110&gt;Cash!AA110),"Bullish Engulfing",IF(AND(Cash!C110&gt;Cash!AA110,Cash!Z110&gt;Cash!C110,Cash!B110&lt;Cash!AA110),"Bearish Engulfing",IF(AND(Cash!C110&gt;Cash!AA110,Cash!B110&lt;Cash!Z110,Cash!AG110&lt;Cash!C110,Cash!AN110&gt;Cash!AA110),"Bearish Harami",IF(AND(Cash!C110&lt;Cash!AA110,Cash!B110&gt;Cash!Z110,Cash!AG110&lt;Cash!AA110,Cash!AN110&gt;Cash!C110),"Bullish Harami"," "))))))</f>
        <v xml:space="preserve"> </v>
      </c>
      <c r="BC110" s="137" t="str">
        <f>IF(AND(Cash!D110&lt;Cash!AB110,Cash!AO110&lt;Cash!AP110,Cash!AO110&lt;Cash!AN110,Cash!B110&gt;Cash!AH110,Cash!B110&gt;Cash!AI110),"Bullish Reversal",IF(AND(Cash!D110&gt;Cash!AB110,Cash!AH110&gt;Cash!AI110,Cash!AH110&gt;Cash!AG110,Cash!B110&lt;Cash!AO110,Cash!CA110&lt;Cash!AP110),"Bearish Reversal"," "))</f>
        <v xml:space="preserve"> </v>
      </c>
      <c r="BE110" s="144" t="str">
        <f>IF(AND(Cash!D110&gt;Cash!X110,Cash!AC110&gt;Cash!T110,Cash!S110&gt;Cash!W110,Cash!AB110&gt;Cash!C110),"Bearish Squeeze"," ")</f>
        <v xml:space="preserve"> </v>
      </c>
      <c r="BF110" s="144" t="str">
        <f>IF(AND(Cash!T110&gt;Cash!X110,Cash!AC110&gt;Cash!D110,Cash!C110&gt;Cash!W110,Cash!AB110&gt;Cash!S110),"Bullish Squeeze"," ")</f>
        <v xml:space="preserve"> </v>
      </c>
      <c r="BG110" s="137" t="str">
        <f>IF(AND(Cash!AI110&lt;Cash!AH110,Cash!AP110&gt;Cash!AO110,Cash!AG110&lt;Cash!AH110,Cash!AN110&gt;Cash!AO110),"IN OUT IN"," ")</f>
        <v xml:space="preserve"> </v>
      </c>
      <c r="BH110" s="137" t="str">
        <f>IF(AND(Cash!AG110&lt;Cash!AH110,Cash!AN110&gt;Cash!AO110),"Inside Bar"," ")</f>
        <v xml:space="preserve"> </v>
      </c>
      <c r="BI110" s="137" t="str">
        <f>IF(AND(Cash!AI110&gt;Cash!AH110,Cash!AP110&lt;Cash!AO110,Cash!AH110&gt;Cash!AG110,Cash!AO110&lt;Cash!AN110),"Double INSIDE Bar"," ")</f>
        <v xml:space="preserve"> </v>
      </c>
      <c r="BK110" s="137" t="str">
        <f>IF(AND(CA!AM110&lt;MIN(CA!AN110:AP110),(Cash!AG110&lt;Cash!AH110),(Cash!AN110&gt;Cash!AO110)),"NR4"," ")</f>
        <v xml:space="preserve"> </v>
      </c>
      <c r="BL110" s="144" t="str">
        <f>IF(AND(CA!AM110&lt;MIN(CA!AN110:AS110),(Cash!AG110&lt;Cash!AH110),(Cash!AN110&gt;Cash!AO110)),"NR7"," ")</f>
        <v xml:space="preserve"> </v>
      </c>
      <c r="BM110" s="137">
        <f>Cash!AG110</f>
        <v>78.45</v>
      </c>
      <c r="BN110" s="137">
        <f>Cash!AN110</f>
        <v>74.7</v>
      </c>
      <c r="BP110" s="137">
        <f>MAX(Cash!AG110:AJ110)</f>
        <v>82.85</v>
      </c>
      <c r="BQ110" s="137">
        <f>MIN(Cash!AN110:AQ110)</f>
        <v>74.7</v>
      </c>
      <c r="BS110" s="144">
        <f>MAX(Cash!AG110:AM110)</f>
        <v>92.7</v>
      </c>
      <c r="BT110" s="144">
        <f>MIN(Cash!AN110:AT110)</f>
        <v>74.7</v>
      </c>
      <c r="BV110" s="137">
        <f>Cash!AN110-2*(Cash!AG110-'Final Master FO'!BY110)</f>
        <v>69.8</v>
      </c>
      <c r="BW110" s="137">
        <f>BY110-(Cash!AG110-Cash!AN110)</f>
        <v>72.25</v>
      </c>
      <c r="BX110" s="137">
        <f>(2*BY110)-Cash!AG110</f>
        <v>73.55</v>
      </c>
      <c r="BY110" s="137">
        <f>(Cash!AG110+Cash!AN110+Cash!B110)/3</f>
        <v>76</v>
      </c>
      <c r="BZ110" s="137">
        <f>(2*BY110)-Cash!AN110</f>
        <v>77.3</v>
      </c>
      <c r="CA110" s="137">
        <f>BY110+(Cash!AG110-Cash!AN110)</f>
        <v>79.75</v>
      </c>
      <c r="CB110" s="137">
        <f>Cash!AG110+2*('Final Master FO'!BY110-Cash!AN110)</f>
        <v>81.05</v>
      </c>
      <c r="CD110" s="137">
        <f>CG110-(1*(Cash!AG110-Cash!AN110))</f>
        <v>72.25</v>
      </c>
      <c r="CE110" s="137">
        <f>CG110-(0.618*(Cash!AG110-Cash!AN110))</f>
        <v>73.682500000000005</v>
      </c>
      <c r="CF110" s="137">
        <f>CG110-(0.382*(Cash!AG110-Cash!AN110))</f>
        <v>74.567499999999995</v>
      </c>
      <c r="CG110" s="137">
        <f>(Cash!AG110+Cash!AN110+Cash!B110)/3</f>
        <v>76</v>
      </c>
      <c r="CH110" s="137">
        <f>CG110+(0.382*(Cash!AG110-Cash!AN110))</f>
        <v>77.432500000000005</v>
      </c>
      <c r="CI110" s="137">
        <f>CG110+(0.618*(Cash!AG110-Cash!AN110))</f>
        <v>78.317499999999995</v>
      </c>
      <c r="CJ110" s="137">
        <f>CG110+(1*(Cash!AG110-Cash!AN110))</f>
        <v>79.75</v>
      </c>
      <c r="CL110" s="137" t="str">
        <f t="shared" si="4"/>
        <v>PIDILITIND</v>
      </c>
      <c r="CM110" s="137">
        <f>'All Data FO'!B110</f>
        <v>1395.3</v>
      </c>
      <c r="CN110" s="139">
        <f>'All Data FO'!K110</f>
        <v>-1.7117497886728623</v>
      </c>
      <c r="CO110" s="139">
        <f>'Master FO'!U110</f>
        <v>-5.530050083472454</v>
      </c>
      <c r="CP110" s="137">
        <f>'Master FO'!M110</f>
        <v>-132500</v>
      </c>
      <c r="CR110" s="137" t="str">
        <f>IF(AND('All Data FO'!AG110&gt;'All Data FO'!AH110,'All Data FO'!B110&gt;'All Data FO'!C110),"LONG BUILDUP",IF(AND('All Data FO'!AG110&gt;'All Data FO'!AH110,'All Data FO'!B110&lt;'All Data FO'!C110),"SHORT BUILDUP",IF(AND('All Data FO'!AG110&lt;'All Data FO'!AH110,'All Data FO'!B110&gt;'All Data FO'!C110),"SHORT COVERING",IF(AND('All Data FO'!AG110&lt;'All Data FO'!AH110,'All Data FO'!B110&lt;'All Data FO'!C110),"LONG UNWINDING"," "))))</f>
        <v>LONG UNWINDING</v>
      </c>
      <c r="CW110" s="137" t="str">
        <f>'FOD (ALL)'!M110</f>
        <v>PETRONET</v>
      </c>
      <c r="CX110" s="137">
        <f>'All Data FO'!B108</f>
        <v>231</v>
      </c>
      <c r="CY110" s="139">
        <f>'All Data FO'!K108</f>
        <v>-1.1976047904191665</v>
      </c>
      <c r="CZ110" s="139">
        <f>'All Data FO'!EJ110</f>
        <v>0.49346163335800641</v>
      </c>
      <c r="DA110" s="137">
        <f>'All Data FO'!EQ110</f>
        <v>60000</v>
      </c>
      <c r="DC110" s="137" t="str">
        <f t="shared" si="5"/>
        <v>SHORT BUILDUP</v>
      </c>
    </row>
    <row r="111" spans="1:107" x14ac:dyDescent="0.3">
      <c r="A111" s="137" t="str">
        <f>FOD!B111</f>
        <v xml:space="preserve">PNB       </v>
      </c>
      <c r="B111" s="137" t="str">
        <f>'All Data FO'!G111</f>
        <v>N</v>
      </c>
      <c r="C111" s="137" t="str">
        <f>'All Data FO'!H111</f>
        <v>Y</v>
      </c>
      <c r="D111" s="137" t="str">
        <f>'All Data FO'!I111</f>
        <v>Y</v>
      </c>
      <c r="E111" s="137" t="str">
        <f>'All Data FO'!J111</f>
        <v>N</v>
      </c>
      <c r="G111" s="137" t="str">
        <f>'All Data FO'!AL111</f>
        <v>N</v>
      </c>
      <c r="H111" s="137" t="str">
        <f>'All Data FO'!AM111</f>
        <v>N</v>
      </c>
      <c r="I111" s="137" t="str">
        <f>'All Data FO'!AN111</f>
        <v>N</v>
      </c>
      <c r="J111" s="137" t="str">
        <f>'All Data FO'!AO111</f>
        <v>Y</v>
      </c>
      <c r="L111" s="137" t="str">
        <f>'All Data FO'!BR111</f>
        <v>Y</v>
      </c>
      <c r="M111" s="137" t="str">
        <f>'All Data FO'!BS111</f>
        <v>Y</v>
      </c>
      <c r="N111" s="137" t="str">
        <f>'All Data FO'!BT111</f>
        <v>N</v>
      </c>
      <c r="O111" s="137" t="str">
        <f>'All Data FO'!BU111</f>
        <v>N</v>
      </c>
      <c r="Q111" s="137" t="str">
        <f>'All Data FO'!BB111</f>
        <v>Y</v>
      </c>
      <c r="R111" s="137" t="str">
        <f>'All Data FO'!BC111</f>
        <v>Y</v>
      </c>
      <c r="S111" s="137" t="str">
        <f>'All Data FO'!BD111</f>
        <v>N</v>
      </c>
      <c r="T111" s="137" t="str">
        <f>'All Data FO'!BE111</f>
        <v>N</v>
      </c>
      <c r="V111" s="137" t="str">
        <f>'All Data FO'!CH111</f>
        <v>Y</v>
      </c>
      <c r="W111" s="137" t="str">
        <f>'All Data FO'!CI111</f>
        <v>Y</v>
      </c>
      <c r="X111" s="137" t="str">
        <f>'All Data FO'!CJ111</f>
        <v>N</v>
      </c>
      <c r="Y111" s="137" t="str">
        <f>'All Data FO'!CK111</f>
        <v>N</v>
      </c>
      <c r="AA111" s="137" t="str">
        <f>'D Master'!AM111</f>
        <v>N</v>
      </c>
      <c r="AB111" s="137" t="str">
        <f>'D Master'!AN111</f>
        <v>Y</v>
      </c>
      <c r="AC111" s="137" t="str">
        <f>'D Master'!AO111</f>
        <v>Y</v>
      </c>
      <c r="AD111" s="137" t="str">
        <f>'D Master'!AP111</f>
        <v>N</v>
      </c>
      <c r="AF111" s="138">
        <f>CA!AK111</f>
        <v>3.1024999999999974</v>
      </c>
      <c r="AG111" s="145">
        <f>'Master FO'!BV111</f>
        <v>37.301587301587304</v>
      </c>
      <c r="AH111" s="145">
        <f>'Master FO'!BZ111</f>
        <v>59.398034398034405</v>
      </c>
      <c r="AI111" s="137">
        <f>Cash!B111</f>
        <v>1397.7</v>
      </c>
      <c r="AJ111" s="137">
        <f>'All Data FO'!B111</f>
        <v>26.55</v>
      </c>
      <c r="AK111" s="137">
        <f>'All Data FO'!W111</f>
        <v>27.65</v>
      </c>
      <c r="AL111" s="137">
        <f>'All Data FO'!AB111</f>
        <v>26.25</v>
      </c>
      <c r="AN111" s="137">
        <f t="shared" si="3"/>
        <v>-1371.15</v>
      </c>
      <c r="AO111" s="137">
        <f>('All Data FO'!W111+'All Data FO'!AB111+'All Data FO'!B111)/3</f>
        <v>26.816666666666666</v>
      </c>
      <c r="AQ111" s="137" t="str">
        <f>IF('All Data FO'!BM111&gt;MAX('All Data FO'!BN111:'All Data FO'!BQ111),"Yes","")</f>
        <v/>
      </c>
      <c r="AR111" s="137" t="str">
        <f>IF('All Data FO'!AG111&gt;MAX('All Data FO'!AH111:'All Data FO'!AK111),"Yes","")</f>
        <v/>
      </c>
      <c r="AT111" s="137" t="str">
        <f>IF('All Data FO'!BM111&gt;(AVERAGE('All Data FO'!BN111:'All Data FO'!BQ111)*2),"Yes","")</f>
        <v/>
      </c>
      <c r="AU111" s="137" t="str">
        <f>IF('All Data FO'!AG111&gt;(AVERAGE('All Data FO'!AH111:'All Data FO'!AK111)*2),"Yes","")</f>
        <v/>
      </c>
      <c r="AW111" s="137" t="str">
        <f>IF('All Data FO'!B111&gt;MAX('All Data FO'!C111:'All Data FO'!F111),"Yes","")</f>
        <v/>
      </c>
      <c r="AX111" s="137" t="str">
        <f>IF('All Data FO'!B111&lt;MIN('All Data FO'!C111:'All Data FO'!F111),"Yes","")</f>
        <v/>
      </c>
      <c r="AZ111" s="144" t="str">
        <f>IF('All Data FO'!B111&gt;MAX('All Data FO'!X111:'All Data FO'!AA111),"Yes","")</f>
        <v/>
      </c>
      <c r="BA111" s="144" t="str">
        <f>IF('All Data FO'!B111&lt;MIN('All Data FO'!AC111:'All Data FO'!AF111),"Yes","")</f>
        <v/>
      </c>
      <c r="BB111" s="137" t="str">
        <f>IF(AND(Cash!C111&gt;Cash!AA111,Cash!B111&lt;(Cash!AA111+Cash!C111)/2,Cash!Z111&gt;Cash!C111,Cash!B111&gt;Cash!AA111),"Dark Cloud",IF(AND(Cash!C111&lt;Cash!AA111,Cash!B111&gt;(Cash!AA111+Cash!C111)/2,Cash!Z111&lt;Cash!C111,Cash!B111&lt;Cash!AA111),"Bullish Piercing",IF(AND(Cash!C111&lt;Cash!AA111,Cash!Z111&lt;Cash!C111,Cash!B111&gt;Cash!AA111),"Bullish Engulfing",IF(AND(Cash!C111&gt;Cash!AA111,Cash!Z111&gt;Cash!C111,Cash!B111&lt;Cash!AA111),"Bearish Engulfing",IF(AND(Cash!C111&gt;Cash!AA111,Cash!B111&lt;Cash!Z111,Cash!AG111&lt;Cash!C111,Cash!AN111&gt;Cash!AA111),"Bearish Harami",IF(AND(Cash!C111&lt;Cash!AA111,Cash!B111&gt;Cash!Z111,Cash!AG111&lt;Cash!AA111,Cash!AN111&gt;Cash!C111),"Bullish Harami"," "))))))</f>
        <v xml:space="preserve"> </v>
      </c>
      <c r="BC111" s="137" t="str">
        <f>IF(AND(Cash!D111&lt;Cash!AB111,Cash!AO111&lt;Cash!AP111,Cash!AO111&lt;Cash!AN111,Cash!B111&gt;Cash!AH111,Cash!B111&gt;Cash!AI111),"Bullish Reversal",IF(AND(Cash!D111&gt;Cash!AB111,Cash!AH111&gt;Cash!AI111,Cash!AH111&gt;Cash!AG111,Cash!B111&lt;Cash!AO111,Cash!CA111&lt;Cash!AP111),"Bearish Reversal"," "))</f>
        <v xml:space="preserve"> </v>
      </c>
      <c r="BE111" s="144" t="str">
        <f>IF(AND(Cash!D111&gt;Cash!X111,Cash!AC111&gt;Cash!T111,Cash!S111&gt;Cash!W111,Cash!AB111&gt;Cash!C111),"Bearish Squeeze"," ")</f>
        <v xml:space="preserve"> </v>
      </c>
      <c r="BF111" s="144" t="str">
        <f>IF(AND(Cash!T111&gt;Cash!X111,Cash!AC111&gt;Cash!D111,Cash!C111&gt;Cash!W111,Cash!AB111&gt;Cash!S111),"Bullish Squeeze"," ")</f>
        <v xml:space="preserve"> </v>
      </c>
      <c r="BG111" s="137" t="str">
        <f>IF(AND(Cash!AI111&lt;Cash!AH111,Cash!AP111&gt;Cash!AO111,Cash!AG111&lt;Cash!AH111,Cash!AN111&gt;Cash!AO111),"IN OUT IN"," ")</f>
        <v xml:space="preserve"> </v>
      </c>
      <c r="BH111" s="137" t="str">
        <f>IF(AND(Cash!AG111&lt;Cash!AH111,Cash!AN111&gt;Cash!AO111),"Inside Bar"," ")</f>
        <v xml:space="preserve"> </v>
      </c>
      <c r="BI111" s="137" t="str">
        <f>IF(AND(Cash!AI111&gt;Cash!AH111,Cash!AP111&lt;Cash!AO111,Cash!AH111&gt;Cash!AG111,Cash!AO111&lt;Cash!AN111),"Double INSIDE Bar"," ")</f>
        <v xml:space="preserve"> </v>
      </c>
      <c r="BK111" s="137" t="str">
        <f>IF(AND(CA!AM111&lt;MIN(CA!AN111:AP111),(Cash!AG111&lt;Cash!AH111),(Cash!AN111&gt;Cash!AO111)),"NR4"," ")</f>
        <v xml:space="preserve"> </v>
      </c>
      <c r="BL111" s="144" t="str">
        <f>IF(AND(CA!AM111&lt;MIN(CA!AN111:AS111),(Cash!AG111&lt;Cash!AH111),(Cash!AN111&gt;Cash!AO111)),"NR7"," ")</f>
        <v xml:space="preserve"> </v>
      </c>
      <c r="BM111" s="137">
        <f>Cash!AG111</f>
        <v>1429.8</v>
      </c>
      <c r="BN111" s="137">
        <f>Cash!AN111</f>
        <v>1390</v>
      </c>
      <c r="BP111" s="137">
        <f>MAX(Cash!AG111:AJ111)</f>
        <v>1429.8</v>
      </c>
      <c r="BQ111" s="137">
        <f>MIN(Cash!AN111:AQ111)</f>
        <v>1330.4</v>
      </c>
      <c r="BS111" s="144">
        <f>MAX(Cash!AG111:AM111)</f>
        <v>1429.8</v>
      </c>
      <c r="BT111" s="144">
        <f>MIN(Cash!AN111:AT111)</f>
        <v>1330</v>
      </c>
      <c r="BV111" s="137">
        <f>Cash!AN111-2*(Cash!AG111-'Final Master FO'!BY111)</f>
        <v>1342.0666666666666</v>
      </c>
      <c r="BW111" s="137">
        <f>BY111-(Cash!AG111-Cash!AN111)</f>
        <v>1366.0333333333333</v>
      </c>
      <c r="BX111" s="137">
        <f>(2*BY111)-Cash!AG111</f>
        <v>1381.8666666666666</v>
      </c>
      <c r="BY111" s="137">
        <f>(Cash!AG111+Cash!AN111+Cash!B111)/3</f>
        <v>1405.8333333333333</v>
      </c>
      <c r="BZ111" s="137">
        <f>(2*BY111)-Cash!AN111</f>
        <v>1421.6666666666665</v>
      </c>
      <c r="CA111" s="137">
        <f>BY111+(Cash!AG111-Cash!AN111)</f>
        <v>1445.6333333333332</v>
      </c>
      <c r="CB111" s="137">
        <f>Cash!AG111+2*('Final Master FO'!BY111-Cash!AN111)</f>
        <v>1461.4666666666665</v>
      </c>
      <c r="CD111" s="137">
        <f>CG111-(1*(Cash!AG111-Cash!AN111))</f>
        <v>1366.0333333333333</v>
      </c>
      <c r="CE111" s="137">
        <f>CG111-(0.618*(Cash!AG111-Cash!AN111))</f>
        <v>1381.2369333333334</v>
      </c>
      <c r="CF111" s="137">
        <f>CG111-(0.382*(Cash!AG111-Cash!AN111))</f>
        <v>1390.6297333333332</v>
      </c>
      <c r="CG111" s="137">
        <f>(Cash!AG111+Cash!AN111+Cash!B111)/3</f>
        <v>1405.8333333333333</v>
      </c>
      <c r="CH111" s="137">
        <f>CG111+(0.382*(Cash!AG111-Cash!AN111))</f>
        <v>1421.0369333333333</v>
      </c>
      <c r="CI111" s="137">
        <f>CG111+(0.618*(Cash!AG111-Cash!AN111))</f>
        <v>1430.4297333333332</v>
      </c>
      <c r="CJ111" s="137">
        <f>CG111+(1*(Cash!AG111-Cash!AN111))</f>
        <v>1445.6333333333332</v>
      </c>
      <c r="CL111" s="137" t="str">
        <f t="shared" si="4"/>
        <v xml:space="preserve">PNB       </v>
      </c>
      <c r="CM111" s="137">
        <f>'All Data FO'!B111</f>
        <v>26.55</v>
      </c>
      <c r="CN111" s="139">
        <f>'All Data FO'!K111</f>
        <v>-1.4842300556586219</v>
      </c>
      <c r="CO111" s="139">
        <f>'Master FO'!U111</f>
        <v>-12.349272349272351</v>
      </c>
      <c r="CP111" s="137">
        <f>'Master FO'!M111</f>
        <v>-4930200</v>
      </c>
      <c r="CR111" s="137" t="str">
        <f>IF(AND('All Data FO'!AG111&gt;'All Data FO'!AH111,'All Data FO'!B111&gt;'All Data FO'!C111),"LONG BUILDUP",IF(AND('All Data FO'!AG111&gt;'All Data FO'!AH111,'All Data FO'!B111&lt;'All Data FO'!C111),"SHORT BUILDUP",IF(AND('All Data FO'!AG111&lt;'All Data FO'!AH111,'All Data FO'!B111&gt;'All Data FO'!C111),"SHORT COVERING",IF(AND('All Data FO'!AG111&lt;'All Data FO'!AH111,'All Data FO'!B111&lt;'All Data FO'!C111),"LONG UNWINDING"," "))))</f>
        <v>LONG UNWINDING</v>
      </c>
      <c r="CW111" s="137" t="str">
        <f>'FOD (ALL)'!M111</f>
        <v>PFC</v>
      </c>
      <c r="CX111" s="137">
        <f>'All Data FO'!B109</f>
        <v>74.900000000000006</v>
      </c>
      <c r="CY111" s="139">
        <f>'All Data FO'!K109</f>
        <v>-5.2498418722327536</v>
      </c>
      <c r="CZ111" s="139">
        <f>'All Data FO'!EJ111</f>
        <v>4.5588921736424464</v>
      </c>
      <c r="DA111" s="137">
        <f>'All Data FO'!EQ111</f>
        <v>1816600</v>
      </c>
      <c r="DC111" s="137" t="str">
        <f t="shared" si="5"/>
        <v>SHORT BUILDUP</v>
      </c>
    </row>
    <row r="112" spans="1:107" x14ac:dyDescent="0.3">
      <c r="A112" s="137" t="str">
        <f>FOD!B112</f>
        <v xml:space="preserve">POWERGRID </v>
      </c>
      <c r="B112" s="137" t="str">
        <f>'All Data FO'!G112</f>
        <v>N</v>
      </c>
      <c r="C112" s="137" t="str">
        <f>'All Data FO'!H112</f>
        <v>N</v>
      </c>
      <c r="D112" s="137" t="str">
        <f>'All Data FO'!I112</f>
        <v>Y</v>
      </c>
      <c r="E112" s="137" t="str">
        <f>'All Data FO'!J112</f>
        <v>Y</v>
      </c>
      <c r="G112" s="137" t="str">
        <f>'All Data FO'!AL112</f>
        <v>N</v>
      </c>
      <c r="H112" s="137" t="str">
        <f>'All Data FO'!AM112</f>
        <v>N</v>
      </c>
      <c r="I112" s="137" t="str">
        <f>'All Data FO'!AN112</f>
        <v>N</v>
      </c>
      <c r="J112" s="137" t="str">
        <f>'All Data FO'!AO112</f>
        <v>N</v>
      </c>
      <c r="L112" s="137" t="str">
        <f>'All Data FO'!BR112</f>
        <v>Y</v>
      </c>
      <c r="M112" s="137" t="str">
        <f>'All Data FO'!BS112</f>
        <v>N</v>
      </c>
      <c r="N112" s="137" t="str">
        <f>'All Data FO'!BT112</f>
        <v>Y</v>
      </c>
      <c r="O112" s="137" t="str">
        <f>'All Data FO'!BU112</f>
        <v>N</v>
      </c>
      <c r="Q112" s="137" t="str">
        <f>'All Data FO'!BB112</f>
        <v>Y</v>
      </c>
      <c r="R112" s="137" t="str">
        <f>'All Data FO'!BC112</f>
        <v>N</v>
      </c>
      <c r="S112" s="137" t="str">
        <f>'All Data FO'!BD112</f>
        <v>Y</v>
      </c>
      <c r="T112" s="137" t="str">
        <f>'All Data FO'!BE112</f>
        <v>N</v>
      </c>
      <c r="V112" s="137" t="str">
        <f>'All Data FO'!CH112</f>
        <v>Y</v>
      </c>
      <c r="W112" s="137" t="str">
        <f>'All Data FO'!CI112</f>
        <v>N</v>
      </c>
      <c r="X112" s="137" t="str">
        <f>'All Data FO'!CJ112</f>
        <v>Y</v>
      </c>
      <c r="Y112" s="137" t="str">
        <f>'All Data FO'!CK112</f>
        <v>N</v>
      </c>
      <c r="AA112" s="137" t="str">
        <f>'D Master'!AM112</f>
        <v>N</v>
      </c>
      <c r="AB112" s="137" t="str">
        <f>'D Master'!AN112</f>
        <v>N</v>
      </c>
      <c r="AC112" s="137" t="str">
        <f>'D Master'!AO112</f>
        <v>Y</v>
      </c>
      <c r="AD112" s="137" t="str">
        <f>'D Master'!AP112</f>
        <v>N</v>
      </c>
      <c r="AF112" s="138">
        <f>CA!AK112</f>
        <v>3.395</v>
      </c>
      <c r="AG112" s="145">
        <f>'Master FO'!BV112</f>
        <v>53.759043724441646</v>
      </c>
      <c r="AH112" s="145">
        <f>'Master FO'!BZ112</f>
        <v>68.165137614678912</v>
      </c>
      <c r="AI112" s="137">
        <f>Cash!B112</f>
        <v>26.65</v>
      </c>
      <c r="AJ112" s="137">
        <f>'All Data FO'!B112</f>
        <v>155.85</v>
      </c>
      <c r="AK112" s="137">
        <f>'All Data FO'!W112</f>
        <v>157.85</v>
      </c>
      <c r="AL112" s="137">
        <f>'All Data FO'!AB112</f>
        <v>154.05000000000001</v>
      </c>
      <c r="AN112" s="137">
        <f t="shared" si="3"/>
        <v>129.19999999999999</v>
      </c>
      <c r="AO112" s="137">
        <f>('All Data FO'!W112+'All Data FO'!AB112+'All Data FO'!B112)/3</f>
        <v>155.91666666666666</v>
      </c>
      <c r="AQ112" s="137" t="str">
        <f>IF('All Data FO'!BM112&gt;MAX('All Data FO'!BN112:'All Data FO'!BQ112),"Yes","")</f>
        <v>Yes</v>
      </c>
      <c r="AR112" s="137" t="str">
        <f>IF('All Data FO'!AG112&gt;MAX('All Data FO'!AH112:'All Data FO'!AK112),"Yes","")</f>
        <v/>
      </c>
      <c r="AT112" s="137" t="str">
        <f>IF('All Data FO'!BM112&gt;(AVERAGE('All Data FO'!BN112:'All Data FO'!BQ112)*2),"Yes","")</f>
        <v/>
      </c>
      <c r="AU112" s="137" t="str">
        <f>IF('All Data FO'!AG112&gt;(AVERAGE('All Data FO'!AH112:'All Data FO'!AK112)*2),"Yes","")</f>
        <v/>
      </c>
      <c r="AW112" s="137" t="str">
        <f>IF('All Data FO'!B112&gt;MAX('All Data FO'!C112:'All Data FO'!F112),"Yes","")</f>
        <v/>
      </c>
      <c r="AX112" s="137" t="str">
        <f>IF('All Data FO'!B112&lt;MIN('All Data FO'!C112:'All Data FO'!F112),"Yes","")</f>
        <v/>
      </c>
      <c r="AZ112" s="144" t="str">
        <f>IF('All Data FO'!B112&gt;MAX('All Data FO'!X112:'All Data FO'!AA112),"Yes","")</f>
        <v/>
      </c>
      <c r="BA112" s="144" t="str">
        <f>IF('All Data FO'!B112&lt;MIN('All Data FO'!AC112:'All Data FO'!AF112),"Yes","")</f>
        <v/>
      </c>
      <c r="BB112" s="137" t="str">
        <f>IF(AND(Cash!C112&gt;Cash!AA112,Cash!B112&lt;(Cash!AA112+Cash!C112)/2,Cash!Z112&gt;Cash!C112,Cash!B112&gt;Cash!AA112),"Dark Cloud",IF(AND(Cash!C112&lt;Cash!AA112,Cash!B112&gt;(Cash!AA112+Cash!C112)/2,Cash!Z112&lt;Cash!C112,Cash!B112&lt;Cash!AA112),"Bullish Piercing",IF(AND(Cash!C112&lt;Cash!AA112,Cash!Z112&lt;Cash!C112,Cash!B112&gt;Cash!AA112),"Bullish Engulfing",IF(AND(Cash!C112&gt;Cash!AA112,Cash!Z112&gt;Cash!C112,Cash!B112&lt;Cash!AA112),"Bearish Engulfing",IF(AND(Cash!C112&gt;Cash!AA112,Cash!B112&lt;Cash!Z112,Cash!AG112&lt;Cash!C112,Cash!AN112&gt;Cash!AA112),"Bearish Harami",IF(AND(Cash!C112&lt;Cash!AA112,Cash!B112&gt;Cash!Z112,Cash!AG112&lt;Cash!AA112,Cash!AN112&gt;Cash!C112),"Bullish Harami"," "))))))</f>
        <v xml:space="preserve"> </v>
      </c>
      <c r="BC112" s="137" t="str">
        <f>IF(AND(Cash!D112&lt;Cash!AB112,Cash!AO112&lt;Cash!AP112,Cash!AO112&lt;Cash!AN112,Cash!B112&gt;Cash!AH112,Cash!B112&gt;Cash!AI112),"Bullish Reversal",IF(AND(Cash!D112&gt;Cash!AB112,Cash!AH112&gt;Cash!AI112,Cash!AH112&gt;Cash!AG112,Cash!B112&lt;Cash!AO112,Cash!CA112&lt;Cash!AP112),"Bearish Reversal"," "))</f>
        <v xml:space="preserve"> </v>
      </c>
      <c r="BE112" s="144" t="str">
        <f>IF(AND(Cash!D112&gt;Cash!X112,Cash!AC112&gt;Cash!T112,Cash!S112&gt;Cash!W112,Cash!AB112&gt;Cash!C112),"Bearish Squeeze"," ")</f>
        <v xml:space="preserve"> </v>
      </c>
      <c r="BF112" s="144" t="str">
        <f>IF(AND(Cash!T112&gt;Cash!X112,Cash!AC112&gt;Cash!D112,Cash!C112&gt;Cash!W112,Cash!AB112&gt;Cash!S112),"Bullish Squeeze"," ")</f>
        <v xml:space="preserve"> </v>
      </c>
      <c r="BG112" s="137" t="str">
        <f>IF(AND(Cash!AI112&lt;Cash!AH112,Cash!AP112&gt;Cash!AO112,Cash!AG112&lt;Cash!AH112,Cash!AN112&gt;Cash!AO112),"IN OUT IN"," ")</f>
        <v xml:space="preserve"> </v>
      </c>
      <c r="BH112" s="137" t="str">
        <f>IF(AND(Cash!AG112&lt;Cash!AH112,Cash!AN112&gt;Cash!AO112),"Inside Bar"," ")</f>
        <v xml:space="preserve"> </v>
      </c>
      <c r="BI112" s="137" t="str">
        <f>IF(AND(Cash!AI112&gt;Cash!AH112,Cash!AP112&lt;Cash!AO112,Cash!AH112&gt;Cash!AG112,Cash!AO112&lt;Cash!AN112),"Double INSIDE Bar"," ")</f>
        <v xml:space="preserve"> </v>
      </c>
      <c r="BK112" s="137" t="str">
        <f>IF(AND(CA!AM112&lt;MIN(CA!AN112:AP112),(Cash!AG112&lt;Cash!AH112),(Cash!AN112&gt;Cash!AO112)),"NR4"," ")</f>
        <v xml:space="preserve"> </v>
      </c>
      <c r="BL112" s="144" t="str">
        <f>IF(AND(CA!AM112&lt;MIN(CA!AN112:AS112),(Cash!AG112&lt;Cash!AH112),(Cash!AN112&gt;Cash!AO112)),"NR7"," ")</f>
        <v xml:space="preserve"> </v>
      </c>
      <c r="BM112" s="137">
        <f>Cash!AG112</f>
        <v>27.65</v>
      </c>
      <c r="BN112" s="137">
        <f>Cash!AN112</f>
        <v>26.4</v>
      </c>
      <c r="BP112" s="137">
        <f>MAX(Cash!AG112:AJ112)</f>
        <v>27.75</v>
      </c>
      <c r="BQ112" s="137">
        <f>MIN(Cash!AN112:AQ112)</f>
        <v>26.3</v>
      </c>
      <c r="BS112" s="144">
        <f>MAX(Cash!AG112:AM112)</f>
        <v>30.55</v>
      </c>
      <c r="BT112" s="144">
        <f>MIN(Cash!AN112:AT112)</f>
        <v>26.3</v>
      </c>
      <c r="BV112" s="137">
        <f>Cash!AN112-2*(Cash!AG112-'Final Master FO'!BY112)</f>
        <v>24.899999999999991</v>
      </c>
      <c r="BW112" s="137">
        <f>BY112-(Cash!AG112-Cash!AN112)</f>
        <v>25.649999999999995</v>
      </c>
      <c r="BX112" s="137">
        <f>(2*BY112)-Cash!AG112</f>
        <v>26.149999999999991</v>
      </c>
      <c r="BY112" s="137">
        <f>(Cash!AG112+Cash!AN112+Cash!B112)/3</f>
        <v>26.899999999999995</v>
      </c>
      <c r="BZ112" s="137">
        <f>(2*BY112)-Cash!AN112</f>
        <v>27.399999999999991</v>
      </c>
      <c r="CA112" s="137">
        <f>BY112+(Cash!AG112-Cash!AN112)</f>
        <v>28.149999999999995</v>
      </c>
      <c r="CB112" s="137">
        <f>Cash!AG112+2*('Final Master FO'!BY112-Cash!AN112)</f>
        <v>28.649999999999991</v>
      </c>
      <c r="CD112" s="137">
        <f>CG112-(1*(Cash!AG112-Cash!AN112))</f>
        <v>25.649999999999995</v>
      </c>
      <c r="CE112" s="137">
        <f>CG112-(0.618*(Cash!AG112-Cash!AN112))</f>
        <v>26.127499999999994</v>
      </c>
      <c r="CF112" s="137">
        <f>CG112-(0.382*(Cash!AG112-Cash!AN112))</f>
        <v>26.422499999999996</v>
      </c>
      <c r="CG112" s="137">
        <f>(Cash!AG112+Cash!AN112+Cash!B112)/3</f>
        <v>26.899999999999995</v>
      </c>
      <c r="CH112" s="137">
        <f>CG112+(0.382*(Cash!AG112-Cash!AN112))</f>
        <v>27.377499999999994</v>
      </c>
      <c r="CI112" s="137">
        <f>CG112+(0.618*(Cash!AG112-Cash!AN112))</f>
        <v>27.672499999999996</v>
      </c>
      <c r="CJ112" s="137">
        <f>CG112+(1*(Cash!AG112-Cash!AN112))</f>
        <v>28.149999999999995</v>
      </c>
      <c r="CL112" s="137" t="str">
        <f t="shared" si="4"/>
        <v xml:space="preserve">POWERGRID </v>
      </c>
      <c r="CM112" s="137">
        <f>'All Data FO'!B112</f>
        <v>155.85</v>
      </c>
      <c r="CN112" s="139">
        <f>'All Data FO'!K112</f>
        <v>-1.48546144121365</v>
      </c>
      <c r="CO112" s="139">
        <f>'Master FO'!U112</f>
        <v>-2.4001072673639046</v>
      </c>
      <c r="CP112" s="137">
        <f>'Master FO'!M112</f>
        <v>-716000</v>
      </c>
      <c r="CR112" s="137" t="str">
        <f>IF(AND('All Data FO'!AG112&gt;'All Data FO'!AH112,'All Data FO'!B112&gt;'All Data FO'!C112),"LONG BUILDUP",IF(AND('All Data FO'!AG112&gt;'All Data FO'!AH112,'All Data FO'!B112&lt;'All Data FO'!C112),"SHORT BUILDUP",IF(AND('All Data FO'!AG112&lt;'All Data FO'!AH112,'All Data FO'!B112&gt;'All Data FO'!C112),"SHORT COVERING",IF(AND('All Data FO'!AG112&lt;'All Data FO'!AH112,'All Data FO'!B112&lt;'All Data FO'!C112),"LONG UNWINDING"," "))))</f>
        <v>LONG UNWINDING</v>
      </c>
      <c r="CW112" s="137" t="str">
        <f>'FOD (ALL)'!M112</f>
        <v>PIDILITIND</v>
      </c>
      <c r="CX112" s="137">
        <f>'All Data FO'!B110</f>
        <v>1395.3</v>
      </c>
      <c r="CY112" s="139">
        <f>'All Data FO'!K110</f>
        <v>-1.7117497886728623</v>
      </c>
      <c r="CZ112" s="139">
        <f>'All Data FO'!EJ112</f>
        <v>1.4304536043666478</v>
      </c>
      <c r="DA112" s="137">
        <f>'All Data FO'!EQ112</f>
        <v>38000</v>
      </c>
      <c r="DC112" s="137" t="str">
        <f t="shared" si="5"/>
        <v>SHORT BUILDUP</v>
      </c>
    </row>
    <row r="113" spans="1:107" x14ac:dyDescent="0.3">
      <c r="A113" s="137" t="str">
        <f>FOD!B113</f>
        <v xml:space="preserve">PVR       </v>
      </c>
      <c r="B113" s="137" t="str">
        <f>'All Data FO'!G113</f>
        <v>N</v>
      </c>
      <c r="C113" s="137" t="str">
        <f>'All Data FO'!H113</f>
        <v>Y</v>
      </c>
      <c r="D113" s="137" t="str">
        <f>'All Data FO'!I113</f>
        <v>Y</v>
      </c>
      <c r="E113" s="137" t="str">
        <f>'All Data FO'!J113</f>
        <v>Y</v>
      </c>
      <c r="G113" s="137" t="str">
        <f>'All Data FO'!AL113</f>
        <v>N</v>
      </c>
      <c r="H113" s="137" t="str">
        <f>'All Data FO'!AM113</f>
        <v>N</v>
      </c>
      <c r="I113" s="137" t="str">
        <f>'All Data FO'!AN113</f>
        <v>Y</v>
      </c>
      <c r="J113" s="137" t="str">
        <f>'All Data FO'!AO113</f>
        <v>Y</v>
      </c>
      <c r="L113" s="137" t="str">
        <f>'All Data FO'!BR113</f>
        <v>N</v>
      </c>
      <c r="M113" s="137" t="str">
        <f>'All Data FO'!BS113</f>
        <v>N</v>
      </c>
      <c r="N113" s="137" t="str">
        <f>'All Data FO'!BT113</f>
        <v>N</v>
      </c>
      <c r="O113" s="137" t="str">
        <f>'All Data FO'!BU113</f>
        <v>Y</v>
      </c>
      <c r="Q113" s="137" t="str">
        <f>'All Data FO'!BB113</f>
        <v>N</v>
      </c>
      <c r="R113" s="137" t="str">
        <f>'All Data FO'!BC113</f>
        <v>N</v>
      </c>
      <c r="S113" s="137" t="str">
        <f>'All Data FO'!BD113</f>
        <v>N</v>
      </c>
      <c r="T113" s="137" t="str">
        <f>'All Data FO'!BE113</f>
        <v>Y</v>
      </c>
      <c r="V113" s="137" t="str">
        <f>'All Data FO'!CH113</f>
        <v>N</v>
      </c>
      <c r="W113" s="137" t="str">
        <f>'All Data FO'!CI113</f>
        <v>N</v>
      </c>
      <c r="X113" s="137" t="str">
        <f>'All Data FO'!CJ113</f>
        <v>N</v>
      </c>
      <c r="Y113" s="137" t="str">
        <f>'All Data FO'!CK113</f>
        <v>Y</v>
      </c>
      <c r="AA113" s="137" t="str">
        <f>'D Master'!AM113</f>
        <v>N</v>
      </c>
      <c r="AB113" s="137" t="str">
        <f>'D Master'!AN113</f>
        <v>Y</v>
      </c>
      <c r="AC113" s="137" t="str">
        <f>'D Master'!AO113</f>
        <v>Y</v>
      </c>
      <c r="AD113" s="137" t="str">
        <f>'D Master'!AP113</f>
        <v>N</v>
      </c>
      <c r="AF113" s="138">
        <f>CA!AK113</f>
        <v>2.4349999999999974</v>
      </c>
      <c r="AG113" s="145">
        <f>'Master FO'!BV113</f>
        <v>-49.156545209176791</v>
      </c>
      <c r="AH113" s="145">
        <f>'Master FO'!BZ113</f>
        <v>-48.663890991672972</v>
      </c>
      <c r="AI113" s="137">
        <f>Cash!B113</f>
        <v>155.85</v>
      </c>
      <c r="AJ113" s="137">
        <f>'All Data FO'!B113</f>
        <v>846.25</v>
      </c>
      <c r="AK113" s="137">
        <f>'All Data FO'!W113</f>
        <v>881</v>
      </c>
      <c r="AL113" s="137">
        <f>'All Data FO'!AB113</f>
        <v>837.55</v>
      </c>
      <c r="AN113" s="137">
        <f t="shared" si="3"/>
        <v>690.4</v>
      </c>
      <c r="AO113" s="137">
        <f>('All Data FO'!W113+'All Data FO'!AB113+'All Data FO'!B113)/3</f>
        <v>854.93333333333339</v>
      </c>
      <c r="AQ113" s="137" t="str">
        <f>IF('All Data FO'!BM113&gt;MAX('All Data FO'!BN113:'All Data FO'!BQ113),"Yes","")</f>
        <v/>
      </c>
      <c r="AR113" s="137" t="str">
        <f>IF('All Data FO'!AG113&gt;MAX('All Data FO'!AH113:'All Data FO'!AK113),"Yes","")</f>
        <v/>
      </c>
      <c r="AT113" s="137" t="str">
        <f>IF('All Data FO'!BM113&gt;(AVERAGE('All Data FO'!BN113:'All Data FO'!BQ113)*2),"Yes","")</f>
        <v/>
      </c>
      <c r="AU113" s="137" t="str">
        <f>IF('All Data FO'!AG113&gt;(AVERAGE('All Data FO'!AH113:'All Data FO'!AK113)*2),"Yes","")</f>
        <v/>
      </c>
      <c r="AW113" s="137" t="str">
        <f>IF('All Data FO'!B113&gt;MAX('All Data FO'!C113:'All Data FO'!F113),"Yes","")</f>
        <v/>
      </c>
      <c r="AX113" s="137" t="str">
        <f>IF('All Data FO'!B113&lt;MIN('All Data FO'!C113:'All Data FO'!F113),"Yes","")</f>
        <v/>
      </c>
      <c r="AZ113" s="144" t="str">
        <f>IF('All Data FO'!B113&gt;MAX('All Data FO'!X113:'All Data FO'!AA113),"Yes","")</f>
        <v/>
      </c>
      <c r="BA113" s="144" t="str">
        <f>IF('All Data FO'!B113&lt;MIN('All Data FO'!AC113:'All Data FO'!AF113),"Yes","")</f>
        <v/>
      </c>
      <c r="BB113" s="137" t="str">
        <f>IF(AND(Cash!C113&gt;Cash!AA113,Cash!B113&lt;(Cash!AA113+Cash!C113)/2,Cash!Z113&gt;Cash!C113,Cash!B113&gt;Cash!AA113),"Dark Cloud",IF(AND(Cash!C113&lt;Cash!AA113,Cash!B113&gt;(Cash!AA113+Cash!C113)/2,Cash!Z113&lt;Cash!C113,Cash!B113&lt;Cash!AA113),"Bullish Piercing",IF(AND(Cash!C113&lt;Cash!AA113,Cash!Z113&lt;Cash!C113,Cash!B113&gt;Cash!AA113),"Bullish Engulfing",IF(AND(Cash!C113&gt;Cash!AA113,Cash!Z113&gt;Cash!C113,Cash!B113&lt;Cash!AA113),"Bearish Engulfing",IF(AND(Cash!C113&gt;Cash!AA113,Cash!B113&lt;Cash!Z113,Cash!AG113&lt;Cash!C113,Cash!AN113&gt;Cash!AA113),"Bearish Harami",IF(AND(Cash!C113&lt;Cash!AA113,Cash!B113&gt;Cash!Z113,Cash!AG113&lt;Cash!AA113,Cash!AN113&gt;Cash!C113),"Bullish Harami"," "))))))</f>
        <v xml:space="preserve"> </v>
      </c>
      <c r="BC113" s="137" t="str">
        <f>IF(AND(Cash!D113&lt;Cash!AB113,Cash!AO113&lt;Cash!AP113,Cash!AO113&lt;Cash!AN113,Cash!B113&gt;Cash!AH113,Cash!B113&gt;Cash!AI113),"Bullish Reversal",IF(AND(Cash!D113&gt;Cash!AB113,Cash!AH113&gt;Cash!AI113,Cash!AH113&gt;Cash!AG113,Cash!B113&lt;Cash!AO113,Cash!CA113&lt;Cash!AP113),"Bearish Reversal"," "))</f>
        <v xml:space="preserve"> </v>
      </c>
      <c r="BE113" s="144" t="str">
        <f>IF(AND(Cash!D113&gt;Cash!X113,Cash!AC113&gt;Cash!T113,Cash!S113&gt;Cash!W113,Cash!AB113&gt;Cash!C113),"Bearish Squeeze"," ")</f>
        <v xml:space="preserve"> </v>
      </c>
      <c r="BF113" s="144" t="str">
        <f>IF(AND(Cash!T113&gt;Cash!X113,Cash!AC113&gt;Cash!D113,Cash!C113&gt;Cash!W113,Cash!AB113&gt;Cash!S113),"Bullish Squeeze"," ")</f>
        <v xml:space="preserve"> </v>
      </c>
      <c r="BG113" s="137" t="str">
        <f>IF(AND(Cash!AI113&lt;Cash!AH113,Cash!AP113&gt;Cash!AO113,Cash!AG113&lt;Cash!AH113,Cash!AN113&gt;Cash!AO113),"IN OUT IN"," ")</f>
        <v xml:space="preserve"> </v>
      </c>
      <c r="BH113" s="137" t="str">
        <f>IF(AND(Cash!AG113&lt;Cash!AH113,Cash!AN113&gt;Cash!AO113),"Inside Bar"," ")</f>
        <v xml:space="preserve"> </v>
      </c>
      <c r="BI113" s="137" t="str">
        <f>IF(AND(Cash!AI113&gt;Cash!AH113,Cash!AP113&lt;Cash!AO113,Cash!AH113&gt;Cash!AG113,Cash!AO113&lt;Cash!AN113),"Double INSIDE Bar"," ")</f>
        <v xml:space="preserve"> </v>
      </c>
      <c r="BK113" s="137" t="str">
        <f>IF(AND(CA!AM113&lt;MIN(CA!AN113:AP113),(Cash!AG113&lt;Cash!AH113),(Cash!AN113&gt;Cash!AO113)),"NR4"," ")</f>
        <v xml:space="preserve"> </v>
      </c>
      <c r="BL113" s="144" t="str">
        <f>IF(AND(CA!AM113&lt;MIN(CA!AN113:AS113),(Cash!AG113&lt;Cash!AH113),(Cash!AN113&gt;Cash!AO113)),"NR7"," ")</f>
        <v xml:space="preserve"> </v>
      </c>
      <c r="BM113" s="137">
        <f>Cash!AG113</f>
        <v>158</v>
      </c>
      <c r="BN113" s="137">
        <f>Cash!AN113</f>
        <v>154.1</v>
      </c>
      <c r="BP113" s="137">
        <f>MAX(Cash!AG113:AJ113)</f>
        <v>160.65</v>
      </c>
      <c r="BQ113" s="137">
        <f>MIN(Cash!AN113:AQ113)</f>
        <v>154</v>
      </c>
      <c r="BS113" s="144">
        <f>MAX(Cash!AG113:AM113)</f>
        <v>164</v>
      </c>
      <c r="BT113" s="144">
        <f>MIN(Cash!AN113:AT113)</f>
        <v>153.30000000000001</v>
      </c>
      <c r="BV113" s="137">
        <f>Cash!AN113-2*(Cash!AG113-'Final Master FO'!BY113)</f>
        <v>150.06666666666669</v>
      </c>
      <c r="BW113" s="137">
        <f>BY113-(Cash!AG113-Cash!AN113)</f>
        <v>152.08333333333334</v>
      </c>
      <c r="BX113" s="137">
        <f>(2*BY113)-Cash!AG113</f>
        <v>153.9666666666667</v>
      </c>
      <c r="BY113" s="137">
        <f>(Cash!AG113+Cash!AN113+Cash!B113)/3</f>
        <v>155.98333333333335</v>
      </c>
      <c r="BZ113" s="137">
        <f>(2*BY113)-Cash!AN113</f>
        <v>157.8666666666667</v>
      </c>
      <c r="CA113" s="137">
        <f>BY113+(Cash!AG113-Cash!AN113)</f>
        <v>159.88333333333335</v>
      </c>
      <c r="CB113" s="137">
        <f>Cash!AG113+2*('Final Master FO'!BY113-Cash!AN113)</f>
        <v>161.76666666666671</v>
      </c>
      <c r="CD113" s="137">
        <f>CG113-(1*(Cash!AG113-Cash!AN113))</f>
        <v>152.08333333333334</v>
      </c>
      <c r="CE113" s="137">
        <f>CG113-(0.618*(Cash!AG113-Cash!AN113))</f>
        <v>153.57313333333335</v>
      </c>
      <c r="CF113" s="137">
        <f>CG113-(0.382*(Cash!AG113-Cash!AN113))</f>
        <v>154.49353333333335</v>
      </c>
      <c r="CG113" s="137">
        <f>(Cash!AG113+Cash!AN113+Cash!B113)/3</f>
        <v>155.98333333333335</v>
      </c>
      <c r="CH113" s="137">
        <f>CG113+(0.382*(Cash!AG113-Cash!AN113))</f>
        <v>157.47313333333335</v>
      </c>
      <c r="CI113" s="137">
        <f>CG113+(0.618*(Cash!AG113-Cash!AN113))</f>
        <v>158.39353333333335</v>
      </c>
      <c r="CJ113" s="137">
        <f>CG113+(1*(Cash!AG113-Cash!AN113))</f>
        <v>159.88333333333335</v>
      </c>
      <c r="CL113" s="137" t="str">
        <f t="shared" si="4"/>
        <v xml:space="preserve">PVR       </v>
      </c>
      <c r="CM113" s="137">
        <f>'All Data FO'!B113</f>
        <v>846.25</v>
      </c>
      <c r="CN113" s="139">
        <f>'All Data FO'!K113</f>
        <v>-2.9696726480536579</v>
      </c>
      <c r="CO113" s="139">
        <f>'Master FO'!U113</f>
        <v>-12.523496240601503</v>
      </c>
      <c r="CP113" s="137">
        <f>'Master FO'!M113</f>
        <v>-213200</v>
      </c>
      <c r="CR113" s="137" t="str">
        <f>IF(AND('All Data FO'!AG113&gt;'All Data FO'!AH113,'All Data FO'!B113&gt;'All Data FO'!C113),"LONG BUILDUP",IF(AND('All Data FO'!AG113&gt;'All Data FO'!AH113,'All Data FO'!B113&lt;'All Data FO'!C113),"SHORT BUILDUP",IF(AND('All Data FO'!AG113&lt;'All Data FO'!AH113,'All Data FO'!B113&gt;'All Data FO'!C113),"SHORT COVERING",IF(AND('All Data FO'!AG113&lt;'All Data FO'!AH113,'All Data FO'!B113&lt;'All Data FO'!C113),"LONG UNWINDING"," "))))</f>
        <v>LONG UNWINDING</v>
      </c>
      <c r="CW113" s="137" t="str">
        <f>'FOD (ALL)'!M113</f>
        <v>PNB</v>
      </c>
      <c r="CX113" s="137">
        <f>'All Data FO'!B111</f>
        <v>26.55</v>
      </c>
      <c r="CY113" s="139">
        <f>'All Data FO'!K111</f>
        <v>-1.4842300556586219</v>
      </c>
      <c r="CZ113" s="139">
        <f>'All Data FO'!EJ113</f>
        <v>1.2976418203153883</v>
      </c>
      <c r="DA113" s="137">
        <f>'All Data FO'!EQ113</f>
        <v>645800</v>
      </c>
      <c r="DC113" s="137" t="str">
        <f t="shared" si="5"/>
        <v>SHORT BUILDUP</v>
      </c>
    </row>
    <row r="114" spans="1:107" x14ac:dyDescent="0.3">
      <c r="A114" s="137" t="str">
        <f>FOD!B114</f>
        <v xml:space="preserve">RAMCOCEM  </v>
      </c>
      <c r="B114" s="137" t="str">
        <f>'All Data FO'!G114</f>
        <v>Y</v>
      </c>
      <c r="C114" s="137" t="str">
        <f>'All Data FO'!H114</f>
        <v>N</v>
      </c>
      <c r="D114" s="137" t="str">
        <f>'All Data FO'!I114</f>
        <v>Y</v>
      </c>
      <c r="E114" s="137" t="str">
        <f>'All Data FO'!J114</f>
        <v>Y</v>
      </c>
      <c r="G114" s="137" t="str">
        <f>'All Data FO'!AL114</f>
        <v>N</v>
      </c>
      <c r="H114" s="137" t="str">
        <f>'All Data FO'!AM114</f>
        <v>N</v>
      </c>
      <c r="I114" s="137" t="str">
        <f>'All Data FO'!AN114</f>
        <v>Y</v>
      </c>
      <c r="J114" s="137" t="str">
        <f>'All Data FO'!AO114</f>
        <v>Y</v>
      </c>
      <c r="L114" s="137" t="str">
        <f>'All Data FO'!BR114</f>
        <v>Y</v>
      </c>
      <c r="M114" s="137" t="str">
        <f>'All Data FO'!BS114</f>
        <v>N</v>
      </c>
      <c r="N114" s="137" t="str">
        <f>'All Data FO'!BT114</f>
        <v>N</v>
      </c>
      <c r="O114" s="137" t="str">
        <f>'All Data FO'!BU114</f>
        <v>N</v>
      </c>
      <c r="Q114" s="137" t="str">
        <f>'All Data FO'!BB114</f>
        <v>Y</v>
      </c>
      <c r="R114" s="137" t="str">
        <f>'All Data FO'!BC114</f>
        <v>N</v>
      </c>
      <c r="S114" s="137" t="str">
        <f>'All Data FO'!BD114</f>
        <v>N</v>
      </c>
      <c r="T114" s="137" t="str">
        <f>'All Data FO'!BE114</f>
        <v>N</v>
      </c>
      <c r="V114" s="137" t="str">
        <f>'All Data FO'!CH114</f>
        <v>Y</v>
      </c>
      <c r="W114" s="137" t="str">
        <f>'All Data FO'!CI114</f>
        <v>N</v>
      </c>
      <c r="X114" s="137" t="str">
        <f>'All Data FO'!CJ114</f>
        <v>N</v>
      </c>
      <c r="Y114" s="137" t="str">
        <f>'All Data FO'!CK114</f>
        <v>N</v>
      </c>
      <c r="AA114" s="137" t="str">
        <f>'D Master'!AM114</f>
        <v>Y</v>
      </c>
      <c r="AB114" s="137" t="str">
        <f>'D Master'!AN114</f>
        <v>Y</v>
      </c>
      <c r="AC114" s="137" t="str">
        <f>'D Master'!AO114</f>
        <v>N</v>
      </c>
      <c r="AD114" s="137" t="str">
        <f>'D Master'!AP114</f>
        <v>Y</v>
      </c>
      <c r="AF114" s="138">
        <f>CA!AK114</f>
        <v>5.3949999999999951</v>
      </c>
      <c r="AG114" s="145">
        <f>'Master FO'!BV114</f>
        <v>6.4361191162343898</v>
      </c>
      <c r="AH114" s="145">
        <f>'Master FO'!BZ114</f>
        <v>66.979236436704625</v>
      </c>
      <c r="AI114" s="137">
        <f>Cash!B114</f>
        <v>849.75</v>
      </c>
      <c r="AJ114" s="137">
        <f>'All Data FO'!B114</f>
        <v>572.20000000000005</v>
      </c>
      <c r="AK114" s="137">
        <f>'All Data FO'!W114</f>
        <v>575.04999999999995</v>
      </c>
      <c r="AL114" s="137">
        <f>'All Data FO'!AB114</f>
        <v>531.9</v>
      </c>
      <c r="AN114" s="137">
        <f t="shared" si="3"/>
        <v>-277.54999999999995</v>
      </c>
      <c r="AO114" s="137">
        <f>('All Data FO'!W114+'All Data FO'!AB114+'All Data FO'!B114)/3</f>
        <v>559.71666666666658</v>
      </c>
      <c r="AQ114" s="137" t="str">
        <f>IF('All Data FO'!BM114&gt;MAX('All Data FO'!BN114:'All Data FO'!BQ114),"Yes","")</f>
        <v/>
      </c>
      <c r="AR114" s="137" t="str">
        <f>IF('All Data FO'!AG114&gt;MAX('All Data FO'!AH114:'All Data FO'!AK114),"Yes","")</f>
        <v/>
      </c>
      <c r="AT114" s="137" t="str">
        <f>IF('All Data FO'!BM114&gt;(AVERAGE('All Data FO'!BN114:'All Data FO'!BQ114)*2),"Yes","")</f>
        <v/>
      </c>
      <c r="AU114" s="137" t="str">
        <f>IF('All Data FO'!AG114&gt;(AVERAGE('All Data FO'!AH114:'All Data FO'!AK114)*2),"Yes","")</f>
        <v/>
      </c>
      <c r="AW114" s="137" t="str">
        <f>IF('All Data FO'!B114&gt;MAX('All Data FO'!C114:'All Data FO'!F114),"Yes","")</f>
        <v>Yes</v>
      </c>
      <c r="AX114" s="137" t="str">
        <f>IF('All Data FO'!B114&lt;MIN('All Data FO'!C114:'All Data FO'!F114),"Yes","")</f>
        <v/>
      </c>
      <c r="AZ114" s="144" t="str">
        <f>IF('All Data FO'!B114&gt;MAX('All Data FO'!X114:'All Data FO'!AA114),"Yes","")</f>
        <v/>
      </c>
      <c r="BA114" s="144" t="str">
        <f>IF('All Data FO'!B114&lt;MIN('All Data FO'!AC114:'All Data FO'!AF114),"Yes","")</f>
        <v/>
      </c>
      <c r="BB114" s="137" t="str">
        <f>IF(AND(Cash!C114&gt;Cash!AA114,Cash!B114&lt;(Cash!AA114+Cash!C114)/2,Cash!Z114&gt;Cash!C114,Cash!B114&gt;Cash!AA114),"Dark Cloud",IF(AND(Cash!C114&lt;Cash!AA114,Cash!B114&gt;(Cash!AA114+Cash!C114)/2,Cash!Z114&lt;Cash!C114,Cash!B114&lt;Cash!AA114),"Bullish Piercing",IF(AND(Cash!C114&lt;Cash!AA114,Cash!Z114&lt;Cash!C114,Cash!B114&gt;Cash!AA114),"Bullish Engulfing",IF(AND(Cash!C114&gt;Cash!AA114,Cash!Z114&gt;Cash!C114,Cash!B114&lt;Cash!AA114),"Bearish Engulfing",IF(AND(Cash!C114&gt;Cash!AA114,Cash!B114&lt;Cash!Z114,Cash!AG114&lt;Cash!C114,Cash!AN114&gt;Cash!AA114),"Bearish Harami",IF(AND(Cash!C114&lt;Cash!AA114,Cash!B114&gt;Cash!Z114,Cash!AG114&lt;Cash!AA114,Cash!AN114&gt;Cash!C114),"Bullish Harami"," "))))))</f>
        <v xml:space="preserve"> </v>
      </c>
      <c r="BC114" s="137" t="str">
        <f>IF(AND(Cash!D114&lt;Cash!AB114,Cash!AO114&lt;Cash!AP114,Cash!AO114&lt;Cash!AN114,Cash!B114&gt;Cash!AH114,Cash!B114&gt;Cash!AI114),"Bullish Reversal",IF(AND(Cash!D114&gt;Cash!AB114,Cash!AH114&gt;Cash!AI114,Cash!AH114&gt;Cash!AG114,Cash!B114&lt;Cash!AO114,Cash!CA114&lt;Cash!AP114),"Bearish Reversal"," "))</f>
        <v xml:space="preserve"> </v>
      </c>
      <c r="BE114" s="144" t="str">
        <f>IF(AND(Cash!D114&gt;Cash!X114,Cash!AC114&gt;Cash!T114,Cash!S114&gt;Cash!W114,Cash!AB114&gt;Cash!C114),"Bearish Squeeze"," ")</f>
        <v xml:space="preserve"> </v>
      </c>
      <c r="BF114" s="144" t="str">
        <f>IF(AND(Cash!T114&gt;Cash!X114,Cash!AC114&gt;Cash!D114,Cash!C114&gt;Cash!W114,Cash!AB114&gt;Cash!S114),"Bullish Squeeze"," ")</f>
        <v xml:space="preserve"> </v>
      </c>
      <c r="BG114" s="137" t="str">
        <f>IF(AND(Cash!AI114&lt;Cash!AH114,Cash!AP114&gt;Cash!AO114,Cash!AG114&lt;Cash!AH114,Cash!AN114&gt;Cash!AO114),"IN OUT IN"," ")</f>
        <v xml:space="preserve"> </v>
      </c>
      <c r="BH114" s="137" t="str">
        <f>IF(AND(Cash!AG114&lt;Cash!AH114,Cash!AN114&gt;Cash!AO114),"Inside Bar"," ")</f>
        <v>Inside Bar</v>
      </c>
      <c r="BI114" s="137" t="str">
        <f>IF(AND(Cash!AI114&gt;Cash!AH114,Cash!AP114&lt;Cash!AO114,Cash!AH114&gt;Cash!AG114,Cash!AO114&lt;Cash!AN114),"Double INSIDE Bar"," ")</f>
        <v xml:space="preserve"> </v>
      </c>
      <c r="BK114" s="137" t="str">
        <f>IF(AND(CA!AM114&lt;MIN(CA!AN114:AP114),(Cash!AG114&lt;Cash!AH114),(Cash!AN114&gt;Cash!AO114)),"NR4"," ")</f>
        <v>NR4</v>
      </c>
      <c r="BL114" s="144" t="str">
        <f>IF(AND(CA!AM114&lt;MIN(CA!AN114:AS114),(Cash!AG114&lt;Cash!AH114),(Cash!AN114&gt;Cash!AO114)),"NR7"," ")</f>
        <v xml:space="preserve"> </v>
      </c>
      <c r="BM114" s="137">
        <f>Cash!AG114</f>
        <v>890</v>
      </c>
      <c r="BN114" s="137">
        <f>Cash!AN114</f>
        <v>840.25</v>
      </c>
      <c r="BP114" s="137">
        <f>MAX(Cash!AG114:AJ114)</f>
        <v>892</v>
      </c>
      <c r="BQ114" s="137">
        <f>MIN(Cash!AN114:AQ114)</f>
        <v>718.3</v>
      </c>
      <c r="BS114" s="144">
        <f>MAX(Cash!AG114:AM114)</f>
        <v>914</v>
      </c>
      <c r="BT114" s="144">
        <f>MIN(Cash!AN114:AT114)</f>
        <v>718.3</v>
      </c>
      <c r="BV114" s="137">
        <f>Cash!AN114-2*(Cash!AG114-'Final Master FO'!BY114)</f>
        <v>780.25</v>
      </c>
      <c r="BW114" s="137">
        <f>BY114-(Cash!AG114-Cash!AN114)</f>
        <v>810.25</v>
      </c>
      <c r="BX114" s="137">
        <f>(2*BY114)-Cash!AG114</f>
        <v>830</v>
      </c>
      <c r="BY114" s="137">
        <f>(Cash!AG114+Cash!AN114+Cash!B114)/3</f>
        <v>860</v>
      </c>
      <c r="BZ114" s="137">
        <f>(2*BY114)-Cash!AN114</f>
        <v>879.75</v>
      </c>
      <c r="CA114" s="137">
        <f>BY114+(Cash!AG114-Cash!AN114)</f>
        <v>909.75</v>
      </c>
      <c r="CB114" s="137">
        <f>Cash!AG114+2*('Final Master FO'!BY114-Cash!AN114)</f>
        <v>929.5</v>
      </c>
      <c r="CD114" s="137">
        <f>CG114-(1*(Cash!AG114-Cash!AN114))</f>
        <v>810.25</v>
      </c>
      <c r="CE114" s="137">
        <f>CG114-(0.618*(Cash!AG114-Cash!AN114))</f>
        <v>829.25450000000001</v>
      </c>
      <c r="CF114" s="137">
        <f>CG114-(0.382*(Cash!AG114-Cash!AN114))</f>
        <v>840.99549999999999</v>
      </c>
      <c r="CG114" s="137">
        <f>(Cash!AG114+Cash!AN114+Cash!B114)/3</f>
        <v>860</v>
      </c>
      <c r="CH114" s="137">
        <f>CG114+(0.382*(Cash!AG114-Cash!AN114))</f>
        <v>879.00450000000001</v>
      </c>
      <c r="CI114" s="137">
        <f>CG114+(0.618*(Cash!AG114-Cash!AN114))</f>
        <v>890.74549999999999</v>
      </c>
      <c r="CJ114" s="137">
        <f>CG114+(1*(Cash!AG114-Cash!AN114))</f>
        <v>909.75</v>
      </c>
      <c r="CL114" s="137" t="str">
        <f t="shared" si="4"/>
        <v xml:space="preserve">RAMCOCEM  </v>
      </c>
      <c r="CM114" s="137">
        <f>'All Data FO'!B114</f>
        <v>572.20000000000005</v>
      </c>
      <c r="CN114" s="139">
        <f>'All Data FO'!K114</f>
        <v>2.1694491563253444</v>
      </c>
      <c r="CO114" s="139">
        <f>'Master FO'!U114</f>
        <v>-9.8726114649681538</v>
      </c>
      <c r="CP114" s="137">
        <f>'Master FO'!M114</f>
        <v>-49600</v>
      </c>
      <c r="CR114" s="137" t="str">
        <f>IF(AND('All Data FO'!AG114&gt;'All Data FO'!AH114,'All Data FO'!B114&gt;'All Data FO'!C114),"LONG BUILDUP",IF(AND('All Data FO'!AG114&gt;'All Data FO'!AH114,'All Data FO'!B114&lt;'All Data FO'!C114),"SHORT BUILDUP",IF(AND('All Data FO'!AG114&lt;'All Data FO'!AH114,'All Data FO'!B114&gt;'All Data FO'!C114),"SHORT COVERING",IF(AND('All Data FO'!AG114&lt;'All Data FO'!AH114,'All Data FO'!B114&lt;'All Data FO'!C114),"LONG UNWINDING"," "))))</f>
        <v>SHORT COVERING</v>
      </c>
      <c r="CW114" s="137" t="str">
        <f>'FOD (ALL)'!M114</f>
        <v>POWERGRID</v>
      </c>
      <c r="CX114" s="137">
        <f>'All Data FO'!B112</f>
        <v>155.85</v>
      </c>
      <c r="CY114" s="139">
        <f>'All Data FO'!K112</f>
        <v>-1.48546144121365</v>
      </c>
      <c r="CZ114" s="139">
        <f>'All Data FO'!EJ114</f>
        <v>1.8225847565638542</v>
      </c>
      <c r="DA114" s="137">
        <f>'All Data FO'!EQ114</f>
        <v>572000</v>
      </c>
      <c r="DC114" s="137" t="str">
        <f t="shared" si="5"/>
        <v>SHORT BUILDUP</v>
      </c>
    </row>
    <row r="115" spans="1:107" x14ac:dyDescent="0.3">
      <c r="A115" s="137" t="str">
        <f>FOD!B115</f>
        <v xml:space="preserve">RBLBANK   </v>
      </c>
      <c r="B115" s="137" t="str">
        <f>'All Data FO'!G115</f>
        <v>N</v>
      </c>
      <c r="C115" s="137" t="str">
        <f>'All Data FO'!H115</f>
        <v>N</v>
      </c>
      <c r="D115" s="137" t="str">
        <f>'All Data FO'!I115</f>
        <v>Y</v>
      </c>
      <c r="E115" s="137" t="str">
        <f>'All Data FO'!J115</f>
        <v>Y</v>
      </c>
      <c r="G115" s="137" t="str">
        <f>'All Data FO'!AL115</f>
        <v>N</v>
      </c>
      <c r="H115" s="137" t="str">
        <f>'All Data FO'!AM115</f>
        <v>Y</v>
      </c>
      <c r="I115" s="137" t="str">
        <f>'All Data FO'!AN115</f>
        <v>N</v>
      </c>
      <c r="J115" s="137" t="str">
        <f>'All Data FO'!AO115</f>
        <v>N</v>
      </c>
      <c r="L115" s="137" t="str">
        <f>'All Data FO'!BR115</f>
        <v>Y</v>
      </c>
      <c r="M115" s="137" t="str">
        <f>'All Data FO'!BS115</f>
        <v>Y</v>
      </c>
      <c r="N115" s="137" t="str">
        <f>'All Data FO'!BT115</f>
        <v>N</v>
      </c>
      <c r="O115" s="137" t="str">
        <f>'All Data FO'!BU115</f>
        <v>Y</v>
      </c>
      <c r="Q115" s="137" t="str">
        <f>'All Data FO'!BB115</f>
        <v>Y</v>
      </c>
      <c r="R115" s="137" t="str">
        <f>'All Data FO'!BC115</f>
        <v>Y</v>
      </c>
      <c r="S115" s="137" t="str">
        <f>'All Data FO'!BD115</f>
        <v>N</v>
      </c>
      <c r="T115" s="137" t="str">
        <f>'All Data FO'!BE115</f>
        <v>Y</v>
      </c>
      <c r="V115" s="137" t="str">
        <f>'All Data FO'!CH115</f>
        <v>Y</v>
      </c>
      <c r="W115" s="137" t="str">
        <f>'All Data FO'!CI115</f>
        <v>Y</v>
      </c>
      <c r="X115" s="137" t="str">
        <f>'All Data FO'!CJ115</f>
        <v>N</v>
      </c>
      <c r="Y115" s="137" t="str">
        <f>'All Data FO'!CK115</f>
        <v>Y</v>
      </c>
      <c r="AA115" s="137" t="str">
        <f>'D Master'!AM115</f>
        <v>N</v>
      </c>
      <c r="AB115" s="137" t="str">
        <f>'D Master'!AN115</f>
        <v>N</v>
      </c>
      <c r="AC115" s="137" t="str">
        <f>'D Master'!AO115</f>
        <v>Y</v>
      </c>
      <c r="AD115" s="137" t="str">
        <f>'D Master'!AP115</f>
        <v>Y</v>
      </c>
      <c r="AF115" s="138">
        <f>CA!AK115</f>
        <v>3.8124999999999973</v>
      </c>
      <c r="AG115" s="145">
        <f>'Master FO'!BV115</f>
        <v>27.629615027176207</v>
      </c>
      <c r="AH115" s="145">
        <f>'Master FO'!BZ115</f>
        <v>35.704874835309617</v>
      </c>
      <c r="AI115" s="137">
        <f>Cash!B115</f>
        <v>571.15</v>
      </c>
      <c r="AJ115" s="137">
        <f>'All Data FO'!B115</f>
        <v>107.35</v>
      </c>
      <c r="AK115" s="137">
        <f>'All Data FO'!W115</f>
        <v>114.4</v>
      </c>
      <c r="AL115" s="137">
        <f>'All Data FO'!AB115</f>
        <v>105.4</v>
      </c>
      <c r="AN115" s="137">
        <f t="shared" si="3"/>
        <v>-463.79999999999995</v>
      </c>
      <c r="AO115" s="137">
        <f>('All Data FO'!W115+'All Data FO'!AB115+'All Data FO'!B115)/3</f>
        <v>109.05</v>
      </c>
      <c r="AQ115" s="137" t="str">
        <f>IF('All Data FO'!BM115&gt;MAX('All Data FO'!BN115:'All Data FO'!BQ115),"Yes","")</f>
        <v/>
      </c>
      <c r="AR115" s="137" t="str">
        <f>IF('All Data FO'!AG115&gt;MAX('All Data FO'!AH115:'All Data FO'!AK115),"Yes","")</f>
        <v/>
      </c>
      <c r="AT115" s="137" t="str">
        <f>IF('All Data FO'!BM115&gt;(AVERAGE('All Data FO'!BN115:'All Data FO'!BQ115)*2),"Yes","")</f>
        <v/>
      </c>
      <c r="AU115" s="137" t="str">
        <f>IF('All Data FO'!AG115&gt;(AVERAGE('All Data FO'!AH115:'All Data FO'!AK115)*2),"Yes","")</f>
        <v/>
      </c>
      <c r="AW115" s="137" t="str">
        <f>IF('All Data FO'!B115&gt;MAX('All Data FO'!C115:'All Data FO'!F115),"Yes","")</f>
        <v/>
      </c>
      <c r="AX115" s="137" t="str">
        <f>IF('All Data FO'!B115&lt;MIN('All Data FO'!C115:'All Data FO'!F115),"Yes","")</f>
        <v>Yes</v>
      </c>
      <c r="AZ115" s="144" t="str">
        <f>IF('All Data FO'!B115&gt;MAX('All Data FO'!X115:'All Data FO'!AA115),"Yes","")</f>
        <v/>
      </c>
      <c r="BA115" s="144" t="str">
        <f>IF('All Data FO'!B115&lt;MIN('All Data FO'!AC115:'All Data FO'!AF115),"Yes","")</f>
        <v>Yes</v>
      </c>
      <c r="BB115" s="137" t="str">
        <f>IF(AND(Cash!C115&gt;Cash!AA115,Cash!B115&lt;(Cash!AA115+Cash!C115)/2,Cash!Z115&gt;Cash!C115,Cash!B115&gt;Cash!AA115),"Dark Cloud",IF(AND(Cash!C115&lt;Cash!AA115,Cash!B115&gt;(Cash!AA115+Cash!C115)/2,Cash!Z115&lt;Cash!C115,Cash!B115&lt;Cash!AA115),"Bullish Piercing",IF(AND(Cash!C115&lt;Cash!AA115,Cash!Z115&lt;Cash!C115,Cash!B115&gt;Cash!AA115),"Bullish Engulfing",IF(AND(Cash!C115&gt;Cash!AA115,Cash!Z115&gt;Cash!C115,Cash!B115&lt;Cash!AA115),"Bearish Engulfing",IF(AND(Cash!C115&gt;Cash!AA115,Cash!B115&lt;Cash!Z115,Cash!AG115&lt;Cash!C115,Cash!AN115&gt;Cash!AA115),"Bearish Harami",IF(AND(Cash!C115&lt;Cash!AA115,Cash!B115&gt;Cash!Z115,Cash!AG115&lt;Cash!AA115,Cash!AN115&gt;Cash!C115),"Bullish Harami"," "))))))</f>
        <v>Bullish Engulfing</v>
      </c>
      <c r="BC115" s="137" t="str">
        <f>IF(AND(Cash!D115&lt;Cash!AB115,Cash!AO115&lt;Cash!AP115,Cash!AO115&lt;Cash!AN115,Cash!B115&gt;Cash!AH115,Cash!B115&gt;Cash!AI115),"Bullish Reversal",IF(AND(Cash!D115&gt;Cash!AB115,Cash!AH115&gt;Cash!AI115,Cash!AH115&gt;Cash!AG115,Cash!B115&lt;Cash!AO115,Cash!CA115&lt;Cash!AP115),"Bearish Reversal"," "))</f>
        <v xml:space="preserve"> </v>
      </c>
      <c r="BE115" s="144" t="str">
        <f>IF(AND(Cash!D115&gt;Cash!X115,Cash!AC115&gt;Cash!T115,Cash!S115&gt;Cash!W115,Cash!AB115&gt;Cash!C115),"Bearish Squeeze"," ")</f>
        <v xml:space="preserve"> </v>
      </c>
      <c r="BF115" s="144" t="str">
        <f>IF(AND(Cash!T115&gt;Cash!X115,Cash!AC115&gt;Cash!D115,Cash!C115&gt;Cash!W115,Cash!AB115&gt;Cash!S115),"Bullish Squeeze"," ")</f>
        <v xml:space="preserve"> </v>
      </c>
      <c r="BG115" s="137" t="str">
        <f>IF(AND(Cash!AI115&lt;Cash!AH115,Cash!AP115&gt;Cash!AO115,Cash!AG115&lt;Cash!AH115,Cash!AN115&gt;Cash!AO115),"IN OUT IN"," ")</f>
        <v xml:space="preserve"> </v>
      </c>
      <c r="BH115" s="137" t="str">
        <f>IF(AND(Cash!AG115&lt;Cash!AH115,Cash!AN115&gt;Cash!AO115),"Inside Bar"," ")</f>
        <v xml:space="preserve"> </v>
      </c>
      <c r="BI115" s="137" t="str">
        <f>IF(AND(Cash!AI115&gt;Cash!AH115,Cash!AP115&lt;Cash!AO115,Cash!AH115&gt;Cash!AG115,Cash!AO115&lt;Cash!AN115),"Double INSIDE Bar"," ")</f>
        <v xml:space="preserve"> </v>
      </c>
      <c r="BK115" s="137" t="str">
        <f>IF(AND(CA!AM115&lt;MIN(CA!AN115:AP115),(Cash!AG115&lt;Cash!AH115),(Cash!AN115&gt;Cash!AO115)),"NR4"," ")</f>
        <v xml:space="preserve"> </v>
      </c>
      <c r="BL115" s="144" t="str">
        <f>IF(AND(CA!AM115&lt;MIN(CA!AN115:AS115),(Cash!AG115&lt;Cash!AH115),(Cash!AN115&gt;Cash!AO115)),"NR7"," ")</f>
        <v xml:space="preserve"> </v>
      </c>
      <c r="BM115" s="137">
        <f>Cash!AG115</f>
        <v>575</v>
      </c>
      <c r="BN115" s="137">
        <f>Cash!AN115</f>
        <v>541.1</v>
      </c>
      <c r="BP115" s="137">
        <f>MAX(Cash!AG115:AJ115)</f>
        <v>575</v>
      </c>
      <c r="BQ115" s="137">
        <f>MIN(Cash!AN115:AQ115)</f>
        <v>538.9</v>
      </c>
      <c r="BS115" s="144">
        <f>MAX(Cash!AG115:AM115)</f>
        <v>585.85</v>
      </c>
      <c r="BT115" s="144">
        <f>MIN(Cash!AN115:AT115)</f>
        <v>531.5</v>
      </c>
      <c r="BV115" s="137">
        <f>Cash!AN115-2*(Cash!AG115-'Final Master FO'!BY115)</f>
        <v>515.93333333333328</v>
      </c>
      <c r="BW115" s="137">
        <f>BY115-(Cash!AG115-Cash!AN115)</f>
        <v>528.51666666666665</v>
      </c>
      <c r="BX115" s="137">
        <f>(2*BY115)-Cash!AG115</f>
        <v>549.83333333333326</v>
      </c>
      <c r="BY115" s="137">
        <f>(Cash!AG115+Cash!AN115+Cash!B115)/3</f>
        <v>562.41666666666663</v>
      </c>
      <c r="BZ115" s="137">
        <f>(2*BY115)-Cash!AN115</f>
        <v>583.73333333333323</v>
      </c>
      <c r="CA115" s="137">
        <f>BY115+(Cash!AG115-Cash!AN115)</f>
        <v>596.31666666666661</v>
      </c>
      <c r="CB115" s="137">
        <f>Cash!AG115+2*('Final Master FO'!BY115-Cash!AN115)</f>
        <v>617.63333333333321</v>
      </c>
      <c r="CD115" s="137">
        <f>CG115-(1*(Cash!AG115-Cash!AN115))</f>
        <v>528.51666666666665</v>
      </c>
      <c r="CE115" s="137">
        <f>CG115-(0.618*(Cash!AG115-Cash!AN115))</f>
        <v>541.46646666666663</v>
      </c>
      <c r="CF115" s="137">
        <f>CG115-(0.382*(Cash!AG115-Cash!AN115))</f>
        <v>549.46686666666665</v>
      </c>
      <c r="CG115" s="137">
        <f>(Cash!AG115+Cash!AN115+Cash!B115)/3</f>
        <v>562.41666666666663</v>
      </c>
      <c r="CH115" s="137">
        <f>CG115+(0.382*(Cash!AG115-Cash!AN115))</f>
        <v>575.36646666666661</v>
      </c>
      <c r="CI115" s="137">
        <f>CG115+(0.618*(Cash!AG115-Cash!AN115))</f>
        <v>583.36686666666662</v>
      </c>
      <c r="CJ115" s="137">
        <f>CG115+(1*(Cash!AG115-Cash!AN115))</f>
        <v>596.31666666666661</v>
      </c>
      <c r="CL115" s="137" t="str">
        <f t="shared" si="4"/>
        <v xml:space="preserve">RBLBANK   </v>
      </c>
      <c r="CM115" s="137">
        <f>'All Data FO'!B115</f>
        <v>107.35</v>
      </c>
      <c r="CN115" s="139">
        <f>'All Data FO'!K115</f>
        <v>-4.3226381461675656</v>
      </c>
      <c r="CO115" s="139">
        <f>'Master FO'!U115</f>
        <v>-9.6633825944170777</v>
      </c>
      <c r="CP115" s="137">
        <f>'Master FO'!M115</f>
        <v>-1765500</v>
      </c>
      <c r="CR115" s="137" t="str">
        <f>IF(AND('All Data FO'!AG115&gt;'All Data FO'!AH115,'All Data FO'!B115&gt;'All Data FO'!C115),"LONG BUILDUP",IF(AND('All Data FO'!AG115&gt;'All Data FO'!AH115,'All Data FO'!B115&lt;'All Data FO'!C115),"SHORT BUILDUP",IF(AND('All Data FO'!AG115&lt;'All Data FO'!AH115,'All Data FO'!B115&gt;'All Data FO'!C115),"SHORT COVERING",IF(AND('All Data FO'!AG115&lt;'All Data FO'!AH115,'All Data FO'!B115&lt;'All Data FO'!C115),"LONG UNWINDING"," "))))</f>
        <v>LONG UNWINDING</v>
      </c>
      <c r="CW115" s="137" t="str">
        <f>'FOD (ALL)'!M115</f>
        <v>PVR</v>
      </c>
      <c r="CX115" s="137">
        <f>'All Data FO'!B113</f>
        <v>846.25</v>
      </c>
      <c r="CY115" s="139">
        <f>'All Data FO'!K113</f>
        <v>-2.9696726480536579</v>
      </c>
      <c r="CZ115" s="139">
        <f>'All Data FO'!EJ115</f>
        <v>-4.8606994665085956</v>
      </c>
      <c r="DA115" s="137">
        <f>'All Data FO'!EQ115</f>
        <v>-98400</v>
      </c>
      <c r="DC115" s="137" t="str">
        <f t="shared" si="5"/>
        <v>LONG UNWINDING</v>
      </c>
    </row>
    <row r="116" spans="1:107" x14ac:dyDescent="0.3">
      <c r="A116" s="137" t="str">
        <f>FOD!B116</f>
        <v xml:space="preserve">RECLTD    </v>
      </c>
      <c r="B116" s="137" t="str">
        <f>'All Data FO'!G116</f>
        <v>N</v>
      </c>
      <c r="C116" s="137" t="str">
        <f>'All Data FO'!H116</f>
        <v>Y</v>
      </c>
      <c r="D116" s="137" t="str">
        <f>'All Data FO'!I116</f>
        <v>Y</v>
      </c>
      <c r="E116" s="137" t="str">
        <f>'All Data FO'!J116</f>
        <v>N</v>
      </c>
      <c r="G116" s="137" t="str">
        <f>'All Data FO'!AL116</f>
        <v>N</v>
      </c>
      <c r="H116" s="137" t="str">
        <f>'All Data FO'!AM116</f>
        <v>N</v>
      </c>
      <c r="I116" s="137" t="str">
        <f>'All Data FO'!AN116</f>
        <v>N</v>
      </c>
      <c r="J116" s="137" t="str">
        <f>'All Data FO'!AO116</f>
        <v>Y</v>
      </c>
      <c r="L116" s="137" t="str">
        <f>'All Data FO'!BR116</f>
        <v>Y</v>
      </c>
      <c r="M116" s="137" t="str">
        <f>'All Data FO'!BS116</f>
        <v>Y</v>
      </c>
      <c r="N116" s="137" t="str">
        <f>'All Data FO'!BT116</f>
        <v>N</v>
      </c>
      <c r="O116" s="137" t="str">
        <f>'All Data FO'!BU116</f>
        <v>N</v>
      </c>
      <c r="Q116" s="137" t="str">
        <f>'All Data FO'!BB116</f>
        <v>Y</v>
      </c>
      <c r="R116" s="137" t="str">
        <f>'All Data FO'!BC116</f>
        <v>Y</v>
      </c>
      <c r="S116" s="137" t="str">
        <f>'All Data FO'!BD116</f>
        <v>N</v>
      </c>
      <c r="T116" s="137" t="str">
        <f>'All Data FO'!BE116</f>
        <v>N</v>
      </c>
      <c r="V116" s="137" t="str">
        <f>'All Data FO'!CH116</f>
        <v>Y</v>
      </c>
      <c r="W116" s="137" t="str">
        <f>'All Data FO'!CI116</f>
        <v>N</v>
      </c>
      <c r="X116" s="137" t="str">
        <f>'All Data FO'!CJ116</f>
        <v>N</v>
      </c>
      <c r="Y116" s="137" t="str">
        <f>'All Data FO'!CK116</f>
        <v>N</v>
      </c>
      <c r="AA116" s="137" t="str">
        <f>'D Master'!AM116</f>
        <v>Y</v>
      </c>
      <c r="AB116" s="137" t="str">
        <f>'D Master'!AN116</f>
        <v>N</v>
      </c>
      <c r="AC116" s="137" t="str">
        <f>'D Master'!AO116</f>
        <v>Y</v>
      </c>
      <c r="AD116" s="137" t="str">
        <f>'D Master'!AP116</f>
        <v>N</v>
      </c>
      <c r="AF116" s="138">
        <f>CA!AK116</f>
        <v>5.8975</v>
      </c>
      <c r="AG116" s="145">
        <f>'Master FO'!BV116</f>
        <v>-24.940259086907307</v>
      </c>
      <c r="AH116" s="145">
        <f>'Master FO'!BZ116</f>
        <v>-8.8576664630421504</v>
      </c>
      <c r="AI116" s="137">
        <f>Cash!B116</f>
        <v>107.25</v>
      </c>
      <c r="AJ116" s="137">
        <f>'All Data FO'!B116</f>
        <v>85.9</v>
      </c>
      <c r="AK116" s="137">
        <f>'All Data FO'!W116</f>
        <v>89.25</v>
      </c>
      <c r="AL116" s="137">
        <f>'All Data FO'!AB116</f>
        <v>85.4</v>
      </c>
      <c r="AN116" s="137">
        <f t="shared" si="3"/>
        <v>-21.349999999999994</v>
      </c>
      <c r="AO116" s="137">
        <f>('All Data FO'!W116+'All Data FO'!AB116+'All Data FO'!B116)/3</f>
        <v>86.850000000000009</v>
      </c>
      <c r="AQ116" s="137" t="str">
        <f>IF('All Data FO'!BM116&gt;MAX('All Data FO'!BN116:'All Data FO'!BQ116),"Yes","")</f>
        <v/>
      </c>
      <c r="AR116" s="137" t="str">
        <f>IF('All Data FO'!AG116&gt;MAX('All Data FO'!AH116:'All Data FO'!AK116),"Yes","")</f>
        <v/>
      </c>
      <c r="AT116" s="137" t="str">
        <f>IF('All Data FO'!BM116&gt;(AVERAGE('All Data FO'!BN116:'All Data FO'!BQ116)*2),"Yes","")</f>
        <v/>
      </c>
      <c r="AU116" s="137" t="str">
        <f>IF('All Data FO'!AG116&gt;(AVERAGE('All Data FO'!AH116:'All Data FO'!AK116)*2),"Yes","")</f>
        <v/>
      </c>
      <c r="AW116" s="137" t="str">
        <f>IF('All Data FO'!B116&gt;MAX('All Data FO'!C116:'All Data FO'!F116),"Yes","")</f>
        <v/>
      </c>
      <c r="AX116" s="137" t="str">
        <f>IF('All Data FO'!B116&lt;MIN('All Data FO'!C116:'All Data FO'!F116),"Yes","")</f>
        <v>Yes</v>
      </c>
      <c r="AZ116" s="144" t="str">
        <f>IF('All Data FO'!B116&gt;MAX('All Data FO'!X116:'All Data FO'!AA116),"Yes","")</f>
        <v/>
      </c>
      <c r="BA116" s="144" t="str">
        <f>IF('All Data FO'!B116&lt;MIN('All Data FO'!AC116:'All Data FO'!AF116),"Yes","")</f>
        <v>Yes</v>
      </c>
      <c r="BB116" s="137" t="str">
        <f>IF(AND(Cash!C116&gt;Cash!AA116,Cash!B116&lt;(Cash!AA116+Cash!C116)/2,Cash!Z116&gt;Cash!C116,Cash!B116&gt;Cash!AA116),"Dark Cloud",IF(AND(Cash!C116&lt;Cash!AA116,Cash!B116&gt;(Cash!AA116+Cash!C116)/2,Cash!Z116&lt;Cash!C116,Cash!B116&lt;Cash!AA116),"Bullish Piercing",IF(AND(Cash!C116&lt;Cash!AA116,Cash!Z116&lt;Cash!C116,Cash!B116&gt;Cash!AA116),"Bullish Engulfing",IF(AND(Cash!C116&gt;Cash!AA116,Cash!Z116&gt;Cash!C116,Cash!B116&lt;Cash!AA116),"Bearish Engulfing",IF(AND(Cash!C116&gt;Cash!AA116,Cash!B116&lt;Cash!Z116,Cash!AG116&lt;Cash!C116,Cash!AN116&gt;Cash!AA116),"Bearish Harami",IF(AND(Cash!C116&lt;Cash!AA116,Cash!B116&gt;Cash!Z116,Cash!AG116&lt;Cash!AA116,Cash!AN116&gt;Cash!C116),"Bullish Harami"," "))))))</f>
        <v xml:space="preserve"> </v>
      </c>
      <c r="BC116" s="137" t="str">
        <f>IF(AND(Cash!D116&lt;Cash!AB116,Cash!AO116&lt;Cash!AP116,Cash!AO116&lt;Cash!AN116,Cash!B116&gt;Cash!AH116,Cash!B116&gt;Cash!AI116),"Bullish Reversal",IF(AND(Cash!D116&gt;Cash!AB116,Cash!AH116&gt;Cash!AI116,Cash!AH116&gt;Cash!AG116,Cash!B116&lt;Cash!AO116,Cash!CA116&lt;Cash!AP116),"Bearish Reversal"," "))</f>
        <v xml:space="preserve"> </v>
      </c>
      <c r="BE116" s="144" t="str">
        <f>IF(AND(Cash!D116&gt;Cash!X116,Cash!AC116&gt;Cash!T116,Cash!S116&gt;Cash!W116,Cash!AB116&gt;Cash!C116),"Bearish Squeeze"," ")</f>
        <v xml:space="preserve"> </v>
      </c>
      <c r="BF116" s="144" t="str">
        <f>IF(AND(Cash!T116&gt;Cash!X116,Cash!AC116&gt;Cash!D116,Cash!C116&gt;Cash!W116,Cash!AB116&gt;Cash!S116),"Bullish Squeeze"," ")</f>
        <v xml:space="preserve"> </v>
      </c>
      <c r="BG116" s="137" t="str">
        <f>IF(AND(Cash!AI116&lt;Cash!AH116,Cash!AP116&gt;Cash!AO116,Cash!AG116&lt;Cash!AH116,Cash!AN116&gt;Cash!AO116),"IN OUT IN"," ")</f>
        <v xml:space="preserve"> </v>
      </c>
      <c r="BH116" s="137" t="str">
        <f>IF(AND(Cash!AG116&lt;Cash!AH116,Cash!AN116&gt;Cash!AO116),"Inside Bar"," ")</f>
        <v xml:space="preserve"> </v>
      </c>
      <c r="BI116" s="137" t="str">
        <f>IF(AND(Cash!AI116&gt;Cash!AH116,Cash!AP116&lt;Cash!AO116,Cash!AH116&gt;Cash!AG116,Cash!AO116&lt;Cash!AN116),"Double INSIDE Bar"," ")</f>
        <v xml:space="preserve"> </v>
      </c>
      <c r="BK116" s="137" t="str">
        <f>IF(AND(CA!AM116&lt;MIN(CA!AN116:AP116),(Cash!AG116&lt;Cash!AH116),(Cash!AN116&gt;Cash!AO116)),"NR4"," ")</f>
        <v xml:space="preserve"> </v>
      </c>
      <c r="BL116" s="144" t="str">
        <f>IF(AND(CA!AM116&lt;MIN(CA!AN116:AS116),(Cash!AG116&lt;Cash!AH116),(Cash!AN116&gt;Cash!AO116)),"NR7"," ")</f>
        <v xml:space="preserve"> </v>
      </c>
      <c r="BM116" s="137">
        <f>Cash!AG116</f>
        <v>114.2</v>
      </c>
      <c r="BN116" s="137">
        <f>Cash!AN116</f>
        <v>105.5</v>
      </c>
      <c r="BP116" s="137">
        <f>MAX(Cash!AG116:AJ116)</f>
        <v>115.45</v>
      </c>
      <c r="BQ116" s="137">
        <f>MIN(Cash!AN116:AQ116)</f>
        <v>105.5</v>
      </c>
      <c r="BS116" s="144">
        <f>MAX(Cash!AG116:AM116)</f>
        <v>126</v>
      </c>
      <c r="BT116" s="144">
        <f>MIN(Cash!AN116:AT116)</f>
        <v>105.5</v>
      </c>
      <c r="BV116" s="137">
        <f>Cash!AN116-2*(Cash!AG116-'Final Master FO'!BY116)</f>
        <v>95.066666666666663</v>
      </c>
      <c r="BW116" s="137">
        <f>BY116-(Cash!AG116-Cash!AN116)</f>
        <v>100.28333333333333</v>
      </c>
      <c r="BX116" s="137">
        <f>(2*BY116)-Cash!AG116</f>
        <v>103.76666666666667</v>
      </c>
      <c r="BY116" s="137">
        <f>(Cash!AG116+Cash!AN116+Cash!B116)/3</f>
        <v>108.98333333333333</v>
      </c>
      <c r="BZ116" s="137">
        <f>(2*BY116)-Cash!AN116</f>
        <v>112.46666666666667</v>
      </c>
      <c r="CA116" s="137">
        <f>BY116+(Cash!AG116-Cash!AN116)</f>
        <v>117.68333333333334</v>
      </c>
      <c r="CB116" s="137">
        <f>Cash!AG116+2*('Final Master FO'!BY116-Cash!AN116)</f>
        <v>121.16666666666667</v>
      </c>
      <c r="CD116" s="137">
        <f>CG116-(1*(Cash!AG116-Cash!AN116))</f>
        <v>100.28333333333333</v>
      </c>
      <c r="CE116" s="137">
        <f>CG116-(0.618*(Cash!AG116-Cash!AN116))</f>
        <v>103.60673333333334</v>
      </c>
      <c r="CF116" s="137">
        <f>CG116-(0.382*(Cash!AG116-Cash!AN116))</f>
        <v>105.65993333333333</v>
      </c>
      <c r="CG116" s="137">
        <f>(Cash!AG116+Cash!AN116+Cash!B116)/3</f>
        <v>108.98333333333333</v>
      </c>
      <c r="CH116" s="137">
        <f>CG116+(0.382*(Cash!AG116-Cash!AN116))</f>
        <v>112.30673333333334</v>
      </c>
      <c r="CI116" s="137">
        <f>CG116+(0.618*(Cash!AG116-Cash!AN116))</f>
        <v>114.35993333333333</v>
      </c>
      <c r="CJ116" s="137">
        <f>CG116+(1*(Cash!AG116-Cash!AN116))</f>
        <v>117.68333333333334</v>
      </c>
      <c r="CL116" s="137" t="str">
        <f t="shared" si="4"/>
        <v xml:space="preserve">RECLTD    </v>
      </c>
      <c r="CM116" s="137">
        <f>'All Data FO'!B116</f>
        <v>85.9</v>
      </c>
      <c r="CN116" s="139">
        <f>'All Data FO'!K116</f>
        <v>-2.718006795016978</v>
      </c>
      <c r="CO116" s="139">
        <f>'Master FO'!U116</f>
        <v>-6.077170418006431</v>
      </c>
      <c r="CP116" s="137">
        <f>'Master FO'!M116</f>
        <v>-1134000</v>
      </c>
      <c r="CR116" s="137" t="str">
        <f>IF(AND('All Data FO'!AG116&gt;'All Data FO'!AH116,'All Data FO'!B116&gt;'All Data FO'!C116),"LONG BUILDUP",IF(AND('All Data FO'!AG116&gt;'All Data FO'!AH116,'All Data FO'!B116&lt;'All Data FO'!C116),"SHORT BUILDUP",IF(AND('All Data FO'!AG116&lt;'All Data FO'!AH116,'All Data FO'!B116&gt;'All Data FO'!C116),"SHORT COVERING",IF(AND('All Data FO'!AG116&lt;'All Data FO'!AH116,'All Data FO'!B116&lt;'All Data FO'!C116),"LONG UNWINDING"," "))))</f>
        <v>LONG UNWINDING</v>
      </c>
      <c r="CW116" s="137" t="str">
        <f>'FOD (ALL)'!M116</f>
        <v>RAMCOCEM</v>
      </c>
      <c r="CX116" s="137">
        <f>'All Data FO'!B114</f>
        <v>572.20000000000005</v>
      </c>
      <c r="CY116" s="139">
        <f>'All Data FO'!K114</f>
        <v>2.1694491563253444</v>
      </c>
      <c r="CZ116" s="139">
        <f>'All Data FO'!EJ116</f>
        <v>7.1111111111111107</v>
      </c>
      <c r="DA116" s="137">
        <f>'All Data FO'!EQ116</f>
        <v>38400</v>
      </c>
      <c r="DC116" s="137" t="str">
        <f t="shared" si="5"/>
        <v>LONG BUILDUP</v>
      </c>
    </row>
    <row r="117" spans="1:107" x14ac:dyDescent="0.3">
      <c r="A117" s="137" t="str">
        <f>FOD!B117</f>
        <v xml:space="preserve">RELIANCE  </v>
      </c>
      <c r="B117" s="137" t="str">
        <f>'All Data FO'!G117</f>
        <v>N</v>
      </c>
      <c r="C117" s="137" t="str">
        <f>'All Data FO'!H117</f>
        <v>Y</v>
      </c>
      <c r="D117" s="137" t="str">
        <f>'All Data FO'!I117</f>
        <v>Y</v>
      </c>
      <c r="E117" s="137" t="str">
        <f>'All Data FO'!J117</f>
        <v>N</v>
      </c>
      <c r="G117" s="137" t="str">
        <f>'All Data FO'!AL117</f>
        <v>N</v>
      </c>
      <c r="H117" s="137" t="str">
        <f>'All Data FO'!AM117</f>
        <v>Y</v>
      </c>
      <c r="I117" s="137" t="str">
        <f>'All Data FO'!AN117</f>
        <v>N</v>
      </c>
      <c r="J117" s="137" t="str">
        <f>'All Data FO'!AO117</f>
        <v>Y</v>
      </c>
      <c r="L117" s="137" t="str">
        <f>'All Data FO'!BR117</f>
        <v>N</v>
      </c>
      <c r="M117" s="137" t="str">
        <f>'All Data FO'!BS117</f>
        <v>N</v>
      </c>
      <c r="N117" s="137" t="str">
        <f>'All Data FO'!BT117</f>
        <v>Y</v>
      </c>
      <c r="O117" s="137" t="str">
        <f>'All Data FO'!BU117</f>
        <v>N</v>
      </c>
      <c r="Q117" s="137" t="str">
        <f>'All Data FO'!BB117</f>
        <v>N</v>
      </c>
      <c r="R117" s="137" t="str">
        <f>'All Data FO'!BC117</f>
        <v>N</v>
      </c>
      <c r="S117" s="137" t="str">
        <f>'All Data FO'!BD117</f>
        <v>Y</v>
      </c>
      <c r="T117" s="137" t="str">
        <f>'All Data FO'!BE117</f>
        <v>N</v>
      </c>
      <c r="V117" s="137" t="str">
        <f>'All Data FO'!CH117</f>
        <v>N</v>
      </c>
      <c r="W117" s="137" t="str">
        <f>'All Data FO'!CI117</f>
        <v>N</v>
      </c>
      <c r="X117" s="137" t="str">
        <f>'All Data FO'!CJ117</f>
        <v>Y</v>
      </c>
      <c r="Y117" s="137" t="str">
        <f>'All Data FO'!CK117</f>
        <v>N</v>
      </c>
      <c r="AA117" s="137" t="str">
        <f>'D Master'!AM117</f>
        <v>N</v>
      </c>
      <c r="AB117" s="137" t="str">
        <f>'D Master'!AN117</f>
        <v>N</v>
      </c>
      <c r="AC117" s="137" t="str">
        <f>'D Master'!AO117</f>
        <v>Y</v>
      </c>
      <c r="AD117" s="137" t="str">
        <f>'D Master'!AP117</f>
        <v>N</v>
      </c>
      <c r="AF117" s="138">
        <f>CA!AK117</f>
        <v>4.2074999999999996</v>
      </c>
      <c r="AG117" s="145">
        <f>'Master FO'!BV117</f>
        <v>-21.309158741150036</v>
      </c>
      <c r="AH117" s="145">
        <f>'Master FO'!BZ117</f>
        <v>-15.723943093532439</v>
      </c>
      <c r="AI117" s="137">
        <f>Cash!B117</f>
        <v>85.9</v>
      </c>
      <c r="AJ117" s="137">
        <f>'All Data FO'!B117</f>
        <v>1434.5</v>
      </c>
      <c r="AK117" s="137">
        <f>'All Data FO'!W117</f>
        <v>1457</v>
      </c>
      <c r="AL117" s="137">
        <f>'All Data FO'!AB117</f>
        <v>1427.1</v>
      </c>
      <c r="AN117" s="137">
        <f t="shared" si="3"/>
        <v>1348.6</v>
      </c>
      <c r="AO117" s="137">
        <f>('All Data FO'!W117+'All Data FO'!AB117+'All Data FO'!B117)/3</f>
        <v>1439.5333333333335</v>
      </c>
      <c r="AQ117" s="137" t="str">
        <f>IF('All Data FO'!BM117&gt;MAX('All Data FO'!BN117:'All Data FO'!BQ117),"Yes","")</f>
        <v/>
      </c>
      <c r="AR117" s="137" t="str">
        <f>IF('All Data FO'!AG117&gt;MAX('All Data FO'!AH117:'All Data FO'!AK117),"Yes","")</f>
        <v/>
      </c>
      <c r="AT117" s="137" t="str">
        <f>IF('All Data FO'!BM117&gt;(AVERAGE('All Data FO'!BN117:'All Data FO'!BQ117)*2),"Yes","")</f>
        <v/>
      </c>
      <c r="AU117" s="137" t="str">
        <f>IF('All Data FO'!AG117&gt;(AVERAGE('All Data FO'!AH117:'All Data FO'!AK117)*2),"Yes","")</f>
        <v/>
      </c>
      <c r="AW117" s="137" t="str">
        <f>IF('All Data FO'!B117&gt;MAX('All Data FO'!C117:'All Data FO'!F117),"Yes","")</f>
        <v/>
      </c>
      <c r="AX117" s="137" t="str">
        <f>IF('All Data FO'!B117&lt;MIN('All Data FO'!C117:'All Data FO'!F117),"Yes","")</f>
        <v/>
      </c>
      <c r="AZ117" s="144" t="str">
        <f>IF('All Data FO'!B117&gt;MAX('All Data FO'!X117:'All Data FO'!AA117),"Yes","")</f>
        <v/>
      </c>
      <c r="BA117" s="144" t="str">
        <f>IF('All Data FO'!B117&lt;MIN('All Data FO'!AC117:'All Data FO'!AF117),"Yes","")</f>
        <v/>
      </c>
      <c r="BB117" s="137" t="str">
        <f>IF(AND(Cash!C117&gt;Cash!AA117,Cash!B117&lt;(Cash!AA117+Cash!C117)/2,Cash!Z117&gt;Cash!C117,Cash!B117&gt;Cash!AA117),"Dark Cloud",IF(AND(Cash!C117&lt;Cash!AA117,Cash!B117&gt;(Cash!AA117+Cash!C117)/2,Cash!Z117&lt;Cash!C117,Cash!B117&lt;Cash!AA117),"Bullish Piercing",IF(AND(Cash!C117&lt;Cash!AA117,Cash!Z117&lt;Cash!C117,Cash!B117&gt;Cash!AA117),"Bullish Engulfing",IF(AND(Cash!C117&gt;Cash!AA117,Cash!Z117&gt;Cash!C117,Cash!B117&lt;Cash!AA117),"Bearish Engulfing",IF(AND(Cash!C117&gt;Cash!AA117,Cash!B117&lt;Cash!Z117,Cash!AG117&lt;Cash!C117,Cash!AN117&gt;Cash!AA117),"Bearish Harami",IF(AND(Cash!C117&lt;Cash!AA117,Cash!B117&gt;Cash!Z117,Cash!AG117&lt;Cash!AA117,Cash!AN117&gt;Cash!C117),"Bullish Harami"," "))))))</f>
        <v xml:space="preserve"> </v>
      </c>
      <c r="BC117" s="137" t="str">
        <f>IF(AND(Cash!D117&lt;Cash!AB117,Cash!AO117&lt;Cash!AP117,Cash!AO117&lt;Cash!AN117,Cash!B117&gt;Cash!AH117,Cash!B117&gt;Cash!AI117),"Bullish Reversal",IF(AND(Cash!D117&gt;Cash!AB117,Cash!AH117&gt;Cash!AI117,Cash!AH117&gt;Cash!AG117,Cash!B117&lt;Cash!AO117,Cash!CA117&lt;Cash!AP117),"Bearish Reversal"," "))</f>
        <v xml:space="preserve"> </v>
      </c>
      <c r="BE117" s="144" t="str">
        <f>IF(AND(Cash!D117&gt;Cash!X117,Cash!AC117&gt;Cash!T117,Cash!S117&gt;Cash!W117,Cash!AB117&gt;Cash!C117),"Bearish Squeeze"," ")</f>
        <v xml:space="preserve"> </v>
      </c>
      <c r="BF117" s="144" t="str">
        <f>IF(AND(Cash!T117&gt;Cash!X117,Cash!AC117&gt;Cash!D117,Cash!C117&gt;Cash!W117,Cash!AB117&gt;Cash!S117),"Bullish Squeeze"," ")</f>
        <v xml:space="preserve"> </v>
      </c>
      <c r="BG117" s="137" t="str">
        <f>IF(AND(Cash!AI117&lt;Cash!AH117,Cash!AP117&gt;Cash!AO117,Cash!AG117&lt;Cash!AH117,Cash!AN117&gt;Cash!AO117),"IN OUT IN"," ")</f>
        <v xml:space="preserve"> </v>
      </c>
      <c r="BH117" s="137" t="str">
        <f>IF(AND(Cash!AG117&lt;Cash!AH117,Cash!AN117&gt;Cash!AO117),"Inside Bar"," ")</f>
        <v xml:space="preserve"> </v>
      </c>
      <c r="BI117" s="137" t="str">
        <f>IF(AND(Cash!AI117&gt;Cash!AH117,Cash!AP117&lt;Cash!AO117,Cash!AH117&gt;Cash!AG117,Cash!AO117&lt;Cash!AN117),"Double INSIDE Bar"," ")</f>
        <v xml:space="preserve"> </v>
      </c>
      <c r="BK117" s="137" t="str">
        <f>IF(AND(CA!AM117&lt;MIN(CA!AN117:AP117),(Cash!AG117&lt;Cash!AH117),(Cash!AN117&gt;Cash!AO117)),"NR4"," ")</f>
        <v xml:space="preserve"> </v>
      </c>
      <c r="BL117" s="144" t="str">
        <f>IF(AND(CA!AM117&lt;MIN(CA!AN117:AS117),(Cash!AG117&lt;Cash!AH117),(Cash!AN117&gt;Cash!AO117)),"NR7"," ")</f>
        <v xml:space="preserve"> </v>
      </c>
      <c r="BM117" s="137">
        <f>Cash!AG117</f>
        <v>89.3</v>
      </c>
      <c r="BN117" s="137">
        <f>Cash!AN117</f>
        <v>85.5</v>
      </c>
      <c r="BP117" s="137">
        <f>MAX(Cash!AG117:AJ117)</f>
        <v>92.95</v>
      </c>
      <c r="BQ117" s="137">
        <f>MIN(Cash!AN117:AQ117)</f>
        <v>85.5</v>
      </c>
      <c r="BS117" s="144">
        <f>MAX(Cash!AG117:AM117)</f>
        <v>104.8</v>
      </c>
      <c r="BT117" s="144">
        <f>MIN(Cash!AN117:AT117)</f>
        <v>85.5</v>
      </c>
      <c r="BV117" s="137">
        <f>Cash!AN117-2*(Cash!AG117-'Final Master FO'!BY117)</f>
        <v>80.700000000000045</v>
      </c>
      <c r="BW117" s="137">
        <f>BY117-(Cash!AG117-Cash!AN117)</f>
        <v>83.100000000000023</v>
      </c>
      <c r="BX117" s="137">
        <f>(2*BY117)-Cash!AG117</f>
        <v>84.500000000000043</v>
      </c>
      <c r="BY117" s="137">
        <f>(Cash!AG117+Cash!AN117+Cash!B117)/3</f>
        <v>86.90000000000002</v>
      </c>
      <c r="BZ117" s="137">
        <f>(2*BY117)-Cash!AN117</f>
        <v>88.30000000000004</v>
      </c>
      <c r="CA117" s="137">
        <f>BY117+(Cash!AG117-Cash!AN117)</f>
        <v>90.700000000000017</v>
      </c>
      <c r="CB117" s="137">
        <f>Cash!AG117+2*('Final Master FO'!BY117-Cash!AN117)</f>
        <v>92.100000000000037</v>
      </c>
      <c r="CD117" s="137">
        <f>CG117-(1*(Cash!AG117-Cash!AN117))</f>
        <v>83.100000000000023</v>
      </c>
      <c r="CE117" s="137">
        <f>CG117-(0.618*(Cash!AG117-Cash!AN117))</f>
        <v>84.551600000000022</v>
      </c>
      <c r="CF117" s="137">
        <f>CG117-(0.382*(Cash!AG117-Cash!AN117))</f>
        <v>85.448400000000021</v>
      </c>
      <c r="CG117" s="137">
        <f>(Cash!AG117+Cash!AN117+Cash!B117)/3</f>
        <v>86.90000000000002</v>
      </c>
      <c r="CH117" s="137">
        <f>CG117+(0.382*(Cash!AG117-Cash!AN117))</f>
        <v>88.351600000000019</v>
      </c>
      <c r="CI117" s="137">
        <f>CG117+(0.618*(Cash!AG117-Cash!AN117))</f>
        <v>89.248400000000018</v>
      </c>
      <c r="CJ117" s="137">
        <f>CG117+(1*(Cash!AG117-Cash!AN117))</f>
        <v>90.700000000000017</v>
      </c>
      <c r="CL117" s="137" t="str">
        <f t="shared" si="4"/>
        <v xml:space="preserve">RELIANCE  </v>
      </c>
      <c r="CM117" s="137">
        <f>'All Data FO'!B117</f>
        <v>1434.5</v>
      </c>
      <c r="CN117" s="139">
        <f>'All Data FO'!K117</f>
        <v>-0.59938329348994146</v>
      </c>
      <c r="CO117" s="139">
        <f>'Master FO'!U117</f>
        <v>-2.9153710562278423</v>
      </c>
      <c r="CP117" s="137">
        <f>'Master FO'!M117</f>
        <v>-743360</v>
      </c>
      <c r="CR117" s="137" t="str">
        <f>IF(AND('All Data FO'!AG117&gt;'All Data FO'!AH117,'All Data FO'!B117&gt;'All Data FO'!C117),"LONG BUILDUP",IF(AND('All Data FO'!AG117&gt;'All Data FO'!AH117,'All Data FO'!B117&lt;'All Data FO'!C117),"SHORT BUILDUP",IF(AND('All Data FO'!AG117&lt;'All Data FO'!AH117,'All Data FO'!B117&gt;'All Data FO'!C117),"SHORT COVERING",IF(AND('All Data FO'!AG117&lt;'All Data FO'!AH117,'All Data FO'!B117&lt;'All Data FO'!C117),"LONG UNWINDING"," "))))</f>
        <v>LONG UNWINDING</v>
      </c>
      <c r="CW117" s="137" t="str">
        <f>'FOD (ALL)'!M117</f>
        <v>RBLBANK</v>
      </c>
      <c r="CX117" s="137">
        <f>'All Data FO'!B115</f>
        <v>107.35</v>
      </c>
      <c r="CY117" s="139">
        <f>'All Data FO'!K115</f>
        <v>-4.3226381461675656</v>
      </c>
      <c r="CZ117" s="139">
        <f>'All Data FO'!EJ117</f>
        <v>-2.3866251155037776</v>
      </c>
      <c r="DA117" s="137">
        <f>'All Data FO'!EQ117</f>
        <v>-526900</v>
      </c>
      <c r="DC117" s="137" t="str">
        <f t="shared" si="5"/>
        <v>LONG UNWINDING</v>
      </c>
    </row>
    <row r="118" spans="1:107" x14ac:dyDescent="0.3">
      <c r="A118" s="137" t="str">
        <f>FOD!B118</f>
        <v xml:space="preserve">SAIL      </v>
      </c>
      <c r="B118" s="137" t="str">
        <f>'All Data FO'!G118</f>
        <v>N</v>
      </c>
      <c r="C118" s="137" t="str">
        <f>'All Data FO'!H118</f>
        <v>Y</v>
      </c>
      <c r="D118" s="137" t="str">
        <f>'All Data FO'!I118</f>
        <v>Y</v>
      </c>
      <c r="E118" s="137" t="str">
        <f>'All Data FO'!J118</f>
        <v>Y</v>
      </c>
      <c r="G118" s="137" t="str">
        <f>'All Data FO'!AL118</f>
        <v>N</v>
      </c>
      <c r="H118" s="137" t="str">
        <f>'All Data FO'!AM118</f>
        <v>N</v>
      </c>
      <c r="I118" s="137" t="str">
        <f>'All Data FO'!AN118</f>
        <v>N</v>
      </c>
      <c r="J118" s="137" t="str">
        <f>'All Data FO'!AO118</f>
        <v>N</v>
      </c>
      <c r="L118" s="137" t="str">
        <f>'All Data FO'!BR118</f>
        <v>N</v>
      </c>
      <c r="M118" s="137" t="str">
        <f>'All Data FO'!BS118</f>
        <v>Y</v>
      </c>
      <c r="N118" s="137" t="str">
        <f>'All Data FO'!BT118</f>
        <v>N</v>
      </c>
      <c r="O118" s="137" t="str">
        <f>'All Data FO'!BU118</f>
        <v>N</v>
      </c>
      <c r="Q118" s="137" t="str">
        <f>'All Data FO'!BB118</f>
        <v>N</v>
      </c>
      <c r="R118" s="137" t="str">
        <f>'All Data FO'!BC118</f>
        <v>Y</v>
      </c>
      <c r="S118" s="137" t="str">
        <f>'All Data FO'!BD118</f>
        <v>N</v>
      </c>
      <c r="T118" s="137" t="str">
        <f>'All Data FO'!BE118</f>
        <v>N</v>
      </c>
      <c r="V118" s="137" t="str">
        <f>'All Data FO'!CH118</f>
        <v>N</v>
      </c>
      <c r="W118" s="137" t="str">
        <f>'All Data FO'!CI118</f>
        <v>Y</v>
      </c>
      <c r="X118" s="137" t="str">
        <f>'All Data FO'!CJ118</f>
        <v>N</v>
      </c>
      <c r="Y118" s="137" t="str">
        <f>'All Data FO'!CK118</f>
        <v>N</v>
      </c>
      <c r="AA118" s="137" t="str">
        <f>'D Master'!AM118</f>
        <v>N</v>
      </c>
      <c r="AB118" s="137" t="str">
        <f>'D Master'!AN118</f>
        <v>Y</v>
      </c>
      <c r="AC118" s="137" t="str">
        <f>'D Master'!AO118</f>
        <v>Y</v>
      </c>
      <c r="AD118" s="137" t="str">
        <f>'D Master'!AP118</f>
        <v>Y</v>
      </c>
      <c r="AF118" s="138">
        <f>CA!AK118</f>
        <v>3.8624999999999998</v>
      </c>
      <c r="AG118" s="145">
        <f>'Master FO'!BV118</f>
        <v>-10.256722228981628</v>
      </c>
      <c r="AH118" s="145">
        <f>'Master FO'!BZ118</f>
        <v>-5.9183673469387754</v>
      </c>
      <c r="AI118" s="137">
        <f>Cash!B118</f>
        <v>1431.55</v>
      </c>
      <c r="AJ118" s="137">
        <f>'All Data FO'!B118</f>
        <v>27.3</v>
      </c>
      <c r="AK118" s="137">
        <f>'All Data FO'!W118</f>
        <v>28.1</v>
      </c>
      <c r="AL118" s="137">
        <f>'All Data FO'!AB118</f>
        <v>27</v>
      </c>
      <c r="AN118" s="137">
        <f t="shared" si="3"/>
        <v>-1404.25</v>
      </c>
      <c r="AO118" s="137">
        <f>('All Data FO'!W118+'All Data FO'!AB118+'All Data FO'!B118)/3</f>
        <v>27.466666666666669</v>
      </c>
      <c r="AQ118" s="137" t="str">
        <f>IF('All Data FO'!BM118&gt;MAX('All Data FO'!BN118:'All Data FO'!BQ118),"Yes","")</f>
        <v/>
      </c>
      <c r="AR118" s="137" t="str">
        <f>IF('All Data FO'!AG118&gt;MAX('All Data FO'!AH118:'All Data FO'!AK118),"Yes","")</f>
        <v/>
      </c>
      <c r="AT118" s="137" t="str">
        <f>IF('All Data FO'!BM118&gt;(AVERAGE('All Data FO'!BN118:'All Data FO'!BQ118)*2),"Yes","")</f>
        <v/>
      </c>
      <c r="AU118" s="137" t="str">
        <f>IF('All Data FO'!AG118&gt;(AVERAGE('All Data FO'!AH118:'All Data FO'!AK118)*2),"Yes","")</f>
        <v/>
      </c>
      <c r="AW118" s="137" t="str">
        <f>IF('All Data FO'!B118&gt;MAX('All Data FO'!C118:'All Data FO'!F118),"Yes","")</f>
        <v/>
      </c>
      <c r="AX118" s="137" t="str">
        <f>IF('All Data FO'!B118&lt;MIN('All Data FO'!C118:'All Data FO'!F118),"Yes","")</f>
        <v/>
      </c>
      <c r="AZ118" s="144" t="str">
        <f>IF('All Data FO'!B118&gt;MAX('All Data FO'!X118:'All Data FO'!AA118),"Yes","")</f>
        <v/>
      </c>
      <c r="BA118" s="144" t="str">
        <f>IF('All Data FO'!B118&lt;MIN('All Data FO'!AC118:'All Data FO'!AF118),"Yes","")</f>
        <v/>
      </c>
      <c r="BB118" s="137" t="str">
        <f>IF(AND(Cash!C118&gt;Cash!AA118,Cash!B118&lt;(Cash!AA118+Cash!C118)/2,Cash!Z118&gt;Cash!C118,Cash!B118&gt;Cash!AA118),"Dark Cloud",IF(AND(Cash!C118&lt;Cash!AA118,Cash!B118&gt;(Cash!AA118+Cash!C118)/2,Cash!Z118&lt;Cash!C118,Cash!B118&lt;Cash!AA118),"Bullish Piercing",IF(AND(Cash!C118&lt;Cash!AA118,Cash!Z118&lt;Cash!C118,Cash!B118&gt;Cash!AA118),"Bullish Engulfing",IF(AND(Cash!C118&gt;Cash!AA118,Cash!Z118&gt;Cash!C118,Cash!B118&lt;Cash!AA118),"Bearish Engulfing",IF(AND(Cash!C118&gt;Cash!AA118,Cash!B118&lt;Cash!Z118,Cash!AG118&lt;Cash!C118,Cash!AN118&gt;Cash!AA118),"Bearish Harami",IF(AND(Cash!C118&lt;Cash!AA118,Cash!B118&gt;Cash!Z118,Cash!AG118&lt;Cash!AA118,Cash!AN118&gt;Cash!C118),"Bullish Harami"," "))))))</f>
        <v>Bearish Engulfing</v>
      </c>
      <c r="BC118" s="137" t="str">
        <f>IF(AND(Cash!D118&lt;Cash!AB118,Cash!AO118&lt;Cash!AP118,Cash!AO118&lt;Cash!AN118,Cash!B118&gt;Cash!AH118,Cash!B118&gt;Cash!AI118),"Bullish Reversal",IF(AND(Cash!D118&gt;Cash!AB118,Cash!AH118&gt;Cash!AI118,Cash!AH118&gt;Cash!AG118,Cash!B118&lt;Cash!AO118,Cash!CA118&lt;Cash!AP118),"Bearish Reversal"," "))</f>
        <v xml:space="preserve"> </v>
      </c>
      <c r="BE118" s="144" t="str">
        <f>IF(AND(Cash!D118&gt;Cash!X118,Cash!AC118&gt;Cash!T118,Cash!S118&gt;Cash!W118,Cash!AB118&gt;Cash!C118),"Bearish Squeeze"," ")</f>
        <v xml:space="preserve"> </v>
      </c>
      <c r="BF118" s="144" t="str">
        <f>IF(AND(Cash!T118&gt;Cash!X118,Cash!AC118&gt;Cash!D118,Cash!C118&gt;Cash!W118,Cash!AB118&gt;Cash!S118),"Bullish Squeeze"," ")</f>
        <v xml:space="preserve"> </v>
      </c>
      <c r="BG118" s="137" t="str">
        <f>IF(AND(Cash!AI118&lt;Cash!AH118,Cash!AP118&gt;Cash!AO118,Cash!AG118&lt;Cash!AH118,Cash!AN118&gt;Cash!AO118),"IN OUT IN"," ")</f>
        <v xml:space="preserve"> </v>
      </c>
      <c r="BH118" s="137" t="str">
        <f>IF(AND(Cash!AG118&lt;Cash!AH118,Cash!AN118&gt;Cash!AO118),"Inside Bar"," ")</f>
        <v>Inside Bar</v>
      </c>
      <c r="BI118" s="137" t="str">
        <f>IF(AND(Cash!AI118&gt;Cash!AH118,Cash!AP118&lt;Cash!AO118,Cash!AH118&gt;Cash!AG118,Cash!AO118&lt;Cash!AN118),"Double INSIDE Bar"," ")</f>
        <v xml:space="preserve"> </v>
      </c>
      <c r="BK118" s="137" t="str">
        <f>IF(AND(CA!AM118&lt;MIN(CA!AN118:AP118),(Cash!AG118&lt;Cash!AH118),(Cash!AN118&gt;Cash!AO118)),"NR4"," ")</f>
        <v>NR4</v>
      </c>
      <c r="BL118" s="144" t="str">
        <f>IF(AND(CA!AM118&lt;MIN(CA!AN118:AS118),(Cash!AG118&lt;Cash!AH118),(Cash!AN118&gt;Cash!AO118)),"NR7"," ")</f>
        <v>NR7</v>
      </c>
      <c r="BM118" s="137">
        <f>Cash!AG118</f>
        <v>1458</v>
      </c>
      <c r="BN118" s="137">
        <f>Cash!AN118</f>
        <v>1426.5</v>
      </c>
      <c r="BP118" s="137">
        <f>MAX(Cash!AG118:AJ118)</f>
        <v>1461.7</v>
      </c>
      <c r="BQ118" s="137">
        <f>MIN(Cash!AN118:AQ118)</f>
        <v>1393</v>
      </c>
      <c r="BS118" s="144">
        <f>MAX(Cash!AG118:AM118)</f>
        <v>1496.7</v>
      </c>
      <c r="BT118" s="144">
        <f>MIN(Cash!AN118:AT118)</f>
        <v>1393</v>
      </c>
      <c r="BV118" s="137">
        <f>Cash!AN118-2*(Cash!AG118-'Final Master FO'!BY118)</f>
        <v>1387.8666666666668</v>
      </c>
      <c r="BW118" s="137">
        <f>BY118-(Cash!AG118-Cash!AN118)</f>
        <v>1407.1833333333334</v>
      </c>
      <c r="BX118" s="137">
        <f>(2*BY118)-Cash!AG118</f>
        <v>1419.3666666666668</v>
      </c>
      <c r="BY118" s="137">
        <f>(Cash!AG118+Cash!AN118+Cash!B118)/3</f>
        <v>1438.6833333333334</v>
      </c>
      <c r="BZ118" s="137">
        <f>(2*BY118)-Cash!AN118</f>
        <v>1450.8666666666668</v>
      </c>
      <c r="CA118" s="137">
        <f>BY118+(Cash!AG118-Cash!AN118)</f>
        <v>1470.1833333333334</v>
      </c>
      <c r="CB118" s="137">
        <f>Cash!AG118+2*('Final Master FO'!BY118-Cash!AN118)</f>
        <v>1482.3666666666668</v>
      </c>
      <c r="CD118" s="137">
        <f>CG118-(1*(Cash!AG118-Cash!AN118))</f>
        <v>1407.1833333333334</v>
      </c>
      <c r="CE118" s="137">
        <f>CG118-(0.618*(Cash!AG118-Cash!AN118))</f>
        <v>1419.2163333333333</v>
      </c>
      <c r="CF118" s="137">
        <f>CG118-(0.382*(Cash!AG118-Cash!AN118))</f>
        <v>1426.6503333333335</v>
      </c>
      <c r="CG118" s="137">
        <f>(Cash!AG118+Cash!AN118+Cash!B118)/3</f>
        <v>1438.6833333333334</v>
      </c>
      <c r="CH118" s="137">
        <f>CG118+(0.382*(Cash!AG118-Cash!AN118))</f>
        <v>1450.7163333333333</v>
      </c>
      <c r="CI118" s="137">
        <f>CG118+(0.618*(Cash!AG118-Cash!AN118))</f>
        <v>1458.1503333333335</v>
      </c>
      <c r="CJ118" s="137">
        <f>CG118+(1*(Cash!AG118-Cash!AN118))</f>
        <v>1470.1833333333334</v>
      </c>
      <c r="CL118" s="137" t="str">
        <f t="shared" si="4"/>
        <v xml:space="preserve">SAIL      </v>
      </c>
      <c r="CM118" s="137">
        <f>'All Data FO'!B118</f>
        <v>27.3</v>
      </c>
      <c r="CN118" s="139">
        <f>'All Data FO'!K118</f>
        <v>-3.01953818827708</v>
      </c>
      <c r="CO118" s="139">
        <f>'Master FO'!U118</f>
        <v>-5.5020632737276474</v>
      </c>
      <c r="CP118" s="137">
        <f>'Master FO'!M118</f>
        <v>-1884000</v>
      </c>
      <c r="CR118" s="137" t="str">
        <f>IF(AND('All Data FO'!AG118&gt;'All Data FO'!AH118,'All Data FO'!B118&gt;'All Data FO'!C118),"LONG BUILDUP",IF(AND('All Data FO'!AG118&gt;'All Data FO'!AH118,'All Data FO'!B118&lt;'All Data FO'!C118),"SHORT BUILDUP",IF(AND('All Data FO'!AG118&lt;'All Data FO'!AH118,'All Data FO'!B118&gt;'All Data FO'!C118),"SHORT COVERING",IF(AND('All Data FO'!AG118&lt;'All Data FO'!AH118,'All Data FO'!B118&lt;'All Data FO'!C118),"LONG UNWINDING"," "))))</f>
        <v>LONG UNWINDING</v>
      </c>
      <c r="CW118" s="137" t="str">
        <f>'FOD (ALL)'!M118</f>
        <v>RECLTD</v>
      </c>
      <c r="CX118" s="137">
        <f>'All Data FO'!B116</f>
        <v>85.9</v>
      </c>
      <c r="CY118" s="139">
        <f>'All Data FO'!K116</f>
        <v>-2.718006795016978</v>
      </c>
      <c r="CZ118" s="139">
        <f>'All Data FO'!EJ118</f>
        <v>0.7131102578167855</v>
      </c>
      <c r="DA118" s="137">
        <f>'All Data FO'!EQ118</f>
        <v>156000</v>
      </c>
      <c r="DC118" s="137" t="str">
        <f t="shared" si="5"/>
        <v>SHORT BUILDUP</v>
      </c>
    </row>
    <row r="119" spans="1:107" x14ac:dyDescent="0.3">
      <c r="A119" s="137" t="str">
        <f>FOD!B119</f>
        <v xml:space="preserve">SBILIFE   </v>
      </c>
      <c r="B119" s="137" t="str">
        <f>'All Data FO'!G119</f>
        <v>N</v>
      </c>
      <c r="C119" s="137" t="str">
        <f>'All Data FO'!H119</f>
        <v>Y</v>
      </c>
      <c r="D119" s="137" t="str">
        <f>'All Data FO'!I119</f>
        <v>Y</v>
      </c>
      <c r="E119" s="137" t="str">
        <f>'All Data FO'!J119</f>
        <v>Y</v>
      </c>
      <c r="G119" s="137" t="str">
        <f>'All Data FO'!AL119</f>
        <v>Y</v>
      </c>
      <c r="H119" s="137" t="str">
        <f>'All Data FO'!AM119</f>
        <v>N</v>
      </c>
      <c r="I119" s="137" t="str">
        <f>'All Data FO'!AN119</f>
        <v>N</v>
      </c>
      <c r="J119" s="137" t="str">
        <f>'All Data FO'!AO119</f>
        <v>Y</v>
      </c>
      <c r="L119" s="137" t="str">
        <f>'All Data FO'!BR119</f>
        <v>Y</v>
      </c>
      <c r="M119" s="137" t="str">
        <f>'All Data FO'!BS119</f>
        <v>Y</v>
      </c>
      <c r="N119" s="137" t="str">
        <f>'All Data FO'!BT119</f>
        <v>N</v>
      </c>
      <c r="O119" s="137" t="str">
        <f>'All Data FO'!BU119</f>
        <v>N</v>
      </c>
      <c r="Q119" s="137" t="str">
        <f>'All Data FO'!BB119</f>
        <v>Y</v>
      </c>
      <c r="R119" s="137" t="str">
        <f>'All Data FO'!BC119</f>
        <v>Y</v>
      </c>
      <c r="S119" s="137" t="str">
        <f>'All Data FO'!BD119</f>
        <v>N</v>
      </c>
      <c r="T119" s="137" t="str">
        <f>'All Data FO'!BE119</f>
        <v>N</v>
      </c>
      <c r="V119" s="137" t="str">
        <f>'All Data FO'!CH119</f>
        <v>Y</v>
      </c>
      <c r="W119" s="137" t="str">
        <f>'All Data FO'!CI119</f>
        <v>Y</v>
      </c>
      <c r="X119" s="137" t="str">
        <f>'All Data FO'!CJ119</f>
        <v>N</v>
      </c>
      <c r="Y119" s="137" t="str">
        <f>'All Data FO'!CK119</f>
        <v>N</v>
      </c>
      <c r="AA119" s="137" t="str">
        <f>'D Master'!AM119</f>
        <v>N</v>
      </c>
      <c r="AB119" s="137" t="str">
        <f>'D Master'!AN119</f>
        <v>N</v>
      </c>
      <c r="AC119" s="137" t="str">
        <f>'D Master'!AO119</f>
        <v>Y</v>
      </c>
      <c r="AD119" s="137" t="str">
        <f>'D Master'!AP119</f>
        <v>Y</v>
      </c>
      <c r="AF119" s="138">
        <f>CA!AK119</f>
        <v>4.7174999999999994</v>
      </c>
      <c r="AG119" s="145">
        <f>'Master FO'!BV119</f>
        <v>-15.878303353320009</v>
      </c>
      <c r="AH119" s="145">
        <f>'Master FO'!BZ119</f>
        <v>2.7114967462039048</v>
      </c>
      <c r="AI119" s="137">
        <f>Cash!B119</f>
        <v>27.3</v>
      </c>
      <c r="AJ119" s="137">
        <f>'All Data FO'!B119</f>
        <v>730.05</v>
      </c>
      <c r="AK119" s="137">
        <f>'All Data FO'!W119</f>
        <v>742.65</v>
      </c>
      <c r="AL119" s="137">
        <f>'All Data FO'!AB119</f>
        <v>724</v>
      </c>
      <c r="AN119" s="137">
        <f t="shared" si="3"/>
        <v>702.75</v>
      </c>
      <c r="AO119" s="137">
        <f>('All Data FO'!W119+'All Data FO'!AB119+'All Data FO'!B119)/3</f>
        <v>732.23333333333323</v>
      </c>
      <c r="AQ119" s="137" t="str">
        <f>IF('All Data FO'!BM119&gt;MAX('All Data FO'!BN119:'All Data FO'!BQ119),"Yes","")</f>
        <v/>
      </c>
      <c r="AR119" s="137" t="str">
        <f>IF('All Data FO'!AG119&gt;MAX('All Data FO'!AH119:'All Data FO'!AK119),"Yes","")</f>
        <v>Yes</v>
      </c>
      <c r="AT119" s="137" t="str">
        <f>IF('All Data FO'!BM119&gt;(AVERAGE('All Data FO'!BN119:'All Data FO'!BQ119)*2),"Yes","")</f>
        <v/>
      </c>
      <c r="AU119" s="137" t="str">
        <f>IF('All Data FO'!AG119&gt;(AVERAGE('All Data FO'!AH119:'All Data FO'!AK119)*2),"Yes","")</f>
        <v/>
      </c>
      <c r="AW119" s="137" t="str">
        <f>IF('All Data FO'!B119&gt;MAX('All Data FO'!C119:'All Data FO'!F119),"Yes","")</f>
        <v/>
      </c>
      <c r="AX119" s="137" t="str">
        <f>IF('All Data FO'!B119&lt;MIN('All Data FO'!C119:'All Data FO'!F119),"Yes","")</f>
        <v/>
      </c>
      <c r="AZ119" s="144" t="str">
        <f>IF('All Data FO'!B119&gt;MAX('All Data FO'!X119:'All Data FO'!AA119),"Yes","")</f>
        <v/>
      </c>
      <c r="BA119" s="144" t="str">
        <f>IF('All Data FO'!B119&lt;MIN('All Data FO'!AC119:'All Data FO'!AF119),"Yes","")</f>
        <v/>
      </c>
      <c r="BB119" s="137" t="str">
        <f>IF(AND(Cash!C119&gt;Cash!AA119,Cash!B119&lt;(Cash!AA119+Cash!C119)/2,Cash!Z119&gt;Cash!C119,Cash!B119&gt;Cash!AA119),"Dark Cloud",IF(AND(Cash!C119&lt;Cash!AA119,Cash!B119&gt;(Cash!AA119+Cash!C119)/2,Cash!Z119&lt;Cash!C119,Cash!B119&lt;Cash!AA119),"Bullish Piercing",IF(AND(Cash!C119&lt;Cash!AA119,Cash!Z119&lt;Cash!C119,Cash!B119&gt;Cash!AA119),"Bullish Engulfing",IF(AND(Cash!C119&gt;Cash!AA119,Cash!Z119&gt;Cash!C119,Cash!B119&lt;Cash!AA119),"Bearish Engulfing",IF(AND(Cash!C119&gt;Cash!AA119,Cash!B119&lt;Cash!Z119,Cash!AG119&lt;Cash!C119,Cash!AN119&gt;Cash!AA119),"Bearish Harami",IF(AND(Cash!C119&lt;Cash!AA119,Cash!B119&gt;Cash!Z119,Cash!AG119&lt;Cash!AA119,Cash!AN119&gt;Cash!C119),"Bullish Harami"," "))))))</f>
        <v xml:space="preserve"> </v>
      </c>
      <c r="BC119" s="137" t="str">
        <f>IF(AND(Cash!D119&lt;Cash!AB119,Cash!AO119&lt;Cash!AP119,Cash!AO119&lt;Cash!AN119,Cash!B119&gt;Cash!AH119,Cash!B119&gt;Cash!AI119),"Bullish Reversal",IF(AND(Cash!D119&gt;Cash!AB119,Cash!AH119&gt;Cash!AI119,Cash!AH119&gt;Cash!AG119,Cash!B119&lt;Cash!AO119,Cash!CA119&lt;Cash!AP119),"Bearish Reversal"," "))</f>
        <v xml:space="preserve"> </v>
      </c>
      <c r="BE119" s="144" t="str">
        <f>IF(AND(Cash!D119&gt;Cash!X119,Cash!AC119&gt;Cash!T119,Cash!S119&gt;Cash!W119,Cash!AB119&gt;Cash!C119),"Bearish Squeeze"," ")</f>
        <v xml:space="preserve"> </v>
      </c>
      <c r="BF119" s="144" t="str">
        <f>IF(AND(Cash!T119&gt;Cash!X119,Cash!AC119&gt;Cash!D119,Cash!C119&gt;Cash!W119,Cash!AB119&gt;Cash!S119),"Bullish Squeeze"," ")</f>
        <v xml:space="preserve"> </v>
      </c>
      <c r="BG119" s="137" t="str">
        <f>IF(AND(Cash!AI119&lt;Cash!AH119,Cash!AP119&gt;Cash!AO119,Cash!AG119&lt;Cash!AH119,Cash!AN119&gt;Cash!AO119),"IN OUT IN"," ")</f>
        <v xml:space="preserve"> </v>
      </c>
      <c r="BH119" s="137" t="str">
        <f>IF(AND(Cash!AG119&lt;Cash!AH119,Cash!AN119&gt;Cash!AO119),"Inside Bar"," ")</f>
        <v xml:space="preserve"> </v>
      </c>
      <c r="BI119" s="137" t="str">
        <f>IF(AND(Cash!AI119&gt;Cash!AH119,Cash!AP119&lt;Cash!AO119,Cash!AH119&gt;Cash!AG119,Cash!AO119&lt;Cash!AN119),"Double INSIDE Bar"," ")</f>
        <v xml:space="preserve"> </v>
      </c>
      <c r="BK119" s="137" t="str">
        <f>IF(AND(CA!AM119&lt;MIN(CA!AN119:AP119),(Cash!AG119&lt;Cash!AH119),(Cash!AN119&gt;Cash!AO119)),"NR4"," ")</f>
        <v xml:space="preserve"> </v>
      </c>
      <c r="BL119" s="144" t="str">
        <f>IF(AND(CA!AM119&lt;MIN(CA!AN119:AS119),(Cash!AG119&lt;Cash!AH119),(Cash!AN119&gt;Cash!AO119)),"NR7"," ")</f>
        <v xml:space="preserve"> </v>
      </c>
      <c r="BM119" s="137">
        <f>Cash!AG119</f>
        <v>28.2</v>
      </c>
      <c r="BN119" s="137">
        <f>Cash!AN119</f>
        <v>27.05</v>
      </c>
      <c r="BP119" s="137">
        <f>MAX(Cash!AG119:AJ119)</f>
        <v>28.55</v>
      </c>
      <c r="BQ119" s="137">
        <f>MIN(Cash!AN119:AQ119)</f>
        <v>26.55</v>
      </c>
      <c r="BS119" s="144">
        <f>MAX(Cash!AG119:AM119)</f>
        <v>30.2</v>
      </c>
      <c r="BT119" s="144">
        <f>MIN(Cash!AN119:AT119)</f>
        <v>26.55</v>
      </c>
      <c r="BV119" s="137">
        <f>Cash!AN119-2*(Cash!AG119-'Final Master FO'!BY119)</f>
        <v>25.683333333333334</v>
      </c>
      <c r="BW119" s="137">
        <f>BY119-(Cash!AG119-Cash!AN119)</f>
        <v>26.366666666666667</v>
      </c>
      <c r="BX119" s="137">
        <f>(2*BY119)-Cash!AG119</f>
        <v>26.833333333333332</v>
      </c>
      <c r="BY119" s="137">
        <f>(Cash!AG119+Cash!AN119+Cash!B119)/3</f>
        <v>27.516666666666666</v>
      </c>
      <c r="BZ119" s="137">
        <f>(2*BY119)-Cash!AN119</f>
        <v>27.983333333333331</v>
      </c>
      <c r="CA119" s="137">
        <f>BY119+(Cash!AG119-Cash!AN119)</f>
        <v>28.666666666666664</v>
      </c>
      <c r="CB119" s="137">
        <f>Cash!AG119+2*('Final Master FO'!BY119-Cash!AN119)</f>
        <v>29.133333333333329</v>
      </c>
      <c r="CD119" s="137">
        <f>CG119-(1*(Cash!AG119-Cash!AN119))</f>
        <v>26.366666666666667</v>
      </c>
      <c r="CE119" s="137">
        <f>CG119-(0.618*(Cash!AG119-Cash!AN119))</f>
        <v>26.805966666666666</v>
      </c>
      <c r="CF119" s="137">
        <f>CG119-(0.382*(Cash!AG119-Cash!AN119))</f>
        <v>27.077366666666666</v>
      </c>
      <c r="CG119" s="137">
        <f>(Cash!AG119+Cash!AN119+Cash!B119)/3</f>
        <v>27.516666666666666</v>
      </c>
      <c r="CH119" s="137">
        <f>CG119+(0.382*(Cash!AG119-Cash!AN119))</f>
        <v>27.955966666666665</v>
      </c>
      <c r="CI119" s="137">
        <f>CG119+(0.618*(Cash!AG119-Cash!AN119))</f>
        <v>28.227366666666665</v>
      </c>
      <c r="CJ119" s="137">
        <f>CG119+(1*(Cash!AG119-Cash!AN119))</f>
        <v>28.666666666666664</v>
      </c>
      <c r="CL119" s="137" t="str">
        <f t="shared" si="4"/>
        <v xml:space="preserve">SBILIFE   </v>
      </c>
      <c r="CM119" s="137">
        <f>'All Data FO'!B119</f>
        <v>730.05</v>
      </c>
      <c r="CN119" s="139">
        <f>'All Data FO'!K119</f>
        <v>-0.17775346961100269</v>
      </c>
      <c r="CO119" s="139">
        <f>'Master FO'!U119</f>
        <v>2.9192124915139175</v>
      </c>
      <c r="CP119" s="137">
        <f>'Master FO'!M119</f>
        <v>64500</v>
      </c>
      <c r="CR119" s="137" t="str">
        <f>IF(AND('All Data FO'!AG119&gt;'All Data FO'!AH119,'All Data FO'!B119&gt;'All Data FO'!C119),"LONG BUILDUP",IF(AND('All Data FO'!AG119&gt;'All Data FO'!AH119,'All Data FO'!B119&lt;'All Data FO'!C119),"SHORT BUILDUP",IF(AND('All Data FO'!AG119&lt;'All Data FO'!AH119,'All Data FO'!B119&gt;'All Data FO'!C119),"SHORT COVERING",IF(AND('All Data FO'!AG119&lt;'All Data FO'!AH119,'All Data FO'!B119&lt;'All Data FO'!C119),"LONG UNWINDING"," "))))</f>
        <v>SHORT BUILDUP</v>
      </c>
      <c r="CW119" s="137" t="str">
        <f>'FOD (ALL)'!M119</f>
        <v>RELIANCE</v>
      </c>
      <c r="CX119" s="137">
        <f>'All Data FO'!B117</f>
        <v>1434.5</v>
      </c>
      <c r="CY119" s="139">
        <f>'All Data FO'!K117</f>
        <v>-0.59938329348994146</v>
      </c>
      <c r="CZ119" s="139">
        <f>'All Data FO'!EJ119</f>
        <v>0.82091055600322316</v>
      </c>
      <c r="DA119" s="137">
        <f>'All Data FO'!EQ119</f>
        <v>246945</v>
      </c>
      <c r="DC119" s="137" t="str">
        <f t="shared" si="5"/>
        <v>SHORT BUILDUP</v>
      </c>
    </row>
    <row r="120" spans="1:107" x14ac:dyDescent="0.3">
      <c r="A120" s="137" t="str">
        <f>FOD!B120</f>
        <v xml:space="preserve">SBIN      </v>
      </c>
      <c r="B120" s="137" t="str">
        <f>'All Data FO'!G120</f>
        <v>N</v>
      </c>
      <c r="C120" s="137" t="str">
        <f>'All Data FO'!H120</f>
        <v>N</v>
      </c>
      <c r="D120" s="137" t="str">
        <f>'All Data FO'!I120</f>
        <v>Y</v>
      </c>
      <c r="E120" s="137" t="str">
        <f>'All Data FO'!J120</f>
        <v>N</v>
      </c>
      <c r="G120" s="137" t="str">
        <f>'All Data FO'!AL120</f>
        <v>N</v>
      </c>
      <c r="H120" s="137" t="str">
        <f>'All Data FO'!AM120</f>
        <v>N</v>
      </c>
      <c r="I120" s="137" t="str">
        <f>'All Data FO'!AN120</f>
        <v>N</v>
      </c>
      <c r="J120" s="137" t="str">
        <f>'All Data FO'!AO120</f>
        <v>N</v>
      </c>
      <c r="L120" s="137" t="str">
        <f>'All Data FO'!BR120</f>
        <v>Y</v>
      </c>
      <c r="M120" s="137" t="str">
        <f>'All Data FO'!BS120</f>
        <v>N</v>
      </c>
      <c r="N120" s="137" t="str">
        <f>'All Data FO'!BT120</f>
        <v>N</v>
      </c>
      <c r="O120" s="137" t="str">
        <f>'All Data FO'!BU120</f>
        <v>N</v>
      </c>
      <c r="Q120" s="137" t="str">
        <f>'All Data FO'!BB120</f>
        <v>Y</v>
      </c>
      <c r="R120" s="137" t="str">
        <f>'All Data FO'!BC120</f>
        <v>N</v>
      </c>
      <c r="S120" s="137" t="str">
        <f>'All Data FO'!BD120</f>
        <v>N</v>
      </c>
      <c r="T120" s="137" t="str">
        <f>'All Data FO'!BE120</f>
        <v>N</v>
      </c>
      <c r="V120" s="137" t="str">
        <f>'All Data FO'!CH120</f>
        <v>Y</v>
      </c>
      <c r="W120" s="137" t="str">
        <f>'All Data FO'!CI120</f>
        <v>N</v>
      </c>
      <c r="X120" s="137" t="str">
        <f>'All Data FO'!CJ120</f>
        <v>N</v>
      </c>
      <c r="Y120" s="137" t="str">
        <f>'All Data FO'!CK120</f>
        <v>N</v>
      </c>
      <c r="AA120" s="137" t="str">
        <f>'D Master'!AM120</f>
        <v>N</v>
      </c>
      <c r="AB120" s="137" t="str">
        <f>'D Master'!AN120</f>
        <v>N</v>
      </c>
      <c r="AC120" s="137" t="str">
        <f>'D Master'!AO120</f>
        <v>Y</v>
      </c>
      <c r="AD120" s="137" t="str">
        <f>'D Master'!AP120</f>
        <v>N</v>
      </c>
      <c r="AF120" s="138">
        <f>CA!AK120</f>
        <v>3.7049999999999996</v>
      </c>
      <c r="AG120" s="145">
        <f>'Master FO'!BV120</f>
        <v>48.663439086180006</v>
      </c>
      <c r="AH120" s="145">
        <f>'Master FO'!BZ120</f>
        <v>63.054570385117401</v>
      </c>
      <c r="AI120" s="137">
        <f>Cash!B120</f>
        <v>150.85</v>
      </c>
      <c r="AJ120" s="137">
        <f>'All Data FO'!B120</f>
        <v>150.4</v>
      </c>
      <c r="AK120" s="137">
        <f>'All Data FO'!W120</f>
        <v>155.69999999999999</v>
      </c>
      <c r="AL120" s="137">
        <f>'All Data FO'!AB120</f>
        <v>148.75</v>
      </c>
      <c r="AN120" s="137">
        <f t="shared" si="3"/>
        <v>-0.44999999999998863</v>
      </c>
      <c r="AO120" s="137">
        <f>('All Data FO'!W120+'All Data FO'!AB120+'All Data FO'!B120)/3</f>
        <v>151.61666666666667</v>
      </c>
      <c r="AQ120" s="137" t="str">
        <f>IF('All Data FO'!BM120&gt;MAX('All Data FO'!BN120:'All Data FO'!BQ120),"Yes","")</f>
        <v>Yes</v>
      </c>
      <c r="AR120" s="137" t="str">
        <f>IF('All Data FO'!AG120&gt;MAX('All Data FO'!AH120:'All Data FO'!AK120),"Yes","")</f>
        <v/>
      </c>
      <c r="AT120" s="137" t="str">
        <f>IF('All Data FO'!BM120&gt;(AVERAGE('All Data FO'!BN120:'All Data FO'!BQ120)*2),"Yes","")</f>
        <v/>
      </c>
      <c r="AU120" s="137" t="str">
        <f>IF('All Data FO'!AG120&gt;(AVERAGE('All Data FO'!AH120:'All Data FO'!AK120)*2),"Yes","")</f>
        <v/>
      </c>
      <c r="AW120" s="137" t="str">
        <f>IF('All Data FO'!B120&gt;MAX('All Data FO'!C120:'All Data FO'!F120),"Yes","")</f>
        <v/>
      </c>
      <c r="AX120" s="137" t="str">
        <f>IF('All Data FO'!B120&lt;MIN('All Data FO'!C120:'All Data FO'!F120),"Yes","")</f>
        <v>Yes</v>
      </c>
      <c r="AZ120" s="144" t="str">
        <f>IF('All Data FO'!B120&gt;MAX('All Data FO'!X120:'All Data FO'!AA120),"Yes","")</f>
        <v/>
      </c>
      <c r="BA120" s="144" t="str">
        <f>IF('All Data FO'!B120&lt;MIN('All Data FO'!AC120:'All Data FO'!AF120),"Yes","")</f>
        <v>Yes</v>
      </c>
      <c r="BB120" s="137" t="str">
        <f>IF(AND(Cash!C120&gt;Cash!AA120,Cash!B120&lt;(Cash!AA120+Cash!C120)/2,Cash!Z120&gt;Cash!C120,Cash!B120&gt;Cash!AA120),"Dark Cloud",IF(AND(Cash!C120&lt;Cash!AA120,Cash!B120&gt;(Cash!AA120+Cash!C120)/2,Cash!Z120&lt;Cash!C120,Cash!B120&lt;Cash!AA120),"Bullish Piercing",IF(AND(Cash!C120&lt;Cash!AA120,Cash!Z120&lt;Cash!C120,Cash!B120&gt;Cash!AA120),"Bullish Engulfing",IF(AND(Cash!C120&gt;Cash!AA120,Cash!Z120&gt;Cash!C120,Cash!B120&lt;Cash!AA120),"Bearish Engulfing",IF(AND(Cash!C120&gt;Cash!AA120,Cash!B120&lt;Cash!Z120,Cash!AG120&lt;Cash!C120,Cash!AN120&gt;Cash!AA120),"Bearish Harami",IF(AND(Cash!C120&lt;Cash!AA120,Cash!B120&gt;Cash!Z120,Cash!AG120&lt;Cash!AA120,Cash!AN120&gt;Cash!C120),"Bullish Harami"," "))))))</f>
        <v xml:space="preserve"> </v>
      </c>
      <c r="BC120" s="137" t="str">
        <f>IF(AND(Cash!D120&lt;Cash!AB120,Cash!AO120&lt;Cash!AP120,Cash!AO120&lt;Cash!AN120,Cash!B120&gt;Cash!AH120,Cash!B120&gt;Cash!AI120),"Bullish Reversal",IF(AND(Cash!D120&gt;Cash!AB120,Cash!AH120&gt;Cash!AI120,Cash!AH120&gt;Cash!AG120,Cash!B120&lt;Cash!AO120,Cash!CA120&lt;Cash!AP120),"Bearish Reversal"," "))</f>
        <v xml:space="preserve"> </v>
      </c>
      <c r="BE120" s="144" t="str">
        <f>IF(AND(Cash!D120&gt;Cash!X120,Cash!AC120&gt;Cash!T120,Cash!S120&gt;Cash!W120,Cash!AB120&gt;Cash!C120),"Bearish Squeeze"," ")</f>
        <v xml:space="preserve"> </v>
      </c>
      <c r="BF120" s="144" t="str">
        <f>IF(AND(Cash!T120&gt;Cash!X120,Cash!AC120&gt;Cash!D120,Cash!C120&gt;Cash!W120,Cash!AB120&gt;Cash!S120),"Bullish Squeeze"," ")</f>
        <v xml:space="preserve"> </v>
      </c>
      <c r="BG120" s="137" t="str">
        <f>IF(AND(Cash!AI120&lt;Cash!AH120,Cash!AP120&gt;Cash!AO120,Cash!AG120&lt;Cash!AH120,Cash!AN120&gt;Cash!AO120),"IN OUT IN"," ")</f>
        <v xml:space="preserve"> </v>
      </c>
      <c r="BH120" s="137" t="str">
        <f>IF(AND(Cash!AG120&lt;Cash!AH120,Cash!AN120&gt;Cash!AO120),"Inside Bar"," ")</f>
        <v xml:space="preserve"> </v>
      </c>
      <c r="BI120" s="137" t="str">
        <f>IF(AND(Cash!AI120&gt;Cash!AH120,Cash!AP120&lt;Cash!AO120,Cash!AH120&gt;Cash!AG120,Cash!AO120&lt;Cash!AN120),"Double INSIDE Bar"," ")</f>
        <v xml:space="preserve"> </v>
      </c>
      <c r="BK120" s="137" t="str">
        <f>IF(AND(CA!AM120&lt;MIN(CA!AN120:AP120),(Cash!AG120&lt;Cash!AH120),(Cash!AN120&gt;Cash!AO120)),"NR4"," ")</f>
        <v xml:space="preserve"> </v>
      </c>
      <c r="BL120" s="144" t="str">
        <f>IF(AND(CA!AM120&lt;MIN(CA!AN120:AS120),(Cash!AG120&lt;Cash!AH120),(Cash!AN120&gt;Cash!AO120)),"NR7"," ")</f>
        <v xml:space="preserve"> </v>
      </c>
      <c r="BM120" s="137">
        <f>Cash!AG120</f>
        <v>155.6</v>
      </c>
      <c r="BN120" s="137">
        <f>Cash!AN120</f>
        <v>149.44999999999999</v>
      </c>
      <c r="BP120" s="137">
        <f>MAX(Cash!AG120:AJ120)</f>
        <v>157.85</v>
      </c>
      <c r="BQ120" s="137">
        <f>MIN(Cash!AN120:AQ120)</f>
        <v>149.44999999999999</v>
      </c>
      <c r="BS120" s="144">
        <f>MAX(Cash!AG120:AM120)</f>
        <v>171.75</v>
      </c>
      <c r="BT120" s="144">
        <f>MIN(Cash!AN120:AT120)</f>
        <v>149.44999999999999</v>
      </c>
      <c r="BV120" s="137">
        <f>Cash!AN120-2*(Cash!AG120-'Final Master FO'!BY120)</f>
        <v>142.18333333333334</v>
      </c>
      <c r="BW120" s="137">
        <f>BY120-(Cash!AG120-Cash!AN120)</f>
        <v>145.81666666666666</v>
      </c>
      <c r="BX120" s="137">
        <f>(2*BY120)-Cash!AG120</f>
        <v>148.33333333333334</v>
      </c>
      <c r="BY120" s="137">
        <f>(Cash!AG120+Cash!AN120+Cash!B120)/3</f>
        <v>151.96666666666667</v>
      </c>
      <c r="BZ120" s="137">
        <f>(2*BY120)-Cash!AN120</f>
        <v>154.48333333333335</v>
      </c>
      <c r="CA120" s="137">
        <f>BY120+(Cash!AG120-Cash!AN120)</f>
        <v>158.11666666666667</v>
      </c>
      <c r="CB120" s="137">
        <f>Cash!AG120+2*('Final Master FO'!BY120-Cash!AN120)</f>
        <v>160.63333333333335</v>
      </c>
      <c r="CD120" s="137">
        <f>CG120-(1*(Cash!AG120-Cash!AN120))</f>
        <v>145.81666666666666</v>
      </c>
      <c r="CE120" s="137">
        <f>CG120-(0.618*(Cash!AG120-Cash!AN120))</f>
        <v>148.16596666666666</v>
      </c>
      <c r="CF120" s="137">
        <f>CG120-(0.382*(Cash!AG120-Cash!AN120))</f>
        <v>149.61736666666667</v>
      </c>
      <c r="CG120" s="137">
        <f>(Cash!AG120+Cash!AN120+Cash!B120)/3</f>
        <v>151.96666666666667</v>
      </c>
      <c r="CH120" s="137">
        <f>CG120+(0.382*(Cash!AG120-Cash!AN120))</f>
        <v>154.31596666666667</v>
      </c>
      <c r="CI120" s="137">
        <f>CG120+(0.618*(Cash!AG120-Cash!AN120))</f>
        <v>155.76736666666667</v>
      </c>
      <c r="CJ120" s="137">
        <f>CG120+(1*(Cash!AG120-Cash!AN120))</f>
        <v>158.11666666666667</v>
      </c>
      <c r="CL120" s="137" t="str">
        <f t="shared" si="4"/>
        <v xml:space="preserve">SBIN      </v>
      </c>
      <c r="CM120" s="137">
        <f>'All Data FO'!B120</f>
        <v>150.4</v>
      </c>
      <c r="CN120" s="139">
        <f>'All Data FO'!K120</f>
        <v>-0.85695451549108959</v>
      </c>
      <c r="CO120" s="139">
        <f>'Master FO'!U120</f>
        <v>-9.2712976721149083</v>
      </c>
      <c r="CP120" s="137">
        <f>'Master FO'!M120</f>
        <v>-8985000</v>
      </c>
      <c r="CR120" s="137" t="str">
        <f>IF(AND('All Data FO'!AG120&gt;'All Data FO'!AH120,'All Data FO'!B120&gt;'All Data FO'!C120),"LONG BUILDUP",IF(AND('All Data FO'!AG120&gt;'All Data FO'!AH120,'All Data FO'!B120&lt;'All Data FO'!C120),"SHORT BUILDUP",IF(AND('All Data FO'!AG120&lt;'All Data FO'!AH120,'All Data FO'!B120&gt;'All Data FO'!C120),"SHORT COVERING",IF(AND('All Data FO'!AG120&lt;'All Data FO'!AH120,'All Data FO'!B120&lt;'All Data FO'!C120),"LONG UNWINDING"," "))))</f>
        <v>LONG UNWINDING</v>
      </c>
      <c r="CW120" s="137" t="str">
        <f>'FOD (ALL)'!M120</f>
        <v>SAIL</v>
      </c>
      <c r="CX120" s="137">
        <f>'All Data FO'!B118</f>
        <v>27.3</v>
      </c>
      <c r="CY120" s="139">
        <f>'All Data FO'!K118</f>
        <v>-3.01953818827708</v>
      </c>
      <c r="CZ120" s="139">
        <f>'All Data FO'!EJ120</f>
        <v>8.1891654967958445</v>
      </c>
      <c r="DA120" s="137">
        <f>'All Data FO'!EQ120</f>
        <v>3914200</v>
      </c>
      <c r="DC120" s="137" t="str">
        <f t="shared" si="5"/>
        <v>SHORT BUILDUP</v>
      </c>
    </row>
    <row r="121" spans="1:107" x14ac:dyDescent="0.3">
      <c r="A121" s="137" t="str">
        <f>FOD!B121</f>
        <v xml:space="preserve">SHREECEM  </v>
      </c>
      <c r="B121" s="137" t="str">
        <f>'All Data FO'!G121</f>
        <v>Y</v>
      </c>
      <c r="C121" s="137" t="str">
        <f>'All Data FO'!H121</f>
        <v>N</v>
      </c>
      <c r="D121" s="137" t="str">
        <f>'All Data FO'!I121</f>
        <v>Y</v>
      </c>
      <c r="E121" s="137" t="str">
        <f>'All Data FO'!J121</f>
        <v>Y</v>
      </c>
      <c r="G121" s="137" t="str">
        <f>'All Data FO'!AL121</f>
        <v>Y</v>
      </c>
      <c r="H121" s="137" t="str">
        <f>'All Data FO'!AM121</f>
        <v>N</v>
      </c>
      <c r="I121" s="137" t="str">
        <f>'All Data FO'!AN121</f>
        <v>N</v>
      </c>
      <c r="J121" s="137" t="str">
        <f>'All Data FO'!AO121</f>
        <v>Y</v>
      </c>
      <c r="L121" s="137" t="str">
        <f>'All Data FO'!BR121</f>
        <v>Y</v>
      </c>
      <c r="M121" s="137" t="str">
        <f>'All Data FO'!BS121</f>
        <v>N</v>
      </c>
      <c r="N121" s="137" t="str">
        <f>'All Data FO'!BT121</f>
        <v>Y</v>
      </c>
      <c r="O121" s="137" t="str">
        <f>'All Data FO'!BU121</f>
        <v>N</v>
      </c>
      <c r="Q121" s="137" t="str">
        <f>'All Data FO'!BB121</f>
        <v>Y</v>
      </c>
      <c r="R121" s="137" t="str">
        <f>'All Data FO'!BC121</f>
        <v>N</v>
      </c>
      <c r="S121" s="137" t="str">
        <f>'All Data FO'!BD121</f>
        <v>Y</v>
      </c>
      <c r="T121" s="137" t="str">
        <f>'All Data FO'!BE121</f>
        <v>N</v>
      </c>
      <c r="V121" s="137" t="str">
        <f>'All Data FO'!CH121</f>
        <v>Y</v>
      </c>
      <c r="W121" s="137" t="str">
        <f>'All Data FO'!CI121</f>
        <v>N</v>
      </c>
      <c r="X121" s="137" t="str">
        <f>'All Data FO'!CJ121</f>
        <v>Y</v>
      </c>
      <c r="Y121" s="137" t="str">
        <f>'All Data FO'!CK121</f>
        <v>N</v>
      </c>
      <c r="AA121" s="137" t="str">
        <f>'D Master'!AM121</f>
        <v>Y</v>
      </c>
      <c r="AB121" s="137" t="str">
        <f>'D Master'!AN121</f>
        <v>N</v>
      </c>
      <c r="AC121" s="137" t="str">
        <f>'D Master'!AO121</f>
        <v>Y</v>
      </c>
      <c r="AD121" s="137" t="str">
        <f>'D Master'!AP121</f>
        <v>N</v>
      </c>
      <c r="AF121" s="138">
        <f>CA!AK121</f>
        <v>3.17</v>
      </c>
      <c r="AG121" s="145">
        <f>'Master FO'!BV121</f>
        <v>49.019607843137251</v>
      </c>
      <c r="AH121" s="145">
        <f>'Master FO'!BZ121</f>
        <v>51.638196583590037</v>
      </c>
      <c r="AI121" s="137">
        <f>Cash!B121</f>
        <v>19910.25</v>
      </c>
      <c r="AJ121" s="137">
        <f>'All Data FO'!B121</f>
        <v>19803.5</v>
      </c>
      <c r="AK121" s="137">
        <f>'All Data FO'!W121</f>
        <v>19914</v>
      </c>
      <c r="AL121" s="137">
        <f>'All Data FO'!AB121</f>
        <v>18752</v>
      </c>
      <c r="AN121" s="137">
        <f t="shared" si="3"/>
        <v>-106.75</v>
      </c>
      <c r="AO121" s="137">
        <f>('All Data FO'!W121+'All Data FO'!AB121+'All Data FO'!B121)/3</f>
        <v>19489.833333333332</v>
      </c>
      <c r="AQ121" s="137" t="str">
        <f>IF('All Data FO'!BM121&gt;MAX('All Data FO'!BN121:'All Data FO'!BQ121),"Yes","")</f>
        <v>Yes</v>
      </c>
      <c r="AR121" s="137" t="str">
        <f>IF('All Data FO'!AG121&gt;MAX('All Data FO'!AH121:'All Data FO'!AK121),"Yes","")</f>
        <v/>
      </c>
      <c r="AT121" s="137" t="str">
        <f>IF('All Data FO'!BM121&gt;(AVERAGE('All Data FO'!BN121:'All Data FO'!BQ121)*2),"Yes","")</f>
        <v/>
      </c>
      <c r="AU121" s="137" t="str">
        <f>IF('All Data FO'!AG121&gt;(AVERAGE('All Data FO'!AH121:'All Data FO'!AK121)*2),"Yes","")</f>
        <v/>
      </c>
      <c r="AW121" s="137" t="str">
        <f>IF('All Data FO'!B121&gt;MAX('All Data FO'!C121:'All Data FO'!F121),"Yes","")</f>
        <v>Yes</v>
      </c>
      <c r="AX121" s="137" t="str">
        <f>IF('All Data FO'!B121&lt;MIN('All Data FO'!C121:'All Data FO'!F121),"Yes","")</f>
        <v/>
      </c>
      <c r="AZ121" s="144" t="str">
        <f>IF('All Data FO'!B121&gt;MAX('All Data FO'!X121:'All Data FO'!AA121),"Yes","")</f>
        <v>Yes</v>
      </c>
      <c r="BA121" s="144" t="str">
        <f>IF('All Data FO'!B121&lt;MIN('All Data FO'!AC121:'All Data FO'!AF121),"Yes","")</f>
        <v/>
      </c>
      <c r="BB121" s="137" t="str">
        <f>IF(AND(Cash!C121&gt;Cash!AA121,Cash!B121&lt;(Cash!AA121+Cash!C121)/2,Cash!Z121&gt;Cash!C121,Cash!B121&gt;Cash!AA121),"Dark Cloud",IF(AND(Cash!C121&lt;Cash!AA121,Cash!B121&gt;(Cash!AA121+Cash!C121)/2,Cash!Z121&lt;Cash!C121,Cash!B121&lt;Cash!AA121),"Bullish Piercing",IF(AND(Cash!C121&lt;Cash!AA121,Cash!Z121&lt;Cash!C121,Cash!B121&gt;Cash!AA121),"Bullish Engulfing",IF(AND(Cash!C121&gt;Cash!AA121,Cash!Z121&gt;Cash!C121,Cash!B121&lt;Cash!AA121),"Bearish Engulfing",IF(AND(Cash!C121&gt;Cash!AA121,Cash!B121&lt;Cash!Z121,Cash!AG121&lt;Cash!C121,Cash!AN121&gt;Cash!AA121),"Bearish Harami",IF(AND(Cash!C121&lt;Cash!AA121,Cash!B121&gt;Cash!Z121,Cash!AG121&lt;Cash!AA121,Cash!AN121&gt;Cash!C121),"Bullish Harami"," "))))))</f>
        <v xml:space="preserve"> </v>
      </c>
      <c r="BC121" s="137" t="str">
        <f>IF(AND(Cash!D121&lt;Cash!AB121,Cash!AO121&lt;Cash!AP121,Cash!AO121&lt;Cash!AN121,Cash!B121&gt;Cash!AH121,Cash!B121&gt;Cash!AI121),"Bullish Reversal",IF(AND(Cash!D121&gt;Cash!AB121,Cash!AH121&gt;Cash!AI121,Cash!AH121&gt;Cash!AG121,Cash!B121&lt;Cash!AO121,Cash!CA121&lt;Cash!AP121),"Bearish Reversal"," "))</f>
        <v xml:space="preserve"> </v>
      </c>
      <c r="BE121" s="144" t="str">
        <f>IF(AND(Cash!D121&gt;Cash!X121,Cash!AC121&gt;Cash!T121,Cash!S121&gt;Cash!W121,Cash!AB121&gt;Cash!C121),"Bearish Squeeze"," ")</f>
        <v xml:space="preserve"> </v>
      </c>
      <c r="BF121" s="144" t="str">
        <f>IF(AND(Cash!T121&gt;Cash!X121,Cash!AC121&gt;Cash!D121,Cash!C121&gt;Cash!W121,Cash!AB121&gt;Cash!S121),"Bullish Squeeze"," ")</f>
        <v xml:space="preserve"> </v>
      </c>
      <c r="BG121" s="137" t="str">
        <f>IF(AND(Cash!AI121&lt;Cash!AH121,Cash!AP121&gt;Cash!AO121,Cash!AG121&lt;Cash!AH121,Cash!AN121&gt;Cash!AO121),"IN OUT IN"," ")</f>
        <v xml:space="preserve"> </v>
      </c>
      <c r="BH121" s="137" t="str">
        <f>IF(AND(Cash!AG121&lt;Cash!AH121,Cash!AN121&gt;Cash!AO121),"Inside Bar"," ")</f>
        <v xml:space="preserve"> </v>
      </c>
      <c r="BI121" s="137" t="str">
        <f>IF(AND(Cash!AI121&gt;Cash!AH121,Cash!AP121&lt;Cash!AO121,Cash!AH121&gt;Cash!AG121,Cash!AO121&lt;Cash!AN121),"Double INSIDE Bar"," ")</f>
        <v xml:space="preserve"> </v>
      </c>
      <c r="BK121" s="137" t="str">
        <f>IF(AND(CA!AM121&lt;MIN(CA!AN121:AP121),(Cash!AG121&lt;Cash!AH121),(Cash!AN121&gt;Cash!AO121)),"NR4"," ")</f>
        <v xml:space="preserve"> </v>
      </c>
      <c r="BL121" s="144" t="str">
        <f>IF(AND(CA!AM121&lt;MIN(CA!AN121:AS121),(Cash!AG121&lt;Cash!AH121),(Cash!AN121&gt;Cash!AO121)),"NR7"," ")</f>
        <v xml:space="preserve"> </v>
      </c>
      <c r="BM121" s="137">
        <f>Cash!AG121</f>
        <v>20079.95</v>
      </c>
      <c r="BN121" s="137">
        <f>Cash!AN121</f>
        <v>18803.2</v>
      </c>
      <c r="BP121" s="137">
        <f>MAX(Cash!AG121:AJ121)</f>
        <v>20150.45</v>
      </c>
      <c r="BQ121" s="137">
        <f>MIN(Cash!AN121:AQ121)</f>
        <v>18075</v>
      </c>
      <c r="BS121" s="144">
        <f>MAX(Cash!AG121:AM121)</f>
        <v>20150.45</v>
      </c>
      <c r="BT121" s="144">
        <f>MIN(Cash!AN121:AT121)</f>
        <v>18000</v>
      </c>
      <c r="BV121" s="137">
        <f>Cash!AN121-2*(Cash!AG121-'Final Master FO'!BY121)</f>
        <v>17838.899999999998</v>
      </c>
      <c r="BW121" s="137">
        <f>BY121-(Cash!AG121-Cash!AN121)</f>
        <v>18321.05</v>
      </c>
      <c r="BX121" s="137">
        <f>(2*BY121)-Cash!AG121</f>
        <v>19115.649999999998</v>
      </c>
      <c r="BY121" s="137">
        <f>(Cash!AG121+Cash!AN121+Cash!B121)/3</f>
        <v>19597.8</v>
      </c>
      <c r="BZ121" s="137">
        <f>(2*BY121)-Cash!AN121</f>
        <v>20392.399999999998</v>
      </c>
      <c r="CA121" s="137">
        <f>BY121+(Cash!AG121-Cash!AN121)</f>
        <v>20874.55</v>
      </c>
      <c r="CB121" s="137">
        <f>Cash!AG121+2*('Final Master FO'!BY121-Cash!AN121)</f>
        <v>21669.149999999998</v>
      </c>
      <c r="CD121" s="137">
        <f>CG121-(1*(Cash!AG121-Cash!AN121))</f>
        <v>18321.05</v>
      </c>
      <c r="CE121" s="137">
        <f>CG121-(0.618*(Cash!AG121-Cash!AN121))</f>
        <v>18808.768499999998</v>
      </c>
      <c r="CF121" s="137">
        <f>CG121-(0.382*(Cash!AG121-Cash!AN121))</f>
        <v>19110.0815</v>
      </c>
      <c r="CG121" s="137">
        <f>(Cash!AG121+Cash!AN121+Cash!B121)/3</f>
        <v>19597.8</v>
      </c>
      <c r="CH121" s="137">
        <f>CG121+(0.382*(Cash!AG121-Cash!AN121))</f>
        <v>20085.518499999998</v>
      </c>
      <c r="CI121" s="137">
        <f>CG121+(0.618*(Cash!AG121-Cash!AN121))</f>
        <v>20386.8315</v>
      </c>
      <c r="CJ121" s="137">
        <f>CG121+(1*(Cash!AG121-Cash!AN121))</f>
        <v>20874.55</v>
      </c>
      <c r="CL121" s="137" t="str">
        <f t="shared" si="4"/>
        <v xml:space="preserve">SHREECEM  </v>
      </c>
      <c r="CM121" s="137">
        <f>'All Data FO'!B121</f>
        <v>19803.5</v>
      </c>
      <c r="CN121" s="139">
        <f>'All Data FO'!K121</f>
        <v>3.4325169876164101</v>
      </c>
      <c r="CO121" s="139">
        <f>'Master FO'!U121</f>
        <v>0.32739177882866499</v>
      </c>
      <c r="CP121" s="137">
        <f>'Master FO'!M121</f>
        <v>450</v>
      </c>
      <c r="CR121" s="137" t="str">
        <f>IF(AND('All Data FO'!AG121&gt;'All Data FO'!AH121,'All Data FO'!B121&gt;'All Data FO'!C121),"LONG BUILDUP",IF(AND('All Data FO'!AG121&gt;'All Data FO'!AH121,'All Data FO'!B121&lt;'All Data FO'!C121),"SHORT BUILDUP",IF(AND('All Data FO'!AG121&lt;'All Data FO'!AH121,'All Data FO'!B121&gt;'All Data FO'!C121),"SHORT COVERING",IF(AND('All Data FO'!AG121&lt;'All Data FO'!AH121,'All Data FO'!B121&lt;'All Data FO'!C121),"LONG UNWINDING"," "))))</f>
        <v>LONG BUILDUP</v>
      </c>
      <c r="CW121" s="137" t="str">
        <f>'FOD (ALL)'!M121</f>
        <v>SBILIFE</v>
      </c>
      <c r="CX121" s="137">
        <f>'All Data FO'!B119</f>
        <v>730.05</v>
      </c>
      <c r="CY121" s="139">
        <f>'All Data FO'!K119</f>
        <v>-0.17775346961100269</v>
      </c>
      <c r="CZ121" s="139">
        <f>'All Data FO'!EJ121</f>
        <v>5.1116143642834029</v>
      </c>
      <c r="DA121" s="137">
        <f>'All Data FO'!EQ121</f>
        <v>118500</v>
      </c>
      <c r="DC121" s="137" t="str">
        <f t="shared" si="5"/>
        <v>SHORT BUILDUP</v>
      </c>
    </row>
    <row r="122" spans="1:107" x14ac:dyDescent="0.3">
      <c r="A122" s="137" t="str">
        <f>FOD!B122</f>
        <v xml:space="preserve">SIEMENS   </v>
      </c>
      <c r="B122" s="137" t="str">
        <f>'All Data FO'!G122</f>
        <v>N</v>
      </c>
      <c r="C122" s="137" t="str">
        <f>'All Data FO'!H122</f>
        <v>N</v>
      </c>
      <c r="D122" s="137" t="str">
        <f>'All Data FO'!I122</f>
        <v>Y</v>
      </c>
      <c r="E122" s="137" t="str">
        <f>'All Data FO'!J122</f>
        <v>Y</v>
      </c>
      <c r="G122" s="137" t="str">
        <f>'All Data FO'!AL122</f>
        <v>N</v>
      </c>
      <c r="H122" s="137" t="str">
        <f>'All Data FO'!AM122</f>
        <v>Y</v>
      </c>
      <c r="I122" s="137" t="str">
        <f>'All Data FO'!AN122</f>
        <v>Y</v>
      </c>
      <c r="J122" s="137" t="str">
        <f>'All Data FO'!AO122</f>
        <v>N</v>
      </c>
      <c r="L122" s="137" t="str">
        <f>'All Data FO'!BR122</f>
        <v>Y</v>
      </c>
      <c r="M122" s="137" t="str">
        <f>'All Data FO'!BS122</f>
        <v>N</v>
      </c>
      <c r="N122" s="137" t="str">
        <f>'All Data FO'!BT122</f>
        <v>N</v>
      </c>
      <c r="O122" s="137" t="str">
        <f>'All Data FO'!BU122</f>
        <v>Y</v>
      </c>
      <c r="Q122" s="137" t="str">
        <f>'All Data FO'!BB122</f>
        <v>Y</v>
      </c>
      <c r="R122" s="137" t="str">
        <f>'All Data FO'!BC122</f>
        <v>N</v>
      </c>
      <c r="S122" s="137" t="str">
        <f>'All Data FO'!BD122</f>
        <v>N</v>
      </c>
      <c r="T122" s="137" t="str">
        <f>'All Data FO'!BE122</f>
        <v>Y</v>
      </c>
      <c r="V122" s="137" t="str">
        <f>'All Data FO'!CH122</f>
        <v>Y</v>
      </c>
      <c r="W122" s="137" t="str">
        <f>'All Data FO'!CI122</f>
        <v>N</v>
      </c>
      <c r="X122" s="137" t="str">
        <f>'All Data FO'!CJ122</f>
        <v>N</v>
      </c>
      <c r="Y122" s="137" t="str">
        <f>'All Data FO'!CK122</f>
        <v>Y</v>
      </c>
      <c r="AA122" s="137" t="str">
        <f>'D Master'!AM122</f>
        <v>N</v>
      </c>
      <c r="AB122" s="137" t="str">
        <f>'D Master'!AN122</f>
        <v>Y</v>
      </c>
      <c r="AC122" s="137" t="str">
        <f>'D Master'!AO122</f>
        <v>N</v>
      </c>
      <c r="AD122" s="137" t="str">
        <f>'D Master'!AP122</f>
        <v>Y</v>
      </c>
      <c r="AF122" s="138">
        <f>CA!AK122</f>
        <v>3.2275</v>
      </c>
      <c r="AG122" s="145">
        <f>'Master FO'!BV122</f>
        <v>-39.090611710827609</v>
      </c>
      <c r="AH122" s="145">
        <f>'Master FO'!BZ122</f>
        <v>-34.313264346190032</v>
      </c>
      <c r="AI122" s="137">
        <f>Cash!B122</f>
        <v>1015</v>
      </c>
      <c r="AJ122" s="137">
        <f>'All Data FO'!B122</f>
        <v>1016.1</v>
      </c>
      <c r="AK122" s="137">
        <f>'All Data FO'!W122</f>
        <v>1033</v>
      </c>
      <c r="AL122" s="137">
        <f>'All Data FO'!AB122</f>
        <v>1002.85</v>
      </c>
      <c r="AN122" s="137">
        <f t="shared" si="3"/>
        <v>1.1000000000000227</v>
      </c>
      <c r="AO122" s="137">
        <f>('All Data FO'!W122+'All Data FO'!AB122+'All Data FO'!B122)/3</f>
        <v>1017.3166666666666</v>
      </c>
      <c r="AQ122" s="137" t="str">
        <f>IF('All Data FO'!BM122&gt;MAX('All Data FO'!BN122:'All Data FO'!BQ122),"Yes","")</f>
        <v/>
      </c>
      <c r="AR122" s="137" t="str">
        <f>IF('All Data FO'!AG122&gt;MAX('All Data FO'!AH122:'All Data FO'!AK122),"Yes","")</f>
        <v/>
      </c>
      <c r="AT122" s="137" t="str">
        <f>IF('All Data FO'!BM122&gt;(AVERAGE('All Data FO'!BN122:'All Data FO'!BQ122)*2),"Yes","")</f>
        <v/>
      </c>
      <c r="AU122" s="137" t="str">
        <f>IF('All Data FO'!AG122&gt;(AVERAGE('All Data FO'!AH122:'All Data FO'!AK122)*2),"Yes","")</f>
        <v/>
      </c>
      <c r="AW122" s="137" t="str">
        <f>IF('All Data FO'!B122&gt;MAX('All Data FO'!C122:'All Data FO'!F122),"Yes","")</f>
        <v/>
      </c>
      <c r="AX122" s="137" t="str">
        <f>IF('All Data FO'!B122&lt;MIN('All Data FO'!C122:'All Data FO'!F122),"Yes","")</f>
        <v/>
      </c>
      <c r="AZ122" s="144" t="str">
        <f>IF('All Data FO'!B122&gt;MAX('All Data FO'!X122:'All Data FO'!AA122),"Yes","")</f>
        <v/>
      </c>
      <c r="BA122" s="144" t="str">
        <f>IF('All Data FO'!B122&lt;MIN('All Data FO'!AC122:'All Data FO'!AF122),"Yes","")</f>
        <v/>
      </c>
      <c r="BB122" s="137" t="str">
        <f>IF(AND(Cash!C122&gt;Cash!AA122,Cash!B122&lt;(Cash!AA122+Cash!C122)/2,Cash!Z122&gt;Cash!C122,Cash!B122&gt;Cash!AA122),"Dark Cloud",IF(AND(Cash!C122&lt;Cash!AA122,Cash!B122&gt;(Cash!AA122+Cash!C122)/2,Cash!Z122&lt;Cash!C122,Cash!B122&lt;Cash!AA122),"Bullish Piercing",IF(AND(Cash!C122&lt;Cash!AA122,Cash!Z122&lt;Cash!C122,Cash!B122&gt;Cash!AA122),"Bullish Engulfing",IF(AND(Cash!C122&gt;Cash!AA122,Cash!Z122&gt;Cash!C122,Cash!B122&lt;Cash!AA122),"Bearish Engulfing",IF(AND(Cash!C122&gt;Cash!AA122,Cash!B122&lt;Cash!Z122,Cash!AG122&lt;Cash!C122,Cash!AN122&gt;Cash!AA122),"Bearish Harami",IF(AND(Cash!C122&lt;Cash!AA122,Cash!B122&gt;Cash!Z122,Cash!AG122&lt;Cash!AA122,Cash!AN122&gt;Cash!C122),"Bullish Harami"," "))))))</f>
        <v xml:space="preserve"> </v>
      </c>
      <c r="BC122" s="137" t="str">
        <f>IF(AND(Cash!D122&lt;Cash!AB122,Cash!AO122&lt;Cash!AP122,Cash!AO122&lt;Cash!AN122,Cash!B122&gt;Cash!AH122,Cash!B122&gt;Cash!AI122),"Bullish Reversal",IF(AND(Cash!D122&gt;Cash!AB122,Cash!AH122&gt;Cash!AI122,Cash!AH122&gt;Cash!AG122,Cash!B122&lt;Cash!AO122,Cash!CA122&lt;Cash!AP122),"Bearish Reversal"," "))</f>
        <v xml:space="preserve"> </v>
      </c>
      <c r="BE122" s="144" t="str">
        <f>IF(AND(Cash!D122&gt;Cash!X122,Cash!AC122&gt;Cash!T122,Cash!S122&gt;Cash!W122,Cash!AB122&gt;Cash!C122),"Bearish Squeeze"," ")</f>
        <v xml:space="preserve"> </v>
      </c>
      <c r="BF122" s="144" t="str">
        <f>IF(AND(Cash!T122&gt;Cash!X122,Cash!AC122&gt;Cash!D122,Cash!C122&gt;Cash!W122,Cash!AB122&gt;Cash!S122),"Bullish Squeeze"," ")</f>
        <v xml:space="preserve"> </v>
      </c>
      <c r="BG122" s="137" t="str">
        <f>IF(AND(Cash!AI122&lt;Cash!AH122,Cash!AP122&gt;Cash!AO122,Cash!AG122&lt;Cash!AH122,Cash!AN122&gt;Cash!AO122),"IN OUT IN"," ")</f>
        <v xml:space="preserve"> </v>
      </c>
      <c r="BH122" s="137" t="str">
        <f>IF(AND(Cash!AG122&lt;Cash!AH122,Cash!AN122&gt;Cash!AO122),"Inside Bar"," ")</f>
        <v xml:space="preserve"> </v>
      </c>
      <c r="BI122" s="137" t="str">
        <f>IF(AND(Cash!AI122&gt;Cash!AH122,Cash!AP122&lt;Cash!AO122,Cash!AH122&gt;Cash!AG122,Cash!AO122&lt;Cash!AN122),"Double INSIDE Bar"," ")</f>
        <v xml:space="preserve"> </v>
      </c>
      <c r="BK122" s="137" t="str">
        <f>IF(AND(CA!AM122&lt;MIN(CA!AN122:AP122),(Cash!AG122&lt;Cash!AH122),(Cash!AN122&gt;Cash!AO122)),"NR4"," ")</f>
        <v xml:space="preserve"> </v>
      </c>
      <c r="BL122" s="144" t="str">
        <f>IF(AND(CA!AM122&lt;MIN(CA!AN122:AS122),(Cash!AG122&lt;Cash!AH122),(Cash!AN122&gt;Cash!AO122)),"NR7"," ")</f>
        <v xml:space="preserve"> </v>
      </c>
      <c r="BM122" s="137">
        <f>Cash!AG122</f>
        <v>1031.8</v>
      </c>
      <c r="BN122" s="137">
        <f>Cash!AN122</f>
        <v>1001.4</v>
      </c>
      <c r="BP122" s="137">
        <f>MAX(Cash!AG122:AJ122)</f>
        <v>1041.0999999999999</v>
      </c>
      <c r="BQ122" s="137">
        <f>MIN(Cash!AN122:AQ122)</f>
        <v>1001.25</v>
      </c>
      <c r="BS122" s="144">
        <f>MAX(Cash!AG122:AM122)</f>
        <v>1089.45</v>
      </c>
      <c r="BT122" s="144">
        <f>MIN(Cash!AN122:AT122)</f>
        <v>990</v>
      </c>
      <c r="BV122" s="137">
        <f>Cash!AN122-2*(Cash!AG122-'Final Master FO'!BY122)</f>
        <v>969.93333333333328</v>
      </c>
      <c r="BW122" s="137">
        <f>BY122-(Cash!AG122-Cash!AN122)</f>
        <v>985.66666666666663</v>
      </c>
      <c r="BX122" s="137">
        <f>(2*BY122)-Cash!AG122</f>
        <v>1000.3333333333333</v>
      </c>
      <c r="BY122" s="137">
        <f>(Cash!AG122+Cash!AN122+Cash!B122)/3</f>
        <v>1016.0666666666666</v>
      </c>
      <c r="BZ122" s="137">
        <f>(2*BY122)-Cash!AN122</f>
        <v>1030.7333333333331</v>
      </c>
      <c r="CA122" s="137">
        <f>BY122+(Cash!AG122-Cash!AN122)</f>
        <v>1046.4666666666667</v>
      </c>
      <c r="CB122" s="137">
        <f>Cash!AG122+2*('Final Master FO'!BY122-Cash!AN122)</f>
        <v>1061.1333333333332</v>
      </c>
      <c r="CD122" s="137">
        <f>CG122-(1*(Cash!AG122-Cash!AN122))</f>
        <v>985.66666666666663</v>
      </c>
      <c r="CE122" s="137">
        <f>CG122-(0.618*(Cash!AG122-Cash!AN122))</f>
        <v>997.27946666666662</v>
      </c>
      <c r="CF122" s="137">
        <f>CG122-(0.382*(Cash!AG122-Cash!AN122))</f>
        <v>1004.4538666666666</v>
      </c>
      <c r="CG122" s="137">
        <f>(Cash!AG122+Cash!AN122+Cash!B122)/3</f>
        <v>1016.0666666666666</v>
      </c>
      <c r="CH122" s="137">
        <f>CG122+(0.382*(Cash!AG122-Cash!AN122))</f>
        <v>1027.6794666666665</v>
      </c>
      <c r="CI122" s="137">
        <f>CG122+(0.618*(Cash!AG122-Cash!AN122))</f>
        <v>1034.8538666666666</v>
      </c>
      <c r="CJ122" s="137">
        <f>CG122+(1*(Cash!AG122-Cash!AN122))</f>
        <v>1046.4666666666667</v>
      </c>
      <c r="CL122" s="137" t="str">
        <f t="shared" si="4"/>
        <v xml:space="preserve">SIEMENS   </v>
      </c>
      <c r="CM122" s="137">
        <f>'All Data FO'!B122</f>
        <v>1016.1</v>
      </c>
      <c r="CN122" s="139">
        <f>'All Data FO'!K122</f>
        <v>-0.43116119549240345</v>
      </c>
      <c r="CO122" s="139">
        <f>'Master FO'!U122</f>
        <v>-3.7099023709902368</v>
      </c>
      <c r="CP122" s="137">
        <f>'Master FO'!M122</f>
        <v>-73150</v>
      </c>
      <c r="CR122" s="137" t="str">
        <f>IF(AND('All Data FO'!AG122&gt;'All Data FO'!AH122,'All Data FO'!B122&gt;'All Data FO'!C122),"LONG BUILDUP",IF(AND('All Data FO'!AG122&gt;'All Data FO'!AH122,'All Data FO'!B122&lt;'All Data FO'!C122),"SHORT BUILDUP",IF(AND('All Data FO'!AG122&lt;'All Data FO'!AH122,'All Data FO'!B122&gt;'All Data FO'!C122),"SHORT COVERING",IF(AND('All Data FO'!AG122&lt;'All Data FO'!AH122,'All Data FO'!B122&lt;'All Data FO'!C122),"LONG UNWINDING"," "))))</f>
        <v>LONG UNWINDING</v>
      </c>
      <c r="CW122" s="137" t="str">
        <f>'FOD (ALL)'!M122</f>
        <v>SBIN</v>
      </c>
      <c r="CX122" s="137">
        <f>'All Data FO'!B120</f>
        <v>150.4</v>
      </c>
      <c r="CY122" s="139">
        <f>'All Data FO'!K120</f>
        <v>-0.85695451549108959</v>
      </c>
      <c r="CZ122" s="139">
        <f>'All Data FO'!EJ122</f>
        <v>4.7907714344178434</v>
      </c>
      <c r="DA122" s="137">
        <f>'All Data FO'!EQ122</f>
        <v>5619000</v>
      </c>
      <c r="DC122" s="137" t="str">
        <f t="shared" si="5"/>
        <v>SHORT BUILDUP</v>
      </c>
    </row>
    <row r="123" spans="1:107" x14ac:dyDescent="0.3">
      <c r="A123" s="137" t="str">
        <f>FOD!B123</f>
        <v xml:space="preserve">SRF       </v>
      </c>
      <c r="B123" s="137" t="str">
        <f>'All Data FO'!G123</f>
        <v>Y</v>
      </c>
      <c r="C123" s="137" t="str">
        <f>'All Data FO'!H123</f>
        <v>N</v>
      </c>
      <c r="D123" s="137" t="str">
        <f>'All Data FO'!I123</f>
        <v>Y</v>
      </c>
      <c r="E123" s="137" t="str">
        <f>'All Data FO'!J123</f>
        <v>N</v>
      </c>
      <c r="G123" s="137" t="str">
        <f>'All Data FO'!AL123</f>
        <v>N</v>
      </c>
      <c r="H123" s="137" t="str">
        <f>'All Data FO'!AM123</f>
        <v>N</v>
      </c>
      <c r="I123" s="137" t="str">
        <f>'All Data FO'!AN123</f>
        <v>Y</v>
      </c>
      <c r="J123" s="137" t="str">
        <f>'All Data FO'!AO123</f>
        <v>Y</v>
      </c>
      <c r="L123" s="137" t="str">
        <f>'All Data FO'!BR123</f>
        <v>Y</v>
      </c>
      <c r="M123" s="137" t="str">
        <f>'All Data FO'!BS123</f>
        <v>N</v>
      </c>
      <c r="N123" s="137" t="str">
        <f>'All Data FO'!BT123</f>
        <v>N</v>
      </c>
      <c r="O123" s="137" t="str">
        <f>'All Data FO'!BU123</f>
        <v>Y</v>
      </c>
      <c r="Q123" s="137" t="str">
        <f>'All Data FO'!BB123</f>
        <v>Y</v>
      </c>
      <c r="R123" s="137" t="str">
        <f>'All Data FO'!BC123</f>
        <v>N</v>
      </c>
      <c r="S123" s="137" t="str">
        <f>'All Data FO'!BD123</f>
        <v>N</v>
      </c>
      <c r="T123" s="137" t="str">
        <f>'All Data FO'!BE123</f>
        <v>Y</v>
      </c>
      <c r="V123" s="137" t="str">
        <f>'All Data FO'!CH123</f>
        <v>Y</v>
      </c>
      <c r="W123" s="137" t="str">
        <f>'All Data FO'!CI123</f>
        <v>N</v>
      </c>
      <c r="X123" s="137" t="str">
        <f>'All Data FO'!CJ123</f>
        <v>N</v>
      </c>
      <c r="Y123" s="137" t="str">
        <f>'All Data FO'!CK123</f>
        <v>Y</v>
      </c>
      <c r="AA123" s="137" t="str">
        <f>'D Master'!AM123</f>
        <v>N</v>
      </c>
      <c r="AB123" s="137" t="str">
        <f>'D Master'!AN123</f>
        <v>Y</v>
      </c>
      <c r="AC123" s="137" t="str">
        <f>'D Master'!AO123</f>
        <v>Y</v>
      </c>
      <c r="AD123" s="137" t="str">
        <f>'D Master'!AP123</f>
        <v>Y</v>
      </c>
      <c r="AF123" s="138">
        <f>CA!AK123</f>
        <v>3.3324999999999951</v>
      </c>
      <c r="AG123" s="145">
        <f>'Master FO'!BV123</f>
        <v>-24.672837535908076</v>
      </c>
      <c r="AH123" s="145">
        <f>'Master FO'!BZ123</f>
        <v>-23.043478260869563</v>
      </c>
      <c r="AI123" s="137">
        <f>Cash!B123</f>
        <v>3379.95</v>
      </c>
      <c r="AJ123" s="137">
        <f>'All Data FO'!B123</f>
        <v>3379.95</v>
      </c>
      <c r="AK123" s="137">
        <f>'All Data FO'!W123</f>
        <v>3429.55</v>
      </c>
      <c r="AL123" s="137">
        <f>'All Data FO'!AB123</f>
        <v>3329</v>
      </c>
      <c r="AN123" s="137">
        <f t="shared" si="3"/>
        <v>0</v>
      </c>
      <c r="AO123" s="137">
        <f>('All Data FO'!W123+'All Data FO'!AB123+'All Data FO'!B123)/3</f>
        <v>3379.5</v>
      </c>
      <c r="AQ123" s="137" t="str">
        <f>IF('All Data FO'!BM123&gt;MAX('All Data FO'!BN123:'All Data FO'!BQ123),"Yes","")</f>
        <v/>
      </c>
      <c r="AR123" s="137" t="str">
        <f>IF('All Data FO'!AG123&gt;MAX('All Data FO'!AH123:'All Data FO'!AK123),"Yes","")</f>
        <v/>
      </c>
      <c r="AT123" s="137" t="str">
        <f>IF('All Data FO'!BM123&gt;(AVERAGE('All Data FO'!BN123:'All Data FO'!BQ123)*2),"Yes","")</f>
        <v/>
      </c>
      <c r="AU123" s="137" t="str">
        <f>IF('All Data FO'!AG123&gt;(AVERAGE('All Data FO'!AH123:'All Data FO'!AK123)*2),"Yes","")</f>
        <v/>
      </c>
      <c r="AW123" s="137" t="str">
        <f>IF('All Data FO'!B123&gt;MAX('All Data FO'!C123:'All Data FO'!F123),"Yes","")</f>
        <v/>
      </c>
      <c r="AX123" s="137" t="str">
        <f>IF('All Data FO'!B123&lt;MIN('All Data FO'!C123:'All Data FO'!F123),"Yes","")</f>
        <v/>
      </c>
      <c r="AZ123" s="144" t="str">
        <f>IF('All Data FO'!B123&gt;MAX('All Data FO'!X123:'All Data FO'!AA123),"Yes","")</f>
        <v/>
      </c>
      <c r="BA123" s="144" t="str">
        <f>IF('All Data FO'!B123&lt;MIN('All Data FO'!AC123:'All Data FO'!AF123),"Yes","")</f>
        <v/>
      </c>
      <c r="BB123" s="137" t="str">
        <f>IF(AND(Cash!C123&gt;Cash!AA123,Cash!B123&lt;(Cash!AA123+Cash!C123)/2,Cash!Z123&gt;Cash!C123,Cash!B123&gt;Cash!AA123),"Dark Cloud",IF(AND(Cash!C123&lt;Cash!AA123,Cash!B123&gt;(Cash!AA123+Cash!C123)/2,Cash!Z123&lt;Cash!C123,Cash!B123&lt;Cash!AA123),"Bullish Piercing",IF(AND(Cash!C123&lt;Cash!AA123,Cash!Z123&lt;Cash!C123,Cash!B123&gt;Cash!AA123),"Bullish Engulfing",IF(AND(Cash!C123&gt;Cash!AA123,Cash!Z123&gt;Cash!C123,Cash!B123&lt;Cash!AA123),"Bearish Engulfing",IF(AND(Cash!C123&gt;Cash!AA123,Cash!B123&lt;Cash!Z123,Cash!AG123&lt;Cash!C123,Cash!AN123&gt;Cash!AA123),"Bearish Harami",IF(AND(Cash!C123&lt;Cash!AA123,Cash!B123&gt;Cash!Z123,Cash!AG123&lt;Cash!AA123,Cash!AN123&gt;Cash!C123),"Bullish Harami"," "))))))</f>
        <v>Bullish Piercing</v>
      </c>
      <c r="BC123" s="137" t="str">
        <f>IF(AND(Cash!D123&lt;Cash!AB123,Cash!AO123&lt;Cash!AP123,Cash!AO123&lt;Cash!AN123,Cash!B123&gt;Cash!AH123,Cash!B123&gt;Cash!AI123),"Bullish Reversal",IF(AND(Cash!D123&gt;Cash!AB123,Cash!AH123&gt;Cash!AI123,Cash!AH123&gt;Cash!AG123,Cash!B123&lt;Cash!AO123,Cash!CA123&lt;Cash!AP123),"Bearish Reversal"," "))</f>
        <v xml:space="preserve"> </v>
      </c>
      <c r="BE123" s="144" t="str">
        <f>IF(AND(Cash!D123&gt;Cash!X123,Cash!AC123&gt;Cash!T123,Cash!S123&gt;Cash!W123,Cash!AB123&gt;Cash!C123),"Bearish Squeeze"," ")</f>
        <v xml:space="preserve"> </v>
      </c>
      <c r="BF123" s="144" t="str">
        <f>IF(AND(Cash!T123&gt;Cash!X123,Cash!AC123&gt;Cash!D123,Cash!C123&gt;Cash!W123,Cash!AB123&gt;Cash!S123),"Bullish Squeeze"," ")</f>
        <v xml:space="preserve"> </v>
      </c>
      <c r="BG123" s="137" t="str">
        <f>IF(AND(Cash!AI123&lt;Cash!AH123,Cash!AP123&gt;Cash!AO123,Cash!AG123&lt;Cash!AH123,Cash!AN123&gt;Cash!AO123),"IN OUT IN"," ")</f>
        <v xml:space="preserve"> </v>
      </c>
      <c r="BH123" s="137" t="str">
        <f>IF(AND(Cash!AG123&lt;Cash!AH123,Cash!AN123&gt;Cash!AO123),"Inside Bar"," ")</f>
        <v xml:space="preserve"> </v>
      </c>
      <c r="BI123" s="137" t="str">
        <f>IF(AND(Cash!AI123&gt;Cash!AH123,Cash!AP123&lt;Cash!AO123,Cash!AH123&gt;Cash!AG123,Cash!AO123&lt;Cash!AN123),"Double INSIDE Bar"," ")</f>
        <v xml:space="preserve"> </v>
      </c>
      <c r="BK123" s="137" t="str">
        <f>IF(AND(CA!AM123&lt;MIN(CA!AN123:AP123),(Cash!AG123&lt;Cash!AH123),(Cash!AN123&gt;Cash!AO123)),"NR4"," ")</f>
        <v xml:space="preserve"> </v>
      </c>
      <c r="BL123" s="144" t="str">
        <f>IF(AND(CA!AM123&lt;MIN(CA!AN123:AS123),(Cash!AG123&lt;Cash!AH123),(Cash!AN123&gt;Cash!AO123)),"NR7"," ")</f>
        <v xml:space="preserve"> </v>
      </c>
      <c r="BM123" s="137">
        <f>Cash!AG123</f>
        <v>3430</v>
      </c>
      <c r="BN123" s="137">
        <f>Cash!AN123</f>
        <v>3324</v>
      </c>
      <c r="BP123" s="137">
        <f>MAX(Cash!AG123:AJ123)</f>
        <v>3500</v>
      </c>
      <c r="BQ123" s="137">
        <f>MIN(Cash!AN123:AQ123)</f>
        <v>3306</v>
      </c>
      <c r="BS123" s="144">
        <f>MAX(Cash!AG123:AM123)</f>
        <v>3688.5</v>
      </c>
      <c r="BT123" s="144">
        <f>MIN(Cash!AN123:AT123)</f>
        <v>3306</v>
      </c>
      <c r="BV123" s="137">
        <f>Cash!AN123-2*(Cash!AG123-'Final Master FO'!BY123)</f>
        <v>3219.9666666666672</v>
      </c>
      <c r="BW123" s="137">
        <f>BY123-(Cash!AG123-Cash!AN123)</f>
        <v>3271.9833333333336</v>
      </c>
      <c r="BX123" s="137">
        <f>(2*BY123)-Cash!AG123</f>
        <v>3325.9666666666672</v>
      </c>
      <c r="BY123" s="137">
        <f>(Cash!AG123+Cash!AN123+Cash!B123)/3</f>
        <v>3377.9833333333336</v>
      </c>
      <c r="BZ123" s="137">
        <f>(2*BY123)-Cash!AN123</f>
        <v>3431.9666666666672</v>
      </c>
      <c r="CA123" s="137">
        <f>BY123+(Cash!AG123-Cash!AN123)</f>
        <v>3483.9833333333336</v>
      </c>
      <c r="CB123" s="137">
        <f>Cash!AG123+2*('Final Master FO'!BY123-Cash!AN123)</f>
        <v>3537.9666666666672</v>
      </c>
      <c r="CD123" s="137">
        <f>CG123-(1*(Cash!AG123-Cash!AN123))</f>
        <v>3271.9833333333336</v>
      </c>
      <c r="CE123" s="137">
        <f>CG123-(0.618*(Cash!AG123-Cash!AN123))</f>
        <v>3312.4753333333338</v>
      </c>
      <c r="CF123" s="137">
        <f>CG123-(0.382*(Cash!AG123-Cash!AN123))</f>
        <v>3337.4913333333334</v>
      </c>
      <c r="CG123" s="137">
        <f>(Cash!AG123+Cash!AN123+Cash!B123)/3</f>
        <v>3377.9833333333336</v>
      </c>
      <c r="CH123" s="137">
        <f>CG123+(0.382*(Cash!AG123-Cash!AN123))</f>
        <v>3418.4753333333338</v>
      </c>
      <c r="CI123" s="137">
        <f>CG123+(0.618*(Cash!AG123-Cash!AN123))</f>
        <v>3443.4913333333334</v>
      </c>
      <c r="CJ123" s="137">
        <f>CG123+(1*(Cash!AG123-Cash!AN123))</f>
        <v>3483.9833333333336</v>
      </c>
      <c r="CL123" s="137" t="str">
        <f t="shared" si="4"/>
        <v xml:space="preserve">SRF       </v>
      </c>
      <c r="CM123" s="137">
        <f>'All Data FO'!B123</f>
        <v>3379.95</v>
      </c>
      <c r="CN123" s="139">
        <f>'All Data FO'!K123</f>
        <v>0.24617027271513137</v>
      </c>
      <c r="CO123" s="139">
        <f>'Master FO'!U123</f>
        <v>-4.0196516301920493</v>
      </c>
      <c r="CP123" s="137">
        <f>'Master FO'!M123</f>
        <v>-22500</v>
      </c>
      <c r="CR123" s="137" t="str">
        <f>IF(AND('All Data FO'!AG123&gt;'All Data FO'!AH123,'All Data FO'!B123&gt;'All Data FO'!C123),"LONG BUILDUP",IF(AND('All Data FO'!AG123&gt;'All Data FO'!AH123,'All Data FO'!B123&lt;'All Data FO'!C123),"SHORT BUILDUP",IF(AND('All Data FO'!AG123&lt;'All Data FO'!AH123,'All Data FO'!B123&gt;'All Data FO'!C123),"SHORT COVERING",IF(AND('All Data FO'!AG123&lt;'All Data FO'!AH123,'All Data FO'!B123&lt;'All Data FO'!C123),"LONG UNWINDING"," "))))</f>
        <v>SHORT COVERING</v>
      </c>
      <c r="CW123" s="137" t="str">
        <f>'FOD (ALL)'!M123</f>
        <v>SHREECEM</v>
      </c>
      <c r="CX123" s="137">
        <f>'All Data FO'!B121</f>
        <v>19803.5</v>
      </c>
      <c r="CY123" s="139">
        <f>'All Data FO'!K121</f>
        <v>3.4325169876164101</v>
      </c>
      <c r="CZ123" s="139">
        <f>'All Data FO'!EJ123</f>
        <v>0.20703933747412009</v>
      </c>
      <c r="DA123" s="137">
        <f>'All Data FO'!EQ123</f>
        <v>300</v>
      </c>
      <c r="DC123" s="137" t="str">
        <f t="shared" si="5"/>
        <v>LONG BUILDUP</v>
      </c>
    </row>
    <row r="124" spans="1:107" x14ac:dyDescent="0.3">
      <c r="A124" s="137" t="str">
        <f>FOD!B124</f>
        <v>SRTRANSFIN</v>
      </c>
      <c r="B124" s="137" t="str">
        <f>'All Data FO'!G124</f>
        <v>N</v>
      </c>
      <c r="C124" s="137" t="str">
        <f>'All Data FO'!H124</f>
        <v>N</v>
      </c>
      <c r="D124" s="137" t="str">
        <f>'All Data FO'!I124</f>
        <v>N</v>
      </c>
      <c r="E124" s="137" t="str">
        <f>'All Data FO'!J124</f>
        <v>Y</v>
      </c>
      <c r="G124" s="137" t="str">
        <f>'All Data FO'!AL124</f>
        <v>N</v>
      </c>
      <c r="H124" s="137" t="str">
        <f>'All Data FO'!AM124</f>
        <v>N</v>
      </c>
      <c r="I124" s="137" t="str">
        <f>'All Data FO'!AN124</f>
        <v>Y</v>
      </c>
      <c r="J124" s="137" t="str">
        <f>'All Data FO'!AO124</f>
        <v>N</v>
      </c>
      <c r="L124" s="137" t="str">
        <f>'All Data FO'!BR124</f>
        <v>Y</v>
      </c>
      <c r="M124" s="137" t="str">
        <f>'All Data FO'!BS124</f>
        <v>N</v>
      </c>
      <c r="N124" s="137" t="str">
        <f>'All Data FO'!BT124</f>
        <v>Y</v>
      </c>
      <c r="O124" s="137" t="str">
        <f>'All Data FO'!BU124</f>
        <v>Y</v>
      </c>
      <c r="Q124" s="137" t="str">
        <f>'All Data FO'!BB124</f>
        <v>Y</v>
      </c>
      <c r="R124" s="137" t="str">
        <f>'All Data FO'!BC124</f>
        <v>N</v>
      </c>
      <c r="S124" s="137" t="str">
        <f>'All Data FO'!BD124</f>
        <v>Y</v>
      </c>
      <c r="T124" s="137" t="str">
        <f>'All Data FO'!BE124</f>
        <v>Y</v>
      </c>
      <c r="V124" s="137" t="str">
        <f>'All Data FO'!CH124</f>
        <v>Y</v>
      </c>
      <c r="W124" s="137" t="str">
        <f>'All Data FO'!CI124</f>
        <v>N</v>
      </c>
      <c r="X124" s="137" t="str">
        <f>'All Data FO'!CJ124</f>
        <v>Y</v>
      </c>
      <c r="Y124" s="137" t="str">
        <f>'All Data FO'!CK124</f>
        <v>Y</v>
      </c>
      <c r="AA124" s="137" t="str">
        <f>'D Master'!AM124</f>
        <v>Y</v>
      </c>
      <c r="AB124" s="137" t="str">
        <f>'D Master'!AN124</f>
        <v>N</v>
      </c>
      <c r="AC124" s="137" t="str">
        <f>'D Master'!AO124</f>
        <v>Y</v>
      </c>
      <c r="AD124" s="137" t="str">
        <f>'D Master'!AP124</f>
        <v>N</v>
      </c>
      <c r="AF124" s="138">
        <f>CA!AK124</f>
        <v>7.469999999999998</v>
      </c>
      <c r="AG124" s="145">
        <f>'Master FO'!BV124</f>
        <v>32.787449253423247</v>
      </c>
      <c r="AH124" s="145">
        <f>'Master FO'!BZ124</f>
        <v>32.888031951521832</v>
      </c>
      <c r="AI124" s="137">
        <f>Cash!B124</f>
        <v>541.15</v>
      </c>
      <c r="AJ124" s="137">
        <f>'All Data FO'!B124</f>
        <v>541.65</v>
      </c>
      <c r="AK124" s="137">
        <f>'All Data FO'!W124</f>
        <v>582.75</v>
      </c>
      <c r="AL124" s="137">
        <f>'All Data FO'!AB124</f>
        <v>525.54999999999995</v>
      </c>
      <c r="AN124" s="137">
        <f t="shared" si="3"/>
        <v>0.5</v>
      </c>
      <c r="AO124" s="137">
        <f>('All Data FO'!W124+'All Data FO'!AB124+'All Data FO'!B124)/3</f>
        <v>549.98333333333323</v>
      </c>
      <c r="AQ124" s="137" t="str">
        <f>IF('All Data FO'!BM124&gt;MAX('All Data FO'!BN124:'All Data FO'!BQ124),"Yes","")</f>
        <v>Yes</v>
      </c>
      <c r="AR124" s="137" t="str">
        <f>IF('All Data FO'!AG124&gt;MAX('All Data FO'!AH124:'All Data FO'!AK124),"Yes","")</f>
        <v/>
      </c>
      <c r="AT124" s="137" t="str">
        <f>IF('All Data FO'!BM124&gt;(AVERAGE('All Data FO'!BN124:'All Data FO'!BQ124)*2),"Yes","")</f>
        <v/>
      </c>
      <c r="AU124" s="137" t="str">
        <f>IF('All Data FO'!AG124&gt;(AVERAGE('All Data FO'!AH124:'All Data FO'!AK124)*2),"Yes","")</f>
        <v/>
      </c>
      <c r="AW124" s="137" t="str">
        <f>IF('All Data FO'!B124&gt;MAX('All Data FO'!C124:'All Data FO'!F124),"Yes","")</f>
        <v/>
      </c>
      <c r="AX124" s="137" t="str">
        <f>IF('All Data FO'!B124&lt;MIN('All Data FO'!C124:'All Data FO'!F124),"Yes","")</f>
        <v>Yes</v>
      </c>
      <c r="AZ124" s="144" t="str">
        <f>IF('All Data FO'!B124&gt;MAX('All Data FO'!X124:'All Data FO'!AA124),"Yes","")</f>
        <v/>
      </c>
      <c r="BA124" s="144" t="str">
        <f>IF('All Data FO'!B124&lt;MIN('All Data FO'!AC124:'All Data FO'!AF124),"Yes","")</f>
        <v>Yes</v>
      </c>
      <c r="BB124" s="137" t="str">
        <f>IF(AND(Cash!C124&gt;Cash!AA124,Cash!B124&lt;(Cash!AA124+Cash!C124)/2,Cash!Z124&gt;Cash!C124,Cash!B124&gt;Cash!AA124),"Dark Cloud",IF(AND(Cash!C124&lt;Cash!AA124,Cash!B124&gt;(Cash!AA124+Cash!C124)/2,Cash!Z124&lt;Cash!C124,Cash!B124&lt;Cash!AA124),"Bullish Piercing",IF(AND(Cash!C124&lt;Cash!AA124,Cash!Z124&lt;Cash!C124,Cash!B124&gt;Cash!AA124),"Bullish Engulfing",IF(AND(Cash!C124&gt;Cash!AA124,Cash!Z124&gt;Cash!C124,Cash!B124&lt;Cash!AA124),"Bearish Engulfing",IF(AND(Cash!C124&gt;Cash!AA124,Cash!B124&lt;Cash!Z124,Cash!AG124&lt;Cash!C124,Cash!AN124&gt;Cash!AA124),"Bearish Harami",IF(AND(Cash!C124&lt;Cash!AA124,Cash!B124&gt;Cash!Z124,Cash!AG124&lt;Cash!AA124,Cash!AN124&gt;Cash!C124),"Bullish Harami"," "))))))</f>
        <v xml:space="preserve"> </v>
      </c>
      <c r="BC124" s="137" t="str">
        <f>IF(AND(Cash!D124&lt;Cash!AB124,Cash!AO124&lt;Cash!AP124,Cash!AO124&lt;Cash!AN124,Cash!B124&gt;Cash!AH124,Cash!B124&gt;Cash!AI124),"Bullish Reversal",IF(AND(Cash!D124&gt;Cash!AB124,Cash!AH124&gt;Cash!AI124,Cash!AH124&gt;Cash!AG124,Cash!B124&lt;Cash!AO124,Cash!CA124&lt;Cash!AP124),"Bearish Reversal"," "))</f>
        <v xml:space="preserve"> </v>
      </c>
      <c r="BE124" s="144" t="str">
        <f>IF(AND(Cash!D124&gt;Cash!X124,Cash!AC124&gt;Cash!T124,Cash!S124&gt;Cash!W124,Cash!AB124&gt;Cash!C124),"Bearish Squeeze"," ")</f>
        <v xml:space="preserve"> </v>
      </c>
      <c r="BF124" s="144" t="str">
        <f>IF(AND(Cash!T124&gt;Cash!X124,Cash!AC124&gt;Cash!D124,Cash!C124&gt;Cash!W124,Cash!AB124&gt;Cash!S124),"Bullish Squeeze"," ")</f>
        <v xml:space="preserve"> </v>
      </c>
      <c r="BG124" s="137" t="str">
        <f>IF(AND(Cash!AI124&lt;Cash!AH124,Cash!AP124&gt;Cash!AO124,Cash!AG124&lt;Cash!AH124,Cash!AN124&gt;Cash!AO124),"IN OUT IN"," ")</f>
        <v xml:space="preserve"> </v>
      </c>
      <c r="BH124" s="137" t="str">
        <f>IF(AND(Cash!AG124&lt;Cash!AH124,Cash!AN124&gt;Cash!AO124),"Inside Bar"," ")</f>
        <v xml:space="preserve"> </v>
      </c>
      <c r="BI124" s="137" t="str">
        <f>IF(AND(Cash!AI124&gt;Cash!AH124,Cash!AP124&lt;Cash!AO124,Cash!AH124&gt;Cash!AG124,Cash!AO124&lt;Cash!AN124),"Double INSIDE Bar"," ")</f>
        <v xml:space="preserve"> </v>
      </c>
      <c r="BK124" s="137" t="str">
        <f>IF(AND(CA!AM124&lt;MIN(CA!AN124:AP124),(Cash!AG124&lt;Cash!AH124),(Cash!AN124&gt;Cash!AO124)),"NR4"," ")</f>
        <v xml:space="preserve"> </v>
      </c>
      <c r="BL124" s="144" t="str">
        <f>IF(AND(CA!AM124&lt;MIN(CA!AN124:AS124),(Cash!AG124&lt;Cash!AH124),(Cash!AN124&gt;Cash!AO124)),"NR7"," ")</f>
        <v xml:space="preserve"> </v>
      </c>
      <c r="BM124" s="137">
        <f>Cash!AG124</f>
        <v>583.65</v>
      </c>
      <c r="BN124" s="137">
        <f>Cash!AN124</f>
        <v>527.75</v>
      </c>
      <c r="BP124" s="137">
        <f>MAX(Cash!AG124:AJ124)</f>
        <v>621</v>
      </c>
      <c r="BQ124" s="137">
        <f>MIN(Cash!AN124:AQ124)</f>
        <v>527.75</v>
      </c>
      <c r="BS124" s="144">
        <f>MAX(Cash!AG124:AM124)</f>
        <v>720</v>
      </c>
      <c r="BT124" s="144">
        <f>MIN(Cash!AN124:AT124)</f>
        <v>527.75</v>
      </c>
      <c r="BV124" s="137">
        <f>Cash!AN124-2*(Cash!AG124-'Final Master FO'!BY124)</f>
        <v>462.15000000000009</v>
      </c>
      <c r="BW124" s="137">
        <f>BY124-(Cash!AG124-Cash!AN124)</f>
        <v>494.95000000000005</v>
      </c>
      <c r="BX124" s="137">
        <f>(2*BY124)-Cash!AG124</f>
        <v>518.05000000000007</v>
      </c>
      <c r="BY124" s="137">
        <f>(Cash!AG124+Cash!AN124+Cash!B124)/3</f>
        <v>550.85</v>
      </c>
      <c r="BZ124" s="137">
        <f>(2*BY124)-Cash!AN124</f>
        <v>573.95000000000005</v>
      </c>
      <c r="CA124" s="137">
        <f>BY124+(Cash!AG124-Cash!AN124)</f>
        <v>606.75</v>
      </c>
      <c r="CB124" s="137">
        <f>Cash!AG124+2*('Final Master FO'!BY124-Cash!AN124)</f>
        <v>629.85</v>
      </c>
      <c r="CD124" s="137">
        <f>CG124-(1*(Cash!AG124-Cash!AN124))</f>
        <v>494.95000000000005</v>
      </c>
      <c r="CE124" s="137">
        <f>CG124-(0.618*(Cash!AG124-Cash!AN124))</f>
        <v>516.30380000000002</v>
      </c>
      <c r="CF124" s="137">
        <f>CG124-(0.382*(Cash!AG124-Cash!AN124))</f>
        <v>529.49620000000004</v>
      </c>
      <c r="CG124" s="137">
        <f>(Cash!AG124+Cash!AN124+Cash!B124)/3</f>
        <v>550.85</v>
      </c>
      <c r="CH124" s="137">
        <f>CG124+(0.382*(Cash!AG124-Cash!AN124))</f>
        <v>572.2038</v>
      </c>
      <c r="CI124" s="137">
        <f>CG124+(0.618*(Cash!AG124-Cash!AN124))</f>
        <v>585.39620000000002</v>
      </c>
      <c r="CJ124" s="137">
        <f>CG124+(1*(Cash!AG124-Cash!AN124))</f>
        <v>606.75</v>
      </c>
      <c r="CL124" s="137" t="str">
        <f t="shared" si="4"/>
        <v>SRTRANSFIN</v>
      </c>
      <c r="CM124" s="137">
        <f>'All Data FO'!B124</f>
        <v>541.65</v>
      </c>
      <c r="CN124" s="139">
        <f>'All Data FO'!K124</f>
        <v>-5.6769699608184627</v>
      </c>
      <c r="CO124" s="139">
        <f>'Master FO'!U124</f>
        <v>-3.6001788908765651</v>
      </c>
      <c r="CP124" s="137">
        <f>'Master FO'!M124</f>
        <v>-96600</v>
      </c>
      <c r="CR124" s="137" t="str">
        <f>IF(AND('All Data FO'!AG124&gt;'All Data FO'!AH124,'All Data FO'!B124&gt;'All Data FO'!C124),"LONG BUILDUP",IF(AND('All Data FO'!AG124&gt;'All Data FO'!AH124,'All Data FO'!B124&lt;'All Data FO'!C124),"SHORT BUILDUP",IF(AND('All Data FO'!AG124&lt;'All Data FO'!AH124,'All Data FO'!B124&gt;'All Data FO'!C124),"SHORT COVERING",IF(AND('All Data FO'!AG124&lt;'All Data FO'!AH124,'All Data FO'!B124&lt;'All Data FO'!C124),"LONG UNWINDING"," "))))</f>
        <v>LONG UNWINDING</v>
      </c>
      <c r="CW124" s="137" t="str">
        <f>'FOD (ALL)'!M124</f>
        <v>SIEMENS</v>
      </c>
      <c r="CX124" s="137">
        <f>'All Data FO'!B122</f>
        <v>1016.1</v>
      </c>
      <c r="CY124" s="139">
        <f>'All Data FO'!K122</f>
        <v>-0.43116119549240345</v>
      </c>
      <c r="CZ124" s="139">
        <f>'All Data FO'!EJ124</f>
        <v>0.71980805118635027</v>
      </c>
      <c r="DA124" s="137">
        <f>'All Data FO'!EQ124</f>
        <v>14850</v>
      </c>
      <c r="DC124" s="137" t="str">
        <f t="shared" si="5"/>
        <v>SHORT BUILDUP</v>
      </c>
    </row>
    <row r="125" spans="1:107" x14ac:dyDescent="0.3">
      <c r="A125" s="137" t="str">
        <f>FOD!B125</f>
        <v xml:space="preserve">SUNPHARMA </v>
      </c>
      <c r="B125" s="137" t="str">
        <f>'All Data FO'!G125</f>
        <v>Y</v>
      </c>
      <c r="C125" s="137" t="str">
        <f>'All Data FO'!H125</f>
        <v>Y</v>
      </c>
      <c r="D125" s="137" t="str">
        <f>'All Data FO'!I125</f>
        <v>Y</v>
      </c>
      <c r="E125" s="137" t="str">
        <f>'All Data FO'!J125</f>
        <v>Y</v>
      </c>
      <c r="G125" s="137" t="str">
        <f>'All Data FO'!AL125</f>
        <v>N</v>
      </c>
      <c r="H125" s="137" t="str">
        <f>'All Data FO'!AM125</f>
        <v>N</v>
      </c>
      <c r="I125" s="137" t="str">
        <f>'All Data FO'!AN125</f>
        <v>Y</v>
      </c>
      <c r="J125" s="137" t="str">
        <f>'All Data FO'!AO125</f>
        <v>N</v>
      </c>
      <c r="L125" s="137" t="str">
        <f>'All Data FO'!BR125</f>
        <v>Y</v>
      </c>
      <c r="M125" s="137" t="str">
        <f>'All Data FO'!BS125</f>
        <v>Y</v>
      </c>
      <c r="N125" s="137" t="str">
        <f>'All Data FO'!BT125</f>
        <v>N</v>
      </c>
      <c r="O125" s="137" t="str">
        <f>'All Data FO'!BU125</f>
        <v>Y</v>
      </c>
      <c r="Q125" s="137" t="str">
        <f>'All Data FO'!BB125</f>
        <v>Y</v>
      </c>
      <c r="R125" s="137" t="str">
        <f>'All Data FO'!BC125</f>
        <v>Y</v>
      </c>
      <c r="S125" s="137" t="str">
        <f>'All Data FO'!BD125</f>
        <v>N</v>
      </c>
      <c r="T125" s="137" t="str">
        <f>'All Data FO'!BE125</f>
        <v>Y</v>
      </c>
      <c r="V125" s="137" t="str">
        <f>'All Data FO'!CH125</f>
        <v>Y</v>
      </c>
      <c r="W125" s="137" t="str">
        <f>'All Data FO'!CI125</f>
        <v>Y</v>
      </c>
      <c r="X125" s="137" t="str">
        <f>'All Data FO'!CJ125</f>
        <v>N</v>
      </c>
      <c r="Y125" s="137" t="str">
        <f>'All Data FO'!CK125</f>
        <v>Y</v>
      </c>
      <c r="AA125" s="137" t="str">
        <f>'D Master'!AM125</f>
        <v>N</v>
      </c>
      <c r="AB125" s="137" t="str">
        <f>'D Master'!AN125</f>
        <v>Y</v>
      </c>
      <c r="AC125" s="137" t="str">
        <f>'D Master'!AO125</f>
        <v>N</v>
      </c>
      <c r="AD125" s="137" t="str">
        <f>'D Master'!AP125</f>
        <v>N</v>
      </c>
      <c r="AF125" s="138">
        <f>CA!AK125</f>
        <v>2.7849999999999997</v>
      </c>
      <c r="AG125" s="145">
        <f>'Master FO'!BV125</f>
        <v>36.884576098059249</v>
      </c>
      <c r="AH125" s="145">
        <f>'Master FO'!BZ125</f>
        <v>34.525681780157264</v>
      </c>
      <c r="AI125" s="137">
        <f>Cash!B125</f>
        <v>469.4</v>
      </c>
      <c r="AJ125" s="137">
        <f>'All Data FO'!B125</f>
        <v>469.15</v>
      </c>
      <c r="AK125" s="137">
        <f>'All Data FO'!W125</f>
        <v>471.25</v>
      </c>
      <c r="AL125" s="137">
        <f>'All Data FO'!AB125</f>
        <v>456.75</v>
      </c>
      <c r="AN125" s="137">
        <f t="shared" si="3"/>
        <v>-0.25</v>
      </c>
      <c r="AO125" s="137">
        <f>('All Data FO'!W125+'All Data FO'!AB125+'All Data FO'!B125)/3</f>
        <v>465.7166666666667</v>
      </c>
      <c r="AQ125" s="137" t="str">
        <f>IF('All Data FO'!BM125&gt;MAX('All Data FO'!BN125:'All Data FO'!BQ125),"Yes","")</f>
        <v>Yes</v>
      </c>
      <c r="AR125" s="137" t="str">
        <f>IF('All Data FO'!AG125&gt;MAX('All Data FO'!AH125:'All Data FO'!AK125),"Yes","")</f>
        <v/>
      </c>
      <c r="AT125" s="137" t="str">
        <f>IF('All Data FO'!BM125&gt;(AVERAGE('All Data FO'!BN125:'All Data FO'!BQ125)*2),"Yes","")</f>
        <v/>
      </c>
      <c r="AU125" s="137" t="str">
        <f>IF('All Data FO'!AG125&gt;(AVERAGE('All Data FO'!AH125:'All Data FO'!AK125)*2),"Yes","")</f>
        <v/>
      </c>
      <c r="AW125" s="137" t="str">
        <f>IF('All Data FO'!B125&gt;MAX('All Data FO'!C125:'All Data FO'!F125),"Yes","")</f>
        <v>Yes</v>
      </c>
      <c r="AX125" s="137" t="str">
        <f>IF('All Data FO'!B125&lt;MIN('All Data FO'!C125:'All Data FO'!F125),"Yes","")</f>
        <v/>
      </c>
      <c r="AZ125" s="144" t="str">
        <f>IF('All Data FO'!B125&gt;MAX('All Data FO'!X125:'All Data FO'!AA125),"Yes","")</f>
        <v>Yes</v>
      </c>
      <c r="BA125" s="144" t="str">
        <f>IF('All Data FO'!B125&lt;MIN('All Data FO'!AC125:'All Data FO'!AF125),"Yes","")</f>
        <v/>
      </c>
      <c r="BB125" s="137" t="str">
        <f>IF(AND(Cash!C125&gt;Cash!AA125,Cash!B125&lt;(Cash!AA125+Cash!C125)/2,Cash!Z125&gt;Cash!C125,Cash!B125&gt;Cash!AA125),"Dark Cloud",IF(AND(Cash!C125&lt;Cash!AA125,Cash!B125&gt;(Cash!AA125+Cash!C125)/2,Cash!Z125&lt;Cash!C125,Cash!B125&lt;Cash!AA125),"Bullish Piercing",IF(AND(Cash!C125&lt;Cash!AA125,Cash!Z125&lt;Cash!C125,Cash!B125&gt;Cash!AA125),"Bullish Engulfing",IF(AND(Cash!C125&gt;Cash!AA125,Cash!Z125&gt;Cash!C125,Cash!B125&lt;Cash!AA125),"Bearish Engulfing",IF(AND(Cash!C125&gt;Cash!AA125,Cash!B125&lt;Cash!Z125,Cash!AG125&lt;Cash!C125,Cash!AN125&gt;Cash!AA125),"Bearish Harami",IF(AND(Cash!C125&lt;Cash!AA125,Cash!B125&gt;Cash!Z125,Cash!AG125&lt;Cash!AA125,Cash!AN125&gt;Cash!C125),"Bullish Harami"," "))))))</f>
        <v xml:space="preserve"> </v>
      </c>
      <c r="BC125" s="137" t="str">
        <f>IF(AND(Cash!D125&lt;Cash!AB125,Cash!AO125&lt;Cash!AP125,Cash!AO125&lt;Cash!AN125,Cash!B125&gt;Cash!AH125,Cash!B125&gt;Cash!AI125),"Bullish Reversal",IF(AND(Cash!D125&gt;Cash!AB125,Cash!AH125&gt;Cash!AI125,Cash!AH125&gt;Cash!AG125,Cash!B125&lt;Cash!AO125,Cash!CA125&lt;Cash!AP125),"Bearish Reversal"," "))</f>
        <v xml:space="preserve"> </v>
      </c>
      <c r="BE125" s="144" t="str">
        <f>IF(AND(Cash!D125&gt;Cash!X125,Cash!AC125&gt;Cash!T125,Cash!S125&gt;Cash!W125,Cash!AB125&gt;Cash!C125),"Bearish Squeeze"," ")</f>
        <v xml:space="preserve"> </v>
      </c>
      <c r="BF125" s="144" t="str">
        <f>IF(AND(Cash!T125&gt;Cash!X125,Cash!AC125&gt;Cash!D125,Cash!C125&gt;Cash!W125,Cash!AB125&gt;Cash!S125),"Bullish Squeeze"," ")</f>
        <v xml:space="preserve"> </v>
      </c>
      <c r="BG125" s="137" t="str">
        <f>IF(AND(Cash!AI125&lt;Cash!AH125,Cash!AP125&gt;Cash!AO125,Cash!AG125&lt;Cash!AH125,Cash!AN125&gt;Cash!AO125),"IN OUT IN"," ")</f>
        <v xml:space="preserve"> </v>
      </c>
      <c r="BH125" s="137" t="str">
        <f>IF(AND(Cash!AG125&lt;Cash!AH125,Cash!AN125&gt;Cash!AO125),"Inside Bar"," ")</f>
        <v xml:space="preserve"> </v>
      </c>
      <c r="BI125" s="137" t="str">
        <f>IF(AND(Cash!AI125&gt;Cash!AH125,Cash!AP125&lt;Cash!AO125,Cash!AH125&gt;Cash!AG125,Cash!AO125&lt;Cash!AN125),"Double INSIDE Bar"," ")</f>
        <v xml:space="preserve"> </v>
      </c>
      <c r="BK125" s="137" t="str">
        <f>IF(AND(CA!AM125&lt;MIN(CA!AN125:AP125),(Cash!AG125&lt;Cash!AH125),(Cash!AN125&gt;Cash!AO125)),"NR4"," ")</f>
        <v xml:space="preserve"> </v>
      </c>
      <c r="BL125" s="144" t="str">
        <f>IF(AND(CA!AM125&lt;MIN(CA!AN125:AS125),(Cash!AG125&lt;Cash!AH125),(Cash!AN125&gt;Cash!AO125)),"NR7"," ")</f>
        <v xml:space="preserve"> </v>
      </c>
      <c r="BM125" s="137">
        <f>Cash!AG125</f>
        <v>471.9</v>
      </c>
      <c r="BN125" s="137">
        <f>Cash!AN125</f>
        <v>458.05</v>
      </c>
      <c r="BP125" s="137">
        <f>MAX(Cash!AG125:AJ125)</f>
        <v>471.9</v>
      </c>
      <c r="BQ125" s="137">
        <f>MIN(Cash!AN125:AQ125)</f>
        <v>437.25</v>
      </c>
      <c r="BS125" s="144">
        <f>MAX(Cash!AG125:AM125)</f>
        <v>471.9</v>
      </c>
      <c r="BT125" s="144">
        <f>MIN(Cash!AN125:AT125)</f>
        <v>434.25</v>
      </c>
      <c r="BV125" s="137">
        <f>Cash!AN125-2*(Cash!AG125-'Final Master FO'!BY125)</f>
        <v>447.15000000000003</v>
      </c>
      <c r="BW125" s="137">
        <f>BY125-(Cash!AG125-Cash!AN125)</f>
        <v>452.6</v>
      </c>
      <c r="BX125" s="137">
        <f>(2*BY125)-Cash!AG125</f>
        <v>461</v>
      </c>
      <c r="BY125" s="137">
        <f>(Cash!AG125+Cash!AN125+Cash!B125)/3</f>
        <v>466.45</v>
      </c>
      <c r="BZ125" s="137">
        <f>(2*BY125)-Cash!AN125</f>
        <v>474.84999999999997</v>
      </c>
      <c r="CA125" s="137">
        <f>BY125+(Cash!AG125-Cash!AN125)</f>
        <v>480.29999999999995</v>
      </c>
      <c r="CB125" s="137">
        <f>Cash!AG125+2*('Final Master FO'!BY125-Cash!AN125)</f>
        <v>488.69999999999993</v>
      </c>
      <c r="CD125" s="137">
        <f>CG125-(1*(Cash!AG125-Cash!AN125))</f>
        <v>452.6</v>
      </c>
      <c r="CE125" s="137">
        <f>CG125-(0.618*(Cash!AG125-Cash!AN125))</f>
        <v>457.89070000000004</v>
      </c>
      <c r="CF125" s="137">
        <f>CG125-(0.382*(Cash!AG125-Cash!AN125))</f>
        <v>461.15930000000003</v>
      </c>
      <c r="CG125" s="137">
        <f>(Cash!AG125+Cash!AN125+Cash!B125)/3</f>
        <v>466.45</v>
      </c>
      <c r="CH125" s="137">
        <f>CG125+(0.382*(Cash!AG125-Cash!AN125))</f>
        <v>471.74069999999995</v>
      </c>
      <c r="CI125" s="137">
        <f>CG125+(0.618*(Cash!AG125-Cash!AN125))</f>
        <v>475.00929999999994</v>
      </c>
      <c r="CJ125" s="137">
        <f>CG125+(1*(Cash!AG125-Cash!AN125))</f>
        <v>480.29999999999995</v>
      </c>
      <c r="CL125" s="137" t="str">
        <f t="shared" si="4"/>
        <v xml:space="preserve">SUNPHARMA </v>
      </c>
      <c r="CM125" s="137">
        <f>'All Data FO'!B125</f>
        <v>469.15</v>
      </c>
      <c r="CN125" s="139">
        <f>'All Data FO'!K125</f>
        <v>0.97933706414118693</v>
      </c>
      <c r="CO125" s="139">
        <f>'Master FO'!U125</f>
        <v>-5.3200568990042676</v>
      </c>
      <c r="CP125" s="137">
        <f>'Master FO'!M125</f>
        <v>-2103750</v>
      </c>
      <c r="CR125" s="137" t="str">
        <f>IF(AND('All Data FO'!AG125&gt;'All Data FO'!AH125,'All Data FO'!B125&gt;'All Data FO'!C125),"LONG BUILDUP",IF(AND('All Data FO'!AG125&gt;'All Data FO'!AH125,'All Data FO'!B125&lt;'All Data FO'!C125),"SHORT BUILDUP",IF(AND('All Data FO'!AG125&lt;'All Data FO'!AH125,'All Data FO'!B125&gt;'All Data FO'!C125),"SHORT COVERING",IF(AND('All Data FO'!AG125&lt;'All Data FO'!AH125,'All Data FO'!B125&lt;'All Data FO'!C125),"LONG UNWINDING"," "))))</f>
        <v>SHORT COVERING</v>
      </c>
      <c r="CW125" s="137" t="str">
        <f>'FOD (ALL)'!M125</f>
        <v>SRF</v>
      </c>
      <c r="CX125" s="137">
        <f>'All Data FO'!B123</f>
        <v>3379.95</v>
      </c>
      <c r="CY125" s="139">
        <f>'All Data FO'!K123</f>
        <v>0.24617027271513137</v>
      </c>
      <c r="CZ125" s="139">
        <f>'All Data FO'!EJ125</f>
        <v>0.29374737725556022</v>
      </c>
      <c r="DA125" s="137">
        <f>'All Data FO'!EQ125</f>
        <v>1750</v>
      </c>
      <c r="DC125" s="137" t="str">
        <f t="shared" si="5"/>
        <v>LONG BUILDUP</v>
      </c>
    </row>
    <row r="126" spans="1:107" x14ac:dyDescent="0.3">
      <c r="A126" s="137" t="str">
        <f>FOD!B126</f>
        <v xml:space="preserve">SUNTV     </v>
      </c>
      <c r="B126" s="137" t="str">
        <f>'All Data FO'!G126</f>
        <v>Y</v>
      </c>
      <c r="C126" s="137" t="str">
        <f>'All Data FO'!H126</f>
        <v>Y</v>
      </c>
      <c r="D126" s="137" t="str">
        <f>'All Data FO'!I126</f>
        <v>Y</v>
      </c>
      <c r="E126" s="137" t="str">
        <f>'All Data FO'!J126</f>
        <v>Y</v>
      </c>
      <c r="G126" s="137" t="str">
        <f>'All Data FO'!AL126</f>
        <v>N</v>
      </c>
      <c r="H126" s="137" t="str">
        <f>'All Data FO'!AM126</f>
        <v>N</v>
      </c>
      <c r="I126" s="137" t="str">
        <f>'All Data FO'!AN126</f>
        <v>N</v>
      </c>
      <c r="J126" s="137" t="str">
        <f>'All Data FO'!AO126</f>
        <v>N</v>
      </c>
      <c r="L126" s="137" t="str">
        <f>'All Data FO'!BR126</f>
        <v>Y</v>
      </c>
      <c r="M126" s="137" t="str">
        <f>'All Data FO'!BS126</f>
        <v>N</v>
      </c>
      <c r="N126" s="137" t="str">
        <f>'All Data FO'!BT126</f>
        <v>N</v>
      </c>
      <c r="O126" s="137" t="str">
        <f>'All Data FO'!BU126</f>
        <v>Y</v>
      </c>
      <c r="Q126" s="137" t="str">
        <f>'All Data FO'!BB126</f>
        <v>Y</v>
      </c>
      <c r="R126" s="137" t="str">
        <f>'All Data FO'!BC126</f>
        <v>N</v>
      </c>
      <c r="S126" s="137" t="str">
        <f>'All Data FO'!BD126</f>
        <v>N</v>
      </c>
      <c r="T126" s="137" t="str">
        <f>'All Data FO'!BE126</f>
        <v>Y</v>
      </c>
      <c r="V126" s="137" t="str">
        <f>'All Data FO'!CH126</f>
        <v>Y</v>
      </c>
      <c r="W126" s="137" t="str">
        <f>'All Data FO'!CI126</f>
        <v>N</v>
      </c>
      <c r="X126" s="137" t="str">
        <f>'All Data FO'!CJ126</f>
        <v>N</v>
      </c>
      <c r="Y126" s="137" t="str">
        <f>'All Data FO'!CK126</f>
        <v>Y</v>
      </c>
      <c r="AA126" s="137" t="str">
        <f>'D Master'!AM126</f>
        <v>N</v>
      </c>
      <c r="AB126" s="137" t="str">
        <f>'D Master'!AN126</f>
        <v>Y</v>
      </c>
      <c r="AC126" s="137" t="str">
        <f>'D Master'!AO126</f>
        <v>Y</v>
      </c>
      <c r="AD126" s="137" t="str">
        <f>'D Master'!AP126</f>
        <v>N</v>
      </c>
      <c r="AF126" s="138">
        <f>CA!AK126</f>
        <v>3.8224999999999976</v>
      </c>
      <c r="AG126" s="145">
        <f>'Master FO'!BV126</f>
        <v>36.693944353518823</v>
      </c>
      <c r="AH126" s="145">
        <f>'Master FO'!BZ126</f>
        <v>42.105263157894733</v>
      </c>
      <c r="AI126" s="137">
        <f>Cash!B126</f>
        <v>393.95</v>
      </c>
      <c r="AJ126" s="137">
        <f>'All Data FO'!B126</f>
        <v>393.4</v>
      </c>
      <c r="AK126" s="137">
        <f>'All Data FO'!W126</f>
        <v>398.95</v>
      </c>
      <c r="AL126" s="137">
        <f>'All Data FO'!AB126</f>
        <v>385.4</v>
      </c>
      <c r="AN126" s="137">
        <f t="shared" si="3"/>
        <v>-0.55000000000001137</v>
      </c>
      <c r="AO126" s="137">
        <f>('All Data FO'!W126+'All Data FO'!AB126+'All Data FO'!B126)/3</f>
        <v>392.58333333333331</v>
      </c>
      <c r="AQ126" s="137" t="str">
        <f>IF('All Data FO'!BM126&gt;MAX('All Data FO'!BN126:'All Data FO'!BQ126),"Yes","")</f>
        <v/>
      </c>
      <c r="AR126" s="137" t="str">
        <f>IF('All Data FO'!AG126&gt;MAX('All Data FO'!AH126:'All Data FO'!AK126),"Yes","")</f>
        <v/>
      </c>
      <c r="AT126" s="137" t="str">
        <f>IF('All Data FO'!BM126&gt;(AVERAGE('All Data FO'!BN126:'All Data FO'!BQ126)*2),"Yes","")</f>
        <v/>
      </c>
      <c r="AU126" s="137" t="str">
        <f>IF('All Data FO'!AG126&gt;(AVERAGE('All Data FO'!AH126:'All Data FO'!AK126)*2),"Yes","")</f>
        <v/>
      </c>
      <c r="AW126" s="137" t="str">
        <f>IF('All Data FO'!B126&gt;MAX('All Data FO'!C126:'All Data FO'!F126),"Yes","")</f>
        <v>Yes</v>
      </c>
      <c r="AX126" s="137" t="str">
        <f>IF('All Data FO'!B126&lt;MIN('All Data FO'!C126:'All Data FO'!F126),"Yes","")</f>
        <v/>
      </c>
      <c r="AZ126" s="144" t="str">
        <f>IF('All Data FO'!B126&gt;MAX('All Data FO'!X126:'All Data FO'!AA126),"Yes","")</f>
        <v>Yes</v>
      </c>
      <c r="BA126" s="144" t="str">
        <f>IF('All Data FO'!B126&lt;MIN('All Data FO'!AC126:'All Data FO'!AF126),"Yes","")</f>
        <v/>
      </c>
      <c r="BB126" s="137" t="str">
        <f>IF(AND(Cash!C126&gt;Cash!AA126,Cash!B126&lt;(Cash!AA126+Cash!C126)/2,Cash!Z126&gt;Cash!C126,Cash!B126&gt;Cash!AA126),"Dark Cloud",IF(AND(Cash!C126&lt;Cash!AA126,Cash!B126&gt;(Cash!AA126+Cash!C126)/2,Cash!Z126&lt;Cash!C126,Cash!B126&lt;Cash!AA126),"Bullish Piercing",IF(AND(Cash!C126&lt;Cash!AA126,Cash!Z126&lt;Cash!C126,Cash!B126&gt;Cash!AA126),"Bullish Engulfing",IF(AND(Cash!C126&gt;Cash!AA126,Cash!Z126&gt;Cash!C126,Cash!B126&lt;Cash!AA126),"Bearish Engulfing",IF(AND(Cash!C126&gt;Cash!AA126,Cash!B126&lt;Cash!Z126,Cash!AG126&lt;Cash!C126,Cash!AN126&gt;Cash!AA126),"Bearish Harami",IF(AND(Cash!C126&lt;Cash!AA126,Cash!B126&gt;Cash!Z126,Cash!AG126&lt;Cash!AA126,Cash!AN126&gt;Cash!C126),"Bullish Harami"," "))))))</f>
        <v xml:space="preserve"> </v>
      </c>
      <c r="BC126" s="137" t="str">
        <f>IF(AND(Cash!D126&lt;Cash!AB126,Cash!AO126&lt;Cash!AP126,Cash!AO126&lt;Cash!AN126,Cash!B126&gt;Cash!AH126,Cash!B126&gt;Cash!AI126),"Bullish Reversal",IF(AND(Cash!D126&gt;Cash!AB126,Cash!AH126&gt;Cash!AI126,Cash!AH126&gt;Cash!AG126,Cash!B126&lt;Cash!AO126,Cash!CA126&lt;Cash!AP126),"Bearish Reversal"," "))</f>
        <v xml:space="preserve"> </v>
      </c>
      <c r="BE126" s="144" t="str">
        <f>IF(AND(Cash!D126&gt;Cash!X126,Cash!AC126&gt;Cash!T126,Cash!S126&gt;Cash!W126,Cash!AB126&gt;Cash!C126),"Bearish Squeeze"," ")</f>
        <v xml:space="preserve"> </v>
      </c>
      <c r="BF126" s="144" t="str">
        <f>IF(AND(Cash!T126&gt;Cash!X126,Cash!AC126&gt;Cash!D126,Cash!C126&gt;Cash!W126,Cash!AB126&gt;Cash!S126),"Bullish Squeeze"," ")</f>
        <v xml:space="preserve"> </v>
      </c>
      <c r="BG126" s="137" t="str">
        <f>IF(AND(Cash!AI126&lt;Cash!AH126,Cash!AP126&gt;Cash!AO126,Cash!AG126&lt;Cash!AH126,Cash!AN126&gt;Cash!AO126),"IN OUT IN"," ")</f>
        <v xml:space="preserve"> </v>
      </c>
      <c r="BH126" s="137" t="str">
        <f>IF(AND(Cash!AG126&lt;Cash!AH126,Cash!AN126&gt;Cash!AO126),"Inside Bar"," ")</f>
        <v xml:space="preserve"> </v>
      </c>
      <c r="BI126" s="137" t="str">
        <f>IF(AND(Cash!AI126&gt;Cash!AH126,Cash!AP126&lt;Cash!AO126,Cash!AH126&gt;Cash!AG126,Cash!AO126&lt;Cash!AN126),"Double INSIDE Bar"," ")</f>
        <v xml:space="preserve"> </v>
      </c>
      <c r="BK126" s="137" t="str">
        <f>IF(AND(CA!AM126&lt;MIN(CA!AN126:AP126),(Cash!AG126&lt;Cash!AH126),(Cash!AN126&gt;Cash!AO126)),"NR4"," ")</f>
        <v xml:space="preserve"> </v>
      </c>
      <c r="BL126" s="144" t="str">
        <f>IF(AND(CA!AM126&lt;MIN(CA!AN126:AS126),(Cash!AG126&lt;Cash!AH126),(Cash!AN126&gt;Cash!AO126)),"NR7"," ")</f>
        <v xml:space="preserve"> </v>
      </c>
      <c r="BM126" s="137">
        <f>Cash!AG126</f>
        <v>400</v>
      </c>
      <c r="BN126" s="137">
        <f>Cash!AN126</f>
        <v>385</v>
      </c>
      <c r="BP126" s="137">
        <f>MAX(Cash!AG126:AJ126)</f>
        <v>400</v>
      </c>
      <c r="BQ126" s="137">
        <f>MIN(Cash!AN126:AQ126)</f>
        <v>358.45</v>
      </c>
      <c r="BS126" s="144">
        <f>MAX(Cash!AG126:AM126)</f>
        <v>400</v>
      </c>
      <c r="BT126" s="144">
        <f>MIN(Cash!AN126:AT126)</f>
        <v>355.5</v>
      </c>
      <c r="BV126" s="137">
        <f>Cash!AN126-2*(Cash!AG126-'Final Master FO'!BY126)</f>
        <v>370.9666666666667</v>
      </c>
      <c r="BW126" s="137">
        <f>BY126-(Cash!AG126-Cash!AN126)</f>
        <v>377.98333333333335</v>
      </c>
      <c r="BX126" s="137">
        <f>(2*BY126)-Cash!AG126</f>
        <v>385.9666666666667</v>
      </c>
      <c r="BY126" s="137">
        <f>(Cash!AG126+Cash!AN126+Cash!B126)/3</f>
        <v>392.98333333333335</v>
      </c>
      <c r="BZ126" s="137">
        <f>(2*BY126)-Cash!AN126</f>
        <v>400.9666666666667</v>
      </c>
      <c r="CA126" s="137">
        <f>BY126+(Cash!AG126-Cash!AN126)</f>
        <v>407.98333333333335</v>
      </c>
      <c r="CB126" s="137">
        <f>Cash!AG126+2*('Final Master FO'!BY126-Cash!AN126)</f>
        <v>415.9666666666667</v>
      </c>
      <c r="CD126" s="137">
        <f>CG126-(1*(Cash!AG126-Cash!AN126))</f>
        <v>377.98333333333335</v>
      </c>
      <c r="CE126" s="137">
        <f>CG126-(0.618*(Cash!AG126-Cash!AN126))</f>
        <v>383.71333333333337</v>
      </c>
      <c r="CF126" s="137">
        <f>CG126-(0.382*(Cash!AG126-Cash!AN126))</f>
        <v>387.25333333333333</v>
      </c>
      <c r="CG126" s="137">
        <f>(Cash!AG126+Cash!AN126+Cash!B126)/3</f>
        <v>392.98333333333335</v>
      </c>
      <c r="CH126" s="137">
        <f>CG126+(0.382*(Cash!AG126-Cash!AN126))</f>
        <v>398.71333333333337</v>
      </c>
      <c r="CI126" s="137">
        <f>CG126+(0.618*(Cash!AG126-Cash!AN126))</f>
        <v>402.25333333333333</v>
      </c>
      <c r="CJ126" s="137">
        <f>CG126+(1*(Cash!AG126-Cash!AN126))</f>
        <v>407.98333333333335</v>
      </c>
      <c r="CL126" s="137" t="str">
        <f t="shared" si="4"/>
        <v xml:space="preserve">SUNTV     </v>
      </c>
      <c r="CM126" s="137">
        <f>'All Data FO'!B126</f>
        <v>393.4</v>
      </c>
      <c r="CN126" s="139">
        <f>'All Data FO'!K126</f>
        <v>2.3280010404473894</v>
      </c>
      <c r="CO126" s="139">
        <f>'Master FO'!U126</f>
        <v>-4.8137157929442793</v>
      </c>
      <c r="CP126" s="137">
        <f>'Master FO'!M126</f>
        <v>-175200</v>
      </c>
      <c r="CR126" s="137" t="str">
        <f>IF(AND('All Data FO'!AG126&gt;'All Data FO'!AH126,'All Data FO'!B126&gt;'All Data FO'!C126),"LONG BUILDUP",IF(AND('All Data FO'!AG126&gt;'All Data FO'!AH126,'All Data FO'!B126&lt;'All Data FO'!C126),"SHORT BUILDUP",IF(AND('All Data FO'!AG126&lt;'All Data FO'!AH126,'All Data FO'!B126&gt;'All Data FO'!C126),"SHORT COVERING",IF(AND('All Data FO'!AG126&lt;'All Data FO'!AH126,'All Data FO'!B126&lt;'All Data FO'!C126),"LONG UNWINDING"," "))))</f>
        <v>SHORT COVERING</v>
      </c>
      <c r="CW126" s="137" t="str">
        <f>'FOD (ALL)'!M126</f>
        <v>SRTRANSFIN</v>
      </c>
      <c r="CX126" s="137">
        <f>'All Data FO'!B124</f>
        <v>541.65</v>
      </c>
      <c r="CY126" s="139">
        <f>'All Data FO'!K124</f>
        <v>-5.6769699608184627</v>
      </c>
      <c r="CZ126" s="139">
        <f>'All Data FO'!EJ126</f>
        <v>11.769383697813121</v>
      </c>
      <c r="DA126" s="137">
        <f>'All Data FO'!EQ126</f>
        <v>370000</v>
      </c>
      <c r="DC126" s="137" t="str">
        <f t="shared" si="5"/>
        <v>SHORT BUILDUP</v>
      </c>
    </row>
    <row r="127" spans="1:107" x14ac:dyDescent="0.3">
      <c r="A127" s="137" t="str">
        <f>FOD!B127</f>
        <v xml:space="preserve">TATACHEM  </v>
      </c>
      <c r="B127" s="137" t="str">
        <f>'All Data FO'!G127</f>
        <v>Y</v>
      </c>
      <c r="C127" s="137" t="str">
        <f>'All Data FO'!H127</f>
        <v>N</v>
      </c>
      <c r="D127" s="137" t="str">
        <f>'All Data FO'!I127</f>
        <v>Y</v>
      </c>
      <c r="E127" s="137" t="str">
        <f>'All Data FO'!J127</f>
        <v>Y</v>
      </c>
      <c r="G127" s="137" t="str">
        <f>'All Data FO'!AL127</f>
        <v>N</v>
      </c>
      <c r="H127" s="137" t="str">
        <f>'All Data FO'!AM127</f>
        <v>N</v>
      </c>
      <c r="I127" s="137" t="str">
        <f>'All Data FO'!AN127</f>
        <v>Y</v>
      </c>
      <c r="J127" s="137" t="str">
        <f>'All Data FO'!AO127</f>
        <v>Y</v>
      </c>
      <c r="L127" s="137" t="str">
        <f>'All Data FO'!BR127</f>
        <v>Y</v>
      </c>
      <c r="M127" s="137" t="str">
        <f>'All Data FO'!BS127</f>
        <v>N</v>
      </c>
      <c r="N127" s="137" t="str">
        <f>'All Data FO'!BT127</f>
        <v>N</v>
      </c>
      <c r="O127" s="137" t="str">
        <f>'All Data FO'!BU127</f>
        <v>N</v>
      </c>
      <c r="Q127" s="137" t="str">
        <f>'All Data FO'!BB127</f>
        <v>Y</v>
      </c>
      <c r="R127" s="137" t="str">
        <f>'All Data FO'!BC127</f>
        <v>N</v>
      </c>
      <c r="S127" s="137" t="str">
        <f>'All Data FO'!BD127</f>
        <v>N</v>
      </c>
      <c r="T127" s="137" t="str">
        <f>'All Data FO'!BE127</f>
        <v>N</v>
      </c>
      <c r="V127" s="137" t="str">
        <f>'All Data FO'!CH127</f>
        <v>Y</v>
      </c>
      <c r="W127" s="137" t="str">
        <f>'All Data FO'!CI127</f>
        <v>N</v>
      </c>
      <c r="X127" s="137" t="str">
        <f>'All Data FO'!CJ127</f>
        <v>N</v>
      </c>
      <c r="Y127" s="137" t="str">
        <f>'All Data FO'!CK127</f>
        <v>N</v>
      </c>
      <c r="AA127" s="137" t="str">
        <f>'D Master'!AM127</f>
        <v>N</v>
      </c>
      <c r="AB127" s="137" t="str">
        <f>'D Master'!AN127</f>
        <v>Y</v>
      </c>
      <c r="AC127" s="137" t="str">
        <f>'D Master'!AO127</f>
        <v>Y</v>
      </c>
      <c r="AD127" s="137" t="str">
        <f>'D Master'!AP127</f>
        <v>Y</v>
      </c>
      <c r="AF127" s="138">
        <f>CA!AK127</f>
        <v>3.1199999999999974</v>
      </c>
      <c r="AG127" s="145">
        <f>'Master FO'!BV127</f>
        <v>72.231766359518986</v>
      </c>
      <c r="AH127" s="145">
        <f>'Master FO'!BZ127</f>
        <v>97.918162239770282</v>
      </c>
      <c r="AI127" s="137">
        <f>Cash!B127</f>
        <v>295</v>
      </c>
      <c r="AJ127" s="137">
        <f>'All Data FO'!B127</f>
        <v>292.05</v>
      </c>
      <c r="AK127" s="137">
        <f>'All Data FO'!W127</f>
        <v>293.8</v>
      </c>
      <c r="AL127" s="137">
        <f>'All Data FO'!AB127</f>
        <v>281.55</v>
      </c>
      <c r="AN127" s="137">
        <f t="shared" si="3"/>
        <v>-2.9499999999999886</v>
      </c>
      <c r="AO127" s="137">
        <f>('All Data FO'!W127+'All Data FO'!AB127+'All Data FO'!B127)/3</f>
        <v>289.13333333333338</v>
      </c>
      <c r="AQ127" s="137" t="str">
        <f>IF('All Data FO'!BM127&gt;MAX('All Data FO'!BN127:'All Data FO'!BQ127),"Yes","")</f>
        <v>Yes</v>
      </c>
      <c r="AR127" s="137" t="str">
        <f>IF('All Data FO'!AG127&gt;MAX('All Data FO'!AH127:'All Data FO'!AK127),"Yes","")</f>
        <v/>
      </c>
      <c r="AT127" s="137" t="str">
        <f>IF('All Data FO'!BM127&gt;(AVERAGE('All Data FO'!BN127:'All Data FO'!BQ127)*2),"Yes","")</f>
        <v/>
      </c>
      <c r="AU127" s="137" t="str">
        <f>IF('All Data FO'!AG127&gt;(AVERAGE('All Data FO'!AH127:'All Data FO'!AK127)*2),"Yes","")</f>
        <v/>
      </c>
      <c r="AW127" s="137" t="str">
        <f>IF('All Data FO'!B127&gt;MAX('All Data FO'!C127:'All Data FO'!F127),"Yes","")</f>
        <v>Yes</v>
      </c>
      <c r="AX127" s="137" t="str">
        <f>IF('All Data FO'!B127&lt;MIN('All Data FO'!C127:'All Data FO'!F127),"Yes","")</f>
        <v/>
      </c>
      <c r="AZ127" s="144" t="str">
        <f>IF('All Data FO'!B127&gt;MAX('All Data FO'!X127:'All Data FO'!AA127),"Yes","")</f>
        <v/>
      </c>
      <c r="BA127" s="144" t="str">
        <f>IF('All Data FO'!B127&lt;MIN('All Data FO'!AC127:'All Data FO'!AF127),"Yes","")</f>
        <v/>
      </c>
      <c r="BB127" s="137" t="str">
        <f>IF(AND(Cash!C127&gt;Cash!AA127,Cash!B127&lt;(Cash!AA127+Cash!C127)/2,Cash!Z127&gt;Cash!C127,Cash!B127&gt;Cash!AA127),"Dark Cloud",IF(AND(Cash!C127&lt;Cash!AA127,Cash!B127&gt;(Cash!AA127+Cash!C127)/2,Cash!Z127&lt;Cash!C127,Cash!B127&lt;Cash!AA127),"Bullish Piercing",IF(AND(Cash!C127&lt;Cash!AA127,Cash!Z127&lt;Cash!C127,Cash!B127&gt;Cash!AA127),"Bullish Engulfing",IF(AND(Cash!C127&gt;Cash!AA127,Cash!Z127&gt;Cash!C127,Cash!B127&lt;Cash!AA127),"Bearish Engulfing",IF(AND(Cash!C127&gt;Cash!AA127,Cash!B127&lt;Cash!Z127,Cash!AG127&lt;Cash!C127,Cash!AN127&gt;Cash!AA127),"Bearish Harami",IF(AND(Cash!C127&lt;Cash!AA127,Cash!B127&gt;Cash!Z127,Cash!AG127&lt;Cash!AA127,Cash!AN127&gt;Cash!C127),"Bullish Harami"," "))))))</f>
        <v xml:space="preserve"> </v>
      </c>
      <c r="BC127" s="137" t="str">
        <f>IF(AND(Cash!D127&lt;Cash!AB127,Cash!AO127&lt;Cash!AP127,Cash!AO127&lt;Cash!AN127,Cash!B127&gt;Cash!AH127,Cash!B127&gt;Cash!AI127),"Bullish Reversal",IF(AND(Cash!D127&gt;Cash!AB127,Cash!AH127&gt;Cash!AI127,Cash!AH127&gt;Cash!AG127,Cash!B127&lt;Cash!AO127,Cash!CA127&lt;Cash!AP127),"Bearish Reversal"," "))</f>
        <v xml:space="preserve"> </v>
      </c>
      <c r="BE127" s="144" t="str">
        <f>IF(AND(Cash!D127&gt;Cash!X127,Cash!AC127&gt;Cash!T127,Cash!S127&gt;Cash!W127,Cash!AB127&gt;Cash!C127),"Bearish Squeeze"," ")</f>
        <v xml:space="preserve"> </v>
      </c>
      <c r="BF127" s="144" t="str">
        <f>IF(AND(Cash!T127&gt;Cash!X127,Cash!AC127&gt;Cash!D127,Cash!C127&gt;Cash!W127,Cash!AB127&gt;Cash!S127),"Bullish Squeeze"," ")</f>
        <v xml:space="preserve"> </v>
      </c>
      <c r="BG127" s="137" t="str">
        <f>IF(AND(Cash!AI127&lt;Cash!AH127,Cash!AP127&gt;Cash!AO127,Cash!AG127&lt;Cash!AH127,Cash!AN127&gt;Cash!AO127),"IN OUT IN"," ")</f>
        <v xml:space="preserve"> </v>
      </c>
      <c r="BH127" s="137" t="str">
        <f>IF(AND(Cash!AG127&lt;Cash!AH127,Cash!AN127&gt;Cash!AO127),"Inside Bar"," ")</f>
        <v xml:space="preserve"> </v>
      </c>
      <c r="BI127" s="137" t="str">
        <f>IF(AND(Cash!AI127&gt;Cash!AH127,Cash!AP127&lt;Cash!AO127,Cash!AH127&gt;Cash!AG127,Cash!AO127&lt;Cash!AN127),"Double INSIDE Bar"," ")</f>
        <v xml:space="preserve"> </v>
      </c>
      <c r="BK127" s="137" t="str">
        <f>IF(AND(CA!AM127&lt;MIN(CA!AN127:AP127),(Cash!AG127&lt;Cash!AH127),(Cash!AN127&gt;Cash!AO127)),"NR4"," ")</f>
        <v xml:space="preserve"> </v>
      </c>
      <c r="BL127" s="144" t="str">
        <f>IF(AND(CA!AM127&lt;MIN(CA!AN127:AS127),(Cash!AG127&lt;Cash!AH127),(Cash!AN127&gt;Cash!AO127)),"NR7"," ")</f>
        <v xml:space="preserve"> </v>
      </c>
      <c r="BM127" s="137">
        <f>Cash!AG127</f>
        <v>298.85000000000002</v>
      </c>
      <c r="BN127" s="137">
        <f>Cash!AN127</f>
        <v>282.5</v>
      </c>
      <c r="BP127" s="137">
        <f>MAX(Cash!AG127:AJ127)</f>
        <v>298.85000000000002</v>
      </c>
      <c r="BQ127" s="137">
        <f>MIN(Cash!AN127:AQ127)</f>
        <v>278.25</v>
      </c>
      <c r="BS127" s="144">
        <f>MAX(Cash!AG127:AM127)</f>
        <v>300.8</v>
      </c>
      <c r="BT127" s="144">
        <f>MIN(Cash!AN127:AT127)</f>
        <v>274.10000000000002</v>
      </c>
      <c r="BV127" s="137">
        <f>Cash!AN127-2*(Cash!AG127-'Final Master FO'!BY127)</f>
        <v>269.0333333333333</v>
      </c>
      <c r="BW127" s="137">
        <f>BY127-(Cash!AG127-Cash!AN127)</f>
        <v>275.76666666666665</v>
      </c>
      <c r="BX127" s="137">
        <f>(2*BY127)-Cash!AG127</f>
        <v>285.38333333333333</v>
      </c>
      <c r="BY127" s="137">
        <f>(Cash!AG127+Cash!AN127+Cash!B127)/3</f>
        <v>292.11666666666667</v>
      </c>
      <c r="BZ127" s="137">
        <f>(2*BY127)-Cash!AN127</f>
        <v>301.73333333333335</v>
      </c>
      <c r="CA127" s="137">
        <f>BY127+(Cash!AG127-Cash!AN127)</f>
        <v>308.4666666666667</v>
      </c>
      <c r="CB127" s="137">
        <f>Cash!AG127+2*('Final Master FO'!BY127-Cash!AN127)</f>
        <v>318.08333333333337</v>
      </c>
      <c r="CD127" s="137">
        <f>CG127-(1*(Cash!AG127-Cash!AN127))</f>
        <v>275.76666666666665</v>
      </c>
      <c r="CE127" s="137">
        <f>CG127-(0.618*(Cash!AG127-Cash!AN127))</f>
        <v>282.01236666666665</v>
      </c>
      <c r="CF127" s="137">
        <f>CG127-(0.382*(Cash!AG127-Cash!AN127))</f>
        <v>285.87096666666667</v>
      </c>
      <c r="CG127" s="137">
        <f>(Cash!AG127+Cash!AN127+Cash!B127)/3</f>
        <v>292.11666666666667</v>
      </c>
      <c r="CH127" s="137">
        <f>CG127+(0.382*(Cash!AG127-Cash!AN127))</f>
        <v>298.36236666666667</v>
      </c>
      <c r="CI127" s="137">
        <f>CG127+(0.618*(Cash!AG127-Cash!AN127))</f>
        <v>302.2209666666667</v>
      </c>
      <c r="CJ127" s="137">
        <f>CG127+(1*(Cash!AG127-Cash!AN127))</f>
        <v>308.4666666666667</v>
      </c>
      <c r="CL127" s="137" t="str">
        <f t="shared" si="4"/>
        <v xml:space="preserve">TATACHEM  </v>
      </c>
      <c r="CM127" s="137">
        <f>'All Data FO'!B127</f>
        <v>292.05</v>
      </c>
      <c r="CN127" s="139">
        <f>'All Data FO'!K127</f>
        <v>3.252607389075477</v>
      </c>
      <c r="CO127" s="139">
        <f>'Master FO'!U127</f>
        <v>-4.490861618798955</v>
      </c>
      <c r="CP127" s="137">
        <f>'Master FO'!M127</f>
        <v>-77400</v>
      </c>
      <c r="CR127" s="137" t="str">
        <f>IF(AND('All Data FO'!AG127&gt;'All Data FO'!AH127,'All Data FO'!B127&gt;'All Data FO'!C127),"LONG BUILDUP",IF(AND('All Data FO'!AG127&gt;'All Data FO'!AH127,'All Data FO'!B127&lt;'All Data FO'!C127),"SHORT BUILDUP",IF(AND('All Data FO'!AG127&lt;'All Data FO'!AH127,'All Data FO'!B127&gt;'All Data FO'!C127),"SHORT COVERING",IF(AND('All Data FO'!AG127&lt;'All Data FO'!AH127,'All Data FO'!B127&lt;'All Data FO'!C127),"LONG UNWINDING"," "))))</f>
        <v>SHORT COVERING</v>
      </c>
      <c r="CW127" s="137" t="str">
        <f>'FOD (ALL)'!M127</f>
        <v>SUNPHARMA</v>
      </c>
      <c r="CX127" s="137">
        <f>'All Data FO'!B125</f>
        <v>469.15</v>
      </c>
      <c r="CY127" s="139">
        <f>'All Data FO'!K125</f>
        <v>0.97933706414118693</v>
      </c>
      <c r="CZ127" s="139">
        <f>'All Data FO'!EJ127</f>
        <v>2.9715382891332043</v>
      </c>
      <c r="DA127" s="137">
        <f>'All Data FO'!EQ127</f>
        <v>1239650</v>
      </c>
      <c r="DC127" s="137" t="str">
        <f t="shared" si="5"/>
        <v>LONG BUILDUP</v>
      </c>
    </row>
    <row r="128" spans="1:107" x14ac:dyDescent="0.3">
      <c r="A128" s="137" t="str">
        <f>FOD!B128</f>
        <v>TATACONSUM</v>
      </c>
      <c r="B128" s="137" t="str">
        <f>'All Data FO'!G128</f>
        <v>Y</v>
      </c>
      <c r="C128" s="137" t="str">
        <f>'All Data FO'!H128</f>
        <v>N</v>
      </c>
      <c r="D128" s="137" t="str">
        <f>'All Data FO'!I128</f>
        <v>Y</v>
      </c>
      <c r="E128" s="137" t="str">
        <f>'All Data FO'!J128</f>
        <v>Y</v>
      </c>
      <c r="G128" s="137" t="str">
        <f>'All Data FO'!AL128</f>
        <v>N</v>
      </c>
      <c r="H128" s="137" t="str">
        <f>'All Data FO'!AM128</f>
        <v>N</v>
      </c>
      <c r="I128" s="137" t="str">
        <f>'All Data FO'!AN128</f>
        <v>N</v>
      </c>
      <c r="J128" s="137" t="str">
        <f>'All Data FO'!AO128</f>
        <v>N</v>
      </c>
      <c r="L128" s="137" t="str">
        <f>'All Data FO'!BR128</f>
        <v>Y</v>
      </c>
      <c r="M128" s="137" t="str">
        <f>'All Data FO'!BS128</f>
        <v>Y</v>
      </c>
      <c r="N128" s="137" t="str">
        <f>'All Data FO'!BT128</f>
        <v>N</v>
      </c>
      <c r="O128" s="137" t="str">
        <f>'All Data FO'!BU128</f>
        <v>N</v>
      </c>
      <c r="Q128" s="137" t="str">
        <f>'All Data FO'!BB128</f>
        <v>Y</v>
      </c>
      <c r="R128" s="137" t="str">
        <f>'All Data FO'!BC128</f>
        <v>Y</v>
      </c>
      <c r="S128" s="137" t="str">
        <f>'All Data FO'!BD128</f>
        <v>N</v>
      </c>
      <c r="T128" s="137" t="str">
        <f>'All Data FO'!BE128</f>
        <v>N</v>
      </c>
      <c r="V128" s="137" t="str">
        <f>'All Data FO'!CH128</f>
        <v>Y</v>
      </c>
      <c r="W128" s="137" t="str">
        <f>'All Data FO'!CI128</f>
        <v>Y</v>
      </c>
      <c r="X128" s="137" t="str">
        <f>'All Data FO'!CJ128</f>
        <v>N</v>
      </c>
      <c r="Y128" s="137" t="str">
        <f>'All Data FO'!CK128</f>
        <v>N</v>
      </c>
      <c r="AA128" s="137" t="str">
        <f>'D Master'!AM128</f>
        <v>N</v>
      </c>
      <c r="AB128" s="137" t="str">
        <f>'D Master'!AN128</f>
        <v>Y</v>
      </c>
      <c r="AC128" s="137" t="str">
        <f>'D Master'!AO128</f>
        <v>Y</v>
      </c>
      <c r="AD128" s="137" t="str">
        <f>'D Master'!AP128</f>
        <v>N</v>
      </c>
      <c r="AF128" s="138">
        <f>CA!AK128</f>
        <v>3.3800000000000003</v>
      </c>
      <c r="AG128" s="145">
        <f>'Master FO'!BV128</f>
        <v>-9.2097019600823415</v>
      </c>
      <c r="AH128" s="145">
        <f>'Master FO'!BZ128</f>
        <v>2.0523138832997985</v>
      </c>
      <c r="AI128" s="137">
        <f>Cash!B128</f>
        <v>362.45</v>
      </c>
      <c r="AJ128" s="137">
        <f>'All Data FO'!B128</f>
        <v>362.55</v>
      </c>
      <c r="AK128" s="137">
        <f>'All Data FO'!W128</f>
        <v>365.8</v>
      </c>
      <c r="AL128" s="137">
        <f>'All Data FO'!AB128</f>
        <v>356.55</v>
      </c>
      <c r="AN128" s="137">
        <f t="shared" si="3"/>
        <v>0.10000000000002274</v>
      </c>
      <c r="AO128" s="137">
        <f>('All Data FO'!W128+'All Data FO'!AB128+'All Data FO'!B128)/3</f>
        <v>361.63333333333338</v>
      </c>
      <c r="AQ128" s="137" t="str">
        <f>IF('All Data FO'!BM128&gt;MAX('All Data FO'!BN128:'All Data FO'!BQ128),"Yes","")</f>
        <v/>
      </c>
      <c r="AR128" s="137" t="str">
        <f>IF('All Data FO'!AG128&gt;MAX('All Data FO'!AH128:'All Data FO'!AK128),"Yes","")</f>
        <v/>
      </c>
      <c r="AT128" s="137" t="str">
        <f>IF('All Data FO'!BM128&gt;(AVERAGE('All Data FO'!BN128:'All Data FO'!BQ128)*2),"Yes","")</f>
        <v/>
      </c>
      <c r="AU128" s="137" t="str">
        <f>IF('All Data FO'!AG128&gt;(AVERAGE('All Data FO'!AH128:'All Data FO'!AK128)*2),"Yes","")</f>
        <v/>
      </c>
      <c r="AW128" s="137" t="str">
        <f>IF('All Data FO'!B128&gt;MAX('All Data FO'!C128:'All Data FO'!F128),"Yes","")</f>
        <v>Yes</v>
      </c>
      <c r="AX128" s="137" t="str">
        <f>IF('All Data FO'!B128&lt;MIN('All Data FO'!C128:'All Data FO'!F128),"Yes","")</f>
        <v/>
      </c>
      <c r="AZ128" s="144" t="str">
        <f>IF('All Data FO'!B128&gt;MAX('All Data FO'!X128:'All Data FO'!AA128),"Yes","")</f>
        <v/>
      </c>
      <c r="BA128" s="144" t="str">
        <f>IF('All Data FO'!B128&lt;MIN('All Data FO'!AC128:'All Data FO'!AF128),"Yes","")</f>
        <v/>
      </c>
      <c r="BB128" s="137" t="str">
        <f>IF(AND(Cash!C128&gt;Cash!AA128,Cash!B128&lt;(Cash!AA128+Cash!C128)/2,Cash!Z128&gt;Cash!C128,Cash!B128&gt;Cash!AA128),"Dark Cloud",IF(AND(Cash!C128&lt;Cash!AA128,Cash!B128&gt;(Cash!AA128+Cash!C128)/2,Cash!Z128&lt;Cash!C128,Cash!B128&lt;Cash!AA128),"Bullish Piercing",IF(AND(Cash!C128&lt;Cash!AA128,Cash!Z128&lt;Cash!C128,Cash!B128&gt;Cash!AA128),"Bullish Engulfing",IF(AND(Cash!C128&gt;Cash!AA128,Cash!Z128&gt;Cash!C128,Cash!B128&lt;Cash!AA128),"Bearish Engulfing",IF(AND(Cash!C128&gt;Cash!AA128,Cash!B128&lt;Cash!Z128,Cash!AG128&lt;Cash!C128,Cash!AN128&gt;Cash!AA128),"Bearish Harami",IF(AND(Cash!C128&lt;Cash!AA128,Cash!B128&gt;Cash!Z128,Cash!AG128&lt;Cash!AA128,Cash!AN128&gt;Cash!C128),"Bullish Harami"," "))))))</f>
        <v xml:space="preserve"> </v>
      </c>
      <c r="BC128" s="137" t="str">
        <f>IF(AND(Cash!D128&lt;Cash!AB128,Cash!AO128&lt;Cash!AP128,Cash!AO128&lt;Cash!AN128,Cash!B128&gt;Cash!AH128,Cash!B128&gt;Cash!AI128),"Bullish Reversal",IF(AND(Cash!D128&gt;Cash!AB128,Cash!AH128&gt;Cash!AI128,Cash!AH128&gt;Cash!AG128,Cash!B128&lt;Cash!AO128,Cash!CA128&lt;Cash!AP128),"Bearish Reversal"," "))</f>
        <v xml:space="preserve"> </v>
      </c>
      <c r="BE128" s="144" t="str">
        <f>IF(AND(Cash!D128&gt;Cash!X128,Cash!AC128&gt;Cash!T128,Cash!S128&gt;Cash!W128,Cash!AB128&gt;Cash!C128),"Bearish Squeeze"," ")</f>
        <v xml:space="preserve"> </v>
      </c>
      <c r="BF128" s="144" t="str">
        <f>IF(AND(Cash!T128&gt;Cash!X128,Cash!AC128&gt;Cash!D128,Cash!C128&gt;Cash!W128,Cash!AB128&gt;Cash!S128),"Bullish Squeeze"," ")</f>
        <v xml:space="preserve"> </v>
      </c>
      <c r="BG128" s="137" t="str">
        <f>IF(AND(Cash!AI128&lt;Cash!AH128,Cash!AP128&gt;Cash!AO128,Cash!AG128&lt;Cash!AH128,Cash!AN128&gt;Cash!AO128),"IN OUT IN"," ")</f>
        <v xml:space="preserve"> </v>
      </c>
      <c r="BH128" s="137" t="str">
        <f>IF(AND(Cash!AG128&lt;Cash!AH128,Cash!AN128&gt;Cash!AO128),"Inside Bar"," ")</f>
        <v xml:space="preserve"> </v>
      </c>
      <c r="BI128" s="137" t="str">
        <f>IF(AND(Cash!AI128&gt;Cash!AH128,Cash!AP128&lt;Cash!AO128,Cash!AH128&gt;Cash!AG128,Cash!AO128&lt;Cash!AN128),"Double INSIDE Bar"," ")</f>
        <v xml:space="preserve"> </v>
      </c>
      <c r="BK128" s="137" t="str">
        <f>IF(AND(CA!AM128&lt;MIN(CA!AN128:AP128),(Cash!AG128&lt;Cash!AH128),(Cash!AN128&gt;Cash!AO128)),"NR4"," ")</f>
        <v xml:space="preserve"> </v>
      </c>
      <c r="BL128" s="144" t="str">
        <f>IF(AND(CA!AM128&lt;MIN(CA!AN128:AS128),(Cash!AG128&lt;Cash!AH128),(Cash!AN128&gt;Cash!AO128)),"NR7"," ")</f>
        <v xml:space="preserve"> </v>
      </c>
      <c r="BM128" s="137">
        <f>Cash!AG128</f>
        <v>366.95</v>
      </c>
      <c r="BN128" s="137">
        <f>Cash!AN128</f>
        <v>356.2</v>
      </c>
      <c r="BP128" s="137">
        <f>MAX(Cash!AG128:AJ128)</f>
        <v>366.95</v>
      </c>
      <c r="BQ128" s="137">
        <f>MIN(Cash!AN128:AQ128)</f>
        <v>349.25</v>
      </c>
      <c r="BS128" s="144">
        <f>MAX(Cash!AG128:AM128)</f>
        <v>367.75</v>
      </c>
      <c r="BT128" s="144">
        <f>MIN(Cash!AN128:AT128)</f>
        <v>343.4</v>
      </c>
      <c r="BV128" s="137">
        <f>Cash!AN128-2*(Cash!AG128-'Final Master FO'!BY128)</f>
        <v>346.03333333333325</v>
      </c>
      <c r="BW128" s="137">
        <f>BY128-(Cash!AG128-Cash!AN128)</f>
        <v>351.11666666666662</v>
      </c>
      <c r="BX128" s="137">
        <f>(2*BY128)-Cash!AG128</f>
        <v>356.78333333333325</v>
      </c>
      <c r="BY128" s="137">
        <f>(Cash!AG128+Cash!AN128+Cash!B128)/3</f>
        <v>361.86666666666662</v>
      </c>
      <c r="BZ128" s="137">
        <f>(2*BY128)-Cash!AN128</f>
        <v>367.53333333333325</v>
      </c>
      <c r="CA128" s="137">
        <f>BY128+(Cash!AG128-Cash!AN128)</f>
        <v>372.61666666666662</v>
      </c>
      <c r="CB128" s="137">
        <f>Cash!AG128+2*('Final Master FO'!BY128-Cash!AN128)</f>
        <v>378.28333333333325</v>
      </c>
      <c r="CD128" s="137">
        <f>CG128-(1*(Cash!AG128-Cash!AN128))</f>
        <v>351.11666666666662</v>
      </c>
      <c r="CE128" s="137">
        <f>CG128-(0.618*(Cash!AG128-Cash!AN128))</f>
        <v>355.2231666666666</v>
      </c>
      <c r="CF128" s="137">
        <f>CG128-(0.382*(Cash!AG128-Cash!AN128))</f>
        <v>357.76016666666663</v>
      </c>
      <c r="CG128" s="137">
        <f>(Cash!AG128+Cash!AN128+Cash!B128)/3</f>
        <v>361.86666666666662</v>
      </c>
      <c r="CH128" s="137">
        <f>CG128+(0.382*(Cash!AG128-Cash!AN128))</f>
        <v>365.9731666666666</v>
      </c>
      <c r="CI128" s="137">
        <f>CG128+(0.618*(Cash!AG128-Cash!AN128))</f>
        <v>368.51016666666663</v>
      </c>
      <c r="CJ128" s="137">
        <f>CG128+(1*(Cash!AG128-Cash!AN128))</f>
        <v>372.61666666666662</v>
      </c>
      <c r="CL128" s="137" t="str">
        <f t="shared" si="4"/>
        <v>TATACONSUM</v>
      </c>
      <c r="CM128" s="137">
        <f>'All Data FO'!B128</f>
        <v>362.55</v>
      </c>
      <c r="CN128" s="139">
        <f>'All Data FO'!K128</f>
        <v>0.84840055632823685</v>
      </c>
      <c r="CO128" s="139">
        <f>'Master FO'!U128</f>
        <v>-5.3582554517133962</v>
      </c>
      <c r="CP128" s="137">
        <f>'Master FO'!M128</f>
        <v>-464400</v>
      </c>
      <c r="CR128" s="137" t="str">
        <f>IF(AND('All Data FO'!AG128&gt;'All Data FO'!AH128,'All Data FO'!B128&gt;'All Data FO'!C128),"LONG BUILDUP",IF(AND('All Data FO'!AG128&gt;'All Data FO'!AH128,'All Data FO'!B128&lt;'All Data FO'!C128),"SHORT BUILDUP",IF(AND('All Data FO'!AG128&lt;'All Data FO'!AH128,'All Data FO'!B128&gt;'All Data FO'!C128),"SHORT COVERING",IF(AND('All Data FO'!AG128&lt;'All Data FO'!AH128,'All Data FO'!B128&lt;'All Data FO'!C128),"LONG UNWINDING"," "))))</f>
        <v>SHORT COVERING</v>
      </c>
      <c r="CW128" s="137" t="str">
        <f>'FOD (ALL)'!M128</f>
        <v>SUNTV</v>
      </c>
      <c r="CX128" s="137">
        <f>'All Data FO'!B126</f>
        <v>393.4</v>
      </c>
      <c r="CY128" s="139">
        <f>'All Data FO'!K126</f>
        <v>2.3280010404473894</v>
      </c>
      <c r="CZ128" s="139">
        <f>'All Data FO'!EJ128</f>
        <v>1.5261108020030203</v>
      </c>
      <c r="DA128" s="137">
        <f>'All Data FO'!EQ128</f>
        <v>57600</v>
      </c>
      <c r="DC128" s="137" t="str">
        <f t="shared" si="5"/>
        <v>LONG BUILDUP</v>
      </c>
    </row>
    <row r="129" spans="1:107" x14ac:dyDescent="0.3">
      <c r="A129" s="137" t="str">
        <f>FOD!B129</f>
        <v>TATAMOTORS</v>
      </c>
      <c r="B129" s="137" t="str">
        <f>'All Data FO'!G129</f>
        <v>N</v>
      </c>
      <c r="C129" s="137" t="str">
        <f>'All Data FO'!H129</f>
        <v>Y</v>
      </c>
      <c r="D129" s="137" t="str">
        <f>'All Data FO'!I129</f>
        <v>Y</v>
      </c>
      <c r="E129" s="137" t="str">
        <f>'All Data FO'!J129</f>
        <v>Y</v>
      </c>
      <c r="G129" s="137" t="str">
        <f>'All Data FO'!AL129</f>
        <v>N</v>
      </c>
      <c r="H129" s="137" t="str">
        <f>'All Data FO'!AM129</f>
        <v>N</v>
      </c>
      <c r="I129" s="137" t="str">
        <f>'All Data FO'!AN129</f>
        <v>Y</v>
      </c>
      <c r="J129" s="137" t="str">
        <f>'All Data FO'!AO129</f>
        <v>N</v>
      </c>
      <c r="L129" s="137" t="str">
        <f>'All Data FO'!BR129</f>
        <v>Y</v>
      </c>
      <c r="M129" s="137" t="str">
        <f>'All Data FO'!BS129</f>
        <v>Y</v>
      </c>
      <c r="N129" s="137" t="str">
        <f>'All Data FO'!BT129</f>
        <v>N</v>
      </c>
      <c r="O129" s="137" t="str">
        <f>'All Data FO'!BU129</f>
        <v>Y</v>
      </c>
      <c r="Q129" s="137" t="str">
        <f>'All Data FO'!BB129</f>
        <v>N</v>
      </c>
      <c r="R129" s="137" t="str">
        <f>'All Data FO'!BC129</f>
        <v>Y</v>
      </c>
      <c r="S129" s="137" t="str">
        <f>'All Data FO'!BD129</f>
        <v>N</v>
      </c>
      <c r="T129" s="137" t="str">
        <f>'All Data FO'!BE129</f>
        <v>Y</v>
      </c>
      <c r="V129" s="137" t="str">
        <f>'All Data FO'!CH129</f>
        <v>N</v>
      </c>
      <c r="W129" s="137" t="str">
        <f>'All Data FO'!CI129</f>
        <v>Y</v>
      </c>
      <c r="X129" s="137" t="str">
        <f>'All Data FO'!CJ129</f>
        <v>N</v>
      </c>
      <c r="Y129" s="137" t="str">
        <f>'All Data FO'!CK129</f>
        <v>Y</v>
      </c>
      <c r="AA129" s="137" t="str">
        <f>'D Master'!AM129</f>
        <v>N</v>
      </c>
      <c r="AB129" s="137" t="str">
        <f>'D Master'!AN129</f>
        <v>Y</v>
      </c>
      <c r="AC129" s="137" t="str">
        <f>'D Master'!AO129</f>
        <v>N</v>
      </c>
      <c r="AD129" s="137" t="str">
        <f>'D Master'!AP129</f>
        <v>N</v>
      </c>
      <c r="AF129" s="138">
        <f>CA!AK129</f>
        <v>4.9849999999999994</v>
      </c>
      <c r="AG129" s="145">
        <f>'Master FO'!BV129</f>
        <v>-18.82387190684134</v>
      </c>
      <c r="AH129" s="145">
        <f>'Master FO'!BZ129</f>
        <v>-18.254309502403935</v>
      </c>
      <c r="AI129" s="137">
        <f>Cash!B129</f>
        <v>82.8</v>
      </c>
      <c r="AJ129" s="137">
        <f>'All Data FO'!B129</f>
        <v>82.8</v>
      </c>
      <c r="AK129" s="137">
        <f>'All Data FO'!W129</f>
        <v>83.9</v>
      </c>
      <c r="AL129" s="137">
        <f>'All Data FO'!AB129</f>
        <v>81.599999999999994</v>
      </c>
      <c r="AN129" s="137">
        <f t="shared" si="3"/>
        <v>0</v>
      </c>
      <c r="AO129" s="137">
        <f>('All Data FO'!W129+'All Data FO'!AB129+'All Data FO'!B129)/3</f>
        <v>82.766666666666666</v>
      </c>
      <c r="AQ129" s="137" t="str">
        <f>IF('All Data FO'!BM129&gt;MAX('All Data FO'!BN129:'All Data FO'!BQ129),"Yes","")</f>
        <v/>
      </c>
      <c r="AR129" s="137" t="str">
        <f>IF('All Data FO'!AG129&gt;MAX('All Data FO'!AH129:'All Data FO'!AK129),"Yes","")</f>
        <v/>
      </c>
      <c r="AT129" s="137" t="str">
        <f>IF('All Data FO'!BM129&gt;(AVERAGE('All Data FO'!BN129:'All Data FO'!BQ129)*2),"Yes","")</f>
        <v/>
      </c>
      <c r="AU129" s="137" t="str">
        <f>IF('All Data FO'!AG129&gt;(AVERAGE('All Data FO'!AH129:'All Data FO'!AK129)*2),"Yes","")</f>
        <v/>
      </c>
      <c r="AW129" s="137" t="str">
        <f>IF('All Data FO'!B129&gt;MAX('All Data FO'!C129:'All Data FO'!F129),"Yes","")</f>
        <v/>
      </c>
      <c r="AX129" s="137" t="str">
        <f>IF('All Data FO'!B129&lt;MIN('All Data FO'!C129:'All Data FO'!F129),"Yes","")</f>
        <v/>
      </c>
      <c r="AZ129" s="144" t="str">
        <f>IF('All Data FO'!B129&gt;MAX('All Data FO'!X129:'All Data FO'!AA129),"Yes","")</f>
        <v/>
      </c>
      <c r="BA129" s="144" t="str">
        <f>IF('All Data FO'!B129&lt;MIN('All Data FO'!AC129:'All Data FO'!AF129),"Yes","")</f>
        <v/>
      </c>
      <c r="BB129" s="137" t="str">
        <f>IF(AND(Cash!C129&gt;Cash!AA129,Cash!B129&lt;(Cash!AA129+Cash!C129)/2,Cash!Z129&gt;Cash!C129,Cash!B129&gt;Cash!AA129),"Dark Cloud",IF(AND(Cash!C129&lt;Cash!AA129,Cash!B129&gt;(Cash!AA129+Cash!C129)/2,Cash!Z129&lt;Cash!C129,Cash!B129&lt;Cash!AA129),"Bullish Piercing",IF(AND(Cash!C129&lt;Cash!AA129,Cash!Z129&lt;Cash!C129,Cash!B129&gt;Cash!AA129),"Bullish Engulfing",IF(AND(Cash!C129&gt;Cash!AA129,Cash!Z129&gt;Cash!C129,Cash!B129&lt;Cash!AA129),"Bearish Engulfing",IF(AND(Cash!C129&gt;Cash!AA129,Cash!B129&lt;Cash!Z129,Cash!AG129&lt;Cash!C129,Cash!AN129&gt;Cash!AA129),"Bearish Harami",IF(AND(Cash!C129&lt;Cash!AA129,Cash!B129&gt;Cash!Z129,Cash!AG129&lt;Cash!AA129,Cash!AN129&gt;Cash!C129),"Bullish Harami"," "))))))</f>
        <v xml:space="preserve"> </v>
      </c>
      <c r="BC129" s="137" t="str">
        <f>IF(AND(Cash!D129&lt;Cash!AB129,Cash!AO129&lt;Cash!AP129,Cash!AO129&lt;Cash!AN129,Cash!B129&gt;Cash!AH129,Cash!B129&gt;Cash!AI129),"Bullish Reversal",IF(AND(Cash!D129&gt;Cash!AB129,Cash!AH129&gt;Cash!AI129,Cash!AH129&gt;Cash!AG129,Cash!B129&lt;Cash!AO129,Cash!CA129&lt;Cash!AP129),"Bearish Reversal"," "))</f>
        <v xml:space="preserve"> </v>
      </c>
      <c r="BE129" s="144" t="str">
        <f>IF(AND(Cash!D129&gt;Cash!X129,Cash!AC129&gt;Cash!T129,Cash!S129&gt;Cash!W129,Cash!AB129&gt;Cash!C129),"Bearish Squeeze"," ")</f>
        <v xml:space="preserve"> </v>
      </c>
      <c r="BF129" s="144" t="str">
        <f>IF(AND(Cash!T129&gt;Cash!X129,Cash!AC129&gt;Cash!D129,Cash!C129&gt;Cash!W129,Cash!AB129&gt;Cash!S129),"Bullish Squeeze"," ")</f>
        <v xml:space="preserve"> </v>
      </c>
      <c r="BG129" s="137" t="str">
        <f>IF(AND(Cash!AI129&lt;Cash!AH129,Cash!AP129&gt;Cash!AO129,Cash!AG129&lt;Cash!AH129,Cash!AN129&gt;Cash!AO129),"IN OUT IN"," ")</f>
        <v xml:space="preserve"> </v>
      </c>
      <c r="BH129" s="137" t="str">
        <f>IF(AND(Cash!AG129&lt;Cash!AH129,Cash!AN129&gt;Cash!AO129),"Inside Bar"," ")</f>
        <v xml:space="preserve"> </v>
      </c>
      <c r="BI129" s="137" t="str">
        <f>IF(AND(Cash!AI129&gt;Cash!AH129,Cash!AP129&lt;Cash!AO129,Cash!AH129&gt;Cash!AG129,Cash!AO129&lt;Cash!AN129),"Double INSIDE Bar"," ")</f>
        <v xml:space="preserve"> </v>
      </c>
      <c r="BK129" s="137" t="str">
        <f>IF(AND(CA!AM129&lt;MIN(CA!AN129:AP129),(Cash!AG129&lt;Cash!AH129),(Cash!AN129&gt;Cash!AO129)),"NR4"," ")</f>
        <v xml:space="preserve"> </v>
      </c>
      <c r="BL129" s="144" t="str">
        <f>IF(AND(CA!AM129&lt;MIN(CA!AN129:AS129),(Cash!AG129&lt;Cash!AH129),(Cash!AN129&gt;Cash!AO129)),"NR7"," ")</f>
        <v xml:space="preserve"> </v>
      </c>
      <c r="BM129" s="137">
        <f>Cash!AG129</f>
        <v>83.9</v>
      </c>
      <c r="BN129" s="137">
        <f>Cash!AN129</f>
        <v>82</v>
      </c>
      <c r="BP129" s="137">
        <f>MAX(Cash!AG129:AJ129)</f>
        <v>85.65</v>
      </c>
      <c r="BQ129" s="137">
        <f>MIN(Cash!AN129:AQ129)</f>
        <v>80.7</v>
      </c>
      <c r="BS129" s="144">
        <f>MAX(Cash!AG129:AM129)</f>
        <v>85.65</v>
      </c>
      <c r="BT129" s="144">
        <f>MIN(Cash!AN129:AT129)</f>
        <v>79.599999999999994</v>
      </c>
      <c r="BV129" s="137">
        <f>Cash!AN129-2*(Cash!AG129-'Final Master FO'!BY129)</f>
        <v>79.999999999999972</v>
      </c>
      <c r="BW129" s="137">
        <f>BY129-(Cash!AG129-Cash!AN129)</f>
        <v>80.999999999999986</v>
      </c>
      <c r="BX129" s="137">
        <f>(2*BY129)-Cash!AG129</f>
        <v>81.899999999999977</v>
      </c>
      <c r="BY129" s="137">
        <f>(Cash!AG129+Cash!AN129+Cash!B129)/3</f>
        <v>82.899999999999991</v>
      </c>
      <c r="BZ129" s="137">
        <f>(2*BY129)-Cash!AN129</f>
        <v>83.799999999999983</v>
      </c>
      <c r="CA129" s="137">
        <f>BY129+(Cash!AG129-Cash!AN129)</f>
        <v>84.8</v>
      </c>
      <c r="CB129" s="137">
        <f>Cash!AG129+2*('Final Master FO'!BY129-Cash!AN129)</f>
        <v>85.699999999999989</v>
      </c>
      <c r="CD129" s="137">
        <f>CG129-(1*(Cash!AG129-Cash!AN129))</f>
        <v>80.999999999999986</v>
      </c>
      <c r="CE129" s="137">
        <f>CG129-(0.618*(Cash!AG129-Cash!AN129))</f>
        <v>81.725799999999992</v>
      </c>
      <c r="CF129" s="137">
        <f>CG129-(0.382*(Cash!AG129-Cash!AN129))</f>
        <v>82.174199999999985</v>
      </c>
      <c r="CG129" s="137">
        <f>(Cash!AG129+Cash!AN129+Cash!B129)/3</f>
        <v>82.899999999999991</v>
      </c>
      <c r="CH129" s="137">
        <f>CG129+(0.382*(Cash!AG129-Cash!AN129))</f>
        <v>83.625799999999998</v>
      </c>
      <c r="CI129" s="137">
        <f>CG129+(0.618*(Cash!AG129-Cash!AN129))</f>
        <v>84.07419999999999</v>
      </c>
      <c r="CJ129" s="137">
        <f>CG129+(1*(Cash!AG129-Cash!AN129))</f>
        <v>84.8</v>
      </c>
      <c r="CL129" s="137" t="str">
        <f t="shared" si="4"/>
        <v>TATAMOTORS</v>
      </c>
      <c r="CM129" s="137">
        <f>'All Data FO'!B129</f>
        <v>82.8</v>
      </c>
      <c r="CN129" s="139">
        <f>'All Data FO'!K129</f>
        <v>-1.4285714285714319</v>
      </c>
      <c r="CO129" s="139">
        <f>'Master FO'!U129</f>
        <v>-9.2963908129784905</v>
      </c>
      <c r="CP129" s="137">
        <f>'Master FO'!M129</f>
        <v>-5482500</v>
      </c>
      <c r="CR129" s="137" t="str">
        <f>IF(AND('All Data FO'!AG129&gt;'All Data FO'!AH129,'All Data FO'!B129&gt;'All Data FO'!C129),"LONG BUILDUP",IF(AND('All Data FO'!AG129&gt;'All Data FO'!AH129,'All Data FO'!B129&lt;'All Data FO'!C129),"SHORT BUILDUP",IF(AND('All Data FO'!AG129&lt;'All Data FO'!AH129,'All Data FO'!B129&gt;'All Data FO'!C129),"SHORT COVERING",IF(AND('All Data FO'!AG129&lt;'All Data FO'!AH129,'All Data FO'!B129&lt;'All Data FO'!C129),"LONG UNWINDING"," "))))</f>
        <v>LONG UNWINDING</v>
      </c>
      <c r="CW129" s="137" t="str">
        <f>'FOD (ALL)'!M129</f>
        <v>TATACHEM</v>
      </c>
      <c r="CX129" s="137">
        <f>'All Data FO'!B127</f>
        <v>292.05</v>
      </c>
      <c r="CY129" s="139">
        <f>'All Data FO'!K127</f>
        <v>3.252607389075477</v>
      </c>
      <c r="CZ129" s="139">
        <f>'All Data FO'!EJ129</f>
        <v>18.298942613694695</v>
      </c>
      <c r="DA129" s="137">
        <f>'All Data FO'!EQ129</f>
        <v>356500</v>
      </c>
      <c r="DC129" s="137" t="str">
        <f t="shared" si="5"/>
        <v>LONG BUILDUP</v>
      </c>
    </row>
    <row r="130" spans="1:107" x14ac:dyDescent="0.3">
      <c r="A130" s="137" t="str">
        <f>FOD!B130</f>
        <v xml:space="preserve">TATAPOWER </v>
      </c>
      <c r="B130" s="137" t="str">
        <f>'All Data FO'!G130</f>
        <v>Y</v>
      </c>
      <c r="C130" s="137" t="str">
        <f>'All Data FO'!H130</f>
        <v>N</v>
      </c>
      <c r="D130" s="137" t="str">
        <f>'All Data FO'!I130</f>
        <v>Y</v>
      </c>
      <c r="E130" s="137" t="str">
        <f>'All Data FO'!J130</f>
        <v>Y</v>
      </c>
      <c r="G130" s="137" t="str">
        <f>'All Data FO'!AL130</f>
        <v>N</v>
      </c>
      <c r="H130" s="137" t="str">
        <f>'All Data FO'!AM130</f>
        <v>N</v>
      </c>
      <c r="I130" s="137" t="str">
        <f>'All Data FO'!AN130</f>
        <v>Y</v>
      </c>
      <c r="J130" s="137" t="str">
        <f>'All Data FO'!AO130</f>
        <v>Y</v>
      </c>
      <c r="L130" s="137" t="str">
        <f>'All Data FO'!BR130</f>
        <v>Y</v>
      </c>
      <c r="M130" s="137" t="str">
        <f>'All Data FO'!BS130</f>
        <v>N</v>
      </c>
      <c r="N130" s="137" t="str">
        <f>'All Data FO'!BT130</f>
        <v>Y</v>
      </c>
      <c r="O130" s="137" t="str">
        <f>'All Data FO'!BU130</f>
        <v>Y</v>
      </c>
      <c r="Q130" s="137" t="str">
        <f>'All Data FO'!BB130</f>
        <v>Y</v>
      </c>
      <c r="R130" s="137" t="str">
        <f>'All Data FO'!BC130</f>
        <v>N</v>
      </c>
      <c r="S130" s="137" t="str">
        <f>'All Data FO'!BD130</f>
        <v>Y</v>
      </c>
      <c r="T130" s="137" t="str">
        <f>'All Data FO'!BE130</f>
        <v>Y</v>
      </c>
      <c r="V130" s="137" t="str">
        <f>'All Data FO'!CH130</f>
        <v>Y</v>
      </c>
      <c r="W130" s="137" t="str">
        <f>'All Data FO'!CI130</f>
        <v>N</v>
      </c>
      <c r="X130" s="137" t="str">
        <f>'All Data FO'!CJ130</f>
        <v>Y</v>
      </c>
      <c r="Y130" s="137" t="str">
        <f>'All Data FO'!CK130</f>
        <v>Y</v>
      </c>
      <c r="AA130" s="137" t="str">
        <f>'D Master'!AM130</f>
        <v>Y</v>
      </c>
      <c r="AB130" s="137" t="str">
        <f>'D Master'!AN130</f>
        <v>Y</v>
      </c>
      <c r="AC130" s="137" t="str">
        <f>'D Master'!AO130</f>
        <v>N</v>
      </c>
      <c r="AD130" s="137" t="str">
        <f>'D Master'!AP130</f>
        <v>Y</v>
      </c>
      <c r="AF130" s="138">
        <f>CA!AK130</f>
        <v>3.5849999999999977</v>
      </c>
      <c r="AG130" s="145">
        <f>'Master FO'!BV130</f>
        <v>-17.320028510334996</v>
      </c>
      <c r="AH130" s="145">
        <f>'Master FO'!BZ130</f>
        <v>-24.538716290805869</v>
      </c>
      <c r="AI130" s="137">
        <f>Cash!B130</f>
        <v>33.75</v>
      </c>
      <c r="AJ130" s="137">
        <f>'All Data FO'!B130</f>
        <v>33.299999999999997</v>
      </c>
      <c r="AK130" s="137">
        <f>'All Data FO'!W130</f>
        <v>33.549999999999997</v>
      </c>
      <c r="AL130" s="137">
        <f>'All Data FO'!AB130</f>
        <v>31.4</v>
      </c>
      <c r="AN130" s="137">
        <f t="shared" si="3"/>
        <v>-0.45000000000000284</v>
      </c>
      <c r="AO130" s="137">
        <f>('All Data FO'!W130+'All Data FO'!AB130+'All Data FO'!B130)/3</f>
        <v>32.749999999999993</v>
      </c>
      <c r="AQ130" s="137" t="str">
        <f>IF('All Data FO'!BM130&gt;MAX('All Data FO'!BN130:'All Data FO'!BQ130),"Yes","")</f>
        <v/>
      </c>
      <c r="AR130" s="137" t="str">
        <f>IF('All Data FO'!AG130&gt;MAX('All Data FO'!AH130:'All Data FO'!AK130),"Yes","")</f>
        <v/>
      </c>
      <c r="AT130" s="137" t="str">
        <f>IF('All Data FO'!BM130&gt;(AVERAGE('All Data FO'!BN130:'All Data FO'!BQ130)*2),"Yes","")</f>
        <v/>
      </c>
      <c r="AU130" s="137" t="str">
        <f>IF('All Data FO'!AG130&gt;(AVERAGE('All Data FO'!AH130:'All Data FO'!AK130)*2),"Yes","")</f>
        <v/>
      </c>
      <c r="AW130" s="137" t="str">
        <f>IF('All Data FO'!B130&gt;MAX('All Data FO'!C130:'All Data FO'!F130),"Yes","")</f>
        <v>Yes</v>
      </c>
      <c r="AX130" s="137" t="str">
        <f>IF('All Data FO'!B130&lt;MIN('All Data FO'!C130:'All Data FO'!F130),"Yes","")</f>
        <v/>
      </c>
      <c r="AZ130" s="144" t="str">
        <f>IF('All Data FO'!B130&gt;MAX('All Data FO'!X130:'All Data FO'!AA130),"Yes","")</f>
        <v/>
      </c>
      <c r="BA130" s="144" t="str">
        <f>IF('All Data FO'!B130&lt;MIN('All Data FO'!AC130:'All Data FO'!AF130),"Yes","")</f>
        <v/>
      </c>
      <c r="BB130" s="137" t="str">
        <f>IF(AND(Cash!C130&gt;Cash!AA130,Cash!B130&lt;(Cash!AA130+Cash!C130)/2,Cash!Z130&gt;Cash!C130,Cash!B130&gt;Cash!AA130),"Dark Cloud",IF(AND(Cash!C130&lt;Cash!AA130,Cash!B130&gt;(Cash!AA130+Cash!C130)/2,Cash!Z130&lt;Cash!C130,Cash!B130&lt;Cash!AA130),"Bullish Piercing",IF(AND(Cash!C130&lt;Cash!AA130,Cash!Z130&lt;Cash!C130,Cash!B130&gt;Cash!AA130),"Bullish Engulfing",IF(AND(Cash!C130&gt;Cash!AA130,Cash!Z130&gt;Cash!C130,Cash!B130&lt;Cash!AA130),"Bearish Engulfing",IF(AND(Cash!C130&gt;Cash!AA130,Cash!B130&lt;Cash!Z130,Cash!AG130&lt;Cash!C130,Cash!AN130&gt;Cash!AA130),"Bearish Harami",IF(AND(Cash!C130&lt;Cash!AA130,Cash!B130&gt;Cash!Z130,Cash!AG130&lt;Cash!AA130,Cash!AN130&gt;Cash!C130),"Bullish Harami"," "))))))</f>
        <v>Bullish Engulfing</v>
      </c>
      <c r="BC130" s="137" t="str">
        <f>IF(AND(Cash!D130&lt;Cash!AB130,Cash!AO130&lt;Cash!AP130,Cash!AO130&lt;Cash!AN130,Cash!B130&gt;Cash!AH130,Cash!B130&gt;Cash!AI130),"Bullish Reversal",IF(AND(Cash!D130&gt;Cash!AB130,Cash!AH130&gt;Cash!AI130,Cash!AH130&gt;Cash!AG130,Cash!B130&lt;Cash!AO130,Cash!CA130&lt;Cash!AP130),"Bearish Reversal"," "))</f>
        <v xml:space="preserve"> </v>
      </c>
      <c r="BE130" s="144" t="str">
        <f>IF(AND(Cash!D130&gt;Cash!X130,Cash!AC130&gt;Cash!T130,Cash!S130&gt;Cash!W130,Cash!AB130&gt;Cash!C130),"Bearish Squeeze"," ")</f>
        <v xml:space="preserve"> </v>
      </c>
      <c r="BF130" s="144" t="str">
        <f>IF(AND(Cash!T130&gt;Cash!X130,Cash!AC130&gt;Cash!D130,Cash!C130&gt;Cash!W130,Cash!AB130&gt;Cash!S130),"Bullish Squeeze"," ")</f>
        <v xml:space="preserve"> </v>
      </c>
      <c r="BG130" s="137" t="str">
        <f>IF(AND(Cash!AI130&lt;Cash!AH130,Cash!AP130&gt;Cash!AO130,Cash!AG130&lt;Cash!AH130,Cash!AN130&gt;Cash!AO130),"IN OUT IN"," ")</f>
        <v xml:space="preserve"> </v>
      </c>
      <c r="BH130" s="137" t="str">
        <f>IF(AND(Cash!AG130&lt;Cash!AH130,Cash!AN130&gt;Cash!AO130),"Inside Bar"," ")</f>
        <v xml:space="preserve"> </v>
      </c>
      <c r="BI130" s="137" t="str">
        <f>IF(AND(Cash!AI130&gt;Cash!AH130,Cash!AP130&lt;Cash!AO130,Cash!AH130&gt;Cash!AG130,Cash!AO130&lt;Cash!AN130),"Double INSIDE Bar"," ")</f>
        <v xml:space="preserve"> </v>
      </c>
      <c r="BK130" s="137" t="str">
        <f>IF(AND(CA!AM130&lt;MIN(CA!AN130:AP130),(Cash!AG130&lt;Cash!AH130),(Cash!AN130&gt;Cash!AO130)),"NR4"," ")</f>
        <v xml:space="preserve"> </v>
      </c>
      <c r="BL130" s="144" t="str">
        <f>IF(AND(CA!AM130&lt;MIN(CA!AN130:AS130),(Cash!AG130&lt;Cash!AH130),(Cash!AN130&gt;Cash!AO130)),"NR7"," ")</f>
        <v xml:space="preserve"> </v>
      </c>
      <c r="BM130" s="137">
        <f>Cash!AG130</f>
        <v>34.1</v>
      </c>
      <c r="BN130" s="137">
        <f>Cash!AN130</f>
        <v>31.9</v>
      </c>
      <c r="BP130" s="137">
        <f>MAX(Cash!AG130:AJ130)</f>
        <v>34.6</v>
      </c>
      <c r="BQ130" s="137">
        <f>MIN(Cash!AN130:AQ130)</f>
        <v>30.6</v>
      </c>
      <c r="BS130" s="144">
        <f>MAX(Cash!AG130:AM130)</f>
        <v>34.6</v>
      </c>
      <c r="BT130" s="144">
        <f>MIN(Cash!AN130:AT130)</f>
        <v>29.75</v>
      </c>
      <c r="BV130" s="137">
        <f>Cash!AN130-2*(Cash!AG130-'Final Master FO'!BY130)</f>
        <v>30.199999999999996</v>
      </c>
      <c r="BW130" s="137">
        <f>BY130-(Cash!AG130-Cash!AN130)</f>
        <v>31.049999999999997</v>
      </c>
      <c r="BX130" s="137">
        <f>(2*BY130)-Cash!AG130</f>
        <v>32.4</v>
      </c>
      <c r="BY130" s="137">
        <f>(Cash!AG130+Cash!AN130+Cash!B130)/3</f>
        <v>33.25</v>
      </c>
      <c r="BZ130" s="137">
        <f>(2*BY130)-Cash!AN130</f>
        <v>34.6</v>
      </c>
      <c r="CA130" s="137">
        <f>BY130+(Cash!AG130-Cash!AN130)</f>
        <v>35.450000000000003</v>
      </c>
      <c r="CB130" s="137">
        <f>Cash!AG130+2*('Final Master FO'!BY130-Cash!AN130)</f>
        <v>36.800000000000004</v>
      </c>
      <c r="CD130" s="137">
        <f>CG130-(1*(Cash!AG130-Cash!AN130))</f>
        <v>31.049999999999997</v>
      </c>
      <c r="CE130" s="137">
        <f>CG130-(0.618*(Cash!AG130-Cash!AN130))</f>
        <v>31.8904</v>
      </c>
      <c r="CF130" s="137">
        <f>CG130-(0.382*(Cash!AG130-Cash!AN130))</f>
        <v>32.409599999999998</v>
      </c>
      <c r="CG130" s="137">
        <f>(Cash!AG130+Cash!AN130+Cash!B130)/3</f>
        <v>33.25</v>
      </c>
      <c r="CH130" s="137">
        <f>CG130+(0.382*(Cash!AG130-Cash!AN130))</f>
        <v>34.090400000000002</v>
      </c>
      <c r="CI130" s="137">
        <f>CG130+(0.618*(Cash!AG130-Cash!AN130))</f>
        <v>34.6096</v>
      </c>
      <c r="CJ130" s="137">
        <f>CG130+(1*(Cash!AG130-Cash!AN130))</f>
        <v>35.450000000000003</v>
      </c>
      <c r="CL130" s="137" t="str">
        <f t="shared" si="4"/>
        <v xml:space="preserve">TATAPOWER </v>
      </c>
      <c r="CM130" s="137">
        <f>'All Data FO'!B130</f>
        <v>33.299999999999997</v>
      </c>
      <c r="CN130" s="139">
        <f>'All Data FO'!K130</f>
        <v>1.9908116385911137</v>
      </c>
      <c r="CO130" s="139">
        <f>'Master FO'!U130</f>
        <v>-0.86799868981329831</v>
      </c>
      <c r="CP130" s="137">
        <f>'Master FO'!M130</f>
        <v>-477000</v>
      </c>
      <c r="CR130" s="137" t="str">
        <f>IF(AND('All Data FO'!AG130&gt;'All Data FO'!AH130,'All Data FO'!B130&gt;'All Data FO'!C130),"LONG BUILDUP",IF(AND('All Data FO'!AG130&gt;'All Data FO'!AH130,'All Data FO'!B130&lt;'All Data FO'!C130),"SHORT BUILDUP",IF(AND('All Data FO'!AG130&lt;'All Data FO'!AH130,'All Data FO'!B130&gt;'All Data FO'!C130),"SHORT COVERING",IF(AND('All Data FO'!AG130&lt;'All Data FO'!AH130,'All Data FO'!B130&lt;'All Data FO'!C130),"LONG UNWINDING"," "))))</f>
        <v>SHORT COVERING</v>
      </c>
      <c r="CW130" s="137" t="str">
        <f>'FOD (ALL)'!M130</f>
        <v>TATACONSUM</v>
      </c>
      <c r="CX130" s="137">
        <f>'All Data FO'!B128</f>
        <v>362.55</v>
      </c>
      <c r="CY130" s="139">
        <f>'All Data FO'!K128</f>
        <v>0.84840055632823685</v>
      </c>
      <c r="CZ130" s="139">
        <f>'All Data FO'!EJ130</f>
        <v>-2.2064832470716427</v>
      </c>
      <c r="DA130" s="137">
        <f>'All Data FO'!EQ130</f>
        <v>-218700</v>
      </c>
      <c r="DC130" s="137" t="str">
        <f t="shared" si="5"/>
        <v>SHORT COVERING</v>
      </c>
    </row>
    <row r="131" spans="1:107" x14ac:dyDescent="0.3">
      <c r="A131" s="137" t="str">
        <f>FOD!B131</f>
        <v xml:space="preserve">TATASTEEL </v>
      </c>
      <c r="B131" s="137" t="str">
        <f>'All Data FO'!G131</f>
        <v>N</v>
      </c>
      <c r="C131" s="137" t="str">
        <f>'All Data FO'!H131</f>
        <v>Y</v>
      </c>
      <c r="D131" s="137" t="str">
        <f>'All Data FO'!I131</f>
        <v>Y</v>
      </c>
      <c r="E131" s="137" t="str">
        <f>'All Data FO'!J131</f>
        <v>Y</v>
      </c>
      <c r="G131" s="137" t="str">
        <f>'All Data FO'!AL131</f>
        <v>N</v>
      </c>
      <c r="H131" s="137" t="str">
        <f>'All Data FO'!AM131</f>
        <v>Y</v>
      </c>
      <c r="I131" s="137" t="str">
        <f>'All Data FO'!AN131</f>
        <v>Y</v>
      </c>
      <c r="J131" s="137" t="str">
        <f>'All Data FO'!AO131</f>
        <v>N</v>
      </c>
      <c r="L131" s="137" t="str">
        <f>'All Data FO'!BR131</f>
        <v>N</v>
      </c>
      <c r="M131" s="137" t="str">
        <f>'All Data FO'!BS131</f>
        <v>N</v>
      </c>
      <c r="N131" s="137" t="str">
        <f>'All Data FO'!BT131</f>
        <v>N</v>
      </c>
      <c r="O131" s="137" t="str">
        <f>'All Data FO'!BU131</f>
        <v>Y</v>
      </c>
      <c r="Q131" s="137" t="str">
        <f>'All Data FO'!BB131</f>
        <v>N</v>
      </c>
      <c r="R131" s="137" t="str">
        <f>'All Data FO'!BC131</f>
        <v>N</v>
      </c>
      <c r="S131" s="137" t="str">
        <f>'All Data FO'!BD131</f>
        <v>N</v>
      </c>
      <c r="T131" s="137" t="str">
        <f>'All Data FO'!BE131</f>
        <v>Y</v>
      </c>
      <c r="V131" s="137" t="str">
        <f>'All Data FO'!CH131</f>
        <v>N</v>
      </c>
      <c r="W131" s="137" t="str">
        <f>'All Data FO'!CI131</f>
        <v>N</v>
      </c>
      <c r="X131" s="137" t="str">
        <f>'All Data FO'!CJ131</f>
        <v>N</v>
      </c>
      <c r="Y131" s="137" t="str">
        <f>'All Data FO'!CK131</f>
        <v>Y</v>
      </c>
      <c r="AA131" s="137" t="str">
        <f>'D Master'!AM131</f>
        <v>Y</v>
      </c>
      <c r="AB131" s="137" t="str">
        <f>'D Master'!AN131</f>
        <v>N</v>
      </c>
      <c r="AC131" s="137" t="str">
        <f>'D Master'!AO131</f>
        <v>Y</v>
      </c>
      <c r="AD131" s="137" t="str">
        <f>'D Master'!AP131</f>
        <v>Y</v>
      </c>
      <c r="AF131" s="138">
        <f>CA!AK131</f>
        <v>3.5674999999999977</v>
      </c>
      <c r="AG131" s="145">
        <f>'Master FO'!BV131</f>
        <v>-17.404799489189621</v>
      </c>
      <c r="AH131" s="145">
        <f>'Master FO'!BZ131</f>
        <v>-20.121672308114537</v>
      </c>
      <c r="AI131" s="137">
        <f>Cash!B131</f>
        <v>274.45</v>
      </c>
      <c r="AJ131" s="137">
        <f>'All Data FO'!B131</f>
        <v>273.85000000000002</v>
      </c>
      <c r="AK131" s="137">
        <f>'All Data FO'!W131</f>
        <v>279.75</v>
      </c>
      <c r="AL131" s="137">
        <f>'All Data FO'!AB131</f>
        <v>272.39999999999998</v>
      </c>
      <c r="AN131" s="137">
        <f t="shared" si="3"/>
        <v>-0.59999999999996589</v>
      </c>
      <c r="AO131" s="137">
        <f>('All Data FO'!W131+'All Data FO'!AB131+'All Data FO'!B131)/3</f>
        <v>275.33333333333331</v>
      </c>
      <c r="AQ131" s="137" t="str">
        <f>IF('All Data FO'!BM131&gt;MAX('All Data FO'!BN131:'All Data FO'!BQ131),"Yes","")</f>
        <v/>
      </c>
      <c r="AR131" s="137" t="str">
        <f>IF('All Data FO'!AG131&gt;MAX('All Data FO'!AH131:'All Data FO'!AK131),"Yes","")</f>
        <v/>
      </c>
      <c r="AT131" s="137" t="str">
        <f>IF('All Data FO'!BM131&gt;(AVERAGE('All Data FO'!BN131:'All Data FO'!BQ131)*2),"Yes","")</f>
        <v/>
      </c>
      <c r="AU131" s="137" t="str">
        <f>IF('All Data FO'!AG131&gt;(AVERAGE('All Data FO'!AH131:'All Data FO'!AK131)*2),"Yes","")</f>
        <v/>
      </c>
      <c r="AW131" s="137" t="str">
        <f>IF('All Data FO'!B131&gt;MAX('All Data FO'!C131:'All Data FO'!F131),"Yes","")</f>
        <v/>
      </c>
      <c r="AX131" s="137" t="str">
        <f>IF('All Data FO'!B131&lt;MIN('All Data FO'!C131:'All Data FO'!F131),"Yes","")</f>
        <v/>
      </c>
      <c r="AZ131" s="144" t="str">
        <f>IF('All Data FO'!B131&gt;MAX('All Data FO'!X131:'All Data FO'!AA131),"Yes","")</f>
        <v/>
      </c>
      <c r="BA131" s="144" t="str">
        <f>IF('All Data FO'!B131&lt;MIN('All Data FO'!AC131:'All Data FO'!AF131),"Yes","")</f>
        <v/>
      </c>
      <c r="BB131" s="137" t="str">
        <f>IF(AND(Cash!C131&gt;Cash!AA131,Cash!B131&lt;(Cash!AA131+Cash!C131)/2,Cash!Z131&gt;Cash!C131,Cash!B131&gt;Cash!AA131),"Dark Cloud",IF(AND(Cash!C131&lt;Cash!AA131,Cash!B131&gt;(Cash!AA131+Cash!C131)/2,Cash!Z131&lt;Cash!C131,Cash!B131&lt;Cash!AA131),"Bullish Piercing",IF(AND(Cash!C131&lt;Cash!AA131,Cash!Z131&lt;Cash!C131,Cash!B131&gt;Cash!AA131),"Bullish Engulfing",IF(AND(Cash!C131&gt;Cash!AA131,Cash!Z131&gt;Cash!C131,Cash!B131&lt;Cash!AA131),"Bearish Engulfing",IF(AND(Cash!C131&gt;Cash!AA131,Cash!B131&lt;Cash!Z131,Cash!AG131&lt;Cash!C131,Cash!AN131&gt;Cash!AA131),"Bearish Harami",IF(AND(Cash!C131&lt;Cash!AA131,Cash!B131&gt;Cash!Z131,Cash!AG131&lt;Cash!AA131,Cash!AN131&gt;Cash!C131),"Bullish Harami"," "))))))</f>
        <v xml:space="preserve"> </v>
      </c>
      <c r="BC131" s="137" t="str">
        <f>IF(AND(Cash!D131&lt;Cash!AB131,Cash!AO131&lt;Cash!AP131,Cash!AO131&lt;Cash!AN131,Cash!B131&gt;Cash!AH131,Cash!B131&gt;Cash!AI131),"Bullish Reversal",IF(AND(Cash!D131&gt;Cash!AB131,Cash!AH131&gt;Cash!AI131,Cash!AH131&gt;Cash!AG131,Cash!B131&lt;Cash!AO131,Cash!CA131&lt;Cash!AP131),"Bearish Reversal"," "))</f>
        <v xml:space="preserve"> </v>
      </c>
      <c r="BE131" s="144" t="str">
        <f>IF(AND(Cash!D131&gt;Cash!X131,Cash!AC131&gt;Cash!T131,Cash!S131&gt;Cash!W131,Cash!AB131&gt;Cash!C131),"Bearish Squeeze"," ")</f>
        <v xml:space="preserve"> </v>
      </c>
      <c r="BF131" s="144" t="str">
        <f>IF(AND(Cash!T131&gt;Cash!X131,Cash!AC131&gt;Cash!D131,Cash!C131&gt;Cash!W131,Cash!AB131&gt;Cash!S131),"Bullish Squeeze"," ")</f>
        <v xml:space="preserve"> </v>
      </c>
      <c r="BG131" s="137" t="str">
        <f>IF(AND(Cash!AI131&lt;Cash!AH131,Cash!AP131&gt;Cash!AO131,Cash!AG131&lt;Cash!AH131,Cash!AN131&gt;Cash!AO131),"IN OUT IN"," ")</f>
        <v xml:space="preserve"> </v>
      </c>
      <c r="BH131" s="137" t="str">
        <f>IF(AND(Cash!AG131&lt;Cash!AH131,Cash!AN131&gt;Cash!AO131),"Inside Bar"," ")</f>
        <v xml:space="preserve"> </v>
      </c>
      <c r="BI131" s="137" t="str">
        <f>IF(AND(Cash!AI131&gt;Cash!AH131,Cash!AP131&lt;Cash!AO131,Cash!AH131&gt;Cash!AG131,Cash!AO131&lt;Cash!AN131),"Double INSIDE Bar"," ")</f>
        <v xml:space="preserve"> </v>
      </c>
      <c r="BK131" s="137" t="str">
        <f>IF(AND(CA!AM131&lt;MIN(CA!AN131:AP131),(Cash!AG131&lt;Cash!AH131),(Cash!AN131&gt;Cash!AO131)),"NR4"," ")</f>
        <v xml:space="preserve"> </v>
      </c>
      <c r="BL131" s="144" t="str">
        <f>IF(AND(CA!AM131&lt;MIN(CA!AN131:AS131),(Cash!AG131&lt;Cash!AH131),(Cash!AN131&gt;Cash!AO131)),"NR7"," ")</f>
        <v xml:space="preserve"> </v>
      </c>
      <c r="BM131" s="137">
        <f>Cash!AG131</f>
        <v>280.25</v>
      </c>
      <c r="BN131" s="137">
        <f>Cash!AN131</f>
        <v>273.3</v>
      </c>
      <c r="BP131" s="137">
        <f>MAX(Cash!AG131:AJ131)</f>
        <v>286.25</v>
      </c>
      <c r="BQ131" s="137">
        <f>MIN(Cash!AN131:AQ131)</f>
        <v>267.5</v>
      </c>
      <c r="BS131" s="144">
        <f>MAX(Cash!AG131:AM131)</f>
        <v>286.25</v>
      </c>
      <c r="BT131" s="144">
        <f>MIN(Cash!AN131:AT131)</f>
        <v>262.45</v>
      </c>
      <c r="BV131" s="137">
        <f>Cash!AN131-2*(Cash!AG131-'Final Master FO'!BY131)</f>
        <v>264.8</v>
      </c>
      <c r="BW131" s="137">
        <f>BY131-(Cash!AG131-Cash!AN131)</f>
        <v>269.05</v>
      </c>
      <c r="BX131" s="137">
        <f>(2*BY131)-Cash!AG131</f>
        <v>271.75</v>
      </c>
      <c r="BY131" s="137">
        <f>(Cash!AG131+Cash!AN131+Cash!B131)/3</f>
        <v>276</v>
      </c>
      <c r="BZ131" s="137">
        <f>(2*BY131)-Cash!AN131</f>
        <v>278.7</v>
      </c>
      <c r="CA131" s="137">
        <f>BY131+(Cash!AG131-Cash!AN131)</f>
        <v>282.95</v>
      </c>
      <c r="CB131" s="137">
        <f>Cash!AG131+2*('Final Master FO'!BY131-Cash!AN131)</f>
        <v>285.64999999999998</v>
      </c>
      <c r="CD131" s="137">
        <f>CG131-(1*(Cash!AG131-Cash!AN131))</f>
        <v>269.05</v>
      </c>
      <c r="CE131" s="137">
        <f>CG131-(0.618*(Cash!AG131-Cash!AN131))</f>
        <v>271.70490000000001</v>
      </c>
      <c r="CF131" s="137">
        <f>CG131-(0.382*(Cash!AG131-Cash!AN131))</f>
        <v>273.3451</v>
      </c>
      <c r="CG131" s="137">
        <f>(Cash!AG131+Cash!AN131+Cash!B131)/3</f>
        <v>276</v>
      </c>
      <c r="CH131" s="137">
        <f>CG131+(0.382*(Cash!AG131-Cash!AN131))</f>
        <v>278.6549</v>
      </c>
      <c r="CI131" s="137">
        <f>CG131+(0.618*(Cash!AG131-Cash!AN131))</f>
        <v>280.29509999999999</v>
      </c>
      <c r="CJ131" s="137">
        <f>CG131+(1*(Cash!AG131-Cash!AN131))</f>
        <v>282.95</v>
      </c>
      <c r="CL131" s="137" t="str">
        <f t="shared" si="4"/>
        <v xml:space="preserve">TATASTEEL </v>
      </c>
      <c r="CM131" s="137">
        <f>'All Data FO'!B131</f>
        <v>273.85000000000002</v>
      </c>
      <c r="CN131" s="139">
        <f>'All Data FO'!K131</f>
        <v>-3.6078845476944732</v>
      </c>
      <c r="CO131" s="139">
        <f>'Master FO'!U131</f>
        <v>-10.709472849782005</v>
      </c>
      <c r="CP131" s="137">
        <f>'Master FO'!M131</f>
        <v>-2026500</v>
      </c>
      <c r="CR131" s="137" t="str">
        <f>IF(AND('All Data FO'!AG131&gt;'All Data FO'!AH131,'All Data FO'!B131&gt;'All Data FO'!C131),"LONG BUILDUP",IF(AND('All Data FO'!AG131&gt;'All Data FO'!AH131,'All Data FO'!B131&lt;'All Data FO'!C131),"SHORT BUILDUP",IF(AND('All Data FO'!AG131&lt;'All Data FO'!AH131,'All Data FO'!B131&gt;'All Data FO'!C131),"SHORT COVERING",IF(AND('All Data FO'!AG131&lt;'All Data FO'!AH131,'All Data FO'!B131&lt;'All Data FO'!C131),"LONG UNWINDING"," "))))</f>
        <v>LONG UNWINDING</v>
      </c>
      <c r="CW131" s="137" t="str">
        <f>'FOD (ALL)'!M131</f>
        <v>TATAMOTORS</v>
      </c>
      <c r="CX131" s="137">
        <f>'All Data FO'!B129</f>
        <v>82.8</v>
      </c>
      <c r="CY131" s="139">
        <f>'All Data FO'!K129</f>
        <v>-1.4285714285714319</v>
      </c>
      <c r="CZ131" s="139">
        <f>'All Data FO'!EJ131</f>
        <v>-0.41429977355600822</v>
      </c>
      <c r="DA131" s="137">
        <f>'All Data FO'!EQ131</f>
        <v>-277000</v>
      </c>
      <c r="DC131" s="137" t="str">
        <f t="shared" si="5"/>
        <v>LONG UNWINDING</v>
      </c>
    </row>
    <row r="132" spans="1:107" x14ac:dyDescent="0.3">
      <c r="A132" s="137" t="str">
        <f>FOD!B132</f>
        <v xml:space="preserve">TCS       </v>
      </c>
      <c r="B132" s="137" t="str">
        <f>'All Data FO'!G132</f>
        <v>Y</v>
      </c>
      <c r="C132" s="137" t="str">
        <f>'All Data FO'!H132</f>
        <v>Y</v>
      </c>
      <c r="D132" s="137" t="str">
        <f>'All Data FO'!I132</f>
        <v>N</v>
      </c>
      <c r="E132" s="137" t="str">
        <f>'All Data FO'!J132</f>
        <v>Y</v>
      </c>
      <c r="G132" s="137" t="str">
        <f>'All Data FO'!AL132</f>
        <v>N</v>
      </c>
      <c r="H132" s="137" t="str">
        <f>'All Data FO'!AM132</f>
        <v>N</v>
      </c>
      <c r="I132" s="137" t="str">
        <f>'All Data FO'!AN132</f>
        <v>N</v>
      </c>
      <c r="J132" s="137" t="str">
        <f>'All Data FO'!AO132</f>
        <v>Y</v>
      </c>
      <c r="L132" s="137" t="str">
        <f>'All Data FO'!BR132</f>
        <v>Y</v>
      </c>
      <c r="M132" s="137" t="str">
        <f>'All Data FO'!BS132</f>
        <v>Y</v>
      </c>
      <c r="N132" s="137" t="str">
        <f>'All Data FO'!BT132</f>
        <v>Y</v>
      </c>
      <c r="O132" s="137" t="str">
        <f>'All Data FO'!BU132</f>
        <v>N</v>
      </c>
      <c r="Q132" s="137" t="str">
        <f>'All Data FO'!BB132</f>
        <v>Y</v>
      </c>
      <c r="R132" s="137" t="str">
        <f>'All Data FO'!BC132</f>
        <v>Y</v>
      </c>
      <c r="S132" s="137" t="str">
        <f>'All Data FO'!BD132</f>
        <v>Y</v>
      </c>
      <c r="T132" s="137" t="str">
        <f>'All Data FO'!BE132</f>
        <v>N</v>
      </c>
      <c r="V132" s="137" t="str">
        <f>'All Data FO'!CH132</f>
        <v>Y</v>
      </c>
      <c r="W132" s="137" t="str">
        <f>'All Data FO'!CI132</f>
        <v>Y</v>
      </c>
      <c r="X132" s="137" t="str">
        <f>'All Data FO'!CJ132</f>
        <v>N</v>
      </c>
      <c r="Y132" s="137" t="str">
        <f>'All Data FO'!CK132</f>
        <v>N</v>
      </c>
      <c r="AA132" s="137" t="str">
        <f>'D Master'!AM132</f>
        <v>N</v>
      </c>
      <c r="AB132" s="137" t="str">
        <f>'D Master'!AN132</f>
        <v>Y</v>
      </c>
      <c r="AC132" s="137" t="str">
        <f>'D Master'!AO132</f>
        <v>Y</v>
      </c>
      <c r="AD132" s="137" t="str">
        <f>'D Master'!AP132</f>
        <v>Y</v>
      </c>
      <c r="AF132" s="138">
        <f>CA!AK132</f>
        <v>2.8375000000000004</v>
      </c>
      <c r="AG132" s="145">
        <f>'Master FO'!BV132</f>
        <v>109.8014914399748</v>
      </c>
      <c r="AH132" s="145">
        <f>'Master FO'!BZ132</f>
        <v>117.29809700626596</v>
      </c>
      <c r="AI132" s="137">
        <f>Cash!B132</f>
        <v>2020.35</v>
      </c>
      <c r="AJ132" s="137">
        <f>'All Data FO'!B132</f>
        <v>2010.7</v>
      </c>
      <c r="AK132" s="137">
        <f>'All Data FO'!W132</f>
        <v>2022.1</v>
      </c>
      <c r="AL132" s="137">
        <f>'All Data FO'!AB132</f>
        <v>1961</v>
      </c>
      <c r="AN132" s="137">
        <f t="shared" ref="AN132:AN146" si="6">AJ132-AI132</f>
        <v>-9.6499999999998636</v>
      </c>
      <c r="AO132" s="137">
        <f>('All Data FO'!W132+'All Data FO'!AB132+'All Data FO'!B132)/3</f>
        <v>1997.9333333333334</v>
      </c>
      <c r="AQ132" s="137" t="str">
        <f>IF('All Data FO'!BM132&gt;MAX('All Data FO'!BN132:'All Data FO'!BQ132),"Yes","")</f>
        <v>Yes</v>
      </c>
      <c r="AR132" s="137" t="str">
        <f>IF('All Data FO'!AG132&gt;MAX('All Data FO'!AH132:'All Data FO'!AK132),"Yes","")</f>
        <v/>
      </c>
      <c r="AT132" s="137" t="str">
        <f>IF('All Data FO'!BM132&gt;(AVERAGE('All Data FO'!BN132:'All Data FO'!BQ132)*2),"Yes","")</f>
        <v>Yes</v>
      </c>
      <c r="AU132" s="137" t="str">
        <f>IF('All Data FO'!AG132&gt;(AVERAGE('All Data FO'!AH132:'All Data FO'!AK132)*2),"Yes","")</f>
        <v/>
      </c>
      <c r="AW132" s="137" t="str">
        <f>IF('All Data FO'!B132&gt;MAX('All Data FO'!C132:'All Data FO'!F132),"Yes","")</f>
        <v>Yes</v>
      </c>
      <c r="AX132" s="137" t="str">
        <f>IF('All Data FO'!B132&lt;MIN('All Data FO'!C132:'All Data FO'!F132),"Yes","")</f>
        <v/>
      </c>
      <c r="AZ132" s="144" t="str">
        <f>IF('All Data FO'!B132&gt;MAX('All Data FO'!X132:'All Data FO'!AA132),"Yes","")</f>
        <v>Yes</v>
      </c>
      <c r="BA132" s="144" t="str">
        <f>IF('All Data FO'!B132&lt;MIN('All Data FO'!AC132:'All Data FO'!AF132),"Yes","")</f>
        <v/>
      </c>
      <c r="BB132" s="137" t="str">
        <f>IF(AND(Cash!C132&gt;Cash!AA132,Cash!B132&lt;(Cash!AA132+Cash!C132)/2,Cash!Z132&gt;Cash!C132,Cash!B132&gt;Cash!AA132),"Dark Cloud",IF(AND(Cash!C132&lt;Cash!AA132,Cash!B132&gt;(Cash!AA132+Cash!C132)/2,Cash!Z132&lt;Cash!C132,Cash!B132&lt;Cash!AA132),"Bullish Piercing",IF(AND(Cash!C132&lt;Cash!AA132,Cash!Z132&lt;Cash!C132,Cash!B132&gt;Cash!AA132),"Bullish Engulfing",IF(AND(Cash!C132&gt;Cash!AA132,Cash!Z132&gt;Cash!C132,Cash!B132&lt;Cash!AA132),"Bearish Engulfing",IF(AND(Cash!C132&gt;Cash!AA132,Cash!B132&lt;Cash!Z132,Cash!AG132&lt;Cash!C132,Cash!AN132&gt;Cash!AA132),"Bearish Harami",IF(AND(Cash!C132&lt;Cash!AA132,Cash!B132&gt;Cash!Z132,Cash!AG132&lt;Cash!AA132,Cash!AN132&gt;Cash!C132),"Bullish Harami"," "))))))</f>
        <v xml:space="preserve"> </v>
      </c>
      <c r="BC132" s="137" t="str">
        <f>IF(AND(Cash!D132&lt;Cash!AB132,Cash!AO132&lt;Cash!AP132,Cash!AO132&lt;Cash!AN132,Cash!B132&gt;Cash!AH132,Cash!B132&gt;Cash!AI132),"Bullish Reversal",IF(AND(Cash!D132&gt;Cash!AB132,Cash!AH132&gt;Cash!AI132,Cash!AH132&gt;Cash!AG132,Cash!B132&lt;Cash!AO132,Cash!CA132&lt;Cash!AP132),"Bearish Reversal"," "))</f>
        <v xml:space="preserve"> </v>
      </c>
      <c r="BE132" s="144" t="str">
        <f>IF(AND(Cash!D132&gt;Cash!X132,Cash!AC132&gt;Cash!T132,Cash!S132&gt;Cash!W132,Cash!AB132&gt;Cash!C132),"Bearish Squeeze"," ")</f>
        <v xml:space="preserve"> </v>
      </c>
      <c r="BF132" s="144" t="str">
        <f>IF(AND(Cash!T132&gt;Cash!X132,Cash!AC132&gt;Cash!D132,Cash!C132&gt;Cash!W132,Cash!AB132&gt;Cash!S132),"Bullish Squeeze"," ")</f>
        <v xml:space="preserve"> </v>
      </c>
      <c r="BG132" s="137" t="str">
        <f>IF(AND(Cash!AI132&lt;Cash!AH132,Cash!AP132&gt;Cash!AO132,Cash!AG132&lt;Cash!AH132,Cash!AN132&gt;Cash!AO132),"IN OUT IN"," ")</f>
        <v xml:space="preserve"> </v>
      </c>
      <c r="BH132" s="137" t="str">
        <f>IF(AND(Cash!AG132&lt;Cash!AH132,Cash!AN132&gt;Cash!AO132),"Inside Bar"," ")</f>
        <v xml:space="preserve"> </v>
      </c>
      <c r="BI132" s="137" t="str">
        <f>IF(AND(Cash!AI132&gt;Cash!AH132,Cash!AP132&lt;Cash!AO132,Cash!AH132&gt;Cash!AG132,Cash!AO132&lt;Cash!AN132),"Double INSIDE Bar"," ")</f>
        <v xml:space="preserve"> </v>
      </c>
      <c r="BK132" s="137" t="str">
        <f>IF(AND(CA!AM132&lt;MIN(CA!AN132:AP132),(Cash!AG132&lt;Cash!AH132),(Cash!AN132&gt;Cash!AO132)),"NR4"," ")</f>
        <v xml:space="preserve"> </v>
      </c>
      <c r="BL132" s="144" t="str">
        <f>IF(AND(CA!AM132&lt;MIN(CA!AN132:AS132),(Cash!AG132&lt;Cash!AH132),(Cash!AN132&gt;Cash!AO132)),"NR7"," ")</f>
        <v xml:space="preserve"> </v>
      </c>
      <c r="BM132" s="137">
        <f>Cash!AG132</f>
        <v>2032</v>
      </c>
      <c r="BN132" s="137">
        <f>Cash!AN132</f>
        <v>1961.25</v>
      </c>
      <c r="BP132" s="137">
        <f>MAX(Cash!AG132:AJ132)</f>
        <v>2032</v>
      </c>
      <c r="BQ132" s="137">
        <f>MIN(Cash!AN132:AQ132)</f>
        <v>1903</v>
      </c>
      <c r="BS132" s="144">
        <f>MAX(Cash!AG132:AM132)</f>
        <v>2032</v>
      </c>
      <c r="BT132" s="144">
        <f>MIN(Cash!AN132:AT132)</f>
        <v>1865.2</v>
      </c>
      <c r="BV132" s="137">
        <f>Cash!AN132-2*(Cash!AG132-'Final Master FO'!BY132)</f>
        <v>1906.3166666666671</v>
      </c>
      <c r="BW132" s="137">
        <f>BY132-(Cash!AG132-Cash!AN132)</f>
        <v>1933.7833333333335</v>
      </c>
      <c r="BX132" s="137">
        <f>(2*BY132)-Cash!AG132</f>
        <v>1977.0666666666671</v>
      </c>
      <c r="BY132" s="137">
        <f>(Cash!AG132+Cash!AN132+Cash!B132)/3</f>
        <v>2004.5333333333335</v>
      </c>
      <c r="BZ132" s="137">
        <f>(2*BY132)-Cash!AN132</f>
        <v>2047.8166666666671</v>
      </c>
      <c r="CA132" s="137">
        <f>BY132+(Cash!AG132-Cash!AN132)</f>
        <v>2075.2833333333338</v>
      </c>
      <c r="CB132" s="137">
        <f>Cash!AG132+2*('Final Master FO'!BY132-Cash!AN132)</f>
        <v>2118.5666666666671</v>
      </c>
      <c r="CD132" s="137">
        <f>CG132-(1*(Cash!AG132-Cash!AN132))</f>
        <v>1933.7833333333335</v>
      </c>
      <c r="CE132" s="137">
        <f>CG132-(0.618*(Cash!AG132-Cash!AN132))</f>
        <v>1960.8098333333335</v>
      </c>
      <c r="CF132" s="137">
        <f>CG132-(0.382*(Cash!AG132-Cash!AN132))</f>
        <v>1977.5068333333336</v>
      </c>
      <c r="CG132" s="137">
        <f>(Cash!AG132+Cash!AN132+Cash!B132)/3</f>
        <v>2004.5333333333335</v>
      </c>
      <c r="CH132" s="137">
        <f>CG132+(0.382*(Cash!AG132-Cash!AN132))</f>
        <v>2031.5598333333335</v>
      </c>
      <c r="CI132" s="137">
        <f>CG132+(0.618*(Cash!AG132-Cash!AN132))</f>
        <v>2048.2568333333334</v>
      </c>
      <c r="CJ132" s="137">
        <f>CG132+(1*(Cash!AG132-Cash!AN132))</f>
        <v>2075.2833333333338</v>
      </c>
      <c r="CL132" s="137" t="str">
        <f t="shared" ref="CL132:CL146" si="7">A132</f>
        <v xml:space="preserve">TCS       </v>
      </c>
      <c r="CM132" s="137">
        <f>'All Data FO'!B132</f>
        <v>2010.7</v>
      </c>
      <c r="CN132" s="139">
        <f>'All Data FO'!K132</f>
        <v>1.3789800085713635</v>
      </c>
      <c r="CO132" s="139">
        <f>'Master FO'!U132</f>
        <v>-13.77284595300261</v>
      </c>
      <c r="CP132" s="137">
        <f>'Master FO'!M132</f>
        <v>-1740750</v>
      </c>
      <c r="CR132" s="137" t="str">
        <f>IF(AND('All Data FO'!AG132&gt;'All Data FO'!AH132,'All Data FO'!B132&gt;'All Data FO'!C132),"LONG BUILDUP",IF(AND('All Data FO'!AG132&gt;'All Data FO'!AH132,'All Data FO'!B132&lt;'All Data FO'!C132),"SHORT BUILDUP",IF(AND('All Data FO'!AG132&lt;'All Data FO'!AH132,'All Data FO'!B132&gt;'All Data FO'!C132),"SHORT COVERING",IF(AND('All Data FO'!AG132&lt;'All Data FO'!AH132,'All Data FO'!B132&lt;'All Data FO'!C132),"LONG UNWINDING"," "))))</f>
        <v>SHORT COVERING</v>
      </c>
      <c r="CW132" s="137" t="str">
        <f>'FOD (ALL)'!M132</f>
        <v>TATAPOWER</v>
      </c>
      <c r="CX132" s="137">
        <f>'All Data FO'!B130</f>
        <v>33.299999999999997</v>
      </c>
      <c r="CY132" s="139">
        <f>'All Data FO'!K130</f>
        <v>1.9908116385911137</v>
      </c>
      <c r="CZ132" s="139">
        <f>'All Data FO'!EJ132</f>
        <v>6.9122756224667059</v>
      </c>
      <c r="DA132" s="137">
        <f>'All Data FO'!EQ132</f>
        <v>4297500</v>
      </c>
      <c r="DC132" s="137" t="str">
        <f t="shared" ref="DC132:DC148" si="8">IF(AND(CY132&gt;0,CZ132&gt;0),"LONG BUILDUP",IF(AND(CY132&lt;0,CZ132&gt;0),"SHORT BUILDUP",IF(AND(CY132&gt;0,CZ132&lt;0),"SHORT COVERING",IF(AND(CY132&lt;0,CZ132&lt;0),"LONG UNWINDING",""))))</f>
        <v>LONG BUILDUP</v>
      </c>
    </row>
    <row r="133" spans="1:107" x14ac:dyDescent="0.3">
      <c r="A133" s="137" t="str">
        <f>FOD!B133</f>
        <v xml:space="preserve">TECHM     </v>
      </c>
      <c r="B133" s="137" t="str">
        <f>'All Data FO'!G133</f>
        <v>Y</v>
      </c>
      <c r="C133" s="137" t="str">
        <f>'All Data FO'!H133</f>
        <v>N</v>
      </c>
      <c r="D133" s="137" t="str">
        <f>'All Data FO'!I133</f>
        <v>Y</v>
      </c>
      <c r="E133" s="137" t="str">
        <f>'All Data FO'!J133</f>
        <v>Y</v>
      </c>
      <c r="G133" s="137" t="str">
        <f>'All Data FO'!AL133</f>
        <v>N</v>
      </c>
      <c r="H133" s="137" t="str">
        <f>'All Data FO'!AM133</f>
        <v>N</v>
      </c>
      <c r="I133" s="137" t="str">
        <f>'All Data FO'!AN133</f>
        <v>N</v>
      </c>
      <c r="J133" s="137" t="str">
        <f>'All Data FO'!AO133</f>
        <v>N</v>
      </c>
      <c r="L133" s="137" t="str">
        <f>'All Data FO'!BR133</f>
        <v>Y</v>
      </c>
      <c r="M133" s="137" t="str">
        <f>'All Data FO'!BS133</f>
        <v>N</v>
      </c>
      <c r="N133" s="137" t="str">
        <f>'All Data FO'!BT133</f>
        <v>N</v>
      </c>
      <c r="O133" s="137" t="str">
        <f>'All Data FO'!BU133</f>
        <v>N</v>
      </c>
      <c r="Q133" s="137" t="str">
        <f>'All Data FO'!BB133</f>
        <v>Y</v>
      </c>
      <c r="R133" s="137" t="str">
        <f>'All Data FO'!BC133</f>
        <v>N</v>
      </c>
      <c r="S133" s="137" t="str">
        <f>'All Data FO'!BD133</f>
        <v>N</v>
      </c>
      <c r="T133" s="137" t="str">
        <f>'All Data FO'!BE133</f>
        <v>N</v>
      </c>
      <c r="V133" s="137" t="str">
        <f>'All Data FO'!CH133</f>
        <v>Y</v>
      </c>
      <c r="W133" s="137" t="str">
        <f>'All Data FO'!CI133</f>
        <v>N</v>
      </c>
      <c r="X133" s="137" t="str">
        <f>'All Data FO'!CJ133</f>
        <v>N</v>
      </c>
      <c r="Y133" s="137" t="str">
        <f>'All Data FO'!CK133</f>
        <v>N</v>
      </c>
      <c r="AA133" s="137" t="str">
        <f>'D Master'!AM133</f>
        <v>Y</v>
      </c>
      <c r="AB133" s="137" t="str">
        <f>'D Master'!AN133</f>
        <v>N</v>
      </c>
      <c r="AC133" s="137" t="str">
        <f>'D Master'!AO133</f>
        <v>N</v>
      </c>
      <c r="AD133" s="137" t="str">
        <f>'D Master'!AP133</f>
        <v>Y</v>
      </c>
      <c r="AF133" s="138">
        <f>CA!AK133</f>
        <v>3.53</v>
      </c>
      <c r="AG133" s="145">
        <f>'Master FO'!BV133</f>
        <v>101.15036976170913</v>
      </c>
      <c r="AH133" s="145">
        <f>'Master FO'!BZ133</f>
        <v>114.86249268578115</v>
      </c>
      <c r="AI133" s="137">
        <f>Cash!B133</f>
        <v>529.65</v>
      </c>
      <c r="AJ133" s="137">
        <f>'All Data FO'!B133</f>
        <v>527.79999999999995</v>
      </c>
      <c r="AK133" s="137">
        <f>'All Data FO'!W133</f>
        <v>529.95000000000005</v>
      </c>
      <c r="AL133" s="137">
        <f>'All Data FO'!AB133</f>
        <v>514.20000000000005</v>
      </c>
      <c r="AN133" s="137">
        <f t="shared" si="6"/>
        <v>-1.8500000000000227</v>
      </c>
      <c r="AO133" s="137">
        <f>('All Data FO'!W133+'All Data FO'!AB133+'All Data FO'!B133)/3</f>
        <v>523.98333333333335</v>
      </c>
      <c r="AQ133" s="137" t="str">
        <f>IF('All Data FO'!BM133&gt;MAX('All Data FO'!BN133:'All Data FO'!BQ133),"Yes","")</f>
        <v>Yes</v>
      </c>
      <c r="AR133" s="137" t="str">
        <f>IF('All Data FO'!AG133&gt;MAX('All Data FO'!AH133:'All Data FO'!AK133),"Yes","")</f>
        <v/>
      </c>
      <c r="AT133" s="137" t="str">
        <f>IF('All Data FO'!BM133&gt;(AVERAGE('All Data FO'!BN133:'All Data FO'!BQ133)*2),"Yes","")</f>
        <v>Yes</v>
      </c>
      <c r="AU133" s="137" t="str">
        <f>IF('All Data FO'!AG133&gt;(AVERAGE('All Data FO'!AH133:'All Data FO'!AK133)*2),"Yes","")</f>
        <v/>
      </c>
      <c r="AW133" s="137" t="str">
        <f>IF('All Data FO'!B133&gt;MAX('All Data FO'!C133:'All Data FO'!F133),"Yes","")</f>
        <v>Yes</v>
      </c>
      <c r="AX133" s="137" t="str">
        <f>IF('All Data FO'!B133&lt;MIN('All Data FO'!C133:'All Data FO'!F133),"Yes","")</f>
        <v/>
      </c>
      <c r="AZ133" s="144" t="str">
        <f>IF('All Data FO'!B133&gt;MAX('All Data FO'!X133:'All Data FO'!AA133),"Yes","")</f>
        <v>Yes</v>
      </c>
      <c r="BA133" s="144" t="str">
        <f>IF('All Data FO'!B133&lt;MIN('All Data FO'!AC133:'All Data FO'!AF133),"Yes","")</f>
        <v/>
      </c>
      <c r="BB133" s="137" t="str">
        <f>IF(AND(Cash!C133&gt;Cash!AA133,Cash!B133&lt;(Cash!AA133+Cash!C133)/2,Cash!Z133&gt;Cash!C133,Cash!B133&gt;Cash!AA133),"Dark Cloud",IF(AND(Cash!C133&lt;Cash!AA133,Cash!B133&gt;(Cash!AA133+Cash!C133)/2,Cash!Z133&lt;Cash!C133,Cash!B133&lt;Cash!AA133),"Bullish Piercing",IF(AND(Cash!C133&lt;Cash!AA133,Cash!Z133&lt;Cash!C133,Cash!B133&gt;Cash!AA133),"Bullish Engulfing",IF(AND(Cash!C133&gt;Cash!AA133,Cash!Z133&gt;Cash!C133,Cash!B133&lt;Cash!AA133),"Bearish Engulfing",IF(AND(Cash!C133&gt;Cash!AA133,Cash!B133&lt;Cash!Z133,Cash!AG133&lt;Cash!C133,Cash!AN133&gt;Cash!AA133),"Bearish Harami",IF(AND(Cash!C133&lt;Cash!AA133,Cash!B133&gt;Cash!Z133,Cash!AG133&lt;Cash!AA133,Cash!AN133&gt;Cash!C133),"Bullish Harami"," "))))))</f>
        <v xml:space="preserve"> </v>
      </c>
      <c r="BC133" s="137" t="str">
        <f>IF(AND(Cash!D133&lt;Cash!AB133,Cash!AO133&lt;Cash!AP133,Cash!AO133&lt;Cash!AN133,Cash!B133&gt;Cash!AH133,Cash!B133&gt;Cash!AI133),"Bullish Reversal",IF(AND(Cash!D133&gt;Cash!AB133,Cash!AH133&gt;Cash!AI133,Cash!AH133&gt;Cash!AG133,Cash!B133&lt;Cash!AO133,Cash!CA133&lt;Cash!AP133),"Bearish Reversal"," "))</f>
        <v xml:space="preserve"> </v>
      </c>
      <c r="BE133" s="144" t="str">
        <f>IF(AND(Cash!D133&gt;Cash!X133,Cash!AC133&gt;Cash!T133,Cash!S133&gt;Cash!W133,Cash!AB133&gt;Cash!C133),"Bearish Squeeze"," ")</f>
        <v xml:space="preserve"> </v>
      </c>
      <c r="BF133" s="144" t="str">
        <f>IF(AND(Cash!T133&gt;Cash!X133,Cash!AC133&gt;Cash!D133,Cash!C133&gt;Cash!W133,Cash!AB133&gt;Cash!S133),"Bullish Squeeze"," ")</f>
        <v xml:space="preserve"> </v>
      </c>
      <c r="BG133" s="137" t="str">
        <f>IF(AND(Cash!AI133&lt;Cash!AH133,Cash!AP133&gt;Cash!AO133,Cash!AG133&lt;Cash!AH133,Cash!AN133&gt;Cash!AO133),"IN OUT IN"," ")</f>
        <v xml:space="preserve"> </v>
      </c>
      <c r="BH133" s="137" t="str">
        <f>IF(AND(Cash!AG133&lt;Cash!AH133,Cash!AN133&gt;Cash!AO133),"Inside Bar"," ")</f>
        <v xml:space="preserve"> </v>
      </c>
      <c r="BI133" s="137" t="str">
        <f>IF(AND(Cash!AI133&gt;Cash!AH133,Cash!AP133&lt;Cash!AO133,Cash!AH133&gt;Cash!AG133,Cash!AO133&lt;Cash!AN133),"Double INSIDE Bar"," ")</f>
        <v xml:space="preserve"> </v>
      </c>
      <c r="BK133" s="137" t="str">
        <f>IF(AND(CA!AM133&lt;MIN(CA!AN133:AP133),(Cash!AG133&lt;Cash!AH133),(Cash!AN133&gt;Cash!AO133)),"NR4"," ")</f>
        <v xml:space="preserve"> </v>
      </c>
      <c r="BL133" s="144" t="str">
        <f>IF(AND(CA!AM133&lt;MIN(CA!AN133:AS133),(Cash!AG133&lt;Cash!AH133),(Cash!AN133&gt;Cash!AO133)),"NR7"," ")</f>
        <v xml:space="preserve"> </v>
      </c>
      <c r="BM133" s="137">
        <f>Cash!AG133</f>
        <v>531</v>
      </c>
      <c r="BN133" s="137">
        <f>Cash!AN133</f>
        <v>515.1</v>
      </c>
      <c r="BP133" s="137">
        <f>MAX(Cash!AG133:AJ133)</f>
        <v>531</v>
      </c>
      <c r="BQ133" s="137">
        <f>MIN(Cash!AN133:AQ133)</f>
        <v>503.3</v>
      </c>
      <c r="BS133" s="144">
        <f>MAX(Cash!AG133:AM133)</f>
        <v>535</v>
      </c>
      <c r="BT133" s="144">
        <f>MIN(Cash!AN133:AT133)</f>
        <v>501.5</v>
      </c>
      <c r="BV133" s="137">
        <f>Cash!AN133-2*(Cash!AG133-'Final Master FO'!BY133)</f>
        <v>503.6</v>
      </c>
      <c r="BW133" s="137">
        <f>BY133-(Cash!AG133-Cash!AN133)</f>
        <v>509.35</v>
      </c>
      <c r="BX133" s="137">
        <f>(2*BY133)-Cash!AG133</f>
        <v>519.5</v>
      </c>
      <c r="BY133" s="137">
        <f>(Cash!AG133+Cash!AN133+Cash!B133)/3</f>
        <v>525.25</v>
      </c>
      <c r="BZ133" s="137">
        <f>(2*BY133)-Cash!AN133</f>
        <v>535.4</v>
      </c>
      <c r="CA133" s="137">
        <f>BY133+(Cash!AG133-Cash!AN133)</f>
        <v>541.15</v>
      </c>
      <c r="CB133" s="137">
        <f>Cash!AG133+2*('Final Master FO'!BY133-Cash!AN133)</f>
        <v>551.29999999999995</v>
      </c>
      <c r="CD133" s="137">
        <f>CG133-(1*(Cash!AG133-Cash!AN133))</f>
        <v>509.35</v>
      </c>
      <c r="CE133" s="137">
        <f>CG133-(0.618*(Cash!AG133-Cash!AN133))</f>
        <v>515.42380000000003</v>
      </c>
      <c r="CF133" s="137">
        <f>CG133-(0.382*(Cash!AG133-Cash!AN133))</f>
        <v>519.17619999999999</v>
      </c>
      <c r="CG133" s="137">
        <f>(Cash!AG133+Cash!AN133+Cash!B133)/3</f>
        <v>525.25</v>
      </c>
      <c r="CH133" s="137">
        <f>CG133+(0.382*(Cash!AG133-Cash!AN133))</f>
        <v>531.32380000000001</v>
      </c>
      <c r="CI133" s="137">
        <f>CG133+(0.618*(Cash!AG133-Cash!AN133))</f>
        <v>535.07619999999997</v>
      </c>
      <c r="CJ133" s="137">
        <f>CG133+(1*(Cash!AG133-Cash!AN133))</f>
        <v>541.15</v>
      </c>
      <c r="CL133" s="137" t="str">
        <f t="shared" si="7"/>
        <v xml:space="preserve">TECHM     </v>
      </c>
      <c r="CM133" s="137">
        <f>'All Data FO'!B133</f>
        <v>527.79999999999995</v>
      </c>
      <c r="CN133" s="139">
        <f>'All Data FO'!K133</f>
        <v>1.803452599093434</v>
      </c>
      <c r="CO133" s="139">
        <f>'Master FO'!U133</f>
        <v>-1.4798641436196021</v>
      </c>
      <c r="CP133" s="137">
        <f>'Master FO'!M133</f>
        <v>-219600</v>
      </c>
      <c r="CR133" s="137" t="str">
        <f>IF(AND('All Data FO'!AG133&gt;'All Data FO'!AH133,'All Data FO'!B133&gt;'All Data FO'!C133),"LONG BUILDUP",IF(AND('All Data FO'!AG133&gt;'All Data FO'!AH133,'All Data FO'!B133&lt;'All Data FO'!C133),"SHORT BUILDUP",IF(AND('All Data FO'!AG133&lt;'All Data FO'!AH133,'All Data FO'!B133&gt;'All Data FO'!C133),"SHORT COVERING",IF(AND('All Data FO'!AG133&lt;'All Data FO'!AH133,'All Data FO'!B133&lt;'All Data FO'!C133),"LONG UNWINDING"," "))))</f>
        <v>SHORT COVERING</v>
      </c>
      <c r="CW133" s="137" t="str">
        <f>'FOD (ALL)'!M133</f>
        <v>TATASTEEL</v>
      </c>
      <c r="CX133" s="137">
        <f>'All Data FO'!B131</f>
        <v>273.85000000000002</v>
      </c>
      <c r="CY133" s="139">
        <f>'All Data FO'!K131</f>
        <v>-3.6078845476944732</v>
      </c>
      <c r="CZ133" s="139">
        <f>'All Data FO'!EJ133</f>
        <v>-4.2298578721864564</v>
      </c>
      <c r="DA133" s="137">
        <f>'All Data FO'!EQ133</f>
        <v>-958600</v>
      </c>
      <c r="DC133" s="137" t="str">
        <f t="shared" si="8"/>
        <v>LONG UNWINDING</v>
      </c>
    </row>
    <row r="134" spans="1:107" x14ac:dyDescent="0.3">
      <c r="A134" s="137" t="str">
        <f>FOD!B134</f>
        <v xml:space="preserve">TITAN     </v>
      </c>
      <c r="B134" s="137" t="str">
        <f>'All Data FO'!G134</f>
        <v>N</v>
      </c>
      <c r="C134" s="137" t="str">
        <f>'All Data FO'!H134</f>
        <v>N</v>
      </c>
      <c r="D134" s="137" t="str">
        <f>'All Data FO'!I134</f>
        <v>Y</v>
      </c>
      <c r="E134" s="137" t="str">
        <f>'All Data FO'!J134</f>
        <v>Y</v>
      </c>
      <c r="G134" s="137" t="str">
        <f>'All Data FO'!AL134</f>
        <v>N</v>
      </c>
      <c r="H134" s="137" t="str">
        <f>'All Data FO'!AM134</f>
        <v>N</v>
      </c>
      <c r="I134" s="137" t="str">
        <f>'All Data FO'!AN134</f>
        <v>Y</v>
      </c>
      <c r="J134" s="137" t="str">
        <f>'All Data FO'!AO134</f>
        <v>N</v>
      </c>
      <c r="L134" s="137" t="str">
        <f>'All Data FO'!BR134</f>
        <v>Y</v>
      </c>
      <c r="M134" s="137" t="str">
        <f>'All Data FO'!BS134</f>
        <v>N</v>
      </c>
      <c r="N134" s="137" t="str">
        <f>'All Data FO'!BT134</f>
        <v>N</v>
      </c>
      <c r="O134" s="137" t="str">
        <f>'All Data FO'!BU134</f>
        <v>N</v>
      </c>
      <c r="Q134" s="137" t="str">
        <f>'All Data FO'!BB134</f>
        <v>Y</v>
      </c>
      <c r="R134" s="137" t="str">
        <f>'All Data FO'!BC134</f>
        <v>N</v>
      </c>
      <c r="S134" s="137" t="str">
        <f>'All Data FO'!BD134</f>
        <v>N</v>
      </c>
      <c r="T134" s="137" t="str">
        <f>'All Data FO'!BE134</f>
        <v>N</v>
      </c>
      <c r="V134" s="137" t="str">
        <f>'All Data FO'!CH134</f>
        <v>Y</v>
      </c>
      <c r="W134" s="137" t="str">
        <f>'All Data FO'!CI134</f>
        <v>N</v>
      </c>
      <c r="X134" s="137" t="str">
        <f>'All Data FO'!CJ134</f>
        <v>N</v>
      </c>
      <c r="Y134" s="137" t="str">
        <f>'All Data FO'!CK134</f>
        <v>N</v>
      </c>
      <c r="AA134" s="137" t="str">
        <f>'D Master'!AM134</f>
        <v>N</v>
      </c>
      <c r="AB134" s="137" t="str">
        <f>'D Master'!AN134</f>
        <v>N</v>
      </c>
      <c r="AC134" s="137" t="str">
        <f>'D Master'!AO134</f>
        <v>Y</v>
      </c>
      <c r="AD134" s="137" t="str">
        <f>'D Master'!AP134</f>
        <v>Y</v>
      </c>
      <c r="AF134" s="138">
        <f>CA!AK134</f>
        <v>3.44</v>
      </c>
      <c r="AG134" s="145">
        <f>'Master FO'!BV134</f>
        <v>-16.09425267368055</v>
      </c>
      <c r="AH134" s="145">
        <f>'Master FO'!BZ134</f>
        <v>3.8155346768988028</v>
      </c>
      <c r="AI134" s="137">
        <f>Cash!B134</f>
        <v>849.65</v>
      </c>
      <c r="AJ134" s="137">
        <f>'All Data FO'!B134</f>
        <v>846.7</v>
      </c>
      <c r="AK134" s="137">
        <f>'All Data FO'!W134</f>
        <v>852.55</v>
      </c>
      <c r="AL134" s="137">
        <f>'All Data FO'!AB134</f>
        <v>834.05</v>
      </c>
      <c r="AN134" s="137">
        <f t="shared" si="6"/>
        <v>-2.9499999999999318</v>
      </c>
      <c r="AO134" s="137">
        <f>('All Data FO'!W134+'All Data FO'!AB134+'All Data FO'!B134)/3</f>
        <v>844.43333333333339</v>
      </c>
      <c r="AQ134" s="137" t="str">
        <f>IF('All Data FO'!BM134&gt;MAX('All Data FO'!BN134:'All Data FO'!BQ134),"Yes","")</f>
        <v/>
      </c>
      <c r="AR134" s="137" t="str">
        <f>IF('All Data FO'!AG134&gt;MAX('All Data FO'!AH134:'All Data FO'!AK134),"Yes","")</f>
        <v/>
      </c>
      <c r="AT134" s="137" t="str">
        <f>IF('All Data FO'!BM134&gt;(AVERAGE('All Data FO'!BN134:'All Data FO'!BQ134)*2),"Yes","")</f>
        <v/>
      </c>
      <c r="AU134" s="137" t="str">
        <f>IF('All Data FO'!AG134&gt;(AVERAGE('All Data FO'!AH134:'All Data FO'!AK134)*2),"Yes","")</f>
        <v/>
      </c>
      <c r="AW134" s="137" t="str">
        <f>IF('All Data FO'!B134&gt;MAX('All Data FO'!C134:'All Data FO'!F134),"Yes","")</f>
        <v/>
      </c>
      <c r="AX134" s="137" t="str">
        <f>IF('All Data FO'!B134&lt;MIN('All Data FO'!C134:'All Data FO'!F134),"Yes","")</f>
        <v/>
      </c>
      <c r="AZ134" s="144" t="str">
        <f>IF('All Data FO'!B134&gt;MAX('All Data FO'!X134:'All Data FO'!AA134),"Yes","")</f>
        <v/>
      </c>
      <c r="BA134" s="144" t="str">
        <f>IF('All Data FO'!B134&lt;MIN('All Data FO'!AC134:'All Data FO'!AF134),"Yes","")</f>
        <v/>
      </c>
      <c r="BB134" s="137" t="str">
        <f>IF(AND(Cash!C134&gt;Cash!AA134,Cash!B134&lt;(Cash!AA134+Cash!C134)/2,Cash!Z134&gt;Cash!C134,Cash!B134&gt;Cash!AA134),"Dark Cloud",IF(AND(Cash!C134&lt;Cash!AA134,Cash!B134&gt;(Cash!AA134+Cash!C134)/2,Cash!Z134&lt;Cash!C134,Cash!B134&lt;Cash!AA134),"Bullish Piercing",IF(AND(Cash!C134&lt;Cash!AA134,Cash!Z134&lt;Cash!C134,Cash!B134&gt;Cash!AA134),"Bullish Engulfing",IF(AND(Cash!C134&gt;Cash!AA134,Cash!Z134&gt;Cash!C134,Cash!B134&lt;Cash!AA134),"Bearish Engulfing",IF(AND(Cash!C134&gt;Cash!AA134,Cash!B134&lt;Cash!Z134,Cash!AG134&lt;Cash!C134,Cash!AN134&gt;Cash!AA134),"Bearish Harami",IF(AND(Cash!C134&lt;Cash!AA134,Cash!B134&gt;Cash!Z134,Cash!AG134&lt;Cash!AA134,Cash!AN134&gt;Cash!C134),"Bullish Harami"," "))))))</f>
        <v xml:space="preserve"> </v>
      </c>
      <c r="BC134" s="137" t="str">
        <f>IF(AND(Cash!D134&lt;Cash!AB134,Cash!AO134&lt;Cash!AP134,Cash!AO134&lt;Cash!AN134,Cash!B134&gt;Cash!AH134,Cash!B134&gt;Cash!AI134),"Bullish Reversal",IF(AND(Cash!D134&gt;Cash!AB134,Cash!AH134&gt;Cash!AI134,Cash!AH134&gt;Cash!AG134,Cash!B134&lt;Cash!AO134,Cash!CA134&lt;Cash!AP134),"Bearish Reversal"," "))</f>
        <v xml:space="preserve"> </v>
      </c>
      <c r="BE134" s="144" t="str">
        <f>IF(AND(Cash!D134&gt;Cash!X134,Cash!AC134&gt;Cash!T134,Cash!S134&gt;Cash!W134,Cash!AB134&gt;Cash!C134),"Bearish Squeeze"," ")</f>
        <v xml:space="preserve"> </v>
      </c>
      <c r="BF134" s="144" t="str">
        <f>IF(AND(Cash!T134&gt;Cash!X134,Cash!AC134&gt;Cash!D134,Cash!C134&gt;Cash!W134,Cash!AB134&gt;Cash!S134),"Bullish Squeeze"," ")</f>
        <v xml:space="preserve"> </v>
      </c>
      <c r="BG134" s="137" t="str">
        <f>IF(AND(Cash!AI134&lt;Cash!AH134,Cash!AP134&gt;Cash!AO134,Cash!AG134&lt;Cash!AH134,Cash!AN134&gt;Cash!AO134),"IN OUT IN"," ")</f>
        <v xml:space="preserve"> </v>
      </c>
      <c r="BH134" s="137" t="str">
        <f>IF(AND(Cash!AG134&lt;Cash!AH134,Cash!AN134&gt;Cash!AO134),"Inside Bar"," ")</f>
        <v xml:space="preserve"> </v>
      </c>
      <c r="BI134" s="137" t="str">
        <f>IF(AND(Cash!AI134&gt;Cash!AH134,Cash!AP134&lt;Cash!AO134,Cash!AH134&gt;Cash!AG134,Cash!AO134&lt;Cash!AN134),"Double INSIDE Bar"," ")</f>
        <v xml:space="preserve"> </v>
      </c>
      <c r="BK134" s="137" t="str">
        <f>IF(AND(CA!AM134&lt;MIN(CA!AN134:AP134),(Cash!AG134&lt;Cash!AH134),(Cash!AN134&gt;Cash!AO134)),"NR4"," ")</f>
        <v xml:space="preserve"> </v>
      </c>
      <c r="BL134" s="144" t="str">
        <f>IF(AND(CA!AM134&lt;MIN(CA!AN134:AS134),(Cash!AG134&lt;Cash!AH134),(Cash!AN134&gt;Cash!AO134)),"NR7"," ")</f>
        <v xml:space="preserve"> </v>
      </c>
      <c r="BM134" s="137">
        <f>Cash!AG134</f>
        <v>855.95</v>
      </c>
      <c r="BN134" s="137">
        <f>Cash!AN134</f>
        <v>837.9</v>
      </c>
      <c r="BP134" s="137">
        <f>MAX(Cash!AG134:AJ134)</f>
        <v>860</v>
      </c>
      <c r="BQ134" s="137">
        <f>MIN(Cash!AN134:AQ134)</f>
        <v>818.15</v>
      </c>
      <c r="BS134" s="144">
        <f>MAX(Cash!AG134:AM134)</f>
        <v>860</v>
      </c>
      <c r="BT134" s="144">
        <f>MIN(Cash!AN134:AT134)</f>
        <v>810</v>
      </c>
      <c r="BV134" s="137">
        <f>Cash!AN134-2*(Cash!AG134-'Final Master FO'!BY134)</f>
        <v>821.66666666666663</v>
      </c>
      <c r="BW134" s="137">
        <f>BY134-(Cash!AG134-Cash!AN134)</f>
        <v>829.7833333333333</v>
      </c>
      <c r="BX134" s="137">
        <f>(2*BY134)-Cash!AG134</f>
        <v>839.7166666666667</v>
      </c>
      <c r="BY134" s="137">
        <f>(Cash!AG134+Cash!AN134+Cash!B134)/3</f>
        <v>847.83333333333337</v>
      </c>
      <c r="BZ134" s="137">
        <f>(2*BY134)-Cash!AN134</f>
        <v>857.76666666666677</v>
      </c>
      <c r="CA134" s="137">
        <f>BY134+(Cash!AG134-Cash!AN134)</f>
        <v>865.88333333333344</v>
      </c>
      <c r="CB134" s="137">
        <f>Cash!AG134+2*('Final Master FO'!BY134-Cash!AN134)</f>
        <v>875.81666666666683</v>
      </c>
      <c r="CD134" s="137">
        <f>CG134-(1*(Cash!AG134-Cash!AN134))</f>
        <v>829.7833333333333</v>
      </c>
      <c r="CE134" s="137">
        <f>CG134-(0.618*(Cash!AG134-Cash!AN134))</f>
        <v>836.67843333333337</v>
      </c>
      <c r="CF134" s="137">
        <f>CG134-(0.382*(Cash!AG134-Cash!AN134))</f>
        <v>840.9382333333333</v>
      </c>
      <c r="CG134" s="137">
        <f>(Cash!AG134+Cash!AN134+Cash!B134)/3</f>
        <v>847.83333333333337</v>
      </c>
      <c r="CH134" s="137">
        <f>CG134+(0.382*(Cash!AG134-Cash!AN134))</f>
        <v>854.72843333333344</v>
      </c>
      <c r="CI134" s="137">
        <f>CG134+(0.618*(Cash!AG134-Cash!AN134))</f>
        <v>858.98823333333337</v>
      </c>
      <c r="CJ134" s="137">
        <f>CG134+(1*(Cash!AG134-Cash!AN134))</f>
        <v>865.88333333333344</v>
      </c>
      <c r="CL134" s="137" t="str">
        <f t="shared" si="7"/>
        <v xml:space="preserve">TITAN     </v>
      </c>
      <c r="CM134" s="137">
        <f>'All Data FO'!B134</f>
        <v>846.7</v>
      </c>
      <c r="CN134" s="139">
        <f>'All Data FO'!K134</f>
        <v>-0.18272914824638428</v>
      </c>
      <c r="CO134" s="139">
        <f>'Master FO'!U134</f>
        <v>-6.5974796145292807</v>
      </c>
      <c r="CP134" s="137">
        <f>'Master FO'!M134</f>
        <v>-467250</v>
      </c>
      <c r="CR134" s="137" t="str">
        <f>IF(AND('All Data FO'!AG134&gt;'All Data FO'!AH134,'All Data FO'!B134&gt;'All Data FO'!C134),"LONG BUILDUP",IF(AND('All Data FO'!AG134&gt;'All Data FO'!AH134,'All Data FO'!B134&lt;'All Data FO'!C134),"SHORT BUILDUP",IF(AND('All Data FO'!AG134&lt;'All Data FO'!AH134,'All Data FO'!B134&gt;'All Data FO'!C134),"SHORT COVERING",IF(AND('All Data FO'!AG134&lt;'All Data FO'!AH134,'All Data FO'!B134&lt;'All Data FO'!C134),"LONG UNWINDING"," "))))</f>
        <v>LONG UNWINDING</v>
      </c>
      <c r="CW134" s="137" t="str">
        <f>'FOD (ALL)'!M134</f>
        <v>TCS</v>
      </c>
      <c r="CX134" s="137">
        <f>'All Data FO'!B132</f>
        <v>2010.7</v>
      </c>
      <c r="CY134" s="139">
        <f>'All Data FO'!K132</f>
        <v>1.3789800085713635</v>
      </c>
      <c r="CZ134" s="139">
        <f>'All Data FO'!EJ134</f>
        <v>6.6599170288423544</v>
      </c>
      <c r="DA134" s="137">
        <f>'All Data FO'!EQ134</f>
        <v>943950</v>
      </c>
      <c r="DC134" s="137" t="str">
        <f t="shared" si="8"/>
        <v>LONG BUILDUP</v>
      </c>
    </row>
    <row r="135" spans="1:107" x14ac:dyDescent="0.3">
      <c r="A135" s="137" t="str">
        <f>FOD!B135</f>
        <v>TORNTPHARM</v>
      </c>
      <c r="B135" s="137" t="str">
        <f>'All Data FO'!G135</f>
        <v>N</v>
      </c>
      <c r="C135" s="137" t="str">
        <f>'All Data FO'!H135</f>
        <v>Y</v>
      </c>
      <c r="D135" s="137" t="str">
        <f>'All Data FO'!I135</f>
        <v>Y</v>
      </c>
      <c r="E135" s="137" t="str">
        <f>'All Data FO'!J135</f>
        <v>N</v>
      </c>
      <c r="G135" s="137" t="str">
        <f>'All Data FO'!AL135</f>
        <v>Y</v>
      </c>
      <c r="H135" s="137" t="str">
        <f>'All Data FO'!AM135</f>
        <v>N</v>
      </c>
      <c r="I135" s="137" t="str">
        <f>'All Data FO'!AN135</f>
        <v>Y</v>
      </c>
      <c r="J135" s="137" t="str">
        <f>'All Data FO'!AO135</f>
        <v>N</v>
      </c>
      <c r="L135" s="137" t="str">
        <f>'All Data FO'!BR135</f>
        <v>N</v>
      </c>
      <c r="M135" s="137" t="str">
        <f>'All Data FO'!BS135</f>
        <v>N</v>
      </c>
      <c r="N135" s="137" t="str">
        <f>'All Data FO'!BT135</f>
        <v>Y</v>
      </c>
      <c r="O135" s="137" t="str">
        <f>'All Data FO'!BU135</f>
        <v>N</v>
      </c>
      <c r="Q135" s="137" t="str">
        <f>'All Data FO'!BB135</f>
        <v>N</v>
      </c>
      <c r="R135" s="137" t="str">
        <f>'All Data FO'!BC135</f>
        <v>N</v>
      </c>
      <c r="S135" s="137" t="str">
        <f>'All Data FO'!BD135</f>
        <v>Y</v>
      </c>
      <c r="T135" s="137" t="str">
        <f>'All Data FO'!BE135</f>
        <v>N</v>
      </c>
      <c r="V135" s="137" t="str">
        <f>'All Data FO'!CH135</f>
        <v>N</v>
      </c>
      <c r="W135" s="137" t="str">
        <f>'All Data FO'!CI135</f>
        <v>N</v>
      </c>
      <c r="X135" s="137" t="str">
        <f>'All Data FO'!CJ135</f>
        <v>Y</v>
      </c>
      <c r="Y135" s="137" t="str">
        <f>'All Data FO'!CK135</f>
        <v>N</v>
      </c>
      <c r="AA135" s="137" t="str">
        <f>'D Master'!AM135</f>
        <v>Y</v>
      </c>
      <c r="AB135" s="137" t="str">
        <f>'D Master'!AN135</f>
        <v>Y</v>
      </c>
      <c r="AC135" s="137" t="str">
        <f>'D Master'!AO135</f>
        <v>N</v>
      </c>
      <c r="AD135" s="137" t="str">
        <f>'D Master'!AP135</f>
        <v>Y</v>
      </c>
      <c r="AF135" s="138">
        <f>CA!AK135</f>
        <v>2.9350000000000001</v>
      </c>
      <c r="AG135" s="145">
        <f>'Master FO'!BV135</f>
        <v>-27.696078431372552</v>
      </c>
      <c r="AH135" s="145">
        <f>'Master FO'!BZ135</f>
        <v>-25.366840951256531</v>
      </c>
      <c r="AI135" s="137">
        <f>Cash!B135</f>
        <v>2601</v>
      </c>
      <c r="AJ135" s="137">
        <f>'All Data FO'!B135</f>
        <v>2596</v>
      </c>
      <c r="AK135" s="137">
        <f>'All Data FO'!W135</f>
        <v>2624.3</v>
      </c>
      <c r="AL135" s="137">
        <f>'All Data FO'!AB135</f>
        <v>2576.6</v>
      </c>
      <c r="AN135" s="137">
        <f t="shared" si="6"/>
        <v>-5</v>
      </c>
      <c r="AO135" s="137">
        <f>('All Data FO'!W135+'All Data FO'!AB135+'All Data FO'!B135)/3</f>
        <v>2598.9666666666667</v>
      </c>
      <c r="AQ135" s="137" t="str">
        <f>IF('All Data FO'!BM135&gt;MAX('All Data FO'!BN135:'All Data FO'!BQ135),"Yes","")</f>
        <v/>
      </c>
      <c r="AR135" s="137" t="str">
        <f>IF('All Data FO'!AG135&gt;MAX('All Data FO'!AH135:'All Data FO'!AK135),"Yes","")</f>
        <v/>
      </c>
      <c r="AT135" s="137" t="str">
        <f>IF('All Data FO'!BM135&gt;(AVERAGE('All Data FO'!BN135:'All Data FO'!BQ135)*2),"Yes","")</f>
        <v/>
      </c>
      <c r="AU135" s="137" t="str">
        <f>IF('All Data FO'!AG135&gt;(AVERAGE('All Data FO'!AH135:'All Data FO'!AK135)*2),"Yes","")</f>
        <v/>
      </c>
      <c r="AW135" s="137" t="str">
        <f>IF('All Data FO'!B135&gt;MAX('All Data FO'!C135:'All Data FO'!F135),"Yes","")</f>
        <v/>
      </c>
      <c r="AX135" s="137" t="str">
        <f>IF('All Data FO'!B135&lt;MIN('All Data FO'!C135:'All Data FO'!F135),"Yes","")</f>
        <v/>
      </c>
      <c r="AZ135" s="144" t="str">
        <f>IF('All Data FO'!B135&gt;MAX('All Data FO'!X135:'All Data FO'!AA135),"Yes","")</f>
        <v/>
      </c>
      <c r="BA135" s="144" t="str">
        <f>IF('All Data FO'!B135&lt;MIN('All Data FO'!AC135:'All Data FO'!AF135),"Yes","")</f>
        <v/>
      </c>
      <c r="BB135" s="137" t="str">
        <f>IF(AND(Cash!C135&gt;Cash!AA135,Cash!B135&lt;(Cash!AA135+Cash!C135)/2,Cash!Z135&gt;Cash!C135,Cash!B135&gt;Cash!AA135),"Dark Cloud",IF(AND(Cash!C135&lt;Cash!AA135,Cash!B135&gt;(Cash!AA135+Cash!C135)/2,Cash!Z135&lt;Cash!C135,Cash!B135&lt;Cash!AA135),"Bullish Piercing",IF(AND(Cash!C135&lt;Cash!AA135,Cash!Z135&lt;Cash!C135,Cash!B135&gt;Cash!AA135),"Bullish Engulfing",IF(AND(Cash!C135&gt;Cash!AA135,Cash!Z135&gt;Cash!C135,Cash!B135&lt;Cash!AA135),"Bearish Engulfing",IF(AND(Cash!C135&gt;Cash!AA135,Cash!B135&lt;Cash!Z135,Cash!AG135&lt;Cash!C135,Cash!AN135&gt;Cash!AA135),"Bearish Harami",IF(AND(Cash!C135&lt;Cash!AA135,Cash!B135&gt;Cash!Z135,Cash!AG135&lt;Cash!AA135,Cash!AN135&gt;Cash!C135),"Bullish Harami"," "))))))</f>
        <v xml:space="preserve"> </v>
      </c>
      <c r="BC135" s="137" t="str">
        <f>IF(AND(Cash!D135&lt;Cash!AB135,Cash!AO135&lt;Cash!AP135,Cash!AO135&lt;Cash!AN135,Cash!B135&gt;Cash!AH135,Cash!B135&gt;Cash!AI135),"Bullish Reversal",IF(AND(Cash!D135&gt;Cash!AB135,Cash!AH135&gt;Cash!AI135,Cash!AH135&gt;Cash!AG135,Cash!B135&lt;Cash!AO135,Cash!CA135&lt;Cash!AP135),"Bearish Reversal"," "))</f>
        <v xml:space="preserve"> </v>
      </c>
      <c r="BE135" s="144" t="str">
        <f>IF(AND(Cash!D135&gt;Cash!X135,Cash!AC135&gt;Cash!T135,Cash!S135&gt;Cash!W135,Cash!AB135&gt;Cash!C135),"Bearish Squeeze"," ")</f>
        <v xml:space="preserve"> </v>
      </c>
      <c r="BF135" s="144" t="str">
        <f>IF(AND(Cash!T135&gt;Cash!X135,Cash!AC135&gt;Cash!D135,Cash!C135&gt;Cash!W135,Cash!AB135&gt;Cash!S135),"Bullish Squeeze"," ")</f>
        <v xml:space="preserve"> </v>
      </c>
      <c r="BG135" s="137" t="str">
        <f>IF(AND(Cash!AI135&lt;Cash!AH135,Cash!AP135&gt;Cash!AO135,Cash!AG135&lt;Cash!AH135,Cash!AN135&gt;Cash!AO135),"IN OUT IN"," ")</f>
        <v xml:space="preserve"> </v>
      </c>
      <c r="BH135" s="137" t="str">
        <f>IF(AND(Cash!AG135&lt;Cash!AH135,Cash!AN135&gt;Cash!AO135),"Inside Bar"," ")</f>
        <v>Inside Bar</v>
      </c>
      <c r="BI135" s="137" t="str">
        <f>IF(AND(Cash!AI135&gt;Cash!AH135,Cash!AP135&lt;Cash!AO135,Cash!AH135&gt;Cash!AG135,Cash!AO135&lt;Cash!AN135),"Double INSIDE Bar"," ")</f>
        <v xml:space="preserve"> </v>
      </c>
      <c r="BK135" s="137" t="str">
        <f>IF(AND(CA!AM135&lt;MIN(CA!AN135:AP135),(Cash!AG135&lt;Cash!AH135),(Cash!AN135&gt;Cash!AO135)),"NR4"," ")</f>
        <v>NR4</v>
      </c>
      <c r="BL135" s="144" t="str">
        <f>IF(AND(CA!AM135&lt;MIN(CA!AN135:AS135),(Cash!AG135&lt;Cash!AH135),(Cash!AN135&gt;Cash!AO135)),"NR7"," ")</f>
        <v>NR7</v>
      </c>
      <c r="BM135" s="137">
        <f>Cash!AG135</f>
        <v>2630</v>
      </c>
      <c r="BN135" s="137">
        <f>Cash!AN135</f>
        <v>2589.3000000000002</v>
      </c>
      <c r="BP135" s="137">
        <f>MAX(Cash!AG135:AJ135)</f>
        <v>2633.35</v>
      </c>
      <c r="BQ135" s="137">
        <f>MIN(Cash!AN135:AQ135)</f>
        <v>2468</v>
      </c>
      <c r="BS135" s="144">
        <f>MAX(Cash!AG135:AM135)</f>
        <v>2633.35</v>
      </c>
      <c r="BT135" s="144">
        <f>MIN(Cash!AN135:AT135)</f>
        <v>2374.1999999999998</v>
      </c>
      <c r="BV135" s="137">
        <f>Cash!AN135-2*(Cash!AG135-'Final Master FO'!BY135)</f>
        <v>2542.8333333333339</v>
      </c>
      <c r="BW135" s="137">
        <f>BY135-(Cash!AG135-Cash!AN135)</f>
        <v>2566.0666666666671</v>
      </c>
      <c r="BX135" s="137">
        <f>(2*BY135)-Cash!AG135</f>
        <v>2583.5333333333338</v>
      </c>
      <c r="BY135" s="137">
        <f>(Cash!AG135+Cash!AN135+Cash!B135)/3</f>
        <v>2606.7666666666669</v>
      </c>
      <c r="BZ135" s="137">
        <f>(2*BY135)-Cash!AN135</f>
        <v>2624.2333333333336</v>
      </c>
      <c r="CA135" s="137">
        <f>BY135+(Cash!AG135-Cash!AN135)</f>
        <v>2647.4666666666667</v>
      </c>
      <c r="CB135" s="137">
        <f>Cash!AG135+2*('Final Master FO'!BY135-Cash!AN135)</f>
        <v>2664.9333333333334</v>
      </c>
      <c r="CD135" s="137">
        <f>CG135-(1*(Cash!AG135-Cash!AN135))</f>
        <v>2566.0666666666671</v>
      </c>
      <c r="CE135" s="137">
        <f>CG135-(0.618*(Cash!AG135-Cash!AN135))</f>
        <v>2581.614066666667</v>
      </c>
      <c r="CF135" s="137">
        <f>CG135-(0.382*(Cash!AG135-Cash!AN135))</f>
        <v>2591.219266666667</v>
      </c>
      <c r="CG135" s="137">
        <f>(Cash!AG135+Cash!AN135+Cash!B135)/3</f>
        <v>2606.7666666666669</v>
      </c>
      <c r="CH135" s="137">
        <f>CG135+(0.382*(Cash!AG135-Cash!AN135))</f>
        <v>2622.3140666666668</v>
      </c>
      <c r="CI135" s="137">
        <f>CG135+(0.618*(Cash!AG135-Cash!AN135))</f>
        <v>2631.9192666666668</v>
      </c>
      <c r="CJ135" s="137">
        <f>CG135+(1*(Cash!AG135-Cash!AN135))</f>
        <v>2647.4666666666667</v>
      </c>
      <c r="CL135" s="137" t="str">
        <f t="shared" si="7"/>
        <v>TORNTPHARM</v>
      </c>
      <c r="CM135" s="137">
        <f>'All Data FO'!B135</f>
        <v>2596</v>
      </c>
      <c r="CN135" s="139">
        <f>'All Data FO'!K135</f>
        <v>-0.41430105876937939</v>
      </c>
      <c r="CO135" s="139">
        <f>'Master FO'!U135</f>
        <v>0.58214747736093142</v>
      </c>
      <c r="CP135" s="137">
        <f>'Master FO'!M135</f>
        <v>4500</v>
      </c>
      <c r="CR135" s="137" t="str">
        <f>IF(AND('All Data FO'!AG135&gt;'All Data FO'!AH135,'All Data FO'!B135&gt;'All Data FO'!C135),"LONG BUILDUP",IF(AND('All Data FO'!AG135&gt;'All Data FO'!AH135,'All Data FO'!B135&lt;'All Data FO'!C135),"SHORT BUILDUP",IF(AND('All Data FO'!AG135&lt;'All Data FO'!AH135,'All Data FO'!B135&gt;'All Data FO'!C135),"SHORT COVERING",IF(AND('All Data FO'!AG135&lt;'All Data FO'!AH135,'All Data FO'!B135&lt;'All Data FO'!C135),"LONG UNWINDING"," "))))</f>
        <v>SHORT BUILDUP</v>
      </c>
      <c r="CW135" s="137" t="str">
        <f>'FOD (ALL)'!M135</f>
        <v>TECHM</v>
      </c>
      <c r="CX135" s="137">
        <f>'All Data FO'!B133</f>
        <v>527.79999999999995</v>
      </c>
      <c r="CY135" s="139">
        <f>'All Data FO'!K133</f>
        <v>1.803452599093434</v>
      </c>
      <c r="CZ135" s="139">
        <f>'All Data FO'!EJ135</f>
        <v>2.8963179787397939</v>
      </c>
      <c r="DA135" s="137">
        <f>'All Data FO'!EQ135</f>
        <v>451200</v>
      </c>
      <c r="DC135" s="137" t="str">
        <f t="shared" si="8"/>
        <v>LONG BUILDUP</v>
      </c>
    </row>
    <row r="136" spans="1:107" x14ac:dyDescent="0.3">
      <c r="A136" s="137" t="str">
        <f>FOD!B136</f>
        <v>TORNTPOWER</v>
      </c>
      <c r="B136" s="137" t="str">
        <f>'All Data FO'!G136</f>
        <v>N</v>
      </c>
      <c r="C136" s="137" t="str">
        <f>'All Data FO'!H136</f>
        <v>N</v>
      </c>
      <c r="D136" s="137" t="str">
        <f>'All Data FO'!I136</f>
        <v>Y</v>
      </c>
      <c r="E136" s="137" t="str">
        <f>'All Data FO'!J136</f>
        <v>Y</v>
      </c>
      <c r="G136" s="137" t="str">
        <f>'All Data FO'!AL136</f>
        <v>N</v>
      </c>
      <c r="H136" s="137" t="str">
        <f>'All Data FO'!AM136</f>
        <v>N</v>
      </c>
      <c r="I136" s="137" t="str">
        <f>'All Data FO'!AN136</f>
        <v>Y</v>
      </c>
      <c r="J136" s="137" t="str">
        <f>'All Data FO'!AO136</f>
        <v>Y</v>
      </c>
      <c r="L136" s="137" t="str">
        <f>'All Data FO'!BR136</f>
        <v>Y</v>
      </c>
      <c r="M136" s="137" t="str">
        <f>'All Data FO'!BS136</f>
        <v>N</v>
      </c>
      <c r="N136" s="137" t="str">
        <f>'All Data FO'!BT136</f>
        <v>N</v>
      </c>
      <c r="O136" s="137" t="str">
        <f>'All Data FO'!BU136</f>
        <v>Y</v>
      </c>
      <c r="Q136" s="137" t="str">
        <f>'All Data FO'!BB136</f>
        <v>Y</v>
      </c>
      <c r="R136" s="137" t="str">
        <f>'All Data FO'!BC136</f>
        <v>N</v>
      </c>
      <c r="S136" s="137" t="str">
        <f>'All Data FO'!BD136</f>
        <v>N</v>
      </c>
      <c r="T136" s="137" t="str">
        <f>'All Data FO'!BE136</f>
        <v>Y</v>
      </c>
      <c r="V136" s="137" t="str">
        <f>'All Data FO'!CH136</f>
        <v>Y</v>
      </c>
      <c r="W136" s="137" t="str">
        <f>'All Data FO'!CI136</f>
        <v>N</v>
      </c>
      <c r="X136" s="137" t="str">
        <f>'All Data FO'!CJ136</f>
        <v>N</v>
      </c>
      <c r="Y136" s="137" t="str">
        <f>'All Data FO'!CK136</f>
        <v>Y</v>
      </c>
      <c r="AA136" s="137" t="str">
        <f>'D Master'!AM136</f>
        <v>Y</v>
      </c>
      <c r="AB136" s="137" t="str">
        <f>'D Master'!AN136</f>
        <v>Y</v>
      </c>
      <c r="AC136" s="137" t="str">
        <f>'D Master'!AO136</f>
        <v>Y</v>
      </c>
      <c r="AD136" s="137" t="str">
        <f>'D Master'!AP136</f>
        <v>N</v>
      </c>
      <c r="AF136" s="138">
        <f>CA!AK136</f>
        <v>2.5549999999999997</v>
      </c>
      <c r="AG136" s="145">
        <f>'Master FO'!BV136</f>
        <v>-34.173982442138865</v>
      </c>
      <c r="AH136" s="145">
        <f>'Master FO'!BZ136</f>
        <v>-42.669138090824838</v>
      </c>
      <c r="AI136" s="137">
        <f>Cash!B136</f>
        <v>300.89999999999998</v>
      </c>
      <c r="AJ136" s="137">
        <f>'All Data FO'!B136</f>
        <v>301.10000000000002</v>
      </c>
      <c r="AK136" s="137">
        <f>'All Data FO'!W136</f>
        <v>309.60000000000002</v>
      </c>
      <c r="AL136" s="137">
        <f>'All Data FO'!AB136</f>
        <v>299.8</v>
      </c>
      <c r="AN136" s="137">
        <f t="shared" si="6"/>
        <v>0.20000000000004547</v>
      </c>
      <c r="AO136" s="137">
        <f>('All Data FO'!W136+'All Data FO'!AB136+'All Data FO'!B136)/3</f>
        <v>303.50000000000006</v>
      </c>
      <c r="AQ136" s="137" t="str">
        <f>IF('All Data FO'!BM136&gt;MAX('All Data FO'!BN136:'All Data FO'!BQ136),"Yes","")</f>
        <v/>
      </c>
      <c r="AR136" s="137" t="str">
        <f>IF('All Data FO'!AG136&gt;MAX('All Data FO'!AH136:'All Data FO'!AK136),"Yes","")</f>
        <v/>
      </c>
      <c r="AT136" s="137" t="str">
        <f>IF('All Data FO'!BM136&gt;(AVERAGE('All Data FO'!BN136:'All Data FO'!BQ136)*2),"Yes","")</f>
        <v/>
      </c>
      <c r="AU136" s="137" t="str">
        <f>IF('All Data FO'!AG136&gt;(AVERAGE('All Data FO'!AH136:'All Data FO'!AK136)*2),"Yes","")</f>
        <v/>
      </c>
      <c r="AW136" s="137" t="str">
        <f>IF('All Data FO'!B136&gt;MAX('All Data FO'!C136:'All Data FO'!F136),"Yes","")</f>
        <v/>
      </c>
      <c r="AX136" s="137" t="str">
        <f>IF('All Data FO'!B136&lt;MIN('All Data FO'!C136:'All Data FO'!F136),"Yes","")</f>
        <v/>
      </c>
      <c r="AZ136" s="144" t="str">
        <f>IF('All Data FO'!B136&gt;MAX('All Data FO'!X136:'All Data FO'!AA136),"Yes","")</f>
        <v/>
      </c>
      <c r="BA136" s="144" t="str">
        <f>IF('All Data FO'!B136&lt;MIN('All Data FO'!AC136:'All Data FO'!AF136),"Yes","")</f>
        <v/>
      </c>
      <c r="BB136" s="137" t="str">
        <f>IF(AND(Cash!C136&gt;Cash!AA136,Cash!B136&lt;(Cash!AA136+Cash!C136)/2,Cash!Z136&gt;Cash!C136,Cash!B136&gt;Cash!AA136),"Dark Cloud",IF(AND(Cash!C136&lt;Cash!AA136,Cash!B136&gt;(Cash!AA136+Cash!C136)/2,Cash!Z136&lt;Cash!C136,Cash!B136&lt;Cash!AA136),"Bullish Piercing",IF(AND(Cash!C136&lt;Cash!AA136,Cash!Z136&lt;Cash!C136,Cash!B136&gt;Cash!AA136),"Bullish Engulfing",IF(AND(Cash!C136&gt;Cash!AA136,Cash!Z136&gt;Cash!C136,Cash!B136&lt;Cash!AA136),"Bearish Engulfing",IF(AND(Cash!C136&gt;Cash!AA136,Cash!B136&lt;Cash!Z136,Cash!AG136&lt;Cash!C136,Cash!AN136&gt;Cash!AA136),"Bearish Harami",IF(AND(Cash!C136&lt;Cash!AA136,Cash!B136&gt;Cash!Z136,Cash!AG136&lt;Cash!AA136,Cash!AN136&gt;Cash!C136),"Bullish Harami"," "))))))</f>
        <v xml:space="preserve"> </v>
      </c>
      <c r="BC136" s="137" t="str">
        <f>IF(AND(Cash!D136&lt;Cash!AB136,Cash!AO136&lt;Cash!AP136,Cash!AO136&lt;Cash!AN136,Cash!B136&gt;Cash!AH136,Cash!B136&gt;Cash!AI136),"Bullish Reversal",IF(AND(Cash!D136&gt;Cash!AB136,Cash!AH136&gt;Cash!AI136,Cash!AH136&gt;Cash!AG136,Cash!B136&lt;Cash!AO136,Cash!CA136&lt;Cash!AP136),"Bearish Reversal"," "))</f>
        <v xml:space="preserve"> </v>
      </c>
      <c r="BE136" s="144" t="str">
        <f>IF(AND(Cash!D136&gt;Cash!X136,Cash!AC136&gt;Cash!T136,Cash!S136&gt;Cash!W136,Cash!AB136&gt;Cash!C136),"Bearish Squeeze"," ")</f>
        <v xml:space="preserve"> </v>
      </c>
      <c r="BF136" s="144" t="str">
        <f>IF(AND(Cash!T136&gt;Cash!X136,Cash!AC136&gt;Cash!D136,Cash!C136&gt;Cash!W136,Cash!AB136&gt;Cash!S136),"Bullish Squeeze"," ")</f>
        <v xml:space="preserve"> </v>
      </c>
      <c r="BG136" s="137" t="str">
        <f>IF(AND(Cash!AI136&lt;Cash!AH136,Cash!AP136&gt;Cash!AO136,Cash!AG136&lt;Cash!AH136,Cash!AN136&gt;Cash!AO136),"IN OUT IN"," ")</f>
        <v xml:space="preserve"> </v>
      </c>
      <c r="BH136" s="137" t="str">
        <f>IF(AND(Cash!AG136&lt;Cash!AH136,Cash!AN136&gt;Cash!AO136),"Inside Bar"," ")</f>
        <v xml:space="preserve"> </v>
      </c>
      <c r="BI136" s="137" t="str">
        <f>IF(AND(Cash!AI136&gt;Cash!AH136,Cash!AP136&lt;Cash!AO136,Cash!AH136&gt;Cash!AG136,Cash!AO136&lt;Cash!AN136),"Double INSIDE Bar"," ")</f>
        <v xml:space="preserve"> </v>
      </c>
      <c r="BK136" s="137" t="str">
        <f>IF(AND(CA!AM136&lt;MIN(CA!AN136:AP136),(Cash!AG136&lt;Cash!AH136),(Cash!AN136&gt;Cash!AO136)),"NR4"," ")</f>
        <v xml:space="preserve"> </v>
      </c>
      <c r="BL136" s="144" t="str">
        <f>IF(AND(CA!AM136&lt;MIN(CA!AN136:AS136),(Cash!AG136&lt;Cash!AH136),(Cash!AN136&gt;Cash!AO136)),"NR7"," ")</f>
        <v xml:space="preserve"> </v>
      </c>
      <c r="BM136" s="137">
        <f>Cash!AG136</f>
        <v>311.5</v>
      </c>
      <c r="BN136" s="137">
        <f>Cash!AN136</f>
        <v>299.35000000000002</v>
      </c>
      <c r="BP136" s="137">
        <f>MAX(Cash!AG136:AJ136)</f>
        <v>318.5</v>
      </c>
      <c r="BQ136" s="137">
        <f>MIN(Cash!AN136:AQ136)</f>
        <v>291.45</v>
      </c>
      <c r="BS136" s="144">
        <f>MAX(Cash!AG136:AM136)</f>
        <v>318.5</v>
      </c>
      <c r="BT136" s="144">
        <f>MIN(Cash!AN136:AT136)</f>
        <v>291.45</v>
      </c>
      <c r="BV136" s="137">
        <f>Cash!AN136-2*(Cash!AG136-'Final Master FO'!BY136)</f>
        <v>284.18333333333339</v>
      </c>
      <c r="BW136" s="137">
        <f>BY136-(Cash!AG136-Cash!AN136)</f>
        <v>291.76666666666671</v>
      </c>
      <c r="BX136" s="137">
        <f>(2*BY136)-Cash!AG136</f>
        <v>296.33333333333337</v>
      </c>
      <c r="BY136" s="137">
        <f>(Cash!AG136+Cash!AN136+Cash!B136)/3</f>
        <v>303.91666666666669</v>
      </c>
      <c r="BZ136" s="137">
        <f>(2*BY136)-Cash!AN136</f>
        <v>308.48333333333335</v>
      </c>
      <c r="CA136" s="137">
        <f>BY136+(Cash!AG136-Cash!AN136)</f>
        <v>316.06666666666666</v>
      </c>
      <c r="CB136" s="137">
        <f>Cash!AG136+2*('Final Master FO'!BY136-Cash!AN136)</f>
        <v>320.63333333333333</v>
      </c>
      <c r="CD136" s="137">
        <f>CG136-(1*(Cash!AG136-Cash!AN136))</f>
        <v>291.76666666666671</v>
      </c>
      <c r="CE136" s="137">
        <f>CG136-(0.618*(Cash!AG136-Cash!AN136))</f>
        <v>296.40796666666671</v>
      </c>
      <c r="CF136" s="137">
        <f>CG136-(0.382*(Cash!AG136-Cash!AN136))</f>
        <v>299.27536666666668</v>
      </c>
      <c r="CG136" s="137">
        <f>(Cash!AG136+Cash!AN136+Cash!B136)/3</f>
        <v>303.91666666666669</v>
      </c>
      <c r="CH136" s="137">
        <f>CG136+(0.382*(Cash!AG136-Cash!AN136))</f>
        <v>308.55796666666669</v>
      </c>
      <c r="CI136" s="137">
        <f>CG136+(0.618*(Cash!AG136-Cash!AN136))</f>
        <v>311.42536666666666</v>
      </c>
      <c r="CJ136" s="137">
        <f>CG136+(1*(Cash!AG136-Cash!AN136))</f>
        <v>316.06666666666666</v>
      </c>
      <c r="CL136" s="137" t="str">
        <f t="shared" si="7"/>
        <v>TORNTPOWER</v>
      </c>
      <c r="CM136" s="137">
        <f>'All Data FO'!B136</f>
        <v>301.10000000000002</v>
      </c>
      <c r="CN136" s="139">
        <f>'All Data FO'!K136</f>
        <v>-9.9535500995339934E-2</v>
      </c>
      <c r="CO136" s="139">
        <f>'Master FO'!U136</f>
        <v>-2.1879021879021878</v>
      </c>
      <c r="CP136" s="137">
        <f>'Master FO'!M136</f>
        <v>-51000</v>
      </c>
      <c r="CR136" s="137" t="str">
        <f>IF(AND('All Data FO'!AG136&gt;'All Data FO'!AH136,'All Data FO'!B136&gt;'All Data FO'!C136),"LONG BUILDUP",IF(AND('All Data FO'!AG136&gt;'All Data FO'!AH136,'All Data FO'!B136&lt;'All Data FO'!C136),"SHORT BUILDUP",IF(AND('All Data FO'!AG136&lt;'All Data FO'!AH136,'All Data FO'!B136&gt;'All Data FO'!C136),"SHORT COVERING",IF(AND('All Data FO'!AG136&lt;'All Data FO'!AH136,'All Data FO'!B136&lt;'All Data FO'!C136),"LONG UNWINDING"," "))))</f>
        <v>LONG UNWINDING</v>
      </c>
      <c r="CW136" s="137" t="str">
        <f>'FOD (ALL)'!M136</f>
        <v>TITAN</v>
      </c>
      <c r="CX136" s="137">
        <f>'All Data FO'!B134</f>
        <v>846.7</v>
      </c>
      <c r="CY136" s="139">
        <f>'All Data FO'!K134</f>
        <v>-0.18272914824638428</v>
      </c>
      <c r="CZ136" s="139">
        <f>'All Data FO'!EJ136</f>
        <v>2.2925659472422062</v>
      </c>
      <c r="DA136" s="137">
        <f>'All Data FO'!EQ136</f>
        <v>179250</v>
      </c>
      <c r="DC136" s="137" t="str">
        <f t="shared" si="8"/>
        <v>SHORT BUILDUP</v>
      </c>
    </row>
    <row r="137" spans="1:107" x14ac:dyDescent="0.3">
      <c r="A137" s="137" t="str">
        <f>FOD!B137</f>
        <v xml:space="preserve">TVSMOTOR  </v>
      </c>
      <c r="B137" s="137" t="str">
        <f>'All Data FO'!G137</f>
        <v>N</v>
      </c>
      <c r="C137" s="137" t="str">
        <f>'All Data FO'!H137</f>
        <v>Y</v>
      </c>
      <c r="D137" s="137" t="str">
        <f>'All Data FO'!I137</f>
        <v>Y</v>
      </c>
      <c r="E137" s="137" t="str">
        <f>'All Data FO'!J137</f>
        <v>Y</v>
      </c>
      <c r="G137" s="137" t="str">
        <f>'All Data FO'!AL137</f>
        <v>N</v>
      </c>
      <c r="H137" s="137" t="str">
        <f>'All Data FO'!AM137</f>
        <v>N</v>
      </c>
      <c r="I137" s="137" t="str">
        <f>'All Data FO'!AN137</f>
        <v>Y</v>
      </c>
      <c r="J137" s="137" t="str">
        <f>'All Data FO'!AO137</f>
        <v>N</v>
      </c>
      <c r="L137" s="137" t="str">
        <f>'All Data FO'!BR137</f>
        <v>N</v>
      </c>
      <c r="M137" s="137" t="str">
        <f>'All Data FO'!BS137</f>
        <v>Y</v>
      </c>
      <c r="N137" s="137" t="str">
        <f>'All Data FO'!BT137</f>
        <v>N</v>
      </c>
      <c r="O137" s="137" t="str">
        <f>'All Data FO'!BU137</f>
        <v>N</v>
      </c>
      <c r="Q137" s="137" t="str">
        <f>'All Data FO'!BB137</f>
        <v>N</v>
      </c>
      <c r="R137" s="137" t="str">
        <f>'All Data FO'!BC137</f>
        <v>Y</v>
      </c>
      <c r="S137" s="137" t="str">
        <f>'All Data FO'!BD137</f>
        <v>N</v>
      </c>
      <c r="T137" s="137" t="str">
        <f>'All Data FO'!BE137</f>
        <v>N</v>
      </c>
      <c r="V137" s="137" t="str">
        <f>'All Data FO'!CH137</f>
        <v>N</v>
      </c>
      <c r="W137" s="137" t="str">
        <f>'All Data FO'!CI137</f>
        <v>Y</v>
      </c>
      <c r="X137" s="137" t="str">
        <f>'All Data FO'!CJ137</f>
        <v>N</v>
      </c>
      <c r="Y137" s="137" t="str">
        <f>'All Data FO'!CK137</f>
        <v>N</v>
      </c>
      <c r="AA137" s="137" t="str">
        <f>'D Master'!AM137</f>
        <v>N</v>
      </c>
      <c r="AB137" s="137" t="str">
        <f>'D Master'!AN137</f>
        <v>N</v>
      </c>
      <c r="AC137" s="137" t="str">
        <f>'D Master'!AO137</f>
        <v>Y</v>
      </c>
      <c r="AD137" s="137" t="str">
        <f>'D Master'!AP137</f>
        <v>N</v>
      </c>
      <c r="AF137" s="138">
        <f>CA!AK137</f>
        <v>4.2549999999999999</v>
      </c>
      <c r="AG137" s="145">
        <f>'Master FO'!BV137</f>
        <v>-7.2620964325057198</v>
      </c>
      <c r="AH137" s="145">
        <f>'Master FO'!BZ137</f>
        <v>-5.0988553590010408</v>
      </c>
      <c r="AI137" s="137">
        <f>Cash!B137</f>
        <v>314.14999999999998</v>
      </c>
      <c r="AJ137" s="137">
        <f>'All Data FO'!B137</f>
        <v>313.45</v>
      </c>
      <c r="AK137" s="137">
        <f>'All Data FO'!W137</f>
        <v>317</v>
      </c>
      <c r="AL137" s="137">
        <f>'All Data FO'!AB137</f>
        <v>305.89999999999998</v>
      </c>
      <c r="AN137" s="137">
        <f t="shared" si="6"/>
        <v>-0.69999999999998863</v>
      </c>
      <c r="AO137" s="137">
        <f>('All Data FO'!W137+'All Data FO'!AB137+'All Data FO'!B137)/3</f>
        <v>312.11666666666662</v>
      </c>
      <c r="AQ137" s="137" t="str">
        <f>IF('All Data FO'!BM137&gt;MAX('All Data FO'!BN137:'All Data FO'!BQ137),"Yes","")</f>
        <v/>
      </c>
      <c r="AR137" s="137" t="str">
        <f>IF('All Data FO'!AG137&gt;MAX('All Data FO'!AH137:'All Data FO'!AK137),"Yes","")</f>
        <v/>
      </c>
      <c r="AT137" s="137" t="str">
        <f>IF('All Data FO'!BM137&gt;(AVERAGE('All Data FO'!BN137:'All Data FO'!BQ137)*2),"Yes","")</f>
        <v/>
      </c>
      <c r="AU137" s="137" t="str">
        <f>IF('All Data FO'!AG137&gt;(AVERAGE('All Data FO'!AH137:'All Data FO'!AK137)*2),"Yes","")</f>
        <v/>
      </c>
      <c r="AW137" s="137" t="str">
        <f>IF('All Data FO'!B137&gt;MAX('All Data FO'!C137:'All Data FO'!F137),"Yes","")</f>
        <v/>
      </c>
      <c r="AX137" s="137" t="str">
        <f>IF('All Data FO'!B137&lt;MIN('All Data FO'!C137:'All Data FO'!F137),"Yes","")</f>
        <v/>
      </c>
      <c r="AZ137" s="144" t="str">
        <f>IF('All Data FO'!B137&gt;MAX('All Data FO'!X137:'All Data FO'!AA137),"Yes","")</f>
        <v/>
      </c>
      <c r="BA137" s="144" t="str">
        <f>IF('All Data FO'!B137&lt;MIN('All Data FO'!AC137:'All Data FO'!AF137),"Yes","")</f>
        <v/>
      </c>
      <c r="BB137" s="137" t="str">
        <f>IF(AND(Cash!C137&gt;Cash!AA137,Cash!B137&lt;(Cash!AA137+Cash!C137)/2,Cash!Z137&gt;Cash!C137,Cash!B137&gt;Cash!AA137),"Dark Cloud",IF(AND(Cash!C137&lt;Cash!AA137,Cash!B137&gt;(Cash!AA137+Cash!C137)/2,Cash!Z137&lt;Cash!C137,Cash!B137&lt;Cash!AA137),"Bullish Piercing",IF(AND(Cash!C137&lt;Cash!AA137,Cash!Z137&lt;Cash!C137,Cash!B137&gt;Cash!AA137),"Bullish Engulfing",IF(AND(Cash!C137&gt;Cash!AA137,Cash!Z137&gt;Cash!C137,Cash!B137&lt;Cash!AA137),"Bearish Engulfing",IF(AND(Cash!C137&gt;Cash!AA137,Cash!B137&lt;Cash!Z137,Cash!AG137&lt;Cash!C137,Cash!AN137&gt;Cash!AA137),"Bearish Harami",IF(AND(Cash!C137&lt;Cash!AA137,Cash!B137&gt;Cash!Z137,Cash!AG137&lt;Cash!AA137,Cash!AN137&gt;Cash!C137),"Bullish Harami"," "))))))</f>
        <v xml:space="preserve"> </v>
      </c>
      <c r="BC137" s="137" t="str">
        <f>IF(AND(Cash!D137&lt;Cash!AB137,Cash!AO137&lt;Cash!AP137,Cash!AO137&lt;Cash!AN137,Cash!B137&gt;Cash!AH137,Cash!B137&gt;Cash!AI137),"Bullish Reversal",IF(AND(Cash!D137&gt;Cash!AB137,Cash!AH137&gt;Cash!AI137,Cash!AH137&gt;Cash!AG137,Cash!B137&lt;Cash!AO137,Cash!CA137&lt;Cash!AP137),"Bearish Reversal"," "))</f>
        <v xml:space="preserve"> </v>
      </c>
      <c r="BE137" s="144" t="str">
        <f>IF(AND(Cash!D137&gt;Cash!X137,Cash!AC137&gt;Cash!T137,Cash!S137&gt;Cash!W137,Cash!AB137&gt;Cash!C137),"Bearish Squeeze"," ")</f>
        <v xml:space="preserve"> </v>
      </c>
      <c r="BF137" s="144" t="str">
        <f>IF(AND(Cash!T137&gt;Cash!X137,Cash!AC137&gt;Cash!D137,Cash!C137&gt;Cash!W137,Cash!AB137&gt;Cash!S137),"Bullish Squeeze"," ")</f>
        <v xml:space="preserve"> </v>
      </c>
      <c r="BG137" s="137" t="str">
        <f>IF(AND(Cash!AI137&lt;Cash!AH137,Cash!AP137&gt;Cash!AO137,Cash!AG137&lt;Cash!AH137,Cash!AN137&gt;Cash!AO137),"IN OUT IN"," ")</f>
        <v xml:space="preserve"> </v>
      </c>
      <c r="BH137" s="137" t="str">
        <f>IF(AND(Cash!AG137&lt;Cash!AH137,Cash!AN137&gt;Cash!AO137),"Inside Bar"," ")</f>
        <v xml:space="preserve"> </v>
      </c>
      <c r="BI137" s="137" t="str">
        <f>IF(AND(Cash!AI137&gt;Cash!AH137,Cash!AP137&lt;Cash!AO137,Cash!AH137&gt;Cash!AG137,Cash!AO137&lt;Cash!AN137),"Double INSIDE Bar"," ")</f>
        <v xml:space="preserve"> </v>
      </c>
      <c r="BK137" s="137" t="str">
        <f>IF(AND(CA!AM137&lt;MIN(CA!AN137:AP137),(Cash!AG137&lt;Cash!AH137),(Cash!AN137&gt;Cash!AO137)),"NR4"," ")</f>
        <v xml:space="preserve"> </v>
      </c>
      <c r="BL137" s="144" t="str">
        <f>IF(AND(CA!AM137&lt;MIN(CA!AN137:AS137),(Cash!AG137&lt;Cash!AH137),(Cash!AN137&gt;Cash!AO137)),"NR7"," ")</f>
        <v xml:space="preserve"> </v>
      </c>
      <c r="BM137" s="137">
        <f>Cash!AG137</f>
        <v>319</v>
      </c>
      <c r="BN137" s="137">
        <f>Cash!AN137</f>
        <v>308</v>
      </c>
      <c r="BP137" s="137">
        <f>MAX(Cash!AG137:AJ137)</f>
        <v>326.95</v>
      </c>
      <c r="BQ137" s="137">
        <f>MIN(Cash!AN137:AQ137)</f>
        <v>300.55</v>
      </c>
      <c r="BS137" s="144">
        <f>MAX(Cash!AG137:AM137)</f>
        <v>351.5</v>
      </c>
      <c r="BT137" s="144">
        <f>MIN(Cash!AN137:AT137)</f>
        <v>300.55</v>
      </c>
      <c r="BV137" s="137">
        <f>Cash!AN137-2*(Cash!AG137-'Final Master FO'!BY137)</f>
        <v>297.43333333333328</v>
      </c>
      <c r="BW137" s="137">
        <f>BY137-(Cash!AG137-Cash!AN137)</f>
        <v>302.71666666666664</v>
      </c>
      <c r="BX137" s="137">
        <f>(2*BY137)-Cash!AG137</f>
        <v>308.43333333333328</v>
      </c>
      <c r="BY137" s="137">
        <f>(Cash!AG137+Cash!AN137+Cash!B137)/3</f>
        <v>313.71666666666664</v>
      </c>
      <c r="BZ137" s="137">
        <f>(2*BY137)-Cash!AN137</f>
        <v>319.43333333333328</v>
      </c>
      <c r="CA137" s="137">
        <f>BY137+(Cash!AG137-Cash!AN137)</f>
        <v>324.71666666666664</v>
      </c>
      <c r="CB137" s="137">
        <f>Cash!AG137+2*('Final Master FO'!BY137-Cash!AN137)</f>
        <v>330.43333333333328</v>
      </c>
      <c r="CD137" s="137">
        <f>CG137-(1*(Cash!AG137-Cash!AN137))</f>
        <v>302.71666666666664</v>
      </c>
      <c r="CE137" s="137">
        <f>CG137-(0.618*(Cash!AG137-Cash!AN137))</f>
        <v>306.91866666666664</v>
      </c>
      <c r="CF137" s="137">
        <f>CG137-(0.382*(Cash!AG137-Cash!AN137))</f>
        <v>309.51466666666664</v>
      </c>
      <c r="CG137" s="137">
        <f>(Cash!AG137+Cash!AN137+Cash!B137)/3</f>
        <v>313.71666666666664</v>
      </c>
      <c r="CH137" s="137">
        <f>CG137+(0.382*(Cash!AG137-Cash!AN137))</f>
        <v>317.91866666666664</v>
      </c>
      <c r="CI137" s="137">
        <f>CG137+(0.618*(Cash!AG137-Cash!AN137))</f>
        <v>320.51466666666664</v>
      </c>
      <c r="CJ137" s="137">
        <f>CG137+(1*(Cash!AG137-Cash!AN137))</f>
        <v>324.71666666666664</v>
      </c>
      <c r="CL137" s="137" t="str">
        <f t="shared" si="7"/>
        <v xml:space="preserve">TVSMOTOR  </v>
      </c>
      <c r="CM137" s="137">
        <f>'All Data FO'!B137</f>
        <v>313.45</v>
      </c>
      <c r="CN137" s="139">
        <f>'All Data FO'!K137</f>
        <v>-0.47626607397999687</v>
      </c>
      <c r="CO137" s="139">
        <f>'Master FO'!U137</f>
        <v>-10.929144385026738</v>
      </c>
      <c r="CP137" s="137">
        <f>'Master FO'!M137</f>
        <v>-441450</v>
      </c>
      <c r="CR137" s="137" t="str">
        <f>IF(AND('All Data FO'!AG137&gt;'All Data FO'!AH137,'All Data FO'!B137&gt;'All Data FO'!C137),"LONG BUILDUP",IF(AND('All Data FO'!AG137&gt;'All Data FO'!AH137,'All Data FO'!B137&lt;'All Data FO'!C137),"SHORT BUILDUP",IF(AND('All Data FO'!AG137&lt;'All Data FO'!AH137,'All Data FO'!B137&gt;'All Data FO'!C137),"SHORT COVERING",IF(AND('All Data FO'!AG137&lt;'All Data FO'!AH137,'All Data FO'!B137&lt;'All Data FO'!C137),"LONG UNWINDING"," "))))</f>
        <v>LONG UNWINDING</v>
      </c>
      <c r="CW137" s="137" t="str">
        <f>'FOD (ALL)'!M137</f>
        <v>TORNTPHARM</v>
      </c>
      <c r="CX137" s="137">
        <f>'All Data FO'!B135</f>
        <v>2596</v>
      </c>
      <c r="CY137" s="139">
        <f>'All Data FO'!K135</f>
        <v>-0.41430105876937939</v>
      </c>
      <c r="CZ137" s="139">
        <f>'All Data FO'!EJ137</f>
        <v>5.3123175715119677</v>
      </c>
      <c r="DA137" s="137">
        <f>'All Data FO'!EQ137</f>
        <v>45500</v>
      </c>
      <c r="DC137" s="137" t="str">
        <f t="shared" si="8"/>
        <v>SHORT BUILDUP</v>
      </c>
    </row>
    <row r="138" spans="1:107" x14ac:dyDescent="0.3">
      <c r="A138" s="137" t="str">
        <f>FOD!B138</f>
        <v xml:space="preserve">UBL       </v>
      </c>
      <c r="B138" s="137" t="str">
        <f>'All Data FO'!G138</f>
        <v>N</v>
      </c>
      <c r="C138" s="137" t="str">
        <f>'All Data FO'!H138</f>
        <v>Y</v>
      </c>
      <c r="D138" s="137" t="str">
        <f>'All Data FO'!I138</f>
        <v>Y</v>
      </c>
      <c r="E138" s="137" t="str">
        <f>'All Data FO'!J138</f>
        <v>N</v>
      </c>
      <c r="G138" s="137" t="str">
        <f>'All Data FO'!AL138</f>
        <v>N</v>
      </c>
      <c r="H138" s="137" t="str">
        <f>'All Data FO'!AM138</f>
        <v>N</v>
      </c>
      <c r="I138" s="137" t="str">
        <f>'All Data FO'!AN138</f>
        <v>Y</v>
      </c>
      <c r="J138" s="137" t="str">
        <f>'All Data FO'!AO138</f>
        <v>N</v>
      </c>
      <c r="L138" s="137" t="str">
        <f>'All Data FO'!BR138</f>
        <v>N</v>
      </c>
      <c r="M138" s="137" t="str">
        <f>'All Data FO'!BS138</f>
        <v>Y</v>
      </c>
      <c r="N138" s="137" t="str">
        <f>'All Data FO'!BT138</f>
        <v>N</v>
      </c>
      <c r="O138" s="137" t="str">
        <f>'All Data FO'!BU138</f>
        <v>N</v>
      </c>
      <c r="Q138" s="137" t="str">
        <f>'All Data FO'!BB138</f>
        <v>N</v>
      </c>
      <c r="R138" s="137" t="str">
        <f>'All Data FO'!BC138</f>
        <v>Y</v>
      </c>
      <c r="S138" s="137" t="str">
        <f>'All Data FO'!BD138</f>
        <v>N</v>
      </c>
      <c r="T138" s="137" t="str">
        <f>'All Data FO'!BE138</f>
        <v>N</v>
      </c>
      <c r="V138" s="137" t="str">
        <f>'All Data FO'!CH138</f>
        <v>N</v>
      </c>
      <c r="W138" s="137" t="str">
        <f>'All Data FO'!CI138</f>
        <v>Y</v>
      </c>
      <c r="X138" s="137" t="str">
        <f>'All Data FO'!CJ138</f>
        <v>N</v>
      </c>
      <c r="Y138" s="137" t="str">
        <f>'All Data FO'!CK138</f>
        <v>N</v>
      </c>
      <c r="AA138" s="137" t="str">
        <f>'D Master'!AM138</f>
        <v>N</v>
      </c>
      <c r="AB138" s="137" t="str">
        <f>'D Master'!AN138</f>
        <v>N</v>
      </c>
      <c r="AC138" s="137" t="str">
        <f>'D Master'!AO138</f>
        <v>Y</v>
      </c>
      <c r="AD138" s="137" t="str">
        <f>'D Master'!AP138</f>
        <v>Y</v>
      </c>
      <c r="AF138" s="138">
        <f>CA!AK138</f>
        <v>2.8299999999999996</v>
      </c>
      <c r="AG138" s="145">
        <f>'Master FO'!BV138</f>
        <v>51.791242812914639</v>
      </c>
      <c r="AH138" s="145">
        <f>'Master FO'!BZ138</f>
        <v>52.187623176980694</v>
      </c>
      <c r="AI138" s="137">
        <f>Cash!B138</f>
        <v>913.3</v>
      </c>
      <c r="AJ138" s="137">
        <f>'All Data FO'!B138</f>
        <v>912.45</v>
      </c>
      <c r="AK138" s="137">
        <f>'All Data FO'!W138</f>
        <v>941.75</v>
      </c>
      <c r="AL138" s="137">
        <f>'All Data FO'!AB138</f>
        <v>907</v>
      </c>
      <c r="AN138" s="137">
        <f t="shared" si="6"/>
        <v>-0.84999999999990905</v>
      </c>
      <c r="AO138" s="137">
        <f>('All Data FO'!W138+'All Data FO'!AB138+'All Data FO'!B138)/3</f>
        <v>920.4</v>
      </c>
      <c r="AQ138" s="137" t="str">
        <f>IF('All Data FO'!BM138&gt;MAX('All Data FO'!BN138:'All Data FO'!BQ138),"Yes","")</f>
        <v/>
      </c>
      <c r="AR138" s="137" t="str">
        <f>IF('All Data FO'!AG138&gt;MAX('All Data FO'!AH138:'All Data FO'!AK138),"Yes","")</f>
        <v/>
      </c>
      <c r="AT138" s="137" t="str">
        <f>IF('All Data FO'!BM138&gt;(AVERAGE('All Data FO'!BN138:'All Data FO'!BQ138)*2),"Yes","")</f>
        <v/>
      </c>
      <c r="AU138" s="137" t="str">
        <f>IF('All Data FO'!AG138&gt;(AVERAGE('All Data FO'!AH138:'All Data FO'!AK138)*2),"Yes","")</f>
        <v/>
      </c>
      <c r="AW138" s="137" t="str">
        <f>IF('All Data FO'!B138&gt;MAX('All Data FO'!C138:'All Data FO'!F138),"Yes","")</f>
        <v/>
      </c>
      <c r="AX138" s="137" t="str">
        <f>IF('All Data FO'!B138&lt;MIN('All Data FO'!C138:'All Data FO'!F138),"Yes","")</f>
        <v/>
      </c>
      <c r="AZ138" s="144" t="str">
        <f>IF('All Data FO'!B138&gt;MAX('All Data FO'!X138:'All Data FO'!AA138),"Yes","")</f>
        <v/>
      </c>
      <c r="BA138" s="144" t="str">
        <f>IF('All Data FO'!B138&lt;MIN('All Data FO'!AC138:'All Data FO'!AF138),"Yes","")</f>
        <v/>
      </c>
      <c r="BB138" s="137" t="str">
        <f>IF(AND(Cash!C138&gt;Cash!AA138,Cash!B138&lt;(Cash!AA138+Cash!C138)/2,Cash!Z138&gt;Cash!C138,Cash!B138&gt;Cash!AA138),"Dark Cloud",IF(AND(Cash!C138&lt;Cash!AA138,Cash!B138&gt;(Cash!AA138+Cash!C138)/2,Cash!Z138&lt;Cash!C138,Cash!B138&lt;Cash!AA138),"Bullish Piercing",IF(AND(Cash!C138&lt;Cash!AA138,Cash!Z138&lt;Cash!C138,Cash!B138&gt;Cash!AA138),"Bullish Engulfing",IF(AND(Cash!C138&gt;Cash!AA138,Cash!Z138&gt;Cash!C138,Cash!B138&lt;Cash!AA138),"Bearish Engulfing",IF(AND(Cash!C138&gt;Cash!AA138,Cash!B138&lt;Cash!Z138,Cash!AG138&lt;Cash!C138,Cash!AN138&gt;Cash!AA138),"Bearish Harami",IF(AND(Cash!C138&lt;Cash!AA138,Cash!B138&gt;Cash!Z138,Cash!AG138&lt;Cash!AA138,Cash!AN138&gt;Cash!C138),"Bullish Harami"," "))))))</f>
        <v xml:space="preserve"> </v>
      </c>
      <c r="BC138" s="137" t="str">
        <f>IF(AND(Cash!D138&lt;Cash!AB138,Cash!AO138&lt;Cash!AP138,Cash!AO138&lt;Cash!AN138,Cash!B138&gt;Cash!AH138,Cash!B138&gt;Cash!AI138),"Bullish Reversal",IF(AND(Cash!D138&gt;Cash!AB138,Cash!AH138&gt;Cash!AI138,Cash!AH138&gt;Cash!AG138,Cash!B138&lt;Cash!AO138,Cash!CA138&lt;Cash!AP138),"Bearish Reversal"," "))</f>
        <v xml:space="preserve"> </v>
      </c>
      <c r="BE138" s="144" t="str">
        <f>IF(AND(Cash!D138&gt;Cash!X138,Cash!AC138&gt;Cash!T138,Cash!S138&gt;Cash!W138,Cash!AB138&gt;Cash!C138),"Bearish Squeeze"," ")</f>
        <v xml:space="preserve"> </v>
      </c>
      <c r="BF138" s="144" t="str">
        <f>IF(AND(Cash!T138&gt;Cash!X138,Cash!AC138&gt;Cash!D138,Cash!C138&gt;Cash!W138,Cash!AB138&gt;Cash!S138),"Bullish Squeeze"," ")</f>
        <v xml:space="preserve"> </v>
      </c>
      <c r="BG138" s="137" t="str">
        <f>IF(AND(Cash!AI138&lt;Cash!AH138,Cash!AP138&gt;Cash!AO138,Cash!AG138&lt;Cash!AH138,Cash!AN138&gt;Cash!AO138),"IN OUT IN"," ")</f>
        <v xml:space="preserve"> </v>
      </c>
      <c r="BH138" s="137" t="str">
        <f>IF(AND(Cash!AG138&lt;Cash!AH138,Cash!AN138&gt;Cash!AO138),"Inside Bar"," ")</f>
        <v xml:space="preserve"> </v>
      </c>
      <c r="BI138" s="137" t="str">
        <f>IF(AND(Cash!AI138&gt;Cash!AH138,Cash!AP138&lt;Cash!AO138,Cash!AH138&gt;Cash!AG138,Cash!AO138&lt;Cash!AN138),"Double INSIDE Bar"," ")</f>
        <v xml:space="preserve"> </v>
      </c>
      <c r="BK138" s="137" t="str">
        <f>IF(AND(CA!AM138&lt;MIN(CA!AN138:AP138),(Cash!AG138&lt;Cash!AH138),(Cash!AN138&gt;Cash!AO138)),"NR4"," ")</f>
        <v xml:space="preserve"> </v>
      </c>
      <c r="BL138" s="144" t="str">
        <f>IF(AND(CA!AM138&lt;MIN(CA!AN138:AS138),(Cash!AG138&lt;Cash!AH138),(Cash!AN138&gt;Cash!AO138)),"NR7"," ")</f>
        <v xml:space="preserve"> </v>
      </c>
      <c r="BM138" s="137">
        <f>Cash!AG138</f>
        <v>945.1</v>
      </c>
      <c r="BN138" s="137">
        <f>Cash!AN138</f>
        <v>906</v>
      </c>
      <c r="BP138" s="137">
        <f>MAX(Cash!AG138:AJ138)</f>
        <v>945.1</v>
      </c>
      <c r="BQ138" s="137">
        <f>MIN(Cash!AN138:AQ138)</f>
        <v>859.2</v>
      </c>
      <c r="BS138" s="144">
        <f>MAX(Cash!AG138:AM138)</f>
        <v>966.5</v>
      </c>
      <c r="BT138" s="144">
        <f>MIN(Cash!AN138:AT138)</f>
        <v>859.2</v>
      </c>
      <c r="BV138" s="137">
        <f>Cash!AN138-2*(Cash!AG138-'Final Master FO'!BY138)</f>
        <v>858.73333333333312</v>
      </c>
      <c r="BW138" s="137">
        <f>BY138-(Cash!AG138-Cash!AN138)</f>
        <v>882.36666666666656</v>
      </c>
      <c r="BX138" s="137">
        <f>(2*BY138)-Cash!AG138</f>
        <v>897.83333333333314</v>
      </c>
      <c r="BY138" s="137">
        <f>(Cash!AG138+Cash!AN138+Cash!B138)/3</f>
        <v>921.46666666666658</v>
      </c>
      <c r="BZ138" s="137">
        <f>(2*BY138)-Cash!AN138</f>
        <v>936.93333333333317</v>
      </c>
      <c r="CA138" s="137">
        <f>BY138+(Cash!AG138-Cash!AN138)</f>
        <v>960.56666666666661</v>
      </c>
      <c r="CB138" s="137">
        <f>Cash!AG138+2*('Final Master FO'!BY138-Cash!AN138)</f>
        <v>976.03333333333319</v>
      </c>
      <c r="CD138" s="137">
        <f>CG138-(1*(Cash!AG138-Cash!AN138))</f>
        <v>882.36666666666656</v>
      </c>
      <c r="CE138" s="137">
        <f>CG138-(0.618*(Cash!AG138-Cash!AN138))</f>
        <v>897.30286666666655</v>
      </c>
      <c r="CF138" s="137">
        <f>CG138-(0.382*(Cash!AG138-Cash!AN138))</f>
        <v>906.5304666666666</v>
      </c>
      <c r="CG138" s="137">
        <f>(Cash!AG138+Cash!AN138+Cash!B138)/3</f>
        <v>921.46666666666658</v>
      </c>
      <c r="CH138" s="137">
        <f>CG138+(0.382*(Cash!AG138-Cash!AN138))</f>
        <v>936.40286666666657</v>
      </c>
      <c r="CI138" s="137">
        <f>CG138+(0.618*(Cash!AG138-Cash!AN138))</f>
        <v>945.63046666666662</v>
      </c>
      <c r="CJ138" s="137">
        <f>CG138+(1*(Cash!AG138-Cash!AN138))</f>
        <v>960.56666666666661</v>
      </c>
      <c r="CL138" s="137" t="str">
        <f t="shared" si="7"/>
        <v xml:space="preserve">UBL       </v>
      </c>
      <c r="CM138" s="137">
        <f>'All Data FO'!B138</f>
        <v>912.45</v>
      </c>
      <c r="CN138" s="139">
        <f>'All Data FO'!K138</f>
        <v>-1.3460914693480304</v>
      </c>
      <c r="CO138" s="139">
        <f>'Master FO'!U138</f>
        <v>-17.586912065439673</v>
      </c>
      <c r="CP138" s="137">
        <f>'Master FO'!M138</f>
        <v>-180600</v>
      </c>
      <c r="CR138" s="137" t="str">
        <f>IF(AND('All Data FO'!AG138&gt;'All Data FO'!AH138,'All Data FO'!B138&gt;'All Data FO'!C138),"LONG BUILDUP",IF(AND('All Data FO'!AG138&gt;'All Data FO'!AH138,'All Data FO'!B138&lt;'All Data FO'!C138),"SHORT BUILDUP",IF(AND('All Data FO'!AG138&lt;'All Data FO'!AH138,'All Data FO'!B138&gt;'All Data FO'!C138),"SHORT COVERING",IF(AND('All Data FO'!AG138&lt;'All Data FO'!AH138,'All Data FO'!B138&lt;'All Data FO'!C138),"LONG UNWINDING"," "))))</f>
        <v>LONG UNWINDING</v>
      </c>
      <c r="CW138" s="137" t="str">
        <f>'FOD (ALL)'!M138</f>
        <v>TORNTPOWER</v>
      </c>
      <c r="CX138" s="137">
        <f>'All Data FO'!B136</f>
        <v>301.10000000000002</v>
      </c>
      <c r="CY138" s="139">
        <f>'All Data FO'!K136</f>
        <v>-9.9535500995339934E-2</v>
      </c>
      <c r="CZ138" s="139">
        <f>'All Data FO'!EJ138</f>
        <v>-4.3528064146620844</v>
      </c>
      <c r="DA138" s="137">
        <f>'All Data FO'!EQ138</f>
        <v>-114000</v>
      </c>
      <c r="DC138" s="137" t="str">
        <f t="shared" si="8"/>
        <v>LONG UNWINDING</v>
      </c>
    </row>
    <row r="139" spans="1:107" x14ac:dyDescent="0.3">
      <c r="A139" s="137" t="str">
        <f>FOD!B139</f>
        <v xml:space="preserve">UJJIVAN   </v>
      </c>
      <c r="B139" s="137" t="str">
        <f>'All Data FO'!G139</f>
        <v>N</v>
      </c>
      <c r="C139" s="137" t="str">
        <f>'All Data FO'!H139</f>
        <v>N</v>
      </c>
      <c r="D139" s="137" t="str">
        <f>'All Data FO'!I139</f>
        <v>Y</v>
      </c>
      <c r="E139" s="137" t="str">
        <f>'All Data FO'!J139</f>
        <v>Y</v>
      </c>
      <c r="G139" s="137" t="str">
        <f>'All Data FO'!AL139</f>
        <v>N</v>
      </c>
      <c r="H139" s="137" t="str">
        <f>'All Data FO'!AM139</f>
        <v>N</v>
      </c>
      <c r="I139" s="137" t="str">
        <f>'All Data FO'!AN139</f>
        <v>N</v>
      </c>
      <c r="J139" s="137" t="str">
        <f>'All Data FO'!AO139</f>
        <v>Y</v>
      </c>
      <c r="L139" s="137" t="str">
        <f>'All Data FO'!BR139</f>
        <v>Y</v>
      </c>
      <c r="M139" s="137" t="str">
        <f>'All Data FO'!BS139</f>
        <v>Y</v>
      </c>
      <c r="N139" s="137" t="str">
        <f>'All Data FO'!BT139</f>
        <v>N</v>
      </c>
      <c r="O139" s="137" t="str">
        <f>'All Data FO'!BU139</f>
        <v>N</v>
      </c>
      <c r="Q139" s="137" t="str">
        <f>'All Data FO'!BB139</f>
        <v>Y</v>
      </c>
      <c r="R139" s="137" t="str">
        <f>'All Data FO'!BC139</f>
        <v>Y</v>
      </c>
      <c r="S139" s="137" t="str">
        <f>'All Data FO'!BD139</f>
        <v>N</v>
      </c>
      <c r="T139" s="137" t="str">
        <f>'All Data FO'!BE139</f>
        <v>N</v>
      </c>
      <c r="V139" s="137" t="str">
        <f>'All Data FO'!CH139</f>
        <v>Y</v>
      </c>
      <c r="W139" s="137" t="str">
        <f>'All Data FO'!CI139</f>
        <v>Y</v>
      </c>
      <c r="X139" s="137" t="str">
        <f>'All Data FO'!CJ139</f>
        <v>N</v>
      </c>
      <c r="Y139" s="137" t="str">
        <f>'All Data FO'!CK139</f>
        <v>N</v>
      </c>
      <c r="AA139" s="137" t="str">
        <f>'D Master'!AM139</f>
        <v>Y</v>
      </c>
      <c r="AB139" s="137" t="str">
        <f>'D Master'!AN139</f>
        <v>N</v>
      </c>
      <c r="AC139" s="137" t="str">
        <f>'D Master'!AO139</f>
        <v>Y</v>
      </c>
      <c r="AD139" s="137" t="str">
        <f>'D Master'!AP139</f>
        <v>N</v>
      </c>
      <c r="AF139" s="138">
        <f>CA!AK139</f>
        <v>5.4874999999999972</v>
      </c>
      <c r="AG139" s="145">
        <f>'Master FO'!BV139</f>
        <v>81.091832416419805</v>
      </c>
      <c r="AH139" s="145">
        <f>'Master FO'!BZ139</f>
        <v>133.51280558789287</v>
      </c>
      <c r="AI139" s="137">
        <f>Cash!B139</f>
        <v>151</v>
      </c>
      <c r="AJ139" s="137">
        <f>'All Data FO'!B139</f>
        <v>147.69999999999999</v>
      </c>
      <c r="AK139" s="137">
        <f>'All Data FO'!W139</f>
        <v>159</v>
      </c>
      <c r="AL139" s="137">
        <f>'All Data FO'!AB139</f>
        <v>140.85</v>
      </c>
      <c r="AN139" s="137">
        <f t="shared" si="6"/>
        <v>-3.3000000000000114</v>
      </c>
      <c r="AO139" s="137">
        <f>('All Data FO'!W139+'All Data FO'!AB139+'All Data FO'!B139)/3</f>
        <v>149.18333333333334</v>
      </c>
      <c r="AQ139" s="137" t="str">
        <f>IF('All Data FO'!BM139&gt;MAX('All Data FO'!BN139:'All Data FO'!BQ139),"Yes","")</f>
        <v>Yes</v>
      </c>
      <c r="AR139" s="137" t="str">
        <f>IF('All Data FO'!AG139&gt;MAX('All Data FO'!AH139:'All Data FO'!AK139),"Yes","")</f>
        <v/>
      </c>
      <c r="AT139" s="137" t="str">
        <f>IF('All Data FO'!BM139&gt;(AVERAGE('All Data FO'!BN139:'All Data FO'!BQ139)*2),"Yes","")</f>
        <v/>
      </c>
      <c r="AU139" s="137" t="str">
        <f>IF('All Data FO'!AG139&gt;(AVERAGE('All Data FO'!AH139:'All Data FO'!AK139)*2),"Yes","")</f>
        <v/>
      </c>
      <c r="AW139" s="137" t="str">
        <f>IF('All Data FO'!B139&gt;MAX('All Data FO'!C139:'All Data FO'!F139),"Yes","")</f>
        <v/>
      </c>
      <c r="AX139" s="137" t="str">
        <f>IF('All Data FO'!B139&lt;MIN('All Data FO'!C139:'All Data FO'!F139),"Yes","")</f>
        <v>Yes</v>
      </c>
      <c r="AZ139" s="144" t="str">
        <f>IF('All Data FO'!B139&gt;MAX('All Data FO'!X139:'All Data FO'!AA139),"Yes","")</f>
        <v/>
      </c>
      <c r="BA139" s="144" t="str">
        <f>IF('All Data FO'!B139&lt;MIN('All Data FO'!AC139:'All Data FO'!AF139),"Yes","")</f>
        <v/>
      </c>
      <c r="BB139" s="137" t="str">
        <f>IF(AND(Cash!C139&gt;Cash!AA139,Cash!B139&lt;(Cash!AA139+Cash!C139)/2,Cash!Z139&gt;Cash!C139,Cash!B139&gt;Cash!AA139),"Dark Cloud",IF(AND(Cash!C139&lt;Cash!AA139,Cash!B139&gt;(Cash!AA139+Cash!C139)/2,Cash!Z139&lt;Cash!C139,Cash!B139&lt;Cash!AA139),"Bullish Piercing",IF(AND(Cash!C139&lt;Cash!AA139,Cash!Z139&lt;Cash!C139,Cash!B139&gt;Cash!AA139),"Bullish Engulfing",IF(AND(Cash!C139&gt;Cash!AA139,Cash!Z139&gt;Cash!C139,Cash!B139&lt;Cash!AA139),"Bearish Engulfing",IF(AND(Cash!C139&gt;Cash!AA139,Cash!B139&lt;Cash!Z139,Cash!AG139&lt;Cash!C139,Cash!AN139&gt;Cash!AA139),"Bearish Harami",IF(AND(Cash!C139&lt;Cash!AA139,Cash!B139&gt;Cash!Z139,Cash!AG139&lt;Cash!AA139,Cash!AN139&gt;Cash!C139),"Bullish Harami"," "))))))</f>
        <v xml:space="preserve"> </v>
      </c>
      <c r="BC139" s="137" t="str">
        <f>IF(AND(Cash!D139&lt;Cash!AB139,Cash!AO139&lt;Cash!AP139,Cash!AO139&lt;Cash!AN139,Cash!B139&gt;Cash!AH139,Cash!B139&gt;Cash!AI139),"Bullish Reversal",IF(AND(Cash!D139&gt;Cash!AB139,Cash!AH139&gt;Cash!AI139,Cash!AH139&gt;Cash!AG139,Cash!B139&lt;Cash!AO139,Cash!CA139&lt;Cash!AP139),"Bearish Reversal"," "))</f>
        <v xml:space="preserve"> </v>
      </c>
      <c r="BE139" s="144" t="str">
        <f>IF(AND(Cash!D139&gt;Cash!X139,Cash!AC139&gt;Cash!T139,Cash!S139&gt;Cash!W139,Cash!AB139&gt;Cash!C139),"Bearish Squeeze"," ")</f>
        <v xml:space="preserve"> </v>
      </c>
      <c r="BF139" s="144" t="str">
        <f>IF(AND(Cash!T139&gt;Cash!X139,Cash!AC139&gt;Cash!D139,Cash!C139&gt;Cash!W139,Cash!AB139&gt;Cash!S139),"Bullish Squeeze"," ")</f>
        <v xml:space="preserve"> </v>
      </c>
      <c r="BG139" s="137" t="str">
        <f>IF(AND(Cash!AI139&lt;Cash!AH139,Cash!AP139&gt;Cash!AO139,Cash!AG139&lt;Cash!AH139,Cash!AN139&gt;Cash!AO139),"IN OUT IN"," ")</f>
        <v xml:space="preserve"> </v>
      </c>
      <c r="BH139" s="137" t="str">
        <f>IF(AND(Cash!AG139&lt;Cash!AH139,Cash!AN139&gt;Cash!AO139),"Inside Bar"," ")</f>
        <v xml:space="preserve"> </v>
      </c>
      <c r="BI139" s="137" t="str">
        <f>IF(AND(Cash!AI139&gt;Cash!AH139,Cash!AP139&lt;Cash!AO139,Cash!AH139&gt;Cash!AG139,Cash!AO139&lt;Cash!AN139),"Double INSIDE Bar"," ")</f>
        <v xml:space="preserve"> </v>
      </c>
      <c r="BK139" s="137" t="str">
        <f>IF(AND(CA!AM139&lt;MIN(CA!AN139:AP139),(Cash!AG139&lt;Cash!AH139),(Cash!AN139&gt;Cash!AO139)),"NR4"," ")</f>
        <v xml:space="preserve"> </v>
      </c>
      <c r="BL139" s="144" t="str">
        <f>IF(AND(CA!AM139&lt;MIN(CA!AN139:AS139),(Cash!AG139&lt;Cash!AH139),(Cash!AN139&gt;Cash!AO139)),"NR7"," ")</f>
        <v xml:space="preserve"> </v>
      </c>
      <c r="BM139" s="137">
        <f>Cash!AG139</f>
        <v>159.9</v>
      </c>
      <c r="BN139" s="137">
        <f>Cash!AN139</f>
        <v>144.5</v>
      </c>
      <c r="BP139" s="137">
        <f>MAX(Cash!AG139:AJ139)</f>
        <v>163.5</v>
      </c>
      <c r="BQ139" s="137">
        <f>MIN(Cash!AN139:AQ139)</f>
        <v>144.5</v>
      </c>
      <c r="BS139" s="144">
        <f>MAX(Cash!AG139:AM139)</f>
        <v>184.25</v>
      </c>
      <c r="BT139" s="144">
        <f>MIN(Cash!AN139:AT139)</f>
        <v>144.5</v>
      </c>
      <c r="BV139" s="137">
        <f>Cash!AN139-2*(Cash!AG139-'Final Master FO'!BY139)</f>
        <v>128.29999999999995</v>
      </c>
      <c r="BW139" s="137">
        <f>BY139-(Cash!AG139-Cash!AN139)</f>
        <v>136.39999999999998</v>
      </c>
      <c r="BX139" s="137">
        <f>(2*BY139)-Cash!AG139</f>
        <v>143.69999999999996</v>
      </c>
      <c r="BY139" s="137">
        <f>(Cash!AG139+Cash!AN139+Cash!B139)/3</f>
        <v>151.79999999999998</v>
      </c>
      <c r="BZ139" s="137">
        <f>(2*BY139)-Cash!AN139</f>
        <v>159.09999999999997</v>
      </c>
      <c r="CA139" s="137">
        <f>BY139+(Cash!AG139-Cash!AN139)</f>
        <v>167.2</v>
      </c>
      <c r="CB139" s="137">
        <f>Cash!AG139+2*('Final Master FO'!BY139-Cash!AN139)</f>
        <v>174.49999999999997</v>
      </c>
      <c r="CD139" s="137">
        <f>CG139-(1*(Cash!AG139-Cash!AN139))</f>
        <v>136.39999999999998</v>
      </c>
      <c r="CE139" s="137">
        <f>CG139-(0.618*(Cash!AG139-Cash!AN139))</f>
        <v>142.28279999999998</v>
      </c>
      <c r="CF139" s="137">
        <f>CG139-(0.382*(Cash!AG139-Cash!AN139))</f>
        <v>145.91719999999998</v>
      </c>
      <c r="CG139" s="137">
        <f>(Cash!AG139+Cash!AN139+Cash!B139)/3</f>
        <v>151.79999999999998</v>
      </c>
      <c r="CH139" s="137">
        <f>CG139+(0.382*(Cash!AG139-Cash!AN139))</f>
        <v>157.68279999999999</v>
      </c>
      <c r="CI139" s="137">
        <f>CG139+(0.618*(Cash!AG139-Cash!AN139))</f>
        <v>161.31719999999999</v>
      </c>
      <c r="CJ139" s="137">
        <f>CG139+(1*(Cash!AG139-Cash!AN139))</f>
        <v>167.2</v>
      </c>
      <c r="CL139" s="137" t="str">
        <f t="shared" si="7"/>
        <v xml:space="preserve">UJJIVAN   </v>
      </c>
      <c r="CM139" s="137">
        <f>'All Data FO'!B139</f>
        <v>147.69999999999999</v>
      </c>
      <c r="CN139" s="139">
        <f>'All Data FO'!K139</f>
        <v>-5.0466088074574236</v>
      </c>
      <c r="CO139" s="139">
        <f>'Master FO'!U139</f>
        <v>-8.186687069625096</v>
      </c>
      <c r="CP139" s="137">
        <f>'Master FO'!M139</f>
        <v>-363800</v>
      </c>
      <c r="CR139" s="137" t="str">
        <f>IF(AND('All Data FO'!AG139&gt;'All Data FO'!AH139,'All Data FO'!B139&gt;'All Data FO'!C139),"LONG BUILDUP",IF(AND('All Data FO'!AG139&gt;'All Data FO'!AH139,'All Data FO'!B139&lt;'All Data FO'!C139),"SHORT BUILDUP",IF(AND('All Data FO'!AG139&lt;'All Data FO'!AH139,'All Data FO'!B139&gt;'All Data FO'!C139),"SHORT COVERING",IF(AND('All Data FO'!AG139&lt;'All Data FO'!AH139,'All Data FO'!B139&lt;'All Data FO'!C139),"LONG UNWINDING"," "))))</f>
        <v>LONG UNWINDING</v>
      </c>
      <c r="CW139" s="137" t="str">
        <f>'FOD (ALL)'!M139</f>
        <v>TVSMOTOR</v>
      </c>
      <c r="CX139" s="137">
        <f>'All Data FO'!B137</f>
        <v>313.45</v>
      </c>
      <c r="CY139" s="139">
        <f>'All Data FO'!K137</f>
        <v>-0.47626607397999687</v>
      </c>
      <c r="CZ139" s="139">
        <f>'All Data FO'!EJ139</f>
        <v>-5.590812934421276</v>
      </c>
      <c r="DA139" s="137">
        <f>'All Data FO'!EQ139</f>
        <v>-249750</v>
      </c>
      <c r="DC139" s="137" t="str">
        <f t="shared" si="8"/>
        <v>LONG UNWINDING</v>
      </c>
    </row>
    <row r="140" spans="1:107" x14ac:dyDescent="0.3">
      <c r="A140" s="137" t="str">
        <f>FOD!B140</f>
        <v>ULTRACEMCO</v>
      </c>
      <c r="B140" s="137" t="str">
        <f>'All Data FO'!G140</f>
        <v>Y</v>
      </c>
      <c r="C140" s="137" t="str">
        <f>'All Data FO'!H140</f>
        <v>Y</v>
      </c>
      <c r="D140" s="137" t="str">
        <f>'All Data FO'!I140</f>
        <v>Y</v>
      </c>
      <c r="E140" s="137" t="str">
        <f>'All Data FO'!J140</f>
        <v>Y</v>
      </c>
      <c r="G140" s="137" t="str">
        <f>'All Data FO'!AL140</f>
        <v>N</v>
      </c>
      <c r="H140" s="137" t="str">
        <f>'All Data FO'!AM140</f>
        <v>N</v>
      </c>
      <c r="I140" s="137" t="str">
        <f>'All Data FO'!AN140</f>
        <v>Y</v>
      </c>
      <c r="J140" s="137" t="str">
        <f>'All Data FO'!AO140</f>
        <v>N</v>
      </c>
      <c r="L140" s="137" t="str">
        <f>'All Data FO'!BR140</f>
        <v>Y</v>
      </c>
      <c r="M140" s="137" t="str">
        <f>'All Data FO'!BS140</f>
        <v>N</v>
      </c>
      <c r="N140" s="137" t="str">
        <f>'All Data FO'!BT140</f>
        <v>Y</v>
      </c>
      <c r="O140" s="137" t="str">
        <f>'All Data FO'!BU140</f>
        <v>N</v>
      </c>
      <c r="Q140" s="137" t="str">
        <f>'All Data FO'!BB140</f>
        <v>Y</v>
      </c>
      <c r="R140" s="137" t="str">
        <f>'All Data FO'!BC140</f>
        <v>N</v>
      </c>
      <c r="S140" s="137" t="str">
        <f>'All Data FO'!BD140</f>
        <v>Y</v>
      </c>
      <c r="T140" s="137" t="str">
        <f>'All Data FO'!BE140</f>
        <v>N</v>
      </c>
      <c r="V140" s="137" t="str">
        <f>'All Data FO'!CH140</f>
        <v>Y</v>
      </c>
      <c r="W140" s="137" t="str">
        <f>'All Data FO'!CI140</f>
        <v>N</v>
      </c>
      <c r="X140" s="137" t="str">
        <f>'All Data FO'!CJ140</f>
        <v>Y</v>
      </c>
      <c r="Y140" s="137" t="str">
        <f>'All Data FO'!CK140</f>
        <v>N</v>
      </c>
      <c r="AA140" s="137" t="str">
        <f>'D Master'!AM140</f>
        <v>N</v>
      </c>
      <c r="AB140" s="137" t="str">
        <f>'D Master'!AN140</f>
        <v>Y</v>
      </c>
      <c r="AC140" s="137" t="str">
        <f>'D Master'!AO140</f>
        <v>N</v>
      </c>
      <c r="AD140" s="137" t="str">
        <f>'D Master'!AP140</f>
        <v>N</v>
      </c>
      <c r="AF140" s="138">
        <f>CA!AK140</f>
        <v>3.7124999999999972</v>
      </c>
      <c r="AG140" s="145">
        <f>'Master FO'!BV140</f>
        <v>36.791748957647577</v>
      </c>
      <c r="AH140" s="145">
        <f>'Master FO'!BZ140</f>
        <v>30.097951914514688</v>
      </c>
      <c r="AI140" s="137">
        <f>Cash!B140</f>
        <v>3638.95</v>
      </c>
      <c r="AJ140" s="137">
        <f>'All Data FO'!B140</f>
        <v>3636.1</v>
      </c>
      <c r="AK140" s="137">
        <f>'All Data FO'!W140</f>
        <v>3659.6</v>
      </c>
      <c r="AL140" s="137">
        <f>'All Data FO'!AB140</f>
        <v>3517.3</v>
      </c>
      <c r="AN140" s="137">
        <f t="shared" si="6"/>
        <v>-2.8499999999999091</v>
      </c>
      <c r="AO140" s="137">
        <f>('All Data FO'!W140+'All Data FO'!AB140+'All Data FO'!B140)/3</f>
        <v>3604.3333333333335</v>
      </c>
      <c r="AQ140" s="137" t="str">
        <f>IF('All Data FO'!BM140&gt;MAX('All Data FO'!BN140:'All Data FO'!BQ140),"Yes","")</f>
        <v/>
      </c>
      <c r="AR140" s="137" t="str">
        <f>IF('All Data FO'!AG140&gt;MAX('All Data FO'!AH140:'All Data FO'!AK140),"Yes","")</f>
        <v/>
      </c>
      <c r="AT140" s="137" t="str">
        <f>IF('All Data FO'!BM140&gt;(AVERAGE('All Data FO'!BN140:'All Data FO'!BQ140)*2),"Yes","")</f>
        <v/>
      </c>
      <c r="AU140" s="137" t="str">
        <f>IF('All Data FO'!AG140&gt;(AVERAGE('All Data FO'!AH140:'All Data FO'!AK140)*2),"Yes","")</f>
        <v/>
      </c>
      <c r="AW140" s="137" t="str">
        <f>IF('All Data FO'!B140&gt;MAX('All Data FO'!C140:'All Data FO'!F140),"Yes","")</f>
        <v>Yes</v>
      </c>
      <c r="AX140" s="137" t="str">
        <f>IF('All Data FO'!B140&lt;MIN('All Data FO'!C140:'All Data FO'!F140),"Yes","")</f>
        <v/>
      </c>
      <c r="AZ140" s="144" t="str">
        <f>IF('All Data FO'!B140&gt;MAX('All Data FO'!X140:'All Data FO'!AA140),"Yes","")</f>
        <v>Yes</v>
      </c>
      <c r="BA140" s="144" t="str">
        <f>IF('All Data FO'!B140&lt;MIN('All Data FO'!AC140:'All Data FO'!AF140),"Yes","")</f>
        <v/>
      </c>
      <c r="BB140" s="137" t="str">
        <f>IF(AND(Cash!C140&gt;Cash!AA140,Cash!B140&lt;(Cash!AA140+Cash!C140)/2,Cash!Z140&gt;Cash!C140,Cash!B140&gt;Cash!AA140),"Dark Cloud",IF(AND(Cash!C140&lt;Cash!AA140,Cash!B140&gt;(Cash!AA140+Cash!C140)/2,Cash!Z140&lt;Cash!C140,Cash!B140&lt;Cash!AA140),"Bullish Piercing",IF(AND(Cash!C140&lt;Cash!AA140,Cash!Z140&lt;Cash!C140,Cash!B140&gt;Cash!AA140),"Bullish Engulfing",IF(AND(Cash!C140&gt;Cash!AA140,Cash!Z140&gt;Cash!C140,Cash!B140&lt;Cash!AA140),"Bearish Engulfing",IF(AND(Cash!C140&gt;Cash!AA140,Cash!B140&lt;Cash!Z140,Cash!AG140&lt;Cash!C140,Cash!AN140&gt;Cash!AA140),"Bearish Harami",IF(AND(Cash!C140&lt;Cash!AA140,Cash!B140&gt;Cash!Z140,Cash!AG140&lt;Cash!AA140,Cash!AN140&gt;Cash!C140),"Bullish Harami"," "))))))</f>
        <v>Bullish Engulfing</v>
      </c>
      <c r="BC140" s="137" t="str">
        <f>IF(AND(Cash!D140&lt;Cash!AB140,Cash!AO140&lt;Cash!AP140,Cash!AO140&lt;Cash!AN140,Cash!B140&gt;Cash!AH140,Cash!B140&gt;Cash!AI140),"Bullish Reversal",IF(AND(Cash!D140&gt;Cash!AB140,Cash!AH140&gt;Cash!AI140,Cash!AH140&gt;Cash!AG140,Cash!B140&lt;Cash!AO140,Cash!CA140&lt;Cash!AP140),"Bearish Reversal"," "))</f>
        <v xml:space="preserve"> </v>
      </c>
      <c r="BE140" s="144" t="str">
        <f>IF(AND(Cash!D140&gt;Cash!X140,Cash!AC140&gt;Cash!T140,Cash!S140&gt;Cash!W140,Cash!AB140&gt;Cash!C140),"Bearish Squeeze"," ")</f>
        <v xml:space="preserve"> </v>
      </c>
      <c r="BF140" s="144" t="str">
        <f>IF(AND(Cash!T140&gt;Cash!X140,Cash!AC140&gt;Cash!D140,Cash!C140&gt;Cash!W140,Cash!AB140&gt;Cash!S140),"Bullish Squeeze"," ")</f>
        <v xml:space="preserve"> </v>
      </c>
      <c r="BG140" s="137" t="str">
        <f>IF(AND(Cash!AI140&lt;Cash!AH140,Cash!AP140&gt;Cash!AO140,Cash!AG140&lt;Cash!AH140,Cash!AN140&gt;Cash!AO140),"IN OUT IN"," ")</f>
        <v xml:space="preserve"> </v>
      </c>
      <c r="BH140" s="137" t="str">
        <f>IF(AND(Cash!AG140&lt;Cash!AH140,Cash!AN140&gt;Cash!AO140),"Inside Bar"," ")</f>
        <v xml:space="preserve"> </v>
      </c>
      <c r="BI140" s="137" t="str">
        <f>IF(AND(Cash!AI140&gt;Cash!AH140,Cash!AP140&lt;Cash!AO140,Cash!AH140&gt;Cash!AG140,Cash!AO140&lt;Cash!AN140),"Double INSIDE Bar"," ")</f>
        <v xml:space="preserve"> </v>
      </c>
      <c r="BK140" s="137" t="str">
        <f>IF(AND(CA!AM140&lt;MIN(CA!AN140:AP140),(Cash!AG140&lt;Cash!AH140),(Cash!AN140&gt;Cash!AO140)),"NR4"," ")</f>
        <v xml:space="preserve"> </v>
      </c>
      <c r="BL140" s="144" t="str">
        <f>IF(AND(CA!AM140&lt;MIN(CA!AN140:AS140),(Cash!AG140&lt;Cash!AH140),(Cash!AN140&gt;Cash!AO140)),"NR7"," ")</f>
        <v xml:space="preserve"> </v>
      </c>
      <c r="BM140" s="137">
        <f>Cash!AG140</f>
        <v>3668</v>
      </c>
      <c r="BN140" s="137">
        <f>Cash!AN140</f>
        <v>3530</v>
      </c>
      <c r="BP140" s="137">
        <f>MAX(Cash!AG140:AJ140)</f>
        <v>3668</v>
      </c>
      <c r="BQ140" s="137">
        <f>MIN(Cash!AN140:AQ140)</f>
        <v>3335.25</v>
      </c>
      <c r="BS140" s="144">
        <f>MAX(Cash!AG140:AM140)</f>
        <v>3668</v>
      </c>
      <c r="BT140" s="144">
        <f>MIN(Cash!AN140:AT140)</f>
        <v>3281.1</v>
      </c>
      <c r="BV140" s="137">
        <f>Cash!AN140-2*(Cash!AG140-'Final Master FO'!BY140)</f>
        <v>3418.6333333333341</v>
      </c>
      <c r="BW140" s="137">
        <f>BY140-(Cash!AG140-Cash!AN140)</f>
        <v>3474.3166666666671</v>
      </c>
      <c r="BX140" s="137">
        <f>(2*BY140)-Cash!AG140</f>
        <v>3556.6333333333341</v>
      </c>
      <c r="BY140" s="137">
        <f>(Cash!AG140+Cash!AN140+Cash!B140)/3</f>
        <v>3612.3166666666671</v>
      </c>
      <c r="BZ140" s="137">
        <f>(2*BY140)-Cash!AN140</f>
        <v>3694.6333333333341</v>
      </c>
      <c r="CA140" s="137">
        <f>BY140+(Cash!AG140-Cash!AN140)</f>
        <v>3750.3166666666671</v>
      </c>
      <c r="CB140" s="137">
        <f>Cash!AG140+2*('Final Master FO'!BY140-Cash!AN140)</f>
        <v>3832.6333333333341</v>
      </c>
      <c r="CD140" s="137">
        <f>CG140-(1*(Cash!AG140-Cash!AN140))</f>
        <v>3474.3166666666671</v>
      </c>
      <c r="CE140" s="137">
        <f>CG140-(0.618*(Cash!AG140-Cash!AN140))</f>
        <v>3527.032666666667</v>
      </c>
      <c r="CF140" s="137">
        <f>CG140-(0.382*(Cash!AG140-Cash!AN140))</f>
        <v>3559.6006666666672</v>
      </c>
      <c r="CG140" s="137">
        <f>(Cash!AG140+Cash!AN140+Cash!B140)/3</f>
        <v>3612.3166666666671</v>
      </c>
      <c r="CH140" s="137">
        <f>CG140+(0.382*(Cash!AG140-Cash!AN140))</f>
        <v>3665.032666666667</v>
      </c>
      <c r="CI140" s="137">
        <f>CG140+(0.618*(Cash!AG140-Cash!AN140))</f>
        <v>3697.6006666666672</v>
      </c>
      <c r="CJ140" s="137">
        <f>CG140+(1*(Cash!AG140-Cash!AN140))</f>
        <v>3750.3166666666671</v>
      </c>
      <c r="CL140" s="137" t="str">
        <f t="shared" si="7"/>
        <v>ULTRACEMCO</v>
      </c>
      <c r="CM140" s="137">
        <f>'All Data FO'!B140</f>
        <v>3636.1</v>
      </c>
      <c r="CN140" s="139">
        <f>'All Data FO'!K140</f>
        <v>2.2036709109818164</v>
      </c>
      <c r="CO140" s="139">
        <f>'Master FO'!U140</f>
        <v>-4.6466258756761549</v>
      </c>
      <c r="CP140" s="137">
        <f>'Master FO'!M140</f>
        <v>-104800</v>
      </c>
      <c r="CR140" s="137" t="str">
        <f>IF(AND('All Data FO'!AG140&gt;'All Data FO'!AH140,'All Data FO'!B140&gt;'All Data FO'!C140),"LONG BUILDUP",IF(AND('All Data FO'!AG140&gt;'All Data FO'!AH140,'All Data FO'!B140&lt;'All Data FO'!C140),"SHORT BUILDUP",IF(AND('All Data FO'!AG140&lt;'All Data FO'!AH140,'All Data FO'!B140&gt;'All Data FO'!C140),"SHORT COVERING",IF(AND('All Data FO'!AG140&lt;'All Data FO'!AH140,'All Data FO'!B140&lt;'All Data FO'!C140),"LONG UNWINDING"," "))))</f>
        <v>SHORT COVERING</v>
      </c>
      <c r="CW140" s="137" t="str">
        <f>'FOD (ALL)'!M140</f>
        <v>UBL</v>
      </c>
      <c r="CX140" s="137">
        <f>'All Data FO'!B138</f>
        <v>912.45</v>
      </c>
      <c r="CY140" s="139">
        <f>'All Data FO'!K138</f>
        <v>-1.3460914693480304</v>
      </c>
      <c r="CZ140" s="139">
        <f>'All Data FO'!EJ140</f>
        <v>-11.118051217988757</v>
      </c>
      <c r="DA140" s="137">
        <f>'All Data FO'!EQ140</f>
        <v>-124600</v>
      </c>
      <c r="DC140" s="137" t="str">
        <f t="shared" si="8"/>
        <v>LONG UNWINDING</v>
      </c>
    </row>
    <row r="141" spans="1:107" x14ac:dyDescent="0.3">
      <c r="A141" s="137" t="str">
        <f>FOD!B141</f>
        <v xml:space="preserve">UPL       </v>
      </c>
      <c r="B141" s="137" t="str">
        <f>'All Data FO'!G141</f>
        <v>Y</v>
      </c>
      <c r="C141" s="137" t="str">
        <f>'All Data FO'!H141</f>
        <v>Y</v>
      </c>
      <c r="D141" s="137" t="str">
        <f>'All Data FO'!I141</f>
        <v>Y</v>
      </c>
      <c r="E141" s="137" t="str">
        <f>'All Data FO'!J141</f>
        <v>N</v>
      </c>
      <c r="G141" s="137" t="str">
        <f>'All Data FO'!AL141</f>
        <v>N</v>
      </c>
      <c r="H141" s="137" t="str">
        <f>'All Data FO'!AM141</f>
        <v>Y</v>
      </c>
      <c r="I141" s="137" t="str">
        <f>'All Data FO'!AN141</f>
        <v>Y</v>
      </c>
      <c r="J141" s="137" t="str">
        <f>'All Data FO'!AO141</f>
        <v>Y</v>
      </c>
      <c r="L141" s="137" t="str">
        <f>'All Data FO'!BR141</f>
        <v>Y</v>
      </c>
      <c r="M141" s="137" t="str">
        <f>'All Data FO'!BS141</f>
        <v>N</v>
      </c>
      <c r="N141" s="137" t="str">
        <f>'All Data FO'!BT141</f>
        <v>N</v>
      </c>
      <c r="O141" s="137" t="str">
        <f>'All Data FO'!BU141</f>
        <v>Y</v>
      </c>
      <c r="Q141" s="137" t="str">
        <f>'All Data FO'!BB141</f>
        <v>Y</v>
      </c>
      <c r="R141" s="137" t="str">
        <f>'All Data FO'!BC141</f>
        <v>N</v>
      </c>
      <c r="S141" s="137" t="str">
        <f>'All Data FO'!BD141</f>
        <v>N</v>
      </c>
      <c r="T141" s="137" t="str">
        <f>'All Data FO'!BE141</f>
        <v>Y</v>
      </c>
      <c r="V141" s="137" t="str">
        <f>'All Data FO'!CH141</f>
        <v>Y</v>
      </c>
      <c r="W141" s="137" t="str">
        <f>'All Data FO'!CI141</f>
        <v>N</v>
      </c>
      <c r="X141" s="137" t="str">
        <f>'All Data FO'!CJ141</f>
        <v>N</v>
      </c>
      <c r="Y141" s="137" t="str">
        <f>'All Data FO'!CK141</f>
        <v>Y</v>
      </c>
      <c r="AA141" s="137" t="str">
        <f>'D Master'!AM141</f>
        <v>N</v>
      </c>
      <c r="AB141" s="137" t="str">
        <f>'D Master'!AN141</f>
        <v>Y</v>
      </c>
      <c r="AC141" s="137" t="str">
        <f>'D Master'!AO141</f>
        <v>N</v>
      </c>
      <c r="AD141" s="137" t="str">
        <f>'D Master'!AP141</f>
        <v>Y</v>
      </c>
      <c r="AF141" s="138">
        <f>CA!AK141</f>
        <v>5.0625</v>
      </c>
      <c r="AG141" s="145">
        <f>'Master FO'!BV141</f>
        <v>-12.133875531735471</v>
      </c>
      <c r="AH141" s="145">
        <f>'Master FO'!BZ141</f>
        <v>-24.021260046668395</v>
      </c>
      <c r="AI141" s="137">
        <f>Cash!B141</f>
        <v>371.15</v>
      </c>
      <c r="AJ141" s="137">
        <f>'All Data FO'!B141</f>
        <v>372.4</v>
      </c>
      <c r="AK141" s="137">
        <f>'All Data FO'!W141</f>
        <v>375</v>
      </c>
      <c r="AL141" s="137">
        <f>'All Data FO'!AB141</f>
        <v>363.8</v>
      </c>
      <c r="AN141" s="137">
        <f t="shared" si="6"/>
        <v>1.25</v>
      </c>
      <c r="AO141" s="137">
        <f>('All Data FO'!W141+'All Data FO'!AB141+'All Data FO'!B141)/3</f>
        <v>370.39999999999992</v>
      </c>
      <c r="AQ141" s="137" t="str">
        <f>IF('All Data FO'!BM141&gt;MAX('All Data FO'!BN141:'All Data FO'!BQ141),"Yes","")</f>
        <v/>
      </c>
      <c r="AR141" s="137" t="str">
        <f>IF('All Data FO'!AG141&gt;MAX('All Data FO'!AH141:'All Data FO'!AK141),"Yes","")</f>
        <v/>
      </c>
      <c r="AT141" s="137" t="str">
        <f>IF('All Data FO'!BM141&gt;(AVERAGE('All Data FO'!BN141:'All Data FO'!BQ141)*2),"Yes","")</f>
        <v/>
      </c>
      <c r="AU141" s="137" t="str">
        <f>IF('All Data FO'!AG141&gt;(AVERAGE('All Data FO'!AH141:'All Data FO'!AK141)*2),"Yes","")</f>
        <v/>
      </c>
      <c r="AW141" s="137" t="str">
        <f>IF('All Data FO'!B141&gt;MAX('All Data FO'!C141:'All Data FO'!F141),"Yes","")</f>
        <v/>
      </c>
      <c r="AX141" s="137" t="str">
        <f>IF('All Data FO'!B141&lt;MIN('All Data FO'!C141:'All Data FO'!F141),"Yes","")</f>
        <v/>
      </c>
      <c r="AZ141" s="144" t="str">
        <f>IF('All Data FO'!B141&gt;MAX('All Data FO'!X141:'All Data FO'!AA141),"Yes","")</f>
        <v/>
      </c>
      <c r="BA141" s="144" t="str">
        <f>IF('All Data FO'!B141&lt;MIN('All Data FO'!AC141:'All Data FO'!AF141),"Yes","")</f>
        <v/>
      </c>
      <c r="BB141" s="137" t="str">
        <f>IF(AND(Cash!C141&gt;Cash!AA141,Cash!B141&lt;(Cash!AA141+Cash!C141)/2,Cash!Z141&gt;Cash!C141,Cash!B141&gt;Cash!AA141),"Dark Cloud",IF(AND(Cash!C141&lt;Cash!AA141,Cash!B141&gt;(Cash!AA141+Cash!C141)/2,Cash!Z141&lt;Cash!C141,Cash!B141&lt;Cash!AA141),"Bullish Piercing",IF(AND(Cash!C141&lt;Cash!AA141,Cash!Z141&lt;Cash!C141,Cash!B141&gt;Cash!AA141),"Bullish Engulfing",IF(AND(Cash!C141&gt;Cash!AA141,Cash!Z141&gt;Cash!C141,Cash!B141&lt;Cash!AA141),"Bearish Engulfing",IF(AND(Cash!C141&gt;Cash!AA141,Cash!B141&lt;Cash!Z141,Cash!AG141&lt;Cash!C141,Cash!AN141&gt;Cash!AA141),"Bearish Harami",IF(AND(Cash!C141&lt;Cash!AA141,Cash!B141&gt;Cash!Z141,Cash!AG141&lt;Cash!AA141,Cash!AN141&gt;Cash!C141),"Bullish Harami"," "))))))</f>
        <v xml:space="preserve"> </v>
      </c>
      <c r="BC141" s="137" t="str">
        <f>IF(AND(Cash!D141&lt;Cash!AB141,Cash!AO141&lt;Cash!AP141,Cash!AO141&lt;Cash!AN141,Cash!B141&gt;Cash!AH141,Cash!B141&gt;Cash!AI141),"Bullish Reversal",IF(AND(Cash!D141&gt;Cash!AB141,Cash!AH141&gt;Cash!AI141,Cash!AH141&gt;Cash!AG141,Cash!B141&lt;Cash!AO141,Cash!CA141&lt;Cash!AP141),"Bearish Reversal"," "))</f>
        <v xml:space="preserve"> </v>
      </c>
      <c r="BE141" s="144" t="str">
        <f>IF(AND(Cash!D141&gt;Cash!X141,Cash!AC141&gt;Cash!T141,Cash!S141&gt;Cash!W141,Cash!AB141&gt;Cash!C141),"Bearish Squeeze"," ")</f>
        <v xml:space="preserve"> </v>
      </c>
      <c r="BF141" s="144" t="str">
        <f>IF(AND(Cash!T141&gt;Cash!X141,Cash!AC141&gt;Cash!D141,Cash!C141&gt;Cash!W141,Cash!AB141&gt;Cash!S141),"Bullish Squeeze"," ")</f>
        <v xml:space="preserve"> </v>
      </c>
      <c r="BG141" s="137" t="str">
        <f>IF(AND(Cash!AI141&lt;Cash!AH141,Cash!AP141&gt;Cash!AO141,Cash!AG141&lt;Cash!AH141,Cash!AN141&gt;Cash!AO141),"IN OUT IN"," ")</f>
        <v xml:space="preserve"> </v>
      </c>
      <c r="BH141" s="137" t="str">
        <f>IF(AND(Cash!AG141&lt;Cash!AH141,Cash!AN141&gt;Cash!AO141),"Inside Bar"," ")</f>
        <v xml:space="preserve"> </v>
      </c>
      <c r="BI141" s="137" t="str">
        <f>IF(AND(Cash!AI141&gt;Cash!AH141,Cash!AP141&lt;Cash!AO141,Cash!AH141&gt;Cash!AG141,Cash!AO141&lt;Cash!AN141),"Double INSIDE Bar"," ")</f>
        <v xml:space="preserve"> </v>
      </c>
      <c r="BK141" s="137" t="str">
        <f>IF(AND(CA!AM141&lt;MIN(CA!AN141:AP141),(Cash!AG141&lt;Cash!AH141),(Cash!AN141&gt;Cash!AO141)),"NR4"," ")</f>
        <v xml:space="preserve"> </v>
      </c>
      <c r="BL141" s="144" t="str">
        <f>IF(AND(CA!AM141&lt;MIN(CA!AN141:AS141),(Cash!AG141&lt;Cash!AH141),(Cash!AN141&gt;Cash!AO141)),"NR7"," ")</f>
        <v xml:space="preserve"> </v>
      </c>
      <c r="BM141" s="137">
        <f>Cash!AG141</f>
        <v>373.9</v>
      </c>
      <c r="BN141" s="137">
        <f>Cash!AN141</f>
        <v>362.7</v>
      </c>
      <c r="BP141" s="137">
        <f>MAX(Cash!AG141:AJ141)</f>
        <v>380.65</v>
      </c>
      <c r="BQ141" s="137">
        <f>MIN(Cash!AN141:AQ141)</f>
        <v>336</v>
      </c>
      <c r="BS141" s="144">
        <f>MAX(Cash!AG141:AM141)</f>
        <v>396</v>
      </c>
      <c r="BT141" s="144">
        <f>MIN(Cash!AN141:AT141)</f>
        <v>336</v>
      </c>
      <c r="BV141" s="137">
        <f>Cash!AN141-2*(Cash!AG141-'Final Master FO'!BY141)</f>
        <v>353.40000000000003</v>
      </c>
      <c r="BW141" s="137">
        <f>BY141-(Cash!AG141-Cash!AN141)</f>
        <v>358.05</v>
      </c>
      <c r="BX141" s="137">
        <f>(2*BY141)-Cash!AG141</f>
        <v>364.6</v>
      </c>
      <c r="BY141" s="137">
        <f>(Cash!AG141+Cash!AN141+Cash!B141)/3</f>
        <v>369.25</v>
      </c>
      <c r="BZ141" s="137">
        <f>(2*BY141)-Cash!AN141</f>
        <v>375.8</v>
      </c>
      <c r="CA141" s="137">
        <f>BY141+(Cash!AG141-Cash!AN141)</f>
        <v>380.45</v>
      </c>
      <c r="CB141" s="137">
        <f>Cash!AG141+2*('Final Master FO'!BY141-Cash!AN141)</f>
        <v>387</v>
      </c>
      <c r="CD141" s="137">
        <f>CG141-(1*(Cash!AG141-Cash!AN141))</f>
        <v>358.05</v>
      </c>
      <c r="CE141" s="137">
        <f>CG141-(0.618*(Cash!AG141-Cash!AN141))</f>
        <v>362.32839999999999</v>
      </c>
      <c r="CF141" s="137">
        <f>CG141-(0.382*(Cash!AG141-Cash!AN141))</f>
        <v>364.97160000000002</v>
      </c>
      <c r="CG141" s="137">
        <f>(Cash!AG141+Cash!AN141+Cash!B141)/3</f>
        <v>369.25</v>
      </c>
      <c r="CH141" s="137">
        <f>CG141+(0.382*(Cash!AG141-Cash!AN141))</f>
        <v>373.52839999999998</v>
      </c>
      <c r="CI141" s="137">
        <f>CG141+(0.618*(Cash!AG141-Cash!AN141))</f>
        <v>376.17160000000001</v>
      </c>
      <c r="CJ141" s="137">
        <f>CG141+(1*(Cash!AG141-Cash!AN141))</f>
        <v>380.45</v>
      </c>
      <c r="CL141" s="137" t="str">
        <f t="shared" si="7"/>
        <v xml:space="preserve">UPL       </v>
      </c>
      <c r="CM141" s="137">
        <f>'All Data FO'!B141</f>
        <v>372.4</v>
      </c>
      <c r="CN141" s="139">
        <f>'All Data FO'!K141</f>
        <v>1.3471220574227756</v>
      </c>
      <c r="CO141" s="139">
        <f>'Master FO'!U141</f>
        <v>-3.6520232882644472</v>
      </c>
      <c r="CP141" s="137">
        <f>'Master FO'!M141</f>
        <v>-683100</v>
      </c>
      <c r="CR141" s="137" t="str">
        <f>IF(AND('All Data FO'!AG141&gt;'All Data FO'!AH141,'All Data FO'!B141&gt;'All Data FO'!C141),"LONG BUILDUP",IF(AND('All Data FO'!AG141&gt;'All Data FO'!AH141,'All Data FO'!B141&lt;'All Data FO'!C141),"SHORT BUILDUP",IF(AND('All Data FO'!AG141&lt;'All Data FO'!AH141,'All Data FO'!B141&gt;'All Data FO'!C141),"SHORT COVERING",IF(AND('All Data FO'!AG141&lt;'All Data FO'!AH141,'All Data FO'!B141&lt;'All Data FO'!C141),"LONG UNWINDING"," "))))</f>
        <v>SHORT COVERING</v>
      </c>
      <c r="CW141" s="137" t="str">
        <f>'FOD (ALL)'!M141</f>
        <v>UJJIVAN</v>
      </c>
      <c r="CX141" s="137">
        <f>'All Data FO'!B139</f>
        <v>147.69999999999999</v>
      </c>
      <c r="CY141" s="139">
        <f>'All Data FO'!K139</f>
        <v>-5.0466088074574236</v>
      </c>
      <c r="CZ141" s="139">
        <f>'All Data FO'!EJ141</f>
        <v>14.543384820710095</v>
      </c>
      <c r="DA141" s="137">
        <f>'All Data FO'!EQ141</f>
        <v>741000</v>
      </c>
      <c r="DC141" s="137" t="str">
        <f t="shared" si="8"/>
        <v>SHORT BUILDUP</v>
      </c>
    </row>
    <row r="142" spans="1:107" x14ac:dyDescent="0.3">
      <c r="A142" s="137" t="str">
        <f>FOD!B142</f>
        <v xml:space="preserve">VEDL      </v>
      </c>
      <c r="B142" s="137" t="str">
        <f>'All Data FO'!G142</f>
        <v>N</v>
      </c>
      <c r="C142" s="137" t="str">
        <f>'All Data FO'!H142</f>
        <v>Y</v>
      </c>
      <c r="D142" s="137" t="str">
        <f>'All Data FO'!I142</f>
        <v>N</v>
      </c>
      <c r="E142" s="137" t="str">
        <f>'All Data FO'!J142</f>
        <v>N</v>
      </c>
      <c r="G142" s="137" t="str">
        <f>'All Data FO'!AL142</f>
        <v>Y</v>
      </c>
      <c r="H142" s="137" t="str">
        <f>'All Data FO'!AM142</f>
        <v>N</v>
      </c>
      <c r="I142" s="137" t="str">
        <f>'All Data FO'!AN142</f>
        <v>N</v>
      </c>
      <c r="J142" s="137" t="str">
        <f>'All Data FO'!AO142</f>
        <v>N</v>
      </c>
      <c r="L142" s="137" t="str">
        <f>'All Data FO'!BR142</f>
        <v>N</v>
      </c>
      <c r="M142" s="137" t="str">
        <f>'All Data FO'!BS142</f>
        <v>Y</v>
      </c>
      <c r="N142" s="137" t="str">
        <f>'All Data FO'!BT142</f>
        <v>N</v>
      </c>
      <c r="O142" s="137" t="str">
        <f>'All Data FO'!BU142</f>
        <v>N</v>
      </c>
      <c r="Q142" s="137" t="str">
        <f>'All Data FO'!BB142</f>
        <v>N</v>
      </c>
      <c r="R142" s="137" t="str">
        <f>'All Data FO'!BC142</f>
        <v>Y</v>
      </c>
      <c r="S142" s="137" t="str">
        <f>'All Data FO'!BD142</f>
        <v>N</v>
      </c>
      <c r="T142" s="137" t="str">
        <f>'All Data FO'!BE142</f>
        <v>N</v>
      </c>
      <c r="V142" s="137" t="str">
        <f>'All Data FO'!CH142</f>
        <v>N</v>
      </c>
      <c r="W142" s="137" t="str">
        <f>'All Data FO'!CI142</f>
        <v>Y</v>
      </c>
      <c r="X142" s="137" t="str">
        <f>'All Data FO'!CJ142</f>
        <v>N</v>
      </c>
      <c r="Y142" s="137" t="str">
        <f>'All Data FO'!CK142</f>
        <v>N</v>
      </c>
      <c r="AA142" s="137" t="str">
        <f>'D Master'!AM142</f>
        <v>Y</v>
      </c>
      <c r="AB142" s="137" t="str">
        <f>'D Master'!AN142</f>
        <v>N</v>
      </c>
      <c r="AC142" s="137" t="str">
        <f>'D Master'!AO142</f>
        <v>Y</v>
      </c>
      <c r="AD142" s="137" t="str">
        <f>'D Master'!AP142</f>
        <v>Y</v>
      </c>
      <c r="AF142" s="138">
        <f>CA!AK142</f>
        <v>5.0349999999999993</v>
      </c>
      <c r="AG142" s="145">
        <f>'Master FO'!BV142</f>
        <v>-58.470514238618861</v>
      </c>
      <c r="AH142" s="145">
        <f>'Master FO'!BZ142</f>
        <v>-37.636789994788955</v>
      </c>
      <c r="AI142" s="137">
        <f>Cash!B142</f>
        <v>89.1</v>
      </c>
      <c r="AJ142" s="137">
        <f>'All Data FO'!B142</f>
        <v>89.25</v>
      </c>
      <c r="AK142" s="137">
        <f>'All Data FO'!W142</f>
        <v>90.3</v>
      </c>
      <c r="AL142" s="137">
        <f>'All Data FO'!AB142</f>
        <v>88.4</v>
      </c>
      <c r="AN142" s="137">
        <f t="shared" si="6"/>
        <v>0.15000000000000568</v>
      </c>
      <c r="AO142" s="137">
        <f>('All Data FO'!W142+'All Data FO'!AB142+'All Data FO'!B142)/3</f>
        <v>89.316666666666663</v>
      </c>
      <c r="AQ142" s="137" t="str">
        <f>IF('All Data FO'!BM142&gt;MAX('All Data FO'!BN142:'All Data FO'!BQ142),"Yes","")</f>
        <v/>
      </c>
      <c r="AR142" s="137" t="str">
        <f>IF('All Data FO'!AG142&gt;MAX('All Data FO'!AH142:'All Data FO'!AK142),"Yes","")</f>
        <v/>
      </c>
      <c r="AT142" s="137" t="str">
        <f>IF('All Data FO'!BM142&gt;(AVERAGE('All Data FO'!BN142:'All Data FO'!BQ142)*2),"Yes","")</f>
        <v/>
      </c>
      <c r="AU142" s="137" t="str">
        <f>IF('All Data FO'!AG142&gt;(AVERAGE('All Data FO'!AH142:'All Data FO'!AK142)*2),"Yes","")</f>
        <v/>
      </c>
      <c r="AW142" s="137" t="str">
        <f>IF('All Data FO'!B142&gt;MAX('All Data FO'!C142:'All Data FO'!F142),"Yes","")</f>
        <v/>
      </c>
      <c r="AX142" s="137" t="str">
        <f>IF('All Data FO'!B142&lt;MIN('All Data FO'!C142:'All Data FO'!F142),"Yes","")</f>
        <v/>
      </c>
      <c r="AZ142" s="144" t="str">
        <f>IF('All Data FO'!B142&gt;MAX('All Data FO'!X142:'All Data FO'!AA142),"Yes","")</f>
        <v/>
      </c>
      <c r="BA142" s="144" t="str">
        <f>IF('All Data FO'!B142&lt;MIN('All Data FO'!AC142:'All Data FO'!AF142),"Yes","")</f>
        <v/>
      </c>
      <c r="BB142" s="137" t="str">
        <f>IF(AND(Cash!C142&gt;Cash!AA142,Cash!B142&lt;(Cash!AA142+Cash!C142)/2,Cash!Z142&gt;Cash!C142,Cash!B142&gt;Cash!AA142),"Dark Cloud",IF(AND(Cash!C142&lt;Cash!AA142,Cash!B142&gt;(Cash!AA142+Cash!C142)/2,Cash!Z142&lt;Cash!C142,Cash!B142&lt;Cash!AA142),"Bullish Piercing",IF(AND(Cash!C142&lt;Cash!AA142,Cash!Z142&lt;Cash!C142,Cash!B142&gt;Cash!AA142),"Bullish Engulfing",IF(AND(Cash!C142&gt;Cash!AA142,Cash!Z142&gt;Cash!C142,Cash!B142&lt;Cash!AA142),"Bearish Engulfing",IF(AND(Cash!C142&gt;Cash!AA142,Cash!B142&lt;Cash!Z142,Cash!AG142&lt;Cash!C142,Cash!AN142&gt;Cash!AA142),"Bearish Harami",IF(AND(Cash!C142&lt;Cash!AA142,Cash!B142&gt;Cash!Z142,Cash!AG142&lt;Cash!AA142,Cash!AN142&gt;Cash!C142),"Bullish Harami"," "))))))</f>
        <v xml:space="preserve"> </v>
      </c>
      <c r="BC142" s="137" t="str">
        <f>IF(AND(Cash!D142&lt;Cash!AB142,Cash!AO142&lt;Cash!AP142,Cash!AO142&lt;Cash!AN142,Cash!B142&gt;Cash!AH142,Cash!B142&gt;Cash!AI142),"Bullish Reversal",IF(AND(Cash!D142&gt;Cash!AB142,Cash!AH142&gt;Cash!AI142,Cash!AH142&gt;Cash!AG142,Cash!B142&lt;Cash!AO142,Cash!CA142&lt;Cash!AP142),"Bearish Reversal"," "))</f>
        <v xml:space="preserve"> </v>
      </c>
      <c r="BE142" s="144" t="str">
        <f>IF(AND(Cash!D142&gt;Cash!X142,Cash!AC142&gt;Cash!T142,Cash!S142&gt;Cash!W142,Cash!AB142&gt;Cash!C142),"Bearish Squeeze"," ")</f>
        <v xml:space="preserve"> </v>
      </c>
      <c r="BF142" s="144" t="str">
        <f>IF(AND(Cash!T142&gt;Cash!X142,Cash!AC142&gt;Cash!D142,Cash!C142&gt;Cash!W142,Cash!AB142&gt;Cash!S142),"Bullish Squeeze"," ")</f>
        <v xml:space="preserve"> </v>
      </c>
      <c r="BG142" s="137" t="str">
        <f>IF(AND(Cash!AI142&lt;Cash!AH142,Cash!AP142&gt;Cash!AO142,Cash!AG142&lt;Cash!AH142,Cash!AN142&gt;Cash!AO142),"IN OUT IN"," ")</f>
        <v>IN OUT IN</v>
      </c>
      <c r="BH142" s="137" t="str">
        <f>IF(AND(Cash!AG142&lt;Cash!AH142,Cash!AN142&gt;Cash!AO142),"Inside Bar"," ")</f>
        <v>Inside Bar</v>
      </c>
      <c r="BI142" s="137" t="str">
        <f>IF(AND(Cash!AI142&gt;Cash!AH142,Cash!AP142&lt;Cash!AO142,Cash!AH142&gt;Cash!AG142,Cash!AO142&lt;Cash!AN142),"Double INSIDE Bar"," ")</f>
        <v xml:space="preserve"> </v>
      </c>
      <c r="BK142" s="137" t="str">
        <f>IF(AND(CA!AM142&lt;MIN(CA!AN142:AP142),(Cash!AG142&lt;Cash!AH142),(Cash!AN142&gt;Cash!AO142)),"NR4"," ")</f>
        <v>NR4</v>
      </c>
      <c r="BL142" s="144" t="str">
        <f>IF(AND(CA!AM142&lt;MIN(CA!AN142:AS142),(Cash!AG142&lt;Cash!AH142),(Cash!AN142&gt;Cash!AO142)),"NR7"," ")</f>
        <v>NR7</v>
      </c>
      <c r="BM142" s="137">
        <f>Cash!AG142</f>
        <v>90.4</v>
      </c>
      <c r="BN142" s="137">
        <f>Cash!AN142</f>
        <v>88.6</v>
      </c>
      <c r="BP142" s="137">
        <f>MAX(Cash!AG142:AJ142)</f>
        <v>93.8</v>
      </c>
      <c r="BQ142" s="137">
        <f>MIN(Cash!AN142:AQ142)</f>
        <v>88.15</v>
      </c>
      <c r="BS142" s="144">
        <f>MAX(Cash!AG142:AM142)</f>
        <v>95.65</v>
      </c>
      <c r="BT142" s="144">
        <f>MIN(Cash!AN142:AT142)</f>
        <v>87.75</v>
      </c>
      <c r="BV142" s="137">
        <f>Cash!AN142-2*(Cash!AG142-'Final Master FO'!BY142)</f>
        <v>86.533333333333331</v>
      </c>
      <c r="BW142" s="137">
        <f>BY142-(Cash!AG142-Cash!AN142)</f>
        <v>87.566666666666663</v>
      </c>
      <c r="BX142" s="137">
        <f>(2*BY142)-Cash!AG142</f>
        <v>88.333333333333343</v>
      </c>
      <c r="BY142" s="137">
        <f>(Cash!AG142+Cash!AN142+Cash!B142)/3</f>
        <v>89.366666666666674</v>
      </c>
      <c r="BZ142" s="137">
        <f>(2*BY142)-Cash!AN142</f>
        <v>90.133333333333354</v>
      </c>
      <c r="CA142" s="137">
        <f>BY142+(Cash!AG142-Cash!AN142)</f>
        <v>91.166666666666686</v>
      </c>
      <c r="CB142" s="137">
        <f>Cash!AG142+2*('Final Master FO'!BY142-Cash!AN142)</f>
        <v>91.933333333333366</v>
      </c>
      <c r="CD142" s="137">
        <f>CG142-(1*(Cash!AG142-Cash!AN142))</f>
        <v>87.566666666666663</v>
      </c>
      <c r="CE142" s="137">
        <f>CG142-(0.618*(Cash!AG142-Cash!AN142))</f>
        <v>88.254266666666666</v>
      </c>
      <c r="CF142" s="137">
        <f>CG142-(0.382*(Cash!AG142-Cash!AN142))</f>
        <v>88.679066666666671</v>
      </c>
      <c r="CG142" s="137">
        <f>(Cash!AG142+Cash!AN142+Cash!B142)/3</f>
        <v>89.366666666666674</v>
      </c>
      <c r="CH142" s="137">
        <f>CG142+(0.382*(Cash!AG142-Cash!AN142))</f>
        <v>90.054266666666678</v>
      </c>
      <c r="CI142" s="137">
        <f>CG142+(0.618*(Cash!AG142-Cash!AN142))</f>
        <v>90.479066666666682</v>
      </c>
      <c r="CJ142" s="137">
        <f>CG142+(1*(Cash!AG142-Cash!AN142))</f>
        <v>91.166666666666686</v>
      </c>
      <c r="CL142" s="137" t="str">
        <f t="shared" si="7"/>
        <v xml:space="preserve">VEDL      </v>
      </c>
      <c r="CM142" s="137">
        <f>'All Data FO'!B142</f>
        <v>89.25</v>
      </c>
      <c r="CN142" s="139">
        <f>'All Data FO'!K142</f>
        <v>-0.99833610648919091</v>
      </c>
      <c r="CO142" s="139">
        <f>'Master FO'!U142</f>
        <v>0.27477559992672651</v>
      </c>
      <c r="CP142" s="137">
        <f>'Master FO'!M142</f>
        <v>262500</v>
      </c>
      <c r="CR142" s="137" t="str">
        <f>IF(AND('All Data FO'!AG142&gt;'All Data FO'!AH142,'All Data FO'!B142&gt;'All Data FO'!C142),"LONG BUILDUP",IF(AND('All Data FO'!AG142&gt;'All Data FO'!AH142,'All Data FO'!B142&lt;'All Data FO'!C142),"SHORT BUILDUP",IF(AND('All Data FO'!AG142&lt;'All Data FO'!AH142,'All Data FO'!B142&gt;'All Data FO'!C142),"SHORT COVERING",IF(AND('All Data FO'!AG142&lt;'All Data FO'!AH142,'All Data FO'!B142&lt;'All Data FO'!C142),"LONG UNWINDING"," "))))</f>
        <v>SHORT BUILDUP</v>
      </c>
      <c r="CW142" s="137" t="str">
        <f>'FOD (ALL)'!M142</f>
        <v>ULTRACEMCO</v>
      </c>
      <c r="CX142" s="137">
        <f>'All Data FO'!B140</f>
        <v>3636.1</v>
      </c>
      <c r="CY142" s="139">
        <f>'All Data FO'!K140</f>
        <v>2.2036709109818164</v>
      </c>
      <c r="CZ142" s="139">
        <f>'All Data FO'!EJ142</f>
        <v>3.8858116744780569</v>
      </c>
      <c r="DA142" s="137">
        <f>'All Data FO'!EQ142</f>
        <v>91200</v>
      </c>
      <c r="DC142" s="137" t="str">
        <f t="shared" si="8"/>
        <v>LONG BUILDUP</v>
      </c>
    </row>
    <row r="143" spans="1:107" x14ac:dyDescent="0.3">
      <c r="A143" s="137" t="str">
        <f>FOD!B143</f>
        <v xml:space="preserve">VOLTAS    </v>
      </c>
      <c r="B143" s="137" t="str">
        <f>'All Data FO'!G143</f>
        <v>N</v>
      </c>
      <c r="C143" s="137" t="str">
        <f>'All Data FO'!H143</f>
        <v>Y</v>
      </c>
      <c r="D143" s="137" t="str">
        <f>'All Data FO'!I143</f>
        <v>Y</v>
      </c>
      <c r="E143" s="137" t="str">
        <f>'All Data FO'!J143</f>
        <v>N</v>
      </c>
      <c r="G143" s="137" t="str">
        <f>'All Data FO'!AL143</f>
        <v>N</v>
      </c>
      <c r="H143" s="137" t="str">
        <f>'All Data FO'!AM143</f>
        <v>N</v>
      </c>
      <c r="I143" s="137" t="str">
        <f>'All Data FO'!AN143</f>
        <v>N</v>
      </c>
      <c r="J143" s="137" t="str">
        <f>'All Data FO'!AO143</f>
        <v>Y</v>
      </c>
      <c r="L143" s="137" t="str">
        <f>'All Data FO'!BR143</f>
        <v>Y</v>
      </c>
      <c r="M143" s="137" t="str">
        <f>'All Data FO'!BS143</f>
        <v>N</v>
      </c>
      <c r="N143" s="137" t="str">
        <f>'All Data FO'!BT143</f>
        <v>N</v>
      </c>
      <c r="O143" s="137" t="str">
        <f>'All Data FO'!BU143</f>
        <v>Y</v>
      </c>
      <c r="Q143" s="137" t="str">
        <f>'All Data FO'!BB143</f>
        <v>Y</v>
      </c>
      <c r="R143" s="137" t="str">
        <f>'All Data FO'!BC143</f>
        <v>N</v>
      </c>
      <c r="S143" s="137" t="str">
        <f>'All Data FO'!BD143</f>
        <v>N</v>
      </c>
      <c r="T143" s="137" t="str">
        <f>'All Data FO'!BE143</f>
        <v>Y</v>
      </c>
      <c r="V143" s="137" t="str">
        <f>'All Data FO'!CH143</f>
        <v>Y</v>
      </c>
      <c r="W143" s="137" t="str">
        <f>'All Data FO'!CI143</f>
        <v>N</v>
      </c>
      <c r="X143" s="137" t="str">
        <f>'All Data FO'!CJ143</f>
        <v>N</v>
      </c>
      <c r="Y143" s="137" t="str">
        <f>'All Data FO'!CK143</f>
        <v>N</v>
      </c>
      <c r="AA143" s="137" t="str">
        <f>'D Master'!AM143</f>
        <v>N</v>
      </c>
      <c r="AB143" s="137" t="str">
        <f>'D Master'!AN143</f>
        <v>Y</v>
      </c>
      <c r="AC143" s="137" t="str">
        <f>'D Master'!AO143</f>
        <v>N</v>
      </c>
      <c r="AD143" s="137" t="str">
        <f>'D Master'!AP143</f>
        <v>Y</v>
      </c>
      <c r="AF143" s="138">
        <f>CA!AK143</f>
        <v>3.3674999999999953</v>
      </c>
      <c r="AG143" s="145">
        <f>'Master FO'!BV143</f>
        <v>5.7405378066256434</v>
      </c>
      <c r="AH143" s="145">
        <f>'Master FO'!BZ143</f>
        <v>12.388006211922105</v>
      </c>
      <c r="AI143" s="137">
        <f>Cash!B143</f>
        <v>450.3</v>
      </c>
      <c r="AJ143" s="137">
        <f>'All Data FO'!B143</f>
        <v>449.5</v>
      </c>
      <c r="AK143" s="137">
        <f>'All Data FO'!W143</f>
        <v>466</v>
      </c>
      <c r="AL143" s="137">
        <f>'All Data FO'!AB143</f>
        <v>445.1</v>
      </c>
      <c r="AN143" s="137">
        <f t="shared" si="6"/>
        <v>-0.80000000000001137</v>
      </c>
      <c r="AO143" s="137">
        <f>('All Data FO'!W143+'All Data FO'!AB143+'All Data FO'!B143)/3</f>
        <v>453.5333333333333</v>
      </c>
      <c r="AQ143" s="137" t="str">
        <f>IF('All Data FO'!BM143&gt;MAX('All Data FO'!BN143:'All Data FO'!BQ143),"Yes","")</f>
        <v/>
      </c>
      <c r="AR143" s="137" t="str">
        <f>IF('All Data FO'!AG143&gt;MAX('All Data FO'!AH143:'All Data FO'!AK143),"Yes","")</f>
        <v/>
      </c>
      <c r="AT143" s="137" t="str">
        <f>IF('All Data FO'!BM143&gt;(AVERAGE('All Data FO'!BN143:'All Data FO'!BQ143)*2),"Yes","")</f>
        <v/>
      </c>
      <c r="AU143" s="137" t="str">
        <f>IF('All Data FO'!AG143&gt;(AVERAGE('All Data FO'!AH143:'All Data FO'!AK143)*2),"Yes","")</f>
        <v/>
      </c>
      <c r="AW143" s="137" t="str">
        <f>IF('All Data FO'!B143&gt;MAX('All Data FO'!C143:'All Data FO'!F143),"Yes","")</f>
        <v/>
      </c>
      <c r="AX143" s="137" t="str">
        <f>IF('All Data FO'!B143&lt;MIN('All Data FO'!C143:'All Data FO'!F143),"Yes","")</f>
        <v/>
      </c>
      <c r="AZ143" s="144" t="str">
        <f>IF('All Data FO'!B143&gt;MAX('All Data FO'!X143:'All Data FO'!AA143),"Yes","")</f>
        <v/>
      </c>
      <c r="BA143" s="144" t="str">
        <f>IF('All Data FO'!B143&lt;MIN('All Data FO'!AC143:'All Data FO'!AF143),"Yes","")</f>
        <v/>
      </c>
      <c r="BB143" s="137" t="str">
        <f>IF(AND(Cash!C143&gt;Cash!AA143,Cash!B143&lt;(Cash!AA143+Cash!C143)/2,Cash!Z143&gt;Cash!C143,Cash!B143&gt;Cash!AA143),"Dark Cloud",IF(AND(Cash!C143&lt;Cash!AA143,Cash!B143&gt;(Cash!AA143+Cash!C143)/2,Cash!Z143&lt;Cash!C143,Cash!B143&lt;Cash!AA143),"Bullish Piercing",IF(AND(Cash!C143&lt;Cash!AA143,Cash!Z143&lt;Cash!C143,Cash!B143&gt;Cash!AA143),"Bullish Engulfing",IF(AND(Cash!C143&gt;Cash!AA143,Cash!Z143&gt;Cash!C143,Cash!B143&lt;Cash!AA143),"Bearish Engulfing",IF(AND(Cash!C143&gt;Cash!AA143,Cash!B143&lt;Cash!Z143,Cash!AG143&lt;Cash!C143,Cash!AN143&gt;Cash!AA143),"Bearish Harami",IF(AND(Cash!C143&lt;Cash!AA143,Cash!B143&gt;Cash!Z143,Cash!AG143&lt;Cash!AA143,Cash!AN143&gt;Cash!C143),"Bullish Harami"," "))))))</f>
        <v>Bearish Engulfing</v>
      </c>
      <c r="BC143" s="137" t="str">
        <f>IF(AND(Cash!D143&lt;Cash!AB143,Cash!AO143&lt;Cash!AP143,Cash!AO143&lt;Cash!AN143,Cash!B143&gt;Cash!AH143,Cash!B143&gt;Cash!AI143),"Bullish Reversal",IF(AND(Cash!D143&gt;Cash!AB143,Cash!AH143&gt;Cash!AI143,Cash!AH143&gt;Cash!AG143,Cash!B143&lt;Cash!AO143,Cash!CA143&lt;Cash!AP143),"Bearish Reversal"," "))</f>
        <v xml:space="preserve"> </v>
      </c>
      <c r="BE143" s="144" t="str">
        <f>IF(AND(Cash!D143&gt;Cash!X143,Cash!AC143&gt;Cash!T143,Cash!S143&gt;Cash!W143,Cash!AB143&gt;Cash!C143),"Bearish Squeeze"," ")</f>
        <v xml:space="preserve"> </v>
      </c>
      <c r="BF143" s="144" t="str">
        <f>IF(AND(Cash!T143&gt;Cash!X143,Cash!AC143&gt;Cash!D143,Cash!C143&gt;Cash!W143,Cash!AB143&gt;Cash!S143),"Bullish Squeeze"," ")</f>
        <v xml:space="preserve"> </v>
      </c>
      <c r="BG143" s="137" t="str">
        <f>IF(AND(Cash!AI143&lt;Cash!AH143,Cash!AP143&gt;Cash!AO143,Cash!AG143&lt;Cash!AH143,Cash!AN143&gt;Cash!AO143),"IN OUT IN"," ")</f>
        <v xml:space="preserve"> </v>
      </c>
      <c r="BH143" s="137" t="str">
        <f>IF(AND(Cash!AG143&lt;Cash!AH143,Cash!AN143&gt;Cash!AO143),"Inside Bar"," ")</f>
        <v xml:space="preserve"> </v>
      </c>
      <c r="BI143" s="137" t="str">
        <f>IF(AND(Cash!AI143&gt;Cash!AH143,Cash!AP143&lt;Cash!AO143,Cash!AH143&gt;Cash!AG143,Cash!AO143&lt;Cash!AN143),"Double INSIDE Bar"," ")</f>
        <v xml:space="preserve"> </v>
      </c>
      <c r="BK143" s="137" t="str">
        <f>IF(AND(CA!AM143&lt;MIN(CA!AN143:AP143),(Cash!AG143&lt;Cash!AH143),(Cash!AN143&gt;Cash!AO143)),"NR4"," ")</f>
        <v xml:space="preserve"> </v>
      </c>
      <c r="BL143" s="144" t="str">
        <f>IF(AND(CA!AM143&lt;MIN(CA!AN143:AS143),(Cash!AG143&lt;Cash!AH143),(Cash!AN143&gt;Cash!AO143)),"NR7"," ")</f>
        <v xml:space="preserve"> </v>
      </c>
      <c r="BM143" s="137">
        <f>Cash!AG143</f>
        <v>466.95</v>
      </c>
      <c r="BN143" s="137">
        <f>Cash!AN143</f>
        <v>445</v>
      </c>
      <c r="BP143" s="137">
        <f>MAX(Cash!AG143:AJ143)</f>
        <v>466.95</v>
      </c>
      <c r="BQ143" s="137">
        <f>MIN(Cash!AN143:AQ143)</f>
        <v>432.05</v>
      </c>
      <c r="BS143" s="144">
        <f>MAX(Cash!AG143:AM143)</f>
        <v>472.5</v>
      </c>
      <c r="BT143" s="144">
        <f>MIN(Cash!AN143:AT143)</f>
        <v>432.05</v>
      </c>
      <c r="BV143" s="137">
        <f>Cash!AN143-2*(Cash!AG143-'Final Master FO'!BY143)</f>
        <v>419.26666666666665</v>
      </c>
      <c r="BW143" s="137">
        <f>BY143-(Cash!AG143-Cash!AN143)</f>
        <v>432.13333333333333</v>
      </c>
      <c r="BX143" s="137">
        <f>(2*BY143)-Cash!AG143</f>
        <v>441.21666666666664</v>
      </c>
      <c r="BY143" s="137">
        <f>(Cash!AG143+Cash!AN143+Cash!B143)/3</f>
        <v>454.08333333333331</v>
      </c>
      <c r="BZ143" s="137">
        <f>(2*BY143)-Cash!AN143</f>
        <v>463.16666666666663</v>
      </c>
      <c r="CA143" s="137">
        <f>BY143+(Cash!AG143-Cash!AN143)</f>
        <v>476.0333333333333</v>
      </c>
      <c r="CB143" s="137">
        <f>Cash!AG143+2*('Final Master FO'!BY143-Cash!AN143)</f>
        <v>485.11666666666662</v>
      </c>
      <c r="CD143" s="137">
        <f>CG143-(1*(Cash!AG143-Cash!AN143))</f>
        <v>432.13333333333333</v>
      </c>
      <c r="CE143" s="137">
        <f>CG143-(0.618*(Cash!AG143-Cash!AN143))</f>
        <v>440.51823333333334</v>
      </c>
      <c r="CF143" s="137">
        <f>CG143-(0.382*(Cash!AG143-Cash!AN143))</f>
        <v>445.6984333333333</v>
      </c>
      <c r="CG143" s="137">
        <f>(Cash!AG143+Cash!AN143+Cash!B143)/3</f>
        <v>454.08333333333331</v>
      </c>
      <c r="CH143" s="137">
        <f>CG143+(0.382*(Cash!AG143-Cash!AN143))</f>
        <v>462.46823333333333</v>
      </c>
      <c r="CI143" s="137">
        <f>CG143+(0.618*(Cash!AG143-Cash!AN143))</f>
        <v>467.64843333333329</v>
      </c>
      <c r="CJ143" s="137">
        <f>CG143+(1*(Cash!AG143-Cash!AN143))</f>
        <v>476.0333333333333</v>
      </c>
      <c r="CL143" s="137" t="str">
        <f t="shared" si="7"/>
        <v xml:space="preserve">VOLTAS    </v>
      </c>
      <c r="CM143" s="137">
        <f>'All Data FO'!B143</f>
        <v>449.5</v>
      </c>
      <c r="CN143" s="139">
        <f>'All Data FO'!K143</f>
        <v>-2.5368603642671266</v>
      </c>
      <c r="CO143" s="139">
        <f>'Master FO'!U143</f>
        <v>-3.909691629955947</v>
      </c>
      <c r="CP143" s="137">
        <f>'Master FO'!M143</f>
        <v>-142000</v>
      </c>
      <c r="CR143" s="137" t="str">
        <f>IF(AND('All Data FO'!AG143&gt;'All Data FO'!AH143,'All Data FO'!B143&gt;'All Data FO'!C143),"LONG BUILDUP",IF(AND('All Data FO'!AG143&gt;'All Data FO'!AH143,'All Data FO'!B143&lt;'All Data FO'!C143),"SHORT BUILDUP",IF(AND('All Data FO'!AG143&lt;'All Data FO'!AH143,'All Data FO'!B143&gt;'All Data FO'!C143),"SHORT COVERING",IF(AND('All Data FO'!AG143&lt;'All Data FO'!AH143,'All Data FO'!B143&lt;'All Data FO'!C143),"LONG UNWINDING"," "))))</f>
        <v>LONG UNWINDING</v>
      </c>
      <c r="CW143" s="137" t="str">
        <f>'FOD (ALL)'!M143</f>
        <v>UPL</v>
      </c>
      <c r="CX143" s="137">
        <f>'All Data FO'!B141</f>
        <v>372.4</v>
      </c>
      <c r="CY143" s="139">
        <f>'All Data FO'!K141</f>
        <v>1.3471220574227756</v>
      </c>
      <c r="CZ143" s="139">
        <f>'All Data FO'!EJ143</f>
        <v>1.2839134983595566</v>
      </c>
      <c r="DA143" s="137">
        <f>'All Data FO'!EQ143</f>
        <v>252800</v>
      </c>
      <c r="DC143" s="137" t="str">
        <f t="shared" si="8"/>
        <v>LONG BUILDUP</v>
      </c>
    </row>
    <row r="144" spans="1:107" x14ac:dyDescent="0.3">
      <c r="A144" s="137" t="str">
        <f>FOD!B144</f>
        <v xml:space="preserve">WIPRO     </v>
      </c>
      <c r="B144" s="137" t="str">
        <f>'All Data FO'!G144</f>
        <v>Y</v>
      </c>
      <c r="C144" s="137" t="str">
        <f>'All Data FO'!H144</f>
        <v>Y</v>
      </c>
      <c r="D144" s="137" t="str">
        <f>'All Data FO'!I144</f>
        <v>Y</v>
      </c>
      <c r="E144" s="137" t="str">
        <f>'All Data FO'!J144</f>
        <v>Y</v>
      </c>
      <c r="G144" s="137" t="str">
        <f>'All Data FO'!AL144</f>
        <v>N</v>
      </c>
      <c r="H144" s="137" t="str">
        <f>'All Data FO'!AM144</f>
        <v>Y</v>
      </c>
      <c r="I144" s="137" t="str">
        <f>'All Data FO'!AN144</f>
        <v>Y</v>
      </c>
      <c r="J144" s="137" t="str">
        <f>'All Data FO'!AO144</f>
        <v>Y</v>
      </c>
      <c r="L144" s="137" t="str">
        <f>'All Data FO'!BR144</f>
        <v>Y</v>
      </c>
      <c r="M144" s="137" t="str">
        <f>'All Data FO'!BS144</f>
        <v>N</v>
      </c>
      <c r="N144" s="137" t="str">
        <f>'All Data FO'!BT144</f>
        <v>Y</v>
      </c>
      <c r="O144" s="137" t="str">
        <f>'All Data FO'!BU144</f>
        <v>N</v>
      </c>
      <c r="Q144" s="137" t="str">
        <f>'All Data FO'!BB144</f>
        <v>Y</v>
      </c>
      <c r="R144" s="137" t="str">
        <f>'All Data FO'!BC144</f>
        <v>N</v>
      </c>
      <c r="S144" s="137" t="str">
        <f>'All Data FO'!BD144</f>
        <v>Y</v>
      </c>
      <c r="T144" s="137" t="str">
        <f>'All Data FO'!BE144</f>
        <v>N</v>
      </c>
      <c r="V144" s="137" t="str">
        <f>'All Data FO'!CH144</f>
        <v>N</v>
      </c>
      <c r="W144" s="137" t="str">
        <f>'All Data FO'!CI144</f>
        <v>Y</v>
      </c>
      <c r="X144" s="137" t="str">
        <f>'All Data FO'!CJ144</f>
        <v>Y</v>
      </c>
      <c r="Y144" s="137" t="str">
        <f>'All Data FO'!CK144</f>
        <v>N</v>
      </c>
      <c r="AA144" s="137" t="str">
        <f>'D Master'!AM144</f>
        <v>N</v>
      </c>
      <c r="AB144" s="137" t="str">
        <f>'D Master'!AN144</f>
        <v>N</v>
      </c>
      <c r="AC144" s="137" t="str">
        <f>'D Master'!AO144</f>
        <v>N</v>
      </c>
      <c r="AD144" s="137" t="str">
        <f>'D Master'!AP144</f>
        <v>Y</v>
      </c>
      <c r="AF144" s="138">
        <f>CA!AK144</f>
        <v>2.4474999999999976</v>
      </c>
      <c r="AG144" s="145">
        <f>'Master FO'!BV144</f>
        <v>43.351985078603782</v>
      </c>
      <c r="AH144" s="145">
        <f>'Master FO'!BZ144</f>
        <v>70.325031658927799</v>
      </c>
      <c r="AI144" s="137">
        <f>Cash!B144</f>
        <v>189</v>
      </c>
      <c r="AJ144" s="137">
        <f>'All Data FO'!B144</f>
        <v>188.95</v>
      </c>
      <c r="AK144" s="137">
        <f>'All Data FO'!W144</f>
        <v>190.25</v>
      </c>
      <c r="AL144" s="137">
        <f>'All Data FO'!AB144</f>
        <v>185.7</v>
      </c>
      <c r="AN144" s="137">
        <f t="shared" si="6"/>
        <v>-5.0000000000011369E-2</v>
      </c>
      <c r="AO144" s="137">
        <f>('All Data FO'!W144+'All Data FO'!AB144+'All Data FO'!B144)/3</f>
        <v>188.29999999999998</v>
      </c>
      <c r="AQ144" s="137" t="str">
        <f>IF('All Data FO'!BM144&gt;MAX('All Data FO'!BN144:'All Data FO'!BQ144),"Yes","")</f>
        <v/>
      </c>
      <c r="AR144" s="137" t="str">
        <f>IF('All Data FO'!AG144&gt;MAX('All Data FO'!AH144:'All Data FO'!AK144),"Yes","")</f>
        <v/>
      </c>
      <c r="AT144" s="137" t="str">
        <f>IF('All Data FO'!BM144&gt;(AVERAGE('All Data FO'!BN144:'All Data FO'!BQ144)*2),"Yes","")</f>
        <v/>
      </c>
      <c r="AU144" s="137" t="str">
        <f>IF('All Data FO'!AG144&gt;(AVERAGE('All Data FO'!AH144:'All Data FO'!AK144)*2),"Yes","")</f>
        <v/>
      </c>
      <c r="AW144" s="137" t="str">
        <f>IF('All Data FO'!B144&gt;MAX('All Data FO'!C144:'All Data FO'!F144),"Yes","")</f>
        <v>Yes</v>
      </c>
      <c r="AX144" s="137" t="str">
        <f>IF('All Data FO'!B144&lt;MIN('All Data FO'!C144:'All Data FO'!F144),"Yes","")</f>
        <v/>
      </c>
      <c r="AZ144" s="144" t="str">
        <f>IF('All Data FO'!B144&gt;MAX('All Data FO'!X144:'All Data FO'!AA144),"Yes","")</f>
        <v/>
      </c>
      <c r="BA144" s="144" t="str">
        <f>IF('All Data FO'!B144&lt;MIN('All Data FO'!AC144:'All Data FO'!AF144),"Yes","")</f>
        <v/>
      </c>
      <c r="BB144" s="137" t="str">
        <f>IF(AND(Cash!C144&gt;Cash!AA144,Cash!B144&lt;(Cash!AA144+Cash!C144)/2,Cash!Z144&gt;Cash!C144,Cash!B144&gt;Cash!AA144),"Dark Cloud",IF(AND(Cash!C144&lt;Cash!AA144,Cash!B144&gt;(Cash!AA144+Cash!C144)/2,Cash!Z144&lt;Cash!C144,Cash!B144&lt;Cash!AA144),"Bullish Piercing",IF(AND(Cash!C144&lt;Cash!AA144,Cash!Z144&lt;Cash!C144,Cash!B144&gt;Cash!AA144),"Bullish Engulfing",IF(AND(Cash!C144&gt;Cash!AA144,Cash!Z144&gt;Cash!C144,Cash!B144&lt;Cash!AA144),"Bearish Engulfing",IF(AND(Cash!C144&gt;Cash!AA144,Cash!B144&lt;Cash!Z144,Cash!AG144&lt;Cash!C144,Cash!AN144&gt;Cash!AA144),"Bearish Harami",IF(AND(Cash!C144&lt;Cash!AA144,Cash!B144&gt;Cash!Z144,Cash!AG144&lt;Cash!AA144,Cash!AN144&gt;Cash!C144),"Bullish Harami"," "))))))</f>
        <v xml:space="preserve"> </v>
      </c>
      <c r="BC144" s="137" t="str">
        <f>IF(AND(Cash!D144&lt;Cash!AB144,Cash!AO144&lt;Cash!AP144,Cash!AO144&lt;Cash!AN144,Cash!B144&gt;Cash!AH144,Cash!B144&gt;Cash!AI144),"Bullish Reversal",IF(AND(Cash!D144&gt;Cash!AB144,Cash!AH144&gt;Cash!AI144,Cash!AH144&gt;Cash!AG144,Cash!B144&lt;Cash!AO144,Cash!CA144&lt;Cash!AP144),"Bearish Reversal"," "))</f>
        <v xml:space="preserve"> </v>
      </c>
      <c r="BE144" s="144" t="str">
        <f>IF(AND(Cash!D144&gt;Cash!X144,Cash!AC144&gt;Cash!T144,Cash!S144&gt;Cash!W144,Cash!AB144&gt;Cash!C144),"Bearish Squeeze"," ")</f>
        <v xml:space="preserve"> </v>
      </c>
      <c r="BF144" s="144" t="str">
        <f>IF(AND(Cash!T144&gt;Cash!X144,Cash!AC144&gt;Cash!D144,Cash!C144&gt;Cash!W144,Cash!AB144&gt;Cash!S144),"Bullish Squeeze"," ")</f>
        <v xml:space="preserve"> </v>
      </c>
      <c r="BG144" s="137" t="str">
        <f>IF(AND(Cash!AI144&lt;Cash!AH144,Cash!AP144&gt;Cash!AO144,Cash!AG144&lt;Cash!AH144,Cash!AN144&gt;Cash!AO144),"IN OUT IN"," ")</f>
        <v xml:space="preserve"> </v>
      </c>
      <c r="BH144" s="137" t="str">
        <f>IF(AND(Cash!AG144&lt;Cash!AH144,Cash!AN144&gt;Cash!AO144),"Inside Bar"," ")</f>
        <v>Inside Bar</v>
      </c>
      <c r="BI144" s="137" t="str">
        <f>IF(AND(Cash!AI144&gt;Cash!AH144,Cash!AP144&lt;Cash!AO144,Cash!AH144&gt;Cash!AG144,Cash!AO144&lt;Cash!AN144),"Double INSIDE Bar"," ")</f>
        <v xml:space="preserve"> </v>
      </c>
      <c r="BK144" s="137" t="str">
        <f>IF(AND(CA!AM144&lt;MIN(CA!AN144:AP144),(Cash!AG144&lt;Cash!AH144),(Cash!AN144&gt;Cash!AO144)),"NR4"," ")</f>
        <v xml:space="preserve"> </v>
      </c>
      <c r="BL144" s="144" t="str">
        <f>IF(AND(CA!AM144&lt;MIN(CA!AN144:AS144),(Cash!AG144&lt;Cash!AH144),(Cash!AN144&gt;Cash!AO144)),"NR7"," ")</f>
        <v xml:space="preserve"> </v>
      </c>
      <c r="BM144" s="137">
        <f>Cash!AG144</f>
        <v>190.85</v>
      </c>
      <c r="BN144" s="137">
        <f>Cash!AN144</f>
        <v>186.45</v>
      </c>
      <c r="BP144" s="137">
        <f>MAX(Cash!AG144:AJ144)</f>
        <v>191.7</v>
      </c>
      <c r="BQ144" s="137">
        <f>MIN(Cash!AN144:AQ144)</f>
        <v>178</v>
      </c>
      <c r="BS144" s="144">
        <f>MAX(Cash!AG144:AM144)</f>
        <v>191.7</v>
      </c>
      <c r="BT144" s="144">
        <f>MIN(Cash!AN144:AT144)</f>
        <v>178</v>
      </c>
      <c r="BV144" s="137">
        <f>Cash!AN144-2*(Cash!AG144-'Final Master FO'!BY144)</f>
        <v>182.2833333333333</v>
      </c>
      <c r="BW144" s="137">
        <f>BY144-(Cash!AG144-Cash!AN144)</f>
        <v>184.36666666666665</v>
      </c>
      <c r="BX144" s="137">
        <f>(2*BY144)-Cash!AG144</f>
        <v>186.68333333333331</v>
      </c>
      <c r="BY144" s="137">
        <f>(Cash!AG144+Cash!AN144+Cash!B144)/3</f>
        <v>188.76666666666665</v>
      </c>
      <c r="BZ144" s="137">
        <f>(2*BY144)-Cash!AN144</f>
        <v>191.08333333333331</v>
      </c>
      <c r="CA144" s="137">
        <f>BY144+(Cash!AG144-Cash!AN144)</f>
        <v>193.16666666666666</v>
      </c>
      <c r="CB144" s="137">
        <f>Cash!AG144+2*('Final Master FO'!BY144-Cash!AN144)</f>
        <v>195.48333333333332</v>
      </c>
      <c r="CD144" s="137">
        <f>CG144-(1*(Cash!AG144-Cash!AN144))</f>
        <v>184.36666666666665</v>
      </c>
      <c r="CE144" s="137">
        <f>CG144-(0.618*(Cash!AG144-Cash!AN144))</f>
        <v>186.04746666666665</v>
      </c>
      <c r="CF144" s="137">
        <f>CG144-(0.382*(Cash!AG144-Cash!AN144))</f>
        <v>187.08586666666665</v>
      </c>
      <c r="CG144" s="137">
        <f>(Cash!AG144+Cash!AN144+Cash!B144)/3</f>
        <v>188.76666666666665</v>
      </c>
      <c r="CH144" s="137">
        <f>CG144+(0.382*(Cash!AG144-Cash!AN144))</f>
        <v>190.44746666666666</v>
      </c>
      <c r="CI144" s="137">
        <f>CG144+(0.618*(Cash!AG144-Cash!AN144))</f>
        <v>191.48586666666665</v>
      </c>
      <c r="CJ144" s="137">
        <f>CG144+(1*(Cash!AG144-Cash!AN144))</f>
        <v>193.16666666666666</v>
      </c>
      <c r="CL144" s="137" t="str">
        <f t="shared" si="7"/>
        <v xml:space="preserve">WIPRO     </v>
      </c>
      <c r="CM144" s="137">
        <f>'All Data FO'!B144</f>
        <v>188.95</v>
      </c>
      <c r="CN144" s="139">
        <f>'All Data FO'!K144</f>
        <v>0.37184594953518652</v>
      </c>
      <c r="CO144" s="139">
        <f>'Master FO'!U144</f>
        <v>-11.11395974875016</v>
      </c>
      <c r="CP144" s="137">
        <f>'Master FO'!M144</f>
        <v>-2774400</v>
      </c>
      <c r="CR144" s="137" t="str">
        <f>IF(AND('All Data FO'!AG144&gt;'All Data FO'!AH144,'All Data FO'!B144&gt;'All Data FO'!C144),"LONG BUILDUP",IF(AND('All Data FO'!AG144&gt;'All Data FO'!AH144,'All Data FO'!B144&lt;'All Data FO'!C144),"SHORT BUILDUP",IF(AND('All Data FO'!AG144&lt;'All Data FO'!AH144,'All Data FO'!B144&gt;'All Data FO'!C144),"SHORT COVERING",IF(AND('All Data FO'!AG144&lt;'All Data FO'!AH144,'All Data FO'!B144&lt;'All Data FO'!C144),"LONG UNWINDING"," "))))</f>
        <v>SHORT COVERING</v>
      </c>
      <c r="CW144" s="137" t="str">
        <f>'FOD (ALL)'!M144</f>
        <v>VEDL</v>
      </c>
      <c r="CX144" s="137">
        <f>'All Data FO'!B142</f>
        <v>89.25</v>
      </c>
      <c r="CY144" s="139">
        <f>'All Data FO'!K142</f>
        <v>-0.99833610648919091</v>
      </c>
      <c r="CZ144" s="139">
        <f>'All Data FO'!EJ144</f>
        <v>1.8106934085309216</v>
      </c>
      <c r="DA144" s="137">
        <f>'All Data FO'!EQ144</f>
        <v>1953300</v>
      </c>
      <c r="DC144" s="137" t="str">
        <f t="shared" si="8"/>
        <v>SHORT BUILDUP</v>
      </c>
    </row>
    <row r="145" spans="1:107" x14ac:dyDescent="0.3">
      <c r="A145" s="137" t="str">
        <f>FOD!B145</f>
        <v xml:space="preserve">YESBANK   </v>
      </c>
      <c r="B145" s="137" t="str">
        <f>'All Data FO'!G145</f>
        <v>N</v>
      </c>
      <c r="C145" s="137" t="str">
        <f>'All Data FO'!H145</f>
        <v>N</v>
      </c>
      <c r="D145" s="137" t="str">
        <f>'All Data FO'!I145</f>
        <v>N</v>
      </c>
      <c r="E145" s="137" t="str">
        <f>'All Data FO'!J145</f>
        <v>N</v>
      </c>
      <c r="G145" s="137" t="str">
        <f>'All Data FO'!AL145</f>
        <v>N</v>
      </c>
      <c r="H145" s="137" t="str">
        <f>'All Data FO'!AM145</f>
        <v>N</v>
      </c>
      <c r="I145" s="137" t="str">
        <f>'All Data FO'!AN145</f>
        <v>N</v>
      </c>
      <c r="J145" s="137" t="str">
        <f>'All Data FO'!AO145</f>
        <v>N</v>
      </c>
      <c r="L145" s="137" t="str">
        <f>'All Data FO'!BR145</f>
        <v>Y</v>
      </c>
      <c r="M145" s="137" t="str">
        <f>'All Data FO'!BS145</f>
        <v>N</v>
      </c>
      <c r="N145" s="137" t="str">
        <f>'All Data FO'!BT145</f>
        <v>N</v>
      </c>
      <c r="O145" s="137" t="str">
        <f>'All Data FO'!BU145</f>
        <v>Y</v>
      </c>
      <c r="Q145" s="137" t="str">
        <f>'All Data FO'!BB145</f>
        <v>Y</v>
      </c>
      <c r="R145" s="137" t="str">
        <f>'All Data FO'!BC145</f>
        <v>N</v>
      </c>
      <c r="S145" s="137" t="str">
        <f>'All Data FO'!BD145</f>
        <v>N</v>
      </c>
      <c r="T145" s="137" t="str">
        <f>'All Data FO'!BE145</f>
        <v>Y</v>
      </c>
      <c r="V145" s="137" t="str">
        <f>'All Data FO'!CH145</f>
        <v>Y</v>
      </c>
      <c r="W145" s="137" t="str">
        <f>'All Data FO'!CI145</f>
        <v>N</v>
      </c>
      <c r="X145" s="137" t="str">
        <f>'All Data FO'!CJ145</f>
        <v>N</v>
      </c>
      <c r="Y145" s="137" t="str">
        <f>'All Data FO'!CK145</f>
        <v>Y</v>
      </c>
      <c r="AA145" s="137" t="str">
        <f>'D Master'!AM145</f>
        <v>N</v>
      </c>
      <c r="AB145" s="137" t="str">
        <f>'D Master'!AN145</f>
        <v>N</v>
      </c>
      <c r="AC145" s="137" t="str">
        <f>'D Master'!AO145</f>
        <v>Y</v>
      </c>
      <c r="AD145" s="137" t="str">
        <f>'D Master'!AP145</f>
        <v>N</v>
      </c>
      <c r="AF145" s="138">
        <f>CA!AK145</f>
        <v>8.3174999999999955</v>
      </c>
      <c r="AG145" s="145">
        <f>'Master FO'!BV145</f>
        <v>-11.855500821018063</v>
      </c>
      <c r="AH145" s="145">
        <f>'Master FO'!BZ145</f>
        <v>0.80120180270405084</v>
      </c>
      <c r="AI145" s="137">
        <f>Cash!B145</f>
        <v>26.55</v>
      </c>
      <c r="AJ145" s="137">
        <f>'All Data FO'!B145</f>
        <v>26.7</v>
      </c>
      <c r="AK145" s="137">
        <f>'All Data FO'!W145</f>
        <v>27.05</v>
      </c>
      <c r="AL145" s="137">
        <f>'All Data FO'!AB145</f>
        <v>26.1</v>
      </c>
      <c r="AN145" s="137">
        <f t="shared" si="6"/>
        <v>0.14999999999999858</v>
      </c>
      <c r="AO145" s="137">
        <f>('All Data FO'!W145+'All Data FO'!AB145+'All Data FO'!B145)/3</f>
        <v>26.616666666666671</v>
      </c>
      <c r="AQ145" s="137" t="str">
        <f>IF('All Data FO'!BM145&gt;MAX('All Data FO'!BN145:'All Data FO'!BQ145),"Yes","")</f>
        <v/>
      </c>
      <c r="AR145" s="137" t="str">
        <f>IF('All Data FO'!AG145&gt;MAX('All Data FO'!AH145:'All Data FO'!AK145),"Yes","")</f>
        <v/>
      </c>
      <c r="AT145" s="137" t="str">
        <f>IF('All Data FO'!BM145&gt;(AVERAGE('All Data FO'!BN145:'All Data FO'!BQ145)*2),"Yes","")</f>
        <v/>
      </c>
      <c r="AU145" s="137" t="str">
        <f>IF('All Data FO'!AG145&gt;(AVERAGE('All Data FO'!AH145:'All Data FO'!AK145)*2),"Yes","")</f>
        <v/>
      </c>
      <c r="AW145" s="137" t="str">
        <f>IF('All Data FO'!B145&gt;MAX('All Data FO'!C145:'All Data FO'!F145),"Yes","")</f>
        <v/>
      </c>
      <c r="AX145" s="137" t="str">
        <f>IF('All Data FO'!B145&lt;MIN('All Data FO'!C145:'All Data FO'!F145),"Yes","")</f>
        <v>Yes</v>
      </c>
      <c r="AZ145" s="144" t="str">
        <f>IF('All Data FO'!B145&gt;MAX('All Data FO'!X145:'All Data FO'!AA145),"Yes","")</f>
        <v/>
      </c>
      <c r="BA145" s="144" t="str">
        <f>IF('All Data FO'!B145&lt;MIN('All Data FO'!AC145:'All Data FO'!AF145),"Yes","")</f>
        <v>Yes</v>
      </c>
      <c r="BB145" s="137" t="str">
        <f>IF(AND(Cash!C145&gt;Cash!AA145,Cash!B145&lt;(Cash!AA145+Cash!C145)/2,Cash!Z145&gt;Cash!C145,Cash!B145&gt;Cash!AA145),"Dark Cloud",IF(AND(Cash!C145&lt;Cash!AA145,Cash!B145&gt;(Cash!AA145+Cash!C145)/2,Cash!Z145&lt;Cash!C145,Cash!B145&lt;Cash!AA145),"Bullish Piercing",IF(AND(Cash!C145&lt;Cash!AA145,Cash!Z145&lt;Cash!C145,Cash!B145&gt;Cash!AA145),"Bullish Engulfing",IF(AND(Cash!C145&gt;Cash!AA145,Cash!Z145&gt;Cash!C145,Cash!B145&lt;Cash!AA145),"Bearish Engulfing",IF(AND(Cash!C145&gt;Cash!AA145,Cash!B145&lt;Cash!Z145,Cash!AG145&lt;Cash!C145,Cash!AN145&gt;Cash!AA145),"Bearish Harami",IF(AND(Cash!C145&lt;Cash!AA145,Cash!B145&gt;Cash!Z145,Cash!AG145&lt;Cash!AA145,Cash!AN145&gt;Cash!C145),"Bullish Harami"," "))))))</f>
        <v xml:space="preserve"> </v>
      </c>
      <c r="BC145" s="137" t="str">
        <f>IF(AND(Cash!D145&lt;Cash!AB145,Cash!AO145&lt;Cash!AP145,Cash!AO145&lt;Cash!AN145,Cash!B145&gt;Cash!AH145,Cash!B145&gt;Cash!AI145),"Bullish Reversal",IF(AND(Cash!D145&gt;Cash!AB145,Cash!AH145&gt;Cash!AI145,Cash!AH145&gt;Cash!AG145,Cash!B145&lt;Cash!AO145,Cash!CA145&lt;Cash!AP145),"Bearish Reversal"," "))</f>
        <v xml:space="preserve"> </v>
      </c>
      <c r="BE145" s="144" t="str">
        <f>IF(AND(Cash!D145&gt;Cash!X145,Cash!AC145&gt;Cash!T145,Cash!S145&gt;Cash!W145,Cash!AB145&gt;Cash!C145),"Bearish Squeeze"," ")</f>
        <v xml:space="preserve"> </v>
      </c>
      <c r="BF145" s="144" t="str">
        <f>IF(AND(Cash!T145&gt;Cash!X145,Cash!AC145&gt;Cash!D145,Cash!C145&gt;Cash!W145,Cash!AB145&gt;Cash!S145),"Bullish Squeeze"," ")</f>
        <v xml:space="preserve"> </v>
      </c>
      <c r="BG145" s="137" t="str">
        <f>IF(AND(Cash!AI145&lt;Cash!AH145,Cash!AP145&gt;Cash!AO145,Cash!AG145&lt;Cash!AH145,Cash!AN145&gt;Cash!AO145),"IN OUT IN"," ")</f>
        <v xml:space="preserve"> </v>
      </c>
      <c r="BH145" s="137" t="str">
        <f>IF(AND(Cash!AG145&lt;Cash!AH145,Cash!AN145&gt;Cash!AO145),"Inside Bar"," ")</f>
        <v xml:space="preserve"> </v>
      </c>
      <c r="BI145" s="137" t="str">
        <f>IF(AND(Cash!AI145&gt;Cash!AH145,Cash!AP145&lt;Cash!AO145,Cash!AH145&gt;Cash!AG145,Cash!AO145&lt;Cash!AN145),"Double INSIDE Bar"," ")</f>
        <v xml:space="preserve"> </v>
      </c>
      <c r="BK145" s="137" t="str">
        <f>IF(AND(CA!AM145&lt;MIN(CA!AN145:AP145),(Cash!AG145&lt;Cash!AH145),(Cash!AN145&gt;Cash!AO145)),"NR4"," ")</f>
        <v xml:space="preserve"> </v>
      </c>
      <c r="BL145" s="144" t="str">
        <f>IF(AND(CA!AM145&lt;MIN(CA!AN145:AS145),(Cash!AG145&lt;Cash!AH145),(Cash!AN145&gt;Cash!AO145)),"NR7"," ")</f>
        <v xml:space="preserve"> </v>
      </c>
      <c r="BM145" s="137">
        <f>Cash!AG145</f>
        <v>27</v>
      </c>
      <c r="BN145" s="137">
        <f>Cash!AN145</f>
        <v>26</v>
      </c>
      <c r="BP145" s="137">
        <f>MAX(Cash!AG145:AJ145)</f>
        <v>28</v>
      </c>
      <c r="BQ145" s="137">
        <f>MIN(Cash!AN145:AQ145)</f>
        <v>26</v>
      </c>
      <c r="BS145" s="144">
        <f>MAX(Cash!AG145:AM145)</f>
        <v>29</v>
      </c>
      <c r="BT145" s="144">
        <f>MIN(Cash!AN145:AT145)</f>
        <v>26</v>
      </c>
      <c r="BV145" s="137">
        <f>Cash!AN145-2*(Cash!AG145-'Final Master FO'!BY145)</f>
        <v>25.033333333333331</v>
      </c>
      <c r="BW145" s="137">
        <f>BY145-(Cash!AG145-Cash!AN145)</f>
        <v>25.516666666666666</v>
      </c>
      <c r="BX145" s="137">
        <f>(2*BY145)-Cash!AG145</f>
        <v>26.033333333333331</v>
      </c>
      <c r="BY145" s="137">
        <f>(Cash!AG145+Cash!AN145+Cash!B145)/3</f>
        <v>26.516666666666666</v>
      </c>
      <c r="BZ145" s="137">
        <f>(2*BY145)-Cash!AN145</f>
        <v>27.033333333333331</v>
      </c>
      <c r="CA145" s="137">
        <f>BY145+(Cash!AG145-Cash!AN145)</f>
        <v>27.516666666666666</v>
      </c>
      <c r="CB145" s="137">
        <f>Cash!AG145+2*('Final Master FO'!BY145-Cash!AN145)</f>
        <v>28.033333333333331</v>
      </c>
      <c r="CD145" s="137">
        <f>CG145-(1*(Cash!AG145-Cash!AN145))</f>
        <v>25.516666666666666</v>
      </c>
      <c r="CE145" s="137">
        <f>CG145-(0.618*(Cash!AG145-Cash!AN145))</f>
        <v>25.898666666666667</v>
      </c>
      <c r="CF145" s="137">
        <f>CG145-(0.382*(Cash!AG145-Cash!AN145))</f>
        <v>26.134666666666664</v>
      </c>
      <c r="CG145" s="137">
        <f>(Cash!AG145+Cash!AN145+Cash!B145)/3</f>
        <v>26.516666666666666</v>
      </c>
      <c r="CH145" s="137">
        <f>CG145+(0.382*(Cash!AG145-Cash!AN145))</f>
        <v>26.898666666666667</v>
      </c>
      <c r="CI145" s="137">
        <f>CG145+(0.618*(Cash!AG145-Cash!AN145))</f>
        <v>27.134666666666664</v>
      </c>
      <c r="CJ145" s="137">
        <f>CG145+(1*(Cash!AG145-Cash!AN145))</f>
        <v>27.516666666666666</v>
      </c>
      <c r="CL145" s="137" t="str">
        <f t="shared" si="7"/>
        <v xml:space="preserve">YESBANK   </v>
      </c>
      <c r="CM145" s="137">
        <f>'All Data FO'!B145</f>
        <v>26.7</v>
      </c>
      <c r="CN145" s="139">
        <f>'All Data FO'!K145</f>
        <v>-1.1111111111111138</v>
      </c>
      <c r="CO145" s="139">
        <f>'Master FO'!U145</f>
        <v>-4.7468354430379751</v>
      </c>
      <c r="CP145" s="137">
        <f>'Master FO'!M145</f>
        <v>-1056000</v>
      </c>
      <c r="CR145" s="137" t="str">
        <f>IF(AND('All Data FO'!AG145&gt;'All Data FO'!AH145,'All Data FO'!B145&gt;'All Data FO'!C145),"LONG BUILDUP",IF(AND('All Data FO'!AG145&gt;'All Data FO'!AH145,'All Data FO'!B145&lt;'All Data FO'!C145),"SHORT BUILDUP",IF(AND('All Data FO'!AG145&lt;'All Data FO'!AH145,'All Data FO'!B145&gt;'All Data FO'!C145),"SHORT COVERING",IF(AND('All Data FO'!AG145&lt;'All Data FO'!AH145,'All Data FO'!B145&lt;'All Data FO'!C145),"LONG UNWINDING"," "))))</f>
        <v>LONG UNWINDING</v>
      </c>
      <c r="CW145" s="137" t="str">
        <f>'FOD (ALL)'!M145</f>
        <v>VOLTAS</v>
      </c>
      <c r="CX145" s="137">
        <f>'All Data FO'!B143</f>
        <v>449.5</v>
      </c>
      <c r="CY145" s="139">
        <f>'All Data FO'!K143</f>
        <v>-2.5368603642671266</v>
      </c>
      <c r="CZ145" s="139">
        <f>'All Data FO'!EJ145</f>
        <v>7.1315789473684204</v>
      </c>
      <c r="DA145" s="137">
        <f>'All Data FO'!EQ145</f>
        <v>271000</v>
      </c>
      <c r="DC145" s="137" t="str">
        <f t="shared" si="8"/>
        <v>SHORT BUILDUP</v>
      </c>
    </row>
    <row r="146" spans="1:107" x14ac:dyDescent="0.3">
      <c r="A146" s="137" t="str">
        <f>FOD!B146</f>
        <v xml:space="preserve">ZEEL      </v>
      </c>
      <c r="B146" s="137" t="str">
        <f>'All Data FO'!G146</f>
        <v>Y</v>
      </c>
      <c r="C146" s="137" t="str">
        <f>'All Data FO'!H146</f>
        <v>N</v>
      </c>
      <c r="D146" s="137" t="str">
        <f>'All Data FO'!I146</f>
        <v>Y</v>
      </c>
      <c r="E146" s="137" t="str">
        <f>'All Data FO'!J146</f>
        <v>Y</v>
      </c>
      <c r="G146" s="137" t="str">
        <f>'All Data FO'!AL146</f>
        <v>N</v>
      </c>
      <c r="H146" s="137" t="str">
        <f>'All Data FO'!AM146</f>
        <v>N</v>
      </c>
      <c r="I146" s="137" t="str">
        <f>'All Data FO'!AN146</f>
        <v>N</v>
      </c>
      <c r="J146" s="137" t="str">
        <f>'All Data FO'!AO146</f>
        <v>N</v>
      </c>
      <c r="L146" s="137" t="str">
        <f>'All Data FO'!BR146</f>
        <v>Y</v>
      </c>
      <c r="M146" s="137" t="str">
        <f>'All Data FO'!BS146</f>
        <v>Y</v>
      </c>
      <c r="N146" s="137" t="str">
        <f>'All Data FO'!BT146</f>
        <v>N</v>
      </c>
      <c r="O146" s="137" t="str">
        <f>'All Data FO'!BU146</f>
        <v>N</v>
      </c>
      <c r="Q146" s="137" t="str">
        <f>'All Data FO'!BB146</f>
        <v>Y</v>
      </c>
      <c r="R146" s="137" t="str">
        <f>'All Data FO'!BC146</f>
        <v>Y</v>
      </c>
      <c r="S146" s="137" t="str">
        <f>'All Data FO'!BD146</f>
        <v>N</v>
      </c>
      <c r="T146" s="137" t="str">
        <f>'All Data FO'!BE146</f>
        <v>N</v>
      </c>
      <c r="V146" s="137" t="str">
        <f>'All Data FO'!CH146</f>
        <v>Y</v>
      </c>
      <c r="W146" s="137" t="str">
        <f>'All Data FO'!CI146</f>
        <v>Y</v>
      </c>
      <c r="X146" s="137" t="str">
        <f>'All Data FO'!CJ146</f>
        <v>N</v>
      </c>
      <c r="Y146" s="137" t="str">
        <f>'All Data FO'!CK146</f>
        <v>N</v>
      </c>
      <c r="AA146" s="137" t="str">
        <f>'D Master'!AM146</f>
        <v>Y</v>
      </c>
      <c r="AB146" s="137" t="str">
        <f>'D Master'!AN146</f>
        <v>N</v>
      </c>
      <c r="AC146" s="137" t="str">
        <f>'D Master'!AO146</f>
        <v>N</v>
      </c>
      <c r="AD146" s="137" t="str">
        <f>'D Master'!AP146</f>
        <v>Y</v>
      </c>
      <c r="AF146" s="138">
        <f>CA!AK146</f>
        <v>5.822499999999998</v>
      </c>
      <c r="AG146" s="145">
        <f>'Master FO'!BV146</f>
        <v>114.44305301351829</v>
      </c>
      <c r="AH146" s="145">
        <f>'Master FO'!BZ146</f>
        <v>147.43368077854072</v>
      </c>
      <c r="AI146" s="137">
        <f>Cash!B146</f>
        <v>163.25</v>
      </c>
      <c r="AJ146" s="137">
        <f>'All Data FO'!B146</f>
        <v>163.19999999999999</v>
      </c>
      <c r="AK146" s="137">
        <f>'All Data FO'!W146</f>
        <v>165.6</v>
      </c>
      <c r="AL146" s="137">
        <f>'All Data FO'!AB146</f>
        <v>151.44999999999999</v>
      </c>
      <c r="AN146" s="137">
        <f t="shared" si="6"/>
        <v>-5.0000000000011369E-2</v>
      </c>
      <c r="AO146" s="137">
        <f>('All Data FO'!W146+'All Data FO'!AB146+'All Data FO'!B146)/3</f>
        <v>160.08333333333331</v>
      </c>
      <c r="AQ146" s="137" t="str">
        <f>IF('All Data FO'!BM146&gt;MAX('All Data FO'!BN146:'All Data FO'!BQ146),"Yes","")</f>
        <v>Yes</v>
      </c>
      <c r="AR146" s="137" t="str">
        <f>IF('All Data FO'!AG146&gt;MAX('All Data FO'!AH146:'All Data FO'!AK146),"Yes","")</f>
        <v/>
      </c>
      <c r="AT146" s="137" t="str">
        <f>IF('All Data FO'!BM146&gt;(AVERAGE('All Data FO'!BN146:'All Data FO'!BQ146)*2),"Yes","")</f>
        <v>Yes</v>
      </c>
      <c r="AU146" s="137" t="str">
        <f>IF('All Data FO'!AG146&gt;(AVERAGE('All Data FO'!AH146:'All Data FO'!AK146)*2),"Yes","")</f>
        <v/>
      </c>
      <c r="AW146" s="137" t="str">
        <f>IF('All Data FO'!B146&gt;MAX('All Data FO'!C146:'All Data FO'!F146),"Yes","")</f>
        <v>Yes</v>
      </c>
      <c r="AX146" s="137" t="str">
        <f>IF('All Data FO'!B146&lt;MIN('All Data FO'!C146:'All Data FO'!F146),"Yes","")</f>
        <v/>
      </c>
      <c r="AZ146" s="144" t="str">
        <f>IF('All Data FO'!B146&gt;MAX('All Data FO'!X146:'All Data FO'!AA146),"Yes","")</f>
        <v/>
      </c>
      <c r="BA146" s="144" t="str">
        <f>IF('All Data FO'!B146&lt;MIN('All Data FO'!AC146:'All Data FO'!AF146),"Yes","")</f>
        <v/>
      </c>
      <c r="BB146" s="137" t="str">
        <f>IF(AND(Cash!C146&gt;Cash!AA146,Cash!B146&lt;(Cash!AA146+Cash!C146)/2,Cash!Z146&gt;Cash!C146,Cash!B146&gt;Cash!AA146),"Dark Cloud",IF(AND(Cash!C146&lt;Cash!AA146,Cash!B146&gt;(Cash!AA146+Cash!C146)/2,Cash!Z146&lt;Cash!C146,Cash!B146&lt;Cash!AA146),"Bullish Piercing",IF(AND(Cash!C146&lt;Cash!AA146,Cash!Z146&lt;Cash!C146,Cash!B146&gt;Cash!AA146),"Bullish Engulfing",IF(AND(Cash!C146&gt;Cash!AA146,Cash!Z146&gt;Cash!C146,Cash!B146&lt;Cash!AA146),"Bearish Engulfing",IF(AND(Cash!C146&gt;Cash!AA146,Cash!B146&lt;Cash!Z146,Cash!AG146&lt;Cash!C146,Cash!AN146&gt;Cash!AA146),"Bearish Harami",IF(AND(Cash!C146&lt;Cash!AA146,Cash!B146&gt;Cash!Z146,Cash!AG146&lt;Cash!AA146,Cash!AN146&gt;Cash!C146),"Bullish Harami"," "))))))</f>
        <v>Bullish Engulfing</v>
      </c>
      <c r="BC146" s="137" t="str">
        <f>IF(AND(Cash!D146&lt;Cash!AB146,Cash!AO146&lt;Cash!AP146,Cash!AO146&lt;Cash!AN146,Cash!B146&gt;Cash!AH146,Cash!B146&gt;Cash!AI146),"Bullish Reversal",IF(AND(Cash!D146&gt;Cash!AB146,Cash!AH146&gt;Cash!AI146,Cash!AH146&gt;Cash!AG146,Cash!B146&lt;Cash!AO146,Cash!CA146&lt;Cash!AP146),"Bearish Reversal"," "))</f>
        <v xml:space="preserve"> </v>
      </c>
      <c r="BE146" s="144" t="str">
        <f>IF(AND(Cash!D146&gt;Cash!X146,Cash!AC146&gt;Cash!T146,Cash!S146&gt;Cash!W146,Cash!AB146&gt;Cash!C146),"Bearish Squeeze"," ")</f>
        <v xml:space="preserve"> </v>
      </c>
      <c r="BF146" s="144" t="str">
        <f>IF(AND(Cash!T146&gt;Cash!X146,Cash!AC146&gt;Cash!D146,Cash!C146&gt;Cash!W146,Cash!AB146&gt;Cash!S146),"Bullish Squeeze"," ")</f>
        <v xml:space="preserve"> </v>
      </c>
      <c r="BG146" s="137" t="str">
        <f>IF(AND(Cash!AI146&lt;Cash!AH146,Cash!AP146&gt;Cash!AO146,Cash!AG146&lt;Cash!AH146,Cash!AN146&gt;Cash!AO146),"IN OUT IN"," ")</f>
        <v xml:space="preserve"> </v>
      </c>
      <c r="BH146" s="137" t="str">
        <f>IF(AND(Cash!AG146&lt;Cash!AH146,Cash!AN146&gt;Cash!AO146),"Inside Bar"," ")</f>
        <v xml:space="preserve"> </v>
      </c>
      <c r="BI146" s="137" t="str">
        <f>IF(AND(Cash!AI146&gt;Cash!AH146,Cash!AP146&lt;Cash!AO146,Cash!AH146&gt;Cash!AG146,Cash!AO146&lt;Cash!AN146),"Double INSIDE Bar"," ")</f>
        <v xml:space="preserve"> </v>
      </c>
      <c r="BK146" s="137" t="str">
        <f>IF(AND(CA!AM146&lt;MIN(CA!AN146:AP146),(Cash!AG146&lt;Cash!AH146),(Cash!AN146&gt;Cash!AO146)),"NR4"," ")</f>
        <v xml:space="preserve"> </v>
      </c>
      <c r="BL146" s="144" t="str">
        <f>IF(AND(CA!AM146&lt;MIN(CA!AN146:AS146),(Cash!AG146&lt;Cash!AH146),(Cash!AN146&gt;Cash!AO146)),"NR7"," ")</f>
        <v xml:space="preserve"> </v>
      </c>
      <c r="BM146" s="137">
        <f>Cash!AG146</f>
        <v>165</v>
      </c>
      <c r="BN146" s="137">
        <f>Cash!AN146</f>
        <v>152</v>
      </c>
      <c r="BP146" s="137">
        <f>MAX(Cash!AG146:AJ146)</f>
        <v>165</v>
      </c>
      <c r="BQ146" s="137">
        <f>MIN(Cash!AN146:AQ146)</f>
        <v>148.05000000000001</v>
      </c>
      <c r="BS146" s="144">
        <f>MAX(Cash!AG146:AM146)</f>
        <v>172.95</v>
      </c>
      <c r="BT146" s="144">
        <f>MIN(Cash!AN146:AT146)</f>
        <v>148.05000000000001</v>
      </c>
      <c r="BV146" s="137">
        <f>Cash!AN146-2*(Cash!AG146-'Final Master FO'!BY146)</f>
        <v>142.16666666666669</v>
      </c>
      <c r="BW146" s="137">
        <f>BY146-(Cash!AG146-Cash!AN146)</f>
        <v>147.08333333333334</v>
      </c>
      <c r="BX146" s="137">
        <f>(2*BY146)-Cash!AG146</f>
        <v>155.16666666666669</v>
      </c>
      <c r="BY146" s="137">
        <f>(Cash!AG146+Cash!AN146+Cash!B146)/3</f>
        <v>160.08333333333334</v>
      </c>
      <c r="BZ146" s="137">
        <f>(2*BY146)-Cash!AN146</f>
        <v>168.16666666666669</v>
      </c>
      <c r="CA146" s="137">
        <f>BY146+(Cash!AG146-Cash!AN146)</f>
        <v>173.08333333333334</v>
      </c>
      <c r="CB146" s="137">
        <f>Cash!AG146+2*('Final Master FO'!BY146-Cash!AN146)</f>
        <v>181.16666666666669</v>
      </c>
      <c r="CD146" s="137">
        <f>CG146-(1*(Cash!AG146-Cash!AN146))</f>
        <v>147.08333333333334</v>
      </c>
      <c r="CE146" s="137">
        <f>CG146-(0.618*(Cash!AG146-Cash!AN146))</f>
        <v>152.04933333333335</v>
      </c>
      <c r="CF146" s="137">
        <f>CG146-(0.382*(Cash!AG146-Cash!AN146))</f>
        <v>155.11733333333333</v>
      </c>
      <c r="CG146" s="137">
        <f>(Cash!AG146+Cash!AN146+Cash!B146)/3</f>
        <v>160.08333333333334</v>
      </c>
      <c r="CH146" s="137">
        <f>CG146+(0.382*(Cash!AG146-Cash!AN146))</f>
        <v>165.04933333333335</v>
      </c>
      <c r="CI146" s="137">
        <f>CG146+(0.618*(Cash!AG146-Cash!AN146))</f>
        <v>168.11733333333333</v>
      </c>
      <c r="CJ146" s="137">
        <f>CG146+(1*(Cash!AG146-Cash!AN146))</f>
        <v>173.08333333333334</v>
      </c>
      <c r="CL146" s="137" t="str">
        <f t="shared" si="7"/>
        <v xml:space="preserve">ZEEL      </v>
      </c>
      <c r="CM146" s="137">
        <f>'All Data FO'!B146</f>
        <v>163.19999999999999</v>
      </c>
      <c r="CN146" s="139">
        <f>'All Data FO'!K146</f>
        <v>6.3538611925708697</v>
      </c>
      <c r="CO146" s="139">
        <f>'Master FO'!U146</f>
        <v>-5.1590106007067131</v>
      </c>
      <c r="CP146" s="137">
        <f>'Master FO'!M146</f>
        <v>-1241000</v>
      </c>
      <c r="CR146" s="137" t="str">
        <f>IF(AND('All Data FO'!AG146&gt;'All Data FO'!AH146,'All Data FO'!B146&gt;'All Data FO'!C146),"LONG BUILDUP",IF(AND('All Data FO'!AG146&gt;'All Data FO'!AH146,'All Data FO'!B146&lt;'All Data FO'!C146),"SHORT BUILDUP",IF(AND('All Data FO'!AG146&lt;'All Data FO'!AH146,'All Data FO'!B146&gt;'All Data FO'!C146),"SHORT COVERING",IF(AND('All Data FO'!AG146&lt;'All Data FO'!AH146,'All Data FO'!B146&lt;'All Data FO'!C146),"LONG UNWINDING"," "))))</f>
        <v>SHORT COVERING</v>
      </c>
      <c r="CW146" s="137" t="str">
        <f>'FOD (ALL)'!M146</f>
        <v>WIPRO</v>
      </c>
      <c r="CX146" s="137">
        <f>'All Data FO'!B144</f>
        <v>188.95</v>
      </c>
      <c r="CY146" s="139">
        <f>'All Data FO'!K144</f>
        <v>0.37184594953518652</v>
      </c>
      <c r="CZ146" s="139">
        <f>'All Data FO'!EJ146</f>
        <v>2.6802332795632209</v>
      </c>
      <c r="DA146" s="137">
        <f>'All Data FO'!EQ146</f>
        <v>691200</v>
      </c>
      <c r="DC146" s="137" t="str">
        <f t="shared" si="8"/>
        <v>LONG BUILDUP</v>
      </c>
    </row>
    <row r="147" spans="1:107" x14ac:dyDescent="0.3">
      <c r="CW147" s="137" t="str">
        <f>'FOD (ALL)'!M147</f>
        <v>YESBANK</v>
      </c>
      <c r="CX147" s="137">
        <f>'All Data FO'!B145</f>
        <v>26.7</v>
      </c>
      <c r="CY147" s="139">
        <f>'All Data FO'!K145</f>
        <v>-1.1111111111111138</v>
      </c>
      <c r="CZ147" s="139">
        <f>'All Data FO'!EJ147</f>
        <v>-4.6714172604908946</v>
      </c>
      <c r="DA147" s="137">
        <f>'All Data FO'!EQ147</f>
        <v>-1038400</v>
      </c>
      <c r="DC147" s="137" t="str">
        <f t="shared" si="8"/>
        <v>LONG UNWINDING</v>
      </c>
    </row>
    <row r="148" spans="1:107" x14ac:dyDescent="0.3">
      <c r="CW148" s="137" t="str">
        <f>'FOD (ALL)'!M148</f>
        <v>ZEEL</v>
      </c>
      <c r="CX148" s="137">
        <f>'All Data FO'!B146</f>
        <v>163.19999999999999</v>
      </c>
      <c r="CY148" s="139">
        <f>'All Data FO'!K146</f>
        <v>6.3538611925708697</v>
      </c>
      <c r="CZ148" s="139">
        <f>'All Data FO'!EJ148</f>
        <v>10.843732225814701</v>
      </c>
      <c r="DA148" s="137">
        <f>'All Data FO'!EQ148</f>
        <v>2840700</v>
      </c>
      <c r="DC148" s="137" t="str">
        <f t="shared" si="8"/>
        <v>LONG BUILDUP</v>
      </c>
    </row>
  </sheetData>
  <sheetProtection algorithmName="SHA-512" hashValue="1dB/k1EoNJOL9OBxGUy7OVBt8AySsUllC3ZMlwbTHHMB64n9TqZ5yz8zdi2qDOm3184rHR/MoA4KHU355iMPuQ==" saltValue="MR3FHTYagTgJtIeIsIaAAQ==" spinCount="100000" sheet="1" objects="1" scenarios="1"/>
  <autoFilter ref="A2:DF2" xr:uid="{82526F96-854D-4EAC-BE4C-FD91630950DF}">
    <filterColumn colId="97" showButton="0"/>
    <filterColumn colId="108" showButton="0"/>
  </autoFilter>
  <sortState xmlns:xlrd2="http://schemas.microsoft.com/office/spreadsheetml/2017/richdata2" ref="A3:E148">
    <sortCondition ref="A3"/>
  </sortState>
  <mergeCells count="19">
    <mergeCell ref="DE1:DF2"/>
    <mergeCell ref="CL1:CP1"/>
    <mergeCell ref="CW1:DA1"/>
    <mergeCell ref="CT1:CU2"/>
    <mergeCell ref="AA1:AD1"/>
    <mergeCell ref="BW1:CA1"/>
    <mergeCell ref="CE1:CI1"/>
    <mergeCell ref="BM1:BN1"/>
    <mergeCell ref="BP1:BQ1"/>
    <mergeCell ref="AQ1:AR1"/>
    <mergeCell ref="AT1:AU1"/>
    <mergeCell ref="AW1:AX1"/>
    <mergeCell ref="BS1:BT1"/>
    <mergeCell ref="AZ1:BA1"/>
    <mergeCell ref="B1:E1"/>
    <mergeCell ref="G1:J1"/>
    <mergeCell ref="L1:O1"/>
    <mergeCell ref="Q1:T1"/>
    <mergeCell ref="V1:Y1"/>
  </mergeCells>
  <pageMargins left="0.7" right="0.7" top="0.75" bottom="0.75" header="0.3" footer="0.3"/>
  <pageSetup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EQ148"/>
  <sheetViews>
    <sheetView zoomScale="90" zoomScaleNormal="90" workbookViewId="0">
      <pane xSplit="1" ySplit="2" topLeftCell="B3" activePane="bottomRight" state="frozen"/>
      <selection activeCell="AH164" sqref="AH164"/>
      <selection pane="topRight" activeCell="AH164" sqref="AH164"/>
      <selection pane="bottomLeft" activeCell="AH164" sqref="AH164"/>
      <selection pane="bottomRight"/>
    </sheetView>
  </sheetViews>
  <sheetFormatPr defaultRowHeight="14.4" x14ac:dyDescent="0.3"/>
  <cols>
    <col min="1" max="1" width="15" bestFit="1" customWidth="1"/>
    <col min="2" max="2" width="3.88671875" customWidth="1"/>
    <col min="3" max="3" width="4.44140625" customWidth="1"/>
    <col min="4" max="4" width="4" customWidth="1"/>
    <col min="5" max="5" width="4.44140625" customWidth="1"/>
    <col min="6" max="6" width="6" customWidth="1"/>
    <col min="7" max="8" width="7" customWidth="1"/>
    <col min="9" max="9" width="6.44140625" customWidth="1"/>
    <col min="10" max="10" width="3.5546875" customWidth="1"/>
    <col min="11" max="11" width="3.6640625" customWidth="1"/>
    <col min="12" max="12" width="3.109375" customWidth="1"/>
    <col min="13" max="13" width="7.6640625" customWidth="1"/>
    <col min="14" max="14" width="8.44140625" customWidth="1"/>
    <col min="15" max="16" width="9.88671875" bestFit="1" customWidth="1"/>
    <col min="17" max="18" width="3.6640625" customWidth="1"/>
    <col min="19" max="19" width="3.33203125" customWidth="1"/>
    <col min="20" max="20" width="3.6640625" customWidth="1"/>
    <col min="21" max="21" width="7" customWidth="1"/>
    <col min="22" max="22" width="6.6640625" customWidth="1"/>
    <col min="23" max="23" width="5.88671875" customWidth="1"/>
    <col min="24" max="24" width="6" customWidth="1"/>
    <col min="25" max="25" width="3.44140625" customWidth="1"/>
    <col min="26" max="26" width="3.109375" customWidth="1"/>
    <col min="27" max="27" width="3.44140625" customWidth="1"/>
    <col min="28" max="28" width="4.109375" customWidth="1"/>
    <col min="29" max="30" width="4.33203125" customWidth="1"/>
    <col min="31" max="31" width="5.109375" customWidth="1"/>
    <col min="32" max="33" width="6.5546875" customWidth="1"/>
    <col min="34" max="34" width="6.88671875" customWidth="1"/>
    <col min="35" max="35" width="7.44140625" customWidth="1"/>
    <col min="36" max="36" width="3.88671875" customWidth="1"/>
    <col min="37" max="37" width="3.6640625" customWidth="1"/>
    <col min="38" max="38" width="3.5546875" customWidth="1"/>
    <col min="39" max="39" width="4.6640625" customWidth="1"/>
    <col min="40" max="40" width="4.88671875" customWidth="1"/>
    <col min="41" max="42" width="4.6640625" customWidth="1"/>
    <col min="43" max="44" width="8.109375" customWidth="1"/>
    <col min="45" max="46" width="8" customWidth="1"/>
    <col min="47" max="47" width="3.6640625" customWidth="1"/>
    <col min="48" max="48" width="3.109375" customWidth="1"/>
    <col min="49" max="49" width="3.44140625" customWidth="1"/>
    <col min="50" max="52" width="5.88671875" customWidth="1"/>
    <col min="53" max="53" width="6" customWidth="1"/>
    <col min="54" max="55" width="7.88671875" customWidth="1"/>
    <col min="56" max="56" width="8.109375" customWidth="1"/>
    <col min="57" max="57" width="8" customWidth="1"/>
    <col min="58" max="58" width="4.88671875" customWidth="1"/>
    <col min="59" max="60" width="5" customWidth="1"/>
    <col min="61" max="62" width="5.21875" customWidth="1"/>
    <col min="63" max="63" width="5" customWidth="1"/>
    <col min="64" max="64" width="5.88671875" customWidth="1"/>
    <col min="65" max="65" width="6.77734375" customWidth="1"/>
    <col min="66" max="66" width="7.109375" customWidth="1"/>
    <col min="67" max="67" width="7.21875" customWidth="1"/>
    <col min="68" max="68" width="7.33203125" customWidth="1"/>
    <col min="69" max="69" width="4.21875" customWidth="1"/>
    <col min="70" max="70" width="8.6640625" customWidth="1"/>
    <col min="73" max="73" width="6" customWidth="1"/>
    <col min="76" max="76" width="10.88671875" customWidth="1"/>
    <col min="77" max="77" width="10.6640625" customWidth="1"/>
    <col min="96" max="96" width="8.6640625" style="27" customWidth="1"/>
    <col min="98" max="98" width="10.21875" customWidth="1"/>
    <col min="99" max="99" width="9.88671875" customWidth="1"/>
    <col min="101" max="101" width="13.88671875" customWidth="1"/>
    <col min="102" max="102" width="10.77734375" customWidth="1"/>
    <col min="103" max="103" width="9" customWidth="1"/>
    <col min="104" max="104" width="9.33203125" customWidth="1"/>
    <col min="106" max="106" width="15.6640625" customWidth="1"/>
    <col min="107" max="107" width="10.5546875" customWidth="1"/>
    <col min="110" max="110" width="8.33203125" customWidth="1"/>
    <col min="111" max="111" width="6" customWidth="1"/>
    <col min="112" max="112" width="14.33203125" customWidth="1"/>
    <col min="113" max="113" width="9.6640625" customWidth="1"/>
    <col min="119" max="119" width="17.6640625" customWidth="1"/>
    <col min="123" max="123" width="14.88671875" customWidth="1"/>
    <col min="124" max="124" width="10.109375" customWidth="1"/>
    <col min="125" max="125" width="11.6640625" customWidth="1"/>
    <col min="126" max="126" width="9.6640625" customWidth="1"/>
    <col min="127" max="127" width="9.33203125" customWidth="1"/>
    <col min="129" max="129" width="10.21875" customWidth="1"/>
    <col min="137" max="137" width="6.109375" customWidth="1"/>
    <col min="138" max="138" width="6.21875" customWidth="1"/>
    <col min="139" max="139" width="6.44140625" customWidth="1"/>
    <col min="140" max="140" width="6.5546875" customWidth="1"/>
    <col min="145" max="145" width="5.88671875" customWidth="1"/>
    <col min="146" max="147" width="6.6640625" customWidth="1"/>
  </cols>
  <sheetData>
    <row r="1" spans="1:147" ht="15.6" x14ac:dyDescent="0.3">
      <c r="A1" s="1"/>
      <c r="B1" s="97" t="s">
        <v>396</v>
      </c>
      <c r="C1" s="97"/>
      <c r="D1" s="97"/>
      <c r="E1" s="97"/>
      <c r="F1" s="96" t="s">
        <v>397</v>
      </c>
      <c r="G1" s="96"/>
      <c r="H1" s="96"/>
      <c r="I1" s="96"/>
      <c r="J1" s="1"/>
      <c r="K1" s="1"/>
      <c r="L1" s="1"/>
      <c r="M1" s="104" t="s">
        <v>180</v>
      </c>
      <c r="N1" s="104"/>
      <c r="O1" s="104"/>
      <c r="P1" s="104"/>
      <c r="Q1" s="122" t="s">
        <v>181</v>
      </c>
      <c r="R1" s="122"/>
      <c r="S1" s="122"/>
      <c r="T1" s="122"/>
      <c r="U1" s="99" t="s">
        <v>182</v>
      </c>
      <c r="V1" s="99"/>
      <c r="W1" s="99"/>
      <c r="X1" s="99"/>
      <c r="Y1" s="1"/>
      <c r="Z1" s="1"/>
      <c r="AA1" s="1"/>
      <c r="AB1" s="106" t="s">
        <v>183</v>
      </c>
      <c r="AC1" s="106"/>
      <c r="AD1" s="106"/>
      <c r="AE1" s="106"/>
      <c r="AF1" s="99" t="s">
        <v>159</v>
      </c>
      <c r="AG1" s="99"/>
      <c r="AH1" s="99"/>
      <c r="AI1" s="99"/>
      <c r="AJ1" s="1"/>
      <c r="AK1" s="1"/>
      <c r="AL1" s="1"/>
      <c r="AM1" s="91" t="s">
        <v>184</v>
      </c>
      <c r="AN1" s="91"/>
      <c r="AO1" s="91"/>
      <c r="AP1" s="91"/>
      <c r="AQ1" s="99" t="s">
        <v>153</v>
      </c>
      <c r="AR1" s="99"/>
      <c r="AS1" s="99"/>
      <c r="AT1" s="99"/>
      <c r="AU1" s="1"/>
      <c r="AV1" s="1"/>
      <c r="AW1" s="1"/>
      <c r="AX1" s="101" t="s">
        <v>185</v>
      </c>
      <c r="AY1" s="101"/>
      <c r="AZ1" s="101"/>
      <c r="BA1" s="101"/>
      <c r="BB1" s="99" t="s">
        <v>161</v>
      </c>
      <c r="BC1" s="99"/>
      <c r="BD1" s="99"/>
      <c r="BE1" s="99"/>
      <c r="BF1" s="1"/>
      <c r="BG1" s="1"/>
      <c r="BH1" s="1"/>
      <c r="BI1" s="123" t="s">
        <v>332</v>
      </c>
      <c r="BJ1" s="123"/>
      <c r="BK1" s="123"/>
      <c r="BL1" s="123"/>
      <c r="BM1" s="99" t="s">
        <v>339</v>
      </c>
      <c r="BN1" s="99"/>
      <c r="BO1" s="99"/>
      <c r="BP1" s="99"/>
      <c r="BQ1" s="1"/>
      <c r="BV1" s="121"/>
      <c r="BW1" s="121"/>
      <c r="BX1" s="121"/>
      <c r="BY1" s="121"/>
      <c r="BZ1" s="121"/>
      <c r="CB1" s="116" t="s">
        <v>540</v>
      </c>
      <c r="CC1" s="116"/>
      <c r="CD1" s="116"/>
      <c r="CE1" s="116"/>
      <c r="CF1" s="117" t="s">
        <v>556</v>
      </c>
      <c r="CG1" s="117"/>
      <c r="CH1" s="117"/>
      <c r="CI1" s="117"/>
      <c r="CJ1" s="118" t="s">
        <v>557</v>
      </c>
      <c r="CK1" s="118"/>
      <c r="CL1" s="118"/>
      <c r="CM1" s="118"/>
      <c r="CN1" s="119" t="s">
        <v>558</v>
      </c>
      <c r="CO1" s="119"/>
      <c r="CP1" s="119"/>
      <c r="CQ1" s="119"/>
      <c r="CR1" s="66"/>
      <c r="CS1" s="115" t="s">
        <v>559</v>
      </c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S1" s="120" t="s">
        <v>590</v>
      </c>
      <c r="DT1" s="120"/>
      <c r="DU1" s="120"/>
      <c r="DV1" s="120"/>
      <c r="DW1" s="120"/>
      <c r="DX1" s="120"/>
      <c r="DY1" s="120"/>
      <c r="EB1" s="101" t="s">
        <v>560</v>
      </c>
      <c r="EC1" s="101"/>
      <c r="ED1" s="101"/>
      <c r="EE1" s="101"/>
      <c r="EF1" s="101"/>
      <c r="EG1" s="1"/>
      <c r="EH1" s="1"/>
      <c r="EI1" s="1"/>
      <c r="EJ1" s="59"/>
      <c r="EK1" s="101" t="s">
        <v>561</v>
      </c>
      <c r="EL1" s="101"/>
      <c r="EM1" s="101"/>
      <c r="EN1" s="101"/>
      <c r="EO1" s="1"/>
      <c r="EP1" s="1"/>
      <c r="EQ1" s="1"/>
    </row>
    <row r="2" spans="1:147" x14ac:dyDescent="0.3">
      <c r="A2" s="2" t="s">
        <v>0</v>
      </c>
      <c r="B2" s="2" t="s">
        <v>186</v>
      </c>
      <c r="C2" s="2" t="s">
        <v>187</v>
      </c>
      <c r="D2" s="2" t="s">
        <v>188</v>
      </c>
      <c r="E2" s="2" t="s">
        <v>189</v>
      </c>
      <c r="F2" s="2" t="s">
        <v>190</v>
      </c>
      <c r="G2" s="2" t="s">
        <v>191</v>
      </c>
      <c r="H2" s="2" t="s">
        <v>192</v>
      </c>
      <c r="I2" s="2" t="s">
        <v>193</v>
      </c>
      <c r="J2" s="2" t="s">
        <v>186</v>
      </c>
      <c r="K2" s="2" t="s">
        <v>187</v>
      </c>
      <c r="L2" s="2" t="s">
        <v>188</v>
      </c>
      <c r="M2" s="2" t="s">
        <v>1</v>
      </c>
      <c r="N2" s="2" t="s">
        <v>2</v>
      </c>
      <c r="O2" s="2" t="s">
        <v>3</v>
      </c>
      <c r="P2" s="2" t="s">
        <v>149</v>
      </c>
      <c r="Q2" s="2" t="s">
        <v>186</v>
      </c>
      <c r="R2" s="2" t="s">
        <v>187</v>
      </c>
      <c r="S2" s="2" t="s">
        <v>188</v>
      </c>
      <c r="T2" s="2" t="s">
        <v>189</v>
      </c>
      <c r="U2" s="2" t="s">
        <v>194</v>
      </c>
      <c r="V2" s="2" t="s">
        <v>195</v>
      </c>
      <c r="W2" s="2" t="s">
        <v>196</v>
      </c>
      <c r="X2" s="2" t="s">
        <v>197</v>
      </c>
      <c r="Y2" s="2" t="s">
        <v>186</v>
      </c>
      <c r="Z2" s="2" t="s">
        <v>187</v>
      </c>
      <c r="AA2" s="2" t="s">
        <v>188</v>
      </c>
      <c r="AB2" s="2" t="s">
        <v>186</v>
      </c>
      <c r="AC2" s="2" t="s">
        <v>187</v>
      </c>
      <c r="AD2" s="2" t="s">
        <v>188</v>
      </c>
      <c r="AE2" s="2" t="s">
        <v>189</v>
      </c>
      <c r="AF2" s="2" t="s">
        <v>190</v>
      </c>
      <c r="AG2" s="2" t="s">
        <v>191</v>
      </c>
      <c r="AH2" s="2" t="s">
        <v>192</v>
      </c>
      <c r="AI2" s="2" t="s">
        <v>193</v>
      </c>
      <c r="AJ2" s="2" t="s">
        <v>186</v>
      </c>
      <c r="AK2" s="2" t="s">
        <v>187</v>
      </c>
      <c r="AL2" s="2" t="s">
        <v>188</v>
      </c>
      <c r="AM2" s="2" t="s">
        <v>186</v>
      </c>
      <c r="AN2" s="2" t="s">
        <v>187</v>
      </c>
      <c r="AO2" s="2" t="s">
        <v>188</v>
      </c>
      <c r="AP2" s="2" t="s">
        <v>189</v>
      </c>
      <c r="AQ2" s="2" t="s">
        <v>154</v>
      </c>
      <c r="AR2" s="2" t="s">
        <v>155</v>
      </c>
      <c r="AS2" s="2" t="s">
        <v>156</v>
      </c>
      <c r="AT2" s="2" t="s">
        <v>157</v>
      </c>
      <c r="AU2" s="2" t="s">
        <v>186</v>
      </c>
      <c r="AV2" s="2" t="s">
        <v>187</v>
      </c>
      <c r="AW2" s="2" t="s">
        <v>188</v>
      </c>
      <c r="AX2" s="2" t="s">
        <v>173</v>
      </c>
      <c r="AY2" s="2" t="s">
        <v>174</v>
      </c>
      <c r="AZ2" s="2" t="s">
        <v>175</v>
      </c>
      <c r="BA2" s="2" t="s">
        <v>176</v>
      </c>
      <c r="BB2" s="2" t="s">
        <v>198</v>
      </c>
      <c r="BC2" s="2" t="s">
        <v>199</v>
      </c>
      <c r="BD2" s="2" t="s">
        <v>200</v>
      </c>
      <c r="BE2" s="2" t="s">
        <v>201</v>
      </c>
      <c r="BF2" s="2" t="s">
        <v>186</v>
      </c>
      <c r="BG2" s="2" t="s">
        <v>187</v>
      </c>
      <c r="BH2" s="2" t="s">
        <v>188</v>
      </c>
      <c r="BI2" s="2" t="s">
        <v>186</v>
      </c>
      <c r="BJ2" s="2" t="s">
        <v>187</v>
      </c>
      <c r="BK2" s="2" t="s">
        <v>188</v>
      </c>
      <c r="BL2" s="2" t="s">
        <v>189</v>
      </c>
      <c r="BM2" s="2" t="s">
        <v>579</v>
      </c>
      <c r="BN2" s="2" t="s">
        <v>580</v>
      </c>
      <c r="BO2" s="2" t="s">
        <v>581</v>
      </c>
      <c r="BP2" s="2" t="s">
        <v>582</v>
      </c>
      <c r="BQ2" s="2"/>
      <c r="BR2" s="2" t="s">
        <v>177</v>
      </c>
      <c r="BS2" s="2" t="s">
        <v>178</v>
      </c>
      <c r="BT2" s="2" t="s">
        <v>179</v>
      </c>
      <c r="BV2" s="2" t="s">
        <v>308</v>
      </c>
      <c r="BW2" s="2" t="s">
        <v>152</v>
      </c>
      <c r="BX2" s="2" t="s">
        <v>362</v>
      </c>
      <c r="BY2" s="2" t="s">
        <v>361</v>
      </c>
      <c r="BZ2" s="2" t="s">
        <v>308</v>
      </c>
      <c r="CB2" t="s">
        <v>186</v>
      </c>
      <c r="CC2" t="s">
        <v>187</v>
      </c>
      <c r="CD2" t="s">
        <v>188</v>
      </c>
      <c r="CE2" t="s">
        <v>189</v>
      </c>
      <c r="CF2" t="s">
        <v>186</v>
      </c>
      <c r="CG2" t="s">
        <v>187</v>
      </c>
      <c r="CH2" t="s">
        <v>188</v>
      </c>
      <c r="CI2" t="s">
        <v>189</v>
      </c>
      <c r="CJ2" t="s">
        <v>186</v>
      </c>
      <c r="CK2" t="s">
        <v>187</v>
      </c>
      <c r="CL2" t="s">
        <v>188</v>
      </c>
      <c r="CM2" t="s">
        <v>189</v>
      </c>
      <c r="CN2" t="s">
        <v>186</v>
      </c>
      <c r="CO2" t="s">
        <v>187</v>
      </c>
      <c r="CP2" t="s">
        <v>188</v>
      </c>
      <c r="CQ2" t="s">
        <v>189</v>
      </c>
      <c r="CS2" t="s">
        <v>397</v>
      </c>
      <c r="CT2" t="s">
        <v>562</v>
      </c>
      <c r="CU2" t="s">
        <v>332</v>
      </c>
      <c r="CV2" t="s">
        <v>563</v>
      </c>
      <c r="CW2" t="s">
        <v>564</v>
      </c>
      <c r="CX2" t="s">
        <v>167</v>
      </c>
      <c r="CY2" t="s">
        <v>565</v>
      </c>
      <c r="CZ2" t="s">
        <v>566</v>
      </c>
      <c r="DA2" t="s">
        <v>159</v>
      </c>
      <c r="DB2" s="2" t="s">
        <v>0</v>
      </c>
      <c r="DC2" t="s">
        <v>567</v>
      </c>
      <c r="DD2" t="s">
        <v>177</v>
      </c>
      <c r="DE2" t="s">
        <v>568</v>
      </c>
      <c r="DF2" t="s">
        <v>569</v>
      </c>
      <c r="DH2" s="2" t="s">
        <v>0</v>
      </c>
      <c r="DI2" s="2" t="s">
        <v>570</v>
      </c>
      <c r="DJ2" s="2" t="s">
        <v>571</v>
      </c>
      <c r="DK2" s="2" t="s">
        <v>572</v>
      </c>
      <c r="DL2" s="2" t="s">
        <v>573</v>
      </c>
      <c r="DM2" s="2" t="s">
        <v>571</v>
      </c>
      <c r="DN2" s="2" t="s">
        <v>572</v>
      </c>
      <c r="DO2" s="2" t="s">
        <v>372</v>
      </c>
      <c r="DS2" s="64" t="s">
        <v>0</v>
      </c>
      <c r="DT2" s="63" t="s">
        <v>574</v>
      </c>
      <c r="DU2" s="63" t="s">
        <v>575</v>
      </c>
      <c r="DV2" s="63" t="s">
        <v>576</v>
      </c>
      <c r="DW2" s="63" t="s">
        <v>577</v>
      </c>
      <c r="DX2" s="63" t="s">
        <v>578</v>
      </c>
      <c r="DY2" s="63" t="s">
        <v>332</v>
      </c>
      <c r="EB2" s="2" t="s">
        <v>1</v>
      </c>
      <c r="EC2" s="2" t="s">
        <v>2</v>
      </c>
      <c r="ED2" s="2" t="s">
        <v>3</v>
      </c>
      <c r="EE2" s="2" t="s">
        <v>149</v>
      </c>
      <c r="EF2" s="2" t="s">
        <v>150</v>
      </c>
      <c r="EG2" s="2" t="s">
        <v>186</v>
      </c>
      <c r="EH2" s="2" t="s">
        <v>187</v>
      </c>
      <c r="EI2" s="2" t="s">
        <v>188</v>
      </c>
      <c r="EJ2" s="2" t="s">
        <v>189</v>
      </c>
      <c r="EK2" s="2" t="s">
        <v>579</v>
      </c>
      <c r="EL2" s="2" t="s">
        <v>580</v>
      </c>
      <c r="EM2" s="2" t="s">
        <v>581</v>
      </c>
      <c r="EN2" s="2" t="s">
        <v>582</v>
      </c>
      <c r="EO2" s="2" t="s">
        <v>186</v>
      </c>
      <c r="EP2" s="2" t="s">
        <v>187</v>
      </c>
      <c r="EQ2" s="2" t="s">
        <v>188</v>
      </c>
    </row>
    <row r="3" spans="1:147" x14ac:dyDescent="0.3">
      <c r="A3" s="137" t="str">
        <f>FOD!B3</f>
        <v xml:space="preserve">ACC       </v>
      </c>
      <c r="B3" s="137" t="str">
        <f>'All Data FO'!G3</f>
        <v>Y</v>
      </c>
      <c r="C3" s="137" t="str">
        <f>'All Data FO'!H3</f>
        <v>Y</v>
      </c>
      <c r="D3" s="137" t="str">
        <f>'All Data FO'!I3</f>
        <v>Y</v>
      </c>
      <c r="E3" s="137" t="str">
        <f>'All Data FO'!J3</f>
        <v>Y</v>
      </c>
      <c r="F3" s="139">
        <f>'All Data FO'!K3</f>
        <v>3.584547181760612</v>
      </c>
      <c r="G3" s="139">
        <f>'All Data FO'!L3</f>
        <v>1.3305382048429839</v>
      </c>
      <c r="H3" s="139">
        <f>'All Data FO'!M3</f>
        <v>2.8242125637867446</v>
      </c>
      <c r="I3" s="139">
        <f>'All Data FO'!N3</f>
        <v>1.427806532214885</v>
      </c>
      <c r="J3" s="137" t="str">
        <f t="shared" ref="J3" si="0">IF(F3&gt;=G3,"Y","N")</f>
        <v>Y</v>
      </c>
      <c r="K3" s="137" t="str">
        <f t="shared" ref="K3" si="1">IF(G3&gt;=H3,"Y","N")</f>
        <v>N</v>
      </c>
      <c r="L3" s="137" t="str">
        <f t="shared" ref="L3" si="2">IF(H3&gt;=I3,"Y","N")</f>
        <v>Y</v>
      </c>
      <c r="M3" s="137">
        <f>'All Data FO'!AG3-'All Data FO'!AH3</f>
        <v>6800</v>
      </c>
      <c r="N3" s="137">
        <f>'All Data FO'!AH3-'All Data FO'!AI3</f>
        <v>-86000</v>
      </c>
      <c r="O3" s="137">
        <f>'All Data FO'!AI3-'All Data FO'!AJ3</f>
        <v>-102400</v>
      </c>
      <c r="P3" s="137">
        <f>'All Data FO'!AJ3-'All Data FO'!AK3</f>
        <v>-26400</v>
      </c>
      <c r="Q3" s="137" t="str">
        <f>'All Data FO'!AL3</f>
        <v>Y</v>
      </c>
      <c r="R3" s="137" t="str">
        <f>'All Data FO'!AM3</f>
        <v>N</v>
      </c>
      <c r="S3" s="137" t="str">
        <f>'All Data FO'!AN3</f>
        <v>N</v>
      </c>
      <c r="T3" s="137" t="str">
        <f>'All Data FO'!AO3</f>
        <v>N</v>
      </c>
      <c r="U3" s="139">
        <f>'All Data FO'!AP3</f>
        <v>0.46020573903627504</v>
      </c>
      <c r="V3" s="139">
        <f>'All Data FO'!AQ3</f>
        <v>-5.5001279099513942</v>
      </c>
      <c r="W3" s="139">
        <f>'All Data FO'!AR3</f>
        <v>-6.1464585834333736</v>
      </c>
      <c r="X3" s="139">
        <f>'All Data FO'!AS3</f>
        <v>-1.5599149137319781</v>
      </c>
      <c r="Y3" s="137" t="str">
        <f t="shared" ref="Y3" si="3">IF(U3&gt;=V3,"Y","N")</f>
        <v>Y</v>
      </c>
      <c r="Z3" s="137" t="str">
        <f t="shared" ref="Z3" si="4">IF(V3&gt;=W3,"Y","N")</f>
        <v>Y</v>
      </c>
      <c r="AA3" s="137" t="str">
        <f t="shared" ref="AA3" si="5">IF(W3&gt;=X3,"Y","N")</f>
        <v>N</v>
      </c>
      <c r="AB3" s="137" t="str">
        <f>'All Data FO'!BB3</f>
        <v>Y</v>
      </c>
      <c r="AC3" s="137" t="str">
        <f>'All Data FO'!BC3</f>
        <v>Y</v>
      </c>
      <c r="AD3" s="137" t="str">
        <f>'All Data FO'!BD3</f>
        <v>N</v>
      </c>
      <c r="AE3" s="137" t="str">
        <f>'All Data FO'!BE3</f>
        <v>N</v>
      </c>
      <c r="AF3" s="139">
        <f>'All Data FO'!BF3</f>
        <v>68.220308263487027</v>
      </c>
      <c r="AG3" s="139">
        <f>'All Data FO'!BG3</f>
        <v>3.6384829890208428</v>
      </c>
      <c r="AH3" s="139">
        <f>'All Data FO'!BH3</f>
        <v>-11.229693503965489</v>
      </c>
      <c r="AI3" s="139">
        <f>'All Data FO'!BI3</f>
        <v>-8.1770009365273548</v>
      </c>
      <c r="AJ3" s="137" t="str">
        <f t="shared" ref="AJ3" si="6">IF(AF3&gt;=AG3,"Y","N")</f>
        <v>Y</v>
      </c>
      <c r="AK3" s="137" t="str">
        <f t="shared" ref="AK3" si="7">IF(AG3&gt;=AH3,"Y","N")</f>
        <v>Y</v>
      </c>
      <c r="AL3" s="137" t="str">
        <f t="shared" ref="AL3" si="8">IF(AH3&gt;=AI3,"Y","N")</f>
        <v>N</v>
      </c>
      <c r="AM3" s="137" t="str">
        <f>'All Data FO'!BR3</f>
        <v>Y</v>
      </c>
      <c r="AN3" s="137" t="str">
        <f>'All Data FO'!BS3</f>
        <v>Y</v>
      </c>
      <c r="AO3" s="137" t="str">
        <f>'All Data FO'!BT3</f>
        <v>N</v>
      </c>
      <c r="AP3" s="137" t="str">
        <f>'All Data FO'!BU3</f>
        <v>N</v>
      </c>
      <c r="AQ3" s="139">
        <f>'All Data FO'!BV3</f>
        <v>64.828055839291792</v>
      </c>
      <c r="AR3" s="139">
        <f>'All Data FO'!BW3</f>
        <v>1.2758620689655173</v>
      </c>
      <c r="AS3" s="139">
        <f>'All Data FO'!BX3</f>
        <v>-12.254160363086234</v>
      </c>
      <c r="AT3" s="139">
        <f>'All Data FO'!BY3</f>
        <v>-8.2199389058594843</v>
      </c>
      <c r="AU3" s="137" t="str">
        <f t="shared" ref="AU3" si="9">IF(AQ3&gt;=AR3,"Y","N")</f>
        <v>Y</v>
      </c>
      <c r="AV3" s="137" t="str">
        <f t="shared" ref="AV3" si="10">IF(AR3&gt;=AS3,"Y","N")</f>
        <v>Y</v>
      </c>
      <c r="AW3" s="137" t="str">
        <f t="shared" ref="AW3" si="11">IF(AS3&gt;=AT3,"Y","N")</f>
        <v>N</v>
      </c>
      <c r="AX3" s="137" t="str">
        <f>'All Data FO'!CH3</f>
        <v>Y</v>
      </c>
      <c r="AY3" s="137" t="str">
        <f>'All Data FO'!CI3</f>
        <v>N</v>
      </c>
      <c r="AZ3" s="137" t="str">
        <f>'All Data FO'!CJ3</f>
        <v>N</v>
      </c>
      <c r="BA3" s="137" t="str">
        <f>'All Data FO'!CK3</f>
        <v>N</v>
      </c>
      <c r="BB3" s="139">
        <f>'All Data FO'!CL3</f>
        <v>68.24626865671641</v>
      </c>
      <c r="BC3" s="139">
        <f>'All Data FO'!CM3</f>
        <v>-1.9392608854738382</v>
      </c>
      <c r="BD3" s="139">
        <f>'All Data FO'!CN3</f>
        <v>-12.487992315081652</v>
      </c>
      <c r="BE3" s="139">
        <f>'All Data FO'!CO3</f>
        <v>-8.0388692579505303</v>
      </c>
      <c r="BF3" s="137" t="str">
        <f t="shared" ref="BF3" si="12">IF(BB3&gt;=BC3,"Y","N")</f>
        <v>Y</v>
      </c>
      <c r="BG3" s="137" t="str">
        <f t="shared" ref="BG3" si="13">IF(BC3&gt;=BD3,"Y","N")</f>
        <v>Y</v>
      </c>
      <c r="BH3" s="137" t="str">
        <f t="shared" ref="BH3" si="14">IF(BD3&gt;=BE3,"Y","N")</f>
        <v>N</v>
      </c>
      <c r="BI3" s="137" t="str">
        <f>'D Master'!AM3</f>
        <v>N</v>
      </c>
      <c r="BJ3" s="137" t="str">
        <f>'D Master'!AN3</f>
        <v>N</v>
      </c>
      <c r="BK3" s="137" t="str">
        <f>'D Master'!AO3</f>
        <v>Y</v>
      </c>
      <c r="BL3" s="137" t="str">
        <f>'D Master'!AP3</f>
        <v>N</v>
      </c>
      <c r="BM3" s="137">
        <f>'D Master'!AQ3</f>
        <v>-11.974789915966374</v>
      </c>
      <c r="BN3" s="137">
        <f>'D Master'!AR3</f>
        <v>-14.771709937332142</v>
      </c>
      <c r="BO3" s="137">
        <f>'D Master'!AS3</f>
        <v>47.264337508239947</v>
      </c>
      <c r="BP3" s="137">
        <f>'D Master'!AT3</f>
        <v>-32.246538633318451</v>
      </c>
      <c r="BR3" s="137">
        <f>'All Data FO'!B3</f>
        <v>1226.7</v>
      </c>
      <c r="BS3" s="137">
        <f>'All Data FO'!W3</f>
        <v>1232.45</v>
      </c>
      <c r="BT3" s="137">
        <f>'All Data FO'!AB3</f>
        <v>1163.3</v>
      </c>
      <c r="BV3" s="137">
        <f>(BW3-BX3)/BX3*100</f>
        <v>51.957937691281487</v>
      </c>
      <c r="BW3" s="137">
        <f>'All Data FO'!BM3</f>
        <v>1936400</v>
      </c>
      <c r="BX3" s="137">
        <f>AVERAGE('All Data FO'!BN3:BQ3)</f>
        <v>1274300</v>
      </c>
      <c r="BY3" s="137">
        <f>AVERAGE('All Data FO'!BN3:BP3)</f>
        <v>1218933.3333333333</v>
      </c>
      <c r="BZ3" s="137">
        <f>(BW3-BY3)/BY3*100</f>
        <v>58.860205644279162</v>
      </c>
      <c r="CB3" s="139">
        <f>'All Data FO'!AP3</f>
        <v>0.46020573903627504</v>
      </c>
      <c r="CC3" s="139">
        <f>'All Data FO'!AQ3</f>
        <v>-5.5001279099513942</v>
      </c>
      <c r="CD3" s="139">
        <f>'All Data FO'!AR3</f>
        <v>-6.1464585834333736</v>
      </c>
      <c r="CE3" s="139">
        <f>'All Data FO'!AS3</f>
        <v>-1.5599149137319781</v>
      </c>
      <c r="CF3" s="139">
        <f>'All Data FO'!BV3</f>
        <v>64.828055839291792</v>
      </c>
      <c r="CG3" s="139">
        <f>'All Data FO'!BW3</f>
        <v>1.2758620689655173</v>
      </c>
      <c r="CH3" s="139">
        <f>'All Data FO'!BX3</f>
        <v>-12.254160363086234</v>
      </c>
      <c r="CI3" s="139">
        <f>'All Data FO'!BY3</f>
        <v>-8.2199389058594843</v>
      </c>
      <c r="CJ3" s="139">
        <f>'D Master'!AQ3</f>
        <v>-11.974789915966374</v>
      </c>
      <c r="CK3" s="139">
        <f>'D Master'!AR3</f>
        <v>-14.771709937332142</v>
      </c>
      <c r="CL3" s="139">
        <f>'D Master'!AS3</f>
        <v>47.264337508239947</v>
      </c>
      <c r="CM3" s="139">
        <f>'D Master'!AT3</f>
        <v>-32.246538633318451</v>
      </c>
      <c r="CN3" s="139">
        <f>Cash!BH3</f>
        <v>61.699372822437724</v>
      </c>
      <c r="CO3" s="139">
        <f>Cash!BI3</f>
        <v>3.7602494087027849</v>
      </c>
      <c r="CP3" s="139">
        <f>Cash!BJ3</f>
        <v>-15.362544532361269</v>
      </c>
      <c r="CQ3" s="139">
        <f>Cash!BK3</f>
        <v>-3.4903002900887063</v>
      </c>
      <c r="CR3" s="67"/>
      <c r="CS3" s="139">
        <f>'All Data FO'!K3</f>
        <v>3.584547181760612</v>
      </c>
      <c r="CT3" s="139">
        <f>Cash!BH3</f>
        <v>61.699372822437724</v>
      </c>
      <c r="CU3" s="139">
        <f>'D Master'!AA3</f>
        <v>42.384240349243186</v>
      </c>
      <c r="CV3" s="139">
        <f>NOI!G3</f>
        <v>4.8636503810740566</v>
      </c>
      <c r="CW3" s="139">
        <f>NOI!S3</f>
        <v>13.937465438856551</v>
      </c>
      <c r="CX3" s="139">
        <f>Cash!EB3</f>
        <v>0</v>
      </c>
      <c r="CY3" s="139">
        <f>'All Data FO'!AP3</f>
        <v>0.46020573903627504</v>
      </c>
      <c r="CZ3" s="139">
        <f>'All Data FO'!BV3</f>
        <v>64.828055839291792</v>
      </c>
      <c r="DA3" s="139">
        <f>'All Data FO'!BF3</f>
        <v>68.220308263487027</v>
      </c>
      <c r="DB3" s="139" t="str">
        <f>'FOD (ALL)'!M3</f>
        <v>ACC</v>
      </c>
      <c r="DC3" s="139">
        <f>'All Data FO'!EJ3</f>
        <v>6.6877541798463627</v>
      </c>
      <c r="DD3" s="137">
        <f>'All Data FO'!B3</f>
        <v>1226.7</v>
      </c>
      <c r="DE3" s="137">
        <f>('All Data FO'!W3-'All Data FO'!AB3)/3</f>
        <v>23.050000000000029</v>
      </c>
      <c r="DF3" s="137">
        <f>DE3/DD3*100</f>
        <v>1.8790250264938475</v>
      </c>
      <c r="DH3" s="139" t="str">
        <f>DB3</f>
        <v>ACC</v>
      </c>
      <c r="DI3" s="137">
        <f t="shared" ref="DI3" si="15">IF(F3&gt;=0,DD3+(DE3/2),DD3+DE3)</f>
        <v>1238.2250000000001</v>
      </c>
      <c r="DJ3" s="137">
        <f>DI3+DE3</f>
        <v>1261.2750000000001</v>
      </c>
      <c r="DK3" s="137">
        <f>DI3-(DE3/2)</f>
        <v>1226.7</v>
      </c>
      <c r="DL3" s="137">
        <f t="shared" ref="DL3" si="16">IF(F3&lt;=0,DD3-(DE3/2),DD3-DE3)</f>
        <v>1203.6500000000001</v>
      </c>
      <c r="DM3" s="137">
        <f>DL3-DE3</f>
        <v>1180.6000000000001</v>
      </c>
      <c r="DN3" s="137">
        <f>DL3+(DE3/2)</f>
        <v>1215.1750000000002</v>
      </c>
      <c r="DO3" s="137" t="str">
        <f>'Final Master FO'!DC3</f>
        <v>LONG BUILDUP</v>
      </c>
      <c r="DS3" s="137" t="str">
        <f>'FOD (ALL)'!M3</f>
        <v>ACC</v>
      </c>
      <c r="DT3" s="137">
        <f>'All Data FO'!B3</f>
        <v>1226.7</v>
      </c>
      <c r="DU3" s="139">
        <f>'All Data FO'!K3</f>
        <v>3.584547181760612</v>
      </c>
      <c r="DV3" s="137">
        <f>'All Data FO'!EA3</f>
        <v>1652700</v>
      </c>
      <c r="DW3" s="139">
        <f>'All Data FO'!EJ3</f>
        <v>6.6877541798463627</v>
      </c>
      <c r="DX3" s="137">
        <f>'D Master'!R3</f>
        <v>273644</v>
      </c>
      <c r="DY3" s="137">
        <f>'D Master'!AH3</f>
        <v>16.760000000000002</v>
      </c>
      <c r="EB3" s="137">
        <f>'All Data FO'!BM3/'All Data FO'!EA3</f>
        <v>1.171658498215042</v>
      </c>
      <c r="EC3" s="137">
        <f>'All Data FO'!BN3/'All Data FO'!EB3</f>
        <v>0.75837583112775164</v>
      </c>
      <c r="ED3" s="137">
        <f>'All Data FO'!BO3/'All Data FO'!EC3</f>
        <v>0.71222447350647755</v>
      </c>
      <c r="EE3" s="137">
        <f>'All Data FO'!BP3/'All Data FO'!ED3</f>
        <v>0.76473650720194364</v>
      </c>
      <c r="EF3" s="137">
        <f>'All Data FO'!BQ3/'All Data FO'!EE3</f>
        <v>0.83245679939894812</v>
      </c>
      <c r="EG3" s="137" t="str">
        <f>IF(EB3&gt;=EC3,"Y","N")</f>
        <v>Y</v>
      </c>
      <c r="EH3" s="137" t="str">
        <f>IF(EC3&gt;=ED3,"Y","N")</f>
        <v>Y</v>
      </c>
      <c r="EI3" s="137" t="str">
        <f>IF(ED3&gt;=EE3,"Y","N")</f>
        <v>N</v>
      </c>
      <c r="EJ3" s="137" t="str">
        <f>IF(EE3&gt;=EF3,"Y","N")</f>
        <v>N</v>
      </c>
      <c r="EK3" s="137">
        <f>(EB3-EC3)/EC3*100</f>
        <v>54.495759242843157</v>
      </c>
      <c r="EL3" s="137">
        <f>(EC3-ED3)/ED3*100</f>
        <v>6.4798893239456135</v>
      </c>
      <c r="EM3" s="137">
        <f>(ED3-EE3)/EE3*100</f>
        <v>-6.8666832563806528</v>
      </c>
      <c r="EN3" s="137">
        <f>(EE3-EF3)/EF3*100</f>
        <v>-8.1349917792610977</v>
      </c>
      <c r="EO3" s="137" t="str">
        <f>IF(EK3&gt;=EL3,"Y","N")</f>
        <v>Y</v>
      </c>
      <c r="EP3" s="137" t="str">
        <f>IF(EL3&gt;=EM3,"Y","N")</f>
        <v>Y</v>
      </c>
      <c r="EQ3" s="137" t="str">
        <f>IF(EM3&gt;=EN3,"Y","N")</f>
        <v>Y</v>
      </c>
    </row>
    <row r="4" spans="1:147" x14ac:dyDescent="0.3">
      <c r="A4" s="137" t="str">
        <f>FOD!B4</f>
        <v xml:space="preserve">ADANIENT  </v>
      </c>
      <c r="B4" s="137" t="str">
        <f>'All Data FO'!G4</f>
        <v>N</v>
      </c>
      <c r="C4" s="137" t="str">
        <f>'All Data FO'!H4</f>
        <v>N</v>
      </c>
      <c r="D4" s="137" t="str">
        <f>'All Data FO'!I4</f>
        <v>Y</v>
      </c>
      <c r="E4" s="137" t="str">
        <f>'All Data FO'!J4</f>
        <v>Y</v>
      </c>
      <c r="F4" s="139">
        <f>'All Data FO'!K4</f>
        <v>-0.68592057761732028</v>
      </c>
      <c r="G4" s="139">
        <f>'All Data FO'!L4</f>
        <v>-2.0855425945563724</v>
      </c>
      <c r="H4" s="139">
        <f>'All Data FO'!M4</f>
        <v>0.9635974304068482</v>
      </c>
      <c r="I4" s="139">
        <f>'All Data FO'!N4</f>
        <v>3.0525928650239105</v>
      </c>
      <c r="J4" s="137" t="str">
        <f t="shared" ref="J4:J67" si="17">IF(F4&gt;=G4,"Y","N")</f>
        <v>Y</v>
      </c>
      <c r="K4" s="137" t="str">
        <f t="shared" ref="K4:K67" si="18">IF(G4&gt;=H4,"Y","N")</f>
        <v>N</v>
      </c>
      <c r="L4" s="137" t="str">
        <f t="shared" ref="L4:L67" si="19">IF(H4&gt;=I4,"Y","N")</f>
        <v>N</v>
      </c>
      <c r="M4" s="137">
        <f>'All Data FO'!AG4-'All Data FO'!AH4</f>
        <v>-10412000</v>
      </c>
      <c r="N4" s="137">
        <f>'All Data FO'!AH4-'All Data FO'!AI4</f>
        <v>-620000</v>
      </c>
      <c r="O4" s="137">
        <f>'All Data FO'!AI4-'All Data FO'!AJ4</f>
        <v>-16000</v>
      </c>
      <c r="P4" s="137">
        <f>'All Data FO'!AJ4-'All Data FO'!AK4</f>
        <v>92000</v>
      </c>
      <c r="Q4" s="137" t="str">
        <f>'All Data FO'!AL4</f>
        <v>N</v>
      </c>
      <c r="R4" s="137" t="str">
        <f>'All Data FO'!AM4</f>
        <v>N</v>
      </c>
      <c r="S4" s="137" t="str">
        <f>'All Data FO'!AN4</f>
        <v>N</v>
      </c>
      <c r="T4" s="137" t="str">
        <f>'All Data FO'!AO4</f>
        <v>Y</v>
      </c>
      <c r="U4" s="139">
        <f>'All Data FO'!AP4</f>
        <v>-58.154602323503127</v>
      </c>
      <c r="V4" s="139">
        <f>'All Data FO'!AQ4</f>
        <v>-3.3470092852515654</v>
      </c>
      <c r="W4" s="139">
        <f>'All Data FO'!AR4</f>
        <v>-8.629989212513485E-2</v>
      </c>
      <c r="X4" s="139">
        <f>'All Data FO'!AS4</f>
        <v>0.49869904596704251</v>
      </c>
      <c r="Y4" s="137" t="str">
        <f t="shared" ref="Y4:Y67" si="20">IF(U4&gt;=V4,"Y","N")</f>
        <v>N</v>
      </c>
      <c r="Z4" s="137" t="str">
        <f t="shared" ref="Z4:Z67" si="21">IF(V4&gt;=W4,"Y","N")</f>
        <v>N</v>
      </c>
      <c r="AA4" s="137" t="str">
        <f t="shared" ref="AA4:AA67" si="22">IF(W4&gt;=X4,"Y","N")</f>
        <v>N</v>
      </c>
      <c r="AB4" s="137" t="str">
        <f>'All Data FO'!BB4</f>
        <v>Y</v>
      </c>
      <c r="AC4" s="137" t="str">
        <f>'All Data FO'!BC4</f>
        <v>N</v>
      </c>
      <c r="AD4" s="137" t="str">
        <f>'All Data FO'!BD4</f>
        <v>N</v>
      </c>
      <c r="AE4" s="137" t="str">
        <f>'All Data FO'!BE4</f>
        <v>Y</v>
      </c>
      <c r="AF4" s="139">
        <f>'All Data FO'!BF4</f>
        <v>344.68044248368989</v>
      </c>
      <c r="AG4" s="139">
        <f>'All Data FO'!BG4</f>
        <v>-12.602677828247996</v>
      </c>
      <c r="AH4" s="139">
        <f>'All Data FO'!BH4</f>
        <v>-55.355028863315191</v>
      </c>
      <c r="AI4" s="139">
        <f>'All Data FO'!BI4</f>
        <v>1.760779466612501</v>
      </c>
      <c r="AJ4" s="137" t="str">
        <f t="shared" ref="AJ4:AJ67" si="23">IF(AF4&gt;=AG4,"Y","N")</f>
        <v>Y</v>
      </c>
      <c r="AK4" s="137" t="str">
        <f t="shared" ref="AK4:AK67" si="24">IF(AG4&gt;=AH4,"Y","N")</f>
        <v>Y</v>
      </c>
      <c r="AL4" s="137" t="str">
        <f t="shared" ref="AL4:AL67" si="25">IF(AH4&gt;=AI4,"Y","N")</f>
        <v>N</v>
      </c>
      <c r="AM4" s="137" t="str">
        <f>'All Data FO'!BR4</f>
        <v>Y</v>
      </c>
      <c r="AN4" s="137" t="str">
        <f>'All Data FO'!BS4</f>
        <v>N</v>
      </c>
      <c r="AO4" s="137" t="str">
        <f>'All Data FO'!BT4</f>
        <v>N</v>
      </c>
      <c r="AP4" s="137" t="str">
        <f>'All Data FO'!BU4</f>
        <v>Y</v>
      </c>
      <c r="AQ4" s="139">
        <f>'All Data FO'!BV4</f>
        <v>348.58078602620088</v>
      </c>
      <c r="AR4" s="139">
        <f>'All Data FO'!BW4</f>
        <v>-12.092130518234164</v>
      </c>
      <c r="AS4" s="139">
        <f>'All Data FO'!BX4</f>
        <v>-55.27896995708155</v>
      </c>
      <c r="AT4" s="139">
        <f>'All Data FO'!BY4</f>
        <v>1.3484123531970422</v>
      </c>
      <c r="AU4" s="137" t="str">
        <f t="shared" ref="AU4:AU67" si="26">IF(AQ4&gt;=AR4,"Y","N")</f>
        <v>Y</v>
      </c>
      <c r="AV4" s="137" t="str">
        <f t="shared" ref="AV4:AV67" si="27">IF(AR4&gt;=AS4,"Y","N")</f>
        <v>Y</v>
      </c>
      <c r="AW4" s="137" t="str">
        <f t="shared" ref="AW4:AW67" si="28">IF(AS4&gt;=AT4,"Y","N")</f>
        <v>N</v>
      </c>
      <c r="AX4" s="137" t="str">
        <f>'All Data FO'!CH4</f>
        <v>Y</v>
      </c>
      <c r="AY4" s="137" t="str">
        <f>'All Data FO'!CI4</f>
        <v>N</v>
      </c>
      <c r="AZ4" s="137" t="str">
        <f>'All Data FO'!CJ4</f>
        <v>N</v>
      </c>
      <c r="BA4" s="137" t="str">
        <f>'All Data FO'!CK4</f>
        <v>Y</v>
      </c>
      <c r="BB4" s="139">
        <f>'All Data FO'!CL4</f>
        <v>61.53846153846154</v>
      </c>
      <c r="BC4" s="139">
        <f>'All Data FO'!CM4</f>
        <v>-24.37311935807422</v>
      </c>
      <c r="BD4" s="139">
        <f>'All Data FO'!CN4</f>
        <v>-54.118729866543944</v>
      </c>
      <c r="BE4" s="139">
        <f>'All Data FO'!CO4</f>
        <v>5.2810077519379846</v>
      </c>
      <c r="BF4" s="137" t="str">
        <f t="shared" ref="BF4:BF67" si="29">IF(BB4&gt;=BC4,"Y","N")</f>
        <v>Y</v>
      </c>
      <c r="BG4" s="137" t="str">
        <f t="shared" ref="BG4:BG67" si="30">IF(BC4&gt;=BD4,"Y","N")</f>
        <v>Y</v>
      </c>
      <c r="BH4" s="137" t="str">
        <f t="shared" ref="BH4:BH67" si="31">IF(BD4&gt;=BE4,"Y","N")</f>
        <v>N</v>
      </c>
      <c r="BI4" s="137" t="str">
        <f>'D Master'!AM4</f>
        <v>N</v>
      </c>
      <c r="BJ4" s="137" t="str">
        <f>'D Master'!AN4</f>
        <v>Y</v>
      </c>
      <c r="BK4" s="137" t="str">
        <f>'D Master'!AO4</f>
        <v>N</v>
      </c>
      <c r="BL4" s="137" t="str">
        <f>'D Master'!AP4</f>
        <v>Y</v>
      </c>
      <c r="BM4" s="137">
        <f>'D Master'!AQ4</f>
        <v>-18.933333333333334</v>
      </c>
      <c r="BN4" s="137">
        <f>'D Master'!AR4</f>
        <v>212.82586027111577</v>
      </c>
      <c r="BO4" s="137">
        <f>'D Master'!AS4</f>
        <v>-40.838988278840226</v>
      </c>
      <c r="BP4" s="137">
        <f>'D Master'!AT4</f>
        <v>30.93699515347334</v>
      </c>
      <c r="BR4" s="137">
        <f>'All Data FO'!B4</f>
        <v>137.55000000000001</v>
      </c>
      <c r="BS4" s="137">
        <f>'All Data FO'!W4</f>
        <v>141.19999999999999</v>
      </c>
      <c r="BT4" s="137">
        <f>'All Data FO'!AB4</f>
        <v>136.55000000000001</v>
      </c>
      <c r="BV4" s="137">
        <f t="shared" ref="BV4:BV67" si="32">(BW4-BX4)/BX4*100</f>
        <v>149.52178533475026</v>
      </c>
      <c r="BW4" s="137">
        <f>'All Data FO'!BM4</f>
        <v>16436000</v>
      </c>
      <c r="BX4" s="137">
        <f>AVERAGE('All Data FO'!BN4:BQ4)</f>
        <v>6587000</v>
      </c>
      <c r="BY4" s="137">
        <f>AVERAGE('All Data FO'!BN4:BP4)</f>
        <v>5717333.333333333</v>
      </c>
      <c r="BZ4" s="137">
        <f t="shared" ref="BZ4:BZ67" si="33">(BW4-BY4)/BY4*100</f>
        <v>187.47667910447765</v>
      </c>
      <c r="CB4" s="139">
        <f>'All Data FO'!AP4</f>
        <v>-58.154602323503127</v>
      </c>
      <c r="CC4" s="139">
        <f>'All Data FO'!AQ4</f>
        <v>-3.3470092852515654</v>
      </c>
      <c r="CD4" s="139">
        <f>'All Data FO'!AR4</f>
        <v>-8.629989212513485E-2</v>
      </c>
      <c r="CE4" s="139">
        <f>'All Data FO'!AS4</f>
        <v>0.49869904596704251</v>
      </c>
      <c r="CF4" s="139">
        <f>'All Data FO'!BV4</f>
        <v>348.58078602620088</v>
      </c>
      <c r="CG4" s="139">
        <f>'All Data FO'!BW4</f>
        <v>-12.092130518234164</v>
      </c>
      <c r="CH4" s="139">
        <f>'All Data FO'!BX4</f>
        <v>-55.27896995708155</v>
      </c>
      <c r="CI4" s="139">
        <f>'All Data FO'!BY4</f>
        <v>1.3484123531970422</v>
      </c>
      <c r="CJ4" s="139">
        <f>'D Master'!AQ4</f>
        <v>-18.933333333333334</v>
      </c>
      <c r="CK4" s="139">
        <f>'D Master'!AR4</f>
        <v>212.82586027111577</v>
      </c>
      <c r="CL4" s="139">
        <f>'D Master'!AS4</f>
        <v>-40.838988278840226</v>
      </c>
      <c r="CM4" s="139">
        <f>'D Master'!AT4</f>
        <v>30.93699515347334</v>
      </c>
      <c r="CN4" s="139">
        <f>Cash!BH4</f>
        <v>-8.7026474308338706</v>
      </c>
      <c r="CO4" s="139">
        <f>Cash!BI4</f>
        <v>-6.6157651862001359</v>
      </c>
      <c r="CP4" s="139">
        <f>Cash!BJ4</f>
        <v>-48.375205502987207</v>
      </c>
      <c r="CQ4" s="139">
        <f>Cash!BK4</f>
        <v>12.604582866541902</v>
      </c>
      <c r="CR4" s="67"/>
      <c r="CS4" s="139">
        <f>'All Data FO'!K4</f>
        <v>-0.68592057761732028</v>
      </c>
      <c r="CT4" s="139">
        <f>Cash!BH4</f>
        <v>-8.7026474308338706</v>
      </c>
      <c r="CU4" s="139">
        <f>'D Master'!AA4</f>
        <v>-25.986710063392525</v>
      </c>
      <c r="CV4" s="139">
        <f>NOI!G4</f>
        <v>5.75357336710693</v>
      </c>
      <c r="CW4" s="139">
        <f>NOI!S4</f>
        <v>84.757252762948681</v>
      </c>
      <c r="CX4" s="139">
        <f>Cash!EB4</f>
        <v>-2.9940119760481996</v>
      </c>
      <c r="CY4" s="139">
        <f>'All Data FO'!AP4</f>
        <v>-58.154602323503127</v>
      </c>
      <c r="CZ4" s="139">
        <f>'All Data FO'!BV4</f>
        <v>348.58078602620088</v>
      </c>
      <c r="DA4" s="139">
        <f>'All Data FO'!BF4</f>
        <v>344.68044248368989</v>
      </c>
      <c r="DB4" s="139" t="str">
        <f>'FOD (ALL)'!M4</f>
        <v>ADANIENT</v>
      </c>
      <c r="DC4" s="139">
        <f>'All Data FO'!EJ4</f>
        <v>8.767471410419315</v>
      </c>
      <c r="DD4" s="137">
        <f>'All Data FO'!B4</f>
        <v>137.55000000000001</v>
      </c>
      <c r="DE4" s="137">
        <f>('All Data FO'!W4-'All Data FO'!AB4)/3</f>
        <v>1.5499999999999925</v>
      </c>
      <c r="DF4" s="137">
        <f t="shared" ref="DF4:DF20" si="34">DE4/DD4*100</f>
        <v>1.1268629589240222</v>
      </c>
      <c r="DH4" s="139" t="str">
        <f t="shared" ref="DH4:DH67" si="35">DB4</f>
        <v>ADANIENT</v>
      </c>
      <c r="DI4" s="137">
        <f t="shared" ref="DI4:DI20" si="36">IF(F4&gt;=0,DD4+(DE4/2),DD4+DE4)</f>
        <v>139.1</v>
      </c>
      <c r="DJ4" s="137">
        <f t="shared" ref="DJ4:DJ20" si="37">DI4+DE4</f>
        <v>140.64999999999998</v>
      </c>
      <c r="DK4" s="137">
        <f t="shared" ref="DK4:DK20" si="38">DI4-(DE4/2)</f>
        <v>138.32499999999999</v>
      </c>
      <c r="DL4" s="137">
        <f t="shared" ref="DL4:DL20" si="39">IF(F4&lt;=0,DD4-(DE4/2),DD4-DE4)</f>
        <v>136.77500000000001</v>
      </c>
      <c r="DM4" s="137">
        <f t="shared" ref="DM4:DM20" si="40">DL4-DE4</f>
        <v>135.22500000000002</v>
      </c>
      <c r="DN4" s="137">
        <f t="shared" ref="DN4:DN20" si="41">DL4+(DE4/2)</f>
        <v>137.55000000000001</v>
      </c>
      <c r="DO4" s="137" t="str">
        <f>'Final Master FO'!DC4</f>
        <v>SHORT BUILDUP</v>
      </c>
      <c r="DS4" s="137" t="str">
        <f>'FOD (ALL)'!M4</f>
        <v>ADANIENT</v>
      </c>
      <c r="DT4" s="137">
        <f>'All Data FO'!B4</f>
        <v>137.55000000000001</v>
      </c>
      <c r="DU4" s="139">
        <f>'All Data FO'!K4</f>
        <v>-0.68592057761732028</v>
      </c>
      <c r="DV4" s="137">
        <f>'All Data FO'!EA4</f>
        <v>20544000</v>
      </c>
      <c r="DW4" s="139">
        <f>'All Data FO'!EJ4</f>
        <v>8.767471410419315</v>
      </c>
      <c r="DX4" s="137">
        <f>'D Master'!R4</f>
        <v>595562</v>
      </c>
      <c r="DY4" s="137">
        <f>'D Master'!AH4</f>
        <v>24.32</v>
      </c>
      <c r="EB4" s="137">
        <f>'All Data FO'!BM4/'All Data FO'!EA4</f>
        <v>0.80003894080996885</v>
      </c>
      <c r="EC4" s="137">
        <f>'All Data FO'!BN4/'All Data FO'!EB4</f>
        <v>0.19398559932232104</v>
      </c>
      <c r="ED4" s="137">
        <f>'All Data FO'!BO4/'All Data FO'!EC4</f>
        <v>0.221985513421389</v>
      </c>
      <c r="EE4" s="137">
        <f>'All Data FO'!BP4/'All Data FO'!ED4</f>
        <v>0.49775688955351421</v>
      </c>
      <c r="EF4" s="137">
        <f>'All Data FO'!BQ4/'All Data FO'!EE4</f>
        <v>0.49494079655543594</v>
      </c>
      <c r="EG4" s="137" t="str">
        <f t="shared" ref="EG4:EG20" si="42">IF(EB4&gt;=EC4,"Y","N")</f>
        <v>Y</v>
      </c>
      <c r="EH4" s="137" t="str">
        <f t="shared" ref="EH4:EH20" si="43">IF(EC4&gt;=ED4,"Y","N")</f>
        <v>N</v>
      </c>
      <c r="EI4" s="137" t="str">
        <f t="shared" ref="EI4:EI20" si="44">IF(ED4&gt;=EE4,"Y","N")</f>
        <v>N</v>
      </c>
      <c r="EJ4" s="137" t="str">
        <f t="shared" ref="EJ4:EJ20" si="45">IF(EE4&gt;=EF4,"Y","N")</f>
        <v>Y</v>
      </c>
      <c r="EK4" s="137">
        <f t="shared" ref="EK4:EK20" si="46">(EB4-EC4)/EC4*100</f>
        <v>312.42182079745339</v>
      </c>
      <c r="EL4" s="137">
        <f t="shared" ref="EL4:EL20" si="47">(EC4-ED4)/ED4*100</f>
        <v>-12.613397003937143</v>
      </c>
      <c r="EM4" s="137">
        <f t="shared" ref="EM4:EM20" si="48">(ED4-EE4)/EE4*100</f>
        <v>-55.402824535385328</v>
      </c>
      <c r="EN4" s="137">
        <f t="shared" ref="EN4:EN20" si="49">(EE4-EF4)/EF4*100</f>
        <v>0.56897572753691206</v>
      </c>
      <c r="EO4" s="137" t="str">
        <f t="shared" ref="EO4:EO20" si="50">IF(EK4&gt;=EL4,"Y","N")</f>
        <v>Y</v>
      </c>
      <c r="EP4" s="137" t="str">
        <f t="shared" ref="EP4:EP20" si="51">IF(EL4&gt;=EM4,"Y","N")</f>
        <v>Y</v>
      </c>
      <c r="EQ4" s="137" t="str">
        <f t="shared" ref="EQ4:EQ20" si="52">IF(EM4&gt;=EN4,"Y","N")</f>
        <v>N</v>
      </c>
    </row>
    <row r="5" spans="1:147" x14ac:dyDescent="0.3">
      <c r="A5" s="137" t="str">
        <f>FOD!B5</f>
        <v>ADANIPORTS</v>
      </c>
      <c r="B5" s="137" t="str">
        <f>'All Data FO'!G5</f>
        <v>N</v>
      </c>
      <c r="C5" s="137" t="str">
        <f>'All Data FO'!H5</f>
        <v>N</v>
      </c>
      <c r="D5" s="137" t="str">
        <f>'All Data FO'!I5</f>
        <v>Y</v>
      </c>
      <c r="E5" s="137" t="str">
        <f>'All Data FO'!J5</f>
        <v>Y</v>
      </c>
      <c r="F5" s="139">
        <f>'All Data FO'!K5</f>
        <v>-1.9118344130194378</v>
      </c>
      <c r="G5" s="139">
        <f>'All Data FO'!L5</f>
        <v>-1.9367833901456462</v>
      </c>
      <c r="H5" s="139">
        <f>'All Data FO'!M5</f>
        <v>1.4142049025769956</v>
      </c>
      <c r="I5" s="139">
        <f>'All Data FO'!N5</f>
        <v>8.3418454204971049</v>
      </c>
      <c r="J5" s="137" t="str">
        <f t="shared" si="17"/>
        <v>Y</v>
      </c>
      <c r="K5" s="137" t="str">
        <f t="shared" si="18"/>
        <v>N</v>
      </c>
      <c r="L5" s="137" t="str">
        <f t="shared" si="19"/>
        <v>N</v>
      </c>
      <c r="M5" s="137">
        <f>'All Data FO'!AG5-'All Data FO'!AH5</f>
        <v>-10907500</v>
      </c>
      <c r="N5" s="137">
        <f>'All Data FO'!AH5-'All Data FO'!AI5</f>
        <v>-2272500</v>
      </c>
      <c r="O5" s="137">
        <f>'All Data FO'!AI5-'All Data FO'!AJ5</f>
        <v>-1040000</v>
      </c>
      <c r="P5" s="137">
        <f>'All Data FO'!AJ5-'All Data FO'!AK5</f>
        <v>1127500</v>
      </c>
      <c r="Q5" s="137" t="str">
        <f>'All Data FO'!AL5</f>
        <v>N</v>
      </c>
      <c r="R5" s="137" t="str">
        <f>'All Data FO'!AM5</f>
        <v>N</v>
      </c>
      <c r="S5" s="137" t="str">
        <f>'All Data FO'!AN5</f>
        <v>N</v>
      </c>
      <c r="T5" s="137" t="str">
        <f>'All Data FO'!AO5</f>
        <v>Y</v>
      </c>
      <c r="U5" s="139">
        <f>'All Data FO'!AP5</f>
        <v>-33.068061239957558</v>
      </c>
      <c r="V5" s="139">
        <f>'All Data FO'!AQ5</f>
        <v>-6.4454371410338229</v>
      </c>
      <c r="W5" s="139">
        <f>'All Data FO'!AR5</f>
        <v>-2.8652111026930229</v>
      </c>
      <c r="X5" s="139">
        <f>'All Data FO'!AS5</f>
        <v>3.2058572647142451</v>
      </c>
      <c r="Y5" s="137" t="str">
        <f t="shared" si="20"/>
        <v>N</v>
      </c>
      <c r="Z5" s="137" t="str">
        <f t="shared" si="21"/>
        <v>N</v>
      </c>
      <c r="AA5" s="137" t="str">
        <f t="shared" si="22"/>
        <v>N</v>
      </c>
      <c r="AB5" s="137" t="str">
        <f>'All Data FO'!BB5</f>
        <v>Y</v>
      </c>
      <c r="AC5" s="137" t="str">
        <f>'All Data FO'!BC5</f>
        <v>N</v>
      </c>
      <c r="AD5" s="137" t="str">
        <f>'All Data FO'!BD5</f>
        <v>N</v>
      </c>
      <c r="AE5" s="137" t="str">
        <f>'All Data FO'!BE5</f>
        <v>Y</v>
      </c>
      <c r="AF5" s="139">
        <f>'All Data FO'!BF5</f>
        <v>162.1524071538756</v>
      </c>
      <c r="AG5" s="139">
        <f>'All Data FO'!BG5</f>
        <v>-31.082886070083905</v>
      </c>
      <c r="AH5" s="139">
        <f>'All Data FO'!BH5</f>
        <v>-27.904843621115656</v>
      </c>
      <c r="AI5" s="139">
        <f>'All Data FO'!BI5</f>
        <v>103.01462780424421</v>
      </c>
      <c r="AJ5" s="137" t="str">
        <f t="shared" si="23"/>
        <v>Y</v>
      </c>
      <c r="AK5" s="137" t="str">
        <f t="shared" si="24"/>
        <v>N</v>
      </c>
      <c r="AL5" s="137" t="str">
        <f t="shared" si="25"/>
        <v>N</v>
      </c>
      <c r="AM5" s="137" t="str">
        <f>'All Data FO'!BR5</f>
        <v>Y</v>
      </c>
      <c r="AN5" s="137" t="str">
        <f>'All Data FO'!BS5</f>
        <v>N</v>
      </c>
      <c r="AO5" s="137" t="str">
        <f>'All Data FO'!BT5</f>
        <v>N</v>
      </c>
      <c r="AP5" s="137" t="str">
        <f>'All Data FO'!BU5</f>
        <v>Y</v>
      </c>
      <c r="AQ5" s="139">
        <f>'All Data FO'!BV5</f>
        <v>168.56427901157335</v>
      </c>
      <c r="AR5" s="139">
        <f>'All Data FO'!BW5</f>
        <v>-30.815840727115347</v>
      </c>
      <c r="AS5" s="139">
        <f>'All Data FO'!BX5</f>
        <v>-29.80404071092207</v>
      </c>
      <c r="AT5" s="139">
        <f>'All Data FO'!BY5</f>
        <v>94.418192557590075</v>
      </c>
      <c r="AU5" s="137" t="str">
        <f t="shared" si="26"/>
        <v>Y</v>
      </c>
      <c r="AV5" s="137" t="str">
        <f t="shared" si="27"/>
        <v>N</v>
      </c>
      <c r="AW5" s="137" t="str">
        <f t="shared" si="28"/>
        <v>N</v>
      </c>
      <c r="AX5" s="137" t="str">
        <f>'All Data FO'!CH5</f>
        <v>Y</v>
      </c>
      <c r="AY5" s="137" t="str">
        <f>'All Data FO'!CI5</f>
        <v>N</v>
      </c>
      <c r="AZ5" s="137" t="str">
        <f>'All Data FO'!CJ5</f>
        <v>N</v>
      </c>
      <c r="BA5" s="137" t="str">
        <f>'All Data FO'!CK5</f>
        <v>Y</v>
      </c>
      <c r="BB5" s="139">
        <f>'All Data FO'!CL5</f>
        <v>8.862933699759532</v>
      </c>
      <c r="BC5" s="139">
        <f>'All Data FO'!CM5</f>
        <v>-33.003452243958577</v>
      </c>
      <c r="BD5" s="139">
        <f>'All Data FO'!CN5</f>
        <v>-29.107521618534832</v>
      </c>
      <c r="BE5" s="139">
        <f>'All Data FO'!CO5</f>
        <v>101.81099769509385</v>
      </c>
      <c r="BF5" s="137" t="str">
        <f t="shared" si="29"/>
        <v>Y</v>
      </c>
      <c r="BG5" s="137" t="str">
        <f t="shared" si="30"/>
        <v>N</v>
      </c>
      <c r="BH5" s="137" t="str">
        <f t="shared" si="31"/>
        <v>N</v>
      </c>
      <c r="BI5" s="137" t="str">
        <f>'D Master'!AM5</f>
        <v>N</v>
      </c>
      <c r="BJ5" s="137" t="str">
        <f>'D Master'!AN5</f>
        <v>Y</v>
      </c>
      <c r="BK5" s="137" t="str">
        <f>'D Master'!AO5</f>
        <v>Y</v>
      </c>
      <c r="BL5" s="137" t="str">
        <f>'D Master'!AP5</f>
        <v>Y</v>
      </c>
      <c r="BM5" s="137">
        <f>'D Master'!AQ5</f>
        <v>-32.485068813295243</v>
      </c>
      <c r="BN5" s="137">
        <f>'D Master'!AR5</f>
        <v>25.603392041748197</v>
      </c>
      <c r="BO5" s="137">
        <f>'D Master'!AS5</f>
        <v>0.26160889470242593</v>
      </c>
      <c r="BP5" s="137">
        <f>'D Master'!AT5</f>
        <v>4.1198501872659081</v>
      </c>
      <c r="BR5" s="137">
        <f>'All Data FO'!B5</f>
        <v>310.39999999999998</v>
      </c>
      <c r="BS5" s="137">
        <f>'All Data FO'!W5</f>
        <v>313.5</v>
      </c>
      <c r="BT5" s="137">
        <f>'All Data FO'!AB5</f>
        <v>306.60000000000002</v>
      </c>
      <c r="BV5" s="137">
        <f t="shared" si="32"/>
        <v>93.084837240681395</v>
      </c>
      <c r="BW5" s="137">
        <f>'All Data FO'!BM5</f>
        <v>21465000</v>
      </c>
      <c r="BX5" s="137">
        <f>AVERAGE('All Data FO'!BN5:BQ5)</f>
        <v>11116875</v>
      </c>
      <c r="BY5" s="137">
        <f>AVERAGE('All Data FO'!BN5:BP5)</f>
        <v>12000833.333333334</v>
      </c>
      <c r="BZ5" s="137">
        <f t="shared" si="33"/>
        <v>78.862578987570302</v>
      </c>
      <c r="CB5" s="139">
        <f>'All Data FO'!AP5</f>
        <v>-33.068061239957558</v>
      </c>
      <c r="CC5" s="139">
        <f>'All Data FO'!AQ5</f>
        <v>-6.4454371410338229</v>
      </c>
      <c r="CD5" s="139">
        <f>'All Data FO'!AR5</f>
        <v>-2.8652111026930229</v>
      </c>
      <c r="CE5" s="139">
        <f>'All Data FO'!AS5</f>
        <v>3.2058572647142451</v>
      </c>
      <c r="CF5" s="139">
        <f>'All Data FO'!BV5</f>
        <v>168.56427901157335</v>
      </c>
      <c r="CG5" s="139">
        <f>'All Data FO'!BW5</f>
        <v>-30.815840727115347</v>
      </c>
      <c r="CH5" s="139">
        <f>'All Data FO'!BX5</f>
        <v>-29.80404071092207</v>
      </c>
      <c r="CI5" s="139">
        <f>'All Data FO'!BY5</f>
        <v>94.418192557590075</v>
      </c>
      <c r="CJ5" s="139">
        <f>'D Master'!AQ5</f>
        <v>-32.485068813295243</v>
      </c>
      <c r="CK5" s="139">
        <f>'D Master'!AR5</f>
        <v>25.603392041748197</v>
      </c>
      <c r="CL5" s="139">
        <f>'D Master'!AS5</f>
        <v>0.26160889470242593</v>
      </c>
      <c r="CM5" s="139">
        <f>'D Master'!AT5</f>
        <v>4.1198501872659081</v>
      </c>
      <c r="CN5" s="139">
        <f>Cash!BH5</f>
        <v>-25.50791210472067</v>
      </c>
      <c r="CO5" s="139">
        <f>Cash!BI5</f>
        <v>-34.112358778494823</v>
      </c>
      <c r="CP5" s="139">
        <f>Cash!BJ5</f>
        <v>-33.726337136999931</v>
      </c>
      <c r="CQ5" s="139">
        <f>Cash!BK5</f>
        <v>190.69554696491281</v>
      </c>
      <c r="CR5" s="67"/>
      <c r="CS5" s="139">
        <f>'All Data FO'!K5</f>
        <v>-1.9118344130194378</v>
      </c>
      <c r="CT5" s="139">
        <f>Cash!BH5</f>
        <v>-25.50791210472067</v>
      </c>
      <c r="CU5" s="139">
        <f>'D Master'!AA5</f>
        <v>-49.718332900838284</v>
      </c>
      <c r="CV5" s="139">
        <f>NOI!G5</f>
        <v>1.0442225392296718</v>
      </c>
      <c r="CW5" s="139">
        <f>NOI!S5</f>
        <v>58.039801983980567</v>
      </c>
      <c r="CX5" s="139">
        <f>Cash!EB5</f>
        <v>-2.2113022113022183</v>
      </c>
      <c r="CY5" s="139">
        <f>'All Data FO'!AP5</f>
        <v>-33.068061239957558</v>
      </c>
      <c r="CZ5" s="139">
        <f>'All Data FO'!BV5</f>
        <v>168.56427901157335</v>
      </c>
      <c r="DA5" s="139">
        <f>'All Data FO'!BF5</f>
        <v>162.1524071538756</v>
      </c>
      <c r="DB5" s="139" t="str">
        <f>'FOD (ALL)'!M5</f>
        <v>ADANIPORTS</v>
      </c>
      <c r="DC5" s="139">
        <f>'All Data FO'!EJ5</f>
        <v>1.6651443827724304</v>
      </c>
      <c r="DD5" s="137">
        <f>'All Data FO'!B5</f>
        <v>310.39999999999998</v>
      </c>
      <c r="DE5" s="137">
        <f>('All Data FO'!W5-'All Data FO'!AB5)/3</f>
        <v>2.2999999999999923</v>
      </c>
      <c r="DF5" s="137">
        <f t="shared" si="34"/>
        <v>0.74097938144329656</v>
      </c>
      <c r="DH5" s="139" t="str">
        <f t="shared" si="35"/>
        <v>ADANIPORTS</v>
      </c>
      <c r="DI5" s="137">
        <f t="shared" si="36"/>
        <v>312.7</v>
      </c>
      <c r="DJ5" s="137">
        <f t="shared" si="37"/>
        <v>315</v>
      </c>
      <c r="DK5" s="137">
        <f t="shared" si="38"/>
        <v>311.55</v>
      </c>
      <c r="DL5" s="137">
        <f t="shared" si="39"/>
        <v>309.25</v>
      </c>
      <c r="DM5" s="137">
        <f t="shared" si="40"/>
        <v>306.95</v>
      </c>
      <c r="DN5" s="137">
        <f t="shared" si="41"/>
        <v>310.39999999999998</v>
      </c>
      <c r="DO5" s="137" t="str">
        <f>'Final Master FO'!DC5</f>
        <v>SHORT BUILDUP</v>
      </c>
      <c r="DS5" s="137" t="str">
        <f>'FOD (ALL)'!M5</f>
        <v>ADANIPORTS</v>
      </c>
      <c r="DT5" s="137">
        <f>'All Data FO'!B5</f>
        <v>310.39999999999998</v>
      </c>
      <c r="DU5" s="139">
        <f>'All Data FO'!K5</f>
        <v>-1.9118344130194378</v>
      </c>
      <c r="DV5" s="137">
        <f>'All Data FO'!EA5</f>
        <v>36175000</v>
      </c>
      <c r="DW5" s="139">
        <f>'All Data FO'!EJ5</f>
        <v>1.6651443827724304</v>
      </c>
      <c r="DX5" s="137">
        <f>'D Master'!R5</f>
        <v>891323</v>
      </c>
      <c r="DY5" s="137">
        <f>'D Master'!AH5</f>
        <v>26</v>
      </c>
      <c r="EB5" s="137">
        <f>'All Data FO'!BM5/'All Data FO'!EA5</f>
        <v>0.59336558396682793</v>
      </c>
      <c r="EC5" s="137">
        <f>'All Data FO'!BN5/'All Data FO'!EB5</f>
        <v>0.22461884353263542</v>
      </c>
      <c r="ED5" s="137">
        <f>'All Data FO'!BO5/'All Data FO'!EC5</f>
        <v>0.31698449718754285</v>
      </c>
      <c r="EE5" s="137">
        <f>'All Data FO'!BP5/'All Data FO'!ED5</f>
        <v>0.4427332033088977</v>
      </c>
      <c r="EF5" s="137">
        <f>'All Data FO'!BQ5/'All Data FO'!EE5</f>
        <v>0.23801490229157879</v>
      </c>
      <c r="EG5" s="137" t="str">
        <f t="shared" si="42"/>
        <v>Y</v>
      </c>
      <c r="EH5" s="137" t="str">
        <f t="shared" si="43"/>
        <v>N</v>
      </c>
      <c r="EI5" s="137" t="str">
        <f t="shared" si="44"/>
        <v>N</v>
      </c>
      <c r="EJ5" s="137" t="str">
        <f t="shared" si="45"/>
        <v>Y</v>
      </c>
      <c r="EK5" s="137">
        <f t="shared" si="46"/>
        <v>164.16554133875078</v>
      </c>
      <c r="EL5" s="137">
        <f t="shared" si="47"/>
        <v>-29.138855204095233</v>
      </c>
      <c r="EM5" s="137">
        <f t="shared" si="48"/>
        <v>-28.402818036129812</v>
      </c>
      <c r="EN5" s="137">
        <f t="shared" si="49"/>
        <v>86.010707332320706</v>
      </c>
      <c r="EO5" s="137" t="str">
        <f t="shared" si="50"/>
        <v>Y</v>
      </c>
      <c r="EP5" s="137" t="str">
        <f t="shared" si="51"/>
        <v>N</v>
      </c>
      <c r="EQ5" s="137" t="str">
        <f t="shared" si="52"/>
        <v>N</v>
      </c>
    </row>
    <row r="6" spans="1:147" x14ac:dyDescent="0.3">
      <c r="A6" s="137" t="str">
        <f>FOD!B6</f>
        <v>ADANIPOWER</v>
      </c>
      <c r="B6" s="137" t="str">
        <f>'All Data FO'!G6</f>
        <v>N</v>
      </c>
      <c r="C6" s="137" t="str">
        <f>'All Data FO'!H6</f>
        <v>N</v>
      </c>
      <c r="D6" s="137" t="str">
        <f>'All Data FO'!I6</f>
        <v>N</v>
      </c>
      <c r="E6" s="137" t="str">
        <f>'All Data FO'!J6</f>
        <v>Y</v>
      </c>
      <c r="F6" s="139">
        <f>'All Data FO'!K6</f>
        <v>-3.0973451327433543</v>
      </c>
      <c r="G6" s="139">
        <f>'All Data FO'!L6</f>
        <v>-2.1645021645021649</v>
      </c>
      <c r="H6" s="139">
        <f>'All Data FO'!M6</f>
        <v>-2.6685393258427044</v>
      </c>
      <c r="I6" s="139">
        <f>'All Data FO'!N6</f>
        <v>15.024232633279491</v>
      </c>
      <c r="J6" s="137" t="str">
        <f t="shared" si="17"/>
        <v>N</v>
      </c>
      <c r="K6" s="137" t="str">
        <f t="shared" si="18"/>
        <v>Y</v>
      </c>
      <c r="L6" s="137" t="str">
        <f t="shared" si="19"/>
        <v>N</v>
      </c>
      <c r="M6" s="137">
        <f>'All Data FO'!AG6-'All Data FO'!AH6</f>
        <v>-1510000</v>
      </c>
      <c r="N6" s="137">
        <f>'All Data FO'!AH6-'All Data FO'!AI6</f>
        <v>-10850000</v>
      </c>
      <c r="O6" s="137">
        <f>'All Data FO'!AI6-'All Data FO'!AJ6</f>
        <v>-16200000</v>
      </c>
      <c r="P6" s="137">
        <f>'All Data FO'!AJ6-'All Data FO'!AK6</f>
        <v>8930000</v>
      </c>
      <c r="Q6" s="137" t="str">
        <f>'All Data FO'!AL6</f>
        <v>N</v>
      </c>
      <c r="R6" s="137" t="str">
        <f>'All Data FO'!AM6</f>
        <v>N</v>
      </c>
      <c r="S6" s="137" t="str">
        <f>'All Data FO'!AN6</f>
        <v>N</v>
      </c>
      <c r="T6" s="137" t="str">
        <f>'All Data FO'!AO6</f>
        <v>Y</v>
      </c>
      <c r="U6" s="139">
        <f>'All Data FO'!AP6</f>
        <v>-3.7413280475718533</v>
      </c>
      <c r="V6" s="139">
        <f>'All Data FO'!AQ6</f>
        <v>-21.187268111696934</v>
      </c>
      <c r="W6" s="139">
        <f>'All Data FO'!AR6</f>
        <v>-24.032042723631509</v>
      </c>
      <c r="X6" s="139">
        <f>'All Data FO'!AS6</f>
        <v>15.270177838577293</v>
      </c>
      <c r="Y6" s="137" t="str">
        <f t="shared" si="20"/>
        <v>Y</v>
      </c>
      <c r="Z6" s="137" t="str">
        <f t="shared" si="21"/>
        <v>Y</v>
      </c>
      <c r="AA6" s="137" t="str">
        <f t="shared" si="22"/>
        <v>N</v>
      </c>
      <c r="AB6" s="137" t="str">
        <f>'All Data FO'!BB6</f>
        <v>N</v>
      </c>
      <c r="AC6" s="137" t="str">
        <f>'All Data FO'!BC6</f>
        <v>N</v>
      </c>
      <c r="AD6" s="137" t="str">
        <f>'All Data FO'!BD6</f>
        <v>N</v>
      </c>
      <c r="AE6" s="137" t="str">
        <f>'All Data FO'!BE6</f>
        <v>Y</v>
      </c>
      <c r="AF6" s="139">
        <f>'All Data FO'!BF6</f>
        <v>-48.850688440705866</v>
      </c>
      <c r="AG6" s="139">
        <f>'All Data FO'!BG6</f>
        <v>-48.904179070831368</v>
      </c>
      <c r="AH6" s="139">
        <f>'All Data FO'!BH6</f>
        <v>-18.744028848295034</v>
      </c>
      <c r="AI6" s="139">
        <f>'All Data FO'!BI6</f>
        <v>403.09803673554205</v>
      </c>
      <c r="AJ6" s="137" t="str">
        <f t="shared" si="23"/>
        <v>Y</v>
      </c>
      <c r="AK6" s="137" t="str">
        <f t="shared" si="24"/>
        <v>N</v>
      </c>
      <c r="AL6" s="137" t="str">
        <f t="shared" si="25"/>
        <v>N</v>
      </c>
      <c r="AM6" s="137" t="str">
        <f>'All Data FO'!BR6</f>
        <v>N</v>
      </c>
      <c r="AN6" s="137" t="str">
        <f>'All Data FO'!BS6</f>
        <v>N</v>
      </c>
      <c r="AO6" s="137" t="str">
        <f>'All Data FO'!BT6</f>
        <v>N</v>
      </c>
      <c r="AP6" s="137" t="str">
        <f>'All Data FO'!BU6</f>
        <v>Y</v>
      </c>
      <c r="AQ6" s="139">
        <f>'All Data FO'!BV6</f>
        <v>-47.821310875137314</v>
      </c>
      <c r="AR6" s="139">
        <f>'All Data FO'!BW6</f>
        <v>-46.722590714007026</v>
      </c>
      <c r="AS6" s="139">
        <f>'All Data FO'!BX6</f>
        <v>-20.416084458934947</v>
      </c>
      <c r="AT6" s="139">
        <f>'All Data FO'!BY6</f>
        <v>355.51626591230547</v>
      </c>
      <c r="AU6" s="137" t="str">
        <f t="shared" si="26"/>
        <v>N</v>
      </c>
      <c r="AV6" s="137" t="str">
        <f t="shared" si="27"/>
        <v>N</v>
      </c>
      <c r="AW6" s="137" t="str">
        <f t="shared" si="28"/>
        <v>N</v>
      </c>
      <c r="AX6" s="137" t="str">
        <f>'All Data FO'!CH6</f>
        <v>N</v>
      </c>
      <c r="AY6" s="137" t="str">
        <f>'All Data FO'!CI6</f>
        <v>N</v>
      </c>
      <c r="AZ6" s="137" t="str">
        <f>'All Data FO'!CJ6</f>
        <v>N</v>
      </c>
      <c r="BA6" s="137" t="str">
        <f>'All Data FO'!CK6</f>
        <v>Y</v>
      </c>
      <c r="BB6" s="139">
        <f>'All Data FO'!CL6</f>
        <v>-36.871823828345569</v>
      </c>
      <c r="BC6" s="139">
        <f>'All Data FO'!CM6</f>
        <v>-44.845842416692619</v>
      </c>
      <c r="BD6" s="139">
        <f>'All Data FO'!CN6</f>
        <v>-34.81526593585059</v>
      </c>
      <c r="BE6" s="139">
        <f>'All Data FO'!CO6</f>
        <v>270.65462753950339</v>
      </c>
      <c r="BF6" s="137" t="str">
        <f t="shared" si="29"/>
        <v>Y</v>
      </c>
      <c r="BG6" s="137" t="str">
        <f t="shared" si="30"/>
        <v>N</v>
      </c>
      <c r="BH6" s="137" t="str">
        <f t="shared" si="31"/>
        <v>N</v>
      </c>
      <c r="BI6" s="137" t="str">
        <f>'D Master'!AM6</f>
        <v>N</v>
      </c>
      <c r="BJ6" s="137" t="str">
        <f>'D Master'!AN6</f>
        <v>Y</v>
      </c>
      <c r="BK6" s="137" t="str">
        <f>'D Master'!AO6</f>
        <v>N</v>
      </c>
      <c r="BL6" s="137" t="str">
        <f>'D Master'!AP6</f>
        <v>N</v>
      </c>
      <c r="BM6" s="137">
        <f>'D Master'!AQ6</f>
        <v>-4.6709991876523231</v>
      </c>
      <c r="BN6" s="137">
        <f>'D Master'!AR6</f>
        <v>73.747353563867335</v>
      </c>
      <c r="BO6" s="137">
        <f>'D Master'!AS6</f>
        <v>-20.705092333519872</v>
      </c>
      <c r="BP6" s="137">
        <f>'D Master'!AT6</f>
        <v>-16.024436090225564</v>
      </c>
      <c r="BR6" s="137">
        <f>'All Data FO'!B6</f>
        <v>32.85</v>
      </c>
      <c r="BS6" s="137">
        <f>'All Data FO'!W6</f>
        <v>34.4</v>
      </c>
      <c r="BT6" s="137">
        <f>'All Data FO'!AB6</f>
        <v>32.700000000000003</v>
      </c>
      <c r="BV6" s="137">
        <f t="shared" si="32"/>
        <v>-63.721995926680243</v>
      </c>
      <c r="BW6" s="137">
        <f>'All Data FO'!BM6</f>
        <v>14250000</v>
      </c>
      <c r="BX6" s="137">
        <f>AVERAGE('All Data FO'!BN6:BQ6)</f>
        <v>39280000</v>
      </c>
      <c r="BY6" s="137">
        <f>AVERAGE('All Data FO'!BN6:BP6)</f>
        <v>47660000</v>
      </c>
      <c r="BZ6" s="137">
        <f t="shared" si="33"/>
        <v>-70.100713386487627</v>
      </c>
      <c r="CB6" s="139">
        <f>'All Data FO'!AP6</f>
        <v>-3.7413280475718533</v>
      </c>
      <c r="CC6" s="139">
        <f>'All Data FO'!AQ6</f>
        <v>-21.187268111696934</v>
      </c>
      <c r="CD6" s="139">
        <f>'All Data FO'!AR6</f>
        <v>-24.032042723631509</v>
      </c>
      <c r="CE6" s="139">
        <f>'All Data FO'!AS6</f>
        <v>15.270177838577293</v>
      </c>
      <c r="CF6" s="139">
        <f>'All Data FO'!BV6</f>
        <v>-47.821310875137314</v>
      </c>
      <c r="CG6" s="139">
        <f>'All Data FO'!BW6</f>
        <v>-46.722590714007026</v>
      </c>
      <c r="CH6" s="139">
        <f>'All Data FO'!BX6</f>
        <v>-20.416084458934947</v>
      </c>
      <c r="CI6" s="139">
        <f>'All Data FO'!BY6</f>
        <v>355.51626591230547</v>
      </c>
      <c r="CJ6" s="139">
        <f>'D Master'!AQ6</f>
        <v>-4.6709991876523231</v>
      </c>
      <c r="CK6" s="139">
        <f>'D Master'!AR6</f>
        <v>73.747353563867335</v>
      </c>
      <c r="CL6" s="139">
        <f>'D Master'!AS6</f>
        <v>-20.705092333519872</v>
      </c>
      <c r="CM6" s="139">
        <f>'D Master'!AT6</f>
        <v>-16.024436090225564</v>
      </c>
      <c r="CN6" s="139">
        <f>Cash!BH6</f>
        <v>-42.838390782242428</v>
      </c>
      <c r="CO6" s="139">
        <f>Cash!BI6</f>
        <v>-48.689192266909522</v>
      </c>
      <c r="CP6" s="139">
        <f>Cash!BJ6</f>
        <v>-28.982858100877284</v>
      </c>
      <c r="CQ6" s="139">
        <f>Cash!BK6</f>
        <v>308.23556771554382</v>
      </c>
      <c r="CR6" s="67"/>
      <c r="CS6" s="139">
        <f>'All Data FO'!K6</f>
        <v>-3.0973451327433543</v>
      </c>
      <c r="CT6" s="139">
        <f>Cash!BH6</f>
        <v>-42.838390782242428</v>
      </c>
      <c r="CU6" s="139">
        <f>'D Master'!AA6</f>
        <v>-45.515777264477698</v>
      </c>
      <c r="CV6" s="139">
        <f>NOI!G6</f>
        <v>-0.30001363698349925</v>
      </c>
      <c r="CW6" s="139">
        <f>NOI!S6</f>
        <v>75.736043551778238</v>
      </c>
      <c r="CX6" s="139">
        <f>Cash!EB6</f>
        <v>-1.5209125475285186</v>
      </c>
      <c r="CY6" s="139">
        <f>'All Data FO'!AP6</f>
        <v>-3.7413280475718533</v>
      </c>
      <c r="CZ6" s="139">
        <f>'All Data FO'!BV6</f>
        <v>-47.821310875137314</v>
      </c>
      <c r="DA6" s="139">
        <f>'All Data FO'!BF6</f>
        <v>-48.850688440705866</v>
      </c>
      <c r="DB6" s="139" t="str">
        <f>'FOD (ALL)'!M6</f>
        <v>ADANIPOWER</v>
      </c>
      <c r="DC6" s="139">
        <f>'All Data FO'!EJ6</f>
        <v>0.76435192714262479</v>
      </c>
      <c r="DD6" s="137">
        <f>'All Data FO'!B6</f>
        <v>32.85</v>
      </c>
      <c r="DE6" s="137">
        <f>('All Data FO'!W6-'All Data FO'!AB6)/3</f>
        <v>0.56666666666666521</v>
      </c>
      <c r="DF6" s="137">
        <f t="shared" si="34"/>
        <v>1.725012683916789</v>
      </c>
      <c r="DH6" s="139" t="str">
        <f t="shared" si="35"/>
        <v>ADANIPOWER</v>
      </c>
      <c r="DI6" s="137">
        <f t="shared" si="36"/>
        <v>33.416666666666664</v>
      </c>
      <c r="DJ6" s="137">
        <f t="shared" si="37"/>
        <v>33.983333333333327</v>
      </c>
      <c r="DK6" s="137">
        <f t="shared" si="38"/>
        <v>33.133333333333333</v>
      </c>
      <c r="DL6" s="137">
        <f t="shared" si="39"/>
        <v>32.56666666666667</v>
      </c>
      <c r="DM6" s="137">
        <f t="shared" si="40"/>
        <v>32.000000000000007</v>
      </c>
      <c r="DN6" s="137">
        <f t="shared" si="41"/>
        <v>32.85</v>
      </c>
      <c r="DO6" s="137" t="str">
        <f>'Final Master FO'!DC6</f>
        <v>SHORT BUILDUP</v>
      </c>
      <c r="DS6" s="137" t="str">
        <f>'FOD (ALL)'!M6</f>
        <v>ADANIPOWER</v>
      </c>
      <c r="DT6" s="137">
        <f>'All Data FO'!B6</f>
        <v>32.85</v>
      </c>
      <c r="DU6" s="139">
        <f>'All Data FO'!K6</f>
        <v>-3.0973451327433543</v>
      </c>
      <c r="DV6" s="137">
        <f>'All Data FO'!EA6</f>
        <v>61960000</v>
      </c>
      <c r="DW6" s="139">
        <f>'All Data FO'!EJ6</f>
        <v>0.76435192714262479</v>
      </c>
      <c r="DX6" s="137">
        <f>'D Master'!R6</f>
        <v>3192369</v>
      </c>
      <c r="DY6" s="137">
        <f>'D Master'!AH6</f>
        <v>23.47</v>
      </c>
      <c r="EB6" s="137">
        <f>'All Data FO'!BM6/'All Data FO'!EA6</f>
        <v>0.22998708844415752</v>
      </c>
      <c r="EC6" s="137">
        <f>'All Data FO'!BN6/'All Data FO'!EB6</f>
        <v>0.44413725809074645</v>
      </c>
      <c r="ED6" s="137">
        <f>'All Data FO'!BO6/'All Data FO'!EC6</f>
        <v>0.77914576683386538</v>
      </c>
      <c r="EE6" s="137">
        <f>'All Data FO'!BP6/'All Data FO'!ED6</f>
        <v>0.94111630625365283</v>
      </c>
      <c r="EF6" s="137">
        <f>'All Data FO'!BQ6/'All Data FO'!EE6</f>
        <v>0.23953921734711164</v>
      </c>
      <c r="EG6" s="137" t="str">
        <f t="shared" si="42"/>
        <v>N</v>
      </c>
      <c r="EH6" s="137" t="str">
        <f t="shared" si="43"/>
        <v>N</v>
      </c>
      <c r="EI6" s="137" t="str">
        <f t="shared" si="44"/>
        <v>N</v>
      </c>
      <c r="EJ6" s="137" t="str">
        <f t="shared" si="45"/>
        <v>Y</v>
      </c>
      <c r="EK6" s="137">
        <f t="shared" si="46"/>
        <v>-48.217114359460837</v>
      </c>
      <c r="EL6" s="137">
        <f t="shared" si="47"/>
        <v>-42.996897756944584</v>
      </c>
      <c r="EM6" s="137">
        <f t="shared" si="48"/>
        <v>-17.210469985856626</v>
      </c>
      <c r="EN6" s="137">
        <f t="shared" si="49"/>
        <v>292.88610720051713</v>
      </c>
      <c r="EO6" s="137" t="str">
        <f t="shared" si="50"/>
        <v>N</v>
      </c>
      <c r="EP6" s="137" t="str">
        <f t="shared" si="51"/>
        <v>N</v>
      </c>
      <c r="EQ6" s="137" t="str">
        <f t="shared" si="52"/>
        <v>N</v>
      </c>
    </row>
    <row r="7" spans="1:147" x14ac:dyDescent="0.3">
      <c r="A7" s="137" t="str">
        <f>FOD!B7</f>
        <v>AMARAJABAT</v>
      </c>
      <c r="B7" s="137" t="str">
        <f>'All Data FO'!G7</f>
        <v>N</v>
      </c>
      <c r="C7" s="137" t="str">
        <f>'All Data FO'!H7</f>
        <v>Y</v>
      </c>
      <c r="D7" s="137" t="str">
        <f>'All Data FO'!I7</f>
        <v>Y</v>
      </c>
      <c r="E7" s="137" t="str">
        <f>'All Data FO'!J7</f>
        <v>Y</v>
      </c>
      <c r="F7" s="139">
        <f>'All Data FO'!K7</f>
        <v>-0.72931511442703034</v>
      </c>
      <c r="G7" s="139">
        <f>'All Data FO'!L7</f>
        <v>4.5761374594547242</v>
      </c>
      <c r="H7" s="139">
        <f>'All Data FO'!M7</f>
        <v>1.2245984559410732</v>
      </c>
      <c r="I7" s="139">
        <f>'All Data FO'!N7</f>
        <v>4.6818392940083688</v>
      </c>
      <c r="J7" s="137" t="str">
        <f t="shared" si="17"/>
        <v>N</v>
      </c>
      <c r="K7" s="137" t="str">
        <f t="shared" si="18"/>
        <v>Y</v>
      </c>
      <c r="L7" s="137" t="str">
        <f t="shared" si="19"/>
        <v>N</v>
      </c>
      <c r="M7" s="137">
        <f>'All Data FO'!AG7-'All Data FO'!AH7</f>
        <v>-192000</v>
      </c>
      <c r="N7" s="137">
        <f>'All Data FO'!AH7-'All Data FO'!AI7</f>
        <v>152000</v>
      </c>
      <c r="O7" s="137">
        <f>'All Data FO'!AI7-'All Data FO'!AJ7</f>
        <v>44000</v>
      </c>
      <c r="P7" s="137">
        <f>'All Data FO'!AJ7-'All Data FO'!AK7</f>
        <v>59200</v>
      </c>
      <c r="Q7" s="137" t="str">
        <f>'All Data FO'!AL7</f>
        <v>N</v>
      </c>
      <c r="R7" s="137" t="str">
        <f>'All Data FO'!AM7</f>
        <v>Y</v>
      </c>
      <c r="S7" s="137" t="str">
        <f>'All Data FO'!AN7</f>
        <v>Y</v>
      </c>
      <c r="T7" s="137" t="str">
        <f>'All Data FO'!AO7</f>
        <v>Y</v>
      </c>
      <c r="U7" s="139">
        <f>'All Data FO'!AP7</f>
        <v>-13.888888888888889</v>
      </c>
      <c r="V7" s="139">
        <f>'All Data FO'!AQ7</f>
        <v>12.353706111833549</v>
      </c>
      <c r="W7" s="139">
        <f>'All Data FO'!AR7</f>
        <v>3.7086985839514495</v>
      </c>
      <c r="X7" s="139">
        <f>'All Data FO'!AS7</f>
        <v>5.2519517388218597</v>
      </c>
      <c r="Y7" s="137" t="str">
        <f t="shared" si="20"/>
        <v>N</v>
      </c>
      <c r="Z7" s="137" t="str">
        <f t="shared" si="21"/>
        <v>Y</v>
      </c>
      <c r="AA7" s="137" t="str">
        <f t="shared" si="22"/>
        <v>N</v>
      </c>
      <c r="AB7" s="137" t="str">
        <f>'All Data FO'!BB7</f>
        <v>Y</v>
      </c>
      <c r="AC7" s="137" t="str">
        <f>'All Data FO'!BC7</f>
        <v>Y</v>
      </c>
      <c r="AD7" s="137" t="str">
        <f>'All Data FO'!BD7</f>
        <v>N</v>
      </c>
      <c r="AE7" s="137" t="str">
        <f>'All Data FO'!BE7</f>
        <v>N</v>
      </c>
      <c r="AF7" s="139">
        <f>'All Data FO'!BF7</f>
        <v>8.387983500310753</v>
      </c>
      <c r="AG7" s="139">
        <f>'All Data FO'!BG7</f>
        <v>136.04765119043302</v>
      </c>
      <c r="AH7" s="139">
        <f>'All Data FO'!BH7</f>
        <v>-33.110353006429676</v>
      </c>
      <c r="AI7" s="139">
        <f>'All Data FO'!BI7</f>
        <v>-42.811247361194752</v>
      </c>
      <c r="AJ7" s="137" t="str">
        <f t="shared" si="23"/>
        <v>N</v>
      </c>
      <c r="AK7" s="137" t="str">
        <f t="shared" si="24"/>
        <v>Y</v>
      </c>
      <c r="AL7" s="137" t="str">
        <f t="shared" si="25"/>
        <v>Y</v>
      </c>
      <c r="AM7" s="137" t="str">
        <f>'All Data FO'!BR7</f>
        <v>Y</v>
      </c>
      <c r="AN7" s="137" t="str">
        <f>'All Data FO'!BS7</f>
        <v>Y</v>
      </c>
      <c r="AO7" s="137" t="str">
        <f>'All Data FO'!BT7</f>
        <v>N</v>
      </c>
      <c r="AP7" s="137" t="str">
        <f>'All Data FO'!BU7</f>
        <v>N</v>
      </c>
      <c r="AQ7" s="139">
        <f>'All Data FO'!BV7</f>
        <v>6.7716141929035478</v>
      </c>
      <c r="AR7" s="139">
        <f>'All Data FO'!BW7</f>
        <v>125.46478873239437</v>
      </c>
      <c r="AS7" s="139">
        <f>'All Data FO'!BX7</f>
        <v>-34.380776340110906</v>
      </c>
      <c r="AT7" s="139">
        <f>'All Data FO'!BY7</f>
        <v>-42.872228088701164</v>
      </c>
      <c r="AU7" s="137" t="str">
        <f t="shared" si="26"/>
        <v>N</v>
      </c>
      <c r="AV7" s="137" t="str">
        <f t="shared" si="27"/>
        <v>Y</v>
      </c>
      <c r="AW7" s="137" t="str">
        <f t="shared" si="28"/>
        <v>Y</v>
      </c>
      <c r="AX7" s="137" t="str">
        <f>'All Data FO'!CH7</f>
        <v>Y</v>
      </c>
      <c r="AY7" s="137" t="str">
        <f>'All Data FO'!CI7</f>
        <v>Y</v>
      </c>
      <c r="AZ7" s="137" t="str">
        <f>'All Data FO'!CJ7</f>
        <v>N</v>
      </c>
      <c r="BA7" s="137" t="str">
        <f>'All Data FO'!CK7</f>
        <v>N</v>
      </c>
      <c r="BB7" s="139">
        <f>'All Data FO'!CL7</f>
        <v>8.5037674919268031</v>
      </c>
      <c r="BC7" s="139">
        <f>'All Data FO'!CM7</f>
        <v>123.58604091456078</v>
      </c>
      <c r="BD7" s="139">
        <f>'All Data FO'!CN7</f>
        <v>-33.942766295707472</v>
      </c>
      <c r="BE7" s="139">
        <f>'All Data FO'!CO7</f>
        <v>-39.344262295081968</v>
      </c>
      <c r="BF7" s="137" t="str">
        <f t="shared" si="29"/>
        <v>N</v>
      </c>
      <c r="BG7" s="137" t="str">
        <f t="shared" si="30"/>
        <v>Y</v>
      </c>
      <c r="BH7" s="137" t="str">
        <f t="shared" si="31"/>
        <v>Y</v>
      </c>
      <c r="BI7" s="137" t="str">
        <f>'D Master'!AM7</f>
        <v>N</v>
      </c>
      <c r="BJ7" s="137" t="str">
        <f>'D Master'!AN7</f>
        <v>N</v>
      </c>
      <c r="BK7" s="137" t="str">
        <f>'D Master'!AO7</f>
        <v>Y</v>
      </c>
      <c r="BL7" s="137" t="str">
        <f>'D Master'!AP7</f>
        <v>Y</v>
      </c>
      <c r="BM7" s="137">
        <f>'D Master'!AQ7</f>
        <v>-33.491124260355022</v>
      </c>
      <c r="BN7" s="137">
        <f>'D Master'!AR7</f>
        <v>-48.444173276388049</v>
      </c>
      <c r="BO7" s="137">
        <f>'D Master'!AS7</f>
        <v>164.78190630048465</v>
      </c>
      <c r="BP7" s="137">
        <f>'D Master'!AT7</f>
        <v>6.3573883161512041</v>
      </c>
      <c r="BR7" s="137">
        <f>'All Data FO'!B7</f>
        <v>592.1</v>
      </c>
      <c r="BS7" s="137">
        <f>'All Data FO'!W7</f>
        <v>612.95000000000005</v>
      </c>
      <c r="BT7" s="137">
        <f>'All Data FO'!AB7</f>
        <v>588.29999999999995</v>
      </c>
      <c r="BV7" s="137">
        <f t="shared" si="32"/>
        <v>29.318302186577895</v>
      </c>
      <c r="BW7" s="137">
        <f>'All Data FO'!BM7</f>
        <v>3418400</v>
      </c>
      <c r="BX7" s="137">
        <f>AVERAGE('All Data FO'!BN7:BQ7)</f>
        <v>2643400</v>
      </c>
      <c r="BY7" s="137">
        <f>AVERAGE('All Data FO'!BN7:BP7)</f>
        <v>2261866.6666666665</v>
      </c>
      <c r="BZ7" s="137">
        <f t="shared" si="33"/>
        <v>51.131808535722726</v>
      </c>
      <c r="CB7" s="139">
        <f>'All Data FO'!AP7</f>
        <v>-13.888888888888889</v>
      </c>
      <c r="CC7" s="139">
        <f>'All Data FO'!AQ7</f>
        <v>12.353706111833549</v>
      </c>
      <c r="CD7" s="139">
        <f>'All Data FO'!AR7</f>
        <v>3.7086985839514495</v>
      </c>
      <c r="CE7" s="139">
        <f>'All Data FO'!AS7</f>
        <v>5.2519517388218597</v>
      </c>
      <c r="CF7" s="139">
        <f>'All Data FO'!BV7</f>
        <v>6.7716141929035478</v>
      </c>
      <c r="CG7" s="139">
        <f>'All Data FO'!BW7</f>
        <v>125.46478873239437</v>
      </c>
      <c r="CH7" s="139">
        <f>'All Data FO'!BX7</f>
        <v>-34.380776340110906</v>
      </c>
      <c r="CI7" s="139">
        <f>'All Data FO'!BY7</f>
        <v>-42.872228088701164</v>
      </c>
      <c r="CJ7" s="139">
        <f>'D Master'!AQ7</f>
        <v>-33.491124260355022</v>
      </c>
      <c r="CK7" s="139">
        <f>'D Master'!AR7</f>
        <v>-48.444173276388049</v>
      </c>
      <c r="CL7" s="139">
        <f>'D Master'!AS7</f>
        <v>164.78190630048465</v>
      </c>
      <c r="CM7" s="139">
        <f>'D Master'!AT7</f>
        <v>6.3573883161512041</v>
      </c>
      <c r="CN7" s="139">
        <f>Cash!BH7</f>
        <v>31.934549557045315</v>
      </c>
      <c r="CO7" s="139">
        <f>Cash!BI7</f>
        <v>107.5871691155923</v>
      </c>
      <c r="CP7" s="139">
        <f>Cash!BJ7</f>
        <v>-9.944817381918293</v>
      </c>
      <c r="CQ7" s="139">
        <f>Cash!BK7</f>
        <v>-28.647951214404454</v>
      </c>
      <c r="CR7" s="67"/>
      <c r="CS7" s="139">
        <f>'All Data FO'!K7</f>
        <v>-0.72931511442703034</v>
      </c>
      <c r="CT7" s="139">
        <f>Cash!BH7</f>
        <v>31.934549557045315</v>
      </c>
      <c r="CU7" s="139">
        <f>'D Master'!AA7</f>
        <v>-12.21317173020573</v>
      </c>
      <c r="CV7" s="139">
        <f>NOI!G7</f>
        <v>-6.2711545693869875</v>
      </c>
      <c r="CW7" s="139">
        <f>NOI!S7</f>
        <v>8.1127899977575684</v>
      </c>
      <c r="CX7" s="139">
        <f>Cash!EB7</f>
        <v>-3.0690537084399003</v>
      </c>
      <c r="CY7" s="139">
        <f>'All Data FO'!AP7</f>
        <v>-13.888888888888889</v>
      </c>
      <c r="CZ7" s="139">
        <f>'All Data FO'!BV7</f>
        <v>6.7716141929035478</v>
      </c>
      <c r="DA7" s="139">
        <f>'All Data FO'!BF7</f>
        <v>8.387983500310753</v>
      </c>
      <c r="DB7" s="139" t="str">
        <f>'FOD (ALL)'!M7</f>
        <v>AMARAJABAT</v>
      </c>
      <c r="DC7" s="139">
        <f>'All Data FO'!EJ7</f>
        <v>-6.0038293216630203</v>
      </c>
      <c r="DD7" s="137">
        <f>'All Data FO'!B7</f>
        <v>592.1</v>
      </c>
      <c r="DE7" s="137">
        <f>('All Data FO'!W7-'All Data FO'!AB7)/3</f>
        <v>8.216666666666697</v>
      </c>
      <c r="DF7" s="137">
        <f t="shared" si="34"/>
        <v>1.3877160389573884</v>
      </c>
      <c r="DH7" s="139" t="str">
        <f t="shared" si="35"/>
        <v>AMARAJABAT</v>
      </c>
      <c r="DI7" s="137">
        <f t="shared" si="36"/>
        <v>600.31666666666672</v>
      </c>
      <c r="DJ7" s="137">
        <f t="shared" si="37"/>
        <v>608.53333333333342</v>
      </c>
      <c r="DK7" s="137">
        <f t="shared" si="38"/>
        <v>596.20833333333337</v>
      </c>
      <c r="DL7" s="137">
        <f t="shared" si="39"/>
        <v>587.99166666666667</v>
      </c>
      <c r="DM7" s="137">
        <f t="shared" si="40"/>
        <v>579.77499999999998</v>
      </c>
      <c r="DN7" s="137">
        <f t="shared" si="41"/>
        <v>592.1</v>
      </c>
      <c r="DO7" s="137" t="str">
        <f>'Final Master FO'!DC7</f>
        <v>LONG UNWINDING</v>
      </c>
      <c r="DS7" s="137" t="str">
        <f>'FOD (ALL)'!M7</f>
        <v>AMARAJABAT</v>
      </c>
      <c r="DT7" s="137">
        <f>'All Data FO'!B7</f>
        <v>592.1</v>
      </c>
      <c r="DU7" s="139">
        <f>'All Data FO'!K7</f>
        <v>-0.72931511442703034</v>
      </c>
      <c r="DV7" s="137">
        <f>'All Data FO'!EA7</f>
        <v>1374600</v>
      </c>
      <c r="DW7" s="139">
        <f>'All Data FO'!EJ7</f>
        <v>-6.0038293216630203</v>
      </c>
      <c r="DX7" s="137">
        <f>'D Master'!R7</f>
        <v>228589</v>
      </c>
      <c r="DY7" s="137">
        <f>'D Master'!AH7</f>
        <v>5.62</v>
      </c>
      <c r="EB7" s="137">
        <f>'All Data FO'!BM7/'All Data FO'!EA7</f>
        <v>2.4868325331005385</v>
      </c>
      <c r="EC7" s="137">
        <f>'All Data FO'!BN7/'All Data FO'!EB7</f>
        <v>2.1892778993435447</v>
      </c>
      <c r="ED7" s="137">
        <f>'All Data FO'!BO7/'All Data FO'!EC7</f>
        <v>1.1144247370899387</v>
      </c>
      <c r="EE7" s="137">
        <f>'All Data FO'!BP7/'All Data FO'!ED7</f>
        <v>1.7705776468663066</v>
      </c>
      <c r="EF7" s="137">
        <f>'All Data FO'!BQ7/'All Data FO'!EE7</f>
        <v>3.2734185966125131</v>
      </c>
      <c r="EG7" s="137" t="str">
        <f t="shared" si="42"/>
        <v>Y</v>
      </c>
      <c r="EH7" s="137" t="str">
        <f t="shared" si="43"/>
        <v>Y</v>
      </c>
      <c r="EI7" s="137" t="str">
        <f t="shared" si="44"/>
        <v>N</v>
      </c>
      <c r="EJ7" s="137" t="str">
        <f t="shared" si="45"/>
        <v>N</v>
      </c>
      <c r="EK7" s="137">
        <f t="shared" si="46"/>
        <v>13.591451037176034</v>
      </c>
      <c r="EL7" s="137">
        <f t="shared" si="47"/>
        <v>96.449147841094714</v>
      </c>
      <c r="EM7" s="137">
        <f t="shared" si="48"/>
        <v>-37.058691604837193</v>
      </c>
      <c r="EN7" s="137">
        <f t="shared" si="49"/>
        <v>-45.910442107875134</v>
      </c>
      <c r="EO7" s="137" t="str">
        <f t="shared" si="50"/>
        <v>N</v>
      </c>
      <c r="EP7" s="137" t="str">
        <f t="shared" si="51"/>
        <v>Y</v>
      </c>
      <c r="EQ7" s="137" t="str">
        <f t="shared" si="52"/>
        <v>Y</v>
      </c>
    </row>
    <row r="8" spans="1:147" x14ac:dyDescent="0.3">
      <c r="A8" s="137" t="str">
        <f>FOD!B8</f>
        <v xml:space="preserve">AMBUJACEM </v>
      </c>
      <c r="B8" s="137" t="str">
        <f>'All Data FO'!G8</f>
        <v>Y</v>
      </c>
      <c r="C8" s="137" t="str">
        <f>'All Data FO'!H8</f>
        <v>Y</v>
      </c>
      <c r="D8" s="137" t="str">
        <f>'All Data FO'!I8</f>
        <v>Y</v>
      </c>
      <c r="E8" s="137" t="str">
        <f>'All Data FO'!J8</f>
        <v>Y</v>
      </c>
      <c r="F8" s="139">
        <f>'All Data FO'!K8</f>
        <v>3.1284606866002247</v>
      </c>
      <c r="G8" s="139">
        <f>'All Data FO'!L8</f>
        <v>0.61281337047353446</v>
      </c>
      <c r="H8" s="139">
        <f>'All Data FO'!M8</f>
        <v>2.9833620195065911</v>
      </c>
      <c r="I8" s="139">
        <f>'All Data FO'!N8</f>
        <v>2.2587268993839968</v>
      </c>
      <c r="J8" s="137" t="str">
        <f t="shared" si="17"/>
        <v>Y</v>
      </c>
      <c r="K8" s="137" t="str">
        <f t="shared" si="18"/>
        <v>N</v>
      </c>
      <c r="L8" s="137" t="str">
        <f t="shared" si="19"/>
        <v>Y</v>
      </c>
      <c r="M8" s="137">
        <f>'All Data FO'!AG8-'All Data FO'!AH8</f>
        <v>-1702500</v>
      </c>
      <c r="N8" s="137">
        <f>'All Data FO'!AH8-'All Data FO'!AI8</f>
        <v>-367500</v>
      </c>
      <c r="O8" s="137">
        <f>'All Data FO'!AI8-'All Data FO'!AJ8</f>
        <v>5000</v>
      </c>
      <c r="P8" s="137">
        <f>'All Data FO'!AJ8-'All Data FO'!AK8</f>
        <v>-62500</v>
      </c>
      <c r="Q8" s="137" t="str">
        <f>'All Data FO'!AL8</f>
        <v>N</v>
      </c>
      <c r="R8" s="137" t="str">
        <f>'All Data FO'!AM8</f>
        <v>N</v>
      </c>
      <c r="S8" s="137" t="str">
        <f>'All Data FO'!AN8</f>
        <v>Y</v>
      </c>
      <c r="T8" s="137" t="str">
        <f>'All Data FO'!AO8</f>
        <v>N</v>
      </c>
      <c r="U8" s="139">
        <f>'All Data FO'!AP8</f>
        <v>-9.8396185522323361</v>
      </c>
      <c r="V8" s="139">
        <f>'All Data FO'!AQ8</f>
        <v>-2.0797962648556876</v>
      </c>
      <c r="W8" s="139">
        <f>'All Data FO'!AR8</f>
        <v>2.8304557033682419E-2</v>
      </c>
      <c r="X8" s="139">
        <f>'All Data FO'!AS8</f>
        <v>-0.35255958256945424</v>
      </c>
      <c r="Y8" s="137" t="str">
        <f t="shared" si="20"/>
        <v>N</v>
      </c>
      <c r="Z8" s="137" t="str">
        <f t="shared" si="21"/>
        <v>N</v>
      </c>
      <c r="AA8" s="137" t="str">
        <f t="shared" si="22"/>
        <v>Y</v>
      </c>
      <c r="AB8" s="137" t="str">
        <f>'All Data FO'!BB8</f>
        <v>Y</v>
      </c>
      <c r="AC8" s="137" t="str">
        <f>'All Data FO'!BC8</f>
        <v>Y</v>
      </c>
      <c r="AD8" s="137" t="str">
        <f>'All Data FO'!BD8</f>
        <v>N</v>
      </c>
      <c r="AE8" s="137" t="str">
        <f>'All Data FO'!BE8</f>
        <v>Y</v>
      </c>
      <c r="AF8" s="139">
        <f>'All Data FO'!BF8</f>
        <v>166.29316228687276</v>
      </c>
      <c r="AG8" s="139">
        <f>'All Data FO'!BG8</f>
        <v>12.337297630964974</v>
      </c>
      <c r="AH8" s="139">
        <f>'All Data FO'!BH8</f>
        <v>-19.251083762249969</v>
      </c>
      <c r="AI8" s="139">
        <f>'All Data FO'!BI8</f>
        <v>8.1925687661963522</v>
      </c>
      <c r="AJ8" s="137" t="str">
        <f t="shared" si="23"/>
        <v>Y</v>
      </c>
      <c r="AK8" s="137" t="str">
        <f t="shared" si="24"/>
        <v>Y</v>
      </c>
      <c r="AL8" s="137" t="str">
        <f t="shared" si="25"/>
        <v>N</v>
      </c>
      <c r="AM8" s="137" t="str">
        <f>'All Data FO'!BR8</f>
        <v>Y</v>
      </c>
      <c r="AN8" s="137" t="str">
        <f>'All Data FO'!BS8</f>
        <v>Y</v>
      </c>
      <c r="AO8" s="137" t="str">
        <f>'All Data FO'!BT8</f>
        <v>N</v>
      </c>
      <c r="AP8" s="137" t="str">
        <f>'All Data FO'!BU8</f>
        <v>Y</v>
      </c>
      <c r="AQ8" s="139">
        <f>'All Data FO'!BV8</f>
        <v>160.86105675146771</v>
      </c>
      <c r="AR8" s="139">
        <f>'All Data FO'!BW8</f>
        <v>10.367170626349893</v>
      </c>
      <c r="AS8" s="139">
        <f>'All Data FO'!BX8</f>
        <v>-20.62857142857143</v>
      </c>
      <c r="AT8" s="139">
        <f>'All Data FO'!BY8</f>
        <v>7.8250154035736292</v>
      </c>
      <c r="AU8" s="137" t="str">
        <f t="shared" si="26"/>
        <v>Y</v>
      </c>
      <c r="AV8" s="137" t="str">
        <f t="shared" si="27"/>
        <v>Y</v>
      </c>
      <c r="AW8" s="137" t="str">
        <f t="shared" si="28"/>
        <v>N</v>
      </c>
      <c r="AX8" s="137" t="str">
        <f>'All Data FO'!CH8</f>
        <v>Y</v>
      </c>
      <c r="AY8" s="137" t="str">
        <f>'All Data FO'!CI8</f>
        <v>Y</v>
      </c>
      <c r="AZ8" s="137" t="str">
        <f>'All Data FO'!CJ8</f>
        <v>N</v>
      </c>
      <c r="BA8" s="137" t="str">
        <f>'All Data FO'!CK8</f>
        <v>Y</v>
      </c>
      <c r="BB8" s="139">
        <f>'All Data FO'!CL8</f>
        <v>124.37325905292479</v>
      </c>
      <c r="BC8" s="139">
        <f>'All Data FO'!CM8</f>
        <v>14.058776806989675</v>
      </c>
      <c r="BD8" s="139">
        <f>'All Data FO'!CN8</f>
        <v>-19.294871794871796</v>
      </c>
      <c r="BE8" s="139">
        <f>'All Data FO'!CO8</f>
        <v>2.2950819672131146</v>
      </c>
      <c r="BF8" s="137" t="str">
        <f t="shared" si="29"/>
        <v>Y</v>
      </c>
      <c r="BG8" s="137" t="str">
        <f t="shared" si="30"/>
        <v>Y</v>
      </c>
      <c r="BH8" s="137" t="str">
        <f t="shared" si="31"/>
        <v>N</v>
      </c>
      <c r="BI8" s="137" t="str">
        <f>'D Master'!AM8</f>
        <v>N</v>
      </c>
      <c r="BJ8" s="137" t="str">
        <f>'D Master'!AN8</f>
        <v>Y</v>
      </c>
      <c r="BK8" s="137" t="str">
        <f>'D Master'!AO8</f>
        <v>Y</v>
      </c>
      <c r="BL8" s="137" t="str">
        <f>'D Master'!AP8</f>
        <v>N</v>
      </c>
      <c r="BM8" s="137">
        <f>'D Master'!AQ8</f>
        <v>-15.296969696969704</v>
      </c>
      <c r="BN8" s="137">
        <f>'D Master'!AR8</f>
        <v>8.7529659899815453</v>
      </c>
      <c r="BO8" s="137">
        <f>'D Master'!AS8</f>
        <v>49.154541879669686</v>
      </c>
      <c r="BP8" s="137">
        <f>'D Master'!AT8</f>
        <v>-39.191774270683879</v>
      </c>
      <c r="BR8" s="137">
        <f>'All Data FO'!B8</f>
        <v>186.25</v>
      </c>
      <c r="BS8" s="137">
        <f>'All Data FO'!W8</f>
        <v>187.2</v>
      </c>
      <c r="BT8" s="137">
        <f>'All Data FO'!AB8</f>
        <v>177.45</v>
      </c>
      <c r="BV8" s="137">
        <f t="shared" si="32"/>
        <v>154.10643367752184</v>
      </c>
      <c r="BW8" s="137">
        <f>'All Data FO'!BM8</f>
        <v>9997500</v>
      </c>
      <c r="BX8" s="137">
        <f>AVERAGE('All Data FO'!BN8:BQ8)</f>
        <v>3934375</v>
      </c>
      <c r="BY8" s="137">
        <f>AVERAGE('All Data FO'!BN8:BP8)</f>
        <v>3893333.3333333335</v>
      </c>
      <c r="BZ8" s="137">
        <f t="shared" si="33"/>
        <v>156.785102739726</v>
      </c>
      <c r="CB8" s="139">
        <f>'All Data FO'!AP8</f>
        <v>-9.8396185522323361</v>
      </c>
      <c r="CC8" s="139">
        <f>'All Data FO'!AQ8</f>
        <v>-2.0797962648556876</v>
      </c>
      <c r="CD8" s="139">
        <f>'All Data FO'!AR8</f>
        <v>2.8304557033682419E-2</v>
      </c>
      <c r="CE8" s="139">
        <f>'All Data FO'!AS8</f>
        <v>-0.35255958256945424</v>
      </c>
      <c r="CF8" s="139">
        <f>'All Data FO'!BV8</f>
        <v>160.86105675146771</v>
      </c>
      <c r="CG8" s="139">
        <f>'All Data FO'!BW8</f>
        <v>10.367170626349893</v>
      </c>
      <c r="CH8" s="139">
        <f>'All Data FO'!BX8</f>
        <v>-20.62857142857143</v>
      </c>
      <c r="CI8" s="139">
        <f>'All Data FO'!BY8</f>
        <v>7.8250154035736292</v>
      </c>
      <c r="CJ8" s="139">
        <f>'D Master'!AQ8</f>
        <v>-15.296969696969704</v>
      </c>
      <c r="CK8" s="139">
        <f>'D Master'!AR8</f>
        <v>8.7529659899815453</v>
      </c>
      <c r="CL8" s="139">
        <f>'D Master'!AS8</f>
        <v>49.154541879669686</v>
      </c>
      <c r="CM8" s="139">
        <f>'D Master'!AT8</f>
        <v>-39.191774270683879</v>
      </c>
      <c r="CN8" s="139">
        <f>Cash!BH8</f>
        <v>36.413802601161059</v>
      </c>
      <c r="CO8" s="139">
        <f>Cash!BI8</f>
        <v>79.896947965781067</v>
      </c>
      <c r="CP8" s="139">
        <f>Cash!BJ8</f>
        <v>-19.324098164525861</v>
      </c>
      <c r="CQ8" s="139">
        <f>Cash!BK8</f>
        <v>-3.5346295811579442</v>
      </c>
      <c r="CR8" s="67"/>
      <c r="CS8" s="139">
        <f>'All Data FO'!K8</f>
        <v>3.1284606866002247</v>
      </c>
      <c r="CT8" s="139">
        <f>Cash!BH8</f>
        <v>36.413802601161059</v>
      </c>
      <c r="CU8" s="139">
        <f>'D Master'!AA8</f>
        <v>15.561867816064618</v>
      </c>
      <c r="CV8" s="139">
        <f>NOI!G8</f>
        <v>0.50823192555476027</v>
      </c>
      <c r="CW8" s="139">
        <f>NOI!S8</f>
        <v>14.480529938649484</v>
      </c>
      <c r="CX8" s="139">
        <f>Cash!EB8</f>
        <v>0.33222591362127013</v>
      </c>
      <c r="CY8" s="139">
        <f>'All Data FO'!AP8</f>
        <v>-9.8396185522323361</v>
      </c>
      <c r="CZ8" s="139">
        <f>'All Data FO'!BV8</f>
        <v>160.86105675146771</v>
      </c>
      <c r="DA8" s="139">
        <f>'All Data FO'!BF8</f>
        <v>166.29316228687276</v>
      </c>
      <c r="DB8" s="139" t="str">
        <f>'FOD (ALL)'!M8</f>
        <v>AMBUJACEM</v>
      </c>
      <c r="DC8" s="139">
        <f>'All Data FO'!EJ8</f>
        <v>-0.89283238596977677</v>
      </c>
      <c r="DD8" s="137">
        <f>'All Data FO'!B8</f>
        <v>186.25</v>
      </c>
      <c r="DE8" s="137">
        <f>('All Data FO'!W8-'All Data FO'!AB8)/3</f>
        <v>3.25</v>
      </c>
      <c r="DF8" s="137">
        <f t="shared" si="34"/>
        <v>1.7449664429530201</v>
      </c>
      <c r="DH8" s="139" t="str">
        <f t="shared" si="35"/>
        <v>AMBUJACEM</v>
      </c>
      <c r="DI8" s="137">
        <f t="shared" si="36"/>
        <v>187.875</v>
      </c>
      <c r="DJ8" s="137">
        <f t="shared" si="37"/>
        <v>191.125</v>
      </c>
      <c r="DK8" s="137">
        <f t="shared" si="38"/>
        <v>186.25</v>
      </c>
      <c r="DL8" s="137">
        <f t="shared" si="39"/>
        <v>183</v>
      </c>
      <c r="DM8" s="137">
        <f t="shared" si="40"/>
        <v>179.75</v>
      </c>
      <c r="DN8" s="137">
        <f t="shared" si="41"/>
        <v>184.625</v>
      </c>
      <c r="DO8" s="137" t="str">
        <f>'Final Master FO'!DC8</f>
        <v>SHORT COVERING</v>
      </c>
      <c r="DS8" s="137" t="str">
        <f>'FOD (ALL)'!M8</f>
        <v>AMBUJACEM</v>
      </c>
      <c r="DT8" s="137">
        <f>'All Data FO'!B8</f>
        <v>186.25</v>
      </c>
      <c r="DU8" s="139">
        <f>'All Data FO'!K8</f>
        <v>3.1284606866002247</v>
      </c>
      <c r="DV8" s="137">
        <f>'All Data FO'!EA8</f>
        <v>17871500</v>
      </c>
      <c r="DW8" s="139">
        <f>'All Data FO'!EJ8</f>
        <v>-0.89283238596977677</v>
      </c>
      <c r="DX8" s="137">
        <f>'D Master'!R8</f>
        <v>2429612</v>
      </c>
      <c r="DY8" s="137">
        <f>'D Master'!AH8</f>
        <v>34.94</v>
      </c>
      <c r="EB8" s="137">
        <f>'All Data FO'!BM8/'All Data FO'!EA8</f>
        <v>0.55941023417172597</v>
      </c>
      <c r="EC8" s="137">
        <f>'All Data FO'!BN8/'All Data FO'!EB8</f>
        <v>0.21253292666019688</v>
      </c>
      <c r="ED8" s="137">
        <f>'All Data FO'!BO8/'All Data FO'!EC8</f>
        <v>0.19116432700247729</v>
      </c>
      <c r="EE8" s="137">
        <f>'All Data FO'!BP8/'All Data FO'!ED8</f>
        <v>0.24248302618816683</v>
      </c>
      <c r="EF8" s="137">
        <f>'All Data FO'!BQ8/'All Data FO'!EE8</f>
        <v>0.22626516102049352</v>
      </c>
      <c r="EG8" s="137" t="str">
        <f t="shared" si="42"/>
        <v>Y</v>
      </c>
      <c r="EH8" s="137" t="str">
        <f t="shared" si="43"/>
        <v>Y</v>
      </c>
      <c r="EI8" s="137" t="str">
        <f t="shared" si="44"/>
        <v>N</v>
      </c>
      <c r="EJ8" s="137" t="str">
        <f t="shared" si="45"/>
        <v>Y</v>
      </c>
      <c r="EK8" s="137">
        <f t="shared" si="46"/>
        <v>163.21109061191515</v>
      </c>
      <c r="EL8" s="137">
        <f t="shared" si="47"/>
        <v>11.178131397623508</v>
      </c>
      <c r="EM8" s="137">
        <f t="shared" si="48"/>
        <v>-21.163831544178365</v>
      </c>
      <c r="EN8" s="137">
        <f t="shared" si="49"/>
        <v>7.1676368975798335</v>
      </c>
      <c r="EO8" s="137" t="str">
        <f t="shared" si="50"/>
        <v>Y</v>
      </c>
      <c r="EP8" s="137" t="str">
        <f t="shared" si="51"/>
        <v>Y</v>
      </c>
      <c r="EQ8" s="137" t="str">
        <f t="shared" si="52"/>
        <v>N</v>
      </c>
    </row>
    <row r="9" spans="1:147" x14ac:dyDescent="0.3">
      <c r="A9" s="137" t="str">
        <f>FOD!B9</f>
        <v>APOLLOHOSP</v>
      </c>
      <c r="B9" s="137" t="str">
        <f>'All Data FO'!G9</f>
        <v>N</v>
      </c>
      <c r="C9" s="137" t="str">
        <f>'All Data FO'!H9</f>
        <v>N</v>
      </c>
      <c r="D9" s="137" t="str">
        <f>'All Data FO'!I9</f>
        <v>Y</v>
      </c>
      <c r="E9" s="137" t="str">
        <f>'All Data FO'!J9</f>
        <v>Y</v>
      </c>
      <c r="F9" s="139">
        <f>'All Data FO'!K9</f>
        <v>-0.27727876278996755</v>
      </c>
      <c r="G9" s="139">
        <f>'All Data FO'!L9</f>
        <v>-0.48192771084337699</v>
      </c>
      <c r="H9" s="139">
        <f>'All Data FO'!M9</f>
        <v>2.2980279898218905</v>
      </c>
      <c r="I9" s="139">
        <f>'All Data FO'!N9</f>
        <v>6.3653723742835344E-2</v>
      </c>
      <c r="J9" s="137" t="str">
        <f t="shared" si="17"/>
        <v>Y</v>
      </c>
      <c r="K9" s="137" t="str">
        <f t="shared" si="18"/>
        <v>N</v>
      </c>
      <c r="L9" s="137" t="str">
        <f t="shared" si="19"/>
        <v>Y</v>
      </c>
      <c r="M9" s="137">
        <f>'All Data FO'!AG9-'All Data FO'!AH9</f>
        <v>11000</v>
      </c>
      <c r="N9" s="137">
        <f>'All Data FO'!AH9-'All Data FO'!AI9</f>
        <v>-32000</v>
      </c>
      <c r="O9" s="137">
        <f>'All Data FO'!AI9-'All Data FO'!AJ9</f>
        <v>-19000</v>
      </c>
      <c r="P9" s="137">
        <f>'All Data FO'!AJ9-'All Data FO'!AK9</f>
        <v>10500</v>
      </c>
      <c r="Q9" s="137" t="str">
        <f>'All Data FO'!AL9</f>
        <v>Y</v>
      </c>
      <c r="R9" s="137" t="str">
        <f>'All Data FO'!AM9</f>
        <v>N</v>
      </c>
      <c r="S9" s="137" t="str">
        <f>'All Data FO'!AN9</f>
        <v>N</v>
      </c>
      <c r="T9" s="137" t="str">
        <f>'All Data FO'!AO9</f>
        <v>Y</v>
      </c>
      <c r="U9" s="139">
        <f>'All Data FO'!AP9</f>
        <v>1.3110846245530394</v>
      </c>
      <c r="V9" s="139">
        <f>'All Data FO'!AQ9</f>
        <v>-3.6739380022962114</v>
      </c>
      <c r="W9" s="139">
        <f>'All Data FO'!AR9</f>
        <v>-2.1348314606741572</v>
      </c>
      <c r="X9" s="139">
        <f>'All Data FO'!AS9</f>
        <v>1.1938601478112563</v>
      </c>
      <c r="Y9" s="137" t="str">
        <f t="shared" si="20"/>
        <v>Y</v>
      </c>
      <c r="Z9" s="137" t="str">
        <f t="shared" si="21"/>
        <v>N</v>
      </c>
      <c r="AA9" s="137" t="str">
        <f t="shared" si="22"/>
        <v>N</v>
      </c>
      <c r="AB9" s="137" t="str">
        <f>'All Data FO'!BB9</f>
        <v>Y</v>
      </c>
      <c r="AC9" s="137" t="str">
        <f>'All Data FO'!BC9</f>
        <v>Y</v>
      </c>
      <c r="AD9" s="137" t="str">
        <f>'All Data FO'!BD9</f>
        <v>N</v>
      </c>
      <c r="AE9" s="137" t="str">
        <f>'All Data FO'!BE9</f>
        <v>N</v>
      </c>
      <c r="AF9" s="139">
        <f>'All Data FO'!BF9</f>
        <v>105.59304431120442</v>
      </c>
      <c r="AG9" s="139">
        <f>'All Data FO'!BG9</f>
        <v>3.3867044082473883</v>
      </c>
      <c r="AH9" s="139">
        <f>'All Data FO'!BH9</f>
        <v>-34.310062227510301</v>
      </c>
      <c r="AI9" s="139">
        <f>'All Data FO'!BI9</f>
        <v>-39.7057509030587</v>
      </c>
      <c r="AJ9" s="137" t="str">
        <f t="shared" si="23"/>
        <v>Y</v>
      </c>
      <c r="AK9" s="137" t="str">
        <f t="shared" si="24"/>
        <v>Y</v>
      </c>
      <c r="AL9" s="137" t="str">
        <f t="shared" si="25"/>
        <v>Y</v>
      </c>
      <c r="AM9" s="137" t="str">
        <f>'All Data FO'!BR9</f>
        <v>Y</v>
      </c>
      <c r="AN9" s="137" t="str">
        <f>'All Data FO'!BS9</f>
        <v>Y</v>
      </c>
      <c r="AO9" s="137" t="str">
        <f>'All Data FO'!BT9</f>
        <v>N</v>
      </c>
      <c r="AP9" s="137" t="str">
        <f>'All Data FO'!BU9</f>
        <v>N</v>
      </c>
      <c r="AQ9" s="139">
        <f>'All Data FO'!BV9</f>
        <v>109.61538461538463</v>
      </c>
      <c r="AR9" s="139">
        <f>'All Data FO'!BW9</f>
        <v>2.556610664718773</v>
      </c>
      <c r="AS9" s="139">
        <f>'All Data FO'!BX9</f>
        <v>-34.778465936160075</v>
      </c>
      <c r="AT9" s="139">
        <f>'All Data FO'!BY9</f>
        <v>-38.679520888109849</v>
      </c>
      <c r="AU9" s="137" t="str">
        <f t="shared" si="26"/>
        <v>Y</v>
      </c>
      <c r="AV9" s="137" t="str">
        <f t="shared" si="27"/>
        <v>Y</v>
      </c>
      <c r="AW9" s="137" t="str">
        <f t="shared" si="28"/>
        <v>Y</v>
      </c>
      <c r="AX9" s="137" t="str">
        <f>'All Data FO'!CH9</f>
        <v>Y</v>
      </c>
      <c r="AY9" s="137" t="str">
        <f>'All Data FO'!CI9</f>
        <v>Y</v>
      </c>
      <c r="AZ9" s="137" t="str">
        <f>'All Data FO'!CJ9</f>
        <v>N</v>
      </c>
      <c r="BA9" s="137" t="str">
        <f>'All Data FO'!CK9</f>
        <v>N</v>
      </c>
      <c r="BB9" s="139">
        <f>'All Data FO'!CL9</f>
        <v>99.183976261127597</v>
      </c>
      <c r="BC9" s="139">
        <f>'All Data FO'!CM9</f>
        <v>4.9027237354085607</v>
      </c>
      <c r="BD9" s="139">
        <f>'All Data FO'!CN9</f>
        <v>-33.454168824443293</v>
      </c>
      <c r="BE9" s="139">
        <f>'All Data FO'!CO9</f>
        <v>-39.065951404228457</v>
      </c>
      <c r="BF9" s="137" t="str">
        <f t="shared" si="29"/>
        <v>Y</v>
      </c>
      <c r="BG9" s="137" t="str">
        <f t="shared" si="30"/>
        <v>Y</v>
      </c>
      <c r="BH9" s="137" t="str">
        <f t="shared" si="31"/>
        <v>Y</v>
      </c>
      <c r="BI9" s="137" t="str">
        <f>'D Master'!AM9</f>
        <v>N</v>
      </c>
      <c r="BJ9" s="137" t="str">
        <f>'D Master'!AN9</f>
        <v>N</v>
      </c>
      <c r="BK9" s="137" t="str">
        <f>'D Master'!AO9</f>
        <v>Y</v>
      </c>
      <c r="BL9" s="137" t="str">
        <f>'D Master'!AP9</f>
        <v>Y</v>
      </c>
      <c r="BM9" s="137">
        <f>'D Master'!AQ9</f>
        <v>-47.930385700846664</v>
      </c>
      <c r="BN9" s="137">
        <f>'D Master'!AR9</f>
        <v>-2.6779583428702098</v>
      </c>
      <c r="BO9" s="137">
        <f>'D Master'!AS9</f>
        <v>33.649434077699603</v>
      </c>
      <c r="BP9" s="137">
        <f>'D Master'!AT9</f>
        <v>19.219547775346445</v>
      </c>
      <c r="BR9" s="137">
        <f>'All Data FO'!B9</f>
        <v>1276.75</v>
      </c>
      <c r="BS9" s="137">
        <f>'All Data FO'!W9</f>
        <v>1289.5</v>
      </c>
      <c r="BT9" s="137">
        <f>'All Data FO'!AB9</f>
        <v>1241.5999999999999</v>
      </c>
      <c r="BV9" s="137">
        <f t="shared" si="32"/>
        <v>41.916817359855337</v>
      </c>
      <c r="BW9" s="137">
        <f>'All Data FO'!BM9</f>
        <v>1471500</v>
      </c>
      <c r="BX9" s="137">
        <f>AVERAGE('All Data FO'!BN9:BQ9)</f>
        <v>1036875</v>
      </c>
      <c r="BY9" s="137">
        <f>AVERAGE('All Data FO'!BN9:BP9)</f>
        <v>812000</v>
      </c>
      <c r="BZ9" s="137">
        <f t="shared" si="33"/>
        <v>81.2192118226601</v>
      </c>
      <c r="CB9" s="139">
        <f>'All Data FO'!AP9</f>
        <v>1.3110846245530394</v>
      </c>
      <c r="CC9" s="139">
        <f>'All Data FO'!AQ9</f>
        <v>-3.6739380022962114</v>
      </c>
      <c r="CD9" s="139">
        <f>'All Data FO'!AR9</f>
        <v>-2.1348314606741572</v>
      </c>
      <c r="CE9" s="139">
        <f>'All Data FO'!AS9</f>
        <v>1.1938601478112563</v>
      </c>
      <c r="CF9" s="139">
        <f>'All Data FO'!BV9</f>
        <v>109.61538461538463</v>
      </c>
      <c r="CG9" s="139">
        <f>'All Data FO'!BW9</f>
        <v>2.556610664718773</v>
      </c>
      <c r="CH9" s="139">
        <f>'All Data FO'!BX9</f>
        <v>-34.778465936160075</v>
      </c>
      <c r="CI9" s="139">
        <f>'All Data FO'!BY9</f>
        <v>-38.679520888109849</v>
      </c>
      <c r="CJ9" s="139">
        <f>'D Master'!AQ9</f>
        <v>-47.930385700846664</v>
      </c>
      <c r="CK9" s="139">
        <f>'D Master'!AR9</f>
        <v>-2.6779583428702098</v>
      </c>
      <c r="CL9" s="139">
        <f>'D Master'!AS9</f>
        <v>33.649434077699603</v>
      </c>
      <c r="CM9" s="139">
        <f>'D Master'!AT9</f>
        <v>19.219547775346445</v>
      </c>
      <c r="CN9" s="139">
        <f>Cash!BH9</f>
        <v>27.323708211678234</v>
      </c>
      <c r="CO9" s="139">
        <f>Cash!BI9</f>
        <v>14.441372855969645</v>
      </c>
      <c r="CP9" s="139">
        <f>Cash!BJ9</f>
        <v>-44.580613311892556</v>
      </c>
      <c r="CQ9" s="139">
        <f>Cash!BK9</f>
        <v>11.555915984858871</v>
      </c>
      <c r="CR9" s="67"/>
      <c r="CS9" s="139">
        <f>'All Data FO'!K9</f>
        <v>-0.27727876278996755</v>
      </c>
      <c r="CT9" s="139">
        <f>Cash!BH9</f>
        <v>27.323708211678234</v>
      </c>
      <c r="CU9" s="139">
        <f>'D Master'!AA9</f>
        <v>-33.695077066863369</v>
      </c>
      <c r="CV9" s="139">
        <f>NOI!G9</f>
        <v>7.4498567335243555</v>
      </c>
      <c r="CW9" s="139">
        <f>NOI!S9</f>
        <v>15.580774944119552</v>
      </c>
      <c r="CX9" s="139">
        <f>Cash!EB9</f>
        <v>-3.0303030303030267</v>
      </c>
      <c r="CY9" s="139">
        <f>'All Data FO'!AP9</f>
        <v>1.3110846245530394</v>
      </c>
      <c r="CZ9" s="139">
        <f>'All Data FO'!BV9</f>
        <v>109.61538461538463</v>
      </c>
      <c r="DA9" s="139">
        <f>'All Data FO'!BF9</f>
        <v>105.59304431120442</v>
      </c>
      <c r="DB9" s="139" t="str">
        <f>'FOD (ALL)'!M9</f>
        <v>APOLLOHOSP</v>
      </c>
      <c r="DC9" s="139">
        <f>'All Data FO'!EJ9</f>
        <v>9.7046413502109701</v>
      </c>
      <c r="DD9" s="137">
        <f>'All Data FO'!B9</f>
        <v>1276.75</v>
      </c>
      <c r="DE9" s="137">
        <f>('All Data FO'!W9-'All Data FO'!AB9)/3</f>
        <v>15.966666666666697</v>
      </c>
      <c r="DF9" s="137">
        <f t="shared" si="34"/>
        <v>1.2505711115462461</v>
      </c>
      <c r="DH9" s="139" t="str">
        <f t="shared" si="35"/>
        <v>APOLLOHOSP</v>
      </c>
      <c r="DI9" s="137">
        <f t="shared" si="36"/>
        <v>1292.7166666666667</v>
      </c>
      <c r="DJ9" s="137">
        <f t="shared" si="37"/>
        <v>1308.6833333333334</v>
      </c>
      <c r="DK9" s="137">
        <f t="shared" si="38"/>
        <v>1284.7333333333333</v>
      </c>
      <c r="DL9" s="137">
        <f t="shared" si="39"/>
        <v>1268.7666666666667</v>
      </c>
      <c r="DM9" s="137">
        <f t="shared" si="40"/>
        <v>1252.8</v>
      </c>
      <c r="DN9" s="137">
        <f t="shared" si="41"/>
        <v>1276.75</v>
      </c>
      <c r="DO9" s="137" t="str">
        <f>'Final Master FO'!DC9</f>
        <v>SHORT BUILDUP</v>
      </c>
      <c r="DS9" s="137" t="str">
        <f>'FOD (ALL)'!M9</f>
        <v>APOLLOHOSP</v>
      </c>
      <c r="DT9" s="137">
        <f>'All Data FO'!B9</f>
        <v>1276.75</v>
      </c>
      <c r="DU9" s="139">
        <f>'All Data FO'!K9</f>
        <v>-0.27727876278996755</v>
      </c>
      <c r="DV9" s="137">
        <f>'All Data FO'!EA9</f>
        <v>1040000</v>
      </c>
      <c r="DW9" s="139">
        <f>'All Data FO'!EJ9</f>
        <v>9.7046413502109701</v>
      </c>
      <c r="DX9" s="137">
        <f>'D Master'!R9</f>
        <v>171684</v>
      </c>
      <c r="DY9" s="137">
        <f>'D Master'!AH9</f>
        <v>22.14</v>
      </c>
      <c r="EB9" s="137">
        <f>'All Data FO'!BM9/'All Data FO'!EA9</f>
        <v>1.4149038461538461</v>
      </c>
      <c r="EC9" s="137">
        <f>'All Data FO'!BN9/'All Data FO'!EB9</f>
        <v>0.740506329113924</v>
      </c>
      <c r="ED9" s="137">
        <f>'All Data FO'!BO9/'All Data FO'!EC9</f>
        <v>0.74200542005420056</v>
      </c>
      <c r="EE9" s="137">
        <f>'All Data FO'!BP9/'All Data FO'!ED9</f>
        <v>1.127282491944146</v>
      </c>
      <c r="EF9" s="137">
        <f>'All Data FO'!BQ9/'All Data FO'!EE9</f>
        <v>1.8593155893536122</v>
      </c>
      <c r="EG9" s="137" t="str">
        <f t="shared" si="42"/>
        <v>Y</v>
      </c>
      <c r="EH9" s="137" t="str">
        <f t="shared" si="43"/>
        <v>N</v>
      </c>
      <c r="EI9" s="137" t="str">
        <f t="shared" si="44"/>
        <v>N</v>
      </c>
      <c r="EJ9" s="137" t="str">
        <f t="shared" si="45"/>
        <v>N</v>
      </c>
      <c r="EK9" s="137">
        <f t="shared" si="46"/>
        <v>91.072485207100598</v>
      </c>
      <c r="EL9" s="137">
        <f t="shared" si="47"/>
        <v>-0.20203234366765904</v>
      </c>
      <c r="EM9" s="137">
        <f t="shared" si="48"/>
        <v>-34.177508711723604</v>
      </c>
      <c r="EN9" s="137">
        <f t="shared" si="49"/>
        <v>-39.371105238995831</v>
      </c>
      <c r="EO9" s="137" t="str">
        <f t="shared" si="50"/>
        <v>Y</v>
      </c>
      <c r="EP9" s="137" t="str">
        <f t="shared" si="51"/>
        <v>Y</v>
      </c>
      <c r="EQ9" s="137" t="str">
        <f t="shared" si="52"/>
        <v>Y</v>
      </c>
    </row>
    <row r="10" spans="1:147" x14ac:dyDescent="0.3">
      <c r="A10" s="137" t="str">
        <f>FOD!B10</f>
        <v>APOLLOTYRE</v>
      </c>
      <c r="B10" s="137" t="str">
        <f>'All Data FO'!G10</f>
        <v>N</v>
      </c>
      <c r="C10" s="137" t="str">
        <f>'All Data FO'!H10</f>
        <v>Y</v>
      </c>
      <c r="D10" s="137" t="str">
        <f>'All Data FO'!I10</f>
        <v>N</v>
      </c>
      <c r="E10" s="137" t="str">
        <f>'All Data FO'!J10</f>
        <v>Y</v>
      </c>
      <c r="F10" s="139">
        <f>'All Data FO'!K10</f>
        <v>-1.5267175572519145</v>
      </c>
      <c r="G10" s="139">
        <f>'All Data FO'!L10</f>
        <v>1.2700165654334685</v>
      </c>
      <c r="H10" s="139">
        <f>'All Data FO'!M10</f>
        <v>-1.4153511159499155</v>
      </c>
      <c r="I10" s="139">
        <f>'All Data FO'!N10</f>
        <v>5.4466230936816074E-2</v>
      </c>
      <c r="J10" s="137" t="str">
        <f t="shared" si="17"/>
        <v>N</v>
      </c>
      <c r="K10" s="137" t="str">
        <f t="shared" si="18"/>
        <v>Y</v>
      </c>
      <c r="L10" s="137" t="str">
        <f t="shared" si="19"/>
        <v>N</v>
      </c>
      <c r="M10" s="137">
        <f>'All Data FO'!AG10-'All Data FO'!AH10</f>
        <v>-1104000</v>
      </c>
      <c r="N10" s="137">
        <f>'All Data FO'!AH10-'All Data FO'!AI10</f>
        <v>-531000</v>
      </c>
      <c r="O10" s="137">
        <f>'All Data FO'!AI10-'All Data FO'!AJ10</f>
        <v>-2661000</v>
      </c>
      <c r="P10" s="137">
        <f>'All Data FO'!AJ10-'All Data FO'!AK10</f>
        <v>900000</v>
      </c>
      <c r="Q10" s="137" t="str">
        <f>'All Data FO'!AL10</f>
        <v>N</v>
      </c>
      <c r="R10" s="137" t="str">
        <f>'All Data FO'!AM10</f>
        <v>N</v>
      </c>
      <c r="S10" s="137" t="str">
        <f>'All Data FO'!AN10</f>
        <v>N</v>
      </c>
      <c r="T10" s="137" t="str">
        <f>'All Data FO'!AO10</f>
        <v>Y</v>
      </c>
      <c r="U10" s="139">
        <f>'All Data FO'!AP10</f>
        <v>-15.67291311754685</v>
      </c>
      <c r="V10" s="139">
        <f>'All Data FO'!AQ10</f>
        <v>-7.0099009900990108</v>
      </c>
      <c r="W10" s="139">
        <f>'All Data FO'!AR10</f>
        <v>-25.996483001172333</v>
      </c>
      <c r="X10" s="139">
        <f>'All Data FO'!AS10</f>
        <v>9.6401028277634957</v>
      </c>
      <c r="Y10" s="137" t="str">
        <f t="shared" si="20"/>
        <v>N</v>
      </c>
      <c r="Z10" s="137" t="str">
        <f t="shared" si="21"/>
        <v>Y</v>
      </c>
      <c r="AA10" s="137" t="str">
        <f t="shared" si="22"/>
        <v>N</v>
      </c>
      <c r="AB10" s="137" t="str">
        <f>'All Data FO'!BB10</f>
        <v>N</v>
      </c>
      <c r="AC10" s="137" t="str">
        <f>'All Data FO'!BC10</f>
        <v>N</v>
      </c>
      <c r="AD10" s="137" t="str">
        <f>'All Data FO'!BD10</f>
        <v>Y</v>
      </c>
      <c r="AE10" s="137" t="str">
        <f>'All Data FO'!BE10</f>
        <v>Y</v>
      </c>
      <c r="AF10" s="139">
        <f>'All Data FO'!BF10</f>
        <v>-22.36881246665952</v>
      </c>
      <c r="AG10" s="139">
        <f>'All Data FO'!BG10</f>
        <v>-58.369729076131748</v>
      </c>
      <c r="AH10" s="139">
        <f>'All Data FO'!BH10</f>
        <v>5.1158085015836452</v>
      </c>
      <c r="AI10" s="139">
        <f>'All Data FO'!BI10</f>
        <v>18.420202276963842</v>
      </c>
      <c r="AJ10" s="137" t="str">
        <f t="shared" si="23"/>
        <v>Y</v>
      </c>
      <c r="AK10" s="137" t="str">
        <f t="shared" si="24"/>
        <v>N</v>
      </c>
      <c r="AL10" s="137" t="str">
        <f t="shared" si="25"/>
        <v>N</v>
      </c>
      <c r="AM10" s="137" t="str">
        <f>'All Data FO'!BR10</f>
        <v>N</v>
      </c>
      <c r="AN10" s="137" t="str">
        <f>'All Data FO'!BS10</f>
        <v>N</v>
      </c>
      <c r="AO10" s="137" t="str">
        <f>'All Data FO'!BT10</f>
        <v>Y</v>
      </c>
      <c r="AP10" s="137" t="str">
        <f>'All Data FO'!BU10</f>
        <v>Y</v>
      </c>
      <c r="AQ10" s="139">
        <f>'All Data FO'!BV10</f>
        <v>-21.682626538987687</v>
      </c>
      <c r="AR10" s="139">
        <f>'All Data FO'!BW10</f>
        <v>-58.653846153846153</v>
      </c>
      <c r="AS10" s="139">
        <f>'All Data FO'!BX10</f>
        <v>7.7555995733658385</v>
      </c>
      <c r="AT10" s="139">
        <f>'All Data FO'!BY10</f>
        <v>16.489172878949237</v>
      </c>
      <c r="AU10" s="137" t="str">
        <f t="shared" si="26"/>
        <v>Y</v>
      </c>
      <c r="AV10" s="137" t="str">
        <f t="shared" si="27"/>
        <v>N</v>
      </c>
      <c r="AW10" s="137" t="str">
        <f t="shared" si="28"/>
        <v>N</v>
      </c>
      <c r="AX10" s="137" t="str">
        <f>'All Data FO'!CH10</f>
        <v>N</v>
      </c>
      <c r="AY10" s="137" t="str">
        <f>'All Data FO'!CI10</f>
        <v>N</v>
      </c>
      <c r="AZ10" s="137" t="str">
        <f>'All Data FO'!CJ10</f>
        <v>Y</v>
      </c>
      <c r="BA10" s="137" t="str">
        <f>'All Data FO'!CK10</f>
        <v>Y</v>
      </c>
      <c r="BB10" s="139">
        <f>'All Data FO'!CL10</f>
        <v>-22.218087085969483</v>
      </c>
      <c r="BC10" s="139">
        <f>'All Data FO'!CM10</f>
        <v>-56.401103358753858</v>
      </c>
      <c r="BD10" s="139">
        <f>'All Data FO'!CN10</f>
        <v>14.511334076551469</v>
      </c>
      <c r="BE10" s="139">
        <f>'All Data FO'!CO10</f>
        <v>17.819614711033275</v>
      </c>
      <c r="BF10" s="137" t="str">
        <f t="shared" si="29"/>
        <v>Y</v>
      </c>
      <c r="BG10" s="137" t="str">
        <f t="shared" si="30"/>
        <v>N</v>
      </c>
      <c r="BH10" s="137" t="str">
        <f t="shared" si="31"/>
        <v>N</v>
      </c>
      <c r="BI10" s="137" t="str">
        <f>'D Master'!AM10</f>
        <v>N</v>
      </c>
      <c r="BJ10" s="137" t="str">
        <f>'D Master'!AN10</f>
        <v>Y</v>
      </c>
      <c r="BK10" s="137" t="str">
        <f>'D Master'!AO10</f>
        <v>Y</v>
      </c>
      <c r="BL10" s="137" t="str">
        <f>'D Master'!AP10</f>
        <v>N</v>
      </c>
      <c r="BM10" s="137">
        <f>'D Master'!AQ10</f>
        <v>-56.317154501667289</v>
      </c>
      <c r="BN10" s="137">
        <f>'D Master'!AR10</f>
        <v>123.98340248962654</v>
      </c>
      <c r="BO10" s="137">
        <f>'D Master'!AS10</f>
        <v>25.390218522372543</v>
      </c>
      <c r="BP10" s="137">
        <f>'D Master'!AT10</f>
        <v>-45.552407932011327</v>
      </c>
      <c r="BR10" s="137">
        <f>'All Data FO'!B10</f>
        <v>90.3</v>
      </c>
      <c r="BS10" s="137">
        <f>'All Data FO'!W10</f>
        <v>92.95</v>
      </c>
      <c r="BT10" s="137">
        <f>'All Data FO'!AB10</f>
        <v>89.9</v>
      </c>
      <c r="BV10" s="137">
        <f t="shared" si="32"/>
        <v>-58.725724327490646</v>
      </c>
      <c r="BW10" s="137">
        <f>'All Data FO'!BM10</f>
        <v>6870000</v>
      </c>
      <c r="BX10" s="137">
        <f>AVERAGE('All Data FO'!BN10:BQ10)</f>
        <v>16644750</v>
      </c>
      <c r="BY10" s="137">
        <f>AVERAGE('All Data FO'!BN10:BP10)</f>
        <v>16559000</v>
      </c>
      <c r="BZ10" s="137">
        <f t="shared" si="33"/>
        <v>-58.511987438855009</v>
      </c>
      <c r="CB10" s="139">
        <f>'All Data FO'!AP10</f>
        <v>-15.67291311754685</v>
      </c>
      <c r="CC10" s="139">
        <f>'All Data FO'!AQ10</f>
        <v>-7.0099009900990108</v>
      </c>
      <c r="CD10" s="139">
        <f>'All Data FO'!AR10</f>
        <v>-25.996483001172333</v>
      </c>
      <c r="CE10" s="139">
        <f>'All Data FO'!AS10</f>
        <v>9.6401028277634957</v>
      </c>
      <c r="CF10" s="139">
        <f>'All Data FO'!BV10</f>
        <v>-21.682626538987687</v>
      </c>
      <c r="CG10" s="139">
        <f>'All Data FO'!BW10</f>
        <v>-58.653846153846153</v>
      </c>
      <c r="CH10" s="139">
        <f>'All Data FO'!BX10</f>
        <v>7.7555995733658385</v>
      </c>
      <c r="CI10" s="139">
        <f>'All Data FO'!BY10</f>
        <v>16.489172878949237</v>
      </c>
      <c r="CJ10" s="139">
        <f>'D Master'!AQ10</f>
        <v>-56.317154501667289</v>
      </c>
      <c r="CK10" s="139">
        <f>'D Master'!AR10</f>
        <v>123.98340248962654</v>
      </c>
      <c r="CL10" s="139">
        <f>'D Master'!AS10</f>
        <v>25.390218522372543</v>
      </c>
      <c r="CM10" s="139">
        <f>'D Master'!AT10</f>
        <v>-45.552407932011327</v>
      </c>
      <c r="CN10" s="139">
        <f>Cash!BH10</f>
        <v>-29.380826835129849</v>
      </c>
      <c r="CO10" s="139">
        <f>Cash!BI10</f>
        <v>-49.815177650617315</v>
      </c>
      <c r="CP10" s="139">
        <f>Cash!BJ10</f>
        <v>40.483431569027559</v>
      </c>
      <c r="CQ10" s="139">
        <f>Cash!BK10</f>
        <v>13.791891334755006</v>
      </c>
      <c r="CR10" s="67"/>
      <c r="CS10" s="139">
        <f>'All Data FO'!K10</f>
        <v>-1.5267175572519145</v>
      </c>
      <c r="CT10" s="139">
        <f>Cash!BH10</f>
        <v>-29.380826835129849</v>
      </c>
      <c r="CU10" s="139">
        <f>'D Master'!AA10</f>
        <v>-69.134874688925152</v>
      </c>
      <c r="CV10" s="139">
        <f>NOI!G10</f>
        <v>-10.334043119510246</v>
      </c>
      <c r="CW10" s="139">
        <f>NOI!S10</f>
        <v>19.929844285871084</v>
      </c>
      <c r="CX10" s="139">
        <f>Cash!EB10</f>
        <v>-2.2988505747123713</v>
      </c>
      <c r="CY10" s="139">
        <f>'All Data FO'!AP10</f>
        <v>-15.67291311754685</v>
      </c>
      <c r="CZ10" s="139">
        <f>'All Data FO'!BV10</f>
        <v>-21.682626538987687</v>
      </c>
      <c r="DA10" s="139">
        <f>'All Data FO'!BF10</f>
        <v>-22.36881246665952</v>
      </c>
      <c r="DB10" s="139" t="str">
        <f>'FOD (ALL)'!M10</f>
        <v>APOLLOTYRE</v>
      </c>
      <c r="DC10" s="139">
        <f>'All Data FO'!EJ10</f>
        <v>-7.9776718223049183</v>
      </c>
      <c r="DD10" s="137">
        <f>'All Data FO'!B10</f>
        <v>90.3</v>
      </c>
      <c r="DE10" s="137">
        <f>('All Data FO'!W10-'All Data FO'!AB10)/3</f>
        <v>1.0166666666666657</v>
      </c>
      <c r="DF10" s="137">
        <f t="shared" si="34"/>
        <v>1.125876707272055</v>
      </c>
      <c r="DH10" s="139" t="str">
        <f t="shared" si="35"/>
        <v>APOLLOTYRE</v>
      </c>
      <c r="DI10" s="137">
        <f t="shared" si="36"/>
        <v>91.316666666666663</v>
      </c>
      <c r="DJ10" s="137">
        <f t="shared" si="37"/>
        <v>92.333333333333329</v>
      </c>
      <c r="DK10" s="137">
        <f t="shared" si="38"/>
        <v>90.808333333333337</v>
      </c>
      <c r="DL10" s="137">
        <f t="shared" si="39"/>
        <v>89.791666666666657</v>
      </c>
      <c r="DM10" s="137">
        <f t="shared" si="40"/>
        <v>88.774999999999991</v>
      </c>
      <c r="DN10" s="137">
        <f t="shared" si="41"/>
        <v>90.299999999999983</v>
      </c>
      <c r="DO10" s="137" t="str">
        <f>'Final Master FO'!DC10</f>
        <v>LONG UNWINDING</v>
      </c>
      <c r="DS10" s="137" t="str">
        <f>'FOD (ALL)'!M10</f>
        <v>APOLLOTYRE</v>
      </c>
      <c r="DT10" s="137">
        <f>'All Data FO'!B10</f>
        <v>90.3</v>
      </c>
      <c r="DU10" s="139">
        <f>'All Data FO'!K10</f>
        <v>-1.5267175572519145</v>
      </c>
      <c r="DV10" s="137">
        <f>'All Data FO'!EA10</f>
        <v>7913000</v>
      </c>
      <c r="DW10" s="139">
        <f>'All Data FO'!EJ10</f>
        <v>-7.9776718223049183</v>
      </c>
      <c r="DX10" s="137">
        <f>'D Master'!R10</f>
        <v>821425</v>
      </c>
      <c r="DY10" s="137">
        <f>'D Master'!AH10</f>
        <v>11.79</v>
      </c>
      <c r="EB10" s="137">
        <f>'All Data FO'!BM10/'All Data FO'!EA10</f>
        <v>0.86819158347023884</v>
      </c>
      <c r="EC10" s="137">
        <f>'All Data FO'!BN10/'All Data FO'!EB10</f>
        <v>1.0201186184440052</v>
      </c>
      <c r="ED10" s="137">
        <f>'All Data FO'!BO10/'All Data FO'!EC10</f>
        <v>2.4166761590158332</v>
      </c>
      <c r="EE10" s="137">
        <f>'All Data FO'!BP10/'All Data FO'!ED10</f>
        <v>1.802691814685955</v>
      </c>
      <c r="EF10" s="137">
        <f>'All Data FO'!BQ10/'All Data FO'!EE10</f>
        <v>1.6973287808796946</v>
      </c>
      <c r="EG10" s="137" t="str">
        <f t="shared" si="42"/>
        <v>N</v>
      </c>
      <c r="EH10" s="137" t="str">
        <f t="shared" si="43"/>
        <v>N</v>
      </c>
      <c r="EI10" s="137" t="str">
        <f t="shared" si="44"/>
        <v>Y</v>
      </c>
      <c r="EJ10" s="137" t="str">
        <f t="shared" si="45"/>
        <v>Y</v>
      </c>
      <c r="EK10" s="137">
        <f t="shared" si="46"/>
        <v>-14.893075396026184</v>
      </c>
      <c r="EL10" s="137">
        <f t="shared" si="47"/>
        <v>-57.788360900641401</v>
      </c>
      <c r="EM10" s="137">
        <f t="shared" si="48"/>
        <v>34.059307271933214</v>
      </c>
      <c r="EN10" s="137">
        <f t="shared" si="49"/>
        <v>6.2075795210196452</v>
      </c>
      <c r="EO10" s="137" t="str">
        <f t="shared" si="50"/>
        <v>Y</v>
      </c>
      <c r="EP10" s="137" t="str">
        <f t="shared" si="51"/>
        <v>N</v>
      </c>
      <c r="EQ10" s="137" t="str">
        <f t="shared" si="52"/>
        <v>Y</v>
      </c>
    </row>
    <row r="11" spans="1:147" x14ac:dyDescent="0.3">
      <c r="A11" s="137" t="str">
        <f>FOD!B11</f>
        <v xml:space="preserve">ASHOKLEY  </v>
      </c>
      <c r="B11" s="137" t="str">
        <f>'All Data FO'!G11</f>
        <v>N</v>
      </c>
      <c r="C11" s="137" t="str">
        <f>'All Data FO'!H11</f>
        <v>Y</v>
      </c>
      <c r="D11" s="137" t="str">
        <f>'All Data FO'!I11</f>
        <v>Y</v>
      </c>
      <c r="E11" s="137" t="str">
        <f>'All Data FO'!J11</f>
        <v>N</v>
      </c>
      <c r="F11" s="139">
        <f>'All Data FO'!K11</f>
        <v>-3.8073908174691953</v>
      </c>
      <c r="G11" s="139">
        <f>'All Data FO'!L11</f>
        <v>3.4762456546929319</v>
      </c>
      <c r="H11" s="139">
        <f>'All Data FO'!M11</f>
        <v>0.70011668611434574</v>
      </c>
      <c r="I11" s="139">
        <f>'All Data FO'!N11</f>
        <v>-0.81018518518518845</v>
      </c>
      <c r="J11" s="137" t="str">
        <f t="shared" si="17"/>
        <v>N</v>
      </c>
      <c r="K11" s="137" t="str">
        <f t="shared" si="18"/>
        <v>Y</v>
      </c>
      <c r="L11" s="137" t="str">
        <f t="shared" si="19"/>
        <v>Y</v>
      </c>
      <c r="M11" s="137">
        <f>'All Data FO'!AG11-'All Data FO'!AH11</f>
        <v>3328000</v>
      </c>
      <c r="N11" s="137">
        <f>'All Data FO'!AH11-'All Data FO'!AI11</f>
        <v>808000</v>
      </c>
      <c r="O11" s="137">
        <f>'All Data FO'!AI11-'All Data FO'!AJ11</f>
        <v>1648000</v>
      </c>
      <c r="P11" s="137">
        <f>'All Data FO'!AJ11-'All Data FO'!AK11</f>
        <v>520000</v>
      </c>
      <c r="Q11" s="137" t="str">
        <f>'All Data FO'!AL11</f>
        <v>Y</v>
      </c>
      <c r="R11" s="137" t="str">
        <f>'All Data FO'!AM11</f>
        <v>Y</v>
      </c>
      <c r="S11" s="137" t="str">
        <f>'All Data FO'!AN11</f>
        <v>Y</v>
      </c>
      <c r="T11" s="137" t="str">
        <f>'All Data FO'!AO11</f>
        <v>Y</v>
      </c>
      <c r="U11" s="139">
        <f>'All Data FO'!AP11</f>
        <v>6.0827606375201047</v>
      </c>
      <c r="V11" s="139">
        <f>'All Data FO'!AQ11</f>
        <v>1.4989611160581775</v>
      </c>
      <c r="W11" s="139">
        <f>'All Data FO'!AR11</f>
        <v>3.1537048377219845</v>
      </c>
      <c r="X11" s="139">
        <f>'All Data FO'!AS11</f>
        <v>1.0051028297510438</v>
      </c>
      <c r="Y11" s="137" t="str">
        <f t="shared" si="20"/>
        <v>Y</v>
      </c>
      <c r="Z11" s="137" t="str">
        <f t="shared" si="21"/>
        <v>N</v>
      </c>
      <c r="AA11" s="137" t="str">
        <f t="shared" si="22"/>
        <v>Y</v>
      </c>
      <c r="AB11" s="137" t="str">
        <f>'All Data FO'!BB11</f>
        <v>N</v>
      </c>
      <c r="AC11" s="137" t="str">
        <f>'All Data FO'!BC11</f>
        <v>Y</v>
      </c>
      <c r="AD11" s="137" t="str">
        <f>'All Data FO'!BD11</f>
        <v>N</v>
      </c>
      <c r="AE11" s="137" t="str">
        <f>'All Data FO'!BE11</f>
        <v>N</v>
      </c>
      <c r="AF11" s="139">
        <f>'All Data FO'!BF11</f>
        <v>-9.6751211806240232</v>
      </c>
      <c r="AG11" s="139">
        <f>'All Data FO'!BG11</f>
        <v>77.709387766415006</v>
      </c>
      <c r="AH11" s="139">
        <f>'All Data FO'!BH11</f>
        <v>-9.0007976467843491</v>
      </c>
      <c r="AI11" s="139">
        <f>'All Data FO'!BI11</f>
        <v>-45.583055237482746</v>
      </c>
      <c r="AJ11" s="137" t="str">
        <f t="shared" si="23"/>
        <v>N</v>
      </c>
      <c r="AK11" s="137" t="str">
        <f t="shared" si="24"/>
        <v>Y</v>
      </c>
      <c r="AL11" s="137" t="str">
        <f t="shared" si="25"/>
        <v>Y</v>
      </c>
      <c r="AM11" s="137" t="str">
        <f>'All Data FO'!BR11</f>
        <v>N</v>
      </c>
      <c r="AN11" s="137" t="str">
        <f>'All Data FO'!BS11</f>
        <v>Y</v>
      </c>
      <c r="AO11" s="137" t="str">
        <f>'All Data FO'!BT11</f>
        <v>N</v>
      </c>
      <c r="AP11" s="137" t="str">
        <f>'All Data FO'!BU11</f>
        <v>N</v>
      </c>
      <c r="AQ11" s="139">
        <f>'All Data FO'!BV11</f>
        <v>-6.9669071908434939</v>
      </c>
      <c r="AR11" s="139">
        <f>'All Data FO'!BW11</f>
        <v>70.008460236886634</v>
      </c>
      <c r="AS11" s="139">
        <f>'All Data FO'!BX11</f>
        <v>-6.8924773532886965</v>
      </c>
      <c r="AT11" s="139">
        <f>'All Data FO'!BY11</f>
        <v>-45.967227069589271</v>
      </c>
      <c r="AU11" s="137" t="str">
        <f t="shared" si="26"/>
        <v>N</v>
      </c>
      <c r="AV11" s="137" t="str">
        <f t="shared" si="27"/>
        <v>Y</v>
      </c>
      <c r="AW11" s="137" t="str">
        <f t="shared" si="28"/>
        <v>Y</v>
      </c>
      <c r="AX11" s="137" t="str">
        <f>'All Data FO'!CH11</f>
        <v>N</v>
      </c>
      <c r="AY11" s="137" t="str">
        <f>'All Data FO'!CI11</f>
        <v>Y</v>
      </c>
      <c r="AZ11" s="137" t="str">
        <f>'All Data FO'!CJ11</f>
        <v>N</v>
      </c>
      <c r="BA11" s="137" t="str">
        <f>'All Data FO'!CK11</f>
        <v>N</v>
      </c>
      <c r="BB11" s="139">
        <f>'All Data FO'!CL11</f>
        <v>-12.076502732240439</v>
      </c>
      <c r="BC11" s="139">
        <f>'All Data FO'!CM11</f>
        <v>68.741355463347162</v>
      </c>
      <c r="BD11" s="139">
        <f>'All Data FO'!CN11</f>
        <v>-10.667215815485996</v>
      </c>
      <c r="BE11" s="139">
        <f>'All Data FO'!CO11</f>
        <v>-44.350217740087096</v>
      </c>
      <c r="BF11" s="137" t="str">
        <f t="shared" si="29"/>
        <v>N</v>
      </c>
      <c r="BG11" s="137" t="str">
        <f t="shared" si="30"/>
        <v>Y</v>
      </c>
      <c r="BH11" s="137" t="str">
        <f t="shared" si="31"/>
        <v>Y</v>
      </c>
      <c r="BI11" s="137" t="str">
        <f>'D Master'!AM11</f>
        <v>Y</v>
      </c>
      <c r="BJ11" s="137" t="str">
        <f>'D Master'!AN11</f>
        <v>N</v>
      </c>
      <c r="BK11" s="137" t="str">
        <f>'D Master'!AO11</f>
        <v>Y</v>
      </c>
      <c r="BL11" s="137" t="str">
        <f>'D Master'!AP11</f>
        <v>N</v>
      </c>
      <c r="BM11" s="137">
        <f>'D Master'!AQ11</f>
        <v>1.3082583810302546</v>
      </c>
      <c r="BN11" s="137">
        <f>'D Master'!AR11</f>
        <v>-9.2393320964749481</v>
      </c>
      <c r="BO11" s="137">
        <f>'D Master'!AS11</f>
        <v>20.366234926306383</v>
      </c>
      <c r="BP11" s="137">
        <f>'D Master'!AT11</f>
        <v>-22.925989672977625</v>
      </c>
      <c r="BR11" s="137">
        <f>'All Data FO'!B11</f>
        <v>42.95</v>
      </c>
      <c r="BS11" s="137">
        <f>'All Data FO'!W11</f>
        <v>44.8</v>
      </c>
      <c r="BT11" s="137">
        <f>'All Data FO'!AB11</f>
        <v>42.4</v>
      </c>
      <c r="BV11" s="137">
        <f t="shared" si="32"/>
        <v>9.801042507892225</v>
      </c>
      <c r="BW11" s="137">
        <f>'All Data FO'!BM11</f>
        <v>29912000</v>
      </c>
      <c r="BX11" s="137">
        <f>AVERAGE('All Data FO'!BN11:BQ11)</f>
        <v>27242000</v>
      </c>
      <c r="BY11" s="137">
        <f>AVERAGE('All Data FO'!BN11:BP11)</f>
        <v>23792000</v>
      </c>
      <c r="BZ11" s="137">
        <f t="shared" si="33"/>
        <v>25.722932078009414</v>
      </c>
      <c r="CB11" s="139">
        <f>'All Data FO'!AP11</f>
        <v>6.0827606375201047</v>
      </c>
      <c r="CC11" s="139">
        <f>'All Data FO'!AQ11</f>
        <v>1.4989611160581775</v>
      </c>
      <c r="CD11" s="139">
        <f>'All Data FO'!AR11</f>
        <v>3.1537048377219845</v>
      </c>
      <c r="CE11" s="139">
        <f>'All Data FO'!AS11</f>
        <v>1.0051028297510438</v>
      </c>
      <c r="CF11" s="139">
        <f>'All Data FO'!BV11</f>
        <v>-6.9669071908434939</v>
      </c>
      <c r="CG11" s="139">
        <f>'All Data FO'!BW11</f>
        <v>70.008460236886634</v>
      </c>
      <c r="CH11" s="139">
        <f>'All Data FO'!BX11</f>
        <v>-6.8924773532886965</v>
      </c>
      <c r="CI11" s="139">
        <f>'All Data FO'!BY11</f>
        <v>-45.967227069589271</v>
      </c>
      <c r="CJ11" s="139">
        <f>'D Master'!AQ11</f>
        <v>1.3082583810302546</v>
      </c>
      <c r="CK11" s="139">
        <f>'D Master'!AR11</f>
        <v>-9.2393320964749481</v>
      </c>
      <c r="CL11" s="139">
        <f>'D Master'!AS11</f>
        <v>20.366234926306383</v>
      </c>
      <c r="CM11" s="139">
        <f>'D Master'!AT11</f>
        <v>-22.925989672977625</v>
      </c>
      <c r="CN11" s="139">
        <f>Cash!BH11</f>
        <v>-30.433134444955794</v>
      </c>
      <c r="CO11" s="139">
        <f>Cash!BI11</f>
        <v>63.388722475485437</v>
      </c>
      <c r="CP11" s="139">
        <f>Cash!BJ11</f>
        <v>-3.3782977230500575</v>
      </c>
      <c r="CQ11" s="139">
        <f>Cash!BK11</f>
        <v>-37.162720589998834</v>
      </c>
      <c r="CR11" s="67"/>
      <c r="CS11" s="139">
        <f>'All Data FO'!K11</f>
        <v>-3.8073908174691953</v>
      </c>
      <c r="CT11" s="139">
        <f>Cash!BH11</f>
        <v>-30.433134444955794</v>
      </c>
      <c r="CU11" s="139">
        <f>'D Master'!AA11</f>
        <v>-29.521004323719652</v>
      </c>
      <c r="CV11" s="139">
        <f>NOI!G11</f>
        <v>13.114142544589294</v>
      </c>
      <c r="CW11" s="139">
        <f>NOI!S11</f>
        <v>79.516112807302861</v>
      </c>
      <c r="CX11" s="139">
        <f>Cash!EB11</f>
        <v>0.58139534883721411</v>
      </c>
      <c r="CY11" s="139">
        <f>'All Data FO'!AP11</f>
        <v>6.0827606375201047</v>
      </c>
      <c r="CZ11" s="139">
        <f>'All Data FO'!BV11</f>
        <v>-6.9669071908434939</v>
      </c>
      <c r="DA11" s="139">
        <f>'All Data FO'!BF11</f>
        <v>-9.6751211806240232</v>
      </c>
      <c r="DB11" s="139" t="str">
        <f>'FOD (ALL)'!M11</f>
        <v>ASHOKLEY</v>
      </c>
      <c r="DC11" s="139">
        <f>'All Data FO'!EJ11</f>
        <v>15.74554011511432</v>
      </c>
      <c r="DD11" s="137">
        <f>'All Data FO'!B11</f>
        <v>42.95</v>
      </c>
      <c r="DE11" s="137">
        <f>('All Data FO'!W11-'All Data FO'!AB11)/3</f>
        <v>0.79999999999999949</v>
      </c>
      <c r="DF11" s="137">
        <f t="shared" si="34"/>
        <v>1.8626309662398124</v>
      </c>
      <c r="DH11" s="139" t="str">
        <f t="shared" si="35"/>
        <v>ASHOKLEY</v>
      </c>
      <c r="DI11" s="137">
        <f t="shared" si="36"/>
        <v>43.75</v>
      </c>
      <c r="DJ11" s="137">
        <f t="shared" si="37"/>
        <v>44.55</v>
      </c>
      <c r="DK11" s="137">
        <f t="shared" si="38"/>
        <v>43.35</v>
      </c>
      <c r="DL11" s="137">
        <f t="shared" si="39"/>
        <v>42.550000000000004</v>
      </c>
      <c r="DM11" s="137">
        <f t="shared" si="40"/>
        <v>41.750000000000007</v>
      </c>
      <c r="DN11" s="137">
        <f t="shared" si="41"/>
        <v>42.95</v>
      </c>
      <c r="DO11" s="137" t="str">
        <f>'Final Master FO'!DC11</f>
        <v>SHORT BUILDUP</v>
      </c>
      <c r="DS11" s="137" t="str">
        <f>'FOD (ALL)'!M11</f>
        <v>ASHOKLEY</v>
      </c>
      <c r="DT11" s="137">
        <f>'All Data FO'!B11</f>
        <v>42.95</v>
      </c>
      <c r="DU11" s="139">
        <f>'All Data FO'!K11</f>
        <v>-3.8073908174691953</v>
      </c>
      <c r="DV11" s="137">
        <f>'All Data FO'!EA11</f>
        <v>72797000</v>
      </c>
      <c r="DW11" s="139">
        <f>'All Data FO'!EJ11</f>
        <v>15.74554011511432</v>
      </c>
      <c r="DX11" s="137">
        <f>'D Master'!R11</f>
        <v>7329867</v>
      </c>
      <c r="DY11" s="137">
        <f>'D Master'!AH11</f>
        <v>24.78</v>
      </c>
      <c r="EB11" s="137">
        <f>'All Data FO'!BM11/'All Data FO'!EA11</f>
        <v>0.41089605340879432</v>
      </c>
      <c r="EC11" s="137">
        <f>'All Data FO'!BN11/'All Data FO'!EB11</f>
        <v>0.51120933634368937</v>
      </c>
      <c r="ED11" s="137">
        <f>'All Data FO'!BO11/'All Data FO'!EC11</f>
        <v>0.31531561572576611</v>
      </c>
      <c r="EE11" s="137">
        <f>'All Data FO'!BP11/'All Data FO'!ED11</f>
        <v>0.3552788078080179</v>
      </c>
      <c r="EF11" s="137">
        <f>'All Data FO'!BQ11/'All Data FO'!EE11</f>
        <v>0.67323328199434074</v>
      </c>
      <c r="EG11" s="137" t="str">
        <f t="shared" si="42"/>
        <v>N</v>
      </c>
      <c r="EH11" s="137" t="str">
        <f t="shared" si="43"/>
        <v>Y</v>
      </c>
      <c r="EI11" s="137" t="str">
        <f t="shared" si="44"/>
        <v>N</v>
      </c>
      <c r="EJ11" s="137" t="str">
        <f t="shared" si="45"/>
        <v>N</v>
      </c>
      <c r="EK11" s="137">
        <f t="shared" si="46"/>
        <v>-19.622740784110754</v>
      </c>
      <c r="EL11" s="137">
        <f t="shared" si="47"/>
        <v>62.126235063567059</v>
      </c>
      <c r="EM11" s="137">
        <f t="shared" si="48"/>
        <v>-11.24840300180435</v>
      </c>
      <c r="EN11" s="137">
        <f t="shared" si="49"/>
        <v>-47.227979170078463</v>
      </c>
      <c r="EO11" s="137" t="str">
        <f t="shared" si="50"/>
        <v>N</v>
      </c>
      <c r="EP11" s="137" t="str">
        <f t="shared" si="51"/>
        <v>Y</v>
      </c>
      <c r="EQ11" s="137" t="str">
        <f t="shared" si="52"/>
        <v>Y</v>
      </c>
    </row>
    <row r="12" spans="1:147" x14ac:dyDescent="0.3">
      <c r="A12" s="137" t="str">
        <f>FOD!B12</f>
        <v>ASIANPAINT</v>
      </c>
      <c r="B12" s="137" t="str">
        <f>'All Data FO'!G12</f>
        <v>Y</v>
      </c>
      <c r="C12" s="137" t="str">
        <f>'All Data FO'!H12</f>
        <v>Y</v>
      </c>
      <c r="D12" s="137" t="str">
        <f>'All Data FO'!I12</f>
        <v>N</v>
      </c>
      <c r="E12" s="137" t="str">
        <f>'All Data FO'!J12</f>
        <v>N</v>
      </c>
      <c r="F12" s="139">
        <f>'All Data FO'!K12</f>
        <v>2.5033484278334077</v>
      </c>
      <c r="G12" s="139">
        <f>'All Data FO'!L12</f>
        <v>4.8096527290350641</v>
      </c>
      <c r="H12" s="139">
        <f>'All Data FO'!M12</f>
        <v>-0.21345429076476971</v>
      </c>
      <c r="I12" s="139">
        <f>'All Data FO'!N12</f>
        <v>-0.12657806202324132</v>
      </c>
      <c r="J12" s="137" t="str">
        <f t="shared" si="17"/>
        <v>N</v>
      </c>
      <c r="K12" s="137" t="str">
        <f t="shared" si="18"/>
        <v>Y</v>
      </c>
      <c r="L12" s="137" t="str">
        <f t="shared" si="19"/>
        <v>N</v>
      </c>
      <c r="M12" s="137">
        <f>'All Data FO'!AG12-'All Data FO'!AH12</f>
        <v>-285300</v>
      </c>
      <c r="N12" s="137">
        <f>'All Data FO'!AH12-'All Data FO'!AI12</f>
        <v>-365700</v>
      </c>
      <c r="O12" s="137">
        <f>'All Data FO'!AI12-'All Data FO'!AJ12</f>
        <v>132600</v>
      </c>
      <c r="P12" s="137">
        <f>'All Data FO'!AJ12-'All Data FO'!AK12</f>
        <v>40200</v>
      </c>
      <c r="Q12" s="137" t="str">
        <f>'All Data FO'!AL12</f>
        <v>N</v>
      </c>
      <c r="R12" s="137" t="str">
        <f>'All Data FO'!AM12</f>
        <v>N</v>
      </c>
      <c r="S12" s="137" t="str">
        <f>'All Data FO'!AN12</f>
        <v>Y</v>
      </c>
      <c r="T12" s="137" t="str">
        <f>'All Data FO'!AO12</f>
        <v>Y</v>
      </c>
      <c r="U12" s="139">
        <f>'All Data FO'!AP12</f>
        <v>-5.5849189570119808</v>
      </c>
      <c r="V12" s="139">
        <f>'All Data FO'!AQ12</f>
        <v>-6.6805502274346464</v>
      </c>
      <c r="W12" s="139">
        <f>'All Data FO'!AR12</f>
        <v>2.4824487503510251</v>
      </c>
      <c r="X12" s="139">
        <f>'All Data FO'!AS12</f>
        <v>0.75830456680436875</v>
      </c>
      <c r="Y12" s="137" t="str">
        <f t="shared" si="20"/>
        <v>Y</v>
      </c>
      <c r="Z12" s="137" t="str">
        <f t="shared" si="21"/>
        <v>N</v>
      </c>
      <c r="AA12" s="137" t="str">
        <f t="shared" si="22"/>
        <v>Y</v>
      </c>
      <c r="AB12" s="137" t="str">
        <f>'All Data FO'!BB12</f>
        <v>Y</v>
      </c>
      <c r="AC12" s="137" t="str">
        <f>'All Data FO'!BC12</f>
        <v>Y</v>
      </c>
      <c r="AD12" s="137" t="str">
        <f>'All Data FO'!BD12</f>
        <v>N</v>
      </c>
      <c r="AE12" s="137" t="str">
        <f>'All Data FO'!BE12</f>
        <v>Y</v>
      </c>
      <c r="AF12" s="139">
        <f>'All Data FO'!BF12</f>
        <v>49.679479313821886</v>
      </c>
      <c r="AG12" s="139">
        <f>'All Data FO'!BG12</f>
        <v>57.937859036544111</v>
      </c>
      <c r="AH12" s="139">
        <f>'All Data FO'!BH12</f>
        <v>-19.212688764010842</v>
      </c>
      <c r="AI12" s="139">
        <f>'All Data FO'!BI12</f>
        <v>3.7286410097328901</v>
      </c>
      <c r="AJ12" s="137" t="str">
        <f t="shared" si="23"/>
        <v>N</v>
      </c>
      <c r="AK12" s="137" t="str">
        <f t="shared" si="24"/>
        <v>Y</v>
      </c>
      <c r="AL12" s="137" t="str">
        <f t="shared" si="25"/>
        <v>N</v>
      </c>
      <c r="AM12" s="137" t="str">
        <f>'All Data FO'!BR12</f>
        <v>Y</v>
      </c>
      <c r="AN12" s="137" t="str">
        <f>'All Data FO'!BS12</f>
        <v>Y</v>
      </c>
      <c r="AO12" s="137" t="str">
        <f>'All Data FO'!BT12</f>
        <v>N</v>
      </c>
      <c r="AP12" s="137" t="str">
        <f>'All Data FO'!BU12</f>
        <v>Y</v>
      </c>
      <c r="AQ12" s="139">
        <f>'All Data FO'!BV12</f>
        <v>44.72022452201368</v>
      </c>
      <c r="AR12" s="139">
        <f>'All Data FO'!BW12</f>
        <v>53.541610557500675</v>
      </c>
      <c r="AS12" s="139">
        <f>'All Data FO'!BX12</f>
        <v>-19.265057621222002</v>
      </c>
      <c r="AT12" s="139">
        <f>'All Data FO'!BY12</f>
        <v>4.7131147540983607</v>
      </c>
      <c r="AU12" s="137" t="str">
        <f t="shared" si="26"/>
        <v>N</v>
      </c>
      <c r="AV12" s="137" t="str">
        <f t="shared" si="27"/>
        <v>Y</v>
      </c>
      <c r="AW12" s="137" t="str">
        <f t="shared" si="28"/>
        <v>N</v>
      </c>
      <c r="AX12" s="137" t="str">
        <f>'All Data FO'!CH12</f>
        <v>Y</v>
      </c>
      <c r="AY12" s="137" t="str">
        <f>'All Data FO'!CI12</f>
        <v>Y</v>
      </c>
      <c r="AZ12" s="137" t="str">
        <f>'All Data FO'!CJ12</f>
        <v>N</v>
      </c>
      <c r="BA12" s="137" t="str">
        <f>'All Data FO'!CK12</f>
        <v>Y</v>
      </c>
      <c r="BB12" s="139">
        <f>'All Data FO'!CL12</f>
        <v>47.298884321785081</v>
      </c>
      <c r="BC12" s="139">
        <f>'All Data FO'!CM12</f>
        <v>52.689778840406454</v>
      </c>
      <c r="BD12" s="139">
        <f>'All Data FO'!CN12</f>
        <v>-19.237267680424814</v>
      </c>
      <c r="BE12" s="139">
        <f>'All Data FO'!CO12</f>
        <v>5.2858958068614994</v>
      </c>
      <c r="BF12" s="137" t="str">
        <f t="shared" si="29"/>
        <v>N</v>
      </c>
      <c r="BG12" s="137" t="str">
        <f t="shared" si="30"/>
        <v>Y</v>
      </c>
      <c r="BH12" s="137" t="str">
        <f t="shared" si="31"/>
        <v>N</v>
      </c>
      <c r="BI12" s="137" t="str">
        <f>'D Master'!AM12</f>
        <v>N</v>
      </c>
      <c r="BJ12" s="137" t="str">
        <f>'D Master'!AN12</f>
        <v>N</v>
      </c>
      <c r="BK12" s="137" t="str">
        <f>'D Master'!AO12</f>
        <v>Y</v>
      </c>
      <c r="BL12" s="137" t="str">
        <f>'D Master'!AP12</f>
        <v>Y</v>
      </c>
      <c r="BM12" s="137">
        <f>'D Master'!AQ12</f>
        <v>-13.0533484676504</v>
      </c>
      <c r="BN12" s="137">
        <f>'D Master'!AR12</f>
        <v>-19.999999999999989</v>
      </c>
      <c r="BO12" s="137">
        <f>'D Master'!AS12</f>
        <v>8.5777668227754411</v>
      </c>
      <c r="BP12" s="137">
        <f>'D Master'!AT12</f>
        <v>15.980560320182974</v>
      </c>
      <c r="BR12" s="137">
        <f>'All Data FO'!B12</f>
        <v>1607.15</v>
      </c>
      <c r="BS12" s="137">
        <f>'All Data FO'!W12</f>
        <v>1618.4</v>
      </c>
      <c r="BT12" s="137">
        <f>'All Data FO'!AB12</f>
        <v>1553.8</v>
      </c>
      <c r="BV12" s="137">
        <f t="shared" si="32"/>
        <v>79.309970116816089</v>
      </c>
      <c r="BW12" s="137">
        <f>'All Data FO'!BM12</f>
        <v>4950300</v>
      </c>
      <c r="BX12" s="137">
        <f>AVERAGE('All Data FO'!BN12:BQ12)</f>
        <v>2760750</v>
      </c>
      <c r="BY12" s="137">
        <f>AVERAGE('All Data FO'!BN12:BP12)</f>
        <v>2802600</v>
      </c>
      <c r="BZ12" s="137">
        <f t="shared" si="33"/>
        <v>76.63241275958039</v>
      </c>
      <c r="CB12" s="139">
        <f>'All Data FO'!AP12</f>
        <v>-5.5849189570119808</v>
      </c>
      <c r="CC12" s="139">
        <f>'All Data FO'!AQ12</f>
        <v>-6.6805502274346464</v>
      </c>
      <c r="CD12" s="139">
        <f>'All Data FO'!AR12</f>
        <v>2.4824487503510251</v>
      </c>
      <c r="CE12" s="139">
        <f>'All Data FO'!AS12</f>
        <v>0.75830456680436875</v>
      </c>
      <c r="CF12" s="139">
        <f>'All Data FO'!BV12</f>
        <v>44.72022452201368</v>
      </c>
      <c r="CG12" s="139">
        <f>'All Data FO'!BW12</f>
        <v>53.541610557500675</v>
      </c>
      <c r="CH12" s="139">
        <f>'All Data FO'!BX12</f>
        <v>-19.265057621222002</v>
      </c>
      <c r="CI12" s="139">
        <f>'All Data FO'!BY12</f>
        <v>4.7131147540983607</v>
      </c>
      <c r="CJ12" s="139">
        <f>'D Master'!AQ12</f>
        <v>-13.0533484676504</v>
      </c>
      <c r="CK12" s="139">
        <f>'D Master'!AR12</f>
        <v>-19.999999999999989</v>
      </c>
      <c r="CL12" s="139">
        <f>'D Master'!AS12</f>
        <v>8.5777668227754411</v>
      </c>
      <c r="CM12" s="139">
        <f>'D Master'!AT12</f>
        <v>15.980560320182974</v>
      </c>
      <c r="CN12" s="139">
        <f>Cash!BH12</f>
        <v>35.300498510293266</v>
      </c>
      <c r="CO12" s="139">
        <f>Cash!BI12</f>
        <v>86.937016412390534</v>
      </c>
      <c r="CP12" s="139">
        <f>Cash!BJ12</f>
        <v>-34.977246560436541</v>
      </c>
      <c r="CQ12" s="139">
        <f>Cash!BK12</f>
        <v>10.174317890677964</v>
      </c>
      <c r="CR12" s="67"/>
      <c r="CS12" s="139">
        <f>'All Data FO'!K12</f>
        <v>2.5033484278334077</v>
      </c>
      <c r="CT12" s="139">
        <f>Cash!BH12</f>
        <v>35.300498510293266</v>
      </c>
      <c r="CU12" s="139">
        <f>'D Master'!AA12</f>
        <v>17.630298957047657</v>
      </c>
      <c r="CV12" s="139">
        <f>NOI!G12</f>
        <v>-3.3808647654093837</v>
      </c>
      <c r="CW12" s="139">
        <f>NOI!S12</f>
        <v>8.3498005722933737</v>
      </c>
      <c r="CX12" s="139">
        <f>Cash!EB12</f>
        <v>-0.3412969283276529</v>
      </c>
      <c r="CY12" s="139">
        <f>'All Data FO'!AP12</f>
        <v>-5.5849189570119808</v>
      </c>
      <c r="CZ12" s="139">
        <f>'All Data FO'!BV12</f>
        <v>44.72022452201368</v>
      </c>
      <c r="DA12" s="139">
        <f>'All Data FO'!BF12</f>
        <v>49.679479313821886</v>
      </c>
      <c r="DB12" s="139" t="str">
        <f>'FOD (ALL)'!M12</f>
        <v>ASIANPAINT</v>
      </c>
      <c r="DC12" s="139">
        <f>'All Data FO'!EJ12</f>
        <v>-2.6468020082951322</v>
      </c>
      <c r="DD12" s="137">
        <f>'All Data FO'!B12</f>
        <v>1607.15</v>
      </c>
      <c r="DE12" s="137">
        <f>('All Data FO'!W12-'All Data FO'!AB12)/3</f>
        <v>21.533333333333378</v>
      </c>
      <c r="DF12" s="137">
        <f t="shared" si="34"/>
        <v>1.3398458969812013</v>
      </c>
      <c r="DH12" s="139" t="str">
        <f t="shared" si="35"/>
        <v>ASIANPAINT</v>
      </c>
      <c r="DI12" s="137">
        <f t="shared" si="36"/>
        <v>1617.9166666666667</v>
      </c>
      <c r="DJ12" s="137">
        <f t="shared" si="37"/>
        <v>1639.45</v>
      </c>
      <c r="DK12" s="137">
        <f t="shared" si="38"/>
        <v>1607.15</v>
      </c>
      <c r="DL12" s="137">
        <f t="shared" si="39"/>
        <v>1585.6166666666668</v>
      </c>
      <c r="DM12" s="137">
        <f t="shared" si="40"/>
        <v>1564.0833333333335</v>
      </c>
      <c r="DN12" s="137">
        <f t="shared" si="41"/>
        <v>1596.3833333333334</v>
      </c>
      <c r="DO12" s="137" t="str">
        <f>'Final Master FO'!DC12</f>
        <v>SHORT COVERING</v>
      </c>
      <c r="DS12" s="137" t="str">
        <f>'FOD (ALL)'!M12</f>
        <v>ASIANPAINT</v>
      </c>
      <c r="DT12" s="137">
        <f>'All Data FO'!B12</f>
        <v>1607.15</v>
      </c>
      <c r="DU12" s="139">
        <f>'All Data FO'!K12</f>
        <v>2.5033484278334077</v>
      </c>
      <c r="DV12" s="137">
        <f>'All Data FO'!EA12</f>
        <v>5351700</v>
      </c>
      <c r="DW12" s="139">
        <f>'All Data FO'!EJ12</f>
        <v>-2.6468020082951322</v>
      </c>
      <c r="DX12" s="137">
        <f>'D Master'!R12</f>
        <v>1594454</v>
      </c>
      <c r="DY12" s="137">
        <f>'D Master'!AH12</f>
        <v>30.64</v>
      </c>
      <c r="EB12" s="137">
        <f>'All Data FO'!BM12/'All Data FO'!EA12</f>
        <v>0.92499579572846014</v>
      </c>
      <c r="EC12" s="137">
        <f>'All Data FO'!BN12/'All Data FO'!EB12</f>
        <v>0.62224405151713602</v>
      </c>
      <c r="ED12" s="137">
        <f>'All Data FO'!BO12/'All Data FO'!EC12</f>
        <v>0.38035238680598238</v>
      </c>
      <c r="EE12" s="137">
        <f>'All Data FO'!BP12/'All Data FO'!ED12</f>
        <v>0.48443671986095749</v>
      </c>
      <c r="EF12" s="137">
        <f>'All Data FO'!BQ12/'All Data FO'!EE12</f>
        <v>0.46933105364394101</v>
      </c>
      <c r="EG12" s="137" t="str">
        <f t="shared" si="42"/>
        <v>Y</v>
      </c>
      <c r="EH12" s="137" t="str">
        <f t="shared" si="43"/>
        <v>Y</v>
      </c>
      <c r="EI12" s="137" t="str">
        <f t="shared" si="44"/>
        <v>N</v>
      </c>
      <c r="EJ12" s="137" t="str">
        <f t="shared" si="45"/>
        <v>Y</v>
      </c>
      <c r="EK12" s="137">
        <f t="shared" si="46"/>
        <v>48.654823372463632</v>
      </c>
      <c r="EL12" s="137">
        <f t="shared" si="47"/>
        <v>63.596725852687364</v>
      </c>
      <c r="EM12" s="137">
        <f t="shared" si="48"/>
        <v>-21.485640701400442</v>
      </c>
      <c r="EN12" s="137">
        <f t="shared" si="49"/>
        <v>3.2185524694635745</v>
      </c>
      <c r="EO12" s="137" t="str">
        <f t="shared" si="50"/>
        <v>N</v>
      </c>
      <c r="EP12" s="137" t="str">
        <f t="shared" si="51"/>
        <v>Y</v>
      </c>
      <c r="EQ12" s="137" t="str">
        <f t="shared" si="52"/>
        <v>N</v>
      </c>
    </row>
    <row r="13" spans="1:147" x14ac:dyDescent="0.3">
      <c r="A13" s="137" t="str">
        <f>FOD!B13</f>
        <v>AUROPHARMA</v>
      </c>
      <c r="B13" s="137" t="str">
        <f>'All Data FO'!G13</f>
        <v>Y</v>
      </c>
      <c r="C13" s="137" t="str">
        <f>'All Data FO'!H13</f>
        <v>Y</v>
      </c>
      <c r="D13" s="137" t="str">
        <f>'All Data FO'!I13</f>
        <v>Y</v>
      </c>
      <c r="E13" s="137" t="str">
        <f>'All Data FO'!J13</f>
        <v>N</v>
      </c>
      <c r="F13" s="139">
        <f>'All Data FO'!K13</f>
        <v>0.97794423637121219</v>
      </c>
      <c r="G13" s="139">
        <f>'All Data FO'!L13</f>
        <v>2.1249468763280919</v>
      </c>
      <c r="H13" s="139">
        <f>'All Data FO'!M13</f>
        <v>6.4063913174555331</v>
      </c>
      <c r="I13" s="139">
        <f>'All Data FO'!N13</f>
        <v>-0.62911923307370365</v>
      </c>
      <c r="J13" s="137" t="str">
        <f t="shared" si="17"/>
        <v>N</v>
      </c>
      <c r="K13" s="137" t="str">
        <f t="shared" si="18"/>
        <v>N</v>
      </c>
      <c r="L13" s="137" t="str">
        <f t="shared" si="19"/>
        <v>Y</v>
      </c>
      <c r="M13" s="137">
        <f>'All Data FO'!AG13-'All Data FO'!AH13</f>
        <v>-568000</v>
      </c>
      <c r="N13" s="137">
        <f>'All Data FO'!AH13-'All Data FO'!AI13</f>
        <v>-209000</v>
      </c>
      <c r="O13" s="137">
        <f>'All Data FO'!AI13-'All Data FO'!AJ13</f>
        <v>268000</v>
      </c>
      <c r="P13" s="137">
        <f>'All Data FO'!AJ13-'All Data FO'!AK13</f>
        <v>-158000</v>
      </c>
      <c r="Q13" s="137" t="str">
        <f>'All Data FO'!AL13</f>
        <v>N</v>
      </c>
      <c r="R13" s="137" t="str">
        <f>'All Data FO'!AM13</f>
        <v>N</v>
      </c>
      <c r="S13" s="137" t="str">
        <f>'All Data FO'!AN13</f>
        <v>Y</v>
      </c>
      <c r="T13" s="137" t="str">
        <f>'All Data FO'!AO13</f>
        <v>N</v>
      </c>
      <c r="U13" s="139">
        <f>'All Data FO'!AP13</f>
        <v>-5.9808360534905756</v>
      </c>
      <c r="V13" s="139">
        <f>'All Data FO'!AQ13</f>
        <v>-2.1533072326396043</v>
      </c>
      <c r="W13" s="139">
        <f>'All Data FO'!AR13</f>
        <v>2.8395846577664758</v>
      </c>
      <c r="X13" s="139">
        <f>'All Data FO'!AS13</f>
        <v>-1.6465193830762819</v>
      </c>
      <c r="Y13" s="137" t="str">
        <f t="shared" si="20"/>
        <v>N</v>
      </c>
      <c r="Z13" s="137" t="str">
        <f t="shared" si="21"/>
        <v>N</v>
      </c>
      <c r="AA13" s="137" t="str">
        <f t="shared" si="22"/>
        <v>Y</v>
      </c>
      <c r="AB13" s="137" t="str">
        <f>'All Data FO'!BB13</f>
        <v>N</v>
      </c>
      <c r="AC13" s="137" t="str">
        <f>'All Data FO'!BC13</f>
        <v>N</v>
      </c>
      <c r="AD13" s="137" t="str">
        <f>'All Data FO'!BD13</f>
        <v>Y</v>
      </c>
      <c r="AE13" s="137" t="str">
        <f>'All Data FO'!BE13</f>
        <v>N</v>
      </c>
      <c r="AF13" s="139">
        <f>'All Data FO'!BF13</f>
        <v>-25.607316072210534</v>
      </c>
      <c r="AG13" s="139">
        <f>'All Data FO'!BG13</f>
        <v>-4.5459799990348877</v>
      </c>
      <c r="AH13" s="139">
        <f>'All Data FO'!BH13</f>
        <v>88.268695937510273</v>
      </c>
      <c r="AI13" s="139">
        <f>'All Data FO'!BI13</f>
        <v>-14.509934984688952</v>
      </c>
      <c r="AJ13" s="137" t="str">
        <f t="shared" si="23"/>
        <v>N</v>
      </c>
      <c r="AK13" s="137" t="str">
        <f t="shared" si="24"/>
        <v>N</v>
      </c>
      <c r="AL13" s="137" t="str">
        <f t="shared" si="25"/>
        <v>Y</v>
      </c>
      <c r="AM13" s="137" t="str">
        <f>'All Data FO'!BR13</f>
        <v>N</v>
      </c>
      <c r="AN13" s="137" t="str">
        <f>'All Data FO'!BS13</f>
        <v>N</v>
      </c>
      <c r="AO13" s="137" t="str">
        <f>'All Data FO'!BT13</f>
        <v>Y</v>
      </c>
      <c r="AP13" s="137" t="str">
        <f>'All Data FO'!BU13</f>
        <v>N</v>
      </c>
      <c r="AQ13" s="139">
        <f>'All Data FO'!BV13</f>
        <v>-26.540790879943</v>
      </c>
      <c r="AR13" s="139">
        <f>'All Data FO'!BW13</f>
        <v>-7.6492844217798979</v>
      </c>
      <c r="AS13" s="139">
        <f>'All Data FO'!BX13</f>
        <v>82.142322097378269</v>
      </c>
      <c r="AT13" s="139">
        <f>'All Data FO'!BY13</f>
        <v>-14.269201130233752</v>
      </c>
      <c r="AU13" s="137" t="str">
        <f t="shared" si="26"/>
        <v>N</v>
      </c>
      <c r="AV13" s="137" t="str">
        <f t="shared" si="27"/>
        <v>N</v>
      </c>
      <c r="AW13" s="137" t="str">
        <f t="shared" si="28"/>
        <v>Y</v>
      </c>
      <c r="AX13" s="137" t="str">
        <f>'All Data FO'!CH13</f>
        <v>N</v>
      </c>
      <c r="AY13" s="137" t="str">
        <f>'All Data FO'!CI13</f>
        <v>N</v>
      </c>
      <c r="AZ13" s="137" t="str">
        <f>'All Data FO'!CJ13</f>
        <v>Y</v>
      </c>
      <c r="BA13" s="137" t="str">
        <f>'All Data FO'!CK13</f>
        <v>N</v>
      </c>
      <c r="BB13" s="139">
        <f>'All Data FO'!CL13</f>
        <v>-33.647127329192543</v>
      </c>
      <c r="BC13" s="139">
        <f>'All Data FO'!CM13</f>
        <v>-6.7173637515842834</v>
      </c>
      <c r="BD13" s="139">
        <f>'All Data FO'!CN13</f>
        <v>86.084905660377359</v>
      </c>
      <c r="BE13" s="139">
        <f>'All Data FO'!CO13</f>
        <v>-16.523695682745043</v>
      </c>
      <c r="BF13" s="137" t="str">
        <f t="shared" si="29"/>
        <v>N</v>
      </c>
      <c r="BG13" s="137" t="str">
        <f t="shared" si="30"/>
        <v>N</v>
      </c>
      <c r="BH13" s="137" t="str">
        <f t="shared" si="31"/>
        <v>Y</v>
      </c>
      <c r="BI13" s="137" t="str">
        <f>'D Master'!AM13</f>
        <v>N</v>
      </c>
      <c r="BJ13" s="137" t="str">
        <f>'D Master'!AN13</f>
        <v>N</v>
      </c>
      <c r="BK13" s="137" t="str">
        <f>'D Master'!AO13</f>
        <v>Y</v>
      </c>
      <c r="BL13" s="137" t="str">
        <f>'D Master'!AP13</f>
        <v>N</v>
      </c>
      <c r="BM13" s="137">
        <f>'D Master'!AQ13</f>
        <v>-6.3868613138686161</v>
      </c>
      <c r="BN13" s="137">
        <f>'D Master'!AR13</f>
        <v>-11.94429566148902</v>
      </c>
      <c r="BO13" s="137">
        <f>'D Master'!AS13</f>
        <v>79.3467819404419</v>
      </c>
      <c r="BP13" s="137">
        <f>'D Master'!AT13</f>
        <v>-34.9375</v>
      </c>
      <c r="BR13" s="137">
        <f>'All Data FO'!B13</f>
        <v>727.95</v>
      </c>
      <c r="BS13" s="137">
        <f>'All Data FO'!W13</f>
        <v>730.45</v>
      </c>
      <c r="BT13" s="137">
        <f>'All Data FO'!AB13</f>
        <v>710.9</v>
      </c>
      <c r="BV13" s="137">
        <f t="shared" si="32"/>
        <v>-12.827965228419691</v>
      </c>
      <c r="BW13" s="137">
        <f>'All Data FO'!BM13</f>
        <v>8248000</v>
      </c>
      <c r="BX13" s="137">
        <f>AVERAGE('All Data FO'!BN13:BQ13)</f>
        <v>9461750</v>
      </c>
      <c r="BY13" s="137">
        <f>AVERAGE('All Data FO'!BN13:BP13)</f>
        <v>10020333.333333334</v>
      </c>
      <c r="BZ13" s="137">
        <f t="shared" si="33"/>
        <v>-17.687369016333459</v>
      </c>
      <c r="CB13" s="139">
        <f>'All Data FO'!AP13</f>
        <v>-5.9808360534905756</v>
      </c>
      <c r="CC13" s="139">
        <f>'All Data FO'!AQ13</f>
        <v>-2.1533072326396043</v>
      </c>
      <c r="CD13" s="139">
        <f>'All Data FO'!AR13</f>
        <v>2.8395846577664758</v>
      </c>
      <c r="CE13" s="139">
        <f>'All Data FO'!AS13</f>
        <v>-1.6465193830762819</v>
      </c>
      <c r="CF13" s="139">
        <f>'All Data FO'!BV13</f>
        <v>-26.540790879943</v>
      </c>
      <c r="CG13" s="139">
        <f>'All Data FO'!BW13</f>
        <v>-7.6492844217798979</v>
      </c>
      <c r="CH13" s="139">
        <f>'All Data FO'!BX13</f>
        <v>82.142322097378269</v>
      </c>
      <c r="CI13" s="139">
        <f>'All Data FO'!BY13</f>
        <v>-14.269201130233752</v>
      </c>
      <c r="CJ13" s="139">
        <f>'D Master'!AQ13</f>
        <v>-6.3868613138686161</v>
      </c>
      <c r="CK13" s="139">
        <f>'D Master'!AR13</f>
        <v>-11.94429566148902</v>
      </c>
      <c r="CL13" s="139">
        <f>'D Master'!AS13</f>
        <v>79.3467819404419</v>
      </c>
      <c r="CM13" s="139">
        <f>'D Master'!AT13</f>
        <v>-34.9375</v>
      </c>
      <c r="CN13" s="139">
        <f>Cash!BH13</f>
        <v>-38.45608678664329</v>
      </c>
      <c r="CO13" s="139">
        <f>Cash!BI13</f>
        <v>-5.9111685830036214</v>
      </c>
      <c r="CP13" s="139">
        <f>Cash!BJ13</f>
        <v>97.252477270910262</v>
      </c>
      <c r="CQ13" s="139">
        <f>Cash!BK13</f>
        <v>-20.795262604429176</v>
      </c>
      <c r="CR13" s="67"/>
      <c r="CS13" s="139">
        <f>'All Data FO'!K13</f>
        <v>0.97794423637121219</v>
      </c>
      <c r="CT13" s="139">
        <f>Cash!BH13</f>
        <v>-38.45608678664329</v>
      </c>
      <c r="CU13" s="139">
        <f>'D Master'!AA13</f>
        <v>-42.399272925298227</v>
      </c>
      <c r="CV13" s="139">
        <f>NOI!G13</f>
        <v>2.6074965525886928</v>
      </c>
      <c r="CW13" s="139">
        <f>NOI!S13</f>
        <v>29.110177969171914</v>
      </c>
      <c r="CX13" s="139">
        <f>Cash!EB13</f>
        <v>-2.9227557411273422</v>
      </c>
      <c r="CY13" s="139">
        <f>'All Data FO'!AP13</f>
        <v>-5.9808360534905756</v>
      </c>
      <c r="CZ13" s="139">
        <f>'All Data FO'!BV13</f>
        <v>-26.540790879943</v>
      </c>
      <c r="DA13" s="139">
        <f>'All Data FO'!BF13</f>
        <v>-25.607316072210534</v>
      </c>
      <c r="DB13" s="139" t="str">
        <f>'FOD (ALL)'!M13</f>
        <v>AUROPHARMA</v>
      </c>
      <c r="DC13" s="139">
        <f>'All Data FO'!EJ13</f>
        <v>7.8580717072264532</v>
      </c>
      <c r="DD13" s="137">
        <f>'All Data FO'!B13</f>
        <v>727.95</v>
      </c>
      <c r="DE13" s="137">
        <f>('All Data FO'!W13-'All Data FO'!AB13)/3</f>
        <v>6.5166666666666897</v>
      </c>
      <c r="DF13" s="137">
        <f t="shared" si="34"/>
        <v>0.8952080042127466</v>
      </c>
      <c r="DH13" s="139" t="str">
        <f t="shared" si="35"/>
        <v>AUROPHARMA</v>
      </c>
      <c r="DI13" s="137">
        <f t="shared" si="36"/>
        <v>731.20833333333337</v>
      </c>
      <c r="DJ13" s="137">
        <f t="shared" si="37"/>
        <v>737.72500000000002</v>
      </c>
      <c r="DK13" s="137">
        <f t="shared" si="38"/>
        <v>727.95</v>
      </c>
      <c r="DL13" s="137">
        <f t="shared" si="39"/>
        <v>721.43333333333339</v>
      </c>
      <c r="DM13" s="137">
        <f t="shared" si="40"/>
        <v>714.91666666666674</v>
      </c>
      <c r="DN13" s="137">
        <f t="shared" si="41"/>
        <v>724.69166666666672</v>
      </c>
      <c r="DO13" s="137" t="str">
        <f>'Final Master FO'!DC13</f>
        <v>LONG BUILDUP</v>
      </c>
      <c r="DS13" s="137" t="str">
        <f>'FOD (ALL)'!M13</f>
        <v>AUROPHARMA</v>
      </c>
      <c r="DT13" s="137">
        <f>'All Data FO'!B13</f>
        <v>727.95</v>
      </c>
      <c r="DU13" s="139">
        <f>'All Data FO'!K13</f>
        <v>0.97794423637121219</v>
      </c>
      <c r="DV13" s="137">
        <f>'All Data FO'!EA13</f>
        <v>11612000</v>
      </c>
      <c r="DW13" s="139">
        <f>'All Data FO'!EJ13</f>
        <v>7.8580717072264532</v>
      </c>
      <c r="DX13" s="137">
        <f>'D Master'!R13</f>
        <v>782719</v>
      </c>
      <c r="DY13" s="137">
        <f>'D Master'!AH13</f>
        <v>15.39</v>
      </c>
      <c r="EB13" s="137">
        <f>'All Data FO'!BM13/'All Data FO'!EA13</f>
        <v>0.71029968997588699</v>
      </c>
      <c r="EC13" s="137">
        <f>'All Data FO'!BN13/'All Data FO'!EB13</f>
        <v>1.0429128738621587</v>
      </c>
      <c r="ED13" s="137">
        <f>'All Data FO'!BO13/'All Data FO'!EC13</f>
        <v>1.1440562335914783</v>
      </c>
      <c r="EE13" s="137">
        <f>'All Data FO'!BP13/'All Data FO'!ED13</f>
        <v>0.67758930474769319</v>
      </c>
      <c r="EF13" s="137">
        <f>'All Data FO'!BQ13/'All Data FO'!EE13</f>
        <v>0.78788921383106825</v>
      </c>
      <c r="EG13" s="137" t="str">
        <f t="shared" si="42"/>
        <v>N</v>
      </c>
      <c r="EH13" s="137" t="str">
        <f t="shared" si="43"/>
        <v>N</v>
      </c>
      <c r="EI13" s="137" t="str">
        <f t="shared" si="44"/>
        <v>Y</v>
      </c>
      <c r="EJ13" s="137" t="str">
        <f t="shared" si="45"/>
        <v>N</v>
      </c>
      <c r="EK13" s="137">
        <f t="shared" si="46"/>
        <v>-31.892710524755973</v>
      </c>
      <c r="EL13" s="137">
        <f t="shared" si="47"/>
        <v>-8.8407682034829147</v>
      </c>
      <c r="EM13" s="137">
        <f t="shared" si="48"/>
        <v>68.842132775026386</v>
      </c>
      <c r="EN13" s="137">
        <f t="shared" si="49"/>
        <v>-13.999418591739285</v>
      </c>
      <c r="EO13" s="137" t="str">
        <f t="shared" si="50"/>
        <v>N</v>
      </c>
      <c r="EP13" s="137" t="str">
        <f t="shared" si="51"/>
        <v>N</v>
      </c>
      <c r="EQ13" s="137" t="str">
        <f t="shared" si="52"/>
        <v>Y</v>
      </c>
    </row>
    <row r="14" spans="1:147" x14ac:dyDescent="0.3">
      <c r="A14" s="137" t="str">
        <f>FOD!B14</f>
        <v xml:space="preserve">AXISBANK  </v>
      </c>
      <c r="B14" s="137" t="str">
        <f>'All Data FO'!G14</f>
        <v>N</v>
      </c>
      <c r="C14" s="137" t="str">
        <f>'All Data FO'!H14</f>
        <v>N</v>
      </c>
      <c r="D14" s="137" t="str">
        <f>'All Data FO'!I14</f>
        <v>Y</v>
      </c>
      <c r="E14" s="137" t="str">
        <f>'All Data FO'!J14</f>
        <v>N</v>
      </c>
      <c r="F14" s="139">
        <f>'All Data FO'!K14</f>
        <v>-5.1321709786276708</v>
      </c>
      <c r="G14" s="139">
        <f>'All Data FO'!L14</f>
        <v>-1.8357487922705251</v>
      </c>
      <c r="H14" s="139">
        <f>'All Data FO'!M14</f>
        <v>2.3594235659790965</v>
      </c>
      <c r="I14" s="139">
        <f>'All Data FO'!N14</f>
        <v>-1.5714087053261117</v>
      </c>
      <c r="J14" s="137" t="str">
        <f t="shared" si="17"/>
        <v>N</v>
      </c>
      <c r="K14" s="137" t="str">
        <f t="shared" si="18"/>
        <v>N</v>
      </c>
      <c r="L14" s="137" t="str">
        <f t="shared" si="19"/>
        <v>Y</v>
      </c>
      <c r="M14" s="137">
        <f>'All Data FO'!AG14-'All Data FO'!AH14</f>
        <v>-1692000</v>
      </c>
      <c r="N14" s="137">
        <f>'All Data FO'!AH14-'All Data FO'!AI14</f>
        <v>-3074400</v>
      </c>
      <c r="O14" s="137">
        <f>'All Data FO'!AI14-'All Data FO'!AJ14</f>
        <v>-1245600</v>
      </c>
      <c r="P14" s="137">
        <f>'All Data FO'!AJ14-'All Data FO'!AK14</f>
        <v>2121600</v>
      </c>
      <c r="Q14" s="137" t="str">
        <f>'All Data FO'!AL14</f>
        <v>N</v>
      </c>
      <c r="R14" s="137" t="str">
        <f>'All Data FO'!AM14</f>
        <v>N</v>
      </c>
      <c r="S14" s="137" t="str">
        <f>'All Data FO'!AN14</f>
        <v>N</v>
      </c>
      <c r="T14" s="137" t="str">
        <f>'All Data FO'!AO14</f>
        <v>Y</v>
      </c>
      <c r="U14" s="139">
        <f>'All Data FO'!AP14</f>
        <v>-3.4483601946733842</v>
      </c>
      <c r="V14" s="139">
        <f>'All Data FO'!AQ14</f>
        <v>-5.8962969782053349</v>
      </c>
      <c r="W14" s="139">
        <f>'All Data FO'!AR14</f>
        <v>-2.3331610060913932</v>
      </c>
      <c r="X14" s="139">
        <f>'All Data FO'!AS14</f>
        <v>4.1384799044966174</v>
      </c>
      <c r="Y14" s="137" t="str">
        <f t="shared" si="20"/>
        <v>Y</v>
      </c>
      <c r="Z14" s="137" t="str">
        <f t="shared" si="21"/>
        <v>N</v>
      </c>
      <c r="AA14" s="137" t="str">
        <f t="shared" si="22"/>
        <v>N</v>
      </c>
      <c r="AB14" s="137" t="str">
        <f>'All Data FO'!BB14</f>
        <v>Y</v>
      </c>
      <c r="AC14" s="137" t="str">
        <f>'All Data FO'!BC14</f>
        <v>N</v>
      </c>
      <c r="AD14" s="137" t="str">
        <f>'All Data FO'!BD14</f>
        <v>N</v>
      </c>
      <c r="AE14" s="137" t="str">
        <f>'All Data FO'!BE14</f>
        <v>N</v>
      </c>
      <c r="AF14" s="139">
        <f>'All Data FO'!BF14</f>
        <v>60.759938117140841</v>
      </c>
      <c r="AG14" s="139">
        <f>'All Data FO'!BG14</f>
        <v>-0.34426404916085485</v>
      </c>
      <c r="AH14" s="139">
        <f>'All Data FO'!BH14</f>
        <v>-28.927494496813456</v>
      </c>
      <c r="AI14" s="139">
        <f>'All Data FO'!BI14</f>
        <v>-2.7659540202346031</v>
      </c>
      <c r="AJ14" s="137" t="str">
        <f t="shared" si="23"/>
        <v>Y</v>
      </c>
      <c r="AK14" s="137" t="str">
        <f t="shared" si="24"/>
        <v>Y</v>
      </c>
      <c r="AL14" s="137" t="str">
        <f t="shared" si="25"/>
        <v>N</v>
      </c>
      <c r="AM14" s="137" t="str">
        <f>'All Data FO'!BR14</f>
        <v>Y</v>
      </c>
      <c r="AN14" s="137" t="str">
        <f>'All Data FO'!BS14</f>
        <v>N</v>
      </c>
      <c r="AO14" s="137" t="str">
        <f>'All Data FO'!BT14</f>
        <v>N</v>
      </c>
      <c r="AP14" s="137" t="str">
        <f>'All Data FO'!BU14</f>
        <v>N</v>
      </c>
      <c r="AQ14" s="139">
        <f>'All Data FO'!BV14</f>
        <v>70.070654320445868</v>
      </c>
      <c r="AR14" s="139">
        <f>'All Data FO'!BW14</f>
        <v>-1.4871817042064761</v>
      </c>
      <c r="AS14" s="139">
        <f>'All Data FO'!BX14</f>
        <v>-28.400297158422582</v>
      </c>
      <c r="AT14" s="139">
        <f>'All Data FO'!BY14</f>
        <v>-1.7965163996717024</v>
      </c>
      <c r="AU14" s="137" t="str">
        <f t="shared" si="26"/>
        <v>Y</v>
      </c>
      <c r="AV14" s="137" t="str">
        <f t="shared" si="27"/>
        <v>Y</v>
      </c>
      <c r="AW14" s="137" t="str">
        <f t="shared" si="28"/>
        <v>N</v>
      </c>
      <c r="AX14" s="137" t="str">
        <f>'All Data FO'!CH14</f>
        <v>Y</v>
      </c>
      <c r="AY14" s="137" t="str">
        <f>'All Data FO'!CI14</f>
        <v>N</v>
      </c>
      <c r="AZ14" s="137" t="str">
        <f>'All Data FO'!CJ14</f>
        <v>N</v>
      </c>
      <c r="BA14" s="137" t="str">
        <f>'All Data FO'!CK14</f>
        <v>N</v>
      </c>
      <c r="BB14" s="139">
        <f>'All Data FO'!CL14</f>
        <v>72.30198675496689</v>
      </c>
      <c r="BC14" s="139">
        <f>'All Data FO'!CM14</f>
        <v>-11.621482417942595</v>
      </c>
      <c r="BD14" s="139">
        <f>'All Data FO'!CN14</f>
        <v>-26.776836836150441</v>
      </c>
      <c r="BE14" s="139">
        <f>'All Data FO'!CO14</f>
        <v>-1.9728439873630437</v>
      </c>
      <c r="BF14" s="137" t="str">
        <f t="shared" si="29"/>
        <v>Y</v>
      </c>
      <c r="BG14" s="137" t="str">
        <f t="shared" si="30"/>
        <v>Y</v>
      </c>
      <c r="BH14" s="137" t="str">
        <f t="shared" si="31"/>
        <v>N</v>
      </c>
      <c r="BI14" s="137" t="str">
        <f>'D Master'!AM14</f>
        <v>Y</v>
      </c>
      <c r="BJ14" s="137" t="str">
        <f>'D Master'!AN14</f>
        <v>N</v>
      </c>
      <c r="BK14" s="137" t="str">
        <f>'D Master'!AO14</f>
        <v>N</v>
      </c>
      <c r="BL14" s="137" t="str">
        <f>'D Master'!AP14</f>
        <v>N</v>
      </c>
      <c r="BM14" s="137">
        <f>'D Master'!AQ14</f>
        <v>58.275520317145698</v>
      </c>
      <c r="BN14" s="137">
        <f>'D Master'!AR14</f>
        <v>-14.346349745331066</v>
      </c>
      <c r="BO14" s="137">
        <f>'D Master'!AS14</f>
        <v>-0.21177467174926182</v>
      </c>
      <c r="BP14" s="137">
        <f>'D Master'!AT14</f>
        <v>-25.190114068441062</v>
      </c>
      <c r="BR14" s="137">
        <f>'All Data FO'!B14</f>
        <v>337.35</v>
      </c>
      <c r="BS14" s="137">
        <f>'All Data FO'!W14</f>
        <v>358.9</v>
      </c>
      <c r="BT14" s="137">
        <f>'All Data FO'!AB14</f>
        <v>332.35</v>
      </c>
      <c r="BV14" s="137">
        <f t="shared" si="32"/>
        <v>39.50198432339522</v>
      </c>
      <c r="BW14" s="137">
        <f>'All Data FO'!BM14</f>
        <v>46504800</v>
      </c>
      <c r="BX14" s="137">
        <f>AVERAGE('All Data FO'!BN14:BQ14)</f>
        <v>33336300</v>
      </c>
      <c r="BY14" s="137">
        <f>AVERAGE('All Data FO'!BN14:BP14)</f>
        <v>31289600</v>
      </c>
      <c r="BZ14" s="137">
        <f t="shared" si="33"/>
        <v>48.627019840458168</v>
      </c>
      <c r="CB14" s="139">
        <f>'All Data FO'!AP14</f>
        <v>-3.4483601946733842</v>
      </c>
      <c r="CC14" s="139">
        <f>'All Data FO'!AQ14</f>
        <v>-5.8962969782053349</v>
      </c>
      <c r="CD14" s="139">
        <f>'All Data FO'!AR14</f>
        <v>-2.3331610060913932</v>
      </c>
      <c r="CE14" s="139">
        <f>'All Data FO'!AS14</f>
        <v>4.1384799044966174</v>
      </c>
      <c r="CF14" s="139">
        <f>'All Data FO'!BV14</f>
        <v>70.070654320445868</v>
      </c>
      <c r="CG14" s="139">
        <f>'All Data FO'!BW14</f>
        <v>-1.4871817042064761</v>
      </c>
      <c r="CH14" s="139">
        <f>'All Data FO'!BX14</f>
        <v>-28.400297158422582</v>
      </c>
      <c r="CI14" s="139">
        <f>'All Data FO'!BY14</f>
        <v>-1.7965163996717024</v>
      </c>
      <c r="CJ14" s="139">
        <f>'D Master'!AQ14</f>
        <v>58.275520317145698</v>
      </c>
      <c r="CK14" s="139">
        <f>'D Master'!AR14</f>
        <v>-14.346349745331066</v>
      </c>
      <c r="CL14" s="139">
        <f>'D Master'!AS14</f>
        <v>-0.21177467174926182</v>
      </c>
      <c r="CM14" s="139">
        <f>'D Master'!AT14</f>
        <v>-25.190114068441062</v>
      </c>
      <c r="CN14" s="139">
        <f>Cash!BH14</f>
        <v>95.074017942536159</v>
      </c>
      <c r="CO14" s="139">
        <f>Cash!BI14</f>
        <v>-19.292678434939766</v>
      </c>
      <c r="CP14" s="139">
        <f>Cash!BJ14</f>
        <v>-28.369930404532429</v>
      </c>
      <c r="CQ14" s="139">
        <f>Cash!BK14</f>
        <v>-10.39371673455268</v>
      </c>
      <c r="CR14" s="67"/>
      <c r="CS14" s="139">
        <f>'All Data FO'!K14</f>
        <v>-5.1321709786276708</v>
      </c>
      <c r="CT14" s="139">
        <f>Cash!BH14</f>
        <v>95.074017942536159</v>
      </c>
      <c r="CU14" s="139">
        <f>'D Master'!AA14</f>
        <v>208.7817049894575</v>
      </c>
      <c r="CV14" s="139">
        <f>NOI!G14</f>
        <v>4.3421617313469438</v>
      </c>
      <c r="CW14" s="139">
        <f>NOI!S14</f>
        <v>35.850827129195487</v>
      </c>
      <c r="CX14" s="139">
        <f>Cash!EB14</f>
        <v>0.36036036036036867</v>
      </c>
      <c r="CY14" s="139">
        <f>'All Data FO'!AP14</f>
        <v>-3.4483601946733842</v>
      </c>
      <c r="CZ14" s="139">
        <f>'All Data FO'!BV14</f>
        <v>70.070654320445868</v>
      </c>
      <c r="DA14" s="139">
        <f>'All Data FO'!BF14</f>
        <v>60.759938117140841</v>
      </c>
      <c r="DB14" s="139" t="str">
        <f>'FOD (ALL)'!M14</f>
        <v>AXISBANK</v>
      </c>
      <c r="DC14" s="139">
        <f>'All Data FO'!EJ14</f>
        <v>5.3101396200503546</v>
      </c>
      <c r="DD14" s="137">
        <f>'All Data FO'!B14</f>
        <v>337.35</v>
      </c>
      <c r="DE14" s="137">
        <f>('All Data FO'!W14-'All Data FO'!AB14)/3</f>
        <v>8.8499999999999854</v>
      </c>
      <c r="DF14" s="137">
        <f t="shared" si="34"/>
        <v>2.6233881725211159</v>
      </c>
      <c r="DH14" s="139" t="str">
        <f t="shared" si="35"/>
        <v>AXISBANK</v>
      </c>
      <c r="DI14" s="137">
        <f t="shared" si="36"/>
        <v>346.2</v>
      </c>
      <c r="DJ14" s="137">
        <f t="shared" si="37"/>
        <v>355.04999999999995</v>
      </c>
      <c r="DK14" s="137">
        <f t="shared" si="38"/>
        <v>341.77499999999998</v>
      </c>
      <c r="DL14" s="137">
        <f t="shared" si="39"/>
        <v>332.92500000000001</v>
      </c>
      <c r="DM14" s="137">
        <f t="shared" si="40"/>
        <v>324.07500000000005</v>
      </c>
      <c r="DN14" s="137">
        <f t="shared" si="41"/>
        <v>337.35</v>
      </c>
      <c r="DO14" s="137" t="str">
        <f>'Final Master FO'!DC14</f>
        <v>SHORT BUILDUP</v>
      </c>
      <c r="DS14" s="137" t="str">
        <f>'FOD (ALL)'!M14</f>
        <v>AXISBANK</v>
      </c>
      <c r="DT14" s="137">
        <f>'All Data FO'!B14</f>
        <v>337.35</v>
      </c>
      <c r="DU14" s="139">
        <f>'All Data FO'!K14</f>
        <v>-5.1321709786276708</v>
      </c>
      <c r="DV14" s="137">
        <f>'All Data FO'!EA14</f>
        <v>60733200</v>
      </c>
      <c r="DW14" s="139">
        <f>'All Data FO'!EJ14</f>
        <v>5.3101396200503546</v>
      </c>
      <c r="DX14" s="137">
        <f>'D Master'!R14</f>
        <v>15450047</v>
      </c>
      <c r="DY14" s="137">
        <f>'D Master'!AH14</f>
        <v>31.94</v>
      </c>
      <c r="EB14" s="137">
        <f>'All Data FO'!BM14/'All Data FO'!EA14</f>
        <v>0.76572286657050836</v>
      </c>
      <c r="EC14" s="137">
        <f>'All Data FO'!BN14/'All Data FO'!EB14</f>
        <v>0.47414636176366548</v>
      </c>
      <c r="ED14" s="137">
        <f>'All Data FO'!BO14/'All Data FO'!EC14</f>
        <v>0.48325498798704691</v>
      </c>
      <c r="EE14" s="137">
        <f>'All Data FO'!BP14/'All Data FO'!ED14</f>
        <v>0.68329103214890019</v>
      </c>
      <c r="EF14" s="137">
        <f>'All Data FO'!BQ14/'All Data FO'!EE14</f>
        <v>0.73114193003511574</v>
      </c>
      <c r="EG14" s="137" t="str">
        <f t="shared" si="42"/>
        <v>Y</v>
      </c>
      <c r="EH14" s="137" t="str">
        <f t="shared" si="43"/>
        <v>N</v>
      </c>
      <c r="EI14" s="137" t="str">
        <f t="shared" si="44"/>
        <v>N</v>
      </c>
      <c r="EJ14" s="137" t="str">
        <f t="shared" si="45"/>
        <v>N</v>
      </c>
      <c r="EK14" s="137">
        <f t="shared" si="46"/>
        <v>61.495042105200604</v>
      </c>
      <c r="EL14" s="137">
        <f t="shared" si="47"/>
        <v>-1.8848488789163991</v>
      </c>
      <c r="EM14" s="137">
        <f t="shared" si="48"/>
        <v>-29.275379706470694</v>
      </c>
      <c r="EN14" s="137">
        <f t="shared" si="49"/>
        <v>-6.5446797564895967</v>
      </c>
      <c r="EO14" s="137" t="str">
        <f t="shared" si="50"/>
        <v>Y</v>
      </c>
      <c r="EP14" s="137" t="str">
        <f t="shared" si="51"/>
        <v>Y</v>
      </c>
      <c r="EQ14" s="137" t="str">
        <f t="shared" si="52"/>
        <v>N</v>
      </c>
    </row>
    <row r="15" spans="1:147" x14ac:dyDescent="0.3">
      <c r="A15" s="137" t="str">
        <f>FOD!B15</f>
        <v>BAJAJ-AUTO</v>
      </c>
      <c r="B15" s="137" t="str">
        <f>'All Data FO'!G15</f>
        <v>N</v>
      </c>
      <c r="C15" s="137" t="str">
        <f>'All Data FO'!H15</f>
        <v>Y</v>
      </c>
      <c r="D15" s="137" t="str">
        <f>'All Data FO'!I15</f>
        <v>Y</v>
      </c>
      <c r="E15" s="137" t="str">
        <f>'All Data FO'!J15</f>
        <v>Y</v>
      </c>
      <c r="F15" s="139">
        <f>'All Data FO'!K15</f>
        <v>-3.0355890104472869</v>
      </c>
      <c r="G15" s="139">
        <f>'All Data FO'!L15</f>
        <v>3.3893985728848222</v>
      </c>
      <c r="H15" s="139">
        <f>'All Data FO'!M15</f>
        <v>1.5750383305788305</v>
      </c>
      <c r="I15" s="139">
        <f>'All Data FO'!N15</f>
        <v>1.1765416926889327</v>
      </c>
      <c r="J15" s="137" t="str">
        <f t="shared" si="17"/>
        <v>N</v>
      </c>
      <c r="K15" s="137" t="str">
        <f t="shared" si="18"/>
        <v>Y</v>
      </c>
      <c r="L15" s="137" t="str">
        <f t="shared" si="19"/>
        <v>Y</v>
      </c>
      <c r="M15" s="137">
        <f>'All Data FO'!AG15-'All Data FO'!AH15</f>
        <v>-81750</v>
      </c>
      <c r="N15" s="137">
        <f>'All Data FO'!AH15-'All Data FO'!AI15</f>
        <v>27250</v>
      </c>
      <c r="O15" s="137">
        <f>'All Data FO'!AI15-'All Data FO'!AJ15</f>
        <v>12250</v>
      </c>
      <c r="P15" s="137">
        <f>'All Data FO'!AJ15-'All Data FO'!AK15</f>
        <v>7250</v>
      </c>
      <c r="Q15" s="137" t="str">
        <f>'All Data FO'!AL15</f>
        <v>N</v>
      </c>
      <c r="R15" s="137" t="str">
        <f>'All Data FO'!AM15</f>
        <v>Y</v>
      </c>
      <c r="S15" s="137" t="str">
        <f>'All Data FO'!AN15</f>
        <v>Y</v>
      </c>
      <c r="T15" s="137" t="str">
        <f>'All Data FO'!AO15</f>
        <v>Y</v>
      </c>
      <c r="U15" s="139">
        <f>'All Data FO'!AP15</f>
        <v>-5.4636591478696737</v>
      </c>
      <c r="V15" s="139">
        <f>'All Data FO'!AQ15</f>
        <v>1.8550034036759699</v>
      </c>
      <c r="W15" s="139">
        <f>'All Data FO'!AR15</f>
        <v>0.8409129912476403</v>
      </c>
      <c r="X15" s="139">
        <f>'All Data FO'!AS15</f>
        <v>0.50017247326664371</v>
      </c>
      <c r="Y15" s="137" t="str">
        <f t="shared" si="20"/>
        <v>N</v>
      </c>
      <c r="Z15" s="137" t="str">
        <f t="shared" si="21"/>
        <v>Y</v>
      </c>
      <c r="AA15" s="137" t="str">
        <f t="shared" si="22"/>
        <v>Y</v>
      </c>
      <c r="AB15" s="137" t="str">
        <f>'All Data FO'!BB15</f>
        <v>N</v>
      </c>
      <c r="AC15" s="137" t="str">
        <f>'All Data FO'!BC15</f>
        <v>Y</v>
      </c>
      <c r="AD15" s="137" t="str">
        <f>'All Data FO'!BD15</f>
        <v>Y</v>
      </c>
      <c r="AE15" s="137" t="str">
        <f>'All Data FO'!BE15</f>
        <v>N</v>
      </c>
      <c r="AF15" s="139">
        <f>'All Data FO'!BF15</f>
        <v>-53.969638759520699</v>
      </c>
      <c r="AG15" s="139">
        <f>'All Data FO'!BG15</f>
        <v>197.95456232432423</v>
      </c>
      <c r="AH15" s="139">
        <f>'All Data FO'!BH15</f>
        <v>73.281143360190768</v>
      </c>
      <c r="AI15" s="139">
        <f>'All Data FO'!BI15</f>
        <v>-55.245864157313761</v>
      </c>
      <c r="AJ15" s="137" t="str">
        <f t="shared" si="23"/>
        <v>N</v>
      </c>
      <c r="AK15" s="137" t="str">
        <f t="shared" si="24"/>
        <v>Y</v>
      </c>
      <c r="AL15" s="137" t="str">
        <f t="shared" si="25"/>
        <v>Y</v>
      </c>
      <c r="AM15" s="137" t="str">
        <f>'All Data FO'!BR15</f>
        <v>N</v>
      </c>
      <c r="AN15" s="137" t="str">
        <f>'All Data FO'!BS15</f>
        <v>Y</v>
      </c>
      <c r="AO15" s="137" t="str">
        <f>'All Data FO'!BT15</f>
        <v>Y</v>
      </c>
      <c r="AP15" s="137" t="str">
        <f>'All Data FO'!BU15</f>
        <v>N</v>
      </c>
      <c r="AQ15" s="139">
        <f>'All Data FO'!BV15</f>
        <v>-52.573717402420314</v>
      </c>
      <c r="AR15" s="139">
        <f>'All Data FO'!BW15</f>
        <v>183.15637065637065</v>
      </c>
      <c r="AS15" s="139">
        <f>'All Data FO'!BX15</f>
        <v>72.307692307692307</v>
      </c>
      <c r="AT15" s="139">
        <f>'All Data FO'!BY15</f>
        <v>-54.648312276070158</v>
      </c>
      <c r="AU15" s="137" t="str">
        <f t="shared" si="26"/>
        <v>N</v>
      </c>
      <c r="AV15" s="137" t="str">
        <f t="shared" si="27"/>
        <v>Y</v>
      </c>
      <c r="AW15" s="137" t="str">
        <f t="shared" si="28"/>
        <v>Y</v>
      </c>
      <c r="AX15" s="137" t="str">
        <f>'All Data FO'!CH15</f>
        <v>N</v>
      </c>
      <c r="AY15" s="137" t="str">
        <f>'All Data FO'!CI15</f>
        <v>Y</v>
      </c>
      <c r="AZ15" s="137" t="str">
        <f>'All Data FO'!CJ15</f>
        <v>Y</v>
      </c>
      <c r="BA15" s="137" t="str">
        <f>'All Data FO'!CK15</f>
        <v>N</v>
      </c>
      <c r="BB15" s="139">
        <f>'All Data FO'!CL15</f>
        <v>-50.233100233100238</v>
      </c>
      <c r="BC15" s="139">
        <f>'All Data FO'!CM15</f>
        <v>166.59761781460384</v>
      </c>
      <c r="BD15" s="139">
        <f>'All Data FO'!CN15</f>
        <v>74.751131221719461</v>
      </c>
      <c r="BE15" s="139">
        <f>'All Data FO'!CO15</f>
        <v>-53.10842350944197</v>
      </c>
      <c r="BF15" s="137" t="str">
        <f t="shared" si="29"/>
        <v>N</v>
      </c>
      <c r="BG15" s="137" t="str">
        <f t="shared" si="30"/>
        <v>Y</v>
      </c>
      <c r="BH15" s="137" t="str">
        <f t="shared" si="31"/>
        <v>Y</v>
      </c>
      <c r="BI15" s="137" t="str">
        <f>'D Master'!AM15</f>
        <v>Y</v>
      </c>
      <c r="BJ15" s="137" t="str">
        <f>'D Master'!AN15</f>
        <v>N</v>
      </c>
      <c r="BK15" s="137" t="str">
        <f>'D Master'!AO15</f>
        <v>Y</v>
      </c>
      <c r="BL15" s="137" t="str">
        <f>'D Master'!AP15</f>
        <v>N</v>
      </c>
      <c r="BM15" s="137">
        <f>'D Master'!AQ15</f>
        <v>151.43939393939394</v>
      </c>
      <c r="BN15" s="137">
        <f>'D Master'!AR15</f>
        <v>-53.635405690200209</v>
      </c>
      <c r="BO15" s="137">
        <f>'D Master'!AS15</f>
        <v>55.403930131004351</v>
      </c>
      <c r="BP15" s="137">
        <f>'D Master'!AT15</f>
        <v>-32.398523985239855</v>
      </c>
      <c r="BR15" s="137">
        <f>'All Data FO'!B15</f>
        <v>2557</v>
      </c>
      <c r="BS15" s="137">
        <f>'All Data FO'!W15</f>
        <v>2634.95</v>
      </c>
      <c r="BT15" s="137">
        <f>'All Data FO'!AB15</f>
        <v>2545.0500000000002</v>
      </c>
      <c r="BV15" s="137">
        <f t="shared" si="32"/>
        <v>-5.6219791401678956</v>
      </c>
      <c r="BW15" s="137">
        <f>'All Data FO'!BM15</f>
        <v>1391250</v>
      </c>
      <c r="BX15" s="137">
        <f>AVERAGE('All Data FO'!BN15:BQ15)</f>
        <v>1474125</v>
      </c>
      <c r="BY15" s="137">
        <f>AVERAGE('All Data FO'!BN15:BP15)</f>
        <v>1523583.3333333333</v>
      </c>
      <c r="BZ15" s="137">
        <f t="shared" si="33"/>
        <v>-8.6856642782913038</v>
      </c>
      <c r="CB15" s="139">
        <f>'All Data FO'!AP15</f>
        <v>-5.4636591478696737</v>
      </c>
      <c r="CC15" s="139">
        <f>'All Data FO'!AQ15</f>
        <v>1.8550034036759699</v>
      </c>
      <c r="CD15" s="139">
        <f>'All Data FO'!AR15</f>
        <v>0.8409129912476403</v>
      </c>
      <c r="CE15" s="139">
        <f>'All Data FO'!AS15</f>
        <v>0.50017247326664371</v>
      </c>
      <c r="CF15" s="139">
        <f>'All Data FO'!BV15</f>
        <v>-52.573717402420314</v>
      </c>
      <c r="CG15" s="139">
        <f>'All Data FO'!BW15</f>
        <v>183.15637065637065</v>
      </c>
      <c r="CH15" s="139">
        <f>'All Data FO'!BX15</f>
        <v>72.307692307692307</v>
      </c>
      <c r="CI15" s="139">
        <f>'All Data FO'!BY15</f>
        <v>-54.648312276070158</v>
      </c>
      <c r="CJ15" s="139">
        <f>'D Master'!AQ15</f>
        <v>151.43939393939394</v>
      </c>
      <c r="CK15" s="139">
        <f>'D Master'!AR15</f>
        <v>-53.635405690200209</v>
      </c>
      <c r="CL15" s="139">
        <f>'D Master'!AS15</f>
        <v>55.403930131004351</v>
      </c>
      <c r="CM15" s="139">
        <f>'D Master'!AT15</f>
        <v>-32.398523985239855</v>
      </c>
      <c r="CN15" s="139">
        <f>Cash!BH15</f>
        <v>-61.844166953186772</v>
      </c>
      <c r="CO15" s="139">
        <f>Cash!BI15</f>
        <v>267.45468074663961</v>
      </c>
      <c r="CP15" s="139">
        <f>Cash!BJ15</f>
        <v>47.671870421516608</v>
      </c>
      <c r="CQ15" s="139">
        <f>Cash!BK15</f>
        <v>-45.294991362654265</v>
      </c>
      <c r="CR15" s="67"/>
      <c r="CS15" s="139">
        <f>'All Data FO'!K15</f>
        <v>-3.0355890104472869</v>
      </c>
      <c r="CT15" s="139">
        <f>Cash!BH15</f>
        <v>-61.844166953186772</v>
      </c>
      <c r="CU15" s="139">
        <f>'D Master'!AA15</f>
        <v>-4.0673053068650198</v>
      </c>
      <c r="CV15" s="139">
        <f>NOI!G15</f>
        <v>4.1527623285131625</v>
      </c>
      <c r="CW15" s="139">
        <f>NOI!S15</f>
        <v>10.443317527823968</v>
      </c>
      <c r="CX15" s="139">
        <f>Cash!EB15</f>
        <v>-0.54945054945054994</v>
      </c>
      <c r="CY15" s="139">
        <f>'All Data FO'!AP15</f>
        <v>-5.4636591478696737</v>
      </c>
      <c r="CZ15" s="139">
        <f>'All Data FO'!BV15</f>
        <v>-52.573717402420314</v>
      </c>
      <c r="DA15" s="139">
        <f>'All Data FO'!BF15</f>
        <v>-53.969638759520699</v>
      </c>
      <c r="DB15" s="139" t="str">
        <f>'FOD (ALL)'!M15</f>
        <v>BAJAJ-AUTO</v>
      </c>
      <c r="DC15" s="139">
        <f>'All Data FO'!EJ15</f>
        <v>10.243553008595988</v>
      </c>
      <c r="DD15" s="137">
        <f>'All Data FO'!B15</f>
        <v>2557</v>
      </c>
      <c r="DE15" s="137">
        <f>('All Data FO'!W15-'All Data FO'!AB15)/3</f>
        <v>29.966666666666544</v>
      </c>
      <c r="DF15" s="137">
        <f t="shared" si="34"/>
        <v>1.1719462912266931</v>
      </c>
      <c r="DH15" s="139" t="str">
        <f t="shared" si="35"/>
        <v>BAJAJ-AUTO</v>
      </c>
      <c r="DI15" s="137">
        <f t="shared" si="36"/>
        <v>2586.9666666666667</v>
      </c>
      <c r="DJ15" s="137">
        <f t="shared" si="37"/>
        <v>2616.9333333333334</v>
      </c>
      <c r="DK15" s="137">
        <f t="shared" si="38"/>
        <v>2571.9833333333336</v>
      </c>
      <c r="DL15" s="137">
        <f t="shared" si="39"/>
        <v>2542.0166666666669</v>
      </c>
      <c r="DM15" s="137">
        <f t="shared" si="40"/>
        <v>2512.0500000000002</v>
      </c>
      <c r="DN15" s="137">
        <f t="shared" si="41"/>
        <v>2557</v>
      </c>
      <c r="DO15" s="137" t="str">
        <f>'Final Master FO'!DC15</f>
        <v>SHORT BUILDUP</v>
      </c>
      <c r="DS15" s="137" t="str">
        <f>'FOD (ALL)'!M15</f>
        <v>BAJAJ-AUTO</v>
      </c>
      <c r="DT15" s="137">
        <f>'All Data FO'!B15</f>
        <v>2557</v>
      </c>
      <c r="DU15" s="139">
        <f>'All Data FO'!K15</f>
        <v>-3.0355890104472869</v>
      </c>
      <c r="DV15" s="137">
        <f>'All Data FO'!EA15</f>
        <v>1923750</v>
      </c>
      <c r="DW15" s="139">
        <f>'All Data FO'!EJ15</f>
        <v>10.243553008595988</v>
      </c>
      <c r="DX15" s="137">
        <f>'D Master'!R15</f>
        <v>440828</v>
      </c>
      <c r="DY15" s="137">
        <f>'D Master'!AH15</f>
        <v>33.19</v>
      </c>
      <c r="EB15" s="137">
        <f>'All Data FO'!BM15/'All Data FO'!EA15</f>
        <v>0.72319688109161795</v>
      </c>
      <c r="EC15" s="137">
        <f>'All Data FO'!BN15/'All Data FO'!EB15</f>
        <v>1.6810888252148997</v>
      </c>
      <c r="ED15" s="137">
        <f>'All Data FO'!BO15/'All Data FO'!EC15</f>
        <v>0.64548286604361371</v>
      </c>
      <c r="EE15" s="137">
        <f>'All Data FO'!BP15/'All Data FO'!ED15</f>
        <v>0.38821630347054076</v>
      </c>
      <c r="EF15" s="137">
        <f>'All Data FO'!BQ15/'All Data FO'!EE15</f>
        <v>0.87263452361362515</v>
      </c>
      <c r="EG15" s="137" t="str">
        <f t="shared" si="42"/>
        <v>N</v>
      </c>
      <c r="EH15" s="137" t="str">
        <f t="shared" si="43"/>
        <v>Y</v>
      </c>
      <c r="EI15" s="137" t="str">
        <f t="shared" si="44"/>
        <v>Y</v>
      </c>
      <c r="EJ15" s="137" t="str">
        <f t="shared" si="45"/>
        <v>N</v>
      </c>
      <c r="EK15" s="137">
        <f t="shared" si="46"/>
        <v>-56.980448014151243</v>
      </c>
      <c r="EL15" s="137">
        <f t="shared" si="47"/>
        <v>160.43895409941254</v>
      </c>
      <c r="EM15" s="137">
        <f t="shared" si="48"/>
        <v>66.268871315600279</v>
      </c>
      <c r="EN15" s="137">
        <f t="shared" si="49"/>
        <v>-55.51215394700214</v>
      </c>
      <c r="EO15" s="137" t="str">
        <f t="shared" si="50"/>
        <v>N</v>
      </c>
      <c r="EP15" s="137" t="str">
        <f t="shared" si="51"/>
        <v>Y</v>
      </c>
      <c r="EQ15" s="137" t="str">
        <f t="shared" si="52"/>
        <v>Y</v>
      </c>
    </row>
    <row r="16" spans="1:147" x14ac:dyDescent="0.3">
      <c r="A16" s="137" t="str">
        <f>FOD!B16</f>
        <v>BAJAJFINSV</v>
      </c>
      <c r="B16" s="137" t="str">
        <f>'All Data FO'!G16</f>
        <v>N</v>
      </c>
      <c r="C16" s="137" t="str">
        <f>'All Data FO'!H16</f>
        <v>N</v>
      </c>
      <c r="D16" s="137" t="str">
        <f>'All Data FO'!I16</f>
        <v>Y</v>
      </c>
      <c r="E16" s="137" t="str">
        <f>'All Data FO'!J16</f>
        <v>Y</v>
      </c>
      <c r="F16" s="139">
        <f>'All Data FO'!K16</f>
        <v>-4.7647948092647479</v>
      </c>
      <c r="G16" s="139">
        <f>'All Data FO'!L16</f>
        <v>-3.4394945179060539</v>
      </c>
      <c r="H16" s="139">
        <f>'All Data FO'!M16</f>
        <v>3.5094685063252133</v>
      </c>
      <c r="I16" s="139">
        <f>'All Data FO'!N16</f>
        <v>1.8112199065756296</v>
      </c>
      <c r="J16" s="137" t="str">
        <f t="shared" si="17"/>
        <v>N</v>
      </c>
      <c r="K16" s="137" t="str">
        <f t="shared" si="18"/>
        <v>N</v>
      </c>
      <c r="L16" s="137" t="str">
        <f t="shared" si="19"/>
        <v>Y</v>
      </c>
      <c r="M16" s="137">
        <f>'All Data FO'!AG16-'All Data FO'!AH16</f>
        <v>875</v>
      </c>
      <c r="N16" s="137">
        <f>'All Data FO'!AH16-'All Data FO'!AI16</f>
        <v>14500</v>
      </c>
      <c r="O16" s="137">
        <f>'All Data FO'!AI16-'All Data FO'!AJ16</f>
        <v>9375</v>
      </c>
      <c r="P16" s="137">
        <f>'All Data FO'!AJ16-'All Data FO'!AK16</f>
        <v>1000</v>
      </c>
      <c r="Q16" s="137" t="str">
        <f>'All Data FO'!AL16</f>
        <v>Y</v>
      </c>
      <c r="R16" s="137" t="str">
        <f>'All Data FO'!AM16</f>
        <v>Y</v>
      </c>
      <c r="S16" s="137" t="str">
        <f>'All Data FO'!AN16</f>
        <v>Y</v>
      </c>
      <c r="T16" s="137" t="str">
        <f>'All Data FO'!AO16</f>
        <v>Y</v>
      </c>
      <c r="U16" s="139">
        <f>'All Data FO'!AP16</f>
        <v>0.13787669883789641</v>
      </c>
      <c r="V16" s="139">
        <f>'All Data FO'!AQ16</f>
        <v>2.3382382584156423</v>
      </c>
      <c r="W16" s="139">
        <f>'All Data FO'!AR16</f>
        <v>1.5349979533360623</v>
      </c>
      <c r="X16" s="139">
        <f>'All Data FO'!AS16</f>
        <v>0.16400164001640016</v>
      </c>
      <c r="Y16" s="137" t="str">
        <f t="shared" si="20"/>
        <v>N</v>
      </c>
      <c r="Z16" s="137" t="str">
        <f t="shared" si="21"/>
        <v>Y</v>
      </c>
      <c r="AA16" s="137" t="str">
        <f t="shared" si="22"/>
        <v>Y</v>
      </c>
      <c r="AB16" s="137" t="str">
        <f>'All Data FO'!BB16</f>
        <v>Y</v>
      </c>
      <c r="AC16" s="137" t="str">
        <f>'All Data FO'!BC16</f>
        <v>Y</v>
      </c>
      <c r="AD16" s="137" t="str">
        <f>'All Data FO'!BD16</f>
        <v>Y</v>
      </c>
      <c r="AE16" s="137" t="str">
        <f>'All Data FO'!BE16</f>
        <v>N</v>
      </c>
      <c r="AF16" s="139">
        <f>'All Data FO'!BF16</f>
        <v>46.65546956349376</v>
      </c>
      <c r="AG16" s="139">
        <f>'All Data FO'!BG16</f>
        <v>135.56904643225153</v>
      </c>
      <c r="AH16" s="139">
        <f>'All Data FO'!BH16</f>
        <v>42.10382384677083</v>
      </c>
      <c r="AI16" s="139">
        <f>'All Data FO'!BI16</f>
        <v>-27.62908912578364</v>
      </c>
      <c r="AJ16" s="137" t="str">
        <f t="shared" si="23"/>
        <v>N</v>
      </c>
      <c r="AK16" s="137" t="str">
        <f t="shared" si="24"/>
        <v>Y</v>
      </c>
      <c r="AL16" s="137" t="str">
        <f t="shared" si="25"/>
        <v>Y</v>
      </c>
      <c r="AM16" s="137" t="str">
        <f>'All Data FO'!BR16</f>
        <v>Y</v>
      </c>
      <c r="AN16" s="137" t="str">
        <f>'All Data FO'!BS16</f>
        <v>Y</v>
      </c>
      <c r="AO16" s="137" t="str">
        <f>'All Data FO'!BT16</f>
        <v>Y</v>
      </c>
      <c r="AP16" s="137" t="str">
        <f>'All Data FO'!BU16</f>
        <v>N</v>
      </c>
      <c r="AQ16" s="139">
        <f>'All Data FO'!BV16</f>
        <v>58.115856069592716</v>
      </c>
      <c r="AR16" s="139">
        <f>'All Data FO'!BW16</f>
        <v>135.14644351464435</v>
      </c>
      <c r="AS16" s="139">
        <f>'All Data FO'!BX16</f>
        <v>38.863783085861847</v>
      </c>
      <c r="AT16" s="139">
        <f>'All Data FO'!BY16</f>
        <v>-27.768710655164377</v>
      </c>
      <c r="AU16" s="137" t="str">
        <f t="shared" si="26"/>
        <v>N</v>
      </c>
      <c r="AV16" s="137" t="str">
        <f t="shared" si="27"/>
        <v>Y</v>
      </c>
      <c r="AW16" s="137" t="str">
        <f t="shared" si="28"/>
        <v>Y</v>
      </c>
      <c r="AX16" s="137" t="str">
        <f>'All Data FO'!CH16</f>
        <v>Y</v>
      </c>
      <c r="AY16" s="137" t="str">
        <f>'All Data FO'!CI16</f>
        <v>Y</v>
      </c>
      <c r="AZ16" s="137" t="str">
        <f>'All Data FO'!CJ16</f>
        <v>Y</v>
      </c>
      <c r="BA16" s="137" t="str">
        <f>'All Data FO'!CK16</f>
        <v>N</v>
      </c>
      <c r="BB16" s="139">
        <f>'All Data FO'!CL16</f>
        <v>58.907600265898516</v>
      </c>
      <c r="BC16" s="139">
        <f>'All Data FO'!CM16</f>
        <v>135.60428086661446</v>
      </c>
      <c r="BD16" s="139">
        <f>'All Data FO'!CN16</f>
        <v>33.670621074668524</v>
      </c>
      <c r="BE16" s="139">
        <f>'All Data FO'!CO16</f>
        <v>-27.424664472018236</v>
      </c>
      <c r="BF16" s="137" t="str">
        <f t="shared" si="29"/>
        <v>N</v>
      </c>
      <c r="BG16" s="137" t="str">
        <f t="shared" si="30"/>
        <v>Y</v>
      </c>
      <c r="BH16" s="137" t="str">
        <f t="shared" si="31"/>
        <v>Y</v>
      </c>
      <c r="BI16" s="137" t="str">
        <f>'D Master'!AM16</f>
        <v>N</v>
      </c>
      <c r="BJ16" s="137" t="str">
        <f>'D Master'!AN16</f>
        <v>Y</v>
      </c>
      <c r="BK16" s="137" t="str">
        <f>'D Master'!AO16</f>
        <v>Y</v>
      </c>
      <c r="BL16" s="137" t="str">
        <f>'D Master'!AP16</f>
        <v>N</v>
      </c>
      <c r="BM16" s="137">
        <f>'D Master'!AQ16</f>
        <v>-0.83287062742921769</v>
      </c>
      <c r="BN16" s="137">
        <f>'D Master'!AR16</f>
        <v>11.586121437422559</v>
      </c>
      <c r="BO16" s="137">
        <f>'D Master'!AS16</f>
        <v>53.860819828408012</v>
      </c>
      <c r="BP16" s="137">
        <f>'D Master'!AT16</f>
        <v>-51.79227941176471</v>
      </c>
      <c r="BR16" s="137">
        <f>'All Data FO'!B16</f>
        <v>4315.25</v>
      </c>
      <c r="BS16" s="137">
        <f>'All Data FO'!W16</f>
        <v>4574.95</v>
      </c>
      <c r="BT16" s="137">
        <f>'All Data FO'!AB16</f>
        <v>4078.05</v>
      </c>
      <c r="BV16" s="137">
        <f t="shared" si="32"/>
        <v>193.41894060995185</v>
      </c>
      <c r="BW16" s="137">
        <f>'All Data FO'!BM16</f>
        <v>1999375</v>
      </c>
      <c r="BX16" s="137">
        <f>AVERAGE('All Data FO'!BN16:BQ16)</f>
        <v>681406.25</v>
      </c>
      <c r="BY16" s="137">
        <f>AVERAGE('All Data FO'!BN16:BP16)</f>
        <v>729833.33333333337</v>
      </c>
      <c r="BZ16" s="137">
        <f t="shared" si="33"/>
        <v>173.94953185658824</v>
      </c>
      <c r="CB16" s="139">
        <f>'All Data FO'!AP16</f>
        <v>0.13787669883789641</v>
      </c>
      <c r="CC16" s="139">
        <f>'All Data FO'!AQ16</f>
        <v>2.3382382584156423</v>
      </c>
      <c r="CD16" s="139">
        <f>'All Data FO'!AR16</f>
        <v>1.5349979533360623</v>
      </c>
      <c r="CE16" s="139">
        <f>'All Data FO'!AS16</f>
        <v>0.16400164001640016</v>
      </c>
      <c r="CF16" s="139">
        <f>'All Data FO'!BV16</f>
        <v>58.115856069592716</v>
      </c>
      <c r="CG16" s="139">
        <f>'All Data FO'!BW16</f>
        <v>135.14644351464435</v>
      </c>
      <c r="CH16" s="139">
        <f>'All Data FO'!BX16</f>
        <v>38.863783085861847</v>
      </c>
      <c r="CI16" s="139">
        <f>'All Data FO'!BY16</f>
        <v>-27.768710655164377</v>
      </c>
      <c r="CJ16" s="139">
        <f>'D Master'!AQ16</f>
        <v>-0.83287062742921769</v>
      </c>
      <c r="CK16" s="139">
        <f>'D Master'!AR16</f>
        <v>11.586121437422559</v>
      </c>
      <c r="CL16" s="139">
        <f>'D Master'!AS16</f>
        <v>53.860819828408012</v>
      </c>
      <c r="CM16" s="139">
        <f>'D Master'!AT16</f>
        <v>-51.79227941176471</v>
      </c>
      <c r="CN16" s="139">
        <f>Cash!BH16</f>
        <v>149.40194266813469</v>
      </c>
      <c r="CO16" s="139">
        <f>Cash!BI16</f>
        <v>87.450526261612495</v>
      </c>
      <c r="CP16" s="139">
        <f>Cash!BJ16</f>
        <v>1.5212026104631011</v>
      </c>
      <c r="CQ16" s="139">
        <f>Cash!BK16</f>
        <v>-11.251549597954686</v>
      </c>
      <c r="CR16" s="67"/>
      <c r="CS16" s="139">
        <f>'All Data FO'!K16</f>
        <v>-4.7647948092647479</v>
      </c>
      <c r="CT16" s="139">
        <f>Cash!BH16</f>
        <v>149.40194266813469</v>
      </c>
      <c r="CU16" s="139">
        <f>'D Master'!AA16</f>
        <v>147.31235260632675</v>
      </c>
      <c r="CV16" s="139">
        <f>NOI!G16</f>
        <v>20.488899385923474</v>
      </c>
      <c r="CW16" s="139">
        <f>NOI!S16</f>
        <v>20.464958727495567</v>
      </c>
      <c r="CX16" s="139">
        <f>Cash!EB16</f>
        <v>0.90909090909115431</v>
      </c>
      <c r="CY16" s="139">
        <f>'All Data FO'!AP16</f>
        <v>0.13787669883789641</v>
      </c>
      <c r="CZ16" s="139">
        <f>'All Data FO'!BV16</f>
        <v>58.115856069592716</v>
      </c>
      <c r="DA16" s="139">
        <f>'All Data FO'!BF16</f>
        <v>46.65546956349376</v>
      </c>
      <c r="DB16" s="139" t="str">
        <f>'FOD (ALL)'!M16</f>
        <v>BAJAJFINSV</v>
      </c>
      <c r="DC16" s="139">
        <f>'All Data FO'!EJ16</f>
        <v>9.7874620467940705</v>
      </c>
      <c r="DD16" s="137">
        <f>'All Data FO'!B16</f>
        <v>4315.25</v>
      </c>
      <c r="DE16" s="137">
        <f>('All Data FO'!W16-'All Data FO'!AB16)/3</f>
        <v>165.63333333333321</v>
      </c>
      <c r="DF16" s="137">
        <f t="shared" si="34"/>
        <v>3.8383253191201718</v>
      </c>
      <c r="DH16" s="139" t="str">
        <f t="shared" si="35"/>
        <v>BAJAJFINSV</v>
      </c>
      <c r="DI16" s="137">
        <f t="shared" si="36"/>
        <v>4480.8833333333332</v>
      </c>
      <c r="DJ16" s="137">
        <f t="shared" si="37"/>
        <v>4646.5166666666664</v>
      </c>
      <c r="DK16" s="137">
        <f t="shared" si="38"/>
        <v>4398.0666666666666</v>
      </c>
      <c r="DL16" s="137">
        <f t="shared" si="39"/>
        <v>4232.4333333333334</v>
      </c>
      <c r="DM16" s="137">
        <f t="shared" si="40"/>
        <v>4066.8</v>
      </c>
      <c r="DN16" s="137">
        <f t="shared" si="41"/>
        <v>4315.25</v>
      </c>
      <c r="DO16" s="137" t="str">
        <f>'Final Master FO'!DC16</f>
        <v>SHORT BUILDUP</v>
      </c>
      <c r="DS16" s="137" t="str">
        <f>'FOD (ALL)'!M16</f>
        <v>BAJAJFINSV</v>
      </c>
      <c r="DT16" s="137">
        <f>'All Data FO'!B16</f>
        <v>4315.25</v>
      </c>
      <c r="DU16" s="139">
        <f>'All Data FO'!K16</f>
        <v>-4.7647948092647479</v>
      </c>
      <c r="DV16" s="137">
        <f>'All Data FO'!EA16</f>
        <v>768375</v>
      </c>
      <c r="DW16" s="139">
        <f>'All Data FO'!EJ16</f>
        <v>9.7874620467940705</v>
      </c>
      <c r="DX16" s="137">
        <f>'D Master'!R16</f>
        <v>486592</v>
      </c>
      <c r="DY16" s="137">
        <f>'D Master'!AH16</f>
        <v>17.86</v>
      </c>
      <c r="EB16" s="137">
        <f>'All Data FO'!BM16/'All Data FO'!EA16</f>
        <v>2.6020823165771922</v>
      </c>
      <c r="EC16" s="137">
        <f>'All Data FO'!BN16/'All Data FO'!EB16</f>
        <v>1.8067512055724237</v>
      </c>
      <c r="ED16" s="137">
        <f>'All Data FO'!BO16/'All Data FO'!EC16</f>
        <v>0.80773563650018776</v>
      </c>
      <c r="EE16" s="137">
        <f>'All Data FO'!BP16/'All Data FO'!ED16</f>
        <v>0.61664012738853502</v>
      </c>
      <c r="EF16" s="137">
        <f>'All Data FO'!BQ16/'All Data FO'!EE16</f>
        <v>0.86367297623842132</v>
      </c>
      <c r="EG16" s="137" t="str">
        <f t="shared" si="42"/>
        <v>Y</v>
      </c>
      <c r="EH16" s="137" t="str">
        <f t="shared" si="43"/>
        <v>Y</v>
      </c>
      <c r="EI16" s="137" t="str">
        <f t="shared" si="44"/>
        <v>Y</v>
      </c>
      <c r="EJ16" s="137" t="str">
        <f t="shared" si="45"/>
        <v>N</v>
      </c>
      <c r="EK16" s="137">
        <f t="shared" si="46"/>
        <v>44.019957399324817</v>
      </c>
      <c r="EL16" s="137">
        <f t="shared" si="47"/>
        <v>123.68100699392674</v>
      </c>
      <c r="EM16" s="137">
        <f t="shared" si="48"/>
        <v>30.989794634504303</v>
      </c>
      <c r="EN16" s="137">
        <f t="shared" si="49"/>
        <v>-28.602590985976573</v>
      </c>
      <c r="EO16" s="137" t="str">
        <f t="shared" si="50"/>
        <v>N</v>
      </c>
      <c r="EP16" s="137" t="str">
        <f t="shared" si="51"/>
        <v>Y</v>
      </c>
      <c r="EQ16" s="137" t="str">
        <f t="shared" si="52"/>
        <v>Y</v>
      </c>
    </row>
    <row r="17" spans="1:147" x14ac:dyDescent="0.3">
      <c r="A17" s="137" t="str">
        <f>FOD!B17</f>
        <v>BAJFINANCE</v>
      </c>
      <c r="B17" s="137" t="str">
        <f>'All Data FO'!G17</f>
        <v>N</v>
      </c>
      <c r="C17" s="137" t="str">
        <f>'All Data FO'!H17</f>
        <v>N</v>
      </c>
      <c r="D17" s="137" t="str">
        <f>'All Data FO'!I17</f>
        <v>Y</v>
      </c>
      <c r="E17" s="137" t="str">
        <f>'All Data FO'!J17</f>
        <v>Y</v>
      </c>
      <c r="F17" s="139">
        <f>'All Data FO'!K17</f>
        <v>-4.8422911935402499</v>
      </c>
      <c r="G17" s="139">
        <f>'All Data FO'!L17</f>
        <v>-3.1808853708589808</v>
      </c>
      <c r="H17" s="139">
        <f>'All Data FO'!M17</f>
        <v>4.2534766440833378</v>
      </c>
      <c r="I17" s="139">
        <f>'All Data FO'!N17</f>
        <v>1.6755146963615126</v>
      </c>
      <c r="J17" s="137" t="str">
        <f t="shared" si="17"/>
        <v>N</v>
      </c>
      <c r="K17" s="137" t="str">
        <f t="shared" si="18"/>
        <v>N</v>
      </c>
      <c r="L17" s="137" t="str">
        <f t="shared" si="19"/>
        <v>Y</v>
      </c>
      <c r="M17" s="137">
        <f>'All Data FO'!AG17-'All Data FO'!AH17</f>
        <v>-430250</v>
      </c>
      <c r="N17" s="137">
        <f>'All Data FO'!AH17-'All Data FO'!AI17</f>
        <v>-553750</v>
      </c>
      <c r="O17" s="137">
        <f>'All Data FO'!AI17-'All Data FO'!AJ17</f>
        <v>367000</v>
      </c>
      <c r="P17" s="137">
        <f>'All Data FO'!AJ17-'All Data FO'!AK17</f>
        <v>-18000</v>
      </c>
      <c r="Q17" s="137" t="str">
        <f>'All Data FO'!AL17</f>
        <v>N</v>
      </c>
      <c r="R17" s="137" t="str">
        <f>'All Data FO'!AM17</f>
        <v>N</v>
      </c>
      <c r="S17" s="137" t="str">
        <f>'All Data FO'!AN17</f>
        <v>Y</v>
      </c>
      <c r="T17" s="137" t="str">
        <f>'All Data FO'!AO17</f>
        <v>N</v>
      </c>
      <c r="U17" s="139">
        <f>'All Data FO'!AP17</f>
        <v>-7.3396451722961444</v>
      </c>
      <c r="V17" s="139">
        <f>'All Data FO'!AQ17</f>
        <v>-8.6311031446050741</v>
      </c>
      <c r="W17" s="139">
        <f>'All Data FO'!AR17</f>
        <v>6.0673692911758632</v>
      </c>
      <c r="X17" s="139">
        <f>'All Data FO'!AS17</f>
        <v>-0.29669922116454445</v>
      </c>
      <c r="Y17" s="137" t="str">
        <f t="shared" si="20"/>
        <v>Y</v>
      </c>
      <c r="Z17" s="137" t="str">
        <f t="shared" si="21"/>
        <v>N</v>
      </c>
      <c r="AA17" s="137" t="str">
        <f t="shared" si="22"/>
        <v>Y</v>
      </c>
      <c r="AB17" s="137" t="str">
        <f>'All Data FO'!BB17</f>
        <v>Y</v>
      </c>
      <c r="AC17" s="137" t="str">
        <f>'All Data FO'!BC17</f>
        <v>N</v>
      </c>
      <c r="AD17" s="137" t="str">
        <f>'All Data FO'!BD17</f>
        <v>Y</v>
      </c>
      <c r="AE17" s="137" t="str">
        <f>'All Data FO'!BE17</f>
        <v>N</v>
      </c>
      <c r="AF17" s="139">
        <f>'All Data FO'!BF17</f>
        <v>51.453972513799307</v>
      </c>
      <c r="AG17" s="139">
        <f>'All Data FO'!BG17</f>
        <v>-49.892519913922975</v>
      </c>
      <c r="AH17" s="139">
        <f>'All Data FO'!BH17</f>
        <v>110.51058821691441</v>
      </c>
      <c r="AI17" s="139">
        <f>'All Data FO'!BI17</f>
        <v>-2.4872968624067275</v>
      </c>
      <c r="AJ17" s="137" t="str">
        <f t="shared" si="23"/>
        <v>Y</v>
      </c>
      <c r="AK17" s="137" t="str">
        <f t="shared" si="24"/>
        <v>N</v>
      </c>
      <c r="AL17" s="137" t="str">
        <f t="shared" si="25"/>
        <v>Y</v>
      </c>
      <c r="AM17" s="137" t="str">
        <f>'All Data FO'!BR17</f>
        <v>Y</v>
      </c>
      <c r="AN17" s="137" t="str">
        <f>'All Data FO'!BS17</f>
        <v>N</v>
      </c>
      <c r="AO17" s="137" t="str">
        <f>'All Data FO'!BT17</f>
        <v>Y</v>
      </c>
      <c r="AP17" s="137" t="str">
        <f>'All Data FO'!BU17</f>
        <v>N</v>
      </c>
      <c r="AQ17" s="139">
        <f>'All Data FO'!BV17</f>
        <v>61.317896559186323</v>
      </c>
      <c r="AR17" s="139">
        <f>'All Data FO'!BW17</f>
        <v>-50.674476630151979</v>
      </c>
      <c r="AS17" s="139">
        <f>'All Data FO'!BX17</f>
        <v>107.5576726023983</v>
      </c>
      <c r="AT17" s="139">
        <f>'All Data FO'!BY17</f>
        <v>-2.3764464150535307</v>
      </c>
      <c r="AU17" s="137" t="str">
        <f t="shared" si="26"/>
        <v>Y</v>
      </c>
      <c r="AV17" s="137" t="str">
        <f t="shared" si="27"/>
        <v>N</v>
      </c>
      <c r="AW17" s="137" t="str">
        <f t="shared" si="28"/>
        <v>Y</v>
      </c>
      <c r="AX17" s="137" t="str">
        <f>'All Data FO'!CH17</f>
        <v>Y</v>
      </c>
      <c r="AY17" s="137" t="str">
        <f>'All Data FO'!CI17</f>
        <v>N</v>
      </c>
      <c r="AZ17" s="137" t="str">
        <f>'All Data FO'!CJ17</f>
        <v>Y</v>
      </c>
      <c r="BA17" s="137" t="str">
        <f>'All Data FO'!CK17</f>
        <v>N</v>
      </c>
      <c r="BB17" s="139">
        <f>'All Data FO'!CL17</f>
        <v>59.853762631017382</v>
      </c>
      <c r="BC17" s="139">
        <f>'All Data FO'!CM17</f>
        <v>-50.517096804248581</v>
      </c>
      <c r="BD17" s="139">
        <f>'All Data FO'!CN17</f>
        <v>107.23411102172165</v>
      </c>
      <c r="BE17" s="139">
        <f>'All Data FO'!CO17</f>
        <v>-3.3286669777570381</v>
      </c>
      <c r="BF17" s="137" t="str">
        <f t="shared" si="29"/>
        <v>Y</v>
      </c>
      <c r="BG17" s="137" t="str">
        <f t="shared" si="30"/>
        <v>N</v>
      </c>
      <c r="BH17" s="137" t="str">
        <f t="shared" si="31"/>
        <v>Y</v>
      </c>
      <c r="BI17" s="137" t="str">
        <f>'D Master'!AM17</f>
        <v>Y</v>
      </c>
      <c r="BJ17" s="137" t="str">
        <f>'D Master'!AN17</f>
        <v>Y</v>
      </c>
      <c r="BK17" s="137" t="str">
        <f>'D Master'!AO17</f>
        <v>N</v>
      </c>
      <c r="BL17" s="137" t="str">
        <f>'D Master'!AP17</f>
        <v>N</v>
      </c>
      <c r="BM17" s="137">
        <f>'D Master'!AQ17</f>
        <v>25.058004640371234</v>
      </c>
      <c r="BN17" s="137">
        <f>'D Master'!AR17</f>
        <v>61.574507966260526</v>
      </c>
      <c r="BO17" s="137">
        <f>'D Master'!AS17</f>
        <v>-6.0739436619718274</v>
      </c>
      <c r="BP17" s="137">
        <f>'D Master'!AT17</f>
        <v>-57.148245944926444</v>
      </c>
      <c r="BR17" s="137">
        <f>'All Data FO'!B17</f>
        <v>1885.55</v>
      </c>
      <c r="BS17" s="137">
        <f>'All Data FO'!W17</f>
        <v>2002.5</v>
      </c>
      <c r="BT17" s="137">
        <f>'All Data FO'!AB17</f>
        <v>1843</v>
      </c>
      <c r="BV17" s="137">
        <f t="shared" si="32"/>
        <v>28.934339394201459</v>
      </c>
      <c r="BW17" s="137">
        <f>'All Data FO'!BM17</f>
        <v>14909000</v>
      </c>
      <c r="BX17" s="137">
        <f>AVERAGE('All Data FO'!BN17:BQ17)</f>
        <v>11563250</v>
      </c>
      <c r="BY17" s="137">
        <f>AVERAGE('All Data FO'!BN17:BP17)</f>
        <v>12335333.333333334</v>
      </c>
      <c r="BZ17" s="137">
        <f t="shared" si="33"/>
        <v>20.864184186348155</v>
      </c>
      <c r="CB17" s="139">
        <f>'All Data FO'!AP17</f>
        <v>-7.3396451722961444</v>
      </c>
      <c r="CC17" s="139">
        <f>'All Data FO'!AQ17</f>
        <v>-8.6311031446050741</v>
      </c>
      <c r="CD17" s="139">
        <f>'All Data FO'!AR17</f>
        <v>6.0673692911758632</v>
      </c>
      <c r="CE17" s="139">
        <f>'All Data FO'!AS17</f>
        <v>-0.29669922116454445</v>
      </c>
      <c r="CF17" s="139">
        <f>'All Data FO'!BV17</f>
        <v>61.317896559186323</v>
      </c>
      <c r="CG17" s="139">
        <f>'All Data FO'!BW17</f>
        <v>-50.674476630151979</v>
      </c>
      <c r="CH17" s="139">
        <f>'All Data FO'!BX17</f>
        <v>107.5576726023983</v>
      </c>
      <c r="CI17" s="139">
        <f>'All Data FO'!BY17</f>
        <v>-2.3764464150535307</v>
      </c>
      <c r="CJ17" s="139">
        <f>'D Master'!AQ17</f>
        <v>25.058004640371234</v>
      </c>
      <c r="CK17" s="139">
        <f>'D Master'!AR17</f>
        <v>61.574507966260526</v>
      </c>
      <c r="CL17" s="139">
        <f>'D Master'!AS17</f>
        <v>-6.0739436619718274</v>
      </c>
      <c r="CM17" s="139">
        <f>'D Master'!AT17</f>
        <v>-57.148245944926444</v>
      </c>
      <c r="CN17" s="139">
        <f>Cash!BH17</f>
        <v>63.911408713993211</v>
      </c>
      <c r="CO17" s="139">
        <f>Cash!BI17</f>
        <v>-39.452866475604239</v>
      </c>
      <c r="CP17" s="139">
        <f>Cash!BJ17</f>
        <v>73.348819946031966</v>
      </c>
      <c r="CQ17" s="139">
        <f>Cash!BK17</f>
        <v>-13.00229856674124</v>
      </c>
      <c r="CR17" s="67"/>
      <c r="CS17" s="139">
        <f>'All Data FO'!K17</f>
        <v>-4.8422911935402499</v>
      </c>
      <c r="CT17" s="139">
        <f>Cash!BH17</f>
        <v>63.911408713993211</v>
      </c>
      <c r="CU17" s="139">
        <f>'D Master'!AA17</f>
        <v>105.02284150695228</v>
      </c>
      <c r="CV17" s="139">
        <f>NOI!G17</f>
        <v>8.2426753001266864</v>
      </c>
      <c r="CW17" s="139">
        <f>NOI!S17</f>
        <v>51.359239426797764</v>
      </c>
      <c r="CX17" s="139">
        <f>Cash!EB17</f>
        <v>-0.37807183364840191</v>
      </c>
      <c r="CY17" s="139">
        <f>'All Data FO'!AP17</f>
        <v>-7.3396451722961444</v>
      </c>
      <c r="CZ17" s="139">
        <f>'All Data FO'!BV17</f>
        <v>61.317896559186323</v>
      </c>
      <c r="DA17" s="139">
        <f>'All Data FO'!BF17</f>
        <v>51.453972513799307</v>
      </c>
      <c r="DB17" s="139" t="str">
        <f>'FOD (ALL)'!M17</f>
        <v>BAJFINANCE</v>
      </c>
      <c r="DC17" s="139">
        <f>'All Data FO'!EJ17</f>
        <v>3.5645328976682018</v>
      </c>
      <c r="DD17" s="137">
        <f>'All Data FO'!B17</f>
        <v>1885.55</v>
      </c>
      <c r="DE17" s="137">
        <f>('All Data FO'!W17-'All Data FO'!AB17)/3</f>
        <v>53.166666666666664</v>
      </c>
      <c r="DF17" s="137">
        <f t="shared" si="34"/>
        <v>2.8196900992636982</v>
      </c>
      <c r="DH17" s="139" t="str">
        <f t="shared" si="35"/>
        <v>BAJFINANCE</v>
      </c>
      <c r="DI17" s="137">
        <f t="shared" si="36"/>
        <v>1938.7166666666667</v>
      </c>
      <c r="DJ17" s="137">
        <f t="shared" si="37"/>
        <v>1991.8833333333334</v>
      </c>
      <c r="DK17" s="137">
        <f t="shared" si="38"/>
        <v>1912.1333333333334</v>
      </c>
      <c r="DL17" s="137">
        <f t="shared" si="39"/>
        <v>1858.9666666666667</v>
      </c>
      <c r="DM17" s="137">
        <f t="shared" si="40"/>
        <v>1805.8</v>
      </c>
      <c r="DN17" s="137">
        <f t="shared" si="41"/>
        <v>1885.55</v>
      </c>
      <c r="DO17" s="137" t="str">
        <f>'Final Master FO'!DC17</f>
        <v>SHORT BUILDUP</v>
      </c>
      <c r="DS17" s="137" t="str">
        <f>'FOD (ALL)'!M17</f>
        <v>BAJFINANCE</v>
      </c>
      <c r="DT17" s="137">
        <f>'All Data FO'!B17</f>
        <v>1885.55</v>
      </c>
      <c r="DU17" s="139">
        <f>'All Data FO'!K17</f>
        <v>-4.8422911935402499</v>
      </c>
      <c r="DV17" s="137">
        <f>'All Data FO'!EA17</f>
        <v>6973000</v>
      </c>
      <c r="DW17" s="139">
        <f>'All Data FO'!EJ17</f>
        <v>3.5645328976682018</v>
      </c>
      <c r="DX17" s="137">
        <f>'D Master'!R17</f>
        <v>3491621</v>
      </c>
      <c r="DY17" s="137">
        <f>'D Master'!AH17</f>
        <v>21.56</v>
      </c>
      <c r="EB17" s="137">
        <f>'All Data FO'!BM17/'All Data FO'!EA17</f>
        <v>2.1381041158755201</v>
      </c>
      <c r="EC17" s="137">
        <f>'All Data FO'!BN17/'All Data FO'!EB17</f>
        <v>1.3726422100103965</v>
      </c>
      <c r="ED17" s="137">
        <f>'All Data FO'!BO17/'All Data FO'!EC17</f>
        <v>2.6659196812862378</v>
      </c>
      <c r="EE17" s="137">
        <f>'All Data FO'!BP17/'All Data FO'!ED17</f>
        <v>1.4101222322021323</v>
      </c>
      <c r="EF17" s="137">
        <f>'All Data FO'!BQ17/'All Data FO'!EE17</f>
        <v>1.4561631431833393</v>
      </c>
      <c r="EG17" s="137" t="str">
        <f t="shared" si="42"/>
        <v>Y</v>
      </c>
      <c r="EH17" s="137" t="str">
        <f t="shared" si="43"/>
        <v>N</v>
      </c>
      <c r="EI17" s="137" t="str">
        <f t="shared" si="44"/>
        <v>Y</v>
      </c>
      <c r="EJ17" s="137" t="str">
        <f t="shared" si="45"/>
        <v>N</v>
      </c>
      <c r="EK17" s="137">
        <f t="shared" si="46"/>
        <v>55.765581174960801</v>
      </c>
      <c r="EL17" s="137">
        <f t="shared" si="47"/>
        <v>-48.511494189197329</v>
      </c>
      <c r="EM17" s="137">
        <f t="shared" si="48"/>
        <v>89.055928656835377</v>
      </c>
      <c r="EN17" s="137">
        <f t="shared" si="49"/>
        <v>-3.1617962037245562</v>
      </c>
      <c r="EO17" s="137" t="str">
        <f t="shared" si="50"/>
        <v>Y</v>
      </c>
      <c r="EP17" s="137" t="str">
        <f t="shared" si="51"/>
        <v>N</v>
      </c>
      <c r="EQ17" s="137" t="str">
        <f t="shared" si="52"/>
        <v>Y</v>
      </c>
    </row>
    <row r="18" spans="1:147" x14ac:dyDescent="0.3">
      <c r="A18" s="137" t="str">
        <f>FOD!B18</f>
        <v>BALKRISIND</v>
      </c>
      <c r="B18" s="137" t="str">
        <f>'All Data FO'!G18</f>
        <v>Y</v>
      </c>
      <c r="C18" s="137" t="str">
        <f>'All Data FO'!H18</f>
        <v>Y</v>
      </c>
      <c r="D18" s="137" t="str">
        <f>'All Data FO'!I18</f>
        <v>Y</v>
      </c>
      <c r="E18" s="137" t="str">
        <f>'All Data FO'!J18</f>
        <v>Y</v>
      </c>
      <c r="F18" s="139">
        <f>'All Data FO'!K18</f>
        <v>1.743558092886905</v>
      </c>
      <c r="G18" s="139">
        <f>'All Data FO'!L18</f>
        <v>0.83497562493516797</v>
      </c>
      <c r="H18" s="139">
        <f>'All Data FO'!M18</f>
        <v>1.4361618180861673</v>
      </c>
      <c r="I18" s="139">
        <f>'All Data FO'!N18</f>
        <v>3.298554504945117</v>
      </c>
      <c r="J18" s="137" t="str">
        <f t="shared" si="17"/>
        <v>Y</v>
      </c>
      <c r="K18" s="137" t="str">
        <f t="shared" si="18"/>
        <v>N</v>
      </c>
      <c r="L18" s="137" t="str">
        <f t="shared" si="19"/>
        <v>N</v>
      </c>
      <c r="M18" s="137">
        <f>'All Data FO'!AG18-'All Data FO'!AH18</f>
        <v>39200</v>
      </c>
      <c r="N18" s="137">
        <f>'All Data FO'!AH18-'All Data FO'!AI18</f>
        <v>124000</v>
      </c>
      <c r="O18" s="137">
        <f>'All Data FO'!AI18-'All Data FO'!AJ18</f>
        <v>-21600</v>
      </c>
      <c r="P18" s="137">
        <f>'All Data FO'!AJ18-'All Data FO'!AK18</f>
        <v>52800</v>
      </c>
      <c r="Q18" s="137" t="str">
        <f>'All Data FO'!AL18</f>
        <v>Y</v>
      </c>
      <c r="R18" s="137" t="str">
        <f>'All Data FO'!AM18</f>
        <v>Y</v>
      </c>
      <c r="S18" s="137" t="str">
        <f>'All Data FO'!AN18</f>
        <v>N</v>
      </c>
      <c r="T18" s="137" t="str">
        <f>'All Data FO'!AO18</f>
        <v>Y</v>
      </c>
      <c r="U18" s="139">
        <f>'All Data FO'!AP18</f>
        <v>4.5454545454545459</v>
      </c>
      <c r="V18" s="139">
        <f>'All Data FO'!AQ18</f>
        <v>16.793066088840735</v>
      </c>
      <c r="W18" s="139">
        <f>'All Data FO'!AR18</f>
        <v>-2.8421052631578947</v>
      </c>
      <c r="X18" s="139">
        <f>'All Data FO'!AS18</f>
        <v>7.4660633484162897</v>
      </c>
      <c r="Y18" s="137" t="str">
        <f t="shared" si="20"/>
        <v>N</v>
      </c>
      <c r="Z18" s="137" t="str">
        <f t="shared" si="21"/>
        <v>Y</v>
      </c>
      <c r="AA18" s="137" t="str">
        <f t="shared" si="22"/>
        <v>N</v>
      </c>
      <c r="AB18" s="137" t="str">
        <f>'All Data FO'!BB18</f>
        <v>N</v>
      </c>
      <c r="AC18" s="137" t="str">
        <f>'All Data FO'!BC18</f>
        <v>Y</v>
      </c>
      <c r="AD18" s="137" t="str">
        <f>'All Data FO'!BD18</f>
        <v>Y</v>
      </c>
      <c r="AE18" s="137" t="str">
        <f>'All Data FO'!BE18</f>
        <v>Y</v>
      </c>
      <c r="AF18" s="139">
        <f>'All Data FO'!BF18</f>
        <v>-30.677769979758253</v>
      </c>
      <c r="AG18" s="139">
        <f>'All Data FO'!BG18</f>
        <v>70.507283743383965</v>
      </c>
      <c r="AH18" s="139">
        <f>'All Data FO'!BH18</f>
        <v>16.172583465009748</v>
      </c>
      <c r="AI18" s="139">
        <f>'All Data FO'!BI18</f>
        <v>2.5334853866305371</v>
      </c>
      <c r="AJ18" s="137" t="str">
        <f t="shared" si="23"/>
        <v>N</v>
      </c>
      <c r="AK18" s="137" t="str">
        <f t="shared" si="24"/>
        <v>Y</v>
      </c>
      <c r="AL18" s="137" t="str">
        <f t="shared" si="25"/>
        <v>Y</v>
      </c>
      <c r="AM18" s="137" t="str">
        <f>'All Data FO'!BR18</f>
        <v>N</v>
      </c>
      <c r="AN18" s="137" t="str">
        <f>'All Data FO'!BS18</f>
        <v>Y</v>
      </c>
      <c r="AO18" s="137" t="str">
        <f>'All Data FO'!BT18</f>
        <v>Y</v>
      </c>
      <c r="AP18" s="137" t="str">
        <f>'All Data FO'!BU18</f>
        <v>Y</v>
      </c>
      <c r="AQ18" s="139">
        <f>'All Data FO'!BV18</f>
        <v>-30.30543435144784</v>
      </c>
      <c r="AR18" s="139">
        <f>'All Data FO'!BW18</f>
        <v>65.203145478374836</v>
      </c>
      <c r="AS18" s="139">
        <f>'All Data FO'!BX18</f>
        <v>14.996232102486811</v>
      </c>
      <c r="AT18" s="139">
        <f>'All Data FO'!BY18</f>
        <v>1.0662604722010662</v>
      </c>
      <c r="AU18" s="137" t="str">
        <f t="shared" si="26"/>
        <v>N</v>
      </c>
      <c r="AV18" s="137" t="str">
        <f t="shared" si="27"/>
        <v>Y</v>
      </c>
      <c r="AW18" s="137" t="str">
        <f t="shared" si="28"/>
        <v>Y</v>
      </c>
      <c r="AX18" s="137" t="str">
        <f>'All Data FO'!CH18</f>
        <v>N</v>
      </c>
      <c r="AY18" s="137" t="str">
        <f>'All Data FO'!CI18</f>
        <v>Y</v>
      </c>
      <c r="AZ18" s="137" t="str">
        <f>'All Data FO'!CJ18</f>
        <v>Y</v>
      </c>
      <c r="BA18" s="137" t="str">
        <f>'All Data FO'!CK18</f>
        <v>N</v>
      </c>
      <c r="BB18" s="139">
        <f>'All Data FO'!CL18</f>
        <v>-31.426167437946994</v>
      </c>
      <c r="BC18" s="139">
        <f>'All Data FO'!CM18</f>
        <v>75.553914327917283</v>
      </c>
      <c r="BD18" s="139">
        <f>'All Data FO'!CN18</f>
        <v>15.03823279524214</v>
      </c>
      <c r="BE18" s="139">
        <f>'All Data FO'!CO18</f>
        <v>-6.3643595863166276</v>
      </c>
      <c r="BF18" s="137" t="str">
        <f t="shared" si="29"/>
        <v>N</v>
      </c>
      <c r="BG18" s="137" t="str">
        <f t="shared" si="30"/>
        <v>Y</v>
      </c>
      <c r="BH18" s="137" t="str">
        <f t="shared" si="31"/>
        <v>Y</v>
      </c>
      <c r="BI18" s="137" t="str">
        <f>'D Master'!AM18</f>
        <v>N</v>
      </c>
      <c r="BJ18" s="137" t="str">
        <f>'D Master'!AN18</f>
        <v>Y</v>
      </c>
      <c r="BK18" s="137" t="str">
        <f>'D Master'!AO18</f>
        <v>Y</v>
      </c>
      <c r="BL18" s="137" t="str">
        <f>'D Master'!AP18</f>
        <v>N</v>
      </c>
      <c r="BM18" s="137">
        <f>'D Master'!AQ18</f>
        <v>-20.818875780707842</v>
      </c>
      <c r="BN18" s="137">
        <f>'D Master'!AR18</f>
        <v>31.23861566484517</v>
      </c>
      <c r="BO18" s="137">
        <f>'D Master'!AS18</f>
        <v>92.800702370500431</v>
      </c>
      <c r="BP18" s="137">
        <f>'D Master'!AT18</f>
        <v>-13.712121212121204</v>
      </c>
      <c r="BR18" s="137">
        <f>'All Data FO'!B18</f>
        <v>989.1</v>
      </c>
      <c r="BS18" s="137">
        <f>'All Data FO'!W18</f>
        <v>995.35</v>
      </c>
      <c r="BT18" s="137">
        <f>'All Data FO'!AB18</f>
        <v>957.65</v>
      </c>
      <c r="BV18" s="137">
        <f t="shared" si="32"/>
        <v>5.0994466876028115</v>
      </c>
      <c r="BW18" s="137">
        <f>'All Data FO'!BM18</f>
        <v>1405600</v>
      </c>
      <c r="BX18" s="137">
        <f>AVERAGE('All Data FO'!BN18:BQ18)</f>
        <v>1337400</v>
      </c>
      <c r="BY18" s="137">
        <f>AVERAGE('All Data FO'!BN18:BP18)</f>
        <v>1433066.6666666667</v>
      </c>
      <c r="BZ18" s="137">
        <f t="shared" si="33"/>
        <v>-1.9166356531447764</v>
      </c>
      <c r="CB18" s="139">
        <f>'All Data FO'!AP18</f>
        <v>4.5454545454545459</v>
      </c>
      <c r="CC18" s="139">
        <f>'All Data FO'!AQ18</f>
        <v>16.793066088840735</v>
      </c>
      <c r="CD18" s="139">
        <f>'All Data FO'!AR18</f>
        <v>-2.8421052631578947</v>
      </c>
      <c r="CE18" s="139">
        <f>'All Data FO'!AS18</f>
        <v>7.4660633484162897</v>
      </c>
      <c r="CF18" s="139">
        <f>'All Data FO'!BV18</f>
        <v>-30.30543435144784</v>
      </c>
      <c r="CG18" s="139">
        <f>'All Data FO'!BW18</f>
        <v>65.203145478374836</v>
      </c>
      <c r="CH18" s="139">
        <f>'All Data FO'!BX18</f>
        <v>14.996232102486811</v>
      </c>
      <c r="CI18" s="139">
        <f>'All Data FO'!BY18</f>
        <v>1.0662604722010662</v>
      </c>
      <c r="CJ18" s="139">
        <f>'D Master'!AQ18</f>
        <v>-20.818875780707842</v>
      </c>
      <c r="CK18" s="139">
        <f>'D Master'!AR18</f>
        <v>31.23861566484517</v>
      </c>
      <c r="CL18" s="139">
        <f>'D Master'!AS18</f>
        <v>92.800702370500431</v>
      </c>
      <c r="CM18" s="139">
        <f>'D Master'!AT18</f>
        <v>-13.712121212121204</v>
      </c>
      <c r="CN18" s="139">
        <f>Cash!BH18</f>
        <v>-41.164469613156065</v>
      </c>
      <c r="CO18" s="139">
        <f>Cash!BI18</f>
        <v>100.24346577511032</v>
      </c>
      <c r="CP18" s="139">
        <f>Cash!BJ18</f>
        <v>13.967381257232061</v>
      </c>
      <c r="CQ18" s="139">
        <f>Cash!BK18</f>
        <v>-17.651171510488762</v>
      </c>
      <c r="CR18" s="67"/>
      <c r="CS18" s="139">
        <f>'All Data FO'!K18</f>
        <v>1.743558092886905</v>
      </c>
      <c r="CT18" s="139">
        <f>Cash!BH18</f>
        <v>-41.164469613156065</v>
      </c>
      <c r="CU18" s="139">
        <f>'D Master'!AA18</f>
        <v>-53.426871124457129</v>
      </c>
      <c r="CV18" s="139">
        <f>NOI!G18</f>
        <v>6.0225846925972393</v>
      </c>
      <c r="CW18" s="139">
        <f>NOI!S18</f>
        <v>16.769788878032905</v>
      </c>
      <c r="CX18" s="139">
        <f>Cash!EB18</f>
        <v>-2.2922636103154805</v>
      </c>
      <c r="CY18" s="139">
        <f>'All Data FO'!AP18</f>
        <v>4.5454545454545459</v>
      </c>
      <c r="CZ18" s="139">
        <f>'All Data FO'!BV18</f>
        <v>-30.30543435144784</v>
      </c>
      <c r="DA18" s="139">
        <f>'All Data FO'!BF18</f>
        <v>-30.677769979758253</v>
      </c>
      <c r="DB18" s="139" t="str">
        <f>'FOD (ALL)'!M18</f>
        <v>BALKRISIND</v>
      </c>
      <c r="DC18" s="139">
        <f>'All Data FO'!EJ18</f>
        <v>11.064543168482817</v>
      </c>
      <c r="DD18" s="137">
        <f>'All Data FO'!B18</f>
        <v>989.1</v>
      </c>
      <c r="DE18" s="137">
        <f>('All Data FO'!W18-'All Data FO'!AB18)/3</f>
        <v>12.566666666666682</v>
      </c>
      <c r="DF18" s="137">
        <f t="shared" si="34"/>
        <v>1.2705152832541384</v>
      </c>
      <c r="DH18" s="139" t="str">
        <f t="shared" si="35"/>
        <v>BALKRISIND</v>
      </c>
      <c r="DI18" s="137">
        <f t="shared" si="36"/>
        <v>995.38333333333333</v>
      </c>
      <c r="DJ18" s="137">
        <f t="shared" si="37"/>
        <v>1007.95</v>
      </c>
      <c r="DK18" s="137">
        <f t="shared" si="38"/>
        <v>989.1</v>
      </c>
      <c r="DL18" s="137">
        <f t="shared" si="39"/>
        <v>976.5333333333333</v>
      </c>
      <c r="DM18" s="137">
        <f t="shared" si="40"/>
        <v>963.96666666666658</v>
      </c>
      <c r="DN18" s="137">
        <f t="shared" si="41"/>
        <v>982.81666666666661</v>
      </c>
      <c r="DO18" s="137" t="str">
        <f>'Final Master FO'!DC18</f>
        <v>LONG BUILDUP</v>
      </c>
      <c r="DS18" s="137" t="str">
        <f>'FOD (ALL)'!M18</f>
        <v>BALKRISIND</v>
      </c>
      <c r="DT18" s="137">
        <f>'All Data FO'!B18</f>
        <v>989.1</v>
      </c>
      <c r="DU18" s="139">
        <f>'All Data FO'!K18</f>
        <v>1.743558092886905</v>
      </c>
      <c r="DV18" s="137">
        <f>'All Data FO'!EA18</f>
        <v>1060000</v>
      </c>
      <c r="DW18" s="139">
        <f>'All Data FO'!EJ18</f>
        <v>11.064543168482817</v>
      </c>
      <c r="DX18" s="137">
        <f>'D Master'!R18</f>
        <v>178981</v>
      </c>
      <c r="DY18" s="137">
        <f>'D Master'!AH18</f>
        <v>22.82</v>
      </c>
      <c r="EB18" s="137">
        <f>'All Data FO'!BM18/'All Data FO'!EA18</f>
        <v>1.3260377358490567</v>
      </c>
      <c r="EC18" s="137">
        <f>'All Data FO'!BN18/'All Data FO'!EB18</f>
        <v>2.113160100586756</v>
      </c>
      <c r="ED18" s="137">
        <f>'All Data FO'!BO18/'All Data FO'!EC18</f>
        <v>1.5429726996966633</v>
      </c>
      <c r="EE18" s="137">
        <f>'All Data FO'!BP18/'All Data FO'!ED18</f>
        <v>1.3722854188210962</v>
      </c>
      <c r="EF18" s="137">
        <f>'All Data FO'!BQ18/'All Data FO'!EE18</f>
        <v>1.4670391061452515</v>
      </c>
      <c r="EG18" s="137" t="str">
        <f t="shared" si="42"/>
        <v>N</v>
      </c>
      <c r="EH18" s="137" t="str">
        <f t="shared" si="43"/>
        <v>Y</v>
      </c>
      <c r="EI18" s="137" t="str">
        <f t="shared" si="44"/>
        <v>Y</v>
      </c>
      <c r="EJ18" s="137" t="str">
        <f t="shared" si="45"/>
        <v>N</v>
      </c>
      <c r="EK18" s="137">
        <f t="shared" si="46"/>
        <v>-37.248591080209252</v>
      </c>
      <c r="EL18" s="137">
        <f t="shared" si="47"/>
        <v>36.953823032785166</v>
      </c>
      <c r="EM18" s="137">
        <f t="shared" si="48"/>
        <v>12.438176383321277</v>
      </c>
      <c r="EN18" s="137">
        <f t="shared" si="49"/>
        <v>-6.4588385495140077</v>
      </c>
      <c r="EO18" s="137" t="str">
        <f t="shared" si="50"/>
        <v>N</v>
      </c>
      <c r="EP18" s="137" t="str">
        <f t="shared" si="51"/>
        <v>Y</v>
      </c>
      <c r="EQ18" s="137" t="str">
        <f t="shared" si="52"/>
        <v>Y</v>
      </c>
    </row>
    <row r="19" spans="1:147" x14ac:dyDescent="0.3">
      <c r="A19" s="137" t="str">
        <f>FOD!B19</f>
        <v>BANDHANBNK</v>
      </c>
      <c r="B19" s="137" t="str">
        <f>'All Data FO'!G19</f>
        <v>N</v>
      </c>
      <c r="C19" s="137" t="str">
        <f>'All Data FO'!H19</f>
        <v>N</v>
      </c>
      <c r="D19" s="137" t="str">
        <f>'All Data FO'!I19</f>
        <v>Y</v>
      </c>
      <c r="E19" s="137" t="str">
        <f>'All Data FO'!J19</f>
        <v>N</v>
      </c>
      <c r="F19" s="139">
        <f>'All Data FO'!K19</f>
        <v>-4.1866028708133971</v>
      </c>
      <c r="G19" s="139">
        <f>'All Data FO'!L19</f>
        <v>-6.0674157303370784</v>
      </c>
      <c r="H19" s="139">
        <f>'All Data FO'!M19</f>
        <v>2.7239150507848597</v>
      </c>
      <c r="I19" s="139">
        <f>'All Data FO'!N19</f>
        <v>-4.4130626654898499</v>
      </c>
      <c r="J19" s="137" t="str">
        <f t="shared" si="17"/>
        <v>Y</v>
      </c>
      <c r="K19" s="137" t="str">
        <f t="shared" si="18"/>
        <v>N</v>
      </c>
      <c r="L19" s="137" t="str">
        <f t="shared" si="19"/>
        <v>Y</v>
      </c>
      <c r="M19" s="137">
        <f>'All Data FO'!AG19-'All Data FO'!AH19</f>
        <v>-241200</v>
      </c>
      <c r="N19" s="137">
        <f>'All Data FO'!AH19-'All Data FO'!AI19</f>
        <v>518400</v>
      </c>
      <c r="O19" s="137">
        <f>'All Data FO'!AI19-'All Data FO'!AJ19</f>
        <v>-183600</v>
      </c>
      <c r="P19" s="137">
        <f>'All Data FO'!AJ19-'All Data FO'!AK19</f>
        <v>882000</v>
      </c>
      <c r="Q19" s="137" t="str">
        <f>'All Data FO'!AL19</f>
        <v>N</v>
      </c>
      <c r="R19" s="137" t="str">
        <f>'All Data FO'!AM19</f>
        <v>Y</v>
      </c>
      <c r="S19" s="137" t="str">
        <f>'All Data FO'!AN19</f>
        <v>N</v>
      </c>
      <c r="T19" s="137" t="str">
        <f>'All Data FO'!AO19</f>
        <v>Y</v>
      </c>
      <c r="U19" s="139">
        <f>'All Data FO'!AP19</f>
        <v>-2.0702441034092081</v>
      </c>
      <c r="V19" s="139">
        <f>'All Data FO'!AQ19</f>
        <v>4.6566778053249971</v>
      </c>
      <c r="W19" s="139">
        <f>'All Data FO'!AR19</f>
        <v>-1.6224814422057265</v>
      </c>
      <c r="X19" s="139">
        <f>'All Data FO'!AS19</f>
        <v>8.4531339850488791</v>
      </c>
      <c r="Y19" s="137" t="str">
        <f t="shared" si="20"/>
        <v>N</v>
      </c>
      <c r="Z19" s="137" t="str">
        <f t="shared" si="21"/>
        <v>Y</v>
      </c>
      <c r="AA19" s="137" t="str">
        <f t="shared" si="22"/>
        <v>N</v>
      </c>
      <c r="AB19" s="137" t="str">
        <f>'All Data FO'!BB19</f>
        <v>Y</v>
      </c>
      <c r="AC19" s="137" t="str">
        <f>'All Data FO'!BC19</f>
        <v>Y</v>
      </c>
      <c r="AD19" s="137" t="str">
        <f>'All Data FO'!BD19</f>
        <v>N</v>
      </c>
      <c r="AE19" s="137" t="str">
        <f>'All Data FO'!BE19</f>
        <v>Y</v>
      </c>
      <c r="AF19" s="139">
        <f>'All Data FO'!BF19</f>
        <v>39.734583295451813</v>
      </c>
      <c r="AG19" s="139">
        <f>'All Data FO'!BG19</f>
        <v>22.01266648971993</v>
      </c>
      <c r="AH19" s="139">
        <f>'All Data FO'!BH19</f>
        <v>-29.993070583662213</v>
      </c>
      <c r="AI19" s="139">
        <f>'All Data FO'!BI19</f>
        <v>20.7308123999603</v>
      </c>
      <c r="AJ19" s="137" t="str">
        <f t="shared" si="23"/>
        <v>Y</v>
      </c>
      <c r="AK19" s="137" t="str">
        <f t="shared" si="24"/>
        <v>Y</v>
      </c>
      <c r="AL19" s="137" t="str">
        <f t="shared" si="25"/>
        <v>N</v>
      </c>
      <c r="AM19" s="137" t="str">
        <f>'All Data FO'!BR19</f>
        <v>Y</v>
      </c>
      <c r="AN19" s="137" t="str">
        <f>'All Data FO'!BS19</f>
        <v>Y</v>
      </c>
      <c r="AO19" s="137" t="str">
        <f>'All Data FO'!BT19</f>
        <v>N</v>
      </c>
      <c r="AP19" s="137" t="str">
        <f>'All Data FO'!BU19</f>
        <v>Y</v>
      </c>
      <c r="AQ19" s="139">
        <f>'All Data FO'!BV19</f>
        <v>50.059563203176708</v>
      </c>
      <c r="AR19" s="139">
        <f>'All Data FO'!BW19</f>
        <v>24.752311756935271</v>
      </c>
      <c r="AS19" s="139">
        <f>'All Data FO'!BX19</f>
        <v>-29.17787393287335</v>
      </c>
      <c r="AT19" s="139">
        <f>'All Data FO'!BY19</f>
        <v>24.504950495049506</v>
      </c>
      <c r="AU19" s="137" t="str">
        <f t="shared" si="26"/>
        <v>Y</v>
      </c>
      <c r="AV19" s="137" t="str">
        <f t="shared" si="27"/>
        <v>Y</v>
      </c>
      <c r="AW19" s="137" t="str">
        <f t="shared" si="28"/>
        <v>N</v>
      </c>
      <c r="AX19" s="137" t="str">
        <f>'All Data FO'!CH19</f>
        <v>Y</v>
      </c>
      <c r="AY19" s="137" t="str">
        <f>'All Data FO'!CI19</f>
        <v>Y</v>
      </c>
      <c r="AZ19" s="137" t="str">
        <f>'All Data FO'!CJ19</f>
        <v>N</v>
      </c>
      <c r="BA19" s="137" t="str">
        <f>'All Data FO'!CK19</f>
        <v>Y</v>
      </c>
      <c r="BB19" s="139">
        <f>'All Data FO'!CL19</f>
        <v>60.952533675432974</v>
      </c>
      <c r="BC19" s="139">
        <f>'All Data FO'!CM19</f>
        <v>15.204138185848882</v>
      </c>
      <c r="BD19" s="139">
        <f>'All Data FO'!CN19</f>
        <v>-28.076003188944991</v>
      </c>
      <c r="BE19" s="139">
        <f>'All Data FO'!CO19</f>
        <v>21.779935275080906</v>
      </c>
      <c r="BF19" s="137" t="str">
        <f t="shared" si="29"/>
        <v>Y</v>
      </c>
      <c r="BG19" s="137" t="str">
        <f t="shared" si="30"/>
        <v>Y</v>
      </c>
      <c r="BH19" s="137" t="str">
        <f t="shared" si="31"/>
        <v>N</v>
      </c>
      <c r="BI19" s="137" t="str">
        <f>'D Master'!AM19</f>
        <v>Y</v>
      </c>
      <c r="BJ19" s="137" t="str">
        <f>'D Master'!AN19</f>
        <v>Y</v>
      </c>
      <c r="BK19" s="137" t="str">
        <f>'D Master'!AO19</f>
        <v>Y</v>
      </c>
      <c r="BL19" s="137" t="str">
        <f>'D Master'!AP19</f>
        <v>N</v>
      </c>
      <c r="BM19" s="137">
        <f>'D Master'!AQ19</f>
        <v>15.263157894736839</v>
      </c>
      <c r="BN19" s="137">
        <f>'D Master'!AR19</f>
        <v>43.022582513028375</v>
      </c>
      <c r="BO19" s="137">
        <f>'D Master'!AS19</f>
        <v>15.828303152246811</v>
      </c>
      <c r="BP19" s="137">
        <f>'D Master'!AT19</f>
        <v>-39.562221321443054</v>
      </c>
      <c r="BR19" s="137">
        <f>'All Data FO'!B19</f>
        <v>200.25</v>
      </c>
      <c r="BS19" s="137">
        <f>'All Data FO'!W19</f>
        <v>209</v>
      </c>
      <c r="BT19" s="137">
        <f>'All Data FO'!AB19</f>
        <v>192.6</v>
      </c>
      <c r="BV19" s="137">
        <f t="shared" si="32"/>
        <v>56.210816396830865</v>
      </c>
      <c r="BW19" s="137">
        <f>'All Data FO'!BM19</f>
        <v>13604400</v>
      </c>
      <c r="BX19" s="137">
        <f>AVERAGE('All Data FO'!BN19:BQ19)</f>
        <v>8709000</v>
      </c>
      <c r="BY19" s="137">
        <f>AVERAGE('All Data FO'!BN19:BP19)</f>
        <v>8864800</v>
      </c>
      <c r="BZ19" s="137">
        <f t="shared" si="33"/>
        <v>53.46539121017959</v>
      </c>
      <c r="CB19" s="139">
        <f>'All Data FO'!AP19</f>
        <v>-2.0702441034092081</v>
      </c>
      <c r="CC19" s="139">
        <f>'All Data FO'!AQ19</f>
        <v>4.6566778053249971</v>
      </c>
      <c r="CD19" s="139">
        <f>'All Data FO'!AR19</f>
        <v>-1.6224814422057265</v>
      </c>
      <c r="CE19" s="139">
        <f>'All Data FO'!AS19</f>
        <v>8.4531339850488791</v>
      </c>
      <c r="CF19" s="139">
        <f>'All Data FO'!BV19</f>
        <v>50.059563203176708</v>
      </c>
      <c r="CG19" s="139">
        <f>'All Data FO'!BW19</f>
        <v>24.752311756935271</v>
      </c>
      <c r="CH19" s="139">
        <f>'All Data FO'!BX19</f>
        <v>-29.17787393287335</v>
      </c>
      <c r="CI19" s="139">
        <f>'All Data FO'!BY19</f>
        <v>24.504950495049506</v>
      </c>
      <c r="CJ19" s="139">
        <f>'D Master'!AQ19</f>
        <v>15.263157894736839</v>
      </c>
      <c r="CK19" s="139">
        <f>'D Master'!AR19</f>
        <v>43.022582513028375</v>
      </c>
      <c r="CL19" s="139">
        <f>'D Master'!AS19</f>
        <v>15.828303152246811</v>
      </c>
      <c r="CM19" s="139">
        <f>'D Master'!AT19</f>
        <v>-39.562221321443054</v>
      </c>
      <c r="CN19" s="139">
        <f>Cash!BH19</f>
        <v>163.40401533420575</v>
      </c>
      <c r="CO19" s="139">
        <f>Cash!BI19</f>
        <v>-5.6398666616354021</v>
      </c>
      <c r="CP19" s="139">
        <f>Cash!BJ19</f>
        <v>-33.935719582804047</v>
      </c>
      <c r="CQ19" s="139">
        <f>Cash!BK19</f>
        <v>20.92009062419849</v>
      </c>
      <c r="CR19" s="67"/>
      <c r="CS19" s="139">
        <f>'All Data FO'!K19</f>
        <v>-4.1866028708133971</v>
      </c>
      <c r="CT19" s="139">
        <f>Cash!BH19</f>
        <v>163.40401533420575</v>
      </c>
      <c r="CU19" s="139">
        <f>'D Master'!AA19</f>
        <v>203.66025423809327</v>
      </c>
      <c r="CV19" s="139">
        <f>NOI!G19</f>
        <v>12.481522192320812</v>
      </c>
      <c r="CW19" s="139">
        <f>NOI!S19</f>
        <v>28.318379596287507</v>
      </c>
      <c r="CX19" s="139">
        <f>Cash!EB19</f>
        <v>-2.0864381520120769</v>
      </c>
      <c r="CY19" s="139">
        <f>'All Data FO'!AP19</f>
        <v>-2.0702441034092081</v>
      </c>
      <c r="CZ19" s="139">
        <f>'All Data FO'!BV19</f>
        <v>50.059563203176708</v>
      </c>
      <c r="DA19" s="139">
        <f>'All Data FO'!BF19</f>
        <v>39.734583295451813</v>
      </c>
      <c r="DB19" s="139" t="str">
        <f>'FOD (ALL)'!M19</f>
        <v>BANDHANBNK</v>
      </c>
      <c r="DC19" s="139">
        <f>'All Data FO'!EJ19</f>
        <v>11.295602258171639</v>
      </c>
      <c r="DD19" s="137">
        <f>'All Data FO'!B19</f>
        <v>200.25</v>
      </c>
      <c r="DE19" s="137">
        <f>('All Data FO'!W19-'All Data FO'!AB19)/3</f>
        <v>5.4666666666666686</v>
      </c>
      <c r="DF19" s="137">
        <f t="shared" si="34"/>
        <v>2.7299209321681244</v>
      </c>
      <c r="DH19" s="139" t="str">
        <f t="shared" si="35"/>
        <v>BANDHANBNK</v>
      </c>
      <c r="DI19" s="137">
        <f t="shared" si="36"/>
        <v>205.71666666666667</v>
      </c>
      <c r="DJ19" s="137">
        <f t="shared" si="37"/>
        <v>211.18333333333334</v>
      </c>
      <c r="DK19" s="137">
        <f t="shared" si="38"/>
        <v>202.98333333333335</v>
      </c>
      <c r="DL19" s="137">
        <f t="shared" si="39"/>
        <v>197.51666666666665</v>
      </c>
      <c r="DM19" s="137">
        <f t="shared" si="40"/>
        <v>192.04999999999998</v>
      </c>
      <c r="DN19" s="137">
        <f t="shared" si="41"/>
        <v>200.25</v>
      </c>
      <c r="DO19" s="137" t="str">
        <f>'Final Master FO'!DC19</f>
        <v>SHORT BUILDUP</v>
      </c>
      <c r="DS19" s="137" t="str">
        <f>'FOD (ALL)'!M19</f>
        <v>BANDHANBNK</v>
      </c>
      <c r="DT19" s="137">
        <f>'All Data FO'!B19</f>
        <v>200.25</v>
      </c>
      <c r="DU19" s="139">
        <f>'All Data FO'!K19</f>
        <v>-4.1866028708133971</v>
      </c>
      <c r="DV19" s="137">
        <f>'All Data FO'!EA19</f>
        <v>14076000</v>
      </c>
      <c r="DW19" s="139">
        <f>'All Data FO'!EJ19</f>
        <v>11.295602258171639</v>
      </c>
      <c r="DX19" s="137">
        <f>'D Master'!R19</f>
        <v>7670871</v>
      </c>
      <c r="DY19" s="137">
        <f>'D Master'!AH19</f>
        <v>28.47</v>
      </c>
      <c r="EB19" s="137">
        <f>'All Data FO'!BM19/'All Data FO'!EA19</f>
        <v>0.9664961636828644</v>
      </c>
      <c r="EC19" s="137">
        <f>'All Data FO'!BN19/'All Data FO'!EB19</f>
        <v>0.71682717396460938</v>
      </c>
      <c r="ED19" s="137">
        <f>'All Data FO'!BO19/'All Data FO'!EC19</f>
        <v>0.62863964291275243</v>
      </c>
      <c r="EE19" s="137">
        <f>'All Data FO'!BP19/'All Data FO'!ED19</f>
        <v>0.87626172055131424</v>
      </c>
      <c r="EF19" s="137">
        <f>'All Data FO'!BQ19/'All Data FO'!EE19</f>
        <v>0.76831860387067907</v>
      </c>
      <c r="EG19" s="137" t="str">
        <f t="shared" si="42"/>
        <v>Y</v>
      </c>
      <c r="EH19" s="137" t="str">
        <f t="shared" si="43"/>
        <v>Y</v>
      </c>
      <c r="EI19" s="137" t="str">
        <f t="shared" si="44"/>
        <v>N</v>
      </c>
      <c r="EJ19" s="137" t="str">
        <f t="shared" si="45"/>
        <v>Y</v>
      </c>
      <c r="EK19" s="137">
        <f t="shared" si="46"/>
        <v>34.82973285420978</v>
      </c>
      <c r="EL19" s="137">
        <f t="shared" si="47"/>
        <v>14.028312093594186</v>
      </c>
      <c r="EM19" s="137">
        <f t="shared" si="48"/>
        <v>-28.258917607717287</v>
      </c>
      <c r="EN19" s="137">
        <f t="shared" si="49"/>
        <v>14.049264997207306</v>
      </c>
      <c r="EO19" s="137" t="str">
        <f t="shared" si="50"/>
        <v>Y</v>
      </c>
      <c r="EP19" s="137" t="str">
        <f t="shared" si="51"/>
        <v>Y</v>
      </c>
      <c r="EQ19" s="137" t="str">
        <f t="shared" si="52"/>
        <v>N</v>
      </c>
    </row>
    <row r="20" spans="1:147" x14ac:dyDescent="0.3">
      <c r="A20" s="137" t="str">
        <f>FOD!B20</f>
        <v>BANKBARODA</v>
      </c>
      <c r="B20" s="137" t="str">
        <f>'All Data FO'!G20</f>
        <v>N</v>
      </c>
      <c r="C20" s="137" t="str">
        <f>'All Data FO'!H20</f>
        <v>Y</v>
      </c>
      <c r="D20" s="137" t="str">
        <f>'All Data FO'!I20</f>
        <v>Y</v>
      </c>
      <c r="E20" s="137" t="str">
        <f>'All Data FO'!J20</f>
        <v>N</v>
      </c>
      <c r="F20" s="139">
        <f>'All Data FO'!K20</f>
        <v>-0.66577896138482029</v>
      </c>
      <c r="G20" s="139">
        <f>'All Data FO'!L20</f>
        <v>2.0380434782608696</v>
      </c>
      <c r="H20" s="139">
        <f>'All Data FO'!M20</f>
        <v>1.098901098901095</v>
      </c>
      <c r="I20" s="139">
        <f>'All Data FO'!N20</f>
        <v>-4.9608355091383771</v>
      </c>
      <c r="J20" s="137" t="str">
        <f t="shared" si="17"/>
        <v>N</v>
      </c>
      <c r="K20" s="137" t="str">
        <f t="shared" si="18"/>
        <v>Y</v>
      </c>
      <c r="L20" s="137" t="str">
        <f t="shared" si="19"/>
        <v>Y</v>
      </c>
      <c r="M20" s="137">
        <f>'All Data FO'!AG20-'All Data FO'!AH20</f>
        <v>-3974400</v>
      </c>
      <c r="N20" s="137">
        <f>'All Data FO'!AH20-'All Data FO'!AI20</f>
        <v>-1695600</v>
      </c>
      <c r="O20" s="137">
        <f>'All Data FO'!AI20-'All Data FO'!AJ20</f>
        <v>-113400</v>
      </c>
      <c r="P20" s="137">
        <f>'All Data FO'!AJ20-'All Data FO'!AK20</f>
        <v>3040200</v>
      </c>
      <c r="Q20" s="137" t="str">
        <f>'All Data FO'!AL20</f>
        <v>N</v>
      </c>
      <c r="R20" s="137" t="str">
        <f>'All Data FO'!AM20</f>
        <v>N</v>
      </c>
      <c r="S20" s="137" t="str">
        <f>'All Data FO'!AN20</f>
        <v>N</v>
      </c>
      <c r="T20" s="137" t="str">
        <f>'All Data FO'!AO20</f>
        <v>Y</v>
      </c>
      <c r="U20" s="139">
        <f>'All Data FO'!AP20</f>
        <v>-8.7660790852787045</v>
      </c>
      <c r="V20" s="139">
        <f>'All Data FO'!AQ20</f>
        <v>-3.6050516647531574</v>
      </c>
      <c r="W20" s="139">
        <f>'All Data FO'!AR20</f>
        <v>-0.24052227694422174</v>
      </c>
      <c r="X20" s="139">
        <f>'All Data FO'!AS20</f>
        <v>6.8927522037218409</v>
      </c>
      <c r="Y20" s="137" t="str">
        <f t="shared" si="20"/>
        <v>N</v>
      </c>
      <c r="Z20" s="137" t="str">
        <f t="shared" si="21"/>
        <v>N</v>
      </c>
      <c r="AA20" s="137" t="str">
        <f t="shared" si="22"/>
        <v>N</v>
      </c>
      <c r="AB20" s="137" t="str">
        <f>'All Data FO'!BB20</f>
        <v>N</v>
      </c>
      <c r="AC20" s="137" t="str">
        <f>'All Data FO'!BC20</f>
        <v>Y</v>
      </c>
      <c r="AD20" s="137" t="str">
        <f>'All Data FO'!BD20</f>
        <v>N</v>
      </c>
      <c r="AE20" s="137" t="str">
        <f>'All Data FO'!BE20</f>
        <v>Y</v>
      </c>
      <c r="AF20" s="139">
        <f>'All Data FO'!BF20</f>
        <v>-5.9090725856308408</v>
      </c>
      <c r="AG20" s="139">
        <f>'All Data FO'!BG20</f>
        <v>93.026657529732091</v>
      </c>
      <c r="AH20" s="139">
        <f>'All Data FO'!BH20</f>
        <v>-37.671278517550952</v>
      </c>
      <c r="AI20" s="139">
        <f>'All Data FO'!BI20</f>
        <v>9.2342184419479558</v>
      </c>
      <c r="AJ20" s="137" t="str">
        <f t="shared" si="23"/>
        <v>N</v>
      </c>
      <c r="AK20" s="137" t="str">
        <f t="shared" si="24"/>
        <v>Y</v>
      </c>
      <c r="AL20" s="137" t="str">
        <f t="shared" si="25"/>
        <v>N</v>
      </c>
      <c r="AM20" s="137" t="str">
        <f>'All Data FO'!BR20</f>
        <v>N</v>
      </c>
      <c r="AN20" s="137" t="str">
        <f>'All Data FO'!BS20</f>
        <v>Y</v>
      </c>
      <c r="AO20" s="137" t="str">
        <f>'All Data FO'!BT20</f>
        <v>N</v>
      </c>
      <c r="AP20" s="137" t="str">
        <f>'All Data FO'!BU20</f>
        <v>Y</v>
      </c>
      <c r="AQ20" s="139">
        <f>'All Data FO'!BV20</f>
        <v>-4.9146404552509049</v>
      </c>
      <c r="AR20" s="139">
        <f>'All Data FO'!BW20</f>
        <v>85.464140081554334</v>
      </c>
      <c r="AS20" s="139">
        <f>'All Data FO'!BX20</f>
        <v>-36.312251756798041</v>
      </c>
      <c r="AT20" s="139">
        <f>'All Data FO'!BY20</f>
        <v>13.586673607496097</v>
      </c>
      <c r="AU20" s="137" t="str">
        <f t="shared" si="26"/>
        <v>N</v>
      </c>
      <c r="AV20" s="137" t="str">
        <f t="shared" si="27"/>
        <v>Y</v>
      </c>
      <c r="AW20" s="137" t="str">
        <f t="shared" si="28"/>
        <v>N</v>
      </c>
      <c r="AX20" s="137" t="str">
        <f>'All Data FO'!CH20</f>
        <v>N</v>
      </c>
      <c r="AY20" s="137" t="str">
        <f>'All Data FO'!CI20</f>
        <v>Y</v>
      </c>
      <c r="AZ20" s="137" t="str">
        <f>'All Data FO'!CJ20</f>
        <v>N</v>
      </c>
      <c r="BA20" s="137" t="str">
        <f>'All Data FO'!CK20</f>
        <v>Y</v>
      </c>
      <c r="BB20" s="139">
        <f>'All Data FO'!CL20</f>
        <v>-7.7236363636363627</v>
      </c>
      <c r="BC20" s="139">
        <f>'All Data FO'!CM20</f>
        <v>81.494192185850054</v>
      </c>
      <c r="BD20" s="139">
        <f>'All Data FO'!CN20</f>
        <v>-31.845987765383232</v>
      </c>
      <c r="BE20" s="139">
        <f>'All Data FO'!CO20</f>
        <v>7.0699287227894443</v>
      </c>
      <c r="BF20" s="137" t="str">
        <f t="shared" si="29"/>
        <v>N</v>
      </c>
      <c r="BG20" s="137" t="str">
        <f t="shared" si="30"/>
        <v>Y</v>
      </c>
      <c r="BH20" s="137" t="str">
        <f t="shared" si="31"/>
        <v>N</v>
      </c>
      <c r="BI20" s="137" t="str">
        <f>'D Master'!AM20</f>
        <v>Y</v>
      </c>
      <c r="BJ20" s="137" t="str">
        <f>'D Master'!AN20</f>
        <v>N</v>
      </c>
      <c r="BK20" s="137" t="str">
        <f>'D Master'!AO20</f>
        <v>N</v>
      </c>
      <c r="BL20" s="137" t="str">
        <f>'D Master'!AP20</f>
        <v>N</v>
      </c>
      <c r="BM20" s="137">
        <f>'D Master'!AQ20</f>
        <v>1.2997562956945585</v>
      </c>
      <c r="BN20" s="137">
        <f>'D Master'!AR20</f>
        <v>-32.658643326039389</v>
      </c>
      <c r="BO20" s="137">
        <f>'D Master'!AS20</f>
        <v>-18.647085002225179</v>
      </c>
      <c r="BP20" s="137">
        <f>'D Master'!AT20</f>
        <v>-9.2854259184497412</v>
      </c>
      <c r="BR20" s="137">
        <f>'All Data FO'!B20</f>
        <v>37.299999999999997</v>
      </c>
      <c r="BS20" s="137">
        <f>'All Data FO'!W20</f>
        <v>39.299999999999997</v>
      </c>
      <c r="BT20" s="137">
        <f>'All Data FO'!AB20</f>
        <v>36.6</v>
      </c>
      <c r="BV20" s="137">
        <f t="shared" si="32"/>
        <v>21.470466749277158</v>
      </c>
      <c r="BW20" s="137">
        <f>'All Data FO'!BM20</f>
        <v>39700800</v>
      </c>
      <c r="BX20" s="137">
        <f>AVERAGE('All Data FO'!BN20:BQ20)</f>
        <v>32683500</v>
      </c>
      <c r="BY20" s="137">
        <f>AVERAGE('All Data FO'!BN20:BP20)</f>
        <v>33204600</v>
      </c>
      <c r="BZ20" s="137">
        <f t="shared" si="33"/>
        <v>19.5641567734591</v>
      </c>
      <c r="CB20" s="139">
        <f>'All Data FO'!AP20</f>
        <v>-8.7660790852787045</v>
      </c>
      <c r="CC20" s="139">
        <f>'All Data FO'!AQ20</f>
        <v>-3.6050516647531574</v>
      </c>
      <c r="CD20" s="139">
        <f>'All Data FO'!AR20</f>
        <v>-0.24052227694422174</v>
      </c>
      <c r="CE20" s="139">
        <f>'All Data FO'!AS20</f>
        <v>6.8927522037218409</v>
      </c>
      <c r="CF20" s="139">
        <f>'All Data FO'!BV20</f>
        <v>-4.9146404552509049</v>
      </c>
      <c r="CG20" s="139">
        <f>'All Data FO'!BW20</f>
        <v>85.464140081554334</v>
      </c>
      <c r="CH20" s="139">
        <f>'All Data FO'!BX20</f>
        <v>-36.312251756798041</v>
      </c>
      <c r="CI20" s="139">
        <f>'All Data FO'!BY20</f>
        <v>13.586673607496097</v>
      </c>
      <c r="CJ20" s="139">
        <f>'D Master'!AQ20</f>
        <v>1.2997562956945585</v>
      </c>
      <c r="CK20" s="139">
        <f>'D Master'!AR20</f>
        <v>-32.658643326039389</v>
      </c>
      <c r="CL20" s="139">
        <f>'D Master'!AS20</f>
        <v>-18.647085002225179</v>
      </c>
      <c r="CM20" s="139">
        <f>'D Master'!AT20</f>
        <v>-9.2854259184497412</v>
      </c>
      <c r="CN20" s="139">
        <f>Cash!BH20</f>
        <v>-2.6560032261288264</v>
      </c>
      <c r="CO20" s="139">
        <f>Cash!BI20</f>
        <v>86.73413909389393</v>
      </c>
      <c r="CP20" s="139">
        <f>Cash!BJ20</f>
        <v>-34.438995600927598</v>
      </c>
      <c r="CQ20" s="139">
        <f>Cash!BK20</f>
        <v>23.376092878135239</v>
      </c>
      <c r="CR20" s="67"/>
      <c r="CS20" s="139">
        <f>'All Data FO'!K20</f>
        <v>-0.66577896138482029</v>
      </c>
      <c r="CT20" s="139">
        <f>Cash!BH20</f>
        <v>-2.6560032261288264</v>
      </c>
      <c r="CU20" s="139">
        <f>'D Master'!AA20</f>
        <v>-1.3675432368774978</v>
      </c>
      <c r="CV20" s="139">
        <f>NOI!G20</f>
        <v>2.5195071717000217</v>
      </c>
      <c r="CW20" s="139">
        <f>NOI!S20</f>
        <v>35.010498431076684</v>
      </c>
      <c r="CX20" s="139">
        <f>Cash!EB20</f>
        <v>-3.1476997578692467</v>
      </c>
      <c r="CY20" s="139">
        <f>'All Data FO'!AP20</f>
        <v>-8.7660790852787045</v>
      </c>
      <c r="CZ20" s="139">
        <f>'All Data FO'!BV20</f>
        <v>-4.9146404552509049</v>
      </c>
      <c r="DA20" s="139">
        <f>'All Data FO'!BF20</f>
        <v>-5.9090725856308408</v>
      </c>
      <c r="DB20" s="139" t="str">
        <f>'FOD (ALL)'!M20</f>
        <v>BANKBARODA</v>
      </c>
      <c r="DC20" s="139">
        <f>'All Data FO'!EJ20</f>
        <v>1.6462261182454567</v>
      </c>
      <c r="DD20" s="137">
        <f>'All Data FO'!B20</f>
        <v>37.299999999999997</v>
      </c>
      <c r="DE20" s="137">
        <f>('All Data FO'!W20-'All Data FO'!AB20)/3</f>
        <v>0.89999999999999858</v>
      </c>
      <c r="DF20" s="137">
        <f t="shared" si="34"/>
        <v>2.4128686327077711</v>
      </c>
      <c r="DH20" s="139" t="str">
        <f t="shared" si="35"/>
        <v>BANKBARODA</v>
      </c>
      <c r="DI20" s="137">
        <f t="shared" si="36"/>
        <v>38.199999999999996</v>
      </c>
      <c r="DJ20" s="137">
        <f t="shared" si="37"/>
        <v>39.099999999999994</v>
      </c>
      <c r="DK20" s="137">
        <f t="shared" si="38"/>
        <v>37.75</v>
      </c>
      <c r="DL20" s="137">
        <f t="shared" si="39"/>
        <v>36.849999999999994</v>
      </c>
      <c r="DM20" s="137">
        <f t="shared" si="40"/>
        <v>35.949999999999996</v>
      </c>
      <c r="DN20" s="137">
        <f t="shared" si="41"/>
        <v>37.299999999999997</v>
      </c>
      <c r="DO20" s="137" t="str">
        <f>'Final Master FO'!DC20</f>
        <v>SHORT BUILDUP</v>
      </c>
      <c r="DS20" s="137" t="str">
        <f>'FOD (ALL)'!M20</f>
        <v>BANKBARODA</v>
      </c>
      <c r="DT20" s="137">
        <f>'All Data FO'!B20</f>
        <v>37.299999999999997</v>
      </c>
      <c r="DU20" s="139">
        <f>'All Data FO'!K20</f>
        <v>-0.66577896138482029</v>
      </c>
      <c r="DV20" s="137">
        <f>'All Data FO'!EA20</f>
        <v>54916000</v>
      </c>
      <c r="DW20" s="139">
        <f>'All Data FO'!EJ20</f>
        <v>1.6462261182454567</v>
      </c>
      <c r="DX20" s="137">
        <f>'D Master'!R20</f>
        <v>6483716</v>
      </c>
      <c r="DY20" s="137">
        <f>'D Master'!AH20</f>
        <v>12.47</v>
      </c>
      <c r="EB20" s="137">
        <f>'All Data FO'!BM20/'All Data FO'!EA20</f>
        <v>0.72293684900575428</v>
      </c>
      <c r="EC20" s="137">
        <f>'All Data FO'!BN20/'All Data FO'!EB20</f>
        <v>0.77281931493005296</v>
      </c>
      <c r="ED20" s="137">
        <f>'All Data FO'!BO20/'All Data FO'!EC20</f>
        <v>0.41965886848727746</v>
      </c>
      <c r="EE20" s="137">
        <f>'All Data FO'!BP20/'All Data FO'!ED20</f>
        <v>0.66954828542421163</v>
      </c>
      <c r="EF20" s="137">
        <f>'All Data FO'!BQ20/'All Data FO'!EE20</f>
        <v>0.64758737795387011</v>
      </c>
      <c r="EG20" s="137" t="str">
        <f t="shared" si="42"/>
        <v>N</v>
      </c>
      <c r="EH20" s="137" t="str">
        <f t="shared" si="43"/>
        <v>Y</v>
      </c>
      <c r="EI20" s="137" t="str">
        <f t="shared" si="44"/>
        <v>N</v>
      </c>
      <c r="EJ20" s="137" t="str">
        <f t="shared" si="45"/>
        <v>Y</v>
      </c>
      <c r="EK20" s="137">
        <f t="shared" si="46"/>
        <v>-6.4546091124564473</v>
      </c>
      <c r="EL20" s="137">
        <f t="shared" si="47"/>
        <v>84.154172105499541</v>
      </c>
      <c r="EM20" s="137">
        <f t="shared" si="48"/>
        <v>-37.322090486515023</v>
      </c>
      <c r="EN20" s="137">
        <f t="shared" si="49"/>
        <v>3.3911883118737793</v>
      </c>
      <c r="EO20" s="137" t="str">
        <f t="shared" si="50"/>
        <v>N</v>
      </c>
      <c r="EP20" s="137" t="str">
        <f t="shared" si="51"/>
        <v>Y</v>
      </c>
      <c r="EQ20" s="137" t="str">
        <f t="shared" si="52"/>
        <v>N</v>
      </c>
    </row>
    <row r="21" spans="1:147" x14ac:dyDescent="0.3">
      <c r="A21" s="137" t="str">
        <f>FOD!B21</f>
        <v xml:space="preserve">BATAINDIA </v>
      </c>
      <c r="B21" s="137" t="str">
        <f>'All Data FO'!G21</f>
        <v>N</v>
      </c>
      <c r="C21" s="137" t="str">
        <f>'All Data FO'!H21</f>
        <v>N</v>
      </c>
      <c r="D21" s="137" t="str">
        <f>'All Data FO'!I21</f>
        <v>Y</v>
      </c>
      <c r="E21" s="137" t="str">
        <f>'All Data FO'!J21</f>
        <v>Y</v>
      </c>
      <c r="F21" s="139">
        <f>'All Data FO'!K21</f>
        <v>-2.3769295753014221</v>
      </c>
      <c r="G21" s="139">
        <f>'All Data FO'!L21</f>
        <v>-1.546255340062761</v>
      </c>
      <c r="H21" s="139">
        <f>'All Data FO'!M21</f>
        <v>2.94220665499124</v>
      </c>
      <c r="I21" s="139">
        <f>'All Data FO'!N21</f>
        <v>0.53210219492155042</v>
      </c>
      <c r="J21" s="137" t="str">
        <f t="shared" si="17"/>
        <v>N</v>
      </c>
      <c r="K21" s="137" t="str">
        <f t="shared" si="18"/>
        <v>N</v>
      </c>
      <c r="L21" s="137" t="str">
        <f t="shared" si="19"/>
        <v>Y</v>
      </c>
      <c r="M21" s="137">
        <f>'All Data FO'!AG21-'All Data FO'!AH21</f>
        <v>5500</v>
      </c>
      <c r="N21" s="137">
        <f>'All Data FO'!AH21-'All Data FO'!AI21</f>
        <v>-69850</v>
      </c>
      <c r="O21" s="137">
        <f>'All Data FO'!AI21-'All Data FO'!AJ21</f>
        <v>107250</v>
      </c>
      <c r="P21" s="137">
        <f>'All Data FO'!AJ21-'All Data FO'!AK21</f>
        <v>8800</v>
      </c>
      <c r="Q21" s="137" t="str">
        <f>'All Data FO'!AL21</f>
        <v>Y</v>
      </c>
      <c r="R21" s="137" t="str">
        <f>'All Data FO'!AM21</f>
        <v>N</v>
      </c>
      <c r="S21" s="137" t="str">
        <f>'All Data FO'!AN21</f>
        <v>Y</v>
      </c>
      <c r="T21" s="137" t="str">
        <f>'All Data FO'!AO21</f>
        <v>Y</v>
      </c>
      <c r="U21" s="139">
        <f>'All Data FO'!AP21</f>
        <v>0.40866366979975483</v>
      </c>
      <c r="V21" s="139">
        <f>'All Data FO'!AQ21</f>
        <v>-4.9339549339549338</v>
      </c>
      <c r="W21" s="139">
        <f>'All Data FO'!AR21</f>
        <v>8.1967213114754092</v>
      </c>
      <c r="X21" s="139">
        <f>'All Data FO'!AS21</f>
        <v>0.67710537452391029</v>
      </c>
      <c r="Y21" s="137" t="str">
        <f t="shared" si="20"/>
        <v>Y</v>
      </c>
      <c r="Z21" s="137" t="str">
        <f t="shared" si="21"/>
        <v>N</v>
      </c>
      <c r="AA21" s="137" t="str">
        <f t="shared" si="22"/>
        <v>Y</v>
      </c>
      <c r="AB21" s="137" t="str">
        <f>'All Data FO'!BB21</f>
        <v>Y</v>
      </c>
      <c r="AC21" s="137" t="str">
        <f>'All Data FO'!BC21</f>
        <v>N</v>
      </c>
      <c r="AD21" s="137" t="str">
        <f>'All Data FO'!BD21</f>
        <v>N</v>
      </c>
      <c r="AE21" s="137" t="str">
        <f>'All Data FO'!BE21</f>
        <v>N</v>
      </c>
      <c r="AF21" s="139">
        <f>'All Data FO'!BF21</f>
        <v>77.382042865537471</v>
      </c>
      <c r="AG21" s="139">
        <f>'All Data FO'!BG21</f>
        <v>-15.73819638779184</v>
      </c>
      <c r="AH21" s="139">
        <f>'All Data FO'!BH21</f>
        <v>-23.621480715388664</v>
      </c>
      <c r="AI21" s="139">
        <f>'All Data FO'!BI21</f>
        <v>-22.239391372136165</v>
      </c>
      <c r="AJ21" s="137" t="str">
        <f t="shared" si="23"/>
        <v>Y</v>
      </c>
      <c r="AK21" s="137" t="str">
        <f t="shared" si="24"/>
        <v>Y</v>
      </c>
      <c r="AL21" s="137" t="str">
        <f t="shared" si="25"/>
        <v>N</v>
      </c>
      <c r="AM21" s="137" t="str">
        <f>'All Data FO'!BR21</f>
        <v>Y</v>
      </c>
      <c r="AN21" s="137" t="str">
        <f>'All Data FO'!BS21</f>
        <v>N</v>
      </c>
      <c r="AO21" s="137" t="str">
        <f>'All Data FO'!BT21</f>
        <v>N</v>
      </c>
      <c r="AP21" s="137" t="str">
        <f>'All Data FO'!BU21</f>
        <v>N</v>
      </c>
      <c r="AQ21" s="139">
        <f>'All Data FO'!BV21</f>
        <v>81.313526192337761</v>
      </c>
      <c r="AR21" s="139">
        <f>'All Data FO'!BW21</f>
        <v>-16.514360313315926</v>
      </c>
      <c r="AS21" s="139">
        <f>'All Data FO'!BX21</f>
        <v>-24.49482503696402</v>
      </c>
      <c r="AT21" s="139">
        <f>'All Data FO'!BY21</f>
        <v>-22.111324376199615</v>
      </c>
      <c r="AU21" s="137" t="str">
        <f t="shared" si="26"/>
        <v>Y</v>
      </c>
      <c r="AV21" s="137" t="str">
        <f t="shared" si="27"/>
        <v>Y</v>
      </c>
      <c r="AW21" s="137" t="str">
        <f t="shared" si="28"/>
        <v>N</v>
      </c>
      <c r="AX21" s="137" t="str">
        <f>'All Data FO'!CH21</f>
        <v>Y</v>
      </c>
      <c r="AY21" s="137" t="str">
        <f>'All Data FO'!CI21</f>
        <v>N</v>
      </c>
      <c r="AZ21" s="137" t="str">
        <f>'All Data FO'!CJ21</f>
        <v>N</v>
      </c>
      <c r="BA21" s="137" t="str">
        <f>'All Data FO'!CK21</f>
        <v>N</v>
      </c>
      <c r="BB21" s="139">
        <f>'All Data FO'!CL21</f>
        <v>73.516386182462355</v>
      </c>
      <c r="BC21" s="139">
        <f>'All Data FO'!CM21</f>
        <v>-19.414703783012136</v>
      </c>
      <c r="BD21" s="139">
        <f>'All Data FO'!CN21</f>
        <v>-23.817292006525285</v>
      </c>
      <c r="BE21" s="139">
        <f>'All Data FO'!CO21</f>
        <v>-22.957687473816506</v>
      </c>
      <c r="BF21" s="137" t="str">
        <f t="shared" si="29"/>
        <v>Y</v>
      </c>
      <c r="BG21" s="137" t="str">
        <f t="shared" si="30"/>
        <v>Y</v>
      </c>
      <c r="BH21" s="137" t="str">
        <f t="shared" si="31"/>
        <v>N</v>
      </c>
      <c r="BI21" s="137" t="str">
        <f>'D Master'!AM21</f>
        <v>N</v>
      </c>
      <c r="BJ21" s="137" t="str">
        <f>'D Master'!AN21</f>
        <v>Y</v>
      </c>
      <c r="BK21" s="137" t="str">
        <f>'D Master'!AO21</f>
        <v>N</v>
      </c>
      <c r="BL21" s="137" t="str">
        <f>'D Master'!AP21</f>
        <v>Y</v>
      </c>
      <c r="BM21" s="137">
        <f>'D Master'!AQ21</f>
        <v>-4.4208664898320063</v>
      </c>
      <c r="BN21" s="137">
        <f>'D Master'!AR21</f>
        <v>179.6044499381953</v>
      </c>
      <c r="BO21" s="137">
        <f>'D Master'!AS21</f>
        <v>-57.308707124010553</v>
      </c>
      <c r="BP21" s="137">
        <f>'D Master'!AT21</f>
        <v>33.356790992258958</v>
      </c>
      <c r="BR21" s="137">
        <f>'All Data FO'!B21</f>
        <v>1271.1500000000001</v>
      </c>
      <c r="BS21" s="137">
        <f>'All Data FO'!W21</f>
        <v>1316.8</v>
      </c>
      <c r="BT21" s="137">
        <f>'All Data FO'!AB21</f>
        <v>1265.55</v>
      </c>
      <c r="BV21" s="137">
        <f t="shared" si="32"/>
        <v>24.593687038280727</v>
      </c>
      <c r="BW21" s="137">
        <f>'All Data FO'!BM21</f>
        <v>2550900</v>
      </c>
      <c r="BX21" s="137">
        <f>AVERAGE('All Data FO'!BN21:BQ21)</f>
        <v>2047375</v>
      </c>
      <c r="BY21" s="137">
        <f>AVERAGE('All Data FO'!BN21:BP21)</f>
        <v>1774666.6666666667</v>
      </c>
      <c r="BZ21" s="137">
        <f t="shared" si="33"/>
        <v>43.739669421487598</v>
      </c>
      <c r="CB21" s="139">
        <f>'All Data FO'!AP21</f>
        <v>0.40866366979975483</v>
      </c>
      <c r="CC21" s="139">
        <f>'All Data FO'!AQ21</f>
        <v>-4.9339549339549338</v>
      </c>
      <c r="CD21" s="139">
        <f>'All Data FO'!AR21</f>
        <v>8.1967213114754092</v>
      </c>
      <c r="CE21" s="139">
        <f>'All Data FO'!AS21</f>
        <v>0.67710537452391029</v>
      </c>
      <c r="CF21" s="139">
        <f>'All Data FO'!BV21</f>
        <v>81.313526192337761</v>
      </c>
      <c r="CG21" s="139">
        <f>'All Data FO'!BW21</f>
        <v>-16.514360313315926</v>
      </c>
      <c r="CH21" s="139">
        <f>'All Data FO'!BX21</f>
        <v>-24.49482503696402</v>
      </c>
      <c r="CI21" s="139">
        <f>'All Data FO'!BY21</f>
        <v>-22.111324376199615</v>
      </c>
      <c r="CJ21" s="139">
        <f>'D Master'!AQ21</f>
        <v>-4.4208664898320063</v>
      </c>
      <c r="CK21" s="139">
        <f>'D Master'!AR21</f>
        <v>179.6044499381953</v>
      </c>
      <c r="CL21" s="139">
        <f>'D Master'!AS21</f>
        <v>-57.308707124010553</v>
      </c>
      <c r="CM21" s="139">
        <f>'D Master'!AT21</f>
        <v>33.356790992258958</v>
      </c>
      <c r="CN21" s="139">
        <f>Cash!BH21</f>
        <v>28.496413950309989</v>
      </c>
      <c r="CO21" s="139">
        <f>Cash!BI21</f>
        <v>2.8076027127409318</v>
      </c>
      <c r="CP21" s="139">
        <f>Cash!BJ21</f>
        <v>-36.21905282367063</v>
      </c>
      <c r="CQ21" s="139">
        <f>Cash!BK21</f>
        <v>-2.8530798947692748</v>
      </c>
      <c r="CR21" s="67"/>
      <c r="CS21" s="139">
        <f>'All Data FO'!K21</f>
        <v>-2.3769295753014221</v>
      </c>
      <c r="CT21" s="139">
        <f>Cash!BH21</f>
        <v>28.496413950309989</v>
      </c>
      <c r="CU21" s="139">
        <f>'D Master'!AA21</f>
        <v>22.82947266824603</v>
      </c>
      <c r="CV21" s="139">
        <f>NOI!G21</f>
        <v>5.3930775422591903</v>
      </c>
      <c r="CW21" s="139">
        <f>NOI!S21</f>
        <v>17.865759540802678</v>
      </c>
      <c r="CX21" s="139">
        <f>Cash!EB21</f>
        <v>-1.5923566878977775</v>
      </c>
      <c r="CY21" s="139">
        <f>'All Data FO'!AP21</f>
        <v>0.40866366979975483</v>
      </c>
      <c r="CZ21" s="139">
        <f>'All Data FO'!BV21</f>
        <v>81.313526192337761</v>
      </c>
      <c r="DA21" s="139">
        <f>'All Data FO'!BF21</f>
        <v>77.382042865537471</v>
      </c>
      <c r="DB21" s="139" t="str">
        <f>'FOD (ALL)'!M21</f>
        <v>BANKNIFTY</v>
      </c>
      <c r="DC21" s="139">
        <f>'All Data FO'!EJ21</f>
        <v>30.94546135986101</v>
      </c>
      <c r="DH21" s="139" t="str">
        <f t="shared" si="35"/>
        <v>BANKNIFTY</v>
      </c>
      <c r="DO21" s="137" t="str">
        <f>'Final Master FO'!DC21</f>
        <v/>
      </c>
      <c r="DS21" s="137" t="str">
        <f>'FOD (ALL)'!M21</f>
        <v>BANKNIFTY</v>
      </c>
      <c r="DU21" s="3"/>
      <c r="DW21" s="3"/>
    </row>
    <row r="22" spans="1:147" x14ac:dyDescent="0.3">
      <c r="A22" s="137" t="str">
        <f>FOD!B22</f>
        <v xml:space="preserve">BEL       </v>
      </c>
      <c r="B22" s="137" t="str">
        <f>'All Data FO'!G22</f>
        <v>N</v>
      </c>
      <c r="C22" s="137" t="str">
        <f>'All Data FO'!H22</f>
        <v>N</v>
      </c>
      <c r="D22" s="137" t="str">
        <f>'All Data FO'!I22</f>
        <v>Y</v>
      </c>
      <c r="E22" s="137" t="str">
        <f>'All Data FO'!J22</f>
        <v>N</v>
      </c>
      <c r="F22" s="139">
        <f>'All Data FO'!K22</f>
        <v>-7.9491255961839674E-2</v>
      </c>
      <c r="G22" s="139">
        <f>'All Data FO'!L22</f>
        <v>-0.55335968379446865</v>
      </c>
      <c r="H22" s="139">
        <f>'All Data FO'!M22</f>
        <v>1.4434643143544483</v>
      </c>
      <c r="I22" s="139">
        <f>'All Data FO'!N22</f>
        <v>-3.4082106893880653</v>
      </c>
      <c r="J22" s="137" t="str">
        <f t="shared" si="17"/>
        <v>Y</v>
      </c>
      <c r="K22" s="137" t="str">
        <f t="shared" si="18"/>
        <v>N</v>
      </c>
      <c r="L22" s="137" t="str">
        <f t="shared" si="19"/>
        <v>Y</v>
      </c>
      <c r="M22" s="137">
        <f>'All Data FO'!AG22-'All Data FO'!AH22</f>
        <v>-1566000</v>
      </c>
      <c r="N22" s="137">
        <f>'All Data FO'!AH22-'All Data FO'!AI22</f>
        <v>-1194000</v>
      </c>
      <c r="O22" s="137">
        <f>'All Data FO'!AI22-'All Data FO'!AJ22</f>
        <v>-96000</v>
      </c>
      <c r="P22" s="137">
        <f>'All Data FO'!AJ22-'All Data FO'!AK22</f>
        <v>360000</v>
      </c>
      <c r="Q22" s="137" t="str">
        <f>'All Data FO'!AL22</f>
        <v>N</v>
      </c>
      <c r="R22" s="137" t="str">
        <f>'All Data FO'!AM22</f>
        <v>N</v>
      </c>
      <c r="S22" s="137" t="str">
        <f>'All Data FO'!AN22</f>
        <v>N</v>
      </c>
      <c r="T22" s="137" t="str">
        <f>'All Data FO'!AO22</f>
        <v>Y</v>
      </c>
      <c r="U22" s="139">
        <f>'All Data FO'!AP22</f>
        <v>-6.2770562770562766</v>
      </c>
      <c r="V22" s="139">
        <f>'All Data FO'!AQ22</f>
        <v>-4.567362864356209</v>
      </c>
      <c r="W22" s="139">
        <f>'All Data FO'!AR22</f>
        <v>-0.3658815458495312</v>
      </c>
      <c r="X22" s="139">
        <f>'All Data FO'!AS22</f>
        <v>1.3911430558775795</v>
      </c>
      <c r="Y22" s="137" t="str">
        <f t="shared" si="20"/>
        <v>N</v>
      </c>
      <c r="Z22" s="137" t="str">
        <f t="shared" si="21"/>
        <v>N</v>
      </c>
      <c r="AA22" s="137" t="str">
        <f t="shared" si="22"/>
        <v>N</v>
      </c>
      <c r="AB22" s="137" t="str">
        <f>'All Data FO'!BB22</f>
        <v>N</v>
      </c>
      <c r="AC22" s="137" t="str">
        <f>'All Data FO'!BC22</f>
        <v>N</v>
      </c>
      <c r="AD22" s="137" t="str">
        <f>'All Data FO'!BD22</f>
        <v>N</v>
      </c>
      <c r="AE22" s="137" t="str">
        <f>'All Data FO'!BE22</f>
        <v>N</v>
      </c>
      <c r="AF22" s="139">
        <f>'All Data FO'!BF22</f>
        <v>-28.312154637343411</v>
      </c>
      <c r="AG22" s="139">
        <f>'All Data FO'!BG22</f>
        <v>-10.41402938139653</v>
      </c>
      <c r="AH22" s="139">
        <f>'All Data FO'!BH22</f>
        <v>-15.162227987937987</v>
      </c>
      <c r="AI22" s="139">
        <f>'All Data FO'!BI22</f>
        <v>-29.305566481173777</v>
      </c>
      <c r="AJ22" s="137" t="str">
        <f t="shared" si="23"/>
        <v>N</v>
      </c>
      <c r="AK22" s="137" t="str">
        <f t="shared" si="24"/>
        <v>Y</v>
      </c>
      <c r="AL22" s="137" t="str">
        <f t="shared" si="25"/>
        <v>Y</v>
      </c>
      <c r="AM22" s="137" t="str">
        <f>'All Data FO'!BR22</f>
        <v>N</v>
      </c>
      <c r="AN22" s="137" t="str">
        <f>'All Data FO'!BS22</f>
        <v>N</v>
      </c>
      <c r="AO22" s="137" t="str">
        <f>'All Data FO'!BT22</f>
        <v>N</v>
      </c>
      <c r="AP22" s="137" t="str">
        <f>'All Data FO'!BU22</f>
        <v>N</v>
      </c>
      <c r="AQ22" s="139">
        <f>'All Data FO'!BV22</f>
        <v>-26.531280707500819</v>
      </c>
      <c r="AR22" s="139">
        <f>'All Data FO'!BW22</f>
        <v>-11.89033189033189</v>
      </c>
      <c r="AS22" s="139">
        <f>'All Data FO'!BX22</f>
        <v>-14.019851116625309</v>
      </c>
      <c r="AT22" s="139">
        <f>'All Data FO'!BY22</f>
        <v>-25.231910946196663</v>
      </c>
      <c r="AU22" s="137" t="str">
        <f t="shared" si="26"/>
        <v>N</v>
      </c>
      <c r="AV22" s="137" t="str">
        <f t="shared" si="27"/>
        <v>Y</v>
      </c>
      <c r="AW22" s="137" t="str">
        <f t="shared" si="28"/>
        <v>Y</v>
      </c>
      <c r="AX22" s="137" t="str">
        <f>'All Data FO'!CH22</f>
        <v>N</v>
      </c>
      <c r="AY22" s="137" t="str">
        <f>'All Data FO'!CI22</f>
        <v>N</v>
      </c>
      <c r="AZ22" s="137" t="str">
        <f>'All Data FO'!CJ22</f>
        <v>N</v>
      </c>
      <c r="BA22" s="137" t="str">
        <f>'All Data FO'!CK22</f>
        <v>N</v>
      </c>
      <c r="BB22" s="139">
        <f>'All Data FO'!CL22</f>
        <v>-31.213632585203658</v>
      </c>
      <c r="BC22" s="139">
        <f>'All Data FO'!CM22</f>
        <v>-19.071644803229063</v>
      </c>
      <c r="BD22" s="139">
        <f>'All Data FO'!CN22</f>
        <v>-11.359570661896242</v>
      </c>
      <c r="BE22" s="139">
        <f>'All Data FO'!CO22</f>
        <v>-31.926121372031663</v>
      </c>
      <c r="BF22" s="137" t="str">
        <f t="shared" si="29"/>
        <v>N</v>
      </c>
      <c r="BG22" s="137" t="str">
        <f t="shared" si="30"/>
        <v>N</v>
      </c>
      <c r="BH22" s="137" t="str">
        <f t="shared" si="31"/>
        <v>Y</v>
      </c>
      <c r="BI22" s="137" t="str">
        <f>'D Master'!AM22</f>
        <v>Y</v>
      </c>
      <c r="BJ22" s="137" t="str">
        <f>'D Master'!AN22</f>
        <v>N</v>
      </c>
      <c r="BK22" s="137" t="str">
        <f>'D Master'!AO22</f>
        <v>N</v>
      </c>
      <c r="BL22" s="137" t="str">
        <f>'D Master'!AP22</f>
        <v>Y</v>
      </c>
      <c r="BM22" s="137">
        <f>'D Master'!AQ22</f>
        <v>51.674062121823326</v>
      </c>
      <c r="BN22" s="137">
        <f>'D Master'!AR22</f>
        <v>-5.2732136033626382</v>
      </c>
      <c r="BO22" s="137">
        <f>'D Master'!AS22</f>
        <v>-11.468200270635984</v>
      </c>
      <c r="BP22" s="137">
        <f>'D Master'!AT22</f>
        <v>5.7602862254025027</v>
      </c>
      <c r="BR22" s="137">
        <f>'All Data FO'!B22</f>
        <v>62.85</v>
      </c>
      <c r="BS22" s="137">
        <f>'All Data FO'!W22</f>
        <v>63.25</v>
      </c>
      <c r="BT22" s="137">
        <f>'All Data FO'!AB22</f>
        <v>61.25</v>
      </c>
      <c r="BV22" s="137">
        <f t="shared" si="32"/>
        <v>-43.706864098381224</v>
      </c>
      <c r="BW22" s="137">
        <f>'All Data FO'!BM22</f>
        <v>13458000</v>
      </c>
      <c r="BX22" s="137">
        <f>AVERAGE('All Data FO'!BN22:BQ22)</f>
        <v>23907000</v>
      </c>
      <c r="BY22" s="137">
        <f>AVERAGE('All Data FO'!BN22:BP22)</f>
        <v>21096000</v>
      </c>
      <c r="BZ22" s="137">
        <f t="shared" si="33"/>
        <v>-36.205915813424348</v>
      </c>
      <c r="CB22" s="139">
        <f>'All Data FO'!AP22</f>
        <v>-6.2770562770562766</v>
      </c>
      <c r="CC22" s="139">
        <f>'All Data FO'!AQ22</f>
        <v>-4.567362864356209</v>
      </c>
      <c r="CD22" s="139">
        <f>'All Data FO'!AR22</f>
        <v>-0.3658815458495312</v>
      </c>
      <c r="CE22" s="139">
        <f>'All Data FO'!AS22</f>
        <v>1.3911430558775795</v>
      </c>
      <c r="CF22" s="139">
        <f>'All Data FO'!BV22</f>
        <v>-26.531280707500819</v>
      </c>
      <c r="CG22" s="139">
        <f>'All Data FO'!BW22</f>
        <v>-11.89033189033189</v>
      </c>
      <c r="CH22" s="139">
        <f>'All Data FO'!BX22</f>
        <v>-14.019851116625309</v>
      </c>
      <c r="CI22" s="139">
        <f>'All Data FO'!BY22</f>
        <v>-25.231910946196663</v>
      </c>
      <c r="CJ22" s="139">
        <f>'D Master'!AQ22</f>
        <v>51.674062121823326</v>
      </c>
      <c r="CK22" s="139">
        <f>'D Master'!AR22</f>
        <v>-5.2732136033626382</v>
      </c>
      <c r="CL22" s="139">
        <f>'D Master'!AS22</f>
        <v>-11.468200270635984</v>
      </c>
      <c r="CM22" s="139">
        <f>'D Master'!AT22</f>
        <v>5.7602862254025027</v>
      </c>
      <c r="CN22" s="139">
        <f>Cash!BH22</f>
        <v>-43.682783228261655</v>
      </c>
      <c r="CO22" s="139">
        <f>Cash!BI22</f>
        <v>21.775695082515337</v>
      </c>
      <c r="CP22" s="139">
        <f>Cash!BJ22</f>
        <v>-20.665667852353774</v>
      </c>
      <c r="CQ22" s="139">
        <f>Cash!BK22</f>
        <v>-50.827873349826326</v>
      </c>
      <c r="CR22" s="67"/>
      <c r="CS22" s="139">
        <f>'All Data FO'!K22</f>
        <v>-7.9491255961839674E-2</v>
      </c>
      <c r="CT22" s="139">
        <f>Cash!BH22</f>
        <v>-43.682783228261655</v>
      </c>
      <c r="CU22" s="139">
        <f>'D Master'!AA22</f>
        <v>-14.578439592334055</v>
      </c>
      <c r="CV22" s="139">
        <f>NOI!G22</f>
        <v>-0.96455791095747778</v>
      </c>
      <c r="CW22" s="139">
        <f>NOI!S22</f>
        <v>43.637984678753753</v>
      </c>
      <c r="CX22" s="139">
        <f>Cash!EB22</f>
        <v>-3.1249999999999973</v>
      </c>
      <c r="CY22" s="139">
        <f>'All Data FO'!AP22</f>
        <v>-6.2770562770562766</v>
      </c>
      <c r="CZ22" s="139">
        <f>'All Data FO'!BV22</f>
        <v>-26.531280707500819</v>
      </c>
      <c r="DA22" s="139">
        <f>'All Data FO'!BF22</f>
        <v>-28.312154637343411</v>
      </c>
      <c r="DB22" s="139" t="str">
        <f>'FOD (ALL)'!M22</f>
        <v>BATAINDIA</v>
      </c>
      <c r="DC22" s="139">
        <f>'All Data FO'!EJ22</f>
        <v>10.093167701863354</v>
      </c>
      <c r="DD22" s="137">
        <f>'All Data FO'!B21</f>
        <v>1271.1500000000001</v>
      </c>
      <c r="DE22" s="137">
        <f>('All Data FO'!W21-'All Data FO'!AB21)/3</f>
        <v>17.083333333333332</v>
      </c>
      <c r="DF22" s="137">
        <f t="shared" ref="DF22" si="53">DE22/DD22*100</f>
        <v>1.3439274148081131</v>
      </c>
      <c r="DH22" s="139" t="str">
        <f t="shared" si="35"/>
        <v>BATAINDIA</v>
      </c>
      <c r="DI22" s="137">
        <f>IF(F21&gt;=0,DD22+(DE22/2),DD22+DE22)</f>
        <v>1288.2333333333333</v>
      </c>
      <c r="DJ22" s="137">
        <f>DI22+DE22</f>
        <v>1305.3166666666666</v>
      </c>
      <c r="DK22" s="137">
        <f>DI22-(DE22/2)</f>
        <v>1279.6916666666666</v>
      </c>
      <c r="DL22" s="137">
        <f>IF(F21&lt;=0,DD22-(DE22/2),DD22-DE22)</f>
        <v>1262.6083333333333</v>
      </c>
      <c r="DM22" s="137">
        <f>DL22-DE22</f>
        <v>1245.5250000000001</v>
      </c>
      <c r="DN22" s="137">
        <f>DL22+(DE22/2)</f>
        <v>1271.1500000000001</v>
      </c>
      <c r="DO22" s="137" t="str">
        <f>'Final Master FO'!DC22</f>
        <v>SHORT BUILDUP</v>
      </c>
      <c r="DS22" s="137" t="str">
        <f>'FOD (ALL)'!M22</f>
        <v>BATAINDIA</v>
      </c>
      <c r="DT22" s="137">
        <f>'All Data FO'!B21</f>
        <v>1271.1500000000001</v>
      </c>
      <c r="DU22" s="139">
        <f>'All Data FO'!K21</f>
        <v>-2.3769295753014221</v>
      </c>
      <c r="DV22" s="137">
        <f>'All Data FO'!EA21</f>
        <v>2061350</v>
      </c>
      <c r="DW22" s="139">
        <f>'All Data FO'!EJ21</f>
        <v>30.94546135986101</v>
      </c>
      <c r="DX22" s="137">
        <f>'D Master'!R21</f>
        <v>223982</v>
      </c>
      <c r="DY22" s="137">
        <f>'D Master'!AH21</f>
        <v>21.62</v>
      </c>
      <c r="EB22" s="137">
        <f>'All Data FO'!BM21/'All Data FO'!EA21</f>
        <v>1.2374899944211317</v>
      </c>
      <c r="EC22" s="137">
        <f>'All Data FO'!BN21/'All Data FO'!EB21</f>
        <v>0.89372095756270631</v>
      </c>
      <c r="ED22" s="137">
        <f>'All Data FO'!BO21/'All Data FO'!EC21</f>
        <v>1.1834020350694858</v>
      </c>
      <c r="EE22" s="137">
        <f>'All Data FO'!BP21/'All Data FO'!ED21</f>
        <v>1.4608109434826717</v>
      </c>
      <c r="EF22" s="137">
        <f>'All Data FO'!BQ21/'All Data FO'!EE21</f>
        <v>1.8562003439687254</v>
      </c>
      <c r="EG22" s="137" t="str">
        <f t="shared" ref="EG22" si="54">IF(EB22&gt;=EC22,"Y","N")</f>
        <v>Y</v>
      </c>
      <c r="EH22" s="137" t="str">
        <f t="shared" ref="EH22" si="55">IF(EC22&gt;=ED22,"Y","N")</f>
        <v>N</v>
      </c>
      <c r="EI22" s="137" t="str">
        <f t="shared" ref="EI22" si="56">IF(ED22&gt;=EE22,"Y","N")</f>
        <v>N</v>
      </c>
      <c r="EJ22" s="137" t="str">
        <f t="shared" ref="EJ22" si="57">IF(EE22&gt;=EF22,"Y","N")</f>
        <v>N</v>
      </c>
      <c r="EK22" s="137">
        <f t="shared" ref="EK22" si="58">(EB22-EC22)/EC22*100</f>
        <v>38.46491837854272</v>
      </c>
      <c r="EL22" s="137">
        <f t="shared" ref="EL22" si="59">(EC22-ED22)/ED22*100</f>
        <v>-24.47866987906357</v>
      </c>
      <c r="EM22" s="137">
        <f t="shared" ref="EM22" si="60">(ED22-EE22)/EE22*100</f>
        <v>-18.990062310994489</v>
      </c>
      <c r="EN22" s="137">
        <f t="shared" ref="EN22" si="61">(EE22-EF22)/EF22*100</f>
        <v>-21.301008900832066</v>
      </c>
      <c r="EO22" s="137" t="str">
        <f t="shared" ref="EO22" si="62">IF(EK22&gt;=EL22,"Y","N")</f>
        <v>Y</v>
      </c>
      <c r="EP22" s="137" t="str">
        <f t="shared" ref="EP22" si="63">IF(EL22&gt;=EM22,"Y","N")</f>
        <v>N</v>
      </c>
      <c r="EQ22" s="137" t="str">
        <f t="shared" ref="EQ22" si="64">IF(EM22&gt;=EN22,"Y","N")</f>
        <v>Y</v>
      </c>
    </row>
    <row r="23" spans="1:147" x14ac:dyDescent="0.3">
      <c r="A23" s="137" t="str">
        <f>FOD!B23</f>
        <v>BERGEPAINT</v>
      </c>
      <c r="B23" s="137" t="str">
        <f>'All Data FO'!G23</f>
        <v>N</v>
      </c>
      <c r="C23" s="137" t="str">
        <f>'All Data FO'!H23</f>
        <v>Y</v>
      </c>
      <c r="D23" s="137" t="str">
        <f>'All Data FO'!I23</f>
        <v>Y</v>
      </c>
      <c r="E23" s="137" t="str">
        <f>'All Data FO'!J23</f>
        <v>N</v>
      </c>
      <c r="F23" s="139">
        <f>'All Data FO'!K23</f>
        <v>-1.2160998708566582</v>
      </c>
      <c r="G23" s="139">
        <f>'All Data FO'!L23</f>
        <v>4.4631815626756657</v>
      </c>
      <c r="H23" s="139">
        <f>'All Data FO'!M23</f>
        <v>1.5874828688899014</v>
      </c>
      <c r="I23" s="139">
        <f>'All Data FO'!N23</f>
        <v>-0.36413290851159896</v>
      </c>
      <c r="J23" s="137" t="str">
        <f t="shared" si="17"/>
        <v>N</v>
      </c>
      <c r="K23" s="137" t="str">
        <f t="shared" si="18"/>
        <v>Y</v>
      </c>
      <c r="L23" s="137" t="str">
        <f t="shared" si="19"/>
        <v>Y</v>
      </c>
      <c r="M23" s="137">
        <f>'All Data FO'!AG23-'All Data FO'!AH23</f>
        <v>-220000</v>
      </c>
      <c r="N23" s="137">
        <f>'All Data FO'!AH23-'All Data FO'!AI23</f>
        <v>-160600</v>
      </c>
      <c r="O23" s="137">
        <f>'All Data FO'!AI23-'All Data FO'!AJ23</f>
        <v>108900</v>
      </c>
      <c r="P23" s="137">
        <f>'All Data FO'!AJ23-'All Data FO'!AK23</f>
        <v>1100</v>
      </c>
      <c r="Q23" s="137" t="str">
        <f>'All Data FO'!AL23</f>
        <v>N</v>
      </c>
      <c r="R23" s="137" t="str">
        <f>'All Data FO'!AM23</f>
        <v>N</v>
      </c>
      <c r="S23" s="137" t="str">
        <f>'All Data FO'!AN23</f>
        <v>Y</v>
      </c>
      <c r="T23" s="137" t="str">
        <f>'All Data FO'!AO23</f>
        <v>Y</v>
      </c>
      <c r="U23" s="139">
        <f>'All Data FO'!AP23</f>
        <v>-4.8019207683073235</v>
      </c>
      <c r="V23" s="139">
        <f>'All Data FO'!AQ23</f>
        <v>-3.3866852238459755</v>
      </c>
      <c r="W23" s="139">
        <f>'All Data FO'!AR23</f>
        <v>2.3504273504273505</v>
      </c>
      <c r="X23" s="139">
        <f>'All Data FO'!AS23</f>
        <v>2.3747328425552126E-2</v>
      </c>
      <c r="Y23" s="137" t="str">
        <f t="shared" si="20"/>
        <v>N</v>
      </c>
      <c r="Z23" s="137" t="str">
        <f t="shared" si="21"/>
        <v>N</v>
      </c>
      <c r="AA23" s="137" t="str">
        <f t="shared" si="22"/>
        <v>Y</v>
      </c>
      <c r="AB23" s="137" t="str">
        <f>'All Data FO'!BB23</f>
        <v>Y</v>
      </c>
      <c r="AC23" s="137" t="str">
        <f>'All Data FO'!BC23</f>
        <v>N</v>
      </c>
      <c r="AD23" s="137" t="str">
        <f>'All Data FO'!BD23</f>
        <v>N</v>
      </c>
      <c r="AE23" s="137" t="str">
        <f>'All Data FO'!BE23</f>
        <v>Y</v>
      </c>
      <c r="AF23" s="139">
        <f>'All Data FO'!BF23</f>
        <v>6.0054739345753427</v>
      </c>
      <c r="AG23" s="139">
        <f>'All Data FO'!BG23</f>
        <v>-7.3245115070328657</v>
      </c>
      <c r="AH23" s="139">
        <f>'All Data FO'!BH23</f>
        <v>-16.342183937142188</v>
      </c>
      <c r="AI23" s="139">
        <f>'All Data FO'!BI23</f>
        <v>42.260433477436941</v>
      </c>
      <c r="AJ23" s="137" t="str">
        <f t="shared" si="23"/>
        <v>Y</v>
      </c>
      <c r="AK23" s="137" t="str">
        <f t="shared" si="24"/>
        <v>Y</v>
      </c>
      <c r="AL23" s="137" t="str">
        <f t="shared" si="25"/>
        <v>N</v>
      </c>
      <c r="AM23" s="137" t="str">
        <f>'All Data FO'!BR23</f>
        <v>Y</v>
      </c>
      <c r="AN23" s="137" t="str">
        <f>'All Data FO'!BS23</f>
        <v>N</v>
      </c>
      <c r="AO23" s="137" t="str">
        <f>'All Data FO'!BT23</f>
        <v>N</v>
      </c>
      <c r="AP23" s="137" t="str">
        <f>'All Data FO'!BU23</f>
        <v>Y</v>
      </c>
      <c r="AQ23" s="139">
        <f>'All Data FO'!BV23</f>
        <v>5.1955008034279588</v>
      </c>
      <c r="AR23" s="139">
        <f>'All Data FO'!BW23</f>
        <v>-11.432637571157494</v>
      </c>
      <c r="AS23" s="139">
        <f>'All Data FO'!BX23</f>
        <v>-15.915436777024333</v>
      </c>
      <c r="AT23" s="139">
        <f>'All Data FO'!BY23</f>
        <v>43.421052631578952</v>
      </c>
      <c r="AU23" s="137" t="str">
        <f t="shared" si="26"/>
        <v>Y</v>
      </c>
      <c r="AV23" s="137" t="str">
        <f t="shared" si="27"/>
        <v>Y</v>
      </c>
      <c r="AW23" s="137" t="str">
        <f t="shared" si="28"/>
        <v>N</v>
      </c>
      <c r="AX23" s="137" t="str">
        <f>'All Data FO'!CH23</f>
        <v>Y</v>
      </c>
      <c r="AY23" s="137" t="str">
        <f>'All Data FO'!CI23</f>
        <v>N</v>
      </c>
      <c r="AZ23" s="137" t="str">
        <f>'All Data FO'!CJ23</f>
        <v>N</v>
      </c>
      <c r="BA23" s="137" t="str">
        <f>'All Data FO'!CK23</f>
        <v>Y</v>
      </c>
      <c r="BB23" s="139">
        <f>'All Data FO'!CL23</f>
        <v>1.2075905692926969</v>
      </c>
      <c r="BC23" s="139">
        <f>'All Data FO'!CM23</f>
        <v>-4.6600877192982457</v>
      </c>
      <c r="BD23" s="139">
        <f>'All Data FO'!CN23</f>
        <v>-15.867158671586715</v>
      </c>
      <c r="BE23" s="139">
        <f>'All Data FO'!CO23</f>
        <v>45.113788487282463</v>
      </c>
      <c r="BF23" s="137" t="str">
        <f t="shared" si="29"/>
        <v>Y</v>
      </c>
      <c r="BG23" s="137" t="str">
        <f t="shared" si="30"/>
        <v>Y</v>
      </c>
      <c r="BH23" s="137" t="str">
        <f t="shared" si="31"/>
        <v>N</v>
      </c>
      <c r="BI23" s="137" t="str">
        <f>'D Master'!AM23</f>
        <v>N</v>
      </c>
      <c r="BJ23" s="137" t="str">
        <f>'D Master'!AN23</f>
        <v>Y</v>
      </c>
      <c r="BK23" s="137" t="str">
        <f>'D Master'!AO23</f>
        <v>N</v>
      </c>
      <c r="BL23" s="137" t="str">
        <f>'D Master'!AP23</f>
        <v>N</v>
      </c>
      <c r="BM23" s="137">
        <f>'D Master'!AQ23</f>
        <v>-42.599523647499147</v>
      </c>
      <c r="BN23" s="137">
        <f>'D Master'!AR23</f>
        <v>79.975505205143932</v>
      </c>
      <c r="BO23" s="137">
        <f>'D Master'!AS23</f>
        <v>-14.814814814814831</v>
      </c>
      <c r="BP23" s="137">
        <f>'D Master'!AT23</f>
        <v>-9.3617021276595604</v>
      </c>
      <c r="BR23" s="137">
        <f>'All Data FO'!B23</f>
        <v>458.95</v>
      </c>
      <c r="BS23" s="137">
        <f>'All Data FO'!W23</f>
        <v>472</v>
      </c>
      <c r="BT23" s="137">
        <f>'All Data FO'!AB23</f>
        <v>453.65</v>
      </c>
      <c r="BV23" s="137">
        <f t="shared" si="32"/>
        <v>-4.5443499392466586</v>
      </c>
      <c r="BW23" s="137">
        <f>'All Data FO'!BM23</f>
        <v>2160400</v>
      </c>
      <c r="BX23" s="137">
        <f>AVERAGE('All Data FO'!BN23:BQ23)</f>
        <v>2263250</v>
      </c>
      <c r="BY23" s="137">
        <f>AVERAGE('All Data FO'!BN23:BP23)</f>
        <v>2376733.3333333335</v>
      </c>
      <c r="BZ23" s="137">
        <f t="shared" si="33"/>
        <v>-9.1021289725393455</v>
      </c>
      <c r="CB23" s="139">
        <f>'All Data FO'!AP23</f>
        <v>-4.8019207683073235</v>
      </c>
      <c r="CC23" s="139">
        <f>'All Data FO'!AQ23</f>
        <v>-3.3866852238459755</v>
      </c>
      <c r="CD23" s="139">
        <f>'All Data FO'!AR23</f>
        <v>2.3504273504273505</v>
      </c>
      <c r="CE23" s="139">
        <f>'All Data FO'!AS23</f>
        <v>2.3747328425552126E-2</v>
      </c>
      <c r="CF23" s="139">
        <f>'All Data FO'!BV23</f>
        <v>5.1955008034279588</v>
      </c>
      <c r="CG23" s="139">
        <f>'All Data FO'!BW23</f>
        <v>-11.432637571157494</v>
      </c>
      <c r="CH23" s="139">
        <f>'All Data FO'!BX23</f>
        <v>-15.915436777024333</v>
      </c>
      <c r="CI23" s="139">
        <f>'All Data FO'!BY23</f>
        <v>43.421052631578952</v>
      </c>
      <c r="CJ23" s="139">
        <f>'D Master'!AQ23</f>
        <v>-42.599523647499147</v>
      </c>
      <c r="CK23" s="139">
        <f>'D Master'!AR23</f>
        <v>79.975505205143932</v>
      </c>
      <c r="CL23" s="139">
        <f>'D Master'!AS23</f>
        <v>-14.814814814814831</v>
      </c>
      <c r="CM23" s="139">
        <f>'D Master'!AT23</f>
        <v>-9.3617021276595604</v>
      </c>
      <c r="CN23" s="139">
        <f>Cash!BH23</f>
        <v>7.8075998752707463</v>
      </c>
      <c r="CO23" s="139">
        <f>Cash!BI23</f>
        <v>9.6550251295332323</v>
      </c>
      <c r="CP23" s="139">
        <f>Cash!BJ23</f>
        <v>7.6662344809805241</v>
      </c>
      <c r="CQ23" s="139">
        <f>Cash!BK23</f>
        <v>100.60049456881879</v>
      </c>
      <c r="CR23" s="67"/>
      <c r="CS23" s="139">
        <f>'All Data FO'!K23</f>
        <v>-1.2160998708566582</v>
      </c>
      <c r="CT23" s="139">
        <f>Cash!BH23</f>
        <v>7.8075998752707463</v>
      </c>
      <c r="CU23" s="139">
        <f>'D Master'!AA23</f>
        <v>-38.125896306191585</v>
      </c>
      <c r="CV23" s="139">
        <f>NOI!G23</f>
        <v>0.58716339339947354</v>
      </c>
      <c r="CW23" s="139">
        <f>NOI!S23</f>
        <v>11.249070219513106</v>
      </c>
      <c r="CX23" s="139">
        <f>Cash!EB23</f>
        <v>-1.7793594306049918</v>
      </c>
      <c r="CY23" s="139">
        <f>'All Data FO'!AP23</f>
        <v>-4.8019207683073235</v>
      </c>
      <c r="CZ23" s="139">
        <f>'All Data FO'!BV23</f>
        <v>5.1955008034279588</v>
      </c>
      <c r="DA23" s="139">
        <f>'All Data FO'!BF23</f>
        <v>6.0054739345753427</v>
      </c>
      <c r="DB23" s="139" t="str">
        <f>'FOD (ALL)'!M23</f>
        <v>BEL</v>
      </c>
      <c r="DC23" s="139">
        <f>'All Data FO'!EJ23</f>
        <v>0.48668803558579182</v>
      </c>
      <c r="DD23" s="137">
        <f>'All Data FO'!B22</f>
        <v>62.85</v>
      </c>
      <c r="DE23" s="137">
        <f>('All Data FO'!W22-'All Data FO'!AB22)/3</f>
        <v>0.66666666666666663</v>
      </c>
      <c r="DF23" s="137">
        <f t="shared" ref="DF23:DF86" si="65">DE23/DD23*100</f>
        <v>1.0607265977194378</v>
      </c>
      <c r="DH23" s="139" t="str">
        <f t="shared" si="35"/>
        <v>BEL</v>
      </c>
      <c r="DI23" s="137">
        <f t="shared" ref="DI23:DI86" si="66">IF(F22&gt;=0,DD23+(DE23/2),DD23+DE23)</f>
        <v>63.516666666666666</v>
      </c>
      <c r="DJ23" s="137">
        <f t="shared" ref="DJ23:DJ86" si="67">DI23+DE23</f>
        <v>64.183333333333337</v>
      </c>
      <c r="DK23" s="137">
        <f t="shared" ref="DK23:DK86" si="68">DI23-(DE23/2)</f>
        <v>63.18333333333333</v>
      </c>
      <c r="DL23" s="137">
        <f t="shared" ref="DL23:DL86" si="69">IF(F22&lt;=0,DD23-(DE23/2),DD23-DE23)</f>
        <v>62.516666666666666</v>
      </c>
      <c r="DM23" s="137">
        <f t="shared" ref="DM23:DM86" si="70">DL23-DE23</f>
        <v>61.85</v>
      </c>
      <c r="DN23" s="137">
        <f t="shared" ref="DN23:DN86" si="71">DL23+(DE23/2)</f>
        <v>62.85</v>
      </c>
      <c r="DO23" s="137" t="str">
        <f>'Final Master FO'!DC23</f>
        <v>SHORT BUILDUP</v>
      </c>
      <c r="DS23" s="137" t="str">
        <f>'FOD (ALL)'!M23</f>
        <v>BEL</v>
      </c>
      <c r="DT23" s="137">
        <f>'All Data FO'!B22</f>
        <v>62.85</v>
      </c>
      <c r="DU23" s="139">
        <f>'All Data FO'!K22</f>
        <v>-7.9491255961839674E-2</v>
      </c>
      <c r="DV23" s="137">
        <f>'All Data FO'!EA22</f>
        <v>1559800</v>
      </c>
      <c r="DW23" s="139">
        <f>'All Data FO'!EJ22</f>
        <v>10.093167701863354</v>
      </c>
      <c r="DX23" s="137">
        <f>'D Master'!R22</f>
        <v>4315815</v>
      </c>
      <c r="DY23" s="137">
        <f>'D Master'!AH22</f>
        <v>37.6</v>
      </c>
      <c r="EB23" s="137">
        <f>'All Data FO'!BM22/'All Data FO'!EA22</f>
        <v>8.6280292345172462</v>
      </c>
      <c r="EC23" s="137">
        <f>'All Data FO'!BN22/'All Data FO'!EB22</f>
        <v>12.929136081309995</v>
      </c>
      <c r="ED23" s="137">
        <f>'All Data FO'!BO22/'All Data FO'!EC22</f>
        <v>14.146706586826348</v>
      </c>
      <c r="EE23" s="137">
        <f>'All Data FO'!BP22/'All Data FO'!ED22</f>
        <v>17.827914178279141</v>
      </c>
      <c r="EF23" s="137">
        <f>'All Data FO'!BQ22/'All Data FO'!EE22</f>
        <v>23.960880195599021</v>
      </c>
      <c r="EG23" s="137" t="str">
        <f t="shared" ref="EG23:EG86" si="72">IF(EB23&gt;=EC23,"Y","N")</f>
        <v>N</v>
      </c>
      <c r="EH23" s="137" t="str">
        <f t="shared" ref="EH23:EH86" si="73">IF(EC23&gt;=ED23,"Y","N")</f>
        <v>N</v>
      </c>
      <c r="EI23" s="137" t="str">
        <f t="shared" ref="EI23:EI86" si="74">IF(ED23&gt;=EE23,"Y","N")</f>
        <v>N</v>
      </c>
      <c r="EJ23" s="137" t="str">
        <f t="shared" ref="EJ23:EJ86" si="75">IF(EE23&gt;=EF23,"Y","N")</f>
        <v>N</v>
      </c>
      <c r="EK23" s="137">
        <f t="shared" ref="EK23:EK86" si="76">(EB23-EC23)/EC23*100</f>
        <v>-33.266776834457723</v>
      </c>
      <c r="EL23" s="137">
        <f t="shared" ref="EL23:EL86" si="77">(EC23-ED23)/ED23*100</f>
        <v>-8.6067417744436359</v>
      </c>
      <c r="EM23" s="137">
        <f t="shared" ref="EM23:EM86" si="78">(ED23-EE23)/EE23*100</f>
        <v>-20.648560199699851</v>
      </c>
      <c r="EN23" s="137">
        <f t="shared" ref="EN23:EN86" si="79">(EE23-EF23)/EF23*100</f>
        <v>-25.595745929426851</v>
      </c>
      <c r="EO23" s="137" t="str">
        <f t="shared" ref="EO23:EO86" si="80">IF(EK23&gt;=EL23,"Y","N")</f>
        <v>N</v>
      </c>
      <c r="EP23" s="137" t="str">
        <f t="shared" ref="EP23:EP86" si="81">IF(EL23&gt;=EM23,"Y","N")</f>
        <v>Y</v>
      </c>
      <c r="EQ23" s="137" t="str">
        <f t="shared" ref="EQ23:EQ86" si="82">IF(EM23&gt;=EN23,"Y","N")</f>
        <v>Y</v>
      </c>
    </row>
    <row r="24" spans="1:147" x14ac:dyDescent="0.3">
      <c r="A24" s="137" t="str">
        <f>FOD!B24</f>
        <v>BHARATFORG</v>
      </c>
      <c r="B24" s="137" t="str">
        <f>'All Data FO'!G24</f>
        <v>N</v>
      </c>
      <c r="C24" s="137" t="str">
        <f>'All Data FO'!H24</f>
        <v>Y</v>
      </c>
      <c r="D24" s="137" t="str">
        <f>'All Data FO'!I24</f>
        <v>Y</v>
      </c>
      <c r="E24" s="137" t="str">
        <f>'All Data FO'!J24</f>
        <v>Y</v>
      </c>
      <c r="F24" s="139">
        <f>'All Data FO'!K24</f>
        <v>-2.4858563346476945</v>
      </c>
      <c r="G24" s="139">
        <f>'All Data FO'!L24</f>
        <v>3.2206689081578359</v>
      </c>
      <c r="H24" s="139">
        <f>'All Data FO'!M24</f>
        <v>4.3582640812557747</v>
      </c>
      <c r="I24" s="139">
        <f>'All Data FO'!N24</f>
        <v>0.48246427908703343</v>
      </c>
      <c r="J24" s="137" t="str">
        <f t="shared" si="17"/>
        <v>N</v>
      </c>
      <c r="K24" s="137" t="str">
        <f t="shared" si="18"/>
        <v>N</v>
      </c>
      <c r="L24" s="137" t="str">
        <f t="shared" si="19"/>
        <v>Y</v>
      </c>
      <c r="M24" s="137">
        <f>'All Data FO'!AG24-'All Data FO'!AH24</f>
        <v>-365300</v>
      </c>
      <c r="N24" s="137">
        <f>'All Data FO'!AH24-'All Data FO'!AI24</f>
        <v>57200</v>
      </c>
      <c r="O24" s="137">
        <f>'All Data FO'!AI24-'All Data FO'!AJ24</f>
        <v>-11700</v>
      </c>
      <c r="P24" s="137">
        <f>'All Data FO'!AJ24-'All Data FO'!AK24</f>
        <v>-148200</v>
      </c>
      <c r="Q24" s="137" t="str">
        <f>'All Data FO'!AL24</f>
        <v>N</v>
      </c>
      <c r="R24" s="137" t="str">
        <f>'All Data FO'!AM24</f>
        <v>Y</v>
      </c>
      <c r="S24" s="137" t="str">
        <f>'All Data FO'!AN24</f>
        <v>N</v>
      </c>
      <c r="T24" s="137" t="str">
        <f>'All Data FO'!AO24</f>
        <v>N</v>
      </c>
      <c r="U24" s="139">
        <f>'All Data FO'!AP24</f>
        <v>-7.0603015075376891</v>
      </c>
      <c r="V24" s="139">
        <f>'All Data FO'!AQ24</f>
        <v>1.1178861788617886</v>
      </c>
      <c r="W24" s="139">
        <f>'All Data FO'!AR24</f>
        <v>-0.22813688212927757</v>
      </c>
      <c r="X24" s="139">
        <f>'All Data FO'!AS24</f>
        <v>-2.8085735402808574</v>
      </c>
      <c r="Y24" s="137" t="str">
        <f t="shared" si="20"/>
        <v>N</v>
      </c>
      <c r="Z24" s="137" t="str">
        <f t="shared" si="21"/>
        <v>Y</v>
      </c>
      <c r="AA24" s="137" t="str">
        <f t="shared" si="22"/>
        <v>Y</v>
      </c>
      <c r="AB24" s="137" t="str">
        <f>'All Data FO'!BB24</f>
        <v>N</v>
      </c>
      <c r="AC24" s="137" t="str">
        <f>'All Data FO'!BC24</f>
        <v>Y</v>
      </c>
      <c r="AD24" s="137" t="str">
        <f>'All Data FO'!BD24</f>
        <v>N</v>
      </c>
      <c r="AE24" s="137" t="str">
        <f>'All Data FO'!BE24</f>
        <v>N</v>
      </c>
      <c r="AF24" s="139">
        <f>'All Data FO'!BF24</f>
        <v>-8.605714679254957</v>
      </c>
      <c r="AG24" s="139">
        <f>'All Data FO'!BG24</f>
        <v>67.653214684427681</v>
      </c>
      <c r="AH24" s="139">
        <f>'All Data FO'!BH24</f>
        <v>-23.598868439207141</v>
      </c>
      <c r="AI24" s="139">
        <f>'All Data FO'!BI24</f>
        <v>-52.440675253795519</v>
      </c>
      <c r="AJ24" s="137" t="str">
        <f t="shared" si="23"/>
        <v>N</v>
      </c>
      <c r="AK24" s="137" t="str">
        <f t="shared" si="24"/>
        <v>Y</v>
      </c>
      <c r="AL24" s="137" t="str">
        <f t="shared" si="25"/>
        <v>Y</v>
      </c>
      <c r="AM24" s="137" t="str">
        <f>'All Data FO'!BR24</f>
        <v>N</v>
      </c>
      <c r="AN24" s="137" t="str">
        <f>'All Data FO'!BS24</f>
        <v>Y</v>
      </c>
      <c r="AO24" s="137" t="str">
        <f>'All Data FO'!BT24</f>
        <v>N</v>
      </c>
      <c r="AP24" s="137" t="str">
        <f>'All Data FO'!BU24</f>
        <v>N</v>
      </c>
      <c r="AQ24" s="139">
        <f>'All Data FO'!BV24</f>
        <v>-7.2186836518046711</v>
      </c>
      <c r="AR24" s="139">
        <f>'All Data FO'!BW24</f>
        <v>60.986328125</v>
      </c>
      <c r="AS24" s="139">
        <f>'All Data FO'!BX24</f>
        <v>-24.120044460911451</v>
      </c>
      <c r="AT24" s="139">
        <f>'All Data FO'!BY24</f>
        <v>-52.905252137497818</v>
      </c>
      <c r="AU24" s="137" t="str">
        <f t="shared" si="26"/>
        <v>N</v>
      </c>
      <c r="AV24" s="137" t="str">
        <f t="shared" si="27"/>
        <v>Y</v>
      </c>
      <c r="AW24" s="137" t="str">
        <f t="shared" si="28"/>
        <v>Y</v>
      </c>
      <c r="AX24" s="137" t="str">
        <f>'All Data FO'!CH24</f>
        <v>N</v>
      </c>
      <c r="AY24" s="137" t="str">
        <f>'All Data FO'!CI24</f>
        <v>Y</v>
      </c>
      <c r="AZ24" s="137" t="str">
        <f>'All Data FO'!CJ24</f>
        <v>N</v>
      </c>
      <c r="BA24" s="137" t="str">
        <f>'All Data FO'!CK24</f>
        <v>N</v>
      </c>
      <c r="BB24" s="139">
        <f>'All Data FO'!CL24</f>
        <v>-6.8881118881118875</v>
      </c>
      <c r="BC24" s="139">
        <f>'All Data FO'!CM24</f>
        <v>55.519303969548673</v>
      </c>
      <c r="BD24" s="139">
        <f>'All Data FO'!CN24</f>
        <v>-23.182957393483708</v>
      </c>
      <c r="BE24" s="139">
        <f>'All Data FO'!CO24</f>
        <v>-53.505535055350549</v>
      </c>
      <c r="BF24" s="137" t="str">
        <f t="shared" si="29"/>
        <v>N</v>
      </c>
      <c r="BG24" s="137" t="str">
        <f t="shared" si="30"/>
        <v>Y</v>
      </c>
      <c r="BH24" s="137" t="str">
        <f t="shared" si="31"/>
        <v>Y</v>
      </c>
      <c r="BI24" s="137" t="str">
        <f>'D Master'!AM24</f>
        <v>Y</v>
      </c>
      <c r="BJ24" s="137" t="str">
        <f>'D Master'!AN24</f>
        <v>Y</v>
      </c>
      <c r="BK24" s="137" t="str">
        <f>'D Master'!AO24</f>
        <v>Y</v>
      </c>
      <c r="BL24" s="137" t="str">
        <f>'D Master'!AP24</f>
        <v>N</v>
      </c>
      <c r="BM24" s="137">
        <f>'D Master'!AQ24</f>
        <v>43.426724137931046</v>
      </c>
      <c r="BN24" s="137">
        <f>'D Master'!AR24</f>
        <v>2.5414364640883829</v>
      </c>
      <c r="BO24" s="137">
        <f>'D Master'!AS24</f>
        <v>105.91581342434588</v>
      </c>
      <c r="BP24" s="137">
        <f>'D Master'!AT24</f>
        <v>-36.98924731182796</v>
      </c>
      <c r="BR24" s="137">
        <f>'All Data FO'!B24</f>
        <v>284.39999999999998</v>
      </c>
      <c r="BS24" s="137">
        <f>'All Data FO'!W24</f>
        <v>294.3</v>
      </c>
      <c r="BT24" s="137">
        <f>'All Data FO'!AB24</f>
        <v>278.14999999999998</v>
      </c>
      <c r="BV24" s="137">
        <f t="shared" si="32"/>
        <v>-11.172413793103448</v>
      </c>
      <c r="BW24" s="137">
        <f>'All Data FO'!BM24</f>
        <v>3976700</v>
      </c>
      <c r="BX24" s="137">
        <f>AVERAGE('All Data FO'!BN24:BQ24)</f>
        <v>4476875</v>
      </c>
      <c r="BY24" s="137">
        <f>AVERAGE('All Data FO'!BN24:BP24)</f>
        <v>3485733.3333333335</v>
      </c>
      <c r="BZ24" s="137">
        <f t="shared" si="33"/>
        <v>14.085032322227741</v>
      </c>
      <c r="CB24" s="139">
        <f>'All Data FO'!AP24</f>
        <v>-7.0603015075376891</v>
      </c>
      <c r="CC24" s="139">
        <f>'All Data FO'!AQ24</f>
        <v>1.1178861788617886</v>
      </c>
      <c r="CD24" s="139">
        <f>'All Data FO'!AR24</f>
        <v>-0.22813688212927757</v>
      </c>
      <c r="CE24" s="139">
        <f>'All Data FO'!AS24</f>
        <v>-2.8085735402808574</v>
      </c>
      <c r="CF24" s="139">
        <f>'All Data FO'!BV24</f>
        <v>-7.2186836518046711</v>
      </c>
      <c r="CG24" s="139">
        <f>'All Data FO'!BW24</f>
        <v>60.986328125</v>
      </c>
      <c r="CH24" s="139">
        <f>'All Data FO'!BX24</f>
        <v>-24.120044460911451</v>
      </c>
      <c r="CI24" s="139">
        <f>'All Data FO'!BY24</f>
        <v>-52.905252137497818</v>
      </c>
      <c r="CJ24" s="139">
        <f>'D Master'!AQ24</f>
        <v>43.426724137931046</v>
      </c>
      <c r="CK24" s="139">
        <f>'D Master'!AR24</f>
        <v>2.5414364640883829</v>
      </c>
      <c r="CL24" s="139">
        <f>'D Master'!AS24</f>
        <v>105.91581342434588</v>
      </c>
      <c r="CM24" s="139">
        <f>'D Master'!AT24</f>
        <v>-36.98924731182796</v>
      </c>
      <c r="CN24" s="139">
        <f>Cash!BH24</f>
        <v>-12.686252357575398</v>
      </c>
      <c r="CO24" s="139">
        <f>Cash!BI24</f>
        <v>52.943637948920298</v>
      </c>
      <c r="CP24" s="139">
        <f>Cash!BJ24</f>
        <v>-4.1832584290218122</v>
      </c>
      <c r="CQ24" s="139">
        <f>Cash!BK24</f>
        <v>-50.919509096323608</v>
      </c>
      <c r="CR24" s="67"/>
      <c r="CS24" s="139">
        <f>'All Data FO'!K24</f>
        <v>-2.4858563346476945</v>
      </c>
      <c r="CT24" s="139">
        <f>Cash!BH24</f>
        <v>-12.686252357575398</v>
      </c>
      <c r="CU24" s="139">
        <f>'D Master'!AA24</f>
        <v>25.246311977419182</v>
      </c>
      <c r="CV24" s="139">
        <f>NOI!G24</f>
        <v>-5.1929054671786439</v>
      </c>
      <c r="CW24" s="139">
        <f>NOI!S24</f>
        <v>26.692302047801096</v>
      </c>
      <c r="CX24" s="139">
        <f>Cash!EB24</f>
        <v>-2.1912350597609453</v>
      </c>
      <c r="CY24" s="139">
        <f>'All Data FO'!AP24</f>
        <v>-7.0603015075376891</v>
      </c>
      <c r="CZ24" s="139">
        <f>'All Data FO'!BV24</f>
        <v>-7.2186836518046711</v>
      </c>
      <c r="DA24" s="139">
        <f>'All Data FO'!BF24</f>
        <v>-8.605714679254957</v>
      </c>
      <c r="DB24" s="139" t="str">
        <f>'FOD (ALL)'!M24</f>
        <v>BERGEPAINT</v>
      </c>
      <c r="DC24" s="139">
        <f>'All Data FO'!EJ24</f>
        <v>-0.36739380022962115</v>
      </c>
      <c r="DD24" s="137">
        <f>'All Data FO'!B23</f>
        <v>458.95</v>
      </c>
      <c r="DE24" s="137">
        <f>('All Data FO'!W23-'All Data FO'!AB23)/3</f>
        <v>6.1166666666666742</v>
      </c>
      <c r="DF24" s="137">
        <f t="shared" si="65"/>
        <v>1.3327522969096142</v>
      </c>
      <c r="DH24" s="139" t="str">
        <f t="shared" si="35"/>
        <v>BERGEPAINT</v>
      </c>
      <c r="DI24" s="137">
        <f t="shared" si="66"/>
        <v>465.06666666666666</v>
      </c>
      <c r="DJ24" s="137">
        <f t="shared" si="67"/>
        <v>471.18333333333334</v>
      </c>
      <c r="DK24" s="137">
        <f t="shared" si="68"/>
        <v>462.00833333333333</v>
      </c>
      <c r="DL24" s="137">
        <f t="shared" si="69"/>
        <v>455.89166666666665</v>
      </c>
      <c r="DM24" s="137">
        <f t="shared" si="70"/>
        <v>449.77499999999998</v>
      </c>
      <c r="DN24" s="137">
        <f t="shared" si="71"/>
        <v>458.95</v>
      </c>
      <c r="DO24" s="137" t="str">
        <f>'Final Master FO'!DC24</f>
        <v>LONG UNWINDING</v>
      </c>
      <c r="DS24" s="137" t="str">
        <f>'FOD (ALL)'!M24</f>
        <v>BERGEPAINT</v>
      </c>
      <c r="DT24" s="137">
        <f>'All Data FO'!B23</f>
        <v>458.95</v>
      </c>
      <c r="DU24" s="139">
        <f>'All Data FO'!K23</f>
        <v>-1.2160998708566582</v>
      </c>
      <c r="DV24" s="137">
        <f>'All Data FO'!EA23</f>
        <v>30722800</v>
      </c>
      <c r="DW24" s="139">
        <f>'All Data FO'!EJ23</f>
        <v>0.48668803558579182</v>
      </c>
      <c r="DX24" s="137">
        <f>'D Master'!R23</f>
        <v>346456</v>
      </c>
      <c r="DY24" s="137">
        <f>'D Master'!AH23</f>
        <v>16.87</v>
      </c>
      <c r="EB24" s="137">
        <f>'All Data FO'!BM23/'All Data FO'!EA23</f>
        <v>7.031911153931282E-2</v>
      </c>
      <c r="EC24" s="137">
        <f>'All Data FO'!BN23/'All Data FO'!EB23</f>
        <v>6.7171452868450318E-2</v>
      </c>
      <c r="ED24" s="137">
        <f>'All Data FO'!BO23/'All Data FO'!EC23</f>
        <v>7.8189910979228491E-2</v>
      </c>
      <c r="EE24" s="137">
        <f>'All Data FO'!BP23/'All Data FO'!ED23</f>
        <v>9.4316456215713371E-2</v>
      </c>
      <c r="EF24" s="137">
        <f>'All Data FO'!BQ23/'All Data FO'!EE23</f>
        <v>6.9057162148572743E-2</v>
      </c>
      <c r="EG24" s="137" t="str">
        <f t="shared" si="72"/>
        <v>Y</v>
      </c>
      <c r="EH24" s="137" t="str">
        <f t="shared" si="73"/>
        <v>N</v>
      </c>
      <c r="EI24" s="137" t="str">
        <f t="shared" si="74"/>
        <v>N</v>
      </c>
      <c r="EJ24" s="137" t="str">
        <f t="shared" si="75"/>
        <v>Y</v>
      </c>
      <c r="EK24" s="137">
        <f t="shared" si="76"/>
        <v>4.6860065346910522</v>
      </c>
      <c r="EL24" s="137">
        <f t="shared" si="77"/>
        <v>-14.091917963310225</v>
      </c>
      <c r="EM24" s="137">
        <f t="shared" si="78"/>
        <v>-17.098336688564171</v>
      </c>
      <c r="EN24" s="137">
        <f t="shared" si="79"/>
        <v>36.577370516321864</v>
      </c>
      <c r="EO24" s="137" t="str">
        <f t="shared" si="80"/>
        <v>Y</v>
      </c>
      <c r="EP24" s="137" t="str">
        <f t="shared" si="81"/>
        <v>Y</v>
      </c>
      <c r="EQ24" s="137" t="str">
        <f t="shared" si="82"/>
        <v>N</v>
      </c>
    </row>
    <row r="25" spans="1:147" x14ac:dyDescent="0.3">
      <c r="A25" s="137" t="str">
        <f>FOD!B25</f>
        <v>BHARTIARTL</v>
      </c>
      <c r="B25" s="137" t="str">
        <f>'All Data FO'!G25</f>
        <v>Y</v>
      </c>
      <c r="C25" s="137" t="str">
        <f>'All Data FO'!H25</f>
        <v>N</v>
      </c>
      <c r="D25" s="137" t="str">
        <f>'All Data FO'!I25</f>
        <v>N</v>
      </c>
      <c r="E25" s="137" t="str">
        <f>'All Data FO'!J25</f>
        <v>Y</v>
      </c>
      <c r="F25" s="139">
        <f>'All Data FO'!K25</f>
        <v>3.3775225871830704E-2</v>
      </c>
      <c r="G25" s="139">
        <f>'All Data FO'!L25</f>
        <v>-3.3763822064665397E-2</v>
      </c>
      <c r="H25" s="139">
        <f>'All Data FO'!M25</f>
        <v>-0.83703021679082612</v>
      </c>
      <c r="I25" s="139">
        <f>'All Data FO'!N25</f>
        <v>10.866740905716421</v>
      </c>
      <c r="J25" s="137" t="str">
        <f t="shared" si="17"/>
        <v>Y</v>
      </c>
      <c r="K25" s="137" t="str">
        <f t="shared" si="18"/>
        <v>Y</v>
      </c>
      <c r="L25" s="137" t="str">
        <f t="shared" si="19"/>
        <v>N</v>
      </c>
      <c r="M25" s="137">
        <f>'All Data FO'!AG25-'All Data FO'!AH25</f>
        <v>-3572430</v>
      </c>
      <c r="N25" s="137">
        <f>'All Data FO'!AH25-'All Data FO'!AI25</f>
        <v>-2358174</v>
      </c>
      <c r="O25" s="137">
        <f>'All Data FO'!AI25-'All Data FO'!AJ25</f>
        <v>-1954656</v>
      </c>
      <c r="P25" s="137">
        <f>'All Data FO'!AJ25-'All Data FO'!AK25</f>
        <v>-2822775</v>
      </c>
      <c r="Q25" s="137" t="str">
        <f>'All Data FO'!AL25</f>
        <v>N</v>
      </c>
      <c r="R25" s="137" t="str">
        <f>'All Data FO'!AM25</f>
        <v>N</v>
      </c>
      <c r="S25" s="137" t="str">
        <f>'All Data FO'!AN25</f>
        <v>N</v>
      </c>
      <c r="T25" s="137" t="str">
        <f>'All Data FO'!AO25</f>
        <v>N</v>
      </c>
      <c r="U25" s="139">
        <f>'All Data FO'!AP25</f>
        <v>-6.7776373086107595</v>
      </c>
      <c r="V25" s="139">
        <f>'All Data FO'!AQ25</f>
        <v>-4.2823529411764705</v>
      </c>
      <c r="W25" s="139">
        <f>'All Data FO'!AR25</f>
        <v>-3.4279036551321167</v>
      </c>
      <c r="X25" s="139">
        <f>'All Data FO'!AS25</f>
        <v>-4.7168352355324616</v>
      </c>
      <c r="Y25" s="137" t="str">
        <f t="shared" si="20"/>
        <v>N</v>
      </c>
      <c r="Z25" s="137" t="str">
        <f t="shared" si="21"/>
        <v>N</v>
      </c>
      <c r="AA25" s="137" t="str">
        <f t="shared" si="22"/>
        <v>Y</v>
      </c>
      <c r="AB25" s="137" t="str">
        <f>'All Data FO'!BB25</f>
        <v>N</v>
      </c>
      <c r="AC25" s="137" t="str">
        <f>'All Data FO'!BC25</f>
        <v>N</v>
      </c>
      <c r="AD25" s="137" t="str">
        <f>'All Data FO'!BD25</f>
        <v>N</v>
      </c>
      <c r="AE25" s="137" t="str">
        <f>'All Data FO'!BE25</f>
        <v>Y</v>
      </c>
      <c r="AF25" s="139">
        <f>'All Data FO'!BF25</f>
        <v>-0.61669216035358709</v>
      </c>
      <c r="AG25" s="139">
        <f>'All Data FO'!BG25</f>
        <v>-35.215807911756855</v>
      </c>
      <c r="AH25" s="139">
        <f>'All Data FO'!BH25</f>
        <v>-53.352813206613092</v>
      </c>
      <c r="AI25" s="139">
        <f>'All Data FO'!BI25</f>
        <v>180.35078312925143</v>
      </c>
      <c r="AJ25" s="137" t="str">
        <f t="shared" si="23"/>
        <v>Y</v>
      </c>
      <c r="AK25" s="137" t="str">
        <f t="shared" si="24"/>
        <v>Y</v>
      </c>
      <c r="AL25" s="137" t="str">
        <f t="shared" si="25"/>
        <v>N</v>
      </c>
      <c r="AM25" s="137" t="str">
        <f>'All Data FO'!BR25</f>
        <v>N</v>
      </c>
      <c r="AN25" s="137" t="str">
        <f>'All Data FO'!BS25</f>
        <v>N</v>
      </c>
      <c r="AO25" s="137" t="str">
        <f>'All Data FO'!BT25</f>
        <v>N</v>
      </c>
      <c r="AP25" s="137" t="str">
        <f>'All Data FO'!BU25</f>
        <v>Y</v>
      </c>
      <c r="AQ25" s="139">
        <f>'All Data FO'!BV25</f>
        <v>-0.16075324377081179</v>
      </c>
      <c r="AR25" s="139">
        <f>'All Data FO'!BW25</f>
        <v>-34.900583046793244</v>
      </c>
      <c r="AS25" s="139">
        <f>'All Data FO'!BX25</f>
        <v>-54.538349135147989</v>
      </c>
      <c r="AT25" s="139">
        <f>'All Data FO'!BY25</f>
        <v>164.16805063063873</v>
      </c>
      <c r="AU25" s="137" t="str">
        <f t="shared" si="26"/>
        <v>Y</v>
      </c>
      <c r="AV25" s="137" t="str">
        <f t="shared" si="27"/>
        <v>Y</v>
      </c>
      <c r="AW25" s="137" t="str">
        <f t="shared" si="28"/>
        <v>N</v>
      </c>
      <c r="AX25" s="137" t="str">
        <f>'All Data FO'!CH25</f>
        <v>N</v>
      </c>
      <c r="AY25" s="137" t="str">
        <f>'All Data FO'!CI25</f>
        <v>N</v>
      </c>
      <c r="AZ25" s="137" t="str">
        <f>'All Data FO'!CJ25</f>
        <v>N</v>
      </c>
      <c r="BA25" s="137" t="str">
        <f>'All Data FO'!CK25</f>
        <v>Y</v>
      </c>
      <c r="BB25" s="139">
        <f>'All Data FO'!CL25</f>
        <v>-14.810312839869491</v>
      </c>
      <c r="BC25" s="139">
        <f>'All Data FO'!CM25</f>
        <v>-37.08593278325619</v>
      </c>
      <c r="BD25" s="139">
        <f>'All Data FO'!CN25</f>
        <v>-54.010328933972559</v>
      </c>
      <c r="BE25" s="139">
        <f>'All Data FO'!CO25</f>
        <v>164.13240111475091</v>
      </c>
      <c r="BF25" s="137" t="str">
        <f t="shared" si="29"/>
        <v>Y</v>
      </c>
      <c r="BG25" s="137" t="str">
        <f t="shared" si="30"/>
        <v>Y</v>
      </c>
      <c r="BH25" s="137" t="str">
        <f t="shared" si="31"/>
        <v>N</v>
      </c>
      <c r="BI25" s="137" t="str">
        <f>'D Master'!AM25</f>
        <v>Y</v>
      </c>
      <c r="BJ25" s="137" t="str">
        <f>'D Master'!AN25</f>
        <v>Y</v>
      </c>
      <c r="BK25" s="137" t="str">
        <f>'D Master'!AO25</f>
        <v>Y</v>
      </c>
      <c r="BL25" s="137" t="str">
        <f>'D Master'!AP25</f>
        <v>N</v>
      </c>
      <c r="BM25" s="137">
        <f>'D Master'!AQ25</f>
        <v>18.151678408619986</v>
      </c>
      <c r="BN25" s="137">
        <f>'D Master'!AR25</f>
        <v>16.852300242130756</v>
      </c>
      <c r="BO25" s="137">
        <f>'D Master'!AS25</f>
        <v>7.2170301142263593</v>
      </c>
      <c r="BP25" s="137">
        <f>'D Master'!AT25</f>
        <v>-38.367999999999995</v>
      </c>
      <c r="BR25" s="137">
        <f>'All Data FO'!B25</f>
        <v>592.35</v>
      </c>
      <c r="BS25" s="137">
        <f>'All Data FO'!W25</f>
        <v>595.85</v>
      </c>
      <c r="BT25" s="137">
        <f>'All Data FO'!AB25</f>
        <v>586.54999999999995</v>
      </c>
      <c r="BV25" s="137">
        <f t="shared" si="32"/>
        <v>-44.488336645199389</v>
      </c>
      <c r="BW25" s="137">
        <f>'All Data FO'!BM25</f>
        <v>32188890</v>
      </c>
      <c r="BX25" s="137">
        <f>AVERAGE('All Data FO'!BN25:BQ25)</f>
        <v>57985814.25</v>
      </c>
      <c r="BY25" s="137">
        <f>AVERAGE('All Data FO'!BN25:BP25)</f>
        <v>63568276</v>
      </c>
      <c r="BZ25" s="137">
        <f t="shared" si="33"/>
        <v>-49.363279885079784</v>
      </c>
      <c r="CB25" s="139">
        <f>'All Data FO'!AP25</f>
        <v>-6.7776373086107595</v>
      </c>
      <c r="CC25" s="139">
        <f>'All Data FO'!AQ25</f>
        <v>-4.2823529411764705</v>
      </c>
      <c r="CD25" s="139">
        <f>'All Data FO'!AR25</f>
        <v>-3.4279036551321167</v>
      </c>
      <c r="CE25" s="139">
        <f>'All Data FO'!AS25</f>
        <v>-4.7168352355324616</v>
      </c>
      <c r="CF25" s="139">
        <f>'All Data FO'!BV25</f>
        <v>-0.16075324377081179</v>
      </c>
      <c r="CG25" s="139">
        <f>'All Data FO'!BW25</f>
        <v>-34.900583046793244</v>
      </c>
      <c r="CH25" s="139">
        <f>'All Data FO'!BX25</f>
        <v>-54.538349135147989</v>
      </c>
      <c r="CI25" s="139">
        <f>'All Data FO'!BY25</f>
        <v>164.16805063063873</v>
      </c>
      <c r="CJ25" s="139">
        <f>'D Master'!AQ25</f>
        <v>18.151678408619986</v>
      </c>
      <c r="CK25" s="139">
        <f>'D Master'!AR25</f>
        <v>16.852300242130756</v>
      </c>
      <c r="CL25" s="139">
        <f>'D Master'!AS25</f>
        <v>7.2170301142263593</v>
      </c>
      <c r="CM25" s="139">
        <f>'D Master'!AT25</f>
        <v>-38.367999999999995</v>
      </c>
      <c r="CN25" s="139">
        <f>Cash!BH25</f>
        <v>-43.741710053471571</v>
      </c>
      <c r="CO25" s="139">
        <f>Cash!BI25</f>
        <v>-43.228456881982765</v>
      </c>
      <c r="CP25" s="139">
        <f>Cash!BJ25</f>
        <v>-50.29256878213706</v>
      </c>
      <c r="CQ25" s="139">
        <f>Cash!BK25</f>
        <v>233.12988095877287</v>
      </c>
      <c r="CR25" s="67"/>
      <c r="CS25" s="139">
        <f>'All Data FO'!K25</f>
        <v>3.3775225871830704E-2</v>
      </c>
      <c r="CT25" s="139">
        <f>Cash!BH25</f>
        <v>-43.741710053471571</v>
      </c>
      <c r="CU25" s="139">
        <f>'D Master'!AA25</f>
        <v>-33.540419345089809</v>
      </c>
      <c r="CV25" s="139">
        <f>NOI!G25</f>
        <v>-4.9333675038441829</v>
      </c>
      <c r="CW25" s="139">
        <f>NOI!S25</f>
        <v>18.427493726330397</v>
      </c>
      <c r="CX25" s="139">
        <f>Cash!EB25</f>
        <v>-3.1088082901554315</v>
      </c>
      <c r="CY25" s="139">
        <f>'All Data FO'!AP25</f>
        <v>-6.7776373086107595</v>
      </c>
      <c r="CZ25" s="139">
        <f>'All Data FO'!BV25</f>
        <v>-0.16075324377081179</v>
      </c>
      <c r="DA25" s="139">
        <f>'All Data FO'!BF25</f>
        <v>-0.61669216035358709</v>
      </c>
      <c r="DB25" s="139" t="str">
        <f>'FOD (ALL)'!M25</f>
        <v>BHARATFORG</v>
      </c>
      <c r="DC25" s="139">
        <f>'All Data FO'!EJ25</f>
        <v>-4.4214487300094074</v>
      </c>
      <c r="DD25" s="137">
        <f>'All Data FO'!B24</f>
        <v>284.39999999999998</v>
      </c>
      <c r="DE25" s="137">
        <f>('All Data FO'!W24-'All Data FO'!AB24)/3</f>
        <v>5.3833333333333444</v>
      </c>
      <c r="DF25" s="137">
        <f t="shared" si="65"/>
        <v>1.8928738865447765</v>
      </c>
      <c r="DH25" s="139" t="str">
        <f t="shared" si="35"/>
        <v>BHARATFORG</v>
      </c>
      <c r="DI25" s="137">
        <f t="shared" si="66"/>
        <v>289.7833333333333</v>
      </c>
      <c r="DJ25" s="137">
        <f t="shared" si="67"/>
        <v>295.16666666666663</v>
      </c>
      <c r="DK25" s="137">
        <f t="shared" si="68"/>
        <v>287.09166666666664</v>
      </c>
      <c r="DL25" s="137">
        <f t="shared" si="69"/>
        <v>281.70833333333331</v>
      </c>
      <c r="DM25" s="137">
        <f t="shared" si="70"/>
        <v>276.32499999999999</v>
      </c>
      <c r="DN25" s="137">
        <f t="shared" si="71"/>
        <v>284.39999999999998</v>
      </c>
      <c r="DO25" s="137" t="str">
        <f>'Final Master FO'!DC25</f>
        <v>LONG UNWINDING</v>
      </c>
      <c r="DS25" s="137" t="str">
        <f>'FOD (ALL)'!M25</f>
        <v>BHARATFORG</v>
      </c>
      <c r="DT25" s="137">
        <f>'All Data FO'!B24</f>
        <v>284.39999999999998</v>
      </c>
      <c r="DU25" s="139">
        <f>'All Data FO'!K24</f>
        <v>-2.4858563346476945</v>
      </c>
      <c r="DV25" s="137">
        <f>'All Data FO'!EA24</f>
        <v>4772900</v>
      </c>
      <c r="DW25" s="139">
        <f>'All Data FO'!EJ24</f>
        <v>-0.36739380022962115</v>
      </c>
      <c r="DX25" s="137">
        <f>'D Master'!R24</f>
        <v>893665</v>
      </c>
      <c r="DY25" s="137">
        <f>'D Master'!AH24</f>
        <v>26.62</v>
      </c>
      <c r="EB25" s="137">
        <f>'All Data FO'!BM24/'All Data FO'!EA24</f>
        <v>0.83318318003729386</v>
      </c>
      <c r="EC25" s="137">
        <f>'All Data FO'!BN24/'All Data FO'!EB24</f>
        <v>0.89470827679782905</v>
      </c>
      <c r="ED25" s="137">
        <f>'All Data FO'!BO24/'All Data FO'!EC24</f>
        <v>0.54685125087294084</v>
      </c>
      <c r="EE25" s="137">
        <f>'All Data FO'!BP24/'All Data FO'!ED24</f>
        <v>0.7454375491300006</v>
      </c>
      <c r="EF25" s="137">
        <f>'All Data FO'!BQ24/'All Data FO'!EE24</f>
        <v>1.591774383078731</v>
      </c>
      <c r="EG25" s="137" t="str">
        <f t="shared" si="72"/>
        <v>N</v>
      </c>
      <c r="EH25" s="137" t="str">
        <f t="shared" si="73"/>
        <v>Y</v>
      </c>
      <c r="EI25" s="137" t="str">
        <f t="shared" si="74"/>
        <v>N</v>
      </c>
      <c r="EJ25" s="137" t="str">
        <f t="shared" si="75"/>
        <v>N</v>
      </c>
      <c r="EK25" s="137">
        <f t="shared" si="76"/>
        <v>-6.8765538842151104</v>
      </c>
      <c r="EL25" s="137">
        <f t="shared" si="77"/>
        <v>63.610904312571769</v>
      </c>
      <c r="EM25" s="137">
        <f t="shared" si="78"/>
        <v>-26.640232771857232</v>
      </c>
      <c r="EN25" s="137">
        <f t="shared" si="79"/>
        <v>-53.16939655177687</v>
      </c>
      <c r="EO25" s="137" t="str">
        <f t="shared" si="80"/>
        <v>N</v>
      </c>
      <c r="EP25" s="137" t="str">
        <f t="shared" si="81"/>
        <v>Y</v>
      </c>
      <c r="EQ25" s="137" t="str">
        <f t="shared" si="82"/>
        <v>Y</v>
      </c>
    </row>
    <row r="26" spans="1:147" x14ac:dyDescent="0.3">
      <c r="A26" s="137" t="str">
        <f>FOD!B26</f>
        <v xml:space="preserve">BHEL      </v>
      </c>
      <c r="B26" s="137" t="str">
        <f>'All Data FO'!G26</f>
        <v>N</v>
      </c>
      <c r="C26" s="137" t="str">
        <f>'All Data FO'!H26</f>
        <v>N</v>
      </c>
      <c r="D26" s="137" t="str">
        <f>'All Data FO'!I26</f>
        <v>Y</v>
      </c>
      <c r="E26" s="137" t="str">
        <f>'All Data FO'!J26</f>
        <v>N</v>
      </c>
      <c r="F26" s="139">
        <f>'All Data FO'!K26</f>
        <v>-3.7109375000000111</v>
      </c>
      <c r="G26" s="139">
        <f>'All Data FO'!L26</f>
        <v>-1.538461538461533</v>
      </c>
      <c r="H26" s="139">
        <f>'All Data FO'!M26</f>
        <v>1.9607843137254901</v>
      </c>
      <c r="I26" s="139">
        <f>'All Data FO'!N26</f>
        <v>-1.7341040462427719</v>
      </c>
      <c r="J26" s="137" t="str">
        <f t="shared" si="17"/>
        <v>N</v>
      </c>
      <c r="K26" s="137" t="str">
        <f t="shared" si="18"/>
        <v>N</v>
      </c>
      <c r="L26" s="137" t="str">
        <f t="shared" si="19"/>
        <v>Y</v>
      </c>
      <c r="M26" s="137">
        <f>'All Data FO'!AG26-'All Data FO'!AH26</f>
        <v>-5449600</v>
      </c>
      <c r="N26" s="137">
        <f>'All Data FO'!AH26-'All Data FO'!AI26</f>
        <v>-1695200</v>
      </c>
      <c r="O26" s="137">
        <f>'All Data FO'!AI26-'All Data FO'!AJ26</f>
        <v>1632800</v>
      </c>
      <c r="P26" s="137">
        <f>'All Data FO'!AJ26-'All Data FO'!AK26</f>
        <v>-1716000</v>
      </c>
      <c r="Q26" s="137" t="str">
        <f>'All Data FO'!AL26</f>
        <v>N</v>
      </c>
      <c r="R26" s="137" t="str">
        <f>'All Data FO'!AM26</f>
        <v>N</v>
      </c>
      <c r="S26" s="137" t="str">
        <f>'All Data FO'!AN26</f>
        <v>Y</v>
      </c>
      <c r="T26" s="137" t="str">
        <f>'All Data FO'!AO26</f>
        <v>N</v>
      </c>
      <c r="U26" s="139">
        <f>'All Data FO'!AP26</f>
        <v>-11.10875556497774</v>
      </c>
      <c r="V26" s="139">
        <f>'All Data FO'!AQ26</f>
        <v>-3.3401639344262297</v>
      </c>
      <c r="W26" s="139">
        <f>'All Data FO'!AR26</f>
        <v>3.3241583739148846</v>
      </c>
      <c r="X26" s="139">
        <f>'All Data FO'!AS26</f>
        <v>-3.3756137479541737</v>
      </c>
      <c r="Y26" s="137" t="str">
        <f t="shared" si="20"/>
        <v>N</v>
      </c>
      <c r="Z26" s="137" t="str">
        <f t="shared" si="21"/>
        <v>N</v>
      </c>
      <c r="AA26" s="137" t="str">
        <f t="shared" si="22"/>
        <v>Y</v>
      </c>
      <c r="AB26" s="137" t="str">
        <f>'All Data FO'!BB26</f>
        <v>Y</v>
      </c>
      <c r="AC26" s="137" t="str">
        <f>'All Data FO'!BC26</f>
        <v>N</v>
      </c>
      <c r="AD26" s="137" t="str">
        <f>'All Data FO'!BD26</f>
        <v>Y</v>
      </c>
      <c r="AE26" s="137" t="str">
        <f>'All Data FO'!BE26</f>
        <v>N</v>
      </c>
      <c r="AF26" s="139">
        <f>'All Data FO'!BF26</f>
        <v>33.590475725933231</v>
      </c>
      <c r="AG26" s="139">
        <f>'All Data FO'!BG26</f>
        <v>-23.803982923588563</v>
      </c>
      <c r="AH26" s="139">
        <f>'All Data FO'!BH26</f>
        <v>15.640799512681763</v>
      </c>
      <c r="AI26" s="139">
        <f>'All Data FO'!BI26</f>
        <v>-48.50709838488708</v>
      </c>
      <c r="AJ26" s="137" t="str">
        <f t="shared" si="23"/>
        <v>Y</v>
      </c>
      <c r="AK26" s="137" t="str">
        <f t="shared" si="24"/>
        <v>N</v>
      </c>
      <c r="AL26" s="137" t="str">
        <f t="shared" si="25"/>
        <v>Y</v>
      </c>
      <c r="AM26" s="137" t="str">
        <f>'All Data FO'!BR26</f>
        <v>Y</v>
      </c>
      <c r="AN26" s="137" t="str">
        <f>'All Data FO'!BS26</f>
        <v>N</v>
      </c>
      <c r="AO26" s="137" t="str">
        <f>'All Data FO'!BT26</f>
        <v>Y</v>
      </c>
      <c r="AP26" s="137" t="str">
        <f>'All Data FO'!BU26</f>
        <v>N</v>
      </c>
      <c r="AQ26" s="139">
        <f>'All Data FO'!BV26</f>
        <v>39.79641299079011</v>
      </c>
      <c r="AR26" s="139">
        <f>'All Data FO'!BW26</f>
        <v>-23.051100335695637</v>
      </c>
      <c r="AS26" s="139">
        <f>'All Data FO'!BX26</f>
        <v>14.474807856532879</v>
      </c>
      <c r="AT26" s="139">
        <f>'All Data FO'!BY26</f>
        <v>-47.025559828093193</v>
      </c>
      <c r="AU26" s="137" t="str">
        <f t="shared" si="26"/>
        <v>Y</v>
      </c>
      <c r="AV26" s="137" t="str">
        <f t="shared" si="27"/>
        <v>N</v>
      </c>
      <c r="AW26" s="137" t="str">
        <f t="shared" si="28"/>
        <v>Y</v>
      </c>
      <c r="AX26" s="137" t="str">
        <f>'All Data FO'!CH26</f>
        <v>Y</v>
      </c>
      <c r="AY26" s="137" t="str">
        <f>'All Data FO'!CI26</f>
        <v>N</v>
      </c>
      <c r="AZ26" s="137" t="str">
        <f>'All Data FO'!CJ26</f>
        <v>Y</v>
      </c>
      <c r="BA26" s="137" t="str">
        <f>'All Data FO'!CK26</f>
        <v>N</v>
      </c>
      <c r="BB26" s="139">
        <f>'All Data FO'!CL26</f>
        <v>26.79245283018868</v>
      </c>
      <c r="BC26" s="139">
        <f>'All Data FO'!CM26</f>
        <v>-23.913043478260871</v>
      </c>
      <c r="BD26" s="139">
        <f>'All Data FO'!CN26</f>
        <v>17.664092664092664</v>
      </c>
      <c r="BE26" s="139">
        <f>'All Data FO'!CO26</f>
        <v>-46.36293036500129</v>
      </c>
      <c r="BF26" s="137" t="str">
        <f t="shared" si="29"/>
        <v>Y</v>
      </c>
      <c r="BG26" s="137" t="str">
        <f t="shared" si="30"/>
        <v>N</v>
      </c>
      <c r="BH26" s="137" t="str">
        <f t="shared" si="31"/>
        <v>Y</v>
      </c>
      <c r="BI26" s="137" t="str">
        <f>'D Master'!AM26</f>
        <v>Y</v>
      </c>
      <c r="BJ26" s="137" t="str">
        <f>'D Master'!AN26</f>
        <v>Y</v>
      </c>
      <c r="BK26" s="137" t="str">
        <f>'D Master'!AO26</f>
        <v>Y</v>
      </c>
      <c r="BL26" s="137" t="str">
        <f>'D Master'!AP26</f>
        <v>N</v>
      </c>
      <c r="BM26" s="137">
        <f>'D Master'!AQ26</f>
        <v>23.540489642184561</v>
      </c>
      <c r="BN26" s="137">
        <f>'D Master'!AR26</f>
        <v>31.435643564356425</v>
      </c>
      <c r="BO26" s="137">
        <f>'D Master'!AS26</f>
        <v>12.066574202496534</v>
      </c>
      <c r="BP26" s="137">
        <f>'D Master'!AT26</f>
        <v>-29.897909577053966</v>
      </c>
      <c r="BR26" s="137">
        <f>'All Data FO'!B26</f>
        <v>24.65</v>
      </c>
      <c r="BS26" s="137">
        <f>'All Data FO'!W26</f>
        <v>25.55</v>
      </c>
      <c r="BT26" s="137">
        <f>'All Data FO'!AB26</f>
        <v>24.15</v>
      </c>
      <c r="BV26" s="137">
        <f t="shared" si="32"/>
        <v>0.25202050925523595</v>
      </c>
      <c r="BW26" s="137">
        <f>'All Data FO'!BM26</f>
        <v>29993600</v>
      </c>
      <c r="BX26" s="137">
        <f>AVERAGE('All Data FO'!BN26:BQ26)</f>
        <v>29918200</v>
      </c>
      <c r="BY26" s="137">
        <f>AVERAGE('All Data FO'!BN26:BP26)</f>
        <v>24564800</v>
      </c>
      <c r="BZ26" s="137">
        <f t="shared" si="33"/>
        <v>22.099915325994921</v>
      </c>
      <c r="CB26" s="139">
        <f>'All Data FO'!AP26</f>
        <v>-11.10875556497774</v>
      </c>
      <c r="CC26" s="139">
        <f>'All Data FO'!AQ26</f>
        <v>-3.3401639344262297</v>
      </c>
      <c r="CD26" s="139">
        <f>'All Data FO'!AR26</f>
        <v>3.3241583739148846</v>
      </c>
      <c r="CE26" s="139">
        <f>'All Data FO'!AS26</f>
        <v>-3.3756137479541737</v>
      </c>
      <c r="CF26" s="139">
        <f>'All Data FO'!BV26</f>
        <v>39.79641299079011</v>
      </c>
      <c r="CG26" s="139">
        <f>'All Data FO'!BW26</f>
        <v>-23.051100335695637</v>
      </c>
      <c r="CH26" s="139">
        <f>'All Data FO'!BX26</f>
        <v>14.474807856532879</v>
      </c>
      <c r="CI26" s="139">
        <f>'All Data FO'!BY26</f>
        <v>-47.025559828093193</v>
      </c>
      <c r="CJ26" s="139">
        <f>'D Master'!AQ26</f>
        <v>23.540489642184561</v>
      </c>
      <c r="CK26" s="139">
        <f>'D Master'!AR26</f>
        <v>31.435643564356425</v>
      </c>
      <c r="CL26" s="139">
        <f>'D Master'!AS26</f>
        <v>12.066574202496534</v>
      </c>
      <c r="CM26" s="139">
        <f>'D Master'!AT26</f>
        <v>-29.897909577053966</v>
      </c>
      <c r="CN26" s="139">
        <f>Cash!BH26</f>
        <v>4.2512028698692408</v>
      </c>
      <c r="CO26" s="139">
        <f>Cash!BI26</f>
        <v>-29.163723796280806</v>
      </c>
      <c r="CP26" s="139">
        <f>Cash!BJ26</f>
        <v>18.621303936151243</v>
      </c>
      <c r="CQ26" s="139">
        <f>Cash!BK26</f>
        <v>-44.667452291154284</v>
      </c>
      <c r="CR26" s="67"/>
      <c r="CS26" s="139">
        <f>'All Data FO'!K26</f>
        <v>-3.7109375000000111</v>
      </c>
      <c r="CT26" s="139">
        <f>Cash!BH26</f>
        <v>4.2512028698692408</v>
      </c>
      <c r="CU26" s="139">
        <f>'D Master'!AA26</f>
        <v>28.812872071600697</v>
      </c>
      <c r="CV26" s="139">
        <f>NOI!G26</f>
        <v>2.1477610685096979</v>
      </c>
      <c r="CW26" s="139">
        <f>NOI!S26</f>
        <v>83.348035435855508</v>
      </c>
      <c r="CX26" s="139">
        <f>Cash!EB26</f>
        <v>-1.2939001848428888</v>
      </c>
      <c r="CY26" s="139">
        <f>'All Data FO'!AP26</f>
        <v>-11.10875556497774</v>
      </c>
      <c r="CZ26" s="139">
        <f>'All Data FO'!BV26</f>
        <v>39.79641299079011</v>
      </c>
      <c r="DA26" s="139">
        <f>'All Data FO'!BF26</f>
        <v>33.590475725933231</v>
      </c>
      <c r="DB26" s="139" t="str">
        <f>'FOD (ALL)'!M26</f>
        <v>BHARTIARTL</v>
      </c>
      <c r="DC26" s="139">
        <f>'All Data FO'!EJ26</f>
        <v>-3.7096529777238976</v>
      </c>
      <c r="DD26" s="137">
        <f>'All Data FO'!B25</f>
        <v>592.35</v>
      </c>
      <c r="DE26" s="137">
        <f>('All Data FO'!W25-'All Data FO'!AB25)/3</f>
        <v>3.1000000000000227</v>
      </c>
      <c r="DF26" s="137">
        <f t="shared" si="65"/>
        <v>0.5233392420021985</v>
      </c>
      <c r="DH26" s="139" t="str">
        <f t="shared" si="35"/>
        <v>BHARTIARTL</v>
      </c>
      <c r="DI26" s="137">
        <f t="shared" si="66"/>
        <v>593.90000000000009</v>
      </c>
      <c r="DJ26" s="137">
        <f t="shared" si="67"/>
        <v>597.00000000000011</v>
      </c>
      <c r="DK26" s="137">
        <f t="shared" si="68"/>
        <v>592.35000000000014</v>
      </c>
      <c r="DL26" s="137">
        <f t="shared" si="69"/>
        <v>589.25</v>
      </c>
      <c r="DM26" s="137">
        <f t="shared" si="70"/>
        <v>586.15</v>
      </c>
      <c r="DN26" s="137">
        <f t="shared" si="71"/>
        <v>590.79999999999995</v>
      </c>
      <c r="DO26" s="137" t="str">
        <f>'Final Master FO'!DC26</f>
        <v>SHORT COVERING</v>
      </c>
      <c r="DS26" s="137" t="str">
        <f>'FOD (ALL)'!M26</f>
        <v>BHARTIARTL</v>
      </c>
      <c r="DT26" s="137">
        <f>'All Data FO'!B25</f>
        <v>592.35</v>
      </c>
      <c r="DU26" s="139">
        <f>'All Data FO'!K25</f>
        <v>3.3775225871830704E-2</v>
      </c>
      <c r="DV26" s="137">
        <f>'All Data FO'!EA25</f>
        <v>5283200</v>
      </c>
      <c r="DW26" s="139">
        <f>'All Data FO'!EJ25</f>
        <v>-4.4214487300094074</v>
      </c>
      <c r="DX26" s="137">
        <f>'D Master'!R25</f>
        <v>3254632</v>
      </c>
      <c r="DY26" s="137">
        <f>'D Master'!AH25</f>
        <v>28.51</v>
      </c>
      <c r="EB26" s="137">
        <f>'All Data FO'!BM25/'All Data FO'!EA25</f>
        <v>6.0926881435493643</v>
      </c>
      <c r="EC26" s="137">
        <f>'All Data FO'!BN25/'All Data FO'!EB25</f>
        <v>5.832679282147768</v>
      </c>
      <c r="ED26" s="137">
        <f>'All Data FO'!BO25/'All Data FO'!EC25</f>
        <v>9.2377370737894502</v>
      </c>
      <c r="EE26" s="137">
        <f>'All Data FO'!BP25/'All Data FO'!ED25</f>
        <v>20.31491916083916</v>
      </c>
      <c r="EF26" s="137">
        <f>'All Data FO'!BQ25/'All Data FO'!EE25</f>
        <v>7.483337688496924</v>
      </c>
      <c r="EG26" s="137" t="str">
        <f t="shared" si="72"/>
        <v>Y</v>
      </c>
      <c r="EH26" s="137" t="str">
        <f t="shared" si="73"/>
        <v>N</v>
      </c>
      <c r="EI26" s="137" t="str">
        <f t="shared" si="74"/>
        <v>N</v>
      </c>
      <c r="EJ26" s="137" t="str">
        <f t="shared" si="75"/>
        <v>Y</v>
      </c>
      <c r="EK26" s="137">
        <f t="shared" si="76"/>
        <v>4.4577945884563226</v>
      </c>
      <c r="EL26" s="137">
        <f t="shared" si="77"/>
        <v>-36.860302089599081</v>
      </c>
      <c r="EM26" s="137">
        <f t="shared" si="78"/>
        <v>-54.527325456470777</v>
      </c>
      <c r="EN26" s="137">
        <f t="shared" si="79"/>
        <v>171.46869493897637</v>
      </c>
      <c r="EO26" s="137" t="str">
        <f t="shared" si="80"/>
        <v>Y</v>
      </c>
      <c r="EP26" s="137" t="str">
        <f t="shared" si="81"/>
        <v>Y</v>
      </c>
      <c r="EQ26" s="137" t="str">
        <f t="shared" si="82"/>
        <v>N</v>
      </c>
    </row>
    <row r="27" spans="1:147" x14ac:dyDescent="0.3">
      <c r="A27" s="137" t="str">
        <f>FOD!B27</f>
        <v xml:space="preserve">BIOCON    </v>
      </c>
      <c r="B27" s="137" t="str">
        <f>'All Data FO'!G27</f>
        <v>N</v>
      </c>
      <c r="C27" s="137" t="str">
        <f>'All Data FO'!H27</f>
        <v>Y</v>
      </c>
      <c r="D27" s="137" t="str">
        <f>'All Data FO'!I27</f>
        <v>Y</v>
      </c>
      <c r="E27" s="137" t="str">
        <f>'All Data FO'!J27</f>
        <v>Y</v>
      </c>
      <c r="F27" s="139">
        <f>'All Data FO'!K27</f>
        <v>-1.1997177134791814</v>
      </c>
      <c r="G27" s="139">
        <f>'All Data FO'!L27</f>
        <v>2.1334870981692307</v>
      </c>
      <c r="H27" s="139">
        <f>'All Data FO'!M27</f>
        <v>3.1217481789802286</v>
      </c>
      <c r="I27" s="139">
        <f>'All Data FO'!N27</f>
        <v>1.279735019572418</v>
      </c>
      <c r="J27" s="137" t="str">
        <f t="shared" si="17"/>
        <v>N</v>
      </c>
      <c r="K27" s="137" t="str">
        <f t="shared" si="18"/>
        <v>N</v>
      </c>
      <c r="L27" s="137" t="str">
        <f t="shared" si="19"/>
        <v>Y</v>
      </c>
      <c r="M27" s="137">
        <f>'All Data FO'!AG27-'All Data FO'!AH27</f>
        <v>-96600</v>
      </c>
      <c r="N27" s="137">
        <f>'All Data FO'!AH27-'All Data FO'!AI27</f>
        <v>-940700</v>
      </c>
      <c r="O27" s="137">
        <f>'All Data FO'!AI27-'All Data FO'!AJ27</f>
        <v>-87400</v>
      </c>
      <c r="P27" s="137">
        <f>'All Data FO'!AJ27-'All Data FO'!AK27</f>
        <v>-593400</v>
      </c>
      <c r="Q27" s="137" t="str">
        <f>'All Data FO'!AL27</f>
        <v>N</v>
      </c>
      <c r="R27" s="137" t="str">
        <f>'All Data FO'!AM27</f>
        <v>N</v>
      </c>
      <c r="S27" s="137" t="str">
        <f>'All Data FO'!AN27</f>
        <v>N</v>
      </c>
      <c r="T27" s="137" t="str">
        <f>'All Data FO'!AO27</f>
        <v>N</v>
      </c>
      <c r="U27" s="139">
        <f>'All Data FO'!AP27</f>
        <v>-0.67124820201374458</v>
      </c>
      <c r="V27" s="139">
        <f>'All Data FO'!AQ27</f>
        <v>-6.1356135613561351</v>
      </c>
      <c r="W27" s="139">
        <f>'All Data FO'!AR27</f>
        <v>-0.56682577565632453</v>
      </c>
      <c r="X27" s="139">
        <f>'All Data FO'!AS27</f>
        <v>-3.7058316575696635</v>
      </c>
      <c r="Y27" s="137" t="str">
        <f t="shared" si="20"/>
        <v>Y</v>
      </c>
      <c r="Z27" s="137" t="str">
        <f t="shared" si="21"/>
        <v>N</v>
      </c>
      <c r="AA27" s="137" t="str">
        <f t="shared" si="22"/>
        <v>Y</v>
      </c>
      <c r="AB27" s="137" t="str">
        <f>'All Data FO'!BB27</f>
        <v>N</v>
      </c>
      <c r="AC27" s="137" t="str">
        <f>'All Data FO'!BC27</f>
        <v>Y</v>
      </c>
      <c r="AD27" s="137" t="str">
        <f>'All Data FO'!BD27</f>
        <v>Y</v>
      </c>
      <c r="AE27" s="137" t="str">
        <f>'All Data FO'!BE27</f>
        <v>N</v>
      </c>
      <c r="AF27" s="139">
        <f>'All Data FO'!BF27</f>
        <v>-33.053205892088251</v>
      </c>
      <c r="AG27" s="139">
        <f>'All Data FO'!BG27</f>
        <v>33.693323504404823</v>
      </c>
      <c r="AH27" s="139">
        <f>'All Data FO'!BH27</f>
        <v>11.122605806904156</v>
      </c>
      <c r="AI27" s="139">
        <f>'All Data FO'!BI27</f>
        <v>-36.224258933780142</v>
      </c>
      <c r="AJ27" s="137" t="str">
        <f t="shared" si="23"/>
        <v>N</v>
      </c>
      <c r="AK27" s="137" t="str">
        <f t="shared" si="24"/>
        <v>Y</v>
      </c>
      <c r="AL27" s="137" t="str">
        <f t="shared" si="25"/>
        <v>Y</v>
      </c>
      <c r="AM27" s="137" t="str">
        <f>'All Data FO'!BR27</f>
        <v>N</v>
      </c>
      <c r="AN27" s="137" t="str">
        <f>'All Data FO'!BS27</f>
        <v>Y</v>
      </c>
      <c r="AO27" s="137" t="str">
        <f>'All Data FO'!BT27</f>
        <v>Y</v>
      </c>
      <c r="AP27" s="137" t="str">
        <f>'All Data FO'!BU27</f>
        <v>N</v>
      </c>
      <c r="AQ27" s="139">
        <f>'All Data FO'!BV27</f>
        <v>-32.70536692223439</v>
      </c>
      <c r="AR27" s="139">
        <f>'All Data FO'!BW27</f>
        <v>29.540295119182748</v>
      </c>
      <c r="AS27" s="139">
        <f>'All Data FO'!BX27</f>
        <v>8.6648165279062592</v>
      </c>
      <c r="AT27" s="139">
        <f>'All Data FO'!BY27</f>
        <v>-36.721951219512192</v>
      </c>
      <c r="AU27" s="137" t="str">
        <f t="shared" si="26"/>
        <v>N</v>
      </c>
      <c r="AV27" s="137" t="str">
        <f t="shared" si="27"/>
        <v>Y</v>
      </c>
      <c r="AW27" s="137" t="str">
        <f t="shared" si="28"/>
        <v>Y</v>
      </c>
      <c r="AX27" s="137" t="str">
        <f>'All Data FO'!CH27</f>
        <v>N</v>
      </c>
      <c r="AY27" s="137" t="str">
        <f>'All Data FO'!CI27</f>
        <v>Y</v>
      </c>
      <c r="AZ27" s="137" t="str">
        <f>'All Data FO'!CJ27</f>
        <v>Y</v>
      </c>
      <c r="BA27" s="137" t="str">
        <f>'All Data FO'!CK27</f>
        <v>N</v>
      </c>
      <c r="BB27" s="139">
        <f>'All Data FO'!CL27</f>
        <v>-38.214035905805552</v>
      </c>
      <c r="BC27" s="139">
        <f>'All Data FO'!CM27</f>
        <v>27.534939042521557</v>
      </c>
      <c r="BD27" s="139">
        <f>'All Data FO'!CN27</f>
        <v>7.0678127984718246</v>
      </c>
      <c r="BE27" s="139">
        <f>'All Data FO'!CO27</f>
        <v>-35.370370370370367</v>
      </c>
      <c r="BF27" s="137" t="str">
        <f t="shared" si="29"/>
        <v>N</v>
      </c>
      <c r="BG27" s="137" t="str">
        <f t="shared" si="30"/>
        <v>Y</v>
      </c>
      <c r="BH27" s="137" t="str">
        <f t="shared" si="31"/>
        <v>Y</v>
      </c>
      <c r="BI27" s="137" t="str">
        <f>'D Master'!AM27</f>
        <v>N</v>
      </c>
      <c r="BJ27" s="137" t="str">
        <f>'D Master'!AN27</f>
        <v>Y</v>
      </c>
      <c r="BK27" s="137" t="str">
        <f>'D Master'!AO27</f>
        <v>Y</v>
      </c>
      <c r="BL27" s="137" t="str">
        <f>'D Master'!AP27</f>
        <v>Y</v>
      </c>
      <c r="BM27" s="137">
        <f>'D Master'!AQ27</f>
        <v>-8.2586427656850141</v>
      </c>
      <c r="BN27" s="137">
        <f>'D Master'!AR27</f>
        <v>16.785046728971956</v>
      </c>
      <c r="BO27" s="137">
        <f>'D Master'!AS27</f>
        <v>7.3434991974317745</v>
      </c>
      <c r="BP27" s="137">
        <f>'D Master'!AT27</f>
        <v>45.136866627839254</v>
      </c>
      <c r="BR27" s="137">
        <f>'All Data FO'!B27</f>
        <v>350</v>
      </c>
      <c r="BS27" s="137">
        <f>'All Data FO'!W27</f>
        <v>356.55</v>
      </c>
      <c r="BT27" s="137">
        <f>'All Data FO'!AB27</f>
        <v>348.4</v>
      </c>
      <c r="BV27" s="137">
        <f t="shared" si="32"/>
        <v>-25.332685179558851</v>
      </c>
      <c r="BW27" s="137">
        <f>'All Data FO'!BM27</f>
        <v>7065600</v>
      </c>
      <c r="BX27" s="137">
        <f>AVERAGE('All Data FO'!BN27:BQ27)</f>
        <v>9462775</v>
      </c>
      <c r="BY27" s="137">
        <f>AVERAGE('All Data FO'!BN27:BP27)</f>
        <v>8687866.666666666</v>
      </c>
      <c r="BZ27" s="137">
        <f t="shared" si="33"/>
        <v>-18.672785033533351</v>
      </c>
      <c r="CB27" s="139">
        <f>'All Data FO'!AP27</f>
        <v>-0.67124820201374458</v>
      </c>
      <c r="CC27" s="139">
        <f>'All Data FO'!AQ27</f>
        <v>-6.1356135613561351</v>
      </c>
      <c r="CD27" s="139">
        <f>'All Data FO'!AR27</f>
        <v>-0.56682577565632453</v>
      </c>
      <c r="CE27" s="139">
        <f>'All Data FO'!AS27</f>
        <v>-3.7058316575696635</v>
      </c>
      <c r="CF27" s="139">
        <f>'All Data FO'!BV27</f>
        <v>-32.70536692223439</v>
      </c>
      <c r="CG27" s="139">
        <f>'All Data FO'!BW27</f>
        <v>29.540295119182748</v>
      </c>
      <c r="CH27" s="139">
        <f>'All Data FO'!BX27</f>
        <v>8.6648165279062592</v>
      </c>
      <c r="CI27" s="139">
        <f>'All Data FO'!BY27</f>
        <v>-36.721951219512192</v>
      </c>
      <c r="CJ27" s="139">
        <f>'D Master'!AQ27</f>
        <v>-8.2586427656850141</v>
      </c>
      <c r="CK27" s="139">
        <f>'D Master'!AR27</f>
        <v>16.785046728971956</v>
      </c>
      <c r="CL27" s="139">
        <f>'D Master'!AS27</f>
        <v>7.3434991974317745</v>
      </c>
      <c r="CM27" s="139">
        <f>'D Master'!AT27</f>
        <v>45.136866627839254</v>
      </c>
      <c r="CN27" s="139">
        <f>Cash!BH27</f>
        <v>-49.704304555065107</v>
      </c>
      <c r="CO27" s="139">
        <f>Cash!BI27</f>
        <v>31.638581774151675</v>
      </c>
      <c r="CP27" s="139">
        <f>Cash!BJ27</f>
        <v>-7.4587327047040093</v>
      </c>
      <c r="CQ27" s="139">
        <f>Cash!BK27</f>
        <v>-32.16226315215868</v>
      </c>
      <c r="CR27" s="67"/>
      <c r="CS27" s="139">
        <f>'All Data FO'!K27</f>
        <v>-1.1997177134791814</v>
      </c>
      <c r="CT27" s="139">
        <f>Cash!BH27</f>
        <v>-49.704304555065107</v>
      </c>
      <c r="CU27" s="139">
        <f>'D Master'!AA27</f>
        <v>-53.862860125497846</v>
      </c>
      <c r="CV27" s="139">
        <f>NOI!G27</f>
        <v>3.2754451527808306</v>
      </c>
      <c r="CW27" s="139">
        <f>NOI!S27</f>
        <v>23.635282484760399</v>
      </c>
      <c r="CX27" s="139">
        <f>Cash!EB27</f>
        <v>-2.3715415019766728</v>
      </c>
      <c r="CY27" s="139">
        <f>'All Data FO'!AP27</f>
        <v>-0.67124820201374458</v>
      </c>
      <c r="CZ27" s="139">
        <f>'All Data FO'!BV27</f>
        <v>-32.70536692223439</v>
      </c>
      <c r="DA27" s="139">
        <f>'All Data FO'!BF27</f>
        <v>-33.053205892088251</v>
      </c>
      <c r="DB27" s="139" t="str">
        <f>'FOD (ALL)'!M27</f>
        <v>BHEL</v>
      </c>
      <c r="DC27" s="139">
        <f>'All Data FO'!EJ27</f>
        <v>0.94852896543571941</v>
      </c>
      <c r="DD27" s="137">
        <f>'All Data FO'!B26</f>
        <v>24.65</v>
      </c>
      <c r="DE27" s="137">
        <f>('All Data FO'!W26-'All Data FO'!AB26)/3</f>
        <v>0.4666666666666674</v>
      </c>
      <c r="DF27" s="137">
        <f t="shared" si="65"/>
        <v>1.8931710615280626</v>
      </c>
      <c r="DH27" s="139" t="str">
        <f t="shared" si="35"/>
        <v>BHEL</v>
      </c>
      <c r="DI27" s="137">
        <f t="shared" si="66"/>
        <v>25.116666666666667</v>
      </c>
      <c r="DJ27" s="137">
        <f t="shared" si="67"/>
        <v>25.583333333333336</v>
      </c>
      <c r="DK27" s="137">
        <f t="shared" si="68"/>
        <v>24.883333333333333</v>
      </c>
      <c r="DL27" s="137">
        <f t="shared" si="69"/>
        <v>24.416666666666664</v>
      </c>
      <c r="DM27" s="137">
        <f t="shared" si="70"/>
        <v>23.949999999999996</v>
      </c>
      <c r="DN27" s="137">
        <f t="shared" si="71"/>
        <v>24.65</v>
      </c>
      <c r="DO27" s="137" t="str">
        <f>'Final Master FO'!DC27</f>
        <v>SHORT BUILDUP</v>
      </c>
      <c r="DS27" s="137" t="str">
        <f>'FOD (ALL)'!M27</f>
        <v>BHEL</v>
      </c>
      <c r="DT27" s="137">
        <f>'All Data FO'!B26</f>
        <v>24.65</v>
      </c>
      <c r="DU27" s="139">
        <f>'All Data FO'!K26</f>
        <v>-3.7109375000000111</v>
      </c>
      <c r="DV27" s="137">
        <f>'All Data FO'!EA26</f>
        <v>58808121</v>
      </c>
      <c r="DW27" s="139">
        <f>'All Data FO'!EJ26</f>
        <v>-3.7096529777238976</v>
      </c>
      <c r="DX27" s="137">
        <f>'D Master'!R26</f>
        <v>11541377</v>
      </c>
      <c r="DY27" s="137">
        <f>'D Master'!AH26</f>
        <v>26.24</v>
      </c>
      <c r="EB27" s="137">
        <f>'All Data FO'!BM26/'All Data FO'!EA26</f>
        <v>0.51002479742551199</v>
      </c>
      <c r="EC27" s="137">
        <f>'All Data FO'!BN26/'All Data FO'!EB26</f>
        <v>0.351299891631011</v>
      </c>
      <c r="ED27" s="137">
        <f>'All Data FO'!BO26/'All Data FO'!EC26</f>
        <v>0.45612188268223369</v>
      </c>
      <c r="EE27" s="137">
        <f>'All Data FO'!BP26/'All Data FO'!ED26</f>
        <v>0.39035078651753818</v>
      </c>
      <c r="EF27" s="137">
        <f>'All Data FO'!BQ26/'All Data FO'!EE26</f>
        <v>0.72837469696665103</v>
      </c>
      <c r="EG27" s="137" t="str">
        <f t="shared" si="72"/>
        <v>Y</v>
      </c>
      <c r="EH27" s="137" t="str">
        <f t="shared" si="73"/>
        <v>N</v>
      </c>
      <c r="EI27" s="137" t="str">
        <f t="shared" si="74"/>
        <v>Y</v>
      </c>
      <c r="EJ27" s="137" t="str">
        <f t="shared" si="75"/>
        <v>N</v>
      </c>
      <c r="EK27" s="137">
        <f t="shared" si="76"/>
        <v>45.182167594067529</v>
      </c>
      <c r="EL27" s="137">
        <f t="shared" si="77"/>
        <v>-22.981136189918125</v>
      </c>
      <c r="EM27" s="137">
        <f t="shared" si="78"/>
        <v>16.849228549393601</v>
      </c>
      <c r="EN27" s="137">
        <f t="shared" si="79"/>
        <v>-46.407969944154914</v>
      </c>
      <c r="EO27" s="137" t="str">
        <f t="shared" si="80"/>
        <v>Y</v>
      </c>
      <c r="EP27" s="137" t="str">
        <f t="shared" si="81"/>
        <v>N</v>
      </c>
      <c r="EQ27" s="137" t="str">
        <f t="shared" si="82"/>
        <v>Y</v>
      </c>
    </row>
    <row r="28" spans="1:147" x14ac:dyDescent="0.3">
      <c r="A28" s="137" t="str">
        <f>FOD!B28</f>
        <v xml:space="preserve">BOSCHLTD  </v>
      </c>
      <c r="B28" s="137" t="str">
        <f>'All Data FO'!G28</f>
        <v>Y</v>
      </c>
      <c r="C28" s="137" t="str">
        <f>'All Data FO'!H28</f>
        <v>Y</v>
      </c>
      <c r="D28" s="137" t="str">
        <f>'All Data FO'!I28</f>
        <v>Y</v>
      </c>
      <c r="E28" s="137" t="str">
        <f>'All Data FO'!J28</f>
        <v>Y</v>
      </c>
      <c r="F28" s="139">
        <f>'All Data FO'!K28</f>
        <v>2.2356160848222166</v>
      </c>
      <c r="G28" s="139">
        <f>'All Data FO'!L28</f>
        <v>0.67826520006930391</v>
      </c>
      <c r="H28" s="139">
        <f>'All Data FO'!M28</f>
        <v>1.2707079345240013</v>
      </c>
      <c r="I28" s="139">
        <f>'All Data FO'!N28</f>
        <v>0.92226322399323235</v>
      </c>
      <c r="J28" s="137" t="str">
        <f t="shared" si="17"/>
        <v>Y</v>
      </c>
      <c r="K28" s="137" t="str">
        <f t="shared" si="18"/>
        <v>N</v>
      </c>
      <c r="L28" s="137" t="str">
        <f t="shared" si="19"/>
        <v>Y</v>
      </c>
      <c r="M28" s="137">
        <f>'All Data FO'!AG28-'All Data FO'!AH28</f>
        <v>-6800</v>
      </c>
      <c r="N28" s="137">
        <f>'All Data FO'!AH28-'All Data FO'!AI28</f>
        <v>3680</v>
      </c>
      <c r="O28" s="137">
        <f>'All Data FO'!AI28-'All Data FO'!AJ28</f>
        <v>2120</v>
      </c>
      <c r="P28" s="137">
        <f>'All Data FO'!AJ28-'All Data FO'!AK28</f>
        <v>4120</v>
      </c>
      <c r="Q28" s="137" t="str">
        <f>'All Data FO'!AL28</f>
        <v>N</v>
      </c>
      <c r="R28" s="137" t="str">
        <f>'All Data FO'!AM28</f>
        <v>Y</v>
      </c>
      <c r="S28" s="137" t="str">
        <f>'All Data FO'!AN28</f>
        <v>Y</v>
      </c>
      <c r="T28" s="137" t="str">
        <f>'All Data FO'!AO28</f>
        <v>Y</v>
      </c>
      <c r="U28" s="139">
        <f>'All Data FO'!AP28</f>
        <v>-4.7327394209354123</v>
      </c>
      <c r="V28" s="139">
        <f>'All Data FO'!AQ28</f>
        <v>2.6285714285714286</v>
      </c>
      <c r="W28" s="139">
        <f>'All Data FO'!AR28</f>
        <v>1.5375689004931825</v>
      </c>
      <c r="X28" s="139">
        <f>'All Data FO'!AS28</f>
        <v>3.0801435406698565</v>
      </c>
      <c r="Y28" s="137" t="str">
        <f t="shared" si="20"/>
        <v>N</v>
      </c>
      <c r="Z28" s="137" t="str">
        <f t="shared" si="21"/>
        <v>Y</v>
      </c>
      <c r="AA28" s="137" t="str">
        <f t="shared" si="22"/>
        <v>N</v>
      </c>
      <c r="AB28" s="137" t="str">
        <f>'All Data FO'!BB28</f>
        <v>Y</v>
      </c>
      <c r="AC28" s="137" t="str">
        <f>'All Data FO'!BC28</f>
        <v>N</v>
      </c>
      <c r="AD28" s="137" t="str">
        <f>'All Data FO'!BD28</f>
        <v>Y</v>
      </c>
      <c r="AE28" s="137" t="str">
        <f>'All Data FO'!BE28</f>
        <v>N</v>
      </c>
      <c r="AF28" s="139">
        <f>'All Data FO'!BF28</f>
        <v>416.58963114465035</v>
      </c>
      <c r="AG28" s="139">
        <f>'All Data FO'!BG28</f>
        <v>-6.5194129681441257</v>
      </c>
      <c r="AH28" s="139">
        <f>'All Data FO'!BH28</f>
        <v>21.846360739898305</v>
      </c>
      <c r="AI28" s="139">
        <f>'All Data FO'!BI28</f>
        <v>-46.155553165383779</v>
      </c>
      <c r="AJ28" s="137" t="str">
        <f t="shared" si="23"/>
        <v>Y</v>
      </c>
      <c r="AK28" s="137" t="str">
        <f t="shared" si="24"/>
        <v>N</v>
      </c>
      <c r="AL28" s="137" t="str">
        <f t="shared" si="25"/>
        <v>Y</v>
      </c>
      <c r="AM28" s="137" t="str">
        <f>'All Data FO'!BR28</f>
        <v>Y</v>
      </c>
      <c r="AN28" s="137" t="str">
        <f>'All Data FO'!BS28</f>
        <v>N</v>
      </c>
      <c r="AO28" s="137" t="str">
        <f>'All Data FO'!BT28</f>
        <v>Y</v>
      </c>
      <c r="AP28" s="137" t="str">
        <f>'All Data FO'!BU28</f>
        <v>N</v>
      </c>
      <c r="AQ28" s="139">
        <f>'All Data FO'!BV28</f>
        <v>411.42857142857139</v>
      </c>
      <c r="AR28" s="139">
        <f>'All Data FO'!BW28</f>
        <v>-7.8947368421052628</v>
      </c>
      <c r="AS28" s="139">
        <f>'All Data FO'!BX28</f>
        <v>22.165820642978005</v>
      </c>
      <c r="AT28" s="139">
        <f>'All Data FO'!BY28</f>
        <v>-45.978062157221203</v>
      </c>
      <c r="AU28" s="137" t="str">
        <f t="shared" si="26"/>
        <v>Y</v>
      </c>
      <c r="AV28" s="137" t="str">
        <f t="shared" si="27"/>
        <v>N</v>
      </c>
      <c r="AW28" s="137" t="str">
        <f t="shared" si="28"/>
        <v>Y</v>
      </c>
      <c r="AX28" s="137" t="str">
        <f>'All Data FO'!CH28</f>
        <v>Y</v>
      </c>
      <c r="AY28" s="137" t="str">
        <f>'All Data FO'!CI28</f>
        <v>N</v>
      </c>
      <c r="AZ28" s="137" t="str">
        <f>'All Data FO'!CJ28</f>
        <v>Y</v>
      </c>
      <c r="BA28" s="137" t="str">
        <f>'All Data FO'!CK28</f>
        <v>N</v>
      </c>
      <c r="BB28" s="139">
        <f>'All Data FO'!CL28</f>
        <v>342.96754250386397</v>
      </c>
      <c r="BC28" s="139">
        <f>'All Data FO'!CM28</f>
        <v>-3.4328358208955225</v>
      </c>
      <c r="BD28" s="139">
        <f>'All Data FO'!CN28</f>
        <v>21.376811594202898</v>
      </c>
      <c r="BE28" s="139">
        <f>'All Data FO'!CO28</f>
        <v>-46.666666666666664</v>
      </c>
      <c r="BF28" s="137" t="str">
        <f t="shared" si="29"/>
        <v>Y</v>
      </c>
      <c r="BG28" s="137" t="str">
        <f t="shared" si="30"/>
        <v>N</v>
      </c>
      <c r="BH28" s="137" t="str">
        <f t="shared" si="31"/>
        <v>Y</v>
      </c>
      <c r="BI28" s="137" t="str">
        <f>'D Master'!AM28</f>
        <v>N</v>
      </c>
      <c r="BJ28" s="137" t="str">
        <f>'D Master'!AN28</f>
        <v>N</v>
      </c>
      <c r="BK28" s="137" t="str">
        <f>'D Master'!AO28</f>
        <v>Y</v>
      </c>
      <c r="BL28" s="137" t="str">
        <f>'D Master'!AP28</f>
        <v>N</v>
      </c>
      <c r="BM28" s="137">
        <f>'D Master'!AQ28</f>
        <v>-57.639112254744298</v>
      </c>
      <c r="BN28" s="137">
        <f>'D Master'!AR28</f>
        <v>-3.954278653073827</v>
      </c>
      <c r="BO28" s="137">
        <f>'D Master'!AS28</f>
        <v>22.243202416918418</v>
      </c>
      <c r="BP28" s="137">
        <f>'D Master'!AT28</f>
        <v>-32.085150038471404</v>
      </c>
      <c r="BR28" s="137">
        <f>'All Data FO'!B28</f>
        <v>9507.35</v>
      </c>
      <c r="BS28" s="137">
        <f>'All Data FO'!W28</f>
        <v>9623.6</v>
      </c>
      <c r="BT28" s="137">
        <f>'All Data FO'!AB28</f>
        <v>9202.5499999999993</v>
      </c>
      <c r="BV28" s="137">
        <f t="shared" si="32"/>
        <v>342.83854166666663</v>
      </c>
      <c r="BW28" s="137">
        <f>'All Data FO'!BM28</f>
        <v>136040</v>
      </c>
      <c r="BX28" s="137">
        <f>AVERAGE('All Data FO'!BN28:BQ28)</f>
        <v>30720</v>
      </c>
      <c r="BY28" s="137">
        <f>AVERAGE('All Data FO'!BN28:BP28)</f>
        <v>26373.333333333332</v>
      </c>
      <c r="BZ28" s="137">
        <f t="shared" si="33"/>
        <v>415.82406471183015</v>
      </c>
      <c r="CB28" s="139">
        <f>'All Data FO'!AP28</f>
        <v>-4.7327394209354123</v>
      </c>
      <c r="CC28" s="139">
        <f>'All Data FO'!AQ28</f>
        <v>2.6285714285714286</v>
      </c>
      <c r="CD28" s="139">
        <f>'All Data FO'!AR28</f>
        <v>1.5375689004931825</v>
      </c>
      <c r="CE28" s="139">
        <f>'All Data FO'!AS28</f>
        <v>3.0801435406698565</v>
      </c>
      <c r="CF28" s="139">
        <f>'All Data FO'!BV28</f>
        <v>411.42857142857139</v>
      </c>
      <c r="CG28" s="139">
        <f>'All Data FO'!BW28</f>
        <v>-7.8947368421052628</v>
      </c>
      <c r="CH28" s="139">
        <f>'All Data FO'!BX28</f>
        <v>22.165820642978005</v>
      </c>
      <c r="CI28" s="139">
        <f>'All Data FO'!BY28</f>
        <v>-45.978062157221203</v>
      </c>
      <c r="CJ28" s="139">
        <f>'D Master'!AQ28</f>
        <v>-57.639112254744298</v>
      </c>
      <c r="CK28" s="139">
        <f>'D Master'!AR28</f>
        <v>-3.954278653073827</v>
      </c>
      <c r="CL28" s="139">
        <f>'D Master'!AS28</f>
        <v>22.243202416918418</v>
      </c>
      <c r="CM28" s="139">
        <f>'D Master'!AT28</f>
        <v>-32.085150038471404</v>
      </c>
      <c r="CN28" s="139">
        <f>Cash!BH28</f>
        <v>247.79369237573573</v>
      </c>
      <c r="CO28" s="139">
        <f>Cash!BI28</f>
        <v>20.680735752997208</v>
      </c>
      <c r="CP28" s="139">
        <f>Cash!BJ28</f>
        <v>-1.8575976145384212</v>
      </c>
      <c r="CQ28" s="139">
        <f>Cash!BK28</f>
        <v>-39.384983635386646</v>
      </c>
      <c r="CR28" s="67"/>
      <c r="CS28" s="139">
        <f>'All Data FO'!K28</f>
        <v>2.2356160848222166</v>
      </c>
      <c r="CT28" s="139">
        <f>Cash!BH28</f>
        <v>247.79369237573573</v>
      </c>
      <c r="CU28" s="139">
        <f>'D Master'!AA28</f>
        <v>47.378789537047169</v>
      </c>
      <c r="CV28" s="139">
        <f>NOI!G28</f>
        <v>4.8051254671649755</v>
      </c>
      <c r="CW28" s="139">
        <f>NOI!S28</f>
        <v>9.0373215367820254</v>
      </c>
      <c r="CX28" s="139">
        <f>Cash!EB28</f>
        <v>-2.1472392638036761</v>
      </c>
      <c r="CY28" s="139">
        <f>'All Data FO'!AP28</f>
        <v>-4.7327394209354123</v>
      </c>
      <c r="CZ28" s="139">
        <f>'All Data FO'!BV28</f>
        <v>411.42857142857139</v>
      </c>
      <c r="DA28" s="139">
        <f>'All Data FO'!BF28</f>
        <v>416.58963114465035</v>
      </c>
      <c r="DB28" s="139" t="str">
        <f>'FOD (ALL)'!M28</f>
        <v>BIOCON</v>
      </c>
      <c r="DC28" s="139">
        <f>'All Data FO'!EJ28</f>
        <v>4.9647431285076991</v>
      </c>
      <c r="DD28" s="137">
        <f>'All Data FO'!B27</f>
        <v>350</v>
      </c>
      <c r="DE28" s="137">
        <f>('All Data FO'!W27-'All Data FO'!AB27)/3</f>
        <v>2.7166666666666779</v>
      </c>
      <c r="DF28" s="137">
        <f t="shared" si="65"/>
        <v>0.77619047619047932</v>
      </c>
      <c r="DH28" s="139" t="str">
        <f t="shared" si="35"/>
        <v>BIOCON</v>
      </c>
      <c r="DI28" s="137">
        <f t="shared" si="66"/>
        <v>352.7166666666667</v>
      </c>
      <c r="DJ28" s="137">
        <f t="shared" si="67"/>
        <v>355.43333333333339</v>
      </c>
      <c r="DK28" s="137">
        <f t="shared" si="68"/>
        <v>351.35833333333335</v>
      </c>
      <c r="DL28" s="137">
        <f t="shared" si="69"/>
        <v>348.64166666666665</v>
      </c>
      <c r="DM28" s="137">
        <f t="shared" si="70"/>
        <v>345.92499999999995</v>
      </c>
      <c r="DN28" s="137">
        <f t="shared" si="71"/>
        <v>350</v>
      </c>
      <c r="DO28" s="137" t="str">
        <f>'Final Master FO'!DC28</f>
        <v>SHORT BUILDUP</v>
      </c>
      <c r="DS28" s="137" t="str">
        <f>'FOD (ALL)'!M28</f>
        <v>BIOCON</v>
      </c>
      <c r="DT28" s="137">
        <f>'All Data FO'!B27</f>
        <v>350</v>
      </c>
      <c r="DU28" s="139">
        <f>'All Data FO'!K27</f>
        <v>-1.1997177134791814</v>
      </c>
      <c r="DV28" s="137">
        <f>'All Data FO'!EA27</f>
        <v>63196000</v>
      </c>
      <c r="DW28" s="139">
        <f>'All Data FO'!EJ27</f>
        <v>0.94852896543571941</v>
      </c>
      <c r="DX28" s="137">
        <f>'D Master'!R27</f>
        <v>1423107</v>
      </c>
      <c r="DY28" s="137">
        <f>'D Master'!AH27</f>
        <v>28.66</v>
      </c>
      <c r="EB28" s="137">
        <f>'All Data FO'!BM27/'All Data FO'!EA27</f>
        <v>0.11180454459142984</v>
      </c>
      <c r="EC28" s="137">
        <f>'All Data FO'!BN27/'All Data FO'!EB27</f>
        <v>0.16771774793857086</v>
      </c>
      <c r="ED28" s="137">
        <f>'All Data FO'!BO27/'All Data FO'!EC27</f>
        <v>0.1303166431389699</v>
      </c>
      <c r="EE28" s="137">
        <f>'All Data FO'!BP27/'All Data FO'!ED27</f>
        <v>0.12842812474172843</v>
      </c>
      <c r="EF28" s="137">
        <f>'All Data FO'!BQ27/'All Data FO'!EE27</f>
        <v>0.20169431782404557</v>
      </c>
      <c r="EG28" s="137" t="str">
        <f t="shared" si="72"/>
        <v>N</v>
      </c>
      <c r="EH28" s="137" t="str">
        <f t="shared" si="73"/>
        <v>Y</v>
      </c>
      <c r="EI28" s="137" t="str">
        <f t="shared" si="74"/>
        <v>Y</v>
      </c>
      <c r="EJ28" s="137" t="str">
        <f t="shared" si="75"/>
        <v>N</v>
      </c>
      <c r="EK28" s="137">
        <f t="shared" si="76"/>
        <v>-33.337678352096681</v>
      </c>
      <c r="EL28" s="137">
        <f t="shared" si="77"/>
        <v>28.700175126300909</v>
      </c>
      <c r="EM28" s="137">
        <f t="shared" si="78"/>
        <v>1.470486625137069</v>
      </c>
      <c r="EN28" s="137">
        <f t="shared" si="79"/>
        <v>-36.325362991253535</v>
      </c>
      <c r="EO28" s="137" t="str">
        <f t="shared" si="80"/>
        <v>N</v>
      </c>
      <c r="EP28" s="137" t="str">
        <f t="shared" si="81"/>
        <v>Y</v>
      </c>
      <c r="EQ28" s="137" t="str">
        <f t="shared" si="82"/>
        <v>Y</v>
      </c>
    </row>
    <row r="29" spans="1:147" x14ac:dyDescent="0.3">
      <c r="A29" s="137" t="str">
        <f>FOD!B29</f>
        <v xml:space="preserve">BPCL      </v>
      </c>
      <c r="B29" s="137" t="str">
        <f>'All Data FO'!G29</f>
        <v>Y</v>
      </c>
      <c r="C29" s="137" t="str">
        <f>'All Data FO'!H29</f>
        <v>Y</v>
      </c>
      <c r="D29" s="137" t="str">
        <f>'All Data FO'!I29</f>
        <v>Y</v>
      </c>
      <c r="E29" s="137" t="str">
        <f>'All Data FO'!J29</f>
        <v>N</v>
      </c>
      <c r="F29" s="139">
        <f>'All Data FO'!K29</f>
        <v>0.56062790325164191</v>
      </c>
      <c r="G29" s="139">
        <f>'All Data FO'!L29</f>
        <v>1.0521204273227582</v>
      </c>
      <c r="H29" s="139">
        <f>'All Data FO'!M29</f>
        <v>5.1037767948281738</v>
      </c>
      <c r="I29" s="139">
        <f>'All Data FO'!N29</f>
        <v>-0.16983695652173914</v>
      </c>
      <c r="J29" s="137" t="str">
        <f t="shared" si="17"/>
        <v>N</v>
      </c>
      <c r="K29" s="137" t="str">
        <f t="shared" si="18"/>
        <v>N</v>
      </c>
      <c r="L29" s="137" t="str">
        <f t="shared" si="19"/>
        <v>Y</v>
      </c>
      <c r="M29" s="137">
        <f>'All Data FO'!AG29-'All Data FO'!AH29</f>
        <v>-1020600</v>
      </c>
      <c r="N29" s="137">
        <f>'All Data FO'!AH29-'All Data FO'!AI29</f>
        <v>-574200</v>
      </c>
      <c r="O29" s="137">
        <f>'All Data FO'!AI29-'All Data FO'!AJ29</f>
        <v>-313200</v>
      </c>
      <c r="P29" s="137">
        <f>'All Data FO'!AJ29-'All Data FO'!AK29</f>
        <v>19800</v>
      </c>
      <c r="Q29" s="137" t="str">
        <f>'All Data FO'!AL29</f>
        <v>N</v>
      </c>
      <c r="R29" s="137" t="str">
        <f>'All Data FO'!AM29</f>
        <v>N</v>
      </c>
      <c r="S29" s="137" t="str">
        <f>'All Data FO'!AN29</f>
        <v>N</v>
      </c>
      <c r="T29" s="137" t="str">
        <f>'All Data FO'!AO29</f>
        <v>Y</v>
      </c>
      <c r="U29" s="139">
        <f>'All Data FO'!AP29</f>
        <v>-4.9433304272013947</v>
      </c>
      <c r="V29" s="139">
        <f>'All Data FO'!AQ29</f>
        <v>-2.7059122911188398</v>
      </c>
      <c r="W29" s="139">
        <f>'All Data FO'!AR29</f>
        <v>-1.4544846610382012</v>
      </c>
      <c r="X29" s="139">
        <f>'All Data FO'!AS29</f>
        <v>9.203480589022757E-2</v>
      </c>
      <c r="Y29" s="137" t="str">
        <f t="shared" si="20"/>
        <v>N</v>
      </c>
      <c r="Z29" s="137" t="str">
        <f t="shared" si="21"/>
        <v>N</v>
      </c>
      <c r="AA29" s="137" t="str">
        <f t="shared" si="22"/>
        <v>N</v>
      </c>
      <c r="AB29" s="137" t="str">
        <f>'All Data FO'!BB29</f>
        <v>Y</v>
      </c>
      <c r="AC29" s="137" t="str">
        <f>'All Data FO'!BC29</f>
        <v>N</v>
      </c>
      <c r="AD29" s="137" t="str">
        <f>'All Data FO'!BD29</f>
        <v>Y</v>
      </c>
      <c r="AE29" s="137" t="str">
        <f>'All Data FO'!BE29</f>
        <v>N</v>
      </c>
      <c r="AF29" s="139">
        <f>'All Data FO'!BF29</f>
        <v>46.360510120115947</v>
      </c>
      <c r="AG29" s="139">
        <f>'All Data FO'!BG29</f>
        <v>-1.365633320031743</v>
      </c>
      <c r="AH29" s="139">
        <f>'All Data FO'!BH29</f>
        <v>49.135360694249741</v>
      </c>
      <c r="AI29" s="139">
        <f>'All Data FO'!BI29</f>
        <v>-42.453220101555758</v>
      </c>
      <c r="AJ29" s="137" t="str">
        <f t="shared" si="23"/>
        <v>Y</v>
      </c>
      <c r="AK29" s="137" t="str">
        <f t="shared" si="24"/>
        <v>N</v>
      </c>
      <c r="AL29" s="137" t="str">
        <f t="shared" si="25"/>
        <v>Y</v>
      </c>
      <c r="AM29" s="137" t="str">
        <f>'All Data FO'!BR29</f>
        <v>Y</v>
      </c>
      <c r="AN29" s="137" t="str">
        <f>'All Data FO'!BS29</f>
        <v>N</v>
      </c>
      <c r="AO29" s="137" t="str">
        <f>'All Data FO'!BT29</f>
        <v>Y</v>
      </c>
      <c r="AP29" s="137" t="str">
        <f>'All Data FO'!BU29</f>
        <v>N</v>
      </c>
      <c r="AQ29" s="139">
        <f>'All Data FO'!BV29</f>
        <v>43.76191484854904</v>
      </c>
      <c r="AR29" s="139">
        <f>'All Data FO'!BW29</f>
        <v>-2.7199670307026578</v>
      </c>
      <c r="AS29" s="139">
        <f>'All Data FO'!BX29</f>
        <v>45.169009871373014</v>
      </c>
      <c r="AT29" s="139">
        <f>'All Data FO'!BY29</f>
        <v>-41.216810269034646</v>
      </c>
      <c r="AU29" s="137" t="str">
        <f t="shared" si="26"/>
        <v>Y</v>
      </c>
      <c r="AV29" s="137" t="str">
        <f t="shared" si="27"/>
        <v>N</v>
      </c>
      <c r="AW29" s="137" t="str">
        <f t="shared" si="28"/>
        <v>Y</v>
      </c>
      <c r="AX29" s="137" t="str">
        <f>'All Data FO'!CH29</f>
        <v>Y</v>
      </c>
      <c r="AY29" s="137" t="str">
        <f>'All Data FO'!CI29</f>
        <v>N</v>
      </c>
      <c r="AZ29" s="137" t="str">
        <f>'All Data FO'!CJ29</f>
        <v>Y</v>
      </c>
      <c r="BA29" s="137" t="str">
        <f>'All Data FO'!CK29</f>
        <v>N</v>
      </c>
      <c r="BB29" s="139">
        <f>'All Data FO'!CL29</f>
        <v>30.219146482122262</v>
      </c>
      <c r="BC29" s="139">
        <f>'All Data FO'!CM29</f>
        <v>-5.4731792411687747</v>
      </c>
      <c r="BD29" s="139">
        <f>'All Data FO'!CN29</f>
        <v>44.98893455580145</v>
      </c>
      <c r="BE29" s="139">
        <f>'All Data FO'!CO29</f>
        <v>-40.767790262172284</v>
      </c>
      <c r="BF29" s="137" t="str">
        <f t="shared" si="29"/>
        <v>Y</v>
      </c>
      <c r="BG29" s="137" t="str">
        <f t="shared" si="30"/>
        <v>N</v>
      </c>
      <c r="BH29" s="137" t="str">
        <f t="shared" si="31"/>
        <v>Y</v>
      </c>
      <c r="BI29" s="137" t="str">
        <f>'D Master'!AM29</f>
        <v>Y</v>
      </c>
      <c r="BJ29" s="137" t="str">
        <f>'D Master'!AN29</f>
        <v>N</v>
      </c>
      <c r="BK29" s="137" t="str">
        <f>'D Master'!AO29</f>
        <v>N</v>
      </c>
      <c r="BL29" s="137" t="str">
        <f>'D Master'!AP29</f>
        <v>N</v>
      </c>
      <c r="BM29" s="137">
        <f>'D Master'!AQ29</f>
        <v>87.780355761794297</v>
      </c>
      <c r="BN29" s="137">
        <f>'D Master'!AR29</f>
        <v>-28.760330578512395</v>
      </c>
      <c r="BO29" s="137">
        <f>'D Master'!AS29</f>
        <v>-22.303082191780828</v>
      </c>
      <c r="BP29" s="137">
        <f>'D Master'!AT29</f>
        <v>-18.006318006318004</v>
      </c>
      <c r="BR29" s="137">
        <f>'All Data FO'!B29</f>
        <v>313.89999999999998</v>
      </c>
      <c r="BS29" s="137">
        <f>'All Data FO'!W29</f>
        <v>322.7</v>
      </c>
      <c r="BT29" s="137">
        <f>'All Data FO'!AB29</f>
        <v>307.5</v>
      </c>
      <c r="BV29" s="137">
        <f t="shared" si="32"/>
        <v>45.925607396258869</v>
      </c>
      <c r="BW29" s="137">
        <f>'All Data FO'!BM29</f>
        <v>12216600</v>
      </c>
      <c r="BX29" s="137">
        <f>AVERAGE('All Data FO'!BN29:BQ29)</f>
        <v>8371800</v>
      </c>
      <c r="BY29" s="137">
        <f>AVERAGE('All Data FO'!BN29:BP29)</f>
        <v>7750200</v>
      </c>
      <c r="BZ29" s="137">
        <f t="shared" si="33"/>
        <v>57.629480529534725</v>
      </c>
      <c r="CB29" s="139">
        <f>'All Data FO'!AP29</f>
        <v>-4.9433304272013947</v>
      </c>
      <c r="CC29" s="139">
        <f>'All Data FO'!AQ29</f>
        <v>-2.7059122911188398</v>
      </c>
      <c r="CD29" s="139">
        <f>'All Data FO'!AR29</f>
        <v>-1.4544846610382012</v>
      </c>
      <c r="CE29" s="139">
        <f>'All Data FO'!AS29</f>
        <v>9.203480589022757E-2</v>
      </c>
      <c r="CF29" s="139">
        <f>'All Data FO'!BV29</f>
        <v>43.76191484854904</v>
      </c>
      <c r="CG29" s="139">
        <f>'All Data FO'!BW29</f>
        <v>-2.7199670307026578</v>
      </c>
      <c r="CH29" s="139">
        <f>'All Data FO'!BX29</f>
        <v>45.169009871373014</v>
      </c>
      <c r="CI29" s="139">
        <f>'All Data FO'!BY29</f>
        <v>-41.216810269034646</v>
      </c>
      <c r="CJ29" s="139">
        <f>'D Master'!AQ29</f>
        <v>87.780355761794297</v>
      </c>
      <c r="CK29" s="139">
        <f>'D Master'!AR29</f>
        <v>-28.760330578512395</v>
      </c>
      <c r="CL29" s="139">
        <f>'D Master'!AS29</f>
        <v>-22.303082191780828</v>
      </c>
      <c r="CM29" s="139">
        <f>'D Master'!AT29</f>
        <v>-18.006318006318004</v>
      </c>
      <c r="CN29" s="139">
        <f>Cash!BH29</f>
        <v>14.378062857955722</v>
      </c>
      <c r="CO29" s="139">
        <f>Cash!BI29</f>
        <v>-13.901973840962073</v>
      </c>
      <c r="CP29" s="139">
        <f>Cash!BJ29</f>
        <v>43.967889489369824</v>
      </c>
      <c r="CQ29" s="139">
        <f>Cash!BK29</f>
        <v>-40.890332647983946</v>
      </c>
      <c r="CR29" s="67"/>
      <c r="CS29" s="139">
        <f>'All Data FO'!K29</f>
        <v>0.56062790325164191</v>
      </c>
      <c r="CT29" s="139">
        <f>Cash!BH29</f>
        <v>14.378062857955722</v>
      </c>
      <c r="CU29" s="139">
        <f>'D Master'!AA29</f>
        <v>114.76148640528456</v>
      </c>
      <c r="CV29" s="139">
        <f>NOI!G29</f>
        <v>-1.6599137367664358</v>
      </c>
      <c r="CW29" s="139">
        <f>NOI!S29</f>
        <v>13.276746973477238</v>
      </c>
      <c r="CX29" s="139">
        <f>Cash!EB29</f>
        <v>-2.8423772609816638</v>
      </c>
      <c r="CY29" s="139">
        <f>'All Data FO'!AP29</f>
        <v>-4.9433304272013947</v>
      </c>
      <c r="CZ29" s="139">
        <f>'All Data FO'!BV29</f>
        <v>43.76191484854904</v>
      </c>
      <c r="DA29" s="139">
        <f>'All Data FO'!BF29</f>
        <v>46.360510120115947</v>
      </c>
      <c r="DB29" s="139" t="str">
        <f>'FOD (ALL)'!M29</f>
        <v>BOSCHLTD</v>
      </c>
      <c r="DC29" s="139">
        <f>'All Data FO'!EJ29</f>
        <v>4.3419994639506836</v>
      </c>
      <c r="DD29" s="137">
        <f>'All Data FO'!B28</f>
        <v>9507.35</v>
      </c>
      <c r="DE29" s="137">
        <f>('All Data FO'!W28-'All Data FO'!AB28)/3</f>
        <v>140.35000000000036</v>
      </c>
      <c r="DF29" s="137">
        <f t="shared" si="65"/>
        <v>1.4762262880823822</v>
      </c>
      <c r="DH29" s="139" t="str">
        <f t="shared" si="35"/>
        <v>BOSCHLTD</v>
      </c>
      <c r="DI29" s="137">
        <f t="shared" si="66"/>
        <v>9577.5250000000015</v>
      </c>
      <c r="DJ29" s="137">
        <f t="shared" si="67"/>
        <v>9717.8750000000018</v>
      </c>
      <c r="DK29" s="137">
        <f t="shared" si="68"/>
        <v>9507.3500000000022</v>
      </c>
      <c r="DL29" s="137">
        <f t="shared" si="69"/>
        <v>9367</v>
      </c>
      <c r="DM29" s="137">
        <f t="shared" si="70"/>
        <v>9226.65</v>
      </c>
      <c r="DN29" s="137">
        <f t="shared" si="71"/>
        <v>9437.1749999999993</v>
      </c>
      <c r="DO29" s="137" t="str">
        <f>'Final Master FO'!DC29</f>
        <v>LONG BUILDUP</v>
      </c>
      <c r="DS29" s="137" t="str">
        <f>'FOD (ALL)'!M29</f>
        <v>BOSCHLTD</v>
      </c>
      <c r="DT29" s="137">
        <f>'All Data FO'!B28</f>
        <v>9507.35</v>
      </c>
      <c r="DU29" s="139">
        <f>'All Data FO'!K28</f>
        <v>2.2356160848222166</v>
      </c>
      <c r="DV29" s="137">
        <f>'All Data FO'!EA28</f>
        <v>16776200</v>
      </c>
      <c r="DW29" s="139">
        <f>'All Data FO'!EJ28</f>
        <v>4.9647431285076991</v>
      </c>
      <c r="DX29" s="137">
        <f>'D Master'!R28</f>
        <v>13466</v>
      </c>
      <c r="DY29" s="137">
        <f>'D Master'!AH28</f>
        <v>13.17</v>
      </c>
      <c r="EB29" s="137">
        <f>'All Data FO'!BM28/'All Data FO'!EA28</f>
        <v>8.1091069491303156E-3</v>
      </c>
      <c r="EC29" s="137">
        <f>'All Data FO'!BN28/'All Data FO'!EB28</f>
        <v>1.6642995238601737E-3</v>
      </c>
      <c r="ED29" s="137">
        <f>'All Data FO'!BO28/'All Data FO'!EC28</f>
        <v>1.7247969421882465E-3</v>
      </c>
      <c r="EE29" s="137">
        <f>'All Data FO'!BP28/'All Data FO'!ED28</f>
        <v>1.4231876030968177E-3</v>
      </c>
      <c r="EF29" s="137">
        <f>'All Data FO'!BQ28/'All Data FO'!EE28</f>
        <v>2.5548659804648503E-3</v>
      </c>
      <c r="EG29" s="137" t="str">
        <f t="shared" si="72"/>
        <v>Y</v>
      </c>
      <c r="EH29" s="137" t="str">
        <f t="shared" si="73"/>
        <v>N</v>
      </c>
      <c r="EI29" s="137" t="str">
        <f t="shared" si="74"/>
        <v>Y</v>
      </c>
      <c r="EJ29" s="137" t="str">
        <f t="shared" si="75"/>
        <v>N</v>
      </c>
      <c r="EK29" s="137">
        <f t="shared" si="76"/>
        <v>387.23843472129744</v>
      </c>
      <c r="EL29" s="137">
        <f t="shared" si="77"/>
        <v>-3.5075096000181807</v>
      </c>
      <c r="EM29" s="137">
        <f t="shared" si="78"/>
        <v>21.192521522470756</v>
      </c>
      <c r="EN29" s="137">
        <f t="shared" si="79"/>
        <v>-44.295019230798438</v>
      </c>
      <c r="EO29" s="137" t="str">
        <f t="shared" si="80"/>
        <v>Y</v>
      </c>
      <c r="EP29" s="137" t="str">
        <f t="shared" si="81"/>
        <v>N</v>
      </c>
      <c r="EQ29" s="137" t="str">
        <f t="shared" si="82"/>
        <v>Y</v>
      </c>
    </row>
    <row r="30" spans="1:147" x14ac:dyDescent="0.3">
      <c r="A30" s="137" t="str">
        <f>FOD!B30</f>
        <v xml:space="preserve">BRITANNIA </v>
      </c>
      <c r="B30" s="137" t="str">
        <f>'All Data FO'!G30</f>
        <v>Y</v>
      </c>
      <c r="C30" s="137" t="str">
        <f>'All Data FO'!H30</f>
        <v>N</v>
      </c>
      <c r="D30" s="137" t="str">
        <f>'All Data FO'!I30</f>
        <v>Y</v>
      </c>
      <c r="E30" s="137" t="str">
        <f>'All Data FO'!J30</f>
        <v>Y</v>
      </c>
      <c r="F30" s="139">
        <f>'All Data FO'!K30</f>
        <v>1.6937680295240922</v>
      </c>
      <c r="G30" s="139">
        <f>'All Data FO'!L30</f>
        <v>-0.69456669600703591</v>
      </c>
      <c r="H30" s="139">
        <f>'All Data FO'!M30</f>
        <v>0.67022184987675593</v>
      </c>
      <c r="I30" s="139">
        <f>'All Data FO'!N30</f>
        <v>0.12743990966284297</v>
      </c>
      <c r="J30" s="137" t="str">
        <f t="shared" si="17"/>
        <v>Y</v>
      </c>
      <c r="K30" s="137" t="str">
        <f t="shared" si="18"/>
        <v>N</v>
      </c>
      <c r="L30" s="137" t="str">
        <f t="shared" si="19"/>
        <v>Y</v>
      </c>
      <c r="M30" s="137">
        <f>'All Data FO'!AG30-'All Data FO'!AH30</f>
        <v>-87800</v>
      </c>
      <c r="N30" s="137">
        <f>'All Data FO'!AH30-'All Data FO'!AI30</f>
        <v>4400</v>
      </c>
      <c r="O30" s="137">
        <f>'All Data FO'!AI30-'All Data FO'!AJ30</f>
        <v>25000</v>
      </c>
      <c r="P30" s="137">
        <f>'All Data FO'!AJ30-'All Data FO'!AK30</f>
        <v>47000</v>
      </c>
      <c r="Q30" s="137" t="str">
        <f>'All Data FO'!AL30</f>
        <v>N</v>
      </c>
      <c r="R30" s="137" t="str">
        <f>'All Data FO'!AM30</f>
        <v>Y</v>
      </c>
      <c r="S30" s="137" t="str">
        <f>'All Data FO'!AN30</f>
        <v>Y</v>
      </c>
      <c r="T30" s="137" t="str">
        <f>'All Data FO'!AO30</f>
        <v>Y</v>
      </c>
      <c r="U30" s="139">
        <f>'All Data FO'!AP30</f>
        <v>-6.5075600355766383</v>
      </c>
      <c r="V30" s="139">
        <f>'All Data FO'!AQ30</f>
        <v>0.3271861986912552</v>
      </c>
      <c r="W30" s="139">
        <f>'All Data FO'!AR30</f>
        <v>1.8942263979390817</v>
      </c>
      <c r="X30" s="139">
        <f>'All Data FO'!AS30</f>
        <v>3.6926461345065995</v>
      </c>
      <c r="Y30" s="137" t="str">
        <f t="shared" si="20"/>
        <v>N</v>
      </c>
      <c r="Z30" s="137" t="str">
        <f t="shared" si="21"/>
        <v>N</v>
      </c>
      <c r="AA30" s="137" t="str">
        <f t="shared" si="22"/>
        <v>N</v>
      </c>
      <c r="AB30" s="137" t="str">
        <f>'All Data FO'!BB30</f>
        <v>Y</v>
      </c>
      <c r="AC30" s="137" t="str">
        <f>'All Data FO'!BC30</f>
        <v>Y</v>
      </c>
      <c r="AD30" s="137" t="str">
        <f>'All Data FO'!BD30</f>
        <v>N</v>
      </c>
      <c r="AE30" s="137" t="str">
        <f>'All Data FO'!BE30</f>
        <v>Y</v>
      </c>
      <c r="AF30" s="139">
        <f>'All Data FO'!BF30</f>
        <v>25.955440852219063</v>
      </c>
      <c r="AG30" s="139">
        <f>'All Data FO'!BG30</f>
        <v>6.0121494634207178</v>
      </c>
      <c r="AH30" s="139">
        <f>'All Data FO'!BH30</f>
        <v>-30.411027167937156</v>
      </c>
      <c r="AI30" s="139">
        <f>'All Data FO'!BI30</f>
        <v>2.5098322046898112</v>
      </c>
      <c r="AJ30" s="137" t="str">
        <f t="shared" si="23"/>
        <v>Y</v>
      </c>
      <c r="AK30" s="137" t="str">
        <f t="shared" si="24"/>
        <v>Y</v>
      </c>
      <c r="AL30" s="137" t="str">
        <f t="shared" si="25"/>
        <v>N</v>
      </c>
      <c r="AM30" s="137" t="str">
        <f>'All Data FO'!BR30</f>
        <v>Y</v>
      </c>
      <c r="AN30" s="137" t="str">
        <f>'All Data FO'!BS30</f>
        <v>Y</v>
      </c>
      <c r="AO30" s="137" t="str">
        <f>'All Data FO'!BT30</f>
        <v>N</v>
      </c>
      <c r="AP30" s="137" t="str">
        <f>'All Data FO'!BU30</f>
        <v>Y</v>
      </c>
      <c r="AQ30" s="139">
        <f>'All Data FO'!BV30</f>
        <v>25.461571489909833</v>
      </c>
      <c r="AR30" s="139">
        <f>'All Data FO'!BW30</f>
        <v>6.4929126657521721</v>
      </c>
      <c r="AS30" s="139">
        <f>'All Data FO'!BX30</f>
        <v>-31.07469271982351</v>
      </c>
      <c r="AT30" s="139">
        <f>'All Data FO'!BY30</f>
        <v>3.0194805194805197</v>
      </c>
      <c r="AU30" s="137" t="str">
        <f t="shared" si="26"/>
        <v>Y</v>
      </c>
      <c r="AV30" s="137" t="str">
        <f t="shared" si="27"/>
        <v>Y</v>
      </c>
      <c r="AW30" s="137" t="str">
        <f t="shared" si="28"/>
        <v>N</v>
      </c>
      <c r="AX30" s="137" t="str">
        <f>'All Data FO'!CH30</f>
        <v>Y</v>
      </c>
      <c r="AY30" s="137" t="str">
        <f>'All Data FO'!CI30</f>
        <v>Y</v>
      </c>
      <c r="AZ30" s="137" t="str">
        <f>'All Data FO'!CJ30</f>
        <v>N</v>
      </c>
      <c r="BA30" s="137" t="str">
        <f>'All Data FO'!CK30</f>
        <v>Y</v>
      </c>
      <c r="BB30" s="139">
        <f>'All Data FO'!CL30</f>
        <v>11.044638748274275</v>
      </c>
      <c r="BC30" s="139">
        <f>'All Data FO'!CM30</f>
        <v>5.9483178937103851</v>
      </c>
      <c r="BD30" s="139">
        <f>'All Data FO'!CN30</f>
        <v>-32.6215505913272</v>
      </c>
      <c r="BE30" s="139">
        <f>'All Data FO'!CO30</f>
        <v>8.173418621179815</v>
      </c>
      <c r="BF30" s="137" t="str">
        <f t="shared" si="29"/>
        <v>Y</v>
      </c>
      <c r="BG30" s="137" t="str">
        <f t="shared" si="30"/>
        <v>Y</v>
      </c>
      <c r="BH30" s="137" t="str">
        <f t="shared" si="31"/>
        <v>N</v>
      </c>
      <c r="BI30" s="137" t="str">
        <f>'D Master'!AM30</f>
        <v>N</v>
      </c>
      <c r="BJ30" s="137" t="str">
        <f>'D Master'!AN30</f>
        <v>Y</v>
      </c>
      <c r="BK30" s="137" t="str">
        <f>'D Master'!AO30</f>
        <v>Y</v>
      </c>
      <c r="BL30" s="137" t="str">
        <f>'D Master'!AP30</f>
        <v>Y</v>
      </c>
      <c r="BM30" s="137">
        <f>'D Master'!AQ30</f>
        <v>-3.8135593220339001</v>
      </c>
      <c r="BN30" s="137">
        <f>'D Master'!AR30</f>
        <v>35.345608210081494</v>
      </c>
      <c r="BO30" s="137">
        <f>'D Master'!AS30</f>
        <v>20.692167577413493</v>
      </c>
      <c r="BP30" s="137">
        <f>'D Master'!AT30</f>
        <v>7.3943661971831016</v>
      </c>
      <c r="BR30" s="137">
        <f>'All Data FO'!B30</f>
        <v>3155.1</v>
      </c>
      <c r="BS30" s="137">
        <f>'All Data FO'!W30</f>
        <v>3168.85</v>
      </c>
      <c r="BT30" s="137">
        <f>'All Data FO'!AB30</f>
        <v>3071.1</v>
      </c>
      <c r="BV30" s="137">
        <f t="shared" si="32"/>
        <v>8.5337542947348872</v>
      </c>
      <c r="BW30" s="137">
        <f>'All Data FO'!BM30</f>
        <v>584400</v>
      </c>
      <c r="BX30" s="137">
        <f>AVERAGE('All Data FO'!BN30:BQ30)</f>
        <v>538450</v>
      </c>
      <c r="BY30" s="137">
        <f>AVERAGE('All Data FO'!BN30:BP30)</f>
        <v>512600</v>
      </c>
      <c r="BZ30" s="137">
        <f t="shared" si="33"/>
        <v>14.007023019898558</v>
      </c>
      <c r="CB30" s="139">
        <f>'All Data FO'!AP30</f>
        <v>-6.5075600355766383</v>
      </c>
      <c r="CC30" s="139">
        <f>'All Data FO'!AQ30</f>
        <v>0.3271861986912552</v>
      </c>
      <c r="CD30" s="139">
        <f>'All Data FO'!AR30</f>
        <v>1.8942263979390817</v>
      </c>
      <c r="CE30" s="139">
        <f>'All Data FO'!AS30</f>
        <v>3.6926461345065995</v>
      </c>
      <c r="CF30" s="139">
        <f>'All Data FO'!BV30</f>
        <v>25.461571489909833</v>
      </c>
      <c r="CG30" s="139">
        <f>'All Data FO'!BW30</f>
        <v>6.4929126657521721</v>
      </c>
      <c r="CH30" s="139">
        <f>'All Data FO'!BX30</f>
        <v>-31.07469271982351</v>
      </c>
      <c r="CI30" s="139">
        <f>'All Data FO'!BY30</f>
        <v>3.0194805194805197</v>
      </c>
      <c r="CJ30" s="139">
        <f>'D Master'!AQ30</f>
        <v>-3.8135593220339001</v>
      </c>
      <c r="CK30" s="139">
        <f>'D Master'!AR30</f>
        <v>35.345608210081494</v>
      </c>
      <c r="CL30" s="139">
        <f>'D Master'!AS30</f>
        <v>20.692167577413493</v>
      </c>
      <c r="CM30" s="139">
        <f>'D Master'!AT30</f>
        <v>7.3943661971831016</v>
      </c>
      <c r="CN30" s="139">
        <f>Cash!BH30</f>
        <v>9.7949767117921045</v>
      </c>
      <c r="CO30" s="139">
        <f>Cash!BI30</f>
        <v>30.78105430946146</v>
      </c>
      <c r="CP30" s="139">
        <f>Cash!BJ30</f>
        <v>-18.254634533158853</v>
      </c>
      <c r="CQ30" s="139">
        <f>Cash!BK30</f>
        <v>-26.443896761826522</v>
      </c>
      <c r="CR30" s="67"/>
      <c r="CS30" s="139">
        <f>'All Data FO'!K30</f>
        <v>1.6937680295240922</v>
      </c>
      <c r="CT30" s="139">
        <f>Cash!BH30</f>
        <v>9.7949767117921045</v>
      </c>
      <c r="CU30" s="139">
        <f>'D Master'!AA30</f>
        <v>5.6030817143589404</v>
      </c>
      <c r="CV30" s="139">
        <f>NOI!G30</f>
        <v>0.22870211549456831</v>
      </c>
      <c r="CW30" s="139">
        <f>NOI!S30</f>
        <v>7.3830079629510301</v>
      </c>
      <c r="CX30" s="139">
        <f>Cash!EB30</f>
        <v>-1.7482517482517421</v>
      </c>
      <c r="CY30" s="139">
        <f>'All Data FO'!AP30</f>
        <v>-6.5075600355766383</v>
      </c>
      <c r="CZ30" s="139">
        <f>'All Data FO'!BV30</f>
        <v>25.461571489909833</v>
      </c>
      <c r="DA30" s="139">
        <f>'All Data FO'!BF30</f>
        <v>25.955440852219063</v>
      </c>
      <c r="DB30" s="139" t="str">
        <f>'FOD (ALL)'!M30</f>
        <v>BPCL</v>
      </c>
      <c r="DC30" s="139">
        <f>'All Data FO'!EJ30</f>
        <v>-0.88123534643059254</v>
      </c>
      <c r="DD30" s="137">
        <f>'All Data FO'!B29</f>
        <v>313.89999999999998</v>
      </c>
      <c r="DE30" s="137">
        <f>('All Data FO'!W29-'All Data FO'!AB29)/3</f>
        <v>5.0666666666666629</v>
      </c>
      <c r="DF30" s="137">
        <f t="shared" si="65"/>
        <v>1.6141021556759043</v>
      </c>
      <c r="DH30" s="139" t="str">
        <f t="shared" si="35"/>
        <v>BPCL</v>
      </c>
      <c r="DI30" s="137">
        <f t="shared" si="66"/>
        <v>316.43333333333328</v>
      </c>
      <c r="DJ30" s="137">
        <f t="shared" si="67"/>
        <v>321.49999999999994</v>
      </c>
      <c r="DK30" s="137">
        <f t="shared" si="68"/>
        <v>313.89999999999998</v>
      </c>
      <c r="DL30" s="137">
        <f t="shared" si="69"/>
        <v>308.83333333333331</v>
      </c>
      <c r="DM30" s="137">
        <f t="shared" si="70"/>
        <v>303.76666666666665</v>
      </c>
      <c r="DN30" s="137">
        <f t="shared" si="71"/>
        <v>311.36666666666667</v>
      </c>
      <c r="DO30" s="137" t="str">
        <f>'Final Master FO'!DC30</f>
        <v>SHORT COVERING</v>
      </c>
      <c r="DS30" s="137" t="str">
        <f>'FOD (ALL)'!M30</f>
        <v>BPCL</v>
      </c>
      <c r="DT30" s="137">
        <f>'All Data FO'!B29</f>
        <v>313.89999999999998</v>
      </c>
      <c r="DU30" s="139">
        <f>'All Data FO'!K29</f>
        <v>0.56062790325164191</v>
      </c>
      <c r="DV30" s="137">
        <f>'All Data FO'!EA29</f>
        <v>155720</v>
      </c>
      <c r="DW30" s="139">
        <f>'All Data FO'!EJ29</f>
        <v>4.3419994639506836</v>
      </c>
      <c r="DX30" s="137">
        <f>'D Master'!R29</f>
        <v>2072938</v>
      </c>
      <c r="DY30" s="137">
        <f>'D Master'!AH29</f>
        <v>24.28</v>
      </c>
      <c r="EB30" s="137">
        <f>'All Data FO'!BM29/'All Data FO'!EA29</f>
        <v>78.4523503724634</v>
      </c>
      <c r="EC30" s="137">
        <f>'All Data FO'!BN29/'All Data FO'!EB29</f>
        <v>56.940498525864378</v>
      </c>
      <c r="ED30" s="137">
        <f>'All Data FO'!BO29/'All Data FO'!EC29</f>
        <v>60.713094245204339</v>
      </c>
      <c r="EE30" s="137">
        <f>'All Data FO'!BP29/'All Data FO'!ED29</f>
        <v>43.216029876472277</v>
      </c>
      <c r="EF30" s="137">
        <f>'All Data FO'!BQ29/'All Data FO'!EE29</f>
        <v>75.916641946010088</v>
      </c>
      <c r="EG30" s="137" t="str">
        <f t="shared" si="72"/>
        <v>Y</v>
      </c>
      <c r="EH30" s="137" t="str">
        <f t="shared" si="73"/>
        <v>N</v>
      </c>
      <c r="EI30" s="137" t="str">
        <f t="shared" si="74"/>
        <v>Y</v>
      </c>
      <c r="EJ30" s="137" t="str">
        <f t="shared" si="75"/>
        <v>N</v>
      </c>
      <c r="EK30" s="137">
        <f t="shared" si="76"/>
        <v>37.77952846132456</v>
      </c>
      <c r="EL30" s="137">
        <f t="shared" si="77"/>
        <v>-6.2138090081579955</v>
      </c>
      <c r="EM30" s="137">
        <f t="shared" si="78"/>
        <v>40.48744046768126</v>
      </c>
      <c r="EN30" s="137">
        <f t="shared" si="79"/>
        <v>-43.074365819280601</v>
      </c>
      <c r="EO30" s="137" t="str">
        <f t="shared" si="80"/>
        <v>Y</v>
      </c>
      <c r="EP30" s="137" t="str">
        <f t="shared" si="81"/>
        <v>N</v>
      </c>
      <c r="EQ30" s="137" t="str">
        <f t="shared" si="82"/>
        <v>Y</v>
      </c>
    </row>
    <row r="31" spans="1:147" x14ac:dyDescent="0.3">
      <c r="A31" s="137" t="str">
        <f>FOD!B31</f>
        <v xml:space="preserve">CADILAHC  </v>
      </c>
      <c r="B31" s="137" t="str">
        <f>'All Data FO'!G31</f>
        <v>Y</v>
      </c>
      <c r="C31" s="137" t="str">
        <f>'All Data FO'!H31</f>
        <v>Y</v>
      </c>
      <c r="D31" s="137" t="str">
        <f>'All Data FO'!I31</f>
        <v>Y</v>
      </c>
      <c r="E31" s="137" t="str">
        <f>'All Data FO'!J31</f>
        <v>Y</v>
      </c>
      <c r="F31" s="139">
        <f>'All Data FO'!K31</f>
        <v>0.46396984196026264</v>
      </c>
      <c r="G31" s="139">
        <f>'All Data FO'!L31</f>
        <v>1.9662921348314706</v>
      </c>
      <c r="H31" s="139">
        <f>'All Data FO'!M31</f>
        <v>4.0455314566989617</v>
      </c>
      <c r="I31" s="139">
        <f>'All Data FO'!N31</f>
        <v>0.30859435272334518</v>
      </c>
      <c r="J31" s="137" t="str">
        <f t="shared" si="17"/>
        <v>N</v>
      </c>
      <c r="K31" s="137" t="str">
        <f t="shared" si="18"/>
        <v>N</v>
      </c>
      <c r="L31" s="137" t="str">
        <f t="shared" si="19"/>
        <v>Y</v>
      </c>
      <c r="M31" s="137">
        <f>'All Data FO'!AG31-'All Data FO'!AH31</f>
        <v>-213400</v>
      </c>
      <c r="N31" s="137">
        <f>'All Data FO'!AH31-'All Data FO'!AI31</f>
        <v>83600</v>
      </c>
      <c r="O31" s="137">
        <f>'All Data FO'!AI31-'All Data FO'!AJ31</f>
        <v>143000</v>
      </c>
      <c r="P31" s="137">
        <f>'All Data FO'!AJ31-'All Data FO'!AK31</f>
        <v>244200</v>
      </c>
      <c r="Q31" s="137" t="str">
        <f>'All Data FO'!AL31</f>
        <v>N</v>
      </c>
      <c r="R31" s="137" t="str">
        <f>'All Data FO'!AM31</f>
        <v>Y</v>
      </c>
      <c r="S31" s="137" t="str">
        <f>'All Data FO'!AN31</f>
        <v>Y</v>
      </c>
      <c r="T31" s="137" t="str">
        <f>'All Data FO'!AO31</f>
        <v>Y</v>
      </c>
      <c r="U31" s="139">
        <f>'All Data FO'!AP31</f>
        <v>-3.0255770430442919</v>
      </c>
      <c r="V31" s="139">
        <f>'All Data FO'!AQ31</f>
        <v>1.1994949494949494</v>
      </c>
      <c r="W31" s="139">
        <f>'All Data FO'!AR31</f>
        <v>2.0947470190138575</v>
      </c>
      <c r="X31" s="139">
        <f>'All Data FO'!AS31</f>
        <v>3.7098930481283423</v>
      </c>
      <c r="Y31" s="137" t="str">
        <f t="shared" si="20"/>
        <v>N</v>
      </c>
      <c r="Z31" s="137" t="str">
        <f t="shared" si="21"/>
        <v>N</v>
      </c>
      <c r="AA31" s="137" t="str">
        <f t="shared" si="22"/>
        <v>N</v>
      </c>
      <c r="AB31" s="137" t="str">
        <f>'All Data FO'!BB31</f>
        <v>N</v>
      </c>
      <c r="AC31" s="137" t="str">
        <f>'All Data FO'!BC31</f>
        <v>Y</v>
      </c>
      <c r="AD31" s="137" t="str">
        <f>'All Data FO'!BD31</f>
        <v>Y</v>
      </c>
      <c r="AE31" s="137" t="str">
        <f>'All Data FO'!BE31</f>
        <v>N</v>
      </c>
      <c r="AF31" s="139">
        <f>'All Data FO'!BF31</f>
        <v>-44.292281333041444</v>
      </c>
      <c r="AG31" s="139">
        <f>'All Data FO'!BG31</f>
        <v>184.48429890072603</v>
      </c>
      <c r="AH31" s="139">
        <f>'All Data FO'!BH31</f>
        <v>31.177717991811306</v>
      </c>
      <c r="AI31" s="139">
        <f>'All Data FO'!BI31</f>
        <v>-9.0424966494865568</v>
      </c>
      <c r="AJ31" s="137" t="str">
        <f t="shared" si="23"/>
        <v>N</v>
      </c>
      <c r="AK31" s="137" t="str">
        <f t="shared" si="24"/>
        <v>Y</v>
      </c>
      <c r="AL31" s="137" t="str">
        <f t="shared" si="25"/>
        <v>Y</v>
      </c>
      <c r="AM31" s="137" t="str">
        <f>'All Data FO'!BR31</f>
        <v>N</v>
      </c>
      <c r="AN31" s="137" t="str">
        <f>'All Data FO'!BS31</f>
        <v>Y</v>
      </c>
      <c r="AO31" s="137" t="str">
        <f>'All Data FO'!BT31</f>
        <v>Y</v>
      </c>
      <c r="AP31" s="137" t="str">
        <f>'All Data FO'!BU31</f>
        <v>N</v>
      </c>
      <c r="AQ31" s="139">
        <f>'All Data FO'!BV31</f>
        <v>-44.074665356748127</v>
      </c>
      <c r="AR31" s="139">
        <f>'All Data FO'!BW31</f>
        <v>172.43225158916024</v>
      </c>
      <c r="AS31" s="139">
        <f>'All Data FO'!BX31</f>
        <v>28.559139784946236</v>
      </c>
      <c r="AT31" s="139">
        <f>'All Data FO'!BY31</f>
        <v>-8.7161366313309774</v>
      </c>
      <c r="AU31" s="137" t="str">
        <f t="shared" si="26"/>
        <v>N</v>
      </c>
      <c r="AV31" s="137" t="str">
        <f t="shared" si="27"/>
        <v>Y</v>
      </c>
      <c r="AW31" s="137" t="str">
        <f t="shared" si="28"/>
        <v>Y</v>
      </c>
      <c r="AX31" s="137" t="str">
        <f>'All Data FO'!CH31</f>
        <v>N</v>
      </c>
      <c r="AY31" s="137" t="str">
        <f>'All Data FO'!CI31</f>
        <v>Y</v>
      </c>
      <c r="AZ31" s="137" t="str">
        <f>'All Data FO'!CJ31</f>
        <v>Y</v>
      </c>
      <c r="BA31" s="137" t="str">
        <f>'All Data FO'!CK31</f>
        <v>N</v>
      </c>
      <c r="BB31" s="139">
        <f>'All Data FO'!CL31</f>
        <v>-46.336008419944747</v>
      </c>
      <c r="BC31" s="139">
        <f>'All Data FO'!CM31</f>
        <v>166.7017543859649</v>
      </c>
      <c r="BD31" s="139">
        <f>'All Data FO'!CN31</f>
        <v>32.250580046403712</v>
      </c>
      <c r="BE31" s="139">
        <f>'All Data FO'!CO31</f>
        <v>-10.208333333333334</v>
      </c>
      <c r="BF31" s="137" t="str">
        <f t="shared" si="29"/>
        <v>N</v>
      </c>
      <c r="BG31" s="137" t="str">
        <f t="shared" si="30"/>
        <v>Y</v>
      </c>
      <c r="BH31" s="137" t="str">
        <f t="shared" si="31"/>
        <v>Y</v>
      </c>
      <c r="BI31" s="137" t="str">
        <f>'D Master'!AM31</f>
        <v>Y</v>
      </c>
      <c r="BJ31" s="137" t="str">
        <f>'D Master'!AN31</f>
        <v>N</v>
      </c>
      <c r="BK31" s="137" t="str">
        <f>'D Master'!AO31</f>
        <v>Y</v>
      </c>
      <c r="BL31" s="137" t="str">
        <f>'D Master'!AP31</f>
        <v>N</v>
      </c>
      <c r="BM31" s="137">
        <f>'D Master'!AQ31</f>
        <v>9.9547511312217249</v>
      </c>
      <c r="BN31" s="137">
        <f>'D Master'!AR31</f>
        <v>-33.318965517241374</v>
      </c>
      <c r="BO31" s="137">
        <f>'D Master'!AS31</f>
        <v>24.8654467168999</v>
      </c>
      <c r="BP31" s="137">
        <f>'D Master'!AT31</f>
        <v>-2.4159663865546266</v>
      </c>
      <c r="BR31" s="137">
        <f>'All Data FO'!B31</f>
        <v>346.45</v>
      </c>
      <c r="BS31" s="137">
        <f>'All Data FO'!W31</f>
        <v>358</v>
      </c>
      <c r="BT31" s="137">
        <f>'All Data FO'!AB31</f>
        <v>343</v>
      </c>
      <c r="BV31" s="137">
        <f t="shared" si="32"/>
        <v>13.821544613846537</v>
      </c>
      <c r="BW31" s="137">
        <f>'All Data FO'!BM31</f>
        <v>10018800</v>
      </c>
      <c r="BX31" s="137">
        <f>AVERAGE('All Data FO'!BN31:BQ31)</f>
        <v>8802200</v>
      </c>
      <c r="BY31" s="137">
        <f>AVERAGE('All Data FO'!BN31:BP31)</f>
        <v>9868466.666666666</v>
      </c>
      <c r="BZ31" s="137">
        <f t="shared" si="33"/>
        <v>1.5233707364197138</v>
      </c>
      <c r="CB31" s="139">
        <f>'All Data FO'!AP31</f>
        <v>-3.0255770430442919</v>
      </c>
      <c r="CC31" s="139">
        <f>'All Data FO'!AQ31</f>
        <v>1.1994949494949494</v>
      </c>
      <c r="CD31" s="139">
        <f>'All Data FO'!AR31</f>
        <v>2.0947470190138575</v>
      </c>
      <c r="CE31" s="139">
        <f>'All Data FO'!AS31</f>
        <v>3.7098930481283423</v>
      </c>
      <c r="CF31" s="139">
        <f>'All Data FO'!BV31</f>
        <v>-44.074665356748127</v>
      </c>
      <c r="CG31" s="139">
        <f>'All Data FO'!BW31</f>
        <v>172.43225158916024</v>
      </c>
      <c r="CH31" s="139">
        <f>'All Data FO'!BX31</f>
        <v>28.559139784946236</v>
      </c>
      <c r="CI31" s="139">
        <f>'All Data FO'!BY31</f>
        <v>-8.7161366313309774</v>
      </c>
      <c r="CJ31" s="139">
        <f>'D Master'!AQ31</f>
        <v>9.9547511312217249</v>
      </c>
      <c r="CK31" s="139">
        <f>'D Master'!AR31</f>
        <v>-33.318965517241374</v>
      </c>
      <c r="CL31" s="139">
        <f>'D Master'!AS31</f>
        <v>24.8654467168999</v>
      </c>
      <c r="CM31" s="139">
        <f>'D Master'!AT31</f>
        <v>-2.4159663865546266</v>
      </c>
      <c r="CN31" s="139">
        <f>Cash!BH31</f>
        <v>-52.430988673571022</v>
      </c>
      <c r="CO31" s="139">
        <f>Cash!BI31</f>
        <v>208.83037548149815</v>
      </c>
      <c r="CP31" s="139">
        <f>Cash!BJ31</f>
        <v>19.085074650546591</v>
      </c>
      <c r="CQ31" s="139">
        <f>Cash!BK31</f>
        <v>-10.156546383519688</v>
      </c>
      <c r="CR31" s="67"/>
      <c r="CS31" s="139">
        <f>'All Data FO'!K31</f>
        <v>0.46396984196026264</v>
      </c>
      <c r="CT31" s="139">
        <f>Cash!BH31</f>
        <v>-52.430988673571022</v>
      </c>
      <c r="CU31" s="139">
        <f>'D Master'!AA31</f>
        <v>-47.698046816078246</v>
      </c>
      <c r="CV31" s="139">
        <f>NOI!G31</f>
        <v>-2.7190757959988732</v>
      </c>
      <c r="CW31" s="139">
        <f>NOI!S31</f>
        <v>29.530555532714136</v>
      </c>
      <c r="CX31" s="139">
        <f>Cash!EB31</f>
        <v>-2.9508196721311433</v>
      </c>
      <c r="CY31" s="139">
        <f>'All Data FO'!AP31</f>
        <v>-3.0255770430442919</v>
      </c>
      <c r="CZ31" s="139">
        <f>'All Data FO'!BV31</f>
        <v>-44.074665356748127</v>
      </c>
      <c r="DA31" s="139">
        <f>'All Data FO'!BF31</f>
        <v>-44.292281333041444</v>
      </c>
      <c r="DB31" s="139" t="str">
        <f>'FOD (ALL)'!M31</f>
        <v>BRITANNIA</v>
      </c>
      <c r="DC31" s="139">
        <f>'All Data FO'!EJ31</f>
        <v>1.7605633802816902</v>
      </c>
      <c r="DD31" s="137">
        <f>'All Data FO'!B30</f>
        <v>3155.1</v>
      </c>
      <c r="DE31" s="137">
        <f>('All Data FO'!W30-'All Data FO'!AB30)/3</f>
        <v>32.583333333333336</v>
      </c>
      <c r="DF31" s="137">
        <f t="shared" si="65"/>
        <v>1.0327195123239625</v>
      </c>
      <c r="DH31" s="139" t="str">
        <f t="shared" si="35"/>
        <v>BRITANNIA</v>
      </c>
      <c r="DI31" s="137">
        <f t="shared" si="66"/>
        <v>3171.3916666666664</v>
      </c>
      <c r="DJ31" s="137">
        <f t="shared" si="67"/>
        <v>3203.9749999999999</v>
      </c>
      <c r="DK31" s="137">
        <f t="shared" si="68"/>
        <v>3155.1</v>
      </c>
      <c r="DL31" s="137">
        <f t="shared" si="69"/>
        <v>3122.5166666666664</v>
      </c>
      <c r="DM31" s="137">
        <f t="shared" si="70"/>
        <v>3089.9333333333329</v>
      </c>
      <c r="DN31" s="137">
        <f t="shared" si="71"/>
        <v>3138.8083333333329</v>
      </c>
      <c r="DO31" s="137" t="str">
        <f>'Final Master FO'!DC31</f>
        <v>LONG BUILDUP</v>
      </c>
      <c r="DS31" s="137" t="str">
        <f>'FOD (ALL)'!M31</f>
        <v>BRITANNIA</v>
      </c>
      <c r="DT31" s="137">
        <f>'All Data FO'!B30</f>
        <v>3155.1</v>
      </c>
      <c r="DU31" s="139">
        <f>'All Data FO'!K30</f>
        <v>1.6937680295240922</v>
      </c>
      <c r="DV31" s="137">
        <f>'All Data FO'!EA30</f>
        <v>22068000</v>
      </c>
      <c r="DW31" s="139">
        <f>'All Data FO'!EJ30</f>
        <v>-0.88123534643059254</v>
      </c>
      <c r="DX31" s="137">
        <f>'D Master'!R30</f>
        <v>271948</v>
      </c>
      <c r="DY31" s="137">
        <f>'D Master'!AH30</f>
        <v>43.13</v>
      </c>
      <c r="EB31" s="137">
        <f>'All Data FO'!BM30/'All Data FO'!EA30</f>
        <v>2.6481783578031538E-2</v>
      </c>
      <c r="EC31" s="137">
        <f>'All Data FO'!BN30/'All Data FO'!EB30</f>
        <v>2.0921479325554028E-2</v>
      </c>
      <c r="ED31" s="137">
        <f>'All Data FO'!BO30/'All Data FO'!EC30</f>
        <v>1.971122647631408E-2</v>
      </c>
      <c r="EE31" s="137">
        <f>'All Data FO'!BP30/'All Data FO'!ED30</f>
        <v>2.8363278805756682E-2</v>
      </c>
      <c r="EF31" s="137">
        <f>'All Data FO'!BQ30/'All Data FO'!EE30</f>
        <v>2.7852382373420869E-2</v>
      </c>
      <c r="EG31" s="137" t="str">
        <f t="shared" si="72"/>
        <v>Y</v>
      </c>
      <c r="EH31" s="137" t="str">
        <f t="shared" si="73"/>
        <v>Y</v>
      </c>
      <c r="EI31" s="137" t="str">
        <f t="shared" si="74"/>
        <v>N</v>
      </c>
      <c r="EJ31" s="137" t="str">
        <f t="shared" si="75"/>
        <v>Y</v>
      </c>
      <c r="EK31" s="137">
        <f t="shared" si="76"/>
        <v>26.577012867756501</v>
      </c>
      <c r="EL31" s="137">
        <f t="shared" si="77"/>
        <v>6.1399165125226647</v>
      </c>
      <c r="EM31" s="137">
        <f t="shared" si="78"/>
        <v>-30.504415193657231</v>
      </c>
      <c r="EN31" s="137">
        <f t="shared" si="79"/>
        <v>1.8343006550971181</v>
      </c>
      <c r="EO31" s="137" t="str">
        <f t="shared" si="80"/>
        <v>Y</v>
      </c>
      <c r="EP31" s="137" t="str">
        <f t="shared" si="81"/>
        <v>Y</v>
      </c>
      <c r="EQ31" s="137" t="str">
        <f t="shared" si="82"/>
        <v>N</v>
      </c>
    </row>
    <row r="32" spans="1:147" x14ac:dyDescent="0.3">
      <c r="A32" s="137" t="str">
        <f>FOD!B32</f>
        <v xml:space="preserve">CANBK     </v>
      </c>
      <c r="B32" s="137" t="str">
        <f>'All Data FO'!G32</f>
        <v>N</v>
      </c>
      <c r="C32" s="137" t="str">
        <f>'All Data FO'!H32</f>
        <v>Y</v>
      </c>
      <c r="D32" s="137" t="str">
        <f>'All Data FO'!I32</f>
        <v>Y</v>
      </c>
      <c r="E32" s="137" t="str">
        <f>'All Data FO'!J32</f>
        <v>N</v>
      </c>
      <c r="F32" s="139">
        <f>'All Data FO'!K32</f>
        <v>-0.77170418006430141</v>
      </c>
      <c r="G32" s="139">
        <f>'All Data FO'!L32</f>
        <v>0.25789813023855945</v>
      </c>
      <c r="H32" s="139">
        <f>'All Data FO'!M32</f>
        <v>1.9053876478318041</v>
      </c>
      <c r="I32" s="139">
        <f>'All Data FO'!N32</f>
        <v>-1.6160310277957339</v>
      </c>
      <c r="J32" s="137" t="str">
        <f t="shared" si="17"/>
        <v>N</v>
      </c>
      <c r="K32" s="137" t="str">
        <f t="shared" si="18"/>
        <v>N</v>
      </c>
      <c r="L32" s="137" t="str">
        <f t="shared" si="19"/>
        <v>Y</v>
      </c>
      <c r="M32" s="137">
        <f>'All Data FO'!AG32-'All Data FO'!AH32</f>
        <v>-1159600</v>
      </c>
      <c r="N32" s="137">
        <f>'All Data FO'!AH32-'All Data FO'!AI32</f>
        <v>-533000</v>
      </c>
      <c r="O32" s="137">
        <f>'All Data FO'!AI32-'All Data FO'!AJ32</f>
        <v>-163800</v>
      </c>
      <c r="P32" s="137">
        <f>'All Data FO'!AJ32-'All Data FO'!AK32</f>
        <v>-254800</v>
      </c>
      <c r="Q32" s="137" t="str">
        <f>'All Data FO'!AL32</f>
        <v>N</v>
      </c>
      <c r="R32" s="137" t="str">
        <f>'All Data FO'!AM32</f>
        <v>N</v>
      </c>
      <c r="S32" s="137" t="str">
        <f>'All Data FO'!AN32</f>
        <v>N</v>
      </c>
      <c r="T32" s="137" t="str">
        <f>'All Data FO'!AO32</f>
        <v>N</v>
      </c>
      <c r="U32" s="139">
        <f>'All Data FO'!AP32</f>
        <v>-16.722909636295462</v>
      </c>
      <c r="V32" s="139">
        <f>'All Data FO'!AQ32</f>
        <v>-7.1378830083565461</v>
      </c>
      <c r="W32" s="139">
        <f>'All Data FO'!AR32</f>
        <v>-2.1465076660988078</v>
      </c>
      <c r="X32" s="139">
        <f>'All Data FO'!AS32</f>
        <v>-3.2311242993735578</v>
      </c>
      <c r="Y32" s="137" t="str">
        <f t="shared" si="20"/>
        <v>N</v>
      </c>
      <c r="Z32" s="137" t="str">
        <f t="shared" si="21"/>
        <v>N</v>
      </c>
      <c r="AA32" s="137" t="str">
        <f t="shared" si="22"/>
        <v>Y</v>
      </c>
      <c r="AB32" s="137" t="str">
        <f>'All Data FO'!BB32</f>
        <v>Y</v>
      </c>
      <c r="AC32" s="137" t="str">
        <f>'All Data FO'!BC32</f>
        <v>Y</v>
      </c>
      <c r="AD32" s="137" t="str">
        <f>'All Data FO'!BD32</f>
        <v>N</v>
      </c>
      <c r="AE32" s="137" t="str">
        <f>'All Data FO'!BE32</f>
        <v>N</v>
      </c>
      <c r="AF32" s="139">
        <f>'All Data FO'!BF32</f>
        <v>37.346150502378379</v>
      </c>
      <c r="AG32" s="139">
        <f>'All Data FO'!BG32</f>
        <v>33.017483027593059</v>
      </c>
      <c r="AH32" s="139">
        <f>'All Data FO'!BH32</f>
        <v>-25.06280640353306</v>
      </c>
      <c r="AI32" s="139">
        <f>'All Data FO'!BI32</f>
        <v>-30.110220721729664</v>
      </c>
      <c r="AJ32" s="137" t="str">
        <f t="shared" si="23"/>
        <v>Y</v>
      </c>
      <c r="AK32" s="137" t="str">
        <f t="shared" si="24"/>
        <v>Y</v>
      </c>
      <c r="AL32" s="137" t="str">
        <f t="shared" si="25"/>
        <v>Y</v>
      </c>
      <c r="AM32" s="137" t="str">
        <f>'All Data FO'!BR32</f>
        <v>Y</v>
      </c>
      <c r="AN32" s="137" t="str">
        <f>'All Data FO'!BS32</f>
        <v>Y</v>
      </c>
      <c r="AO32" s="137" t="str">
        <f>'All Data FO'!BT32</f>
        <v>N</v>
      </c>
      <c r="AP32" s="137" t="str">
        <f>'All Data FO'!BU32</f>
        <v>N</v>
      </c>
      <c r="AQ32" s="139">
        <f>'All Data FO'!BV32</f>
        <v>39.734733351754628</v>
      </c>
      <c r="AR32" s="139">
        <f>'All Data FO'!BW32</f>
        <v>29.481216457960645</v>
      </c>
      <c r="AS32" s="139">
        <f>'All Data FO'!BX32</f>
        <v>-24.723942903312686</v>
      </c>
      <c r="AT32" s="139">
        <f>'All Data FO'!BY32</f>
        <v>-29.141221374045799</v>
      </c>
      <c r="AU32" s="137" t="str">
        <f t="shared" si="26"/>
        <v>Y</v>
      </c>
      <c r="AV32" s="137" t="str">
        <f t="shared" si="27"/>
        <v>Y</v>
      </c>
      <c r="AW32" s="137" t="str">
        <f t="shared" si="28"/>
        <v>Y</v>
      </c>
      <c r="AX32" s="137" t="str">
        <f>'All Data FO'!CH32</f>
        <v>Y</v>
      </c>
      <c r="AY32" s="137" t="str">
        <f>'All Data FO'!CI32</f>
        <v>Y</v>
      </c>
      <c r="AZ32" s="137" t="str">
        <f>'All Data FO'!CJ32</f>
        <v>N</v>
      </c>
      <c r="BA32" s="137" t="str">
        <f>'All Data FO'!CK32</f>
        <v>N</v>
      </c>
      <c r="BB32" s="139">
        <f>'All Data FO'!CL32</f>
        <v>25.237529691211403</v>
      </c>
      <c r="BC32" s="139">
        <f>'All Data FO'!CM32</f>
        <v>32.078431372549019</v>
      </c>
      <c r="BD32" s="139">
        <f>'All Data FO'!CN32</f>
        <v>-27.163667523564694</v>
      </c>
      <c r="BE32" s="139">
        <f>'All Data FO'!CO32</f>
        <v>-28.507249336328368</v>
      </c>
      <c r="BF32" s="137" t="str">
        <f t="shared" si="29"/>
        <v>N</v>
      </c>
      <c r="BG32" s="137" t="str">
        <f t="shared" si="30"/>
        <v>Y</v>
      </c>
      <c r="BH32" s="137" t="str">
        <f t="shared" si="31"/>
        <v>Y</v>
      </c>
      <c r="BI32" s="137" t="str">
        <f>'D Master'!AM32</f>
        <v>N</v>
      </c>
      <c r="BJ32" s="137" t="str">
        <f>'D Master'!AN32</f>
        <v>N</v>
      </c>
      <c r="BK32" s="137" t="str">
        <f>'D Master'!AO32</f>
        <v>N</v>
      </c>
      <c r="BL32" s="137" t="str">
        <f>'D Master'!AP32</f>
        <v>N</v>
      </c>
      <c r="BM32" s="137">
        <f>'D Master'!AQ32</f>
        <v>-16.917728852838941</v>
      </c>
      <c r="BN32" s="137">
        <f>'D Master'!AR32</f>
        <v>-18.431001890359163</v>
      </c>
      <c r="BO32" s="137">
        <f>'D Master'!AS32</f>
        <v>-17.408274785323968</v>
      </c>
      <c r="BP32" s="137">
        <f>'D Master'!AT32</f>
        <v>-35.465994962216627</v>
      </c>
      <c r="BR32" s="137">
        <f>'All Data FO'!B32</f>
        <v>77.150000000000006</v>
      </c>
      <c r="BS32" s="137">
        <f>'All Data FO'!W32</f>
        <v>80.2</v>
      </c>
      <c r="BT32" s="137">
        <f>'All Data FO'!AB32</f>
        <v>76.099999999999994</v>
      </c>
      <c r="BV32" s="137">
        <f t="shared" si="32"/>
        <v>31.632719463786035</v>
      </c>
      <c r="BW32" s="137">
        <f>'All Data FO'!BM32</f>
        <v>13148200</v>
      </c>
      <c r="BX32" s="137">
        <f>AVERAGE('All Data FO'!BN32:BQ32)</f>
        <v>9988550</v>
      </c>
      <c r="BY32" s="137">
        <f>AVERAGE('All Data FO'!BN32:BP32)</f>
        <v>8776733.333333334</v>
      </c>
      <c r="BZ32" s="137">
        <f t="shared" si="33"/>
        <v>49.807445442875469</v>
      </c>
      <c r="CB32" s="139">
        <f>'All Data FO'!AP32</f>
        <v>-16.722909636295462</v>
      </c>
      <c r="CC32" s="139">
        <f>'All Data FO'!AQ32</f>
        <v>-7.1378830083565461</v>
      </c>
      <c r="CD32" s="139">
        <f>'All Data FO'!AR32</f>
        <v>-2.1465076660988078</v>
      </c>
      <c r="CE32" s="139">
        <f>'All Data FO'!AS32</f>
        <v>-3.2311242993735578</v>
      </c>
      <c r="CF32" s="139">
        <f>'All Data FO'!BV32</f>
        <v>39.734733351754628</v>
      </c>
      <c r="CG32" s="139">
        <f>'All Data FO'!BW32</f>
        <v>29.481216457960645</v>
      </c>
      <c r="CH32" s="139">
        <f>'All Data FO'!BX32</f>
        <v>-24.723942903312686</v>
      </c>
      <c r="CI32" s="139">
        <f>'All Data FO'!BY32</f>
        <v>-29.141221374045799</v>
      </c>
      <c r="CJ32" s="139">
        <f>'D Master'!AQ32</f>
        <v>-16.917728852838941</v>
      </c>
      <c r="CK32" s="139">
        <f>'D Master'!AR32</f>
        <v>-18.431001890359163</v>
      </c>
      <c r="CL32" s="139">
        <f>'D Master'!AS32</f>
        <v>-17.408274785323968</v>
      </c>
      <c r="CM32" s="139">
        <f>'D Master'!AT32</f>
        <v>-35.465994962216627</v>
      </c>
      <c r="CN32" s="139">
        <f>Cash!BH32</f>
        <v>13.218548337712251</v>
      </c>
      <c r="CO32" s="139">
        <f>Cash!BI32</f>
        <v>30.014762298558601</v>
      </c>
      <c r="CP32" s="139">
        <f>Cash!BJ32</f>
        <v>-16.577911562754011</v>
      </c>
      <c r="CQ32" s="139">
        <f>Cash!BK32</f>
        <v>-24.562742178523735</v>
      </c>
      <c r="CR32" s="67"/>
      <c r="CS32" s="139">
        <f>'All Data FO'!K32</f>
        <v>-0.77170418006430141</v>
      </c>
      <c r="CT32" s="139">
        <f>Cash!BH32</f>
        <v>13.218548337712251</v>
      </c>
      <c r="CU32" s="139">
        <f>'D Master'!AA32</f>
        <v>-5.9721763117402107</v>
      </c>
      <c r="CV32" s="139">
        <f>NOI!G32</f>
        <v>2.2030311395033979</v>
      </c>
      <c r="CW32" s="139">
        <f>NOI!S32</f>
        <v>49.874945404276481</v>
      </c>
      <c r="CX32" s="139">
        <f>Cash!EB32</f>
        <v>-3.0434782608695583</v>
      </c>
      <c r="CY32" s="139">
        <f>'All Data FO'!AP32</f>
        <v>-16.722909636295462</v>
      </c>
      <c r="CZ32" s="139">
        <f>'All Data FO'!BV32</f>
        <v>39.734733351754628</v>
      </c>
      <c r="DA32" s="139">
        <f>'All Data FO'!BF32</f>
        <v>37.346150502378379</v>
      </c>
      <c r="DB32" s="139" t="str">
        <f>'FOD (ALL)'!M32</f>
        <v>CADILAHC</v>
      </c>
      <c r="DC32" s="139">
        <f>'All Data FO'!EJ32</f>
        <v>4.7368421052631584</v>
      </c>
      <c r="DD32" s="137">
        <f>'All Data FO'!B31</f>
        <v>346.45</v>
      </c>
      <c r="DE32" s="137">
        <f>('All Data FO'!W31-'All Data FO'!AB31)/3</f>
        <v>5</v>
      </c>
      <c r="DF32" s="137">
        <f t="shared" si="65"/>
        <v>1.4432096983691731</v>
      </c>
      <c r="DH32" s="139" t="str">
        <f t="shared" si="35"/>
        <v>CADILAHC</v>
      </c>
      <c r="DI32" s="137">
        <f t="shared" si="66"/>
        <v>348.95</v>
      </c>
      <c r="DJ32" s="137">
        <f t="shared" si="67"/>
        <v>353.95</v>
      </c>
      <c r="DK32" s="137">
        <f t="shared" si="68"/>
        <v>346.45</v>
      </c>
      <c r="DL32" s="137">
        <f t="shared" si="69"/>
        <v>341.45</v>
      </c>
      <c r="DM32" s="137">
        <f t="shared" si="70"/>
        <v>336.45</v>
      </c>
      <c r="DN32" s="137">
        <f t="shared" si="71"/>
        <v>343.95</v>
      </c>
      <c r="DO32" s="137" t="str">
        <f>'Final Master FO'!DC32</f>
        <v>LONG BUILDUP</v>
      </c>
      <c r="DS32" s="137" t="str">
        <f>'FOD (ALL)'!M32</f>
        <v>CADILAHC</v>
      </c>
      <c r="DT32" s="137">
        <f>'All Data FO'!B31</f>
        <v>346.45</v>
      </c>
      <c r="DU32" s="139">
        <f>'All Data FO'!K31</f>
        <v>0.46396984196026264</v>
      </c>
      <c r="DV32" s="137">
        <f>'All Data FO'!EA31</f>
        <v>1445000</v>
      </c>
      <c r="DW32" s="139">
        <f>'All Data FO'!EJ31</f>
        <v>1.7605633802816902</v>
      </c>
      <c r="DX32" s="137">
        <f>'D Master'!R31</f>
        <v>825238</v>
      </c>
      <c r="DY32" s="137">
        <f>'D Master'!AH31</f>
        <v>17.010000000000002</v>
      </c>
      <c r="EB32" s="137">
        <f>'All Data FO'!BM31/'All Data FO'!EA31</f>
        <v>6.9334256055363319</v>
      </c>
      <c r="EC32" s="137">
        <f>'All Data FO'!BN31/'All Data FO'!EB31</f>
        <v>12.615915492957747</v>
      </c>
      <c r="ED32" s="137">
        <f>'All Data FO'!BO31/'All Data FO'!EC31</f>
        <v>4.6597222222222223</v>
      </c>
      <c r="EE32" s="137">
        <f>'All Data FO'!BP31/'All Data FO'!ED31</f>
        <v>3.7145969498910674</v>
      </c>
      <c r="EF32" s="137">
        <f>'All Data FO'!BQ31/'All Data FO'!EE31</f>
        <v>4.2168874172185431</v>
      </c>
      <c r="EG32" s="137" t="str">
        <f t="shared" si="72"/>
        <v>N</v>
      </c>
      <c r="EH32" s="137" t="str">
        <f t="shared" si="73"/>
        <v>Y</v>
      </c>
      <c r="EI32" s="137" t="str">
        <f t="shared" si="74"/>
        <v>Y</v>
      </c>
      <c r="EJ32" s="137" t="str">
        <f t="shared" si="75"/>
        <v>N</v>
      </c>
      <c r="EK32" s="137">
        <f t="shared" si="76"/>
        <v>-45.042231700056988</v>
      </c>
      <c r="EL32" s="137">
        <f t="shared" si="77"/>
        <v>170.74393904410067</v>
      </c>
      <c r="EM32" s="137">
        <f t="shared" si="78"/>
        <v>25.443548387096783</v>
      </c>
      <c r="EN32" s="137">
        <f t="shared" si="79"/>
        <v>-11.911403308433268</v>
      </c>
      <c r="EO32" s="137" t="str">
        <f t="shared" si="80"/>
        <v>N</v>
      </c>
      <c r="EP32" s="137" t="str">
        <f t="shared" si="81"/>
        <v>Y</v>
      </c>
      <c r="EQ32" s="137" t="str">
        <f t="shared" si="82"/>
        <v>Y</v>
      </c>
    </row>
    <row r="33" spans="1:147" x14ac:dyDescent="0.3">
      <c r="A33" s="137" t="str">
        <f>FOD!B33</f>
        <v>CENTURYTEX</v>
      </c>
      <c r="B33" s="137" t="str">
        <f>'All Data FO'!G33</f>
        <v>Y</v>
      </c>
      <c r="C33" s="137" t="str">
        <f>'All Data FO'!H33</f>
        <v>N</v>
      </c>
      <c r="D33" s="137" t="str">
        <f>'All Data FO'!I33</f>
        <v>Y</v>
      </c>
      <c r="E33" s="137" t="str">
        <f>'All Data FO'!J33</f>
        <v>Y</v>
      </c>
      <c r="F33" s="139">
        <f>'All Data FO'!K33</f>
        <v>2.8963414634146432</v>
      </c>
      <c r="G33" s="139">
        <f>'All Data FO'!L33</f>
        <v>-0.83144368858656292</v>
      </c>
      <c r="H33" s="139">
        <f>'All Data FO'!M33</f>
        <v>2.1621621621621712</v>
      </c>
      <c r="I33" s="139">
        <f>'All Data FO'!N33</f>
        <v>1.3302034428795013</v>
      </c>
      <c r="J33" s="137" t="str">
        <f t="shared" si="17"/>
        <v>Y</v>
      </c>
      <c r="K33" s="137" t="str">
        <f t="shared" si="18"/>
        <v>N</v>
      </c>
      <c r="L33" s="137" t="str">
        <f t="shared" si="19"/>
        <v>Y</v>
      </c>
      <c r="M33" s="137">
        <f>'All Data FO'!AG33-'All Data FO'!AH33</f>
        <v>-536400</v>
      </c>
      <c r="N33" s="137">
        <f>'All Data FO'!AH33-'All Data FO'!AI33</f>
        <v>-202200</v>
      </c>
      <c r="O33" s="137">
        <f>'All Data FO'!AI33-'All Data FO'!AJ33</f>
        <v>40200</v>
      </c>
      <c r="P33" s="137">
        <f>'All Data FO'!AJ33-'All Data FO'!AK33</f>
        <v>58800</v>
      </c>
      <c r="Q33" s="137" t="str">
        <f>'All Data FO'!AL33</f>
        <v>N</v>
      </c>
      <c r="R33" s="137" t="str">
        <f>'All Data FO'!AM33</f>
        <v>N</v>
      </c>
      <c r="S33" s="137" t="str">
        <f>'All Data FO'!AN33</f>
        <v>Y</v>
      </c>
      <c r="T33" s="137" t="str">
        <f>'All Data FO'!AO33</f>
        <v>Y</v>
      </c>
      <c r="U33" s="139">
        <f>'All Data FO'!AP33</f>
        <v>-24.439584472389285</v>
      </c>
      <c r="V33" s="139">
        <f>'All Data FO'!AQ33</f>
        <v>-8.4355444305381724</v>
      </c>
      <c r="W33" s="139">
        <f>'All Data FO'!AR33</f>
        <v>1.7057026476578412</v>
      </c>
      <c r="X33" s="139">
        <f>'All Data FO'!AS33</f>
        <v>2.5587467362924285</v>
      </c>
      <c r="Y33" s="137" t="str">
        <f t="shared" si="20"/>
        <v>N</v>
      </c>
      <c r="Z33" s="137" t="str">
        <f t="shared" si="21"/>
        <v>N</v>
      </c>
      <c r="AA33" s="137" t="str">
        <f t="shared" si="22"/>
        <v>N</v>
      </c>
      <c r="AB33" s="137" t="str">
        <f>'All Data FO'!BB33</f>
        <v>Y</v>
      </c>
      <c r="AC33" s="137" t="str">
        <f>'All Data FO'!BC33</f>
        <v>Y</v>
      </c>
      <c r="AD33" s="137" t="str">
        <f>'All Data FO'!BD33</f>
        <v>N</v>
      </c>
      <c r="AE33" s="137" t="str">
        <f>'All Data FO'!BE33</f>
        <v>Y</v>
      </c>
      <c r="AF33" s="139">
        <f>'All Data FO'!BF33</f>
        <v>29.870218476773992</v>
      </c>
      <c r="AG33" s="139">
        <f>'All Data FO'!BG33</f>
        <v>46.706945595051238</v>
      </c>
      <c r="AH33" s="139">
        <f>'All Data FO'!BH33</f>
        <v>-29.596554230937127</v>
      </c>
      <c r="AI33" s="139">
        <f>'All Data FO'!BI33</f>
        <v>8.9575728881838046</v>
      </c>
      <c r="AJ33" s="137" t="str">
        <f t="shared" si="23"/>
        <v>N</v>
      </c>
      <c r="AK33" s="137" t="str">
        <f t="shared" si="24"/>
        <v>Y</v>
      </c>
      <c r="AL33" s="137" t="str">
        <f t="shared" si="25"/>
        <v>N</v>
      </c>
      <c r="AM33" s="137" t="str">
        <f>'All Data FO'!BR33</f>
        <v>Y</v>
      </c>
      <c r="AN33" s="137" t="str">
        <f>'All Data FO'!BS33</f>
        <v>Y</v>
      </c>
      <c r="AO33" s="137" t="str">
        <f>'All Data FO'!BT33</f>
        <v>N</v>
      </c>
      <c r="AP33" s="137" t="str">
        <f>'All Data FO'!BU33</f>
        <v>Y</v>
      </c>
      <c r="AQ33" s="139">
        <f>'All Data FO'!BV33</f>
        <v>27.857405365674389</v>
      </c>
      <c r="AR33" s="139">
        <f>'All Data FO'!BW33</f>
        <v>44.19713831478537</v>
      </c>
      <c r="AS33" s="139">
        <f>'All Data FO'!BX33</f>
        <v>-29.484304932735427</v>
      </c>
      <c r="AT33" s="139">
        <f>'All Data FO'!BY33</f>
        <v>8.6479902557856274</v>
      </c>
      <c r="AU33" s="137" t="str">
        <f t="shared" si="26"/>
        <v>N</v>
      </c>
      <c r="AV33" s="137" t="str">
        <f t="shared" si="27"/>
        <v>Y</v>
      </c>
      <c r="AW33" s="137" t="str">
        <f t="shared" si="28"/>
        <v>N</v>
      </c>
      <c r="AX33" s="137" t="str">
        <f>'All Data FO'!CH33</f>
        <v>Y</v>
      </c>
      <c r="AY33" s="137" t="str">
        <f>'All Data FO'!CI33</f>
        <v>Y</v>
      </c>
      <c r="AZ33" s="137" t="str">
        <f>'All Data FO'!CJ33</f>
        <v>N</v>
      </c>
      <c r="BA33" s="137" t="str">
        <f>'All Data FO'!CK33</f>
        <v>Y</v>
      </c>
      <c r="BB33" s="139">
        <f>'All Data FO'!CL33</f>
        <v>12.73209549071618</v>
      </c>
      <c r="BC33" s="139">
        <f>'All Data FO'!CM33</f>
        <v>46.218487394957982</v>
      </c>
      <c r="BD33" s="139">
        <f>'All Data FO'!CN33</f>
        <v>-36.468172484599584</v>
      </c>
      <c r="BE33" s="139">
        <f>'All Data FO'!CO33</f>
        <v>7.8387953941541184</v>
      </c>
      <c r="BF33" s="137" t="str">
        <f t="shared" si="29"/>
        <v>N</v>
      </c>
      <c r="BG33" s="137" t="str">
        <f t="shared" si="30"/>
        <v>Y</v>
      </c>
      <c r="BH33" s="137" t="str">
        <f t="shared" si="31"/>
        <v>N</v>
      </c>
      <c r="BI33" s="137" t="str">
        <f>'D Master'!AM33</f>
        <v>Y</v>
      </c>
      <c r="BJ33" s="137" t="str">
        <f>'D Master'!AN33</f>
        <v>Y</v>
      </c>
      <c r="BK33" s="137" t="str">
        <f>'D Master'!AO33</f>
        <v>N</v>
      </c>
      <c r="BL33" s="137" t="str">
        <f>'D Master'!AP33</f>
        <v>N</v>
      </c>
      <c r="BM33" s="137">
        <f>'D Master'!AQ33</f>
        <v>66.692486444616577</v>
      </c>
      <c r="BN33" s="137">
        <f>'D Master'!AR33</f>
        <v>39.567567567567572</v>
      </c>
      <c r="BO33" s="137">
        <f>'D Master'!AS33</f>
        <v>-35.450104675505933</v>
      </c>
      <c r="BP33" s="137">
        <f>'D Master'!AT33</f>
        <v>-1.1724137931034477</v>
      </c>
      <c r="BR33" s="137">
        <f>'All Data FO'!B33</f>
        <v>270</v>
      </c>
      <c r="BS33" s="137">
        <f>'All Data FO'!W33</f>
        <v>273.95</v>
      </c>
      <c r="BT33" s="137">
        <f>'All Data FO'!AB33</f>
        <v>259</v>
      </c>
      <c r="BV33" s="137">
        <f t="shared" si="32"/>
        <v>42.772135015902329</v>
      </c>
      <c r="BW33" s="137">
        <f>'All Data FO'!BM33</f>
        <v>2087400</v>
      </c>
      <c r="BX33" s="137">
        <f>AVERAGE('All Data FO'!BN33:BQ33)</f>
        <v>1462050</v>
      </c>
      <c r="BY33" s="137">
        <f>AVERAGE('All Data FO'!BN33:BP33)</f>
        <v>1456800</v>
      </c>
      <c r="BZ33" s="137">
        <f t="shared" si="33"/>
        <v>43.286655683690277</v>
      </c>
      <c r="CB33" s="139">
        <f>'All Data FO'!AP33</f>
        <v>-24.439584472389285</v>
      </c>
      <c r="CC33" s="139">
        <f>'All Data FO'!AQ33</f>
        <v>-8.4355444305381724</v>
      </c>
      <c r="CD33" s="139">
        <f>'All Data FO'!AR33</f>
        <v>1.7057026476578412</v>
      </c>
      <c r="CE33" s="139">
        <f>'All Data FO'!AS33</f>
        <v>2.5587467362924285</v>
      </c>
      <c r="CF33" s="139">
        <f>'All Data FO'!BV33</f>
        <v>27.857405365674389</v>
      </c>
      <c r="CG33" s="139">
        <f>'All Data FO'!BW33</f>
        <v>44.19713831478537</v>
      </c>
      <c r="CH33" s="139">
        <f>'All Data FO'!BX33</f>
        <v>-29.484304932735427</v>
      </c>
      <c r="CI33" s="139">
        <f>'All Data FO'!BY33</f>
        <v>8.6479902557856274</v>
      </c>
      <c r="CJ33" s="139">
        <f>'D Master'!AQ33</f>
        <v>66.692486444616577</v>
      </c>
      <c r="CK33" s="139">
        <f>'D Master'!AR33</f>
        <v>39.567567567567572</v>
      </c>
      <c r="CL33" s="139">
        <f>'D Master'!AS33</f>
        <v>-35.450104675505933</v>
      </c>
      <c r="CM33" s="139">
        <f>'D Master'!AT33</f>
        <v>-1.1724137931034477</v>
      </c>
      <c r="CN33" s="139">
        <f>Cash!BH33</f>
        <v>39.955355771180663</v>
      </c>
      <c r="CO33" s="139">
        <f>Cash!BI33</f>
        <v>41.467082786379322</v>
      </c>
      <c r="CP33" s="139">
        <f>Cash!BJ33</f>
        <v>-42.895332393015003</v>
      </c>
      <c r="CQ33" s="139">
        <f>Cash!BK33</f>
        <v>-14.352945303182658</v>
      </c>
      <c r="CR33" s="67"/>
      <c r="CS33" s="139">
        <f>'All Data FO'!K33</f>
        <v>2.8963414634146432</v>
      </c>
      <c r="CT33" s="139">
        <f>Cash!BH33</f>
        <v>39.955355771180663</v>
      </c>
      <c r="CU33" s="139">
        <f>'D Master'!AA33</f>
        <v>133.25261347882739</v>
      </c>
      <c r="CV33" s="139">
        <f>NOI!G33</f>
        <v>-5.3026869537067016</v>
      </c>
      <c r="CW33" s="139">
        <f>NOI!S33</f>
        <v>52.594758036603807</v>
      </c>
      <c r="CX33" s="139">
        <f>Cash!EB33</f>
        <v>-1.5659955257272942</v>
      </c>
      <c r="CY33" s="139">
        <f>'All Data FO'!AP33</f>
        <v>-24.439584472389285</v>
      </c>
      <c r="CZ33" s="139">
        <f>'All Data FO'!BV33</f>
        <v>27.857405365674389</v>
      </c>
      <c r="DA33" s="139">
        <f>'All Data FO'!BF33</f>
        <v>29.870218476773992</v>
      </c>
      <c r="DB33" s="139" t="str">
        <f>'FOD (ALL)'!M33</f>
        <v>CANBK</v>
      </c>
      <c r="DC33" s="139">
        <f>'All Data FO'!EJ33</f>
        <v>1.9641929876052648</v>
      </c>
      <c r="DD33" s="137">
        <f>'All Data FO'!B32</f>
        <v>77.150000000000006</v>
      </c>
      <c r="DE33" s="137">
        <f>('All Data FO'!W32-'All Data FO'!AB32)/3</f>
        <v>1.3666666666666696</v>
      </c>
      <c r="DF33" s="137">
        <f t="shared" si="65"/>
        <v>1.7714409159645748</v>
      </c>
      <c r="DH33" s="139" t="str">
        <f t="shared" si="35"/>
        <v>CANBK</v>
      </c>
      <c r="DI33" s="137">
        <f t="shared" si="66"/>
        <v>78.51666666666668</v>
      </c>
      <c r="DJ33" s="137">
        <f t="shared" si="67"/>
        <v>79.883333333333354</v>
      </c>
      <c r="DK33" s="137">
        <f t="shared" si="68"/>
        <v>77.833333333333343</v>
      </c>
      <c r="DL33" s="137">
        <f t="shared" si="69"/>
        <v>76.466666666666669</v>
      </c>
      <c r="DM33" s="137">
        <f t="shared" si="70"/>
        <v>75.099999999999994</v>
      </c>
      <c r="DN33" s="137">
        <f t="shared" si="71"/>
        <v>77.150000000000006</v>
      </c>
      <c r="DO33" s="137" t="str">
        <f>'Final Master FO'!DC33</f>
        <v>SHORT BUILDUP</v>
      </c>
      <c r="DS33" s="137" t="str">
        <f>'FOD (ALL)'!M33</f>
        <v>CANBK</v>
      </c>
      <c r="DT33" s="137">
        <f>'All Data FO'!B32</f>
        <v>77.150000000000006</v>
      </c>
      <c r="DU33" s="139">
        <f>'All Data FO'!K32</f>
        <v>-0.77170418006430141</v>
      </c>
      <c r="DV33" s="137">
        <f>'All Data FO'!EA32</f>
        <v>8318200</v>
      </c>
      <c r="DW33" s="139">
        <f>'All Data FO'!EJ32</f>
        <v>4.7368421052631584</v>
      </c>
      <c r="DX33" s="137">
        <f>'D Master'!R32</f>
        <v>890341</v>
      </c>
      <c r="DY33" s="137">
        <f>'D Master'!AH32</f>
        <v>7.17</v>
      </c>
      <c r="EB33" s="137">
        <f>'All Data FO'!BM32/'All Data FO'!EA32</f>
        <v>1.5806544685148229</v>
      </c>
      <c r="EC33" s="137">
        <f>'All Data FO'!BN32/'All Data FO'!EB32</f>
        <v>1.1847645429362881</v>
      </c>
      <c r="ED33" s="137">
        <f>'All Data FO'!BO32/'All Data FO'!EC32</f>
        <v>0.97698367884703285</v>
      </c>
      <c r="EE33" s="137">
        <f>'All Data FO'!BP32/'All Data FO'!ED32</f>
        <v>1.3661553266160986</v>
      </c>
      <c r="EF33" s="137">
        <f>'All Data FO'!BQ32/'All Data FO'!EE32</f>
        <v>2.0086692418836436</v>
      </c>
      <c r="EG33" s="137" t="str">
        <f t="shared" si="72"/>
        <v>Y</v>
      </c>
      <c r="EH33" s="137" t="str">
        <f t="shared" si="73"/>
        <v>Y</v>
      </c>
      <c r="EI33" s="137" t="str">
        <f t="shared" si="74"/>
        <v>N</v>
      </c>
      <c r="EJ33" s="137" t="str">
        <f t="shared" si="75"/>
        <v>N</v>
      </c>
      <c r="EK33" s="137">
        <f t="shared" si="76"/>
        <v>33.415072044388843</v>
      </c>
      <c r="EL33" s="137">
        <f t="shared" si="77"/>
        <v>21.267588045530456</v>
      </c>
      <c r="EM33" s="137">
        <f t="shared" si="78"/>
        <v>-28.486632536362123</v>
      </c>
      <c r="EN33" s="137">
        <f t="shared" si="79"/>
        <v>-31.987044052360908</v>
      </c>
      <c r="EO33" s="137" t="str">
        <f t="shared" si="80"/>
        <v>Y</v>
      </c>
      <c r="EP33" s="137" t="str">
        <f t="shared" si="81"/>
        <v>Y</v>
      </c>
      <c r="EQ33" s="137" t="str">
        <f t="shared" si="82"/>
        <v>Y</v>
      </c>
    </row>
    <row r="34" spans="1:147" x14ac:dyDescent="0.3">
      <c r="A34" s="137" t="str">
        <f>FOD!B34</f>
        <v xml:space="preserve">CESC      </v>
      </c>
      <c r="B34" s="137" t="str">
        <f>'All Data FO'!G34</f>
        <v>N</v>
      </c>
      <c r="C34" s="137" t="str">
        <f>'All Data FO'!H34</f>
        <v>N</v>
      </c>
      <c r="D34" s="137" t="str">
        <f>'All Data FO'!I34</f>
        <v>N</v>
      </c>
      <c r="E34" s="137" t="str">
        <f>'All Data FO'!J34</f>
        <v>Y</v>
      </c>
      <c r="F34" s="139">
        <f>'All Data FO'!K34</f>
        <v>-3.1489137127276088</v>
      </c>
      <c r="G34" s="139">
        <f>'All Data FO'!L34</f>
        <v>-1.7457436695186086</v>
      </c>
      <c r="H34" s="139">
        <f>'All Data FO'!M34</f>
        <v>-0.68663634022830666</v>
      </c>
      <c r="I34" s="139">
        <f>'All Data FO'!N34</f>
        <v>2.6429389481102987</v>
      </c>
      <c r="J34" s="137" t="str">
        <f t="shared" si="17"/>
        <v>N</v>
      </c>
      <c r="K34" s="137" t="str">
        <f t="shared" si="18"/>
        <v>N</v>
      </c>
      <c r="L34" s="137" t="str">
        <f t="shared" si="19"/>
        <v>N</v>
      </c>
      <c r="M34" s="137">
        <f>'All Data FO'!AG34-'All Data FO'!AH34</f>
        <v>20000</v>
      </c>
      <c r="N34" s="137">
        <f>'All Data FO'!AH34-'All Data FO'!AI34</f>
        <v>-5600</v>
      </c>
      <c r="O34" s="137">
        <f>'All Data FO'!AI34-'All Data FO'!AJ34</f>
        <v>-6400</v>
      </c>
      <c r="P34" s="137">
        <f>'All Data FO'!AJ34-'All Data FO'!AK34</f>
        <v>22400</v>
      </c>
      <c r="Q34" s="137" t="str">
        <f>'All Data FO'!AL34</f>
        <v>Y</v>
      </c>
      <c r="R34" s="137" t="str">
        <f>'All Data FO'!AM34</f>
        <v>N</v>
      </c>
      <c r="S34" s="137" t="str">
        <f>'All Data FO'!AN34</f>
        <v>N</v>
      </c>
      <c r="T34" s="137" t="str">
        <f>'All Data FO'!AO34</f>
        <v>Y</v>
      </c>
      <c r="U34" s="139">
        <f>'All Data FO'!AP34</f>
        <v>3.0788177339901477</v>
      </c>
      <c r="V34" s="139">
        <f>'All Data FO'!AQ34</f>
        <v>-0.85470085470085477</v>
      </c>
      <c r="W34" s="139">
        <f>'All Data FO'!AR34</f>
        <v>-0.96735187424425628</v>
      </c>
      <c r="X34" s="139">
        <f>'All Data FO'!AS34</f>
        <v>3.5043804755944929</v>
      </c>
      <c r="Y34" s="137" t="str">
        <f t="shared" si="20"/>
        <v>Y</v>
      </c>
      <c r="Z34" s="137" t="str">
        <f t="shared" si="21"/>
        <v>Y</v>
      </c>
      <c r="AA34" s="137" t="str">
        <f t="shared" si="22"/>
        <v>N</v>
      </c>
      <c r="AB34" s="137" t="str">
        <f>'All Data FO'!BB34</f>
        <v>Y</v>
      </c>
      <c r="AC34" s="137" t="str">
        <f>'All Data FO'!BC34</f>
        <v>Y</v>
      </c>
      <c r="AD34" s="137" t="str">
        <f>'All Data FO'!BD34</f>
        <v>N</v>
      </c>
      <c r="AE34" s="137" t="str">
        <f>'All Data FO'!BE34</f>
        <v>N</v>
      </c>
      <c r="AF34" s="139">
        <f>'All Data FO'!BF34</f>
        <v>143.56287368510945</v>
      </c>
      <c r="AG34" s="139">
        <f>'All Data FO'!BG34</f>
        <v>16.365509492276647</v>
      </c>
      <c r="AH34" s="139">
        <f>'All Data FO'!BH34</f>
        <v>-49.040362491353221</v>
      </c>
      <c r="AI34" s="139">
        <f>'All Data FO'!BI34</f>
        <v>-26.010639225004173</v>
      </c>
      <c r="AJ34" s="137" t="str">
        <f t="shared" si="23"/>
        <v>Y</v>
      </c>
      <c r="AK34" s="137" t="str">
        <f t="shared" si="24"/>
        <v>Y</v>
      </c>
      <c r="AL34" s="137" t="str">
        <f t="shared" si="25"/>
        <v>N</v>
      </c>
      <c r="AM34" s="137" t="str">
        <f>'All Data FO'!BR34</f>
        <v>Y</v>
      </c>
      <c r="AN34" s="137" t="str">
        <f>'All Data FO'!BS34</f>
        <v>Y</v>
      </c>
      <c r="AO34" s="137" t="str">
        <f>'All Data FO'!BT34</f>
        <v>N</v>
      </c>
      <c r="AP34" s="137" t="str">
        <f>'All Data FO'!BU34</f>
        <v>N</v>
      </c>
      <c r="AQ34" s="139">
        <f>'All Data FO'!BV34</f>
        <v>149.84472049689441</v>
      </c>
      <c r="AR34" s="139">
        <f>'All Data FO'!BW34</f>
        <v>17.948717948717949</v>
      </c>
      <c r="AS34" s="139">
        <f>'All Data FO'!BX34</f>
        <v>-49.162011173184354</v>
      </c>
      <c r="AT34" s="139">
        <f>'All Data FO'!BY34</f>
        <v>-27.432432432432428</v>
      </c>
      <c r="AU34" s="137" t="str">
        <f t="shared" si="26"/>
        <v>Y</v>
      </c>
      <c r="AV34" s="137" t="str">
        <f t="shared" si="27"/>
        <v>Y</v>
      </c>
      <c r="AW34" s="137" t="str">
        <f t="shared" si="28"/>
        <v>N</v>
      </c>
      <c r="AX34" s="137" t="str">
        <f>'All Data FO'!CH34</f>
        <v>Y</v>
      </c>
      <c r="AY34" s="137" t="str">
        <f>'All Data FO'!CI34</f>
        <v>Y</v>
      </c>
      <c r="AZ34" s="137" t="str">
        <f>'All Data FO'!CJ34</f>
        <v>N</v>
      </c>
      <c r="BA34" s="137" t="str">
        <f>'All Data FO'!CK34</f>
        <v>N</v>
      </c>
      <c r="BB34" s="139">
        <f>'All Data FO'!CL34</f>
        <v>138.67313915857605</v>
      </c>
      <c r="BC34" s="139">
        <f>'All Data FO'!CM34</f>
        <v>19.535783365570598</v>
      </c>
      <c r="BD34" s="139">
        <f>'All Data FO'!CN34</f>
        <v>-49.903100775193799</v>
      </c>
      <c r="BE34" s="139">
        <f>'All Data FO'!CO34</f>
        <v>-27.731092436974791</v>
      </c>
      <c r="BF34" s="137" t="str">
        <f t="shared" si="29"/>
        <v>Y</v>
      </c>
      <c r="BG34" s="137" t="str">
        <f t="shared" si="30"/>
        <v>Y</v>
      </c>
      <c r="BH34" s="137" t="str">
        <f t="shared" si="31"/>
        <v>N</v>
      </c>
      <c r="BI34" s="137" t="str">
        <f>'D Master'!AM34</f>
        <v>Y</v>
      </c>
      <c r="BJ34" s="137" t="str">
        <f>'D Master'!AN34</f>
        <v>Y</v>
      </c>
      <c r="BK34" s="137" t="str">
        <f>'D Master'!AO34</f>
        <v>N</v>
      </c>
      <c r="BL34" s="137" t="str">
        <f>'D Master'!AP34</f>
        <v>Y</v>
      </c>
      <c r="BM34" s="137">
        <f>'D Master'!AQ34</f>
        <v>51.842546063651582</v>
      </c>
      <c r="BN34" s="137">
        <f>'D Master'!AR34</f>
        <v>19.519519519519513</v>
      </c>
      <c r="BO34" s="137">
        <f>'D Master'!AS34</f>
        <v>-58.684863523573192</v>
      </c>
      <c r="BP34" s="137">
        <f>'D Master'!AT34</f>
        <v>354.51127819548873</v>
      </c>
      <c r="BR34" s="137">
        <f>'All Data FO'!B34</f>
        <v>550.54999999999995</v>
      </c>
      <c r="BS34" s="137">
        <f>'All Data FO'!W34</f>
        <v>576.9</v>
      </c>
      <c r="BT34" s="137">
        <f>'All Data FO'!AB34</f>
        <v>547.29999999999995</v>
      </c>
      <c r="BV34" s="137">
        <f t="shared" si="32"/>
        <v>71.901709401709397</v>
      </c>
      <c r="BW34" s="137">
        <f>'All Data FO'!BM34</f>
        <v>1287200</v>
      </c>
      <c r="BX34" s="137">
        <f>AVERAGE('All Data FO'!BN34:BQ34)</f>
        <v>748800</v>
      </c>
      <c r="BY34" s="137">
        <f>AVERAGE('All Data FO'!BN34:BP34)</f>
        <v>603733.33333333337</v>
      </c>
      <c r="BZ34" s="137">
        <f t="shared" si="33"/>
        <v>113.2067137809187</v>
      </c>
      <c r="CB34" s="139">
        <f>'All Data FO'!AP34</f>
        <v>3.0788177339901477</v>
      </c>
      <c r="CC34" s="139">
        <f>'All Data FO'!AQ34</f>
        <v>-0.85470085470085477</v>
      </c>
      <c r="CD34" s="139">
        <f>'All Data FO'!AR34</f>
        <v>-0.96735187424425628</v>
      </c>
      <c r="CE34" s="139">
        <f>'All Data FO'!AS34</f>
        <v>3.5043804755944929</v>
      </c>
      <c r="CF34" s="139">
        <f>'All Data FO'!BV34</f>
        <v>149.84472049689441</v>
      </c>
      <c r="CG34" s="139">
        <f>'All Data FO'!BW34</f>
        <v>17.948717948717949</v>
      </c>
      <c r="CH34" s="139">
        <f>'All Data FO'!BX34</f>
        <v>-49.162011173184354</v>
      </c>
      <c r="CI34" s="139">
        <f>'All Data FO'!BY34</f>
        <v>-27.432432432432428</v>
      </c>
      <c r="CJ34" s="139">
        <f>'D Master'!AQ34</f>
        <v>51.842546063651582</v>
      </c>
      <c r="CK34" s="139">
        <f>'D Master'!AR34</f>
        <v>19.519519519519513</v>
      </c>
      <c r="CL34" s="139">
        <f>'D Master'!AS34</f>
        <v>-58.684863523573192</v>
      </c>
      <c r="CM34" s="139">
        <f>'D Master'!AT34</f>
        <v>354.51127819548873</v>
      </c>
      <c r="CN34" s="139">
        <f>Cash!BH34</f>
        <v>96.160121259328662</v>
      </c>
      <c r="CO34" s="139">
        <f>Cash!BI34</f>
        <v>8.1835418173122356</v>
      </c>
      <c r="CP34" s="139">
        <f>Cash!BJ34</f>
        <v>-50.49516671622797</v>
      </c>
      <c r="CQ34" s="139">
        <f>Cash!BK34</f>
        <v>-16.845891157451138</v>
      </c>
      <c r="CR34" s="67"/>
      <c r="CS34" s="139">
        <f>'All Data FO'!K34</f>
        <v>-3.1489137127276088</v>
      </c>
      <c r="CT34" s="139">
        <f>Cash!BH34</f>
        <v>96.160121259328662</v>
      </c>
      <c r="CU34" s="139">
        <f>'D Master'!AA34</f>
        <v>197.75040761468296</v>
      </c>
      <c r="CV34" s="139">
        <f>NOI!G34</f>
        <v>6.0143626570915618</v>
      </c>
      <c r="CW34" s="139">
        <f>NOI!S34</f>
        <v>7.1160835992198814</v>
      </c>
      <c r="CX34" s="139">
        <f>Cash!EB34</f>
        <v>0</v>
      </c>
      <c r="CY34" s="139">
        <f>'All Data FO'!AP34</f>
        <v>3.0788177339901477</v>
      </c>
      <c r="CZ34" s="139">
        <f>'All Data FO'!BV34</f>
        <v>149.84472049689441</v>
      </c>
      <c r="DA34" s="139">
        <f>'All Data FO'!BF34</f>
        <v>143.56287368510945</v>
      </c>
      <c r="DB34" s="139" t="str">
        <f>'FOD (ALL)'!M34</f>
        <v>CENTURYTEX</v>
      </c>
      <c r="DC34" s="139">
        <f>'All Data FO'!EJ34</f>
        <v>-3.8838854937278864</v>
      </c>
      <c r="DD34" s="137">
        <f>'All Data FO'!B33</f>
        <v>270</v>
      </c>
      <c r="DE34" s="137">
        <f>('All Data FO'!W33-'All Data FO'!AB33)/3</f>
        <v>4.9833333333333298</v>
      </c>
      <c r="DF34" s="137">
        <f t="shared" si="65"/>
        <v>1.8456790123456777</v>
      </c>
      <c r="DH34" s="139" t="str">
        <f t="shared" si="35"/>
        <v>CENTURYTEX</v>
      </c>
      <c r="DI34" s="137">
        <f t="shared" si="66"/>
        <v>272.49166666666667</v>
      </c>
      <c r="DJ34" s="137">
        <f t="shared" si="67"/>
        <v>277.47500000000002</v>
      </c>
      <c r="DK34" s="137">
        <f t="shared" si="68"/>
        <v>270</v>
      </c>
      <c r="DL34" s="137">
        <f t="shared" si="69"/>
        <v>265.01666666666665</v>
      </c>
      <c r="DM34" s="137">
        <f t="shared" si="70"/>
        <v>260.0333333333333</v>
      </c>
      <c r="DN34" s="137">
        <f t="shared" si="71"/>
        <v>267.50833333333333</v>
      </c>
      <c r="DO34" s="137" t="str">
        <f>'Final Master FO'!DC34</f>
        <v>SHORT COVERING</v>
      </c>
      <c r="DS34" s="137" t="str">
        <f>'FOD (ALL)'!M34</f>
        <v>CENTURYTEX</v>
      </c>
      <c r="DT34" s="137">
        <f>'All Data FO'!B33</f>
        <v>270</v>
      </c>
      <c r="DU34" s="139">
        <f>'All Data FO'!K33</f>
        <v>2.8963414634146432</v>
      </c>
      <c r="DV34" s="137">
        <f>'All Data FO'!EA33</f>
        <v>9032600</v>
      </c>
      <c r="DW34" s="139">
        <f>'All Data FO'!EJ33</f>
        <v>1.9641929876052648</v>
      </c>
      <c r="DX34" s="137">
        <f>'D Master'!R33</f>
        <v>392030</v>
      </c>
      <c r="DY34" s="137">
        <f>'D Master'!AH33</f>
        <v>21.52</v>
      </c>
      <c r="EB34" s="137">
        <f>'All Data FO'!BM33/'All Data FO'!EA33</f>
        <v>0.23109625135619866</v>
      </c>
      <c r="EC34" s="137">
        <f>'All Data FO'!BN33/'All Data FO'!EB33</f>
        <v>0.18429548687151467</v>
      </c>
      <c r="ED34" s="137">
        <f>'All Data FO'!BO33/'All Data FO'!EC33</f>
        <v>0.12691117786844819</v>
      </c>
      <c r="EE34" s="137">
        <f>'All Data FO'!BP33/'All Data FO'!ED33</f>
        <v>0.18301607203921122</v>
      </c>
      <c r="EF34" s="137">
        <f>'All Data FO'!BQ33/'All Data FO'!EE33</f>
        <v>0.16745609065155809</v>
      </c>
      <c r="EG34" s="137" t="str">
        <f t="shared" si="72"/>
        <v>Y</v>
      </c>
      <c r="EH34" s="137" t="str">
        <f t="shared" si="73"/>
        <v>Y</v>
      </c>
      <c r="EI34" s="137" t="str">
        <f t="shared" si="74"/>
        <v>N</v>
      </c>
      <c r="EJ34" s="137" t="str">
        <f t="shared" si="75"/>
        <v>Y</v>
      </c>
      <c r="EK34" s="137">
        <f t="shared" si="76"/>
        <v>25.394417019724465</v>
      </c>
      <c r="EL34" s="137">
        <f t="shared" si="77"/>
        <v>45.216118837498385</v>
      </c>
      <c r="EM34" s="137">
        <f t="shared" si="78"/>
        <v>-30.655719765826113</v>
      </c>
      <c r="EN34" s="137">
        <f t="shared" si="79"/>
        <v>9.2919769756420951</v>
      </c>
      <c r="EO34" s="137" t="str">
        <f t="shared" si="80"/>
        <v>N</v>
      </c>
      <c r="EP34" s="137" t="str">
        <f t="shared" si="81"/>
        <v>Y</v>
      </c>
      <c r="EQ34" s="137" t="str">
        <f t="shared" si="82"/>
        <v>N</v>
      </c>
    </row>
    <row r="35" spans="1:147" x14ac:dyDescent="0.3">
      <c r="A35" s="137" t="str">
        <f>FOD!B35</f>
        <v xml:space="preserve">CHOLAFIN  </v>
      </c>
      <c r="B35" s="137" t="str">
        <f>'All Data FO'!G35</f>
        <v>N</v>
      </c>
      <c r="C35" s="137" t="str">
        <f>'All Data FO'!H35</f>
        <v>N</v>
      </c>
      <c r="D35" s="137" t="str">
        <f>'All Data FO'!I35</f>
        <v>Y</v>
      </c>
      <c r="E35" s="137" t="str">
        <f>'All Data FO'!J35</f>
        <v>Y</v>
      </c>
      <c r="F35" s="139">
        <f>'All Data FO'!K35</f>
        <v>-4.8517520215633398</v>
      </c>
      <c r="G35" s="139">
        <f>'All Data FO'!L35</f>
        <v>-4.2404129793510323</v>
      </c>
      <c r="H35" s="139">
        <f>'All Data FO'!M35</f>
        <v>6.9822485207100549</v>
      </c>
      <c r="I35" s="139">
        <f>'All Data FO'!N35</f>
        <v>1.1168727562824139</v>
      </c>
      <c r="J35" s="137" t="str">
        <f t="shared" si="17"/>
        <v>N</v>
      </c>
      <c r="K35" s="137" t="str">
        <f t="shared" si="18"/>
        <v>N</v>
      </c>
      <c r="L35" s="137" t="str">
        <f t="shared" si="19"/>
        <v>Y</v>
      </c>
      <c r="M35" s="137">
        <f>'All Data FO'!AG35-'All Data FO'!AH35</f>
        <v>97500</v>
      </c>
      <c r="N35" s="137">
        <f>'All Data FO'!AH35-'All Data FO'!AI35</f>
        <v>30000</v>
      </c>
      <c r="O35" s="137">
        <f>'All Data FO'!AI35-'All Data FO'!AJ35</f>
        <v>57500</v>
      </c>
      <c r="P35" s="137">
        <f>'All Data FO'!AJ35-'All Data FO'!AK35</f>
        <v>-122500</v>
      </c>
      <c r="Q35" s="137" t="str">
        <f>'All Data FO'!AL35</f>
        <v>Y</v>
      </c>
      <c r="R35" s="137" t="str">
        <f>'All Data FO'!AM35</f>
        <v>Y</v>
      </c>
      <c r="S35" s="137" t="str">
        <f>'All Data FO'!AN35</f>
        <v>Y</v>
      </c>
      <c r="T35" s="137" t="str">
        <f>'All Data FO'!AO35</f>
        <v>N</v>
      </c>
      <c r="U35" s="139">
        <f>'All Data FO'!AP35</f>
        <v>1.3622074746769124</v>
      </c>
      <c r="V35" s="139">
        <f>'All Data FO'!AQ35</f>
        <v>0.4209049456331112</v>
      </c>
      <c r="W35" s="139">
        <f>'All Data FO'!AR35</f>
        <v>0.81329561527581329</v>
      </c>
      <c r="X35" s="139">
        <f>'All Data FO'!AS35</f>
        <v>-1.7031630170316301</v>
      </c>
      <c r="Y35" s="137" t="str">
        <f t="shared" si="20"/>
        <v>Y</v>
      </c>
      <c r="Z35" s="137" t="str">
        <f t="shared" si="21"/>
        <v>N</v>
      </c>
      <c r="AA35" s="137" t="str">
        <f t="shared" si="22"/>
        <v>Y</v>
      </c>
      <c r="AB35" s="137" t="str">
        <f>'All Data FO'!BB35</f>
        <v>Y</v>
      </c>
      <c r="AC35" s="137" t="str">
        <f>'All Data FO'!BC35</f>
        <v>N</v>
      </c>
      <c r="AD35" s="137" t="str">
        <f>'All Data FO'!BD35</f>
        <v>Y</v>
      </c>
      <c r="AE35" s="137" t="str">
        <f>'All Data FO'!BE35</f>
        <v>N</v>
      </c>
      <c r="AF35" s="139">
        <f>'All Data FO'!BF35</f>
        <v>33.007144646927415</v>
      </c>
      <c r="AG35" s="139">
        <f>'All Data FO'!BG35</f>
        <v>-24.493907412097865</v>
      </c>
      <c r="AH35" s="139">
        <f>'All Data FO'!BH35</f>
        <v>66.177217720798481</v>
      </c>
      <c r="AI35" s="139">
        <f>'All Data FO'!BI35</f>
        <v>-38.530712431369402</v>
      </c>
      <c r="AJ35" s="137" t="str">
        <f t="shared" si="23"/>
        <v>Y</v>
      </c>
      <c r="AK35" s="137" t="str">
        <f t="shared" si="24"/>
        <v>N</v>
      </c>
      <c r="AL35" s="137" t="str">
        <f t="shared" si="25"/>
        <v>Y</v>
      </c>
      <c r="AM35" s="137" t="str">
        <f>'All Data FO'!BR35</f>
        <v>Y</v>
      </c>
      <c r="AN35" s="137" t="str">
        <f>'All Data FO'!BS35</f>
        <v>N</v>
      </c>
      <c r="AO35" s="137" t="str">
        <f>'All Data FO'!BT35</f>
        <v>Y</v>
      </c>
      <c r="AP35" s="137" t="str">
        <f>'All Data FO'!BU35</f>
        <v>N</v>
      </c>
      <c r="AQ35" s="139">
        <f>'All Data FO'!BV35</f>
        <v>41.402886806786526</v>
      </c>
      <c r="AR35" s="139">
        <f>'All Data FO'!BW35</f>
        <v>-25.74276043625423</v>
      </c>
      <c r="AS35" s="139">
        <f>'All Data FO'!BX35</f>
        <v>63.228974831184779</v>
      </c>
      <c r="AT35" s="139">
        <f>'All Data FO'!BY35</f>
        <v>-37.067799884102762</v>
      </c>
      <c r="AU35" s="137" t="str">
        <f t="shared" si="26"/>
        <v>Y</v>
      </c>
      <c r="AV35" s="137" t="str">
        <f t="shared" si="27"/>
        <v>N</v>
      </c>
      <c r="AW35" s="137" t="str">
        <f t="shared" si="28"/>
        <v>Y</v>
      </c>
      <c r="AX35" s="137" t="str">
        <f>'All Data FO'!CH35</f>
        <v>Y</v>
      </c>
      <c r="AY35" s="137" t="str">
        <f>'All Data FO'!CI35</f>
        <v>N</v>
      </c>
      <c r="AZ35" s="137" t="str">
        <f>'All Data FO'!CJ35</f>
        <v>Y</v>
      </c>
      <c r="BA35" s="137" t="str">
        <f>'All Data FO'!CK35</f>
        <v>N</v>
      </c>
      <c r="BB35" s="139">
        <f>'All Data FO'!CL35</f>
        <v>46.466745843230406</v>
      </c>
      <c r="BC35" s="139">
        <f>'All Data FO'!CM35</f>
        <v>-24.804643893726279</v>
      </c>
      <c r="BD35" s="139">
        <f>'All Data FO'!CN35</f>
        <v>54.661602209944746</v>
      </c>
      <c r="BE35" s="139">
        <f>'All Data FO'!CO35</f>
        <v>-37.933990570081441</v>
      </c>
      <c r="BF35" s="137" t="str">
        <f t="shared" si="29"/>
        <v>Y</v>
      </c>
      <c r="BG35" s="137" t="str">
        <f t="shared" si="30"/>
        <v>N</v>
      </c>
      <c r="BH35" s="137" t="str">
        <f t="shared" si="31"/>
        <v>Y</v>
      </c>
      <c r="BI35" s="137" t="str">
        <f>'D Master'!AM35</f>
        <v>Y</v>
      </c>
      <c r="BJ35" s="137" t="str">
        <f>'D Master'!AN35</f>
        <v>Y</v>
      </c>
      <c r="BK35" s="137" t="str">
        <f>'D Master'!AO35</f>
        <v>Y</v>
      </c>
      <c r="BL35" s="137" t="str">
        <f>'D Master'!AP35</f>
        <v>N</v>
      </c>
      <c r="BM35" s="137">
        <f>'D Master'!AQ35</f>
        <v>54.842219804134942</v>
      </c>
      <c r="BN35" s="137">
        <f>'D Master'!AR35</f>
        <v>22.207446808510639</v>
      </c>
      <c r="BO35" s="137">
        <f>'D Master'!AS35</f>
        <v>32.74492497793468</v>
      </c>
      <c r="BP35" s="137">
        <f>'D Master'!AT35</f>
        <v>-65.85292344786015</v>
      </c>
      <c r="BR35" s="137">
        <f>'All Data FO'!B35</f>
        <v>123.55</v>
      </c>
      <c r="BS35" s="137">
        <f>'All Data FO'!W35</f>
        <v>133</v>
      </c>
      <c r="BT35" s="137">
        <f>'All Data FO'!AB35</f>
        <v>121</v>
      </c>
      <c r="BV35" s="137">
        <f t="shared" si="32"/>
        <v>26.177833013218844</v>
      </c>
      <c r="BW35" s="137">
        <f>'All Data FO'!BM35</f>
        <v>13960000</v>
      </c>
      <c r="BX35" s="137">
        <f>AVERAGE('All Data FO'!BN35:BQ35)</f>
        <v>11063750</v>
      </c>
      <c r="BY35" s="137">
        <f>AVERAGE('All Data FO'!BN35:BP35)</f>
        <v>10437500</v>
      </c>
      <c r="BZ35" s="137">
        <f t="shared" si="33"/>
        <v>33.748502994011972</v>
      </c>
      <c r="CB35" s="139">
        <f>'All Data FO'!AP35</f>
        <v>1.3622074746769124</v>
      </c>
      <c r="CC35" s="139">
        <f>'All Data FO'!AQ35</f>
        <v>0.4209049456331112</v>
      </c>
      <c r="CD35" s="139">
        <f>'All Data FO'!AR35</f>
        <v>0.81329561527581329</v>
      </c>
      <c r="CE35" s="139">
        <f>'All Data FO'!AS35</f>
        <v>-1.7031630170316301</v>
      </c>
      <c r="CF35" s="139">
        <f>'All Data FO'!BV35</f>
        <v>41.402886806786526</v>
      </c>
      <c r="CG35" s="139">
        <f>'All Data FO'!BW35</f>
        <v>-25.74276043625423</v>
      </c>
      <c r="CH35" s="139">
        <f>'All Data FO'!BX35</f>
        <v>63.228974831184779</v>
      </c>
      <c r="CI35" s="139">
        <f>'All Data FO'!BY35</f>
        <v>-37.067799884102762</v>
      </c>
      <c r="CJ35" s="139">
        <f>'D Master'!AQ35</f>
        <v>54.842219804134942</v>
      </c>
      <c r="CK35" s="139">
        <f>'D Master'!AR35</f>
        <v>22.207446808510639</v>
      </c>
      <c r="CL35" s="139">
        <f>'D Master'!AS35</f>
        <v>32.74492497793468</v>
      </c>
      <c r="CM35" s="139">
        <f>'D Master'!AT35</f>
        <v>-65.85292344786015</v>
      </c>
      <c r="CN35" s="139">
        <f>Cash!BH35</f>
        <v>53.356980696281809</v>
      </c>
      <c r="CO35" s="139">
        <f>Cash!BI35</f>
        <v>10.545353352445254</v>
      </c>
      <c r="CP35" s="139">
        <f>Cash!BJ35</f>
        <v>-4.3903076392736384</v>
      </c>
      <c r="CQ35" s="139">
        <f>Cash!BK35</f>
        <v>-34.296452803931544</v>
      </c>
      <c r="CR35" s="67"/>
      <c r="CS35" s="139">
        <f>'All Data FO'!K35</f>
        <v>-4.8517520215633398</v>
      </c>
      <c r="CT35" s="139">
        <f>Cash!BH35</f>
        <v>53.356980696281809</v>
      </c>
      <c r="CU35" s="139">
        <f>'D Master'!AA35</f>
        <v>137.41922341685472</v>
      </c>
      <c r="CV35" s="139">
        <f>NOI!G35</f>
        <v>11.172122492080254</v>
      </c>
      <c r="CW35" s="139">
        <f>NOI!S35</f>
        <v>33.224069232497236</v>
      </c>
      <c r="CX35" s="139">
        <f>Cash!EB35</f>
        <v>-1.5706806282722525</v>
      </c>
      <c r="CY35" s="139">
        <f>'All Data FO'!AP35</f>
        <v>1.3622074746769124</v>
      </c>
      <c r="CZ35" s="139">
        <f>'All Data FO'!BV35</f>
        <v>41.402886806786526</v>
      </c>
      <c r="DA35" s="139">
        <f>'All Data FO'!BF35</f>
        <v>33.007144646927415</v>
      </c>
      <c r="DB35" s="139" t="str">
        <f>'FOD (ALL)'!M35</f>
        <v>CESC</v>
      </c>
      <c r="DC35" s="139">
        <f>'All Data FO'!EJ35</f>
        <v>3.0788177339901477</v>
      </c>
      <c r="DD35" s="137">
        <f>'All Data FO'!B34</f>
        <v>550.54999999999995</v>
      </c>
      <c r="DE35" s="137">
        <f>('All Data FO'!W34-'All Data FO'!AB34)/3</f>
        <v>9.8666666666666742</v>
      </c>
      <c r="DF35" s="137">
        <f t="shared" si="65"/>
        <v>1.7921472466927029</v>
      </c>
      <c r="DH35" s="139" t="str">
        <f t="shared" si="35"/>
        <v>CESC</v>
      </c>
      <c r="DI35" s="137">
        <f t="shared" si="66"/>
        <v>560.41666666666663</v>
      </c>
      <c r="DJ35" s="137">
        <f t="shared" si="67"/>
        <v>570.2833333333333</v>
      </c>
      <c r="DK35" s="137">
        <f t="shared" si="68"/>
        <v>555.48333333333335</v>
      </c>
      <c r="DL35" s="137">
        <f t="shared" si="69"/>
        <v>545.61666666666656</v>
      </c>
      <c r="DM35" s="137">
        <f t="shared" si="70"/>
        <v>535.74999999999989</v>
      </c>
      <c r="DN35" s="137">
        <f t="shared" si="71"/>
        <v>550.54999999999995</v>
      </c>
      <c r="DO35" s="137" t="str">
        <f>'Final Master FO'!DC35</f>
        <v>SHORT BUILDUP</v>
      </c>
      <c r="DS35" s="137" t="str">
        <f>'FOD (ALL)'!M35</f>
        <v>CESC</v>
      </c>
      <c r="DT35" s="137">
        <f>'All Data FO'!B34</f>
        <v>550.54999999999995</v>
      </c>
      <c r="DU35" s="139">
        <f>'All Data FO'!K34</f>
        <v>-3.1489137127276088</v>
      </c>
      <c r="DV35" s="137">
        <f>'All Data FO'!EA34</f>
        <v>2390600</v>
      </c>
      <c r="DW35" s="139">
        <f>'All Data FO'!EJ34</f>
        <v>-3.8838854937278864</v>
      </c>
      <c r="DX35" s="137">
        <f>'D Master'!R34</f>
        <v>135137</v>
      </c>
      <c r="DY35" s="137">
        <f>'D Master'!AH34</f>
        <v>18.13</v>
      </c>
      <c r="EB35" s="137">
        <f>'All Data FO'!BM34/'All Data FO'!EA34</f>
        <v>0.53844223207562958</v>
      </c>
      <c r="EC35" s="137">
        <f>'All Data FO'!BN34/'All Data FO'!EB34</f>
        <v>0.20714055966548731</v>
      </c>
      <c r="ED35" s="137">
        <f>'All Data FO'!BO34/'All Data FO'!EC34</f>
        <v>0.17588789562696303</v>
      </c>
      <c r="EE35" s="137">
        <f>'All Data FO'!BP34/'All Data FO'!ED34</f>
        <v>0.35613031584183041</v>
      </c>
      <c r="EF35" s="137">
        <f>'All Data FO'!BQ34/'All Data FO'!EE34</f>
        <v>0.50585320003417922</v>
      </c>
      <c r="EG35" s="137" t="str">
        <f t="shared" si="72"/>
        <v>Y</v>
      </c>
      <c r="EH35" s="137" t="str">
        <f t="shared" si="73"/>
        <v>Y</v>
      </c>
      <c r="EI35" s="137" t="str">
        <f t="shared" si="74"/>
        <v>N</v>
      </c>
      <c r="EJ35" s="137" t="str">
        <f t="shared" si="75"/>
        <v>N</v>
      </c>
      <c r="EK35" s="137">
        <f t="shared" si="76"/>
        <v>159.94051234831247</v>
      </c>
      <c r="EL35" s="137">
        <f t="shared" si="77"/>
        <v>17.768513249375275</v>
      </c>
      <c r="EM35" s="137">
        <f t="shared" si="78"/>
        <v>-50.611366737708217</v>
      </c>
      <c r="EN35" s="137">
        <f t="shared" si="79"/>
        <v>-29.598089758497604</v>
      </c>
      <c r="EO35" s="137" t="str">
        <f t="shared" si="80"/>
        <v>Y</v>
      </c>
      <c r="EP35" s="137" t="str">
        <f t="shared" si="81"/>
        <v>Y</v>
      </c>
      <c r="EQ35" s="137" t="str">
        <f t="shared" si="82"/>
        <v>N</v>
      </c>
    </row>
    <row r="36" spans="1:147" x14ac:dyDescent="0.3">
      <c r="A36" s="137" t="str">
        <f>FOD!B36</f>
        <v xml:space="preserve">CIPLA     </v>
      </c>
      <c r="B36" s="137" t="str">
        <f>'All Data FO'!G36</f>
        <v>Y</v>
      </c>
      <c r="C36" s="137" t="str">
        <f>'All Data FO'!H36</f>
        <v>N</v>
      </c>
      <c r="D36" s="137" t="str">
        <f>'All Data FO'!I36</f>
        <v>Y</v>
      </c>
      <c r="E36" s="137" t="str">
        <f>'All Data FO'!J36</f>
        <v>N</v>
      </c>
      <c r="F36" s="139">
        <f>'All Data FO'!K36</f>
        <v>3.5949572997153352</v>
      </c>
      <c r="G36" s="139">
        <f>'All Data FO'!L36</f>
        <v>-0.87075707490123</v>
      </c>
      <c r="H36" s="139">
        <f>'All Data FO'!M36</f>
        <v>4.3847837064467186</v>
      </c>
      <c r="I36" s="139">
        <f>'All Data FO'!N36</f>
        <v>-0.90075062552126395</v>
      </c>
      <c r="J36" s="137" t="str">
        <f t="shared" si="17"/>
        <v>Y</v>
      </c>
      <c r="K36" s="137" t="str">
        <f t="shared" si="18"/>
        <v>N</v>
      </c>
      <c r="L36" s="137" t="str">
        <f t="shared" si="19"/>
        <v>Y</v>
      </c>
      <c r="M36" s="137">
        <f>'All Data FO'!AG36-'All Data FO'!AH36</f>
        <v>-1059150</v>
      </c>
      <c r="N36" s="137">
        <f>'All Data FO'!AH36-'All Data FO'!AI36</f>
        <v>-859050</v>
      </c>
      <c r="O36" s="137">
        <f>'All Data FO'!AI36-'All Data FO'!AJ36</f>
        <v>425500</v>
      </c>
      <c r="P36" s="137">
        <f>'All Data FO'!AJ36-'All Data FO'!AK36</f>
        <v>-607200</v>
      </c>
      <c r="Q36" s="137" t="str">
        <f>'All Data FO'!AL36</f>
        <v>N</v>
      </c>
      <c r="R36" s="137" t="str">
        <f>'All Data FO'!AM36</f>
        <v>N</v>
      </c>
      <c r="S36" s="137" t="str">
        <f>'All Data FO'!AN36</f>
        <v>Y</v>
      </c>
      <c r="T36" s="137" t="str">
        <f>'All Data FO'!AO36</f>
        <v>N</v>
      </c>
      <c r="U36" s="139">
        <f>'All Data FO'!AP36</f>
        <v>-7.3910601075355107</v>
      </c>
      <c r="V36" s="139">
        <f>'All Data FO'!AQ36</f>
        <v>-5.6556632344033924</v>
      </c>
      <c r="W36" s="139">
        <f>'All Data FO'!AR36</f>
        <v>2.8820688580775822</v>
      </c>
      <c r="X36" s="139">
        <f>'All Data FO'!AS36</f>
        <v>-3.9503217118060747</v>
      </c>
      <c r="Y36" s="137" t="str">
        <f t="shared" si="20"/>
        <v>N</v>
      </c>
      <c r="Z36" s="137" t="str">
        <f t="shared" si="21"/>
        <v>N</v>
      </c>
      <c r="AA36" s="137" t="str">
        <f t="shared" si="22"/>
        <v>Y</v>
      </c>
      <c r="AB36" s="137" t="str">
        <f>'All Data FO'!BB36</f>
        <v>Y</v>
      </c>
      <c r="AC36" s="137" t="str">
        <f>'All Data FO'!BC36</f>
        <v>N</v>
      </c>
      <c r="AD36" s="137" t="str">
        <f>'All Data FO'!BD36</f>
        <v>Y</v>
      </c>
      <c r="AE36" s="137" t="str">
        <f>'All Data FO'!BE36</f>
        <v>N</v>
      </c>
      <c r="AF36" s="139">
        <f>'All Data FO'!BF36</f>
        <v>72.263505457396207</v>
      </c>
      <c r="AG36" s="139">
        <f>'All Data FO'!BG36</f>
        <v>-44.20037181739184</v>
      </c>
      <c r="AH36" s="139">
        <f>'All Data FO'!BH36</f>
        <v>36.604624634208321</v>
      </c>
      <c r="AI36" s="139">
        <f>'All Data FO'!BI36</f>
        <v>-52.995016173326611</v>
      </c>
      <c r="AJ36" s="137" t="str">
        <f t="shared" si="23"/>
        <v>Y</v>
      </c>
      <c r="AK36" s="137" t="str">
        <f t="shared" si="24"/>
        <v>N</v>
      </c>
      <c r="AL36" s="137" t="str">
        <f t="shared" si="25"/>
        <v>Y</v>
      </c>
      <c r="AM36" s="137" t="str">
        <f>'All Data FO'!BR36</f>
        <v>Y</v>
      </c>
      <c r="AN36" s="137" t="str">
        <f>'All Data FO'!BS36</f>
        <v>N</v>
      </c>
      <c r="AO36" s="137" t="str">
        <f>'All Data FO'!BT36</f>
        <v>Y</v>
      </c>
      <c r="AP36" s="137" t="str">
        <f>'All Data FO'!BU36</f>
        <v>N</v>
      </c>
      <c r="AQ36" s="139">
        <f>'All Data FO'!BV36</f>
        <v>69.941248804481475</v>
      </c>
      <c r="AR36" s="139">
        <f>'All Data FO'!BW36</f>
        <v>-44.657844990548206</v>
      </c>
      <c r="AS36" s="139">
        <f>'All Data FO'!BX36</f>
        <v>33.518425037859664</v>
      </c>
      <c r="AT36" s="139">
        <f>'All Data FO'!BY36</f>
        <v>-53.682487725040914</v>
      </c>
      <c r="AU36" s="137" t="str">
        <f t="shared" si="26"/>
        <v>Y</v>
      </c>
      <c r="AV36" s="137" t="str">
        <f t="shared" si="27"/>
        <v>N</v>
      </c>
      <c r="AW36" s="137" t="str">
        <f t="shared" si="28"/>
        <v>Y</v>
      </c>
      <c r="AX36" s="137" t="str">
        <f>'All Data FO'!CH36</f>
        <v>Y</v>
      </c>
      <c r="AY36" s="137" t="str">
        <f>'All Data FO'!CI36</f>
        <v>N</v>
      </c>
      <c r="AZ36" s="137" t="str">
        <f>'All Data FO'!CJ36</f>
        <v>Y</v>
      </c>
      <c r="BA36" s="137" t="str">
        <f>'All Data FO'!CK36</f>
        <v>N</v>
      </c>
      <c r="BB36" s="139">
        <f>'All Data FO'!CL36</f>
        <v>58.75723423697837</v>
      </c>
      <c r="BC36" s="139">
        <f>'All Data FO'!CM36</f>
        <v>-45.958847736625515</v>
      </c>
      <c r="BD36" s="139">
        <f>'All Data FO'!CN36</f>
        <v>33.531157270029674</v>
      </c>
      <c r="BE36" s="139">
        <f>'All Data FO'!CO36</f>
        <v>-52.898850812713526</v>
      </c>
      <c r="BF36" s="137" t="str">
        <f t="shared" si="29"/>
        <v>Y</v>
      </c>
      <c r="BG36" s="137" t="str">
        <f t="shared" si="30"/>
        <v>N</v>
      </c>
      <c r="BH36" s="137" t="str">
        <f t="shared" si="31"/>
        <v>Y</v>
      </c>
      <c r="BI36" s="137" t="str">
        <f>'D Master'!AM36</f>
        <v>Y</v>
      </c>
      <c r="BJ36" s="137" t="str">
        <f>'D Master'!AN36</f>
        <v>Y</v>
      </c>
      <c r="BK36" s="137" t="str">
        <f>'D Master'!AO36</f>
        <v>Y</v>
      </c>
      <c r="BL36" s="137" t="str">
        <f>'D Master'!AP36</f>
        <v>N</v>
      </c>
      <c r="BM36" s="137">
        <f>'D Master'!AQ36</f>
        <v>4.3642241379310471</v>
      </c>
      <c r="BN36" s="137">
        <f>'D Master'!AR36</f>
        <v>2.2026431718061596</v>
      </c>
      <c r="BO36" s="137">
        <f>'D Master'!AS36</f>
        <v>65.542388331814024</v>
      </c>
      <c r="BP36" s="137">
        <f>'D Master'!AT36</f>
        <v>-37.134670487106007</v>
      </c>
      <c r="BR36" s="137">
        <f>'All Data FO'!B36</f>
        <v>636.85</v>
      </c>
      <c r="BS36" s="137">
        <f>'All Data FO'!W36</f>
        <v>638.65</v>
      </c>
      <c r="BT36" s="137">
        <f>'All Data FO'!AB36</f>
        <v>610</v>
      </c>
      <c r="BV36" s="137">
        <f t="shared" si="32"/>
        <v>-4.0166685959023036</v>
      </c>
      <c r="BW36" s="137">
        <f>'All Data FO'!BM36</f>
        <v>14303700</v>
      </c>
      <c r="BX36" s="137">
        <f>AVERAGE('All Data FO'!BN36:BQ36)</f>
        <v>14902275</v>
      </c>
      <c r="BY36" s="137">
        <f>AVERAGE('All Data FO'!BN36:BP36)</f>
        <v>11672116.666666666</v>
      </c>
      <c r="BZ36" s="137">
        <f t="shared" si="33"/>
        <v>22.545896416959511</v>
      </c>
      <c r="CB36" s="139">
        <f>'All Data FO'!AP36</f>
        <v>-7.3910601075355107</v>
      </c>
      <c r="CC36" s="139">
        <f>'All Data FO'!AQ36</f>
        <v>-5.6556632344033924</v>
      </c>
      <c r="CD36" s="139">
        <f>'All Data FO'!AR36</f>
        <v>2.8820688580775822</v>
      </c>
      <c r="CE36" s="139">
        <f>'All Data FO'!AS36</f>
        <v>-3.9503217118060747</v>
      </c>
      <c r="CF36" s="139">
        <f>'All Data FO'!BV36</f>
        <v>69.941248804481475</v>
      </c>
      <c r="CG36" s="139">
        <f>'All Data FO'!BW36</f>
        <v>-44.657844990548206</v>
      </c>
      <c r="CH36" s="139">
        <f>'All Data FO'!BX36</f>
        <v>33.518425037859664</v>
      </c>
      <c r="CI36" s="139">
        <f>'All Data FO'!BY36</f>
        <v>-53.682487725040914</v>
      </c>
      <c r="CJ36" s="139">
        <f>'D Master'!AQ36</f>
        <v>4.3642241379310471</v>
      </c>
      <c r="CK36" s="139">
        <f>'D Master'!AR36</f>
        <v>2.2026431718061596</v>
      </c>
      <c r="CL36" s="139">
        <f>'D Master'!AS36</f>
        <v>65.542388331814024</v>
      </c>
      <c r="CM36" s="139">
        <f>'D Master'!AT36</f>
        <v>-37.134670487106007</v>
      </c>
      <c r="CN36" s="139">
        <f>Cash!BH36</f>
        <v>37.373186572886908</v>
      </c>
      <c r="CO36" s="139">
        <f>Cash!BI36</f>
        <v>-41.09957763779223</v>
      </c>
      <c r="CP36" s="139">
        <f>Cash!BJ36</f>
        <v>22.718980476361907</v>
      </c>
      <c r="CQ36" s="139">
        <f>Cash!BK36</f>
        <v>-52.167649009533477</v>
      </c>
      <c r="CR36" s="67"/>
      <c r="CS36" s="139">
        <f>'All Data FO'!K36</f>
        <v>3.5949572997153352</v>
      </c>
      <c r="CT36" s="139">
        <f>Cash!BH36</f>
        <v>37.373186572886908</v>
      </c>
      <c r="CU36" s="139">
        <f>'D Master'!AA36</f>
        <v>43.350049754494577</v>
      </c>
      <c r="CV36" s="139">
        <f>NOI!G36</f>
        <v>5.2282061931791963</v>
      </c>
      <c r="CW36" s="139">
        <f>NOI!S36</f>
        <v>22.34837722940301</v>
      </c>
      <c r="CX36" s="139">
        <f>Cash!EB36</f>
        <v>1.342281879194632</v>
      </c>
      <c r="CY36" s="139">
        <f>'All Data FO'!AP36</f>
        <v>-7.3910601075355107</v>
      </c>
      <c r="CZ36" s="139">
        <f>'All Data FO'!BV36</f>
        <v>69.941248804481475</v>
      </c>
      <c r="DA36" s="139">
        <f>'All Data FO'!BF36</f>
        <v>72.263505457396207</v>
      </c>
      <c r="DB36" s="139" t="str">
        <f>'FOD (ALL)'!M36</f>
        <v>CHOLAFIN</v>
      </c>
      <c r="DC36" s="139">
        <f>'All Data FO'!EJ36</f>
        <v>14.830104795173071</v>
      </c>
      <c r="DD36" s="137">
        <f>'All Data FO'!B35</f>
        <v>123.55</v>
      </c>
      <c r="DE36" s="137">
        <f>('All Data FO'!W35-'All Data FO'!AB35)/3</f>
        <v>4</v>
      </c>
      <c r="DF36" s="137">
        <f t="shared" si="65"/>
        <v>3.2375556454876566</v>
      </c>
      <c r="DH36" s="139" t="str">
        <f t="shared" si="35"/>
        <v>CHOLAFIN</v>
      </c>
      <c r="DI36" s="137">
        <f t="shared" si="66"/>
        <v>127.55</v>
      </c>
      <c r="DJ36" s="137">
        <f t="shared" si="67"/>
        <v>131.55000000000001</v>
      </c>
      <c r="DK36" s="137">
        <f t="shared" si="68"/>
        <v>125.55</v>
      </c>
      <c r="DL36" s="137">
        <f t="shared" si="69"/>
        <v>121.55</v>
      </c>
      <c r="DM36" s="137">
        <f t="shared" si="70"/>
        <v>117.55</v>
      </c>
      <c r="DN36" s="137">
        <f t="shared" si="71"/>
        <v>123.55</v>
      </c>
      <c r="DO36" s="137" t="str">
        <f>'Final Master FO'!DC36</f>
        <v>SHORT BUILDUP</v>
      </c>
      <c r="DS36" s="137" t="str">
        <f>'FOD (ALL)'!M36</f>
        <v>CHOLAFIN</v>
      </c>
      <c r="DT36" s="137">
        <f>'All Data FO'!B35</f>
        <v>123.55</v>
      </c>
      <c r="DU36" s="139">
        <f>'All Data FO'!K35</f>
        <v>-4.8517520215633398</v>
      </c>
      <c r="DV36" s="137">
        <f>'All Data FO'!EA35</f>
        <v>669600</v>
      </c>
      <c r="DW36" s="139">
        <f>'All Data FO'!EJ35</f>
        <v>3.0788177339901477</v>
      </c>
      <c r="DX36" s="137">
        <f>'D Master'!R35</f>
        <v>5641076</v>
      </c>
      <c r="DY36" s="137">
        <f>'D Master'!AH35</f>
        <v>28.46</v>
      </c>
      <c r="EB36" s="137">
        <f>'All Data FO'!BM35/'All Data FO'!EA35</f>
        <v>20.848267622461172</v>
      </c>
      <c r="EC36" s="137">
        <f>'All Data FO'!BN35/'All Data FO'!EB35</f>
        <v>15.197814039408867</v>
      </c>
      <c r="ED36" s="137">
        <f>'All Data FO'!BO35/'All Data FO'!EC35</f>
        <v>20.291514041514041</v>
      </c>
      <c r="EE36" s="137">
        <f>'All Data FO'!BP35/'All Data FO'!ED35</f>
        <v>12.311064087061668</v>
      </c>
      <c r="EF36" s="137">
        <f>'All Data FO'!BQ35/'All Data FO'!EE35</f>
        <v>20.247966207759699</v>
      </c>
      <c r="EG36" s="137" t="str">
        <f t="shared" si="72"/>
        <v>Y</v>
      </c>
      <c r="EH36" s="137" t="str">
        <f t="shared" si="73"/>
        <v>N</v>
      </c>
      <c r="EI36" s="137" t="str">
        <f t="shared" si="74"/>
        <v>Y</v>
      </c>
      <c r="EJ36" s="137" t="str">
        <f t="shared" si="75"/>
        <v>N</v>
      </c>
      <c r="EK36" s="137">
        <f t="shared" si="76"/>
        <v>37.179383616619681</v>
      </c>
      <c r="EL36" s="137">
        <f t="shared" si="77"/>
        <v>-25.102611819325389</v>
      </c>
      <c r="EM36" s="137">
        <f t="shared" si="78"/>
        <v>64.823397051758008</v>
      </c>
      <c r="EN36" s="137">
        <f t="shared" si="79"/>
        <v>-39.198515244737735</v>
      </c>
      <c r="EO36" s="137" t="str">
        <f t="shared" si="80"/>
        <v>Y</v>
      </c>
      <c r="EP36" s="137" t="str">
        <f t="shared" si="81"/>
        <v>N</v>
      </c>
      <c r="EQ36" s="137" t="str">
        <f t="shared" si="82"/>
        <v>Y</v>
      </c>
    </row>
    <row r="37" spans="1:147" x14ac:dyDescent="0.3">
      <c r="A37" s="137" t="str">
        <f>FOD!B37</f>
        <v xml:space="preserve">COALINDIA </v>
      </c>
      <c r="B37" s="137" t="str">
        <f>'All Data FO'!G37</f>
        <v>Y</v>
      </c>
      <c r="C37" s="137" t="str">
        <f>'All Data FO'!H37</f>
        <v>Y</v>
      </c>
      <c r="D37" s="137" t="str">
        <f>'All Data FO'!I37</f>
        <v>N</v>
      </c>
      <c r="E37" s="137" t="str">
        <f>'All Data FO'!J37</f>
        <v>Y</v>
      </c>
      <c r="F37" s="139">
        <f>'All Data FO'!K37</f>
        <v>0.52271813429835601</v>
      </c>
      <c r="G37" s="139">
        <f>'All Data FO'!L37</f>
        <v>0.68825910931173628</v>
      </c>
      <c r="H37" s="139">
        <f>'All Data FO'!M37</f>
        <v>-0.16168148746968702</v>
      </c>
      <c r="I37" s="139">
        <f>'All Data FO'!N37</f>
        <v>1.5182601559294284</v>
      </c>
      <c r="J37" s="137" t="str">
        <f t="shared" si="17"/>
        <v>N</v>
      </c>
      <c r="K37" s="137" t="str">
        <f t="shared" si="18"/>
        <v>Y</v>
      </c>
      <c r="L37" s="137" t="str">
        <f t="shared" si="19"/>
        <v>N</v>
      </c>
      <c r="M37" s="137">
        <f>'All Data FO'!AG37-'All Data FO'!AH37</f>
        <v>-820800</v>
      </c>
      <c r="N37" s="137">
        <f>'All Data FO'!AH37-'All Data FO'!AI37</f>
        <v>-977400</v>
      </c>
      <c r="O37" s="137">
        <f>'All Data FO'!AI37-'All Data FO'!AJ37</f>
        <v>-5400</v>
      </c>
      <c r="P37" s="137">
        <f>'All Data FO'!AJ37-'All Data FO'!AK37</f>
        <v>-32400</v>
      </c>
      <c r="Q37" s="137" t="str">
        <f>'All Data FO'!AL37</f>
        <v>N</v>
      </c>
      <c r="R37" s="137" t="str">
        <f>'All Data FO'!AM37</f>
        <v>N</v>
      </c>
      <c r="S37" s="137" t="str">
        <f>'All Data FO'!AN37</f>
        <v>N</v>
      </c>
      <c r="T37" s="137" t="str">
        <f>'All Data FO'!AO37</f>
        <v>N</v>
      </c>
      <c r="U37" s="139">
        <f>'All Data FO'!AP37</f>
        <v>-2.5684352821899288</v>
      </c>
      <c r="V37" s="139">
        <f>'All Data FO'!AQ37</f>
        <v>-2.9676996228889982</v>
      </c>
      <c r="W37" s="139">
        <f>'All Data FO'!AR37</f>
        <v>-1.6393442622950821E-2</v>
      </c>
      <c r="X37" s="139">
        <f>'All Data FO'!AS37</f>
        <v>-9.8264002620373395E-2</v>
      </c>
      <c r="Y37" s="137" t="str">
        <f t="shared" si="20"/>
        <v>Y</v>
      </c>
      <c r="Z37" s="137" t="str">
        <f t="shared" si="21"/>
        <v>N</v>
      </c>
      <c r="AA37" s="137" t="str">
        <f t="shared" si="22"/>
        <v>Y</v>
      </c>
      <c r="AB37" s="137" t="str">
        <f>'All Data FO'!BB37</f>
        <v>Y</v>
      </c>
      <c r="AC37" s="137" t="str">
        <f>'All Data FO'!BC37</f>
        <v>Y</v>
      </c>
      <c r="AD37" s="137" t="str">
        <f>'All Data FO'!BD37</f>
        <v>N</v>
      </c>
      <c r="AE37" s="137" t="str">
        <f>'All Data FO'!BE37</f>
        <v>N</v>
      </c>
      <c r="AF37" s="139">
        <f>'All Data FO'!BF37</f>
        <v>20.208527724508411</v>
      </c>
      <c r="AG37" s="139">
        <f>'All Data FO'!BG37</f>
        <v>30.828620241962451</v>
      </c>
      <c r="AH37" s="139">
        <f>'All Data FO'!BH37</f>
        <v>-21.894486823009991</v>
      </c>
      <c r="AI37" s="139">
        <f>'All Data FO'!BI37</f>
        <v>-57.293434617010696</v>
      </c>
      <c r="AJ37" s="137" t="str">
        <f t="shared" si="23"/>
        <v>N</v>
      </c>
      <c r="AK37" s="137" t="str">
        <f t="shared" si="24"/>
        <v>Y</v>
      </c>
      <c r="AL37" s="137" t="str">
        <f t="shared" si="25"/>
        <v>Y</v>
      </c>
      <c r="AM37" s="137" t="str">
        <f>'All Data FO'!BR37</f>
        <v>Y</v>
      </c>
      <c r="AN37" s="137" t="str">
        <f>'All Data FO'!BS37</f>
        <v>Y</v>
      </c>
      <c r="AO37" s="137" t="str">
        <f>'All Data FO'!BT37</f>
        <v>N</v>
      </c>
      <c r="AP37" s="137" t="str">
        <f>'All Data FO'!BU37</f>
        <v>N</v>
      </c>
      <c r="AQ37" s="139">
        <f>'All Data FO'!BV37</f>
        <v>20.651762031072376</v>
      </c>
      <c r="AR37" s="139">
        <f>'All Data FO'!BW37</f>
        <v>29.808165272995574</v>
      </c>
      <c r="AS37" s="139">
        <f>'All Data FO'!BX37</f>
        <v>-22.04754601226994</v>
      </c>
      <c r="AT37" s="139">
        <f>'All Data FO'!BY37</f>
        <v>-57.329842931937172</v>
      </c>
      <c r="AU37" s="137" t="str">
        <f t="shared" si="26"/>
        <v>N</v>
      </c>
      <c r="AV37" s="137" t="str">
        <f t="shared" si="27"/>
        <v>Y</v>
      </c>
      <c r="AW37" s="137" t="str">
        <f t="shared" si="28"/>
        <v>Y</v>
      </c>
      <c r="AX37" s="137" t="str">
        <f>'All Data FO'!CH37</f>
        <v>Y</v>
      </c>
      <c r="AY37" s="137" t="str">
        <f>'All Data FO'!CI37</f>
        <v>Y</v>
      </c>
      <c r="AZ37" s="137" t="str">
        <f>'All Data FO'!CJ37</f>
        <v>N</v>
      </c>
      <c r="BA37" s="137" t="str">
        <f>'All Data FO'!CK37</f>
        <v>N</v>
      </c>
      <c r="BB37" s="139">
        <f>'All Data FO'!CL37</f>
        <v>15.823970037453183</v>
      </c>
      <c r="BC37" s="139">
        <f>'All Data FO'!CM37</f>
        <v>9.0352220520673807</v>
      </c>
      <c r="BD37" s="139">
        <f>'All Data FO'!CN37</f>
        <v>-21.039903264812576</v>
      </c>
      <c r="BE37" s="139">
        <f>'All Data FO'!CO37</f>
        <v>-56.648610868425649</v>
      </c>
      <c r="BF37" s="137" t="str">
        <f t="shared" si="29"/>
        <v>Y</v>
      </c>
      <c r="BG37" s="137" t="str">
        <f t="shared" si="30"/>
        <v>Y</v>
      </c>
      <c r="BH37" s="137" t="str">
        <f t="shared" si="31"/>
        <v>Y</v>
      </c>
      <c r="BI37" s="137" t="str">
        <f>'D Master'!AM37</f>
        <v>Y</v>
      </c>
      <c r="BJ37" s="137" t="str">
        <f>'D Master'!AN37</f>
        <v>N</v>
      </c>
      <c r="BK37" s="137" t="str">
        <f>'D Master'!AO37</f>
        <v>Y</v>
      </c>
      <c r="BL37" s="137" t="str">
        <f>'D Master'!AP37</f>
        <v>Y</v>
      </c>
      <c r="BM37" s="137">
        <f>'D Master'!AQ37</f>
        <v>2.391581632653061</v>
      </c>
      <c r="BN37" s="137">
        <f>'D Master'!AR37</f>
        <v>-31.543331150403848</v>
      </c>
      <c r="BO37" s="137">
        <f>'D Master'!AS37</f>
        <v>15.594246782740345</v>
      </c>
      <c r="BP37" s="137">
        <f>'D Master'!AT37</f>
        <v>20.602556299452232</v>
      </c>
      <c r="BR37" s="137">
        <f>'All Data FO'!B37</f>
        <v>125</v>
      </c>
      <c r="BS37" s="137">
        <f>'All Data FO'!W37</f>
        <v>125.75</v>
      </c>
      <c r="BT37" s="137">
        <f>'All Data FO'!AB37</f>
        <v>121.8</v>
      </c>
      <c r="BV37" s="137">
        <f t="shared" si="32"/>
        <v>-4.8984468339307048</v>
      </c>
      <c r="BW37" s="137">
        <f>'All Data FO'!BM37</f>
        <v>8596800</v>
      </c>
      <c r="BX37" s="137">
        <f>AVERAGE('All Data FO'!BN37:BQ37)</f>
        <v>9039600</v>
      </c>
      <c r="BY37" s="137">
        <f>AVERAGE('All Data FO'!BN37:BP37)</f>
        <v>6552000</v>
      </c>
      <c r="BZ37" s="137">
        <f t="shared" si="33"/>
        <v>31.208791208791208</v>
      </c>
      <c r="CB37" s="139">
        <f>'All Data FO'!AP37</f>
        <v>-2.5684352821899288</v>
      </c>
      <c r="CC37" s="139">
        <f>'All Data FO'!AQ37</f>
        <v>-2.9676996228889982</v>
      </c>
      <c r="CD37" s="139">
        <f>'All Data FO'!AR37</f>
        <v>-1.6393442622950821E-2</v>
      </c>
      <c r="CE37" s="139">
        <f>'All Data FO'!AS37</f>
        <v>-9.8264002620373395E-2</v>
      </c>
      <c r="CF37" s="139">
        <f>'All Data FO'!BV37</f>
        <v>20.651762031072376</v>
      </c>
      <c r="CG37" s="139">
        <f>'All Data FO'!BW37</f>
        <v>29.808165272995574</v>
      </c>
      <c r="CH37" s="139">
        <f>'All Data FO'!BX37</f>
        <v>-22.04754601226994</v>
      </c>
      <c r="CI37" s="139">
        <f>'All Data FO'!BY37</f>
        <v>-57.329842931937172</v>
      </c>
      <c r="CJ37" s="139">
        <f>'D Master'!AQ37</f>
        <v>2.391581632653061</v>
      </c>
      <c r="CK37" s="139">
        <f>'D Master'!AR37</f>
        <v>-31.543331150403848</v>
      </c>
      <c r="CL37" s="139">
        <f>'D Master'!AS37</f>
        <v>15.594246782740345</v>
      </c>
      <c r="CM37" s="139">
        <f>'D Master'!AT37</f>
        <v>20.602556299452232</v>
      </c>
      <c r="CN37" s="139">
        <f>Cash!BH37</f>
        <v>15.216726924931148</v>
      </c>
      <c r="CO37" s="139">
        <f>Cash!BI37</f>
        <v>-23.497309716105129</v>
      </c>
      <c r="CP37" s="139">
        <f>Cash!BJ37</f>
        <v>-15.201851301806672</v>
      </c>
      <c r="CQ37" s="139">
        <f>Cash!BK37</f>
        <v>-60.804430073827717</v>
      </c>
      <c r="CR37" s="67"/>
      <c r="CS37" s="139">
        <f>'All Data FO'!K37</f>
        <v>0.52271813429835601</v>
      </c>
      <c r="CT37" s="139">
        <f>Cash!BH37</f>
        <v>15.216726924931148</v>
      </c>
      <c r="CU37" s="139">
        <f>'D Master'!AA37</f>
        <v>17.981600596581409</v>
      </c>
      <c r="CV37" s="139">
        <f>NOI!G37</f>
        <v>2.6361480752037525</v>
      </c>
      <c r="CW37" s="139">
        <f>NOI!S37</f>
        <v>12.457741602577348</v>
      </c>
      <c r="CX37" s="139">
        <f>Cash!EB37</f>
        <v>-3.0821917808219133</v>
      </c>
      <c r="CY37" s="139">
        <f>'All Data FO'!AP37</f>
        <v>-2.5684352821899288</v>
      </c>
      <c r="CZ37" s="139">
        <f>'All Data FO'!BV37</f>
        <v>20.651762031072376</v>
      </c>
      <c r="DA37" s="139">
        <f>'All Data FO'!BF37</f>
        <v>20.208527724508411</v>
      </c>
      <c r="DB37" s="139" t="str">
        <f>'FOD (ALL)'!M37</f>
        <v>CIPLA</v>
      </c>
      <c r="DC37" s="139">
        <f>'All Data FO'!EJ37</f>
        <v>4.7269273389267052</v>
      </c>
      <c r="DD37" s="137">
        <f>'All Data FO'!B36</f>
        <v>636.85</v>
      </c>
      <c r="DE37" s="137">
        <f>('All Data FO'!W36-'All Data FO'!AB36)/3</f>
        <v>9.5499999999999918</v>
      </c>
      <c r="DF37" s="137">
        <f t="shared" si="65"/>
        <v>1.4995681871712321</v>
      </c>
      <c r="DH37" s="139" t="str">
        <f t="shared" si="35"/>
        <v>CIPLA</v>
      </c>
      <c r="DI37" s="137">
        <f t="shared" si="66"/>
        <v>641.625</v>
      </c>
      <c r="DJ37" s="137">
        <f t="shared" si="67"/>
        <v>651.17499999999995</v>
      </c>
      <c r="DK37" s="137">
        <f t="shared" si="68"/>
        <v>636.85</v>
      </c>
      <c r="DL37" s="137">
        <f t="shared" si="69"/>
        <v>627.30000000000007</v>
      </c>
      <c r="DM37" s="137">
        <f t="shared" si="70"/>
        <v>617.75000000000011</v>
      </c>
      <c r="DN37" s="137">
        <f t="shared" si="71"/>
        <v>632.07500000000005</v>
      </c>
      <c r="DO37" s="137" t="str">
        <f>'Final Master FO'!DC37</f>
        <v>LONG BUILDUP</v>
      </c>
      <c r="DS37" s="137" t="str">
        <f>'FOD (ALL)'!M37</f>
        <v>CIPLA</v>
      </c>
      <c r="DT37" s="137">
        <f>'All Data FO'!B36</f>
        <v>636.85</v>
      </c>
      <c r="DU37" s="139">
        <f>'All Data FO'!K36</f>
        <v>3.5949572997153352</v>
      </c>
      <c r="DV37" s="137">
        <f>'All Data FO'!EA36</f>
        <v>9040000</v>
      </c>
      <c r="DW37" s="139">
        <f>'All Data FO'!EJ36</f>
        <v>14.830104795173071</v>
      </c>
      <c r="DX37" s="137">
        <f>'D Master'!R36</f>
        <v>2106119</v>
      </c>
      <c r="DY37" s="137">
        <f>'D Master'!AH36</f>
        <v>19.37</v>
      </c>
      <c r="EB37" s="137">
        <f>'All Data FO'!BM36/'All Data FO'!EA36</f>
        <v>1.5822676991150442</v>
      </c>
      <c r="EC37" s="137">
        <f>'All Data FO'!BN36/'All Data FO'!EB36</f>
        <v>1.0691457605589076</v>
      </c>
      <c r="ED37" s="137">
        <f>'All Data FO'!BO36/'All Data FO'!EC36</f>
        <v>2.0084186200066028</v>
      </c>
      <c r="EE37" s="137">
        <f>'All Data FO'!BP36/'All Data FO'!ED36</f>
        <v>1.5439850898000678</v>
      </c>
      <c r="EF37" s="137">
        <f>'All Data FO'!BQ36/'All Data FO'!EE36</f>
        <v>3.2878008021390372</v>
      </c>
      <c r="EG37" s="137" t="str">
        <f t="shared" si="72"/>
        <v>Y</v>
      </c>
      <c r="EH37" s="137" t="str">
        <f t="shared" si="73"/>
        <v>N</v>
      </c>
      <c r="EI37" s="137" t="str">
        <f t="shared" si="74"/>
        <v>Y</v>
      </c>
      <c r="EJ37" s="137" t="str">
        <f t="shared" si="75"/>
        <v>N</v>
      </c>
      <c r="EK37" s="137">
        <f t="shared" si="76"/>
        <v>47.993637302354024</v>
      </c>
      <c r="EL37" s="137">
        <f t="shared" si="77"/>
        <v>-46.766787067758173</v>
      </c>
      <c r="EM37" s="137">
        <f t="shared" si="78"/>
        <v>30.080182333022076</v>
      </c>
      <c r="EN37" s="137">
        <f t="shared" si="79"/>
        <v>-53.038970949956763</v>
      </c>
      <c r="EO37" s="137" t="str">
        <f t="shared" si="80"/>
        <v>Y</v>
      </c>
      <c r="EP37" s="137" t="str">
        <f t="shared" si="81"/>
        <v>N</v>
      </c>
      <c r="EQ37" s="137" t="str">
        <f t="shared" si="82"/>
        <v>Y</v>
      </c>
    </row>
    <row r="38" spans="1:147" x14ac:dyDescent="0.3">
      <c r="A38" s="137" t="str">
        <f>FOD!B38</f>
        <v xml:space="preserve">COLPAL    </v>
      </c>
      <c r="B38" s="137" t="str">
        <f>'All Data FO'!G38</f>
        <v>N</v>
      </c>
      <c r="C38" s="137" t="str">
        <f>'All Data FO'!H38</f>
        <v>N</v>
      </c>
      <c r="D38" s="137" t="str">
        <f>'All Data FO'!I38</f>
        <v>Y</v>
      </c>
      <c r="E38" s="137" t="str">
        <f>'All Data FO'!J38</f>
        <v>N</v>
      </c>
      <c r="F38" s="139">
        <f>'All Data FO'!K38</f>
        <v>-1.1960732688908011</v>
      </c>
      <c r="G38" s="139">
        <f>'All Data FO'!L38</f>
        <v>-1.7987737312550889</v>
      </c>
      <c r="H38" s="139">
        <f>'All Data FO'!M38</f>
        <v>0.3930584396321532</v>
      </c>
      <c r="I38" s="139">
        <f>'All Data FO'!N38</f>
        <v>-2.3040139110273841</v>
      </c>
      <c r="J38" s="137" t="str">
        <f t="shared" si="17"/>
        <v>Y</v>
      </c>
      <c r="K38" s="137" t="str">
        <f t="shared" si="18"/>
        <v>N</v>
      </c>
      <c r="L38" s="137" t="str">
        <f t="shared" si="19"/>
        <v>Y</v>
      </c>
      <c r="M38" s="137">
        <f>'All Data FO'!AG38-'All Data FO'!AH38</f>
        <v>-139300</v>
      </c>
      <c r="N38" s="137">
        <f>'All Data FO'!AH38-'All Data FO'!AI38</f>
        <v>158900</v>
      </c>
      <c r="O38" s="137">
        <f>'All Data FO'!AI38-'All Data FO'!AJ38</f>
        <v>45500</v>
      </c>
      <c r="P38" s="137">
        <f>'All Data FO'!AJ38-'All Data FO'!AK38</f>
        <v>25900</v>
      </c>
      <c r="Q38" s="137" t="str">
        <f>'All Data FO'!AL38</f>
        <v>N</v>
      </c>
      <c r="R38" s="137" t="str">
        <f>'All Data FO'!AM38</f>
        <v>Y</v>
      </c>
      <c r="S38" s="137" t="str">
        <f>'All Data FO'!AN38</f>
        <v>Y</v>
      </c>
      <c r="T38" s="137" t="str">
        <f>'All Data FO'!AO38</f>
        <v>Y</v>
      </c>
      <c r="U38" s="139">
        <f>'All Data FO'!AP38</f>
        <v>-8.9478417266187051</v>
      </c>
      <c r="V38" s="139">
        <f>'All Data FO'!AQ38</f>
        <v>11.367050575863797</v>
      </c>
      <c r="W38" s="139">
        <f>'All Data FO'!AR38</f>
        <v>3.3643892339544514</v>
      </c>
      <c r="X38" s="139">
        <f>'All Data FO'!AS38</f>
        <v>1.9525065963060684</v>
      </c>
      <c r="Y38" s="137" t="str">
        <f t="shared" si="20"/>
        <v>N</v>
      </c>
      <c r="Z38" s="137" t="str">
        <f t="shared" si="21"/>
        <v>Y</v>
      </c>
      <c r="AA38" s="137" t="str">
        <f t="shared" si="22"/>
        <v>Y</v>
      </c>
      <c r="AB38" s="137" t="str">
        <f>'All Data FO'!BB38</f>
        <v>N</v>
      </c>
      <c r="AC38" s="137" t="str">
        <f>'All Data FO'!BC38</f>
        <v>Y</v>
      </c>
      <c r="AD38" s="137" t="str">
        <f>'All Data FO'!BD38</f>
        <v>N</v>
      </c>
      <c r="AE38" s="137" t="str">
        <f>'All Data FO'!BE38</f>
        <v>N</v>
      </c>
      <c r="AF38" s="139">
        <f>'All Data FO'!BF38</f>
        <v>-67.136036052364716</v>
      </c>
      <c r="AG38" s="139">
        <f>'All Data FO'!BG38</f>
        <v>383.09750536054781</v>
      </c>
      <c r="AH38" s="139">
        <f>'All Data FO'!BH38</f>
        <v>-10.423574099060446</v>
      </c>
      <c r="AI38" s="139">
        <f>'All Data FO'!BI38</f>
        <v>-38.272823201176237</v>
      </c>
      <c r="AJ38" s="137" t="str">
        <f t="shared" si="23"/>
        <v>N</v>
      </c>
      <c r="AK38" s="137" t="str">
        <f t="shared" si="24"/>
        <v>Y</v>
      </c>
      <c r="AL38" s="137" t="str">
        <f t="shared" si="25"/>
        <v>Y</v>
      </c>
      <c r="AM38" s="137" t="str">
        <f>'All Data FO'!BR38</f>
        <v>N</v>
      </c>
      <c r="AN38" s="137" t="str">
        <f>'All Data FO'!BS38</f>
        <v>Y</v>
      </c>
      <c r="AO38" s="137" t="str">
        <f>'All Data FO'!BT38</f>
        <v>N</v>
      </c>
      <c r="AP38" s="137" t="str">
        <f>'All Data FO'!BU38</f>
        <v>N</v>
      </c>
      <c r="AQ38" s="139">
        <f>'All Data FO'!BV38</f>
        <v>-67.08580742810571</v>
      </c>
      <c r="AR38" s="139">
        <f>'All Data FO'!BW38</f>
        <v>397.62456546929315</v>
      </c>
      <c r="AS38" s="139">
        <f>'All Data FO'!BX38</f>
        <v>-11.16829644879053</v>
      </c>
      <c r="AT38" s="139">
        <f>'All Data FO'!BY38</f>
        <v>-37.624398073836275</v>
      </c>
      <c r="AU38" s="137" t="str">
        <f t="shared" si="26"/>
        <v>N</v>
      </c>
      <c r="AV38" s="137" t="str">
        <f t="shared" si="27"/>
        <v>Y</v>
      </c>
      <c r="AW38" s="137" t="str">
        <f t="shared" si="28"/>
        <v>Y</v>
      </c>
      <c r="AX38" s="137" t="str">
        <f>'All Data FO'!CH38</f>
        <v>N</v>
      </c>
      <c r="AY38" s="137" t="str">
        <f>'All Data FO'!CI38</f>
        <v>Y</v>
      </c>
      <c r="AZ38" s="137" t="str">
        <f>'All Data FO'!CJ38</f>
        <v>N</v>
      </c>
      <c r="BA38" s="137" t="str">
        <f>'All Data FO'!CK38</f>
        <v>N</v>
      </c>
      <c r="BB38" s="139">
        <f>'All Data FO'!CL38</f>
        <v>-66.414306226341211</v>
      </c>
      <c r="BC38" s="139">
        <f>'All Data FO'!CM38</f>
        <v>367.70451770451768</v>
      </c>
      <c r="BD38" s="139">
        <f>'All Data FO'!CN38</f>
        <v>-9.1514143094841938</v>
      </c>
      <c r="BE38" s="139">
        <f>'All Data FO'!CO38</f>
        <v>-38.485158648925285</v>
      </c>
      <c r="BF38" s="137" t="str">
        <f t="shared" si="29"/>
        <v>N</v>
      </c>
      <c r="BG38" s="137" t="str">
        <f t="shared" si="30"/>
        <v>Y</v>
      </c>
      <c r="BH38" s="137" t="str">
        <f t="shared" si="31"/>
        <v>Y</v>
      </c>
      <c r="BI38" s="137" t="str">
        <f>'D Master'!AM38</f>
        <v>Y</v>
      </c>
      <c r="BJ38" s="137" t="str">
        <f>'D Master'!AN38</f>
        <v>N</v>
      </c>
      <c r="BK38" s="137" t="str">
        <f>'D Master'!AO38</f>
        <v>N</v>
      </c>
      <c r="BL38" s="137" t="str">
        <f>'D Master'!AP38</f>
        <v>Y</v>
      </c>
      <c r="BM38" s="137">
        <f>'D Master'!AQ38</f>
        <v>9.6153846153846185</v>
      </c>
      <c r="BN38" s="137">
        <f>'D Master'!AR38</f>
        <v>-2.3564064801178222</v>
      </c>
      <c r="BO38" s="137">
        <f>'D Master'!AS38</f>
        <v>-2.3723939611790081</v>
      </c>
      <c r="BP38" s="137">
        <f>'D Master'!AT38</f>
        <v>13.736713000817657</v>
      </c>
      <c r="BR38" s="137">
        <f>'All Data FO'!B38</f>
        <v>1313.45</v>
      </c>
      <c r="BS38" s="137">
        <f>'All Data FO'!W38</f>
        <v>1344.8</v>
      </c>
      <c r="BT38" s="137">
        <f>'All Data FO'!AB38</f>
        <v>1307.1500000000001</v>
      </c>
      <c r="BV38" s="137">
        <f t="shared" si="32"/>
        <v>-26.442464060365577</v>
      </c>
      <c r="BW38" s="137">
        <f>'All Data FO'!BM38</f>
        <v>1978900</v>
      </c>
      <c r="BX38" s="137">
        <f>AVERAGE('All Data FO'!BN38:BQ38)</f>
        <v>2690275</v>
      </c>
      <c r="BY38" s="137">
        <f>AVERAGE('All Data FO'!BN38:BP38)</f>
        <v>2860200</v>
      </c>
      <c r="BZ38" s="137">
        <f t="shared" si="33"/>
        <v>-30.812530592266274</v>
      </c>
      <c r="CB38" s="139">
        <f>'All Data FO'!AP38</f>
        <v>-8.9478417266187051</v>
      </c>
      <c r="CC38" s="139">
        <f>'All Data FO'!AQ38</f>
        <v>11.367050575863797</v>
      </c>
      <c r="CD38" s="139">
        <f>'All Data FO'!AR38</f>
        <v>3.3643892339544514</v>
      </c>
      <c r="CE38" s="139">
        <f>'All Data FO'!AS38</f>
        <v>1.9525065963060684</v>
      </c>
      <c r="CF38" s="139">
        <f>'All Data FO'!BV38</f>
        <v>-67.08580742810571</v>
      </c>
      <c r="CG38" s="139">
        <f>'All Data FO'!BW38</f>
        <v>397.62456546929315</v>
      </c>
      <c r="CH38" s="139">
        <f>'All Data FO'!BX38</f>
        <v>-11.16829644879053</v>
      </c>
      <c r="CI38" s="139">
        <f>'All Data FO'!BY38</f>
        <v>-37.624398073836275</v>
      </c>
      <c r="CJ38" s="139">
        <f>'D Master'!AQ38</f>
        <v>9.6153846153846185</v>
      </c>
      <c r="CK38" s="139">
        <f>'D Master'!AR38</f>
        <v>-2.3564064801178222</v>
      </c>
      <c r="CL38" s="139">
        <f>'D Master'!AS38</f>
        <v>-2.3723939611790081</v>
      </c>
      <c r="CM38" s="139">
        <f>'D Master'!AT38</f>
        <v>13.736713000817657</v>
      </c>
      <c r="CN38" s="139">
        <f>Cash!BH38</f>
        <v>-57.142127849455115</v>
      </c>
      <c r="CO38" s="139">
        <f>Cash!BI38</f>
        <v>125.83812350859314</v>
      </c>
      <c r="CP38" s="139">
        <f>Cash!BJ38</f>
        <v>22.637851972231484</v>
      </c>
      <c r="CQ38" s="139">
        <f>Cash!BK38</f>
        <v>-34.198996466325568</v>
      </c>
      <c r="CR38" s="67"/>
      <c r="CS38" s="139">
        <f>'All Data FO'!K38</f>
        <v>-1.1960732688908011</v>
      </c>
      <c r="CT38" s="139">
        <f>Cash!BH38</f>
        <v>-57.142127849455115</v>
      </c>
      <c r="CU38" s="139">
        <f>'D Master'!AA38</f>
        <v>-53.03176473942839</v>
      </c>
      <c r="CV38" s="139">
        <f>NOI!G38</f>
        <v>-3.4351145038167941</v>
      </c>
      <c r="CW38" s="139">
        <f>NOI!S38</f>
        <v>9.3019619283611625</v>
      </c>
      <c r="CX38" s="139">
        <f>Cash!EB38</f>
        <v>-1.9531250000000104</v>
      </c>
      <c r="CY38" s="139">
        <f>'All Data FO'!AP38</f>
        <v>-8.9478417266187051</v>
      </c>
      <c r="CZ38" s="139">
        <f>'All Data FO'!BV38</f>
        <v>-67.08580742810571</v>
      </c>
      <c r="DA38" s="139">
        <f>'All Data FO'!BF38</f>
        <v>-67.136036052364716</v>
      </c>
      <c r="DB38" s="139" t="str">
        <f>'FOD (ALL)'!M38</f>
        <v>COALINDIA</v>
      </c>
      <c r="DC38" s="139">
        <f>'All Data FO'!EJ38</f>
        <v>3.5748065467136452</v>
      </c>
      <c r="DD38" s="137">
        <f>'All Data FO'!B37</f>
        <v>125</v>
      </c>
      <c r="DE38" s="137">
        <f>('All Data FO'!W37-'All Data FO'!AB37)/3</f>
        <v>1.3166666666666675</v>
      </c>
      <c r="DF38" s="137">
        <f t="shared" si="65"/>
        <v>1.0533333333333341</v>
      </c>
      <c r="DH38" s="139" t="str">
        <f t="shared" si="35"/>
        <v>COALINDIA</v>
      </c>
      <c r="DI38" s="137">
        <f t="shared" si="66"/>
        <v>125.65833333333333</v>
      </c>
      <c r="DJ38" s="137">
        <f t="shared" si="67"/>
        <v>126.97499999999999</v>
      </c>
      <c r="DK38" s="137">
        <f t="shared" si="68"/>
        <v>125</v>
      </c>
      <c r="DL38" s="137">
        <f t="shared" si="69"/>
        <v>123.68333333333334</v>
      </c>
      <c r="DM38" s="137">
        <f t="shared" si="70"/>
        <v>122.36666666666667</v>
      </c>
      <c r="DN38" s="137">
        <f t="shared" si="71"/>
        <v>124.34166666666667</v>
      </c>
      <c r="DO38" s="137" t="str">
        <f>'Final Master FO'!DC38</f>
        <v>LONG BUILDUP</v>
      </c>
      <c r="DS38" s="137" t="str">
        <f>'FOD (ALL)'!M38</f>
        <v>COALINDIA</v>
      </c>
      <c r="DT38" s="137">
        <f>'All Data FO'!B37</f>
        <v>125</v>
      </c>
      <c r="DU38" s="139">
        <f>'All Data FO'!K37</f>
        <v>0.52271813429835601</v>
      </c>
      <c r="DV38" s="137">
        <f>'All Data FO'!EA37</f>
        <v>16539000</v>
      </c>
      <c r="DW38" s="139">
        <f>'All Data FO'!EJ37</f>
        <v>4.7269273389267052</v>
      </c>
      <c r="DX38" s="137">
        <f>'D Master'!R37</f>
        <v>2289302</v>
      </c>
      <c r="DY38" s="137">
        <f>'D Master'!AH37</f>
        <v>32.11</v>
      </c>
      <c r="EB38" s="137">
        <f>'All Data FO'!BM37/'All Data FO'!EA37</f>
        <v>0.51978958824596411</v>
      </c>
      <c r="EC38" s="137">
        <f>'All Data FO'!BN37/'All Data FO'!EB37</f>
        <v>0.45118252334969133</v>
      </c>
      <c r="ED38" s="137">
        <f>'All Data FO'!BO37/'All Data FO'!EC37</f>
        <v>0.34160624824968105</v>
      </c>
      <c r="EE38" s="137">
        <f>'All Data FO'!BP37/'All Data FO'!ED37</f>
        <v>0.46392700080707594</v>
      </c>
      <c r="EF38" s="137">
        <f>'All Data FO'!BQ37/'All Data FO'!EE37</f>
        <v>1.0480143017270669</v>
      </c>
      <c r="EG38" s="137" t="str">
        <f t="shared" si="72"/>
        <v>Y</v>
      </c>
      <c r="EH38" s="137" t="str">
        <f t="shared" si="73"/>
        <v>Y</v>
      </c>
      <c r="EI38" s="137" t="str">
        <f t="shared" si="74"/>
        <v>N</v>
      </c>
      <c r="EJ38" s="137" t="str">
        <f t="shared" si="75"/>
        <v>N</v>
      </c>
      <c r="EK38" s="137">
        <f t="shared" si="76"/>
        <v>15.206055497654663</v>
      </c>
      <c r="EL38" s="137">
        <f t="shared" si="77"/>
        <v>32.076777184684467</v>
      </c>
      <c r="EM38" s="137">
        <f t="shared" si="78"/>
        <v>-26.366379267556788</v>
      </c>
      <c r="EN38" s="137">
        <f t="shared" si="79"/>
        <v>-55.732760512661791</v>
      </c>
      <c r="EO38" s="137" t="str">
        <f t="shared" si="80"/>
        <v>N</v>
      </c>
      <c r="EP38" s="137" t="str">
        <f t="shared" si="81"/>
        <v>Y</v>
      </c>
      <c r="EQ38" s="137" t="str">
        <f t="shared" si="82"/>
        <v>Y</v>
      </c>
    </row>
    <row r="39" spans="1:147" x14ac:dyDescent="0.3">
      <c r="A39" s="137" t="str">
        <f>FOD!B39</f>
        <v xml:space="preserve">CONCOR    </v>
      </c>
      <c r="B39" s="137" t="str">
        <f>'All Data FO'!G39</f>
        <v>N</v>
      </c>
      <c r="C39" s="137" t="str">
        <f>'All Data FO'!H39</f>
        <v>Y</v>
      </c>
      <c r="D39" s="137" t="str">
        <f>'All Data FO'!I39</f>
        <v>Y</v>
      </c>
      <c r="E39" s="137" t="str">
        <f>'All Data FO'!J39</f>
        <v>Y</v>
      </c>
      <c r="F39" s="139">
        <f>'All Data FO'!K39</f>
        <v>-3.0349436168731669</v>
      </c>
      <c r="G39" s="139">
        <f>'All Data FO'!L39</f>
        <v>2.1328025024882695</v>
      </c>
      <c r="H39" s="139">
        <f>'All Data FO'!M39</f>
        <v>0.12813211845102182</v>
      </c>
      <c r="I39" s="139">
        <f>'All Data FO'!N39</f>
        <v>0.87605916989803578</v>
      </c>
      <c r="J39" s="137" t="str">
        <f t="shared" si="17"/>
        <v>N</v>
      </c>
      <c r="K39" s="137" t="str">
        <f t="shared" si="18"/>
        <v>Y</v>
      </c>
      <c r="L39" s="137" t="str">
        <f t="shared" si="19"/>
        <v>N</v>
      </c>
      <c r="M39" s="137">
        <f>'All Data FO'!AG39-'All Data FO'!AH39</f>
        <v>-217257</v>
      </c>
      <c r="N39" s="137">
        <f>'All Data FO'!AH39-'All Data FO'!AI39</f>
        <v>117225</v>
      </c>
      <c r="O39" s="137">
        <f>'All Data FO'!AI39-'All Data FO'!AJ39</f>
        <v>65646</v>
      </c>
      <c r="P39" s="137">
        <f>'All Data FO'!AJ39-'All Data FO'!AK39</f>
        <v>67209</v>
      </c>
      <c r="Q39" s="137" t="str">
        <f>'All Data FO'!AL39</f>
        <v>N</v>
      </c>
      <c r="R39" s="137" t="str">
        <f>'All Data FO'!AM39</f>
        <v>Y</v>
      </c>
      <c r="S39" s="137" t="str">
        <f>'All Data FO'!AN39</f>
        <v>Y</v>
      </c>
      <c r="T39" s="137" t="str">
        <f>'All Data FO'!AO39</f>
        <v>Y</v>
      </c>
      <c r="U39" s="139">
        <f>'All Data FO'!AP39</f>
        <v>-5.0162396246842293</v>
      </c>
      <c r="V39" s="139">
        <f>'All Data FO'!AQ39</f>
        <v>2.7818991097922847</v>
      </c>
      <c r="W39" s="139">
        <f>'All Data FO'!AR39</f>
        <v>1.5825169555388092</v>
      </c>
      <c r="X39" s="139">
        <f>'All Data FO'!AS39</f>
        <v>1.6468785905783225</v>
      </c>
      <c r="Y39" s="137" t="str">
        <f t="shared" si="20"/>
        <v>N</v>
      </c>
      <c r="Z39" s="137" t="str">
        <f t="shared" si="21"/>
        <v>Y</v>
      </c>
      <c r="AA39" s="137" t="str">
        <f t="shared" si="22"/>
        <v>N</v>
      </c>
      <c r="AB39" s="137" t="str">
        <f>'All Data FO'!BB39</f>
        <v>Y</v>
      </c>
      <c r="AC39" s="137" t="str">
        <f>'All Data FO'!BC39</f>
        <v>Y</v>
      </c>
      <c r="AD39" s="137" t="str">
        <f>'All Data FO'!BD39</f>
        <v>N</v>
      </c>
      <c r="AE39" s="137" t="str">
        <f>'All Data FO'!BE39</f>
        <v>Y</v>
      </c>
      <c r="AF39" s="139">
        <f>'All Data FO'!BF39</f>
        <v>7.0890189166148891</v>
      </c>
      <c r="AG39" s="139">
        <f>'All Data FO'!BG39</f>
        <v>7.7958857231728098</v>
      </c>
      <c r="AH39" s="139">
        <f>'All Data FO'!BH39</f>
        <v>-26.457835246934376</v>
      </c>
      <c r="AI39" s="139">
        <f>'All Data FO'!BI39</f>
        <v>61.514468373515854</v>
      </c>
      <c r="AJ39" s="137" t="str">
        <f t="shared" si="23"/>
        <v>N</v>
      </c>
      <c r="AK39" s="137" t="str">
        <f t="shared" si="24"/>
        <v>Y</v>
      </c>
      <c r="AL39" s="137" t="str">
        <f t="shared" si="25"/>
        <v>N</v>
      </c>
      <c r="AM39" s="137" t="str">
        <f>'All Data FO'!BR39</f>
        <v>Y</v>
      </c>
      <c r="AN39" s="137" t="str">
        <f>'All Data FO'!BS39</f>
        <v>Y</v>
      </c>
      <c r="AO39" s="137" t="str">
        <f>'All Data FO'!BT39</f>
        <v>N</v>
      </c>
      <c r="AP39" s="137" t="str">
        <f>'All Data FO'!BU39</f>
        <v>Y</v>
      </c>
      <c r="AQ39" s="139">
        <f>'All Data FO'!BV39</f>
        <v>7.9748163693599157</v>
      </c>
      <c r="AR39" s="139">
        <f>'All Data FO'!BW39</f>
        <v>4.8404840484048401</v>
      </c>
      <c r="AS39" s="139">
        <f>'All Data FO'!BX39</f>
        <v>-24.626865671641792</v>
      </c>
      <c r="AT39" s="139">
        <f>'All Data FO'!BY39</f>
        <v>58.99802241265656</v>
      </c>
      <c r="AU39" s="137" t="str">
        <f t="shared" si="26"/>
        <v>Y</v>
      </c>
      <c r="AV39" s="137" t="str">
        <f t="shared" si="27"/>
        <v>Y</v>
      </c>
      <c r="AW39" s="137" t="str">
        <f t="shared" si="28"/>
        <v>N</v>
      </c>
      <c r="AX39" s="137" t="str">
        <f>'All Data FO'!CH39</f>
        <v>N</v>
      </c>
      <c r="AY39" s="137" t="str">
        <f>'All Data FO'!CI39</f>
        <v>Y</v>
      </c>
      <c r="AZ39" s="137" t="str">
        <f>'All Data FO'!CJ39</f>
        <v>N</v>
      </c>
      <c r="BA39" s="137" t="str">
        <f>'All Data FO'!CK39</f>
        <v>Y</v>
      </c>
      <c r="BB39" s="139">
        <f>'All Data FO'!CL39</f>
        <v>-3.0391583869082406</v>
      </c>
      <c r="BC39" s="139">
        <f>'All Data FO'!CM39</f>
        <v>12.27034120734908</v>
      </c>
      <c r="BD39" s="139">
        <f>'All Data FO'!CN39</f>
        <v>-18.502673796791445</v>
      </c>
      <c r="BE39" s="139">
        <f>'All Data FO'!CO39</f>
        <v>39.970059880239525</v>
      </c>
      <c r="BF39" s="137" t="str">
        <f t="shared" si="29"/>
        <v>N</v>
      </c>
      <c r="BG39" s="137" t="str">
        <f t="shared" si="30"/>
        <v>Y</v>
      </c>
      <c r="BH39" s="137" t="str">
        <f t="shared" si="31"/>
        <v>N</v>
      </c>
      <c r="BI39" s="137" t="str">
        <f>'D Master'!AM39</f>
        <v>N</v>
      </c>
      <c r="BJ39" s="137" t="str">
        <f>'D Master'!AN39</f>
        <v>Y</v>
      </c>
      <c r="BK39" s="137" t="str">
        <f>'D Master'!AO39</f>
        <v>Y</v>
      </c>
      <c r="BL39" s="137" t="str">
        <f>'D Master'!AP39</f>
        <v>N</v>
      </c>
      <c r="BM39" s="137">
        <f>'D Master'!AQ39</f>
        <v>-3.8811881188118824</v>
      </c>
      <c r="BN39" s="137">
        <f>'D Master'!AR39</f>
        <v>14.720581553839157</v>
      </c>
      <c r="BO39" s="137">
        <f>'D Master'!AS39</f>
        <v>111.83830606352262</v>
      </c>
      <c r="BP39" s="137">
        <f>'D Master'!AT39</f>
        <v>-68.020929516774402</v>
      </c>
      <c r="BR39" s="137">
        <f>'All Data FO'!B39</f>
        <v>348.25</v>
      </c>
      <c r="BS39" s="137">
        <f>'All Data FO'!W39</f>
        <v>364.4</v>
      </c>
      <c r="BT39" s="137">
        <f>'All Data FO'!AB39</f>
        <v>345.95</v>
      </c>
      <c r="BV39" s="137">
        <f t="shared" si="32"/>
        <v>7.5656605252842031</v>
      </c>
      <c r="BW39" s="137">
        <f>'All Data FO'!BM39</f>
        <v>3216654</v>
      </c>
      <c r="BX39" s="137">
        <f>AVERAGE('All Data FO'!BN39:BQ39)</f>
        <v>2990409.75</v>
      </c>
      <c r="BY39" s="137">
        <f>AVERAGE('All Data FO'!BN39:BP39)</f>
        <v>3196856</v>
      </c>
      <c r="BZ39" s="137">
        <f t="shared" si="33"/>
        <v>0.61929595827900907</v>
      </c>
      <c r="CB39" s="139">
        <f>'All Data FO'!AP39</f>
        <v>-5.0162396246842293</v>
      </c>
      <c r="CC39" s="139">
        <f>'All Data FO'!AQ39</f>
        <v>2.7818991097922847</v>
      </c>
      <c r="CD39" s="139">
        <f>'All Data FO'!AR39</f>
        <v>1.5825169555388092</v>
      </c>
      <c r="CE39" s="139">
        <f>'All Data FO'!AS39</f>
        <v>1.6468785905783225</v>
      </c>
      <c r="CF39" s="139">
        <f>'All Data FO'!BV39</f>
        <v>7.9748163693599157</v>
      </c>
      <c r="CG39" s="139">
        <f>'All Data FO'!BW39</f>
        <v>4.8404840484048401</v>
      </c>
      <c r="CH39" s="139">
        <f>'All Data FO'!BX39</f>
        <v>-24.626865671641792</v>
      </c>
      <c r="CI39" s="139">
        <f>'All Data FO'!BY39</f>
        <v>58.99802241265656</v>
      </c>
      <c r="CJ39" s="139">
        <f>'D Master'!AQ39</f>
        <v>-3.8811881188118824</v>
      </c>
      <c r="CK39" s="139">
        <f>'D Master'!AR39</f>
        <v>14.720581553839157</v>
      </c>
      <c r="CL39" s="139">
        <f>'D Master'!AS39</f>
        <v>111.83830606352262</v>
      </c>
      <c r="CM39" s="139">
        <f>'D Master'!AT39</f>
        <v>-68.020929516774402</v>
      </c>
      <c r="CN39" s="139">
        <f>Cash!BH39</f>
        <v>0.52807916871104965</v>
      </c>
      <c r="CO39" s="139">
        <f>Cash!BI39</f>
        <v>28.665782282652785</v>
      </c>
      <c r="CP39" s="139">
        <f>Cash!BJ39</f>
        <v>-43.960390968794201</v>
      </c>
      <c r="CQ39" s="139">
        <f>Cash!BK39</f>
        <v>39.008929329328232</v>
      </c>
      <c r="CR39" s="67"/>
      <c r="CS39" s="139">
        <f>'All Data FO'!K39</f>
        <v>-3.0349436168731669</v>
      </c>
      <c r="CT39" s="139">
        <f>Cash!BH39</f>
        <v>0.52807916871104965</v>
      </c>
      <c r="CU39" s="139">
        <f>'D Master'!AA39</f>
        <v>-3.3649466511737605</v>
      </c>
      <c r="CV39" s="139">
        <f>NOI!G39</f>
        <v>2.1663778162911611</v>
      </c>
      <c r="CW39" s="139">
        <f>NOI!S39</f>
        <v>20.073140576153964</v>
      </c>
      <c r="CX39" s="139">
        <f>Cash!EB39</f>
        <v>-1.2820512820512775</v>
      </c>
      <c r="CY39" s="139">
        <f>'All Data FO'!AP39</f>
        <v>-5.0162396246842293</v>
      </c>
      <c r="CZ39" s="139">
        <f>'All Data FO'!BV39</f>
        <v>7.9748163693599157</v>
      </c>
      <c r="DA39" s="139">
        <f>'All Data FO'!BF39</f>
        <v>7.0890189166148891</v>
      </c>
      <c r="DB39" s="139" t="str">
        <f>'FOD (ALL)'!M39</f>
        <v>COLPAL</v>
      </c>
      <c r="DC39" s="139">
        <f>'All Data FO'!EJ39</f>
        <v>2.6506024096385543</v>
      </c>
      <c r="DD39" s="137">
        <f>'All Data FO'!B38</f>
        <v>1313.45</v>
      </c>
      <c r="DE39" s="137">
        <f>('All Data FO'!W38-'All Data FO'!AB38)/3</f>
        <v>12.549999999999955</v>
      </c>
      <c r="DF39" s="137">
        <f t="shared" si="65"/>
        <v>0.95549887700330849</v>
      </c>
      <c r="DH39" s="139" t="str">
        <f t="shared" si="35"/>
        <v>COLPAL</v>
      </c>
      <c r="DI39" s="137">
        <f t="shared" si="66"/>
        <v>1326</v>
      </c>
      <c r="DJ39" s="137">
        <f t="shared" si="67"/>
        <v>1338.55</v>
      </c>
      <c r="DK39" s="137">
        <f t="shared" si="68"/>
        <v>1319.7249999999999</v>
      </c>
      <c r="DL39" s="137">
        <f t="shared" si="69"/>
        <v>1307.1750000000002</v>
      </c>
      <c r="DM39" s="137">
        <f t="shared" si="70"/>
        <v>1294.6250000000002</v>
      </c>
      <c r="DN39" s="137">
        <f t="shared" si="71"/>
        <v>1313.4500000000003</v>
      </c>
      <c r="DO39" s="137" t="str">
        <f>'Final Master FO'!DC39</f>
        <v>SHORT BUILDUP</v>
      </c>
      <c r="DS39" s="137" t="str">
        <f>'FOD (ALL)'!M39</f>
        <v>COLPAL</v>
      </c>
      <c r="DT39" s="137">
        <f>'All Data FO'!B38</f>
        <v>1313.45</v>
      </c>
      <c r="DU39" s="139">
        <f>'All Data FO'!K38</f>
        <v>-1.1960732688908011</v>
      </c>
      <c r="DV39" s="137">
        <f>'All Data FO'!EA38</f>
        <v>37451200</v>
      </c>
      <c r="DW39" s="139">
        <f>'All Data FO'!EJ38</f>
        <v>3.5748065467136452</v>
      </c>
      <c r="DX39" s="137">
        <f>'D Master'!R38</f>
        <v>395326</v>
      </c>
      <c r="DY39" s="137">
        <f>'D Master'!AH38</f>
        <v>29.07</v>
      </c>
      <c r="EB39" s="137">
        <f>'All Data FO'!BM38/'All Data FO'!EA38</f>
        <v>5.2839428376126797E-2</v>
      </c>
      <c r="EC39" s="137">
        <f>'All Data FO'!BN38/'All Data FO'!EB38</f>
        <v>0.16627579607617551</v>
      </c>
      <c r="ED39" s="137">
        <f>'All Data FO'!BO38/'All Data FO'!EC38</f>
        <v>3.4238753099539498E-2</v>
      </c>
      <c r="EE39" s="137">
        <f>'All Data FO'!BP38/'All Data FO'!ED38</f>
        <v>3.9857811849793985E-2</v>
      </c>
      <c r="EF39" s="137">
        <f>'All Data FO'!BQ38/'All Data FO'!EE38</f>
        <v>6.4299721333470949E-2</v>
      </c>
      <c r="EG39" s="137" t="str">
        <f t="shared" si="72"/>
        <v>N</v>
      </c>
      <c r="EH39" s="137" t="str">
        <f t="shared" si="73"/>
        <v>Y</v>
      </c>
      <c r="EI39" s="137" t="str">
        <f t="shared" si="74"/>
        <v>N</v>
      </c>
      <c r="EJ39" s="137" t="str">
        <f t="shared" si="75"/>
        <v>N</v>
      </c>
      <c r="EK39" s="137">
        <f t="shared" si="76"/>
        <v>-68.221816029123332</v>
      </c>
      <c r="EL39" s="137">
        <f t="shared" si="77"/>
        <v>385.63624847194529</v>
      </c>
      <c r="EM39" s="137">
        <f t="shared" si="78"/>
        <v>-14.097760236889497</v>
      </c>
      <c r="EN39" s="137">
        <f t="shared" si="79"/>
        <v>-38.01246564804913</v>
      </c>
      <c r="EO39" s="137" t="str">
        <f t="shared" si="80"/>
        <v>N</v>
      </c>
      <c r="EP39" s="137" t="str">
        <f t="shared" si="81"/>
        <v>Y</v>
      </c>
      <c r="EQ39" s="137" t="str">
        <f t="shared" si="82"/>
        <v>Y</v>
      </c>
    </row>
    <row r="40" spans="1:147" x14ac:dyDescent="0.3">
      <c r="A40" s="137" t="str">
        <f>FOD!B40</f>
        <v>CUMMINSIND</v>
      </c>
      <c r="B40" s="137" t="str">
        <f>'All Data FO'!G40</f>
        <v>N</v>
      </c>
      <c r="C40" s="137" t="str">
        <f>'All Data FO'!H40</f>
        <v>Y</v>
      </c>
      <c r="D40" s="137" t="str">
        <f>'All Data FO'!I40</f>
        <v>Y</v>
      </c>
      <c r="E40" s="137" t="str">
        <f>'All Data FO'!J40</f>
        <v>Y</v>
      </c>
      <c r="F40" s="139">
        <f>'All Data FO'!K40</f>
        <v>-2.2136383895409266</v>
      </c>
      <c r="G40" s="139">
        <f>'All Data FO'!L40</f>
        <v>0.95995200239987655</v>
      </c>
      <c r="H40" s="139">
        <f>'All Data FO'!M40</f>
        <v>1.8173488087965932</v>
      </c>
      <c r="I40" s="139">
        <f>'All Data FO'!N40</f>
        <v>3.4929666508613733</v>
      </c>
      <c r="J40" s="137" t="str">
        <f t="shared" si="17"/>
        <v>N</v>
      </c>
      <c r="K40" s="137" t="str">
        <f t="shared" si="18"/>
        <v>N</v>
      </c>
      <c r="L40" s="137" t="str">
        <f t="shared" si="19"/>
        <v>N</v>
      </c>
      <c r="M40" s="137">
        <f>'All Data FO'!AG40-'All Data FO'!AH40</f>
        <v>-147600</v>
      </c>
      <c r="N40" s="137">
        <f>'All Data FO'!AH40-'All Data FO'!AI40</f>
        <v>-25200</v>
      </c>
      <c r="O40" s="137">
        <f>'All Data FO'!AI40-'All Data FO'!AJ40</f>
        <v>-1800</v>
      </c>
      <c r="P40" s="137">
        <f>'All Data FO'!AJ40-'All Data FO'!AK40</f>
        <v>-104400</v>
      </c>
      <c r="Q40" s="137" t="str">
        <f>'All Data FO'!AL40</f>
        <v>N</v>
      </c>
      <c r="R40" s="137" t="str">
        <f>'All Data FO'!AM40</f>
        <v>N</v>
      </c>
      <c r="S40" s="137" t="str">
        <f>'All Data FO'!AN40</f>
        <v>N</v>
      </c>
      <c r="T40" s="137" t="str">
        <f>'All Data FO'!AO40</f>
        <v>N</v>
      </c>
      <c r="U40" s="139">
        <f>'All Data FO'!AP40</f>
        <v>-10.098522167487685</v>
      </c>
      <c r="V40" s="139">
        <f>'All Data FO'!AQ40</f>
        <v>-1.6949152542372881</v>
      </c>
      <c r="W40" s="139">
        <f>'All Data FO'!AR40</f>
        <v>-0.12091898428053204</v>
      </c>
      <c r="X40" s="139">
        <f>'All Data FO'!AS40</f>
        <v>-6.5536723163841808</v>
      </c>
      <c r="Y40" s="137" t="str">
        <f t="shared" si="20"/>
        <v>N</v>
      </c>
      <c r="Z40" s="137" t="str">
        <f t="shared" si="21"/>
        <v>N</v>
      </c>
      <c r="AA40" s="137" t="str">
        <f t="shared" si="22"/>
        <v>Y</v>
      </c>
      <c r="AB40" s="137" t="str">
        <f>'All Data FO'!BB40</f>
        <v>Y</v>
      </c>
      <c r="AC40" s="137" t="str">
        <f>'All Data FO'!BC40</f>
        <v>N</v>
      </c>
      <c r="AD40" s="137" t="str">
        <f>'All Data FO'!BD40</f>
        <v>N</v>
      </c>
      <c r="AE40" s="137" t="str">
        <f>'All Data FO'!BE40</f>
        <v>N</v>
      </c>
      <c r="AF40" s="139">
        <f>'All Data FO'!BF40</f>
        <v>90.95378532348056</v>
      </c>
      <c r="AG40" s="139">
        <f>'All Data FO'!BG40</f>
        <v>-10.029484738646088</v>
      </c>
      <c r="AH40" s="139">
        <f>'All Data FO'!BH40</f>
        <v>-70.705663822643487</v>
      </c>
      <c r="AI40" s="139">
        <f>'All Data FO'!BI40</f>
        <v>-18.225873173960053</v>
      </c>
      <c r="AJ40" s="137" t="str">
        <f t="shared" si="23"/>
        <v>Y</v>
      </c>
      <c r="AK40" s="137" t="str">
        <f t="shared" si="24"/>
        <v>Y</v>
      </c>
      <c r="AL40" s="137" t="str">
        <f t="shared" si="25"/>
        <v>N</v>
      </c>
      <c r="AM40" s="137" t="str">
        <f>'All Data FO'!BR40</f>
        <v>Y</v>
      </c>
      <c r="AN40" s="137" t="str">
        <f>'All Data FO'!BS40</f>
        <v>N</v>
      </c>
      <c r="AO40" s="137" t="str">
        <f>'All Data FO'!BT40</f>
        <v>N</v>
      </c>
      <c r="AP40" s="137" t="str">
        <f>'All Data FO'!BU40</f>
        <v>N</v>
      </c>
      <c r="AQ40" s="139">
        <f>'All Data FO'!BV40</f>
        <v>95.294117647058812</v>
      </c>
      <c r="AR40" s="139">
        <f>'All Data FO'!BW40</f>
        <v>-12.144702842377262</v>
      </c>
      <c r="AS40" s="139">
        <f>'All Data FO'!BX40</f>
        <v>-70.978627671541062</v>
      </c>
      <c r="AT40" s="139">
        <f>'All Data FO'!BY40</f>
        <v>-19.813589897775106</v>
      </c>
      <c r="AU40" s="137" t="str">
        <f t="shared" si="26"/>
        <v>Y</v>
      </c>
      <c r="AV40" s="137" t="str">
        <f t="shared" si="27"/>
        <v>Y</v>
      </c>
      <c r="AW40" s="137" t="str">
        <f t="shared" si="28"/>
        <v>N</v>
      </c>
      <c r="AX40" s="137" t="str">
        <f>'All Data FO'!CH40</f>
        <v>Y</v>
      </c>
      <c r="AY40" s="137" t="str">
        <f>'All Data FO'!CI40</f>
        <v>N</v>
      </c>
      <c r="AZ40" s="137" t="str">
        <f>'All Data FO'!CJ40</f>
        <v>N</v>
      </c>
      <c r="BA40" s="137" t="str">
        <f>'All Data FO'!CK40</f>
        <v>N</v>
      </c>
      <c r="BB40" s="139">
        <f>'All Data FO'!CL40</f>
        <v>52.760736196319016</v>
      </c>
      <c r="BC40" s="139">
        <f>'All Data FO'!CM40</f>
        <v>-8.6834733893557416</v>
      </c>
      <c r="BD40" s="139">
        <f>'All Data FO'!CN40</f>
        <v>-68.84816753926701</v>
      </c>
      <c r="BE40" s="139">
        <f>'All Data FO'!CO40</f>
        <v>-19.465917076598735</v>
      </c>
      <c r="BF40" s="137" t="str">
        <f t="shared" si="29"/>
        <v>Y</v>
      </c>
      <c r="BG40" s="137" t="str">
        <f t="shared" si="30"/>
        <v>Y</v>
      </c>
      <c r="BH40" s="137" t="str">
        <f t="shared" si="31"/>
        <v>N</v>
      </c>
      <c r="BI40" s="137" t="str">
        <f>'D Master'!AM40</f>
        <v>N</v>
      </c>
      <c r="BJ40" s="137" t="str">
        <f>'D Master'!AN40</f>
        <v>Y</v>
      </c>
      <c r="BK40" s="137" t="str">
        <f>'D Master'!AO40</f>
        <v>Y</v>
      </c>
      <c r="BL40" s="137" t="str">
        <f>'D Master'!AP40</f>
        <v>N</v>
      </c>
      <c r="BM40" s="137">
        <f>'D Master'!AQ40</f>
        <v>-2.5013027618551349</v>
      </c>
      <c r="BN40" s="137">
        <f>'D Master'!AR40</f>
        <v>64.297945205479465</v>
      </c>
      <c r="BO40" s="137">
        <f>'D Master'!AS40</f>
        <v>30.211817168338897</v>
      </c>
      <c r="BP40" s="137">
        <f>'D Master'!AT40</f>
        <v>-49.521665728756325</v>
      </c>
      <c r="BR40" s="137">
        <f>'All Data FO'!B40</f>
        <v>329.1</v>
      </c>
      <c r="BS40" s="137">
        <f>'All Data FO'!W40</f>
        <v>338</v>
      </c>
      <c r="BT40" s="137">
        <f>'All Data FO'!AB40</f>
        <v>326.45</v>
      </c>
      <c r="BV40" s="137">
        <f t="shared" si="32"/>
        <v>-28.669262790385392</v>
      </c>
      <c r="BW40" s="137">
        <f>'All Data FO'!BM40</f>
        <v>1195200</v>
      </c>
      <c r="BX40" s="137">
        <f>AVERAGE('All Data FO'!BN40:BQ40)</f>
        <v>1675575</v>
      </c>
      <c r="BY40" s="137">
        <f>AVERAGE('All Data FO'!BN40:BP40)</f>
        <v>1236300</v>
      </c>
      <c r="BZ40" s="137">
        <f t="shared" si="33"/>
        <v>-3.3244358165493813</v>
      </c>
      <c r="CB40" s="139">
        <f>'All Data FO'!AP40</f>
        <v>-10.098522167487685</v>
      </c>
      <c r="CC40" s="139">
        <f>'All Data FO'!AQ40</f>
        <v>-1.6949152542372881</v>
      </c>
      <c r="CD40" s="139">
        <f>'All Data FO'!AR40</f>
        <v>-0.12091898428053204</v>
      </c>
      <c r="CE40" s="139">
        <f>'All Data FO'!AS40</f>
        <v>-6.5536723163841808</v>
      </c>
      <c r="CF40" s="139">
        <f>'All Data FO'!BV40</f>
        <v>95.294117647058812</v>
      </c>
      <c r="CG40" s="139">
        <f>'All Data FO'!BW40</f>
        <v>-12.144702842377262</v>
      </c>
      <c r="CH40" s="139">
        <f>'All Data FO'!BX40</f>
        <v>-70.978627671541062</v>
      </c>
      <c r="CI40" s="139">
        <f>'All Data FO'!BY40</f>
        <v>-19.813589897775106</v>
      </c>
      <c r="CJ40" s="139">
        <f>'D Master'!AQ40</f>
        <v>-2.5013027618551349</v>
      </c>
      <c r="CK40" s="139">
        <f>'D Master'!AR40</f>
        <v>64.297945205479465</v>
      </c>
      <c r="CL40" s="139">
        <f>'D Master'!AS40</f>
        <v>30.211817168338897</v>
      </c>
      <c r="CM40" s="139">
        <f>'D Master'!AT40</f>
        <v>-49.521665728756325</v>
      </c>
      <c r="CN40" s="139">
        <f>Cash!BH40</f>
        <v>29.353628295031932</v>
      </c>
      <c r="CO40" s="139">
        <f>Cash!BI40</f>
        <v>-20.763232176787813</v>
      </c>
      <c r="CP40" s="139">
        <f>Cash!BJ40</f>
        <v>-57.064299096976576</v>
      </c>
      <c r="CQ40" s="139">
        <f>Cash!BK40</f>
        <v>-22.673957277361669</v>
      </c>
      <c r="CR40" s="67"/>
      <c r="CS40" s="139">
        <f>'All Data FO'!K40</f>
        <v>-2.2136383895409266</v>
      </c>
      <c r="CT40" s="139">
        <f>Cash!BH40</f>
        <v>29.353628295031932</v>
      </c>
      <c r="CU40" s="139">
        <f>'D Master'!AA40</f>
        <v>26.118109326245232</v>
      </c>
      <c r="CV40" s="139">
        <f>NOI!G40</f>
        <v>10.770440251572328</v>
      </c>
      <c r="CW40" s="139">
        <f>NOI!S40</f>
        <v>7.7800993121302593</v>
      </c>
      <c r="CX40" s="139">
        <f>Cash!EB40</f>
        <v>-1.8970189701896976</v>
      </c>
      <c r="CY40" s="139">
        <f>'All Data FO'!AP40</f>
        <v>-10.098522167487685</v>
      </c>
      <c r="CZ40" s="139">
        <f>'All Data FO'!BV40</f>
        <v>95.294117647058812</v>
      </c>
      <c r="DA40" s="139">
        <f>'All Data FO'!BF40</f>
        <v>90.95378532348056</v>
      </c>
      <c r="DB40" s="139" t="str">
        <f>'FOD (ALL)'!M40</f>
        <v>CONCOR</v>
      </c>
      <c r="DC40" s="139">
        <f>'All Data FO'!EJ40</f>
        <v>1.9562334217506632</v>
      </c>
      <c r="DD40" s="137">
        <f>'All Data FO'!B39</f>
        <v>348.25</v>
      </c>
      <c r="DE40" s="137">
        <f>('All Data FO'!W39-'All Data FO'!AB39)/3</f>
        <v>6.1499999999999959</v>
      </c>
      <c r="DF40" s="137">
        <f t="shared" si="65"/>
        <v>1.7659727207465887</v>
      </c>
      <c r="DH40" s="139" t="str">
        <f t="shared" si="35"/>
        <v>CONCOR</v>
      </c>
      <c r="DI40" s="137">
        <f t="shared" si="66"/>
        <v>354.4</v>
      </c>
      <c r="DJ40" s="137">
        <f t="shared" si="67"/>
        <v>360.54999999999995</v>
      </c>
      <c r="DK40" s="137">
        <f t="shared" si="68"/>
        <v>351.32499999999999</v>
      </c>
      <c r="DL40" s="137">
        <f t="shared" si="69"/>
        <v>345.17500000000001</v>
      </c>
      <c r="DM40" s="137">
        <f t="shared" si="70"/>
        <v>339.02500000000003</v>
      </c>
      <c r="DN40" s="137">
        <f t="shared" si="71"/>
        <v>348.25</v>
      </c>
      <c r="DO40" s="137" t="str">
        <f>'Final Master FO'!DC40</f>
        <v>SHORT BUILDUP</v>
      </c>
      <c r="DS40" s="137" t="str">
        <f>'FOD (ALL)'!M40</f>
        <v>CONCOR</v>
      </c>
      <c r="DT40" s="137">
        <f>'All Data FO'!B39</f>
        <v>348.25</v>
      </c>
      <c r="DU40" s="139">
        <f>'All Data FO'!K39</f>
        <v>-3.0349436168731669</v>
      </c>
      <c r="DV40" s="137">
        <f>'All Data FO'!EA39</f>
        <v>1789200</v>
      </c>
      <c r="DW40" s="139">
        <f>'All Data FO'!EJ39</f>
        <v>2.6506024096385543</v>
      </c>
      <c r="DX40" s="137">
        <f>'D Master'!R39</f>
        <v>446596</v>
      </c>
      <c r="DY40" s="137">
        <f>'D Master'!AH39</f>
        <v>24.27</v>
      </c>
      <c r="EB40" s="137">
        <f>'All Data FO'!BM39/'All Data FO'!EA39</f>
        <v>1.7978169014084506</v>
      </c>
      <c r="EC40" s="137">
        <f>'All Data FO'!BN39/'All Data FO'!EB39</f>
        <v>1.7091669535283993</v>
      </c>
      <c r="ED40" s="137">
        <f>'All Data FO'!BO39/'All Data FO'!EC39</f>
        <v>1.9013275342924054</v>
      </c>
      <c r="EE40" s="137">
        <f>'All Data FO'!BP39/'All Data FO'!ED39</f>
        <v>2.6674846104860963</v>
      </c>
      <c r="EF40" s="137">
        <f>'All Data FO'!BQ39/'All Data FO'!EE39</f>
        <v>1.7246661332557462</v>
      </c>
      <c r="EG40" s="137" t="str">
        <f t="shared" si="72"/>
        <v>Y</v>
      </c>
      <c r="EH40" s="137" t="str">
        <f t="shared" si="73"/>
        <v>N</v>
      </c>
      <c r="EI40" s="137" t="str">
        <f t="shared" si="74"/>
        <v>N</v>
      </c>
      <c r="EJ40" s="137" t="str">
        <f t="shared" si="75"/>
        <v>Y</v>
      </c>
      <c r="EK40" s="137">
        <f t="shared" si="76"/>
        <v>5.1867342565360639</v>
      </c>
      <c r="EL40" s="137">
        <f t="shared" si="77"/>
        <v>-10.106653235604682</v>
      </c>
      <c r="EM40" s="137">
        <f t="shared" si="78"/>
        <v>-28.722080464189592</v>
      </c>
      <c r="EN40" s="137">
        <f t="shared" si="79"/>
        <v>54.666724129993803</v>
      </c>
      <c r="EO40" s="137" t="str">
        <f t="shared" si="80"/>
        <v>Y</v>
      </c>
      <c r="EP40" s="137" t="str">
        <f t="shared" si="81"/>
        <v>Y</v>
      </c>
      <c r="EQ40" s="137" t="str">
        <f t="shared" si="82"/>
        <v>N</v>
      </c>
    </row>
    <row r="41" spans="1:147" x14ac:dyDescent="0.3">
      <c r="A41" s="137" t="str">
        <f>FOD!B41</f>
        <v xml:space="preserve">DABUR     </v>
      </c>
      <c r="B41" s="137" t="str">
        <f>'All Data FO'!G41</f>
        <v>N</v>
      </c>
      <c r="C41" s="137" t="str">
        <f>'All Data FO'!H41</f>
        <v>N</v>
      </c>
      <c r="D41" s="137" t="str">
        <f>'All Data FO'!I41</f>
        <v>Y</v>
      </c>
      <c r="E41" s="137" t="str">
        <f>'All Data FO'!J41</f>
        <v>Y</v>
      </c>
      <c r="F41" s="139">
        <f>'All Data FO'!K41</f>
        <v>-1.57354618015963</v>
      </c>
      <c r="G41" s="139">
        <f>'All Data FO'!L41</f>
        <v>-0.3069228145958901</v>
      </c>
      <c r="H41" s="139">
        <f>'All Data FO'!M41</f>
        <v>0.88302752293578513</v>
      </c>
      <c r="I41" s="139">
        <f>'All Data FO'!N41</f>
        <v>0.18382352941176733</v>
      </c>
      <c r="J41" s="137" t="str">
        <f t="shared" si="17"/>
        <v>N</v>
      </c>
      <c r="K41" s="137" t="str">
        <f t="shared" si="18"/>
        <v>N</v>
      </c>
      <c r="L41" s="137" t="str">
        <f t="shared" si="19"/>
        <v>Y</v>
      </c>
      <c r="M41" s="137">
        <f>'All Data FO'!AG41-'All Data FO'!AH41</f>
        <v>-148750</v>
      </c>
      <c r="N41" s="137">
        <f>'All Data FO'!AH41-'All Data FO'!AI41</f>
        <v>182500</v>
      </c>
      <c r="O41" s="137">
        <f>'All Data FO'!AI41-'All Data FO'!AJ41</f>
        <v>-27500</v>
      </c>
      <c r="P41" s="137">
        <f>'All Data FO'!AJ41-'All Data FO'!AK41</f>
        <v>-355000</v>
      </c>
      <c r="Q41" s="137" t="str">
        <f>'All Data FO'!AL41</f>
        <v>N</v>
      </c>
      <c r="R41" s="137" t="str">
        <f>'All Data FO'!AM41</f>
        <v>Y</v>
      </c>
      <c r="S41" s="137" t="str">
        <f>'All Data FO'!AN41</f>
        <v>N</v>
      </c>
      <c r="T41" s="137" t="str">
        <f>'All Data FO'!AO41</f>
        <v>N</v>
      </c>
      <c r="U41" s="139">
        <f>'All Data FO'!AP41</f>
        <v>-1.2797074954296161</v>
      </c>
      <c r="V41" s="139">
        <f>'All Data FO'!AQ41</f>
        <v>1.5951054299136895</v>
      </c>
      <c r="W41" s="139">
        <f>'All Data FO'!AR41</f>
        <v>-0.23978201634877383</v>
      </c>
      <c r="X41" s="139">
        <f>'All Data FO'!AS41</f>
        <v>-3.0024315466751239</v>
      </c>
      <c r="Y41" s="137" t="str">
        <f t="shared" si="20"/>
        <v>N</v>
      </c>
      <c r="Z41" s="137" t="str">
        <f t="shared" si="21"/>
        <v>Y</v>
      </c>
      <c r="AA41" s="137" t="str">
        <f t="shared" si="22"/>
        <v>Y</v>
      </c>
      <c r="AB41" s="137" t="str">
        <f>'All Data FO'!BB41</f>
        <v>Y</v>
      </c>
      <c r="AC41" s="137" t="str">
        <f>'All Data FO'!BC41</f>
        <v>Y</v>
      </c>
      <c r="AD41" s="137" t="str">
        <f>'All Data FO'!BD41</f>
        <v>N</v>
      </c>
      <c r="AE41" s="137" t="str">
        <f>'All Data FO'!BE41</f>
        <v>N</v>
      </c>
      <c r="AF41" s="139">
        <f>'All Data FO'!BF41</f>
        <v>80.472980680961413</v>
      </c>
      <c r="AG41" s="139">
        <f>'All Data FO'!BG41</f>
        <v>24.729817441740863</v>
      </c>
      <c r="AH41" s="139">
        <f>'All Data FO'!BH41</f>
        <v>-26.725620980894256</v>
      </c>
      <c r="AI41" s="139">
        <f>'All Data FO'!BI41</f>
        <v>-16.498586025882641</v>
      </c>
      <c r="AJ41" s="137" t="str">
        <f t="shared" si="23"/>
        <v>Y</v>
      </c>
      <c r="AK41" s="137" t="str">
        <f t="shared" si="24"/>
        <v>Y</v>
      </c>
      <c r="AL41" s="137" t="str">
        <f t="shared" si="25"/>
        <v>N</v>
      </c>
      <c r="AM41" s="137" t="str">
        <f>'All Data FO'!BR41</f>
        <v>Y</v>
      </c>
      <c r="AN41" s="137" t="str">
        <f>'All Data FO'!BS41</f>
        <v>Y</v>
      </c>
      <c r="AO41" s="137" t="str">
        <f>'All Data FO'!BT41</f>
        <v>N</v>
      </c>
      <c r="AP41" s="137" t="str">
        <f>'All Data FO'!BU41</f>
        <v>N</v>
      </c>
      <c r="AQ41" s="139">
        <f>'All Data FO'!BV41</f>
        <v>83.286318758815241</v>
      </c>
      <c r="AR41" s="139">
        <f>'All Data FO'!BW41</f>
        <v>23.95104895104895</v>
      </c>
      <c r="AS41" s="139">
        <f>'All Data FO'!BX41</f>
        <v>-27.087316762268959</v>
      </c>
      <c r="AT41" s="139">
        <f>'All Data FO'!BY41</f>
        <v>-16.76392572944297</v>
      </c>
      <c r="AU41" s="137" t="str">
        <f t="shared" si="26"/>
        <v>Y</v>
      </c>
      <c r="AV41" s="137" t="str">
        <f t="shared" si="27"/>
        <v>Y</v>
      </c>
      <c r="AW41" s="137" t="str">
        <f t="shared" si="28"/>
        <v>N</v>
      </c>
      <c r="AX41" s="137" t="str">
        <f>'All Data FO'!CH41</f>
        <v>Y</v>
      </c>
      <c r="AY41" s="137" t="str">
        <f>'All Data FO'!CI41</f>
        <v>Y</v>
      </c>
      <c r="AZ41" s="137" t="str">
        <f>'All Data FO'!CJ41</f>
        <v>N</v>
      </c>
      <c r="BA41" s="137" t="str">
        <f>'All Data FO'!CK41</f>
        <v>N</v>
      </c>
      <c r="BB41" s="139">
        <f>'All Data FO'!CL41</f>
        <v>38.609296965040343</v>
      </c>
      <c r="BC41" s="139">
        <f>'All Data FO'!CM41</f>
        <v>24.84412470023981</v>
      </c>
      <c r="BD41" s="139">
        <f>'All Data FO'!CN41</f>
        <v>-26.970227670753065</v>
      </c>
      <c r="BE41" s="139">
        <f>'All Data FO'!CO41</f>
        <v>-10.135347812401637</v>
      </c>
      <c r="BF41" s="137" t="str">
        <f t="shared" si="29"/>
        <v>Y</v>
      </c>
      <c r="BG41" s="137" t="str">
        <f t="shared" si="30"/>
        <v>Y</v>
      </c>
      <c r="BH41" s="137" t="str">
        <f t="shared" si="31"/>
        <v>N</v>
      </c>
      <c r="BI41" s="137" t="str">
        <f>'D Master'!AM41</f>
        <v>N</v>
      </c>
      <c r="BJ41" s="137" t="str">
        <f>'D Master'!AN41</f>
        <v>Y</v>
      </c>
      <c r="BK41" s="137" t="str">
        <f>'D Master'!AO41</f>
        <v>Y</v>
      </c>
      <c r="BL41" s="137" t="str">
        <f>'D Master'!AP41</f>
        <v>Y</v>
      </c>
      <c r="BM41" s="137">
        <f>'D Master'!AQ41</f>
        <v>-7.9480129967508129</v>
      </c>
      <c r="BN41" s="137">
        <f>'D Master'!AR41</f>
        <v>10.677731673582295</v>
      </c>
      <c r="BO41" s="137">
        <f>'D Master'!AS41</f>
        <v>14.073840328179227</v>
      </c>
      <c r="BP41" s="137">
        <f>'D Master'!AT41</f>
        <v>6.8082237950792033</v>
      </c>
      <c r="BR41" s="137">
        <f>'All Data FO'!B41</f>
        <v>431.6</v>
      </c>
      <c r="BS41" s="137">
        <f>'All Data FO'!W41</f>
        <v>442.35</v>
      </c>
      <c r="BT41" s="137">
        <f>'All Data FO'!AB41</f>
        <v>430</v>
      </c>
      <c r="BV41" s="137">
        <f t="shared" si="32"/>
        <v>72.805851063829792</v>
      </c>
      <c r="BW41" s="137">
        <f>'All Data FO'!BM41</f>
        <v>6497500</v>
      </c>
      <c r="BX41" s="137">
        <f>AVERAGE('All Data FO'!BN41:BQ41)</f>
        <v>3760000</v>
      </c>
      <c r="BY41" s="137">
        <f>AVERAGE('All Data FO'!BN41:BP41)</f>
        <v>3442500</v>
      </c>
      <c r="BZ41" s="137">
        <f t="shared" si="33"/>
        <v>88.743645606390714</v>
      </c>
      <c r="CB41" s="139">
        <f>'All Data FO'!AP41</f>
        <v>-1.2797074954296161</v>
      </c>
      <c r="CC41" s="139">
        <f>'All Data FO'!AQ41</f>
        <v>1.5951054299136895</v>
      </c>
      <c r="CD41" s="139">
        <f>'All Data FO'!AR41</f>
        <v>-0.23978201634877383</v>
      </c>
      <c r="CE41" s="139">
        <f>'All Data FO'!AS41</f>
        <v>-3.0024315466751239</v>
      </c>
      <c r="CF41" s="139">
        <f>'All Data FO'!BV41</f>
        <v>83.286318758815241</v>
      </c>
      <c r="CG41" s="139">
        <f>'All Data FO'!BW41</f>
        <v>23.95104895104895</v>
      </c>
      <c r="CH41" s="139">
        <f>'All Data FO'!BX41</f>
        <v>-27.087316762268959</v>
      </c>
      <c r="CI41" s="139">
        <f>'All Data FO'!BY41</f>
        <v>-16.76392572944297</v>
      </c>
      <c r="CJ41" s="139">
        <f>'D Master'!AQ41</f>
        <v>-7.9480129967508129</v>
      </c>
      <c r="CK41" s="139">
        <f>'D Master'!AR41</f>
        <v>10.677731673582295</v>
      </c>
      <c r="CL41" s="139">
        <f>'D Master'!AS41</f>
        <v>14.073840328179227</v>
      </c>
      <c r="CM41" s="139">
        <f>'D Master'!AT41</f>
        <v>6.8082237950792033</v>
      </c>
      <c r="CN41" s="139">
        <f>Cash!BH41</f>
        <v>13.374255122010565</v>
      </c>
      <c r="CO41" s="139">
        <f>Cash!BI41</f>
        <v>15.344245387179026</v>
      </c>
      <c r="CP41" s="139">
        <f>Cash!BJ41</f>
        <v>-29.933184560816755</v>
      </c>
      <c r="CQ41" s="139">
        <f>Cash!BK41</f>
        <v>18.782895091951687</v>
      </c>
      <c r="CR41" s="67"/>
      <c r="CS41" s="139">
        <f>'All Data FO'!K41</f>
        <v>-1.57354618015963</v>
      </c>
      <c r="CT41" s="139">
        <f>Cash!BH41</f>
        <v>13.374255122010565</v>
      </c>
      <c r="CU41" s="139">
        <f>'D Master'!AA41</f>
        <v>4.3683717856008206</v>
      </c>
      <c r="CV41" s="139">
        <f>NOI!G41</f>
        <v>5.7655293088363955</v>
      </c>
      <c r="CW41" s="139">
        <f>NOI!S41</f>
        <v>13.313003623912135</v>
      </c>
      <c r="CX41" s="139">
        <f>Cash!EB41</f>
        <v>-1.1857707509881346</v>
      </c>
      <c r="CY41" s="139">
        <f>'All Data FO'!AP41</f>
        <v>-1.2797074954296161</v>
      </c>
      <c r="CZ41" s="139">
        <f>'All Data FO'!BV41</f>
        <v>83.286318758815241</v>
      </c>
      <c r="DA41" s="139">
        <f>'All Data FO'!BF41</f>
        <v>80.472980680961413</v>
      </c>
      <c r="DB41" s="139" t="str">
        <f>'FOD (ALL)'!M41</f>
        <v>CUMMINSIND</v>
      </c>
      <c r="DC41" s="139">
        <f>'All Data FO'!EJ41</f>
        <v>12.58328574148106</v>
      </c>
      <c r="DD41" s="137">
        <f>'All Data FO'!B40</f>
        <v>329.1</v>
      </c>
      <c r="DE41" s="137">
        <f>('All Data FO'!W40-'All Data FO'!AB40)/3</f>
        <v>3.8500000000000036</v>
      </c>
      <c r="DF41" s="137">
        <f t="shared" si="65"/>
        <v>1.1698571862655738</v>
      </c>
      <c r="DH41" s="139" t="str">
        <f t="shared" si="35"/>
        <v>CUMMINSIND</v>
      </c>
      <c r="DI41" s="137">
        <f t="shared" si="66"/>
        <v>332.95000000000005</v>
      </c>
      <c r="DJ41" s="137">
        <f t="shared" si="67"/>
        <v>336.80000000000007</v>
      </c>
      <c r="DK41" s="137">
        <f t="shared" si="68"/>
        <v>331.02500000000003</v>
      </c>
      <c r="DL41" s="137">
        <f t="shared" si="69"/>
        <v>327.17500000000001</v>
      </c>
      <c r="DM41" s="137">
        <f t="shared" si="70"/>
        <v>323.32499999999999</v>
      </c>
      <c r="DN41" s="137">
        <f t="shared" si="71"/>
        <v>329.1</v>
      </c>
      <c r="DO41" s="137" t="str">
        <f>'Final Master FO'!DC41</f>
        <v>SHORT BUILDUP</v>
      </c>
      <c r="DS41" s="137" t="str">
        <f>'FOD (ALL)'!M41</f>
        <v>CUMMINSIND</v>
      </c>
      <c r="DT41" s="137">
        <f>'All Data FO'!B40</f>
        <v>329.1</v>
      </c>
      <c r="DU41" s="139">
        <f>'All Data FO'!K40</f>
        <v>-2.2136383895409266</v>
      </c>
      <c r="DV41" s="137">
        <f>'All Data FO'!EA40</f>
        <v>4806225</v>
      </c>
      <c r="DW41" s="139">
        <f>'All Data FO'!EJ40</f>
        <v>1.9562334217506632</v>
      </c>
      <c r="DX41" s="137">
        <f>'D Master'!R40</f>
        <v>174608</v>
      </c>
      <c r="DY41" s="137">
        <f>'D Master'!AH40</f>
        <v>18.71</v>
      </c>
      <c r="EB41" s="137">
        <f>'All Data FO'!BM40/'All Data FO'!EA40</f>
        <v>0.24867749637189271</v>
      </c>
      <c r="EC41" s="137">
        <f>'All Data FO'!BN40/'All Data FO'!EB40</f>
        <v>0.12982582973978832</v>
      </c>
      <c r="ED41" s="137">
        <f>'All Data FO'!BO40/'All Data FO'!EC40</f>
        <v>0.15934264639176743</v>
      </c>
      <c r="EE41" s="137">
        <f>'All Data FO'!BP40/'All Data FO'!ED40</f>
        <v>0.56480344825882267</v>
      </c>
      <c r="EF41" s="137">
        <f>'All Data FO'!BQ40/'All Data FO'!EE40</f>
        <v>0.7199861457867317</v>
      </c>
      <c r="EG41" s="137" t="str">
        <f t="shared" si="72"/>
        <v>Y</v>
      </c>
      <c r="EH41" s="137" t="str">
        <f t="shared" si="73"/>
        <v>N</v>
      </c>
      <c r="EI41" s="137" t="str">
        <f t="shared" si="74"/>
        <v>N</v>
      </c>
      <c r="EJ41" s="137" t="str">
        <f t="shared" si="75"/>
        <v>N</v>
      </c>
      <c r="EK41" s="137">
        <f t="shared" si="76"/>
        <v>91.547010999521746</v>
      </c>
      <c r="EL41" s="137">
        <f t="shared" si="77"/>
        <v>-18.524115998053439</v>
      </c>
      <c r="EM41" s="137">
        <f t="shared" si="78"/>
        <v>-71.787947314594263</v>
      </c>
      <c r="EN41" s="137">
        <f t="shared" si="79"/>
        <v>-21.553567167371018</v>
      </c>
      <c r="EO41" s="137" t="str">
        <f t="shared" si="80"/>
        <v>Y</v>
      </c>
      <c r="EP41" s="137" t="str">
        <f t="shared" si="81"/>
        <v>Y</v>
      </c>
      <c r="EQ41" s="137" t="str">
        <f t="shared" si="82"/>
        <v>N</v>
      </c>
    </row>
    <row r="42" spans="1:147" x14ac:dyDescent="0.3">
      <c r="A42" s="137" t="str">
        <f>FOD!B42</f>
        <v xml:space="preserve">DIVISLAB  </v>
      </c>
      <c r="B42" s="137" t="str">
        <f>'All Data FO'!G42</f>
        <v>N</v>
      </c>
      <c r="C42" s="137" t="str">
        <f>'All Data FO'!H42</f>
        <v>N</v>
      </c>
      <c r="D42" s="137" t="str">
        <f>'All Data FO'!I42</f>
        <v>Y</v>
      </c>
      <c r="E42" s="137" t="str">
        <f>'All Data FO'!J42</f>
        <v>N</v>
      </c>
      <c r="F42" s="139">
        <f>'All Data FO'!K42</f>
        <v>-1.3526734442128623</v>
      </c>
      <c r="G42" s="139">
        <f>'All Data FO'!L42</f>
        <v>-0.99806283163479415</v>
      </c>
      <c r="H42" s="139">
        <f>'All Data FO'!M42</f>
        <v>2.1509076830422438</v>
      </c>
      <c r="I42" s="139">
        <f>'All Data FO'!N42</f>
        <v>-0.25958423615730297</v>
      </c>
      <c r="J42" s="137" t="str">
        <f t="shared" si="17"/>
        <v>N</v>
      </c>
      <c r="K42" s="137" t="str">
        <f t="shared" si="18"/>
        <v>N</v>
      </c>
      <c r="L42" s="137" t="str">
        <f t="shared" si="19"/>
        <v>Y</v>
      </c>
      <c r="M42" s="137">
        <f>'All Data FO'!AG42-'All Data FO'!AH42</f>
        <v>-77600</v>
      </c>
      <c r="N42" s="137">
        <f>'All Data FO'!AH42-'All Data FO'!AI42</f>
        <v>-46800</v>
      </c>
      <c r="O42" s="137">
        <f>'All Data FO'!AI42-'All Data FO'!AJ42</f>
        <v>-7200</v>
      </c>
      <c r="P42" s="137">
        <f>'All Data FO'!AJ42-'All Data FO'!AK42</f>
        <v>34000</v>
      </c>
      <c r="Q42" s="137" t="str">
        <f>'All Data FO'!AL42</f>
        <v>N</v>
      </c>
      <c r="R42" s="137" t="str">
        <f>'All Data FO'!AM42</f>
        <v>N</v>
      </c>
      <c r="S42" s="137" t="str">
        <f>'All Data FO'!AN42</f>
        <v>N</v>
      </c>
      <c r="T42" s="137" t="str">
        <f>'All Data FO'!AO42</f>
        <v>Y</v>
      </c>
      <c r="U42" s="139">
        <f>'All Data FO'!AP42</f>
        <v>-3.8069073783359499</v>
      </c>
      <c r="V42" s="139">
        <f>'All Data FO'!AQ42</f>
        <v>-2.2443890274314215</v>
      </c>
      <c r="W42" s="139">
        <f>'All Data FO'!AR42</f>
        <v>-0.34410246606767347</v>
      </c>
      <c r="X42" s="139">
        <f>'All Data FO'!AS42</f>
        <v>1.6517683637776912</v>
      </c>
      <c r="Y42" s="137" t="str">
        <f t="shared" si="20"/>
        <v>N</v>
      </c>
      <c r="Z42" s="137" t="str">
        <f t="shared" si="21"/>
        <v>N</v>
      </c>
      <c r="AA42" s="137" t="str">
        <f t="shared" si="22"/>
        <v>N</v>
      </c>
      <c r="AB42" s="137" t="str">
        <f>'All Data FO'!BB42</f>
        <v>Y</v>
      </c>
      <c r="AC42" s="137" t="str">
        <f>'All Data FO'!BC42</f>
        <v>N</v>
      </c>
      <c r="AD42" s="137" t="str">
        <f>'All Data FO'!BD42</f>
        <v>Y</v>
      </c>
      <c r="AE42" s="137" t="str">
        <f>'All Data FO'!BE42</f>
        <v>N</v>
      </c>
      <c r="AF42" s="139">
        <f>'All Data FO'!BF42</f>
        <v>51.876296644408256</v>
      </c>
      <c r="AG42" s="139">
        <f>'All Data FO'!BG42</f>
        <v>-20.529500720718335</v>
      </c>
      <c r="AH42" s="139">
        <f>'All Data FO'!BH42</f>
        <v>40.012298153133536</v>
      </c>
      <c r="AI42" s="139">
        <f>'All Data FO'!BI42</f>
        <v>-30.895406989261808</v>
      </c>
      <c r="AJ42" s="137" t="str">
        <f t="shared" si="23"/>
        <v>Y</v>
      </c>
      <c r="AK42" s="137" t="str">
        <f t="shared" si="24"/>
        <v>N</v>
      </c>
      <c r="AL42" s="137" t="str">
        <f t="shared" si="25"/>
        <v>Y</v>
      </c>
      <c r="AM42" s="137" t="str">
        <f>'All Data FO'!BR42</f>
        <v>Y</v>
      </c>
      <c r="AN42" s="137" t="str">
        <f>'All Data FO'!BS42</f>
        <v>N</v>
      </c>
      <c r="AO42" s="137" t="str">
        <f>'All Data FO'!BT42</f>
        <v>Y</v>
      </c>
      <c r="AP42" s="137" t="str">
        <f>'All Data FO'!BU42</f>
        <v>N</v>
      </c>
      <c r="AQ42" s="139">
        <f>'All Data FO'!BV42</f>
        <v>53.265993265993259</v>
      </c>
      <c r="AR42" s="139">
        <f>'All Data FO'!BW42</f>
        <v>-20.8</v>
      </c>
      <c r="AS42" s="139">
        <f>'All Data FO'!BX42</f>
        <v>38.991845811712381</v>
      </c>
      <c r="AT42" s="139">
        <f>'All Data FO'!BY42</f>
        <v>-30.571281523417397</v>
      </c>
      <c r="AU42" s="137" t="str">
        <f t="shared" si="26"/>
        <v>Y</v>
      </c>
      <c r="AV42" s="137" t="str">
        <f t="shared" si="27"/>
        <v>N</v>
      </c>
      <c r="AW42" s="137" t="str">
        <f t="shared" si="28"/>
        <v>Y</v>
      </c>
      <c r="AX42" s="137" t="str">
        <f>'All Data FO'!CH42</f>
        <v>Y</v>
      </c>
      <c r="AY42" s="137" t="str">
        <f>'All Data FO'!CI42</f>
        <v>N</v>
      </c>
      <c r="AZ42" s="137" t="str">
        <f>'All Data FO'!CJ42</f>
        <v>Y</v>
      </c>
      <c r="BA42" s="137" t="str">
        <f>'All Data FO'!CK42</f>
        <v>N</v>
      </c>
      <c r="BB42" s="139">
        <f>'All Data FO'!CL42</f>
        <v>48.931466470154753</v>
      </c>
      <c r="BC42" s="139">
        <f>'All Data FO'!CM42</f>
        <v>-22.101033295063147</v>
      </c>
      <c r="BD42" s="139">
        <f>'All Data FO'!CN42</f>
        <v>37.381703470031546</v>
      </c>
      <c r="BE42" s="139">
        <f>'All Data FO'!CO42</f>
        <v>-29.867256637168143</v>
      </c>
      <c r="BF42" s="137" t="str">
        <f t="shared" si="29"/>
        <v>Y</v>
      </c>
      <c r="BG42" s="137" t="str">
        <f t="shared" si="30"/>
        <v>N</v>
      </c>
      <c r="BH42" s="137" t="str">
        <f t="shared" si="31"/>
        <v>Y</v>
      </c>
      <c r="BI42" s="137" t="str">
        <f>'D Master'!AM42</f>
        <v>Y</v>
      </c>
      <c r="BJ42" s="137" t="str">
        <f>'D Master'!AN42</f>
        <v>N</v>
      </c>
      <c r="BK42" s="137" t="str">
        <f>'D Master'!AO42</f>
        <v>Y</v>
      </c>
      <c r="BL42" s="137" t="str">
        <f>'D Master'!AP42</f>
        <v>N</v>
      </c>
      <c r="BM42" s="137">
        <f>'D Master'!AQ42</f>
        <v>31.334149326805395</v>
      </c>
      <c r="BN42" s="137">
        <f>'D Master'!AR42</f>
        <v>-16.205128205128204</v>
      </c>
      <c r="BO42" s="137">
        <f>'D Master'!AS42</f>
        <v>35.36966331135023</v>
      </c>
      <c r="BP42" s="137">
        <f>'D Master'!AT42</f>
        <v>-6.0032626427406202</v>
      </c>
      <c r="BR42" s="137">
        <f>'All Data FO'!B42</f>
        <v>2319.1</v>
      </c>
      <c r="BS42" s="137">
        <f>'All Data FO'!W42</f>
        <v>2370.9499999999998</v>
      </c>
      <c r="BT42" s="137">
        <f>'All Data FO'!AB42</f>
        <v>2306.3000000000002</v>
      </c>
      <c r="BV42" s="137">
        <f t="shared" si="32"/>
        <v>36.861094407696932</v>
      </c>
      <c r="BW42" s="137">
        <f>'All Data FO'!BM42</f>
        <v>910400</v>
      </c>
      <c r="BX42" s="137">
        <f>AVERAGE('All Data FO'!BN42:BQ42)</f>
        <v>665200</v>
      </c>
      <c r="BY42" s="137">
        <f>AVERAGE('All Data FO'!BN42:BP42)</f>
        <v>627866.66666666663</v>
      </c>
      <c r="BZ42" s="137">
        <f t="shared" si="33"/>
        <v>44.998938203440233</v>
      </c>
      <c r="CB42" s="139">
        <f>'All Data FO'!AP42</f>
        <v>-3.8069073783359499</v>
      </c>
      <c r="CC42" s="139">
        <f>'All Data FO'!AQ42</f>
        <v>-2.2443890274314215</v>
      </c>
      <c r="CD42" s="139">
        <f>'All Data FO'!AR42</f>
        <v>-0.34410246606767347</v>
      </c>
      <c r="CE42" s="139">
        <f>'All Data FO'!AS42</f>
        <v>1.6517683637776912</v>
      </c>
      <c r="CF42" s="139">
        <f>'All Data FO'!BV42</f>
        <v>53.265993265993259</v>
      </c>
      <c r="CG42" s="139">
        <f>'All Data FO'!BW42</f>
        <v>-20.8</v>
      </c>
      <c r="CH42" s="139">
        <f>'All Data FO'!BX42</f>
        <v>38.991845811712381</v>
      </c>
      <c r="CI42" s="139">
        <f>'All Data FO'!BY42</f>
        <v>-30.571281523417397</v>
      </c>
      <c r="CJ42" s="139">
        <f>'D Master'!AQ42</f>
        <v>31.334149326805395</v>
      </c>
      <c r="CK42" s="139">
        <f>'D Master'!AR42</f>
        <v>-16.205128205128204</v>
      </c>
      <c r="CL42" s="139">
        <f>'D Master'!AS42</f>
        <v>35.36966331135023</v>
      </c>
      <c r="CM42" s="139">
        <f>'D Master'!AT42</f>
        <v>-6.0032626427406202</v>
      </c>
      <c r="CN42" s="139">
        <f>Cash!BH42</f>
        <v>51.209674876225918</v>
      </c>
      <c r="CO42" s="139">
        <f>Cash!BI42</f>
        <v>-47.236536256890567</v>
      </c>
      <c r="CP42" s="139">
        <f>Cash!BJ42</f>
        <v>86.10245802651869</v>
      </c>
      <c r="CQ42" s="139">
        <f>Cash!BK42</f>
        <v>-46.233684070324991</v>
      </c>
      <c r="CR42" s="67"/>
      <c r="CS42" s="139">
        <f>'All Data FO'!K42</f>
        <v>-1.3526734442128623</v>
      </c>
      <c r="CT42" s="139">
        <f>Cash!BH42</f>
        <v>51.209674876225918</v>
      </c>
      <c r="CU42" s="139">
        <f>'D Master'!AA42</f>
        <v>98.588355622455083</v>
      </c>
      <c r="CV42" s="139">
        <f>NOI!G42</f>
        <v>5.5053149293986987</v>
      </c>
      <c r="CW42" s="139">
        <f>NOI!S42</f>
        <v>10.431436364865606</v>
      </c>
      <c r="CX42" s="139">
        <f>Cash!EB42</f>
        <v>-1.3392857142852754</v>
      </c>
      <c r="CY42" s="139">
        <f>'All Data FO'!AP42</f>
        <v>-3.8069073783359499</v>
      </c>
      <c r="CZ42" s="139">
        <f>'All Data FO'!BV42</f>
        <v>53.265993265993259</v>
      </c>
      <c r="DA42" s="139">
        <f>'All Data FO'!BF42</f>
        <v>51.876296644408256</v>
      </c>
      <c r="DB42" s="139" t="str">
        <f>'FOD (ALL)'!M42</f>
        <v>DABUR</v>
      </c>
      <c r="DC42" s="139">
        <f>'All Data FO'!EJ42</f>
        <v>6.5230460921843685</v>
      </c>
      <c r="DD42" s="137">
        <f>'All Data FO'!B41</f>
        <v>431.6</v>
      </c>
      <c r="DE42" s="137">
        <f>('All Data FO'!W41-'All Data FO'!AB41)/3</f>
        <v>4.1166666666666742</v>
      </c>
      <c r="DF42" s="137">
        <f t="shared" si="65"/>
        <v>0.95381526104417835</v>
      </c>
      <c r="DH42" s="139" t="str">
        <f t="shared" si="35"/>
        <v>DABUR</v>
      </c>
      <c r="DI42" s="137">
        <f t="shared" si="66"/>
        <v>435.7166666666667</v>
      </c>
      <c r="DJ42" s="137">
        <f t="shared" si="67"/>
        <v>439.83333333333337</v>
      </c>
      <c r="DK42" s="137">
        <f t="shared" si="68"/>
        <v>433.65833333333336</v>
      </c>
      <c r="DL42" s="137">
        <f t="shared" si="69"/>
        <v>429.54166666666669</v>
      </c>
      <c r="DM42" s="137">
        <f t="shared" si="70"/>
        <v>425.42500000000001</v>
      </c>
      <c r="DN42" s="137">
        <f t="shared" si="71"/>
        <v>431.6</v>
      </c>
      <c r="DO42" s="137" t="str">
        <f>'Final Master FO'!DC42</f>
        <v>SHORT BUILDUP</v>
      </c>
      <c r="DS42" s="137" t="str">
        <f>'FOD (ALL)'!M42</f>
        <v>DABUR</v>
      </c>
      <c r="DT42" s="137">
        <f>'All Data FO'!B41</f>
        <v>431.6</v>
      </c>
      <c r="DU42" s="139">
        <f>'All Data FO'!K41</f>
        <v>-1.57354618015963</v>
      </c>
      <c r="DV42" s="137">
        <f>'All Data FO'!EA41</f>
        <v>1774200</v>
      </c>
      <c r="DW42" s="139">
        <f>'All Data FO'!EJ41</f>
        <v>12.58328574148106</v>
      </c>
      <c r="DX42" s="137">
        <f>'D Master'!R41</f>
        <v>1225340</v>
      </c>
      <c r="DY42" s="137">
        <f>'D Master'!AH41</f>
        <v>36.83</v>
      </c>
      <c r="EB42" s="137">
        <f>'All Data FO'!BM41/'All Data FO'!EA41</f>
        <v>3.6622139555856159</v>
      </c>
      <c r="EC42" s="137">
        <f>'All Data FO'!BN41/'All Data FO'!EB41</f>
        <v>2.2495082175264929</v>
      </c>
      <c r="ED42" s="137">
        <f>'All Data FO'!BO41/'All Data FO'!EC41</f>
        <v>1.8411226985966267</v>
      </c>
      <c r="EE42" s="137">
        <f>'All Data FO'!BP41/'All Data FO'!ED41</f>
        <v>2.5251062186172266</v>
      </c>
      <c r="EF42" s="137">
        <f>'All Data FO'!BQ41/'All Data FO'!EE41</f>
        <v>2.8628272887430897</v>
      </c>
      <c r="EG42" s="137" t="str">
        <f t="shared" si="72"/>
        <v>Y</v>
      </c>
      <c r="EH42" s="137" t="str">
        <f t="shared" si="73"/>
        <v>Y</v>
      </c>
      <c r="EI42" s="137" t="str">
        <f t="shared" si="74"/>
        <v>N</v>
      </c>
      <c r="EJ42" s="137" t="str">
        <f t="shared" si="75"/>
        <v>N</v>
      </c>
      <c r="EK42" s="137">
        <f t="shared" si="76"/>
        <v>62.800648028416695</v>
      </c>
      <c r="EL42" s="137">
        <f t="shared" si="77"/>
        <v>22.181330947750144</v>
      </c>
      <c r="EM42" s="137">
        <f t="shared" si="78"/>
        <v>-27.087316762268959</v>
      </c>
      <c r="EN42" s="137">
        <f t="shared" si="79"/>
        <v>-11.796767183749244</v>
      </c>
      <c r="EO42" s="137" t="str">
        <f t="shared" si="80"/>
        <v>Y</v>
      </c>
      <c r="EP42" s="137" t="str">
        <f t="shared" si="81"/>
        <v>Y</v>
      </c>
      <c r="EQ42" s="137" t="str">
        <f t="shared" si="82"/>
        <v>N</v>
      </c>
    </row>
    <row r="43" spans="1:147" x14ac:dyDescent="0.3">
      <c r="A43" s="137" t="str">
        <f>FOD!B43</f>
        <v xml:space="preserve">DLF       </v>
      </c>
      <c r="B43" s="137" t="str">
        <f>'All Data FO'!G43</f>
        <v>N</v>
      </c>
      <c r="C43" s="137" t="str">
        <f>'All Data FO'!H43</f>
        <v>N</v>
      </c>
      <c r="D43" s="137" t="str">
        <f>'All Data FO'!I43</f>
        <v>Y</v>
      </c>
      <c r="E43" s="137" t="str">
        <f>'All Data FO'!J43</f>
        <v>N</v>
      </c>
      <c r="F43" s="139">
        <f>'All Data FO'!K43</f>
        <v>-2.5270758122743682</v>
      </c>
      <c r="G43" s="139">
        <f>'All Data FO'!L43</f>
        <v>-0.78796561604584126</v>
      </c>
      <c r="H43" s="139">
        <f>'All Data FO'!M43</f>
        <v>6.2404870624048616</v>
      </c>
      <c r="I43" s="139">
        <f>'All Data FO'!N43</f>
        <v>-0.6051437216338752</v>
      </c>
      <c r="J43" s="137" t="str">
        <f t="shared" si="17"/>
        <v>N</v>
      </c>
      <c r="K43" s="137" t="str">
        <f t="shared" si="18"/>
        <v>N</v>
      </c>
      <c r="L43" s="137" t="str">
        <f t="shared" si="19"/>
        <v>Y</v>
      </c>
      <c r="M43" s="137">
        <f>'All Data FO'!AG43-'All Data FO'!AH43</f>
        <v>-2164800</v>
      </c>
      <c r="N43" s="137">
        <f>'All Data FO'!AH43-'All Data FO'!AI43</f>
        <v>-138600</v>
      </c>
      <c r="O43" s="137">
        <f>'All Data FO'!AI43-'All Data FO'!AJ43</f>
        <v>-627000</v>
      </c>
      <c r="P43" s="137">
        <f>'All Data FO'!AJ43-'All Data FO'!AK43</f>
        <v>184800</v>
      </c>
      <c r="Q43" s="137" t="str">
        <f>'All Data FO'!AL43</f>
        <v>N</v>
      </c>
      <c r="R43" s="137" t="str">
        <f>'All Data FO'!AM43</f>
        <v>N</v>
      </c>
      <c r="S43" s="137" t="str">
        <f>'All Data FO'!AN43</f>
        <v>N</v>
      </c>
      <c r="T43" s="137" t="str">
        <f>'All Data FO'!AO43</f>
        <v>Y</v>
      </c>
      <c r="U43" s="139">
        <f>'All Data FO'!AP43</f>
        <v>-9.4729241877256314</v>
      </c>
      <c r="V43" s="139">
        <f>'All Data FO'!AQ43</f>
        <v>-0.60284196928376632</v>
      </c>
      <c r="W43" s="139">
        <f>'All Data FO'!AR43</f>
        <v>-2.6547436076568394</v>
      </c>
      <c r="X43" s="139">
        <f>'All Data FO'!AS43</f>
        <v>0.78862132094071269</v>
      </c>
      <c r="Y43" s="137" t="str">
        <f t="shared" si="20"/>
        <v>N</v>
      </c>
      <c r="Z43" s="137" t="str">
        <f t="shared" si="21"/>
        <v>Y</v>
      </c>
      <c r="AA43" s="137" t="str">
        <f t="shared" si="22"/>
        <v>N</v>
      </c>
      <c r="AB43" s="137" t="str">
        <f>'All Data FO'!BB43</f>
        <v>Y</v>
      </c>
      <c r="AC43" s="137" t="str">
        <f>'All Data FO'!BC43</f>
        <v>N</v>
      </c>
      <c r="AD43" s="137" t="str">
        <f>'All Data FO'!BD43</f>
        <v>Y</v>
      </c>
      <c r="AE43" s="137" t="str">
        <f>'All Data FO'!BE43</f>
        <v>N</v>
      </c>
      <c r="AF43" s="139">
        <f>'All Data FO'!BF43</f>
        <v>29.166702307505687</v>
      </c>
      <c r="AG43" s="139">
        <f>'All Data FO'!BG43</f>
        <v>-45.945023549321903</v>
      </c>
      <c r="AH43" s="139">
        <f>'All Data FO'!BH43</f>
        <v>89.948639945012289</v>
      </c>
      <c r="AI43" s="139">
        <f>'All Data FO'!BI43</f>
        <v>-23.306271581490027</v>
      </c>
      <c r="AJ43" s="137" t="str">
        <f t="shared" si="23"/>
        <v>Y</v>
      </c>
      <c r="AK43" s="137" t="str">
        <f t="shared" si="24"/>
        <v>N</v>
      </c>
      <c r="AL43" s="137" t="str">
        <f t="shared" si="25"/>
        <v>Y</v>
      </c>
      <c r="AM43" s="137" t="str">
        <f>'All Data FO'!BR43</f>
        <v>Y</v>
      </c>
      <c r="AN43" s="137" t="str">
        <f>'All Data FO'!BS43</f>
        <v>N</v>
      </c>
      <c r="AO43" s="137" t="str">
        <f>'All Data FO'!BT43</f>
        <v>Y</v>
      </c>
      <c r="AP43" s="137" t="str">
        <f>'All Data FO'!BU43</f>
        <v>N</v>
      </c>
      <c r="AQ43" s="139">
        <f>'All Data FO'!BV43</f>
        <v>31.222030981067128</v>
      </c>
      <c r="AR43" s="139">
        <f>'All Data FO'!BW43</f>
        <v>-46.804614539461639</v>
      </c>
      <c r="AS43" s="139">
        <f>'All Data FO'!BX43</f>
        <v>84.430935494765279</v>
      </c>
      <c r="AT43" s="139">
        <f>'All Data FO'!BY43</f>
        <v>-23.429014740108613</v>
      </c>
      <c r="AU43" s="137" t="str">
        <f t="shared" si="26"/>
        <v>Y</v>
      </c>
      <c r="AV43" s="137" t="str">
        <f t="shared" si="27"/>
        <v>N</v>
      </c>
      <c r="AW43" s="137" t="str">
        <f t="shared" si="28"/>
        <v>Y</v>
      </c>
      <c r="AX43" s="137" t="str">
        <f>'All Data FO'!CH43</f>
        <v>Y</v>
      </c>
      <c r="AY43" s="137" t="str">
        <f>'All Data FO'!CI43</f>
        <v>N</v>
      </c>
      <c r="AZ43" s="137" t="str">
        <f>'All Data FO'!CJ43</f>
        <v>Y</v>
      </c>
      <c r="BA43" s="137" t="str">
        <f>'All Data FO'!CK43</f>
        <v>N</v>
      </c>
      <c r="BB43" s="139">
        <f>'All Data FO'!CL43</f>
        <v>12.657743785850862</v>
      </c>
      <c r="BC43" s="139">
        <f>'All Data FO'!CM43</f>
        <v>-43.09031556039173</v>
      </c>
      <c r="BD43" s="139">
        <f>'All Data FO'!CN43</f>
        <v>71.008559732043182</v>
      </c>
      <c r="BE43" s="139">
        <f>'All Data FO'!CO43</f>
        <v>-24.245841556244713</v>
      </c>
      <c r="BF43" s="137" t="str">
        <f t="shared" si="29"/>
        <v>Y</v>
      </c>
      <c r="BG43" s="137" t="str">
        <f t="shared" si="30"/>
        <v>N</v>
      </c>
      <c r="BH43" s="137" t="str">
        <f t="shared" si="31"/>
        <v>Y</v>
      </c>
      <c r="BI43" s="137" t="str">
        <f>'D Master'!AM43</f>
        <v>Y</v>
      </c>
      <c r="BJ43" s="137" t="str">
        <f>'D Master'!AN43</f>
        <v>N</v>
      </c>
      <c r="BK43" s="137" t="str">
        <f>'D Master'!AO43</f>
        <v>Y</v>
      </c>
      <c r="BL43" s="137" t="str">
        <f>'D Master'!AP43</f>
        <v>N</v>
      </c>
      <c r="BM43" s="137">
        <f>'D Master'!AQ43</f>
        <v>85.196687370600415</v>
      </c>
      <c r="BN43" s="137">
        <f>'D Master'!AR43</f>
        <v>-22.347266881028936</v>
      </c>
      <c r="BO43" s="137">
        <f>'D Master'!AS43</f>
        <v>72.29916897506925</v>
      </c>
      <c r="BP43" s="137">
        <f>'D Master'!AT43</f>
        <v>-51.084010840108405</v>
      </c>
      <c r="BR43" s="137">
        <f>'All Data FO'!B43</f>
        <v>135</v>
      </c>
      <c r="BS43" s="137">
        <f>'All Data FO'!W43</f>
        <v>140</v>
      </c>
      <c r="BT43" s="137">
        <f>'All Data FO'!AB43</f>
        <v>134</v>
      </c>
      <c r="BV43" s="137">
        <f t="shared" si="32"/>
        <v>0.35540344872976176</v>
      </c>
      <c r="BW43" s="137">
        <f>'All Data FO'!BM43</f>
        <v>12579600</v>
      </c>
      <c r="BX43" s="137">
        <f>AVERAGE('All Data FO'!BN43:BQ43)</f>
        <v>12535050</v>
      </c>
      <c r="BY43" s="137">
        <f>AVERAGE('All Data FO'!BN43:BP43)</f>
        <v>12459700</v>
      </c>
      <c r="BZ43" s="137">
        <f t="shared" si="33"/>
        <v>0.96230246314116719</v>
      </c>
      <c r="CB43" s="139">
        <f>'All Data FO'!AP43</f>
        <v>-9.4729241877256314</v>
      </c>
      <c r="CC43" s="139">
        <f>'All Data FO'!AQ43</f>
        <v>-0.60284196928376632</v>
      </c>
      <c r="CD43" s="139">
        <f>'All Data FO'!AR43</f>
        <v>-2.6547436076568394</v>
      </c>
      <c r="CE43" s="139">
        <f>'All Data FO'!AS43</f>
        <v>0.78862132094071269</v>
      </c>
      <c r="CF43" s="139">
        <f>'All Data FO'!BV43</f>
        <v>31.222030981067128</v>
      </c>
      <c r="CG43" s="139">
        <f>'All Data FO'!BW43</f>
        <v>-46.804614539461639</v>
      </c>
      <c r="CH43" s="139">
        <f>'All Data FO'!BX43</f>
        <v>84.430935494765279</v>
      </c>
      <c r="CI43" s="139">
        <f>'All Data FO'!BY43</f>
        <v>-23.429014740108613</v>
      </c>
      <c r="CJ43" s="139">
        <f>'D Master'!AQ43</f>
        <v>85.196687370600415</v>
      </c>
      <c r="CK43" s="139">
        <f>'D Master'!AR43</f>
        <v>-22.347266881028936</v>
      </c>
      <c r="CL43" s="139">
        <f>'D Master'!AS43</f>
        <v>72.29916897506925</v>
      </c>
      <c r="CM43" s="139">
        <f>'D Master'!AT43</f>
        <v>-51.084010840108405</v>
      </c>
      <c r="CN43" s="139">
        <f>Cash!BH43</f>
        <v>7.960425172596775</v>
      </c>
      <c r="CO43" s="139">
        <f>Cash!BI43</f>
        <v>-50.253084658813918</v>
      </c>
      <c r="CP43" s="139">
        <f>Cash!BJ43</f>
        <v>94.255184274560776</v>
      </c>
      <c r="CQ43" s="139">
        <f>Cash!BK43</f>
        <v>-13.427375983246648</v>
      </c>
      <c r="CR43" s="67"/>
      <c r="CS43" s="139">
        <f>'All Data FO'!K43</f>
        <v>-2.5270758122743682</v>
      </c>
      <c r="CT43" s="139">
        <f>Cash!BH43</f>
        <v>7.960425172596775</v>
      </c>
      <c r="CU43" s="139">
        <f>'D Master'!AA43</f>
        <v>100.01783368412131</v>
      </c>
      <c r="CV43" s="139">
        <f>NOI!G43</f>
        <v>-1.1734740289274994</v>
      </c>
      <c r="CW43" s="139">
        <f>NOI!S43</f>
        <v>28.908395529861785</v>
      </c>
      <c r="CX43" s="139">
        <f>Cash!EB43</f>
        <v>-1.9417475728155356</v>
      </c>
      <c r="CY43" s="139">
        <f>'All Data FO'!AP43</f>
        <v>-9.4729241877256314</v>
      </c>
      <c r="CZ43" s="139">
        <f>'All Data FO'!BV43</f>
        <v>31.222030981067128</v>
      </c>
      <c r="DA43" s="139">
        <f>'All Data FO'!BF43</f>
        <v>29.166702307505687</v>
      </c>
      <c r="DB43" s="139" t="str">
        <f>'FOD (ALL)'!M43</f>
        <v>DIVISLAB</v>
      </c>
      <c r="DC43" s="139">
        <f>'All Data FO'!EJ43</f>
        <v>6.4614830813534923</v>
      </c>
      <c r="DD43" s="137">
        <f>'All Data FO'!B42</f>
        <v>2319.1</v>
      </c>
      <c r="DE43" s="137">
        <f>('All Data FO'!W42-'All Data FO'!AB42)/3</f>
        <v>21.54999999999988</v>
      </c>
      <c r="DF43" s="137">
        <f t="shared" si="65"/>
        <v>0.92923979129834322</v>
      </c>
      <c r="DH43" s="139" t="str">
        <f t="shared" si="35"/>
        <v>DIVISLAB</v>
      </c>
      <c r="DI43" s="137">
        <f t="shared" si="66"/>
        <v>2340.6499999999996</v>
      </c>
      <c r="DJ43" s="137">
        <f t="shared" si="67"/>
        <v>2362.1999999999994</v>
      </c>
      <c r="DK43" s="137">
        <f t="shared" si="68"/>
        <v>2329.8749999999995</v>
      </c>
      <c r="DL43" s="137">
        <f t="shared" si="69"/>
        <v>2308.3249999999998</v>
      </c>
      <c r="DM43" s="137">
        <f t="shared" si="70"/>
        <v>2286.7750000000001</v>
      </c>
      <c r="DN43" s="137">
        <f t="shared" si="71"/>
        <v>2319.1</v>
      </c>
      <c r="DO43" s="137" t="str">
        <f>'Final Master FO'!DC43</f>
        <v>SHORT BUILDUP</v>
      </c>
      <c r="DS43" s="137" t="str">
        <f>'FOD (ALL)'!M43</f>
        <v>DIVISLAB</v>
      </c>
      <c r="DT43" s="137">
        <f>'All Data FO'!B42</f>
        <v>2319.1</v>
      </c>
      <c r="DU43" s="139">
        <f>'All Data FO'!K42</f>
        <v>-1.3526734442128623</v>
      </c>
      <c r="DV43" s="137">
        <f>'All Data FO'!EA42</f>
        <v>13288750</v>
      </c>
      <c r="DW43" s="139">
        <f>'All Data FO'!EJ42</f>
        <v>6.5230460921843685</v>
      </c>
      <c r="DX43" s="137">
        <f>'D Master'!R42</f>
        <v>205813</v>
      </c>
      <c r="DY43" s="137">
        <f>'D Master'!AH42</f>
        <v>42.92</v>
      </c>
      <c r="EB43" s="137">
        <f>'All Data FO'!BM42/'All Data FO'!EA42</f>
        <v>6.8509077226977702E-2</v>
      </c>
      <c r="EC43" s="137">
        <f>'All Data FO'!BN42/'All Data FO'!EB42</f>
        <v>4.7615230460921844E-2</v>
      </c>
      <c r="ED43" s="137">
        <f>'All Data FO'!BO42/'All Data FO'!EC42</f>
        <v>6.2493490261431098E-2</v>
      </c>
      <c r="EE43" s="137">
        <f>'All Data FO'!BP42/'All Data FO'!ED42</f>
        <v>4.5254219519865815E-2</v>
      </c>
      <c r="EF43" s="137">
        <f>'All Data FO'!BQ42/'All Data FO'!EE42</f>
        <v>6.369186642081541E-2</v>
      </c>
      <c r="EG43" s="137" t="str">
        <f t="shared" si="72"/>
        <v>Y</v>
      </c>
      <c r="EH43" s="137" t="str">
        <f t="shared" si="73"/>
        <v>N</v>
      </c>
      <c r="EI43" s="137" t="str">
        <f t="shared" si="74"/>
        <v>Y</v>
      </c>
      <c r="EJ43" s="137" t="str">
        <f t="shared" si="75"/>
        <v>N</v>
      </c>
      <c r="EK43" s="137">
        <f t="shared" si="76"/>
        <v>43.880595691337845</v>
      </c>
      <c r="EL43" s="137">
        <f t="shared" si="77"/>
        <v>-23.807695390781557</v>
      </c>
      <c r="EM43" s="137">
        <f t="shared" si="78"/>
        <v>38.094283636904933</v>
      </c>
      <c r="EN43" s="137">
        <f t="shared" si="79"/>
        <v>-28.948196900262147</v>
      </c>
      <c r="EO43" s="137" t="str">
        <f t="shared" si="80"/>
        <v>Y</v>
      </c>
      <c r="EP43" s="137" t="str">
        <f t="shared" si="81"/>
        <v>N</v>
      </c>
      <c r="EQ43" s="137" t="str">
        <f t="shared" si="82"/>
        <v>Y</v>
      </c>
    </row>
    <row r="44" spans="1:147" x14ac:dyDescent="0.3">
      <c r="A44" s="137" t="str">
        <f>FOD!B44</f>
        <v xml:space="preserve">DRREDDY   </v>
      </c>
      <c r="B44" s="137" t="str">
        <f>'All Data FO'!G44</f>
        <v>Y</v>
      </c>
      <c r="C44" s="137" t="str">
        <f>'All Data FO'!H44</f>
        <v>N</v>
      </c>
      <c r="D44" s="137" t="str">
        <f>'All Data FO'!I44</f>
        <v>Y</v>
      </c>
      <c r="E44" s="137" t="str">
        <f>'All Data FO'!J44</f>
        <v>Y</v>
      </c>
      <c r="F44" s="139">
        <f>'All Data FO'!K44</f>
        <v>0.97478334527920996</v>
      </c>
      <c r="G44" s="139">
        <f>'All Data FO'!L44</f>
        <v>-2.0387581065209597</v>
      </c>
      <c r="H44" s="139">
        <f>'All Data FO'!M44</f>
        <v>5.8769463667820094</v>
      </c>
      <c r="I44" s="139">
        <f>'All Data FO'!N44</f>
        <v>0.34858328699119479</v>
      </c>
      <c r="J44" s="137" t="str">
        <f t="shared" si="17"/>
        <v>Y</v>
      </c>
      <c r="K44" s="137" t="str">
        <f t="shared" si="18"/>
        <v>N</v>
      </c>
      <c r="L44" s="137" t="str">
        <f t="shared" si="19"/>
        <v>Y</v>
      </c>
      <c r="M44" s="137">
        <f>'All Data FO'!AG44-'All Data FO'!AH44</f>
        <v>-204000</v>
      </c>
      <c r="N44" s="137">
        <f>'All Data FO'!AH44-'All Data FO'!AI44</f>
        <v>-84500</v>
      </c>
      <c r="O44" s="137">
        <f>'All Data FO'!AI44-'All Data FO'!AJ44</f>
        <v>179750</v>
      </c>
      <c r="P44" s="137">
        <f>'All Data FO'!AJ44-'All Data FO'!AK44</f>
        <v>750</v>
      </c>
      <c r="Q44" s="137" t="str">
        <f>'All Data FO'!AL44</f>
        <v>N</v>
      </c>
      <c r="R44" s="137" t="str">
        <f>'All Data FO'!AM44</f>
        <v>N</v>
      </c>
      <c r="S44" s="137" t="str">
        <f>'All Data FO'!AN44</f>
        <v>Y</v>
      </c>
      <c r="T44" s="137" t="str">
        <f>'All Data FO'!AO44</f>
        <v>Y</v>
      </c>
      <c r="U44" s="139">
        <f>'All Data FO'!AP44</f>
        <v>-6.6379240218010258</v>
      </c>
      <c r="V44" s="139">
        <f>'All Data FO'!AQ44</f>
        <v>-2.67595598131581</v>
      </c>
      <c r="W44" s="139">
        <f>'All Data FO'!AR44</f>
        <v>6.0359301544660848</v>
      </c>
      <c r="X44" s="139">
        <f>'All Data FO'!AS44</f>
        <v>2.5191031992610632E-2</v>
      </c>
      <c r="Y44" s="137" t="str">
        <f t="shared" si="20"/>
        <v>N</v>
      </c>
      <c r="Z44" s="137" t="str">
        <f t="shared" si="21"/>
        <v>N</v>
      </c>
      <c r="AA44" s="137" t="str">
        <f t="shared" si="22"/>
        <v>Y</v>
      </c>
      <c r="AB44" s="137" t="str">
        <f>'All Data FO'!BB44</f>
        <v>N</v>
      </c>
      <c r="AC44" s="137" t="str">
        <f>'All Data FO'!BC44</f>
        <v>N</v>
      </c>
      <c r="AD44" s="137" t="str">
        <f>'All Data FO'!BD44</f>
        <v>Y</v>
      </c>
      <c r="AE44" s="137" t="str">
        <f>'All Data FO'!BE44</f>
        <v>N</v>
      </c>
      <c r="AF44" s="139">
        <f>'All Data FO'!BF44</f>
        <v>-4.3265427527634897</v>
      </c>
      <c r="AG44" s="139">
        <f>'All Data FO'!BG44</f>
        <v>-63.211282508566704</v>
      </c>
      <c r="AH44" s="139">
        <f>'All Data FO'!BH44</f>
        <v>512.138049946195</v>
      </c>
      <c r="AI44" s="139">
        <f>'All Data FO'!BI44</f>
        <v>-11.684069100755286</v>
      </c>
      <c r="AJ44" s="137" t="str">
        <f t="shared" si="23"/>
        <v>Y</v>
      </c>
      <c r="AK44" s="137" t="str">
        <f t="shared" si="24"/>
        <v>N</v>
      </c>
      <c r="AL44" s="137" t="str">
        <f t="shared" si="25"/>
        <v>Y</v>
      </c>
      <c r="AM44" s="137" t="str">
        <f>'All Data FO'!BR44</f>
        <v>N</v>
      </c>
      <c r="AN44" s="137" t="str">
        <f>'All Data FO'!BS44</f>
        <v>N</v>
      </c>
      <c r="AO44" s="137" t="str">
        <f>'All Data FO'!BT44</f>
        <v>Y</v>
      </c>
      <c r="AP44" s="137" t="str">
        <f>'All Data FO'!BU44</f>
        <v>N</v>
      </c>
      <c r="AQ44" s="139">
        <f>'All Data FO'!BV44</f>
        <v>-3.9276990718124085</v>
      </c>
      <c r="AR44" s="139">
        <f>'All Data FO'!BW44</f>
        <v>-63.713394313266683</v>
      </c>
      <c r="AS44" s="139">
        <f>'All Data FO'!BX44</f>
        <v>494.81231547870095</v>
      </c>
      <c r="AT44" s="139">
        <f>'All Data FO'!BY44</f>
        <v>-12.005938021896457</v>
      </c>
      <c r="AU44" s="137" t="str">
        <f t="shared" si="26"/>
        <v>Y</v>
      </c>
      <c r="AV44" s="137" t="str">
        <f t="shared" si="27"/>
        <v>N</v>
      </c>
      <c r="AW44" s="137" t="str">
        <f t="shared" si="28"/>
        <v>Y</v>
      </c>
      <c r="AX44" s="137" t="str">
        <f>'All Data FO'!CH44</f>
        <v>N</v>
      </c>
      <c r="AY44" s="137" t="str">
        <f>'All Data FO'!CI44</f>
        <v>N</v>
      </c>
      <c r="AZ44" s="137" t="str">
        <f>'All Data FO'!CJ44</f>
        <v>Y</v>
      </c>
      <c r="BA44" s="137" t="str">
        <f>'All Data FO'!CK44</f>
        <v>N</v>
      </c>
      <c r="BB44" s="139">
        <f>'All Data FO'!CL44</f>
        <v>-21.303147432357814</v>
      </c>
      <c r="BC44" s="139">
        <f>'All Data FO'!CM44</f>
        <v>-63.859509080023948</v>
      </c>
      <c r="BD44" s="139">
        <f>'All Data FO'!CN44</f>
        <v>493.8611045271391</v>
      </c>
      <c r="BE44" s="139">
        <f>'All Data FO'!CO44</f>
        <v>-14.038304808475957</v>
      </c>
      <c r="BF44" s="137" t="str">
        <f t="shared" si="29"/>
        <v>Y</v>
      </c>
      <c r="BG44" s="137" t="str">
        <f t="shared" si="30"/>
        <v>N</v>
      </c>
      <c r="BH44" s="137" t="str">
        <f t="shared" si="31"/>
        <v>Y</v>
      </c>
      <c r="BI44" s="137" t="str">
        <f>'D Master'!AM44</f>
        <v>Y</v>
      </c>
      <c r="BJ44" s="137" t="str">
        <f>'D Master'!AN44</f>
        <v>Y</v>
      </c>
      <c r="BK44" s="137" t="str">
        <f>'D Master'!AO44</f>
        <v>N</v>
      </c>
      <c r="BL44" s="137" t="str">
        <f>'D Master'!AP44</f>
        <v>Y</v>
      </c>
      <c r="BM44" s="137">
        <f>'D Master'!AQ44</f>
        <v>21.783439490445854</v>
      </c>
      <c r="BN44" s="137">
        <f>'D Master'!AR44</f>
        <v>15.497793035801863</v>
      </c>
      <c r="BO44" s="137">
        <f>'D Master'!AS44</f>
        <v>-58.294129678870931</v>
      </c>
      <c r="BP44" s="137">
        <f>'D Master'!AT44</f>
        <v>15.388246400755259</v>
      </c>
      <c r="BR44" s="137">
        <f>'All Data FO'!B44</f>
        <v>3874.15</v>
      </c>
      <c r="BS44" s="137">
        <f>'All Data FO'!W44</f>
        <v>3891</v>
      </c>
      <c r="BT44" s="137">
        <f>'All Data FO'!AB44</f>
        <v>3800.65</v>
      </c>
      <c r="BV44" s="137">
        <f t="shared" si="32"/>
        <v>-19.023305608169316</v>
      </c>
      <c r="BW44" s="137">
        <f>'All Data FO'!BM44</f>
        <v>2458250</v>
      </c>
      <c r="BX44" s="137">
        <f>AVERAGE('All Data FO'!BN44:BQ44)</f>
        <v>3035750</v>
      </c>
      <c r="BY44" s="137">
        <f>AVERAGE('All Data FO'!BN44:BP44)</f>
        <v>3598583.3333333335</v>
      </c>
      <c r="BZ44" s="137">
        <f t="shared" si="33"/>
        <v>-31.688395896533361</v>
      </c>
      <c r="CB44" s="139">
        <f>'All Data FO'!AP44</f>
        <v>-6.6379240218010258</v>
      </c>
      <c r="CC44" s="139">
        <f>'All Data FO'!AQ44</f>
        <v>-2.67595598131581</v>
      </c>
      <c r="CD44" s="139">
        <f>'All Data FO'!AR44</f>
        <v>6.0359301544660848</v>
      </c>
      <c r="CE44" s="139">
        <f>'All Data FO'!AS44</f>
        <v>2.5191031992610632E-2</v>
      </c>
      <c r="CF44" s="139">
        <f>'All Data FO'!BV44</f>
        <v>-3.9276990718124085</v>
      </c>
      <c r="CG44" s="139">
        <f>'All Data FO'!BW44</f>
        <v>-63.713394313266683</v>
      </c>
      <c r="CH44" s="139">
        <f>'All Data FO'!BX44</f>
        <v>494.81231547870095</v>
      </c>
      <c r="CI44" s="139">
        <f>'All Data FO'!BY44</f>
        <v>-12.005938021896457</v>
      </c>
      <c r="CJ44" s="139">
        <f>'D Master'!AQ44</f>
        <v>21.783439490445854</v>
      </c>
      <c r="CK44" s="139">
        <f>'D Master'!AR44</f>
        <v>15.497793035801863</v>
      </c>
      <c r="CL44" s="139">
        <f>'D Master'!AS44</f>
        <v>-58.294129678870931</v>
      </c>
      <c r="CM44" s="139">
        <f>'D Master'!AT44</f>
        <v>15.388246400755259</v>
      </c>
      <c r="CN44" s="139">
        <f>Cash!BH44</f>
        <v>-41.735368273089826</v>
      </c>
      <c r="CO44" s="139">
        <f>Cash!BI44</f>
        <v>-58.867877903667676</v>
      </c>
      <c r="CP44" s="139">
        <f>Cash!BJ44</f>
        <v>350.79302632873072</v>
      </c>
      <c r="CQ44" s="139">
        <f>Cash!BK44</f>
        <v>-5.6058045017180396</v>
      </c>
      <c r="CR44" s="67"/>
      <c r="CS44" s="139">
        <f>'All Data FO'!K44</f>
        <v>0.97478334527920996</v>
      </c>
      <c r="CT44" s="139">
        <f>Cash!BH44</f>
        <v>-41.735368273089826</v>
      </c>
      <c r="CU44" s="139">
        <f>'D Master'!AA44</f>
        <v>-29.025196503342393</v>
      </c>
      <c r="CV44" s="139">
        <f>NOI!G44</f>
        <v>-0.9736896623161384</v>
      </c>
      <c r="CW44" s="139">
        <f>NOI!S44</f>
        <v>19.700356749556537</v>
      </c>
      <c r="CX44" s="139">
        <f>Cash!EB44</f>
        <v>-2.5735294117643503</v>
      </c>
      <c r="CY44" s="139">
        <f>'All Data FO'!AP44</f>
        <v>-6.6379240218010258</v>
      </c>
      <c r="CZ44" s="139">
        <f>'All Data FO'!BV44</f>
        <v>-3.9276990718124085</v>
      </c>
      <c r="DA44" s="139">
        <f>'All Data FO'!BF44</f>
        <v>-4.3265427527634897</v>
      </c>
      <c r="DB44" s="139" t="str">
        <f>'FOD (ALL)'!M44</f>
        <v>DLF</v>
      </c>
      <c r="DC44" s="139">
        <f>'All Data FO'!EJ44</f>
        <v>0.59523809523809523</v>
      </c>
      <c r="DD44" s="137">
        <f>'All Data FO'!B43</f>
        <v>135</v>
      </c>
      <c r="DE44" s="137">
        <f>('All Data FO'!W43-'All Data FO'!AB43)/3</f>
        <v>2</v>
      </c>
      <c r="DF44" s="137">
        <f t="shared" si="65"/>
        <v>1.4814814814814816</v>
      </c>
      <c r="DH44" s="139" t="str">
        <f t="shared" si="35"/>
        <v>DLF</v>
      </c>
      <c r="DI44" s="137">
        <f t="shared" si="66"/>
        <v>137</v>
      </c>
      <c r="DJ44" s="137">
        <f t="shared" si="67"/>
        <v>139</v>
      </c>
      <c r="DK44" s="137">
        <f t="shared" si="68"/>
        <v>136</v>
      </c>
      <c r="DL44" s="137">
        <f t="shared" si="69"/>
        <v>134</v>
      </c>
      <c r="DM44" s="137">
        <f t="shared" si="70"/>
        <v>132</v>
      </c>
      <c r="DN44" s="137">
        <f t="shared" si="71"/>
        <v>135</v>
      </c>
      <c r="DO44" s="137" t="str">
        <f>'Final Master FO'!DC44</f>
        <v>SHORT BUILDUP</v>
      </c>
      <c r="DS44" s="137" t="str">
        <f>'FOD (ALL)'!M44</f>
        <v>DLF</v>
      </c>
      <c r="DT44" s="137">
        <f>'All Data FO'!B43</f>
        <v>135</v>
      </c>
      <c r="DU44" s="139">
        <f>'All Data FO'!K43</f>
        <v>-2.5270758122743682</v>
      </c>
      <c r="DV44" s="137">
        <f>'All Data FO'!EA43</f>
        <v>2366000</v>
      </c>
      <c r="DW44" s="139">
        <f>'All Data FO'!EJ43</f>
        <v>6.4614830813534923</v>
      </c>
      <c r="DX44" s="137">
        <f>'D Master'!R43</f>
        <v>1132789</v>
      </c>
      <c r="DY44" s="137">
        <f>'D Master'!AH43</f>
        <v>17.89</v>
      </c>
      <c r="EB44" s="137">
        <f>'All Data FO'!BM43/'All Data FO'!EA43</f>
        <v>5.3168216398985626</v>
      </c>
      <c r="EC44" s="137">
        <f>'All Data FO'!BN43/'All Data FO'!EB43</f>
        <v>4.3135799136069117</v>
      </c>
      <c r="ED44" s="137">
        <f>'All Data FO'!BO43/'All Data FO'!EC43</f>
        <v>8.0827502691065654</v>
      </c>
      <c r="EE44" s="137">
        <f>'All Data FO'!BP43/'All Data FO'!ED43</f>
        <v>4.5668816601233875</v>
      </c>
      <c r="EF44" s="137">
        <f>'All Data FO'!BQ43/'All Data FO'!EE43</f>
        <v>6.1186708860759493</v>
      </c>
      <c r="EG44" s="137" t="str">
        <f t="shared" si="72"/>
        <v>Y</v>
      </c>
      <c r="EH44" s="137" t="str">
        <f t="shared" si="73"/>
        <v>N</v>
      </c>
      <c r="EI44" s="137" t="str">
        <f t="shared" si="74"/>
        <v>Y</v>
      </c>
      <c r="EJ44" s="137" t="str">
        <f t="shared" si="75"/>
        <v>N</v>
      </c>
      <c r="EK44" s="137">
        <f t="shared" si="76"/>
        <v>23.25775217765154</v>
      </c>
      <c r="EL44" s="137">
        <f t="shared" si="77"/>
        <v>-46.63227527771042</v>
      </c>
      <c r="EM44" s="137">
        <f t="shared" si="78"/>
        <v>76.986199131951821</v>
      </c>
      <c r="EN44" s="137">
        <f t="shared" si="79"/>
        <v>-25.361541008585959</v>
      </c>
      <c r="EO44" s="137" t="str">
        <f t="shared" si="80"/>
        <v>Y</v>
      </c>
      <c r="EP44" s="137" t="str">
        <f t="shared" si="81"/>
        <v>N</v>
      </c>
      <c r="EQ44" s="137" t="str">
        <f t="shared" si="82"/>
        <v>Y</v>
      </c>
    </row>
    <row r="45" spans="1:147" x14ac:dyDescent="0.3">
      <c r="A45" s="137" t="str">
        <f>FOD!B45</f>
        <v xml:space="preserve">EICHERMOT </v>
      </c>
      <c r="B45" s="137" t="str">
        <f>'All Data FO'!G45</f>
        <v>N</v>
      </c>
      <c r="C45" s="137" t="str">
        <f>'All Data FO'!H45</f>
        <v>Y</v>
      </c>
      <c r="D45" s="137" t="str">
        <f>'All Data FO'!I45</f>
        <v>Y</v>
      </c>
      <c r="E45" s="137" t="str">
        <f>'All Data FO'!J45</f>
        <v>Y</v>
      </c>
      <c r="F45" s="139">
        <f>'All Data FO'!K45</f>
        <v>-0.75741629354786666</v>
      </c>
      <c r="G45" s="139">
        <f>'All Data FO'!L45</f>
        <v>2.7538372992451903</v>
      </c>
      <c r="H45" s="139">
        <f>'All Data FO'!M45</f>
        <v>5.0947954029719549</v>
      </c>
      <c r="I45" s="139">
        <f>'All Data FO'!N45</f>
        <v>3.6228393039529239E-2</v>
      </c>
      <c r="J45" s="137" t="str">
        <f t="shared" si="17"/>
        <v>N</v>
      </c>
      <c r="K45" s="137" t="str">
        <f t="shared" si="18"/>
        <v>N</v>
      </c>
      <c r="L45" s="137" t="str">
        <f t="shared" si="19"/>
        <v>Y</v>
      </c>
      <c r="M45" s="137">
        <f>'All Data FO'!AG45-'All Data FO'!AH45</f>
        <v>-10140</v>
      </c>
      <c r="N45" s="137">
        <f>'All Data FO'!AH45-'All Data FO'!AI45</f>
        <v>-17250</v>
      </c>
      <c r="O45" s="137">
        <f>'All Data FO'!AI45-'All Data FO'!AJ45</f>
        <v>-13800</v>
      </c>
      <c r="P45" s="137">
        <f>'All Data FO'!AJ45-'All Data FO'!AK45</f>
        <v>8910</v>
      </c>
      <c r="Q45" s="137" t="str">
        <f>'All Data FO'!AL45</f>
        <v>N</v>
      </c>
      <c r="R45" s="137" t="str">
        <f>'All Data FO'!AM45</f>
        <v>N</v>
      </c>
      <c r="S45" s="137" t="str">
        <f>'All Data FO'!AN45</f>
        <v>N</v>
      </c>
      <c r="T45" s="137" t="str">
        <f>'All Data FO'!AO45</f>
        <v>Y</v>
      </c>
      <c r="U45" s="139">
        <f>'All Data FO'!AP45</f>
        <v>-3.6976260802975607</v>
      </c>
      <c r="V45" s="139">
        <f>'All Data FO'!AQ45</f>
        <v>-5.9180732811856736</v>
      </c>
      <c r="W45" s="139">
        <f>'All Data FO'!AR45</f>
        <v>-4.5204402515723263</v>
      </c>
      <c r="X45" s="139">
        <f>'All Data FO'!AS45</f>
        <v>3.0063771636805345</v>
      </c>
      <c r="Y45" s="137" t="str">
        <f t="shared" si="20"/>
        <v>Y</v>
      </c>
      <c r="Z45" s="137" t="str">
        <f t="shared" si="21"/>
        <v>N</v>
      </c>
      <c r="AA45" s="137" t="str">
        <f t="shared" si="22"/>
        <v>N</v>
      </c>
      <c r="AB45" s="137" t="str">
        <f>'All Data FO'!BB45</f>
        <v>N</v>
      </c>
      <c r="AC45" s="137" t="str">
        <f>'All Data FO'!BC45</f>
        <v>Y</v>
      </c>
      <c r="AD45" s="137" t="str">
        <f>'All Data FO'!BD45</f>
        <v>N</v>
      </c>
      <c r="AE45" s="137" t="str">
        <f>'All Data FO'!BE45</f>
        <v>N</v>
      </c>
      <c r="AF45" s="139">
        <f>'All Data FO'!BF45</f>
        <v>-6.0509349012436946</v>
      </c>
      <c r="AG45" s="139">
        <f>'All Data FO'!BG45</f>
        <v>10.90534179205221</v>
      </c>
      <c r="AH45" s="139">
        <f>'All Data FO'!BH45</f>
        <v>-4.1578834043320905</v>
      </c>
      <c r="AI45" s="139">
        <f>'All Data FO'!BI45</f>
        <v>-34.69278020639176</v>
      </c>
      <c r="AJ45" s="137" t="str">
        <f t="shared" si="23"/>
        <v>N</v>
      </c>
      <c r="AK45" s="137" t="str">
        <f t="shared" si="24"/>
        <v>Y</v>
      </c>
      <c r="AL45" s="137" t="str">
        <f t="shared" si="25"/>
        <v>Y</v>
      </c>
      <c r="AM45" s="137" t="str">
        <f>'All Data FO'!BR45</f>
        <v>N</v>
      </c>
      <c r="AN45" s="137" t="str">
        <f>'All Data FO'!BS45</f>
        <v>Y</v>
      </c>
      <c r="AO45" s="137" t="str">
        <f>'All Data FO'!BT45</f>
        <v>N</v>
      </c>
      <c r="AP45" s="137" t="str">
        <f>'All Data FO'!BU45</f>
        <v>N</v>
      </c>
      <c r="AQ45" s="139">
        <f>'All Data FO'!BV45</f>
        <v>-5.4888888888888889</v>
      </c>
      <c r="AR45" s="139">
        <f>'All Data FO'!BW45</f>
        <v>5.5347091932457788</v>
      </c>
      <c r="AS45" s="139">
        <f>'All Data FO'!BX45</f>
        <v>-5.4964539007092199</v>
      </c>
      <c r="AT45" s="139">
        <f>'All Data FO'!BY45</f>
        <v>-33.695811903012491</v>
      </c>
      <c r="AU45" s="137" t="str">
        <f t="shared" si="26"/>
        <v>N</v>
      </c>
      <c r="AV45" s="137" t="str">
        <f t="shared" si="27"/>
        <v>Y</v>
      </c>
      <c r="AW45" s="137" t="str">
        <f t="shared" si="28"/>
        <v>Y</v>
      </c>
      <c r="AX45" s="137" t="str">
        <f>'All Data FO'!CH45</f>
        <v>N</v>
      </c>
      <c r="AY45" s="137" t="str">
        <f>'All Data FO'!CI45</f>
        <v>Y</v>
      </c>
      <c r="AZ45" s="137" t="str">
        <f>'All Data FO'!CJ45</f>
        <v>N</v>
      </c>
      <c r="BA45" s="137" t="str">
        <f>'All Data FO'!CK45</f>
        <v>N</v>
      </c>
      <c r="BB45" s="139">
        <f>'All Data FO'!CL45</f>
        <v>-25.753228120516496</v>
      </c>
      <c r="BC45" s="139">
        <f>'All Data FO'!CM45</f>
        <v>7.6170869788986098</v>
      </c>
      <c r="BD45" s="139">
        <f>'All Data FO'!CN45</f>
        <v>-6.9221556886227535</v>
      </c>
      <c r="BE45" s="139">
        <f>'All Data FO'!CO45</f>
        <v>-31.858984821282849</v>
      </c>
      <c r="BF45" s="137" t="str">
        <f t="shared" si="29"/>
        <v>N</v>
      </c>
      <c r="BG45" s="137" t="str">
        <f t="shared" si="30"/>
        <v>Y</v>
      </c>
      <c r="BH45" s="137" t="str">
        <f t="shared" si="31"/>
        <v>Y</v>
      </c>
      <c r="BI45" s="137" t="str">
        <f>'D Master'!AM45</f>
        <v>N</v>
      </c>
      <c r="BJ45" s="137" t="str">
        <f>'D Master'!AN45</f>
        <v>N</v>
      </c>
      <c r="BK45" s="137" t="str">
        <f>'D Master'!AO45</f>
        <v>Y</v>
      </c>
      <c r="BL45" s="137" t="str">
        <f>'D Master'!AP45</f>
        <v>N</v>
      </c>
      <c r="BM45" s="137">
        <f>'D Master'!AQ45</f>
        <v>-46.243739565943237</v>
      </c>
      <c r="BN45" s="137">
        <f>'D Master'!AR45</f>
        <v>-21.724926494609601</v>
      </c>
      <c r="BO45" s="137">
        <f>'D Master'!AS45</f>
        <v>44.591402928672636</v>
      </c>
      <c r="BP45" s="137">
        <f>'D Master'!AT45</f>
        <v>-26.133984647592456</v>
      </c>
      <c r="BR45" s="137">
        <f>'All Data FO'!B45</f>
        <v>13908.6</v>
      </c>
      <c r="BS45" s="137">
        <f>'All Data FO'!W45</f>
        <v>14085.3</v>
      </c>
      <c r="BT45" s="137">
        <f>'All Data FO'!AB45</f>
        <v>13657.8</v>
      </c>
      <c r="BV45" s="137">
        <f t="shared" si="32"/>
        <v>-15.283103431104028</v>
      </c>
      <c r="BW45" s="137">
        <f>'All Data FO'!BM45</f>
        <v>127590</v>
      </c>
      <c r="BX45" s="137">
        <f>AVERAGE('All Data FO'!BN45:BQ45)</f>
        <v>150607.5</v>
      </c>
      <c r="BY45" s="137">
        <f>AVERAGE('All Data FO'!BN45:BP45)</f>
        <v>132760</v>
      </c>
      <c r="BZ45" s="137">
        <f t="shared" si="33"/>
        <v>-3.8942452545947575</v>
      </c>
      <c r="CB45" s="139">
        <f>'All Data FO'!AP45</f>
        <v>-3.6976260802975607</v>
      </c>
      <c r="CC45" s="139">
        <f>'All Data FO'!AQ45</f>
        <v>-5.9180732811856736</v>
      </c>
      <c r="CD45" s="139">
        <f>'All Data FO'!AR45</f>
        <v>-4.5204402515723263</v>
      </c>
      <c r="CE45" s="139">
        <f>'All Data FO'!AS45</f>
        <v>3.0063771636805345</v>
      </c>
      <c r="CF45" s="139">
        <f>'All Data FO'!BV45</f>
        <v>-5.4888888888888889</v>
      </c>
      <c r="CG45" s="139">
        <f>'All Data FO'!BW45</f>
        <v>5.5347091932457788</v>
      </c>
      <c r="CH45" s="139">
        <f>'All Data FO'!BX45</f>
        <v>-5.4964539007092199</v>
      </c>
      <c r="CI45" s="139">
        <f>'All Data FO'!BY45</f>
        <v>-33.695811903012491</v>
      </c>
      <c r="CJ45" s="139">
        <f>'D Master'!AQ45</f>
        <v>-46.243739565943237</v>
      </c>
      <c r="CK45" s="139">
        <f>'D Master'!AR45</f>
        <v>-21.724926494609601</v>
      </c>
      <c r="CL45" s="139">
        <f>'D Master'!AS45</f>
        <v>44.591402928672636</v>
      </c>
      <c r="CM45" s="139">
        <f>'D Master'!AT45</f>
        <v>-26.133984647592456</v>
      </c>
      <c r="CN45" s="139">
        <f>Cash!BH45</f>
        <v>-42.98674131916426</v>
      </c>
      <c r="CO45" s="139">
        <f>Cash!BI45</f>
        <v>20.879838228618379</v>
      </c>
      <c r="CP45" s="139">
        <f>Cash!BJ45</f>
        <v>6.3231709992540797</v>
      </c>
      <c r="CQ45" s="139">
        <f>Cash!BK45</f>
        <v>-8.9278643383114211</v>
      </c>
      <c r="CR45" s="67"/>
      <c r="CS45" s="139">
        <f>'All Data FO'!K45</f>
        <v>-0.75741629354786666</v>
      </c>
      <c r="CT45" s="139">
        <f>Cash!BH45</f>
        <v>-42.98674131916426</v>
      </c>
      <c r="CU45" s="139">
        <f>'D Master'!AA45</f>
        <v>-69.363780017097127</v>
      </c>
      <c r="CV45" s="139">
        <f>NOI!G45</f>
        <v>1.7786904211013421</v>
      </c>
      <c r="CW45" s="139">
        <f>NOI!S45</f>
        <v>12.705483421060897</v>
      </c>
      <c r="CX45" s="139">
        <f>Cash!EB45</f>
        <v>-2.7027027027027124</v>
      </c>
      <c r="CY45" s="139">
        <f>'All Data FO'!AP45</f>
        <v>-3.6976260802975607</v>
      </c>
      <c r="CZ45" s="139">
        <f>'All Data FO'!BV45</f>
        <v>-5.4888888888888889</v>
      </c>
      <c r="DA45" s="139">
        <f>'All Data FO'!BF45</f>
        <v>-6.0509349012436946</v>
      </c>
      <c r="DB45" s="139" t="str">
        <f>'FOD (ALL)'!M45</f>
        <v>DRREDDY</v>
      </c>
      <c r="DC45" s="139">
        <f>'All Data FO'!EJ45</f>
        <v>1.6764807758919296</v>
      </c>
      <c r="DD45" s="137">
        <f>'All Data FO'!B44</f>
        <v>3874.15</v>
      </c>
      <c r="DE45" s="137">
        <f>('All Data FO'!W44-'All Data FO'!AB44)/3</f>
        <v>30.116666666666635</v>
      </c>
      <c r="DF45" s="137">
        <f t="shared" si="65"/>
        <v>0.77737482200396557</v>
      </c>
      <c r="DH45" s="139" t="str">
        <f t="shared" si="35"/>
        <v>DRREDDY</v>
      </c>
      <c r="DI45" s="137">
        <f t="shared" si="66"/>
        <v>3889.2083333333335</v>
      </c>
      <c r="DJ45" s="137">
        <f t="shared" si="67"/>
        <v>3919.3250000000003</v>
      </c>
      <c r="DK45" s="137">
        <f t="shared" si="68"/>
        <v>3874.15</v>
      </c>
      <c r="DL45" s="137">
        <f t="shared" si="69"/>
        <v>3844.0333333333333</v>
      </c>
      <c r="DM45" s="137">
        <f t="shared" si="70"/>
        <v>3813.9166666666665</v>
      </c>
      <c r="DN45" s="137">
        <f t="shared" si="71"/>
        <v>3859.0916666666667</v>
      </c>
      <c r="DO45" s="137" t="str">
        <f>'Final Master FO'!DC45</f>
        <v>LONG BUILDUP</v>
      </c>
      <c r="DS45" s="137" t="str">
        <f>'FOD (ALL)'!M45</f>
        <v>DRREDDY</v>
      </c>
      <c r="DT45" s="137">
        <f>'All Data FO'!B44</f>
        <v>3874.15</v>
      </c>
      <c r="DU45" s="139">
        <f>'All Data FO'!K44</f>
        <v>0.97478334527920996</v>
      </c>
      <c r="DV45" s="137">
        <f>'All Data FO'!EA44</f>
        <v>26211900</v>
      </c>
      <c r="DW45" s="139">
        <f>'All Data FO'!EJ44</f>
        <v>0.59523809523809523</v>
      </c>
      <c r="DX45" s="137">
        <f>'D Master'!R44</f>
        <v>289854</v>
      </c>
      <c r="DY45" s="137">
        <f>'D Master'!AH44</f>
        <v>28.68</v>
      </c>
      <c r="EB45" s="137">
        <f>'All Data FO'!BM44/'All Data FO'!EA44</f>
        <v>9.378373944658723E-2</v>
      </c>
      <c r="EC45" s="137">
        <f>'All Data FO'!BN44/'All Data FO'!EB44</f>
        <v>9.8198934635104845E-2</v>
      </c>
      <c r="ED45" s="137">
        <f>'All Data FO'!BO44/'All Data FO'!EC44</f>
        <v>0.27234491228883279</v>
      </c>
      <c r="EE45" s="137">
        <f>'All Data FO'!BP44/'All Data FO'!ED44</f>
        <v>4.8796851975336085E-2</v>
      </c>
      <c r="EF45" s="137">
        <f>'All Data FO'!BQ44/'All Data FO'!EE44</f>
        <v>5.6631651513049767E-2</v>
      </c>
      <c r="EG45" s="137" t="str">
        <f t="shared" si="72"/>
        <v>N</v>
      </c>
      <c r="EH45" s="137" t="str">
        <f t="shared" si="73"/>
        <v>N</v>
      </c>
      <c r="EI45" s="137" t="str">
        <f t="shared" si="74"/>
        <v>Y</v>
      </c>
      <c r="EJ45" s="137" t="str">
        <f t="shared" si="75"/>
        <v>N</v>
      </c>
      <c r="EK45" s="137">
        <f t="shared" si="76"/>
        <v>-4.4961742252336405</v>
      </c>
      <c r="EL45" s="137">
        <f t="shared" si="77"/>
        <v>-63.943172718071231</v>
      </c>
      <c r="EM45" s="137">
        <f t="shared" si="78"/>
        <v>458.11984024397105</v>
      </c>
      <c r="EN45" s="137">
        <f t="shared" si="79"/>
        <v>-13.834665471319147</v>
      </c>
      <c r="EO45" s="137" t="str">
        <f t="shared" si="80"/>
        <v>Y</v>
      </c>
      <c r="EP45" s="137" t="str">
        <f t="shared" si="81"/>
        <v>N</v>
      </c>
      <c r="EQ45" s="137" t="str">
        <f t="shared" si="82"/>
        <v>Y</v>
      </c>
    </row>
    <row r="46" spans="1:147" x14ac:dyDescent="0.3">
      <c r="A46" s="137" t="str">
        <f>FOD!B46</f>
        <v xml:space="preserve">EQUITAS   </v>
      </c>
      <c r="B46" s="137" t="str">
        <f>'All Data FO'!G46</f>
        <v>N</v>
      </c>
      <c r="C46" s="137" t="str">
        <f>'All Data FO'!H46</f>
        <v>Y</v>
      </c>
      <c r="D46" s="137" t="str">
        <f>'All Data FO'!I46</f>
        <v>Y</v>
      </c>
      <c r="E46" s="137" t="str">
        <f>'All Data FO'!J46</f>
        <v>N</v>
      </c>
      <c r="F46" s="139">
        <f>'All Data FO'!K46</f>
        <v>-7.5963718820861708</v>
      </c>
      <c r="G46" s="139">
        <f>'All Data FO'!L46</f>
        <v>0</v>
      </c>
      <c r="H46" s="139">
        <f>'All Data FO'!M46</f>
        <v>5.2505966587112241</v>
      </c>
      <c r="I46" s="139">
        <f>'All Data FO'!N46</f>
        <v>-0.2380952380952415</v>
      </c>
      <c r="J46" s="137" t="str">
        <f t="shared" si="17"/>
        <v>N</v>
      </c>
      <c r="K46" s="137" t="str">
        <f t="shared" si="18"/>
        <v>N</v>
      </c>
      <c r="L46" s="137" t="str">
        <f t="shared" si="19"/>
        <v>Y</v>
      </c>
      <c r="M46" s="137">
        <f>'All Data FO'!AG46-'All Data FO'!AH46</f>
        <v>1264200</v>
      </c>
      <c r="N46" s="137">
        <f>'All Data FO'!AH46-'All Data FO'!AI46</f>
        <v>-240100</v>
      </c>
      <c r="O46" s="137">
        <f>'All Data FO'!AI46-'All Data FO'!AJ46</f>
        <v>-862400</v>
      </c>
      <c r="P46" s="137">
        <f>'All Data FO'!AJ46-'All Data FO'!AK46</f>
        <v>328300</v>
      </c>
      <c r="Q46" s="137" t="str">
        <f>'All Data FO'!AL46</f>
        <v>Y</v>
      </c>
      <c r="R46" s="137" t="str">
        <f>'All Data FO'!AM46</f>
        <v>N</v>
      </c>
      <c r="S46" s="137" t="str">
        <f>'All Data FO'!AN46</f>
        <v>N</v>
      </c>
      <c r="T46" s="137" t="str">
        <f>'All Data FO'!AO46</f>
        <v>Y</v>
      </c>
      <c r="U46" s="139">
        <f>'All Data FO'!AP46</f>
        <v>15.114235500878733</v>
      </c>
      <c r="V46" s="139">
        <f>'All Data FO'!AQ46</f>
        <v>-2.7904328018223232</v>
      </c>
      <c r="W46" s="139">
        <f>'All Data FO'!AR46</f>
        <v>-9.1097308488612825</v>
      </c>
      <c r="X46" s="139">
        <f>'All Data FO'!AS46</f>
        <v>3.5924932975871315</v>
      </c>
      <c r="Y46" s="137" t="str">
        <f t="shared" si="20"/>
        <v>Y</v>
      </c>
      <c r="Z46" s="137" t="str">
        <f t="shared" si="21"/>
        <v>Y</v>
      </c>
      <c r="AA46" s="137" t="str">
        <f t="shared" si="22"/>
        <v>N</v>
      </c>
      <c r="AB46" s="137" t="str">
        <f>'All Data FO'!BB46</f>
        <v>N</v>
      </c>
      <c r="AC46" s="137" t="str">
        <f>'All Data FO'!BC46</f>
        <v>Y</v>
      </c>
      <c r="AD46" s="137" t="str">
        <f>'All Data FO'!BD46</f>
        <v>Y</v>
      </c>
      <c r="AE46" s="137" t="str">
        <f>'All Data FO'!BE46</f>
        <v>Y</v>
      </c>
      <c r="AF46" s="139">
        <f>'All Data FO'!BF46</f>
        <v>-2.8606954253766994</v>
      </c>
      <c r="AG46" s="139">
        <f>'All Data FO'!BG46</f>
        <v>33.065469399872995</v>
      </c>
      <c r="AH46" s="139">
        <f>'All Data FO'!BH46</f>
        <v>22.669852228003123</v>
      </c>
      <c r="AI46" s="139">
        <f>'All Data FO'!BI46</f>
        <v>4.6941264835600318</v>
      </c>
      <c r="AJ46" s="137" t="str">
        <f t="shared" si="23"/>
        <v>N</v>
      </c>
      <c r="AK46" s="137" t="str">
        <f t="shared" si="24"/>
        <v>Y</v>
      </c>
      <c r="AL46" s="137" t="str">
        <f t="shared" si="25"/>
        <v>Y</v>
      </c>
      <c r="AM46" s="137" t="str">
        <f>'All Data FO'!BR46</f>
        <v>Y</v>
      </c>
      <c r="AN46" s="137" t="str">
        <f>'All Data FO'!BS46</f>
        <v>Y</v>
      </c>
      <c r="AO46" s="137" t="str">
        <f>'All Data FO'!BT46</f>
        <v>Y</v>
      </c>
      <c r="AP46" s="137" t="str">
        <f>'All Data FO'!BU46</f>
        <v>Y</v>
      </c>
      <c r="AQ46" s="139">
        <f>'All Data FO'!BV46</f>
        <v>3.0197444831591174</v>
      </c>
      <c r="AR46" s="139">
        <f>'All Data FO'!BW46</f>
        <v>29.085457271364319</v>
      </c>
      <c r="AS46" s="139">
        <f>'All Data FO'!BX46</f>
        <v>19.022127052105638</v>
      </c>
      <c r="AT46" s="139">
        <f>'All Data FO'!BY46</f>
        <v>7.4798619102416568</v>
      </c>
      <c r="AU46" s="137" t="str">
        <f t="shared" si="26"/>
        <v>N</v>
      </c>
      <c r="AV46" s="137" t="str">
        <f t="shared" si="27"/>
        <v>Y</v>
      </c>
      <c r="AW46" s="137" t="str">
        <f t="shared" si="28"/>
        <v>Y</v>
      </c>
      <c r="AX46" s="137" t="str">
        <f>'All Data FO'!CH46</f>
        <v>Y</v>
      </c>
      <c r="AY46" s="137" t="str">
        <f>'All Data FO'!CI46</f>
        <v>Y</v>
      </c>
      <c r="AZ46" s="137" t="str">
        <f>'All Data FO'!CJ46</f>
        <v>Y</v>
      </c>
      <c r="BA46" s="137" t="str">
        <f>'All Data FO'!CK46</f>
        <v>N</v>
      </c>
      <c r="BB46" s="139">
        <f>'All Data FO'!CL46</f>
        <v>21.712636305323926</v>
      </c>
      <c r="BC46" s="139">
        <f>'All Data FO'!CM46</f>
        <v>13.258263712313839</v>
      </c>
      <c r="BD46" s="139">
        <f>'All Data FO'!CN46</f>
        <v>19.384215091066782</v>
      </c>
      <c r="BE46" s="139">
        <f>'All Data FO'!CO46</f>
        <v>-6.6396761133603235</v>
      </c>
      <c r="BF46" s="137" t="str">
        <f t="shared" si="29"/>
        <v>Y</v>
      </c>
      <c r="BG46" s="137" t="str">
        <f t="shared" si="30"/>
        <v>N</v>
      </c>
      <c r="BH46" s="137" t="str">
        <f t="shared" si="31"/>
        <v>Y</v>
      </c>
      <c r="BI46" s="137" t="str">
        <f>'D Master'!AM46</f>
        <v>Y</v>
      </c>
      <c r="BJ46" s="137" t="str">
        <f>'D Master'!AN46</f>
        <v>Y</v>
      </c>
      <c r="BK46" s="137" t="str">
        <f>'D Master'!AO46</f>
        <v>N</v>
      </c>
      <c r="BL46" s="137" t="str">
        <f>'D Master'!AP46</f>
        <v>N</v>
      </c>
      <c r="BM46" s="137">
        <f>'D Master'!AQ46</f>
        <v>39.308176100628934</v>
      </c>
      <c r="BN46" s="137">
        <f>'D Master'!AR46</f>
        <v>7.674943566591419</v>
      </c>
      <c r="BO46" s="137">
        <f>'D Master'!AS46</f>
        <v>-36.714285714285715</v>
      </c>
      <c r="BP46" s="137">
        <f>'D Master'!AT46</f>
        <v>-42.973523421588595</v>
      </c>
      <c r="BR46" s="137">
        <f>'All Data FO'!B46</f>
        <v>40.75</v>
      </c>
      <c r="BS46" s="137">
        <f>'All Data FO'!W46</f>
        <v>45.4</v>
      </c>
      <c r="BT46" s="137">
        <f>'All Data FO'!AB46</f>
        <v>39.799999999999997</v>
      </c>
      <c r="BV46" s="137">
        <f t="shared" si="32"/>
        <v>35.949114874703042</v>
      </c>
      <c r="BW46" s="137">
        <f>'All Data FO'!BM46</f>
        <v>21731500</v>
      </c>
      <c r="BX46" s="137">
        <f>AVERAGE('All Data FO'!BN46:BQ46)</f>
        <v>15985025</v>
      </c>
      <c r="BY46" s="137">
        <f>AVERAGE('All Data FO'!BN46:BP46)</f>
        <v>17055266.666666668</v>
      </c>
      <c r="BZ46" s="137">
        <f t="shared" si="33"/>
        <v>27.418119134265456</v>
      </c>
      <c r="CB46" s="139">
        <f>'All Data FO'!AP46</f>
        <v>15.114235500878733</v>
      </c>
      <c r="CC46" s="139">
        <f>'All Data FO'!AQ46</f>
        <v>-2.7904328018223232</v>
      </c>
      <c r="CD46" s="139">
        <f>'All Data FO'!AR46</f>
        <v>-9.1097308488612825</v>
      </c>
      <c r="CE46" s="139">
        <f>'All Data FO'!AS46</f>
        <v>3.5924932975871315</v>
      </c>
      <c r="CF46" s="139">
        <f>'All Data FO'!BV46</f>
        <v>3.0197444831591174</v>
      </c>
      <c r="CG46" s="139">
        <f>'All Data FO'!BW46</f>
        <v>29.085457271364319</v>
      </c>
      <c r="CH46" s="139">
        <f>'All Data FO'!BX46</f>
        <v>19.022127052105638</v>
      </c>
      <c r="CI46" s="139">
        <f>'All Data FO'!BY46</f>
        <v>7.4798619102416568</v>
      </c>
      <c r="CJ46" s="139">
        <f>'D Master'!AQ46</f>
        <v>39.308176100628934</v>
      </c>
      <c r="CK46" s="139">
        <f>'D Master'!AR46</f>
        <v>7.674943566591419</v>
      </c>
      <c r="CL46" s="139">
        <f>'D Master'!AS46</f>
        <v>-36.714285714285715</v>
      </c>
      <c r="CM46" s="139">
        <f>'D Master'!AT46</f>
        <v>-42.973523421588595</v>
      </c>
      <c r="CN46" s="139">
        <f>Cash!BH46</f>
        <v>17.860724773546231</v>
      </c>
      <c r="CO46" s="139">
        <f>Cash!BI46</f>
        <v>-3.0487893155002053</v>
      </c>
      <c r="CP46" s="139">
        <f>Cash!BJ46</f>
        <v>-8.9037688304235303</v>
      </c>
      <c r="CQ46" s="139">
        <f>Cash!BK46</f>
        <v>40.026706579597885</v>
      </c>
      <c r="CR46" s="67"/>
      <c r="CS46" s="139">
        <f>'All Data FO'!K46</f>
        <v>-7.5963718820861708</v>
      </c>
      <c r="CT46" s="139">
        <f>Cash!BH46</f>
        <v>17.860724773546231</v>
      </c>
      <c r="CU46" s="139">
        <f>'D Master'!AA46</f>
        <v>64.091325161579476</v>
      </c>
      <c r="CV46" s="139">
        <f>NOI!G46</f>
        <v>21.41982864137087</v>
      </c>
      <c r="CW46" s="139">
        <f>NOI!S46</f>
        <v>65.013021592586711</v>
      </c>
      <c r="CX46" s="139">
        <f>Cash!EB46</f>
        <v>0</v>
      </c>
      <c r="CY46" s="139">
        <f>'All Data FO'!AP46</f>
        <v>15.114235500878733</v>
      </c>
      <c r="CZ46" s="139">
        <f>'All Data FO'!BV46</f>
        <v>3.0197444831591174</v>
      </c>
      <c r="DA46" s="139">
        <f>'All Data FO'!BF46</f>
        <v>-2.8606954253766994</v>
      </c>
      <c r="DB46" s="139" t="str">
        <f>'FOD (ALL)'!M46</f>
        <v>EICHERMOT</v>
      </c>
      <c r="DC46" s="139">
        <f>'All Data FO'!EJ46</f>
        <v>3.6864144985240612</v>
      </c>
      <c r="DD46" s="137">
        <f>'All Data FO'!B45</f>
        <v>13908.6</v>
      </c>
      <c r="DE46" s="137">
        <f>('All Data FO'!W45-'All Data FO'!AB45)/3</f>
        <v>142.5</v>
      </c>
      <c r="DF46" s="137">
        <f t="shared" si="65"/>
        <v>1.0245459643673698</v>
      </c>
      <c r="DH46" s="139" t="str">
        <f t="shared" si="35"/>
        <v>EICHERMOT</v>
      </c>
      <c r="DI46" s="137">
        <f t="shared" si="66"/>
        <v>14051.1</v>
      </c>
      <c r="DJ46" s="137">
        <f t="shared" si="67"/>
        <v>14193.6</v>
      </c>
      <c r="DK46" s="137">
        <f t="shared" si="68"/>
        <v>13979.85</v>
      </c>
      <c r="DL46" s="137">
        <f t="shared" si="69"/>
        <v>13837.35</v>
      </c>
      <c r="DM46" s="137">
        <f t="shared" si="70"/>
        <v>13694.85</v>
      </c>
      <c r="DN46" s="137">
        <f t="shared" si="71"/>
        <v>13908.6</v>
      </c>
      <c r="DO46" s="137" t="str">
        <f>'Final Master FO'!DC46</f>
        <v>SHORT BUILDUP</v>
      </c>
      <c r="DS46" s="137" t="str">
        <f>'FOD (ALL)'!M46</f>
        <v>EICHERMOT</v>
      </c>
      <c r="DT46" s="137">
        <f>'All Data FO'!B45</f>
        <v>13908.6</v>
      </c>
      <c r="DU46" s="139">
        <f>'All Data FO'!K45</f>
        <v>-0.75741629354786666</v>
      </c>
      <c r="DV46" s="137">
        <f>'All Data FO'!EA45</f>
        <v>3669250</v>
      </c>
      <c r="DW46" s="139">
        <f>'All Data FO'!EJ45</f>
        <v>1.6764807758919296</v>
      </c>
      <c r="DX46" s="137">
        <f>'D Master'!R45</f>
        <v>23653</v>
      </c>
      <c r="DY46" s="137">
        <f>'D Master'!AH45</f>
        <v>12.88</v>
      </c>
      <c r="EB46" s="137">
        <f>'All Data FO'!BM45/'All Data FO'!EA45</f>
        <v>3.4772773727601007E-2</v>
      </c>
      <c r="EC46" s="137">
        <f>'All Data FO'!BN45/'All Data FO'!EB45</f>
        <v>3.7409075164530653E-2</v>
      </c>
      <c r="ED46" s="137">
        <f>'All Data FO'!BO45/'All Data FO'!EC45</f>
        <v>3.5657142857142859E-2</v>
      </c>
      <c r="EE46" s="137">
        <f>'All Data FO'!BP45/'All Data FO'!ED45</f>
        <v>4.3270198993047231E-2</v>
      </c>
      <c r="EF46" s="137">
        <f>'All Data FO'!BQ45/'All Data FO'!EE45</f>
        <v>6.5812379110251451E-2</v>
      </c>
      <c r="EG46" s="137" t="str">
        <f t="shared" si="72"/>
        <v>N</v>
      </c>
      <c r="EH46" s="137" t="str">
        <f t="shared" si="73"/>
        <v>Y</v>
      </c>
      <c r="EI46" s="137" t="str">
        <f t="shared" si="74"/>
        <v>N</v>
      </c>
      <c r="EJ46" s="137" t="str">
        <f t="shared" si="75"/>
        <v>N</v>
      </c>
      <c r="EK46" s="137">
        <f t="shared" si="76"/>
        <v>-7.0472243040887852</v>
      </c>
      <c r="EL46" s="137">
        <f t="shared" si="77"/>
        <v>4.9132716953984596</v>
      </c>
      <c r="EM46" s="137">
        <f t="shared" si="78"/>
        <v>-17.594224924012153</v>
      </c>
      <c r="EN46" s="137">
        <f t="shared" si="79"/>
        <v>-34.252188451416849</v>
      </c>
      <c r="EO46" s="137" t="str">
        <f t="shared" si="80"/>
        <v>N</v>
      </c>
      <c r="EP46" s="137" t="str">
        <f t="shared" si="81"/>
        <v>Y</v>
      </c>
      <c r="EQ46" s="137" t="str">
        <f t="shared" si="82"/>
        <v>Y</v>
      </c>
    </row>
    <row r="47" spans="1:147" x14ac:dyDescent="0.3">
      <c r="A47" s="137" t="str">
        <f>FOD!B47</f>
        <v xml:space="preserve">ESCORTS   </v>
      </c>
      <c r="B47" s="137" t="str">
        <f>'All Data FO'!G47</f>
        <v>Y</v>
      </c>
      <c r="C47" s="137" t="str">
        <f>'All Data FO'!H47</f>
        <v>Y</v>
      </c>
      <c r="D47" s="137" t="str">
        <f>'All Data FO'!I47</f>
        <v>Y</v>
      </c>
      <c r="E47" s="137" t="str">
        <f>'All Data FO'!J47</f>
        <v>Y</v>
      </c>
      <c r="F47" s="139">
        <f>'All Data FO'!K47</f>
        <v>2.3649231831520749</v>
      </c>
      <c r="G47" s="139">
        <f>'All Data FO'!L47</f>
        <v>1.6553579784745076</v>
      </c>
      <c r="H47" s="139">
        <f>'All Data FO'!M47</f>
        <v>3.4178210634565365</v>
      </c>
      <c r="I47" s="139">
        <f>'All Data FO'!N47</f>
        <v>2.2831332755846963</v>
      </c>
      <c r="J47" s="137" t="str">
        <f t="shared" si="17"/>
        <v>Y</v>
      </c>
      <c r="K47" s="137" t="str">
        <f t="shared" si="18"/>
        <v>N</v>
      </c>
      <c r="L47" s="137" t="str">
        <f t="shared" si="19"/>
        <v>Y</v>
      </c>
      <c r="M47" s="137">
        <f>'All Data FO'!AG47-'All Data FO'!AH47</f>
        <v>-177100</v>
      </c>
      <c r="N47" s="137">
        <f>'All Data FO'!AH47-'All Data FO'!AI47</f>
        <v>2200</v>
      </c>
      <c r="O47" s="137">
        <f>'All Data FO'!AI47-'All Data FO'!AJ47</f>
        <v>200200</v>
      </c>
      <c r="P47" s="137">
        <f>'All Data FO'!AJ47-'All Data FO'!AK47</f>
        <v>244200</v>
      </c>
      <c r="Q47" s="137" t="str">
        <f>'All Data FO'!AL47</f>
        <v>N</v>
      </c>
      <c r="R47" s="137" t="str">
        <f>'All Data FO'!AM47</f>
        <v>Y</v>
      </c>
      <c r="S47" s="137" t="str">
        <f>'All Data FO'!AN47</f>
        <v>Y</v>
      </c>
      <c r="T47" s="137" t="str">
        <f>'All Data FO'!AO47</f>
        <v>Y</v>
      </c>
      <c r="U47" s="139">
        <f>'All Data FO'!AP47</f>
        <v>-6.8278201865988128</v>
      </c>
      <c r="V47" s="139">
        <f>'All Data FO'!AQ47</f>
        <v>8.4889643463497449E-2</v>
      </c>
      <c r="W47" s="139">
        <f>'All Data FO'!AR47</f>
        <v>8.3716651333946643</v>
      </c>
      <c r="X47" s="139">
        <f>'All Data FO'!AS47</f>
        <v>11.372950819672131</v>
      </c>
      <c r="Y47" s="137" t="str">
        <f t="shared" si="20"/>
        <v>N</v>
      </c>
      <c r="Z47" s="137" t="str">
        <f t="shared" si="21"/>
        <v>N</v>
      </c>
      <c r="AA47" s="137" t="str">
        <f t="shared" si="22"/>
        <v>N</v>
      </c>
      <c r="AB47" s="137" t="str">
        <f>'All Data FO'!BB47</f>
        <v>Y</v>
      </c>
      <c r="AC47" s="137" t="str">
        <f>'All Data FO'!BC47</f>
        <v>N</v>
      </c>
      <c r="AD47" s="137" t="str">
        <f>'All Data FO'!BD47</f>
        <v>N</v>
      </c>
      <c r="AE47" s="137" t="str">
        <f>'All Data FO'!BE47</f>
        <v>N</v>
      </c>
      <c r="AF47" s="139">
        <f>'All Data FO'!BF47</f>
        <v>55.230323565637704</v>
      </c>
      <c r="AG47" s="139">
        <f>'All Data FO'!BG47</f>
        <v>-25.179133319845707</v>
      </c>
      <c r="AH47" s="139">
        <f>'All Data FO'!BH47</f>
        <v>-14.274146769440049</v>
      </c>
      <c r="AI47" s="139">
        <f>'All Data FO'!BI47</f>
        <v>-17.897350146705786</v>
      </c>
      <c r="AJ47" s="137" t="str">
        <f t="shared" si="23"/>
        <v>Y</v>
      </c>
      <c r="AK47" s="137" t="str">
        <f t="shared" si="24"/>
        <v>N</v>
      </c>
      <c r="AL47" s="137" t="str">
        <f t="shared" si="25"/>
        <v>Y</v>
      </c>
      <c r="AM47" s="137" t="str">
        <f>'All Data FO'!BR47</f>
        <v>Y</v>
      </c>
      <c r="AN47" s="137" t="str">
        <f>'All Data FO'!BS47</f>
        <v>N</v>
      </c>
      <c r="AO47" s="137" t="str">
        <f>'All Data FO'!BT47</f>
        <v>N</v>
      </c>
      <c r="AP47" s="137" t="str">
        <f>'All Data FO'!BU47</f>
        <v>N</v>
      </c>
      <c r="AQ47" s="139">
        <f>'All Data FO'!BV47</f>
        <v>53.15130830489192</v>
      </c>
      <c r="AR47" s="139">
        <f>'All Data FO'!BW47</f>
        <v>-27.391376177102263</v>
      </c>
      <c r="AS47" s="139">
        <f>'All Data FO'!BX47</f>
        <v>-15.719855193539404</v>
      </c>
      <c r="AT47" s="139">
        <f>'All Data FO'!BY47</f>
        <v>-18.746464532186899</v>
      </c>
      <c r="AU47" s="137" t="str">
        <f t="shared" si="26"/>
        <v>Y</v>
      </c>
      <c r="AV47" s="137" t="str">
        <f t="shared" si="27"/>
        <v>N</v>
      </c>
      <c r="AW47" s="137" t="str">
        <f t="shared" si="28"/>
        <v>Y</v>
      </c>
      <c r="AX47" s="137" t="str">
        <f>'All Data FO'!CH47</f>
        <v>Y</v>
      </c>
      <c r="AY47" s="137" t="str">
        <f>'All Data FO'!CI47</f>
        <v>N</v>
      </c>
      <c r="AZ47" s="137" t="str">
        <f>'All Data FO'!CJ47</f>
        <v>N</v>
      </c>
      <c r="BA47" s="137" t="str">
        <f>'All Data FO'!CK47</f>
        <v>N</v>
      </c>
      <c r="BB47" s="139">
        <f>'All Data FO'!CL47</f>
        <v>50.345814452659198</v>
      </c>
      <c r="BC47" s="139">
        <f>'All Data FO'!CM47</f>
        <v>-27.204861111111111</v>
      </c>
      <c r="BD47" s="139">
        <f>'All Data FO'!CN47</f>
        <v>-16.096139839766934</v>
      </c>
      <c r="BE47" s="139">
        <f>'All Data FO'!CO47</f>
        <v>-16.727316836487141</v>
      </c>
      <c r="BF47" s="137" t="str">
        <f t="shared" si="29"/>
        <v>Y</v>
      </c>
      <c r="BG47" s="137" t="str">
        <f t="shared" si="30"/>
        <v>N</v>
      </c>
      <c r="BH47" s="137" t="str">
        <f t="shared" si="31"/>
        <v>Y</v>
      </c>
      <c r="BI47" s="137" t="str">
        <f>'D Master'!AM47</f>
        <v>N</v>
      </c>
      <c r="BJ47" s="137" t="str">
        <f>'D Master'!AN47</f>
        <v>N</v>
      </c>
      <c r="BK47" s="137" t="str">
        <f>'D Master'!AO47</f>
        <v>Y</v>
      </c>
      <c r="BL47" s="137" t="str">
        <f>'D Master'!AP47</f>
        <v>Y</v>
      </c>
      <c r="BM47" s="137">
        <f>'D Master'!AQ47</f>
        <v>-16</v>
      </c>
      <c r="BN47" s="137">
        <f>'D Master'!AR47</f>
        <v>-3.7800687285223415</v>
      </c>
      <c r="BO47" s="137">
        <f>'D Master'!AS47</f>
        <v>34.473197781885403</v>
      </c>
      <c r="BP47" s="137">
        <f>'D Master'!AT47</f>
        <v>46.018893387314442</v>
      </c>
      <c r="BR47" s="137">
        <f>'All Data FO'!B47</f>
        <v>889.5</v>
      </c>
      <c r="BS47" s="137">
        <f>'All Data FO'!W47</f>
        <v>894.15</v>
      </c>
      <c r="BT47" s="137">
        <f>'All Data FO'!AB47</f>
        <v>858.1</v>
      </c>
      <c r="BV47" s="137">
        <f t="shared" si="32"/>
        <v>1.7189920284105935</v>
      </c>
      <c r="BW47" s="137">
        <f>'All Data FO'!BM47</f>
        <v>7404100</v>
      </c>
      <c r="BX47" s="137">
        <f>AVERAGE('All Data FO'!BN47:BQ47)</f>
        <v>7278975</v>
      </c>
      <c r="BY47" s="137">
        <f>AVERAGE('All Data FO'!BN47:BP47)</f>
        <v>6464333.333333333</v>
      </c>
      <c r="BZ47" s="137">
        <f t="shared" si="33"/>
        <v>14.537719795802614</v>
      </c>
      <c r="CB47" s="139">
        <f>'All Data FO'!AP47</f>
        <v>-6.8278201865988128</v>
      </c>
      <c r="CC47" s="139">
        <f>'All Data FO'!AQ47</f>
        <v>8.4889643463497449E-2</v>
      </c>
      <c r="CD47" s="139">
        <f>'All Data FO'!AR47</f>
        <v>8.3716651333946643</v>
      </c>
      <c r="CE47" s="139">
        <f>'All Data FO'!AS47</f>
        <v>11.372950819672131</v>
      </c>
      <c r="CF47" s="139">
        <f>'All Data FO'!BV47</f>
        <v>53.15130830489192</v>
      </c>
      <c r="CG47" s="139">
        <f>'All Data FO'!BW47</f>
        <v>-27.391376177102263</v>
      </c>
      <c r="CH47" s="139">
        <f>'All Data FO'!BX47</f>
        <v>-15.719855193539404</v>
      </c>
      <c r="CI47" s="139">
        <f>'All Data FO'!BY47</f>
        <v>-18.746464532186899</v>
      </c>
      <c r="CJ47" s="139">
        <f>'D Master'!AQ47</f>
        <v>-16</v>
      </c>
      <c r="CK47" s="139">
        <f>'D Master'!AR47</f>
        <v>-3.7800687285223415</v>
      </c>
      <c r="CL47" s="139">
        <f>'D Master'!AS47</f>
        <v>34.473197781885403</v>
      </c>
      <c r="CM47" s="139">
        <f>'D Master'!AT47</f>
        <v>46.018893387314442</v>
      </c>
      <c r="CN47" s="139">
        <f>Cash!BH47</f>
        <v>62.138652218485504</v>
      </c>
      <c r="CO47" s="139">
        <f>Cash!BI47</f>
        <v>-34.070558028883852</v>
      </c>
      <c r="CP47" s="139">
        <f>Cash!BJ47</f>
        <v>-6.1032859307831506</v>
      </c>
      <c r="CQ47" s="139">
        <f>Cash!BK47</f>
        <v>-14.263947465061483</v>
      </c>
      <c r="CR47" s="67"/>
      <c r="CS47" s="139">
        <f>'All Data FO'!K47</f>
        <v>2.3649231831520749</v>
      </c>
      <c r="CT47" s="139">
        <f>Cash!BH47</f>
        <v>62.138652218485504</v>
      </c>
      <c r="CU47" s="139">
        <f>'D Master'!AA47</f>
        <v>36.190917386899898</v>
      </c>
      <c r="CV47" s="139">
        <f>NOI!G47</f>
        <v>-0.20383896721589945</v>
      </c>
      <c r="CW47" s="139">
        <f>NOI!S47</f>
        <v>92.099153842141561</v>
      </c>
      <c r="CX47" s="139">
        <f>Cash!EB47</f>
        <v>-1.4051522248243469</v>
      </c>
      <c r="CY47" s="139">
        <f>'All Data FO'!AP47</f>
        <v>-6.8278201865988128</v>
      </c>
      <c r="CZ47" s="139">
        <f>'All Data FO'!BV47</f>
        <v>53.15130830489192</v>
      </c>
      <c r="DA47" s="139">
        <f>'All Data FO'!BF47</f>
        <v>55.230323565637704</v>
      </c>
      <c r="DB47" s="139" t="str">
        <f>'FOD (ALL)'!M47</f>
        <v>EQUITAS</v>
      </c>
      <c r="DC47" s="139">
        <f>'All Data FO'!EJ47</f>
        <v>30.936947554507952</v>
      </c>
      <c r="DD47" s="137">
        <f>'All Data FO'!B46</f>
        <v>40.75</v>
      </c>
      <c r="DE47" s="137">
        <f>('All Data FO'!W46-'All Data FO'!AB46)/3</f>
        <v>1.8666666666666671</v>
      </c>
      <c r="DF47" s="137">
        <f t="shared" si="65"/>
        <v>4.5807770961145202</v>
      </c>
      <c r="DH47" s="139" t="str">
        <f t="shared" si="35"/>
        <v>EQUITAS</v>
      </c>
      <c r="DI47" s="137">
        <f t="shared" si="66"/>
        <v>42.616666666666667</v>
      </c>
      <c r="DJ47" s="137">
        <f t="shared" si="67"/>
        <v>44.483333333333334</v>
      </c>
      <c r="DK47" s="137">
        <f t="shared" si="68"/>
        <v>41.683333333333337</v>
      </c>
      <c r="DL47" s="137">
        <f t="shared" si="69"/>
        <v>39.816666666666663</v>
      </c>
      <c r="DM47" s="137">
        <f t="shared" si="70"/>
        <v>37.949999999999996</v>
      </c>
      <c r="DN47" s="137">
        <f t="shared" si="71"/>
        <v>40.75</v>
      </c>
      <c r="DO47" s="137" t="str">
        <f>'Final Master FO'!DC47</f>
        <v>SHORT BUILDUP</v>
      </c>
      <c r="DS47" s="137" t="str">
        <f>'FOD (ALL)'!M47</f>
        <v>EQUITAS</v>
      </c>
      <c r="DT47" s="137">
        <f>'All Data FO'!B46</f>
        <v>40.75</v>
      </c>
      <c r="DU47" s="139">
        <f>'All Data FO'!K46</f>
        <v>-7.5963718820861708</v>
      </c>
      <c r="DV47" s="137">
        <f>'All Data FO'!EA46</f>
        <v>302080</v>
      </c>
      <c r="DW47" s="139">
        <f>'All Data FO'!EJ46</f>
        <v>3.6864144985240612</v>
      </c>
      <c r="DX47" s="137">
        <f>'D Master'!R46</f>
        <v>3712581</v>
      </c>
      <c r="DY47" s="137">
        <f>'D Master'!AH46</f>
        <v>13.29</v>
      </c>
      <c r="EB47" s="137">
        <f>'All Data FO'!BM46/'All Data FO'!EA46</f>
        <v>71.939552436440678</v>
      </c>
      <c r="EC47" s="137">
        <f>'All Data FO'!BN46/'All Data FO'!EB46</f>
        <v>72.40509370494955</v>
      </c>
      <c r="ED47" s="137">
        <f>'All Data FO'!BO46/'All Data FO'!EC46</f>
        <v>53.861239288068553</v>
      </c>
      <c r="EE47" s="137">
        <f>'All Data FO'!BP46/'All Data FO'!ED46</f>
        <v>43.797310876118473</v>
      </c>
      <c r="EF47" s="137">
        <f>'All Data FO'!BQ46/'All Data FO'!EE46</f>
        <v>42.397278460006639</v>
      </c>
      <c r="EG47" s="137" t="str">
        <f t="shared" si="72"/>
        <v>N</v>
      </c>
      <c r="EH47" s="137" t="str">
        <f t="shared" si="73"/>
        <v>Y</v>
      </c>
      <c r="EI47" s="137" t="str">
        <f t="shared" si="74"/>
        <v>Y</v>
      </c>
      <c r="EJ47" s="137" t="str">
        <f t="shared" si="75"/>
        <v>Y</v>
      </c>
      <c r="EK47" s="137">
        <f t="shared" si="76"/>
        <v>-0.64296756579854819</v>
      </c>
      <c r="EL47" s="137">
        <f t="shared" si="77"/>
        <v>34.42894122376584</v>
      </c>
      <c r="EM47" s="137">
        <f t="shared" si="78"/>
        <v>22.978416278606907</v>
      </c>
      <c r="EN47" s="137">
        <f t="shared" si="79"/>
        <v>3.3021752031382983</v>
      </c>
      <c r="EO47" s="137" t="str">
        <f t="shared" si="80"/>
        <v>N</v>
      </c>
      <c r="EP47" s="137" t="str">
        <f t="shared" si="81"/>
        <v>Y</v>
      </c>
      <c r="EQ47" s="137" t="str">
        <f t="shared" si="82"/>
        <v>Y</v>
      </c>
    </row>
    <row r="48" spans="1:147" x14ac:dyDescent="0.3">
      <c r="A48" s="137" t="str">
        <f>FOD!B48</f>
        <v xml:space="preserve">EXIDEIND  </v>
      </c>
      <c r="B48" s="137" t="str">
        <f>'All Data FO'!G48</f>
        <v>N</v>
      </c>
      <c r="C48" s="137" t="str">
        <f>'All Data FO'!H48</f>
        <v>Y</v>
      </c>
      <c r="D48" s="137" t="str">
        <f>'All Data FO'!I48</f>
        <v>N</v>
      </c>
      <c r="E48" s="137" t="str">
        <f>'All Data FO'!J48</f>
        <v>N</v>
      </c>
      <c r="F48" s="139">
        <f>'All Data FO'!K48</f>
        <v>-1.0638297872340463</v>
      </c>
      <c r="G48" s="139">
        <f>'All Data FO'!L48</f>
        <v>3.5380507343124048</v>
      </c>
      <c r="H48" s="139">
        <f>'All Data FO'!M48</f>
        <v>-0.26631158455391296</v>
      </c>
      <c r="I48" s="139">
        <f>'All Data FO'!N48</f>
        <v>-0.39787798408489566</v>
      </c>
      <c r="J48" s="137" t="str">
        <f t="shared" si="17"/>
        <v>N</v>
      </c>
      <c r="K48" s="137" t="str">
        <f t="shared" si="18"/>
        <v>Y</v>
      </c>
      <c r="L48" s="137" t="str">
        <f t="shared" si="19"/>
        <v>Y</v>
      </c>
      <c r="M48" s="137">
        <f>'All Data FO'!AG48-'All Data FO'!AH48</f>
        <v>-516200</v>
      </c>
      <c r="N48" s="137">
        <f>'All Data FO'!AH48-'All Data FO'!AI48</f>
        <v>-58000</v>
      </c>
      <c r="O48" s="137">
        <f>'All Data FO'!AI48-'All Data FO'!AJ48</f>
        <v>127600</v>
      </c>
      <c r="P48" s="137">
        <f>'All Data FO'!AJ48-'All Data FO'!AK48</f>
        <v>304500</v>
      </c>
      <c r="Q48" s="137" t="str">
        <f>'All Data FO'!AL48</f>
        <v>N</v>
      </c>
      <c r="R48" s="137" t="str">
        <f>'All Data FO'!AM48</f>
        <v>N</v>
      </c>
      <c r="S48" s="137" t="str">
        <f>'All Data FO'!AN48</f>
        <v>Y</v>
      </c>
      <c r="T48" s="137" t="str">
        <f>'All Data FO'!AO48</f>
        <v>Y</v>
      </c>
      <c r="U48" s="139">
        <f>'All Data FO'!AP48</f>
        <v>-10.807528840315724</v>
      </c>
      <c r="V48" s="139">
        <f>'All Data FO'!AQ48</f>
        <v>-1.199760047990402</v>
      </c>
      <c r="W48" s="139">
        <f>'All Data FO'!AR48</f>
        <v>2.7110289587184226</v>
      </c>
      <c r="X48" s="139">
        <f>'All Data FO'!AS48</f>
        <v>6.9169960474308301</v>
      </c>
      <c r="Y48" s="137" t="str">
        <f t="shared" si="20"/>
        <v>N</v>
      </c>
      <c r="Z48" s="137" t="str">
        <f t="shared" si="21"/>
        <v>N</v>
      </c>
      <c r="AA48" s="137" t="str">
        <f t="shared" si="22"/>
        <v>N</v>
      </c>
      <c r="AB48" s="137" t="str">
        <f>'All Data FO'!BB48</f>
        <v>Y</v>
      </c>
      <c r="AC48" s="137" t="str">
        <f>'All Data FO'!BC48</f>
        <v>Y</v>
      </c>
      <c r="AD48" s="137" t="str">
        <f>'All Data FO'!BD48</f>
        <v>N</v>
      </c>
      <c r="AE48" s="137" t="str">
        <f>'All Data FO'!BE48</f>
        <v>N</v>
      </c>
      <c r="AF48" s="139">
        <f>'All Data FO'!BF48</f>
        <v>11.178189548623733</v>
      </c>
      <c r="AG48" s="139">
        <f>'All Data FO'!BG48</f>
        <v>41.38318388770702</v>
      </c>
      <c r="AH48" s="139">
        <f>'All Data FO'!BH48</f>
        <v>-34.251110491605843</v>
      </c>
      <c r="AI48" s="139">
        <f>'All Data FO'!BI48</f>
        <v>-17.537946932293437</v>
      </c>
      <c r="AJ48" s="137" t="str">
        <f t="shared" si="23"/>
        <v>N</v>
      </c>
      <c r="AK48" s="137" t="str">
        <f t="shared" si="24"/>
        <v>Y</v>
      </c>
      <c r="AL48" s="137" t="str">
        <f t="shared" si="25"/>
        <v>N</v>
      </c>
      <c r="AM48" s="137" t="str">
        <f>'All Data FO'!BR48</f>
        <v>Y</v>
      </c>
      <c r="AN48" s="137" t="str">
        <f>'All Data FO'!BS48</f>
        <v>Y</v>
      </c>
      <c r="AO48" s="137" t="str">
        <f>'All Data FO'!BT48</f>
        <v>N</v>
      </c>
      <c r="AP48" s="137" t="str">
        <f>'All Data FO'!BU48</f>
        <v>N</v>
      </c>
      <c r="AQ48" s="139">
        <f>'All Data FO'!BV48</f>
        <v>11.458333333333332</v>
      </c>
      <c r="AR48" s="139">
        <f>'All Data FO'!BW48</f>
        <v>36.610608020698578</v>
      </c>
      <c r="AS48" s="139">
        <f>'All Data FO'!BX48</f>
        <v>-33.53396388650043</v>
      </c>
      <c r="AT48" s="139">
        <f>'All Data FO'!BY48</f>
        <v>-17.106200997861727</v>
      </c>
      <c r="AU48" s="137" t="str">
        <f t="shared" si="26"/>
        <v>N</v>
      </c>
      <c r="AV48" s="137" t="str">
        <f t="shared" si="27"/>
        <v>Y</v>
      </c>
      <c r="AW48" s="137" t="str">
        <f t="shared" si="28"/>
        <v>N</v>
      </c>
      <c r="AX48" s="137" t="str">
        <f>'All Data FO'!CH48</f>
        <v>N</v>
      </c>
      <c r="AY48" s="137" t="str">
        <f>'All Data FO'!CI48</f>
        <v>Y</v>
      </c>
      <c r="AZ48" s="137" t="str">
        <f>'All Data FO'!CJ48</f>
        <v>N</v>
      </c>
      <c r="BA48" s="137" t="str">
        <f>'All Data FO'!CK48</f>
        <v>N</v>
      </c>
      <c r="BB48" s="139">
        <f>'All Data FO'!CL48</f>
        <v>-3.3696729435084243</v>
      </c>
      <c r="BC48" s="139">
        <f>'All Data FO'!CM48</f>
        <v>38.980716253443525</v>
      </c>
      <c r="BD48" s="139">
        <f>'All Data FO'!CN48</f>
        <v>-27.108433734939759</v>
      </c>
      <c r="BE48" s="139">
        <f>'All Data FO'!CO48</f>
        <v>-11.229946524064172</v>
      </c>
      <c r="BF48" s="137" t="str">
        <f t="shared" si="29"/>
        <v>N</v>
      </c>
      <c r="BG48" s="137" t="str">
        <f t="shared" si="30"/>
        <v>Y</v>
      </c>
      <c r="BH48" s="137" t="str">
        <f t="shared" si="31"/>
        <v>N</v>
      </c>
      <c r="BI48" s="137" t="str">
        <f>'D Master'!AM48</f>
        <v>Y</v>
      </c>
      <c r="BJ48" s="137" t="str">
        <f>'D Master'!AN48</f>
        <v>N</v>
      </c>
      <c r="BK48" s="137" t="str">
        <f>'D Master'!AO48</f>
        <v>Y</v>
      </c>
      <c r="BL48" s="137" t="str">
        <f>'D Master'!AP48</f>
        <v>Y</v>
      </c>
      <c r="BM48" s="137">
        <f>'D Master'!AQ48</f>
        <v>54.390366281986957</v>
      </c>
      <c r="BN48" s="137">
        <f>'D Master'!AR48</f>
        <v>-56.767895878524946</v>
      </c>
      <c r="BO48" s="137">
        <f>'D Master'!AS48</f>
        <v>11.460348162475826</v>
      </c>
      <c r="BP48" s="137">
        <f>'D Master'!AT48</f>
        <v>16.638465877044553</v>
      </c>
      <c r="BR48" s="137">
        <f>'All Data FO'!B48</f>
        <v>153.44999999999999</v>
      </c>
      <c r="BS48" s="137">
        <f>'All Data FO'!W48</f>
        <v>157.65</v>
      </c>
      <c r="BT48" s="137">
        <f>'All Data FO'!AB48</f>
        <v>151.4</v>
      </c>
      <c r="BV48" s="137">
        <f t="shared" si="32"/>
        <v>7.121729237770194</v>
      </c>
      <c r="BW48" s="137">
        <f>'All Data FO'!BM48</f>
        <v>3413300</v>
      </c>
      <c r="BX48" s="137">
        <f>AVERAGE('All Data FO'!BN48:BQ48)</f>
        <v>3186375</v>
      </c>
      <c r="BY48" s="137">
        <f>AVERAGE('All Data FO'!BN48:BP48)</f>
        <v>2892266.6666666665</v>
      </c>
      <c r="BZ48" s="137">
        <f t="shared" si="33"/>
        <v>18.014705882352946</v>
      </c>
      <c r="CB48" s="139">
        <f>'All Data FO'!AP48</f>
        <v>-10.807528840315724</v>
      </c>
      <c r="CC48" s="139">
        <f>'All Data FO'!AQ48</f>
        <v>-1.199760047990402</v>
      </c>
      <c r="CD48" s="139">
        <f>'All Data FO'!AR48</f>
        <v>2.7110289587184226</v>
      </c>
      <c r="CE48" s="139">
        <f>'All Data FO'!AS48</f>
        <v>6.9169960474308301</v>
      </c>
      <c r="CF48" s="139">
        <f>'All Data FO'!BV48</f>
        <v>11.458333333333332</v>
      </c>
      <c r="CG48" s="139">
        <f>'All Data FO'!BW48</f>
        <v>36.610608020698578</v>
      </c>
      <c r="CH48" s="139">
        <f>'All Data FO'!BX48</f>
        <v>-33.53396388650043</v>
      </c>
      <c r="CI48" s="139">
        <f>'All Data FO'!BY48</f>
        <v>-17.106200997861727</v>
      </c>
      <c r="CJ48" s="139">
        <f>'D Master'!AQ48</f>
        <v>54.390366281986957</v>
      </c>
      <c r="CK48" s="139">
        <f>'D Master'!AR48</f>
        <v>-56.767895878524946</v>
      </c>
      <c r="CL48" s="139">
        <f>'D Master'!AS48</f>
        <v>11.460348162475826</v>
      </c>
      <c r="CM48" s="139">
        <f>'D Master'!AT48</f>
        <v>16.638465877044553</v>
      </c>
      <c r="CN48" s="139">
        <f>Cash!BH48</f>
        <v>-24.208346036465585</v>
      </c>
      <c r="CO48" s="139">
        <f>Cash!BI48</f>
        <v>-10.465838618559676</v>
      </c>
      <c r="CP48" s="139">
        <f>Cash!BJ48</f>
        <v>-27.300192718434683</v>
      </c>
      <c r="CQ48" s="139">
        <f>Cash!BK48</f>
        <v>63.791015630726648</v>
      </c>
      <c r="CR48" s="67"/>
      <c r="CS48" s="139">
        <f>'All Data FO'!K48</f>
        <v>-1.0638297872340463</v>
      </c>
      <c r="CT48" s="139">
        <f>Cash!BH48</f>
        <v>-24.208346036465585</v>
      </c>
      <c r="CU48" s="139">
        <f>'D Master'!AA48</f>
        <v>16.988896378019795</v>
      </c>
      <c r="CV48" s="139">
        <f>NOI!G48</f>
        <v>0.77262366418992923</v>
      </c>
      <c r="CW48" s="139">
        <f>NOI!S48</f>
        <v>7.4158253608635993</v>
      </c>
      <c r="CX48" s="139">
        <f>Cash!EB48</f>
        <v>-2.7586206896551748</v>
      </c>
      <c r="CY48" s="139">
        <f>'All Data FO'!AP48</f>
        <v>-10.807528840315724</v>
      </c>
      <c r="CZ48" s="139">
        <f>'All Data FO'!BV48</f>
        <v>11.458333333333332</v>
      </c>
      <c r="DA48" s="139">
        <f>'All Data FO'!BF48</f>
        <v>11.178189548623733</v>
      </c>
      <c r="DB48" s="139" t="str">
        <f>'FOD (ALL)'!M48</f>
        <v>ESCORTS</v>
      </c>
      <c r="DC48" s="139">
        <f>'All Data FO'!EJ48</f>
        <v>0.96403411197626998</v>
      </c>
      <c r="DD48" s="137">
        <f>'All Data FO'!B47</f>
        <v>889.5</v>
      </c>
      <c r="DE48" s="137">
        <f>('All Data FO'!W47-'All Data FO'!AB47)/3</f>
        <v>12.016666666666652</v>
      </c>
      <c r="DF48" s="137">
        <f t="shared" si="65"/>
        <v>1.3509462244706747</v>
      </c>
      <c r="DH48" s="139" t="str">
        <f t="shared" si="35"/>
        <v>ESCORTS</v>
      </c>
      <c r="DI48" s="137">
        <f t="shared" si="66"/>
        <v>895.50833333333333</v>
      </c>
      <c r="DJ48" s="137">
        <f t="shared" si="67"/>
        <v>907.52499999999998</v>
      </c>
      <c r="DK48" s="137">
        <f t="shared" si="68"/>
        <v>889.5</v>
      </c>
      <c r="DL48" s="137">
        <f t="shared" si="69"/>
        <v>877.48333333333335</v>
      </c>
      <c r="DM48" s="137">
        <f t="shared" si="70"/>
        <v>865.4666666666667</v>
      </c>
      <c r="DN48" s="137">
        <f t="shared" si="71"/>
        <v>883.49166666666667</v>
      </c>
      <c r="DO48" s="137" t="str">
        <f>'Final Master FO'!DC48</f>
        <v>LONG BUILDUP</v>
      </c>
      <c r="DS48" s="137" t="str">
        <f>'FOD (ALL)'!M48</f>
        <v>ESCORTS</v>
      </c>
      <c r="DT48" s="137">
        <f>'All Data FO'!B47</f>
        <v>889.5</v>
      </c>
      <c r="DU48" s="139">
        <f>'All Data FO'!K47</f>
        <v>2.3649231831520749</v>
      </c>
      <c r="DV48" s="137">
        <f>'All Data FO'!EA47</f>
        <v>13998600</v>
      </c>
      <c r="DW48" s="139">
        <f>'All Data FO'!EJ47</f>
        <v>30.936947554507952</v>
      </c>
      <c r="DX48" s="137">
        <f>'D Master'!R47</f>
        <v>488017</v>
      </c>
      <c r="DY48" s="137">
        <f>'D Master'!AH47</f>
        <v>11.76</v>
      </c>
      <c r="EB48" s="137">
        <f>'All Data FO'!BM47/'All Data FO'!EA47</f>
        <v>0.52891717743202893</v>
      </c>
      <c r="EC48" s="137">
        <f>'All Data FO'!BN47/'All Data FO'!EB47</f>
        <v>0.45219855767881695</v>
      </c>
      <c r="ED48" s="137">
        <f>'All Data FO'!BO47/'All Data FO'!EC47</f>
        <v>0.65935513259788869</v>
      </c>
      <c r="EE48" s="137">
        <f>'All Data FO'!BP47/'All Data FO'!ED47</f>
        <v>0.74406645569620256</v>
      </c>
      <c r="EF48" s="137">
        <f>'All Data FO'!BQ47/'All Data FO'!EE47</f>
        <v>0.97396522017870735</v>
      </c>
      <c r="EG48" s="137" t="str">
        <f t="shared" si="72"/>
        <v>Y</v>
      </c>
      <c r="EH48" s="137" t="str">
        <f t="shared" si="73"/>
        <v>N</v>
      </c>
      <c r="EI48" s="137" t="str">
        <f t="shared" si="74"/>
        <v>N</v>
      </c>
      <c r="EJ48" s="137" t="str">
        <f t="shared" si="75"/>
        <v>N</v>
      </c>
      <c r="EK48" s="137">
        <f t="shared" si="76"/>
        <v>16.965693156346358</v>
      </c>
      <c r="EL48" s="137">
        <f t="shared" si="77"/>
        <v>-31.418057534922884</v>
      </c>
      <c r="EM48" s="137">
        <f t="shared" si="78"/>
        <v>-11.384913598752656</v>
      </c>
      <c r="EN48" s="137">
        <f t="shared" si="79"/>
        <v>-23.604412120621923</v>
      </c>
      <c r="EO48" s="137" t="str">
        <f t="shared" si="80"/>
        <v>Y</v>
      </c>
      <c r="EP48" s="137" t="str">
        <f t="shared" si="81"/>
        <v>N</v>
      </c>
      <c r="EQ48" s="137" t="str">
        <f t="shared" si="82"/>
        <v>Y</v>
      </c>
    </row>
    <row r="49" spans="1:147" x14ac:dyDescent="0.3">
      <c r="A49" s="137" t="str">
        <f>FOD!B49</f>
        <v>FEDERALBNK</v>
      </c>
      <c r="B49" s="137" t="str">
        <f>'All Data FO'!G49</f>
        <v>N</v>
      </c>
      <c r="C49" s="137" t="str">
        <f>'All Data FO'!H49</f>
        <v>Y</v>
      </c>
      <c r="D49" s="137" t="str">
        <f>'All Data FO'!I49</f>
        <v>Y</v>
      </c>
      <c r="E49" s="137" t="str">
        <f>'All Data FO'!J49</f>
        <v>N</v>
      </c>
      <c r="F49" s="139">
        <f>'All Data FO'!K49</f>
        <v>-5.3367217280813248</v>
      </c>
      <c r="G49" s="139">
        <f>'All Data FO'!L49</f>
        <v>0.12722646310433655</v>
      </c>
      <c r="H49" s="139">
        <f>'All Data FO'!M49</f>
        <v>2.8795811518324457</v>
      </c>
      <c r="I49" s="139">
        <f>'All Data FO'!N49</f>
        <v>-3.2911392405063218</v>
      </c>
      <c r="J49" s="137" t="str">
        <f t="shared" si="17"/>
        <v>N</v>
      </c>
      <c r="K49" s="137" t="str">
        <f t="shared" si="18"/>
        <v>N</v>
      </c>
      <c r="L49" s="137" t="str">
        <f t="shared" si="19"/>
        <v>Y</v>
      </c>
      <c r="M49" s="137">
        <f>'All Data FO'!AG49-'All Data FO'!AH49</f>
        <v>-2737000</v>
      </c>
      <c r="N49" s="137">
        <f>'All Data FO'!AH49-'All Data FO'!AI49</f>
        <v>-2716000</v>
      </c>
      <c r="O49" s="137">
        <f>'All Data FO'!AI49-'All Data FO'!AJ49</f>
        <v>-1379000</v>
      </c>
      <c r="P49" s="137">
        <f>'All Data FO'!AJ49-'All Data FO'!AK49</f>
        <v>-1260000</v>
      </c>
      <c r="Q49" s="137" t="str">
        <f>'All Data FO'!AL49</f>
        <v>N</v>
      </c>
      <c r="R49" s="137" t="str">
        <f>'All Data FO'!AM49</f>
        <v>N</v>
      </c>
      <c r="S49" s="137" t="str">
        <f>'All Data FO'!AN49</f>
        <v>N</v>
      </c>
      <c r="T49" s="137" t="str">
        <f>'All Data FO'!AO49</f>
        <v>N</v>
      </c>
      <c r="U49" s="139">
        <f>'All Data FO'!AP49</f>
        <v>-5.1386515967932711</v>
      </c>
      <c r="V49" s="139">
        <f>'All Data FO'!AQ49</f>
        <v>-4.8518194322871082</v>
      </c>
      <c r="W49" s="139">
        <f>'All Data FO'!AR49</f>
        <v>-2.4041981938003421</v>
      </c>
      <c r="X49" s="139">
        <f>'All Data FO'!AS49</f>
        <v>-2.149510389300215</v>
      </c>
      <c r="Y49" s="137" t="str">
        <f t="shared" si="20"/>
        <v>N</v>
      </c>
      <c r="Z49" s="137" t="str">
        <f t="shared" si="21"/>
        <v>N</v>
      </c>
      <c r="AA49" s="137" t="str">
        <f t="shared" si="22"/>
        <v>N</v>
      </c>
      <c r="AB49" s="137" t="str">
        <f>'All Data FO'!BB49</f>
        <v>Y</v>
      </c>
      <c r="AC49" s="137" t="str">
        <f>'All Data FO'!BC49</f>
        <v>N</v>
      </c>
      <c r="AD49" s="137" t="str">
        <f>'All Data FO'!BD49</f>
        <v>N</v>
      </c>
      <c r="AE49" s="137" t="str">
        <f>'All Data FO'!BE49</f>
        <v>N</v>
      </c>
      <c r="AF49" s="139">
        <f>'All Data FO'!BF49</f>
        <v>67.947946946362521</v>
      </c>
      <c r="AG49" s="139">
        <f>'All Data FO'!BG49</f>
        <v>-21.307480600506604</v>
      </c>
      <c r="AH49" s="139">
        <f>'All Data FO'!BH49</f>
        <v>-22.60086048852326</v>
      </c>
      <c r="AI49" s="139">
        <f>'All Data FO'!BI49</f>
        <v>-24.899468685070453</v>
      </c>
      <c r="AJ49" s="137" t="str">
        <f t="shared" si="23"/>
        <v>Y</v>
      </c>
      <c r="AK49" s="137" t="str">
        <f t="shared" si="24"/>
        <v>Y</v>
      </c>
      <c r="AL49" s="137" t="str">
        <f t="shared" si="25"/>
        <v>Y</v>
      </c>
      <c r="AM49" s="137" t="str">
        <f>'All Data FO'!BR49</f>
        <v>Y</v>
      </c>
      <c r="AN49" s="137" t="str">
        <f>'All Data FO'!BS49</f>
        <v>N</v>
      </c>
      <c r="AO49" s="137" t="str">
        <f>'All Data FO'!BT49</f>
        <v>N</v>
      </c>
      <c r="AP49" s="137" t="str">
        <f>'All Data FO'!BU49</f>
        <v>N</v>
      </c>
      <c r="AQ49" s="139">
        <f>'All Data FO'!BV49</f>
        <v>74.826883910386968</v>
      </c>
      <c r="AR49" s="139">
        <f>'All Data FO'!BW49</f>
        <v>-22.310126582278482</v>
      </c>
      <c r="AS49" s="139">
        <f>'All Data FO'!BX49</f>
        <v>-22.415909648907441</v>
      </c>
      <c r="AT49" s="139">
        <f>'All Data FO'!BY49</f>
        <v>-22.463354273748333</v>
      </c>
      <c r="AU49" s="137" t="str">
        <f t="shared" si="26"/>
        <v>Y</v>
      </c>
      <c r="AV49" s="137" t="str">
        <f t="shared" si="27"/>
        <v>Y</v>
      </c>
      <c r="AW49" s="137" t="str">
        <f t="shared" si="28"/>
        <v>Y</v>
      </c>
      <c r="AX49" s="137" t="str">
        <f>'All Data FO'!CH49</f>
        <v>Y</v>
      </c>
      <c r="AY49" s="137" t="str">
        <f>'All Data FO'!CI49</f>
        <v>N</v>
      </c>
      <c r="AZ49" s="137" t="str">
        <f>'All Data FO'!CJ49</f>
        <v>N</v>
      </c>
      <c r="BA49" s="137" t="str">
        <f>'All Data FO'!CK49</f>
        <v>N</v>
      </c>
      <c r="BB49" s="139">
        <f>'All Data FO'!CL49</f>
        <v>40.674955595026638</v>
      </c>
      <c r="BC49" s="139">
        <f>'All Data FO'!CM49</f>
        <v>-24.556113902847571</v>
      </c>
      <c r="BD49" s="139">
        <f>'All Data FO'!CN49</f>
        <v>-19.280692266089776</v>
      </c>
      <c r="BE49" s="139">
        <f>'All Data FO'!CO49</f>
        <v>-23.214285714285715</v>
      </c>
      <c r="BF49" s="137" t="str">
        <f t="shared" si="29"/>
        <v>Y</v>
      </c>
      <c r="BG49" s="137" t="str">
        <f t="shared" si="30"/>
        <v>N</v>
      </c>
      <c r="BH49" s="137" t="str">
        <f t="shared" si="31"/>
        <v>Y</v>
      </c>
      <c r="BI49" s="137" t="str">
        <f>'D Master'!AM49</f>
        <v>Y</v>
      </c>
      <c r="BJ49" s="137" t="str">
        <f>'D Master'!AN49</f>
        <v>N</v>
      </c>
      <c r="BK49" s="137" t="str">
        <f>'D Master'!AO49</f>
        <v>Y</v>
      </c>
      <c r="BL49" s="137" t="str">
        <f>'D Master'!AP49</f>
        <v>N</v>
      </c>
      <c r="BM49" s="137">
        <f>'D Master'!AQ49</f>
        <v>23.990772779700109</v>
      </c>
      <c r="BN49" s="137">
        <f>'D Master'!AR49</f>
        <v>-17.923635216156512</v>
      </c>
      <c r="BO49" s="137">
        <f>'D Master'!AS49</f>
        <v>43.264014466546115</v>
      </c>
      <c r="BP49" s="137">
        <f>'D Master'!AT49</f>
        <v>-43.528210365075317</v>
      </c>
      <c r="BR49" s="137">
        <f>'All Data FO'!B49</f>
        <v>37.25</v>
      </c>
      <c r="BS49" s="137">
        <f>'All Data FO'!W49</f>
        <v>39.85</v>
      </c>
      <c r="BT49" s="137">
        <f>'All Data FO'!AB49</f>
        <v>36.700000000000003</v>
      </c>
      <c r="BV49" s="137">
        <f t="shared" si="32"/>
        <v>14.9052941570176</v>
      </c>
      <c r="BW49" s="137">
        <f>'All Data FO'!BM49</f>
        <v>30044000</v>
      </c>
      <c r="BX49" s="137">
        <f>AVERAGE('All Data FO'!BN49:BQ49)</f>
        <v>26146750</v>
      </c>
      <c r="BY49" s="137">
        <f>AVERAGE('All Data FO'!BN49:BP49)</f>
        <v>22605333.333333332</v>
      </c>
      <c r="BZ49" s="137">
        <f t="shared" si="33"/>
        <v>32.906688687035512</v>
      </c>
      <c r="CB49" s="139">
        <f>'All Data FO'!AP49</f>
        <v>-5.1386515967932711</v>
      </c>
      <c r="CC49" s="139">
        <f>'All Data FO'!AQ49</f>
        <v>-4.8518194322871082</v>
      </c>
      <c r="CD49" s="139">
        <f>'All Data FO'!AR49</f>
        <v>-2.4041981938003421</v>
      </c>
      <c r="CE49" s="139">
        <f>'All Data FO'!AS49</f>
        <v>-2.149510389300215</v>
      </c>
      <c r="CF49" s="139">
        <f>'All Data FO'!BV49</f>
        <v>74.826883910386968</v>
      </c>
      <c r="CG49" s="139">
        <f>'All Data FO'!BW49</f>
        <v>-22.310126582278482</v>
      </c>
      <c r="CH49" s="139">
        <f>'All Data FO'!BX49</f>
        <v>-22.415909648907441</v>
      </c>
      <c r="CI49" s="139">
        <f>'All Data FO'!BY49</f>
        <v>-22.463354273748333</v>
      </c>
      <c r="CJ49" s="139">
        <f>'D Master'!AQ49</f>
        <v>23.990772779700109</v>
      </c>
      <c r="CK49" s="139">
        <f>'D Master'!AR49</f>
        <v>-17.923635216156512</v>
      </c>
      <c r="CL49" s="139">
        <f>'D Master'!AS49</f>
        <v>43.264014466546115</v>
      </c>
      <c r="CM49" s="139">
        <f>'D Master'!AT49</f>
        <v>-43.528210365075317</v>
      </c>
      <c r="CN49" s="139">
        <f>Cash!BH49</f>
        <v>75.587424490710774</v>
      </c>
      <c r="CO49" s="139">
        <f>Cash!BI49</f>
        <v>-19.597781822641188</v>
      </c>
      <c r="CP49" s="139">
        <f>Cash!BJ49</f>
        <v>-28.756033150156057</v>
      </c>
      <c r="CQ49" s="139">
        <f>Cash!BK49</f>
        <v>-17.584839514443541</v>
      </c>
      <c r="CR49" s="67"/>
      <c r="CS49" s="139">
        <f>'All Data FO'!K49</f>
        <v>-5.3367217280813248</v>
      </c>
      <c r="CT49" s="139">
        <f>Cash!BH49</f>
        <v>75.587424490710774</v>
      </c>
      <c r="CU49" s="139">
        <f>'D Master'!AA49</f>
        <v>117.65492678210396</v>
      </c>
      <c r="CV49" s="139">
        <f>NOI!G49</f>
        <v>7.4714745238523186</v>
      </c>
      <c r="CW49" s="139">
        <f>NOI!S49</f>
        <v>44.215759750101327</v>
      </c>
      <c r="CX49" s="139">
        <f>Cash!EB49</f>
        <v>0.20040080160320214</v>
      </c>
      <c r="CY49" s="139">
        <f>'All Data FO'!AP49</f>
        <v>-5.1386515967932711</v>
      </c>
      <c r="CZ49" s="139">
        <f>'All Data FO'!BV49</f>
        <v>74.826883910386968</v>
      </c>
      <c r="DA49" s="139">
        <f>'All Data FO'!BF49</f>
        <v>67.947946946362521</v>
      </c>
      <c r="DB49" s="139" t="str">
        <f>'FOD (ALL)'!M49</f>
        <v>EXIDEIND</v>
      </c>
      <c r="DC49" s="139">
        <f>'All Data FO'!EJ49</f>
        <v>1.9357709708521842</v>
      </c>
      <c r="DD49" s="137">
        <f>'All Data FO'!B48</f>
        <v>153.44999999999999</v>
      </c>
      <c r="DE49" s="137">
        <f>('All Data FO'!W48-'All Data FO'!AB48)/3</f>
        <v>2.0833333333333335</v>
      </c>
      <c r="DF49" s="137">
        <f t="shared" si="65"/>
        <v>1.3576626479852287</v>
      </c>
      <c r="DH49" s="139" t="str">
        <f t="shared" si="35"/>
        <v>EXIDEIND</v>
      </c>
      <c r="DI49" s="137">
        <f t="shared" si="66"/>
        <v>155.53333333333333</v>
      </c>
      <c r="DJ49" s="137">
        <f t="shared" si="67"/>
        <v>157.61666666666667</v>
      </c>
      <c r="DK49" s="137">
        <f t="shared" si="68"/>
        <v>154.49166666666667</v>
      </c>
      <c r="DL49" s="137">
        <f t="shared" si="69"/>
        <v>152.40833333333333</v>
      </c>
      <c r="DM49" s="137">
        <f t="shared" si="70"/>
        <v>150.32499999999999</v>
      </c>
      <c r="DN49" s="137">
        <f t="shared" si="71"/>
        <v>153.44999999999999</v>
      </c>
      <c r="DO49" s="137" t="str">
        <f>'Final Master FO'!DC49</f>
        <v>SHORT BUILDUP</v>
      </c>
      <c r="DS49" s="137" t="str">
        <f>'FOD (ALL)'!M49</f>
        <v>EXIDEIND</v>
      </c>
      <c r="DT49" s="137">
        <f>'All Data FO'!B48</f>
        <v>153.44999999999999</v>
      </c>
      <c r="DU49" s="139">
        <f>'All Data FO'!K48</f>
        <v>-1.0638297872340463</v>
      </c>
      <c r="DV49" s="137">
        <f>'All Data FO'!EA48</f>
        <v>2995300</v>
      </c>
      <c r="DW49" s="139">
        <f>'All Data FO'!EJ48</f>
        <v>0.96403411197626998</v>
      </c>
      <c r="DX49" s="137">
        <f>'D Master'!R48</f>
        <v>593604</v>
      </c>
      <c r="DY49" s="137">
        <f>'D Master'!AH48</f>
        <v>30.77</v>
      </c>
      <c r="EB49" s="137">
        <f>'All Data FO'!BM48/'All Data FO'!EA48</f>
        <v>1.1395519647447667</v>
      </c>
      <c r="EC49" s="137">
        <f>'All Data FO'!BN48/'All Data FO'!EB48</f>
        <v>1.032258064516129</v>
      </c>
      <c r="ED49" s="137">
        <f>'All Data FO'!BO48/'All Data FO'!EC48</f>
        <v>0.7929607357622922</v>
      </c>
      <c r="EE49" s="137">
        <f>'All Data FO'!BP48/'All Data FO'!ED48</f>
        <v>1.3430095966232629</v>
      </c>
      <c r="EF49" s="137">
        <f>'All Data FO'!BQ48/'All Data FO'!EE48</f>
        <v>1.8229759397822483</v>
      </c>
      <c r="EG49" s="137" t="str">
        <f t="shared" si="72"/>
        <v>Y</v>
      </c>
      <c r="EH49" s="137" t="str">
        <f t="shared" si="73"/>
        <v>Y</v>
      </c>
      <c r="EI49" s="137" t="str">
        <f t="shared" si="74"/>
        <v>N</v>
      </c>
      <c r="EJ49" s="137" t="str">
        <f t="shared" si="75"/>
        <v>N</v>
      </c>
      <c r="EK49" s="137">
        <f t="shared" si="76"/>
        <v>10.394096584649279</v>
      </c>
      <c r="EL49" s="137">
        <f t="shared" si="77"/>
        <v>30.177702118351995</v>
      </c>
      <c r="EM49" s="137">
        <f t="shared" si="78"/>
        <v>-40.956435623688904</v>
      </c>
      <c r="EN49" s="137">
        <f t="shared" si="79"/>
        <v>-26.328726160605093</v>
      </c>
      <c r="EO49" s="137" t="str">
        <f t="shared" si="80"/>
        <v>N</v>
      </c>
      <c r="EP49" s="137" t="str">
        <f t="shared" si="81"/>
        <v>Y</v>
      </c>
      <c r="EQ49" s="137" t="str">
        <f t="shared" si="82"/>
        <v>N</v>
      </c>
    </row>
    <row r="50" spans="1:147" x14ac:dyDescent="0.3">
      <c r="A50" s="137" t="str">
        <f>FOD!B50</f>
        <v xml:space="preserve">GAIL      </v>
      </c>
      <c r="B50" s="137" t="str">
        <f>'All Data FO'!G50</f>
        <v>N</v>
      </c>
      <c r="C50" s="137" t="str">
        <f>'All Data FO'!H50</f>
        <v>Y</v>
      </c>
      <c r="D50" s="137" t="str">
        <f>'All Data FO'!I50</f>
        <v>Y</v>
      </c>
      <c r="E50" s="137" t="str">
        <f>'All Data FO'!J50</f>
        <v>Y</v>
      </c>
      <c r="F50" s="139">
        <f>'All Data FO'!K50</f>
        <v>-0.39977155910907403</v>
      </c>
      <c r="G50" s="139">
        <f>'All Data FO'!L50</f>
        <v>1.5661252900231952</v>
      </c>
      <c r="H50" s="139">
        <f>'All Data FO'!M50</f>
        <v>5.1219512195121979</v>
      </c>
      <c r="I50" s="139">
        <f>'All Data FO'!N50</f>
        <v>1.2345679012345678</v>
      </c>
      <c r="J50" s="137" t="str">
        <f t="shared" si="17"/>
        <v>N</v>
      </c>
      <c r="K50" s="137" t="str">
        <f t="shared" si="18"/>
        <v>N</v>
      </c>
      <c r="L50" s="137" t="str">
        <f t="shared" si="19"/>
        <v>Y</v>
      </c>
      <c r="M50" s="137">
        <f>'All Data FO'!AG50-'All Data FO'!AH50</f>
        <v>-133350</v>
      </c>
      <c r="N50" s="137">
        <f>'All Data FO'!AH50-'All Data FO'!AI50</f>
        <v>-741426</v>
      </c>
      <c r="O50" s="137">
        <f>'All Data FO'!AI50-'All Data FO'!AJ50</f>
        <v>-517398</v>
      </c>
      <c r="P50" s="137">
        <f>'All Data FO'!AJ50-'All Data FO'!AK50</f>
        <v>314706</v>
      </c>
      <c r="Q50" s="137" t="str">
        <f>'All Data FO'!AL50</f>
        <v>N</v>
      </c>
      <c r="R50" s="137" t="str">
        <f>'All Data FO'!AM50</f>
        <v>N</v>
      </c>
      <c r="S50" s="137" t="str">
        <f>'All Data FO'!AN50</f>
        <v>N</v>
      </c>
      <c r="T50" s="137" t="str">
        <f>'All Data FO'!AO50</f>
        <v>Y</v>
      </c>
      <c r="U50" s="139">
        <f>'All Data FO'!AP50</f>
        <v>-0.60488749092668759</v>
      </c>
      <c r="V50" s="139">
        <f>'All Data FO'!AQ50</f>
        <v>-3.2537453183520602</v>
      </c>
      <c r="W50" s="139">
        <f>'All Data FO'!AR50</f>
        <v>-2.2201876859693295</v>
      </c>
      <c r="X50" s="139">
        <f>'All Data FO'!AS50</f>
        <v>1.3689095127610209</v>
      </c>
      <c r="Y50" s="137" t="str">
        <f t="shared" si="20"/>
        <v>Y</v>
      </c>
      <c r="Z50" s="137" t="str">
        <f t="shared" si="21"/>
        <v>N</v>
      </c>
      <c r="AA50" s="137" t="str">
        <f t="shared" si="22"/>
        <v>N</v>
      </c>
      <c r="AB50" s="137" t="str">
        <f>'All Data FO'!BB50</f>
        <v>Y</v>
      </c>
      <c r="AC50" s="137" t="str">
        <f>'All Data FO'!BC50</f>
        <v>N</v>
      </c>
      <c r="AD50" s="137" t="str">
        <f>'All Data FO'!BD50</f>
        <v>Y</v>
      </c>
      <c r="AE50" s="137" t="str">
        <f>'All Data FO'!BE50</f>
        <v>Y</v>
      </c>
      <c r="AF50" s="139">
        <f>'All Data FO'!BF50</f>
        <v>2.2886291799127321</v>
      </c>
      <c r="AG50" s="139">
        <f>'All Data FO'!BG50</f>
        <v>-25.449404660042063</v>
      </c>
      <c r="AH50" s="139">
        <f>'All Data FO'!BH50</f>
        <v>9.606993790251197</v>
      </c>
      <c r="AI50" s="139">
        <f>'All Data FO'!BI50</f>
        <v>20.898400380107702</v>
      </c>
      <c r="AJ50" s="137" t="str">
        <f t="shared" si="23"/>
        <v>Y</v>
      </c>
      <c r="AK50" s="137" t="str">
        <f t="shared" si="24"/>
        <v>N</v>
      </c>
      <c r="AL50" s="137" t="str">
        <f t="shared" si="25"/>
        <v>N</v>
      </c>
      <c r="AM50" s="137" t="str">
        <f>'All Data FO'!BR50</f>
        <v>Y</v>
      </c>
      <c r="AN50" s="137" t="str">
        <f>'All Data FO'!BS50</f>
        <v>N</v>
      </c>
      <c r="AO50" s="137" t="str">
        <f>'All Data FO'!BT50</f>
        <v>Y</v>
      </c>
      <c r="AP50" s="137" t="str">
        <f>'All Data FO'!BU50</f>
        <v>Y</v>
      </c>
      <c r="AQ50" s="139">
        <f>'All Data FO'!BV50</f>
        <v>3.3608116677235254</v>
      </c>
      <c r="AR50" s="139">
        <f>'All Data FO'!BW50</f>
        <v>-27.394106813996316</v>
      </c>
      <c r="AS50" s="139">
        <f>'All Data FO'!BX50</f>
        <v>6.3142437591776801</v>
      </c>
      <c r="AT50" s="139">
        <f>'All Data FO'!BY50</f>
        <v>21.246290801186944</v>
      </c>
      <c r="AU50" s="137" t="str">
        <f t="shared" si="26"/>
        <v>Y</v>
      </c>
      <c r="AV50" s="137" t="str">
        <f t="shared" si="27"/>
        <v>N</v>
      </c>
      <c r="AW50" s="137" t="str">
        <f t="shared" si="28"/>
        <v>N</v>
      </c>
      <c r="AX50" s="137" t="str">
        <f>'All Data FO'!CH50</f>
        <v>N</v>
      </c>
      <c r="AY50" s="137" t="str">
        <f>'All Data FO'!CI50</f>
        <v>N</v>
      </c>
      <c r="AZ50" s="137" t="str">
        <f>'All Data FO'!CJ50</f>
        <v>Y</v>
      </c>
      <c r="BA50" s="137" t="str">
        <f>'All Data FO'!CK50</f>
        <v>Y</v>
      </c>
      <c r="BB50" s="139">
        <f>'All Data FO'!CL50</f>
        <v>-27.071102413568166</v>
      </c>
      <c r="BC50" s="139">
        <f>'All Data FO'!CM50</f>
        <v>-25.292397660818715</v>
      </c>
      <c r="BD50" s="139">
        <f>'All Data FO'!CN50</f>
        <v>9.0909090909090917</v>
      </c>
      <c r="BE50" s="139">
        <f>'All Data FO'!CO50</f>
        <v>14.346504559270517</v>
      </c>
      <c r="BF50" s="137" t="str">
        <f t="shared" si="29"/>
        <v>N</v>
      </c>
      <c r="BG50" s="137" t="str">
        <f t="shared" si="30"/>
        <v>N</v>
      </c>
      <c r="BH50" s="137" t="str">
        <f t="shared" si="31"/>
        <v>N</v>
      </c>
      <c r="BI50" s="137" t="str">
        <f>'D Master'!AM50</f>
        <v>N</v>
      </c>
      <c r="BJ50" s="137" t="str">
        <f>'D Master'!AN50</f>
        <v>Y</v>
      </c>
      <c r="BK50" s="137" t="str">
        <f>'D Master'!AO50</f>
        <v>N</v>
      </c>
      <c r="BL50" s="137" t="str">
        <f>'D Master'!AP50</f>
        <v>N</v>
      </c>
      <c r="BM50" s="137">
        <f>'D Master'!AQ50</f>
        <v>-16.737228337567032</v>
      </c>
      <c r="BN50" s="137">
        <f>'D Master'!AR50</f>
        <v>57.676902536715623</v>
      </c>
      <c r="BO50" s="137">
        <f>'D Master'!AS50</f>
        <v>-49.082256968048952</v>
      </c>
      <c r="BP50" s="137">
        <f>'D Master'!AT50</f>
        <v>-14.210730948678062</v>
      </c>
      <c r="BR50" s="137">
        <f>'All Data FO'!B50</f>
        <v>87.2</v>
      </c>
      <c r="BS50" s="137">
        <f>'All Data FO'!W50</f>
        <v>87.35</v>
      </c>
      <c r="BT50" s="137">
        <f>'All Data FO'!AB50</f>
        <v>84.85</v>
      </c>
      <c r="BV50" s="137">
        <f t="shared" si="32"/>
        <v>-12.799251036511968</v>
      </c>
      <c r="BW50" s="137">
        <f>'All Data FO'!BM50</f>
        <v>8694420</v>
      </c>
      <c r="BX50" s="137">
        <f>AVERAGE('All Data FO'!BN50:BQ50)</f>
        <v>9970579.5</v>
      </c>
      <c r="BY50" s="137">
        <f>AVERAGE('All Data FO'!BN50:BP50)</f>
        <v>10298176</v>
      </c>
      <c r="BZ50" s="137">
        <f t="shared" si="33"/>
        <v>-15.573204419889503</v>
      </c>
      <c r="CB50" s="139">
        <f>'All Data FO'!AP50</f>
        <v>-0.60488749092668759</v>
      </c>
      <c r="CC50" s="139">
        <f>'All Data FO'!AQ50</f>
        <v>-3.2537453183520602</v>
      </c>
      <c r="CD50" s="139">
        <f>'All Data FO'!AR50</f>
        <v>-2.2201876859693295</v>
      </c>
      <c r="CE50" s="139">
        <f>'All Data FO'!AS50</f>
        <v>1.3689095127610209</v>
      </c>
      <c r="CF50" s="139">
        <f>'All Data FO'!BV50</f>
        <v>3.3608116677235254</v>
      </c>
      <c r="CG50" s="139">
        <f>'All Data FO'!BW50</f>
        <v>-27.394106813996316</v>
      </c>
      <c r="CH50" s="139">
        <f>'All Data FO'!BX50</f>
        <v>6.3142437591776801</v>
      </c>
      <c r="CI50" s="139">
        <f>'All Data FO'!BY50</f>
        <v>21.246290801186944</v>
      </c>
      <c r="CJ50" s="139">
        <f>'D Master'!AQ50</f>
        <v>-16.737228337567032</v>
      </c>
      <c r="CK50" s="139">
        <f>'D Master'!AR50</f>
        <v>57.676902536715623</v>
      </c>
      <c r="CL50" s="139">
        <f>'D Master'!AS50</f>
        <v>-49.082256968048952</v>
      </c>
      <c r="CM50" s="139">
        <f>'D Master'!AT50</f>
        <v>-14.210730948678062</v>
      </c>
      <c r="CN50" s="139">
        <f>Cash!BH50</f>
        <v>-41.599718238405622</v>
      </c>
      <c r="CO50" s="139">
        <f>Cash!BI50</f>
        <v>-22.211489140084254</v>
      </c>
      <c r="CP50" s="139">
        <f>Cash!BJ50</f>
        <v>-7.7748771459388379</v>
      </c>
      <c r="CQ50" s="139">
        <f>Cash!BK50</f>
        <v>24.207646859956039</v>
      </c>
      <c r="CR50" s="67"/>
      <c r="CS50" s="139">
        <f>'All Data FO'!K50</f>
        <v>-0.39977155910907403</v>
      </c>
      <c r="CT50" s="139">
        <f>Cash!BH50</f>
        <v>-41.599718238405622</v>
      </c>
      <c r="CU50" s="139">
        <f>'D Master'!AA50</f>
        <v>-51.382796862107213</v>
      </c>
      <c r="CV50" s="139">
        <f>NOI!G50</f>
        <v>2.7843441743111046</v>
      </c>
      <c r="CW50" s="139">
        <f>NOI!S50</f>
        <v>8.2681882541181437</v>
      </c>
      <c r="CX50" s="139">
        <f>Cash!EB50</f>
        <v>-2.9177718832888582</v>
      </c>
      <c r="CY50" s="139">
        <f>'All Data FO'!AP50</f>
        <v>-0.60488749092668759</v>
      </c>
      <c r="CZ50" s="139">
        <f>'All Data FO'!BV50</f>
        <v>3.3608116677235254</v>
      </c>
      <c r="DA50" s="139">
        <f>'All Data FO'!BF50</f>
        <v>2.2886291799127321</v>
      </c>
      <c r="DB50" s="139" t="str">
        <f>'FOD (ALL)'!M50</f>
        <v>FEDERALBNK</v>
      </c>
      <c r="DC50" s="139">
        <f>'All Data FO'!EJ50</f>
        <v>8.1124771344705824</v>
      </c>
      <c r="DD50" s="137">
        <f>'All Data FO'!B49</f>
        <v>37.25</v>
      </c>
      <c r="DE50" s="137">
        <f>('All Data FO'!W49-'All Data FO'!AB49)/3</f>
        <v>1.0499999999999996</v>
      </c>
      <c r="DF50" s="137">
        <f t="shared" si="65"/>
        <v>2.8187919463087239</v>
      </c>
      <c r="DH50" s="139" t="str">
        <f t="shared" si="35"/>
        <v>FEDERALBNK</v>
      </c>
      <c r="DI50" s="137">
        <f t="shared" si="66"/>
        <v>38.299999999999997</v>
      </c>
      <c r="DJ50" s="137">
        <f t="shared" si="67"/>
        <v>39.349999999999994</v>
      </c>
      <c r="DK50" s="137">
        <f t="shared" si="68"/>
        <v>37.774999999999999</v>
      </c>
      <c r="DL50" s="137">
        <f t="shared" si="69"/>
        <v>36.725000000000001</v>
      </c>
      <c r="DM50" s="137">
        <f t="shared" si="70"/>
        <v>35.675000000000004</v>
      </c>
      <c r="DN50" s="137">
        <f t="shared" si="71"/>
        <v>37.25</v>
      </c>
      <c r="DO50" s="137" t="str">
        <f>'Final Master FO'!DC50</f>
        <v>SHORT BUILDUP</v>
      </c>
      <c r="DS50" s="137" t="str">
        <f>'FOD (ALL)'!M50</f>
        <v>FEDERALBNK</v>
      </c>
      <c r="DT50" s="137">
        <f>'All Data FO'!B49</f>
        <v>37.25</v>
      </c>
      <c r="DU50" s="139">
        <f>'All Data FO'!K49</f>
        <v>-5.3367217280813248</v>
      </c>
      <c r="DV50" s="137">
        <f>'All Data FO'!EA49</f>
        <v>5497600</v>
      </c>
      <c r="DW50" s="139">
        <f>'All Data FO'!EJ49</f>
        <v>1.9357709708521842</v>
      </c>
      <c r="DX50" s="137">
        <f>'D Master'!R49</f>
        <v>11273672</v>
      </c>
      <c r="DY50" s="137">
        <f>'D Master'!AH49</f>
        <v>32.25</v>
      </c>
      <c r="EB50" s="137">
        <f>'All Data FO'!BM49/'All Data FO'!EA49</f>
        <v>5.4649301513387663</v>
      </c>
      <c r="EC50" s="137">
        <f>'All Data FO'!BN49/'All Data FO'!EB49</f>
        <v>3.1864199362159757</v>
      </c>
      <c r="ED50" s="137">
        <f>'All Data FO'!BO49/'All Data FO'!EC49</f>
        <v>4.3326673718024056</v>
      </c>
      <c r="EE50" s="137">
        <f>'All Data FO'!BP49/'All Data FO'!ED49</f>
        <v>5.865133406019214</v>
      </c>
      <c r="EF50" s="137">
        <f>'All Data FO'!BQ49/'All Data FO'!EE49</f>
        <v>8.0904290429042902</v>
      </c>
      <c r="EG50" s="137" t="str">
        <f t="shared" si="72"/>
        <v>Y</v>
      </c>
      <c r="EH50" s="137" t="str">
        <f t="shared" si="73"/>
        <v>N</v>
      </c>
      <c r="EI50" s="137" t="str">
        <f t="shared" si="74"/>
        <v>N</v>
      </c>
      <c r="EJ50" s="137" t="str">
        <f t="shared" si="75"/>
        <v>N</v>
      </c>
      <c r="EK50" s="137">
        <f t="shared" si="76"/>
        <v>71.506903067793033</v>
      </c>
      <c r="EL50" s="137">
        <f t="shared" si="77"/>
        <v>-26.455929736179741</v>
      </c>
      <c r="EM50" s="137">
        <f t="shared" si="78"/>
        <v>-26.128408820915883</v>
      </c>
      <c r="EN50" s="137">
        <f t="shared" si="79"/>
        <v>-27.505285876486013</v>
      </c>
      <c r="EO50" s="137" t="str">
        <f t="shared" si="80"/>
        <v>Y</v>
      </c>
      <c r="EP50" s="137" t="str">
        <f t="shared" si="81"/>
        <v>N</v>
      </c>
      <c r="EQ50" s="137" t="str">
        <f t="shared" si="82"/>
        <v>Y</v>
      </c>
    </row>
    <row r="51" spans="1:147" x14ac:dyDescent="0.3">
      <c r="A51" s="137" t="str">
        <f>FOD!B51</f>
        <v xml:space="preserve">GLENMARK  </v>
      </c>
      <c r="B51" s="137" t="str">
        <f>'All Data FO'!G51</f>
        <v>Y</v>
      </c>
      <c r="C51" s="137" t="str">
        <f>'All Data FO'!H51</f>
        <v>Y</v>
      </c>
      <c r="D51" s="137" t="str">
        <f>'All Data FO'!I51</f>
        <v>Y</v>
      </c>
      <c r="E51" s="137" t="str">
        <f>'All Data FO'!J51</f>
        <v>Y</v>
      </c>
      <c r="F51" s="139">
        <f>'All Data FO'!K51</f>
        <v>0.42826552462526768</v>
      </c>
      <c r="G51" s="139">
        <f>'All Data FO'!L51</f>
        <v>1.772482928955404</v>
      </c>
      <c r="H51" s="139">
        <f>'All Data FO'!M51</f>
        <v>4.1143548631069322</v>
      </c>
      <c r="I51" s="139">
        <f>'All Data FO'!N51</f>
        <v>1.770320197044335</v>
      </c>
      <c r="J51" s="137" t="str">
        <f t="shared" si="17"/>
        <v>N</v>
      </c>
      <c r="K51" s="137" t="str">
        <f t="shared" si="18"/>
        <v>N</v>
      </c>
      <c r="L51" s="137" t="str">
        <f t="shared" si="19"/>
        <v>Y</v>
      </c>
      <c r="M51" s="137">
        <f>'All Data FO'!AG51-'All Data FO'!AH51</f>
        <v>86800</v>
      </c>
      <c r="N51" s="137">
        <f>'All Data FO'!AH51-'All Data FO'!AI51</f>
        <v>-177800</v>
      </c>
      <c r="O51" s="137">
        <f>'All Data FO'!AI51-'All Data FO'!AJ51</f>
        <v>107800</v>
      </c>
      <c r="P51" s="137">
        <f>'All Data FO'!AJ51-'All Data FO'!AK51</f>
        <v>-408800</v>
      </c>
      <c r="Q51" s="137" t="str">
        <f>'All Data FO'!AL51</f>
        <v>Y</v>
      </c>
      <c r="R51" s="137" t="str">
        <f>'All Data FO'!AM51</f>
        <v>N</v>
      </c>
      <c r="S51" s="137" t="str">
        <f>'All Data FO'!AN51</f>
        <v>Y</v>
      </c>
      <c r="T51" s="137" t="str">
        <f>'All Data FO'!AO51</f>
        <v>N</v>
      </c>
      <c r="U51" s="139">
        <f>'All Data FO'!AP51</f>
        <v>2.7965719440685608</v>
      </c>
      <c r="V51" s="139">
        <f>'All Data FO'!AQ51</f>
        <v>-5.4180887372013657</v>
      </c>
      <c r="W51" s="139">
        <f>'All Data FO'!AR51</f>
        <v>3.396559329510366</v>
      </c>
      <c r="X51" s="139">
        <f>'All Data FO'!AS51</f>
        <v>-11.410707307542008</v>
      </c>
      <c r="Y51" s="137" t="str">
        <f t="shared" si="20"/>
        <v>Y</v>
      </c>
      <c r="Z51" s="137" t="str">
        <f t="shared" si="21"/>
        <v>N</v>
      </c>
      <c r="AA51" s="137" t="str">
        <f t="shared" si="22"/>
        <v>Y</v>
      </c>
      <c r="AB51" s="137" t="str">
        <f>'All Data FO'!BB51</f>
        <v>Y</v>
      </c>
      <c r="AC51" s="137" t="str">
        <f>'All Data FO'!BC51</f>
        <v>Y</v>
      </c>
      <c r="AD51" s="137" t="str">
        <f>'All Data FO'!BD51</f>
        <v>Y</v>
      </c>
      <c r="AE51" s="137" t="str">
        <f>'All Data FO'!BE51</f>
        <v>Y</v>
      </c>
      <c r="AF51" s="139">
        <f>'All Data FO'!BF51</f>
        <v>107.43927675943361</v>
      </c>
      <c r="AG51" s="139">
        <f>'All Data FO'!BG51</f>
        <v>13.301506085375985</v>
      </c>
      <c r="AH51" s="139">
        <f>'All Data FO'!BH51</f>
        <v>25.253084934248989</v>
      </c>
      <c r="AI51" s="139">
        <f>'All Data FO'!BI51</f>
        <v>17.34202234915848</v>
      </c>
      <c r="AJ51" s="137" t="str">
        <f t="shared" si="23"/>
        <v>Y</v>
      </c>
      <c r="AK51" s="137" t="str">
        <f t="shared" si="24"/>
        <v>N</v>
      </c>
      <c r="AL51" s="137" t="str">
        <f t="shared" si="25"/>
        <v>Y</v>
      </c>
      <c r="AM51" s="137" t="str">
        <f>'All Data FO'!BR51</f>
        <v>Y</v>
      </c>
      <c r="AN51" s="137" t="str">
        <f>'All Data FO'!BS51</f>
        <v>Y</v>
      </c>
      <c r="AO51" s="137" t="str">
        <f>'All Data FO'!BT51</f>
        <v>Y</v>
      </c>
      <c r="AP51" s="137" t="str">
        <f>'All Data FO'!BU51</f>
        <v>Y</v>
      </c>
      <c r="AQ51" s="139">
        <f>'All Data FO'!BV51</f>
        <v>103.65566037735849</v>
      </c>
      <c r="AR51" s="139">
        <f>'All Data FO'!BW51</f>
        <v>10.129870129870131</v>
      </c>
      <c r="AS51" s="139">
        <f>'All Data FO'!BX51</f>
        <v>22.611464968152866</v>
      </c>
      <c r="AT51" s="139">
        <f>'All Data FO'!BY51</f>
        <v>16.296296296296298</v>
      </c>
      <c r="AU51" s="137" t="str">
        <f t="shared" si="26"/>
        <v>Y</v>
      </c>
      <c r="AV51" s="137" t="str">
        <f t="shared" si="27"/>
        <v>N</v>
      </c>
      <c r="AW51" s="137" t="str">
        <f t="shared" si="28"/>
        <v>Y</v>
      </c>
      <c r="AX51" s="137" t="str">
        <f>'All Data FO'!CH51</f>
        <v>Y</v>
      </c>
      <c r="AY51" s="137" t="str">
        <f>'All Data FO'!CI51</f>
        <v>Y</v>
      </c>
      <c r="AZ51" s="137" t="str">
        <f>'All Data FO'!CJ51</f>
        <v>Y</v>
      </c>
      <c r="BA51" s="137" t="str">
        <f>'All Data FO'!CK51</f>
        <v>Y</v>
      </c>
      <c r="BB51" s="139">
        <f>'All Data FO'!CL51</f>
        <v>98.777812597931685</v>
      </c>
      <c r="BC51" s="139">
        <f>'All Data FO'!CM51</f>
        <v>11.612451906260929</v>
      </c>
      <c r="BD51" s="139">
        <f>'All Data FO'!CN51</f>
        <v>22.075149444918875</v>
      </c>
      <c r="BE51" s="139">
        <f>'All Data FO'!CO51</f>
        <v>12.487992315081652</v>
      </c>
      <c r="BF51" s="137" t="str">
        <f t="shared" si="29"/>
        <v>Y</v>
      </c>
      <c r="BG51" s="137" t="str">
        <f t="shared" si="30"/>
        <v>N</v>
      </c>
      <c r="BH51" s="137" t="str">
        <f t="shared" si="31"/>
        <v>Y</v>
      </c>
      <c r="BI51" s="137" t="str">
        <f>'D Master'!AM51</f>
        <v>Y</v>
      </c>
      <c r="BJ51" s="137" t="str">
        <f>'D Master'!AN51</f>
        <v>N</v>
      </c>
      <c r="BK51" s="137" t="str">
        <f>'D Master'!AO51</f>
        <v>Y</v>
      </c>
      <c r="BL51" s="137" t="str">
        <f>'D Master'!AP51</f>
        <v>N</v>
      </c>
      <c r="BM51" s="137">
        <f>'D Master'!AQ51</f>
        <v>21.221864951768492</v>
      </c>
      <c r="BN51" s="137">
        <f>'D Master'!AR51</f>
        <v>-23.90772457182803</v>
      </c>
      <c r="BO51" s="137">
        <f>'D Master'!AS51</f>
        <v>65.567129629629619</v>
      </c>
      <c r="BP51" s="137">
        <f>'D Master'!AT51</f>
        <v>-3.4636871508379747</v>
      </c>
      <c r="BR51" s="137">
        <f>'All Data FO'!B51</f>
        <v>351.75</v>
      </c>
      <c r="BS51" s="137">
        <f>'All Data FO'!W51</f>
        <v>363.5</v>
      </c>
      <c r="BT51" s="137">
        <f>'All Data FO'!AB51</f>
        <v>344.8</v>
      </c>
      <c r="BV51" s="137">
        <f t="shared" si="32"/>
        <v>147.954055994257</v>
      </c>
      <c r="BW51" s="137">
        <f>'All Data FO'!BM51</f>
        <v>9671200</v>
      </c>
      <c r="BX51" s="137">
        <f>AVERAGE('All Data FO'!BN51:BQ51)</f>
        <v>3900400</v>
      </c>
      <c r="BY51" s="137">
        <f>AVERAGE('All Data FO'!BN51:BP51)</f>
        <v>4192533.3333333335</v>
      </c>
      <c r="BZ51" s="137">
        <f t="shared" si="33"/>
        <v>130.67675868210148</v>
      </c>
      <c r="CB51" s="139">
        <f>'All Data FO'!AP51</f>
        <v>2.7965719440685608</v>
      </c>
      <c r="CC51" s="139">
        <f>'All Data FO'!AQ51</f>
        <v>-5.4180887372013657</v>
      </c>
      <c r="CD51" s="139">
        <f>'All Data FO'!AR51</f>
        <v>3.396559329510366</v>
      </c>
      <c r="CE51" s="139">
        <f>'All Data FO'!AS51</f>
        <v>-11.410707307542008</v>
      </c>
      <c r="CF51" s="139">
        <f>'All Data FO'!BV51</f>
        <v>103.65566037735849</v>
      </c>
      <c r="CG51" s="139">
        <f>'All Data FO'!BW51</f>
        <v>10.129870129870131</v>
      </c>
      <c r="CH51" s="139">
        <f>'All Data FO'!BX51</f>
        <v>22.611464968152866</v>
      </c>
      <c r="CI51" s="139">
        <f>'All Data FO'!BY51</f>
        <v>16.296296296296298</v>
      </c>
      <c r="CJ51" s="139">
        <f>'D Master'!AQ51</f>
        <v>21.221864951768492</v>
      </c>
      <c r="CK51" s="139">
        <f>'D Master'!AR51</f>
        <v>-23.90772457182803</v>
      </c>
      <c r="CL51" s="139">
        <f>'D Master'!AS51</f>
        <v>65.567129629629619</v>
      </c>
      <c r="CM51" s="139">
        <f>'D Master'!AT51</f>
        <v>-3.4636871508379747</v>
      </c>
      <c r="CN51" s="139">
        <f>Cash!BH51</f>
        <v>72.998636140940931</v>
      </c>
      <c r="CO51" s="139">
        <f>Cash!BI51</f>
        <v>78.440462351262212</v>
      </c>
      <c r="CP51" s="139">
        <f>Cash!BJ51</f>
        <v>-13.232056092010581</v>
      </c>
      <c r="CQ51" s="139">
        <f>Cash!BK51</f>
        <v>7.2192821933165172</v>
      </c>
      <c r="CR51" s="67"/>
      <c r="CS51" s="139">
        <f>'All Data FO'!K51</f>
        <v>0.42826552462526768</v>
      </c>
      <c r="CT51" s="139">
        <f>Cash!BH51</f>
        <v>72.998636140940931</v>
      </c>
      <c r="CU51" s="139">
        <f>'D Master'!AA51</f>
        <v>109.66761431300709</v>
      </c>
      <c r="CV51" s="139">
        <f>NOI!G51</f>
        <v>25.83774112033651</v>
      </c>
      <c r="CW51" s="139">
        <f>NOI!S51</f>
        <v>26.616160310054781</v>
      </c>
      <c r="CX51" s="139">
        <f>Cash!EB51</f>
        <v>-3.0303030303030329</v>
      </c>
      <c r="CY51" s="139">
        <f>'All Data FO'!AP51</f>
        <v>2.7965719440685608</v>
      </c>
      <c r="CZ51" s="139">
        <f>'All Data FO'!BV51</f>
        <v>103.65566037735849</v>
      </c>
      <c r="DA51" s="139">
        <f>'All Data FO'!BF51</f>
        <v>107.43927675943361</v>
      </c>
      <c r="DB51" s="139" t="str">
        <f>'FOD (ALL)'!M51</f>
        <v>GAIL</v>
      </c>
      <c r="DC51" s="139">
        <f>'All Data FO'!EJ51</f>
        <v>4.7562494485374138</v>
      </c>
      <c r="DD51" s="137">
        <f>'All Data FO'!B50</f>
        <v>87.2</v>
      </c>
      <c r="DE51" s="137">
        <f>('All Data FO'!W50-'All Data FO'!AB50)/3</f>
        <v>0.83333333333333337</v>
      </c>
      <c r="DF51" s="137">
        <f t="shared" si="65"/>
        <v>0.95565749235473996</v>
      </c>
      <c r="DH51" s="139" t="str">
        <f t="shared" si="35"/>
        <v>GAIL</v>
      </c>
      <c r="DI51" s="137">
        <f t="shared" si="66"/>
        <v>88.033333333333331</v>
      </c>
      <c r="DJ51" s="137">
        <f t="shared" si="67"/>
        <v>88.86666666666666</v>
      </c>
      <c r="DK51" s="137">
        <f t="shared" si="68"/>
        <v>87.61666666666666</v>
      </c>
      <c r="DL51" s="137">
        <f t="shared" si="69"/>
        <v>86.783333333333331</v>
      </c>
      <c r="DM51" s="137">
        <f t="shared" si="70"/>
        <v>85.95</v>
      </c>
      <c r="DN51" s="137">
        <f t="shared" si="71"/>
        <v>87.2</v>
      </c>
      <c r="DO51" s="137" t="str">
        <f>'Final Master FO'!DC51</f>
        <v>SHORT BUILDUP</v>
      </c>
      <c r="DS51" s="137" t="str">
        <f>'FOD (ALL)'!M51</f>
        <v>GAIL</v>
      </c>
      <c r="DT51" s="137">
        <f>'All Data FO'!B50</f>
        <v>87.2</v>
      </c>
      <c r="DU51" s="139">
        <f>'All Data FO'!K50</f>
        <v>-0.39977155910907403</v>
      </c>
      <c r="DV51" s="137">
        <f>'All Data FO'!EA50</f>
        <v>63535000</v>
      </c>
      <c r="DW51" s="139">
        <f>'All Data FO'!EJ50</f>
        <v>8.1124771344705824</v>
      </c>
      <c r="DX51" s="137">
        <f>'D Master'!R50</f>
        <v>2216574</v>
      </c>
      <c r="DY51" s="137">
        <f>'D Master'!AH50</f>
        <v>29.5</v>
      </c>
      <c r="EB51" s="137">
        <f>'All Data FO'!BM50/'All Data FO'!EA50</f>
        <v>0.13684457385692925</v>
      </c>
      <c r="EC51" s="137">
        <f>'All Data FO'!BN50/'All Data FO'!EB50</f>
        <v>0.14313554260433062</v>
      </c>
      <c r="ED51" s="137">
        <f>'All Data FO'!BO50/'All Data FO'!EC50</f>
        <v>0.19065518007454765</v>
      </c>
      <c r="EE51" s="137">
        <f>'All Data FO'!BP50/'All Data FO'!ED50</f>
        <v>0.17973103089977982</v>
      </c>
      <c r="EF51" s="137">
        <f>'All Data FO'!BQ50/'All Data FO'!EE50</f>
        <v>0.14652173913043479</v>
      </c>
      <c r="EG51" s="137" t="str">
        <f t="shared" si="72"/>
        <v>N</v>
      </c>
      <c r="EH51" s="137" t="str">
        <f t="shared" si="73"/>
        <v>N</v>
      </c>
      <c r="EI51" s="137" t="str">
        <f t="shared" si="74"/>
        <v>Y</v>
      </c>
      <c r="EJ51" s="137" t="str">
        <f t="shared" si="75"/>
        <v>Y</v>
      </c>
      <c r="EK51" s="137">
        <f t="shared" si="76"/>
        <v>-4.3951129348714506</v>
      </c>
      <c r="EL51" s="137">
        <f t="shared" si="77"/>
        <v>-24.924388339008932</v>
      </c>
      <c r="EM51" s="137">
        <f t="shared" si="78"/>
        <v>6.0780540344528875</v>
      </c>
      <c r="EN51" s="137">
        <f t="shared" si="79"/>
        <v>22.665095272846759</v>
      </c>
      <c r="EO51" s="137" t="str">
        <f t="shared" si="80"/>
        <v>Y</v>
      </c>
      <c r="EP51" s="137" t="str">
        <f t="shared" si="81"/>
        <v>N</v>
      </c>
      <c r="EQ51" s="137" t="str">
        <f t="shared" si="82"/>
        <v>N</v>
      </c>
    </row>
    <row r="52" spans="1:147" x14ac:dyDescent="0.3">
      <c r="A52" s="137" t="str">
        <f>FOD!B52</f>
        <v xml:space="preserve">GMRINFRA  </v>
      </c>
      <c r="B52" s="137" t="str">
        <f>'All Data FO'!G52</f>
        <v>N</v>
      </c>
      <c r="C52" s="137" t="str">
        <f>'All Data FO'!H52</f>
        <v>Y</v>
      </c>
      <c r="D52" s="137" t="str">
        <f>'All Data FO'!I52</f>
        <v>N</v>
      </c>
      <c r="E52" s="137" t="str">
        <f>'All Data FO'!J52</f>
        <v>N</v>
      </c>
      <c r="F52" s="139">
        <f>'All Data FO'!K52</f>
        <v>-1.7241379310344664</v>
      </c>
      <c r="G52" s="139">
        <f>'All Data FO'!L52</f>
        <v>0.869565217391296</v>
      </c>
      <c r="H52" s="139">
        <f>'All Data FO'!M52</f>
        <v>-0.28901734104046656</v>
      </c>
      <c r="I52" s="139">
        <f>'All Data FO'!N52</f>
        <v>-1.1428571428571388</v>
      </c>
      <c r="J52" s="137" t="str">
        <f t="shared" si="17"/>
        <v>N</v>
      </c>
      <c r="K52" s="137" t="str">
        <f t="shared" si="18"/>
        <v>Y</v>
      </c>
      <c r="L52" s="137" t="str">
        <f t="shared" si="19"/>
        <v>Y</v>
      </c>
      <c r="M52" s="137">
        <f>'All Data FO'!AG52-'All Data FO'!AH52</f>
        <v>-2160000</v>
      </c>
      <c r="N52" s="137">
        <f>'All Data FO'!AH52-'All Data FO'!AI52</f>
        <v>-2115000</v>
      </c>
      <c r="O52" s="137">
        <f>'All Data FO'!AI52-'All Data FO'!AJ52</f>
        <v>-1530000</v>
      </c>
      <c r="P52" s="137">
        <f>'All Data FO'!AJ52-'All Data FO'!AK52</f>
        <v>-360000</v>
      </c>
      <c r="Q52" s="137" t="str">
        <f>'All Data FO'!AL52</f>
        <v>N</v>
      </c>
      <c r="R52" s="137" t="str">
        <f>'All Data FO'!AM52</f>
        <v>N</v>
      </c>
      <c r="S52" s="137" t="str">
        <f>'All Data FO'!AN52</f>
        <v>N</v>
      </c>
      <c r="T52" s="137" t="str">
        <f>'All Data FO'!AO52</f>
        <v>N</v>
      </c>
      <c r="U52" s="139">
        <f>'All Data FO'!AP52</f>
        <v>-5.4360135900339754</v>
      </c>
      <c r="V52" s="139">
        <f>'All Data FO'!AQ52</f>
        <v>-5.053763440860215</v>
      </c>
      <c r="W52" s="139">
        <f>'All Data FO'!AR52</f>
        <v>-3.5269709543568464</v>
      </c>
      <c r="X52" s="139">
        <f>'All Data FO'!AS52</f>
        <v>-0.82304526748971196</v>
      </c>
      <c r="Y52" s="137" t="str">
        <f t="shared" si="20"/>
        <v>N</v>
      </c>
      <c r="Z52" s="137" t="str">
        <f t="shared" si="21"/>
        <v>N</v>
      </c>
      <c r="AA52" s="137" t="str">
        <f t="shared" si="22"/>
        <v>N</v>
      </c>
      <c r="AB52" s="137" t="str">
        <f>'All Data FO'!BB52</f>
        <v>N</v>
      </c>
      <c r="AC52" s="137" t="str">
        <f>'All Data FO'!BC52</f>
        <v>N</v>
      </c>
      <c r="AD52" s="137" t="str">
        <f>'All Data FO'!BD52</f>
        <v>Y</v>
      </c>
      <c r="AE52" s="137" t="str">
        <f>'All Data FO'!BE52</f>
        <v>N</v>
      </c>
      <c r="AF52" s="139">
        <f>'All Data FO'!BF52</f>
        <v>-17.156402953766392</v>
      </c>
      <c r="AG52" s="139">
        <f>'All Data FO'!BG52</f>
        <v>-6.8374099347796733</v>
      </c>
      <c r="AH52" s="139">
        <f>'All Data FO'!BH52</f>
        <v>87.518248175182478</v>
      </c>
      <c r="AI52" s="139">
        <f>'All Data FO'!BI52</f>
        <v>-38.373267235839528</v>
      </c>
      <c r="AJ52" s="137" t="str">
        <f t="shared" si="23"/>
        <v>N</v>
      </c>
      <c r="AK52" s="137" t="str">
        <f t="shared" si="24"/>
        <v>N</v>
      </c>
      <c r="AL52" s="137" t="str">
        <f t="shared" si="25"/>
        <v>Y</v>
      </c>
      <c r="AM52" s="137" t="str">
        <f>'All Data FO'!BR52</f>
        <v>N</v>
      </c>
      <c r="AN52" s="137" t="str">
        <f>'All Data FO'!BS52</f>
        <v>N</v>
      </c>
      <c r="AO52" s="137" t="str">
        <f>'All Data FO'!BT52</f>
        <v>Y</v>
      </c>
      <c r="AP52" s="137" t="str">
        <f>'All Data FO'!BU52</f>
        <v>N</v>
      </c>
      <c r="AQ52" s="139">
        <f>'All Data FO'!BV52</f>
        <v>-15.522388059701491</v>
      </c>
      <c r="AR52" s="139">
        <f>'All Data FO'!BW52</f>
        <v>-8.7193460490463206</v>
      </c>
      <c r="AS52" s="139">
        <f>'All Data FO'!BX52</f>
        <v>90.155440414507765</v>
      </c>
      <c r="AT52" s="139">
        <f>'All Data FO'!BY52</f>
        <v>-37.540453074433657</v>
      </c>
      <c r="AU52" s="137" t="str">
        <f t="shared" si="26"/>
        <v>N</v>
      </c>
      <c r="AV52" s="137" t="str">
        <f t="shared" si="27"/>
        <v>N</v>
      </c>
      <c r="AW52" s="137" t="str">
        <f t="shared" si="28"/>
        <v>Y</v>
      </c>
      <c r="AX52" s="137" t="str">
        <f>'All Data FO'!CH52</f>
        <v>N</v>
      </c>
      <c r="AY52" s="137" t="str">
        <f>'All Data FO'!CI52</f>
        <v>N</v>
      </c>
      <c r="AZ52" s="137" t="str">
        <f>'All Data FO'!CJ52</f>
        <v>Y</v>
      </c>
      <c r="BA52" s="137" t="str">
        <f>'All Data FO'!CK52</f>
        <v>N</v>
      </c>
      <c r="BB52" s="139">
        <f>'All Data FO'!CL52</f>
        <v>-34.94809688581315</v>
      </c>
      <c r="BC52" s="139">
        <f>'All Data FO'!CM52</f>
        <v>-8.5443037974683538</v>
      </c>
      <c r="BD52" s="139">
        <f>'All Data FO'!CN52</f>
        <v>106.53594771241831</v>
      </c>
      <c r="BE52" s="139">
        <f>'All Data FO'!CO52</f>
        <v>-48.135593220338983</v>
      </c>
      <c r="BF52" s="137" t="str">
        <f t="shared" si="29"/>
        <v>N</v>
      </c>
      <c r="BG52" s="137" t="str">
        <f t="shared" si="30"/>
        <v>N</v>
      </c>
      <c r="BH52" s="137" t="str">
        <f t="shared" si="31"/>
        <v>Y</v>
      </c>
      <c r="BI52" s="137" t="str">
        <f>'D Master'!AM52</f>
        <v>Y</v>
      </c>
      <c r="BJ52" s="137" t="str">
        <f>'D Master'!AN52</f>
        <v>N</v>
      </c>
      <c r="BK52" s="137" t="str">
        <f>'D Master'!AO52</f>
        <v>N</v>
      </c>
      <c r="BL52" s="137" t="str">
        <f>'D Master'!AP52</f>
        <v>Y</v>
      </c>
      <c r="BM52" s="137">
        <f>'D Master'!AQ52</f>
        <v>34.701340918325876</v>
      </c>
      <c r="BN52" s="137">
        <f>'D Master'!AR52</f>
        <v>-20.045484080571804</v>
      </c>
      <c r="BO52" s="137">
        <f>'D Master'!AS52</f>
        <v>-18.203560988572949</v>
      </c>
      <c r="BP52" s="137">
        <f>'D Master'!AT52</f>
        <v>32.546671363156051</v>
      </c>
      <c r="BR52" s="137">
        <f>'All Data FO'!B52</f>
        <v>17.100000000000001</v>
      </c>
      <c r="BS52" s="137">
        <f>'All Data FO'!W52</f>
        <v>17.399999999999999</v>
      </c>
      <c r="BT52" s="137">
        <f>'All Data FO'!AB52</f>
        <v>17</v>
      </c>
      <c r="BV52" s="137">
        <f t="shared" si="32"/>
        <v>-5.9800664451827243</v>
      </c>
      <c r="BW52" s="137">
        <f>'All Data FO'!BM52</f>
        <v>12735000</v>
      </c>
      <c r="BX52" s="137">
        <f>AVERAGE('All Data FO'!BN52:BQ52)</f>
        <v>13545000</v>
      </c>
      <c r="BY52" s="137">
        <f>AVERAGE('All Data FO'!BN52:BP52)</f>
        <v>13425000</v>
      </c>
      <c r="BZ52" s="137">
        <f t="shared" si="33"/>
        <v>-5.1396648044692741</v>
      </c>
      <c r="CB52" s="139">
        <f>'All Data FO'!AP52</f>
        <v>-5.4360135900339754</v>
      </c>
      <c r="CC52" s="139">
        <f>'All Data FO'!AQ52</f>
        <v>-5.053763440860215</v>
      </c>
      <c r="CD52" s="139">
        <f>'All Data FO'!AR52</f>
        <v>-3.5269709543568464</v>
      </c>
      <c r="CE52" s="139">
        <f>'All Data FO'!AS52</f>
        <v>-0.82304526748971196</v>
      </c>
      <c r="CF52" s="139">
        <f>'All Data FO'!BV52</f>
        <v>-15.522388059701491</v>
      </c>
      <c r="CG52" s="139">
        <f>'All Data FO'!BW52</f>
        <v>-8.7193460490463206</v>
      </c>
      <c r="CH52" s="139">
        <f>'All Data FO'!BX52</f>
        <v>90.155440414507765</v>
      </c>
      <c r="CI52" s="139">
        <f>'All Data FO'!BY52</f>
        <v>-37.540453074433657</v>
      </c>
      <c r="CJ52" s="139">
        <f>'D Master'!AQ52</f>
        <v>34.701340918325876</v>
      </c>
      <c r="CK52" s="139">
        <f>'D Master'!AR52</f>
        <v>-20.045484080571804</v>
      </c>
      <c r="CL52" s="139">
        <f>'D Master'!AS52</f>
        <v>-18.203560988572949</v>
      </c>
      <c r="CM52" s="139">
        <f>'D Master'!AT52</f>
        <v>32.546671363156051</v>
      </c>
      <c r="CN52" s="139">
        <f>Cash!BH52</f>
        <v>-37.073848028300318</v>
      </c>
      <c r="CO52" s="139">
        <f>Cash!BI52</f>
        <v>-10.07080802293064</v>
      </c>
      <c r="CP52" s="139">
        <f>Cash!BJ52</f>
        <v>68.781796413961203</v>
      </c>
      <c r="CQ52" s="139">
        <f>Cash!BK52</f>
        <v>-28.817072856102783</v>
      </c>
      <c r="CR52" s="67"/>
      <c r="CS52" s="139">
        <f>'All Data FO'!K52</f>
        <v>-1.7241379310344664</v>
      </c>
      <c r="CT52" s="139">
        <f>Cash!BH52</f>
        <v>-37.073848028300318</v>
      </c>
      <c r="CU52" s="139">
        <f>'D Master'!AA52</f>
        <v>-15.229557969865562</v>
      </c>
      <c r="CV52" s="139">
        <f>NOI!G52</f>
        <v>4.1019266625233062</v>
      </c>
      <c r="CW52" s="139">
        <f>NOI!S52</f>
        <v>36.002598033450447</v>
      </c>
      <c r="CX52" s="139">
        <f>Cash!EB52</f>
        <v>-1.3157894736842022</v>
      </c>
      <c r="CY52" s="139">
        <f>'All Data FO'!AP52</f>
        <v>-5.4360135900339754</v>
      </c>
      <c r="CZ52" s="139">
        <f>'All Data FO'!BV52</f>
        <v>-15.522388059701491</v>
      </c>
      <c r="DA52" s="139">
        <f>'All Data FO'!BF52</f>
        <v>-17.156402953766392</v>
      </c>
      <c r="DB52" s="139" t="str">
        <f>'FOD (ALL)'!M52</f>
        <v>GLENMARK</v>
      </c>
      <c r="DC52" s="139">
        <f>'All Data FO'!EJ52</f>
        <v>22.664345519356711</v>
      </c>
      <c r="DD52" s="137">
        <f>'All Data FO'!B51</f>
        <v>351.75</v>
      </c>
      <c r="DE52" s="137">
        <f>('All Data FO'!W51-'All Data FO'!AB51)/3</f>
        <v>6.2333333333333298</v>
      </c>
      <c r="DF52" s="137">
        <f t="shared" si="65"/>
        <v>1.7720919213456519</v>
      </c>
      <c r="DH52" s="139" t="str">
        <f t="shared" si="35"/>
        <v>GLENMARK</v>
      </c>
      <c r="DI52" s="137">
        <f t="shared" si="66"/>
        <v>354.86666666666667</v>
      </c>
      <c r="DJ52" s="137">
        <f t="shared" si="67"/>
        <v>361.1</v>
      </c>
      <c r="DK52" s="137">
        <f t="shared" si="68"/>
        <v>351.75</v>
      </c>
      <c r="DL52" s="137">
        <f t="shared" si="69"/>
        <v>345.51666666666665</v>
      </c>
      <c r="DM52" s="137">
        <f t="shared" si="70"/>
        <v>339.2833333333333</v>
      </c>
      <c r="DN52" s="137">
        <f t="shared" si="71"/>
        <v>348.63333333333333</v>
      </c>
      <c r="DO52" s="137" t="str">
        <f>'Final Master FO'!DC52</f>
        <v>LONG BUILDUP</v>
      </c>
      <c r="DS52" s="137" t="str">
        <f>'FOD (ALL)'!M52</f>
        <v>GLENMARK</v>
      </c>
      <c r="DT52" s="137">
        <f>'All Data FO'!B51</f>
        <v>351.75</v>
      </c>
      <c r="DU52" s="139">
        <f>'All Data FO'!K51</f>
        <v>0.42826552462526768</v>
      </c>
      <c r="DV52" s="137">
        <f>'All Data FO'!EA51</f>
        <v>26903192</v>
      </c>
      <c r="DW52" s="139">
        <f>'All Data FO'!EJ51</f>
        <v>4.7562494485374138</v>
      </c>
      <c r="DX52" s="137">
        <f>'D Master'!R51</f>
        <v>2068696</v>
      </c>
      <c r="DY52" s="137">
        <f>'D Master'!AH51</f>
        <v>26.39</v>
      </c>
      <c r="EB52" s="137">
        <f>'All Data FO'!BM51/'All Data FO'!EA51</f>
        <v>0.35948150687844027</v>
      </c>
      <c r="EC52" s="137">
        <f>'All Data FO'!BN51/'All Data FO'!EB51</f>
        <v>0.18490983426101054</v>
      </c>
      <c r="ED52" s="137">
        <f>'All Data FO'!BO51/'All Data FO'!EC51</f>
        <v>0.16923223041957192</v>
      </c>
      <c r="EE52" s="137">
        <f>'All Data FO'!BP51/'All Data FO'!ED51</f>
        <v>0.14014393764296132</v>
      </c>
      <c r="EF52" s="137">
        <f>'All Data FO'!BQ51/'All Data FO'!EE51</f>
        <v>0.12730165946806093</v>
      </c>
      <c r="EG52" s="137" t="str">
        <f t="shared" si="72"/>
        <v>Y</v>
      </c>
      <c r="EH52" s="137" t="str">
        <f t="shared" si="73"/>
        <v>Y</v>
      </c>
      <c r="EI52" s="137" t="str">
        <f t="shared" si="74"/>
        <v>Y</v>
      </c>
      <c r="EJ52" s="137" t="str">
        <f t="shared" si="75"/>
        <v>Y</v>
      </c>
      <c r="EK52" s="137">
        <f t="shared" si="76"/>
        <v>94.409079600932472</v>
      </c>
      <c r="EL52" s="137">
        <f t="shared" si="77"/>
        <v>9.2639586458026688</v>
      </c>
      <c r="EM52" s="137">
        <f t="shared" si="78"/>
        <v>20.756012187068404</v>
      </c>
      <c r="EN52" s="137">
        <f t="shared" si="79"/>
        <v>10.088068159176212</v>
      </c>
      <c r="EO52" s="137" t="str">
        <f t="shared" si="80"/>
        <v>Y</v>
      </c>
      <c r="EP52" s="137" t="str">
        <f t="shared" si="81"/>
        <v>N</v>
      </c>
      <c r="EQ52" s="137" t="str">
        <f t="shared" si="82"/>
        <v>Y</v>
      </c>
    </row>
    <row r="53" spans="1:147" x14ac:dyDescent="0.3">
      <c r="A53" s="137" t="str">
        <f>FOD!B53</f>
        <v xml:space="preserve">GODREJCP  </v>
      </c>
      <c r="B53" s="137" t="str">
        <f>'All Data FO'!G53</f>
        <v>N</v>
      </c>
      <c r="C53" s="137" t="str">
        <f>'All Data FO'!H53</f>
        <v>Y</v>
      </c>
      <c r="D53" s="137" t="str">
        <f>'All Data FO'!I53</f>
        <v>Y</v>
      </c>
      <c r="E53" s="137" t="str">
        <f>'All Data FO'!J53</f>
        <v>Y</v>
      </c>
      <c r="F53" s="139">
        <f>'All Data FO'!K53</f>
        <v>-0.81867270510364831</v>
      </c>
      <c r="G53" s="139">
        <f>'All Data FO'!L53</f>
        <v>1.6106194690265525</v>
      </c>
      <c r="H53" s="139">
        <f>'All Data FO'!M53</f>
        <v>1.8935978358881875</v>
      </c>
      <c r="I53" s="139">
        <f>'All Data FO'!N53</f>
        <v>3.0573366787473368</v>
      </c>
      <c r="J53" s="137" t="str">
        <f t="shared" si="17"/>
        <v>N</v>
      </c>
      <c r="K53" s="137" t="str">
        <f t="shared" si="18"/>
        <v>N</v>
      </c>
      <c r="L53" s="137" t="str">
        <f t="shared" si="19"/>
        <v>N</v>
      </c>
      <c r="M53" s="137">
        <f>'All Data FO'!AG53-'All Data FO'!AH53</f>
        <v>-227200</v>
      </c>
      <c r="N53" s="137">
        <f>'All Data FO'!AH53-'All Data FO'!AI53</f>
        <v>-21600</v>
      </c>
      <c r="O53" s="137">
        <f>'All Data FO'!AI53-'All Data FO'!AJ53</f>
        <v>80800</v>
      </c>
      <c r="P53" s="137">
        <f>'All Data FO'!AJ53-'All Data FO'!AK53</f>
        <v>40000</v>
      </c>
      <c r="Q53" s="137" t="str">
        <f>'All Data FO'!AL53</f>
        <v>N</v>
      </c>
      <c r="R53" s="137" t="str">
        <f>'All Data FO'!AM53</f>
        <v>N</v>
      </c>
      <c r="S53" s="137" t="str">
        <f>'All Data FO'!AN53</f>
        <v>Y</v>
      </c>
      <c r="T53" s="137" t="str">
        <f>'All Data FO'!AO53</f>
        <v>Y</v>
      </c>
      <c r="U53" s="139">
        <f>'All Data FO'!AP53</f>
        <v>-3.76158940397351</v>
      </c>
      <c r="V53" s="139">
        <f>'All Data FO'!AQ53</f>
        <v>-0.35634155998416261</v>
      </c>
      <c r="W53" s="139">
        <f>'All Data FO'!AR53</f>
        <v>1.3509898341359015</v>
      </c>
      <c r="X53" s="139">
        <f>'All Data FO'!AS53</f>
        <v>0.67330999192028007</v>
      </c>
      <c r="Y53" s="137" t="str">
        <f t="shared" si="20"/>
        <v>N</v>
      </c>
      <c r="Z53" s="137" t="str">
        <f t="shared" si="21"/>
        <v>N</v>
      </c>
      <c r="AA53" s="137" t="str">
        <f t="shared" si="22"/>
        <v>Y</v>
      </c>
      <c r="AB53" s="137" t="str">
        <f>'All Data FO'!BB53</f>
        <v>Y</v>
      </c>
      <c r="AC53" s="137" t="str">
        <f>'All Data FO'!BC53</f>
        <v>Y</v>
      </c>
      <c r="AD53" s="137" t="str">
        <f>'All Data FO'!BD53</f>
        <v>N</v>
      </c>
      <c r="AE53" s="137" t="str">
        <f>'All Data FO'!BE53</f>
        <v>N</v>
      </c>
      <c r="AF53" s="139">
        <f>'All Data FO'!BF53</f>
        <v>4.5460160556450688</v>
      </c>
      <c r="AG53" s="139">
        <f>'All Data FO'!BG53</f>
        <v>31.640486079088699</v>
      </c>
      <c r="AH53" s="139">
        <f>'All Data FO'!BH53</f>
        <v>-7.2461321365242428</v>
      </c>
      <c r="AI53" s="139">
        <f>'All Data FO'!BI53</f>
        <v>-5.6730858346155033</v>
      </c>
      <c r="AJ53" s="137" t="str">
        <f t="shared" si="23"/>
        <v>N</v>
      </c>
      <c r="AK53" s="137" t="str">
        <f t="shared" si="24"/>
        <v>Y</v>
      </c>
      <c r="AL53" s="137" t="str">
        <f t="shared" si="25"/>
        <v>N</v>
      </c>
      <c r="AM53" s="137" t="str">
        <f>'All Data FO'!BR53</f>
        <v>Y</v>
      </c>
      <c r="AN53" s="137" t="str">
        <f>'All Data FO'!BS53</f>
        <v>Y</v>
      </c>
      <c r="AO53" s="137" t="str">
        <f>'All Data FO'!BT53</f>
        <v>N</v>
      </c>
      <c r="AP53" s="137" t="str">
        <f>'All Data FO'!BU53</f>
        <v>N</v>
      </c>
      <c r="AQ53" s="139">
        <f>'All Data FO'!BV53</f>
        <v>5.4554310764734533</v>
      </c>
      <c r="AR53" s="139">
        <f>'All Data FO'!BW53</f>
        <v>28.232354778263584</v>
      </c>
      <c r="AS53" s="139">
        <f>'All Data FO'!BX53</f>
        <v>-9.1373439273552783</v>
      </c>
      <c r="AT53" s="139">
        <f>'All Data FO'!BY53</f>
        <v>-7.2143233280674037</v>
      </c>
      <c r="AU53" s="137" t="str">
        <f t="shared" si="26"/>
        <v>N</v>
      </c>
      <c r="AV53" s="137" t="str">
        <f t="shared" si="27"/>
        <v>Y</v>
      </c>
      <c r="AW53" s="137" t="str">
        <f t="shared" si="28"/>
        <v>N</v>
      </c>
      <c r="AX53" s="137" t="str">
        <f>'All Data FO'!CH53</f>
        <v>N</v>
      </c>
      <c r="AY53" s="137" t="str">
        <f>'All Data FO'!CI53</f>
        <v>Y</v>
      </c>
      <c r="AZ53" s="137" t="str">
        <f>'All Data FO'!CJ53</f>
        <v>N</v>
      </c>
      <c r="BA53" s="137" t="str">
        <f>'All Data FO'!CK53</f>
        <v>N</v>
      </c>
      <c r="BB53" s="139">
        <f>'All Data FO'!CL53</f>
        <v>-32.200000000000003</v>
      </c>
      <c r="BC53" s="139">
        <f>'All Data FO'!CM53</f>
        <v>29.870129870129869</v>
      </c>
      <c r="BD53" s="139">
        <f>'All Data FO'!CN53</f>
        <v>-7.3405535499398304</v>
      </c>
      <c r="BE53" s="139">
        <f>'All Data FO'!CO53</f>
        <v>-5.1369863013698627</v>
      </c>
      <c r="BF53" s="137" t="str">
        <f t="shared" si="29"/>
        <v>N</v>
      </c>
      <c r="BG53" s="137" t="str">
        <f t="shared" si="30"/>
        <v>Y</v>
      </c>
      <c r="BH53" s="137" t="str">
        <f t="shared" si="31"/>
        <v>N</v>
      </c>
      <c r="BI53" s="137" t="str">
        <f>'D Master'!AM53</f>
        <v>Y</v>
      </c>
      <c r="BJ53" s="137" t="str">
        <f>'D Master'!AN53</f>
        <v>Y</v>
      </c>
      <c r="BK53" s="137" t="str">
        <f>'D Master'!AO53</f>
        <v>N</v>
      </c>
      <c r="BL53" s="137" t="str">
        <f>'D Master'!AP53</f>
        <v>N</v>
      </c>
      <c r="BM53" s="137">
        <f>'D Master'!AQ53</f>
        <v>3.0165912518853588</v>
      </c>
      <c r="BN53" s="137">
        <f>'D Master'!AR53</f>
        <v>4.8497627833421282</v>
      </c>
      <c r="BO53" s="137">
        <f>'D Master'!AS53</f>
        <v>-8.7102983638113685</v>
      </c>
      <c r="BP53" s="137">
        <f>'D Master'!AT53</f>
        <v>-19.065238558909442</v>
      </c>
      <c r="BR53" s="137">
        <f>'All Data FO'!B53</f>
        <v>569.4</v>
      </c>
      <c r="BS53" s="137">
        <f>'All Data FO'!W53</f>
        <v>581.15</v>
      </c>
      <c r="BT53" s="137">
        <f>'All Data FO'!AB53</f>
        <v>567.15</v>
      </c>
      <c r="BV53" s="137">
        <f t="shared" si="32"/>
        <v>18.386876281613123</v>
      </c>
      <c r="BW53" s="137">
        <f>'All Data FO'!BM53</f>
        <v>1732000</v>
      </c>
      <c r="BX53" s="137">
        <f>AVERAGE('All Data FO'!BN53:BQ53)</f>
        <v>1463000</v>
      </c>
      <c r="BY53" s="137">
        <f>AVERAGE('All Data FO'!BN53:BP53)</f>
        <v>1444266.6666666667</v>
      </c>
      <c r="BZ53" s="137">
        <f t="shared" si="33"/>
        <v>19.922451994091574</v>
      </c>
      <c r="CB53" s="139">
        <f>'All Data FO'!AP53</f>
        <v>-3.76158940397351</v>
      </c>
      <c r="CC53" s="139">
        <f>'All Data FO'!AQ53</f>
        <v>-0.35634155998416261</v>
      </c>
      <c r="CD53" s="139">
        <f>'All Data FO'!AR53</f>
        <v>1.3509898341359015</v>
      </c>
      <c r="CE53" s="139">
        <f>'All Data FO'!AS53</f>
        <v>0.67330999192028007</v>
      </c>
      <c r="CF53" s="139">
        <f>'All Data FO'!BV53</f>
        <v>5.4554310764734533</v>
      </c>
      <c r="CG53" s="139">
        <f>'All Data FO'!BW53</f>
        <v>28.232354778263584</v>
      </c>
      <c r="CH53" s="139">
        <f>'All Data FO'!BX53</f>
        <v>-9.1373439273552783</v>
      </c>
      <c r="CI53" s="139">
        <f>'All Data FO'!BY53</f>
        <v>-7.2143233280674037</v>
      </c>
      <c r="CJ53" s="139">
        <f>'D Master'!AQ53</f>
        <v>3.0165912518853588</v>
      </c>
      <c r="CK53" s="139">
        <f>'D Master'!AR53</f>
        <v>4.8497627833421282</v>
      </c>
      <c r="CL53" s="139">
        <f>'D Master'!AS53</f>
        <v>-8.7102983638113685</v>
      </c>
      <c r="CM53" s="139">
        <f>'D Master'!AT53</f>
        <v>-19.065238558909442</v>
      </c>
      <c r="CN53" s="139">
        <f>Cash!BH53</f>
        <v>-46.760890209072272</v>
      </c>
      <c r="CO53" s="139">
        <f>Cash!BI53</f>
        <v>17.651031990575014</v>
      </c>
      <c r="CP53" s="139">
        <f>Cash!BJ53</f>
        <v>-30.817775182847861</v>
      </c>
      <c r="CQ53" s="139">
        <f>Cash!BK53</f>
        <v>-8.6632618001173931</v>
      </c>
      <c r="CR53" s="67"/>
      <c r="CS53" s="139">
        <f>'All Data FO'!K53</f>
        <v>-0.81867270510364831</v>
      </c>
      <c r="CT53" s="139">
        <f>Cash!BH53</f>
        <v>-46.760890209072272</v>
      </c>
      <c r="CU53" s="139">
        <f>'D Master'!AA53</f>
        <v>-45.155839165388308</v>
      </c>
      <c r="CV53" s="139">
        <f>NOI!G53</f>
        <v>-0.11659088259298124</v>
      </c>
      <c r="CW53" s="139">
        <f>NOI!S53</f>
        <v>9.1181435664050792</v>
      </c>
      <c r="CX53" s="139">
        <f>Cash!EB53</f>
        <v>-2.795031055900322</v>
      </c>
      <c r="CY53" s="139">
        <f>'All Data FO'!AP53</f>
        <v>-3.76158940397351</v>
      </c>
      <c r="CZ53" s="139">
        <f>'All Data FO'!BV53</f>
        <v>5.4554310764734533</v>
      </c>
      <c r="DA53" s="139">
        <f>'All Data FO'!BF53</f>
        <v>4.5460160556450688</v>
      </c>
      <c r="DB53" s="139" t="str">
        <f>'FOD (ALL)'!M53</f>
        <v>GMRINFRA</v>
      </c>
      <c r="DC53" s="139">
        <f>'All Data FO'!EJ53</f>
        <v>4.2440318302387263</v>
      </c>
      <c r="DD53" s="137">
        <f>'All Data FO'!B52</f>
        <v>17.100000000000001</v>
      </c>
      <c r="DE53" s="137">
        <f>('All Data FO'!W52-'All Data FO'!AB52)/3</f>
        <v>0.13333333333333286</v>
      </c>
      <c r="DF53" s="137">
        <f t="shared" si="65"/>
        <v>0.77972709551656638</v>
      </c>
      <c r="DH53" s="139" t="str">
        <f t="shared" si="35"/>
        <v>GMRINFRA</v>
      </c>
      <c r="DI53" s="137">
        <f t="shared" si="66"/>
        <v>17.233333333333334</v>
      </c>
      <c r="DJ53" s="137">
        <f t="shared" si="67"/>
        <v>17.366666666666667</v>
      </c>
      <c r="DK53" s="137">
        <f t="shared" si="68"/>
        <v>17.166666666666668</v>
      </c>
      <c r="DL53" s="137">
        <f t="shared" si="69"/>
        <v>17.033333333333335</v>
      </c>
      <c r="DM53" s="137">
        <f t="shared" si="70"/>
        <v>16.900000000000002</v>
      </c>
      <c r="DN53" s="137">
        <f t="shared" si="71"/>
        <v>17.100000000000001</v>
      </c>
      <c r="DO53" s="137" t="str">
        <f>'Final Master FO'!DC53</f>
        <v>SHORT BUILDUP</v>
      </c>
      <c r="DS53" s="137" t="str">
        <f>'FOD (ALL)'!M53</f>
        <v>GMRINFRA</v>
      </c>
      <c r="DT53" s="137">
        <f>'All Data FO'!B52</f>
        <v>17.100000000000001</v>
      </c>
      <c r="DU53" s="139">
        <f>'All Data FO'!K52</f>
        <v>-1.7241379310344664</v>
      </c>
      <c r="DV53" s="137">
        <f>'All Data FO'!EA52</f>
        <v>4439100</v>
      </c>
      <c r="DW53" s="139">
        <f>'All Data FO'!EJ52</f>
        <v>22.664345519356711</v>
      </c>
      <c r="DX53" s="137">
        <f>'D Master'!R52</f>
        <v>1074651</v>
      </c>
      <c r="DY53" s="137">
        <f>'D Master'!AH52</f>
        <v>33.15</v>
      </c>
      <c r="EB53" s="137">
        <f>'All Data FO'!BM52/'All Data FO'!EA52</f>
        <v>2.8688247617760356</v>
      </c>
      <c r="EC53" s="137">
        <f>'All Data FO'!BN52/'All Data FO'!EB52</f>
        <v>4.1656304401890081</v>
      </c>
      <c r="ED53" s="137">
        <f>'All Data FO'!BO52/'All Data FO'!EC52</f>
        <v>4.5576222541119327</v>
      </c>
      <c r="EE53" s="137">
        <f>'All Data FO'!BP52/'All Data FO'!ED52</f>
        <v>2.5348782908178156</v>
      </c>
      <c r="EF53" s="137">
        <f>'All Data FO'!BQ52/'All Data FO'!EE52</f>
        <v>3.6506602956234082</v>
      </c>
      <c r="EG53" s="137" t="str">
        <f t="shared" si="72"/>
        <v>N</v>
      </c>
      <c r="EH53" s="137" t="str">
        <f t="shared" si="73"/>
        <v>N</v>
      </c>
      <c r="EI53" s="137" t="str">
        <f t="shared" si="74"/>
        <v>Y</v>
      </c>
      <c r="EJ53" s="137" t="str">
        <f t="shared" si="75"/>
        <v>N</v>
      </c>
      <c r="EK53" s="137">
        <f t="shared" si="76"/>
        <v>-31.131078405364548</v>
      </c>
      <c r="EL53" s="137">
        <f t="shared" si="77"/>
        <v>-8.6007964694587322</v>
      </c>
      <c r="EM53" s="137">
        <f t="shared" si="78"/>
        <v>79.796492424160093</v>
      </c>
      <c r="EN53" s="137">
        <f t="shared" si="79"/>
        <v>-30.563840906896957</v>
      </c>
      <c r="EO53" s="137" t="str">
        <f t="shared" si="80"/>
        <v>N</v>
      </c>
      <c r="EP53" s="137" t="str">
        <f t="shared" si="81"/>
        <v>N</v>
      </c>
      <c r="EQ53" s="137" t="str">
        <f t="shared" si="82"/>
        <v>Y</v>
      </c>
    </row>
    <row r="54" spans="1:147" x14ac:dyDescent="0.3">
      <c r="A54" s="137" t="str">
        <f>FOD!B54</f>
        <v>GODREJPROP</v>
      </c>
      <c r="B54" s="137" t="str">
        <f>'All Data FO'!G54</f>
        <v>Y</v>
      </c>
      <c r="C54" s="137" t="str">
        <f>'All Data FO'!H54</f>
        <v>Y</v>
      </c>
      <c r="D54" s="137" t="str">
        <f>'All Data FO'!I54</f>
        <v>Y</v>
      </c>
      <c r="E54" s="137" t="str">
        <f>'All Data FO'!J54</f>
        <v>N</v>
      </c>
      <c r="F54" s="139">
        <f>'All Data FO'!K54</f>
        <v>0.25796787883830485</v>
      </c>
      <c r="G54" s="139">
        <f>'All Data FO'!L54</f>
        <v>0.42620758816648313</v>
      </c>
      <c r="H54" s="139">
        <f>'All Data FO'!M54</f>
        <v>2.6155561272618129</v>
      </c>
      <c r="I54" s="139">
        <f>'All Data FO'!N54</f>
        <v>-2.3530396918439238</v>
      </c>
      <c r="J54" s="137" t="str">
        <f t="shared" si="17"/>
        <v>N</v>
      </c>
      <c r="K54" s="137" t="str">
        <f t="shared" si="18"/>
        <v>N</v>
      </c>
      <c r="L54" s="137" t="str">
        <f t="shared" si="19"/>
        <v>Y</v>
      </c>
      <c r="M54" s="137">
        <f>'All Data FO'!AG54-'All Data FO'!AH54</f>
        <v>1300</v>
      </c>
      <c r="N54" s="137">
        <f>'All Data FO'!AH54-'All Data FO'!AI54</f>
        <v>-26650</v>
      </c>
      <c r="O54" s="137">
        <f>'All Data FO'!AI54-'All Data FO'!AJ54</f>
        <v>43550</v>
      </c>
      <c r="P54" s="137">
        <f>'All Data FO'!AJ54-'All Data FO'!AK54</f>
        <v>6500</v>
      </c>
      <c r="Q54" s="137" t="str">
        <f>'All Data FO'!AL54</f>
        <v>Y</v>
      </c>
      <c r="R54" s="137" t="str">
        <f>'All Data FO'!AM54</f>
        <v>N</v>
      </c>
      <c r="S54" s="137" t="str">
        <f>'All Data FO'!AN54</f>
        <v>Y</v>
      </c>
      <c r="T54" s="137" t="str">
        <f>'All Data FO'!AO54</f>
        <v>Y</v>
      </c>
      <c r="U54" s="139">
        <f>'All Data FO'!AP54</f>
        <v>0.52770448548812665</v>
      </c>
      <c r="V54" s="139">
        <f>'All Data FO'!AQ54</f>
        <v>-9.7619047619047628</v>
      </c>
      <c r="W54" s="139">
        <f>'All Data FO'!AR54</f>
        <v>18.980169971671387</v>
      </c>
      <c r="X54" s="139">
        <f>'All Data FO'!AS54</f>
        <v>2.9154518950437316</v>
      </c>
      <c r="Y54" s="137" t="str">
        <f t="shared" si="20"/>
        <v>Y</v>
      </c>
      <c r="Z54" s="137" t="str">
        <f t="shared" si="21"/>
        <v>N</v>
      </c>
      <c r="AA54" s="137" t="str">
        <f t="shared" si="22"/>
        <v>Y</v>
      </c>
      <c r="AB54" s="137" t="str">
        <f>'All Data FO'!BB54</f>
        <v>N</v>
      </c>
      <c r="AC54" s="137" t="str">
        <f>'All Data FO'!BC54</f>
        <v>N</v>
      </c>
      <c r="AD54" s="137" t="str">
        <f>'All Data FO'!BD54</f>
        <v>Y</v>
      </c>
      <c r="AE54" s="137" t="str">
        <f>'All Data FO'!BE54</f>
        <v>N</v>
      </c>
      <c r="AF54" s="139">
        <f>'All Data FO'!BF54</f>
        <v>-8.9283283795003783</v>
      </c>
      <c r="AG54" s="139">
        <f>'All Data FO'!BG54</f>
        <v>-51.249427870049779</v>
      </c>
      <c r="AH54" s="139">
        <f>'All Data FO'!BH54</f>
        <v>120.72751796665895</v>
      </c>
      <c r="AI54" s="139">
        <f>'All Data FO'!BI54</f>
        <v>-34.876486746476381</v>
      </c>
      <c r="AJ54" s="137" t="str">
        <f t="shared" si="23"/>
        <v>Y</v>
      </c>
      <c r="AK54" s="137" t="str">
        <f t="shared" si="24"/>
        <v>N</v>
      </c>
      <c r="AL54" s="137" t="str">
        <f t="shared" si="25"/>
        <v>Y</v>
      </c>
      <c r="AM54" s="137" t="str">
        <f>'All Data FO'!BR54</f>
        <v>N</v>
      </c>
      <c r="AN54" s="137" t="str">
        <f>'All Data FO'!BS54</f>
        <v>N</v>
      </c>
      <c r="AO54" s="137" t="str">
        <f>'All Data FO'!BT54</f>
        <v>Y</v>
      </c>
      <c r="AP54" s="137" t="str">
        <f>'All Data FO'!BU54</f>
        <v>N</v>
      </c>
      <c r="AQ54" s="139">
        <f>'All Data FO'!BV54</f>
        <v>-8.0838323353293404</v>
      </c>
      <c r="AR54" s="139">
        <f>'All Data FO'!BW54</f>
        <v>-51.942446043165468</v>
      </c>
      <c r="AS54" s="139">
        <f>'All Data FO'!BX54</f>
        <v>117.1875</v>
      </c>
      <c r="AT54" s="139">
        <f>'All Data FO'!BY54</f>
        <v>-33.747412008281572</v>
      </c>
      <c r="AU54" s="137" t="str">
        <f t="shared" si="26"/>
        <v>Y</v>
      </c>
      <c r="AV54" s="137" t="str">
        <f t="shared" si="27"/>
        <v>N</v>
      </c>
      <c r="AW54" s="137" t="str">
        <f t="shared" si="28"/>
        <v>Y</v>
      </c>
      <c r="AX54" s="137" t="str">
        <f>'All Data FO'!CH54</f>
        <v>N</v>
      </c>
      <c r="AY54" s="137" t="str">
        <f>'All Data FO'!CI54</f>
        <v>N</v>
      </c>
      <c r="AZ54" s="137" t="str">
        <f>'All Data FO'!CJ54</f>
        <v>Y</v>
      </c>
      <c r="BA54" s="137" t="str">
        <f>'All Data FO'!CK54</f>
        <v>N</v>
      </c>
      <c r="BB54" s="139">
        <f>'All Data FO'!CL54</f>
        <v>-24.307692307692307</v>
      </c>
      <c r="BC54" s="139">
        <f>'All Data FO'!CM54</f>
        <v>-50</v>
      </c>
      <c r="BD54" s="139">
        <f>'All Data FO'!CN54</f>
        <v>105.04731861198738</v>
      </c>
      <c r="BE54" s="139">
        <f>'All Data FO'!CO54</f>
        <v>-32.264957264957268</v>
      </c>
      <c r="BF54" s="137" t="str">
        <f t="shared" si="29"/>
        <v>Y</v>
      </c>
      <c r="BG54" s="137" t="str">
        <f t="shared" si="30"/>
        <v>N</v>
      </c>
      <c r="BH54" s="137" t="str">
        <f t="shared" si="31"/>
        <v>Y</v>
      </c>
      <c r="BI54" s="137" t="str">
        <f>'D Master'!AM54</f>
        <v>Y</v>
      </c>
      <c r="BJ54" s="137" t="str">
        <f>'D Master'!AN54</f>
        <v>Y</v>
      </c>
      <c r="BK54" s="137" t="str">
        <f>'D Master'!AO54</f>
        <v>N</v>
      </c>
      <c r="BL54" s="137" t="str">
        <f>'D Master'!AP54</f>
        <v>N</v>
      </c>
      <c r="BM54" s="137">
        <f>'D Master'!AQ54</f>
        <v>0.50196420776952611</v>
      </c>
      <c r="BN54" s="137">
        <f>'D Master'!AR54</f>
        <v>85.882352941176492</v>
      </c>
      <c r="BO54" s="137">
        <f>'D Master'!AS54</f>
        <v>-32.317408017572767</v>
      </c>
      <c r="BP54" s="137">
        <f>'D Master'!AT54</f>
        <v>-14.926419060967064</v>
      </c>
      <c r="BR54" s="137">
        <f>'All Data FO'!B54</f>
        <v>602.4</v>
      </c>
      <c r="BS54" s="137">
        <f>'All Data FO'!W54</f>
        <v>614.20000000000005</v>
      </c>
      <c r="BT54" s="137">
        <f>'All Data FO'!AB54</f>
        <v>583.65</v>
      </c>
      <c r="BV54" s="137">
        <f t="shared" si="32"/>
        <v>-32.969432314410483</v>
      </c>
      <c r="BW54" s="137">
        <f>'All Data FO'!BM54</f>
        <v>199550</v>
      </c>
      <c r="BX54" s="137">
        <f>AVERAGE('All Data FO'!BN54:BQ54)</f>
        <v>297700</v>
      </c>
      <c r="BY54" s="137">
        <f>AVERAGE('All Data FO'!BN54:BP54)</f>
        <v>292283.33333333331</v>
      </c>
      <c r="BZ54" s="137">
        <f t="shared" si="33"/>
        <v>-31.727205337286872</v>
      </c>
      <c r="CB54" s="139">
        <f>'All Data FO'!AP54</f>
        <v>0.52770448548812665</v>
      </c>
      <c r="CC54" s="139">
        <f>'All Data FO'!AQ54</f>
        <v>-9.7619047619047628</v>
      </c>
      <c r="CD54" s="139">
        <f>'All Data FO'!AR54</f>
        <v>18.980169971671387</v>
      </c>
      <c r="CE54" s="139">
        <f>'All Data FO'!AS54</f>
        <v>2.9154518950437316</v>
      </c>
      <c r="CF54" s="139">
        <f>'All Data FO'!BV54</f>
        <v>-8.0838323353293404</v>
      </c>
      <c r="CG54" s="139">
        <f>'All Data FO'!BW54</f>
        <v>-51.942446043165468</v>
      </c>
      <c r="CH54" s="139">
        <f>'All Data FO'!BX54</f>
        <v>117.1875</v>
      </c>
      <c r="CI54" s="139">
        <f>'All Data FO'!BY54</f>
        <v>-33.747412008281572</v>
      </c>
      <c r="CJ54" s="139">
        <f>'D Master'!AQ54</f>
        <v>0.50196420776952611</v>
      </c>
      <c r="CK54" s="139">
        <f>'D Master'!AR54</f>
        <v>85.882352941176492</v>
      </c>
      <c r="CL54" s="139">
        <f>'D Master'!AS54</f>
        <v>-32.317408017572767</v>
      </c>
      <c r="CM54" s="139">
        <f>'D Master'!AT54</f>
        <v>-14.926419060967064</v>
      </c>
      <c r="CN54" s="139">
        <f>Cash!BH54</f>
        <v>-62.102279555181696</v>
      </c>
      <c r="CO54" s="139">
        <f>Cash!BI54</f>
        <v>55.403083166485601</v>
      </c>
      <c r="CP54" s="139">
        <f>Cash!BJ54</f>
        <v>0.74970465905986605</v>
      </c>
      <c r="CQ54" s="139">
        <f>Cash!BK54</f>
        <v>-5.8114767506850056</v>
      </c>
      <c r="CR54" s="67"/>
      <c r="CS54" s="139">
        <f>'All Data FO'!K54</f>
        <v>0.25796787883830485</v>
      </c>
      <c r="CT54" s="139">
        <f>Cash!BH54</f>
        <v>-62.102279555181696</v>
      </c>
      <c r="CU54" s="139">
        <f>'D Master'!AA54</f>
        <v>-61.915665719307711</v>
      </c>
      <c r="CV54" s="139">
        <f>NOI!G54</f>
        <v>7.2832369942196538</v>
      </c>
      <c r="CW54" s="139">
        <f>NOI!S54</f>
        <v>3.3664330571224865</v>
      </c>
      <c r="CX54" s="139">
        <f>Cash!EB54</f>
        <v>-3.1325301204819458</v>
      </c>
      <c r="CY54" s="139">
        <f>'All Data FO'!AP54</f>
        <v>0.52770448548812665</v>
      </c>
      <c r="CZ54" s="139">
        <f>'All Data FO'!BV54</f>
        <v>-8.0838323353293404</v>
      </c>
      <c r="DA54" s="139">
        <f>'All Data FO'!BF54</f>
        <v>-8.9283283795003783</v>
      </c>
      <c r="DB54" s="139" t="str">
        <f>'FOD (ALL)'!M54</f>
        <v>GODREJCP</v>
      </c>
      <c r="DC54" s="139">
        <f>'All Data FO'!EJ54</f>
        <v>0.3296563966020033</v>
      </c>
      <c r="DD54" s="137">
        <f>'All Data FO'!B53</f>
        <v>569.4</v>
      </c>
      <c r="DE54" s="137">
        <f>('All Data FO'!W53-'All Data FO'!AB53)/3</f>
        <v>4.666666666666667</v>
      </c>
      <c r="DF54" s="137">
        <f t="shared" si="65"/>
        <v>0.81957616204191563</v>
      </c>
      <c r="DH54" s="139" t="str">
        <f t="shared" si="35"/>
        <v>GODREJCP</v>
      </c>
      <c r="DI54" s="137">
        <f t="shared" si="66"/>
        <v>574.06666666666661</v>
      </c>
      <c r="DJ54" s="137">
        <f t="shared" si="67"/>
        <v>578.73333333333323</v>
      </c>
      <c r="DK54" s="137">
        <f t="shared" si="68"/>
        <v>571.73333333333323</v>
      </c>
      <c r="DL54" s="137">
        <f t="shared" si="69"/>
        <v>567.06666666666661</v>
      </c>
      <c r="DM54" s="137">
        <f t="shared" si="70"/>
        <v>562.4</v>
      </c>
      <c r="DN54" s="137">
        <f t="shared" si="71"/>
        <v>569.4</v>
      </c>
      <c r="DO54" s="137" t="str">
        <f>'Final Master FO'!DC54</f>
        <v>SHORT BUILDUP</v>
      </c>
      <c r="DS54" s="137" t="str">
        <f>'FOD (ALL)'!M54</f>
        <v>GODREJCP</v>
      </c>
      <c r="DT54" s="137">
        <f>'All Data FO'!B53</f>
        <v>569.4</v>
      </c>
      <c r="DU54" s="139">
        <f>'All Data FO'!K53</f>
        <v>-0.81867270510364831</v>
      </c>
      <c r="DV54" s="137">
        <f>'All Data FO'!EA53</f>
        <v>53055000</v>
      </c>
      <c r="DW54" s="139">
        <f>'All Data FO'!EJ53</f>
        <v>4.2440318302387263</v>
      </c>
      <c r="DX54" s="137">
        <f>'D Master'!R53</f>
        <v>362521</v>
      </c>
      <c r="DY54" s="137">
        <f>'D Master'!AH53</f>
        <v>40.98</v>
      </c>
      <c r="EB54" s="137">
        <f>'All Data FO'!BM53/'All Data FO'!EA53</f>
        <v>3.2645368014324758E-2</v>
      </c>
      <c r="EC54" s="137">
        <f>'All Data FO'!BN53/'All Data FO'!EB53</f>
        <v>3.2270360546222614E-2</v>
      </c>
      <c r="ED54" s="137">
        <f>'All Data FO'!BO53/'All Data FO'!EC53</f>
        <v>2.5734378139441429E-2</v>
      </c>
      <c r="EE54" s="137">
        <f>'All Data FO'!BP53/'All Data FO'!ED53</f>
        <v>2.8870455709165386E-2</v>
      </c>
      <c r="EF54" s="137">
        <f>'All Data FO'!BQ53/'All Data FO'!EE53</f>
        <v>3.2618357487922703E-2</v>
      </c>
      <c r="EG54" s="137" t="str">
        <f t="shared" si="72"/>
        <v>Y</v>
      </c>
      <c r="EH54" s="137" t="str">
        <f t="shared" si="73"/>
        <v>Y</v>
      </c>
      <c r="EI54" s="137" t="str">
        <f t="shared" si="74"/>
        <v>N</v>
      </c>
      <c r="EJ54" s="137" t="str">
        <f t="shared" si="75"/>
        <v>N</v>
      </c>
      <c r="EK54" s="137">
        <f t="shared" si="76"/>
        <v>1.1620801929529114</v>
      </c>
      <c r="EL54" s="137">
        <f t="shared" si="77"/>
        <v>25.397864177506214</v>
      </c>
      <c r="EM54" s="137">
        <f t="shared" si="78"/>
        <v>-10.862584232532079</v>
      </c>
      <c r="EN54" s="137">
        <f t="shared" si="79"/>
        <v>-11.49016096271867</v>
      </c>
      <c r="EO54" s="137" t="str">
        <f t="shared" si="80"/>
        <v>N</v>
      </c>
      <c r="EP54" s="137" t="str">
        <f t="shared" si="81"/>
        <v>Y</v>
      </c>
      <c r="EQ54" s="137" t="str">
        <f t="shared" si="82"/>
        <v>Y</v>
      </c>
    </row>
    <row r="55" spans="1:147" x14ac:dyDescent="0.3">
      <c r="A55" s="137" t="str">
        <f>FOD!B55</f>
        <v xml:space="preserve">GRASIM    </v>
      </c>
      <c r="B55" s="137" t="str">
        <f>'All Data FO'!G55</f>
        <v>Y</v>
      </c>
      <c r="C55" s="137" t="str">
        <f>'All Data FO'!H55</f>
        <v>N</v>
      </c>
      <c r="D55" s="137" t="str">
        <f>'All Data FO'!I55</f>
        <v>Y</v>
      </c>
      <c r="E55" s="137" t="str">
        <f>'All Data FO'!J55</f>
        <v>Y</v>
      </c>
      <c r="F55" s="139">
        <f>'All Data FO'!K55</f>
        <v>1.0383919215013682</v>
      </c>
      <c r="G55" s="139">
        <f>'All Data FO'!L55</f>
        <v>-1.924694011024938</v>
      </c>
      <c r="H55" s="139">
        <f>'All Data FO'!M55</f>
        <v>4.6032056293979577</v>
      </c>
      <c r="I55" s="139">
        <f>'All Data FO'!N55</f>
        <v>3.3639761592080077</v>
      </c>
      <c r="J55" s="137" t="str">
        <f t="shared" si="17"/>
        <v>Y</v>
      </c>
      <c r="K55" s="137" t="str">
        <f t="shared" si="18"/>
        <v>N</v>
      </c>
      <c r="L55" s="137" t="str">
        <f t="shared" si="19"/>
        <v>Y</v>
      </c>
      <c r="M55" s="137">
        <f>'All Data FO'!AG55-'All Data FO'!AH55</f>
        <v>-6696000</v>
      </c>
      <c r="N55" s="137">
        <f>'All Data FO'!AH55-'All Data FO'!AI55</f>
        <v>-540750</v>
      </c>
      <c r="O55" s="137">
        <f>'All Data FO'!AI55-'All Data FO'!AJ55</f>
        <v>-570000</v>
      </c>
      <c r="P55" s="137">
        <f>'All Data FO'!AJ55-'All Data FO'!AK55</f>
        <v>-1023000</v>
      </c>
      <c r="Q55" s="137" t="str">
        <f>'All Data FO'!AL55</f>
        <v>N</v>
      </c>
      <c r="R55" s="137" t="str">
        <f>'All Data FO'!AM55</f>
        <v>N</v>
      </c>
      <c r="S55" s="137" t="str">
        <f>'All Data FO'!AN55</f>
        <v>N</v>
      </c>
      <c r="T55" s="137" t="str">
        <f>'All Data FO'!AO55</f>
        <v>N</v>
      </c>
      <c r="U55" s="139">
        <f>'All Data FO'!AP55</f>
        <v>-41.044501655020227</v>
      </c>
      <c r="V55" s="139">
        <f>'All Data FO'!AQ55</f>
        <v>-3.2082943977217102</v>
      </c>
      <c r="W55" s="139">
        <f>'All Data FO'!AR55</f>
        <v>-3.2712090560840186</v>
      </c>
      <c r="X55" s="139">
        <f>'All Data FO'!AS55</f>
        <v>-5.54539171443672</v>
      </c>
      <c r="Y55" s="137" t="str">
        <f t="shared" si="20"/>
        <v>N</v>
      </c>
      <c r="Z55" s="137" t="str">
        <f t="shared" si="21"/>
        <v>Y</v>
      </c>
      <c r="AA55" s="137" t="str">
        <f t="shared" si="22"/>
        <v>Y</v>
      </c>
      <c r="AB55" s="137" t="str">
        <f>'All Data FO'!BB55</f>
        <v>Y</v>
      </c>
      <c r="AC55" s="137" t="str">
        <f>'All Data FO'!BC55</f>
        <v>N</v>
      </c>
      <c r="AD55" s="137" t="str">
        <f>'All Data FO'!BD55</f>
        <v>Y</v>
      </c>
      <c r="AE55" s="137" t="str">
        <f>'All Data FO'!BE55</f>
        <v>N</v>
      </c>
      <c r="AF55" s="139">
        <f>'All Data FO'!BF55</f>
        <v>278.10450963906783</v>
      </c>
      <c r="AG55" s="139">
        <f>'All Data FO'!BG55</f>
        <v>-41.531769480706302</v>
      </c>
      <c r="AH55" s="139">
        <f>'All Data FO'!BH55</f>
        <v>29.663544785570807</v>
      </c>
      <c r="AI55" s="139">
        <f>'All Data FO'!BI55</f>
        <v>-12.82934012642189</v>
      </c>
      <c r="AJ55" s="137" t="str">
        <f t="shared" si="23"/>
        <v>Y</v>
      </c>
      <c r="AK55" s="137" t="str">
        <f t="shared" si="24"/>
        <v>N</v>
      </c>
      <c r="AL55" s="137" t="str">
        <f t="shared" si="25"/>
        <v>Y</v>
      </c>
      <c r="AM55" s="137" t="str">
        <f>'All Data FO'!BR55</f>
        <v>Y</v>
      </c>
      <c r="AN55" s="137" t="str">
        <f>'All Data FO'!BS55</f>
        <v>N</v>
      </c>
      <c r="AO55" s="137" t="str">
        <f>'All Data FO'!BT55</f>
        <v>Y</v>
      </c>
      <c r="AP55" s="137" t="str">
        <f>'All Data FO'!BU55</f>
        <v>N</v>
      </c>
      <c r="AQ55" s="139">
        <f>'All Data FO'!BV55</f>
        <v>281.37797454344218</v>
      </c>
      <c r="AR55" s="139">
        <f>'All Data FO'!BW55</f>
        <v>-41.79416975358351</v>
      </c>
      <c r="AS55" s="139">
        <f>'All Data FO'!BX55</f>
        <v>26.199186991869915</v>
      </c>
      <c r="AT55" s="139">
        <f>'All Data FO'!BY55</f>
        <v>-14.716588663546542</v>
      </c>
      <c r="AU55" s="137" t="str">
        <f t="shared" si="26"/>
        <v>Y</v>
      </c>
      <c r="AV55" s="137" t="str">
        <f t="shared" si="27"/>
        <v>N</v>
      </c>
      <c r="AW55" s="137" t="str">
        <f t="shared" si="28"/>
        <v>Y</v>
      </c>
      <c r="AX55" s="137" t="str">
        <f>'All Data FO'!CH55</f>
        <v>Y</v>
      </c>
      <c r="AY55" s="137" t="str">
        <f>'All Data FO'!CI55</f>
        <v>N</v>
      </c>
      <c r="AZ55" s="137" t="str">
        <f>'All Data FO'!CJ55</f>
        <v>Y</v>
      </c>
      <c r="BA55" s="137" t="str">
        <f>'All Data FO'!CK55</f>
        <v>N</v>
      </c>
      <c r="BB55" s="139">
        <f>'All Data FO'!CL55</f>
        <v>66.229029905178706</v>
      </c>
      <c r="BC55" s="139">
        <f>'All Data FO'!CM55</f>
        <v>-35.784543325526933</v>
      </c>
      <c r="BD55" s="139">
        <f>'All Data FO'!CN55</f>
        <v>28.614457831325304</v>
      </c>
      <c r="BE55" s="139">
        <f>'All Data FO'!CO55</f>
        <v>-13.96734905415911</v>
      </c>
      <c r="BF55" s="137" t="str">
        <f t="shared" si="29"/>
        <v>Y</v>
      </c>
      <c r="BG55" s="137" t="str">
        <f t="shared" si="30"/>
        <v>N</v>
      </c>
      <c r="BH55" s="137" t="str">
        <f t="shared" si="31"/>
        <v>Y</v>
      </c>
      <c r="BI55" s="137" t="str">
        <f>'D Master'!AM55</f>
        <v>N</v>
      </c>
      <c r="BJ55" s="137" t="str">
        <f>'D Master'!AN55</f>
        <v>Y</v>
      </c>
      <c r="BK55" s="137" t="str">
        <f>'D Master'!AO55</f>
        <v>N</v>
      </c>
      <c r="BL55" s="137" t="str">
        <f>'D Master'!AP55</f>
        <v>Y</v>
      </c>
      <c r="BM55" s="137">
        <f>'D Master'!AQ55</f>
        <v>-41.629689390883421</v>
      </c>
      <c r="BN55" s="137">
        <f>'D Master'!AR55</f>
        <v>32.993562231759647</v>
      </c>
      <c r="BO55" s="137">
        <f>'D Master'!AS55</f>
        <v>-58.093525179856108</v>
      </c>
      <c r="BP55" s="137">
        <f>'D Master'!AT55</f>
        <v>21.86301369863013</v>
      </c>
      <c r="BR55" s="137">
        <f>'All Data FO'!B55</f>
        <v>530.29999999999995</v>
      </c>
      <c r="BS55" s="137">
        <f>'All Data FO'!W55</f>
        <v>532.79999999999995</v>
      </c>
      <c r="BT55" s="137">
        <f>'All Data FO'!AB55</f>
        <v>510.1</v>
      </c>
      <c r="BV55" s="137">
        <f t="shared" si="32"/>
        <v>168.77925117004679</v>
      </c>
      <c r="BW55" s="137">
        <f>'All Data FO'!BM55</f>
        <v>10337250</v>
      </c>
      <c r="BX55" s="137">
        <f>AVERAGE('All Data FO'!BN55:BQ55)</f>
        <v>3846000</v>
      </c>
      <c r="BY55" s="137">
        <f>AVERAGE('All Data FO'!BN55:BP55)</f>
        <v>3685750</v>
      </c>
      <c r="BZ55" s="137">
        <f t="shared" si="33"/>
        <v>180.4653055687445</v>
      </c>
      <c r="CB55" s="139">
        <f>'All Data FO'!AP55</f>
        <v>-41.044501655020227</v>
      </c>
      <c r="CC55" s="139">
        <f>'All Data FO'!AQ55</f>
        <v>-3.2082943977217102</v>
      </c>
      <c r="CD55" s="139">
        <f>'All Data FO'!AR55</f>
        <v>-3.2712090560840186</v>
      </c>
      <c r="CE55" s="139">
        <f>'All Data FO'!AS55</f>
        <v>-5.54539171443672</v>
      </c>
      <c r="CF55" s="139">
        <f>'All Data FO'!BV55</f>
        <v>281.37797454344218</v>
      </c>
      <c r="CG55" s="139">
        <f>'All Data FO'!BW55</f>
        <v>-41.79416975358351</v>
      </c>
      <c r="CH55" s="139">
        <f>'All Data FO'!BX55</f>
        <v>26.199186991869915</v>
      </c>
      <c r="CI55" s="139">
        <f>'All Data FO'!BY55</f>
        <v>-14.716588663546542</v>
      </c>
      <c r="CJ55" s="139">
        <f>'D Master'!AQ55</f>
        <v>-41.629689390883421</v>
      </c>
      <c r="CK55" s="139">
        <f>'D Master'!AR55</f>
        <v>32.993562231759647</v>
      </c>
      <c r="CL55" s="139">
        <f>'D Master'!AS55</f>
        <v>-58.093525179856108</v>
      </c>
      <c r="CM55" s="139">
        <f>'D Master'!AT55</f>
        <v>21.86301369863013</v>
      </c>
      <c r="CN55" s="139">
        <f>Cash!BH55</f>
        <v>-12.647991075115279</v>
      </c>
      <c r="CO55" s="139">
        <f>Cash!BI55</f>
        <v>-29.927834411591103</v>
      </c>
      <c r="CP55" s="139">
        <f>Cash!BJ55</f>
        <v>-13.248412061668324</v>
      </c>
      <c r="CQ55" s="139">
        <f>Cash!BK55</f>
        <v>23.1953105849175</v>
      </c>
      <c r="CR55" s="67"/>
      <c r="CS55" s="139">
        <f>'All Data FO'!K55</f>
        <v>1.0383919215013682</v>
      </c>
      <c r="CT55" s="139">
        <f>Cash!BH55</f>
        <v>-12.647991075115279</v>
      </c>
      <c r="CU55" s="139">
        <f>'D Master'!AA55</f>
        <v>-49.010528781496483</v>
      </c>
      <c r="CV55" s="139">
        <f>NOI!G55</f>
        <v>3.2791904233697662</v>
      </c>
      <c r="CW55" s="139">
        <f>NOI!S55</f>
        <v>55.85316786616422</v>
      </c>
      <c r="CX55" s="139">
        <f>Cash!EB55</f>
        <v>-2.7027027027027124</v>
      </c>
      <c r="CY55" s="139">
        <f>'All Data FO'!AP55</f>
        <v>-41.044501655020227</v>
      </c>
      <c r="CZ55" s="139">
        <f>'All Data FO'!BV55</f>
        <v>281.37797454344218</v>
      </c>
      <c r="DA55" s="139">
        <f>'All Data FO'!BF55</f>
        <v>278.10450963906783</v>
      </c>
      <c r="DB55" s="139" t="str">
        <f>'FOD (ALL)'!M55</f>
        <v>GODREJPROP</v>
      </c>
      <c r="DC55" s="139">
        <f>'All Data FO'!EJ55</f>
        <v>20.327102803738317</v>
      </c>
      <c r="DD55" s="137">
        <f>'All Data FO'!B54</f>
        <v>602.4</v>
      </c>
      <c r="DE55" s="137">
        <f>('All Data FO'!W54-'All Data FO'!AB54)/3</f>
        <v>10.183333333333357</v>
      </c>
      <c r="DF55" s="137">
        <f t="shared" si="65"/>
        <v>1.6904603806994285</v>
      </c>
      <c r="DH55" s="139" t="str">
        <f t="shared" si="35"/>
        <v>GODREJPROP</v>
      </c>
      <c r="DI55" s="137">
        <f t="shared" si="66"/>
        <v>607.49166666666667</v>
      </c>
      <c r="DJ55" s="137">
        <f t="shared" si="67"/>
        <v>617.67500000000007</v>
      </c>
      <c r="DK55" s="137">
        <f t="shared" si="68"/>
        <v>602.4</v>
      </c>
      <c r="DL55" s="137">
        <f t="shared" si="69"/>
        <v>592.21666666666658</v>
      </c>
      <c r="DM55" s="137">
        <f t="shared" si="70"/>
        <v>582.03333333333319</v>
      </c>
      <c r="DN55" s="137">
        <f t="shared" si="71"/>
        <v>597.30833333333328</v>
      </c>
      <c r="DO55" s="137" t="str">
        <f>'Final Master FO'!DC55</f>
        <v>LONG BUILDUP</v>
      </c>
      <c r="DS55" s="137" t="str">
        <f>'FOD (ALL)'!M55</f>
        <v>GODREJPROP</v>
      </c>
      <c r="DT55" s="137">
        <f>'All Data FO'!B54</f>
        <v>602.4</v>
      </c>
      <c r="DU55" s="139">
        <f>'All Data FO'!K54</f>
        <v>0.25796787883830485</v>
      </c>
      <c r="DV55" s="137">
        <f>'All Data FO'!EA54</f>
        <v>6330400</v>
      </c>
      <c r="DW55" s="139">
        <f>'All Data FO'!EJ54</f>
        <v>0.3296563966020033</v>
      </c>
      <c r="DX55" s="137">
        <f>'D Master'!R54</f>
        <v>151020</v>
      </c>
      <c r="DY55" s="137">
        <f>'D Master'!AH54</f>
        <v>46.05</v>
      </c>
      <c r="EB55" s="137">
        <f>'All Data FO'!BM54/'All Data FO'!EA54</f>
        <v>3.1522494629091367E-2</v>
      </c>
      <c r="EC55" s="137">
        <f>'All Data FO'!BN54/'All Data FO'!EB54</f>
        <v>3.4407886395334097E-2</v>
      </c>
      <c r="ED55" s="137">
        <f>'All Data FO'!BO54/'All Data FO'!EC54</f>
        <v>7.2769007731958768E-2</v>
      </c>
      <c r="EE55" s="137">
        <f>'All Data FO'!BP54/'All Data FO'!ED54</f>
        <v>3.4120734908136482E-2</v>
      </c>
      <c r="EF55" s="137">
        <f>'All Data FO'!BQ54/'All Data FO'!EE54</f>
        <v>5.2144233324475153E-2</v>
      </c>
      <c r="EG55" s="137" t="str">
        <f t="shared" si="72"/>
        <v>N</v>
      </c>
      <c r="EH55" s="137" t="str">
        <f t="shared" si="73"/>
        <v>N</v>
      </c>
      <c r="EI55" s="137" t="str">
        <f t="shared" si="74"/>
        <v>Y</v>
      </c>
      <c r="EJ55" s="137" t="str">
        <f t="shared" si="75"/>
        <v>N</v>
      </c>
      <c r="EK55" s="137">
        <f t="shared" si="76"/>
        <v>-8.38584425991945</v>
      </c>
      <c r="EL55" s="137">
        <f t="shared" si="77"/>
        <v>-52.716290261818685</v>
      </c>
      <c r="EM55" s="137">
        <f t="shared" si="78"/>
        <v>113.269168814433</v>
      </c>
      <c r="EN55" s="137">
        <f t="shared" si="79"/>
        <v>-34.564701151486496</v>
      </c>
      <c r="EO55" s="137" t="str">
        <f t="shared" si="80"/>
        <v>Y</v>
      </c>
      <c r="EP55" s="137" t="str">
        <f t="shared" si="81"/>
        <v>N</v>
      </c>
      <c r="EQ55" s="137" t="str">
        <f t="shared" si="82"/>
        <v>Y</v>
      </c>
    </row>
    <row r="56" spans="1:147" x14ac:dyDescent="0.3">
      <c r="A56" s="137" t="str">
        <f>FOD!B56</f>
        <v xml:space="preserve">HAVELLS   </v>
      </c>
      <c r="B56" s="137" t="str">
        <f>'All Data FO'!G56</f>
        <v>N</v>
      </c>
      <c r="C56" s="137" t="str">
        <f>'All Data FO'!H56</f>
        <v>N</v>
      </c>
      <c r="D56" s="137" t="str">
        <f>'All Data FO'!I56</f>
        <v>Y</v>
      </c>
      <c r="E56" s="137" t="str">
        <f>'All Data FO'!J56</f>
        <v>N</v>
      </c>
      <c r="F56" s="139">
        <f>'All Data FO'!K56</f>
        <v>-1.2458382558264443</v>
      </c>
      <c r="G56" s="139">
        <f>'All Data FO'!L56</f>
        <v>-0.99946836788941806</v>
      </c>
      <c r="H56" s="139">
        <f>'All Data FO'!M56</f>
        <v>0.1810822326374143</v>
      </c>
      <c r="I56" s="139">
        <f>'All Data FO'!N56</f>
        <v>-1.1164946281862254</v>
      </c>
      <c r="J56" s="137" t="str">
        <f t="shared" si="17"/>
        <v>N</v>
      </c>
      <c r="K56" s="137" t="str">
        <f t="shared" si="18"/>
        <v>N</v>
      </c>
      <c r="L56" s="137" t="str">
        <f t="shared" si="19"/>
        <v>Y</v>
      </c>
      <c r="M56" s="137">
        <f>'All Data FO'!AG56-'All Data FO'!AH56</f>
        <v>-144000</v>
      </c>
      <c r="N56" s="137">
        <f>'All Data FO'!AH56-'All Data FO'!AI56</f>
        <v>196000</v>
      </c>
      <c r="O56" s="137">
        <f>'All Data FO'!AI56-'All Data FO'!AJ56</f>
        <v>305000</v>
      </c>
      <c r="P56" s="137">
        <f>'All Data FO'!AJ56-'All Data FO'!AK56</f>
        <v>113000</v>
      </c>
      <c r="Q56" s="137" t="str">
        <f>'All Data FO'!AL56</f>
        <v>N</v>
      </c>
      <c r="R56" s="137" t="str">
        <f>'All Data FO'!AM56</f>
        <v>Y</v>
      </c>
      <c r="S56" s="137" t="str">
        <f>'All Data FO'!AN56</f>
        <v>Y</v>
      </c>
      <c r="T56" s="137" t="str">
        <f>'All Data FO'!AO56</f>
        <v>Y</v>
      </c>
      <c r="U56" s="139">
        <f>'All Data FO'!AP56</f>
        <v>-2.3583360628889616</v>
      </c>
      <c r="V56" s="139">
        <f>'All Data FO'!AQ56</f>
        <v>3.3164128595600673</v>
      </c>
      <c r="W56" s="139">
        <f>'All Data FO'!AR56</f>
        <v>5.4415700267618199</v>
      </c>
      <c r="X56" s="139">
        <f>'All Data FO'!AS56</f>
        <v>2.0575382374362712</v>
      </c>
      <c r="Y56" s="137" t="str">
        <f t="shared" si="20"/>
        <v>N</v>
      </c>
      <c r="Z56" s="137" t="str">
        <f t="shared" si="21"/>
        <v>N</v>
      </c>
      <c r="AA56" s="137" t="str">
        <f t="shared" si="22"/>
        <v>Y</v>
      </c>
      <c r="AB56" s="137" t="str">
        <f>'All Data FO'!BB56</f>
        <v>N</v>
      </c>
      <c r="AC56" s="137" t="str">
        <f>'All Data FO'!BC56</f>
        <v>N</v>
      </c>
      <c r="AD56" s="137" t="str">
        <f>'All Data FO'!BD56</f>
        <v>Y</v>
      </c>
      <c r="AE56" s="137" t="str">
        <f>'All Data FO'!BE56</f>
        <v>Y</v>
      </c>
      <c r="AF56" s="139">
        <f>'All Data FO'!BF56</f>
        <v>-8.8002648786959252</v>
      </c>
      <c r="AG56" s="139">
        <f>'All Data FO'!BG56</f>
        <v>-41.057768696535717</v>
      </c>
      <c r="AH56" s="139">
        <f>'All Data FO'!BH56</f>
        <v>155.04615087861868</v>
      </c>
      <c r="AI56" s="139">
        <f>'All Data FO'!BI56</f>
        <v>2.788827152197308</v>
      </c>
      <c r="AJ56" s="137" t="str">
        <f t="shared" si="23"/>
        <v>Y</v>
      </c>
      <c r="AK56" s="137" t="str">
        <f t="shared" si="24"/>
        <v>N</v>
      </c>
      <c r="AL56" s="137" t="str">
        <f t="shared" si="25"/>
        <v>Y</v>
      </c>
      <c r="AM56" s="137" t="str">
        <f>'All Data FO'!BR56</f>
        <v>N</v>
      </c>
      <c r="AN56" s="137" t="str">
        <f>'All Data FO'!BS56</f>
        <v>N</v>
      </c>
      <c r="AO56" s="137" t="str">
        <f>'All Data FO'!BT56</f>
        <v>Y</v>
      </c>
      <c r="AP56" s="137" t="str">
        <f>'All Data FO'!BU56</f>
        <v>Y</v>
      </c>
      <c r="AQ56" s="139">
        <f>'All Data FO'!BV56</f>
        <v>-7.3575594436967249</v>
      </c>
      <c r="AR56" s="139">
        <f>'All Data FO'!BW56</f>
        <v>-42.992327365728897</v>
      </c>
      <c r="AS56" s="139">
        <f>'All Data FO'!BX56</f>
        <v>164.27847245691112</v>
      </c>
      <c r="AT56" s="139">
        <f>'All Data FO'!BY56</f>
        <v>4.4844632768361583</v>
      </c>
      <c r="AU56" s="137" t="str">
        <f t="shared" si="26"/>
        <v>Y</v>
      </c>
      <c r="AV56" s="137" t="str">
        <f t="shared" si="27"/>
        <v>N</v>
      </c>
      <c r="AW56" s="137" t="str">
        <f t="shared" si="28"/>
        <v>Y</v>
      </c>
      <c r="AX56" s="137" t="str">
        <f>'All Data FO'!CH56</f>
        <v>N</v>
      </c>
      <c r="AY56" s="137" t="str">
        <f>'All Data FO'!CI56</f>
        <v>N</v>
      </c>
      <c r="AZ56" s="137" t="str">
        <f>'All Data FO'!CJ56</f>
        <v>Y</v>
      </c>
      <c r="BA56" s="137" t="str">
        <f>'All Data FO'!CK56</f>
        <v>Y</v>
      </c>
      <c r="BB56" s="139">
        <f>'All Data FO'!CL56</f>
        <v>-7.9774375503626107</v>
      </c>
      <c r="BC56" s="139">
        <f>'All Data FO'!CM56</f>
        <v>-49.013968775677895</v>
      </c>
      <c r="BD56" s="139">
        <f>'All Data FO'!CN56</f>
        <v>184.78939157566302</v>
      </c>
      <c r="BE56" s="139">
        <f>'All Data FO'!CO56</f>
        <v>0.23455824863174357</v>
      </c>
      <c r="BF56" s="137" t="str">
        <f t="shared" si="29"/>
        <v>Y</v>
      </c>
      <c r="BG56" s="137" t="str">
        <f t="shared" si="30"/>
        <v>N</v>
      </c>
      <c r="BH56" s="137" t="str">
        <f t="shared" si="31"/>
        <v>Y</v>
      </c>
      <c r="BI56" s="137" t="str">
        <f>'D Master'!AM56</f>
        <v>Y</v>
      </c>
      <c r="BJ56" s="137" t="str">
        <f>'D Master'!AN56</f>
        <v>N</v>
      </c>
      <c r="BK56" s="137" t="str">
        <f>'D Master'!AO56</f>
        <v>N</v>
      </c>
      <c r="BL56" s="137" t="str">
        <f>'D Master'!AP56</f>
        <v>N</v>
      </c>
      <c r="BM56" s="137">
        <f>'D Master'!AQ56</f>
        <v>44.047619047619051</v>
      </c>
      <c r="BN56" s="137">
        <f>'D Master'!AR56</f>
        <v>-10.638297872340431</v>
      </c>
      <c r="BO56" s="137">
        <f>'D Master'!AS56</f>
        <v>-4.9027237354085527</v>
      </c>
      <c r="BP56" s="137">
        <f>'D Master'!AT56</f>
        <v>-2.0579268292682897</v>
      </c>
      <c r="BR56" s="137">
        <f>'All Data FO'!B56</f>
        <v>459.75</v>
      </c>
      <c r="BS56" s="137">
        <f>'All Data FO'!W56</f>
        <v>474.8</v>
      </c>
      <c r="BT56" s="137">
        <f>'All Data FO'!AB56</f>
        <v>455.85</v>
      </c>
      <c r="BV56" s="137">
        <f t="shared" si="32"/>
        <v>-8.5726935635619022</v>
      </c>
      <c r="BW56" s="137">
        <f>'All Data FO'!BM56</f>
        <v>4130000</v>
      </c>
      <c r="BX56" s="137">
        <f>AVERAGE('All Data FO'!BN56:BQ56)</f>
        <v>4517250</v>
      </c>
      <c r="BY56" s="137">
        <f>AVERAGE('All Data FO'!BN56:BP56)</f>
        <v>5079000</v>
      </c>
      <c r="BZ56" s="137">
        <f t="shared" si="33"/>
        <v>-18.68478046859618</v>
      </c>
      <c r="CB56" s="139">
        <f>'All Data FO'!AP56</f>
        <v>-2.3583360628889616</v>
      </c>
      <c r="CC56" s="139">
        <f>'All Data FO'!AQ56</f>
        <v>3.3164128595600673</v>
      </c>
      <c r="CD56" s="139">
        <f>'All Data FO'!AR56</f>
        <v>5.4415700267618199</v>
      </c>
      <c r="CE56" s="139">
        <f>'All Data FO'!AS56</f>
        <v>2.0575382374362712</v>
      </c>
      <c r="CF56" s="139">
        <f>'All Data FO'!BV56</f>
        <v>-7.3575594436967249</v>
      </c>
      <c r="CG56" s="139">
        <f>'All Data FO'!BW56</f>
        <v>-42.992327365728897</v>
      </c>
      <c r="CH56" s="139">
        <f>'All Data FO'!BX56</f>
        <v>164.27847245691112</v>
      </c>
      <c r="CI56" s="139">
        <f>'All Data FO'!BY56</f>
        <v>4.4844632768361583</v>
      </c>
      <c r="CJ56" s="139">
        <f>'D Master'!AQ56</f>
        <v>44.047619047619051</v>
      </c>
      <c r="CK56" s="139">
        <f>'D Master'!AR56</f>
        <v>-10.638297872340431</v>
      </c>
      <c r="CL56" s="139">
        <f>'D Master'!AS56</f>
        <v>-4.9027237354085527</v>
      </c>
      <c r="CM56" s="139">
        <f>'D Master'!AT56</f>
        <v>-2.0579268292682897</v>
      </c>
      <c r="CN56" s="139">
        <f>Cash!BH56</f>
        <v>-25.031764196229361</v>
      </c>
      <c r="CO56" s="139">
        <f>Cash!BI56</f>
        <v>-37.333791333163965</v>
      </c>
      <c r="CP56" s="139">
        <f>Cash!BJ56</f>
        <v>191.21857214799297</v>
      </c>
      <c r="CQ56" s="139">
        <f>Cash!BK56</f>
        <v>-3.1128518373556386</v>
      </c>
      <c r="CR56" s="67"/>
      <c r="CS56" s="139">
        <f>'All Data FO'!K56</f>
        <v>-1.2458382558264443</v>
      </c>
      <c r="CT56" s="139">
        <f>Cash!BH56</f>
        <v>-25.031764196229361</v>
      </c>
      <c r="CU56" s="139">
        <f>'D Master'!AA56</f>
        <v>8.014449541284403</v>
      </c>
      <c r="CV56" s="139">
        <f>NOI!G56</f>
        <v>0.75103687927362406</v>
      </c>
      <c r="CW56" s="139">
        <f>NOI!S56</f>
        <v>17.772934975973318</v>
      </c>
      <c r="CX56" s="139">
        <f>Cash!EB56</f>
        <v>-2.2727272727272818</v>
      </c>
      <c r="CY56" s="139">
        <f>'All Data FO'!AP56</f>
        <v>-2.3583360628889616</v>
      </c>
      <c r="CZ56" s="139">
        <f>'All Data FO'!BV56</f>
        <v>-7.3575594436967249</v>
      </c>
      <c r="DA56" s="139">
        <f>'All Data FO'!BF56</f>
        <v>-8.8002648786959252</v>
      </c>
      <c r="DB56" s="139" t="str">
        <f>'FOD (ALL)'!M56</f>
        <v>GRASIM</v>
      </c>
      <c r="DC56" s="139">
        <f>'All Data FO'!EJ56</f>
        <v>3.6418733194277269</v>
      </c>
      <c r="DD56" s="137">
        <f>'All Data FO'!B55</f>
        <v>530.29999999999995</v>
      </c>
      <c r="DE56" s="137">
        <f>('All Data FO'!W55-'All Data FO'!AB55)/3</f>
        <v>7.5666666666666442</v>
      </c>
      <c r="DF56" s="137">
        <f t="shared" si="65"/>
        <v>1.4268652963731179</v>
      </c>
      <c r="DH56" s="139" t="str">
        <f t="shared" si="35"/>
        <v>GRASIM</v>
      </c>
      <c r="DI56" s="137">
        <f t="shared" si="66"/>
        <v>534.08333333333326</v>
      </c>
      <c r="DJ56" s="137">
        <f t="shared" si="67"/>
        <v>541.64999999999986</v>
      </c>
      <c r="DK56" s="137">
        <f t="shared" si="68"/>
        <v>530.29999999999995</v>
      </c>
      <c r="DL56" s="137">
        <f t="shared" si="69"/>
        <v>522.73333333333335</v>
      </c>
      <c r="DM56" s="137">
        <f t="shared" si="70"/>
        <v>515.16666666666674</v>
      </c>
      <c r="DN56" s="137">
        <f t="shared" si="71"/>
        <v>526.51666666666665</v>
      </c>
      <c r="DO56" s="137" t="str">
        <f>'Final Master FO'!DC56</f>
        <v>LONG BUILDUP</v>
      </c>
      <c r="DS56" s="137" t="str">
        <f>'FOD (ALL)'!M56</f>
        <v>GRASIM</v>
      </c>
      <c r="DT56" s="137">
        <f>'All Data FO'!B55</f>
        <v>530.29999999999995</v>
      </c>
      <c r="DU56" s="139">
        <f>'All Data FO'!K55</f>
        <v>1.0383919215013682</v>
      </c>
      <c r="DV56" s="137">
        <f>'All Data FO'!EA55</f>
        <v>334750</v>
      </c>
      <c r="DW56" s="139">
        <f>'All Data FO'!EJ55</f>
        <v>20.327102803738317</v>
      </c>
      <c r="DX56" s="137">
        <f>'D Master'!R55</f>
        <v>252507</v>
      </c>
      <c r="DY56" s="137">
        <f>'D Master'!AH55</f>
        <v>14.47</v>
      </c>
      <c r="EB56" s="137">
        <f>'All Data FO'!BM55/'All Data FO'!EA55</f>
        <v>30.880507841672891</v>
      </c>
      <c r="EC56" s="137">
        <f>'All Data FO'!BN55/'All Data FO'!EB55</f>
        <v>9.7429906542056077</v>
      </c>
      <c r="ED56" s="137">
        <f>'All Data FO'!BO55/'All Data FO'!EC55</f>
        <v>15.4401525198939</v>
      </c>
      <c r="EE56" s="137">
        <f>'All Data FO'!BP55/'All Data FO'!ED55</f>
        <v>15.098199672667757</v>
      </c>
      <c r="EF56" s="137">
        <f>'All Data FO'!BQ55/'All Data FO'!EE55</f>
        <v>18.388227794305141</v>
      </c>
      <c r="EG56" s="137" t="str">
        <f t="shared" si="72"/>
        <v>Y</v>
      </c>
      <c r="EH56" s="137" t="str">
        <f t="shared" si="73"/>
        <v>N</v>
      </c>
      <c r="EI56" s="137" t="str">
        <f t="shared" si="74"/>
        <v>Y</v>
      </c>
      <c r="EJ56" s="137" t="str">
        <f t="shared" si="75"/>
        <v>N</v>
      </c>
      <c r="EK56" s="137">
        <f t="shared" si="76"/>
        <v>216.95101573707424</v>
      </c>
      <c r="EL56" s="137">
        <f t="shared" si="77"/>
        <v>-36.898352256221372</v>
      </c>
      <c r="EM56" s="137">
        <f t="shared" si="78"/>
        <v>2.2648584244463215</v>
      </c>
      <c r="EN56" s="137">
        <f t="shared" si="79"/>
        <v>-17.892034830329383</v>
      </c>
      <c r="EO56" s="137" t="str">
        <f t="shared" si="80"/>
        <v>Y</v>
      </c>
      <c r="EP56" s="137" t="str">
        <f t="shared" si="81"/>
        <v>N</v>
      </c>
      <c r="EQ56" s="137" t="str">
        <f t="shared" si="82"/>
        <v>Y</v>
      </c>
    </row>
    <row r="57" spans="1:147" x14ac:dyDescent="0.3">
      <c r="A57" s="137" t="str">
        <f>FOD!B57</f>
        <v xml:space="preserve">HCLTECH   </v>
      </c>
      <c r="B57" s="137" t="str">
        <f>'All Data FO'!G57</f>
        <v>N</v>
      </c>
      <c r="C57" s="137" t="str">
        <f>'All Data FO'!H57</f>
        <v>Y</v>
      </c>
      <c r="D57" s="137" t="str">
        <f>'All Data FO'!I57</f>
        <v>Y</v>
      </c>
      <c r="E57" s="137" t="str">
        <f>'All Data FO'!J57</f>
        <v>Y</v>
      </c>
      <c r="F57" s="139">
        <f>'All Data FO'!K57</f>
        <v>-0.45036592231187417</v>
      </c>
      <c r="G57" s="139">
        <f>'All Data FO'!L57</f>
        <v>1.1195445920303562</v>
      </c>
      <c r="H57" s="139">
        <f>'All Data FO'!M57</f>
        <v>1.5609944112545813</v>
      </c>
      <c r="I57" s="139">
        <f>'All Data FO'!N57</f>
        <v>1.4665623777864685</v>
      </c>
      <c r="J57" s="137" t="str">
        <f t="shared" si="17"/>
        <v>N</v>
      </c>
      <c r="K57" s="137" t="str">
        <f t="shared" si="18"/>
        <v>N</v>
      </c>
      <c r="L57" s="137" t="str">
        <f t="shared" si="19"/>
        <v>Y</v>
      </c>
      <c r="M57" s="137">
        <f>'All Data FO'!AG57-'All Data FO'!AH57</f>
        <v>-452200</v>
      </c>
      <c r="N57" s="137">
        <f>'All Data FO'!AH57-'All Data FO'!AI57</f>
        <v>23800</v>
      </c>
      <c r="O57" s="137">
        <f>'All Data FO'!AI57-'All Data FO'!AJ57</f>
        <v>-975800</v>
      </c>
      <c r="P57" s="137">
        <f>'All Data FO'!AJ57-'All Data FO'!AK57</f>
        <v>231000</v>
      </c>
      <c r="Q57" s="137" t="str">
        <f>'All Data FO'!AL57</f>
        <v>N</v>
      </c>
      <c r="R57" s="137" t="str">
        <f>'All Data FO'!AM57</f>
        <v>Y</v>
      </c>
      <c r="S57" s="137" t="str">
        <f>'All Data FO'!AN57</f>
        <v>N</v>
      </c>
      <c r="T57" s="137" t="str">
        <f>'All Data FO'!AO57</f>
        <v>Y</v>
      </c>
      <c r="U57" s="139">
        <f>'All Data FO'!AP57</f>
        <v>-2.3441468901952245</v>
      </c>
      <c r="V57" s="139">
        <f>'All Data FO'!AQ57</f>
        <v>0.12352855689580003</v>
      </c>
      <c r="W57" s="139">
        <f>'All Data FO'!AR57</f>
        <v>-4.8205270074002353</v>
      </c>
      <c r="X57" s="139">
        <f>'All Data FO'!AS57</f>
        <v>1.1543304883167762</v>
      </c>
      <c r="Y57" s="137" t="str">
        <f t="shared" si="20"/>
        <v>N</v>
      </c>
      <c r="Z57" s="137" t="str">
        <f t="shared" si="21"/>
        <v>Y</v>
      </c>
      <c r="AA57" s="137" t="str">
        <f t="shared" si="22"/>
        <v>N</v>
      </c>
      <c r="AB57" s="137" t="str">
        <f>'All Data FO'!BB57</f>
        <v>Y</v>
      </c>
      <c r="AC57" s="137" t="str">
        <f>'All Data FO'!BC57</f>
        <v>N</v>
      </c>
      <c r="AD57" s="137" t="str">
        <f>'All Data FO'!BD57</f>
        <v>Y</v>
      </c>
      <c r="AE57" s="137" t="str">
        <f>'All Data FO'!BE57</f>
        <v>N</v>
      </c>
      <c r="AF57" s="139">
        <f>'All Data FO'!BF57</f>
        <v>22.446047252456562</v>
      </c>
      <c r="AG57" s="139">
        <f>'All Data FO'!BG57</f>
        <v>-21.898408166986837</v>
      </c>
      <c r="AH57" s="139">
        <f>'All Data FO'!BH57</f>
        <v>45.117769228523045</v>
      </c>
      <c r="AI57" s="139">
        <f>'All Data FO'!BI57</f>
        <v>-21.036054191503826</v>
      </c>
      <c r="AJ57" s="137" t="str">
        <f t="shared" si="23"/>
        <v>Y</v>
      </c>
      <c r="AK57" s="137" t="str">
        <f t="shared" si="24"/>
        <v>N</v>
      </c>
      <c r="AL57" s="137" t="str">
        <f t="shared" si="25"/>
        <v>Y</v>
      </c>
      <c r="AM57" s="137" t="str">
        <f>'All Data FO'!BR57</f>
        <v>Y</v>
      </c>
      <c r="AN57" s="137" t="str">
        <f>'All Data FO'!BS57</f>
        <v>N</v>
      </c>
      <c r="AO57" s="137" t="str">
        <f>'All Data FO'!BT57</f>
        <v>Y</v>
      </c>
      <c r="AP57" s="137" t="str">
        <f>'All Data FO'!BU57</f>
        <v>N</v>
      </c>
      <c r="AQ57" s="139">
        <f>'All Data FO'!BV57</f>
        <v>22.887444406431747</v>
      </c>
      <c r="AR57" s="139">
        <f>'All Data FO'!BW57</f>
        <v>-22.814893055188804</v>
      </c>
      <c r="AS57" s="139">
        <f>'All Data FO'!BX57</f>
        <v>42.529168234851333</v>
      </c>
      <c r="AT57" s="139">
        <f>'All Data FO'!BY57</f>
        <v>-21.367268422610238</v>
      </c>
      <c r="AU57" s="137" t="str">
        <f t="shared" si="26"/>
        <v>Y</v>
      </c>
      <c r="AV57" s="137" t="str">
        <f t="shared" si="27"/>
        <v>N</v>
      </c>
      <c r="AW57" s="137" t="str">
        <f t="shared" si="28"/>
        <v>Y</v>
      </c>
      <c r="AX57" s="137" t="str">
        <f>'All Data FO'!CH57</f>
        <v>Y</v>
      </c>
      <c r="AY57" s="137" t="str">
        <f>'All Data FO'!CI57</f>
        <v>N</v>
      </c>
      <c r="AZ57" s="137" t="str">
        <f>'All Data FO'!CJ57</f>
        <v>Y</v>
      </c>
      <c r="BA57" s="137" t="str">
        <f>'All Data FO'!CK57</f>
        <v>N</v>
      </c>
      <c r="BB57" s="139">
        <f>'All Data FO'!CL57</f>
        <v>16.882157369782046</v>
      </c>
      <c r="BC57" s="139">
        <f>'All Data FO'!CM57</f>
        <v>-1.8135654697134567</v>
      </c>
      <c r="BD57" s="139">
        <f>'All Data FO'!CN57</f>
        <v>7.3598130841121492</v>
      </c>
      <c r="BE57" s="139">
        <f>'All Data FO'!CO57</f>
        <v>-20.446096654275092</v>
      </c>
      <c r="BF57" s="137" t="str">
        <f t="shared" si="29"/>
        <v>Y</v>
      </c>
      <c r="BG57" s="137" t="str">
        <f t="shared" si="30"/>
        <v>N</v>
      </c>
      <c r="BH57" s="137" t="str">
        <f t="shared" si="31"/>
        <v>Y</v>
      </c>
      <c r="BI57" s="137" t="str">
        <f>'D Master'!AM57</f>
        <v>Y</v>
      </c>
      <c r="BJ57" s="137" t="str">
        <f>'D Master'!AN57</f>
        <v>Y</v>
      </c>
      <c r="BK57" s="137" t="str">
        <f>'D Master'!AO57</f>
        <v>Y</v>
      </c>
      <c r="BL57" s="137" t="str">
        <f>'D Master'!AP57</f>
        <v>N</v>
      </c>
      <c r="BM57" s="137">
        <f>'D Master'!AQ57</f>
        <v>3.3648790746582447</v>
      </c>
      <c r="BN57" s="137">
        <f>'D Master'!AR57</f>
        <v>50.832672482157029</v>
      </c>
      <c r="BO57" s="137">
        <f>'D Master'!AS57</f>
        <v>6.2640449438202159</v>
      </c>
      <c r="BP57" s="137">
        <f>'D Master'!AT57</f>
        <v>-13.634158175642884</v>
      </c>
      <c r="BR57" s="137">
        <f>'All Data FO'!B57</f>
        <v>530.5</v>
      </c>
      <c r="BS57" s="137">
        <f>'All Data FO'!W57</f>
        <v>534.65</v>
      </c>
      <c r="BT57" s="137">
        <f>'All Data FO'!AB57</f>
        <v>522.54999999999995</v>
      </c>
      <c r="BV57" s="137">
        <f t="shared" si="32"/>
        <v>12.725560960301271</v>
      </c>
      <c r="BW57" s="137">
        <f>'All Data FO'!BM57</f>
        <v>5028800</v>
      </c>
      <c r="BX57" s="137">
        <f>AVERAGE('All Data FO'!BN57:BQ57)</f>
        <v>4461100</v>
      </c>
      <c r="BY57" s="137">
        <f>AVERAGE('All Data FO'!BN57:BP57)</f>
        <v>4371266.666666667</v>
      </c>
      <c r="BZ57" s="137">
        <f t="shared" si="33"/>
        <v>15.042169317817864</v>
      </c>
      <c r="CB57" s="139">
        <f>'All Data FO'!AP57</f>
        <v>-2.3441468901952245</v>
      </c>
      <c r="CC57" s="139">
        <f>'All Data FO'!AQ57</f>
        <v>0.12352855689580003</v>
      </c>
      <c r="CD57" s="139">
        <f>'All Data FO'!AR57</f>
        <v>-4.8205270074002353</v>
      </c>
      <c r="CE57" s="139">
        <f>'All Data FO'!AS57</f>
        <v>1.1543304883167762</v>
      </c>
      <c r="CF57" s="139">
        <f>'All Data FO'!BV57</f>
        <v>22.887444406431747</v>
      </c>
      <c r="CG57" s="139">
        <f>'All Data FO'!BW57</f>
        <v>-22.814893055188804</v>
      </c>
      <c r="CH57" s="139">
        <f>'All Data FO'!BX57</f>
        <v>42.529168234851333</v>
      </c>
      <c r="CI57" s="139">
        <f>'All Data FO'!BY57</f>
        <v>-21.367268422610238</v>
      </c>
      <c r="CJ57" s="139">
        <f>'D Master'!AQ57</f>
        <v>3.3648790746582447</v>
      </c>
      <c r="CK57" s="139">
        <f>'D Master'!AR57</f>
        <v>50.832672482157029</v>
      </c>
      <c r="CL57" s="139">
        <f>'D Master'!AS57</f>
        <v>6.2640449438202159</v>
      </c>
      <c r="CM57" s="139">
        <f>'D Master'!AT57</f>
        <v>-13.634158175642884</v>
      </c>
      <c r="CN57" s="139">
        <f>Cash!BH57</f>
        <v>41.709358631292851</v>
      </c>
      <c r="CO57" s="139">
        <f>Cash!BI57</f>
        <v>44.124555991223211</v>
      </c>
      <c r="CP57" s="139">
        <f>Cash!BJ57</f>
        <v>-20.880023090176465</v>
      </c>
      <c r="CQ57" s="139">
        <f>Cash!BK57</f>
        <v>-23.114172030381788</v>
      </c>
      <c r="CR57" s="67"/>
      <c r="CS57" s="139">
        <f>'All Data FO'!K57</f>
        <v>-0.45036592231187417</v>
      </c>
      <c r="CT57" s="139">
        <f>Cash!BH57</f>
        <v>41.709358631292851</v>
      </c>
      <c r="CU57" s="139">
        <f>'D Master'!AA57</f>
        <v>46.494921568688227</v>
      </c>
      <c r="CV57" s="139">
        <f>NOI!G57</f>
        <v>2.176582207835696</v>
      </c>
      <c r="CW57" s="139">
        <f>NOI!S57</f>
        <v>11.800413169152812</v>
      </c>
      <c r="CX57" s="139">
        <f>Cash!EB57</f>
        <v>-2.8571428571428523</v>
      </c>
      <c r="CY57" s="139">
        <f>'All Data FO'!AP57</f>
        <v>-2.3441468901952245</v>
      </c>
      <c r="CZ57" s="139">
        <f>'All Data FO'!BV57</f>
        <v>22.887444406431747</v>
      </c>
      <c r="DA57" s="139">
        <f>'All Data FO'!BF57</f>
        <v>22.446047252456562</v>
      </c>
      <c r="DB57" s="139" t="str">
        <f>'FOD (ALL)'!M57</f>
        <v>HAVELLS</v>
      </c>
      <c r="DC57" s="139">
        <f>'All Data FO'!EJ57</f>
        <v>2.8588994774054721</v>
      </c>
      <c r="DD57" s="137">
        <f>'All Data FO'!B56</f>
        <v>459.75</v>
      </c>
      <c r="DE57" s="137">
        <f>('All Data FO'!W56-'All Data FO'!AB56)/3</f>
        <v>6.3166666666666629</v>
      </c>
      <c r="DF57" s="137">
        <f t="shared" si="65"/>
        <v>1.3739351096610468</v>
      </c>
      <c r="DH57" s="139" t="str">
        <f t="shared" si="35"/>
        <v>HAVELLS</v>
      </c>
      <c r="DI57" s="137">
        <f t="shared" si="66"/>
        <v>466.06666666666666</v>
      </c>
      <c r="DJ57" s="137">
        <f t="shared" si="67"/>
        <v>472.38333333333333</v>
      </c>
      <c r="DK57" s="137">
        <f t="shared" si="68"/>
        <v>462.9083333333333</v>
      </c>
      <c r="DL57" s="137">
        <f t="shared" si="69"/>
        <v>456.5916666666667</v>
      </c>
      <c r="DM57" s="137">
        <f t="shared" si="70"/>
        <v>450.27500000000003</v>
      </c>
      <c r="DN57" s="137">
        <f t="shared" si="71"/>
        <v>459.75</v>
      </c>
      <c r="DO57" s="137" t="str">
        <f>'Final Master FO'!DC57</f>
        <v>SHORT BUILDUP</v>
      </c>
      <c r="DS57" s="137" t="str">
        <f>'FOD (ALL)'!M57</f>
        <v>HAVELLS</v>
      </c>
      <c r="DT57" s="137">
        <f>'All Data FO'!B56</f>
        <v>459.75</v>
      </c>
      <c r="DU57" s="139">
        <f>'All Data FO'!K56</f>
        <v>-1.2458382558264443</v>
      </c>
      <c r="DV57" s="137">
        <f>'All Data FO'!EA56</f>
        <v>20794550</v>
      </c>
      <c r="DW57" s="139">
        <f>'All Data FO'!EJ56</f>
        <v>3.6418733194277269</v>
      </c>
      <c r="DX57" s="137">
        <f>'D Master'!R56</f>
        <v>941886</v>
      </c>
      <c r="DY57" s="137">
        <f>'D Master'!AH56</f>
        <v>31.46</v>
      </c>
      <c r="EB57" s="137">
        <f>'All Data FO'!BM56/'All Data FO'!EA56</f>
        <v>0.19860973187686196</v>
      </c>
      <c r="EC57" s="137">
        <f>'All Data FO'!BN56/'All Data FO'!EB56</f>
        <v>0.22219065632966753</v>
      </c>
      <c r="ED57" s="137">
        <f>'All Data FO'!BO56/'All Data FO'!EC56</f>
        <v>0.39178062289111054</v>
      </c>
      <c r="EE57" s="137">
        <f>'All Data FO'!BP56/'All Data FO'!ED56</f>
        <v>0.15032819199739886</v>
      </c>
      <c r="EF57" s="137">
        <f>'All Data FO'!BQ56/'All Data FO'!EE56</f>
        <v>0.14386661857565952</v>
      </c>
      <c r="EG57" s="137" t="str">
        <f t="shared" si="72"/>
        <v>N</v>
      </c>
      <c r="EH57" s="137" t="str">
        <f t="shared" si="73"/>
        <v>N</v>
      </c>
      <c r="EI57" s="137" t="str">
        <f t="shared" si="74"/>
        <v>Y</v>
      </c>
      <c r="EJ57" s="137" t="str">
        <f t="shared" si="75"/>
        <v>Y</v>
      </c>
      <c r="EK57" s="137">
        <f t="shared" si="76"/>
        <v>-10.612923532580151</v>
      </c>
      <c r="EL57" s="137">
        <f t="shared" si="77"/>
        <v>-43.286971496948681</v>
      </c>
      <c r="EM57" s="137">
        <f t="shared" si="78"/>
        <v>160.61686612840361</v>
      </c>
      <c r="EN57" s="137">
        <f t="shared" si="79"/>
        <v>4.4913639353671133</v>
      </c>
      <c r="EO57" s="137" t="str">
        <f t="shared" si="80"/>
        <v>Y</v>
      </c>
      <c r="EP57" s="137" t="str">
        <f t="shared" si="81"/>
        <v>N</v>
      </c>
      <c r="EQ57" s="137" t="str">
        <f t="shared" si="82"/>
        <v>Y</v>
      </c>
    </row>
    <row r="58" spans="1:147" x14ac:dyDescent="0.3">
      <c r="A58" s="137" t="str">
        <f>FOD!B58</f>
        <v xml:space="preserve">HDFC      </v>
      </c>
      <c r="B58" s="137" t="str">
        <f>'All Data FO'!G58</f>
        <v>N</v>
      </c>
      <c r="C58" s="137" t="str">
        <f>'All Data FO'!H58</f>
        <v>N</v>
      </c>
      <c r="D58" s="137" t="str">
        <f>'All Data FO'!I58</f>
        <v>Y</v>
      </c>
      <c r="E58" s="137" t="str">
        <f>'All Data FO'!J58</f>
        <v>Y</v>
      </c>
      <c r="F58" s="139">
        <f>'All Data FO'!K58</f>
        <v>-4.6548199402421764</v>
      </c>
      <c r="G58" s="139">
        <f>'All Data FO'!L58</f>
        <v>-2.0607442089699388</v>
      </c>
      <c r="H58" s="139">
        <f>'All Data FO'!M58</f>
        <v>5.4471042972683366</v>
      </c>
      <c r="I58" s="139">
        <f>'All Data FO'!N58</f>
        <v>1.744935391123293</v>
      </c>
      <c r="J58" s="137" t="str">
        <f t="shared" si="17"/>
        <v>N</v>
      </c>
      <c r="K58" s="137" t="str">
        <f t="shared" si="18"/>
        <v>N</v>
      </c>
      <c r="L58" s="137" t="str">
        <f t="shared" si="19"/>
        <v>Y</v>
      </c>
      <c r="M58" s="137">
        <f>'All Data FO'!AG58-'All Data FO'!AH58</f>
        <v>-949250</v>
      </c>
      <c r="N58" s="137">
        <f>'All Data FO'!AH58-'All Data FO'!AI58</f>
        <v>-3324250</v>
      </c>
      <c r="O58" s="137">
        <f>'All Data FO'!AI58-'All Data FO'!AJ58</f>
        <v>-2122500</v>
      </c>
      <c r="P58" s="137">
        <f>'All Data FO'!AJ58-'All Data FO'!AK58</f>
        <v>-262000</v>
      </c>
      <c r="Q58" s="137" t="str">
        <f>'All Data FO'!AL58</f>
        <v>N</v>
      </c>
      <c r="R58" s="137" t="str">
        <f>'All Data FO'!AM58</f>
        <v>N</v>
      </c>
      <c r="S58" s="137" t="str">
        <f>'All Data FO'!AN58</f>
        <v>N</v>
      </c>
      <c r="T58" s="137" t="str">
        <f>'All Data FO'!AO58</f>
        <v>N</v>
      </c>
      <c r="U58" s="139">
        <f>'All Data FO'!AP58</f>
        <v>-4.4964710340580742</v>
      </c>
      <c r="V58" s="139">
        <f>'All Data FO'!AQ58</f>
        <v>-13.604321625520507</v>
      </c>
      <c r="W58" s="139">
        <f>'All Data FO'!AR58</f>
        <v>-7.9920173960519998</v>
      </c>
      <c r="X58" s="139">
        <f>'All Data FO'!AS58</f>
        <v>-0.97689202919490292</v>
      </c>
      <c r="Y58" s="137" t="str">
        <f t="shared" si="20"/>
        <v>Y</v>
      </c>
      <c r="Z58" s="137" t="str">
        <f t="shared" si="21"/>
        <v>N</v>
      </c>
      <c r="AA58" s="137" t="str">
        <f t="shared" si="22"/>
        <v>N</v>
      </c>
      <c r="AB58" s="137" t="str">
        <f>'All Data FO'!BB58</f>
        <v>N</v>
      </c>
      <c r="AC58" s="137" t="str">
        <f>'All Data FO'!BC58</f>
        <v>Y</v>
      </c>
      <c r="AD58" s="137" t="str">
        <f>'All Data FO'!BD58</f>
        <v>Y</v>
      </c>
      <c r="AE58" s="137" t="str">
        <f>'All Data FO'!BE58</f>
        <v>Y</v>
      </c>
      <c r="AF58" s="139">
        <f>'All Data FO'!BF58</f>
        <v>-2.4948859245816308</v>
      </c>
      <c r="AG58" s="139">
        <f>'All Data FO'!BG58</f>
        <v>6.8879469759018042</v>
      </c>
      <c r="AH58" s="139">
        <f>'All Data FO'!BH58</f>
        <v>28.246929053562532</v>
      </c>
      <c r="AI58" s="139">
        <f>'All Data FO'!BI58</f>
        <v>23.203622577515439</v>
      </c>
      <c r="AJ58" s="137" t="str">
        <f t="shared" si="23"/>
        <v>N</v>
      </c>
      <c r="AK58" s="137" t="str">
        <f t="shared" si="24"/>
        <v>N</v>
      </c>
      <c r="AL58" s="137" t="str">
        <f t="shared" si="25"/>
        <v>Y</v>
      </c>
      <c r="AM58" s="137" t="str">
        <f>'All Data FO'!BR58</f>
        <v>Y</v>
      </c>
      <c r="AN58" s="137" t="str">
        <f>'All Data FO'!BS58</f>
        <v>Y</v>
      </c>
      <c r="AO58" s="137" t="str">
        <f>'All Data FO'!BT58</f>
        <v>Y</v>
      </c>
      <c r="AP58" s="137" t="str">
        <f>'All Data FO'!BU58</f>
        <v>Y</v>
      </c>
      <c r="AQ58" s="139">
        <f>'All Data FO'!BV58</f>
        <v>2.8660938614721299</v>
      </c>
      <c r="AR58" s="139">
        <f>'All Data FO'!BW58</f>
        <v>4.5329269478940368</v>
      </c>
      <c r="AS58" s="139">
        <f>'All Data FO'!BX58</f>
        <v>25.686690031787428</v>
      </c>
      <c r="AT58" s="139">
        <f>'All Data FO'!BY58</f>
        <v>23.666969055538758</v>
      </c>
      <c r="AU58" s="137" t="str">
        <f t="shared" si="26"/>
        <v>N</v>
      </c>
      <c r="AV58" s="137" t="str">
        <f t="shared" si="27"/>
        <v>N</v>
      </c>
      <c r="AW58" s="137" t="str">
        <f t="shared" si="28"/>
        <v>Y</v>
      </c>
      <c r="AX58" s="137" t="str">
        <f>'All Data FO'!CH58</f>
        <v>Y</v>
      </c>
      <c r="AY58" s="137" t="str">
        <f>'All Data FO'!CI58</f>
        <v>Y</v>
      </c>
      <c r="AZ58" s="137" t="str">
        <f>'All Data FO'!CJ58</f>
        <v>N</v>
      </c>
      <c r="BA58" s="137" t="str">
        <f>'All Data FO'!CK58</f>
        <v>Y</v>
      </c>
      <c r="BB58" s="139">
        <f>'All Data FO'!CL58</f>
        <v>28.477513820409385</v>
      </c>
      <c r="BC58" s="139">
        <f>'All Data FO'!CM58</f>
        <v>6.181914331041777</v>
      </c>
      <c r="BD58" s="139">
        <f>'All Data FO'!CN58</f>
        <v>-11.387066541705718</v>
      </c>
      <c r="BE58" s="139">
        <f>'All Data FO'!CO58</f>
        <v>23.331214240305147</v>
      </c>
      <c r="BF58" s="137" t="str">
        <f t="shared" si="29"/>
        <v>Y</v>
      </c>
      <c r="BG58" s="137" t="str">
        <f t="shared" si="30"/>
        <v>Y</v>
      </c>
      <c r="BH58" s="137" t="str">
        <f t="shared" si="31"/>
        <v>N</v>
      </c>
      <c r="BI58" s="137" t="str">
        <f>'D Master'!AM58</f>
        <v>N</v>
      </c>
      <c r="BJ58" s="137" t="str">
        <f>'D Master'!AN58</f>
        <v>Y</v>
      </c>
      <c r="BK58" s="137" t="str">
        <f>'D Master'!AO58</f>
        <v>N</v>
      </c>
      <c r="BL58" s="137" t="str">
        <f>'D Master'!AP58</f>
        <v>N</v>
      </c>
      <c r="BM58" s="137">
        <f>'D Master'!AQ58</f>
        <v>-0.11540680900173547</v>
      </c>
      <c r="BN58" s="137">
        <f>'D Master'!AR58</f>
        <v>33.171106557377058</v>
      </c>
      <c r="BO58" s="137">
        <f>'D Master'!AS58</f>
        <v>-12.779267202859696</v>
      </c>
      <c r="BP58" s="137">
        <f>'D Master'!AT58</f>
        <v>-12.218081976858215</v>
      </c>
      <c r="BR58" s="137">
        <f>'All Data FO'!B58</f>
        <v>1515.75</v>
      </c>
      <c r="BS58" s="137">
        <f>'All Data FO'!W58</f>
        <v>1594.55</v>
      </c>
      <c r="BT58" s="137">
        <f>'All Data FO'!AB58</f>
        <v>1501.95</v>
      </c>
      <c r="BV58" s="137">
        <f t="shared" si="32"/>
        <v>23.443141634096406</v>
      </c>
      <c r="BW58" s="137">
        <f>'All Data FO'!BM58</f>
        <v>8290750</v>
      </c>
      <c r="BX58" s="137">
        <f>AVERAGE('All Data FO'!BN58:BQ58)</f>
        <v>6716250</v>
      </c>
      <c r="BY58" s="137">
        <f>AVERAGE('All Data FO'!BN58:BP58)</f>
        <v>7301500</v>
      </c>
      <c r="BZ58" s="137">
        <f t="shared" si="33"/>
        <v>13.548585907005409</v>
      </c>
      <c r="CB58" s="139">
        <f>'All Data FO'!AP58</f>
        <v>-4.4964710340580742</v>
      </c>
      <c r="CC58" s="139">
        <f>'All Data FO'!AQ58</f>
        <v>-13.604321625520507</v>
      </c>
      <c r="CD58" s="139">
        <f>'All Data FO'!AR58</f>
        <v>-7.9920173960519998</v>
      </c>
      <c r="CE58" s="139">
        <f>'All Data FO'!AS58</f>
        <v>-0.97689202919490292</v>
      </c>
      <c r="CF58" s="139">
        <f>'All Data FO'!BV58</f>
        <v>2.8660938614721299</v>
      </c>
      <c r="CG58" s="139">
        <f>'All Data FO'!BW58</f>
        <v>4.5329269478940368</v>
      </c>
      <c r="CH58" s="139">
        <f>'All Data FO'!BX58</f>
        <v>25.686690031787428</v>
      </c>
      <c r="CI58" s="139">
        <f>'All Data FO'!BY58</f>
        <v>23.666969055538758</v>
      </c>
      <c r="CJ58" s="139">
        <f>'D Master'!AQ58</f>
        <v>-0.11540680900173547</v>
      </c>
      <c r="CK58" s="139">
        <f>'D Master'!AR58</f>
        <v>33.171106557377058</v>
      </c>
      <c r="CL58" s="139">
        <f>'D Master'!AS58</f>
        <v>-12.779267202859696</v>
      </c>
      <c r="CM58" s="139">
        <f>'D Master'!AT58</f>
        <v>-12.218081976858215</v>
      </c>
      <c r="CN58" s="139">
        <f>Cash!BH58</f>
        <v>70.553175893965104</v>
      </c>
      <c r="CO58" s="139">
        <f>Cash!BI58</f>
        <v>3.0531281897893732</v>
      </c>
      <c r="CP58" s="139">
        <f>Cash!BJ58</f>
        <v>-26.066441955556783</v>
      </c>
      <c r="CQ58" s="139">
        <f>Cash!BK58</f>
        <v>9.4655933823326048</v>
      </c>
      <c r="CR58" s="67"/>
      <c r="CS58" s="139">
        <f>'All Data FO'!K58</f>
        <v>-4.6548199402421764</v>
      </c>
      <c r="CT58" s="139">
        <f>Cash!BH58</f>
        <v>70.553175893965104</v>
      </c>
      <c r="CU58" s="139">
        <f>'D Master'!AA58</f>
        <v>70.347198692904172</v>
      </c>
      <c r="CV58" s="139">
        <f>NOI!G58</f>
        <v>7.6319030373974224</v>
      </c>
      <c r="CW58" s="139">
        <f>NOI!S58</f>
        <v>10.19253943121779</v>
      </c>
      <c r="CX58" s="139">
        <f>Cash!EB58</f>
        <v>0.87912087912087999</v>
      </c>
      <c r="CY58" s="139">
        <f>'All Data FO'!AP58</f>
        <v>-4.4964710340580742</v>
      </c>
      <c r="CZ58" s="139">
        <f>'All Data FO'!BV58</f>
        <v>2.8660938614721299</v>
      </c>
      <c r="DA58" s="139">
        <f>'All Data FO'!BF58</f>
        <v>-2.4948859245816308</v>
      </c>
      <c r="DB58" s="139" t="str">
        <f>'FOD (ALL)'!M58</f>
        <v>HCLTECH</v>
      </c>
      <c r="DC58" s="139">
        <f>'All Data FO'!EJ58</f>
        <v>3.1325144602586596</v>
      </c>
      <c r="DD58" s="137">
        <f>'All Data FO'!B57</f>
        <v>530.5</v>
      </c>
      <c r="DE58" s="137">
        <f>('All Data FO'!W57-'All Data FO'!AB57)/3</f>
        <v>4.0333333333333412</v>
      </c>
      <c r="DF58" s="137">
        <f t="shared" si="65"/>
        <v>0.76028903550110105</v>
      </c>
      <c r="DH58" s="139" t="str">
        <f t="shared" si="35"/>
        <v>HCLTECH</v>
      </c>
      <c r="DI58" s="137">
        <f t="shared" si="66"/>
        <v>534.5333333333333</v>
      </c>
      <c r="DJ58" s="137">
        <f t="shared" si="67"/>
        <v>538.56666666666661</v>
      </c>
      <c r="DK58" s="137">
        <f t="shared" si="68"/>
        <v>532.51666666666665</v>
      </c>
      <c r="DL58" s="137">
        <f t="shared" si="69"/>
        <v>528.48333333333335</v>
      </c>
      <c r="DM58" s="137">
        <f t="shared" si="70"/>
        <v>524.45000000000005</v>
      </c>
      <c r="DN58" s="137">
        <f t="shared" si="71"/>
        <v>530.5</v>
      </c>
      <c r="DO58" s="137" t="str">
        <f>'Final Master FO'!DC58</f>
        <v>SHORT BUILDUP</v>
      </c>
      <c r="DS58" s="137" t="str">
        <f>'FOD (ALL)'!M58</f>
        <v>HCLTECH</v>
      </c>
      <c r="DT58" s="137">
        <f>'All Data FO'!B57</f>
        <v>530.5</v>
      </c>
      <c r="DU58" s="139">
        <f>'All Data FO'!K57</f>
        <v>-0.45036592231187417</v>
      </c>
      <c r="DV58" s="137">
        <f>'All Data FO'!EA57</f>
        <v>6692000</v>
      </c>
      <c r="DW58" s="139">
        <f>'All Data FO'!EJ57</f>
        <v>2.8588994774054721</v>
      </c>
      <c r="DX58" s="137">
        <f>'D Master'!R57</f>
        <v>3781198</v>
      </c>
      <c r="DY58" s="137">
        <f>'D Master'!AH57</f>
        <v>58.98</v>
      </c>
      <c r="EB58" s="137">
        <f>'All Data FO'!BM57/'All Data FO'!EA57</f>
        <v>0.75146443514644357</v>
      </c>
      <c r="EC58" s="137">
        <f>'All Data FO'!BN57/'All Data FO'!EB57</f>
        <v>0.62898862588379956</v>
      </c>
      <c r="ED58" s="137">
        <f>'All Data FO'!BO57/'All Data FO'!EC57</f>
        <v>0.85651050080775448</v>
      </c>
      <c r="EE58" s="137">
        <f>'All Data FO'!BP57/'All Data FO'!ED57</f>
        <v>0.64579861111111114</v>
      </c>
      <c r="EF58" s="137">
        <f>'All Data FO'!BQ57/'All Data FO'!EE57</f>
        <v>0.84444841128168513</v>
      </c>
      <c r="EG58" s="137" t="str">
        <f t="shared" si="72"/>
        <v>Y</v>
      </c>
      <c r="EH58" s="137" t="str">
        <f t="shared" si="73"/>
        <v>N</v>
      </c>
      <c r="EI58" s="137" t="str">
        <f t="shared" si="74"/>
        <v>Y</v>
      </c>
      <c r="EJ58" s="137" t="str">
        <f t="shared" si="75"/>
        <v>N</v>
      </c>
      <c r="EK58" s="137">
        <f t="shared" si="76"/>
        <v>19.471863913365965</v>
      </c>
      <c r="EL58" s="137">
        <f t="shared" si="77"/>
        <v>-26.563816171475363</v>
      </c>
      <c r="EM58" s="137">
        <f t="shared" si="78"/>
        <v>32.628111313851974</v>
      </c>
      <c r="EN58" s="137">
        <f t="shared" si="79"/>
        <v>-23.524207934628915</v>
      </c>
      <c r="EO58" s="137" t="str">
        <f t="shared" si="80"/>
        <v>Y</v>
      </c>
      <c r="EP58" s="137" t="str">
        <f t="shared" si="81"/>
        <v>N</v>
      </c>
      <c r="EQ58" s="137" t="str">
        <f t="shared" si="82"/>
        <v>Y</v>
      </c>
    </row>
    <row r="59" spans="1:147" x14ac:dyDescent="0.3">
      <c r="A59" s="137" t="str">
        <f>FOD!B59</f>
        <v xml:space="preserve">HDFCBANK  </v>
      </c>
      <c r="B59" s="137" t="str">
        <f>'All Data FO'!G59</f>
        <v>N</v>
      </c>
      <c r="C59" s="137" t="str">
        <f>'All Data FO'!H59</f>
        <v>N</v>
      </c>
      <c r="D59" s="137" t="str">
        <f>'All Data FO'!I59</f>
        <v>Y</v>
      </c>
      <c r="E59" s="137" t="str">
        <f>'All Data FO'!J59</f>
        <v>N</v>
      </c>
      <c r="F59" s="139">
        <f>'All Data FO'!K59</f>
        <v>-2.0528716808983454</v>
      </c>
      <c r="G59" s="139">
        <f>'All Data FO'!L59</f>
        <v>-0.32064361919197809</v>
      </c>
      <c r="H59" s="139">
        <f>'All Data FO'!M59</f>
        <v>3.3936106088004792</v>
      </c>
      <c r="I59" s="139">
        <f>'All Data FO'!N59</f>
        <v>-0.11439580950087849</v>
      </c>
      <c r="J59" s="137" t="str">
        <f t="shared" si="17"/>
        <v>N</v>
      </c>
      <c r="K59" s="137" t="str">
        <f t="shared" si="18"/>
        <v>N</v>
      </c>
      <c r="L59" s="137" t="str">
        <f t="shared" si="19"/>
        <v>Y</v>
      </c>
      <c r="M59" s="137">
        <f>'All Data FO'!AG59-'All Data FO'!AH59</f>
        <v>-4060500</v>
      </c>
      <c r="N59" s="137">
        <f>'All Data FO'!AH59-'All Data FO'!AI59</f>
        <v>-656500</v>
      </c>
      <c r="O59" s="137">
        <f>'All Data FO'!AI59-'All Data FO'!AJ59</f>
        <v>-2793000</v>
      </c>
      <c r="P59" s="137">
        <f>'All Data FO'!AJ59-'All Data FO'!AK59</f>
        <v>-1842500</v>
      </c>
      <c r="Q59" s="137" t="str">
        <f>'All Data FO'!AL59</f>
        <v>N</v>
      </c>
      <c r="R59" s="137" t="str">
        <f>'All Data FO'!AM59</f>
        <v>N</v>
      </c>
      <c r="S59" s="137" t="str">
        <f>'All Data FO'!AN59</f>
        <v>N</v>
      </c>
      <c r="T59" s="137" t="str">
        <f>'All Data FO'!AO59</f>
        <v>N</v>
      </c>
      <c r="U59" s="139">
        <f>'All Data FO'!AP59</f>
        <v>-12.119267561073887</v>
      </c>
      <c r="V59" s="139">
        <f>'All Data FO'!AQ59</f>
        <v>-1.9217821492345071</v>
      </c>
      <c r="W59" s="139">
        <f>'All Data FO'!AR59</f>
        <v>-7.5580451371975972</v>
      </c>
      <c r="X59" s="139">
        <f>'All Data FO'!AS59</f>
        <v>-4.7491397419870349</v>
      </c>
      <c r="Y59" s="137" t="str">
        <f t="shared" si="20"/>
        <v>N</v>
      </c>
      <c r="Z59" s="137" t="str">
        <f t="shared" si="21"/>
        <v>Y</v>
      </c>
      <c r="AA59" s="137" t="str">
        <f t="shared" si="22"/>
        <v>N</v>
      </c>
      <c r="AB59" s="137" t="str">
        <f>'All Data FO'!BB59</f>
        <v>Y</v>
      </c>
      <c r="AC59" s="137" t="str">
        <f>'All Data FO'!BC59</f>
        <v>Y</v>
      </c>
      <c r="AD59" s="137" t="str">
        <f>'All Data FO'!BD59</f>
        <v>N</v>
      </c>
      <c r="AE59" s="137" t="str">
        <f>'All Data FO'!BE59</f>
        <v>Y</v>
      </c>
      <c r="AF59" s="139">
        <f>'All Data FO'!BF59</f>
        <v>25.028175716853511</v>
      </c>
      <c r="AG59" s="139">
        <f>'All Data FO'!BG59</f>
        <v>25.215347434039831</v>
      </c>
      <c r="AH59" s="139">
        <f>'All Data FO'!BH59</f>
        <v>-19.127506584663642</v>
      </c>
      <c r="AI59" s="139">
        <f>'All Data FO'!BI59</f>
        <v>1.7279544001973746</v>
      </c>
      <c r="AJ59" s="137" t="str">
        <f t="shared" si="23"/>
        <v>N</v>
      </c>
      <c r="AK59" s="137" t="str">
        <f t="shared" si="24"/>
        <v>Y</v>
      </c>
      <c r="AL59" s="137" t="str">
        <f t="shared" si="25"/>
        <v>N</v>
      </c>
      <c r="AM59" s="137" t="str">
        <f>'All Data FO'!BR59</f>
        <v>Y</v>
      </c>
      <c r="AN59" s="137" t="str">
        <f>'All Data FO'!BS59</f>
        <v>Y</v>
      </c>
      <c r="AO59" s="137" t="str">
        <f>'All Data FO'!BT59</f>
        <v>N</v>
      </c>
      <c r="AP59" s="137" t="str">
        <f>'All Data FO'!BU59</f>
        <v>Y</v>
      </c>
      <c r="AQ59" s="139">
        <f>'All Data FO'!BV59</f>
        <v>29.004534555209986</v>
      </c>
      <c r="AR59" s="139">
        <f>'All Data FO'!BW59</f>
        <v>22.040331459697516</v>
      </c>
      <c r="AS59" s="139">
        <f>'All Data FO'!BX59</f>
        <v>-19.562785494546471</v>
      </c>
      <c r="AT59" s="139">
        <f>'All Data FO'!BY59</f>
        <v>2.0210185933710592</v>
      </c>
      <c r="AU59" s="137" t="str">
        <f t="shared" si="26"/>
        <v>Y</v>
      </c>
      <c r="AV59" s="137" t="str">
        <f t="shared" si="27"/>
        <v>Y</v>
      </c>
      <c r="AW59" s="137" t="str">
        <f t="shared" si="28"/>
        <v>N</v>
      </c>
      <c r="AX59" s="137" t="str">
        <f>'All Data FO'!CH59</f>
        <v>Y</v>
      </c>
      <c r="AY59" s="137" t="str">
        <f>'All Data FO'!CI59</f>
        <v>Y</v>
      </c>
      <c r="AZ59" s="137" t="str">
        <f>'All Data FO'!CJ59</f>
        <v>N</v>
      </c>
      <c r="BA59" s="137" t="str">
        <f>'All Data FO'!CK59</f>
        <v>N</v>
      </c>
      <c r="BB59" s="139">
        <f>'All Data FO'!CL59</f>
        <v>12.166088403712166</v>
      </c>
      <c r="BC59" s="139">
        <f>'All Data FO'!CM59</f>
        <v>18.103074924209615</v>
      </c>
      <c r="BD59" s="139">
        <f>'All Data FO'!CN59</f>
        <v>-17.476769120800572</v>
      </c>
      <c r="BE59" s="139">
        <f>'All Data FO'!CO59</f>
        <v>-4.1326234779400135</v>
      </c>
      <c r="BF59" s="137" t="str">
        <f t="shared" si="29"/>
        <v>N</v>
      </c>
      <c r="BG59" s="137" t="str">
        <f t="shared" si="30"/>
        <v>Y</v>
      </c>
      <c r="BH59" s="137" t="str">
        <f t="shared" si="31"/>
        <v>N</v>
      </c>
      <c r="BI59" s="137" t="str">
        <f>'D Master'!AM59</f>
        <v>N</v>
      </c>
      <c r="BJ59" s="137" t="str">
        <f>'D Master'!AN59</f>
        <v>Y</v>
      </c>
      <c r="BK59" s="137" t="str">
        <f>'D Master'!AO59</f>
        <v>Y</v>
      </c>
      <c r="BL59" s="137" t="str">
        <f>'D Master'!AP59</f>
        <v>N</v>
      </c>
      <c r="BM59" s="137">
        <f>'D Master'!AQ59</f>
        <v>-37.307090136434802</v>
      </c>
      <c r="BN59" s="137">
        <f>'D Master'!AR59</f>
        <v>2.241024468328388</v>
      </c>
      <c r="BO59" s="137">
        <f>'D Master'!AS59</f>
        <v>16.520117239541687</v>
      </c>
      <c r="BP59" s="137">
        <f>'D Master'!AT59</f>
        <v>-17.877461706783375</v>
      </c>
      <c r="BR59" s="137">
        <f>'All Data FO'!B59</f>
        <v>837.35</v>
      </c>
      <c r="BS59" s="137">
        <f>'All Data FO'!W59</f>
        <v>866.4</v>
      </c>
      <c r="BT59" s="137">
        <f>'All Data FO'!AB59</f>
        <v>829.65</v>
      </c>
      <c r="BV59" s="137">
        <f t="shared" si="32"/>
        <v>34.499167703170151</v>
      </c>
      <c r="BW59" s="137">
        <f>'All Data FO'!BM59</f>
        <v>27169000</v>
      </c>
      <c r="BX59" s="137">
        <f>AVERAGE('All Data FO'!BN59:BQ59)</f>
        <v>20200125</v>
      </c>
      <c r="BY59" s="137">
        <f>AVERAGE('All Data FO'!BN59:BP59)</f>
        <v>19923833.333333332</v>
      </c>
      <c r="BZ59" s="137">
        <f t="shared" si="33"/>
        <v>36.364320788335583</v>
      </c>
      <c r="CB59" s="139">
        <f>'All Data FO'!AP59</f>
        <v>-12.119267561073887</v>
      </c>
      <c r="CC59" s="139">
        <f>'All Data FO'!AQ59</f>
        <v>-1.9217821492345071</v>
      </c>
      <c r="CD59" s="139">
        <f>'All Data FO'!AR59</f>
        <v>-7.5580451371975972</v>
      </c>
      <c r="CE59" s="139">
        <f>'All Data FO'!AS59</f>
        <v>-4.7491397419870349</v>
      </c>
      <c r="CF59" s="139">
        <f>'All Data FO'!BV59</f>
        <v>29.004534555209986</v>
      </c>
      <c r="CG59" s="139">
        <f>'All Data FO'!BW59</f>
        <v>22.040331459697516</v>
      </c>
      <c r="CH59" s="139">
        <f>'All Data FO'!BX59</f>
        <v>-19.562785494546471</v>
      </c>
      <c r="CI59" s="139">
        <f>'All Data FO'!BY59</f>
        <v>2.0210185933710592</v>
      </c>
      <c r="CJ59" s="139">
        <f>'D Master'!AQ59</f>
        <v>-37.307090136434802</v>
      </c>
      <c r="CK59" s="139">
        <f>'D Master'!AR59</f>
        <v>2.241024468328388</v>
      </c>
      <c r="CL59" s="139">
        <f>'D Master'!AS59</f>
        <v>16.520117239541687</v>
      </c>
      <c r="CM59" s="139">
        <f>'D Master'!AT59</f>
        <v>-17.877461706783375</v>
      </c>
      <c r="CN59" s="139">
        <f>Cash!BH59</f>
        <v>-13.258564478751641</v>
      </c>
      <c r="CO59" s="139">
        <f>Cash!BI59</f>
        <v>21.153509451721717</v>
      </c>
      <c r="CP59" s="139">
        <f>Cash!BJ59</f>
        <v>-15.68925403828422</v>
      </c>
      <c r="CQ59" s="139">
        <f>Cash!BK59</f>
        <v>1.7315169392475287</v>
      </c>
      <c r="CR59" s="67"/>
      <c r="CS59" s="139">
        <f>'All Data FO'!K59</f>
        <v>-2.0528716808983454</v>
      </c>
      <c r="CT59" s="139">
        <f>Cash!BH59</f>
        <v>-13.258564478751641</v>
      </c>
      <c r="CU59" s="139">
        <f>'D Master'!AA59</f>
        <v>-45.616750217951854</v>
      </c>
      <c r="CV59" s="139">
        <f>NOI!G59</f>
        <v>3.9881683344697181</v>
      </c>
      <c r="CW59" s="139">
        <f>NOI!S59</f>
        <v>8.7367667574845989</v>
      </c>
      <c r="CX59" s="139">
        <f>Cash!EB59</f>
        <v>-1.6620498614958463</v>
      </c>
      <c r="CY59" s="139">
        <f>'All Data FO'!AP59</f>
        <v>-12.119267561073887</v>
      </c>
      <c r="CZ59" s="139">
        <f>'All Data FO'!BV59</f>
        <v>29.004534555209986</v>
      </c>
      <c r="DA59" s="139">
        <f>'All Data FO'!BF59</f>
        <v>25.028175716853511</v>
      </c>
      <c r="DB59" s="139" t="str">
        <f>'FOD (ALL)'!M59</f>
        <v>HDFC</v>
      </c>
      <c r="DC59" s="139">
        <f>'All Data FO'!EJ59</f>
        <v>5.3384896916034652</v>
      </c>
      <c r="DD59" s="137">
        <f>'All Data FO'!B58</f>
        <v>1515.75</v>
      </c>
      <c r="DE59" s="137">
        <f>('All Data FO'!W58-'All Data FO'!AB58)/3</f>
        <v>30.866666666666635</v>
      </c>
      <c r="DF59" s="137">
        <f t="shared" si="65"/>
        <v>2.0363956237286254</v>
      </c>
      <c r="DH59" s="139" t="str">
        <f t="shared" si="35"/>
        <v>HDFC</v>
      </c>
      <c r="DI59" s="137">
        <f t="shared" si="66"/>
        <v>1546.6166666666666</v>
      </c>
      <c r="DJ59" s="137">
        <f t="shared" si="67"/>
        <v>1577.4833333333331</v>
      </c>
      <c r="DK59" s="137">
        <f t="shared" si="68"/>
        <v>1531.1833333333332</v>
      </c>
      <c r="DL59" s="137">
        <f t="shared" si="69"/>
        <v>1500.3166666666666</v>
      </c>
      <c r="DM59" s="137">
        <f t="shared" si="70"/>
        <v>1469.45</v>
      </c>
      <c r="DN59" s="137">
        <f t="shared" si="71"/>
        <v>1515.75</v>
      </c>
      <c r="DO59" s="137" t="str">
        <f>'Final Master FO'!DC59</f>
        <v>SHORT BUILDUP</v>
      </c>
      <c r="DS59" s="137" t="str">
        <f>'FOD (ALL)'!M59</f>
        <v>HDFC</v>
      </c>
      <c r="DT59" s="137">
        <f>'All Data FO'!B58</f>
        <v>1515.75</v>
      </c>
      <c r="DU59" s="139">
        <f>'All Data FO'!K58</f>
        <v>-4.6548199402421764</v>
      </c>
      <c r="DV59" s="137">
        <f>'All Data FO'!EA58</f>
        <v>22216600</v>
      </c>
      <c r="DW59" s="139">
        <f>'All Data FO'!EJ58</f>
        <v>3.1325144602586596</v>
      </c>
      <c r="DX59" s="137">
        <f>'D Master'!R58</f>
        <v>6249342</v>
      </c>
      <c r="DY59" s="137">
        <f>'D Master'!AH58</f>
        <v>51.93</v>
      </c>
      <c r="EB59" s="137">
        <f>'All Data FO'!BM58/'All Data FO'!EA58</f>
        <v>0.37317816407551113</v>
      </c>
      <c r="EC59" s="137">
        <f>'All Data FO'!BN58/'All Data FO'!EB58</f>
        <v>0.37414468614507607</v>
      </c>
      <c r="ED59" s="137">
        <f>'All Data FO'!BO58/'All Data FO'!EC58</f>
        <v>0.36282504964565704</v>
      </c>
      <c r="EE59" s="137">
        <f>'All Data FO'!BP58/'All Data FO'!ED58</f>
        <v>0.29542783942055789</v>
      </c>
      <c r="EF59" s="137">
        <f>'All Data FO'!BQ58/'All Data FO'!EE58</f>
        <v>0.24288554193270398</v>
      </c>
      <c r="EG59" s="137" t="str">
        <f t="shared" si="72"/>
        <v>N</v>
      </c>
      <c r="EH59" s="137" t="str">
        <f t="shared" si="73"/>
        <v>Y</v>
      </c>
      <c r="EI59" s="137" t="str">
        <f t="shared" si="74"/>
        <v>Y</v>
      </c>
      <c r="EJ59" s="137" t="str">
        <f t="shared" si="75"/>
        <v>Y</v>
      </c>
      <c r="EK59" s="137">
        <f t="shared" si="76"/>
        <v>-0.25832842356343444</v>
      </c>
      <c r="EL59" s="137">
        <f t="shared" si="77"/>
        <v>3.1198608008113098</v>
      </c>
      <c r="EM59" s="137">
        <f t="shared" si="78"/>
        <v>22.81342555843408</v>
      </c>
      <c r="EN59" s="137">
        <f t="shared" si="79"/>
        <v>21.632534019835461</v>
      </c>
      <c r="EO59" s="137" t="str">
        <f t="shared" si="80"/>
        <v>N</v>
      </c>
      <c r="EP59" s="137" t="str">
        <f t="shared" si="81"/>
        <v>N</v>
      </c>
      <c r="EQ59" s="137" t="str">
        <f t="shared" si="82"/>
        <v>Y</v>
      </c>
    </row>
    <row r="60" spans="1:147" x14ac:dyDescent="0.3">
      <c r="A60" s="137" t="str">
        <f>FOD!B60</f>
        <v xml:space="preserve">HDFCLIFE  </v>
      </c>
      <c r="B60" s="137" t="str">
        <f>'All Data FO'!G60</f>
        <v>Y</v>
      </c>
      <c r="C60" s="137" t="str">
        <f>'All Data FO'!H60</f>
        <v>Y</v>
      </c>
      <c r="D60" s="137" t="str">
        <f>'All Data FO'!I60</f>
        <v>Y</v>
      </c>
      <c r="E60" s="137" t="str">
        <f>'All Data FO'!J60</f>
        <v>Y</v>
      </c>
      <c r="F60" s="139">
        <f>'All Data FO'!K60</f>
        <v>0.11179997967273329</v>
      </c>
      <c r="G60" s="139">
        <f>'All Data FO'!L60</f>
        <v>2.4895833333333308</v>
      </c>
      <c r="H60" s="139">
        <f>'All Data FO'!M60</f>
        <v>1.2658227848101267</v>
      </c>
      <c r="I60" s="139">
        <f>'All Data FO'!N60</f>
        <v>1.3903743315508021</v>
      </c>
      <c r="J60" s="137" t="str">
        <f t="shared" si="17"/>
        <v>N</v>
      </c>
      <c r="K60" s="137" t="str">
        <f t="shared" si="18"/>
        <v>Y</v>
      </c>
      <c r="L60" s="137" t="str">
        <f t="shared" si="19"/>
        <v>N</v>
      </c>
      <c r="M60" s="137">
        <f>'All Data FO'!AG60-'All Data FO'!AH60</f>
        <v>-832500</v>
      </c>
      <c r="N60" s="137">
        <f>'All Data FO'!AH60-'All Data FO'!AI60</f>
        <v>-362700</v>
      </c>
      <c r="O60" s="137">
        <f>'All Data FO'!AI60-'All Data FO'!AJ60</f>
        <v>-297900</v>
      </c>
      <c r="P60" s="137">
        <f>'All Data FO'!AJ60-'All Data FO'!AK60</f>
        <v>-15300</v>
      </c>
      <c r="Q60" s="137" t="str">
        <f>'All Data FO'!AL60</f>
        <v>N</v>
      </c>
      <c r="R60" s="137" t="str">
        <f>'All Data FO'!AM60</f>
        <v>N</v>
      </c>
      <c r="S60" s="137" t="str">
        <f>'All Data FO'!AN60</f>
        <v>N</v>
      </c>
      <c r="T60" s="137" t="str">
        <f>'All Data FO'!AO60</f>
        <v>N</v>
      </c>
      <c r="U60" s="139">
        <f>'All Data FO'!AP60</f>
        <v>-6.6455923557726848</v>
      </c>
      <c r="V60" s="139">
        <f>'All Data FO'!AQ60</f>
        <v>-2.8138528138528138</v>
      </c>
      <c r="W60" s="139">
        <f>'All Data FO'!AR60</f>
        <v>-2.2589230874223709</v>
      </c>
      <c r="X60" s="139">
        <f>'All Data FO'!AS60</f>
        <v>-0.11588275391956375</v>
      </c>
      <c r="Y60" s="137" t="str">
        <f t="shared" si="20"/>
        <v>N</v>
      </c>
      <c r="Z60" s="137" t="str">
        <f t="shared" si="21"/>
        <v>N</v>
      </c>
      <c r="AA60" s="137" t="str">
        <f t="shared" si="22"/>
        <v>N</v>
      </c>
      <c r="AB60" s="137" t="str">
        <f>'All Data FO'!BB60</f>
        <v>Y</v>
      </c>
      <c r="AC60" s="137" t="str">
        <f>'All Data FO'!BC60</f>
        <v>Y</v>
      </c>
      <c r="AD60" s="137" t="str">
        <f>'All Data FO'!BD60</f>
        <v>N</v>
      </c>
      <c r="AE60" s="137" t="str">
        <f>'All Data FO'!BE60</f>
        <v>Y</v>
      </c>
      <c r="AF60" s="139">
        <f>'All Data FO'!BF60</f>
        <v>22.793787533911871</v>
      </c>
      <c r="AG60" s="139">
        <f>'All Data FO'!BG60</f>
        <v>53.044593245076236</v>
      </c>
      <c r="AH60" s="139">
        <f>'All Data FO'!BH60</f>
        <v>-24.889295058552499</v>
      </c>
      <c r="AI60" s="139">
        <f>'All Data FO'!BI60</f>
        <v>15.880391123311771</v>
      </c>
      <c r="AJ60" s="137" t="str">
        <f t="shared" si="23"/>
        <v>N</v>
      </c>
      <c r="AK60" s="137" t="str">
        <f t="shared" si="24"/>
        <v>Y</v>
      </c>
      <c r="AL60" s="137" t="str">
        <f t="shared" si="25"/>
        <v>N</v>
      </c>
      <c r="AM60" s="137" t="str">
        <f>'All Data FO'!BR60</f>
        <v>Y</v>
      </c>
      <c r="AN60" s="137" t="str">
        <f>'All Data FO'!BS60</f>
        <v>Y</v>
      </c>
      <c r="AO60" s="137" t="str">
        <f>'All Data FO'!BT60</f>
        <v>N</v>
      </c>
      <c r="AP60" s="137" t="str">
        <f>'All Data FO'!BU60</f>
        <v>Y</v>
      </c>
      <c r="AQ60" s="139">
        <f>'All Data FO'!BV60</f>
        <v>21.179302045728036</v>
      </c>
      <c r="AR60" s="139">
        <f>'All Data FO'!BW60</f>
        <v>49.729729729729733</v>
      </c>
      <c r="AS60" s="139">
        <f>'All Data FO'!BX60</f>
        <v>-25.101214574898783</v>
      </c>
      <c r="AT60" s="139">
        <f>'All Data FO'!BY60</f>
        <v>15.70893191755153</v>
      </c>
      <c r="AU60" s="137" t="str">
        <f t="shared" si="26"/>
        <v>N</v>
      </c>
      <c r="AV60" s="137" t="str">
        <f t="shared" si="27"/>
        <v>Y</v>
      </c>
      <c r="AW60" s="137" t="str">
        <f t="shared" si="28"/>
        <v>N</v>
      </c>
      <c r="AX60" s="137" t="str">
        <f>'All Data FO'!CH60</f>
        <v>Y</v>
      </c>
      <c r="AY60" s="137" t="str">
        <f>'All Data FO'!CI60</f>
        <v>Y</v>
      </c>
      <c r="AZ60" s="137" t="str">
        <f>'All Data FO'!CJ60</f>
        <v>N</v>
      </c>
      <c r="BA60" s="137" t="str">
        <f>'All Data FO'!CK60</f>
        <v>Y</v>
      </c>
      <c r="BB60" s="139">
        <f>'All Data FO'!CL60</f>
        <v>24.625770472556503</v>
      </c>
      <c r="BC60" s="139">
        <f>'All Data FO'!CM60</f>
        <v>37.54541784416633</v>
      </c>
      <c r="BD60" s="139">
        <f>'All Data FO'!CN60</f>
        <v>-27.039764359351988</v>
      </c>
      <c r="BE60" s="139">
        <f>'All Data FO'!CO60</f>
        <v>13.35559265442404</v>
      </c>
      <c r="BF60" s="137" t="str">
        <f t="shared" si="29"/>
        <v>N</v>
      </c>
      <c r="BG60" s="137" t="str">
        <f t="shared" si="30"/>
        <v>Y</v>
      </c>
      <c r="BH60" s="137" t="str">
        <f t="shared" si="31"/>
        <v>N</v>
      </c>
      <c r="BI60" s="137" t="str">
        <f>'D Master'!AM60</f>
        <v>N</v>
      </c>
      <c r="BJ60" s="137" t="str">
        <f>'D Master'!AN60</f>
        <v>Y</v>
      </c>
      <c r="BK60" s="137" t="str">
        <f>'D Master'!AO60</f>
        <v>N</v>
      </c>
      <c r="BL60" s="137" t="str">
        <f>'D Master'!AP60</f>
        <v>N</v>
      </c>
      <c r="BM60" s="137">
        <f>'D Master'!AQ60</f>
        <v>-16.33646159193604</v>
      </c>
      <c r="BN60" s="137">
        <f>'D Master'!AR60</f>
        <v>22.191548099384146</v>
      </c>
      <c r="BO60" s="137">
        <f>'D Master'!AS60</f>
        <v>-15.336209996404159</v>
      </c>
      <c r="BP60" s="137">
        <f>'D Master'!AT60</f>
        <v>-5.77672369981366</v>
      </c>
      <c r="BR60" s="137">
        <f>'All Data FO'!B60</f>
        <v>492.5</v>
      </c>
      <c r="BS60" s="137">
        <f>'All Data FO'!W60</f>
        <v>504</v>
      </c>
      <c r="BT60" s="137">
        <f>'All Data FO'!AB60</f>
        <v>488</v>
      </c>
      <c r="BV60" s="137">
        <f t="shared" si="32"/>
        <v>45.551781455517812</v>
      </c>
      <c r="BW60" s="137">
        <f>'All Data FO'!BM60</f>
        <v>4531500</v>
      </c>
      <c r="BX60" s="137">
        <f>AVERAGE('All Data FO'!BN60:BQ60)</f>
        <v>3113325</v>
      </c>
      <c r="BY60" s="137">
        <f>AVERAGE('All Data FO'!BN60:BP60)</f>
        <v>3190500</v>
      </c>
      <c r="BZ60" s="137">
        <f t="shared" si="33"/>
        <v>42.03102961918195</v>
      </c>
      <c r="CB60" s="139">
        <f>'All Data FO'!AP60</f>
        <v>-6.6455923557726848</v>
      </c>
      <c r="CC60" s="139">
        <f>'All Data FO'!AQ60</f>
        <v>-2.8138528138528138</v>
      </c>
      <c r="CD60" s="139">
        <f>'All Data FO'!AR60</f>
        <v>-2.2589230874223709</v>
      </c>
      <c r="CE60" s="139">
        <f>'All Data FO'!AS60</f>
        <v>-0.11588275391956375</v>
      </c>
      <c r="CF60" s="139">
        <f>'All Data FO'!BV60</f>
        <v>21.179302045728036</v>
      </c>
      <c r="CG60" s="139">
        <f>'All Data FO'!BW60</f>
        <v>49.729729729729733</v>
      </c>
      <c r="CH60" s="139">
        <f>'All Data FO'!BX60</f>
        <v>-25.101214574898783</v>
      </c>
      <c r="CI60" s="139">
        <f>'All Data FO'!BY60</f>
        <v>15.70893191755153</v>
      </c>
      <c r="CJ60" s="139">
        <f>'D Master'!AQ60</f>
        <v>-16.33646159193604</v>
      </c>
      <c r="CK60" s="139">
        <f>'D Master'!AR60</f>
        <v>22.191548099384146</v>
      </c>
      <c r="CL60" s="139">
        <f>'D Master'!AS60</f>
        <v>-15.336209996404159</v>
      </c>
      <c r="CM60" s="139">
        <f>'D Master'!AT60</f>
        <v>-5.77672369981366</v>
      </c>
      <c r="CN60" s="139">
        <f>Cash!BH60</f>
        <v>9.1531354531707443</v>
      </c>
      <c r="CO60" s="139">
        <f>Cash!BI60</f>
        <v>35.454164330884844</v>
      </c>
      <c r="CP60" s="139">
        <f>Cash!BJ60</f>
        <v>-39.319138749545054</v>
      </c>
      <c r="CQ60" s="139">
        <f>Cash!BK60</f>
        <v>24.86480355165579</v>
      </c>
      <c r="CR60" s="67"/>
      <c r="CS60" s="139">
        <f>'All Data FO'!K60</f>
        <v>0.11179997967273329</v>
      </c>
      <c r="CT60" s="139">
        <f>Cash!BH60</f>
        <v>9.1531354531707443</v>
      </c>
      <c r="CU60" s="139">
        <f>'D Master'!AA60</f>
        <v>-8.6866451949559345</v>
      </c>
      <c r="CV60" s="139">
        <f>NOI!G60</f>
        <v>-2.5285869213645618</v>
      </c>
      <c r="CW60" s="139">
        <f>NOI!S60</f>
        <v>22.528390147097387</v>
      </c>
      <c r="CX60" s="139">
        <f>Cash!EB60</f>
        <v>-3.0379746835443067</v>
      </c>
      <c r="CY60" s="139">
        <f>'All Data FO'!AP60</f>
        <v>-6.6455923557726848</v>
      </c>
      <c r="CZ60" s="139">
        <f>'All Data FO'!BV60</f>
        <v>21.179302045728036</v>
      </c>
      <c r="DA60" s="139">
        <f>'All Data FO'!BF60</f>
        <v>22.793787533911871</v>
      </c>
      <c r="DB60" s="139" t="str">
        <f>'FOD (ALL)'!M60</f>
        <v>HDFCBANK</v>
      </c>
      <c r="DC60" s="139">
        <f>'All Data FO'!EJ60</f>
        <v>3.1176279535863762</v>
      </c>
      <c r="DD60" s="137">
        <f>'All Data FO'!B59</f>
        <v>837.35</v>
      </c>
      <c r="DE60" s="137">
        <f>('All Data FO'!W59-'All Data FO'!AB59)/3</f>
        <v>12.25</v>
      </c>
      <c r="DF60" s="137">
        <f t="shared" si="65"/>
        <v>1.4629485878067714</v>
      </c>
      <c r="DH60" s="139" t="str">
        <f t="shared" si="35"/>
        <v>HDFCBANK</v>
      </c>
      <c r="DI60" s="137">
        <f t="shared" si="66"/>
        <v>849.6</v>
      </c>
      <c r="DJ60" s="137">
        <f t="shared" si="67"/>
        <v>861.85</v>
      </c>
      <c r="DK60" s="137">
        <f t="shared" si="68"/>
        <v>843.47500000000002</v>
      </c>
      <c r="DL60" s="137">
        <f t="shared" si="69"/>
        <v>831.22500000000002</v>
      </c>
      <c r="DM60" s="137">
        <f t="shared" si="70"/>
        <v>818.97500000000002</v>
      </c>
      <c r="DN60" s="137">
        <f t="shared" si="71"/>
        <v>837.35</v>
      </c>
      <c r="DO60" s="137" t="str">
        <f>'Final Master FO'!DC60</f>
        <v>SHORT BUILDUP</v>
      </c>
      <c r="DS60" s="137" t="str">
        <f>'FOD (ALL)'!M60</f>
        <v>HDFCBANK</v>
      </c>
      <c r="DT60" s="137">
        <f>'All Data FO'!B59</f>
        <v>837.35</v>
      </c>
      <c r="DU60" s="139">
        <f>'All Data FO'!K59</f>
        <v>-2.0528716808983454</v>
      </c>
      <c r="DV60" s="137">
        <f>'All Data FO'!EA59</f>
        <v>30479850</v>
      </c>
      <c r="DW60" s="139">
        <f>'All Data FO'!EJ59</f>
        <v>5.3384896916034652</v>
      </c>
      <c r="DX60" s="137">
        <f>'D Master'!R59</f>
        <v>5893652</v>
      </c>
      <c r="DY60" s="137">
        <f>'D Master'!AH59</f>
        <v>28.03</v>
      </c>
      <c r="EB60" s="137">
        <f>'All Data FO'!BM59/'All Data FO'!EA59</f>
        <v>0.8913757777679352</v>
      </c>
      <c r="EC60" s="137">
        <f>'All Data FO'!BN59/'All Data FO'!EB59</f>
        <v>0.72785176506774629</v>
      </c>
      <c r="ED60" s="137">
        <f>'All Data FO'!BO59/'All Data FO'!EC59</f>
        <v>0.59959903964087291</v>
      </c>
      <c r="EE60" s="137">
        <f>'All Data FO'!BP59/'All Data FO'!ED59</f>
        <v>0.75576848557438259</v>
      </c>
      <c r="EF60" s="137">
        <f>'All Data FO'!BQ59/'All Data FO'!EE59</f>
        <v>0.74767916887401908</v>
      </c>
      <c r="EG60" s="137" t="str">
        <f t="shared" si="72"/>
        <v>Y</v>
      </c>
      <c r="EH60" s="137" t="str">
        <f t="shared" si="73"/>
        <v>Y</v>
      </c>
      <c r="EI60" s="137" t="str">
        <f t="shared" si="74"/>
        <v>N</v>
      </c>
      <c r="EJ60" s="137" t="str">
        <f t="shared" si="75"/>
        <v>Y</v>
      </c>
      <c r="EK60" s="137">
        <f t="shared" si="76"/>
        <v>22.46666430560467</v>
      </c>
      <c r="EL60" s="137">
        <f t="shared" si="77"/>
        <v>21.389748306416529</v>
      </c>
      <c r="EM60" s="137">
        <f t="shared" si="78"/>
        <v>-20.66366207567139</v>
      </c>
      <c r="EN60" s="137">
        <f t="shared" si="79"/>
        <v>1.081923509056131</v>
      </c>
      <c r="EO60" s="137" t="str">
        <f t="shared" si="80"/>
        <v>Y</v>
      </c>
      <c r="EP60" s="137" t="str">
        <f t="shared" si="81"/>
        <v>Y</v>
      </c>
      <c r="EQ60" s="137" t="str">
        <f t="shared" si="82"/>
        <v>N</v>
      </c>
    </row>
    <row r="61" spans="1:147" x14ac:dyDescent="0.3">
      <c r="A61" s="137" t="str">
        <f>FOD!B61</f>
        <v>HEROMOTOCO</v>
      </c>
      <c r="B61" s="137" t="str">
        <f>'All Data FO'!G61</f>
        <v>Y</v>
      </c>
      <c r="C61" s="137" t="str">
        <f>'All Data FO'!H61</f>
        <v>Y</v>
      </c>
      <c r="D61" s="137" t="str">
        <f>'All Data FO'!I61</f>
        <v>N</v>
      </c>
      <c r="E61" s="137" t="str">
        <f>'All Data FO'!J61</f>
        <v>N</v>
      </c>
      <c r="F61" s="139">
        <f>'All Data FO'!K61</f>
        <v>1.5506081513621297</v>
      </c>
      <c r="G61" s="139">
        <f>'All Data FO'!L61</f>
        <v>4.014895558460128</v>
      </c>
      <c r="H61" s="139">
        <f>'All Data FO'!M61</f>
        <v>-1.9679423639484586</v>
      </c>
      <c r="I61" s="139">
        <f>'All Data FO'!N61</f>
        <v>-7.7304022224902E-2</v>
      </c>
      <c r="J61" s="137" t="str">
        <f t="shared" si="17"/>
        <v>N</v>
      </c>
      <c r="K61" s="137" t="str">
        <f t="shared" si="18"/>
        <v>Y</v>
      </c>
      <c r="L61" s="137" t="str">
        <f t="shared" si="19"/>
        <v>N</v>
      </c>
      <c r="M61" s="137">
        <f>'All Data FO'!AG61-'All Data FO'!AH61</f>
        <v>92800</v>
      </c>
      <c r="N61" s="137">
        <f>'All Data FO'!AH61-'All Data FO'!AI61</f>
        <v>-193600</v>
      </c>
      <c r="O61" s="137">
        <f>'All Data FO'!AI61-'All Data FO'!AJ61</f>
        <v>28400</v>
      </c>
      <c r="P61" s="137">
        <f>'All Data FO'!AJ61-'All Data FO'!AK61</f>
        <v>-37800</v>
      </c>
      <c r="Q61" s="137" t="str">
        <f>'All Data FO'!AL61</f>
        <v>Y</v>
      </c>
      <c r="R61" s="137" t="str">
        <f>'All Data FO'!AM61</f>
        <v>N</v>
      </c>
      <c r="S61" s="137" t="str">
        <f>'All Data FO'!AN61</f>
        <v>Y</v>
      </c>
      <c r="T61" s="137" t="str">
        <f>'All Data FO'!AO61</f>
        <v>N</v>
      </c>
      <c r="U61" s="139">
        <f>'All Data FO'!AP61</f>
        <v>4.2658821366185524</v>
      </c>
      <c r="V61" s="139">
        <f>'All Data FO'!AQ61</f>
        <v>-8.1722245673279854</v>
      </c>
      <c r="W61" s="139">
        <f>'All Data FO'!AR61</f>
        <v>1.2133640946765787</v>
      </c>
      <c r="X61" s="139">
        <f>'All Data FO'!AS61</f>
        <v>-1.5893037336024218</v>
      </c>
      <c r="Y61" s="137" t="str">
        <f t="shared" si="20"/>
        <v>Y</v>
      </c>
      <c r="Z61" s="137" t="str">
        <f t="shared" si="21"/>
        <v>N</v>
      </c>
      <c r="AA61" s="137" t="str">
        <f t="shared" si="22"/>
        <v>Y</v>
      </c>
      <c r="AB61" s="137" t="str">
        <f>'All Data FO'!BB61</f>
        <v>N</v>
      </c>
      <c r="AC61" s="137" t="str">
        <f>'All Data FO'!BC61</f>
        <v>Y</v>
      </c>
      <c r="AD61" s="137" t="str">
        <f>'All Data FO'!BD61</f>
        <v>Y</v>
      </c>
      <c r="AE61" s="137" t="str">
        <f>'All Data FO'!BE61</f>
        <v>N</v>
      </c>
      <c r="AF61" s="139">
        <f>'All Data FO'!BF61</f>
        <v>-12.320076400704979</v>
      </c>
      <c r="AG61" s="139">
        <f>'All Data FO'!BG61</f>
        <v>5.2493760600914268</v>
      </c>
      <c r="AH61" s="139">
        <f>'All Data FO'!BH61</f>
        <v>80.049984967174169</v>
      </c>
      <c r="AI61" s="139">
        <f>'All Data FO'!BI61</f>
        <v>-28.531901918799036</v>
      </c>
      <c r="AJ61" s="137" t="str">
        <f t="shared" si="23"/>
        <v>N</v>
      </c>
      <c r="AK61" s="137" t="str">
        <f t="shared" si="24"/>
        <v>N</v>
      </c>
      <c r="AL61" s="137" t="str">
        <f t="shared" si="25"/>
        <v>Y</v>
      </c>
      <c r="AM61" s="137" t="str">
        <f>'All Data FO'!BR61</f>
        <v>N</v>
      </c>
      <c r="AN61" s="137" t="str">
        <f>'All Data FO'!BS61</f>
        <v>Y</v>
      </c>
      <c r="AO61" s="137" t="str">
        <f>'All Data FO'!BT61</f>
        <v>Y</v>
      </c>
      <c r="AP61" s="137" t="str">
        <f>'All Data FO'!BU61</f>
        <v>N</v>
      </c>
      <c r="AQ61" s="139">
        <f>'All Data FO'!BV61</f>
        <v>-13.361057794838985</v>
      </c>
      <c r="AR61" s="139">
        <f>'All Data FO'!BW61</f>
        <v>1.7357344326318074</v>
      </c>
      <c r="AS61" s="139">
        <f>'All Data FO'!BX61</f>
        <v>85.584860076504938</v>
      </c>
      <c r="AT61" s="139">
        <f>'All Data FO'!BY61</f>
        <v>-27.647487254187908</v>
      </c>
      <c r="AU61" s="137" t="str">
        <f t="shared" si="26"/>
        <v>N</v>
      </c>
      <c r="AV61" s="137" t="str">
        <f t="shared" si="27"/>
        <v>N</v>
      </c>
      <c r="AW61" s="137" t="str">
        <f t="shared" si="28"/>
        <v>Y</v>
      </c>
      <c r="AX61" s="137" t="str">
        <f>'All Data FO'!CH61</f>
        <v>N</v>
      </c>
      <c r="AY61" s="137" t="str">
        <f>'All Data FO'!CI61</f>
        <v>Y</v>
      </c>
      <c r="AZ61" s="137" t="str">
        <f>'All Data FO'!CJ61</f>
        <v>Y</v>
      </c>
      <c r="BA61" s="137" t="str">
        <f>'All Data FO'!CK61</f>
        <v>N</v>
      </c>
      <c r="BB61" s="139">
        <f>'All Data FO'!CL61</f>
        <v>-15.449994178600534</v>
      </c>
      <c r="BC61" s="139">
        <f>'All Data FO'!CM61</f>
        <v>5.2057814796668298</v>
      </c>
      <c r="BD61" s="139">
        <f>'All Data FO'!CN61</f>
        <v>81.54325105625972</v>
      </c>
      <c r="BE61" s="139">
        <f>'All Data FO'!CO61</f>
        <v>-26.723154635815543</v>
      </c>
      <c r="BF61" s="137" t="str">
        <f t="shared" si="29"/>
        <v>N</v>
      </c>
      <c r="BG61" s="137" t="str">
        <f t="shared" si="30"/>
        <v>N</v>
      </c>
      <c r="BH61" s="137" t="str">
        <f t="shared" si="31"/>
        <v>Y</v>
      </c>
      <c r="BI61" s="137" t="str">
        <f>'D Master'!AM61</f>
        <v>N</v>
      </c>
      <c r="BJ61" s="137" t="str">
        <f>'D Master'!AN61</f>
        <v>N</v>
      </c>
      <c r="BK61" s="137" t="str">
        <f>'D Master'!AO61</f>
        <v>Y</v>
      </c>
      <c r="BL61" s="137" t="str">
        <f>'D Master'!AP61</f>
        <v>N</v>
      </c>
      <c r="BM61" s="137">
        <f>'D Master'!AQ61</f>
        <v>-15.844155844155846</v>
      </c>
      <c r="BN61" s="137">
        <f>'D Master'!AR61</f>
        <v>-40.235951567836075</v>
      </c>
      <c r="BO61" s="137">
        <f>'D Master'!AS61</f>
        <v>100.31094527363187</v>
      </c>
      <c r="BP61" s="137">
        <f>'D Master'!AT61</f>
        <v>-25.932749884845702</v>
      </c>
      <c r="BR61" s="137">
        <f>'All Data FO'!B61</f>
        <v>2141.5500000000002</v>
      </c>
      <c r="BS61" s="137">
        <f>'All Data FO'!W61</f>
        <v>2148.5</v>
      </c>
      <c r="BT61" s="137">
        <f>'All Data FO'!AB61</f>
        <v>2072.75</v>
      </c>
      <c r="BV61" s="137">
        <f t="shared" si="32"/>
        <v>6.8095175496253448</v>
      </c>
      <c r="BW61" s="137">
        <f>'All Data FO'!BM61</f>
        <v>1625000</v>
      </c>
      <c r="BX61" s="137">
        <f>AVERAGE('All Data FO'!BN61:BQ61)</f>
        <v>1521400</v>
      </c>
      <c r="BY61" s="137">
        <f>AVERAGE('All Data FO'!BN61:BP61)</f>
        <v>1570866.6666666667</v>
      </c>
      <c r="BZ61" s="137">
        <f t="shared" si="33"/>
        <v>3.4460807197725192</v>
      </c>
      <c r="CB61" s="139">
        <f>'All Data FO'!AP61</f>
        <v>4.2658821366185524</v>
      </c>
      <c r="CC61" s="139">
        <f>'All Data FO'!AQ61</f>
        <v>-8.1722245673279854</v>
      </c>
      <c r="CD61" s="139">
        <f>'All Data FO'!AR61</f>
        <v>1.2133640946765787</v>
      </c>
      <c r="CE61" s="139">
        <f>'All Data FO'!AS61</f>
        <v>-1.5893037336024218</v>
      </c>
      <c r="CF61" s="139">
        <f>'All Data FO'!BV61</f>
        <v>-13.361057794838985</v>
      </c>
      <c r="CG61" s="139">
        <f>'All Data FO'!BW61</f>
        <v>1.7357344326318074</v>
      </c>
      <c r="CH61" s="139">
        <f>'All Data FO'!BX61</f>
        <v>85.584860076504938</v>
      </c>
      <c r="CI61" s="139">
        <f>'All Data FO'!BY61</f>
        <v>-27.647487254187908</v>
      </c>
      <c r="CJ61" s="139">
        <f>'D Master'!AQ61</f>
        <v>-15.844155844155846</v>
      </c>
      <c r="CK61" s="139">
        <f>'D Master'!AR61</f>
        <v>-40.235951567836075</v>
      </c>
      <c r="CL61" s="139">
        <f>'D Master'!AS61</f>
        <v>100.31094527363187</v>
      </c>
      <c r="CM61" s="139">
        <f>'D Master'!AT61</f>
        <v>-25.932749884845702</v>
      </c>
      <c r="CN61" s="139">
        <f>Cash!BH61</f>
        <v>-14.990491895545111</v>
      </c>
      <c r="CO61" s="139">
        <f>Cash!BI61</f>
        <v>-5.2444932551292247</v>
      </c>
      <c r="CP61" s="139">
        <f>Cash!BJ61</f>
        <v>100.22500401150421</v>
      </c>
      <c r="CQ61" s="139">
        <f>Cash!BK61</f>
        <v>-22.962352382937397</v>
      </c>
      <c r="CR61" s="67"/>
      <c r="CS61" s="139">
        <f>'All Data FO'!K61</f>
        <v>1.5506081513621297</v>
      </c>
      <c r="CT61" s="139">
        <f>Cash!BH61</f>
        <v>-14.990491895545111</v>
      </c>
      <c r="CU61" s="139">
        <f>'D Master'!AA61</f>
        <v>-28.475416262042692</v>
      </c>
      <c r="CV61" s="139">
        <f>NOI!G61</f>
        <v>0.11814083631276232</v>
      </c>
      <c r="CW61" s="139">
        <f>NOI!S61</f>
        <v>12.33138922713019</v>
      </c>
      <c r="CX61" s="139">
        <f>Cash!EB61</f>
        <v>-2.6570048309178609</v>
      </c>
      <c r="CY61" s="139">
        <f>'All Data FO'!AP61</f>
        <v>4.2658821366185524</v>
      </c>
      <c r="CZ61" s="139">
        <f>'All Data FO'!BV61</f>
        <v>-13.361057794838985</v>
      </c>
      <c r="DA61" s="139">
        <f>'All Data FO'!BF61</f>
        <v>-12.320076400704979</v>
      </c>
      <c r="DB61" s="139" t="str">
        <f>'FOD (ALL)'!M61</f>
        <v>HDFCLIFE</v>
      </c>
      <c r="DC61" s="139">
        <f>'All Data FO'!EJ61</f>
        <v>-2.0836843994754153</v>
      </c>
      <c r="DD61" s="137">
        <f>'All Data FO'!B60</f>
        <v>492.5</v>
      </c>
      <c r="DE61" s="137">
        <f>('All Data FO'!W60-'All Data FO'!AB60)/3</f>
        <v>5.333333333333333</v>
      </c>
      <c r="DF61" s="137">
        <f t="shared" si="65"/>
        <v>1.0829103214890017</v>
      </c>
      <c r="DH61" s="139" t="str">
        <f t="shared" si="35"/>
        <v>HDFCLIFE</v>
      </c>
      <c r="DI61" s="137">
        <f t="shared" si="66"/>
        <v>495.16666666666669</v>
      </c>
      <c r="DJ61" s="137">
        <f t="shared" si="67"/>
        <v>500.5</v>
      </c>
      <c r="DK61" s="137">
        <f t="shared" si="68"/>
        <v>492.5</v>
      </c>
      <c r="DL61" s="137">
        <f t="shared" si="69"/>
        <v>487.16666666666669</v>
      </c>
      <c r="DM61" s="137">
        <f t="shared" si="70"/>
        <v>481.83333333333337</v>
      </c>
      <c r="DN61" s="137">
        <f t="shared" si="71"/>
        <v>489.83333333333337</v>
      </c>
      <c r="DO61" s="137" t="str">
        <f>'Final Master FO'!DC61</f>
        <v>SHORT COVERING</v>
      </c>
      <c r="DS61" s="137" t="str">
        <f>'FOD (ALL)'!M61</f>
        <v>HDFCLIFE</v>
      </c>
      <c r="DT61" s="137">
        <f>'All Data FO'!B60</f>
        <v>492.5</v>
      </c>
      <c r="DU61" s="139">
        <f>'All Data FO'!K60</f>
        <v>0.11179997967273329</v>
      </c>
      <c r="DV61" s="137">
        <f>'All Data FO'!EA60</f>
        <v>44607500</v>
      </c>
      <c r="DW61" s="139">
        <f>'All Data FO'!EJ60</f>
        <v>3.1176279535863762</v>
      </c>
      <c r="DX61" s="137">
        <f>'D Master'!R60</f>
        <v>2215388</v>
      </c>
      <c r="DY61" s="137">
        <f>'D Master'!AH60</f>
        <v>48.14</v>
      </c>
      <c r="EB61" s="137">
        <f>'All Data FO'!BM60/'All Data FO'!EA60</f>
        <v>0.10158605615647592</v>
      </c>
      <c r="EC61" s="137">
        <f>'All Data FO'!BN60/'All Data FO'!EB60</f>
        <v>8.6444739053396016E-2</v>
      </c>
      <c r="ED61" s="137">
        <f>'All Data FO'!BO60/'All Data FO'!EC60</f>
        <v>5.998083495243562E-2</v>
      </c>
      <c r="EE61" s="137">
        <f>'All Data FO'!BP60/'All Data FO'!ED60</f>
        <v>7.7837497155062232E-2</v>
      </c>
      <c r="EF61" s="137">
        <f>'All Data FO'!BQ60/'All Data FO'!EE60</f>
        <v>6.7517765058420276E-2</v>
      </c>
      <c r="EG61" s="137" t="str">
        <f t="shared" si="72"/>
        <v>Y</v>
      </c>
      <c r="EH61" s="137" t="str">
        <f t="shared" si="73"/>
        <v>Y</v>
      </c>
      <c r="EI61" s="137" t="str">
        <f t="shared" si="74"/>
        <v>N</v>
      </c>
      <c r="EJ61" s="137" t="str">
        <f t="shared" si="75"/>
        <v>Y</v>
      </c>
      <c r="EK61" s="137">
        <f t="shared" si="76"/>
        <v>17.515602764128044</v>
      </c>
      <c r="EL61" s="137">
        <f t="shared" si="77"/>
        <v>44.120599724805572</v>
      </c>
      <c r="EM61" s="137">
        <f t="shared" si="78"/>
        <v>-22.940951155011909</v>
      </c>
      <c r="EN61" s="137">
        <f t="shared" si="79"/>
        <v>15.284469335904005</v>
      </c>
      <c r="EO61" s="137" t="str">
        <f t="shared" si="80"/>
        <v>N</v>
      </c>
      <c r="EP61" s="137" t="str">
        <f t="shared" si="81"/>
        <v>Y</v>
      </c>
      <c r="EQ61" s="137" t="str">
        <f t="shared" si="82"/>
        <v>N</v>
      </c>
    </row>
    <row r="62" spans="1:147" x14ac:dyDescent="0.3">
      <c r="A62" s="137" t="str">
        <f>FOD!B62</f>
        <v xml:space="preserve">HINDALCO  </v>
      </c>
      <c r="B62" s="137" t="str">
        <f>'All Data FO'!G62</f>
        <v>N</v>
      </c>
      <c r="C62" s="137" t="str">
        <f>'All Data FO'!H62</f>
        <v>Y</v>
      </c>
      <c r="D62" s="137" t="str">
        <f>'All Data FO'!I62</f>
        <v>Y</v>
      </c>
      <c r="E62" s="137" t="str">
        <f>'All Data FO'!J62</f>
        <v>Y</v>
      </c>
      <c r="F62" s="139">
        <f>'All Data FO'!K62</f>
        <v>-3.3022533022532912</v>
      </c>
      <c r="G62" s="139">
        <f>'All Data FO'!L62</f>
        <v>6.3197026022304756</v>
      </c>
      <c r="H62" s="139">
        <f>'All Data FO'!M62</f>
        <v>3.0212765957446783</v>
      </c>
      <c r="I62" s="139">
        <f>'All Data FO'!N62</f>
        <v>2.2628372497824145</v>
      </c>
      <c r="J62" s="137" t="str">
        <f t="shared" si="17"/>
        <v>N</v>
      </c>
      <c r="K62" s="137" t="str">
        <f t="shared" si="18"/>
        <v>Y</v>
      </c>
      <c r="L62" s="137" t="str">
        <f t="shared" si="19"/>
        <v>Y</v>
      </c>
      <c r="M62" s="137">
        <f>'All Data FO'!AG62-'All Data FO'!AH62</f>
        <v>-1242500</v>
      </c>
      <c r="N62" s="137">
        <f>'All Data FO'!AH62-'All Data FO'!AI62</f>
        <v>-157500</v>
      </c>
      <c r="O62" s="137">
        <f>'All Data FO'!AI62-'All Data FO'!AJ62</f>
        <v>-353500</v>
      </c>
      <c r="P62" s="137">
        <f>'All Data FO'!AJ62-'All Data FO'!AK62</f>
        <v>672000</v>
      </c>
      <c r="Q62" s="137" t="str">
        <f>'All Data FO'!AL62</f>
        <v>N</v>
      </c>
      <c r="R62" s="137" t="str">
        <f>'All Data FO'!AM62</f>
        <v>N</v>
      </c>
      <c r="S62" s="137" t="str">
        <f>'All Data FO'!AN62</f>
        <v>N</v>
      </c>
      <c r="T62" s="137" t="str">
        <f>'All Data FO'!AO62</f>
        <v>Y</v>
      </c>
      <c r="U62" s="139">
        <f>'All Data FO'!AP62</f>
        <v>-4.5706192867258917</v>
      </c>
      <c r="V62" s="139">
        <f>'All Data FO'!AQ62</f>
        <v>-0.57603686635944706</v>
      </c>
      <c r="W62" s="139">
        <f>'All Data FO'!AR62</f>
        <v>-1.2763806394540631</v>
      </c>
      <c r="X62" s="139">
        <f>'All Data FO'!AS62</f>
        <v>2.4867245175495403</v>
      </c>
      <c r="Y62" s="137" t="str">
        <f t="shared" si="20"/>
        <v>N</v>
      </c>
      <c r="Z62" s="137" t="str">
        <f t="shared" si="21"/>
        <v>Y</v>
      </c>
      <c r="AA62" s="137" t="str">
        <f t="shared" si="22"/>
        <v>N</v>
      </c>
      <c r="AB62" s="137" t="str">
        <f>'All Data FO'!BB62</f>
        <v>N</v>
      </c>
      <c r="AC62" s="137" t="str">
        <f>'All Data FO'!BC62</f>
        <v>Y</v>
      </c>
      <c r="AD62" s="137" t="str">
        <f>'All Data FO'!BD62</f>
        <v>N</v>
      </c>
      <c r="AE62" s="137" t="str">
        <f>'All Data FO'!BE62</f>
        <v>Y</v>
      </c>
      <c r="AF62" s="139">
        <f>'All Data FO'!BF62</f>
        <v>-41.461148450174242</v>
      </c>
      <c r="AG62" s="139">
        <f>'All Data FO'!BG62</f>
        <v>195.28483813108397</v>
      </c>
      <c r="AH62" s="139">
        <f>'All Data FO'!BH62</f>
        <v>-36.685628955583788</v>
      </c>
      <c r="AI62" s="139">
        <f>'All Data FO'!BI62</f>
        <v>12.454742559584215</v>
      </c>
      <c r="AJ62" s="137" t="str">
        <f t="shared" si="23"/>
        <v>N</v>
      </c>
      <c r="AK62" s="137" t="str">
        <f t="shared" si="24"/>
        <v>Y</v>
      </c>
      <c r="AL62" s="137" t="str">
        <f t="shared" si="25"/>
        <v>N</v>
      </c>
      <c r="AM62" s="137" t="str">
        <f>'All Data FO'!BR62</f>
        <v>N</v>
      </c>
      <c r="AN62" s="137" t="str">
        <f>'All Data FO'!BS62</f>
        <v>Y</v>
      </c>
      <c r="AO62" s="137" t="str">
        <f>'All Data FO'!BT62</f>
        <v>N</v>
      </c>
      <c r="AP62" s="137" t="str">
        <f>'All Data FO'!BU62</f>
        <v>Y</v>
      </c>
      <c r="AQ62" s="139">
        <f>'All Data FO'!BV62</f>
        <v>-40.448113207547173</v>
      </c>
      <c r="AR62" s="139">
        <f>'All Data FO'!BW62</f>
        <v>179.11430281268701</v>
      </c>
      <c r="AS62" s="139">
        <f>'All Data FO'!BX62</f>
        <v>-37.09768492377188</v>
      </c>
      <c r="AT62" s="139">
        <f>'All Data FO'!BY62</f>
        <v>9.9089780719900702</v>
      </c>
      <c r="AU62" s="137" t="str">
        <f t="shared" si="26"/>
        <v>N</v>
      </c>
      <c r="AV62" s="137" t="str">
        <f t="shared" si="27"/>
        <v>Y</v>
      </c>
      <c r="AW62" s="137" t="str">
        <f t="shared" si="28"/>
        <v>N</v>
      </c>
      <c r="AX62" s="137" t="str">
        <f>'All Data FO'!CH62</f>
        <v>N</v>
      </c>
      <c r="AY62" s="137" t="str">
        <f>'All Data FO'!CI62</f>
        <v>Y</v>
      </c>
      <c r="AZ62" s="137" t="str">
        <f>'All Data FO'!CJ62</f>
        <v>N</v>
      </c>
      <c r="BA62" s="137" t="str">
        <f>'All Data FO'!CK62</f>
        <v>Y</v>
      </c>
      <c r="BB62" s="139">
        <f>'All Data FO'!CL62</f>
        <v>-40.817542605172207</v>
      </c>
      <c r="BC62" s="139">
        <f>'All Data FO'!CM62</f>
        <v>183.76733175515724</v>
      </c>
      <c r="BD62" s="139">
        <f>'All Data FO'!CN62</f>
        <v>-40.190129449838189</v>
      </c>
      <c r="BE62" s="139">
        <f>'All Data FO'!CO62</f>
        <v>15.298507462686567</v>
      </c>
      <c r="BF62" s="137" t="str">
        <f t="shared" si="29"/>
        <v>N</v>
      </c>
      <c r="BG62" s="137" t="str">
        <f t="shared" si="30"/>
        <v>Y</v>
      </c>
      <c r="BH62" s="137" t="str">
        <f t="shared" si="31"/>
        <v>N</v>
      </c>
      <c r="BI62" s="137" t="str">
        <f>'D Master'!AM62</f>
        <v>N</v>
      </c>
      <c r="BJ62" s="137" t="str">
        <f>'D Master'!AN62</f>
        <v>Y</v>
      </c>
      <c r="BK62" s="137" t="str">
        <f>'D Master'!AO62</f>
        <v>Y</v>
      </c>
      <c r="BL62" s="137" t="str">
        <f>'D Master'!AP62</f>
        <v>N</v>
      </c>
      <c r="BM62" s="137">
        <f>'D Master'!AQ62</f>
        <v>-35.490273918221519</v>
      </c>
      <c r="BN62" s="137">
        <f>'D Master'!AR62</f>
        <v>8.8591184096802102</v>
      </c>
      <c r="BO62" s="137">
        <f>'D Master'!AS62</f>
        <v>5.1818181818181843</v>
      </c>
      <c r="BP62" s="137">
        <f>'D Master'!AT62</f>
        <v>-5.2132701421800975</v>
      </c>
      <c r="BR62" s="137">
        <f>'All Data FO'!B62</f>
        <v>124.45</v>
      </c>
      <c r="BS62" s="137">
        <f>'All Data FO'!W62</f>
        <v>126.6</v>
      </c>
      <c r="BT62" s="137">
        <f>'All Data FO'!AB62</f>
        <v>123.2</v>
      </c>
      <c r="BV62" s="137">
        <f t="shared" si="32"/>
        <v>-2.6164701757461541</v>
      </c>
      <c r="BW62" s="137">
        <f>'All Data FO'!BM62</f>
        <v>19442500</v>
      </c>
      <c r="BX62" s="137">
        <f>AVERAGE('All Data FO'!BN62:BQ62)</f>
        <v>19964875</v>
      </c>
      <c r="BY62" s="137">
        <f>AVERAGE('All Data FO'!BN62:BP62)</f>
        <v>20980166.666666668</v>
      </c>
      <c r="BZ62" s="137">
        <f t="shared" si="33"/>
        <v>-7.3291441917366456</v>
      </c>
      <c r="CB62" s="139">
        <f>'All Data FO'!AP62</f>
        <v>-4.5706192867258917</v>
      </c>
      <c r="CC62" s="139">
        <f>'All Data FO'!AQ62</f>
        <v>-0.57603686635944706</v>
      </c>
      <c r="CD62" s="139">
        <f>'All Data FO'!AR62</f>
        <v>-1.2763806394540631</v>
      </c>
      <c r="CE62" s="139">
        <f>'All Data FO'!AS62</f>
        <v>2.4867245175495403</v>
      </c>
      <c r="CF62" s="139">
        <f>'All Data FO'!BV62</f>
        <v>-40.448113207547173</v>
      </c>
      <c r="CG62" s="139">
        <f>'All Data FO'!BW62</f>
        <v>179.11430281268701</v>
      </c>
      <c r="CH62" s="139">
        <f>'All Data FO'!BX62</f>
        <v>-37.09768492377188</v>
      </c>
      <c r="CI62" s="139">
        <f>'All Data FO'!BY62</f>
        <v>9.9089780719900702</v>
      </c>
      <c r="CJ62" s="139">
        <f>'D Master'!AQ62</f>
        <v>-35.490273918221519</v>
      </c>
      <c r="CK62" s="139">
        <f>'D Master'!AR62</f>
        <v>8.8591184096802102</v>
      </c>
      <c r="CL62" s="139">
        <f>'D Master'!AS62</f>
        <v>5.1818181818181843</v>
      </c>
      <c r="CM62" s="139">
        <f>'D Master'!AT62</f>
        <v>-5.2132701421800975</v>
      </c>
      <c r="CN62" s="139">
        <f>Cash!BH62</f>
        <v>-50.300888448583592</v>
      </c>
      <c r="CO62" s="139">
        <f>Cash!BI62</f>
        <v>293.71533767663794</v>
      </c>
      <c r="CP62" s="139">
        <f>Cash!BJ62</f>
        <v>-45.223973282487826</v>
      </c>
      <c r="CQ62" s="139">
        <f>Cash!BK62</f>
        <v>9.767491386813834</v>
      </c>
      <c r="CR62" s="67"/>
      <c r="CS62" s="139">
        <f>'All Data FO'!K62</f>
        <v>-3.3022533022532912</v>
      </c>
      <c r="CT62" s="139">
        <f>Cash!BH62</f>
        <v>-50.300888448583592</v>
      </c>
      <c r="CU62" s="139">
        <f>'D Master'!AA62</f>
        <v>-67.934302472631714</v>
      </c>
      <c r="CV62" s="139">
        <f>NOI!G62</f>
        <v>-1.5231231858514911</v>
      </c>
      <c r="CW62" s="139">
        <f>NOI!S62</f>
        <v>15.4766732397383</v>
      </c>
      <c r="CX62" s="139">
        <f>Cash!EB62</f>
        <v>-1.5473887814313361</v>
      </c>
      <c r="CY62" s="139">
        <f>'All Data FO'!AP62</f>
        <v>-4.5706192867258917</v>
      </c>
      <c r="CZ62" s="139">
        <f>'All Data FO'!BV62</f>
        <v>-40.448113207547173</v>
      </c>
      <c r="DA62" s="139">
        <f>'All Data FO'!BF62</f>
        <v>-41.461148450174242</v>
      </c>
      <c r="DB62" s="139" t="str">
        <f>'FOD (ALL)'!M62</f>
        <v>HEROMOTOCO</v>
      </c>
      <c r="DC62" s="139">
        <f>'All Data FO'!EJ62</f>
        <v>-0.40855463375995332</v>
      </c>
      <c r="DD62" s="137">
        <f>'All Data FO'!B61</f>
        <v>2141.5500000000002</v>
      </c>
      <c r="DE62" s="137">
        <f>('All Data FO'!W61-'All Data FO'!AB61)/3</f>
        <v>25.25</v>
      </c>
      <c r="DF62" s="137">
        <f t="shared" si="65"/>
        <v>1.1790525553921225</v>
      </c>
      <c r="DH62" s="139" t="str">
        <f t="shared" si="35"/>
        <v>HEROMOTOCO</v>
      </c>
      <c r="DI62" s="137">
        <f t="shared" si="66"/>
        <v>2154.1750000000002</v>
      </c>
      <c r="DJ62" s="137">
        <f t="shared" si="67"/>
        <v>2179.4250000000002</v>
      </c>
      <c r="DK62" s="137">
        <f t="shared" si="68"/>
        <v>2141.5500000000002</v>
      </c>
      <c r="DL62" s="137">
        <f t="shared" si="69"/>
        <v>2116.3000000000002</v>
      </c>
      <c r="DM62" s="137">
        <f t="shared" si="70"/>
        <v>2091.0500000000002</v>
      </c>
      <c r="DN62" s="137">
        <f t="shared" si="71"/>
        <v>2128.9250000000002</v>
      </c>
      <c r="DO62" s="137" t="str">
        <f>'Final Master FO'!DC62</f>
        <v>SHORT COVERING</v>
      </c>
      <c r="DS62" s="137" t="str">
        <f>'FOD (ALL)'!M62</f>
        <v>HEROMOTOCO</v>
      </c>
      <c r="DT62" s="137">
        <f>'All Data FO'!B61</f>
        <v>2141.5500000000002</v>
      </c>
      <c r="DU62" s="139">
        <f>'All Data FO'!K61</f>
        <v>1.5506081513621297</v>
      </c>
      <c r="DV62" s="137">
        <f>'All Data FO'!EA61</f>
        <v>13364500</v>
      </c>
      <c r="DW62" s="139">
        <f>'All Data FO'!EJ61</f>
        <v>-2.0836843994754153</v>
      </c>
      <c r="DX62" s="137">
        <f>'D Master'!R61</f>
        <v>363111</v>
      </c>
      <c r="DY62" s="137">
        <f>'D Master'!AH61</f>
        <v>16.2</v>
      </c>
      <c r="EB62" s="137">
        <f>'All Data FO'!BM61/'All Data FO'!EA61</f>
        <v>0.12159078154813124</v>
      </c>
      <c r="EC62" s="137">
        <f>'All Data FO'!BN61/'All Data FO'!EB61</f>
        <v>0.13741766735780905</v>
      </c>
      <c r="ED62" s="137">
        <f>'All Data FO'!BO61/'All Data FO'!EC61</f>
        <v>0.13909972988878661</v>
      </c>
      <c r="EE62" s="137">
        <f>'All Data FO'!BP61/'All Data FO'!ED61</f>
        <v>7.4311233458756287E-2</v>
      </c>
      <c r="EF62" s="137">
        <f>'All Data FO'!BQ61/'All Data FO'!EE61</f>
        <v>0.10287495410713081</v>
      </c>
      <c r="EG62" s="137" t="str">
        <f t="shared" si="72"/>
        <v>N</v>
      </c>
      <c r="EH62" s="137" t="str">
        <f t="shared" si="73"/>
        <v>N</v>
      </c>
      <c r="EI62" s="137" t="str">
        <f t="shared" si="74"/>
        <v>Y</v>
      </c>
      <c r="EJ62" s="137" t="str">
        <f t="shared" si="75"/>
        <v>N</v>
      </c>
      <c r="EK62" s="137">
        <f t="shared" si="76"/>
        <v>-11.517358803994</v>
      </c>
      <c r="EL62" s="137">
        <f t="shared" si="77"/>
        <v>-1.209249315093853</v>
      </c>
      <c r="EM62" s="137">
        <f t="shared" si="78"/>
        <v>87.185333111162507</v>
      </c>
      <c r="EN62" s="137">
        <f t="shared" si="79"/>
        <v>-27.765475956984769</v>
      </c>
      <c r="EO62" s="137" t="str">
        <f t="shared" si="80"/>
        <v>N</v>
      </c>
      <c r="EP62" s="137" t="str">
        <f t="shared" si="81"/>
        <v>N</v>
      </c>
      <c r="EQ62" s="137" t="str">
        <f t="shared" si="82"/>
        <v>Y</v>
      </c>
    </row>
    <row r="63" spans="1:147" x14ac:dyDescent="0.3">
      <c r="A63" s="137" t="str">
        <f>FOD!B63</f>
        <v xml:space="preserve">HINDPETRO </v>
      </c>
      <c r="B63" s="137" t="str">
        <f>'All Data FO'!G63</f>
        <v>Y</v>
      </c>
      <c r="C63" s="137" t="str">
        <f>'All Data FO'!H63</f>
        <v>Y</v>
      </c>
      <c r="D63" s="137" t="str">
        <f>'All Data FO'!I63</f>
        <v>Y</v>
      </c>
      <c r="E63" s="137" t="str">
        <f>'All Data FO'!J63</f>
        <v>N</v>
      </c>
      <c r="F63" s="139">
        <f>'All Data FO'!K63</f>
        <v>0.91615769017212978</v>
      </c>
      <c r="G63" s="139">
        <f>'All Data FO'!L63</f>
        <v>0.64263760827046978</v>
      </c>
      <c r="H63" s="139">
        <f>'All Data FO'!M63</f>
        <v>4.1618160651920704</v>
      </c>
      <c r="I63" s="139">
        <f>'All Data FO'!N63</f>
        <v>-0.63620589936379079</v>
      </c>
      <c r="J63" s="137" t="str">
        <f t="shared" si="17"/>
        <v>Y</v>
      </c>
      <c r="K63" s="137" t="str">
        <f t="shared" si="18"/>
        <v>N</v>
      </c>
      <c r="L63" s="137" t="str">
        <f t="shared" si="19"/>
        <v>Y</v>
      </c>
      <c r="M63" s="137">
        <f>'All Data FO'!AG63-'All Data FO'!AH63</f>
        <v>-409500</v>
      </c>
      <c r="N63" s="137">
        <f>'All Data FO'!AH63-'All Data FO'!AI63</f>
        <v>-291900</v>
      </c>
      <c r="O63" s="137">
        <f>'All Data FO'!AI63-'All Data FO'!AJ63</f>
        <v>-457800</v>
      </c>
      <c r="P63" s="137">
        <f>'All Data FO'!AJ63-'All Data FO'!AK63</f>
        <v>285600</v>
      </c>
      <c r="Q63" s="137" t="str">
        <f>'All Data FO'!AL63</f>
        <v>N</v>
      </c>
      <c r="R63" s="137" t="str">
        <f>'All Data FO'!AM63</f>
        <v>N</v>
      </c>
      <c r="S63" s="137" t="str">
        <f>'All Data FO'!AN63</f>
        <v>N</v>
      </c>
      <c r="T63" s="137" t="str">
        <f>'All Data FO'!AO63</f>
        <v>Y</v>
      </c>
      <c r="U63" s="139">
        <f>'All Data FO'!AP63</f>
        <v>-2.290614354516622</v>
      </c>
      <c r="V63" s="139">
        <f>'All Data FO'!AQ63</f>
        <v>-1.6065649560795192</v>
      </c>
      <c r="W63" s="139">
        <f>'All Data FO'!AR63</f>
        <v>-2.4577226606538898</v>
      </c>
      <c r="X63" s="139">
        <f>'All Data FO'!AS63</f>
        <v>1.557133043279139</v>
      </c>
      <c r="Y63" s="137" t="str">
        <f t="shared" si="20"/>
        <v>N</v>
      </c>
      <c r="Z63" s="137" t="str">
        <f t="shared" si="21"/>
        <v>Y</v>
      </c>
      <c r="AA63" s="137" t="str">
        <f t="shared" si="22"/>
        <v>N</v>
      </c>
      <c r="AB63" s="137" t="str">
        <f>'All Data FO'!BB63</f>
        <v>Y</v>
      </c>
      <c r="AC63" s="137" t="str">
        <f>'All Data FO'!BC63</f>
        <v>N</v>
      </c>
      <c r="AD63" s="137" t="str">
        <f>'All Data FO'!BD63</f>
        <v>Y</v>
      </c>
      <c r="AE63" s="137" t="str">
        <f>'All Data FO'!BE63</f>
        <v>N</v>
      </c>
      <c r="AF63" s="139">
        <f>'All Data FO'!BF63</f>
        <v>41.212629808495088</v>
      </c>
      <c r="AG63" s="139">
        <f>'All Data FO'!BG63</f>
        <v>-19.557515598818075</v>
      </c>
      <c r="AH63" s="139">
        <f>'All Data FO'!BH63</f>
        <v>14.554793181668776</v>
      </c>
      <c r="AI63" s="139">
        <f>'All Data FO'!BI63</f>
        <v>-34.536362673531286</v>
      </c>
      <c r="AJ63" s="137" t="str">
        <f t="shared" si="23"/>
        <v>Y</v>
      </c>
      <c r="AK63" s="137" t="str">
        <f t="shared" si="24"/>
        <v>N</v>
      </c>
      <c r="AL63" s="137" t="str">
        <f t="shared" si="25"/>
        <v>Y</v>
      </c>
      <c r="AM63" s="137" t="str">
        <f>'All Data FO'!BR63</f>
        <v>Y</v>
      </c>
      <c r="AN63" s="137" t="str">
        <f>'All Data FO'!BS63</f>
        <v>N</v>
      </c>
      <c r="AO63" s="137" t="str">
        <f>'All Data FO'!BT63</f>
        <v>Y</v>
      </c>
      <c r="AP63" s="137" t="str">
        <f>'All Data FO'!BU63</f>
        <v>N</v>
      </c>
      <c r="AQ63" s="139">
        <f>'All Data FO'!BV63</f>
        <v>37.093761673515132</v>
      </c>
      <c r="AR63" s="139">
        <f>'All Data FO'!BW63</f>
        <v>-20.065691251119738</v>
      </c>
      <c r="AS63" s="139">
        <f>'All Data FO'!BX63</f>
        <v>13.718166383701188</v>
      </c>
      <c r="AT63" s="139">
        <f>'All Data FO'!BY63</f>
        <v>-33.521444695259596</v>
      </c>
      <c r="AU63" s="137" t="str">
        <f t="shared" si="26"/>
        <v>Y</v>
      </c>
      <c r="AV63" s="137" t="str">
        <f t="shared" si="27"/>
        <v>N</v>
      </c>
      <c r="AW63" s="137" t="str">
        <f t="shared" si="28"/>
        <v>Y</v>
      </c>
      <c r="AX63" s="137" t="str">
        <f>'All Data FO'!CH63</f>
        <v>Y</v>
      </c>
      <c r="AY63" s="137" t="str">
        <f>'All Data FO'!CI63</f>
        <v>N</v>
      </c>
      <c r="AZ63" s="137" t="str">
        <f>'All Data FO'!CJ63</f>
        <v>Y</v>
      </c>
      <c r="BA63" s="137" t="str">
        <f>'All Data FO'!CK63</f>
        <v>N</v>
      </c>
      <c r="BB63" s="139">
        <f>'All Data FO'!CL63</f>
        <v>38.717735220649459</v>
      </c>
      <c r="BC63" s="139">
        <f>'All Data FO'!CM63</f>
        <v>-19.395973154362416</v>
      </c>
      <c r="BD63" s="139">
        <f>'All Data FO'!CN63</f>
        <v>13.740458015267176</v>
      </c>
      <c r="BE63" s="139">
        <f>'All Data FO'!CO63</f>
        <v>-32.820512820512818</v>
      </c>
      <c r="BF63" s="137" t="str">
        <f t="shared" si="29"/>
        <v>Y</v>
      </c>
      <c r="BG63" s="137" t="str">
        <f t="shared" si="30"/>
        <v>N</v>
      </c>
      <c r="BH63" s="137" t="str">
        <f t="shared" si="31"/>
        <v>Y</v>
      </c>
      <c r="BI63" s="137" t="str">
        <f>'D Master'!AM63</f>
        <v>Y</v>
      </c>
      <c r="BJ63" s="137" t="str">
        <f>'D Master'!AN63</f>
        <v>N</v>
      </c>
      <c r="BK63" s="137" t="str">
        <f>'D Master'!AO63</f>
        <v>Y</v>
      </c>
      <c r="BL63" s="137" t="str">
        <f>'D Master'!AP63</f>
        <v>N</v>
      </c>
      <c r="BM63" s="137">
        <f>'D Master'!AQ63</f>
        <v>14.245283018867925</v>
      </c>
      <c r="BN63" s="137">
        <f>'D Master'!AR63</f>
        <v>-26.618206992038772</v>
      </c>
      <c r="BO63" s="137">
        <f>'D Master'!AS63</f>
        <v>5.2075746540422418</v>
      </c>
      <c r="BP63" s="137">
        <f>'D Master'!AT63</f>
        <v>-32.547285679194296</v>
      </c>
      <c r="BR63" s="137">
        <f>'All Data FO'!B63</f>
        <v>181.75</v>
      </c>
      <c r="BS63" s="137">
        <f>'All Data FO'!W63</f>
        <v>186.7</v>
      </c>
      <c r="BT63" s="137">
        <f>'All Data FO'!AB63</f>
        <v>178</v>
      </c>
      <c r="BV63" s="137">
        <f t="shared" si="32"/>
        <v>9.5440638758301617</v>
      </c>
      <c r="BW63" s="137">
        <f>'All Data FO'!BM63</f>
        <v>7707000</v>
      </c>
      <c r="BX63" s="137">
        <f>AVERAGE('All Data FO'!BN63:BQ63)</f>
        <v>7035525</v>
      </c>
      <c r="BY63" s="137">
        <f>AVERAGE('All Data FO'!BN63:BP63)</f>
        <v>6279700</v>
      </c>
      <c r="BZ63" s="137">
        <f t="shared" si="33"/>
        <v>22.728792776725001</v>
      </c>
      <c r="CB63" s="139">
        <f>'All Data FO'!AP63</f>
        <v>-2.290614354516622</v>
      </c>
      <c r="CC63" s="139">
        <f>'All Data FO'!AQ63</f>
        <v>-1.6065649560795192</v>
      </c>
      <c r="CD63" s="139">
        <f>'All Data FO'!AR63</f>
        <v>-2.4577226606538898</v>
      </c>
      <c r="CE63" s="139">
        <f>'All Data FO'!AS63</f>
        <v>1.557133043279139</v>
      </c>
      <c r="CF63" s="139">
        <f>'All Data FO'!BV63</f>
        <v>37.093761673515132</v>
      </c>
      <c r="CG63" s="139">
        <f>'All Data FO'!BW63</f>
        <v>-20.065691251119738</v>
      </c>
      <c r="CH63" s="139">
        <f>'All Data FO'!BX63</f>
        <v>13.718166383701188</v>
      </c>
      <c r="CI63" s="139">
        <f>'All Data FO'!BY63</f>
        <v>-33.521444695259596</v>
      </c>
      <c r="CJ63" s="139">
        <f>'D Master'!AQ63</f>
        <v>14.245283018867925</v>
      </c>
      <c r="CK63" s="139">
        <f>'D Master'!AR63</f>
        <v>-26.618206992038772</v>
      </c>
      <c r="CL63" s="139">
        <f>'D Master'!AS63</f>
        <v>5.2075746540422418</v>
      </c>
      <c r="CM63" s="139">
        <f>'D Master'!AT63</f>
        <v>-32.547285679194296</v>
      </c>
      <c r="CN63" s="139">
        <f>Cash!BH63</f>
        <v>11.650875164993044</v>
      </c>
      <c r="CO63" s="139">
        <f>Cash!BI63</f>
        <v>-18.345007928128393</v>
      </c>
      <c r="CP63" s="139">
        <f>Cash!BJ63</f>
        <v>-16.283604269802133</v>
      </c>
      <c r="CQ63" s="139">
        <f>Cash!BK63</f>
        <v>-27.349029262954417</v>
      </c>
      <c r="CR63" s="67"/>
      <c r="CS63" s="139">
        <f>'All Data FO'!K63</f>
        <v>0.91615769017212978</v>
      </c>
      <c r="CT63" s="139">
        <f>Cash!BH63</f>
        <v>11.650875164993044</v>
      </c>
      <c r="CU63" s="139">
        <f>'D Master'!AA63</f>
        <v>27.551258086134943</v>
      </c>
      <c r="CV63" s="139">
        <f>NOI!G63</f>
        <v>1.0055823682850915</v>
      </c>
      <c r="CW63" s="139">
        <f>NOI!S63</f>
        <v>16.139083441809802</v>
      </c>
      <c r="CX63" s="139">
        <f>Cash!EB63</f>
        <v>-2.9776674937965284</v>
      </c>
      <c r="CY63" s="139">
        <f>'All Data FO'!AP63</f>
        <v>-2.290614354516622</v>
      </c>
      <c r="CZ63" s="139">
        <f>'All Data FO'!BV63</f>
        <v>37.093761673515132</v>
      </c>
      <c r="DA63" s="139">
        <f>'All Data FO'!BF63</f>
        <v>41.212629808495088</v>
      </c>
      <c r="DB63" s="139" t="str">
        <f>'FOD (ALL)'!M63</f>
        <v>HINDALCO</v>
      </c>
      <c r="DC63" s="139">
        <f>'All Data FO'!EJ63</f>
        <v>0.22055788541702773</v>
      </c>
      <c r="DD63" s="137">
        <f>'All Data FO'!B62</f>
        <v>124.45</v>
      </c>
      <c r="DE63" s="137">
        <f>('All Data FO'!W62-'All Data FO'!AB62)/3</f>
        <v>1.1333333333333304</v>
      </c>
      <c r="DF63" s="137">
        <f t="shared" si="65"/>
        <v>0.91067363064148676</v>
      </c>
      <c r="DH63" s="139" t="str">
        <f t="shared" si="35"/>
        <v>HINDALCO</v>
      </c>
      <c r="DI63" s="137">
        <f t="shared" si="66"/>
        <v>125.58333333333333</v>
      </c>
      <c r="DJ63" s="137">
        <f t="shared" si="67"/>
        <v>126.71666666666665</v>
      </c>
      <c r="DK63" s="137">
        <f t="shared" si="68"/>
        <v>125.01666666666667</v>
      </c>
      <c r="DL63" s="137">
        <f t="shared" si="69"/>
        <v>123.88333333333334</v>
      </c>
      <c r="DM63" s="137">
        <f t="shared" si="70"/>
        <v>122.75000000000001</v>
      </c>
      <c r="DN63" s="137">
        <f t="shared" si="71"/>
        <v>124.45</v>
      </c>
      <c r="DO63" s="137" t="str">
        <f>'Final Master FO'!DC63</f>
        <v>SHORT BUILDUP</v>
      </c>
      <c r="DS63" s="137" t="str">
        <f>'FOD (ALL)'!M63</f>
        <v>HINDALCO</v>
      </c>
      <c r="DT63" s="137">
        <f>'All Data FO'!B62</f>
        <v>124.45</v>
      </c>
      <c r="DU63" s="139">
        <f>'All Data FO'!K62</f>
        <v>-3.3022533022532912</v>
      </c>
      <c r="DV63" s="137">
        <f>'All Data FO'!EA62</f>
        <v>2388900</v>
      </c>
      <c r="DW63" s="139">
        <f>'All Data FO'!EJ62</f>
        <v>-0.40855463375995332</v>
      </c>
      <c r="DX63" s="137">
        <f>'D Master'!R62</f>
        <v>2772650</v>
      </c>
      <c r="DY63" s="137">
        <f>'D Master'!AH62</f>
        <v>16.25</v>
      </c>
      <c r="EB63" s="137">
        <f>'All Data FO'!BM62/'All Data FO'!EA62</f>
        <v>8.1386830758926703</v>
      </c>
      <c r="EC63" s="137">
        <f>'All Data FO'!BN62/'All Data FO'!EB62</f>
        <v>13.610705798974445</v>
      </c>
      <c r="ED63" s="137">
        <f>'All Data FO'!BO62/'All Data FO'!EC62</f>
        <v>4.5677132146204311</v>
      </c>
      <c r="EE63" s="137">
        <f>'All Data FO'!BP62/'All Data FO'!ED62</f>
        <v>7.765273311897106</v>
      </c>
      <c r="EF63" s="137">
        <f>'All Data FO'!BQ62/'All Data FO'!EE62</f>
        <v>7.0014483757500514</v>
      </c>
      <c r="EG63" s="137" t="str">
        <f t="shared" si="72"/>
        <v>N</v>
      </c>
      <c r="EH63" s="137" t="str">
        <f t="shared" si="73"/>
        <v>Y</v>
      </c>
      <c r="EI63" s="137" t="str">
        <f t="shared" si="74"/>
        <v>N</v>
      </c>
      <c r="EJ63" s="137" t="str">
        <f t="shared" si="75"/>
        <v>Y</v>
      </c>
      <c r="EK63" s="137">
        <f t="shared" si="76"/>
        <v>-40.203813115217635</v>
      </c>
      <c r="EL63" s="137">
        <f t="shared" si="77"/>
        <v>197.97636496549336</v>
      </c>
      <c r="EM63" s="137">
        <f t="shared" si="78"/>
        <v>-41.177689037393208</v>
      </c>
      <c r="EN63" s="137">
        <f t="shared" si="79"/>
        <v>10.909527502803696</v>
      </c>
      <c r="EO63" s="137" t="str">
        <f t="shared" si="80"/>
        <v>N</v>
      </c>
      <c r="EP63" s="137" t="str">
        <f t="shared" si="81"/>
        <v>Y</v>
      </c>
      <c r="EQ63" s="137" t="str">
        <f t="shared" si="82"/>
        <v>N</v>
      </c>
    </row>
    <row r="64" spans="1:147" x14ac:dyDescent="0.3">
      <c r="A64" s="137" t="str">
        <f>FOD!B64</f>
        <v>HINDUNILVR</v>
      </c>
      <c r="B64" s="137" t="str">
        <f>'All Data FO'!G64</f>
        <v>Y</v>
      </c>
      <c r="C64" s="137" t="str">
        <f>'All Data FO'!H64</f>
        <v>N</v>
      </c>
      <c r="D64" s="137" t="str">
        <f>'All Data FO'!I64</f>
        <v>Y</v>
      </c>
      <c r="E64" s="137" t="str">
        <f>'All Data FO'!J64</f>
        <v>N</v>
      </c>
      <c r="F64" s="139">
        <f>'All Data FO'!K64</f>
        <v>0.77119522617512448</v>
      </c>
      <c r="G64" s="139">
        <f>'All Data FO'!L64</f>
        <v>-1.0136657155729087</v>
      </c>
      <c r="H64" s="139">
        <f>'All Data FO'!M64</f>
        <v>0.80993111800771855</v>
      </c>
      <c r="I64" s="139">
        <f>'All Data FO'!N64</f>
        <v>-1.4692720763723128</v>
      </c>
      <c r="J64" s="137" t="str">
        <f t="shared" si="17"/>
        <v>Y</v>
      </c>
      <c r="K64" s="137" t="str">
        <f t="shared" si="18"/>
        <v>N</v>
      </c>
      <c r="L64" s="137" t="str">
        <f t="shared" si="19"/>
        <v>Y</v>
      </c>
      <c r="M64" s="137">
        <f>'All Data FO'!AG64-'All Data FO'!AH64</f>
        <v>-1028100</v>
      </c>
      <c r="N64" s="137">
        <f>'All Data FO'!AH64-'All Data FO'!AI64</f>
        <v>26100</v>
      </c>
      <c r="O64" s="137">
        <f>'All Data FO'!AI64-'All Data FO'!AJ64</f>
        <v>86400</v>
      </c>
      <c r="P64" s="137">
        <f>'All Data FO'!AJ64-'All Data FO'!AK64</f>
        <v>479100</v>
      </c>
      <c r="Q64" s="137" t="str">
        <f>'All Data FO'!AL64</f>
        <v>N</v>
      </c>
      <c r="R64" s="137" t="str">
        <f>'All Data FO'!AM64</f>
        <v>Y</v>
      </c>
      <c r="S64" s="137" t="str">
        <f>'All Data FO'!AN64</f>
        <v>Y</v>
      </c>
      <c r="T64" s="137" t="str">
        <f>'All Data FO'!AO64</f>
        <v>Y</v>
      </c>
      <c r="U64" s="139">
        <f>'All Data FO'!AP64</f>
        <v>-5.8808387960325357</v>
      </c>
      <c r="V64" s="139">
        <f>'All Data FO'!AQ64</f>
        <v>0.14951793355904242</v>
      </c>
      <c r="W64" s="139">
        <f>'All Data FO'!AR64</f>
        <v>0.49741791740789998</v>
      </c>
      <c r="X64" s="139">
        <f>'All Data FO'!AS64</f>
        <v>2.8364889346737239</v>
      </c>
      <c r="Y64" s="137" t="str">
        <f t="shared" si="20"/>
        <v>N</v>
      </c>
      <c r="Z64" s="137" t="str">
        <f t="shared" si="21"/>
        <v>N</v>
      </c>
      <c r="AA64" s="137" t="str">
        <f t="shared" si="22"/>
        <v>N</v>
      </c>
      <c r="AB64" s="137" t="str">
        <f>'All Data FO'!BB64</f>
        <v>Y</v>
      </c>
      <c r="AC64" s="137" t="str">
        <f>'All Data FO'!BC64</f>
        <v>Y</v>
      </c>
      <c r="AD64" s="137" t="str">
        <f>'All Data FO'!BD64</f>
        <v>N</v>
      </c>
      <c r="AE64" s="137" t="str">
        <f>'All Data FO'!BE64</f>
        <v>N</v>
      </c>
      <c r="AF64" s="139">
        <f>'All Data FO'!BF64</f>
        <v>56.93102964091198</v>
      </c>
      <c r="AG64" s="139">
        <f>'All Data FO'!BG64</f>
        <v>0.50441467685272423</v>
      </c>
      <c r="AH64" s="139">
        <f>'All Data FO'!BH64</f>
        <v>-37.978434911075176</v>
      </c>
      <c r="AI64" s="139">
        <f>'All Data FO'!BI64</f>
        <v>-9.8420751090353793</v>
      </c>
      <c r="AJ64" s="137" t="str">
        <f t="shared" si="23"/>
        <v>Y</v>
      </c>
      <c r="AK64" s="137" t="str">
        <f t="shared" si="24"/>
        <v>Y</v>
      </c>
      <c r="AL64" s="137" t="str">
        <f t="shared" si="25"/>
        <v>N</v>
      </c>
      <c r="AM64" s="137" t="str">
        <f>'All Data FO'!BR64</f>
        <v>Y</v>
      </c>
      <c r="AN64" s="137" t="str">
        <f>'All Data FO'!BS64</f>
        <v>Y</v>
      </c>
      <c r="AO64" s="137" t="str">
        <f>'All Data FO'!BT64</f>
        <v>N</v>
      </c>
      <c r="AP64" s="137" t="str">
        <f>'All Data FO'!BU64</f>
        <v>N</v>
      </c>
      <c r="AQ64" s="139">
        <f>'All Data FO'!BV64</f>
        <v>56.800758713348607</v>
      </c>
      <c r="AR64" s="139">
        <f>'All Data FO'!BW64</f>
        <v>1.3131555769076788</v>
      </c>
      <c r="AS64" s="139">
        <f>'All Data FO'!BX64</f>
        <v>-38.157959891062141</v>
      </c>
      <c r="AT64" s="139">
        <f>'All Data FO'!BY64</f>
        <v>-8.8837754917884855</v>
      </c>
      <c r="AU64" s="137" t="str">
        <f t="shared" si="26"/>
        <v>Y</v>
      </c>
      <c r="AV64" s="137" t="str">
        <f t="shared" si="27"/>
        <v>Y</v>
      </c>
      <c r="AW64" s="137" t="str">
        <f t="shared" si="28"/>
        <v>N</v>
      </c>
      <c r="AX64" s="137" t="str">
        <f>'All Data FO'!CH64</f>
        <v>Y</v>
      </c>
      <c r="AY64" s="137" t="str">
        <f>'All Data FO'!CI64</f>
        <v>N</v>
      </c>
      <c r="AZ64" s="137" t="str">
        <f>'All Data FO'!CJ64</f>
        <v>N</v>
      </c>
      <c r="BA64" s="137" t="str">
        <f>'All Data FO'!CK64</f>
        <v>N</v>
      </c>
      <c r="BB64" s="139">
        <f>'All Data FO'!CL64</f>
        <v>60.4491126403477</v>
      </c>
      <c r="BC64" s="139">
        <f>'All Data FO'!CM64</f>
        <v>-2.7388815499779833</v>
      </c>
      <c r="BD64" s="139">
        <f>'All Data FO'!CN64</f>
        <v>-35.807564022839053</v>
      </c>
      <c r="BE64" s="139">
        <f>'All Data FO'!CO64</f>
        <v>-9.2359792703576371</v>
      </c>
      <c r="BF64" s="137" t="str">
        <f t="shared" si="29"/>
        <v>Y</v>
      </c>
      <c r="BG64" s="137" t="str">
        <f t="shared" si="30"/>
        <v>Y</v>
      </c>
      <c r="BH64" s="137" t="str">
        <f t="shared" si="31"/>
        <v>N</v>
      </c>
      <c r="BI64" s="137" t="str">
        <f>'D Master'!AM64</f>
        <v>Y</v>
      </c>
      <c r="BJ64" s="137" t="str">
        <f>'D Master'!AN64</f>
        <v>Y</v>
      </c>
      <c r="BK64" s="137" t="str">
        <f>'D Master'!AO64</f>
        <v>N</v>
      </c>
      <c r="BL64" s="137" t="str">
        <f>'D Master'!AP64</f>
        <v>N</v>
      </c>
      <c r="BM64" s="137">
        <f>'D Master'!AQ64</f>
        <v>9.294075913444475</v>
      </c>
      <c r="BN64" s="137">
        <f>'D Master'!AR64</f>
        <v>11.865079365079373</v>
      </c>
      <c r="BO64" s="137">
        <f>'D Master'!AS64</f>
        <v>-11.361238128737252</v>
      </c>
      <c r="BP64" s="137">
        <f>'D Master'!AT64</f>
        <v>-16.394647845905023</v>
      </c>
      <c r="BR64" s="137">
        <f>'All Data FO'!B64</f>
        <v>1992.7</v>
      </c>
      <c r="BS64" s="137">
        <f>'All Data FO'!W64</f>
        <v>1999.5</v>
      </c>
      <c r="BT64" s="137">
        <f>'All Data FO'!AB64</f>
        <v>1962.55</v>
      </c>
      <c r="BV64" s="137">
        <f t="shared" si="32"/>
        <v>17.568628612909436</v>
      </c>
      <c r="BW64" s="137">
        <f>'All Data FO'!BM64</f>
        <v>5952000</v>
      </c>
      <c r="BX64" s="137">
        <f>AVERAGE('All Data FO'!BN64:BQ64)</f>
        <v>5062575</v>
      </c>
      <c r="BY64" s="137">
        <f>AVERAGE('All Data FO'!BN64:BP64)</f>
        <v>4533700</v>
      </c>
      <c r="BZ64" s="137">
        <f t="shared" si="33"/>
        <v>31.283499128746939</v>
      </c>
      <c r="CB64" s="139">
        <f>'All Data FO'!AP64</f>
        <v>-5.8808387960325357</v>
      </c>
      <c r="CC64" s="139">
        <f>'All Data FO'!AQ64</f>
        <v>0.14951793355904242</v>
      </c>
      <c r="CD64" s="139">
        <f>'All Data FO'!AR64</f>
        <v>0.49741791740789998</v>
      </c>
      <c r="CE64" s="139">
        <f>'All Data FO'!AS64</f>
        <v>2.8364889346737239</v>
      </c>
      <c r="CF64" s="139">
        <f>'All Data FO'!BV64</f>
        <v>56.800758713348607</v>
      </c>
      <c r="CG64" s="139">
        <f>'All Data FO'!BW64</f>
        <v>1.3131555769076788</v>
      </c>
      <c r="CH64" s="139">
        <f>'All Data FO'!BX64</f>
        <v>-38.157959891062141</v>
      </c>
      <c r="CI64" s="139">
        <f>'All Data FO'!BY64</f>
        <v>-8.8837754917884855</v>
      </c>
      <c r="CJ64" s="139">
        <f>'D Master'!AQ64</f>
        <v>9.294075913444475</v>
      </c>
      <c r="CK64" s="139">
        <f>'D Master'!AR64</f>
        <v>11.865079365079373</v>
      </c>
      <c r="CL64" s="139">
        <f>'D Master'!AS64</f>
        <v>-11.361238128737252</v>
      </c>
      <c r="CM64" s="139">
        <f>'D Master'!AT64</f>
        <v>-16.394647845905023</v>
      </c>
      <c r="CN64" s="139">
        <f>Cash!BH64</f>
        <v>25.304582308907776</v>
      </c>
      <c r="CO64" s="139">
        <f>Cash!BI64</f>
        <v>8.52191299582692</v>
      </c>
      <c r="CP64" s="139">
        <f>Cash!BJ64</f>
        <v>-34.145583571695326</v>
      </c>
      <c r="CQ64" s="139">
        <f>Cash!BK64</f>
        <v>-22.310741452743144</v>
      </c>
      <c r="CR64" s="67"/>
      <c r="CS64" s="139">
        <f>'All Data FO'!K64</f>
        <v>0.77119522617512448</v>
      </c>
      <c r="CT64" s="139">
        <f>Cash!BH64</f>
        <v>25.304582308907776</v>
      </c>
      <c r="CU64" s="139">
        <f>'D Master'!AA64</f>
        <v>36.931884624299876</v>
      </c>
      <c r="CV64" s="139">
        <f>NOI!G64</f>
        <v>-2.62749040394809</v>
      </c>
      <c r="CW64" s="139">
        <f>NOI!S64</f>
        <v>14.284483076651568</v>
      </c>
      <c r="CX64" s="139">
        <f>Cash!EB64</f>
        <v>-2.7586206896551748</v>
      </c>
      <c r="CY64" s="139">
        <f>'All Data FO'!AP64</f>
        <v>-5.8808387960325357</v>
      </c>
      <c r="CZ64" s="139">
        <f>'All Data FO'!BV64</f>
        <v>56.800758713348607</v>
      </c>
      <c r="DA64" s="139">
        <f>'All Data FO'!BF64</f>
        <v>56.93102964091198</v>
      </c>
      <c r="DB64" s="139" t="str">
        <f>'FOD (ALL)'!M64</f>
        <v>HINDPETRO</v>
      </c>
      <c r="DC64" s="139">
        <f>'All Data FO'!EJ64</f>
        <v>0.93237927082365324</v>
      </c>
      <c r="DD64" s="137">
        <f>'All Data FO'!B63</f>
        <v>181.75</v>
      </c>
      <c r="DE64" s="137">
        <f>('All Data FO'!W63-'All Data FO'!AB63)/3</f>
        <v>2.8999999999999964</v>
      </c>
      <c r="DF64" s="137">
        <f t="shared" si="65"/>
        <v>1.595598349381016</v>
      </c>
      <c r="DH64" s="139" t="str">
        <f t="shared" si="35"/>
        <v>HINDPETRO</v>
      </c>
      <c r="DI64" s="137">
        <f t="shared" si="66"/>
        <v>183.2</v>
      </c>
      <c r="DJ64" s="137">
        <f t="shared" si="67"/>
        <v>186.1</v>
      </c>
      <c r="DK64" s="137">
        <f t="shared" si="68"/>
        <v>181.75</v>
      </c>
      <c r="DL64" s="137">
        <f t="shared" si="69"/>
        <v>178.85</v>
      </c>
      <c r="DM64" s="137">
        <f t="shared" si="70"/>
        <v>175.95</v>
      </c>
      <c r="DN64" s="137">
        <f t="shared" si="71"/>
        <v>180.29999999999998</v>
      </c>
      <c r="DO64" s="137" t="str">
        <f>'Final Master FO'!DC64</f>
        <v>LONG BUILDUP</v>
      </c>
      <c r="DS64" s="137" t="str">
        <f>'FOD (ALL)'!M64</f>
        <v>HINDPETRO</v>
      </c>
      <c r="DT64" s="137">
        <f>'All Data FO'!B63</f>
        <v>181.75</v>
      </c>
      <c r="DU64" s="139">
        <f>'All Data FO'!K63</f>
        <v>0.91615769017212978</v>
      </c>
      <c r="DV64" s="137">
        <f>'All Data FO'!EA63</f>
        <v>31807700</v>
      </c>
      <c r="DW64" s="139">
        <f>'All Data FO'!EJ63</f>
        <v>0.22055788541702773</v>
      </c>
      <c r="DX64" s="137">
        <f>'D Master'!R63</f>
        <v>1516874</v>
      </c>
      <c r="DY64" s="137">
        <f>'D Master'!AH63</f>
        <v>24.22</v>
      </c>
      <c r="EB64" s="137">
        <f>'All Data FO'!BM63/'All Data FO'!EA63</f>
        <v>0.24229982048371934</v>
      </c>
      <c r="EC64" s="137">
        <f>'All Data FO'!BN63/'All Data FO'!EB63</f>
        <v>0.17713003777841493</v>
      </c>
      <c r="ED64" s="137">
        <f>'All Data FO'!BO63/'All Data FO'!EC63</f>
        <v>0.22836315225508977</v>
      </c>
      <c r="EE64" s="137">
        <f>'All Data FO'!BP63/'All Data FO'!ED63</f>
        <v>0.20534232020718507</v>
      </c>
      <c r="EF64" s="137">
        <f>'All Data FO'!BQ63/'All Data FO'!EE63</f>
        <v>0.32449684328019812</v>
      </c>
      <c r="EG64" s="137" t="str">
        <f t="shared" si="72"/>
        <v>Y</v>
      </c>
      <c r="EH64" s="137" t="str">
        <f t="shared" si="73"/>
        <v>N</v>
      </c>
      <c r="EI64" s="137" t="str">
        <f t="shared" si="74"/>
        <v>Y</v>
      </c>
      <c r="EJ64" s="137" t="str">
        <f t="shared" si="75"/>
        <v>N</v>
      </c>
      <c r="EK64" s="137">
        <f t="shared" si="76"/>
        <v>36.79205600736681</v>
      </c>
      <c r="EL64" s="137">
        <f t="shared" si="77"/>
        <v>-22.434930491520639</v>
      </c>
      <c r="EM64" s="137">
        <f t="shared" si="78"/>
        <v>11.210953506650396</v>
      </c>
      <c r="EN64" s="137">
        <f t="shared" si="79"/>
        <v>-36.719778802324107</v>
      </c>
      <c r="EO64" s="137" t="str">
        <f t="shared" si="80"/>
        <v>Y</v>
      </c>
      <c r="EP64" s="137" t="str">
        <f t="shared" si="81"/>
        <v>N</v>
      </c>
      <c r="EQ64" s="137" t="str">
        <f t="shared" si="82"/>
        <v>Y</v>
      </c>
    </row>
    <row r="65" spans="1:147" x14ac:dyDescent="0.3">
      <c r="A65" s="137" t="str">
        <f>FOD!B65</f>
        <v>IBULHSGFIN</v>
      </c>
      <c r="B65" s="137" t="str">
        <f>'All Data FO'!G65</f>
        <v>N</v>
      </c>
      <c r="C65" s="137" t="str">
        <f>'All Data FO'!H65</f>
        <v>N</v>
      </c>
      <c r="D65" s="137" t="str">
        <f>'All Data FO'!I65</f>
        <v>Y</v>
      </c>
      <c r="E65" s="137" t="str">
        <f>'All Data FO'!J65</f>
        <v>Y</v>
      </c>
      <c r="F65" s="139">
        <f>'All Data FO'!K65</f>
        <v>-5.6893687707641263</v>
      </c>
      <c r="G65" s="139">
        <f>'All Data FO'!L65</f>
        <v>-2.3915687069314866</v>
      </c>
      <c r="H65" s="139">
        <f>'All Data FO'!M65</f>
        <v>4.401184934405407</v>
      </c>
      <c r="I65" s="139">
        <f>'All Data FO'!N65</f>
        <v>3.8224956063268971</v>
      </c>
      <c r="J65" s="137" t="str">
        <f t="shared" si="17"/>
        <v>N</v>
      </c>
      <c r="K65" s="137" t="str">
        <f t="shared" si="18"/>
        <v>N</v>
      </c>
      <c r="L65" s="137" t="str">
        <f t="shared" si="19"/>
        <v>Y</v>
      </c>
      <c r="M65" s="137">
        <f>'All Data FO'!AG65-'All Data FO'!AH65</f>
        <v>3600</v>
      </c>
      <c r="N65" s="137">
        <f>'All Data FO'!AH65-'All Data FO'!AI65</f>
        <v>-409200</v>
      </c>
      <c r="O65" s="137">
        <f>'All Data FO'!AI65-'All Data FO'!AJ65</f>
        <v>7200</v>
      </c>
      <c r="P65" s="137">
        <f>'All Data FO'!AJ65-'All Data FO'!AK65</f>
        <v>222000</v>
      </c>
      <c r="Q65" s="137" t="str">
        <f>'All Data FO'!AL65</f>
        <v>Y</v>
      </c>
      <c r="R65" s="137" t="str">
        <f>'All Data FO'!AM65</f>
        <v>N</v>
      </c>
      <c r="S65" s="137" t="str">
        <f>'All Data FO'!AN65</f>
        <v>Y</v>
      </c>
      <c r="T65" s="137" t="str">
        <f>'All Data FO'!AO65</f>
        <v>Y</v>
      </c>
      <c r="U65" s="139">
        <f>'All Data FO'!AP65</f>
        <v>2.8796314071798813E-2</v>
      </c>
      <c r="V65" s="139">
        <f>'All Data FO'!AQ65</f>
        <v>-3.1694395389906127</v>
      </c>
      <c r="W65" s="139">
        <f>'All Data FO'!AR65</f>
        <v>5.5798381846926447E-2</v>
      </c>
      <c r="X65" s="139">
        <f>'All Data FO'!AS65</f>
        <v>1.750567751703255</v>
      </c>
      <c r="Y65" s="137" t="str">
        <f t="shared" si="20"/>
        <v>Y</v>
      </c>
      <c r="Z65" s="137" t="str">
        <f t="shared" si="21"/>
        <v>N</v>
      </c>
      <c r="AA65" s="137" t="str">
        <f t="shared" si="22"/>
        <v>N</v>
      </c>
      <c r="AB65" s="137" t="str">
        <f>'All Data FO'!BB65</f>
        <v>Y</v>
      </c>
      <c r="AC65" s="137" t="str">
        <f>'All Data FO'!BC65</f>
        <v>N</v>
      </c>
      <c r="AD65" s="137" t="str">
        <f>'All Data FO'!BD65</f>
        <v>Y</v>
      </c>
      <c r="AE65" s="137" t="str">
        <f>'All Data FO'!BE65</f>
        <v>N</v>
      </c>
      <c r="AF65" s="139">
        <f>'All Data FO'!BF65</f>
        <v>89.297249455713427</v>
      </c>
      <c r="AG65" s="139">
        <f>'All Data FO'!BG65</f>
        <v>-43.471425359143467</v>
      </c>
      <c r="AH65" s="139">
        <f>'All Data FO'!BH65</f>
        <v>12.94835810508744</v>
      </c>
      <c r="AI65" s="139">
        <f>'All Data FO'!BI65</f>
        <v>-29.686926277296788</v>
      </c>
      <c r="AJ65" s="137" t="str">
        <f t="shared" si="23"/>
        <v>Y</v>
      </c>
      <c r="AK65" s="137" t="str">
        <f t="shared" si="24"/>
        <v>N</v>
      </c>
      <c r="AL65" s="137" t="str">
        <f t="shared" si="25"/>
        <v>Y</v>
      </c>
      <c r="AM65" s="137" t="str">
        <f>'All Data FO'!BR65</f>
        <v>Y</v>
      </c>
      <c r="AN65" s="137" t="str">
        <f>'All Data FO'!BS65</f>
        <v>N</v>
      </c>
      <c r="AO65" s="137" t="str">
        <f>'All Data FO'!BT65</f>
        <v>Y</v>
      </c>
      <c r="AP65" s="137" t="str">
        <f>'All Data FO'!BU65</f>
        <v>N</v>
      </c>
      <c r="AQ65" s="139">
        <f>'All Data FO'!BV65</f>
        <v>100.12639561828523</v>
      </c>
      <c r="AR65" s="139">
        <f>'All Data FO'!BW65</f>
        <v>-43.514992860542598</v>
      </c>
      <c r="AS65" s="139">
        <f>'All Data FO'!BX65</f>
        <v>9.9856039785368402</v>
      </c>
      <c r="AT65" s="139">
        <f>'All Data FO'!BY65</f>
        <v>-30.053094104723542</v>
      </c>
      <c r="AU65" s="137" t="str">
        <f t="shared" si="26"/>
        <v>Y</v>
      </c>
      <c r="AV65" s="137" t="str">
        <f t="shared" si="27"/>
        <v>N</v>
      </c>
      <c r="AW65" s="137" t="str">
        <f t="shared" si="28"/>
        <v>Y</v>
      </c>
      <c r="AX65" s="137" t="str">
        <f>'All Data FO'!CH65</f>
        <v>Y</v>
      </c>
      <c r="AY65" s="137" t="str">
        <f>'All Data FO'!CI65</f>
        <v>N</v>
      </c>
      <c r="AZ65" s="137" t="str">
        <f>'All Data FO'!CJ65</f>
        <v>Y</v>
      </c>
      <c r="BA65" s="137" t="str">
        <f>'All Data FO'!CK65</f>
        <v>N</v>
      </c>
      <c r="BB65" s="139">
        <f>'All Data FO'!CL65</f>
        <v>93.256779868067426</v>
      </c>
      <c r="BC65" s="139">
        <f>'All Data FO'!CM65</f>
        <v>-38.050552444377175</v>
      </c>
      <c r="BD65" s="139">
        <f>'All Data FO'!CN65</f>
        <v>0.77791336180597925</v>
      </c>
      <c r="BE65" s="139">
        <f>'All Data FO'!CO65</f>
        <v>-29.376279220079716</v>
      </c>
      <c r="BF65" s="137" t="str">
        <f t="shared" si="29"/>
        <v>Y</v>
      </c>
      <c r="BG65" s="137" t="str">
        <f t="shared" si="30"/>
        <v>N</v>
      </c>
      <c r="BH65" s="137" t="str">
        <f t="shared" si="31"/>
        <v>Y</v>
      </c>
      <c r="BI65" s="137" t="str">
        <f>'D Master'!AM65</f>
        <v>N</v>
      </c>
      <c r="BJ65" s="137" t="str">
        <f>'D Master'!AN65</f>
        <v>Y</v>
      </c>
      <c r="BK65" s="137" t="str">
        <f>'D Master'!AO65</f>
        <v>Y</v>
      </c>
      <c r="BL65" s="137" t="str">
        <f>'D Master'!AP65</f>
        <v>N</v>
      </c>
      <c r="BM65" s="137">
        <f>'D Master'!AQ65</f>
        <v>-5.9931506849315008</v>
      </c>
      <c r="BN65" s="137">
        <f>'D Master'!AR65</f>
        <v>10.084825636192276</v>
      </c>
      <c r="BO65" s="137">
        <f>'D Master'!AS65</f>
        <v>73.366013071895409</v>
      </c>
      <c r="BP65" s="137">
        <f>'D Master'!AT65</f>
        <v>-47.959183673469383</v>
      </c>
      <c r="BR65" s="137">
        <f>'All Data FO'!B65</f>
        <v>113.55</v>
      </c>
      <c r="BS65" s="137">
        <f>'All Data FO'!W65</f>
        <v>122.65</v>
      </c>
      <c r="BT65" s="137">
        <f>'All Data FO'!AB65</f>
        <v>110.65</v>
      </c>
      <c r="BV65" s="137">
        <f t="shared" si="32"/>
        <v>19.813343422878045</v>
      </c>
      <c r="BW65" s="137">
        <f>'All Data FO'!BM65</f>
        <v>11400000</v>
      </c>
      <c r="BX65" s="137">
        <f>AVERAGE('All Data FO'!BN65:BQ65)</f>
        <v>9514800</v>
      </c>
      <c r="BY65" s="137">
        <f>AVERAGE('All Data FO'!BN65:BP65)</f>
        <v>8316800</v>
      </c>
      <c r="BZ65" s="137">
        <f t="shared" si="33"/>
        <v>37.071950750288572</v>
      </c>
      <c r="CB65" s="139">
        <f>'All Data FO'!AP65</f>
        <v>2.8796314071798813E-2</v>
      </c>
      <c r="CC65" s="139">
        <f>'All Data FO'!AQ65</f>
        <v>-3.1694395389906127</v>
      </c>
      <c r="CD65" s="139">
        <f>'All Data FO'!AR65</f>
        <v>5.5798381846926447E-2</v>
      </c>
      <c r="CE65" s="139">
        <f>'All Data FO'!AS65</f>
        <v>1.750567751703255</v>
      </c>
      <c r="CF65" s="139">
        <f>'All Data FO'!BV65</f>
        <v>100.12639561828523</v>
      </c>
      <c r="CG65" s="139">
        <f>'All Data FO'!BW65</f>
        <v>-43.514992860542598</v>
      </c>
      <c r="CH65" s="139">
        <f>'All Data FO'!BX65</f>
        <v>9.9856039785368402</v>
      </c>
      <c r="CI65" s="139">
        <f>'All Data FO'!BY65</f>
        <v>-30.053094104723542</v>
      </c>
      <c r="CJ65" s="139">
        <f>'D Master'!AQ65</f>
        <v>-5.9931506849315008</v>
      </c>
      <c r="CK65" s="139">
        <f>'D Master'!AR65</f>
        <v>10.084825636192276</v>
      </c>
      <c r="CL65" s="139">
        <f>'D Master'!AS65</f>
        <v>73.366013071895409</v>
      </c>
      <c r="CM65" s="139">
        <f>'D Master'!AT65</f>
        <v>-47.959183673469383</v>
      </c>
      <c r="CN65" s="139">
        <f>Cash!BH65</f>
        <v>69.973024518758081</v>
      </c>
      <c r="CO65" s="139">
        <f>Cash!BI65</f>
        <v>-38.195481545357978</v>
      </c>
      <c r="CP65" s="139">
        <f>Cash!BJ65</f>
        <v>-15.799458027787516</v>
      </c>
      <c r="CQ65" s="139">
        <f>Cash!BK65</f>
        <v>-18.079096944788041</v>
      </c>
      <c r="CR65" s="67"/>
      <c r="CS65" s="139">
        <f>'All Data FO'!K65</f>
        <v>-5.6893687707641263</v>
      </c>
      <c r="CT65" s="139">
        <f>Cash!BH65</f>
        <v>69.973024518758081</v>
      </c>
      <c r="CU65" s="139">
        <f>'D Master'!AA65</f>
        <v>59.788596999737251</v>
      </c>
      <c r="CV65" s="139">
        <f>NOI!G65</f>
        <v>6.0169625039386618</v>
      </c>
      <c r="CW65" s="139">
        <f>NOI!S65</f>
        <v>74.225461159607036</v>
      </c>
      <c r="CX65" s="139">
        <f>Cash!EB65</f>
        <v>-1.3138686131386841</v>
      </c>
      <c r="CY65" s="139">
        <f>'All Data FO'!AP65</f>
        <v>2.8796314071798813E-2</v>
      </c>
      <c r="CZ65" s="139">
        <f>'All Data FO'!BV65</f>
        <v>100.12639561828523</v>
      </c>
      <c r="DA65" s="139">
        <f>'All Data FO'!BF65</f>
        <v>89.297249455713427</v>
      </c>
      <c r="DB65" s="139" t="str">
        <f>'FOD (ALL)'!M65</f>
        <v>HINDUNILVR</v>
      </c>
      <c r="DC65" s="139">
        <f>'All Data FO'!EJ65</f>
        <v>-2.1251494877016062</v>
      </c>
      <c r="DD65" s="137">
        <f>'All Data FO'!B64</f>
        <v>1992.7</v>
      </c>
      <c r="DE65" s="137">
        <f>('All Data FO'!W64-'All Data FO'!AB64)/3</f>
        <v>12.316666666666682</v>
      </c>
      <c r="DF65" s="137">
        <f t="shared" si="65"/>
        <v>0.6180893594954926</v>
      </c>
      <c r="DH65" s="139" t="str">
        <f t="shared" si="35"/>
        <v>HINDUNILVR</v>
      </c>
      <c r="DI65" s="137">
        <f t="shared" si="66"/>
        <v>1998.8583333333333</v>
      </c>
      <c r="DJ65" s="137">
        <f t="shared" si="67"/>
        <v>2011.175</v>
      </c>
      <c r="DK65" s="137">
        <f t="shared" si="68"/>
        <v>1992.7</v>
      </c>
      <c r="DL65" s="137">
        <f t="shared" si="69"/>
        <v>1980.3833333333334</v>
      </c>
      <c r="DM65" s="137">
        <f t="shared" si="70"/>
        <v>1968.0666666666668</v>
      </c>
      <c r="DN65" s="137">
        <f t="shared" si="71"/>
        <v>1986.5416666666667</v>
      </c>
      <c r="DO65" s="137" t="str">
        <f>'Final Master FO'!DC65</f>
        <v>SHORT COVERING</v>
      </c>
      <c r="DS65" s="137" t="str">
        <f>'FOD (ALL)'!M65</f>
        <v>HINDUNILVR</v>
      </c>
      <c r="DT65" s="137">
        <f>'All Data FO'!B64</f>
        <v>1992.7</v>
      </c>
      <c r="DU65" s="139">
        <f>'All Data FO'!K64</f>
        <v>0.77119522617512448</v>
      </c>
      <c r="DV65" s="137">
        <f>'All Data FO'!EA64</f>
        <v>19550400</v>
      </c>
      <c r="DW65" s="139">
        <f>'All Data FO'!EJ64</f>
        <v>0.93237927082365324</v>
      </c>
      <c r="DX65" s="137">
        <f>'D Master'!R64</f>
        <v>3290428</v>
      </c>
      <c r="DY65" s="137">
        <f>'D Master'!AH64</f>
        <v>61.62</v>
      </c>
      <c r="EB65" s="137">
        <f>'All Data FO'!BM64/'All Data FO'!EA64</f>
        <v>0.30444389884605944</v>
      </c>
      <c r="EC65" s="137">
        <f>'All Data FO'!BN64/'All Data FO'!EB64</f>
        <v>0.1959700151782672</v>
      </c>
      <c r="ED65" s="137">
        <f>'All Data FO'!BO64/'All Data FO'!EC64</f>
        <v>0.194426714408033</v>
      </c>
      <c r="EE65" s="137">
        <f>'All Data FO'!BP64/'All Data FO'!ED64</f>
        <v>0.3072557700792673</v>
      </c>
      <c r="EF65" s="137">
        <f>'All Data FO'!BQ64/'All Data FO'!EE64</f>
        <v>0.34620971898967495</v>
      </c>
      <c r="EG65" s="137" t="str">
        <f t="shared" si="72"/>
        <v>Y</v>
      </c>
      <c r="EH65" s="137" t="str">
        <f t="shared" si="73"/>
        <v>Y</v>
      </c>
      <c r="EI65" s="137" t="str">
        <f t="shared" si="74"/>
        <v>N</v>
      </c>
      <c r="EJ65" s="137" t="str">
        <f t="shared" si="75"/>
        <v>N</v>
      </c>
      <c r="EK65" s="137">
        <f t="shared" si="76"/>
        <v>55.352286200068548</v>
      </c>
      <c r="EL65" s="137">
        <f t="shared" si="77"/>
        <v>0.79376991733520941</v>
      </c>
      <c r="EM65" s="137">
        <f t="shared" si="78"/>
        <v>-36.721541679144423</v>
      </c>
      <c r="EN65" s="137">
        <f t="shared" si="79"/>
        <v>-11.251546901711729</v>
      </c>
      <c r="EO65" s="137" t="str">
        <f t="shared" si="80"/>
        <v>Y</v>
      </c>
      <c r="EP65" s="137" t="str">
        <f t="shared" si="81"/>
        <v>Y</v>
      </c>
      <c r="EQ65" s="137" t="str">
        <f t="shared" si="82"/>
        <v>N</v>
      </c>
    </row>
    <row r="66" spans="1:147" x14ac:dyDescent="0.3">
      <c r="A66" s="137" t="str">
        <f>FOD!B66</f>
        <v xml:space="preserve">ICICIBANK </v>
      </c>
      <c r="B66" s="137" t="str">
        <f>'All Data FO'!G66</f>
        <v>N</v>
      </c>
      <c r="C66" s="137" t="str">
        <f>'All Data FO'!H66</f>
        <v>N</v>
      </c>
      <c r="D66" s="137" t="str">
        <f>'All Data FO'!I66</f>
        <v>Y</v>
      </c>
      <c r="E66" s="137" t="str">
        <f>'All Data FO'!J66</f>
        <v>Y</v>
      </c>
      <c r="F66" s="139">
        <f>'All Data FO'!K66</f>
        <v>-4.322103533278546</v>
      </c>
      <c r="G66" s="139">
        <f>'All Data FO'!L66</f>
        <v>-0.71789851525533976</v>
      </c>
      <c r="H66" s="139">
        <f>'All Data FO'!M66</f>
        <v>1.8444666001994057</v>
      </c>
      <c r="I66" s="139">
        <f>'All Data FO'!N66</f>
        <v>0.53458068827262473</v>
      </c>
      <c r="J66" s="137" t="str">
        <f t="shared" si="17"/>
        <v>N</v>
      </c>
      <c r="K66" s="137" t="str">
        <f t="shared" si="18"/>
        <v>N</v>
      </c>
      <c r="L66" s="137" t="str">
        <f t="shared" si="19"/>
        <v>Y</v>
      </c>
      <c r="M66" s="137">
        <f>'All Data FO'!AG66-'All Data FO'!AH66</f>
        <v>2162875</v>
      </c>
      <c r="N66" s="137">
        <f>'All Data FO'!AH66-'All Data FO'!AI66</f>
        <v>-7165125</v>
      </c>
      <c r="O66" s="137">
        <f>'All Data FO'!AI66-'All Data FO'!AJ66</f>
        <v>911625</v>
      </c>
      <c r="P66" s="137">
        <f>'All Data FO'!AJ66-'All Data FO'!AK66</f>
        <v>-154000</v>
      </c>
      <c r="Q66" s="137" t="str">
        <f>'All Data FO'!AL66</f>
        <v>Y</v>
      </c>
      <c r="R66" s="137" t="str">
        <f>'All Data FO'!AM66</f>
        <v>N</v>
      </c>
      <c r="S66" s="137" t="str">
        <f>'All Data FO'!AN66</f>
        <v>Y</v>
      </c>
      <c r="T66" s="137" t="str">
        <f>'All Data FO'!AO66</f>
        <v>N</v>
      </c>
      <c r="U66" s="139">
        <f>'All Data FO'!AP66</f>
        <v>2.8245138352696126</v>
      </c>
      <c r="V66" s="139">
        <f>'All Data FO'!AQ66</f>
        <v>-8.5563692489573402</v>
      </c>
      <c r="W66" s="139">
        <f>'All Data FO'!AR66</f>
        <v>1.1006158800776906</v>
      </c>
      <c r="X66" s="139">
        <f>'All Data FO'!AS66</f>
        <v>-0.18558101771304536</v>
      </c>
      <c r="Y66" s="137" t="str">
        <f t="shared" si="20"/>
        <v>Y</v>
      </c>
      <c r="Z66" s="137" t="str">
        <f t="shared" si="21"/>
        <v>N</v>
      </c>
      <c r="AA66" s="137" t="str">
        <f t="shared" si="22"/>
        <v>Y</v>
      </c>
      <c r="AB66" s="137" t="str">
        <f>'All Data FO'!BB66</f>
        <v>Y</v>
      </c>
      <c r="AC66" s="137" t="str">
        <f>'All Data FO'!BC66</f>
        <v>Y</v>
      </c>
      <c r="AD66" s="137" t="str">
        <f>'All Data FO'!BD66</f>
        <v>N</v>
      </c>
      <c r="AE66" s="137" t="str">
        <f>'All Data FO'!BE66</f>
        <v>Y</v>
      </c>
      <c r="AF66" s="139">
        <f>'All Data FO'!BF66</f>
        <v>60.75879391412424</v>
      </c>
      <c r="AG66" s="139">
        <f>'All Data FO'!BG66</f>
        <v>10.063526894367586</v>
      </c>
      <c r="AH66" s="139">
        <f>'All Data FO'!BH66</f>
        <v>-25.941217609831064</v>
      </c>
      <c r="AI66" s="139">
        <f>'All Data FO'!BI66</f>
        <v>2.3868191598028541</v>
      </c>
      <c r="AJ66" s="137" t="str">
        <f t="shared" si="23"/>
        <v>Y</v>
      </c>
      <c r="AK66" s="137" t="str">
        <f t="shared" si="24"/>
        <v>Y</v>
      </c>
      <c r="AL66" s="137" t="str">
        <f t="shared" si="25"/>
        <v>N</v>
      </c>
      <c r="AM66" s="137" t="str">
        <f>'All Data FO'!BR66</f>
        <v>Y</v>
      </c>
      <c r="AN66" s="137" t="str">
        <f>'All Data FO'!BS66</f>
        <v>Y</v>
      </c>
      <c r="AO66" s="137" t="str">
        <f>'All Data FO'!BT66</f>
        <v>N</v>
      </c>
      <c r="AP66" s="137" t="str">
        <f>'All Data FO'!BU66</f>
        <v>Y</v>
      </c>
      <c r="AQ66" s="139">
        <f>'All Data FO'!BV66</f>
        <v>68.559012785871474</v>
      </c>
      <c r="AR66" s="139">
        <f>'All Data FO'!BW66</f>
        <v>8.561146727954517</v>
      </c>
      <c r="AS66" s="139">
        <f>'All Data FO'!BX66</f>
        <v>-25.749955092509431</v>
      </c>
      <c r="AT66" s="139">
        <f>'All Data FO'!BY66</f>
        <v>1.7361111111111112</v>
      </c>
      <c r="AU66" s="137" t="str">
        <f t="shared" si="26"/>
        <v>Y</v>
      </c>
      <c r="AV66" s="137" t="str">
        <f t="shared" si="27"/>
        <v>Y</v>
      </c>
      <c r="AW66" s="137" t="str">
        <f t="shared" si="28"/>
        <v>N</v>
      </c>
      <c r="AX66" s="137" t="str">
        <f>'All Data FO'!CH66</f>
        <v>Y</v>
      </c>
      <c r="AY66" s="137" t="str">
        <f>'All Data FO'!CI66</f>
        <v>Y</v>
      </c>
      <c r="AZ66" s="137" t="str">
        <f>'All Data FO'!CJ66</f>
        <v>N</v>
      </c>
      <c r="BA66" s="137" t="str">
        <f>'All Data FO'!CK66</f>
        <v>Y</v>
      </c>
      <c r="BB66" s="139">
        <f>'All Data FO'!CL66</f>
        <v>66.515404824456652</v>
      </c>
      <c r="BC66" s="139">
        <f>'All Data FO'!CM66</f>
        <v>5.2085576854045517</v>
      </c>
      <c r="BD66" s="139">
        <f>'All Data FO'!CN66</f>
        <v>-26.904911838790934</v>
      </c>
      <c r="BE66" s="139">
        <f>'All Data FO'!CO66</f>
        <v>0.88411244639737419</v>
      </c>
      <c r="BF66" s="137" t="str">
        <f t="shared" si="29"/>
        <v>Y</v>
      </c>
      <c r="BG66" s="137" t="str">
        <f t="shared" si="30"/>
        <v>Y</v>
      </c>
      <c r="BH66" s="137" t="str">
        <f t="shared" si="31"/>
        <v>N</v>
      </c>
      <c r="BI66" s="137" t="str">
        <f>'D Master'!AM66</f>
        <v>Y</v>
      </c>
      <c r="BJ66" s="137" t="str">
        <f>'D Master'!AN66</f>
        <v>Y</v>
      </c>
      <c r="BK66" s="137" t="str">
        <f>'D Master'!AO66</f>
        <v>N</v>
      </c>
      <c r="BL66" s="137" t="str">
        <f>'D Master'!AP66</f>
        <v>N</v>
      </c>
      <c r="BM66" s="137">
        <f>'D Master'!AQ66</f>
        <v>27.456647398843938</v>
      </c>
      <c r="BN66" s="137">
        <f>'D Master'!AR66</f>
        <v>10.015898251192368</v>
      </c>
      <c r="BO66" s="137">
        <f>'D Master'!AS66</f>
        <v>-8.5090909090909097</v>
      </c>
      <c r="BP66" s="137">
        <f>'D Master'!AT66</f>
        <v>-23.949115044247783</v>
      </c>
      <c r="BR66" s="137">
        <f>'All Data FO'!B66</f>
        <v>291.10000000000002</v>
      </c>
      <c r="BS66" s="137">
        <f>'All Data FO'!W66</f>
        <v>307.5</v>
      </c>
      <c r="BT66" s="137">
        <f>'All Data FO'!AB66</f>
        <v>286</v>
      </c>
      <c r="BV66" s="137">
        <f t="shared" si="32"/>
        <v>53.894671252996261</v>
      </c>
      <c r="BW66" s="137">
        <f>'All Data FO'!BM66</f>
        <v>83202625</v>
      </c>
      <c r="BX66" s="137">
        <f>AVERAGE('All Data FO'!BN66:BQ66)</f>
        <v>54064656.25</v>
      </c>
      <c r="BY66" s="137">
        <f>AVERAGE('All Data FO'!BN66:BP66)</f>
        <v>52022208.333333336</v>
      </c>
      <c r="BZ66" s="137">
        <f t="shared" si="33"/>
        <v>59.936741760129685</v>
      </c>
      <c r="CB66" s="139">
        <f>'All Data FO'!AP66</f>
        <v>2.8245138352696126</v>
      </c>
      <c r="CC66" s="139">
        <f>'All Data FO'!AQ66</f>
        <v>-8.5563692489573402</v>
      </c>
      <c r="CD66" s="139">
        <f>'All Data FO'!AR66</f>
        <v>1.1006158800776906</v>
      </c>
      <c r="CE66" s="139">
        <f>'All Data FO'!AS66</f>
        <v>-0.18558101771304536</v>
      </c>
      <c r="CF66" s="139">
        <f>'All Data FO'!BV66</f>
        <v>68.559012785871474</v>
      </c>
      <c r="CG66" s="139">
        <f>'All Data FO'!BW66</f>
        <v>8.561146727954517</v>
      </c>
      <c r="CH66" s="139">
        <f>'All Data FO'!BX66</f>
        <v>-25.749955092509431</v>
      </c>
      <c r="CI66" s="139">
        <f>'All Data FO'!BY66</f>
        <v>1.7361111111111112</v>
      </c>
      <c r="CJ66" s="139">
        <f>'D Master'!AQ66</f>
        <v>27.456647398843938</v>
      </c>
      <c r="CK66" s="139">
        <f>'D Master'!AR66</f>
        <v>10.015898251192368</v>
      </c>
      <c r="CL66" s="139">
        <f>'D Master'!AS66</f>
        <v>-8.5090909090909097</v>
      </c>
      <c r="CM66" s="139">
        <f>'D Master'!AT66</f>
        <v>-23.949115044247783</v>
      </c>
      <c r="CN66" s="139">
        <f>Cash!BH66</f>
        <v>86.551634985193743</v>
      </c>
      <c r="CO66" s="139">
        <f>Cash!BI66</f>
        <v>1.9804816688996492</v>
      </c>
      <c r="CP66" s="139">
        <f>Cash!BJ66</f>
        <v>-31.682998876944389</v>
      </c>
      <c r="CQ66" s="139">
        <f>Cash!BK66</f>
        <v>-16.486686539391719</v>
      </c>
      <c r="CR66" s="67"/>
      <c r="CS66" s="139">
        <f>'All Data FO'!K66</f>
        <v>-4.322103533278546</v>
      </c>
      <c r="CT66" s="139">
        <f>Cash!BH66</f>
        <v>86.551634985193743</v>
      </c>
      <c r="CU66" s="139">
        <f>'D Master'!AA66</f>
        <v>137.77553209103687</v>
      </c>
      <c r="CV66" s="139">
        <f>NOI!G66</f>
        <v>9.1445757424887475</v>
      </c>
      <c r="CW66" s="139">
        <f>NOI!S66</f>
        <v>28.222095815456122</v>
      </c>
      <c r="CX66" s="139">
        <f>Cash!EB66</f>
        <v>-0.41407867494824974</v>
      </c>
      <c r="CY66" s="139">
        <f>'All Data FO'!AP66</f>
        <v>2.8245138352696126</v>
      </c>
      <c r="CZ66" s="139">
        <f>'All Data FO'!BV66</f>
        <v>68.559012785871474</v>
      </c>
      <c r="DA66" s="139">
        <f>'All Data FO'!BF66</f>
        <v>60.75879391412424</v>
      </c>
      <c r="DB66" s="139" t="str">
        <f>'FOD (ALL)'!M66</f>
        <v>IBULHSGFIN</v>
      </c>
      <c r="DC66" s="139">
        <f>'All Data FO'!EJ66</f>
        <v>7.804120200902358</v>
      </c>
      <c r="DD66" s="137">
        <f>'All Data FO'!B65</f>
        <v>113.55</v>
      </c>
      <c r="DE66" s="137">
        <f>('All Data FO'!W65-'All Data FO'!AB65)/3</f>
        <v>4</v>
      </c>
      <c r="DF66" s="137">
        <f t="shared" si="65"/>
        <v>3.5226772346983708</v>
      </c>
      <c r="DH66" s="139" t="str">
        <f t="shared" si="35"/>
        <v>IBULHSGFIN</v>
      </c>
      <c r="DI66" s="137">
        <f t="shared" si="66"/>
        <v>117.55</v>
      </c>
      <c r="DJ66" s="137">
        <f t="shared" si="67"/>
        <v>121.55</v>
      </c>
      <c r="DK66" s="137">
        <f t="shared" si="68"/>
        <v>115.55</v>
      </c>
      <c r="DL66" s="137">
        <f t="shared" si="69"/>
        <v>111.55</v>
      </c>
      <c r="DM66" s="137">
        <f t="shared" si="70"/>
        <v>107.55</v>
      </c>
      <c r="DN66" s="137">
        <f t="shared" si="71"/>
        <v>113.55</v>
      </c>
      <c r="DO66" s="137" t="str">
        <f>'Final Master FO'!DC66</f>
        <v>SHORT BUILDUP</v>
      </c>
      <c r="DS66" s="137" t="str">
        <f>'FOD (ALL)'!M66</f>
        <v>IBULHSGFIN</v>
      </c>
      <c r="DT66" s="137">
        <f>'All Data FO'!B65</f>
        <v>113.55</v>
      </c>
      <c r="DU66" s="139">
        <f>'All Data FO'!K65</f>
        <v>-5.6893687707641263</v>
      </c>
      <c r="DV66" s="137">
        <f>'All Data FO'!EA65</f>
        <v>18168900</v>
      </c>
      <c r="DW66" s="139">
        <f>'All Data FO'!EJ65</f>
        <v>-2.1251494877016062</v>
      </c>
      <c r="DX66" s="137">
        <f>'D Master'!R65</f>
        <v>2298837</v>
      </c>
      <c r="DY66" s="137">
        <f>'D Master'!AH65</f>
        <v>10.98</v>
      </c>
      <c r="EB66" s="137">
        <f>'All Data FO'!BM65/'All Data FO'!EA65</f>
        <v>0.62744580024107133</v>
      </c>
      <c r="EC66" s="137">
        <f>'All Data FO'!BN65/'All Data FO'!EB65</f>
        <v>0.30686188952454829</v>
      </c>
      <c r="ED66" s="137">
        <f>'All Data FO'!BO65/'All Data FO'!EC65</f>
        <v>0.55796043022175013</v>
      </c>
      <c r="EE66" s="137">
        <f>'All Data FO'!BP65/'All Data FO'!ED65</f>
        <v>0.51130888650963602</v>
      </c>
      <c r="EF66" s="137">
        <f>'All Data FO'!BQ65/'All Data FO'!EE65</f>
        <v>0.75878236407522526</v>
      </c>
      <c r="EG66" s="137" t="str">
        <f t="shared" si="72"/>
        <v>Y</v>
      </c>
      <c r="EH66" s="137" t="str">
        <f t="shared" si="73"/>
        <v>N</v>
      </c>
      <c r="EI66" s="137" t="str">
        <f t="shared" si="74"/>
        <v>Y</v>
      </c>
      <c r="EJ66" s="137" t="str">
        <f t="shared" si="75"/>
        <v>N</v>
      </c>
      <c r="EK66" s="137">
        <f t="shared" si="76"/>
        <v>104.47172544405421</v>
      </c>
      <c r="EL66" s="137">
        <f t="shared" si="77"/>
        <v>-45.002929795112493</v>
      </c>
      <c r="EM66" s="137">
        <f t="shared" si="78"/>
        <v>9.1239454159643127</v>
      </c>
      <c r="EN66" s="137">
        <f t="shared" si="79"/>
        <v>-32.6145531686415</v>
      </c>
      <c r="EO66" s="137" t="str">
        <f t="shared" si="80"/>
        <v>Y</v>
      </c>
      <c r="EP66" s="137" t="str">
        <f t="shared" si="81"/>
        <v>N</v>
      </c>
      <c r="EQ66" s="137" t="str">
        <f t="shared" si="82"/>
        <v>Y</v>
      </c>
    </row>
    <row r="67" spans="1:147" x14ac:dyDescent="0.3">
      <c r="A67" s="137" t="str">
        <f>FOD!B67</f>
        <v>ICICIPRULI</v>
      </c>
      <c r="B67" s="137" t="str">
        <f>'All Data FO'!G67</f>
        <v>N</v>
      </c>
      <c r="C67" s="137" t="str">
        <f>'All Data FO'!H67</f>
        <v>N</v>
      </c>
      <c r="D67" s="137" t="str">
        <f>'All Data FO'!I67</f>
        <v>Y</v>
      </c>
      <c r="E67" s="137" t="str">
        <f>'All Data FO'!J67</f>
        <v>Y</v>
      </c>
      <c r="F67" s="139">
        <f>'All Data FO'!K67</f>
        <v>-5.3953360011039075</v>
      </c>
      <c r="G67" s="139">
        <f>'All Data FO'!L67</f>
        <v>-0.71242635977530233</v>
      </c>
      <c r="H67" s="139">
        <f>'All Data FO'!M67</f>
        <v>1.164241164241161</v>
      </c>
      <c r="I67" s="139">
        <f>'All Data FO'!N67</f>
        <v>0.4734716613285026</v>
      </c>
      <c r="J67" s="137" t="str">
        <f t="shared" si="17"/>
        <v>N</v>
      </c>
      <c r="K67" s="137" t="str">
        <f t="shared" si="18"/>
        <v>N</v>
      </c>
      <c r="L67" s="137" t="str">
        <f t="shared" si="19"/>
        <v>Y</v>
      </c>
      <c r="M67" s="137">
        <f>'All Data FO'!AG67-'All Data FO'!AH67</f>
        <v>790500</v>
      </c>
      <c r="N67" s="137">
        <f>'All Data FO'!AH67-'All Data FO'!AI67</f>
        <v>54000</v>
      </c>
      <c r="O67" s="137">
        <f>'All Data FO'!AI67-'All Data FO'!AJ67</f>
        <v>-6000</v>
      </c>
      <c r="P67" s="137">
        <f>'All Data FO'!AJ67-'All Data FO'!AK67</f>
        <v>-112500</v>
      </c>
      <c r="Q67" s="137" t="str">
        <f>'All Data FO'!AL67</f>
        <v>Y</v>
      </c>
      <c r="R67" s="137" t="str">
        <f>'All Data FO'!AM67</f>
        <v>Y</v>
      </c>
      <c r="S67" s="137" t="str">
        <f>'All Data FO'!AN67</f>
        <v>N</v>
      </c>
      <c r="T67" s="137" t="str">
        <f>'All Data FO'!AO67</f>
        <v>N</v>
      </c>
      <c r="U67" s="139">
        <f>'All Data FO'!AP67</f>
        <v>10.859262311971976</v>
      </c>
      <c r="V67" s="139">
        <f>'All Data FO'!AQ67</f>
        <v>0.74735312435125589</v>
      </c>
      <c r="W67" s="139">
        <f>'All Data FO'!AR67</f>
        <v>-8.2970338104127767E-2</v>
      </c>
      <c r="X67" s="139">
        <f>'All Data FO'!AS67</f>
        <v>-1.5318627450980391</v>
      </c>
      <c r="Y67" s="137" t="str">
        <f t="shared" si="20"/>
        <v>Y</v>
      </c>
      <c r="Z67" s="137" t="str">
        <f t="shared" si="21"/>
        <v>Y</v>
      </c>
      <c r="AA67" s="137" t="str">
        <f t="shared" si="22"/>
        <v>Y</v>
      </c>
      <c r="AB67" s="137" t="str">
        <f>'All Data FO'!BB67</f>
        <v>Y</v>
      </c>
      <c r="AC67" s="137" t="str">
        <f>'All Data FO'!BC67</f>
        <v>Y</v>
      </c>
      <c r="AD67" s="137" t="str">
        <f>'All Data FO'!BD67</f>
        <v>N</v>
      </c>
      <c r="AE67" s="137" t="str">
        <f>'All Data FO'!BE67</f>
        <v>N</v>
      </c>
      <c r="AF67" s="139">
        <f>'All Data FO'!BF67</f>
        <v>104.09540538840292</v>
      </c>
      <c r="AG67" s="139">
        <f>'All Data FO'!BG67</f>
        <v>134.13435458496707</v>
      </c>
      <c r="AH67" s="139">
        <f>'All Data FO'!BH67</f>
        <v>-22.397303996769715</v>
      </c>
      <c r="AI67" s="139">
        <f>'All Data FO'!BI67</f>
        <v>-32.186893289364747</v>
      </c>
      <c r="AJ67" s="137" t="str">
        <f t="shared" si="23"/>
        <v>N</v>
      </c>
      <c r="AK67" s="137" t="str">
        <f t="shared" si="24"/>
        <v>Y</v>
      </c>
      <c r="AL67" s="137" t="str">
        <f t="shared" si="25"/>
        <v>Y</v>
      </c>
      <c r="AM67" s="137" t="str">
        <f>'All Data FO'!BR67</f>
        <v>Y</v>
      </c>
      <c r="AN67" s="137" t="str">
        <f>'All Data FO'!BS67</f>
        <v>Y</v>
      </c>
      <c r="AO67" s="137" t="str">
        <f>'All Data FO'!BT67</f>
        <v>N</v>
      </c>
      <c r="AP67" s="137" t="str">
        <f>'All Data FO'!BU67</f>
        <v>N</v>
      </c>
      <c r="AQ67" s="139">
        <f>'All Data FO'!BV67</f>
        <v>114.04174573055028</v>
      </c>
      <c r="AR67" s="139">
        <f>'All Data FO'!BW67</f>
        <v>132.8424153166421</v>
      </c>
      <c r="AS67" s="139">
        <f>'All Data FO'!BX67</f>
        <v>-22.355631789594057</v>
      </c>
      <c r="AT67" s="139">
        <f>'All Data FO'!BY67</f>
        <v>-31.492361927144536</v>
      </c>
      <c r="AU67" s="137" t="str">
        <f t="shared" si="26"/>
        <v>N</v>
      </c>
      <c r="AV67" s="137" t="str">
        <f t="shared" si="27"/>
        <v>Y</v>
      </c>
      <c r="AW67" s="137" t="str">
        <f t="shared" si="28"/>
        <v>Y</v>
      </c>
      <c r="AX67" s="137" t="str">
        <f>'All Data FO'!CH67</f>
        <v>Y</v>
      </c>
      <c r="AY67" s="137" t="str">
        <f>'All Data FO'!CI67</f>
        <v>Y</v>
      </c>
      <c r="AZ67" s="137" t="str">
        <f>'All Data FO'!CJ67</f>
        <v>N</v>
      </c>
      <c r="BA67" s="137" t="str">
        <f>'All Data FO'!CK67</f>
        <v>N</v>
      </c>
      <c r="BB67" s="139">
        <f>'All Data FO'!CL67</f>
        <v>100.4891684136967</v>
      </c>
      <c r="BC67" s="139">
        <f>'All Data FO'!CM67</f>
        <v>123.76856919468335</v>
      </c>
      <c r="BD67" s="139">
        <f>'All Data FO'!CN67</f>
        <v>-24.094955489614243</v>
      </c>
      <c r="BE67" s="139">
        <f>'All Data FO'!CO67</f>
        <v>-29.231415371692567</v>
      </c>
      <c r="BF67" s="137" t="str">
        <f t="shared" si="29"/>
        <v>N</v>
      </c>
      <c r="BG67" s="137" t="str">
        <f t="shared" si="30"/>
        <v>Y</v>
      </c>
      <c r="BH67" s="137" t="str">
        <f t="shared" si="31"/>
        <v>Y</v>
      </c>
      <c r="BI67" s="137" t="str">
        <f>'D Master'!AM67</f>
        <v>N</v>
      </c>
      <c r="BJ67" s="137" t="str">
        <f>'D Master'!AN67</f>
        <v>N</v>
      </c>
      <c r="BK67" s="137" t="str">
        <f>'D Master'!AO67</f>
        <v>Y</v>
      </c>
      <c r="BL67" s="137" t="str">
        <f>'D Master'!AP67</f>
        <v>N</v>
      </c>
      <c r="BM67" s="137">
        <f>'D Master'!AQ67</f>
        <v>-38.451856513530529</v>
      </c>
      <c r="BN67" s="137">
        <f>'D Master'!AR67</f>
        <v>-2.1551724137930903</v>
      </c>
      <c r="BO67" s="137">
        <f>'D Master'!AS67</f>
        <v>116.75008341675006</v>
      </c>
      <c r="BP67" s="137">
        <f>'D Master'!AT67</f>
        <v>-23.09468822170901</v>
      </c>
      <c r="BR67" s="137">
        <f>'All Data FO'!B67</f>
        <v>342.8</v>
      </c>
      <c r="BS67" s="137">
        <f>'All Data FO'!W67</f>
        <v>369.65</v>
      </c>
      <c r="BT67" s="137">
        <f>'All Data FO'!AB67</f>
        <v>334.5</v>
      </c>
      <c r="BV67" s="137">
        <f t="shared" si="32"/>
        <v>206.86919065971435</v>
      </c>
      <c r="BW67" s="137">
        <f>'All Data FO'!BM67</f>
        <v>10152000</v>
      </c>
      <c r="BX67" s="137">
        <f>AVERAGE('All Data FO'!BN67:BQ67)</f>
        <v>3308250</v>
      </c>
      <c r="BY67" s="137">
        <f>AVERAGE('All Data FO'!BN67:BP67)</f>
        <v>3134500</v>
      </c>
      <c r="BZ67" s="137">
        <f t="shared" si="33"/>
        <v>223.87940660392408</v>
      </c>
      <c r="CB67" s="139">
        <f>'All Data FO'!AP67</f>
        <v>10.859262311971976</v>
      </c>
      <c r="CC67" s="139">
        <f>'All Data FO'!AQ67</f>
        <v>0.74735312435125589</v>
      </c>
      <c r="CD67" s="139">
        <f>'All Data FO'!AR67</f>
        <v>-8.2970338104127767E-2</v>
      </c>
      <c r="CE67" s="139">
        <f>'All Data FO'!AS67</f>
        <v>-1.5318627450980391</v>
      </c>
      <c r="CF67" s="139">
        <f>'All Data FO'!BV67</f>
        <v>114.04174573055028</v>
      </c>
      <c r="CG67" s="139">
        <f>'All Data FO'!BW67</f>
        <v>132.8424153166421</v>
      </c>
      <c r="CH67" s="139">
        <f>'All Data FO'!BX67</f>
        <v>-22.355631789594057</v>
      </c>
      <c r="CI67" s="139">
        <f>'All Data FO'!BY67</f>
        <v>-31.492361927144536</v>
      </c>
      <c r="CJ67" s="139">
        <f>'D Master'!AQ67</f>
        <v>-38.451856513530529</v>
      </c>
      <c r="CK67" s="139">
        <f>'D Master'!AR67</f>
        <v>-2.1551724137930903</v>
      </c>
      <c r="CL67" s="139">
        <f>'D Master'!AS67</f>
        <v>116.75008341675006</v>
      </c>
      <c r="CM67" s="139">
        <f>'D Master'!AT67</f>
        <v>-23.09468822170901</v>
      </c>
      <c r="CN67" s="139">
        <f>Cash!BH67</f>
        <v>-7.8702686271194091</v>
      </c>
      <c r="CO67" s="139">
        <f>Cash!BI67</f>
        <v>38.143771340094226</v>
      </c>
      <c r="CP67" s="139">
        <f>Cash!BJ67</f>
        <v>99.722088705998914</v>
      </c>
      <c r="CQ67" s="139">
        <f>Cash!BK67</f>
        <v>-25.953950698493244</v>
      </c>
      <c r="CR67" s="67"/>
      <c r="CS67" s="139">
        <f>'All Data FO'!K67</f>
        <v>-5.3953360011039075</v>
      </c>
      <c r="CT67" s="139">
        <f>Cash!BH67</f>
        <v>-7.8702686271194091</v>
      </c>
      <c r="CU67" s="139">
        <f>'D Master'!AA67</f>
        <v>-43.300791321508669</v>
      </c>
      <c r="CV67" s="139">
        <f>NOI!G67</f>
        <v>16.160388821385176</v>
      </c>
      <c r="CW67" s="139">
        <f>NOI!S67</f>
        <v>31.934100842946687</v>
      </c>
      <c r="CX67" s="139">
        <f>Cash!EB67</f>
        <v>0.21276595744680396</v>
      </c>
      <c r="CY67" s="139">
        <f>'All Data FO'!AP67</f>
        <v>10.859262311971976</v>
      </c>
      <c r="CZ67" s="139">
        <f>'All Data FO'!BV67</f>
        <v>114.04174573055028</v>
      </c>
      <c r="DA67" s="139">
        <f>'All Data FO'!BF67</f>
        <v>104.09540538840292</v>
      </c>
      <c r="DB67" s="139" t="str">
        <f>'FOD (ALL)'!M67</f>
        <v>ICICIBANK</v>
      </c>
      <c r="DC67" s="139">
        <f>'All Data FO'!EJ67</f>
        <v>9.1570151004251574</v>
      </c>
      <c r="DD67" s="137">
        <f>'All Data FO'!B66</f>
        <v>291.10000000000002</v>
      </c>
      <c r="DE67" s="137">
        <f>('All Data FO'!W66-'All Data FO'!AB66)/3</f>
        <v>7.166666666666667</v>
      </c>
      <c r="DF67" s="137">
        <f t="shared" si="65"/>
        <v>2.4619260277109811</v>
      </c>
      <c r="DH67" s="139" t="str">
        <f t="shared" si="35"/>
        <v>ICICIBANK</v>
      </c>
      <c r="DI67" s="137">
        <f t="shared" si="66"/>
        <v>298.26666666666671</v>
      </c>
      <c r="DJ67" s="137">
        <f t="shared" si="67"/>
        <v>305.43333333333339</v>
      </c>
      <c r="DK67" s="137">
        <f t="shared" si="68"/>
        <v>294.68333333333339</v>
      </c>
      <c r="DL67" s="137">
        <f t="shared" si="69"/>
        <v>287.51666666666671</v>
      </c>
      <c r="DM67" s="137">
        <f t="shared" si="70"/>
        <v>280.35000000000002</v>
      </c>
      <c r="DN67" s="137">
        <f t="shared" si="71"/>
        <v>291.10000000000002</v>
      </c>
      <c r="DO67" s="137" t="str">
        <f>'Final Master FO'!DC67</f>
        <v>SHORT BUILDUP</v>
      </c>
      <c r="DS67" s="137" t="str">
        <f>'FOD (ALL)'!M67</f>
        <v>ICICIBANK</v>
      </c>
      <c r="DT67" s="137">
        <f>'All Data FO'!B66</f>
        <v>291.10000000000002</v>
      </c>
      <c r="DU67" s="139">
        <f>'All Data FO'!K66</f>
        <v>-4.322103533278546</v>
      </c>
      <c r="DV67" s="137">
        <f>'All Data FO'!EA66</f>
        <v>15196500</v>
      </c>
      <c r="DW67" s="139">
        <f>'All Data FO'!EJ66</f>
        <v>7.804120200902358</v>
      </c>
      <c r="DX67" s="137">
        <f>'D Master'!R66</f>
        <v>28347870</v>
      </c>
      <c r="DY67" s="137">
        <f>'D Master'!AH66</f>
        <v>35.28</v>
      </c>
      <c r="EB67" s="137">
        <f>'All Data FO'!BM66/'All Data FO'!EA66</f>
        <v>5.4751176257690917</v>
      </c>
      <c r="EC67" s="137">
        <f>'All Data FO'!BN66/'All Data FO'!EB66</f>
        <v>3.5016830538293466</v>
      </c>
      <c r="ED67" s="137">
        <f>'All Data FO'!BO66/'All Data FO'!EC66</f>
        <v>3.1474584836045714</v>
      </c>
      <c r="EE67" s="137">
        <f>'All Data FO'!BP66/'All Data FO'!ED66</f>
        <v>4.2816789142853144</v>
      </c>
      <c r="EF67" s="137">
        <f>'All Data FO'!BQ66/'All Data FO'!EE66</f>
        <v>4.3091857992740703</v>
      </c>
      <c r="EG67" s="137" t="str">
        <f t="shared" si="72"/>
        <v>Y</v>
      </c>
      <c r="EH67" s="137" t="str">
        <f t="shared" si="73"/>
        <v>Y</v>
      </c>
      <c r="EI67" s="137" t="str">
        <f t="shared" si="74"/>
        <v>N</v>
      </c>
      <c r="EJ67" s="137" t="str">
        <f t="shared" si="75"/>
        <v>N</v>
      </c>
      <c r="EK67" s="137">
        <f t="shared" si="76"/>
        <v>56.356744502665656</v>
      </c>
      <c r="EL67" s="137">
        <f t="shared" si="77"/>
        <v>11.254304769068973</v>
      </c>
      <c r="EM67" s="137">
        <f t="shared" si="78"/>
        <v>-26.490086094418501</v>
      </c>
      <c r="EN67" s="137">
        <f t="shared" si="79"/>
        <v>-0.63833137557887853</v>
      </c>
      <c r="EO67" s="137" t="str">
        <f t="shared" si="80"/>
        <v>Y</v>
      </c>
      <c r="EP67" s="137" t="str">
        <f t="shared" si="81"/>
        <v>Y</v>
      </c>
      <c r="EQ67" s="137" t="str">
        <f t="shared" si="82"/>
        <v>N</v>
      </c>
    </row>
    <row r="68" spans="1:147" x14ac:dyDescent="0.3">
      <c r="A68" s="137" t="str">
        <f>FOD!B68</f>
        <v xml:space="preserve">IDEA      </v>
      </c>
      <c r="B68" s="137" t="str">
        <f>'All Data FO'!G68</f>
        <v>N</v>
      </c>
      <c r="C68" s="137" t="str">
        <f>'All Data FO'!H68</f>
        <v>Y</v>
      </c>
      <c r="D68" s="137" t="str">
        <f>'All Data FO'!I68</f>
        <v>Y</v>
      </c>
      <c r="E68" s="137" t="str">
        <f>'All Data FO'!J68</f>
        <v>Y</v>
      </c>
      <c r="F68" s="139">
        <f>'All Data FO'!K68</f>
        <v>-0.88495575221240186</v>
      </c>
      <c r="G68" s="139">
        <f>'All Data FO'!L68</f>
        <v>0</v>
      </c>
      <c r="H68" s="139">
        <f>'All Data FO'!M68</f>
        <v>2.7272727272727337</v>
      </c>
      <c r="I68" s="139">
        <f>'All Data FO'!N68</f>
        <v>17.021276595744677</v>
      </c>
      <c r="J68" s="137" t="str">
        <f t="shared" ref="J68:J131" si="83">IF(F68&gt;=G68,"Y","N")</f>
        <v>N</v>
      </c>
      <c r="K68" s="137" t="str">
        <f t="shared" ref="K68:K131" si="84">IF(G68&gt;=H68,"Y","N")</f>
        <v>N</v>
      </c>
      <c r="L68" s="137" t="str">
        <f t="shared" ref="L68:L131" si="85">IF(H68&gt;=I68,"Y","N")</f>
        <v>N</v>
      </c>
      <c r="M68" s="137">
        <f>'All Data FO'!AG68-'All Data FO'!AH68</f>
        <v>-11466000</v>
      </c>
      <c r="N68" s="137">
        <f>'All Data FO'!AH68-'All Data FO'!AI68</f>
        <v>-55566000</v>
      </c>
      <c r="O68" s="137">
        <f>'All Data FO'!AI68-'All Data FO'!AJ68</f>
        <v>-54880000</v>
      </c>
      <c r="P68" s="137">
        <f>'All Data FO'!AJ68-'All Data FO'!AK68</f>
        <v>64386000</v>
      </c>
      <c r="Q68" s="137" t="str">
        <f>'All Data FO'!AL68</f>
        <v>N</v>
      </c>
      <c r="R68" s="137" t="str">
        <f>'All Data FO'!AM68</f>
        <v>N</v>
      </c>
      <c r="S68" s="137" t="str">
        <f>'All Data FO'!AN68</f>
        <v>N</v>
      </c>
      <c r="T68" s="137" t="str">
        <f>'All Data FO'!AO68</f>
        <v>Y</v>
      </c>
      <c r="U68" s="139">
        <f>'All Data FO'!AP68</f>
        <v>-3.540090771558245</v>
      </c>
      <c r="V68" s="139">
        <f>'All Data FO'!AQ68</f>
        <v>-14.643595041322314</v>
      </c>
      <c r="W68" s="139">
        <f>'All Data FO'!AR68</f>
        <v>-12.63537906137184</v>
      </c>
      <c r="X68" s="139">
        <f>'All Data FO'!AS68</f>
        <v>17.403973509933778</v>
      </c>
      <c r="Y68" s="137" t="str">
        <f t="shared" ref="Y68:Y131" si="86">IF(U68&gt;=V68,"Y","N")</f>
        <v>Y</v>
      </c>
      <c r="Z68" s="137" t="str">
        <f t="shared" ref="Z68:Z131" si="87">IF(V68&gt;=W68,"Y","N")</f>
        <v>N</v>
      </c>
      <c r="AA68" s="137" t="str">
        <f t="shared" ref="AA68:AA131" si="88">IF(W68&gt;=X68,"Y","N")</f>
        <v>N</v>
      </c>
      <c r="AB68" s="137" t="str">
        <f>'All Data FO'!BB68</f>
        <v>Y</v>
      </c>
      <c r="AC68" s="137" t="str">
        <f>'All Data FO'!BC68</f>
        <v>Y</v>
      </c>
      <c r="AD68" s="137" t="str">
        <f>'All Data FO'!BD68</f>
        <v>N</v>
      </c>
      <c r="AE68" s="137" t="str">
        <f>'All Data FO'!BE68</f>
        <v>Y</v>
      </c>
      <c r="AF68" s="139">
        <f>'All Data FO'!BF68</f>
        <v>329.75782327792274</v>
      </c>
      <c r="AG68" s="139">
        <f>'All Data FO'!BG68</f>
        <v>11.048584039922945</v>
      </c>
      <c r="AH68" s="139">
        <f>'All Data FO'!BH68</f>
        <v>-89.032839763712062</v>
      </c>
      <c r="AI68" s="139">
        <f>'All Data FO'!BI68</f>
        <v>184.81386897626751</v>
      </c>
      <c r="AJ68" s="137" t="str">
        <f t="shared" ref="AJ68:AJ131" si="89">IF(AF68&gt;=AG68,"Y","N")</f>
        <v>Y</v>
      </c>
      <c r="AK68" s="137" t="str">
        <f t="shared" ref="AK68:AK131" si="90">IF(AG68&gt;=AH68,"Y","N")</f>
        <v>Y</v>
      </c>
      <c r="AL68" s="137" t="str">
        <f t="shared" ref="AL68:AL131" si="91">IF(AH68&gt;=AI68,"Y","N")</f>
        <v>N</v>
      </c>
      <c r="AM68" s="137" t="str">
        <f>'All Data FO'!BR68</f>
        <v>Y</v>
      </c>
      <c r="AN68" s="137" t="str">
        <f>'All Data FO'!BS68</f>
        <v>Y</v>
      </c>
      <c r="AO68" s="137" t="str">
        <f>'All Data FO'!BT68</f>
        <v>N</v>
      </c>
      <c r="AP68" s="137" t="str">
        <f>'All Data FO'!BU68</f>
        <v>Y</v>
      </c>
      <c r="AQ68" s="139">
        <f>'All Data FO'!BV68</f>
        <v>334.19847328244276</v>
      </c>
      <c r="AR68" s="139">
        <f>'All Data FO'!BW68</f>
        <v>13.126079447322972</v>
      </c>
      <c r="AS68" s="139">
        <f>'All Data FO'!BX68</f>
        <v>-89.933936022253121</v>
      </c>
      <c r="AT68" s="139">
        <f>'All Data FO'!BY68</f>
        <v>162.05011389521638</v>
      </c>
      <c r="AU68" s="137" t="str">
        <f t="shared" ref="AU68:AU131" si="92">IF(AQ68&gt;=AR68,"Y","N")</f>
        <v>Y</v>
      </c>
      <c r="AV68" s="137" t="str">
        <f t="shared" ref="AV68:AV131" si="93">IF(AR68&gt;=AS68,"Y","N")</f>
        <v>Y</v>
      </c>
      <c r="AW68" s="137" t="str">
        <f t="shared" ref="AW68:AW131" si="94">IF(AS68&gt;=AT68,"Y","N")</f>
        <v>N</v>
      </c>
      <c r="AX68" s="137" t="str">
        <f>'All Data FO'!CH68</f>
        <v>Y</v>
      </c>
      <c r="AY68" s="137" t="str">
        <f>'All Data FO'!CI68</f>
        <v>Y</v>
      </c>
      <c r="AZ68" s="137" t="str">
        <f>'All Data FO'!CJ68</f>
        <v>N</v>
      </c>
      <c r="BA68" s="137" t="str">
        <f>'All Data FO'!CK68</f>
        <v>Y</v>
      </c>
      <c r="BB68" s="139">
        <f>'All Data FO'!CL68</f>
        <v>160.94276094276094</v>
      </c>
      <c r="BC68" s="139">
        <f>'All Data FO'!CM68</f>
        <v>25.05263157894737</v>
      </c>
      <c r="BD68" s="139">
        <f>'All Data FO'!CN68</f>
        <v>-87.144790257104205</v>
      </c>
      <c r="BE68" s="139">
        <f>'All Data FO'!CO68</f>
        <v>174.10979228486647</v>
      </c>
      <c r="BF68" s="137" t="str">
        <f t="shared" ref="BF68:BF131" si="95">IF(BB68&gt;=BC68,"Y","N")</f>
        <v>Y</v>
      </c>
      <c r="BG68" s="137" t="str">
        <f t="shared" ref="BG68:BG131" si="96">IF(BC68&gt;=BD68,"Y","N")</f>
        <v>Y</v>
      </c>
      <c r="BH68" s="137" t="str">
        <f t="shared" ref="BH68:BH131" si="97">IF(BD68&gt;=BE68,"Y","N")</f>
        <v>N</v>
      </c>
      <c r="BI68" s="137" t="str">
        <f>'D Master'!AM68</f>
        <v>N</v>
      </c>
      <c r="BJ68" s="137" t="str">
        <f>'D Master'!AN68</f>
        <v>Y</v>
      </c>
      <c r="BK68" s="137" t="str">
        <f>'D Master'!AO68</f>
        <v>N</v>
      </c>
      <c r="BL68" s="137" t="str">
        <f>'D Master'!AP68</f>
        <v>Y</v>
      </c>
      <c r="BM68" s="137">
        <f>'D Master'!AQ68</f>
        <v>-27.541409548554729</v>
      </c>
      <c r="BN68" s="137">
        <f>'D Master'!AR68</f>
        <v>1.7178724810042931</v>
      </c>
      <c r="BO68" s="137">
        <f>'D Master'!AS68</f>
        <v>-4.0874524714828873</v>
      </c>
      <c r="BP68" s="137">
        <f>'D Master'!AT68</f>
        <v>4.1584158415841515</v>
      </c>
      <c r="BR68" s="137">
        <f>'All Data FO'!B68</f>
        <v>5.6</v>
      </c>
      <c r="BS68" s="137">
        <f>'All Data FO'!W68</f>
        <v>5.7</v>
      </c>
      <c r="BT68" s="137">
        <f>'All Data FO'!AB68</f>
        <v>5.4</v>
      </c>
      <c r="BV68" s="137">
        <f t="shared" ref="BV68:BV131" si="98">(BW68-BX68)/BX68*100</f>
        <v>23.908071016229169</v>
      </c>
      <c r="BW68" s="137">
        <f>'All Data FO'!BM68</f>
        <v>278712000</v>
      </c>
      <c r="BX68" s="137">
        <f>AVERAGE('All Data FO'!BN68:BQ68)</f>
        <v>224934500</v>
      </c>
      <c r="BY68" s="137">
        <f>AVERAGE('All Data FO'!BN68:BP68)</f>
        <v>228209333.33333334</v>
      </c>
      <c r="BZ68" s="137">
        <f t="shared" ref="BZ68:BZ131" si="99">(BW68-BY68)/BY68*100</f>
        <v>22.129974234182644</v>
      </c>
      <c r="CB68" s="139">
        <f>'All Data FO'!AP68</f>
        <v>-3.540090771558245</v>
      </c>
      <c r="CC68" s="139">
        <f>'All Data FO'!AQ68</f>
        <v>-14.643595041322314</v>
      </c>
      <c r="CD68" s="139">
        <f>'All Data FO'!AR68</f>
        <v>-12.63537906137184</v>
      </c>
      <c r="CE68" s="139">
        <f>'All Data FO'!AS68</f>
        <v>17.403973509933778</v>
      </c>
      <c r="CF68" s="139">
        <f>'All Data FO'!BV68</f>
        <v>334.19847328244276</v>
      </c>
      <c r="CG68" s="139">
        <f>'All Data FO'!BW68</f>
        <v>13.126079447322972</v>
      </c>
      <c r="CH68" s="139">
        <f>'All Data FO'!BX68</f>
        <v>-89.933936022253121</v>
      </c>
      <c r="CI68" s="139">
        <f>'All Data FO'!BY68</f>
        <v>162.05011389521638</v>
      </c>
      <c r="CJ68" s="139">
        <f>'D Master'!AQ68</f>
        <v>-27.541409548554729</v>
      </c>
      <c r="CK68" s="139">
        <f>'D Master'!AR68</f>
        <v>1.7178724810042931</v>
      </c>
      <c r="CL68" s="139">
        <f>'D Master'!AS68</f>
        <v>-4.0874524714828873</v>
      </c>
      <c r="CM68" s="139">
        <f>'D Master'!AT68</f>
        <v>4.1584158415841515</v>
      </c>
      <c r="CN68" s="139">
        <f>Cash!BH68</f>
        <v>-12.480458130478796</v>
      </c>
      <c r="CO68" s="139">
        <f>Cash!BI68</f>
        <v>-20.624970043927568</v>
      </c>
      <c r="CP68" s="139">
        <f>Cash!BJ68</f>
        <v>-42.868250295198912</v>
      </c>
      <c r="CQ68" s="139">
        <f>Cash!BK68</f>
        <v>152.63893083507185</v>
      </c>
      <c r="CR68" s="67"/>
      <c r="CS68" s="139">
        <f>'All Data FO'!K68</f>
        <v>-0.88495575221240186</v>
      </c>
      <c r="CT68" s="139">
        <f>Cash!BH68</f>
        <v>-12.480458130478796</v>
      </c>
      <c r="CU68" s="139">
        <f>'D Master'!AA68</f>
        <v>-36.578321089294143</v>
      </c>
      <c r="CV68" s="139">
        <f>NOI!G68</f>
        <v>20.97130242825607</v>
      </c>
      <c r="CW68" s="139">
        <f>NOI!S68</f>
        <v>93.613733518796238</v>
      </c>
      <c r="CX68" s="139">
        <f>Cash!EB68</f>
        <v>-2.9891304347824765</v>
      </c>
      <c r="CY68" s="139">
        <f>'All Data FO'!AP68</f>
        <v>-3.540090771558245</v>
      </c>
      <c r="CZ68" s="139">
        <f>'All Data FO'!BV68</f>
        <v>334.19847328244276</v>
      </c>
      <c r="DA68" s="139">
        <f>'All Data FO'!BF68</f>
        <v>329.75782327792274</v>
      </c>
      <c r="DB68" s="139" t="str">
        <f>'FOD (ALL)'!M68</f>
        <v>ICICIPRULI</v>
      </c>
      <c r="DC68" s="139">
        <f>'All Data FO'!EJ68</f>
        <v>15.589066918001885</v>
      </c>
      <c r="DD68" s="137">
        <f>'All Data FO'!B67</f>
        <v>342.8</v>
      </c>
      <c r="DE68" s="137">
        <f>('All Data FO'!W67-'All Data FO'!AB67)/3</f>
        <v>11.71666666666666</v>
      </c>
      <c r="DF68" s="137">
        <f t="shared" si="65"/>
        <v>3.4179307662388156</v>
      </c>
      <c r="DH68" s="139" t="str">
        <f t="shared" ref="DH68:DH131" si="100">DB68</f>
        <v>ICICIPRULI</v>
      </c>
      <c r="DI68" s="137">
        <f t="shared" si="66"/>
        <v>354.51666666666665</v>
      </c>
      <c r="DJ68" s="137">
        <f t="shared" si="67"/>
        <v>366.23333333333329</v>
      </c>
      <c r="DK68" s="137">
        <f t="shared" si="68"/>
        <v>348.6583333333333</v>
      </c>
      <c r="DL68" s="137">
        <f t="shared" si="69"/>
        <v>336.94166666666666</v>
      </c>
      <c r="DM68" s="137">
        <f t="shared" si="70"/>
        <v>325.22500000000002</v>
      </c>
      <c r="DN68" s="137">
        <f t="shared" si="71"/>
        <v>342.8</v>
      </c>
      <c r="DO68" s="137" t="str">
        <f>'Final Master FO'!DC68</f>
        <v>SHORT BUILDUP</v>
      </c>
      <c r="DS68" s="137" t="str">
        <f>'FOD (ALL)'!M68</f>
        <v>ICICIPRULI</v>
      </c>
      <c r="DT68" s="137">
        <f>'All Data FO'!B67</f>
        <v>342.8</v>
      </c>
      <c r="DU68" s="139">
        <f>'All Data FO'!K67</f>
        <v>-5.3953360011039075</v>
      </c>
      <c r="DV68" s="137">
        <f>'All Data FO'!EA67</f>
        <v>102377000</v>
      </c>
      <c r="DW68" s="139">
        <f>'All Data FO'!EJ67</f>
        <v>9.1570151004251574</v>
      </c>
      <c r="DX68" s="137">
        <f>'D Master'!R67</f>
        <v>1621827</v>
      </c>
      <c r="DY68" s="137">
        <f>'D Master'!AH67</f>
        <v>39.119999999999997</v>
      </c>
      <c r="EB68" s="137">
        <f>'All Data FO'!BM67/'All Data FO'!EA67</f>
        <v>9.9162897916524217E-2</v>
      </c>
      <c r="EC68" s="137">
        <f>'All Data FO'!BN67/'All Data FO'!EB67</f>
        <v>5.0571097279791019E-2</v>
      </c>
      <c r="ED68" s="137">
        <f>'All Data FO'!BO67/'All Data FO'!EC67</f>
        <v>2.1902048276974357E-2</v>
      </c>
      <c r="EE68" s="137">
        <f>'All Data FO'!BP67/'All Data FO'!ED67</f>
        <v>2.9766455014898829E-2</v>
      </c>
      <c r="EF68" s="137">
        <f>'All Data FO'!BQ67/'All Data FO'!EE67</f>
        <v>4.4026097203460464E-2</v>
      </c>
      <c r="EG68" s="137" t="str">
        <f t="shared" si="72"/>
        <v>Y</v>
      </c>
      <c r="EH68" s="137" t="str">
        <f t="shared" si="73"/>
        <v>Y</v>
      </c>
      <c r="EI68" s="137" t="str">
        <f t="shared" si="74"/>
        <v>N</v>
      </c>
      <c r="EJ68" s="137" t="str">
        <f t="shared" si="75"/>
        <v>N</v>
      </c>
      <c r="EK68" s="137">
        <f t="shared" si="76"/>
        <v>96.086110941775473</v>
      </c>
      <c r="EL68" s="137">
        <f t="shared" si="77"/>
        <v>130.89665697137769</v>
      </c>
      <c r="EM68" s="137">
        <f t="shared" si="78"/>
        <v>-26.420367269089141</v>
      </c>
      <c r="EN68" s="137">
        <f t="shared" si="79"/>
        <v>-32.389067154107906</v>
      </c>
      <c r="EO68" s="137" t="str">
        <f t="shared" si="80"/>
        <v>N</v>
      </c>
      <c r="EP68" s="137" t="str">
        <f t="shared" si="81"/>
        <v>Y</v>
      </c>
      <c r="EQ68" s="137" t="str">
        <f t="shared" si="82"/>
        <v>Y</v>
      </c>
    </row>
    <row r="69" spans="1:147" x14ac:dyDescent="0.3">
      <c r="A69" s="137" t="str">
        <f>FOD!B69</f>
        <v>IDFCFIRSTB</v>
      </c>
      <c r="B69" s="137" t="str">
        <f>'All Data FO'!G69</f>
        <v>Y</v>
      </c>
      <c r="C69" s="137" t="str">
        <f>'All Data FO'!H69</f>
        <v>N</v>
      </c>
      <c r="D69" s="137" t="str">
        <f>'All Data FO'!I69</f>
        <v>N</v>
      </c>
      <c r="E69" s="137" t="str">
        <f>'All Data FO'!J69</f>
        <v>N</v>
      </c>
      <c r="F69" s="139">
        <f>'All Data FO'!K69</f>
        <v>0</v>
      </c>
      <c r="G69" s="139">
        <f>'All Data FO'!L69</f>
        <v>-2.3560209424083918</v>
      </c>
      <c r="H69" s="139">
        <f>'All Data FO'!M69</f>
        <v>-2.051282051282044</v>
      </c>
      <c r="I69" s="139">
        <f>'All Data FO'!N69</f>
        <v>-1.7632241813602085</v>
      </c>
      <c r="J69" s="137" t="str">
        <f t="shared" si="83"/>
        <v>Y</v>
      </c>
      <c r="K69" s="137" t="str">
        <f t="shared" si="84"/>
        <v>N</v>
      </c>
      <c r="L69" s="137" t="str">
        <f t="shared" si="85"/>
        <v>N</v>
      </c>
      <c r="M69" s="137">
        <f>'All Data FO'!AG69-'All Data FO'!AH69</f>
        <v>-3204000</v>
      </c>
      <c r="N69" s="137">
        <f>'All Data FO'!AH69-'All Data FO'!AI69</f>
        <v>3516000</v>
      </c>
      <c r="O69" s="137">
        <f>'All Data FO'!AI69-'All Data FO'!AJ69</f>
        <v>10188000</v>
      </c>
      <c r="P69" s="137">
        <f>'All Data FO'!AJ69-'All Data FO'!AK69</f>
        <v>972000</v>
      </c>
      <c r="Q69" s="137" t="str">
        <f>'All Data FO'!AL69</f>
        <v>N</v>
      </c>
      <c r="R69" s="137" t="str">
        <f>'All Data FO'!AM69</f>
        <v>Y</v>
      </c>
      <c r="S69" s="137" t="str">
        <f>'All Data FO'!AN69</f>
        <v>Y</v>
      </c>
      <c r="T69" s="137" t="str">
        <f>'All Data FO'!AO69</f>
        <v>Y</v>
      </c>
      <c r="U69" s="139">
        <f>'All Data FO'!AP69</f>
        <v>-2.6654687032045521</v>
      </c>
      <c r="V69" s="139">
        <f>'All Data FO'!AQ69</f>
        <v>3.0131633072809545</v>
      </c>
      <c r="W69" s="139">
        <f>'All Data FO'!AR69</f>
        <v>9.5661971830985912</v>
      </c>
      <c r="X69" s="139">
        <f>'All Data FO'!AS69</f>
        <v>0.92108255628837832</v>
      </c>
      <c r="Y69" s="137" t="str">
        <f t="shared" si="86"/>
        <v>N</v>
      </c>
      <c r="Z69" s="137" t="str">
        <f t="shared" si="87"/>
        <v>N</v>
      </c>
      <c r="AA69" s="137" t="str">
        <f t="shared" si="88"/>
        <v>Y</v>
      </c>
      <c r="AB69" s="137" t="str">
        <f>'All Data FO'!BB69</f>
        <v>N</v>
      </c>
      <c r="AC69" s="137" t="str">
        <f>'All Data FO'!BC69</f>
        <v>Y</v>
      </c>
      <c r="AD69" s="137" t="str">
        <f>'All Data FO'!BD69</f>
        <v>Y</v>
      </c>
      <c r="AE69" s="137" t="str">
        <f>'All Data FO'!BE69</f>
        <v>N</v>
      </c>
      <c r="AF69" s="139">
        <f>'All Data FO'!BF69</f>
        <v>-9.2305343457866016</v>
      </c>
      <c r="AG69" s="139">
        <f>'All Data FO'!BG69</f>
        <v>7.9242874486029278</v>
      </c>
      <c r="AH69" s="139">
        <f>'All Data FO'!BH69</f>
        <v>120.92972330626557</v>
      </c>
      <c r="AI69" s="139">
        <f>'All Data FO'!BI69</f>
        <v>-41.342734212715889</v>
      </c>
      <c r="AJ69" s="137" t="str">
        <f t="shared" si="89"/>
        <v>N</v>
      </c>
      <c r="AK69" s="137" t="str">
        <f t="shared" si="90"/>
        <v>N</v>
      </c>
      <c r="AL69" s="137" t="str">
        <f t="shared" si="91"/>
        <v>Y</v>
      </c>
      <c r="AM69" s="137" t="str">
        <f>'All Data FO'!BR69</f>
        <v>N</v>
      </c>
      <c r="AN69" s="137" t="str">
        <f>'All Data FO'!BS69</f>
        <v>Y</v>
      </c>
      <c r="AO69" s="137" t="str">
        <f>'All Data FO'!BT69</f>
        <v>Y</v>
      </c>
      <c r="AP69" s="137" t="str">
        <f>'All Data FO'!BU69</f>
        <v>N</v>
      </c>
      <c r="AQ69" s="139">
        <f>'All Data FO'!BV69</f>
        <v>-7.29490022172949</v>
      </c>
      <c r="AR69" s="139">
        <f>'All Data FO'!BW69</f>
        <v>9.4129063561377979</v>
      </c>
      <c r="AS69" s="139">
        <f>'All Data FO'!BX69</f>
        <v>126.85745734727574</v>
      </c>
      <c r="AT69" s="139">
        <f>'All Data FO'!BY69</f>
        <v>-40.582079790712882</v>
      </c>
      <c r="AU69" s="137" t="str">
        <f t="shared" si="92"/>
        <v>N</v>
      </c>
      <c r="AV69" s="137" t="str">
        <f t="shared" si="93"/>
        <v>N</v>
      </c>
      <c r="AW69" s="137" t="str">
        <f t="shared" si="94"/>
        <v>Y</v>
      </c>
      <c r="AX69" s="137" t="str">
        <f>'All Data FO'!CH69</f>
        <v>N</v>
      </c>
      <c r="AY69" s="137" t="str">
        <f>'All Data FO'!CI69</f>
        <v>N</v>
      </c>
      <c r="AZ69" s="137" t="str">
        <f>'All Data FO'!CJ69</f>
        <v>Y</v>
      </c>
      <c r="BA69" s="137" t="str">
        <f>'All Data FO'!CK69</f>
        <v>N</v>
      </c>
      <c r="BB69" s="139">
        <f>'All Data FO'!CL69</f>
        <v>-16.401621453071407</v>
      </c>
      <c r="BC69" s="139">
        <f>'All Data FO'!CM69</f>
        <v>-8.2140812821980536</v>
      </c>
      <c r="BD69" s="139">
        <f>'All Data FO'!CN69</f>
        <v>124.83912483912485</v>
      </c>
      <c r="BE69" s="139">
        <f>'All Data FO'!CO69</f>
        <v>-36.154478225143791</v>
      </c>
      <c r="BF69" s="137" t="str">
        <f t="shared" si="95"/>
        <v>N</v>
      </c>
      <c r="BG69" s="137" t="str">
        <f t="shared" si="96"/>
        <v>N</v>
      </c>
      <c r="BH69" s="137" t="str">
        <f t="shared" si="97"/>
        <v>Y</v>
      </c>
      <c r="BI69" s="137" t="str">
        <f>'D Master'!AM69</f>
        <v>N</v>
      </c>
      <c r="BJ69" s="137" t="str">
        <f>'D Master'!AN69</f>
        <v>Y</v>
      </c>
      <c r="BK69" s="137" t="str">
        <f>'D Master'!AO69</f>
        <v>Y</v>
      </c>
      <c r="BL69" s="137" t="str">
        <f>'D Master'!AP69</f>
        <v>N</v>
      </c>
      <c r="BM69" s="137">
        <f>'D Master'!AQ69</f>
        <v>-12.523117569352712</v>
      </c>
      <c r="BN69" s="137">
        <f>'D Master'!AR69</f>
        <v>31.927500871383756</v>
      </c>
      <c r="BO69" s="137">
        <f>'D Master'!AS69</f>
        <v>15.406275140788422</v>
      </c>
      <c r="BP69" s="137">
        <f>'D Master'!AT69</f>
        <v>-18.890701468189231</v>
      </c>
      <c r="BR69" s="137">
        <f>'All Data FO'!B69</f>
        <v>18.649999999999999</v>
      </c>
      <c r="BS69" s="137">
        <f>'All Data FO'!W69</f>
        <v>19.149999999999999</v>
      </c>
      <c r="BT69" s="137">
        <f>'All Data FO'!AB69</f>
        <v>18.149999999999999</v>
      </c>
      <c r="BV69" s="137">
        <f t="shared" si="98"/>
        <v>23.817279928925743</v>
      </c>
      <c r="BW69" s="137">
        <f>'All Data FO'!BM69</f>
        <v>50172000</v>
      </c>
      <c r="BX69" s="137">
        <f>AVERAGE('All Data FO'!BN69:BQ69)</f>
        <v>40521000</v>
      </c>
      <c r="BY69" s="137">
        <f>AVERAGE('All Data FO'!BN69:BP69)</f>
        <v>41796000</v>
      </c>
      <c r="BZ69" s="137">
        <f t="shared" si="99"/>
        <v>20.040195233993682</v>
      </c>
      <c r="CB69" s="139">
        <f>'All Data FO'!AP69</f>
        <v>-2.6654687032045521</v>
      </c>
      <c r="CC69" s="139">
        <f>'All Data FO'!AQ69</f>
        <v>3.0131633072809545</v>
      </c>
      <c r="CD69" s="139">
        <f>'All Data FO'!AR69</f>
        <v>9.5661971830985912</v>
      </c>
      <c r="CE69" s="139">
        <f>'All Data FO'!AS69</f>
        <v>0.92108255628837832</v>
      </c>
      <c r="CF69" s="139">
        <f>'All Data FO'!BV69</f>
        <v>-7.29490022172949</v>
      </c>
      <c r="CG69" s="139">
        <f>'All Data FO'!BW69</f>
        <v>9.4129063561377979</v>
      </c>
      <c r="CH69" s="139">
        <f>'All Data FO'!BX69</f>
        <v>126.85745734727574</v>
      </c>
      <c r="CI69" s="139">
        <f>'All Data FO'!BY69</f>
        <v>-40.582079790712882</v>
      </c>
      <c r="CJ69" s="139">
        <f>'D Master'!AQ69</f>
        <v>-12.523117569352712</v>
      </c>
      <c r="CK69" s="139">
        <f>'D Master'!AR69</f>
        <v>31.927500871383756</v>
      </c>
      <c r="CL69" s="139">
        <f>'D Master'!AS69</f>
        <v>15.406275140788422</v>
      </c>
      <c r="CM69" s="139">
        <f>'D Master'!AT69</f>
        <v>-18.890701468189231</v>
      </c>
      <c r="CN69" s="139">
        <f>Cash!BH69</f>
        <v>36.595117466385339</v>
      </c>
      <c r="CO69" s="139">
        <f>Cash!BI69</f>
        <v>10.727445932223633</v>
      </c>
      <c r="CP69" s="139">
        <f>Cash!BJ69</f>
        <v>24.85721663433959</v>
      </c>
      <c r="CQ69" s="139">
        <f>Cash!BK69</f>
        <v>-20.603639225168706</v>
      </c>
      <c r="CR69" s="67"/>
      <c r="CS69" s="139">
        <f>'All Data FO'!K69</f>
        <v>0</v>
      </c>
      <c r="CT69" s="139">
        <f>Cash!BH69</f>
        <v>36.595117466385339</v>
      </c>
      <c r="CU69" s="139">
        <f>'D Master'!AA69</f>
        <v>19.463839991051803</v>
      </c>
      <c r="CV69" s="139">
        <f>NOI!G69</f>
        <v>7.5977664586407565</v>
      </c>
      <c r="CW69" s="139">
        <f>NOI!S69</f>
        <v>76.051083220042756</v>
      </c>
      <c r="CX69" s="139">
        <f>Cash!EB69</f>
        <v>-3.1553398058254878</v>
      </c>
      <c r="CY69" s="139">
        <f>'All Data FO'!AP69</f>
        <v>-2.6654687032045521</v>
      </c>
      <c r="CZ69" s="139">
        <f>'All Data FO'!BV69</f>
        <v>-7.29490022172949</v>
      </c>
      <c r="DA69" s="139">
        <f>'All Data FO'!BF69</f>
        <v>-9.2305343457866016</v>
      </c>
      <c r="DB69" s="139" t="str">
        <f>'FOD (ALL)'!M69</f>
        <v>IDEA</v>
      </c>
      <c r="DC69" s="139">
        <f>'All Data FO'!EJ69</f>
        <v>23.098075160403301</v>
      </c>
      <c r="DD69" s="137">
        <f>'All Data FO'!B68</f>
        <v>5.6</v>
      </c>
      <c r="DE69" s="137">
        <f>('All Data FO'!W68-'All Data FO'!AB68)/3</f>
        <v>9.9999999999999936E-2</v>
      </c>
      <c r="DF69" s="137">
        <f t="shared" si="65"/>
        <v>1.7857142857142845</v>
      </c>
      <c r="DH69" s="139" t="str">
        <f t="shared" si="100"/>
        <v>IDEA</v>
      </c>
      <c r="DI69" s="137">
        <f t="shared" si="66"/>
        <v>5.6999999999999993</v>
      </c>
      <c r="DJ69" s="137">
        <f t="shared" si="67"/>
        <v>5.7999999999999989</v>
      </c>
      <c r="DK69" s="137">
        <f t="shared" si="68"/>
        <v>5.6499999999999995</v>
      </c>
      <c r="DL69" s="137">
        <f t="shared" si="69"/>
        <v>5.55</v>
      </c>
      <c r="DM69" s="137">
        <f t="shared" si="70"/>
        <v>5.45</v>
      </c>
      <c r="DN69" s="137">
        <f t="shared" si="71"/>
        <v>5.6</v>
      </c>
      <c r="DO69" s="137" t="str">
        <f>'Final Master FO'!DC69</f>
        <v>SHORT BUILDUP</v>
      </c>
      <c r="DS69" s="137" t="str">
        <f>'FOD (ALL)'!M69</f>
        <v>IDEA</v>
      </c>
      <c r="DT69" s="137">
        <f>'All Data FO'!B68</f>
        <v>5.6</v>
      </c>
      <c r="DU69" s="139">
        <f>'All Data FO'!K68</f>
        <v>-0.88495575221240186</v>
      </c>
      <c r="DV69" s="137">
        <f>'All Data FO'!EA68</f>
        <v>9198000</v>
      </c>
      <c r="DW69" s="139">
        <f>'All Data FO'!EJ68</f>
        <v>15.589066918001885</v>
      </c>
      <c r="DX69" s="137">
        <f>'D Master'!R68</f>
        <v>78218698</v>
      </c>
      <c r="DY69" s="137">
        <f>'D Master'!AH68</f>
        <v>22.31</v>
      </c>
      <c r="EB69" s="137">
        <f>'All Data FO'!BM68/'All Data FO'!EA68</f>
        <v>30.301369863013697</v>
      </c>
      <c r="EC69" s="137">
        <f>'All Data FO'!BN68/'All Data FO'!EB68</f>
        <v>8.0666038328620804</v>
      </c>
      <c r="ED69" s="137">
        <f>'All Data FO'!BO68/'All Data FO'!EC68</f>
        <v>7.5838011226944664</v>
      </c>
      <c r="EE69" s="137">
        <f>'All Data FO'!BP68/'All Data FO'!ED68</f>
        <v>76.552726285054661</v>
      </c>
      <c r="EF69" s="137">
        <f>'All Data FO'!BQ68/'All Data FO'!EE68</f>
        <v>28.930132472597673</v>
      </c>
      <c r="EG69" s="137" t="str">
        <f t="shared" si="72"/>
        <v>Y</v>
      </c>
      <c r="EH69" s="137" t="str">
        <f t="shared" si="73"/>
        <v>Y</v>
      </c>
      <c r="EI69" s="137" t="str">
        <f t="shared" si="74"/>
        <v>N</v>
      </c>
      <c r="EJ69" s="137" t="str">
        <f t="shared" si="75"/>
        <v>Y</v>
      </c>
      <c r="EK69" s="137">
        <f t="shared" si="76"/>
        <v>275.63974245977801</v>
      </c>
      <c r="EL69" s="137">
        <f t="shared" si="77"/>
        <v>6.3662364341653248</v>
      </c>
      <c r="EM69" s="137">
        <f t="shared" si="78"/>
        <v>-90.093362456543829</v>
      </c>
      <c r="EN69" s="137">
        <f t="shared" si="79"/>
        <v>164.61242912580724</v>
      </c>
      <c r="EO69" s="137" t="str">
        <f t="shared" si="80"/>
        <v>Y</v>
      </c>
      <c r="EP69" s="137" t="str">
        <f t="shared" si="81"/>
        <v>Y</v>
      </c>
      <c r="EQ69" s="137" t="str">
        <f t="shared" si="82"/>
        <v>N</v>
      </c>
    </row>
    <row r="70" spans="1:147" x14ac:dyDescent="0.3">
      <c r="A70" s="137" t="str">
        <f>FOD!B70</f>
        <v xml:space="preserve">IGL       </v>
      </c>
      <c r="B70" s="137" t="str">
        <f>'All Data FO'!G70</f>
        <v>N</v>
      </c>
      <c r="C70" s="137" t="str">
        <f>'All Data FO'!H70</f>
        <v>N</v>
      </c>
      <c r="D70" s="137" t="str">
        <f>'All Data FO'!I70</f>
        <v>Y</v>
      </c>
      <c r="E70" s="137" t="str">
        <f>'All Data FO'!J70</f>
        <v>Y</v>
      </c>
      <c r="F70" s="139">
        <f>'All Data FO'!K70</f>
        <v>-0.35476718403548174</v>
      </c>
      <c r="G70" s="139">
        <f>'All Data FO'!L70</f>
        <v>-0.507390249283038</v>
      </c>
      <c r="H70" s="139">
        <f>'All Data FO'!M70</f>
        <v>0.39867109634551751</v>
      </c>
      <c r="I70" s="139">
        <f>'All Data FO'!N70</f>
        <v>1.6662913758162523</v>
      </c>
      <c r="J70" s="137" t="str">
        <f t="shared" si="83"/>
        <v>Y</v>
      </c>
      <c r="K70" s="137" t="str">
        <f t="shared" si="84"/>
        <v>N</v>
      </c>
      <c r="L70" s="137" t="str">
        <f t="shared" si="85"/>
        <v>N</v>
      </c>
      <c r="M70" s="137">
        <f>'All Data FO'!AG70-'All Data FO'!AH70</f>
        <v>-185625</v>
      </c>
      <c r="N70" s="137">
        <f>'All Data FO'!AH70-'All Data FO'!AI70</f>
        <v>20625</v>
      </c>
      <c r="O70" s="137">
        <f>'All Data FO'!AI70-'All Data FO'!AJ70</f>
        <v>-213125</v>
      </c>
      <c r="P70" s="137">
        <f>'All Data FO'!AJ70-'All Data FO'!AK70</f>
        <v>-78375</v>
      </c>
      <c r="Q70" s="137" t="str">
        <f>'All Data FO'!AL70</f>
        <v>N</v>
      </c>
      <c r="R70" s="137" t="str">
        <f>'All Data FO'!AM70</f>
        <v>Y</v>
      </c>
      <c r="S70" s="137" t="str">
        <f>'All Data FO'!AN70</f>
        <v>N</v>
      </c>
      <c r="T70" s="137" t="str">
        <f>'All Data FO'!AO70</f>
        <v>N</v>
      </c>
      <c r="U70" s="139">
        <f>'All Data FO'!AP70</f>
        <v>-4.1171088746569078</v>
      </c>
      <c r="V70" s="139">
        <f>'All Data FO'!AQ70</f>
        <v>0.4595588235294118</v>
      </c>
      <c r="W70" s="139">
        <f>'All Data FO'!AR70</f>
        <v>-4.533489324363849</v>
      </c>
      <c r="X70" s="139">
        <f>'All Data FO'!AS70</f>
        <v>-1.6398158803222096</v>
      </c>
      <c r="Y70" s="137" t="str">
        <f t="shared" si="86"/>
        <v>N</v>
      </c>
      <c r="Z70" s="137" t="str">
        <f t="shared" si="87"/>
        <v>Y</v>
      </c>
      <c r="AA70" s="137" t="str">
        <f t="shared" si="88"/>
        <v>N</v>
      </c>
      <c r="AB70" s="137" t="str">
        <f>'All Data FO'!BB70</f>
        <v>Y</v>
      </c>
      <c r="AC70" s="137" t="str">
        <f>'All Data FO'!BC70</f>
        <v>Y</v>
      </c>
      <c r="AD70" s="137" t="str">
        <f>'All Data FO'!BD70</f>
        <v>N</v>
      </c>
      <c r="AE70" s="137" t="str">
        <f>'All Data FO'!BE70</f>
        <v>Y</v>
      </c>
      <c r="AF70" s="139">
        <f>'All Data FO'!BF70</f>
        <v>58.834440896190543</v>
      </c>
      <c r="AG70" s="139">
        <f>'All Data FO'!BG70</f>
        <v>15.621674452213485</v>
      </c>
      <c r="AH70" s="139">
        <f>'All Data FO'!BH70</f>
        <v>-54.65477969267647</v>
      </c>
      <c r="AI70" s="139">
        <f>'All Data FO'!BI70</f>
        <v>25.152919057269184</v>
      </c>
      <c r="AJ70" s="137" t="str">
        <f t="shared" si="89"/>
        <v>Y</v>
      </c>
      <c r="AK70" s="137" t="str">
        <f t="shared" si="90"/>
        <v>Y</v>
      </c>
      <c r="AL70" s="137" t="str">
        <f t="shared" si="91"/>
        <v>N</v>
      </c>
      <c r="AM70" s="137" t="str">
        <f>'All Data FO'!BR70</f>
        <v>Y</v>
      </c>
      <c r="AN70" s="137" t="str">
        <f>'All Data FO'!BS70</f>
        <v>Y</v>
      </c>
      <c r="AO70" s="137" t="str">
        <f>'All Data FO'!BT70</f>
        <v>N</v>
      </c>
      <c r="AP70" s="137" t="str">
        <f>'All Data FO'!BU70</f>
        <v>Y</v>
      </c>
      <c r="AQ70" s="139">
        <f>'All Data FO'!BV70</f>
        <v>62.199312714776632</v>
      </c>
      <c r="AR70" s="139">
        <f>'All Data FO'!BW70</f>
        <v>15.323645970937912</v>
      </c>
      <c r="AS70" s="139">
        <f>'All Data FO'!BX70</f>
        <v>-54.846406203399944</v>
      </c>
      <c r="AT70" s="139">
        <f>'All Data FO'!BY70</f>
        <v>23.726937269372694</v>
      </c>
      <c r="AU70" s="137" t="str">
        <f t="shared" si="92"/>
        <v>Y</v>
      </c>
      <c r="AV70" s="137" t="str">
        <f t="shared" si="93"/>
        <v>Y</v>
      </c>
      <c r="AW70" s="137" t="str">
        <f t="shared" si="94"/>
        <v>N</v>
      </c>
      <c r="AX70" s="137" t="str">
        <f>'All Data FO'!CH70</f>
        <v>Y</v>
      </c>
      <c r="AY70" s="137" t="str">
        <f>'All Data FO'!CI70</f>
        <v>Y</v>
      </c>
      <c r="AZ70" s="137" t="str">
        <f>'All Data FO'!CJ70</f>
        <v>N</v>
      </c>
      <c r="BA70" s="137" t="str">
        <f>'All Data FO'!CK70</f>
        <v>Y</v>
      </c>
      <c r="BB70" s="139">
        <f>'All Data FO'!CL70</f>
        <v>44.05422057917437</v>
      </c>
      <c r="BC70" s="139">
        <f>'All Data FO'!CM70</f>
        <v>13.496503496503495</v>
      </c>
      <c r="BD70" s="139">
        <f>'All Data FO'!CN70</f>
        <v>-49.701020049243752</v>
      </c>
      <c r="BE70" s="139">
        <f>'All Data FO'!CO70</f>
        <v>20.415078356628548</v>
      </c>
      <c r="BF70" s="137" t="str">
        <f t="shared" si="95"/>
        <v>Y</v>
      </c>
      <c r="BG70" s="137" t="str">
        <f t="shared" si="96"/>
        <v>Y</v>
      </c>
      <c r="BH70" s="137" t="str">
        <f t="shared" si="97"/>
        <v>N</v>
      </c>
      <c r="BI70" s="137" t="str">
        <f>'D Master'!AM70</f>
        <v>N</v>
      </c>
      <c r="BJ70" s="137" t="str">
        <f>'D Master'!AN70</f>
        <v>Y</v>
      </c>
      <c r="BK70" s="137" t="str">
        <f>'D Master'!AO70</f>
        <v>Y</v>
      </c>
      <c r="BL70" s="137" t="str">
        <f>'D Master'!AP70</f>
        <v>Y</v>
      </c>
      <c r="BM70" s="137">
        <f>'D Master'!AQ70</f>
        <v>-12.526675202731536</v>
      </c>
      <c r="BN70" s="137">
        <f>'D Master'!AR70</f>
        <v>19.479857215706275</v>
      </c>
      <c r="BO70" s="137">
        <f>'D Master'!AS70</f>
        <v>3.646934460887937</v>
      </c>
      <c r="BP70" s="137">
        <f>'D Master'!AT70</f>
        <v>19.633259563705359</v>
      </c>
      <c r="BR70" s="137">
        <f>'All Data FO'!B70</f>
        <v>449.4</v>
      </c>
      <c r="BS70" s="137">
        <f>'All Data FO'!W70</f>
        <v>454.3</v>
      </c>
      <c r="BT70" s="137">
        <f>'All Data FO'!AB70</f>
        <v>441.5</v>
      </c>
      <c r="BV70" s="137">
        <f t="shared" si="98"/>
        <v>21.505953019414349</v>
      </c>
      <c r="BW70" s="137">
        <f>'All Data FO'!BM70</f>
        <v>3894000</v>
      </c>
      <c r="BX70" s="137">
        <f>AVERAGE('All Data FO'!BN70:BQ70)</f>
        <v>3204781.25</v>
      </c>
      <c r="BY70" s="137">
        <f>AVERAGE('All Data FO'!BN70:BP70)</f>
        <v>3030958.3333333335</v>
      </c>
      <c r="BZ70" s="137">
        <f t="shared" si="99"/>
        <v>28.474217450476331</v>
      </c>
      <c r="CB70" s="139">
        <f>'All Data FO'!AP70</f>
        <v>-4.1171088746569078</v>
      </c>
      <c r="CC70" s="139">
        <f>'All Data FO'!AQ70</f>
        <v>0.4595588235294118</v>
      </c>
      <c r="CD70" s="139">
        <f>'All Data FO'!AR70</f>
        <v>-4.533489324363849</v>
      </c>
      <c r="CE70" s="139">
        <f>'All Data FO'!AS70</f>
        <v>-1.6398158803222096</v>
      </c>
      <c r="CF70" s="139">
        <f>'All Data FO'!BV70</f>
        <v>62.199312714776632</v>
      </c>
      <c r="CG70" s="139">
        <f>'All Data FO'!BW70</f>
        <v>15.323645970937912</v>
      </c>
      <c r="CH70" s="139">
        <f>'All Data FO'!BX70</f>
        <v>-54.846406203399944</v>
      </c>
      <c r="CI70" s="139">
        <f>'All Data FO'!BY70</f>
        <v>23.726937269372694</v>
      </c>
      <c r="CJ70" s="139">
        <f>'D Master'!AQ70</f>
        <v>-12.526675202731536</v>
      </c>
      <c r="CK70" s="139">
        <f>'D Master'!AR70</f>
        <v>19.479857215706275</v>
      </c>
      <c r="CL70" s="139">
        <f>'D Master'!AS70</f>
        <v>3.646934460887937</v>
      </c>
      <c r="CM70" s="139">
        <f>'D Master'!AT70</f>
        <v>19.633259563705359</v>
      </c>
      <c r="CN70" s="139">
        <f>Cash!BH70</f>
        <v>-0.47088369172814315</v>
      </c>
      <c r="CO70" s="139">
        <f>Cash!BI70</f>
        <v>6.6944357608718867</v>
      </c>
      <c r="CP70" s="139">
        <f>Cash!BJ70</f>
        <v>-41.670654230375668</v>
      </c>
      <c r="CQ70" s="139">
        <f>Cash!BK70</f>
        <v>59.360341189868983</v>
      </c>
      <c r="CR70" s="67"/>
      <c r="CS70" s="139">
        <f>'All Data FO'!K70</f>
        <v>-0.35476718403548174</v>
      </c>
      <c r="CT70" s="139">
        <f>Cash!BH70</f>
        <v>-0.47088369172814315</v>
      </c>
      <c r="CU70" s="139">
        <f>'D Master'!AA70</f>
        <v>-12.93448045851348</v>
      </c>
      <c r="CV70" s="139">
        <f>NOI!G70</f>
        <v>-4.1115702479338845</v>
      </c>
      <c r="CW70" s="139">
        <f>NOI!S70</f>
        <v>8.2874913896193352</v>
      </c>
      <c r="CX70" s="139">
        <f>Cash!EB70</f>
        <v>-3.1914893617021227</v>
      </c>
      <c r="CY70" s="139">
        <f>'All Data FO'!AP70</f>
        <v>-4.1171088746569078</v>
      </c>
      <c r="CZ70" s="139">
        <f>'All Data FO'!BV70</f>
        <v>62.199312714776632</v>
      </c>
      <c r="DA70" s="139">
        <f>'All Data FO'!BF70</f>
        <v>58.834440896190543</v>
      </c>
      <c r="DB70" s="139" t="str">
        <f>'FOD (ALL)'!M70</f>
        <v>IDFCFIRSTB</v>
      </c>
      <c r="DC70" s="139">
        <f>'All Data FO'!EJ70</f>
        <v>6.0258704799985638</v>
      </c>
      <c r="DD70" s="137">
        <f>'All Data FO'!B69</f>
        <v>18.649999999999999</v>
      </c>
      <c r="DE70" s="137">
        <f>('All Data FO'!W69-'All Data FO'!AB69)/3</f>
        <v>0.33333333333333331</v>
      </c>
      <c r="DF70" s="137">
        <f t="shared" si="65"/>
        <v>1.7873100983020553</v>
      </c>
      <c r="DH70" s="139" t="str">
        <f t="shared" si="100"/>
        <v>IDFCFIRSTB</v>
      </c>
      <c r="DI70" s="137">
        <f t="shared" si="66"/>
        <v>18.816666666666666</v>
      </c>
      <c r="DJ70" s="137">
        <f t="shared" si="67"/>
        <v>19.149999999999999</v>
      </c>
      <c r="DK70" s="137">
        <f t="shared" si="68"/>
        <v>18.649999999999999</v>
      </c>
      <c r="DL70" s="137">
        <f t="shared" si="69"/>
        <v>18.483333333333331</v>
      </c>
      <c r="DM70" s="137">
        <f t="shared" si="70"/>
        <v>18.149999999999999</v>
      </c>
      <c r="DN70" s="137">
        <f t="shared" si="71"/>
        <v>18.649999999999999</v>
      </c>
      <c r="DO70" s="137" t="str">
        <f>'Final Master FO'!DC70</f>
        <v/>
      </c>
      <c r="DS70" s="137" t="str">
        <f>'FOD (ALL)'!M70</f>
        <v>IDFCFIRSTB</v>
      </c>
      <c r="DT70" s="137">
        <f>'All Data FO'!B69</f>
        <v>18.649999999999999</v>
      </c>
      <c r="DU70" s="139">
        <f>'All Data FO'!K69</f>
        <v>0</v>
      </c>
      <c r="DV70" s="137">
        <f>'All Data FO'!EA69</f>
        <v>526456000</v>
      </c>
      <c r="DW70" s="139">
        <f>'All Data FO'!EJ69</f>
        <v>23.098075160403301</v>
      </c>
      <c r="DX70" s="137">
        <f>'D Master'!R69</f>
        <v>14824514</v>
      </c>
      <c r="DY70" s="137">
        <f>'D Master'!AH69</f>
        <v>33.11</v>
      </c>
      <c r="EB70" s="137">
        <f>'All Data FO'!BM69/'All Data FO'!EA69</f>
        <v>9.5301411703922076E-2</v>
      </c>
      <c r="EC70" s="137">
        <f>'All Data FO'!BN69/'All Data FO'!EB69</f>
        <v>0.12654557698423091</v>
      </c>
      <c r="ED70" s="137">
        <f>'All Data FO'!BO69/'All Data FO'!EC69</f>
        <v>0.10182261324945552</v>
      </c>
      <c r="EE70" s="137">
        <f>'All Data FO'!BP69/'All Data FO'!ED69</f>
        <v>3.9624184491249749E-2</v>
      </c>
      <c r="EF70" s="137">
        <f>'All Data FO'!BQ69/'All Data FO'!EE69</f>
        <v>8.558833819241983E-2</v>
      </c>
      <c r="EG70" s="137" t="str">
        <f t="shared" si="72"/>
        <v>N</v>
      </c>
      <c r="EH70" s="137" t="str">
        <f t="shared" si="73"/>
        <v>Y</v>
      </c>
      <c r="EI70" s="137" t="str">
        <f t="shared" si="74"/>
        <v>Y</v>
      </c>
      <c r="EJ70" s="137" t="str">
        <f t="shared" si="75"/>
        <v>N</v>
      </c>
      <c r="EK70" s="137">
        <f t="shared" si="76"/>
        <v>-24.690049249372208</v>
      </c>
      <c r="EL70" s="137">
        <f t="shared" si="77"/>
        <v>24.280425482899886</v>
      </c>
      <c r="EM70" s="137">
        <f t="shared" si="78"/>
        <v>156.97087411840894</v>
      </c>
      <c r="EN70" s="137">
        <f t="shared" si="79"/>
        <v>-53.703757628560801</v>
      </c>
      <c r="EO70" s="137" t="str">
        <f t="shared" si="80"/>
        <v>N</v>
      </c>
      <c r="EP70" s="137" t="str">
        <f t="shared" si="81"/>
        <v>N</v>
      </c>
      <c r="EQ70" s="137" t="str">
        <f t="shared" si="82"/>
        <v>Y</v>
      </c>
    </row>
    <row r="71" spans="1:147" x14ac:dyDescent="0.3">
      <c r="A71" s="137" t="str">
        <f>FOD!B71</f>
        <v xml:space="preserve">INDIGO    </v>
      </c>
      <c r="B71" s="137" t="str">
        <f>'All Data FO'!G71</f>
        <v>N</v>
      </c>
      <c r="C71" s="137" t="str">
        <f>'All Data FO'!H71</f>
        <v>Y</v>
      </c>
      <c r="D71" s="137" t="str">
        <f>'All Data FO'!I71</f>
        <v>Y</v>
      </c>
      <c r="E71" s="137" t="str">
        <f>'All Data FO'!J71</f>
        <v>Y</v>
      </c>
      <c r="F71" s="139">
        <f>'All Data FO'!K71</f>
        <v>-0.22561788534509747</v>
      </c>
      <c r="G71" s="139">
        <f>'All Data FO'!L71</f>
        <v>7.1420722997472801</v>
      </c>
      <c r="H71" s="139">
        <f>'All Data FO'!M71</f>
        <v>2.5407019322855127</v>
      </c>
      <c r="I71" s="139">
        <f>'All Data FO'!N71</f>
        <v>0.48115023208422958</v>
      </c>
      <c r="J71" s="137" t="str">
        <f t="shared" si="83"/>
        <v>N</v>
      </c>
      <c r="K71" s="137" t="str">
        <f t="shared" si="84"/>
        <v>Y</v>
      </c>
      <c r="L71" s="137" t="str">
        <f t="shared" si="85"/>
        <v>Y</v>
      </c>
      <c r="M71" s="137">
        <f>'All Data FO'!AG71-'All Data FO'!AH71</f>
        <v>-348300</v>
      </c>
      <c r="N71" s="137">
        <f>'All Data FO'!AH71-'All Data FO'!AI71</f>
        <v>50100</v>
      </c>
      <c r="O71" s="137">
        <f>'All Data FO'!AI71-'All Data FO'!AJ71</f>
        <v>9000</v>
      </c>
      <c r="P71" s="137">
        <f>'All Data FO'!AJ71-'All Data FO'!AK71</f>
        <v>-23700</v>
      </c>
      <c r="Q71" s="137" t="str">
        <f>'All Data FO'!AL71</f>
        <v>N</v>
      </c>
      <c r="R71" s="137" t="str">
        <f>'All Data FO'!AM71</f>
        <v>Y</v>
      </c>
      <c r="S71" s="137" t="str">
        <f>'All Data FO'!AN71</f>
        <v>Y</v>
      </c>
      <c r="T71" s="137" t="str">
        <f>'All Data FO'!AO71</f>
        <v>N</v>
      </c>
      <c r="U71" s="139">
        <f>'All Data FO'!AP71</f>
        <v>-10.037174721189592</v>
      </c>
      <c r="V71" s="139">
        <f>'All Data FO'!AQ71</f>
        <v>1.4649122807017543</v>
      </c>
      <c r="W71" s="139">
        <f>'All Data FO'!AR71</f>
        <v>0.26385224274406333</v>
      </c>
      <c r="X71" s="139">
        <f>'All Data FO'!AS71</f>
        <v>-0.69001659533583726</v>
      </c>
      <c r="Y71" s="137" t="str">
        <f t="shared" si="86"/>
        <v>N</v>
      </c>
      <c r="Z71" s="137" t="str">
        <f t="shared" si="87"/>
        <v>Y</v>
      </c>
      <c r="AA71" s="137" t="str">
        <f t="shared" si="88"/>
        <v>Y</v>
      </c>
      <c r="AB71" s="137" t="str">
        <f>'All Data FO'!BB71</f>
        <v>N</v>
      </c>
      <c r="AC71" s="137" t="str">
        <f>'All Data FO'!BC71</f>
        <v>Y</v>
      </c>
      <c r="AD71" s="137" t="str">
        <f>'All Data FO'!BD71</f>
        <v>N</v>
      </c>
      <c r="AE71" s="137" t="str">
        <f>'All Data FO'!BE71</f>
        <v>N</v>
      </c>
      <c r="AF71" s="139">
        <f>'All Data FO'!BF71</f>
        <v>-56.174482131168283</v>
      </c>
      <c r="AG71" s="139">
        <f>'All Data FO'!BG71</f>
        <v>461.43646365617599</v>
      </c>
      <c r="AH71" s="139">
        <f>'All Data FO'!BH71</f>
        <v>-35.76457726159412</v>
      </c>
      <c r="AI71" s="139">
        <f>'All Data FO'!BI71</f>
        <v>-54.024315673331657</v>
      </c>
      <c r="AJ71" s="137" t="str">
        <f t="shared" si="89"/>
        <v>N</v>
      </c>
      <c r="AK71" s="137" t="str">
        <f t="shared" si="90"/>
        <v>Y</v>
      </c>
      <c r="AL71" s="137" t="str">
        <f t="shared" si="91"/>
        <v>Y</v>
      </c>
      <c r="AM71" s="137" t="str">
        <f>'All Data FO'!BR71</f>
        <v>N</v>
      </c>
      <c r="AN71" s="137" t="str">
        <f>'All Data FO'!BS71</f>
        <v>Y</v>
      </c>
      <c r="AO71" s="137" t="str">
        <f>'All Data FO'!BT71</f>
        <v>N</v>
      </c>
      <c r="AP71" s="137" t="str">
        <f>'All Data FO'!BU71</f>
        <v>N</v>
      </c>
      <c r="AQ71" s="139">
        <f>'All Data FO'!BV71</f>
        <v>-55.987934634890124</v>
      </c>
      <c r="AR71" s="139">
        <f>'All Data FO'!BW71</f>
        <v>413.86475898484071</v>
      </c>
      <c r="AS71" s="139">
        <f>'All Data FO'!BX71</f>
        <v>-36.461038961038959</v>
      </c>
      <c r="AT71" s="139">
        <f>'All Data FO'!BY71</f>
        <v>-54.581203303185212</v>
      </c>
      <c r="AU71" s="137" t="str">
        <f t="shared" si="92"/>
        <v>N</v>
      </c>
      <c r="AV71" s="137" t="str">
        <f t="shared" si="93"/>
        <v>Y</v>
      </c>
      <c r="AW71" s="137" t="str">
        <f t="shared" si="94"/>
        <v>Y</v>
      </c>
      <c r="AX71" s="137" t="str">
        <f>'All Data FO'!CH71</f>
        <v>N</v>
      </c>
      <c r="AY71" s="137" t="str">
        <f>'All Data FO'!CI71</f>
        <v>Y</v>
      </c>
      <c r="AZ71" s="137" t="str">
        <f>'All Data FO'!CJ71</f>
        <v>N</v>
      </c>
      <c r="BA71" s="137" t="str">
        <f>'All Data FO'!CK71</f>
        <v>N</v>
      </c>
      <c r="BB71" s="139">
        <f>'All Data FO'!CL71</f>
        <v>-57.197222331201694</v>
      </c>
      <c r="BC71" s="139">
        <f>'All Data FO'!CM71</f>
        <v>425.65477418024329</v>
      </c>
      <c r="BD71" s="139">
        <f>'All Data FO'!CN71</f>
        <v>-38.58915906788247</v>
      </c>
      <c r="BE71" s="139">
        <f>'All Data FO'!CO71</f>
        <v>-52.80898876404494</v>
      </c>
      <c r="BF71" s="137" t="str">
        <f t="shared" si="95"/>
        <v>N</v>
      </c>
      <c r="BG71" s="137" t="str">
        <f t="shared" si="96"/>
        <v>Y</v>
      </c>
      <c r="BH71" s="137" t="str">
        <f t="shared" si="97"/>
        <v>Y</v>
      </c>
      <c r="BI71" s="137" t="str">
        <f>'D Master'!AM71</f>
        <v>N</v>
      </c>
      <c r="BJ71" s="137" t="str">
        <f>'D Master'!AN71</f>
        <v>N</v>
      </c>
      <c r="BK71" s="137" t="str">
        <f>'D Master'!AO71</f>
        <v>Y</v>
      </c>
      <c r="BL71" s="137" t="str">
        <f>'D Master'!AP71</f>
        <v>N</v>
      </c>
      <c r="BM71" s="137">
        <f>'D Master'!AQ71</f>
        <v>-27.707641196013288</v>
      </c>
      <c r="BN71" s="137">
        <f>'D Master'!AR71</f>
        <v>-39.582496989160973</v>
      </c>
      <c r="BO71" s="137">
        <f>'D Master'!AS71</f>
        <v>296.65605095541395</v>
      </c>
      <c r="BP71" s="137">
        <f>'D Master'!AT71</f>
        <v>-61.282367447595554</v>
      </c>
      <c r="BR71" s="137">
        <f>'All Data FO'!B71</f>
        <v>972.9</v>
      </c>
      <c r="BS71" s="137">
        <f>'All Data FO'!W71</f>
        <v>1009.05</v>
      </c>
      <c r="BT71" s="137">
        <f>'All Data FO'!AB71</f>
        <v>962.5</v>
      </c>
      <c r="BV71" s="137">
        <f t="shared" si="98"/>
        <v>-19.066195294404487</v>
      </c>
      <c r="BW71" s="137">
        <f>'All Data FO'!BM71</f>
        <v>3983400</v>
      </c>
      <c r="BX71" s="137">
        <f>AVERAGE('All Data FO'!BN71:BQ71)</f>
        <v>4921800</v>
      </c>
      <c r="BY71" s="137">
        <f>AVERAGE('All Data FO'!BN71:BP71)</f>
        <v>4528000</v>
      </c>
      <c r="BZ71" s="137">
        <f t="shared" si="99"/>
        <v>-12.027385159010601</v>
      </c>
      <c r="CB71" s="139">
        <f>'All Data FO'!AP71</f>
        <v>-10.037174721189592</v>
      </c>
      <c r="CC71" s="139">
        <f>'All Data FO'!AQ71</f>
        <v>1.4649122807017543</v>
      </c>
      <c r="CD71" s="139">
        <f>'All Data FO'!AR71</f>
        <v>0.26385224274406333</v>
      </c>
      <c r="CE71" s="139">
        <f>'All Data FO'!AS71</f>
        <v>-0.69001659533583726</v>
      </c>
      <c r="CF71" s="139">
        <f>'All Data FO'!BV71</f>
        <v>-55.987934634890124</v>
      </c>
      <c r="CG71" s="139">
        <f>'All Data FO'!BW71</f>
        <v>413.86475898484071</v>
      </c>
      <c r="CH71" s="139">
        <f>'All Data FO'!BX71</f>
        <v>-36.461038961038959</v>
      </c>
      <c r="CI71" s="139">
        <f>'All Data FO'!BY71</f>
        <v>-54.581203303185212</v>
      </c>
      <c r="CJ71" s="139">
        <f>'D Master'!AQ71</f>
        <v>-27.707641196013288</v>
      </c>
      <c r="CK71" s="139">
        <f>'D Master'!AR71</f>
        <v>-39.582496989160973</v>
      </c>
      <c r="CL71" s="139">
        <f>'D Master'!AS71</f>
        <v>296.65605095541395</v>
      </c>
      <c r="CM71" s="139">
        <f>'D Master'!AT71</f>
        <v>-61.282367447595554</v>
      </c>
      <c r="CN71" s="139">
        <f>Cash!BH71</f>
        <v>-62.579423584049344</v>
      </c>
      <c r="CO71" s="139">
        <f>Cash!BI71</f>
        <v>679.59282644605219</v>
      </c>
      <c r="CP71" s="139">
        <f>Cash!BJ71</f>
        <v>-53.213073662638976</v>
      </c>
      <c r="CQ71" s="139">
        <f>Cash!BK71</f>
        <v>-44.13530745287126</v>
      </c>
      <c r="CR71" s="67"/>
      <c r="CS71" s="139">
        <f>'All Data FO'!K71</f>
        <v>-0.22561788534509747</v>
      </c>
      <c r="CT71" s="139">
        <f>Cash!BH71</f>
        <v>-62.579423584049344</v>
      </c>
      <c r="CU71" s="139">
        <f>'D Master'!AA71</f>
        <v>-72.953208283245246</v>
      </c>
      <c r="CV71" s="139">
        <f>NOI!G71</f>
        <v>2.1962054913487874</v>
      </c>
      <c r="CW71" s="139">
        <f>NOI!S71</f>
        <v>63.250662963408963</v>
      </c>
      <c r="CX71" s="139">
        <f>Cash!EB71</f>
        <v>-3.0952380952380927</v>
      </c>
      <c r="CY71" s="139">
        <f>'All Data FO'!AP71</f>
        <v>-10.037174721189592</v>
      </c>
      <c r="CZ71" s="139">
        <f>'All Data FO'!BV71</f>
        <v>-55.987934634890124</v>
      </c>
      <c r="DA71" s="139">
        <f>'All Data FO'!BF71</f>
        <v>-56.174482131168283</v>
      </c>
      <c r="DB71" s="139" t="str">
        <f>'FOD (ALL)'!M71</f>
        <v>IGL</v>
      </c>
      <c r="DC71" s="139">
        <f>'All Data FO'!EJ71</f>
        <v>-2.7034800115041704</v>
      </c>
      <c r="DD71" s="137">
        <f>'All Data FO'!B70</f>
        <v>449.4</v>
      </c>
      <c r="DE71" s="137">
        <f>('All Data FO'!W70-'All Data FO'!AB70)/3</f>
        <v>4.2666666666666702</v>
      </c>
      <c r="DF71" s="137">
        <f t="shared" si="65"/>
        <v>0.94941403352618392</v>
      </c>
      <c r="DH71" s="139" t="str">
        <f t="shared" si="100"/>
        <v>IGL</v>
      </c>
      <c r="DI71" s="137">
        <f t="shared" si="66"/>
        <v>453.66666666666663</v>
      </c>
      <c r="DJ71" s="137">
        <f t="shared" si="67"/>
        <v>457.93333333333328</v>
      </c>
      <c r="DK71" s="137">
        <f t="shared" si="68"/>
        <v>451.5333333333333</v>
      </c>
      <c r="DL71" s="137">
        <f t="shared" si="69"/>
        <v>447.26666666666665</v>
      </c>
      <c r="DM71" s="137">
        <f t="shared" si="70"/>
        <v>443</v>
      </c>
      <c r="DN71" s="137">
        <f t="shared" si="71"/>
        <v>449.4</v>
      </c>
      <c r="DO71" s="137" t="str">
        <f>'Final Master FO'!DC71</f>
        <v>LONG UNWINDING</v>
      </c>
      <c r="DS71" s="137" t="str">
        <f>'FOD (ALL)'!M71</f>
        <v>IGL</v>
      </c>
      <c r="DT71" s="137">
        <f>'All Data FO'!B70</f>
        <v>449.4</v>
      </c>
      <c r="DU71" s="139">
        <f>'All Data FO'!K70</f>
        <v>-0.35476718403548174</v>
      </c>
      <c r="DV71" s="137">
        <f>'All Data FO'!EA70</f>
        <v>177130000</v>
      </c>
      <c r="DW71" s="139">
        <f>'All Data FO'!EJ70</f>
        <v>6.0258704799985638</v>
      </c>
      <c r="DX71" s="137">
        <f>'D Master'!R70</f>
        <v>896720</v>
      </c>
      <c r="DY71" s="137">
        <f>'D Master'!AH70</f>
        <v>40.99</v>
      </c>
      <c r="EB71" s="137">
        <f>'All Data FO'!BM70/'All Data FO'!EA70</f>
        <v>2.1983853666798395E-2</v>
      </c>
      <c r="EC71" s="137">
        <f>'All Data FO'!BN70/'All Data FO'!EB70</f>
        <v>1.4370327361534272E-2</v>
      </c>
      <c r="ED71" s="137">
        <f>'All Data FO'!BO70/'All Data FO'!EC70</f>
        <v>1.374509752135962E-2</v>
      </c>
      <c r="EE71" s="137">
        <f>'All Data FO'!BP70/'All Data FO'!ED70</f>
        <v>3.3944992968583186E-2</v>
      </c>
      <c r="EF71" s="137">
        <f>'All Data FO'!BQ70/'All Data FO'!EE70</f>
        <v>2.8001758446555249E-2</v>
      </c>
      <c r="EG71" s="137" t="str">
        <f t="shared" si="72"/>
        <v>Y</v>
      </c>
      <c r="EH71" s="137" t="str">
        <f t="shared" si="73"/>
        <v>Y</v>
      </c>
      <c r="EI71" s="137" t="str">
        <f t="shared" si="74"/>
        <v>N</v>
      </c>
      <c r="EJ71" s="137" t="str">
        <f t="shared" si="75"/>
        <v>Y</v>
      </c>
      <c r="EK71" s="137">
        <f t="shared" si="76"/>
        <v>52.980882854788725</v>
      </c>
      <c r="EL71" s="137">
        <f t="shared" si="77"/>
        <v>4.5487479386963718</v>
      </c>
      <c r="EM71" s="137">
        <f t="shared" si="78"/>
        <v>-59.507732011961231</v>
      </c>
      <c r="EN71" s="137">
        <f t="shared" si="79"/>
        <v>21.224504644489812</v>
      </c>
      <c r="EO71" s="137" t="str">
        <f t="shared" si="80"/>
        <v>Y</v>
      </c>
      <c r="EP71" s="137" t="str">
        <f t="shared" si="81"/>
        <v>Y</v>
      </c>
      <c r="EQ71" s="137" t="str">
        <f t="shared" si="82"/>
        <v>N</v>
      </c>
    </row>
    <row r="72" spans="1:147" x14ac:dyDescent="0.3">
      <c r="A72" s="137" t="str">
        <f>FOD!B72</f>
        <v>INDUSINDBK</v>
      </c>
      <c r="B72" s="137" t="str">
        <f>'All Data FO'!G72</f>
        <v>N</v>
      </c>
      <c r="C72" s="137" t="str">
        <f>'All Data FO'!H72</f>
        <v>N</v>
      </c>
      <c r="D72" s="137" t="str">
        <f>'All Data FO'!I72</f>
        <v>N</v>
      </c>
      <c r="E72" s="137" t="str">
        <f>'All Data FO'!J72</f>
        <v>N</v>
      </c>
      <c r="F72" s="139">
        <f>'All Data FO'!K72</f>
        <v>-2.7549401413529369</v>
      </c>
      <c r="G72" s="139">
        <f>'All Data FO'!L72</f>
        <v>-3.2919514576649496</v>
      </c>
      <c r="H72" s="139">
        <f>'All Data FO'!M72</f>
        <v>-2.7668520276685173</v>
      </c>
      <c r="I72" s="139">
        <f>'All Data FO'!N72</f>
        <v>-2.0329524315705645</v>
      </c>
      <c r="J72" s="137" t="str">
        <f t="shared" si="83"/>
        <v>Y</v>
      </c>
      <c r="K72" s="137" t="str">
        <f t="shared" si="84"/>
        <v>N</v>
      </c>
      <c r="L72" s="137" t="str">
        <f t="shared" si="85"/>
        <v>N</v>
      </c>
      <c r="M72" s="137">
        <f>'All Data FO'!AG72-'All Data FO'!AH72</f>
        <v>-2363600</v>
      </c>
      <c r="N72" s="137">
        <f>'All Data FO'!AH72-'All Data FO'!AI72</f>
        <v>-831200</v>
      </c>
      <c r="O72" s="137">
        <f>'All Data FO'!AI72-'All Data FO'!AJ72</f>
        <v>81200</v>
      </c>
      <c r="P72" s="137">
        <f>'All Data FO'!AJ72-'All Data FO'!AK72</f>
        <v>335200</v>
      </c>
      <c r="Q72" s="137" t="str">
        <f>'All Data FO'!AL72</f>
        <v>N</v>
      </c>
      <c r="R72" s="137" t="str">
        <f>'All Data FO'!AM72</f>
        <v>N</v>
      </c>
      <c r="S72" s="137" t="str">
        <f>'All Data FO'!AN72</f>
        <v>Y</v>
      </c>
      <c r="T72" s="137" t="str">
        <f>'All Data FO'!AO72</f>
        <v>Y</v>
      </c>
      <c r="U72" s="139">
        <f>'All Data FO'!AP72</f>
        <v>-12.931675931194468</v>
      </c>
      <c r="V72" s="139">
        <f>'All Data FO'!AQ72</f>
        <v>-4.3498283513355096</v>
      </c>
      <c r="W72" s="139">
        <f>'All Data FO'!AR72</f>
        <v>0.42674851268683384</v>
      </c>
      <c r="X72" s="139">
        <f>'All Data FO'!AS72</f>
        <v>1.7932421732896793</v>
      </c>
      <c r="Y72" s="137" t="str">
        <f t="shared" si="86"/>
        <v>N</v>
      </c>
      <c r="Z72" s="137" t="str">
        <f t="shared" si="87"/>
        <v>N</v>
      </c>
      <c r="AA72" s="137" t="str">
        <f t="shared" si="88"/>
        <v>N</v>
      </c>
      <c r="AB72" s="137" t="str">
        <f>'All Data FO'!BB72</f>
        <v>Y</v>
      </c>
      <c r="AC72" s="137" t="str">
        <f>'All Data FO'!BC72</f>
        <v>N</v>
      </c>
      <c r="AD72" s="137" t="str">
        <f>'All Data FO'!BD72</f>
        <v>N</v>
      </c>
      <c r="AE72" s="137" t="str">
        <f>'All Data FO'!BE72</f>
        <v>N</v>
      </c>
      <c r="AF72" s="139">
        <f>'All Data FO'!BF72</f>
        <v>50.232872592352841</v>
      </c>
      <c r="AG72" s="139">
        <f>'All Data FO'!BG72</f>
        <v>-10.123944775713118</v>
      </c>
      <c r="AH72" s="139">
        <f>'All Data FO'!BH72</f>
        <v>-4.6766871939478101</v>
      </c>
      <c r="AI72" s="139">
        <f>'All Data FO'!BI72</f>
        <v>-2.7503579879331612</v>
      </c>
      <c r="AJ72" s="137" t="str">
        <f t="shared" si="89"/>
        <v>Y</v>
      </c>
      <c r="AK72" s="137" t="str">
        <f t="shared" si="90"/>
        <v>N</v>
      </c>
      <c r="AL72" s="137" t="str">
        <f t="shared" si="91"/>
        <v>N</v>
      </c>
      <c r="AM72" s="137" t="str">
        <f>'All Data FO'!BR72</f>
        <v>Y</v>
      </c>
      <c r="AN72" s="137" t="str">
        <f>'All Data FO'!BS72</f>
        <v>N</v>
      </c>
      <c r="AO72" s="137" t="str">
        <f>'All Data FO'!BT72</f>
        <v>N</v>
      </c>
      <c r="AP72" s="137" t="str">
        <f>'All Data FO'!BU72</f>
        <v>Y</v>
      </c>
      <c r="AQ72" s="139">
        <f>'All Data FO'!BV72</f>
        <v>57.183956676256557</v>
      </c>
      <c r="AR72" s="139">
        <f>'All Data FO'!BW72</f>
        <v>-9.1034949544671431</v>
      </c>
      <c r="AS72" s="139">
        <f>'All Data FO'!BX72</f>
        <v>-0.45021591987994242</v>
      </c>
      <c r="AT72" s="139">
        <f>'All Data FO'!BY72</f>
        <v>0.85562488416630633</v>
      </c>
      <c r="AU72" s="137" t="str">
        <f t="shared" si="92"/>
        <v>Y</v>
      </c>
      <c r="AV72" s="137" t="str">
        <f t="shared" si="93"/>
        <v>N</v>
      </c>
      <c r="AW72" s="137" t="str">
        <f t="shared" si="94"/>
        <v>N</v>
      </c>
      <c r="AX72" s="137" t="str">
        <f>'All Data FO'!CH72</f>
        <v>Y</v>
      </c>
      <c r="AY72" s="137" t="str">
        <f>'All Data FO'!CI72</f>
        <v>N</v>
      </c>
      <c r="AZ72" s="137" t="str">
        <f>'All Data FO'!CJ72</f>
        <v>Y</v>
      </c>
      <c r="BA72" s="137" t="str">
        <f>'All Data FO'!CK72</f>
        <v>Y</v>
      </c>
      <c r="BB72" s="139">
        <f>'All Data FO'!CL72</f>
        <v>28.740188694204395</v>
      </c>
      <c r="BC72" s="139">
        <f>'All Data FO'!CM72</f>
        <v>-12.177969642111126</v>
      </c>
      <c r="BD72" s="139">
        <f>'All Data FO'!CN72</f>
        <v>1.8509325579746116</v>
      </c>
      <c r="BE72" s="139">
        <f>'All Data FO'!CO72</f>
        <v>1.5190784737221024</v>
      </c>
      <c r="BF72" s="137" t="str">
        <f t="shared" si="95"/>
        <v>Y</v>
      </c>
      <c r="BG72" s="137" t="str">
        <f t="shared" si="96"/>
        <v>N</v>
      </c>
      <c r="BH72" s="137" t="str">
        <f t="shared" si="97"/>
        <v>Y</v>
      </c>
      <c r="BI72" s="137" t="str">
        <f>'D Master'!AM72</f>
        <v>N</v>
      </c>
      <c r="BJ72" s="137" t="str">
        <f>'D Master'!AN72</f>
        <v>Y</v>
      </c>
      <c r="BK72" s="137" t="str">
        <f>'D Master'!AO72</f>
        <v>Y</v>
      </c>
      <c r="BL72" s="137" t="str">
        <f>'D Master'!AP72</f>
        <v>N</v>
      </c>
      <c r="BM72" s="137">
        <f>'D Master'!AQ72</f>
        <v>-47.443674176776426</v>
      </c>
      <c r="BN72" s="137">
        <f>'D Master'!AR72</f>
        <v>1.9434628975264916</v>
      </c>
      <c r="BO72" s="137">
        <f>'D Master'!AS72</f>
        <v>106.75799086757993</v>
      </c>
      <c r="BP72" s="137">
        <f>'D Master'!AT72</f>
        <v>-51.973684210526315</v>
      </c>
      <c r="BR72" s="137">
        <f>'All Data FO'!B72</f>
        <v>337.1</v>
      </c>
      <c r="BS72" s="137">
        <f>'All Data FO'!W72</f>
        <v>354.2</v>
      </c>
      <c r="BT72" s="137">
        <f>'All Data FO'!AB72</f>
        <v>327.55</v>
      </c>
      <c r="BV72" s="137">
        <f t="shared" si="98"/>
        <v>46.182539307804902</v>
      </c>
      <c r="BW72" s="137">
        <f>'All Data FO'!BM72</f>
        <v>18576000</v>
      </c>
      <c r="BX72" s="137">
        <f>AVERAGE('All Data FO'!BN72:BQ72)</f>
        <v>12707400</v>
      </c>
      <c r="BY72" s="137">
        <f>AVERAGE('All Data FO'!BN72:BP72)</f>
        <v>12626666.666666666</v>
      </c>
      <c r="BZ72" s="137">
        <f t="shared" si="99"/>
        <v>47.117212249208038</v>
      </c>
      <c r="CB72" s="139">
        <f>'All Data FO'!AP72</f>
        <v>-12.931675931194468</v>
      </c>
      <c r="CC72" s="139">
        <f>'All Data FO'!AQ72</f>
        <v>-4.3498283513355096</v>
      </c>
      <c r="CD72" s="139">
        <f>'All Data FO'!AR72</f>
        <v>0.42674851268683384</v>
      </c>
      <c r="CE72" s="139">
        <f>'All Data FO'!AS72</f>
        <v>1.7932421732896793</v>
      </c>
      <c r="CF72" s="139">
        <f>'All Data FO'!BV72</f>
        <v>57.183956676256557</v>
      </c>
      <c r="CG72" s="139">
        <f>'All Data FO'!BW72</f>
        <v>-9.1034949544671431</v>
      </c>
      <c r="CH72" s="139">
        <f>'All Data FO'!BX72</f>
        <v>-0.45021591987994242</v>
      </c>
      <c r="CI72" s="139">
        <f>'All Data FO'!BY72</f>
        <v>0.85562488416630633</v>
      </c>
      <c r="CJ72" s="139">
        <f>'D Master'!AQ72</f>
        <v>-47.443674176776426</v>
      </c>
      <c r="CK72" s="139">
        <f>'D Master'!AR72</f>
        <v>1.9434628975264916</v>
      </c>
      <c r="CL72" s="139">
        <f>'D Master'!AS72</f>
        <v>106.75799086757993</v>
      </c>
      <c r="CM72" s="139">
        <f>'D Master'!AT72</f>
        <v>-51.973684210526315</v>
      </c>
      <c r="CN72" s="139">
        <f>Cash!BH72</f>
        <v>9.3854579708601253</v>
      </c>
      <c r="CO72" s="139">
        <f>Cash!BI72</f>
        <v>-14.059861300300769</v>
      </c>
      <c r="CP72" s="139">
        <f>Cash!BJ72</f>
        <v>3.2693593970632464</v>
      </c>
      <c r="CQ72" s="139">
        <f>Cash!BK72</f>
        <v>13.478480394884585</v>
      </c>
      <c r="CR72" s="67"/>
      <c r="CS72" s="139">
        <f>'All Data FO'!K72</f>
        <v>-2.7549401413529369</v>
      </c>
      <c r="CT72" s="139">
        <f>Cash!BH72</f>
        <v>9.3854579708601253</v>
      </c>
      <c r="CU72" s="139">
        <f>'D Master'!AA72</f>
        <v>-42.49454795922157</v>
      </c>
      <c r="CV72" s="139">
        <f>NOI!G72</f>
        <v>6.8901970142921538</v>
      </c>
      <c r="CW72" s="139">
        <f>NOI!S72</f>
        <v>59.941322587814916</v>
      </c>
      <c r="CX72" s="139">
        <f>Cash!EB72</f>
        <v>-2.6388888888887623</v>
      </c>
      <c r="CY72" s="139">
        <f>'All Data FO'!AP72</f>
        <v>-12.931675931194468</v>
      </c>
      <c r="CZ72" s="139">
        <f>'All Data FO'!BV72</f>
        <v>57.183956676256557</v>
      </c>
      <c r="DA72" s="139">
        <f>'All Data FO'!BF72</f>
        <v>50.232872592352841</v>
      </c>
      <c r="DB72" s="139" t="str">
        <f>'FOD (ALL)'!M72</f>
        <v>INDIGO</v>
      </c>
      <c r="DC72" s="139">
        <f>'All Data FO'!EJ72</f>
        <v>2.6089356044452248</v>
      </c>
      <c r="DD72" s="137">
        <f>'All Data FO'!B71</f>
        <v>972.9</v>
      </c>
      <c r="DE72" s="137">
        <f>('All Data FO'!W71-'All Data FO'!AB71)/3</f>
        <v>15.516666666666652</v>
      </c>
      <c r="DF72" s="137">
        <f t="shared" si="65"/>
        <v>1.5948881351286515</v>
      </c>
      <c r="DH72" s="139" t="str">
        <f t="shared" si="100"/>
        <v>INDIGO</v>
      </c>
      <c r="DI72" s="137">
        <f t="shared" si="66"/>
        <v>988.41666666666663</v>
      </c>
      <c r="DJ72" s="137">
        <f t="shared" si="67"/>
        <v>1003.9333333333333</v>
      </c>
      <c r="DK72" s="137">
        <f t="shared" si="68"/>
        <v>980.6583333333333</v>
      </c>
      <c r="DL72" s="137">
        <f t="shared" si="69"/>
        <v>965.14166666666665</v>
      </c>
      <c r="DM72" s="137">
        <f t="shared" si="70"/>
        <v>949.625</v>
      </c>
      <c r="DN72" s="137">
        <f t="shared" si="71"/>
        <v>972.9</v>
      </c>
      <c r="DO72" s="137" t="str">
        <f>'Final Master FO'!DC72</f>
        <v>SHORT BUILDUP</v>
      </c>
      <c r="DS72" s="137" t="str">
        <f>'FOD (ALL)'!M72</f>
        <v>INDIGO</v>
      </c>
      <c r="DT72" s="137">
        <f>'All Data FO'!B71</f>
        <v>972.9</v>
      </c>
      <c r="DU72" s="139">
        <f>'All Data FO'!K71</f>
        <v>-0.22561788534509747</v>
      </c>
      <c r="DV72" s="137">
        <f>'All Data FO'!EA71</f>
        <v>4651625</v>
      </c>
      <c r="DW72" s="139">
        <f>'All Data FO'!EJ71</f>
        <v>-2.7034800115041704</v>
      </c>
      <c r="DX72" s="137">
        <f>'D Master'!R71</f>
        <v>596233</v>
      </c>
      <c r="DY72" s="137">
        <f>'D Master'!AH71</f>
        <v>10.88</v>
      </c>
      <c r="EB72" s="137">
        <f>'All Data FO'!BM71/'All Data FO'!EA71</f>
        <v>0.85634590062612526</v>
      </c>
      <c r="EC72" s="137">
        <f>'All Data FO'!BN71/'All Data FO'!EB71</f>
        <v>1.8931053415954193</v>
      </c>
      <c r="ED72" s="137">
        <f>'All Data FO'!BO71/'All Data FO'!EC71</f>
        <v>0.373889508040121</v>
      </c>
      <c r="EE72" s="137">
        <f>'All Data FO'!BP71/'All Data FO'!ED71</f>
        <v>0.56375838926174493</v>
      </c>
      <c r="EF72" s="137">
        <f>'All Data FO'!BQ71/'All Data FO'!EE71</f>
        <v>1.2357157319295404</v>
      </c>
      <c r="EG72" s="137" t="str">
        <f t="shared" si="72"/>
        <v>N</v>
      </c>
      <c r="EH72" s="137" t="str">
        <f t="shared" si="73"/>
        <v>Y</v>
      </c>
      <c r="EI72" s="137" t="str">
        <f t="shared" si="74"/>
        <v>N</v>
      </c>
      <c r="EJ72" s="137" t="str">
        <f t="shared" si="75"/>
        <v>N</v>
      </c>
      <c r="EK72" s="137">
        <f t="shared" si="76"/>
        <v>-54.765015881026578</v>
      </c>
      <c r="EL72" s="137">
        <f t="shared" si="77"/>
        <v>406.32748469429521</v>
      </c>
      <c r="EM72" s="137">
        <f t="shared" si="78"/>
        <v>-33.679122978597583</v>
      </c>
      <c r="EN72" s="137">
        <f t="shared" si="79"/>
        <v>-54.37798721058202</v>
      </c>
      <c r="EO72" s="137" t="str">
        <f t="shared" si="80"/>
        <v>N</v>
      </c>
      <c r="EP72" s="137" t="str">
        <f t="shared" si="81"/>
        <v>Y</v>
      </c>
      <c r="EQ72" s="137" t="str">
        <f t="shared" si="82"/>
        <v>Y</v>
      </c>
    </row>
    <row r="73" spans="1:147" x14ac:dyDescent="0.3">
      <c r="A73" s="137" t="str">
        <f>FOD!B73</f>
        <v xml:space="preserve">INFRATEL  </v>
      </c>
      <c r="B73" s="137" t="str">
        <f>'All Data FO'!G73</f>
        <v>Y</v>
      </c>
      <c r="C73" s="137" t="str">
        <f>'All Data FO'!H73</f>
        <v>Y</v>
      </c>
      <c r="D73" s="137" t="str">
        <f>'All Data FO'!I73</f>
        <v>N</v>
      </c>
      <c r="E73" s="137" t="str">
        <f>'All Data FO'!J73</f>
        <v>Y</v>
      </c>
      <c r="F73" s="139">
        <f>'All Data FO'!K73</f>
        <v>1.5674748959098646</v>
      </c>
      <c r="G73" s="139">
        <f>'All Data FO'!L73</f>
        <v>1.1895910780669172</v>
      </c>
      <c r="H73" s="139">
        <f>'All Data FO'!M73</f>
        <v>-6.8774521117009018</v>
      </c>
      <c r="I73" s="139">
        <f>'All Data FO'!N73</f>
        <v>5.5028000973946982</v>
      </c>
      <c r="J73" s="137" t="str">
        <f t="shared" si="83"/>
        <v>Y</v>
      </c>
      <c r="K73" s="137" t="str">
        <f t="shared" si="84"/>
        <v>Y</v>
      </c>
      <c r="L73" s="137" t="str">
        <f t="shared" si="85"/>
        <v>N</v>
      </c>
      <c r="M73" s="137">
        <f>'All Data FO'!AG73-'All Data FO'!AH73</f>
        <v>140000</v>
      </c>
      <c r="N73" s="137">
        <f>'All Data FO'!AH73-'All Data FO'!AI73</f>
        <v>-960000</v>
      </c>
      <c r="O73" s="137">
        <f>'All Data FO'!AI73-'All Data FO'!AJ73</f>
        <v>-598000</v>
      </c>
      <c r="P73" s="137">
        <f>'All Data FO'!AJ73-'All Data FO'!AK73</f>
        <v>964000</v>
      </c>
      <c r="Q73" s="137" t="str">
        <f>'All Data FO'!AL73</f>
        <v>Y</v>
      </c>
      <c r="R73" s="137" t="str">
        <f>'All Data FO'!AM73</f>
        <v>N</v>
      </c>
      <c r="S73" s="137" t="str">
        <f>'All Data FO'!AN73</f>
        <v>N</v>
      </c>
      <c r="T73" s="137" t="str">
        <f>'All Data FO'!AO73</f>
        <v>Y</v>
      </c>
      <c r="U73" s="139">
        <f>'All Data FO'!AP73</f>
        <v>1.9428254232583959</v>
      </c>
      <c r="V73" s="139">
        <f>'All Data FO'!AQ73</f>
        <v>-11.756061719324027</v>
      </c>
      <c r="W73" s="139">
        <f>'All Data FO'!AR73</f>
        <v>-6.8233683249657684</v>
      </c>
      <c r="X73" s="139">
        <f>'All Data FO'!AS73</f>
        <v>12.358974358974359</v>
      </c>
      <c r="Y73" s="137" t="str">
        <f t="shared" si="86"/>
        <v>Y</v>
      </c>
      <c r="Z73" s="137" t="str">
        <f t="shared" si="87"/>
        <v>N</v>
      </c>
      <c r="AA73" s="137" t="str">
        <f t="shared" si="88"/>
        <v>N</v>
      </c>
      <c r="AB73" s="137" t="str">
        <f>'All Data FO'!BB73</f>
        <v>Y</v>
      </c>
      <c r="AC73" s="137" t="str">
        <f>'All Data FO'!BC73</f>
        <v>N</v>
      </c>
      <c r="AD73" s="137" t="str">
        <f>'All Data FO'!BD73</f>
        <v>Y</v>
      </c>
      <c r="AE73" s="137" t="str">
        <f>'All Data FO'!BE73</f>
        <v>Y</v>
      </c>
      <c r="AF73" s="139">
        <f>'All Data FO'!BF73</f>
        <v>23.985356751784177</v>
      </c>
      <c r="AG73" s="139">
        <f>'All Data FO'!BG73</f>
        <v>-42.240010602493363</v>
      </c>
      <c r="AH73" s="139">
        <f>'All Data FO'!BH73</f>
        <v>0.66679034013542393</v>
      </c>
      <c r="AI73" s="139">
        <f>'All Data FO'!BI73</f>
        <v>36.351015978952361</v>
      </c>
      <c r="AJ73" s="137" t="str">
        <f t="shared" si="89"/>
        <v>Y</v>
      </c>
      <c r="AK73" s="137" t="str">
        <f t="shared" si="90"/>
        <v>N</v>
      </c>
      <c r="AL73" s="137" t="str">
        <f t="shared" si="91"/>
        <v>N</v>
      </c>
      <c r="AM73" s="137" t="str">
        <f>'All Data FO'!BR73</f>
        <v>Y</v>
      </c>
      <c r="AN73" s="137" t="str">
        <f>'All Data FO'!BS73</f>
        <v>N</v>
      </c>
      <c r="AO73" s="137" t="str">
        <f>'All Data FO'!BT73</f>
        <v>Y</v>
      </c>
      <c r="AP73" s="137" t="str">
        <f>'All Data FO'!BU73</f>
        <v>Y</v>
      </c>
      <c r="AQ73" s="139">
        <f>'All Data FO'!BV73</f>
        <v>23.588656241717466</v>
      </c>
      <c r="AR73" s="139">
        <f>'All Data FO'!BW73</f>
        <v>-42.746585735963585</v>
      </c>
      <c r="AS73" s="139">
        <f>'All Data FO'!BX73</f>
        <v>5.0199203187250996</v>
      </c>
      <c r="AT73" s="139">
        <f>'All Data FO'!BY73</f>
        <v>31.551362683438157</v>
      </c>
      <c r="AU73" s="137" t="str">
        <f t="shared" si="92"/>
        <v>Y</v>
      </c>
      <c r="AV73" s="137" t="str">
        <f t="shared" si="93"/>
        <v>N</v>
      </c>
      <c r="AW73" s="137" t="str">
        <f t="shared" si="94"/>
        <v>N</v>
      </c>
      <c r="AX73" s="137" t="str">
        <f>'All Data FO'!CH73</f>
        <v>Y</v>
      </c>
      <c r="AY73" s="137" t="str">
        <f>'All Data FO'!CI73</f>
        <v>N</v>
      </c>
      <c r="AZ73" s="137" t="str">
        <f>'All Data FO'!CJ73</f>
        <v>Y</v>
      </c>
      <c r="BA73" s="137" t="str">
        <f>'All Data FO'!CK73</f>
        <v>Y</v>
      </c>
      <c r="BB73" s="139">
        <f>'All Data FO'!CL73</f>
        <v>20.425889604931353</v>
      </c>
      <c r="BC73" s="139">
        <f>'All Data FO'!CM73</f>
        <v>-40.861640430820216</v>
      </c>
      <c r="BD73" s="139">
        <f>'All Data FO'!CN73</f>
        <v>2.8810092055915444</v>
      </c>
      <c r="BE73" s="139">
        <f>'All Data FO'!CO73</f>
        <v>30.791527313266442</v>
      </c>
      <c r="BF73" s="137" t="str">
        <f t="shared" si="95"/>
        <v>Y</v>
      </c>
      <c r="BG73" s="137" t="str">
        <f t="shared" si="96"/>
        <v>N</v>
      </c>
      <c r="BH73" s="137" t="str">
        <f t="shared" si="97"/>
        <v>N</v>
      </c>
      <c r="BI73" s="137" t="str">
        <f>'D Master'!AM73</f>
        <v>N</v>
      </c>
      <c r="BJ73" s="137" t="str">
        <f>'D Master'!AN73</f>
        <v>Y</v>
      </c>
      <c r="BK73" s="137" t="str">
        <f>'D Master'!AO73</f>
        <v>N</v>
      </c>
      <c r="BL73" s="137" t="str">
        <f>'D Master'!AP73</f>
        <v>Y</v>
      </c>
      <c r="BM73" s="137">
        <f>'D Master'!AQ73</f>
        <v>-5.0938337801608542</v>
      </c>
      <c r="BN73" s="137">
        <f>'D Master'!AR73</f>
        <v>40.436746987951807</v>
      </c>
      <c r="BO73" s="137">
        <f>'D Master'!AS73</f>
        <v>-7.5208913649025071</v>
      </c>
      <c r="BP73" s="137">
        <f>'D Master'!AT73</f>
        <v>42.743538767395613</v>
      </c>
      <c r="BR73" s="137">
        <f>'All Data FO'!B73</f>
        <v>207.35</v>
      </c>
      <c r="BS73" s="137">
        <f>'All Data FO'!W73</f>
        <v>211.4</v>
      </c>
      <c r="BT73" s="137">
        <f>'All Data FO'!AB73</f>
        <v>199.45</v>
      </c>
      <c r="BV73" s="137">
        <f t="shared" si="98"/>
        <v>-12.873692077727952</v>
      </c>
      <c r="BW73" s="137">
        <f>'All Data FO'!BM73</f>
        <v>9326000</v>
      </c>
      <c r="BX73" s="137">
        <f>AVERAGE('All Data FO'!BN73:BQ73)</f>
        <v>10704000</v>
      </c>
      <c r="BY73" s="137">
        <f>AVERAGE('All Data FO'!BN73:BP73)</f>
        <v>11092000</v>
      </c>
      <c r="BZ73" s="137">
        <f t="shared" si="99"/>
        <v>-15.921384781824738</v>
      </c>
      <c r="CB73" s="139">
        <f>'All Data FO'!AP73</f>
        <v>1.9428254232583959</v>
      </c>
      <c r="CC73" s="139">
        <f>'All Data FO'!AQ73</f>
        <v>-11.756061719324027</v>
      </c>
      <c r="CD73" s="139">
        <f>'All Data FO'!AR73</f>
        <v>-6.8233683249657684</v>
      </c>
      <c r="CE73" s="139">
        <f>'All Data FO'!AS73</f>
        <v>12.358974358974359</v>
      </c>
      <c r="CF73" s="139">
        <f>'All Data FO'!BV73</f>
        <v>23.588656241717466</v>
      </c>
      <c r="CG73" s="139">
        <f>'All Data FO'!BW73</f>
        <v>-42.746585735963585</v>
      </c>
      <c r="CH73" s="139">
        <f>'All Data FO'!BX73</f>
        <v>5.0199203187250996</v>
      </c>
      <c r="CI73" s="139">
        <f>'All Data FO'!BY73</f>
        <v>31.551362683438157</v>
      </c>
      <c r="CJ73" s="139">
        <f>'D Master'!AQ73</f>
        <v>-5.0938337801608542</v>
      </c>
      <c r="CK73" s="139">
        <f>'D Master'!AR73</f>
        <v>40.436746987951807</v>
      </c>
      <c r="CL73" s="139">
        <f>'D Master'!AS73</f>
        <v>-7.5208913649025071</v>
      </c>
      <c r="CM73" s="139">
        <f>'D Master'!AT73</f>
        <v>42.743538767395613</v>
      </c>
      <c r="CN73" s="139">
        <f>Cash!BH73</f>
        <v>-20.527248711445516</v>
      </c>
      <c r="CO73" s="139">
        <f>Cash!BI73</f>
        <v>-39.710501732590444</v>
      </c>
      <c r="CP73" s="139">
        <f>Cash!BJ73</f>
        <v>45.440957557271638</v>
      </c>
      <c r="CQ73" s="139">
        <f>Cash!BK73</f>
        <v>-1.1088196532785377</v>
      </c>
      <c r="CR73" s="67"/>
      <c r="CS73" s="139">
        <f>'All Data FO'!K73</f>
        <v>1.5674748959098646</v>
      </c>
      <c r="CT73" s="139">
        <f>Cash!BH73</f>
        <v>-20.527248711445516</v>
      </c>
      <c r="CU73" s="139">
        <f>'D Master'!AA73</f>
        <v>-24.581359251769303</v>
      </c>
      <c r="CV73" s="139">
        <f>NOI!G73</f>
        <v>2.5371287128712874</v>
      </c>
      <c r="CW73" s="139">
        <f>NOI!S73</f>
        <v>15.430293631061332</v>
      </c>
      <c r="CX73" s="139">
        <f>Cash!EB73</f>
        <v>-3.0592734225619465</v>
      </c>
      <c r="CY73" s="139">
        <f>'All Data FO'!AP73</f>
        <v>1.9428254232583959</v>
      </c>
      <c r="CZ73" s="139">
        <f>'All Data FO'!BV73</f>
        <v>23.588656241717466</v>
      </c>
      <c r="DA73" s="139">
        <f>'All Data FO'!BF73</f>
        <v>23.985356751784177</v>
      </c>
      <c r="DB73" s="139" t="str">
        <f>'FOD (ALL)'!M73</f>
        <v>INDUSINDBK</v>
      </c>
      <c r="DC73" s="139">
        <f>'All Data FO'!EJ73</f>
        <v>10.557044410413475</v>
      </c>
      <c r="DD73" s="137">
        <f>'All Data FO'!B72</f>
        <v>337.1</v>
      </c>
      <c r="DE73" s="137">
        <f>('All Data FO'!W72-'All Data FO'!AB72)/3</f>
        <v>8.8833333333333258</v>
      </c>
      <c r="DF73" s="137">
        <f t="shared" si="65"/>
        <v>2.6352219914960915</v>
      </c>
      <c r="DH73" s="139" t="str">
        <f t="shared" si="100"/>
        <v>INDUSINDBK</v>
      </c>
      <c r="DI73" s="137">
        <f t="shared" si="66"/>
        <v>345.98333333333335</v>
      </c>
      <c r="DJ73" s="137">
        <f t="shared" si="67"/>
        <v>354.86666666666667</v>
      </c>
      <c r="DK73" s="137">
        <f t="shared" si="68"/>
        <v>341.54166666666669</v>
      </c>
      <c r="DL73" s="137">
        <f t="shared" si="69"/>
        <v>332.65833333333336</v>
      </c>
      <c r="DM73" s="137">
        <f t="shared" si="70"/>
        <v>323.77500000000003</v>
      </c>
      <c r="DN73" s="137">
        <f t="shared" si="71"/>
        <v>337.1</v>
      </c>
      <c r="DO73" s="137" t="str">
        <f>'Final Master FO'!DC73</f>
        <v>SHORT BUILDUP</v>
      </c>
      <c r="DS73" s="137" t="str">
        <f>'FOD (ALL)'!M73</f>
        <v>INDUSINDBK</v>
      </c>
      <c r="DT73" s="137">
        <f>'All Data FO'!B72</f>
        <v>337.1</v>
      </c>
      <c r="DU73" s="139">
        <f>'All Data FO'!K72</f>
        <v>-2.7549401413529369</v>
      </c>
      <c r="DV73" s="137">
        <f>'All Data FO'!EA72</f>
        <v>4090300</v>
      </c>
      <c r="DW73" s="139">
        <f>'All Data FO'!EJ72</f>
        <v>2.6089356044452248</v>
      </c>
      <c r="DX73" s="137">
        <f>'D Master'!R72</f>
        <v>3391288</v>
      </c>
      <c r="DY73" s="137">
        <f>'D Master'!AH72</f>
        <v>12.13</v>
      </c>
      <c r="EB73" s="137">
        <f>'All Data FO'!BM72/'All Data FO'!EA72</f>
        <v>4.5414761753416624</v>
      </c>
      <c r="EC73" s="137">
        <f>'All Data FO'!BN72/'All Data FO'!EB72</f>
        <v>2.9646539397436218</v>
      </c>
      <c r="ED73" s="137">
        <f>'All Data FO'!BO72/'All Data FO'!EC72</f>
        <v>3.5069320817823812</v>
      </c>
      <c r="EE73" s="137">
        <f>'All Data FO'!BP72/'All Data FO'!ED72</f>
        <v>3.5903892676489995</v>
      </c>
      <c r="EF73" s="137">
        <f>'All Data FO'!BQ72/'All Data FO'!EE72</f>
        <v>3.5552383044146718</v>
      </c>
      <c r="EG73" s="137" t="str">
        <f t="shared" si="72"/>
        <v>Y</v>
      </c>
      <c r="EH73" s="137" t="str">
        <f t="shared" si="73"/>
        <v>N</v>
      </c>
      <c r="EI73" s="137" t="str">
        <f t="shared" si="74"/>
        <v>N</v>
      </c>
      <c r="EJ73" s="137" t="str">
        <f t="shared" si="75"/>
        <v>Y</v>
      </c>
      <c r="EK73" s="137">
        <f t="shared" si="76"/>
        <v>53.187396156409449</v>
      </c>
      <c r="EL73" s="137">
        <f t="shared" si="77"/>
        <v>-15.463035194087627</v>
      </c>
      <c r="EM73" s="137">
        <f t="shared" si="78"/>
        <v>-2.3244606544088264</v>
      </c>
      <c r="EN73" s="137">
        <f t="shared" si="79"/>
        <v>0.98870906039348716</v>
      </c>
      <c r="EO73" s="137" t="str">
        <f t="shared" si="80"/>
        <v>Y</v>
      </c>
      <c r="EP73" s="137" t="str">
        <f t="shared" si="81"/>
        <v>N</v>
      </c>
      <c r="EQ73" s="137" t="str">
        <f t="shared" si="82"/>
        <v>N</v>
      </c>
    </row>
    <row r="74" spans="1:147" x14ac:dyDescent="0.3">
      <c r="A74" s="137" t="str">
        <f>FOD!B74</f>
        <v xml:space="preserve">INFY      </v>
      </c>
      <c r="B74" s="137" t="str">
        <f>'All Data FO'!G74</f>
        <v>Y</v>
      </c>
      <c r="C74" s="137" t="str">
        <f>'All Data FO'!H74</f>
        <v>Y</v>
      </c>
      <c r="D74" s="137" t="str">
        <f>'All Data FO'!I74</f>
        <v>Y</v>
      </c>
      <c r="E74" s="137" t="str">
        <f>'All Data FO'!J74</f>
        <v>Y</v>
      </c>
      <c r="F74" s="139">
        <f>'All Data FO'!K74</f>
        <v>2.8727055663333831</v>
      </c>
      <c r="G74" s="139">
        <f>'All Data FO'!L74</f>
        <v>0.20186915887850806</v>
      </c>
      <c r="H74" s="139">
        <f>'All Data FO'!M74</f>
        <v>7.4771945565955617E-3</v>
      </c>
      <c r="I74" s="139">
        <f>'All Data FO'!N74</f>
        <v>0.89016294508148641</v>
      </c>
      <c r="J74" s="137" t="str">
        <f t="shared" si="83"/>
        <v>Y</v>
      </c>
      <c r="K74" s="137" t="str">
        <f t="shared" si="84"/>
        <v>Y</v>
      </c>
      <c r="L74" s="137" t="str">
        <f t="shared" si="85"/>
        <v>N</v>
      </c>
      <c r="M74" s="137">
        <f>'All Data FO'!AG74-'All Data FO'!AH74</f>
        <v>-5617200</v>
      </c>
      <c r="N74" s="137">
        <f>'All Data FO'!AH74-'All Data FO'!AI74</f>
        <v>-4194000</v>
      </c>
      <c r="O74" s="137">
        <f>'All Data FO'!AI74-'All Data FO'!AJ74</f>
        <v>145200</v>
      </c>
      <c r="P74" s="137">
        <f>'All Data FO'!AJ74-'All Data FO'!AK74</f>
        <v>324000</v>
      </c>
      <c r="Q74" s="137" t="str">
        <f>'All Data FO'!AL74</f>
        <v>N</v>
      </c>
      <c r="R74" s="137" t="str">
        <f>'All Data FO'!AM74</f>
        <v>N</v>
      </c>
      <c r="S74" s="137" t="str">
        <f>'All Data FO'!AN74</f>
        <v>Y</v>
      </c>
      <c r="T74" s="137" t="str">
        <f>'All Data FO'!AO74</f>
        <v>Y</v>
      </c>
      <c r="U74" s="139">
        <f>'All Data FO'!AP74</f>
        <v>-12.7707753587603</v>
      </c>
      <c r="V74" s="139">
        <f>'All Data FO'!AQ74</f>
        <v>-8.705073600836883</v>
      </c>
      <c r="W74" s="139">
        <f>'All Data FO'!AR74</f>
        <v>0.30228839812131508</v>
      </c>
      <c r="X74" s="139">
        <f>'All Data FO'!AS74</f>
        <v>0.6791086070727903</v>
      </c>
      <c r="Y74" s="137" t="str">
        <f t="shared" si="86"/>
        <v>N</v>
      </c>
      <c r="Z74" s="137" t="str">
        <f t="shared" si="87"/>
        <v>N</v>
      </c>
      <c r="AA74" s="137" t="str">
        <f t="shared" si="88"/>
        <v>N</v>
      </c>
      <c r="AB74" s="137" t="str">
        <f>'All Data FO'!BB74</f>
        <v>Y</v>
      </c>
      <c r="AC74" s="137" t="str">
        <f>'All Data FO'!BC74</f>
        <v>Y</v>
      </c>
      <c r="AD74" s="137" t="str">
        <f>'All Data FO'!BD74</f>
        <v>Y</v>
      </c>
      <c r="AE74" s="137" t="str">
        <f>'All Data FO'!BE74</f>
        <v>N</v>
      </c>
      <c r="AF74" s="139">
        <f>'All Data FO'!BF74</f>
        <v>70.954083674387661</v>
      </c>
      <c r="AG74" s="139">
        <f>'All Data FO'!BG74</f>
        <v>47.266621256212375</v>
      </c>
      <c r="AH74" s="139">
        <f>'All Data FO'!BH74</f>
        <v>35.005786161083627</v>
      </c>
      <c r="AI74" s="139">
        <f>'All Data FO'!BI74</f>
        <v>-47.1753520422252</v>
      </c>
      <c r="AJ74" s="137" t="str">
        <f t="shared" si="89"/>
        <v>Y</v>
      </c>
      <c r="AK74" s="137" t="str">
        <f t="shared" si="90"/>
        <v>Y</v>
      </c>
      <c r="AL74" s="137" t="str">
        <f t="shared" si="91"/>
        <v>Y</v>
      </c>
      <c r="AM74" s="137" t="str">
        <f>'All Data FO'!BR74</f>
        <v>Y</v>
      </c>
      <c r="AN74" s="137" t="str">
        <f>'All Data FO'!BS74</f>
        <v>Y</v>
      </c>
      <c r="AO74" s="137" t="str">
        <f>'All Data FO'!BT74</f>
        <v>Y</v>
      </c>
      <c r="AP74" s="137" t="str">
        <f>'All Data FO'!BU74</f>
        <v>N</v>
      </c>
      <c r="AQ74" s="139">
        <f>'All Data FO'!BV74</f>
        <v>67.498302783435165</v>
      </c>
      <c r="AR74" s="139">
        <f>'All Data FO'!BW74</f>
        <v>45.715345616421416</v>
      </c>
      <c r="AS74" s="139">
        <f>'All Data FO'!BX74</f>
        <v>35.596914822266932</v>
      </c>
      <c r="AT74" s="139">
        <f>'All Data FO'!BY74</f>
        <v>-47.596871979615145</v>
      </c>
      <c r="AU74" s="137" t="str">
        <f t="shared" si="92"/>
        <v>Y</v>
      </c>
      <c r="AV74" s="137" t="str">
        <f t="shared" si="93"/>
        <v>Y</v>
      </c>
      <c r="AW74" s="137" t="str">
        <f t="shared" si="94"/>
        <v>Y</v>
      </c>
      <c r="AX74" s="137" t="str">
        <f>'All Data FO'!CH74</f>
        <v>Y</v>
      </c>
      <c r="AY74" s="137" t="str">
        <f>'All Data FO'!CI74</f>
        <v>Y</v>
      </c>
      <c r="AZ74" s="137" t="str">
        <f>'All Data FO'!CJ74</f>
        <v>Y</v>
      </c>
      <c r="BA74" s="137" t="str">
        <f>'All Data FO'!CK74</f>
        <v>N</v>
      </c>
      <c r="BB74" s="139">
        <f>'All Data FO'!CL74</f>
        <v>87.038681039949267</v>
      </c>
      <c r="BC74" s="139">
        <f>'All Data FO'!CM74</f>
        <v>11.056338028169014</v>
      </c>
      <c r="BD74" s="139">
        <f>'All Data FO'!CN74</f>
        <v>27.514367816091955</v>
      </c>
      <c r="BE74" s="139">
        <f>'All Data FO'!CO74</f>
        <v>-45.794392523364486</v>
      </c>
      <c r="BF74" s="137" t="str">
        <f t="shared" si="95"/>
        <v>Y</v>
      </c>
      <c r="BG74" s="137" t="str">
        <f t="shared" si="96"/>
        <v>N</v>
      </c>
      <c r="BH74" s="137" t="str">
        <f t="shared" si="97"/>
        <v>Y</v>
      </c>
      <c r="BI74" s="137" t="str">
        <f>'D Master'!AM74</f>
        <v>N</v>
      </c>
      <c r="BJ74" s="137" t="str">
        <f>'D Master'!AN74</f>
        <v>Y</v>
      </c>
      <c r="BK74" s="137" t="str">
        <f>'D Master'!AO74</f>
        <v>Y</v>
      </c>
      <c r="BL74" s="137" t="str">
        <f>'D Master'!AP74</f>
        <v>N</v>
      </c>
      <c r="BM74" s="137">
        <f>'D Master'!AQ74</f>
        <v>-24.121438968600543</v>
      </c>
      <c r="BN74" s="137">
        <f>'D Master'!AR74</f>
        <v>22.929447852760752</v>
      </c>
      <c r="BO74" s="137">
        <f>'D Master'!AS74</f>
        <v>16.15201900237529</v>
      </c>
      <c r="BP74" s="137">
        <f>'D Master'!AT74</f>
        <v>-6.4184495693248191</v>
      </c>
      <c r="BR74" s="137">
        <f>'All Data FO'!B74</f>
        <v>689.35</v>
      </c>
      <c r="BS74" s="137">
        <f>'All Data FO'!W74</f>
        <v>692.15</v>
      </c>
      <c r="BT74" s="137">
        <f>'All Data FO'!AB74</f>
        <v>671.4</v>
      </c>
      <c r="BV74" s="137">
        <f t="shared" si="98"/>
        <v>112.14531384350816</v>
      </c>
      <c r="BW74" s="137">
        <f>'All Data FO'!BM74</f>
        <v>23685600</v>
      </c>
      <c r="BX74" s="137">
        <f>AVERAGE('All Data FO'!BN74:BQ74)</f>
        <v>11164800</v>
      </c>
      <c r="BY74" s="137">
        <f>AVERAGE('All Data FO'!BN74:BP74)</f>
        <v>10334000</v>
      </c>
      <c r="BZ74" s="137">
        <f t="shared" si="99"/>
        <v>129.20069672924328</v>
      </c>
      <c r="CB74" s="139">
        <f>'All Data FO'!AP74</f>
        <v>-12.7707753587603</v>
      </c>
      <c r="CC74" s="139">
        <f>'All Data FO'!AQ74</f>
        <v>-8.705073600836883</v>
      </c>
      <c r="CD74" s="139">
        <f>'All Data FO'!AR74</f>
        <v>0.30228839812131508</v>
      </c>
      <c r="CE74" s="139">
        <f>'All Data FO'!AS74</f>
        <v>0.6791086070727903</v>
      </c>
      <c r="CF74" s="139">
        <f>'All Data FO'!BV74</f>
        <v>67.498302783435165</v>
      </c>
      <c r="CG74" s="139">
        <f>'All Data FO'!BW74</f>
        <v>45.715345616421416</v>
      </c>
      <c r="CH74" s="139">
        <f>'All Data FO'!BX74</f>
        <v>35.596914822266932</v>
      </c>
      <c r="CI74" s="139">
        <f>'All Data FO'!BY74</f>
        <v>-47.596871979615145</v>
      </c>
      <c r="CJ74" s="139">
        <f>'D Master'!AQ74</f>
        <v>-24.121438968600543</v>
      </c>
      <c r="CK74" s="139">
        <f>'D Master'!AR74</f>
        <v>22.929447852760752</v>
      </c>
      <c r="CL74" s="139">
        <f>'D Master'!AS74</f>
        <v>16.15201900237529</v>
      </c>
      <c r="CM74" s="139">
        <f>'D Master'!AT74</f>
        <v>-6.4184495693248191</v>
      </c>
      <c r="CN74" s="139">
        <f>Cash!BH74</f>
        <v>64.502416763359832</v>
      </c>
      <c r="CO74" s="139">
        <f>Cash!BI74</f>
        <v>24.489400094181505</v>
      </c>
      <c r="CP74" s="139">
        <f>Cash!BJ74</f>
        <v>-1.8136340825293726</v>
      </c>
      <c r="CQ74" s="139">
        <f>Cash!BK74</f>
        <v>-43.440747180656018</v>
      </c>
      <c r="CR74" s="67"/>
      <c r="CS74" s="139">
        <f>'All Data FO'!K74</f>
        <v>2.8727055663333831</v>
      </c>
      <c r="CT74" s="139">
        <f>Cash!BH74</f>
        <v>64.502416763359832</v>
      </c>
      <c r="CU74" s="139">
        <f>'D Master'!AA74</f>
        <v>24.825766397269909</v>
      </c>
      <c r="CV74" s="139">
        <f>NOI!G74</f>
        <v>1.7283325872438156</v>
      </c>
      <c r="CW74" s="139">
        <f>NOI!S74</f>
        <v>8.5204717169323256</v>
      </c>
      <c r="CX74" s="139">
        <f>Cash!EB74</f>
        <v>-0.32679738562092259</v>
      </c>
      <c r="CY74" s="139">
        <f>'All Data FO'!AP74</f>
        <v>-12.7707753587603</v>
      </c>
      <c r="CZ74" s="139">
        <f>'All Data FO'!BV74</f>
        <v>67.498302783435165</v>
      </c>
      <c r="DA74" s="139">
        <f>'All Data FO'!BF74</f>
        <v>70.954083674387661</v>
      </c>
      <c r="DB74" s="139" t="str">
        <f>'FOD (ALL)'!M74</f>
        <v>INFRATEL</v>
      </c>
      <c r="DC74" s="139">
        <f>'All Data FO'!EJ74</f>
        <v>6.4585319351763575</v>
      </c>
      <c r="DD74" s="137">
        <f>'All Data FO'!B73</f>
        <v>207.35</v>
      </c>
      <c r="DE74" s="137">
        <f>('All Data FO'!W73-'All Data FO'!AB73)/3</f>
        <v>3.9833333333333392</v>
      </c>
      <c r="DF74" s="137">
        <f t="shared" si="65"/>
        <v>1.9210674383088204</v>
      </c>
      <c r="DH74" s="139" t="str">
        <f t="shared" si="100"/>
        <v>INFRATEL</v>
      </c>
      <c r="DI74" s="137">
        <f t="shared" si="66"/>
        <v>209.34166666666667</v>
      </c>
      <c r="DJ74" s="137">
        <f t="shared" si="67"/>
        <v>213.32500000000002</v>
      </c>
      <c r="DK74" s="137">
        <f t="shared" si="68"/>
        <v>207.35</v>
      </c>
      <c r="DL74" s="137">
        <f t="shared" si="69"/>
        <v>203.36666666666665</v>
      </c>
      <c r="DM74" s="137">
        <f t="shared" si="70"/>
        <v>199.3833333333333</v>
      </c>
      <c r="DN74" s="137">
        <f t="shared" si="71"/>
        <v>205.35833333333332</v>
      </c>
      <c r="DO74" s="137" t="str">
        <f>'Final Master FO'!DC74</f>
        <v>LONG BUILDUP</v>
      </c>
      <c r="DS74" s="137" t="str">
        <f>'FOD (ALL)'!M74</f>
        <v>INFRATEL</v>
      </c>
      <c r="DT74" s="137">
        <f>'All Data FO'!B73</f>
        <v>207.35</v>
      </c>
      <c r="DU74" s="139">
        <f>'All Data FO'!K73</f>
        <v>1.5674748959098646</v>
      </c>
      <c r="DV74" s="137">
        <f>'All Data FO'!EA73</f>
        <v>23102000</v>
      </c>
      <c r="DW74" s="139">
        <f>'All Data FO'!EJ73</f>
        <v>10.557044410413475</v>
      </c>
      <c r="DX74" s="137">
        <f>'D Master'!R73</f>
        <v>1893029</v>
      </c>
      <c r="DY74" s="137">
        <f>'D Master'!AH73</f>
        <v>17.7</v>
      </c>
      <c r="EB74" s="137">
        <f>'All Data FO'!BM73/'All Data FO'!EA73</f>
        <v>0.40368799238161196</v>
      </c>
      <c r="EC74" s="137">
        <f>'All Data FO'!BN73/'All Data FO'!EB73</f>
        <v>0.36112174578866768</v>
      </c>
      <c r="ED74" s="137">
        <f>'All Data FO'!BO73/'All Data FO'!EC73</f>
        <v>0.63629692569133323</v>
      </c>
      <c r="EE74" s="137">
        <f>'All Data FO'!BP73/'All Data FO'!ED73</f>
        <v>0.63807935571780117</v>
      </c>
      <c r="EF74" s="137">
        <f>'All Data FO'!BQ73/'All Data FO'!EE73</f>
        <v>0.49950782248099357</v>
      </c>
      <c r="EG74" s="137" t="str">
        <f t="shared" si="72"/>
        <v>Y</v>
      </c>
      <c r="EH74" s="137" t="str">
        <f t="shared" si="73"/>
        <v>N</v>
      </c>
      <c r="EI74" s="137" t="str">
        <f t="shared" si="74"/>
        <v>N</v>
      </c>
      <c r="EJ74" s="137" t="str">
        <f t="shared" si="75"/>
        <v>Y</v>
      </c>
      <c r="EK74" s="137">
        <f t="shared" si="76"/>
        <v>11.787228847152978</v>
      </c>
      <c r="EL74" s="137">
        <f t="shared" si="77"/>
        <v>-43.246347545006472</v>
      </c>
      <c r="EM74" s="137">
        <f t="shared" si="78"/>
        <v>-0.27934300185324334</v>
      </c>
      <c r="EN74" s="137">
        <f t="shared" si="79"/>
        <v>27.741614245106298</v>
      </c>
      <c r="EO74" s="137" t="str">
        <f t="shared" si="80"/>
        <v>Y</v>
      </c>
      <c r="EP74" s="137" t="str">
        <f t="shared" si="81"/>
        <v>N</v>
      </c>
      <c r="EQ74" s="137" t="str">
        <f t="shared" si="82"/>
        <v>N</v>
      </c>
    </row>
    <row r="75" spans="1:147" x14ac:dyDescent="0.3">
      <c r="A75" s="137" t="str">
        <f>FOD!B75</f>
        <v xml:space="preserve">IOC       </v>
      </c>
      <c r="B75" s="137" t="str">
        <f>'All Data FO'!G75</f>
        <v>Y</v>
      </c>
      <c r="C75" s="137" t="str">
        <f>'All Data FO'!H75</f>
        <v>N</v>
      </c>
      <c r="D75" s="137" t="str">
        <f>'All Data FO'!I75</f>
        <v>Y</v>
      </c>
      <c r="E75" s="137" t="str">
        <f>'All Data FO'!J75</f>
        <v>Y</v>
      </c>
      <c r="F75" s="139">
        <f>'All Data FO'!K75</f>
        <v>1.8206338503034312</v>
      </c>
      <c r="G75" s="139">
        <f>'All Data FO'!L75</f>
        <v>-0.13468013468012704</v>
      </c>
      <c r="H75" s="139">
        <f>'All Data FO'!M75</f>
        <v>3.2684283727399088</v>
      </c>
      <c r="I75" s="139">
        <f>'All Data FO'!N75</f>
        <v>0.84151472650772585</v>
      </c>
      <c r="J75" s="137" t="str">
        <f t="shared" si="83"/>
        <v>Y</v>
      </c>
      <c r="K75" s="137" t="str">
        <f t="shared" si="84"/>
        <v>N</v>
      </c>
      <c r="L75" s="137" t="str">
        <f t="shared" si="85"/>
        <v>Y</v>
      </c>
      <c r="M75" s="137">
        <f>'All Data FO'!AG75-'All Data FO'!AH75</f>
        <v>-684000</v>
      </c>
      <c r="N75" s="137">
        <f>'All Data FO'!AH75-'All Data FO'!AI75</f>
        <v>-208000</v>
      </c>
      <c r="O75" s="137">
        <f>'All Data FO'!AI75-'All Data FO'!AJ75</f>
        <v>-1236000</v>
      </c>
      <c r="P75" s="137">
        <f>'All Data FO'!AJ75-'All Data FO'!AK75</f>
        <v>-284000</v>
      </c>
      <c r="Q75" s="137" t="str">
        <f>'All Data FO'!AL75</f>
        <v>N</v>
      </c>
      <c r="R75" s="137" t="str">
        <f>'All Data FO'!AM75</f>
        <v>N</v>
      </c>
      <c r="S75" s="137" t="str">
        <f>'All Data FO'!AN75</f>
        <v>N</v>
      </c>
      <c r="T75" s="137" t="str">
        <f>'All Data FO'!AO75</f>
        <v>N</v>
      </c>
      <c r="U75" s="139">
        <f>'All Data FO'!AP75</f>
        <v>-1.3213816552043891</v>
      </c>
      <c r="V75" s="139">
        <f>'All Data FO'!AQ75</f>
        <v>-0.40021550065419842</v>
      </c>
      <c r="W75" s="139">
        <f>'All Data FO'!AR75</f>
        <v>-2.3229589535408208</v>
      </c>
      <c r="X75" s="139">
        <f>'All Data FO'!AS75</f>
        <v>-0.53092051147835184</v>
      </c>
      <c r="Y75" s="137" t="str">
        <f t="shared" si="86"/>
        <v>N</v>
      </c>
      <c r="Z75" s="137" t="str">
        <f t="shared" si="87"/>
        <v>Y</v>
      </c>
      <c r="AA75" s="137" t="str">
        <f t="shared" si="88"/>
        <v>N</v>
      </c>
      <c r="AB75" s="137" t="str">
        <f>'All Data FO'!BB75</f>
        <v>Y</v>
      </c>
      <c r="AC75" s="137" t="str">
        <f>'All Data FO'!BC75</f>
        <v>N</v>
      </c>
      <c r="AD75" s="137" t="str">
        <f>'All Data FO'!BD75</f>
        <v>Y</v>
      </c>
      <c r="AE75" s="137" t="str">
        <f>'All Data FO'!BE75</f>
        <v>N</v>
      </c>
      <c r="AF75" s="139">
        <f>'All Data FO'!BF75</f>
        <v>73.955006455156393</v>
      </c>
      <c r="AG75" s="139">
        <f>'All Data FO'!BG75</f>
        <v>-28.390823927877491</v>
      </c>
      <c r="AH75" s="139">
        <f>'All Data FO'!BH75</f>
        <v>27.602303287757522</v>
      </c>
      <c r="AI75" s="139">
        <f>'All Data FO'!BI75</f>
        <v>-37.230428752190434</v>
      </c>
      <c r="AJ75" s="137" t="str">
        <f t="shared" si="89"/>
        <v>Y</v>
      </c>
      <c r="AK75" s="137" t="str">
        <f t="shared" si="90"/>
        <v>N</v>
      </c>
      <c r="AL75" s="137" t="str">
        <f t="shared" si="91"/>
        <v>Y</v>
      </c>
      <c r="AM75" s="137" t="str">
        <f>'All Data FO'!BR75</f>
        <v>Y</v>
      </c>
      <c r="AN75" s="137" t="str">
        <f>'All Data FO'!BS75</f>
        <v>N</v>
      </c>
      <c r="AO75" s="137" t="str">
        <f>'All Data FO'!BT75</f>
        <v>Y</v>
      </c>
      <c r="AP75" s="137" t="str">
        <f>'All Data FO'!BU75</f>
        <v>N</v>
      </c>
      <c r="AQ75" s="139">
        <f>'All Data FO'!BV75</f>
        <v>72.931276297335202</v>
      </c>
      <c r="AR75" s="139">
        <f>'All Data FO'!BW75</f>
        <v>-28.676225408469492</v>
      </c>
      <c r="AS75" s="139">
        <f>'All Data FO'!BX75</f>
        <v>25.323861262014209</v>
      </c>
      <c r="AT75" s="139">
        <f>'All Data FO'!BY75</f>
        <v>-37.257472469847933</v>
      </c>
      <c r="AU75" s="137" t="str">
        <f t="shared" si="92"/>
        <v>Y</v>
      </c>
      <c r="AV75" s="137" t="str">
        <f t="shared" si="93"/>
        <v>N</v>
      </c>
      <c r="AW75" s="137" t="str">
        <f t="shared" si="94"/>
        <v>Y</v>
      </c>
      <c r="AX75" s="137" t="str">
        <f>'All Data FO'!CH75</f>
        <v>Y</v>
      </c>
      <c r="AY75" s="137" t="str">
        <f>'All Data FO'!CI75</f>
        <v>N</v>
      </c>
      <c r="AZ75" s="137" t="str">
        <f>'All Data FO'!CJ75</f>
        <v>Y</v>
      </c>
      <c r="BA75" s="137" t="str">
        <f>'All Data FO'!CK75</f>
        <v>N</v>
      </c>
      <c r="BB75" s="139">
        <f>'All Data FO'!CL75</f>
        <v>52.805611222444895</v>
      </c>
      <c r="BC75" s="139">
        <f>'All Data FO'!CM75</f>
        <v>-25.550167847817978</v>
      </c>
      <c r="BD75" s="139">
        <f>'All Data FO'!CN75</f>
        <v>22.364217252396166</v>
      </c>
      <c r="BE75" s="139">
        <f>'All Data FO'!CO75</f>
        <v>-37.843971631205676</v>
      </c>
      <c r="BF75" s="137" t="str">
        <f t="shared" si="95"/>
        <v>Y</v>
      </c>
      <c r="BG75" s="137" t="str">
        <f t="shared" si="96"/>
        <v>N</v>
      </c>
      <c r="BH75" s="137" t="str">
        <f t="shared" si="97"/>
        <v>Y</v>
      </c>
      <c r="BI75" s="137" t="str">
        <f>'D Master'!AM75</f>
        <v>N</v>
      </c>
      <c r="BJ75" s="137" t="str">
        <f>'D Master'!AN75</f>
        <v>N</v>
      </c>
      <c r="BK75" s="137" t="str">
        <f>'D Master'!AO75</f>
        <v>N</v>
      </c>
      <c r="BL75" s="137" t="str">
        <f>'D Master'!AP75</f>
        <v>N</v>
      </c>
      <c r="BM75" s="137">
        <f>'D Master'!AQ75</f>
        <v>-4.7322540473225425</v>
      </c>
      <c r="BN75" s="137">
        <f>'D Master'!AR75</f>
        <v>-4.176610978520289</v>
      </c>
      <c r="BO75" s="137">
        <f>'D Master'!AS75</f>
        <v>-8.8469905728788909</v>
      </c>
      <c r="BP75" s="137">
        <f>'D Master'!AT75</f>
        <v>-33.025740650801367</v>
      </c>
      <c r="BR75" s="137">
        <f>'All Data FO'!B75</f>
        <v>75.5</v>
      </c>
      <c r="BS75" s="137">
        <f>'All Data FO'!W75</f>
        <v>75.75</v>
      </c>
      <c r="BT75" s="137">
        <f>'All Data FO'!AB75</f>
        <v>72.7</v>
      </c>
      <c r="BV75" s="137">
        <f t="shared" si="98"/>
        <v>30.418686646099601</v>
      </c>
      <c r="BW75" s="137">
        <f>'All Data FO'!BM75</f>
        <v>14796000</v>
      </c>
      <c r="BX75" s="137">
        <f>AVERAGE('All Data FO'!BN75:BQ75)</f>
        <v>11345000</v>
      </c>
      <c r="BY75" s="137">
        <f>AVERAGE('All Data FO'!BN75:BP75)</f>
        <v>10041333.333333334</v>
      </c>
      <c r="BZ75" s="137">
        <f t="shared" si="99"/>
        <v>47.350949409109006</v>
      </c>
      <c r="CB75" s="139">
        <f>'All Data FO'!AP75</f>
        <v>-1.3213816552043891</v>
      </c>
      <c r="CC75" s="139">
        <f>'All Data FO'!AQ75</f>
        <v>-0.40021550065419842</v>
      </c>
      <c r="CD75" s="139">
        <f>'All Data FO'!AR75</f>
        <v>-2.3229589535408208</v>
      </c>
      <c r="CE75" s="139">
        <f>'All Data FO'!AS75</f>
        <v>-0.53092051147835184</v>
      </c>
      <c r="CF75" s="139">
        <f>'All Data FO'!BV75</f>
        <v>72.931276297335202</v>
      </c>
      <c r="CG75" s="139">
        <f>'All Data FO'!BW75</f>
        <v>-28.676225408469492</v>
      </c>
      <c r="CH75" s="139">
        <f>'All Data FO'!BX75</f>
        <v>25.323861262014209</v>
      </c>
      <c r="CI75" s="139">
        <f>'All Data FO'!BY75</f>
        <v>-37.257472469847933</v>
      </c>
      <c r="CJ75" s="139">
        <f>'D Master'!AQ75</f>
        <v>-4.7322540473225425</v>
      </c>
      <c r="CK75" s="139">
        <f>'D Master'!AR75</f>
        <v>-4.176610978520289</v>
      </c>
      <c r="CL75" s="139">
        <f>'D Master'!AS75</f>
        <v>-8.8469905728788909</v>
      </c>
      <c r="CM75" s="139">
        <f>'D Master'!AT75</f>
        <v>-33.025740650801367</v>
      </c>
      <c r="CN75" s="139">
        <f>Cash!BH75</f>
        <v>41.361857111079388</v>
      </c>
      <c r="CO75" s="139">
        <f>Cash!BI75</f>
        <v>-20.771188369585282</v>
      </c>
      <c r="CP75" s="139">
        <f>Cash!BJ75</f>
        <v>4.216670367508959</v>
      </c>
      <c r="CQ75" s="139">
        <f>Cash!BK75</f>
        <v>-29.922940888011301</v>
      </c>
      <c r="CR75" s="67"/>
      <c r="CS75" s="139">
        <f>'All Data FO'!K75</f>
        <v>1.8206338503034312</v>
      </c>
      <c r="CT75" s="139">
        <f>Cash!BH75</f>
        <v>41.361857111079388</v>
      </c>
      <c r="CU75" s="139">
        <f>'D Master'!AA75</f>
        <v>34.668481194670541</v>
      </c>
      <c r="CV75" s="139">
        <f>NOI!G75</f>
        <v>2.7151077062938613</v>
      </c>
      <c r="CW75" s="139">
        <f>NOI!S75</f>
        <v>8.1162923974230594</v>
      </c>
      <c r="CX75" s="139">
        <f>Cash!EB75</f>
        <v>-1.9685039370082691</v>
      </c>
      <c r="CY75" s="139">
        <f>'All Data FO'!AP75</f>
        <v>-1.3213816552043891</v>
      </c>
      <c r="CZ75" s="139">
        <f>'All Data FO'!BV75</f>
        <v>72.931276297335202</v>
      </c>
      <c r="DA75" s="139">
        <f>'All Data FO'!BF75</f>
        <v>73.955006455156393</v>
      </c>
      <c r="DB75" s="139" t="str">
        <f>'FOD (ALL)'!M75</f>
        <v>INFY</v>
      </c>
      <c r="DC75" s="139">
        <f>'All Data FO'!EJ75</f>
        <v>2.4713252568059332</v>
      </c>
      <c r="DD75" s="137">
        <f>'All Data FO'!B74</f>
        <v>689.35</v>
      </c>
      <c r="DE75" s="137">
        <f>('All Data FO'!W74-'All Data FO'!AB74)/3</f>
        <v>6.916666666666667</v>
      </c>
      <c r="DF75" s="137">
        <f t="shared" si="65"/>
        <v>1.0033606537559536</v>
      </c>
      <c r="DH75" s="139" t="str">
        <f t="shared" si="100"/>
        <v>INFY</v>
      </c>
      <c r="DI75" s="137">
        <f t="shared" si="66"/>
        <v>692.80833333333339</v>
      </c>
      <c r="DJ75" s="137">
        <f t="shared" si="67"/>
        <v>699.72500000000002</v>
      </c>
      <c r="DK75" s="137">
        <f t="shared" si="68"/>
        <v>689.35</v>
      </c>
      <c r="DL75" s="137">
        <f t="shared" si="69"/>
        <v>682.43333333333339</v>
      </c>
      <c r="DM75" s="137">
        <f t="shared" si="70"/>
        <v>675.51666666666677</v>
      </c>
      <c r="DN75" s="137">
        <f t="shared" si="71"/>
        <v>685.89166666666677</v>
      </c>
      <c r="DO75" s="137" t="str">
        <f>'Final Master FO'!DC75</f>
        <v>LONG BUILDUP</v>
      </c>
      <c r="DS75" s="137" t="str">
        <f>'FOD (ALL)'!M75</f>
        <v>INFY</v>
      </c>
      <c r="DT75" s="137">
        <f>'All Data FO'!B74</f>
        <v>689.35</v>
      </c>
      <c r="DU75" s="139">
        <f>'All Data FO'!K74</f>
        <v>2.8727055663333831</v>
      </c>
      <c r="DV75" s="137">
        <f>'All Data FO'!EA74</f>
        <v>8934000</v>
      </c>
      <c r="DW75" s="139">
        <f>'All Data FO'!EJ74</f>
        <v>6.4585319351763575</v>
      </c>
      <c r="DX75" s="137">
        <f>'D Master'!R74</f>
        <v>4330805</v>
      </c>
      <c r="DY75" s="137">
        <f>'D Master'!AH74</f>
        <v>36.49</v>
      </c>
      <c r="EB75" s="137">
        <f>'All Data FO'!BM74/'All Data FO'!EA74</f>
        <v>2.6511752854264605</v>
      </c>
      <c r="EC75" s="137">
        <f>'All Data FO'!BN74/'All Data FO'!EB74</f>
        <v>1.6850333651096283</v>
      </c>
      <c r="ED75" s="137">
        <f>'All Data FO'!BO74/'All Data FO'!EC74</f>
        <v>1.0468608414239482</v>
      </c>
      <c r="EE75" s="137">
        <f>'All Data FO'!BP74/'All Data FO'!ED74</f>
        <v>0.76298507462686571</v>
      </c>
      <c r="EF75" s="137">
        <f>'All Data FO'!BQ74/'All Data FO'!EE74</f>
        <v>1.6881582200247218</v>
      </c>
      <c r="EG75" s="137" t="str">
        <f t="shared" si="72"/>
        <v>Y</v>
      </c>
      <c r="EH75" s="137" t="str">
        <f t="shared" si="73"/>
        <v>Y</v>
      </c>
      <c r="EI75" s="137" t="str">
        <f t="shared" si="74"/>
        <v>Y</v>
      </c>
      <c r="EJ75" s="137" t="str">
        <f t="shared" si="75"/>
        <v>N</v>
      </c>
      <c r="EK75" s="137">
        <f t="shared" si="76"/>
        <v>57.336664087596567</v>
      </c>
      <c r="EL75" s="137">
        <f t="shared" si="77"/>
        <v>60.960587924717188</v>
      </c>
      <c r="EM75" s="137">
        <f t="shared" si="78"/>
        <v>37.205939701495552</v>
      </c>
      <c r="EN75" s="137">
        <f t="shared" si="79"/>
        <v>-54.803698754273611</v>
      </c>
      <c r="EO75" s="137" t="str">
        <f t="shared" si="80"/>
        <v>N</v>
      </c>
      <c r="EP75" s="137" t="str">
        <f t="shared" si="81"/>
        <v>Y</v>
      </c>
      <c r="EQ75" s="137" t="str">
        <f t="shared" si="82"/>
        <v>Y</v>
      </c>
    </row>
    <row r="76" spans="1:147" x14ac:dyDescent="0.3">
      <c r="A76" s="137" t="str">
        <f>FOD!B76</f>
        <v xml:space="preserve">ITC       </v>
      </c>
      <c r="B76" s="137" t="str">
        <f>'All Data FO'!G76</f>
        <v>N</v>
      </c>
      <c r="C76" s="137" t="str">
        <f>'All Data FO'!H76</f>
        <v>Y</v>
      </c>
      <c r="D76" s="137" t="str">
        <f>'All Data FO'!I76</f>
        <v>Y</v>
      </c>
      <c r="E76" s="137" t="str">
        <f>'All Data FO'!J76</f>
        <v>Y</v>
      </c>
      <c r="F76" s="139">
        <f>'All Data FO'!K76</f>
        <v>-1.4248021108179358</v>
      </c>
      <c r="G76" s="139">
        <f>'All Data FO'!L76</f>
        <v>7.8849985767150548</v>
      </c>
      <c r="H76" s="139">
        <f>'All Data FO'!M76</f>
        <v>2.8094820017559328</v>
      </c>
      <c r="I76" s="139">
        <f>'All Data FO'!N76</f>
        <v>3.4827377347062387</v>
      </c>
      <c r="J76" s="137" t="str">
        <f t="shared" si="83"/>
        <v>N</v>
      </c>
      <c r="K76" s="137" t="str">
        <f t="shared" si="84"/>
        <v>Y</v>
      </c>
      <c r="L76" s="137" t="str">
        <f t="shared" si="85"/>
        <v>N</v>
      </c>
      <c r="M76" s="137">
        <f>'All Data FO'!AG76-'All Data FO'!AH76</f>
        <v>-2707200</v>
      </c>
      <c r="N76" s="137">
        <f>'All Data FO'!AH76-'All Data FO'!AI76</f>
        <v>10675200</v>
      </c>
      <c r="O76" s="137">
        <f>'All Data FO'!AI76-'All Data FO'!AJ76</f>
        <v>-1732800</v>
      </c>
      <c r="P76" s="137">
        <f>'All Data FO'!AJ76-'All Data FO'!AK76</f>
        <v>-508800</v>
      </c>
      <c r="Q76" s="137" t="str">
        <f>'All Data FO'!AL76</f>
        <v>N</v>
      </c>
      <c r="R76" s="137" t="str">
        <f>'All Data FO'!AM76</f>
        <v>Y</v>
      </c>
      <c r="S76" s="137" t="str">
        <f>'All Data FO'!AN76</f>
        <v>N</v>
      </c>
      <c r="T76" s="137" t="str">
        <f>'All Data FO'!AO76</f>
        <v>N</v>
      </c>
      <c r="U76" s="139">
        <f>'All Data FO'!AP76</f>
        <v>-5.809342328887058</v>
      </c>
      <c r="V76" s="139">
        <f>'All Data FO'!AQ76</f>
        <v>29.714743803861314</v>
      </c>
      <c r="W76" s="139">
        <f>'All Data FO'!AR76</f>
        <v>-4.6013638391434579</v>
      </c>
      <c r="X76" s="139">
        <f>'All Data FO'!AS76</f>
        <v>-1.3330818084638119</v>
      </c>
      <c r="Y76" s="137" t="str">
        <f t="shared" si="86"/>
        <v>N</v>
      </c>
      <c r="Z76" s="137" t="str">
        <f t="shared" si="87"/>
        <v>Y</v>
      </c>
      <c r="AA76" s="137" t="str">
        <f t="shared" si="88"/>
        <v>N</v>
      </c>
      <c r="AB76" s="137" t="str">
        <f>'All Data FO'!BB76</f>
        <v>N</v>
      </c>
      <c r="AC76" s="137" t="str">
        <f>'All Data FO'!BC76</f>
        <v>Y</v>
      </c>
      <c r="AD76" s="137" t="str">
        <f>'All Data FO'!BD76</f>
        <v>N</v>
      </c>
      <c r="AE76" s="137" t="str">
        <f>'All Data FO'!BE76</f>
        <v>Y</v>
      </c>
      <c r="AF76" s="139">
        <f>'All Data FO'!BF76</f>
        <v>-41.712721183318486</v>
      </c>
      <c r="AG76" s="139">
        <f>'All Data FO'!BG76</f>
        <v>233.44875943650484</v>
      </c>
      <c r="AH76" s="139">
        <f>'All Data FO'!BH76</f>
        <v>-0.44395728757846076</v>
      </c>
      <c r="AI76" s="139">
        <f>'All Data FO'!BI76</f>
        <v>14.029201474789</v>
      </c>
      <c r="AJ76" s="137" t="str">
        <f t="shared" si="89"/>
        <v>N</v>
      </c>
      <c r="AK76" s="137" t="str">
        <f t="shared" si="90"/>
        <v>Y</v>
      </c>
      <c r="AL76" s="137" t="str">
        <f t="shared" si="91"/>
        <v>N</v>
      </c>
      <c r="AM76" s="137" t="str">
        <f>'All Data FO'!BR76</f>
        <v>N</v>
      </c>
      <c r="AN76" s="137" t="str">
        <f>'All Data FO'!BS76</f>
        <v>Y</v>
      </c>
      <c r="AO76" s="137" t="str">
        <f>'All Data FO'!BT76</f>
        <v>N</v>
      </c>
      <c r="AP76" s="137" t="str">
        <f>'All Data FO'!BU76</f>
        <v>Y</v>
      </c>
      <c r="AQ76" s="139">
        <f>'All Data FO'!BV76</f>
        <v>-42.751030567006296</v>
      </c>
      <c r="AR76" s="139">
        <f>'All Data FO'!BW76</f>
        <v>217.45679012345681</v>
      </c>
      <c r="AS76" s="139">
        <f>'All Data FO'!BX76</f>
        <v>-3.9031913631510262</v>
      </c>
      <c r="AT76" s="139">
        <f>'All Data FO'!BY76</f>
        <v>11.61281779661017</v>
      </c>
      <c r="AU76" s="137" t="str">
        <f t="shared" si="92"/>
        <v>N</v>
      </c>
      <c r="AV76" s="137" t="str">
        <f t="shared" si="93"/>
        <v>Y</v>
      </c>
      <c r="AW76" s="137" t="str">
        <f t="shared" si="94"/>
        <v>N</v>
      </c>
      <c r="AX76" s="137" t="str">
        <f>'All Data FO'!CH76</f>
        <v>N</v>
      </c>
      <c r="AY76" s="137" t="str">
        <f>'All Data FO'!CI76</f>
        <v>Y</v>
      </c>
      <c r="AZ76" s="137" t="str">
        <f>'All Data FO'!CJ76</f>
        <v>N</v>
      </c>
      <c r="BA76" s="137" t="str">
        <f>'All Data FO'!CK76</f>
        <v>Y</v>
      </c>
      <c r="BB76" s="139">
        <f>'All Data FO'!CL76</f>
        <v>-43.016063912035044</v>
      </c>
      <c r="BC76" s="139">
        <f>'All Data FO'!CM76</f>
        <v>210.92414529914532</v>
      </c>
      <c r="BD76" s="139">
        <f>'All Data FO'!CN76</f>
        <v>-0.38579220433683653</v>
      </c>
      <c r="BE76" s="139">
        <f>'All Data FO'!CO76</f>
        <v>8.5957815660213814</v>
      </c>
      <c r="BF76" s="137" t="str">
        <f t="shared" si="95"/>
        <v>N</v>
      </c>
      <c r="BG76" s="137" t="str">
        <f t="shared" si="96"/>
        <v>Y</v>
      </c>
      <c r="BH76" s="137" t="str">
        <f t="shared" si="97"/>
        <v>N</v>
      </c>
      <c r="BI76" s="137" t="str">
        <f>'D Master'!AM76</f>
        <v>N</v>
      </c>
      <c r="BJ76" s="137" t="str">
        <f>'D Master'!AN76</f>
        <v>N</v>
      </c>
      <c r="BK76" s="137" t="str">
        <f>'D Master'!AO76</f>
        <v>N</v>
      </c>
      <c r="BL76" s="137" t="str">
        <f>'D Master'!AP76</f>
        <v>Y</v>
      </c>
      <c r="BM76" s="137">
        <f>'D Master'!AQ76</f>
        <v>-42.376879976408141</v>
      </c>
      <c r="BN76" s="137">
        <f>'D Master'!AR76</f>
        <v>-2.1920969137583071</v>
      </c>
      <c r="BO76" s="137">
        <f>'D Master'!AS76</f>
        <v>-12.360970677451972</v>
      </c>
      <c r="BP76" s="137">
        <f>'D Master'!AT76</f>
        <v>3.7231253277399103</v>
      </c>
      <c r="BR76" s="137">
        <f>'All Data FO'!B76</f>
        <v>186.8</v>
      </c>
      <c r="BS76" s="137">
        <f>'All Data FO'!W76</f>
        <v>191.9</v>
      </c>
      <c r="BT76" s="137">
        <f>'All Data FO'!AB76</f>
        <v>185</v>
      </c>
      <c r="BV76" s="137">
        <f t="shared" si="98"/>
        <v>18.252836630183751</v>
      </c>
      <c r="BW76" s="137">
        <f>'All Data FO'!BM76</f>
        <v>35330400</v>
      </c>
      <c r="BX76" s="137">
        <f>AVERAGE('All Data FO'!BN76:BQ76)</f>
        <v>29877000</v>
      </c>
      <c r="BY76" s="137">
        <f>AVERAGE('All Data FO'!BN76:BP76)</f>
        <v>33794400</v>
      </c>
      <c r="BZ76" s="137">
        <f t="shared" si="99"/>
        <v>4.5451317378027127</v>
      </c>
      <c r="CB76" s="139">
        <f>'All Data FO'!AP76</f>
        <v>-5.809342328887058</v>
      </c>
      <c r="CC76" s="139">
        <f>'All Data FO'!AQ76</f>
        <v>29.714743803861314</v>
      </c>
      <c r="CD76" s="139">
        <f>'All Data FO'!AR76</f>
        <v>-4.6013638391434579</v>
      </c>
      <c r="CE76" s="139">
        <f>'All Data FO'!AS76</f>
        <v>-1.3330818084638119</v>
      </c>
      <c r="CF76" s="139">
        <f>'All Data FO'!BV76</f>
        <v>-42.751030567006296</v>
      </c>
      <c r="CG76" s="139">
        <f>'All Data FO'!BW76</f>
        <v>217.45679012345681</v>
      </c>
      <c r="CH76" s="139">
        <f>'All Data FO'!BX76</f>
        <v>-3.9031913631510262</v>
      </c>
      <c r="CI76" s="139">
        <f>'All Data FO'!BY76</f>
        <v>11.61281779661017</v>
      </c>
      <c r="CJ76" s="139">
        <f>'D Master'!AQ76</f>
        <v>-42.376879976408141</v>
      </c>
      <c r="CK76" s="139">
        <f>'D Master'!AR76</f>
        <v>-2.1920969137583071</v>
      </c>
      <c r="CL76" s="139">
        <f>'D Master'!AS76</f>
        <v>-12.360970677451972</v>
      </c>
      <c r="CM76" s="139">
        <f>'D Master'!AT76</f>
        <v>3.7231253277399103</v>
      </c>
      <c r="CN76" s="139">
        <f>Cash!BH76</f>
        <v>-33.17607176939967</v>
      </c>
      <c r="CO76" s="139">
        <f>Cash!BI76</f>
        <v>130.57185211677665</v>
      </c>
      <c r="CP76" s="139">
        <f>Cash!BJ76</f>
        <v>25.710992556223022</v>
      </c>
      <c r="CQ76" s="139">
        <f>Cash!BK76</f>
        <v>-3.1735382010651194</v>
      </c>
      <c r="CR76" s="67"/>
      <c r="CS76" s="139">
        <f>'All Data FO'!K76</f>
        <v>-1.4248021108179358</v>
      </c>
      <c r="CT76" s="139">
        <f>Cash!BH76</f>
        <v>-33.17607176939967</v>
      </c>
      <c r="CU76" s="139">
        <f>'D Master'!AA76</f>
        <v>-61.486393281495374</v>
      </c>
      <c r="CV76" s="139">
        <f>NOI!G76</f>
        <v>-2.0404965440395566</v>
      </c>
      <c r="CW76" s="139">
        <f>NOI!S76</f>
        <v>3.6663652039988914</v>
      </c>
      <c r="CX76" s="139">
        <f>Cash!EB76</f>
        <v>-2.6011560693641576</v>
      </c>
      <c r="CY76" s="139">
        <f>'All Data FO'!AP76</f>
        <v>-5.809342328887058</v>
      </c>
      <c r="CZ76" s="139">
        <f>'All Data FO'!BV76</f>
        <v>-42.751030567006296</v>
      </c>
      <c r="DA76" s="139">
        <f>'All Data FO'!BF76</f>
        <v>-41.712721183318486</v>
      </c>
      <c r="DB76" s="139" t="str">
        <f>'FOD (ALL)'!M76</f>
        <v>IOC</v>
      </c>
      <c r="DC76" s="139">
        <f>'All Data FO'!EJ76</f>
        <v>2.4896847896258456</v>
      </c>
      <c r="DD76" s="137">
        <f>'All Data FO'!B75</f>
        <v>75.5</v>
      </c>
      <c r="DE76" s="137">
        <f>('All Data FO'!W75-'All Data FO'!AB75)/3</f>
        <v>1.0166666666666657</v>
      </c>
      <c r="DF76" s="137">
        <f t="shared" si="65"/>
        <v>1.346578366445915</v>
      </c>
      <c r="DH76" s="139" t="str">
        <f t="shared" si="100"/>
        <v>IOC</v>
      </c>
      <c r="DI76" s="137">
        <f t="shared" si="66"/>
        <v>76.008333333333326</v>
      </c>
      <c r="DJ76" s="137">
        <f t="shared" si="67"/>
        <v>77.024999999999991</v>
      </c>
      <c r="DK76" s="137">
        <f t="shared" si="68"/>
        <v>75.5</v>
      </c>
      <c r="DL76" s="137">
        <f t="shared" si="69"/>
        <v>74.483333333333334</v>
      </c>
      <c r="DM76" s="137">
        <f t="shared" si="70"/>
        <v>73.466666666666669</v>
      </c>
      <c r="DN76" s="137">
        <f t="shared" si="71"/>
        <v>74.991666666666674</v>
      </c>
      <c r="DO76" s="137" t="str">
        <f>'Final Master FO'!DC76</f>
        <v>LONG BUILDUP</v>
      </c>
      <c r="DS76" s="137" t="str">
        <f>'FOD (ALL)'!M76</f>
        <v>IOC</v>
      </c>
      <c r="DT76" s="137">
        <f>'All Data FO'!B75</f>
        <v>75.5</v>
      </c>
      <c r="DU76" s="139">
        <f>'All Data FO'!K75</f>
        <v>1.8206338503034312</v>
      </c>
      <c r="DV76" s="137">
        <f>'All Data FO'!EA75</f>
        <v>53389200</v>
      </c>
      <c r="DW76" s="139">
        <f>'All Data FO'!EJ75</f>
        <v>2.4713252568059332</v>
      </c>
      <c r="DX76" s="137">
        <f>'D Master'!R75</f>
        <v>3322934</v>
      </c>
      <c r="DY76" s="137">
        <f>'D Master'!AH75</f>
        <v>22.95</v>
      </c>
      <c r="EB76" s="137">
        <f>'All Data FO'!BM75/'All Data FO'!EA75</f>
        <v>0.27713470140028318</v>
      </c>
      <c r="EC76" s="137">
        <f>'All Data FO'!BN75/'All Data FO'!EB75</f>
        <v>0.1642176056013635</v>
      </c>
      <c r="ED76" s="137">
        <f>'All Data FO'!BO75/'All Data FO'!EC75</f>
        <v>0.23397698459137897</v>
      </c>
      <c r="EE76" s="137">
        <f>'All Data FO'!BP75/'All Data FO'!ED75</f>
        <v>0.19216253111699991</v>
      </c>
      <c r="EF76" s="137">
        <f>'All Data FO'!BQ75/'All Data FO'!EE75</f>
        <v>0.31271266346902798</v>
      </c>
      <c r="EG76" s="137" t="str">
        <f t="shared" si="72"/>
        <v>Y</v>
      </c>
      <c r="EH76" s="137" t="str">
        <f t="shared" si="73"/>
        <v>N</v>
      </c>
      <c r="EI76" s="137" t="str">
        <f t="shared" si="74"/>
        <v>Y</v>
      </c>
      <c r="EJ76" s="137" t="str">
        <f t="shared" si="75"/>
        <v>N</v>
      </c>
      <c r="EK76" s="137">
        <f t="shared" si="76"/>
        <v>68.760651688604398</v>
      </c>
      <c r="EL76" s="137">
        <f t="shared" si="77"/>
        <v>-29.81463288444559</v>
      </c>
      <c r="EM76" s="137">
        <f t="shared" si="78"/>
        <v>21.759941041222003</v>
      </c>
      <c r="EN76" s="137">
        <f t="shared" si="79"/>
        <v>-38.549808317554024</v>
      </c>
      <c r="EO76" s="137" t="str">
        <f t="shared" si="80"/>
        <v>Y</v>
      </c>
      <c r="EP76" s="137" t="str">
        <f t="shared" si="81"/>
        <v>N</v>
      </c>
      <c r="EQ76" s="137" t="str">
        <f t="shared" si="82"/>
        <v>Y</v>
      </c>
    </row>
    <row r="77" spans="1:147" x14ac:dyDescent="0.3">
      <c r="A77" s="137" t="str">
        <f>FOD!B77</f>
        <v>JINDALSTEL</v>
      </c>
      <c r="B77" s="137" t="str">
        <f>'All Data FO'!G77</f>
        <v>N</v>
      </c>
      <c r="C77" s="137" t="str">
        <f>'All Data FO'!H77</f>
        <v>Y</v>
      </c>
      <c r="D77" s="137" t="str">
        <f>'All Data FO'!I77</f>
        <v>Y</v>
      </c>
      <c r="E77" s="137" t="str">
        <f>'All Data FO'!J77</f>
        <v>Y</v>
      </c>
      <c r="F77" s="139">
        <f>'All Data FO'!K77</f>
        <v>-1.5816326530612217</v>
      </c>
      <c r="G77" s="139">
        <f>'All Data FO'!L77</f>
        <v>3.1036296685954792</v>
      </c>
      <c r="H77" s="139">
        <f>'All Data FO'!M77</f>
        <v>3.7097654118930614</v>
      </c>
      <c r="I77" s="139">
        <f>'All Data FO'!N77</f>
        <v>4.1477272727272796</v>
      </c>
      <c r="J77" s="137" t="str">
        <f t="shared" si="83"/>
        <v>N</v>
      </c>
      <c r="K77" s="137" t="str">
        <f t="shared" si="84"/>
        <v>N</v>
      </c>
      <c r="L77" s="137" t="str">
        <f t="shared" si="85"/>
        <v>N</v>
      </c>
      <c r="M77" s="137">
        <f>'All Data FO'!AG77-'All Data FO'!AH77</f>
        <v>-1325000</v>
      </c>
      <c r="N77" s="137">
        <f>'All Data FO'!AH77-'All Data FO'!AI77</f>
        <v>-220000</v>
      </c>
      <c r="O77" s="137">
        <f>'All Data FO'!AI77-'All Data FO'!AJ77</f>
        <v>1065000</v>
      </c>
      <c r="P77" s="137">
        <f>'All Data FO'!AJ77-'All Data FO'!AK77</f>
        <v>-290000</v>
      </c>
      <c r="Q77" s="137" t="str">
        <f>'All Data FO'!AL77</f>
        <v>N</v>
      </c>
      <c r="R77" s="137" t="str">
        <f>'All Data FO'!AM77</f>
        <v>N</v>
      </c>
      <c r="S77" s="137" t="str">
        <f>'All Data FO'!AN77</f>
        <v>Y</v>
      </c>
      <c r="T77" s="137" t="str">
        <f>'All Data FO'!AO77</f>
        <v>N</v>
      </c>
      <c r="U77" s="139">
        <f>'All Data FO'!AP77</f>
        <v>-9.0753424657534243</v>
      </c>
      <c r="V77" s="139">
        <f>'All Data FO'!AQ77</f>
        <v>-1.4844804318488529</v>
      </c>
      <c r="W77" s="139">
        <f>'All Data FO'!AR77</f>
        <v>7.7426390403489638</v>
      </c>
      <c r="X77" s="139">
        <f>'All Data FO'!AS77</f>
        <v>-2.0647917408330367</v>
      </c>
      <c r="Y77" s="137" t="str">
        <f t="shared" si="86"/>
        <v>N</v>
      </c>
      <c r="Z77" s="137" t="str">
        <f t="shared" si="87"/>
        <v>N</v>
      </c>
      <c r="AA77" s="137" t="str">
        <f t="shared" si="88"/>
        <v>Y</v>
      </c>
      <c r="AB77" s="137" t="str">
        <f>'All Data FO'!BB77</f>
        <v>Y</v>
      </c>
      <c r="AC77" s="137" t="str">
        <f>'All Data FO'!BC77</f>
        <v>Y</v>
      </c>
      <c r="AD77" s="137" t="str">
        <f>'All Data FO'!BD77</f>
        <v>N</v>
      </c>
      <c r="AE77" s="137" t="str">
        <f>'All Data FO'!BE77</f>
        <v>N</v>
      </c>
      <c r="AF77" s="139">
        <f>'All Data FO'!BF77</f>
        <v>4.2120364153484937</v>
      </c>
      <c r="AG77" s="139">
        <f>'All Data FO'!BG77</f>
        <v>46.386167358090745</v>
      </c>
      <c r="AH77" s="139">
        <f>'All Data FO'!BH77</f>
        <v>-33.42647818531912</v>
      </c>
      <c r="AI77" s="139">
        <f>'All Data FO'!BI77</f>
        <v>-1.6441338056428865</v>
      </c>
      <c r="AJ77" s="137" t="str">
        <f t="shared" si="89"/>
        <v>N</v>
      </c>
      <c r="AK77" s="137" t="str">
        <f t="shared" si="90"/>
        <v>Y</v>
      </c>
      <c r="AL77" s="137" t="str">
        <f t="shared" si="91"/>
        <v>N</v>
      </c>
      <c r="AM77" s="137" t="str">
        <f>'All Data FO'!BR77</f>
        <v>Y</v>
      </c>
      <c r="AN77" s="137" t="str">
        <f>'All Data FO'!BS77</f>
        <v>Y</v>
      </c>
      <c r="AO77" s="137" t="str">
        <f>'All Data FO'!BT77</f>
        <v>N</v>
      </c>
      <c r="AP77" s="137" t="str">
        <f>'All Data FO'!BU77</f>
        <v>N</v>
      </c>
      <c r="AQ77" s="139">
        <f>'All Data FO'!BV77</f>
        <v>6.602073005858494</v>
      </c>
      <c r="AR77" s="139">
        <f>'All Data FO'!BW77</f>
        <v>41.292581980261062</v>
      </c>
      <c r="AS77" s="139">
        <f>'All Data FO'!BX77</f>
        <v>-34.57612997292231</v>
      </c>
      <c r="AT77" s="139">
        <f>'All Data FO'!BY77</f>
        <v>-4.2290045880710156</v>
      </c>
      <c r="AU77" s="137" t="str">
        <f t="shared" si="92"/>
        <v>N</v>
      </c>
      <c r="AV77" s="137" t="str">
        <f t="shared" si="93"/>
        <v>Y</v>
      </c>
      <c r="AW77" s="137" t="str">
        <f t="shared" si="94"/>
        <v>N</v>
      </c>
      <c r="AX77" s="137" t="str">
        <f>'All Data FO'!CH77</f>
        <v>Y</v>
      </c>
      <c r="AY77" s="137" t="str">
        <f>'All Data FO'!CI77</f>
        <v>Y</v>
      </c>
      <c r="AZ77" s="137" t="str">
        <f>'All Data FO'!CJ77</f>
        <v>N</v>
      </c>
      <c r="BA77" s="137" t="str">
        <f>'All Data FO'!CK77</f>
        <v>N</v>
      </c>
      <c r="BB77" s="139">
        <f>'All Data FO'!CL77</f>
        <v>3.7313432835820892</v>
      </c>
      <c r="BC77" s="139">
        <f>'All Data FO'!CM77</f>
        <v>43.241379310344833</v>
      </c>
      <c r="BD77" s="139">
        <f>'All Data FO'!CN77</f>
        <v>-33.835272644307551</v>
      </c>
      <c r="BE77" s="139">
        <f>'All Data FO'!CO77</f>
        <v>-2.6216396356365252</v>
      </c>
      <c r="BF77" s="137" t="str">
        <f t="shared" si="95"/>
        <v>N</v>
      </c>
      <c r="BG77" s="137" t="str">
        <f t="shared" si="96"/>
        <v>Y</v>
      </c>
      <c r="BH77" s="137" t="str">
        <f t="shared" si="97"/>
        <v>N</v>
      </c>
      <c r="BI77" s="137" t="str">
        <f>'D Master'!AM77</f>
        <v>N</v>
      </c>
      <c r="BJ77" s="137" t="str">
        <f>'D Master'!AN77</f>
        <v>N</v>
      </c>
      <c r="BK77" s="137" t="str">
        <f>'D Master'!AO77</f>
        <v>Y</v>
      </c>
      <c r="BL77" s="137" t="str">
        <f>'D Master'!AP77</f>
        <v>N</v>
      </c>
      <c r="BM77" s="137">
        <f>'D Master'!AQ77</f>
        <v>-24.300441826215028</v>
      </c>
      <c r="BN77" s="137">
        <f>'D Master'!AR77</f>
        <v>-3.4825870646766184</v>
      </c>
      <c r="BO77" s="137">
        <f>'D Master'!AS77</f>
        <v>46.257796257796272</v>
      </c>
      <c r="BP77" s="137">
        <f>'D Master'!AT77</f>
        <v>-22.85485164394548</v>
      </c>
      <c r="BR77" s="137">
        <f>'All Data FO'!B77</f>
        <v>96.45</v>
      </c>
      <c r="BS77" s="137">
        <f>'All Data FO'!W77</f>
        <v>98.35</v>
      </c>
      <c r="BT77" s="137">
        <f>'All Data FO'!AB77</f>
        <v>92.9</v>
      </c>
      <c r="BV77" s="137">
        <f t="shared" si="98"/>
        <v>8.8023917668027369</v>
      </c>
      <c r="BW77" s="137">
        <f>'All Data FO'!BM77</f>
        <v>23655000</v>
      </c>
      <c r="BX77" s="137">
        <f>AVERAGE('All Data FO'!BN77:BQ77)</f>
        <v>21741250</v>
      </c>
      <c r="BY77" s="137">
        <f>AVERAGE('All Data FO'!BN77:BP77)</f>
        <v>20633333.333333332</v>
      </c>
      <c r="BZ77" s="137">
        <f t="shared" si="99"/>
        <v>14.644588045234256</v>
      </c>
      <c r="CB77" s="139">
        <f>'All Data FO'!AP77</f>
        <v>-9.0753424657534243</v>
      </c>
      <c r="CC77" s="139">
        <f>'All Data FO'!AQ77</f>
        <v>-1.4844804318488529</v>
      </c>
      <c r="CD77" s="139">
        <f>'All Data FO'!AR77</f>
        <v>7.7426390403489638</v>
      </c>
      <c r="CE77" s="139">
        <f>'All Data FO'!AS77</f>
        <v>-2.0647917408330367</v>
      </c>
      <c r="CF77" s="139">
        <f>'All Data FO'!BV77</f>
        <v>6.602073005858494</v>
      </c>
      <c r="CG77" s="139">
        <f>'All Data FO'!BW77</f>
        <v>41.292581980261062</v>
      </c>
      <c r="CH77" s="139">
        <f>'All Data FO'!BX77</f>
        <v>-34.57612997292231</v>
      </c>
      <c r="CI77" s="139">
        <f>'All Data FO'!BY77</f>
        <v>-4.2290045880710156</v>
      </c>
      <c r="CJ77" s="139">
        <f>'D Master'!AQ77</f>
        <v>-24.300441826215028</v>
      </c>
      <c r="CK77" s="139">
        <f>'D Master'!AR77</f>
        <v>-3.4825870646766184</v>
      </c>
      <c r="CL77" s="139">
        <f>'D Master'!AS77</f>
        <v>46.257796257796272</v>
      </c>
      <c r="CM77" s="139">
        <f>'D Master'!AT77</f>
        <v>-22.85485164394548</v>
      </c>
      <c r="CN77" s="139">
        <f>Cash!BH77</f>
        <v>-17.394563821824292</v>
      </c>
      <c r="CO77" s="139">
        <f>Cash!BI77</f>
        <v>52.090394858728239</v>
      </c>
      <c r="CP77" s="139">
        <f>Cash!BJ77</f>
        <v>-39.070856452361149</v>
      </c>
      <c r="CQ77" s="139">
        <f>Cash!BK77</f>
        <v>5.6864567187367117</v>
      </c>
      <c r="CR77" s="67"/>
      <c r="CS77" s="139">
        <f>'All Data FO'!K77</f>
        <v>-1.5816326530612217</v>
      </c>
      <c r="CT77" s="139">
        <f>Cash!BH77</f>
        <v>-17.394563821824292</v>
      </c>
      <c r="CU77" s="139">
        <f>'D Master'!AA77</f>
        <v>-37.425391805989207</v>
      </c>
      <c r="CV77" s="139">
        <f>NOI!G77</f>
        <v>15.360501567398119</v>
      </c>
      <c r="CW77" s="139">
        <f>NOI!S77</f>
        <v>78.223204913737661</v>
      </c>
      <c r="CX77" s="139">
        <f>Cash!EB77</f>
        <v>-2.8911564625850326</v>
      </c>
      <c r="CY77" s="139">
        <f>'All Data FO'!AP77</f>
        <v>-9.0753424657534243</v>
      </c>
      <c r="CZ77" s="139">
        <f>'All Data FO'!BV77</f>
        <v>6.602073005858494</v>
      </c>
      <c r="DA77" s="139">
        <f>'All Data FO'!BF77</f>
        <v>4.2120364153484937</v>
      </c>
      <c r="DB77" s="139" t="str">
        <f>'FOD (ALL)'!M77</f>
        <v>ITC</v>
      </c>
      <c r="DC77" s="139">
        <f>'All Data FO'!EJ77</f>
        <v>-1.8834719878992379</v>
      </c>
      <c r="DD77" s="137">
        <f>'All Data FO'!B76</f>
        <v>186.8</v>
      </c>
      <c r="DE77" s="137">
        <f>('All Data FO'!W76-'All Data FO'!AB76)/3</f>
        <v>2.300000000000002</v>
      </c>
      <c r="DF77" s="137">
        <f t="shared" si="65"/>
        <v>1.2312633832976454</v>
      </c>
      <c r="DH77" s="139" t="str">
        <f t="shared" si="100"/>
        <v>ITC</v>
      </c>
      <c r="DI77" s="137">
        <f t="shared" si="66"/>
        <v>189.10000000000002</v>
      </c>
      <c r="DJ77" s="137">
        <f t="shared" si="67"/>
        <v>191.40000000000003</v>
      </c>
      <c r="DK77" s="137">
        <f t="shared" si="68"/>
        <v>187.95000000000002</v>
      </c>
      <c r="DL77" s="137">
        <f t="shared" si="69"/>
        <v>185.65</v>
      </c>
      <c r="DM77" s="137">
        <f t="shared" si="70"/>
        <v>183.35</v>
      </c>
      <c r="DN77" s="137">
        <f t="shared" si="71"/>
        <v>186.8</v>
      </c>
      <c r="DO77" s="137" t="str">
        <f>'Final Master FO'!DC77</f>
        <v>LONG UNWINDING</v>
      </c>
      <c r="DS77" s="137" t="str">
        <f>'FOD (ALL)'!M77</f>
        <v>ITC</v>
      </c>
      <c r="DT77" s="137">
        <f>'All Data FO'!B76</f>
        <v>186.8</v>
      </c>
      <c r="DU77" s="139">
        <f>'All Data FO'!K76</f>
        <v>-1.4248021108179358</v>
      </c>
      <c r="DV77" s="137">
        <f>'All Data FO'!EA76</f>
        <v>58422400</v>
      </c>
      <c r="DW77" s="139">
        <f>'All Data FO'!EJ76</f>
        <v>2.4896847896258456</v>
      </c>
      <c r="DX77" s="137">
        <f>'D Master'!R76</f>
        <v>7624915</v>
      </c>
      <c r="DY77" s="137">
        <f>'D Master'!AH76</f>
        <v>19.54</v>
      </c>
      <c r="EB77" s="137">
        <f>'All Data FO'!BM76/'All Data FO'!EA76</f>
        <v>0.60474064742290623</v>
      </c>
      <c r="EC77" s="137">
        <f>'All Data FO'!BN76/'All Data FO'!EB76</f>
        <v>1.0826339573918657</v>
      </c>
      <c r="ED77" s="137">
        <f>'All Data FO'!BO76/'All Data FO'!EC76</f>
        <v>0.34422859328435512</v>
      </c>
      <c r="EE77" s="137">
        <f>'All Data FO'!BP76/'All Data FO'!ED76</f>
        <v>0.35512581497982959</v>
      </c>
      <c r="EF77" s="137">
        <f>'All Data FO'!BQ76/'All Data FO'!EE76</f>
        <v>0.31942926832707097</v>
      </c>
      <c r="EG77" s="137" t="str">
        <f t="shared" si="72"/>
        <v>N</v>
      </c>
      <c r="EH77" s="137" t="str">
        <f t="shared" si="73"/>
        <v>Y</v>
      </c>
      <c r="EI77" s="137" t="str">
        <f t="shared" si="74"/>
        <v>N</v>
      </c>
      <c r="EJ77" s="137" t="str">
        <f t="shared" si="75"/>
        <v>Y</v>
      </c>
      <c r="EK77" s="137">
        <f t="shared" si="76"/>
        <v>-44.141725530227681</v>
      </c>
      <c r="EL77" s="137">
        <f t="shared" si="77"/>
        <v>214.51017681658416</v>
      </c>
      <c r="EM77" s="137">
        <f t="shared" si="78"/>
        <v>-3.0685523934928267</v>
      </c>
      <c r="EN77" s="137">
        <f t="shared" si="79"/>
        <v>11.175102031103833</v>
      </c>
      <c r="EO77" s="137" t="str">
        <f t="shared" si="80"/>
        <v>N</v>
      </c>
      <c r="EP77" s="137" t="str">
        <f t="shared" si="81"/>
        <v>Y</v>
      </c>
      <c r="EQ77" s="137" t="str">
        <f t="shared" si="82"/>
        <v>N</v>
      </c>
    </row>
    <row r="78" spans="1:147" x14ac:dyDescent="0.3">
      <c r="A78" s="137" t="str">
        <f>FOD!B78</f>
        <v xml:space="preserve">JSWSTEEL  </v>
      </c>
      <c r="B78" s="137" t="str">
        <f>'All Data FO'!G78</f>
        <v>N</v>
      </c>
      <c r="C78" s="137" t="str">
        <f>'All Data FO'!H78</f>
        <v>N</v>
      </c>
      <c r="D78" s="137" t="str">
        <f>'All Data FO'!I78</f>
        <v>Y</v>
      </c>
      <c r="E78" s="137" t="str">
        <f>'All Data FO'!J78</f>
        <v>Y</v>
      </c>
      <c r="F78" s="139">
        <f>'All Data FO'!K78</f>
        <v>-2.2451994091580567</v>
      </c>
      <c r="G78" s="139">
        <f>'All Data FO'!L78</f>
        <v>-1.2543757292882178</v>
      </c>
      <c r="H78" s="139">
        <f>'All Data FO'!M78</f>
        <v>1.1209439528023633</v>
      </c>
      <c r="I78" s="139">
        <f>'All Data FO'!N78</f>
        <v>3.8921238124425344</v>
      </c>
      <c r="J78" s="137" t="str">
        <f t="shared" si="83"/>
        <v>N</v>
      </c>
      <c r="K78" s="137" t="str">
        <f t="shared" si="84"/>
        <v>N</v>
      </c>
      <c r="L78" s="137" t="str">
        <f t="shared" si="85"/>
        <v>N</v>
      </c>
      <c r="M78" s="137">
        <f>'All Data FO'!AG78-'All Data FO'!AH78</f>
        <v>-977500</v>
      </c>
      <c r="N78" s="137">
        <f>'All Data FO'!AH78-'All Data FO'!AI78</f>
        <v>834900</v>
      </c>
      <c r="O78" s="137">
        <f>'All Data FO'!AI78-'All Data FO'!AJ78</f>
        <v>1313300</v>
      </c>
      <c r="P78" s="137">
        <f>'All Data FO'!AJ78-'All Data FO'!AK78</f>
        <v>-885500</v>
      </c>
      <c r="Q78" s="137" t="str">
        <f>'All Data FO'!AL78</f>
        <v>N</v>
      </c>
      <c r="R78" s="137" t="str">
        <f>'All Data FO'!AM78</f>
        <v>Y</v>
      </c>
      <c r="S78" s="137" t="str">
        <f>'All Data FO'!AN78</f>
        <v>Y</v>
      </c>
      <c r="T78" s="137" t="str">
        <f>'All Data FO'!AO78</f>
        <v>N</v>
      </c>
      <c r="U78" s="139">
        <f>'All Data FO'!AP78</f>
        <v>-3.7603963900194657</v>
      </c>
      <c r="V78" s="139">
        <f>'All Data FO'!AQ78</f>
        <v>3.3184020477191698</v>
      </c>
      <c r="W78" s="139">
        <f>'All Data FO'!AR78</f>
        <v>5.5073302469135808</v>
      </c>
      <c r="X78" s="139">
        <f>'All Data FO'!AS78</f>
        <v>-3.580396168511113</v>
      </c>
      <c r="Y78" s="137" t="str">
        <f t="shared" si="86"/>
        <v>N</v>
      </c>
      <c r="Z78" s="137" t="str">
        <f t="shared" si="87"/>
        <v>N</v>
      </c>
      <c r="AA78" s="137" t="str">
        <f t="shared" si="88"/>
        <v>Y</v>
      </c>
      <c r="AB78" s="137" t="str">
        <f>'All Data FO'!BB78</f>
        <v>Y</v>
      </c>
      <c r="AC78" s="137" t="str">
        <f>'All Data FO'!BC78</f>
        <v>Y</v>
      </c>
      <c r="AD78" s="137" t="str">
        <f>'All Data FO'!BD78</f>
        <v>N</v>
      </c>
      <c r="AE78" s="137" t="str">
        <f>'All Data FO'!BE78</f>
        <v>Y</v>
      </c>
      <c r="AF78" s="139">
        <f>'All Data FO'!BF78</f>
        <v>8.9640780984879616</v>
      </c>
      <c r="AG78" s="139">
        <f>'All Data FO'!BG78</f>
        <v>55.584443983246203</v>
      </c>
      <c r="AH78" s="139">
        <f>'All Data FO'!BH78</f>
        <v>-19.74522051350208</v>
      </c>
      <c r="AI78" s="139">
        <f>'All Data FO'!BI78</f>
        <v>21.901713290698485</v>
      </c>
      <c r="AJ78" s="137" t="str">
        <f t="shared" si="89"/>
        <v>N</v>
      </c>
      <c r="AK78" s="137" t="str">
        <f t="shared" si="90"/>
        <v>Y</v>
      </c>
      <c r="AL78" s="137" t="str">
        <f t="shared" si="91"/>
        <v>N</v>
      </c>
      <c r="AM78" s="137" t="str">
        <f>'All Data FO'!BR78</f>
        <v>Y</v>
      </c>
      <c r="AN78" s="137" t="str">
        <f>'All Data FO'!BS78</f>
        <v>Y</v>
      </c>
      <c r="AO78" s="137" t="str">
        <f>'All Data FO'!BT78</f>
        <v>N</v>
      </c>
      <c r="AP78" s="137" t="str">
        <f>'All Data FO'!BU78</f>
        <v>Y</v>
      </c>
      <c r="AQ78" s="139">
        <f>'All Data FO'!BV78</f>
        <v>13.050790447359569</v>
      </c>
      <c r="AR78" s="139">
        <f>'All Data FO'!BW78</f>
        <v>55.126532741977563</v>
      </c>
      <c r="AS78" s="139">
        <f>'All Data FO'!BX78</f>
        <v>-20.112546894539392</v>
      </c>
      <c r="AT78" s="139">
        <f>'All Data FO'!BY78</f>
        <v>19.531639262580967</v>
      </c>
      <c r="AU78" s="137" t="str">
        <f t="shared" si="92"/>
        <v>N</v>
      </c>
      <c r="AV78" s="137" t="str">
        <f t="shared" si="93"/>
        <v>Y</v>
      </c>
      <c r="AW78" s="137" t="str">
        <f t="shared" si="94"/>
        <v>N</v>
      </c>
      <c r="AX78" s="137" t="str">
        <f>'All Data FO'!CH78</f>
        <v>Y</v>
      </c>
      <c r="AY78" s="137" t="str">
        <f>'All Data FO'!CI78</f>
        <v>Y</v>
      </c>
      <c r="AZ78" s="137" t="str">
        <f>'All Data FO'!CJ78</f>
        <v>N</v>
      </c>
      <c r="BA78" s="137" t="str">
        <f>'All Data FO'!CK78</f>
        <v>Y</v>
      </c>
      <c r="BB78" s="139">
        <f>'All Data FO'!CL78</f>
        <v>3.4306569343065698</v>
      </c>
      <c r="BC78" s="139">
        <f>'All Data FO'!CM78</f>
        <v>63.924618606042472</v>
      </c>
      <c r="BD78" s="139">
        <f>'All Data FO'!CN78</f>
        <v>-24.60532250789355</v>
      </c>
      <c r="BE78" s="139">
        <f>'All Data FO'!CO78</f>
        <v>18.651324591918652</v>
      </c>
      <c r="BF78" s="137" t="str">
        <f t="shared" si="95"/>
        <v>N</v>
      </c>
      <c r="BG78" s="137" t="str">
        <f t="shared" si="96"/>
        <v>Y</v>
      </c>
      <c r="BH78" s="137" t="str">
        <f t="shared" si="97"/>
        <v>N</v>
      </c>
      <c r="BI78" s="137" t="str">
        <f>'D Master'!AM78</f>
        <v>N</v>
      </c>
      <c r="BJ78" s="137" t="str">
        <f>'D Master'!AN78</f>
        <v>N</v>
      </c>
      <c r="BK78" s="137" t="str">
        <f>'D Master'!AO78</f>
        <v>Y</v>
      </c>
      <c r="BL78" s="137" t="str">
        <f>'D Master'!AP78</f>
        <v>N</v>
      </c>
      <c r="BM78" s="137">
        <f>'D Master'!AQ78</f>
        <v>-9.0490797546012249</v>
      </c>
      <c r="BN78" s="137">
        <f>'D Master'!AR78</f>
        <v>-45.071609098567819</v>
      </c>
      <c r="BO78" s="137">
        <f>'D Master'!AS78</f>
        <v>190.69387755102042</v>
      </c>
      <c r="BP78" s="137">
        <f>'D Master'!AT78</f>
        <v>-13.974719101123597</v>
      </c>
      <c r="BR78" s="137">
        <f>'All Data FO'!B78</f>
        <v>165.45</v>
      </c>
      <c r="BS78" s="137">
        <f>'All Data FO'!W78</f>
        <v>169.1</v>
      </c>
      <c r="BT78" s="137">
        <f>'All Data FO'!AB78</f>
        <v>162.85</v>
      </c>
      <c r="BV78" s="137">
        <f t="shared" si="98"/>
        <v>44.629121617987202</v>
      </c>
      <c r="BW78" s="137">
        <f>'All Data FO'!BM78</f>
        <v>15460600</v>
      </c>
      <c r="BX78" s="137">
        <f>AVERAGE('All Data FO'!BN78:BQ78)</f>
        <v>10689825</v>
      </c>
      <c r="BY78" s="137">
        <f>AVERAGE('All Data FO'!BN78:BP78)</f>
        <v>11175700</v>
      </c>
      <c r="BZ78" s="137">
        <f t="shared" si="99"/>
        <v>38.341222473760034</v>
      </c>
      <c r="CB78" s="139">
        <f>'All Data FO'!AP78</f>
        <v>-3.7603963900194657</v>
      </c>
      <c r="CC78" s="139">
        <f>'All Data FO'!AQ78</f>
        <v>3.3184020477191698</v>
      </c>
      <c r="CD78" s="139">
        <f>'All Data FO'!AR78</f>
        <v>5.5073302469135808</v>
      </c>
      <c r="CE78" s="139">
        <f>'All Data FO'!AS78</f>
        <v>-3.580396168511113</v>
      </c>
      <c r="CF78" s="139">
        <f>'All Data FO'!BV78</f>
        <v>13.050790447359569</v>
      </c>
      <c r="CG78" s="139">
        <f>'All Data FO'!BW78</f>
        <v>55.126532741977563</v>
      </c>
      <c r="CH78" s="139">
        <f>'All Data FO'!BX78</f>
        <v>-20.112546894539392</v>
      </c>
      <c r="CI78" s="139">
        <f>'All Data FO'!BY78</f>
        <v>19.531639262580967</v>
      </c>
      <c r="CJ78" s="139">
        <f>'D Master'!AQ78</f>
        <v>-9.0490797546012249</v>
      </c>
      <c r="CK78" s="139">
        <f>'D Master'!AR78</f>
        <v>-45.071609098567819</v>
      </c>
      <c r="CL78" s="139">
        <f>'D Master'!AS78</f>
        <v>190.69387755102042</v>
      </c>
      <c r="CM78" s="139">
        <f>'D Master'!AT78</f>
        <v>-13.974719101123597</v>
      </c>
      <c r="CN78" s="139">
        <f>Cash!BH78</f>
        <v>-7.5708331861082545</v>
      </c>
      <c r="CO78" s="139">
        <f>Cash!BI78</f>
        <v>9.6509435373825436</v>
      </c>
      <c r="CP78" s="139">
        <f>Cash!BJ78</f>
        <v>-8.2664153260795068</v>
      </c>
      <c r="CQ78" s="139">
        <f>Cash!BK78</f>
        <v>35.309783547866751</v>
      </c>
      <c r="CR78" s="67"/>
      <c r="CS78" s="139">
        <f>'All Data FO'!K78</f>
        <v>-2.2451994091580567</v>
      </c>
      <c r="CT78" s="139">
        <f>Cash!BH78</f>
        <v>-7.5708331861082545</v>
      </c>
      <c r="CU78" s="139">
        <f>'D Master'!AA78</f>
        <v>-15.934757245665306</v>
      </c>
      <c r="CV78" s="139">
        <f>NOI!G78</f>
        <v>2.8331618308839266</v>
      </c>
      <c r="CW78" s="139">
        <f>NOI!S78</f>
        <v>12.80230988829682</v>
      </c>
      <c r="CX78" s="139">
        <f>Cash!EB78</f>
        <v>-2.2727272727270478</v>
      </c>
      <c r="CY78" s="139">
        <f>'All Data FO'!AP78</f>
        <v>-3.7603963900194657</v>
      </c>
      <c r="CZ78" s="139">
        <f>'All Data FO'!BV78</f>
        <v>13.050790447359569</v>
      </c>
      <c r="DA78" s="139">
        <f>'All Data FO'!BF78</f>
        <v>8.9640780984879616</v>
      </c>
      <c r="DB78" s="139" t="str">
        <f>'FOD (ALL)'!M78</f>
        <v>JINDALSTEL</v>
      </c>
      <c r="DC78" s="139">
        <f>'All Data FO'!EJ78</f>
        <v>0.391566265060241</v>
      </c>
      <c r="DD78" s="137">
        <f>'All Data FO'!B77</f>
        <v>96.45</v>
      </c>
      <c r="DE78" s="137">
        <f>('All Data FO'!W77-'All Data FO'!AB77)/3</f>
        <v>1.8166666666666629</v>
      </c>
      <c r="DF78" s="137">
        <f t="shared" si="65"/>
        <v>1.8835320546051453</v>
      </c>
      <c r="DH78" s="139" t="str">
        <f t="shared" si="100"/>
        <v>JINDALSTEL</v>
      </c>
      <c r="DI78" s="137">
        <f t="shared" si="66"/>
        <v>98.266666666666666</v>
      </c>
      <c r="DJ78" s="137">
        <f t="shared" si="67"/>
        <v>100.08333333333333</v>
      </c>
      <c r="DK78" s="137">
        <f t="shared" si="68"/>
        <v>97.358333333333334</v>
      </c>
      <c r="DL78" s="137">
        <f t="shared" si="69"/>
        <v>95.541666666666671</v>
      </c>
      <c r="DM78" s="137">
        <f t="shared" si="70"/>
        <v>93.725000000000009</v>
      </c>
      <c r="DN78" s="137">
        <f t="shared" si="71"/>
        <v>96.45</v>
      </c>
      <c r="DO78" s="137" t="str">
        <f>'Final Master FO'!DC78</f>
        <v>SHORT BUILDUP</v>
      </c>
      <c r="DS78" s="137" t="str">
        <f>'FOD (ALL)'!M78</f>
        <v>JINDALSTEL</v>
      </c>
      <c r="DT78" s="137">
        <f>'All Data FO'!B77</f>
        <v>96.45</v>
      </c>
      <c r="DU78" s="139">
        <f>'All Data FO'!K77</f>
        <v>-1.5816326530612217</v>
      </c>
      <c r="DV78" s="137">
        <f>'All Data FO'!EA77</f>
        <v>53968800</v>
      </c>
      <c r="DW78" s="139">
        <f>'All Data FO'!EJ77</f>
        <v>-1.8834719878992379</v>
      </c>
      <c r="DX78" s="137">
        <f>'D Master'!R77</f>
        <v>1973274</v>
      </c>
      <c r="DY78" s="137">
        <f>'D Master'!AH77</f>
        <v>10.28</v>
      </c>
      <c r="EB78" s="137">
        <f>'All Data FO'!BM77/'All Data FO'!EA77</f>
        <v>0.43830880064036998</v>
      </c>
      <c r="EC78" s="137">
        <f>'All Data FO'!BN77/'All Data FO'!EB77</f>
        <v>0.40341933794868812</v>
      </c>
      <c r="ED78" s="137">
        <f>'All Data FO'!BO77/'All Data FO'!EC77</f>
        <v>0.37158581136075408</v>
      </c>
      <c r="EE78" s="137">
        <f>'All Data FO'!BP77/'All Data FO'!ED77</f>
        <v>0.56910858226647698</v>
      </c>
      <c r="EF78" s="137">
        <f>'All Data FO'!BQ77/'All Data FO'!EE77</f>
        <v>0.59058735933347162</v>
      </c>
      <c r="EG78" s="137" t="str">
        <f t="shared" si="72"/>
        <v>Y</v>
      </c>
      <c r="EH78" s="137" t="str">
        <f t="shared" si="73"/>
        <v>Y</v>
      </c>
      <c r="EI78" s="137" t="str">
        <f t="shared" si="74"/>
        <v>N</v>
      </c>
      <c r="EJ78" s="137" t="str">
        <f t="shared" si="75"/>
        <v>N</v>
      </c>
      <c r="EK78" s="137">
        <f t="shared" si="76"/>
        <v>8.6484358605832465</v>
      </c>
      <c r="EL78" s="137">
        <f t="shared" si="77"/>
        <v>8.5669381377504905</v>
      </c>
      <c r="EM78" s="137">
        <f t="shared" si="78"/>
        <v>-34.707396279122648</v>
      </c>
      <c r="EN78" s="137">
        <f t="shared" si="79"/>
        <v>-3.636850116676265</v>
      </c>
      <c r="EO78" s="137" t="str">
        <f t="shared" si="80"/>
        <v>Y</v>
      </c>
      <c r="EP78" s="137" t="str">
        <f t="shared" si="81"/>
        <v>Y</v>
      </c>
      <c r="EQ78" s="137" t="str">
        <f t="shared" si="82"/>
        <v>N</v>
      </c>
    </row>
    <row r="79" spans="1:147" x14ac:dyDescent="0.3">
      <c r="A79" s="137" t="str">
        <f>FOD!B79</f>
        <v xml:space="preserve">JUBLFOOD  </v>
      </c>
      <c r="B79" s="137" t="str">
        <f>'All Data FO'!G79</f>
        <v>Y</v>
      </c>
      <c r="C79" s="137" t="str">
        <f>'All Data FO'!H79</f>
        <v>Y</v>
      </c>
      <c r="D79" s="137" t="str">
        <f>'All Data FO'!I79</f>
        <v>Y</v>
      </c>
      <c r="E79" s="137" t="str">
        <f>'All Data FO'!J79</f>
        <v>N</v>
      </c>
      <c r="F79" s="139">
        <f>'All Data FO'!K79</f>
        <v>3.3667552935900429</v>
      </c>
      <c r="G79" s="139">
        <f>'All Data FO'!L79</f>
        <v>3.3059765702561266</v>
      </c>
      <c r="H79" s="139">
        <f>'All Data FO'!M79</f>
        <v>2.2917301377746275</v>
      </c>
      <c r="I79" s="139">
        <f>'All Data FO'!N79</f>
        <v>-2.6013847675568775</v>
      </c>
      <c r="J79" s="137" t="str">
        <f t="shared" si="83"/>
        <v>Y</v>
      </c>
      <c r="K79" s="137" t="str">
        <f t="shared" si="84"/>
        <v>Y</v>
      </c>
      <c r="L79" s="137" t="str">
        <f t="shared" si="85"/>
        <v>Y</v>
      </c>
      <c r="M79" s="137">
        <f>'All Data FO'!AG79-'All Data FO'!AH79</f>
        <v>28000</v>
      </c>
      <c r="N79" s="137">
        <f>'All Data FO'!AH79-'All Data FO'!AI79</f>
        <v>-224000</v>
      </c>
      <c r="O79" s="137">
        <f>'All Data FO'!AI79-'All Data FO'!AJ79</f>
        <v>354500</v>
      </c>
      <c r="P79" s="137">
        <f>'All Data FO'!AJ79-'All Data FO'!AK79</f>
        <v>181500</v>
      </c>
      <c r="Q79" s="137" t="str">
        <f>'All Data FO'!AL79</f>
        <v>Y</v>
      </c>
      <c r="R79" s="137" t="str">
        <f>'All Data FO'!AM79</f>
        <v>N</v>
      </c>
      <c r="S79" s="137" t="str">
        <f>'All Data FO'!AN79</f>
        <v>Y</v>
      </c>
      <c r="T79" s="137" t="str">
        <f>'All Data FO'!AO79</f>
        <v>Y</v>
      </c>
      <c r="U79" s="139">
        <f>'All Data FO'!AP79</f>
        <v>1.2035246077799271</v>
      </c>
      <c r="V79" s="139">
        <f>'All Data FO'!AQ79</f>
        <v>-8.782591648696334</v>
      </c>
      <c r="W79" s="139">
        <f>'All Data FO'!AR79</f>
        <v>16.142987249544628</v>
      </c>
      <c r="X79" s="139">
        <f>'All Data FO'!AS79</f>
        <v>9.0096798212956077</v>
      </c>
      <c r="Y79" s="137" t="str">
        <f t="shared" si="86"/>
        <v>Y</v>
      </c>
      <c r="Z79" s="137" t="str">
        <f t="shared" si="87"/>
        <v>N</v>
      </c>
      <c r="AA79" s="137" t="str">
        <f t="shared" si="88"/>
        <v>Y</v>
      </c>
      <c r="AB79" s="137" t="str">
        <f>'All Data FO'!BB79</f>
        <v>N</v>
      </c>
      <c r="AC79" s="137" t="str">
        <f>'All Data FO'!BC79</f>
        <v>Y</v>
      </c>
      <c r="AD79" s="137" t="str">
        <f>'All Data FO'!BD79</f>
        <v>N</v>
      </c>
      <c r="AE79" s="137" t="str">
        <f>'All Data FO'!BE79</f>
        <v>N</v>
      </c>
      <c r="AF79" s="139">
        <f>'All Data FO'!BF79</f>
        <v>-40.353912132730258</v>
      </c>
      <c r="AG79" s="139">
        <f>'All Data FO'!BG79</f>
        <v>84.236121885387789</v>
      </c>
      <c r="AH79" s="139">
        <f>'All Data FO'!BH79</f>
        <v>-11.292587348977076</v>
      </c>
      <c r="AI79" s="139">
        <f>'All Data FO'!BI79</f>
        <v>-19.260438478273848</v>
      </c>
      <c r="AJ79" s="137" t="str">
        <f t="shared" si="89"/>
        <v>N</v>
      </c>
      <c r="AK79" s="137" t="str">
        <f t="shared" si="90"/>
        <v>Y</v>
      </c>
      <c r="AL79" s="137" t="str">
        <f t="shared" si="91"/>
        <v>Y</v>
      </c>
      <c r="AM79" s="137" t="str">
        <f>'All Data FO'!BR79</f>
        <v>N</v>
      </c>
      <c r="AN79" s="137" t="str">
        <f>'All Data FO'!BS79</f>
        <v>Y</v>
      </c>
      <c r="AO79" s="137" t="str">
        <f>'All Data FO'!BT79</f>
        <v>N</v>
      </c>
      <c r="AP79" s="137" t="str">
        <f>'All Data FO'!BU79</f>
        <v>N</v>
      </c>
      <c r="AQ79" s="139">
        <f>'All Data FO'!BV79</f>
        <v>-41.672031638002395</v>
      </c>
      <c r="AR79" s="139">
        <f>'All Data FO'!BW79</f>
        <v>75.257898130238559</v>
      </c>
      <c r="AS79" s="139">
        <f>'All Data FO'!BX79</f>
        <v>-10.874874299669587</v>
      </c>
      <c r="AT79" s="139">
        <f>'All Data FO'!BY79</f>
        <v>-15.429473939982991</v>
      </c>
      <c r="AU79" s="137" t="str">
        <f t="shared" si="92"/>
        <v>N</v>
      </c>
      <c r="AV79" s="137" t="str">
        <f t="shared" si="93"/>
        <v>Y</v>
      </c>
      <c r="AW79" s="137" t="str">
        <f t="shared" si="94"/>
        <v>Y</v>
      </c>
      <c r="AX79" s="137" t="str">
        <f>'All Data FO'!CH79</f>
        <v>N</v>
      </c>
      <c r="AY79" s="137" t="str">
        <f>'All Data FO'!CI79</f>
        <v>Y</v>
      </c>
      <c r="AZ79" s="137" t="str">
        <f>'All Data FO'!CJ79</f>
        <v>N</v>
      </c>
      <c r="BA79" s="137" t="str">
        <f>'All Data FO'!CK79</f>
        <v>N</v>
      </c>
      <c r="BB79" s="139">
        <f>'All Data FO'!CL79</f>
        <v>-38.337059512402853</v>
      </c>
      <c r="BC79" s="139">
        <f>'All Data FO'!CM79</f>
        <v>75.800112296462657</v>
      </c>
      <c r="BD79" s="139">
        <f>'All Data FO'!CN79</f>
        <v>-15.338298209475518</v>
      </c>
      <c r="BE79" s="139">
        <f>'All Data FO'!CO79</f>
        <v>-10.469570151794581</v>
      </c>
      <c r="BF79" s="137" t="str">
        <f t="shared" si="95"/>
        <v>N</v>
      </c>
      <c r="BG79" s="137" t="str">
        <f t="shared" si="96"/>
        <v>Y</v>
      </c>
      <c r="BH79" s="137" t="str">
        <f t="shared" si="97"/>
        <v>N</v>
      </c>
      <c r="BI79" s="137" t="str">
        <f>'D Master'!AM79</f>
        <v>Y</v>
      </c>
      <c r="BJ79" s="137" t="str">
        <f>'D Master'!AN79</f>
        <v>N</v>
      </c>
      <c r="BK79" s="137" t="str">
        <f>'D Master'!AO79</f>
        <v>N</v>
      </c>
      <c r="BL79" s="137" t="str">
        <f>'D Master'!AP79</f>
        <v>N</v>
      </c>
      <c r="BM79" s="137">
        <f>'D Master'!AQ79</f>
        <v>30.759493670886073</v>
      </c>
      <c r="BN79" s="137">
        <f>'D Master'!AR79</f>
        <v>-4.4354838709677473</v>
      </c>
      <c r="BO79" s="137">
        <f>'D Master'!AS79</f>
        <v>-9.190772610765281</v>
      </c>
      <c r="BP79" s="137">
        <f>'D Master'!AT79</f>
        <v>-4.9756437021572717</v>
      </c>
      <c r="BR79" s="137">
        <f>'All Data FO'!B79</f>
        <v>1613.4</v>
      </c>
      <c r="BS79" s="137">
        <f>'All Data FO'!W79</f>
        <v>1628.7</v>
      </c>
      <c r="BT79" s="137">
        <f>'All Data FO'!AB79</f>
        <v>1546.1</v>
      </c>
      <c r="BV79" s="137">
        <f t="shared" si="98"/>
        <v>-21.385850196783291</v>
      </c>
      <c r="BW79" s="137">
        <f>'All Data FO'!BM79</f>
        <v>3171000</v>
      </c>
      <c r="BX79" s="137">
        <f>AVERAGE('All Data FO'!BN79:BQ79)</f>
        <v>4033625</v>
      </c>
      <c r="BY79" s="137">
        <f>AVERAGE('All Data FO'!BN79:BP79)</f>
        <v>4006333.3333333335</v>
      </c>
      <c r="BZ79" s="137">
        <f t="shared" si="99"/>
        <v>-20.850320326150264</v>
      </c>
      <c r="CB79" s="139">
        <f>'All Data FO'!AP79</f>
        <v>1.2035246077799271</v>
      </c>
      <c r="CC79" s="139">
        <f>'All Data FO'!AQ79</f>
        <v>-8.782591648696334</v>
      </c>
      <c r="CD79" s="139">
        <f>'All Data FO'!AR79</f>
        <v>16.142987249544628</v>
      </c>
      <c r="CE79" s="139">
        <f>'All Data FO'!AS79</f>
        <v>9.0096798212956077</v>
      </c>
      <c r="CF79" s="139">
        <f>'All Data FO'!BV79</f>
        <v>-41.672031638002395</v>
      </c>
      <c r="CG79" s="139">
        <f>'All Data FO'!BW79</f>
        <v>75.257898130238559</v>
      </c>
      <c r="CH79" s="139">
        <f>'All Data FO'!BX79</f>
        <v>-10.874874299669587</v>
      </c>
      <c r="CI79" s="139">
        <f>'All Data FO'!BY79</f>
        <v>-15.429473939982991</v>
      </c>
      <c r="CJ79" s="139">
        <f>'D Master'!AQ79</f>
        <v>30.759493670886073</v>
      </c>
      <c r="CK79" s="139">
        <f>'D Master'!AR79</f>
        <v>-4.4354838709677473</v>
      </c>
      <c r="CL79" s="139">
        <f>'D Master'!AS79</f>
        <v>-9.190772610765281</v>
      </c>
      <c r="CM79" s="139">
        <f>'D Master'!AT79</f>
        <v>-4.9756437021572717</v>
      </c>
      <c r="CN79" s="139">
        <f>Cash!BH79</f>
        <v>-28.706686111115999</v>
      </c>
      <c r="CO79" s="139">
        <f>Cash!BI79</f>
        <v>113.4051870580705</v>
      </c>
      <c r="CP79" s="139">
        <f>Cash!BJ79</f>
        <v>-12.428564696960898</v>
      </c>
      <c r="CQ79" s="139">
        <f>Cash!BK79</f>
        <v>-3.7937383733771486</v>
      </c>
      <c r="CR79" s="67"/>
      <c r="CS79" s="139">
        <f>'All Data FO'!K79</f>
        <v>3.3667552935900429</v>
      </c>
      <c r="CT79" s="139">
        <f>Cash!BH79</f>
        <v>-28.706686111115999</v>
      </c>
      <c r="CU79" s="139">
        <f>'D Master'!AA79</f>
        <v>-6.7713720153408392</v>
      </c>
      <c r="CV79" s="139">
        <f>NOI!G79</f>
        <v>1.273801707156927</v>
      </c>
      <c r="CW79" s="139">
        <f>NOI!S79</f>
        <v>50.490256990956141</v>
      </c>
      <c r="CX79" s="139">
        <f>Cash!EB79</f>
        <v>-0.80213903743316173</v>
      </c>
      <c r="CY79" s="139">
        <f>'All Data FO'!AP79</f>
        <v>1.2035246077799271</v>
      </c>
      <c r="CZ79" s="139">
        <f>'All Data FO'!BV79</f>
        <v>-41.672031638002395</v>
      </c>
      <c r="DA79" s="139">
        <f>'All Data FO'!BF79</f>
        <v>-40.353912132730258</v>
      </c>
      <c r="DB79" s="139" t="str">
        <f>'FOD (ALL)'!M79</f>
        <v>JSWSTEEL</v>
      </c>
      <c r="DC79" s="139">
        <f>'All Data FO'!EJ79</f>
        <v>1.5704063153823162</v>
      </c>
      <c r="DD79" s="137">
        <f>'All Data FO'!B78</f>
        <v>165.45</v>
      </c>
      <c r="DE79" s="137">
        <f>('All Data FO'!W78-'All Data FO'!AB78)/3</f>
        <v>2.0833333333333335</v>
      </c>
      <c r="DF79" s="137">
        <f t="shared" si="65"/>
        <v>1.2591921023471342</v>
      </c>
      <c r="DH79" s="139" t="str">
        <f t="shared" si="100"/>
        <v>JSWSTEEL</v>
      </c>
      <c r="DI79" s="137">
        <f t="shared" si="66"/>
        <v>167.53333333333333</v>
      </c>
      <c r="DJ79" s="137">
        <f t="shared" si="67"/>
        <v>169.61666666666667</v>
      </c>
      <c r="DK79" s="137">
        <f t="shared" si="68"/>
        <v>166.49166666666667</v>
      </c>
      <c r="DL79" s="137">
        <f t="shared" si="69"/>
        <v>164.40833333333333</v>
      </c>
      <c r="DM79" s="137">
        <f t="shared" si="70"/>
        <v>162.32499999999999</v>
      </c>
      <c r="DN79" s="137">
        <f t="shared" si="71"/>
        <v>165.45</v>
      </c>
      <c r="DO79" s="137" t="str">
        <f>'Final Master FO'!DC79</f>
        <v>SHORT BUILDUP</v>
      </c>
      <c r="DS79" s="137" t="str">
        <f>'FOD (ALL)'!M79</f>
        <v>JSWSTEEL</v>
      </c>
      <c r="DT79" s="137">
        <f>'All Data FO'!B78</f>
        <v>165.45</v>
      </c>
      <c r="DU79" s="139">
        <f>'All Data FO'!K78</f>
        <v>-2.2451994091580567</v>
      </c>
      <c r="DV79" s="137">
        <f>'All Data FO'!EA78</f>
        <v>16665000</v>
      </c>
      <c r="DW79" s="139">
        <f>'All Data FO'!EJ78</f>
        <v>0.391566265060241</v>
      </c>
      <c r="DX79" s="137">
        <f>'D Master'!R78</f>
        <v>1819361</v>
      </c>
      <c r="DY79" s="137">
        <f>'D Master'!AH78</f>
        <v>17.79</v>
      </c>
      <c r="EB79" s="137">
        <f>'All Data FO'!BM78/'All Data FO'!EA78</f>
        <v>0.92772877287728772</v>
      </c>
      <c r="EC79" s="137">
        <f>'All Data FO'!BN78/'All Data FO'!EB78</f>
        <v>0.82384337349397585</v>
      </c>
      <c r="ED79" s="137">
        <f>'All Data FO'!BO78/'All Data FO'!EC78</f>
        <v>0.54085276073619637</v>
      </c>
      <c r="EE79" s="137">
        <f>'All Data FO'!BP78/'All Data FO'!ED78</f>
        <v>0.76821441002436475</v>
      </c>
      <c r="EF79" s="137">
        <f>'All Data FO'!BQ78/'All Data FO'!EE78</f>
        <v>0.63957048839625907</v>
      </c>
      <c r="EG79" s="137" t="str">
        <f t="shared" si="72"/>
        <v>Y</v>
      </c>
      <c r="EH79" s="137" t="str">
        <f t="shared" si="73"/>
        <v>Y</v>
      </c>
      <c r="EI79" s="137" t="str">
        <f t="shared" si="74"/>
        <v>N</v>
      </c>
      <c r="EJ79" s="137" t="str">
        <f t="shared" si="75"/>
        <v>Y</v>
      </c>
      <c r="EK79" s="137">
        <f t="shared" si="76"/>
        <v>12.609848270397178</v>
      </c>
      <c r="EL79" s="137">
        <f t="shared" si="77"/>
        <v>52.323041186399635</v>
      </c>
      <c r="EM79" s="137">
        <f t="shared" si="78"/>
        <v>-29.596118781598662</v>
      </c>
      <c r="EN79" s="137">
        <f t="shared" si="79"/>
        <v>20.114111573641228</v>
      </c>
      <c r="EO79" s="137" t="str">
        <f t="shared" si="80"/>
        <v>N</v>
      </c>
      <c r="EP79" s="137" t="str">
        <f t="shared" si="81"/>
        <v>Y</v>
      </c>
      <c r="EQ79" s="137" t="str">
        <f t="shared" si="82"/>
        <v>N</v>
      </c>
    </row>
    <row r="80" spans="1:147" x14ac:dyDescent="0.3">
      <c r="A80" s="137" t="str">
        <f>FOD!B80</f>
        <v xml:space="preserve">JUSTDIAL  </v>
      </c>
      <c r="B80" s="137" t="str">
        <f>'All Data FO'!G80</f>
        <v>N</v>
      </c>
      <c r="C80" s="137" t="str">
        <f>'All Data FO'!H80</f>
        <v>N</v>
      </c>
      <c r="D80" s="137" t="str">
        <f>'All Data FO'!I80</f>
        <v>Y</v>
      </c>
      <c r="E80" s="137" t="str">
        <f>'All Data FO'!J80</f>
        <v>Y</v>
      </c>
      <c r="F80" s="139">
        <f>'All Data FO'!K80</f>
        <v>-0.61472480343101565</v>
      </c>
      <c r="G80" s="139">
        <f>'All Data FO'!L80</f>
        <v>-0.87856029474281494</v>
      </c>
      <c r="H80" s="139">
        <f>'All Data FO'!M80</f>
        <v>5.6595298697409895</v>
      </c>
      <c r="I80" s="139">
        <f>'All Data FO'!N80</f>
        <v>0.7238727190468941</v>
      </c>
      <c r="J80" s="137" t="str">
        <f t="shared" si="83"/>
        <v>Y</v>
      </c>
      <c r="K80" s="137" t="str">
        <f t="shared" si="84"/>
        <v>N</v>
      </c>
      <c r="L80" s="137" t="str">
        <f t="shared" si="85"/>
        <v>Y</v>
      </c>
      <c r="M80" s="137">
        <f>'All Data FO'!AG80-'All Data FO'!AH80</f>
        <v>-79800</v>
      </c>
      <c r="N80" s="137">
        <f>'All Data FO'!AH80-'All Data FO'!AI80</f>
        <v>-96600</v>
      </c>
      <c r="O80" s="137">
        <f>'All Data FO'!AI80-'All Data FO'!AJ80</f>
        <v>117600</v>
      </c>
      <c r="P80" s="137">
        <f>'All Data FO'!AJ80-'All Data FO'!AK80</f>
        <v>-39200</v>
      </c>
      <c r="Q80" s="137" t="str">
        <f>'All Data FO'!AL80</f>
        <v>N</v>
      </c>
      <c r="R80" s="137" t="str">
        <f>'All Data FO'!AM80</f>
        <v>N</v>
      </c>
      <c r="S80" s="137" t="str">
        <f>'All Data FO'!AN80</f>
        <v>Y</v>
      </c>
      <c r="T80" s="137" t="str">
        <f>'All Data FO'!AO80</f>
        <v>N</v>
      </c>
      <c r="U80" s="139">
        <f>'All Data FO'!AP80</f>
        <v>-5.2341597796143251</v>
      </c>
      <c r="V80" s="139">
        <f>'All Data FO'!AQ80</f>
        <v>-5.9585492227979273</v>
      </c>
      <c r="W80" s="139">
        <f>'All Data FO'!AR80</f>
        <v>7.8212290502793298</v>
      </c>
      <c r="X80" s="139">
        <f>'All Data FO'!AS80</f>
        <v>-2.5408348457350272</v>
      </c>
      <c r="Y80" s="137" t="str">
        <f t="shared" si="86"/>
        <v>Y</v>
      </c>
      <c r="Z80" s="137" t="str">
        <f t="shared" si="87"/>
        <v>N</v>
      </c>
      <c r="AA80" s="137" t="str">
        <f t="shared" si="88"/>
        <v>Y</v>
      </c>
      <c r="AB80" s="137" t="str">
        <f>'All Data FO'!BB80</f>
        <v>Y</v>
      </c>
      <c r="AC80" s="137" t="str">
        <f>'All Data FO'!BC80</f>
        <v>N</v>
      </c>
      <c r="AD80" s="137" t="str">
        <f>'All Data FO'!BD80</f>
        <v>N</v>
      </c>
      <c r="AE80" s="137" t="str">
        <f>'All Data FO'!BE80</f>
        <v>N</v>
      </c>
      <c r="AF80" s="139">
        <f>'All Data FO'!BF80</f>
        <v>150.11848958604722</v>
      </c>
      <c r="AG80" s="139">
        <f>'All Data FO'!BG80</f>
        <v>-47.016149110724712</v>
      </c>
      <c r="AH80" s="139">
        <f>'All Data FO'!BH80</f>
        <v>-3.1585480646040045</v>
      </c>
      <c r="AI80" s="139">
        <f>'All Data FO'!BI80</f>
        <v>-8.1885090610474265</v>
      </c>
      <c r="AJ80" s="137" t="str">
        <f t="shared" si="89"/>
        <v>Y</v>
      </c>
      <c r="AK80" s="137" t="str">
        <f t="shared" si="90"/>
        <v>N</v>
      </c>
      <c r="AL80" s="137" t="str">
        <f t="shared" si="91"/>
        <v>Y</v>
      </c>
      <c r="AM80" s="137" t="str">
        <f>'All Data FO'!BR80</f>
        <v>Y</v>
      </c>
      <c r="AN80" s="137" t="str">
        <f>'All Data FO'!BS80</f>
        <v>N</v>
      </c>
      <c r="AO80" s="137" t="str">
        <f>'All Data FO'!BT80</f>
        <v>N</v>
      </c>
      <c r="AP80" s="137" t="str">
        <f>'All Data FO'!BU80</f>
        <v>N</v>
      </c>
      <c r="AQ80" s="139">
        <f>'All Data FO'!BV80</f>
        <v>147.94701986754967</v>
      </c>
      <c r="AR80" s="139">
        <f>'All Data FO'!BW80</f>
        <v>-47.350069735006969</v>
      </c>
      <c r="AS80" s="139">
        <f>'All Data FO'!BX80</f>
        <v>-6.640625</v>
      </c>
      <c r="AT80" s="139">
        <f>'All Data FO'!BY80</f>
        <v>-8.9508002371072912</v>
      </c>
      <c r="AU80" s="137" t="str">
        <f t="shared" si="92"/>
        <v>Y</v>
      </c>
      <c r="AV80" s="137" t="str">
        <f t="shared" si="93"/>
        <v>N</v>
      </c>
      <c r="AW80" s="137" t="str">
        <f t="shared" si="94"/>
        <v>Y</v>
      </c>
      <c r="AX80" s="137" t="str">
        <f>'All Data FO'!CH80</f>
        <v>Y</v>
      </c>
      <c r="AY80" s="137" t="str">
        <f>'All Data FO'!CI80</f>
        <v>N</v>
      </c>
      <c r="AZ80" s="137" t="str">
        <f>'All Data FO'!CJ80</f>
        <v>N</v>
      </c>
      <c r="BA80" s="137" t="str">
        <f>'All Data FO'!CK80</f>
        <v>N</v>
      </c>
      <c r="BB80" s="139">
        <f>'All Data FO'!CL80</f>
        <v>138.4180790960452</v>
      </c>
      <c r="BC80" s="139">
        <f>'All Data FO'!CM80</f>
        <v>-48.434085943190098</v>
      </c>
      <c r="BD80" s="139">
        <f>'All Data FO'!CN80</f>
        <v>-4.3871866295264619</v>
      </c>
      <c r="BE80" s="139">
        <f>'All Data FO'!CO80</f>
        <v>-7.8305519897304237</v>
      </c>
      <c r="BF80" s="137" t="str">
        <f t="shared" si="95"/>
        <v>Y</v>
      </c>
      <c r="BG80" s="137" t="str">
        <f t="shared" si="96"/>
        <v>N</v>
      </c>
      <c r="BH80" s="137" t="str">
        <f t="shared" si="97"/>
        <v>Y</v>
      </c>
      <c r="BI80" s="137" t="str">
        <f>'D Master'!AM80</f>
        <v>N</v>
      </c>
      <c r="BJ80" s="137" t="str">
        <f>'D Master'!AN80</f>
        <v>N</v>
      </c>
      <c r="BK80" s="137" t="str">
        <f>'D Master'!AO80</f>
        <v>Y</v>
      </c>
      <c r="BL80" s="137" t="str">
        <f>'D Master'!AP80</f>
        <v>N</v>
      </c>
      <c r="BM80" s="137">
        <f>'D Master'!AQ80</f>
        <v>-5.8394160583941535</v>
      </c>
      <c r="BN80" s="137">
        <f>'D Master'!AR80</f>
        <v>-33.752417794970988</v>
      </c>
      <c r="BO80" s="137">
        <f>'D Master'!AS80</f>
        <v>34.810951760104302</v>
      </c>
      <c r="BP80" s="137">
        <f>'D Master'!AT80</f>
        <v>-4.8387096774193612</v>
      </c>
      <c r="BR80" s="137">
        <f>'All Data FO'!B80</f>
        <v>347.6</v>
      </c>
      <c r="BS80" s="137">
        <f>'All Data FO'!W80</f>
        <v>359.2</v>
      </c>
      <c r="BT80" s="137">
        <f>'All Data FO'!AB80</f>
        <v>344.05</v>
      </c>
      <c r="BV80" s="137">
        <f t="shared" si="98"/>
        <v>38.35920177383592</v>
      </c>
      <c r="BW80" s="137">
        <f>'All Data FO'!BM80</f>
        <v>2620800</v>
      </c>
      <c r="BX80" s="137">
        <f>AVERAGE('All Data FO'!BN80:BQ80)</f>
        <v>1894200</v>
      </c>
      <c r="BY80" s="137">
        <f>AVERAGE('All Data FO'!BN80:BP80)</f>
        <v>1738333.3333333333</v>
      </c>
      <c r="BZ80" s="137">
        <f t="shared" si="99"/>
        <v>50.765100671140949</v>
      </c>
      <c r="CB80" s="139">
        <f>'All Data FO'!AP80</f>
        <v>-5.2341597796143251</v>
      </c>
      <c r="CC80" s="139">
        <f>'All Data FO'!AQ80</f>
        <v>-5.9585492227979273</v>
      </c>
      <c r="CD80" s="139">
        <f>'All Data FO'!AR80</f>
        <v>7.8212290502793298</v>
      </c>
      <c r="CE80" s="139">
        <f>'All Data FO'!AS80</f>
        <v>-2.5408348457350272</v>
      </c>
      <c r="CF80" s="139">
        <f>'All Data FO'!BV80</f>
        <v>147.94701986754967</v>
      </c>
      <c r="CG80" s="139">
        <f>'All Data FO'!BW80</f>
        <v>-47.350069735006969</v>
      </c>
      <c r="CH80" s="139">
        <f>'All Data FO'!BX80</f>
        <v>-6.640625</v>
      </c>
      <c r="CI80" s="139">
        <f>'All Data FO'!BY80</f>
        <v>-8.9508002371072912</v>
      </c>
      <c r="CJ80" s="139">
        <f>'D Master'!AQ80</f>
        <v>-5.8394160583941535</v>
      </c>
      <c r="CK80" s="139">
        <f>'D Master'!AR80</f>
        <v>-33.752417794970988</v>
      </c>
      <c r="CL80" s="139">
        <f>'D Master'!AS80</f>
        <v>34.810951760104302</v>
      </c>
      <c r="CM80" s="139">
        <f>'D Master'!AT80</f>
        <v>-4.8387096774193612</v>
      </c>
      <c r="CN80" s="139">
        <f>Cash!BH80</f>
        <v>57.78328295515859</v>
      </c>
      <c r="CO80" s="139">
        <f>Cash!BI80</f>
        <v>-39.902116584548317</v>
      </c>
      <c r="CP80" s="139">
        <f>Cash!BJ80</f>
        <v>-5.5788305054055884</v>
      </c>
      <c r="CQ80" s="139">
        <f>Cash!BK80</f>
        <v>3.1658725348641852</v>
      </c>
      <c r="CR80" s="67"/>
      <c r="CS80" s="139">
        <f>'All Data FO'!K80</f>
        <v>-0.61472480343101565</v>
      </c>
      <c r="CT80" s="139">
        <f>Cash!BH80</f>
        <v>57.78328295515859</v>
      </c>
      <c r="CU80" s="139">
        <f>'D Master'!AA80</f>
        <v>48.64396727823852</v>
      </c>
      <c r="CV80" s="139">
        <f>NOI!G80</f>
        <v>-2.2180451127819549</v>
      </c>
      <c r="CW80" s="139">
        <f>NOI!S80</f>
        <v>83.713751111252108</v>
      </c>
      <c r="CX80" s="139">
        <f>Cash!EB80</f>
        <v>-3.0120481927708838</v>
      </c>
      <c r="CY80" s="139">
        <f>'All Data FO'!AP80</f>
        <v>-5.2341597796143251</v>
      </c>
      <c r="CZ80" s="139">
        <f>'All Data FO'!BV80</f>
        <v>147.94701986754967</v>
      </c>
      <c r="DA80" s="139">
        <f>'All Data FO'!BF80</f>
        <v>150.11848958604722</v>
      </c>
      <c r="DB80" s="139" t="str">
        <f>'FOD (ALL)'!M80</f>
        <v>JUBLFOOD</v>
      </c>
      <c r="DC80" s="139">
        <f>'All Data FO'!EJ80</f>
        <v>4.561541486433347</v>
      </c>
      <c r="DD80" s="137">
        <f>'All Data FO'!B79</f>
        <v>1613.4</v>
      </c>
      <c r="DE80" s="137">
        <f>('All Data FO'!W79-'All Data FO'!AB79)/3</f>
        <v>27.533333333333378</v>
      </c>
      <c r="DF80" s="137">
        <f t="shared" si="65"/>
        <v>1.7065410520226463</v>
      </c>
      <c r="DH80" s="139" t="str">
        <f t="shared" si="100"/>
        <v>JUBLFOOD</v>
      </c>
      <c r="DI80" s="137">
        <f t="shared" si="66"/>
        <v>1627.1666666666667</v>
      </c>
      <c r="DJ80" s="137">
        <f t="shared" si="67"/>
        <v>1654.7</v>
      </c>
      <c r="DK80" s="137">
        <f t="shared" si="68"/>
        <v>1613.4</v>
      </c>
      <c r="DL80" s="137">
        <f t="shared" si="69"/>
        <v>1585.8666666666668</v>
      </c>
      <c r="DM80" s="137">
        <f t="shared" si="70"/>
        <v>1558.3333333333335</v>
      </c>
      <c r="DN80" s="137">
        <f t="shared" si="71"/>
        <v>1599.6333333333334</v>
      </c>
      <c r="DO80" s="137" t="str">
        <f>'Final Master FO'!DC80</f>
        <v>LONG BUILDUP</v>
      </c>
      <c r="DS80" s="137" t="str">
        <f>'FOD (ALL)'!M80</f>
        <v>JUBLFOOD</v>
      </c>
      <c r="DT80" s="137">
        <f>'All Data FO'!B79</f>
        <v>1613.4</v>
      </c>
      <c r="DU80" s="139">
        <f>'All Data FO'!K79</f>
        <v>3.3667552935900429</v>
      </c>
      <c r="DV80" s="137">
        <f>'All Data FO'!EA79</f>
        <v>28885100</v>
      </c>
      <c r="DW80" s="139">
        <f>'All Data FO'!EJ79</f>
        <v>1.5704063153823162</v>
      </c>
      <c r="DX80" s="137">
        <f>'D Master'!R79</f>
        <v>753567</v>
      </c>
      <c r="DY80" s="137">
        <f>'D Master'!AH79</f>
        <v>30.99</v>
      </c>
      <c r="EB80" s="137">
        <f>'All Data FO'!BM79/'All Data FO'!EA79</f>
        <v>0.10977978265610989</v>
      </c>
      <c r="EC80" s="137">
        <f>'All Data FO'!BN79/'All Data FO'!EB79</f>
        <v>0.19116690402095751</v>
      </c>
      <c r="ED80" s="137">
        <f>'All Data FO'!BO79/'All Data FO'!EC79</f>
        <v>0.11713528332238259</v>
      </c>
      <c r="EE80" s="137">
        <f>'All Data FO'!BP79/'All Data FO'!ED79</f>
        <v>0.14158503644884143</v>
      </c>
      <c r="EF80" s="137">
        <f>'All Data FO'!BQ79/'All Data FO'!EE79</f>
        <v>0.16287528000063323</v>
      </c>
      <c r="EG80" s="137" t="str">
        <f t="shared" si="72"/>
        <v>N</v>
      </c>
      <c r="EH80" s="137" t="str">
        <f t="shared" si="73"/>
        <v>Y</v>
      </c>
      <c r="EI80" s="137" t="str">
        <f t="shared" si="74"/>
        <v>N</v>
      </c>
      <c r="EJ80" s="137" t="str">
        <f t="shared" si="75"/>
        <v>N</v>
      </c>
      <c r="EK80" s="137">
        <f t="shared" si="76"/>
        <v>-42.573855438870943</v>
      </c>
      <c r="EL80" s="137">
        <f t="shared" si="77"/>
        <v>63.201811272205056</v>
      </c>
      <c r="EM80" s="137">
        <f t="shared" si="78"/>
        <v>-17.268599662573251</v>
      </c>
      <c r="EN80" s="137">
        <f t="shared" si="79"/>
        <v>-13.07150081443238</v>
      </c>
      <c r="EO80" s="137" t="str">
        <f t="shared" si="80"/>
        <v>N</v>
      </c>
      <c r="EP80" s="137" t="str">
        <f t="shared" si="81"/>
        <v>Y</v>
      </c>
      <c r="EQ80" s="137" t="str">
        <f t="shared" si="82"/>
        <v>N</v>
      </c>
    </row>
    <row r="81" spans="1:147" x14ac:dyDescent="0.3">
      <c r="A81" s="137" t="str">
        <f>FOD!B81</f>
        <v xml:space="preserve">KOTAKBANK </v>
      </c>
      <c r="B81" s="137" t="str">
        <f>'All Data FO'!G81</f>
        <v>Y</v>
      </c>
      <c r="C81" s="137" t="str">
        <f>'All Data FO'!H81</f>
        <v>N</v>
      </c>
      <c r="D81" s="137" t="str">
        <f>'All Data FO'!I81</f>
        <v>Y</v>
      </c>
      <c r="E81" s="137" t="str">
        <f>'All Data FO'!J81</f>
        <v>Y</v>
      </c>
      <c r="F81" s="139">
        <f>'All Data FO'!K81</f>
        <v>0.96947464954800722</v>
      </c>
      <c r="G81" s="139">
        <f>'All Data FO'!L81</f>
        <v>-1.6365979381443259</v>
      </c>
      <c r="H81" s="139">
        <f>'All Data FO'!M81</f>
        <v>3.0818278427205059</v>
      </c>
      <c r="I81" s="139">
        <f>'All Data FO'!N81</f>
        <v>1.105788601871347</v>
      </c>
      <c r="J81" s="137" t="str">
        <f t="shared" si="83"/>
        <v>Y</v>
      </c>
      <c r="K81" s="137" t="str">
        <f t="shared" si="84"/>
        <v>N</v>
      </c>
      <c r="L81" s="137" t="str">
        <f t="shared" si="85"/>
        <v>Y</v>
      </c>
      <c r="M81" s="137">
        <f>'All Data FO'!AG81-'All Data FO'!AH81</f>
        <v>-356800</v>
      </c>
      <c r="N81" s="137">
        <f>'All Data FO'!AH81-'All Data FO'!AI81</f>
        <v>-378000</v>
      </c>
      <c r="O81" s="137">
        <f>'All Data FO'!AI81-'All Data FO'!AJ81</f>
        <v>-111200</v>
      </c>
      <c r="P81" s="137">
        <f>'All Data FO'!AJ81-'All Data FO'!AK81</f>
        <v>-293200</v>
      </c>
      <c r="Q81" s="137" t="str">
        <f>'All Data FO'!AL81</f>
        <v>N</v>
      </c>
      <c r="R81" s="137" t="str">
        <f>'All Data FO'!AM81</f>
        <v>N</v>
      </c>
      <c r="S81" s="137" t="str">
        <f>'All Data FO'!AN81</f>
        <v>N</v>
      </c>
      <c r="T81" s="137" t="str">
        <f>'All Data FO'!AO81</f>
        <v>N</v>
      </c>
      <c r="U81" s="139">
        <f>'All Data FO'!AP81</f>
        <v>-4.8852620625444985</v>
      </c>
      <c r="V81" s="139">
        <f>'All Data FO'!AQ81</f>
        <v>-4.9208498229535511</v>
      </c>
      <c r="W81" s="139">
        <f>'All Data FO'!AR81</f>
        <v>-1.4269582178421107</v>
      </c>
      <c r="X81" s="139">
        <f>'All Data FO'!AS81</f>
        <v>-3.626020281968835</v>
      </c>
      <c r="Y81" s="137" t="str">
        <f t="shared" si="86"/>
        <v>Y</v>
      </c>
      <c r="Z81" s="137" t="str">
        <f t="shared" si="87"/>
        <v>N</v>
      </c>
      <c r="AA81" s="137" t="str">
        <f t="shared" si="88"/>
        <v>Y</v>
      </c>
      <c r="AB81" s="137" t="str">
        <f>'All Data FO'!BB81</f>
        <v>Y</v>
      </c>
      <c r="AC81" s="137" t="str">
        <f>'All Data FO'!BC81</f>
        <v>Y</v>
      </c>
      <c r="AD81" s="137" t="str">
        <f>'All Data FO'!BD81</f>
        <v>N</v>
      </c>
      <c r="AE81" s="137" t="str">
        <f>'All Data FO'!BE81</f>
        <v>Y</v>
      </c>
      <c r="AF81" s="139">
        <f>'All Data FO'!BF81</f>
        <v>15.151611549216099</v>
      </c>
      <c r="AG81" s="139">
        <f>'All Data FO'!BG81</f>
        <v>4.9916725974934639</v>
      </c>
      <c r="AH81" s="139">
        <f>'All Data FO'!BH81</f>
        <v>-5.209407020271124</v>
      </c>
      <c r="AI81" s="139">
        <f>'All Data FO'!BI81</f>
        <v>18.339142220936726</v>
      </c>
      <c r="AJ81" s="137" t="str">
        <f t="shared" si="89"/>
        <v>Y</v>
      </c>
      <c r="AK81" s="137" t="str">
        <f t="shared" si="90"/>
        <v>Y</v>
      </c>
      <c r="AL81" s="137" t="str">
        <f t="shared" si="91"/>
        <v>N</v>
      </c>
      <c r="AM81" s="137" t="str">
        <f>'All Data FO'!BR81</f>
        <v>Y</v>
      </c>
      <c r="AN81" s="137" t="str">
        <f>'All Data FO'!BS81</f>
        <v>Y</v>
      </c>
      <c r="AO81" s="137" t="str">
        <f>'All Data FO'!BT81</f>
        <v>N</v>
      </c>
      <c r="AP81" s="137" t="str">
        <f>'All Data FO'!BU81</f>
        <v>Y</v>
      </c>
      <c r="AQ81" s="139">
        <f>'All Data FO'!BV81</f>
        <v>18.064714675107712</v>
      </c>
      <c r="AR81" s="139">
        <f>'All Data FO'!BW81</f>
        <v>3.9437005894986976</v>
      </c>
      <c r="AS81" s="139">
        <f>'All Data FO'!BX81</f>
        <v>-6.0573538250193177</v>
      </c>
      <c r="AT81" s="139">
        <f>'All Data FO'!BY81</f>
        <v>16.797031688728438</v>
      </c>
      <c r="AU81" s="137" t="str">
        <f t="shared" si="92"/>
        <v>Y</v>
      </c>
      <c r="AV81" s="137" t="str">
        <f t="shared" si="93"/>
        <v>Y</v>
      </c>
      <c r="AW81" s="137" t="str">
        <f t="shared" si="94"/>
        <v>N</v>
      </c>
      <c r="AX81" s="137" t="str">
        <f>'All Data FO'!CH81</f>
        <v>Y</v>
      </c>
      <c r="AY81" s="137" t="str">
        <f>'All Data FO'!CI81</f>
        <v>Y</v>
      </c>
      <c r="AZ81" s="137" t="str">
        <f>'All Data FO'!CJ81</f>
        <v>N</v>
      </c>
      <c r="BA81" s="137" t="str">
        <f>'All Data FO'!CK81</f>
        <v>Y</v>
      </c>
      <c r="BB81" s="139">
        <f>'All Data FO'!CL81</f>
        <v>13.106333403939843</v>
      </c>
      <c r="BC81" s="139">
        <f>'All Data FO'!CM81</f>
        <v>3.0561012879283997</v>
      </c>
      <c r="BD81" s="139">
        <f>'All Data FO'!CN81</f>
        <v>-9.7339901477832509</v>
      </c>
      <c r="BE81" s="139">
        <f>'All Data FO'!CO81</f>
        <v>16.915279617577607</v>
      </c>
      <c r="BF81" s="137" t="str">
        <f t="shared" si="95"/>
        <v>Y</v>
      </c>
      <c r="BG81" s="137" t="str">
        <f t="shared" si="96"/>
        <v>Y</v>
      </c>
      <c r="BH81" s="137" t="str">
        <f t="shared" si="97"/>
        <v>N</v>
      </c>
      <c r="BI81" s="137" t="str">
        <f>'D Master'!AM81</f>
        <v>N</v>
      </c>
      <c r="BJ81" s="137" t="str">
        <f>'D Master'!AN81</f>
        <v>Y</v>
      </c>
      <c r="BK81" s="137" t="str">
        <f>'D Master'!AO81</f>
        <v>Y</v>
      </c>
      <c r="BL81" s="137" t="str">
        <f>'D Master'!AP81</f>
        <v>N</v>
      </c>
      <c r="BM81" s="137">
        <f>'D Master'!AQ81</f>
        <v>-43.805488297013724</v>
      </c>
      <c r="BN81" s="137">
        <f>'D Master'!AR81</f>
        <v>31.843575418994408</v>
      </c>
      <c r="BO81" s="137">
        <f>'D Master'!AS81</f>
        <v>9.9444281953787836</v>
      </c>
      <c r="BP81" s="137">
        <f>'D Master'!AT81</f>
        <v>-24.425287356321849</v>
      </c>
      <c r="BR81" s="137">
        <f>'All Data FO'!B81</f>
        <v>1156.05</v>
      </c>
      <c r="BS81" s="137">
        <f>'All Data FO'!W81</f>
        <v>1163.4000000000001</v>
      </c>
      <c r="BT81" s="137">
        <f>'All Data FO'!AB81</f>
        <v>1111.0999999999999</v>
      </c>
      <c r="BV81" s="137">
        <f t="shared" si="98"/>
        <v>22.252950481978445</v>
      </c>
      <c r="BW81" s="137">
        <f>'All Data FO'!BM81</f>
        <v>10742000</v>
      </c>
      <c r="BX81" s="137">
        <f>AVERAGE('All Data FO'!BN81:BQ81)</f>
        <v>8786700</v>
      </c>
      <c r="BY81" s="137">
        <f>AVERAGE('All Data FO'!BN81:BP81)</f>
        <v>9056400</v>
      </c>
      <c r="BZ81" s="137">
        <f t="shared" si="99"/>
        <v>18.612252109005787</v>
      </c>
      <c r="CB81" s="139">
        <f>'All Data FO'!AP81</f>
        <v>-4.8852620625444985</v>
      </c>
      <c r="CC81" s="139">
        <f>'All Data FO'!AQ81</f>
        <v>-4.9208498229535511</v>
      </c>
      <c r="CD81" s="139">
        <f>'All Data FO'!AR81</f>
        <v>-1.4269582178421107</v>
      </c>
      <c r="CE81" s="139">
        <f>'All Data FO'!AS81</f>
        <v>-3.626020281968835</v>
      </c>
      <c r="CF81" s="139">
        <f>'All Data FO'!BV81</f>
        <v>18.064714675107712</v>
      </c>
      <c r="CG81" s="139">
        <f>'All Data FO'!BW81</f>
        <v>3.9437005894986976</v>
      </c>
      <c r="CH81" s="139">
        <f>'All Data FO'!BX81</f>
        <v>-6.0573538250193177</v>
      </c>
      <c r="CI81" s="139">
        <f>'All Data FO'!BY81</f>
        <v>16.797031688728438</v>
      </c>
      <c r="CJ81" s="139">
        <f>'D Master'!AQ81</f>
        <v>-43.805488297013724</v>
      </c>
      <c r="CK81" s="139">
        <f>'D Master'!AR81</f>
        <v>31.843575418994408</v>
      </c>
      <c r="CL81" s="139">
        <f>'D Master'!AS81</f>
        <v>9.9444281953787836</v>
      </c>
      <c r="CM81" s="139">
        <f>'D Master'!AT81</f>
        <v>-24.425287356321849</v>
      </c>
      <c r="CN81" s="139">
        <f>Cash!BH81</f>
        <v>-13.187361338397791</v>
      </c>
      <c r="CO81" s="139">
        <f>Cash!BI81</f>
        <v>13.774084865052815</v>
      </c>
      <c r="CP81" s="139">
        <f>Cash!BJ81</f>
        <v>-17.684518174410993</v>
      </c>
      <c r="CQ81" s="139">
        <f>Cash!BK81</f>
        <v>-0.22216678343201335</v>
      </c>
      <c r="CR81" s="67"/>
      <c r="CS81" s="139">
        <f>'All Data FO'!K81</f>
        <v>0.96947464954800722</v>
      </c>
      <c r="CT81" s="139">
        <f>Cash!BH81</f>
        <v>-13.187361338397791</v>
      </c>
      <c r="CU81" s="139">
        <f>'D Master'!AA81</f>
        <v>-51.212084289498847</v>
      </c>
      <c r="CV81" s="139">
        <f>NOI!G81</f>
        <v>3.9195121951219511</v>
      </c>
      <c r="CW81" s="139">
        <f>NOI!S81</f>
        <v>12.713067692818633</v>
      </c>
      <c r="CX81" s="139">
        <f>Cash!EB81</f>
        <v>-2.9255319148936141</v>
      </c>
      <c r="CY81" s="139">
        <f>'All Data FO'!AP81</f>
        <v>-4.8852620625444985</v>
      </c>
      <c r="CZ81" s="139">
        <f>'All Data FO'!BV81</f>
        <v>18.064714675107712</v>
      </c>
      <c r="DA81" s="139">
        <f>'All Data FO'!BF81</f>
        <v>15.151611549216099</v>
      </c>
      <c r="DB81" s="139" t="str">
        <f>'FOD (ALL)'!M81</f>
        <v>JUSTDIAL</v>
      </c>
      <c r="DC81" s="139">
        <f>'All Data FO'!EJ81</f>
        <v>-1.2285012285012284</v>
      </c>
      <c r="DD81" s="137">
        <f>'All Data FO'!B80</f>
        <v>347.6</v>
      </c>
      <c r="DE81" s="137">
        <f>('All Data FO'!W80-'All Data FO'!AB80)/3</f>
        <v>5.0499999999999927</v>
      </c>
      <c r="DF81" s="137">
        <f t="shared" si="65"/>
        <v>1.4528193325661658</v>
      </c>
      <c r="DH81" s="139" t="str">
        <f t="shared" si="100"/>
        <v>JUSTDIAL</v>
      </c>
      <c r="DI81" s="137">
        <f t="shared" si="66"/>
        <v>352.65000000000003</v>
      </c>
      <c r="DJ81" s="137">
        <f t="shared" si="67"/>
        <v>357.70000000000005</v>
      </c>
      <c r="DK81" s="137">
        <f t="shared" si="68"/>
        <v>350.12500000000006</v>
      </c>
      <c r="DL81" s="137">
        <f t="shared" si="69"/>
        <v>345.07500000000005</v>
      </c>
      <c r="DM81" s="137">
        <f t="shared" si="70"/>
        <v>340.02500000000003</v>
      </c>
      <c r="DN81" s="137">
        <f t="shared" si="71"/>
        <v>347.6</v>
      </c>
      <c r="DO81" s="137" t="str">
        <f>'Final Master FO'!DC81</f>
        <v>LONG UNWINDING</v>
      </c>
      <c r="DS81" s="137" t="str">
        <f>'FOD (ALL)'!M81</f>
        <v>JUSTDIAL</v>
      </c>
      <c r="DT81" s="137">
        <f>'All Data FO'!B80</f>
        <v>347.6</v>
      </c>
      <c r="DU81" s="139">
        <f>'All Data FO'!K80</f>
        <v>-0.61472480343101565</v>
      </c>
      <c r="DV81" s="137">
        <f>'All Data FO'!EA80</f>
        <v>2659000</v>
      </c>
      <c r="DW81" s="139">
        <f>'All Data FO'!EJ80</f>
        <v>4.561541486433347</v>
      </c>
      <c r="DX81" s="137">
        <f>'D Master'!R80</f>
        <v>157903</v>
      </c>
      <c r="DY81" s="137">
        <f>'D Master'!AH80</f>
        <v>6.45</v>
      </c>
      <c r="EB81" s="137">
        <f>'All Data FO'!BM80/'All Data FO'!EA80</f>
        <v>0.98563369687852576</v>
      </c>
      <c r="EC81" s="137">
        <f>'All Data FO'!BN80/'All Data FO'!EB80</f>
        <v>0.41565080613448685</v>
      </c>
      <c r="ED81" s="137">
        <f>'All Data FO'!BO80/'All Data FO'!EC80</f>
        <v>0.73849549383851387</v>
      </c>
      <c r="EE81" s="137">
        <f>'All Data FO'!BP80/'All Data FO'!ED80</f>
        <v>0.94295110721333042</v>
      </c>
      <c r="EF81" s="137">
        <f>'All Data FO'!BQ80/'All Data FO'!EE80</f>
        <v>1.1384912026994456</v>
      </c>
      <c r="EG81" s="137" t="str">
        <f t="shared" si="72"/>
        <v>Y</v>
      </c>
      <c r="EH81" s="137" t="str">
        <f t="shared" si="73"/>
        <v>N</v>
      </c>
      <c r="EI81" s="137" t="str">
        <f t="shared" si="74"/>
        <v>N</v>
      </c>
      <c r="EJ81" s="137" t="str">
        <f t="shared" si="75"/>
        <v>N</v>
      </c>
      <c r="EK81" s="137">
        <f t="shared" si="76"/>
        <v>137.13022622157908</v>
      </c>
      <c r="EL81" s="137">
        <f t="shared" si="77"/>
        <v>-43.716541319157074</v>
      </c>
      <c r="EM81" s="137">
        <f t="shared" si="78"/>
        <v>-21.682525404634912</v>
      </c>
      <c r="EN81" s="137">
        <f t="shared" si="79"/>
        <v>-17.17537166931772</v>
      </c>
      <c r="EO81" s="137" t="str">
        <f t="shared" si="80"/>
        <v>Y</v>
      </c>
      <c r="EP81" s="137" t="str">
        <f t="shared" si="81"/>
        <v>N</v>
      </c>
      <c r="EQ81" s="137" t="str">
        <f t="shared" si="82"/>
        <v>N</v>
      </c>
    </row>
    <row r="82" spans="1:147" x14ac:dyDescent="0.3">
      <c r="A82" s="137" t="str">
        <f>FOD!B82</f>
        <v xml:space="preserve">L&amp;TFH     </v>
      </c>
      <c r="B82" s="137" t="str">
        <f>'All Data FO'!G82</f>
        <v>N</v>
      </c>
      <c r="C82" s="137" t="str">
        <f>'All Data FO'!H82</f>
        <v>N</v>
      </c>
      <c r="D82" s="137" t="str">
        <f>'All Data FO'!I82</f>
        <v>Y</v>
      </c>
      <c r="E82" s="137" t="str">
        <f>'All Data FO'!J82</f>
        <v>N</v>
      </c>
      <c r="F82" s="139">
        <f>'All Data FO'!K82</f>
        <v>-2.6515151515151487</v>
      </c>
      <c r="G82" s="139">
        <f>'All Data FO'!L82</f>
        <v>-1.2160898035547345</v>
      </c>
      <c r="H82" s="139">
        <f>'All Data FO'!M82</f>
        <v>3.4849951597289532</v>
      </c>
      <c r="I82" s="139">
        <f>'All Data FO'!N82</f>
        <v>-1.4312977099236641</v>
      </c>
      <c r="J82" s="137" t="str">
        <f t="shared" si="83"/>
        <v>N</v>
      </c>
      <c r="K82" s="137" t="str">
        <f t="shared" si="84"/>
        <v>N</v>
      </c>
      <c r="L82" s="137" t="str">
        <f t="shared" si="85"/>
        <v>Y</v>
      </c>
      <c r="M82" s="137">
        <f>'All Data FO'!AG82-'All Data FO'!AH82</f>
        <v>-2307200</v>
      </c>
      <c r="N82" s="137">
        <f>'All Data FO'!AH82-'All Data FO'!AI82</f>
        <v>-168000</v>
      </c>
      <c r="O82" s="137">
        <f>'All Data FO'!AI82-'All Data FO'!AJ82</f>
        <v>-184800</v>
      </c>
      <c r="P82" s="137">
        <f>'All Data FO'!AJ82-'All Data FO'!AK82</f>
        <v>1428000</v>
      </c>
      <c r="Q82" s="137" t="str">
        <f>'All Data FO'!AL82</f>
        <v>N</v>
      </c>
      <c r="R82" s="137" t="str">
        <f>'All Data FO'!AM82</f>
        <v>N</v>
      </c>
      <c r="S82" s="137" t="str">
        <f>'All Data FO'!AN82</f>
        <v>N</v>
      </c>
      <c r="T82" s="137" t="str">
        <f>'All Data FO'!AO82</f>
        <v>Y</v>
      </c>
      <c r="U82" s="139">
        <f>'All Data FO'!AP82</f>
        <v>-8.6048454469507103</v>
      </c>
      <c r="V82" s="139">
        <f>'All Data FO'!AQ82</f>
        <v>-0.62266500622665</v>
      </c>
      <c r="W82" s="139">
        <f>'All Data FO'!AR82</f>
        <v>-0.68027210884353739</v>
      </c>
      <c r="X82" s="139">
        <f>'All Data FO'!AS82</f>
        <v>5.5483028720626635</v>
      </c>
      <c r="Y82" s="137" t="str">
        <f t="shared" si="86"/>
        <v>N</v>
      </c>
      <c r="Z82" s="137" t="str">
        <f t="shared" si="87"/>
        <v>Y</v>
      </c>
      <c r="AA82" s="137" t="str">
        <f t="shared" si="88"/>
        <v>N</v>
      </c>
      <c r="AB82" s="137" t="str">
        <f>'All Data FO'!BB82</f>
        <v>Y</v>
      </c>
      <c r="AC82" s="137" t="str">
        <f>'All Data FO'!BC82</f>
        <v>N</v>
      </c>
      <c r="AD82" s="137" t="str">
        <f>'All Data FO'!BD82</f>
        <v>N</v>
      </c>
      <c r="AE82" s="137" t="str">
        <f>'All Data FO'!BE82</f>
        <v>N</v>
      </c>
      <c r="AF82" s="139">
        <f>'All Data FO'!BF82</f>
        <v>56.972882927736791</v>
      </c>
      <c r="AG82" s="139">
        <f>'All Data FO'!BG82</f>
        <v>-20.872781412944285</v>
      </c>
      <c r="AH82" s="139">
        <f>'All Data FO'!BH82</f>
        <v>-17.776907270886735</v>
      </c>
      <c r="AI82" s="139">
        <f>'All Data FO'!BI82</f>
        <v>-31.584409286932374</v>
      </c>
      <c r="AJ82" s="137" t="str">
        <f t="shared" si="89"/>
        <v>Y</v>
      </c>
      <c r="AK82" s="137" t="str">
        <f t="shared" si="90"/>
        <v>N</v>
      </c>
      <c r="AL82" s="137" t="str">
        <f t="shared" si="91"/>
        <v>Y</v>
      </c>
      <c r="AM82" s="137" t="str">
        <f>'All Data FO'!BR82</f>
        <v>Y</v>
      </c>
      <c r="AN82" s="137" t="str">
        <f>'All Data FO'!BS82</f>
        <v>N</v>
      </c>
      <c r="AO82" s="137" t="str">
        <f>'All Data FO'!BT82</f>
        <v>N</v>
      </c>
      <c r="AP82" s="137" t="str">
        <f>'All Data FO'!BU82</f>
        <v>N</v>
      </c>
      <c r="AQ82" s="139">
        <f>'All Data FO'!BV82</f>
        <v>62.812089356110377</v>
      </c>
      <c r="AR82" s="139">
        <f>'All Data FO'!BW82</f>
        <v>-22.135061391541612</v>
      </c>
      <c r="AS82" s="139">
        <f>'All Data FO'!BX82</f>
        <v>-18.146286990508095</v>
      </c>
      <c r="AT82" s="139">
        <f>'All Data FO'!BY82</f>
        <v>-31.497418244406195</v>
      </c>
      <c r="AU82" s="137" t="str">
        <f t="shared" si="92"/>
        <v>Y</v>
      </c>
      <c r="AV82" s="137" t="str">
        <f t="shared" si="93"/>
        <v>N</v>
      </c>
      <c r="AW82" s="137" t="str">
        <f t="shared" si="94"/>
        <v>Y</v>
      </c>
      <c r="AX82" s="137" t="str">
        <f>'All Data FO'!CH82</f>
        <v>Y</v>
      </c>
      <c r="AY82" s="137" t="str">
        <f>'All Data FO'!CI82</f>
        <v>N</v>
      </c>
      <c r="AZ82" s="137" t="str">
        <f>'All Data FO'!CJ82</f>
        <v>N</v>
      </c>
      <c r="BA82" s="137" t="str">
        <f>'All Data FO'!CK82</f>
        <v>N</v>
      </c>
      <c r="BB82" s="139">
        <f>'All Data FO'!CL82</f>
        <v>59.281437125748504</v>
      </c>
      <c r="BC82" s="139">
        <f>'All Data FO'!CM82</f>
        <v>-23.860182370820667</v>
      </c>
      <c r="BD82" s="139">
        <f>'All Data FO'!CN82</f>
        <v>-12.032085561497325</v>
      </c>
      <c r="BE82" s="139">
        <f>'All Data FO'!CO82</f>
        <v>-36.784280583139655</v>
      </c>
      <c r="BF82" s="137" t="str">
        <f t="shared" si="95"/>
        <v>Y</v>
      </c>
      <c r="BG82" s="137" t="str">
        <f t="shared" si="96"/>
        <v>N</v>
      </c>
      <c r="BH82" s="137" t="str">
        <f t="shared" si="97"/>
        <v>Y</v>
      </c>
      <c r="BI82" s="137" t="str">
        <f>'D Master'!AM82</f>
        <v>Y</v>
      </c>
      <c r="BJ82" s="137" t="str">
        <f>'D Master'!AN82</f>
        <v>Y</v>
      </c>
      <c r="BK82" s="137" t="str">
        <f>'D Master'!AO82</f>
        <v>N</v>
      </c>
      <c r="BL82" s="137" t="str">
        <f>'D Master'!AP82</f>
        <v>N</v>
      </c>
      <c r="BM82" s="137">
        <f>'D Master'!AQ82</f>
        <v>18.735362997658097</v>
      </c>
      <c r="BN82" s="137">
        <f>'D Master'!AR82</f>
        <v>26.61230541141585</v>
      </c>
      <c r="BO82" s="137">
        <f>'D Master'!AS82</f>
        <v>-26.284153005464482</v>
      </c>
      <c r="BP82" s="137">
        <f>'D Master'!AT82</f>
        <v>-30.418250950570343</v>
      </c>
      <c r="BR82" s="137">
        <f>'All Data FO'!B82</f>
        <v>51.4</v>
      </c>
      <c r="BS82" s="137">
        <f>'All Data FO'!W82</f>
        <v>54.25</v>
      </c>
      <c r="BT82" s="137">
        <f>'All Data FO'!AB82</f>
        <v>50.25</v>
      </c>
      <c r="BV82" s="137">
        <f t="shared" si="98"/>
        <v>6.0031370312277197</v>
      </c>
      <c r="BW82" s="137">
        <f>'All Data FO'!BM82</f>
        <v>20815200</v>
      </c>
      <c r="BX82" s="137">
        <f>AVERAGE('All Data FO'!BN82:BQ82)</f>
        <v>19636400</v>
      </c>
      <c r="BY82" s="137">
        <f>AVERAGE('All Data FO'!BN82:BP82)</f>
        <v>16421066.666666666</v>
      </c>
      <c r="BZ82" s="137">
        <f t="shared" si="99"/>
        <v>26.759122428100497</v>
      </c>
      <c r="CB82" s="139">
        <f>'All Data FO'!AP82</f>
        <v>-8.6048454469507103</v>
      </c>
      <c r="CC82" s="139">
        <f>'All Data FO'!AQ82</f>
        <v>-0.62266500622665</v>
      </c>
      <c r="CD82" s="139">
        <f>'All Data FO'!AR82</f>
        <v>-0.68027210884353739</v>
      </c>
      <c r="CE82" s="139">
        <f>'All Data FO'!AS82</f>
        <v>5.5483028720626635</v>
      </c>
      <c r="CF82" s="139">
        <f>'All Data FO'!BV82</f>
        <v>62.812089356110377</v>
      </c>
      <c r="CG82" s="139">
        <f>'All Data FO'!BW82</f>
        <v>-22.135061391541612</v>
      </c>
      <c r="CH82" s="139">
        <f>'All Data FO'!BX82</f>
        <v>-18.146286990508095</v>
      </c>
      <c r="CI82" s="139">
        <f>'All Data FO'!BY82</f>
        <v>-31.497418244406195</v>
      </c>
      <c r="CJ82" s="139">
        <f>'D Master'!AQ82</f>
        <v>18.735362997658097</v>
      </c>
      <c r="CK82" s="139">
        <f>'D Master'!AR82</f>
        <v>26.61230541141585</v>
      </c>
      <c r="CL82" s="139">
        <f>'D Master'!AS82</f>
        <v>-26.284153005464482</v>
      </c>
      <c r="CM82" s="139">
        <f>'D Master'!AT82</f>
        <v>-30.418250950570343</v>
      </c>
      <c r="CN82" s="139">
        <f>Cash!BH82</f>
        <v>30.755335523024929</v>
      </c>
      <c r="CO82" s="139">
        <f>Cash!BI82</f>
        <v>-17.540920149266455</v>
      </c>
      <c r="CP82" s="139">
        <f>Cash!BJ82</f>
        <v>-10.077249819324564</v>
      </c>
      <c r="CQ82" s="139">
        <f>Cash!BK82</f>
        <v>-38.286015266269487</v>
      </c>
      <c r="CR82" s="67"/>
      <c r="CS82" s="139">
        <f>'All Data FO'!K82</f>
        <v>-2.6515151515151487</v>
      </c>
      <c r="CT82" s="139">
        <f>Cash!BH82</f>
        <v>30.755335523024929</v>
      </c>
      <c r="CU82" s="139">
        <f>'D Master'!AA82</f>
        <v>55.239906137935421</v>
      </c>
      <c r="CV82" s="139">
        <f>NOI!G82</f>
        <v>0.49054612064950787</v>
      </c>
      <c r="CW82" s="139">
        <f>NOI!S82</f>
        <v>71.203417948851211</v>
      </c>
      <c r="CX82" s="139">
        <f>Cash!EB82</f>
        <v>-2.0872865275142209</v>
      </c>
      <c r="CY82" s="139">
        <f>'All Data FO'!AP82</f>
        <v>-8.6048454469507103</v>
      </c>
      <c r="CZ82" s="139">
        <f>'All Data FO'!BV82</f>
        <v>62.812089356110377</v>
      </c>
      <c r="DA82" s="139">
        <f>'All Data FO'!BF82</f>
        <v>56.972882927736791</v>
      </c>
      <c r="DB82" s="139" t="str">
        <f>'FOD (ALL)'!M82</f>
        <v>KOTAKBANK</v>
      </c>
      <c r="DC82" s="139">
        <f>'All Data FO'!EJ82</f>
        <v>4.9839282693283709</v>
      </c>
      <c r="DD82" s="137">
        <f>'All Data FO'!B81</f>
        <v>1156.05</v>
      </c>
      <c r="DE82" s="137">
        <f>('All Data FO'!W81-'All Data FO'!AB81)/3</f>
        <v>17.433333333333394</v>
      </c>
      <c r="DF82" s="137">
        <f t="shared" si="65"/>
        <v>1.5080085924772626</v>
      </c>
      <c r="DH82" s="139" t="str">
        <f t="shared" si="100"/>
        <v>KOTAKBANK</v>
      </c>
      <c r="DI82" s="137">
        <f t="shared" si="66"/>
        <v>1164.7666666666667</v>
      </c>
      <c r="DJ82" s="137">
        <f t="shared" si="67"/>
        <v>1182.2</v>
      </c>
      <c r="DK82" s="137">
        <f t="shared" si="68"/>
        <v>1156.05</v>
      </c>
      <c r="DL82" s="137">
        <f t="shared" si="69"/>
        <v>1138.6166666666666</v>
      </c>
      <c r="DM82" s="137">
        <f t="shared" si="70"/>
        <v>1121.1833333333332</v>
      </c>
      <c r="DN82" s="137">
        <f t="shared" si="71"/>
        <v>1147.3333333333333</v>
      </c>
      <c r="DO82" s="137" t="str">
        <f>'Final Master FO'!DC82</f>
        <v>LONG BUILDUP</v>
      </c>
      <c r="DS82" s="137" t="str">
        <f>'FOD (ALL)'!M82</f>
        <v>KOTAKBANK</v>
      </c>
      <c r="DT82" s="137">
        <f>'All Data FO'!B81</f>
        <v>1156.05</v>
      </c>
      <c r="DU82" s="139">
        <f>'All Data FO'!K81</f>
        <v>0.96947464954800722</v>
      </c>
      <c r="DV82" s="137">
        <f>'All Data FO'!EA81</f>
        <v>1688400</v>
      </c>
      <c r="DW82" s="139">
        <f>'All Data FO'!EJ81</f>
        <v>-1.2285012285012284</v>
      </c>
      <c r="DX82" s="137">
        <f>'D Master'!R81</f>
        <v>1445483</v>
      </c>
      <c r="DY82" s="137">
        <f>'D Master'!AH81</f>
        <v>27.85</v>
      </c>
      <c r="EB82" s="137">
        <f>'All Data FO'!BM81/'All Data FO'!EA81</f>
        <v>6.3622364368633022</v>
      </c>
      <c r="EC82" s="137">
        <f>'All Data FO'!BN81/'All Data FO'!EB81</f>
        <v>5.3225693225693229</v>
      </c>
      <c r="ED82" s="137">
        <f>'All Data FO'!BO81/'All Data FO'!EC81</f>
        <v>4.923059617547807</v>
      </c>
      <c r="EE82" s="137">
        <f>'All Data FO'!BP81/'All Data FO'!ED81</f>
        <v>5.644977583908882</v>
      </c>
      <c r="EF82" s="137">
        <f>'All Data FO'!BQ81/'All Data FO'!EE81</f>
        <v>4.7564989267827329</v>
      </c>
      <c r="EG82" s="137" t="str">
        <f t="shared" si="72"/>
        <v>Y</v>
      </c>
      <c r="EH82" s="137" t="str">
        <f t="shared" si="73"/>
        <v>Y</v>
      </c>
      <c r="EI82" s="137" t="str">
        <f t="shared" si="74"/>
        <v>N</v>
      </c>
      <c r="EJ82" s="137" t="str">
        <f t="shared" si="75"/>
        <v>Y</v>
      </c>
      <c r="EK82" s="137">
        <f t="shared" si="76"/>
        <v>19.533181275544358</v>
      </c>
      <c r="EL82" s="137">
        <f t="shared" si="77"/>
        <v>8.115069409224688</v>
      </c>
      <c r="EM82" s="137">
        <f t="shared" si="78"/>
        <v>-12.788677291100612</v>
      </c>
      <c r="EN82" s="137">
        <f t="shared" si="79"/>
        <v>18.679256966154952</v>
      </c>
      <c r="EO82" s="137" t="str">
        <f t="shared" si="80"/>
        <v>Y</v>
      </c>
      <c r="EP82" s="137" t="str">
        <f t="shared" si="81"/>
        <v>Y</v>
      </c>
      <c r="EQ82" s="137" t="str">
        <f t="shared" si="82"/>
        <v>N</v>
      </c>
    </row>
    <row r="83" spans="1:147" x14ac:dyDescent="0.3">
      <c r="A83" s="137" t="str">
        <f>FOD!B83</f>
        <v xml:space="preserve">LICHSGFIN </v>
      </c>
      <c r="B83" s="137" t="str">
        <f>'All Data FO'!G83</f>
        <v>N</v>
      </c>
      <c r="C83" s="137" t="str">
        <f>'All Data FO'!H83</f>
        <v>N</v>
      </c>
      <c r="D83" s="137" t="str">
        <f>'All Data FO'!I83</f>
        <v>Y</v>
      </c>
      <c r="E83" s="137" t="str">
        <f>'All Data FO'!J83</f>
        <v>Y</v>
      </c>
      <c r="F83" s="139">
        <f>'All Data FO'!K83</f>
        <v>-2.4551268826077939</v>
      </c>
      <c r="G83" s="139">
        <f>'All Data FO'!L83</f>
        <v>-0.85907138474125355</v>
      </c>
      <c r="H83" s="139">
        <f>'All Data FO'!M83</f>
        <v>7.1444225290379055</v>
      </c>
      <c r="I83" s="139">
        <f>'All Data FO'!N83</f>
        <v>4.273308957952465</v>
      </c>
      <c r="J83" s="137" t="str">
        <f t="shared" si="83"/>
        <v>N</v>
      </c>
      <c r="K83" s="137" t="str">
        <f t="shared" si="84"/>
        <v>N</v>
      </c>
      <c r="L83" s="137" t="str">
        <f t="shared" si="85"/>
        <v>Y</v>
      </c>
      <c r="M83" s="137">
        <f>'All Data FO'!AG83-'All Data FO'!AH83</f>
        <v>-1212900</v>
      </c>
      <c r="N83" s="137">
        <f>'All Data FO'!AH83-'All Data FO'!AI83</f>
        <v>343200</v>
      </c>
      <c r="O83" s="137">
        <f>'All Data FO'!AI83-'All Data FO'!AJ83</f>
        <v>123500</v>
      </c>
      <c r="P83" s="137">
        <f>'All Data FO'!AJ83-'All Data FO'!AK83</f>
        <v>-118300</v>
      </c>
      <c r="Q83" s="137" t="str">
        <f>'All Data FO'!AL83</f>
        <v>N</v>
      </c>
      <c r="R83" s="137" t="str">
        <f>'All Data FO'!AM83</f>
        <v>Y</v>
      </c>
      <c r="S83" s="137" t="str">
        <f>'All Data FO'!AN83</f>
        <v>Y</v>
      </c>
      <c r="T83" s="137" t="str">
        <f>'All Data FO'!AO83</f>
        <v>N</v>
      </c>
      <c r="U83" s="139">
        <f>'All Data FO'!AP83</f>
        <v>-13.563017880505887</v>
      </c>
      <c r="V83" s="139">
        <f>'All Data FO'!AQ83</f>
        <v>3.9909297052154193</v>
      </c>
      <c r="W83" s="139">
        <f>'All Data FO'!AR83</f>
        <v>1.4570552147239262</v>
      </c>
      <c r="X83" s="139">
        <f>'All Data FO'!AS83</f>
        <v>-1.3764937225835727</v>
      </c>
      <c r="Y83" s="137" t="str">
        <f t="shared" si="86"/>
        <v>N</v>
      </c>
      <c r="Z83" s="137" t="str">
        <f t="shared" si="87"/>
        <v>Y</v>
      </c>
      <c r="AA83" s="137" t="str">
        <f t="shared" si="88"/>
        <v>Y</v>
      </c>
      <c r="AB83" s="137" t="str">
        <f>'All Data FO'!BB83</f>
        <v>Y</v>
      </c>
      <c r="AC83" s="137" t="str">
        <f>'All Data FO'!BC83</f>
        <v>N</v>
      </c>
      <c r="AD83" s="137" t="str">
        <f>'All Data FO'!BD83</f>
        <v>N</v>
      </c>
      <c r="AE83" s="137" t="str">
        <f>'All Data FO'!BE83</f>
        <v>Y</v>
      </c>
      <c r="AF83" s="139">
        <f>'All Data FO'!BF83</f>
        <v>107.7517043115177</v>
      </c>
      <c r="AG83" s="139">
        <f>'All Data FO'!BG83</f>
        <v>-52.948355346740527</v>
      </c>
      <c r="AH83" s="139">
        <f>'All Data FO'!BH83</f>
        <v>-3.2061489054648105</v>
      </c>
      <c r="AI83" s="139">
        <f>'All Data FO'!BI83</f>
        <v>3.7620153269371959</v>
      </c>
      <c r="AJ83" s="137" t="str">
        <f t="shared" si="89"/>
        <v>Y</v>
      </c>
      <c r="AK83" s="137" t="str">
        <f t="shared" si="90"/>
        <v>N</v>
      </c>
      <c r="AL83" s="137" t="str">
        <f t="shared" si="91"/>
        <v>N</v>
      </c>
      <c r="AM83" s="137" t="str">
        <f>'All Data FO'!BR83</f>
        <v>Y</v>
      </c>
      <c r="AN83" s="137" t="str">
        <f>'All Data FO'!BS83</f>
        <v>N</v>
      </c>
      <c r="AO83" s="137" t="str">
        <f>'All Data FO'!BT83</f>
        <v>N</v>
      </c>
      <c r="AP83" s="137" t="str">
        <f>'All Data FO'!BU83</f>
        <v>Y</v>
      </c>
      <c r="AQ83" s="139">
        <f>'All Data FO'!BV83</f>
        <v>113.20067264573991</v>
      </c>
      <c r="AR83" s="139">
        <f>'All Data FO'!BW83</f>
        <v>-53.341179547534978</v>
      </c>
      <c r="AS83" s="139">
        <f>'All Data FO'!BX83</f>
        <v>-7.3764534883720936</v>
      </c>
      <c r="AT83" s="139">
        <f>'All Data FO'!BY83</f>
        <v>2.4063507814438103</v>
      </c>
      <c r="AU83" s="137" t="str">
        <f t="shared" si="92"/>
        <v>Y</v>
      </c>
      <c r="AV83" s="137" t="str">
        <f t="shared" si="93"/>
        <v>N</v>
      </c>
      <c r="AW83" s="137" t="str">
        <f t="shared" si="94"/>
        <v>N</v>
      </c>
      <c r="AX83" s="137" t="str">
        <f>'All Data FO'!CH83</f>
        <v>Y</v>
      </c>
      <c r="AY83" s="137" t="str">
        <f>'All Data FO'!CI83</f>
        <v>N</v>
      </c>
      <c r="AZ83" s="137" t="str">
        <f>'All Data FO'!CJ83</f>
        <v>N</v>
      </c>
      <c r="BA83" s="137" t="str">
        <f>'All Data FO'!CK83</f>
        <v>Y</v>
      </c>
      <c r="BB83" s="139">
        <f>'All Data FO'!CL83</f>
        <v>93.28817733990148</v>
      </c>
      <c r="BC83" s="139">
        <f>'All Data FO'!CM83</f>
        <v>-51.536854670247692</v>
      </c>
      <c r="BD83" s="139">
        <f>'All Data FO'!CN83</f>
        <v>-5.0439217908756024</v>
      </c>
      <c r="BE83" s="139">
        <f>'All Data FO'!CO83</f>
        <v>1.3352476669059583</v>
      </c>
      <c r="BF83" s="137" t="str">
        <f t="shared" si="95"/>
        <v>Y</v>
      </c>
      <c r="BG83" s="137" t="str">
        <f t="shared" si="96"/>
        <v>N</v>
      </c>
      <c r="BH83" s="137" t="str">
        <f t="shared" si="97"/>
        <v>N</v>
      </c>
      <c r="BI83" s="137" t="str">
        <f>'D Master'!AM83</f>
        <v>N</v>
      </c>
      <c r="BJ83" s="137" t="str">
        <f>'D Master'!AN83</f>
        <v>Y</v>
      </c>
      <c r="BK83" s="137" t="str">
        <f>'D Master'!AO83</f>
        <v>Y</v>
      </c>
      <c r="BL83" s="137" t="str">
        <f>'D Master'!AP83</f>
        <v>N</v>
      </c>
      <c r="BM83" s="137">
        <f>'D Master'!AQ83</f>
        <v>-37.892948173322004</v>
      </c>
      <c r="BN83" s="137">
        <f>'D Master'!AR83</f>
        <v>30.850472484713737</v>
      </c>
      <c r="BO83" s="137">
        <f>'D Master'!AS83</f>
        <v>2.2159090909090735</v>
      </c>
      <c r="BP83" s="137">
        <f>'D Master'!AT83</f>
        <v>-35.294117647058812</v>
      </c>
      <c r="BR83" s="137">
        <f>'All Data FO'!B83</f>
        <v>236.4</v>
      </c>
      <c r="BS83" s="137">
        <f>'All Data FO'!W83</f>
        <v>251.25</v>
      </c>
      <c r="BT83" s="137">
        <f>'All Data FO'!AB83</f>
        <v>227.95</v>
      </c>
      <c r="BV83" s="137">
        <f t="shared" si="98"/>
        <v>10.514655141103404</v>
      </c>
      <c r="BW83" s="137">
        <f>'All Data FO'!BM83</f>
        <v>9889100</v>
      </c>
      <c r="BX83" s="137">
        <f>AVERAGE('All Data FO'!BN83:BQ83)</f>
        <v>8948225</v>
      </c>
      <c r="BY83" s="137">
        <f>AVERAGE('All Data FO'!BN83:BP83)</f>
        <v>8437433.333333334</v>
      </c>
      <c r="BZ83" s="137">
        <f t="shared" si="99"/>
        <v>17.205074212932043</v>
      </c>
      <c r="CB83" s="139">
        <f>'All Data FO'!AP83</f>
        <v>-13.563017880505887</v>
      </c>
      <c r="CC83" s="139">
        <f>'All Data FO'!AQ83</f>
        <v>3.9909297052154193</v>
      </c>
      <c r="CD83" s="139">
        <f>'All Data FO'!AR83</f>
        <v>1.4570552147239262</v>
      </c>
      <c r="CE83" s="139">
        <f>'All Data FO'!AS83</f>
        <v>-1.3764937225835727</v>
      </c>
      <c r="CF83" s="139">
        <f>'All Data FO'!BV83</f>
        <v>113.20067264573991</v>
      </c>
      <c r="CG83" s="139">
        <f>'All Data FO'!BW83</f>
        <v>-53.341179547534978</v>
      </c>
      <c r="CH83" s="139">
        <f>'All Data FO'!BX83</f>
        <v>-7.3764534883720936</v>
      </c>
      <c r="CI83" s="139">
        <f>'All Data FO'!BY83</f>
        <v>2.4063507814438103</v>
      </c>
      <c r="CJ83" s="139">
        <f>'D Master'!AQ83</f>
        <v>-37.892948173322004</v>
      </c>
      <c r="CK83" s="139">
        <f>'D Master'!AR83</f>
        <v>30.850472484713737</v>
      </c>
      <c r="CL83" s="139">
        <f>'D Master'!AS83</f>
        <v>2.2159090909090735</v>
      </c>
      <c r="CM83" s="139">
        <f>'D Master'!AT83</f>
        <v>-35.294117647058812</v>
      </c>
      <c r="CN83" s="139">
        <f>Cash!BH83</f>
        <v>53.647694998319295</v>
      </c>
      <c r="CO83" s="139">
        <f>Cash!BI83</f>
        <v>-59.088202511753288</v>
      </c>
      <c r="CP83" s="139">
        <f>Cash!BJ83</f>
        <v>29.023823128405024</v>
      </c>
      <c r="CQ83" s="139">
        <f>Cash!BK83</f>
        <v>-20.234048705051602</v>
      </c>
      <c r="CR83" s="67"/>
      <c r="CS83" s="139">
        <f>'All Data FO'!K83</f>
        <v>-2.4551268826077939</v>
      </c>
      <c r="CT83" s="139">
        <f>Cash!BH83</f>
        <v>53.647694998319295</v>
      </c>
      <c r="CU83" s="139">
        <f>'D Master'!AA83</f>
        <v>-4.5608586314278572</v>
      </c>
      <c r="CV83" s="139">
        <f>NOI!G83</f>
        <v>0.8063895169362798</v>
      </c>
      <c r="CW83" s="139">
        <f>NOI!S83</f>
        <v>47.809559853660808</v>
      </c>
      <c r="CX83" s="139">
        <f>Cash!EB83</f>
        <v>-2.4013722126931447</v>
      </c>
      <c r="CY83" s="139">
        <f>'All Data FO'!AP83</f>
        <v>-13.563017880505887</v>
      </c>
      <c r="CZ83" s="139">
        <f>'All Data FO'!BV83</f>
        <v>113.20067264573991</v>
      </c>
      <c r="DA83" s="139">
        <f>'All Data FO'!BF83</f>
        <v>107.7517043115177</v>
      </c>
      <c r="DB83" s="139" t="str">
        <f>'FOD (ALL)'!M83</f>
        <v>L&amp;TFH</v>
      </c>
      <c r="DC83" s="139">
        <f>'All Data FO'!EJ83</f>
        <v>0.220288823123651</v>
      </c>
      <c r="DD83" s="137">
        <f>'All Data FO'!B82</f>
        <v>51.4</v>
      </c>
      <c r="DE83" s="137">
        <f>('All Data FO'!W82-'All Data FO'!AB82)/3</f>
        <v>1.3333333333333333</v>
      </c>
      <c r="DF83" s="137">
        <f t="shared" si="65"/>
        <v>2.5940337224383914</v>
      </c>
      <c r="DH83" s="139" t="str">
        <f t="shared" si="100"/>
        <v>L&amp;TFH</v>
      </c>
      <c r="DI83" s="137">
        <f t="shared" si="66"/>
        <v>52.733333333333334</v>
      </c>
      <c r="DJ83" s="137">
        <f t="shared" si="67"/>
        <v>54.06666666666667</v>
      </c>
      <c r="DK83" s="137">
        <f t="shared" si="68"/>
        <v>52.06666666666667</v>
      </c>
      <c r="DL83" s="137">
        <f t="shared" si="69"/>
        <v>50.733333333333334</v>
      </c>
      <c r="DM83" s="137">
        <f t="shared" si="70"/>
        <v>49.4</v>
      </c>
      <c r="DN83" s="137">
        <f t="shared" si="71"/>
        <v>51.4</v>
      </c>
      <c r="DO83" s="137" t="str">
        <f>'Final Master FO'!DC83</f>
        <v>SHORT BUILDUP</v>
      </c>
      <c r="DS83" s="137" t="str">
        <f>'FOD (ALL)'!M83</f>
        <v>L&amp;TFH</v>
      </c>
      <c r="DT83" s="137">
        <f>'All Data FO'!B82</f>
        <v>51.4</v>
      </c>
      <c r="DU83" s="139">
        <f>'All Data FO'!K82</f>
        <v>-2.6515151515151487</v>
      </c>
      <c r="DV83" s="137">
        <f>'All Data FO'!EA82</f>
        <v>12411200</v>
      </c>
      <c r="DW83" s="139">
        <f>'All Data FO'!EJ82</f>
        <v>4.9839282693283709</v>
      </c>
      <c r="DX83" s="137">
        <f>'D Master'!R82</f>
        <v>3386557</v>
      </c>
      <c r="DY83" s="137">
        <f>'D Master'!AH82</f>
        <v>20.28</v>
      </c>
      <c r="EB83" s="137">
        <f>'All Data FO'!BM82/'All Data FO'!EA82</f>
        <v>1.6771303338919685</v>
      </c>
      <c r="EC83" s="137">
        <f>'All Data FO'!BN82/'All Data FO'!EB82</f>
        <v>1.0814413804770766</v>
      </c>
      <c r="ED83" s="137">
        <f>'All Data FO'!BO82/'All Data FO'!EC82</f>
        <v>1.5777982779827797</v>
      </c>
      <c r="EE83" s="137">
        <f>'All Data FO'!BP82/'All Data FO'!ED82</f>
        <v>2.0960501567398118</v>
      </c>
      <c r="EF83" s="137">
        <f>'All Data FO'!BQ82/'All Data FO'!EE82</f>
        <v>3.2359103567166159</v>
      </c>
      <c r="EG83" s="137" t="str">
        <f t="shared" si="72"/>
        <v>Y</v>
      </c>
      <c r="EH83" s="137" t="str">
        <f t="shared" si="73"/>
        <v>N</v>
      </c>
      <c r="EI83" s="137" t="str">
        <f t="shared" si="74"/>
        <v>N</v>
      </c>
      <c r="EJ83" s="137" t="str">
        <f t="shared" si="75"/>
        <v>N</v>
      </c>
      <c r="EK83" s="137">
        <f t="shared" si="76"/>
        <v>55.082870340332676</v>
      </c>
      <c r="EL83" s="137">
        <f t="shared" si="77"/>
        <v>-31.458831235403363</v>
      </c>
      <c r="EM83" s="137">
        <f t="shared" si="78"/>
        <v>-24.725165907437969</v>
      </c>
      <c r="EN83" s="137">
        <f t="shared" si="79"/>
        <v>-35.225333038378324</v>
      </c>
      <c r="EO83" s="137" t="str">
        <f t="shared" si="80"/>
        <v>Y</v>
      </c>
      <c r="EP83" s="137" t="str">
        <f t="shared" si="81"/>
        <v>N</v>
      </c>
      <c r="EQ83" s="137" t="str">
        <f t="shared" si="82"/>
        <v>Y</v>
      </c>
    </row>
    <row r="84" spans="1:147" x14ac:dyDescent="0.3">
      <c r="A84" s="137" t="str">
        <f>FOD!B84</f>
        <v xml:space="preserve">LT        </v>
      </c>
      <c r="B84" s="137" t="str">
        <f>'All Data FO'!G84</f>
        <v>N</v>
      </c>
      <c r="C84" s="137" t="str">
        <f>'All Data FO'!H84</f>
        <v>N</v>
      </c>
      <c r="D84" s="137" t="str">
        <f>'All Data FO'!I84</f>
        <v>Y</v>
      </c>
      <c r="E84" s="137" t="str">
        <f>'All Data FO'!J84</f>
        <v>N</v>
      </c>
      <c r="F84" s="139">
        <f>'All Data FO'!K84</f>
        <v>-0.31790670660879411</v>
      </c>
      <c r="G84" s="139">
        <f>'All Data FO'!L84</f>
        <v>-1.9775873434410018</v>
      </c>
      <c r="H84" s="139">
        <f>'All Data FO'!M84</f>
        <v>4.7783498681401566</v>
      </c>
      <c r="I84" s="139">
        <f>'All Data FO'!N84</f>
        <v>-2.0059069652965871</v>
      </c>
      <c r="J84" s="137" t="str">
        <f t="shared" si="83"/>
        <v>Y</v>
      </c>
      <c r="K84" s="137" t="str">
        <f t="shared" si="84"/>
        <v>N</v>
      </c>
      <c r="L84" s="137" t="str">
        <f t="shared" si="85"/>
        <v>Y</v>
      </c>
      <c r="M84" s="137">
        <f>'All Data FO'!AG84-'All Data FO'!AH84</f>
        <v>-448875</v>
      </c>
      <c r="N84" s="137">
        <f>'All Data FO'!AH84-'All Data FO'!AI84</f>
        <v>-308625</v>
      </c>
      <c r="O84" s="137">
        <f>'All Data FO'!AI84-'All Data FO'!AJ84</f>
        <v>-5250</v>
      </c>
      <c r="P84" s="137">
        <f>'All Data FO'!AJ84-'All Data FO'!AK84</f>
        <v>232500</v>
      </c>
      <c r="Q84" s="137" t="str">
        <f>'All Data FO'!AL84</f>
        <v>N</v>
      </c>
      <c r="R84" s="137" t="str">
        <f>'All Data FO'!AM84</f>
        <v>N</v>
      </c>
      <c r="S84" s="137" t="str">
        <f>'All Data FO'!AN84</f>
        <v>N</v>
      </c>
      <c r="T84" s="137" t="str">
        <f>'All Data FO'!AO84</f>
        <v>Y</v>
      </c>
      <c r="U84" s="139">
        <f>'All Data FO'!AP84</f>
        <v>-4.1245994280004128</v>
      </c>
      <c r="V84" s="139">
        <f>'All Data FO'!AQ84</f>
        <v>-2.7576732341509183</v>
      </c>
      <c r="W84" s="139">
        <f>'All Data FO'!AR84</f>
        <v>-4.6888606068725296E-2</v>
      </c>
      <c r="X84" s="139">
        <f>'All Data FO'!AS84</f>
        <v>2.1205280798960255</v>
      </c>
      <c r="Y84" s="137" t="str">
        <f t="shared" si="86"/>
        <v>N</v>
      </c>
      <c r="Z84" s="137" t="str">
        <f t="shared" si="87"/>
        <v>N</v>
      </c>
      <c r="AA84" s="137" t="str">
        <f t="shared" si="88"/>
        <v>N</v>
      </c>
      <c r="AB84" s="137" t="str">
        <f>'All Data FO'!BB84</f>
        <v>Y</v>
      </c>
      <c r="AC84" s="137" t="str">
        <f>'All Data FO'!BC84</f>
        <v>N</v>
      </c>
      <c r="AD84" s="137" t="str">
        <f>'All Data FO'!BD84</f>
        <v>N</v>
      </c>
      <c r="AE84" s="137" t="str">
        <f>'All Data FO'!BE84</f>
        <v>N</v>
      </c>
      <c r="AF84" s="139">
        <f>'All Data FO'!BF84</f>
        <v>38.482052711655903</v>
      </c>
      <c r="AG84" s="139">
        <f>'All Data FO'!BG84</f>
        <v>-26.6095399792652</v>
      </c>
      <c r="AH84" s="139">
        <f>'All Data FO'!BH84</f>
        <v>-4.4233118342971688E-2</v>
      </c>
      <c r="AI84" s="139">
        <f>'All Data FO'!BI84</f>
        <v>-16.500237380106338</v>
      </c>
      <c r="AJ84" s="137" t="str">
        <f t="shared" si="89"/>
        <v>Y</v>
      </c>
      <c r="AK84" s="137" t="str">
        <f t="shared" si="90"/>
        <v>N</v>
      </c>
      <c r="AL84" s="137" t="str">
        <f t="shared" si="91"/>
        <v>Y</v>
      </c>
      <c r="AM84" s="137" t="str">
        <f>'All Data FO'!BR84</f>
        <v>Y</v>
      </c>
      <c r="AN84" s="137" t="str">
        <f>'All Data FO'!BS84</f>
        <v>N</v>
      </c>
      <c r="AO84" s="137" t="str">
        <f>'All Data FO'!BT84</f>
        <v>N</v>
      </c>
      <c r="AP84" s="137" t="str">
        <f>'All Data FO'!BU84</f>
        <v>N</v>
      </c>
      <c r="AQ84" s="139">
        <f>'All Data FO'!BV84</f>
        <v>40.142075229998838</v>
      </c>
      <c r="AR84" s="139">
        <f>'All Data FO'!BW84</f>
        <v>-26.63192071086808</v>
      </c>
      <c r="AS84" s="139">
        <f>'All Data FO'!BX84</f>
        <v>-1.4482990906028967</v>
      </c>
      <c r="AT84" s="139">
        <f>'All Data FO'!BY84</f>
        <v>-14.879587155963304</v>
      </c>
      <c r="AU84" s="137" t="str">
        <f t="shared" si="92"/>
        <v>Y</v>
      </c>
      <c r="AV84" s="137" t="str">
        <f t="shared" si="93"/>
        <v>N</v>
      </c>
      <c r="AW84" s="137" t="str">
        <f t="shared" si="94"/>
        <v>Y</v>
      </c>
      <c r="AX84" s="137" t="str">
        <f>'All Data FO'!CH84</f>
        <v>Y</v>
      </c>
      <c r="AY84" s="137" t="str">
        <f>'All Data FO'!CI84</f>
        <v>N</v>
      </c>
      <c r="AZ84" s="137" t="str">
        <f>'All Data FO'!CJ84</f>
        <v>N</v>
      </c>
      <c r="BA84" s="137" t="str">
        <f>'All Data FO'!CK84</f>
        <v>N</v>
      </c>
      <c r="BB84" s="139">
        <f>'All Data FO'!CL84</f>
        <v>27.807714123652865</v>
      </c>
      <c r="BC84" s="139">
        <f>'All Data FO'!CM84</f>
        <v>-30.97778212782617</v>
      </c>
      <c r="BD84" s="139">
        <f>'All Data FO'!CN84</f>
        <v>-1.0939012584704744</v>
      </c>
      <c r="BE84" s="139">
        <f>'All Data FO'!CO84</f>
        <v>-12.420517168291649</v>
      </c>
      <c r="BF84" s="137" t="str">
        <f t="shared" si="95"/>
        <v>Y</v>
      </c>
      <c r="BG84" s="137" t="str">
        <f t="shared" si="96"/>
        <v>N</v>
      </c>
      <c r="BH84" s="137" t="str">
        <f t="shared" si="97"/>
        <v>Y</v>
      </c>
      <c r="BI84" s="137" t="str">
        <f>'D Master'!AM84</f>
        <v>Y</v>
      </c>
      <c r="BJ84" s="137" t="str">
        <f>'D Master'!AN84</f>
        <v>Y</v>
      </c>
      <c r="BK84" s="137" t="str">
        <f>'D Master'!AO84</f>
        <v>N</v>
      </c>
      <c r="BL84" s="137" t="str">
        <f>'D Master'!AP84</f>
        <v>N</v>
      </c>
      <c r="BM84" s="137">
        <f>'D Master'!AQ84</f>
        <v>4.3625914315569529</v>
      </c>
      <c r="BN84" s="137">
        <f>'D Master'!AR84</f>
        <v>39.352020385875505</v>
      </c>
      <c r="BO84" s="137">
        <f>'D Master'!AS84</f>
        <v>-23.268156424581001</v>
      </c>
      <c r="BP84" s="137">
        <f>'D Master'!AT84</f>
        <v>-2.0519835841313272</v>
      </c>
      <c r="BR84" s="137">
        <f>'All Data FO'!B84</f>
        <v>815.25</v>
      </c>
      <c r="BS84" s="137">
        <f>'All Data FO'!W84</f>
        <v>823.35</v>
      </c>
      <c r="BT84" s="137">
        <f>'All Data FO'!AB84</f>
        <v>806.5</v>
      </c>
      <c r="BV84" s="137">
        <f t="shared" si="98"/>
        <v>4.3734686354864589</v>
      </c>
      <c r="BW84" s="137">
        <f>'All Data FO'!BM84</f>
        <v>4512750</v>
      </c>
      <c r="BX84" s="137">
        <f>AVERAGE('All Data FO'!BN84:BQ84)</f>
        <v>4323656.25</v>
      </c>
      <c r="BY84" s="137">
        <f>AVERAGE('All Data FO'!BN84:BP84)</f>
        <v>4020875</v>
      </c>
      <c r="BZ84" s="137">
        <f t="shared" si="99"/>
        <v>12.233033854571456</v>
      </c>
      <c r="CB84" s="139">
        <f>'All Data FO'!AP84</f>
        <v>-4.1245994280004128</v>
      </c>
      <c r="CC84" s="139">
        <f>'All Data FO'!AQ84</f>
        <v>-2.7576732341509183</v>
      </c>
      <c r="CD84" s="139">
        <f>'All Data FO'!AR84</f>
        <v>-4.6888606068725296E-2</v>
      </c>
      <c r="CE84" s="139">
        <f>'All Data FO'!AS84</f>
        <v>2.1205280798960255</v>
      </c>
      <c r="CF84" s="139">
        <f>'All Data FO'!BV84</f>
        <v>40.142075229998838</v>
      </c>
      <c r="CG84" s="139">
        <f>'All Data FO'!BW84</f>
        <v>-26.63192071086808</v>
      </c>
      <c r="CH84" s="139">
        <f>'All Data FO'!BX84</f>
        <v>-1.4482990906028967</v>
      </c>
      <c r="CI84" s="139">
        <f>'All Data FO'!BY84</f>
        <v>-14.879587155963304</v>
      </c>
      <c r="CJ84" s="139">
        <f>'D Master'!AQ84</f>
        <v>4.3625914315569529</v>
      </c>
      <c r="CK84" s="139">
        <f>'D Master'!AR84</f>
        <v>39.352020385875505</v>
      </c>
      <c r="CL84" s="139">
        <f>'D Master'!AS84</f>
        <v>-23.268156424581001</v>
      </c>
      <c r="CM84" s="139">
        <f>'D Master'!AT84</f>
        <v>-2.0519835841313272</v>
      </c>
      <c r="CN84" s="139">
        <f>Cash!BH84</f>
        <v>-1.9746149494468286</v>
      </c>
      <c r="CO84" s="139">
        <f>Cash!BI84</f>
        <v>-20.975325272289229</v>
      </c>
      <c r="CP84" s="139">
        <f>Cash!BJ84</f>
        <v>7.5334491438551741</v>
      </c>
      <c r="CQ84" s="139">
        <f>Cash!BK84</f>
        <v>-10.91973693743007</v>
      </c>
      <c r="CR84" s="67"/>
      <c r="CS84" s="139">
        <f>'All Data FO'!K84</f>
        <v>-0.31790670660879411</v>
      </c>
      <c r="CT84" s="139">
        <f>Cash!BH84</f>
        <v>-1.9746149494468286</v>
      </c>
      <c r="CU84" s="139">
        <f>'D Master'!AA84</f>
        <v>2.3058379857696285</v>
      </c>
      <c r="CV84" s="139">
        <f>NOI!G84</f>
        <v>2.4755839941217892</v>
      </c>
      <c r="CW84" s="139">
        <f>NOI!S84</f>
        <v>6.0348545792352004</v>
      </c>
      <c r="CX84" s="139">
        <f>Cash!EB84</f>
        <v>-2.8653295128939851</v>
      </c>
      <c r="CY84" s="139">
        <f>'All Data FO'!AP84</f>
        <v>-4.1245994280004128</v>
      </c>
      <c r="CZ84" s="139">
        <f>'All Data FO'!BV84</f>
        <v>40.142075229998838</v>
      </c>
      <c r="DA84" s="139">
        <f>'All Data FO'!BF84</f>
        <v>38.482052711655903</v>
      </c>
      <c r="DB84" s="139" t="str">
        <f>'FOD (ALL)'!M84</f>
        <v>LICHSGFIN</v>
      </c>
      <c r="DC84" s="139">
        <f>'All Data FO'!EJ84</f>
        <v>1.8479286635980201</v>
      </c>
      <c r="DD84" s="137">
        <f>'All Data FO'!B83</f>
        <v>236.4</v>
      </c>
      <c r="DE84" s="137">
        <f>('All Data FO'!W83-'All Data FO'!AB83)/3</f>
        <v>7.7666666666666702</v>
      </c>
      <c r="DF84" s="137">
        <f t="shared" si="65"/>
        <v>3.2853919909757487</v>
      </c>
      <c r="DH84" s="139" t="str">
        <f t="shared" si="100"/>
        <v>LICHSGFIN</v>
      </c>
      <c r="DI84" s="137">
        <f t="shared" si="66"/>
        <v>244.16666666666669</v>
      </c>
      <c r="DJ84" s="137">
        <f t="shared" si="67"/>
        <v>251.93333333333337</v>
      </c>
      <c r="DK84" s="137">
        <f t="shared" si="68"/>
        <v>240.28333333333336</v>
      </c>
      <c r="DL84" s="137">
        <f t="shared" si="69"/>
        <v>232.51666666666668</v>
      </c>
      <c r="DM84" s="137">
        <f t="shared" si="70"/>
        <v>224.75</v>
      </c>
      <c r="DN84" s="137">
        <f t="shared" si="71"/>
        <v>236.4</v>
      </c>
      <c r="DO84" s="137" t="str">
        <f>'Final Master FO'!DC84</f>
        <v>SHORT BUILDUP</v>
      </c>
      <c r="DS84" s="137" t="str">
        <f>'FOD (ALL)'!M84</f>
        <v>LICHSGFIN</v>
      </c>
      <c r="DT84" s="137">
        <f>'All Data FO'!B83</f>
        <v>236.4</v>
      </c>
      <c r="DU84" s="139">
        <f>'All Data FO'!K83</f>
        <v>-2.4551268826077939</v>
      </c>
      <c r="DV84" s="137">
        <f>'All Data FO'!EA83</f>
        <v>36032000</v>
      </c>
      <c r="DW84" s="139">
        <f>'All Data FO'!EJ83</f>
        <v>0.220288823123651</v>
      </c>
      <c r="DX84" s="137">
        <f>'D Master'!R83</f>
        <v>1152964</v>
      </c>
      <c r="DY84" s="137">
        <f>'D Master'!AH83</f>
        <v>14.62</v>
      </c>
      <c r="EB84" s="137">
        <f>'All Data FO'!BM83/'All Data FO'!EA83</f>
        <v>0.27445326376554174</v>
      </c>
      <c r="EC84" s="137">
        <f>'All Data FO'!BN83/'All Data FO'!EB83</f>
        <v>0.12901359560312409</v>
      </c>
      <c r="ED84" s="137">
        <f>'All Data FO'!BO83/'All Data FO'!EC83</f>
        <v>0.28755770766080047</v>
      </c>
      <c r="EE84" s="137">
        <f>'All Data FO'!BP83/'All Data FO'!ED83</f>
        <v>0.31611314664059093</v>
      </c>
      <c r="EF84" s="137">
        <f>'All Data FO'!BQ83/'All Data FO'!EE83</f>
        <v>0.34282592767048725</v>
      </c>
      <c r="EG84" s="137" t="str">
        <f t="shared" si="72"/>
        <v>Y</v>
      </c>
      <c r="EH84" s="137" t="str">
        <f t="shared" si="73"/>
        <v>N</v>
      </c>
      <c r="EI84" s="137" t="str">
        <f t="shared" si="74"/>
        <v>N</v>
      </c>
      <c r="EJ84" s="137" t="str">
        <f t="shared" si="75"/>
        <v>N</v>
      </c>
      <c r="EK84" s="137">
        <f t="shared" si="76"/>
        <v>112.7320477214076</v>
      </c>
      <c r="EL84" s="137">
        <f t="shared" si="77"/>
        <v>-55.134711341033871</v>
      </c>
      <c r="EM84" s="137">
        <f t="shared" si="78"/>
        <v>-9.0332968695721316</v>
      </c>
      <c r="EN84" s="137">
        <f t="shared" si="79"/>
        <v>-7.7919372118119821</v>
      </c>
      <c r="EO84" s="137" t="str">
        <f t="shared" si="80"/>
        <v>Y</v>
      </c>
      <c r="EP84" s="137" t="str">
        <f t="shared" si="81"/>
        <v>N</v>
      </c>
      <c r="EQ84" s="137" t="str">
        <f t="shared" si="82"/>
        <v>N</v>
      </c>
    </row>
    <row r="85" spans="1:147" x14ac:dyDescent="0.3">
      <c r="A85" s="137" t="str">
        <f>FOD!B85</f>
        <v xml:space="preserve">LUPIN     </v>
      </c>
      <c r="B85" s="137" t="str">
        <f>'All Data FO'!G85</f>
        <v>Y</v>
      </c>
      <c r="C85" s="137" t="str">
        <f>'All Data FO'!H85</f>
        <v>Y</v>
      </c>
      <c r="D85" s="137" t="str">
        <f>'All Data FO'!I85</f>
        <v>Y</v>
      </c>
      <c r="E85" s="137" t="str">
        <f>'All Data FO'!J85</f>
        <v>N</v>
      </c>
      <c r="F85" s="139">
        <f>'All Data FO'!K85</f>
        <v>0.5712346586731597</v>
      </c>
      <c r="G85" s="139">
        <f>'All Data FO'!L85</f>
        <v>1.2135783387715278</v>
      </c>
      <c r="H85" s="139">
        <f>'All Data FO'!M85</f>
        <v>3.8091276444021953</v>
      </c>
      <c r="I85" s="139">
        <f>'All Data FO'!N85</f>
        <v>-1.4927120529181057</v>
      </c>
      <c r="J85" s="137" t="str">
        <f t="shared" si="83"/>
        <v>N</v>
      </c>
      <c r="K85" s="137" t="str">
        <f t="shared" si="84"/>
        <v>N</v>
      </c>
      <c r="L85" s="137" t="str">
        <f t="shared" si="85"/>
        <v>Y</v>
      </c>
      <c r="M85" s="137">
        <f>'All Data FO'!AG85-'All Data FO'!AH85</f>
        <v>-142100</v>
      </c>
      <c r="N85" s="137">
        <f>'All Data FO'!AH85-'All Data FO'!AI85</f>
        <v>105700</v>
      </c>
      <c r="O85" s="137">
        <f>'All Data FO'!AI85-'All Data FO'!AJ85</f>
        <v>164500</v>
      </c>
      <c r="P85" s="137">
        <f>'All Data FO'!AJ85-'All Data FO'!AK85</f>
        <v>84000</v>
      </c>
      <c r="Q85" s="137" t="str">
        <f>'All Data FO'!AL85</f>
        <v>N</v>
      </c>
      <c r="R85" s="137" t="str">
        <f>'All Data FO'!AM85</f>
        <v>Y</v>
      </c>
      <c r="S85" s="137" t="str">
        <f>'All Data FO'!AN85</f>
        <v>Y</v>
      </c>
      <c r="T85" s="137" t="str">
        <f>'All Data FO'!AO85</f>
        <v>Y</v>
      </c>
      <c r="U85" s="139">
        <f>'All Data FO'!AP85</f>
        <v>-1.584328416452041</v>
      </c>
      <c r="V85" s="139">
        <f>'All Data FO'!AQ85</f>
        <v>1.1925446217027327</v>
      </c>
      <c r="W85" s="139">
        <f>'All Data FO'!AR85</f>
        <v>1.8910436951798504</v>
      </c>
      <c r="X85" s="139">
        <f>'All Data FO'!AS85</f>
        <v>0.97505484683513455</v>
      </c>
      <c r="Y85" s="137" t="str">
        <f t="shared" si="86"/>
        <v>N</v>
      </c>
      <c r="Z85" s="137" t="str">
        <f t="shared" si="87"/>
        <v>N</v>
      </c>
      <c r="AA85" s="137" t="str">
        <f t="shared" si="88"/>
        <v>Y</v>
      </c>
      <c r="AB85" s="137" t="str">
        <f>'All Data FO'!BB85</f>
        <v>Y</v>
      </c>
      <c r="AC85" s="137" t="str">
        <f>'All Data FO'!BC85</f>
        <v>N</v>
      </c>
      <c r="AD85" s="137" t="str">
        <f>'All Data FO'!BD85</f>
        <v>Y</v>
      </c>
      <c r="AE85" s="137" t="str">
        <f>'All Data FO'!BE85</f>
        <v>Y</v>
      </c>
      <c r="AF85" s="139">
        <f>'All Data FO'!BF85</f>
        <v>22.366045704911471</v>
      </c>
      <c r="AG85" s="139">
        <f>'All Data FO'!BG85</f>
        <v>-23.661391612587366</v>
      </c>
      <c r="AH85" s="139">
        <f>'All Data FO'!BH85</f>
        <v>36.156122968434772</v>
      </c>
      <c r="AI85" s="139">
        <f>'All Data FO'!BI85</f>
        <v>44.446906465957476</v>
      </c>
      <c r="AJ85" s="137" t="str">
        <f t="shared" si="89"/>
        <v>Y</v>
      </c>
      <c r="AK85" s="137" t="str">
        <f t="shared" si="90"/>
        <v>N</v>
      </c>
      <c r="AL85" s="137" t="str">
        <f t="shared" si="91"/>
        <v>N</v>
      </c>
      <c r="AM85" s="137" t="str">
        <f>'All Data FO'!BR85</f>
        <v>Y</v>
      </c>
      <c r="AN85" s="137" t="str">
        <f>'All Data FO'!BS85</f>
        <v>N</v>
      </c>
      <c r="AO85" s="137" t="str">
        <f>'All Data FO'!BT85</f>
        <v>Y</v>
      </c>
      <c r="AP85" s="137" t="str">
        <f>'All Data FO'!BU85</f>
        <v>Y</v>
      </c>
      <c r="AQ85" s="139">
        <f>'All Data FO'!BV85</f>
        <v>21.405144139478683</v>
      </c>
      <c r="AR85" s="139">
        <f>'All Data FO'!BW85</f>
        <v>-24.73691048460439</v>
      </c>
      <c r="AS85" s="139">
        <f>'All Data FO'!BX85</f>
        <v>33.930746476422478</v>
      </c>
      <c r="AT85" s="139">
        <f>'All Data FO'!BY85</f>
        <v>43.710927731932983</v>
      </c>
      <c r="AU85" s="137" t="str">
        <f t="shared" si="92"/>
        <v>Y</v>
      </c>
      <c r="AV85" s="137" t="str">
        <f t="shared" si="93"/>
        <v>N</v>
      </c>
      <c r="AW85" s="137" t="str">
        <f t="shared" si="94"/>
        <v>N</v>
      </c>
      <c r="AX85" s="137" t="str">
        <f>'All Data FO'!CH85</f>
        <v>Y</v>
      </c>
      <c r="AY85" s="137" t="str">
        <f>'All Data FO'!CI85</f>
        <v>N</v>
      </c>
      <c r="AZ85" s="137" t="str">
        <f>'All Data FO'!CJ85</f>
        <v>Y</v>
      </c>
      <c r="BA85" s="137" t="str">
        <f>'All Data FO'!CK85</f>
        <v>Y</v>
      </c>
      <c r="BB85" s="139">
        <f>'All Data FO'!CL85</f>
        <v>2.8213751868460388</v>
      </c>
      <c r="BC85" s="139">
        <f>'All Data FO'!CM85</f>
        <v>-24.020442930153322</v>
      </c>
      <c r="BD85" s="139">
        <f>'All Data FO'!CN85</f>
        <v>30.759235195841843</v>
      </c>
      <c r="BE85" s="139">
        <f>'All Data FO'!CO85</f>
        <v>41.651327899027088</v>
      </c>
      <c r="BF85" s="137" t="str">
        <f t="shared" si="95"/>
        <v>Y</v>
      </c>
      <c r="BG85" s="137" t="str">
        <f t="shared" si="96"/>
        <v>N</v>
      </c>
      <c r="BH85" s="137" t="str">
        <f t="shared" si="97"/>
        <v>N</v>
      </c>
      <c r="BI85" s="137" t="str">
        <f>'D Master'!AM85</f>
        <v>N</v>
      </c>
      <c r="BJ85" s="137" t="str">
        <f>'D Master'!AN85</f>
        <v>Y</v>
      </c>
      <c r="BK85" s="137" t="str">
        <f>'D Master'!AO85</f>
        <v>Y</v>
      </c>
      <c r="BL85" s="137" t="str">
        <f>'D Master'!AP85</f>
        <v>N</v>
      </c>
      <c r="BM85" s="137">
        <f>'D Master'!AQ85</f>
        <v>-44.308797127468587</v>
      </c>
      <c r="BN85" s="137">
        <f>'D Master'!AR85</f>
        <v>35.919960956564196</v>
      </c>
      <c r="BO85" s="137">
        <f>'D Master'!AS85</f>
        <v>66.585365853658516</v>
      </c>
      <c r="BP85" s="137">
        <f>'D Master'!AT85</f>
        <v>-48.856548856548855</v>
      </c>
      <c r="BR85" s="137">
        <f>'All Data FO'!B85</f>
        <v>889.1</v>
      </c>
      <c r="BS85" s="137">
        <f>'All Data FO'!W85</f>
        <v>896.05</v>
      </c>
      <c r="BT85" s="137">
        <f>'All Data FO'!AB85</f>
        <v>874.1</v>
      </c>
      <c r="BV85" s="137">
        <f t="shared" si="98"/>
        <v>21.070752280943363</v>
      </c>
      <c r="BW85" s="137">
        <f>'All Data FO'!BM85</f>
        <v>4923100</v>
      </c>
      <c r="BX85" s="137">
        <f>AVERAGE('All Data FO'!BN85:BQ85)</f>
        <v>4066300</v>
      </c>
      <c r="BY85" s="137">
        <f>AVERAGE('All Data FO'!BN85:BP85)</f>
        <v>4488633.333333333</v>
      </c>
      <c r="BZ85" s="137">
        <f t="shared" si="99"/>
        <v>9.6792639184904168</v>
      </c>
      <c r="CB85" s="139">
        <f>'All Data FO'!AP85</f>
        <v>-1.584328416452041</v>
      </c>
      <c r="CC85" s="139">
        <f>'All Data FO'!AQ85</f>
        <v>1.1925446217027327</v>
      </c>
      <c r="CD85" s="139">
        <f>'All Data FO'!AR85</f>
        <v>1.8910436951798504</v>
      </c>
      <c r="CE85" s="139">
        <f>'All Data FO'!AS85</f>
        <v>0.97505484683513455</v>
      </c>
      <c r="CF85" s="139">
        <f>'All Data FO'!BV85</f>
        <v>21.405144139478683</v>
      </c>
      <c r="CG85" s="139">
        <f>'All Data FO'!BW85</f>
        <v>-24.73691048460439</v>
      </c>
      <c r="CH85" s="139">
        <f>'All Data FO'!BX85</f>
        <v>33.930746476422478</v>
      </c>
      <c r="CI85" s="139">
        <f>'All Data FO'!BY85</f>
        <v>43.710927731932983</v>
      </c>
      <c r="CJ85" s="139">
        <f>'D Master'!AQ85</f>
        <v>-44.308797127468587</v>
      </c>
      <c r="CK85" s="139">
        <f>'D Master'!AR85</f>
        <v>35.919960956564196</v>
      </c>
      <c r="CL85" s="139">
        <f>'D Master'!AS85</f>
        <v>66.585365853658516</v>
      </c>
      <c r="CM85" s="139">
        <f>'D Master'!AT85</f>
        <v>-48.856548856548855</v>
      </c>
      <c r="CN85" s="139">
        <f>Cash!BH85</f>
        <v>-11.01542340777474</v>
      </c>
      <c r="CO85" s="139">
        <f>Cash!BI85</f>
        <v>-32.538423455023313</v>
      </c>
      <c r="CP85" s="139">
        <f>Cash!BJ85</f>
        <v>15.770305629279305</v>
      </c>
      <c r="CQ85" s="139">
        <f>Cash!BK85</f>
        <v>28.293015045430874</v>
      </c>
      <c r="CR85" s="67"/>
      <c r="CS85" s="139">
        <f>'All Data FO'!K85</f>
        <v>0.5712346586731597</v>
      </c>
      <c r="CT85" s="139">
        <f>Cash!BH85</f>
        <v>-11.01542340777474</v>
      </c>
      <c r="CU85" s="139">
        <f>'D Master'!AA85</f>
        <v>-50.448850200117434</v>
      </c>
      <c r="CV85" s="139">
        <f>NOI!G85</f>
        <v>1.835502346904901</v>
      </c>
      <c r="CW85" s="139">
        <f>NOI!S85</f>
        <v>25.198740546482046</v>
      </c>
      <c r="CX85" s="139">
        <f>Cash!EB85</f>
        <v>-2.9605263157898047</v>
      </c>
      <c r="CY85" s="139">
        <f>'All Data FO'!AP85</f>
        <v>-1.584328416452041</v>
      </c>
      <c r="CZ85" s="139">
        <f>'All Data FO'!BV85</f>
        <v>21.405144139478683</v>
      </c>
      <c r="DA85" s="139">
        <f>'All Data FO'!BF85</f>
        <v>22.366045704911471</v>
      </c>
      <c r="DB85" s="139" t="str">
        <f>'FOD (ALL)'!M85</f>
        <v>LT</v>
      </c>
      <c r="DC85" s="139">
        <f>'All Data FO'!EJ85</f>
        <v>3.4539467005591447</v>
      </c>
      <c r="DD85" s="137">
        <f>'All Data FO'!B84</f>
        <v>815.25</v>
      </c>
      <c r="DE85" s="137">
        <f>('All Data FO'!W84-'All Data FO'!AB84)/3</f>
        <v>5.6166666666666742</v>
      </c>
      <c r="DF85" s="137">
        <f t="shared" si="65"/>
        <v>0.68895021976898796</v>
      </c>
      <c r="DH85" s="139" t="str">
        <f t="shared" si="100"/>
        <v>LT</v>
      </c>
      <c r="DI85" s="137">
        <f t="shared" si="66"/>
        <v>820.86666666666667</v>
      </c>
      <c r="DJ85" s="137">
        <f t="shared" si="67"/>
        <v>826.48333333333335</v>
      </c>
      <c r="DK85" s="137">
        <f t="shared" si="68"/>
        <v>818.05833333333339</v>
      </c>
      <c r="DL85" s="137">
        <f t="shared" si="69"/>
        <v>812.44166666666661</v>
      </c>
      <c r="DM85" s="137">
        <f t="shared" si="70"/>
        <v>806.82499999999993</v>
      </c>
      <c r="DN85" s="137">
        <f t="shared" si="71"/>
        <v>815.25</v>
      </c>
      <c r="DO85" s="137" t="str">
        <f>'Final Master FO'!DC85</f>
        <v>SHORT BUILDUP</v>
      </c>
      <c r="DS85" s="137" t="str">
        <f>'FOD (ALL)'!M85</f>
        <v>LT</v>
      </c>
      <c r="DT85" s="137">
        <f>'All Data FO'!B84</f>
        <v>815.25</v>
      </c>
      <c r="DU85" s="139">
        <f>'All Data FO'!K84</f>
        <v>-0.31790670660879411</v>
      </c>
      <c r="DV85" s="137">
        <f>'All Data FO'!EA84</f>
        <v>10576500</v>
      </c>
      <c r="DW85" s="139">
        <f>'All Data FO'!EJ84</f>
        <v>1.8479286635980201</v>
      </c>
      <c r="DX85" s="137">
        <f>'D Master'!R84</f>
        <v>1841457</v>
      </c>
      <c r="DY85" s="137">
        <f>'D Master'!AH84</f>
        <v>39.950000000000003</v>
      </c>
      <c r="EB85" s="137">
        <f>'All Data FO'!BM84/'All Data FO'!EA84</f>
        <v>0.42667706708268333</v>
      </c>
      <c r="EC85" s="137">
        <f>'All Data FO'!BN84/'All Data FO'!EB84</f>
        <v>0.31008657049862298</v>
      </c>
      <c r="ED85" s="137">
        <f>'All Data FO'!BO84/'All Data FO'!EC84</f>
        <v>0.45662623025864041</v>
      </c>
      <c r="EE85" s="137">
        <f>'All Data FO'!BP84/'All Data FO'!ED84</f>
        <v>0.485739215793205</v>
      </c>
      <c r="EF85" s="137">
        <f>'All Data FO'!BQ84/'All Data FO'!EE84</f>
        <v>0.56239318076770106</v>
      </c>
      <c r="EG85" s="137" t="str">
        <f t="shared" si="72"/>
        <v>Y</v>
      </c>
      <c r="EH85" s="137" t="str">
        <f t="shared" si="73"/>
        <v>N</v>
      </c>
      <c r="EI85" s="137" t="str">
        <f t="shared" si="74"/>
        <v>N</v>
      </c>
      <c r="EJ85" s="137" t="str">
        <f t="shared" si="75"/>
        <v>N</v>
      </c>
      <c r="EK85" s="137">
        <f t="shared" si="76"/>
        <v>37.599337629030956</v>
      </c>
      <c r="EL85" s="137">
        <f t="shared" si="77"/>
        <v>-32.091818220126122</v>
      </c>
      <c r="EM85" s="137">
        <f t="shared" si="78"/>
        <v>-5.9935423346503978</v>
      </c>
      <c r="EN85" s="137">
        <f t="shared" si="79"/>
        <v>-13.629959892091634</v>
      </c>
      <c r="EO85" s="137" t="str">
        <f t="shared" si="80"/>
        <v>Y</v>
      </c>
      <c r="EP85" s="137" t="str">
        <f t="shared" si="81"/>
        <v>N</v>
      </c>
      <c r="EQ85" s="137" t="str">
        <f t="shared" si="82"/>
        <v>Y</v>
      </c>
    </row>
    <row r="86" spans="1:147" x14ac:dyDescent="0.3">
      <c r="A86" s="137" t="str">
        <f>FOD!B86</f>
        <v xml:space="preserve">M&amp;M       </v>
      </c>
      <c r="B86" s="137" t="str">
        <f>'All Data FO'!G86</f>
        <v>Y</v>
      </c>
      <c r="C86" s="137" t="str">
        <f>'All Data FO'!H86</f>
        <v>Y</v>
      </c>
      <c r="D86" s="137" t="str">
        <f>'All Data FO'!I86</f>
        <v>Y</v>
      </c>
      <c r="E86" s="137" t="str">
        <f>'All Data FO'!J86</f>
        <v>Y</v>
      </c>
      <c r="F86" s="139">
        <f>'All Data FO'!K86</f>
        <v>4.476330635271033</v>
      </c>
      <c r="G86" s="139">
        <f>'All Data FO'!L86</f>
        <v>0.75373779809712382</v>
      </c>
      <c r="H86" s="139">
        <f>'All Data FO'!M86</f>
        <v>5.8046803503725952</v>
      </c>
      <c r="I86" s="139">
        <f>'All Data FO'!N86</f>
        <v>1.8373052855811416</v>
      </c>
      <c r="J86" s="137" t="str">
        <f t="shared" si="83"/>
        <v>Y</v>
      </c>
      <c r="K86" s="137" t="str">
        <f t="shared" si="84"/>
        <v>N</v>
      </c>
      <c r="L86" s="137" t="str">
        <f t="shared" si="85"/>
        <v>Y</v>
      </c>
      <c r="M86" s="137">
        <f>'All Data FO'!AG86-'All Data FO'!AH86</f>
        <v>-1356000</v>
      </c>
      <c r="N86" s="137">
        <f>'All Data FO'!AH86-'All Data FO'!AI86</f>
        <v>-661000</v>
      </c>
      <c r="O86" s="137">
        <f>'All Data FO'!AI86-'All Data FO'!AJ86</f>
        <v>403000</v>
      </c>
      <c r="P86" s="137">
        <f>'All Data FO'!AJ86-'All Data FO'!AK86</f>
        <v>-136000</v>
      </c>
      <c r="Q86" s="137" t="str">
        <f>'All Data FO'!AL86</f>
        <v>N</v>
      </c>
      <c r="R86" s="137" t="str">
        <f>'All Data FO'!AM86</f>
        <v>N</v>
      </c>
      <c r="S86" s="137" t="str">
        <f>'All Data FO'!AN86</f>
        <v>Y</v>
      </c>
      <c r="T86" s="137" t="str">
        <f>'All Data FO'!AO86</f>
        <v>N</v>
      </c>
      <c r="U86" s="139">
        <f>'All Data FO'!AP86</f>
        <v>-9.6416382252559725</v>
      </c>
      <c r="V86" s="139">
        <f>'All Data FO'!AQ86</f>
        <v>-4.4889643463497455</v>
      </c>
      <c r="W86" s="139">
        <f>'All Data FO'!AR86</f>
        <v>2.8138528138528138</v>
      </c>
      <c r="X86" s="139">
        <f>'All Data FO'!AS86</f>
        <v>-0.94065569235025592</v>
      </c>
      <c r="Y86" s="137" t="str">
        <f t="shared" si="86"/>
        <v>N</v>
      </c>
      <c r="Z86" s="137" t="str">
        <f t="shared" si="87"/>
        <v>N</v>
      </c>
      <c r="AA86" s="137" t="str">
        <f t="shared" si="88"/>
        <v>Y</v>
      </c>
      <c r="AB86" s="137" t="str">
        <f>'All Data FO'!BB86</f>
        <v>Y</v>
      </c>
      <c r="AC86" s="137" t="str">
        <f>'All Data FO'!BC86</f>
        <v>N</v>
      </c>
      <c r="AD86" s="137" t="str">
        <f>'All Data FO'!BD86</f>
        <v>Y</v>
      </c>
      <c r="AE86" s="137" t="str">
        <f>'All Data FO'!BE86</f>
        <v>N</v>
      </c>
      <c r="AF86" s="139">
        <f>'All Data FO'!BF86</f>
        <v>107.51259720476057</v>
      </c>
      <c r="AG86" s="139">
        <f>'All Data FO'!BG86</f>
        <v>-31.46702425358755</v>
      </c>
      <c r="AH86" s="139">
        <f>'All Data FO'!BH86</f>
        <v>35.442877323730087</v>
      </c>
      <c r="AI86" s="139">
        <f>'All Data FO'!BI86</f>
        <v>-25.236156005908434</v>
      </c>
      <c r="AJ86" s="137" t="str">
        <f t="shared" si="89"/>
        <v>Y</v>
      </c>
      <c r="AK86" s="137" t="str">
        <f t="shared" si="90"/>
        <v>N</v>
      </c>
      <c r="AL86" s="137" t="str">
        <f t="shared" si="91"/>
        <v>Y</v>
      </c>
      <c r="AM86" s="137" t="str">
        <f>'All Data FO'!BR86</f>
        <v>Y</v>
      </c>
      <c r="AN86" s="137" t="str">
        <f>'All Data FO'!BS86</f>
        <v>N</v>
      </c>
      <c r="AO86" s="137" t="str">
        <f>'All Data FO'!BT86</f>
        <v>Y</v>
      </c>
      <c r="AP86" s="137" t="str">
        <f>'All Data FO'!BU86</f>
        <v>N</v>
      </c>
      <c r="AQ86" s="139">
        <f>'All Data FO'!BV86</f>
        <v>103.24018515343734</v>
      </c>
      <c r="AR86" s="139">
        <f>'All Data FO'!BW86</f>
        <v>-32.799539170506911</v>
      </c>
      <c r="AS86" s="139">
        <f>'All Data FO'!BX86</f>
        <v>30.506690723199519</v>
      </c>
      <c r="AT86" s="139">
        <f>'All Data FO'!BY86</f>
        <v>-26.992316136114159</v>
      </c>
      <c r="AU86" s="137" t="str">
        <f t="shared" si="92"/>
        <v>Y</v>
      </c>
      <c r="AV86" s="137" t="str">
        <f t="shared" si="93"/>
        <v>N</v>
      </c>
      <c r="AW86" s="137" t="str">
        <f t="shared" si="94"/>
        <v>Y</v>
      </c>
      <c r="AX86" s="137" t="str">
        <f>'All Data FO'!CH86</f>
        <v>Y</v>
      </c>
      <c r="AY86" s="137" t="str">
        <f>'All Data FO'!CI86</f>
        <v>N</v>
      </c>
      <c r="AZ86" s="137" t="str">
        <f>'All Data FO'!CJ86</f>
        <v>Y</v>
      </c>
      <c r="BA86" s="137" t="str">
        <f>'All Data FO'!CK86</f>
        <v>N</v>
      </c>
      <c r="BB86" s="139">
        <f>'All Data FO'!CL86</f>
        <v>97.992735614605238</v>
      </c>
      <c r="BC86" s="139">
        <f>'All Data FO'!CM86</f>
        <v>-34.234347498114154</v>
      </c>
      <c r="BD86" s="139">
        <f>'All Data FO'!CN86</f>
        <v>29.522879009933234</v>
      </c>
      <c r="BE86" s="139">
        <f>'All Data FO'!CO86</f>
        <v>-27.161665282884595</v>
      </c>
      <c r="BF86" s="137" t="str">
        <f t="shared" si="95"/>
        <v>Y</v>
      </c>
      <c r="BG86" s="137" t="str">
        <f t="shared" si="96"/>
        <v>N</v>
      </c>
      <c r="BH86" s="137" t="str">
        <f t="shared" si="97"/>
        <v>Y</v>
      </c>
      <c r="BI86" s="137" t="str">
        <f>'D Master'!AM86</f>
        <v>Y</v>
      </c>
      <c r="BJ86" s="137" t="str">
        <f>'D Master'!AN86</f>
        <v>N</v>
      </c>
      <c r="BK86" s="137" t="str">
        <f>'D Master'!AO86</f>
        <v>Y</v>
      </c>
      <c r="BL86" s="137" t="str">
        <f>'D Master'!AP86</f>
        <v>N</v>
      </c>
      <c r="BM86" s="137">
        <f>'D Master'!AQ86</f>
        <v>72.79582366589328</v>
      </c>
      <c r="BN86" s="137">
        <f>'D Master'!AR86</f>
        <v>-23.001339883876739</v>
      </c>
      <c r="BO86" s="137">
        <f>'D Master'!AS86</f>
        <v>18.779840848806359</v>
      </c>
      <c r="BP86" s="137">
        <f>'D Master'!AT86</f>
        <v>-29.268292682926823</v>
      </c>
      <c r="BR86" s="137">
        <f>'All Data FO'!B86</f>
        <v>425.95</v>
      </c>
      <c r="BS86" s="137">
        <f>'All Data FO'!W86</f>
        <v>429.4</v>
      </c>
      <c r="BT86" s="137">
        <f>'All Data FO'!AB86</f>
        <v>399.05</v>
      </c>
      <c r="BV86" s="137">
        <f t="shared" si="98"/>
        <v>56.636057342934535</v>
      </c>
      <c r="BW86" s="137">
        <f>'All Data FO'!BM86</f>
        <v>11855000</v>
      </c>
      <c r="BX86" s="137">
        <f>AVERAGE('All Data FO'!BN86:BQ86)</f>
        <v>7568500</v>
      </c>
      <c r="BY86" s="137">
        <f>AVERAGE('All Data FO'!BN86:BP86)</f>
        <v>7054666.666666667</v>
      </c>
      <c r="BZ86" s="137">
        <f t="shared" si="99"/>
        <v>68.044793044793039</v>
      </c>
      <c r="CB86" s="139">
        <f>'All Data FO'!AP86</f>
        <v>-9.6416382252559725</v>
      </c>
      <c r="CC86" s="139">
        <f>'All Data FO'!AQ86</f>
        <v>-4.4889643463497455</v>
      </c>
      <c r="CD86" s="139">
        <f>'All Data FO'!AR86</f>
        <v>2.8138528138528138</v>
      </c>
      <c r="CE86" s="139">
        <f>'All Data FO'!AS86</f>
        <v>-0.94065569235025592</v>
      </c>
      <c r="CF86" s="139">
        <f>'All Data FO'!BV86</f>
        <v>103.24018515343734</v>
      </c>
      <c r="CG86" s="139">
        <f>'All Data FO'!BW86</f>
        <v>-32.799539170506911</v>
      </c>
      <c r="CH86" s="139">
        <f>'All Data FO'!BX86</f>
        <v>30.506690723199519</v>
      </c>
      <c r="CI86" s="139">
        <f>'All Data FO'!BY86</f>
        <v>-26.992316136114159</v>
      </c>
      <c r="CJ86" s="139">
        <f>'D Master'!AQ86</f>
        <v>72.79582366589328</v>
      </c>
      <c r="CK86" s="139">
        <f>'D Master'!AR86</f>
        <v>-23.001339883876739</v>
      </c>
      <c r="CL86" s="139">
        <f>'D Master'!AS86</f>
        <v>18.779840848806359</v>
      </c>
      <c r="CM86" s="139">
        <f>'D Master'!AT86</f>
        <v>-29.268292682926823</v>
      </c>
      <c r="CN86" s="139">
        <f>Cash!BH86</f>
        <v>60.277102592126177</v>
      </c>
      <c r="CO86" s="139">
        <f>Cash!BI86</f>
        <v>-41.091877501691791</v>
      </c>
      <c r="CP86" s="139">
        <f>Cash!BJ86</f>
        <v>78.293423111654448</v>
      </c>
      <c r="CQ86" s="139">
        <f>Cash!BK86</f>
        <v>-22.903576070041684</v>
      </c>
      <c r="CR86" s="67"/>
      <c r="CS86" s="139">
        <f>'All Data FO'!K86</f>
        <v>4.476330635271033</v>
      </c>
      <c r="CT86" s="139">
        <f>Cash!BH86</f>
        <v>60.277102592126177</v>
      </c>
      <c r="CU86" s="139">
        <f>'D Master'!AA86</f>
        <v>177.06679416775367</v>
      </c>
      <c r="CV86" s="139">
        <f>NOI!G86</f>
        <v>4.2975872664081001</v>
      </c>
      <c r="CW86" s="139">
        <f>NOI!S86</f>
        <v>11.56430552126475</v>
      </c>
      <c r="CX86" s="139">
        <f>Cash!EB86</f>
        <v>0.238095238095233</v>
      </c>
      <c r="CY86" s="139">
        <f>'All Data FO'!AP86</f>
        <v>-9.6416382252559725</v>
      </c>
      <c r="CZ86" s="139">
        <f>'All Data FO'!BV86</f>
        <v>103.24018515343734</v>
      </c>
      <c r="DA86" s="139">
        <f>'All Data FO'!BF86</f>
        <v>107.51259720476057</v>
      </c>
      <c r="DB86" s="139" t="str">
        <f>'FOD (ALL)'!M86</f>
        <v>LUPIN</v>
      </c>
      <c r="DC86" s="139">
        <f>'All Data FO'!EJ86</f>
        <v>2.6224853471095972</v>
      </c>
      <c r="DD86" s="137">
        <f>'All Data FO'!B85</f>
        <v>889.1</v>
      </c>
      <c r="DE86" s="137">
        <f>('All Data FO'!W85-'All Data FO'!AB85)/3</f>
        <v>7.3166666666666442</v>
      </c>
      <c r="DF86" s="137">
        <f t="shared" si="65"/>
        <v>0.82292955423086767</v>
      </c>
      <c r="DH86" s="139" t="str">
        <f t="shared" si="100"/>
        <v>LUPIN</v>
      </c>
      <c r="DI86" s="137">
        <f t="shared" si="66"/>
        <v>892.75833333333333</v>
      </c>
      <c r="DJ86" s="137">
        <f t="shared" si="67"/>
        <v>900.07499999999993</v>
      </c>
      <c r="DK86" s="137">
        <f t="shared" si="68"/>
        <v>889.1</v>
      </c>
      <c r="DL86" s="137">
        <f t="shared" si="69"/>
        <v>881.78333333333342</v>
      </c>
      <c r="DM86" s="137">
        <f t="shared" si="70"/>
        <v>874.46666666666681</v>
      </c>
      <c r="DN86" s="137">
        <f t="shared" si="71"/>
        <v>885.44166666666672</v>
      </c>
      <c r="DO86" s="137" t="str">
        <f>'Final Master FO'!DC86</f>
        <v>LONG BUILDUP</v>
      </c>
      <c r="DS86" s="137" t="str">
        <f>'FOD (ALL)'!M86</f>
        <v>LUPIN</v>
      </c>
      <c r="DT86" s="137">
        <f>'All Data FO'!B85</f>
        <v>889.1</v>
      </c>
      <c r="DU86" s="139">
        <f>'All Data FO'!K85</f>
        <v>0.5712346586731597</v>
      </c>
      <c r="DV86" s="137">
        <f>'All Data FO'!EA85</f>
        <v>12738750</v>
      </c>
      <c r="DW86" s="139">
        <f>'All Data FO'!EJ85</f>
        <v>3.4539467005591447</v>
      </c>
      <c r="DX86" s="137">
        <f>'D Master'!R85</f>
        <v>367949</v>
      </c>
      <c r="DY86" s="137">
        <f>'D Master'!AH85</f>
        <v>15.51</v>
      </c>
      <c r="EB86" s="137">
        <f>'All Data FO'!BM85/'All Data FO'!EA85</f>
        <v>0.38646649004023159</v>
      </c>
      <c r="EC86" s="137">
        <f>'All Data FO'!BN85/'All Data FO'!EB85</f>
        <v>0.32932281367122945</v>
      </c>
      <c r="ED86" s="137">
        <f>'All Data FO'!BO85/'All Data FO'!EC85</f>
        <v>0.4433500374402396</v>
      </c>
      <c r="EE86" s="137">
        <f>'All Data FO'!BP85/'All Data FO'!ED85</f>
        <v>0.33948809694596577</v>
      </c>
      <c r="EF86" s="137">
        <f>'All Data FO'!BQ85/'All Data FO'!EE85</f>
        <v>0.24677459878080496</v>
      </c>
      <c r="EG86" s="137" t="str">
        <f t="shared" si="72"/>
        <v>Y</v>
      </c>
      <c r="EH86" s="137" t="str">
        <f t="shared" si="73"/>
        <v>N</v>
      </c>
      <c r="EI86" s="137" t="str">
        <f t="shared" si="74"/>
        <v>Y</v>
      </c>
      <c r="EJ86" s="137" t="str">
        <f t="shared" si="75"/>
        <v>Y</v>
      </c>
      <c r="EK86" s="137">
        <f t="shared" si="76"/>
        <v>17.351872994152778</v>
      </c>
      <c r="EL86" s="137">
        <f t="shared" si="77"/>
        <v>-25.719457345118684</v>
      </c>
      <c r="EM86" s="137">
        <f t="shared" si="78"/>
        <v>30.593691333692004</v>
      </c>
      <c r="EN86" s="137">
        <f t="shared" si="79"/>
        <v>37.570114032487048</v>
      </c>
      <c r="EO86" s="137" t="str">
        <f t="shared" si="80"/>
        <v>Y</v>
      </c>
      <c r="EP86" s="137" t="str">
        <f t="shared" si="81"/>
        <v>N</v>
      </c>
      <c r="EQ86" s="137" t="str">
        <f t="shared" si="82"/>
        <v>N</v>
      </c>
    </row>
    <row r="87" spans="1:147" x14ac:dyDescent="0.3">
      <c r="A87" s="137" t="str">
        <f>FOD!B87</f>
        <v xml:space="preserve">M&amp;MFIN    </v>
      </c>
      <c r="B87" s="137" t="str">
        <f>'All Data FO'!G87</f>
        <v>N</v>
      </c>
      <c r="C87" s="137" t="str">
        <f>'All Data FO'!H87</f>
        <v>N</v>
      </c>
      <c r="D87" s="137" t="str">
        <f>'All Data FO'!I87</f>
        <v>Y</v>
      </c>
      <c r="E87" s="137" t="str">
        <f>'All Data FO'!J87</f>
        <v>N</v>
      </c>
      <c r="F87" s="139">
        <f>'All Data FO'!K87</f>
        <v>-5.7237813884785815</v>
      </c>
      <c r="G87" s="139">
        <f>'All Data FO'!L87</f>
        <v>-1.167883211678828</v>
      </c>
      <c r="H87" s="139">
        <f>'All Data FO'!M87</f>
        <v>1.8208844295800732</v>
      </c>
      <c r="I87" s="139">
        <f>'All Data FO'!N87</f>
        <v>-2.5353132922854038</v>
      </c>
      <c r="J87" s="137" t="str">
        <f t="shared" si="83"/>
        <v>N</v>
      </c>
      <c r="K87" s="137" t="str">
        <f t="shared" si="84"/>
        <v>N</v>
      </c>
      <c r="L87" s="137" t="str">
        <f t="shared" si="85"/>
        <v>Y</v>
      </c>
      <c r="M87" s="137">
        <f>'All Data FO'!AG87-'All Data FO'!AH87</f>
        <v>-483200</v>
      </c>
      <c r="N87" s="137">
        <f>'All Data FO'!AH87-'All Data FO'!AI87</f>
        <v>-707200</v>
      </c>
      <c r="O87" s="137">
        <f>'All Data FO'!AI87-'All Data FO'!AJ87</f>
        <v>916800</v>
      </c>
      <c r="P87" s="137">
        <f>'All Data FO'!AJ87-'All Data FO'!AK87</f>
        <v>88000</v>
      </c>
      <c r="Q87" s="137" t="str">
        <f>'All Data FO'!AL87</f>
        <v>N</v>
      </c>
      <c r="R87" s="137" t="str">
        <f>'All Data FO'!AM87</f>
        <v>N</v>
      </c>
      <c r="S87" s="137" t="str">
        <f>'All Data FO'!AN87</f>
        <v>Y</v>
      </c>
      <c r="T87" s="137" t="str">
        <f>'All Data FO'!AO87</f>
        <v>Y</v>
      </c>
      <c r="U87" s="139">
        <f>'All Data FO'!AP87</f>
        <v>-3.058537573425157</v>
      </c>
      <c r="V87" s="139">
        <f>'All Data FO'!AQ87</f>
        <v>-4.284606436603335</v>
      </c>
      <c r="W87" s="139">
        <f>'All Data FO'!AR87</f>
        <v>5.8811454377501793</v>
      </c>
      <c r="X87" s="139">
        <f>'All Data FO'!AS87</f>
        <v>0.56771263418662266</v>
      </c>
      <c r="Y87" s="137" t="str">
        <f t="shared" si="86"/>
        <v>Y</v>
      </c>
      <c r="Z87" s="137" t="str">
        <f t="shared" si="87"/>
        <v>N</v>
      </c>
      <c r="AA87" s="137" t="str">
        <f t="shared" si="88"/>
        <v>Y</v>
      </c>
      <c r="AB87" s="137" t="str">
        <f>'All Data FO'!BB87</f>
        <v>N</v>
      </c>
      <c r="AC87" s="137" t="str">
        <f>'All Data FO'!BC87</f>
        <v>Y</v>
      </c>
      <c r="AD87" s="137" t="str">
        <f>'All Data FO'!BD87</f>
        <v>Y</v>
      </c>
      <c r="AE87" s="137" t="str">
        <f>'All Data FO'!BE87</f>
        <v>N</v>
      </c>
      <c r="AF87" s="139">
        <f>'All Data FO'!BF87</f>
        <v>-9.4648514950604152</v>
      </c>
      <c r="AG87" s="139">
        <f>'All Data FO'!BG87</f>
        <v>4.0024066863273493</v>
      </c>
      <c r="AH87" s="139">
        <f>'All Data FO'!BH87</f>
        <v>17.194661885148534</v>
      </c>
      <c r="AI87" s="139">
        <f>'All Data FO'!BI87</f>
        <v>-41.448638620666131</v>
      </c>
      <c r="AJ87" s="137" t="str">
        <f t="shared" si="89"/>
        <v>N</v>
      </c>
      <c r="AK87" s="137" t="str">
        <f t="shared" si="90"/>
        <v>N</v>
      </c>
      <c r="AL87" s="137" t="str">
        <f t="shared" si="91"/>
        <v>Y</v>
      </c>
      <c r="AM87" s="137" t="str">
        <f>'All Data FO'!BR87</f>
        <v>N</v>
      </c>
      <c r="AN87" s="137" t="str">
        <f>'All Data FO'!BS87</f>
        <v>Y</v>
      </c>
      <c r="AO87" s="137" t="str">
        <f>'All Data FO'!BT87</f>
        <v>Y</v>
      </c>
      <c r="AP87" s="137" t="str">
        <f>'All Data FO'!BU87</f>
        <v>N</v>
      </c>
      <c r="AQ87" s="139">
        <f>'All Data FO'!BV87</f>
        <v>-3.1221893871257866</v>
      </c>
      <c r="AR87" s="139">
        <f>'All Data FO'!BW87</f>
        <v>2.1257052880199452</v>
      </c>
      <c r="AS87" s="139">
        <f>'All Data FO'!BX87</f>
        <v>18.873810637965995</v>
      </c>
      <c r="AT87" s="139">
        <f>'All Data FO'!BY87</f>
        <v>-38.808819318507204</v>
      </c>
      <c r="AU87" s="137" t="str">
        <f t="shared" si="92"/>
        <v>N</v>
      </c>
      <c r="AV87" s="137" t="str">
        <f t="shared" si="93"/>
        <v>N</v>
      </c>
      <c r="AW87" s="137" t="str">
        <f t="shared" si="94"/>
        <v>Y</v>
      </c>
      <c r="AX87" s="137" t="str">
        <f>'All Data FO'!CH87</f>
        <v>N</v>
      </c>
      <c r="AY87" s="137" t="str">
        <f>'All Data FO'!CI87</f>
        <v>Y</v>
      </c>
      <c r="AZ87" s="137" t="str">
        <f>'All Data FO'!CJ87</f>
        <v>Y</v>
      </c>
      <c r="BA87" s="137" t="str">
        <f>'All Data FO'!CK87</f>
        <v>N</v>
      </c>
      <c r="BB87" s="139">
        <f>'All Data FO'!CL87</f>
        <v>-1.911111111111111</v>
      </c>
      <c r="BC87" s="139">
        <f>'All Data FO'!CM87</f>
        <v>3.1479217603911982</v>
      </c>
      <c r="BD87" s="139">
        <f>'All Data FO'!CN87</f>
        <v>14.24581005586592</v>
      </c>
      <c r="BE87" s="139">
        <f>'All Data FO'!CO87</f>
        <v>-39.167374681393376</v>
      </c>
      <c r="BF87" s="137" t="str">
        <f t="shared" si="95"/>
        <v>N</v>
      </c>
      <c r="BG87" s="137" t="str">
        <f t="shared" si="96"/>
        <v>N</v>
      </c>
      <c r="BH87" s="137" t="str">
        <f t="shared" si="97"/>
        <v>Y</v>
      </c>
      <c r="BI87" s="137" t="str">
        <f>'D Master'!AM87</f>
        <v>Y</v>
      </c>
      <c r="BJ87" s="137" t="str">
        <f>'D Master'!AN87</f>
        <v>Y</v>
      </c>
      <c r="BK87" s="137" t="str">
        <f>'D Master'!AO87</f>
        <v>N</v>
      </c>
      <c r="BL87" s="137" t="str">
        <f>'D Master'!AP87</f>
        <v>N</v>
      </c>
      <c r="BM87" s="137">
        <f>'D Master'!AQ87</f>
        <v>36.913510457885792</v>
      </c>
      <c r="BN87" s="137">
        <f>'D Master'!AR87</f>
        <v>5.5489260143198074</v>
      </c>
      <c r="BO87" s="137">
        <f>'D Master'!AS87</f>
        <v>-5.7367829021372305</v>
      </c>
      <c r="BP87" s="137">
        <f>'D Master'!AT87</f>
        <v>-32.651515151515142</v>
      </c>
      <c r="BR87" s="137">
        <f>'All Data FO'!B87</f>
        <v>127.65</v>
      </c>
      <c r="BS87" s="137">
        <f>'All Data FO'!W87</f>
        <v>139.25</v>
      </c>
      <c r="BT87" s="137">
        <f>'All Data FO'!AB87</f>
        <v>125.2</v>
      </c>
      <c r="BV87" s="137">
        <f t="shared" si="98"/>
        <v>-6.6022544283413849</v>
      </c>
      <c r="BW87" s="137">
        <f>'All Data FO'!BM87</f>
        <v>12064000</v>
      </c>
      <c r="BX87" s="137">
        <f>AVERAGE('All Data FO'!BN87:BQ87)</f>
        <v>12916800</v>
      </c>
      <c r="BY87" s="137">
        <f>AVERAGE('All Data FO'!BN87:BP87)</f>
        <v>11634666.666666666</v>
      </c>
      <c r="BZ87" s="137">
        <f t="shared" si="99"/>
        <v>3.6901214760485961</v>
      </c>
      <c r="CB87" s="139">
        <f>'All Data FO'!AP87</f>
        <v>-3.058537573425157</v>
      </c>
      <c r="CC87" s="139">
        <f>'All Data FO'!AQ87</f>
        <v>-4.284606436603335</v>
      </c>
      <c r="CD87" s="139">
        <f>'All Data FO'!AR87</f>
        <v>5.8811454377501793</v>
      </c>
      <c r="CE87" s="139">
        <f>'All Data FO'!AS87</f>
        <v>0.56771263418662266</v>
      </c>
      <c r="CF87" s="139">
        <f>'All Data FO'!BV87</f>
        <v>-3.1221893871257866</v>
      </c>
      <c r="CG87" s="139">
        <f>'All Data FO'!BW87</f>
        <v>2.1257052880199452</v>
      </c>
      <c r="CH87" s="139">
        <f>'All Data FO'!BX87</f>
        <v>18.873810637965995</v>
      </c>
      <c r="CI87" s="139">
        <f>'All Data FO'!BY87</f>
        <v>-38.808819318507204</v>
      </c>
      <c r="CJ87" s="139">
        <f>'D Master'!AQ87</f>
        <v>36.913510457885792</v>
      </c>
      <c r="CK87" s="139">
        <f>'D Master'!AR87</f>
        <v>5.5489260143198074</v>
      </c>
      <c r="CL87" s="139">
        <f>'D Master'!AS87</f>
        <v>-5.7367829021372305</v>
      </c>
      <c r="CM87" s="139">
        <f>'D Master'!AT87</f>
        <v>-32.651515151515142</v>
      </c>
      <c r="CN87" s="139">
        <f>Cash!BH87</f>
        <v>30.943543066496037</v>
      </c>
      <c r="CO87" s="139">
        <f>Cash!BI87</f>
        <v>5.1952528348964027</v>
      </c>
      <c r="CP87" s="139">
        <f>Cash!BJ87</f>
        <v>-3.7798782318511295</v>
      </c>
      <c r="CQ87" s="139">
        <f>Cash!BK87</f>
        <v>-45.907668069404423</v>
      </c>
      <c r="CR87" s="67"/>
      <c r="CS87" s="139">
        <f>'All Data FO'!K87</f>
        <v>-5.7237813884785815</v>
      </c>
      <c r="CT87" s="139">
        <f>Cash!BH87</f>
        <v>30.943543066496037</v>
      </c>
      <c r="CU87" s="139">
        <f>'D Master'!AA87</f>
        <v>79.245512930510927</v>
      </c>
      <c r="CV87" s="139">
        <f>NOI!G87</f>
        <v>2.6537234019007654</v>
      </c>
      <c r="CW87" s="139">
        <f>NOI!S87</f>
        <v>77.523557194148935</v>
      </c>
      <c r="CX87" s="139">
        <f>Cash!EB87</f>
        <v>-0.28409090909091567</v>
      </c>
      <c r="CY87" s="139">
        <f>'All Data FO'!AP87</f>
        <v>-3.058537573425157</v>
      </c>
      <c r="CZ87" s="139">
        <f>'All Data FO'!BV87</f>
        <v>-3.1221893871257866</v>
      </c>
      <c r="DA87" s="139">
        <f>'All Data FO'!BF87</f>
        <v>-9.4648514950604152</v>
      </c>
      <c r="DB87" s="139" t="str">
        <f>'FOD (ALL)'!M87</f>
        <v>M&amp;M</v>
      </c>
      <c r="DC87" s="139">
        <f>'All Data FO'!EJ87</f>
        <v>1.9733640671020618</v>
      </c>
      <c r="DD87" s="137">
        <f>'All Data FO'!B86</f>
        <v>425.95</v>
      </c>
      <c r="DE87" s="137">
        <f>('All Data FO'!W86-'All Data FO'!AB86)/3</f>
        <v>10.116666666666655</v>
      </c>
      <c r="DF87" s="137">
        <f t="shared" ref="DF87:DF102" si="101">DE87/DD87*100</f>
        <v>2.3750831474742702</v>
      </c>
      <c r="DH87" s="139" t="str">
        <f t="shared" si="100"/>
        <v>M&amp;M</v>
      </c>
      <c r="DI87" s="137">
        <f t="shared" ref="DI87:DI102" si="102">IF(F86&gt;=0,DD87+(DE87/2),DD87+DE87)</f>
        <v>431.00833333333333</v>
      </c>
      <c r="DJ87" s="137">
        <f t="shared" ref="DJ87:DJ102" si="103">DI87+DE87</f>
        <v>441.125</v>
      </c>
      <c r="DK87" s="137">
        <f t="shared" ref="DK87:DK102" si="104">DI87-(DE87/2)</f>
        <v>425.95</v>
      </c>
      <c r="DL87" s="137">
        <f t="shared" ref="DL87:DL102" si="105">IF(F86&lt;=0,DD87-(DE87/2),DD87-DE87)</f>
        <v>415.83333333333331</v>
      </c>
      <c r="DM87" s="137">
        <f t="shared" ref="DM87:DM102" si="106">DL87-DE87</f>
        <v>405.71666666666664</v>
      </c>
      <c r="DN87" s="137">
        <f t="shared" ref="DN87:DN102" si="107">DL87+(DE87/2)</f>
        <v>420.89166666666665</v>
      </c>
      <c r="DO87" s="137" t="str">
        <f>'Final Master FO'!DC87</f>
        <v>LONG BUILDUP</v>
      </c>
      <c r="DS87" s="137" t="str">
        <f>'FOD (ALL)'!M87</f>
        <v>M&amp;M</v>
      </c>
      <c r="DT87" s="137">
        <f>'All Data FO'!B86</f>
        <v>425.95</v>
      </c>
      <c r="DU87" s="139">
        <f>'All Data FO'!K86</f>
        <v>4.476330635271033</v>
      </c>
      <c r="DV87" s="137">
        <f>'All Data FO'!EA86</f>
        <v>10409050</v>
      </c>
      <c r="DW87" s="139">
        <f>'All Data FO'!EJ86</f>
        <v>2.6224853471095972</v>
      </c>
      <c r="DX87" s="137">
        <f>'D Master'!R86</f>
        <v>2984328</v>
      </c>
      <c r="DY87" s="137">
        <f>'D Master'!AH86</f>
        <v>29.79</v>
      </c>
      <c r="EB87" s="137">
        <f>'All Data FO'!BM86/'All Data FO'!EA86</f>
        <v>1.138912773019632</v>
      </c>
      <c r="EC87" s="137">
        <f>'All Data FO'!BN86/'All Data FO'!EB86</f>
        <v>0.57507357254474734</v>
      </c>
      <c r="ED87" s="137">
        <f>'All Data FO'!BO86/'All Data FO'!EC86</f>
        <v>0.90919089342669646</v>
      </c>
      <c r="EE87" s="137">
        <f>'All Data FO'!BP86/'All Data FO'!ED86</f>
        <v>0.7394436661997198</v>
      </c>
      <c r="EF87" s="137">
        <f>'All Data FO'!BQ86/'All Data FO'!EE86</f>
        <v>1.0370775132907575</v>
      </c>
      <c r="EG87" s="137" t="str">
        <f t="shared" ref="EG87:EG102" si="108">IF(EB87&gt;=EC87,"Y","N")</f>
        <v>Y</v>
      </c>
      <c r="EH87" s="137" t="str">
        <f t="shared" ref="EH87:EH102" si="109">IF(EC87&gt;=ED87,"Y","N")</f>
        <v>N</v>
      </c>
      <c r="EI87" s="137" t="str">
        <f t="shared" ref="EI87:EI102" si="110">IF(ED87&gt;=EE87,"Y","N")</f>
        <v>Y</v>
      </c>
      <c r="EJ87" s="137" t="str">
        <f t="shared" ref="EJ87:EJ102" si="111">IF(EE87&gt;=EF87,"Y","N")</f>
        <v>N</v>
      </c>
      <c r="EK87" s="137">
        <f t="shared" ref="EK87:EK102" si="112">(EB87-EC87)/EC87*100</f>
        <v>98.04644612338042</v>
      </c>
      <c r="EL87" s="137">
        <f t="shared" ref="EL87:EL102" si="113">(EC87-ED87)/ED87*100</f>
        <v>-36.748863555229541</v>
      </c>
      <c r="EM87" s="137">
        <f t="shared" ref="EM87:EM102" si="114">(ED87-EE87)/EE87*100</f>
        <v>22.956072921602232</v>
      </c>
      <c r="EN87" s="137">
        <f t="shared" ref="EN87:EN102" si="115">(EE87-EF87)/EF87*100</f>
        <v>-28.699286531304086</v>
      </c>
      <c r="EO87" s="137" t="str">
        <f t="shared" ref="EO87:EO102" si="116">IF(EK87&gt;=EL87,"Y","N")</f>
        <v>Y</v>
      </c>
      <c r="EP87" s="137" t="str">
        <f t="shared" ref="EP87:EP102" si="117">IF(EL87&gt;=EM87,"Y","N")</f>
        <v>N</v>
      </c>
      <c r="EQ87" s="137" t="str">
        <f t="shared" ref="EQ87:EQ102" si="118">IF(EM87&gt;=EN87,"Y","N")</f>
        <v>Y</v>
      </c>
    </row>
    <row r="88" spans="1:147" x14ac:dyDescent="0.3">
      <c r="A88" s="137" t="str">
        <f>FOD!B88</f>
        <v>MANAPPURAM</v>
      </c>
      <c r="B88" s="137" t="str">
        <f>'All Data FO'!G88</f>
        <v>N</v>
      </c>
      <c r="C88" s="137" t="str">
        <f>'All Data FO'!H88</f>
        <v>N</v>
      </c>
      <c r="D88" s="137" t="str">
        <f>'All Data FO'!I88</f>
        <v>Y</v>
      </c>
      <c r="E88" s="137" t="str">
        <f>'All Data FO'!J88</f>
        <v>N</v>
      </c>
      <c r="F88" s="139">
        <f>'All Data FO'!K88</f>
        <v>-3.8977367979882578</v>
      </c>
      <c r="G88" s="139">
        <f>'All Data FO'!L88</f>
        <v>-1.8106995884773687</v>
      </c>
      <c r="H88" s="139">
        <f>'All Data FO'!M88</f>
        <v>3.7131882202304687</v>
      </c>
      <c r="I88" s="139">
        <f>'All Data FO'!N88</f>
        <v>-3.3016921172100702</v>
      </c>
      <c r="J88" s="137" t="str">
        <f t="shared" si="83"/>
        <v>N</v>
      </c>
      <c r="K88" s="137" t="str">
        <f t="shared" si="84"/>
        <v>N</v>
      </c>
      <c r="L88" s="137" t="str">
        <f t="shared" si="85"/>
        <v>Y</v>
      </c>
      <c r="M88" s="137">
        <f>'All Data FO'!AG88-'All Data FO'!AH88</f>
        <v>-438000</v>
      </c>
      <c r="N88" s="137">
        <f>'All Data FO'!AH88-'All Data FO'!AI88</f>
        <v>-516000</v>
      </c>
      <c r="O88" s="137">
        <f>'All Data FO'!AI88-'All Data FO'!AJ88</f>
        <v>48000</v>
      </c>
      <c r="P88" s="137">
        <f>'All Data FO'!AJ88-'All Data FO'!AK88</f>
        <v>222000</v>
      </c>
      <c r="Q88" s="137" t="str">
        <f>'All Data FO'!AL88</f>
        <v>N</v>
      </c>
      <c r="R88" s="137" t="str">
        <f>'All Data FO'!AM88</f>
        <v>N</v>
      </c>
      <c r="S88" s="137" t="str">
        <f>'All Data FO'!AN88</f>
        <v>Y</v>
      </c>
      <c r="T88" s="137" t="str">
        <f>'All Data FO'!AO88</f>
        <v>Y</v>
      </c>
      <c r="U88" s="139">
        <f>'All Data FO'!AP88</f>
        <v>-2.9820261437908497</v>
      </c>
      <c r="V88" s="139">
        <f>'All Data FO'!AQ88</f>
        <v>-3.3938437253354383</v>
      </c>
      <c r="W88" s="139">
        <f>'All Data FO'!AR88</f>
        <v>0.31670625494853522</v>
      </c>
      <c r="X88" s="139">
        <f>'All Data FO'!AS88</f>
        <v>1.4865407794294898</v>
      </c>
      <c r="Y88" s="137" t="str">
        <f t="shared" si="86"/>
        <v>Y</v>
      </c>
      <c r="Z88" s="137" t="str">
        <f t="shared" si="87"/>
        <v>N</v>
      </c>
      <c r="AA88" s="137" t="str">
        <f t="shared" si="88"/>
        <v>N</v>
      </c>
      <c r="AB88" s="137" t="str">
        <f>'All Data FO'!BB88</f>
        <v>Y</v>
      </c>
      <c r="AC88" s="137" t="str">
        <f>'All Data FO'!BC88</f>
        <v>N</v>
      </c>
      <c r="AD88" s="137" t="str">
        <f>'All Data FO'!BD88</f>
        <v>N</v>
      </c>
      <c r="AE88" s="137" t="str">
        <f>'All Data FO'!BE88</f>
        <v>Y</v>
      </c>
      <c r="AF88" s="139">
        <f>'All Data FO'!BF88</f>
        <v>23.123189549457948</v>
      </c>
      <c r="AG88" s="139">
        <f>'All Data FO'!BG88</f>
        <v>-16.660880698972058</v>
      </c>
      <c r="AH88" s="139">
        <f>'All Data FO'!BH88</f>
        <v>-29.912991745825725</v>
      </c>
      <c r="AI88" s="139">
        <f>'All Data FO'!BI88</f>
        <v>0.96312430085562661</v>
      </c>
      <c r="AJ88" s="137" t="str">
        <f t="shared" si="89"/>
        <v>Y</v>
      </c>
      <c r="AK88" s="137" t="str">
        <f t="shared" si="90"/>
        <v>Y</v>
      </c>
      <c r="AL88" s="137" t="str">
        <f t="shared" si="91"/>
        <v>N</v>
      </c>
      <c r="AM88" s="137" t="str">
        <f>'All Data FO'!BR88</f>
        <v>Y</v>
      </c>
      <c r="AN88" s="137" t="str">
        <f>'All Data FO'!BS88</f>
        <v>N</v>
      </c>
      <c r="AO88" s="137" t="str">
        <f>'All Data FO'!BT88</f>
        <v>N</v>
      </c>
      <c r="AP88" s="137" t="str">
        <f>'All Data FO'!BU88</f>
        <v>Y</v>
      </c>
      <c r="AQ88" s="139">
        <f>'All Data FO'!BV88</f>
        <v>27.981260647359456</v>
      </c>
      <c r="AR88" s="139">
        <f>'All Data FO'!BW88</f>
        <v>-18.669899549705576</v>
      </c>
      <c r="AS88" s="139">
        <f>'All Data FO'!BX88</f>
        <v>-29.344101811062163</v>
      </c>
      <c r="AT88" s="139">
        <f>'All Data FO'!BY88</f>
        <v>3.2600454890068233</v>
      </c>
      <c r="AU88" s="137" t="str">
        <f t="shared" si="92"/>
        <v>Y</v>
      </c>
      <c r="AV88" s="137" t="str">
        <f t="shared" si="93"/>
        <v>Y</v>
      </c>
      <c r="AW88" s="137" t="str">
        <f t="shared" si="94"/>
        <v>N</v>
      </c>
      <c r="AX88" s="137" t="str">
        <f>'All Data FO'!CH88</f>
        <v>Y</v>
      </c>
      <c r="AY88" s="137" t="str">
        <f>'All Data FO'!CI88</f>
        <v>N</v>
      </c>
      <c r="AZ88" s="137" t="str">
        <f>'All Data FO'!CJ88</f>
        <v>N</v>
      </c>
      <c r="BA88" s="137" t="str">
        <f>'All Data FO'!CK88</f>
        <v>Y</v>
      </c>
      <c r="BB88" s="139">
        <f>'All Data FO'!CL88</f>
        <v>28.069395017793596</v>
      </c>
      <c r="BC88" s="139">
        <f>'All Data FO'!CM88</f>
        <v>-19.310839913854988</v>
      </c>
      <c r="BD88" s="139">
        <f>'All Data FO'!CN88</f>
        <v>-26.780551905387647</v>
      </c>
      <c r="BE88" s="139">
        <f>'All Data FO'!CO88</f>
        <v>1.0355815188528943</v>
      </c>
      <c r="BF88" s="137" t="str">
        <f t="shared" si="95"/>
        <v>Y</v>
      </c>
      <c r="BG88" s="137" t="str">
        <f t="shared" si="96"/>
        <v>Y</v>
      </c>
      <c r="BH88" s="137" t="str">
        <f t="shared" si="97"/>
        <v>N</v>
      </c>
      <c r="BI88" s="137" t="str">
        <f>'D Master'!AM88</f>
        <v>Y</v>
      </c>
      <c r="BJ88" s="137" t="str">
        <f>'D Master'!AN88</f>
        <v>Y</v>
      </c>
      <c r="BK88" s="137" t="str">
        <f>'D Master'!AO88</f>
        <v>N</v>
      </c>
      <c r="BL88" s="137" t="str">
        <f>'D Master'!AP88</f>
        <v>Y</v>
      </c>
      <c r="BM88" s="137">
        <f>'D Master'!AQ88</f>
        <v>5.5299539170506815</v>
      </c>
      <c r="BN88" s="137">
        <f>'D Master'!AR88</f>
        <v>65.228426395939081</v>
      </c>
      <c r="BO88" s="137">
        <f>'D Master'!AS88</f>
        <v>-48.63102998696219</v>
      </c>
      <c r="BP88" s="137">
        <f>'D Master'!AT88</f>
        <v>43.186060983198516</v>
      </c>
      <c r="BR88" s="137">
        <f>'All Data FO'!B88</f>
        <v>114.65</v>
      </c>
      <c r="BS88" s="137">
        <f>'All Data FO'!W88</f>
        <v>121.7</v>
      </c>
      <c r="BT88" s="137">
        <f>'All Data FO'!AB88</f>
        <v>114.05</v>
      </c>
      <c r="BV88" s="137">
        <f t="shared" si="98"/>
        <v>-9.4743184214490128</v>
      </c>
      <c r="BW88" s="137">
        <f>'All Data FO'!BM88</f>
        <v>18030000</v>
      </c>
      <c r="BX88" s="137">
        <f>AVERAGE('All Data FO'!BN88:BQ88)</f>
        <v>19917000</v>
      </c>
      <c r="BY88" s="137">
        <f>AVERAGE('All Data FO'!BN88:BP88)</f>
        <v>18642000</v>
      </c>
      <c r="BZ88" s="137">
        <f t="shared" si="99"/>
        <v>-3.2829095590601867</v>
      </c>
      <c r="CB88" s="139">
        <f>'All Data FO'!AP88</f>
        <v>-2.9820261437908497</v>
      </c>
      <c r="CC88" s="139">
        <f>'All Data FO'!AQ88</f>
        <v>-3.3938437253354383</v>
      </c>
      <c r="CD88" s="139">
        <f>'All Data FO'!AR88</f>
        <v>0.31670625494853522</v>
      </c>
      <c r="CE88" s="139">
        <f>'All Data FO'!AS88</f>
        <v>1.4865407794294898</v>
      </c>
      <c r="CF88" s="139">
        <f>'All Data FO'!BV88</f>
        <v>27.981260647359456</v>
      </c>
      <c r="CG88" s="139">
        <f>'All Data FO'!BW88</f>
        <v>-18.669899549705576</v>
      </c>
      <c r="CH88" s="139">
        <f>'All Data FO'!BX88</f>
        <v>-29.344101811062163</v>
      </c>
      <c r="CI88" s="139">
        <f>'All Data FO'!BY88</f>
        <v>3.2600454890068233</v>
      </c>
      <c r="CJ88" s="139">
        <f>'D Master'!AQ88</f>
        <v>5.5299539170506815</v>
      </c>
      <c r="CK88" s="139">
        <f>'D Master'!AR88</f>
        <v>65.228426395939081</v>
      </c>
      <c r="CL88" s="139">
        <f>'D Master'!AS88</f>
        <v>-48.63102998696219</v>
      </c>
      <c r="CM88" s="139">
        <f>'D Master'!AT88</f>
        <v>43.186060983198516</v>
      </c>
      <c r="CN88" s="139">
        <f>Cash!BH88</f>
        <v>23.466809746651997</v>
      </c>
      <c r="CO88" s="139">
        <f>Cash!BI88</f>
        <v>-16.551903972285071</v>
      </c>
      <c r="CP88" s="139">
        <f>Cash!BJ88</f>
        <v>-29.094707935229991</v>
      </c>
      <c r="CQ88" s="139">
        <f>Cash!BK88</f>
        <v>6.2376981155438713</v>
      </c>
      <c r="CR88" s="67"/>
      <c r="CS88" s="139">
        <f>'All Data FO'!K88</f>
        <v>-3.8977367979882578</v>
      </c>
      <c r="CT88" s="139">
        <f>Cash!BH88</f>
        <v>23.466809746651997</v>
      </c>
      <c r="CU88" s="139">
        <f>'D Master'!AA88</f>
        <v>30.289020288441986</v>
      </c>
      <c r="CV88" s="139">
        <f>NOI!G88</f>
        <v>-1.4093811935696983</v>
      </c>
      <c r="CW88" s="139">
        <f>NOI!S88</f>
        <v>48.943495024697498</v>
      </c>
      <c r="CX88" s="139">
        <f>Cash!EB88</f>
        <v>-1.2915129151291564</v>
      </c>
      <c r="CY88" s="139">
        <f>'All Data FO'!AP88</f>
        <v>-2.9820261437908497</v>
      </c>
      <c r="CZ88" s="139">
        <f>'All Data FO'!BV88</f>
        <v>27.981260647359456</v>
      </c>
      <c r="DA88" s="139">
        <f>'All Data FO'!BF88</f>
        <v>23.123189549457948</v>
      </c>
      <c r="DB88" s="139" t="str">
        <f>'FOD (ALL)'!M88</f>
        <v>M&amp;MFIN</v>
      </c>
      <c r="DC88" s="139">
        <f>'All Data FO'!EJ88</f>
        <v>3.7319450703223205</v>
      </c>
      <c r="DD88" s="137">
        <f>'All Data FO'!B87</f>
        <v>127.65</v>
      </c>
      <c r="DE88" s="137">
        <f>('All Data FO'!W87-'All Data FO'!AB87)/3</f>
        <v>4.6833333333333327</v>
      </c>
      <c r="DF88" s="137">
        <f t="shared" si="101"/>
        <v>3.6688862775819295</v>
      </c>
      <c r="DH88" s="139" t="str">
        <f t="shared" si="100"/>
        <v>M&amp;MFIN</v>
      </c>
      <c r="DI88" s="137">
        <f t="shared" si="102"/>
        <v>132.33333333333334</v>
      </c>
      <c r="DJ88" s="137">
        <f t="shared" si="103"/>
        <v>137.01666666666668</v>
      </c>
      <c r="DK88" s="137">
        <f t="shared" si="104"/>
        <v>129.99166666666667</v>
      </c>
      <c r="DL88" s="137">
        <f t="shared" si="105"/>
        <v>125.30833333333334</v>
      </c>
      <c r="DM88" s="137">
        <f t="shared" si="106"/>
        <v>120.625</v>
      </c>
      <c r="DN88" s="137">
        <f t="shared" si="107"/>
        <v>127.65</v>
      </c>
      <c r="DO88" s="137" t="str">
        <f>'Final Master FO'!DC88</f>
        <v>SHORT BUILDUP</v>
      </c>
      <c r="DS88" s="137" t="str">
        <f>'FOD (ALL)'!M88</f>
        <v>M&amp;MFIN</v>
      </c>
      <c r="DT88" s="137">
        <f>'All Data FO'!B87</f>
        <v>127.65</v>
      </c>
      <c r="DU88" s="139">
        <f>'All Data FO'!K87</f>
        <v>-5.7237813884785815</v>
      </c>
      <c r="DV88" s="137">
        <f>'All Data FO'!EA87</f>
        <v>15926200</v>
      </c>
      <c r="DW88" s="139">
        <f>'All Data FO'!EJ87</f>
        <v>1.9733640671020618</v>
      </c>
      <c r="DX88" s="137">
        <f>'D Master'!R87</f>
        <v>4648347</v>
      </c>
      <c r="DY88" s="137">
        <f>'D Master'!AH87</f>
        <v>24.22</v>
      </c>
      <c r="EB88" s="137">
        <f>'All Data FO'!BM87/'All Data FO'!EA87</f>
        <v>0.75749394080194898</v>
      </c>
      <c r="EC88" s="137">
        <f>'All Data FO'!BN87/'All Data FO'!EB87</f>
        <v>0.79733640671020622</v>
      </c>
      <c r="ED88" s="137">
        <f>'All Data FO'!BO87/'All Data FO'!EC87</f>
        <v>0.77260746147607462</v>
      </c>
      <c r="EE88" s="137">
        <f>'All Data FO'!BP87/'All Data FO'!ED87</f>
        <v>0.6942256152034435</v>
      </c>
      <c r="EF88" s="137">
        <f>'All Data FO'!BQ87/'All Data FO'!EE87</f>
        <v>1.1319908701700363</v>
      </c>
      <c r="EG88" s="137" t="str">
        <f t="shared" si="108"/>
        <v>N</v>
      </c>
      <c r="EH88" s="137" t="str">
        <f t="shared" si="109"/>
        <v>Y</v>
      </c>
      <c r="EI88" s="137" t="str">
        <f t="shared" si="110"/>
        <v>Y</v>
      </c>
      <c r="EJ88" s="137" t="str">
        <f t="shared" si="111"/>
        <v>N</v>
      </c>
      <c r="EK88" s="137">
        <f t="shared" si="112"/>
        <v>-4.9969455267503013</v>
      </c>
      <c r="EL88" s="137">
        <f t="shared" si="113"/>
        <v>3.2007127121043712</v>
      </c>
      <c r="EM88" s="137">
        <f t="shared" si="114"/>
        <v>11.290543672846361</v>
      </c>
      <c r="EN88" s="137">
        <f t="shared" si="115"/>
        <v>-38.672154210999608</v>
      </c>
      <c r="EO88" s="137" t="str">
        <f t="shared" si="116"/>
        <v>N</v>
      </c>
      <c r="EP88" s="137" t="str">
        <f t="shared" si="117"/>
        <v>N</v>
      </c>
      <c r="EQ88" s="137" t="str">
        <f t="shared" si="118"/>
        <v>Y</v>
      </c>
    </row>
    <row r="89" spans="1:147" x14ac:dyDescent="0.3">
      <c r="A89" s="137" t="str">
        <f>FOD!B89</f>
        <v xml:space="preserve">MARICO    </v>
      </c>
      <c r="B89" s="137" t="str">
        <f>'All Data FO'!G89</f>
        <v>N</v>
      </c>
      <c r="C89" s="137" t="str">
        <f>'All Data FO'!H89</f>
        <v>Y</v>
      </c>
      <c r="D89" s="137" t="str">
        <f>'All Data FO'!I89</f>
        <v>Y</v>
      </c>
      <c r="E89" s="137" t="str">
        <f>'All Data FO'!J89</f>
        <v>Y</v>
      </c>
      <c r="F89" s="139">
        <f>'All Data FO'!K89</f>
        <v>-0.28467499604617347</v>
      </c>
      <c r="G89" s="139">
        <f>'All Data FO'!L89</f>
        <v>4.7468354430372554E-2</v>
      </c>
      <c r="H89" s="139">
        <f>'All Data FO'!M89</f>
        <v>1.36327185244587</v>
      </c>
      <c r="I89" s="139">
        <f>'All Data FO'!N89</f>
        <v>1.7460835509138457</v>
      </c>
      <c r="J89" s="137" t="str">
        <f t="shared" si="83"/>
        <v>N</v>
      </c>
      <c r="K89" s="137" t="str">
        <f t="shared" si="84"/>
        <v>N</v>
      </c>
      <c r="L89" s="137" t="str">
        <f t="shared" si="85"/>
        <v>N</v>
      </c>
      <c r="M89" s="137">
        <f>'All Data FO'!AG89-'All Data FO'!AH89</f>
        <v>-534300</v>
      </c>
      <c r="N89" s="137">
        <f>'All Data FO'!AH89-'All Data FO'!AI89</f>
        <v>-122200</v>
      </c>
      <c r="O89" s="137">
        <f>'All Data FO'!AI89-'All Data FO'!AJ89</f>
        <v>-67600</v>
      </c>
      <c r="P89" s="137">
        <f>'All Data FO'!AJ89-'All Data FO'!AK89</f>
        <v>-104000</v>
      </c>
      <c r="Q89" s="137" t="str">
        <f>'All Data FO'!AL89</f>
        <v>N</v>
      </c>
      <c r="R89" s="137" t="str">
        <f>'All Data FO'!AM89</f>
        <v>N</v>
      </c>
      <c r="S89" s="137" t="str">
        <f>'All Data FO'!AN89</f>
        <v>N</v>
      </c>
      <c r="T89" s="137" t="str">
        <f>'All Data FO'!AO89</f>
        <v>N</v>
      </c>
      <c r="U89" s="139">
        <f>'All Data FO'!AP89</f>
        <v>-4.8998569384835484</v>
      </c>
      <c r="V89" s="139">
        <f>'All Data FO'!AQ89</f>
        <v>-1.1082291912284838</v>
      </c>
      <c r="W89" s="139">
        <f>'All Data FO'!AR89</f>
        <v>-0.60932739629716437</v>
      </c>
      <c r="X89" s="139">
        <f>'All Data FO'!AS89</f>
        <v>-0.92872068725330847</v>
      </c>
      <c r="Y89" s="137" t="str">
        <f t="shared" si="86"/>
        <v>N</v>
      </c>
      <c r="Z89" s="137" t="str">
        <f t="shared" si="87"/>
        <v>N</v>
      </c>
      <c r="AA89" s="137" t="str">
        <f t="shared" si="88"/>
        <v>Y</v>
      </c>
      <c r="AB89" s="137" t="str">
        <f>'All Data FO'!BB89</f>
        <v>Y</v>
      </c>
      <c r="AC89" s="137" t="str">
        <f>'All Data FO'!BC89</f>
        <v>Y</v>
      </c>
      <c r="AD89" s="137" t="str">
        <f>'All Data FO'!BD89</f>
        <v>Y</v>
      </c>
      <c r="AE89" s="137" t="str">
        <f>'All Data FO'!BE89</f>
        <v>N</v>
      </c>
      <c r="AF89" s="139">
        <f>'All Data FO'!BF89</f>
        <v>62.106062911573837</v>
      </c>
      <c r="AG89" s="139">
        <f>'All Data FO'!BG89</f>
        <v>1.693689057927884</v>
      </c>
      <c r="AH89" s="139">
        <f>'All Data FO'!BH89</f>
        <v>2.790429313141416</v>
      </c>
      <c r="AI89" s="139">
        <f>'All Data FO'!BI89</f>
        <v>-35.948172795731622</v>
      </c>
      <c r="AJ89" s="137" t="str">
        <f t="shared" si="89"/>
        <v>Y</v>
      </c>
      <c r="AK89" s="137" t="str">
        <f t="shared" si="90"/>
        <v>N</v>
      </c>
      <c r="AL89" s="137" t="str">
        <f t="shared" si="91"/>
        <v>Y</v>
      </c>
      <c r="AM89" s="137" t="str">
        <f>'All Data FO'!BR89</f>
        <v>Y</v>
      </c>
      <c r="AN89" s="137" t="str">
        <f>'All Data FO'!BS89</f>
        <v>Y</v>
      </c>
      <c r="AO89" s="137" t="str">
        <f>'All Data FO'!BT89</f>
        <v>Y</v>
      </c>
      <c r="AP89" s="137" t="str">
        <f>'All Data FO'!BU89</f>
        <v>N</v>
      </c>
      <c r="AQ89" s="139">
        <f>'All Data FO'!BV89</f>
        <v>63.030303030303024</v>
      </c>
      <c r="AR89" s="139">
        <f>'All Data FO'!BW89</f>
        <v>1.5384615384615385</v>
      </c>
      <c r="AS89" s="139">
        <f>'All Data FO'!BX89</f>
        <v>0.68153655514250311</v>
      </c>
      <c r="AT89" s="139">
        <f>'All Data FO'!BY89</f>
        <v>-35.748407643312099</v>
      </c>
      <c r="AU89" s="137" t="str">
        <f t="shared" si="92"/>
        <v>Y</v>
      </c>
      <c r="AV89" s="137" t="str">
        <f t="shared" si="93"/>
        <v>Y</v>
      </c>
      <c r="AW89" s="137" t="str">
        <f t="shared" si="94"/>
        <v>Y</v>
      </c>
      <c r="AX89" s="137" t="str">
        <f>'All Data FO'!CH89</f>
        <v>Y</v>
      </c>
      <c r="AY89" s="137" t="str">
        <f>'All Data FO'!CI89</f>
        <v>N</v>
      </c>
      <c r="AZ89" s="137" t="str">
        <f>'All Data FO'!CJ89</f>
        <v>Y</v>
      </c>
      <c r="BA89" s="137" t="str">
        <f>'All Data FO'!CK89</f>
        <v>N</v>
      </c>
      <c r="BB89" s="139">
        <f>'All Data FO'!CL89</f>
        <v>20.641562064156208</v>
      </c>
      <c r="BC89" s="139">
        <f>'All Data FO'!CM89</f>
        <v>-7.2445019404915909</v>
      </c>
      <c r="BD89" s="139">
        <f>'All Data FO'!CN89</f>
        <v>7.960893854748603</v>
      </c>
      <c r="BE89" s="139">
        <f>'All Data FO'!CO89</f>
        <v>-31.581462016244625</v>
      </c>
      <c r="BF89" s="137" t="str">
        <f t="shared" si="95"/>
        <v>Y</v>
      </c>
      <c r="BG89" s="137" t="str">
        <f t="shared" si="96"/>
        <v>N</v>
      </c>
      <c r="BH89" s="137" t="str">
        <f t="shared" si="97"/>
        <v>Y</v>
      </c>
      <c r="BI89" s="137" t="str">
        <f>'D Master'!AM89</f>
        <v>N</v>
      </c>
      <c r="BJ89" s="137" t="str">
        <f>'D Master'!AN89</f>
        <v>N</v>
      </c>
      <c r="BK89" s="137" t="str">
        <f>'D Master'!AO89</f>
        <v>Y</v>
      </c>
      <c r="BL89" s="137" t="str">
        <f>'D Master'!AP89</f>
        <v>N</v>
      </c>
      <c r="BM89" s="137">
        <f>'D Master'!AQ89</f>
        <v>-43.857868020304572</v>
      </c>
      <c r="BN89" s="137">
        <f>'D Master'!AR89</f>
        <v>-5.1364365971107482</v>
      </c>
      <c r="BO89" s="137">
        <f>'D Master'!AS89</f>
        <v>13.935625457205555</v>
      </c>
      <c r="BP89" s="137">
        <f>'D Master'!AT89</f>
        <v>-1.1569052783803335</v>
      </c>
      <c r="BR89" s="137">
        <f>'All Data FO'!B89</f>
        <v>315.25</v>
      </c>
      <c r="BS89" s="137">
        <f>'All Data FO'!W89</f>
        <v>317.14999999999998</v>
      </c>
      <c r="BT89" s="137">
        <f>'All Data FO'!AB89</f>
        <v>310.8</v>
      </c>
      <c r="BV89" s="137">
        <f t="shared" si="98"/>
        <v>45.38575868125929</v>
      </c>
      <c r="BW89" s="137">
        <f>'All Data FO'!BM89</f>
        <v>3497000</v>
      </c>
      <c r="BX89" s="137">
        <f>AVERAGE('All Data FO'!BN89:BQ89)</f>
        <v>2405325</v>
      </c>
      <c r="BY89" s="137">
        <f>AVERAGE('All Data FO'!BN89:BP89)</f>
        <v>2118566.6666666665</v>
      </c>
      <c r="BZ89" s="137">
        <f t="shared" si="99"/>
        <v>65.064430353855613</v>
      </c>
      <c r="CB89" s="139">
        <f>'All Data FO'!AP89</f>
        <v>-4.8998569384835484</v>
      </c>
      <c r="CC89" s="139">
        <f>'All Data FO'!AQ89</f>
        <v>-1.1082291912284838</v>
      </c>
      <c r="CD89" s="139">
        <f>'All Data FO'!AR89</f>
        <v>-0.60932739629716437</v>
      </c>
      <c r="CE89" s="139">
        <f>'All Data FO'!AS89</f>
        <v>-0.92872068725330847</v>
      </c>
      <c r="CF89" s="139">
        <f>'All Data FO'!BV89</f>
        <v>63.030303030303024</v>
      </c>
      <c r="CG89" s="139">
        <f>'All Data FO'!BW89</f>
        <v>1.5384615384615385</v>
      </c>
      <c r="CH89" s="139">
        <f>'All Data FO'!BX89</f>
        <v>0.68153655514250311</v>
      </c>
      <c r="CI89" s="139">
        <f>'All Data FO'!BY89</f>
        <v>-35.748407643312099</v>
      </c>
      <c r="CJ89" s="139">
        <f>'D Master'!AQ89</f>
        <v>-43.857868020304572</v>
      </c>
      <c r="CK89" s="139">
        <f>'D Master'!AR89</f>
        <v>-5.1364365971107482</v>
      </c>
      <c r="CL89" s="139">
        <f>'D Master'!AS89</f>
        <v>13.935625457205555</v>
      </c>
      <c r="CM89" s="139">
        <f>'D Master'!AT89</f>
        <v>-1.1569052783803335</v>
      </c>
      <c r="CN89" s="139">
        <f>Cash!BH89</f>
        <v>-21.153370012735493</v>
      </c>
      <c r="CO89" s="139">
        <f>Cash!BI89</f>
        <v>-12.216958028988877</v>
      </c>
      <c r="CP89" s="139">
        <f>Cash!BJ89</f>
        <v>13.274678531290835</v>
      </c>
      <c r="CQ89" s="139">
        <f>Cash!BK89</f>
        <v>-42.72621652368089</v>
      </c>
      <c r="CR89" s="67"/>
      <c r="CS89" s="139">
        <f>'All Data FO'!K89</f>
        <v>-0.28467499604617347</v>
      </c>
      <c r="CT89" s="139">
        <f>Cash!BH89</f>
        <v>-21.153370012735493</v>
      </c>
      <c r="CU89" s="139">
        <f>'D Master'!AA89</f>
        <v>-55.746502663243888</v>
      </c>
      <c r="CV89" s="139">
        <f>NOI!G89</f>
        <v>-0.79497907949790791</v>
      </c>
      <c r="CW89" s="139">
        <f>NOI!S89</f>
        <v>12.522137719278206</v>
      </c>
      <c r="CX89" s="139">
        <f>Cash!EB89</f>
        <v>-3.1872509960163291</v>
      </c>
      <c r="CY89" s="139">
        <f>'All Data FO'!AP89</f>
        <v>-4.8998569384835484</v>
      </c>
      <c r="CZ89" s="139">
        <f>'All Data FO'!BV89</f>
        <v>63.030303030303024</v>
      </c>
      <c r="DA89" s="139">
        <f>'All Data FO'!BF89</f>
        <v>62.106062911573837</v>
      </c>
      <c r="DB89" s="139" t="str">
        <f>'FOD (ALL)'!M89</f>
        <v>MANAPPURAM</v>
      </c>
      <c r="DC89" s="139">
        <f>'All Data FO'!EJ89</f>
        <v>1.4553810800459595</v>
      </c>
      <c r="DD89" s="137">
        <f>'All Data FO'!B88</f>
        <v>114.65</v>
      </c>
      <c r="DE89" s="137">
        <f>('All Data FO'!W88-'All Data FO'!AB88)/3</f>
        <v>2.550000000000002</v>
      </c>
      <c r="DF89" s="137">
        <f t="shared" si="101"/>
        <v>2.2241604884430894</v>
      </c>
      <c r="DH89" s="139" t="str">
        <f t="shared" si="100"/>
        <v>MANAPPURAM</v>
      </c>
      <c r="DI89" s="137">
        <f t="shared" si="102"/>
        <v>117.2</v>
      </c>
      <c r="DJ89" s="137">
        <f t="shared" si="103"/>
        <v>119.75</v>
      </c>
      <c r="DK89" s="137">
        <f t="shared" si="104"/>
        <v>115.925</v>
      </c>
      <c r="DL89" s="137">
        <f t="shared" si="105"/>
        <v>113.375</v>
      </c>
      <c r="DM89" s="137">
        <f t="shared" si="106"/>
        <v>110.825</v>
      </c>
      <c r="DN89" s="137">
        <f t="shared" si="107"/>
        <v>114.65</v>
      </c>
      <c r="DO89" s="137" t="str">
        <f>'Final Master FO'!DC89</f>
        <v>SHORT BUILDUP</v>
      </c>
      <c r="DS89" s="137" t="str">
        <f>'FOD (ALL)'!M89</f>
        <v>MANAPPURAM</v>
      </c>
      <c r="DT89" s="137">
        <f>'All Data FO'!B88</f>
        <v>114.65</v>
      </c>
      <c r="DU89" s="139">
        <f>'All Data FO'!K88</f>
        <v>-3.8977367979882578</v>
      </c>
      <c r="DV89" s="137">
        <f>'All Data FO'!EA88</f>
        <v>17494600</v>
      </c>
      <c r="DW89" s="139">
        <f>'All Data FO'!EJ88</f>
        <v>3.7319450703223205</v>
      </c>
      <c r="DX89" s="137">
        <f>'D Master'!R88</f>
        <v>2095252</v>
      </c>
      <c r="DY89" s="137">
        <f>'D Master'!AH88</f>
        <v>20.61</v>
      </c>
      <c r="EB89" s="137">
        <f>'All Data FO'!BM88/'All Data FO'!EA88</f>
        <v>1.0306037291507093</v>
      </c>
      <c r="EC89" s="137">
        <f>'All Data FO'!BN88/'All Data FO'!EB88</f>
        <v>0.83532955434859946</v>
      </c>
      <c r="ED89" s="137">
        <f>'All Data FO'!BO88/'All Data FO'!EC88</f>
        <v>0.99563168180250605</v>
      </c>
      <c r="EE89" s="137">
        <f>'All Data FO'!BP88/'All Data FO'!ED88</f>
        <v>1.5131745434121111</v>
      </c>
      <c r="EF89" s="137">
        <f>'All Data FO'!BQ88/'All Data FO'!EE88</f>
        <v>1.4841903904579723</v>
      </c>
      <c r="EG89" s="137" t="str">
        <f t="shared" si="108"/>
        <v>Y</v>
      </c>
      <c r="EH89" s="137" t="str">
        <f t="shared" si="109"/>
        <v>N</v>
      </c>
      <c r="EI89" s="137" t="str">
        <f t="shared" si="110"/>
        <v>N</v>
      </c>
      <c r="EJ89" s="137" t="str">
        <f t="shared" si="111"/>
        <v>Y</v>
      </c>
      <c r="EK89" s="137">
        <f t="shared" si="112"/>
        <v>23.376902419594998</v>
      </c>
      <c r="EL89" s="137">
        <f t="shared" si="113"/>
        <v>-16.10054504931917</v>
      </c>
      <c r="EM89" s="137">
        <f t="shared" si="114"/>
        <v>-34.202456277289677</v>
      </c>
      <c r="EN89" s="137">
        <f t="shared" si="115"/>
        <v>1.9528594943398907</v>
      </c>
      <c r="EO89" s="137" t="str">
        <f t="shared" si="116"/>
        <v>Y</v>
      </c>
      <c r="EP89" s="137" t="str">
        <f t="shared" si="117"/>
        <v>Y</v>
      </c>
      <c r="EQ89" s="137" t="str">
        <f t="shared" si="118"/>
        <v>N</v>
      </c>
    </row>
    <row r="90" spans="1:147" x14ac:dyDescent="0.3">
      <c r="A90" s="137" t="str">
        <f>FOD!B90</f>
        <v xml:space="preserve">MARUTI    </v>
      </c>
      <c r="B90" s="137" t="str">
        <f>'All Data FO'!G90</f>
        <v>Y</v>
      </c>
      <c r="C90" s="137" t="str">
        <f>'All Data FO'!H90</f>
        <v>Y</v>
      </c>
      <c r="D90" s="137" t="str">
        <f>'All Data FO'!I90</f>
        <v>Y</v>
      </c>
      <c r="E90" s="137" t="str">
        <f>'All Data FO'!J90</f>
        <v>Y</v>
      </c>
      <c r="F90" s="139">
        <f>'All Data FO'!K90</f>
        <v>1.7330401822577164</v>
      </c>
      <c r="G90" s="139">
        <f>'All Data FO'!L90</f>
        <v>2.622820271981066</v>
      </c>
      <c r="H90" s="139">
        <f>'All Data FO'!M90</f>
        <v>1.7789600565276915</v>
      </c>
      <c r="I90" s="139">
        <f>'All Data FO'!N90</f>
        <v>1.7928729334362867</v>
      </c>
      <c r="J90" s="137" t="str">
        <f t="shared" si="83"/>
        <v>N</v>
      </c>
      <c r="K90" s="137" t="str">
        <f t="shared" si="84"/>
        <v>Y</v>
      </c>
      <c r="L90" s="137" t="str">
        <f t="shared" si="85"/>
        <v>N</v>
      </c>
      <c r="M90" s="137">
        <f>'All Data FO'!AG90-'All Data FO'!AH90</f>
        <v>33900</v>
      </c>
      <c r="N90" s="137">
        <f>'All Data FO'!AH90-'All Data FO'!AI90</f>
        <v>-110600</v>
      </c>
      <c r="O90" s="137">
        <f>'All Data FO'!AI90-'All Data FO'!AJ90</f>
        <v>-27300</v>
      </c>
      <c r="P90" s="137">
        <f>'All Data FO'!AJ90-'All Data FO'!AK90</f>
        <v>-14300</v>
      </c>
      <c r="Q90" s="137" t="str">
        <f>'All Data FO'!AL90</f>
        <v>Y</v>
      </c>
      <c r="R90" s="137" t="str">
        <f>'All Data FO'!AM90</f>
        <v>N</v>
      </c>
      <c r="S90" s="137" t="str">
        <f>'All Data FO'!AN90</f>
        <v>N</v>
      </c>
      <c r="T90" s="137" t="str">
        <f>'All Data FO'!AO90</f>
        <v>N</v>
      </c>
      <c r="U90" s="139">
        <f>'All Data FO'!AP90</f>
        <v>1.1622325836533187</v>
      </c>
      <c r="V90" s="139">
        <f>'All Data FO'!AQ90</f>
        <v>-3.6532998612670937</v>
      </c>
      <c r="W90" s="139">
        <f>'All Data FO'!AR90</f>
        <v>-0.89370478279372778</v>
      </c>
      <c r="X90" s="139">
        <f>'All Data FO'!AS90</f>
        <v>-0.46594982078853053</v>
      </c>
      <c r="Y90" s="137" t="str">
        <f t="shared" si="86"/>
        <v>Y</v>
      </c>
      <c r="Z90" s="137" t="str">
        <f t="shared" si="87"/>
        <v>N</v>
      </c>
      <c r="AA90" s="137" t="str">
        <f t="shared" si="88"/>
        <v>N</v>
      </c>
      <c r="AB90" s="137" t="str">
        <f>'All Data FO'!BB90</f>
        <v>Y</v>
      </c>
      <c r="AC90" s="137" t="str">
        <f>'All Data FO'!BC90</f>
        <v>Y</v>
      </c>
      <c r="AD90" s="137" t="str">
        <f>'All Data FO'!BD90</f>
        <v>N</v>
      </c>
      <c r="AE90" s="137" t="str">
        <f>'All Data FO'!BE90</f>
        <v>N</v>
      </c>
      <c r="AF90" s="139">
        <f>'All Data FO'!BF90</f>
        <v>41.997272713388448</v>
      </c>
      <c r="AG90" s="139">
        <f>'All Data FO'!BG90</f>
        <v>12.918325014951234</v>
      </c>
      <c r="AH90" s="139">
        <f>'All Data FO'!BH90</f>
        <v>-12.805412951878445</v>
      </c>
      <c r="AI90" s="139">
        <f>'All Data FO'!BI90</f>
        <v>-31.12720023448033</v>
      </c>
      <c r="AJ90" s="137" t="str">
        <f t="shared" si="89"/>
        <v>Y</v>
      </c>
      <c r="AK90" s="137" t="str">
        <f t="shared" si="90"/>
        <v>Y</v>
      </c>
      <c r="AL90" s="137" t="str">
        <f t="shared" si="91"/>
        <v>Y</v>
      </c>
      <c r="AM90" s="137" t="str">
        <f>'All Data FO'!BR90</f>
        <v>Y</v>
      </c>
      <c r="AN90" s="137" t="str">
        <f>'All Data FO'!BS90</f>
        <v>Y</v>
      </c>
      <c r="AO90" s="137" t="str">
        <f>'All Data FO'!BT90</f>
        <v>N</v>
      </c>
      <c r="AP90" s="137" t="str">
        <f>'All Data FO'!BU90</f>
        <v>N</v>
      </c>
      <c r="AQ90" s="139">
        <f>'All Data FO'!BV90</f>
        <v>41.284819204348153</v>
      </c>
      <c r="AR90" s="139">
        <f>'All Data FO'!BW90</f>
        <v>9.4070036339610166</v>
      </c>
      <c r="AS90" s="139">
        <f>'All Data FO'!BX90</f>
        <v>-12.910882543335973</v>
      </c>
      <c r="AT90" s="139">
        <f>'All Data FO'!BY90</f>
        <v>-31.15963557140028</v>
      </c>
      <c r="AU90" s="137" t="str">
        <f t="shared" si="92"/>
        <v>Y</v>
      </c>
      <c r="AV90" s="137" t="str">
        <f t="shared" si="93"/>
        <v>Y</v>
      </c>
      <c r="AW90" s="137" t="str">
        <f t="shared" si="94"/>
        <v>Y</v>
      </c>
      <c r="AX90" s="137" t="str">
        <f>'All Data FO'!CH90</f>
        <v>Y</v>
      </c>
      <c r="AY90" s="137" t="str">
        <f>'All Data FO'!CI90</f>
        <v>Y</v>
      </c>
      <c r="AZ90" s="137" t="str">
        <f>'All Data FO'!CJ90</f>
        <v>N</v>
      </c>
      <c r="BA90" s="137" t="str">
        <f>'All Data FO'!CK90</f>
        <v>N</v>
      </c>
      <c r="BB90" s="139">
        <f>'All Data FO'!CL90</f>
        <v>18.460134406371857</v>
      </c>
      <c r="BC90" s="139">
        <f>'All Data FO'!CM90</f>
        <v>10.73036288470372</v>
      </c>
      <c r="BD90" s="139">
        <f>'All Data FO'!CN90</f>
        <v>-11.876619170984457</v>
      </c>
      <c r="BE90" s="139">
        <f>'All Data FO'!CO90</f>
        <v>-31.839752786668139</v>
      </c>
      <c r="BF90" s="137" t="str">
        <f t="shared" si="95"/>
        <v>Y</v>
      </c>
      <c r="BG90" s="137" t="str">
        <f t="shared" si="96"/>
        <v>Y</v>
      </c>
      <c r="BH90" s="137" t="str">
        <f t="shared" si="97"/>
        <v>Y</v>
      </c>
      <c r="BI90" s="137" t="str">
        <f>'D Master'!AM90</f>
        <v>N</v>
      </c>
      <c r="BJ90" s="137" t="str">
        <f>'D Master'!AN90</f>
        <v>Y</v>
      </c>
      <c r="BK90" s="137" t="str">
        <f>'D Master'!AO90</f>
        <v>N</v>
      </c>
      <c r="BL90" s="137" t="str">
        <f>'D Master'!AP90</f>
        <v>N</v>
      </c>
      <c r="BM90" s="137">
        <f>'D Master'!AQ90</f>
        <v>-21.236291126620131</v>
      </c>
      <c r="BN90" s="137">
        <f>'D Master'!AR90</f>
        <v>40.377886634009798</v>
      </c>
      <c r="BO90" s="137">
        <f>'D Master'!AS90</f>
        <v>-5.9249506254114577</v>
      </c>
      <c r="BP90" s="137">
        <f>'D Master'!AT90</f>
        <v>-44.823828550671998</v>
      </c>
      <c r="BR90" s="137">
        <f>'All Data FO'!B90</f>
        <v>5112.95</v>
      </c>
      <c r="BS90" s="137">
        <f>'All Data FO'!W90</f>
        <v>5128.8</v>
      </c>
      <c r="BT90" s="137">
        <f>'All Data FO'!AB90</f>
        <v>4909.3500000000004</v>
      </c>
      <c r="BV90" s="137">
        <f t="shared" si="98"/>
        <v>25.919198035455981</v>
      </c>
      <c r="BW90" s="137">
        <f>'All Data FO'!BM90</f>
        <v>1871600</v>
      </c>
      <c r="BX90" s="137">
        <f>AVERAGE('All Data FO'!BN90:BQ90)</f>
        <v>1486350</v>
      </c>
      <c r="BY90" s="137">
        <f>AVERAGE('All Data FO'!BN90:BP90)</f>
        <v>1308600</v>
      </c>
      <c r="BZ90" s="137">
        <f t="shared" si="99"/>
        <v>43.023078098731474</v>
      </c>
      <c r="CB90" s="139">
        <f>'All Data FO'!AP90</f>
        <v>1.1622325836533187</v>
      </c>
      <c r="CC90" s="139">
        <f>'All Data FO'!AQ90</f>
        <v>-3.6532998612670937</v>
      </c>
      <c r="CD90" s="139">
        <f>'All Data FO'!AR90</f>
        <v>-0.89370478279372778</v>
      </c>
      <c r="CE90" s="139">
        <f>'All Data FO'!AS90</f>
        <v>-0.46594982078853053</v>
      </c>
      <c r="CF90" s="139">
        <f>'All Data FO'!BV90</f>
        <v>41.284819204348153</v>
      </c>
      <c r="CG90" s="139">
        <f>'All Data FO'!BW90</f>
        <v>9.4070036339610166</v>
      </c>
      <c r="CH90" s="139">
        <f>'All Data FO'!BX90</f>
        <v>-12.910882543335973</v>
      </c>
      <c r="CI90" s="139">
        <f>'All Data FO'!BY90</f>
        <v>-31.15963557140028</v>
      </c>
      <c r="CJ90" s="139">
        <f>'D Master'!AQ90</f>
        <v>-21.236291126620131</v>
      </c>
      <c r="CK90" s="139">
        <f>'D Master'!AR90</f>
        <v>40.377886634009798</v>
      </c>
      <c r="CL90" s="139">
        <f>'D Master'!AS90</f>
        <v>-5.9249506254114577</v>
      </c>
      <c r="CM90" s="139">
        <f>'D Master'!AT90</f>
        <v>-44.823828550671998</v>
      </c>
      <c r="CN90" s="139">
        <f>Cash!BH90</f>
        <v>3.6241309686688381</v>
      </c>
      <c r="CO90" s="139">
        <f>Cash!BI90</f>
        <v>23.04391038117048</v>
      </c>
      <c r="CP90" s="139">
        <f>Cash!BJ90</f>
        <v>-27.980982729726794</v>
      </c>
      <c r="CQ90" s="139">
        <f>Cash!BK90</f>
        <v>-33.372596153086441</v>
      </c>
      <c r="CR90" s="67"/>
      <c r="CS90" s="139">
        <f>'All Data FO'!K90</f>
        <v>1.7330401822577164</v>
      </c>
      <c r="CT90" s="139">
        <f>Cash!BH90</f>
        <v>3.6241309686688381</v>
      </c>
      <c r="CU90" s="139">
        <f>'D Master'!AA90</f>
        <v>-18.379866950235758</v>
      </c>
      <c r="CV90" s="139">
        <f>NOI!G90</f>
        <v>-0.34592037136225673</v>
      </c>
      <c r="CW90" s="139">
        <f>NOI!S90</f>
        <v>16.87673036281512</v>
      </c>
      <c r="CX90" s="139">
        <f>Cash!EB90</f>
        <v>-2.6966292134831482</v>
      </c>
      <c r="CY90" s="139">
        <f>'All Data FO'!AP90</f>
        <v>1.1622325836533187</v>
      </c>
      <c r="CZ90" s="139">
        <f>'All Data FO'!BV90</f>
        <v>41.284819204348153</v>
      </c>
      <c r="DA90" s="139">
        <f>'All Data FO'!BF90</f>
        <v>41.997272713388448</v>
      </c>
      <c r="DB90" s="139" t="str">
        <f>'FOD (ALL)'!M90</f>
        <v>MARICO</v>
      </c>
      <c r="DC90" s="139">
        <f>'All Data FO'!EJ90</f>
        <v>0.19791369580059978</v>
      </c>
      <c r="DD90" s="137">
        <f>'All Data FO'!B89</f>
        <v>315.25</v>
      </c>
      <c r="DE90" s="137">
        <f>('All Data FO'!W89-'All Data FO'!AB89)/3</f>
        <v>2.1166666666666551</v>
      </c>
      <c r="DF90" s="137">
        <f t="shared" si="101"/>
        <v>0.67142479513613162</v>
      </c>
      <c r="DH90" s="139" t="str">
        <f t="shared" si="100"/>
        <v>MARICO</v>
      </c>
      <c r="DI90" s="137">
        <f t="shared" si="102"/>
        <v>317.36666666666667</v>
      </c>
      <c r="DJ90" s="137">
        <f t="shared" si="103"/>
        <v>319.48333333333335</v>
      </c>
      <c r="DK90" s="137">
        <f t="shared" si="104"/>
        <v>316.30833333333334</v>
      </c>
      <c r="DL90" s="137">
        <f t="shared" si="105"/>
        <v>314.19166666666666</v>
      </c>
      <c r="DM90" s="137">
        <f t="shared" si="106"/>
        <v>312.07499999999999</v>
      </c>
      <c r="DN90" s="137">
        <f t="shared" si="107"/>
        <v>315.25</v>
      </c>
      <c r="DO90" s="137" t="str">
        <f>'Final Master FO'!DC90</f>
        <v>SHORT BUILDUP</v>
      </c>
      <c r="DS90" s="137" t="str">
        <f>'FOD (ALL)'!M90</f>
        <v>MARICO</v>
      </c>
      <c r="DT90" s="137">
        <f>'All Data FO'!B89</f>
        <v>315.25</v>
      </c>
      <c r="DU90" s="139">
        <f>'All Data FO'!K89</f>
        <v>-0.28467499604617347</v>
      </c>
      <c r="DV90" s="137">
        <f>'All Data FO'!EA89</f>
        <v>15894000</v>
      </c>
      <c r="DW90" s="139">
        <f>'All Data FO'!EJ89</f>
        <v>1.4553810800459595</v>
      </c>
      <c r="DX90" s="137">
        <f>'D Master'!R89</f>
        <v>264616</v>
      </c>
      <c r="DY90" s="137">
        <f>'D Master'!AH89</f>
        <v>16.59</v>
      </c>
      <c r="EB90" s="137">
        <f>'All Data FO'!BM89/'All Data FO'!EA89</f>
        <v>0.2200201333836668</v>
      </c>
      <c r="EC90" s="137">
        <f>'All Data FO'!BN89/'All Data FO'!EB89</f>
        <v>0.1369207200306396</v>
      </c>
      <c r="ED90" s="137">
        <f>'All Data FO'!BO89/'All Data FO'!EC89</f>
        <v>0.13152160378533184</v>
      </c>
      <c r="EE90" s="137">
        <f>'All Data FO'!BP89/'All Data FO'!ED89</f>
        <v>0.13337147215865752</v>
      </c>
      <c r="EF90" s="137">
        <f>'All Data FO'!BQ89/'All Data FO'!EE89</f>
        <v>0.21318710014362188</v>
      </c>
      <c r="EG90" s="137" t="str">
        <f t="shared" si="108"/>
        <v>Y</v>
      </c>
      <c r="EH90" s="137" t="str">
        <f t="shared" si="109"/>
        <v>Y</v>
      </c>
      <c r="EI90" s="137" t="str">
        <f t="shared" si="110"/>
        <v>N</v>
      </c>
      <c r="EJ90" s="137" t="str">
        <f t="shared" si="111"/>
        <v>N</v>
      </c>
      <c r="EK90" s="137">
        <f t="shared" si="112"/>
        <v>60.691627486644485</v>
      </c>
      <c r="EL90" s="137">
        <f t="shared" si="113"/>
        <v>4.1051174027045283</v>
      </c>
      <c r="EM90" s="137">
        <f t="shared" si="114"/>
        <v>-1.3870045395653228</v>
      </c>
      <c r="EN90" s="137">
        <f t="shared" si="115"/>
        <v>-37.439239021119675</v>
      </c>
      <c r="EO90" s="137" t="str">
        <f t="shared" si="116"/>
        <v>Y</v>
      </c>
      <c r="EP90" s="137" t="str">
        <f t="shared" si="117"/>
        <v>Y</v>
      </c>
      <c r="EQ90" s="137" t="str">
        <f t="shared" si="118"/>
        <v>Y</v>
      </c>
    </row>
    <row r="91" spans="1:147" x14ac:dyDescent="0.3">
      <c r="A91" s="137" t="str">
        <f>FOD!B91</f>
        <v>MCDOWELL-N</v>
      </c>
      <c r="B91" s="137" t="str">
        <f>'All Data FO'!G91</f>
        <v>N</v>
      </c>
      <c r="C91" s="137" t="str">
        <f>'All Data FO'!H91</f>
        <v>Y</v>
      </c>
      <c r="D91" s="137" t="str">
        <f>'All Data FO'!I91</f>
        <v>Y</v>
      </c>
      <c r="E91" s="137" t="str">
        <f>'All Data FO'!J91</f>
        <v>Y</v>
      </c>
      <c r="F91" s="139">
        <f>'All Data FO'!K91</f>
        <v>-3.1718569780853514</v>
      </c>
      <c r="G91" s="139">
        <f>'All Data FO'!L91</f>
        <v>5.8146630633772167</v>
      </c>
      <c r="H91" s="139">
        <f>'All Data FO'!M91</f>
        <v>3.4821831303563289</v>
      </c>
      <c r="I91" s="139">
        <f>'All Data FO'!N91</f>
        <v>2.2790182690533354</v>
      </c>
      <c r="J91" s="137" t="str">
        <f t="shared" si="83"/>
        <v>N</v>
      </c>
      <c r="K91" s="137" t="str">
        <f t="shared" si="84"/>
        <v>Y</v>
      </c>
      <c r="L91" s="137" t="str">
        <f t="shared" si="85"/>
        <v>Y</v>
      </c>
      <c r="M91" s="137">
        <f>'All Data FO'!AG91-'All Data FO'!AH91</f>
        <v>-788750</v>
      </c>
      <c r="N91" s="137">
        <f>'All Data FO'!AH91-'All Data FO'!AI91</f>
        <v>-277500</v>
      </c>
      <c r="O91" s="137">
        <f>'All Data FO'!AI91-'All Data FO'!AJ91</f>
        <v>-193750</v>
      </c>
      <c r="P91" s="137">
        <f>'All Data FO'!AJ91-'All Data FO'!AK91</f>
        <v>-102500</v>
      </c>
      <c r="Q91" s="137" t="str">
        <f>'All Data FO'!AL91</f>
        <v>N</v>
      </c>
      <c r="R91" s="137" t="str">
        <f>'All Data FO'!AM91</f>
        <v>N</v>
      </c>
      <c r="S91" s="137" t="str">
        <f>'All Data FO'!AN91</f>
        <v>N</v>
      </c>
      <c r="T91" s="137" t="str">
        <f>'All Data FO'!AO91</f>
        <v>N</v>
      </c>
      <c r="U91" s="139">
        <f>'All Data FO'!AP91</f>
        <v>-8.0525778458397141</v>
      </c>
      <c r="V91" s="139">
        <f>'All Data FO'!AQ91</f>
        <v>-2.7550260610573343</v>
      </c>
      <c r="W91" s="139">
        <f>'All Data FO'!AR91</f>
        <v>-1.8872519176914646</v>
      </c>
      <c r="X91" s="139">
        <f>'All Data FO'!AS91</f>
        <v>-0.98854731766124182</v>
      </c>
      <c r="Y91" s="137" t="str">
        <f t="shared" si="86"/>
        <v>N</v>
      </c>
      <c r="Z91" s="137" t="str">
        <f t="shared" si="87"/>
        <v>N</v>
      </c>
      <c r="AA91" s="137" t="str">
        <f t="shared" si="88"/>
        <v>N</v>
      </c>
      <c r="AB91" s="137" t="str">
        <f>'All Data FO'!BB91</f>
        <v>N</v>
      </c>
      <c r="AC91" s="137" t="str">
        <f>'All Data FO'!BC91</f>
        <v>Y</v>
      </c>
      <c r="AD91" s="137" t="str">
        <f>'All Data FO'!BD91</f>
        <v>Y</v>
      </c>
      <c r="AE91" s="137" t="str">
        <f>'All Data FO'!BE91</f>
        <v>N</v>
      </c>
      <c r="AF91" s="139">
        <f>'All Data FO'!BF91</f>
        <v>-36.889906959612908</v>
      </c>
      <c r="AG91" s="139">
        <f>'All Data FO'!BG91</f>
        <v>64.572962580399874</v>
      </c>
      <c r="AH91" s="139">
        <f>'All Data FO'!BH91</f>
        <v>33.668892663421474</v>
      </c>
      <c r="AI91" s="139">
        <f>'All Data FO'!BI91</f>
        <v>-68.998834780928576</v>
      </c>
      <c r="AJ91" s="137" t="str">
        <f t="shared" si="89"/>
        <v>N</v>
      </c>
      <c r="AK91" s="137" t="str">
        <f t="shared" si="90"/>
        <v>Y</v>
      </c>
      <c r="AL91" s="137" t="str">
        <f t="shared" si="91"/>
        <v>Y</v>
      </c>
      <c r="AM91" s="137" t="str">
        <f>'All Data FO'!BR91</f>
        <v>N</v>
      </c>
      <c r="AN91" s="137" t="str">
        <f>'All Data FO'!BS91</f>
        <v>Y</v>
      </c>
      <c r="AO91" s="137" t="str">
        <f>'All Data FO'!BT91</f>
        <v>Y</v>
      </c>
      <c r="AP91" s="137" t="str">
        <f>'All Data FO'!BU91</f>
        <v>N</v>
      </c>
      <c r="AQ91" s="139">
        <f>'All Data FO'!BV91</f>
        <v>-36.76769731489015</v>
      </c>
      <c r="AR91" s="139">
        <f>'All Data FO'!BW91</f>
        <v>57.337173947831651</v>
      </c>
      <c r="AS91" s="139">
        <f>'All Data FO'!BX91</f>
        <v>29.593529655744504</v>
      </c>
      <c r="AT91" s="139">
        <f>'All Data FO'!BY91</f>
        <v>-68.9903536977492</v>
      </c>
      <c r="AU91" s="137" t="str">
        <f t="shared" si="92"/>
        <v>N</v>
      </c>
      <c r="AV91" s="137" t="str">
        <f t="shared" si="93"/>
        <v>Y</v>
      </c>
      <c r="AW91" s="137" t="str">
        <f t="shared" si="94"/>
        <v>Y</v>
      </c>
      <c r="AX91" s="137" t="str">
        <f>'All Data FO'!CH91</f>
        <v>N</v>
      </c>
      <c r="AY91" s="137" t="str">
        <f>'All Data FO'!CI91</f>
        <v>Y</v>
      </c>
      <c r="AZ91" s="137" t="str">
        <f>'All Data FO'!CJ91</f>
        <v>Y</v>
      </c>
      <c r="BA91" s="137" t="str">
        <f>'All Data FO'!CK91</f>
        <v>N</v>
      </c>
      <c r="BB91" s="139">
        <f>'All Data FO'!CL91</f>
        <v>-39.386947923533292</v>
      </c>
      <c r="BC91" s="139">
        <f>'All Data FO'!CM91</f>
        <v>53.335579514824794</v>
      </c>
      <c r="BD91" s="139">
        <f>'All Data FO'!CN91</f>
        <v>29.777000437254042</v>
      </c>
      <c r="BE91" s="139">
        <f>'All Data FO'!CO91</f>
        <v>-67.865673738934944</v>
      </c>
      <c r="BF91" s="137" t="str">
        <f t="shared" si="95"/>
        <v>N</v>
      </c>
      <c r="BG91" s="137" t="str">
        <f t="shared" si="96"/>
        <v>Y</v>
      </c>
      <c r="BH91" s="137" t="str">
        <f t="shared" si="97"/>
        <v>Y</v>
      </c>
      <c r="BI91" s="137" t="str">
        <f>'D Master'!AM91</f>
        <v>N</v>
      </c>
      <c r="BJ91" s="137" t="str">
        <f>'D Master'!AN91</f>
        <v>Y</v>
      </c>
      <c r="BK91" s="137" t="str">
        <f>'D Master'!AO91</f>
        <v>N</v>
      </c>
      <c r="BL91" s="137" t="str">
        <f>'D Master'!AP91</f>
        <v>Y</v>
      </c>
      <c r="BM91" s="137">
        <f>'D Master'!AQ91</f>
        <v>-26.815642458100562</v>
      </c>
      <c r="BN91" s="137">
        <f>'D Master'!AR91</f>
        <v>50.88122605363985</v>
      </c>
      <c r="BO91" s="137">
        <f>'D Master'!AS91</f>
        <v>-8.6134453781512512</v>
      </c>
      <c r="BP91" s="137">
        <f>'D Master'!AT91</f>
        <v>32.222222222222207</v>
      </c>
      <c r="BR91" s="137">
        <f>'All Data FO'!B91</f>
        <v>587.65</v>
      </c>
      <c r="BS91" s="137">
        <f>'All Data FO'!W91</f>
        <v>611.1</v>
      </c>
      <c r="BT91" s="137">
        <f>'All Data FO'!AB91</f>
        <v>583.4</v>
      </c>
      <c r="BV91" s="137">
        <f t="shared" si="98"/>
        <v>-31.780649054947467</v>
      </c>
      <c r="BW91" s="137">
        <f>'All Data FO'!BM91</f>
        <v>7771250</v>
      </c>
      <c r="BX91" s="137">
        <f>AVERAGE('All Data FO'!BN91:BQ91)</f>
        <v>11391562.5</v>
      </c>
      <c r="BY91" s="137">
        <f>AVERAGE('All Data FO'!BN91:BP91)</f>
        <v>8709583.333333334</v>
      </c>
      <c r="BZ91" s="137">
        <f t="shared" si="99"/>
        <v>-10.773573171315128</v>
      </c>
      <c r="CB91" s="139">
        <f>'All Data FO'!AP91</f>
        <v>-8.0525778458397141</v>
      </c>
      <c r="CC91" s="139">
        <f>'All Data FO'!AQ91</f>
        <v>-2.7550260610573343</v>
      </c>
      <c r="CD91" s="139">
        <f>'All Data FO'!AR91</f>
        <v>-1.8872519176914646</v>
      </c>
      <c r="CE91" s="139">
        <f>'All Data FO'!AS91</f>
        <v>-0.98854731766124182</v>
      </c>
      <c r="CF91" s="139">
        <f>'All Data FO'!BV91</f>
        <v>-36.76769731489015</v>
      </c>
      <c r="CG91" s="139">
        <f>'All Data FO'!BW91</f>
        <v>57.337173947831651</v>
      </c>
      <c r="CH91" s="139">
        <f>'All Data FO'!BX91</f>
        <v>29.593529655744504</v>
      </c>
      <c r="CI91" s="139">
        <f>'All Data FO'!BY91</f>
        <v>-68.9903536977492</v>
      </c>
      <c r="CJ91" s="139">
        <f>'D Master'!AQ91</f>
        <v>-26.815642458100562</v>
      </c>
      <c r="CK91" s="139">
        <f>'D Master'!AR91</f>
        <v>50.88122605363985</v>
      </c>
      <c r="CL91" s="139">
        <f>'D Master'!AS91</f>
        <v>-8.6134453781512512</v>
      </c>
      <c r="CM91" s="139">
        <f>'D Master'!AT91</f>
        <v>32.222222222222207</v>
      </c>
      <c r="CN91" s="139">
        <f>Cash!BH91</f>
        <v>-37.474654629754298</v>
      </c>
      <c r="CO91" s="139">
        <f>Cash!BI91</f>
        <v>35.529942732495293</v>
      </c>
      <c r="CP91" s="139">
        <f>Cash!BJ91</f>
        <v>42.367151311714011</v>
      </c>
      <c r="CQ91" s="139">
        <f>Cash!BK91</f>
        <v>-61.431321923011453</v>
      </c>
      <c r="CR91" s="67"/>
      <c r="CS91" s="139">
        <f>'All Data FO'!K91</f>
        <v>-3.1718569780853514</v>
      </c>
      <c r="CT91" s="139">
        <f>Cash!BH91</f>
        <v>-37.474654629754298</v>
      </c>
      <c r="CU91" s="139">
        <f>'D Master'!AA91</f>
        <v>-54.238994803430685</v>
      </c>
      <c r="CV91" s="139">
        <f>NOI!G91</f>
        <v>-8.2953131480713385E-2</v>
      </c>
      <c r="CW91" s="139">
        <f>NOI!S91</f>
        <v>23.957515704792996</v>
      </c>
      <c r="CX91" s="139">
        <f>Cash!EB91</f>
        <v>0</v>
      </c>
      <c r="CY91" s="139">
        <f>'All Data FO'!AP91</f>
        <v>-8.0525778458397141</v>
      </c>
      <c r="CZ91" s="139">
        <f>'All Data FO'!BV91</f>
        <v>-36.76769731489015</v>
      </c>
      <c r="DA91" s="139">
        <f>'All Data FO'!BF91</f>
        <v>-36.889906959612908</v>
      </c>
      <c r="DB91" s="139" t="str">
        <f>'FOD (ALL)'!M91</f>
        <v>MARUTI</v>
      </c>
      <c r="DC91" s="139">
        <f>'All Data FO'!EJ91</f>
        <v>0.87427273575806597</v>
      </c>
      <c r="DD91" s="137">
        <f>'All Data FO'!B90</f>
        <v>5112.95</v>
      </c>
      <c r="DE91" s="137">
        <f>('All Data FO'!W90-'All Data FO'!AB90)/3</f>
        <v>73.149999999999935</v>
      </c>
      <c r="DF91" s="137">
        <f t="shared" si="101"/>
        <v>1.4306809180610007</v>
      </c>
      <c r="DH91" s="139" t="str">
        <f t="shared" si="100"/>
        <v>MARUTI</v>
      </c>
      <c r="DI91" s="137">
        <f t="shared" si="102"/>
        <v>5149.5249999999996</v>
      </c>
      <c r="DJ91" s="137">
        <f t="shared" si="103"/>
        <v>5222.6749999999993</v>
      </c>
      <c r="DK91" s="137">
        <f t="shared" si="104"/>
        <v>5112.95</v>
      </c>
      <c r="DL91" s="137">
        <f t="shared" si="105"/>
        <v>5039.8</v>
      </c>
      <c r="DM91" s="137">
        <f t="shared" si="106"/>
        <v>4966.6500000000005</v>
      </c>
      <c r="DN91" s="137">
        <f t="shared" si="107"/>
        <v>5076.375</v>
      </c>
      <c r="DO91" s="137" t="str">
        <f>'Final Master FO'!DC91</f>
        <v>LONG BUILDUP</v>
      </c>
      <c r="DS91" s="137" t="str">
        <f>'FOD (ALL)'!M91</f>
        <v>MARUTI</v>
      </c>
      <c r="DT91" s="137">
        <f>'All Data FO'!B90</f>
        <v>5112.95</v>
      </c>
      <c r="DU91" s="139">
        <f>'All Data FO'!K90</f>
        <v>1.7330401822577164</v>
      </c>
      <c r="DV91" s="137">
        <f>'All Data FO'!EA90</f>
        <v>11593600</v>
      </c>
      <c r="DW91" s="139">
        <f>'All Data FO'!EJ90</f>
        <v>0.19791369580059978</v>
      </c>
      <c r="DX91" s="137">
        <f>'D Master'!R90</f>
        <v>305869</v>
      </c>
      <c r="DY91" s="137">
        <f>'D Master'!AH90</f>
        <v>15.8</v>
      </c>
      <c r="EB91" s="137">
        <f>'All Data FO'!BM90/'All Data FO'!EA90</f>
        <v>0.16143389456251725</v>
      </c>
      <c r="EC91" s="137">
        <f>'All Data FO'!BN90/'All Data FO'!EB90</f>
        <v>0.11448745538299325</v>
      </c>
      <c r="ED91" s="137">
        <f>'All Data FO'!BO90/'All Data FO'!EC90</f>
        <v>0.10809266616078204</v>
      </c>
      <c r="EE91" s="137">
        <f>'All Data FO'!BP90/'All Data FO'!ED90</f>
        <v>0.12358661641302802</v>
      </c>
      <c r="EF91" s="137">
        <f>'All Data FO'!BQ90/'All Data FO'!EE90</f>
        <v>0.17826973492572096</v>
      </c>
      <c r="EG91" s="137" t="str">
        <f t="shared" si="108"/>
        <v>Y</v>
      </c>
      <c r="EH91" s="137" t="str">
        <f t="shared" si="109"/>
        <v>Y</v>
      </c>
      <c r="EI91" s="137" t="str">
        <f t="shared" si="110"/>
        <v>N</v>
      </c>
      <c r="EJ91" s="137" t="str">
        <f t="shared" si="111"/>
        <v>N</v>
      </c>
      <c r="EK91" s="137">
        <f t="shared" si="112"/>
        <v>41.005749514193276</v>
      </c>
      <c r="EL91" s="137">
        <f t="shared" si="113"/>
        <v>5.916025063808954</v>
      </c>
      <c r="EM91" s="137">
        <f t="shared" si="114"/>
        <v>-12.536915971924504</v>
      </c>
      <c r="EN91" s="137">
        <f t="shared" si="115"/>
        <v>-30.674370237593923</v>
      </c>
      <c r="EO91" s="137" t="str">
        <f t="shared" si="116"/>
        <v>Y</v>
      </c>
      <c r="EP91" s="137" t="str">
        <f t="shared" si="117"/>
        <v>Y</v>
      </c>
      <c r="EQ91" s="137" t="str">
        <f t="shared" si="118"/>
        <v>Y</v>
      </c>
    </row>
    <row r="92" spans="1:147" x14ac:dyDescent="0.3">
      <c r="A92" s="137" t="str">
        <f>FOD!B92</f>
        <v xml:space="preserve">MFSL      </v>
      </c>
      <c r="B92" s="137" t="str">
        <f>'All Data FO'!G92</f>
        <v>N</v>
      </c>
      <c r="C92" s="137" t="str">
        <f>'All Data FO'!H92</f>
        <v>Y</v>
      </c>
      <c r="D92" s="137" t="str">
        <f>'All Data FO'!I92</f>
        <v>Y</v>
      </c>
      <c r="E92" s="137" t="str">
        <f>'All Data FO'!J92</f>
        <v>Y</v>
      </c>
      <c r="F92" s="139">
        <f>'All Data FO'!K92</f>
        <v>-2.2368570455319681</v>
      </c>
      <c r="G92" s="139">
        <f>'All Data FO'!L92</f>
        <v>1.1136624569460443</v>
      </c>
      <c r="H92" s="139">
        <f>'All Data FO'!M92</f>
        <v>2.2420471886371667</v>
      </c>
      <c r="I92" s="139">
        <f>'All Data FO'!N92</f>
        <v>1.9751017476657888</v>
      </c>
      <c r="J92" s="137" t="str">
        <f t="shared" si="83"/>
        <v>N</v>
      </c>
      <c r="K92" s="137" t="str">
        <f t="shared" si="84"/>
        <v>N</v>
      </c>
      <c r="L92" s="137" t="str">
        <f t="shared" si="85"/>
        <v>Y</v>
      </c>
      <c r="M92" s="137">
        <f>'All Data FO'!AG92-'All Data FO'!AH92</f>
        <v>-11700</v>
      </c>
      <c r="N92" s="137">
        <f>'All Data FO'!AH92-'All Data FO'!AI92</f>
        <v>11700</v>
      </c>
      <c r="O92" s="137">
        <f>'All Data FO'!AI92-'All Data FO'!AJ92</f>
        <v>62400</v>
      </c>
      <c r="P92" s="137">
        <f>'All Data FO'!AJ92-'All Data FO'!AK92</f>
        <v>46800</v>
      </c>
      <c r="Q92" s="137" t="str">
        <f>'All Data FO'!AL92</f>
        <v>N</v>
      </c>
      <c r="R92" s="137" t="str">
        <f>'All Data FO'!AM92</f>
        <v>Y</v>
      </c>
      <c r="S92" s="137" t="str">
        <f>'All Data FO'!AN92</f>
        <v>Y</v>
      </c>
      <c r="T92" s="137" t="str">
        <f>'All Data FO'!AO92</f>
        <v>Y</v>
      </c>
      <c r="U92" s="139">
        <f>'All Data FO'!AP92</f>
        <v>-0.64701653486700217</v>
      </c>
      <c r="V92" s="139">
        <f>'All Data FO'!AQ92</f>
        <v>0.65123010130246017</v>
      </c>
      <c r="W92" s="139">
        <f>'All Data FO'!AR92</f>
        <v>3.5982008995502248</v>
      </c>
      <c r="X92" s="139">
        <f>'All Data FO'!AS92</f>
        <v>2.773497688751926</v>
      </c>
      <c r="Y92" s="137" t="str">
        <f t="shared" si="86"/>
        <v>N</v>
      </c>
      <c r="Z92" s="137" t="str">
        <f t="shared" si="87"/>
        <v>N</v>
      </c>
      <c r="AA92" s="137" t="str">
        <f t="shared" si="88"/>
        <v>Y</v>
      </c>
      <c r="AB92" s="137" t="str">
        <f>'All Data FO'!BB92</f>
        <v>Y</v>
      </c>
      <c r="AC92" s="137" t="str">
        <f>'All Data FO'!BC92</f>
        <v>Y</v>
      </c>
      <c r="AD92" s="137" t="str">
        <f>'All Data FO'!BD92</f>
        <v>N</v>
      </c>
      <c r="AE92" s="137" t="str">
        <f>'All Data FO'!BE92</f>
        <v>N</v>
      </c>
      <c r="AF92" s="139">
        <f>'All Data FO'!BF92</f>
        <v>78.564617599740203</v>
      </c>
      <c r="AG92" s="139">
        <f>'All Data FO'!BG92</f>
        <v>12.814604852240063</v>
      </c>
      <c r="AH92" s="139">
        <f>'All Data FO'!BH92</f>
        <v>-66.852707499510018</v>
      </c>
      <c r="AI92" s="139">
        <f>'All Data FO'!BI92</f>
        <v>-1.9343492810172378</v>
      </c>
      <c r="AJ92" s="137" t="str">
        <f t="shared" si="89"/>
        <v>Y</v>
      </c>
      <c r="AK92" s="137" t="str">
        <f t="shared" si="90"/>
        <v>Y</v>
      </c>
      <c r="AL92" s="137" t="str">
        <f t="shared" si="91"/>
        <v>N</v>
      </c>
      <c r="AM92" s="137" t="str">
        <f>'All Data FO'!BR92</f>
        <v>Y</v>
      </c>
      <c r="AN92" s="137" t="str">
        <f>'All Data FO'!BS92</f>
        <v>Y</v>
      </c>
      <c r="AO92" s="137" t="str">
        <f>'All Data FO'!BT92</f>
        <v>N</v>
      </c>
      <c r="AP92" s="137" t="str">
        <f>'All Data FO'!BU92</f>
        <v>N</v>
      </c>
      <c r="AQ92" s="139">
        <f>'All Data FO'!BV92</f>
        <v>82.825822168087697</v>
      </c>
      <c r="AR92" s="139">
        <f>'All Data FO'!BW92</f>
        <v>8.8859416445623332</v>
      </c>
      <c r="AS92" s="139">
        <f>'All Data FO'!BX92</f>
        <v>-66.36931311329171</v>
      </c>
      <c r="AT92" s="139">
        <f>'All Data FO'!BY92</f>
        <v>-4.269854824935952</v>
      </c>
      <c r="AU92" s="137" t="str">
        <f t="shared" si="92"/>
        <v>Y</v>
      </c>
      <c r="AV92" s="137" t="str">
        <f t="shared" si="93"/>
        <v>Y</v>
      </c>
      <c r="AW92" s="137" t="str">
        <f t="shared" si="94"/>
        <v>N</v>
      </c>
      <c r="AX92" s="137" t="str">
        <f>'All Data FO'!CH92</f>
        <v>Y</v>
      </c>
      <c r="AY92" s="137" t="str">
        <f>'All Data FO'!CI92</f>
        <v>N</v>
      </c>
      <c r="AZ92" s="137" t="str">
        <f>'All Data FO'!CJ92</f>
        <v>N</v>
      </c>
      <c r="BA92" s="137" t="str">
        <f>'All Data FO'!CK92</f>
        <v>N</v>
      </c>
      <c r="BB92" s="139">
        <f>'All Data FO'!CL92</f>
        <v>80.83916083916084</v>
      </c>
      <c r="BC92" s="139">
        <f>'All Data FO'!CM92</f>
        <v>-0.83217753120665738</v>
      </c>
      <c r="BD92" s="139">
        <f>'All Data FO'!CN92</f>
        <v>-63.787041687594169</v>
      </c>
      <c r="BE92" s="139">
        <f>'All Data FO'!CO92</f>
        <v>-1.7760236803157377</v>
      </c>
      <c r="BF92" s="137" t="str">
        <f t="shared" si="95"/>
        <v>Y</v>
      </c>
      <c r="BG92" s="137" t="str">
        <f t="shared" si="96"/>
        <v>Y</v>
      </c>
      <c r="BH92" s="137" t="str">
        <f t="shared" si="97"/>
        <v>N</v>
      </c>
      <c r="BI92" s="137" t="str">
        <f>'D Master'!AM92</f>
        <v>N</v>
      </c>
      <c r="BJ92" s="137" t="str">
        <f>'D Master'!AN92</f>
        <v>Y</v>
      </c>
      <c r="BK92" s="137" t="str">
        <f>'D Master'!AO92</f>
        <v>Y</v>
      </c>
      <c r="BL92" s="137" t="str">
        <f>'D Master'!AP92</f>
        <v>N</v>
      </c>
      <c r="BM92" s="137">
        <f>'D Master'!AQ92</f>
        <v>-47.016765285996058</v>
      </c>
      <c r="BN92" s="137">
        <f>'D Master'!AR92</f>
        <v>72.522330923011481</v>
      </c>
      <c r="BO92" s="137">
        <f>'D Master'!AS92</f>
        <v>110.47448522829009</v>
      </c>
      <c r="BP92" s="137">
        <f>'D Master'!AT92</f>
        <v>-57.864956620143346</v>
      </c>
      <c r="BR92" s="137">
        <f>'All Data FO'!B92</f>
        <v>430.5</v>
      </c>
      <c r="BS92" s="137">
        <f>'All Data FO'!W92</f>
        <v>437.95</v>
      </c>
      <c r="BT92" s="137">
        <f>'All Data FO'!AB92</f>
        <v>425</v>
      </c>
      <c r="BV92" s="137">
        <f t="shared" si="98"/>
        <v>-2.5166423120636465</v>
      </c>
      <c r="BW92" s="137">
        <f>'All Data FO'!BM92</f>
        <v>1951300</v>
      </c>
      <c r="BX92" s="137">
        <f>AVERAGE('All Data FO'!BN92:BQ92)</f>
        <v>2001675</v>
      </c>
      <c r="BY92" s="137">
        <f>AVERAGE('All Data FO'!BN92:BP92)</f>
        <v>1654033.3333333333</v>
      </c>
      <c r="BZ92" s="137">
        <f t="shared" si="99"/>
        <v>17.972229499607025</v>
      </c>
      <c r="CB92" s="139">
        <f>'All Data FO'!AP92</f>
        <v>-0.64701653486700217</v>
      </c>
      <c r="CC92" s="139">
        <f>'All Data FO'!AQ92</f>
        <v>0.65123010130246017</v>
      </c>
      <c r="CD92" s="139">
        <f>'All Data FO'!AR92</f>
        <v>3.5982008995502248</v>
      </c>
      <c r="CE92" s="139">
        <f>'All Data FO'!AS92</f>
        <v>2.773497688751926</v>
      </c>
      <c r="CF92" s="139">
        <f>'All Data FO'!BV92</f>
        <v>82.825822168087697</v>
      </c>
      <c r="CG92" s="139">
        <f>'All Data FO'!BW92</f>
        <v>8.8859416445623332</v>
      </c>
      <c r="CH92" s="139">
        <f>'All Data FO'!BX92</f>
        <v>-66.36931311329171</v>
      </c>
      <c r="CI92" s="139">
        <f>'All Data FO'!BY92</f>
        <v>-4.269854824935952</v>
      </c>
      <c r="CJ92" s="139">
        <f>'D Master'!AQ92</f>
        <v>-47.016765285996058</v>
      </c>
      <c r="CK92" s="139">
        <f>'D Master'!AR92</f>
        <v>72.522330923011481</v>
      </c>
      <c r="CL92" s="139">
        <f>'D Master'!AS92</f>
        <v>110.47448522829009</v>
      </c>
      <c r="CM92" s="139">
        <f>'D Master'!AT92</f>
        <v>-57.864956620143346</v>
      </c>
      <c r="CN92" s="139">
        <f>Cash!BH92</f>
        <v>-1.5327272093914375</v>
      </c>
      <c r="CO92" s="139">
        <f>Cash!BI92</f>
        <v>3.9775020438575615</v>
      </c>
      <c r="CP92" s="139">
        <f>Cash!BJ92</f>
        <v>-44.77335477680105</v>
      </c>
      <c r="CQ92" s="139">
        <f>Cash!BK92</f>
        <v>-9.4844590718225064</v>
      </c>
      <c r="CR92" s="67"/>
      <c r="CS92" s="139">
        <f>'All Data FO'!K92</f>
        <v>-2.2368570455319681</v>
      </c>
      <c r="CT92" s="139">
        <f>Cash!BH92</f>
        <v>-1.5327272093914375</v>
      </c>
      <c r="CU92" s="139">
        <f>'D Master'!AA92</f>
        <v>-47.826214971501194</v>
      </c>
      <c r="CV92" s="139">
        <f>NOI!G92</f>
        <v>4.8101265822784809</v>
      </c>
      <c r="CW92" s="139">
        <f>NOI!S92</f>
        <v>13.928148249325965</v>
      </c>
      <c r="CX92" s="139">
        <f>Cash!EB92</f>
        <v>-2.3391812865497097</v>
      </c>
      <c r="CY92" s="139">
        <f>'All Data FO'!AP92</f>
        <v>-0.64701653486700217</v>
      </c>
      <c r="CZ92" s="139">
        <f>'All Data FO'!BV92</f>
        <v>82.825822168087697</v>
      </c>
      <c r="DA92" s="139">
        <f>'All Data FO'!BF92</f>
        <v>78.564617599740203</v>
      </c>
      <c r="DB92" s="139" t="str">
        <f>'FOD (ALL)'!M92</f>
        <v>MCDOWELL-N</v>
      </c>
      <c r="DC92" s="139">
        <f>'All Data FO'!EJ92</f>
        <v>2.3626698168930892E-2</v>
      </c>
      <c r="DD92" s="137">
        <f>'All Data FO'!B91</f>
        <v>587.65</v>
      </c>
      <c r="DE92" s="137">
        <f>('All Data FO'!W91-'All Data FO'!AB91)/3</f>
        <v>9.2333333333333485</v>
      </c>
      <c r="DF92" s="137">
        <f t="shared" si="101"/>
        <v>1.5712300405570236</v>
      </c>
      <c r="DH92" s="139" t="str">
        <f t="shared" si="100"/>
        <v>MCDOWELL-N</v>
      </c>
      <c r="DI92" s="137">
        <f t="shared" si="102"/>
        <v>596.88333333333333</v>
      </c>
      <c r="DJ92" s="137">
        <f t="shared" si="103"/>
        <v>606.11666666666667</v>
      </c>
      <c r="DK92" s="137">
        <f t="shared" si="104"/>
        <v>592.26666666666665</v>
      </c>
      <c r="DL92" s="137">
        <f t="shared" si="105"/>
        <v>583.0333333333333</v>
      </c>
      <c r="DM92" s="137">
        <f t="shared" si="106"/>
        <v>573.79999999999995</v>
      </c>
      <c r="DN92" s="137">
        <f t="shared" si="107"/>
        <v>587.65</v>
      </c>
      <c r="DO92" s="137" t="str">
        <f>'Final Master FO'!DC92</f>
        <v>SHORT BUILDUP</v>
      </c>
      <c r="DS92" s="137" t="str">
        <f>'FOD (ALL)'!M92</f>
        <v>MCDOWELL-N</v>
      </c>
      <c r="DT92" s="137">
        <f>'All Data FO'!B91</f>
        <v>587.65</v>
      </c>
      <c r="DU92" s="139">
        <f>'All Data FO'!K91</f>
        <v>-3.1718569780853514</v>
      </c>
      <c r="DV92" s="137">
        <f>'All Data FO'!EA91</f>
        <v>3242200</v>
      </c>
      <c r="DW92" s="139">
        <f>'All Data FO'!EJ91</f>
        <v>0.87427273575806597</v>
      </c>
      <c r="DX92" s="137">
        <f>'D Master'!R91</f>
        <v>811209</v>
      </c>
      <c r="DY92" s="137">
        <f>'D Master'!AH91</f>
        <v>14.41</v>
      </c>
      <c r="EB92" s="137">
        <f>'All Data FO'!BM91/'All Data FO'!EA91</f>
        <v>2.3969064215656037</v>
      </c>
      <c r="EC92" s="137">
        <f>'All Data FO'!BN91/'All Data FO'!EB91</f>
        <v>3.8237764848635698</v>
      </c>
      <c r="ED92" s="137">
        <f>'All Data FO'!BO91/'All Data FO'!EC91</f>
        <v>2.3777091196882991</v>
      </c>
      <c r="EE92" s="137">
        <f>'All Data FO'!BP91/'All Data FO'!ED91</f>
        <v>1.8678917846849918</v>
      </c>
      <c r="EF92" s="137">
        <f>'All Data FO'!BQ91/'All Data FO'!EE91</f>
        <v>6.0348039367878545</v>
      </c>
      <c r="EG92" s="137" t="str">
        <f t="shared" si="108"/>
        <v>N</v>
      </c>
      <c r="EH92" s="137" t="str">
        <f t="shared" si="109"/>
        <v>Y</v>
      </c>
      <c r="EI92" s="137" t="str">
        <f t="shared" si="110"/>
        <v>Y</v>
      </c>
      <c r="EJ92" s="137" t="str">
        <f t="shared" si="111"/>
        <v>N</v>
      </c>
      <c r="EK92" s="137">
        <f t="shared" si="112"/>
        <v>-37.315728807534519</v>
      </c>
      <c r="EL92" s="137">
        <f t="shared" si="113"/>
        <v>60.817673331077607</v>
      </c>
      <c r="EM92" s="137">
        <f t="shared" si="114"/>
        <v>27.29372971086142</v>
      </c>
      <c r="EN92" s="137">
        <f t="shared" si="115"/>
        <v>-69.048012093675155</v>
      </c>
      <c r="EO92" s="137" t="str">
        <f t="shared" si="116"/>
        <v>N</v>
      </c>
      <c r="EP92" s="137" t="str">
        <f t="shared" si="117"/>
        <v>Y</v>
      </c>
      <c r="EQ92" s="137" t="str">
        <f t="shared" si="118"/>
        <v>Y</v>
      </c>
    </row>
    <row r="93" spans="1:147" x14ac:dyDescent="0.3">
      <c r="A93" s="137" t="str">
        <f>FOD!B93</f>
        <v xml:space="preserve">MGL       </v>
      </c>
      <c r="B93" s="137" t="str">
        <f>'All Data FO'!G93</f>
        <v>N</v>
      </c>
      <c r="C93" s="137" t="str">
        <f>'All Data FO'!H93</f>
        <v>Y</v>
      </c>
      <c r="D93" s="137" t="str">
        <f>'All Data FO'!I93</f>
        <v>Y</v>
      </c>
      <c r="E93" s="137" t="str">
        <f>'All Data FO'!J93</f>
        <v>Y</v>
      </c>
      <c r="F93" s="139">
        <f>'All Data FO'!K93</f>
        <v>-1.0291595197255525</v>
      </c>
      <c r="G93" s="139">
        <f>'All Data FO'!L93</f>
        <v>0.52283219311418117</v>
      </c>
      <c r="H93" s="139">
        <f>'All Data FO'!M93</f>
        <v>1.0112927692566998</v>
      </c>
      <c r="I93" s="139">
        <f>'All Data FO'!N93</f>
        <v>1.1881750994883509</v>
      </c>
      <c r="J93" s="137" t="str">
        <f t="shared" si="83"/>
        <v>N</v>
      </c>
      <c r="K93" s="137" t="str">
        <f t="shared" si="84"/>
        <v>N</v>
      </c>
      <c r="L93" s="137" t="str">
        <f t="shared" si="85"/>
        <v>N</v>
      </c>
      <c r="M93" s="137">
        <f>'All Data FO'!AG93-'All Data FO'!AH93</f>
        <v>-15600</v>
      </c>
      <c r="N93" s="137">
        <f>'All Data FO'!AH93-'All Data FO'!AI93</f>
        <v>-25800</v>
      </c>
      <c r="O93" s="137">
        <f>'All Data FO'!AI93-'All Data FO'!AJ93</f>
        <v>-17400</v>
      </c>
      <c r="P93" s="137">
        <f>'All Data FO'!AJ93-'All Data FO'!AK93</f>
        <v>48600</v>
      </c>
      <c r="Q93" s="137" t="str">
        <f>'All Data FO'!AL93</f>
        <v>N</v>
      </c>
      <c r="R93" s="137" t="str">
        <f>'All Data FO'!AM93</f>
        <v>N</v>
      </c>
      <c r="S93" s="137" t="str">
        <f>'All Data FO'!AN93</f>
        <v>N</v>
      </c>
      <c r="T93" s="137" t="str">
        <f>'All Data FO'!AO93</f>
        <v>Y</v>
      </c>
      <c r="U93" s="139">
        <f>'All Data FO'!AP93</f>
        <v>-1.0475423045930701</v>
      </c>
      <c r="V93" s="139">
        <f>'All Data FO'!AQ93</f>
        <v>-1.7029702970297032</v>
      </c>
      <c r="W93" s="139">
        <f>'All Data FO'!AR93</f>
        <v>-1.1354737666405637</v>
      </c>
      <c r="X93" s="139">
        <f>'All Data FO'!AS93</f>
        <v>3.2753740396279825</v>
      </c>
      <c r="Y93" s="137" t="str">
        <f t="shared" si="86"/>
        <v>Y</v>
      </c>
      <c r="Z93" s="137" t="str">
        <f t="shared" si="87"/>
        <v>N</v>
      </c>
      <c r="AA93" s="137" t="str">
        <f t="shared" si="88"/>
        <v>N</v>
      </c>
      <c r="AB93" s="137" t="str">
        <f>'All Data FO'!BB93</f>
        <v>N</v>
      </c>
      <c r="AC93" s="137" t="str">
        <f>'All Data FO'!BC93</f>
        <v>Y</v>
      </c>
      <c r="AD93" s="137" t="str">
        <f>'All Data FO'!BD93</f>
        <v>N</v>
      </c>
      <c r="AE93" s="137" t="str">
        <f>'All Data FO'!BE93</f>
        <v>Y</v>
      </c>
      <c r="AF93" s="139">
        <f>'All Data FO'!BF93</f>
        <v>-30.738050012440336</v>
      </c>
      <c r="AG93" s="139">
        <f>'All Data FO'!BG93</f>
        <v>5.5927540005683118</v>
      </c>
      <c r="AH93" s="139">
        <f>'All Data FO'!BH93</f>
        <v>-27.752351898508042</v>
      </c>
      <c r="AI93" s="139">
        <f>'All Data FO'!BI93</f>
        <v>10.342930143882509</v>
      </c>
      <c r="AJ93" s="137" t="str">
        <f t="shared" si="89"/>
        <v>N</v>
      </c>
      <c r="AK93" s="137" t="str">
        <f t="shared" si="90"/>
        <v>Y</v>
      </c>
      <c r="AL93" s="137" t="str">
        <f t="shared" si="91"/>
        <v>N</v>
      </c>
      <c r="AM93" s="137" t="str">
        <f>'All Data FO'!BR93</f>
        <v>N</v>
      </c>
      <c r="AN93" s="137" t="str">
        <f>'All Data FO'!BS93</f>
        <v>Y</v>
      </c>
      <c r="AO93" s="137" t="str">
        <f>'All Data FO'!BT93</f>
        <v>N</v>
      </c>
      <c r="AP93" s="137" t="str">
        <f>'All Data FO'!BU93</f>
        <v>Y</v>
      </c>
      <c r="AQ93" s="139">
        <f>'All Data FO'!BV93</f>
        <v>-29.639519359145527</v>
      </c>
      <c r="AR93" s="139">
        <f>'All Data FO'!BW93</f>
        <v>4.1724617524339358</v>
      </c>
      <c r="AS93" s="139">
        <f>'All Data FO'!BX93</f>
        <v>-27.811244979919682</v>
      </c>
      <c r="AT93" s="139">
        <f>'All Data FO'!BY93</f>
        <v>8.8524590163934427</v>
      </c>
      <c r="AU93" s="137" t="str">
        <f t="shared" si="92"/>
        <v>N</v>
      </c>
      <c r="AV93" s="137" t="str">
        <f t="shared" si="93"/>
        <v>Y</v>
      </c>
      <c r="AW93" s="137" t="str">
        <f t="shared" si="94"/>
        <v>N</v>
      </c>
      <c r="AX93" s="137" t="str">
        <f>'All Data FO'!CH93</f>
        <v>N</v>
      </c>
      <c r="AY93" s="137" t="str">
        <f>'All Data FO'!CI93</f>
        <v>Y</v>
      </c>
      <c r="AZ93" s="137" t="str">
        <f>'All Data FO'!CJ93</f>
        <v>N</v>
      </c>
      <c r="BA93" s="137" t="str">
        <f>'All Data FO'!CK93</f>
        <v>Y</v>
      </c>
      <c r="BB93" s="139">
        <f>'All Data FO'!CL93</f>
        <v>-38.088642659279785</v>
      </c>
      <c r="BC93" s="139">
        <f>'All Data FO'!CM93</f>
        <v>6.1764705882352944</v>
      </c>
      <c r="BD93" s="139">
        <f>'All Data FO'!CN93</f>
        <v>-27.038626609442062</v>
      </c>
      <c r="BE93" s="139">
        <f>'All Data FO'!CO93</f>
        <v>5.1918735891647856</v>
      </c>
      <c r="BF93" s="137" t="str">
        <f t="shared" si="95"/>
        <v>N</v>
      </c>
      <c r="BG93" s="137" t="str">
        <f t="shared" si="96"/>
        <v>Y</v>
      </c>
      <c r="BH93" s="137" t="str">
        <f t="shared" si="97"/>
        <v>N</v>
      </c>
      <c r="BI93" s="137" t="str">
        <f>'D Master'!AM93</f>
        <v>N</v>
      </c>
      <c r="BJ93" s="137" t="str">
        <f>'D Master'!AN93</f>
        <v>Y</v>
      </c>
      <c r="BK93" s="137" t="str">
        <f>'D Master'!AO93</f>
        <v>Y</v>
      </c>
      <c r="BL93" s="137" t="str">
        <f>'D Master'!AP93</f>
        <v>Y</v>
      </c>
      <c r="BM93" s="137">
        <f>'D Master'!AQ93</f>
        <v>-44.944363812288337</v>
      </c>
      <c r="BN93" s="137">
        <f>'D Master'!AR93</f>
        <v>54.062111801242231</v>
      </c>
      <c r="BO93" s="137">
        <f>'D Master'!AS93</f>
        <v>16.329479768786122</v>
      </c>
      <c r="BP93" s="137">
        <f>'D Master'!AT93</f>
        <v>71.371966319960364</v>
      </c>
      <c r="BR93" s="137">
        <f>'All Data FO'!B93</f>
        <v>894.35</v>
      </c>
      <c r="BS93" s="137">
        <f>'All Data FO'!W93</f>
        <v>906</v>
      </c>
      <c r="BT93" s="137">
        <f>'All Data FO'!AB93</f>
        <v>885</v>
      </c>
      <c r="BV93" s="137">
        <f t="shared" si="98"/>
        <v>-37.61467889908257</v>
      </c>
      <c r="BW93" s="137">
        <f>'All Data FO'!BM93</f>
        <v>316200</v>
      </c>
      <c r="BX93" s="137">
        <f>AVERAGE('All Data FO'!BN93:BQ93)</f>
        <v>506850</v>
      </c>
      <c r="BY93" s="137">
        <f>AVERAGE('All Data FO'!BN93:BP93)</f>
        <v>492800</v>
      </c>
      <c r="BZ93" s="137">
        <f t="shared" si="99"/>
        <v>-35.836038961038966</v>
      </c>
      <c r="CB93" s="139">
        <f>'All Data FO'!AP93</f>
        <v>-1.0475423045930701</v>
      </c>
      <c r="CC93" s="139">
        <f>'All Data FO'!AQ93</f>
        <v>-1.7029702970297032</v>
      </c>
      <c r="CD93" s="139">
        <f>'All Data FO'!AR93</f>
        <v>-1.1354737666405637</v>
      </c>
      <c r="CE93" s="139">
        <f>'All Data FO'!AS93</f>
        <v>3.2753740396279825</v>
      </c>
      <c r="CF93" s="139">
        <f>'All Data FO'!BV93</f>
        <v>-29.639519359145527</v>
      </c>
      <c r="CG93" s="139">
        <f>'All Data FO'!BW93</f>
        <v>4.1724617524339358</v>
      </c>
      <c r="CH93" s="139">
        <f>'All Data FO'!BX93</f>
        <v>-27.811244979919682</v>
      </c>
      <c r="CI93" s="139">
        <f>'All Data FO'!BY93</f>
        <v>8.8524590163934427</v>
      </c>
      <c r="CJ93" s="139">
        <f>'D Master'!AQ93</f>
        <v>-44.944363812288337</v>
      </c>
      <c r="CK93" s="139">
        <f>'D Master'!AR93</f>
        <v>54.062111801242231</v>
      </c>
      <c r="CL93" s="139">
        <f>'D Master'!AS93</f>
        <v>16.329479768786122</v>
      </c>
      <c r="CM93" s="139">
        <f>'D Master'!AT93</f>
        <v>71.371966319960364</v>
      </c>
      <c r="CN93" s="139">
        <f>Cash!BH93</f>
        <v>-37.148512504779141</v>
      </c>
      <c r="CO93" s="139">
        <f>Cash!BI93</f>
        <v>46.677551459617625</v>
      </c>
      <c r="CP93" s="139">
        <f>Cash!BJ93</f>
        <v>-24.692962566444912</v>
      </c>
      <c r="CQ93" s="139">
        <f>Cash!BK93</f>
        <v>50.772545499828482</v>
      </c>
      <c r="CR93" s="67"/>
      <c r="CS93" s="139">
        <f>'All Data FO'!K93</f>
        <v>-1.0291595197255525</v>
      </c>
      <c r="CT93" s="139">
        <f>Cash!BH93</f>
        <v>-37.148512504779141</v>
      </c>
      <c r="CU93" s="139">
        <f>'D Master'!AA93</f>
        <v>-65.395624197966811</v>
      </c>
      <c r="CV93" s="139">
        <f>NOI!G93</f>
        <v>1.0301953818827707</v>
      </c>
      <c r="CW93" s="139">
        <f>NOI!S93</f>
        <v>12.796395651895143</v>
      </c>
      <c r="CX93" s="139">
        <f>Cash!EB93</f>
        <v>-2.3333333333333277</v>
      </c>
      <c r="CY93" s="139">
        <f>'All Data FO'!AP93</f>
        <v>-1.0475423045930701</v>
      </c>
      <c r="CZ93" s="139">
        <f>'All Data FO'!BV93</f>
        <v>-29.639519359145527</v>
      </c>
      <c r="DA93" s="139">
        <f>'All Data FO'!BF93</f>
        <v>-30.738050012440336</v>
      </c>
      <c r="DB93" s="139" t="str">
        <f>'FOD (ALL)'!M93</f>
        <v>MFSL</v>
      </c>
      <c r="DC93" s="139">
        <f>'All Data FO'!EJ93</f>
        <v>7.2563925362819619</v>
      </c>
      <c r="DD93" s="137">
        <f>'All Data FO'!B92</f>
        <v>430.5</v>
      </c>
      <c r="DE93" s="137">
        <f>('All Data FO'!W92-'All Data FO'!AB92)/3</f>
        <v>4.3166666666666629</v>
      </c>
      <c r="DF93" s="137">
        <f t="shared" si="101"/>
        <v>1.0027100271002702</v>
      </c>
      <c r="DH93" s="139" t="str">
        <f t="shared" si="100"/>
        <v>MFSL</v>
      </c>
      <c r="DI93" s="137">
        <f t="shared" si="102"/>
        <v>434.81666666666666</v>
      </c>
      <c r="DJ93" s="137">
        <f t="shared" si="103"/>
        <v>439.13333333333333</v>
      </c>
      <c r="DK93" s="137">
        <f t="shared" si="104"/>
        <v>432.6583333333333</v>
      </c>
      <c r="DL93" s="137">
        <f t="shared" si="105"/>
        <v>428.3416666666667</v>
      </c>
      <c r="DM93" s="137">
        <f t="shared" si="106"/>
        <v>424.02500000000003</v>
      </c>
      <c r="DN93" s="137">
        <f t="shared" si="107"/>
        <v>430.5</v>
      </c>
      <c r="DO93" s="137" t="str">
        <f>'Final Master FO'!DC93</f>
        <v>SHORT BUILDUP</v>
      </c>
      <c r="DS93" s="137" t="str">
        <f>'FOD (ALL)'!M93</f>
        <v>MFSL</v>
      </c>
      <c r="DT93" s="137">
        <f>'All Data FO'!B92</f>
        <v>430.5</v>
      </c>
      <c r="DU93" s="139">
        <f>'All Data FO'!K92</f>
        <v>-2.2368570455319681</v>
      </c>
      <c r="DV93" s="137">
        <f>'All Data FO'!EA92</f>
        <v>10583750</v>
      </c>
      <c r="DW93" s="139">
        <f>'All Data FO'!EJ92</f>
        <v>2.3626698168930892E-2</v>
      </c>
      <c r="DX93" s="137">
        <f>'D Master'!R92</f>
        <v>212640</v>
      </c>
      <c r="DY93" s="137">
        <f>'D Master'!AH92</f>
        <v>21.49</v>
      </c>
      <c r="EB93" s="137">
        <f>'All Data FO'!BM92/'All Data FO'!EA92</f>
        <v>0.18436754458485885</v>
      </c>
      <c r="EC93" s="137">
        <f>'All Data FO'!BN92/'All Data FO'!EB92</f>
        <v>0.10086709982279976</v>
      </c>
      <c r="ED93" s="137">
        <f>'All Data FO'!BO92/'All Data FO'!EC92</f>
        <v>9.3407980941036334E-2</v>
      </c>
      <c r="EE93" s="137">
        <f>'All Data FO'!BP92/'All Data FO'!ED92</f>
        <v>0.27331848552338528</v>
      </c>
      <c r="EF93" s="137">
        <f>'All Data FO'!BQ92/'All Data FO'!EE92</f>
        <v>0.28351530671633102</v>
      </c>
      <c r="EG93" s="137" t="str">
        <f t="shared" si="108"/>
        <v>Y</v>
      </c>
      <c r="EH93" s="137" t="str">
        <f t="shared" si="109"/>
        <v>Y</v>
      </c>
      <c r="EI93" s="137" t="str">
        <f t="shared" si="110"/>
        <v>N</v>
      </c>
      <c r="EJ93" s="137" t="str">
        <f t="shared" si="111"/>
        <v>N</v>
      </c>
      <c r="EK93" s="137">
        <f t="shared" si="112"/>
        <v>82.782636666217343</v>
      </c>
      <c r="EL93" s="137">
        <f t="shared" si="113"/>
        <v>7.9855262972357632</v>
      </c>
      <c r="EM93" s="137">
        <f t="shared" si="114"/>
        <v>-65.824491979689284</v>
      </c>
      <c r="EN93" s="137">
        <f t="shared" si="115"/>
        <v>-3.5965681398458273</v>
      </c>
      <c r="EO93" s="137" t="str">
        <f t="shared" si="116"/>
        <v>Y</v>
      </c>
      <c r="EP93" s="137" t="str">
        <f t="shared" si="117"/>
        <v>Y</v>
      </c>
      <c r="EQ93" s="137" t="str">
        <f t="shared" si="118"/>
        <v>N</v>
      </c>
    </row>
    <row r="94" spans="1:147" x14ac:dyDescent="0.3">
      <c r="A94" s="137" t="str">
        <f>FOD!B94</f>
        <v xml:space="preserve">MINDTREE  </v>
      </c>
      <c r="B94" s="137" t="str">
        <f>'All Data FO'!G94</f>
        <v>Y</v>
      </c>
      <c r="C94" s="137" t="str">
        <f>'All Data FO'!H94</f>
        <v>N</v>
      </c>
      <c r="D94" s="137" t="str">
        <f>'All Data FO'!I94</f>
        <v>N</v>
      </c>
      <c r="E94" s="137" t="str">
        <f>'All Data FO'!J94</f>
        <v>Y</v>
      </c>
      <c r="F94" s="139">
        <f>'All Data FO'!K94</f>
        <v>0.71198508221731982</v>
      </c>
      <c r="G94" s="139">
        <f>'All Data FO'!L94</f>
        <v>-2.2211171887949637</v>
      </c>
      <c r="H94" s="139">
        <f>'All Data FO'!M94</f>
        <v>-1.0983606557376999</v>
      </c>
      <c r="I94" s="139">
        <f>'All Data FO'!N94</f>
        <v>3.8828337874659455</v>
      </c>
      <c r="J94" s="137" t="str">
        <f t="shared" si="83"/>
        <v>Y</v>
      </c>
      <c r="K94" s="137" t="str">
        <f t="shared" si="84"/>
        <v>N</v>
      </c>
      <c r="L94" s="137" t="str">
        <f t="shared" si="85"/>
        <v>N</v>
      </c>
      <c r="M94" s="137">
        <f>'All Data FO'!AG94-'All Data FO'!AH94</f>
        <v>-24000</v>
      </c>
      <c r="N94" s="137">
        <f>'All Data FO'!AH94-'All Data FO'!AI94</f>
        <v>16000</v>
      </c>
      <c r="O94" s="137">
        <f>'All Data FO'!AI94-'All Data FO'!AJ94</f>
        <v>-18400</v>
      </c>
      <c r="P94" s="137">
        <f>'All Data FO'!AJ94-'All Data FO'!AK94</f>
        <v>-84000</v>
      </c>
      <c r="Q94" s="137" t="str">
        <f>'All Data FO'!AL94</f>
        <v>N</v>
      </c>
      <c r="R94" s="137" t="str">
        <f>'All Data FO'!AM94</f>
        <v>Y</v>
      </c>
      <c r="S94" s="137" t="str">
        <f>'All Data FO'!AN94</f>
        <v>N</v>
      </c>
      <c r="T94" s="137" t="str">
        <f>'All Data FO'!AO94</f>
        <v>N</v>
      </c>
      <c r="U94" s="139">
        <f>'All Data FO'!AP94</f>
        <v>-3.3632286995515694</v>
      </c>
      <c r="V94" s="139">
        <f>'All Data FO'!AQ94</f>
        <v>2.2935779816513762</v>
      </c>
      <c r="W94" s="139">
        <f>'All Data FO'!AR94</f>
        <v>-2.569832402234637</v>
      </c>
      <c r="X94" s="139">
        <f>'All Data FO'!AS94</f>
        <v>-10.5</v>
      </c>
      <c r="Y94" s="137" t="str">
        <f t="shared" si="86"/>
        <v>N</v>
      </c>
      <c r="Z94" s="137" t="str">
        <f t="shared" si="87"/>
        <v>Y</v>
      </c>
      <c r="AA94" s="137" t="str">
        <f t="shared" si="88"/>
        <v>Y</v>
      </c>
      <c r="AB94" s="137" t="str">
        <f>'All Data FO'!BB94</f>
        <v>Y</v>
      </c>
      <c r="AC94" s="137" t="str">
        <f>'All Data FO'!BC94</f>
        <v>N</v>
      </c>
      <c r="AD94" s="137" t="str">
        <f>'All Data FO'!BD94</f>
        <v>N</v>
      </c>
      <c r="AE94" s="137" t="str">
        <f>'All Data FO'!BE94</f>
        <v>N</v>
      </c>
      <c r="AF94" s="139">
        <f>'All Data FO'!BF94</f>
        <v>23.927228386874621</v>
      </c>
      <c r="AG94" s="139">
        <f>'All Data FO'!BG94</f>
        <v>-7.3393876109073082</v>
      </c>
      <c r="AH94" s="139">
        <f>'All Data FO'!BH94</f>
        <v>-50.682190889364222</v>
      </c>
      <c r="AI94" s="139">
        <f>'All Data FO'!BI94</f>
        <v>-3.1033728934227867</v>
      </c>
      <c r="AJ94" s="137" t="str">
        <f t="shared" si="89"/>
        <v>Y</v>
      </c>
      <c r="AK94" s="137" t="str">
        <f t="shared" si="90"/>
        <v>Y</v>
      </c>
      <c r="AL94" s="137" t="str">
        <f t="shared" si="91"/>
        <v>N</v>
      </c>
      <c r="AM94" s="137" t="str">
        <f>'All Data FO'!BR94</f>
        <v>Y</v>
      </c>
      <c r="AN94" s="137" t="str">
        <f>'All Data FO'!BS94</f>
        <v>N</v>
      </c>
      <c r="AO94" s="137" t="str">
        <f>'All Data FO'!BT94</f>
        <v>N</v>
      </c>
      <c r="AP94" s="137" t="str">
        <f>'All Data FO'!BU94</f>
        <v>N</v>
      </c>
      <c r="AQ94" s="139">
        <f>'All Data FO'!BV94</f>
        <v>24.269480519480517</v>
      </c>
      <c r="AR94" s="139">
        <f>'All Data FO'!BW94</f>
        <v>-7.3684210526315779</v>
      </c>
      <c r="AS94" s="139">
        <f>'All Data FO'!BX94</f>
        <v>-50.093808630394001</v>
      </c>
      <c r="AT94" s="139">
        <f>'All Data FO'!BY94</f>
        <v>-6.9158225637443245</v>
      </c>
      <c r="AU94" s="137" t="str">
        <f t="shared" si="92"/>
        <v>Y</v>
      </c>
      <c r="AV94" s="137" t="str">
        <f t="shared" si="93"/>
        <v>Y</v>
      </c>
      <c r="AW94" s="137" t="str">
        <f t="shared" si="94"/>
        <v>N</v>
      </c>
      <c r="AX94" s="137" t="str">
        <f>'All Data FO'!CH94</f>
        <v>Y</v>
      </c>
      <c r="AY94" s="137" t="str">
        <f>'All Data FO'!CI94</f>
        <v>N</v>
      </c>
      <c r="AZ94" s="137" t="str">
        <f>'All Data FO'!CJ94</f>
        <v>N</v>
      </c>
      <c r="BA94" s="137" t="str">
        <f>'All Data FO'!CK94</f>
        <v>Y</v>
      </c>
      <c r="BB94" s="139">
        <f>'All Data FO'!CL94</f>
        <v>21.019677996422182</v>
      </c>
      <c r="BC94" s="139">
        <f>'All Data FO'!CM94</f>
        <v>-12.313725490196079</v>
      </c>
      <c r="BD94" s="139">
        <f>'All Data FO'!CN94</f>
        <v>-49.564873417721515</v>
      </c>
      <c r="BE94" s="139">
        <f>'All Data FO'!CO94</f>
        <v>0.75727381426863294</v>
      </c>
      <c r="BF94" s="137" t="str">
        <f t="shared" si="95"/>
        <v>Y</v>
      </c>
      <c r="BG94" s="137" t="str">
        <f t="shared" si="96"/>
        <v>Y</v>
      </c>
      <c r="BH94" s="137" t="str">
        <f t="shared" si="97"/>
        <v>N</v>
      </c>
      <c r="BI94" s="137" t="str">
        <f>'D Master'!AM94</f>
        <v>N</v>
      </c>
      <c r="BJ94" s="137" t="str">
        <f>'D Master'!AN94</f>
        <v>Y</v>
      </c>
      <c r="BK94" s="137" t="str">
        <f>'D Master'!AO94</f>
        <v>N</v>
      </c>
      <c r="BL94" s="137" t="str">
        <f>'D Master'!AP94</f>
        <v>Y</v>
      </c>
      <c r="BM94" s="137">
        <f>'D Master'!AQ94</f>
        <v>-47.416413373860181</v>
      </c>
      <c r="BN94" s="137">
        <f>'D Master'!AR94</f>
        <v>44.933920704845818</v>
      </c>
      <c r="BO94" s="137">
        <f>'D Master'!AS94</f>
        <v>-49.823165340406725</v>
      </c>
      <c r="BP94" s="137">
        <f>'D Master'!AT94</f>
        <v>292.0277296360486</v>
      </c>
      <c r="BR94" s="137">
        <f>'All Data FO'!B94</f>
        <v>891.15</v>
      </c>
      <c r="BS94" s="137">
        <f>'All Data FO'!W94</f>
        <v>906.75</v>
      </c>
      <c r="BT94" s="137">
        <f>'All Data FO'!AB94</f>
        <v>874.9</v>
      </c>
      <c r="BV94" s="137">
        <f t="shared" si="98"/>
        <v>-24.30160692212608</v>
      </c>
      <c r="BW94" s="137">
        <f>'All Data FO'!BM94</f>
        <v>1224800</v>
      </c>
      <c r="BX94" s="137">
        <f>AVERAGE('All Data FO'!BN94:BQ94)</f>
        <v>1618000</v>
      </c>
      <c r="BY94" s="137">
        <f>AVERAGE('All Data FO'!BN94:BP94)</f>
        <v>1393866.6666666667</v>
      </c>
      <c r="BZ94" s="137">
        <f t="shared" si="99"/>
        <v>-12.12932848670366</v>
      </c>
      <c r="CB94" s="139">
        <f>'All Data FO'!AP94</f>
        <v>-3.3632286995515694</v>
      </c>
      <c r="CC94" s="139">
        <f>'All Data FO'!AQ94</f>
        <v>2.2935779816513762</v>
      </c>
      <c r="CD94" s="139">
        <f>'All Data FO'!AR94</f>
        <v>-2.569832402234637</v>
      </c>
      <c r="CE94" s="139">
        <f>'All Data FO'!AS94</f>
        <v>-10.5</v>
      </c>
      <c r="CF94" s="139">
        <f>'All Data FO'!BV94</f>
        <v>24.269480519480517</v>
      </c>
      <c r="CG94" s="139">
        <f>'All Data FO'!BW94</f>
        <v>-7.3684210526315779</v>
      </c>
      <c r="CH94" s="139">
        <f>'All Data FO'!BX94</f>
        <v>-50.093808630394001</v>
      </c>
      <c r="CI94" s="139">
        <f>'All Data FO'!BY94</f>
        <v>-6.9158225637443245</v>
      </c>
      <c r="CJ94" s="139">
        <f>'D Master'!AQ94</f>
        <v>-47.416413373860181</v>
      </c>
      <c r="CK94" s="139">
        <f>'D Master'!AR94</f>
        <v>44.933920704845818</v>
      </c>
      <c r="CL94" s="139">
        <f>'D Master'!AS94</f>
        <v>-49.823165340406725</v>
      </c>
      <c r="CM94" s="139">
        <f>'D Master'!AT94</f>
        <v>292.0277296360486</v>
      </c>
      <c r="CN94" s="139">
        <f>Cash!BH94</f>
        <v>-7.4640385905098112</v>
      </c>
      <c r="CO94" s="139">
        <f>Cash!BI94</f>
        <v>1.7834169613326993</v>
      </c>
      <c r="CP94" s="139">
        <f>Cash!BJ94</f>
        <v>-55.627049803955721</v>
      </c>
      <c r="CQ94" s="139">
        <f>Cash!BK94</f>
        <v>31.137865081675887</v>
      </c>
      <c r="CR94" s="67"/>
      <c r="CS94" s="139">
        <f>'All Data FO'!K94</f>
        <v>0.71198508221731982</v>
      </c>
      <c r="CT94" s="139">
        <f>Cash!BH94</f>
        <v>-7.4640385905098112</v>
      </c>
      <c r="CU94" s="139">
        <f>'D Master'!AA94</f>
        <v>-51.354241141878099</v>
      </c>
      <c r="CV94" s="139">
        <f>NOI!G94</f>
        <v>7.212622088655146</v>
      </c>
      <c r="CW94" s="139">
        <f>NOI!S94</f>
        <v>27.023738564740267</v>
      </c>
      <c r="CX94" s="139">
        <f>Cash!EB94</f>
        <v>-2.9702970297029729</v>
      </c>
      <c r="CY94" s="139">
        <f>'All Data FO'!AP94</f>
        <v>-3.3632286995515694</v>
      </c>
      <c r="CZ94" s="139">
        <f>'All Data FO'!BV94</f>
        <v>24.269480519480517</v>
      </c>
      <c r="DA94" s="139">
        <f>'All Data FO'!BF94</f>
        <v>23.927228386874621</v>
      </c>
      <c r="DB94" s="139" t="str">
        <f>'FOD (ALL)'!M94</f>
        <v>MGL</v>
      </c>
      <c r="DC94" s="139">
        <f>'All Data FO'!EJ94</f>
        <v>1.3529645841623557</v>
      </c>
      <c r="DD94" s="137">
        <f>'All Data FO'!B93</f>
        <v>894.35</v>
      </c>
      <c r="DE94" s="137">
        <f>('All Data FO'!W93-'All Data FO'!AB93)/3</f>
        <v>7</v>
      </c>
      <c r="DF94" s="137">
        <f t="shared" si="101"/>
        <v>0.78269134007938712</v>
      </c>
      <c r="DH94" s="139" t="str">
        <f t="shared" si="100"/>
        <v>MGL</v>
      </c>
      <c r="DI94" s="137">
        <f t="shared" si="102"/>
        <v>901.35</v>
      </c>
      <c r="DJ94" s="137">
        <f t="shared" si="103"/>
        <v>908.35</v>
      </c>
      <c r="DK94" s="137">
        <f t="shared" si="104"/>
        <v>897.85</v>
      </c>
      <c r="DL94" s="137">
        <f t="shared" si="105"/>
        <v>890.85</v>
      </c>
      <c r="DM94" s="137">
        <f t="shared" si="106"/>
        <v>883.85</v>
      </c>
      <c r="DN94" s="137">
        <f t="shared" si="107"/>
        <v>894.35</v>
      </c>
      <c r="DO94" s="137" t="str">
        <f>'Final Master FO'!DC94</f>
        <v>SHORT BUILDUP</v>
      </c>
      <c r="DS94" s="137" t="str">
        <f>'FOD (ALL)'!M94</f>
        <v>MGL</v>
      </c>
      <c r="DT94" s="137">
        <f>'All Data FO'!B93</f>
        <v>894.35</v>
      </c>
      <c r="DU94" s="139">
        <f>'All Data FO'!K93</f>
        <v>-1.0291595197255525</v>
      </c>
      <c r="DV94" s="137">
        <f>'All Data FO'!EA93</f>
        <v>2017600</v>
      </c>
      <c r="DW94" s="139">
        <f>'All Data FO'!EJ93</f>
        <v>7.2563925362819619</v>
      </c>
      <c r="DX94" s="137">
        <f>'D Master'!R93</f>
        <v>152089</v>
      </c>
      <c r="DY94" s="137">
        <f>'D Master'!AH93</f>
        <v>34.14</v>
      </c>
      <c r="EB94" s="137">
        <f>'All Data FO'!BM93/'All Data FO'!EA93</f>
        <v>0.1567208564631245</v>
      </c>
      <c r="EC94" s="137">
        <f>'All Data FO'!BN93/'All Data FO'!EB93</f>
        <v>0.23890276965605231</v>
      </c>
      <c r="ED94" s="137">
        <f>'All Data FO'!BO93/'All Data FO'!EC93</f>
        <v>0.23720239731676473</v>
      </c>
      <c r="EE94" s="137">
        <f>'All Data FO'!BP93/'All Data FO'!ED93</f>
        <v>0.34177866742922502</v>
      </c>
      <c r="EF94" s="137">
        <f>'All Data FO'!BQ93/'All Data FO'!EE93</f>
        <v>0.32335964188950406</v>
      </c>
      <c r="EG94" s="137" t="str">
        <f t="shared" si="108"/>
        <v>N</v>
      </c>
      <c r="EH94" s="137" t="str">
        <f t="shared" si="109"/>
        <v>Y</v>
      </c>
      <c r="EI94" s="137" t="str">
        <f t="shared" si="110"/>
        <v>N</v>
      </c>
      <c r="EJ94" s="137" t="str">
        <f t="shared" si="111"/>
        <v>Y</v>
      </c>
      <c r="EK94" s="137">
        <f t="shared" si="112"/>
        <v>-34.399732289100243</v>
      </c>
      <c r="EL94" s="137">
        <f t="shared" si="113"/>
        <v>0.71684450010716605</v>
      </c>
      <c r="EM94" s="137">
        <f t="shared" si="114"/>
        <v>-30.597658683339496</v>
      </c>
      <c r="EN94" s="137">
        <f t="shared" si="115"/>
        <v>5.6961423608995014</v>
      </c>
      <c r="EO94" s="137" t="str">
        <f t="shared" si="116"/>
        <v>N</v>
      </c>
      <c r="EP94" s="137" t="str">
        <f t="shared" si="117"/>
        <v>Y</v>
      </c>
      <c r="EQ94" s="137" t="str">
        <f t="shared" si="118"/>
        <v>N</v>
      </c>
    </row>
    <row r="95" spans="1:147" x14ac:dyDescent="0.3">
      <c r="A95" s="137" t="str">
        <f>FOD!B95</f>
        <v>MOTHERSUMI</v>
      </c>
      <c r="B95" s="137" t="str">
        <f>'All Data FO'!G95</f>
        <v>N</v>
      </c>
      <c r="C95" s="137" t="str">
        <f>'All Data FO'!H95</f>
        <v>N</v>
      </c>
      <c r="D95" s="137" t="str">
        <f>'All Data FO'!I95</f>
        <v>Y</v>
      </c>
      <c r="E95" s="137" t="str">
        <f>'All Data FO'!J95</f>
        <v>Y</v>
      </c>
      <c r="F95" s="139">
        <f>'All Data FO'!K95</f>
        <v>-3.1784841075794552</v>
      </c>
      <c r="G95" s="139">
        <f>'All Data FO'!L95</f>
        <v>-0.42604990870360132</v>
      </c>
      <c r="H95" s="139">
        <f>'All Data FO'!M95</f>
        <v>3.6593059936908592</v>
      </c>
      <c r="I95" s="139">
        <f>'All Data FO'!N95</f>
        <v>1.6025641025641024</v>
      </c>
      <c r="J95" s="137" t="str">
        <f t="shared" si="83"/>
        <v>N</v>
      </c>
      <c r="K95" s="137" t="str">
        <f t="shared" si="84"/>
        <v>N</v>
      </c>
      <c r="L95" s="137" t="str">
        <f t="shared" si="85"/>
        <v>Y</v>
      </c>
      <c r="M95" s="137">
        <f>'All Data FO'!AG95-'All Data FO'!AH95</f>
        <v>-1235000</v>
      </c>
      <c r="N95" s="137">
        <f>'All Data FO'!AH95-'All Data FO'!AI95</f>
        <v>-950000</v>
      </c>
      <c r="O95" s="137">
        <f>'All Data FO'!AI95-'All Data FO'!AJ95</f>
        <v>-360000</v>
      </c>
      <c r="P95" s="137">
        <f>'All Data FO'!AJ95-'All Data FO'!AK95</f>
        <v>-600000</v>
      </c>
      <c r="Q95" s="137" t="str">
        <f>'All Data FO'!AL95</f>
        <v>N</v>
      </c>
      <c r="R95" s="137" t="str">
        <f>'All Data FO'!AM95</f>
        <v>N</v>
      </c>
      <c r="S95" s="137" t="str">
        <f>'All Data FO'!AN95</f>
        <v>N</v>
      </c>
      <c r="T95" s="137" t="str">
        <f>'All Data FO'!AO95</f>
        <v>N</v>
      </c>
      <c r="U95" s="139">
        <f>'All Data FO'!AP95</f>
        <v>-7.2947430596574128</v>
      </c>
      <c r="V95" s="139">
        <f>'All Data FO'!AQ95</f>
        <v>-5.3131991051454133</v>
      </c>
      <c r="W95" s="139">
        <f>'All Data FO'!AR95</f>
        <v>-1.9736842105263157</v>
      </c>
      <c r="X95" s="139">
        <f>'All Data FO'!AS95</f>
        <v>-3.1847133757961785</v>
      </c>
      <c r="Y95" s="137" t="str">
        <f t="shared" si="86"/>
        <v>N</v>
      </c>
      <c r="Z95" s="137" t="str">
        <f t="shared" si="87"/>
        <v>N</v>
      </c>
      <c r="AA95" s="137" t="str">
        <f t="shared" si="88"/>
        <v>Y</v>
      </c>
      <c r="AB95" s="137" t="str">
        <f>'All Data FO'!BB95</f>
        <v>N</v>
      </c>
      <c r="AC95" s="137" t="str">
        <f>'All Data FO'!BC95</f>
        <v>Y</v>
      </c>
      <c r="AD95" s="137" t="str">
        <f>'All Data FO'!BD95</f>
        <v>N</v>
      </c>
      <c r="AE95" s="137" t="str">
        <f>'All Data FO'!BE95</f>
        <v>N</v>
      </c>
      <c r="AF95" s="139">
        <f>'All Data FO'!BF95</f>
        <v>-16.608511020812024</v>
      </c>
      <c r="AG95" s="139">
        <f>'All Data FO'!BG95</f>
        <v>29.841160712269971</v>
      </c>
      <c r="AH95" s="139">
        <f>'All Data FO'!BH95</f>
        <v>-28.589110567358716</v>
      </c>
      <c r="AI95" s="139">
        <f>'All Data FO'!BI95</f>
        <v>-30.622510809355219</v>
      </c>
      <c r="AJ95" s="137" t="str">
        <f t="shared" si="89"/>
        <v>N</v>
      </c>
      <c r="AK95" s="137" t="str">
        <f t="shared" si="90"/>
        <v>Y</v>
      </c>
      <c r="AL95" s="137" t="str">
        <f t="shared" si="91"/>
        <v>Y</v>
      </c>
      <c r="AM95" s="137" t="str">
        <f>'All Data FO'!BR95</f>
        <v>N</v>
      </c>
      <c r="AN95" s="137" t="str">
        <f>'All Data FO'!BS95</f>
        <v>Y</v>
      </c>
      <c r="AO95" s="137" t="str">
        <f>'All Data FO'!BT95</f>
        <v>N</v>
      </c>
      <c r="AP95" s="137" t="str">
        <f>'All Data FO'!BU95</f>
        <v>N</v>
      </c>
      <c r="AQ95" s="139">
        <f>'All Data FO'!BV95</f>
        <v>-13.791238507301243</v>
      </c>
      <c r="AR95" s="139">
        <f>'All Data FO'!BW95</f>
        <v>27.079037800687285</v>
      </c>
      <c r="AS95" s="139">
        <f>'All Data FO'!BX95</f>
        <v>-29.539951573849876</v>
      </c>
      <c r="AT95" s="139">
        <f>'All Data FO'!BY95</f>
        <v>-31.166666666666664</v>
      </c>
      <c r="AU95" s="137" t="str">
        <f t="shared" si="92"/>
        <v>N</v>
      </c>
      <c r="AV95" s="137" t="str">
        <f t="shared" si="93"/>
        <v>Y</v>
      </c>
      <c r="AW95" s="137" t="str">
        <f t="shared" si="94"/>
        <v>Y</v>
      </c>
      <c r="AX95" s="137" t="str">
        <f>'All Data FO'!CH95</f>
        <v>N</v>
      </c>
      <c r="AY95" s="137" t="str">
        <f>'All Data FO'!CI95</f>
        <v>Y</v>
      </c>
      <c r="AZ95" s="137" t="str">
        <f>'All Data FO'!CJ95</f>
        <v>N</v>
      </c>
      <c r="BA95" s="137" t="str">
        <f>'All Data FO'!CK95</f>
        <v>N</v>
      </c>
      <c r="BB95" s="139">
        <f>'All Data FO'!CL95</f>
        <v>-18.900555898702905</v>
      </c>
      <c r="BC95" s="139">
        <f>'All Data FO'!CM95</f>
        <v>16.474820143884891</v>
      </c>
      <c r="BD95" s="139">
        <f>'All Data FO'!CN95</f>
        <v>-27.225130890052355</v>
      </c>
      <c r="BE95" s="139">
        <f>'All Data FO'!CO95</f>
        <v>-31.270241093918678</v>
      </c>
      <c r="BF95" s="137" t="str">
        <f t="shared" si="95"/>
        <v>N</v>
      </c>
      <c r="BG95" s="137" t="str">
        <f t="shared" si="96"/>
        <v>Y</v>
      </c>
      <c r="BH95" s="137" t="str">
        <f t="shared" si="97"/>
        <v>Y</v>
      </c>
      <c r="BI95" s="137" t="str">
        <f>'D Master'!AM95</f>
        <v>Y</v>
      </c>
      <c r="BJ95" s="137" t="str">
        <f>'D Master'!AN95</f>
        <v>N</v>
      </c>
      <c r="BK95" s="137" t="str">
        <f>'D Master'!AO95</f>
        <v>N</v>
      </c>
      <c r="BL95" s="137" t="str">
        <f>'D Master'!AP95</f>
        <v>Y</v>
      </c>
      <c r="BM95" s="137">
        <f>'D Master'!AQ95</f>
        <v>39.302600472813225</v>
      </c>
      <c r="BN95" s="137">
        <f>'D Master'!AR95</f>
        <v>-30.427631578947363</v>
      </c>
      <c r="BO95" s="137">
        <f>'D Master'!AS95</f>
        <v>-7.9833522512296611</v>
      </c>
      <c r="BP95" s="137">
        <f>'D Master'!AT95</f>
        <v>25.082820634169433</v>
      </c>
      <c r="BR95" s="137">
        <f>'All Data FO'!B95</f>
        <v>79.2</v>
      </c>
      <c r="BS95" s="137">
        <f>'All Data FO'!W95</f>
        <v>81.7</v>
      </c>
      <c r="BT95" s="137">
        <f>'All Data FO'!AB95</f>
        <v>78.400000000000006</v>
      </c>
      <c r="BV95" s="137">
        <f t="shared" si="98"/>
        <v>-23.814075755765323</v>
      </c>
      <c r="BW95" s="137">
        <f>'All Data FO'!BM95</f>
        <v>7970000</v>
      </c>
      <c r="BX95" s="137">
        <f>AVERAGE('All Data FO'!BN95:BQ95)</f>
        <v>10461250</v>
      </c>
      <c r="BY95" s="137">
        <f>AVERAGE('All Data FO'!BN95:BP95)</f>
        <v>8948333.333333334</v>
      </c>
      <c r="BZ95" s="137">
        <f t="shared" si="99"/>
        <v>-10.933134661948229</v>
      </c>
      <c r="CB95" s="139">
        <f>'All Data FO'!AP95</f>
        <v>-7.2947430596574128</v>
      </c>
      <c r="CC95" s="139">
        <f>'All Data FO'!AQ95</f>
        <v>-5.3131991051454133</v>
      </c>
      <c r="CD95" s="139">
        <f>'All Data FO'!AR95</f>
        <v>-1.9736842105263157</v>
      </c>
      <c r="CE95" s="139">
        <f>'All Data FO'!AS95</f>
        <v>-3.1847133757961785</v>
      </c>
      <c r="CF95" s="139">
        <f>'All Data FO'!BV95</f>
        <v>-13.791238507301243</v>
      </c>
      <c r="CG95" s="139">
        <f>'All Data FO'!BW95</f>
        <v>27.079037800687285</v>
      </c>
      <c r="CH95" s="139">
        <f>'All Data FO'!BX95</f>
        <v>-29.539951573849876</v>
      </c>
      <c r="CI95" s="139">
        <f>'All Data FO'!BY95</f>
        <v>-31.166666666666664</v>
      </c>
      <c r="CJ95" s="139">
        <f>'D Master'!AQ95</f>
        <v>39.302600472813225</v>
      </c>
      <c r="CK95" s="139">
        <f>'D Master'!AR95</f>
        <v>-30.427631578947363</v>
      </c>
      <c r="CL95" s="139">
        <f>'D Master'!AS95</f>
        <v>-7.9833522512296611</v>
      </c>
      <c r="CM95" s="139">
        <f>'D Master'!AT95</f>
        <v>25.082820634169433</v>
      </c>
      <c r="CN95" s="139">
        <f>Cash!BH95</f>
        <v>-25.474329015435305</v>
      </c>
      <c r="CO95" s="139">
        <f>Cash!BI95</f>
        <v>27.044620594114928</v>
      </c>
      <c r="CP95" s="139">
        <f>Cash!BJ95</f>
        <v>-40.068777409484419</v>
      </c>
      <c r="CQ95" s="139">
        <f>Cash!BK95</f>
        <v>-2.7748677525568479</v>
      </c>
      <c r="CR95" s="67"/>
      <c r="CS95" s="139">
        <f>'All Data FO'!K95</f>
        <v>-3.1784841075794552</v>
      </c>
      <c r="CT95" s="139">
        <f>Cash!BH95</f>
        <v>-25.474329015435305</v>
      </c>
      <c r="CU95" s="139">
        <f>'D Master'!AA95</f>
        <v>3.7919087550397816</v>
      </c>
      <c r="CV95" s="139">
        <f>NOI!G95</f>
        <v>-2.9971241467724612</v>
      </c>
      <c r="CW95" s="139">
        <f>NOI!S95</f>
        <v>23.163077405956074</v>
      </c>
      <c r="CX95" s="139">
        <f>Cash!EB95</f>
        <v>-2.2033898305083111</v>
      </c>
      <c r="CY95" s="139">
        <f>'All Data FO'!AP95</f>
        <v>-7.2947430596574128</v>
      </c>
      <c r="CZ95" s="139">
        <f>'All Data FO'!BV95</f>
        <v>-13.791238507301243</v>
      </c>
      <c r="DA95" s="139">
        <f>'All Data FO'!BF95</f>
        <v>-16.608511020812024</v>
      </c>
      <c r="DB95" s="139" t="str">
        <f>'FOD (ALL)'!M95</f>
        <v>MINDTREE</v>
      </c>
      <c r="DC95" s="139">
        <f>'All Data FO'!EJ95</f>
        <v>9.4398340248962658</v>
      </c>
      <c r="DD95" s="137">
        <f>'All Data FO'!B94</f>
        <v>891.15</v>
      </c>
      <c r="DE95" s="137">
        <f>('All Data FO'!W94-'All Data FO'!AB94)/3</f>
        <v>10.616666666666674</v>
      </c>
      <c r="DF95" s="137">
        <f t="shared" si="101"/>
        <v>1.1913445173839057</v>
      </c>
      <c r="DH95" s="139" t="str">
        <f t="shared" si="100"/>
        <v>MINDTREE</v>
      </c>
      <c r="DI95" s="137">
        <f t="shared" si="102"/>
        <v>896.45833333333326</v>
      </c>
      <c r="DJ95" s="137">
        <f t="shared" si="103"/>
        <v>907.07499999999993</v>
      </c>
      <c r="DK95" s="137">
        <f t="shared" si="104"/>
        <v>891.14999999999986</v>
      </c>
      <c r="DL95" s="137">
        <f t="shared" si="105"/>
        <v>880.5333333333333</v>
      </c>
      <c r="DM95" s="137">
        <f t="shared" si="106"/>
        <v>869.91666666666663</v>
      </c>
      <c r="DN95" s="137">
        <f t="shared" si="107"/>
        <v>885.8416666666667</v>
      </c>
      <c r="DO95" s="137" t="str">
        <f>'Final Master FO'!DC95</f>
        <v>LONG BUILDUP</v>
      </c>
      <c r="DS95" s="137" t="str">
        <f>'FOD (ALL)'!M95</f>
        <v>MINDTREE</v>
      </c>
      <c r="DT95" s="137">
        <f>'All Data FO'!B94</f>
        <v>891.15</v>
      </c>
      <c r="DU95" s="139">
        <f>'All Data FO'!K94</f>
        <v>0.71198508221731982</v>
      </c>
      <c r="DV95" s="137">
        <f>'All Data FO'!EA94</f>
        <v>1528200</v>
      </c>
      <c r="DW95" s="139">
        <f>'All Data FO'!EJ94</f>
        <v>1.3529645841623557</v>
      </c>
      <c r="DX95" s="137">
        <f>'D Master'!R94</f>
        <v>75524</v>
      </c>
      <c r="DY95" s="137">
        <f>'D Master'!AH94</f>
        <v>8.65</v>
      </c>
      <c r="EB95" s="137">
        <f>'All Data FO'!BM94/'All Data FO'!EA94</f>
        <v>0.80146577673079444</v>
      </c>
      <c r="EC95" s="137">
        <f>'All Data FO'!BN94/'All Data FO'!EB94</f>
        <v>0.65366759517177342</v>
      </c>
      <c r="ED95" s="137">
        <f>'All Data FO'!BO94/'All Data FO'!EC94</f>
        <v>0.69433568258940226</v>
      </c>
      <c r="EE95" s="137">
        <f>'All Data FO'!BP94/'All Data FO'!ED94</f>
        <v>1.3793995859213251</v>
      </c>
      <c r="EF95" s="137">
        <f>'All Data FO'!BQ94/'All Data FO'!EE94</f>
        <v>1.5373875688011813</v>
      </c>
      <c r="EG95" s="137" t="str">
        <f t="shared" si="108"/>
        <v>Y</v>
      </c>
      <c r="EH95" s="137" t="str">
        <f t="shared" si="109"/>
        <v>N</v>
      </c>
      <c r="EI95" s="137" t="str">
        <f t="shared" si="110"/>
        <v>N</v>
      </c>
      <c r="EJ95" s="137" t="str">
        <f t="shared" si="111"/>
        <v>N</v>
      </c>
      <c r="EK95" s="137">
        <f t="shared" si="112"/>
        <v>22.610602491344554</v>
      </c>
      <c r="EL95" s="137">
        <f t="shared" si="113"/>
        <v>-5.8571219134186494</v>
      </c>
      <c r="EM95" s="137">
        <f t="shared" si="114"/>
        <v>-49.663919746239202</v>
      </c>
      <c r="EN95" s="137">
        <f t="shared" si="115"/>
        <v>-10.276392634230259</v>
      </c>
      <c r="EO95" s="137" t="str">
        <f t="shared" si="116"/>
        <v>Y</v>
      </c>
      <c r="EP95" s="137" t="str">
        <f t="shared" si="117"/>
        <v>Y</v>
      </c>
      <c r="EQ95" s="137" t="str">
        <f t="shared" si="118"/>
        <v>N</v>
      </c>
    </row>
    <row r="96" spans="1:147" x14ac:dyDescent="0.3">
      <c r="A96" s="137" t="str">
        <f>FOD!B96</f>
        <v xml:space="preserve">MRF       </v>
      </c>
      <c r="B96" s="137" t="str">
        <f>'All Data FO'!G96</f>
        <v>N</v>
      </c>
      <c r="C96" s="137" t="str">
        <f>'All Data FO'!H96</f>
        <v>Y</v>
      </c>
      <c r="D96" s="137" t="str">
        <f>'All Data FO'!I96</f>
        <v>Y</v>
      </c>
      <c r="E96" s="137" t="str">
        <f>'All Data FO'!J96</f>
        <v>Y</v>
      </c>
      <c r="F96" s="139">
        <f>'All Data FO'!K96</f>
        <v>-4.949926577538484E-2</v>
      </c>
      <c r="G96" s="139">
        <f>'All Data FO'!L96</f>
        <v>0.15535026125505491</v>
      </c>
      <c r="H96" s="139">
        <f>'All Data FO'!M96</f>
        <v>1.2954403641142265</v>
      </c>
      <c r="I96" s="139">
        <f>'All Data FO'!N96</f>
        <v>0.91199676526147311</v>
      </c>
      <c r="J96" s="137" t="str">
        <f t="shared" si="83"/>
        <v>N</v>
      </c>
      <c r="K96" s="137" t="str">
        <f t="shared" si="84"/>
        <v>N</v>
      </c>
      <c r="L96" s="137" t="str">
        <f t="shared" si="85"/>
        <v>Y</v>
      </c>
      <c r="M96" s="137">
        <f>'All Data FO'!AG96-'All Data FO'!AH96</f>
        <v>-500</v>
      </c>
      <c r="N96" s="137">
        <f>'All Data FO'!AH96-'All Data FO'!AI96</f>
        <v>-220</v>
      </c>
      <c r="O96" s="137">
        <f>'All Data FO'!AI96-'All Data FO'!AJ96</f>
        <v>-410</v>
      </c>
      <c r="P96" s="137">
        <f>'All Data FO'!AJ96-'All Data FO'!AK96</f>
        <v>230</v>
      </c>
      <c r="Q96" s="137" t="str">
        <f>'All Data FO'!AL96</f>
        <v>N</v>
      </c>
      <c r="R96" s="137" t="str">
        <f>'All Data FO'!AM96</f>
        <v>N</v>
      </c>
      <c r="S96" s="137" t="str">
        <f>'All Data FO'!AN96</f>
        <v>N</v>
      </c>
      <c r="T96" s="137" t="str">
        <f>'All Data FO'!AO96</f>
        <v>Y</v>
      </c>
      <c r="U96" s="139">
        <f>'All Data FO'!AP96</f>
        <v>-3.3400133600534407</v>
      </c>
      <c r="V96" s="139">
        <f>'All Data FO'!AQ96</f>
        <v>-1.4483212639894667</v>
      </c>
      <c r="W96" s="139">
        <f>'All Data FO'!AR96</f>
        <v>-2.6282051282051282</v>
      </c>
      <c r="X96" s="139">
        <f>'All Data FO'!AS96</f>
        <v>1.4964216005204944</v>
      </c>
      <c r="Y96" s="137" t="str">
        <f t="shared" si="86"/>
        <v>N</v>
      </c>
      <c r="Z96" s="137" t="str">
        <f t="shared" si="87"/>
        <v>Y</v>
      </c>
      <c r="AA96" s="137" t="str">
        <f t="shared" si="88"/>
        <v>N</v>
      </c>
      <c r="AB96" s="137" t="str">
        <f>'All Data FO'!BB96</f>
        <v>Y</v>
      </c>
      <c r="AC96" s="137" t="str">
        <f>'All Data FO'!BC96</f>
        <v>N</v>
      </c>
      <c r="AD96" s="137" t="str">
        <f>'All Data FO'!BD96</f>
        <v>N</v>
      </c>
      <c r="AE96" s="137" t="str">
        <f>'All Data FO'!BE96</f>
        <v>N</v>
      </c>
      <c r="AF96" s="139">
        <f>'All Data FO'!BF96</f>
        <v>200.93305448223396</v>
      </c>
      <c r="AG96" s="139">
        <f>'All Data FO'!BG96</f>
        <v>-17.156160742581129</v>
      </c>
      <c r="AH96" s="139">
        <f>'All Data FO'!BH96</f>
        <v>-3.9750564374101183</v>
      </c>
      <c r="AI96" s="139">
        <f>'All Data FO'!BI96</f>
        <v>-36.260058830226491</v>
      </c>
      <c r="AJ96" s="137" t="str">
        <f t="shared" si="89"/>
        <v>Y</v>
      </c>
      <c r="AK96" s="137" t="str">
        <f t="shared" si="90"/>
        <v>N</v>
      </c>
      <c r="AL96" s="137" t="str">
        <f t="shared" si="91"/>
        <v>Y</v>
      </c>
      <c r="AM96" s="137" t="str">
        <f>'All Data FO'!BR96</f>
        <v>Y</v>
      </c>
      <c r="AN96" s="137" t="str">
        <f>'All Data FO'!BS96</f>
        <v>N</v>
      </c>
      <c r="AO96" s="137" t="str">
        <f>'All Data FO'!BT96</f>
        <v>N</v>
      </c>
      <c r="AP96" s="137" t="str">
        <f>'All Data FO'!BU96</f>
        <v>N</v>
      </c>
      <c r="AQ96" s="139">
        <f>'All Data FO'!BV96</f>
        <v>203.06513409961684</v>
      </c>
      <c r="AR96" s="139">
        <f>'All Data FO'!BW96</f>
        <v>-18.181818181818183</v>
      </c>
      <c r="AS96" s="139">
        <f>'All Data FO'!BX96</f>
        <v>-4.4910179640718564</v>
      </c>
      <c r="AT96" s="139">
        <f>'All Data FO'!BY96</f>
        <v>-36.38095238095238</v>
      </c>
      <c r="AU96" s="137" t="str">
        <f t="shared" si="92"/>
        <v>Y</v>
      </c>
      <c r="AV96" s="137" t="str">
        <f t="shared" si="93"/>
        <v>N</v>
      </c>
      <c r="AW96" s="137" t="str">
        <f t="shared" si="94"/>
        <v>Y</v>
      </c>
      <c r="AX96" s="137" t="str">
        <f>'All Data FO'!CH96</f>
        <v>Y</v>
      </c>
      <c r="AY96" s="137" t="str">
        <f>'All Data FO'!CI96</f>
        <v>N</v>
      </c>
      <c r="AZ96" s="137" t="str">
        <f>'All Data FO'!CJ96</f>
        <v>N</v>
      </c>
      <c r="BA96" s="137" t="str">
        <f>'All Data FO'!CK96</f>
        <v>N</v>
      </c>
      <c r="BB96" s="139">
        <f>'All Data FO'!CL96</f>
        <v>41.152263374485599</v>
      </c>
      <c r="BC96" s="139">
        <f>'All Data FO'!CM96</f>
        <v>-15.331010452961671</v>
      </c>
      <c r="BD96" s="139">
        <f>'All Data FO'!CN96</f>
        <v>-1.3745704467353952</v>
      </c>
      <c r="BE96" s="139">
        <f>'All Data FO'!CO96</f>
        <v>-35.044642857142854</v>
      </c>
      <c r="BF96" s="137" t="str">
        <f t="shared" si="95"/>
        <v>Y</v>
      </c>
      <c r="BG96" s="137" t="str">
        <f t="shared" si="96"/>
        <v>N</v>
      </c>
      <c r="BH96" s="137" t="str">
        <f t="shared" si="97"/>
        <v>Y</v>
      </c>
      <c r="BI96" s="137" t="str">
        <f>'D Master'!AM96</f>
        <v>N</v>
      </c>
      <c r="BJ96" s="137" t="str">
        <f>'D Master'!AN96</f>
        <v>N</v>
      </c>
      <c r="BK96" s="137" t="str">
        <f>'D Master'!AO96</f>
        <v>Y</v>
      </c>
      <c r="BL96" s="137" t="str">
        <f>'D Master'!AP96</f>
        <v>N</v>
      </c>
      <c r="BM96" s="137">
        <f>'D Master'!AQ96</f>
        <v>-34.396971335857209</v>
      </c>
      <c r="BN96" s="137">
        <f>'D Master'!AR96</f>
        <v>-41.133397007322515</v>
      </c>
      <c r="BO96" s="137">
        <f>'D Master'!AS96</f>
        <v>190.56429232192414</v>
      </c>
      <c r="BP96" s="137">
        <f>'D Master'!AT96</f>
        <v>-55.605749486652975</v>
      </c>
      <c r="BR96" s="137">
        <f>'All Data FO'!B96</f>
        <v>57447.15</v>
      </c>
      <c r="BS96" s="137">
        <f>'All Data FO'!W96</f>
        <v>57898.15</v>
      </c>
      <c r="BT96" s="137">
        <f>'All Data FO'!AB96</f>
        <v>56920.2</v>
      </c>
      <c r="BV96" s="137">
        <f t="shared" si="98"/>
        <v>119.8749131341209</v>
      </c>
      <c r="BW96" s="137">
        <f>'All Data FO'!BM96</f>
        <v>7910</v>
      </c>
      <c r="BX96" s="137">
        <f>AVERAGE('All Data FO'!BN96:BQ96)</f>
        <v>3597.5</v>
      </c>
      <c r="BY96" s="137">
        <f>AVERAGE('All Data FO'!BN96:BP96)</f>
        <v>3046.6666666666665</v>
      </c>
      <c r="BZ96" s="137">
        <f t="shared" si="99"/>
        <v>159.62800875273527</v>
      </c>
      <c r="CB96" s="139">
        <f>'All Data FO'!AP96</f>
        <v>-3.3400133600534407</v>
      </c>
      <c r="CC96" s="139">
        <f>'All Data FO'!AQ96</f>
        <v>-1.4483212639894667</v>
      </c>
      <c r="CD96" s="139">
        <f>'All Data FO'!AR96</f>
        <v>-2.6282051282051282</v>
      </c>
      <c r="CE96" s="139">
        <f>'All Data FO'!AS96</f>
        <v>1.4964216005204944</v>
      </c>
      <c r="CF96" s="139">
        <f>'All Data FO'!BV96</f>
        <v>203.06513409961684</v>
      </c>
      <c r="CG96" s="139">
        <f>'All Data FO'!BW96</f>
        <v>-18.181818181818183</v>
      </c>
      <c r="CH96" s="139">
        <f>'All Data FO'!BX96</f>
        <v>-4.4910179640718564</v>
      </c>
      <c r="CI96" s="139">
        <f>'All Data FO'!BY96</f>
        <v>-36.38095238095238</v>
      </c>
      <c r="CJ96" s="139">
        <f>'D Master'!AQ96</f>
        <v>-34.396971335857209</v>
      </c>
      <c r="CK96" s="139">
        <f>'D Master'!AR96</f>
        <v>-41.133397007322515</v>
      </c>
      <c r="CL96" s="139">
        <f>'D Master'!AS96</f>
        <v>190.56429232192414</v>
      </c>
      <c r="CM96" s="139">
        <f>'D Master'!AT96</f>
        <v>-55.605749486652975</v>
      </c>
      <c r="CN96" s="139">
        <f>Cash!BH96</f>
        <v>-14.982361485785434</v>
      </c>
      <c r="CO96" s="139">
        <f>Cash!BI96</f>
        <v>-31.596877217885023</v>
      </c>
      <c r="CP96" s="139">
        <f>Cash!BJ96</f>
        <v>8.8367063185539934</v>
      </c>
      <c r="CQ96" s="139">
        <f>Cash!BK96</f>
        <v>-28.237250554323722</v>
      </c>
      <c r="CR96" s="67"/>
      <c r="CS96" s="139">
        <f>'All Data FO'!K96</f>
        <v>-4.949926577538484E-2</v>
      </c>
      <c r="CT96" s="139">
        <f>Cash!BH96</f>
        <v>-14.982361485785434</v>
      </c>
      <c r="CU96" s="139">
        <f>'D Master'!AA96</f>
        <v>-44.219977553310883</v>
      </c>
      <c r="CV96" s="139">
        <f>NOI!G96</f>
        <v>24.504950495049506</v>
      </c>
      <c r="CW96" s="139">
        <f>NOI!S96</f>
        <v>3.2841365756836787</v>
      </c>
      <c r="CX96" s="139">
        <f>Cash!EB96</f>
        <v>-3.1620553359683647</v>
      </c>
      <c r="CY96" s="139">
        <f>'All Data FO'!AP96</f>
        <v>-3.3400133600534407</v>
      </c>
      <c r="CZ96" s="139">
        <f>'All Data FO'!BV96</f>
        <v>203.06513409961684</v>
      </c>
      <c r="DA96" s="139">
        <f>'All Data FO'!BF96</f>
        <v>200.93305448223396</v>
      </c>
      <c r="DB96" s="139" t="str">
        <f>'FOD (ALL)'!M96</f>
        <v>MOTHERSUMI</v>
      </c>
      <c r="DC96" s="139">
        <f>'All Data FO'!EJ96</f>
        <v>0.26509729070568899</v>
      </c>
      <c r="DD96" s="137">
        <f>'All Data FO'!B95</f>
        <v>79.2</v>
      </c>
      <c r="DE96" s="137">
        <f>('All Data FO'!W95-'All Data FO'!AB95)/3</f>
        <v>1.099999999999999</v>
      </c>
      <c r="DF96" s="137">
        <f t="shared" si="101"/>
        <v>1.3888888888888875</v>
      </c>
      <c r="DH96" s="139" t="str">
        <f t="shared" si="100"/>
        <v>MOTHERSUMI</v>
      </c>
      <c r="DI96" s="137">
        <f t="shared" si="102"/>
        <v>80.3</v>
      </c>
      <c r="DJ96" s="137">
        <f t="shared" si="103"/>
        <v>81.399999999999991</v>
      </c>
      <c r="DK96" s="137">
        <f t="shared" si="104"/>
        <v>79.75</v>
      </c>
      <c r="DL96" s="137">
        <f t="shared" si="105"/>
        <v>78.650000000000006</v>
      </c>
      <c r="DM96" s="137">
        <f t="shared" si="106"/>
        <v>77.550000000000011</v>
      </c>
      <c r="DN96" s="137">
        <f t="shared" si="107"/>
        <v>79.2</v>
      </c>
      <c r="DO96" s="137" t="str">
        <f>'Final Master FO'!DC96</f>
        <v>SHORT BUILDUP</v>
      </c>
      <c r="DS96" s="137" t="str">
        <f>'FOD (ALL)'!M96</f>
        <v>MOTHERSUMI</v>
      </c>
      <c r="DT96" s="137">
        <f>'All Data FO'!B95</f>
        <v>79.2</v>
      </c>
      <c r="DU96" s="139">
        <f>'All Data FO'!K95</f>
        <v>-3.1784841075794552</v>
      </c>
      <c r="DV96" s="137">
        <f>'All Data FO'!EA95</f>
        <v>844000</v>
      </c>
      <c r="DW96" s="139">
        <f>'All Data FO'!EJ95</f>
        <v>9.4398340248962658</v>
      </c>
      <c r="DX96" s="137">
        <f>'D Master'!R95</f>
        <v>1895726</v>
      </c>
      <c r="DY96" s="137">
        <f>'D Master'!AH95</f>
        <v>23.57</v>
      </c>
      <c r="EB96" s="137">
        <f>'All Data FO'!BM95/'All Data FO'!EA95</f>
        <v>9.4431279620853079</v>
      </c>
      <c r="EC96" s="137">
        <f>'All Data FO'!BN95/'All Data FO'!EB95</f>
        <v>11.987811203319502</v>
      </c>
      <c r="ED96" s="137">
        <f>'All Data FO'!BO95/'All Data FO'!EC95</f>
        <v>9.9276746724890828</v>
      </c>
      <c r="EE96" s="137">
        <f>'All Data FO'!BP95/'All Data FO'!ED95</f>
        <v>13.715462274176408</v>
      </c>
      <c r="EF96" s="137">
        <f>'All Data FO'!BQ95/'All Data FO'!EE95</f>
        <v>18.115942028985508</v>
      </c>
      <c r="EG96" s="137" t="str">
        <f t="shared" si="108"/>
        <v>N</v>
      </c>
      <c r="EH96" s="137" t="str">
        <f t="shared" si="109"/>
        <v>Y</v>
      </c>
      <c r="EI96" s="137" t="str">
        <f t="shared" si="110"/>
        <v>N</v>
      </c>
      <c r="EJ96" s="137" t="str">
        <f t="shared" si="111"/>
        <v>N</v>
      </c>
      <c r="EK96" s="137">
        <f t="shared" si="112"/>
        <v>-21.227254901458199</v>
      </c>
      <c r="EL96" s="137">
        <f t="shared" si="113"/>
        <v>20.751450856254728</v>
      </c>
      <c r="EM96" s="137">
        <f t="shared" si="114"/>
        <v>-27.616915317677659</v>
      </c>
      <c r="EN96" s="137">
        <f t="shared" si="115"/>
        <v>-24.29064824654623</v>
      </c>
      <c r="EO96" s="137" t="str">
        <f t="shared" si="116"/>
        <v>N</v>
      </c>
      <c r="EP96" s="137" t="str">
        <f t="shared" si="117"/>
        <v>Y</v>
      </c>
      <c r="EQ96" s="137" t="str">
        <f t="shared" si="118"/>
        <v>N</v>
      </c>
    </row>
    <row r="97" spans="1:147" x14ac:dyDescent="0.3">
      <c r="A97" s="137" t="str">
        <f>FOD!B97</f>
        <v>MUTHOOTFIN</v>
      </c>
      <c r="B97" s="137" t="str">
        <f>'All Data FO'!G97</f>
        <v>N</v>
      </c>
      <c r="C97" s="137" t="str">
        <f>'All Data FO'!H97</f>
        <v>Y</v>
      </c>
      <c r="D97" s="137" t="str">
        <f>'All Data FO'!I97</f>
        <v>Y</v>
      </c>
      <c r="E97" s="137" t="str">
        <f>'All Data FO'!J97</f>
        <v>Y</v>
      </c>
      <c r="F97" s="139">
        <f>'All Data FO'!K97</f>
        <v>-2.2064617809298714</v>
      </c>
      <c r="G97" s="139">
        <f>'All Data FO'!L97</f>
        <v>1.5449956912470846</v>
      </c>
      <c r="H97" s="139">
        <f>'All Data FO'!M97</f>
        <v>3.8946089403338151</v>
      </c>
      <c r="I97" s="139">
        <f>'All Data FO'!N97</f>
        <v>0.50777734927369145</v>
      </c>
      <c r="J97" s="137" t="str">
        <f t="shared" si="83"/>
        <v>N</v>
      </c>
      <c r="K97" s="137" t="str">
        <f t="shared" si="84"/>
        <v>N</v>
      </c>
      <c r="L97" s="137" t="str">
        <f t="shared" si="85"/>
        <v>Y</v>
      </c>
      <c r="M97" s="137">
        <f>'All Data FO'!AG97-'All Data FO'!AH97</f>
        <v>-84750</v>
      </c>
      <c r="N97" s="137">
        <f>'All Data FO'!AH97-'All Data FO'!AI97</f>
        <v>-89250</v>
      </c>
      <c r="O97" s="137">
        <f>'All Data FO'!AI97-'All Data FO'!AJ97</f>
        <v>-9750</v>
      </c>
      <c r="P97" s="137">
        <f>'All Data FO'!AJ97-'All Data FO'!AK97</f>
        <v>88500</v>
      </c>
      <c r="Q97" s="137" t="str">
        <f>'All Data FO'!AL97</f>
        <v>N</v>
      </c>
      <c r="R97" s="137" t="str">
        <f>'All Data FO'!AM97</f>
        <v>N</v>
      </c>
      <c r="S97" s="137" t="str">
        <f>'All Data FO'!AN97</f>
        <v>N</v>
      </c>
      <c r="T97" s="137" t="str">
        <f>'All Data FO'!AO97</f>
        <v>Y</v>
      </c>
      <c r="U97" s="139">
        <f>'All Data FO'!AP97</f>
        <v>-4.1789940828402363</v>
      </c>
      <c r="V97" s="139">
        <f>'All Data FO'!AQ97</f>
        <v>-4.2153737159050655</v>
      </c>
      <c r="W97" s="139">
        <f>'All Data FO'!AR97</f>
        <v>-0.45839210155148091</v>
      </c>
      <c r="X97" s="139">
        <f>'All Data FO'!AS97</f>
        <v>4.3414275202354666</v>
      </c>
      <c r="Y97" s="137" t="str">
        <f t="shared" si="86"/>
        <v>Y</v>
      </c>
      <c r="Z97" s="137" t="str">
        <f t="shared" si="87"/>
        <v>N</v>
      </c>
      <c r="AA97" s="137" t="str">
        <f t="shared" si="88"/>
        <v>N</v>
      </c>
      <c r="AB97" s="137" t="str">
        <f>'All Data FO'!BB97</f>
        <v>Y</v>
      </c>
      <c r="AC97" s="137" t="str">
        <f>'All Data FO'!BC97</f>
        <v>Y</v>
      </c>
      <c r="AD97" s="137" t="str">
        <f>'All Data FO'!BD97</f>
        <v>N</v>
      </c>
      <c r="AE97" s="137" t="str">
        <f>'All Data FO'!BE97</f>
        <v>N</v>
      </c>
      <c r="AF97" s="139">
        <f>'All Data FO'!BF97</f>
        <v>26.400908605408841</v>
      </c>
      <c r="AG97" s="139">
        <f>'All Data FO'!BG97</f>
        <v>9.8579140051126046</v>
      </c>
      <c r="AH97" s="139">
        <f>'All Data FO'!BH97</f>
        <v>-44.879800013377199</v>
      </c>
      <c r="AI97" s="139">
        <f>'All Data FO'!BI97</f>
        <v>-10.707565265420795</v>
      </c>
      <c r="AJ97" s="137" t="str">
        <f t="shared" si="89"/>
        <v>Y</v>
      </c>
      <c r="AK97" s="137" t="str">
        <f t="shared" si="90"/>
        <v>Y</v>
      </c>
      <c r="AL97" s="137" t="str">
        <f t="shared" si="91"/>
        <v>N</v>
      </c>
      <c r="AM97" s="137" t="str">
        <f>'All Data FO'!BR97</f>
        <v>Y</v>
      </c>
      <c r="AN97" s="137" t="str">
        <f>'All Data FO'!BS97</f>
        <v>Y</v>
      </c>
      <c r="AO97" s="137" t="str">
        <f>'All Data FO'!BT97</f>
        <v>N</v>
      </c>
      <c r="AP97" s="137" t="str">
        <f>'All Data FO'!BU97</f>
        <v>N</v>
      </c>
      <c r="AQ97" s="139">
        <f>'All Data FO'!BV97</f>
        <v>30.590610802624933</v>
      </c>
      <c r="AR97" s="139">
        <f>'All Data FO'!BW97</f>
        <v>6.5626681011296402</v>
      </c>
      <c r="AS97" s="139">
        <f>'All Data FO'!BX97</f>
        <v>-46.248373572357963</v>
      </c>
      <c r="AT97" s="139">
        <f>'All Data FO'!BY97</f>
        <v>-9.8997004038035676</v>
      </c>
      <c r="AU97" s="137" t="str">
        <f t="shared" si="92"/>
        <v>Y</v>
      </c>
      <c r="AV97" s="137" t="str">
        <f t="shared" si="93"/>
        <v>Y</v>
      </c>
      <c r="AW97" s="137" t="str">
        <f t="shared" si="94"/>
        <v>N</v>
      </c>
      <c r="AX97" s="137" t="str">
        <f>'All Data FO'!CH97</f>
        <v>Y</v>
      </c>
      <c r="AY97" s="137" t="str">
        <f>'All Data FO'!CI97</f>
        <v>Y</v>
      </c>
      <c r="AZ97" s="137" t="str">
        <f>'All Data FO'!CJ97</f>
        <v>N</v>
      </c>
      <c r="BA97" s="137" t="str">
        <f>'All Data FO'!CK97</f>
        <v>N</v>
      </c>
      <c r="BB97" s="139">
        <f>'All Data FO'!CL97</f>
        <v>27.249930342713846</v>
      </c>
      <c r="BC97" s="139">
        <f>'All Data FO'!CM97</f>
        <v>9.8897734231475809</v>
      </c>
      <c r="BD97" s="139">
        <f>'All Data FO'!CN97</f>
        <v>-47.305582445950307</v>
      </c>
      <c r="BE97" s="139">
        <f>'All Data FO'!CO97</f>
        <v>-5.848397387209479</v>
      </c>
      <c r="BF97" s="137" t="str">
        <f t="shared" si="95"/>
        <v>Y</v>
      </c>
      <c r="BG97" s="137" t="str">
        <f t="shared" si="96"/>
        <v>Y</v>
      </c>
      <c r="BH97" s="137" t="str">
        <f t="shared" si="97"/>
        <v>N</v>
      </c>
      <c r="BI97" s="137" t="str">
        <f>'D Master'!AM97</f>
        <v>Y</v>
      </c>
      <c r="BJ97" s="137" t="str">
        <f>'D Master'!AN97</f>
        <v>Y</v>
      </c>
      <c r="BK97" s="137" t="str">
        <f>'D Master'!AO97</f>
        <v>N</v>
      </c>
      <c r="BL97" s="137" t="str">
        <f>'D Master'!AP97</f>
        <v>Y</v>
      </c>
      <c r="BM97" s="137">
        <f>'D Master'!AQ97</f>
        <v>44.127190136275154</v>
      </c>
      <c r="BN97" s="137">
        <f>'D Master'!AR97</f>
        <v>37.344028520499101</v>
      </c>
      <c r="BO97" s="137">
        <f>'D Master'!AS97</f>
        <v>-42.549923195084489</v>
      </c>
      <c r="BP97" s="137">
        <f>'D Master'!AT97</f>
        <v>0.67010309278351843</v>
      </c>
      <c r="BR97" s="137">
        <f>'All Data FO'!B97</f>
        <v>806.65</v>
      </c>
      <c r="BS97" s="137">
        <f>'All Data FO'!W97</f>
        <v>831.7</v>
      </c>
      <c r="BT97" s="137">
        <f>'All Data FO'!AB97</f>
        <v>779.35</v>
      </c>
      <c r="BV97" s="137">
        <f t="shared" si="98"/>
        <v>-7.0844931310047583</v>
      </c>
      <c r="BW97" s="137">
        <f>'All Data FO'!BM97</f>
        <v>3880500</v>
      </c>
      <c r="BX97" s="137">
        <f>AVERAGE('All Data FO'!BN97:BQ97)</f>
        <v>4176375</v>
      </c>
      <c r="BY97" s="137">
        <f>AVERAGE('All Data FO'!BN97:BP97)</f>
        <v>3649250</v>
      </c>
      <c r="BZ97" s="137">
        <f t="shared" si="99"/>
        <v>6.3369185449064878</v>
      </c>
      <c r="CB97" s="139">
        <f>'All Data FO'!AP97</f>
        <v>-4.1789940828402363</v>
      </c>
      <c r="CC97" s="139">
        <f>'All Data FO'!AQ97</f>
        <v>-4.2153737159050655</v>
      </c>
      <c r="CD97" s="139">
        <f>'All Data FO'!AR97</f>
        <v>-0.45839210155148091</v>
      </c>
      <c r="CE97" s="139">
        <f>'All Data FO'!AS97</f>
        <v>4.3414275202354666</v>
      </c>
      <c r="CF97" s="139">
        <f>'All Data FO'!BV97</f>
        <v>30.590610802624933</v>
      </c>
      <c r="CG97" s="139">
        <f>'All Data FO'!BW97</f>
        <v>6.5626681011296402</v>
      </c>
      <c r="CH97" s="139">
        <f>'All Data FO'!BX97</f>
        <v>-46.248373572357963</v>
      </c>
      <c r="CI97" s="139">
        <f>'All Data FO'!BY97</f>
        <v>-9.8997004038035676</v>
      </c>
      <c r="CJ97" s="139">
        <f>'D Master'!AQ97</f>
        <v>44.127190136275154</v>
      </c>
      <c r="CK97" s="139">
        <f>'D Master'!AR97</f>
        <v>37.344028520499101</v>
      </c>
      <c r="CL97" s="139">
        <f>'D Master'!AS97</f>
        <v>-42.549923195084489</v>
      </c>
      <c r="CM97" s="139">
        <f>'D Master'!AT97</f>
        <v>0.67010309278351843</v>
      </c>
      <c r="CN97" s="139">
        <f>Cash!BH97</f>
        <v>26.239928569910077</v>
      </c>
      <c r="CO97" s="139">
        <f>Cash!BI97</f>
        <v>19.558623727998963</v>
      </c>
      <c r="CP97" s="139">
        <f>Cash!BJ97</f>
        <v>-46.167850753261504</v>
      </c>
      <c r="CQ97" s="139">
        <f>Cash!BK97</f>
        <v>-13.8281790674052</v>
      </c>
      <c r="CR97" s="67"/>
      <c r="CS97" s="139">
        <f>'All Data FO'!K97</f>
        <v>-2.2064617809298714</v>
      </c>
      <c r="CT97" s="139">
        <f>Cash!BH97</f>
        <v>26.239928569910077</v>
      </c>
      <c r="CU97" s="139">
        <f>'D Master'!AA97</f>
        <v>81.966328783621037</v>
      </c>
      <c r="CV97" s="139">
        <f>NOI!G97</f>
        <v>-0.25855210819411295</v>
      </c>
      <c r="CW97" s="139">
        <f>NOI!S97</f>
        <v>35.292561139758547</v>
      </c>
      <c r="CX97" s="139">
        <f>Cash!EB97</f>
        <v>-1.9464720194644676</v>
      </c>
      <c r="CY97" s="139">
        <f>'All Data FO'!AP97</f>
        <v>-4.1789940828402363</v>
      </c>
      <c r="CZ97" s="139">
        <f>'All Data FO'!BV97</f>
        <v>30.590610802624933</v>
      </c>
      <c r="DA97" s="139">
        <f>'All Data FO'!BF97</f>
        <v>26.400908605408841</v>
      </c>
      <c r="DB97" s="139" t="str">
        <f>'FOD (ALL)'!M97</f>
        <v>MRF</v>
      </c>
      <c r="DC97" s="139">
        <f>'All Data FO'!EJ97</f>
        <v>25.575447570332482</v>
      </c>
      <c r="DD97" s="137">
        <f>'All Data FO'!B96</f>
        <v>57447.15</v>
      </c>
      <c r="DE97" s="137">
        <f>('All Data FO'!W96-'All Data FO'!AB96)/3</f>
        <v>325.98333333333477</v>
      </c>
      <c r="DF97" s="137">
        <f t="shared" si="101"/>
        <v>0.56744909596617887</v>
      </c>
      <c r="DH97" s="139" t="str">
        <f t="shared" si="100"/>
        <v>MRF</v>
      </c>
      <c r="DI97" s="137">
        <f t="shared" si="102"/>
        <v>57773.133333333339</v>
      </c>
      <c r="DJ97" s="137">
        <f t="shared" si="103"/>
        <v>58099.116666666676</v>
      </c>
      <c r="DK97" s="137">
        <f t="shared" si="104"/>
        <v>57610.14166666667</v>
      </c>
      <c r="DL97" s="137">
        <f t="shared" si="105"/>
        <v>57284.158333333333</v>
      </c>
      <c r="DM97" s="137">
        <f t="shared" si="106"/>
        <v>56958.174999999996</v>
      </c>
      <c r="DN97" s="137">
        <f t="shared" si="107"/>
        <v>57447.15</v>
      </c>
      <c r="DO97" s="137" t="str">
        <f>'Final Master FO'!DC97</f>
        <v>SHORT BUILDUP</v>
      </c>
      <c r="DS97" s="137" t="str">
        <f>'FOD (ALL)'!M97</f>
        <v>MRF</v>
      </c>
      <c r="DT97" s="137">
        <f>'All Data FO'!B96</f>
        <v>57447.15</v>
      </c>
      <c r="DU97" s="139">
        <f>'All Data FO'!K96</f>
        <v>-4.949926577538484E-2</v>
      </c>
      <c r="DV97" s="137">
        <f>'All Data FO'!EA96</f>
        <v>18911000</v>
      </c>
      <c r="DW97" s="139">
        <f>'All Data FO'!EJ96</f>
        <v>0.26509729070568899</v>
      </c>
      <c r="DX97" s="137">
        <f>'D Master'!R96</f>
        <v>497</v>
      </c>
      <c r="DY97" s="137">
        <f>'D Master'!AH96</f>
        <v>12.13</v>
      </c>
      <c r="EB97" s="137">
        <f>'All Data FO'!BM96/'All Data FO'!EA96</f>
        <v>4.1827507799693298E-4</v>
      </c>
      <c r="EC97" s="137">
        <f>'All Data FO'!BN96/'All Data FO'!EB96</f>
        <v>1.3838078574836965E-4</v>
      </c>
      <c r="ED97" s="137">
        <f>'All Data FO'!BO96/'All Data FO'!EC96</f>
        <v>1.6598158072740518E-4</v>
      </c>
      <c r="EE97" s="137">
        <f>'All Data FO'!BP96/'All Data FO'!ED96</f>
        <v>1.7626259960947806E-4</v>
      </c>
      <c r="EF97" s="137">
        <f>'All Data FO'!BQ96/'All Data FO'!EE96</f>
        <v>2.7224642190416928E-4</v>
      </c>
      <c r="EG97" s="137" t="str">
        <f t="shared" si="108"/>
        <v>Y</v>
      </c>
      <c r="EH97" s="137" t="str">
        <f t="shared" si="109"/>
        <v>N</v>
      </c>
      <c r="EI97" s="137" t="str">
        <f t="shared" si="110"/>
        <v>N</v>
      </c>
      <c r="EJ97" s="137" t="str">
        <f t="shared" si="111"/>
        <v>N</v>
      </c>
      <c r="EK97" s="137">
        <f t="shared" si="112"/>
        <v>202.26384084674916</v>
      </c>
      <c r="EL97" s="137">
        <f t="shared" si="113"/>
        <v>-16.628830053356861</v>
      </c>
      <c r="EM97" s="137">
        <f t="shared" si="114"/>
        <v>-5.8327852334251231</v>
      </c>
      <c r="EN97" s="137">
        <f t="shared" si="115"/>
        <v>-35.256229126301434</v>
      </c>
      <c r="EO97" s="137" t="str">
        <f t="shared" si="116"/>
        <v>Y</v>
      </c>
      <c r="EP97" s="137" t="str">
        <f t="shared" si="117"/>
        <v>N</v>
      </c>
      <c r="EQ97" s="137" t="str">
        <f t="shared" si="118"/>
        <v>Y</v>
      </c>
    </row>
    <row r="98" spans="1:147" x14ac:dyDescent="0.3">
      <c r="A98" s="137" t="str">
        <f>FOD!B98</f>
        <v>NATIONALUM</v>
      </c>
      <c r="B98" s="137" t="str">
        <f>'All Data FO'!G98</f>
        <v>N</v>
      </c>
      <c r="C98" s="137" t="str">
        <f>'All Data FO'!H98</f>
        <v>Y</v>
      </c>
      <c r="D98" s="137" t="str">
        <f>'All Data FO'!I98</f>
        <v>N</v>
      </c>
      <c r="E98" s="137" t="str">
        <f>'All Data FO'!J98</f>
        <v>Y</v>
      </c>
      <c r="F98" s="139">
        <f>'All Data FO'!K98</f>
        <v>-3.9145907473309656</v>
      </c>
      <c r="G98" s="139">
        <f>'All Data FO'!L98</f>
        <v>0.53667262969589324</v>
      </c>
      <c r="H98" s="139">
        <f>'All Data FO'!M98</f>
        <v>-0.1785714285714311</v>
      </c>
      <c r="I98" s="139">
        <f>'All Data FO'!N98</f>
        <v>1.6333938294010864</v>
      </c>
      <c r="J98" s="137" t="str">
        <f t="shared" si="83"/>
        <v>N</v>
      </c>
      <c r="K98" s="137" t="str">
        <f t="shared" si="84"/>
        <v>Y</v>
      </c>
      <c r="L98" s="137" t="str">
        <f t="shared" si="85"/>
        <v>N</v>
      </c>
      <c r="M98" s="137">
        <f>'All Data FO'!AG98-'All Data FO'!AH98</f>
        <v>280800</v>
      </c>
      <c r="N98" s="137">
        <f>'All Data FO'!AH98-'All Data FO'!AI98</f>
        <v>-760500</v>
      </c>
      <c r="O98" s="137">
        <f>'All Data FO'!AI98-'All Data FO'!AJ98</f>
        <v>-140400</v>
      </c>
      <c r="P98" s="137">
        <f>'All Data FO'!AJ98-'All Data FO'!AK98</f>
        <v>-924300</v>
      </c>
      <c r="Q98" s="137" t="str">
        <f>'All Data FO'!AL98</f>
        <v>Y</v>
      </c>
      <c r="R98" s="137" t="str">
        <f>'All Data FO'!AM98</f>
        <v>N</v>
      </c>
      <c r="S98" s="137" t="str">
        <f>'All Data FO'!AN98</f>
        <v>N</v>
      </c>
      <c r="T98" s="137" t="str">
        <f>'All Data FO'!AO98</f>
        <v>N</v>
      </c>
      <c r="U98" s="139">
        <f>'All Data FO'!AP98</f>
        <v>1.2644889357218125</v>
      </c>
      <c r="V98" s="139">
        <f>'All Data FO'!AQ98</f>
        <v>-3.3112582781456954</v>
      </c>
      <c r="W98" s="139">
        <f>'All Data FO'!AR98</f>
        <v>-0.60759493670886078</v>
      </c>
      <c r="X98" s="139">
        <f>'All Data FO'!AS98</f>
        <v>-3.8461538461538463</v>
      </c>
      <c r="Y98" s="137" t="str">
        <f t="shared" si="86"/>
        <v>Y</v>
      </c>
      <c r="Z98" s="137" t="str">
        <f t="shared" si="87"/>
        <v>N</v>
      </c>
      <c r="AA98" s="137" t="str">
        <f t="shared" si="88"/>
        <v>Y</v>
      </c>
      <c r="AB98" s="137" t="str">
        <f>'All Data FO'!BB98</f>
        <v>Y</v>
      </c>
      <c r="AC98" s="137" t="str">
        <f>'All Data FO'!BC98</f>
        <v>Y</v>
      </c>
      <c r="AD98" s="137" t="str">
        <f>'All Data FO'!BD98</f>
        <v>N</v>
      </c>
      <c r="AE98" s="137" t="str">
        <f>'All Data FO'!BE98</f>
        <v>N</v>
      </c>
      <c r="AF98" s="139">
        <f>'All Data FO'!BF98</f>
        <v>10.082238386068118</v>
      </c>
      <c r="AG98" s="139">
        <f>'All Data FO'!BG98</f>
        <v>78.825630016990374</v>
      </c>
      <c r="AH98" s="139">
        <f>'All Data FO'!BH98</f>
        <v>-44.980170336390579</v>
      </c>
      <c r="AI98" s="139">
        <f>'All Data FO'!BI98</f>
        <v>-14.958585233493599</v>
      </c>
      <c r="AJ98" s="137" t="str">
        <f t="shared" si="89"/>
        <v>N</v>
      </c>
      <c r="AK98" s="137" t="str">
        <f t="shared" si="90"/>
        <v>Y</v>
      </c>
      <c r="AL98" s="137" t="str">
        <f t="shared" si="91"/>
        <v>N</v>
      </c>
      <c r="AM98" s="137" t="str">
        <f>'All Data FO'!BR98</f>
        <v>Y</v>
      </c>
      <c r="AN98" s="137" t="str">
        <f>'All Data FO'!BS98</f>
        <v>Y</v>
      </c>
      <c r="AO98" s="137" t="str">
        <f>'All Data FO'!BT98</f>
        <v>N</v>
      </c>
      <c r="AP98" s="137" t="str">
        <f>'All Data FO'!BU98</f>
        <v>N</v>
      </c>
      <c r="AQ98" s="139">
        <f>'All Data FO'!BV98</f>
        <v>13.099041533546327</v>
      </c>
      <c r="AR98" s="139">
        <f>'All Data FO'!BW98</f>
        <v>78.347578347578349</v>
      </c>
      <c r="AS98" s="139">
        <f>'All Data FO'!BX98</f>
        <v>-44.811320754716981</v>
      </c>
      <c r="AT98" s="139">
        <f>'All Data FO'!BY98</f>
        <v>-14.973262032085561</v>
      </c>
      <c r="AU98" s="137" t="str">
        <f t="shared" si="92"/>
        <v>N</v>
      </c>
      <c r="AV98" s="137" t="str">
        <f t="shared" si="93"/>
        <v>Y</v>
      </c>
      <c r="AW98" s="137" t="str">
        <f t="shared" si="94"/>
        <v>N</v>
      </c>
      <c r="AX98" s="137" t="str">
        <f>'All Data FO'!CH98</f>
        <v>Y</v>
      </c>
      <c r="AY98" s="137" t="str">
        <f>'All Data FO'!CI98</f>
        <v>Y</v>
      </c>
      <c r="AZ98" s="137" t="str">
        <f>'All Data FO'!CJ98</f>
        <v>N</v>
      </c>
      <c r="BA98" s="137" t="str">
        <f>'All Data FO'!CK98</f>
        <v>N</v>
      </c>
      <c r="BB98" s="139">
        <f>'All Data FO'!CL98</f>
        <v>17.60154738878143</v>
      </c>
      <c r="BC98" s="139">
        <f>'All Data FO'!CM98</f>
        <v>54.790419161676652</v>
      </c>
      <c r="BD98" s="139">
        <f>'All Data FO'!CN98</f>
        <v>-40.143369175627242</v>
      </c>
      <c r="BE98" s="139">
        <f>'All Data FO'!CO98</f>
        <v>-19.942611190817789</v>
      </c>
      <c r="BF98" s="137" t="str">
        <f t="shared" si="95"/>
        <v>N</v>
      </c>
      <c r="BG98" s="137" t="str">
        <f t="shared" si="96"/>
        <v>Y</v>
      </c>
      <c r="BH98" s="137" t="str">
        <f t="shared" si="97"/>
        <v>N</v>
      </c>
      <c r="BI98" s="137" t="str">
        <f>'D Master'!AM98</f>
        <v>Y</v>
      </c>
      <c r="BJ98" s="137" t="str">
        <f>'D Master'!AN98</f>
        <v>N</v>
      </c>
      <c r="BK98" s="137" t="str">
        <f>'D Master'!AO98</f>
        <v>Y</v>
      </c>
      <c r="BL98" s="137" t="str">
        <f>'D Master'!AP98</f>
        <v>N</v>
      </c>
      <c r="BM98" s="137">
        <f>'D Master'!AQ98</f>
        <v>42.256482130343386</v>
      </c>
      <c r="BN98" s="137">
        <f>'D Master'!AR98</f>
        <v>-4.930046635576284</v>
      </c>
      <c r="BO98" s="137">
        <f>'D Master'!AS98</f>
        <v>77.213695395513554</v>
      </c>
      <c r="BP98" s="137">
        <f>'D Master'!AT98</f>
        <v>-36.955712690733158</v>
      </c>
      <c r="BR98" s="137">
        <f>'All Data FO'!B98</f>
        <v>27</v>
      </c>
      <c r="BS98" s="137">
        <f>'All Data FO'!W98</f>
        <v>28</v>
      </c>
      <c r="BT98" s="137">
        <f>'All Data FO'!AB98</f>
        <v>26.85</v>
      </c>
      <c r="BV98" s="137">
        <f t="shared" si="98"/>
        <v>19.949174078780178</v>
      </c>
      <c r="BW98" s="137">
        <f>'All Data FO'!BM98</f>
        <v>8283600</v>
      </c>
      <c r="BX98" s="137">
        <f>AVERAGE('All Data FO'!BN98:BQ98)</f>
        <v>6905925</v>
      </c>
      <c r="BY98" s="137">
        <f>AVERAGE('All Data FO'!BN98:BP98)</f>
        <v>6290700</v>
      </c>
      <c r="BZ98" s="137">
        <f t="shared" si="99"/>
        <v>31.680099194048356</v>
      </c>
      <c r="CB98" s="139">
        <f>'All Data FO'!AP98</f>
        <v>1.2644889357218125</v>
      </c>
      <c r="CC98" s="139">
        <f>'All Data FO'!AQ98</f>
        <v>-3.3112582781456954</v>
      </c>
      <c r="CD98" s="139">
        <f>'All Data FO'!AR98</f>
        <v>-0.60759493670886078</v>
      </c>
      <c r="CE98" s="139">
        <f>'All Data FO'!AS98</f>
        <v>-3.8461538461538463</v>
      </c>
      <c r="CF98" s="139">
        <f>'All Data FO'!BV98</f>
        <v>13.099041533546327</v>
      </c>
      <c r="CG98" s="139">
        <f>'All Data FO'!BW98</f>
        <v>78.347578347578349</v>
      </c>
      <c r="CH98" s="139">
        <f>'All Data FO'!BX98</f>
        <v>-44.811320754716981</v>
      </c>
      <c r="CI98" s="139">
        <f>'All Data FO'!BY98</f>
        <v>-14.973262032085561</v>
      </c>
      <c r="CJ98" s="139">
        <f>'D Master'!AQ98</f>
        <v>42.256482130343386</v>
      </c>
      <c r="CK98" s="139">
        <f>'D Master'!AR98</f>
        <v>-4.930046635576284</v>
      </c>
      <c r="CL98" s="139">
        <f>'D Master'!AS98</f>
        <v>77.213695395513554</v>
      </c>
      <c r="CM98" s="139">
        <f>'D Master'!AT98</f>
        <v>-36.955712690733158</v>
      </c>
      <c r="CN98" s="139">
        <f>Cash!BH98</f>
        <v>49.318726371952494</v>
      </c>
      <c r="CO98" s="139">
        <f>Cash!BI98</f>
        <v>44.70320311389488</v>
      </c>
      <c r="CP98" s="139">
        <f>Cash!BJ98</f>
        <v>-31.172029646636169</v>
      </c>
      <c r="CQ98" s="139">
        <f>Cash!BK98</f>
        <v>-34.450223126588554</v>
      </c>
      <c r="CR98" s="67"/>
      <c r="CS98" s="139">
        <f>'All Data FO'!K98</f>
        <v>-3.9145907473309656</v>
      </c>
      <c r="CT98" s="139">
        <f>Cash!BH98</f>
        <v>49.318726371952494</v>
      </c>
      <c r="CU98" s="139">
        <f>'D Master'!AA98</f>
        <v>112.40535078978293</v>
      </c>
      <c r="CV98" s="139">
        <f>NOI!G98</f>
        <v>10.167217149148371</v>
      </c>
      <c r="CW98" s="139">
        <f>NOI!S98</f>
        <v>23.500303487034838</v>
      </c>
      <c r="CX98" s="139">
        <f>Cash!EB98</f>
        <v>1.9108280254780401</v>
      </c>
      <c r="CY98" s="139">
        <f>'All Data FO'!AP98</f>
        <v>1.2644889357218125</v>
      </c>
      <c r="CZ98" s="139">
        <f>'All Data FO'!BV98</f>
        <v>13.099041533546327</v>
      </c>
      <c r="DA98" s="139">
        <f>'All Data FO'!BF98</f>
        <v>10.082238386068118</v>
      </c>
      <c r="DB98" s="139" t="str">
        <f>'FOD (ALL)'!M98</f>
        <v>MUTHOOTFIN</v>
      </c>
      <c r="DC98" s="139">
        <f>'All Data FO'!EJ98</f>
        <v>1.7951425554382259</v>
      </c>
      <c r="DD98" s="137">
        <f>'All Data FO'!B97</f>
        <v>806.65</v>
      </c>
      <c r="DE98" s="137">
        <f>('All Data FO'!W97-'All Data FO'!AB97)/3</f>
        <v>17.450000000000006</v>
      </c>
      <c r="DF98" s="137">
        <f t="shared" si="101"/>
        <v>2.163267836112317</v>
      </c>
      <c r="DH98" s="139" t="str">
        <f t="shared" si="100"/>
        <v>MUTHOOTFIN</v>
      </c>
      <c r="DI98" s="137">
        <f t="shared" si="102"/>
        <v>824.1</v>
      </c>
      <c r="DJ98" s="137">
        <f t="shared" si="103"/>
        <v>841.55000000000007</v>
      </c>
      <c r="DK98" s="137">
        <f t="shared" si="104"/>
        <v>815.375</v>
      </c>
      <c r="DL98" s="137">
        <f t="shared" si="105"/>
        <v>797.92499999999995</v>
      </c>
      <c r="DM98" s="137">
        <f t="shared" si="106"/>
        <v>780.47499999999991</v>
      </c>
      <c r="DN98" s="137">
        <f t="shared" si="107"/>
        <v>806.65</v>
      </c>
      <c r="DO98" s="137" t="str">
        <f>'Final Master FO'!DC98</f>
        <v>SHORT BUILDUP</v>
      </c>
      <c r="DS98" s="137" t="str">
        <f>'FOD (ALL)'!M98</f>
        <v>MUTHOOTFIN</v>
      </c>
      <c r="DT98" s="137">
        <f>'All Data FO'!B97</f>
        <v>806.65</v>
      </c>
      <c r="DU98" s="139">
        <f>'All Data FO'!K97</f>
        <v>-2.2064617809298714</v>
      </c>
      <c r="DV98" s="137">
        <f>'All Data FO'!EA97</f>
        <v>19640</v>
      </c>
      <c r="DW98" s="139">
        <f>'All Data FO'!EJ97</f>
        <v>25.575447570332482</v>
      </c>
      <c r="DX98" s="137">
        <f>'D Master'!R97</f>
        <v>435147</v>
      </c>
      <c r="DY98" s="137">
        <f>'D Master'!AH97</f>
        <v>22.21</v>
      </c>
      <c r="EB98" s="137">
        <f>'All Data FO'!BM97/'All Data FO'!EA97</f>
        <v>197.58146639511202</v>
      </c>
      <c r="EC98" s="137">
        <f>'All Data FO'!BN97/'All Data FO'!EB97</f>
        <v>189.99360613810742</v>
      </c>
      <c r="ED98" s="137">
        <f>'All Data FO'!BO97/'All Data FO'!EC97</f>
        <v>179.67139175257731</v>
      </c>
      <c r="EE98" s="137">
        <f>'All Data FO'!BP97/'All Data FO'!ED97</f>
        <v>326.68450881612091</v>
      </c>
      <c r="EF98" s="137">
        <f>'All Data FO'!BQ97/'All Data FO'!EE97</f>
        <v>369.56033376123236</v>
      </c>
      <c r="EG98" s="137" t="str">
        <f t="shared" si="108"/>
        <v>Y</v>
      </c>
      <c r="EH98" s="137" t="str">
        <f t="shared" si="109"/>
        <v>Y</v>
      </c>
      <c r="EI98" s="137" t="str">
        <f t="shared" si="110"/>
        <v>N</v>
      </c>
      <c r="EJ98" s="137" t="str">
        <f t="shared" si="111"/>
        <v>N</v>
      </c>
      <c r="EK98" s="137">
        <f t="shared" si="112"/>
        <v>3.9937450587094676</v>
      </c>
      <c r="EL98" s="137">
        <f t="shared" si="113"/>
        <v>5.745051721837096</v>
      </c>
      <c r="EM98" s="137">
        <f t="shared" si="114"/>
        <v>-45.001557495428123</v>
      </c>
      <c r="EN98" s="137">
        <f t="shared" si="115"/>
        <v>-11.601847121615846</v>
      </c>
      <c r="EO98" s="137" t="str">
        <f t="shared" si="116"/>
        <v>N</v>
      </c>
      <c r="EP98" s="137" t="str">
        <f t="shared" si="117"/>
        <v>Y</v>
      </c>
      <c r="EQ98" s="137" t="str">
        <f t="shared" si="118"/>
        <v>N</v>
      </c>
    </row>
    <row r="99" spans="1:147" x14ac:dyDescent="0.3">
      <c r="A99" s="137" t="str">
        <f>FOD!B99</f>
        <v xml:space="preserve">NAUKRI    </v>
      </c>
      <c r="B99" s="137" t="str">
        <f>'All Data FO'!G99</f>
        <v>N</v>
      </c>
      <c r="C99" s="137" t="str">
        <f>'All Data FO'!H99</f>
        <v>Y</v>
      </c>
      <c r="D99" s="137" t="str">
        <f>'All Data FO'!I99</f>
        <v>N</v>
      </c>
      <c r="E99" s="137" t="str">
        <f>'All Data FO'!J99</f>
        <v>Y</v>
      </c>
      <c r="F99" s="139">
        <f>'All Data FO'!K99</f>
        <v>-1.2677515694520742</v>
      </c>
      <c r="G99" s="139">
        <f>'All Data FO'!L99</f>
        <v>2.3965549522561473</v>
      </c>
      <c r="H99" s="139">
        <f>'All Data FO'!M99</f>
        <v>-1.916013712047024</v>
      </c>
      <c r="I99" s="139">
        <f>'All Data FO'!N99</f>
        <v>2.2533800701051576</v>
      </c>
      <c r="J99" s="137" t="str">
        <f t="shared" si="83"/>
        <v>N</v>
      </c>
      <c r="K99" s="137" t="str">
        <f t="shared" si="84"/>
        <v>Y</v>
      </c>
      <c r="L99" s="137" t="str">
        <f t="shared" si="85"/>
        <v>N</v>
      </c>
      <c r="M99" s="137">
        <f>'All Data FO'!AG99-'All Data FO'!AH99</f>
        <v>-72800</v>
      </c>
      <c r="N99" s="137">
        <f>'All Data FO'!AH99-'All Data FO'!AI99</f>
        <v>-3800</v>
      </c>
      <c r="O99" s="137">
        <f>'All Data FO'!AI99-'All Data FO'!AJ99</f>
        <v>-25400</v>
      </c>
      <c r="P99" s="137">
        <f>'All Data FO'!AJ99-'All Data FO'!AK99</f>
        <v>36800</v>
      </c>
      <c r="Q99" s="137" t="str">
        <f>'All Data FO'!AL99</f>
        <v>N</v>
      </c>
      <c r="R99" s="137" t="str">
        <f>'All Data FO'!AM99</f>
        <v>N</v>
      </c>
      <c r="S99" s="137" t="str">
        <f>'All Data FO'!AN99</f>
        <v>N</v>
      </c>
      <c r="T99" s="137" t="str">
        <f>'All Data FO'!AO99</f>
        <v>Y</v>
      </c>
      <c r="U99" s="139">
        <f>'All Data FO'!AP99</f>
        <v>-10.193223186782415</v>
      </c>
      <c r="V99" s="139">
        <f>'All Data FO'!AQ99</f>
        <v>-0.52924791086350975</v>
      </c>
      <c r="W99" s="139">
        <f>'All Data FO'!AR99</f>
        <v>-3.4167339252085016</v>
      </c>
      <c r="X99" s="139">
        <f>'All Data FO'!AS99</f>
        <v>5.2080384941975657</v>
      </c>
      <c r="Y99" s="137" t="str">
        <f t="shared" si="86"/>
        <v>N</v>
      </c>
      <c r="Z99" s="137" t="str">
        <f t="shared" si="87"/>
        <v>Y</v>
      </c>
      <c r="AA99" s="137" t="str">
        <f t="shared" si="88"/>
        <v>N</v>
      </c>
      <c r="AB99" s="137" t="str">
        <f>'All Data FO'!BB99</f>
        <v>Y</v>
      </c>
      <c r="AC99" s="137" t="str">
        <f>'All Data FO'!BC99</f>
        <v>N</v>
      </c>
      <c r="AD99" s="137" t="str">
        <f>'All Data FO'!BD99</f>
        <v>N</v>
      </c>
      <c r="AE99" s="137" t="str">
        <f>'All Data FO'!BE99</f>
        <v>Y</v>
      </c>
      <c r="AF99" s="139">
        <f>'All Data FO'!BF99</f>
        <v>22.598756665833506</v>
      </c>
      <c r="AG99" s="139">
        <f>'All Data FO'!BG99</f>
        <v>-58.848739332448517</v>
      </c>
      <c r="AH99" s="139">
        <f>'All Data FO'!BH99</f>
        <v>-4.8133736332887471</v>
      </c>
      <c r="AI99" s="139">
        <f>'All Data FO'!BI99</f>
        <v>57.313056404356701</v>
      </c>
      <c r="AJ99" s="137" t="str">
        <f t="shared" si="89"/>
        <v>Y</v>
      </c>
      <c r="AK99" s="137" t="str">
        <f t="shared" si="90"/>
        <v>N</v>
      </c>
      <c r="AL99" s="137" t="str">
        <f t="shared" si="91"/>
        <v>N</v>
      </c>
      <c r="AM99" s="137" t="str">
        <f>'All Data FO'!BR99</f>
        <v>Y</v>
      </c>
      <c r="AN99" s="137" t="str">
        <f>'All Data FO'!BS99</f>
        <v>N</v>
      </c>
      <c r="AO99" s="137" t="str">
        <f>'All Data FO'!BT99</f>
        <v>N</v>
      </c>
      <c r="AP99" s="137" t="str">
        <f>'All Data FO'!BU99</f>
        <v>Y</v>
      </c>
      <c r="AQ99" s="139">
        <f>'All Data FO'!BV99</f>
        <v>25.548902195608779</v>
      </c>
      <c r="AR99" s="139">
        <f>'All Data FO'!BW99</f>
        <v>-60.332541567695962</v>
      </c>
      <c r="AS99" s="139">
        <f>'All Data FO'!BX99</f>
        <v>-1.597195169458512</v>
      </c>
      <c r="AT99" s="139">
        <f>'All Data FO'!BY99</f>
        <v>52.253855278766316</v>
      </c>
      <c r="AU99" s="137" t="str">
        <f t="shared" si="92"/>
        <v>Y</v>
      </c>
      <c r="AV99" s="137" t="str">
        <f t="shared" si="93"/>
        <v>N</v>
      </c>
      <c r="AW99" s="137" t="str">
        <f t="shared" si="94"/>
        <v>N</v>
      </c>
      <c r="AX99" s="137" t="str">
        <f>'All Data FO'!CH99</f>
        <v>Y</v>
      </c>
      <c r="AY99" s="137" t="str">
        <f>'All Data FO'!CI99</f>
        <v>N</v>
      </c>
      <c r="AZ99" s="137" t="str">
        <f>'All Data FO'!CJ99</f>
        <v>Y</v>
      </c>
      <c r="BA99" s="137" t="str">
        <f>'All Data FO'!CK99</f>
        <v>Y</v>
      </c>
      <c r="BB99" s="139">
        <f>'All Data FO'!CL99</f>
        <v>11.288604898828542</v>
      </c>
      <c r="BC99" s="139">
        <f>'All Data FO'!CM99</f>
        <v>-61.389802631578952</v>
      </c>
      <c r="BD99" s="139">
        <f>'All Data FO'!CN99</f>
        <v>1.0386373078520981</v>
      </c>
      <c r="BE99" s="139">
        <f>'All Data FO'!CO99</f>
        <v>49.968847352024923</v>
      </c>
      <c r="BF99" s="137" t="str">
        <f t="shared" si="95"/>
        <v>Y</v>
      </c>
      <c r="BG99" s="137" t="str">
        <f t="shared" si="96"/>
        <v>N</v>
      </c>
      <c r="BH99" s="137" t="str">
        <f t="shared" si="97"/>
        <v>N</v>
      </c>
      <c r="BI99" s="137" t="str">
        <f>'D Master'!AM99</f>
        <v>Y</v>
      </c>
      <c r="BJ99" s="137" t="str">
        <f>'D Master'!AN99</f>
        <v>N</v>
      </c>
      <c r="BK99" s="137" t="str">
        <f>'D Master'!AO99</f>
        <v>N</v>
      </c>
      <c r="BL99" s="137" t="str">
        <f>'D Master'!AP99</f>
        <v>Y</v>
      </c>
      <c r="BM99" s="137">
        <f>'D Master'!AQ99</f>
        <v>36.116044997039651</v>
      </c>
      <c r="BN99" s="137">
        <f>'D Master'!AR99</f>
        <v>-34.203350214257888</v>
      </c>
      <c r="BO99" s="137">
        <f>'D Master'!AS99</f>
        <v>-30.149659863945573</v>
      </c>
      <c r="BP99" s="137">
        <f>'D Master'!AT99</f>
        <v>20.808678500986186</v>
      </c>
      <c r="BR99" s="137">
        <f>'All Data FO'!B99</f>
        <v>2429.85</v>
      </c>
      <c r="BS99" s="137">
        <f>'All Data FO'!W99</f>
        <v>2449.75</v>
      </c>
      <c r="BT99" s="137">
        <f>'All Data FO'!AB99</f>
        <v>2370.6999999999998</v>
      </c>
      <c r="BV99" s="137">
        <f t="shared" si="98"/>
        <v>-35.329649145354068</v>
      </c>
      <c r="BW99" s="137">
        <f>'All Data FO'!BM99</f>
        <v>251600</v>
      </c>
      <c r="BX99" s="137">
        <f>AVERAGE('All Data FO'!BN99:BQ99)</f>
        <v>389050</v>
      </c>
      <c r="BY99" s="137">
        <f>AVERAGE('All Data FO'!BN99:BP99)</f>
        <v>406333.33333333331</v>
      </c>
      <c r="BZ99" s="137">
        <f t="shared" si="99"/>
        <v>-38.080393765381459</v>
      </c>
      <c r="CB99" s="139">
        <f>'All Data FO'!AP99</f>
        <v>-10.193223186782415</v>
      </c>
      <c r="CC99" s="139">
        <f>'All Data FO'!AQ99</f>
        <v>-0.52924791086350975</v>
      </c>
      <c r="CD99" s="139">
        <f>'All Data FO'!AR99</f>
        <v>-3.4167339252085016</v>
      </c>
      <c r="CE99" s="139">
        <f>'All Data FO'!AS99</f>
        <v>5.2080384941975657</v>
      </c>
      <c r="CF99" s="139">
        <f>'All Data FO'!BV99</f>
        <v>25.548902195608779</v>
      </c>
      <c r="CG99" s="139">
        <f>'All Data FO'!BW99</f>
        <v>-60.332541567695962</v>
      </c>
      <c r="CH99" s="139">
        <f>'All Data FO'!BX99</f>
        <v>-1.597195169458512</v>
      </c>
      <c r="CI99" s="139">
        <f>'All Data FO'!BY99</f>
        <v>52.253855278766316</v>
      </c>
      <c r="CJ99" s="139">
        <f>'D Master'!AQ99</f>
        <v>36.116044997039651</v>
      </c>
      <c r="CK99" s="139">
        <f>'D Master'!AR99</f>
        <v>-34.203350214257888</v>
      </c>
      <c r="CL99" s="139">
        <f>'D Master'!AS99</f>
        <v>-30.149659863945573</v>
      </c>
      <c r="CM99" s="139">
        <f>'D Master'!AT99</f>
        <v>20.808678500986186</v>
      </c>
      <c r="CN99" s="139">
        <f>Cash!BH99</f>
        <v>-29.369451285670056</v>
      </c>
      <c r="CO99" s="139">
        <f>Cash!BI99</f>
        <v>-53.521272830746859</v>
      </c>
      <c r="CP99" s="139">
        <f>Cash!BJ99</f>
        <v>-5.9123797349778497</v>
      </c>
      <c r="CQ99" s="139">
        <f>Cash!BK99</f>
        <v>-18.867267286286555</v>
      </c>
      <c r="CR99" s="67"/>
      <c r="CS99" s="139">
        <f>'All Data FO'!K99</f>
        <v>-1.2677515694520742</v>
      </c>
      <c r="CT99" s="139">
        <f>Cash!BH99</f>
        <v>-29.369451285670056</v>
      </c>
      <c r="CU99" s="139">
        <f>'D Master'!AA99</f>
        <v>-3.8572678786677894</v>
      </c>
      <c r="CV99" s="139">
        <f>NOI!G99</f>
        <v>-0.59186189889025898</v>
      </c>
      <c r="CW99" s="139">
        <f>NOI!S99</f>
        <v>5.5474848741239766</v>
      </c>
      <c r="CX99" s="139">
        <f>Cash!EB99</f>
        <v>-2.8436018957345999</v>
      </c>
      <c r="CY99" s="139">
        <f>'All Data FO'!AP99</f>
        <v>-10.193223186782415</v>
      </c>
      <c r="CZ99" s="139">
        <f>'All Data FO'!BV99</f>
        <v>25.548902195608779</v>
      </c>
      <c r="DA99" s="139">
        <f>'All Data FO'!BF99</f>
        <v>22.598756665833506</v>
      </c>
      <c r="DB99" s="139" t="str">
        <f>'FOD (ALL)'!M99</f>
        <v>NATIONALUM</v>
      </c>
      <c r="DC99" s="139">
        <f>'All Data FO'!EJ99</f>
        <v>13.901923531790542</v>
      </c>
      <c r="DD99" s="137">
        <f>'All Data FO'!B98</f>
        <v>27</v>
      </c>
      <c r="DE99" s="137">
        <f>('All Data FO'!W98-'All Data FO'!AB98)/3</f>
        <v>0.38333333333333286</v>
      </c>
      <c r="DF99" s="137">
        <f t="shared" si="101"/>
        <v>1.4197530864197514</v>
      </c>
      <c r="DH99" s="139" t="str">
        <f t="shared" si="100"/>
        <v>NATIONALUM</v>
      </c>
      <c r="DI99" s="137">
        <f t="shared" si="102"/>
        <v>27.383333333333333</v>
      </c>
      <c r="DJ99" s="137">
        <f t="shared" si="103"/>
        <v>27.766666666666666</v>
      </c>
      <c r="DK99" s="137">
        <f t="shared" si="104"/>
        <v>27.191666666666666</v>
      </c>
      <c r="DL99" s="137">
        <f t="shared" si="105"/>
        <v>26.808333333333334</v>
      </c>
      <c r="DM99" s="137">
        <f t="shared" si="106"/>
        <v>26.425000000000001</v>
      </c>
      <c r="DN99" s="137">
        <f t="shared" si="107"/>
        <v>27</v>
      </c>
      <c r="DO99" s="137" t="str">
        <f>'Final Master FO'!DC99</f>
        <v>SHORT BUILDUP</v>
      </c>
      <c r="DS99" s="137" t="str">
        <f>'FOD (ALL)'!M99</f>
        <v>NATIONALUM</v>
      </c>
      <c r="DT99" s="137">
        <f>'All Data FO'!B98</f>
        <v>27</v>
      </c>
      <c r="DU99" s="139">
        <f>'All Data FO'!K98</f>
        <v>-3.9145907473309656</v>
      </c>
      <c r="DV99" s="137">
        <f>'All Data FO'!EA98</f>
        <v>2169000</v>
      </c>
      <c r="DW99" s="139">
        <f>'All Data FO'!EJ98</f>
        <v>1.7951425554382259</v>
      </c>
      <c r="DX99" s="137">
        <f>'D Master'!R98</f>
        <v>4350531</v>
      </c>
      <c r="DY99" s="137">
        <f>'D Master'!AH98</f>
        <v>40.6</v>
      </c>
      <c r="EB99" s="137">
        <f>'All Data FO'!BM98/'All Data FO'!EA98</f>
        <v>3.8190871369294608</v>
      </c>
      <c r="EC99" s="137">
        <f>'All Data FO'!BN98/'All Data FO'!EB98</f>
        <v>3.4373812038014782</v>
      </c>
      <c r="ED99" s="137">
        <f>'All Data FO'!BO98/'All Data FO'!EC98</f>
        <v>1.8681678607983623</v>
      </c>
      <c r="EE99" s="137">
        <f>'All Data FO'!BP98/'All Data FO'!ED98</f>
        <v>3.3792915531335148</v>
      </c>
      <c r="EF99" s="137">
        <f>'All Data FO'!BQ98/'All Data FO'!EE98</f>
        <v>4.1748837209302323</v>
      </c>
      <c r="EG99" s="137" t="str">
        <f t="shared" si="108"/>
        <v>Y</v>
      </c>
      <c r="EH99" s="137" t="str">
        <f t="shared" si="109"/>
        <v>Y</v>
      </c>
      <c r="EI99" s="137" t="str">
        <f t="shared" si="110"/>
        <v>N</v>
      </c>
      <c r="EJ99" s="137" t="str">
        <f t="shared" si="111"/>
        <v>N</v>
      </c>
      <c r="EK99" s="137">
        <f t="shared" si="112"/>
        <v>11.104556361274255</v>
      </c>
      <c r="EL99" s="137">
        <f t="shared" si="113"/>
        <v>83.997448833774072</v>
      </c>
      <c r="EM99" s="137">
        <f t="shared" si="114"/>
        <v>-44.717174253104417</v>
      </c>
      <c r="EN99" s="137">
        <f t="shared" si="115"/>
        <v>-19.05663057890979</v>
      </c>
      <c r="EO99" s="137" t="str">
        <f t="shared" si="116"/>
        <v>N</v>
      </c>
      <c r="EP99" s="137" t="str">
        <f t="shared" si="117"/>
        <v>Y</v>
      </c>
      <c r="EQ99" s="137" t="str">
        <f t="shared" si="118"/>
        <v>N</v>
      </c>
    </row>
    <row r="100" spans="1:147" x14ac:dyDescent="0.3">
      <c r="A100" s="137" t="str">
        <f>FOD!B100</f>
        <v xml:space="preserve">NCC       </v>
      </c>
      <c r="B100" s="137" t="str">
        <f>'All Data FO'!G100</f>
        <v>N</v>
      </c>
      <c r="C100" s="137" t="str">
        <f>'All Data FO'!H100</f>
        <v>N</v>
      </c>
      <c r="D100" s="137" t="str">
        <f>'All Data FO'!I100</f>
        <v>Y</v>
      </c>
      <c r="E100" s="137" t="str">
        <f>'All Data FO'!J100</f>
        <v>N</v>
      </c>
      <c r="F100" s="139">
        <f>'All Data FO'!K100</f>
        <v>-3.2258064516129004</v>
      </c>
      <c r="G100" s="139">
        <f>'All Data FO'!L100</f>
        <v>-0.68649885583524994</v>
      </c>
      <c r="H100" s="139">
        <f>'All Data FO'!M100</f>
        <v>0.92378752886837345</v>
      </c>
      <c r="I100" s="139">
        <f>'All Data FO'!N100</f>
        <v>-2.0361990950226372</v>
      </c>
      <c r="J100" s="137" t="str">
        <f t="shared" si="83"/>
        <v>N</v>
      </c>
      <c r="K100" s="137" t="str">
        <f t="shared" si="84"/>
        <v>N</v>
      </c>
      <c r="L100" s="137" t="str">
        <f t="shared" si="85"/>
        <v>Y</v>
      </c>
      <c r="M100" s="137">
        <f>'All Data FO'!AG100-'All Data FO'!AH100</f>
        <v>-882000</v>
      </c>
      <c r="N100" s="137">
        <f>'All Data FO'!AH100-'All Data FO'!AI100</f>
        <v>-234000</v>
      </c>
      <c r="O100" s="137">
        <f>'All Data FO'!AI100-'All Data FO'!AJ100</f>
        <v>333000</v>
      </c>
      <c r="P100" s="137">
        <f>'All Data FO'!AJ100-'All Data FO'!AK100</f>
        <v>513000</v>
      </c>
      <c r="Q100" s="137" t="str">
        <f>'All Data FO'!AL100</f>
        <v>N</v>
      </c>
      <c r="R100" s="137" t="str">
        <f>'All Data FO'!AM100</f>
        <v>N</v>
      </c>
      <c r="S100" s="137" t="str">
        <f>'All Data FO'!AN100</f>
        <v>Y</v>
      </c>
      <c r="T100" s="137" t="str">
        <f>'All Data FO'!AO100</f>
        <v>Y</v>
      </c>
      <c r="U100" s="139">
        <f>'All Data FO'!AP100</f>
        <v>-4.6957355055103021</v>
      </c>
      <c r="V100" s="139">
        <f>'All Data FO'!AQ100</f>
        <v>-1.2304779933743493</v>
      </c>
      <c r="W100" s="139">
        <f>'All Data FO'!AR100</f>
        <v>1.7822736030828517</v>
      </c>
      <c r="X100" s="139">
        <f>'All Data FO'!AS100</f>
        <v>2.823179791976226</v>
      </c>
      <c r="Y100" s="137" t="str">
        <f t="shared" si="86"/>
        <v>N</v>
      </c>
      <c r="Z100" s="137" t="str">
        <f t="shared" si="87"/>
        <v>N</v>
      </c>
      <c r="AA100" s="137" t="str">
        <f t="shared" si="88"/>
        <v>N</v>
      </c>
      <c r="AB100" s="137" t="str">
        <f>'All Data FO'!BB100</f>
        <v>Y</v>
      </c>
      <c r="AC100" s="137" t="str">
        <f>'All Data FO'!BC100</f>
        <v>Y</v>
      </c>
      <c r="AD100" s="137" t="str">
        <f>'All Data FO'!BD100</f>
        <v>N</v>
      </c>
      <c r="AE100" s="137" t="str">
        <f>'All Data FO'!BE100</f>
        <v>N</v>
      </c>
      <c r="AF100" s="139">
        <f>'All Data FO'!BF100</f>
        <v>29.861329856202062</v>
      </c>
      <c r="AG100" s="139">
        <f>'All Data FO'!BG100</f>
        <v>21.993381014652922</v>
      </c>
      <c r="AH100" s="139">
        <f>'All Data FO'!BH100</f>
        <v>-33.370448879785322</v>
      </c>
      <c r="AI100" s="139">
        <f>'All Data FO'!BI100</f>
        <v>-27.930206311356638</v>
      </c>
      <c r="AJ100" s="137" t="str">
        <f t="shared" si="89"/>
        <v>Y</v>
      </c>
      <c r="AK100" s="137" t="str">
        <f t="shared" si="90"/>
        <v>Y</v>
      </c>
      <c r="AL100" s="137" t="str">
        <f t="shared" si="91"/>
        <v>N</v>
      </c>
      <c r="AM100" s="137" t="str">
        <f>'All Data FO'!BR100</f>
        <v>Y</v>
      </c>
      <c r="AN100" s="137" t="str">
        <f>'All Data FO'!BS100</f>
        <v>Y</v>
      </c>
      <c r="AO100" s="137" t="str">
        <f>'All Data FO'!BT100</f>
        <v>N</v>
      </c>
      <c r="AP100" s="137" t="str">
        <f>'All Data FO'!BU100</f>
        <v>N</v>
      </c>
      <c r="AQ100" s="139">
        <f>'All Data FO'!BV100</f>
        <v>34.549356223175963</v>
      </c>
      <c r="AR100" s="139">
        <f>'All Data FO'!BW100</f>
        <v>21.196358907672302</v>
      </c>
      <c r="AS100" s="139">
        <f>'All Data FO'!BX100</f>
        <v>-32.897033158813265</v>
      </c>
      <c r="AT100" s="139">
        <f>'All Data FO'!BY100</f>
        <v>-26.064516129032256</v>
      </c>
      <c r="AU100" s="137" t="str">
        <f t="shared" si="92"/>
        <v>Y</v>
      </c>
      <c r="AV100" s="137" t="str">
        <f t="shared" si="93"/>
        <v>Y</v>
      </c>
      <c r="AW100" s="137" t="str">
        <f t="shared" si="94"/>
        <v>N</v>
      </c>
      <c r="AX100" s="137" t="str">
        <f>'All Data FO'!CH100</f>
        <v>Y</v>
      </c>
      <c r="AY100" s="137" t="str">
        <f>'All Data FO'!CI100</f>
        <v>Y</v>
      </c>
      <c r="AZ100" s="137" t="str">
        <f>'All Data FO'!CJ100</f>
        <v>N</v>
      </c>
      <c r="BA100" s="137" t="str">
        <f>'All Data FO'!CK100</f>
        <v>N</v>
      </c>
      <c r="BB100" s="139">
        <f>'All Data FO'!CL100</f>
        <v>4.8009367681498825</v>
      </c>
      <c r="BC100" s="139">
        <f>'All Data FO'!CM100</f>
        <v>18.941504178272979</v>
      </c>
      <c r="BD100" s="139">
        <f>'All Data FO'!CN100</f>
        <v>-31.42311365807068</v>
      </c>
      <c r="BE100" s="139">
        <f>'All Data FO'!CO100</f>
        <v>-25.480427046263344</v>
      </c>
      <c r="BF100" s="137" t="str">
        <f t="shared" si="95"/>
        <v>N</v>
      </c>
      <c r="BG100" s="137" t="str">
        <f t="shared" si="96"/>
        <v>Y</v>
      </c>
      <c r="BH100" s="137" t="str">
        <f t="shared" si="97"/>
        <v>N</v>
      </c>
      <c r="BI100" s="137" t="str">
        <f>'D Master'!AM100</f>
        <v>N</v>
      </c>
      <c r="BJ100" s="137" t="str">
        <f>'D Master'!AN100</f>
        <v>Y</v>
      </c>
      <c r="BK100" s="137" t="str">
        <f>'D Master'!AO100</f>
        <v>Y</v>
      </c>
      <c r="BL100" s="137" t="str">
        <f>'D Master'!AP100</f>
        <v>N</v>
      </c>
      <c r="BM100" s="137">
        <f>'D Master'!AQ100</f>
        <v>-14.463840399002494</v>
      </c>
      <c r="BN100" s="137">
        <f>'D Master'!AR100</f>
        <v>6.0846560846560802</v>
      </c>
      <c r="BO100" s="137">
        <f>'D Master'!AS100</f>
        <v>16.84698608964451</v>
      </c>
      <c r="BP100" s="137">
        <f>'D Master'!AT100</f>
        <v>-6.1411992263056074</v>
      </c>
      <c r="BR100" s="137">
        <f>'All Data FO'!B100</f>
        <v>21</v>
      </c>
      <c r="BS100" s="137">
        <f>'All Data FO'!W100</f>
        <v>21.65</v>
      </c>
      <c r="BT100" s="137">
        <f>'All Data FO'!AB100</f>
        <v>20.75</v>
      </c>
      <c r="BV100" s="137">
        <f t="shared" si="98"/>
        <v>14.07778030475324</v>
      </c>
      <c r="BW100" s="137">
        <f>'All Data FO'!BM100</f>
        <v>11286000</v>
      </c>
      <c r="BX100" s="137">
        <f>AVERAGE('All Data FO'!BN100:BQ100)</f>
        <v>9893250</v>
      </c>
      <c r="BY100" s="137">
        <f>AVERAGE('All Data FO'!BN100:BP100)</f>
        <v>8541000</v>
      </c>
      <c r="BZ100" s="137">
        <f t="shared" si="99"/>
        <v>32.1390937829294</v>
      </c>
      <c r="CB100" s="139">
        <f>'All Data FO'!AP100</f>
        <v>-4.6957355055103021</v>
      </c>
      <c r="CC100" s="139">
        <f>'All Data FO'!AQ100</f>
        <v>-1.2304779933743493</v>
      </c>
      <c r="CD100" s="139">
        <f>'All Data FO'!AR100</f>
        <v>1.7822736030828517</v>
      </c>
      <c r="CE100" s="139">
        <f>'All Data FO'!AS100</f>
        <v>2.823179791976226</v>
      </c>
      <c r="CF100" s="139">
        <f>'All Data FO'!BV100</f>
        <v>34.549356223175963</v>
      </c>
      <c r="CG100" s="139">
        <f>'All Data FO'!BW100</f>
        <v>21.196358907672302</v>
      </c>
      <c r="CH100" s="139">
        <f>'All Data FO'!BX100</f>
        <v>-32.897033158813265</v>
      </c>
      <c r="CI100" s="139">
        <f>'All Data FO'!BY100</f>
        <v>-26.064516129032256</v>
      </c>
      <c r="CJ100" s="139">
        <f>'D Master'!AQ100</f>
        <v>-14.463840399002494</v>
      </c>
      <c r="CK100" s="139">
        <f>'D Master'!AR100</f>
        <v>6.0846560846560802</v>
      </c>
      <c r="CL100" s="139">
        <f>'D Master'!AS100</f>
        <v>16.84698608964451</v>
      </c>
      <c r="CM100" s="139">
        <f>'D Master'!AT100</f>
        <v>-6.1411992263056074</v>
      </c>
      <c r="CN100" s="139">
        <f>Cash!BH100</f>
        <v>6.7827544865930234</v>
      </c>
      <c r="CO100" s="139">
        <f>Cash!BI100</f>
        <v>13.731117987018287</v>
      </c>
      <c r="CP100" s="139">
        <f>Cash!BJ100</f>
        <v>-33.269757687801707</v>
      </c>
      <c r="CQ100" s="139">
        <f>Cash!BK100</f>
        <v>-13.714282335168415</v>
      </c>
      <c r="CR100" s="67"/>
      <c r="CS100" s="139">
        <f>'All Data FO'!K100</f>
        <v>-3.2258064516129004</v>
      </c>
      <c r="CT100" s="139">
        <f>Cash!BH100</f>
        <v>6.7827544865930234</v>
      </c>
      <c r="CU100" s="139">
        <f>'D Master'!AA100</f>
        <v>-8.6533466252931017</v>
      </c>
      <c r="CV100" s="139">
        <f>NOI!G100</f>
        <v>4.9950132978723403</v>
      </c>
      <c r="CW100" s="139">
        <f>NOI!S100</f>
        <v>77.264605842255349</v>
      </c>
      <c r="CX100" s="139">
        <f>Cash!EB100</f>
        <v>-1.6393442622950833</v>
      </c>
      <c r="CY100" s="139">
        <f>'All Data FO'!AP100</f>
        <v>-4.6957355055103021</v>
      </c>
      <c r="CZ100" s="139">
        <f>'All Data FO'!BV100</f>
        <v>34.549356223175963</v>
      </c>
      <c r="DA100" s="139">
        <f>'All Data FO'!BF100</f>
        <v>29.861329856202062</v>
      </c>
      <c r="DB100" s="139" t="str">
        <f>'FOD (ALL)'!M100</f>
        <v>NAUKRI</v>
      </c>
      <c r="DC100" s="139">
        <f>'All Data FO'!EJ100</f>
        <v>0.31554036287141729</v>
      </c>
      <c r="DD100" s="137">
        <f>'All Data FO'!B99</f>
        <v>2429.85</v>
      </c>
      <c r="DE100" s="137">
        <f>('All Data FO'!W99-'All Data FO'!AB99)/3</f>
        <v>26.350000000000062</v>
      </c>
      <c r="DF100" s="137">
        <f t="shared" si="101"/>
        <v>1.0844290799843637</v>
      </c>
      <c r="DH100" s="139" t="str">
        <f t="shared" si="100"/>
        <v>NAUKRI</v>
      </c>
      <c r="DI100" s="137">
        <f t="shared" si="102"/>
        <v>2456.1999999999998</v>
      </c>
      <c r="DJ100" s="137">
        <f t="shared" si="103"/>
        <v>2482.5499999999997</v>
      </c>
      <c r="DK100" s="137">
        <f t="shared" si="104"/>
        <v>2443.0249999999996</v>
      </c>
      <c r="DL100" s="137">
        <f t="shared" si="105"/>
        <v>2416.6749999999997</v>
      </c>
      <c r="DM100" s="137">
        <f t="shared" si="106"/>
        <v>2390.3249999999998</v>
      </c>
      <c r="DN100" s="137">
        <f t="shared" si="107"/>
        <v>2429.85</v>
      </c>
      <c r="DO100" s="137" t="str">
        <f>'Final Master FO'!DC100</f>
        <v>SHORT BUILDUP</v>
      </c>
      <c r="DS100" s="137" t="str">
        <f>'FOD (ALL)'!M100</f>
        <v>NAUKRI</v>
      </c>
      <c r="DT100" s="137">
        <f>'All Data FO'!B99</f>
        <v>2429.85</v>
      </c>
      <c r="DU100" s="139">
        <f>'All Data FO'!K99</f>
        <v>-1.2677515694520742</v>
      </c>
      <c r="DV100" s="137">
        <f>'All Data FO'!EA99</f>
        <v>29856200</v>
      </c>
      <c r="DW100" s="139">
        <f>'All Data FO'!EJ99</f>
        <v>13.901923531790542</v>
      </c>
      <c r="DX100" s="137">
        <f>'D Master'!R99</f>
        <v>58225</v>
      </c>
      <c r="DY100" s="137">
        <f>'D Master'!AH99</f>
        <v>22.99</v>
      </c>
      <c r="EB100" s="137">
        <f>'All Data FO'!BM99/'All Data FO'!EA99</f>
        <v>8.4270603760692921E-3</v>
      </c>
      <c r="EC100" s="137">
        <f>'All Data FO'!BN99/'All Data FO'!EB99</f>
        <v>7.6452949389978712E-3</v>
      </c>
      <c r="ED100" s="137">
        <f>'All Data FO'!BO99/'All Data FO'!EC99</f>
        <v>1.9153776160145589E-2</v>
      </c>
      <c r="EE100" s="137">
        <f>'All Data FO'!BP99/'All Data FO'!ED99</f>
        <v>1.9915203283254395E-2</v>
      </c>
      <c r="EF100" s="137">
        <f>'All Data FO'!BQ99/'All Data FO'!EE99</f>
        <v>1.2898783566674317E-2</v>
      </c>
      <c r="EG100" s="137" t="str">
        <f t="shared" si="108"/>
        <v>Y</v>
      </c>
      <c r="EH100" s="137" t="str">
        <f t="shared" si="109"/>
        <v>N</v>
      </c>
      <c r="EI100" s="137" t="str">
        <f t="shared" si="110"/>
        <v>N</v>
      </c>
      <c r="EJ100" s="137" t="str">
        <f t="shared" si="111"/>
        <v>Y</v>
      </c>
      <c r="EK100" s="137">
        <f t="shared" si="112"/>
        <v>10.225445104592565</v>
      </c>
      <c r="EL100" s="137">
        <f t="shared" si="113"/>
        <v>-60.084659677156019</v>
      </c>
      <c r="EM100" s="137">
        <f t="shared" si="114"/>
        <v>-3.8233459748264225</v>
      </c>
      <c r="EN100" s="137">
        <f t="shared" si="115"/>
        <v>54.395979902383274</v>
      </c>
      <c r="EO100" s="137" t="str">
        <f t="shared" si="116"/>
        <v>Y</v>
      </c>
      <c r="EP100" s="137" t="str">
        <f t="shared" si="117"/>
        <v>N</v>
      </c>
      <c r="EQ100" s="137" t="str">
        <f t="shared" si="118"/>
        <v>N</v>
      </c>
    </row>
    <row r="101" spans="1:147" x14ac:dyDescent="0.3">
      <c r="A101" s="137" t="str">
        <f>FOD!B101</f>
        <v xml:space="preserve">NESTLEIND </v>
      </c>
      <c r="B101" s="137" t="str">
        <f>'All Data FO'!G101</f>
        <v>N</v>
      </c>
      <c r="C101" s="137" t="str">
        <f>'All Data FO'!H101</f>
        <v>N</v>
      </c>
      <c r="D101" s="137" t="str">
        <f>'All Data FO'!I101</f>
        <v>Y</v>
      </c>
      <c r="E101" s="137" t="str">
        <f>'All Data FO'!J101</f>
        <v>N</v>
      </c>
      <c r="F101" s="139">
        <f>'All Data FO'!K101</f>
        <v>-0.34493879870378963</v>
      </c>
      <c r="G101" s="139">
        <f>'All Data FO'!L101</f>
        <v>-0.3861370082643133</v>
      </c>
      <c r="H101" s="139">
        <f>'All Data FO'!M101</f>
        <v>1.0768683604199871</v>
      </c>
      <c r="I101" s="139">
        <f>'All Data FO'!N101</f>
        <v>-0.56736061994526277</v>
      </c>
      <c r="J101" s="137" t="str">
        <f t="shared" si="83"/>
        <v>Y</v>
      </c>
      <c r="K101" s="137" t="str">
        <f t="shared" si="84"/>
        <v>N</v>
      </c>
      <c r="L101" s="137" t="str">
        <f t="shared" si="85"/>
        <v>Y</v>
      </c>
      <c r="M101" s="137">
        <f>'All Data FO'!AG101-'All Data FO'!AH101</f>
        <v>-36000</v>
      </c>
      <c r="N101" s="137">
        <f>'All Data FO'!AH101-'All Data FO'!AI101</f>
        <v>-8500</v>
      </c>
      <c r="O101" s="137">
        <f>'All Data FO'!AI101-'All Data FO'!AJ101</f>
        <v>300</v>
      </c>
      <c r="P101" s="137">
        <f>'All Data FO'!AJ101-'All Data FO'!AK101</f>
        <v>5800</v>
      </c>
      <c r="Q101" s="137" t="str">
        <f>'All Data FO'!AL101</f>
        <v>N</v>
      </c>
      <c r="R101" s="137" t="str">
        <f>'All Data FO'!AM101</f>
        <v>N</v>
      </c>
      <c r="S101" s="137" t="str">
        <f>'All Data FO'!AN101</f>
        <v>Y</v>
      </c>
      <c r="T101" s="137" t="str">
        <f>'All Data FO'!AO101</f>
        <v>Y</v>
      </c>
      <c r="U101" s="139">
        <f>'All Data FO'!AP101</f>
        <v>-9.8643649815043162</v>
      </c>
      <c r="V101" s="139">
        <f>'All Data FO'!AQ101</f>
        <v>-2.2760744410228946</v>
      </c>
      <c r="W101" s="139">
        <f>'All Data FO'!AR101</f>
        <v>8.0396623341819642E-2</v>
      </c>
      <c r="X101" s="139">
        <f>'All Data FO'!AS101</f>
        <v>1.5788757315911255</v>
      </c>
      <c r="Y101" s="137" t="str">
        <f t="shared" si="86"/>
        <v>N</v>
      </c>
      <c r="Z101" s="137" t="str">
        <f t="shared" si="87"/>
        <v>N</v>
      </c>
      <c r="AA101" s="137" t="str">
        <f t="shared" si="88"/>
        <v>N</v>
      </c>
      <c r="AB101" s="137" t="str">
        <f>'All Data FO'!BB101</f>
        <v>Y</v>
      </c>
      <c r="AC101" s="137" t="str">
        <f>'All Data FO'!BC101</f>
        <v>N</v>
      </c>
      <c r="AD101" s="137" t="str">
        <f>'All Data FO'!BD101</f>
        <v>Y</v>
      </c>
      <c r="AE101" s="137" t="str">
        <f>'All Data FO'!BE101</f>
        <v>Y</v>
      </c>
      <c r="AF101" s="139">
        <f>'All Data FO'!BF101</f>
        <v>74.960809164338173</v>
      </c>
      <c r="AG101" s="139">
        <f>'All Data FO'!BG101</f>
        <v>-44.648632095463491</v>
      </c>
      <c r="AH101" s="139">
        <f>'All Data FO'!BH101</f>
        <v>38.22932051347496</v>
      </c>
      <c r="AI101" s="139">
        <f>'All Data FO'!BI101</f>
        <v>13.269122207953368</v>
      </c>
      <c r="AJ101" s="137" t="str">
        <f t="shared" si="89"/>
        <v>Y</v>
      </c>
      <c r="AK101" s="137" t="str">
        <f t="shared" si="90"/>
        <v>N</v>
      </c>
      <c r="AL101" s="137" t="str">
        <f t="shared" si="91"/>
        <v>Y</v>
      </c>
      <c r="AM101" s="137" t="str">
        <f>'All Data FO'!BR101</f>
        <v>Y</v>
      </c>
      <c r="AN101" s="137" t="str">
        <f>'All Data FO'!BS101</f>
        <v>N</v>
      </c>
      <c r="AO101" s="137" t="str">
        <f>'All Data FO'!BT101</f>
        <v>Y</v>
      </c>
      <c r="AP101" s="137" t="str">
        <f>'All Data FO'!BU101</f>
        <v>Y</v>
      </c>
      <c r="AQ101" s="139">
        <f>'All Data FO'!BV101</f>
        <v>76.652516676773814</v>
      </c>
      <c r="AR101" s="139">
        <f>'All Data FO'!BW101</f>
        <v>-44.571428571428569</v>
      </c>
      <c r="AS101" s="139">
        <f>'All Data FO'!BX101</f>
        <v>37.033625057577154</v>
      </c>
      <c r="AT101" s="139">
        <f>'All Data FO'!BY101</f>
        <v>13.54602510460251</v>
      </c>
      <c r="AU101" s="137" t="str">
        <f t="shared" si="92"/>
        <v>Y</v>
      </c>
      <c r="AV101" s="137" t="str">
        <f t="shared" si="93"/>
        <v>N</v>
      </c>
      <c r="AW101" s="137" t="str">
        <f t="shared" si="94"/>
        <v>Y</v>
      </c>
      <c r="AX101" s="137" t="str">
        <f>'All Data FO'!CH101</f>
        <v>Y</v>
      </c>
      <c r="AY101" s="137" t="str">
        <f>'All Data FO'!CI101</f>
        <v>N</v>
      </c>
      <c r="AZ101" s="137" t="str">
        <f>'All Data FO'!CJ101</f>
        <v>Y</v>
      </c>
      <c r="BA101" s="137" t="str">
        <f>'All Data FO'!CK101</f>
        <v>Y</v>
      </c>
      <c r="BB101" s="139">
        <f>'All Data FO'!CL101</f>
        <v>45.722108145106091</v>
      </c>
      <c r="BC101" s="139">
        <f>'All Data FO'!CM101</f>
        <v>-46.345941975762031</v>
      </c>
      <c r="BD101" s="139">
        <f>'All Data FO'!CN101</f>
        <v>39.497950819672127</v>
      </c>
      <c r="BE101" s="139">
        <f>'All Data FO'!CO101</f>
        <v>10.095882684715173</v>
      </c>
      <c r="BF101" s="137" t="str">
        <f t="shared" si="95"/>
        <v>Y</v>
      </c>
      <c r="BG101" s="137" t="str">
        <f t="shared" si="96"/>
        <v>N</v>
      </c>
      <c r="BH101" s="137" t="str">
        <f t="shared" si="97"/>
        <v>Y</v>
      </c>
      <c r="BI101" s="137" t="str">
        <f>'D Master'!AM101</f>
        <v>Y</v>
      </c>
      <c r="BJ101" s="137" t="str">
        <f>'D Master'!AN101</f>
        <v>Y</v>
      </c>
      <c r="BK101" s="137" t="str">
        <f>'D Master'!AO101</f>
        <v>N</v>
      </c>
      <c r="BL101" s="137" t="str">
        <f>'D Master'!AP101</f>
        <v>N</v>
      </c>
      <c r="BM101" s="137">
        <f>'D Master'!AQ101</f>
        <v>12.749003984063755</v>
      </c>
      <c r="BN101" s="137">
        <f>'D Master'!AR101</f>
        <v>28.095621810367987</v>
      </c>
      <c r="BO101" s="137">
        <f>'D Master'!AS101</f>
        <v>-3.8233014724877399</v>
      </c>
      <c r="BP101" s="137">
        <f>'D Master'!AT101</f>
        <v>-29.618181818181817</v>
      </c>
      <c r="BR101" s="137">
        <f>'All Data FO'!B101</f>
        <v>16222.1</v>
      </c>
      <c r="BS101" s="137">
        <f>'All Data FO'!W101</f>
        <v>16451</v>
      </c>
      <c r="BT101" s="137">
        <f>'All Data FO'!AB101</f>
        <v>16111.05</v>
      </c>
      <c r="BV101" s="137">
        <f t="shared" si="98"/>
        <v>33.823360514528538</v>
      </c>
      <c r="BW101" s="137">
        <f>'All Data FO'!BM101</f>
        <v>145650</v>
      </c>
      <c r="BX101" s="137">
        <f>AVERAGE('All Data FO'!BN101:BQ101)</f>
        <v>108837.5</v>
      </c>
      <c r="BY101" s="137">
        <f>AVERAGE('All Data FO'!BN101:BP101)</f>
        <v>113250</v>
      </c>
      <c r="BZ101" s="137">
        <f t="shared" si="99"/>
        <v>28.609271523178808</v>
      </c>
      <c r="CB101" s="139">
        <f>'All Data FO'!AP101</f>
        <v>-9.8643649815043162</v>
      </c>
      <c r="CC101" s="139">
        <f>'All Data FO'!AQ101</f>
        <v>-2.2760744410228946</v>
      </c>
      <c r="CD101" s="139">
        <f>'All Data FO'!AR101</f>
        <v>8.0396623341819642E-2</v>
      </c>
      <c r="CE101" s="139">
        <f>'All Data FO'!AS101</f>
        <v>1.5788757315911255</v>
      </c>
      <c r="CF101" s="139">
        <f>'All Data FO'!BV101</f>
        <v>76.652516676773814</v>
      </c>
      <c r="CG101" s="139">
        <f>'All Data FO'!BW101</f>
        <v>-44.571428571428569</v>
      </c>
      <c r="CH101" s="139">
        <f>'All Data FO'!BX101</f>
        <v>37.033625057577154</v>
      </c>
      <c r="CI101" s="139">
        <f>'All Data FO'!BY101</f>
        <v>13.54602510460251</v>
      </c>
      <c r="CJ101" s="139">
        <f>'D Master'!AQ101</f>
        <v>12.749003984063755</v>
      </c>
      <c r="CK101" s="139">
        <f>'D Master'!AR101</f>
        <v>28.095621810367987</v>
      </c>
      <c r="CL101" s="139">
        <f>'D Master'!AS101</f>
        <v>-3.8233014724877399</v>
      </c>
      <c r="CM101" s="139">
        <f>'D Master'!AT101</f>
        <v>-29.618181818181817</v>
      </c>
      <c r="CN101" s="139">
        <f>Cash!BH101</f>
        <v>-2.2960026428807403</v>
      </c>
      <c r="CO101" s="139">
        <f>Cash!BI101</f>
        <v>-32.560613571424589</v>
      </c>
      <c r="CP101" s="139">
        <f>Cash!BJ101</f>
        <v>51.966244582881906</v>
      </c>
      <c r="CQ101" s="139">
        <f>Cash!BK101</f>
        <v>-29.660280301496766</v>
      </c>
      <c r="CR101" s="67"/>
      <c r="CS101" s="139">
        <f>'All Data FO'!K101</f>
        <v>-0.34493879870378963</v>
      </c>
      <c r="CT101" s="139">
        <f>Cash!BH101</f>
        <v>-2.2960026428807403</v>
      </c>
      <c r="CU101" s="139">
        <f>'D Master'!AA101</f>
        <v>10.151000900464085</v>
      </c>
      <c r="CV101" s="139">
        <f>NOI!G101</f>
        <v>-0.43043043043043039</v>
      </c>
      <c r="CW101" s="139">
        <f>NOI!S101</f>
        <v>6.9267577021966327</v>
      </c>
      <c r="CX101" s="139">
        <f>Cash!EB101</f>
        <v>-2.9304029304029333</v>
      </c>
      <c r="CY101" s="139">
        <f>'All Data FO'!AP101</f>
        <v>-9.8643649815043162</v>
      </c>
      <c r="CZ101" s="139">
        <f>'All Data FO'!BV101</f>
        <v>76.652516676773814</v>
      </c>
      <c r="DA101" s="139">
        <f>'All Data FO'!BF101</f>
        <v>74.960809164338173</v>
      </c>
      <c r="DB101" s="139" t="str">
        <f>'FOD (ALL)'!M101</f>
        <v>NCC</v>
      </c>
      <c r="DC101" s="139">
        <f>'All Data FO'!EJ101</f>
        <v>9.6401718582169718</v>
      </c>
      <c r="DD101" s="137">
        <f>'All Data FO'!B100</f>
        <v>21</v>
      </c>
      <c r="DE101" s="137">
        <f>('All Data FO'!W100-'All Data FO'!AB100)/3</f>
        <v>0.29999999999999954</v>
      </c>
      <c r="DF101" s="137">
        <f t="shared" si="101"/>
        <v>1.4285714285714264</v>
      </c>
      <c r="DH101" s="139" t="str">
        <f t="shared" si="100"/>
        <v>NCC</v>
      </c>
      <c r="DI101" s="137">
        <f t="shared" si="102"/>
        <v>21.3</v>
      </c>
      <c r="DJ101" s="137">
        <f t="shared" si="103"/>
        <v>21.6</v>
      </c>
      <c r="DK101" s="137">
        <f t="shared" si="104"/>
        <v>21.150000000000002</v>
      </c>
      <c r="DL101" s="137">
        <f t="shared" si="105"/>
        <v>20.85</v>
      </c>
      <c r="DM101" s="137">
        <f t="shared" si="106"/>
        <v>20.55</v>
      </c>
      <c r="DN101" s="137">
        <f t="shared" si="107"/>
        <v>21</v>
      </c>
      <c r="DO101" s="137" t="str">
        <f>'Final Master FO'!DC101</f>
        <v>SHORT BUILDUP</v>
      </c>
      <c r="DS101" s="137" t="str">
        <f>'FOD (ALL)'!M101</f>
        <v>NCC</v>
      </c>
      <c r="DT101" s="137">
        <f>'All Data FO'!B100</f>
        <v>21</v>
      </c>
      <c r="DU101" s="139">
        <f>'All Data FO'!K100</f>
        <v>-3.2258064516129004</v>
      </c>
      <c r="DV101" s="137">
        <f>'All Data FO'!EA100</f>
        <v>763000</v>
      </c>
      <c r="DW101" s="139">
        <f>'All Data FO'!EJ100</f>
        <v>0.31554036287141729</v>
      </c>
      <c r="DX101" s="137">
        <f>'D Master'!R100</f>
        <v>3187842</v>
      </c>
      <c r="DY101" s="137">
        <f>'D Master'!AH100</f>
        <v>20.58</v>
      </c>
      <c r="EB101" s="137">
        <f>'All Data FO'!BM100/'All Data FO'!EA100</f>
        <v>14.791612057667104</v>
      </c>
      <c r="EC101" s="137">
        <f>'All Data FO'!BN100/'All Data FO'!EB100</f>
        <v>11.028135682356035</v>
      </c>
      <c r="ED101" s="137">
        <f>'All Data FO'!BO100/'All Data FO'!EC100</f>
        <v>9.1814804988060494</v>
      </c>
      <c r="EE101" s="137">
        <f>'All Data FO'!BP100/'All Data FO'!ED100</f>
        <v>13.4717868338558</v>
      </c>
      <c r="EF101" s="137">
        <f>'All Data FO'!BQ100/'All Data FO'!EE100</f>
        <v>19.407345575959933</v>
      </c>
      <c r="EG101" s="137" t="str">
        <f t="shared" si="108"/>
        <v>Y</v>
      </c>
      <c r="EH101" s="137" t="str">
        <f t="shared" si="109"/>
        <v>Y</v>
      </c>
      <c r="EI101" s="137" t="str">
        <f t="shared" si="110"/>
        <v>N</v>
      </c>
      <c r="EJ101" s="137" t="str">
        <f t="shared" si="111"/>
        <v>N</v>
      </c>
      <c r="EK101" s="137">
        <f t="shared" si="112"/>
        <v>34.126134132827829</v>
      </c>
      <c r="EL101" s="137">
        <f t="shared" si="113"/>
        <v>20.112825854067033</v>
      </c>
      <c r="EM101" s="137">
        <f t="shared" si="114"/>
        <v>-31.846601998391399</v>
      </c>
      <c r="EN101" s="137">
        <f t="shared" si="115"/>
        <v>-30.584083324906459</v>
      </c>
      <c r="EO101" s="137" t="str">
        <f t="shared" si="116"/>
        <v>Y</v>
      </c>
      <c r="EP101" s="137" t="str">
        <f t="shared" si="117"/>
        <v>Y</v>
      </c>
      <c r="EQ101" s="137" t="str">
        <f t="shared" si="118"/>
        <v>N</v>
      </c>
    </row>
    <row r="102" spans="1:147" x14ac:dyDescent="0.3">
      <c r="A102" s="137" t="str">
        <f>FOD!B102</f>
        <v xml:space="preserve">NIITTECH  </v>
      </c>
      <c r="B102" s="137" t="str">
        <f>'All Data FO'!G102</f>
        <v>Y</v>
      </c>
      <c r="C102" s="137" t="str">
        <f>'All Data FO'!H102</f>
        <v>Y</v>
      </c>
      <c r="D102" s="137" t="str">
        <f>'All Data FO'!I102</f>
        <v>Y</v>
      </c>
      <c r="E102" s="137" t="str">
        <f>'All Data FO'!J102</f>
        <v>Y</v>
      </c>
      <c r="F102" s="139">
        <f>'All Data FO'!K102</f>
        <v>4.5970626019929899</v>
      </c>
      <c r="G102" s="139">
        <f>'All Data FO'!L102</f>
        <v>1.7811075379015477</v>
      </c>
      <c r="H102" s="139">
        <f>'All Data FO'!M102</f>
        <v>2.8495620252244258</v>
      </c>
      <c r="I102" s="139">
        <f>'All Data FO'!N102</f>
        <v>2.0663303160706437</v>
      </c>
      <c r="J102" s="137" t="str">
        <f t="shared" si="83"/>
        <v>Y</v>
      </c>
      <c r="K102" s="137" t="str">
        <f t="shared" si="84"/>
        <v>N</v>
      </c>
      <c r="L102" s="137" t="str">
        <f t="shared" si="85"/>
        <v>Y</v>
      </c>
      <c r="M102" s="137">
        <f>'All Data FO'!AG102-'All Data FO'!AH102</f>
        <v>-3750</v>
      </c>
      <c r="N102" s="137">
        <f>'All Data FO'!AH102-'All Data FO'!AI102</f>
        <v>-27750</v>
      </c>
      <c r="O102" s="137">
        <f>'All Data FO'!AI102-'All Data FO'!AJ102</f>
        <v>7875</v>
      </c>
      <c r="P102" s="137">
        <f>'All Data FO'!AJ102-'All Data FO'!AK102</f>
        <v>-24000</v>
      </c>
      <c r="Q102" s="137" t="str">
        <f>'All Data FO'!AL102</f>
        <v>N</v>
      </c>
      <c r="R102" s="137" t="str">
        <f>'All Data FO'!AM102</f>
        <v>N</v>
      </c>
      <c r="S102" s="137" t="str">
        <f>'All Data FO'!AN102</f>
        <v>Y</v>
      </c>
      <c r="T102" s="137" t="str">
        <f>'All Data FO'!AO102</f>
        <v>N</v>
      </c>
      <c r="U102" s="139">
        <f>'All Data FO'!AP102</f>
        <v>-0.97370983446932824</v>
      </c>
      <c r="V102" s="139">
        <f>'All Data FO'!AQ102</f>
        <v>-6.7211625794732051</v>
      </c>
      <c r="W102" s="139">
        <f>'All Data FO'!AR102</f>
        <v>1.9444444444444444</v>
      </c>
      <c r="X102" s="139">
        <f>'All Data FO'!AS102</f>
        <v>-5.5944055944055942</v>
      </c>
      <c r="Y102" s="137" t="str">
        <f t="shared" si="86"/>
        <v>Y</v>
      </c>
      <c r="Z102" s="137" t="str">
        <f t="shared" si="87"/>
        <v>N</v>
      </c>
      <c r="AA102" s="137" t="str">
        <f t="shared" si="88"/>
        <v>Y</v>
      </c>
      <c r="AB102" s="137" t="str">
        <f>'All Data FO'!BB102</f>
        <v>Y</v>
      </c>
      <c r="AC102" s="137" t="str">
        <f>'All Data FO'!BC102</f>
        <v>N</v>
      </c>
      <c r="AD102" s="137" t="str">
        <f>'All Data FO'!BD102</f>
        <v>N</v>
      </c>
      <c r="AE102" s="137" t="str">
        <f>'All Data FO'!BE102</f>
        <v>N</v>
      </c>
      <c r="AF102" s="139">
        <f>'All Data FO'!BF102</f>
        <v>506.29018027033163</v>
      </c>
      <c r="AG102" s="139">
        <f>'All Data FO'!BG102</f>
        <v>-14.974629219254403</v>
      </c>
      <c r="AH102" s="139">
        <f>'All Data FO'!BH102</f>
        <v>-41.383953441516248</v>
      </c>
      <c r="AI102" s="139">
        <f>'All Data FO'!BI102</f>
        <v>-15.597702074775674</v>
      </c>
      <c r="AJ102" s="137" t="str">
        <f t="shared" si="89"/>
        <v>Y</v>
      </c>
      <c r="AK102" s="137" t="str">
        <f t="shared" si="90"/>
        <v>Y</v>
      </c>
      <c r="AL102" s="137" t="str">
        <f t="shared" si="91"/>
        <v>N</v>
      </c>
      <c r="AM102" s="137" t="str">
        <f>'All Data FO'!BR102</f>
        <v>Y</v>
      </c>
      <c r="AN102" s="137" t="str">
        <f>'All Data FO'!BS102</f>
        <v>N</v>
      </c>
      <c r="AO102" s="137" t="str">
        <f>'All Data FO'!BT102</f>
        <v>N</v>
      </c>
      <c r="AP102" s="137" t="str">
        <f>'All Data FO'!BU102</f>
        <v>N</v>
      </c>
      <c r="AQ102" s="139">
        <f>'All Data FO'!BV102</f>
        <v>468.69965477560413</v>
      </c>
      <c r="AR102" s="139">
        <f>'All Data FO'!BW102</f>
        <v>-16.28131021194605</v>
      </c>
      <c r="AS102" s="139">
        <f>'All Data FO'!BX102</f>
        <v>-42.301278488048915</v>
      </c>
      <c r="AT102" s="139">
        <f>'All Data FO'!BY102</f>
        <v>-16.597125637459435</v>
      </c>
      <c r="AU102" s="137" t="str">
        <f t="shared" si="92"/>
        <v>Y</v>
      </c>
      <c r="AV102" s="137" t="str">
        <f t="shared" si="93"/>
        <v>Y</v>
      </c>
      <c r="AW102" s="137" t="str">
        <f t="shared" si="94"/>
        <v>N</v>
      </c>
      <c r="AX102" s="137" t="str">
        <f>'All Data FO'!CH102</f>
        <v>Y</v>
      </c>
      <c r="AY102" s="137" t="str">
        <f>'All Data FO'!CI102</f>
        <v>N</v>
      </c>
      <c r="AZ102" s="137" t="str">
        <f>'All Data FO'!CJ102</f>
        <v>N</v>
      </c>
      <c r="BA102" s="137" t="str">
        <f>'All Data FO'!CK102</f>
        <v>N</v>
      </c>
      <c r="BB102" s="139">
        <f>'All Data FO'!CL102</f>
        <v>450.89392133492254</v>
      </c>
      <c r="BC102" s="139">
        <f>'All Data FO'!CM102</f>
        <v>-17.583497053045186</v>
      </c>
      <c r="BD102" s="139">
        <f>'All Data FO'!CN102</f>
        <v>-39.656194427978662</v>
      </c>
      <c r="BE102" s="139">
        <f>'All Data FO'!CO102</f>
        <v>-11.397058823529411</v>
      </c>
      <c r="BF102" s="137" t="str">
        <f t="shared" si="95"/>
        <v>Y</v>
      </c>
      <c r="BG102" s="137" t="str">
        <f t="shared" si="96"/>
        <v>Y</v>
      </c>
      <c r="BH102" s="137" t="str">
        <f t="shared" si="97"/>
        <v>N</v>
      </c>
      <c r="BI102" s="137" t="str">
        <f>'D Master'!AM102</f>
        <v>N</v>
      </c>
      <c r="BJ102" s="137" t="str">
        <f>'D Master'!AN102</f>
        <v>Y</v>
      </c>
      <c r="BK102" s="137" t="str">
        <f>'D Master'!AO102</f>
        <v>N</v>
      </c>
      <c r="BL102" s="137" t="str">
        <f>'D Master'!AP102</f>
        <v>Y</v>
      </c>
      <c r="BM102" s="137">
        <f>'D Master'!AQ102</f>
        <v>-78.767730496453908</v>
      </c>
      <c r="BN102" s="137">
        <f>'D Master'!AR102</f>
        <v>64.311726147123068</v>
      </c>
      <c r="BO102" s="137">
        <f>'D Master'!AS102</f>
        <v>-6.7255434782608701</v>
      </c>
      <c r="BP102" s="137">
        <f>'D Master'!AT102</f>
        <v>103.87811634349032</v>
      </c>
      <c r="BR102" s="137">
        <f>'All Data FO'!B102</f>
        <v>1506.25</v>
      </c>
      <c r="BS102" s="137">
        <f>'All Data FO'!W102</f>
        <v>1568.4</v>
      </c>
      <c r="BT102" s="137">
        <f>'All Data FO'!AB102</f>
        <v>1452.9</v>
      </c>
      <c r="BV102" s="137">
        <f t="shared" si="98"/>
        <v>237.16527375063961</v>
      </c>
      <c r="BW102" s="137">
        <f>'All Data FO'!BM102</f>
        <v>1853250</v>
      </c>
      <c r="BX102" s="137">
        <f>AVERAGE('All Data FO'!BN102:BQ102)</f>
        <v>549656.25</v>
      </c>
      <c r="BY102" s="137">
        <f>AVERAGE('All Data FO'!BN102:BP102)</f>
        <v>463250</v>
      </c>
      <c r="BZ102" s="137">
        <f t="shared" si="99"/>
        <v>300.05396654074474</v>
      </c>
      <c r="CB102" s="139">
        <f>'All Data FO'!AP102</f>
        <v>-0.97370983446932824</v>
      </c>
      <c r="CC102" s="139">
        <f>'All Data FO'!AQ102</f>
        <v>-6.7211625794732051</v>
      </c>
      <c r="CD102" s="139">
        <f>'All Data FO'!AR102</f>
        <v>1.9444444444444444</v>
      </c>
      <c r="CE102" s="139">
        <f>'All Data FO'!AS102</f>
        <v>-5.5944055944055942</v>
      </c>
      <c r="CF102" s="139">
        <f>'All Data FO'!BV102</f>
        <v>468.69965477560413</v>
      </c>
      <c r="CG102" s="139">
        <f>'All Data FO'!BW102</f>
        <v>-16.28131021194605</v>
      </c>
      <c r="CH102" s="139">
        <f>'All Data FO'!BX102</f>
        <v>-42.301278488048915</v>
      </c>
      <c r="CI102" s="139">
        <f>'All Data FO'!BY102</f>
        <v>-16.597125637459435</v>
      </c>
      <c r="CJ102" s="139">
        <f>'D Master'!AQ102</f>
        <v>-78.767730496453908</v>
      </c>
      <c r="CK102" s="139">
        <f>'D Master'!AR102</f>
        <v>64.311726147123068</v>
      </c>
      <c r="CL102" s="139">
        <f>'D Master'!AS102</f>
        <v>-6.7255434782608701</v>
      </c>
      <c r="CM102" s="139">
        <f>'D Master'!AT102</f>
        <v>103.87811634349032</v>
      </c>
      <c r="CN102" s="139">
        <f>Cash!BH102</f>
        <v>467.85789903855999</v>
      </c>
      <c r="CO102" s="139">
        <f>Cash!BI102</f>
        <v>-3.8237354937595796</v>
      </c>
      <c r="CP102" s="139">
        <f>Cash!BJ102</f>
        <v>-34.75835448770237</v>
      </c>
      <c r="CQ102" s="139">
        <f>Cash!BK102</f>
        <v>-6.1770540142072106</v>
      </c>
      <c r="CR102" s="67"/>
      <c r="CS102" s="139">
        <f>'All Data FO'!K102</f>
        <v>4.5970626019929899</v>
      </c>
      <c r="CT102" s="139">
        <f>Cash!BH102</f>
        <v>467.85789903855999</v>
      </c>
      <c r="CU102" s="139">
        <f>'D Master'!AA102</f>
        <v>20.46342177234607</v>
      </c>
      <c r="CV102" s="139">
        <f>NOI!G102</f>
        <v>2.9676735559088501</v>
      </c>
      <c r="CW102" s="139">
        <f>NOI!S102</f>
        <v>38.990467302322543</v>
      </c>
      <c r="CX102" s="139">
        <f>Cash!EB102</f>
        <v>-1.1029411764704036</v>
      </c>
      <c r="CY102" s="139">
        <f>'All Data FO'!AP102</f>
        <v>-0.97370983446932824</v>
      </c>
      <c r="CZ102" s="139">
        <f>'All Data FO'!BV102</f>
        <v>468.69965477560413</v>
      </c>
      <c r="DA102" s="139">
        <f>'All Data FO'!BF102</f>
        <v>506.29018027033163</v>
      </c>
      <c r="DB102" s="139" t="str">
        <f>'FOD (ALL)'!M102</f>
        <v>NESTLEIND</v>
      </c>
      <c r="DC102" s="139">
        <f>'All Data FO'!EJ102</f>
        <v>1.2577817304027441</v>
      </c>
      <c r="DD102" s="137">
        <f>'All Data FO'!B101</f>
        <v>16222.1</v>
      </c>
      <c r="DE102" s="137">
        <f>('All Data FO'!W101-'All Data FO'!AB101)/3</f>
        <v>113.3166666666669</v>
      </c>
      <c r="DF102" s="137">
        <f t="shared" si="101"/>
        <v>0.69853266017757809</v>
      </c>
      <c r="DH102" s="139" t="str">
        <f t="shared" si="100"/>
        <v>NESTLEIND</v>
      </c>
      <c r="DI102" s="137">
        <f t="shared" si="102"/>
        <v>16335.416666666668</v>
      </c>
      <c r="DJ102" s="137">
        <f t="shared" si="103"/>
        <v>16448.733333333334</v>
      </c>
      <c r="DK102" s="137">
        <f t="shared" si="104"/>
        <v>16278.758333333335</v>
      </c>
      <c r="DL102" s="137">
        <f t="shared" si="105"/>
        <v>16165.441666666668</v>
      </c>
      <c r="DM102" s="137">
        <f t="shared" si="106"/>
        <v>16052.125</v>
      </c>
      <c r="DN102" s="137">
        <f t="shared" si="107"/>
        <v>16222.1</v>
      </c>
      <c r="DO102" s="137" t="str">
        <f>'Final Master FO'!DC102</f>
        <v>SHORT BUILDUP</v>
      </c>
      <c r="DS102" s="137" t="str">
        <f>'FOD (ALL)'!M102</f>
        <v>NESTLEIND</v>
      </c>
      <c r="DT102" s="137">
        <f>'All Data FO'!B101</f>
        <v>16222.1</v>
      </c>
      <c r="DU102" s="139">
        <f>'All Data FO'!K101</f>
        <v>-0.34493879870378963</v>
      </c>
      <c r="DV102" s="137">
        <f>'All Data FO'!EA101</f>
        <v>24498000</v>
      </c>
      <c r="DW102" s="139">
        <f>'All Data FO'!EJ101</f>
        <v>9.6401718582169718</v>
      </c>
      <c r="DX102" s="137">
        <f>'D Master'!R101</f>
        <v>63610</v>
      </c>
      <c r="DY102" s="137">
        <f>'D Master'!AH101</f>
        <v>53.77</v>
      </c>
      <c r="EB102" s="137">
        <f>'All Data FO'!BM101/'All Data FO'!EA101</f>
        <v>5.9453832965956407E-3</v>
      </c>
      <c r="EC102" s="137">
        <f>'All Data FO'!BN101/'All Data FO'!EB101</f>
        <v>3.6900286430361618E-3</v>
      </c>
      <c r="ED102" s="137">
        <f>'All Data FO'!BO101/'All Data FO'!EC101</f>
        <v>7.103629417382999E-3</v>
      </c>
      <c r="EE102" s="137">
        <f>'All Data FO'!BP101/'All Data FO'!ED101</f>
        <v>5.3916455570456462E-3</v>
      </c>
      <c r="EF102" s="137">
        <f>'All Data FO'!BQ101/'All Data FO'!EE101</f>
        <v>4.9405684754521961E-3</v>
      </c>
      <c r="EG102" s="137" t="str">
        <f t="shared" si="108"/>
        <v>Y</v>
      </c>
      <c r="EH102" s="137" t="str">
        <f t="shared" si="109"/>
        <v>N</v>
      </c>
      <c r="EI102" s="137" t="str">
        <f t="shared" si="110"/>
        <v>Y</v>
      </c>
      <c r="EJ102" s="137" t="str">
        <f t="shared" si="111"/>
        <v>Y</v>
      </c>
      <c r="EK102" s="137">
        <f t="shared" si="112"/>
        <v>61.120247882514242</v>
      </c>
      <c r="EL102" s="137">
        <f t="shared" si="113"/>
        <v>-48.054319472149764</v>
      </c>
      <c r="EM102" s="137">
        <f t="shared" si="114"/>
        <v>31.752529765243597</v>
      </c>
      <c r="EN102" s="137">
        <f t="shared" si="115"/>
        <v>9.1300643607042478</v>
      </c>
      <c r="EO102" s="137" t="str">
        <f t="shared" si="116"/>
        <v>Y</v>
      </c>
      <c r="EP102" s="137" t="str">
        <f t="shared" si="117"/>
        <v>N</v>
      </c>
      <c r="EQ102" s="137" t="str">
        <f t="shared" si="118"/>
        <v>Y</v>
      </c>
    </row>
    <row r="103" spans="1:147" x14ac:dyDescent="0.3">
      <c r="A103" s="137" t="str">
        <f>FOD!B103</f>
        <v xml:space="preserve">NMDC      </v>
      </c>
      <c r="B103" s="137" t="str">
        <f>'All Data FO'!G103</f>
        <v>N</v>
      </c>
      <c r="C103" s="137" t="str">
        <f>'All Data FO'!H103</f>
        <v>Y</v>
      </c>
      <c r="D103" s="137" t="str">
        <f>'All Data FO'!I103</f>
        <v>N</v>
      </c>
      <c r="E103" s="137" t="str">
        <f>'All Data FO'!J103</f>
        <v>Y</v>
      </c>
      <c r="F103" s="139">
        <f>'All Data FO'!K103</f>
        <v>-2.1577882670263095</v>
      </c>
      <c r="G103" s="139">
        <f>'All Data FO'!L103</f>
        <v>4.0701754385964986</v>
      </c>
      <c r="H103" s="139">
        <f>'All Data FO'!M103</f>
        <v>-0.34965034965034963</v>
      </c>
      <c r="I103" s="139">
        <f>'All Data FO'!N103</f>
        <v>0.21023125437982579</v>
      </c>
      <c r="J103" s="137" t="str">
        <f t="shared" si="83"/>
        <v>N</v>
      </c>
      <c r="K103" s="137" t="str">
        <f t="shared" si="84"/>
        <v>Y</v>
      </c>
      <c r="L103" s="137" t="str">
        <f t="shared" si="85"/>
        <v>N</v>
      </c>
      <c r="M103" s="137">
        <f>'All Data FO'!AG103-'All Data FO'!AH103</f>
        <v>18000</v>
      </c>
      <c r="N103" s="137">
        <f>'All Data FO'!AH103-'All Data FO'!AI103</f>
        <v>-1452000</v>
      </c>
      <c r="O103" s="137">
        <f>'All Data FO'!AI103-'All Data FO'!AJ103</f>
        <v>-156000</v>
      </c>
      <c r="P103" s="137">
        <f>'All Data FO'!AJ103-'All Data FO'!AK103</f>
        <v>804000</v>
      </c>
      <c r="Q103" s="137" t="str">
        <f>'All Data FO'!AL103</f>
        <v>Y</v>
      </c>
      <c r="R103" s="137" t="str">
        <f>'All Data FO'!AM103</f>
        <v>N</v>
      </c>
      <c r="S103" s="137" t="str">
        <f>'All Data FO'!AN103</f>
        <v>N</v>
      </c>
      <c r="T103" s="137" t="str">
        <f>'All Data FO'!AO103</f>
        <v>Y</v>
      </c>
      <c r="U103" s="139">
        <f>'All Data FO'!AP103</f>
        <v>7.3224310471076401E-2</v>
      </c>
      <c r="V103" s="139">
        <f>'All Data FO'!AQ103</f>
        <v>-5.5773219635860798</v>
      </c>
      <c r="W103" s="139">
        <f>'All Data FO'!AR103</f>
        <v>-0.59564719358533791</v>
      </c>
      <c r="X103" s="139">
        <f>'All Data FO'!AS103</f>
        <v>3.1670999763649252</v>
      </c>
      <c r="Y103" s="137" t="str">
        <f t="shared" si="86"/>
        <v>Y</v>
      </c>
      <c r="Z103" s="137" t="str">
        <f t="shared" si="87"/>
        <v>N</v>
      </c>
      <c r="AA103" s="137" t="str">
        <f t="shared" si="88"/>
        <v>N</v>
      </c>
      <c r="AB103" s="137" t="str">
        <f>'All Data FO'!BB103</f>
        <v>N</v>
      </c>
      <c r="AC103" s="137" t="str">
        <f>'All Data FO'!BC103</f>
        <v>Y</v>
      </c>
      <c r="AD103" s="137" t="str">
        <f>'All Data FO'!BD103</f>
        <v>N</v>
      </c>
      <c r="AE103" s="137" t="str">
        <f>'All Data FO'!BE103</f>
        <v>N</v>
      </c>
      <c r="AF103" s="139">
        <f>'All Data FO'!BF103</f>
        <v>-26.942895602707623</v>
      </c>
      <c r="AG103" s="139">
        <f>'All Data FO'!BG103</f>
        <v>203.41316792281842</v>
      </c>
      <c r="AH103" s="139">
        <f>'All Data FO'!BH103</f>
        <v>-38.204877410809438</v>
      </c>
      <c r="AI103" s="139">
        <f>'All Data FO'!BI103</f>
        <v>-28.921488398127167</v>
      </c>
      <c r="AJ103" s="137" t="str">
        <f t="shared" si="89"/>
        <v>N</v>
      </c>
      <c r="AK103" s="137" t="str">
        <f t="shared" si="90"/>
        <v>Y</v>
      </c>
      <c r="AL103" s="137" t="str">
        <f t="shared" si="91"/>
        <v>N</v>
      </c>
      <c r="AM103" s="137" t="str">
        <f>'All Data FO'!BR103</f>
        <v>N</v>
      </c>
      <c r="AN103" s="137" t="str">
        <f>'All Data FO'!BS103</f>
        <v>Y</v>
      </c>
      <c r="AO103" s="137" t="str">
        <f>'All Data FO'!BT103</f>
        <v>N</v>
      </c>
      <c r="AP103" s="137" t="str">
        <f>'All Data FO'!BU103</f>
        <v>N</v>
      </c>
      <c r="AQ103" s="139">
        <f>'All Data FO'!BV103</f>
        <v>-26.051338066630258</v>
      </c>
      <c r="AR103" s="139">
        <f>'All Data FO'!BW103</f>
        <v>194.84702093397746</v>
      </c>
      <c r="AS103" s="139">
        <f>'All Data FO'!BX103</f>
        <v>-37.525150905432596</v>
      </c>
      <c r="AT103" s="139">
        <f>'All Data FO'!BY103</f>
        <v>-29.40340909090909</v>
      </c>
      <c r="AU103" s="137" t="str">
        <f t="shared" si="92"/>
        <v>N</v>
      </c>
      <c r="AV103" s="137" t="str">
        <f t="shared" si="93"/>
        <v>Y</v>
      </c>
      <c r="AW103" s="137" t="str">
        <f t="shared" si="94"/>
        <v>N</v>
      </c>
      <c r="AX103" s="137" t="str">
        <f>'All Data FO'!CH103</f>
        <v>N</v>
      </c>
      <c r="AY103" s="137" t="str">
        <f>'All Data FO'!CI103</f>
        <v>Y</v>
      </c>
      <c r="AZ103" s="137" t="str">
        <f>'All Data FO'!CJ103</f>
        <v>N</v>
      </c>
      <c r="BA103" s="137" t="str">
        <f>'All Data FO'!CK103</f>
        <v>N</v>
      </c>
      <c r="BB103" s="139">
        <f>'All Data FO'!CL103</f>
        <v>-26.10803324099723</v>
      </c>
      <c r="BC103" s="139">
        <f>'All Data FO'!CM103</f>
        <v>158.31842576028623</v>
      </c>
      <c r="BD103" s="139">
        <f>'All Data FO'!CN103</f>
        <v>-39.827771797631861</v>
      </c>
      <c r="BE103" s="139">
        <f>'All Data FO'!CO103</f>
        <v>-27.137254901960784</v>
      </c>
      <c r="BF103" s="137" t="str">
        <f t="shared" si="95"/>
        <v>N</v>
      </c>
      <c r="BG103" s="137" t="str">
        <f t="shared" si="96"/>
        <v>Y</v>
      </c>
      <c r="BH103" s="137" t="str">
        <f t="shared" si="97"/>
        <v>N</v>
      </c>
      <c r="BI103" s="137" t="str">
        <f>'D Master'!AM103</f>
        <v>Y</v>
      </c>
      <c r="BJ103" s="137" t="str">
        <f>'D Master'!AN103</f>
        <v>N</v>
      </c>
      <c r="BK103" s="137" t="str">
        <f>'D Master'!AO103</f>
        <v>Y</v>
      </c>
      <c r="BL103" s="137" t="str">
        <f>'D Master'!AP103</f>
        <v>Y</v>
      </c>
      <c r="BM103" s="137">
        <f>'D Master'!AQ103</f>
        <v>18.449008498583584</v>
      </c>
      <c r="BN103" s="137">
        <f>'D Master'!AR103</f>
        <v>-21.988950276243106</v>
      </c>
      <c r="BO103" s="137">
        <f>'D Master'!AS103</f>
        <v>17.190029135642611</v>
      </c>
      <c r="BP103" s="137">
        <f>'D Master'!AT103</f>
        <v>65.630026809651483</v>
      </c>
      <c r="BR103" s="137">
        <f>'All Data FO'!B103</f>
        <v>72.55</v>
      </c>
      <c r="BS103" s="137">
        <f>'All Data FO'!W103</f>
        <v>74.5</v>
      </c>
      <c r="BT103" s="137">
        <f>'All Data FO'!AB103</f>
        <v>71.650000000000006</v>
      </c>
      <c r="BV103" s="137">
        <f t="shared" si="98"/>
        <v>11.578079934074989</v>
      </c>
      <c r="BW103" s="137">
        <f>'All Data FO'!BM103</f>
        <v>8124000</v>
      </c>
      <c r="BX103" s="137">
        <f>AVERAGE('All Data FO'!BN103:BQ103)</f>
        <v>7281000</v>
      </c>
      <c r="BY103" s="137">
        <f>AVERAGE('All Data FO'!BN103:BP103)</f>
        <v>6892000</v>
      </c>
      <c r="BZ103" s="137">
        <f t="shared" si="99"/>
        <v>17.87579802669762</v>
      </c>
      <c r="CB103" s="139">
        <f>'All Data FO'!AP103</f>
        <v>7.3224310471076401E-2</v>
      </c>
      <c r="CC103" s="139">
        <f>'All Data FO'!AQ103</f>
        <v>-5.5773219635860798</v>
      </c>
      <c r="CD103" s="139">
        <f>'All Data FO'!AR103</f>
        <v>-0.59564719358533791</v>
      </c>
      <c r="CE103" s="139">
        <f>'All Data FO'!AS103</f>
        <v>3.1670999763649252</v>
      </c>
      <c r="CF103" s="139">
        <f>'All Data FO'!BV103</f>
        <v>-26.051338066630258</v>
      </c>
      <c r="CG103" s="139">
        <f>'All Data FO'!BW103</f>
        <v>194.84702093397746</v>
      </c>
      <c r="CH103" s="139">
        <f>'All Data FO'!BX103</f>
        <v>-37.525150905432596</v>
      </c>
      <c r="CI103" s="139">
        <f>'All Data FO'!BY103</f>
        <v>-29.40340909090909</v>
      </c>
      <c r="CJ103" s="139">
        <f>'D Master'!AQ103</f>
        <v>18.449008498583584</v>
      </c>
      <c r="CK103" s="139">
        <f>'D Master'!AR103</f>
        <v>-21.988950276243106</v>
      </c>
      <c r="CL103" s="139">
        <f>'D Master'!AS103</f>
        <v>17.190029135642611</v>
      </c>
      <c r="CM103" s="139">
        <f>'D Master'!AT103</f>
        <v>65.630026809651483</v>
      </c>
      <c r="CN103" s="139">
        <f>Cash!BH103</f>
        <v>-48.293669375632014</v>
      </c>
      <c r="CO103" s="139">
        <f>Cash!BI103</f>
        <v>350.49995743649851</v>
      </c>
      <c r="CP103" s="139">
        <f>Cash!BJ103</f>
        <v>-25.654182630751333</v>
      </c>
      <c r="CQ103" s="139">
        <f>Cash!BK103</f>
        <v>-54.812980097396078</v>
      </c>
      <c r="CR103" s="67"/>
      <c r="CS103" s="139">
        <f>'All Data FO'!K103</f>
        <v>-2.1577882670263095</v>
      </c>
      <c r="CT103" s="139">
        <f>Cash!BH103</f>
        <v>-48.293669375632014</v>
      </c>
      <c r="CU103" s="139">
        <f>'D Master'!AA103</f>
        <v>-38.758092972575753</v>
      </c>
      <c r="CV103" s="139">
        <f>NOI!G103</f>
        <v>6.5848041633708592</v>
      </c>
      <c r="CW103" s="139">
        <f>NOI!S103</f>
        <v>39.290784167946654</v>
      </c>
      <c r="CX103" s="139">
        <f>Cash!EB103</f>
        <v>-1.6260162601626031</v>
      </c>
      <c r="CY103" s="139">
        <f>'All Data FO'!AP103</f>
        <v>7.3224310471076401E-2</v>
      </c>
      <c r="CZ103" s="139">
        <f>'All Data FO'!BV103</f>
        <v>-26.051338066630258</v>
      </c>
      <c r="DA103" s="139">
        <f>'All Data FO'!BF103</f>
        <v>-26.942895602707623</v>
      </c>
      <c r="DB103" s="139" t="str">
        <f>'FOD (ALL)'!M103</f>
        <v>NIFTY</v>
      </c>
      <c r="DC103" s="139">
        <f>'All Data FO'!EJ103</f>
        <v>1.8245409947728126</v>
      </c>
      <c r="DH103" s="139" t="str">
        <f t="shared" si="100"/>
        <v>NIFTY</v>
      </c>
      <c r="DO103" s="137" t="str">
        <f>'Final Master FO'!DC103</f>
        <v/>
      </c>
      <c r="DS103" s="137" t="str">
        <f>'FOD (ALL)'!M103</f>
        <v>NIFTY</v>
      </c>
      <c r="DU103" s="3"/>
      <c r="DW103" s="3"/>
    </row>
    <row r="104" spans="1:147" x14ac:dyDescent="0.3">
      <c r="A104" s="137" t="str">
        <f>FOD!B104</f>
        <v xml:space="preserve">NTPC      </v>
      </c>
      <c r="B104" s="137" t="str">
        <f>'All Data FO'!G104</f>
        <v>Y</v>
      </c>
      <c r="C104" s="137" t="str">
        <f>'All Data FO'!H104</f>
        <v>N</v>
      </c>
      <c r="D104" s="137" t="str">
        <f>'All Data FO'!I104</f>
        <v>Y</v>
      </c>
      <c r="E104" s="137" t="str">
        <f>'All Data FO'!J104</f>
        <v>Y</v>
      </c>
      <c r="F104" s="139">
        <f>'All Data FO'!K104</f>
        <v>0.61043285238625022</v>
      </c>
      <c r="G104" s="139">
        <f>'All Data FO'!L104</f>
        <v>-2.8047464940668916</v>
      </c>
      <c r="H104" s="139">
        <f>'All Data FO'!M104</f>
        <v>1.7563117453348063</v>
      </c>
      <c r="I104" s="139">
        <f>'All Data FO'!N104</f>
        <v>2.244668911335578</v>
      </c>
      <c r="J104" s="137" t="str">
        <f t="shared" si="83"/>
        <v>Y</v>
      </c>
      <c r="K104" s="137" t="str">
        <f t="shared" si="84"/>
        <v>N</v>
      </c>
      <c r="L104" s="137" t="str">
        <f t="shared" si="85"/>
        <v>N</v>
      </c>
      <c r="M104" s="137">
        <f>'All Data FO'!AG104-'All Data FO'!AH104</f>
        <v>-2880000</v>
      </c>
      <c r="N104" s="137">
        <f>'All Data FO'!AH104-'All Data FO'!AI104</f>
        <v>-312000</v>
      </c>
      <c r="O104" s="137">
        <f>'All Data FO'!AI104-'All Data FO'!AJ104</f>
        <v>-1065600</v>
      </c>
      <c r="P104" s="137">
        <f>'All Data FO'!AJ104-'All Data FO'!AK104</f>
        <v>-9600</v>
      </c>
      <c r="Q104" s="137" t="str">
        <f>'All Data FO'!AL104</f>
        <v>N</v>
      </c>
      <c r="R104" s="137" t="str">
        <f>'All Data FO'!AM104</f>
        <v>N</v>
      </c>
      <c r="S104" s="137" t="str">
        <f>'All Data FO'!AN104</f>
        <v>N</v>
      </c>
      <c r="T104" s="137" t="str">
        <f>'All Data FO'!AO104</f>
        <v>N</v>
      </c>
      <c r="U104" s="139">
        <f>'All Data FO'!AP104</f>
        <v>-6.4446831364124604</v>
      </c>
      <c r="V104" s="139">
        <f>'All Data FO'!AQ104</f>
        <v>-0.69333333333333336</v>
      </c>
      <c r="W104" s="139">
        <f>'All Data FO'!AR104</f>
        <v>-2.3132228821506722</v>
      </c>
      <c r="X104" s="139">
        <f>'All Data FO'!AS104</f>
        <v>-2.0835503698301908E-2</v>
      </c>
      <c r="Y104" s="137" t="str">
        <f t="shared" si="86"/>
        <v>N</v>
      </c>
      <c r="Z104" s="137" t="str">
        <f t="shared" si="87"/>
        <v>Y</v>
      </c>
      <c r="AA104" s="137" t="str">
        <f t="shared" si="88"/>
        <v>N</v>
      </c>
      <c r="AB104" s="137" t="str">
        <f>'All Data FO'!BB104</f>
        <v>Y</v>
      </c>
      <c r="AC104" s="137" t="str">
        <f>'All Data FO'!BC104</f>
        <v>Y</v>
      </c>
      <c r="AD104" s="137" t="str">
        <f>'All Data FO'!BD104</f>
        <v>N</v>
      </c>
      <c r="AE104" s="137" t="str">
        <f>'All Data FO'!BE104</f>
        <v>N</v>
      </c>
      <c r="AF104" s="139">
        <f>'All Data FO'!BF104</f>
        <v>4.6306847283090757</v>
      </c>
      <c r="AG104" s="139">
        <f>'All Data FO'!BG104</f>
        <v>53.315262350855043</v>
      </c>
      <c r="AH104" s="139">
        <f>'All Data FO'!BH104</f>
        <v>-6.5448914541744401</v>
      </c>
      <c r="AI104" s="139">
        <f>'All Data FO'!BI104</f>
        <v>-3.1799235774036969</v>
      </c>
      <c r="AJ104" s="137" t="str">
        <f t="shared" si="89"/>
        <v>N</v>
      </c>
      <c r="AK104" s="137" t="str">
        <f t="shared" si="90"/>
        <v>Y</v>
      </c>
      <c r="AL104" s="137" t="str">
        <f t="shared" si="91"/>
        <v>N</v>
      </c>
      <c r="AM104" s="137" t="str">
        <f>'All Data FO'!BR104</f>
        <v>Y</v>
      </c>
      <c r="AN104" s="137" t="str">
        <f>'All Data FO'!BS104</f>
        <v>Y</v>
      </c>
      <c r="AO104" s="137" t="str">
        <f>'All Data FO'!BT104</f>
        <v>N</v>
      </c>
      <c r="AP104" s="137" t="str">
        <f>'All Data FO'!BU104</f>
        <v>N</v>
      </c>
      <c r="AQ104" s="139">
        <f>'All Data FO'!BV104</f>
        <v>5.7194244604316546</v>
      </c>
      <c r="AR104" s="139">
        <f>'All Data FO'!BW104</f>
        <v>56.17977528089888</v>
      </c>
      <c r="AS104" s="139">
        <f>'All Data FO'!BX104</f>
        <v>-7.9627714581178903</v>
      </c>
      <c r="AT104" s="139">
        <f>'All Data FO'!BY104</f>
        <v>-5.1030421982335623</v>
      </c>
      <c r="AU104" s="137" t="str">
        <f t="shared" si="92"/>
        <v>N</v>
      </c>
      <c r="AV104" s="137" t="str">
        <f t="shared" si="93"/>
        <v>Y</v>
      </c>
      <c r="AW104" s="137" t="str">
        <f t="shared" si="94"/>
        <v>N</v>
      </c>
      <c r="AX104" s="137" t="str">
        <f>'All Data FO'!CH104</f>
        <v>N</v>
      </c>
      <c r="AY104" s="137" t="str">
        <f>'All Data FO'!CI104</f>
        <v>Y</v>
      </c>
      <c r="AZ104" s="137" t="str">
        <f>'All Data FO'!CJ104</f>
        <v>N</v>
      </c>
      <c r="BA104" s="137" t="str">
        <f>'All Data FO'!CK104</f>
        <v>N</v>
      </c>
      <c r="BB104" s="139">
        <f>'All Data FO'!CL104</f>
        <v>-23.993747557639704</v>
      </c>
      <c r="BC104" s="139">
        <f>'All Data FO'!CM104</f>
        <v>56.131787675411836</v>
      </c>
      <c r="BD104" s="139">
        <f>'All Data FO'!CN104</f>
        <v>-11.261505143475906</v>
      </c>
      <c r="BE104" s="139">
        <f>'All Data FO'!CO104</f>
        <v>-2.9427220178665268</v>
      </c>
      <c r="BF104" s="137" t="str">
        <f t="shared" si="95"/>
        <v>N</v>
      </c>
      <c r="BG104" s="137" t="str">
        <f t="shared" si="96"/>
        <v>Y</v>
      </c>
      <c r="BH104" s="137" t="str">
        <f t="shared" si="97"/>
        <v>N</v>
      </c>
      <c r="BI104" s="137" t="str">
        <f>'D Master'!AM104</f>
        <v>N</v>
      </c>
      <c r="BJ104" s="137" t="str">
        <f>'D Master'!AN104</f>
        <v>Y</v>
      </c>
      <c r="BK104" s="137" t="str">
        <f>'D Master'!AO104</f>
        <v>N</v>
      </c>
      <c r="BL104" s="137" t="str">
        <f>'D Master'!AP104</f>
        <v>N</v>
      </c>
      <c r="BM104" s="137">
        <f>'D Master'!AQ104</f>
        <v>-37.939110070257613</v>
      </c>
      <c r="BN104" s="137">
        <f>'D Master'!AR104</f>
        <v>20.066462167689167</v>
      </c>
      <c r="BO104" s="137">
        <f>'D Master'!AS104</f>
        <v>-5.6212303980699758</v>
      </c>
      <c r="BP104" s="137">
        <f>'D Master'!AT104</f>
        <v>-13.914849428868111</v>
      </c>
      <c r="BR104" s="137">
        <f>'All Data FO'!B104</f>
        <v>90.65</v>
      </c>
      <c r="BS104" s="137">
        <f>'All Data FO'!W104</f>
        <v>91.1</v>
      </c>
      <c r="BT104" s="137">
        <f>'All Data FO'!AB104</f>
        <v>88.2</v>
      </c>
      <c r="BV104" s="137">
        <f t="shared" si="98"/>
        <v>37.787154242850448</v>
      </c>
      <c r="BW104" s="137">
        <f>'All Data FO'!BM104</f>
        <v>14107200</v>
      </c>
      <c r="BX104" s="137">
        <f>AVERAGE('All Data FO'!BN104:BQ104)</f>
        <v>10238400</v>
      </c>
      <c r="BY104" s="137">
        <f>AVERAGE('All Data FO'!BN104:BP104)</f>
        <v>10390400</v>
      </c>
      <c r="BZ104" s="137">
        <f t="shared" si="99"/>
        <v>35.771481367416072</v>
      </c>
      <c r="CB104" s="139">
        <f>'All Data FO'!AP104</f>
        <v>-6.4446831364124604</v>
      </c>
      <c r="CC104" s="139">
        <f>'All Data FO'!AQ104</f>
        <v>-0.69333333333333336</v>
      </c>
      <c r="CD104" s="139">
        <f>'All Data FO'!AR104</f>
        <v>-2.3132228821506722</v>
      </c>
      <c r="CE104" s="139">
        <f>'All Data FO'!AS104</f>
        <v>-2.0835503698301908E-2</v>
      </c>
      <c r="CF104" s="139">
        <f>'All Data FO'!BV104</f>
        <v>5.7194244604316546</v>
      </c>
      <c r="CG104" s="139">
        <f>'All Data FO'!BW104</f>
        <v>56.17977528089888</v>
      </c>
      <c r="CH104" s="139">
        <f>'All Data FO'!BX104</f>
        <v>-7.9627714581178903</v>
      </c>
      <c r="CI104" s="139">
        <f>'All Data FO'!BY104</f>
        <v>-5.1030421982335623</v>
      </c>
      <c r="CJ104" s="139">
        <f>'D Master'!AQ104</f>
        <v>-37.939110070257613</v>
      </c>
      <c r="CK104" s="139">
        <f>'D Master'!AR104</f>
        <v>20.066462167689167</v>
      </c>
      <c r="CL104" s="139">
        <f>'D Master'!AS104</f>
        <v>-5.6212303980699758</v>
      </c>
      <c r="CM104" s="139">
        <f>'D Master'!AT104</f>
        <v>-13.914849428868111</v>
      </c>
      <c r="CN104" s="139">
        <f>Cash!BH104</f>
        <v>-53.373817367800712</v>
      </c>
      <c r="CO104" s="139">
        <f>Cash!BI104</f>
        <v>98.918693766111261</v>
      </c>
      <c r="CP104" s="139">
        <f>Cash!BJ104</f>
        <v>-17.416887869237168</v>
      </c>
      <c r="CQ104" s="139">
        <f>Cash!BK104</f>
        <v>7.8518360199236028</v>
      </c>
      <c r="CR104" s="67"/>
      <c r="CS104" s="139">
        <f>'All Data FO'!K104</f>
        <v>0.61043285238625022</v>
      </c>
      <c r="CT104" s="139">
        <f>Cash!BH104</f>
        <v>-53.373817367800712</v>
      </c>
      <c r="CU104" s="139">
        <f>'D Master'!AA104</f>
        <v>-71.063299936294669</v>
      </c>
      <c r="CV104" s="139">
        <f>NOI!G104</f>
        <v>3.4383410846996982</v>
      </c>
      <c r="CW104" s="139">
        <f>NOI!S104</f>
        <v>6.4918305884072494</v>
      </c>
      <c r="CX104" s="139">
        <f>Cash!EB104</f>
        <v>-2.9508196721311433</v>
      </c>
      <c r="CY104" s="139">
        <f>'All Data FO'!AP104</f>
        <v>-6.4446831364124604</v>
      </c>
      <c r="CZ104" s="139">
        <f>'All Data FO'!BV104</f>
        <v>5.7194244604316546</v>
      </c>
      <c r="DA104" s="139">
        <f>'All Data FO'!BF104</f>
        <v>4.6306847283090757</v>
      </c>
      <c r="DB104" s="139" t="str">
        <f>'FOD (ALL)'!M104</f>
        <v>NIITTECH</v>
      </c>
      <c r="DC104" s="139">
        <f>'All Data FO'!EJ104</f>
        <v>5.8453237410071939</v>
      </c>
      <c r="DD104" s="137">
        <f>'All Data FO'!B102</f>
        <v>1506.25</v>
      </c>
      <c r="DE104" s="137">
        <f>('All Data FO'!W102-'All Data FO'!AB102)/3</f>
        <v>38.5</v>
      </c>
      <c r="DF104" s="137">
        <f t="shared" ref="DF104" si="119">DE104/DD104*100</f>
        <v>2.5560165975103732</v>
      </c>
      <c r="DH104" s="139" t="str">
        <f t="shared" si="100"/>
        <v>NIITTECH</v>
      </c>
      <c r="DI104" s="137">
        <f>IF(F102&gt;=0,DD104+(DE104/2),DD104+DE104)</f>
        <v>1525.5</v>
      </c>
      <c r="DJ104" s="137">
        <f>DI104+DE104</f>
        <v>1564</v>
      </c>
      <c r="DK104" s="137">
        <f>DI104-(DE104/2)</f>
        <v>1506.25</v>
      </c>
      <c r="DL104" s="137">
        <f>IF(F102&lt;=0,DD104-(DE104/2),DD104-DE104)</f>
        <v>1467.75</v>
      </c>
      <c r="DM104" s="137">
        <f>DL104-DE104</f>
        <v>1429.25</v>
      </c>
      <c r="DN104" s="137">
        <f>DL104+(DE104/2)</f>
        <v>1487</v>
      </c>
      <c r="DO104" s="137" t="str">
        <f>'Final Master FO'!DC104</f>
        <v>LONG BUILDUP</v>
      </c>
      <c r="DS104" s="137" t="str">
        <f>'FOD (ALL)'!M104</f>
        <v>NIITTECH</v>
      </c>
      <c r="DT104" s="137">
        <f>'All Data FO'!B102</f>
        <v>1506.25</v>
      </c>
      <c r="DU104" s="139">
        <f>'All Data FO'!K102</f>
        <v>4.5970626019929899</v>
      </c>
      <c r="DV104" s="137">
        <f>'All Data FO'!EA102</f>
        <v>398500</v>
      </c>
      <c r="DW104" s="139">
        <f>'All Data FO'!EJ102</f>
        <v>1.2577817304027441</v>
      </c>
      <c r="DX104" s="137">
        <f>'D Master'!R102</f>
        <v>119366</v>
      </c>
      <c r="DY104" s="137">
        <f>'D Master'!AH102</f>
        <v>4.79</v>
      </c>
      <c r="EB104" s="137">
        <f>'All Data FO'!BM102/'All Data FO'!EA102</f>
        <v>4.6505646173149309</v>
      </c>
      <c r="EC104" s="137">
        <f>'All Data FO'!BN102/'All Data FO'!EB102</f>
        <v>0.82803963918180667</v>
      </c>
      <c r="ED104" s="137">
        <f>'All Data FO'!BO102/'All Data FO'!EC102</f>
        <v>0.98919949174078781</v>
      </c>
      <c r="EE104" s="137">
        <f>'All Data FO'!BP102/'All Data FO'!ED102</f>
        <v>1.7304732589457483</v>
      </c>
      <c r="EF104" s="137">
        <f>'All Data FO'!BQ102/'All Data FO'!EE102</f>
        <v>2.1356435643564358</v>
      </c>
      <c r="EG104" s="137" t="str">
        <f t="shared" ref="EG104" si="120">IF(EB104&gt;=EC104,"Y","N")</f>
        <v>Y</v>
      </c>
      <c r="EH104" s="137" t="str">
        <f t="shared" ref="EH104" si="121">IF(EC104&gt;=ED104,"Y","N")</f>
        <v>N</v>
      </c>
      <c r="EI104" s="137" t="str">
        <f t="shared" ref="EI104" si="122">IF(ED104&gt;=EE104,"Y","N")</f>
        <v>N</v>
      </c>
      <c r="EJ104" s="137" t="str">
        <f t="shared" ref="EJ104" si="123">IF(EE104&gt;=EF104,"Y","N")</f>
        <v>N</v>
      </c>
      <c r="EK104" s="137">
        <f t="shared" ref="EK104" si="124">(EB104-EC104)/EC104*100</f>
        <v>461.6355059898093</v>
      </c>
      <c r="EL104" s="137">
        <f t="shared" ref="EL104" si="125">(EC104-ED104)/ED104*100</f>
        <v>-16.291946559270155</v>
      </c>
      <c r="EM104" s="137">
        <f t="shared" ref="EM104" si="126">(ED104-EE104)/EE104*100</f>
        <v>-42.836476286063203</v>
      </c>
      <c r="EN104" s="137">
        <f t="shared" ref="EN104" si="127">(EE104-EF104)/EF104*100</f>
        <v>-18.971813095261673</v>
      </c>
      <c r="EO104" s="137" t="str">
        <f t="shared" ref="EO104" si="128">IF(EK104&gt;=EL104,"Y","N")</f>
        <v>Y</v>
      </c>
      <c r="EP104" s="137" t="str">
        <f t="shared" ref="EP104" si="129">IF(EL104&gt;=EM104,"Y","N")</f>
        <v>Y</v>
      </c>
      <c r="EQ104" s="137" t="str">
        <f t="shared" ref="EQ104" si="130">IF(EM104&gt;=EN104,"Y","N")</f>
        <v>N</v>
      </c>
    </row>
    <row r="105" spans="1:147" x14ac:dyDescent="0.3">
      <c r="A105" s="137" t="str">
        <f>FOD!B105</f>
        <v xml:space="preserve">ONGC      </v>
      </c>
      <c r="B105" s="137" t="str">
        <f>'All Data FO'!G105</f>
        <v>N</v>
      </c>
      <c r="C105" s="137" t="str">
        <f>'All Data FO'!H105</f>
        <v>N</v>
      </c>
      <c r="D105" s="137" t="str">
        <f>'All Data FO'!I105</f>
        <v>Y</v>
      </c>
      <c r="E105" s="137" t="str">
        <f>'All Data FO'!J105</f>
        <v>Y</v>
      </c>
      <c r="F105" s="139">
        <f>'All Data FO'!K105</f>
        <v>-0.58631921824104605</v>
      </c>
      <c r="G105" s="139">
        <f>'All Data FO'!L105</f>
        <v>-1.7914267434421056</v>
      </c>
      <c r="H105" s="139">
        <f>'All Data FO'!M105</f>
        <v>1.3618677042801703</v>
      </c>
      <c r="I105" s="139">
        <f>'All Data FO'!N105</f>
        <v>5.5441478439425014</v>
      </c>
      <c r="J105" s="137" t="str">
        <f t="shared" si="83"/>
        <v>Y</v>
      </c>
      <c r="K105" s="137" t="str">
        <f t="shared" si="84"/>
        <v>N</v>
      </c>
      <c r="L105" s="137" t="str">
        <f t="shared" si="85"/>
        <v>N</v>
      </c>
      <c r="M105" s="137">
        <f>'All Data FO'!AG105-'All Data FO'!AH105</f>
        <v>-1488300</v>
      </c>
      <c r="N105" s="137">
        <f>'All Data FO'!AH105-'All Data FO'!AI105</f>
        <v>-1562100</v>
      </c>
      <c r="O105" s="137">
        <f>'All Data FO'!AI105-'All Data FO'!AJ105</f>
        <v>86100</v>
      </c>
      <c r="P105" s="137">
        <f>'All Data FO'!AJ105-'All Data FO'!AK105</f>
        <v>-393600</v>
      </c>
      <c r="Q105" s="137" t="str">
        <f>'All Data FO'!AL105</f>
        <v>N</v>
      </c>
      <c r="R105" s="137" t="str">
        <f>'All Data FO'!AM105</f>
        <v>N</v>
      </c>
      <c r="S105" s="137" t="str">
        <f>'All Data FO'!AN105</f>
        <v>Y</v>
      </c>
      <c r="T105" s="137" t="str">
        <f>'All Data FO'!AO105</f>
        <v>N</v>
      </c>
      <c r="U105" s="139">
        <f>'All Data FO'!AP105</f>
        <v>-2.9154284796401897</v>
      </c>
      <c r="V105" s="139">
        <f>'All Data FO'!AQ105</f>
        <v>-2.9691396508728181</v>
      </c>
      <c r="W105" s="139">
        <f>'All Data FO'!AR105</f>
        <v>0.16392162984934822</v>
      </c>
      <c r="X105" s="139">
        <f>'All Data FO'!AS105</f>
        <v>-0.74378244363523671</v>
      </c>
      <c r="Y105" s="137" t="str">
        <f t="shared" si="86"/>
        <v>Y</v>
      </c>
      <c r="Z105" s="137" t="str">
        <f t="shared" si="87"/>
        <v>N</v>
      </c>
      <c r="AA105" s="137" t="str">
        <f t="shared" si="88"/>
        <v>Y</v>
      </c>
      <c r="AB105" s="137" t="str">
        <f>'All Data FO'!BB105</f>
        <v>Y</v>
      </c>
      <c r="AC105" s="137" t="str">
        <f>'All Data FO'!BC105</f>
        <v>Y</v>
      </c>
      <c r="AD105" s="137" t="str">
        <f>'All Data FO'!BD105</f>
        <v>N</v>
      </c>
      <c r="AE105" s="137" t="str">
        <f>'All Data FO'!BE105</f>
        <v>Y</v>
      </c>
      <c r="AF105" s="139">
        <f>'All Data FO'!BF105</f>
        <v>6.2397157882662846</v>
      </c>
      <c r="AG105" s="139">
        <f>'All Data FO'!BG105</f>
        <v>60.360067414702648</v>
      </c>
      <c r="AH105" s="139">
        <f>'All Data FO'!BH105</f>
        <v>-62.560285877304608</v>
      </c>
      <c r="AI105" s="139">
        <f>'All Data FO'!BI105</f>
        <v>93.795745368157583</v>
      </c>
      <c r="AJ105" s="137" t="str">
        <f t="shared" si="89"/>
        <v>N</v>
      </c>
      <c r="AK105" s="137" t="str">
        <f t="shared" si="90"/>
        <v>Y</v>
      </c>
      <c r="AL105" s="137" t="str">
        <f t="shared" si="91"/>
        <v>N</v>
      </c>
      <c r="AM105" s="137" t="str">
        <f>'All Data FO'!BR105</f>
        <v>Y</v>
      </c>
      <c r="AN105" s="137" t="str">
        <f>'All Data FO'!BS105</f>
        <v>Y</v>
      </c>
      <c r="AO105" s="137" t="str">
        <f>'All Data FO'!BT105</f>
        <v>N</v>
      </c>
      <c r="AP105" s="137" t="str">
        <f>'All Data FO'!BU105</f>
        <v>Y</v>
      </c>
      <c r="AQ105" s="139">
        <f>'All Data FO'!BV105</f>
        <v>7.6823757262750165</v>
      </c>
      <c r="AR105" s="139">
        <f>'All Data FO'!BW105</f>
        <v>62.539349422875134</v>
      </c>
      <c r="AS105" s="139">
        <f>'All Data FO'!BX105</f>
        <v>-62.831513260530429</v>
      </c>
      <c r="AT105" s="139">
        <f>'All Data FO'!BY105</f>
        <v>85.864443638999632</v>
      </c>
      <c r="AU105" s="137" t="str">
        <f t="shared" si="92"/>
        <v>N</v>
      </c>
      <c r="AV105" s="137" t="str">
        <f t="shared" si="93"/>
        <v>Y</v>
      </c>
      <c r="AW105" s="137" t="str">
        <f t="shared" si="94"/>
        <v>N</v>
      </c>
      <c r="AX105" s="137" t="str">
        <f>'All Data FO'!CH105</f>
        <v>N</v>
      </c>
      <c r="AY105" s="137" t="str">
        <f>'All Data FO'!CI105</f>
        <v>Y</v>
      </c>
      <c r="AZ105" s="137" t="str">
        <f>'All Data FO'!CJ105</f>
        <v>N</v>
      </c>
      <c r="BA105" s="137" t="str">
        <f>'All Data FO'!CK105</f>
        <v>Y</v>
      </c>
      <c r="BB105" s="139">
        <f>'All Data FO'!CL105</f>
        <v>-11.052446321717705</v>
      </c>
      <c r="BC105" s="139">
        <f>'All Data FO'!CM105</f>
        <v>60.417843026538677</v>
      </c>
      <c r="BD105" s="139">
        <f>'All Data FO'!CN105</f>
        <v>-61.954887218045116</v>
      </c>
      <c r="BE105" s="139">
        <f>'All Data FO'!CO105</f>
        <v>82.620635543350332</v>
      </c>
      <c r="BF105" s="137" t="str">
        <f t="shared" si="95"/>
        <v>N</v>
      </c>
      <c r="BG105" s="137" t="str">
        <f t="shared" si="96"/>
        <v>Y</v>
      </c>
      <c r="BH105" s="137" t="str">
        <f t="shared" si="97"/>
        <v>N</v>
      </c>
      <c r="BI105" s="137" t="str">
        <f>'D Master'!AM105</f>
        <v>Y</v>
      </c>
      <c r="BJ105" s="137" t="str">
        <f>'D Master'!AN105</f>
        <v>N</v>
      </c>
      <c r="BK105" s="137" t="str">
        <f>'D Master'!AO105</f>
        <v>Y</v>
      </c>
      <c r="BL105" s="137" t="str">
        <f>'D Master'!AP105</f>
        <v>N</v>
      </c>
      <c r="BM105" s="137">
        <f>'D Master'!AQ105</f>
        <v>10.805651011836572</v>
      </c>
      <c r="BN105" s="137">
        <f>'D Master'!AR105</f>
        <v>-28.695888919139655</v>
      </c>
      <c r="BO105" s="137">
        <f>'D Master'!AS105</f>
        <v>43.644896362925287</v>
      </c>
      <c r="BP105" s="137">
        <f>'D Master'!AT105</f>
        <v>-42.706699529464487</v>
      </c>
      <c r="BR105" s="137">
        <f>'All Data FO'!B105</f>
        <v>76.3</v>
      </c>
      <c r="BS105" s="137">
        <f>'All Data FO'!W105</f>
        <v>76.8</v>
      </c>
      <c r="BT105" s="137">
        <f>'All Data FO'!AB105</f>
        <v>75.099999999999994</v>
      </c>
      <c r="BV105" s="137">
        <f t="shared" si="98"/>
        <v>3.5140795904119151</v>
      </c>
      <c r="BW105" s="137">
        <f>'All Data FO'!BM105</f>
        <v>13677600</v>
      </c>
      <c r="BX105" s="137">
        <f>AVERAGE('All Data FO'!BN105:BQ105)</f>
        <v>13213275</v>
      </c>
      <c r="BY105" s="137">
        <f>AVERAGE('All Data FO'!BN105:BP105)</f>
        <v>13847066.666666666</v>
      </c>
      <c r="BZ105" s="137">
        <f t="shared" si="99"/>
        <v>-1.2238452427951001</v>
      </c>
      <c r="CB105" s="139">
        <f>'All Data FO'!AP105</f>
        <v>-2.9154284796401897</v>
      </c>
      <c r="CC105" s="139">
        <f>'All Data FO'!AQ105</f>
        <v>-2.9691396508728181</v>
      </c>
      <c r="CD105" s="139">
        <f>'All Data FO'!AR105</f>
        <v>0.16392162984934822</v>
      </c>
      <c r="CE105" s="139">
        <f>'All Data FO'!AS105</f>
        <v>-0.74378244363523671</v>
      </c>
      <c r="CF105" s="139">
        <f>'All Data FO'!BV105</f>
        <v>7.6823757262750165</v>
      </c>
      <c r="CG105" s="139">
        <f>'All Data FO'!BW105</f>
        <v>62.539349422875134</v>
      </c>
      <c r="CH105" s="139">
        <f>'All Data FO'!BX105</f>
        <v>-62.831513260530429</v>
      </c>
      <c r="CI105" s="139">
        <f>'All Data FO'!BY105</f>
        <v>85.864443638999632</v>
      </c>
      <c r="CJ105" s="139">
        <f>'D Master'!AQ105</f>
        <v>10.805651011836572</v>
      </c>
      <c r="CK105" s="139">
        <f>'D Master'!AR105</f>
        <v>-28.695888919139655</v>
      </c>
      <c r="CL105" s="139">
        <f>'D Master'!AS105</f>
        <v>43.644896362925287</v>
      </c>
      <c r="CM105" s="139">
        <f>'D Master'!AT105</f>
        <v>-42.706699529464487</v>
      </c>
      <c r="CN105" s="139">
        <f>Cash!BH105</f>
        <v>89.558436165933543</v>
      </c>
      <c r="CO105" s="139">
        <f>Cash!BI105</f>
        <v>-14.641062049624637</v>
      </c>
      <c r="CP105" s="139">
        <f>Cash!BJ105</f>
        <v>-57.099039827190758</v>
      </c>
      <c r="CQ105" s="139">
        <f>Cash!BK105</f>
        <v>14.054772946393875</v>
      </c>
      <c r="CR105" s="67"/>
      <c r="CS105" s="139">
        <f>'All Data FO'!K105</f>
        <v>-0.58631921824104605</v>
      </c>
      <c r="CT105" s="139">
        <f>Cash!BH105</f>
        <v>89.558436165933543</v>
      </c>
      <c r="CU105" s="139">
        <f>'D Master'!AA105</f>
        <v>109.99831561425586</v>
      </c>
      <c r="CV105" s="139">
        <f>NOI!G105</f>
        <v>50971.806395851338</v>
      </c>
      <c r="CW105" s="139">
        <f>NOI!S105</f>
        <v>15.774979904480796</v>
      </c>
      <c r="CX105" s="139">
        <f>Cash!EB105</f>
        <v>-2.9702970297029729</v>
      </c>
      <c r="CY105" s="139">
        <f>'All Data FO'!AP105</f>
        <v>-2.9154284796401897</v>
      </c>
      <c r="CZ105" s="139">
        <f>'All Data FO'!BV105</f>
        <v>7.6823757262750165</v>
      </c>
      <c r="DA105" s="139">
        <f>'All Data FO'!BF105</f>
        <v>6.2397157882662846</v>
      </c>
      <c r="DB105" s="139" t="str">
        <f>'FOD (ALL)'!M105</f>
        <v>NMDC</v>
      </c>
      <c r="DC105" s="139">
        <f>'All Data FO'!EJ105</f>
        <v>6.6024590582808393</v>
      </c>
      <c r="DD105" s="137">
        <f>'All Data FO'!B103</f>
        <v>72.55</v>
      </c>
      <c r="DE105" s="137">
        <f>('All Data FO'!W103-'All Data FO'!AB103)/3</f>
        <v>0.94999999999999807</v>
      </c>
      <c r="DF105" s="137">
        <f t="shared" ref="DF105:DF148" si="131">DE105/DD105*100</f>
        <v>1.3094417643004796</v>
      </c>
      <c r="DH105" s="139" t="str">
        <f t="shared" si="100"/>
        <v>NMDC</v>
      </c>
      <c r="DI105" s="137">
        <f t="shared" ref="DI105:DI148" si="132">IF(F103&gt;=0,DD105+(DE105/2),DD105+DE105)</f>
        <v>73.5</v>
      </c>
      <c r="DJ105" s="137">
        <f t="shared" ref="DJ105:DJ148" si="133">DI105+DE105</f>
        <v>74.45</v>
      </c>
      <c r="DK105" s="137">
        <f t="shared" ref="DK105:DK148" si="134">DI105-(DE105/2)</f>
        <v>73.025000000000006</v>
      </c>
      <c r="DL105" s="137">
        <f t="shared" ref="DL105:DL148" si="135">IF(F103&lt;=0,DD105-(DE105/2),DD105-DE105)</f>
        <v>72.075000000000003</v>
      </c>
      <c r="DM105" s="137">
        <f t="shared" ref="DM105:DM148" si="136">DL105-DE105</f>
        <v>71.125</v>
      </c>
      <c r="DN105" s="137">
        <f t="shared" ref="DN105:DN148" si="137">DL105+(DE105/2)</f>
        <v>72.55</v>
      </c>
      <c r="DO105" s="137" t="str">
        <f>'Final Master FO'!DC105</f>
        <v>SHORT BUILDUP</v>
      </c>
      <c r="DS105" s="137" t="str">
        <f>'FOD (ALL)'!M105</f>
        <v>NMDC</v>
      </c>
      <c r="DT105" s="137">
        <f>'All Data FO'!B103</f>
        <v>72.55</v>
      </c>
      <c r="DU105" s="139">
        <f>'All Data FO'!K103</f>
        <v>-2.1577882670263095</v>
      </c>
      <c r="DV105" s="137">
        <f>'All Data FO'!EA103</f>
        <v>9978525</v>
      </c>
      <c r="DW105" s="139">
        <f>'All Data FO'!EJ103</f>
        <v>1.8245409947728126</v>
      </c>
      <c r="DX105" s="137">
        <f>'D Master'!R103</f>
        <v>1546755</v>
      </c>
      <c r="DY105" s="137">
        <f>'D Master'!AH103</f>
        <v>33.450000000000003</v>
      </c>
      <c r="EB105" s="137">
        <f>'All Data FO'!BM103/'All Data FO'!EA103</f>
        <v>0.81414838365389675</v>
      </c>
      <c r="EC105" s="137">
        <f>'All Data FO'!BN103/'All Data FO'!EB103</f>
        <v>1.1210518662513489</v>
      </c>
      <c r="ED105" s="137">
        <f>'All Data FO'!BO103/'All Data FO'!EC103</f>
        <v>0.37674037674037675</v>
      </c>
      <c r="EE105" s="137">
        <f>'All Data FO'!BP103/'All Data FO'!ED103</f>
        <v>0.62042599672310217</v>
      </c>
      <c r="EF105" s="137">
        <f>'All Data FO'!BQ103/'All Data FO'!EE103</f>
        <v>0.89168949193331326</v>
      </c>
      <c r="EG105" s="137" t="str">
        <f t="shared" ref="EG105:EG148" si="138">IF(EB105&gt;=EC105,"Y","N")</f>
        <v>N</v>
      </c>
      <c r="EH105" s="137" t="str">
        <f t="shared" ref="EH105:EH148" si="139">IF(EC105&gt;=ED105,"Y","N")</f>
        <v>Y</v>
      </c>
      <c r="EI105" s="137" t="str">
        <f t="shared" ref="EI105:EI148" si="140">IF(ED105&gt;=EE105,"Y","N")</f>
        <v>N</v>
      </c>
      <c r="EJ105" s="137" t="str">
        <f t="shared" ref="EJ105:EJ148" si="141">IF(EE105&gt;=EF105,"Y","N")</f>
        <v>N</v>
      </c>
      <c r="EK105" s="137">
        <f t="shared" ref="EK105:EK148" si="142">(EB105-EC105)/EC105*100</f>
        <v>-27.376385681752382</v>
      </c>
      <c r="EL105" s="137">
        <f t="shared" ref="EL105:EL148" si="143">(EC105-ED105)/ED105*100</f>
        <v>197.56615841149934</v>
      </c>
      <c r="EM105" s="137">
        <f t="shared" ref="EM105:EM148" si="144">(ED105-EE105)/EE105*100</f>
        <v>-39.27714526306076</v>
      </c>
      <c r="EN105" s="137">
        <f t="shared" ref="EN105:EN148" si="145">(EE105-EF105)/EF105*100</f>
        <v>-30.421295491782924</v>
      </c>
      <c r="EO105" s="137" t="str">
        <f t="shared" ref="EO105:EO148" si="146">IF(EK105&gt;=EL105,"Y","N")</f>
        <v>N</v>
      </c>
      <c r="EP105" s="137" t="str">
        <f t="shared" ref="EP105:EP148" si="147">IF(EL105&gt;=EM105,"Y","N")</f>
        <v>Y</v>
      </c>
      <c r="EQ105" s="137" t="str">
        <f t="shared" ref="EQ105:EQ148" si="148">IF(EM105&gt;=EN105,"Y","N")</f>
        <v>N</v>
      </c>
    </row>
    <row r="106" spans="1:147" x14ac:dyDescent="0.3">
      <c r="A106" s="137" t="str">
        <f>FOD!B106</f>
        <v xml:space="preserve">PAGEIND   </v>
      </c>
      <c r="B106" s="137" t="str">
        <f>'All Data FO'!G106</f>
        <v>N</v>
      </c>
      <c r="C106" s="137" t="str">
        <f>'All Data FO'!H106</f>
        <v>N</v>
      </c>
      <c r="D106" s="137" t="str">
        <f>'All Data FO'!I106</f>
        <v>Y</v>
      </c>
      <c r="E106" s="137" t="str">
        <f>'All Data FO'!J106</f>
        <v>N</v>
      </c>
      <c r="F106" s="139">
        <f>'All Data FO'!K106</f>
        <v>-1.2782477817442854</v>
      </c>
      <c r="G106" s="139">
        <f>'All Data FO'!L106</f>
        <v>-1.2867410426947083</v>
      </c>
      <c r="H106" s="139">
        <f>'All Data FO'!M106</f>
        <v>6.3490569535592716</v>
      </c>
      <c r="I106" s="139">
        <f>'All Data FO'!N106</f>
        <v>-0.8522960244094907</v>
      </c>
      <c r="J106" s="137" t="str">
        <f t="shared" si="83"/>
        <v>Y</v>
      </c>
      <c r="K106" s="137" t="str">
        <f t="shared" si="84"/>
        <v>N</v>
      </c>
      <c r="L106" s="137" t="str">
        <f t="shared" si="85"/>
        <v>Y</v>
      </c>
      <c r="M106" s="137">
        <f>'All Data FO'!AG106-'All Data FO'!AH106</f>
        <v>-6025</v>
      </c>
      <c r="N106" s="137">
        <f>'All Data FO'!AH106-'All Data FO'!AI106</f>
        <v>-2425</v>
      </c>
      <c r="O106" s="137">
        <f>'All Data FO'!AI106-'All Data FO'!AJ106</f>
        <v>5550</v>
      </c>
      <c r="P106" s="137">
        <f>'All Data FO'!AJ106-'All Data FO'!AK106</f>
        <v>-1475</v>
      </c>
      <c r="Q106" s="137" t="str">
        <f>'All Data FO'!AL106</f>
        <v>N</v>
      </c>
      <c r="R106" s="137" t="str">
        <f>'All Data FO'!AM106</f>
        <v>N</v>
      </c>
      <c r="S106" s="137" t="str">
        <f>'All Data FO'!AN106</f>
        <v>Y</v>
      </c>
      <c r="T106" s="137" t="str">
        <f>'All Data FO'!AO106</f>
        <v>N</v>
      </c>
      <c r="U106" s="139">
        <f>'All Data FO'!AP106</f>
        <v>-4.4604849157875259</v>
      </c>
      <c r="V106" s="139">
        <f>'All Data FO'!AQ106</f>
        <v>-1.7636363636363637</v>
      </c>
      <c r="W106" s="139">
        <f>'All Data FO'!AR106</f>
        <v>4.20613868889731</v>
      </c>
      <c r="X106" s="139">
        <f>'All Data FO'!AS106</f>
        <v>-1.1054899756417464</v>
      </c>
      <c r="Y106" s="137" t="str">
        <f t="shared" si="86"/>
        <v>N</v>
      </c>
      <c r="Z106" s="137" t="str">
        <f t="shared" si="87"/>
        <v>N</v>
      </c>
      <c r="AA106" s="137" t="str">
        <f t="shared" si="88"/>
        <v>Y</v>
      </c>
      <c r="AB106" s="137" t="str">
        <f>'All Data FO'!BB106</f>
        <v>N</v>
      </c>
      <c r="AC106" s="137" t="str">
        <f>'All Data FO'!BC106</f>
        <v>Y</v>
      </c>
      <c r="AD106" s="137" t="str">
        <f>'All Data FO'!BD106</f>
        <v>Y</v>
      </c>
      <c r="AE106" s="137" t="str">
        <f>'All Data FO'!BE106</f>
        <v>N</v>
      </c>
      <c r="AF106" s="139">
        <f>'All Data FO'!BF106</f>
        <v>-20.873158903185463</v>
      </c>
      <c r="AG106" s="139">
        <f>'All Data FO'!BG106</f>
        <v>17.514718266003047</v>
      </c>
      <c r="AH106" s="139">
        <f>'All Data FO'!BH106</f>
        <v>15.171178439562885</v>
      </c>
      <c r="AI106" s="139">
        <f>'All Data FO'!BI106</f>
        <v>-26.098186100502481</v>
      </c>
      <c r="AJ106" s="137" t="str">
        <f t="shared" si="89"/>
        <v>N</v>
      </c>
      <c r="AK106" s="137" t="str">
        <f t="shared" si="90"/>
        <v>Y</v>
      </c>
      <c r="AL106" s="137" t="str">
        <f t="shared" si="91"/>
        <v>Y</v>
      </c>
      <c r="AM106" s="137" t="str">
        <f>'All Data FO'!BR106</f>
        <v>N</v>
      </c>
      <c r="AN106" s="137" t="str">
        <f>'All Data FO'!BS106</f>
        <v>Y</v>
      </c>
      <c r="AO106" s="137" t="str">
        <f>'All Data FO'!BT106</f>
        <v>Y</v>
      </c>
      <c r="AP106" s="137" t="str">
        <f>'All Data FO'!BU106</f>
        <v>N</v>
      </c>
      <c r="AQ106" s="139">
        <f>'All Data FO'!BV106</f>
        <v>-19.297200714711138</v>
      </c>
      <c r="AR106" s="139">
        <f>'All Data FO'!BW106</f>
        <v>15.554026152787337</v>
      </c>
      <c r="AS106" s="139">
        <f>'All Data FO'!BX106</f>
        <v>12.200772200772199</v>
      </c>
      <c r="AT106" s="139">
        <f>'All Data FO'!BY106</f>
        <v>-27.694025683975433</v>
      </c>
      <c r="AU106" s="137" t="str">
        <f t="shared" si="92"/>
        <v>N</v>
      </c>
      <c r="AV106" s="137" t="str">
        <f t="shared" si="93"/>
        <v>Y</v>
      </c>
      <c r="AW106" s="137" t="str">
        <f t="shared" si="94"/>
        <v>Y</v>
      </c>
      <c r="AX106" s="137" t="str">
        <f>'All Data FO'!CH106</f>
        <v>N</v>
      </c>
      <c r="AY106" s="137" t="str">
        <f>'All Data FO'!CI106</f>
        <v>Y</v>
      </c>
      <c r="AZ106" s="137" t="str">
        <f>'All Data FO'!CJ106</f>
        <v>Y</v>
      </c>
      <c r="BA106" s="137" t="str">
        <f>'All Data FO'!CK106</f>
        <v>N</v>
      </c>
      <c r="BB106" s="139">
        <f>'All Data FO'!CL106</f>
        <v>-18.454935622317599</v>
      </c>
      <c r="BC106" s="139">
        <f>'All Data FO'!CM106</f>
        <v>11.483253588516746</v>
      </c>
      <c r="BD106" s="139">
        <f>'All Data FO'!CN106</f>
        <v>8.9487402258905302</v>
      </c>
      <c r="BE106" s="139">
        <f>'All Data FO'!CO106</f>
        <v>-19.90257480862909</v>
      </c>
      <c r="BF106" s="137" t="str">
        <f t="shared" si="95"/>
        <v>N</v>
      </c>
      <c r="BG106" s="137" t="str">
        <f t="shared" si="96"/>
        <v>Y</v>
      </c>
      <c r="BH106" s="137" t="str">
        <f t="shared" si="97"/>
        <v>Y</v>
      </c>
      <c r="BI106" s="137" t="str">
        <f>'D Master'!AM106</f>
        <v>N</v>
      </c>
      <c r="BJ106" s="137" t="str">
        <f>'D Master'!AN106</f>
        <v>Y</v>
      </c>
      <c r="BK106" s="137" t="str">
        <f>'D Master'!AO106</f>
        <v>N</v>
      </c>
      <c r="BL106" s="137" t="str">
        <f>'D Master'!AP106</f>
        <v>N</v>
      </c>
      <c r="BM106" s="137">
        <f>'D Master'!AQ106</f>
        <v>-36.907100757788385</v>
      </c>
      <c r="BN106" s="137">
        <f>'D Master'!AR106</f>
        <v>35.423793234511606</v>
      </c>
      <c r="BO106" s="137">
        <f>'D Master'!AS106</f>
        <v>-3.6263736263736335</v>
      </c>
      <c r="BP106" s="137">
        <f>'D Master'!AT106</f>
        <v>-7.2690217391304364</v>
      </c>
      <c r="BR106" s="137">
        <f>'All Data FO'!B106</f>
        <v>18168.849999999999</v>
      </c>
      <c r="BS106" s="137">
        <f>'All Data FO'!W106</f>
        <v>18750</v>
      </c>
      <c r="BT106" s="137">
        <f>'All Data FO'!AB106</f>
        <v>18010</v>
      </c>
      <c r="BV106" s="137">
        <f t="shared" si="98"/>
        <v>-12.833708587970408</v>
      </c>
      <c r="BW106" s="137">
        <f>'All Data FO'!BM106</f>
        <v>33875</v>
      </c>
      <c r="BX106" s="137">
        <f>AVERAGE('All Data FO'!BN106:BQ106)</f>
        <v>38862.5</v>
      </c>
      <c r="BY106" s="137">
        <f>AVERAGE('All Data FO'!BN106:BP106)</f>
        <v>36891.666666666664</v>
      </c>
      <c r="BZ106" s="137">
        <f t="shared" si="99"/>
        <v>-8.1770950982606667</v>
      </c>
      <c r="CB106" s="139">
        <f>'All Data FO'!AP106</f>
        <v>-4.4604849157875259</v>
      </c>
      <c r="CC106" s="139">
        <f>'All Data FO'!AQ106</f>
        <v>-1.7636363636363637</v>
      </c>
      <c r="CD106" s="139">
        <f>'All Data FO'!AR106</f>
        <v>4.20613868889731</v>
      </c>
      <c r="CE106" s="139">
        <f>'All Data FO'!AS106</f>
        <v>-1.1054899756417464</v>
      </c>
      <c r="CF106" s="139">
        <f>'All Data FO'!BV106</f>
        <v>-19.297200714711138</v>
      </c>
      <c r="CG106" s="139">
        <f>'All Data FO'!BW106</f>
        <v>15.554026152787337</v>
      </c>
      <c r="CH106" s="139">
        <f>'All Data FO'!BX106</f>
        <v>12.200772200772199</v>
      </c>
      <c r="CI106" s="139">
        <f>'All Data FO'!BY106</f>
        <v>-27.694025683975433</v>
      </c>
      <c r="CJ106" s="139">
        <f>'D Master'!AQ106</f>
        <v>-36.907100757788385</v>
      </c>
      <c r="CK106" s="139">
        <f>'D Master'!AR106</f>
        <v>35.423793234511606</v>
      </c>
      <c r="CL106" s="139">
        <f>'D Master'!AS106</f>
        <v>-3.6263736263736335</v>
      </c>
      <c r="CM106" s="139">
        <f>'D Master'!AT106</f>
        <v>-7.2690217391304364</v>
      </c>
      <c r="CN106" s="139">
        <f>Cash!BH106</f>
        <v>-30.867271825046295</v>
      </c>
      <c r="CO106" s="139">
        <f>Cash!BI106</f>
        <v>38.78248334833733</v>
      </c>
      <c r="CP106" s="139">
        <f>Cash!BJ106</f>
        <v>-69.350017544151527</v>
      </c>
      <c r="CQ106" s="139">
        <f>Cash!BK106</f>
        <v>225.12198577506183</v>
      </c>
      <c r="CR106" s="67"/>
      <c r="CS106" s="139">
        <f>'All Data FO'!K106</f>
        <v>-1.2782477817442854</v>
      </c>
      <c r="CT106" s="139">
        <f>Cash!BH106</f>
        <v>-30.867271825046295</v>
      </c>
      <c r="CU106" s="139">
        <f>'D Master'!AA106</f>
        <v>-56.389354895039482</v>
      </c>
      <c r="CV106" s="139">
        <f>NOI!G106</f>
        <v>-97.475941943694195</v>
      </c>
      <c r="CW106" s="139">
        <f>NOI!S106</f>
        <v>12.528665447770774</v>
      </c>
      <c r="CX106" s="139">
        <f>Cash!EB106</f>
        <v>-2.7842227378190079</v>
      </c>
      <c r="CY106" s="139">
        <f>'All Data FO'!AP106</f>
        <v>-4.4604849157875259</v>
      </c>
      <c r="CZ106" s="139">
        <f>'All Data FO'!BV106</f>
        <v>-19.297200714711138</v>
      </c>
      <c r="DA106" s="139">
        <f>'All Data FO'!BF106</f>
        <v>-20.873158903185463</v>
      </c>
      <c r="DB106" s="139" t="str">
        <f>'FOD (ALL)'!M106</f>
        <v>NTPC</v>
      </c>
      <c r="DC106" s="139">
        <f>'All Data FO'!EJ106</f>
        <v>4.4808121472016804</v>
      </c>
      <c r="DD106" s="137">
        <f>'All Data FO'!B104</f>
        <v>90.65</v>
      </c>
      <c r="DE106" s="137">
        <f>('All Data FO'!W104-'All Data FO'!AB104)/3</f>
        <v>0.96666666666666379</v>
      </c>
      <c r="DF106" s="137">
        <f t="shared" si="131"/>
        <v>1.0663724949439202</v>
      </c>
      <c r="DH106" s="139" t="str">
        <f t="shared" si="100"/>
        <v>NTPC</v>
      </c>
      <c r="DI106" s="137">
        <f t="shared" si="132"/>
        <v>91.13333333333334</v>
      </c>
      <c r="DJ106" s="137">
        <f t="shared" si="133"/>
        <v>92.100000000000009</v>
      </c>
      <c r="DK106" s="137">
        <f t="shared" si="134"/>
        <v>90.65</v>
      </c>
      <c r="DL106" s="137">
        <f t="shared" si="135"/>
        <v>89.683333333333337</v>
      </c>
      <c r="DM106" s="137">
        <f t="shared" si="136"/>
        <v>88.716666666666669</v>
      </c>
      <c r="DN106" s="137">
        <f t="shared" si="137"/>
        <v>90.166666666666671</v>
      </c>
      <c r="DO106" s="137" t="str">
        <f>'Final Master FO'!DC106</f>
        <v>LONG BUILDUP</v>
      </c>
      <c r="DS106" s="137" t="str">
        <f>'FOD (ALL)'!M106</f>
        <v>NTPC</v>
      </c>
      <c r="DT106" s="137">
        <f>'All Data FO'!B104</f>
        <v>90.65</v>
      </c>
      <c r="DU106" s="139">
        <f>'All Data FO'!K104</f>
        <v>0.61043285238625022</v>
      </c>
      <c r="DV106" s="137">
        <f>'All Data FO'!EA104</f>
        <v>441375</v>
      </c>
      <c r="DW106" s="139">
        <f>'All Data FO'!EJ104</f>
        <v>5.8453237410071939</v>
      </c>
      <c r="DX106" s="137">
        <f>'D Master'!R104</f>
        <v>2738082</v>
      </c>
      <c r="DY106" s="137">
        <f>'D Master'!AH104</f>
        <v>29.15</v>
      </c>
      <c r="EB106" s="137">
        <f>'All Data FO'!BM104/'All Data FO'!EA104</f>
        <v>31.96193712829227</v>
      </c>
      <c r="EC106" s="137">
        <f>'All Data FO'!BN104/'All Data FO'!EB104</f>
        <v>32</v>
      </c>
      <c r="ED106" s="137">
        <f>'All Data FO'!BO104/'All Data FO'!EC104</f>
        <v>19.709342560553633</v>
      </c>
      <c r="EE106" s="137">
        <f>'All Data FO'!BP104/'All Data FO'!ED104</f>
        <v>22.102857142857143</v>
      </c>
      <c r="EF106" s="137">
        <f>'All Data FO'!BQ104/'All Data FO'!EE104</f>
        <v>22.1446519524618</v>
      </c>
      <c r="EG106" s="137" t="str">
        <f t="shared" si="138"/>
        <v>N</v>
      </c>
      <c r="EH106" s="137" t="str">
        <f t="shared" si="139"/>
        <v>Y</v>
      </c>
      <c r="EI106" s="137" t="str">
        <f t="shared" si="140"/>
        <v>N</v>
      </c>
      <c r="EJ106" s="137" t="str">
        <f t="shared" si="141"/>
        <v>N</v>
      </c>
      <c r="EK106" s="137">
        <f t="shared" si="142"/>
        <v>-0.11894647408665637</v>
      </c>
      <c r="EL106" s="137">
        <f t="shared" si="143"/>
        <v>62.359550561797747</v>
      </c>
      <c r="EM106" s="137">
        <f t="shared" si="144"/>
        <v>-10.828982727588269</v>
      </c>
      <c r="EN106" s="137">
        <f t="shared" si="145"/>
        <v>-0.18873545492779914</v>
      </c>
      <c r="EO106" s="137" t="str">
        <f t="shared" si="146"/>
        <v>N</v>
      </c>
      <c r="EP106" s="137" t="str">
        <f t="shared" si="147"/>
        <v>Y</v>
      </c>
      <c r="EQ106" s="137" t="str">
        <f t="shared" si="148"/>
        <v>N</v>
      </c>
    </row>
    <row r="107" spans="1:147" x14ac:dyDescent="0.3">
      <c r="A107" s="137" t="str">
        <f>FOD!B107</f>
        <v xml:space="preserve">PEL       </v>
      </c>
      <c r="B107" s="137" t="str">
        <f>'All Data FO'!G107</f>
        <v>Y</v>
      </c>
      <c r="C107" s="137" t="str">
        <f>'All Data FO'!H107</f>
        <v>Y</v>
      </c>
      <c r="D107" s="137" t="str">
        <f>'All Data FO'!I107</f>
        <v>Y</v>
      </c>
      <c r="E107" s="137" t="str">
        <f>'All Data FO'!J107</f>
        <v>Y</v>
      </c>
      <c r="F107" s="139">
        <f>'All Data FO'!K107</f>
        <v>2.0176062113838844</v>
      </c>
      <c r="G107" s="139">
        <f>'All Data FO'!L107</f>
        <v>0.73808868080419121</v>
      </c>
      <c r="H107" s="139">
        <f>'All Data FO'!M107</f>
        <v>4.5493809386697377</v>
      </c>
      <c r="I107" s="139">
        <f>'All Data FO'!N107</f>
        <v>1.0886016998486463</v>
      </c>
      <c r="J107" s="137" t="str">
        <f t="shared" si="83"/>
        <v>Y</v>
      </c>
      <c r="K107" s="137" t="str">
        <f t="shared" si="84"/>
        <v>N</v>
      </c>
      <c r="L107" s="137" t="str">
        <f t="shared" si="85"/>
        <v>Y</v>
      </c>
      <c r="M107" s="137">
        <f>'All Data FO'!AG107-'All Data FO'!AH107</f>
        <v>-736347</v>
      </c>
      <c r="N107" s="137">
        <f>'All Data FO'!AH107-'All Data FO'!AI107</f>
        <v>124836</v>
      </c>
      <c r="O107" s="137">
        <f>'All Data FO'!AI107-'All Data FO'!AJ107</f>
        <v>211665</v>
      </c>
      <c r="P107" s="137">
        <f>'All Data FO'!AJ107-'All Data FO'!AK107</f>
        <v>148629</v>
      </c>
      <c r="Q107" s="137" t="str">
        <f>'All Data FO'!AL107</f>
        <v>N</v>
      </c>
      <c r="R107" s="137" t="str">
        <f>'All Data FO'!AM107</f>
        <v>Y</v>
      </c>
      <c r="S107" s="137" t="str">
        <f>'All Data FO'!AN107</f>
        <v>Y</v>
      </c>
      <c r="T107" s="137" t="str">
        <f>'All Data FO'!AO107</f>
        <v>Y</v>
      </c>
      <c r="U107" s="139">
        <f>'All Data FO'!AP107</f>
        <v>-16.622488839285715</v>
      </c>
      <c r="V107" s="139">
        <f>'All Data FO'!AQ107</f>
        <v>2.8997990238300315</v>
      </c>
      <c r="W107" s="139">
        <f>'All Data FO'!AR107</f>
        <v>5.1709821091567898</v>
      </c>
      <c r="X107" s="139">
        <f>'All Data FO'!AS107</f>
        <v>3.7678207739307537</v>
      </c>
      <c r="Y107" s="137" t="str">
        <f t="shared" si="86"/>
        <v>N</v>
      </c>
      <c r="Z107" s="137" t="str">
        <f t="shared" si="87"/>
        <v>N</v>
      </c>
      <c r="AA107" s="137" t="str">
        <f t="shared" si="88"/>
        <v>Y</v>
      </c>
      <c r="AB107" s="137" t="str">
        <f>'All Data FO'!BB107</f>
        <v>Y</v>
      </c>
      <c r="AC107" s="137" t="str">
        <f>'All Data FO'!BC107</f>
        <v>N</v>
      </c>
      <c r="AD107" s="137" t="str">
        <f>'All Data FO'!BD107</f>
        <v>Y</v>
      </c>
      <c r="AE107" s="137" t="str">
        <f>'All Data FO'!BE107</f>
        <v>N</v>
      </c>
      <c r="AF107" s="139">
        <f>'All Data FO'!BF107</f>
        <v>47.807676865680854</v>
      </c>
      <c r="AG107" s="139">
        <f>'All Data FO'!BG107</f>
        <v>-5.6943416363603276</v>
      </c>
      <c r="AH107" s="139">
        <f>'All Data FO'!BH107</f>
        <v>111.11397121306182</v>
      </c>
      <c r="AI107" s="139">
        <f>'All Data FO'!BI107</f>
        <v>-42.115727599045847</v>
      </c>
      <c r="AJ107" s="137" t="str">
        <f t="shared" si="89"/>
        <v>Y</v>
      </c>
      <c r="AK107" s="137" t="str">
        <f t="shared" si="90"/>
        <v>N</v>
      </c>
      <c r="AL107" s="137" t="str">
        <f t="shared" si="91"/>
        <v>Y</v>
      </c>
      <c r="AM107" s="137" t="str">
        <f>'All Data FO'!BR107</f>
        <v>Y</v>
      </c>
      <c r="AN107" s="137" t="str">
        <f>'All Data FO'!BS107</f>
        <v>N</v>
      </c>
      <c r="AO107" s="137" t="str">
        <f>'All Data FO'!BT107</f>
        <v>Y</v>
      </c>
      <c r="AP107" s="137" t="str">
        <f>'All Data FO'!BU107</f>
        <v>N</v>
      </c>
      <c r="AQ107" s="139">
        <f>'All Data FO'!BV107</f>
        <v>48.63004454042381</v>
      </c>
      <c r="AR107" s="139">
        <f>'All Data FO'!BW107</f>
        <v>-9.1031775242301567</v>
      </c>
      <c r="AS107" s="139">
        <f>'All Data FO'!BX107</f>
        <v>104.5933734939759</v>
      </c>
      <c r="AT107" s="139">
        <f>'All Data FO'!BY107</f>
        <v>-42.930812204555217</v>
      </c>
      <c r="AU107" s="137" t="str">
        <f t="shared" si="92"/>
        <v>Y</v>
      </c>
      <c r="AV107" s="137" t="str">
        <f t="shared" si="93"/>
        <v>N</v>
      </c>
      <c r="AW107" s="137" t="str">
        <f t="shared" si="94"/>
        <v>Y</v>
      </c>
      <c r="AX107" s="137" t="str">
        <f>'All Data FO'!CH107</f>
        <v>Y</v>
      </c>
      <c r="AY107" s="137" t="str">
        <f>'All Data FO'!CI107</f>
        <v>N</v>
      </c>
      <c r="AZ107" s="137" t="str">
        <f>'All Data FO'!CJ107</f>
        <v>Y</v>
      </c>
      <c r="BA107" s="137" t="str">
        <f>'All Data FO'!CK107</f>
        <v>N</v>
      </c>
      <c r="BB107" s="139">
        <f>'All Data FO'!CL107</f>
        <v>22.415940224159403</v>
      </c>
      <c r="BC107" s="139">
        <f>'All Data FO'!CM107</f>
        <v>-7.4618265629501579</v>
      </c>
      <c r="BD107" s="139">
        <f>'All Data FO'!CN107</f>
        <v>92.29916897506925</v>
      </c>
      <c r="BE107" s="139">
        <f>'All Data FO'!CO107</f>
        <v>-41.886670959433353</v>
      </c>
      <c r="BF107" s="137" t="str">
        <f t="shared" si="95"/>
        <v>Y</v>
      </c>
      <c r="BG107" s="137" t="str">
        <f t="shared" si="96"/>
        <v>N</v>
      </c>
      <c r="BH107" s="137" t="str">
        <f t="shared" si="97"/>
        <v>Y</v>
      </c>
      <c r="BI107" s="137" t="str">
        <f>'D Master'!AM107</f>
        <v>Y</v>
      </c>
      <c r="BJ107" s="137" t="str">
        <f>'D Master'!AN107</f>
        <v>Y</v>
      </c>
      <c r="BK107" s="137" t="str">
        <f>'D Master'!AO107</f>
        <v>N</v>
      </c>
      <c r="BL107" s="137" t="str">
        <f>'D Master'!AP107</f>
        <v>N</v>
      </c>
      <c r="BM107" s="137">
        <f>'D Master'!AQ107</f>
        <v>33.448993754337266</v>
      </c>
      <c r="BN107" s="137">
        <f>'D Master'!AR107</f>
        <v>38.869257950530027</v>
      </c>
      <c r="BO107" s="137">
        <f>'D Master'!AS107</f>
        <v>-24.165651644336172</v>
      </c>
      <c r="BP107" s="137">
        <f>'D Master'!AT107</f>
        <v>-11.644425312096434</v>
      </c>
      <c r="BR107" s="137">
        <f>'All Data FO'!B107</f>
        <v>932.9</v>
      </c>
      <c r="BS107" s="137">
        <f>'All Data FO'!W107</f>
        <v>954.85</v>
      </c>
      <c r="BT107" s="137">
        <f>'All Data FO'!AB107</f>
        <v>890.05</v>
      </c>
      <c r="BV107" s="137">
        <f t="shared" si="98"/>
        <v>66.062205466541002</v>
      </c>
      <c r="BW107" s="137">
        <f>'All Data FO'!BM107</f>
        <v>3402708</v>
      </c>
      <c r="BX107" s="137">
        <f>AVERAGE('All Data FO'!BN107:BQ107)</f>
        <v>2049056.25</v>
      </c>
      <c r="BY107" s="137">
        <f>AVERAGE('All Data FO'!BN107:BP107)</f>
        <v>2013032</v>
      </c>
      <c r="BZ107" s="137">
        <f t="shared" si="99"/>
        <v>69.033974621367165</v>
      </c>
      <c r="CB107" s="139">
        <f>'All Data FO'!AP107</f>
        <v>-16.622488839285715</v>
      </c>
      <c r="CC107" s="139">
        <f>'All Data FO'!AQ107</f>
        <v>2.8997990238300315</v>
      </c>
      <c r="CD107" s="139">
        <f>'All Data FO'!AR107</f>
        <v>5.1709821091567898</v>
      </c>
      <c r="CE107" s="139">
        <f>'All Data FO'!AS107</f>
        <v>3.7678207739307537</v>
      </c>
      <c r="CF107" s="139">
        <f>'All Data FO'!BV107</f>
        <v>48.63004454042381</v>
      </c>
      <c r="CG107" s="139">
        <f>'All Data FO'!BW107</f>
        <v>-9.1031775242301567</v>
      </c>
      <c r="CH107" s="139">
        <f>'All Data FO'!BX107</f>
        <v>104.5933734939759</v>
      </c>
      <c r="CI107" s="139">
        <f>'All Data FO'!BY107</f>
        <v>-42.930812204555217</v>
      </c>
      <c r="CJ107" s="139">
        <f>'D Master'!AQ107</f>
        <v>33.448993754337266</v>
      </c>
      <c r="CK107" s="139">
        <f>'D Master'!AR107</f>
        <v>38.869257950530027</v>
      </c>
      <c r="CL107" s="139">
        <f>'D Master'!AS107</f>
        <v>-24.165651644336172</v>
      </c>
      <c r="CM107" s="139">
        <f>'D Master'!AT107</f>
        <v>-11.644425312096434</v>
      </c>
      <c r="CN107" s="139">
        <f>Cash!BH107</f>
        <v>-33.399533719022543</v>
      </c>
      <c r="CO107" s="139">
        <f>Cash!BI107</f>
        <v>8.3511096141611461</v>
      </c>
      <c r="CP107" s="139">
        <f>Cash!BJ107</f>
        <v>42.432237946749815</v>
      </c>
      <c r="CQ107" s="139">
        <f>Cash!BK107</f>
        <v>-22.056960053179335</v>
      </c>
      <c r="CR107" s="67"/>
      <c r="CS107" s="139">
        <f>'All Data FO'!K107</f>
        <v>2.0176062113838844</v>
      </c>
      <c r="CT107" s="139">
        <f>Cash!BH107</f>
        <v>-33.399533719022543</v>
      </c>
      <c r="CU107" s="139">
        <f>'D Master'!AA107</f>
        <v>-11.129309311708544</v>
      </c>
      <c r="CV107" s="139">
        <f>NOI!G107</f>
        <v>-59.378145107610379</v>
      </c>
      <c r="CW107" s="139">
        <f>NOI!S107</f>
        <v>48.777377591226667</v>
      </c>
      <c r="CX107" s="139">
        <f>Cash!EB107</f>
        <v>-1.9920318725099533</v>
      </c>
      <c r="CY107" s="139">
        <f>'All Data FO'!AP107</f>
        <v>-16.622488839285715</v>
      </c>
      <c r="CZ107" s="139">
        <f>'All Data FO'!BV107</f>
        <v>48.63004454042381</v>
      </c>
      <c r="DA107" s="139">
        <f>'All Data FO'!BF107</f>
        <v>47.807676865680854</v>
      </c>
      <c r="DB107" s="139" t="str">
        <f>'FOD (ALL)'!M107</f>
        <v>ONGC</v>
      </c>
      <c r="DC107" s="139">
        <f>'All Data FO'!EJ107</f>
        <v>2.5811539254897164</v>
      </c>
      <c r="DD107" s="137">
        <f>'All Data FO'!B105</f>
        <v>76.3</v>
      </c>
      <c r="DE107" s="137">
        <f>('All Data FO'!W105-'All Data FO'!AB105)/3</f>
        <v>0.56666666666666765</v>
      </c>
      <c r="DF107" s="137">
        <f t="shared" si="131"/>
        <v>0.74268239405854219</v>
      </c>
      <c r="DH107" s="139" t="str">
        <f t="shared" si="100"/>
        <v>ONGC</v>
      </c>
      <c r="DI107" s="137">
        <f t="shared" si="132"/>
        <v>76.86666666666666</v>
      </c>
      <c r="DJ107" s="137">
        <f t="shared" si="133"/>
        <v>77.433333333333323</v>
      </c>
      <c r="DK107" s="137">
        <f t="shared" si="134"/>
        <v>76.583333333333329</v>
      </c>
      <c r="DL107" s="137">
        <f t="shared" si="135"/>
        <v>76.016666666666666</v>
      </c>
      <c r="DM107" s="137">
        <f t="shared" si="136"/>
        <v>75.45</v>
      </c>
      <c r="DN107" s="137">
        <f t="shared" si="137"/>
        <v>76.3</v>
      </c>
      <c r="DO107" s="137" t="str">
        <f>'Final Master FO'!DC107</f>
        <v>SHORT BUILDUP</v>
      </c>
      <c r="DS107" s="137" t="str">
        <f>'FOD (ALL)'!M107</f>
        <v>ONGC</v>
      </c>
      <c r="DT107" s="137">
        <f>'All Data FO'!B105</f>
        <v>76.3</v>
      </c>
      <c r="DU107" s="139">
        <f>'All Data FO'!K105</f>
        <v>-0.58631921824104605</v>
      </c>
      <c r="DV107" s="137">
        <f>'All Data FO'!EA105</f>
        <v>31290700</v>
      </c>
      <c r="DW107" s="139">
        <f>'All Data FO'!EJ105</f>
        <v>6.6024590582808393</v>
      </c>
      <c r="DX107" s="137">
        <f>'D Master'!R105</f>
        <v>423890</v>
      </c>
      <c r="DY107" s="137">
        <f>'D Master'!AH105</f>
        <v>29.02</v>
      </c>
      <c r="EB107" s="137">
        <f>'All Data FO'!BM105/'All Data FO'!EA105</f>
        <v>0.43711390285292434</v>
      </c>
      <c r="EC107" s="137">
        <f>'All Data FO'!BN105/'All Data FO'!EB105</f>
        <v>0.43273020880532287</v>
      </c>
      <c r="ED107" s="137">
        <f>'All Data FO'!BO105/'All Data FO'!EC105</f>
        <v>0.28655663404313053</v>
      </c>
      <c r="EE107" s="137">
        <f>'All Data FO'!BP105/'All Data FO'!ED105</f>
        <v>0.78302614084549005</v>
      </c>
      <c r="EF107" s="137">
        <f>'All Data FO'!BQ105/'All Data FO'!EE105</f>
        <v>0.43812817841332058</v>
      </c>
      <c r="EG107" s="137" t="str">
        <f t="shared" si="138"/>
        <v>Y</v>
      </c>
      <c r="EH107" s="137" t="str">
        <f t="shared" si="139"/>
        <v>Y</v>
      </c>
      <c r="EI107" s="137" t="str">
        <f t="shared" si="140"/>
        <v>N</v>
      </c>
      <c r="EJ107" s="137" t="str">
        <f t="shared" si="141"/>
        <v>Y</v>
      </c>
      <c r="EK107" s="137">
        <f t="shared" si="142"/>
        <v>1.0130316669372192</v>
      </c>
      <c r="EL107" s="137">
        <f t="shared" si="143"/>
        <v>51.010361442265996</v>
      </c>
      <c r="EM107" s="137">
        <f t="shared" si="144"/>
        <v>-63.40395050748694</v>
      </c>
      <c r="EN107" s="137">
        <f t="shared" si="145"/>
        <v>78.7207898111498</v>
      </c>
      <c r="EO107" s="137" t="str">
        <f t="shared" si="146"/>
        <v>N</v>
      </c>
      <c r="EP107" s="137" t="str">
        <f t="shared" si="147"/>
        <v>Y</v>
      </c>
      <c r="EQ107" s="137" t="str">
        <f t="shared" si="148"/>
        <v>N</v>
      </c>
    </row>
    <row r="108" spans="1:147" x14ac:dyDescent="0.3">
      <c r="A108" s="137" t="str">
        <f>FOD!B108</f>
        <v xml:space="preserve">PETRONET  </v>
      </c>
      <c r="B108" s="137" t="str">
        <f>'All Data FO'!G108</f>
        <v>N</v>
      </c>
      <c r="C108" s="137" t="str">
        <f>'All Data FO'!H108</f>
        <v>Y</v>
      </c>
      <c r="D108" s="137" t="str">
        <f>'All Data FO'!I108</f>
        <v>Y</v>
      </c>
      <c r="E108" s="137" t="str">
        <f>'All Data FO'!J108</f>
        <v>Y</v>
      </c>
      <c r="F108" s="139">
        <f>'All Data FO'!K108</f>
        <v>-1.1976047904191665</v>
      </c>
      <c r="G108" s="139">
        <f>'All Data FO'!L108</f>
        <v>2.8596568411790582</v>
      </c>
      <c r="H108" s="139">
        <f>'All Data FO'!M108</f>
        <v>1.4958696137530803</v>
      </c>
      <c r="I108" s="139">
        <f>'All Data FO'!N108</f>
        <v>1.9576599134987402</v>
      </c>
      <c r="J108" s="137" t="str">
        <f t="shared" si="83"/>
        <v>N</v>
      </c>
      <c r="K108" s="137" t="str">
        <f t="shared" si="84"/>
        <v>Y</v>
      </c>
      <c r="L108" s="137" t="str">
        <f t="shared" si="85"/>
        <v>N</v>
      </c>
      <c r="M108" s="137">
        <f>'All Data FO'!AG108-'All Data FO'!AH108</f>
        <v>-477000</v>
      </c>
      <c r="N108" s="137">
        <f>'All Data FO'!AH108-'All Data FO'!AI108</f>
        <v>-93000</v>
      </c>
      <c r="O108" s="137">
        <f>'All Data FO'!AI108-'All Data FO'!AJ108</f>
        <v>75000</v>
      </c>
      <c r="P108" s="137">
        <f>'All Data FO'!AJ108-'All Data FO'!AK108</f>
        <v>-48000</v>
      </c>
      <c r="Q108" s="137" t="str">
        <f>'All Data FO'!AL108</f>
        <v>N</v>
      </c>
      <c r="R108" s="137" t="str">
        <f>'All Data FO'!AM108</f>
        <v>N</v>
      </c>
      <c r="S108" s="137" t="str">
        <f>'All Data FO'!AN108</f>
        <v>Y</v>
      </c>
      <c r="T108" s="137" t="str">
        <f>'All Data FO'!AO108</f>
        <v>N</v>
      </c>
      <c r="U108" s="139">
        <f>'All Data FO'!AP108</f>
        <v>-4.0232793522267203</v>
      </c>
      <c r="V108" s="139">
        <f>'All Data FO'!AQ108</f>
        <v>-0.7783078081847854</v>
      </c>
      <c r="W108" s="139">
        <f>'All Data FO'!AR108</f>
        <v>0.63163213744315305</v>
      </c>
      <c r="X108" s="139">
        <f>'All Data FO'!AS108</f>
        <v>-0.40261701056869653</v>
      </c>
      <c r="Y108" s="137" t="str">
        <f t="shared" si="86"/>
        <v>N</v>
      </c>
      <c r="Z108" s="137" t="str">
        <f t="shared" si="87"/>
        <v>N</v>
      </c>
      <c r="AA108" s="137" t="str">
        <f t="shared" si="88"/>
        <v>Y</v>
      </c>
      <c r="AB108" s="137" t="str">
        <f>'All Data FO'!BB108</f>
        <v>Y</v>
      </c>
      <c r="AC108" s="137" t="str">
        <f>'All Data FO'!BC108</f>
        <v>N</v>
      </c>
      <c r="AD108" s="137" t="str">
        <f>'All Data FO'!BD108</f>
        <v>N</v>
      </c>
      <c r="AE108" s="137" t="str">
        <f>'All Data FO'!BE108</f>
        <v>N</v>
      </c>
      <c r="AF108" s="139">
        <f>'All Data FO'!BF108</f>
        <v>214.27488509104191</v>
      </c>
      <c r="AG108" s="139">
        <f>'All Data FO'!BG108</f>
        <v>-6.1342556242999073</v>
      </c>
      <c r="AH108" s="139">
        <f>'All Data FO'!BH108</f>
        <v>-42.967597872099063</v>
      </c>
      <c r="AI108" s="139">
        <f>'All Data FO'!BI108</f>
        <v>-28.836004548421517</v>
      </c>
      <c r="AJ108" s="137" t="str">
        <f t="shared" si="89"/>
        <v>Y</v>
      </c>
      <c r="AK108" s="137" t="str">
        <f t="shared" si="90"/>
        <v>Y</v>
      </c>
      <c r="AL108" s="137" t="str">
        <f t="shared" si="91"/>
        <v>N</v>
      </c>
      <c r="AM108" s="137" t="str">
        <f>'All Data FO'!BR108</f>
        <v>Y</v>
      </c>
      <c r="AN108" s="137" t="str">
        <f>'All Data FO'!BS108</f>
        <v>N</v>
      </c>
      <c r="AO108" s="137" t="str">
        <f>'All Data FO'!BT108</f>
        <v>N</v>
      </c>
      <c r="AP108" s="137" t="str">
        <f>'All Data FO'!BU108</f>
        <v>N</v>
      </c>
      <c r="AQ108" s="139">
        <f>'All Data FO'!BV108</f>
        <v>211.8122977346278</v>
      </c>
      <c r="AR108" s="139">
        <f>'All Data FO'!BW108</f>
        <v>-8.5798816568047336</v>
      </c>
      <c r="AS108" s="139">
        <f>'All Data FO'!BX108</f>
        <v>-42.614601018675721</v>
      </c>
      <c r="AT108" s="139">
        <f>'All Data FO'!BY108</f>
        <v>-30.171902786010669</v>
      </c>
      <c r="AU108" s="137" t="str">
        <f t="shared" si="92"/>
        <v>Y</v>
      </c>
      <c r="AV108" s="137" t="str">
        <f t="shared" si="93"/>
        <v>Y</v>
      </c>
      <c r="AW108" s="137" t="str">
        <f t="shared" si="94"/>
        <v>N</v>
      </c>
      <c r="AX108" s="137" t="str">
        <f>'All Data FO'!CH108</f>
        <v>Y</v>
      </c>
      <c r="AY108" s="137" t="str">
        <f>'All Data FO'!CI108</f>
        <v>N</v>
      </c>
      <c r="AZ108" s="137" t="str">
        <f>'All Data FO'!CJ108</f>
        <v>N</v>
      </c>
      <c r="BA108" s="137" t="str">
        <f>'All Data FO'!CK108</f>
        <v>N</v>
      </c>
      <c r="BB108" s="139">
        <f>'All Data FO'!CL108</f>
        <v>177.10437710437711</v>
      </c>
      <c r="BC108" s="139">
        <f>'All Data FO'!CM108</f>
        <v>-9.3129770992366403</v>
      </c>
      <c r="BD108" s="139">
        <f>'All Data FO'!CN108</f>
        <v>-42.84467713787086</v>
      </c>
      <c r="BE108" s="139">
        <f>'All Data FO'!CO108</f>
        <v>-27.006369426751593</v>
      </c>
      <c r="BF108" s="137" t="str">
        <f t="shared" si="95"/>
        <v>Y</v>
      </c>
      <c r="BG108" s="137" t="str">
        <f t="shared" si="96"/>
        <v>Y</v>
      </c>
      <c r="BH108" s="137" t="str">
        <f t="shared" si="97"/>
        <v>N</v>
      </c>
      <c r="BI108" s="137" t="str">
        <f>'D Master'!AM108</f>
        <v>N</v>
      </c>
      <c r="BJ108" s="137" t="str">
        <f>'D Master'!AN108</f>
        <v>Y</v>
      </c>
      <c r="BK108" s="137" t="str">
        <f>'D Master'!AO108</f>
        <v>Y</v>
      </c>
      <c r="BL108" s="137" t="str">
        <f>'D Master'!AP108</f>
        <v>N</v>
      </c>
      <c r="BM108" s="137">
        <f>'D Master'!AQ108</f>
        <v>-30.257376020087889</v>
      </c>
      <c r="BN108" s="137">
        <f>'D Master'!AR108</f>
        <v>13.785714285714285</v>
      </c>
      <c r="BO108" s="137">
        <f>'D Master'!AS108</f>
        <v>8.8646967340591036</v>
      </c>
      <c r="BP108" s="137">
        <f>'D Master'!AT108</f>
        <v>-22.107813446396136</v>
      </c>
      <c r="BR108" s="137">
        <f>'All Data FO'!B108</f>
        <v>231</v>
      </c>
      <c r="BS108" s="137">
        <f>'All Data FO'!W108</f>
        <v>238.15</v>
      </c>
      <c r="BT108" s="137">
        <f>'All Data FO'!AB108</f>
        <v>229.5</v>
      </c>
      <c r="BV108" s="137">
        <f t="shared" si="98"/>
        <v>85.333012743447938</v>
      </c>
      <c r="BW108" s="137">
        <f>'All Data FO'!BM108</f>
        <v>5781000</v>
      </c>
      <c r="BX108" s="137">
        <f>AVERAGE('All Data FO'!BN108:BQ108)</f>
        <v>3119250</v>
      </c>
      <c r="BY108" s="137">
        <f>AVERAGE('All Data FO'!BN108:BP108)</f>
        <v>2472000</v>
      </c>
      <c r="BZ108" s="137">
        <f t="shared" si="99"/>
        <v>133.85922330097085</v>
      </c>
      <c r="CB108" s="139">
        <f>'All Data FO'!AP108</f>
        <v>-4.0232793522267203</v>
      </c>
      <c r="CC108" s="139">
        <f>'All Data FO'!AQ108</f>
        <v>-0.7783078081847854</v>
      </c>
      <c r="CD108" s="139">
        <f>'All Data FO'!AR108</f>
        <v>0.63163213744315305</v>
      </c>
      <c r="CE108" s="139">
        <f>'All Data FO'!AS108</f>
        <v>-0.40261701056869653</v>
      </c>
      <c r="CF108" s="139">
        <f>'All Data FO'!BV108</f>
        <v>211.8122977346278</v>
      </c>
      <c r="CG108" s="139">
        <f>'All Data FO'!BW108</f>
        <v>-8.5798816568047336</v>
      </c>
      <c r="CH108" s="139">
        <f>'All Data FO'!BX108</f>
        <v>-42.614601018675721</v>
      </c>
      <c r="CI108" s="139">
        <f>'All Data FO'!BY108</f>
        <v>-30.171902786010669</v>
      </c>
      <c r="CJ108" s="139">
        <f>'D Master'!AQ108</f>
        <v>-30.257376020087889</v>
      </c>
      <c r="CK108" s="139">
        <f>'D Master'!AR108</f>
        <v>13.785714285714285</v>
      </c>
      <c r="CL108" s="139">
        <f>'D Master'!AS108</f>
        <v>8.8646967340591036</v>
      </c>
      <c r="CM108" s="139">
        <f>'D Master'!AT108</f>
        <v>-22.107813446396136</v>
      </c>
      <c r="CN108" s="139">
        <f>Cash!BH108</f>
        <v>-1.7958507790514104</v>
      </c>
      <c r="CO108" s="139">
        <f>Cash!BI108</f>
        <v>8.7941096304704161</v>
      </c>
      <c r="CP108" s="139">
        <f>Cash!BJ108</f>
        <v>53.416253581010494</v>
      </c>
      <c r="CQ108" s="139">
        <f>Cash!BK108</f>
        <v>-26.789616791697878</v>
      </c>
      <c r="CR108" s="67"/>
      <c r="CS108" s="139">
        <f>'All Data FO'!K108</f>
        <v>-1.1976047904191665</v>
      </c>
      <c r="CT108" s="139">
        <f>Cash!BH108</f>
        <v>-1.7958507790514104</v>
      </c>
      <c r="CU108" s="139">
        <f>'D Master'!AA108</f>
        <v>-31.518396234036938</v>
      </c>
      <c r="CV108" s="139">
        <f>NOI!G108</f>
        <v>-72.779988216969187</v>
      </c>
      <c r="CW108" s="139">
        <f>NOI!S108</f>
        <v>8.9939989806801144</v>
      </c>
      <c r="CX108" s="139">
        <f>Cash!EB108</f>
        <v>-2.2277227722772244</v>
      </c>
      <c r="CY108" s="139">
        <f>'All Data FO'!AP108</f>
        <v>-4.0232793522267203</v>
      </c>
      <c r="CZ108" s="139">
        <f>'All Data FO'!BV108</f>
        <v>211.8122977346278</v>
      </c>
      <c r="DA108" s="139">
        <f>'All Data FO'!BF108</f>
        <v>214.27488509104191</v>
      </c>
      <c r="DB108" s="139" t="str">
        <f>'FOD (ALL)'!M108</f>
        <v>PAGEIND</v>
      </c>
      <c r="DC108" s="139">
        <f>'All Data FO'!EJ108</f>
        <v>-0.12117015752120479</v>
      </c>
      <c r="DD108" s="137">
        <f>'All Data FO'!B106</f>
        <v>18168.849999999999</v>
      </c>
      <c r="DE108" s="137">
        <f>('All Data FO'!W106-'All Data FO'!AB106)/3</f>
        <v>246.66666666666666</v>
      </c>
      <c r="DF108" s="137">
        <f t="shared" si="131"/>
        <v>1.3576349998302957</v>
      </c>
      <c r="DH108" s="139" t="str">
        <f t="shared" si="100"/>
        <v>PAGEIND</v>
      </c>
      <c r="DI108" s="137">
        <f t="shared" si="132"/>
        <v>18415.516666666666</v>
      </c>
      <c r="DJ108" s="137">
        <f t="shared" si="133"/>
        <v>18662.183333333334</v>
      </c>
      <c r="DK108" s="137">
        <f t="shared" si="134"/>
        <v>18292.183333333334</v>
      </c>
      <c r="DL108" s="137">
        <f t="shared" si="135"/>
        <v>18045.516666666666</v>
      </c>
      <c r="DM108" s="137">
        <f t="shared" si="136"/>
        <v>17798.849999999999</v>
      </c>
      <c r="DN108" s="137">
        <f t="shared" si="137"/>
        <v>18168.849999999999</v>
      </c>
      <c r="DO108" s="137" t="str">
        <f>'Final Master FO'!DC108</f>
        <v>LONG UNWINDING</v>
      </c>
      <c r="DS108" s="137" t="str">
        <f>'FOD (ALL)'!M108</f>
        <v>PAGEIND</v>
      </c>
      <c r="DT108" s="137">
        <f>'All Data FO'!B106</f>
        <v>18168.849999999999</v>
      </c>
      <c r="DU108" s="139">
        <f>'All Data FO'!K106</f>
        <v>-1.2782477817442854</v>
      </c>
      <c r="DV108" s="137">
        <f>'All Data FO'!EA106</f>
        <v>50141700</v>
      </c>
      <c r="DW108" s="139">
        <f>'All Data FO'!EJ106</f>
        <v>4.4808121472016804</v>
      </c>
      <c r="DX108" s="137">
        <f>'D Master'!R106</f>
        <v>2797117</v>
      </c>
      <c r="DY108" s="137">
        <f>'D Master'!AH106</f>
        <v>22.48</v>
      </c>
      <c r="EB108" s="137">
        <f>'All Data FO'!BM106/'All Data FO'!EA106</f>
        <v>6.7558539100190059E-4</v>
      </c>
      <c r="EC108" s="137">
        <f>'All Data FO'!BN106/'All Data FO'!EB106</f>
        <v>8.7463769474883989E-4</v>
      </c>
      <c r="ED108" s="137">
        <f>'All Data FO'!BO106/'All Data FO'!EC106</f>
        <v>7.5584964158265447E-4</v>
      </c>
      <c r="EE108" s="137">
        <f>'All Data FO'!BP106/'All Data FO'!ED106</f>
        <v>6.7338911803185256E-4</v>
      </c>
      <c r="EF108" s="137">
        <f>'All Data FO'!BQ106/'All Data FO'!EE106</f>
        <v>9.4250260490669701E-4</v>
      </c>
      <c r="EG108" s="137" t="str">
        <f t="shared" si="138"/>
        <v>N</v>
      </c>
      <c r="EH108" s="137" t="str">
        <f t="shared" si="139"/>
        <v>Y</v>
      </c>
      <c r="EI108" s="137" t="str">
        <f t="shared" si="140"/>
        <v>Y</v>
      </c>
      <c r="EJ108" s="137" t="str">
        <f t="shared" si="141"/>
        <v>N</v>
      </c>
      <c r="EK108" s="137">
        <f t="shared" si="142"/>
        <v>-22.75825806982844</v>
      </c>
      <c r="EL108" s="137">
        <f t="shared" si="143"/>
        <v>15.715831116550921</v>
      </c>
      <c r="EM108" s="137">
        <f t="shared" si="144"/>
        <v>12.245597878357959</v>
      </c>
      <c r="EN108" s="137">
        <f t="shared" si="145"/>
        <v>-28.553076190328973</v>
      </c>
      <c r="EO108" s="137" t="str">
        <f t="shared" si="146"/>
        <v>N</v>
      </c>
      <c r="EP108" s="137" t="str">
        <f t="shared" si="147"/>
        <v>Y</v>
      </c>
      <c r="EQ108" s="137" t="str">
        <f t="shared" si="148"/>
        <v>Y</v>
      </c>
    </row>
    <row r="109" spans="1:147" x14ac:dyDescent="0.3">
      <c r="A109" s="137" t="str">
        <f>FOD!B109</f>
        <v xml:space="preserve">PFC       </v>
      </c>
      <c r="B109" s="137" t="str">
        <f>'All Data FO'!G109</f>
        <v>N</v>
      </c>
      <c r="C109" s="137" t="str">
        <f>'All Data FO'!H109</f>
        <v>N</v>
      </c>
      <c r="D109" s="137" t="str">
        <f>'All Data FO'!I109</f>
        <v>Y</v>
      </c>
      <c r="E109" s="137" t="str">
        <f>'All Data FO'!J109</f>
        <v>N</v>
      </c>
      <c r="F109" s="139">
        <f>'All Data FO'!K109</f>
        <v>-5.2498418722327536</v>
      </c>
      <c r="G109" s="139">
        <f>'All Data FO'!L109</f>
        <v>-2.2263450834879372</v>
      </c>
      <c r="H109" s="139">
        <f>'All Data FO'!M109</f>
        <v>0.87336244541483288</v>
      </c>
      <c r="I109" s="139">
        <f>'All Data FO'!N109</f>
        <v>-0.98826436071648804</v>
      </c>
      <c r="J109" s="137" t="str">
        <f t="shared" si="83"/>
        <v>N</v>
      </c>
      <c r="K109" s="137" t="str">
        <f t="shared" si="84"/>
        <v>N</v>
      </c>
      <c r="L109" s="137" t="str">
        <f t="shared" si="85"/>
        <v>Y</v>
      </c>
      <c r="M109" s="137">
        <f>'All Data FO'!AG109-'All Data FO'!AH109</f>
        <v>2436600</v>
      </c>
      <c r="N109" s="137">
        <f>'All Data FO'!AH109-'All Data FO'!AI109</f>
        <v>235600</v>
      </c>
      <c r="O109" s="137">
        <f>'All Data FO'!AI109-'All Data FO'!AJ109</f>
        <v>-12400</v>
      </c>
      <c r="P109" s="137">
        <f>'All Data FO'!AJ109-'All Data FO'!AK109</f>
        <v>-24800</v>
      </c>
      <c r="Q109" s="137" t="str">
        <f>'All Data FO'!AL109</f>
        <v>Y</v>
      </c>
      <c r="R109" s="137" t="str">
        <f>'All Data FO'!AM109</f>
        <v>Y</v>
      </c>
      <c r="S109" s="137" t="str">
        <f>'All Data FO'!AN109</f>
        <v>N</v>
      </c>
      <c r="T109" s="137" t="str">
        <f>'All Data FO'!AO109</f>
        <v>N</v>
      </c>
      <c r="U109" s="139">
        <f>'All Data FO'!AP109</f>
        <v>6.7817083692838649</v>
      </c>
      <c r="V109" s="139">
        <f>'All Data FO'!AQ109</f>
        <v>0.66006600660066006</v>
      </c>
      <c r="W109" s="139">
        <f>'All Data FO'!AR109</f>
        <v>-3.4728251432540366E-2</v>
      </c>
      <c r="X109" s="139">
        <f>'All Data FO'!AS109</f>
        <v>-6.9408294291167794E-2</v>
      </c>
      <c r="Y109" s="137" t="str">
        <f t="shared" si="86"/>
        <v>Y</v>
      </c>
      <c r="Z109" s="137" t="str">
        <f t="shared" si="87"/>
        <v>Y</v>
      </c>
      <c r="AA109" s="137" t="str">
        <f t="shared" si="88"/>
        <v>Y</v>
      </c>
      <c r="AB109" s="137" t="str">
        <f>'All Data FO'!BB109</f>
        <v>Y</v>
      </c>
      <c r="AC109" s="137" t="str">
        <f>'All Data FO'!BC109</f>
        <v>N</v>
      </c>
      <c r="AD109" s="137" t="str">
        <f>'All Data FO'!BD109</f>
        <v>Y</v>
      </c>
      <c r="AE109" s="137" t="str">
        <f>'All Data FO'!BE109</f>
        <v>N</v>
      </c>
      <c r="AF109" s="139">
        <f>'All Data FO'!BF109</f>
        <v>162.7750123628017</v>
      </c>
      <c r="AG109" s="139">
        <f>'All Data FO'!BG109</f>
        <v>-41.994850194388647</v>
      </c>
      <c r="AH109" s="139">
        <f>'All Data FO'!BH109</f>
        <v>10.112447239281352</v>
      </c>
      <c r="AI109" s="139">
        <f>'All Data FO'!BI109</f>
        <v>-29.675983740855955</v>
      </c>
      <c r="AJ109" s="137" t="str">
        <f t="shared" si="89"/>
        <v>Y</v>
      </c>
      <c r="AK109" s="137" t="str">
        <f t="shared" si="90"/>
        <v>N</v>
      </c>
      <c r="AL109" s="137" t="str">
        <f t="shared" si="91"/>
        <v>Y</v>
      </c>
      <c r="AM109" s="137" t="str">
        <f>'All Data FO'!BR109</f>
        <v>Y</v>
      </c>
      <c r="AN109" s="137" t="str">
        <f>'All Data FO'!BS109</f>
        <v>N</v>
      </c>
      <c r="AO109" s="137" t="str">
        <f>'All Data FO'!BT109</f>
        <v>Y</v>
      </c>
      <c r="AP109" s="137" t="str">
        <f>'All Data FO'!BU109</f>
        <v>N</v>
      </c>
      <c r="AQ109" s="139">
        <f>'All Data FO'!BV109</f>
        <v>176.04912998976459</v>
      </c>
      <c r="AR109" s="139">
        <f>'All Data FO'!BW109</f>
        <v>-41.706443914081149</v>
      </c>
      <c r="AS109" s="139">
        <f>'All Data FO'!BX109</f>
        <v>11.066931742876077</v>
      </c>
      <c r="AT109" s="139">
        <f>'All Data FO'!BY109</f>
        <v>-29.055007052186177</v>
      </c>
      <c r="AU109" s="137" t="str">
        <f t="shared" si="92"/>
        <v>Y</v>
      </c>
      <c r="AV109" s="137" t="str">
        <f t="shared" si="93"/>
        <v>N</v>
      </c>
      <c r="AW109" s="137" t="str">
        <f t="shared" si="94"/>
        <v>Y</v>
      </c>
      <c r="AX109" s="137" t="str">
        <f>'All Data FO'!CH109</f>
        <v>Y</v>
      </c>
      <c r="AY109" s="137" t="str">
        <f>'All Data FO'!CI109</f>
        <v>N</v>
      </c>
      <c r="AZ109" s="137" t="str">
        <f>'All Data FO'!CJ109</f>
        <v>N</v>
      </c>
      <c r="BA109" s="137" t="str">
        <f>'All Data FO'!CK109</f>
        <v>N</v>
      </c>
      <c r="BB109" s="139">
        <f>'All Data FO'!CL109</f>
        <v>117.65363128491619</v>
      </c>
      <c r="BC109" s="139">
        <f>'All Data FO'!CM109</f>
        <v>-35.518731988472624</v>
      </c>
      <c r="BD109" s="139">
        <f>'All Data FO'!CN109</f>
        <v>-2.4595924104005622</v>
      </c>
      <c r="BE109" s="139">
        <f>'All Data FO'!CO109</f>
        <v>-28.707414829659317</v>
      </c>
      <c r="BF109" s="137" t="str">
        <f t="shared" si="95"/>
        <v>Y</v>
      </c>
      <c r="BG109" s="137" t="str">
        <f t="shared" si="96"/>
        <v>N</v>
      </c>
      <c r="BH109" s="137" t="str">
        <f t="shared" si="97"/>
        <v>Y</v>
      </c>
      <c r="BI109" s="137" t="str">
        <f>'D Master'!AM109</f>
        <v>N</v>
      </c>
      <c r="BJ109" s="137" t="str">
        <f>'D Master'!AN109</f>
        <v>Y</v>
      </c>
      <c r="BK109" s="137" t="str">
        <f>'D Master'!AO109</f>
        <v>Y</v>
      </c>
      <c r="BL109" s="137" t="str">
        <f>'D Master'!AP109</f>
        <v>Y</v>
      </c>
      <c r="BM109" s="137">
        <f>'D Master'!AQ109</f>
        <v>-56.414167090323673</v>
      </c>
      <c r="BN109" s="137">
        <f>'D Master'!AR109</f>
        <v>9.765625</v>
      </c>
      <c r="BO109" s="137">
        <f>'D Master'!AS109</f>
        <v>13.155125236792257</v>
      </c>
      <c r="BP109" s="137">
        <f>'D Master'!AT109</f>
        <v>13.011417697431016</v>
      </c>
      <c r="BR109" s="137">
        <f>'All Data FO'!B109</f>
        <v>74.900000000000006</v>
      </c>
      <c r="BS109" s="137">
        <f>'All Data FO'!W109</f>
        <v>78.099999999999994</v>
      </c>
      <c r="BT109" s="137">
        <f>'All Data FO'!AB109</f>
        <v>74.7</v>
      </c>
      <c r="BV109" s="137">
        <f t="shared" si="98"/>
        <v>71.537605342661791</v>
      </c>
      <c r="BW109" s="137">
        <f>'All Data FO'!BM109</f>
        <v>16721400</v>
      </c>
      <c r="BX109" s="137">
        <f>AVERAGE('All Data FO'!BN109:BQ109)</f>
        <v>9747950</v>
      </c>
      <c r="BY109" s="137">
        <f>AVERAGE('All Data FO'!BN109:BP109)</f>
        <v>8601466.666666666</v>
      </c>
      <c r="BZ109" s="137">
        <f t="shared" si="99"/>
        <v>94.40172993753005</v>
      </c>
      <c r="CB109" s="139">
        <f>'All Data FO'!AP109</f>
        <v>6.7817083692838649</v>
      </c>
      <c r="CC109" s="139">
        <f>'All Data FO'!AQ109</f>
        <v>0.66006600660066006</v>
      </c>
      <c r="CD109" s="139">
        <f>'All Data FO'!AR109</f>
        <v>-3.4728251432540366E-2</v>
      </c>
      <c r="CE109" s="139">
        <f>'All Data FO'!AS109</f>
        <v>-6.9408294291167794E-2</v>
      </c>
      <c r="CF109" s="139">
        <f>'All Data FO'!BV109</f>
        <v>176.04912998976459</v>
      </c>
      <c r="CG109" s="139">
        <f>'All Data FO'!BW109</f>
        <v>-41.706443914081149</v>
      </c>
      <c r="CH109" s="139">
        <f>'All Data FO'!BX109</f>
        <v>11.066931742876077</v>
      </c>
      <c r="CI109" s="139">
        <f>'All Data FO'!BY109</f>
        <v>-29.055007052186177</v>
      </c>
      <c r="CJ109" s="139">
        <f>'D Master'!AQ109</f>
        <v>-56.414167090323673</v>
      </c>
      <c r="CK109" s="139">
        <f>'D Master'!AR109</f>
        <v>9.765625</v>
      </c>
      <c r="CL109" s="139">
        <f>'D Master'!AS109</f>
        <v>13.155125236792257</v>
      </c>
      <c r="CM109" s="139">
        <f>'D Master'!AT109</f>
        <v>13.011417697431016</v>
      </c>
      <c r="CN109" s="139">
        <f>Cash!BH109</f>
        <v>4.0848900998203961</v>
      </c>
      <c r="CO109" s="139">
        <f>Cash!BI109</f>
        <v>36.541289864511377</v>
      </c>
      <c r="CP109" s="139">
        <f>Cash!BJ109</f>
        <v>-48.207629007786608</v>
      </c>
      <c r="CQ109" s="139">
        <f>Cash!BK109</f>
        <v>1.3213236558360357</v>
      </c>
      <c r="CR109" s="67"/>
      <c r="CS109" s="139">
        <f>'All Data FO'!K109</f>
        <v>-5.2498418722327536</v>
      </c>
      <c r="CT109" s="139">
        <f>Cash!BH109</f>
        <v>4.0848900998203961</v>
      </c>
      <c r="CU109" s="139">
        <f>'D Master'!AA109</f>
        <v>-54.62611729159903</v>
      </c>
      <c r="CV109" s="139">
        <f>NOI!G109</f>
        <v>1596.3665803108809</v>
      </c>
      <c r="CW109" s="139">
        <f>NOI!S109</f>
        <v>22.544442921219741</v>
      </c>
      <c r="CX109" s="139">
        <f>Cash!EB109</f>
        <v>-2.3026315789473633</v>
      </c>
      <c r="CY109" s="139">
        <f>'All Data FO'!AP109</f>
        <v>6.7817083692838649</v>
      </c>
      <c r="CZ109" s="139">
        <f>'All Data FO'!BV109</f>
        <v>176.04912998976459</v>
      </c>
      <c r="DA109" s="139">
        <f>'All Data FO'!BF109</f>
        <v>162.7750123628017</v>
      </c>
      <c r="DB109" s="139" t="str">
        <f>'FOD (ALL)'!M109</f>
        <v>PEL</v>
      </c>
      <c r="DC109" s="139">
        <f>'All Data FO'!EJ109</f>
        <v>-2.6841412149693826</v>
      </c>
      <c r="DD109" s="137">
        <f>'All Data FO'!B107</f>
        <v>932.9</v>
      </c>
      <c r="DE109" s="137">
        <f>('All Data FO'!W107-'All Data FO'!AB107)/3</f>
        <v>21.600000000000023</v>
      </c>
      <c r="DF109" s="137">
        <f t="shared" si="131"/>
        <v>2.3153607031836234</v>
      </c>
      <c r="DH109" s="139" t="str">
        <f t="shared" si="100"/>
        <v>PEL</v>
      </c>
      <c r="DI109" s="137">
        <f t="shared" si="132"/>
        <v>943.7</v>
      </c>
      <c r="DJ109" s="137">
        <f t="shared" si="133"/>
        <v>965.30000000000007</v>
      </c>
      <c r="DK109" s="137">
        <f t="shared" si="134"/>
        <v>932.90000000000009</v>
      </c>
      <c r="DL109" s="137">
        <f t="shared" si="135"/>
        <v>911.3</v>
      </c>
      <c r="DM109" s="137">
        <f t="shared" si="136"/>
        <v>889.69999999999993</v>
      </c>
      <c r="DN109" s="137">
        <f t="shared" si="137"/>
        <v>922.09999999999991</v>
      </c>
      <c r="DO109" s="137" t="str">
        <f>'Final Master FO'!DC109</f>
        <v>SHORT COVERING</v>
      </c>
      <c r="DS109" s="137" t="str">
        <f>'FOD (ALL)'!M109</f>
        <v>PEL</v>
      </c>
      <c r="DT109" s="137">
        <f>'All Data FO'!B107</f>
        <v>932.9</v>
      </c>
      <c r="DU109" s="139">
        <f>'All Data FO'!K107</f>
        <v>2.0176062113838844</v>
      </c>
      <c r="DV109" s="137">
        <f>'All Data FO'!EA107</f>
        <v>56195700</v>
      </c>
      <c r="DW109" s="139">
        <f>'All Data FO'!EJ107</f>
        <v>2.5811539254897164</v>
      </c>
      <c r="DX109" s="137">
        <f>'D Master'!R107</f>
        <v>22247</v>
      </c>
      <c r="DY109" s="137">
        <f>'D Master'!AH107</f>
        <v>57.69</v>
      </c>
      <c r="EB109" s="137">
        <f>'All Data FO'!BM107/'All Data FO'!EA107</f>
        <v>6.0551038602597709E-2</v>
      </c>
      <c r="EC109" s="137">
        <f>'All Data FO'!BN107/'All Data FO'!EB107</f>
        <v>4.1790981294848463E-2</v>
      </c>
      <c r="ED109" s="137">
        <f>'All Data FO'!BO107/'All Data FO'!EC107</f>
        <v>4.5271531154229841E-2</v>
      </c>
      <c r="EE109" s="137">
        <f>'All Data FO'!BP107/'All Data FO'!ED107</f>
        <v>2.2338281645517939E-2</v>
      </c>
      <c r="EF109" s="137">
        <f>'All Data FO'!BQ107/'All Data FO'!EE107</f>
        <v>3.9315026299578261E-2</v>
      </c>
      <c r="EG109" s="137" t="str">
        <f t="shared" si="138"/>
        <v>Y</v>
      </c>
      <c r="EH109" s="137" t="str">
        <f t="shared" si="139"/>
        <v>N</v>
      </c>
      <c r="EI109" s="137" t="str">
        <f t="shared" si="140"/>
        <v>Y</v>
      </c>
      <c r="EJ109" s="137" t="str">
        <f t="shared" si="141"/>
        <v>N</v>
      </c>
      <c r="EK109" s="137">
        <f t="shared" si="142"/>
        <v>44.890205318202909</v>
      </c>
      <c r="EL109" s="137">
        <f t="shared" si="143"/>
        <v>-7.6881646603114309</v>
      </c>
      <c r="EM109" s="137">
        <f t="shared" si="144"/>
        <v>102.66344507888027</v>
      </c>
      <c r="EN109" s="137">
        <f t="shared" si="145"/>
        <v>-43.181313233007899</v>
      </c>
      <c r="EO109" s="137" t="str">
        <f t="shared" si="146"/>
        <v>Y</v>
      </c>
      <c r="EP109" s="137" t="str">
        <f t="shared" si="147"/>
        <v>N</v>
      </c>
      <c r="EQ109" s="137" t="str">
        <f t="shared" si="148"/>
        <v>Y</v>
      </c>
    </row>
    <row r="110" spans="1:147" x14ac:dyDescent="0.3">
      <c r="A110" s="137" t="str">
        <f>FOD!B110</f>
        <v>PIDILITIND</v>
      </c>
      <c r="B110" s="137" t="str">
        <f>'All Data FO'!G110</f>
        <v>N</v>
      </c>
      <c r="C110" s="137" t="str">
        <f>'All Data FO'!H110</f>
        <v>Y</v>
      </c>
      <c r="D110" s="137" t="str">
        <f>'All Data FO'!I110</f>
        <v>Y</v>
      </c>
      <c r="E110" s="137" t="str">
        <f>'All Data FO'!J110</f>
        <v>Y</v>
      </c>
      <c r="F110" s="139">
        <f>'All Data FO'!K110</f>
        <v>-1.7117497886728623</v>
      </c>
      <c r="G110" s="139">
        <f>'All Data FO'!L110</f>
        <v>3.4053246895145142</v>
      </c>
      <c r="H110" s="139">
        <f>'All Data FO'!M110</f>
        <v>0.65989661619679585</v>
      </c>
      <c r="I110" s="139">
        <f>'All Data FO'!N110</f>
        <v>1.9510371893104024</v>
      </c>
      <c r="J110" s="137" t="str">
        <f t="shared" si="83"/>
        <v>N</v>
      </c>
      <c r="K110" s="137" t="str">
        <f t="shared" si="84"/>
        <v>Y</v>
      </c>
      <c r="L110" s="137" t="str">
        <f t="shared" si="85"/>
        <v>N</v>
      </c>
      <c r="M110" s="137">
        <f>'All Data FO'!AG110-'All Data FO'!AH110</f>
        <v>-132500</v>
      </c>
      <c r="N110" s="137">
        <f>'All Data FO'!AH110-'All Data FO'!AI110</f>
        <v>62000</v>
      </c>
      <c r="O110" s="137">
        <f>'All Data FO'!AI110-'All Data FO'!AJ110</f>
        <v>7500</v>
      </c>
      <c r="P110" s="137">
        <f>'All Data FO'!AJ110-'All Data FO'!AK110</f>
        <v>31000</v>
      </c>
      <c r="Q110" s="137" t="str">
        <f>'All Data FO'!AL110</f>
        <v>N</v>
      </c>
      <c r="R110" s="137" t="str">
        <f>'All Data FO'!AM110</f>
        <v>Y</v>
      </c>
      <c r="S110" s="137" t="str">
        <f>'All Data FO'!AN110</f>
        <v>Y</v>
      </c>
      <c r="T110" s="137" t="str">
        <f>'All Data FO'!AO110</f>
        <v>Y</v>
      </c>
      <c r="U110" s="139">
        <f>'All Data FO'!AP110</f>
        <v>-5.530050083472454</v>
      </c>
      <c r="V110" s="139">
        <f>'All Data FO'!AQ110</f>
        <v>2.6563838903170525</v>
      </c>
      <c r="W110" s="139">
        <f>'All Data FO'!AR110</f>
        <v>0.32237266279819471</v>
      </c>
      <c r="X110" s="139">
        <f>'All Data FO'!AS110</f>
        <v>1.3504683075582662</v>
      </c>
      <c r="Y110" s="137" t="str">
        <f t="shared" si="86"/>
        <v>N</v>
      </c>
      <c r="Z110" s="137" t="str">
        <f t="shared" si="87"/>
        <v>Y</v>
      </c>
      <c r="AA110" s="137" t="str">
        <f t="shared" si="88"/>
        <v>N</v>
      </c>
      <c r="AB110" s="137" t="str">
        <f>'All Data FO'!BB110</f>
        <v>N</v>
      </c>
      <c r="AC110" s="137" t="str">
        <f>'All Data FO'!BC110</f>
        <v>Y</v>
      </c>
      <c r="AD110" s="137" t="str">
        <f>'All Data FO'!BD110</f>
        <v>N</v>
      </c>
      <c r="AE110" s="137" t="str">
        <f>'All Data FO'!BE110</f>
        <v>N</v>
      </c>
      <c r="AF110" s="139">
        <f>'All Data FO'!BF110</f>
        <v>-43.95642848313603</v>
      </c>
      <c r="AG110" s="139">
        <f>'All Data FO'!BG110</f>
        <v>227.88682654151091</v>
      </c>
      <c r="AH110" s="139">
        <f>'All Data FO'!BH110</f>
        <v>-44.307429932792523</v>
      </c>
      <c r="AI110" s="139">
        <f>'All Data FO'!BI110</f>
        <v>-22.815216656241603</v>
      </c>
      <c r="AJ110" s="137" t="str">
        <f t="shared" si="89"/>
        <v>N</v>
      </c>
      <c r="AK110" s="137" t="str">
        <f t="shared" si="90"/>
        <v>Y</v>
      </c>
      <c r="AL110" s="137" t="str">
        <f t="shared" si="91"/>
        <v>N</v>
      </c>
      <c r="AM110" s="137" t="str">
        <f>'All Data FO'!BR110</f>
        <v>N</v>
      </c>
      <c r="AN110" s="137" t="str">
        <f>'All Data FO'!BS110</f>
        <v>Y</v>
      </c>
      <c r="AO110" s="137" t="str">
        <f>'All Data FO'!BT110</f>
        <v>N</v>
      </c>
      <c r="AP110" s="137" t="str">
        <f>'All Data FO'!BU110</f>
        <v>N</v>
      </c>
      <c r="AQ110" s="139">
        <f>'All Data FO'!BV110</f>
        <v>-44.003308519437553</v>
      </c>
      <c r="AR110" s="139">
        <f>'All Data FO'!BW110</f>
        <v>218.71704745166957</v>
      </c>
      <c r="AS110" s="139">
        <f>'All Data FO'!BX110</f>
        <v>-44.487804878048784</v>
      </c>
      <c r="AT110" s="139">
        <f>'All Data FO'!BY110</f>
        <v>-23.735119047619047</v>
      </c>
      <c r="AU110" s="137" t="str">
        <f t="shared" si="92"/>
        <v>N</v>
      </c>
      <c r="AV110" s="137" t="str">
        <f t="shared" si="93"/>
        <v>Y</v>
      </c>
      <c r="AW110" s="137" t="str">
        <f t="shared" si="94"/>
        <v>N</v>
      </c>
      <c r="AX110" s="137" t="str">
        <f>'All Data FO'!CH110</f>
        <v>N</v>
      </c>
      <c r="AY110" s="137" t="str">
        <f>'All Data FO'!CI110</f>
        <v>Y</v>
      </c>
      <c r="AZ110" s="137" t="str">
        <f>'All Data FO'!CJ110</f>
        <v>N</v>
      </c>
      <c r="BA110" s="137" t="str">
        <f>'All Data FO'!CK110</f>
        <v>N</v>
      </c>
      <c r="BB110" s="139">
        <f>'All Data FO'!CL110</f>
        <v>-45.128044971892564</v>
      </c>
      <c r="BC110" s="139">
        <f>'All Data FO'!CM110</f>
        <v>198.41565703634669</v>
      </c>
      <c r="BD110" s="139">
        <f>'All Data FO'!CN110</f>
        <v>-41.494002181025081</v>
      </c>
      <c r="BE110" s="139">
        <f>'All Data FO'!CO110</f>
        <v>-23.646960865945047</v>
      </c>
      <c r="BF110" s="137" t="str">
        <f t="shared" si="95"/>
        <v>N</v>
      </c>
      <c r="BG110" s="137" t="str">
        <f t="shared" si="96"/>
        <v>Y</v>
      </c>
      <c r="BH110" s="137" t="str">
        <f t="shared" si="97"/>
        <v>N</v>
      </c>
      <c r="BI110" s="137" t="str">
        <f>'D Master'!AM110</f>
        <v>N</v>
      </c>
      <c r="BJ110" s="137" t="str">
        <f>'D Master'!AN110</f>
        <v>Y</v>
      </c>
      <c r="BK110" s="137" t="str">
        <f>'D Master'!AO110</f>
        <v>N</v>
      </c>
      <c r="BL110" s="137" t="str">
        <f>'D Master'!AP110</f>
        <v>N</v>
      </c>
      <c r="BM110" s="137">
        <f>'D Master'!AQ110</f>
        <v>-10.810810810810811</v>
      </c>
      <c r="BN110" s="137">
        <f>'D Master'!AR110</f>
        <v>91.886240066917608</v>
      </c>
      <c r="BO110" s="137">
        <f>'D Master'!AS110</f>
        <v>-7.7902043964519843</v>
      </c>
      <c r="BP110" s="137">
        <f>'D Master'!AT110</f>
        <v>-10.152460152460153</v>
      </c>
      <c r="BR110" s="137">
        <f>'All Data FO'!B110</f>
        <v>1395.3</v>
      </c>
      <c r="BS110" s="137">
        <f>'All Data FO'!W110</f>
        <v>1425</v>
      </c>
      <c r="BT110" s="137">
        <f>'All Data FO'!AB110</f>
        <v>1389.85</v>
      </c>
      <c r="BV110" s="137">
        <f t="shared" si="98"/>
        <v>-14.511206987267178</v>
      </c>
      <c r="BW110" s="137">
        <f>'All Data FO'!BM110</f>
        <v>1015500</v>
      </c>
      <c r="BX110" s="137">
        <f>AVERAGE('All Data FO'!BN110:BQ110)</f>
        <v>1187875</v>
      </c>
      <c r="BY110" s="137">
        <f>AVERAGE('All Data FO'!BN110:BP110)</f>
        <v>1135833.3333333333</v>
      </c>
      <c r="BZ110" s="137">
        <f t="shared" si="99"/>
        <v>-10.59427732942039</v>
      </c>
      <c r="CB110" s="139">
        <f>'All Data FO'!AP110</f>
        <v>-5.530050083472454</v>
      </c>
      <c r="CC110" s="139">
        <f>'All Data FO'!AQ110</f>
        <v>2.6563838903170525</v>
      </c>
      <c r="CD110" s="139">
        <f>'All Data FO'!AR110</f>
        <v>0.32237266279819471</v>
      </c>
      <c r="CE110" s="139">
        <f>'All Data FO'!AS110</f>
        <v>1.3504683075582662</v>
      </c>
      <c r="CF110" s="139">
        <f>'All Data FO'!BV110</f>
        <v>-44.003308519437553</v>
      </c>
      <c r="CG110" s="139">
        <f>'All Data FO'!BW110</f>
        <v>218.71704745166957</v>
      </c>
      <c r="CH110" s="139">
        <f>'All Data FO'!BX110</f>
        <v>-44.487804878048784</v>
      </c>
      <c r="CI110" s="139">
        <f>'All Data FO'!BY110</f>
        <v>-23.735119047619047</v>
      </c>
      <c r="CJ110" s="139">
        <f>'D Master'!AQ110</f>
        <v>-10.810810810810811</v>
      </c>
      <c r="CK110" s="139">
        <f>'D Master'!AR110</f>
        <v>91.886240066917608</v>
      </c>
      <c r="CL110" s="139">
        <f>'D Master'!AS110</f>
        <v>-7.7902043964519843</v>
      </c>
      <c r="CM110" s="139">
        <f>'D Master'!AT110</f>
        <v>-10.152460152460153</v>
      </c>
      <c r="CN110" s="139">
        <f>Cash!BH110</f>
        <v>89.507030295990461</v>
      </c>
      <c r="CO110" s="139">
        <f>Cash!BI110</f>
        <v>3.5282209226865193</v>
      </c>
      <c r="CP110" s="139">
        <f>Cash!BJ110</f>
        <v>4.0415201254186552</v>
      </c>
      <c r="CQ110" s="139">
        <f>Cash!BK110</f>
        <v>-14.313820754040577</v>
      </c>
      <c r="CR110" s="67"/>
      <c r="CS110" s="139">
        <f>'All Data FO'!K110</f>
        <v>-1.7117497886728623</v>
      </c>
      <c r="CT110" s="139">
        <f>Cash!BH110</f>
        <v>89.507030295990461</v>
      </c>
      <c r="CU110" s="139">
        <f>'D Master'!AA110</f>
        <v>69.006494893989299</v>
      </c>
      <c r="CV110" s="139">
        <f>NOI!G110</f>
        <v>-95.52436622621201</v>
      </c>
      <c r="CW110" s="139">
        <f>NOI!S110</f>
        <v>10.252899723001208</v>
      </c>
      <c r="CX110" s="139">
        <f>Cash!EB110</f>
        <v>4.2372881355932179</v>
      </c>
      <c r="CY110" s="139">
        <f>'All Data FO'!AP110</f>
        <v>-5.530050083472454</v>
      </c>
      <c r="CZ110" s="139">
        <f>'All Data FO'!BV110</f>
        <v>-44.003308519437553</v>
      </c>
      <c r="DA110" s="139">
        <f>'All Data FO'!BF110</f>
        <v>-43.95642848313603</v>
      </c>
      <c r="DB110" s="139" t="str">
        <f>'FOD (ALL)'!M110</f>
        <v>PETRONET</v>
      </c>
      <c r="DC110" s="139">
        <f>'All Data FO'!EJ110</f>
        <v>0.49346163335800641</v>
      </c>
      <c r="DD110" s="137">
        <f>'All Data FO'!B108</f>
        <v>231</v>
      </c>
      <c r="DE110" s="137">
        <f>('All Data FO'!W108-'All Data FO'!AB108)/3</f>
        <v>2.8833333333333351</v>
      </c>
      <c r="DF110" s="137">
        <f t="shared" si="131"/>
        <v>1.248196248196249</v>
      </c>
      <c r="DH110" s="139" t="str">
        <f t="shared" si="100"/>
        <v>PETRONET</v>
      </c>
      <c r="DI110" s="137">
        <f t="shared" si="132"/>
        <v>233.88333333333333</v>
      </c>
      <c r="DJ110" s="137">
        <f t="shared" si="133"/>
        <v>236.76666666666665</v>
      </c>
      <c r="DK110" s="137">
        <f t="shared" si="134"/>
        <v>232.44166666666666</v>
      </c>
      <c r="DL110" s="137">
        <f t="shared" si="135"/>
        <v>229.55833333333334</v>
      </c>
      <c r="DM110" s="137">
        <f t="shared" si="136"/>
        <v>226.67500000000001</v>
      </c>
      <c r="DN110" s="137">
        <f t="shared" si="137"/>
        <v>231</v>
      </c>
      <c r="DO110" s="137" t="str">
        <f>'Final Master FO'!DC110</f>
        <v>SHORT BUILDUP</v>
      </c>
      <c r="DS110" s="137" t="str">
        <f>'FOD (ALL)'!M110</f>
        <v>PETRONET</v>
      </c>
      <c r="DT110" s="137">
        <f>'All Data FO'!B108</f>
        <v>231</v>
      </c>
      <c r="DU110" s="139">
        <f>'All Data FO'!K108</f>
        <v>-1.1976047904191665</v>
      </c>
      <c r="DV110" s="137">
        <f>'All Data FO'!EA108</f>
        <v>144250</v>
      </c>
      <c r="DW110" s="139">
        <f>'All Data FO'!EJ108</f>
        <v>-0.12117015752120479</v>
      </c>
      <c r="DX110" s="137">
        <f>'D Master'!R108</f>
        <v>254290</v>
      </c>
      <c r="DY110" s="137">
        <f>'D Master'!AH108</f>
        <v>11.11</v>
      </c>
      <c r="EB110" s="137">
        <f>'All Data FO'!BM108/'All Data FO'!EA108</f>
        <v>40.07625649913345</v>
      </c>
      <c r="EC110" s="137">
        <f>'All Data FO'!BN108/'All Data FO'!EB108</f>
        <v>12.837112688246494</v>
      </c>
      <c r="ED110" s="137">
        <f>'All Data FO'!BO108/'All Data FO'!EC108</f>
        <v>14.426462742308376</v>
      </c>
      <c r="EE110" s="137">
        <f>'All Data FO'!BP108/'All Data FO'!ED108</f>
        <v>26.32892531197616</v>
      </c>
      <c r="EF110" s="137">
        <f>'All Data FO'!BQ108/'All Data FO'!EE108</f>
        <v>37.509727626459146</v>
      </c>
      <c r="EG110" s="137" t="str">
        <f t="shared" si="138"/>
        <v>Y</v>
      </c>
      <c r="EH110" s="137" t="str">
        <f t="shared" si="139"/>
        <v>N</v>
      </c>
      <c r="EI110" s="137" t="str">
        <f t="shared" si="140"/>
        <v>N</v>
      </c>
      <c r="EJ110" s="137" t="str">
        <f t="shared" si="141"/>
        <v>N</v>
      </c>
      <c r="EK110" s="137">
        <f t="shared" si="142"/>
        <v>212.19057955163697</v>
      </c>
      <c r="EL110" s="137">
        <f t="shared" si="143"/>
        <v>-11.016907487660209</v>
      </c>
      <c r="EM110" s="137">
        <f t="shared" si="144"/>
        <v>-45.206792258451003</v>
      </c>
      <c r="EN110" s="137">
        <f t="shared" si="145"/>
        <v>-29.807740610188038</v>
      </c>
      <c r="EO110" s="137" t="str">
        <f t="shared" si="146"/>
        <v>Y</v>
      </c>
      <c r="EP110" s="137" t="str">
        <f t="shared" si="147"/>
        <v>Y</v>
      </c>
      <c r="EQ110" s="137" t="str">
        <f t="shared" si="148"/>
        <v>N</v>
      </c>
    </row>
    <row r="111" spans="1:147" x14ac:dyDescent="0.3">
      <c r="A111" s="137" t="str">
        <f>FOD!B111</f>
        <v xml:space="preserve">PNB       </v>
      </c>
      <c r="B111" s="137" t="str">
        <f>'All Data FO'!G111</f>
        <v>N</v>
      </c>
      <c r="C111" s="137" t="str">
        <f>'All Data FO'!H111</f>
        <v>Y</v>
      </c>
      <c r="D111" s="137" t="str">
        <f>'All Data FO'!I111</f>
        <v>Y</v>
      </c>
      <c r="E111" s="137" t="str">
        <f>'All Data FO'!J111</f>
        <v>N</v>
      </c>
      <c r="F111" s="139">
        <f>'All Data FO'!K111</f>
        <v>-1.4842300556586219</v>
      </c>
      <c r="G111" s="139">
        <f>'All Data FO'!L111</f>
        <v>1.1257035647279579</v>
      </c>
      <c r="H111" s="139">
        <f>'All Data FO'!M111</f>
        <v>0.75614366729678373</v>
      </c>
      <c r="I111" s="139">
        <f>'All Data FO'!N111</f>
        <v>-3.1135531135531189</v>
      </c>
      <c r="J111" s="137" t="str">
        <f t="shared" si="83"/>
        <v>N</v>
      </c>
      <c r="K111" s="137" t="str">
        <f t="shared" si="84"/>
        <v>Y</v>
      </c>
      <c r="L111" s="137" t="str">
        <f t="shared" si="85"/>
        <v>Y</v>
      </c>
      <c r="M111" s="137">
        <f>'All Data FO'!AG111-'All Data FO'!AH111</f>
        <v>-4930200</v>
      </c>
      <c r="N111" s="137">
        <f>'All Data FO'!AH111-'All Data FO'!AI111</f>
        <v>-3394700</v>
      </c>
      <c r="O111" s="137">
        <f>'All Data FO'!AI111-'All Data FO'!AJ111</f>
        <v>-1029200</v>
      </c>
      <c r="P111" s="137">
        <f>'All Data FO'!AJ111-'All Data FO'!AK111</f>
        <v>149400</v>
      </c>
      <c r="Q111" s="137" t="str">
        <f>'All Data FO'!AL111</f>
        <v>N</v>
      </c>
      <c r="R111" s="137" t="str">
        <f>'All Data FO'!AM111</f>
        <v>N</v>
      </c>
      <c r="S111" s="137" t="str">
        <f>'All Data FO'!AN111</f>
        <v>N</v>
      </c>
      <c r="T111" s="137" t="str">
        <f>'All Data FO'!AO111</f>
        <v>Y</v>
      </c>
      <c r="U111" s="139">
        <f>'All Data FO'!AP111</f>
        <v>-12.349272349272351</v>
      </c>
      <c r="V111" s="139">
        <f>'All Data FO'!AQ111</f>
        <v>-7.8367503353132779</v>
      </c>
      <c r="W111" s="139">
        <f>'All Data FO'!AR111</f>
        <v>-2.3207935616694741</v>
      </c>
      <c r="X111" s="139">
        <f>'All Data FO'!AS111</f>
        <v>0.3380281690140845</v>
      </c>
      <c r="Y111" s="137" t="str">
        <f t="shared" si="86"/>
        <v>N</v>
      </c>
      <c r="Z111" s="137" t="str">
        <f t="shared" si="87"/>
        <v>N</v>
      </c>
      <c r="AA111" s="137" t="str">
        <f t="shared" si="88"/>
        <v>N</v>
      </c>
      <c r="AB111" s="137" t="str">
        <f>'All Data FO'!BB111</f>
        <v>Y</v>
      </c>
      <c r="AC111" s="137" t="str">
        <f>'All Data FO'!BC111</f>
        <v>Y</v>
      </c>
      <c r="AD111" s="137" t="str">
        <f>'All Data FO'!BD111</f>
        <v>N</v>
      </c>
      <c r="AE111" s="137" t="str">
        <f>'All Data FO'!BE111</f>
        <v>N</v>
      </c>
      <c r="AF111" s="139">
        <f>'All Data FO'!BF111</f>
        <v>31.793566188889638</v>
      </c>
      <c r="AG111" s="139">
        <f>'All Data FO'!BG111</f>
        <v>84.631070051785173</v>
      </c>
      <c r="AH111" s="139">
        <f>'All Data FO'!BH111</f>
        <v>-43.469353823497975</v>
      </c>
      <c r="AI111" s="139">
        <f>'All Data FO'!BI111</f>
        <v>-31.170534354498969</v>
      </c>
      <c r="AJ111" s="137" t="str">
        <f t="shared" si="89"/>
        <v>N</v>
      </c>
      <c r="AK111" s="137" t="str">
        <f t="shared" si="90"/>
        <v>Y</v>
      </c>
      <c r="AL111" s="137" t="str">
        <f t="shared" si="91"/>
        <v>N</v>
      </c>
      <c r="AM111" s="137" t="str">
        <f>'All Data FO'!BR111</f>
        <v>Y</v>
      </c>
      <c r="AN111" s="137" t="str">
        <f>'All Data FO'!BS111</f>
        <v>Y</v>
      </c>
      <c r="AO111" s="137" t="str">
        <f>'All Data FO'!BT111</f>
        <v>N</v>
      </c>
      <c r="AP111" s="137" t="str">
        <f>'All Data FO'!BU111</f>
        <v>N</v>
      </c>
      <c r="AQ111" s="139">
        <f>'All Data FO'!BV111</f>
        <v>33.79737045630317</v>
      </c>
      <c r="AR111" s="139">
        <f>'All Data FO'!BW111</f>
        <v>80.83916083916084</v>
      </c>
      <c r="AS111" s="139">
        <f>'All Data FO'!BX111</f>
        <v>-42.708333333333329</v>
      </c>
      <c r="AT111" s="139">
        <f>'All Data FO'!BY111</f>
        <v>-30.044843049327351</v>
      </c>
      <c r="AU111" s="137" t="str">
        <f t="shared" si="92"/>
        <v>N</v>
      </c>
      <c r="AV111" s="137" t="str">
        <f t="shared" si="93"/>
        <v>Y</v>
      </c>
      <c r="AW111" s="137" t="str">
        <f t="shared" si="94"/>
        <v>N</v>
      </c>
      <c r="AX111" s="137" t="str">
        <f>'All Data FO'!CH111</f>
        <v>Y</v>
      </c>
      <c r="AY111" s="137" t="str">
        <f>'All Data FO'!CI111</f>
        <v>Y</v>
      </c>
      <c r="AZ111" s="137" t="str">
        <f>'All Data FO'!CJ111</f>
        <v>N</v>
      </c>
      <c r="BA111" s="137" t="str">
        <f>'All Data FO'!CK111</f>
        <v>N</v>
      </c>
      <c r="BB111" s="139">
        <f>'All Data FO'!CL111</f>
        <v>25.811001410437235</v>
      </c>
      <c r="BC111" s="139">
        <f>'All Data FO'!CM111</f>
        <v>61.136363636363633</v>
      </c>
      <c r="BD111" s="139">
        <f>'All Data FO'!CN111</f>
        <v>-42.130644454186758</v>
      </c>
      <c r="BE111" s="139">
        <f>'All Data FO'!CO111</f>
        <v>-31.295180722891562</v>
      </c>
      <c r="BF111" s="137" t="str">
        <f t="shared" si="95"/>
        <v>N</v>
      </c>
      <c r="BG111" s="137" t="str">
        <f t="shared" si="96"/>
        <v>Y</v>
      </c>
      <c r="BH111" s="137" t="str">
        <f t="shared" si="97"/>
        <v>N</v>
      </c>
      <c r="BI111" s="137" t="str">
        <f>'D Master'!AM111</f>
        <v>N</v>
      </c>
      <c r="BJ111" s="137" t="str">
        <f>'D Master'!AN111</f>
        <v>Y</v>
      </c>
      <c r="BK111" s="137" t="str">
        <f>'D Master'!AO111</f>
        <v>Y</v>
      </c>
      <c r="BL111" s="137" t="str">
        <f>'D Master'!AP111</f>
        <v>N</v>
      </c>
      <c r="BM111" s="137">
        <f>'D Master'!AQ111</f>
        <v>-38.958060288335524</v>
      </c>
      <c r="BN111" s="137">
        <f>'D Master'!AR111</f>
        <v>15.693707354056105</v>
      </c>
      <c r="BO111" s="137">
        <f>'D Master'!AS111</f>
        <v>23.041044776119392</v>
      </c>
      <c r="BP111" s="137">
        <f>'D Master'!AT111</f>
        <v>-40.161875523304488</v>
      </c>
      <c r="BR111" s="137">
        <f>'All Data FO'!B111</f>
        <v>26.55</v>
      </c>
      <c r="BS111" s="137">
        <f>'All Data FO'!W111</f>
        <v>27.65</v>
      </c>
      <c r="BT111" s="137">
        <f>'All Data FO'!AB111</f>
        <v>26.25</v>
      </c>
      <c r="BV111" s="137">
        <f t="shared" si="98"/>
        <v>37.301587301587304</v>
      </c>
      <c r="BW111" s="137">
        <f>'All Data FO'!BM111</f>
        <v>28718000</v>
      </c>
      <c r="BX111" s="137">
        <f>AVERAGE('All Data FO'!BN111:BQ111)</f>
        <v>20916000</v>
      </c>
      <c r="BY111" s="137">
        <f>AVERAGE('All Data FO'!BN111:BP111)</f>
        <v>18016533.333333332</v>
      </c>
      <c r="BZ111" s="137">
        <f t="shared" si="99"/>
        <v>59.398034398034405</v>
      </c>
      <c r="CB111" s="139">
        <f>'All Data FO'!AP111</f>
        <v>-12.349272349272351</v>
      </c>
      <c r="CC111" s="139">
        <f>'All Data FO'!AQ111</f>
        <v>-7.8367503353132779</v>
      </c>
      <c r="CD111" s="139">
        <f>'All Data FO'!AR111</f>
        <v>-2.3207935616694741</v>
      </c>
      <c r="CE111" s="139">
        <f>'All Data FO'!AS111</f>
        <v>0.3380281690140845</v>
      </c>
      <c r="CF111" s="139">
        <f>'All Data FO'!BV111</f>
        <v>33.79737045630317</v>
      </c>
      <c r="CG111" s="139">
        <f>'All Data FO'!BW111</f>
        <v>80.83916083916084</v>
      </c>
      <c r="CH111" s="139">
        <f>'All Data FO'!BX111</f>
        <v>-42.708333333333329</v>
      </c>
      <c r="CI111" s="139">
        <f>'All Data FO'!BY111</f>
        <v>-30.044843049327351</v>
      </c>
      <c r="CJ111" s="139">
        <f>'D Master'!AQ111</f>
        <v>-38.958060288335524</v>
      </c>
      <c r="CK111" s="139">
        <f>'D Master'!AR111</f>
        <v>15.693707354056105</v>
      </c>
      <c r="CL111" s="139">
        <f>'D Master'!AS111</f>
        <v>23.041044776119392</v>
      </c>
      <c r="CM111" s="139">
        <f>'D Master'!AT111</f>
        <v>-40.161875523304488</v>
      </c>
      <c r="CN111" s="139">
        <f>Cash!BH111</f>
        <v>-39.591229842538226</v>
      </c>
      <c r="CO111" s="139">
        <f>Cash!BI111</f>
        <v>163.9731517382946</v>
      </c>
      <c r="CP111" s="139">
        <f>Cash!BJ111</f>
        <v>-36.334972099487629</v>
      </c>
      <c r="CQ111" s="139">
        <f>Cash!BK111</f>
        <v>-18.622655352192233</v>
      </c>
      <c r="CR111" s="67"/>
      <c r="CS111" s="139">
        <f>'All Data FO'!K111</f>
        <v>-1.4842300556586219</v>
      </c>
      <c r="CT111" s="139">
        <f>Cash!BH111</f>
        <v>-39.591229842538226</v>
      </c>
      <c r="CU111" s="139">
        <f>'D Master'!AA111</f>
        <v>-63.118398332374035</v>
      </c>
      <c r="CV111" s="139">
        <f>NOI!G111</f>
        <v>102.09758155230597</v>
      </c>
      <c r="CW111" s="139">
        <f>NOI!S111</f>
        <v>52.978774557352267</v>
      </c>
      <c r="CX111" s="139">
        <f>Cash!EB111</f>
        <v>-2.2875816993467337</v>
      </c>
      <c r="CY111" s="139">
        <f>'All Data FO'!AP111</f>
        <v>-12.349272349272351</v>
      </c>
      <c r="CZ111" s="139">
        <f>'All Data FO'!BV111</f>
        <v>33.79737045630317</v>
      </c>
      <c r="DA111" s="139">
        <f>'All Data FO'!BF111</f>
        <v>31.793566188889638</v>
      </c>
      <c r="DB111" s="139" t="str">
        <f>'FOD (ALL)'!M111</f>
        <v>PFC</v>
      </c>
      <c r="DC111" s="139">
        <f>'All Data FO'!EJ111</f>
        <v>4.5588921736424464</v>
      </c>
      <c r="DD111" s="137">
        <f>'All Data FO'!B109</f>
        <v>74.900000000000006</v>
      </c>
      <c r="DE111" s="137">
        <f>('All Data FO'!W109-'All Data FO'!AB109)/3</f>
        <v>1.1333333333333304</v>
      </c>
      <c r="DF111" s="137">
        <f t="shared" si="131"/>
        <v>1.5131286159323503</v>
      </c>
      <c r="DH111" s="139" t="str">
        <f t="shared" si="100"/>
        <v>PFC</v>
      </c>
      <c r="DI111" s="137">
        <f t="shared" si="132"/>
        <v>76.033333333333331</v>
      </c>
      <c r="DJ111" s="137">
        <f t="shared" si="133"/>
        <v>77.166666666666657</v>
      </c>
      <c r="DK111" s="137">
        <f t="shared" si="134"/>
        <v>75.466666666666669</v>
      </c>
      <c r="DL111" s="137">
        <f t="shared" si="135"/>
        <v>74.333333333333343</v>
      </c>
      <c r="DM111" s="137">
        <f t="shared" si="136"/>
        <v>73.200000000000017</v>
      </c>
      <c r="DN111" s="137">
        <f t="shared" si="137"/>
        <v>74.900000000000006</v>
      </c>
      <c r="DO111" s="137" t="str">
        <f>'Final Master FO'!DC111</f>
        <v>SHORT BUILDUP</v>
      </c>
      <c r="DS111" s="137" t="str">
        <f>'FOD (ALL)'!M111</f>
        <v>PFC</v>
      </c>
      <c r="DT111" s="137">
        <f>'All Data FO'!B109</f>
        <v>74.900000000000006</v>
      </c>
      <c r="DU111" s="139">
        <f>'All Data FO'!K109</f>
        <v>-5.2498418722327536</v>
      </c>
      <c r="DV111" s="137">
        <f>'All Data FO'!EA109</f>
        <v>4770039</v>
      </c>
      <c r="DW111" s="139">
        <f>'All Data FO'!EJ109</f>
        <v>-2.6841412149693826</v>
      </c>
      <c r="DX111" s="137">
        <f>'D Master'!R109</f>
        <v>547837</v>
      </c>
      <c r="DY111" s="137">
        <f>'D Master'!AH109</f>
        <v>25.72</v>
      </c>
      <c r="EB111" s="137">
        <f>'All Data FO'!BM109/'All Data FO'!EA109</f>
        <v>3.5055059298257309</v>
      </c>
      <c r="EC111" s="137">
        <f>'All Data FO'!BN109/'All Data FO'!EB109</f>
        <v>1.2357992943127811</v>
      </c>
      <c r="ED111" s="137">
        <f>'All Data FO'!BO109/'All Data FO'!EC109</f>
        <v>2.3178883286051493</v>
      </c>
      <c r="EE111" s="137">
        <f>'All Data FO'!BP109/'All Data FO'!ED109</f>
        <v>2.2260963747117088</v>
      </c>
      <c r="EF111" s="137">
        <f>'All Data FO'!BQ109/'All Data FO'!EE109</f>
        <v>3.2712370318498736</v>
      </c>
      <c r="EG111" s="137" t="str">
        <f t="shared" si="138"/>
        <v>Y</v>
      </c>
      <c r="EH111" s="137" t="str">
        <f t="shared" si="139"/>
        <v>N</v>
      </c>
      <c r="EI111" s="137" t="str">
        <f t="shared" si="140"/>
        <v>Y</v>
      </c>
      <c r="EJ111" s="137" t="str">
        <f t="shared" si="141"/>
        <v>N</v>
      </c>
      <c r="EK111" s="137">
        <f t="shared" si="142"/>
        <v>183.66304673892188</v>
      </c>
      <c r="EL111" s="137">
        <f t="shared" si="143"/>
        <v>-46.684260882557012</v>
      </c>
      <c r="EM111" s="137">
        <f t="shared" si="144"/>
        <v>4.1234492332043775</v>
      </c>
      <c r="EN111" s="137">
        <f t="shared" si="145"/>
        <v>-31.949401616645957</v>
      </c>
      <c r="EO111" s="137" t="str">
        <f t="shared" si="146"/>
        <v>Y</v>
      </c>
      <c r="EP111" s="137" t="str">
        <f t="shared" si="147"/>
        <v>N</v>
      </c>
      <c r="EQ111" s="137" t="str">
        <f t="shared" si="148"/>
        <v>Y</v>
      </c>
    </row>
    <row r="112" spans="1:147" x14ac:dyDescent="0.3">
      <c r="A112" s="137" t="str">
        <f>FOD!B112</f>
        <v xml:space="preserve">POWERGRID </v>
      </c>
      <c r="B112" s="137" t="str">
        <f>'All Data FO'!G112</f>
        <v>N</v>
      </c>
      <c r="C112" s="137" t="str">
        <f>'All Data FO'!H112</f>
        <v>N</v>
      </c>
      <c r="D112" s="137" t="str">
        <f>'All Data FO'!I112</f>
        <v>Y</v>
      </c>
      <c r="E112" s="137" t="str">
        <f>'All Data FO'!J112</f>
        <v>Y</v>
      </c>
      <c r="F112" s="139">
        <f>'All Data FO'!K112</f>
        <v>-1.48546144121365</v>
      </c>
      <c r="G112" s="139">
        <f>'All Data FO'!L112</f>
        <v>-0.18927444794953399</v>
      </c>
      <c r="H112" s="139">
        <f>'All Data FO'!M112</f>
        <v>0.22130888397091011</v>
      </c>
      <c r="I112" s="139">
        <f>'All Data FO'!N112</f>
        <v>2.2631749110895569</v>
      </c>
      <c r="J112" s="137" t="str">
        <f t="shared" si="83"/>
        <v>N</v>
      </c>
      <c r="K112" s="137" t="str">
        <f t="shared" si="84"/>
        <v>N</v>
      </c>
      <c r="L112" s="137" t="str">
        <f t="shared" si="85"/>
        <v>N</v>
      </c>
      <c r="M112" s="137">
        <f>'All Data FO'!AG112-'All Data FO'!AH112</f>
        <v>-716000</v>
      </c>
      <c r="N112" s="137">
        <f>'All Data FO'!AH112-'All Data FO'!AI112</f>
        <v>-268000</v>
      </c>
      <c r="O112" s="137">
        <f>'All Data FO'!AI112-'All Data FO'!AJ112</f>
        <v>-284000</v>
      </c>
      <c r="P112" s="137">
        <f>'All Data FO'!AJ112-'All Data FO'!AK112</f>
        <v>-16000</v>
      </c>
      <c r="Q112" s="137" t="str">
        <f>'All Data FO'!AL112</f>
        <v>N</v>
      </c>
      <c r="R112" s="137" t="str">
        <f>'All Data FO'!AM112</f>
        <v>N</v>
      </c>
      <c r="S112" s="137" t="str">
        <f>'All Data FO'!AN112</f>
        <v>N</v>
      </c>
      <c r="T112" s="137" t="str">
        <f>'All Data FO'!AO112</f>
        <v>N</v>
      </c>
      <c r="U112" s="139">
        <f>'All Data FO'!AP112</f>
        <v>-2.4001072673639046</v>
      </c>
      <c r="V112" s="139">
        <f>'All Data FO'!AQ112</f>
        <v>-0.89036544850498345</v>
      </c>
      <c r="W112" s="139">
        <f>'All Data FO'!AR112</f>
        <v>-0.93470247498683523</v>
      </c>
      <c r="X112" s="139">
        <f>'All Data FO'!AS112</f>
        <v>-5.2631578947368418E-2</v>
      </c>
      <c r="Y112" s="137" t="str">
        <f t="shared" si="86"/>
        <v>N</v>
      </c>
      <c r="Z112" s="137" t="str">
        <f t="shared" si="87"/>
        <v>Y</v>
      </c>
      <c r="AA112" s="137" t="str">
        <f t="shared" si="88"/>
        <v>N</v>
      </c>
      <c r="AB112" s="137" t="str">
        <f>'All Data FO'!BB112</f>
        <v>Y</v>
      </c>
      <c r="AC112" s="137" t="str">
        <f>'All Data FO'!BC112</f>
        <v>N</v>
      </c>
      <c r="AD112" s="137" t="str">
        <f>'All Data FO'!BD112</f>
        <v>Y</v>
      </c>
      <c r="AE112" s="137" t="str">
        <f>'All Data FO'!BE112</f>
        <v>N</v>
      </c>
      <c r="AF112" s="139">
        <f>'All Data FO'!BF112</f>
        <v>110.98256899339954</v>
      </c>
      <c r="AG112" s="139">
        <f>'All Data FO'!BG112</f>
        <v>-29.945191315350122</v>
      </c>
      <c r="AH112" s="139">
        <f>'All Data FO'!BH112</f>
        <v>2.1000158155537338</v>
      </c>
      <c r="AI112" s="139">
        <f>'All Data FO'!BI112</f>
        <v>-18.915609106835532</v>
      </c>
      <c r="AJ112" s="137" t="str">
        <f t="shared" si="89"/>
        <v>Y</v>
      </c>
      <c r="AK112" s="137" t="str">
        <f t="shared" si="90"/>
        <v>N</v>
      </c>
      <c r="AL112" s="137" t="str">
        <f t="shared" si="91"/>
        <v>Y</v>
      </c>
      <c r="AM112" s="137" t="str">
        <f>'All Data FO'!BR112</f>
        <v>Y</v>
      </c>
      <c r="AN112" s="137" t="str">
        <f>'All Data FO'!BS112</f>
        <v>N</v>
      </c>
      <c r="AO112" s="137" t="str">
        <f>'All Data FO'!BT112</f>
        <v>Y</v>
      </c>
      <c r="AP112" s="137" t="str">
        <f>'All Data FO'!BU112</f>
        <v>N</v>
      </c>
      <c r="AQ112" s="139">
        <f>'All Data FO'!BV112</f>
        <v>114.01050788091067</v>
      </c>
      <c r="AR112" s="139">
        <f>'All Data FO'!BW112</f>
        <v>-29.419035846724352</v>
      </c>
      <c r="AS112" s="139">
        <f>'All Data FO'!BX112</f>
        <v>1.125</v>
      </c>
      <c r="AT112" s="139">
        <f>'All Data FO'!BY112</f>
        <v>-19.91991991991992</v>
      </c>
      <c r="AU112" s="137" t="str">
        <f t="shared" si="92"/>
        <v>Y</v>
      </c>
      <c r="AV112" s="137" t="str">
        <f t="shared" si="93"/>
        <v>N</v>
      </c>
      <c r="AW112" s="137" t="str">
        <f t="shared" si="94"/>
        <v>Y</v>
      </c>
      <c r="AX112" s="137" t="str">
        <f>'All Data FO'!CH112</f>
        <v>Y</v>
      </c>
      <c r="AY112" s="137" t="str">
        <f>'All Data FO'!CI112</f>
        <v>N</v>
      </c>
      <c r="AZ112" s="137" t="str">
        <f>'All Data FO'!CJ112</f>
        <v>Y</v>
      </c>
      <c r="BA112" s="137" t="str">
        <f>'All Data FO'!CK112</f>
        <v>N</v>
      </c>
      <c r="BB112" s="139">
        <f>'All Data FO'!CL112</f>
        <v>88.753514526710404</v>
      </c>
      <c r="BC112" s="139">
        <f>'All Data FO'!CM112</f>
        <v>-29.055851063829785</v>
      </c>
      <c r="BD112" s="139">
        <f>'All Data FO'!CN112</f>
        <v>4.8814504881450489</v>
      </c>
      <c r="BE112" s="139">
        <f>'All Data FO'!CO112</f>
        <v>-24.446786090621707</v>
      </c>
      <c r="BF112" s="137" t="str">
        <f t="shared" si="95"/>
        <v>Y</v>
      </c>
      <c r="BG112" s="137" t="str">
        <f t="shared" si="96"/>
        <v>N</v>
      </c>
      <c r="BH112" s="137" t="str">
        <f t="shared" si="97"/>
        <v>Y</v>
      </c>
      <c r="BI112" s="137" t="str">
        <f>'D Master'!AM112</f>
        <v>N</v>
      </c>
      <c r="BJ112" s="137" t="str">
        <f>'D Master'!AN112</f>
        <v>N</v>
      </c>
      <c r="BK112" s="137" t="str">
        <f>'D Master'!AO112</f>
        <v>Y</v>
      </c>
      <c r="BL112" s="137" t="str">
        <f>'D Master'!AP112</f>
        <v>N</v>
      </c>
      <c r="BM112" s="137">
        <f>'D Master'!AQ112</f>
        <v>-13.838268792710695</v>
      </c>
      <c r="BN112" s="137">
        <f>'D Master'!AR112</f>
        <v>-21.431767337807617</v>
      </c>
      <c r="BO112" s="137">
        <f>'D Master'!AS112</f>
        <v>15.325077399380818</v>
      </c>
      <c r="BP112" s="137">
        <f>'D Master'!AT112</f>
        <v>-20.638820638820647</v>
      </c>
      <c r="BR112" s="137">
        <f>'All Data FO'!B112</f>
        <v>155.85</v>
      </c>
      <c r="BS112" s="137">
        <f>'All Data FO'!W112</f>
        <v>157.85</v>
      </c>
      <c r="BT112" s="137">
        <f>'All Data FO'!AB112</f>
        <v>154.05000000000001</v>
      </c>
      <c r="BV112" s="137">
        <f t="shared" si="98"/>
        <v>53.759043724441646</v>
      </c>
      <c r="BW112" s="137">
        <f>'All Data FO'!BM112</f>
        <v>9776000</v>
      </c>
      <c r="BX112" s="137">
        <f>AVERAGE('All Data FO'!BN112:BQ112)</f>
        <v>6358000</v>
      </c>
      <c r="BY112" s="137">
        <f>AVERAGE('All Data FO'!BN112:BP112)</f>
        <v>5813333.333333333</v>
      </c>
      <c r="BZ112" s="137">
        <f t="shared" si="99"/>
        <v>68.165137614678912</v>
      </c>
      <c r="CB112" s="139">
        <f>'All Data FO'!AP112</f>
        <v>-2.4001072673639046</v>
      </c>
      <c r="CC112" s="139">
        <f>'All Data FO'!AQ112</f>
        <v>-0.89036544850498345</v>
      </c>
      <c r="CD112" s="139">
        <f>'All Data FO'!AR112</f>
        <v>-0.93470247498683523</v>
      </c>
      <c r="CE112" s="139">
        <f>'All Data FO'!AS112</f>
        <v>-5.2631578947368418E-2</v>
      </c>
      <c r="CF112" s="139">
        <f>'All Data FO'!BV112</f>
        <v>114.01050788091067</v>
      </c>
      <c r="CG112" s="139">
        <f>'All Data FO'!BW112</f>
        <v>-29.419035846724352</v>
      </c>
      <c r="CH112" s="139">
        <f>'All Data FO'!BX112</f>
        <v>1.125</v>
      </c>
      <c r="CI112" s="139">
        <f>'All Data FO'!BY112</f>
        <v>-19.91991991991992</v>
      </c>
      <c r="CJ112" s="139">
        <f>'D Master'!AQ112</f>
        <v>-13.838268792710695</v>
      </c>
      <c r="CK112" s="139">
        <f>'D Master'!AR112</f>
        <v>-21.431767337807617</v>
      </c>
      <c r="CL112" s="139">
        <f>'D Master'!AS112</f>
        <v>15.325077399380818</v>
      </c>
      <c r="CM112" s="139">
        <f>'D Master'!AT112</f>
        <v>-20.638820638820647</v>
      </c>
      <c r="CN112" s="139">
        <f>Cash!BH112</f>
        <v>4.012800163668798</v>
      </c>
      <c r="CO112" s="139">
        <f>Cash!BI112</f>
        <v>54.481208396111839</v>
      </c>
      <c r="CP112" s="139">
        <f>Cash!BJ112</f>
        <v>-31.941550019576166</v>
      </c>
      <c r="CQ112" s="139">
        <f>Cash!BK112</f>
        <v>-11.323519099257796</v>
      </c>
      <c r="CR112" s="67"/>
      <c r="CS112" s="139">
        <f>'All Data FO'!K112</f>
        <v>-1.48546144121365</v>
      </c>
      <c r="CT112" s="139">
        <f>Cash!BH112</f>
        <v>4.012800163668798</v>
      </c>
      <c r="CU112" s="139">
        <f>'D Master'!AA112</f>
        <v>-10.3884772925954</v>
      </c>
      <c r="CV112" s="139">
        <f>NOI!G112</f>
        <v>964.2527511537096</v>
      </c>
      <c r="CW112" s="139">
        <f>NOI!S112</f>
        <v>7.0659850659612138</v>
      </c>
      <c r="CX112" s="139">
        <f>Cash!EB112</f>
        <v>-2.4464831804281366</v>
      </c>
      <c r="CY112" s="139">
        <f>'All Data FO'!AP112</f>
        <v>-2.4001072673639046</v>
      </c>
      <c r="CZ112" s="139">
        <f>'All Data FO'!BV112</f>
        <v>114.01050788091067</v>
      </c>
      <c r="DA112" s="139">
        <f>'All Data FO'!BF112</f>
        <v>110.98256899339954</v>
      </c>
      <c r="DB112" s="139" t="str">
        <f>'FOD (ALL)'!M112</f>
        <v>PIDILITIND</v>
      </c>
      <c r="DC112" s="139">
        <f>'All Data FO'!EJ112</f>
        <v>1.4304536043666478</v>
      </c>
      <c r="DD112" s="137">
        <f>'All Data FO'!B110</f>
        <v>1395.3</v>
      </c>
      <c r="DE112" s="137">
        <f>('All Data FO'!W110-'All Data FO'!AB110)/3</f>
        <v>11.716666666666697</v>
      </c>
      <c r="DF112" s="137">
        <f t="shared" si="131"/>
        <v>0.83972383477866397</v>
      </c>
      <c r="DH112" s="139" t="str">
        <f t="shared" si="100"/>
        <v>PIDILITIND</v>
      </c>
      <c r="DI112" s="137">
        <f t="shared" si="132"/>
        <v>1407.0166666666667</v>
      </c>
      <c r="DJ112" s="137">
        <f t="shared" si="133"/>
        <v>1418.7333333333333</v>
      </c>
      <c r="DK112" s="137">
        <f t="shared" si="134"/>
        <v>1401.1583333333333</v>
      </c>
      <c r="DL112" s="137">
        <f t="shared" si="135"/>
        <v>1389.4416666666666</v>
      </c>
      <c r="DM112" s="137">
        <f t="shared" si="136"/>
        <v>1377.7249999999999</v>
      </c>
      <c r="DN112" s="137">
        <f t="shared" si="137"/>
        <v>1395.3</v>
      </c>
      <c r="DO112" s="137" t="str">
        <f>'Final Master FO'!DC112</f>
        <v>SHORT BUILDUP</v>
      </c>
      <c r="DS112" s="137" t="str">
        <f>'FOD (ALL)'!M112</f>
        <v>PIDILITIND</v>
      </c>
      <c r="DT112" s="137">
        <f>'All Data FO'!B110</f>
        <v>1395.3</v>
      </c>
      <c r="DU112" s="139">
        <f>'All Data FO'!K110</f>
        <v>-1.7117497886728623</v>
      </c>
      <c r="DV112" s="137">
        <f>'All Data FO'!EA110</f>
        <v>12219000</v>
      </c>
      <c r="DW112" s="139">
        <f>'All Data FO'!EJ110</f>
        <v>0.49346163335800641</v>
      </c>
      <c r="DX112" s="137">
        <f>'D Master'!R110</f>
        <v>4192054</v>
      </c>
      <c r="DY112" s="137">
        <f>'D Master'!AH110</f>
        <v>40.92</v>
      </c>
      <c r="EB112" s="137">
        <f>'All Data FO'!BM110/'All Data FO'!EA110</f>
        <v>8.3108273999508958E-2</v>
      </c>
      <c r="EC112" s="137">
        <f>'All Data FO'!BN110/'All Data FO'!EB110</f>
        <v>0.14914877868245743</v>
      </c>
      <c r="ED112" s="137">
        <f>'All Data FO'!BO110/'All Data FO'!EC110</f>
        <v>4.6635521678550937E-2</v>
      </c>
      <c r="EE112" s="137">
        <f>'All Data FO'!BP110/'All Data FO'!ED110</f>
        <v>8.4612844642562329E-2</v>
      </c>
      <c r="EF112" s="137">
        <f>'All Data FO'!BQ110/'All Data FO'!EE110</f>
        <v>0.11089108910891089</v>
      </c>
      <c r="EG112" s="137" t="str">
        <f t="shared" si="138"/>
        <v>N</v>
      </c>
      <c r="EH112" s="137" t="str">
        <f t="shared" si="139"/>
        <v>Y</v>
      </c>
      <c r="EI112" s="137" t="str">
        <f t="shared" si="140"/>
        <v>N</v>
      </c>
      <c r="EJ112" s="137" t="str">
        <f t="shared" si="141"/>
        <v>N</v>
      </c>
      <c r="EK112" s="137">
        <f t="shared" si="142"/>
        <v>-44.278273859386296</v>
      </c>
      <c r="EL112" s="137">
        <f t="shared" si="143"/>
        <v>219.81796989537136</v>
      </c>
      <c r="EM112" s="137">
        <f t="shared" si="144"/>
        <v>-44.883638086442339</v>
      </c>
      <c r="EN112" s="137">
        <f t="shared" si="145"/>
        <v>-23.697345456260756</v>
      </c>
      <c r="EO112" s="137" t="str">
        <f t="shared" si="146"/>
        <v>N</v>
      </c>
      <c r="EP112" s="137" t="str">
        <f t="shared" si="147"/>
        <v>Y</v>
      </c>
      <c r="EQ112" s="137" t="str">
        <f t="shared" si="148"/>
        <v>N</v>
      </c>
    </row>
    <row r="113" spans="1:147" x14ac:dyDescent="0.3">
      <c r="A113" s="137" t="str">
        <f>FOD!B113</f>
        <v xml:space="preserve">PVR       </v>
      </c>
      <c r="B113" s="137" t="str">
        <f>'All Data FO'!G113</f>
        <v>N</v>
      </c>
      <c r="C113" s="137" t="str">
        <f>'All Data FO'!H113</f>
        <v>Y</v>
      </c>
      <c r="D113" s="137" t="str">
        <f>'All Data FO'!I113</f>
        <v>Y</v>
      </c>
      <c r="E113" s="137" t="str">
        <f>'All Data FO'!J113</f>
        <v>Y</v>
      </c>
      <c r="F113" s="139">
        <f>'All Data FO'!K113</f>
        <v>-2.9696726480536579</v>
      </c>
      <c r="G113" s="139">
        <f>'All Data FO'!L113</f>
        <v>3.6484639610196599</v>
      </c>
      <c r="H113" s="139">
        <f>'All Data FO'!M113</f>
        <v>7.0819546958513735</v>
      </c>
      <c r="I113" s="139">
        <f>'All Data FO'!N113</f>
        <v>7.9099148585553296</v>
      </c>
      <c r="J113" s="137" t="str">
        <f t="shared" si="83"/>
        <v>N</v>
      </c>
      <c r="K113" s="137" t="str">
        <f t="shared" si="84"/>
        <v>N</v>
      </c>
      <c r="L113" s="137" t="str">
        <f t="shared" si="85"/>
        <v>N</v>
      </c>
      <c r="M113" s="137">
        <f>'All Data FO'!AG113-'All Data FO'!AH113</f>
        <v>-213200</v>
      </c>
      <c r="N113" s="137">
        <f>'All Data FO'!AH113-'All Data FO'!AI113</f>
        <v>-63200</v>
      </c>
      <c r="O113" s="137">
        <f>'All Data FO'!AI113-'All Data FO'!AJ113</f>
        <v>38800</v>
      </c>
      <c r="P113" s="137">
        <f>'All Data FO'!AJ113-'All Data FO'!AK113</f>
        <v>190400</v>
      </c>
      <c r="Q113" s="137" t="str">
        <f>'All Data FO'!AL113</f>
        <v>N</v>
      </c>
      <c r="R113" s="137" t="str">
        <f>'All Data FO'!AM113</f>
        <v>N</v>
      </c>
      <c r="S113" s="137" t="str">
        <f>'All Data FO'!AN113</f>
        <v>Y</v>
      </c>
      <c r="T113" s="137" t="str">
        <f>'All Data FO'!AO113</f>
        <v>Y</v>
      </c>
      <c r="U113" s="139">
        <f>'All Data FO'!AP113</f>
        <v>-12.523496240601503</v>
      </c>
      <c r="V113" s="139">
        <f>'All Data FO'!AQ113</f>
        <v>-3.5795197100135927</v>
      </c>
      <c r="W113" s="139">
        <f>'All Data FO'!AR113</f>
        <v>2.2469307389390782</v>
      </c>
      <c r="X113" s="139">
        <f>'All Data FO'!AS113</f>
        <v>12.392606092163499</v>
      </c>
      <c r="Y113" s="137" t="str">
        <f t="shared" si="86"/>
        <v>N</v>
      </c>
      <c r="Z113" s="137" t="str">
        <f t="shared" si="87"/>
        <v>N</v>
      </c>
      <c r="AA113" s="137" t="str">
        <f t="shared" si="88"/>
        <v>N</v>
      </c>
      <c r="AB113" s="137" t="str">
        <f>'All Data FO'!BB113</f>
        <v>N</v>
      </c>
      <c r="AC113" s="137" t="str">
        <f>'All Data FO'!BC113</f>
        <v>N</v>
      </c>
      <c r="AD113" s="137" t="str">
        <f>'All Data FO'!BD113</f>
        <v>N</v>
      </c>
      <c r="AE113" s="137" t="str">
        <f>'All Data FO'!BE113</f>
        <v>Y</v>
      </c>
      <c r="AF113" s="139">
        <f>'All Data FO'!BF113</f>
        <v>-23.151299169729587</v>
      </c>
      <c r="AG113" s="139">
        <f>'All Data FO'!BG113</f>
        <v>-30.834665829321501</v>
      </c>
      <c r="AH113" s="139">
        <f>'All Data FO'!BH113</f>
        <v>-17.983776215763474</v>
      </c>
      <c r="AI113" s="139">
        <f>'All Data FO'!BI113</f>
        <v>26.805086711661268</v>
      </c>
      <c r="AJ113" s="137" t="str">
        <f t="shared" si="89"/>
        <v>Y</v>
      </c>
      <c r="AK113" s="137" t="str">
        <f t="shared" si="90"/>
        <v>N</v>
      </c>
      <c r="AL113" s="137" t="str">
        <f t="shared" si="91"/>
        <v>N</v>
      </c>
      <c r="AM113" s="137" t="str">
        <f>'All Data FO'!BR113</f>
        <v>N</v>
      </c>
      <c r="AN113" s="137" t="str">
        <f>'All Data FO'!BS113</f>
        <v>N</v>
      </c>
      <c r="AO113" s="137" t="str">
        <f>'All Data FO'!BT113</f>
        <v>N</v>
      </c>
      <c r="AP113" s="137" t="str">
        <f>'All Data FO'!BU113</f>
        <v>Y</v>
      </c>
      <c r="AQ113" s="139">
        <f>'All Data FO'!BV113</f>
        <v>-22.492713869363964</v>
      </c>
      <c r="AR113" s="139">
        <f>'All Data FO'!BW113</f>
        <v>-35.109578373567693</v>
      </c>
      <c r="AS113" s="139">
        <f>'All Data FO'!BX113</f>
        <v>-22.495257803069496</v>
      </c>
      <c r="AT113" s="139">
        <f>'All Data FO'!BY113</f>
        <v>26.781810231744647</v>
      </c>
      <c r="AU113" s="137" t="str">
        <f t="shared" si="92"/>
        <v>Y</v>
      </c>
      <c r="AV113" s="137" t="str">
        <f t="shared" si="93"/>
        <v>N</v>
      </c>
      <c r="AW113" s="137" t="str">
        <f t="shared" si="94"/>
        <v>N</v>
      </c>
      <c r="AX113" s="137" t="str">
        <f>'All Data FO'!CH113</f>
        <v>N</v>
      </c>
      <c r="AY113" s="137" t="str">
        <f>'All Data FO'!CI113</f>
        <v>N</v>
      </c>
      <c r="AZ113" s="137" t="str">
        <f>'All Data FO'!CJ113</f>
        <v>N</v>
      </c>
      <c r="BA113" s="137" t="str">
        <f>'All Data FO'!CK113</f>
        <v>Y</v>
      </c>
      <c r="BB113" s="139">
        <f>'All Data FO'!CL113</f>
        <v>-21.177149451817655</v>
      </c>
      <c r="BC113" s="139">
        <f>'All Data FO'!CM113</f>
        <v>-36.185098809377685</v>
      </c>
      <c r="BD113" s="139">
        <f>'All Data FO'!CN113</f>
        <v>-20.291556599158593</v>
      </c>
      <c r="BE113" s="139">
        <f>'All Data FO'!CO113</f>
        <v>25.858884373845587</v>
      </c>
      <c r="BF113" s="137" t="str">
        <f t="shared" si="95"/>
        <v>Y</v>
      </c>
      <c r="BG113" s="137" t="str">
        <f t="shared" si="96"/>
        <v>N</v>
      </c>
      <c r="BH113" s="137" t="str">
        <f t="shared" si="97"/>
        <v>N</v>
      </c>
      <c r="BI113" s="137" t="str">
        <f>'D Master'!AM113</f>
        <v>N</v>
      </c>
      <c r="BJ113" s="137" t="str">
        <f>'D Master'!AN113</f>
        <v>Y</v>
      </c>
      <c r="BK113" s="137" t="str">
        <f>'D Master'!AO113</f>
        <v>Y</v>
      </c>
      <c r="BL113" s="137" t="str">
        <f>'D Master'!AP113</f>
        <v>N</v>
      </c>
      <c r="BM113" s="137">
        <f>'D Master'!AQ113</f>
        <v>-5.1475204017576912</v>
      </c>
      <c r="BN113" s="137">
        <f>'D Master'!AR113</f>
        <v>4.3392827902407056</v>
      </c>
      <c r="BO113" s="137">
        <f>'D Master'!AS113</f>
        <v>52.066733067729096</v>
      </c>
      <c r="BP113" s="137">
        <f>'D Master'!AT113</f>
        <v>-38.015125791017148</v>
      </c>
      <c r="BR113" s="137">
        <f>'All Data FO'!B113</f>
        <v>846.25</v>
      </c>
      <c r="BS113" s="137">
        <f>'All Data FO'!W113</f>
        <v>881</v>
      </c>
      <c r="BT113" s="137">
        <f>'All Data FO'!AB113</f>
        <v>837.55</v>
      </c>
      <c r="BV113" s="137">
        <f t="shared" si="98"/>
        <v>-49.156545209176791</v>
      </c>
      <c r="BW113" s="137">
        <f>'All Data FO'!BM113</f>
        <v>1808400</v>
      </c>
      <c r="BX113" s="137">
        <f>AVERAGE('All Data FO'!BN113:BQ113)</f>
        <v>3556800</v>
      </c>
      <c r="BY113" s="137">
        <f>AVERAGE('All Data FO'!BN113:BP113)</f>
        <v>3522666.6666666665</v>
      </c>
      <c r="BZ113" s="137">
        <f t="shared" si="99"/>
        <v>-48.663890991672972</v>
      </c>
      <c r="CB113" s="139">
        <f>'All Data FO'!AP113</f>
        <v>-12.523496240601503</v>
      </c>
      <c r="CC113" s="139">
        <f>'All Data FO'!AQ113</f>
        <v>-3.5795197100135927</v>
      </c>
      <c r="CD113" s="139">
        <f>'All Data FO'!AR113</f>
        <v>2.2469307389390782</v>
      </c>
      <c r="CE113" s="139">
        <f>'All Data FO'!AS113</f>
        <v>12.392606092163499</v>
      </c>
      <c r="CF113" s="139">
        <f>'All Data FO'!BV113</f>
        <v>-22.492713869363964</v>
      </c>
      <c r="CG113" s="139">
        <f>'All Data FO'!BW113</f>
        <v>-35.109578373567693</v>
      </c>
      <c r="CH113" s="139">
        <f>'All Data FO'!BX113</f>
        <v>-22.495257803069496</v>
      </c>
      <c r="CI113" s="139">
        <f>'All Data FO'!BY113</f>
        <v>26.781810231744647</v>
      </c>
      <c r="CJ113" s="139">
        <f>'D Master'!AQ113</f>
        <v>-5.1475204017576912</v>
      </c>
      <c r="CK113" s="139">
        <f>'D Master'!AR113</f>
        <v>4.3392827902407056</v>
      </c>
      <c r="CL113" s="139">
        <f>'D Master'!AS113</f>
        <v>52.066733067729096</v>
      </c>
      <c r="CM113" s="139">
        <f>'D Master'!AT113</f>
        <v>-38.015125791017148</v>
      </c>
      <c r="CN113" s="139">
        <f>Cash!BH113</f>
        <v>46.022241338069769</v>
      </c>
      <c r="CO113" s="139">
        <f>Cash!BI113</f>
        <v>-30.396965048128926</v>
      </c>
      <c r="CP113" s="139">
        <f>Cash!BJ113</f>
        <v>101.01131639836571</v>
      </c>
      <c r="CQ113" s="139">
        <f>Cash!BK113</f>
        <v>-62.683454468631517</v>
      </c>
      <c r="CR113" s="67"/>
      <c r="CS113" s="139">
        <f>'All Data FO'!K113</f>
        <v>-2.9696726480536579</v>
      </c>
      <c r="CT113" s="139">
        <f>Cash!BH113</f>
        <v>46.022241338069769</v>
      </c>
      <c r="CU113" s="139">
        <f>'D Master'!AA113</f>
        <v>38.495581977065264</v>
      </c>
      <c r="CV113" s="139">
        <f>NOI!G113</f>
        <v>423.38177014531044</v>
      </c>
      <c r="CW113" s="139">
        <f>NOI!S113</f>
        <v>75.778821282621578</v>
      </c>
      <c r="CX113" s="139">
        <f>Cash!EB113</f>
        <v>-0.85470085470085544</v>
      </c>
      <c r="CY113" s="139">
        <f>'All Data FO'!AP113</f>
        <v>-12.523496240601503</v>
      </c>
      <c r="CZ113" s="139">
        <f>'All Data FO'!BV113</f>
        <v>-22.492713869363964</v>
      </c>
      <c r="DA113" s="139">
        <f>'All Data FO'!BF113</f>
        <v>-23.151299169729587</v>
      </c>
      <c r="DB113" s="139" t="str">
        <f>'FOD (ALL)'!M113</f>
        <v>PNB</v>
      </c>
      <c r="DC113" s="139">
        <f>'All Data FO'!EJ113</f>
        <v>1.2976418203153883</v>
      </c>
      <c r="DD113" s="137">
        <f>'All Data FO'!B111</f>
        <v>26.55</v>
      </c>
      <c r="DE113" s="137">
        <f>('All Data FO'!W111-'All Data FO'!AB111)/3</f>
        <v>0.46666666666666617</v>
      </c>
      <c r="DF113" s="137">
        <f t="shared" si="131"/>
        <v>1.7576898932831118</v>
      </c>
      <c r="DH113" s="139" t="str">
        <f t="shared" si="100"/>
        <v>PNB</v>
      </c>
      <c r="DI113" s="137">
        <f t="shared" si="132"/>
        <v>27.016666666666666</v>
      </c>
      <c r="DJ113" s="137">
        <f t="shared" si="133"/>
        <v>27.483333333333331</v>
      </c>
      <c r="DK113" s="137">
        <f t="shared" si="134"/>
        <v>26.783333333333331</v>
      </c>
      <c r="DL113" s="137">
        <f t="shared" si="135"/>
        <v>26.316666666666666</v>
      </c>
      <c r="DM113" s="137">
        <f t="shared" si="136"/>
        <v>25.85</v>
      </c>
      <c r="DN113" s="137">
        <f t="shared" si="137"/>
        <v>26.55</v>
      </c>
      <c r="DO113" s="137" t="str">
        <f>'Final Master FO'!DC113</f>
        <v>SHORT BUILDUP</v>
      </c>
      <c r="DS113" s="137" t="str">
        <f>'FOD (ALL)'!M113</f>
        <v>PNB</v>
      </c>
      <c r="DT113" s="137">
        <f>'All Data FO'!B111</f>
        <v>26.55</v>
      </c>
      <c r="DU113" s="139">
        <f>'All Data FO'!K111</f>
        <v>-1.4842300556586219</v>
      </c>
      <c r="DV113" s="137">
        <f>'All Data FO'!EA111</f>
        <v>41664000</v>
      </c>
      <c r="DW113" s="139">
        <f>'All Data FO'!EJ111</f>
        <v>4.5588921736424464</v>
      </c>
      <c r="DX113" s="137">
        <f>'D Master'!R111</f>
        <v>118543</v>
      </c>
      <c r="DY113" s="137">
        <f>'D Master'!AH111</f>
        <v>18.63</v>
      </c>
      <c r="EB113" s="137">
        <f>'All Data FO'!BM111/'All Data FO'!EA111</f>
        <v>0.68927611367127495</v>
      </c>
      <c r="EC113" s="137">
        <f>'All Data FO'!BN111/'All Data FO'!EB111</f>
        <v>0.53864994955756207</v>
      </c>
      <c r="ED113" s="137">
        <f>'All Data FO'!BO111/'All Data FO'!EC111</f>
        <v>0.30459106423383892</v>
      </c>
      <c r="EE113" s="137">
        <f>'All Data FO'!BP111/'All Data FO'!ED111</f>
        <v>0.5496659573677759</v>
      </c>
      <c r="EF113" s="137">
        <f>'All Data FO'!BQ111/'All Data FO'!EE111</f>
        <v>0.79238820985936598</v>
      </c>
      <c r="EG113" s="137" t="str">
        <f t="shared" si="138"/>
        <v>Y</v>
      </c>
      <c r="EH113" s="137" t="str">
        <f t="shared" si="139"/>
        <v>Y</v>
      </c>
      <c r="EI113" s="137" t="str">
        <f t="shared" si="140"/>
        <v>N</v>
      </c>
      <c r="EJ113" s="137" t="str">
        <f t="shared" si="141"/>
        <v>N</v>
      </c>
      <c r="EK113" s="137">
        <f t="shared" si="142"/>
        <v>27.963645821824478</v>
      </c>
      <c r="EL113" s="137">
        <f t="shared" si="143"/>
        <v>76.843648027715219</v>
      </c>
      <c r="EM113" s="137">
        <f t="shared" si="144"/>
        <v>-44.586150888358524</v>
      </c>
      <c r="EN113" s="137">
        <f t="shared" si="145"/>
        <v>-30.631734479576455</v>
      </c>
      <c r="EO113" s="137" t="str">
        <f t="shared" si="146"/>
        <v>N</v>
      </c>
      <c r="EP113" s="137" t="str">
        <f t="shared" si="147"/>
        <v>Y</v>
      </c>
      <c r="EQ113" s="137" t="str">
        <f t="shared" si="148"/>
        <v>N</v>
      </c>
    </row>
    <row r="114" spans="1:147" x14ac:dyDescent="0.3">
      <c r="A114" s="137" t="str">
        <f>FOD!B114</f>
        <v xml:space="preserve">RAMCOCEM  </v>
      </c>
      <c r="B114" s="137" t="str">
        <f>'All Data FO'!G114</f>
        <v>Y</v>
      </c>
      <c r="C114" s="137" t="str">
        <f>'All Data FO'!H114</f>
        <v>N</v>
      </c>
      <c r="D114" s="137" t="str">
        <f>'All Data FO'!I114</f>
        <v>Y</v>
      </c>
      <c r="E114" s="137" t="str">
        <f>'All Data FO'!J114</f>
        <v>Y</v>
      </c>
      <c r="F114" s="139">
        <f>'All Data FO'!K114</f>
        <v>2.1694491563253444</v>
      </c>
      <c r="G114" s="139">
        <f>'All Data FO'!L114</f>
        <v>-0.43555555555556369</v>
      </c>
      <c r="H114" s="139">
        <f>'All Data FO'!M114</f>
        <v>4.1666666666666661</v>
      </c>
      <c r="I114" s="139">
        <f>'All Data FO'!N114</f>
        <v>1.1141278906469518</v>
      </c>
      <c r="J114" s="137" t="str">
        <f t="shared" si="83"/>
        <v>Y</v>
      </c>
      <c r="K114" s="137" t="str">
        <f t="shared" si="84"/>
        <v>N</v>
      </c>
      <c r="L114" s="137" t="str">
        <f t="shared" si="85"/>
        <v>Y</v>
      </c>
      <c r="M114" s="137">
        <f>'All Data FO'!AG114-'All Data FO'!AH114</f>
        <v>-49600</v>
      </c>
      <c r="N114" s="137">
        <f>'All Data FO'!AH114-'All Data FO'!AI114</f>
        <v>-28800</v>
      </c>
      <c r="O114" s="137">
        <f>'All Data FO'!AI114-'All Data FO'!AJ114</f>
        <v>28000</v>
      </c>
      <c r="P114" s="137">
        <f>'All Data FO'!AJ114-'All Data FO'!AK114</f>
        <v>0</v>
      </c>
      <c r="Q114" s="137" t="str">
        <f>'All Data FO'!AL114</f>
        <v>N</v>
      </c>
      <c r="R114" s="137" t="str">
        <f>'All Data FO'!AM114</f>
        <v>N</v>
      </c>
      <c r="S114" s="137" t="str">
        <f>'All Data FO'!AN114</f>
        <v>Y</v>
      </c>
      <c r="T114" s="137" t="str">
        <f>'All Data FO'!AO114</f>
        <v>Y</v>
      </c>
      <c r="U114" s="139">
        <f>'All Data FO'!AP114</f>
        <v>-9.8726114649681538</v>
      </c>
      <c r="V114" s="139">
        <f>'All Data FO'!AQ114</f>
        <v>-5.4216867469879517</v>
      </c>
      <c r="W114" s="139">
        <f>'All Data FO'!AR114</f>
        <v>5.5643879173290935</v>
      </c>
      <c r="X114" s="139">
        <f>'All Data FO'!AS114</f>
        <v>0</v>
      </c>
      <c r="Y114" s="137" t="str">
        <f t="shared" si="86"/>
        <v>N</v>
      </c>
      <c r="Z114" s="137" t="str">
        <f t="shared" si="87"/>
        <v>N</v>
      </c>
      <c r="AA114" s="137" t="str">
        <f t="shared" si="88"/>
        <v>Y</v>
      </c>
      <c r="AB114" s="137" t="str">
        <f>'All Data FO'!BB114</f>
        <v>Y</v>
      </c>
      <c r="AC114" s="137" t="str">
        <f>'All Data FO'!BC114</f>
        <v>N</v>
      </c>
      <c r="AD114" s="137" t="str">
        <f>'All Data FO'!BD114</f>
        <v>N</v>
      </c>
      <c r="AE114" s="137" t="str">
        <f>'All Data FO'!BE114</f>
        <v>N</v>
      </c>
      <c r="AF114" s="139">
        <f>'All Data FO'!BF114</f>
        <v>121.99583543065542</v>
      </c>
      <c r="AG114" s="139">
        <f>'All Data FO'!BG114</f>
        <v>-29.241927717806384</v>
      </c>
      <c r="AH114" s="139">
        <f>'All Data FO'!BH114</f>
        <v>-6.2498109964769748</v>
      </c>
      <c r="AI114" s="139">
        <f>'All Data FO'!BI114</f>
        <v>-64.826803631746998</v>
      </c>
      <c r="AJ114" s="137" t="str">
        <f t="shared" si="89"/>
        <v>Y</v>
      </c>
      <c r="AK114" s="137" t="str">
        <f t="shared" si="90"/>
        <v>N</v>
      </c>
      <c r="AL114" s="137" t="str">
        <f t="shared" si="91"/>
        <v>Y</v>
      </c>
      <c r="AM114" s="137" t="str">
        <f>'All Data FO'!BR114</f>
        <v>Y</v>
      </c>
      <c r="AN114" s="137" t="str">
        <f>'All Data FO'!BS114</f>
        <v>N</v>
      </c>
      <c r="AO114" s="137" t="str">
        <f>'All Data FO'!BT114</f>
        <v>N</v>
      </c>
      <c r="AP114" s="137" t="str">
        <f>'All Data FO'!BU114</f>
        <v>N</v>
      </c>
      <c r="AQ114" s="139">
        <f>'All Data FO'!BV114</f>
        <v>122.19251336898395</v>
      </c>
      <c r="AR114" s="139">
        <f>'All Data FO'!BW114</f>
        <v>-30.093457943925234</v>
      </c>
      <c r="AS114" s="139">
        <f>'All Data FO'!BX114</f>
        <v>-8.3904109589041092</v>
      </c>
      <c r="AT114" s="139">
        <f>'All Data FO'!BY114</f>
        <v>-64.171779141104295</v>
      </c>
      <c r="AU114" s="137" t="str">
        <f t="shared" si="92"/>
        <v>Y</v>
      </c>
      <c r="AV114" s="137" t="str">
        <f t="shared" si="93"/>
        <v>N</v>
      </c>
      <c r="AW114" s="137" t="str">
        <f t="shared" si="94"/>
        <v>Y</v>
      </c>
      <c r="AX114" s="137" t="str">
        <f>'All Data FO'!CH114</f>
        <v>Y</v>
      </c>
      <c r="AY114" s="137" t="str">
        <f>'All Data FO'!CI114</f>
        <v>N</v>
      </c>
      <c r="AZ114" s="137" t="str">
        <f>'All Data FO'!CJ114</f>
        <v>N</v>
      </c>
      <c r="BA114" s="137" t="str">
        <f>'All Data FO'!CK114</f>
        <v>N</v>
      </c>
      <c r="BB114" s="139">
        <f>'All Data FO'!CL114</f>
        <v>114.6268656716418</v>
      </c>
      <c r="BC114" s="139">
        <f>'All Data FO'!CM114</f>
        <v>-32.186234817813762</v>
      </c>
      <c r="BD114" s="139">
        <f>'All Data FO'!CN114</f>
        <v>-11.151079136690647</v>
      </c>
      <c r="BE114" s="139">
        <f>'All Data FO'!CO114</f>
        <v>-63.396971691902571</v>
      </c>
      <c r="BF114" s="137" t="str">
        <f t="shared" si="95"/>
        <v>Y</v>
      </c>
      <c r="BG114" s="137" t="str">
        <f t="shared" si="96"/>
        <v>N</v>
      </c>
      <c r="BH114" s="137" t="str">
        <f t="shared" si="97"/>
        <v>Y</v>
      </c>
      <c r="BI114" s="137" t="str">
        <f>'D Master'!AM114</f>
        <v>Y</v>
      </c>
      <c r="BJ114" s="137" t="str">
        <f>'D Master'!AN114</f>
        <v>Y</v>
      </c>
      <c r="BK114" s="137" t="str">
        <f>'D Master'!AO114</f>
        <v>N</v>
      </c>
      <c r="BL114" s="137" t="str">
        <f>'D Master'!AP114</f>
        <v>Y</v>
      </c>
      <c r="BM114" s="137">
        <f>'D Master'!AQ114</f>
        <v>61.344537815126046</v>
      </c>
      <c r="BN114" s="137">
        <f>'D Master'!AR114</f>
        <v>6.0606060606060579</v>
      </c>
      <c r="BO114" s="137">
        <f>'D Master'!AS114</f>
        <v>-60.465116279069754</v>
      </c>
      <c r="BP114" s="137">
        <f>'D Master'!AT114</f>
        <v>3.1249999999999978</v>
      </c>
      <c r="BR114" s="137">
        <f>'All Data FO'!B114</f>
        <v>572.20000000000005</v>
      </c>
      <c r="BS114" s="137">
        <f>'All Data FO'!W114</f>
        <v>575.04999999999995</v>
      </c>
      <c r="BT114" s="137">
        <f>'All Data FO'!AB114</f>
        <v>531.9</v>
      </c>
      <c r="BV114" s="137">
        <f t="shared" si="98"/>
        <v>6.4361191162343898</v>
      </c>
      <c r="BW114" s="137">
        <f>'All Data FO'!BM114</f>
        <v>664800</v>
      </c>
      <c r="BX114" s="137">
        <f>AVERAGE('All Data FO'!BN114:BQ114)</f>
        <v>624600</v>
      </c>
      <c r="BY114" s="137">
        <f>AVERAGE('All Data FO'!BN114:BP114)</f>
        <v>398133.33333333331</v>
      </c>
      <c r="BZ114" s="137">
        <f t="shared" si="99"/>
        <v>66.979236436704625</v>
      </c>
      <c r="CB114" s="139">
        <f>'All Data FO'!AP114</f>
        <v>-9.8726114649681538</v>
      </c>
      <c r="CC114" s="139">
        <f>'All Data FO'!AQ114</f>
        <v>-5.4216867469879517</v>
      </c>
      <c r="CD114" s="139">
        <f>'All Data FO'!AR114</f>
        <v>5.5643879173290935</v>
      </c>
      <c r="CE114" s="139">
        <f>'All Data FO'!AS114</f>
        <v>0</v>
      </c>
      <c r="CF114" s="139">
        <f>'All Data FO'!BV114</f>
        <v>122.19251336898395</v>
      </c>
      <c r="CG114" s="139">
        <f>'All Data FO'!BW114</f>
        <v>-30.093457943925234</v>
      </c>
      <c r="CH114" s="139">
        <f>'All Data FO'!BX114</f>
        <v>-8.3904109589041092</v>
      </c>
      <c r="CI114" s="139">
        <f>'All Data FO'!BY114</f>
        <v>-64.171779141104295</v>
      </c>
      <c r="CJ114" s="139">
        <f>'D Master'!AQ114</f>
        <v>61.344537815126046</v>
      </c>
      <c r="CK114" s="139">
        <f>'D Master'!AR114</f>
        <v>6.0606060606060579</v>
      </c>
      <c r="CL114" s="139">
        <f>'D Master'!AS114</f>
        <v>-60.465116279069754</v>
      </c>
      <c r="CM114" s="139">
        <f>'D Master'!AT114</f>
        <v>3.1249999999999978</v>
      </c>
      <c r="CN114" s="139">
        <f>Cash!BH114</f>
        <v>-29.761717989783378</v>
      </c>
      <c r="CO114" s="139">
        <f>Cash!BI114</f>
        <v>-33.875618989033505</v>
      </c>
      <c r="CP114" s="139">
        <f>Cash!BJ114</f>
        <v>-18.43072452065212</v>
      </c>
      <c r="CQ114" s="139">
        <f>Cash!BK114</f>
        <v>43.624584822992652</v>
      </c>
      <c r="CR114" s="67"/>
      <c r="CS114" s="139">
        <f>'All Data FO'!K114</f>
        <v>2.1694491563253444</v>
      </c>
      <c r="CT114" s="139">
        <f>Cash!BH114</f>
        <v>-29.761717989783378</v>
      </c>
      <c r="CU114" s="139">
        <f>'D Master'!AA114</f>
        <v>13.230982008676939</v>
      </c>
      <c r="CV114" s="139">
        <f>NOI!G114</f>
        <v>-98.08105614053018</v>
      </c>
      <c r="CW114" s="139">
        <f>NOI!S114</f>
        <v>2.36323271874969</v>
      </c>
      <c r="CX114" s="139">
        <f>Cash!EB114</f>
        <v>-1.8621973929236597</v>
      </c>
      <c r="CY114" s="139">
        <f>'All Data FO'!AP114</f>
        <v>-9.8726114649681538</v>
      </c>
      <c r="CZ114" s="139">
        <f>'All Data FO'!BV114</f>
        <v>122.19251336898395</v>
      </c>
      <c r="DA114" s="139">
        <f>'All Data FO'!BF114</f>
        <v>121.99583543065542</v>
      </c>
      <c r="DB114" s="139" t="str">
        <f>'FOD (ALL)'!M114</f>
        <v>POWERGRID</v>
      </c>
      <c r="DC114" s="139">
        <f>'All Data FO'!EJ114</f>
        <v>1.8225847565638542</v>
      </c>
      <c r="DD114" s="137">
        <f>'All Data FO'!B112</f>
        <v>155.85</v>
      </c>
      <c r="DE114" s="137">
        <f>('All Data FO'!W112-'All Data FO'!AB112)/3</f>
        <v>1.2666666666666611</v>
      </c>
      <c r="DF114" s="137">
        <f t="shared" si="131"/>
        <v>0.81274729975403337</v>
      </c>
      <c r="DH114" s="139" t="str">
        <f t="shared" si="100"/>
        <v>POWERGRID</v>
      </c>
      <c r="DI114" s="137">
        <f t="shared" si="132"/>
        <v>157.11666666666665</v>
      </c>
      <c r="DJ114" s="137">
        <f t="shared" si="133"/>
        <v>158.3833333333333</v>
      </c>
      <c r="DK114" s="137">
        <f t="shared" si="134"/>
        <v>156.48333333333332</v>
      </c>
      <c r="DL114" s="137">
        <f t="shared" si="135"/>
        <v>155.21666666666667</v>
      </c>
      <c r="DM114" s="137">
        <f t="shared" si="136"/>
        <v>153.95000000000002</v>
      </c>
      <c r="DN114" s="137">
        <f t="shared" si="137"/>
        <v>155.85</v>
      </c>
      <c r="DO114" s="137" t="str">
        <f>'Final Master FO'!DC114</f>
        <v>SHORT BUILDUP</v>
      </c>
      <c r="DS114" s="137" t="str">
        <f>'FOD (ALL)'!M114</f>
        <v>POWERGRID</v>
      </c>
      <c r="DT114" s="137">
        <f>'All Data FO'!B112</f>
        <v>155.85</v>
      </c>
      <c r="DU114" s="139">
        <f>'All Data FO'!K112</f>
        <v>-1.48546144121365</v>
      </c>
      <c r="DV114" s="137">
        <f>'All Data FO'!EA112</f>
        <v>2694500</v>
      </c>
      <c r="DW114" s="139">
        <f>'All Data FO'!EJ112</f>
        <v>1.4304536043666478</v>
      </c>
      <c r="DX114" s="137">
        <f>'D Master'!R112</f>
        <v>4185368</v>
      </c>
      <c r="DY114" s="137">
        <f>'D Master'!AH112</f>
        <v>15.13</v>
      </c>
      <c r="EB114" s="137">
        <f>'All Data FO'!BM112/'All Data FO'!EA112</f>
        <v>3.6281313787344591</v>
      </c>
      <c r="EC114" s="137">
        <f>'All Data FO'!BN112/'All Data FO'!EB112</f>
        <v>1.7195558065123282</v>
      </c>
      <c r="ED114" s="137">
        <f>'All Data FO'!BO112/'All Data FO'!EC112</f>
        <v>2.6502866502866502</v>
      </c>
      <c r="EE114" s="137">
        <f>'All Data FO'!BP112/'All Data FO'!ED112</f>
        <v>2.682875707398868</v>
      </c>
      <c r="EF114" s="137">
        <f>'All Data FO'!BQ112/'All Data FO'!EE112</f>
        <v>3.4219653179190752</v>
      </c>
      <c r="EG114" s="137" t="str">
        <f t="shared" si="138"/>
        <v>Y</v>
      </c>
      <c r="EH114" s="137" t="str">
        <f t="shared" si="139"/>
        <v>N</v>
      </c>
      <c r="EI114" s="137" t="str">
        <f t="shared" si="140"/>
        <v>N</v>
      </c>
      <c r="EJ114" s="137" t="str">
        <f t="shared" si="141"/>
        <v>N</v>
      </c>
      <c r="EK114" s="137">
        <f t="shared" si="142"/>
        <v>110.99236006147311</v>
      </c>
      <c r="EL114" s="137">
        <f t="shared" si="143"/>
        <v>-35.118119908790085</v>
      </c>
      <c r="EM114" s="137">
        <f t="shared" si="144"/>
        <v>-1.2147061834561816</v>
      </c>
      <c r="EN114" s="137">
        <f t="shared" si="145"/>
        <v>-21.598395712837135</v>
      </c>
      <c r="EO114" s="137" t="str">
        <f t="shared" si="146"/>
        <v>Y</v>
      </c>
      <c r="EP114" s="137" t="str">
        <f t="shared" si="147"/>
        <v>N</v>
      </c>
      <c r="EQ114" s="137" t="str">
        <f t="shared" si="148"/>
        <v>Y</v>
      </c>
    </row>
    <row r="115" spans="1:147" x14ac:dyDescent="0.3">
      <c r="A115" s="137" t="str">
        <f>FOD!B115</f>
        <v xml:space="preserve">RBLBANK   </v>
      </c>
      <c r="B115" s="137" t="str">
        <f>'All Data FO'!G115</f>
        <v>N</v>
      </c>
      <c r="C115" s="137" t="str">
        <f>'All Data FO'!H115</f>
        <v>N</v>
      </c>
      <c r="D115" s="137" t="str">
        <f>'All Data FO'!I115</f>
        <v>Y</v>
      </c>
      <c r="E115" s="137" t="str">
        <f>'All Data FO'!J115</f>
        <v>Y</v>
      </c>
      <c r="F115" s="139">
        <f>'All Data FO'!K115</f>
        <v>-4.3226381461675656</v>
      </c>
      <c r="G115" s="139">
        <f>'All Data FO'!L115</f>
        <v>-0.70796460176990894</v>
      </c>
      <c r="H115" s="139">
        <f>'All Data FO'!M115</f>
        <v>2.8207461328480385</v>
      </c>
      <c r="I115" s="139">
        <f>'All Data FO'!N115</f>
        <v>0.91827364554637281</v>
      </c>
      <c r="J115" s="137" t="str">
        <f t="shared" si="83"/>
        <v>N</v>
      </c>
      <c r="K115" s="137" t="str">
        <f t="shared" si="84"/>
        <v>N</v>
      </c>
      <c r="L115" s="137" t="str">
        <f t="shared" si="85"/>
        <v>Y</v>
      </c>
      <c r="M115" s="137">
        <f>'All Data FO'!AG115-'All Data FO'!AH115</f>
        <v>-1765500</v>
      </c>
      <c r="N115" s="137">
        <f>'All Data FO'!AH115-'All Data FO'!AI115</f>
        <v>30000</v>
      </c>
      <c r="O115" s="137">
        <f>'All Data FO'!AI115-'All Data FO'!AJ115</f>
        <v>-187500</v>
      </c>
      <c r="P115" s="137">
        <f>'All Data FO'!AJ115-'All Data FO'!AK115</f>
        <v>-1141500</v>
      </c>
      <c r="Q115" s="137" t="str">
        <f>'All Data FO'!AL115</f>
        <v>N</v>
      </c>
      <c r="R115" s="137" t="str">
        <f>'All Data FO'!AM115</f>
        <v>Y</v>
      </c>
      <c r="S115" s="137" t="str">
        <f>'All Data FO'!AN115</f>
        <v>N</v>
      </c>
      <c r="T115" s="137" t="str">
        <f>'All Data FO'!AO115</f>
        <v>N</v>
      </c>
      <c r="U115" s="139">
        <f>'All Data FO'!AP115</f>
        <v>-9.6633825944170777</v>
      </c>
      <c r="V115" s="139">
        <f>'All Data FO'!AQ115</f>
        <v>0.1644736842105263</v>
      </c>
      <c r="W115" s="139">
        <f>'All Data FO'!AR115</f>
        <v>-1.0175010175010175</v>
      </c>
      <c r="X115" s="139">
        <f>'All Data FO'!AS115</f>
        <v>-5.833205580254484</v>
      </c>
      <c r="Y115" s="137" t="str">
        <f t="shared" si="86"/>
        <v>N</v>
      </c>
      <c r="Z115" s="137" t="str">
        <f t="shared" si="87"/>
        <v>Y</v>
      </c>
      <c r="AA115" s="137" t="str">
        <f t="shared" si="88"/>
        <v>Y</v>
      </c>
      <c r="AB115" s="137" t="str">
        <f>'All Data FO'!BB115</f>
        <v>Y</v>
      </c>
      <c r="AC115" s="137" t="str">
        <f>'All Data FO'!BC115</f>
        <v>Y</v>
      </c>
      <c r="AD115" s="137" t="str">
        <f>'All Data FO'!BD115</f>
        <v>N</v>
      </c>
      <c r="AE115" s="137" t="str">
        <f>'All Data FO'!BE115</f>
        <v>Y</v>
      </c>
      <c r="AF115" s="139">
        <f>'All Data FO'!BF115</f>
        <v>55.188429239807078</v>
      </c>
      <c r="AG115" s="139">
        <f>'All Data FO'!BG115</f>
        <v>9.9992503382977986</v>
      </c>
      <c r="AH115" s="139">
        <f>'All Data FO'!BH115</f>
        <v>-43.563610690162939</v>
      </c>
      <c r="AI115" s="139">
        <f>'All Data FO'!BI115</f>
        <v>9.2578882081570466</v>
      </c>
      <c r="AJ115" s="137" t="str">
        <f t="shared" si="89"/>
        <v>Y</v>
      </c>
      <c r="AK115" s="137" t="str">
        <f t="shared" si="90"/>
        <v>Y</v>
      </c>
      <c r="AL115" s="137" t="str">
        <f t="shared" si="91"/>
        <v>N</v>
      </c>
      <c r="AM115" s="137" t="str">
        <f>'All Data FO'!BR115</f>
        <v>Y</v>
      </c>
      <c r="AN115" s="137" t="str">
        <f>'All Data FO'!BS115</f>
        <v>Y</v>
      </c>
      <c r="AO115" s="137" t="str">
        <f>'All Data FO'!BT115</f>
        <v>N</v>
      </c>
      <c r="AP115" s="137" t="str">
        <f>'All Data FO'!BU115</f>
        <v>Y</v>
      </c>
      <c r="AQ115" s="139">
        <f>'All Data FO'!BV115</f>
        <v>61.880268609801405</v>
      </c>
      <c r="AR115" s="139">
        <f>'All Data FO'!BW115</f>
        <v>7.7100646352723912</v>
      </c>
      <c r="AS115" s="139">
        <f>'All Data FO'!BX115</f>
        <v>-43.740259740259738</v>
      </c>
      <c r="AT115" s="139">
        <f>'All Data FO'!BY115</f>
        <v>10.39954119671191</v>
      </c>
      <c r="AU115" s="137" t="str">
        <f t="shared" si="92"/>
        <v>Y</v>
      </c>
      <c r="AV115" s="137" t="str">
        <f t="shared" si="93"/>
        <v>Y</v>
      </c>
      <c r="AW115" s="137" t="str">
        <f t="shared" si="94"/>
        <v>N</v>
      </c>
      <c r="AX115" s="137" t="str">
        <f>'All Data FO'!CH115</f>
        <v>Y</v>
      </c>
      <c r="AY115" s="137" t="str">
        <f>'All Data FO'!CI115</f>
        <v>Y</v>
      </c>
      <c r="AZ115" s="137" t="str">
        <f>'All Data FO'!CJ115</f>
        <v>N</v>
      </c>
      <c r="BA115" s="137" t="str">
        <f>'All Data FO'!CK115</f>
        <v>Y</v>
      </c>
      <c r="BB115" s="139">
        <f>'All Data FO'!CL115</f>
        <v>48.757138058448099</v>
      </c>
      <c r="BC115" s="139">
        <f>'All Data FO'!CM115</f>
        <v>6.6833900734635368</v>
      </c>
      <c r="BD115" s="139">
        <f>'All Data FO'!CN115</f>
        <v>-46.103331723804928</v>
      </c>
      <c r="BE115" s="139">
        <f>'All Data FO'!CO115</f>
        <v>12.371134020618557</v>
      </c>
      <c r="BF115" s="137" t="str">
        <f t="shared" si="95"/>
        <v>Y</v>
      </c>
      <c r="BG115" s="137" t="str">
        <f t="shared" si="96"/>
        <v>Y</v>
      </c>
      <c r="BH115" s="137" t="str">
        <f t="shared" si="97"/>
        <v>N</v>
      </c>
      <c r="BI115" s="137" t="str">
        <f>'D Master'!AM115</f>
        <v>N</v>
      </c>
      <c r="BJ115" s="137" t="str">
        <f>'D Master'!AN115</f>
        <v>N</v>
      </c>
      <c r="BK115" s="137" t="str">
        <f>'D Master'!AO115</f>
        <v>Y</v>
      </c>
      <c r="BL115" s="137" t="str">
        <f>'D Master'!AP115</f>
        <v>Y</v>
      </c>
      <c r="BM115" s="137">
        <f>'D Master'!AQ115</f>
        <v>-49.886963074604367</v>
      </c>
      <c r="BN115" s="137">
        <f>'D Master'!AR115</f>
        <v>-35.53558416322565</v>
      </c>
      <c r="BO115" s="137">
        <f>'D Master'!AS115</f>
        <v>17.059994313335228</v>
      </c>
      <c r="BP115" s="137">
        <f>'D Master'!AT115</f>
        <v>267.88702928870293</v>
      </c>
      <c r="BR115" s="137">
        <f>'All Data FO'!B115</f>
        <v>107.35</v>
      </c>
      <c r="BS115" s="137">
        <f>'All Data FO'!W115</f>
        <v>114.4</v>
      </c>
      <c r="BT115" s="137">
        <f>'All Data FO'!AB115</f>
        <v>105.4</v>
      </c>
      <c r="BV115" s="137">
        <f t="shared" si="98"/>
        <v>27.629615027176207</v>
      </c>
      <c r="BW115" s="137">
        <f>'All Data FO'!BM115</f>
        <v>16995000</v>
      </c>
      <c r="BX115" s="137">
        <f>AVERAGE('All Data FO'!BN115:BQ115)</f>
        <v>13315875</v>
      </c>
      <c r="BY115" s="137">
        <f>AVERAGE('All Data FO'!BN115:BP115)</f>
        <v>12523500</v>
      </c>
      <c r="BZ115" s="137">
        <f t="shared" si="99"/>
        <v>35.704874835309617</v>
      </c>
      <c r="CB115" s="139">
        <f>'All Data FO'!AP115</f>
        <v>-9.6633825944170777</v>
      </c>
      <c r="CC115" s="139">
        <f>'All Data FO'!AQ115</f>
        <v>0.1644736842105263</v>
      </c>
      <c r="CD115" s="139">
        <f>'All Data FO'!AR115</f>
        <v>-1.0175010175010175</v>
      </c>
      <c r="CE115" s="139">
        <f>'All Data FO'!AS115</f>
        <v>-5.833205580254484</v>
      </c>
      <c r="CF115" s="139">
        <f>'All Data FO'!BV115</f>
        <v>61.880268609801405</v>
      </c>
      <c r="CG115" s="139">
        <f>'All Data FO'!BW115</f>
        <v>7.7100646352723912</v>
      </c>
      <c r="CH115" s="139">
        <f>'All Data FO'!BX115</f>
        <v>-43.740259740259738</v>
      </c>
      <c r="CI115" s="139">
        <f>'All Data FO'!BY115</f>
        <v>10.39954119671191</v>
      </c>
      <c r="CJ115" s="139">
        <f>'D Master'!AQ115</f>
        <v>-49.886963074604367</v>
      </c>
      <c r="CK115" s="139">
        <f>'D Master'!AR115</f>
        <v>-35.53558416322565</v>
      </c>
      <c r="CL115" s="139">
        <f>'D Master'!AS115</f>
        <v>17.059994313335228</v>
      </c>
      <c r="CM115" s="139">
        <f>'D Master'!AT115</f>
        <v>267.88702928870293</v>
      </c>
      <c r="CN115" s="139">
        <f>Cash!BH115</f>
        <v>30.315386782521021</v>
      </c>
      <c r="CO115" s="139">
        <f>Cash!BI115</f>
        <v>-57.409737010288708</v>
      </c>
      <c r="CP115" s="139">
        <f>Cash!BJ115</f>
        <v>5.8191426658273224</v>
      </c>
      <c r="CQ115" s="139">
        <f>Cash!BK115</f>
        <v>-35.885094072522733</v>
      </c>
      <c r="CR115" s="67"/>
      <c r="CS115" s="139">
        <f>'All Data FO'!K115</f>
        <v>-4.3226381461675656</v>
      </c>
      <c r="CT115" s="139">
        <f>Cash!BH115</f>
        <v>30.315386782521021</v>
      </c>
      <c r="CU115" s="139">
        <f>'D Master'!AA115</f>
        <v>-34.710476041515378</v>
      </c>
      <c r="CV115" s="139">
        <f>NOI!G115</f>
        <v>0.11001305239604697</v>
      </c>
      <c r="CW115" s="139">
        <f>NOI!S115</f>
        <v>65.894541609258795</v>
      </c>
      <c r="CX115" s="139">
        <f>Cash!EB115</f>
        <v>-2.445652173912781</v>
      </c>
      <c r="CY115" s="139">
        <f>'All Data FO'!AP115</f>
        <v>-9.6633825944170777</v>
      </c>
      <c r="CZ115" s="139">
        <f>'All Data FO'!BV115</f>
        <v>61.880268609801405</v>
      </c>
      <c r="DA115" s="139">
        <f>'All Data FO'!BF115</f>
        <v>55.188429239807078</v>
      </c>
      <c r="DB115" s="139" t="str">
        <f>'FOD (ALL)'!M115</f>
        <v>PVR</v>
      </c>
      <c r="DC115" s="139">
        <f>'All Data FO'!EJ115</f>
        <v>-4.8606994665085956</v>
      </c>
      <c r="DD115" s="137">
        <f>'All Data FO'!B113</f>
        <v>846.25</v>
      </c>
      <c r="DE115" s="137">
        <f>('All Data FO'!W113-'All Data FO'!AB113)/3</f>
        <v>14.483333333333348</v>
      </c>
      <c r="DF115" s="137">
        <f t="shared" si="131"/>
        <v>1.711472181191533</v>
      </c>
      <c r="DH115" s="139" t="str">
        <f t="shared" si="100"/>
        <v>PVR</v>
      </c>
      <c r="DI115" s="137">
        <f t="shared" si="132"/>
        <v>860.73333333333335</v>
      </c>
      <c r="DJ115" s="137">
        <f t="shared" si="133"/>
        <v>875.2166666666667</v>
      </c>
      <c r="DK115" s="137">
        <f t="shared" si="134"/>
        <v>853.49166666666667</v>
      </c>
      <c r="DL115" s="137">
        <f t="shared" si="135"/>
        <v>839.00833333333333</v>
      </c>
      <c r="DM115" s="137">
        <f t="shared" si="136"/>
        <v>824.52499999999998</v>
      </c>
      <c r="DN115" s="137">
        <f t="shared" si="137"/>
        <v>846.25</v>
      </c>
      <c r="DO115" s="137" t="str">
        <f>'Final Master FO'!DC115</f>
        <v>LONG UNWINDING</v>
      </c>
      <c r="DS115" s="137" t="str">
        <f>'FOD (ALL)'!M115</f>
        <v>PVR</v>
      </c>
      <c r="DT115" s="137">
        <f>'All Data FO'!B113</f>
        <v>846.25</v>
      </c>
      <c r="DU115" s="139">
        <f>'All Data FO'!K113</f>
        <v>-2.9696726480536579</v>
      </c>
      <c r="DV115" s="137">
        <f>'All Data FO'!EA113</f>
        <v>50413000</v>
      </c>
      <c r="DW115" s="139">
        <f>'All Data FO'!EJ113</f>
        <v>1.2976418203153883</v>
      </c>
      <c r="DX115" s="137">
        <f>'D Master'!R113</f>
        <v>8526619</v>
      </c>
      <c r="DY115" s="137">
        <f>'D Master'!AH113</f>
        <v>60.44</v>
      </c>
      <c r="EB115" s="137">
        <f>'All Data FO'!BM113/'All Data FO'!EA113</f>
        <v>3.5871699759982542E-2</v>
      </c>
      <c r="EC115" s="137">
        <f>'All Data FO'!BN113/'All Data FO'!EB113</f>
        <v>4.6882283913903131E-2</v>
      </c>
      <c r="ED115" s="137">
        <f>'All Data FO'!BO113/'All Data FO'!EC113</f>
        <v>7.012069668254764E-2</v>
      </c>
      <c r="EE115" s="137">
        <f>'All Data FO'!BP113/'All Data FO'!ED113</f>
        <v>9.09984288295074E-2</v>
      </c>
      <c r="EF115" s="137">
        <f>'All Data FO'!BQ113/'All Data FO'!EE113</f>
        <v>7.2999748634446651E-2</v>
      </c>
      <c r="EG115" s="137" t="str">
        <f t="shared" si="138"/>
        <v>N</v>
      </c>
      <c r="EH115" s="137" t="str">
        <f t="shared" si="139"/>
        <v>N</v>
      </c>
      <c r="EI115" s="137" t="str">
        <f t="shared" si="140"/>
        <v>N</v>
      </c>
      <c r="EJ115" s="137" t="str">
        <f t="shared" si="141"/>
        <v>Y</v>
      </c>
      <c r="EK115" s="137">
        <f t="shared" si="142"/>
        <v>-23.485596764314963</v>
      </c>
      <c r="EL115" s="137">
        <f t="shared" si="143"/>
        <v>-33.140590250907081</v>
      </c>
      <c r="EM115" s="137">
        <f t="shared" si="144"/>
        <v>-22.942958923033505</v>
      </c>
      <c r="EN115" s="137">
        <f t="shared" si="145"/>
        <v>24.65581119353012</v>
      </c>
      <c r="EO115" s="137" t="str">
        <f t="shared" si="146"/>
        <v>Y</v>
      </c>
      <c r="EP115" s="137" t="str">
        <f t="shared" si="147"/>
        <v>N</v>
      </c>
      <c r="EQ115" s="137" t="str">
        <f t="shared" si="148"/>
        <v>N</v>
      </c>
    </row>
    <row r="116" spans="1:147" x14ac:dyDescent="0.3">
      <c r="A116" s="137" t="str">
        <f>FOD!B116</f>
        <v xml:space="preserve">RECLTD    </v>
      </c>
      <c r="B116" s="137" t="str">
        <f>'All Data FO'!G116</f>
        <v>N</v>
      </c>
      <c r="C116" s="137" t="str">
        <f>'All Data FO'!H116</f>
        <v>Y</v>
      </c>
      <c r="D116" s="137" t="str">
        <f>'All Data FO'!I116</f>
        <v>Y</v>
      </c>
      <c r="E116" s="137" t="str">
        <f>'All Data FO'!J116</f>
        <v>N</v>
      </c>
      <c r="F116" s="139">
        <f>'All Data FO'!K116</f>
        <v>-2.718006795016978</v>
      </c>
      <c r="G116" s="139">
        <f>'All Data FO'!L116</f>
        <v>0.51223676721685019</v>
      </c>
      <c r="H116" s="139">
        <f>'All Data FO'!M116</f>
        <v>0.51487414187641722</v>
      </c>
      <c r="I116" s="139">
        <f>'All Data FO'!N116</f>
        <v>-3.5852178709321567</v>
      </c>
      <c r="J116" s="137" t="str">
        <f t="shared" si="83"/>
        <v>N</v>
      </c>
      <c r="K116" s="137" t="str">
        <f t="shared" si="84"/>
        <v>N</v>
      </c>
      <c r="L116" s="137" t="str">
        <f t="shared" si="85"/>
        <v>Y</v>
      </c>
      <c r="M116" s="137">
        <f>'All Data FO'!AG116-'All Data FO'!AH116</f>
        <v>-1134000</v>
      </c>
      <c r="N116" s="137">
        <f>'All Data FO'!AH116-'All Data FO'!AI116</f>
        <v>-1944000</v>
      </c>
      <c r="O116" s="137">
        <f>'All Data FO'!AI116-'All Data FO'!AJ116</f>
        <v>-672000</v>
      </c>
      <c r="P116" s="137">
        <f>'All Data FO'!AJ116-'All Data FO'!AK116</f>
        <v>660000</v>
      </c>
      <c r="Q116" s="137" t="str">
        <f>'All Data FO'!AL116</f>
        <v>N</v>
      </c>
      <c r="R116" s="137" t="str">
        <f>'All Data FO'!AM116</f>
        <v>N</v>
      </c>
      <c r="S116" s="137" t="str">
        <f>'All Data FO'!AN116</f>
        <v>N</v>
      </c>
      <c r="T116" s="137" t="str">
        <f>'All Data FO'!AO116</f>
        <v>Y</v>
      </c>
      <c r="U116" s="139">
        <f>'All Data FO'!AP116</f>
        <v>-6.077170418006431</v>
      </c>
      <c r="V116" s="139">
        <f>'All Data FO'!AQ116</f>
        <v>-9.4350611531741411</v>
      </c>
      <c r="W116" s="139">
        <f>'All Data FO'!AR116</f>
        <v>-3.1584884376762554</v>
      </c>
      <c r="X116" s="139">
        <f>'All Data FO'!AS116</f>
        <v>3.2013969732246803</v>
      </c>
      <c r="Y116" s="137" t="str">
        <f t="shared" si="86"/>
        <v>Y</v>
      </c>
      <c r="Z116" s="137" t="str">
        <f t="shared" si="87"/>
        <v>N</v>
      </c>
      <c r="AA116" s="137" t="str">
        <f t="shared" si="88"/>
        <v>N</v>
      </c>
      <c r="AB116" s="137" t="str">
        <f>'All Data FO'!BB116</f>
        <v>Y</v>
      </c>
      <c r="AC116" s="137" t="str">
        <f>'All Data FO'!BC116</f>
        <v>Y</v>
      </c>
      <c r="AD116" s="137" t="str">
        <f>'All Data FO'!BD116</f>
        <v>N</v>
      </c>
      <c r="AE116" s="137" t="str">
        <f>'All Data FO'!BE116</f>
        <v>N</v>
      </c>
      <c r="AF116" s="139">
        <f>'All Data FO'!BF116</f>
        <v>20.761056498756378</v>
      </c>
      <c r="AG116" s="139">
        <f>'All Data FO'!BG116</f>
        <v>8.183717505568243</v>
      </c>
      <c r="AH116" s="139">
        <f>'All Data FO'!BH116</f>
        <v>-56.561662587085472</v>
      </c>
      <c r="AI116" s="139">
        <f>'All Data FO'!BI116</f>
        <v>-18.832954335127255</v>
      </c>
      <c r="AJ116" s="137" t="str">
        <f t="shared" si="89"/>
        <v>Y</v>
      </c>
      <c r="AK116" s="137" t="str">
        <f t="shared" si="90"/>
        <v>Y</v>
      </c>
      <c r="AL116" s="137" t="str">
        <f t="shared" si="91"/>
        <v>N</v>
      </c>
      <c r="AM116" s="137" t="str">
        <f>'All Data FO'!BR116</f>
        <v>Y</v>
      </c>
      <c r="AN116" s="137" t="str">
        <f>'All Data FO'!BS116</f>
        <v>Y</v>
      </c>
      <c r="AO116" s="137" t="str">
        <f>'All Data FO'!BT116</f>
        <v>N</v>
      </c>
      <c r="AP116" s="137" t="str">
        <f>'All Data FO'!BU116</f>
        <v>N</v>
      </c>
      <c r="AQ116" s="139">
        <f>'All Data FO'!BV116</f>
        <v>22.495894909688012</v>
      </c>
      <c r="AR116" s="139">
        <f>'All Data FO'!BW116</f>
        <v>8.0745341614906838</v>
      </c>
      <c r="AS116" s="139">
        <f>'All Data FO'!BX116</f>
        <v>-56.079501169134836</v>
      </c>
      <c r="AT116" s="139">
        <f>'All Data FO'!BY116</f>
        <v>-15.592105263157896</v>
      </c>
      <c r="AU116" s="137" t="str">
        <f t="shared" si="92"/>
        <v>Y</v>
      </c>
      <c r="AV116" s="137" t="str">
        <f t="shared" si="93"/>
        <v>Y</v>
      </c>
      <c r="AW116" s="137" t="str">
        <f t="shared" si="94"/>
        <v>N</v>
      </c>
      <c r="AX116" s="137" t="str">
        <f>'All Data FO'!CH116</f>
        <v>Y</v>
      </c>
      <c r="AY116" s="137" t="str">
        <f>'All Data FO'!CI116</f>
        <v>N</v>
      </c>
      <c r="AZ116" s="137" t="str">
        <f>'All Data FO'!CJ116</f>
        <v>N</v>
      </c>
      <c r="BA116" s="137" t="str">
        <f>'All Data FO'!CK116</f>
        <v>N</v>
      </c>
      <c r="BB116" s="139">
        <f>'All Data FO'!CL116</f>
        <v>36.692759295499023</v>
      </c>
      <c r="BC116" s="139">
        <f>'All Data FO'!CM116</f>
        <v>-2.8517110266159698</v>
      </c>
      <c r="BD116" s="139">
        <f>'All Data FO'!CN116</f>
        <v>-54.181184668989545</v>
      </c>
      <c r="BE116" s="139">
        <f>'All Data FO'!CO116</f>
        <v>-17.499101688825007</v>
      </c>
      <c r="BF116" s="137" t="str">
        <f t="shared" si="95"/>
        <v>Y</v>
      </c>
      <c r="BG116" s="137" t="str">
        <f t="shared" si="96"/>
        <v>Y</v>
      </c>
      <c r="BH116" s="137" t="str">
        <f t="shared" si="97"/>
        <v>N</v>
      </c>
      <c r="BI116" s="137" t="str">
        <f>'D Master'!AM116</f>
        <v>Y</v>
      </c>
      <c r="BJ116" s="137" t="str">
        <f>'D Master'!AN116</f>
        <v>N</v>
      </c>
      <c r="BK116" s="137" t="str">
        <f>'D Master'!AO116</f>
        <v>Y</v>
      </c>
      <c r="BL116" s="137" t="str">
        <f>'D Master'!AP116</f>
        <v>N</v>
      </c>
      <c r="BM116" s="137">
        <f>'D Master'!AQ116</f>
        <v>37.06293706293706</v>
      </c>
      <c r="BN116" s="137">
        <f>'D Master'!AR116</f>
        <v>-13.420787083753785</v>
      </c>
      <c r="BO116" s="137">
        <f>'D Master'!AS116</f>
        <v>60.09693053311792</v>
      </c>
      <c r="BP116" s="137">
        <f>'D Master'!AT116</f>
        <v>-67.196608373078959</v>
      </c>
      <c r="BR116" s="137">
        <f>'All Data FO'!B116</f>
        <v>85.9</v>
      </c>
      <c r="BS116" s="137">
        <f>'All Data FO'!W116</f>
        <v>89.25</v>
      </c>
      <c r="BT116" s="137">
        <f>'All Data FO'!AB116</f>
        <v>85.4</v>
      </c>
      <c r="BV116" s="137">
        <f t="shared" si="98"/>
        <v>-24.940259086907307</v>
      </c>
      <c r="BW116" s="137">
        <f>'All Data FO'!BM116</f>
        <v>8952000</v>
      </c>
      <c r="BX116" s="137">
        <f>AVERAGE('All Data FO'!BN116:BQ116)</f>
        <v>11926500</v>
      </c>
      <c r="BY116" s="137">
        <f>AVERAGE('All Data FO'!BN116:BP116)</f>
        <v>9822000</v>
      </c>
      <c r="BZ116" s="137">
        <f t="shared" si="99"/>
        <v>-8.8576664630421504</v>
      </c>
      <c r="CB116" s="139">
        <f>'All Data FO'!AP116</f>
        <v>-6.077170418006431</v>
      </c>
      <c r="CC116" s="139">
        <f>'All Data FO'!AQ116</f>
        <v>-9.4350611531741411</v>
      </c>
      <c r="CD116" s="139">
        <f>'All Data FO'!AR116</f>
        <v>-3.1584884376762554</v>
      </c>
      <c r="CE116" s="139">
        <f>'All Data FO'!AS116</f>
        <v>3.2013969732246803</v>
      </c>
      <c r="CF116" s="139">
        <f>'All Data FO'!BV116</f>
        <v>22.495894909688012</v>
      </c>
      <c r="CG116" s="139">
        <f>'All Data FO'!BW116</f>
        <v>8.0745341614906838</v>
      </c>
      <c r="CH116" s="139">
        <f>'All Data FO'!BX116</f>
        <v>-56.079501169134836</v>
      </c>
      <c r="CI116" s="139">
        <f>'All Data FO'!BY116</f>
        <v>-15.592105263157896</v>
      </c>
      <c r="CJ116" s="139">
        <f>'D Master'!AQ116</f>
        <v>37.06293706293706</v>
      </c>
      <c r="CK116" s="139">
        <f>'D Master'!AR116</f>
        <v>-13.420787083753785</v>
      </c>
      <c r="CL116" s="139">
        <f>'D Master'!AS116</f>
        <v>60.09693053311792</v>
      </c>
      <c r="CM116" s="139">
        <f>'D Master'!AT116</f>
        <v>-67.196608373078959</v>
      </c>
      <c r="CN116" s="139">
        <f>Cash!BH116</f>
        <v>43.451471675055309</v>
      </c>
      <c r="CO116" s="139">
        <f>Cash!BI116</f>
        <v>-5.6801136935825829</v>
      </c>
      <c r="CP116" s="139">
        <f>Cash!BJ116</f>
        <v>-42.319587393225312</v>
      </c>
      <c r="CQ116" s="139">
        <f>Cash!BK116</f>
        <v>18.100255579884951</v>
      </c>
      <c r="CR116" s="67"/>
      <c r="CS116" s="139">
        <f>'All Data FO'!K116</f>
        <v>-2.718006795016978</v>
      </c>
      <c r="CT116" s="139">
        <f>Cash!BH116</f>
        <v>43.451471675055309</v>
      </c>
      <c r="CU116" s="139">
        <f>'D Master'!AA116</f>
        <v>96.724798482303811</v>
      </c>
      <c r="CV116" s="139">
        <f>NOI!G116</f>
        <v>-47.781743146881588</v>
      </c>
      <c r="CW116" s="139">
        <f>NOI!S116</f>
        <v>17.186881546338274</v>
      </c>
      <c r="CX116" s="139">
        <f>Cash!EB116</f>
        <v>-1.2411347517730389</v>
      </c>
      <c r="CY116" s="139">
        <f>'All Data FO'!AP116</f>
        <v>-6.077170418006431</v>
      </c>
      <c r="CZ116" s="139">
        <f>'All Data FO'!BV116</f>
        <v>22.495894909688012</v>
      </c>
      <c r="DA116" s="139">
        <f>'All Data FO'!BF116</f>
        <v>20.761056498756378</v>
      </c>
      <c r="DB116" s="139" t="str">
        <f>'FOD (ALL)'!M116</f>
        <v>RAMCOCEM</v>
      </c>
      <c r="DC116" s="139">
        <f>'All Data FO'!EJ116</f>
        <v>7.1111111111111107</v>
      </c>
      <c r="DD116" s="137">
        <f>'All Data FO'!B114</f>
        <v>572.20000000000005</v>
      </c>
      <c r="DE116" s="137">
        <f>('All Data FO'!W114-'All Data FO'!AB114)/3</f>
        <v>14.383333333333326</v>
      </c>
      <c r="DF116" s="137">
        <f t="shared" si="131"/>
        <v>2.513689852033087</v>
      </c>
      <c r="DH116" s="139" t="str">
        <f t="shared" si="100"/>
        <v>RAMCOCEM</v>
      </c>
      <c r="DI116" s="137">
        <f t="shared" si="132"/>
        <v>579.39166666666665</v>
      </c>
      <c r="DJ116" s="137">
        <f t="shared" si="133"/>
        <v>593.77499999999998</v>
      </c>
      <c r="DK116" s="137">
        <f t="shared" si="134"/>
        <v>572.20000000000005</v>
      </c>
      <c r="DL116" s="137">
        <f t="shared" si="135"/>
        <v>557.81666666666672</v>
      </c>
      <c r="DM116" s="137">
        <f t="shared" si="136"/>
        <v>543.43333333333339</v>
      </c>
      <c r="DN116" s="137">
        <f t="shared" si="137"/>
        <v>565.00833333333344</v>
      </c>
      <c r="DO116" s="137" t="str">
        <f>'Final Master FO'!DC116</f>
        <v>LONG BUILDUP</v>
      </c>
      <c r="DS116" s="137" t="str">
        <f>'FOD (ALL)'!M116</f>
        <v>RAMCOCEM</v>
      </c>
      <c r="DT116" s="137">
        <f>'All Data FO'!B114</f>
        <v>572.20000000000005</v>
      </c>
      <c r="DU116" s="139">
        <f>'All Data FO'!K114</f>
        <v>2.1694491563253444</v>
      </c>
      <c r="DV116" s="137">
        <f>'All Data FO'!EA114</f>
        <v>31956000</v>
      </c>
      <c r="DW116" s="139">
        <f>'All Data FO'!EJ114</f>
        <v>1.8225847565638542</v>
      </c>
      <c r="DX116" s="137">
        <f>'D Master'!R114</f>
        <v>293095</v>
      </c>
      <c r="DY116" s="137">
        <f>'D Master'!AH114</f>
        <v>9.6</v>
      </c>
      <c r="EB116" s="137">
        <f>'All Data FO'!BM114/'All Data FO'!EA114</f>
        <v>2.0803604956815623E-2</v>
      </c>
      <c r="EC116" s="137">
        <f>'All Data FO'!BN114/'All Data FO'!EB114</f>
        <v>9.5335202651032382E-3</v>
      </c>
      <c r="ED116" s="137">
        <f>'All Data FO'!BO114/'All Data FO'!EC114</f>
        <v>1.3585576434738445E-2</v>
      </c>
      <c r="EE116" s="137">
        <f>'All Data FO'!BP114/'All Data FO'!ED114</f>
        <v>1.4953271028037384E-2</v>
      </c>
      <c r="EF116" s="137">
        <f>'All Data FO'!BQ114/'All Data FO'!EE114</f>
        <v>4.2097107438016527E-2</v>
      </c>
      <c r="EG116" s="137" t="str">
        <f t="shared" si="138"/>
        <v>Y</v>
      </c>
      <c r="EH116" s="137" t="str">
        <f t="shared" si="139"/>
        <v>N</v>
      </c>
      <c r="EI116" s="137" t="str">
        <f t="shared" si="140"/>
        <v>N</v>
      </c>
      <c r="EJ116" s="137" t="str">
        <f t="shared" si="141"/>
        <v>N</v>
      </c>
      <c r="EK116" s="137">
        <f t="shared" si="142"/>
        <v>118.21535359782803</v>
      </c>
      <c r="EL116" s="137">
        <f t="shared" si="143"/>
        <v>-29.826162983221394</v>
      </c>
      <c r="EM116" s="137">
        <f t="shared" si="144"/>
        <v>-9.1464575926866516</v>
      </c>
      <c r="EN116" s="137">
        <f t="shared" si="145"/>
        <v>-64.479100968981143</v>
      </c>
      <c r="EO116" s="137" t="str">
        <f t="shared" si="146"/>
        <v>Y</v>
      </c>
      <c r="EP116" s="137" t="str">
        <f t="shared" si="147"/>
        <v>N</v>
      </c>
      <c r="EQ116" s="137" t="str">
        <f t="shared" si="148"/>
        <v>Y</v>
      </c>
    </row>
    <row r="117" spans="1:147" x14ac:dyDescent="0.3">
      <c r="A117" s="137" t="str">
        <f>FOD!B117</f>
        <v xml:space="preserve">RELIANCE  </v>
      </c>
      <c r="B117" s="137" t="str">
        <f>'All Data FO'!G117</f>
        <v>N</v>
      </c>
      <c r="C117" s="137" t="str">
        <f>'All Data FO'!H117</f>
        <v>Y</v>
      </c>
      <c r="D117" s="137" t="str">
        <f>'All Data FO'!I117</f>
        <v>Y</v>
      </c>
      <c r="E117" s="137" t="str">
        <f>'All Data FO'!J117</f>
        <v>N</v>
      </c>
      <c r="F117" s="139">
        <f>'All Data FO'!K117</f>
        <v>-0.59938329348994146</v>
      </c>
      <c r="G117" s="139">
        <f>'All Data FO'!L117</f>
        <v>0.57495295839431315</v>
      </c>
      <c r="H117" s="139">
        <f>'All Data FO'!M117</f>
        <v>1.6290105531553225</v>
      </c>
      <c r="I117" s="139">
        <f>'All Data FO'!N117</f>
        <v>-2.2263772030054265</v>
      </c>
      <c r="J117" s="137" t="str">
        <f t="shared" si="83"/>
        <v>N</v>
      </c>
      <c r="K117" s="137" t="str">
        <f t="shared" si="84"/>
        <v>N</v>
      </c>
      <c r="L117" s="137" t="str">
        <f t="shared" si="85"/>
        <v>Y</v>
      </c>
      <c r="M117" s="137">
        <f>'All Data FO'!AG117-'All Data FO'!AH117</f>
        <v>-743360</v>
      </c>
      <c r="N117" s="137">
        <f>'All Data FO'!AH117-'All Data FO'!AI117</f>
        <v>317645</v>
      </c>
      <c r="O117" s="137">
        <f>'All Data FO'!AI117-'All Data FO'!AJ117</f>
        <v>-1672560</v>
      </c>
      <c r="P117" s="137">
        <f>'All Data FO'!AJ117-'All Data FO'!AK117</f>
        <v>51005</v>
      </c>
      <c r="Q117" s="137" t="str">
        <f>'All Data FO'!AL117</f>
        <v>N</v>
      </c>
      <c r="R117" s="137" t="str">
        <f>'All Data FO'!AM117</f>
        <v>Y</v>
      </c>
      <c r="S117" s="137" t="str">
        <f>'All Data FO'!AN117</f>
        <v>N</v>
      </c>
      <c r="T117" s="137" t="str">
        <f>'All Data FO'!AO117</f>
        <v>Y</v>
      </c>
      <c r="U117" s="139">
        <f>'All Data FO'!AP117</f>
        <v>-2.9153710562278423</v>
      </c>
      <c r="V117" s="139">
        <f>'All Data FO'!AQ117</f>
        <v>1.2614816894629177</v>
      </c>
      <c r="W117" s="139">
        <f>'All Data FO'!AR117</f>
        <v>-6.228607966299319</v>
      </c>
      <c r="X117" s="139">
        <f>'All Data FO'!AS117</f>
        <v>0.19030392101445179</v>
      </c>
      <c r="Y117" s="137" t="str">
        <f t="shared" si="86"/>
        <v>N</v>
      </c>
      <c r="Z117" s="137" t="str">
        <f t="shared" si="87"/>
        <v>Y</v>
      </c>
      <c r="AA117" s="137" t="str">
        <f t="shared" si="88"/>
        <v>N</v>
      </c>
      <c r="AB117" s="137" t="str">
        <f>'All Data FO'!BB117</f>
        <v>N</v>
      </c>
      <c r="AC117" s="137" t="str">
        <f>'All Data FO'!BC117</f>
        <v>N</v>
      </c>
      <c r="AD117" s="137" t="str">
        <f>'All Data FO'!BD117</f>
        <v>Y</v>
      </c>
      <c r="AE117" s="137" t="str">
        <f>'All Data FO'!BE117</f>
        <v>N</v>
      </c>
      <c r="AF117" s="139">
        <f>'All Data FO'!BF117</f>
        <v>-7.1560471634517144</v>
      </c>
      <c r="AG117" s="139">
        <f>'All Data FO'!BG117</f>
        <v>-25.988025586121744</v>
      </c>
      <c r="AH117" s="139">
        <f>'All Data FO'!BH117</f>
        <v>43.881555449897739</v>
      </c>
      <c r="AI117" s="139">
        <f>'All Data FO'!BI117</f>
        <v>-34.170624844042891</v>
      </c>
      <c r="AJ117" s="137" t="str">
        <f t="shared" si="89"/>
        <v>Y</v>
      </c>
      <c r="AK117" s="137" t="str">
        <f t="shared" si="90"/>
        <v>N</v>
      </c>
      <c r="AL117" s="137" t="str">
        <f t="shared" si="91"/>
        <v>Y</v>
      </c>
      <c r="AM117" s="137" t="str">
        <f>'All Data FO'!BR117</f>
        <v>N</v>
      </c>
      <c r="AN117" s="137" t="str">
        <f>'All Data FO'!BS117</f>
        <v>N</v>
      </c>
      <c r="AO117" s="137" t="str">
        <f>'All Data FO'!BT117</f>
        <v>Y</v>
      </c>
      <c r="AP117" s="137" t="str">
        <f>'All Data FO'!BU117</f>
        <v>N</v>
      </c>
      <c r="AQ117" s="139">
        <f>'All Data FO'!BV117</f>
        <v>-6.92237402215338</v>
      </c>
      <c r="AR117" s="139">
        <f>'All Data FO'!BW117</f>
        <v>-26.955573282107213</v>
      </c>
      <c r="AS117" s="139">
        <f>'All Data FO'!BX117</f>
        <v>44.981000259623784</v>
      </c>
      <c r="AT117" s="139">
        <f>'All Data FO'!BY117</f>
        <v>-33.407204828366652</v>
      </c>
      <c r="AU117" s="137" t="str">
        <f t="shared" si="92"/>
        <v>Y</v>
      </c>
      <c r="AV117" s="137" t="str">
        <f t="shared" si="93"/>
        <v>N</v>
      </c>
      <c r="AW117" s="137" t="str">
        <f t="shared" si="94"/>
        <v>Y</v>
      </c>
      <c r="AX117" s="137" t="str">
        <f>'All Data FO'!CH117</f>
        <v>N</v>
      </c>
      <c r="AY117" s="137" t="str">
        <f>'All Data FO'!CI117</f>
        <v>N</v>
      </c>
      <c r="AZ117" s="137" t="str">
        <f>'All Data FO'!CJ117</f>
        <v>Y</v>
      </c>
      <c r="BA117" s="137" t="str">
        <f>'All Data FO'!CK117</f>
        <v>N</v>
      </c>
      <c r="BB117" s="139">
        <f>'All Data FO'!CL117</f>
        <v>-4.0743180919752273</v>
      </c>
      <c r="BC117" s="139">
        <f>'All Data FO'!CM117</f>
        <v>-28.103150993804121</v>
      </c>
      <c r="BD117" s="139">
        <f>'All Data FO'!CN117</f>
        <v>42.613559596833035</v>
      </c>
      <c r="BE117" s="139">
        <f>'All Data FO'!CO117</f>
        <v>-32.471442648078536</v>
      </c>
      <c r="BF117" s="137" t="str">
        <f t="shared" si="95"/>
        <v>Y</v>
      </c>
      <c r="BG117" s="137" t="str">
        <f t="shared" si="96"/>
        <v>N</v>
      </c>
      <c r="BH117" s="137" t="str">
        <f t="shared" si="97"/>
        <v>Y</v>
      </c>
      <c r="BI117" s="137" t="str">
        <f>'D Master'!AM117</f>
        <v>N</v>
      </c>
      <c r="BJ117" s="137" t="str">
        <f>'D Master'!AN117</f>
        <v>N</v>
      </c>
      <c r="BK117" s="137" t="str">
        <f>'D Master'!AO117</f>
        <v>Y</v>
      </c>
      <c r="BL117" s="137" t="str">
        <f>'D Master'!AP117</f>
        <v>N</v>
      </c>
      <c r="BM117" s="137">
        <f>'D Master'!AQ117</f>
        <v>-15.294957183634633</v>
      </c>
      <c r="BN117" s="137">
        <f>'D Master'!AR117</f>
        <v>-1.3377141516076045</v>
      </c>
      <c r="BO117" s="137">
        <f>'D Master'!AS117</f>
        <v>82.171868319794768</v>
      </c>
      <c r="BP117" s="137">
        <f>'D Master'!AT117</f>
        <v>-7.1456927352123891</v>
      </c>
      <c r="BR117" s="137">
        <f>'All Data FO'!B117</f>
        <v>1434.5</v>
      </c>
      <c r="BS117" s="137">
        <f>'All Data FO'!W117</f>
        <v>1457</v>
      </c>
      <c r="BT117" s="137">
        <f>'All Data FO'!AB117</f>
        <v>1427.1</v>
      </c>
      <c r="BV117" s="137">
        <f t="shared" si="98"/>
        <v>-21.309158741150036</v>
      </c>
      <c r="BW117" s="137">
        <f>'All Data FO'!BM117</f>
        <v>21090315</v>
      </c>
      <c r="BX117" s="137">
        <f>AVERAGE('All Data FO'!BN117:BQ117)</f>
        <v>26801486.25</v>
      </c>
      <c r="BY117" s="137">
        <f>AVERAGE('All Data FO'!BN117:BP117)</f>
        <v>25025275</v>
      </c>
      <c r="BZ117" s="137">
        <f t="shared" si="99"/>
        <v>-15.723943093532439</v>
      </c>
      <c r="CB117" s="139">
        <f>'All Data FO'!AP117</f>
        <v>-2.9153710562278423</v>
      </c>
      <c r="CC117" s="139">
        <f>'All Data FO'!AQ117</f>
        <v>1.2614816894629177</v>
      </c>
      <c r="CD117" s="139">
        <f>'All Data FO'!AR117</f>
        <v>-6.228607966299319</v>
      </c>
      <c r="CE117" s="139">
        <f>'All Data FO'!AS117</f>
        <v>0.19030392101445179</v>
      </c>
      <c r="CF117" s="139">
        <f>'All Data FO'!BV117</f>
        <v>-6.92237402215338</v>
      </c>
      <c r="CG117" s="139">
        <f>'All Data FO'!BW117</f>
        <v>-26.955573282107213</v>
      </c>
      <c r="CH117" s="139">
        <f>'All Data FO'!BX117</f>
        <v>44.981000259623784</v>
      </c>
      <c r="CI117" s="139">
        <f>'All Data FO'!BY117</f>
        <v>-33.407204828366652</v>
      </c>
      <c r="CJ117" s="139">
        <f>'D Master'!AQ117</f>
        <v>-15.294957183634633</v>
      </c>
      <c r="CK117" s="139">
        <f>'D Master'!AR117</f>
        <v>-1.3377141516076045</v>
      </c>
      <c r="CL117" s="139">
        <f>'D Master'!AS117</f>
        <v>82.171868319794768</v>
      </c>
      <c r="CM117" s="139">
        <f>'D Master'!AT117</f>
        <v>-7.1456927352123891</v>
      </c>
      <c r="CN117" s="139">
        <f>Cash!BH117</f>
        <v>43.046348368268013</v>
      </c>
      <c r="CO117" s="139">
        <f>Cash!BI117</f>
        <v>10.464214985170452</v>
      </c>
      <c r="CP117" s="139">
        <f>Cash!BJ117</f>
        <v>-51.58428755836465</v>
      </c>
      <c r="CQ117" s="139">
        <f>Cash!BK117</f>
        <v>-11.197613758744474</v>
      </c>
      <c r="CR117" s="67"/>
      <c r="CS117" s="139">
        <f>'All Data FO'!K117</f>
        <v>-0.59938329348994146</v>
      </c>
      <c r="CT117" s="139">
        <f>Cash!BH117</f>
        <v>43.046348368268013</v>
      </c>
      <c r="CU117" s="139">
        <f>'D Master'!AA117</f>
        <v>21.150118328727814</v>
      </c>
      <c r="CV117" s="139">
        <f>NOI!G117</f>
        <v>-27.134084245005518</v>
      </c>
      <c r="CW117" s="139">
        <f>NOI!S117</f>
        <v>10.050892222404544</v>
      </c>
      <c r="CX117" s="139">
        <f>Cash!EB117</f>
        <v>-0.98765432098765515</v>
      </c>
      <c r="CY117" s="139">
        <f>'All Data FO'!AP117</f>
        <v>-2.9153710562278423</v>
      </c>
      <c r="CZ117" s="139">
        <f>'All Data FO'!BV117</f>
        <v>-6.92237402215338</v>
      </c>
      <c r="DA117" s="139">
        <f>'All Data FO'!BF117</f>
        <v>-7.1560471634517144</v>
      </c>
      <c r="DB117" s="139" t="str">
        <f>'FOD (ALL)'!M117</f>
        <v>RBLBANK</v>
      </c>
      <c r="DC117" s="139">
        <f>'All Data FO'!EJ117</f>
        <v>-2.3866251155037776</v>
      </c>
      <c r="DD117" s="137">
        <f>'All Data FO'!B115</f>
        <v>107.35</v>
      </c>
      <c r="DE117" s="137">
        <f>('All Data FO'!W115-'All Data FO'!AB115)/3</f>
        <v>3</v>
      </c>
      <c r="DF117" s="137">
        <f t="shared" si="131"/>
        <v>2.7945971122496509</v>
      </c>
      <c r="DH117" s="139" t="str">
        <f t="shared" si="100"/>
        <v>RBLBANK</v>
      </c>
      <c r="DI117" s="137">
        <f t="shared" si="132"/>
        <v>110.35</v>
      </c>
      <c r="DJ117" s="137">
        <f t="shared" si="133"/>
        <v>113.35</v>
      </c>
      <c r="DK117" s="137">
        <f t="shared" si="134"/>
        <v>108.85</v>
      </c>
      <c r="DL117" s="137">
        <f t="shared" si="135"/>
        <v>105.85</v>
      </c>
      <c r="DM117" s="137">
        <f t="shared" si="136"/>
        <v>102.85</v>
      </c>
      <c r="DN117" s="137">
        <f t="shared" si="137"/>
        <v>107.35</v>
      </c>
      <c r="DO117" s="137" t="str">
        <f>'Final Master FO'!DC117</f>
        <v>LONG UNWINDING</v>
      </c>
      <c r="DS117" s="137" t="str">
        <f>'FOD (ALL)'!M117</f>
        <v>RBLBANK</v>
      </c>
      <c r="DT117" s="137">
        <f>'All Data FO'!B115</f>
        <v>107.35</v>
      </c>
      <c r="DU117" s="139">
        <f>'All Data FO'!K115</f>
        <v>-4.3226381461675656</v>
      </c>
      <c r="DV117" s="137">
        <f>'All Data FO'!EA115</f>
        <v>1926000</v>
      </c>
      <c r="DW117" s="139">
        <f>'All Data FO'!EJ115</f>
        <v>-4.8606994665085956</v>
      </c>
      <c r="DX117" s="137">
        <f>'D Master'!R115</f>
        <v>58440</v>
      </c>
      <c r="DY117" s="137">
        <f>'D Master'!AH115</f>
        <v>13.3</v>
      </c>
      <c r="EB117" s="137">
        <f>'All Data FO'!BM115/'All Data FO'!EA115</f>
        <v>8.8239875389408091</v>
      </c>
      <c r="EC117" s="137">
        <f>'All Data FO'!BN115/'All Data FO'!EB115</f>
        <v>5.1859810314167163</v>
      </c>
      <c r="ED117" s="137">
        <f>'All Data FO'!BO115/'All Data FO'!EC115</f>
        <v>4.8396226415094343</v>
      </c>
      <c r="EE117" s="137">
        <f>'All Data FO'!BP115/'All Data FO'!ED115</f>
        <v>8.9804063860667629</v>
      </c>
      <c r="EF117" s="137">
        <f>'All Data FO'!BQ115/'All Data FO'!EE115</f>
        <v>9.106894150417828</v>
      </c>
      <c r="EG117" s="137" t="str">
        <f t="shared" si="138"/>
        <v>Y</v>
      </c>
      <c r="EH117" s="137" t="str">
        <f t="shared" si="139"/>
        <v>Y</v>
      </c>
      <c r="EI117" s="137" t="str">
        <f t="shared" si="140"/>
        <v>N</v>
      </c>
      <c r="EJ117" s="137" t="str">
        <f t="shared" si="141"/>
        <v>N</v>
      </c>
      <c r="EK117" s="137">
        <f t="shared" si="142"/>
        <v>70.150787006065372</v>
      </c>
      <c r="EL117" s="137">
        <f t="shared" si="143"/>
        <v>7.1567230663103096</v>
      </c>
      <c r="EM117" s="137">
        <f t="shared" si="144"/>
        <v>-46.109090909090902</v>
      </c>
      <c r="EN117" s="137">
        <f t="shared" si="145"/>
        <v>-1.3889231856863278</v>
      </c>
      <c r="EO117" s="137" t="str">
        <f t="shared" si="146"/>
        <v>Y</v>
      </c>
      <c r="EP117" s="137" t="str">
        <f t="shared" si="147"/>
        <v>Y</v>
      </c>
      <c r="EQ117" s="137" t="str">
        <f t="shared" si="148"/>
        <v>N</v>
      </c>
    </row>
    <row r="118" spans="1:147" x14ac:dyDescent="0.3">
      <c r="A118" s="137" t="str">
        <f>FOD!B118</f>
        <v xml:space="preserve">SAIL      </v>
      </c>
      <c r="B118" s="137" t="str">
        <f>'All Data FO'!G118</f>
        <v>N</v>
      </c>
      <c r="C118" s="137" t="str">
        <f>'All Data FO'!H118</f>
        <v>Y</v>
      </c>
      <c r="D118" s="137" t="str">
        <f>'All Data FO'!I118</f>
        <v>Y</v>
      </c>
      <c r="E118" s="137" t="str">
        <f>'All Data FO'!J118</f>
        <v>Y</v>
      </c>
      <c r="F118" s="139">
        <f>'All Data FO'!K118</f>
        <v>-3.01953818827708</v>
      </c>
      <c r="G118" s="139">
        <f>'All Data FO'!L118</f>
        <v>1.9927536231883956</v>
      </c>
      <c r="H118" s="139">
        <f>'All Data FO'!M118</f>
        <v>2.9850746268656745</v>
      </c>
      <c r="I118" s="139">
        <f>'All Data FO'!N118</f>
        <v>1.5151515151515234</v>
      </c>
      <c r="J118" s="137" t="str">
        <f t="shared" si="83"/>
        <v>N</v>
      </c>
      <c r="K118" s="137" t="str">
        <f t="shared" si="84"/>
        <v>N</v>
      </c>
      <c r="L118" s="137" t="str">
        <f t="shared" si="85"/>
        <v>Y</v>
      </c>
      <c r="M118" s="137">
        <f>'All Data FO'!AG118-'All Data FO'!AH118</f>
        <v>-1884000</v>
      </c>
      <c r="N118" s="137">
        <f>'All Data FO'!AH118-'All Data FO'!AI118</f>
        <v>-1381600</v>
      </c>
      <c r="O118" s="137">
        <f>'All Data FO'!AI118-'All Data FO'!AJ118</f>
        <v>-3548200</v>
      </c>
      <c r="P118" s="137">
        <f>'All Data FO'!AJ118-'All Data FO'!AK118</f>
        <v>-3611000</v>
      </c>
      <c r="Q118" s="137" t="str">
        <f>'All Data FO'!AL118</f>
        <v>N</v>
      </c>
      <c r="R118" s="137" t="str">
        <f>'All Data FO'!AM118</f>
        <v>N</v>
      </c>
      <c r="S118" s="137" t="str">
        <f>'All Data FO'!AN118</f>
        <v>N</v>
      </c>
      <c r="T118" s="137" t="str">
        <f>'All Data FO'!AO118</f>
        <v>N</v>
      </c>
      <c r="U118" s="139">
        <f>'All Data FO'!AP118</f>
        <v>-5.5020632737276474</v>
      </c>
      <c r="V118" s="139">
        <f>'All Data FO'!AQ118</f>
        <v>-3.878360511238431</v>
      </c>
      <c r="W118" s="139">
        <f>'All Data FO'!AR118</f>
        <v>-9.0581162324649291</v>
      </c>
      <c r="X118" s="139">
        <f>'All Data FO'!AS118</f>
        <v>-8.4403669724770651</v>
      </c>
      <c r="Y118" s="137" t="str">
        <f t="shared" si="86"/>
        <v>N</v>
      </c>
      <c r="Z118" s="137" t="str">
        <f t="shared" si="87"/>
        <v>Y</v>
      </c>
      <c r="AA118" s="137" t="str">
        <f t="shared" si="88"/>
        <v>N</v>
      </c>
      <c r="AB118" s="137" t="str">
        <f>'All Data FO'!BB118</f>
        <v>N</v>
      </c>
      <c r="AC118" s="137" t="str">
        <f>'All Data FO'!BC118</f>
        <v>Y</v>
      </c>
      <c r="AD118" s="137" t="str">
        <f>'All Data FO'!BD118</f>
        <v>N</v>
      </c>
      <c r="AE118" s="137" t="str">
        <f>'All Data FO'!BE118</f>
        <v>N</v>
      </c>
      <c r="AF118" s="139">
        <f>'All Data FO'!BF118</f>
        <v>-15.99354827480172</v>
      </c>
      <c r="AG118" s="139">
        <f>'All Data FO'!BG118</f>
        <v>46.424579446171172</v>
      </c>
      <c r="AH118" s="139">
        <f>'All Data FO'!BH118</f>
        <v>-31.740476076075414</v>
      </c>
      <c r="AI118" s="139">
        <f>'All Data FO'!BI118</f>
        <v>-4.7468818897886331</v>
      </c>
      <c r="AJ118" s="137" t="str">
        <f t="shared" si="89"/>
        <v>N</v>
      </c>
      <c r="AK118" s="137" t="str">
        <f t="shared" si="90"/>
        <v>Y</v>
      </c>
      <c r="AL118" s="137" t="str">
        <f t="shared" si="91"/>
        <v>N</v>
      </c>
      <c r="AM118" s="137" t="str">
        <f>'All Data FO'!BR118</f>
        <v>N</v>
      </c>
      <c r="AN118" s="137" t="str">
        <f>'All Data FO'!BS118</f>
        <v>Y</v>
      </c>
      <c r="AO118" s="137" t="str">
        <f>'All Data FO'!BT118</f>
        <v>N</v>
      </c>
      <c r="AP118" s="137" t="str">
        <f>'All Data FO'!BU118</f>
        <v>N</v>
      </c>
      <c r="AQ118" s="139">
        <f>'All Data FO'!BV118</f>
        <v>-14.352066883418486</v>
      </c>
      <c r="AR118" s="139">
        <f>'All Data FO'!BW118</f>
        <v>43.342210386151798</v>
      </c>
      <c r="AS118" s="139">
        <f>'All Data FO'!BX118</f>
        <v>-32.49438202247191</v>
      </c>
      <c r="AT118" s="139">
        <f>'All Data FO'!BY118</f>
        <v>-4.8738777255237276</v>
      </c>
      <c r="AU118" s="137" t="str">
        <f t="shared" si="92"/>
        <v>N</v>
      </c>
      <c r="AV118" s="137" t="str">
        <f t="shared" si="93"/>
        <v>Y</v>
      </c>
      <c r="AW118" s="137" t="str">
        <f t="shared" si="94"/>
        <v>N</v>
      </c>
      <c r="AX118" s="137" t="str">
        <f>'All Data FO'!CH118</f>
        <v>N</v>
      </c>
      <c r="AY118" s="137" t="str">
        <f>'All Data FO'!CI118</f>
        <v>Y</v>
      </c>
      <c r="AZ118" s="137" t="str">
        <f>'All Data FO'!CJ118</f>
        <v>N</v>
      </c>
      <c r="BA118" s="137" t="str">
        <f>'All Data FO'!CK118</f>
        <v>N</v>
      </c>
      <c r="BB118" s="139">
        <f>'All Data FO'!CL118</f>
        <v>-13.076098606645232</v>
      </c>
      <c r="BC118" s="139">
        <f>'All Data FO'!CM118</f>
        <v>34.729241877256314</v>
      </c>
      <c r="BD118" s="139">
        <f>'All Data FO'!CN118</f>
        <v>-32.107843137254903</v>
      </c>
      <c r="BE118" s="139">
        <f>'All Data FO'!CO118</f>
        <v>-2.0643302928468552</v>
      </c>
      <c r="BF118" s="137" t="str">
        <f t="shared" si="95"/>
        <v>N</v>
      </c>
      <c r="BG118" s="137" t="str">
        <f t="shared" si="96"/>
        <v>Y</v>
      </c>
      <c r="BH118" s="137" t="str">
        <f t="shared" si="97"/>
        <v>N</v>
      </c>
      <c r="BI118" s="137" t="str">
        <f>'D Master'!AM118</f>
        <v>N</v>
      </c>
      <c r="BJ118" s="137" t="str">
        <f>'D Master'!AN118</f>
        <v>Y</v>
      </c>
      <c r="BK118" s="137" t="str">
        <f>'D Master'!AO118</f>
        <v>Y</v>
      </c>
      <c r="BL118" s="137" t="str">
        <f>'D Master'!AP118</f>
        <v>Y</v>
      </c>
      <c r="BM118" s="137">
        <f>'D Master'!AQ118</f>
        <v>-20.034188034188034</v>
      </c>
      <c r="BN118" s="137">
        <f>'D Master'!AR118</f>
        <v>12.5</v>
      </c>
      <c r="BO118" s="137">
        <f>'D Master'!AS118</f>
        <v>14.035087719298241</v>
      </c>
      <c r="BP118" s="137">
        <f>'D Master'!AT118</f>
        <v>22.448979591836732</v>
      </c>
      <c r="BR118" s="137">
        <f>'All Data FO'!B118</f>
        <v>27.3</v>
      </c>
      <c r="BS118" s="137">
        <f>'All Data FO'!W118</f>
        <v>28.1</v>
      </c>
      <c r="BT118" s="137">
        <f>'All Data FO'!AB118</f>
        <v>27</v>
      </c>
      <c r="BV118" s="137">
        <f t="shared" si="98"/>
        <v>-10.256722228981628</v>
      </c>
      <c r="BW118" s="137">
        <f>'All Data FO'!BM118</f>
        <v>28950800</v>
      </c>
      <c r="BX118" s="137">
        <f>AVERAGE('All Data FO'!BN118:BQ118)</f>
        <v>32259575</v>
      </c>
      <c r="BY118" s="137">
        <f>AVERAGE('All Data FO'!BN118:BP118)</f>
        <v>30772000</v>
      </c>
      <c r="BZ118" s="137">
        <f t="shared" si="99"/>
        <v>-5.9183673469387754</v>
      </c>
      <c r="CB118" s="139">
        <f>'All Data FO'!AP118</f>
        <v>-5.5020632737276474</v>
      </c>
      <c r="CC118" s="139">
        <f>'All Data FO'!AQ118</f>
        <v>-3.878360511238431</v>
      </c>
      <c r="CD118" s="139">
        <f>'All Data FO'!AR118</f>
        <v>-9.0581162324649291</v>
      </c>
      <c r="CE118" s="139">
        <f>'All Data FO'!AS118</f>
        <v>-8.4403669724770651</v>
      </c>
      <c r="CF118" s="139">
        <f>'All Data FO'!BV118</f>
        <v>-14.352066883418486</v>
      </c>
      <c r="CG118" s="139">
        <f>'All Data FO'!BW118</f>
        <v>43.342210386151798</v>
      </c>
      <c r="CH118" s="139">
        <f>'All Data FO'!BX118</f>
        <v>-32.49438202247191</v>
      </c>
      <c r="CI118" s="139">
        <f>'All Data FO'!BY118</f>
        <v>-4.8738777255237276</v>
      </c>
      <c r="CJ118" s="139">
        <f>'D Master'!AQ118</f>
        <v>-20.034188034188034</v>
      </c>
      <c r="CK118" s="139">
        <f>'D Master'!AR118</f>
        <v>12.5</v>
      </c>
      <c r="CL118" s="139">
        <f>'D Master'!AS118</f>
        <v>14.035087719298241</v>
      </c>
      <c r="CM118" s="139">
        <f>'D Master'!AT118</f>
        <v>22.448979591836732</v>
      </c>
      <c r="CN118" s="139">
        <f>Cash!BH118</f>
        <v>-3.4225053487277566</v>
      </c>
      <c r="CO118" s="139">
        <f>Cash!BI118</f>
        <v>-29.194257640960142</v>
      </c>
      <c r="CP118" s="139">
        <f>Cash!BJ118</f>
        <v>30.730757445664995</v>
      </c>
      <c r="CQ118" s="139">
        <f>Cash!BK118</f>
        <v>-32.615167820156358</v>
      </c>
      <c r="CR118" s="67"/>
      <c r="CS118" s="139">
        <f>'All Data FO'!K118</f>
        <v>-3.01953818827708</v>
      </c>
      <c r="CT118" s="139">
        <f>Cash!BH118</f>
        <v>-3.4225053487277566</v>
      </c>
      <c r="CU118" s="139">
        <f>'D Master'!AA118</f>
        <v>-22.753118010768144</v>
      </c>
      <c r="CV118" s="139">
        <f>NOI!G118</f>
        <v>2773.812031274932</v>
      </c>
      <c r="CW118" s="139">
        <f>NOI!S118</f>
        <v>87.203965227802698</v>
      </c>
      <c r="CX118" s="139">
        <f>Cash!EB118</f>
        <v>-2.9649595687334256</v>
      </c>
      <c r="CY118" s="139">
        <f>'All Data FO'!AP118</f>
        <v>-5.5020632737276474</v>
      </c>
      <c r="CZ118" s="139">
        <f>'All Data FO'!BV118</f>
        <v>-14.352066883418486</v>
      </c>
      <c r="DA118" s="139">
        <f>'All Data FO'!BF118</f>
        <v>-15.99354827480172</v>
      </c>
      <c r="DB118" s="139" t="str">
        <f>'FOD (ALL)'!M118</f>
        <v>RECLTD</v>
      </c>
      <c r="DC118" s="139">
        <f>'All Data FO'!EJ118</f>
        <v>0.7131102578167855</v>
      </c>
      <c r="DD118" s="137">
        <f>'All Data FO'!B116</f>
        <v>85.9</v>
      </c>
      <c r="DE118" s="137">
        <f>('All Data FO'!W116-'All Data FO'!AB116)/3</f>
        <v>1.2833333333333314</v>
      </c>
      <c r="DF118" s="137">
        <f t="shared" si="131"/>
        <v>1.4939852541715151</v>
      </c>
      <c r="DH118" s="139" t="str">
        <f t="shared" si="100"/>
        <v>RECLTD</v>
      </c>
      <c r="DI118" s="137">
        <f t="shared" si="132"/>
        <v>87.183333333333337</v>
      </c>
      <c r="DJ118" s="137">
        <f t="shared" si="133"/>
        <v>88.466666666666669</v>
      </c>
      <c r="DK118" s="137">
        <f t="shared" si="134"/>
        <v>86.541666666666671</v>
      </c>
      <c r="DL118" s="137">
        <f t="shared" si="135"/>
        <v>85.25833333333334</v>
      </c>
      <c r="DM118" s="137">
        <f t="shared" si="136"/>
        <v>83.975000000000009</v>
      </c>
      <c r="DN118" s="137">
        <f t="shared" si="137"/>
        <v>85.9</v>
      </c>
      <c r="DO118" s="137" t="str">
        <f>'Final Master FO'!DC118</f>
        <v>SHORT BUILDUP</v>
      </c>
      <c r="DS118" s="137" t="str">
        <f>'FOD (ALL)'!M118</f>
        <v>RECLTD</v>
      </c>
      <c r="DT118" s="137">
        <f>'All Data FO'!B116</f>
        <v>85.9</v>
      </c>
      <c r="DU118" s="139">
        <f>'All Data FO'!K116</f>
        <v>-2.718006795016978</v>
      </c>
      <c r="DV118" s="137">
        <f>'All Data FO'!EA116</f>
        <v>578400</v>
      </c>
      <c r="DW118" s="139">
        <f>'All Data FO'!EJ116</f>
        <v>7.1111111111111107</v>
      </c>
      <c r="DX118" s="137">
        <f>'D Master'!R116</f>
        <v>3353546</v>
      </c>
      <c r="DY118" s="137">
        <f>'D Master'!AH116</f>
        <v>11.76</v>
      </c>
      <c r="EB118" s="137">
        <f>'All Data FO'!BM116/'All Data FO'!EA116</f>
        <v>15.477178423236515</v>
      </c>
      <c r="EC118" s="137">
        <f>'All Data FO'!BN116/'All Data FO'!EB116</f>
        <v>13.533333333333333</v>
      </c>
      <c r="ED118" s="137">
        <f>'All Data FO'!BO116/'All Data FO'!EC116</f>
        <v>12.092274678111588</v>
      </c>
      <c r="EE118" s="137">
        <f>'All Data FO'!BP116/'All Data FO'!ED116</f>
        <v>29.607692307692307</v>
      </c>
      <c r="EF118" s="137">
        <f>'All Data FO'!BQ116/'All Data FO'!EE116</f>
        <v>35.185185185185183</v>
      </c>
      <c r="EG118" s="137" t="str">
        <f t="shared" si="138"/>
        <v>Y</v>
      </c>
      <c r="EH118" s="137" t="str">
        <f t="shared" si="139"/>
        <v>Y</v>
      </c>
      <c r="EI118" s="137" t="str">
        <f t="shared" si="140"/>
        <v>N</v>
      </c>
      <c r="EJ118" s="137" t="str">
        <f t="shared" si="141"/>
        <v>N</v>
      </c>
      <c r="EK118" s="137">
        <f t="shared" si="142"/>
        <v>14.363387363816612</v>
      </c>
      <c r="EL118" s="137">
        <f t="shared" si="143"/>
        <v>11.917184265010352</v>
      </c>
      <c r="EM118" s="137">
        <f t="shared" si="144"/>
        <v>-59.15833442051165</v>
      </c>
      <c r="EN118" s="137">
        <f t="shared" si="145"/>
        <v>-15.851821862348176</v>
      </c>
      <c r="EO118" s="137" t="str">
        <f t="shared" si="146"/>
        <v>Y</v>
      </c>
      <c r="EP118" s="137" t="str">
        <f t="shared" si="147"/>
        <v>Y</v>
      </c>
      <c r="EQ118" s="137" t="str">
        <f t="shared" si="148"/>
        <v>N</v>
      </c>
    </row>
    <row r="119" spans="1:147" x14ac:dyDescent="0.3">
      <c r="A119" s="137" t="str">
        <f>FOD!B119</f>
        <v xml:space="preserve">SBILIFE   </v>
      </c>
      <c r="B119" s="137" t="str">
        <f>'All Data FO'!G119</f>
        <v>N</v>
      </c>
      <c r="C119" s="137" t="str">
        <f>'All Data FO'!H119</f>
        <v>Y</v>
      </c>
      <c r="D119" s="137" t="str">
        <f>'All Data FO'!I119</f>
        <v>Y</v>
      </c>
      <c r="E119" s="137" t="str">
        <f>'All Data FO'!J119</f>
        <v>Y</v>
      </c>
      <c r="F119" s="139">
        <f>'All Data FO'!K119</f>
        <v>-0.17775346961100269</v>
      </c>
      <c r="G119" s="139">
        <f>'All Data FO'!L119</f>
        <v>2.0156228204770605</v>
      </c>
      <c r="H119" s="139">
        <f>'All Data FO'!M119</f>
        <v>1.8034649247372807</v>
      </c>
      <c r="I119" s="139">
        <f>'All Data FO'!N119</f>
        <v>0.54972513743128759</v>
      </c>
      <c r="J119" s="137" t="str">
        <f t="shared" si="83"/>
        <v>N</v>
      </c>
      <c r="K119" s="137" t="str">
        <f t="shared" si="84"/>
        <v>Y</v>
      </c>
      <c r="L119" s="137" t="str">
        <f t="shared" si="85"/>
        <v>Y</v>
      </c>
      <c r="M119" s="137">
        <f>'All Data FO'!AG119-'All Data FO'!AH119</f>
        <v>64500</v>
      </c>
      <c r="N119" s="137">
        <f>'All Data FO'!AH119-'All Data FO'!AI119</f>
        <v>-3000</v>
      </c>
      <c r="O119" s="137">
        <f>'All Data FO'!AI119-'All Data FO'!AJ119</f>
        <v>-12000</v>
      </c>
      <c r="P119" s="137">
        <f>'All Data FO'!AJ119-'All Data FO'!AK119</f>
        <v>44250</v>
      </c>
      <c r="Q119" s="137" t="str">
        <f>'All Data FO'!AL119</f>
        <v>Y</v>
      </c>
      <c r="R119" s="137" t="str">
        <f>'All Data FO'!AM119</f>
        <v>N</v>
      </c>
      <c r="S119" s="137" t="str">
        <f>'All Data FO'!AN119</f>
        <v>N</v>
      </c>
      <c r="T119" s="137" t="str">
        <f>'All Data FO'!AO119</f>
        <v>Y</v>
      </c>
      <c r="U119" s="139">
        <f>'All Data FO'!AP119</f>
        <v>2.9192124915139175</v>
      </c>
      <c r="V119" s="139">
        <f>'All Data FO'!AQ119</f>
        <v>-0.13559322033898305</v>
      </c>
      <c r="W119" s="139">
        <f>'All Data FO'!AR119</f>
        <v>-0.5394470667565745</v>
      </c>
      <c r="X119" s="139">
        <f>'All Data FO'!AS119</f>
        <v>2.0295837633298937</v>
      </c>
      <c r="Y119" s="137" t="str">
        <f t="shared" si="86"/>
        <v>Y</v>
      </c>
      <c r="Z119" s="137" t="str">
        <f t="shared" si="87"/>
        <v>Y</v>
      </c>
      <c r="AA119" s="137" t="str">
        <f t="shared" si="88"/>
        <v>N</v>
      </c>
      <c r="AB119" s="137" t="str">
        <f>'All Data FO'!BB119</f>
        <v>Y</v>
      </c>
      <c r="AC119" s="137" t="str">
        <f>'All Data FO'!BC119</f>
        <v>Y</v>
      </c>
      <c r="AD119" s="137" t="str">
        <f>'All Data FO'!BD119</f>
        <v>N</v>
      </c>
      <c r="AE119" s="137" t="str">
        <f>'All Data FO'!BE119</f>
        <v>N</v>
      </c>
      <c r="AF119" s="139">
        <f>'All Data FO'!BF119</f>
        <v>4.7512405458930607</v>
      </c>
      <c r="AG119" s="139">
        <f>'All Data FO'!BG119</f>
        <v>31.892187929111447</v>
      </c>
      <c r="AH119" s="139">
        <f>'All Data FO'!BH119</f>
        <v>-38.654516093964325</v>
      </c>
      <c r="AI119" s="139">
        <f>'All Data FO'!BI119</f>
        <v>-33.76373716665023</v>
      </c>
      <c r="AJ119" s="137" t="str">
        <f t="shared" si="89"/>
        <v>N</v>
      </c>
      <c r="AK119" s="137" t="str">
        <f t="shared" si="90"/>
        <v>Y</v>
      </c>
      <c r="AL119" s="137" t="str">
        <f t="shared" si="91"/>
        <v>N</v>
      </c>
      <c r="AM119" s="137" t="str">
        <f>'All Data FO'!BR119</f>
        <v>Y</v>
      </c>
      <c r="AN119" s="137" t="str">
        <f>'All Data FO'!BS119</f>
        <v>Y</v>
      </c>
      <c r="AO119" s="137" t="str">
        <f>'All Data FO'!BT119</f>
        <v>N</v>
      </c>
      <c r="AP119" s="137" t="str">
        <f>'All Data FO'!BU119</f>
        <v>N</v>
      </c>
      <c r="AQ119" s="139">
        <f>'All Data FO'!BV119</f>
        <v>4.7566371681415927</v>
      </c>
      <c r="AR119" s="139">
        <f>'All Data FO'!BW119</f>
        <v>27.864214992927867</v>
      </c>
      <c r="AS119" s="139">
        <f>'All Data FO'!BX119</f>
        <v>-38.787878787878789</v>
      </c>
      <c r="AT119" s="139">
        <f>'All Data FO'!BY119</f>
        <v>-33.506044905008636</v>
      </c>
      <c r="AU119" s="137" t="str">
        <f t="shared" si="92"/>
        <v>N</v>
      </c>
      <c r="AV119" s="137" t="str">
        <f t="shared" si="93"/>
        <v>Y</v>
      </c>
      <c r="AW119" s="137" t="str">
        <f t="shared" si="94"/>
        <v>N</v>
      </c>
      <c r="AX119" s="137" t="str">
        <f>'All Data FO'!CH119</f>
        <v>Y</v>
      </c>
      <c r="AY119" s="137" t="str">
        <f>'All Data FO'!CI119</f>
        <v>Y</v>
      </c>
      <c r="AZ119" s="137" t="str">
        <f>'All Data FO'!CJ119</f>
        <v>N</v>
      </c>
      <c r="BA119" s="137" t="str">
        <f>'All Data FO'!CK119</f>
        <v>N</v>
      </c>
      <c r="BB119" s="139">
        <f>'All Data FO'!CL119</f>
        <v>1.4806378132118452</v>
      </c>
      <c r="BC119" s="139">
        <f>'All Data FO'!CM119</f>
        <v>33.434650455927049</v>
      </c>
      <c r="BD119" s="139">
        <f>'All Data FO'!CN119</f>
        <v>-38.904363974001853</v>
      </c>
      <c r="BE119" s="139">
        <f>'All Data FO'!CO119</f>
        <v>-33.353960396039604</v>
      </c>
      <c r="BF119" s="137" t="str">
        <f t="shared" si="95"/>
        <v>N</v>
      </c>
      <c r="BG119" s="137" t="str">
        <f t="shared" si="96"/>
        <v>Y</v>
      </c>
      <c r="BH119" s="137" t="str">
        <f t="shared" si="97"/>
        <v>N</v>
      </c>
      <c r="BI119" s="137" t="str">
        <f>'D Master'!AM119</f>
        <v>N</v>
      </c>
      <c r="BJ119" s="137" t="str">
        <f>'D Master'!AN119</f>
        <v>N</v>
      </c>
      <c r="BK119" s="137" t="str">
        <f>'D Master'!AO119</f>
        <v>Y</v>
      </c>
      <c r="BL119" s="137" t="str">
        <f>'D Master'!AP119</f>
        <v>Y</v>
      </c>
      <c r="BM119" s="137">
        <f>'D Master'!AQ119</f>
        <v>-3.1372549019607967</v>
      </c>
      <c r="BN119" s="137">
        <f>'D Master'!AR119</f>
        <v>-20.348058902275763</v>
      </c>
      <c r="BO119" s="137">
        <f>'D Master'!AS119</f>
        <v>10.014727540500731</v>
      </c>
      <c r="BP119" s="137">
        <f>'D Master'!AT119</f>
        <v>8.4087280468334313</v>
      </c>
      <c r="BR119" s="137">
        <f>'All Data FO'!B119</f>
        <v>730.05</v>
      </c>
      <c r="BS119" s="137">
        <f>'All Data FO'!W119</f>
        <v>742.65</v>
      </c>
      <c r="BT119" s="137">
        <f>'All Data FO'!AB119</f>
        <v>724</v>
      </c>
      <c r="BV119" s="137">
        <f t="shared" si="98"/>
        <v>-15.878303353320009</v>
      </c>
      <c r="BW119" s="137">
        <f>'All Data FO'!BM119</f>
        <v>710250</v>
      </c>
      <c r="BX119" s="137">
        <f>AVERAGE('All Data FO'!BN119:BQ119)</f>
        <v>844312.5</v>
      </c>
      <c r="BY119" s="137">
        <f>AVERAGE('All Data FO'!BN119:BP119)</f>
        <v>691500</v>
      </c>
      <c r="BZ119" s="137">
        <f t="shared" si="99"/>
        <v>2.7114967462039048</v>
      </c>
      <c r="CB119" s="139">
        <f>'All Data FO'!AP119</f>
        <v>2.9192124915139175</v>
      </c>
      <c r="CC119" s="139">
        <f>'All Data FO'!AQ119</f>
        <v>-0.13559322033898305</v>
      </c>
      <c r="CD119" s="139">
        <f>'All Data FO'!AR119</f>
        <v>-0.5394470667565745</v>
      </c>
      <c r="CE119" s="139">
        <f>'All Data FO'!AS119</f>
        <v>2.0295837633298937</v>
      </c>
      <c r="CF119" s="139">
        <f>'All Data FO'!BV119</f>
        <v>4.7566371681415927</v>
      </c>
      <c r="CG119" s="139">
        <f>'All Data FO'!BW119</f>
        <v>27.864214992927867</v>
      </c>
      <c r="CH119" s="139">
        <f>'All Data FO'!BX119</f>
        <v>-38.787878787878789</v>
      </c>
      <c r="CI119" s="139">
        <f>'All Data FO'!BY119</f>
        <v>-33.506044905008636</v>
      </c>
      <c r="CJ119" s="139">
        <f>'D Master'!AQ119</f>
        <v>-3.1372549019607967</v>
      </c>
      <c r="CK119" s="139">
        <f>'D Master'!AR119</f>
        <v>-20.348058902275763</v>
      </c>
      <c r="CL119" s="139">
        <f>'D Master'!AS119</f>
        <v>10.014727540500731</v>
      </c>
      <c r="CM119" s="139">
        <f>'D Master'!AT119</f>
        <v>8.4087280468334313</v>
      </c>
      <c r="CN119" s="139">
        <f>Cash!BH119</f>
        <v>-36.793690076520221</v>
      </c>
      <c r="CO119" s="139">
        <f>Cash!BI119</f>
        <v>50.505717628100797</v>
      </c>
      <c r="CP119" s="139">
        <f>Cash!BJ119</f>
        <v>-39.435920613382891</v>
      </c>
      <c r="CQ119" s="139">
        <f>Cash!BK119</f>
        <v>30.771402406840977</v>
      </c>
      <c r="CR119" s="67"/>
      <c r="CS119" s="139">
        <f>'All Data FO'!K119</f>
        <v>-0.17775346961100269</v>
      </c>
      <c r="CT119" s="139">
        <f>Cash!BH119</f>
        <v>-36.793690076520221</v>
      </c>
      <c r="CU119" s="139">
        <f>'D Master'!AA119</f>
        <v>-38.768565756690279</v>
      </c>
      <c r="CV119" s="139">
        <f>NOI!G119</f>
        <v>-98.624439765961014</v>
      </c>
      <c r="CW119" s="139">
        <f>NOI!S119</f>
        <v>4.2941332060280759</v>
      </c>
      <c r="CX119" s="139">
        <f>Cash!EB119</f>
        <v>-1.7621145374449354</v>
      </c>
      <c r="CY119" s="139">
        <f>'All Data FO'!AP119</f>
        <v>2.9192124915139175</v>
      </c>
      <c r="CZ119" s="139">
        <f>'All Data FO'!BV119</f>
        <v>4.7566371681415927</v>
      </c>
      <c r="DA119" s="139">
        <f>'All Data FO'!BF119</f>
        <v>4.7512405458930607</v>
      </c>
      <c r="DB119" s="139" t="str">
        <f>'FOD (ALL)'!M119</f>
        <v>RELIANCE</v>
      </c>
      <c r="DC119" s="139">
        <f>'All Data FO'!EJ119</f>
        <v>0.82091055600322316</v>
      </c>
      <c r="DD119" s="137">
        <f>'All Data FO'!B117</f>
        <v>1434.5</v>
      </c>
      <c r="DE119" s="137">
        <f>('All Data FO'!W117-'All Data FO'!AB117)/3</f>
        <v>9.966666666666697</v>
      </c>
      <c r="DF119" s="137">
        <f t="shared" si="131"/>
        <v>0.69478331590566023</v>
      </c>
      <c r="DH119" s="139" t="str">
        <f t="shared" si="100"/>
        <v>RELIANCE</v>
      </c>
      <c r="DI119" s="137">
        <f t="shared" si="132"/>
        <v>1444.4666666666667</v>
      </c>
      <c r="DJ119" s="137">
        <f t="shared" si="133"/>
        <v>1454.4333333333334</v>
      </c>
      <c r="DK119" s="137">
        <f t="shared" si="134"/>
        <v>1439.4833333333333</v>
      </c>
      <c r="DL119" s="137">
        <f t="shared" si="135"/>
        <v>1429.5166666666667</v>
      </c>
      <c r="DM119" s="137">
        <f t="shared" si="136"/>
        <v>1419.55</v>
      </c>
      <c r="DN119" s="137">
        <f t="shared" si="137"/>
        <v>1434.5</v>
      </c>
      <c r="DO119" s="137" t="str">
        <f>'Final Master FO'!DC119</f>
        <v>SHORT BUILDUP</v>
      </c>
      <c r="DS119" s="137" t="str">
        <f>'FOD (ALL)'!M119</f>
        <v>RELIANCE</v>
      </c>
      <c r="DT119" s="137">
        <f>'All Data FO'!B117</f>
        <v>1434.5</v>
      </c>
      <c r="DU119" s="139">
        <f>'All Data FO'!K117</f>
        <v>-0.59938329348994146</v>
      </c>
      <c r="DV119" s="137">
        <f>'All Data FO'!EA117</f>
        <v>21550300</v>
      </c>
      <c r="DW119" s="139">
        <f>'All Data FO'!EJ117</f>
        <v>-2.3866251155037776</v>
      </c>
      <c r="DX119" s="137">
        <f>'D Master'!R117</f>
        <v>2626159</v>
      </c>
      <c r="DY119" s="137">
        <f>'D Master'!AH117</f>
        <v>35.61</v>
      </c>
      <c r="EB119" s="137">
        <f>'All Data FO'!BM117/'All Data FO'!EA117</f>
        <v>0.97865528554126857</v>
      </c>
      <c r="EC119" s="137">
        <f>'All Data FO'!BN117/'All Data FO'!EB117</f>
        <v>1.0263459587266501</v>
      </c>
      <c r="ED119" s="137">
        <f>'All Data FO'!BO117/'All Data FO'!EC117</f>
        <v>1.4410038974130281</v>
      </c>
      <c r="EE119" s="137">
        <f>'All Data FO'!BP117/'All Data FO'!ED117</f>
        <v>1.0343744108134763</v>
      </c>
      <c r="EF119" s="137">
        <f>'All Data FO'!BQ117/'All Data FO'!EE117</f>
        <v>1.4869135436816823</v>
      </c>
      <c r="EG119" s="137" t="str">
        <f t="shared" si="138"/>
        <v>N</v>
      </c>
      <c r="EH119" s="137" t="str">
        <f t="shared" si="139"/>
        <v>N</v>
      </c>
      <c r="EI119" s="137" t="str">
        <f t="shared" si="140"/>
        <v>Y</v>
      </c>
      <c r="EJ119" s="137" t="str">
        <f t="shared" si="141"/>
        <v>N</v>
      </c>
      <c r="EK119" s="137">
        <f t="shared" si="142"/>
        <v>-4.6466469497818883</v>
      </c>
      <c r="EL119" s="137">
        <f t="shared" si="143"/>
        <v>-28.775629228400803</v>
      </c>
      <c r="EM119" s="137">
        <f t="shared" si="144"/>
        <v>39.311634389694646</v>
      </c>
      <c r="EN119" s="137">
        <f t="shared" si="145"/>
        <v>-30.43479796059248</v>
      </c>
      <c r="EO119" s="137" t="str">
        <f t="shared" si="146"/>
        <v>Y</v>
      </c>
      <c r="EP119" s="137" t="str">
        <f t="shared" si="147"/>
        <v>N</v>
      </c>
      <c r="EQ119" s="137" t="str">
        <f t="shared" si="148"/>
        <v>Y</v>
      </c>
    </row>
    <row r="120" spans="1:147" x14ac:dyDescent="0.3">
      <c r="A120" s="137" t="str">
        <f>FOD!B120</f>
        <v xml:space="preserve">SBIN      </v>
      </c>
      <c r="B120" s="137" t="str">
        <f>'All Data FO'!G120</f>
        <v>N</v>
      </c>
      <c r="C120" s="137" t="str">
        <f>'All Data FO'!H120</f>
        <v>N</v>
      </c>
      <c r="D120" s="137" t="str">
        <f>'All Data FO'!I120</f>
        <v>Y</v>
      </c>
      <c r="E120" s="137" t="str">
        <f>'All Data FO'!J120</f>
        <v>N</v>
      </c>
      <c r="F120" s="139">
        <f>'All Data FO'!K120</f>
        <v>-0.85695451549108959</v>
      </c>
      <c r="G120" s="139">
        <f>'All Data FO'!L120</f>
        <v>-1.3012361743656475</v>
      </c>
      <c r="H120" s="139">
        <f>'All Data FO'!M120</f>
        <v>0.85301837270340075</v>
      </c>
      <c r="I120" s="139">
        <f>'All Data FO'!N120</f>
        <v>-1.6774193548387062</v>
      </c>
      <c r="J120" s="137" t="str">
        <f t="shared" si="83"/>
        <v>Y</v>
      </c>
      <c r="K120" s="137" t="str">
        <f t="shared" si="84"/>
        <v>N</v>
      </c>
      <c r="L120" s="137" t="str">
        <f t="shared" si="85"/>
        <v>Y</v>
      </c>
      <c r="M120" s="137">
        <f>'All Data FO'!AG120-'All Data FO'!AH120</f>
        <v>-8985000</v>
      </c>
      <c r="N120" s="137">
        <f>'All Data FO'!AH120-'All Data FO'!AI120</f>
        <v>-423000</v>
      </c>
      <c r="O120" s="137">
        <f>'All Data FO'!AI120-'All Data FO'!AJ120</f>
        <v>-2193000</v>
      </c>
      <c r="P120" s="137">
        <f>'All Data FO'!AJ120-'All Data FO'!AK120</f>
        <v>-1956000</v>
      </c>
      <c r="Q120" s="137" t="str">
        <f>'All Data FO'!AL120</f>
        <v>N</v>
      </c>
      <c r="R120" s="137" t="str">
        <f>'All Data FO'!AM120</f>
        <v>N</v>
      </c>
      <c r="S120" s="137" t="str">
        <f>'All Data FO'!AN120</f>
        <v>N</v>
      </c>
      <c r="T120" s="137" t="str">
        <f>'All Data FO'!AO120</f>
        <v>N</v>
      </c>
      <c r="U120" s="139">
        <f>'All Data FO'!AP120</f>
        <v>-9.2712976721149083</v>
      </c>
      <c r="V120" s="139">
        <f>'All Data FO'!AQ120</f>
        <v>-0.43458159963014331</v>
      </c>
      <c r="W120" s="139">
        <f>'All Data FO'!AR120</f>
        <v>-2.2034000482276346</v>
      </c>
      <c r="X120" s="139">
        <f>'All Data FO'!AS120</f>
        <v>-1.9273974222537542</v>
      </c>
      <c r="Y120" s="137" t="str">
        <f t="shared" si="86"/>
        <v>N</v>
      </c>
      <c r="Z120" s="137" t="str">
        <f t="shared" si="87"/>
        <v>Y</v>
      </c>
      <c r="AA120" s="137" t="str">
        <f t="shared" si="88"/>
        <v>N</v>
      </c>
      <c r="AB120" s="137" t="str">
        <f>'All Data FO'!BB120</f>
        <v>Y</v>
      </c>
      <c r="AC120" s="137" t="str">
        <f>'All Data FO'!BC120</f>
        <v>N</v>
      </c>
      <c r="AD120" s="137" t="str">
        <f>'All Data FO'!BD120</f>
        <v>N</v>
      </c>
      <c r="AE120" s="137" t="str">
        <f>'All Data FO'!BE120</f>
        <v>N</v>
      </c>
      <c r="AF120" s="139">
        <f>'All Data FO'!BF120</f>
        <v>78.259437000073021</v>
      </c>
      <c r="AG120" s="139">
        <f>'All Data FO'!BG120</f>
        <v>-5.273098894780559</v>
      </c>
      <c r="AH120" s="139">
        <f>'All Data FO'!BH120</f>
        <v>-17.595260626708871</v>
      </c>
      <c r="AI120" s="139">
        <f>'All Data FO'!BI120</f>
        <v>-18.80773981340851</v>
      </c>
      <c r="AJ120" s="137" t="str">
        <f t="shared" si="89"/>
        <v>Y</v>
      </c>
      <c r="AK120" s="137" t="str">
        <f t="shared" si="90"/>
        <v>Y</v>
      </c>
      <c r="AL120" s="137" t="str">
        <f t="shared" si="91"/>
        <v>Y</v>
      </c>
      <c r="AM120" s="137" t="str">
        <f>'All Data FO'!BR120</f>
        <v>Y</v>
      </c>
      <c r="AN120" s="137" t="str">
        <f>'All Data FO'!BS120</f>
        <v>N</v>
      </c>
      <c r="AO120" s="137" t="str">
        <f>'All Data FO'!BT120</f>
        <v>N</v>
      </c>
      <c r="AP120" s="137" t="str">
        <f>'All Data FO'!BU120</f>
        <v>N</v>
      </c>
      <c r="AQ120" s="139">
        <f>'All Data FO'!BV120</f>
        <v>81.323949857048603</v>
      </c>
      <c r="AR120" s="139">
        <f>'All Data FO'!BW120</f>
        <v>-5.7382146855176419</v>
      </c>
      <c r="AS120" s="139">
        <f>'All Data FO'!BX120</f>
        <v>-16.810954368295796</v>
      </c>
      <c r="AT120" s="139">
        <f>'All Data FO'!BY120</f>
        <v>-17.3329151459854</v>
      </c>
      <c r="AU120" s="137" t="str">
        <f t="shared" si="92"/>
        <v>Y</v>
      </c>
      <c r="AV120" s="137" t="str">
        <f t="shared" si="93"/>
        <v>Y</v>
      </c>
      <c r="AW120" s="137" t="str">
        <f t="shared" si="94"/>
        <v>Y</v>
      </c>
      <c r="AX120" s="137" t="str">
        <f>'All Data FO'!CH120</f>
        <v>Y</v>
      </c>
      <c r="AY120" s="137" t="str">
        <f>'All Data FO'!CI120</f>
        <v>N</v>
      </c>
      <c r="AZ120" s="137" t="str">
        <f>'All Data FO'!CJ120</f>
        <v>N</v>
      </c>
      <c r="BA120" s="137" t="str">
        <f>'All Data FO'!CK120</f>
        <v>N</v>
      </c>
      <c r="BB120" s="139">
        <f>'All Data FO'!CL120</f>
        <v>63.357435997654875</v>
      </c>
      <c r="BC120" s="139">
        <f>'All Data FO'!CM120</f>
        <v>-5.2495139338950096</v>
      </c>
      <c r="BD120" s="139">
        <f>'All Data FO'!CN120</f>
        <v>-16.329692462622976</v>
      </c>
      <c r="BE120" s="139">
        <f>'All Data FO'!CO120</f>
        <v>-16.600445779629808</v>
      </c>
      <c r="BF120" s="137" t="str">
        <f t="shared" si="95"/>
        <v>Y</v>
      </c>
      <c r="BG120" s="137" t="str">
        <f t="shared" si="96"/>
        <v>Y</v>
      </c>
      <c r="BH120" s="137" t="str">
        <f t="shared" si="97"/>
        <v>Y</v>
      </c>
      <c r="BI120" s="137" t="str">
        <f>'D Master'!AM120</f>
        <v>N</v>
      </c>
      <c r="BJ120" s="137" t="str">
        <f>'D Master'!AN120</f>
        <v>N</v>
      </c>
      <c r="BK120" s="137" t="str">
        <f>'D Master'!AO120</f>
        <v>Y</v>
      </c>
      <c r="BL120" s="137" t="str">
        <f>'D Master'!AP120</f>
        <v>N</v>
      </c>
      <c r="BM120" s="137">
        <f>'D Master'!AQ120</f>
        <v>-29.540860525555885</v>
      </c>
      <c r="BN120" s="137">
        <f>'D Master'!AR120</f>
        <v>-1.0005717552887201</v>
      </c>
      <c r="BO120" s="137">
        <f>'D Master'!AS120</f>
        <v>38.31553973902728</v>
      </c>
      <c r="BP120" s="137">
        <f>'D Master'!AT120</f>
        <v>-30.995907230559343</v>
      </c>
      <c r="BR120" s="137">
        <f>'All Data FO'!B120</f>
        <v>150.4</v>
      </c>
      <c r="BS120" s="137">
        <f>'All Data FO'!W120</f>
        <v>155.69999999999999</v>
      </c>
      <c r="BT120" s="137">
        <f>'All Data FO'!AB120</f>
        <v>148.75</v>
      </c>
      <c r="BV120" s="137">
        <f t="shared" si="98"/>
        <v>48.663439086180006</v>
      </c>
      <c r="BW120" s="137">
        <f>'All Data FO'!BM120</f>
        <v>123672000</v>
      </c>
      <c r="BX120" s="137">
        <f>AVERAGE('All Data FO'!BN120:BQ120)</f>
        <v>83189250</v>
      </c>
      <c r="BY120" s="137">
        <f>AVERAGE('All Data FO'!BN120:BP120)</f>
        <v>75847000</v>
      </c>
      <c r="BZ120" s="137">
        <f t="shared" si="99"/>
        <v>63.054570385117401</v>
      </c>
      <c r="CB120" s="139">
        <f>'All Data FO'!AP120</f>
        <v>-9.2712976721149083</v>
      </c>
      <c r="CC120" s="139">
        <f>'All Data FO'!AQ120</f>
        <v>-0.43458159963014331</v>
      </c>
      <c r="CD120" s="139">
        <f>'All Data FO'!AR120</f>
        <v>-2.2034000482276346</v>
      </c>
      <c r="CE120" s="139">
        <f>'All Data FO'!AS120</f>
        <v>-1.9273974222537542</v>
      </c>
      <c r="CF120" s="139">
        <f>'All Data FO'!BV120</f>
        <v>81.323949857048603</v>
      </c>
      <c r="CG120" s="139">
        <f>'All Data FO'!BW120</f>
        <v>-5.7382146855176419</v>
      </c>
      <c r="CH120" s="139">
        <f>'All Data FO'!BX120</f>
        <v>-16.810954368295796</v>
      </c>
      <c r="CI120" s="139">
        <f>'All Data FO'!BY120</f>
        <v>-17.3329151459854</v>
      </c>
      <c r="CJ120" s="139">
        <f>'D Master'!AQ120</f>
        <v>-29.540860525555885</v>
      </c>
      <c r="CK120" s="139">
        <f>'D Master'!AR120</f>
        <v>-1.0005717552887201</v>
      </c>
      <c r="CL120" s="139">
        <f>'D Master'!AS120</f>
        <v>38.31553973902728</v>
      </c>
      <c r="CM120" s="139">
        <f>'D Master'!AT120</f>
        <v>-30.995907230559343</v>
      </c>
      <c r="CN120" s="139">
        <f>Cash!BH120</f>
        <v>42.387057871562753</v>
      </c>
      <c r="CO120" s="139">
        <f>Cash!BI120</f>
        <v>-7.5975004286918741</v>
      </c>
      <c r="CP120" s="139">
        <f>Cash!BJ120</f>
        <v>-7.4730034679901429</v>
      </c>
      <c r="CQ120" s="139">
        <f>Cash!BK120</f>
        <v>-7.5343749442879711</v>
      </c>
      <c r="CR120" s="67"/>
      <c r="CS120" s="139">
        <f>'All Data FO'!K120</f>
        <v>-0.85695451549108959</v>
      </c>
      <c r="CT120" s="139">
        <f>Cash!BH120</f>
        <v>42.387057871562753</v>
      </c>
      <c r="CU120" s="139">
        <f>'D Master'!AA120</f>
        <v>0.31362553699323459</v>
      </c>
      <c r="CV120" s="139">
        <f>NOI!G120</f>
        <v>157831.97278911565</v>
      </c>
      <c r="CW120" s="139">
        <f>NOI!S120</f>
        <v>32.637358829528942</v>
      </c>
      <c r="CX120" s="139">
        <f>Cash!EB120</f>
        <v>-2.8169014084506943</v>
      </c>
      <c r="CY120" s="139">
        <f>'All Data FO'!AP120</f>
        <v>-9.2712976721149083</v>
      </c>
      <c r="CZ120" s="139">
        <f>'All Data FO'!BV120</f>
        <v>81.323949857048603</v>
      </c>
      <c r="DA120" s="139">
        <f>'All Data FO'!BF120</f>
        <v>78.259437000073021</v>
      </c>
      <c r="DB120" s="139" t="str">
        <f>'FOD (ALL)'!M120</f>
        <v>SAIL</v>
      </c>
      <c r="DC120" s="139">
        <f>'All Data FO'!EJ120</f>
        <v>8.1891654967958445</v>
      </c>
      <c r="DD120" s="137">
        <f>'All Data FO'!B118</f>
        <v>27.3</v>
      </c>
      <c r="DE120" s="137">
        <f>('All Data FO'!W118-'All Data FO'!AB118)/3</f>
        <v>0.36666666666666714</v>
      </c>
      <c r="DF120" s="137">
        <f t="shared" si="131"/>
        <v>1.3431013431013448</v>
      </c>
      <c r="DH120" s="139" t="str">
        <f t="shared" si="100"/>
        <v>SAIL</v>
      </c>
      <c r="DI120" s="137">
        <f t="shared" si="132"/>
        <v>27.666666666666668</v>
      </c>
      <c r="DJ120" s="137">
        <f t="shared" si="133"/>
        <v>28.033333333333335</v>
      </c>
      <c r="DK120" s="137">
        <f t="shared" si="134"/>
        <v>27.483333333333334</v>
      </c>
      <c r="DL120" s="137">
        <f t="shared" si="135"/>
        <v>27.116666666666667</v>
      </c>
      <c r="DM120" s="137">
        <f t="shared" si="136"/>
        <v>26.75</v>
      </c>
      <c r="DN120" s="137">
        <f t="shared" si="137"/>
        <v>27.3</v>
      </c>
      <c r="DO120" s="137" t="str">
        <f>'Final Master FO'!DC120</f>
        <v>SHORT BUILDUP</v>
      </c>
      <c r="DS120" s="137" t="str">
        <f>'FOD (ALL)'!M120</f>
        <v>SAIL</v>
      </c>
      <c r="DT120" s="137">
        <f>'All Data FO'!B118</f>
        <v>27.3</v>
      </c>
      <c r="DU120" s="139">
        <f>'All Data FO'!K118</f>
        <v>-3.01953818827708</v>
      </c>
      <c r="DV120" s="137">
        <f>'All Data FO'!EA118</f>
        <v>22032000</v>
      </c>
      <c r="DW120" s="139">
        <f>'All Data FO'!EJ118</f>
        <v>0.7131102578167855</v>
      </c>
      <c r="DX120" s="137">
        <f>'D Master'!R118</f>
        <v>4083814</v>
      </c>
      <c r="DY120" s="137">
        <f>'D Master'!AH118</f>
        <v>23.39</v>
      </c>
      <c r="EB120" s="137">
        <f>'All Data FO'!BM118/'All Data FO'!EA118</f>
        <v>1.3140341321713871</v>
      </c>
      <c r="EC120" s="137">
        <f>'All Data FO'!BN118/'All Data FO'!EB118</f>
        <v>1.5451682208813311</v>
      </c>
      <c r="ED120" s="137">
        <f>'All Data FO'!BO118/'All Data FO'!EC118</f>
        <v>1.0463880014199503</v>
      </c>
      <c r="EE120" s="137">
        <f>'All Data FO'!BP118/'All Data FO'!ED118</f>
        <v>1.53535952883263</v>
      </c>
      <c r="EF120" s="137">
        <f>'All Data FO'!BQ118/'All Data FO'!EE118</f>
        <v>1.7053171728429461</v>
      </c>
      <c r="EG120" s="137" t="str">
        <f t="shared" si="138"/>
        <v>N</v>
      </c>
      <c r="EH120" s="137" t="str">
        <f t="shared" si="139"/>
        <v>Y</v>
      </c>
      <c r="EI120" s="137" t="str">
        <f t="shared" si="140"/>
        <v>N</v>
      </c>
      <c r="EJ120" s="137" t="str">
        <f t="shared" si="141"/>
        <v>N</v>
      </c>
      <c r="EK120" s="137">
        <f t="shared" si="142"/>
        <v>-14.958506496989049</v>
      </c>
      <c r="EL120" s="137">
        <f t="shared" si="143"/>
        <v>47.666851950188196</v>
      </c>
      <c r="EM120" s="137">
        <f t="shared" si="144"/>
        <v>-31.847363319811901</v>
      </c>
      <c r="EN120" s="137">
        <f t="shared" si="145"/>
        <v>-9.9663362755550349</v>
      </c>
      <c r="EO120" s="137" t="str">
        <f t="shared" si="146"/>
        <v>N</v>
      </c>
      <c r="EP120" s="137" t="str">
        <f t="shared" si="147"/>
        <v>Y</v>
      </c>
      <c r="EQ120" s="137" t="str">
        <f t="shared" si="148"/>
        <v>N</v>
      </c>
    </row>
    <row r="121" spans="1:147" x14ac:dyDescent="0.3">
      <c r="A121" s="137" t="str">
        <f>FOD!B121</f>
        <v xml:space="preserve">SHREECEM  </v>
      </c>
      <c r="B121" s="137" t="str">
        <f>'All Data FO'!G121</f>
        <v>Y</v>
      </c>
      <c r="C121" s="137" t="str">
        <f>'All Data FO'!H121</f>
        <v>N</v>
      </c>
      <c r="D121" s="137" t="str">
        <f>'All Data FO'!I121</f>
        <v>Y</v>
      </c>
      <c r="E121" s="137" t="str">
        <f>'All Data FO'!J121</f>
        <v>Y</v>
      </c>
      <c r="F121" s="139">
        <f>'All Data FO'!K121</f>
        <v>3.4325169876164101</v>
      </c>
      <c r="G121" s="139">
        <f>'All Data FO'!L121</f>
        <v>-0.87444085487078282</v>
      </c>
      <c r="H121" s="139">
        <f>'All Data FO'!M121</f>
        <v>5.0781345628136645</v>
      </c>
      <c r="I121" s="139">
        <f>'All Data FO'!N121</f>
        <v>1.2431118001988359</v>
      </c>
      <c r="J121" s="137" t="str">
        <f t="shared" si="83"/>
        <v>Y</v>
      </c>
      <c r="K121" s="137" t="str">
        <f t="shared" si="84"/>
        <v>N</v>
      </c>
      <c r="L121" s="137" t="str">
        <f t="shared" si="85"/>
        <v>Y</v>
      </c>
      <c r="M121" s="137">
        <f>'All Data FO'!AG121-'All Data FO'!AH121</f>
        <v>450</v>
      </c>
      <c r="N121" s="137">
        <f>'All Data FO'!AH121-'All Data FO'!AI121</f>
        <v>-5000</v>
      </c>
      <c r="O121" s="137">
        <f>'All Data FO'!AI121-'All Data FO'!AJ121</f>
        <v>-4750</v>
      </c>
      <c r="P121" s="137">
        <f>'All Data FO'!AJ121-'All Data FO'!AK121</f>
        <v>1450</v>
      </c>
      <c r="Q121" s="137" t="str">
        <f>'All Data FO'!AL121</f>
        <v>Y</v>
      </c>
      <c r="R121" s="137" t="str">
        <f>'All Data FO'!AM121</f>
        <v>N</v>
      </c>
      <c r="S121" s="137" t="str">
        <f>'All Data FO'!AN121</f>
        <v>N</v>
      </c>
      <c r="T121" s="137" t="str">
        <f>'All Data FO'!AO121</f>
        <v>Y</v>
      </c>
      <c r="U121" s="139">
        <f>'All Data FO'!AP121</f>
        <v>0.32739177882866499</v>
      </c>
      <c r="V121" s="139">
        <f>'All Data FO'!AQ121</f>
        <v>-3.5100035100035099</v>
      </c>
      <c r="W121" s="139">
        <f>'All Data FO'!AR121</f>
        <v>-3.226902173913043</v>
      </c>
      <c r="X121" s="139">
        <f>'All Data FO'!AS121</f>
        <v>0.99485420240137223</v>
      </c>
      <c r="Y121" s="137" t="str">
        <f t="shared" si="86"/>
        <v>Y</v>
      </c>
      <c r="Z121" s="137" t="str">
        <f t="shared" si="87"/>
        <v>N</v>
      </c>
      <c r="AA121" s="137" t="str">
        <f t="shared" si="88"/>
        <v>N</v>
      </c>
      <c r="AB121" s="137" t="str">
        <f>'All Data FO'!BB121</f>
        <v>Y</v>
      </c>
      <c r="AC121" s="137" t="str">
        <f>'All Data FO'!BC121</f>
        <v>N</v>
      </c>
      <c r="AD121" s="137" t="str">
        <f>'All Data FO'!BD121</f>
        <v>Y</v>
      </c>
      <c r="AE121" s="137" t="str">
        <f>'All Data FO'!BE121</f>
        <v>N</v>
      </c>
      <c r="AF121" s="139">
        <f>'All Data FO'!BF121</f>
        <v>59.262572879833783</v>
      </c>
      <c r="AG121" s="139">
        <f>'All Data FO'!BG121</f>
        <v>-16.766085137231524</v>
      </c>
      <c r="AH121" s="139">
        <f>'All Data FO'!BH121</f>
        <v>39.444928095441497</v>
      </c>
      <c r="AI121" s="139">
        <f>'All Data FO'!BI121</f>
        <v>-20.394677954644255</v>
      </c>
      <c r="AJ121" s="137" t="str">
        <f t="shared" si="89"/>
        <v>Y</v>
      </c>
      <c r="AK121" s="137" t="str">
        <f t="shared" si="90"/>
        <v>N</v>
      </c>
      <c r="AL121" s="137" t="str">
        <f t="shared" si="91"/>
        <v>Y</v>
      </c>
      <c r="AM121" s="137" t="str">
        <f>'All Data FO'!BR121</f>
        <v>Y</v>
      </c>
      <c r="AN121" s="137" t="str">
        <f>'All Data FO'!BS121</f>
        <v>N</v>
      </c>
      <c r="AO121" s="137" t="str">
        <f>'All Data FO'!BT121</f>
        <v>Y</v>
      </c>
      <c r="AP121" s="137" t="str">
        <f>'All Data FO'!BU121</f>
        <v>N</v>
      </c>
      <c r="AQ121" s="139">
        <f>'All Data FO'!BV121</f>
        <v>56.277056277056282</v>
      </c>
      <c r="AR121" s="139">
        <f>'All Data FO'!BW121</f>
        <v>-16.966211358734721</v>
      </c>
      <c r="AS121" s="139">
        <f>'All Data FO'!BX121</f>
        <v>35.707317073170728</v>
      </c>
      <c r="AT121" s="139">
        <f>'All Data FO'!BY121</f>
        <v>-19.5447409733124</v>
      </c>
      <c r="AU121" s="137" t="str">
        <f t="shared" si="92"/>
        <v>Y</v>
      </c>
      <c r="AV121" s="137" t="str">
        <f t="shared" si="93"/>
        <v>N</v>
      </c>
      <c r="AW121" s="137" t="str">
        <f t="shared" si="94"/>
        <v>Y</v>
      </c>
      <c r="AX121" s="137" t="str">
        <f>'All Data FO'!CH121</f>
        <v>Y</v>
      </c>
      <c r="AY121" s="137" t="str">
        <f>'All Data FO'!CI121</f>
        <v>N</v>
      </c>
      <c r="AZ121" s="137" t="str">
        <f>'All Data FO'!CJ121</f>
        <v>Y</v>
      </c>
      <c r="BA121" s="137" t="str">
        <f>'All Data FO'!CK121</f>
        <v>N</v>
      </c>
      <c r="BB121" s="139">
        <f>'All Data FO'!CL121</f>
        <v>55.628517823639775</v>
      </c>
      <c r="BC121" s="139">
        <f>'All Data FO'!CM121</f>
        <v>-18.314176245210728</v>
      </c>
      <c r="BD121" s="139">
        <f>'All Data FO'!CN121</f>
        <v>38.388123011664902</v>
      </c>
      <c r="BE121" s="139">
        <f>'All Data FO'!CO121</f>
        <v>-19.055793991416309</v>
      </c>
      <c r="BF121" s="137" t="str">
        <f t="shared" si="95"/>
        <v>Y</v>
      </c>
      <c r="BG121" s="137" t="str">
        <f t="shared" si="96"/>
        <v>N</v>
      </c>
      <c r="BH121" s="137" t="str">
        <f t="shared" si="97"/>
        <v>Y</v>
      </c>
      <c r="BI121" s="137" t="str">
        <f>'D Master'!AM121</f>
        <v>Y</v>
      </c>
      <c r="BJ121" s="137" t="str">
        <f>'D Master'!AN121</f>
        <v>N</v>
      </c>
      <c r="BK121" s="137" t="str">
        <f>'D Master'!AO121</f>
        <v>Y</v>
      </c>
      <c r="BL121" s="137" t="str">
        <f>'D Master'!AP121</f>
        <v>N</v>
      </c>
      <c r="BM121" s="137">
        <f>'D Master'!AQ121</f>
        <v>23.779096303057969</v>
      </c>
      <c r="BN121" s="137">
        <f>'D Master'!AR121</f>
        <v>-24.578313253012048</v>
      </c>
      <c r="BO121" s="137">
        <f>'D Master'!AS121</f>
        <v>102.58019525801953</v>
      </c>
      <c r="BP121" s="137">
        <f>'D Master'!AT121</f>
        <v>-53.771760154738878</v>
      </c>
      <c r="BR121" s="137">
        <f>'All Data FO'!B121</f>
        <v>19803.5</v>
      </c>
      <c r="BS121" s="137">
        <f>'All Data FO'!W121</f>
        <v>19914</v>
      </c>
      <c r="BT121" s="137">
        <f>'All Data FO'!AB121</f>
        <v>18752</v>
      </c>
      <c r="BV121" s="137">
        <f t="shared" si="98"/>
        <v>49.019607843137251</v>
      </c>
      <c r="BW121" s="137">
        <f>'All Data FO'!BM121</f>
        <v>90250</v>
      </c>
      <c r="BX121" s="137">
        <f>AVERAGE('All Data FO'!BN121:BQ121)</f>
        <v>60562.5</v>
      </c>
      <c r="BY121" s="137">
        <f>AVERAGE('All Data FO'!BN121:BP121)</f>
        <v>59516.666666666664</v>
      </c>
      <c r="BZ121" s="137">
        <f t="shared" si="99"/>
        <v>51.638196583590037</v>
      </c>
      <c r="CB121" s="139">
        <f>'All Data FO'!AP121</f>
        <v>0.32739177882866499</v>
      </c>
      <c r="CC121" s="139">
        <f>'All Data FO'!AQ121</f>
        <v>-3.5100035100035099</v>
      </c>
      <c r="CD121" s="139">
        <f>'All Data FO'!AR121</f>
        <v>-3.226902173913043</v>
      </c>
      <c r="CE121" s="139">
        <f>'All Data FO'!AS121</f>
        <v>0.99485420240137223</v>
      </c>
      <c r="CF121" s="139">
        <f>'All Data FO'!BV121</f>
        <v>56.277056277056282</v>
      </c>
      <c r="CG121" s="139">
        <f>'All Data FO'!BW121</f>
        <v>-16.966211358734721</v>
      </c>
      <c r="CH121" s="139">
        <f>'All Data FO'!BX121</f>
        <v>35.707317073170728</v>
      </c>
      <c r="CI121" s="139">
        <f>'All Data FO'!BY121</f>
        <v>-19.5447409733124</v>
      </c>
      <c r="CJ121" s="139">
        <f>'D Master'!AQ121</f>
        <v>23.779096303057969</v>
      </c>
      <c r="CK121" s="139">
        <f>'D Master'!AR121</f>
        <v>-24.578313253012048</v>
      </c>
      <c r="CL121" s="139">
        <f>'D Master'!AS121</f>
        <v>102.58019525801953</v>
      </c>
      <c r="CM121" s="139">
        <f>'D Master'!AT121</f>
        <v>-53.771760154738878</v>
      </c>
      <c r="CN121" s="139">
        <f>Cash!BH121</f>
        <v>16.945230444582993</v>
      </c>
      <c r="CO121" s="139">
        <f>Cash!BI121</f>
        <v>-13.014820145385523</v>
      </c>
      <c r="CP121" s="139">
        <f>Cash!BJ121</f>
        <v>40.106084516920923</v>
      </c>
      <c r="CQ121" s="139">
        <f>Cash!BK121</f>
        <v>2.5412046748576564</v>
      </c>
      <c r="CR121" s="67"/>
      <c r="CS121" s="139">
        <f>'All Data FO'!K121</f>
        <v>3.4325169876164101</v>
      </c>
      <c r="CT121" s="139">
        <f>Cash!BH121</f>
        <v>16.945230444582993</v>
      </c>
      <c r="CU121" s="139">
        <f>'D Master'!AA121</f>
        <v>44.759454873843794</v>
      </c>
      <c r="CV121" s="139">
        <f>NOI!G121</f>
        <v>-93.772084805653705</v>
      </c>
      <c r="CW121" s="139">
        <f>NOI!S121</f>
        <v>5.7397888379425579</v>
      </c>
      <c r="CX121" s="139">
        <f>Cash!EB121</f>
        <v>0.31347962382445865</v>
      </c>
      <c r="CY121" s="139">
        <f>'All Data FO'!AP121</f>
        <v>0.32739177882866499</v>
      </c>
      <c r="CZ121" s="139">
        <f>'All Data FO'!BV121</f>
        <v>56.277056277056282</v>
      </c>
      <c r="DA121" s="139">
        <f>'All Data FO'!BF121</f>
        <v>59.262572879833783</v>
      </c>
      <c r="DB121" s="139" t="str">
        <f>'FOD (ALL)'!M121</f>
        <v>SBILIFE</v>
      </c>
      <c r="DC121" s="139">
        <f>'All Data FO'!EJ121</f>
        <v>5.1116143642834029</v>
      </c>
      <c r="DD121" s="137">
        <f>'All Data FO'!B119</f>
        <v>730.05</v>
      </c>
      <c r="DE121" s="137">
        <f>('All Data FO'!W119-'All Data FO'!AB119)/3</f>
        <v>6.2166666666666588</v>
      </c>
      <c r="DF121" s="137">
        <f t="shared" si="131"/>
        <v>0.85153984886879797</v>
      </c>
      <c r="DH121" s="139" t="str">
        <f t="shared" si="100"/>
        <v>SBILIFE</v>
      </c>
      <c r="DI121" s="137">
        <f t="shared" si="132"/>
        <v>736.26666666666665</v>
      </c>
      <c r="DJ121" s="137">
        <f t="shared" si="133"/>
        <v>742.48333333333335</v>
      </c>
      <c r="DK121" s="137">
        <f t="shared" si="134"/>
        <v>733.1583333333333</v>
      </c>
      <c r="DL121" s="137">
        <f t="shared" si="135"/>
        <v>726.94166666666661</v>
      </c>
      <c r="DM121" s="137">
        <f t="shared" si="136"/>
        <v>720.72499999999991</v>
      </c>
      <c r="DN121" s="137">
        <f t="shared" si="137"/>
        <v>730.05</v>
      </c>
      <c r="DO121" s="137" t="str">
        <f>'Final Master FO'!DC121</f>
        <v>SHORT BUILDUP</v>
      </c>
      <c r="DS121" s="137" t="str">
        <f>'FOD (ALL)'!M121</f>
        <v>SBILIFE</v>
      </c>
      <c r="DT121" s="137">
        <f>'All Data FO'!B119</f>
        <v>730.05</v>
      </c>
      <c r="DU121" s="139">
        <f>'All Data FO'!K119</f>
        <v>-0.17775346961100269</v>
      </c>
      <c r="DV121" s="137">
        <f>'All Data FO'!EA119</f>
        <v>30328785</v>
      </c>
      <c r="DW121" s="139">
        <f>'All Data FO'!EJ119</f>
        <v>0.82091055600322316</v>
      </c>
      <c r="DX121" s="137">
        <f>'D Master'!R119</f>
        <v>3003648</v>
      </c>
      <c r="DY121" s="137">
        <f>'D Master'!AH119</f>
        <v>17.29</v>
      </c>
      <c r="EB121" s="137">
        <f>'All Data FO'!BM119/'All Data FO'!EA119</f>
        <v>2.3418346630107337E-2</v>
      </c>
      <c r="EC121" s="137">
        <f>'All Data FO'!BN119/'All Data FO'!EB119</f>
        <v>2.2538514931267503E-2</v>
      </c>
      <c r="ED121" s="137">
        <f>'All Data FO'!BO119/'All Data FO'!EC119</f>
        <v>1.8009982676111903E-2</v>
      </c>
      <c r="EE121" s="137">
        <f>'All Data FO'!BP119/'All Data FO'!ED119</f>
        <v>2.8923659236054791E-2</v>
      </c>
      <c r="EF121" s="137">
        <f>'All Data FO'!BQ119/'All Data FO'!EE119</f>
        <v>4.4019981405338117E-2</v>
      </c>
      <c r="EG121" s="137" t="str">
        <f t="shared" si="138"/>
        <v>Y</v>
      </c>
      <c r="EH121" s="137" t="str">
        <f t="shared" si="139"/>
        <v>Y</v>
      </c>
      <c r="EI121" s="137" t="str">
        <f t="shared" si="140"/>
        <v>N</v>
      </c>
      <c r="EJ121" s="137" t="str">
        <f t="shared" si="141"/>
        <v>N</v>
      </c>
      <c r="EK121" s="137">
        <f t="shared" si="142"/>
        <v>3.9036808836914574</v>
      </c>
      <c r="EL121" s="137">
        <f t="shared" si="143"/>
        <v>25.144567524554915</v>
      </c>
      <c r="EM121" s="137">
        <f t="shared" si="144"/>
        <v>-37.732696512820354</v>
      </c>
      <c r="EN121" s="137">
        <f t="shared" si="145"/>
        <v>-34.294249309820607</v>
      </c>
      <c r="EO121" s="137" t="str">
        <f t="shared" si="146"/>
        <v>N</v>
      </c>
      <c r="EP121" s="137" t="str">
        <f t="shared" si="147"/>
        <v>Y</v>
      </c>
      <c r="EQ121" s="137" t="str">
        <f t="shared" si="148"/>
        <v>N</v>
      </c>
    </row>
    <row r="122" spans="1:147" x14ac:dyDescent="0.3">
      <c r="A122" s="137" t="str">
        <f>FOD!B122</f>
        <v xml:space="preserve">SIEMENS   </v>
      </c>
      <c r="B122" s="137" t="str">
        <f>'All Data FO'!G122</f>
        <v>N</v>
      </c>
      <c r="C122" s="137" t="str">
        <f>'All Data FO'!H122</f>
        <v>N</v>
      </c>
      <c r="D122" s="137" t="str">
        <f>'All Data FO'!I122</f>
        <v>Y</v>
      </c>
      <c r="E122" s="137" t="str">
        <f>'All Data FO'!J122</f>
        <v>Y</v>
      </c>
      <c r="F122" s="139">
        <f>'All Data FO'!K122</f>
        <v>-0.43116119549240345</v>
      </c>
      <c r="G122" s="139">
        <f>'All Data FO'!L122</f>
        <v>-0.43416752036685158</v>
      </c>
      <c r="H122" s="139">
        <f>'All Data FO'!M122</f>
        <v>0.21020727414940271</v>
      </c>
      <c r="I122" s="139">
        <f>'All Data FO'!N122</f>
        <v>2.531201443536665</v>
      </c>
      <c r="J122" s="137" t="str">
        <f t="shared" si="83"/>
        <v>Y</v>
      </c>
      <c r="K122" s="137" t="str">
        <f t="shared" si="84"/>
        <v>N</v>
      </c>
      <c r="L122" s="137" t="str">
        <f t="shared" si="85"/>
        <v>N</v>
      </c>
      <c r="M122" s="137">
        <f>'All Data FO'!AG122-'All Data FO'!AH122</f>
        <v>-73150</v>
      </c>
      <c r="N122" s="137">
        <f>'All Data FO'!AH122-'All Data FO'!AI122</f>
        <v>17050</v>
      </c>
      <c r="O122" s="137">
        <f>'All Data FO'!AI122-'All Data FO'!AJ122</f>
        <v>1650</v>
      </c>
      <c r="P122" s="137">
        <f>'All Data FO'!AJ122-'All Data FO'!AK122</f>
        <v>-4400</v>
      </c>
      <c r="Q122" s="137" t="str">
        <f>'All Data FO'!AL122</f>
        <v>N</v>
      </c>
      <c r="R122" s="137" t="str">
        <f>'All Data FO'!AM122</f>
        <v>Y</v>
      </c>
      <c r="S122" s="137" t="str">
        <f>'All Data FO'!AN122</f>
        <v>Y</v>
      </c>
      <c r="T122" s="137" t="str">
        <f>'All Data FO'!AO122</f>
        <v>N</v>
      </c>
      <c r="U122" s="139">
        <f>'All Data FO'!AP122</f>
        <v>-3.7099023709902368</v>
      </c>
      <c r="V122" s="139">
        <f>'All Data FO'!AQ122</f>
        <v>0.87225661226786722</v>
      </c>
      <c r="W122" s="139">
        <f>'All Data FO'!AR122</f>
        <v>8.4483244156575613E-2</v>
      </c>
      <c r="X122" s="139">
        <f>'All Data FO'!AS122</f>
        <v>-0.22478224220286599</v>
      </c>
      <c r="Y122" s="137" t="str">
        <f t="shared" si="86"/>
        <v>N</v>
      </c>
      <c r="Z122" s="137" t="str">
        <f t="shared" si="87"/>
        <v>Y</v>
      </c>
      <c r="AA122" s="137" t="str">
        <f t="shared" si="88"/>
        <v>Y</v>
      </c>
      <c r="AB122" s="137" t="str">
        <f>'All Data FO'!BB122</f>
        <v>Y</v>
      </c>
      <c r="AC122" s="137" t="str">
        <f>'All Data FO'!BC122</f>
        <v>N</v>
      </c>
      <c r="AD122" s="137" t="str">
        <f>'All Data FO'!BD122</f>
        <v>N</v>
      </c>
      <c r="AE122" s="137" t="str">
        <f>'All Data FO'!BE122</f>
        <v>Y</v>
      </c>
      <c r="AF122" s="139">
        <f>'All Data FO'!BF122</f>
        <v>7.3186172486591206</v>
      </c>
      <c r="AG122" s="139">
        <f>'All Data FO'!BG122</f>
        <v>-27.388308228849308</v>
      </c>
      <c r="AH122" s="139">
        <f>'All Data FO'!BH122</f>
        <v>-45.808651534398493</v>
      </c>
      <c r="AI122" s="139">
        <f>'All Data FO'!BI122</f>
        <v>16.331985322823936</v>
      </c>
      <c r="AJ122" s="137" t="str">
        <f t="shared" si="89"/>
        <v>Y</v>
      </c>
      <c r="AK122" s="137" t="str">
        <f t="shared" si="90"/>
        <v>Y</v>
      </c>
      <c r="AL122" s="137" t="str">
        <f t="shared" si="91"/>
        <v>N</v>
      </c>
      <c r="AM122" s="137" t="str">
        <f>'All Data FO'!BR122</f>
        <v>Y</v>
      </c>
      <c r="AN122" s="137" t="str">
        <f>'All Data FO'!BS122</f>
        <v>N</v>
      </c>
      <c r="AO122" s="137" t="str">
        <f>'All Data FO'!BT122</f>
        <v>N</v>
      </c>
      <c r="AP122" s="137" t="str">
        <f>'All Data FO'!BU122</f>
        <v>Y</v>
      </c>
      <c r="AQ122" s="139">
        <f>'All Data FO'!BV122</f>
        <v>8.1300813008130071</v>
      </c>
      <c r="AR122" s="139">
        <f>'All Data FO'!BW122</f>
        <v>-27.70780856423174</v>
      </c>
      <c r="AS122" s="139">
        <f>'All Data FO'!BX122</f>
        <v>-45.86363636363636</v>
      </c>
      <c r="AT122" s="139">
        <f>'All Data FO'!BY122</f>
        <v>18.152524167561761</v>
      </c>
      <c r="AU122" s="137" t="str">
        <f t="shared" si="92"/>
        <v>Y</v>
      </c>
      <c r="AV122" s="137" t="str">
        <f t="shared" si="93"/>
        <v>Y</v>
      </c>
      <c r="AW122" s="137" t="str">
        <f t="shared" si="94"/>
        <v>N</v>
      </c>
      <c r="AX122" s="137" t="str">
        <f>'All Data FO'!CH122</f>
        <v>Y</v>
      </c>
      <c r="AY122" s="137" t="str">
        <f>'All Data FO'!CI122</f>
        <v>N</v>
      </c>
      <c r="AZ122" s="137" t="str">
        <f>'All Data FO'!CJ122</f>
        <v>N</v>
      </c>
      <c r="BA122" s="137" t="str">
        <f>'All Data FO'!CK122</f>
        <v>Y</v>
      </c>
      <c r="BB122" s="139">
        <f>'All Data FO'!CL122</f>
        <v>5.5555555555555554</v>
      </c>
      <c r="BC122" s="139">
        <f>'All Data FO'!CM122</f>
        <v>-26.530612244897959</v>
      </c>
      <c r="BD122" s="139">
        <f>'All Data FO'!CN122</f>
        <v>-45.660559305689489</v>
      </c>
      <c r="BE122" s="139">
        <f>'All Data FO'!CO122</f>
        <v>18.514285714285712</v>
      </c>
      <c r="BF122" s="137" t="str">
        <f t="shared" si="95"/>
        <v>Y</v>
      </c>
      <c r="BG122" s="137" t="str">
        <f t="shared" si="96"/>
        <v>Y</v>
      </c>
      <c r="BH122" s="137" t="str">
        <f t="shared" si="97"/>
        <v>N</v>
      </c>
      <c r="BI122" s="137" t="str">
        <f>'D Master'!AM122</f>
        <v>N</v>
      </c>
      <c r="BJ122" s="137" t="str">
        <f>'D Master'!AN122</f>
        <v>Y</v>
      </c>
      <c r="BK122" s="137" t="str">
        <f>'D Master'!AO122</f>
        <v>N</v>
      </c>
      <c r="BL122" s="137" t="str">
        <f>'D Master'!AP122</f>
        <v>Y</v>
      </c>
      <c r="BM122" s="137">
        <f>'D Master'!AQ122</f>
        <v>-13.448432530667882</v>
      </c>
      <c r="BN122" s="137">
        <f>'D Master'!AR122</f>
        <v>94.864984506418779</v>
      </c>
      <c r="BO122" s="137">
        <f>'D Master'!AS122</f>
        <v>-16.395262768319764</v>
      </c>
      <c r="BP122" s="137">
        <f>'D Master'!AT122</f>
        <v>3.9230769230769216</v>
      </c>
      <c r="BR122" s="137">
        <f>'All Data FO'!B122</f>
        <v>1016.1</v>
      </c>
      <c r="BS122" s="137">
        <f>'All Data FO'!W122</f>
        <v>1033</v>
      </c>
      <c r="BT122" s="137">
        <f>'All Data FO'!AB122</f>
        <v>1002.85</v>
      </c>
      <c r="BV122" s="137">
        <f t="shared" si="98"/>
        <v>-39.090611710827609</v>
      </c>
      <c r="BW122" s="137">
        <f>'All Data FO'!BM122</f>
        <v>512050</v>
      </c>
      <c r="BX122" s="137">
        <f>AVERAGE('All Data FO'!BN122:BQ122)</f>
        <v>840675</v>
      </c>
      <c r="BY122" s="137">
        <f>AVERAGE('All Data FO'!BN122:BP122)</f>
        <v>779533.33333333337</v>
      </c>
      <c r="BZ122" s="137">
        <f t="shared" si="99"/>
        <v>-34.313264346190032</v>
      </c>
      <c r="CB122" s="139">
        <f>'All Data FO'!AP122</f>
        <v>-3.7099023709902368</v>
      </c>
      <c r="CC122" s="139">
        <f>'All Data FO'!AQ122</f>
        <v>0.87225661226786722</v>
      </c>
      <c r="CD122" s="139">
        <f>'All Data FO'!AR122</f>
        <v>8.4483244156575613E-2</v>
      </c>
      <c r="CE122" s="139">
        <f>'All Data FO'!AS122</f>
        <v>-0.22478224220286599</v>
      </c>
      <c r="CF122" s="139">
        <f>'All Data FO'!BV122</f>
        <v>8.1300813008130071</v>
      </c>
      <c r="CG122" s="139">
        <f>'All Data FO'!BW122</f>
        <v>-27.70780856423174</v>
      </c>
      <c r="CH122" s="139">
        <f>'All Data FO'!BX122</f>
        <v>-45.86363636363636</v>
      </c>
      <c r="CI122" s="139">
        <f>'All Data FO'!BY122</f>
        <v>18.152524167561761</v>
      </c>
      <c r="CJ122" s="139">
        <f>'D Master'!AQ122</f>
        <v>-13.448432530667882</v>
      </c>
      <c r="CK122" s="139">
        <f>'D Master'!AR122</f>
        <v>94.864984506418779</v>
      </c>
      <c r="CL122" s="139">
        <f>'D Master'!AS122</f>
        <v>-16.395262768319764</v>
      </c>
      <c r="CM122" s="139">
        <f>'D Master'!AT122</f>
        <v>3.9230769230769216</v>
      </c>
      <c r="CN122" s="139">
        <f>Cash!BH122</f>
        <v>-17.757801188974291</v>
      </c>
      <c r="CO122" s="139">
        <f>Cash!BI122</f>
        <v>20.626360605657872</v>
      </c>
      <c r="CP122" s="139">
        <f>Cash!BJ122</f>
        <v>-53.721524733211531</v>
      </c>
      <c r="CQ122" s="139">
        <f>Cash!BK122</f>
        <v>60.22070998607898</v>
      </c>
      <c r="CR122" s="67"/>
      <c r="CS122" s="139">
        <f>'All Data FO'!K122</f>
        <v>-0.43116119549240345</v>
      </c>
      <c r="CT122" s="139">
        <f>Cash!BH122</f>
        <v>-17.757801188974291</v>
      </c>
      <c r="CU122" s="139">
        <f>'D Master'!AA122</f>
        <v>-28.812555522653245</v>
      </c>
      <c r="CV122" s="139">
        <f>NOI!G122</f>
        <v>228.43221743453762</v>
      </c>
      <c r="CW122" s="139">
        <f>NOI!S122</f>
        <v>13.912111309470458</v>
      </c>
      <c r="CX122" s="139">
        <f>Cash!EB122</f>
        <v>-2.9126213592232966</v>
      </c>
      <c r="CY122" s="139">
        <f>'All Data FO'!AP122</f>
        <v>-3.7099023709902368</v>
      </c>
      <c r="CZ122" s="139">
        <f>'All Data FO'!BV122</f>
        <v>8.1300813008130071</v>
      </c>
      <c r="DA122" s="139">
        <f>'All Data FO'!BF122</f>
        <v>7.3186172486591206</v>
      </c>
      <c r="DB122" s="139" t="str">
        <f>'FOD (ALL)'!M122</f>
        <v>SBIN</v>
      </c>
      <c r="DC122" s="139">
        <f>'All Data FO'!EJ122</f>
        <v>4.7907714344178434</v>
      </c>
      <c r="DD122" s="137">
        <f>'All Data FO'!B120</f>
        <v>150.4</v>
      </c>
      <c r="DE122" s="137">
        <f>('All Data FO'!W120-'All Data FO'!AB120)/3</f>
        <v>2.3166666666666629</v>
      </c>
      <c r="DF122" s="137">
        <f t="shared" si="131"/>
        <v>1.5403368794326215</v>
      </c>
      <c r="DH122" s="139" t="str">
        <f t="shared" si="100"/>
        <v>SBIN</v>
      </c>
      <c r="DI122" s="137">
        <f t="shared" si="132"/>
        <v>152.71666666666667</v>
      </c>
      <c r="DJ122" s="137">
        <f t="shared" si="133"/>
        <v>155.03333333333333</v>
      </c>
      <c r="DK122" s="137">
        <f t="shared" si="134"/>
        <v>151.55833333333334</v>
      </c>
      <c r="DL122" s="137">
        <f t="shared" si="135"/>
        <v>149.24166666666667</v>
      </c>
      <c r="DM122" s="137">
        <f t="shared" si="136"/>
        <v>146.92500000000001</v>
      </c>
      <c r="DN122" s="137">
        <f t="shared" si="137"/>
        <v>150.4</v>
      </c>
      <c r="DO122" s="137" t="str">
        <f>'Final Master FO'!DC122</f>
        <v>SHORT BUILDUP</v>
      </c>
      <c r="DS122" s="137" t="str">
        <f>'FOD (ALL)'!M122</f>
        <v>SBIN</v>
      </c>
      <c r="DT122" s="137">
        <f>'All Data FO'!B120</f>
        <v>150.4</v>
      </c>
      <c r="DU122" s="139">
        <f>'All Data FO'!K120</f>
        <v>-0.85695451549108959</v>
      </c>
      <c r="DV122" s="137">
        <f>'All Data FO'!EA120</f>
        <v>51711500</v>
      </c>
      <c r="DW122" s="139">
        <f>'All Data FO'!EJ120</f>
        <v>8.1891654967958445</v>
      </c>
      <c r="DX122" s="137">
        <f>'D Master'!R120</f>
        <v>21241024</v>
      </c>
      <c r="DY122" s="137">
        <f>'D Master'!AH120</f>
        <v>24.4</v>
      </c>
      <c r="EB122" s="137">
        <f>'All Data FO'!BM120/'All Data FO'!EA120</f>
        <v>2.3915763418195177</v>
      </c>
      <c r="EC122" s="137">
        <f>'All Data FO'!BN120/'All Data FO'!EB120</f>
        <v>1.4269634477261268</v>
      </c>
      <c r="ED122" s="137">
        <f>'All Data FO'!BO120/'All Data FO'!EC120</f>
        <v>1.5465556930613711</v>
      </c>
      <c r="EE122" s="137">
        <f>'All Data FO'!BP120/'All Data FO'!ED120</f>
        <v>1.7422770448654517</v>
      </c>
      <c r="EF122" s="137">
        <f>'All Data FO'!BQ120/'All Data FO'!EE120</f>
        <v>1.9898066285282019</v>
      </c>
      <c r="EG122" s="137" t="str">
        <f t="shared" si="138"/>
        <v>Y</v>
      </c>
      <c r="EH122" s="137" t="str">
        <f t="shared" si="139"/>
        <v>N</v>
      </c>
      <c r="EI122" s="137" t="str">
        <f t="shared" si="140"/>
        <v>N</v>
      </c>
      <c r="EJ122" s="137" t="str">
        <f t="shared" si="141"/>
        <v>N</v>
      </c>
      <c r="EK122" s="137">
        <f t="shared" si="142"/>
        <v>67.598991104537845</v>
      </c>
      <c r="EL122" s="137">
        <f t="shared" si="143"/>
        <v>-7.7328120721287572</v>
      </c>
      <c r="EM122" s="137">
        <f t="shared" si="144"/>
        <v>-11.233652671994841</v>
      </c>
      <c r="EN122" s="137">
        <f t="shared" si="145"/>
        <v>-12.439881348965059</v>
      </c>
      <c r="EO122" s="137" t="str">
        <f t="shared" si="146"/>
        <v>Y</v>
      </c>
      <c r="EP122" s="137" t="str">
        <f t="shared" si="147"/>
        <v>Y</v>
      </c>
      <c r="EQ122" s="137" t="str">
        <f t="shared" si="148"/>
        <v>Y</v>
      </c>
    </row>
    <row r="123" spans="1:147" x14ac:dyDescent="0.3">
      <c r="A123" s="137" t="str">
        <f>FOD!B123</f>
        <v xml:space="preserve">SRF       </v>
      </c>
      <c r="B123" s="137" t="str">
        <f>'All Data FO'!G123</f>
        <v>Y</v>
      </c>
      <c r="C123" s="137" t="str">
        <f>'All Data FO'!H123</f>
        <v>N</v>
      </c>
      <c r="D123" s="137" t="str">
        <f>'All Data FO'!I123</f>
        <v>Y</v>
      </c>
      <c r="E123" s="137" t="str">
        <f>'All Data FO'!J123</f>
        <v>N</v>
      </c>
      <c r="F123" s="139">
        <f>'All Data FO'!K123</f>
        <v>0.24617027271513137</v>
      </c>
      <c r="G123" s="139">
        <f>'All Data FO'!L123</f>
        <v>-0.43115540789959128</v>
      </c>
      <c r="H123" s="139">
        <f>'All Data FO'!M123</f>
        <v>1.7227913124455498</v>
      </c>
      <c r="I123" s="139">
        <f>'All Data FO'!N123</f>
        <v>-2.8512227864355286</v>
      </c>
      <c r="J123" s="137" t="str">
        <f t="shared" si="83"/>
        <v>Y</v>
      </c>
      <c r="K123" s="137" t="str">
        <f t="shared" si="84"/>
        <v>N</v>
      </c>
      <c r="L123" s="137" t="str">
        <f t="shared" si="85"/>
        <v>Y</v>
      </c>
      <c r="M123" s="137">
        <f>'All Data FO'!AG123-'All Data FO'!AH123</f>
        <v>-22500</v>
      </c>
      <c r="N123" s="137">
        <f>'All Data FO'!AH123-'All Data FO'!AI123</f>
        <v>-5250</v>
      </c>
      <c r="O123" s="137">
        <f>'All Data FO'!AI123-'All Data FO'!AJ123</f>
        <v>12500</v>
      </c>
      <c r="P123" s="137">
        <f>'All Data FO'!AJ123-'All Data FO'!AK123</f>
        <v>17500</v>
      </c>
      <c r="Q123" s="137" t="str">
        <f>'All Data FO'!AL123</f>
        <v>N</v>
      </c>
      <c r="R123" s="137" t="str">
        <f>'All Data FO'!AM123</f>
        <v>N</v>
      </c>
      <c r="S123" s="137" t="str">
        <f>'All Data FO'!AN123</f>
        <v>Y</v>
      </c>
      <c r="T123" s="137" t="str">
        <f>'All Data FO'!AO123</f>
        <v>Y</v>
      </c>
      <c r="U123" s="139">
        <f>'All Data FO'!AP123</f>
        <v>-4.0196516301920493</v>
      </c>
      <c r="V123" s="139">
        <f>'All Data FO'!AQ123</f>
        <v>-0.92920353982300885</v>
      </c>
      <c r="W123" s="139">
        <f>'All Data FO'!AR123</f>
        <v>2.2624434389140271</v>
      </c>
      <c r="X123" s="139">
        <f>'All Data FO'!AS123</f>
        <v>3.2710280373831773</v>
      </c>
      <c r="Y123" s="137" t="str">
        <f t="shared" si="86"/>
        <v>N</v>
      </c>
      <c r="Z123" s="137" t="str">
        <f t="shared" si="87"/>
        <v>N</v>
      </c>
      <c r="AA123" s="137" t="str">
        <f t="shared" si="88"/>
        <v>N</v>
      </c>
      <c r="AB123" s="137" t="str">
        <f>'All Data FO'!BB123</f>
        <v>Y</v>
      </c>
      <c r="AC123" s="137" t="str">
        <f>'All Data FO'!BC123</f>
        <v>N</v>
      </c>
      <c r="AD123" s="137" t="str">
        <f>'All Data FO'!BD123</f>
        <v>N</v>
      </c>
      <c r="AE123" s="137" t="str">
        <f>'All Data FO'!BE123</f>
        <v>Y</v>
      </c>
      <c r="AF123" s="139">
        <f>'All Data FO'!BF123</f>
        <v>32.63266541682669</v>
      </c>
      <c r="AG123" s="139">
        <f>'All Data FO'!BG123</f>
        <v>-34.836548408161477</v>
      </c>
      <c r="AH123" s="139">
        <f>'All Data FO'!BH123</f>
        <v>-42.311364629893902</v>
      </c>
      <c r="AI123" s="139">
        <f>'All Data FO'!BI123</f>
        <v>38.119366815760827</v>
      </c>
      <c r="AJ123" s="137" t="str">
        <f t="shared" si="89"/>
        <v>Y</v>
      </c>
      <c r="AK123" s="137" t="str">
        <f t="shared" si="90"/>
        <v>Y</v>
      </c>
      <c r="AL123" s="137" t="str">
        <f t="shared" si="91"/>
        <v>N</v>
      </c>
      <c r="AM123" s="137" t="str">
        <f>'All Data FO'!BR123</f>
        <v>Y</v>
      </c>
      <c r="AN123" s="137" t="str">
        <f>'All Data FO'!BS123</f>
        <v>N</v>
      </c>
      <c r="AO123" s="137" t="str">
        <f>'All Data FO'!BT123</f>
        <v>N</v>
      </c>
      <c r="AP123" s="137" t="str">
        <f>'All Data FO'!BU123</f>
        <v>Y</v>
      </c>
      <c r="AQ123" s="139">
        <f>'All Data FO'!BV123</f>
        <v>33.63533408833522</v>
      </c>
      <c r="AR123" s="139">
        <f>'All Data FO'!BW123</f>
        <v>-35.216434336023475</v>
      </c>
      <c r="AS123" s="139">
        <f>'All Data FO'!BX123</f>
        <v>-42.098555649957518</v>
      </c>
      <c r="AT123" s="139">
        <f>'All Data FO'!BY123</f>
        <v>41.296518607442977</v>
      </c>
      <c r="AU123" s="137" t="str">
        <f t="shared" si="92"/>
        <v>Y</v>
      </c>
      <c r="AV123" s="137" t="str">
        <f t="shared" si="93"/>
        <v>Y</v>
      </c>
      <c r="AW123" s="137" t="str">
        <f t="shared" si="94"/>
        <v>N</v>
      </c>
      <c r="AX123" s="137" t="str">
        <f>'All Data FO'!CH123</f>
        <v>Y</v>
      </c>
      <c r="AY123" s="137" t="str">
        <f>'All Data FO'!CI123</f>
        <v>N</v>
      </c>
      <c r="AZ123" s="137" t="str">
        <f>'All Data FO'!CJ123</f>
        <v>N</v>
      </c>
      <c r="BA123" s="137" t="str">
        <f>'All Data FO'!CK123</f>
        <v>Y</v>
      </c>
      <c r="BB123" s="139">
        <f>'All Data FO'!CL123</f>
        <v>33.937198067632849</v>
      </c>
      <c r="BC123" s="139">
        <f>'All Data FO'!CM123</f>
        <v>-33.706965572457968</v>
      </c>
      <c r="BD123" s="139">
        <f>'All Data FO'!CN123</f>
        <v>-42.362713428703273</v>
      </c>
      <c r="BE123" s="139">
        <f>'All Data FO'!CO123</f>
        <v>40.897269180754222</v>
      </c>
      <c r="BF123" s="137" t="str">
        <f t="shared" si="95"/>
        <v>Y</v>
      </c>
      <c r="BG123" s="137" t="str">
        <f t="shared" si="96"/>
        <v>Y</v>
      </c>
      <c r="BH123" s="137" t="str">
        <f t="shared" si="97"/>
        <v>N</v>
      </c>
      <c r="BI123" s="137" t="str">
        <f>'D Master'!AM123</f>
        <v>N</v>
      </c>
      <c r="BJ123" s="137" t="str">
        <f>'D Master'!AN123</f>
        <v>Y</v>
      </c>
      <c r="BK123" s="137" t="str">
        <f>'D Master'!AO123</f>
        <v>Y</v>
      </c>
      <c r="BL123" s="137" t="str">
        <f>'D Master'!AP123</f>
        <v>Y</v>
      </c>
      <c r="BM123" s="137">
        <f>'D Master'!AQ123</f>
        <v>-29.668461320487388</v>
      </c>
      <c r="BN123" s="137">
        <f>'D Master'!AR123</f>
        <v>4.1925007381163324</v>
      </c>
      <c r="BO123" s="137">
        <f>'D Master'!AS123</f>
        <v>11.341222879684404</v>
      </c>
      <c r="BP123" s="137">
        <f>'D Master'!AT123</f>
        <v>2.3208879919273504</v>
      </c>
      <c r="BR123" s="137">
        <f>'All Data FO'!B123</f>
        <v>3379.95</v>
      </c>
      <c r="BS123" s="137">
        <f>'All Data FO'!W123</f>
        <v>3429.55</v>
      </c>
      <c r="BT123" s="137">
        <f>'All Data FO'!AB123</f>
        <v>3329</v>
      </c>
      <c r="BV123" s="137">
        <f t="shared" si="98"/>
        <v>-24.672837535908076</v>
      </c>
      <c r="BW123" s="137">
        <f>'All Data FO'!BM123</f>
        <v>295000</v>
      </c>
      <c r="BX123" s="137">
        <f>AVERAGE('All Data FO'!BN123:BQ123)</f>
        <v>391625</v>
      </c>
      <c r="BY123" s="137">
        <f>AVERAGE('All Data FO'!BN123:BP123)</f>
        <v>383333.33333333331</v>
      </c>
      <c r="BZ123" s="137">
        <f t="shared" si="99"/>
        <v>-23.043478260869563</v>
      </c>
      <c r="CB123" s="139">
        <f>'All Data FO'!AP123</f>
        <v>-4.0196516301920493</v>
      </c>
      <c r="CC123" s="139">
        <f>'All Data FO'!AQ123</f>
        <v>-0.92920353982300885</v>
      </c>
      <c r="CD123" s="139">
        <f>'All Data FO'!AR123</f>
        <v>2.2624434389140271</v>
      </c>
      <c r="CE123" s="139">
        <f>'All Data FO'!AS123</f>
        <v>3.2710280373831773</v>
      </c>
      <c r="CF123" s="139">
        <f>'All Data FO'!BV123</f>
        <v>33.63533408833522</v>
      </c>
      <c r="CG123" s="139">
        <f>'All Data FO'!BW123</f>
        <v>-35.216434336023475</v>
      </c>
      <c r="CH123" s="139">
        <f>'All Data FO'!BX123</f>
        <v>-42.098555649957518</v>
      </c>
      <c r="CI123" s="139">
        <f>'All Data FO'!BY123</f>
        <v>41.296518607442977</v>
      </c>
      <c r="CJ123" s="139">
        <f>'D Master'!AQ123</f>
        <v>-29.668461320487388</v>
      </c>
      <c r="CK123" s="139">
        <f>'D Master'!AR123</f>
        <v>4.1925007381163324</v>
      </c>
      <c r="CL123" s="139">
        <f>'D Master'!AS123</f>
        <v>11.341222879684404</v>
      </c>
      <c r="CM123" s="139">
        <f>'D Master'!AT123</f>
        <v>2.3208879919273504</v>
      </c>
      <c r="CN123" s="139">
        <f>Cash!BH123</f>
        <v>-2.4022185627092911</v>
      </c>
      <c r="CO123" s="139">
        <f>Cash!BI123</f>
        <v>-15.189636821474</v>
      </c>
      <c r="CP123" s="139">
        <f>Cash!BJ123</f>
        <v>-28.034718797172282</v>
      </c>
      <c r="CQ123" s="139">
        <f>Cash!BK123</f>
        <v>68.458023339249976</v>
      </c>
      <c r="CR123" s="67"/>
      <c r="CS123" s="139">
        <f>'All Data FO'!K123</f>
        <v>0.24617027271513137</v>
      </c>
      <c r="CT123" s="139">
        <f>Cash!BH123</f>
        <v>-2.4022185627092911</v>
      </c>
      <c r="CU123" s="139">
        <f>'D Master'!AA123</f>
        <v>-31.362004059469495</v>
      </c>
      <c r="CV123" s="139">
        <f>NOI!G123</f>
        <v>-84.367647827678155</v>
      </c>
      <c r="CW123" s="139">
        <f>NOI!S123</f>
        <v>27.277039848197344</v>
      </c>
      <c r="CX123" s="139">
        <f>Cash!EB123</f>
        <v>-3.1152647975074959</v>
      </c>
      <c r="CY123" s="139">
        <f>'All Data FO'!AP123</f>
        <v>-4.0196516301920493</v>
      </c>
      <c r="CZ123" s="139">
        <f>'All Data FO'!BV123</f>
        <v>33.63533408833522</v>
      </c>
      <c r="DA123" s="139">
        <f>'All Data FO'!BF123</f>
        <v>32.63266541682669</v>
      </c>
      <c r="DB123" s="139" t="str">
        <f>'FOD (ALL)'!M123</f>
        <v>SHREECEM</v>
      </c>
      <c r="DC123" s="139">
        <f>'All Data FO'!EJ123</f>
        <v>0.20703933747412009</v>
      </c>
      <c r="DD123" s="137">
        <f>'All Data FO'!B121</f>
        <v>19803.5</v>
      </c>
      <c r="DE123" s="137">
        <f>('All Data FO'!W121-'All Data FO'!AB121)/3</f>
        <v>387.33333333333331</v>
      </c>
      <c r="DF123" s="137">
        <f t="shared" si="131"/>
        <v>1.9558832192962523</v>
      </c>
      <c r="DH123" s="139" t="str">
        <f t="shared" si="100"/>
        <v>SHREECEM</v>
      </c>
      <c r="DI123" s="137">
        <f t="shared" si="132"/>
        <v>19997.166666666668</v>
      </c>
      <c r="DJ123" s="137">
        <f t="shared" si="133"/>
        <v>20384.5</v>
      </c>
      <c r="DK123" s="137">
        <f t="shared" si="134"/>
        <v>19803.5</v>
      </c>
      <c r="DL123" s="137">
        <f t="shared" si="135"/>
        <v>19416.166666666668</v>
      </c>
      <c r="DM123" s="137">
        <f t="shared" si="136"/>
        <v>19028.833333333336</v>
      </c>
      <c r="DN123" s="137">
        <f t="shared" si="137"/>
        <v>19609.833333333336</v>
      </c>
      <c r="DO123" s="137" t="str">
        <f>'Final Master FO'!DC123</f>
        <v>LONG BUILDUP</v>
      </c>
      <c r="DS123" s="137" t="str">
        <f>'FOD (ALL)'!M123</f>
        <v>SHREECEM</v>
      </c>
      <c r="DT123" s="137">
        <f>'All Data FO'!B121</f>
        <v>19803.5</v>
      </c>
      <c r="DU123" s="139">
        <f>'All Data FO'!K121</f>
        <v>3.4325169876164101</v>
      </c>
      <c r="DV123" s="137">
        <f>'All Data FO'!EA121</f>
        <v>2436750</v>
      </c>
      <c r="DW123" s="139">
        <f>'All Data FO'!EJ121</f>
        <v>5.1116143642834029</v>
      </c>
      <c r="DX123" s="137">
        <f>'D Master'!R121</f>
        <v>26449</v>
      </c>
      <c r="DY123" s="137">
        <f>'D Master'!AH121</f>
        <v>27.12</v>
      </c>
      <c r="EB123" s="137">
        <f>'All Data FO'!BM121/'All Data FO'!EA121</f>
        <v>3.7037037037037035E-2</v>
      </c>
      <c r="EC123" s="137">
        <f>'All Data FO'!BN121/'All Data FO'!EB121</f>
        <v>2.491103202846975E-2</v>
      </c>
      <c r="ED123" s="137">
        <f>'All Data FO'!BO121/'All Data FO'!EC121</f>
        <v>3.020629750271444E-2</v>
      </c>
      <c r="EE123" s="137">
        <f>'All Data FO'!BP121/'All Data FO'!ED121</f>
        <v>2.2582066534478959E-2</v>
      </c>
      <c r="EF123" s="137">
        <f>'All Data FO'!BQ121/'All Data FO'!EE121</f>
        <v>2.9076800182585873E-2</v>
      </c>
      <c r="EG123" s="137" t="str">
        <f t="shared" si="138"/>
        <v>Y</v>
      </c>
      <c r="EH123" s="137" t="str">
        <f t="shared" si="139"/>
        <v>N</v>
      </c>
      <c r="EI123" s="137" t="str">
        <f t="shared" si="140"/>
        <v>Y</v>
      </c>
      <c r="EJ123" s="137" t="str">
        <f t="shared" si="141"/>
        <v>N</v>
      </c>
      <c r="EK123" s="137">
        <f t="shared" si="142"/>
        <v>48.67724867724867</v>
      </c>
      <c r="EL123" s="137">
        <f t="shared" si="143"/>
        <v>-17.53033609554047</v>
      </c>
      <c r="EM123" s="137">
        <f t="shared" si="144"/>
        <v>33.762326209581317</v>
      </c>
      <c r="EN123" s="137">
        <f t="shared" si="145"/>
        <v>-22.336479967959534</v>
      </c>
      <c r="EO123" s="137" t="str">
        <f t="shared" si="146"/>
        <v>Y</v>
      </c>
      <c r="EP123" s="137" t="str">
        <f t="shared" si="147"/>
        <v>N</v>
      </c>
      <c r="EQ123" s="137" t="str">
        <f t="shared" si="148"/>
        <v>Y</v>
      </c>
    </row>
    <row r="124" spans="1:147" x14ac:dyDescent="0.3">
      <c r="A124" s="137" t="str">
        <f>FOD!B124</f>
        <v>SRTRANSFIN</v>
      </c>
      <c r="B124" s="137" t="str">
        <f>'All Data FO'!G124</f>
        <v>N</v>
      </c>
      <c r="C124" s="137" t="str">
        <f>'All Data FO'!H124</f>
        <v>N</v>
      </c>
      <c r="D124" s="137" t="str">
        <f>'All Data FO'!I124</f>
        <v>N</v>
      </c>
      <c r="E124" s="137" t="str">
        <f>'All Data FO'!J124</f>
        <v>Y</v>
      </c>
      <c r="F124" s="139">
        <f>'All Data FO'!K124</f>
        <v>-5.6769699608184627</v>
      </c>
      <c r="G124" s="139">
        <f>'All Data FO'!L124</f>
        <v>-1.093696176369277</v>
      </c>
      <c r="H124" s="139">
        <f>'All Data FO'!M124</f>
        <v>-0.78605604921394778</v>
      </c>
      <c r="I124" s="139">
        <f>'All Data FO'!N124</f>
        <v>1.8624891209747685</v>
      </c>
      <c r="J124" s="137" t="str">
        <f t="shared" si="83"/>
        <v>N</v>
      </c>
      <c r="K124" s="137" t="str">
        <f t="shared" si="84"/>
        <v>N</v>
      </c>
      <c r="L124" s="137" t="str">
        <f t="shared" si="85"/>
        <v>N</v>
      </c>
      <c r="M124" s="137">
        <f>'All Data FO'!AG124-'All Data FO'!AH124</f>
        <v>-96600</v>
      </c>
      <c r="N124" s="137">
        <f>'All Data FO'!AH124-'All Data FO'!AI124</f>
        <v>-55800</v>
      </c>
      <c r="O124" s="137">
        <f>'All Data FO'!AI124-'All Data FO'!AJ124</f>
        <v>285600</v>
      </c>
      <c r="P124" s="137">
        <f>'All Data FO'!AJ124-'All Data FO'!AK124</f>
        <v>-87600</v>
      </c>
      <c r="Q124" s="137" t="str">
        <f>'All Data FO'!AL124</f>
        <v>N</v>
      </c>
      <c r="R124" s="137" t="str">
        <f>'All Data FO'!AM124</f>
        <v>N</v>
      </c>
      <c r="S124" s="137" t="str">
        <f>'All Data FO'!AN124</f>
        <v>Y</v>
      </c>
      <c r="T124" s="137" t="str">
        <f>'All Data FO'!AO124</f>
        <v>N</v>
      </c>
      <c r="U124" s="139">
        <f>'All Data FO'!AP124</f>
        <v>-3.6001788908765651</v>
      </c>
      <c r="V124" s="139">
        <f>'All Data FO'!AQ124</f>
        <v>-2.03723986856517</v>
      </c>
      <c r="W124" s="139">
        <f>'All Data FO'!AR124</f>
        <v>11.640988016629983</v>
      </c>
      <c r="X124" s="139">
        <f>'All Data FO'!AS124</f>
        <v>-3.447461629279811</v>
      </c>
      <c r="Y124" s="137" t="str">
        <f t="shared" si="86"/>
        <v>N</v>
      </c>
      <c r="Z124" s="137" t="str">
        <f t="shared" si="87"/>
        <v>N</v>
      </c>
      <c r="AA124" s="137" t="str">
        <f t="shared" si="88"/>
        <v>Y</v>
      </c>
      <c r="AB124" s="137" t="str">
        <f>'All Data FO'!BB124</f>
        <v>Y</v>
      </c>
      <c r="AC124" s="137" t="str">
        <f>'All Data FO'!BC124</f>
        <v>N</v>
      </c>
      <c r="AD124" s="137" t="str">
        <f>'All Data FO'!BD124</f>
        <v>Y</v>
      </c>
      <c r="AE124" s="137" t="str">
        <f>'All Data FO'!BE124</f>
        <v>Y</v>
      </c>
      <c r="AF124" s="139">
        <f>'All Data FO'!BF124</f>
        <v>62.99311622440775</v>
      </c>
      <c r="AG124" s="139">
        <f>'All Data FO'!BG124</f>
        <v>-33.040221675797852</v>
      </c>
      <c r="AH124" s="139">
        <f>'All Data FO'!BH124</f>
        <v>2.9575288852775827</v>
      </c>
      <c r="AI124" s="139">
        <f>'All Data FO'!BI124</f>
        <v>9.245303690600192</v>
      </c>
      <c r="AJ124" s="137" t="str">
        <f t="shared" si="89"/>
        <v>Y</v>
      </c>
      <c r="AK124" s="137" t="str">
        <f t="shared" si="90"/>
        <v>N</v>
      </c>
      <c r="AL124" s="137" t="str">
        <f t="shared" si="91"/>
        <v>N</v>
      </c>
      <c r="AM124" s="137" t="str">
        <f>'All Data FO'!BR124</f>
        <v>Y</v>
      </c>
      <c r="AN124" s="137" t="str">
        <f>'All Data FO'!BS124</f>
        <v>N</v>
      </c>
      <c r="AO124" s="137" t="str">
        <f>'All Data FO'!BT124</f>
        <v>Y</v>
      </c>
      <c r="AP124" s="137" t="str">
        <f>'All Data FO'!BU124</f>
        <v>Y</v>
      </c>
      <c r="AQ124" s="139">
        <f>'All Data FO'!BV124</f>
        <v>72.488380407579541</v>
      </c>
      <c r="AR124" s="139">
        <f>'All Data FO'!BW124</f>
        <v>-32.740170734639896</v>
      </c>
      <c r="AS124" s="139">
        <f>'All Data FO'!BX124</f>
        <v>5.6529471544715442</v>
      </c>
      <c r="AT124" s="139">
        <f>'All Data FO'!BY124</f>
        <v>8.0873266511053146</v>
      </c>
      <c r="AU124" s="137" t="str">
        <f t="shared" si="92"/>
        <v>Y</v>
      </c>
      <c r="AV124" s="137" t="str">
        <f t="shared" si="93"/>
        <v>N</v>
      </c>
      <c r="AW124" s="137" t="str">
        <f t="shared" si="94"/>
        <v>N</v>
      </c>
      <c r="AX124" s="137" t="str">
        <f>'All Data FO'!CH124</f>
        <v>Y</v>
      </c>
      <c r="AY124" s="137" t="str">
        <f>'All Data FO'!CI124</f>
        <v>N</v>
      </c>
      <c r="AZ124" s="137" t="str">
        <f>'All Data FO'!CJ124</f>
        <v>Y</v>
      </c>
      <c r="BA124" s="137" t="str">
        <f>'All Data FO'!CK124</f>
        <v>Y</v>
      </c>
      <c r="BB124" s="139">
        <f>'All Data FO'!CL124</f>
        <v>67.791228418336971</v>
      </c>
      <c r="BC124" s="139">
        <f>'All Data FO'!CM124</f>
        <v>-32.162089391491655</v>
      </c>
      <c r="BD124" s="139">
        <f>'All Data FO'!CN124</f>
        <v>7.7771329077190945</v>
      </c>
      <c r="BE124" s="139">
        <f>'All Data FO'!CO124</f>
        <v>4.5034116755117513</v>
      </c>
      <c r="BF124" s="137" t="str">
        <f t="shared" si="95"/>
        <v>Y</v>
      </c>
      <c r="BG124" s="137" t="str">
        <f t="shared" si="96"/>
        <v>N</v>
      </c>
      <c r="BH124" s="137" t="str">
        <f t="shared" si="97"/>
        <v>Y</v>
      </c>
      <c r="BI124" s="137" t="str">
        <f>'D Master'!AM124</f>
        <v>Y</v>
      </c>
      <c r="BJ124" s="137" t="str">
        <f>'D Master'!AN124</f>
        <v>N</v>
      </c>
      <c r="BK124" s="137" t="str">
        <f>'D Master'!AO124</f>
        <v>Y</v>
      </c>
      <c r="BL124" s="137" t="str">
        <f>'D Master'!AP124</f>
        <v>N</v>
      </c>
      <c r="BM124" s="137">
        <f>'D Master'!AQ124</f>
        <v>3.9301310043668223</v>
      </c>
      <c r="BN124" s="137">
        <f>'D Master'!AR124</f>
        <v>-45.708866761498342</v>
      </c>
      <c r="BO124" s="137">
        <f>'D Master'!AS124</f>
        <v>50.53533190578159</v>
      </c>
      <c r="BP124" s="137">
        <f>'D Master'!AT124</f>
        <v>-33.444180522565325</v>
      </c>
      <c r="BR124" s="137">
        <f>'All Data FO'!B124</f>
        <v>541.65</v>
      </c>
      <c r="BS124" s="137">
        <f>'All Data FO'!W124</f>
        <v>582.75</v>
      </c>
      <c r="BT124" s="137">
        <f>'All Data FO'!AB124</f>
        <v>525.54999999999995</v>
      </c>
      <c r="BV124" s="137">
        <f t="shared" si="98"/>
        <v>32.787449253423247</v>
      </c>
      <c r="BW124" s="137">
        <f>'All Data FO'!BM124</f>
        <v>5789400</v>
      </c>
      <c r="BX124" s="137">
        <f>AVERAGE('All Data FO'!BN124:BQ124)</f>
        <v>4359900</v>
      </c>
      <c r="BY124" s="137">
        <f>AVERAGE('All Data FO'!BN124:BP124)</f>
        <v>4356600</v>
      </c>
      <c r="BZ124" s="137">
        <f t="shared" si="99"/>
        <v>32.888031951521832</v>
      </c>
      <c r="CB124" s="139">
        <f>'All Data FO'!AP124</f>
        <v>-3.6001788908765651</v>
      </c>
      <c r="CC124" s="139">
        <f>'All Data FO'!AQ124</f>
        <v>-2.03723986856517</v>
      </c>
      <c r="CD124" s="139">
        <f>'All Data FO'!AR124</f>
        <v>11.640988016629983</v>
      </c>
      <c r="CE124" s="139">
        <f>'All Data FO'!AS124</f>
        <v>-3.447461629279811</v>
      </c>
      <c r="CF124" s="139">
        <f>'All Data FO'!BV124</f>
        <v>72.488380407579541</v>
      </c>
      <c r="CG124" s="139">
        <f>'All Data FO'!BW124</f>
        <v>-32.740170734639896</v>
      </c>
      <c r="CH124" s="139">
        <f>'All Data FO'!BX124</f>
        <v>5.6529471544715442</v>
      </c>
      <c r="CI124" s="139">
        <f>'All Data FO'!BY124</f>
        <v>8.0873266511053146</v>
      </c>
      <c r="CJ124" s="139">
        <f>'D Master'!AQ124</f>
        <v>3.9301310043668223</v>
      </c>
      <c r="CK124" s="139">
        <f>'D Master'!AR124</f>
        <v>-45.708866761498342</v>
      </c>
      <c r="CL124" s="139">
        <f>'D Master'!AS124</f>
        <v>50.53533190578159</v>
      </c>
      <c r="CM124" s="139">
        <f>'D Master'!AT124</f>
        <v>-33.444180522565325</v>
      </c>
      <c r="CN124" s="139">
        <f>Cash!BH124</f>
        <v>90.948698272588388</v>
      </c>
      <c r="CO124" s="139">
        <f>Cash!BI124</f>
        <v>-26.200575870893335</v>
      </c>
      <c r="CP124" s="139">
        <f>Cash!BJ124</f>
        <v>-32.226044187333741</v>
      </c>
      <c r="CQ124" s="139">
        <f>Cash!BK124</f>
        <v>29.854749397068275</v>
      </c>
      <c r="CR124" s="67"/>
      <c r="CS124" s="139">
        <f>'All Data FO'!K124</f>
        <v>-5.6769699608184627</v>
      </c>
      <c r="CT124" s="139">
        <f>Cash!BH124</f>
        <v>90.948698272588388</v>
      </c>
      <c r="CU124" s="139">
        <f>'D Master'!AA124</f>
        <v>98.45874419164285</v>
      </c>
      <c r="CV124" s="139">
        <f>NOI!G124</f>
        <v>-90.328279876993207</v>
      </c>
      <c r="CW124" s="139">
        <f>NOI!S124</f>
        <v>31.652550159791186</v>
      </c>
      <c r="CX124" s="139">
        <f>Cash!EB124</f>
        <v>-0.84033613445377608</v>
      </c>
      <c r="CY124" s="139">
        <f>'All Data FO'!AP124</f>
        <v>-3.6001788908765651</v>
      </c>
      <c r="CZ124" s="139">
        <f>'All Data FO'!BV124</f>
        <v>72.488380407579541</v>
      </c>
      <c r="DA124" s="139">
        <f>'All Data FO'!BF124</f>
        <v>62.99311622440775</v>
      </c>
      <c r="DB124" s="139" t="str">
        <f>'FOD (ALL)'!M124</f>
        <v>SIEMENS</v>
      </c>
      <c r="DC124" s="139">
        <f>'All Data FO'!EJ124</f>
        <v>0.71980805118635027</v>
      </c>
      <c r="DD124" s="137">
        <f>'All Data FO'!B122</f>
        <v>1016.1</v>
      </c>
      <c r="DE124" s="137">
        <f>('All Data FO'!W122-'All Data FO'!AB122)/3</f>
        <v>10.049999999999992</v>
      </c>
      <c r="DF124" s="137">
        <f t="shared" si="131"/>
        <v>0.98907587835842836</v>
      </c>
      <c r="DH124" s="139" t="str">
        <f t="shared" si="100"/>
        <v>SIEMENS</v>
      </c>
      <c r="DI124" s="137">
        <f t="shared" si="132"/>
        <v>1026.1500000000001</v>
      </c>
      <c r="DJ124" s="137">
        <f t="shared" si="133"/>
        <v>1036.2</v>
      </c>
      <c r="DK124" s="137">
        <f t="shared" si="134"/>
        <v>1021.1250000000001</v>
      </c>
      <c r="DL124" s="137">
        <f t="shared" si="135"/>
        <v>1011.075</v>
      </c>
      <c r="DM124" s="137">
        <f t="shared" si="136"/>
        <v>1001.0250000000001</v>
      </c>
      <c r="DN124" s="137">
        <f t="shared" si="137"/>
        <v>1016.1</v>
      </c>
      <c r="DO124" s="137" t="str">
        <f>'Final Master FO'!DC124</f>
        <v>SHORT BUILDUP</v>
      </c>
      <c r="DS124" s="137" t="str">
        <f>'FOD (ALL)'!M124</f>
        <v>SIEMENS</v>
      </c>
      <c r="DT124" s="137">
        <f>'All Data FO'!B122</f>
        <v>1016.1</v>
      </c>
      <c r="DU124" s="139">
        <f>'All Data FO'!K122</f>
        <v>-0.43116119549240345</v>
      </c>
      <c r="DV124" s="137">
        <f>'All Data FO'!EA122</f>
        <v>122907000</v>
      </c>
      <c r="DW124" s="139">
        <f>'All Data FO'!EJ122</f>
        <v>4.7907714344178434</v>
      </c>
      <c r="DX124" s="137">
        <f>'D Master'!R122</f>
        <v>201936</v>
      </c>
      <c r="DY124" s="137">
        <f>'D Master'!AH122</f>
        <v>38.1</v>
      </c>
      <c r="EB124" s="137">
        <f>'All Data FO'!BM122/'All Data FO'!EA122</f>
        <v>4.1661581520987413E-3</v>
      </c>
      <c r="EC124" s="137">
        <f>'All Data FO'!BN122/'All Data FO'!EB122</f>
        <v>4.0374974421935744E-3</v>
      </c>
      <c r="ED124" s="137">
        <f>'All Data FO'!BO122/'All Data FO'!EC122</f>
        <v>5.7922381091333524E-3</v>
      </c>
      <c r="EE124" s="137">
        <f>'All Data FO'!BP122/'All Data FO'!ED122</f>
        <v>1.101823016263272E-2</v>
      </c>
      <c r="EF124" s="137">
        <f>'All Data FO'!BQ122/'All Data FO'!EE122</f>
        <v>9.3058546647402512E-3</v>
      </c>
      <c r="EG124" s="137" t="str">
        <f t="shared" si="138"/>
        <v>Y</v>
      </c>
      <c r="EH124" s="137" t="str">
        <f t="shared" si="139"/>
        <v>N</v>
      </c>
      <c r="EI124" s="137" t="str">
        <f t="shared" si="140"/>
        <v>N</v>
      </c>
      <c r="EJ124" s="137" t="str">
        <f t="shared" si="141"/>
        <v>Y</v>
      </c>
      <c r="EK124" s="137">
        <f t="shared" si="142"/>
        <v>3.1866449885666155</v>
      </c>
      <c r="EL124" s="137">
        <f t="shared" si="143"/>
        <v>-30.294691514370882</v>
      </c>
      <c r="EM124" s="137">
        <f t="shared" si="144"/>
        <v>-47.430412837288721</v>
      </c>
      <c r="EN124" s="137">
        <f t="shared" si="145"/>
        <v>18.401055674989582</v>
      </c>
      <c r="EO124" s="137" t="str">
        <f t="shared" si="146"/>
        <v>Y</v>
      </c>
      <c r="EP124" s="137" t="str">
        <f t="shared" si="147"/>
        <v>Y</v>
      </c>
      <c r="EQ124" s="137" t="str">
        <f t="shared" si="148"/>
        <v>N</v>
      </c>
    </row>
    <row r="125" spans="1:147" x14ac:dyDescent="0.3">
      <c r="A125" s="137" t="str">
        <f>FOD!B125</f>
        <v xml:space="preserve">SUNPHARMA </v>
      </c>
      <c r="B125" s="137" t="str">
        <f>'All Data FO'!G125</f>
        <v>Y</v>
      </c>
      <c r="C125" s="137" t="str">
        <f>'All Data FO'!H125</f>
        <v>Y</v>
      </c>
      <c r="D125" s="137" t="str">
        <f>'All Data FO'!I125</f>
        <v>Y</v>
      </c>
      <c r="E125" s="137" t="str">
        <f>'All Data FO'!J125</f>
        <v>Y</v>
      </c>
      <c r="F125" s="139">
        <f>'All Data FO'!K125</f>
        <v>0.97933706414118693</v>
      </c>
      <c r="G125" s="139">
        <f>'All Data FO'!L125</f>
        <v>1.7186644772851718</v>
      </c>
      <c r="H125" s="139">
        <f>'All Data FO'!M125</f>
        <v>3.6772216547497418</v>
      </c>
      <c r="I125" s="139">
        <f>'All Data FO'!N125</f>
        <v>0.15914516312378962</v>
      </c>
      <c r="J125" s="137" t="str">
        <f t="shared" si="83"/>
        <v>N</v>
      </c>
      <c r="K125" s="137" t="str">
        <f t="shared" si="84"/>
        <v>N</v>
      </c>
      <c r="L125" s="137" t="str">
        <f t="shared" si="85"/>
        <v>Y</v>
      </c>
      <c r="M125" s="137">
        <f>'All Data FO'!AG125-'All Data FO'!AH125</f>
        <v>-2103750</v>
      </c>
      <c r="N125" s="137">
        <f>'All Data FO'!AH125-'All Data FO'!AI125</f>
        <v>-755000</v>
      </c>
      <c r="O125" s="137">
        <f>'All Data FO'!AI125-'All Data FO'!AJ125</f>
        <v>96250</v>
      </c>
      <c r="P125" s="137">
        <f>'All Data FO'!AJ125-'All Data FO'!AK125</f>
        <v>-1160000</v>
      </c>
      <c r="Q125" s="137" t="str">
        <f>'All Data FO'!AL125</f>
        <v>N</v>
      </c>
      <c r="R125" s="137" t="str">
        <f>'All Data FO'!AM125</f>
        <v>N</v>
      </c>
      <c r="S125" s="137" t="str">
        <f>'All Data FO'!AN125</f>
        <v>Y</v>
      </c>
      <c r="T125" s="137" t="str">
        <f>'All Data FO'!AO125</f>
        <v>N</v>
      </c>
      <c r="U125" s="139">
        <f>'All Data FO'!AP125</f>
        <v>-5.3200568990042676</v>
      </c>
      <c r="V125" s="139">
        <f>'All Data FO'!AQ125</f>
        <v>-1.8735072427804831</v>
      </c>
      <c r="W125" s="139">
        <f>'All Data FO'!AR125</f>
        <v>0.23941297183011004</v>
      </c>
      <c r="X125" s="139">
        <f>'All Data FO'!AS125</f>
        <v>-2.8044726503475372</v>
      </c>
      <c r="Y125" s="137" t="str">
        <f t="shared" si="86"/>
        <v>N</v>
      </c>
      <c r="Z125" s="137" t="str">
        <f t="shared" si="87"/>
        <v>N</v>
      </c>
      <c r="AA125" s="137" t="str">
        <f t="shared" si="88"/>
        <v>Y</v>
      </c>
      <c r="AB125" s="137" t="str">
        <f>'All Data FO'!BB125</f>
        <v>Y</v>
      </c>
      <c r="AC125" s="137" t="str">
        <f>'All Data FO'!BC125</f>
        <v>Y</v>
      </c>
      <c r="AD125" s="137" t="str">
        <f>'All Data FO'!BD125</f>
        <v>N</v>
      </c>
      <c r="AE125" s="137" t="str">
        <f>'All Data FO'!BE125</f>
        <v>Y</v>
      </c>
      <c r="AF125" s="139">
        <f>'All Data FO'!BF125</f>
        <v>22.965598575803057</v>
      </c>
      <c r="AG125" s="139">
        <f>'All Data FO'!BG125</f>
        <v>33.365525194529873</v>
      </c>
      <c r="AH125" s="139">
        <f>'All Data FO'!BH125</f>
        <v>-18.038397887588001</v>
      </c>
      <c r="AI125" s="139">
        <f>'All Data FO'!BI125</f>
        <v>13.259963503385523</v>
      </c>
      <c r="AJ125" s="137" t="str">
        <f t="shared" si="89"/>
        <v>N</v>
      </c>
      <c r="AK125" s="137" t="str">
        <f t="shared" si="90"/>
        <v>Y</v>
      </c>
      <c r="AL125" s="137" t="str">
        <f t="shared" si="91"/>
        <v>N</v>
      </c>
      <c r="AM125" s="137" t="str">
        <f>'All Data FO'!BR125</f>
        <v>Y</v>
      </c>
      <c r="AN125" s="137" t="str">
        <f>'All Data FO'!BS125</f>
        <v>Y</v>
      </c>
      <c r="AO125" s="137" t="str">
        <f>'All Data FO'!BT125</f>
        <v>N</v>
      </c>
      <c r="AP125" s="137" t="str">
        <f>'All Data FO'!BU125</f>
        <v>Y</v>
      </c>
      <c r="AQ125" s="139">
        <f>'All Data FO'!BV125</f>
        <v>21.661370857921018</v>
      </c>
      <c r="AR125" s="139">
        <f>'All Data FO'!BW125</f>
        <v>30.139413988657843</v>
      </c>
      <c r="AS125" s="139">
        <f>'All Data FO'!BX125</f>
        <v>-18.662310205650588</v>
      </c>
      <c r="AT125" s="139">
        <f>'All Data FO'!BY125</f>
        <v>12.194070080862533</v>
      </c>
      <c r="AU125" s="137" t="str">
        <f t="shared" si="92"/>
        <v>N</v>
      </c>
      <c r="AV125" s="137" t="str">
        <f t="shared" si="93"/>
        <v>Y</v>
      </c>
      <c r="AW125" s="137" t="str">
        <f t="shared" si="94"/>
        <v>N</v>
      </c>
      <c r="AX125" s="137" t="str">
        <f>'All Data FO'!CH125</f>
        <v>Y</v>
      </c>
      <c r="AY125" s="137" t="str">
        <f>'All Data FO'!CI125</f>
        <v>Y</v>
      </c>
      <c r="AZ125" s="137" t="str">
        <f>'All Data FO'!CJ125</f>
        <v>N</v>
      </c>
      <c r="BA125" s="137" t="str">
        <f>'All Data FO'!CK125</f>
        <v>Y</v>
      </c>
      <c r="BB125" s="139">
        <f>'All Data FO'!CL125</f>
        <v>8.4098939929328633</v>
      </c>
      <c r="BC125" s="139">
        <f>'All Data FO'!CM125</f>
        <v>31.244202994567377</v>
      </c>
      <c r="BD125" s="139">
        <f>'All Data FO'!CN125</f>
        <v>-16.246809455110419</v>
      </c>
      <c r="BE125" s="139">
        <f>'All Data FO'!CO125</f>
        <v>5.9245327377453858</v>
      </c>
      <c r="BF125" s="137" t="str">
        <f t="shared" si="95"/>
        <v>N</v>
      </c>
      <c r="BG125" s="137" t="str">
        <f t="shared" si="96"/>
        <v>Y</v>
      </c>
      <c r="BH125" s="137" t="str">
        <f t="shared" si="97"/>
        <v>N</v>
      </c>
      <c r="BI125" s="137" t="str">
        <f>'D Master'!AM125</f>
        <v>N</v>
      </c>
      <c r="BJ125" s="137" t="str">
        <f>'D Master'!AN125</f>
        <v>Y</v>
      </c>
      <c r="BK125" s="137" t="str">
        <f>'D Master'!AO125</f>
        <v>N</v>
      </c>
      <c r="BL125" s="137" t="str">
        <f>'D Master'!AP125</f>
        <v>N</v>
      </c>
      <c r="BM125" s="137">
        <f>'D Master'!AQ125</f>
        <v>-19.950825430277487</v>
      </c>
      <c r="BN125" s="137">
        <f>'D Master'!AR125</f>
        <v>26.029216467463474</v>
      </c>
      <c r="BO125" s="137">
        <f>'D Master'!AS125</f>
        <v>-11.723329425556859</v>
      </c>
      <c r="BP125" s="137">
        <f>'D Master'!AT125</f>
        <v>-10.587002096436063</v>
      </c>
      <c r="BR125" s="137">
        <f>'All Data FO'!B125</f>
        <v>469.15</v>
      </c>
      <c r="BS125" s="137">
        <f>'All Data FO'!W125</f>
        <v>471.25</v>
      </c>
      <c r="BT125" s="137">
        <f>'All Data FO'!AB125</f>
        <v>456.75</v>
      </c>
      <c r="BV125" s="137">
        <f t="shared" si="98"/>
        <v>36.884576098059249</v>
      </c>
      <c r="BW125" s="137">
        <f>'All Data FO'!BM125</f>
        <v>16751250</v>
      </c>
      <c r="BX125" s="137">
        <f>AVERAGE('All Data FO'!BN125:BQ125)</f>
        <v>12237500</v>
      </c>
      <c r="BY125" s="137">
        <f>AVERAGE('All Data FO'!BN125:BP125)</f>
        <v>12452083.333333334</v>
      </c>
      <c r="BZ125" s="137">
        <f t="shared" si="99"/>
        <v>34.525681780157264</v>
      </c>
      <c r="CB125" s="139">
        <f>'All Data FO'!AP125</f>
        <v>-5.3200568990042676</v>
      </c>
      <c r="CC125" s="139">
        <f>'All Data FO'!AQ125</f>
        <v>-1.8735072427804831</v>
      </c>
      <c r="CD125" s="139">
        <f>'All Data FO'!AR125</f>
        <v>0.23941297183011004</v>
      </c>
      <c r="CE125" s="139">
        <f>'All Data FO'!AS125</f>
        <v>-2.8044726503475372</v>
      </c>
      <c r="CF125" s="139">
        <f>'All Data FO'!BV125</f>
        <v>21.661370857921018</v>
      </c>
      <c r="CG125" s="139">
        <f>'All Data FO'!BW125</f>
        <v>30.139413988657843</v>
      </c>
      <c r="CH125" s="139">
        <f>'All Data FO'!BX125</f>
        <v>-18.662310205650588</v>
      </c>
      <c r="CI125" s="139">
        <f>'All Data FO'!BY125</f>
        <v>12.194070080862533</v>
      </c>
      <c r="CJ125" s="139">
        <f>'D Master'!AQ125</f>
        <v>-19.950825430277487</v>
      </c>
      <c r="CK125" s="139">
        <f>'D Master'!AR125</f>
        <v>26.029216467463474</v>
      </c>
      <c r="CL125" s="139">
        <f>'D Master'!AS125</f>
        <v>-11.723329425556859</v>
      </c>
      <c r="CM125" s="139">
        <f>'D Master'!AT125</f>
        <v>-10.587002096436063</v>
      </c>
      <c r="CN125" s="139">
        <f>Cash!BH125</f>
        <v>13.418261631135985</v>
      </c>
      <c r="CO125" s="139">
        <f>Cash!BI125</f>
        <v>12.817703829127073</v>
      </c>
      <c r="CP125" s="139">
        <f>Cash!BJ125</f>
        <v>-21.323616690857548</v>
      </c>
      <c r="CQ125" s="139">
        <f>Cash!BK125</f>
        <v>11.677889149746919</v>
      </c>
      <c r="CR125" s="67"/>
      <c r="CS125" s="139">
        <f>'All Data FO'!K125</f>
        <v>0.97933706414118693</v>
      </c>
      <c r="CT125" s="139">
        <f>Cash!BH125</f>
        <v>13.418261631135985</v>
      </c>
      <c r="CU125" s="139">
        <f>'D Master'!AA125</f>
        <v>-9.1975075860748401</v>
      </c>
      <c r="CV125" s="139">
        <f>NOI!G125</f>
        <v>1012.2524035098239</v>
      </c>
      <c r="CW125" s="139">
        <f>NOI!S125</f>
        <v>25.519650733203786</v>
      </c>
      <c r="CX125" s="139">
        <f>Cash!EB125</f>
        <v>-2.9090909090909114</v>
      </c>
      <c r="CY125" s="139">
        <f>'All Data FO'!AP125</f>
        <v>-5.3200568990042676</v>
      </c>
      <c r="CZ125" s="139">
        <f>'All Data FO'!BV125</f>
        <v>21.661370857921018</v>
      </c>
      <c r="DA125" s="139">
        <f>'All Data FO'!BF125</f>
        <v>22.965598575803057</v>
      </c>
      <c r="DB125" s="139" t="str">
        <f>'FOD (ALL)'!M125</f>
        <v>SRF</v>
      </c>
      <c r="DC125" s="139">
        <f>'All Data FO'!EJ125</f>
        <v>0.29374737725556022</v>
      </c>
      <c r="DD125" s="137">
        <f>'All Data FO'!B123</f>
        <v>3379.95</v>
      </c>
      <c r="DE125" s="137">
        <f>('All Data FO'!W123-'All Data FO'!AB123)/3</f>
        <v>33.51666666666673</v>
      </c>
      <c r="DF125" s="137">
        <f t="shared" si="131"/>
        <v>0.99163202611478662</v>
      </c>
      <c r="DH125" s="139" t="str">
        <f t="shared" si="100"/>
        <v>SRF</v>
      </c>
      <c r="DI125" s="137">
        <f t="shared" si="132"/>
        <v>3396.708333333333</v>
      </c>
      <c r="DJ125" s="137">
        <f t="shared" si="133"/>
        <v>3430.2249999999999</v>
      </c>
      <c r="DK125" s="137">
        <f t="shared" si="134"/>
        <v>3379.95</v>
      </c>
      <c r="DL125" s="137">
        <f t="shared" si="135"/>
        <v>3346.4333333333329</v>
      </c>
      <c r="DM125" s="137">
        <f t="shared" si="136"/>
        <v>3312.9166666666661</v>
      </c>
      <c r="DN125" s="137">
        <f t="shared" si="137"/>
        <v>3363.1916666666662</v>
      </c>
      <c r="DO125" s="137" t="str">
        <f>'Final Master FO'!DC125</f>
        <v>LONG BUILDUP</v>
      </c>
      <c r="DS125" s="137" t="str">
        <f>'FOD (ALL)'!M125</f>
        <v>SRF</v>
      </c>
      <c r="DT125" s="137">
        <f>'All Data FO'!B123</f>
        <v>3379.95</v>
      </c>
      <c r="DU125" s="139">
        <f>'All Data FO'!K123</f>
        <v>0.24617027271513137</v>
      </c>
      <c r="DV125" s="137">
        <f>'All Data FO'!EA123</f>
        <v>145200</v>
      </c>
      <c r="DW125" s="139">
        <f>'All Data FO'!EJ123</f>
        <v>0.20703933747412009</v>
      </c>
      <c r="DX125" s="137">
        <f>'D Master'!R123</f>
        <v>39565</v>
      </c>
      <c r="DY125" s="137">
        <f>'D Master'!AH123</f>
        <v>24.82</v>
      </c>
      <c r="EB125" s="137">
        <f>'All Data FO'!BM123/'All Data FO'!EA123</f>
        <v>2.0316804407713498</v>
      </c>
      <c r="EC125" s="137">
        <f>'All Data FO'!BN123/'All Data FO'!EB123</f>
        <v>1.5234644582470669</v>
      </c>
      <c r="ED125" s="137">
        <f>'All Data FO'!BO123/'All Data FO'!EC123</f>
        <v>2.2800267648042825</v>
      </c>
      <c r="EE125" s="137">
        <f>'All Data FO'!BP123/'All Data FO'!ED123</f>
        <v>3.9038142620232175</v>
      </c>
      <c r="EF125" s="137">
        <f>'All Data FO'!BQ123/'All Data FO'!EE123</f>
        <v>2.8151402500844882</v>
      </c>
      <c r="EG125" s="137" t="str">
        <f t="shared" si="138"/>
        <v>Y</v>
      </c>
      <c r="EH125" s="137" t="str">
        <f t="shared" si="139"/>
        <v>N</v>
      </c>
      <c r="EI125" s="137" t="str">
        <f t="shared" si="140"/>
        <v>N</v>
      </c>
      <c r="EJ125" s="137" t="str">
        <f t="shared" si="141"/>
        <v>Y</v>
      </c>
      <c r="EK125" s="137">
        <f t="shared" si="142"/>
        <v>33.359228026169241</v>
      </c>
      <c r="EL125" s="137">
        <f t="shared" si="143"/>
        <v>-33.182167781357549</v>
      </c>
      <c r="EM125" s="137">
        <f t="shared" si="144"/>
        <v>-41.594896381606532</v>
      </c>
      <c r="EN125" s="137">
        <f t="shared" si="145"/>
        <v>38.672105658183668</v>
      </c>
      <c r="EO125" s="137" t="str">
        <f t="shared" si="146"/>
        <v>Y</v>
      </c>
      <c r="EP125" s="137" t="str">
        <f t="shared" si="147"/>
        <v>Y</v>
      </c>
      <c r="EQ125" s="137" t="str">
        <f t="shared" si="148"/>
        <v>N</v>
      </c>
    </row>
    <row r="126" spans="1:147" x14ac:dyDescent="0.3">
      <c r="A126" s="137" t="str">
        <f>FOD!B126</f>
        <v xml:space="preserve">SUNTV     </v>
      </c>
      <c r="B126" s="137" t="str">
        <f>'All Data FO'!G126</f>
        <v>Y</v>
      </c>
      <c r="C126" s="137" t="str">
        <f>'All Data FO'!H126</f>
        <v>Y</v>
      </c>
      <c r="D126" s="137" t="str">
        <f>'All Data FO'!I126</f>
        <v>Y</v>
      </c>
      <c r="E126" s="137" t="str">
        <f>'All Data FO'!J126</f>
        <v>Y</v>
      </c>
      <c r="F126" s="139">
        <f>'All Data FO'!K126</f>
        <v>2.3280010404473894</v>
      </c>
      <c r="G126" s="139">
        <f>'All Data FO'!L126</f>
        <v>1.3176966662274345</v>
      </c>
      <c r="H126" s="139">
        <f>'All Data FO'!M126</f>
        <v>2.7901936882026308</v>
      </c>
      <c r="I126" s="139">
        <f>'All Data FO'!N126</f>
        <v>3.2298657718120674</v>
      </c>
      <c r="J126" s="137" t="str">
        <f t="shared" si="83"/>
        <v>Y</v>
      </c>
      <c r="K126" s="137" t="str">
        <f t="shared" si="84"/>
        <v>N</v>
      </c>
      <c r="L126" s="137" t="str">
        <f t="shared" si="85"/>
        <v>N</v>
      </c>
      <c r="M126" s="137">
        <f>'All Data FO'!AG126-'All Data FO'!AH126</f>
        <v>-175200</v>
      </c>
      <c r="N126" s="137">
        <f>'All Data FO'!AH126-'All Data FO'!AI126</f>
        <v>-108000</v>
      </c>
      <c r="O126" s="137">
        <f>'All Data FO'!AI126-'All Data FO'!AJ126</f>
        <v>-166800</v>
      </c>
      <c r="P126" s="137">
        <f>'All Data FO'!AJ126-'All Data FO'!AK126</f>
        <v>-57600</v>
      </c>
      <c r="Q126" s="137" t="str">
        <f>'All Data FO'!AL126</f>
        <v>N</v>
      </c>
      <c r="R126" s="137" t="str">
        <f>'All Data FO'!AM126</f>
        <v>N</v>
      </c>
      <c r="S126" s="137" t="str">
        <f>'All Data FO'!AN126</f>
        <v>N</v>
      </c>
      <c r="T126" s="137" t="str">
        <f>'All Data FO'!AO126</f>
        <v>N</v>
      </c>
      <c r="U126" s="139">
        <f>'All Data FO'!AP126</f>
        <v>-4.8137157929442793</v>
      </c>
      <c r="V126" s="139">
        <f>'All Data FO'!AQ126</f>
        <v>-2.8818443804034581</v>
      </c>
      <c r="W126" s="139">
        <f>'All Data FO'!AR126</f>
        <v>-4.2611894543225022</v>
      </c>
      <c r="X126" s="139">
        <f>'All Data FO'!AS126</f>
        <v>-1.4501510574018126</v>
      </c>
      <c r="Y126" s="137" t="str">
        <f t="shared" si="86"/>
        <v>N</v>
      </c>
      <c r="Z126" s="137" t="str">
        <f t="shared" si="87"/>
        <v>Y</v>
      </c>
      <c r="AA126" s="137" t="str">
        <f t="shared" si="88"/>
        <v>N</v>
      </c>
      <c r="AB126" s="137" t="str">
        <f>'All Data FO'!BB126</f>
        <v>Y</v>
      </c>
      <c r="AC126" s="137" t="str">
        <f>'All Data FO'!BC126</f>
        <v>N</v>
      </c>
      <c r="AD126" s="137" t="str">
        <f>'All Data FO'!BD126</f>
        <v>N</v>
      </c>
      <c r="AE126" s="137" t="str">
        <f>'All Data FO'!BE126</f>
        <v>Y</v>
      </c>
      <c r="AF126" s="139">
        <f>'All Data FO'!BF126</f>
        <v>171.9676244035623</v>
      </c>
      <c r="AG126" s="139">
        <f>'All Data FO'!BG126</f>
        <v>-39.140665038526237</v>
      </c>
      <c r="AH126" s="139">
        <f>'All Data FO'!BH126</f>
        <v>-41.406935362823013</v>
      </c>
      <c r="AI126" s="139">
        <f>'All Data FO'!BI126</f>
        <v>34.891735890755413</v>
      </c>
      <c r="AJ126" s="137" t="str">
        <f t="shared" si="89"/>
        <v>Y</v>
      </c>
      <c r="AK126" s="137" t="str">
        <f t="shared" si="90"/>
        <v>Y</v>
      </c>
      <c r="AL126" s="137" t="str">
        <f t="shared" si="91"/>
        <v>N</v>
      </c>
      <c r="AM126" s="137" t="str">
        <f>'All Data FO'!BR126</f>
        <v>Y</v>
      </c>
      <c r="AN126" s="137" t="str">
        <f>'All Data FO'!BS126</f>
        <v>N</v>
      </c>
      <c r="AO126" s="137" t="str">
        <f>'All Data FO'!BT126</f>
        <v>N</v>
      </c>
      <c r="AP126" s="137" t="str">
        <f>'All Data FO'!BU126</f>
        <v>Y</v>
      </c>
      <c r="AQ126" s="139">
        <f>'All Data FO'!BV126</f>
        <v>166.10025488530164</v>
      </c>
      <c r="AR126" s="139">
        <f>'All Data FO'!BW126</f>
        <v>-40.132248219735509</v>
      </c>
      <c r="AS126" s="139">
        <f>'All Data FO'!BX126</f>
        <v>-43.326607091380801</v>
      </c>
      <c r="AT126" s="139">
        <f>'All Data FO'!BY126</f>
        <v>35.879357618488058</v>
      </c>
      <c r="AU126" s="137" t="str">
        <f t="shared" si="92"/>
        <v>Y</v>
      </c>
      <c r="AV126" s="137" t="str">
        <f t="shared" si="93"/>
        <v>Y</v>
      </c>
      <c r="AW126" s="137" t="str">
        <f t="shared" si="94"/>
        <v>N</v>
      </c>
      <c r="AX126" s="137" t="str">
        <f>'All Data FO'!CH126</f>
        <v>Y</v>
      </c>
      <c r="AY126" s="137" t="str">
        <f>'All Data FO'!CI126</f>
        <v>N</v>
      </c>
      <c r="AZ126" s="137" t="str">
        <f>'All Data FO'!CJ126</f>
        <v>N</v>
      </c>
      <c r="BA126" s="137" t="str">
        <f>'All Data FO'!CK126</f>
        <v>Y</v>
      </c>
      <c r="BB126" s="139">
        <f>'All Data FO'!CL126</f>
        <v>154.75352112676057</v>
      </c>
      <c r="BC126" s="139">
        <f>'All Data FO'!CM126</f>
        <v>-38.394793926247289</v>
      </c>
      <c r="BD126" s="139">
        <f>'All Data FO'!CN126</f>
        <v>-41.664030370136032</v>
      </c>
      <c r="BE126" s="139">
        <f>'All Data FO'!CO126</f>
        <v>33.094736842105263</v>
      </c>
      <c r="BF126" s="137" t="str">
        <f t="shared" si="95"/>
        <v>Y</v>
      </c>
      <c r="BG126" s="137" t="str">
        <f t="shared" si="96"/>
        <v>Y</v>
      </c>
      <c r="BH126" s="137" t="str">
        <f t="shared" si="97"/>
        <v>N</v>
      </c>
      <c r="BI126" s="137" t="str">
        <f>'D Master'!AM126</f>
        <v>N</v>
      </c>
      <c r="BJ126" s="137" t="str">
        <f>'D Master'!AN126</f>
        <v>Y</v>
      </c>
      <c r="BK126" s="137" t="str">
        <f>'D Master'!AO126</f>
        <v>Y</v>
      </c>
      <c r="BL126" s="137" t="str">
        <f>'D Master'!AP126</f>
        <v>N</v>
      </c>
      <c r="BM126" s="137">
        <f>'D Master'!AQ126</f>
        <v>-55.383623468729851</v>
      </c>
      <c r="BN126" s="137">
        <f>'D Master'!AR126</f>
        <v>31.329381879762906</v>
      </c>
      <c r="BO126" s="137">
        <f>'D Master'!AS126</f>
        <v>202.82051282051282</v>
      </c>
      <c r="BP126" s="137">
        <f>'D Master'!AT126</f>
        <v>-44.562899786780385</v>
      </c>
      <c r="BR126" s="137">
        <f>'All Data FO'!B126</f>
        <v>393.4</v>
      </c>
      <c r="BS126" s="137">
        <f>'All Data FO'!W126</f>
        <v>398.95</v>
      </c>
      <c r="BT126" s="137">
        <f>'All Data FO'!AB126</f>
        <v>385.4</v>
      </c>
      <c r="BV126" s="137">
        <f t="shared" si="98"/>
        <v>36.693944353518823</v>
      </c>
      <c r="BW126" s="137">
        <f>'All Data FO'!BM126</f>
        <v>3758400</v>
      </c>
      <c r="BX126" s="137">
        <f>AVERAGE('All Data FO'!BN126:BQ126)</f>
        <v>2749500</v>
      </c>
      <c r="BY126" s="137">
        <f>AVERAGE('All Data FO'!BN126:BP126)</f>
        <v>2644800</v>
      </c>
      <c r="BZ126" s="137">
        <f t="shared" si="99"/>
        <v>42.105263157894733</v>
      </c>
      <c r="CB126" s="139">
        <f>'All Data FO'!AP126</f>
        <v>-4.8137157929442793</v>
      </c>
      <c r="CC126" s="139">
        <f>'All Data FO'!AQ126</f>
        <v>-2.8818443804034581</v>
      </c>
      <c r="CD126" s="139">
        <f>'All Data FO'!AR126</f>
        <v>-4.2611894543225022</v>
      </c>
      <c r="CE126" s="139">
        <f>'All Data FO'!AS126</f>
        <v>-1.4501510574018126</v>
      </c>
      <c r="CF126" s="139">
        <f>'All Data FO'!BV126</f>
        <v>166.10025488530164</v>
      </c>
      <c r="CG126" s="139">
        <f>'All Data FO'!BW126</f>
        <v>-40.132248219735509</v>
      </c>
      <c r="CH126" s="139">
        <f>'All Data FO'!BX126</f>
        <v>-43.326607091380801</v>
      </c>
      <c r="CI126" s="139">
        <f>'All Data FO'!BY126</f>
        <v>35.879357618488058</v>
      </c>
      <c r="CJ126" s="139">
        <f>'D Master'!AQ126</f>
        <v>-55.383623468729851</v>
      </c>
      <c r="CK126" s="139">
        <f>'D Master'!AR126</f>
        <v>31.329381879762906</v>
      </c>
      <c r="CL126" s="139">
        <f>'D Master'!AS126</f>
        <v>202.82051282051282</v>
      </c>
      <c r="CM126" s="139">
        <f>'D Master'!AT126</f>
        <v>-44.562899786780385</v>
      </c>
      <c r="CN126" s="139">
        <f>Cash!BH126</f>
        <v>101.60401734532772</v>
      </c>
      <c r="CO126" s="139">
        <f>Cash!BI126</f>
        <v>-37.964599055375594</v>
      </c>
      <c r="CP126" s="139">
        <f>Cash!BJ126</f>
        <v>1.4317241179705362</v>
      </c>
      <c r="CQ126" s="139">
        <f>Cash!BK126</f>
        <v>31.763907268352025</v>
      </c>
      <c r="CR126" s="67"/>
      <c r="CS126" s="139">
        <f>'All Data FO'!K126</f>
        <v>2.3280010404473894</v>
      </c>
      <c r="CT126" s="139">
        <f>Cash!BH126</f>
        <v>101.60401734532772</v>
      </c>
      <c r="CU126" s="139">
        <f>'D Master'!AA126</f>
        <v>-10.065878741593695</v>
      </c>
      <c r="CV126" s="139">
        <f>NOI!G126</f>
        <v>76.988997037663992</v>
      </c>
      <c r="CW126" s="139">
        <f>NOI!S126</f>
        <v>25.470162957886405</v>
      </c>
      <c r="CX126" s="139">
        <f>Cash!EB126</f>
        <v>-2.156334231805932</v>
      </c>
      <c r="CY126" s="139">
        <f>'All Data FO'!AP126</f>
        <v>-4.8137157929442793</v>
      </c>
      <c r="CZ126" s="139">
        <f>'All Data FO'!BV126</f>
        <v>166.10025488530164</v>
      </c>
      <c r="DA126" s="139">
        <f>'All Data FO'!BF126</f>
        <v>171.9676244035623</v>
      </c>
      <c r="DB126" s="139" t="str">
        <f>'FOD (ALL)'!M126</f>
        <v>SRTRANSFIN</v>
      </c>
      <c r="DC126" s="139">
        <f>'All Data FO'!EJ126</f>
        <v>11.769383697813121</v>
      </c>
      <c r="DD126" s="137">
        <f>'All Data FO'!B124</f>
        <v>541.65</v>
      </c>
      <c r="DE126" s="137">
        <f>('All Data FO'!W124-'All Data FO'!AB124)/3</f>
        <v>19.066666666666681</v>
      </c>
      <c r="DF126" s="137">
        <f t="shared" si="131"/>
        <v>3.5201083110249574</v>
      </c>
      <c r="DH126" s="139" t="str">
        <f t="shared" si="100"/>
        <v>SRTRANSFIN</v>
      </c>
      <c r="DI126" s="137">
        <f t="shared" si="132"/>
        <v>560.7166666666667</v>
      </c>
      <c r="DJ126" s="137">
        <f t="shared" si="133"/>
        <v>579.78333333333342</v>
      </c>
      <c r="DK126" s="137">
        <f t="shared" si="134"/>
        <v>551.18333333333339</v>
      </c>
      <c r="DL126" s="137">
        <f t="shared" si="135"/>
        <v>532.11666666666667</v>
      </c>
      <c r="DM126" s="137">
        <f t="shared" si="136"/>
        <v>513.04999999999995</v>
      </c>
      <c r="DN126" s="137">
        <f t="shared" si="137"/>
        <v>541.65</v>
      </c>
      <c r="DO126" s="137" t="str">
        <f>'Final Master FO'!DC126</f>
        <v>SHORT BUILDUP</v>
      </c>
      <c r="DS126" s="137" t="str">
        <f>'FOD (ALL)'!M126</f>
        <v>SRTRANSFIN</v>
      </c>
      <c r="DT126" s="137">
        <f>'All Data FO'!B124</f>
        <v>541.65</v>
      </c>
      <c r="DU126" s="139">
        <f>'All Data FO'!K124</f>
        <v>-5.6769699608184627</v>
      </c>
      <c r="DV126" s="137">
        <f>'All Data FO'!EA124</f>
        <v>2077900</v>
      </c>
      <c r="DW126" s="139">
        <f>'All Data FO'!EJ124</f>
        <v>0.71980805118635027</v>
      </c>
      <c r="DX126" s="137">
        <f>'D Master'!R124</f>
        <v>1039128</v>
      </c>
      <c r="DY126" s="137">
        <f>'D Master'!AH124</f>
        <v>11.9</v>
      </c>
      <c r="EB126" s="137">
        <f>'All Data FO'!BM124/'All Data FO'!EA124</f>
        <v>2.7861783531450022</v>
      </c>
      <c r="EC126" s="137">
        <f>'All Data FO'!BN124/'All Data FO'!EB124</f>
        <v>1.626911611449068</v>
      </c>
      <c r="ED126" s="137">
        <f>'All Data FO'!BO124/'All Data FO'!EC124</f>
        <v>2.4762802699483921</v>
      </c>
      <c r="EE126" s="137">
        <f>'All Data FO'!BP124/'All Data FO'!ED124</f>
        <v>2.3560044893378227</v>
      </c>
      <c r="EF126" s="137">
        <f>'All Data FO'!BQ124/'All Data FO'!EE124</f>
        <v>2.1803213252170441</v>
      </c>
      <c r="EG126" s="137" t="str">
        <f t="shared" si="138"/>
        <v>Y</v>
      </c>
      <c r="EH126" s="137" t="str">
        <f t="shared" si="139"/>
        <v>N</v>
      </c>
      <c r="EI126" s="137" t="str">
        <f t="shared" si="140"/>
        <v>Y</v>
      </c>
      <c r="EJ126" s="137" t="str">
        <f t="shared" si="141"/>
        <v>Y</v>
      </c>
      <c r="EK126" s="137">
        <f t="shared" si="142"/>
        <v>71.25566831890707</v>
      </c>
      <c r="EL126" s="137">
        <f t="shared" si="143"/>
        <v>-34.300182770386719</v>
      </c>
      <c r="EM126" s="137">
        <f t="shared" si="144"/>
        <v>5.1050743389871078</v>
      </c>
      <c r="EN126" s="137">
        <f t="shared" si="145"/>
        <v>8.0576730635467158</v>
      </c>
      <c r="EO126" s="137" t="str">
        <f t="shared" si="146"/>
        <v>Y</v>
      </c>
      <c r="EP126" s="137" t="str">
        <f t="shared" si="147"/>
        <v>N</v>
      </c>
      <c r="EQ126" s="137" t="str">
        <f t="shared" si="148"/>
        <v>N</v>
      </c>
    </row>
    <row r="127" spans="1:147" x14ac:dyDescent="0.3">
      <c r="A127" s="137" t="str">
        <f>FOD!B127</f>
        <v xml:space="preserve">TATACHEM  </v>
      </c>
      <c r="B127" s="137" t="str">
        <f>'All Data FO'!G127</f>
        <v>Y</v>
      </c>
      <c r="C127" s="137" t="str">
        <f>'All Data FO'!H127</f>
        <v>N</v>
      </c>
      <c r="D127" s="137" t="str">
        <f>'All Data FO'!I127</f>
        <v>Y</v>
      </c>
      <c r="E127" s="137" t="str">
        <f>'All Data FO'!J127</f>
        <v>Y</v>
      </c>
      <c r="F127" s="139">
        <f>'All Data FO'!K127</f>
        <v>3.252607389075477</v>
      </c>
      <c r="G127" s="139">
        <f>'All Data FO'!L127</f>
        <v>-0.45750483899347338</v>
      </c>
      <c r="H127" s="139">
        <f>'All Data FO'!M127</f>
        <v>3.1023222060957742</v>
      </c>
      <c r="I127" s="139">
        <f>'All Data FO'!N127</f>
        <v>0.58394160583942434</v>
      </c>
      <c r="J127" s="137" t="str">
        <f t="shared" si="83"/>
        <v>Y</v>
      </c>
      <c r="K127" s="137" t="str">
        <f t="shared" si="84"/>
        <v>N</v>
      </c>
      <c r="L127" s="137" t="str">
        <f t="shared" si="85"/>
        <v>Y</v>
      </c>
      <c r="M127" s="137">
        <f>'All Data FO'!AG127-'All Data FO'!AH127</f>
        <v>-77400</v>
      </c>
      <c r="N127" s="137">
        <f>'All Data FO'!AH127-'All Data FO'!AI127</f>
        <v>-28800</v>
      </c>
      <c r="O127" s="137">
        <f>'All Data FO'!AI127-'All Data FO'!AJ127</f>
        <v>54000</v>
      </c>
      <c r="P127" s="137">
        <f>'All Data FO'!AJ127-'All Data FO'!AK127</f>
        <v>18900</v>
      </c>
      <c r="Q127" s="137" t="str">
        <f>'All Data FO'!AL127</f>
        <v>N</v>
      </c>
      <c r="R127" s="137" t="str">
        <f>'All Data FO'!AM127</f>
        <v>N</v>
      </c>
      <c r="S127" s="137" t="str">
        <f>'All Data FO'!AN127</f>
        <v>Y</v>
      </c>
      <c r="T127" s="137" t="str">
        <f>'All Data FO'!AO127</f>
        <v>Y</v>
      </c>
      <c r="U127" s="139">
        <f>'All Data FO'!AP127</f>
        <v>-4.490861618798955</v>
      </c>
      <c r="V127" s="139">
        <f>'All Data FO'!AQ127</f>
        <v>-1.6435541859270673</v>
      </c>
      <c r="W127" s="139">
        <f>'All Data FO'!AR127</f>
        <v>3.1796502384737675</v>
      </c>
      <c r="X127" s="139">
        <f>'All Data FO'!AS127</f>
        <v>1.1254019292604502</v>
      </c>
      <c r="Y127" s="137" t="str">
        <f t="shared" si="86"/>
        <v>N</v>
      </c>
      <c r="Z127" s="137" t="str">
        <f t="shared" si="87"/>
        <v>N</v>
      </c>
      <c r="AA127" s="137" t="str">
        <f t="shared" si="88"/>
        <v>Y</v>
      </c>
      <c r="AB127" s="137" t="str">
        <f>'All Data FO'!BB127</f>
        <v>Y</v>
      </c>
      <c r="AC127" s="137" t="str">
        <f>'All Data FO'!BC127</f>
        <v>N</v>
      </c>
      <c r="AD127" s="137" t="str">
        <f>'All Data FO'!BD127</f>
        <v>N</v>
      </c>
      <c r="AE127" s="137" t="str">
        <f>'All Data FO'!BE127</f>
        <v>N</v>
      </c>
      <c r="AF127" s="139">
        <f>'All Data FO'!BF127</f>
        <v>254.60741053286108</v>
      </c>
      <c r="AG127" s="139">
        <f>'All Data FO'!BG127</f>
        <v>-51.453735859292216</v>
      </c>
      <c r="AH127" s="139">
        <f>'All Data FO'!BH127</f>
        <v>-4.3541299045777935</v>
      </c>
      <c r="AI127" s="139">
        <f>'All Data FO'!BI127</f>
        <v>-22.277801611127305</v>
      </c>
      <c r="AJ127" s="137" t="str">
        <f t="shared" si="89"/>
        <v>Y</v>
      </c>
      <c r="AK127" s="137" t="str">
        <f t="shared" si="90"/>
        <v>N</v>
      </c>
      <c r="AL127" s="137" t="str">
        <f t="shared" si="91"/>
        <v>Y</v>
      </c>
      <c r="AM127" s="137" t="str">
        <f>'All Data FO'!BR127</f>
        <v>Y</v>
      </c>
      <c r="AN127" s="137" t="str">
        <f>'All Data FO'!BS127</f>
        <v>N</v>
      </c>
      <c r="AO127" s="137" t="str">
        <f>'All Data FO'!BT127</f>
        <v>N</v>
      </c>
      <c r="AP127" s="137" t="str">
        <f>'All Data FO'!BU127</f>
        <v>N</v>
      </c>
      <c r="AQ127" s="139">
        <f>'All Data FO'!BV127</f>
        <v>247.66708701134931</v>
      </c>
      <c r="AR127" s="139">
        <f>'All Data FO'!BW127</f>
        <v>-51.822600243013362</v>
      </c>
      <c r="AS127" s="139">
        <f>'All Data FO'!BX127</f>
        <v>-5.4022988505747129</v>
      </c>
      <c r="AT127" s="139">
        <f>'All Data FO'!BY127</f>
        <v>-21.762589928057555</v>
      </c>
      <c r="AU127" s="137" t="str">
        <f t="shared" si="92"/>
        <v>Y</v>
      </c>
      <c r="AV127" s="137" t="str">
        <f t="shared" si="93"/>
        <v>N</v>
      </c>
      <c r="AW127" s="137" t="str">
        <f t="shared" si="94"/>
        <v>Y</v>
      </c>
      <c r="AX127" s="137" t="str">
        <f>'All Data FO'!CH127</f>
        <v>Y</v>
      </c>
      <c r="AY127" s="137" t="str">
        <f>'All Data FO'!CI127</f>
        <v>N</v>
      </c>
      <c r="AZ127" s="137" t="str">
        <f>'All Data FO'!CJ127</f>
        <v>N</v>
      </c>
      <c r="BA127" s="137" t="str">
        <f>'All Data FO'!CK127</f>
        <v>N</v>
      </c>
      <c r="BB127" s="139">
        <f>'All Data FO'!CL127</f>
        <v>198.95424836601308</v>
      </c>
      <c r="BC127" s="139">
        <f>'All Data FO'!CM127</f>
        <v>-50.992953235105695</v>
      </c>
      <c r="BD127" s="139">
        <f>'All Data FO'!CN127</f>
        <v>-0.25559105431309903</v>
      </c>
      <c r="BE127" s="139">
        <f>'All Data FO'!CO127</f>
        <v>-20.153061224489797</v>
      </c>
      <c r="BF127" s="137" t="str">
        <f t="shared" si="95"/>
        <v>Y</v>
      </c>
      <c r="BG127" s="137" t="str">
        <f t="shared" si="96"/>
        <v>N</v>
      </c>
      <c r="BH127" s="137" t="str">
        <f t="shared" si="97"/>
        <v>Y</v>
      </c>
      <c r="BI127" s="137" t="str">
        <f>'D Master'!AM127</f>
        <v>N</v>
      </c>
      <c r="BJ127" s="137" t="str">
        <f>'D Master'!AN127</f>
        <v>Y</v>
      </c>
      <c r="BK127" s="137" t="str">
        <f>'D Master'!AO127</f>
        <v>Y</v>
      </c>
      <c r="BL127" s="137" t="str">
        <f>'D Master'!AP127</f>
        <v>Y</v>
      </c>
      <c r="BM127" s="137">
        <f>'D Master'!AQ127</f>
        <v>-37.13513513513513</v>
      </c>
      <c r="BN127" s="137">
        <f>'D Master'!AR127</f>
        <v>18.210862619808303</v>
      </c>
      <c r="BO127" s="137">
        <f>'D Master'!AS127</f>
        <v>37.401229148375762</v>
      </c>
      <c r="BP127" s="137">
        <f>'D Master'!AT127</f>
        <v>8.2699619771863215</v>
      </c>
      <c r="BR127" s="137">
        <f>'All Data FO'!B127</f>
        <v>292.05</v>
      </c>
      <c r="BS127" s="137">
        <f>'All Data FO'!W127</f>
        <v>293.8</v>
      </c>
      <c r="BT127" s="137">
        <f>'All Data FO'!AB127</f>
        <v>281.55</v>
      </c>
      <c r="BV127" s="137">
        <f t="shared" si="98"/>
        <v>72.231766359518986</v>
      </c>
      <c r="BW127" s="137">
        <f>'All Data FO'!BM127</f>
        <v>2481300</v>
      </c>
      <c r="BX127" s="137">
        <f>AVERAGE('All Data FO'!BN127:BQ127)</f>
        <v>1440675</v>
      </c>
      <c r="BY127" s="137">
        <f>AVERAGE('All Data FO'!BN127:BP127)</f>
        <v>1253700</v>
      </c>
      <c r="BZ127" s="137">
        <f t="shared" si="99"/>
        <v>97.918162239770282</v>
      </c>
      <c r="CB127" s="139">
        <f>'All Data FO'!AP127</f>
        <v>-4.490861618798955</v>
      </c>
      <c r="CC127" s="139">
        <f>'All Data FO'!AQ127</f>
        <v>-1.6435541859270673</v>
      </c>
      <c r="CD127" s="139">
        <f>'All Data FO'!AR127</f>
        <v>3.1796502384737675</v>
      </c>
      <c r="CE127" s="139">
        <f>'All Data FO'!AS127</f>
        <v>1.1254019292604502</v>
      </c>
      <c r="CF127" s="139">
        <f>'All Data FO'!BV127</f>
        <v>247.66708701134931</v>
      </c>
      <c r="CG127" s="139">
        <f>'All Data FO'!BW127</f>
        <v>-51.822600243013362</v>
      </c>
      <c r="CH127" s="139">
        <f>'All Data FO'!BX127</f>
        <v>-5.4022988505747129</v>
      </c>
      <c r="CI127" s="139">
        <f>'All Data FO'!BY127</f>
        <v>-21.762589928057555</v>
      </c>
      <c r="CJ127" s="139">
        <f>'D Master'!AQ127</f>
        <v>-37.13513513513513</v>
      </c>
      <c r="CK127" s="139">
        <f>'D Master'!AR127</f>
        <v>18.210862619808303</v>
      </c>
      <c r="CL127" s="139">
        <f>'D Master'!AS127</f>
        <v>37.401229148375762</v>
      </c>
      <c r="CM127" s="139">
        <f>'D Master'!AT127</f>
        <v>8.2699619771863215</v>
      </c>
      <c r="CN127" s="139">
        <f>Cash!BH127</f>
        <v>175.73023548754171</v>
      </c>
      <c r="CO127" s="139">
        <f>Cash!BI127</f>
        <v>-30.238917693548668</v>
      </c>
      <c r="CP127" s="139">
        <f>Cash!BJ127</f>
        <v>4.3217904681025763</v>
      </c>
      <c r="CQ127" s="139">
        <f>Cash!BK127</f>
        <v>-13.92380092534882</v>
      </c>
      <c r="CR127" s="67"/>
      <c r="CS127" s="139">
        <f>'All Data FO'!K127</f>
        <v>3.252607389075477</v>
      </c>
      <c r="CT127" s="139">
        <f>Cash!BH127</f>
        <v>175.73023548754171</v>
      </c>
      <c r="CU127" s="139">
        <f>'D Master'!AA127</f>
        <v>73.339356213314403</v>
      </c>
      <c r="CV127" s="139">
        <f>NOI!G127</f>
        <v>-77.299995030491488</v>
      </c>
      <c r="CW127" s="139">
        <f>NOI!S127</f>
        <v>9.1053961781370312</v>
      </c>
      <c r="CX127" s="139">
        <f>Cash!EB127</f>
        <v>2.2950819672127891</v>
      </c>
      <c r="CY127" s="139">
        <f>'All Data FO'!AP127</f>
        <v>-4.490861618798955</v>
      </c>
      <c r="CZ127" s="139">
        <f>'All Data FO'!BV127</f>
        <v>247.66708701134931</v>
      </c>
      <c r="DA127" s="139">
        <f>'All Data FO'!BF127</f>
        <v>254.60741053286108</v>
      </c>
      <c r="DB127" s="139" t="str">
        <f>'FOD (ALL)'!M127</f>
        <v>SUNPHARMA</v>
      </c>
      <c r="DC127" s="139">
        <f>'All Data FO'!EJ127</f>
        <v>2.9715382891332043</v>
      </c>
      <c r="DD127" s="137">
        <f>'All Data FO'!B125</f>
        <v>469.15</v>
      </c>
      <c r="DE127" s="137">
        <f>('All Data FO'!W125-'All Data FO'!AB125)/3</f>
        <v>4.833333333333333</v>
      </c>
      <c r="DF127" s="137">
        <f t="shared" si="131"/>
        <v>1.0302319798216633</v>
      </c>
      <c r="DH127" s="139" t="str">
        <f t="shared" si="100"/>
        <v>SUNPHARMA</v>
      </c>
      <c r="DI127" s="137">
        <f t="shared" si="132"/>
        <v>471.56666666666666</v>
      </c>
      <c r="DJ127" s="137">
        <f t="shared" si="133"/>
        <v>476.4</v>
      </c>
      <c r="DK127" s="137">
        <f t="shared" si="134"/>
        <v>469.15</v>
      </c>
      <c r="DL127" s="137">
        <f t="shared" si="135"/>
        <v>464.31666666666666</v>
      </c>
      <c r="DM127" s="137">
        <f t="shared" si="136"/>
        <v>459.48333333333335</v>
      </c>
      <c r="DN127" s="137">
        <f t="shared" si="137"/>
        <v>466.73333333333335</v>
      </c>
      <c r="DO127" s="137" t="str">
        <f>'Final Master FO'!DC127</f>
        <v>LONG BUILDUP</v>
      </c>
      <c r="DS127" s="137" t="str">
        <f>'FOD (ALL)'!M127</f>
        <v>SUNPHARMA</v>
      </c>
      <c r="DT127" s="137">
        <f>'All Data FO'!B125</f>
        <v>469.15</v>
      </c>
      <c r="DU127" s="139">
        <f>'All Data FO'!K125</f>
        <v>0.97933706414118693</v>
      </c>
      <c r="DV127" s="137">
        <f>'All Data FO'!EA125</f>
        <v>597500</v>
      </c>
      <c r="DW127" s="139">
        <f>'All Data FO'!EJ125</f>
        <v>0.29374737725556022</v>
      </c>
      <c r="DX127" s="137">
        <f>'D Master'!R125</f>
        <v>2323604</v>
      </c>
      <c r="DY127" s="137">
        <f>'D Master'!AH125</f>
        <v>22.79</v>
      </c>
      <c r="EB127" s="137">
        <f>'All Data FO'!BM125/'All Data FO'!EA125</f>
        <v>28.035564853556487</v>
      </c>
      <c r="EC127" s="137">
        <f>'All Data FO'!BN125/'All Data FO'!EB125</f>
        <v>23.111624003357115</v>
      </c>
      <c r="ED127" s="137">
        <f>'All Data FO'!BO125/'All Data FO'!EC125</f>
        <v>17.811447811447813</v>
      </c>
      <c r="EE127" s="137">
        <f>'All Data FO'!BP125/'All Data FO'!ED125</f>
        <v>22.82017543859649</v>
      </c>
      <c r="EF127" s="137">
        <f>'All Data FO'!BQ125/'All Data FO'!EE125</f>
        <v>21.253437213565537</v>
      </c>
      <c r="EG127" s="137" t="str">
        <f t="shared" si="138"/>
        <v>Y</v>
      </c>
      <c r="EH127" s="137" t="str">
        <f t="shared" si="139"/>
        <v>Y</v>
      </c>
      <c r="EI127" s="137" t="str">
        <f t="shared" si="140"/>
        <v>N</v>
      </c>
      <c r="EJ127" s="137" t="str">
        <f t="shared" si="141"/>
        <v>Y</v>
      </c>
      <c r="EK127" s="137">
        <f t="shared" si="142"/>
        <v>21.305040483023337</v>
      </c>
      <c r="EL127" s="137">
        <f t="shared" si="143"/>
        <v>29.757132873290402</v>
      </c>
      <c r="EM127" s="137">
        <f t="shared" si="144"/>
        <v>-21.948681510472774</v>
      </c>
      <c r="EN127" s="137">
        <f t="shared" si="145"/>
        <v>7.3716933844043968</v>
      </c>
      <c r="EO127" s="137" t="str">
        <f t="shared" si="146"/>
        <v>N</v>
      </c>
      <c r="EP127" s="137" t="str">
        <f t="shared" si="147"/>
        <v>Y</v>
      </c>
      <c r="EQ127" s="137" t="str">
        <f t="shared" si="148"/>
        <v>N</v>
      </c>
    </row>
    <row r="128" spans="1:147" x14ac:dyDescent="0.3">
      <c r="A128" s="137" t="str">
        <f>FOD!B128</f>
        <v>TATACONSUM</v>
      </c>
      <c r="B128" s="137" t="str">
        <f>'All Data FO'!G128</f>
        <v>Y</v>
      </c>
      <c r="C128" s="137" t="str">
        <f>'All Data FO'!H128</f>
        <v>N</v>
      </c>
      <c r="D128" s="137" t="str">
        <f>'All Data FO'!I128</f>
        <v>Y</v>
      </c>
      <c r="E128" s="137" t="str">
        <f>'All Data FO'!J128</f>
        <v>Y</v>
      </c>
      <c r="F128" s="139">
        <f>'All Data FO'!K128</f>
        <v>0.84840055632823685</v>
      </c>
      <c r="G128" s="139">
        <f>'All Data FO'!L128</f>
        <v>-0.49820094104622509</v>
      </c>
      <c r="H128" s="139">
        <f>'All Data FO'!M128</f>
        <v>0.90769445608155275</v>
      </c>
      <c r="I128" s="139">
        <f>'All Data FO'!N128</f>
        <v>3.3184244697734817</v>
      </c>
      <c r="J128" s="137" t="str">
        <f t="shared" si="83"/>
        <v>Y</v>
      </c>
      <c r="K128" s="137" t="str">
        <f t="shared" si="84"/>
        <v>N</v>
      </c>
      <c r="L128" s="137" t="str">
        <f t="shared" si="85"/>
        <v>N</v>
      </c>
      <c r="M128" s="137">
        <f>'All Data FO'!AG128-'All Data FO'!AH128</f>
        <v>-464400</v>
      </c>
      <c r="N128" s="137">
        <f>'All Data FO'!AH128-'All Data FO'!AI128</f>
        <v>-642600</v>
      </c>
      <c r="O128" s="137">
        <f>'All Data FO'!AI128-'All Data FO'!AJ128</f>
        <v>-108000</v>
      </c>
      <c r="P128" s="137">
        <f>'All Data FO'!AJ128-'All Data FO'!AK128</f>
        <v>-364500</v>
      </c>
      <c r="Q128" s="137" t="str">
        <f>'All Data FO'!AL128</f>
        <v>N</v>
      </c>
      <c r="R128" s="137" t="str">
        <f>'All Data FO'!AM128</f>
        <v>N</v>
      </c>
      <c r="S128" s="137" t="str">
        <f>'All Data FO'!AN128</f>
        <v>N</v>
      </c>
      <c r="T128" s="137" t="str">
        <f>'All Data FO'!AO128</f>
        <v>N</v>
      </c>
      <c r="U128" s="139">
        <f>'All Data FO'!AP128</f>
        <v>-5.3582554517133962</v>
      </c>
      <c r="V128" s="139">
        <f>'All Data FO'!AQ128</f>
        <v>-6.9025522041763336</v>
      </c>
      <c r="W128" s="139">
        <f>'All Data FO'!AR128</f>
        <v>-1.1467889908256881</v>
      </c>
      <c r="X128" s="139">
        <f>'All Data FO'!AS128</f>
        <v>-3.7261937620756282</v>
      </c>
      <c r="Y128" s="137" t="str">
        <f t="shared" si="86"/>
        <v>Y</v>
      </c>
      <c r="Z128" s="137" t="str">
        <f t="shared" si="87"/>
        <v>N</v>
      </c>
      <c r="AA128" s="137" t="str">
        <f t="shared" si="88"/>
        <v>Y</v>
      </c>
      <c r="AB128" s="137" t="str">
        <f>'All Data FO'!BB128</f>
        <v>Y</v>
      </c>
      <c r="AC128" s="137" t="str">
        <f>'All Data FO'!BC128</f>
        <v>Y</v>
      </c>
      <c r="AD128" s="137" t="str">
        <f>'All Data FO'!BD128</f>
        <v>N</v>
      </c>
      <c r="AE128" s="137" t="str">
        <f>'All Data FO'!BE128</f>
        <v>N</v>
      </c>
      <c r="AF128" s="139">
        <f>'All Data FO'!BF128</f>
        <v>29.777706355564298</v>
      </c>
      <c r="AG128" s="139">
        <f>'All Data FO'!BG128</f>
        <v>3.5086216634578262</v>
      </c>
      <c r="AH128" s="139">
        <f>'All Data FO'!BH128</f>
        <v>-46.576341861379852</v>
      </c>
      <c r="AI128" s="139">
        <f>'All Data FO'!BI128</f>
        <v>-1.1386955323526855</v>
      </c>
      <c r="AJ128" s="137" t="str">
        <f t="shared" si="89"/>
        <v>Y</v>
      </c>
      <c r="AK128" s="137" t="str">
        <f t="shared" si="90"/>
        <v>Y</v>
      </c>
      <c r="AL128" s="137" t="str">
        <f t="shared" si="91"/>
        <v>N</v>
      </c>
      <c r="AM128" s="137" t="str">
        <f>'All Data FO'!BR128</f>
        <v>Y</v>
      </c>
      <c r="AN128" s="137" t="str">
        <f>'All Data FO'!BS128</f>
        <v>Y</v>
      </c>
      <c r="AO128" s="137" t="str">
        <f>'All Data FO'!BT128</f>
        <v>N</v>
      </c>
      <c r="AP128" s="137" t="str">
        <f>'All Data FO'!BU128</f>
        <v>N</v>
      </c>
      <c r="AQ128" s="139">
        <f>'All Data FO'!BV128</f>
        <v>28.992878942014244</v>
      </c>
      <c r="AR128" s="139">
        <f>'All Data FO'!BW128</f>
        <v>3.41925302472383</v>
      </c>
      <c r="AS128" s="139">
        <f>'All Data FO'!BX128</f>
        <v>-47.017837235228541</v>
      </c>
      <c r="AT128" s="139">
        <f>'All Data FO'!BY128</f>
        <v>-3.4965034965034967</v>
      </c>
      <c r="AU128" s="137" t="str">
        <f t="shared" si="92"/>
        <v>Y</v>
      </c>
      <c r="AV128" s="137" t="str">
        <f t="shared" si="93"/>
        <v>Y</v>
      </c>
      <c r="AW128" s="137" t="str">
        <f t="shared" si="94"/>
        <v>N</v>
      </c>
      <c r="AX128" s="137" t="str">
        <f>'All Data FO'!CH128</f>
        <v>Y</v>
      </c>
      <c r="AY128" s="137" t="str">
        <f>'All Data FO'!CI128</f>
        <v>Y</v>
      </c>
      <c r="AZ128" s="137" t="str">
        <f>'All Data FO'!CJ128</f>
        <v>N</v>
      </c>
      <c r="BA128" s="137" t="str">
        <f>'All Data FO'!CK128</f>
        <v>N</v>
      </c>
      <c r="BB128" s="139">
        <f>'All Data FO'!CL128</f>
        <v>27.457440966501924</v>
      </c>
      <c r="BC128" s="139">
        <f>'All Data FO'!CM128</f>
        <v>3.87906446092413</v>
      </c>
      <c r="BD128" s="139">
        <f>'All Data FO'!CN128</f>
        <v>-48.350029463759576</v>
      </c>
      <c r="BE128" s="139">
        <f>'All Data FO'!CO128</f>
        <v>-0.6149341142020498</v>
      </c>
      <c r="BF128" s="137" t="str">
        <f t="shared" si="95"/>
        <v>Y</v>
      </c>
      <c r="BG128" s="137" t="str">
        <f t="shared" si="96"/>
        <v>Y</v>
      </c>
      <c r="BH128" s="137" t="str">
        <f t="shared" si="97"/>
        <v>N</v>
      </c>
      <c r="BI128" s="137" t="str">
        <f>'D Master'!AM128</f>
        <v>N</v>
      </c>
      <c r="BJ128" s="137" t="str">
        <f>'D Master'!AN128</f>
        <v>Y</v>
      </c>
      <c r="BK128" s="137" t="str">
        <f>'D Master'!AO128</f>
        <v>Y</v>
      </c>
      <c r="BL128" s="137" t="str">
        <f>'D Master'!AP128</f>
        <v>N</v>
      </c>
      <c r="BM128" s="137">
        <f>'D Master'!AQ128</f>
        <v>-24.809812140971896</v>
      </c>
      <c r="BN128" s="137">
        <f>'D Master'!AR128</f>
        <v>31.906614785992215</v>
      </c>
      <c r="BO128" s="137">
        <f>'D Master'!AS128</f>
        <v>9.0198705068095535</v>
      </c>
      <c r="BP128" s="137">
        <f>'D Master'!AT128</f>
        <v>-4.8842641749840823</v>
      </c>
      <c r="BR128" s="137">
        <f>'All Data FO'!B128</f>
        <v>362.55</v>
      </c>
      <c r="BS128" s="137">
        <f>'All Data FO'!W128</f>
        <v>365.8</v>
      </c>
      <c r="BT128" s="137">
        <f>'All Data FO'!AB128</f>
        <v>356.55</v>
      </c>
      <c r="BV128" s="137">
        <f t="shared" si="98"/>
        <v>-9.2097019600823415</v>
      </c>
      <c r="BW128" s="137">
        <f>'All Data FO'!BM128</f>
        <v>6847200</v>
      </c>
      <c r="BX128" s="137">
        <f>AVERAGE('All Data FO'!BN128:BQ128)</f>
        <v>7541775</v>
      </c>
      <c r="BY128" s="137">
        <f>AVERAGE('All Data FO'!BN128:BP128)</f>
        <v>6709500</v>
      </c>
      <c r="BZ128" s="137">
        <f t="shared" si="99"/>
        <v>2.0523138832997985</v>
      </c>
      <c r="CB128" s="139">
        <f>'All Data FO'!AP128</f>
        <v>-5.3582554517133962</v>
      </c>
      <c r="CC128" s="139">
        <f>'All Data FO'!AQ128</f>
        <v>-6.9025522041763336</v>
      </c>
      <c r="CD128" s="139">
        <f>'All Data FO'!AR128</f>
        <v>-1.1467889908256881</v>
      </c>
      <c r="CE128" s="139">
        <f>'All Data FO'!AS128</f>
        <v>-3.7261937620756282</v>
      </c>
      <c r="CF128" s="139">
        <f>'All Data FO'!BV128</f>
        <v>28.992878942014244</v>
      </c>
      <c r="CG128" s="139">
        <f>'All Data FO'!BW128</f>
        <v>3.41925302472383</v>
      </c>
      <c r="CH128" s="139">
        <f>'All Data FO'!BX128</f>
        <v>-47.017837235228541</v>
      </c>
      <c r="CI128" s="139">
        <f>'All Data FO'!BY128</f>
        <v>-3.4965034965034967</v>
      </c>
      <c r="CJ128" s="139">
        <f>'D Master'!AQ128</f>
        <v>-24.809812140971896</v>
      </c>
      <c r="CK128" s="139">
        <f>'D Master'!AR128</f>
        <v>31.906614785992215</v>
      </c>
      <c r="CL128" s="139">
        <f>'D Master'!AS128</f>
        <v>9.0198705068095535</v>
      </c>
      <c r="CM128" s="139">
        <f>'D Master'!AT128</f>
        <v>-4.8842641749840823</v>
      </c>
      <c r="CN128" s="139">
        <f>Cash!BH128</f>
        <v>1.9462963330159893</v>
      </c>
      <c r="CO128" s="139">
        <f>Cash!BI128</f>
        <v>11.278674882503655</v>
      </c>
      <c r="CP128" s="139">
        <f>Cash!BJ128</f>
        <v>-38.7404883335671</v>
      </c>
      <c r="CQ128" s="139">
        <f>Cash!BK128</f>
        <v>36.233846830828028</v>
      </c>
      <c r="CR128" s="67"/>
      <c r="CS128" s="139">
        <f>'All Data FO'!K128</f>
        <v>0.84840055632823685</v>
      </c>
      <c r="CT128" s="139">
        <f>Cash!BH128</f>
        <v>1.9462963330159893</v>
      </c>
      <c r="CU128" s="139">
        <f>'D Master'!AA128</f>
        <v>-23.349532515977618</v>
      </c>
      <c r="CV128" s="139">
        <f>NOI!G128</f>
        <v>-88.762707485956554</v>
      </c>
      <c r="CW128" s="139">
        <f>NOI!S128</f>
        <v>22.117700996664048</v>
      </c>
      <c r="CX128" s="139">
        <f>Cash!EB128</f>
        <v>-3.0769230769230793</v>
      </c>
      <c r="CY128" s="139">
        <f>'All Data FO'!AP128</f>
        <v>-5.3582554517133962</v>
      </c>
      <c r="CZ128" s="139">
        <f>'All Data FO'!BV128</f>
        <v>28.992878942014244</v>
      </c>
      <c r="DA128" s="139">
        <f>'All Data FO'!BF128</f>
        <v>29.777706355564298</v>
      </c>
      <c r="DB128" s="139" t="str">
        <f>'FOD (ALL)'!M128</f>
        <v>SUNTV</v>
      </c>
      <c r="DC128" s="139">
        <f>'All Data FO'!EJ128</f>
        <v>1.5261108020030203</v>
      </c>
      <c r="DD128" s="137">
        <f>'All Data FO'!B126</f>
        <v>393.4</v>
      </c>
      <c r="DE128" s="137">
        <f>('All Data FO'!W126-'All Data FO'!AB126)/3</f>
        <v>4.5166666666666702</v>
      </c>
      <c r="DF128" s="137">
        <f t="shared" si="131"/>
        <v>1.1481104897475014</v>
      </c>
      <c r="DH128" s="139" t="str">
        <f t="shared" si="100"/>
        <v>SUNTV</v>
      </c>
      <c r="DI128" s="137">
        <f t="shared" si="132"/>
        <v>395.6583333333333</v>
      </c>
      <c r="DJ128" s="137">
        <f t="shared" si="133"/>
        <v>400.17499999999995</v>
      </c>
      <c r="DK128" s="137">
        <f t="shared" si="134"/>
        <v>393.4</v>
      </c>
      <c r="DL128" s="137">
        <f t="shared" si="135"/>
        <v>388.88333333333333</v>
      </c>
      <c r="DM128" s="137">
        <f t="shared" si="136"/>
        <v>384.36666666666667</v>
      </c>
      <c r="DN128" s="137">
        <f t="shared" si="137"/>
        <v>391.14166666666665</v>
      </c>
      <c r="DO128" s="137" t="str">
        <f>'Final Master FO'!DC128</f>
        <v>LONG BUILDUP</v>
      </c>
      <c r="DS128" s="137" t="str">
        <f>'FOD (ALL)'!M128</f>
        <v>SUNTV</v>
      </c>
      <c r="DT128" s="137">
        <f>'All Data FO'!B126</f>
        <v>393.4</v>
      </c>
      <c r="DU128" s="139">
        <f>'All Data FO'!K126</f>
        <v>2.3280010404473894</v>
      </c>
      <c r="DV128" s="137">
        <f>'All Data FO'!EA126</f>
        <v>3513750</v>
      </c>
      <c r="DW128" s="139">
        <f>'All Data FO'!EJ126</f>
        <v>11.769383697813121</v>
      </c>
      <c r="DX128" s="137">
        <f>'D Master'!R126</f>
        <v>485173</v>
      </c>
      <c r="DY128" s="137">
        <f>'D Master'!AH126</f>
        <v>13.84</v>
      </c>
      <c r="EB128" s="137">
        <f>'All Data FO'!BM126/'All Data FO'!EA126</f>
        <v>1.0696264674493063</v>
      </c>
      <c r="EC128" s="137">
        <f>'All Data FO'!BN126/'All Data FO'!EB126</f>
        <v>0.44927236580516899</v>
      </c>
      <c r="ED128" s="137">
        <f>'All Data FO'!BO126/'All Data FO'!EC126</f>
        <v>0.76617303195635234</v>
      </c>
      <c r="EE128" s="137">
        <f>'All Data FO'!BP126/'All Data FO'!ED126</f>
        <v>1.5710754250561394</v>
      </c>
      <c r="EF128" s="137">
        <f>'All Data FO'!BQ126/'All Data FO'!EE126</f>
        <v>1.1209454638590586</v>
      </c>
      <c r="EG128" s="137" t="str">
        <f t="shared" si="138"/>
        <v>Y</v>
      </c>
      <c r="EH128" s="137" t="str">
        <f t="shared" si="139"/>
        <v>N</v>
      </c>
      <c r="EI128" s="137" t="str">
        <f t="shared" si="140"/>
        <v>N</v>
      </c>
      <c r="EJ128" s="137" t="str">
        <f t="shared" si="141"/>
        <v>Y</v>
      </c>
      <c r="EK128" s="137">
        <f t="shared" si="142"/>
        <v>138.07973711723002</v>
      </c>
      <c r="EL128" s="137">
        <f t="shared" si="143"/>
        <v>-41.36150098392352</v>
      </c>
      <c r="EM128" s="137">
        <f t="shared" si="144"/>
        <v>-51.232574850505699</v>
      </c>
      <c r="EN128" s="137">
        <f t="shared" si="145"/>
        <v>40.156276617367858</v>
      </c>
      <c r="EO128" s="137" t="str">
        <f t="shared" si="146"/>
        <v>Y</v>
      </c>
      <c r="EP128" s="137" t="str">
        <f t="shared" si="147"/>
        <v>Y</v>
      </c>
      <c r="EQ128" s="137" t="str">
        <f t="shared" si="148"/>
        <v>N</v>
      </c>
    </row>
    <row r="129" spans="1:147" x14ac:dyDescent="0.3">
      <c r="A129" s="137" t="str">
        <f>FOD!B129</f>
        <v>TATAMOTORS</v>
      </c>
      <c r="B129" s="137" t="str">
        <f>'All Data FO'!G129</f>
        <v>N</v>
      </c>
      <c r="C129" s="137" t="str">
        <f>'All Data FO'!H129</f>
        <v>Y</v>
      </c>
      <c r="D129" s="137" t="str">
        <f>'All Data FO'!I129</f>
        <v>Y</v>
      </c>
      <c r="E129" s="137" t="str">
        <f>'All Data FO'!J129</f>
        <v>Y</v>
      </c>
      <c r="F129" s="139">
        <f>'All Data FO'!K129</f>
        <v>-1.4285714285714319</v>
      </c>
      <c r="G129" s="139">
        <f>'All Data FO'!L129</f>
        <v>0.47846889952153793</v>
      </c>
      <c r="H129" s="139">
        <f>'All Data FO'!M129</f>
        <v>1.8890920170627632</v>
      </c>
      <c r="I129" s="139">
        <f>'All Data FO'!N129</f>
        <v>1.7990074441687383</v>
      </c>
      <c r="J129" s="137" t="str">
        <f t="shared" si="83"/>
        <v>N</v>
      </c>
      <c r="K129" s="137" t="str">
        <f t="shared" si="84"/>
        <v>N</v>
      </c>
      <c r="L129" s="137" t="str">
        <f t="shared" si="85"/>
        <v>Y</v>
      </c>
      <c r="M129" s="137">
        <f>'All Data FO'!AG129-'All Data FO'!AH129</f>
        <v>-5482500</v>
      </c>
      <c r="N129" s="137">
        <f>'All Data FO'!AH129-'All Data FO'!AI129</f>
        <v>-559000</v>
      </c>
      <c r="O129" s="137">
        <f>'All Data FO'!AI129-'All Data FO'!AJ129</f>
        <v>516000</v>
      </c>
      <c r="P129" s="137">
        <f>'All Data FO'!AJ129-'All Data FO'!AK129</f>
        <v>-1453400</v>
      </c>
      <c r="Q129" s="137" t="str">
        <f>'All Data FO'!AL129</f>
        <v>N</v>
      </c>
      <c r="R129" s="137" t="str">
        <f>'All Data FO'!AM129</f>
        <v>N</v>
      </c>
      <c r="S129" s="137" t="str">
        <f>'All Data FO'!AN129</f>
        <v>Y</v>
      </c>
      <c r="T129" s="137" t="str">
        <f>'All Data FO'!AO129</f>
        <v>N</v>
      </c>
      <c r="U129" s="139">
        <f>'All Data FO'!AP129</f>
        <v>-9.2963908129784905</v>
      </c>
      <c r="V129" s="139">
        <f>'All Data FO'!AQ129</f>
        <v>-0.93896713615023475</v>
      </c>
      <c r="W129" s="139">
        <f>'All Data FO'!AR129</f>
        <v>0.87431693989071035</v>
      </c>
      <c r="X129" s="139">
        <f>'All Data FO'!AS129</f>
        <v>-2.4034700988409301</v>
      </c>
      <c r="Y129" s="137" t="str">
        <f t="shared" si="86"/>
        <v>N</v>
      </c>
      <c r="Z129" s="137" t="str">
        <f t="shared" si="87"/>
        <v>N</v>
      </c>
      <c r="AA129" s="137" t="str">
        <f t="shared" si="88"/>
        <v>Y</v>
      </c>
      <c r="AB129" s="137" t="str">
        <f>'All Data FO'!BB129</f>
        <v>N</v>
      </c>
      <c r="AC129" s="137" t="str">
        <f>'All Data FO'!BC129</f>
        <v>Y</v>
      </c>
      <c r="AD129" s="137" t="str">
        <f>'All Data FO'!BD129</f>
        <v>N</v>
      </c>
      <c r="AE129" s="137" t="str">
        <f>'All Data FO'!BE129</f>
        <v>Y</v>
      </c>
      <c r="AF129" s="139">
        <f>'All Data FO'!BF129</f>
        <v>-0.37971140131415304</v>
      </c>
      <c r="AG129" s="139">
        <f>'All Data FO'!BG129</f>
        <v>9.3770385855319898</v>
      </c>
      <c r="AH129" s="139">
        <f>'All Data FO'!BH129</f>
        <v>-49.201775958894906</v>
      </c>
      <c r="AI129" s="139">
        <f>'All Data FO'!BI129</f>
        <v>46.25638350263894</v>
      </c>
      <c r="AJ129" s="137" t="str">
        <f t="shared" si="89"/>
        <v>N</v>
      </c>
      <c r="AK129" s="137" t="str">
        <f t="shared" si="90"/>
        <v>Y</v>
      </c>
      <c r="AL129" s="137" t="str">
        <f t="shared" si="91"/>
        <v>N</v>
      </c>
      <c r="AM129" s="137" t="str">
        <f>'All Data FO'!BR129</f>
        <v>Y</v>
      </c>
      <c r="AN129" s="137" t="str">
        <f>'All Data FO'!BS129</f>
        <v>Y</v>
      </c>
      <c r="AO129" s="137" t="str">
        <f>'All Data FO'!BT129</f>
        <v>N</v>
      </c>
      <c r="AP129" s="137" t="str">
        <f>'All Data FO'!BU129</f>
        <v>Y</v>
      </c>
      <c r="AQ129" s="139">
        <f>'All Data FO'!BV129</f>
        <v>1.8258837277242184</v>
      </c>
      <c r="AR129" s="139">
        <f>'All Data FO'!BW129</f>
        <v>7.9300015765410699</v>
      </c>
      <c r="AS129" s="139">
        <f>'All Data FO'!BX129</f>
        <v>-48.822010650314667</v>
      </c>
      <c r="AT129" s="139">
        <f>'All Data FO'!BY129</f>
        <v>41.371050530398087</v>
      </c>
      <c r="AU129" s="137" t="str">
        <f t="shared" si="92"/>
        <v>N</v>
      </c>
      <c r="AV129" s="137" t="str">
        <f t="shared" si="93"/>
        <v>Y</v>
      </c>
      <c r="AW129" s="137" t="str">
        <f t="shared" si="94"/>
        <v>N</v>
      </c>
      <c r="AX129" s="137" t="str">
        <f>'All Data FO'!CH129</f>
        <v>N</v>
      </c>
      <c r="AY129" s="137" t="str">
        <f>'All Data FO'!CI129</f>
        <v>Y</v>
      </c>
      <c r="AZ129" s="137" t="str">
        <f>'All Data FO'!CJ129</f>
        <v>N</v>
      </c>
      <c r="BA129" s="137" t="str">
        <f>'All Data FO'!CK129</f>
        <v>Y</v>
      </c>
      <c r="BB129" s="139">
        <f>'All Data FO'!CL129</f>
        <v>-13.645007923930269</v>
      </c>
      <c r="BC129" s="139">
        <f>'All Data FO'!CM129</f>
        <v>9.7200486871848373</v>
      </c>
      <c r="BD129" s="139">
        <f>'All Data FO'!CN129</f>
        <v>-49.764150943396224</v>
      </c>
      <c r="BE129" s="139">
        <f>'All Data FO'!CO129</f>
        <v>39.405747686312715</v>
      </c>
      <c r="BF129" s="137" t="str">
        <f t="shared" si="95"/>
        <v>N</v>
      </c>
      <c r="BG129" s="137" t="str">
        <f t="shared" si="96"/>
        <v>Y</v>
      </c>
      <c r="BH129" s="137" t="str">
        <f t="shared" si="97"/>
        <v>N</v>
      </c>
      <c r="BI129" s="137" t="str">
        <f>'D Master'!AM129</f>
        <v>N</v>
      </c>
      <c r="BJ129" s="137" t="str">
        <f>'D Master'!AN129</f>
        <v>Y</v>
      </c>
      <c r="BK129" s="137" t="str">
        <f>'D Master'!AO129</f>
        <v>N</v>
      </c>
      <c r="BL129" s="137" t="str">
        <f>'D Master'!AP129</f>
        <v>N</v>
      </c>
      <c r="BM129" s="137">
        <f>'D Master'!AQ129</f>
        <v>-2.9895366218236199</v>
      </c>
      <c r="BN129" s="137">
        <f>'D Master'!AR129</f>
        <v>7.9032258064516165</v>
      </c>
      <c r="BO129" s="137">
        <f>'D Master'!AS129</f>
        <v>-8.2161361954108028</v>
      </c>
      <c r="BP129" s="137">
        <f>'D Master'!AT129</f>
        <v>-14.870825456836794</v>
      </c>
      <c r="BR129" s="137">
        <f>'All Data FO'!B129</f>
        <v>82.8</v>
      </c>
      <c r="BS129" s="137">
        <f>'All Data FO'!W129</f>
        <v>83.9</v>
      </c>
      <c r="BT129" s="137">
        <f>'All Data FO'!AB129</f>
        <v>81.599999999999994</v>
      </c>
      <c r="BV129" s="137">
        <f t="shared" si="98"/>
        <v>-18.82387190684134</v>
      </c>
      <c r="BW129" s="137">
        <f>'All Data FO'!BM129</f>
        <v>29975300</v>
      </c>
      <c r="BX129" s="137">
        <f>AVERAGE('All Data FO'!BN129:BQ129)</f>
        <v>36926250</v>
      </c>
      <c r="BY129" s="137">
        <f>AVERAGE('All Data FO'!BN129:BP129)</f>
        <v>36668966.666666664</v>
      </c>
      <c r="BZ129" s="137">
        <f t="shared" si="99"/>
        <v>-18.254309502403935</v>
      </c>
      <c r="CB129" s="139">
        <f>'All Data FO'!AP129</f>
        <v>-9.2963908129784905</v>
      </c>
      <c r="CC129" s="139">
        <f>'All Data FO'!AQ129</f>
        <v>-0.93896713615023475</v>
      </c>
      <c r="CD129" s="139">
        <f>'All Data FO'!AR129</f>
        <v>0.87431693989071035</v>
      </c>
      <c r="CE129" s="139">
        <f>'All Data FO'!AS129</f>
        <v>-2.4034700988409301</v>
      </c>
      <c r="CF129" s="139">
        <f>'All Data FO'!BV129</f>
        <v>1.8258837277242184</v>
      </c>
      <c r="CG129" s="139">
        <f>'All Data FO'!BW129</f>
        <v>7.9300015765410699</v>
      </c>
      <c r="CH129" s="139">
        <f>'All Data FO'!BX129</f>
        <v>-48.822010650314667</v>
      </c>
      <c r="CI129" s="139">
        <f>'All Data FO'!BY129</f>
        <v>41.371050530398087</v>
      </c>
      <c r="CJ129" s="139">
        <f>'D Master'!AQ129</f>
        <v>-2.9895366218236199</v>
      </c>
      <c r="CK129" s="139">
        <f>'D Master'!AR129</f>
        <v>7.9032258064516165</v>
      </c>
      <c r="CL129" s="139">
        <f>'D Master'!AS129</f>
        <v>-8.2161361954108028</v>
      </c>
      <c r="CM129" s="139">
        <f>'D Master'!AT129</f>
        <v>-14.870825456836794</v>
      </c>
      <c r="CN129" s="139">
        <f>Cash!BH129</f>
        <v>-21.554781044495829</v>
      </c>
      <c r="CO129" s="139">
        <f>Cash!BI129</f>
        <v>2.5839126381616708</v>
      </c>
      <c r="CP129" s="139">
        <f>Cash!BJ129</f>
        <v>-44.398940956273371</v>
      </c>
      <c r="CQ129" s="139">
        <f>Cash!BK129</f>
        <v>47.84493541896687</v>
      </c>
      <c r="CR129" s="67"/>
      <c r="CS129" s="139">
        <f>'All Data FO'!K129</f>
        <v>-1.4285714285714319</v>
      </c>
      <c r="CT129" s="139">
        <f>Cash!BH129</f>
        <v>-21.554781044495829</v>
      </c>
      <c r="CU129" s="139">
        <f>'D Master'!AA129</f>
        <v>-23.884505492413044</v>
      </c>
      <c r="CV129" s="139">
        <f>NOI!G129</f>
        <v>34.785447435494568</v>
      </c>
      <c r="CW129" s="139">
        <f>NOI!S129</f>
        <v>65.083859358322798</v>
      </c>
      <c r="CX129" s="139">
        <f>Cash!EB129</f>
        <v>-2.7253668763102703</v>
      </c>
      <c r="CY129" s="139">
        <f>'All Data FO'!AP129</f>
        <v>-9.2963908129784905</v>
      </c>
      <c r="CZ129" s="139">
        <f>'All Data FO'!BV129</f>
        <v>1.8258837277242184</v>
      </c>
      <c r="DA129" s="139">
        <f>'All Data FO'!BF129</f>
        <v>-0.37971140131415304</v>
      </c>
      <c r="DB129" s="139" t="str">
        <f>'FOD (ALL)'!M129</f>
        <v>TATACHEM</v>
      </c>
      <c r="DC129" s="139">
        <f>'All Data FO'!EJ129</f>
        <v>18.298942613694695</v>
      </c>
      <c r="DD129" s="137">
        <f>'All Data FO'!B127</f>
        <v>292.05</v>
      </c>
      <c r="DE129" s="137">
        <f>('All Data FO'!W127-'All Data FO'!AB127)/3</f>
        <v>4.083333333333333</v>
      </c>
      <c r="DF129" s="137">
        <f t="shared" si="131"/>
        <v>1.3981624151115675</v>
      </c>
      <c r="DH129" s="139" t="str">
        <f t="shared" si="100"/>
        <v>TATACHEM</v>
      </c>
      <c r="DI129" s="137">
        <f t="shared" si="132"/>
        <v>294.0916666666667</v>
      </c>
      <c r="DJ129" s="137">
        <f t="shared" si="133"/>
        <v>298.17500000000001</v>
      </c>
      <c r="DK129" s="137">
        <f t="shared" si="134"/>
        <v>292.05</v>
      </c>
      <c r="DL129" s="137">
        <f t="shared" si="135"/>
        <v>287.9666666666667</v>
      </c>
      <c r="DM129" s="137">
        <f t="shared" si="136"/>
        <v>283.88333333333338</v>
      </c>
      <c r="DN129" s="137">
        <f t="shared" si="137"/>
        <v>290.00833333333338</v>
      </c>
      <c r="DO129" s="137" t="str">
        <f>'Final Master FO'!DC129</f>
        <v>LONG BUILDUP</v>
      </c>
      <c r="DS129" s="137" t="str">
        <f>'FOD (ALL)'!M129</f>
        <v>TATACHEM</v>
      </c>
      <c r="DT129" s="137">
        <f>'All Data FO'!B127</f>
        <v>292.05</v>
      </c>
      <c r="DU129" s="139">
        <f>'All Data FO'!K127</f>
        <v>3.252607389075477</v>
      </c>
      <c r="DV129" s="137">
        <f>'All Data FO'!EA127</f>
        <v>42957100</v>
      </c>
      <c r="DW129" s="139">
        <f>'All Data FO'!EJ127</f>
        <v>2.9715382891332043</v>
      </c>
      <c r="DX129" s="137">
        <f>'D Master'!R127</f>
        <v>663862</v>
      </c>
      <c r="DY129" s="137">
        <f>'D Master'!AH127</f>
        <v>23.26</v>
      </c>
      <c r="EB129" s="137">
        <f>'All Data FO'!BM127/'All Data FO'!EA127</f>
        <v>5.7762279111020061E-2</v>
      </c>
      <c r="EC129" s="137">
        <f>'All Data FO'!BN127/'All Data FO'!EB127</f>
        <v>1.7107948831963603E-2</v>
      </c>
      <c r="ED129" s="137">
        <f>'All Data FO'!BO127/'All Data FO'!EC127</f>
        <v>3.5219312374664635E-2</v>
      </c>
      <c r="EE129" s="137">
        <f>'All Data FO'!BP127/'All Data FO'!ED127</f>
        <v>3.7726303617244245E-2</v>
      </c>
      <c r="EF129" s="137">
        <f>'All Data FO'!BQ127/'All Data FO'!EE127</f>
        <v>4.7555973185615837E-2</v>
      </c>
      <c r="EG129" s="137" t="str">
        <f t="shared" si="138"/>
        <v>Y</v>
      </c>
      <c r="EH129" s="137" t="str">
        <f t="shared" si="139"/>
        <v>N</v>
      </c>
      <c r="EI129" s="137" t="str">
        <f t="shared" si="140"/>
        <v>N</v>
      </c>
      <c r="EJ129" s="137" t="str">
        <f t="shared" si="141"/>
        <v>N</v>
      </c>
      <c r="EK129" s="137">
        <f t="shared" si="142"/>
        <v>237.63415870814404</v>
      </c>
      <c r="EL129" s="137">
        <f t="shared" si="143"/>
        <v>-51.424523426327937</v>
      </c>
      <c r="EM129" s="137">
        <f t="shared" si="144"/>
        <v>-6.6452077256614492</v>
      </c>
      <c r="EN129" s="137">
        <f t="shared" si="145"/>
        <v>-20.669684394861154</v>
      </c>
      <c r="EO129" s="137" t="str">
        <f t="shared" si="146"/>
        <v>Y</v>
      </c>
      <c r="EP129" s="137" t="str">
        <f t="shared" si="147"/>
        <v>N</v>
      </c>
      <c r="EQ129" s="137" t="str">
        <f t="shared" si="148"/>
        <v>Y</v>
      </c>
    </row>
    <row r="130" spans="1:147" x14ac:dyDescent="0.3">
      <c r="A130" s="137" t="str">
        <f>FOD!B130</f>
        <v xml:space="preserve">TATAPOWER </v>
      </c>
      <c r="B130" s="137" t="str">
        <f>'All Data FO'!G130</f>
        <v>Y</v>
      </c>
      <c r="C130" s="137" t="str">
        <f>'All Data FO'!H130</f>
        <v>N</v>
      </c>
      <c r="D130" s="137" t="str">
        <f>'All Data FO'!I130</f>
        <v>Y</v>
      </c>
      <c r="E130" s="137" t="str">
        <f>'All Data FO'!J130</f>
        <v>Y</v>
      </c>
      <c r="F130" s="139">
        <f>'All Data FO'!K130</f>
        <v>1.9908116385911137</v>
      </c>
      <c r="G130" s="139">
        <f>'All Data FO'!L130</f>
        <v>-1.656626506024109</v>
      </c>
      <c r="H130" s="139">
        <f>'All Data FO'!M130</f>
        <v>2.469135802469149</v>
      </c>
      <c r="I130" s="139">
        <f>'All Data FO'!N130</f>
        <v>3.6799999999999957</v>
      </c>
      <c r="J130" s="137" t="str">
        <f t="shared" si="83"/>
        <v>Y</v>
      </c>
      <c r="K130" s="137" t="str">
        <f t="shared" si="84"/>
        <v>N</v>
      </c>
      <c r="L130" s="137" t="str">
        <f t="shared" si="85"/>
        <v>N</v>
      </c>
      <c r="M130" s="137">
        <f>'All Data FO'!AG130-'All Data FO'!AH130</f>
        <v>-477000</v>
      </c>
      <c r="N130" s="137">
        <f>'All Data FO'!AH130-'All Data FO'!AI130</f>
        <v>-648000</v>
      </c>
      <c r="O130" s="137">
        <f>'All Data FO'!AI130-'All Data FO'!AJ130</f>
        <v>549000</v>
      </c>
      <c r="P130" s="137">
        <f>'All Data FO'!AJ130-'All Data FO'!AK130</f>
        <v>1098000</v>
      </c>
      <c r="Q130" s="137" t="str">
        <f>'All Data FO'!AL130</f>
        <v>N</v>
      </c>
      <c r="R130" s="137" t="str">
        <f>'All Data FO'!AM130</f>
        <v>N</v>
      </c>
      <c r="S130" s="137" t="str">
        <f>'All Data FO'!AN130</f>
        <v>Y</v>
      </c>
      <c r="T130" s="137" t="str">
        <f>'All Data FO'!AO130</f>
        <v>Y</v>
      </c>
      <c r="U130" s="139">
        <f>'All Data FO'!AP130</f>
        <v>-0.86799868981329831</v>
      </c>
      <c r="V130" s="139">
        <f>'All Data FO'!AQ130</f>
        <v>-1.1654257041113629</v>
      </c>
      <c r="W130" s="139">
        <f>'All Data FO'!AR130</f>
        <v>0.99722085989864317</v>
      </c>
      <c r="X130" s="139">
        <f>'All Data FO'!AS130</f>
        <v>2.0350291909924936</v>
      </c>
      <c r="Y130" s="137" t="str">
        <f t="shared" si="86"/>
        <v>Y</v>
      </c>
      <c r="Z130" s="137" t="str">
        <f t="shared" si="87"/>
        <v>N</v>
      </c>
      <c r="AA130" s="137" t="str">
        <f t="shared" si="88"/>
        <v>N</v>
      </c>
      <c r="AB130" s="137" t="str">
        <f>'All Data FO'!BB130</f>
        <v>Y</v>
      </c>
      <c r="AC130" s="137" t="str">
        <f>'All Data FO'!BC130</f>
        <v>N</v>
      </c>
      <c r="AD130" s="137" t="str">
        <f>'All Data FO'!BD130</f>
        <v>Y</v>
      </c>
      <c r="AE130" s="137" t="str">
        <f>'All Data FO'!BE130</f>
        <v>Y</v>
      </c>
      <c r="AF130" s="139">
        <f>'All Data FO'!BF130</f>
        <v>34.736340554321217</v>
      </c>
      <c r="AG130" s="139">
        <f>'All Data FO'!BG130</f>
        <v>-66.420705848250506</v>
      </c>
      <c r="AH130" s="139">
        <f>'All Data FO'!BH130</f>
        <v>103.23974053328908</v>
      </c>
      <c r="AI130" s="139">
        <f>'All Data FO'!BI130</f>
        <v>31.981411514111453</v>
      </c>
      <c r="AJ130" s="137" t="str">
        <f t="shared" si="89"/>
        <v>Y</v>
      </c>
      <c r="AK130" s="137" t="str">
        <f t="shared" si="90"/>
        <v>N</v>
      </c>
      <c r="AL130" s="137" t="str">
        <f t="shared" si="91"/>
        <v>Y</v>
      </c>
      <c r="AM130" s="137" t="str">
        <f>'All Data FO'!BR130</f>
        <v>Y</v>
      </c>
      <c r="AN130" s="137" t="str">
        <f>'All Data FO'!BS130</f>
        <v>N</v>
      </c>
      <c r="AO130" s="137" t="str">
        <f>'All Data FO'!BT130</f>
        <v>Y</v>
      </c>
      <c r="AP130" s="137" t="str">
        <f>'All Data FO'!BU130</f>
        <v>Y</v>
      </c>
      <c r="AQ130" s="139">
        <f>'All Data FO'!BV130</f>
        <v>37.263339070567987</v>
      </c>
      <c r="AR130" s="139">
        <f>'All Data FO'!BW130</f>
        <v>-65.858674893491994</v>
      </c>
      <c r="AS130" s="139">
        <f>'All Data FO'!BX130</f>
        <v>91.69248099127006</v>
      </c>
      <c r="AT130" s="139">
        <f>'All Data FO'!BY130</f>
        <v>29.080334423845873</v>
      </c>
      <c r="AU130" s="137" t="str">
        <f t="shared" si="92"/>
        <v>Y</v>
      </c>
      <c r="AV130" s="137" t="str">
        <f t="shared" si="93"/>
        <v>N</v>
      </c>
      <c r="AW130" s="137" t="str">
        <f t="shared" si="94"/>
        <v>Y</v>
      </c>
      <c r="AX130" s="137" t="str">
        <f>'All Data FO'!CH130</f>
        <v>Y</v>
      </c>
      <c r="AY130" s="137" t="str">
        <f>'All Data FO'!CI130</f>
        <v>N</v>
      </c>
      <c r="AZ130" s="137" t="str">
        <f>'All Data FO'!CJ130</f>
        <v>Y</v>
      </c>
      <c r="BA130" s="137" t="str">
        <f>'All Data FO'!CK130</f>
        <v>Y</v>
      </c>
      <c r="BB130" s="139">
        <f>'All Data FO'!CL130</f>
        <v>26.796476587853501</v>
      </c>
      <c r="BC130" s="139">
        <f>'All Data FO'!CM130</f>
        <v>-64.708769633507856</v>
      </c>
      <c r="BD130" s="139">
        <f>'All Data FO'!CN130</f>
        <v>91.839296924042685</v>
      </c>
      <c r="BE130" s="139">
        <f>'All Data FO'!CO130</f>
        <v>27.389044382247103</v>
      </c>
      <c r="BF130" s="137" t="str">
        <f t="shared" si="95"/>
        <v>Y</v>
      </c>
      <c r="BG130" s="137" t="str">
        <f t="shared" si="96"/>
        <v>N</v>
      </c>
      <c r="BH130" s="137" t="str">
        <f t="shared" si="97"/>
        <v>Y</v>
      </c>
      <c r="BI130" s="137" t="str">
        <f>'D Master'!AM130</f>
        <v>Y</v>
      </c>
      <c r="BJ130" s="137" t="str">
        <f>'D Master'!AN130</f>
        <v>Y</v>
      </c>
      <c r="BK130" s="137" t="str">
        <f>'D Master'!AO130</f>
        <v>N</v>
      </c>
      <c r="BL130" s="137" t="str">
        <f>'D Master'!AP130</f>
        <v>Y</v>
      </c>
      <c r="BM130" s="137">
        <f>'D Master'!AQ130</f>
        <v>6.3352397712274575</v>
      </c>
      <c r="BN130" s="137">
        <f>'D Master'!AR130</f>
        <v>30.332568807339445</v>
      </c>
      <c r="BO130" s="137">
        <f>'D Master'!AS130</f>
        <v>-24.008714596949883</v>
      </c>
      <c r="BP130" s="137">
        <f>'D Master'!AT130</f>
        <v>14.749999999999996</v>
      </c>
      <c r="BR130" s="137">
        <f>'All Data FO'!B130</f>
        <v>33.299999999999997</v>
      </c>
      <c r="BS130" s="137">
        <f>'All Data FO'!W130</f>
        <v>33.549999999999997</v>
      </c>
      <c r="BT130" s="137">
        <f>'All Data FO'!AB130</f>
        <v>31.4</v>
      </c>
      <c r="BV130" s="137">
        <f t="shared" si="98"/>
        <v>-17.320028510334996</v>
      </c>
      <c r="BW130" s="137">
        <f>'All Data FO'!BM130</f>
        <v>28710000</v>
      </c>
      <c r="BX130" s="137">
        <f>AVERAGE('All Data FO'!BN130:BQ130)</f>
        <v>34724250</v>
      </c>
      <c r="BY130" s="137">
        <f>AVERAGE('All Data FO'!BN130:BP130)</f>
        <v>38046000</v>
      </c>
      <c r="BZ130" s="137">
        <f t="shared" si="99"/>
        <v>-24.538716290805869</v>
      </c>
      <c r="CB130" s="139">
        <f>'All Data FO'!AP130</f>
        <v>-0.86799868981329831</v>
      </c>
      <c r="CC130" s="139">
        <f>'All Data FO'!AQ130</f>
        <v>-1.1654257041113629</v>
      </c>
      <c r="CD130" s="139">
        <f>'All Data FO'!AR130</f>
        <v>0.99722085989864317</v>
      </c>
      <c r="CE130" s="139">
        <f>'All Data FO'!AS130</f>
        <v>2.0350291909924936</v>
      </c>
      <c r="CF130" s="139">
        <f>'All Data FO'!BV130</f>
        <v>37.263339070567987</v>
      </c>
      <c r="CG130" s="139">
        <f>'All Data FO'!BW130</f>
        <v>-65.858674893491994</v>
      </c>
      <c r="CH130" s="139">
        <f>'All Data FO'!BX130</f>
        <v>91.69248099127006</v>
      </c>
      <c r="CI130" s="139">
        <f>'All Data FO'!BY130</f>
        <v>29.080334423845873</v>
      </c>
      <c r="CJ130" s="139">
        <f>'D Master'!AQ130</f>
        <v>6.3352397712274575</v>
      </c>
      <c r="CK130" s="139">
        <f>'D Master'!AR130</f>
        <v>30.332568807339445</v>
      </c>
      <c r="CL130" s="139">
        <f>'D Master'!AS130</f>
        <v>-24.008714596949883</v>
      </c>
      <c r="CM130" s="139">
        <f>'D Master'!AT130</f>
        <v>14.749999999999996</v>
      </c>
      <c r="CN130" s="139">
        <f>Cash!BH130</f>
        <v>15.614652443721141</v>
      </c>
      <c r="CO130" s="139">
        <f>Cash!BI130</f>
        <v>-61.775961082445441</v>
      </c>
      <c r="CP130" s="139">
        <f>Cash!BJ130</f>
        <v>141.53779731233087</v>
      </c>
      <c r="CQ130" s="139">
        <f>Cash!BK130</f>
        <v>12.7363056622317</v>
      </c>
      <c r="CR130" s="67"/>
      <c r="CS130" s="139">
        <f>'All Data FO'!K130</f>
        <v>1.9908116385911137</v>
      </c>
      <c r="CT130" s="139">
        <f>Cash!BH130</f>
        <v>15.614652443721141</v>
      </c>
      <c r="CU130" s="139">
        <f>'D Master'!AA130</f>
        <v>22.929048329740755</v>
      </c>
      <c r="CV130" s="139">
        <f>NOI!G130</f>
        <v>138.07853761966976</v>
      </c>
      <c r="CW130" s="139">
        <f>NOI!S130</f>
        <v>26.185131532931056</v>
      </c>
      <c r="CX130" s="139">
        <f>Cash!EB130</f>
        <v>-1.1494252873560453</v>
      </c>
      <c r="CY130" s="139">
        <f>'All Data FO'!AP130</f>
        <v>-0.86799868981329831</v>
      </c>
      <c r="CZ130" s="139">
        <f>'All Data FO'!BV130</f>
        <v>37.263339070567987</v>
      </c>
      <c r="DA130" s="139">
        <f>'All Data FO'!BF130</f>
        <v>34.736340554321217</v>
      </c>
      <c r="DB130" s="139" t="str">
        <f>'FOD (ALL)'!M130</f>
        <v>TATACONSUM</v>
      </c>
      <c r="DC130" s="139">
        <f>'All Data FO'!EJ130</f>
        <v>-2.2064832470716427</v>
      </c>
      <c r="DD130" s="137">
        <f>'All Data FO'!B128</f>
        <v>362.55</v>
      </c>
      <c r="DE130" s="137">
        <f>('All Data FO'!W128-'All Data FO'!AB128)/3</f>
        <v>3.0833333333333335</v>
      </c>
      <c r="DF130" s="137">
        <f t="shared" si="131"/>
        <v>0.85045740817358528</v>
      </c>
      <c r="DH130" s="139" t="str">
        <f t="shared" si="100"/>
        <v>TATACONSUM</v>
      </c>
      <c r="DI130" s="137">
        <f t="shared" si="132"/>
        <v>364.0916666666667</v>
      </c>
      <c r="DJ130" s="137">
        <f t="shared" si="133"/>
        <v>367.17500000000001</v>
      </c>
      <c r="DK130" s="137">
        <f t="shared" si="134"/>
        <v>362.55</v>
      </c>
      <c r="DL130" s="137">
        <f t="shared" si="135"/>
        <v>359.4666666666667</v>
      </c>
      <c r="DM130" s="137">
        <f t="shared" si="136"/>
        <v>356.38333333333338</v>
      </c>
      <c r="DN130" s="137">
        <f t="shared" si="137"/>
        <v>361.00833333333338</v>
      </c>
      <c r="DO130" s="137" t="str">
        <f>'Final Master FO'!DC130</f>
        <v>SHORT COVERING</v>
      </c>
      <c r="DS130" s="137" t="str">
        <f>'FOD (ALL)'!M130</f>
        <v>TATACONSUM</v>
      </c>
      <c r="DT130" s="137">
        <f>'All Data FO'!B128</f>
        <v>362.55</v>
      </c>
      <c r="DU130" s="139">
        <f>'All Data FO'!K128</f>
        <v>0.84840055632823685</v>
      </c>
      <c r="DV130" s="137">
        <f>'All Data FO'!EA128</f>
        <v>3831900</v>
      </c>
      <c r="DW130" s="139">
        <f>'All Data FO'!EJ128</f>
        <v>1.5261108020030203</v>
      </c>
      <c r="DX130" s="137">
        <f>'D Master'!R128</f>
        <v>1917147</v>
      </c>
      <c r="DY130" s="137">
        <f>'D Master'!AH128</f>
        <v>48.43</v>
      </c>
      <c r="EB130" s="137">
        <f>'All Data FO'!BM128/'All Data FO'!EA128</f>
        <v>1.786894230016441</v>
      </c>
      <c r="EC130" s="137">
        <f>'All Data FO'!BN128/'All Data FO'!EB128</f>
        <v>1.4064064859709084</v>
      </c>
      <c r="ED130" s="137">
        <f>'All Data FO'!BO128/'All Data FO'!EC128</f>
        <v>1.3249438550298149</v>
      </c>
      <c r="EE130" s="137">
        <f>'All Data FO'!BP128/'All Data FO'!ED128</f>
        <v>2.4003567977402809</v>
      </c>
      <c r="EF130" s="137">
        <f>'All Data FO'!BQ128/'All Data FO'!EE128</f>
        <v>2.4675171447533368</v>
      </c>
      <c r="EG130" s="137" t="str">
        <f t="shared" si="138"/>
        <v>Y</v>
      </c>
      <c r="EH130" s="137" t="str">
        <f t="shared" si="139"/>
        <v>Y</v>
      </c>
      <c r="EI130" s="137" t="str">
        <f t="shared" si="140"/>
        <v>N</v>
      </c>
      <c r="EJ130" s="137" t="str">
        <f t="shared" si="141"/>
        <v>N</v>
      </c>
      <c r="EK130" s="137">
        <f t="shared" si="142"/>
        <v>27.053895715139852</v>
      </c>
      <c r="EL130" s="137">
        <f t="shared" si="143"/>
        <v>6.1483836188108052</v>
      </c>
      <c r="EM130" s="137">
        <f t="shared" si="144"/>
        <v>-44.802212059593394</v>
      </c>
      <c r="EN130" s="137">
        <f t="shared" si="145"/>
        <v>-2.7217783331661338</v>
      </c>
      <c r="EO130" s="137" t="str">
        <f t="shared" si="146"/>
        <v>Y</v>
      </c>
      <c r="EP130" s="137" t="str">
        <f t="shared" si="147"/>
        <v>Y</v>
      </c>
      <c r="EQ130" s="137" t="str">
        <f t="shared" si="148"/>
        <v>N</v>
      </c>
    </row>
    <row r="131" spans="1:147" x14ac:dyDescent="0.3">
      <c r="A131" s="137" t="str">
        <f>FOD!B131</f>
        <v xml:space="preserve">TATASTEEL </v>
      </c>
      <c r="B131" s="137" t="str">
        <f>'All Data FO'!G131</f>
        <v>N</v>
      </c>
      <c r="C131" s="137" t="str">
        <f>'All Data FO'!H131</f>
        <v>Y</v>
      </c>
      <c r="D131" s="137" t="str">
        <f>'All Data FO'!I131</f>
        <v>Y</v>
      </c>
      <c r="E131" s="137" t="str">
        <f>'All Data FO'!J131</f>
        <v>Y</v>
      </c>
      <c r="F131" s="139">
        <f>'All Data FO'!K131</f>
        <v>-3.6078845476944732</v>
      </c>
      <c r="G131" s="139">
        <f>'All Data FO'!L131</f>
        <v>0.10570824524313296</v>
      </c>
      <c r="H131" s="139">
        <f>'All Data FO'!M131</f>
        <v>4.2998897464167536</v>
      </c>
      <c r="I131" s="139">
        <f>'All Data FO'!N131</f>
        <v>2.5438100621820237</v>
      </c>
      <c r="J131" s="137" t="str">
        <f t="shared" si="83"/>
        <v>N</v>
      </c>
      <c r="K131" s="137" t="str">
        <f t="shared" si="84"/>
        <v>N</v>
      </c>
      <c r="L131" s="137" t="str">
        <f t="shared" si="85"/>
        <v>Y</v>
      </c>
      <c r="M131" s="137">
        <f>'All Data FO'!AG131-'All Data FO'!AH131</f>
        <v>-2026500</v>
      </c>
      <c r="N131" s="137">
        <f>'All Data FO'!AH131-'All Data FO'!AI131</f>
        <v>1012500</v>
      </c>
      <c r="O131" s="137">
        <f>'All Data FO'!AI131-'All Data FO'!AJ131</f>
        <v>936000</v>
      </c>
      <c r="P131" s="137">
        <f>'All Data FO'!AJ131-'All Data FO'!AK131</f>
        <v>-1735500</v>
      </c>
      <c r="Q131" s="137" t="str">
        <f>'All Data FO'!AL131</f>
        <v>N</v>
      </c>
      <c r="R131" s="137" t="str">
        <f>'All Data FO'!AM131</f>
        <v>Y</v>
      </c>
      <c r="S131" s="137" t="str">
        <f>'All Data FO'!AN131</f>
        <v>Y</v>
      </c>
      <c r="T131" s="137" t="str">
        <f>'All Data FO'!AO131</f>
        <v>N</v>
      </c>
      <c r="U131" s="139">
        <f>'All Data FO'!AP131</f>
        <v>-10.709472849782005</v>
      </c>
      <c r="V131" s="139">
        <f>'All Data FO'!AQ131</f>
        <v>5.6532663316582914</v>
      </c>
      <c r="W131" s="139">
        <f>'All Data FO'!AR131</f>
        <v>5.5143160127253443</v>
      </c>
      <c r="X131" s="139">
        <f>'All Data FO'!AS131</f>
        <v>-9.2760362382746742</v>
      </c>
      <c r="Y131" s="137" t="str">
        <f t="shared" si="86"/>
        <v>N</v>
      </c>
      <c r="Z131" s="137" t="str">
        <f t="shared" si="87"/>
        <v>Y</v>
      </c>
      <c r="AA131" s="137" t="str">
        <f t="shared" si="88"/>
        <v>Y</v>
      </c>
      <c r="AB131" s="137" t="str">
        <f>'All Data FO'!BB131</f>
        <v>N</v>
      </c>
      <c r="AC131" s="137" t="str">
        <f>'All Data FO'!BC131</f>
        <v>N</v>
      </c>
      <c r="AD131" s="137" t="str">
        <f>'All Data FO'!BD131</f>
        <v>N</v>
      </c>
      <c r="AE131" s="137" t="str">
        <f>'All Data FO'!BE131</f>
        <v>Y</v>
      </c>
      <c r="AF131" s="139">
        <f>'All Data FO'!BF131</f>
        <v>-4.8746764513552554</v>
      </c>
      <c r="AG131" s="139">
        <f>'All Data FO'!BG131</f>
        <v>-15.373577323856066</v>
      </c>
      <c r="AH131" s="139">
        <f>'All Data FO'!BH131</f>
        <v>-17.81491748548364</v>
      </c>
      <c r="AI131" s="139">
        <f>'All Data FO'!BI131</f>
        <v>44.136684969530044</v>
      </c>
      <c r="AJ131" s="137" t="str">
        <f t="shared" si="89"/>
        <v>Y</v>
      </c>
      <c r="AK131" s="137" t="str">
        <f t="shared" si="90"/>
        <v>Y</v>
      </c>
      <c r="AL131" s="137" t="str">
        <f t="shared" si="91"/>
        <v>N</v>
      </c>
      <c r="AM131" s="137" t="str">
        <f>'All Data FO'!BR131</f>
        <v>N</v>
      </c>
      <c r="AN131" s="137" t="str">
        <f>'All Data FO'!BS131</f>
        <v>N</v>
      </c>
      <c r="AO131" s="137" t="str">
        <f>'All Data FO'!BT131</f>
        <v>N</v>
      </c>
      <c r="AP131" s="137" t="str">
        <f>'All Data FO'!BU131</f>
        <v>Y</v>
      </c>
      <c r="AQ131" s="139">
        <f>'All Data FO'!BV131</f>
        <v>-2.2748258205321914</v>
      </c>
      <c r="AR131" s="139">
        <f>'All Data FO'!BW131</f>
        <v>-16.158772608909846</v>
      </c>
      <c r="AS131" s="139">
        <f>'All Data FO'!BX131</f>
        <v>-19.276218611521418</v>
      </c>
      <c r="AT131" s="139">
        <f>'All Data FO'!BY131</f>
        <v>39.069289721102948</v>
      </c>
      <c r="AU131" s="137" t="str">
        <f t="shared" si="92"/>
        <v>Y</v>
      </c>
      <c r="AV131" s="137" t="str">
        <f t="shared" si="93"/>
        <v>Y</v>
      </c>
      <c r="AW131" s="137" t="str">
        <f t="shared" si="94"/>
        <v>N</v>
      </c>
      <c r="AX131" s="137" t="str">
        <f>'All Data FO'!CH131</f>
        <v>N</v>
      </c>
      <c r="AY131" s="137" t="str">
        <f>'All Data FO'!CI131</f>
        <v>N</v>
      </c>
      <c r="AZ131" s="137" t="str">
        <f>'All Data FO'!CJ131</f>
        <v>N</v>
      </c>
      <c r="BA131" s="137" t="str">
        <f>'All Data FO'!CK131</f>
        <v>Y</v>
      </c>
      <c r="BB131" s="139">
        <f>'All Data FO'!CL131</f>
        <v>-7.0352223352130903</v>
      </c>
      <c r="BC131" s="139">
        <f>'All Data FO'!CM131</f>
        <v>-14.027976474328405</v>
      </c>
      <c r="BD131" s="139">
        <f>'All Data FO'!CN131</f>
        <v>-16.075240128068302</v>
      </c>
      <c r="BE131" s="139">
        <f>'All Data FO'!CO131</f>
        <v>37.050918731145444</v>
      </c>
      <c r="BF131" s="137" t="str">
        <f t="shared" si="95"/>
        <v>Y</v>
      </c>
      <c r="BG131" s="137" t="str">
        <f t="shared" si="96"/>
        <v>Y</v>
      </c>
      <c r="BH131" s="137" t="str">
        <f t="shared" si="97"/>
        <v>N</v>
      </c>
      <c r="BI131" s="137" t="str">
        <f>'D Master'!AM131</f>
        <v>Y</v>
      </c>
      <c r="BJ131" s="137" t="str">
        <f>'D Master'!AN131</f>
        <v>N</v>
      </c>
      <c r="BK131" s="137" t="str">
        <f>'D Master'!AO131</f>
        <v>Y</v>
      </c>
      <c r="BL131" s="137" t="str">
        <f>'D Master'!AP131</f>
        <v>Y</v>
      </c>
      <c r="BM131" s="137">
        <f>'D Master'!AQ131</f>
        <v>0.65127294256956436</v>
      </c>
      <c r="BN131" s="137">
        <f>'D Master'!AR131</f>
        <v>-29.975124378109452</v>
      </c>
      <c r="BO131" s="137">
        <f>'D Master'!AS131</f>
        <v>40.232558139534895</v>
      </c>
      <c r="BP131" s="137">
        <f>'D Master'!AT131</f>
        <v>14.743162108072042</v>
      </c>
      <c r="BR131" s="137">
        <f>'All Data FO'!B131</f>
        <v>273.85000000000002</v>
      </c>
      <c r="BS131" s="137">
        <f>'All Data FO'!W131</f>
        <v>279.75</v>
      </c>
      <c r="BT131" s="137">
        <f>'All Data FO'!AB131</f>
        <v>272.39999999999998</v>
      </c>
      <c r="BV131" s="137">
        <f t="shared" si="98"/>
        <v>-17.404799489189621</v>
      </c>
      <c r="BW131" s="137">
        <f>'All Data FO'!BM131</f>
        <v>17463000</v>
      </c>
      <c r="BX131" s="137">
        <f>AVERAGE('All Data FO'!BN131:BQ131)</f>
        <v>21142875</v>
      </c>
      <c r="BY131" s="137">
        <f>AVERAGE('All Data FO'!BN131:BP131)</f>
        <v>21862000</v>
      </c>
      <c r="BZ131" s="137">
        <f t="shared" si="99"/>
        <v>-20.121672308114537</v>
      </c>
      <c r="CB131" s="139">
        <f>'All Data FO'!AP131</f>
        <v>-10.709472849782005</v>
      </c>
      <c r="CC131" s="139">
        <f>'All Data FO'!AQ131</f>
        <v>5.6532663316582914</v>
      </c>
      <c r="CD131" s="139">
        <f>'All Data FO'!AR131</f>
        <v>5.5143160127253443</v>
      </c>
      <c r="CE131" s="139">
        <f>'All Data FO'!AS131</f>
        <v>-9.2760362382746742</v>
      </c>
      <c r="CF131" s="139">
        <f>'All Data FO'!BV131</f>
        <v>-2.2748258205321914</v>
      </c>
      <c r="CG131" s="139">
        <f>'All Data FO'!BW131</f>
        <v>-16.158772608909846</v>
      </c>
      <c r="CH131" s="139">
        <f>'All Data FO'!BX131</f>
        <v>-19.276218611521418</v>
      </c>
      <c r="CI131" s="139">
        <f>'All Data FO'!BY131</f>
        <v>39.069289721102948</v>
      </c>
      <c r="CJ131" s="139">
        <f>'D Master'!AQ131</f>
        <v>0.65127294256956436</v>
      </c>
      <c r="CK131" s="139">
        <f>'D Master'!AR131</f>
        <v>-29.975124378109452</v>
      </c>
      <c r="CL131" s="139">
        <f>'D Master'!AS131</f>
        <v>40.232558139534895</v>
      </c>
      <c r="CM131" s="139">
        <f>'D Master'!AT131</f>
        <v>14.743162108072042</v>
      </c>
      <c r="CN131" s="139">
        <f>Cash!BH131</f>
        <v>-18.249399484392349</v>
      </c>
      <c r="CO131" s="139">
        <f>Cash!BI131</f>
        <v>-9.6215266350274415</v>
      </c>
      <c r="CP131" s="139">
        <f>Cash!BJ131</f>
        <v>-14.638638072771107</v>
      </c>
      <c r="CQ131" s="139">
        <f>Cash!BK131</f>
        <v>45.463641779326593</v>
      </c>
      <c r="CR131" s="67"/>
      <c r="CS131" s="139">
        <f>'All Data FO'!K131</f>
        <v>-3.6078845476944732</v>
      </c>
      <c r="CT131" s="139">
        <f>Cash!BH131</f>
        <v>-18.249399484392349</v>
      </c>
      <c r="CU131" s="139">
        <f>'D Master'!AA131</f>
        <v>-17.763020186550442</v>
      </c>
      <c r="CV131" s="139">
        <f>NOI!G131</f>
        <v>107.18228886882379</v>
      </c>
      <c r="CW131" s="139">
        <f>NOI!S131</f>
        <v>22.952300164374783</v>
      </c>
      <c r="CX131" s="139">
        <f>Cash!EB131</f>
        <v>-0.28735632183879439</v>
      </c>
      <c r="CY131" s="139">
        <f>'All Data FO'!AP131</f>
        <v>-10.709472849782005</v>
      </c>
      <c r="CZ131" s="139">
        <f>'All Data FO'!BV131</f>
        <v>-2.2748258205321914</v>
      </c>
      <c r="DA131" s="139">
        <f>'All Data FO'!BF131</f>
        <v>-4.8746764513552554</v>
      </c>
      <c r="DB131" s="139" t="str">
        <f>'FOD (ALL)'!M131</f>
        <v>TATAMOTORS</v>
      </c>
      <c r="DC131" s="139">
        <f>'All Data FO'!EJ131</f>
        <v>-0.41429977355600822</v>
      </c>
      <c r="DD131" s="137">
        <f>'All Data FO'!B129</f>
        <v>82.8</v>
      </c>
      <c r="DE131" s="137">
        <f>('All Data FO'!W129-'All Data FO'!AB129)/3</f>
        <v>0.76666666666667049</v>
      </c>
      <c r="DF131" s="137">
        <f t="shared" si="131"/>
        <v>0.92592592592593059</v>
      </c>
      <c r="DH131" s="139" t="str">
        <f t="shared" si="100"/>
        <v>TATAMOTORS</v>
      </c>
      <c r="DI131" s="137">
        <f t="shared" si="132"/>
        <v>83.566666666666663</v>
      </c>
      <c r="DJ131" s="137">
        <f t="shared" si="133"/>
        <v>84.333333333333329</v>
      </c>
      <c r="DK131" s="137">
        <f t="shared" si="134"/>
        <v>83.183333333333323</v>
      </c>
      <c r="DL131" s="137">
        <f t="shared" si="135"/>
        <v>82.416666666666657</v>
      </c>
      <c r="DM131" s="137">
        <f t="shared" si="136"/>
        <v>81.649999999999991</v>
      </c>
      <c r="DN131" s="137">
        <f t="shared" si="137"/>
        <v>82.8</v>
      </c>
      <c r="DO131" s="137" t="str">
        <f>'Final Master FO'!DC131</f>
        <v>LONG UNWINDING</v>
      </c>
      <c r="DS131" s="137" t="str">
        <f>'FOD (ALL)'!M131</f>
        <v>TATAMOTORS</v>
      </c>
      <c r="DT131" s="137">
        <f>'All Data FO'!B129</f>
        <v>82.8</v>
      </c>
      <c r="DU131" s="139">
        <f>'All Data FO'!K129</f>
        <v>-1.4285714285714319</v>
      </c>
      <c r="DV131" s="137">
        <f>'All Data FO'!EA129</f>
        <v>2304700</v>
      </c>
      <c r="DW131" s="139">
        <f>'All Data FO'!EJ129</f>
        <v>18.298942613694695</v>
      </c>
      <c r="DX131" s="137">
        <f>'D Master'!R129</f>
        <v>3797520</v>
      </c>
      <c r="DY131" s="137">
        <f>'D Master'!AH129</f>
        <v>12.98</v>
      </c>
      <c r="EB131" s="137">
        <f>'All Data FO'!BM129/'All Data FO'!EA129</f>
        <v>13.006161322514862</v>
      </c>
      <c r="EC131" s="137">
        <f>'All Data FO'!BN129/'All Data FO'!EB129</f>
        <v>15.110255620572836</v>
      </c>
      <c r="ED131" s="137">
        <f>'All Data FO'!BO129/'All Data FO'!EC129</f>
        <v>13.81917211328976</v>
      </c>
      <c r="EE131" s="137">
        <f>'All Data FO'!BP129/'All Data FO'!ED129</f>
        <v>28.689814814814813</v>
      </c>
      <c r="EF131" s="137">
        <f>'All Data FO'!BQ129/'All Data FO'!EE129</f>
        <v>20.462519676491343</v>
      </c>
      <c r="EG131" s="137" t="str">
        <f t="shared" si="138"/>
        <v>N</v>
      </c>
      <c r="EH131" s="137" t="str">
        <f t="shared" si="139"/>
        <v>Y</v>
      </c>
      <c r="EI131" s="137" t="str">
        <f t="shared" si="140"/>
        <v>N</v>
      </c>
      <c r="EJ131" s="137" t="str">
        <f t="shared" si="141"/>
        <v>Y</v>
      </c>
      <c r="EK131" s="137">
        <f t="shared" si="142"/>
        <v>-13.924941780556111</v>
      </c>
      <c r="EL131" s="137">
        <f t="shared" si="143"/>
        <v>9.3426979322549588</v>
      </c>
      <c r="EM131" s="137">
        <f t="shared" si="144"/>
        <v>-51.832480612060863</v>
      </c>
      <c r="EN131" s="137">
        <f t="shared" si="145"/>
        <v>40.206657187851185</v>
      </c>
      <c r="EO131" s="137" t="str">
        <f t="shared" si="146"/>
        <v>N</v>
      </c>
      <c r="EP131" s="137" t="str">
        <f t="shared" si="147"/>
        <v>Y</v>
      </c>
      <c r="EQ131" s="137" t="str">
        <f t="shared" si="148"/>
        <v>N</v>
      </c>
    </row>
    <row r="132" spans="1:147" x14ac:dyDescent="0.3">
      <c r="A132" s="137" t="str">
        <f>FOD!B132</f>
        <v xml:space="preserve">TCS       </v>
      </c>
      <c r="B132" s="137" t="str">
        <f>'All Data FO'!G132</f>
        <v>Y</v>
      </c>
      <c r="C132" s="137" t="str">
        <f>'All Data FO'!H132</f>
        <v>Y</v>
      </c>
      <c r="D132" s="137" t="str">
        <f>'All Data FO'!I132</f>
        <v>N</v>
      </c>
      <c r="E132" s="137" t="str">
        <f>'All Data FO'!J132</f>
        <v>Y</v>
      </c>
      <c r="F132" s="139">
        <f>'All Data FO'!K132</f>
        <v>1.3789800085713635</v>
      </c>
      <c r="G132" s="139">
        <f>'All Data FO'!L132</f>
        <v>1.8225222681417974</v>
      </c>
      <c r="H132" s="139">
        <f>'All Data FO'!M132</f>
        <v>-9.488639277838315E-2</v>
      </c>
      <c r="I132" s="139">
        <f>'All Data FO'!N132</f>
        <v>0.47928262213976258</v>
      </c>
      <c r="J132" s="137" t="str">
        <f t="shared" ref="J132:J146" si="149">IF(F132&gt;=G132,"Y","N")</f>
        <v>N</v>
      </c>
      <c r="K132" s="137" t="str">
        <f t="shared" ref="K132:K146" si="150">IF(G132&gt;=H132,"Y","N")</f>
        <v>Y</v>
      </c>
      <c r="L132" s="137" t="str">
        <f t="shared" ref="L132:L146" si="151">IF(H132&gt;=I132,"Y","N")</f>
        <v>N</v>
      </c>
      <c r="M132" s="137">
        <f>'All Data FO'!AG132-'All Data FO'!AH132</f>
        <v>-1740750</v>
      </c>
      <c r="N132" s="137">
        <f>'All Data FO'!AH132-'All Data FO'!AI132</f>
        <v>-1009250</v>
      </c>
      <c r="O132" s="137">
        <f>'All Data FO'!AI132-'All Data FO'!AJ132</f>
        <v>-159000</v>
      </c>
      <c r="P132" s="137">
        <f>'All Data FO'!AJ132-'All Data FO'!AK132</f>
        <v>111500</v>
      </c>
      <c r="Q132" s="137" t="str">
        <f>'All Data FO'!AL132</f>
        <v>N</v>
      </c>
      <c r="R132" s="137" t="str">
        <f>'All Data FO'!AM132</f>
        <v>N</v>
      </c>
      <c r="S132" s="137" t="str">
        <f>'All Data FO'!AN132</f>
        <v>N</v>
      </c>
      <c r="T132" s="137" t="str">
        <f>'All Data FO'!AO132</f>
        <v>Y</v>
      </c>
      <c r="U132" s="139">
        <f>'All Data FO'!AP132</f>
        <v>-13.77284595300261</v>
      </c>
      <c r="V132" s="139">
        <f>'All Data FO'!AQ132</f>
        <v>-7.3947209349183955</v>
      </c>
      <c r="W132" s="139">
        <f>'All Data FO'!AR132</f>
        <v>-1.1515689221242462</v>
      </c>
      <c r="X132" s="139">
        <f>'All Data FO'!AS132</f>
        <v>0.81412116897577724</v>
      </c>
      <c r="Y132" s="137" t="str">
        <f t="shared" ref="Y132:Y146" si="152">IF(U132&gt;=V132,"Y","N")</f>
        <v>N</v>
      </c>
      <c r="Z132" s="137" t="str">
        <f t="shared" ref="Z132:Z146" si="153">IF(V132&gt;=W132,"Y","N")</f>
        <v>N</v>
      </c>
      <c r="AA132" s="137" t="str">
        <f t="shared" ref="AA132:AA146" si="154">IF(W132&gt;=X132,"Y","N")</f>
        <v>N</v>
      </c>
      <c r="AB132" s="137" t="str">
        <f>'All Data FO'!BB132</f>
        <v>Y</v>
      </c>
      <c r="AC132" s="137" t="str">
        <f>'All Data FO'!BC132</f>
        <v>Y</v>
      </c>
      <c r="AD132" s="137" t="str">
        <f>'All Data FO'!BD132</f>
        <v>Y</v>
      </c>
      <c r="AE132" s="137" t="str">
        <f>'All Data FO'!BE132</f>
        <v>N</v>
      </c>
      <c r="AF132" s="139">
        <f>'All Data FO'!BF132</f>
        <v>80.272357893585578</v>
      </c>
      <c r="AG132" s="139">
        <f>'All Data FO'!BG132</f>
        <v>32.297323466635149</v>
      </c>
      <c r="AH132" s="139">
        <f>'All Data FO'!BH132</f>
        <v>11.559387769075254</v>
      </c>
      <c r="AI132" s="139">
        <f>'All Data FO'!BI132</f>
        <v>-25.4891495802378</v>
      </c>
      <c r="AJ132" s="137" t="str">
        <f t="shared" ref="AJ132:AJ146" si="155">IF(AF132&gt;=AG132,"Y","N")</f>
        <v>Y</v>
      </c>
      <c r="AK132" s="137" t="str">
        <f t="shared" ref="AK132:AK146" si="156">IF(AG132&gt;=AH132,"Y","N")</f>
        <v>Y</v>
      </c>
      <c r="AL132" s="137" t="str">
        <f t="shared" ref="AL132:AL146" si="157">IF(AH132&gt;=AI132,"Y","N")</f>
        <v>Y</v>
      </c>
      <c r="AM132" s="137" t="str">
        <f>'All Data FO'!BR132</f>
        <v>Y</v>
      </c>
      <c r="AN132" s="137" t="str">
        <f>'All Data FO'!BS132</f>
        <v>Y</v>
      </c>
      <c r="AO132" s="137" t="str">
        <f>'All Data FO'!BT132</f>
        <v>Y</v>
      </c>
      <c r="AP132" s="137" t="str">
        <f>'All Data FO'!BU132</f>
        <v>N</v>
      </c>
      <c r="AQ132" s="139">
        <f>'All Data FO'!BV132</f>
        <v>77.765912003417341</v>
      </c>
      <c r="AR132" s="139">
        <f>'All Data FO'!BW132</f>
        <v>30.357308584686777</v>
      </c>
      <c r="AS132" s="139">
        <f>'All Data FO'!BX132</f>
        <v>11.646461506579628</v>
      </c>
      <c r="AT132" s="139">
        <f>'All Data FO'!BY132</f>
        <v>-26.513363283332065</v>
      </c>
      <c r="AU132" s="137" t="str">
        <f t="shared" ref="AU132:AU146" si="158">IF(AQ132&gt;=AR132,"Y","N")</f>
        <v>Y</v>
      </c>
      <c r="AV132" s="137" t="str">
        <f t="shared" ref="AV132:AV146" si="159">IF(AR132&gt;=AS132,"Y","N")</f>
        <v>Y</v>
      </c>
      <c r="AW132" s="137" t="str">
        <f t="shared" ref="AW132:AW146" si="160">IF(AS132&gt;=AT132,"Y","N")</f>
        <v>Y</v>
      </c>
      <c r="AX132" s="137" t="str">
        <f>'All Data FO'!CH132</f>
        <v>Y</v>
      </c>
      <c r="AY132" s="137" t="str">
        <f>'All Data FO'!CI132</f>
        <v>Y</v>
      </c>
      <c r="AZ132" s="137" t="str">
        <f>'All Data FO'!CJ132</f>
        <v>N</v>
      </c>
      <c r="BA132" s="137" t="str">
        <f>'All Data FO'!CK132</f>
        <v>N</v>
      </c>
      <c r="BB132" s="139">
        <f>'All Data FO'!CL132</f>
        <v>41.12888052681091</v>
      </c>
      <c r="BC132" s="139">
        <f>'All Data FO'!CM132</f>
        <v>22.890173410404625</v>
      </c>
      <c r="BD132" s="139">
        <f>'All Data FO'!CN132</f>
        <v>-0.49465086851489704</v>
      </c>
      <c r="BE132" s="139">
        <f>'All Data FO'!CO132</f>
        <v>-25.871919502003919</v>
      </c>
      <c r="BF132" s="137" t="str">
        <f t="shared" ref="BF132:BF146" si="161">IF(BB132&gt;=BC132,"Y","N")</f>
        <v>Y</v>
      </c>
      <c r="BG132" s="137" t="str">
        <f t="shared" ref="BG132:BG146" si="162">IF(BC132&gt;=BD132,"Y","N")</f>
        <v>Y</v>
      </c>
      <c r="BH132" s="137" t="str">
        <f t="shared" ref="BH132:BH146" si="163">IF(BD132&gt;=BE132,"Y","N")</f>
        <v>Y</v>
      </c>
      <c r="BI132" s="137" t="str">
        <f>'D Master'!AM132</f>
        <v>N</v>
      </c>
      <c r="BJ132" s="137" t="str">
        <f>'D Master'!AN132</f>
        <v>Y</v>
      </c>
      <c r="BK132" s="137" t="str">
        <f>'D Master'!AO132</f>
        <v>Y</v>
      </c>
      <c r="BL132" s="137" t="str">
        <f>'D Master'!AP132</f>
        <v>Y</v>
      </c>
      <c r="BM132" s="137">
        <f>'D Master'!AQ132</f>
        <v>-27.310138421249537</v>
      </c>
      <c r="BN132" s="137">
        <f>'D Master'!AR132</f>
        <v>6.2400635930047708</v>
      </c>
      <c r="BO132" s="137">
        <f>'D Master'!AS132</f>
        <v>40.912909549145894</v>
      </c>
      <c r="BP132" s="137">
        <f>'D Master'!AT132</f>
        <v>16.699346405228756</v>
      </c>
      <c r="BR132" s="137">
        <f>'All Data FO'!B132</f>
        <v>2010.7</v>
      </c>
      <c r="BS132" s="137">
        <f>'All Data FO'!W132</f>
        <v>2022.1</v>
      </c>
      <c r="BT132" s="137">
        <f>'All Data FO'!AB132</f>
        <v>1961</v>
      </c>
      <c r="BV132" s="137">
        <f t="shared" ref="BV132:BV146" si="164">(BW132-BX132)/BX132*100</f>
        <v>109.8014914399748</v>
      </c>
      <c r="BW132" s="137">
        <f>'All Data FO'!BM132</f>
        <v>6242250</v>
      </c>
      <c r="BX132" s="137">
        <f>AVERAGE('All Data FO'!BN132:BQ132)</f>
        <v>2975312.5</v>
      </c>
      <c r="BY132" s="137">
        <f>AVERAGE('All Data FO'!BN132:BP132)</f>
        <v>2872666.6666666665</v>
      </c>
      <c r="BZ132" s="137">
        <f t="shared" ref="BZ132:BZ146" si="165">(BW132-BY132)/BY132*100</f>
        <v>117.29809700626596</v>
      </c>
      <c r="CB132" s="139">
        <f>'All Data FO'!AP132</f>
        <v>-13.77284595300261</v>
      </c>
      <c r="CC132" s="139">
        <f>'All Data FO'!AQ132</f>
        <v>-7.3947209349183955</v>
      </c>
      <c r="CD132" s="139">
        <f>'All Data FO'!AR132</f>
        <v>-1.1515689221242462</v>
      </c>
      <c r="CE132" s="139">
        <f>'All Data FO'!AS132</f>
        <v>0.81412116897577724</v>
      </c>
      <c r="CF132" s="139">
        <f>'All Data FO'!BV132</f>
        <v>77.765912003417341</v>
      </c>
      <c r="CG132" s="139">
        <f>'All Data FO'!BW132</f>
        <v>30.357308584686777</v>
      </c>
      <c r="CH132" s="139">
        <f>'All Data FO'!BX132</f>
        <v>11.646461506579628</v>
      </c>
      <c r="CI132" s="139">
        <f>'All Data FO'!BY132</f>
        <v>-26.513363283332065</v>
      </c>
      <c r="CJ132" s="139">
        <f>'D Master'!AQ132</f>
        <v>-27.310138421249537</v>
      </c>
      <c r="CK132" s="139">
        <f>'D Master'!AR132</f>
        <v>6.2400635930047708</v>
      </c>
      <c r="CL132" s="139">
        <f>'D Master'!AS132</f>
        <v>40.912909549145894</v>
      </c>
      <c r="CM132" s="139">
        <f>'D Master'!AT132</f>
        <v>16.699346405228756</v>
      </c>
      <c r="CN132" s="139">
        <f>Cash!BH132</f>
        <v>7.7184001411380727</v>
      </c>
      <c r="CO132" s="139">
        <f>Cash!BI132</f>
        <v>22.401255351349018</v>
      </c>
      <c r="CP132" s="139">
        <f>Cash!BJ132</f>
        <v>-13.136403268954034</v>
      </c>
      <c r="CQ132" s="139">
        <f>Cash!BK132</f>
        <v>-14.19559451229326</v>
      </c>
      <c r="CR132" s="67"/>
      <c r="CS132" s="139">
        <f>'All Data FO'!K132</f>
        <v>1.3789800085713635</v>
      </c>
      <c r="CT132" s="139">
        <f>Cash!BH132</f>
        <v>7.7184001411380727</v>
      </c>
      <c r="CU132" s="139">
        <f>'D Master'!AA132</f>
        <v>-21.703397642793181</v>
      </c>
      <c r="CV132" s="139">
        <f>NOI!G132</f>
        <v>1.4112288043241359</v>
      </c>
      <c r="CW132" s="139">
        <f>NOI!S132</f>
        <v>8.8725410928038073</v>
      </c>
      <c r="CX132" s="139">
        <f>Cash!EB132</f>
        <v>-2.189781021897812</v>
      </c>
      <c r="CY132" s="139">
        <f>'All Data FO'!AP132</f>
        <v>-13.77284595300261</v>
      </c>
      <c r="CZ132" s="139">
        <f>'All Data FO'!BV132</f>
        <v>77.765912003417341</v>
      </c>
      <c r="DA132" s="139">
        <f>'All Data FO'!BF132</f>
        <v>80.272357893585578</v>
      </c>
      <c r="DB132" s="139" t="str">
        <f>'FOD (ALL)'!M132</f>
        <v>TATAPOWER</v>
      </c>
      <c r="DC132" s="139">
        <f>'All Data FO'!EJ132</f>
        <v>6.9122756224667059</v>
      </c>
      <c r="DD132" s="137">
        <f>'All Data FO'!B130</f>
        <v>33.299999999999997</v>
      </c>
      <c r="DE132" s="137">
        <f>('All Data FO'!W130-'All Data FO'!AB130)/3</f>
        <v>0.71666666666666623</v>
      </c>
      <c r="DF132" s="137">
        <f t="shared" si="131"/>
        <v>2.1521521521521514</v>
      </c>
      <c r="DH132" s="139" t="str">
        <f t="shared" ref="DH132:DH148" si="166">DB132</f>
        <v>TATAPOWER</v>
      </c>
      <c r="DI132" s="137">
        <f t="shared" si="132"/>
        <v>33.658333333333331</v>
      </c>
      <c r="DJ132" s="137">
        <f t="shared" si="133"/>
        <v>34.375</v>
      </c>
      <c r="DK132" s="137">
        <f t="shared" si="134"/>
        <v>33.299999999999997</v>
      </c>
      <c r="DL132" s="137">
        <f t="shared" si="135"/>
        <v>32.583333333333329</v>
      </c>
      <c r="DM132" s="137">
        <f t="shared" si="136"/>
        <v>31.866666666666664</v>
      </c>
      <c r="DN132" s="137">
        <f t="shared" si="137"/>
        <v>32.941666666666663</v>
      </c>
      <c r="DO132" s="137" t="str">
        <f>'Final Master FO'!DC132</f>
        <v>LONG BUILDUP</v>
      </c>
      <c r="DS132" s="137" t="str">
        <f>'FOD (ALL)'!M132</f>
        <v>TATAPOWER</v>
      </c>
      <c r="DT132" s="137">
        <f>'All Data FO'!B130</f>
        <v>33.299999999999997</v>
      </c>
      <c r="DU132" s="139">
        <f>'All Data FO'!K130</f>
        <v>1.9908116385911137</v>
      </c>
      <c r="DV132" s="137">
        <f>'All Data FO'!EA130</f>
        <v>9693000</v>
      </c>
      <c r="DW132" s="139">
        <f>'All Data FO'!EJ130</f>
        <v>-2.2064832470716427</v>
      </c>
      <c r="DX132" s="137">
        <f>'D Master'!R130</f>
        <v>9788491</v>
      </c>
      <c r="DY132" s="137">
        <f>'D Master'!AH130</f>
        <v>24.17</v>
      </c>
      <c r="EB132" s="137">
        <f>'All Data FO'!BM130/'All Data FO'!EA130</f>
        <v>2.9619312906220983</v>
      </c>
      <c r="EC132" s="137">
        <f>'All Data FO'!BN130/'All Data FO'!EB130</f>
        <v>2.1102333605738672</v>
      </c>
      <c r="ED132" s="137">
        <f>'All Data FO'!BO130/'All Data FO'!EC130</f>
        <v>5.9073158031762558</v>
      </c>
      <c r="EE132" s="137">
        <f>'All Data FO'!BP130/'All Data FO'!ED130</f>
        <v>3.1463760411128834</v>
      </c>
      <c r="EF132" s="137">
        <f>'All Data FO'!BQ130/'All Data FO'!EE130</f>
        <v>2.3738027439813618</v>
      </c>
      <c r="EG132" s="137" t="str">
        <f t="shared" si="138"/>
        <v>Y</v>
      </c>
      <c r="EH132" s="137" t="str">
        <f t="shared" si="139"/>
        <v>N</v>
      </c>
      <c r="EI132" s="137" t="str">
        <f t="shared" si="140"/>
        <v>Y</v>
      </c>
      <c r="EJ132" s="137" t="str">
        <f t="shared" si="141"/>
        <v>Y</v>
      </c>
      <c r="EK132" s="137">
        <f t="shared" si="142"/>
        <v>40.360367055168538</v>
      </c>
      <c r="EL132" s="137">
        <f t="shared" si="143"/>
        <v>-64.277627421929367</v>
      </c>
      <c r="EM132" s="137">
        <f t="shared" si="144"/>
        <v>87.749834285123114</v>
      </c>
      <c r="EN132" s="137">
        <f t="shared" si="145"/>
        <v>32.545808580360607</v>
      </c>
      <c r="EO132" s="137" t="str">
        <f t="shared" si="146"/>
        <v>Y</v>
      </c>
      <c r="EP132" s="137" t="str">
        <f t="shared" si="147"/>
        <v>N</v>
      </c>
      <c r="EQ132" s="137" t="str">
        <f t="shared" si="148"/>
        <v>Y</v>
      </c>
    </row>
    <row r="133" spans="1:147" x14ac:dyDescent="0.3">
      <c r="A133" s="137" t="str">
        <f>FOD!B133</f>
        <v xml:space="preserve">TECHM     </v>
      </c>
      <c r="B133" s="137" t="str">
        <f>'All Data FO'!G133</f>
        <v>Y</v>
      </c>
      <c r="C133" s="137" t="str">
        <f>'All Data FO'!H133</f>
        <v>N</v>
      </c>
      <c r="D133" s="137" t="str">
        <f>'All Data FO'!I133</f>
        <v>Y</v>
      </c>
      <c r="E133" s="137" t="str">
        <f>'All Data FO'!J133</f>
        <v>Y</v>
      </c>
      <c r="F133" s="139">
        <f>'All Data FO'!K133</f>
        <v>1.803452599093434</v>
      </c>
      <c r="G133" s="139">
        <f>'All Data FO'!L133</f>
        <v>-0.22132409545804027</v>
      </c>
      <c r="H133" s="139">
        <f>'All Data FO'!M133</f>
        <v>1.3952580739584304</v>
      </c>
      <c r="I133" s="139">
        <f>'All Data FO'!N133</f>
        <v>1.6665013391528685</v>
      </c>
      <c r="J133" s="137" t="str">
        <f t="shared" si="149"/>
        <v>Y</v>
      </c>
      <c r="K133" s="137" t="str">
        <f t="shared" si="150"/>
        <v>N</v>
      </c>
      <c r="L133" s="137" t="str">
        <f t="shared" si="151"/>
        <v>N</v>
      </c>
      <c r="M133" s="137">
        <f>'All Data FO'!AG133-'All Data FO'!AH133</f>
        <v>-219600</v>
      </c>
      <c r="N133" s="137">
        <f>'All Data FO'!AH133-'All Data FO'!AI133</f>
        <v>-37200</v>
      </c>
      <c r="O133" s="137">
        <f>'All Data FO'!AI133-'All Data FO'!AJ133</f>
        <v>-112800</v>
      </c>
      <c r="P133" s="137">
        <f>'All Data FO'!AJ133-'All Data FO'!AK133</f>
        <v>-223200</v>
      </c>
      <c r="Q133" s="137" t="str">
        <f>'All Data FO'!AL133</f>
        <v>N</v>
      </c>
      <c r="R133" s="137" t="str">
        <f>'All Data FO'!AM133</f>
        <v>N</v>
      </c>
      <c r="S133" s="137" t="str">
        <f>'All Data FO'!AN133</f>
        <v>N</v>
      </c>
      <c r="T133" s="137" t="str">
        <f>'All Data FO'!AO133</f>
        <v>N</v>
      </c>
      <c r="U133" s="139">
        <f>'All Data FO'!AP133</f>
        <v>-1.4798641436196021</v>
      </c>
      <c r="V133" s="139">
        <f>'All Data FO'!AQ133</f>
        <v>-0.25006049850770345</v>
      </c>
      <c r="W133" s="139">
        <f>'All Data FO'!AR133</f>
        <v>-0.75254183011768472</v>
      </c>
      <c r="X133" s="139">
        <f>'All Data FO'!AS133</f>
        <v>-1.4672241066498382</v>
      </c>
      <c r="Y133" s="137" t="str">
        <f t="shared" si="152"/>
        <v>N</v>
      </c>
      <c r="Z133" s="137" t="str">
        <f t="shared" si="153"/>
        <v>Y</v>
      </c>
      <c r="AA133" s="137" t="str">
        <f t="shared" si="154"/>
        <v>Y</v>
      </c>
      <c r="AB133" s="137" t="str">
        <f>'All Data FO'!BB133</f>
        <v>Y</v>
      </c>
      <c r="AC133" s="137" t="str">
        <f>'All Data FO'!BC133</f>
        <v>N</v>
      </c>
      <c r="AD133" s="137" t="str">
        <f>'All Data FO'!BD133</f>
        <v>N</v>
      </c>
      <c r="AE133" s="137" t="str">
        <f>'All Data FO'!BE133</f>
        <v>N</v>
      </c>
      <c r="AF133" s="139">
        <f>'All Data FO'!BF133</f>
        <v>139.34482613483814</v>
      </c>
      <c r="AG133" s="139">
        <f>'All Data FO'!BG133</f>
        <v>-0.50297649109538456</v>
      </c>
      <c r="AH133" s="139">
        <f>'All Data FO'!BH133</f>
        <v>-21.704243608283999</v>
      </c>
      <c r="AI133" s="139">
        <f>'All Data FO'!BI133</f>
        <v>-6.6491600402161355</v>
      </c>
      <c r="AJ133" s="137" t="str">
        <f t="shared" si="155"/>
        <v>Y</v>
      </c>
      <c r="AK133" s="137" t="str">
        <f t="shared" si="156"/>
        <v>Y</v>
      </c>
      <c r="AL133" s="137" t="str">
        <f t="shared" si="157"/>
        <v>N</v>
      </c>
      <c r="AM133" s="137" t="str">
        <f>'All Data FO'!BR133</f>
        <v>Y</v>
      </c>
      <c r="AN133" s="137" t="str">
        <f>'All Data FO'!BS133</f>
        <v>N</v>
      </c>
      <c r="AO133" s="137" t="str">
        <f>'All Data FO'!BT133</f>
        <v>N</v>
      </c>
      <c r="AP133" s="137" t="str">
        <f>'All Data FO'!BU133</f>
        <v>N</v>
      </c>
      <c r="AQ133" s="139">
        <f>'All Data FO'!BV133</f>
        <v>135.83815028901734</v>
      </c>
      <c r="AR133" s="139">
        <f>'All Data FO'!BW133</f>
        <v>-0.24026910139356081</v>
      </c>
      <c r="AS133" s="139">
        <f>'All Data FO'!BX133</f>
        <v>-22.321761851437103</v>
      </c>
      <c r="AT133" s="139">
        <f>'All Data FO'!BY133</f>
        <v>-7.6206896551724137</v>
      </c>
      <c r="AU133" s="137" t="str">
        <f t="shared" si="158"/>
        <v>Y</v>
      </c>
      <c r="AV133" s="137" t="str">
        <f t="shared" si="159"/>
        <v>Y</v>
      </c>
      <c r="AW133" s="137" t="str">
        <f t="shared" si="160"/>
        <v>N</v>
      </c>
      <c r="AX133" s="137" t="str">
        <f>'All Data FO'!CH133</f>
        <v>Y</v>
      </c>
      <c r="AY133" s="137" t="str">
        <f>'All Data FO'!CI133</f>
        <v>N</v>
      </c>
      <c r="AZ133" s="137" t="str">
        <f>'All Data FO'!CJ133</f>
        <v>N</v>
      </c>
      <c r="BA133" s="137" t="str">
        <f>'All Data FO'!CK133</f>
        <v>N</v>
      </c>
      <c r="BB133" s="139">
        <f>'All Data FO'!CL133</f>
        <v>69.131997945557259</v>
      </c>
      <c r="BC133" s="139">
        <f>'All Data FO'!CM133</f>
        <v>-3.3746898263027298</v>
      </c>
      <c r="BD133" s="139">
        <f>'All Data FO'!CN133</f>
        <v>-21.564811210587777</v>
      </c>
      <c r="BE133" s="139">
        <f>'All Data FO'!CO133</f>
        <v>-8.5439658241367038</v>
      </c>
      <c r="BF133" s="137" t="str">
        <f t="shared" si="161"/>
        <v>Y</v>
      </c>
      <c r="BG133" s="137" t="str">
        <f t="shared" si="162"/>
        <v>Y</v>
      </c>
      <c r="BH133" s="137" t="str">
        <f t="shared" si="163"/>
        <v>N</v>
      </c>
      <c r="BI133" s="137" t="str">
        <f>'D Master'!AM133</f>
        <v>Y</v>
      </c>
      <c r="BJ133" s="137" t="str">
        <f>'D Master'!AN133</f>
        <v>N</v>
      </c>
      <c r="BK133" s="137" t="str">
        <f>'D Master'!AO133</f>
        <v>N</v>
      </c>
      <c r="BL133" s="137" t="str">
        <f>'D Master'!AP133</f>
        <v>Y</v>
      </c>
      <c r="BM133" s="137">
        <f>'D Master'!AQ133</f>
        <v>39.888111888111879</v>
      </c>
      <c r="BN133" s="137">
        <f>'D Master'!AR133</f>
        <v>-14.820109602096734</v>
      </c>
      <c r="BO133" s="137">
        <f>'D Master'!AS133</f>
        <v>-5.8968609865470905</v>
      </c>
      <c r="BP133" s="137">
        <f>'D Master'!AT133</f>
        <v>28.530259365994233</v>
      </c>
      <c r="BR133" s="137">
        <f>'All Data FO'!B133</f>
        <v>527.79999999999995</v>
      </c>
      <c r="BS133" s="137">
        <f>'All Data FO'!W133</f>
        <v>529.95000000000005</v>
      </c>
      <c r="BT133" s="137">
        <f>'All Data FO'!AB133</f>
        <v>514.20000000000005</v>
      </c>
      <c r="BV133" s="137">
        <f t="shared" si="164"/>
        <v>101.15036976170913</v>
      </c>
      <c r="BW133" s="137">
        <f>'All Data FO'!BM133</f>
        <v>5875200</v>
      </c>
      <c r="BX133" s="137">
        <f>AVERAGE('All Data FO'!BN133:BQ133)</f>
        <v>2920800</v>
      </c>
      <c r="BY133" s="137">
        <f>AVERAGE('All Data FO'!BN133:BP133)</f>
        <v>2734400</v>
      </c>
      <c r="BZ133" s="137">
        <f t="shared" si="165"/>
        <v>114.86249268578115</v>
      </c>
      <c r="CB133" s="139">
        <f>'All Data FO'!AP133</f>
        <v>-1.4798641436196021</v>
      </c>
      <c r="CC133" s="139">
        <f>'All Data FO'!AQ133</f>
        <v>-0.25006049850770345</v>
      </c>
      <c r="CD133" s="139">
        <f>'All Data FO'!AR133</f>
        <v>-0.75254183011768472</v>
      </c>
      <c r="CE133" s="139">
        <f>'All Data FO'!AS133</f>
        <v>-1.4672241066498382</v>
      </c>
      <c r="CF133" s="139">
        <f>'All Data FO'!BV133</f>
        <v>135.83815028901734</v>
      </c>
      <c r="CG133" s="139">
        <f>'All Data FO'!BW133</f>
        <v>-0.24026910139356081</v>
      </c>
      <c r="CH133" s="139">
        <f>'All Data FO'!BX133</f>
        <v>-22.321761851437103</v>
      </c>
      <c r="CI133" s="139">
        <f>'All Data FO'!BY133</f>
        <v>-7.6206896551724137</v>
      </c>
      <c r="CJ133" s="139">
        <f>'D Master'!AQ133</f>
        <v>39.888111888111879</v>
      </c>
      <c r="CK133" s="139">
        <f>'D Master'!AR133</f>
        <v>-14.820109602096734</v>
      </c>
      <c r="CL133" s="139">
        <f>'D Master'!AS133</f>
        <v>-5.8968609865470905</v>
      </c>
      <c r="CM133" s="139">
        <f>'D Master'!AT133</f>
        <v>28.530259365994233</v>
      </c>
      <c r="CN133" s="139">
        <f>Cash!BH133</f>
        <v>67.494859472565935</v>
      </c>
      <c r="CO133" s="139">
        <f>Cash!BI133</f>
        <v>-8.3981911222182557</v>
      </c>
      <c r="CP133" s="139">
        <f>Cash!BJ133</f>
        <v>-8.8310274152303041</v>
      </c>
      <c r="CQ133" s="139">
        <f>Cash!BK133</f>
        <v>-7.3809456382691385</v>
      </c>
      <c r="CR133" s="67"/>
      <c r="CS133" s="139">
        <f>'All Data FO'!K133</f>
        <v>1.803452599093434</v>
      </c>
      <c r="CT133" s="139">
        <f>Cash!BH133</f>
        <v>67.494859472565935</v>
      </c>
      <c r="CU133" s="139">
        <f>'D Master'!AA133</f>
        <v>134.32429664364636</v>
      </c>
      <c r="CV133" s="139">
        <f>NOI!G133</f>
        <v>79.368482461897472</v>
      </c>
      <c r="CW133" s="139">
        <f>NOI!S133</f>
        <v>14.887724568476427</v>
      </c>
      <c r="CX133" s="139">
        <f>Cash!EB133</f>
        <v>-2.0710059171600608</v>
      </c>
      <c r="CY133" s="139">
        <f>'All Data FO'!AP133</f>
        <v>-1.4798641436196021</v>
      </c>
      <c r="CZ133" s="139">
        <f>'All Data FO'!BV133</f>
        <v>135.83815028901734</v>
      </c>
      <c r="DA133" s="139">
        <f>'All Data FO'!BF133</f>
        <v>139.34482613483814</v>
      </c>
      <c r="DB133" s="139" t="str">
        <f>'FOD (ALL)'!M133</f>
        <v>TATASTEEL</v>
      </c>
      <c r="DC133" s="139">
        <f>'All Data FO'!EJ133</f>
        <v>-4.2298578721864564</v>
      </c>
      <c r="DD133" s="137">
        <f>'All Data FO'!B131</f>
        <v>273.85000000000002</v>
      </c>
      <c r="DE133" s="137">
        <f>('All Data FO'!W131-'All Data FO'!AB131)/3</f>
        <v>2.4500000000000077</v>
      </c>
      <c r="DF133" s="137">
        <f t="shared" si="131"/>
        <v>0.89465035603432819</v>
      </c>
      <c r="DH133" s="139" t="str">
        <f t="shared" si="166"/>
        <v>TATASTEEL</v>
      </c>
      <c r="DI133" s="137">
        <f t="shared" si="132"/>
        <v>276.3</v>
      </c>
      <c r="DJ133" s="137">
        <f t="shared" si="133"/>
        <v>278.75</v>
      </c>
      <c r="DK133" s="137">
        <f t="shared" si="134"/>
        <v>275.07499999999999</v>
      </c>
      <c r="DL133" s="137">
        <f t="shared" si="135"/>
        <v>272.625</v>
      </c>
      <c r="DM133" s="137">
        <f t="shared" si="136"/>
        <v>270.17500000000001</v>
      </c>
      <c r="DN133" s="137">
        <f t="shared" si="137"/>
        <v>273.85000000000002</v>
      </c>
      <c r="DO133" s="137" t="str">
        <f>'Final Master FO'!DC133</f>
        <v>LONG UNWINDING</v>
      </c>
      <c r="DS133" s="137" t="str">
        <f>'FOD (ALL)'!M133</f>
        <v>TATASTEEL</v>
      </c>
      <c r="DT133" s="137">
        <f>'All Data FO'!B131</f>
        <v>273.85000000000002</v>
      </c>
      <c r="DU133" s="139">
        <f>'All Data FO'!K131</f>
        <v>-3.6078845476944732</v>
      </c>
      <c r="DV133" s="137">
        <f>'All Data FO'!EA131</f>
        <v>66582800</v>
      </c>
      <c r="DW133" s="139">
        <f>'All Data FO'!EJ131</f>
        <v>-0.41429977355600822</v>
      </c>
      <c r="DX133" s="137">
        <f>'D Master'!R131</f>
        <v>1811193</v>
      </c>
      <c r="DY133" s="137">
        <f>'D Master'!AH131</f>
        <v>17</v>
      </c>
      <c r="EB133" s="137">
        <f>'All Data FO'!BM131/'All Data FO'!EA131</f>
        <v>0.26227494187688111</v>
      </c>
      <c r="EC133" s="137">
        <f>'All Data FO'!BN131/'All Data FO'!EB131</f>
        <v>0.26726822395520178</v>
      </c>
      <c r="ED133" s="137">
        <f>'All Data FO'!BO131/'All Data FO'!EC131</f>
        <v>0.32389565312536095</v>
      </c>
      <c r="EE133" s="137">
        <f>'All Data FO'!BP131/'All Data FO'!ED131</f>
        <v>0.40997301317665036</v>
      </c>
      <c r="EF133" s="137">
        <f>'All Data FO'!BQ131/'All Data FO'!EE131</f>
        <v>0.2922806682636353</v>
      </c>
      <c r="EG133" s="137" t="str">
        <f t="shared" si="138"/>
        <v>N</v>
      </c>
      <c r="EH133" s="137" t="str">
        <f t="shared" si="139"/>
        <v>N</v>
      </c>
      <c r="EI133" s="137" t="str">
        <f t="shared" si="140"/>
        <v>N</v>
      </c>
      <c r="EJ133" s="137" t="str">
        <f t="shared" si="141"/>
        <v>Y</v>
      </c>
      <c r="EK133" s="137">
        <f t="shared" si="142"/>
        <v>-1.8682662699018127</v>
      </c>
      <c r="EL133" s="137">
        <f t="shared" si="143"/>
        <v>-17.483232214988085</v>
      </c>
      <c r="EM133" s="137">
        <f t="shared" si="144"/>
        <v>-20.99586004071935</v>
      </c>
      <c r="EN133" s="137">
        <f t="shared" si="145"/>
        <v>40.266893329687242</v>
      </c>
      <c r="EO133" s="137" t="str">
        <f t="shared" si="146"/>
        <v>Y</v>
      </c>
      <c r="EP133" s="137" t="str">
        <f t="shared" si="147"/>
        <v>Y</v>
      </c>
      <c r="EQ133" s="137" t="str">
        <f t="shared" si="148"/>
        <v>N</v>
      </c>
    </row>
    <row r="134" spans="1:147" x14ac:dyDescent="0.3">
      <c r="A134" s="137" t="str">
        <f>FOD!B134</f>
        <v xml:space="preserve">TITAN     </v>
      </c>
      <c r="B134" s="137" t="str">
        <f>'All Data FO'!G134</f>
        <v>N</v>
      </c>
      <c r="C134" s="137" t="str">
        <f>'All Data FO'!H134</f>
        <v>N</v>
      </c>
      <c r="D134" s="137" t="str">
        <f>'All Data FO'!I134</f>
        <v>Y</v>
      </c>
      <c r="E134" s="137" t="str">
        <f>'All Data FO'!J134</f>
        <v>Y</v>
      </c>
      <c r="F134" s="139">
        <f>'All Data FO'!K134</f>
        <v>-0.18272914824638428</v>
      </c>
      <c r="G134" s="139">
        <f>'All Data FO'!L134</f>
        <v>-0.17064846416382787</v>
      </c>
      <c r="H134" s="139">
        <f>'All Data FO'!M134</f>
        <v>2.7324386410349439</v>
      </c>
      <c r="I134" s="139">
        <f>'All Data FO'!N134</f>
        <v>1.5033441737743143</v>
      </c>
      <c r="J134" s="137" t="str">
        <f t="shared" si="149"/>
        <v>N</v>
      </c>
      <c r="K134" s="137" t="str">
        <f t="shared" si="150"/>
        <v>N</v>
      </c>
      <c r="L134" s="137" t="str">
        <f t="shared" si="151"/>
        <v>Y</v>
      </c>
      <c r="M134" s="137">
        <f>'All Data FO'!AG134-'All Data FO'!AH134</f>
        <v>-467250</v>
      </c>
      <c r="N134" s="137">
        <f>'All Data FO'!AH134-'All Data FO'!AI134</f>
        <v>-205500</v>
      </c>
      <c r="O134" s="137">
        <f>'All Data FO'!AI134-'All Data FO'!AJ134</f>
        <v>139500</v>
      </c>
      <c r="P134" s="137">
        <f>'All Data FO'!AJ134-'All Data FO'!AK134</f>
        <v>-111750</v>
      </c>
      <c r="Q134" s="137" t="str">
        <f>'All Data FO'!AL134</f>
        <v>N</v>
      </c>
      <c r="R134" s="137" t="str">
        <f>'All Data FO'!AM134</f>
        <v>N</v>
      </c>
      <c r="S134" s="137" t="str">
        <f>'All Data FO'!AN134</f>
        <v>Y</v>
      </c>
      <c r="T134" s="137" t="str">
        <f>'All Data FO'!AO134</f>
        <v>N</v>
      </c>
      <c r="U134" s="139">
        <f>'All Data FO'!AP134</f>
        <v>-6.5974796145292807</v>
      </c>
      <c r="V134" s="139">
        <f>'All Data FO'!AQ134</f>
        <v>-2.8198003499022333</v>
      </c>
      <c r="W134" s="139">
        <f>'All Data FO'!AR134</f>
        <v>1.9515265974189486</v>
      </c>
      <c r="X134" s="139">
        <f>'All Data FO'!AS134</f>
        <v>-1.5392561983471074</v>
      </c>
      <c r="Y134" s="137" t="str">
        <f t="shared" si="152"/>
        <v>N</v>
      </c>
      <c r="Z134" s="137" t="str">
        <f t="shared" si="153"/>
        <v>N</v>
      </c>
      <c r="AA134" s="137" t="str">
        <f t="shared" si="154"/>
        <v>Y</v>
      </c>
      <c r="AB134" s="137" t="str">
        <f>'All Data FO'!BB134</f>
        <v>Y</v>
      </c>
      <c r="AC134" s="137" t="str">
        <f>'All Data FO'!BC134</f>
        <v>N</v>
      </c>
      <c r="AD134" s="137" t="str">
        <f>'All Data FO'!BD134</f>
        <v>N</v>
      </c>
      <c r="AE134" s="137" t="str">
        <f>'All Data FO'!BE134</f>
        <v>N</v>
      </c>
      <c r="AF134" s="139">
        <f>'All Data FO'!BF134</f>
        <v>50.416515358018529</v>
      </c>
      <c r="AG134" s="139">
        <f>'All Data FO'!BG134</f>
        <v>-36.263982667495668</v>
      </c>
      <c r="AH134" s="139">
        <f>'All Data FO'!BH134</f>
        <v>-10.248025780678905</v>
      </c>
      <c r="AI134" s="139">
        <f>'All Data FO'!BI134</f>
        <v>-36.207697676188694</v>
      </c>
      <c r="AJ134" s="137" t="str">
        <f t="shared" si="155"/>
        <v>Y</v>
      </c>
      <c r="AK134" s="137" t="str">
        <f t="shared" si="156"/>
        <v>N</v>
      </c>
      <c r="AL134" s="137" t="str">
        <f t="shared" si="157"/>
        <v>Y</v>
      </c>
      <c r="AM134" s="137" t="str">
        <f>'All Data FO'!BR134</f>
        <v>Y</v>
      </c>
      <c r="AN134" s="137" t="str">
        <f>'All Data FO'!BS134</f>
        <v>N</v>
      </c>
      <c r="AO134" s="137" t="str">
        <f>'All Data FO'!BT134</f>
        <v>N</v>
      </c>
      <c r="AP134" s="137" t="str">
        <f>'All Data FO'!BU134</f>
        <v>N</v>
      </c>
      <c r="AQ134" s="139">
        <f>'All Data FO'!BV134</f>
        <v>51.206518332811036</v>
      </c>
      <c r="AR134" s="139">
        <f>'All Data FO'!BW134</f>
        <v>-36.799366211130916</v>
      </c>
      <c r="AS134" s="139">
        <f>'All Data FO'!BX134</f>
        <v>-11.467648605996844</v>
      </c>
      <c r="AT134" s="139">
        <f>'All Data FO'!BY134</f>
        <v>-37.046031570813554</v>
      </c>
      <c r="AU134" s="137" t="str">
        <f t="shared" si="158"/>
        <v>Y</v>
      </c>
      <c r="AV134" s="137" t="str">
        <f t="shared" si="159"/>
        <v>N</v>
      </c>
      <c r="AW134" s="137" t="str">
        <f t="shared" si="160"/>
        <v>Y</v>
      </c>
      <c r="AX134" s="137" t="str">
        <f>'All Data FO'!CH134</f>
        <v>Y</v>
      </c>
      <c r="AY134" s="137" t="str">
        <f>'All Data FO'!CI134</f>
        <v>N</v>
      </c>
      <c r="AZ134" s="137" t="str">
        <f>'All Data FO'!CJ134</f>
        <v>N</v>
      </c>
      <c r="BA134" s="137" t="str">
        <f>'All Data FO'!CK134</f>
        <v>N</v>
      </c>
      <c r="BB134" s="139">
        <f>'All Data FO'!CL134</f>
        <v>34.95590828924162</v>
      </c>
      <c r="BC134" s="139">
        <f>'All Data FO'!CM134</f>
        <v>-36.449226630800268</v>
      </c>
      <c r="BD134" s="139">
        <f>'All Data FO'!CN134</f>
        <v>-9.9151857835218102</v>
      </c>
      <c r="BE134" s="139">
        <f>'All Data FO'!CO134</f>
        <v>-37.316455696202532</v>
      </c>
      <c r="BF134" s="137" t="str">
        <f t="shared" si="161"/>
        <v>Y</v>
      </c>
      <c r="BG134" s="137" t="str">
        <f t="shared" si="162"/>
        <v>N</v>
      </c>
      <c r="BH134" s="137" t="str">
        <f t="shared" si="163"/>
        <v>Y</v>
      </c>
      <c r="BI134" s="137" t="str">
        <f>'D Master'!AM134</f>
        <v>N</v>
      </c>
      <c r="BJ134" s="137" t="str">
        <f>'D Master'!AN134</f>
        <v>N</v>
      </c>
      <c r="BK134" s="137" t="str">
        <f>'D Master'!AO134</f>
        <v>Y</v>
      </c>
      <c r="BL134" s="137" t="str">
        <f>'D Master'!AP134</f>
        <v>Y</v>
      </c>
      <c r="BM134" s="137">
        <f>'D Master'!AQ134</f>
        <v>-28.697264719517847</v>
      </c>
      <c r="BN134" s="137">
        <f>'D Master'!AR134</f>
        <v>-1.6415868673050591</v>
      </c>
      <c r="BO134" s="137">
        <f>'D Master'!AS134</f>
        <v>16.555939410045166</v>
      </c>
      <c r="BP134" s="137">
        <f>'D Master'!AT134</f>
        <v>20.146871008939982</v>
      </c>
      <c r="BR134" s="137">
        <f>'All Data FO'!B134</f>
        <v>846.7</v>
      </c>
      <c r="BS134" s="137">
        <f>'All Data FO'!W134</f>
        <v>852.55</v>
      </c>
      <c r="BT134" s="137">
        <f>'All Data FO'!AB134</f>
        <v>834.05</v>
      </c>
      <c r="BV134" s="137">
        <f t="shared" si="164"/>
        <v>-16.09425267368055</v>
      </c>
      <c r="BW134" s="137">
        <f>'All Data FO'!BM134</f>
        <v>3618750</v>
      </c>
      <c r="BX134" s="137">
        <f>AVERAGE('All Data FO'!BN134:BQ134)</f>
        <v>4312875</v>
      </c>
      <c r="BY134" s="137">
        <f>AVERAGE('All Data FO'!BN134:BP134)</f>
        <v>3485750</v>
      </c>
      <c r="BZ134" s="137">
        <f t="shared" si="165"/>
        <v>3.8155346768988028</v>
      </c>
      <c r="CB134" s="139">
        <f>'All Data FO'!AP134</f>
        <v>-6.5974796145292807</v>
      </c>
      <c r="CC134" s="139">
        <f>'All Data FO'!AQ134</f>
        <v>-2.8198003499022333</v>
      </c>
      <c r="CD134" s="139">
        <f>'All Data FO'!AR134</f>
        <v>1.9515265974189486</v>
      </c>
      <c r="CE134" s="139">
        <f>'All Data FO'!AS134</f>
        <v>-1.5392561983471074</v>
      </c>
      <c r="CF134" s="139">
        <f>'All Data FO'!BV134</f>
        <v>51.206518332811036</v>
      </c>
      <c r="CG134" s="139">
        <f>'All Data FO'!BW134</f>
        <v>-36.799366211130916</v>
      </c>
      <c r="CH134" s="139">
        <f>'All Data FO'!BX134</f>
        <v>-11.467648605996844</v>
      </c>
      <c r="CI134" s="139">
        <f>'All Data FO'!BY134</f>
        <v>-37.046031570813554</v>
      </c>
      <c r="CJ134" s="139">
        <f>'D Master'!AQ134</f>
        <v>-28.697264719517847</v>
      </c>
      <c r="CK134" s="139">
        <f>'D Master'!AR134</f>
        <v>-1.6415868673050591</v>
      </c>
      <c r="CL134" s="139">
        <f>'D Master'!AS134</f>
        <v>16.555939410045166</v>
      </c>
      <c r="CM134" s="139">
        <f>'D Master'!AT134</f>
        <v>20.146871008939982</v>
      </c>
      <c r="CN134" s="139">
        <f>Cash!BH134</f>
        <v>-11.809704874623799</v>
      </c>
      <c r="CO134" s="139">
        <f>Cash!BI134</f>
        <v>-34.844044643796309</v>
      </c>
      <c r="CP134" s="139">
        <f>Cash!BJ134</f>
        <v>10.771959687616455</v>
      </c>
      <c r="CQ134" s="139">
        <f>Cash!BK134</f>
        <v>-33.707841168345347</v>
      </c>
      <c r="CR134" s="67"/>
      <c r="CS134" s="139">
        <f>'All Data FO'!K134</f>
        <v>-0.18272914824638428</v>
      </c>
      <c r="CT134" s="139">
        <f>Cash!BH134</f>
        <v>-11.809704874623799</v>
      </c>
      <c r="CU134" s="139">
        <f>'D Master'!AA134</f>
        <v>-37.122830635956568</v>
      </c>
      <c r="CV134" s="139">
        <f>NOI!G134</f>
        <v>866.75245671502103</v>
      </c>
      <c r="CW134" s="139">
        <f>NOI!S134</f>
        <v>12.353670638242665</v>
      </c>
      <c r="CX134" s="139">
        <f>Cash!EB134</f>
        <v>-3.0120481927713811</v>
      </c>
      <c r="CY134" s="139">
        <f>'All Data FO'!AP134</f>
        <v>-6.5974796145292807</v>
      </c>
      <c r="CZ134" s="139">
        <f>'All Data FO'!BV134</f>
        <v>51.206518332811036</v>
      </c>
      <c r="DA134" s="139">
        <f>'All Data FO'!BF134</f>
        <v>50.416515358018529</v>
      </c>
      <c r="DB134" s="139" t="str">
        <f>'FOD (ALL)'!M134</f>
        <v>TCS</v>
      </c>
      <c r="DC134" s="139">
        <f>'All Data FO'!EJ134</f>
        <v>6.6599170288423544</v>
      </c>
      <c r="DD134" s="137">
        <f>'All Data FO'!B132</f>
        <v>2010.7</v>
      </c>
      <c r="DE134" s="137">
        <f>('All Data FO'!W132-'All Data FO'!AB132)/3</f>
        <v>20.366666666666635</v>
      </c>
      <c r="DF134" s="137">
        <f t="shared" si="131"/>
        <v>1.012914242137894</v>
      </c>
      <c r="DH134" s="139" t="str">
        <f t="shared" si="166"/>
        <v>TCS</v>
      </c>
      <c r="DI134" s="137">
        <f t="shared" si="132"/>
        <v>2020.8833333333334</v>
      </c>
      <c r="DJ134" s="137">
        <f t="shared" si="133"/>
        <v>2041.25</v>
      </c>
      <c r="DK134" s="137">
        <f t="shared" si="134"/>
        <v>2010.7</v>
      </c>
      <c r="DL134" s="137">
        <f t="shared" si="135"/>
        <v>1990.3333333333335</v>
      </c>
      <c r="DM134" s="137">
        <f t="shared" si="136"/>
        <v>1969.9666666666669</v>
      </c>
      <c r="DN134" s="137">
        <f t="shared" si="137"/>
        <v>2000.5166666666669</v>
      </c>
      <c r="DO134" s="137" t="str">
        <f>'Final Master FO'!DC134</f>
        <v>LONG BUILDUP</v>
      </c>
      <c r="DS134" s="137" t="str">
        <f>'FOD (ALL)'!M134</f>
        <v>TCS</v>
      </c>
      <c r="DT134" s="137">
        <f>'All Data FO'!B132</f>
        <v>2010.7</v>
      </c>
      <c r="DU134" s="139">
        <f>'All Data FO'!K132</f>
        <v>1.3789800085713635</v>
      </c>
      <c r="DV134" s="137">
        <f>'All Data FO'!EA132</f>
        <v>66469500</v>
      </c>
      <c r="DW134" s="139">
        <f>'All Data FO'!EJ132</f>
        <v>6.9122756224667059</v>
      </c>
      <c r="DX134" s="137">
        <f>'D Master'!R132</f>
        <v>1423498</v>
      </c>
      <c r="DY134" s="137">
        <f>'D Master'!AH132</f>
        <v>38.86</v>
      </c>
      <c r="EB134" s="137">
        <f>'All Data FO'!BM132/'All Data FO'!EA132</f>
        <v>9.3911493241261024E-2</v>
      </c>
      <c r="EC134" s="137">
        <f>'All Data FO'!BN132/'All Data FO'!EB132</f>
        <v>5.6480409187415558E-2</v>
      </c>
      <c r="ED134" s="137">
        <f>'All Data FO'!BO132/'All Data FO'!EC132</f>
        <v>4.4476640991983882E-2</v>
      </c>
      <c r="EE134" s="137">
        <f>'All Data FO'!BP132/'All Data FO'!ED132</f>
        <v>4.1066687091503268E-2</v>
      </c>
      <c r="EF134" s="137">
        <f>'All Data FO'!BQ132/'All Data FO'!EE132</f>
        <v>5.7170593254279194E-2</v>
      </c>
      <c r="EG134" s="137" t="str">
        <f t="shared" si="138"/>
        <v>Y</v>
      </c>
      <c r="EH134" s="137" t="str">
        <f t="shared" si="139"/>
        <v>Y</v>
      </c>
      <c r="EI134" s="137" t="str">
        <f t="shared" si="140"/>
        <v>Y</v>
      </c>
      <c r="EJ134" s="137" t="str">
        <f t="shared" si="141"/>
        <v>N</v>
      </c>
      <c r="EK134" s="137">
        <f t="shared" si="142"/>
        <v>66.272685684057535</v>
      </c>
      <c r="EL134" s="137">
        <f t="shared" si="143"/>
        <v>26.988927058576973</v>
      </c>
      <c r="EM134" s="137">
        <f t="shared" si="144"/>
        <v>8.3034550434581718</v>
      </c>
      <c r="EN134" s="137">
        <f t="shared" si="145"/>
        <v>-28.168163466749675</v>
      </c>
      <c r="EO134" s="137" t="str">
        <f t="shared" si="146"/>
        <v>Y</v>
      </c>
      <c r="EP134" s="137" t="str">
        <f t="shared" si="147"/>
        <v>Y</v>
      </c>
      <c r="EQ134" s="137" t="str">
        <f t="shared" si="148"/>
        <v>Y</v>
      </c>
    </row>
    <row r="135" spans="1:147" x14ac:dyDescent="0.3">
      <c r="A135" s="137" t="str">
        <f>FOD!B135</f>
        <v>TORNTPHARM</v>
      </c>
      <c r="B135" s="137" t="str">
        <f>'All Data FO'!G135</f>
        <v>N</v>
      </c>
      <c r="C135" s="137" t="str">
        <f>'All Data FO'!H135</f>
        <v>Y</v>
      </c>
      <c r="D135" s="137" t="str">
        <f>'All Data FO'!I135</f>
        <v>Y</v>
      </c>
      <c r="E135" s="137" t="str">
        <f>'All Data FO'!J135</f>
        <v>N</v>
      </c>
      <c r="F135" s="139">
        <f>'All Data FO'!K135</f>
        <v>-0.41430105876937939</v>
      </c>
      <c r="G135" s="139">
        <f>'All Data FO'!L135</f>
        <v>1.7724681814632659</v>
      </c>
      <c r="H135" s="139">
        <f>'All Data FO'!M135</f>
        <v>2.8137919961465863</v>
      </c>
      <c r="I135" s="139">
        <f>'All Data FO'!N135</f>
        <v>-6.8190934616920107E-2</v>
      </c>
      <c r="J135" s="137" t="str">
        <f t="shared" si="149"/>
        <v>N</v>
      </c>
      <c r="K135" s="137" t="str">
        <f t="shared" si="150"/>
        <v>N</v>
      </c>
      <c r="L135" s="137" t="str">
        <f t="shared" si="151"/>
        <v>Y</v>
      </c>
      <c r="M135" s="137">
        <f>'All Data FO'!AG135-'All Data FO'!AH135</f>
        <v>4500</v>
      </c>
      <c r="N135" s="137">
        <f>'All Data FO'!AH135-'All Data FO'!AI135</f>
        <v>-20000</v>
      </c>
      <c r="O135" s="137">
        <f>'All Data FO'!AI135-'All Data FO'!AJ135</f>
        <v>44000</v>
      </c>
      <c r="P135" s="137">
        <f>'All Data FO'!AJ135-'All Data FO'!AK135</f>
        <v>-9000</v>
      </c>
      <c r="Q135" s="137" t="str">
        <f>'All Data FO'!AL135</f>
        <v>Y</v>
      </c>
      <c r="R135" s="137" t="str">
        <f>'All Data FO'!AM135</f>
        <v>N</v>
      </c>
      <c r="S135" s="137" t="str">
        <f>'All Data FO'!AN135</f>
        <v>Y</v>
      </c>
      <c r="T135" s="137" t="str">
        <f>'All Data FO'!AO135</f>
        <v>N</v>
      </c>
      <c r="U135" s="139">
        <f>'All Data FO'!AP135</f>
        <v>0.58214747736093142</v>
      </c>
      <c r="V135" s="139">
        <f>'All Data FO'!AQ135</f>
        <v>-2.5220680958385877</v>
      </c>
      <c r="W135" s="139">
        <f>'All Data FO'!AR135</f>
        <v>5.8744993324432571</v>
      </c>
      <c r="X135" s="139">
        <f>'All Data FO'!AS135</f>
        <v>-1.1873350923482848</v>
      </c>
      <c r="Y135" s="137" t="str">
        <f t="shared" si="152"/>
        <v>Y</v>
      </c>
      <c r="Z135" s="137" t="str">
        <f t="shared" si="153"/>
        <v>N</v>
      </c>
      <c r="AA135" s="137" t="str">
        <f t="shared" si="154"/>
        <v>Y</v>
      </c>
      <c r="AB135" s="137" t="str">
        <f>'All Data FO'!BB135</f>
        <v>N</v>
      </c>
      <c r="AC135" s="137" t="str">
        <f>'All Data FO'!BC135</f>
        <v>N</v>
      </c>
      <c r="AD135" s="137" t="str">
        <f>'All Data FO'!BD135</f>
        <v>Y</v>
      </c>
      <c r="AE135" s="137" t="str">
        <f>'All Data FO'!BE135</f>
        <v>N</v>
      </c>
      <c r="AF135" s="139">
        <f>'All Data FO'!BF135</f>
        <v>-30.166002189796657</v>
      </c>
      <c r="AG135" s="139">
        <f>'All Data FO'!BG135</f>
        <v>-10.091246005167248</v>
      </c>
      <c r="AH135" s="139">
        <f>'All Data FO'!BH135</f>
        <v>74.541592137112772</v>
      </c>
      <c r="AI135" s="139">
        <f>'All Data FO'!BI135</f>
        <v>-37.194126579572682</v>
      </c>
      <c r="AJ135" s="137" t="str">
        <f t="shared" si="155"/>
        <v>N</v>
      </c>
      <c r="AK135" s="137" t="str">
        <f t="shared" si="156"/>
        <v>N</v>
      </c>
      <c r="AL135" s="137" t="str">
        <f t="shared" si="157"/>
        <v>Y</v>
      </c>
      <c r="AM135" s="137" t="str">
        <f>'All Data FO'!BR135</f>
        <v>N</v>
      </c>
      <c r="AN135" s="137" t="str">
        <f>'All Data FO'!BS135</f>
        <v>N</v>
      </c>
      <c r="AO135" s="137" t="str">
        <f>'All Data FO'!BT135</f>
        <v>Y</v>
      </c>
      <c r="AP135" s="137" t="str">
        <f>'All Data FO'!BU135</f>
        <v>N</v>
      </c>
      <c r="AQ135" s="139">
        <f>'All Data FO'!BV135</f>
        <v>-30.39169419537518</v>
      </c>
      <c r="AR135" s="139">
        <f>'All Data FO'!BW135</f>
        <v>-11.855241264559069</v>
      </c>
      <c r="AS135" s="139">
        <f>'All Data FO'!BX135</f>
        <v>70.981507823613086</v>
      </c>
      <c r="AT135" s="139">
        <f>'All Data FO'!BY135</f>
        <v>-36.978933213805469</v>
      </c>
      <c r="AU135" s="137" t="str">
        <f t="shared" si="158"/>
        <v>N</v>
      </c>
      <c r="AV135" s="137" t="str">
        <f t="shared" si="159"/>
        <v>N</v>
      </c>
      <c r="AW135" s="137" t="str">
        <f t="shared" si="160"/>
        <v>Y</v>
      </c>
      <c r="AX135" s="137" t="str">
        <f>'All Data FO'!CH135</f>
        <v>N</v>
      </c>
      <c r="AY135" s="137" t="str">
        <f>'All Data FO'!CI135</f>
        <v>N</v>
      </c>
      <c r="AZ135" s="137" t="str">
        <f>'All Data FO'!CJ135</f>
        <v>Y</v>
      </c>
      <c r="BA135" s="137" t="str">
        <f>'All Data FO'!CK135</f>
        <v>N</v>
      </c>
      <c r="BB135" s="139">
        <f>'All Data FO'!CL135</f>
        <v>-31.144278606965177</v>
      </c>
      <c r="BC135" s="139">
        <f>'All Data FO'!CM135</f>
        <v>-10.785619174434089</v>
      </c>
      <c r="BD135" s="139">
        <f>'All Data FO'!CN135</f>
        <v>66.518847006651882</v>
      </c>
      <c r="BE135" s="139">
        <f>'All Data FO'!CO135</f>
        <v>-36.981835118770377</v>
      </c>
      <c r="BF135" s="137" t="str">
        <f t="shared" si="161"/>
        <v>N</v>
      </c>
      <c r="BG135" s="137" t="str">
        <f t="shared" si="162"/>
        <v>N</v>
      </c>
      <c r="BH135" s="137" t="str">
        <f t="shared" si="163"/>
        <v>Y</v>
      </c>
      <c r="BI135" s="137" t="str">
        <f>'D Master'!AM135</f>
        <v>Y</v>
      </c>
      <c r="BJ135" s="137" t="str">
        <f>'D Master'!AN135</f>
        <v>Y</v>
      </c>
      <c r="BK135" s="137" t="str">
        <f>'D Master'!AO135</f>
        <v>N</v>
      </c>
      <c r="BL135" s="137" t="str">
        <f>'D Master'!AP135</f>
        <v>Y</v>
      </c>
      <c r="BM135" s="137">
        <f>'D Master'!AQ135</f>
        <v>9.2528451261751474</v>
      </c>
      <c r="BN135" s="137">
        <f>'D Master'!AR135</f>
        <v>48.275862068965516</v>
      </c>
      <c r="BO135" s="137">
        <f>'D Master'!AS135</f>
        <v>-35.570787047979202</v>
      </c>
      <c r="BP135" s="137">
        <f>'D Master'!AT135</f>
        <v>10.585467851542091</v>
      </c>
      <c r="BR135" s="137">
        <f>'All Data FO'!B135</f>
        <v>2596</v>
      </c>
      <c r="BS135" s="137">
        <f>'All Data FO'!W135</f>
        <v>2624.3</v>
      </c>
      <c r="BT135" s="137">
        <f>'All Data FO'!AB135</f>
        <v>2576.6</v>
      </c>
      <c r="BV135" s="137">
        <f t="shared" si="164"/>
        <v>-27.696078431372552</v>
      </c>
      <c r="BW135" s="137">
        <f>'All Data FO'!BM135</f>
        <v>737500</v>
      </c>
      <c r="BX135" s="137">
        <f>AVERAGE('All Data FO'!BN135:BQ135)</f>
        <v>1020000</v>
      </c>
      <c r="BY135" s="137">
        <f>AVERAGE('All Data FO'!BN135:BP135)</f>
        <v>988166.66666666663</v>
      </c>
      <c r="BZ135" s="137">
        <f t="shared" si="165"/>
        <v>-25.366840951256531</v>
      </c>
      <c r="CB135" s="139">
        <f>'All Data FO'!AP135</f>
        <v>0.58214747736093142</v>
      </c>
      <c r="CC135" s="139">
        <f>'All Data FO'!AQ135</f>
        <v>-2.5220680958385877</v>
      </c>
      <c r="CD135" s="139">
        <f>'All Data FO'!AR135</f>
        <v>5.8744993324432571</v>
      </c>
      <c r="CE135" s="139">
        <f>'All Data FO'!AS135</f>
        <v>-1.1873350923482848</v>
      </c>
      <c r="CF135" s="139">
        <f>'All Data FO'!BV135</f>
        <v>-30.39169419537518</v>
      </c>
      <c r="CG135" s="139">
        <f>'All Data FO'!BW135</f>
        <v>-11.855241264559069</v>
      </c>
      <c r="CH135" s="139">
        <f>'All Data FO'!BX135</f>
        <v>70.981507823613086</v>
      </c>
      <c r="CI135" s="139">
        <f>'All Data FO'!BY135</f>
        <v>-36.978933213805469</v>
      </c>
      <c r="CJ135" s="139">
        <f>'D Master'!AQ135</f>
        <v>9.2528451261751474</v>
      </c>
      <c r="CK135" s="139">
        <f>'D Master'!AR135</f>
        <v>48.275862068965516</v>
      </c>
      <c r="CL135" s="139">
        <f>'D Master'!AS135</f>
        <v>-35.570787047979202</v>
      </c>
      <c r="CM135" s="139">
        <f>'D Master'!AT135</f>
        <v>10.585467851542091</v>
      </c>
      <c r="CN135" s="139">
        <f>Cash!BH135</f>
        <v>-2.2990653360676609</v>
      </c>
      <c r="CO135" s="139">
        <f>Cash!BI135</f>
        <v>-7.3178123092864995</v>
      </c>
      <c r="CP135" s="139">
        <f>Cash!BJ135</f>
        <v>28.000378963249499</v>
      </c>
      <c r="CQ135" s="139">
        <f>Cash!BK135</f>
        <v>-43.597486280507788</v>
      </c>
      <c r="CR135" s="67"/>
      <c r="CS135" s="139">
        <f>'All Data FO'!K135</f>
        <v>-0.41430105876937939</v>
      </c>
      <c r="CT135" s="139">
        <f>Cash!BH135</f>
        <v>-2.2990653360676609</v>
      </c>
      <c r="CU135" s="139">
        <f>'D Master'!AA135</f>
        <v>6.7283679113768358</v>
      </c>
      <c r="CV135" s="139">
        <f>NOI!G135</f>
        <v>-73.230879199428173</v>
      </c>
      <c r="CW135" s="139">
        <f>NOI!S135</f>
        <v>11.544864153890419</v>
      </c>
      <c r="CX135" s="139">
        <f>Cash!EB135</f>
        <v>-2.7874564459930338</v>
      </c>
      <c r="CY135" s="139">
        <f>'All Data FO'!AP135</f>
        <v>0.58214747736093142</v>
      </c>
      <c r="CZ135" s="139">
        <f>'All Data FO'!BV135</f>
        <v>-30.39169419537518</v>
      </c>
      <c r="DA135" s="139">
        <f>'All Data FO'!BF135</f>
        <v>-30.166002189796657</v>
      </c>
      <c r="DB135" s="139" t="str">
        <f>'FOD (ALL)'!M135</f>
        <v>TECHM</v>
      </c>
      <c r="DC135" s="139">
        <f>'All Data FO'!EJ135</f>
        <v>2.8963179787397939</v>
      </c>
      <c r="DD135" s="137">
        <f>'All Data FO'!B133</f>
        <v>527.79999999999995</v>
      </c>
      <c r="DE135" s="137">
        <f>('All Data FO'!W133-'All Data FO'!AB133)/3</f>
        <v>5.25</v>
      </c>
      <c r="DF135" s="137">
        <f t="shared" si="131"/>
        <v>0.99469496021220172</v>
      </c>
      <c r="DH135" s="139" t="str">
        <f t="shared" si="166"/>
        <v>TECHM</v>
      </c>
      <c r="DI135" s="137">
        <f t="shared" si="132"/>
        <v>530.42499999999995</v>
      </c>
      <c r="DJ135" s="137">
        <f t="shared" si="133"/>
        <v>535.67499999999995</v>
      </c>
      <c r="DK135" s="137">
        <f t="shared" si="134"/>
        <v>527.79999999999995</v>
      </c>
      <c r="DL135" s="137">
        <f t="shared" si="135"/>
        <v>522.54999999999995</v>
      </c>
      <c r="DM135" s="137">
        <f t="shared" si="136"/>
        <v>517.29999999999995</v>
      </c>
      <c r="DN135" s="137">
        <f t="shared" si="137"/>
        <v>525.17499999999995</v>
      </c>
      <c r="DO135" s="137" t="str">
        <f>'Final Master FO'!DC135</f>
        <v>LONG BUILDUP</v>
      </c>
      <c r="DS135" s="137" t="str">
        <f>'FOD (ALL)'!M135</f>
        <v>TECHM</v>
      </c>
      <c r="DT135" s="137">
        <f>'All Data FO'!B133</f>
        <v>527.79999999999995</v>
      </c>
      <c r="DU135" s="139">
        <f>'All Data FO'!K133</f>
        <v>1.803452599093434</v>
      </c>
      <c r="DV135" s="137">
        <f>'All Data FO'!EA133</f>
        <v>21704100</v>
      </c>
      <c r="DW135" s="139">
        <f>'All Data FO'!EJ133</f>
        <v>-4.2298578721864564</v>
      </c>
      <c r="DX135" s="137">
        <f>'D Master'!R133</f>
        <v>2127756</v>
      </c>
      <c r="DY135" s="137">
        <f>'D Master'!AH133</f>
        <v>50.01</v>
      </c>
      <c r="EB135" s="137">
        <f>'All Data FO'!BM133/'All Data FO'!EA133</f>
        <v>0.27069539856524805</v>
      </c>
      <c r="EC135" s="137">
        <f>'All Data FO'!BN133/'All Data FO'!EB133</f>
        <v>0.10992511924880972</v>
      </c>
      <c r="ED135" s="137">
        <f>'All Data FO'!BO133/'All Data FO'!EC133</f>
        <v>0.11558435547327008</v>
      </c>
      <c r="EE135" s="137">
        <f>'All Data FO'!BP133/'All Data FO'!ED133</f>
        <v>0.15843087006874801</v>
      </c>
      <c r="EF135" s="137">
        <f>'All Data FO'!BQ133/'All Data FO'!EE133</f>
        <v>0.1583848387478495</v>
      </c>
      <c r="EG135" s="137" t="str">
        <f t="shared" si="138"/>
        <v>Y</v>
      </c>
      <c r="EH135" s="137" t="str">
        <f t="shared" si="139"/>
        <v>N</v>
      </c>
      <c r="EI135" s="137" t="str">
        <f t="shared" si="140"/>
        <v>N</v>
      </c>
      <c r="EJ135" s="137" t="str">
        <f t="shared" si="141"/>
        <v>Y</v>
      </c>
      <c r="EK135" s="137">
        <f t="shared" si="142"/>
        <v>146.25435970876072</v>
      </c>
      <c r="EL135" s="137">
        <f t="shared" si="143"/>
        <v>-4.896195684345102</v>
      </c>
      <c r="EM135" s="137">
        <f t="shared" si="144"/>
        <v>-27.044296718742704</v>
      </c>
      <c r="EN135" s="137">
        <f t="shared" si="145"/>
        <v>2.906295909533774E-2</v>
      </c>
      <c r="EO135" s="137" t="str">
        <f t="shared" si="146"/>
        <v>Y</v>
      </c>
      <c r="EP135" s="137" t="str">
        <f t="shared" si="147"/>
        <v>Y</v>
      </c>
      <c r="EQ135" s="137" t="str">
        <f t="shared" si="148"/>
        <v>N</v>
      </c>
    </row>
    <row r="136" spans="1:147" x14ac:dyDescent="0.3">
      <c r="A136" s="137" t="str">
        <f>FOD!B136</f>
        <v>TORNTPOWER</v>
      </c>
      <c r="B136" s="137" t="str">
        <f>'All Data FO'!G136</f>
        <v>N</v>
      </c>
      <c r="C136" s="137" t="str">
        <f>'All Data FO'!H136</f>
        <v>N</v>
      </c>
      <c r="D136" s="137" t="str">
        <f>'All Data FO'!I136</f>
        <v>Y</v>
      </c>
      <c r="E136" s="137" t="str">
        <f>'All Data FO'!J136</f>
        <v>Y</v>
      </c>
      <c r="F136" s="139">
        <f>'All Data FO'!K136</f>
        <v>-9.9535500995339934E-2</v>
      </c>
      <c r="G136" s="139">
        <f>'All Data FO'!L136</f>
        <v>-1.0180623973727496</v>
      </c>
      <c r="H136" s="139">
        <f>'All Data FO'!M136</f>
        <v>0.29644268774702803</v>
      </c>
      <c r="I136" s="139">
        <f>'All Data FO'!N136</f>
        <v>2.5848960973137469</v>
      </c>
      <c r="J136" s="137" t="str">
        <f t="shared" si="149"/>
        <v>Y</v>
      </c>
      <c r="K136" s="137" t="str">
        <f t="shared" si="150"/>
        <v>N</v>
      </c>
      <c r="L136" s="137" t="str">
        <f t="shared" si="151"/>
        <v>N</v>
      </c>
      <c r="M136" s="137">
        <f>'All Data FO'!AG136-'All Data FO'!AH136</f>
        <v>-51000</v>
      </c>
      <c r="N136" s="137">
        <f>'All Data FO'!AH136-'All Data FO'!AI136</f>
        <v>-132000</v>
      </c>
      <c r="O136" s="137">
        <f>'All Data FO'!AI136-'All Data FO'!AJ136</f>
        <v>51000</v>
      </c>
      <c r="P136" s="137">
        <f>'All Data FO'!AJ136-'All Data FO'!AK136</f>
        <v>255000</v>
      </c>
      <c r="Q136" s="137" t="str">
        <f>'All Data FO'!AL136</f>
        <v>N</v>
      </c>
      <c r="R136" s="137" t="str">
        <f>'All Data FO'!AM136</f>
        <v>N</v>
      </c>
      <c r="S136" s="137" t="str">
        <f>'All Data FO'!AN136</f>
        <v>Y</v>
      </c>
      <c r="T136" s="137" t="str">
        <f>'All Data FO'!AO136</f>
        <v>Y</v>
      </c>
      <c r="U136" s="139">
        <f>'All Data FO'!AP136</f>
        <v>-2.1879021879021878</v>
      </c>
      <c r="V136" s="139">
        <f>'All Data FO'!AQ136</f>
        <v>-5.3593179049939099</v>
      </c>
      <c r="W136" s="139">
        <f>'All Data FO'!AR136</f>
        <v>2.1144278606965177</v>
      </c>
      <c r="X136" s="139">
        <f>'All Data FO'!AS136</f>
        <v>11.821974965229485</v>
      </c>
      <c r="Y136" s="137" t="str">
        <f t="shared" si="152"/>
        <v>Y</v>
      </c>
      <c r="Z136" s="137" t="str">
        <f t="shared" si="153"/>
        <v>N</v>
      </c>
      <c r="AA136" s="137" t="str">
        <f t="shared" si="154"/>
        <v>N</v>
      </c>
      <c r="AB136" s="137" t="str">
        <f>'All Data FO'!BB136</f>
        <v>Y</v>
      </c>
      <c r="AC136" s="137" t="str">
        <f>'All Data FO'!BC136</f>
        <v>N</v>
      </c>
      <c r="AD136" s="137" t="str">
        <f>'All Data FO'!BD136</f>
        <v>N</v>
      </c>
      <c r="AE136" s="137" t="str">
        <f>'All Data FO'!BE136</f>
        <v>Y</v>
      </c>
      <c r="AF136" s="139">
        <f>'All Data FO'!BF136</f>
        <v>31.962024918342962</v>
      </c>
      <c r="AG136" s="139">
        <f>'All Data FO'!BG136</f>
        <v>-17.21434289614356</v>
      </c>
      <c r="AH136" s="139">
        <f>'All Data FO'!BH136</f>
        <v>-74.472009759810192</v>
      </c>
      <c r="AI136" s="139">
        <f>'All Data FO'!BI136</f>
        <v>334.01225399647257</v>
      </c>
      <c r="AJ136" s="137" t="str">
        <f t="shared" si="155"/>
        <v>Y</v>
      </c>
      <c r="AK136" s="137" t="str">
        <f t="shared" si="156"/>
        <v>Y</v>
      </c>
      <c r="AL136" s="137" t="str">
        <f t="shared" si="157"/>
        <v>N</v>
      </c>
      <c r="AM136" s="137" t="str">
        <f>'All Data FO'!BR136</f>
        <v>Y</v>
      </c>
      <c r="AN136" s="137" t="str">
        <f>'All Data FO'!BS136</f>
        <v>N</v>
      </c>
      <c r="AO136" s="137" t="str">
        <f>'All Data FO'!BT136</f>
        <v>N</v>
      </c>
      <c r="AP136" s="137" t="str">
        <f>'All Data FO'!BU136</f>
        <v>Y</v>
      </c>
      <c r="AQ136" s="139">
        <f>'All Data FO'!BV136</f>
        <v>31.003811944091485</v>
      </c>
      <c r="AR136" s="139">
        <f>'All Data FO'!BW136</f>
        <v>-16.631355932203391</v>
      </c>
      <c r="AS136" s="139">
        <f>'All Data FO'!BX136</f>
        <v>-74.235807860262</v>
      </c>
      <c r="AT136" s="139">
        <f>'All Data FO'!BY136</f>
        <v>321.14942528735628</v>
      </c>
      <c r="AU136" s="137" t="str">
        <f t="shared" si="158"/>
        <v>Y</v>
      </c>
      <c r="AV136" s="137" t="str">
        <f t="shared" si="159"/>
        <v>Y</v>
      </c>
      <c r="AW136" s="137" t="str">
        <f t="shared" si="160"/>
        <v>N</v>
      </c>
      <c r="AX136" s="137" t="str">
        <f>'All Data FO'!CH136</f>
        <v>Y</v>
      </c>
      <c r="AY136" s="137" t="str">
        <f>'All Data FO'!CI136</f>
        <v>N</v>
      </c>
      <c r="AZ136" s="137" t="str">
        <f>'All Data FO'!CJ136</f>
        <v>N</v>
      </c>
      <c r="BA136" s="137" t="str">
        <f>'All Data FO'!CK136</f>
        <v>Y</v>
      </c>
      <c r="BB136" s="139">
        <f>'All Data FO'!CL136</f>
        <v>30.64516129032258</v>
      </c>
      <c r="BC136" s="139">
        <f>'All Data FO'!CM136</f>
        <v>-18.954248366013072</v>
      </c>
      <c r="BD136" s="139">
        <f>'All Data FO'!CN136</f>
        <v>-72.791938352104324</v>
      </c>
      <c r="BE136" s="139">
        <f>'All Data FO'!CO136</f>
        <v>312.46943765281173</v>
      </c>
      <c r="BF136" s="137" t="str">
        <f t="shared" si="161"/>
        <v>Y</v>
      </c>
      <c r="BG136" s="137" t="str">
        <f t="shared" si="162"/>
        <v>Y</v>
      </c>
      <c r="BH136" s="137" t="str">
        <f t="shared" si="163"/>
        <v>N</v>
      </c>
      <c r="BI136" s="137" t="str">
        <f>'D Master'!AM136</f>
        <v>Y</v>
      </c>
      <c r="BJ136" s="137" t="str">
        <f>'D Master'!AN136</f>
        <v>Y</v>
      </c>
      <c r="BK136" s="137" t="str">
        <f>'D Master'!AO136</f>
        <v>Y</v>
      </c>
      <c r="BL136" s="137" t="str">
        <f>'D Master'!AP136</f>
        <v>N</v>
      </c>
      <c r="BM136" s="137">
        <f>'D Master'!AQ136</f>
        <v>8.339828526890102</v>
      </c>
      <c r="BN136" s="137">
        <f>'D Master'!AR136</f>
        <v>120.25751072961373</v>
      </c>
      <c r="BO136" s="137">
        <f>'D Master'!AS136</f>
        <v>15.232443125618209</v>
      </c>
      <c r="BP136" s="137">
        <f>'D Master'!AT136</f>
        <v>-16.307947019867555</v>
      </c>
      <c r="BR136" s="137">
        <f>'All Data FO'!B136</f>
        <v>301.10000000000002</v>
      </c>
      <c r="BS136" s="137">
        <f>'All Data FO'!W136</f>
        <v>309.60000000000002</v>
      </c>
      <c r="BT136" s="137">
        <f>'All Data FO'!AB136</f>
        <v>299.8</v>
      </c>
      <c r="BV136" s="137">
        <f t="shared" si="164"/>
        <v>-34.173982442138865</v>
      </c>
      <c r="BW136" s="137">
        <f>'All Data FO'!BM136</f>
        <v>3093000</v>
      </c>
      <c r="BX136" s="137">
        <f>AVERAGE('All Data FO'!BN136:BQ136)</f>
        <v>4698750</v>
      </c>
      <c r="BY136" s="137">
        <f>AVERAGE('All Data FO'!BN136:BP136)</f>
        <v>5395000</v>
      </c>
      <c r="BZ136" s="137">
        <f t="shared" si="165"/>
        <v>-42.669138090824838</v>
      </c>
      <c r="CB136" s="139">
        <f>'All Data FO'!AP136</f>
        <v>-2.1879021879021878</v>
      </c>
      <c r="CC136" s="139">
        <f>'All Data FO'!AQ136</f>
        <v>-5.3593179049939099</v>
      </c>
      <c r="CD136" s="139">
        <f>'All Data FO'!AR136</f>
        <v>2.1144278606965177</v>
      </c>
      <c r="CE136" s="139">
        <f>'All Data FO'!AS136</f>
        <v>11.821974965229485</v>
      </c>
      <c r="CF136" s="139">
        <f>'All Data FO'!BV136</f>
        <v>31.003811944091485</v>
      </c>
      <c r="CG136" s="139">
        <f>'All Data FO'!BW136</f>
        <v>-16.631355932203391</v>
      </c>
      <c r="CH136" s="139">
        <f>'All Data FO'!BX136</f>
        <v>-74.235807860262</v>
      </c>
      <c r="CI136" s="139">
        <f>'All Data FO'!BY136</f>
        <v>321.14942528735628</v>
      </c>
      <c r="CJ136" s="139">
        <f>'D Master'!AQ136</f>
        <v>8.339828526890102</v>
      </c>
      <c r="CK136" s="139">
        <f>'D Master'!AR136</f>
        <v>120.25751072961373</v>
      </c>
      <c r="CL136" s="139">
        <f>'D Master'!AS136</f>
        <v>15.232443125618209</v>
      </c>
      <c r="CM136" s="139">
        <f>'D Master'!AT136</f>
        <v>-16.307947019867555</v>
      </c>
      <c r="CN136" s="139">
        <f>Cash!BH136</f>
        <v>82.410262907306063</v>
      </c>
      <c r="CO136" s="139">
        <f>Cash!BI136</f>
        <v>-44.369291126623764</v>
      </c>
      <c r="CP136" s="139">
        <f>Cash!BJ136</f>
        <v>-62.211752253506127</v>
      </c>
      <c r="CQ136" s="139">
        <f>Cash!BK136</f>
        <v>428.94230987707613</v>
      </c>
      <c r="CR136" s="67"/>
      <c r="CS136" s="139">
        <f>'All Data FO'!K136</f>
        <v>-9.9535500995339934E-2</v>
      </c>
      <c r="CT136" s="139">
        <f>Cash!BH136</f>
        <v>82.410262907306063</v>
      </c>
      <c r="CU136" s="139">
        <f>'D Master'!AA136</f>
        <v>97.621845768719965</v>
      </c>
      <c r="CV136" s="139">
        <f>NOI!G136</f>
        <v>-36.118414646022003</v>
      </c>
      <c r="CW136" s="139">
        <f>NOI!S136</f>
        <v>8.8183083675059581</v>
      </c>
      <c r="CX136" s="139">
        <f>Cash!EB136</f>
        <v>-2.8455284552845463</v>
      </c>
      <c r="CY136" s="139">
        <f>'All Data FO'!AP136</f>
        <v>-2.1879021879021878</v>
      </c>
      <c r="CZ136" s="139">
        <f>'All Data FO'!BV136</f>
        <v>31.003811944091485</v>
      </c>
      <c r="DA136" s="139">
        <f>'All Data FO'!BF136</f>
        <v>31.962024918342962</v>
      </c>
      <c r="DB136" s="139" t="str">
        <f>'FOD (ALL)'!M136</f>
        <v>TITAN</v>
      </c>
      <c r="DC136" s="139">
        <f>'All Data FO'!EJ136</f>
        <v>2.2925659472422062</v>
      </c>
      <c r="DD136" s="137">
        <f>'All Data FO'!B134</f>
        <v>846.7</v>
      </c>
      <c r="DE136" s="137">
        <f>('All Data FO'!W134-'All Data FO'!AB134)/3</f>
        <v>6.166666666666667</v>
      </c>
      <c r="DF136" s="137">
        <f t="shared" si="131"/>
        <v>0.72831778276445802</v>
      </c>
      <c r="DH136" s="139" t="str">
        <f t="shared" si="166"/>
        <v>TITAN</v>
      </c>
      <c r="DI136" s="137">
        <f t="shared" si="132"/>
        <v>852.86666666666667</v>
      </c>
      <c r="DJ136" s="137">
        <f t="shared" si="133"/>
        <v>859.0333333333333</v>
      </c>
      <c r="DK136" s="137">
        <f t="shared" si="134"/>
        <v>849.7833333333333</v>
      </c>
      <c r="DL136" s="137">
        <f t="shared" si="135"/>
        <v>843.61666666666667</v>
      </c>
      <c r="DM136" s="137">
        <f t="shared" si="136"/>
        <v>837.45</v>
      </c>
      <c r="DN136" s="137">
        <f t="shared" si="137"/>
        <v>846.7</v>
      </c>
      <c r="DO136" s="137" t="str">
        <f>'Final Master FO'!DC136</f>
        <v>SHORT BUILDUP</v>
      </c>
      <c r="DS136" s="137" t="str">
        <f>'FOD (ALL)'!M136</f>
        <v>TITAN</v>
      </c>
      <c r="DT136" s="137">
        <f>'All Data FO'!B134</f>
        <v>846.7</v>
      </c>
      <c r="DU136" s="139">
        <f>'All Data FO'!K134</f>
        <v>-0.18272914824638428</v>
      </c>
      <c r="DV136" s="137">
        <f>'All Data FO'!EA134</f>
        <v>15117550</v>
      </c>
      <c r="DW136" s="139">
        <f>'All Data FO'!EJ134</f>
        <v>6.6599170288423544</v>
      </c>
      <c r="DX136" s="137">
        <f>'D Master'!R134</f>
        <v>601566</v>
      </c>
      <c r="DY136" s="137">
        <f>'D Master'!AH134</f>
        <v>30.76</v>
      </c>
      <c r="EB136" s="137">
        <f>'All Data FO'!BM134/'All Data FO'!EA134</f>
        <v>0.23937410493102387</v>
      </c>
      <c r="EC136" s="137">
        <f>'All Data FO'!BN134/'All Data FO'!EB134</f>
        <v>0.16885265564147428</v>
      </c>
      <c r="ED136" s="137">
        <f>'All Data FO'!BO134/'All Data FO'!EC134</f>
        <v>0.26382434701427548</v>
      </c>
      <c r="EE136" s="137">
        <f>'All Data FO'!BP134/'All Data FO'!ED134</f>
        <v>0.30384022504315455</v>
      </c>
      <c r="EF136" s="137">
        <f>'All Data FO'!BQ134/'All Data FO'!EE134</f>
        <v>0.48882133928089644</v>
      </c>
      <c r="EG136" s="137" t="str">
        <f t="shared" si="138"/>
        <v>Y</v>
      </c>
      <c r="EH136" s="137" t="str">
        <f t="shared" si="139"/>
        <v>N</v>
      </c>
      <c r="EI136" s="137" t="str">
        <f t="shared" si="140"/>
        <v>N</v>
      </c>
      <c r="EJ136" s="137" t="str">
        <f t="shared" si="141"/>
        <v>N</v>
      </c>
      <c r="EK136" s="137">
        <f t="shared" si="142"/>
        <v>41.765081527226997</v>
      </c>
      <c r="EL136" s="137">
        <f t="shared" si="143"/>
        <v>-35.998076920346669</v>
      </c>
      <c r="EM136" s="137">
        <f t="shared" si="144"/>
        <v>-13.1700396230274</v>
      </c>
      <c r="EN136" s="137">
        <f t="shared" si="145"/>
        <v>-37.84227474804333</v>
      </c>
      <c r="EO136" s="137" t="str">
        <f t="shared" si="146"/>
        <v>Y</v>
      </c>
      <c r="EP136" s="137" t="str">
        <f t="shared" si="147"/>
        <v>N</v>
      </c>
      <c r="EQ136" s="137" t="str">
        <f t="shared" si="148"/>
        <v>Y</v>
      </c>
    </row>
    <row r="137" spans="1:147" x14ac:dyDescent="0.3">
      <c r="A137" s="137" t="str">
        <f>FOD!B137</f>
        <v xml:space="preserve">TVSMOTOR  </v>
      </c>
      <c r="B137" s="137" t="str">
        <f>'All Data FO'!G137</f>
        <v>N</v>
      </c>
      <c r="C137" s="137" t="str">
        <f>'All Data FO'!H137</f>
        <v>Y</v>
      </c>
      <c r="D137" s="137" t="str">
        <f>'All Data FO'!I137</f>
        <v>Y</v>
      </c>
      <c r="E137" s="137" t="str">
        <f>'All Data FO'!J137</f>
        <v>Y</v>
      </c>
      <c r="F137" s="139">
        <f>'All Data FO'!K137</f>
        <v>-0.47626607397999687</v>
      </c>
      <c r="G137" s="139">
        <f>'All Data FO'!L137</f>
        <v>2.2067175077072889</v>
      </c>
      <c r="H137" s="139">
        <f>'All Data FO'!M137</f>
        <v>1.8509337299619784</v>
      </c>
      <c r="I137" s="139">
        <f>'All Data FO'!N137</f>
        <v>0.91727818545697137</v>
      </c>
      <c r="J137" s="137" t="str">
        <f t="shared" si="149"/>
        <v>N</v>
      </c>
      <c r="K137" s="137" t="str">
        <f t="shared" si="150"/>
        <v>Y</v>
      </c>
      <c r="L137" s="137" t="str">
        <f t="shared" si="151"/>
        <v>Y</v>
      </c>
      <c r="M137" s="137">
        <f>'All Data FO'!AG137-'All Data FO'!AH137</f>
        <v>-441450</v>
      </c>
      <c r="N137" s="137">
        <f>'All Data FO'!AH137-'All Data FO'!AI137</f>
        <v>-224100</v>
      </c>
      <c r="O137" s="137">
        <f>'All Data FO'!AI137-'All Data FO'!AJ137</f>
        <v>8100</v>
      </c>
      <c r="P137" s="137">
        <f>'All Data FO'!AJ137-'All Data FO'!AK137</f>
        <v>-234900</v>
      </c>
      <c r="Q137" s="137" t="str">
        <f>'All Data FO'!AL137</f>
        <v>N</v>
      </c>
      <c r="R137" s="137" t="str">
        <f>'All Data FO'!AM137</f>
        <v>N</v>
      </c>
      <c r="S137" s="137" t="str">
        <f>'All Data FO'!AN137</f>
        <v>Y</v>
      </c>
      <c r="T137" s="137" t="str">
        <f>'All Data FO'!AO137</f>
        <v>N</v>
      </c>
      <c r="U137" s="139">
        <f>'All Data FO'!AP137</f>
        <v>-10.929144385026738</v>
      </c>
      <c r="V137" s="139">
        <f>'All Data FO'!AQ137</f>
        <v>-5.2564914502849902</v>
      </c>
      <c r="W137" s="139">
        <f>'All Data FO'!AR137</f>
        <v>0.19035532994923859</v>
      </c>
      <c r="X137" s="139">
        <f>'All Data FO'!AS137</f>
        <v>-5.2315093205051113</v>
      </c>
      <c r="Y137" s="137" t="str">
        <f t="shared" si="152"/>
        <v>N</v>
      </c>
      <c r="Z137" s="137" t="str">
        <f t="shared" si="153"/>
        <v>N</v>
      </c>
      <c r="AA137" s="137" t="str">
        <f t="shared" si="154"/>
        <v>Y</v>
      </c>
      <c r="AB137" s="137" t="str">
        <f>'All Data FO'!BB137</f>
        <v>N</v>
      </c>
      <c r="AC137" s="137" t="str">
        <f>'All Data FO'!BC137</f>
        <v>Y</v>
      </c>
      <c r="AD137" s="137" t="str">
        <f>'All Data FO'!BD137</f>
        <v>N</v>
      </c>
      <c r="AE137" s="137" t="str">
        <f>'All Data FO'!BE137</f>
        <v>N</v>
      </c>
      <c r="AF137" s="139">
        <f>'All Data FO'!BF137</f>
        <v>-42.445095328751869</v>
      </c>
      <c r="AG137" s="139">
        <f>'All Data FO'!BG137</f>
        <v>167.31161220992385</v>
      </c>
      <c r="AH137" s="139">
        <f>'All Data FO'!BH137</f>
        <v>-17.553235639971394</v>
      </c>
      <c r="AI137" s="139">
        <f>'All Data FO'!BI137</f>
        <v>-31.880315387774321</v>
      </c>
      <c r="AJ137" s="137" t="str">
        <f t="shared" si="155"/>
        <v>N</v>
      </c>
      <c r="AK137" s="137" t="str">
        <f t="shared" si="156"/>
        <v>Y</v>
      </c>
      <c r="AL137" s="137" t="str">
        <f t="shared" si="157"/>
        <v>Y</v>
      </c>
      <c r="AM137" s="137" t="str">
        <f>'All Data FO'!BR137</f>
        <v>N</v>
      </c>
      <c r="AN137" s="137" t="str">
        <f>'All Data FO'!BS137</f>
        <v>Y</v>
      </c>
      <c r="AO137" s="137" t="str">
        <f>'All Data FO'!BT137</f>
        <v>N</v>
      </c>
      <c r="AP137" s="137" t="str">
        <f>'All Data FO'!BU137</f>
        <v>N</v>
      </c>
      <c r="AQ137" s="139">
        <f>'All Data FO'!BV137</f>
        <v>-40.970873786407772</v>
      </c>
      <c r="AR137" s="139">
        <f>'All Data FO'!BW137</f>
        <v>155.51267916207277</v>
      </c>
      <c r="AS137" s="139">
        <f>'All Data FO'!BX137</f>
        <v>-17.545454545454543</v>
      </c>
      <c r="AT137" s="139">
        <f>'All Data FO'!BY137</f>
        <v>-30.203045685279189</v>
      </c>
      <c r="AU137" s="137" t="str">
        <f t="shared" si="158"/>
        <v>N</v>
      </c>
      <c r="AV137" s="137" t="str">
        <f t="shared" si="159"/>
        <v>Y</v>
      </c>
      <c r="AW137" s="137" t="str">
        <f t="shared" si="160"/>
        <v>Y</v>
      </c>
      <c r="AX137" s="137" t="str">
        <f>'All Data FO'!CH137</f>
        <v>N</v>
      </c>
      <c r="AY137" s="137" t="str">
        <f>'All Data FO'!CI137</f>
        <v>Y</v>
      </c>
      <c r="AZ137" s="137" t="str">
        <f>'All Data FO'!CJ137</f>
        <v>N</v>
      </c>
      <c r="BA137" s="137" t="str">
        <f>'All Data FO'!CK137</f>
        <v>N</v>
      </c>
      <c r="BB137" s="139">
        <f>'All Data FO'!CL137</f>
        <v>-41.844823444631274</v>
      </c>
      <c r="BC137" s="139">
        <f>'All Data FO'!CM137</f>
        <v>153.06990881458967</v>
      </c>
      <c r="BD137" s="139">
        <f>'All Data FO'!CN137</f>
        <v>-13.146779303062303</v>
      </c>
      <c r="BE137" s="139">
        <f>'All Data FO'!CO137</f>
        <v>-33.983966538863712</v>
      </c>
      <c r="BF137" s="137" t="str">
        <f t="shared" si="161"/>
        <v>N</v>
      </c>
      <c r="BG137" s="137" t="str">
        <f t="shared" si="162"/>
        <v>Y</v>
      </c>
      <c r="BH137" s="137" t="str">
        <f t="shared" si="163"/>
        <v>Y</v>
      </c>
      <c r="BI137" s="137" t="str">
        <f>'D Master'!AM137</f>
        <v>N</v>
      </c>
      <c r="BJ137" s="137" t="str">
        <f>'D Master'!AN137</f>
        <v>N</v>
      </c>
      <c r="BK137" s="137" t="str">
        <f>'D Master'!AO137</f>
        <v>Y</v>
      </c>
      <c r="BL137" s="137" t="str">
        <f>'D Master'!AP137</f>
        <v>N</v>
      </c>
      <c r="BM137" s="137">
        <f>'D Master'!AQ137</f>
        <v>-48.544395924308589</v>
      </c>
      <c r="BN137" s="137">
        <f>'D Master'!AR137</f>
        <v>-46.682188591385334</v>
      </c>
      <c r="BO137" s="137">
        <f>'D Master'!AS137</f>
        <v>38.62291554599247</v>
      </c>
      <c r="BP137" s="137">
        <f>'D Master'!AT137</f>
        <v>-35.361613351877615</v>
      </c>
      <c r="BR137" s="137">
        <f>'All Data FO'!B137</f>
        <v>313.45</v>
      </c>
      <c r="BS137" s="137">
        <f>'All Data FO'!W137</f>
        <v>317</v>
      </c>
      <c r="BT137" s="137">
        <f>'All Data FO'!AB137</f>
        <v>305.89999999999998</v>
      </c>
      <c r="BV137" s="137">
        <f t="shared" si="164"/>
        <v>-7.2620964325057198</v>
      </c>
      <c r="BW137" s="137">
        <f>'All Data FO'!BM137</f>
        <v>3693600</v>
      </c>
      <c r="BX137" s="137">
        <f>AVERAGE('All Data FO'!BN137:BQ137)</f>
        <v>3982837.5</v>
      </c>
      <c r="BY137" s="137">
        <f>AVERAGE('All Data FO'!BN137:BP137)</f>
        <v>3892050</v>
      </c>
      <c r="BZ137" s="137">
        <f t="shared" si="165"/>
        <v>-5.0988553590010408</v>
      </c>
      <c r="CB137" s="139">
        <f>'All Data FO'!AP137</f>
        <v>-10.929144385026738</v>
      </c>
      <c r="CC137" s="139">
        <f>'All Data FO'!AQ137</f>
        <v>-5.2564914502849902</v>
      </c>
      <c r="CD137" s="139">
        <f>'All Data FO'!AR137</f>
        <v>0.19035532994923859</v>
      </c>
      <c r="CE137" s="139">
        <f>'All Data FO'!AS137</f>
        <v>-5.2315093205051113</v>
      </c>
      <c r="CF137" s="139">
        <f>'All Data FO'!BV137</f>
        <v>-40.970873786407772</v>
      </c>
      <c r="CG137" s="139">
        <f>'All Data FO'!BW137</f>
        <v>155.51267916207277</v>
      </c>
      <c r="CH137" s="139">
        <f>'All Data FO'!BX137</f>
        <v>-17.545454545454543</v>
      </c>
      <c r="CI137" s="139">
        <f>'All Data FO'!BY137</f>
        <v>-30.203045685279189</v>
      </c>
      <c r="CJ137" s="139">
        <f>'D Master'!AQ137</f>
        <v>-48.544395924308589</v>
      </c>
      <c r="CK137" s="139">
        <f>'D Master'!AR137</f>
        <v>-46.682188591385334</v>
      </c>
      <c r="CL137" s="139">
        <f>'D Master'!AS137</f>
        <v>38.62291554599247</v>
      </c>
      <c r="CM137" s="139">
        <f>'D Master'!AT137</f>
        <v>-35.361613351877615</v>
      </c>
      <c r="CN137" s="139">
        <f>Cash!BH137</f>
        <v>-60.15889556691787</v>
      </c>
      <c r="CO137" s="139">
        <f>Cash!BI137</f>
        <v>104.92825449544615</v>
      </c>
      <c r="CP137" s="139">
        <f>Cash!BJ137</f>
        <v>-14.923039904078584</v>
      </c>
      <c r="CQ137" s="139">
        <f>Cash!BK137</f>
        <v>-25.079293447185748</v>
      </c>
      <c r="CR137" s="67"/>
      <c r="CS137" s="139">
        <f>'All Data FO'!K137</f>
        <v>-0.47626607397999687</v>
      </c>
      <c r="CT137" s="139">
        <f>Cash!BH137</f>
        <v>-60.15889556691787</v>
      </c>
      <c r="CU137" s="139">
        <f>'D Master'!AA137</f>
        <v>-79.5101741067962</v>
      </c>
      <c r="CV137" s="139">
        <f>NOI!G137</f>
        <v>228.7441939503795</v>
      </c>
      <c r="CW137" s="139">
        <f>NOI!S137</f>
        <v>14.336773683072238</v>
      </c>
      <c r="CX137" s="139">
        <f>Cash!EB137</f>
        <v>-2.9268292682926753</v>
      </c>
      <c r="CY137" s="139">
        <f>'All Data FO'!AP137</f>
        <v>-10.929144385026738</v>
      </c>
      <c r="CZ137" s="139">
        <f>'All Data FO'!BV137</f>
        <v>-40.970873786407772</v>
      </c>
      <c r="DA137" s="139">
        <f>'All Data FO'!BF137</f>
        <v>-42.445095328751869</v>
      </c>
      <c r="DB137" s="139" t="str">
        <f>'FOD (ALL)'!M137</f>
        <v>TORNTPHARM</v>
      </c>
      <c r="DC137" s="139">
        <f>'All Data FO'!EJ137</f>
        <v>5.3123175715119677</v>
      </c>
      <c r="DD137" s="137">
        <f>'All Data FO'!B135</f>
        <v>2596</v>
      </c>
      <c r="DE137" s="137">
        <f>('All Data FO'!W135-'All Data FO'!AB135)/3</f>
        <v>15.900000000000091</v>
      </c>
      <c r="DF137" s="137">
        <f t="shared" si="131"/>
        <v>0.6124807395993872</v>
      </c>
      <c r="DH137" s="139" t="str">
        <f t="shared" si="166"/>
        <v>TORNTPHARM</v>
      </c>
      <c r="DI137" s="137">
        <f t="shared" si="132"/>
        <v>2611.9</v>
      </c>
      <c r="DJ137" s="137">
        <f t="shared" si="133"/>
        <v>2627.8</v>
      </c>
      <c r="DK137" s="137">
        <f t="shared" si="134"/>
        <v>2603.9499999999998</v>
      </c>
      <c r="DL137" s="137">
        <f t="shared" si="135"/>
        <v>2588.0500000000002</v>
      </c>
      <c r="DM137" s="137">
        <f t="shared" si="136"/>
        <v>2572.15</v>
      </c>
      <c r="DN137" s="137">
        <f t="shared" si="137"/>
        <v>2596</v>
      </c>
      <c r="DO137" s="137" t="str">
        <f>'Final Master FO'!DC137</f>
        <v>SHORT BUILDUP</v>
      </c>
      <c r="DS137" s="137" t="str">
        <f>'FOD (ALL)'!M137</f>
        <v>TORNTPHARM</v>
      </c>
      <c r="DT137" s="137">
        <f>'All Data FO'!B135</f>
        <v>2596</v>
      </c>
      <c r="DU137" s="139">
        <f>'All Data FO'!K135</f>
        <v>-0.41430105876937939</v>
      </c>
      <c r="DV137" s="137">
        <f>'All Data FO'!EA135</f>
        <v>16029600</v>
      </c>
      <c r="DW137" s="139">
        <f>'All Data FO'!EJ135</f>
        <v>2.8963179787397939</v>
      </c>
      <c r="DX137" s="137">
        <f>'D Master'!R135</f>
        <v>286333</v>
      </c>
      <c r="DY137" s="137">
        <f>'D Master'!AH135</f>
        <v>44.16</v>
      </c>
      <c r="EB137" s="137">
        <f>'All Data FO'!BM135/'All Data FO'!EA135</f>
        <v>4.6008634027049959E-2</v>
      </c>
      <c r="EC137" s="137">
        <f>'All Data FO'!BN135/'All Data FO'!EB135</f>
        <v>6.8010835515842444E-2</v>
      </c>
      <c r="ED137" s="137">
        <f>'All Data FO'!BO135/'All Data FO'!EC135</f>
        <v>7.8475921863574633E-2</v>
      </c>
      <c r="EE137" s="137">
        <f>'All Data FO'!BP135/'All Data FO'!ED135</f>
        <v>4.5761078998073218E-2</v>
      </c>
      <c r="EF137" s="137">
        <f>'All Data FO'!BQ135/'All Data FO'!EE135</f>
        <v>7.1765871484083477E-2</v>
      </c>
      <c r="EG137" s="137" t="str">
        <f t="shared" si="138"/>
        <v>N</v>
      </c>
      <c r="EH137" s="137" t="str">
        <f t="shared" si="139"/>
        <v>N</v>
      </c>
      <c r="EI137" s="137" t="str">
        <f t="shared" si="140"/>
        <v>Y</v>
      </c>
      <c r="EJ137" s="137" t="str">
        <f t="shared" si="141"/>
        <v>N</v>
      </c>
      <c r="EK137" s="137">
        <f t="shared" si="142"/>
        <v>-32.351023659556851</v>
      </c>
      <c r="EL137" s="137">
        <f t="shared" si="143"/>
        <v>-13.335410530028652</v>
      </c>
      <c r="EM137" s="137">
        <f t="shared" si="144"/>
        <v>71.490540830295728</v>
      </c>
      <c r="EN137" s="137">
        <f t="shared" si="145"/>
        <v>-36.235597712734119</v>
      </c>
      <c r="EO137" s="137" t="str">
        <f t="shared" si="146"/>
        <v>N</v>
      </c>
      <c r="EP137" s="137" t="str">
        <f t="shared" si="147"/>
        <v>N</v>
      </c>
      <c r="EQ137" s="137" t="str">
        <f t="shared" si="148"/>
        <v>Y</v>
      </c>
    </row>
    <row r="138" spans="1:147" x14ac:dyDescent="0.3">
      <c r="A138" s="137" t="str">
        <f>FOD!B138</f>
        <v xml:space="preserve">UBL       </v>
      </c>
      <c r="B138" s="137" t="str">
        <f>'All Data FO'!G138</f>
        <v>N</v>
      </c>
      <c r="C138" s="137" t="str">
        <f>'All Data FO'!H138</f>
        <v>Y</v>
      </c>
      <c r="D138" s="137" t="str">
        <f>'All Data FO'!I138</f>
        <v>Y</v>
      </c>
      <c r="E138" s="137" t="str">
        <f>'All Data FO'!J138</f>
        <v>N</v>
      </c>
      <c r="F138" s="139">
        <f>'All Data FO'!K138</f>
        <v>-1.3460914693480304</v>
      </c>
      <c r="G138" s="139">
        <f>'All Data FO'!L138</f>
        <v>5.4618015963511946</v>
      </c>
      <c r="H138" s="139">
        <f>'All Data FO'!M138</f>
        <v>0.11415525114155251</v>
      </c>
      <c r="I138" s="139">
        <f>'All Data FO'!N138</f>
        <v>-0.43757458657726006</v>
      </c>
      <c r="J138" s="137" t="str">
        <f t="shared" si="149"/>
        <v>N</v>
      </c>
      <c r="K138" s="137" t="str">
        <f t="shared" si="150"/>
        <v>Y</v>
      </c>
      <c r="L138" s="137" t="str">
        <f t="shared" si="151"/>
        <v>Y</v>
      </c>
      <c r="M138" s="137">
        <f>'All Data FO'!AG138-'All Data FO'!AH138</f>
        <v>-180600</v>
      </c>
      <c r="N138" s="137">
        <f>'All Data FO'!AH138-'All Data FO'!AI138</f>
        <v>-5600</v>
      </c>
      <c r="O138" s="137">
        <f>'All Data FO'!AI138-'All Data FO'!AJ138</f>
        <v>82600</v>
      </c>
      <c r="P138" s="137">
        <f>'All Data FO'!AJ138-'All Data FO'!AK138</f>
        <v>-21700</v>
      </c>
      <c r="Q138" s="137" t="str">
        <f>'All Data FO'!AL138</f>
        <v>N</v>
      </c>
      <c r="R138" s="137" t="str">
        <f>'All Data FO'!AM138</f>
        <v>N</v>
      </c>
      <c r="S138" s="137" t="str">
        <f>'All Data FO'!AN138</f>
        <v>Y</v>
      </c>
      <c r="T138" s="137" t="str">
        <f>'All Data FO'!AO138</f>
        <v>N</v>
      </c>
      <c r="U138" s="139">
        <f>'All Data FO'!AP138</f>
        <v>-17.586912065439673</v>
      </c>
      <c r="V138" s="139">
        <f>'All Data FO'!AQ138</f>
        <v>-0.5423728813559322</v>
      </c>
      <c r="W138" s="139">
        <f>'All Data FO'!AR138</f>
        <v>8.695652173913043</v>
      </c>
      <c r="X138" s="139">
        <f>'All Data FO'!AS138</f>
        <v>-2.23342939481268</v>
      </c>
      <c r="Y138" s="137" t="str">
        <f t="shared" si="152"/>
        <v>N</v>
      </c>
      <c r="Z138" s="137" t="str">
        <f t="shared" si="153"/>
        <v>N</v>
      </c>
      <c r="AA138" s="137" t="str">
        <f t="shared" si="154"/>
        <v>Y</v>
      </c>
      <c r="AB138" s="137" t="str">
        <f>'All Data FO'!BB138</f>
        <v>N</v>
      </c>
      <c r="AC138" s="137" t="str">
        <f>'All Data FO'!BC138</f>
        <v>Y</v>
      </c>
      <c r="AD138" s="137" t="str">
        <f>'All Data FO'!BD138</f>
        <v>N</v>
      </c>
      <c r="AE138" s="137" t="str">
        <f>'All Data FO'!BE138</f>
        <v>N</v>
      </c>
      <c r="AF138" s="139">
        <f>'All Data FO'!BF138</f>
        <v>-9.521078952098831</v>
      </c>
      <c r="AG138" s="139">
        <f>'All Data FO'!BG138</f>
        <v>192.03051470034441</v>
      </c>
      <c r="AH138" s="139">
        <f>'All Data FO'!BH138</f>
        <v>-9.118538203351557</v>
      </c>
      <c r="AI138" s="139">
        <f>'All Data FO'!BI138</f>
        <v>-35.310903276153347</v>
      </c>
      <c r="AJ138" s="137" t="str">
        <f t="shared" si="155"/>
        <v>N</v>
      </c>
      <c r="AK138" s="137" t="str">
        <f t="shared" si="156"/>
        <v>Y</v>
      </c>
      <c r="AL138" s="137" t="str">
        <f t="shared" si="157"/>
        <v>Y</v>
      </c>
      <c r="AM138" s="137" t="str">
        <f>'All Data FO'!BR138</f>
        <v>N</v>
      </c>
      <c r="AN138" s="137" t="str">
        <f>'All Data FO'!BS138</f>
        <v>Y</v>
      </c>
      <c r="AO138" s="137" t="str">
        <f>'All Data FO'!BT138</f>
        <v>N</v>
      </c>
      <c r="AP138" s="137" t="str">
        <f>'All Data FO'!BU138</f>
        <v>N</v>
      </c>
      <c r="AQ138" s="139">
        <f>'All Data FO'!BV138</f>
        <v>-11.788896504455106</v>
      </c>
      <c r="AR138" s="139">
        <f>'All Data FO'!BW138</f>
        <v>184.12852969814995</v>
      </c>
      <c r="AS138" s="139">
        <f>'All Data FO'!BX138</f>
        <v>-9.0345438441098302</v>
      </c>
      <c r="AT138" s="139">
        <f>'All Data FO'!BY138</f>
        <v>-33.937975424224689</v>
      </c>
      <c r="AU138" s="137" t="str">
        <f t="shared" si="158"/>
        <v>N</v>
      </c>
      <c r="AV138" s="137" t="str">
        <f t="shared" si="159"/>
        <v>Y</v>
      </c>
      <c r="AW138" s="137" t="str">
        <f t="shared" si="160"/>
        <v>Y</v>
      </c>
      <c r="AX138" s="137" t="str">
        <f>'All Data FO'!CH138</f>
        <v>N</v>
      </c>
      <c r="AY138" s="137" t="str">
        <f>'All Data FO'!CI138</f>
        <v>Y</v>
      </c>
      <c r="AZ138" s="137" t="str">
        <f>'All Data FO'!CJ138</f>
        <v>N</v>
      </c>
      <c r="BA138" s="137" t="str">
        <f>'All Data FO'!CK138</f>
        <v>N</v>
      </c>
      <c r="BB138" s="139">
        <f>'All Data FO'!CL138</f>
        <v>-11.191597247374139</v>
      </c>
      <c r="BC138" s="139">
        <f>'All Data FO'!CM138</f>
        <v>176.37637637637638</v>
      </c>
      <c r="BD138" s="139">
        <f>'All Data FO'!CN138</f>
        <v>-6.197183098591549</v>
      </c>
      <c r="BE138" s="139">
        <f>'All Data FO'!CO138</f>
        <v>-34.25925925925926</v>
      </c>
      <c r="BF138" s="137" t="str">
        <f t="shared" si="161"/>
        <v>N</v>
      </c>
      <c r="BG138" s="137" t="str">
        <f t="shared" si="162"/>
        <v>Y</v>
      </c>
      <c r="BH138" s="137" t="str">
        <f t="shared" si="163"/>
        <v>Y</v>
      </c>
      <c r="BI138" s="137" t="str">
        <f>'D Master'!AM138</f>
        <v>N</v>
      </c>
      <c r="BJ138" s="137" t="str">
        <f>'D Master'!AN138</f>
        <v>N</v>
      </c>
      <c r="BK138" s="137" t="str">
        <f>'D Master'!AO138</f>
        <v>Y</v>
      </c>
      <c r="BL138" s="137" t="str">
        <f>'D Master'!AP138</f>
        <v>Y</v>
      </c>
      <c r="BM138" s="137">
        <f>'D Master'!AQ138</f>
        <v>-32.688172043010752</v>
      </c>
      <c r="BN138" s="137">
        <f>'D Master'!AR138</f>
        <v>-37.415881561238223</v>
      </c>
      <c r="BO138" s="137">
        <f>'D Master'!AS138</f>
        <v>41.040242976461649</v>
      </c>
      <c r="BP138" s="137">
        <f>'D Master'!AT138</f>
        <v>56.227758007117444</v>
      </c>
      <c r="BR138" s="137">
        <f>'All Data FO'!B138</f>
        <v>912.45</v>
      </c>
      <c r="BS138" s="137">
        <f>'All Data FO'!W138</f>
        <v>941.75</v>
      </c>
      <c r="BT138" s="137">
        <f>'All Data FO'!AB138</f>
        <v>907</v>
      </c>
      <c r="BV138" s="137">
        <f t="shared" si="164"/>
        <v>51.791242812914639</v>
      </c>
      <c r="BW138" s="137">
        <f>'All Data FO'!BM138</f>
        <v>1801800</v>
      </c>
      <c r="BX138" s="137">
        <f>AVERAGE('All Data FO'!BN138:BQ138)</f>
        <v>1187025</v>
      </c>
      <c r="BY138" s="137">
        <f>AVERAGE('All Data FO'!BN138:BP138)</f>
        <v>1183933.3333333333</v>
      </c>
      <c r="BZ138" s="137">
        <f t="shared" si="165"/>
        <v>52.187623176980694</v>
      </c>
      <c r="CB138" s="139">
        <f>'All Data FO'!AP138</f>
        <v>-17.586912065439673</v>
      </c>
      <c r="CC138" s="139">
        <f>'All Data FO'!AQ138</f>
        <v>-0.5423728813559322</v>
      </c>
      <c r="CD138" s="139">
        <f>'All Data FO'!AR138</f>
        <v>8.695652173913043</v>
      </c>
      <c r="CE138" s="139">
        <f>'All Data FO'!AS138</f>
        <v>-2.23342939481268</v>
      </c>
      <c r="CF138" s="139">
        <f>'All Data FO'!BV138</f>
        <v>-11.788896504455106</v>
      </c>
      <c r="CG138" s="139">
        <f>'All Data FO'!BW138</f>
        <v>184.12852969814995</v>
      </c>
      <c r="CH138" s="139">
        <f>'All Data FO'!BX138</f>
        <v>-9.0345438441098302</v>
      </c>
      <c r="CI138" s="139">
        <f>'All Data FO'!BY138</f>
        <v>-33.937975424224689</v>
      </c>
      <c r="CJ138" s="139">
        <f>'D Master'!AQ138</f>
        <v>-32.688172043010752</v>
      </c>
      <c r="CK138" s="139">
        <f>'D Master'!AR138</f>
        <v>-37.415881561238223</v>
      </c>
      <c r="CL138" s="139">
        <f>'D Master'!AS138</f>
        <v>41.040242976461649</v>
      </c>
      <c r="CM138" s="139">
        <f>'D Master'!AT138</f>
        <v>56.227758007117444</v>
      </c>
      <c r="CN138" s="139">
        <f>Cash!BH138</f>
        <v>-21.854701090411098</v>
      </c>
      <c r="CO138" s="139">
        <f>Cash!BI138</f>
        <v>228.65347502083532</v>
      </c>
      <c r="CP138" s="139">
        <f>Cash!BJ138</f>
        <v>-30.895872606560932</v>
      </c>
      <c r="CQ138" s="139">
        <f>Cash!BK138</f>
        <v>16.766439294480278</v>
      </c>
      <c r="CR138" s="67"/>
      <c r="CS138" s="139">
        <f>'All Data FO'!K138</f>
        <v>-1.3460914693480304</v>
      </c>
      <c r="CT138" s="139">
        <f>Cash!BH138</f>
        <v>-21.854701090411098</v>
      </c>
      <c r="CU138" s="139">
        <f>'D Master'!AA138</f>
        <v>-47.404752192240153</v>
      </c>
      <c r="CV138" s="139">
        <f>NOI!G138</f>
        <v>-75.972563472563465</v>
      </c>
      <c r="CW138" s="139">
        <f>NOI!S138</f>
        <v>14.696521176265579</v>
      </c>
      <c r="CX138" s="139">
        <f>Cash!EB138</f>
        <v>-2.3489932885905986</v>
      </c>
      <c r="CY138" s="139">
        <f>'All Data FO'!AP138</f>
        <v>-17.586912065439673</v>
      </c>
      <c r="CZ138" s="139">
        <f>'All Data FO'!BV138</f>
        <v>-11.788896504455106</v>
      </c>
      <c r="DA138" s="139">
        <f>'All Data FO'!BF138</f>
        <v>-9.521078952098831</v>
      </c>
      <c r="DB138" s="139" t="str">
        <f>'FOD (ALL)'!M138</f>
        <v>TORNTPOWER</v>
      </c>
      <c r="DC138" s="139">
        <f>'All Data FO'!EJ138</f>
        <v>-4.3528064146620844</v>
      </c>
      <c r="DD138" s="137">
        <f>'All Data FO'!B136</f>
        <v>301.10000000000002</v>
      </c>
      <c r="DE138" s="137">
        <f>('All Data FO'!W136-'All Data FO'!AB136)/3</f>
        <v>3.2666666666666706</v>
      </c>
      <c r="DF138" s="137">
        <f t="shared" si="131"/>
        <v>1.0849108823203821</v>
      </c>
      <c r="DH138" s="139" t="str">
        <f t="shared" si="166"/>
        <v>TORNTPOWER</v>
      </c>
      <c r="DI138" s="137">
        <f t="shared" si="132"/>
        <v>304.36666666666667</v>
      </c>
      <c r="DJ138" s="137">
        <f t="shared" si="133"/>
        <v>307.63333333333333</v>
      </c>
      <c r="DK138" s="137">
        <f t="shared" si="134"/>
        <v>302.73333333333335</v>
      </c>
      <c r="DL138" s="137">
        <f t="shared" si="135"/>
        <v>299.4666666666667</v>
      </c>
      <c r="DM138" s="137">
        <f t="shared" si="136"/>
        <v>296.20000000000005</v>
      </c>
      <c r="DN138" s="137">
        <f t="shared" si="137"/>
        <v>301.10000000000002</v>
      </c>
      <c r="DO138" s="137" t="str">
        <f>'Final Master FO'!DC138</f>
        <v>LONG UNWINDING</v>
      </c>
      <c r="DS138" s="137" t="str">
        <f>'FOD (ALL)'!M138</f>
        <v>TORNTPOWER</v>
      </c>
      <c r="DT138" s="137">
        <f>'All Data FO'!B136</f>
        <v>301.10000000000002</v>
      </c>
      <c r="DU138" s="139">
        <f>'All Data FO'!K136</f>
        <v>-9.9535500995339934E-2</v>
      </c>
      <c r="DV138" s="137">
        <f>'All Data FO'!EA136</f>
        <v>7998000</v>
      </c>
      <c r="DW138" s="139">
        <f>'All Data FO'!EJ136</f>
        <v>2.2925659472422062</v>
      </c>
      <c r="DX138" s="137">
        <f>'D Master'!R136</f>
        <v>620499</v>
      </c>
      <c r="DY138" s="137">
        <f>'D Master'!AH136</f>
        <v>27.8</v>
      </c>
      <c r="EB138" s="137">
        <f>'All Data FO'!BM136/'All Data FO'!EA136</f>
        <v>0.38672168042010502</v>
      </c>
      <c r="EC138" s="137">
        <f>'All Data FO'!BN136/'All Data FO'!EB136</f>
        <v>0.30196642685851321</v>
      </c>
      <c r="ED138" s="137">
        <f>'All Data FO'!BO136/'All Data FO'!EC136</f>
        <v>0.35716988270904276</v>
      </c>
      <c r="EE138" s="137">
        <f>'All Data FO'!BP136/'All Data FO'!ED136</f>
        <v>1.4496538081107815</v>
      </c>
      <c r="EF138" s="137">
        <f>'All Data FO'!BQ136/'All Data FO'!EE136</f>
        <v>0.34397548680438866</v>
      </c>
      <c r="EG138" s="137" t="str">
        <f t="shared" si="138"/>
        <v>Y</v>
      </c>
      <c r="EH138" s="137" t="str">
        <f t="shared" si="139"/>
        <v>N</v>
      </c>
      <c r="EI138" s="137" t="str">
        <f t="shared" si="140"/>
        <v>N</v>
      </c>
      <c r="EJ138" s="137" t="str">
        <f t="shared" si="141"/>
        <v>Y</v>
      </c>
      <c r="EK138" s="137">
        <f t="shared" si="142"/>
        <v>28.067773773176448</v>
      </c>
      <c r="EL138" s="137">
        <f t="shared" si="143"/>
        <v>-15.455798073405678</v>
      </c>
      <c r="EM138" s="137">
        <f t="shared" si="144"/>
        <v>-75.361711830046247</v>
      </c>
      <c r="EN138" s="137">
        <f t="shared" si="145"/>
        <v>321.44102231772342</v>
      </c>
      <c r="EO138" s="137" t="str">
        <f t="shared" si="146"/>
        <v>Y</v>
      </c>
      <c r="EP138" s="137" t="str">
        <f t="shared" si="147"/>
        <v>Y</v>
      </c>
      <c r="EQ138" s="137" t="str">
        <f t="shared" si="148"/>
        <v>N</v>
      </c>
    </row>
    <row r="139" spans="1:147" x14ac:dyDescent="0.3">
      <c r="A139" s="137" t="str">
        <f>FOD!B139</f>
        <v xml:space="preserve">UJJIVAN   </v>
      </c>
      <c r="B139" s="137" t="str">
        <f>'All Data FO'!G139</f>
        <v>N</v>
      </c>
      <c r="C139" s="137" t="str">
        <f>'All Data FO'!H139</f>
        <v>N</v>
      </c>
      <c r="D139" s="137" t="str">
        <f>'All Data FO'!I139</f>
        <v>Y</v>
      </c>
      <c r="E139" s="137" t="str">
        <f>'All Data FO'!J139</f>
        <v>Y</v>
      </c>
      <c r="F139" s="139">
        <f>'All Data FO'!K139</f>
        <v>-5.0466088074574236</v>
      </c>
      <c r="G139" s="139">
        <f>'All Data FO'!L139</f>
        <v>-1.6129032258064409</v>
      </c>
      <c r="H139" s="139">
        <f>'All Data FO'!M139</f>
        <v>4.4598612487611495</v>
      </c>
      <c r="I139" s="139">
        <f>'All Data FO'!N139</f>
        <v>1.0010010010010011</v>
      </c>
      <c r="J139" s="137" t="str">
        <f t="shared" si="149"/>
        <v>N</v>
      </c>
      <c r="K139" s="137" t="str">
        <f t="shared" si="150"/>
        <v>N</v>
      </c>
      <c r="L139" s="137" t="str">
        <f t="shared" si="151"/>
        <v>Y</v>
      </c>
      <c r="M139" s="137">
        <f>'All Data FO'!AG139-'All Data FO'!AH139</f>
        <v>-363800</v>
      </c>
      <c r="N139" s="137">
        <f>'All Data FO'!AH139-'All Data FO'!AI139</f>
        <v>-25500</v>
      </c>
      <c r="O139" s="137">
        <f>'All Data FO'!AI139-'All Data FO'!AJ139</f>
        <v>-35700</v>
      </c>
      <c r="P139" s="137">
        <f>'All Data FO'!AJ139-'All Data FO'!AK139</f>
        <v>200600</v>
      </c>
      <c r="Q139" s="137" t="str">
        <f>'All Data FO'!AL139</f>
        <v>N</v>
      </c>
      <c r="R139" s="137" t="str">
        <f>'All Data FO'!AM139</f>
        <v>N</v>
      </c>
      <c r="S139" s="137" t="str">
        <f>'All Data FO'!AN139</f>
        <v>N</v>
      </c>
      <c r="T139" s="137" t="str">
        <f>'All Data FO'!AO139</f>
        <v>Y</v>
      </c>
      <c r="U139" s="139">
        <f>'All Data FO'!AP139</f>
        <v>-8.186687069625096</v>
      </c>
      <c r="V139" s="139">
        <f>'All Data FO'!AQ139</f>
        <v>-0.57055914796500573</v>
      </c>
      <c r="W139" s="139">
        <f>'All Data FO'!AR139</f>
        <v>-0.79245283018867918</v>
      </c>
      <c r="X139" s="139">
        <f>'All Data FO'!AS139</f>
        <v>4.6603475513428121</v>
      </c>
      <c r="Y139" s="137" t="str">
        <f t="shared" si="152"/>
        <v>N</v>
      </c>
      <c r="Z139" s="137" t="str">
        <f t="shared" si="153"/>
        <v>Y</v>
      </c>
      <c r="AA139" s="137" t="str">
        <f t="shared" si="154"/>
        <v>N</v>
      </c>
      <c r="AB139" s="137" t="str">
        <f>'All Data FO'!BB139</f>
        <v>Y</v>
      </c>
      <c r="AC139" s="137" t="str">
        <f>'All Data FO'!BC139</f>
        <v>Y</v>
      </c>
      <c r="AD139" s="137" t="str">
        <f>'All Data FO'!BD139</f>
        <v>N</v>
      </c>
      <c r="AE139" s="137" t="str">
        <f>'All Data FO'!BE139</f>
        <v>N</v>
      </c>
      <c r="AF139" s="139">
        <f>'All Data FO'!BF139</f>
        <v>96.895760070169857</v>
      </c>
      <c r="AG139" s="139">
        <f>'All Data FO'!BG139</f>
        <v>41.409577981118559</v>
      </c>
      <c r="AH139" s="139">
        <f>'All Data FO'!BH139</f>
        <v>-26.008117845937008</v>
      </c>
      <c r="AI139" s="139">
        <f>'All Data FO'!BI139</f>
        <v>-49.568280558667375</v>
      </c>
      <c r="AJ139" s="137" t="str">
        <f t="shared" si="155"/>
        <v>Y</v>
      </c>
      <c r="AK139" s="137" t="str">
        <f t="shared" si="156"/>
        <v>Y</v>
      </c>
      <c r="AL139" s="137" t="str">
        <f t="shared" si="157"/>
        <v>Y</v>
      </c>
      <c r="AM139" s="137" t="str">
        <f>'All Data FO'!BR139</f>
        <v>Y</v>
      </c>
      <c r="AN139" s="137" t="str">
        <f>'All Data FO'!BS139</f>
        <v>Y</v>
      </c>
      <c r="AO139" s="137" t="str">
        <f>'All Data FO'!BT139</f>
        <v>N</v>
      </c>
      <c r="AP139" s="137" t="str">
        <f>'All Data FO'!BU139</f>
        <v>N</v>
      </c>
      <c r="AQ139" s="139">
        <f>'All Data FO'!BV139</f>
        <v>112.09357652656622</v>
      </c>
      <c r="AR139" s="139">
        <f>'All Data FO'!BW139</f>
        <v>38.267543859649123</v>
      </c>
      <c r="AS139" s="139">
        <f>'All Data FO'!BX139</f>
        <v>-27.790973871733964</v>
      </c>
      <c r="AT139" s="139">
        <f>'All Data FO'!BY139</f>
        <v>-48.897430710095087</v>
      </c>
      <c r="AU139" s="137" t="str">
        <f t="shared" si="158"/>
        <v>Y</v>
      </c>
      <c r="AV139" s="137" t="str">
        <f t="shared" si="159"/>
        <v>Y</v>
      </c>
      <c r="AW139" s="137" t="str">
        <f t="shared" si="160"/>
        <v>Y</v>
      </c>
      <c r="AX139" s="137" t="str">
        <f>'All Data FO'!CH139</f>
        <v>Y</v>
      </c>
      <c r="AY139" s="137" t="str">
        <f>'All Data FO'!CI139</f>
        <v>Y</v>
      </c>
      <c r="AZ139" s="137" t="str">
        <f>'All Data FO'!CJ139</f>
        <v>N</v>
      </c>
      <c r="BA139" s="137" t="str">
        <f>'All Data FO'!CK139</f>
        <v>N</v>
      </c>
      <c r="BB139" s="139">
        <f>'All Data FO'!CL139</f>
        <v>106.97091273821464</v>
      </c>
      <c r="BC139" s="139">
        <f>'All Data FO'!CM139</f>
        <v>24.85911083281152</v>
      </c>
      <c r="BD139" s="139">
        <f>'All Data FO'!CN139</f>
        <v>-30.595393307257712</v>
      </c>
      <c r="BE139" s="139">
        <f>'All Data FO'!CO139</f>
        <v>-36.924342105263158</v>
      </c>
      <c r="BF139" s="137" t="str">
        <f t="shared" si="161"/>
        <v>Y</v>
      </c>
      <c r="BG139" s="137" t="str">
        <f t="shared" si="162"/>
        <v>Y</v>
      </c>
      <c r="BH139" s="137" t="str">
        <f t="shared" si="163"/>
        <v>Y</v>
      </c>
      <c r="BI139" s="137" t="str">
        <f>'D Master'!AM139</f>
        <v>Y</v>
      </c>
      <c r="BJ139" s="137" t="str">
        <f>'D Master'!AN139</f>
        <v>N</v>
      </c>
      <c r="BK139" s="137" t="str">
        <f>'D Master'!AO139</f>
        <v>Y</v>
      </c>
      <c r="BL139" s="137" t="str">
        <f>'D Master'!AP139</f>
        <v>N</v>
      </c>
      <c r="BM139" s="137">
        <f>'D Master'!AQ139</f>
        <v>10.144927536231888</v>
      </c>
      <c r="BN139" s="137">
        <f>'D Master'!AR139</f>
        <v>-14.209591474245112</v>
      </c>
      <c r="BO139" s="137">
        <f>'D Master'!AS139</f>
        <v>61.087267525035763</v>
      </c>
      <c r="BP139" s="137">
        <f>'D Master'!AT139</f>
        <v>-58.565500889152347</v>
      </c>
      <c r="BR139" s="137">
        <f>'All Data FO'!B139</f>
        <v>147.69999999999999</v>
      </c>
      <c r="BS139" s="137">
        <f>'All Data FO'!W139</f>
        <v>159</v>
      </c>
      <c r="BT139" s="137">
        <f>'All Data FO'!AB139</f>
        <v>140.85</v>
      </c>
      <c r="BV139" s="137">
        <f t="shared" si="164"/>
        <v>81.091832416419805</v>
      </c>
      <c r="BW139" s="137">
        <f>'All Data FO'!BM139</f>
        <v>9093300</v>
      </c>
      <c r="BX139" s="137">
        <f>AVERAGE('All Data FO'!BN139:BQ139)</f>
        <v>5021375</v>
      </c>
      <c r="BY139" s="137">
        <f>AVERAGE('All Data FO'!BN139:BP139)</f>
        <v>3894133.3333333335</v>
      </c>
      <c r="BZ139" s="137">
        <f t="shared" si="165"/>
        <v>133.51280558789287</v>
      </c>
      <c r="CB139" s="139">
        <f>'All Data FO'!AP139</f>
        <v>-8.186687069625096</v>
      </c>
      <c r="CC139" s="139">
        <f>'All Data FO'!AQ139</f>
        <v>-0.57055914796500573</v>
      </c>
      <c r="CD139" s="139">
        <f>'All Data FO'!AR139</f>
        <v>-0.79245283018867918</v>
      </c>
      <c r="CE139" s="139">
        <f>'All Data FO'!AS139</f>
        <v>4.6603475513428121</v>
      </c>
      <c r="CF139" s="139">
        <f>'All Data FO'!BV139</f>
        <v>112.09357652656622</v>
      </c>
      <c r="CG139" s="139">
        <f>'All Data FO'!BW139</f>
        <v>38.267543859649123</v>
      </c>
      <c r="CH139" s="139">
        <f>'All Data FO'!BX139</f>
        <v>-27.790973871733964</v>
      </c>
      <c r="CI139" s="139">
        <f>'All Data FO'!BY139</f>
        <v>-48.897430710095087</v>
      </c>
      <c r="CJ139" s="139">
        <f>'D Master'!AQ139</f>
        <v>10.144927536231888</v>
      </c>
      <c r="CK139" s="139">
        <f>'D Master'!AR139</f>
        <v>-14.209591474245112</v>
      </c>
      <c r="CL139" s="139">
        <f>'D Master'!AS139</f>
        <v>61.087267525035763</v>
      </c>
      <c r="CM139" s="139">
        <f>'D Master'!AT139</f>
        <v>-58.565500889152347</v>
      </c>
      <c r="CN139" s="139">
        <f>Cash!BH139</f>
        <v>40.717566519901119</v>
      </c>
      <c r="CO139" s="139">
        <f>Cash!BI139</f>
        <v>36.828317174954165</v>
      </c>
      <c r="CP139" s="139">
        <f>Cash!BJ139</f>
        <v>-48.998010851704244</v>
      </c>
      <c r="CQ139" s="139">
        <f>Cash!BK139</f>
        <v>3.9184737519762978</v>
      </c>
      <c r="CR139" s="67"/>
      <c r="CS139" s="139">
        <f>'All Data FO'!K139</f>
        <v>-5.0466088074574236</v>
      </c>
      <c r="CT139" s="139">
        <f>Cash!BH139</f>
        <v>40.717566519901119</v>
      </c>
      <c r="CU139" s="139">
        <f>'D Master'!AA139</f>
        <v>54.899524428241641</v>
      </c>
      <c r="CV139" s="139">
        <f>NOI!G139</f>
        <v>177.46815286624204</v>
      </c>
      <c r="CW139" s="139">
        <f>NOI!S139</f>
        <v>63.049317279591776</v>
      </c>
      <c r="CX139" s="139">
        <f>Cash!EB139</f>
        <v>-1.7045454545454517</v>
      </c>
      <c r="CY139" s="139">
        <f>'All Data FO'!AP139</f>
        <v>-8.186687069625096</v>
      </c>
      <c r="CZ139" s="139">
        <f>'All Data FO'!BV139</f>
        <v>112.09357652656622</v>
      </c>
      <c r="DA139" s="139">
        <f>'All Data FO'!BF139</f>
        <v>96.895760070169857</v>
      </c>
      <c r="DB139" s="139" t="str">
        <f>'FOD (ALL)'!M139</f>
        <v>TVSMOTOR</v>
      </c>
      <c r="DC139" s="139">
        <f>'All Data FO'!EJ139</f>
        <v>-5.590812934421276</v>
      </c>
      <c r="DD139" s="137">
        <f>'All Data FO'!B137</f>
        <v>313.45</v>
      </c>
      <c r="DE139" s="137">
        <f>('All Data FO'!W137-'All Data FO'!AB137)/3</f>
        <v>3.7000000000000077</v>
      </c>
      <c r="DF139" s="137">
        <f t="shared" si="131"/>
        <v>1.1804115488913727</v>
      </c>
      <c r="DH139" s="139" t="str">
        <f t="shared" si="166"/>
        <v>TVSMOTOR</v>
      </c>
      <c r="DI139" s="137">
        <f t="shared" si="132"/>
        <v>317.14999999999998</v>
      </c>
      <c r="DJ139" s="137">
        <f t="shared" si="133"/>
        <v>320.84999999999997</v>
      </c>
      <c r="DK139" s="137">
        <f t="shared" si="134"/>
        <v>315.29999999999995</v>
      </c>
      <c r="DL139" s="137">
        <f t="shared" si="135"/>
        <v>311.59999999999997</v>
      </c>
      <c r="DM139" s="137">
        <f t="shared" si="136"/>
        <v>307.89999999999998</v>
      </c>
      <c r="DN139" s="137">
        <f t="shared" si="137"/>
        <v>313.45</v>
      </c>
      <c r="DO139" s="137" t="str">
        <f>'Final Master FO'!DC139</f>
        <v>LONG UNWINDING</v>
      </c>
      <c r="DS139" s="137" t="str">
        <f>'FOD (ALL)'!M139</f>
        <v>TVSMOTOR</v>
      </c>
      <c r="DT139" s="137">
        <f>'All Data FO'!B137</f>
        <v>313.45</v>
      </c>
      <c r="DU139" s="139">
        <f>'All Data FO'!K137</f>
        <v>-0.47626607397999687</v>
      </c>
      <c r="DV139" s="137">
        <f>'All Data FO'!EA137</f>
        <v>902000</v>
      </c>
      <c r="DW139" s="139">
        <f>'All Data FO'!EJ137</f>
        <v>5.3123175715119677</v>
      </c>
      <c r="DX139" s="137">
        <f>'D Master'!R137</f>
        <v>155686</v>
      </c>
      <c r="DY139" s="137">
        <f>'D Master'!AH137</f>
        <v>7.07</v>
      </c>
      <c r="EB139" s="137">
        <f>'All Data FO'!BM137/'All Data FO'!EA137</f>
        <v>4.0949002217294899</v>
      </c>
      <c r="EC139" s="137">
        <f>'All Data FO'!BN137/'All Data FO'!EB137</f>
        <v>7.305604203152364</v>
      </c>
      <c r="ED139" s="137">
        <f>'All Data FO'!BO137/'All Data FO'!EC137</f>
        <v>2.8558600583090379</v>
      </c>
      <c r="EE139" s="137">
        <f>'All Data FO'!BP137/'All Data FO'!ED137</f>
        <v>3.7264742785445422</v>
      </c>
      <c r="EF139" s="137">
        <f>'All Data FO'!BQ137/'All Data FO'!EE137</f>
        <v>5.2925373134328355</v>
      </c>
      <c r="EG139" s="137" t="str">
        <f t="shared" si="138"/>
        <v>N</v>
      </c>
      <c r="EH139" s="137" t="str">
        <f t="shared" si="139"/>
        <v>Y</v>
      </c>
      <c r="EI139" s="137" t="str">
        <f t="shared" si="140"/>
        <v>N</v>
      </c>
      <c r="EJ139" s="137" t="str">
        <f t="shared" si="141"/>
        <v>N</v>
      </c>
      <c r="EK139" s="137">
        <f t="shared" si="142"/>
        <v>-43.948507093190969</v>
      </c>
      <c r="EL139" s="137">
        <f t="shared" si="143"/>
        <v>155.81100102916216</v>
      </c>
      <c r="EM139" s="137">
        <f t="shared" si="144"/>
        <v>-23.36294725682481</v>
      </c>
      <c r="EN139" s="137">
        <f t="shared" si="145"/>
        <v>-29.590023501837472</v>
      </c>
      <c r="EO139" s="137" t="str">
        <f t="shared" si="146"/>
        <v>N</v>
      </c>
      <c r="EP139" s="137" t="str">
        <f t="shared" si="147"/>
        <v>Y</v>
      </c>
      <c r="EQ139" s="137" t="str">
        <f t="shared" si="148"/>
        <v>Y</v>
      </c>
    </row>
    <row r="140" spans="1:147" x14ac:dyDescent="0.3">
      <c r="A140" s="137" t="str">
        <f>FOD!B140</f>
        <v>ULTRACEMCO</v>
      </c>
      <c r="B140" s="137" t="str">
        <f>'All Data FO'!G140</f>
        <v>Y</v>
      </c>
      <c r="C140" s="137" t="str">
        <f>'All Data FO'!H140</f>
        <v>Y</v>
      </c>
      <c r="D140" s="137" t="str">
        <f>'All Data FO'!I140</f>
        <v>Y</v>
      </c>
      <c r="E140" s="137" t="str">
        <f>'All Data FO'!J140</f>
        <v>Y</v>
      </c>
      <c r="F140" s="139">
        <f>'All Data FO'!K140</f>
        <v>2.2036709109818164</v>
      </c>
      <c r="G140" s="139">
        <f>'All Data FO'!L140</f>
        <v>1.048057259713691</v>
      </c>
      <c r="H140" s="139">
        <f>'All Data FO'!M140</f>
        <v>2.7670753064798652</v>
      </c>
      <c r="I140" s="139">
        <f>'All Data FO'!N140</f>
        <v>3.3530929001312306</v>
      </c>
      <c r="J140" s="137" t="str">
        <f t="shared" si="149"/>
        <v>Y</v>
      </c>
      <c r="K140" s="137" t="str">
        <f t="shared" si="150"/>
        <v>N</v>
      </c>
      <c r="L140" s="137" t="str">
        <f t="shared" si="151"/>
        <v>N</v>
      </c>
      <c r="M140" s="137">
        <f>'All Data FO'!AG140-'All Data FO'!AH140</f>
        <v>-104800</v>
      </c>
      <c r="N140" s="137">
        <f>'All Data FO'!AH140-'All Data FO'!AI140</f>
        <v>-68200</v>
      </c>
      <c r="O140" s="137">
        <f>'All Data FO'!AI140-'All Data FO'!AJ140</f>
        <v>14600</v>
      </c>
      <c r="P140" s="137">
        <f>'All Data FO'!AJ140-'All Data FO'!AK140</f>
        <v>-42600</v>
      </c>
      <c r="Q140" s="137" t="str">
        <f>'All Data FO'!AL140</f>
        <v>N</v>
      </c>
      <c r="R140" s="137" t="str">
        <f>'All Data FO'!AM140</f>
        <v>N</v>
      </c>
      <c r="S140" s="137" t="str">
        <f>'All Data FO'!AN140</f>
        <v>Y</v>
      </c>
      <c r="T140" s="137" t="str">
        <f>'All Data FO'!AO140</f>
        <v>N</v>
      </c>
      <c r="U140" s="139">
        <f>'All Data FO'!AP140</f>
        <v>-4.6466258756761549</v>
      </c>
      <c r="V140" s="139">
        <f>'All Data FO'!AQ140</f>
        <v>-2.9351007058013425</v>
      </c>
      <c r="W140" s="139">
        <f>'All Data FO'!AR140</f>
        <v>0.63230835859679513</v>
      </c>
      <c r="X140" s="139">
        <f>'All Data FO'!AS140</f>
        <v>-1.8115325735669332</v>
      </c>
      <c r="Y140" s="137" t="str">
        <f t="shared" si="152"/>
        <v>N</v>
      </c>
      <c r="Z140" s="137" t="str">
        <f t="shared" si="153"/>
        <v>N</v>
      </c>
      <c r="AA140" s="137" t="str">
        <f t="shared" si="154"/>
        <v>Y</v>
      </c>
      <c r="AB140" s="137" t="str">
        <f>'All Data FO'!BB140</f>
        <v>Y</v>
      </c>
      <c r="AC140" s="137" t="str">
        <f>'All Data FO'!BC140</f>
        <v>N</v>
      </c>
      <c r="AD140" s="137" t="str">
        <f>'All Data FO'!BD140</f>
        <v>Y</v>
      </c>
      <c r="AE140" s="137" t="str">
        <f>'All Data FO'!BE140</f>
        <v>N</v>
      </c>
      <c r="AF140" s="139">
        <f>'All Data FO'!BF140</f>
        <v>86.386153331413098</v>
      </c>
      <c r="AG140" s="139">
        <f>'All Data FO'!BG140</f>
        <v>-54.778733276424688</v>
      </c>
      <c r="AH140" s="139">
        <f>'All Data FO'!BH140</f>
        <v>127.86237353308958</v>
      </c>
      <c r="AI140" s="139">
        <f>'All Data FO'!BI140</f>
        <v>-11.513624726069283</v>
      </c>
      <c r="AJ140" s="137" t="str">
        <f t="shared" si="155"/>
        <v>Y</v>
      </c>
      <c r="AK140" s="137" t="str">
        <f t="shared" si="156"/>
        <v>N</v>
      </c>
      <c r="AL140" s="137" t="str">
        <f t="shared" si="157"/>
        <v>Y</v>
      </c>
      <c r="AM140" s="137" t="str">
        <f>'All Data FO'!BR140</f>
        <v>Y</v>
      </c>
      <c r="AN140" s="137" t="str">
        <f>'All Data FO'!BS140</f>
        <v>N</v>
      </c>
      <c r="AO140" s="137" t="str">
        <f>'All Data FO'!BT140</f>
        <v>Y</v>
      </c>
      <c r="AP140" s="137" t="str">
        <f>'All Data FO'!BU140</f>
        <v>N</v>
      </c>
      <c r="AQ140" s="139">
        <f>'All Data FO'!BV140</f>
        <v>83.211850458499882</v>
      </c>
      <c r="AR140" s="139">
        <f>'All Data FO'!BW140</f>
        <v>-54.994708994708994</v>
      </c>
      <c r="AS140" s="139">
        <f>'All Data FO'!BX140</f>
        <v>121.57092614302462</v>
      </c>
      <c r="AT140" s="139">
        <f>'All Data FO'!BY140</f>
        <v>-11.459414573385924</v>
      </c>
      <c r="AU140" s="137" t="str">
        <f t="shared" si="158"/>
        <v>Y</v>
      </c>
      <c r="AV140" s="137" t="str">
        <f t="shared" si="159"/>
        <v>N</v>
      </c>
      <c r="AW140" s="137" t="str">
        <f t="shared" si="160"/>
        <v>Y</v>
      </c>
      <c r="AX140" s="137" t="str">
        <f>'All Data FO'!CH140</f>
        <v>Y</v>
      </c>
      <c r="AY140" s="137" t="str">
        <f>'All Data FO'!CI140</f>
        <v>N</v>
      </c>
      <c r="AZ140" s="137" t="str">
        <f>'All Data FO'!CJ140</f>
        <v>Y</v>
      </c>
      <c r="BA140" s="137" t="str">
        <f>'All Data FO'!CK140</f>
        <v>N</v>
      </c>
      <c r="BB140" s="139">
        <f>'All Data FO'!CL140</f>
        <v>63.675869120654397</v>
      </c>
      <c r="BC140" s="139">
        <f>'All Data FO'!CM140</f>
        <v>-53.797094602574703</v>
      </c>
      <c r="BD140" s="139">
        <f>'All Data FO'!CN140</f>
        <v>113.43584572724981</v>
      </c>
      <c r="BE140" s="139">
        <f>'All Data FO'!CO140</f>
        <v>-11.351955307262569</v>
      </c>
      <c r="BF140" s="137" t="str">
        <f t="shared" si="161"/>
        <v>Y</v>
      </c>
      <c r="BG140" s="137" t="str">
        <f t="shared" si="162"/>
        <v>N</v>
      </c>
      <c r="BH140" s="137" t="str">
        <f t="shared" si="163"/>
        <v>Y</v>
      </c>
      <c r="BI140" s="137" t="str">
        <f>'D Master'!AM140</f>
        <v>N</v>
      </c>
      <c r="BJ140" s="137" t="str">
        <f>'D Master'!AN140</f>
        <v>Y</v>
      </c>
      <c r="BK140" s="137" t="str">
        <f>'D Master'!AO140</f>
        <v>N</v>
      </c>
      <c r="BL140" s="137" t="str">
        <f>'D Master'!AP140</f>
        <v>N</v>
      </c>
      <c r="BM140" s="137">
        <f>'D Master'!AQ140</f>
        <v>-43.773119605425407</v>
      </c>
      <c r="BN140" s="137">
        <f>'D Master'!AR140</f>
        <v>97.563946406820918</v>
      </c>
      <c r="BO140" s="137">
        <f>'D Master'!AS140</f>
        <v>-60.270989595935156</v>
      </c>
      <c r="BP140" s="137">
        <f>'D Master'!AT140</f>
        <v>-8.824178248400619</v>
      </c>
      <c r="BR140" s="137">
        <f>'All Data FO'!B140</f>
        <v>3636.1</v>
      </c>
      <c r="BS140" s="137">
        <f>'All Data FO'!W140</f>
        <v>3659.6</v>
      </c>
      <c r="BT140" s="137">
        <f>'All Data FO'!AB140</f>
        <v>3517.3</v>
      </c>
      <c r="BV140" s="137">
        <f t="shared" si="164"/>
        <v>36.791748957647577</v>
      </c>
      <c r="BW140" s="137">
        <f>'All Data FO'!BM140</f>
        <v>1558400</v>
      </c>
      <c r="BX140" s="137">
        <f>AVERAGE('All Data FO'!BN140:BQ140)</f>
        <v>1139250</v>
      </c>
      <c r="BY140" s="137">
        <f>AVERAGE('All Data FO'!BN140:BP140)</f>
        <v>1197866.6666666667</v>
      </c>
      <c r="BZ140" s="137">
        <f t="shared" si="165"/>
        <v>30.097951914514688</v>
      </c>
      <c r="CB140" s="139">
        <f>'All Data FO'!AP140</f>
        <v>-4.6466258756761549</v>
      </c>
      <c r="CC140" s="139">
        <f>'All Data FO'!AQ140</f>
        <v>-2.9351007058013425</v>
      </c>
      <c r="CD140" s="139">
        <f>'All Data FO'!AR140</f>
        <v>0.63230835859679513</v>
      </c>
      <c r="CE140" s="139">
        <f>'All Data FO'!AS140</f>
        <v>-1.8115325735669332</v>
      </c>
      <c r="CF140" s="139">
        <f>'All Data FO'!BV140</f>
        <v>83.211850458499882</v>
      </c>
      <c r="CG140" s="139">
        <f>'All Data FO'!BW140</f>
        <v>-54.994708994708994</v>
      </c>
      <c r="CH140" s="139">
        <f>'All Data FO'!BX140</f>
        <v>121.57092614302462</v>
      </c>
      <c r="CI140" s="139">
        <f>'All Data FO'!BY140</f>
        <v>-11.459414573385924</v>
      </c>
      <c r="CJ140" s="139">
        <f>'D Master'!AQ140</f>
        <v>-43.773119605425407</v>
      </c>
      <c r="CK140" s="139">
        <f>'D Master'!AR140</f>
        <v>97.563946406820918</v>
      </c>
      <c r="CL140" s="139">
        <f>'D Master'!AS140</f>
        <v>-60.270989595935156</v>
      </c>
      <c r="CM140" s="139">
        <f>'D Master'!AT140</f>
        <v>-8.824178248400619</v>
      </c>
      <c r="CN140" s="139">
        <f>Cash!BH140</f>
        <v>43.716574529650856</v>
      </c>
      <c r="CO140" s="139">
        <f>Cash!BI140</f>
        <v>-31.824562447167914</v>
      </c>
      <c r="CP140" s="139">
        <f>Cash!BJ140</f>
        <v>2.9682672823716896</v>
      </c>
      <c r="CQ140" s="139">
        <f>Cash!BK140</f>
        <v>23.783381863942267</v>
      </c>
      <c r="CR140" s="67"/>
      <c r="CS140" s="139">
        <f>'All Data FO'!K140</f>
        <v>2.2036709109818164</v>
      </c>
      <c r="CT140" s="139">
        <f>Cash!BH140</f>
        <v>43.716574529650856</v>
      </c>
      <c r="CU140" s="139">
        <f>'D Master'!AA140</f>
        <v>-19.208294471075636</v>
      </c>
      <c r="CV140" s="139">
        <f>NOI!G140</f>
        <v>-88.659456177908424</v>
      </c>
      <c r="CW140" s="139">
        <f>NOI!S140</f>
        <v>12.226776079820171</v>
      </c>
      <c r="CX140" s="139">
        <f>Cash!EB140</f>
        <v>-2.2160664819944618</v>
      </c>
      <c r="CY140" s="139">
        <f>'All Data FO'!AP140</f>
        <v>-4.6466258756761549</v>
      </c>
      <c r="CZ140" s="139">
        <f>'All Data FO'!BV140</f>
        <v>83.211850458499882</v>
      </c>
      <c r="DA140" s="139">
        <f>'All Data FO'!BF140</f>
        <v>86.386153331413098</v>
      </c>
      <c r="DB140" s="139" t="str">
        <f>'FOD (ALL)'!M140</f>
        <v>UBL</v>
      </c>
      <c r="DC140" s="139">
        <f>'All Data FO'!EJ140</f>
        <v>-11.118051217988757</v>
      </c>
      <c r="DD140" s="137">
        <f>'All Data FO'!B138</f>
        <v>912.45</v>
      </c>
      <c r="DE140" s="137">
        <f>('All Data FO'!W138-'All Data FO'!AB138)/3</f>
        <v>11.583333333333334</v>
      </c>
      <c r="DF140" s="137">
        <f t="shared" si="131"/>
        <v>1.2694759530202568</v>
      </c>
      <c r="DH140" s="139" t="str">
        <f t="shared" si="166"/>
        <v>UBL</v>
      </c>
      <c r="DI140" s="137">
        <f t="shared" si="132"/>
        <v>924.03333333333342</v>
      </c>
      <c r="DJ140" s="137">
        <f t="shared" si="133"/>
        <v>935.61666666666679</v>
      </c>
      <c r="DK140" s="137">
        <f t="shared" si="134"/>
        <v>918.24166666666679</v>
      </c>
      <c r="DL140" s="137">
        <f t="shared" si="135"/>
        <v>906.65833333333342</v>
      </c>
      <c r="DM140" s="137">
        <f t="shared" si="136"/>
        <v>895.07500000000005</v>
      </c>
      <c r="DN140" s="137">
        <f t="shared" si="137"/>
        <v>912.45</v>
      </c>
      <c r="DO140" s="137" t="str">
        <f>'Final Master FO'!DC140</f>
        <v>LONG UNWINDING</v>
      </c>
      <c r="DS140" s="137" t="str">
        <f>'FOD (ALL)'!M140</f>
        <v>UBL</v>
      </c>
      <c r="DT140" s="137">
        <f>'All Data FO'!B138</f>
        <v>912.45</v>
      </c>
      <c r="DU140" s="139">
        <f>'All Data FO'!K138</f>
        <v>-1.3460914693480304</v>
      </c>
      <c r="DV140" s="137">
        <f>'All Data FO'!EA138</f>
        <v>2505000</v>
      </c>
      <c r="DW140" s="139">
        <f>'All Data FO'!EJ138</f>
        <v>-4.3528064146620844</v>
      </c>
      <c r="DX140" s="137">
        <f>'D Master'!R138</f>
        <v>181796</v>
      </c>
      <c r="DY140" s="137">
        <f>'D Master'!AH138</f>
        <v>15.65</v>
      </c>
      <c r="EB140" s="137">
        <f>'All Data FO'!BM138/'All Data FO'!EA138</f>
        <v>0.71928143712574855</v>
      </c>
      <c r="EC140" s="137">
        <f>'All Data FO'!BN138/'All Data FO'!EB138</f>
        <v>0.77991599847269955</v>
      </c>
      <c r="ED140" s="137">
        <f>'All Data FO'!BO138/'All Data FO'!EC138</f>
        <v>0.26537467700258399</v>
      </c>
      <c r="EE140" s="137">
        <f>'All Data FO'!BP138/'All Data FO'!ED138</f>
        <v>0.29901626939084375</v>
      </c>
      <c r="EF140" s="137">
        <f>'All Data FO'!BQ138/'All Data FO'!EE138</f>
        <v>0.53597670250896057</v>
      </c>
      <c r="EG140" s="137" t="str">
        <f t="shared" si="138"/>
        <v>N</v>
      </c>
      <c r="EH140" s="137" t="str">
        <f t="shared" si="139"/>
        <v>Y</v>
      </c>
      <c r="EI140" s="137" t="str">
        <f t="shared" si="140"/>
        <v>N</v>
      </c>
      <c r="EJ140" s="137" t="str">
        <f t="shared" si="141"/>
        <v>N</v>
      </c>
      <c r="EK140" s="137">
        <f t="shared" si="142"/>
        <v>-7.7744989801069542</v>
      </c>
      <c r="EL140" s="137">
        <f t="shared" si="143"/>
        <v>193.89239669808637</v>
      </c>
      <c r="EM140" s="137">
        <f t="shared" si="144"/>
        <v>-11.250756507929967</v>
      </c>
      <c r="EN140" s="137">
        <f t="shared" si="145"/>
        <v>-44.210957679481467</v>
      </c>
      <c r="EO140" s="137" t="str">
        <f t="shared" si="146"/>
        <v>N</v>
      </c>
      <c r="EP140" s="137" t="str">
        <f t="shared" si="147"/>
        <v>Y</v>
      </c>
      <c r="EQ140" s="137" t="str">
        <f t="shared" si="148"/>
        <v>Y</v>
      </c>
    </row>
    <row r="141" spans="1:147" x14ac:dyDescent="0.3">
      <c r="A141" s="137" t="str">
        <f>FOD!B141</f>
        <v xml:space="preserve">UPL       </v>
      </c>
      <c r="B141" s="137" t="str">
        <f>'All Data FO'!G141</f>
        <v>Y</v>
      </c>
      <c r="C141" s="137" t="str">
        <f>'All Data FO'!H141</f>
        <v>Y</v>
      </c>
      <c r="D141" s="137" t="str">
        <f>'All Data FO'!I141</f>
        <v>Y</v>
      </c>
      <c r="E141" s="137" t="str">
        <f>'All Data FO'!J141</f>
        <v>N</v>
      </c>
      <c r="F141" s="139">
        <f>'All Data FO'!K141</f>
        <v>1.3471220574227756</v>
      </c>
      <c r="G141" s="139">
        <f>'All Data FO'!L141</f>
        <v>2.6683431126012884</v>
      </c>
      <c r="H141" s="139">
        <f>'All Data FO'!M141</f>
        <v>5.7155516171909513</v>
      </c>
      <c r="I141" s="139">
        <f>'All Data FO'!N141</f>
        <v>-10.055791710945794</v>
      </c>
      <c r="J141" s="137" t="str">
        <f t="shared" si="149"/>
        <v>N</v>
      </c>
      <c r="K141" s="137" t="str">
        <f t="shared" si="150"/>
        <v>N</v>
      </c>
      <c r="L141" s="137" t="str">
        <f t="shared" si="151"/>
        <v>Y</v>
      </c>
      <c r="M141" s="137">
        <f>'All Data FO'!AG141-'All Data FO'!AH141</f>
        <v>-683100</v>
      </c>
      <c r="N141" s="137">
        <f>'All Data FO'!AH141-'All Data FO'!AI141</f>
        <v>639900</v>
      </c>
      <c r="O141" s="137">
        <f>'All Data FO'!AI141-'All Data FO'!AJ141</f>
        <v>317700</v>
      </c>
      <c r="P141" s="137">
        <f>'All Data FO'!AJ141-'All Data FO'!AK141</f>
        <v>1595700</v>
      </c>
      <c r="Q141" s="137" t="str">
        <f>'All Data FO'!AL141</f>
        <v>N</v>
      </c>
      <c r="R141" s="137" t="str">
        <f>'All Data FO'!AM141</f>
        <v>Y</v>
      </c>
      <c r="S141" s="137" t="str">
        <f>'All Data FO'!AN141</f>
        <v>Y</v>
      </c>
      <c r="T141" s="137" t="str">
        <f>'All Data FO'!AO141</f>
        <v>Y</v>
      </c>
      <c r="U141" s="139">
        <f>'All Data FO'!AP141</f>
        <v>-3.6520232882644472</v>
      </c>
      <c r="V141" s="139">
        <f>'All Data FO'!AQ141</f>
        <v>3.5422479075328819</v>
      </c>
      <c r="W141" s="139">
        <f>'All Data FO'!AR141</f>
        <v>1.7901516304072214</v>
      </c>
      <c r="X141" s="139">
        <f>'All Data FO'!AS141</f>
        <v>9.8796389167502507</v>
      </c>
      <c r="Y141" s="137" t="str">
        <f t="shared" si="152"/>
        <v>N</v>
      </c>
      <c r="Z141" s="137" t="str">
        <f t="shared" si="153"/>
        <v>Y</v>
      </c>
      <c r="AA141" s="137" t="str">
        <f t="shared" si="154"/>
        <v>N</v>
      </c>
      <c r="AB141" s="137" t="str">
        <f>'All Data FO'!BB141</f>
        <v>Y</v>
      </c>
      <c r="AC141" s="137" t="str">
        <f>'All Data FO'!BC141</f>
        <v>N</v>
      </c>
      <c r="AD141" s="137" t="str">
        <f>'All Data FO'!BD141</f>
        <v>N</v>
      </c>
      <c r="AE141" s="137" t="str">
        <f>'All Data FO'!BE141</f>
        <v>Y</v>
      </c>
      <c r="AF141" s="139">
        <f>'All Data FO'!BF141</f>
        <v>9.7539460601167907</v>
      </c>
      <c r="AG141" s="139">
        <f>'All Data FO'!BG141</f>
        <v>-28.216411219712217</v>
      </c>
      <c r="AH141" s="139">
        <f>'All Data FO'!BH141</f>
        <v>-21.244294718438457</v>
      </c>
      <c r="AI141" s="139">
        <f>'All Data FO'!BI141</f>
        <v>163.36675665586591</v>
      </c>
      <c r="AJ141" s="137" t="str">
        <f t="shared" si="155"/>
        <v>Y</v>
      </c>
      <c r="AK141" s="137" t="str">
        <f t="shared" si="156"/>
        <v>N</v>
      </c>
      <c r="AL141" s="137" t="str">
        <f t="shared" si="157"/>
        <v>N</v>
      </c>
      <c r="AM141" s="137" t="str">
        <f>'All Data FO'!BR141</f>
        <v>Y</v>
      </c>
      <c r="AN141" s="137" t="str">
        <f>'All Data FO'!BS141</f>
        <v>N</v>
      </c>
      <c r="AO141" s="137" t="str">
        <f>'All Data FO'!BT141</f>
        <v>N</v>
      </c>
      <c r="AP141" s="137" t="str">
        <f>'All Data FO'!BU141</f>
        <v>Y</v>
      </c>
      <c r="AQ141" s="139">
        <f>'All Data FO'!BV141</f>
        <v>7.9373848987108655</v>
      </c>
      <c r="AR141" s="139">
        <f>'All Data FO'!BW141</f>
        <v>-30.142802006947122</v>
      </c>
      <c r="AS141" s="139">
        <f>'All Data FO'!BX141</f>
        <v>-21.792936915182615</v>
      </c>
      <c r="AT141" s="139">
        <f>'All Data FO'!BY141</f>
        <v>180.80237321655602</v>
      </c>
      <c r="AU141" s="137" t="str">
        <f t="shared" si="158"/>
        <v>Y</v>
      </c>
      <c r="AV141" s="137" t="str">
        <f t="shared" si="159"/>
        <v>N</v>
      </c>
      <c r="AW141" s="137" t="str">
        <f t="shared" si="160"/>
        <v>N</v>
      </c>
      <c r="AX141" s="137" t="str">
        <f>'All Data FO'!CH141</f>
        <v>Y</v>
      </c>
      <c r="AY141" s="137" t="str">
        <f>'All Data FO'!CI141</f>
        <v>N</v>
      </c>
      <c r="AZ141" s="137" t="str">
        <f>'All Data FO'!CJ141</f>
        <v>N</v>
      </c>
      <c r="BA141" s="137" t="str">
        <f>'All Data FO'!CK141</f>
        <v>Y</v>
      </c>
      <c r="BB141" s="139">
        <f>'All Data FO'!CL141</f>
        <v>0.71248952221290862</v>
      </c>
      <c r="BC141" s="139">
        <f>'All Data FO'!CM141</f>
        <v>-31.618542666762199</v>
      </c>
      <c r="BD141" s="139">
        <f>'All Data FO'!CN141</f>
        <v>-18.608584091439234</v>
      </c>
      <c r="BE141" s="139">
        <f>'All Data FO'!CO141</f>
        <v>169.7074551745832</v>
      </c>
      <c r="BF141" s="137" t="str">
        <f t="shared" si="161"/>
        <v>Y</v>
      </c>
      <c r="BG141" s="137" t="str">
        <f t="shared" si="162"/>
        <v>N</v>
      </c>
      <c r="BH141" s="137" t="str">
        <f t="shared" si="163"/>
        <v>N</v>
      </c>
      <c r="BI141" s="137" t="str">
        <f>'D Master'!AM141</f>
        <v>N</v>
      </c>
      <c r="BJ141" s="137" t="str">
        <f>'D Master'!AN141</f>
        <v>Y</v>
      </c>
      <c r="BK141" s="137" t="str">
        <f>'D Master'!AO141</f>
        <v>N</v>
      </c>
      <c r="BL141" s="137" t="str">
        <f>'D Master'!AP141</f>
        <v>Y</v>
      </c>
      <c r="BM141" s="137">
        <f>'D Master'!AQ141</f>
        <v>-32.362204724409445</v>
      </c>
      <c r="BN141" s="137">
        <f>'D Master'!AR141</f>
        <v>58.749999999999993</v>
      </c>
      <c r="BO141" s="137">
        <f>'D Master'!AS141</f>
        <v>-25.407925407925408</v>
      </c>
      <c r="BP141" s="137">
        <f>'D Master'!AT141</f>
        <v>16.702937976060937</v>
      </c>
      <c r="BR141" s="137">
        <f>'All Data FO'!B141</f>
        <v>372.4</v>
      </c>
      <c r="BS141" s="137">
        <f>'All Data FO'!W141</f>
        <v>375</v>
      </c>
      <c r="BT141" s="137">
        <f>'All Data FO'!AB141</f>
        <v>363.8</v>
      </c>
      <c r="BV141" s="137">
        <f t="shared" si="164"/>
        <v>-12.133875531735471</v>
      </c>
      <c r="BW141" s="137">
        <f>'All Data FO'!BM141</f>
        <v>10549800</v>
      </c>
      <c r="BX141" s="137">
        <f>AVERAGE('All Data FO'!BN141:BQ141)</f>
        <v>12006675</v>
      </c>
      <c r="BY141" s="137">
        <f>AVERAGE('All Data FO'!BN141:BP141)</f>
        <v>13885200</v>
      </c>
      <c r="BZ141" s="137">
        <f t="shared" si="165"/>
        <v>-24.021260046668395</v>
      </c>
      <c r="CB141" s="139">
        <f>'All Data FO'!AP141</f>
        <v>-3.6520232882644472</v>
      </c>
      <c r="CC141" s="139">
        <f>'All Data FO'!AQ141</f>
        <v>3.5422479075328819</v>
      </c>
      <c r="CD141" s="139">
        <f>'All Data FO'!AR141</f>
        <v>1.7901516304072214</v>
      </c>
      <c r="CE141" s="139">
        <f>'All Data FO'!AS141</f>
        <v>9.8796389167502507</v>
      </c>
      <c r="CF141" s="139">
        <f>'All Data FO'!BV141</f>
        <v>7.9373848987108655</v>
      </c>
      <c r="CG141" s="139">
        <f>'All Data FO'!BW141</f>
        <v>-30.142802006947122</v>
      </c>
      <c r="CH141" s="139">
        <f>'All Data FO'!BX141</f>
        <v>-21.792936915182615</v>
      </c>
      <c r="CI141" s="139">
        <f>'All Data FO'!BY141</f>
        <v>180.80237321655602</v>
      </c>
      <c r="CJ141" s="139">
        <f>'D Master'!AQ141</f>
        <v>-32.362204724409445</v>
      </c>
      <c r="CK141" s="139">
        <f>'D Master'!AR141</f>
        <v>58.749999999999993</v>
      </c>
      <c r="CL141" s="139">
        <f>'D Master'!AS141</f>
        <v>-25.407925407925408</v>
      </c>
      <c r="CM141" s="139">
        <f>'D Master'!AT141</f>
        <v>16.702937976060937</v>
      </c>
      <c r="CN141" s="139">
        <f>Cash!BH141</f>
        <v>-15.296970646149486</v>
      </c>
      <c r="CO141" s="139">
        <f>Cash!BI141</f>
        <v>-39.656280015728854</v>
      </c>
      <c r="CP141" s="139">
        <f>Cash!BJ141</f>
        <v>-10.944380182172223</v>
      </c>
      <c r="CQ141" s="139">
        <f>Cash!BK141</f>
        <v>241.51207760315506</v>
      </c>
      <c r="CR141" s="67"/>
      <c r="CS141" s="139">
        <f>'All Data FO'!K141</f>
        <v>1.3471220574227756</v>
      </c>
      <c r="CT141" s="139">
        <f>Cash!BH141</f>
        <v>-15.296970646149486</v>
      </c>
      <c r="CU141" s="139">
        <f>'D Master'!AA141</f>
        <v>-42.722104956721033</v>
      </c>
      <c r="CV141" s="139">
        <f>NOI!G141</f>
        <v>-83.095958024790988</v>
      </c>
      <c r="CW141" s="139">
        <f>NOI!S141</f>
        <v>47.158843753428172</v>
      </c>
      <c r="CX141" s="139">
        <f>Cash!EB141</f>
        <v>-2.9469548133597274</v>
      </c>
      <c r="CY141" s="139">
        <f>'All Data FO'!AP141</f>
        <v>-3.6520232882644472</v>
      </c>
      <c r="CZ141" s="139">
        <f>'All Data FO'!BV141</f>
        <v>7.9373848987108655</v>
      </c>
      <c r="DA141" s="139">
        <f>'All Data FO'!BF141</f>
        <v>9.7539460601167907</v>
      </c>
      <c r="DB141" s="139" t="str">
        <f>'FOD (ALL)'!M141</f>
        <v>UJJIVAN</v>
      </c>
      <c r="DC141" s="139">
        <f>'All Data FO'!EJ141</f>
        <v>14.543384820710095</v>
      </c>
      <c r="DD141" s="137">
        <f>'All Data FO'!B139</f>
        <v>147.69999999999999</v>
      </c>
      <c r="DE141" s="137">
        <f>('All Data FO'!W139-'All Data FO'!AB139)/3</f>
        <v>6.0500000000000016</v>
      </c>
      <c r="DF141" s="137">
        <f t="shared" si="131"/>
        <v>4.0961408259986474</v>
      </c>
      <c r="DH141" s="139" t="str">
        <f t="shared" si="166"/>
        <v>UJJIVAN</v>
      </c>
      <c r="DI141" s="137">
        <f t="shared" si="132"/>
        <v>153.75</v>
      </c>
      <c r="DJ141" s="137">
        <f t="shared" si="133"/>
        <v>159.80000000000001</v>
      </c>
      <c r="DK141" s="137">
        <f t="shared" si="134"/>
        <v>150.72499999999999</v>
      </c>
      <c r="DL141" s="137">
        <f t="shared" si="135"/>
        <v>144.67499999999998</v>
      </c>
      <c r="DM141" s="137">
        <f t="shared" si="136"/>
        <v>138.62499999999997</v>
      </c>
      <c r="DN141" s="137">
        <f t="shared" si="137"/>
        <v>147.69999999999999</v>
      </c>
      <c r="DO141" s="137" t="str">
        <f>'Final Master FO'!DC141</f>
        <v>SHORT BUILDUP</v>
      </c>
      <c r="DS141" s="137" t="str">
        <f>'FOD (ALL)'!M141</f>
        <v>UJJIVAN</v>
      </c>
      <c r="DT141" s="137">
        <f>'All Data FO'!B139</f>
        <v>147.69999999999999</v>
      </c>
      <c r="DU141" s="139">
        <f>'All Data FO'!K139</f>
        <v>-5.0466088074574236</v>
      </c>
      <c r="DV141" s="137">
        <f>'All Data FO'!EA139</f>
        <v>4217400</v>
      </c>
      <c r="DW141" s="139">
        <f>'All Data FO'!EJ139</f>
        <v>-5.590812934421276</v>
      </c>
      <c r="DX141" s="137">
        <f>'D Master'!R139</f>
        <v>736761</v>
      </c>
      <c r="DY141" s="137">
        <f>'D Master'!AH139</f>
        <v>10.64</v>
      </c>
      <c r="EB141" s="137">
        <f>'All Data FO'!BM139/'All Data FO'!EA139</f>
        <v>2.1561388533219521</v>
      </c>
      <c r="EC141" s="137">
        <f>'All Data FO'!BN139/'All Data FO'!EB139</f>
        <v>0.95976181681832939</v>
      </c>
      <c r="ED141" s="137">
        <f>'All Data FO'!BO139/'All Data FO'!EC139</f>
        <v>0.67298238760295603</v>
      </c>
      <c r="EE141" s="137">
        <f>'All Data FO'!BP139/'All Data FO'!ED139</f>
        <v>0.9529325610811531</v>
      </c>
      <c r="EF141" s="137">
        <f>'All Data FO'!BQ139/'All Data FO'!EE139</f>
        <v>1.7784338624338625</v>
      </c>
      <c r="EG141" s="137" t="str">
        <f t="shared" si="138"/>
        <v>Y</v>
      </c>
      <c r="EH141" s="137" t="str">
        <f t="shared" si="139"/>
        <v>Y</v>
      </c>
      <c r="EI141" s="137" t="str">
        <f t="shared" si="140"/>
        <v>N</v>
      </c>
      <c r="EJ141" s="137" t="str">
        <f t="shared" si="141"/>
        <v>N</v>
      </c>
      <c r="EK141" s="137">
        <f t="shared" si="142"/>
        <v>124.65353544379248</v>
      </c>
      <c r="EL141" s="137">
        <f t="shared" si="143"/>
        <v>42.613214624654717</v>
      </c>
      <c r="EM141" s="137">
        <f t="shared" si="144"/>
        <v>-29.377752939891</v>
      </c>
      <c r="EN141" s="137">
        <f t="shared" si="145"/>
        <v>-46.417318000399277</v>
      </c>
      <c r="EO141" s="137" t="str">
        <f t="shared" si="146"/>
        <v>Y</v>
      </c>
      <c r="EP141" s="137" t="str">
        <f t="shared" si="147"/>
        <v>Y</v>
      </c>
      <c r="EQ141" s="137" t="str">
        <f t="shared" si="148"/>
        <v>Y</v>
      </c>
    </row>
    <row r="142" spans="1:147" x14ac:dyDescent="0.3">
      <c r="A142" s="137" t="str">
        <f>FOD!B142</f>
        <v xml:space="preserve">VEDL      </v>
      </c>
      <c r="B142" s="137" t="str">
        <f>'All Data FO'!G142</f>
        <v>N</v>
      </c>
      <c r="C142" s="137" t="str">
        <f>'All Data FO'!H142</f>
        <v>Y</v>
      </c>
      <c r="D142" s="137" t="str">
        <f>'All Data FO'!I142</f>
        <v>N</v>
      </c>
      <c r="E142" s="137" t="str">
        <f>'All Data FO'!J142</f>
        <v>N</v>
      </c>
      <c r="F142" s="139">
        <f>'All Data FO'!K142</f>
        <v>-0.99833610648919091</v>
      </c>
      <c r="G142" s="139">
        <f>'All Data FO'!L142</f>
        <v>1.4631401238041772</v>
      </c>
      <c r="H142" s="139">
        <f>'All Data FO'!M142</f>
        <v>-1.3873473917869035</v>
      </c>
      <c r="I142" s="139">
        <f>'All Data FO'!N142</f>
        <v>-2.4363833243096917</v>
      </c>
      <c r="J142" s="137" t="str">
        <f t="shared" si="149"/>
        <v>N</v>
      </c>
      <c r="K142" s="137" t="str">
        <f t="shared" si="150"/>
        <v>Y</v>
      </c>
      <c r="L142" s="137" t="str">
        <f t="shared" si="151"/>
        <v>Y</v>
      </c>
      <c r="M142" s="137">
        <f>'All Data FO'!AG142-'All Data FO'!AH142</f>
        <v>262500</v>
      </c>
      <c r="N142" s="137">
        <f>'All Data FO'!AH142-'All Data FO'!AI142</f>
        <v>-1162000</v>
      </c>
      <c r="O142" s="137">
        <f>'All Data FO'!AI142-'All Data FO'!AJ142</f>
        <v>-1228500</v>
      </c>
      <c r="P142" s="137">
        <f>'All Data FO'!AJ142-'All Data FO'!AK142</f>
        <v>-1134000</v>
      </c>
      <c r="Q142" s="137" t="str">
        <f>'All Data FO'!AL142</f>
        <v>Y</v>
      </c>
      <c r="R142" s="137" t="str">
        <f>'All Data FO'!AM142</f>
        <v>N</v>
      </c>
      <c r="S142" s="137" t="str">
        <f>'All Data FO'!AN142</f>
        <v>N</v>
      </c>
      <c r="T142" s="137" t="str">
        <f>'All Data FO'!AO142</f>
        <v>N</v>
      </c>
      <c r="U142" s="139">
        <f>'All Data FO'!AP142</f>
        <v>0.27477559992672651</v>
      </c>
      <c r="V142" s="139">
        <f>'All Data FO'!AQ142</f>
        <v>-1.2017229521844572</v>
      </c>
      <c r="W142" s="139">
        <f>'All Data FO'!AR142</f>
        <v>-1.2545571520480379</v>
      </c>
      <c r="X142" s="139">
        <f>'All Data FO'!AS142</f>
        <v>-1.1447954208183166</v>
      </c>
      <c r="Y142" s="137" t="str">
        <f t="shared" si="152"/>
        <v>Y</v>
      </c>
      <c r="Z142" s="137" t="str">
        <f t="shared" si="153"/>
        <v>Y</v>
      </c>
      <c r="AA142" s="137" t="str">
        <f t="shared" si="154"/>
        <v>N</v>
      </c>
      <c r="AB142" s="137" t="str">
        <f>'All Data FO'!BB142</f>
        <v>N</v>
      </c>
      <c r="AC142" s="137" t="str">
        <f>'All Data FO'!BC142</f>
        <v>Y</v>
      </c>
      <c r="AD142" s="137" t="str">
        <f>'All Data FO'!BD142</f>
        <v>N</v>
      </c>
      <c r="AE142" s="137" t="str">
        <f>'All Data FO'!BE142</f>
        <v>N</v>
      </c>
      <c r="AF142" s="139">
        <f>'All Data FO'!BF142</f>
        <v>-48.990657989973869</v>
      </c>
      <c r="AG142" s="139">
        <f>'All Data FO'!BG142</f>
        <v>77.508595718481985</v>
      </c>
      <c r="AH142" s="139">
        <f>'All Data FO'!BH142</f>
        <v>-39.08371594439533</v>
      </c>
      <c r="AI142" s="139">
        <f>'All Data FO'!BI142</f>
        <v>-64.076076399438122</v>
      </c>
      <c r="AJ142" s="137" t="str">
        <f t="shared" si="155"/>
        <v>N</v>
      </c>
      <c r="AK142" s="137" t="str">
        <f t="shared" si="156"/>
        <v>Y</v>
      </c>
      <c r="AL142" s="137" t="str">
        <f t="shared" si="157"/>
        <v>Y</v>
      </c>
      <c r="AM142" s="137" t="str">
        <f>'All Data FO'!BR142</f>
        <v>N</v>
      </c>
      <c r="AN142" s="137" t="str">
        <f>'All Data FO'!BS142</f>
        <v>Y</v>
      </c>
      <c r="AO142" s="137" t="str">
        <f>'All Data FO'!BT142</f>
        <v>N</v>
      </c>
      <c r="AP142" s="137" t="str">
        <f>'All Data FO'!BU142</f>
        <v>N</v>
      </c>
      <c r="AQ142" s="139">
        <f>'All Data FO'!BV142</f>
        <v>-48.399267004419535</v>
      </c>
      <c r="AR142" s="139">
        <f>'All Data FO'!BW142</f>
        <v>75.667487218329867</v>
      </c>
      <c r="AS142" s="139">
        <f>'All Data FO'!BX142</f>
        <v>-37.650531286894925</v>
      </c>
      <c r="AT142" s="139">
        <f>'All Data FO'!BY142</f>
        <v>-63.299969669396418</v>
      </c>
      <c r="AU142" s="137" t="str">
        <f t="shared" si="158"/>
        <v>N</v>
      </c>
      <c r="AV142" s="137" t="str">
        <f t="shared" si="159"/>
        <v>Y</v>
      </c>
      <c r="AW142" s="137" t="str">
        <f t="shared" si="160"/>
        <v>Y</v>
      </c>
      <c r="AX142" s="137" t="str">
        <f>'All Data FO'!CH142</f>
        <v>N</v>
      </c>
      <c r="AY142" s="137" t="str">
        <f>'All Data FO'!CI142</f>
        <v>Y</v>
      </c>
      <c r="AZ142" s="137" t="str">
        <f>'All Data FO'!CJ142</f>
        <v>N</v>
      </c>
      <c r="BA142" s="137" t="str">
        <f>'All Data FO'!CK142</f>
        <v>N</v>
      </c>
      <c r="BB142" s="139">
        <f>'All Data FO'!CL142</f>
        <v>-46.260084780527826</v>
      </c>
      <c r="BC142" s="139">
        <f>'All Data FO'!CM142</f>
        <v>57.845888193395211</v>
      </c>
      <c r="BD142" s="139">
        <f>'All Data FO'!CN142</f>
        <v>-36.078918322295806</v>
      </c>
      <c r="BE142" s="139">
        <f>'All Data FO'!CO142</f>
        <v>-56.583203546184258</v>
      </c>
      <c r="BF142" s="137" t="str">
        <f t="shared" si="161"/>
        <v>N</v>
      </c>
      <c r="BG142" s="137" t="str">
        <f t="shared" si="162"/>
        <v>Y</v>
      </c>
      <c r="BH142" s="137" t="str">
        <f t="shared" si="163"/>
        <v>Y</v>
      </c>
      <c r="BI142" s="137" t="str">
        <f>'D Master'!AM142</f>
        <v>Y</v>
      </c>
      <c r="BJ142" s="137" t="str">
        <f>'D Master'!AN142</f>
        <v>N</v>
      </c>
      <c r="BK142" s="137" t="str">
        <f>'D Master'!AO142</f>
        <v>Y</v>
      </c>
      <c r="BL142" s="137" t="str">
        <f>'D Master'!AP142</f>
        <v>Y</v>
      </c>
      <c r="BM142" s="137">
        <f>'D Master'!AQ142</f>
        <v>11.914506593906326</v>
      </c>
      <c r="BN142" s="137">
        <f>'D Master'!AR142</f>
        <v>-34.397374701670657</v>
      </c>
      <c r="BO142" s="137">
        <f>'D Master'!AS142</f>
        <v>43.739279588336203</v>
      </c>
      <c r="BP142" s="137">
        <f>'D Master'!AT142</f>
        <v>25.107296137339052</v>
      </c>
      <c r="BR142" s="137">
        <f>'All Data FO'!B142</f>
        <v>89.25</v>
      </c>
      <c r="BS142" s="137">
        <f>'All Data FO'!W142</f>
        <v>90.3</v>
      </c>
      <c r="BT142" s="137">
        <f>'All Data FO'!AB142</f>
        <v>88.4</v>
      </c>
      <c r="BV142" s="137">
        <f t="shared" si="164"/>
        <v>-58.470514238618861</v>
      </c>
      <c r="BW142" s="137">
        <f>'All Data FO'!BM142</f>
        <v>16754500</v>
      </c>
      <c r="BX142" s="137">
        <f>AVERAGE('All Data FO'!BN142:BQ142)</f>
        <v>40343625</v>
      </c>
      <c r="BY142" s="137">
        <f>AVERAGE('All Data FO'!BN142:BP142)</f>
        <v>26866000</v>
      </c>
      <c r="BZ142" s="137">
        <f t="shared" si="165"/>
        <v>-37.636789994788955</v>
      </c>
      <c r="CB142" s="139">
        <f>'All Data FO'!AP142</f>
        <v>0.27477559992672651</v>
      </c>
      <c r="CC142" s="139">
        <f>'All Data FO'!AQ142</f>
        <v>-1.2017229521844572</v>
      </c>
      <c r="CD142" s="139">
        <f>'All Data FO'!AR142</f>
        <v>-1.2545571520480379</v>
      </c>
      <c r="CE142" s="139">
        <f>'All Data FO'!AS142</f>
        <v>-1.1447954208183166</v>
      </c>
      <c r="CF142" s="139">
        <f>'All Data FO'!BV142</f>
        <v>-48.399267004419535</v>
      </c>
      <c r="CG142" s="139">
        <f>'All Data FO'!BW142</f>
        <v>75.667487218329867</v>
      </c>
      <c r="CH142" s="139">
        <f>'All Data FO'!BX142</f>
        <v>-37.650531286894925</v>
      </c>
      <c r="CI142" s="139">
        <f>'All Data FO'!BY142</f>
        <v>-63.299969669396418</v>
      </c>
      <c r="CJ142" s="139">
        <f>'D Master'!AQ142</f>
        <v>11.914506593906326</v>
      </c>
      <c r="CK142" s="139">
        <f>'D Master'!AR142</f>
        <v>-34.397374701670657</v>
      </c>
      <c r="CL142" s="139">
        <f>'D Master'!AS142</f>
        <v>43.739279588336203</v>
      </c>
      <c r="CM142" s="139">
        <f>'D Master'!AT142</f>
        <v>25.107296137339052</v>
      </c>
      <c r="CN142" s="139">
        <f>Cash!BH142</f>
        <v>-49.826688938452293</v>
      </c>
      <c r="CO142" s="139">
        <f>Cash!BI142</f>
        <v>47.336789086641872</v>
      </c>
      <c r="CP142" s="139">
        <f>Cash!BJ142</f>
        <v>-40.827761573803087</v>
      </c>
      <c r="CQ142" s="139">
        <f>Cash!BK142</f>
        <v>-58.943695505656734</v>
      </c>
      <c r="CR142" s="67"/>
      <c r="CS142" s="139">
        <f>'All Data FO'!K142</f>
        <v>-0.99833610648919091</v>
      </c>
      <c r="CT142" s="139">
        <f>Cash!BH142</f>
        <v>-49.826688938452293</v>
      </c>
      <c r="CU142" s="139">
        <f>'D Master'!AA142</f>
        <v>-43.83519382253295</v>
      </c>
      <c r="CV142" s="139">
        <f>NOI!G142</f>
        <v>2758.7744555186414</v>
      </c>
      <c r="CW142" s="139">
        <f>NOI!S142</f>
        <v>84.215112292407596</v>
      </c>
      <c r="CX142" s="139">
        <f>Cash!EB142</f>
        <v>-2.8925619834710679</v>
      </c>
      <c r="CY142" s="139">
        <f>'All Data FO'!AP142</f>
        <v>0.27477559992672651</v>
      </c>
      <c r="CZ142" s="139">
        <f>'All Data FO'!BV142</f>
        <v>-48.399267004419535</v>
      </c>
      <c r="DA142" s="139">
        <f>'All Data FO'!BF142</f>
        <v>-48.990657989973869</v>
      </c>
      <c r="DB142" s="139" t="str">
        <f>'FOD (ALL)'!M142</f>
        <v>ULTRACEMCO</v>
      </c>
      <c r="DC142" s="139">
        <f>'All Data FO'!EJ142</f>
        <v>3.8858116744780569</v>
      </c>
      <c r="DD142" s="137">
        <f>'All Data FO'!B140</f>
        <v>3636.1</v>
      </c>
      <c r="DE142" s="137">
        <f>('All Data FO'!W140-'All Data FO'!AB140)/3</f>
        <v>47.433333333333245</v>
      </c>
      <c r="DF142" s="137">
        <f t="shared" si="131"/>
        <v>1.3045112437318347</v>
      </c>
      <c r="DH142" s="139" t="str">
        <f t="shared" si="166"/>
        <v>ULTRACEMCO</v>
      </c>
      <c r="DI142" s="137">
        <f t="shared" si="132"/>
        <v>3659.8166666666666</v>
      </c>
      <c r="DJ142" s="137">
        <f t="shared" si="133"/>
        <v>3707.25</v>
      </c>
      <c r="DK142" s="137">
        <f t="shared" si="134"/>
        <v>3636.1</v>
      </c>
      <c r="DL142" s="137">
        <f t="shared" si="135"/>
        <v>3588.6666666666665</v>
      </c>
      <c r="DM142" s="137">
        <f t="shared" si="136"/>
        <v>3541.2333333333331</v>
      </c>
      <c r="DN142" s="137">
        <f t="shared" si="137"/>
        <v>3612.3833333333332</v>
      </c>
      <c r="DO142" s="137" t="str">
        <f>'Final Master FO'!DC142</f>
        <v>LONG BUILDUP</v>
      </c>
      <c r="DS142" s="137" t="str">
        <f>'FOD (ALL)'!M142</f>
        <v>ULTRACEMCO</v>
      </c>
      <c r="DT142" s="137">
        <f>'All Data FO'!B140</f>
        <v>3636.1</v>
      </c>
      <c r="DU142" s="139">
        <f>'All Data FO'!K140</f>
        <v>2.2036709109818164</v>
      </c>
      <c r="DV142" s="137">
        <f>'All Data FO'!EA140</f>
        <v>996100</v>
      </c>
      <c r="DW142" s="139">
        <f>'All Data FO'!EJ140</f>
        <v>-11.118051217988757</v>
      </c>
      <c r="DX142" s="137">
        <f>'D Master'!R140</f>
        <v>186237</v>
      </c>
      <c r="DY142" s="137">
        <f>'D Master'!AH140</f>
        <v>18.239999999999998</v>
      </c>
      <c r="EB142" s="137">
        <f>'All Data FO'!BM140/'All Data FO'!EA140</f>
        <v>1.5645015560686677</v>
      </c>
      <c r="EC142" s="137">
        <f>'All Data FO'!BN140/'All Data FO'!EB140</f>
        <v>0.75898991701615059</v>
      </c>
      <c r="ED142" s="137">
        <f>'All Data FO'!BO140/'All Data FO'!EC140</f>
        <v>1.7056222362602653</v>
      </c>
      <c r="EE142" s="137">
        <f>'All Data FO'!BP140/'All Data FO'!ED140</f>
        <v>0.86423505572441739</v>
      </c>
      <c r="EF142" s="137">
        <f>'All Data FO'!BQ140/'All Data FO'!EE140</f>
        <v>0.96785211975085395</v>
      </c>
      <c r="EG142" s="137" t="str">
        <f t="shared" si="138"/>
        <v>Y</v>
      </c>
      <c r="EH142" s="137" t="str">
        <f t="shared" si="139"/>
        <v>N</v>
      </c>
      <c r="EI142" s="137" t="str">
        <f t="shared" si="140"/>
        <v>Y</v>
      </c>
      <c r="EJ142" s="137" t="str">
        <f t="shared" si="141"/>
        <v>N</v>
      </c>
      <c r="EK142" s="137">
        <f t="shared" si="142"/>
        <v>106.12942556855818</v>
      </c>
      <c r="EL142" s="137">
        <f t="shared" si="143"/>
        <v>-55.500702272719757</v>
      </c>
      <c r="EM142" s="137">
        <f t="shared" si="144"/>
        <v>97.356289236680183</v>
      </c>
      <c r="EN142" s="137">
        <f t="shared" si="145"/>
        <v>-10.705877676138151</v>
      </c>
      <c r="EO142" s="137" t="str">
        <f t="shared" si="146"/>
        <v>Y</v>
      </c>
      <c r="EP142" s="137" t="str">
        <f t="shared" si="147"/>
        <v>N</v>
      </c>
      <c r="EQ142" s="137" t="str">
        <f t="shared" si="148"/>
        <v>Y</v>
      </c>
    </row>
    <row r="143" spans="1:147" x14ac:dyDescent="0.3">
      <c r="A143" s="137" t="str">
        <f>FOD!B143</f>
        <v xml:space="preserve">VOLTAS    </v>
      </c>
      <c r="B143" s="137" t="str">
        <f>'All Data FO'!G143</f>
        <v>N</v>
      </c>
      <c r="C143" s="137" t="str">
        <f>'All Data FO'!H143</f>
        <v>Y</v>
      </c>
      <c r="D143" s="137" t="str">
        <f>'All Data FO'!I143</f>
        <v>Y</v>
      </c>
      <c r="E143" s="137" t="str">
        <f>'All Data FO'!J143</f>
        <v>N</v>
      </c>
      <c r="F143" s="139">
        <f>'All Data FO'!K143</f>
        <v>-2.5368603642671266</v>
      </c>
      <c r="G143" s="139">
        <f>'All Data FO'!L143</f>
        <v>1.7539988968560374</v>
      </c>
      <c r="H143" s="139">
        <f>'All Data FO'!M143</f>
        <v>4.0041303350160593</v>
      </c>
      <c r="I143" s="139">
        <f>'All Data FO'!N143</f>
        <v>-1.0781977074111906</v>
      </c>
      <c r="J143" s="137" t="str">
        <f t="shared" si="149"/>
        <v>N</v>
      </c>
      <c r="K143" s="137" t="str">
        <f t="shared" si="150"/>
        <v>N</v>
      </c>
      <c r="L143" s="137" t="str">
        <f t="shared" si="151"/>
        <v>Y</v>
      </c>
      <c r="M143" s="137">
        <f>'All Data FO'!AG143-'All Data FO'!AH143</f>
        <v>-142000</v>
      </c>
      <c r="N143" s="137">
        <f>'All Data FO'!AH143-'All Data FO'!AI143</f>
        <v>-127000</v>
      </c>
      <c r="O143" s="137">
        <f>'All Data FO'!AI143-'All Data FO'!AJ143</f>
        <v>-29000</v>
      </c>
      <c r="P143" s="137">
        <f>'All Data FO'!AJ143-'All Data FO'!AK143</f>
        <v>188000</v>
      </c>
      <c r="Q143" s="137" t="str">
        <f>'All Data FO'!AL143</f>
        <v>N</v>
      </c>
      <c r="R143" s="137" t="str">
        <f>'All Data FO'!AM143</f>
        <v>N</v>
      </c>
      <c r="S143" s="137" t="str">
        <f>'All Data FO'!AN143</f>
        <v>N</v>
      </c>
      <c r="T143" s="137" t="str">
        <f>'All Data FO'!AO143</f>
        <v>Y</v>
      </c>
      <c r="U143" s="139">
        <f>'All Data FO'!AP143</f>
        <v>-3.909691629955947</v>
      </c>
      <c r="V143" s="139">
        <f>'All Data FO'!AQ143</f>
        <v>-3.3785581271614786</v>
      </c>
      <c r="W143" s="139">
        <f>'All Data FO'!AR143</f>
        <v>-0.76557550158394927</v>
      </c>
      <c r="X143" s="139">
        <f>'All Data FO'!AS143</f>
        <v>5.2222222222222223</v>
      </c>
      <c r="Y143" s="137" t="str">
        <f t="shared" si="152"/>
        <v>N</v>
      </c>
      <c r="Z143" s="137" t="str">
        <f t="shared" si="153"/>
        <v>N</v>
      </c>
      <c r="AA143" s="137" t="str">
        <f t="shared" si="154"/>
        <v>N</v>
      </c>
      <c r="AB143" s="137" t="str">
        <f>'All Data FO'!BB143</f>
        <v>Y</v>
      </c>
      <c r="AC143" s="137" t="str">
        <f>'All Data FO'!BC143</f>
        <v>N</v>
      </c>
      <c r="AD143" s="137" t="str">
        <f>'All Data FO'!BD143</f>
        <v>N</v>
      </c>
      <c r="AE143" s="137" t="str">
        <f>'All Data FO'!BE143</f>
        <v>Y</v>
      </c>
      <c r="AF143" s="139">
        <f>'All Data FO'!BF143</f>
        <v>36.310465642224152</v>
      </c>
      <c r="AG143" s="139">
        <f>'All Data FO'!BG143</f>
        <v>-9.0419961144752357</v>
      </c>
      <c r="AH143" s="139">
        <f>'All Data FO'!BH143</f>
        <v>-26.568484229230314</v>
      </c>
      <c r="AI143" s="139">
        <f>'All Data FO'!BI143</f>
        <v>0.33899927214190601</v>
      </c>
      <c r="AJ143" s="137" t="str">
        <f t="shared" si="155"/>
        <v>Y</v>
      </c>
      <c r="AK143" s="137" t="str">
        <f t="shared" si="156"/>
        <v>Y</v>
      </c>
      <c r="AL143" s="137" t="str">
        <f t="shared" si="157"/>
        <v>N</v>
      </c>
      <c r="AM143" s="137" t="str">
        <f>'All Data FO'!BR143</f>
        <v>Y</v>
      </c>
      <c r="AN143" s="137" t="str">
        <f>'All Data FO'!BS143</f>
        <v>N</v>
      </c>
      <c r="AO143" s="137" t="str">
        <f>'All Data FO'!BT143</f>
        <v>N</v>
      </c>
      <c r="AP143" s="137" t="str">
        <f>'All Data FO'!BU143</f>
        <v>Y</v>
      </c>
      <c r="AQ143" s="139">
        <f>'All Data FO'!BV143</f>
        <v>38.515901060070675</v>
      </c>
      <c r="AR143" s="139">
        <f>'All Data FO'!BW143</f>
        <v>-12.214036448235751</v>
      </c>
      <c r="AS143" s="139">
        <f>'All Data FO'!BX143</f>
        <v>-26.899092970521544</v>
      </c>
      <c r="AT143" s="139">
        <f>'All Data FO'!BY143</f>
        <v>1.0309278350515463</v>
      </c>
      <c r="AU143" s="137" t="str">
        <f t="shared" si="158"/>
        <v>Y</v>
      </c>
      <c r="AV143" s="137" t="str">
        <f t="shared" si="159"/>
        <v>Y</v>
      </c>
      <c r="AW143" s="137" t="str">
        <f t="shared" si="160"/>
        <v>N</v>
      </c>
      <c r="AX143" s="137" t="str">
        <f>'All Data FO'!CH143</f>
        <v>Y</v>
      </c>
      <c r="AY143" s="137" t="str">
        <f>'All Data FO'!CI143</f>
        <v>N</v>
      </c>
      <c r="AZ143" s="137" t="str">
        <f>'All Data FO'!CJ143</f>
        <v>N</v>
      </c>
      <c r="BA143" s="137" t="str">
        <f>'All Data FO'!CK143</f>
        <v>N</v>
      </c>
      <c r="BB143" s="139">
        <f>'All Data FO'!CL143</f>
        <v>34.519408502772642</v>
      </c>
      <c r="BC143" s="139">
        <f>'All Data FO'!CM143</f>
        <v>-8.3050847457627111</v>
      </c>
      <c r="BD143" s="139">
        <f>'All Data FO'!CN143</f>
        <v>-21.202003338898166</v>
      </c>
      <c r="BE143" s="139">
        <f>'All Data FO'!CO143</f>
        <v>-5.2215189873417724</v>
      </c>
      <c r="BF143" s="137" t="str">
        <f t="shared" si="161"/>
        <v>Y</v>
      </c>
      <c r="BG143" s="137" t="str">
        <f t="shared" si="162"/>
        <v>Y</v>
      </c>
      <c r="BH143" s="137" t="str">
        <f t="shared" si="163"/>
        <v>N</v>
      </c>
      <c r="BI143" s="137" t="str">
        <f>'D Master'!AM143</f>
        <v>N</v>
      </c>
      <c r="BJ143" s="137" t="str">
        <f>'D Master'!AN143</f>
        <v>Y</v>
      </c>
      <c r="BK143" s="137" t="str">
        <f>'D Master'!AO143</f>
        <v>N</v>
      </c>
      <c r="BL143" s="137" t="str">
        <f>'D Master'!AP143</f>
        <v>Y</v>
      </c>
      <c r="BM143" s="137">
        <f>'D Master'!AQ143</f>
        <v>-9.4123764950597959</v>
      </c>
      <c r="BN143" s="137">
        <f>'D Master'!AR143</f>
        <v>51.417322834645688</v>
      </c>
      <c r="BO143" s="137">
        <f>'D Master'!AS143</f>
        <v>-50.9273570324575</v>
      </c>
      <c r="BP143" s="137">
        <f>'D Master'!AT143</f>
        <v>54.784688995215312</v>
      </c>
      <c r="BR143" s="137">
        <f>'All Data FO'!B143</f>
        <v>449.5</v>
      </c>
      <c r="BS143" s="137">
        <f>'All Data FO'!W143</f>
        <v>466</v>
      </c>
      <c r="BT143" s="137">
        <f>'All Data FO'!AB143</f>
        <v>445.1</v>
      </c>
      <c r="BV143" s="137">
        <f t="shared" si="164"/>
        <v>5.7405378066256434</v>
      </c>
      <c r="BW143" s="137">
        <f>'All Data FO'!BM143</f>
        <v>3136000</v>
      </c>
      <c r="BX143" s="137">
        <f>AVERAGE('All Data FO'!BN143:BQ143)</f>
        <v>2965750</v>
      </c>
      <c r="BY143" s="137">
        <f>AVERAGE('All Data FO'!BN143:BP143)</f>
        <v>2790333.3333333335</v>
      </c>
      <c r="BZ143" s="137">
        <f t="shared" si="165"/>
        <v>12.388006211922105</v>
      </c>
      <c r="CB143" s="139">
        <f>'All Data FO'!AP143</f>
        <v>-3.909691629955947</v>
      </c>
      <c r="CC143" s="139">
        <f>'All Data FO'!AQ143</f>
        <v>-3.3785581271614786</v>
      </c>
      <c r="CD143" s="139">
        <f>'All Data FO'!AR143</f>
        <v>-0.76557550158394927</v>
      </c>
      <c r="CE143" s="139">
        <f>'All Data FO'!AS143</f>
        <v>5.2222222222222223</v>
      </c>
      <c r="CF143" s="139">
        <f>'All Data FO'!BV143</f>
        <v>38.515901060070675</v>
      </c>
      <c r="CG143" s="139">
        <f>'All Data FO'!BW143</f>
        <v>-12.214036448235751</v>
      </c>
      <c r="CH143" s="139">
        <f>'All Data FO'!BX143</f>
        <v>-26.899092970521544</v>
      </c>
      <c r="CI143" s="139">
        <f>'All Data FO'!BY143</f>
        <v>1.0309278350515463</v>
      </c>
      <c r="CJ143" s="139">
        <f>'D Master'!AQ143</f>
        <v>-9.4123764950597959</v>
      </c>
      <c r="CK143" s="139">
        <f>'D Master'!AR143</f>
        <v>51.417322834645688</v>
      </c>
      <c r="CL143" s="139">
        <f>'D Master'!AS143</f>
        <v>-50.9273570324575</v>
      </c>
      <c r="CM143" s="139">
        <f>'D Master'!AT143</f>
        <v>54.784688995215312</v>
      </c>
      <c r="CN143" s="139">
        <f>Cash!BH143</f>
        <v>9.9889355190338289</v>
      </c>
      <c r="CO143" s="139">
        <f>Cash!BI143</f>
        <v>-7.1306085209205987</v>
      </c>
      <c r="CP143" s="139">
        <f>Cash!BJ143</f>
        <v>-9.5141628047491142</v>
      </c>
      <c r="CQ143" s="139">
        <f>Cash!BK143</f>
        <v>7.9309028928510505</v>
      </c>
      <c r="CR143" s="67"/>
      <c r="CS143" s="139">
        <f>'All Data FO'!K143</f>
        <v>-2.5368603642671266</v>
      </c>
      <c r="CT143" s="139">
        <f>Cash!BH143</f>
        <v>9.9889355190338289</v>
      </c>
      <c r="CU143" s="139">
        <f>'D Master'!AA143</f>
        <v>-0.36226185747834827</v>
      </c>
      <c r="CV143" s="139">
        <f>NOI!G143</f>
        <v>-81.574353897457272</v>
      </c>
      <c r="CW143" s="139">
        <f>NOI!S143</f>
        <v>12.266333713825265</v>
      </c>
      <c r="CX143" s="139">
        <f>Cash!EB143</f>
        <v>-1.5105740181265923</v>
      </c>
      <c r="CY143" s="139">
        <f>'All Data FO'!AP143</f>
        <v>-3.909691629955947</v>
      </c>
      <c r="CZ143" s="139">
        <f>'All Data FO'!BV143</f>
        <v>38.515901060070675</v>
      </c>
      <c r="DA143" s="139">
        <f>'All Data FO'!BF143</f>
        <v>36.310465642224152</v>
      </c>
      <c r="DB143" s="139" t="str">
        <f>'FOD (ALL)'!M143</f>
        <v>UPL</v>
      </c>
      <c r="DC143" s="139">
        <f>'All Data FO'!EJ143</f>
        <v>1.2839134983595566</v>
      </c>
      <c r="DD143" s="137">
        <f>'All Data FO'!B141</f>
        <v>372.4</v>
      </c>
      <c r="DE143" s="137">
        <f>('All Data FO'!W141-'All Data FO'!AB141)/3</f>
        <v>3.7333333333333294</v>
      </c>
      <c r="DF143" s="137">
        <f t="shared" si="131"/>
        <v>1.0025062656641595</v>
      </c>
      <c r="DH143" s="139" t="str">
        <f t="shared" si="166"/>
        <v>UPL</v>
      </c>
      <c r="DI143" s="137">
        <f t="shared" si="132"/>
        <v>374.26666666666665</v>
      </c>
      <c r="DJ143" s="137">
        <f t="shared" si="133"/>
        <v>378</v>
      </c>
      <c r="DK143" s="137">
        <f t="shared" si="134"/>
        <v>372.4</v>
      </c>
      <c r="DL143" s="137">
        <f t="shared" si="135"/>
        <v>368.66666666666663</v>
      </c>
      <c r="DM143" s="137">
        <f t="shared" si="136"/>
        <v>364.93333333333328</v>
      </c>
      <c r="DN143" s="137">
        <f t="shared" si="137"/>
        <v>370.5333333333333</v>
      </c>
      <c r="DO143" s="137" t="str">
        <f>'Final Master FO'!DC143</f>
        <v>LONG BUILDUP</v>
      </c>
      <c r="DS143" s="137" t="str">
        <f>'FOD (ALL)'!M143</f>
        <v>UPL</v>
      </c>
      <c r="DT143" s="137">
        <f>'All Data FO'!B141</f>
        <v>372.4</v>
      </c>
      <c r="DU143" s="139">
        <f>'All Data FO'!K141</f>
        <v>1.3471220574227756</v>
      </c>
      <c r="DV143" s="137">
        <f>'All Data FO'!EA141</f>
        <v>5836100</v>
      </c>
      <c r="DW143" s="139">
        <f>'All Data FO'!EJ141</f>
        <v>14.543384820710095</v>
      </c>
      <c r="DX143" s="137">
        <f>'D Master'!R141</f>
        <v>1467781</v>
      </c>
      <c r="DY143" s="137">
        <f>'D Master'!AH141</f>
        <v>17.18</v>
      </c>
      <c r="EB143" s="137">
        <f>'All Data FO'!BM141/'All Data FO'!EA141</f>
        <v>1.8076797861585647</v>
      </c>
      <c r="EC143" s="137">
        <f>'All Data FO'!BN141/'All Data FO'!EB141</f>
        <v>1.9183136739220035</v>
      </c>
      <c r="ED143" s="137">
        <f>'All Data FO'!BO141/'All Data FO'!EC141</f>
        <v>2.8342752962625344</v>
      </c>
      <c r="EE143" s="137">
        <f>'All Data FO'!BP141/'All Data FO'!ED141</f>
        <v>3.7320232805557292</v>
      </c>
      <c r="EF143" s="137">
        <f>'All Data FO'!BQ141/'All Data FO'!EE141</f>
        <v>1.4074180436511443</v>
      </c>
      <c r="EG143" s="137" t="str">
        <f t="shared" si="138"/>
        <v>N</v>
      </c>
      <c r="EH143" s="137" t="str">
        <f t="shared" si="139"/>
        <v>N</v>
      </c>
      <c r="EI143" s="137" t="str">
        <f t="shared" si="140"/>
        <v>N</v>
      </c>
      <c r="EJ143" s="137" t="str">
        <f t="shared" si="141"/>
        <v>Y</v>
      </c>
      <c r="EK143" s="137">
        <f t="shared" si="142"/>
        <v>-5.7672469975802816</v>
      </c>
      <c r="EL143" s="137">
        <f t="shared" si="143"/>
        <v>-32.317313125806066</v>
      </c>
      <c r="EM143" s="137">
        <f t="shared" si="144"/>
        <v>-24.05526216759057</v>
      </c>
      <c r="EN143" s="137">
        <f t="shared" si="145"/>
        <v>165.16807123447558</v>
      </c>
      <c r="EO143" s="137" t="str">
        <f t="shared" si="146"/>
        <v>Y</v>
      </c>
      <c r="EP143" s="137" t="str">
        <f t="shared" si="147"/>
        <v>N</v>
      </c>
      <c r="EQ143" s="137" t="str">
        <f t="shared" si="148"/>
        <v>N</v>
      </c>
    </row>
    <row r="144" spans="1:147" x14ac:dyDescent="0.3">
      <c r="A144" s="137" t="str">
        <f>FOD!B144</f>
        <v xml:space="preserve">WIPRO     </v>
      </c>
      <c r="B144" s="137" t="str">
        <f>'All Data FO'!G144</f>
        <v>Y</v>
      </c>
      <c r="C144" s="137" t="str">
        <f>'All Data FO'!H144</f>
        <v>Y</v>
      </c>
      <c r="D144" s="137" t="str">
        <f>'All Data FO'!I144</f>
        <v>Y</v>
      </c>
      <c r="E144" s="137" t="str">
        <f>'All Data FO'!J144</f>
        <v>Y</v>
      </c>
      <c r="F144" s="139">
        <f>'All Data FO'!K144</f>
        <v>0.37184594953518652</v>
      </c>
      <c r="G144" s="139">
        <f>'All Data FO'!L144</f>
        <v>1.9220357336220961</v>
      </c>
      <c r="H144" s="139">
        <f>'All Data FO'!M144</f>
        <v>5.4171180931741232E-2</v>
      </c>
      <c r="I144" s="139">
        <f>'All Data FO'!N144</f>
        <v>1.122980005477942</v>
      </c>
      <c r="J144" s="137" t="str">
        <f t="shared" si="149"/>
        <v>N</v>
      </c>
      <c r="K144" s="137" t="str">
        <f t="shared" si="150"/>
        <v>Y</v>
      </c>
      <c r="L144" s="137" t="str">
        <f t="shared" si="151"/>
        <v>N</v>
      </c>
      <c r="M144" s="137">
        <f>'All Data FO'!AG144-'All Data FO'!AH144</f>
        <v>-2774400</v>
      </c>
      <c r="N144" s="137">
        <f>'All Data FO'!AH144-'All Data FO'!AI144</f>
        <v>432000</v>
      </c>
      <c r="O144" s="137">
        <f>'All Data FO'!AI144-'All Data FO'!AJ144</f>
        <v>505600</v>
      </c>
      <c r="P144" s="137">
        <f>'All Data FO'!AJ144-'All Data FO'!AK144</f>
        <v>374400</v>
      </c>
      <c r="Q144" s="137" t="str">
        <f>'All Data FO'!AL144</f>
        <v>N</v>
      </c>
      <c r="R144" s="137" t="str">
        <f>'All Data FO'!AM144</f>
        <v>Y</v>
      </c>
      <c r="S144" s="137" t="str">
        <f>'All Data FO'!AN144</f>
        <v>Y</v>
      </c>
      <c r="T144" s="137" t="str">
        <f>'All Data FO'!AO144</f>
        <v>Y</v>
      </c>
      <c r="U144" s="139">
        <f>'All Data FO'!AP144</f>
        <v>-11.11395974875016</v>
      </c>
      <c r="V144" s="139">
        <f>'All Data FO'!AQ144</f>
        <v>1.7610226976258807</v>
      </c>
      <c r="W144" s="139">
        <f>'All Data FO'!AR144</f>
        <v>2.1044219499200856</v>
      </c>
      <c r="X144" s="139">
        <f>'All Data FO'!AS144</f>
        <v>1.583006359085374</v>
      </c>
      <c r="Y144" s="137" t="str">
        <f t="shared" si="152"/>
        <v>N</v>
      </c>
      <c r="Z144" s="137" t="str">
        <f t="shared" si="153"/>
        <v>N</v>
      </c>
      <c r="AA144" s="137" t="str">
        <f t="shared" si="154"/>
        <v>Y</v>
      </c>
      <c r="AB144" s="137" t="str">
        <f>'All Data FO'!BB144</f>
        <v>Y</v>
      </c>
      <c r="AC144" s="137" t="str">
        <f>'All Data FO'!BC144</f>
        <v>N</v>
      </c>
      <c r="AD144" s="137" t="str">
        <f>'All Data FO'!BD144</f>
        <v>Y</v>
      </c>
      <c r="AE144" s="137" t="str">
        <f>'All Data FO'!BE144</f>
        <v>N</v>
      </c>
      <c r="AF144" s="139">
        <f>'All Data FO'!BF144</f>
        <v>56.737276357966927</v>
      </c>
      <c r="AG144" s="139">
        <f>'All Data FO'!BG144</f>
        <v>-2.0937847350590464</v>
      </c>
      <c r="AH144" s="139">
        <f>'All Data FO'!BH144</f>
        <v>47.469481100634511</v>
      </c>
      <c r="AI144" s="139">
        <f>'All Data FO'!BI144</f>
        <v>-55.653154492229248</v>
      </c>
      <c r="AJ144" s="137" t="str">
        <f t="shared" si="155"/>
        <v>Y</v>
      </c>
      <c r="AK144" s="137" t="str">
        <f t="shared" si="156"/>
        <v>N</v>
      </c>
      <c r="AL144" s="137" t="str">
        <f t="shared" si="157"/>
        <v>Y</v>
      </c>
      <c r="AM144" s="137" t="str">
        <f>'All Data FO'!BR144</f>
        <v>Y</v>
      </c>
      <c r="AN144" s="137" t="str">
        <f>'All Data FO'!BS144</f>
        <v>N</v>
      </c>
      <c r="AO144" s="137" t="str">
        <f>'All Data FO'!BT144</f>
        <v>Y</v>
      </c>
      <c r="AP144" s="137" t="str">
        <f>'All Data FO'!BU144</f>
        <v>N</v>
      </c>
      <c r="AQ144" s="139">
        <f>'All Data FO'!BV144</f>
        <v>56.486329261198378</v>
      </c>
      <c r="AR144" s="139">
        <f>'All Data FO'!BW144</f>
        <v>-4.1806020066889635</v>
      </c>
      <c r="AS144" s="139">
        <f>'All Data FO'!BX144</f>
        <v>46.448979591836739</v>
      </c>
      <c r="AT144" s="139">
        <f>'All Data FO'!BY144</f>
        <v>-55.744219653179194</v>
      </c>
      <c r="AU144" s="137" t="str">
        <f t="shared" si="158"/>
        <v>Y</v>
      </c>
      <c r="AV144" s="137" t="str">
        <f t="shared" si="159"/>
        <v>N</v>
      </c>
      <c r="AW144" s="137" t="str">
        <f t="shared" si="160"/>
        <v>Y</v>
      </c>
      <c r="AX144" s="137" t="str">
        <f>'All Data FO'!CH144</f>
        <v>N</v>
      </c>
      <c r="AY144" s="137" t="str">
        <f>'All Data FO'!CI144</f>
        <v>Y</v>
      </c>
      <c r="AZ144" s="137" t="str">
        <f>'All Data FO'!CJ144</f>
        <v>Y</v>
      </c>
      <c r="BA144" s="137" t="str">
        <f>'All Data FO'!CK144</f>
        <v>N</v>
      </c>
      <c r="BB144" s="139">
        <f>'All Data FO'!CL144</f>
        <v>-12.719563900666264</v>
      </c>
      <c r="BC144" s="139">
        <f>'All Data FO'!CM144</f>
        <v>6.0372511239563265</v>
      </c>
      <c r="BD144" s="139">
        <f>'All Data FO'!CN144</f>
        <v>31.725888324873097</v>
      </c>
      <c r="BE144" s="139">
        <f>'All Data FO'!CO144</f>
        <v>-51.136833402232327</v>
      </c>
      <c r="BF144" s="137" t="str">
        <f t="shared" si="161"/>
        <v>N</v>
      </c>
      <c r="BG144" s="137" t="str">
        <f t="shared" si="162"/>
        <v>N</v>
      </c>
      <c r="BH144" s="137" t="str">
        <f t="shared" si="163"/>
        <v>Y</v>
      </c>
      <c r="BI144" s="137" t="str">
        <f>'D Master'!AM144</f>
        <v>N</v>
      </c>
      <c r="BJ144" s="137" t="str">
        <f>'D Master'!AN144</f>
        <v>N</v>
      </c>
      <c r="BK144" s="137" t="str">
        <f>'D Master'!AO144</f>
        <v>N</v>
      </c>
      <c r="BL144" s="137" t="str">
        <f>'D Master'!AP144</f>
        <v>Y</v>
      </c>
      <c r="BM144" s="137">
        <f>'D Master'!AQ144</f>
        <v>-43.884408602150543</v>
      </c>
      <c r="BN144" s="137">
        <f>'D Master'!AR144</f>
        <v>-13.938692886061299</v>
      </c>
      <c r="BO144" s="137">
        <f>'D Master'!AS144</f>
        <v>-10.251751881650668</v>
      </c>
      <c r="BP144" s="137">
        <f>'D Master'!AT144</f>
        <v>51.992110453648912</v>
      </c>
      <c r="BR144" s="137">
        <f>'All Data FO'!B144</f>
        <v>188.95</v>
      </c>
      <c r="BS144" s="137">
        <f>'All Data FO'!W144</f>
        <v>190.25</v>
      </c>
      <c r="BT144" s="137">
        <f>'All Data FO'!AB144</f>
        <v>185.7</v>
      </c>
      <c r="BV144" s="137">
        <f t="shared" si="164"/>
        <v>43.351985078603782</v>
      </c>
      <c r="BW144" s="137">
        <f>'All Data FO'!BM144</f>
        <v>8608000</v>
      </c>
      <c r="BX144" s="137">
        <f>AVERAGE('All Data FO'!BN144:BQ144)</f>
        <v>6004800</v>
      </c>
      <c r="BY144" s="137">
        <f>AVERAGE('All Data FO'!BN144:BP144)</f>
        <v>5053866.666666667</v>
      </c>
      <c r="BZ144" s="137">
        <f t="shared" si="165"/>
        <v>70.325031658927799</v>
      </c>
      <c r="CB144" s="139">
        <f>'All Data FO'!AP144</f>
        <v>-11.11395974875016</v>
      </c>
      <c r="CC144" s="139">
        <f>'All Data FO'!AQ144</f>
        <v>1.7610226976258807</v>
      </c>
      <c r="CD144" s="139">
        <f>'All Data FO'!AR144</f>
        <v>2.1044219499200856</v>
      </c>
      <c r="CE144" s="139">
        <f>'All Data FO'!AS144</f>
        <v>1.583006359085374</v>
      </c>
      <c r="CF144" s="139">
        <f>'All Data FO'!BV144</f>
        <v>56.486329261198378</v>
      </c>
      <c r="CG144" s="139">
        <f>'All Data FO'!BW144</f>
        <v>-4.1806020066889635</v>
      </c>
      <c r="CH144" s="139">
        <f>'All Data FO'!BX144</f>
        <v>46.448979591836739</v>
      </c>
      <c r="CI144" s="139">
        <f>'All Data FO'!BY144</f>
        <v>-55.744219653179194</v>
      </c>
      <c r="CJ144" s="139">
        <f>'D Master'!AQ144</f>
        <v>-43.884408602150543</v>
      </c>
      <c r="CK144" s="139">
        <f>'D Master'!AR144</f>
        <v>-13.938692886061299</v>
      </c>
      <c r="CL144" s="139">
        <f>'D Master'!AS144</f>
        <v>-10.251751881650668</v>
      </c>
      <c r="CM144" s="139">
        <f>'D Master'!AT144</f>
        <v>51.992110453648912</v>
      </c>
      <c r="CN144" s="139">
        <f>Cash!BH144</f>
        <v>-35.635075448877373</v>
      </c>
      <c r="CO144" s="139">
        <f>Cash!BI144</f>
        <v>-7.5059616995588847</v>
      </c>
      <c r="CP144" s="139">
        <f>Cash!BJ144</f>
        <v>34.206709540643914</v>
      </c>
      <c r="CQ144" s="139">
        <f>Cash!BK144</f>
        <v>-20.536902054557704</v>
      </c>
      <c r="CR144" s="67"/>
      <c r="CS144" s="139">
        <f>'All Data FO'!K144</f>
        <v>0.37184594953518652</v>
      </c>
      <c r="CT144" s="139">
        <f>Cash!BH144</f>
        <v>-35.635075448877373</v>
      </c>
      <c r="CU144" s="139">
        <f>'D Master'!AA144</f>
        <v>-63.869525292826602</v>
      </c>
      <c r="CV144" s="139">
        <f>NOI!G144</f>
        <v>-42.644869319103144</v>
      </c>
      <c r="CW144" s="139">
        <f>NOI!S144</f>
        <v>10.654863651178639</v>
      </c>
      <c r="CX144" s="139">
        <f>Cash!EB144</f>
        <v>-2.9288702928870411</v>
      </c>
      <c r="CY144" s="139">
        <f>'All Data FO'!AP144</f>
        <v>-11.11395974875016</v>
      </c>
      <c r="CZ144" s="139">
        <f>'All Data FO'!BV144</f>
        <v>56.486329261198378</v>
      </c>
      <c r="DA144" s="139">
        <f>'All Data FO'!BF144</f>
        <v>56.737276357966927</v>
      </c>
      <c r="DB144" s="139" t="str">
        <f>'FOD (ALL)'!M144</f>
        <v>VEDL</v>
      </c>
      <c r="DC144" s="139">
        <f>'All Data FO'!EJ144</f>
        <v>1.8106934085309216</v>
      </c>
      <c r="DD144" s="137">
        <f>'All Data FO'!B142</f>
        <v>89.25</v>
      </c>
      <c r="DE144" s="137">
        <f>('All Data FO'!W142-'All Data FO'!AB142)/3</f>
        <v>0.63333333333333053</v>
      </c>
      <c r="DF144" s="137">
        <f t="shared" si="131"/>
        <v>0.70961718020541242</v>
      </c>
      <c r="DH144" s="139" t="str">
        <f t="shared" si="166"/>
        <v>VEDL</v>
      </c>
      <c r="DI144" s="137">
        <f t="shared" si="132"/>
        <v>89.883333333333326</v>
      </c>
      <c r="DJ144" s="137">
        <f t="shared" si="133"/>
        <v>90.516666666666652</v>
      </c>
      <c r="DK144" s="137">
        <f t="shared" si="134"/>
        <v>89.566666666666663</v>
      </c>
      <c r="DL144" s="137">
        <f t="shared" si="135"/>
        <v>88.933333333333337</v>
      </c>
      <c r="DM144" s="137">
        <f t="shared" si="136"/>
        <v>88.300000000000011</v>
      </c>
      <c r="DN144" s="137">
        <f t="shared" si="137"/>
        <v>89.25</v>
      </c>
      <c r="DO144" s="137" t="str">
        <f>'Final Master FO'!DC144</f>
        <v>SHORT BUILDUP</v>
      </c>
      <c r="DS144" s="137" t="str">
        <f>'FOD (ALL)'!M144</f>
        <v>VEDL</v>
      </c>
      <c r="DT144" s="137">
        <f>'All Data FO'!B142</f>
        <v>89.25</v>
      </c>
      <c r="DU144" s="139">
        <f>'All Data FO'!K142</f>
        <v>-0.99833610648919091</v>
      </c>
      <c r="DV144" s="137">
        <f>'All Data FO'!EA142</f>
        <v>2438200</v>
      </c>
      <c r="DW144" s="139">
        <f>'All Data FO'!EJ142</f>
        <v>3.8858116744780569</v>
      </c>
      <c r="DX144" s="137">
        <f>'D Master'!R142</f>
        <v>3890453</v>
      </c>
      <c r="DY144" s="137">
        <f>'D Master'!AH142</f>
        <v>24.61</v>
      </c>
      <c r="EB144" s="137">
        <f>'All Data FO'!BM142/'All Data FO'!EA142</f>
        <v>6.871667623656796</v>
      </c>
      <c r="EC144" s="137">
        <f>'All Data FO'!BN142/'All Data FO'!EB142</f>
        <v>13.834469535577332</v>
      </c>
      <c r="ED144" s="137">
        <f>'All Data FO'!BO142/'All Data FO'!EC142</f>
        <v>7.6816141634111874</v>
      </c>
      <c r="EE144" s="137">
        <f>'All Data FO'!BP142/'All Data FO'!ED142</f>
        <v>12.5</v>
      </c>
      <c r="EF144" s="137">
        <f>'All Data FO'!BQ142/'All Data FO'!EE142</f>
        <v>33.634452031978682</v>
      </c>
      <c r="EG144" s="137" t="str">
        <f t="shared" si="138"/>
        <v>N</v>
      </c>
      <c r="EH144" s="137" t="str">
        <f t="shared" si="139"/>
        <v>Y</v>
      </c>
      <c r="EI144" s="137" t="str">
        <f t="shared" si="140"/>
        <v>N</v>
      </c>
      <c r="EJ144" s="137" t="str">
        <f t="shared" si="141"/>
        <v>N</v>
      </c>
      <c r="EK144" s="137">
        <f t="shared" si="142"/>
        <v>-50.32937398875098</v>
      </c>
      <c r="EL144" s="137">
        <f t="shared" si="143"/>
        <v>80.098469426819477</v>
      </c>
      <c r="EM144" s="137">
        <f t="shared" si="144"/>
        <v>-38.547086692710501</v>
      </c>
      <c r="EN144" s="137">
        <f t="shared" si="145"/>
        <v>-62.835725737064621</v>
      </c>
      <c r="EO144" s="137" t="str">
        <f t="shared" si="146"/>
        <v>N</v>
      </c>
      <c r="EP144" s="137" t="str">
        <f t="shared" si="147"/>
        <v>Y</v>
      </c>
      <c r="EQ144" s="137" t="str">
        <f t="shared" si="148"/>
        <v>Y</v>
      </c>
    </row>
    <row r="145" spans="1:147" x14ac:dyDescent="0.3">
      <c r="A145" s="137" t="str">
        <f>FOD!B145</f>
        <v xml:space="preserve">YESBANK   </v>
      </c>
      <c r="B145" s="137" t="str">
        <f>'All Data FO'!G145</f>
        <v>N</v>
      </c>
      <c r="C145" s="137" t="str">
        <f>'All Data FO'!H145</f>
        <v>N</v>
      </c>
      <c r="D145" s="137" t="str">
        <f>'All Data FO'!I145</f>
        <v>N</v>
      </c>
      <c r="E145" s="137" t="str">
        <f>'All Data FO'!J145</f>
        <v>N</v>
      </c>
      <c r="F145" s="139">
        <f>'All Data FO'!K145</f>
        <v>-1.1111111111111138</v>
      </c>
      <c r="G145" s="139">
        <f>'All Data FO'!L145</f>
        <v>-1.0989010989011014</v>
      </c>
      <c r="H145" s="139">
        <f>'All Data FO'!M145</f>
        <v>-0.72727272727272463</v>
      </c>
      <c r="I145" s="139">
        <f>'All Data FO'!N145</f>
        <v>-0.72202166064981688</v>
      </c>
      <c r="J145" s="137" t="str">
        <f t="shared" si="149"/>
        <v>N</v>
      </c>
      <c r="K145" s="137" t="str">
        <f t="shared" si="150"/>
        <v>N</v>
      </c>
      <c r="L145" s="137" t="str">
        <f t="shared" si="151"/>
        <v>N</v>
      </c>
      <c r="M145" s="137">
        <f>'All Data FO'!AG145-'All Data FO'!AH145</f>
        <v>-1056000</v>
      </c>
      <c r="N145" s="137">
        <f>'All Data FO'!AH145-'All Data FO'!AI145</f>
        <v>-1249600</v>
      </c>
      <c r="O145" s="137">
        <f>'All Data FO'!AI145-'All Data FO'!AJ145</f>
        <v>-589600</v>
      </c>
      <c r="P145" s="137">
        <f>'All Data FO'!AJ145-'All Data FO'!AK145</f>
        <v>-3379200</v>
      </c>
      <c r="Q145" s="137" t="str">
        <f>'All Data FO'!AL145</f>
        <v>N</v>
      </c>
      <c r="R145" s="137" t="str">
        <f>'All Data FO'!AM145</f>
        <v>N</v>
      </c>
      <c r="S145" s="137" t="str">
        <f>'All Data FO'!AN145</f>
        <v>N</v>
      </c>
      <c r="T145" s="137" t="str">
        <f>'All Data FO'!AO145</f>
        <v>N</v>
      </c>
      <c r="U145" s="139">
        <f>'All Data FO'!AP145</f>
        <v>-4.7468354430379751</v>
      </c>
      <c r="V145" s="139">
        <f>'All Data FO'!AQ145</f>
        <v>-5.3183520599250942</v>
      </c>
      <c r="W145" s="139">
        <f>'All Data FO'!AR145</f>
        <v>-2.4479356960175376</v>
      </c>
      <c r="X145" s="139">
        <f>'All Data FO'!AS145</f>
        <v>-12.303748798462031</v>
      </c>
      <c r="Y145" s="137" t="str">
        <f t="shared" si="152"/>
        <v>Y</v>
      </c>
      <c r="Z145" s="137" t="str">
        <f t="shared" si="153"/>
        <v>N</v>
      </c>
      <c r="AA145" s="137" t="str">
        <f t="shared" si="154"/>
        <v>Y</v>
      </c>
      <c r="AB145" s="137" t="str">
        <f>'All Data FO'!BB145</f>
        <v>Y</v>
      </c>
      <c r="AC145" s="137" t="str">
        <f>'All Data FO'!BC145</f>
        <v>N</v>
      </c>
      <c r="AD145" s="137" t="str">
        <f>'All Data FO'!BD145</f>
        <v>N</v>
      </c>
      <c r="AE145" s="137" t="str">
        <f>'All Data FO'!BE145</f>
        <v>Y</v>
      </c>
      <c r="AF145" s="139">
        <f>'All Data FO'!BF145</f>
        <v>54.459551296202513</v>
      </c>
      <c r="AG145" s="139">
        <f>'All Data FO'!BG145</f>
        <v>-10.07811983044844</v>
      </c>
      <c r="AH145" s="139">
        <f>'All Data FO'!BH145</f>
        <v>-57.929599098700777</v>
      </c>
      <c r="AI145" s="139">
        <f>'All Data FO'!BI145</f>
        <v>4.9711733825637641</v>
      </c>
      <c r="AJ145" s="137" t="str">
        <f t="shared" si="155"/>
        <v>Y</v>
      </c>
      <c r="AK145" s="137" t="str">
        <f t="shared" si="156"/>
        <v>Y</v>
      </c>
      <c r="AL145" s="137" t="str">
        <f t="shared" si="157"/>
        <v>N</v>
      </c>
      <c r="AM145" s="137" t="str">
        <f>'All Data FO'!BR145</f>
        <v>Y</v>
      </c>
      <c r="AN145" s="137" t="str">
        <f>'All Data FO'!BS145</f>
        <v>N</v>
      </c>
      <c r="AO145" s="137" t="str">
        <f>'All Data FO'!BT145</f>
        <v>N</v>
      </c>
      <c r="AP145" s="137" t="str">
        <f>'All Data FO'!BU145</f>
        <v>Y</v>
      </c>
      <c r="AQ145" s="139">
        <f>'All Data FO'!BV145</f>
        <v>57.882352941176471</v>
      </c>
      <c r="AR145" s="139">
        <f>'All Data FO'!BW145</f>
        <v>-9.5744680851063837</v>
      </c>
      <c r="AS145" s="139">
        <f>'All Data FO'!BX145</f>
        <v>-57.350272232304903</v>
      </c>
      <c r="AT145" s="139">
        <f>'All Data FO'!BY145</f>
        <v>5.1526717557251906</v>
      </c>
      <c r="AU145" s="137" t="str">
        <f t="shared" si="158"/>
        <v>Y</v>
      </c>
      <c r="AV145" s="137" t="str">
        <f t="shared" si="159"/>
        <v>Y</v>
      </c>
      <c r="AW145" s="137" t="str">
        <f t="shared" si="160"/>
        <v>N</v>
      </c>
      <c r="AX145" s="137" t="str">
        <f>'All Data FO'!CH145</f>
        <v>Y</v>
      </c>
      <c r="AY145" s="137" t="str">
        <f>'All Data FO'!CI145</f>
        <v>N</v>
      </c>
      <c r="AZ145" s="137" t="str">
        <f>'All Data FO'!CJ145</f>
        <v>N</v>
      </c>
      <c r="BA145" s="137" t="str">
        <f>'All Data FO'!CK145</f>
        <v>Y</v>
      </c>
      <c r="BB145" s="139">
        <f>'All Data FO'!CL145</f>
        <v>61.124694376528119</v>
      </c>
      <c r="BC145" s="139">
        <f>'All Data FO'!CM145</f>
        <v>-10.109890109890109</v>
      </c>
      <c r="BD145" s="139">
        <f>'All Data FO'!CN145</f>
        <v>-56.583969465648856</v>
      </c>
      <c r="BE145" s="139">
        <f>'All Data FO'!CO145</f>
        <v>1.5503875968992249</v>
      </c>
      <c r="BF145" s="137" t="str">
        <f t="shared" si="161"/>
        <v>Y</v>
      </c>
      <c r="BG145" s="137" t="str">
        <f t="shared" si="162"/>
        <v>Y</v>
      </c>
      <c r="BH145" s="137" t="str">
        <f t="shared" si="163"/>
        <v>N</v>
      </c>
      <c r="BI145" s="137" t="str">
        <f>'D Master'!AM145</f>
        <v>N</v>
      </c>
      <c r="BJ145" s="137" t="str">
        <f>'D Master'!AN145</f>
        <v>N</v>
      </c>
      <c r="BK145" s="137" t="str">
        <f>'D Master'!AO145</f>
        <v>Y</v>
      </c>
      <c r="BL145" s="137" t="str">
        <f>'D Master'!AP145</f>
        <v>N</v>
      </c>
      <c r="BM145" s="137">
        <f>'D Master'!AQ145</f>
        <v>-6.8627450980392091</v>
      </c>
      <c r="BN145" s="137">
        <f>'D Master'!AR145</f>
        <v>-10.683012259194403</v>
      </c>
      <c r="BO145" s="137">
        <f>'D Master'!AS145</f>
        <v>67.26473819113879</v>
      </c>
      <c r="BP145" s="137">
        <f>'D Master'!AT145</f>
        <v>-0.69090909090909558</v>
      </c>
      <c r="BR145" s="137">
        <f>'All Data FO'!B145</f>
        <v>26.7</v>
      </c>
      <c r="BS145" s="137">
        <f>'All Data FO'!W145</f>
        <v>27.05</v>
      </c>
      <c r="BT145" s="137">
        <f>'All Data FO'!AB145</f>
        <v>26.1</v>
      </c>
      <c r="BV145" s="137">
        <f t="shared" si="164"/>
        <v>-11.855500821018063</v>
      </c>
      <c r="BW145" s="137">
        <f>'All Data FO'!BM145</f>
        <v>5904800</v>
      </c>
      <c r="BX145" s="137">
        <f>AVERAGE('All Data FO'!BN145:BQ145)</f>
        <v>6699000</v>
      </c>
      <c r="BY145" s="137">
        <f>AVERAGE('All Data FO'!BN145:BP145)</f>
        <v>5857866.666666667</v>
      </c>
      <c r="BZ145" s="137">
        <f t="shared" si="165"/>
        <v>0.80120180270405084</v>
      </c>
      <c r="CB145" s="139">
        <f>'All Data FO'!AP145</f>
        <v>-4.7468354430379751</v>
      </c>
      <c r="CC145" s="139">
        <f>'All Data FO'!AQ145</f>
        <v>-5.3183520599250942</v>
      </c>
      <c r="CD145" s="139">
        <f>'All Data FO'!AR145</f>
        <v>-2.4479356960175376</v>
      </c>
      <c r="CE145" s="139">
        <f>'All Data FO'!AS145</f>
        <v>-12.303748798462031</v>
      </c>
      <c r="CF145" s="139">
        <f>'All Data FO'!BV145</f>
        <v>57.882352941176471</v>
      </c>
      <c r="CG145" s="139">
        <f>'All Data FO'!BW145</f>
        <v>-9.5744680851063837</v>
      </c>
      <c r="CH145" s="139">
        <f>'All Data FO'!BX145</f>
        <v>-57.350272232304903</v>
      </c>
      <c r="CI145" s="139">
        <f>'All Data FO'!BY145</f>
        <v>5.1526717557251906</v>
      </c>
      <c r="CJ145" s="139">
        <f>'D Master'!AQ145</f>
        <v>-6.8627450980392091</v>
      </c>
      <c r="CK145" s="139">
        <f>'D Master'!AR145</f>
        <v>-10.683012259194403</v>
      </c>
      <c r="CL145" s="139">
        <f>'D Master'!AS145</f>
        <v>67.26473819113879</v>
      </c>
      <c r="CM145" s="139">
        <f>'D Master'!AT145</f>
        <v>-0.69090909090909558</v>
      </c>
      <c r="CN145" s="139">
        <f>Cash!BH145</f>
        <v>20.606298886180824</v>
      </c>
      <c r="CO145" s="139">
        <f>Cash!BI145</f>
        <v>21.91265502969112</v>
      </c>
      <c r="CP145" s="139">
        <f>Cash!BJ145</f>
        <v>-38.540090984516375</v>
      </c>
      <c r="CQ145" s="139">
        <f>Cash!BK145</f>
        <v>-21.034387818844223</v>
      </c>
      <c r="CR145" s="67"/>
      <c r="CS145" s="139">
        <f>'All Data FO'!K145</f>
        <v>-1.1111111111111138</v>
      </c>
      <c r="CT145" s="139">
        <f>Cash!BH145</f>
        <v>20.606298886180824</v>
      </c>
      <c r="CU145" s="139">
        <f>'D Master'!AA145</f>
        <v>12.308109535755159</v>
      </c>
      <c r="CV145" s="139">
        <f>NOI!G145</f>
        <v>52.158958205953688</v>
      </c>
      <c r="CW145" s="139">
        <f>NOI!S145</f>
        <v>6.8028795068391714</v>
      </c>
      <c r="CX145" s="139">
        <f>Cash!EB145</f>
        <v>-3.022670025188789</v>
      </c>
      <c r="CY145" s="139">
        <f>'All Data FO'!AP145</f>
        <v>-4.7468354430379751</v>
      </c>
      <c r="CZ145" s="139">
        <f>'All Data FO'!BV145</f>
        <v>57.882352941176471</v>
      </c>
      <c r="DA145" s="139">
        <f>'All Data FO'!BF145</f>
        <v>54.459551296202513</v>
      </c>
      <c r="DB145" s="139" t="str">
        <f>'FOD (ALL)'!M145</f>
        <v>VOLTAS</v>
      </c>
      <c r="DC145" s="139">
        <f>'All Data FO'!EJ145</f>
        <v>7.1315789473684204</v>
      </c>
      <c r="DD145" s="137">
        <f>'All Data FO'!B143</f>
        <v>449.5</v>
      </c>
      <c r="DE145" s="137">
        <f>('All Data FO'!W143-'All Data FO'!AB143)/3</f>
        <v>6.9666666666666588</v>
      </c>
      <c r="DF145" s="137">
        <f t="shared" si="131"/>
        <v>1.5498702261772321</v>
      </c>
      <c r="DH145" s="139" t="str">
        <f t="shared" si="166"/>
        <v>VOLTAS</v>
      </c>
      <c r="DI145" s="137">
        <f t="shared" si="132"/>
        <v>456.46666666666664</v>
      </c>
      <c r="DJ145" s="137">
        <f t="shared" si="133"/>
        <v>463.43333333333328</v>
      </c>
      <c r="DK145" s="137">
        <f t="shared" si="134"/>
        <v>452.98333333333329</v>
      </c>
      <c r="DL145" s="137">
        <f t="shared" si="135"/>
        <v>446.01666666666665</v>
      </c>
      <c r="DM145" s="137">
        <f t="shared" si="136"/>
        <v>439.05</v>
      </c>
      <c r="DN145" s="137">
        <f t="shared" si="137"/>
        <v>449.5</v>
      </c>
      <c r="DO145" s="137" t="str">
        <f>'Final Master FO'!DC145</f>
        <v>SHORT BUILDUP</v>
      </c>
      <c r="DS145" s="137" t="str">
        <f>'FOD (ALL)'!M145</f>
        <v>VOLTAS</v>
      </c>
      <c r="DT145" s="137">
        <f>'All Data FO'!B143</f>
        <v>449.5</v>
      </c>
      <c r="DU145" s="139">
        <f>'All Data FO'!K143</f>
        <v>-2.5368603642671266</v>
      </c>
      <c r="DV145" s="137">
        <f>'All Data FO'!EA143</f>
        <v>19942600</v>
      </c>
      <c r="DW145" s="139">
        <f>'All Data FO'!EJ143</f>
        <v>1.2839134983595566</v>
      </c>
      <c r="DX145" s="137">
        <f>'D Master'!R143</f>
        <v>373784</v>
      </c>
      <c r="DY145" s="137">
        <f>'D Master'!AH143</f>
        <v>17.420000000000002</v>
      </c>
      <c r="EB145" s="137">
        <f>'All Data FO'!BM143/'All Data FO'!EA143</f>
        <v>0.15725131126332575</v>
      </c>
      <c r="EC145" s="137">
        <f>'All Data FO'!BN143/'All Data FO'!EB143</f>
        <v>0.11498339241637802</v>
      </c>
      <c r="ED145" s="137">
        <f>'All Data FO'!BO143/'All Data FO'!EC143</f>
        <v>0.13742280291364051</v>
      </c>
      <c r="EE145" s="137">
        <f>'All Data FO'!BP143/'All Data FO'!ED143</f>
        <v>0.19288807243143943</v>
      </c>
      <c r="EF145" s="137">
        <f>'All Data FO'!BQ143/'All Data FO'!EE143</f>
        <v>0.21282690444120747</v>
      </c>
      <c r="EG145" s="137" t="str">
        <f t="shared" si="138"/>
        <v>Y</v>
      </c>
      <c r="EH145" s="137" t="str">
        <f t="shared" si="139"/>
        <v>N</v>
      </c>
      <c r="EI145" s="137" t="str">
        <f t="shared" si="140"/>
        <v>N</v>
      </c>
      <c r="EJ145" s="137" t="str">
        <f t="shared" si="141"/>
        <v>N</v>
      </c>
      <c r="EK145" s="137">
        <f t="shared" si="142"/>
        <v>36.760020694020831</v>
      </c>
      <c r="EL145" s="137">
        <f t="shared" si="143"/>
        <v>-16.328738769332123</v>
      </c>
      <c r="EM145" s="137">
        <f t="shared" si="144"/>
        <v>-28.755157754771808</v>
      </c>
      <c r="EN145" s="137">
        <f t="shared" si="145"/>
        <v>-9.3685674102712202</v>
      </c>
      <c r="EO145" s="137" t="str">
        <f t="shared" si="146"/>
        <v>Y</v>
      </c>
      <c r="EP145" s="137" t="str">
        <f t="shared" si="147"/>
        <v>Y</v>
      </c>
      <c r="EQ145" s="137" t="str">
        <f t="shared" si="148"/>
        <v>N</v>
      </c>
    </row>
    <row r="146" spans="1:147" x14ac:dyDescent="0.3">
      <c r="A146" s="137" t="str">
        <f>FOD!B146</f>
        <v xml:space="preserve">ZEEL      </v>
      </c>
      <c r="B146" s="137" t="str">
        <f>'All Data FO'!G146</f>
        <v>Y</v>
      </c>
      <c r="C146" s="137" t="str">
        <f>'All Data FO'!H146</f>
        <v>N</v>
      </c>
      <c r="D146" s="137" t="str">
        <f>'All Data FO'!I146</f>
        <v>Y</v>
      </c>
      <c r="E146" s="137" t="str">
        <f>'All Data FO'!J146</f>
        <v>Y</v>
      </c>
      <c r="F146" s="139">
        <f>'All Data FO'!K146</f>
        <v>6.3538611925708697</v>
      </c>
      <c r="G146" s="139">
        <f>'All Data FO'!L146</f>
        <v>-0.29239766081872454</v>
      </c>
      <c r="H146" s="139">
        <f>'All Data FO'!M146</f>
        <v>2.191235059760964</v>
      </c>
      <c r="I146" s="139">
        <f>'All Data FO'!N146</f>
        <v>0.90452261306532278</v>
      </c>
      <c r="J146" s="137" t="str">
        <f t="shared" si="149"/>
        <v>Y</v>
      </c>
      <c r="K146" s="137" t="str">
        <f t="shared" si="150"/>
        <v>N</v>
      </c>
      <c r="L146" s="137" t="str">
        <f t="shared" si="151"/>
        <v>Y</v>
      </c>
      <c r="M146" s="137">
        <f>'All Data FO'!AG146-'All Data FO'!AH146</f>
        <v>-1241000</v>
      </c>
      <c r="N146" s="137">
        <f>'All Data FO'!AH146-'All Data FO'!AI146</f>
        <v>-646000</v>
      </c>
      <c r="O146" s="137">
        <f>'All Data FO'!AI146-'All Data FO'!AJ146</f>
        <v>-445400</v>
      </c>
      <c r="P146" s="137">
        <f>'All Data FO'!AJ146-'All Data FO'!AK146</f>
        <v>-59500</v>
      </c>
      <c r="Q146" s="137" t="str">
        <f>'All Data FO'!AL146</f>
        <v>N</v>
      </c>
      <c r="R146" s="137" t="str">
        <f>'All Data FO'!AM146</f>
        <v>N</v>
      </c>
      <c r="S146" s="137" t="str">
        <f>'All Data FO'!AN146</f>
        <v>N</v>
      </c>
      <c r="T146" s="137" t="str">
        <f>'All Data FO'!AO146</f>
        <v>N</v>
      </c>
      <c r="U146" s="139">
        <f>'All Data FO'!AP146</f>
        <v>-5.1590106007067131</v>
      </c>
      <c r="V146" s="139">
        <f>'All Data FO'!AQ146</f>
        <v>-2.6152787336545078</v>
      </c>
      <c r="W146" s="139">
        <f>'All Data FO'!AR146</f>
        <v>-1.7712276906435911</v>
      </c>
      <c r="X146" s="139">
        <f>'All Data FO'!AS146</f>
        <v>-0.23605584406825386</v>
      </c>
      <c r="Y146" s="137" t="str">
        <f t="shared" si="152"/>
        <v>N</v>
      </c>
      <c r="Z146" s="137" t="str">
        <f t="shared" si="153"/>
        <v>N</v>
      </c>
      <c r="AA146" s="137" t="str">
        <f t="shared" si="154"/>
        <v>N</v>
      </c>
      <c r="AB146" s="137" t="str">
        <f>'All Data FO'!BB146</f>
        <v>Y</v>
      </c>
      <c r="AC146" s="137" t="str">
        <f>'All Data FO'!BC146</f>
        <v>Y</v>
      </c>
      <c r="AD146" s="137" t="str">
        <f>'All Data FO'!BD146</f>
        <v>N</v>
      </c>
      <c r="AE146" s="137" t="str">
        <f>'All Data FO'!BE146</f>
        <v>N</v>
      </c>
      <c r="AF146" s="139">
        <f>'All Data FO'!BF146</f>
        <v>143.68105307310074</v>
      </c>
      <c r="AG146" s="139">
        <f>'All Data FO'!BG146</f>
        <v>33.260473665666247</v>
      </c>
      <c r="AH146" s="139">
        <f>'All Data FO'!BH146</f>
        <v>-30.964371754762084</v>
      </c>
      <c r="AI146" s="139">
        <f>'All Data FO'!BI146</f>
        <v>-28.437048888522437</v>
      </c>
      <c r="AJ146" s="137" t="str">
        <f t="shared" si="155"/>
        <v>Y</v>
      </c>
      <c r="AK146" s="137" t="str">
        <f t="shared" si="156"/>
        <v>Y</v>
      </c>
      <c r="AL146" s="137" t="str">
        <f t="shared" si="157"/>
        <v>N</v>
      </c>
      <c r="AM146" s="137" t="str">
        <f>'All Data FO'!BR146</f>
        <v>Y</v>
      </c>
      <c r="AN146" s="137" t="str">
        <f>'All Data FO'!BS146</f>
        <v>Y</v>
      </c>
      <c r="AO146" s="137" t="str">
        <f>'All Data FO'!BT146</f>
        <v>N</v>
      </c>
      <c r="AP146" s="137" t="str">
        <f>'All Data FO'!BU146</f>
        <v>N</v>
      </c>
      <c r="AQ146" s="139">
        <f>'All Data FO'!BV146</f>
        <v>137.97035347776512</v>
      </c>
      <c r="AR146" s="139">
        <f>'All Data FO'!BW146</f>
        <v>30.239465379617599</v>
      </c>
      <c r="AS146" s="139">
        <f>'All Data FO'!BX146</f>
        <v>-31.288265306122447</v>
      </c>
      <c r="AT146" s="139">
        <f>'All Data FO'!BY146</f>
        <v>-28.073394495412845</v>
      </c>
      <c r="AU146" s="137" t="str">
        <f t="shared" si="158"/>
        <v>Y</v>
      </c>
      <c r="AV146" s="137" t="str">
        <f t="shared" si="159"/>
        <v>Y</v>
      </c>
      <c r="AW146" s="137" t="str">
        <f t="shared" si="160"/>
        <v>N</v>
      </c>
      <c r="AX146" s="137" t="str">
        <f>'All Data FO'!CH146</f>
        <v>Y</v>
      </c>
      <c r="AY146" s="137" t="str">
        <f>'All Data FO'!CI146</f>
        <v>Y</v>
      </c>
      <c r="AZ146" s="137" t="str">
        <f>'All Data FO'!CJ146</f>
        <v>N</v>
      </c>
      <c r="BA146" s="137" t="str">
        <f>'All Data FO'!CK146</f>
        <v>N</v>
      </c>
      <c r="BB146" s="139">
        <f>'All Data FO'!CL146</f>
        <v>122.5133430373605</v>
      </c>
      <c r="BC146" s="139">
        <f>'All Data FO'!CM146</f>
        <v>28.33125778331258</v>
      </c>
      <c r="BD146" s="139">
        <f>'All Data FO'!CN146</f>
        <v>-29.664233576642335</v>
      </c>
      <c r="BE146" s="139">
        <f>'All Data FO'!CO146</f>
        <v>-28.309785452642593</v>
      </c>
      <c r="BF146" s="137" t="str">
        <f t="shared" si="161"/>
        <v>Y</v>
      </c>
      <c r="BG146" s="137" t="str">
        <f t="shared" si="162"/>
        <v>Y</v>
      </c>
      <c r="BH146" s="137" t="str">
        <f t="shared" si="163"/>
        <v>N</v>
      </c>
      <c r="BI146" s="137" t="str">
        <f>'D Master'!AM146</f>
        <v>Y</v>
      </c>
      <c r="BJ146" s="137" t="str">
        <f>'D Master'!AN146</f>
        <v>N</v>
      </c>
      <c r="BK146" s="137" t="str">
        <f>'D Master'!AO146</f>
        <v>N</v>
      </c>
      <c r="BL146" s="137" t="str">
        <f>'D Master'!AP146</f>
        <v>Y</v>
      </c>
      <c r="BM146" s="137">
        <f>'D Master'!AQ146</f>
        <v>51.616266944734093</v>
      </c>
      <c r="BN146" s="137">
        <f>'D Master'!AR146</f>
        <v>-31.056793673616106</v>
      </c>
      <c r="BO146" s="137">
        <f>'D Master'!AS146</f>
        <v>-30.796019900497519</v>
      </c>
      <c r="BP146" s="137">
        <f>'D Master'!AT146</f>
        <v>14.074914869466518</v>
      </c>
      <c r="BR146" s="137">
        <f>'All Data FO'!B146</f>
        <v>163.19999999999999</v>
      </c>
      <c r="BS146" s="137">
        <f>'All Data FO'!W146</f>
        <v>165.6</v>
      </c>
      <c r="BT146" s="137">
        <f>'All Data FO'!AB146</f>
        <v>151.44999999999999</v>
      </c>
      <c r="BV146" s="137">
        <f t="shared" si="164"/>
        <v>114.44305301351829</v>
      </c>
      <c r="BW146" s="137">
        <f>'All Data FO'!BM146</f>
        <v>28383200</v>
      </c>
      <c r="BX146" s="137">
        <f>AVERAGE('All Data FO'!BN146:BQ146)</f>
        <v>13235775</v>
      </c>
      <c r="BY146" s="137">
        <f>AVERAGE('All Data FO'!BN146:BP146)</f>
        <v>11471033.333333334</v>
      </c>
      <c r="BZ146" s="137">
        <f t="shared" si="165"/>
        <v>147.43368077854072</v>
      </c>
      <c r="CB146" s="139">
        <f>'All Data FO'!AP146</f>
        <v>-5.1590106007067131</v>
      </c>
      <c r="CC146" s="139">
        <f>'All Data FO'!AQ146</f>
        <v>-2.6152787336545078</v>
      </c>
      <c r="CD146" s="139">
        <f>'All Data FO'!AR146</f>
        <v>-1.7712276906435911</v>
      </c>
      <c r="CE146" s="139">
        <f>'All Data FO'!AS146</f>
        <v>-0.23605584406825386</v>
      </c>
      <c r="CF146" s="139">
        <f>'All Data FO'!BV146</f>
        <v>137.97035347776512</v>
      </c>
      <c r="CG146" s="139">
        <f>'All Data FO'!BW146</f>
        <v>30.239465379617599</v>
      </c>
      <c r="CH146" s="139">
        <f>'All Data FO'!BX146</f>
        <v>-31.288265306122447</v>
      </c>
      <c r="CI146" s="139">
        <f>'All Data FO'!BY146</f>
        <v>-28.073394495412845</v>
      </c>
      <c r="CJ146" s="139">
        <f>'D Master'!AQ146</f>
        <v>51.616266944734093</v>
      </c>
      <c r="CK146" s="139">
        <f>'D Master'!AR146</f>
        <v>-31.056793673616106</v>
      </c>
      <c r="CL146" s="139">
        <f>'D Master'!AS146</f>
        <v>-30.796019900497519</v>
      </c>
      <c r="CM146" s="139">
        <f>'D Master'!AT146</f>
        <v>14.074914869466518</v>
      </c>
      <c r="CN146" s="139">
        <f>Cash!BH146</f>
        <v>147.48660031109293</v>
      </c>
      <c r="CO146" s="139">
        <f>Cash!BI146</f>
        <v>12.886593810538931</v>
      </c>
      <c r="CP146" s="139">
        <f>Cash!BJ146</f>
        <v>-37.08298209660218</v>
      </c>
      <c r="CQ146" s="139">
        <f>Cash!BK146</f>
        <v>-8.6084333317385333</v>
      </c>
      <c r="CR146" s="67"/>
      <c r="CS146" s="139">
        <f>'All Data FO'!K146</f>
        <v>6.3538611925708697</v>
      </c>
      <c r="CT146" s="139">
        <f>Cash!BH146</f>
        <v>147.48660031109293</v>
      </c>
      <c r="CU146" s="139">
        <f>'D Master'!AA146</f>
        <v>275.31208280509662</v>
      </c>
      <c r="CV146" s="139" t="e">
        <f>NOI!G146</f>
        <v>#REF!</v>
      </c>
      <c r="CW146" s="139">
        <f>NOI!S146</f>
        <v>40.753354326995236</v>
      </c>
      <c r="CX146" s="139">
        <f>Cash!EB146</f>
        <v>0.35906642728904081</v>
      </c>
      <c r="CY146" s="139">
        <f>'All Data FO'!AP146</f>
        <v>-5.1590106007067131</v>
      </c>
      <c r="CZ146" s="139">
        <f>'All Data FO'!BV146</f>
        <v>137.97035347776512</v>
      </c>
      <c r="DA146" s="139">
        <f>'All Data FO'!BF146</f>
        <v>143.68105307310074</v>
      </c>
      <c r="DB146" s="139" t="str">
        <f>'FOD (ALL)'!M146</f>
        <v>WIPRO</v>
      </c>
      <c r="DC146" s="139">
        <f>'All Data FO'!EJ146</f>
        <v>2.6802332795632209</v>
      </c>
      <c r="DD146" s="137">
        <f>'All Data FO'!B144</f>
        <v>188.95</v>
      </c>
      <c r="DE146" s="137">
        <f>('All Data FO'!W144-'All Data FO'!AB144)/3</f>
        <v>1.5166666666666704</v>
      </c>
      <c r="DF146" s="137">
        <f t="shared" si="131"/>
        <v>0.80268148540178375</v>
      </c>
      <c r="DH146" s="139" t="str">
        <f t="shared" si="166"/>
        <v>WIPRO</v>
      </c>
      <c r="DI146" s="137">
        <f t="shared" si="132"/>
        <v>189.70833333333331</v>
      </c>
      <c r="DJ146" s="137">
        <f t="shared" si="133"/>
        <v>191.22499999999999</v>
      </c>
      <c r="DK146" s="137">
        <f t="shared" si="134"/>
        <v>188.95</v>
      </c>
      <c r="DL146" s="137">
        <f t="shared" si="135"/>
        <v>187.43333333333331</v>
      </c>
      <c r="DM146" s="137">
        <f t="shared" si="136"/>
        <v>185.91666666666663</v>
      </c>
      <c r="DN146" s="137">
        <f t="shared" si="137"/>
        <v>188.19166666666663</v>
      </c>
      <c r="DO146" s="137" t="str">
        <f>'Final Master FO'!DC146</f>
        <v>LONG BUILDUP</v>
      </c>
      <c r="DS146" s="137" t="str">
        <f>'FOD (ALL)'!M146</f>
        <v>WIPRO</v>
      </c>
      <c r="DT146" s="137">
        <f>'All Data FO'!B144</f>
        <v>188.95</v>
      </c>
      <c r="DU146" s="139">
        <f>'All Data FO'!K144</f>
        <v>0.37184594953518652</v>
      </c>
      <c r="DV146" s="137">
        <f>'All Data FO'!EA144</f>
        <v>109829100</v>
      </c>
      <c r="DW146" s="139">
        <f>'All Data FO'!EJ144</f>
        <v>1.8106934085309216</v>
      </c>
      <c r="DX146" s="137">
        <f>'D Master'!R144</f>
        <v>766469</v>
      </c>
      <c r="DY146" s="137">
        <f>'D Master'!AH144</f>
        <v>16.7</v>
      </c>
      <c r="EB146" s="137">
        <f>'All Data FO'!BM144/'All Data FO'!EA144</f>
        <v>7.8376313745628437E-2</v>
      </c>
      <c r="EC146" s="137">
        <f>'All Data FO'!BN144/'All Data FO'!EB144</f>
        <v>5.0991974103552419E-2</v>
      </c>
      <c r="ED146" s="137">
        <f>'All Data FO'!BO144/'All Data FO'!EC144</f>
        <v>5.3801119169741368E-2</v>
      </c>
      <c r="EE146" s="137">
        <f>'All Data FO'!BP144/'All Data FO'!ED144</f>
        <v>3.6768464663348127E-2</v>
      </c>
      <c r="EF146" s="137">
        <f>'All Data FO'!BQ144/'All Data FO'!EE144</f>
        <v>8.2474610769856765E-2</v>
      </c>
      <c r="EG146" s="137" t="str">
        <f t="shared" si="138"/>
        <v>Y</v>
      </c>
      <c r="EH146" s="137" t="str">
        <f t="shared" si="139"/>
        <v>N</v>
      </c>
      <c r="EI146" s="137" t="str">
        <f t="shared" si="140"/>
        <v>Y</v>
      </c>
      <c r="EJ146" s="137" t="str">
        <f t="shared" si="141"/>
        <v>N</v>
      </c>
      <c r="EK146" s="137">
        <f t="shared" si="142"/>
        <v>53.703234917842202</v>
      </c>
      <c r="EL146" s="137">
        <f t="shared" si="143"/>
        <v>-5.2213506141501576</v>
      </c>
      <c r="EM146" s="137">
        <f t="shared" si="144"/>
        <v>46.324084136621252</v>
      </c>
      <c r="EN146" s="137">
        <f t="shared" si="145"/>
        <v>-55.418444148891396</v>
      </c>
      <c r="EO146" s="137" t="str">
        <f t="shared" si="146"/>
        <v>Y</v>
      </c>
      <c r="EP146" s="137" t="str">
        <f t="shared" si="147"/>
        <v>N</v>
      </c>
      <c r="EQ146" s="137" t="str">
        <f t="shared" si="148"/>
        <v>Y</v>
      </c>
    </row>
    <row r="147" spans="1:147" x14ac:dyDescent="0.3">
      <c r="DB147" s="139" t="str">
        <f>'FOD (ALL)'!M147</f>
        <v>YESBANK</v>
      </c>
      <c r="DC147" s="139">
        <f>'All Data FO'!EJ147</f>
        <v>-4.6714172604908946</v>
      </c>
      <c r="DD147" s="137">
        <f>'All Data FO'!B145</f>
        <v>26.7</v>
      </c>
      <c r="DE147" s="137">
        <f>('All Data FO'!W145-'All Data FO'!AB145)/3</f>
        <v>0.31666666666666643</v>
      </c>
      <c r="DF147" s="137">
        <f t="shared" si="131"/>
        <v>1.1860174781523087</v>
      </c>
      <c r="DH147" s="139" t="str">
        <f t="shared" si="166"/>
        <v>YESBANK</v>
      </c>
      <c r="DI147" s="137">
        <f t="shared" si="132"/>
        <v>27.016666666666666</v>
      </c>
      <c r="DJ147" s="137">
        <f t="shared" si="133"/>
        <v>27.333333333333332</v>
      </c>
      <c r="DK147" s="137">
        <f t="shared" si="134"/>
        <v>26.858333333333334</v>
      </c>
      <c r="DL147" s="137">
        <f t="shared" si="135"/>
        <v>26.541666666666664</v>
      </c>
      <c r="DM147" s="137">
        <f t="shared" si="136"/>
        <v>26.224999999999998</v>
      </c>
      <c r="DN147" s="137">
        <f t="shared" si="137"/>
        <v>26.699999999999996</v>
      </c>
      <c r="DO147" s="137" t="str">
        <f>'Final Master FO'!DC147</f>
        <v>LONG UNWINDING</v>
      </c>
      <c r="DS147" s="137" t="str">
        <f>'FOD (ALL)'!M147</f>
        <v>YESBANK</v>
      </c>
      <c r="DT147" s="137">
        <f>'All Data FO'!B145</f>
        <v>26.7</v>
      </c>
      <c r="DU147" s="139">
        <f>'All Data FO'!K145</f>
        <v>-1.1111111111111138</v>
      </c>
      <c r="DV147" s="137">
        <f>'All Data FO'!EA145</f>
        <v>4071000</v>
      </c>
      <c r="DW147" s="139">
        <f>'All Data FO'!EJ145</f>
        <v>7.1315789473684204</v>
      </c>
      <c r="DX147" s="137">
        <f>'D Master'!R145</f>
        <v>5549183</v>
      </c>
      <c r="DY147" s="137">
        <f>'D Master'!AH145</f>
        <v>38</v>
      </c>
      <c r="EB147" s="137">
        <f>'All Data FO'!BM145/'All Data FO'!EA145</f>
        <v>1.4504544338000491</v>
      </c>
      <c r="EC147" s="137">
        <f>'All Data FO'!BN145/'All Data FO'!EB145</f>
        <v>0.98421052631578942</v>
      </c>
      <c r="ED147" s="137">
        <f>'All Data FO'!BO145/'All Data FO'!EC145</f>
        <v>1.067079463364293</v>
      </c>
      <c r="EE147" s="137">
        <f>'All Data FO'!BP145/'All Data FO'!ED145</f>
        <v>2.4827444956477214</v>
      </c>
      <c r="EF147" s="137">
        <f>'All Data FO'!BQ145/'All Data FO'!EE145</f>
        <v>2.4972650961278093</v>
      </c>
      <c r="EG147" s="137" t="str">
        <f t="shared" si="138"/>
        <v>Y</v>
      </c>
      <c r="EH147" s="137" t="str">
        <f t="shared" si="139"/>
        <v>N</v>
      </c>
      <c r="EI147" s="137" t="str">
        <f t="shared" si="140"/>
        <v>N</v>
      </c>
      <c r="EJ147" s="137" t="str">
        <f t="shared" si="141"/>
        <v>N</v>
      </c>
      <c r="EK147" s="137">
        <f t="shared" si="142"/>
        <v>47.372375626742965</v>
      </c>
      <c r="EL147" s="137">
        <f t="shared" si="143"/>
        <v>-7.7659574468085122</v>
      </c>
      <c r="EM147" s="137">
        <f t="shared" si="144"/>
        <v>-57.02016598023296</v>
      </c>
      <c r="EN147" s="137">
        <f t="shared" si="145"/>
        <v>-0.58146011421067023</v>
      </c>
      <c r="EO147" s="137" t="str">
        <f t="shared" si="146"/>
        <v>Y</v>
      </c>
      <c r="EP147" s="137" t="str">
        <f t="shared" si="147"/>
        <v>Y</v>
      </c>
      <c r="EQ147" s="137" t="str">
        <f t="shared" si="148"/>
        <v>N</v>
      </c>
    </row>
    <row r="148" spans="1:147" x14ac:dyDescent="0.3">
      <c r="DB148" s="139" t="str">
        <f>'FOD (ALL)'!M148</f>
        <v>ZEEL</v>
      </c>
      <c r="DC148" s="139">
        <f>'All Data FO'!EJ148</f>
        <v>10.843732225814701</v>
      </c>
      <c r="DD148" s="137">
        <f>'All Data FO'!B146</f>
        <v>163.19999999999999</v>
      </c>
      <c r="DE148" s="137">
        <f>('All Data FO'!W146-'All Data FO'!AB146)/3</f>
        <v>4.7166666666666686</v>
      </c>
      <c r="DF148" s="137">
        <f t="shared" si="131"/>
        <v>2.8901143790849688</v>
      </c>
      <c r="DH148" s="139" t="str">
        <f t="shared" si="166"/>
        <v>ZEEL</v>
      </c>
      <c r="DI148" s="137">
        <f t="shared" si="132"/>
        <v>165.55833333333334</v>
      </c>
      <c r="DJ148" s="137">
        <f t="shared" si="133"/>
        <v>170.27500000000001</v>
      </c>
      <c r="DK148" s="137">
        <f t="shared" si="134"/>
        <v>163.19999999999999</v>
      </c>
      <c r="DL148" s="137">
        <f t="shared" si="135"/>
        <v>158.48333333333332</v>
      </c>
      <c r="DM148" s="137">
        <f t="shared" si="136"/>
        <v>153.76666666666665</v>
      </c>
      <c r="DN148" s="137">
        <f t="shared" si="137"/>
        <v>160.84166666666664</v>
      </c>
      <c r="DO148" s="137" t="str">
        <f>'Final Master FO'!DC148</f>
        <v>LONG BUILDUP</v>
      </c>
      <c r="DS148" s="137" t="str">
        <f>'FOD (ALL)'!M148</f>
        <v>ZEEL</v>
      </c>
      <c r="DT148" s="137">
        <f>'All Data FO'!B146</f>
        <v>163.19999999999999</v>
      </c>
      <c r="DU148" s="139">
        <f>'All Data FO'!K146</f>
        <v>6.3538611925708697</v>
      </c>
      <c r="DV148" s="137">
        <f>'All Data FO'!EA146</f>
        <v>26480000</v>
      </c>
      <c r="DW148" s="139">
        <f>'All Data FO'!EJ146</f>
        <v>2.6802332795632209</v>
      </c>
      <c r="DX148" s="137">
        <f>'D Master'!R146</f>
        <v>5580384</v>
      </c>
      <c r="DY148" s="137">
        <f>'D Master'!AH146</f>
        <v>14.54</v>
      </c>
      <c r="EB148" s="137">
        <f>'All Data FO'!BM146/'All Data FO'!EA146</f>
        <v>1.0718731117824774</v>
      </c>
      <c r="EC148" s="137">
        <f>'All Data FO'!BN146/'All Data FO'!EB146</f>
        <v>0.46249534681722299</v>
      </c>
      <c r="ED148" s="137">
        <f>'All Data FO'!BO146/'All Data FO'!EC146</f>
        <v>0.36438041125541126</v>
      </c>
      <c r="EE148" s="137">
        <f>'All Data FO'!BP146/'All Data FO'!ED146</f>
        <v>0.5454426401257203</v>
      </c>
      <c r="EF148" s="137">
        <f>'All Data FO'!BQ146/'All Data FO'!EE146</f>
        <v>0.77218629150553408</v>
      </c>
      <c r="EG148" s="137" t="str">
        <f t="shared" si="138"/>
        <v>Y</v>
      </c>
      <c r="EH148" s="137" t="str">
        <f t="shared" si="139"/>
        <v>Y</v>
      </c>
      <c r="EI148" s="137" t="str">
        <f t="shared" si="140"/>
        <v>N</v>
      </c>
      <c r="EJ148" s="137" t="str">
        <f t="shared" si="141"/>
        <v>N</v>
      </c>
      <c r="EK148" s="137">
        <f t="shared" si="142"/>
        <v>131.75868020269596</v>
      </c>
      <c r="EL148" s="137">
        <f t="shared" si="143"/>
        <v>26.926512109631044</v>
      </c>
      <c r="EM148" s="137">
        <f t="shared" si="144"/>
        <v>-33.19546649828763</v>
      </c>
      <c r="EN148" s="137">
        <f t="shared" si="145"/>
        <v>-29.363853499358424</v>
      </c>
      <c r="EO148" s="137" t="str">
        <f t="shared" si="146"/>
        <v>Y</v>
      </c>
      <c r="EP148" s="137" t="str">
        <f t="shared" si="147"/>
        <v>Y</v>
      </c>
      <c r="EQ148" s="137" t="str">
        <f t="shared" si="148"/>
        <v>N</v>
      </c>
    </row>
  </sheetData>
  <sheetProtection algorithmName="SHA-512" hashValue="bRUwK+gAQwcmka54PmpfaTStQK48vwfZplMhXj4NLfvEq4n2lWpyik34DN1eobzYwm2NAssLDtduQlgz9vgQ1w==" saltValue="cDNZe4KDbzJioIw2uSn0/A==" spinCount="100000" sheet="1" objects="1" scenarios="1"/>
  <autoFilter ref="A2:EQ2" xr:uid="{4523F639-88E2-4A4D-A8CD-152D83513296}"/>
  <sortState xmlns:xlrd2="http://schemas.microsoft.com/office/spreadsheetml/2017/richdata2" ref="A3:BH148">
    <sortCondition ref="A3"/>
  </sortState>
  <mergeCells count="22">
    <mergeCell ref="DS1:DY1"/>
    <mergeCell ref="EB1:EF1"/>
    <mergeCell ref="EK1:EN1"/>
    <mergeCell ref="B1:E1"/>
    <mergeCell ref="BV1:BZ1"/>
    <mergeCell ref="AM1:AP1"/>
    <mergeCell ref="AQ1:AT1"/>
    <mergeCell ref="AX1:BA1"/>
    <mergeCell ref="BB1:BE1"/>
    <mergeCell ref="AF1:AI1"/>
    <mergeCell ref="F1:I1"/>
    <mergeCell ref="M1:P1"/>
    <mergeCell ref="Q1:T1"/>
    <mergeCell ref="U1:X1"/>
    <mergeCell ref="AB1:AE1"/>
    <mergeCell ref="BI1:BL1"/>
    <mergeCell ref="CS1:DF1"/>
    <mergeCell ref="BM1:BP1"/>
    <mergeCell ref="CB1:CE1"/>
    <mergeCell ref="CF1:CI1"/>
    <mergeCell ref="CJ1:CM1"/>
    <mergeCell ref="CN1:CQ1"/>
  </mergeCells>
  <pageMargins left="0.7" right="0.7" top="0.75" bottom="0.75" header="0.3" footer="0.3"/>
  <pageSetup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FF148"/>
  <sheetViews>
    <sheetView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/>
    </sheetView>
  </sheetViews>
  <sheetFormatPr defaultRowHeight="14.4" x14ac:dyDescent="0.3"/>
  <cols>
    <col min="1" max="1" width="15" bestFit="1" customWidth="1"/>
    <col min="7" max="7" width="6.109375" customWidth="1"/>
    <col min="8" max="8" width="6.5546875" customWidth="1"/>
    <col min="9" max="9" width="7.109375" customWidth="1"/>
    <col min="10" max="10" width="6.5546875" customWidth="1"/>
    <col min="15" max="15" width="7.33203125" customWidth="1"/>
    <col min="16" max="16" width="6.88671875" customWidth="1"/>
    <col min="17" max="17" width="6.44140625" customWidth="1"/>
    <col min="49" max="49" width="13" bestFit="1" customWidth="1"/>
    <col min="50" max="50" width="12" bestFit="1" customWidth="1"/>
    <col min="51" max="51" width="13" bestFit="1" customWidth="1"/>
    <col min="52" max="53" width="12" bestFit="1" customWidth="1"/>
    <col min="54" max="54" width="7.5546875" customWidth="1"/>
    <col min="55" max="55" width="7.33203125" customWidth="1"/>
    <col min="56" max="56" width="7" customWidth="1"/>
    <col min="57" max="57" width="7.6640625" customWidth="1"/>
    <col min="62" max="63" width="7.5546875" customWidth="1"/>
    <col min="64" max="64" width="7.6640625" customWidth="1"/>
    <col min="70" max="70" width="7.33203125" customWidth="1"/>
    <col min="71" max="71" width="7" customWidth="1"/>
    <col min="72" max="73" width="6.88671875" customWidth="1"/>
    <col min="78" max="78" width="7" customWidth="1"/>
    <col min="79" max="79" width="6.5546875" customWidth="1"/>
    <col min="80" max="80" width="7" customWidth="1"/>
    <col min="86" max="87" width="7.109375" customWidth="1"/>
    <col min="88" max="88" width="7" customWidth="1"/>
    <col min="89" max="89" width="6.88671875" customWidth="1"/>
    <col min="90" max="92" width="9.6640625" customWidth="1"/>
    <col min="93" max="93" width="9.88671875" customWidth="1"/>
    <col min="94" max="94" width="7.6640625" customWidth="1"/>
    <col min="95" max="95" width="8" customWidth="1"/>
    <col min="96" max="96" width="8.109375" customWidth="1"/>
    <col min="97" max="97" width="5" customWidth="1"/>
    <col min="98" max="98" width="13.6640625" style="27" customWidth="1"/>
    <col min="103" max="103" width="9.109375" customWidth="1"/>
    <col min="104" max="105" width="6.33203125" customWidth="1"/>
    <col min="106" max="106" width="6.5546875" customWidth="1"/>
    <col min="107" max="107" width="6.88671875" customWidth="1"/>
    <col min="112" max="112" width="6.88671875" customWidth="1"/>
    <col min="113" max="113" width="6.77734375" customWidth="1"/>
    <col min="114" max="114" width="6.88671875" customWidth="1"/>
    <col min="115" max="115" width="13" bestFit="1" customWidth="1"/>
    <col min="116" max="116" width="12" bestFit="1" customWidth="1"/>
    <col min="117" max="117" width="13" bestFit="1" customWidth="1"/>
    <col min="118" max="119" width="12" bestFit="1" customWidth="1"/>
    <col min="120" max="120" width="7.5546875" customWidth="1"/>
    <col min="121" max="121" width="7.33203125" customWidth="1"/>
    <col min="122" max="122" width="7" customWidth="1"/>
    <col min="123" max="123" width="7.6640625" customWidth="1"/>
    <col min="128" max="129" width="7.5546875" customWidth="1"/>
    <col min="130" max="130" width="7.6640625" customWidth="1"/>
    <col min="136" max="136" width="7.33203125" customWidth="1"/>
    <col min="137" max="137" width="7" customWidth="1"/>
    <col min="138" max="139" width="6.88671875" customWidth="1"/>
    <col min="144" max="144" width="7" customWidth="1"/>
    <col min="145" max="145" width="6.5546875" customWidth="1"/>
    <col min="146" max="146" width="7" customWidth="1"/>
    <col min="152" max="153" width="7.109375" customWidth="1"/>
    <col min="154" max="154" width="7" customWidth="1"/>
    <col min="155" max="155" width="6.88671875" customWidth="1"/>
    <col min="160" max="160" width="6.5546875" customWidth="1"/>
    <col min="161" max="161" width="6.77734375" customWidth="1"/>
    <col min="162" max="162" width="6.6640625" customWidth="1"/>
  </cols>
  <sheetData>
    <row r="1" spans="1:162" ht="15.6" x14ac:dyDescent="0.3">
      <c r="A1" s="1"/>
      <c r="B1" s="87" t="s">
        <v>144</v>
      </c>
      <c r="C1" s="87"/>
      <c r="D1" s="87"/>
      <c r="E1" s="87"/>
      <c r="F1" s="87"/>
      <c r="G1" s="1"/>
      <c r="H1" s="1"/>
      <c r="I1" s="1"/>
      <c r="J1" s="1"/>
      <c r="K1" s="87" t="s">
        <v>145</v>
      </c>
      <c r="L1" s="87"/>
      <c r="M1" s="87"/>
      <c r="N1" s="87"/>
      <c r="O1" s="1"/>
      <c r="P1" s="1"/>
      <c r="Q1" s="1"/>
      <c r="R1" s="87" t="s">
        <v>146</v>
      </c>
      <c r="S1" s="87"/>
      <c r="T1" s="87"/>
      <c r="U1" s="87"/>
      <c r="V1" s="87"/>
      <c r="W1" s="87" t="s">
        <v>147</v>
      </c>
      <c r="X1" s="87"/>
      <c r="Y1" s="87"/>
      <c r="Z1" s="87"/>
      <c r="AA1" s="87"/>
      <c r="AB1" s="87" t="s">
        <v>148</v>
      </c>
      <c r="AC1" s="87"/>
      <c r="AD1" s="87"/>
      <c r="AE1" s="87"/>
      <c r="AF1" s="87"/>
      <c r="AG1" s="87" t="s">
        <v>168</v>
      </c>
      <c r="AH1" s="87"/>
      <c r="AI1" s="87"/>
      <c r="AJ1" s="87"/>
      <c r="AK1" s="87"/>
      <c r="AL1" s="1"/>
      <c r="AM1" s="1"/>
      <c r="AN1" s="1"/>
      <c r="AO1" s="1"/>
      <c r="AP1" s="87" t="s">
        <v>182</v>
      </c>
      <c r="AQ1" s="87"/>
      <c r="AR1" s="87"/>
      <c r="AS1" s="87"/>
      <c r="AT1" s="1"/>
      <c r="AU1" s="1"/>
      <c r="AV1" s="1"/>
      <c r="AW1" s="87" t="s">
        <v>158</v>
      </c>
      <c r="AX1" s="87"/>
      <c r="AY1" s="87"/>
      <c r="AZ1" s="87"/>
      <c r="BA1" s="87"/>
      <c r="BB1" s="1"/>
      <c r="BC1" s="1"/>
      <c r="BD1" s="1"/>
      <c r="BE1" s="1"/>
      <c r="BF1" s="87" t="s">
        <v>159</v>
      </c>
      <c r="BG1" s="87"/>
      <c r="BH1" s="87"/>
      <c r="BI1" s="87"/>
      <c r="BJ1" s="1"/>
      <c r="BK1" s="1"/>
      <c r="BL1" s="1"/>
      <c r="BM1" s="87" t="s">
        <v>152</v>
      </c>
      <c r="BN1" s="87"/>
      <c r="BO1" s="87"/>
      <c r="BP1" s="87"/>
      <c r="BQ1" s="87"/>
      <c r="BR1" s="1"/>
      <c r="BS1" s="1"/>
      <c r="BT1" s="1"/>
      <c r="BU1" s="1"/>
      <c r="BV1" s="87" t="s">
        <v>153</v>
      </c>
      <c r="BW1" s="87"/>
      <c r="BX1" s="87"/>
      <c r="BY1" s="87"/>
      <c r="BZ1" s="1"/>
      <c r="CA1" s="1"/>
      <c r="CB1" s="1"/>
      <c r="CC1" s="87" t="s">
        <v>160</v>
      </c>
      <c r="CD1" s="87"/>
      <c r="CE1" s="87"/>
      <c r="CF1" s="87"/>
      <c r="CG1" s="87"/>
      <c r="CH1" s="1"/>
      <c r="CI1" s="1"/>
      <c r="CJ1" s="1"/>
      <c r="CK1" s="1"/>
      <c r="CL1" s="87" t="s">
        <v>161</v>
      </c>
      <c r="CM1" s="87"/>
      <c r="CN1" s="87"/>
      <c r="CO1" s="87"/>
      <c r="CP1" s="1"/>
      <c r="CQ1" s="1"/>
      <c r="CR1" s="1"/>
      <c r="CU1" s="87" t="s">
        <v>597</v>
      </c>
      <c r="CV1" s="87"/>
      <c r="CW1" s="87"/>
      <c r="CX1" s="87"/>
      <c r="CY1" s="87"/>
      <c r="CZ1" s="1"/>
      <c r="DA1" s="1"/>
      <c r="DB1" s="1"/>
      <c r="DC1" s="1"/>
      <c r="DD1" s="87" t="s">
        <v>598</v>
      </c>
      <c r="DE1" s="87"/>
      <c r="DF1" s="87"/>
      <c r="DG1" s="87"/>
      <c r="DH1" s="1"/>
      <c r="DI1" s="1"/>
      <c r="DJ1" s="1"/>
      <c r="DK1" s="87" t="s">
        <v>158</v>
      </c>
      <c r="DL1" s="87"/>
      <c r="DM1" s="87"/>
      <c r="DN1" s="87"/>
      <c r="DO1" s="87"/>
      <c r="DP1" s="1"/>
      <c r="DQ1" s="1"/>
      <c r="DR1" s="1"/>
      <c r="DS1" s="1"/>
      <c r="DT1" s="87" t="s">
        <v>159</v>
      </c>
      <c r="DU1" s="87"/>
      <c r="DV1" s="87"/>
      <c r="DW1" s="87"/>
      <c r="DX1" s="1"/>
      <c r="DY1" s="1"/>
      <c r="DZ1" s="1"/>
      <c r="EA1" s="87" t="s">
        <v>544</v>
      </c>
      <c r="EB1" s="87"/>
      <c r="EC1" s="87"/>
      <c r="ED1" s="87"/>
      <c r="EE1" s="87"/>
      <c r="EF1" s="1"/>
      <c r="EG1" s="1"/>
      <c r="EH1" s="1"/>
      <c r="EI1" s="1"/>
      <c r="EJ1" s="87" t="s">
        <v>599</v>
      </c>
      <c r="EK1" s="87"/>
      <c r="EL1" s="87"/>
      <c r="EM1" s="87"/>
      <c r="EN1" s="1"/>
      <c r="EO1" s="1"/>
      <c r="EP1" s="1"/>
      <c r="EQ1" s="87" t="s">
        <v>545</v>
      </c>
      <c r="ER1" s="87"/>
      <c r="ES1" s="87"/>
      <c r="ET1" s="87"/>
      <c r="EU1" s="87"/>
      <c r="EV1" s="1"/>
      <c r="EW1" s="1"/>
      <c r="EX1" s="1"/>
      <c r="EY1" s="1"/>
      <c r="EZ1" s="87" t="s">
        <v>600</v>
      </c>
      <c r="FA1" s="87"/>
      <c r="FB1" s="87"/>
      <c r="FC1" s="87"/>
      <c r="FD1" s="1"/>
      <c r="FE1" s="1"/>
      <c r="FF1" s="1"/>
    </row>
    <row r="2" spans="1:162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1</v>
      </c>
      <c r="H2" s="2" t="s">
        <v>2</v>
      </c>
      <c r="I2" s="2" t="s">
        <v>3</v>
      </c>
      <c r="J2" s="2" t="s">
        <v>149</v>
      </c>
      <c r="K2" s="2" t="s">
        <v>4</v>
      </c>
      <c r="L2" s="2" t="s">
        <v>5</v>
      </c>
      <c r="M2" s="2" t="s">
        <v>6</v>
      </c>
      <c r="N2" s="2" t="s">
        <v>151</v>
      </c>
      <c r="O2" s="2" t="s">
        <v>1</v>
      </c>
      <c r="P2" s="2" t="s">
        <v>2</v>
      </c>
      <c r="Q2" s="2" t="s">
        <v>3</v>
      </c>
      <c r="R2" s="2" t="s">
        <v>1</v>
      </c>
      <c r="S2" s="2" t="s">
        <v>2</v>
      </c>
      <c r="T2" s="2" t="s">
        <v>3</v>
      </c>
      <c r="U2" s="2" t="s">
        <v>149</v>
      </c>
      <c r="V2" s="2" t="s">
        <v>150</v>
      </c>
      <c r="W2" s="2" t="s">
        <v>1</v>
      </c>
      <c r="X2" s="2" t="s">
        <v>2</v>
      </c>
      <c r="Y2" s="2" t="s">
        <v>3</v>
      </c>
      <c r="Z2" s="2" t="s">
        <v>149</v>
      </c>
      <c r="AA2" s="2" t="s">
        <v>150</v>
      </c>
      <c r="AB2" s="2" t="s">
        <v>1</v>
      </c>
      <c r="AC2" s="2" t="s">
        <v>2</v>
      </c>
      <c r="AD2" s="2" t="s">
        <v>3</v>
      </c>
      <c r="AE2" s="2" t="s">
        <v>149</v>
      </c>
      <c r="AF2" s="2" t="s">
        <v>150</v>
      </c>
      <c r="AG2" s="2" t="s">
        <v>1</v>
      </c>
      <c r="AH2" s="2" t="s">
        <v>2</v>
      </c>
      <c r="AI2" s="2" t="s">
        <v>3</v>
      </c>
      <c r="AJ2" s="2" t="s">
        <v>149</v>
      </c>
      <c r="AK2" s="2" t="s">
        <v>150</v>
      </c>
      <c r="AL2" s="2" t="s">
        <v>1</v>
      </c>
      <c r="AM2" s="2" t="s">
        <v>2</v>
      </c>
      <c r="AN2" s="2" t="s">
        <v>3</v>
      </c>
      <c r="AO2" s="2" t="s">
        <v>149</v>
      </c>
      <c r="AP2" s="2" t="s">
        <v>202</v>
      </c>
      <c r="AQ2" s="2" t="s">
        <v>203</v>
      </c>
      <c r="AR2" s="2" t="s">
        <v>204</v>
      </c>
      <c r="AS2" s="2" t="s">
        <v>205</v>
      </c>
      <c r="AT2" s="2" t="s">
        <v>1</v>
      </c>
      <c r="AU2" s="2" t="s">
        <v>2</v>
      </c>
      <c r="AV2" s="2" t="s">
        <v>3</v>
      </c>
      <c r="AW2" s="2" t="s">
        <v>1</v>
      </c>
      <c r="AX2" s="2" t="s">
        <v>2</v>
      </c>
      <c r="AY2" s="2" t="s">
        <v>3</v>
      </c>
      <c r="AZ2" s="2" t="s">
        <v>149</v>
      </c>
      <c r="BA2" s="2" t="s">
        <v>150</v>
      </c>
      <c r="BB2" s="2" t="s">
        <v>1</v>
      </c>
      <c r="BC2" s="2" t="s">
        <v>2</v>
      </c>
      <c r="BD2" s="2" t="s">
        <v>3</v>
      </c>
      <c r="BE2" s="2" t="s">
        <v>149</v>
      </c>
      <c r="BF2" s="2" t="s">
        <v>154</v>
      </c>
      <c r="BG2" s="2" t="s">
        <v>155</v>
      </c>
      <c r="BH2" s="2" t="s">
        <v>156</v>
      </c>
      <c r="BI2" s="2" t="s">
        <v>157</v>
      </c>
      <c r="BJ2" s="2" t="s">
        <v>1</v>
      </c>
      <c r="BK2" s="2" t="s">
        <v>2</v>
      </c>
      <c r="BL2" s="2" t="s">
        <v>3</v>
      </c>
      <c r="BM2" s="2" t="s">
        <v>1</v>
      </c>
      <c r="BN2" s="2" t="s">
        <v>2</v>
      </c>
      <c r="BO2" s="2" t="s">
        <v>3</v>
      </c>
      <c r="BP2" s="2" t="s">
        <v>149</v>
      </c>
      <c r="BQ2" s="2" t="s">
        <v>150</v>
      </c>
      <c r="BR2" s="2" t="s">
        <v>1</v>
      </c>
      <c r="BS2" s="2" t="s">
        <v>2</v>
      </c>
      <c r="BT2" s="2" t="s">
        <v>3</v>
      </c>
      <c r="BU2" s="2" t="s">
        <v>149</v>
      </c>
      <c r="BV2" s="2" t="s">
        <v>206</v>
      </c>
      <c r="BW2" s="2" t="s">
        <v>207</v>
      </c>
      <c r="BX2" s="2" t="s">
        <v>208</v>
      </c>
      <c r="BY2" s="2" t="s">
        <v>209</v>
      </c>
      <c r="BZ2" s="2" t="s">
        <v>1</v>
      </c>
      <c r="CA2" s="2" t="s">
        <v>2</v>
      </c>
      <c r="CB2" s="2" t="s">
        <v>3</v>
      </c>
      <c r="CC2" s="2" t="s">
        <v>395</v>
      </c>
      <c r="CD2" s="2" t="s">
        <v>210</v>
      </c>
      <c r="CE2" s="2" t="s">
        <v>211</v>
      </c>
      <c r="CF2" s="2" t="s">
        <v>212</v>
      </c>
      <c r="CG2" s="2" t="s">
        <v>213</v>
      </c>
      <c r="CH2" s="2" t="s">
        <v>1</v>
      </c>
      <c r="CI2" s="2" t="s">
        <v>2</v>
      </c>
      <c r="CJ2" s="2" t="s">
        <v>3</v>
      </c>
      <c r="CK2" s="2" t="s">
        <v>149</v>
      </c>
      <c r="CL2" s="2" t="s">
        <v>214</v>
      </c>
      <c r="CM2" s="2" t="s">
        <v>215</v>
      </c>
      <c r="CN2" s="2" t="s">
        <v>216</v>
      </c>
      <c r="CO2" s="2" t="s">
        <v>217</v>
      </c>
      <c r="CP2" s="2" t="s">
        <v>1</v>
      </c>
      <c r="CQ2" s="2" t="s">
        <v>2</v>
      </c>
      <c r="CR2" s="2" t="s">
        <v>3</v>
      </c>
      <c r="CT2" s="2" t="s">
        <v>0</v>
      </c>
      <c r="CU2" s="2" t="s">
        <v>1</v>
      </c>
      <c r="CV2" s="2" t="s">
        <v>2</v>
      </c>
      <c r="CW2" s="2" t="s">
        <v>3</v>
      </c>
      <c r="CX2" s="2" t="s">
        <v>149</v>
      </c>
      <c r="CY2" s="2" t="s">
        <v>150</v>
      </c>
      <c r="CZ2" s="2" t="s">
        <v>186</v>
      </c>
      <c r="DA2" s="2" t="s">
        <v>187</v>
      </c>
      <c r="DB2" s="2" t="s">
        <v>188</v>
      </c>
      <c r="DC2" s="2" t="s">
        <v>189</v>
      </c>
      <c r="DD2" s="2" t="s">
        <v>4</v>
      </c>
      <c r="DE2" s="2" t="s">
        <v>5</v>
      </c>
      <c r="DF2" s="2" t="s">
        <v>6</v>
      </c>
      <c r="DG2" s="2" t="s">
        <v>151</v>
      </c>
      <c r="DH2" s="2" t="s">
        <v>186</v>
      </c>
      <c r="DI2" s="2" t="s">
        <v>187</v>
      </c>
      <c r="DJ2" s="2" t="s">
        <v>188</v>
      </c>
      <c r="DK2" s="2" t="s">
        <v>1</v>
      </c>
      <c r="DL2" s="2" t="s">
        <v>2</v>
      </c>
      <c r="DM2" s="2" t="s">
        <v>3</v>
      </c>
      <c r="DN2" s="2" t="s">
        <v>149</v>
      </c>
      <c r="DO2" s="2" t="s">
        <v>150</v>
      </c>
      <c r="DP2" s="2" t="s">
        <v>186</v>
      </c>
      <c r="DQ2" s="2" t="s">
        <v>187</v>
      </c>
      <c r="DR2" s="2" t="s">
        <v>188</v>
      </c>
      <c r="DS2" s="2" t="s">
        <v>189</v>
      </c>
      <c r="DT2" s="2" t="s">
        <v>4</v>
      </c>
      <c r="DU2" s="2" t="s">
        <v>5</v>
      </c>
      <c r="DV2" s="2" t="s">
        <v>6</v>
      </c>
      <c r="DW2" s="2" t="s">
        <v>151</v>
      </c>
      <c r="DX2" s="2" t="s">
        <v>186</v>
      </c>
      <c r="DY2" s="2" t="s">
        <v>187</v>
      </c>
      <c r="DZ2" s="2" t="s">
        <v>188</v>
      </c>
      <c r="EA2" s="2" t="s">
        <v>1</v>
      </c>
      <c r="EB2" s="2" t="s">
        <v>2</v>
      </c>
      <c r="EC2" s="2" t="s">
        <v>3</v>
      </c>
      <c r="ED2" s="2" t="s">
        <v>149</v>
      </c>
      <c r="EE2" s="2" t="s">
        <v>150</v>
      </c>
      <c r="EF2" s="2" t="s">
        <v>186</v>
      </c>
      <c r="EG2" s="2" t="s">
        <v>187</v>
      </c>
      <c r="EH2" s="2" t="s">
        <v>188</v>
      </c>
      <c r="EI2" s="2" t="s">
        <v>189</v>
      </c>
      <c r="EJ2" s="2" t="s">
        <v>4</v>
      </c>
      <c r="EK2" s="2" t="s">
        <v>5</v>
      </c>
      <c r="EL2" s="2" t="s">
        <v>6</v>
      </c>
      <c r="EM2" s="2" t="s">
        <v>151</v>
      </c>
      <c r="EN2" s="2" t="s">
        <v>186</v>
      </c>
      <c r="EO2" s="2" t="s">
        <v>187</v>
      </c>
      <c r="EP2" s="2" t="s">
        <v>188</v>
      </c>
      <c r="EQ2" s="2" t="s">
        <v>1</v>
      </c>
      <c r="ER2" s="2" t="s">
        <v>2</v>
      </c>
      <c r="ES2" s="2" t="s">
        <v>3</v>
      </c>
      <c r="ET2" s="2" t="s">
        <v>149</v>
      </c>
      <c r="EU2" s="2" t="s">
        <v>150</v>
      </c>
      <c r="EV2" s="2" t="s">
        <v>186</v>
      </c>
      <c r="EW2" s="2" t="s">
        <v>187</v>
      </c>
      <c r="EX2" s="2" t="s">
        <v>188</v>
      </c>
      <c r="EY2" s="2" t="s">
        <v>189</v>
      </c>
      <c r="EZ2" s="2" t="s">
        <v>4</v>
      </c>
      <c r="FA2" s="2" t="s">
        <v>5</v>
      </c>
      <c r="FB2" s="2" t="s">
        <v>6</v>
      </c>
      <c r="FC2" s="2" t="s">
        <v>151</v>
      </c>
      <c r="FD2" s="2" t="s">
        <v>186</v>
      </c>
      <c r="FE2" s="2" t="s">
        <v>187</v>
      </c>
      <c r="FF2" s="2" t="s">
        <v>188</v>
      </c>
    </row>
    <row r="3" spans="1:162" x14ac:dyDescent="0.3">
      <c r="A3" s="137" t="str">
        <f>FOD!B3</f>
        <v xml:space="preserve">ACC       </v>
      </c>
      <c r="B3" s="137">
        <f>FOD!F3</f>
        <v>1226.7</v>
      </c>
      <c r="C3" s="137">
        <f>FOD!P3</f>
        <v>1184.25</v>
      </c>
      <c r="D3" s="137">
        <f>FOD!Z3</f>
        <v>1168.7</v>
      </c>
      <c r="E3" s="137">
        <f>FOD!AJ3</f>
        <v>1136.5999999999999</v>
      </c>
      <c r="F3" s="137">
        <f>FOD!AT3</f>
        <v>1120.5999999999999</v>
      </c>
      <c r="G3" s="137" t="str">
        <f t="shared" ref="G3" si="0">IF(B3&gt;=C3,"Y","N")</f>
        <v>Y</v>
      </c>
      <c r="H3" s="137" t="str">
        <f t="shared" ref="H3" si="1">IF(C3&gt;=D3,"Y","N")</f>
        <v>Y</v>
      </c>
      <c r="I3" s="137" t="str">
        <f t="shared" ref="I3" si="2">IF(D3&gt;=E3,"Y","N")</f>
        <v>Y</v>
      </c>
      <c r="J3" s="137" t="str">
        <f t="shared" ref="J3" si="3">IF(E3&gt;=F3,"Y","N")</f>
        <v>Y</v>
      </c>
      <c r="K3" s="139">
        <f t="shared" ref="K3" si="4">(B3-C3)/C3*100</f>
        <v>3.584547181760612</v>
      </c>
      <c r="L3" s="139">
        <f t="shared" ref="L3" si="5">(C3-D3)/D3*100</f>
        <v>1.3305382048429839</v>
      </c>
      <c r="M3" s="139">
        <f t="shared" ref="M3" si="6">(D3-E3)/E3*100</f>
        <v>2.8242125637867446</v>
      </c>
      <c r="N3" s="139">
        <f t="shared" ref="N3" si="7">(E3-F3)/F3*100</f>
        <v>1.427806532214885</v>
      </c>
      <c r="O3" s="137" t="str">
        <f t="shared" ref="O3" si="8">IF(K3&gt;=L3,"Y","N")</f>
        <v>Y</v>
      </c>
      <c r="P3" s="137" t="str">
        <f t="shared" ref="P3" si="9">IF(L3&gt;=M3,"Y","N")</f>
        <v>N</v>
      </c>
      <c r="Q3" s="137" t="str">
        <f t="shared" ref="Q3" si="10">IF(M3&gt;=N3,"Y","N")</f>
        <v>Y</v>
      </c>
      <c r="R3" s="137">
        <f>FOD!C3</f>
        <v>1170.6500000000001</v>
      </c>
      <c r="S3" s="137">
        <f>FOD!M3</f>
        <v>1177.05</v>
      </c>
      <c r="T3" s="137">
        <f>FOD!W3</f>
        <v>1136.5999999999999</v>
      </c>
      <c r="U3" s="137">
        <f>FOD!AG3</f>
        <v>1139.8</v>
      </c>
      <c r="V3" s="137">
        <f>FOD!AQ3</f>
        <v>1182.45</v>
      </c>
      <c r="W3" s="137">
        <f>FOD!D3</f>
        <v>1232.45</v>
      </c>
      <c r="X3" s="137">
        <f>FOD!N3</f>
        <v>1198.0999999999999</v>
      </c>
      <c r="Y3" s="137">
        <f>FOD!X3</f>
        <v>1173</v>
      </c>
      <c r="Z3" s="137">
        <f>FOD!AH3</f>
        <v>1160</v>
      </c>
      <c r="AA3" s="137">
        <f>FOD!AR3</f>
        <v>1184.1500000000001</v>
      </c>
      <c r="AB3" s="137">
        <f>FOD!E3</f>
        <v>1163.3</v>
      </c>
      <c r="AC3" s="137">
        <f>FOD!O3</f>
        <v>1167.05</v>
      </c>
      <c r="AD3" s="137">
        <f>FOD!Y3</f>
        <v>1128.3499999999999</v>
      </c>
      <c r="AE3" s="137">
        <f>FOD!AI3</f>
        <v>1129</v>
      </c>
      <c r="AF3" s="137">
        <f>FOD!AS3</f>
        <v>1114.05</v>
      </c>
      <c r="AG3" s="137">
        <f>FOD!G3</f>
        <v>1484400</v>
      </c>
      <c r="AH3" s="137">
        <f>FOD!Q3</f>
        <v>1477600</v>
      </c>
      <c r="AI3" s="137">
        <f>FOD!AA3</f>
        <v>1563600</v>
      </c>
      <c r="AJ3" s="137">
        <f>FOD!AK3</f>
        <v>1666000</v>
      </c>
      <c r="AK3" s="137">
        <f>FOD!AU3</f>
        <v>1692400</v>
      </c>
      <c r="AL3" s="137" t="str">
        <f t="shared" ref="AL3" si="11">IF(AG3&gt;=AH3,"Y","N")</f>
        <v>Y</v>
      </c>
      <c r="AM3" s="137" t="str">
        <f t="shared" ref="AM3" si="12">IF(AH3&gt;=AI3,"Y","N")</f>
        <v>N</v>
      </c>
      <c r="AN3" s="137" t="str">
        <f t="shared" ref="AN3" si="13">IF(AI3&gt;=AJ3,"Y","N")</f>
        <v>N</v>
      </c>
      <c r="AO3" s="137" t="str">
        <f t="shared" ref="AO3" si="14">IF(AJ3&gt;=AK3,"Y","N")</f>
        <v>N</v>
      </c>
      <c r="AP3" s="139">
        <f t="shared" ref="AP3" si="15">(AG3-AH3)/AH3*100</f>
        <v>0.46020573903627504</v>
      </c>
      <c r="AQ3" s="139">
        <f t="shared" ref="AQ3" si="16">(AH3-AI3)/AI3*100</f>
        <v>-5.5001279099513942</v>
      </c>
      <c r="AR3" s="139">
        <f t="shared" ref="AR3" si="17">(AI3-AJ3)/AJ3*100</f>
        <v>-6.1464585834333736</v>
      </c>
      <c r="AS3" s="139">
        <f t="shared" ref="AS3" si="18">(AJ3-AK3)/AK3*100</f>
        <v>-1.5599149137319781</v>
      </c>
      <c r="AT3" s="137" t="str">
        <f t="shared" ref="AT3" si="19">IF(AP3&gt;=AQ3,"Y","N")</f>
        <v>Y</v>
      </c>
      <c r="AU3" s="137" t="str">
        <f t="shared" ref="AU3" si="20">IF(AQ3&gt;=AR3,"Y","N")</f>
        <v>Y</v>
      </c>
      <c r="AV3" s="137" t="str">
        <f t="shared" ref="AV3" si="21">IF(AR3&gt;=AS3,"Y","N")</f>
        <v>N</v>
      </c>
      <c r="AW3" s="137">
        <f>FOD!H3</f>
        <v>2339365440</v>
      </c>
      <c r="AX3" s="137">
        <f>FOD!R3</f>
        <v>1390655780</v>
      </c>
      <c r="AY3" s="137">
        <f>FOD!AB3</f>
        <v>1341833400</v>
      </c>
      <c r="AZ3" s="137">
        <f>FOD!AL3</f>
        <v>1511579100</v>
      </c>
      <c r="BA3" s="137">
        <f>FOD!AV3</f>
        <v>1646187900</v>
      </c>
      <c r="BB3" s="137" t="str">
        <f t="shared" ref="BB3" si="22">IF(AW3&gt;=AX3,"Y","N")</f>
        <v>Y</v>
      </c>
      <c r="BC3" s="137" t="str">
        <f t="shared" ref="BC3" si="23">IF(AX3&gt;=AY3,"Y","N")</f>
        <v>Y</v>
      </c>
      <c r="BD3" s="137" t="str">
        <f t="shared" ref="BD3" si="24">IF(AY3&gt;=AZ3,"Y","N")</f>
        <v>N</v>
      </c>
      <c r="BE3" s="137" t="str">
        <f t="shared" ref="BE3" si="25">IF(AZ3&gt;=BA3,"Y","N")</f>
        <v>N</v>
      </c>
      <c r="BF3" s="139">
        <f t="shared" ref="BF3" si="26">(AW3-AX3)/AX3*100</f>
        <v>68.220308263487027</v>
      </c>
      <c r="BG3" s="139">
        <f t="shared" ref="BG3" si="27">(AX3-AY3)/AY3*100</f>
        <v>3.6384829890208428</v>
      </c>
      <c r="BH3" s="139">
        <f t="shared" ref="BH3" si="28">(AY3-AZ3)/AZ3*100</f>
        <v>-11.229693503965489</v>
      </c>
      <c r="BI3" s="139">
        <f t="shared" ref="BI3" si="29">(AZ3-BA3)/BA3*100</f>
        <v>-8.1770009365273548</v>
      </c>
      <c r="BJ3" s="137" t="str">
        <f t="shared" ref="BJ3" si="30">IF(BF3&gt;=BG3,"Y","N")</f>
        <v>Y</v>
      </c>
      <c r="BK3" s="137" t="str">
        <f t="shared" ref="BK3" si="31">IF(BG3&gt;=BH3,"Y","N")</f>
        <v>Y</v>
      </c>
      <c r="BL3" s="137" t="str">
        <f t="shared" ref="BL3" si="32">IF(BH3&gt;=BI3,"Y","N")</f>
        <v>N</v>
      </c>
      <c r="BM3" s="137">
        <f>FOD!I3</f>
        <v>1936400</v>
      </c>
      <c r="BN3" s="137">
        <f>FOD!S3</f>
        <v>1174800</v>
      </c>
      <c r="BO3" s="137">
        <f>FOD!AC3</f>
        <v>1160000</v>
      </c>
      <c r="BP3" s="137">
        <f>FOD!AM3</f>
        <v>1322000</v>
      </c>
      <c r="BQ3" s="137">
        <f>FOD!AW3</f>
        <v>1440400</v>
      </c>
      <c r="BR3" s="137" t="str">
        <f t="shared" ref="BR3" si="33">IF(BM3&gt;=BN3,"Y","N")</f>
        <v>Y</v>
      </c>
      <c r="BS3" s="137" t="str">
        <f t="shared" ref="BS3" si="34">IF(BN3&gt;=BO3,"Y","N")</f>
        <v>Y</v>
      </c>
      <c r="BT3" s="137" t="str">
        <f t="shared" ref="BT3" si="35">IF(BO3&gt;=BP3,"Y","N")</f>
        <v>N</v>
      </c>
      <c r="BU3" s="137" t="str">
        <f t="shared" ref="BU3" si="36">IF(BP3&gt;=BQ3,"Y","N")</f>
        <v>N</v>
      </c>
      <c r="BV3" s="139">
        <f t="shared" ref="BV3" si="37">(BM3-BN3)/BN3*100</f>
        <v>64.828055839291792</v>
      </c>
      <c r="BW3" s="139">
        <f t="shared" ref="BW3" si="38">(BN3-BO3)/BO3*100</f>
        <v>1.2758620689655173</v>
      </c>
      <c r="BX3" s="139">
        <f t="shared" ref="BX3" si="39">(BO3-BP3)/BP3*100</f>
        <v>-12.254160363086234</v>
      </c>
      <c r="BY3" s="139">
        <f t="shared" ref="BY3" si="40">(BP3-BQ3)/BQ3*100</f>
        <v>-8.2199389058594843</v>
      </c>
      <c r="BZ3" s="137" t="str">
        <f t="shared" ref="BZ3" si="41">IF(BV3&gt;=BW3,"Y","N")</f>
        <v>Y</v>
      </c>
      <c r="CA3" s="137" t="str">
        <f t="shared" ref="CA3" si="42">IF(BW3&gt;=BX3,"Y","N")</f>
        <v>Y</v>
      </c>
      <c r="CB3" s="137" t="str">
        <f t="shared" ref="CB3" si="43">IF(BX3&gt;=BY3,"Y","N")</f>
        <v>N</v>
      </c>
      <c r="CC3" s="137">
        <f>FOD!J3</f>
        <v>4509</v>
      </c>
      <c r="CD3" s="137">
        <f>FOD!T3</f>
        <v>2680</v>
      </c>
      <c r="CE3" s="137">
        <f>FOD!AD3</f>
        <v>2733</v>
      </c>
      <c r="CF3" s="137">
        <f>FOD!AN3</f>
        <v>3123</v>
      </c>
      <c r="CG3" s="137">
        <f>FOD!AX3</f>
        <v>3396</v>
      </c>
      <c r="CH3" s="137" t="str">
        <f t="shared" ref="CH3" si="44">IF(CC3&gt;=CD3,"Y","N")</f>
        <v>Y</v>
      </c>
      <c r="CI3" s="137" t="str">
        <f t="shared" ref="CI3" si="45">IF(CD3&gt;=CE3,"Y","N")</f>
        <v>N</v>
      </c>
      <c r="CJ3" s="137" t="str">
        <f t="shared" ref="CJ3" si="46">IF(CE3&gt;=CF3,"Y","N")</f>
        <v>N</v>
      </c>
      <c r="CK3" s="137" t="str">
        <f t="shared" ref="CK3" si="47">IF(CF3&gt;=CG3,"Y","N")</f>
        <v>N</v>
      </c>
      <c r="CL3" s="139">
        <f t="shared" ref="CL3" si="48">(CC3-CD3)/CD3*100</f>
        <v>68.24626865671641</v>
      </c>
      <c r="CM3" s="139">
        <f t="shared" ref="CM3" si="49">(CD3-CE3)/CE3*100</f>
        <v>-1.9392608854738382</v>
      </c>
      <c r="CN3" s="139">
        <f t="shared" ref="CN3" si="50">(CE3-CF3)/CF3*100</f>
        <v>-12.487992315081652</v>
      </c>
      <c r="CO3" s="139">
        <f t="shared" ref="CO3" si="51">(CF3-CG3)/CG3*100</f>
        <v>-8.0388692579505303</v>
      </c>
      <c r="CP3" s="137" t="str">
        <f t="shared" ref="CP3" si="52">IF(CL3&gt;=CM3,"Y","N")</f>
        <v>Y</v>
      </c>
      <c r="CQ3" s="137" t="str">
        <f t="shared" ref="CQ3" si="53">IF(CM3&gt;=CN3,"Y","N")</f>
        <v>Y</v>
      </c>
      <c r="CR3" s="137" t="str">
        <f t="shared" ref="CR3" si="54">IF(CN3&gt;=CO3,"Y","N")</f>
        <v>N</v>
      </c>
      <c r="CT3" s="144" t="str">
        <f>'FOD (ALL)'!M3</f>
        <v>ACC</v>
      </c>
      <c r="CU3" s="137">
        <f>'FOD (ALL)'!N3</f>
        <v>5422</v>
      </c>
      <c r="CV3" s="137">
        <f>'FOD (ALL)'!AE3</f>
        <v>3113</v>
      </c>
      <c r="CW3" s="137">
        <f>'FOD (ALL)'!AV3</f>
        <v>3002</v>
      </c>
      <c r="CX3" s="137">
        <f>'FOD (ALL)'!BM3</f>
        <v>3504</v>
      </c>
      <c r="CY3" s="137">
        <f>'FOD (ALL)'!CD3</f>
        <v>3695</v>
      </c>
      <c r="CZ3" s="137" t="str">
        <f>IF(CU3&gt;=CV3,"Y","N")</f>
        <v>Y</v>
      </c>
      <c r="DA3" s="137" t="str">
        <f>IF(CV3&gt;=CW3,"Y","N")</f>
        <v>Y</v>
      </c>
      <c r="DB3" s="137" t="str">
        <f>IF(CW3&gt;=CX3,"Y","N")</f>
        <v>N</v>
      </c>
      <c r="DC3" s="137" t="str">
        <f>IF(CX3&gt;=CY3,"Y","N")</f>
        <v>N</v>
      </c>
      <c r="DD3" s="139">
        <f>(CU3-CV3)/CV3*100</f>
        <v>74.172823642788316</v>
      </c>
      <c r="DE3" s="139">
        <f>(CV3-CW3)/CW3*100</f>
        <v>3.6975349766822116</v>
      </c>
      <c r="DF3" s="139">
        <f>(CW3-CX3)/CX3*100</f>
        <v>-14.326484018264839</v>
      </c>
      <c r="DG3" s="139">
        <f>(CX3-CY3)/CY3*100</f>
        <v>-5.1691474966170503</v>
      </c>
      <c r="DH3" s="139" t="str">
        <f>IF(DD3&gt;=DE3,"Y","N")</f>
        <v>Y</v>
      </c>
      <c r="DI3" s="139" t="str">
        <f>IF(DE3&gt;=DF3,"Y","N")</f>
        <v>Y</v>
      </c>
      <c r="DJ3" s="137" t="str">
        <f>IF(DF3&gt;=DG3,"Y","N")</f>
        <v>N</v>
      </c>
      <c r="DK3" s="137">
        <f>'FOD (ALL)'!O3</f>
        <v>26218.77</v>
      </c>
      <c r="DL3" s="137">
        <f>'FOD (ALL)'!AF3</f>
        <v>14747.710000000001</v>
      </c>
      <c r="DM3" s="137">
        <f>'FOD (ALL)'!AW3</f>
        <v>13893.179999999998</v>
      </c>
      <c r="DN3" s="137">
        <f>'FOD (ALL)'!BN3</f>
        <v>16030.300000000001</v>
      </c>
      <c r="DO3" s="137">
        <f>'FOD (ALL)'!CE3</f>
        <v>16892.219999999998</v>
      </c>
      <c r="DP3" s="137" t="str">
        <f>IF(DK3&gt;=DL3,"Y","N")</f>
        <v>Y</v>
      </c>
      <c r="DQ3" s="137" t="str">
        <f>IF(DL3&gt;=DM3,"Y","N")</f>
        <v>Y</v>
      </c>
      <c r="DR3" s="137" t="str">
        <f>IF(DM3&gt;=DN3,"Y","N")</f>
        <v>N</v>
      </c>
      <c r="DS3" s="137" t="str">
        <f>IF(DN3&gt;=DO3,"Y","N")</f>
        <v>N</v>
      </c>
      <c r="DT3" s="139">
        <f>(DK3-DL3)/DL3*100</f>
        <v>77.781974286177302</v>
      </c>
      <c r="DU3" s="139">
        <f>(DL3-DM3)/DM3*100</f>
        <v>6.150715674885106</v>
      </c>
      <c r="DV3" s="139">
        <f>(DM3-DN3)/DN3*100</f>
        <v>-13.331752992769957</v>
      </c>
      <c r="DW3" s="139">
        <f>(DN3-DO3)/DO3*100</f>
        <v>-5.1024672896753449</v>
      </c>
      <c r="DX3" s="139" t="str">
        <f>IF(DT3&gt;=DU3,"Y","N")</f>
        <v>Y</v>
      </c>
      <c r="DY3" s="139" t="str">
        <f>IF(DU3&gt;=DV3,"Y","N")</f>
        <v>Y</v>
      </c>
      <c r="DZ3" s="137" t="str">
        <f>IF(DV3&gt;=DW3,"Y","N")</f>
        <v>N</v>
      </c>
      <c r="EA3" s="137">
        <f>'FOD (ALL)'!P3</f>
        <v>1652700</v>
      </c>
      <c r="EB3" s="137">
        <f>'FOD (ALL)'!AG3</f>
        <v>1549100</v>
      </c>
      <c r="EC3" s="137">
        <f>'FOD (ALL)'!AX3</f>
        <v>1628700</v>
      </c>
      <c r="ED3" s="137">
        <f>'FOD (ALL)'!BO3</f>
        <v>1728700</v>
      </c>
      <c r="EE3" s="137">
        <f>'FOD (ALL)'!CF3</f>
        <v>1730300</v>
      </c>
      <c r="EF3" s="137" t="str">
        <f>IF(EA3&gt;=EB3,"Y","N")</f>
        <v>Y</v>
      </c>
      <c r="EG3" s="137" t="str">
        <f>IF(EB3&gt;=EC3,"Y","N")</f>
        <v>N</v>
      </c>
      <c r="EH3" s="137" t="str">
        <f>IF(EC3&gt;=ED3,"Y","N")</f>
        <v>N</v>
      </c>
      <c r="EI3" s="137" t="str">
        <f>IF(ED3&gt;=EE3,"Y","N")</f>
        <v>N</v>
      </c>
      <c r="EJ3" s="139">
        <f>(EA3-EB3)/EB3*100</f>
        <v>6.6877541798463627</v>
      </c>
      <c r="EK3" s="139">
        <f>(EB3-EC3)/EC3*100</f>
        <v>-4.8873334561306558</v>
      </c>
      <c r="EL3" s="139">
        <f>(EC3-ED3)/ED3*100</f>
        <v>-5.7846937004685604</v>
      </c>
      <c r="EM3" s="139">
        <f>(ED3-EE3)/EE3*100</f>
        <v>-9.2469513957117264E-2</v>
      </c>
      <c r="EN3" s="139" t="str">
        <f>IF(EJ3&gt;=EK3,"Y","N")</f>
        <v>Y</v>
      </c>
      <c r="EO3" s="139" t="str">
        <f>IF(EK3&gt;=EL3,"Y","N")</f>
        <v>Y</v>
      </c>
      <c r="EP3" s="137" t="str">
        <f>IF(EL3&gt;=EM3,"Y","N")</f>
        <v>N</v>
      </c>
      <c r="EQ3" s="137">
        <f>'FOD (ALL)'!Q3</f>
        <v>103600</v>
      </c>
      <c r="ER3" s="137">
        <f>'FOD (ALL)'!AH3</f>
        <v>-79600</v>
      </c>
      <c r="ES3" s="137">
        <f>'FOD (ALL)'!AY3</f>
        <v>-100000</v>
      </c>
      <c r="ET3" s="137">
        <f>'FOD (ALL)'!BP3</f>
        <v>-1600</v>
      </c>
      <c r="EU3" s="137">
        <f>'FOD (ALL)'!CG3</f>
        <v>-111800</v>
      </c>
      <c r="EV3" s="137" t="str">
        <f>IF(EQ3&gt;=ER3,"Y","N")</f>
        <v>Y</v>
      </c>
      <c r="EW3" s="137" t="str">
        <f>IF(ER3&gt;=ES3,"Y","N")</f>
        <v>Y</v>
      </c>
      <c r="EX3" s="137" t="str">
        <f>IF(ES3&gt;=ET3,"Y","N")</f>
        <v>N</v>
      </c>
      <c r="EY3" s="137" t="str">
        <f>IF(ET3&gt;=EU3,"Y","N")</f>
        <v>Y</v>
      </c>
      <c r="EZ3" s="139">
        <f>(EQ3-ER3)/ER3*100</f>
        <v>-230.15075376884423</v>
      </c>
      <c r="FA3" s="139">
        <f>(ER3-ES3)/ES3*100</f>
        <v>-20.399999999999999</v>
      </c>
      <c r="FB3" s="139">
        <f>(ES3-ET3)/ET3*100</f>
        <v>6150</v>
      </c>
      <c r="FC3" s="139">
        <f>(ET3-EU3)/EU3*100</f>
        <v>-98.568872987477647</v>
      </c>
      <c r="FD3" s="139" t="str">
        <f>IF(EZ3&gt;=FA3,"Y","N")</f>
        <v>N</v>
      </c>
      <c r="FE3" s="139" t="str">
        <f>IF(FA3&gt;=FB3,"Y","N")</f>
        <v>N</v>
      </c>
      <c r="FF3" s="137" t="str">
        <f>IF(FB3&gt;=FC3,"Y","N")</f>
        <v>Y</v>
      </c>
    </row>
    <row r="4" spans="1:162" x14ac:dyDescent="0.3">
      <c r="A4" s="137" t="str">
        <f>FOD!B4</f>
        <v xml:space="preserve">ADANIENT  </v>
      </c>
      <c r="B4" s="137">
        <f>FOD!F4</f>
        <v>137.55000000000001</v>
      </c>
      <c r="C4" s="137">
        <f>FOD!P4</f>
        <v>138.5</v>
      </c>
      <c r="D4" s="137">
        <f>FOD!Z4</f>
        <v>141.44999999999999</v>
      </c>
      <c r="E4" s="137">
        <f>FOD!AJ4</f>
        <v>140.1</v>
      </c>
      <c r="F4" s="137">
        <f>FOD!AT4</f>
        <v>135.94999999999999</v>
      </c>
      <c r="G4" s="137" t="str">
        <f t="shared" ref="G4:G67" si="55">IF(B4&gt;=C4,"Y","N")</f>
        <v>N</v>
      </c>
      <c r="H4" s="137" t="str">
        <f t="shared" ref="H4:H67" si="56">IF(C4&gt;=D4,"Y","N")</f>
        <v>N</v>
      </c>
      <c r="I4" s="137" t="str">
        <f t="shared" ref="I4:I67" si="57">IF(D4&gt;=E4,"Y","N")</f>
        <v>Y</v>
      </c>
      <c r="J4" s="137" t="str">
        <f t="shared" ref="J4:J67" si="58">IF(E4&gt;=F4,"Y","N")</f>
        <v>Y</v>
      </c>
      <c r="K4" s="139">
        <f t="shared" ref="K4:K67" si="59">(B4-C4)/C4*100</f>
        <v>-0.68592057761732028</v>
      </c>
      <c r="L4" s="139">
        <f t="shared" ref="L4:L67" si="60">(C4-D4)/D4*100</f>
        <v>-2.0855425945563724</v>
      </c>
      <c r="M4" s="139">
        <f t="shared" ref="M4:M67" si="61">(D4-E4)/E4*100</f>
        <v>0.9635974304068482</v>
      </c>
      <c r="N4" s="139">
        <f t="shared" ref="N4:N67" si="62">(E4-F4)/F4*100</f>
        <v>3.0525928650239105</v>
      </c>
      <c r="O4" s="137" t="str">
        <f t="shared" ref="O4:O67" si="63">IF(K4&gt;=L4,"Y","N")</f>
        <v>Y</v>
      </c>
      <c r="P4" s="137" t="str">
        <f t="shared" ref="P4:P67" si="64">IF(L4&gt;=M4,"Y","N")</f>
        <v>N</v>
      </c>
      <c r="Q4" s="137" t="str">
        <f t="shared" ref="Q4:Q67" si="65">IF(M4&gt;=N4,"Y","N")</f>
        <v>N</v>
      </c>
      <c r="R4" s="137">
        <f>FOD!C4</f>
        <v>137.6</v>
      </c>
      <c r="S4" s="137">
        <f>FOD!M4</f>
        <v>141.25</v>
      </c>
      <c r="T4" s="137">
        <f>FOD!W4</f>
        <v>135.19999999999999</v>
      </c>
      <c r="U4" s="137">
        <f>FOD!AG4</f>
        <v>137.94999999999999</v>
      </c>
      <c r="V4" s="137">
        <f>FOD!AQ4</f>
        <v>143.80000000000001</v>
      </c>
      <c r="W4" s="137">
        <f>FOD!D4</f>
        <v>141.19999999999999</v>
      </c>
      <c r="X4" s="137">
        <f>FOD!N4</f>
        <v>144.05000000000001</v>
      </c>
      <c r="Y4" s="137">
        <f>FOD!X4</f>
        <v>143.35</v>
      </c>
      <c r="Z4" s="137">
        <f>FOD!AH4</f>
        <v>146.15</v>
      </c>
      <c r="AA4" s="137">
        <f>FOD!AR4</f>
        <v>146.65</v>
      </c>
      <c r="AB4" s="137">
        <f>FOD!E4</f>
        <v>136.55000000000001</v>
      </c>
      <c r="AC4" s="137">
        <f>FOD!O4</f>
        <v>137.15</v>
      </c>
      <c r="AD4" s="137">
        <f>FOD!Y4</f>
        <v>135.19999999999999</v>
      </c>
      <c r="AE4" s="137">
        <f>FOD!AI4</f>
        <v>134.30000000000001</v>
      </c>
      <c r="AF4" s="137">
        <f>FOD!AS4</f>
        <v>134</v>
      </c>
      <c r="AG4" s="137">
        <f>FOD!G4</f>
        <v>7492000</v>
      </c>
      <c r="AH4" s="137">
        <f>FOD!Q4</f>
        <v>17904000</v>
      </c>
      <c r="AI4" s="137">
        <f>FOD!AA4</f>
        <v>18524000</v>
      </c>
      <c r="AJ4" s="137">
        <f>FOD!AK4</f>
        <v>18540000</v>
      </c>
      <c r="AK4" s="137">
        <f>FOD!AU4</f>
        <v>18448000</v>
      </c>
      <c r="AL4" s="137" t="str">
        <f t="shared" ref="AL4:AL67" si="66">IF(AG4&gt;=AH4,"Y","N")</f>
        <v>N</v>
      </c>
      <c r="AM4" s="137" t="str">
        <f t="shared" ref="AM4:AM67" si="67">IF(AH4&gt;=AI4,"Y","N")</f>
        <v>N</v>
      </c>
      <c r="AN4" s="137" t="str">
        <f t="shared" ref="AN4:AN67" si="68">IF(AI4&gt;=AJ4,"Y","N")</f>
        <v>N</v>
      </c>
      <c r="AO4" s="137" t="str">
        <f t="shared" ref="AO4:AO67" si="69">IF(AJ4&gt;=AK4,"Y","N")</f>
        <v>Y</v>
      </c>
      <c r="AP4" s="139">
        <f t="shared" ref="AP4:AP67" si="70">(AG4-AH4)/AH4*100</f>
        <v>-58.154602323503127</v>
      </c>
      <c r="AQ4" s="139">
        <f t="shared" ref="AQ4:AQ67" si="71">(AH4-AI4)/AI4*100</f>
        <v>-3.3470092852515654</v>
      </c>
      <c r="AR4" s="139">
        <f t="shared" ref="AR4:AR67" si="72">(AI4-AJ4)/AJ4*100</f>
        <v>-8.629989212513485E-2</v>
      </c>
      <c r="AS4" s="139">
        <f t="shared" ref="AS4:AS67" si="73">(AJ4-AK4)/AK4*100</f>
        <v>0.49869904596704251</v>
      </c>
      <c r="AT4" s="137" t="str">
        <f t="shared" ref="AT4:AT67" si="74">IF(AP4&gt;=AQ4,"Y","N")</f>
        <v>N</v>
      </c>
      <c r="AU4" s="137" t="str">
        <f t="shared" ref="AU4:AU67" si="75">IF(AQ4&gt;=AR4,"Y","N")</f>
        <v>N</v>
      </c>
      <c r="AV4" s="137" t="str">
        <f t="shared" ref="AV4:AV67" si="76">IF(AR4&gt;=AS4,"Y","N")</f>
        <v>N</v>
      </c>
      <c r="AW4" s="137">
        <f>FOD!H4</f>
        <v>2287862200</v>
      </c>
      <c r="AX4" s="137">
        <f>FOD!R4</f>
        <v>514495800</v>
      </c>
      <c r="AY4" s="137">
        <f>FOD!AB4</f>
        <v>588686000</v>
      </c>
      <c r="AZ4" s="137">
        <f>FOD!AL4</f>
        <v>1318594200</v>
      </c>
      <c r="BA4" s="137">
        <f>FOD!AV4</f>
        <v>1295778400</v>
      </c>
      <c r="BB4" s="137" t="str">
        <f t="shared" ref="BB4:BB67" si="77">IF(AW4&gt;=AX4,"Y","N")</f>
        <v>Y</v>
      </c>
      <c r="BC4" s="137" t="str">
        <f t="shared" ref="BC4:BC67" si="78">IF(AX4&gt;=AY4,"Y","N")</f>
        <v>N</v>
      </c>
      <c r="BD4" s="137" t="str">
        <f t="shared" ref="BD4:BD67" si="79">IF(AY4&gt;=AZ4,"Y","N")</f>
        <v>N</v>
      </c>
      <c r="BE4" s="137" t="str">
        <f t="shared" ref="BE4:BE67" si="80">IF(AZ4&gt;=BA4,"Y","N")</f>
        <v>Y</v>
      </c>
      <c r="BF4" s="139">
        <f t="shared" ref="BF4:BF67" si="81">(AW4-AX4)/AX4*100</f>
        <v>344.68044248368989</v>
      </c>
      <c r="BG4" s="139">
        <f t="shared" ref="BG4:BG67" si="82">(AX4-AY4)/AY4*100</f>
        <v>-12.602677828247996</v>
      </c>
      <c r="BH4" s="139">
        <f t="shared" ref="BH4:BH67" si="83">(AY4-AZ4)/AZ4*100</f>
        <v>-55.355028863315191</v>
      </c>
      <c r="BI4" s="139">
        <f t="shared" ref="BI4:BI67" si="84">(AZ4-BA4)/BA4*100</f>
        <v>1.760779466612501</v>
      </c>
      <c r="BJ4" s="137" t="str">
        <f t="shared" ref="BJ4:BJ67" si="85">IF(BF4&gt;=BG4,"Y","N")</f>
        <v>Y</v>
      </c>
      <c r="BK4" s="137" t="str">
        <f t="shared" ref="BK4:BK67" si="86">IF(BG4&gt;=BH4,"Y","N")</f>
        <v>Y</v>
      </c>
      <c r="BL4" s="137" t="str">
        <f t="shared" ref="BL4:BL67" si="87">IF(BH4&gt;=BI4,"Y","N")</f>
        <v>N</v>
      </c>
      <c r="BM4" s="137">
        <f>FOD!I4</f>
        <v>16436000</v>
      </c>
      <c r="BN4" s="137">
        <f>FOD!S4</f>
        <v>3664000</v>
      </c>
      <c r="BO4" s="137">
        <f>FOD!AC4</f>
        <v>4168000</v>
      </c>
      <c r="BP4" s="137">
        <f>FOD!AM4</f>
        <v>9320000</v>
      </c>
      <c r="BQ4" s="137">
        <f>FOD!AW4</f>
        <v>9196000</v>
      </c>
      <c r="BR4" s="137" t="str">
        <f t="shared" ref="BR4:BR67" si="88">IF(BM4&gt;=BN4,"Y","N")</f>
        <v>Y</v>
      </c>
      <c r="BS4" s="137" t="str">
        <f t="shared" ref="BS4:BS67" si="89">IF(BN4&gt;=BO4,"Y","N")</f>
        <v>N</v>
      </c>
      <c r="BT4" s="137" t="str">
        <f t="shared" ref="BT4:BT67" si="90">IF(BO4&gt;=BP4,"Y","N")</f>
        <v>N</v>
      </c>
      <c r="BU4" s="137" t="str">
        <f t="shared" ref="BU4:BU67" si="91">IF(BP4&gt;=BQ4,"Y","N")</f>
        <v>Y</v>
      </c>
      <c r="BV4" s="139">
        <f t="shared" ref="BV4:BV67" si="92">(BM4-BN4)/BN4*100</f>
        <v>348.58078602620088</v>
      </c>
      <c r="BW4" s="139">
        <f t="shared" ref="BW4:BW67" si="93">(BN4-BO4)/BO4*100</f>
        <v>-12.092130518234164</v>
      </c>
      <c r="BX4" s="139">
        <f t="shared" ref="BX4:BX67" si="94">(BO4-BP4)/BP4*100</f>
        <v>-55.27896995708155</v>
      </c>
      <c r="BY4" s="139">
        <f t="shared" ref="BY4:BY67" si="95">(BP4-BQ4)/BQ4*100</f>
        <v>1.3484123531970422</v>
      </c>
      <c r="BZ4" s="137" t="str">
        <f t="shared" ref="BZ4:BZ67" si="96">IF(BV4&gt;=BW4,"Y","N")</f>
        <v>Y</v>
      </c>
      <c r="CA4" s="137" t="str">
        <f t="shared" ref="CA4:CA67" si="97">IF(BW4&gt;=BX4,"Y","N")</f>
        <v>Y</v>
      </c>
      <c r="CB4" s="137" t="str">
        <f t="shared" ref="CB4:CB67" si="98">IF(BX4&gt;=BY4,"Y","N")</f>
        <v>N</v>
      </c>
      <c r="CC4" s="137">
        <f>FOD!J4</f>
        <v>1218</v>
      </c>
      <c r="CD4" s="137">
        <f>FOD!T4</f>
        <v>754</v>
      </c>
      <c r="CE4" s="137">
        <f>FOD!AD4</f>
        <v>997</v>
      </c>
      <c r="CF4" s="137">
        <f>FOD!AN4</f>
        <v>2173</v>
      </c>
      <c r="CG4" s="137">
        <f>FOD!AX4</f>
        <v>2064</v>
      </c>
      <c r="CH4" s="137" t="str">
        <f t="shared" ref="CH4:CH67" si="99">IF(CC4&gt;=CD4,"Y","N")</f>
        <v>Y</v>
      </c>
      <c r="CI4" s="137" t="str">
        <f t="shared" ref="CI4:CI67" si="100">IF(CD4&gt;=CE4,"Y","N")</f>
        <v>N</v>
      </c>
      <c r="CJ4" s="137" t="str">
        <f t="shared" ref="CJ4:CJ67" si="101">IF(CE4&gt;=CF4,"Y","N")</f>
        <v>N</v>
      </c>
      <c r="CK4" s="137" t="str">
        <f t="shared" ref="CK4:CK67" si="102">IF(CF4&gt;=CG4,"Y","N")</f>
        <v>Y</v>
      </c>
      <c r="CL4" s="139">
        <f t="shared" ref="CL4:CL67" si="103">(CC4-CD4)/CD4*100</f>
        <v>61.53846153846154</v>
      </c>
      <c r="CM4" s="139">
        <f t="shared" ref="CM4:CM67" si="104">(CD4-CE4)/CE4*100</f>
        <v>-24.37311935807422</v>
      </c>
      <c r="CN4" s="139">
        <f t="shared" ref="CN4:CN67" si="105">(CE4-CF4)/CF4*100</f>
        <v>-54.118729866543944</v>
      </c>
      <c r="CO4" s="139">
        <f t="shared" ref="CO4:CO67" si="106">(CF4-CG4)/CG4*100</f>
        <v>5.2810077519379846</v>
      </c>
      <c r="CP4" s="137" t="str">
        <f t="shared" ref="CP4:CP67" si="107">IF(CL4&gt;=CM4,"Y","N")</f>
        <v>Y</v>
      </c>
      <c r="CQ4" s="137" t="str">
        <f t="shared" ref="CQ4:CQ67" si="108">IF(CM4&gt;=CN4,"Y","N")</f>
        <v>Y</v>
      </c>
      <c r="CR4" s="137" t="str">
        <f t="shared" ref="CR4:CR67" si="109">IF(CN4&gt;=CO4,"Y","N")</f>
        <v>N</v>
      </c>
      <c r="CT4" s="144" t="str">
        <f>'FOD (ALL)'!M4</f>
        <v>ADANIENT</v>
      </c>
      <c r="CU4" s="137">
        <f>'FOD (ALL)'!N4</f>
        <v>7354</v>
      </c>
      <c r="CV4" s="137">
        <f>'FOD (ALL)'!AE4</f>
        <v>1191</v>
      </c>
      <c r="CW4" s="137">
        <f>'FOD (ALL)'!AV4</f>
        <v>1093</v>
      </c>
      <c r="CX4" s="137">
        <f>'FOD (ALL)'!BM4</f>
        <v>2376</v>
      </c>
      <c r="CY4" s="137">
        <f>'FOD (ALL)'!CD4</f>
        <v>2314</v>
      </c>
      <c r="CZ4" s="137" t="str">
        <f t="shared" ref="CZ4:CZ67" si="110">IF(CU4&gt;=CV4,"Y","N")</f>
        <v>Y</v>
      </c>
      <c r="DA4" s="137" t="str">
        <f t="shared" ref="DA4:DA67" si="111">IF(CV4&gt;=CW4,"Y","N")</f>
        <v>Y</v>
      </c>
      <c r="DB4" s="137" t="str">
        <f t="shared" ref="DB4:DB67" si="112">IF(CW4&gt;=CX4,"Y","N")</f>
        <v>N</v>
      </c>
      <c r="DC4" s="137" t="str">
        <f t="shared" ref="DC4:DC67" si="113">IF(CX4&gt;=CY4,"Y","N")</f>
        <v>Y</v>
      </c>
      <c r="DD4" s="139">
        <f t="shared" ref="DD4:DD67" si="114">(CU4-CV4)/CV4*100</f>
        <v>517.46431570109155</v>
      </c>
      <c r="DE4" s="139">
        <f t="shared" ref="DE4:DE67" si="115">(CV4-CW4)/CW4*100</f>
        <v>8.9661482159194872</v>
      </c>
      <c r="DF4" s="139">
        <f t="shared" ref="DF4:DF67" si="116">(CW4-CX4)/CX4*100</f>
        <v>-53.998316498316498</v>
      </c>
      <c r="DG4" s="139">
        <f t="shared" ref="DG4:DG67" si="117">(CX4-CY4)/CY4*100</f>
        <v>2.6793431287813312</v>
      </c>
      <c r="DH4" s="139" t="str">
        <f t="shared" ref="DH4:DH67" si="118">IF(DD4&gt;=DE4,"Y","N")</f>
        <v>Y</v>
      </c>
      <c r="DI4" s="139" t="str">
        <f t="shared" ref="DI4:DI67" si="119">IF(DE4&gt;=DF4,"Y","N")</f>
        <v>Y</v>
      </c>
      <c r="DJ4" s="137" t="str">
        <f t="shared" ref="DJ4:DJ67" si="120">IF(DF4&gt;=DG4,"Y","N")</f>
        <v>N</v>
      </c>
      <c r="DK4" s="137">
        <f>'FOD (ALL)'!O4</f>
        <v>41062.430000000008</v>
      </c>
      <c r="DL4" s="137">
        <f>'FOD (ALL)'!AF4</f>
        <v>6692.71</v>
      </c>
      <c r="DM4" s="137">
        <f>'FOD (ALL)'!AW4</f>
        <v>6175.74</v>
      </c>
      <c r="DN4" s="137">
        <f>'FOD (ALL)'!BN4</f>
        <v>13449.02</v>
      </c>
      <c r="DO4" s="137">
        <f>'FOD (ALL)'!CE4</f>
        <v>13042.2</v>
      </c>
      <c r="DP4" s="137" t="str">
        <f t="shared" ref="DP4:DP67" si="121">IF(DK4&gt;=DL4,"Y","N")</f>
        <v>Y</v>
      </c>
      <c r="DQ4" s="137" t="str">
        <f t="shared" ref="DQ4:DQ67" si="122">IF(DL4&gt;=DM4,"Y","N")</f>
        <v>Y</v>
      </c>
      <c r="DR4" s="137" t="str">
        <f t="shared" ref="DR4:DR67" si="123">IF(DM4&gt;=DN4,"Y","N")</f>
        <v>N</v>
      </c>
      <c r="DS4" s="137" t="str">
        <f t="shared" ref="DS4:DS67" si="124">IF(DN4&gt;=DO4,"Y","N")</f>
        <v>Y</v>
      </c>
      <c r="DT4" s="139">
        <f t="shared" ref="DT4:DT67" si="125">(DK4-DL4)/DL4*100</f>
        <v>513.53965732864572</v>
      </c>
      <c r="DU4" s="139">
        <f t="shared" ref="DU4:DU67" si="126">(DL4-DM4)/DM4*100</f>
        <v>8.3709806436151819</v>
      </c>
      <c r="DV4" s="139">
        <f t="shared" ref="DV4:DV67" si="127">(DM4-DN4)/DN4*100</f>
        <v>-54.080371655332513</v>
      </c>
      <c r="DW4" s="139">
        <f t="shared" ref="DW4:DW67" si="128">(DN4-DO4)/DO4*100</f>
        <v>3.1192590207173612</v>
      </c>
      <c r="DX4" s="139" t="str">
        <f t="shared" ref="DX4:DX67" si="129">IF(DT4&gt;=DU4,"Y","N")</f>
        <v>Y</v>
      </c>
      <c r="DY4" s="139" t="str">
        <f t="shared" ref="DY4:DY67" si="130">IF(DU4&gt;=DV4,"Y","N")</f>
        <v>Y</v>
      </c>
      <c r="DZ4" s="137" t="str">
        <f t="shared" ref="DZ4:DZ67" si="131">IF(DV4&gt;=DW4,"Y","N")</f>
        <v>N</v>
      </c>
      <c r="EA4" s="137">
        <f>'FOD (ALL)'!P4</f>
        <v>20544000</v>
      </c>
      <c r="EB4" s="137">
        <f>'FOD (ALL)'!AG4</f>
        <v>18888000</v>
      </c>
      <c r="EC4" s="137">
        <f>'FOD (ALL)'!AX4</f>
        <v>18776000</v>
      </c>
      <c r="ED4" s="137">
        <f>'FOD (ALL)'!BO4</f>
        <v>18724000</v>
      </c>
      <c r="EE4" s="137">
        <f>'FOD (ALL)'!CF4</f>
        <v>18580000</v>
      </c>
      <c r="EF4" s="137" t="str">
        <f t="shared" ref="EF4:EF67" si="132">IF(EA4&gt;=EB4,"Y","N")</f>
        <v>Y</v>
      </c>
      <c r="EG4" s="137" t="str">
        <f t="shared" ref="EG4:EG67" si="133">IF(EB4&gt;=EC4,"Y","N")</f>
        <v>Y</v>
      </c>
      <c r="EH4" s="137" t="str">
        <f t="shared" ref="EH4:EH67" si="134">IF(EC4&gt;=ED4,"Y","N")</f>
        <v>Y</v>
      </c>
      <c r="EI4" s="137" t="str">
        <f t="shared" ref="EI4:EI67" si="135">IF(ED4&gt;=EE4,"Y","N")</f>
        <v>Y</v>
      </c>
      <c r="EJ4" s="139">
        <f t="shared" ref="EJ4:EJ67" si="136">(EA4-EB4)/EB4*100</f>
        <v>8.767471410419315</v>
      </c>
      <c r="EK4" s="139">
        <f t="shared" ref="EK4:EK67" si="137">(EB4-EC4)/EC4*100</f>
        <v>0.59650617809970174</v>
      </c>
      <c r="EL4" s="139">
        <f t="shared" ref="EL4:EL67" si="138">(EC4-ED4)/ED4*100</f>
        <v>0.27771843623157444</v>
      </c>
      <c r="EM4" s="139">
        <f t="shared" ref="EM4:EM67" si="139">(ED4-EE4)/EE4*100</f>
        <v>0.77502691065661999</v>
      </c>
      <c r="EN4" s="139" t="str">
        <f t="shared" ref="EN4:EN67" si="140">IF(EJ4&gt;=EK4,"Y","N")</f>
        <v>Y</v>
      </c>
      <c r="EO4" s="139" t="str">
        <f t="shared" ref="EO4:EO67" si="141">IF(EK4&gt;=EL4,"Y","N")</f>
        <v>Y</v>
      </c>
      <c r="EP4" s="137" t="str">
        <f t="shared" ref="EP4:EP67" si="142">IF(EL4&gt;=EM4,"Y","N")</f>
        <v>N</v>
      </c>
      <c r="EQ4" s="137">
        <f>'FOD (ALL)'!Q4</f>
        <v>1656000</v>
      </c>
      <c r="ER4" s="137">
        <f>'FOD (ALL)'!AH4</f>
        <v>112000</v>
      </c>
      <c r="ES4" s="137">
        <f>'FOD (ALL)'!AY4</f>
        <v>52000</v>
      </c>
      <c r="ET4" s="137">
        <f>'FOD (ALL)'!BP4</f>
        <v>144000</v>
      </c>
      <c r="EU4" s="137">
        <f>'FOD (ALL)'!CG4</f>
        <v>560000</v>
      </c>
      <c r="EV4" s="137" t="str">
        <f t="shared" ref="EV4:EV67" si="143">IF(EQ4&gt;=ER4,"Y","N")</f>
        <v>Y</v>
      </c>
      <c r="EW4" s="137" t="str">
        <f t="shared" ref="EW4:EW67" si="144">IF(ER4&gt;=ES4,"Y","N")</f>
        <v>Y</v>
      </c>
      <c r="EX4" s="137" t="str">
        <f t="shared" ref="EX4:EX67" si="145">IF(ES4&gt;=ET4,"Y","N")</f>
        <v>N</v>
      </c>
      <c r="EY4" s="137" t="str">
        <f t="shared" ref="EY4:EY67" si="146">IF(ET4&gt;=EU4,"Y","N")</f>
        <v>N</v>
      </c>
      <c r="EZ4" s="139">
        <f t="shared" ref="EZ4:EZ67" si="147">(EQ4-ER4)/ER4*100</f>
        <v>1378.5714285714287</v>
      </c>
      <c r="FA4" s="139">
        <f t="shared" ref="FA4:FA67" si="148">(ER4-ES4)/ES4*100</f>
        <v>115.38461538461537</v>
      </c>
      <c r="FB4" s="139">
        <f t="shared" ref="FB4:FB67" si="149">(ES4-ET4)/ET4*100</f>
        <v>-63.888888888888886</v>
      </c>
      <c r="FC4" s="139">
        <f t="shared" ref="FC4:FC67" si="150">(ET4-EU4)/EU4*100</f>
        <v>-74.285714285714292</v>
      </c>
      <c r="FD4" s="139" t="str">
        <f t="shared" ref="FD4:FD67" si="151">IF(EZ4&gt;=FA4,"Y","N")</f>
        <v>Y</v>
      </c>
      <c r="FE4" s="139" t="str">
        <f t="shared" ref="FE4:FE67" si="152">IF(FA4&gt;=FB4,"Y","N")</f>
        <v>Y</v>
      </c>
      <c r="FF4" s="137" t="str">
        <f t="shared" ref="FF4:FF67" si="153">IF(FB4&gt;=FC4,"Y","N")</f>
        <v>Y</v>
      </c>
    </row>
    <row r="5" spans="1:162" x14ac:dyDescent="0.3">
      <c r="A5" s="137" t="str">
        <f>FOD!B5</f>
        <v>ADANIPORTS</v>
      </c>
      <c r="B5" s="137">
        <f>FOD!F5</f>
        <v>310.39999999999998</v>
      </c>
      <c r="C5" s="137">
        <f>FOD!P5</f>
        <v>316.45</v>
      </c>
      <c r="D5" s="137">
        <f>FOD!Z5</f>
        <v>322.7</v>
      </c>
      <c r="E5" s="137">
        <f>FOD!AJ5</f>
        <v>318.2</v>
      </c>
      <c r="F5" s="137">
        <f>FOD!AT5</f>
        <v>293.7</v>
      </c>
      <c r="G5" s="137" t="str">
        <f t="shared" si="55"/>
        <v>N</v>
      </c>
      <c r="H5" s="137" t="str">
        <f t="shared" si="56"/>
        <v>N</v>
      </c>
      <c r="I5" s="137" t="str">
        <f t="shared" si="57"/>
        <v>Y</v>
      </c>
      <c r="J5" s="137" t="str">
        <f t="shared" si="58"/>
        <v>Y</v>
      </c>
      <c r="K5" s="139">
        <f t="shared" si="59"/>
        <v>-1.9118344130194378</v>
      </c>
      <c r="L5" s="139">
        <f t="shared" si="60"/>
        <v>-1.9367833901456462</v>
      </c>
      <c r="M5" s="139">
        <f t="shared" si="61"/>
        <v>1.4142049025769956</v>
      </c>
      <c r="N5" s="139">
        <f t="shared" si="62"/>
        <v>8.3418454204971049</v>
      </c>
      <c r="O5" s="137" t="str">
        <f t="shared" si="63"/>
        <v>Y</v>
      </c>
      <c r="P5" s="137" t="str">
        <f t="shared" si="64"/>
        <v>N</v>
      </c>
      <c r="Q5" s="137" t="str">
        <f t="shared" si="65"/>
        <v>N</v>
      </c>
      <c r="R5" s="137">
        <f>FOD!C5</f>
        <v>313.5</v>
      </c>
      <c r="S5" s="137">
        <f>FOD!M5</f>
        <v>323.05</v>
      </c>
      <c r="T5" s="137">
        <f>FOD!W5</f>
        <v>317.35000000000002</v>
      </c>
      <c r="U5" s="137">
        <f>FOD!AG5</f>
        <v>298.75</v>
      </c>
      <c r="V5" s="137">
        <f>FOD!AQ5</f>
        <v>306.64999999999998</v>
      </c>
      <c r="W5" s="137">
        <f>FOD!D5</f>
        <v>313.5</v>
      </c>
      <c r="X5" s="137">
        <f>FOD!N5</f>
        <v>323.05</v>
      </c>
      <c r="Y5" s="137">
        <f>FOD!X5</f>
        <v>323.85000000000002</v>
      </c>
      <c r="Z5" s="137">
        <f>FOD!AH5</f>
        <v>319.89999999999998</v>
      </c>
      <c r="AA5" s="137">
        <f>FOD!AR5</f>
        <v>307.5</v>
      </c>
      <c r="AB5" s="137">
        <f>FOD!E5</f>
        <v>306.60000000000002</v>
      </c>
      <c r="AC5" s="137">
        <f>FOD!O5</f>
        <v>314.2</v>
      </c>
      <c r="AD5" s="137">
        <f>FOD!Y5</f>
        <v>311.64999999999998</v>
      </c>
      <c r="AE5" s="137">
        <f>FOD!AI5</f>
        <v>296.5</v>
      </c>
      <c r="AF5" s="137">
        <f>FOD!AS5</f>
        <v>291.8</v>
      </c>
      <c r="AG5" s="137">
        <f>FOD!G5</f>
        <v>22077500</v>
      </c>
      <c r="AH5" s="137">
        <f>FOD!Q5</f>
        <v>32985000</v>
      </c>
      <c r="AI5" s="137">
        <f>FOD!AA5</f>
        <v>35257500</v>
      </c>
      <c r="AJ5" s="137">
        <f>FOD!AK5</f>
        <v>36297500</v>
      </c>
      <c r="AK5" s="137">
        <f>FOD!AU5</f>
        <v>35170000</v>
      </c>
      <c r="AL5" s="137" t="str">
        <f t="shared" si="66"/>
        <v>N</v>
      </c>
      <c r="AM5" s="137" t="str">
        <f t="shared" si="67"/>
        <v>N</v>
      </c>
      <c r="AN5" s="137" t="str">
        <f t="shared" si="68"/>
        <v>N</v>
      </c>
      <c r="AO5" s="137" t="str">
        <f t="shared" si="69"/>
        <v>Y</v>
      </c>
      <c r="AP5" s="139">
        <f t="shared" si="70"/>
        <v>-33.068061239957558</v>
      </c>
      <c r="AQ5" s="139">
        <f t="shared" si="71"/>
        <v>-6.4454371410338229</v>
      </c>
      <c r="AR5" s="139">
        <f t="shared" si="72"/>
        <v>-2.8652111026930229</v>
      </c>
      <c r="AS5" s="139">
        <f t="shared" si="73"/>
        <v>3.2058572647142451</v>
      </c>
      <c r="AT5" s="137" t="str">
        <f t="shared" si="74"/>
        <v>N</v>
      </c>
      <c r="AU5" s="137" t="str">
        <f t="shared" si="75"/>
        <v>N</v>
      </c>
      <c r="AV5" s="137" t="str">
        <f t="shared" si="76"/>
        <v>N</v>
      </c>
      <c r="AW5" s="137">
        <f>FOD!H5</f>
        <v>6647771500</v>
      </c>
      <c r="AX5" s="137">
        <f>FOD!R5</f>
        <v>2535842250</v>
      </c>
      <c r="AY5" s="137">
        <f>FOD!AB5</f>
        <v>3679553750</v>
      </c>
      <c r="AZ5" s="137">
        <f>FOD!AL5</f>
        <v>5103746125</v>
      </c>
      <c r="BA5" s="137">
        <f>FOD!AV5</f>
        <v>2513979500</v>
      </c>
      <c r="BB5" s="137" t="str">
        <f t="shared" si="77"/>
        <v>Y</v>
      </c>
      <c r="BC5" s="137" t="str">
        <f t="shared" si="78"/>
        <v>N</v>
      </c>
      <c r="BD5" s="137" t="str">
        <f t="shared" si="79"/>
        <v>N</v>
      </c>
      <c r="BE5" s="137" t="str">
        <f t="shared" si="80"/>
        <v>Y</v>
      </c>
      <c r="BF5" s="139">
        <f t="shared" si="81"/>
        <v>162.1524071538756</v>
      </c>
      <c r="BG5" s="139">
        <f t="shared" si="82"/>
        <v>-31.082886070083905</v>
      </c>
      <c r="BH5" s="139">
        <f t="shared" si="83"/>
        <v>-27.904843621115656</v>
      </c>
      <c r="BI5" s="139">
        <f t="shared" si="84"/>
        <v>103.01462780424421</v>
      </c>
      <c r="BJ5" s="137" t="str">
        <f t="shared" si="85"/>
        <v>Y</v>
      </c>
      <c r="BK5" s="137" t="str">
        <f t="shared" si="86"/>
        <v>N</v>
      </c>
      <c r="BL5" s="137" t="str">
        <f t="shared" si="87"/>
        <v>N</v>
      </c>
      <c r="BM5" s="137">
        <f>FOD!I5</f>
        <v>21465000</v>
      </c>
      <c r="BN5" s="137">
        <f>FOD!S5</f>
        <v>7992500</v>
      </c>
      <c r="BO5" s="137">
        <f>FOD!AC5</f>
        <v>11552500</v>
      </c>
      <c r="BP5" s="137">
        <f>FOD!AM5</f>
        <v>16457500</v>
      </c>
      <c r="BQ5" s="137">
        <f>FOD!AW5</f>
        <v>8465000</v>
      </c>
      <c r="BR5" s="137" t="str">
        <f t="shared" si="88"/>
        <v>Y</v>
      </c>
      <c r="BS5" s="137" t="str">
        <f t="shared" si="89"/>
        <v>N</v>
      </c>
      <c r="BT5" s="137" t="str">
        <f t="shared" si="90"/>
        <v>N</v>
      </c>
      <c r="BU5" s="137" t="str">
        <f t="shared" si="91"/>
        <v>Y</v>
      </c>
      <c r="BV5" s="139">
        <f t="shared" si="92"/>
        <v>168.56427901157335</v>
      </c>
      <c r="BW5" s="139">
        <f t="shared" si="93"/>
        <v>-30.815840727115347</v>
      </c>
      <c r="BX5" s="139">
        <f t="shared" si="94"/>
        <v>-29.80404071092207</v>
      </c>
      <c r="BY5" s="139">
        <f t="shared" si="95"/>
        <v>94.418192557590075</v>
      </c>
      <c r="BZ5" s="137" t="str">
        <f t="shared" si="96"/>
        <v>Y</v>
      </c>
      <c r="CA5" s="137" t="str">
        <f t="shared" si="97"/>
        <v>N</v>
      </c>
      <c r="CB5" s="137" t="str">
        <f t="shared" si="98"/>
        <v>N</v>
      </c>
      <c r="CC5" s="137">
        <f>FOD!J5</f>
        <v>3169</v>
      </c>
      <c r="CD5" s="137">
        <f>FOD!T5</f>
        <v>2911</v>
      </c>
      <c r="CE5" s="137">
        <f>FOD!AD5</f>
        <v>4345</v>
      </c>
      <c r="CF5" s="137">
        <f>FOD!AN5</f>
        <v>6129</v>
      </c>
      <c r="CG5" s="137">
        <f>FOD!AX5</f>
        <v>3037</v>
      </c>
      <c r="CH5" s="137" t="str">
        <f t="shared" si="99"/>
        <v>Y</v>
      </c>
      <c r="CI5" s="137" t="str">
        <f t="shared" si="100"/>
        <v>N</v>
      </c>
      <c r="CJ5" s="137" t="str">
        <f t="shared" si="101"/>
        <v>N</v>
      </c>
      <c r="CK5" s="137" t="str">
        <f t="shared" si="102"/>
        <v>Y</v>
      </c>
      <c r="CL5" s="139">
        <f t="shared" si="103"/>
        <v>8.862933699759532</v>
      </c>
      <c r="CM5" s="139">
        <f t="shared" si="104"/>
        <v>-33.003452243958577</v>
      </c>
      <c r="CN5" s="139">
        <f t="shared" si="105"/>
        <v>-29.107521618534832</v>
      </c>
      <c r="CO5" s="139">
        <f t="shared" si="106"/>
        <v>101.81099769509385</v>
      </c>
      <c r="CP5" s="137" t="str">
        <f t="shared" si="107"/>
        <v>Y</v>
      </c>
      <c r="CQ5" s="137" t="str">
        <f t="shared" si="108"/>
        <v>N</v>
      </c>
      <c r="CR5" s="137" t="str">
        <f t="shared" si="109"/>
        <v>N</v>
      </c>
      <c r="CS5" s="124" t="s">
        <v>596</v>
      </c>
      <c r="CT5" s="144" t="str">
        <f>'FOD (ALL)'!M5</f>
        <v>ADANIPORTS</v>
      </c>
      <c r="CU5" s="137">
        <f>'FOD (ALL)'!N5</f>
        <v>15142</v>
      </c>
      <c r="CV5" s="137">
        <f>'FOD (ALL)'!AE5</f>
        <v>3999</v>
      </c>
      <c r="CW5" s="137">
        <f>'FOD (ALL)'!AV5</f>
        <v>5083</v>
      </c>
      <c r="CX5" s="137">
        <f>'FOD (ALL)'!BM5</f>
        <v>7266</v>
      </c>
      <c r="CY5" s="137">
        <f>'FOD (ALL)'!CD5</f>
        <v>3640</v>
      </c>
      <c r="CZ5" s="137" t="str">
        <f t="shared" si="110"/>
        <v>Y</v>
      </c>
      <c r="DA5" s="137" t="str">
        <f t="shared" si="111"/>
        <v>N</v>
      </c>
      <c r="DB5" s="137" t="str">
        <f t="shared" si="112"/>
        <v>N</v>
      </c>
      <c r="DC5" s="137" t="str">
        <f t="shared" si="113"/>
        <v>Y</v>
      </c>
      <c r="DD5" s="139">
        <f t="shared" si="114"/>
        <v>278.64466116529132</v>
      </c>
      <c r="DE5" s="139">
        <f t="shared" si="115"/>
        <v>-21.325988589415697</v>
      </c>
      <c r="DF5" s="139">
        <f t="shared" si="116"/>
        <v>-30.044040737682355</v>
      </c>
      <c r="DG5" s="139">
        <f t="shared" si="117"/>
        <v>99.615384615384613</v>
      </c>
      <c r="DH5" s="139" t="str">
        <f t="shared" si="118"/>
        <v>Y</v>
      </c>
      <c r="DI5" s="139" t="str">
        <f t="shared" si="119"/>
        <v>Y</v>
      </c>
      <c r="DJ5" s="137" t="str">
        <f t="shared" si="120"/>
        <v>N</v>
      </c>
      <c r="DK5" s="137">
        <f>'FOD (ALL)'!O5</f>
        <v>117417.62000000001</v>
      </c>
      <c r="DL5" s="137">
        <f>'FOD (ALL)'!AF5</f>
        <v>31736.62</v>
      </c>
      <c r="DM5" s="137">
        <f>'FOD (ALL)'!AW5</f>
        <v>40480.060000000005</v>
      </c>
      <c r="DN5" s="137">
        <f>'FOD (ALL)'!BN5</f>
        <v>56379.35</v>
      </c>
      <c r="DO5" s="137">
        <f>'FOD (ALL)'!CE5</f>
        <v>27021.579999999998</v>
      </c>
      <c r="DP5" s="137" t="str">
        <f t="shared" si="121"/>
        <v>Y</v>
      </c>
      <c r="DQ5" s="137" t="str">
        <f t="shared" si="122"/>
        <v>N</v>
      </c>
      <c r="DR5" s="137" t="str">
        <f t="shared" si="123"/>
        <v>N</v>
      </c>
      <c r="DS5" s="137" t="str">
        <f t="shared" si="124"/>
        <v>Y</v>
      </c>
      <c r="DT5" s="139">
        <f t="shared" si="125"/>
        <v>269.97518954444433</v>
      </c>
      <c r="DU5" s="139">
        <f t="shared" si="126"/>
        <v>-21.599375099740477</v>
      </c>
      <c r="DV5" s="139">
        <f t="shared" si="127"/>
        <v>-28.200555699914943</v>
      </c>
      <c r="DW5" s="139">
        <f t="shared" si="128"/>
        <v>108.64564544338266</v>
      </c>
      <c r="DX5" s="139" t="str">
        <f t="shared" si="129"/>
        <v>Y</v>
      </c>
      <c r="DY5" s="139" t="str">
        <f t="shared" si="130"/>
        <v>Y</v>
      </c>
      <c r="DZ5" s="137" t="str">
        <f t="shared" si="131"/>
        <v>N</v>
      </c>
      <c r="EA5" s="137">
        <f>'FOD (ALL)'!P5</f>
        <v>36175000</v>
      </c>
      <c r="EB5" s="137">
        <f>'FOD (ALL)'!AG5</f>
        <v>35582500</v>
      </c>
      <c r="EC5" s="137">
        <f>'FOD (ALL)'!AX5</f>
        <v>36445000</v>
      </c>
      <c r="ED5" s="137">
        <f>'FOD (ALL)'!BO5</f>
        <v>37172500</v>
      </c>
      <c r="EE5" s="137">
        <f>'FOD (ALL)'!CF5</f>
        <v>35565000</v>
      </c>
      <c r="EF5" s="137" t="str">
        <f t="shared" si="132"/>
        <v>Y</v>
      </c>
      <c r="EG5" s="137" t="str">
        <f t="shared" si="133"/>
        <v>N</v>
      </c>
      <c r="EH5" s="137" t="str">
        <f t="shared" si="134"/>
        <v>N</v>
      </c>
      <c r="EI5" s="137" t="str">
        <f t="shared" si="135"/>
        <v>Y</v>
      </c>
      <c r="EJ5" s="139">
        <f t="shared" si="136"/>
        <v>1.6651443827724304</v>
      </c>
      <c r="EK5" s="139">
        <f t="shared" si="137"/>
        <v>-2.3665797777472903</v>
      </c>
      <c r="EL5" s="139">
        <f t="shared" si="138"/>
        <v>-1.9570919362431907</v>
      </c>
      <c r="EM5" s="139">
        <f t="shared" si="139"/>
        <v>4.5198931533811333</v>
      </c>
      <c r="EN5" s="139" t="str">
        <f t="shared" si="140"/>
        <v>Y</v>
      </c>
      <c r="EO5" s="139" t="str">
        <f t="shared" si="141"/>
        <v>N</v>
      </c>
      <c r="EP5" s="137" t="str">
        <f t="shared" si="142"/>
        <v>N</v>
      </c>
      <c r="EQ5" s="137">
        <f>'FOD (ALL)'!Q5</f>
        <v>592500</v>
      </c>
      <c r="ER5" s="137">
        <f>'FOD (ALL)'!AH5</f>
        <v>-862500</v>
      </c>
      <c r="ES5" s="137">
        <f>'FOD (ALL)'!AY5</f>
        <v>-727500</v>
      </c>
      <c r="ET5" s="137">
        <f>'FOD (ALL)'!BP5</f>
        <v>1607500</v>
      </c>
      <c r="EU5" s="137">
        <f>'FOD (ALL)'!CG5</f>
        <v>-12500</v>
      </c>
      <c r="EV5" s="137" t="str">
        <f t="shared" si="143"/>
        <v>Y</v>
      </c>
      <c r="EW5" s="137" t="str">
        <f t="shared" si="144"/>
        <v>N</v>
      </c>
      <c r="EX5" s="137" t="str">
        <f t="shared" si="145"/>
        <v>N</v>
      </c>
      <c r="EY5" s="137" t="str">
        <f t="shared" si="146"/>
        <v>Y</v>
      </c>
      <c r="EZ5" s="139">
        <f t="shared" si="147"/>
        <v>-168.69565217391306</v>
      </c>
      <c r="FA5" s="139">
        <f t="shared" si="148"/>
        <v>18.556701030927837</v>
      </c>
      <c r="FB5" s="139">
        <f t="shared" si="149"/>
        <v>-145.25660964230173</v>
      </c>
      <c r="FC5" s="139">
        <f t="shared" si="150"/>
        <v>-12960</v>
      </c>
      <c r="FD5" s="139" t="str">
        <f t="shared" si="151"/>
        <v>N</v>
      </c>
      <c r="FE5" s="139" t="str">
        <f t="shared" si="152"/>
        <v>Y</v>
      </c>
      <c r="FF5" s="137" t="str">
        <f t="shared" si="153"/>
        <v>Y</v>
      </c>
    </row>
    <row r="6" spans="1:162" x14ac:dyDescent="0.3">
      <c r="A6" s="137" t="str">
        <f>FOD!B6</f>
        <v>ADANIPOWER</v>
      </c>
      <c r="B6" s="137">
        <f>FOD!F6</f>
        <v>32.85</v>
      </c>
      <c r="C6" s="137">
        <f>FOD!P6</f>
        <v>33.9</v>
      </c>
      <c r="D6" s="137">
        <f>FOD!Z6</f>
        <v>34.65</v>
      </c>
      <c r="E6" s="137">
        <f>FOD!AJ6</f>
        <v>35.6</v>
      </c>
      <c r="F6" s="137">
        <f>FOD!AT6</f>
        <v>30.95</v>
      </c>
      <c r="G6" s="137" t="str">
        <f t="shared" si="55"/>
        <v>N</v>
      </c>
      <c r="H6" s="137" t="str">
        <f t="shared" si="56"/>
        <v>N</v>
      </c>
      <c r="I6" s="137" t="str">
        <f t="shared" si="57"/>
        <v>N</v>
      </c>
      <c r="J6" s="137" t="str">
        <f t="shared" si="58"/>
        <v>Y</v>
      </c>
      <c r="K6" s="139">
        <f t="shared" si="59"/>
        <v>-3.0973451327433543</v>
      </c>
      <c r="L6" s="139">
        <f t="shared" si="60"/>
        <v>-2.1645021645021649</v>
      </c>
      <c r="M6" s="139">
        <f t="shared" si="61"/>
        <v>-2.6685393258427044</v>
      </c>
      <c r="N6" s="139">
        <f t="shared" si="62"/>
        <v>15.024232633279491</v>
      </c>
      <c r="O6" s="137" t="str">
        <f t="shared" si="63"/>
        <v>N</v>
      </c>
      <c r="P6" s="137" t="str">
        <f t="shared" si="64"/>
        <v>Y</v>
      </c>
      <c r="Q6" s="137" t="str">
        <f t="shared" si="65"/>
        <v>N</v>
      </c>
      <c r="R6" s="137">
        <f>FOD!C6</f>
        <v>33.75</v>
      </c>
      <c r="S6" s="137">
        <f>FOD!M6</f>
        <v>34.5</v>
      </c>
      <c r="T6" s="137">
        <f>FOD!W6</f>
        <v>35.9</v>
      </c>
      <c r="U6" s="137">
        <f>FOD!AG6</f>
        <v>31.1</v>
      </c>
      <c r="V6" s="137">
        <f>FOD!AQ6</f>
        <v>32.9</v>
      </c>
      <c r="W6" s="137">
        <f>FOD!D6</f>
        <v>34.4</v>
      </c>
      <c r="X6" s="137">
        <f>FOD!N6</f>
        <v>34.9</v>
      </c>
      <c r="Y6" s="137">
        <f>FOD!X6</f>
        <v>36.85</v>
      </c>
      <c r="Z6" s="137">
        <f>FOD!AH6</f>
        <v>36.5</v>
      </c>
      <c r="AA6" s="137">
        <f>FOD!AR6</f>
        <v>33</v>
      </c>
      <c r="AB6" s="137">
        <f>FOD!E6</f>
        <v>32.700000000000003</v>
      </c>
      <c r="AC6" s="137">
        <f>FOD!O6</f>
        <v>33.15</v>
      </c>
      <c r="AD6" s="137">
        <f>FOD!Y6</f>
        <v>34.200000000000003</v>
      </c>
      <c r="AE6" s="137">
        <f>FOD!AI6</f>
        <v>30.55</v>
      </c>
      <c r="AF6" s="137">
        <f>FOD!AS6</f>
        <v>30.25</v>
      </c>
      <c r="AG6" s="137">
        <f>FOD!G6</f>
        <v>38850000</v>
      </c>
      <c r="AH6" s="137">
        <f>FOD!Q6</f>
        <v>40360000</v>
      </c>
      <c r="AI6" s="137">
        <f>FOD!AA6</f>
        <v>51210000</v>
      </c>
      <c r="AJ6" s="137">
        <f>FOD!AK6</f>
        <v>67410000</v>
      </c>
      <c r="AK6" s="137">
        <f>FOD!AU6</f>
        <v>58480000</v>
      </c>
      <c r="AL6" s="137" t="str">
        <f t="shared" si="66"/>
        <v>N</v>
      </c>
      <c r="AM6" s="137" t="str">
        <f t="shared" si="67"/>
        <v>N</v>
      </c>
      <c r="AN6" s="137" t="str">
        <f t="shared" si="68"/>
        <v>N</v>
      </c>
      <c r="AO6" s="137" t="str">
        <f t="shared" si="69"/>
        <v>Y</v>
      </c>
      <c r="AP6" s="139">
        <f t="shared" si="70"/>
        <v>-3.7413280475718533</v>
      </c>
      <c r="AQ6" s="139">
        <f t="shared" si="71"/>
        <v>-21.187268111696934</v>
      </c>
      <c r="AR6" s="139">
        <f t="shared" si="72"/>
        <v>-24.032042723631509</v>
      </c>
      <c r="AS6" s="139">
        <f t="shared" si="73"/>
        <v>15.270177838577293</v>
      </c>
      <c r="AT6" s="137" t="str">
        <f t="shared" si="74"/>
        <v>Y</v>
      </c>
      <c r="AU6" s="137" t="str">
        <f t="shared" si="75"/>
        <v>Y</v>
      </c>
      <c r="AV6" s="137" t="str">
        <f t="shared" si="76"/>
        <v>N</v>
      </c>
      <c r="AW6" s="137">
        <f>FOD!H6</f>
        <v>473014000</v>
      </c>
      <c r="AX6" s="137">
        <f>FOD!R6</f>
        <v>924771000</v>
      </c>
      <c r="AY6" s="137">
        <f>FOD!AB6</f>
        <v>1809876000</v>
      </c>
      <c r="AZ6" s="137">
        <f>FOD!AL6</f>
        <v>2227376000</v>
      </c>
      <c r="BA6" s="137">
        <f>FOD!AV6</f>
        <v>442732000</v>
      </c>
      <c r="BB6" s="137" t="str">
        <f t="shared" si="77"/>
        <v>N</v>
      </c>
      <c r="BC6" s="137" t="str">
        <f t="shared" si="78"/>
        <v>N</v>
      </c>
      <c r="BD6" s="137" t="str">
        <f t="shared" si="79"/>
        <v>N</v>
      </c>
      <c r="BE6" s="137" t="str">
        <f t="shared" si="80"/>
        <v>Y</v>
      </c>
      <c r="BF6" s="139">
        <f t="shared" si="81"/>
        <v>-48.850688440705866</v>
      </c>
      <c r="BG6" s="139">
        <f t="shared" si="82"/>
        <v>-48.904179070831368</v>
      </c>
      <c r="BH6" s="139">
        <f t="shared" si="83"/>
        <v>-18.744028848295034</v>
      </c>
      <c r="BI6" s="139">
        <f t="shared" si="84"/>
        <v>403.09803673554205</v>
      </c>
      <c r="BJ6" s="137" t="str">
        <f t="shared" si="85"/>
        <v>Y</v>
      </c>
      <c r="BK6" s="137" t="str">
        <f t="shared" si="86"/>
        <v>N</v>
      </c>
      <c r="BL6" s="137" t="str">
        <f t="shared" si="87"/>
        <v>N</v>
      </c>
      <c r="BM6" s="137">
        <f>FOD!I6</f>
        <v>14250000</v>
      </c>
      <c r="BN6" s="137">
        <f>FOD!S6</f>
        <v>27310000</v>
      </c>
      <c r="BO6" s="137">
        <f>FOD!AC6</f>
        <v>51260000</v>
      </c>
      <c r="BP6" s="137">
        <f>FOD!AM6</f>
        <v>64410000</v>
      </c>
      <c r="BQ6" s="137">
        <f>FOD!AW6</f>
        <v>14140000</v>
      </c>
      <c r="BR6" s="137" t="str">
        <f t="shared" si="88"/>
        <v>N</v>
      </c>
      <c r="BS6" s="137" t="str">
        <f t="shared" si="89"/>
        <v>N</v>
      </c>
      <c r="BT6" s="137" t="str">
        <f t="shared" si="90"/>
        <v>N</v>
      </c>
      <c r="BU6" s="137" t="str">
        <f t="shared" si="91"/>
        <v>Y</v>
      </c>
      <c r="BV6" s="139">
        <f t="shared" si="92"/>
        <v>-47.821310875137314</v>
      </c>
      <c r="BW6" s="139">
        <f t="shared" si="93"/>
        <v>-46.722590714007026</v>
      </c>
      <c r="BX6" s="139">
        <f t="shared" si="94"/>
        <v>-20.416084458934947</v>
      </c>
      <c r="BY6" s="139">
        <f t="shared" si="95"/>
        <v>355.51626591230547</v>
      </c>
      <c r="BZ6" s="137" t="str">
        <f t="shared" si="96"/>
        <v>N</v>
      </c>
      <c r="CA6" s="137" t="str">
        <f t="shared" si="97"/>
        <v>N</v>
      </c>
      <c r="CB6" s="137" t="str">
        <f t="shared" si="98"/>
        <v>N</v>
      </c>
      <c r="CC6" s="137">
        <f>FOD!J6</f>
        <v>1118</v>
      </c>
      <c r="CD6" s="137">
        <f>FOD!T6</f>
        <v>1771</v>
      </c>
      <c r="CE6" s="137">
        <f>FOD!AD6</f>
        <v>3211</v>
      </c>
      <c r="CF6" s="137">
        <f>FOD!AN6</f>
        <v>4926</v>
      </c>
      <c r="CG6" s="137">
        <f>FOD!AX6</f>
        <v>1329</v>
      </c>
      <c r="CH6" s="137" t="str">
        <f t="shared" si="99"/>
        <v>N</v>
      </c>
      <c r="CI6" s="137" t="str">
        <f t="shared" si="100"/>
        <v>N</v>
      </c>
      <c r="CJ6" s="137" t="str">
        <f t="shared" si="101"/>
        <v>N</v>
      </c>
      <c r="CK6" s="137" t="str">
        <f t="shared" si="102"/>
        <v>Y</v>
      </c>
      <c r="CL6" s="139">
        <f t="shared" si="103"/>
        <v>-36.871823828345569</v>
      </c>
      <c r="CM6" s="139">
        <f t="shared" si="104"/>
        <v>-44.845842416692619</v>
      </c>
      <c r="CN6" s="139">
        <f t="shared" si="105"/>
        <v>-34.81526593585059</v>
      </c>
      <c r="CO6" s="139">
        <f t="shared" si="106"/>
        <v>270.65462753950339</v>
      </c>
      <c r="CP6" s="137" t="str">
        <f t="shared" si="107"/>
        <v>Y</v>
      </c>
      <c r="CQ6" s="137" t="str">
        <f t="shared" si="108"/>
        <v>N</v>
      </c>
      <c r="CR6" s="137" t="str">
        <f t="shared" si="109"/>
        <v>N</v>
      </c>
      <c r="CS6" s="124"/>
      <c r="CT6" s="144" t="str">
        <f>'FOD (ALL)'!M6</f>
        <v>ADANIPOWER</v>
      </c>
      <c r="CU6" s="137">
        <f>'FOD (ALL)'!N6</f>
        <v>1765</v>
      </c>
      <c r="CV6" s="137">
        <f>'FOD (ALL)'!AE6</f>
        <v>3700</v>
      </c>
      <c r="CW6" s="137">
        <f>'FOD (ALL)'!AV6</f>
        <v>6689</v>
      </c>
      <c r="CX6" s="137">
        <f>'FOD (ALL)'!BM6</f>
        <v>6683</v>
      </c>
      <c r="CY6" s="137">
        <f>'FOD (ALL)'!CD6</f>
        <v>1443</v>
      </c>
      <c r="CZ6" s="137" t="str">
        <f t="shared" si="110"/>
        <v>N</v>
      </c>
      <c r="DA6" s="137" t="str">
        <f t="shared" si="111"/>
        <v>N</v>
      </c>
      <c r="DB6" s="137" t="str">
        <f t="shared" si="112"/>
        <v>Y</v>
      </c>
      <c r="DC6" s="137" t="str">
        <f t="shared" si="113"/>
        <v>Y</v>
      </c>
      <c r="DD6" s="139">
        <f t="shared" si="114"/>
        <v>-52.297297297297298</v>
      </c>
      <c r="DE6" s="139">
        <f t="shared" si="115"/>
        <v>-44.685304230826731</v>
      </c>
      <c r="DF6" s="139">
        <f t="shared" si="116"/>
        <v>8.9780038904683529E-2</v>
      </c>
      <c r="DG6" s="139">
        <f t="shared" si="117"/>
        <v>363.13236313236314</v>
      </c>
      <c r="DH6" s="139" t="str">
        <f t="shared" si="118"/>
        <v>N</v>
      </c>
      <c r="DI6" s="139" t="str">
        <f t="shared" si="119"/>
        <v>N</v>
      </c>
      <c r="DJ6" s="137" t="str">
        <f t="shared" si="120"/>
        <v>N</v>
      </c>
      <c r="DK6" s="137">
        <f>'FOD (ALL)'!O6</f>
        <v>5856.7000000000007</v>
      </c>
      <c r="DL6" s="137">
        <f>'FOD (ALL)'!AF6</f>
        <v>12525.579999999998</v>
      </c>
      <c r="DM6" s="137">
        <f>'FOD (ALL)'!AW6</f>
        <v>23655.539999999997</v>
      </c>
      <c r="DN6" s="137">
        <f>'FOD (ALL)'!BN6</f>
        <v>23103.34</v>
      </c>
      <c r="DO6" s="137">
        <f>'FOD (ALL)'!CE6</f>
        <v>4518.8899999999994</v>
      </c>
      <c r="DP6" s="137" t="str">
        <f t="shared" si="121"/>
        <v>N</v>
      </c>
      <c r="DQ6" s="137" t="str">
        <f t="shared" si="122"/>
        <v>N</v>
      </c>
      <c r="DR6" s="137" t="str">
        <f t="shared" si="123"/>
        <v>Y</v>
      </c>
      <c r="DS6" s="137" t="str">
        <f t="shared" si="124"/>
        <v>Y</v>
      </c>
      <c r="DT6" s="139">
        <f t="shared" si="125"/>
        <v>-53.242085396444708</v>
      </c>
      <c r="DU6" s="139">
        <f t="shared" si="126"/>
        <v>-47.05012018326363</v>
      </c>
      <c r="DV6" s="139">
        <f t="shared" si="127"/>
        <v>2.3901306044926711</v>
      </c>
      <c r="DW6" s="139">
        <f t="shared" si="128"/>
        <v>411.26139383786733</v>
      </c>
      <c r="DX6" s="139" t="str">
        <f t="shared" si="129"/>
        <v>N</v>
      </c>
      <c r="DY6" s="139" t="str">
        <f t="shared" si="130"/>
        <v>N</v>
      </c>
      <c r="DZ6" s="137" t="str">
        <f t="shared" si="131"/>
        <v>N</v>
      </c>
      <c r="EA6" s="137">
        <f>'FOD (ALL)'!P6</f>
        <v>61960000</v>
      </c>
      <c r="EB6" s="137">
        <f>'FOD (ALL)'!AG6</f>
        <v>61490000</v>
      </c>
      <c r="EC6" s="137">
        <f>'FOD (ALL)'!AX6</f>
        <v>65790000</v>
      </c>
      <c r="ED6" s="137">
        <f>'FOD (ALL)'!BO6</f>
        <v>68440000</v>
      </c>
      <c r="EE6" s="137">
        <f>'FOD (ALL)'!CF6</f>
        <v>59030000</v>
      </c>
      <c r="EF6" s="137" t="str">
        <f t="shared" si="132"/>
        <v>Y</v>
      </c>
      <c r="EG6" s="137" t="str">
        <f t="shared" si="133"/>
        <v>N</v>
      </c>
      <c r="EH6" s="137" t="str">
        <f t="shared" si="134"/>
        <v>N</v>
      </c>
      <c r="EI6" s="137" t="str">
        <f t="shared" si="135"/>
        <v>Y</v>
      </c>
      <c r="EJ6" s="139">
        <f t="shared" si="136"/>
        <v>0.76435192714262479</v>
      </c>
      <c r="EK6" s="139">
        <f t="shared" si="137"/>
        <v>-6.5359477124183014</v>
      </c>
      <c r="EL6" s="139">
        <f t="shared" si="138"/>
        <v>-3.872004675628288</v>
      </c>
      <c r="EM6" s="139">
        <f t="shared" si="139"/>
        <v>15.941046925292223</v>
      </c>
      <c r="EN6" s="139" t="str">
        <f t="shared" si="140"/>
        <v>Y</v>
      </c>
      <c r="EO6" s="139" t="str">
        <f t="shared" si="141"/>
        <v>N</v>
      </c>
      <c r="EP6" s="137" t="str">
        <f t="shared" si="142"/>
        <v>N</v>
      </c>
      <c r="EQ6" s="137">
        <f>'FOD (ALL)'!Q6</f>
        <v>470000</v>
      </c>
      <c r="ER6" s="137">
        <f>'FOD (ALL)'!AH6</f>
        <v>-4300000</v>
      </c>
      <c r="ES6" s="137">
        <f>'FOD (ALL)'!AY6</f>
        <v>-2650000</v>
      </c>
      <c r="ET6" s="137">
        <f>'FOD (ALL)'!BP6</f>
        <v>9410000</v>
      </c>
      <c r="EU6" s="137">
        <f>'FOD (ALL)'!CG6</f>
        <v>-690000</v>
      </c>
      <c r="EV6" s="137" t="str">
        <f t="shared" si="143"/>
        <v>Y</v>
      </c>
      <c r="EW6" s="137" t="str">
        <f t="shared" si="144"/>
        <v>N</v>
      </c>
      <c r="EX6" s="137" t="str">
        <f t="shared" si="145"/>
        <v>N</v>
      </c>
      <c r="EY6" s="137" t="str">
        <f t="shared" si="146"/>
        <v>Y</v>
      </c>
      <c r="EZ6" s="139">
        <f t="shared" si="147"/>
        <v>-110.93023255813954</v>
      </c>
      <c r="FA6" s="139">
        <f t="shared" si="148"/>
        <v>62.264150943396224</v>
      </c>
      <c r="FB6" s="139">
        <f t="shared" si="149"/>
        <v>-128.16153028692881</v>
      </c>
      <c r="FC6" s="139">
        <f t="shared" si="150"/>
        <v>-1463.768115942029</v>
      </c>
      <c r="FD6" s="139" t="str">
        <f t="shared" si="151"/>
        <v>N</v>
      </c>
      <c r="FE6" s="139" t="str">
        <f t="shared" si="152"/>
        <v>Y</v>
      </c>
      <c r="FF6" s="137" t="str">
        <f t="shared" si="153"/>
        <v>Y</v>
      </c>
    </row>
    <row r="7" spans="1:162" x14ac:dyDescent="0.3">
      <c r="A7" s="137" t="str">
        <f>FOD!B7</f>
        <v>AMARAJABAT</v>
      </c>
      <c r="B7" s="137">
        <f>FOD!F7</f>
        <v>592.1</v>
      </c>
      <c r="C7" s="137">
        <f>FOD!P7</f>
        <v>596.45000000000005</v>
      </c>
      <c r="D7" s="137">
        <f>FOD!Z7</f>
        <v>570.35</v>
      </c>
      <c r="E7" s="137">
        <f>FOD!AJ7</f>
        <v>563.45000000000005</v>
      </c>
      <c r="F7" s="137">
        <f>FOD!AT7</f>
        <v>538.25</v>
      </c>
      <c r="G7" s="137" t="str">
        <f t="shared" si="55"/>
        <v>N</v>
      </c>
      <c r="H7" s="137" t="str">
        <f t="shared" si="56"/>
        <v>Y</v>
      </c>
      <c r="I7" s="137" t="str">
        <f t="shared" si="57"/>
        <v>Y</v>
      </c>
      <c r="J7" s="137" t="str">
        <f t="shared" si="58"/>
        <v>Y</v>
      </c>
      <c r="K7" s="139">
        <f t="shared" si="59"/>
        <v>-0.72931511442703034</v>
      </c>
      <c r="L7" s="139">
        <f t="shared" si="60"/>
        <v>4.5761374594547242</v>
      </c>
      <c r="M7" s="139">
        <f t="shared" si="61"/>
        <v>1.2245984559410732</v>
      </c>
      <c r="N7" s="139">
        <f t="shared" si="62"/>
        <v>4.6818392940083688</v>
      </c>
      <c r="O7" s="137" t="str">
        <f t="shared" si="63"/>
        <v>N</v>
      </c>
      <c r="P7" s="137" t="str">
        <f t="shared" si="64"/>
        <v>Y</v>
      </c>
      <c r="Q7" s="137" t="str">
        <f t="shared" si="65"/>
        <v>N</v>
      </c>
      <c r="R7" s="137">
        <f>FOD!C7</f>
        <v>602</v>
      </c>
      <c r="S7" s="137">
        <f>FOD!M7</f>
        <v>566.29999999999995</v>
      </c>
      <c r="T7" s="137">
        <f>FOD!W7</f>
        <v>560.45000000000005</v>
      </c>
      <c r="U7" s="137">
        <f>FOD!AG7</f>
        <v>546.65</v>
      </c>
      <c r="V7" s="137">
        <f>FOD!AQ7</f>
        <v>572.35</v>
      </c>
      <c r="W7" s="137">
        <f>FOD!D7</f>
        <v>612.95000000000005</v>
      </c>
      <c r="X7" s="137">
        <f>FOD!N7</f>
        <v>599.95000000000005</v>
      </c>
      <c r="Y7" s="137">
        <f>FOD!X7</f>
        <v>573.1</v>
      </c>
      <c r="Z7" s="137">
        <f>FOD!AH7</f>
        <v>566.1</v>
      </c>
      <c r="AA7" s="137">
        <f>FOD!AR7</f>
        <v>580.95000000000005</v>
      </c>
      <c r="AB7" s="137">
        <f>FOD!E7</f>
        <v>588.29999999999995</v>
      </c>
      <c r="AC7" s="137">
        <f>FOD!O7</f>
        <v>566.25</v>
      </c>
      <c r="AD7" s="137">
        <f>FOD!Y7</f>
        <v>552.70000000000005</v>
      </c>
      <c r="AE7" s="137">
        <f>FOD!AI7</f>
        <v>538.20000000000005</v>
      </c>
      <c r="AF7" s="137">
        <f>FOD!AS7</f>
        <v>535</v>
      </c>
      <c r="AG7" s="137">
        <f>FOD!G7</f>
        <v>1190400</v>
      </c>
      <c r="AH7" s="137">
        <f>FOD!Q7</f>
        <v>1382400</v>
      </c>
      <c r="AI7" s="137">
        <f>FOD!AA7</f>
        <v>1230400</v>
      </c>
      <c r="AJ7" s="137">
        <f>FOD!AK7</f>
        <v>1186400</v>
      </c>
      <c r="AK7" s="137">
        <f>FOD!AU7</f>
        <v>1127200</v>
      </c>
      <c r="AL7" s="137" t="str">
        <f t="shared" si="66"/>
        <v>N</v>
      </c>
      <c r="AM7" s="137" t="str">
        <f t="shared" si="67"/>
        <v>Y</v>
      </c>
      <c r="AN7" s="137" t="str">
        <f t="shared" si="68"/>
        <v>Y</v>
      </c>
      <c r="AO7" s="137" t="str">
        <f t="shared" si="69"/>
        <v>Y</v>
      </c>
      <c r="AP7" s="139">
        <f t="shared" si="70"/>
        <v>-13.888888888888889</v>
      </c>
      <c r="AQ7" s="139">
        <f t="shared" si="71"/>
        <v>12.353706111833549</v>
      </c>
      <c r="AR7" s="139">
        <f t="shared" si="72"/>
        <v>3.7086985839514495</v>
      </c>
      <c r="AS7" s="139">
        <f t="shared" si="73"/>
        <v>5.2519517388218597</v>
      </c>
      <c r="AT7" s="137" t="str">
        <f t="shared" si="74"/>
        <v>N</v>
      </c>
      <c r="AU7" s="137" t="str">
        <f t="shared" si="75"/>
        <v>Y</v>
      </c>
      <c r="AV7" s="137" t="str">
        <f t="shared" si="76"/>
        <v>N</v>
      </c>
      <c r="AW7" s="137">
        <f>FOD!H7</f>
        <v>2054664960</v>
      </c>
      <c r="AX7" s="137">
        <f>FOD!R7</f>
        <v>1895657520</v>
      </c>
      <c r="AY7" s="137">
        <f>FOD!AB7</f>
        <v>803082560</v>
      </c>
      <c r="AZ7" s="137">
        <f>FOD!AL7</f>
        <v>1200608160</v>
      </c>
      <c r="BA7" s="137">
        <f>FOD!AV7</f>
        <v>2099378120</v>
      </c>
      <c r="BB7" s="137" t="str">
        <f t="shared" si="77"/>
        <v>Y</v>
      </c>
      <c r="BC7" s="137" t="str">
        <f t="shared" si="78"/>
        <v>Y</v>
      </c>
      <c r="BD7" s="137" t="str">
        <f t="shared" si="79"/>
        <v>N</v>
      </c>
      <c r="BE7" s="137" t="str">
        <f t="shared" si="80"/>
        <v>N</v>
      </c>
      <c r="BF7" s="139">
        <f t="shared" si="81"/>
        <v>8.387983500310753</v>
      </c>
      <c r="BG7" s="139">
        <f t="shared" si="82"/>
        <v>136.04765119043302</v>
      </c>
      <c r="BH7" s="139">
        <f t="shared" si="83"/>
        <v>-33.110353006429676</v>
      </c>
      <c r="BI7" s="139">
        <f t="shared" si="84"/>
        <v>-42.811247361194752</v>
      </c>
      <c r="BJ7" s="137" t="str">
        <f t="shared" si="85"/>
        <v>N</v>
      </c>
      <c r="BK7" s="137" t="str">
        <f t="shared" si="86"/>
        <v>Y</v>
      </c>
      <c r="BL7" s="137" t="str">
        <f t="shared" si="87"/>
        <v>Y</v>
      </c>
      <c r="BM7" s="137">
        <f>FOD!I7</f>
        <v>3418400</v>
      </c>
      <c r="BN7" s="137">
        <f>FOD!S7</f>
        <v>3201600</v>
      </c>
      <c r="BO7" s="137">
        <f>FOD!AC7</f>
        <v>1420000</v>
      </c>
      <c r="BP7" s="137">
        <f>FOD!AM7</f>
        <v>2164000</v>
      </c>
      <c r="BQ7" s="137">
        <f>FOD!AW7</f>
        <v>3788000</v>
      </c>
      <c r="BR7" s="137" t="str">
        <f t="shared" si="88"/>
        <v>Y</v>
      </c>
      <c r="BS7" s="137" t="str">
        <f t="shared" si="89"/>
        <v>Y</v>
      </c>
      <c r="BT7" s="137" t="str">
        <f t="shared" si="90"/>
        <v>N</v>
      </c>
      <c r="BU7" s="137" t="str">
        <f t="shared" si="91"/>
        <v>N</v>
      </c>
      <c r="BV7" s="139">
        <f t="shared" si="92"/>
        <v>6.7716141929035478</v>
      </c>
      <c r="BW7" s="139">
        <f t="shared" si="93"/>
        <v>125.46478873239437</v>
      </c>
      <c r="BX7" s="139">
        <f t="shared" si="94"/>
        <v>-34.380776340110906</v>
      </c>
      <c r="BY7" s="139">
        <f t="shared" si="95"/>
        <v>-42.872228088701164</v>
      </c>
      <c r="BZ7" s="137" t="str">
        <f t="shared" si="96"/>
        <v>N</v>
      </c>
      <c r="CA7" s="137" t="str">
        <f t="shared" si="97"/>
        <v>Y</v>
      </c>
      <c r="CB7" s="137" t="str">
        <f t="shared" si="98"/>
        <v>Y</v>
      </c>
      <c r="CC7" s="137">
        <f>FOD!J7</f>
        <v>4032</v>
      </c>
      <c r="CD7" s="137">
        <f>FOD!T7</f>
        <v>3716</v>
      </c>
      <c r="CE7" s="137">
        <f>FOD!AD7</f>
        <v>1662</v>
      </c>
      <c r="CF7" s="137">
        <f>FOD!AN7</f>
        <v>2516</v>
      </c>
      <c r="CG7" s="137">
        <f>FOD!AX7</f>
        <v>4148</v>
      </c>
      <c r="CH7" s="137" t="str">
        <f t="shared" si="99"/>
        <v>Y</v>
      </c>
      <c r="CI7" s="137" t="str">
        <f t="shared" si="100"/>
        <v>Y</v>
      </c>
      <c r="CJ7" s="137" t="str">
        <f t="shared" si="101"/>
        <v>N</v>
      </c>
      <c r="CK7" s="137" t="str">
        <f t="shared" si="102"/>
        <v>N</v>
      </c>
      <c r="CL7" s="139">
        <f t="shared" si="103"/>
        <v>8.5037674919268031</v>
      </c>
      <c r="CM7" s="139">
        <f t="shared" si="104"/>
        <v>123.58604091456078</v>
      </c>
      <c r="CN7" s="139">
        <f t="shared" si="105"/>
        <v>-33.942766295707472</v>
      </c>
      <c r="CO7" s="139">
        <f t="shared" si="106"/>
        <v>-39.344262295081968</v>
      </c>
      <c r="CP7" s="137" t="str">
        <f t="shared" si="107"/>
        <v>N</v>
      </c>
      <c r="CQ7" s="137" t="str">
        <f t="shared" si="108"/>
        <v>Y</v>
      </c>
      <c r="CR7" s="137" t="str">
        <f t="shared" si="109"/>
        <v>Y</v>
      </c>
      <c r="CS7" s="124"/>
      <c r="CT7" s="144" t="str">
        <f>'FOD (ALL)'!M7</f>
        <v>AMARAJABAT</v>
      </c>
      <c r="CU7" s="137">
        <f>'FOD (ALL)'!N7</f>
        <v>4702</v>
      </c>
      <c r="CV7" s="137">
        <f>'FOD (ALL)'!AE7</f>
        <v>4185</v>
      </c>
      <c r="CW7" s="137">
        <f>'FOD (ALL)'!AV7</f>
        <v>1826</v>
      </c>
      <c r="CX7" s="137">
        <f>'FOD (ALL)'!BM7</f>
        <v>2736</v>
      </c>
      <c r="CY7" s="137">
        <f>'FOD (ALL)'!CD7</f>
        <v>4757</v>
      </c>
      <c r="CZ7" s="137" t="str">
        <f t="shared" si="110"/>
        <v>Y</v>
      </c>
      <c r="DA7" s="137" t="str">
        <f t="shared" si="111"/>
        <v>Y</v>
      </c>
      <c r="DB7" s="137" t="str">
        <f t="shared" si="112"/>
        <v>N</v>
      </c>
      <c r="DC7" s="137" t="str">
        <f t="shared" si="113"/>
        <v>N</v>
      </c>
      <c r="DD7" s="139">
        <f t="shared" si="114"/>
        <v>12.353643966547192</v>
      </c>
      <c r="DE7" s="139">
        <f t="shared" si="115"/>
        <v>129.18948521358161</v>
      </c>
      <c r="DF7" s="139">
        <f t="shared" si="116"/>
        <v>-33.260233918128655</v>
      </c>
      <c r="DG7" s="139">
        <f t="shared" si="117"/>
        <v>-42.484759302081144</v>
      </c>
      <c r="DH7" s="139" t="str">
        <f t="shared" si="118"/>
        <v>N</v>
      </c>
      <c r="DI7" s="139" t="str">
        <f t="shared" si="119"/>
        <v>Y</v>
      </c>
      <c r="DJ7" s="137" t="str">
        <f t="shared" si="120"/>
        <v>Y</v>
      </c>
      <c r="DK7" s="137">
        <f>'FOD (ALL)'!O7</f>
        <v>22599.919999999998</v>
      </c>
      <c r="DL7" s="137">
        <f>'FOD (ALL)'!AF7</f>
        <v>19824.32</v>
      </c>
      <c r="DM7" s="137">
        <f>'FOD (ALL)'!AW7</f>
        <v>8260.84</v>
      </c>
      <c r="DN7" s="137">
        <f>'FOD (ALL)'!BN7</f>
        <v>12147.46</v>
      </c>
      <c r="DO7" s="137">
        <f>'FOD (ALL)'!CE7</f>
        <v>21089.69</v>
      </c>
      <c r="DP7" s="137" t="str">
        <f t="shared" si="121"/>
        <v>Y</v>
      </c>
      <c r="DQ7" s="137" t="str">
        <f t="shared" si="122"/>
        <v>Y</v>
      </c>
      <c r="DR7" s="137" t="str">
        <f t="shared" si="123"/>
        <v>N</v>
      </c>
      <c r="DS7" s="137" t="str">
        <f t="shared" si="124"/>
        <v>N</v>
      </c>
      <c r="DT7" s="139">
        <f t="shared" si="125"/>
        <v>14.000984649158198</v>
      </c>
      <c r="DU7" s="139">
        <f t="shared" si="126"/>
        <v>139.97946940020626</v>
      </c>
      <c r="DV7" s="139">
        <f t="shared" si="127"/>
        <v>-31.99533071111162</v>
      </c>
      <c r="DW7" s="139">
        <f t="shared" si="128"/>
        <v>-42.400955158658093</v>
      </c>
      <c r="DX7" s="139" t="str">
        <f t="shared" si="129"/>
        <v>N</v>
      </c>
      <c r="DY7" s="139" t="str">
        <f t="shared" si="130"/>
        <v>Y</v>
      </c>
      <c r="DZ7" s="137" t="str">
        <f t="shared" si="131"/>
        <v>Y</v>
      </c>
      <c r="EA7" s="137">
        <f>'FOD (ALL)'!P7</f>
        <v>1374600</v>
      </c>
      <c r="EB7" s="137">
        <f>'FOD (ALL)'!AG7</f>
        <v>1462400</v>
      </c>
      <c r="EC7" s="137">
        <f>'FOD (ALL)'!AX7</f>
        <v>1274200</v>
      </c>
      <c r="ED7" s="137">
        <f>'FOD (ALL)'!BO7</f>
        <v>1222200</v>
      </c>
      <c r="EE7" s="137">
        <f>'FOD (ALL)'!CF7</f>
        <v>1157200</v>
      </c>
      <c r="EF7" s="137" t="str">
        <f t="shared" si="132"/>
        <v>N</v>
      </c>
      <c r="EG7" s="137" t="str">
        <f t="shared" si="133"/>
        <v>Y</v>
      </c>
      <c r="EH7" s="137" t="str">
        <f t="shared" si="134"/>
        <v>Y</v>
      </c>
      <c r="EI7" s="137" t="str">
        <f t="shared" si="135"/>
        <v>Y</v>
      </c>
      <c r="EJ7" s="139">
        <f t="shared" si="136"/>
        <v>-6.0038293216630203</v>
      </c>
      <c r="EK7" s="139">
        <f t="shared" si="137"/>
        <v>14.77005179720609</v>
      </c>
      <c r="EL7" s="139">
        <f t="shared" si="138"/>
        <v>4.2546228113238422</v>
      </c>
      <c r="EM7" s="139">
        <f t="shared" si="139"/>
        <v>5.6170065675769099</v>
      </c>
      <c r="EN7" s="139" t="str">
        <f t="shared" si="140"/>
        <v>N</v>
      </c>
      <c r="EO7" s="139" t="str">
        <f t="shared" si="141"/>
        <v>Y</v>
      </c>
      <c r="EP7" s="137" t="str">
        <f t="shared" si="142"/>
        <v>N</v>
      </c>
      <c r="EQ7" s="137">
        <f>'FOD (ALL)'!Q7</f>
        <v>-87800</v>
      </c>
      <c r="ER7" s="137">
        <f>'FOD (ALL)'!AH7</f>
        <v>188200</v>
      </c>
      <c r="ES7" s="137">
        <f>'FOD (ALL)'!AY7</f>
        <v>52000</v>
      </c>
      <c r="ET7" s="137">
        <f>'FOD (ALL)'!BP7</f>
        <v>65000</v>
      </c>
      <c r="EU7" s="137">
        <f>'FOD (ALL)'!CG7</f>
        <v>68800</v>
      </c>
      <c r="EV7" s="137" t="str">
        <f t="shared" si="143"/>
        <v>N</v>
      </c>
      <c r="EW7" s="137" t="str">
        <f t="shared" si="144"/>
        <v>Y</v>
      </c>
      <c r="EX7" s="137" t="str">
        <f t="shared" si="145"/>
        <v>N</v>
      </c>
      <c r="EY7" s="137" t="str">
        <f t="shared" si="146"/>
        <v>N</v>
      </c>
      <c r="EZ7" s="139">
        <f t="shared" si="147"/>
        <v>-146.65249734325187</v>
      </c>
      <c r="FA7" s="139">
        <f t="shared" si="148"/>
        <v>261.92307692307691</v>
      </c>
      <c r="FB7" s="139">
        <f t="shared" si="149"/>
        <v>-20</v>
      </c>
      <c r="FC7" s="139">
        <f t="shared" si="150"/>
        <v>-5.5232558139534884</v>
      </c>
      <c r="FD7" s="139" t="str">
        <f t="shared" si="151"/>
        <v>N</v>
      </c>
      <c r="FE7" s="139" t="str">
        <f t="shared" si="152"/>
        <v>Y</v>
      </c>
      <c r="FF7" s="137" t="str">
        <f t="shared" si="153"/>
        <v>N</v>
      </c>
    </row>
    <row r="8" spans="1:162" x14ac:dyDescent="0.3">
      <c r="A8" s="137" t="str">
        <f>FOD!B8</f>
        <v xml:space="preserve">AMBUJACEM </v>
      </c>
      <c r="B8" s="137">
        <f>FOD!F8</f>
        <v>186.25</v>
      </c>
      <c r="C8" s="137">
        <f>FOD!P8</f>
        <v>180.6</v>
      </c>
      <c r="D8" s="137">
        <f>FOD!Z8</f>
        <v>179.5</v>
      </c>
      <c r="E8" s="137">
        <f>FOD!AJ8</f>
        <v>174.3</v>
      </c>
      <c r="F8" s="137">
        <f>FOD!AT8</f>
        <v>170.45</v>
      </c>
      <c r="G8" s="137" t="str">
        <f t="shared" si="55"/>
        <v>Y</v>
      </c>
      <c r="H8" s="137" t="str">
        <f t="shared" si="56"/>
        <v>Y</v>
      </c>
      <c r="I8" s="137" t="str">
        <f t="shared" si="57"/>
        <v>Y</v>
      </c>
      <c r="J8" s="137" t="str">
        <f t="shared" si="58"/>
        <v>Y</v>
      </c>
      <c r="K8" s="139">
        <f t="shared" si="59"/>
        <v>3.1284606866002247</v>
      </c>
      <c r="L8" s="139">
        <f t="shared" si="60"/>
        <v>0.61281337047353446</v>
      </c>
      <c r="M8" s="139">
        <f t="shared" si="61"/>
        <v>2.9833620195065911</v>
      </c>
      <c r="N8" s="139">
        <f t="shared" si="62"/>
        <v>2.2587268993839968</v>
      </c>
      <c r="O8" s="137" t="str">
        <f t="shared" si="63"/>
        <v>Y</v>
      </c>
      <c r="P8" s="137" t="str">
        <f t="shared" si="64"/>
        <v>N</v>
      </c>
      <c r="Q8" s="137" t="str">
        <f t="shared" si="65"/>
        <v>Y</v>
      </c>
      <c r="R8" s="137">
        <f>FOD!C8</f>
        <v>179.25</v>
      </c>
      <c r="S8" s="137">
        <f>FOD!M8</f>
        <v>178.8</v>
      </c>
      <c r="T8" s="137">
        <f>FOD!W8</f>
        <v>173.85</v>
      </c>
      <c r="U8" s="137">
        <f>FOD!AG8</f>
        <v>173.4</v>
      </c>
      <c r="V8" s="137">
        <f>FOD!AQ8</f>
        <v>180.15</v>
      </c>
      <c r="W8" s="137">
        <f>FOD!D8</f>
        <v>187.2</v>
      </c>
      <c r="X8" s="137">
        <f>FOD!N8</f>
        <v>183.1</v>
      </c>
      <c r="Y8" s="137">
        <f>FOD!X8</f>
        <v>180.25</v>
      </c>
      <c r="Z8" s="137">
        <f>FOD!AH8</f>
        <v>176.55</v>
      </c>
      <c r="AA8" s="137">
        <f>FOD!AR8</f>
        <v>180.35</v>
      </c>
      <c r="AB8" s="137">
        <f>FOD!E8</f>
        <v>177.45</v>
      </c>
      <c r="AC8" s="137">
        <f>FOD!O8</f>
        <v>177.7</v>
      </c>
      <c r="AD8" s="137">
        <f>FOD!Y8</f>
        <v>173.85</v>
      </c>
      <c r="AE8" s="137">
        <f>FOD!AI8</f>
        <v>170.7</v>
      </c>
      <c r="AF8" s="137">
        <f>FOD!AS8</f>
        <v>169.95</v>
      </c>
      <c r="AG8" s="137">
        <f>FOD!G8</f>
        <v>15600000</v>
      </c>
      <c r="AH8" s="137">
        <f>FOD!Q8</f>
        <v>17302500</v>
      </c>
      <c r="AI8" s="137">
        <f>FOD!AA8</f>
        <v>17670000</v>
      </c>
      <c r="AJ8" s="137">
        <f>FOD!AK8</f>
        <v>17665000</v>
      </c>
      <c r="AK8" s="137">
        <f>FOD!AU8</f>
        <v>17727500</v>
      </c>
      <c r="AL8" s="137" t="str">
        <f t="shared" si="66"/>
        <v>N</v>
      </c>
      <c r="AM8" s="137" t="str">
        <f t="shared" si="67"/>
        <v>N</v>
      </c>
      <c r="AN8" s="137" t="str">
        <f t="shared" si="68"/>
        <v>Y</v>
      </c>
      <c r="AO8" s="137" t="str">
        <f t="shared" si="69"/>
        <v>N</v>
      </c>
      <c r="AP8" s="139">
        <f t="shared" si="70"/>
        <v>-9.8396185522323361</v>
      </c>
      <c r="AQ8" s="139">
        <f t="shared" si="71"/>
        <v>-2.0797962648556876</v>
      </c>
      <c r="AR8" s="139">
        <f t="shared" si="72"/>
        <v>2.8304557033682419E-2</v>
      </c>
      <c r="AS8" s="139">
        <f t="shared" si="73"/>
        <v>-0.35255958256945424</v>
      </c>
      <c r="AT8" s="137" t="str">
        <f t="shared" si="74"/>
        <v>N</v>
      </c>
      <c r="AU8" s="137" t="str">
        <f t="shared" si="75"/>
        <v>N</v>
      </c>
      <c r="AV8" s="137" t="str">
        <f t="shared" si="76"/>
        <v>Y</v>
      </c>
      <c r="AW8" s="137">
        <f>FOD!H8</f>
        <v>1841542375</v>
      </c>
      <c r="AX8" s="137">
        <f>FOD!R8</f>
        <v>691547000</v>
      </c>
      <c r="AY8" s="137">
        <f>FOD!AB8</f>
        <v>615598750</v>
      </c>
      <c r="AZ8" s="137">
        <f>FOD!AL8</f>
        <v>762361625</v>
      </c>
      <c r="BA8" s="137">
        <f>FOD!AV8</f>
        <v>704634000</v>
      </c>
      <c r="BB8" s="137" t="str">
        <f t="shared" si="77"/>
        <v>Y</v>
      </c>
      <c r="BC8" s="137" t="str">
        <f t="shared" si="78"/>
        <v>Y</v>
      </c>
      <c r="BD8" s="137" t="str">
        <f t="shared" si="79"/>
        <v>N</v>
      </c>
      <c r="BE8" s="137" t="str">
        <f t="shared" si="80"/>
        <v>Y</v>
      </c>
      <c r="BF8" s="139">
        <f t="shared" si="81"/>
        <v>166.29316228687276</v>
      </c>
      <c r="BG8" s="139">
        <f t="shared" si="82"/>
        <v>12.337297630964974</v>
      </c>
      <c r="BH8" s="139">
        <f t="shared" si="83"/>
        <v>-19.251083762249969</v>
      </c>
      <c r="BI8" s="139">
        <f t="shared" si="84"/>
        <v>8.1925687661963522</v>
      </c>
      <c r="BJ8" s="137" t="str">
        <f t="shared" si="85"/>
        <v>Y</v>
      </c>
      <c r="BK8" s="137" t="str">
        <f t="shared" si="86"/>
        <v>Y</v>
      </c>
      <c r="BL8" s="137" t="str">
        <f t="shared" si="87"/>
        <v>N</v>
      </c>
      <c r="BM8" s="137">
        <f>FOD!I8</f>
        <v>9997500</v>
      </c>
      <c r="BN8" s="137">
        <f>FOD!S8</f>
        <v>3832500</v>
      </c>
      <c r="BO8" s="137">
        <f>FOD!AC8</f>
        <v>3472500</v>
      </c>
      <c r="BP8" s="137">
        <f>FOD!AM8</f>
        <v>4375000</v>
      </c>
      <c r="BQ8" s="137">
        <f>FOD!AW8</f>
        <v>4057500</v>
      </c>
      <c r="BR8" s="137" t="str">
        <f t="shared" si="88"/>
        <v>Y</v>
      </c>
      <c r="BS8" s="137" t="str">
        <f t="shared" si="89"/>
        <v>Y</v>
      </c>
      <c r="BT8" s="137" t="str">
        <f t="shared" si="90"/>
        <v>N</v>
      </c>
      <c r="BU8" s="137" t="str">
        <f t="shared" si="91"/>
        <v>Y</v>
      </c>
      <c r="BV8" s="139">
        <f t="shared" si="92"/>
        <v>160.86105675146771</v>
      </c>
      <c r="BW8" s="139">
        <f t="shared" si="93"/>
        <v>10.367170626349893</v>
      </c>
      <c r="BX8" s="139">
        <f t="shared" si="94"/>
        <v>-20.62857142857143</v>
      </c>
      <c r="BY8" s="139">
        <f t="shared" si="95"/>
        <v>7.8250154035736292</v>
      </c>
      <c r="BZ8" s="137" t="str">
        <f t="shared" si="96"/>
        <v>Y</v>
      </c>
      <c r="CA8" s="137" t="str">
        <f t="shared" si="97"/>
        <v>Y</v>
      </c>
      <c r="CB8" s="137" t="str">
        <f t="shared" si="98"/>
        <v>N</v>
      </c>
      <c r="CC8" s="137">
        <f>FOD!J8</f>
        <v>3222</v>
      </c>
      <c r="CD8" s="137">
        <f>FOD!T8</f>
        <v>1436</v>
      </c>
      <c r="CE8" s="137">
        <f>FOD!AD8</f>
        <v>1259</v>
      </c>
      <c r="CF8" s="137">
        <f>FOD!AN8</f>
        <v>1560</v>
      </c>
      <c r="CG8" s="137">
        <f>FOD!AX8</f>
        <v>1525</v>
      </c>
      <c r="CH8" s="137" t="str">
        <f t="shared" si="99"/>
        <v>Y</v>
      </c>
      <c r="CI8" s="137" t="str">
        <f t="shared" si="100"/>
        <v>Y</v>
      </c>
      <c r="CJ8" s="137" t="str">
        <f t="shared" si="101"/>
        <v>N</v>
      </c>
      <c r="CK8" s="137" t="str">
        <f t="shared" si="102"/>
        <v>Y</v>
      </c>
      <c r="CL8" s="139">
        <f t="shared" si="103"/>
        <v>124.37325905292479</v>
      </c>
      <c r="CM8" s="139">
        <f t="shared" si="104"/>
        <v>14.058776806989675</v>
      </c>
      <c r="CN8" s="139">
        <f t="shared" si="105"/>
        <v>-19.294871794871796</v>
      </c>
      <c r="CO8" s="139">
        <f t="shared" si="106"/>
        <v>2.2950819672131146</v>
      </c>
      <c r="CP8" s="137" t="str">
        <f t="shared" si="107"/>
        <v>Y</v>
      </c>
      <c r="CQ8" s="137" t="str">
        <f t="shared" si="108"/>
        <v>Y</v>
      </c>
      <c r="CR8" s="137" t="str">
        <f t="shared" si="109"/>
        <v>N</v>
      </c>
      <c r="CS8" s="124"/>
      <c r="CT8" s="144" t="str">
        <f>'FOD (ALL)'!M8</f>
        <v>AMBUJACEM</v>
      </c>
      <c r="CU8" s="137">
        <f>'FOD (ALL)'!N8</f>
        <v>5278</v>
      </c>
      <c r="CV8" s="137">
        <f>'FOD (ALL)'!AE8</f>
        <v>1750</v>
      </c>
      <c r="CW8" s="137">
        <f>'FOD (ALL)'!AV8</f>
        <v>1524</v>
      </c>
      <c r="CX8" s="137">
        <f>'FOD (ALL)'!BM8</f>
        <v>1903</v>
      </c>
      <c r="CY8" s="137">
        <f>'FOD (ALL)'!CD8</f>
        <v>1674</v>
      </c>
      <c r="CZ8" s="137" t="str">
        <f t="shared" si="110"/>
        <v>Y</v>
      </c>
      <c r="DA8" s="137" t="str">
        <f t="shared" si="111"/>
        <v>Y</v>
      </c>
      <c r="DB8" s="137" t="str">
        <f t="shared" si="112"/>
        <v>N</v>
      </c>
      <c r="DC8" s="137" t="str">
        <f t="shared" si="113"/>
        <v>Y</v>
      </c>
      <c r="DD8" s="139">
        <f t="shared" si="114"/>
        <v>201.6</v>
      </c>
      <c r="DE8" s="139">
        <f t="shared" si="115"/>
        <v>14.829396325459317</v>
      </c>
      <c r="DF8" s="139">
        <f t="shared" si="116"/>
        <v>-19.915922228060957</v>
      </c>
      <c r="DG8" s="139">
        <f t="shared" si="117"/>
        <v>13.679808841099165</v>
      </c>
      <c r="DH8" s="139" t="str">
        <f t="shared" si="118"/>
        <v>Y</v>
      </c>
      <c r="DI8" s="139" t="str">
        <f t="shared" si="119"/>
        <v>Y</v>
      </c>
      <c r="DJ8" s="137" t="str">
        <f t="shared" si="120"/>
        <v>N</v>
      </c>
      <c r="DK8" s="137">
        <f>'FOD (ALL)'!O8</f>
        <v>24305.129999999997</v>
      </c>
      <c r="DL8" s="137">
        <f>'FOD (ALL)'!AF8</f>
        <v>7897.79</v>
      </c>
      <c r="DM8" s="137">
        <f>'FOD (ALL)'!AW8</f>
        <v>6757.8499999999995</v>
      </c>
      <c r="DN8" s="137">
        <f>'FOD (ALL)'!BN8</f>
        <v>8294.19</v>
      </c>
      <c r="DO8" s="137">
        <f>'FOD (ALL)'!CE8</f>
        <v>7269.1900000000005</v>
      </c>
      <c r="DP8" s="137" t="str">
        <f t="shared" si="121"/>
        <v>Y</v>
      </c>
      <c r="DQ8" s="137" t="str">
        <f t="shared" si="122"/>
        <v>Y</v>
      </c>
      <c r="DR8" s="137" t="str">
        <f t="shared" si="123"/>
        <v>N</v>
      </c>
      <c r="DS8" s="137" t="str">
        <f t="shared" si="124"/>
        <v>Y</v>
      </c>
      <c r="DT8" s="139">
        <f t="shared" si="125"/>
        <v>207.74596437737642</v>
      </c>
      <c r="DU8" s="139">
        <f t="shared" si="126"/>
        <v>16.868382695679848</v>
      </c>
      <c r="DV8" s="139">
        <f t="shared" si="127"/>
        <v>-18.523086642577528</v>
      </c>
      <c r="DW8" s="139">
        <f t="shared" si="128"/>
        <v>14.100608183305155</v>
      </c>
      <c r="DX8" s="139" t="str">
        <f t="shared" si="129"/>
        <v>Y</v>
      </c>
      <c r="DY8" s="139" t="str">
        <f t="shared" si="130"/>
        <v>Y</v>
      </c>
      <c r="DZ8" s="137" t="str">
        <f t="shared" si="131"/>
        <v>N</v>
      </c>
      <c r="EA8" s="137">
        <f>'FOD (ALL)'!P8</f>
        <v>17871500</v>
      </c>
      <c r="EB8" s="137">
        <f>'FOD (ALL)'!AG8</f>
        <v>18032500</v>
      </c>
      <c r="EC8" s="137">
        <f>'FOD (ALL)'!AX8</f>
        <v>18165000</v>
      </c>
      <c r="ED8" s="137">
        <f>'FOD (ALL)'!BO8</f>
        <v>18042500</v>
      </c>
      <c r="EE8" s="137">
        <f>'FOD (ALL)'!CF8</f>
        <v>17932500</v>
      </c>
      <c r="EF8" s="137" t="str">
        <f t="shared" si="132"/>
        <v>N</v>
      </c>
      <c r="EG8" s="137" t="str">
        <f t="shared" si="133"/>
        <v>N</v>
      </c>
      <c r="EH8" s="137" t="str">
        <f t="shared" si="134"/>
        <v>Y</v>
      </c>
      <c r="EI8" s="137" t="str">
        <f t="shared" si="135"/>
        <v>Y</v>
      </c>
      <c r="EJ8" s="139">
        <f t="shared" si="136"/>
        <v>-0.89283238596977677</v>
      </c>
      <c r="EK8" s="139">
        <f t="shared" si="137"/>
        <v>-0.7294247178640243</v>
      </c>
      <c r="EL8" s="139">
        <f t="shared" si="138"/>
        <v>0.67895247332686715</v>
      </c>
      <c r="EM8" s="139">
        <f t="shared" si="139"/>
        <v>0.61341140387564486</v>
      </c>
      <c r="EN8" s="139" t="str">
        <f t="shared" si="140"/>
        <v>N</v>
      </c>
      <c r="EO8" s="139" t="str">
        <f t="shared" si="141"/>
        <v>N</v>
      </c>
      <c r="EP8" s="137" t="str">
        <f t="shared" si="142"/>
        <v>Y</v>
      </c>
      <c r="EQ8" s="137">
        <f>'FOD (ALL)'!Q8</f>
        <v>-161000</v>
      </c>
      <c r="ER8" s="137">
        <f>'FOD (ALL)'!AH8</f>
        <v>-132500</v>
      </c>
      <c r="ES8" s="137">
        <f>'FOD (ALL)'!AY8</f>
        <v>122500</v>
      </c>
      <c r="ET8" s="137">
        <f>'FOD (ALL)'!BP8</f>
        <v>110000</v>
      </c>
      <c r="EU8" s="137">
        <f>'FOD (ALL)'!CG8</f>
        <v>-365500</v>
      </c>
      <c r="EV8" s="137" t="str">
        <f t="shared" si="143"/>
        <v>N</v>
      </c>
      <c r="EW8" s="137" t="str">
        <f t="shared" si="144"/>
        <v>N</v>
      </c>
      <c r="EX8" s="137" t="str">
        <f t="shared" si="145"/>
        <v>Y</v>
      </c>
      <c r="EY8" s="137" t="str">
        <f t="shared" si="146"/>
        <v>Y</v>
      </c>
      <c r="EZ8" s="139">
        <f t="shared" si="147"/>
        <v>21.509433962264151</v>
      </c>
      <c r="FA8" s="139">
        <f t="shared" si="148"/>
        <v>-208.16326530612247</v>
      </c>
      <c r="FB8" s="139">
        <f t="shared" si="149"/>
        <v>11.363636363636363</v>
      </c>
      <c r="FC8" s="139">
        <f t="shared" si="150"/>
        <v>-130.09575923392615</v>
      </c>
      <c r="FD8" s="139" t="str">
        <f t="shared" si="151"/>
        <v>Y</v>
      </c>
      <c r="FE8" s="139" t="str">
        <f t="shared" si="152"/>
        <v>N</v>
      </c>
      <c r="FF8" s="137" t="str">
        <f t="shared" si="153"/>
        <v>Y</v>
      </c>
    </row>
    <row r="9" spans="1:162" x14ac:dyDescent="0.3">
      <c r="A9" s="137" t="str">
        <f>FOD!B9</f>
        <v>APOLLOHOSP</v>
      </c>
      <c r="B9" s="137">
        <f>FOD!F9</f>
        <v>1276.75</v>
      </c>
      <c r="C9" s="137">
        <f>FOD!P9</f>
        <v>1280.3</v>
      </c>
      <c r="D9" s="137">
        <f>FOD!Z9</f>
        <v>1286.5</v>
      </c>
      <c r="E9" s="137">
        <f>FOD!AJ9</f>
        <v>1257.5999999999999</v>
      </c>
      <c r="F9" s="137">
        <f>FOD!AT9</f>
        <v>1256.8</v>
      </c>
      <c r="G9" s="137" t="str">
        <f t="shared" si="55"/>
        <v>N</v>
      </c>
      <c r="H9" s="137" t="str">
        <f t="shared" si="56"/>
        <v>N</v>
      </c>
      <c r="I9" s="137" t="str">
        <f t="shared" si="57"/>
        <v>Y</v>
      </c>
      <c r="J9" s="137" t="str">
        <f t="shared" si="58"/>
        <v>Y</v>
      </c>
      <c r="K9" s="139">
        <f t="shared" si="59"/>
        <v>-0.27727876278996755</v>
      </c>
      <c r="L9" s="139">
        <f t="shared" si="60"/>
        <v>-0.48192771084337699</v>
      </c>
      <c r="M9" s="139">
        <f t="shared" si="61"/>
        <v>2.2980279898218905</v>
      </c>
      <c r="N9" s="139">
        <f t="shared" si="62"/>
        <v>6.3653723742835344E-2</v>
      </c>
      <c r="O9" s="137" t="str">
        <f t="shared" si="63"/>
        <v>Y</v>
      </c>
      <c r="P9" s="137" t="str">
        <f t="shared" si="64"/>
        <v>N</v>
      </c>
      <c r="Q9" s="137" t="str">
        <f t="shared" si="65"/>
        <v>Y</v>
      </c>
      <c r="R9" s="137">
        <f>FOD!C9</f>
        <v>1270.75</v>
      </c>
      <c r="S9" s="137">
        <f>FOD!M9</f>
        <v>1282.8499999999999</v>
      </c>
      <c r="T9" s="137">
        <f>FOD!W9</f>
        <v>1265</v>
      </c>
      <c r="U9" s="137">
        <f>FOD!AG9</f>
        <v>1283</v>
      </c>
      <c r="V9" s="137">
        <f>FOD!AQ9</f>
        <v>1347.75</v>
      </c>
      <c r="W9" s="137">
        <f>FOD!D9</f>
        <v>1289.5</v>
      </c>
      <c r="X9" s="137">
        <f>FOD!N9</f>
        <v>1307.5</v>
      </c>
      <c r="Y9" s="137">
        <f>FOD!X9</f>
        <v>1294.2</v>
      </c>
      <c r="Z9" s="137">
        <f>FOD!AH9</f>
        <v>1290</v>
      </c>
      <c r="AA9" s="137">
        <f>FOD!AR9</f>
        <v>1359.05</v>
      </c>
      <c r="AB9" s="137">
        <f>FOD!E9</f>
        <v>1241.5999999999999</v>
      </c>
      <c r="AC9" s="137">
        <f>FOD!O9</f>
        <v>1272.9000000000001</v>
      </c>
      <c r="AD9" s="137">
        <f>FOD!Y9</f>
        <v>1262</v>
      </c>
      <c r="AE9" s="137">
        <f>FOD!AI9</f>
        <v>1252.0999999999999</v>
      </c>
      <c r="AF9" s="137">
        <f>FOD!AS9</f>
        <v>1250</v>
      </c>
      <c r="AG9" s="137">
        <f>FOD!G9</f>
        <v>850000</v>
      </c>
      <c r="AH9" s="137">
        <f>FOD!Q9</f>
        <v>839000</v>
      </c>
      <c r="AI9" s="137">
        <f>FOD!AA9</f>
        <v>871000</v>
      </c>
      <c r="AJ9" s="137">
        <f>FOD!AK9</f>
        <v>890000</v>
      </c>
      <c r="AK9" s="137">
        <f>FOD!AU9</f>
        <v>879500</v>
      </c>
      <c r="AL9" s="137" t="str">
        <f t="shared" si="66"/>
        <v>Y</v>
      </c>
      <c r="AM9" s="137" t="str">
        <f t="shared" si="67"/>
        <v>N</v>
      </c>
      <c r="AN9" s="137" t="str">
        <f t="shared" si="68"/>
        <v>N</v>
      </c>
      <c r="AO9" s="137" t="str">
        <f t="shared" si="69"/>
        <v>Y</v>
      </c>
      <c r="AP9" s="139">
        <f t="shared" si="70"/>
        <v>1.3110846245530394</v>
      </c>
      <c r="AQ9" s="139">
        <f t="shared" si="71"/>
        <v>-3.6739380022962114</v>
      </c>
      <c r="AR9" s="139">
        <f t="shared" si="72"/>
        <v>-2.1348314606741572</v>
      </c>
      <c r="AS9" s="139">
        <f t="shared" si="73"/>
        <v>1.1938601478112563</v>
      </c>
      <c r="AT9" s="137" t="str">
        <f t="shared" si="74"/>
        <v>Y</v>
      </c>
      <c r="AU9" s="137" t="str">
        <f t="shared" si="75"/>
        <v>N</v>
      </c>
      <c r="AV9" s="137" t="str">
        <f t="shared" si="76"/>
        <v>N</v>
      </c>
      <c r="AW9" s="137">
        <f>FOD!H9</f>
        <v>1863437325</v>
      </c>
      <c r="AX9" s="137">
        <f>FOD!R9</f>
        <v>906371775</v>
      </c>
      <c r="AY9" s="137">
        <f>FOD!AB9</f>
        <v>876681175</v>
      </c>
      <c r="AZ9" s="137">
        <f>FOD!AL9</f>
        <v>1334574525</v>
      </c>
      <c r="BA9" s="137">
        <f>FOD!AV9</f>
        <v>2213435850</v>
      </c>
      <c r="BB9" s="137" t="str">
        <f t="shared" si="77"/>
        <v>Y</v>
      </c>
      <c r="BC9" s="137" t="str">
        <f t="shared" si="78"/>
        <v>Y</v>
      </c>
      <c r="BD9" s="137" t="str">
        <f t="shared" si="79"/>
        <v>N</v>
      </c>
      <c r="BE9" s="137" t="str">
        <f t="shared" si="80"/>
        <v>N</v>
      </c>
      <c r="BF9" s="139">
        <f t="shared" si="81"/>
        <v>105.59304431120442</v>
      </c>
      <c r="BG9" s="139">
        <f t="shared" si="82"/>
        <v>3.3867044082473883</v>
      </c>
      <c r="BH9" s="139">
        <f t="shared" si="83"/>
        <v>-34.310062227510301</v>
      </c>
      <c r="BI9" s="139">
        <f t="shared" si="84"/>
        <v>-39.7057509030587</v>
      </c>
      <c r="BJ9" s="137" t="str">
        <f t="shared" si="85"/>
        <v>Y</v>
      </c>
      <c r="BK9" s="137" t="str">
        <f t="shared" si="86"/>
        <v>Y</v>
      </c>
      <c r="BL9" s="137" t="str">
        <f t="shared" si="87"/>
        <v>Y</v>
      </c>
      <c r="BM9" s="137">
        <f>FOD!I9</f>
        <v>1471500</v>
      </c>
      <c r="BN9" s="137">
        <f>FOD!S9</f>
        <v>702000</v>
      </c>
      <c r="BO9" s="137">
        <f>FOD!AC9</f>
        <v>684500</v>
      </c>
      <c r="BP9" s="137">
        <f>FOD!AM9</f>
        <v>1049500</v>
      </c>
      <c r="BQ9" s="137">
        <f>FOD!AW9</f>
        <v>1711500</v>
      </c>
      <c r="BR9" s="137" t="str">
        <f t="shared" si="88"/>
        <v>Y</v>
      </c>
      <c r="BS9" s="137" t="str">
        <f t="shared" si="89"/>
        <v>Y</v>
      </c>
      <c r="BT9" s="137" t="str">
        <f t="shared" si="90"/>
        <v>N</v>
      </c>
      <c r="BU9" s="137" t="str">
        <f t="shared" si="91"/>
        <v>N</v>
      </c>
      <c r="BV9" s="139">
        <f t="shared" si="92"/>
        <v>109.61538461538463</v>
      </c>
      <c r="BW9" s="139">
        <f t="shared" si="93"/>
        <v>2.556610664718773</v>
      </c>
      <c r="BX9" s="139">
        <f t="shared" si="94"/>
        <v>-34.778465936160075</v>
      </c>
      <c r="BY9" s="139">
        <f t="shared" si="95"/>
        <v>-38.679520888109849</v>
      </c>
      <c r="BZ9" s="137" t="str">
        <f t="shared" si="96"/>
        <v>Y</v>
      </c>
      <c r="CA9" s="137" t="str">
        <f t="shared" si="97"/>
        <v>Y</v>
      </c>
      <c r="CB9" s="137" t="str">
        <f t="shared" si="98"/>
        <v>Y</v>
      </c>
      <c r="CC9" s="137">
        <f>FOD!J9</f>
        <v>2685</v>
      </c>
      <c r="CD9" s="137">
        <f>FOD!T9</f>
        <v>1348</v>
      </c>
      <c r="CE9" s="137">
        <f>FOD!AD9</f>
        <v>1285</v>
      </c>
      <c r="CF9" s="137">
        <f>FOD!AN9</f>
        <v>1931</v>
      </c>
      <c r="CG9" s="137">
        <f>FOD!AX9</f>
        <v>3169</v>
      </c>
      <c r="CH9" s="137" t="str">
        <f t="shared" si="99"/>
        <v>Y</v>
      </c>
      <c r="CI9" s="137" t="str">
        <f t="shared" si="100"/>
        <v>Y</v>
      </c>
      <c r="CJ9" s="137" t="str">
        <f t="shared" si="101"/>
        <v>N</v>
      </c>
      <c r="CK9" s="137" t="str">
        <f t="shared" si="102"/>
        <v>N</v>
      </c>
      <c r="CL9" s="139">
        <f t="shared" si="103"/>
        <v>99.183976261127597</v>
      </c>
      <c r="CM9" s="139">
        <f t="shared" si="104"/>
        <v>4.9027237354085607</v>
      </c>
      <c r="CN9" s="139">
        <f t="shared" si="105"/>
        <v>-33.454168824443293</v>
      </c>
      <c r="CO9" s="139">
        <f t="shared" si="106"/>
        <v>-39.065951404228457</v>
      </c>
      <c r="CP9" s="137" t="str">
        <f t="shared" si="107"/>
        <v>Y</v>
      </c>
      <c r="CQ9" s="137" t="str">
        <f t="shared" si="108"/>
        <v>Y</v>
      </c>
      <c r="CR9" s="137" t="str">
        <f t="shared" si="109"/>
        <v>Y</v>
      </c>
      <c r="CS9" s="124"/>
      <c r="CT9" s="144" t="str">
        <f>'FOD (ALL)'!M9</f>
        <v>APOLLOHOSP</v>
      </c>
      <c r="CU9" s="137">
        <f>'FOD (ALL)'!N9</f>
        <v>3485</v>
      </c>
      <c r="CV9" s="137">
        <f>'FOD (ALL)'!AE9</f>
        <v>1648</v>
      </c>
      <c r="CW9" s="137">
        <f>'FOD (ALL)'!AV9</f>
        <v>1445</v>
      </c>
      <c r="CX9" s="137">
        <f>'FOD (ALL)'!BM9</f>
        <v>2156</v>
      </c>
      <c r="CY9" s="137">
        <f>'FOD (ALL)'!CD9</f>
        <v>3547</v>
      </c>
      <c r="CZ9" s="137" t="str">
        <f t="shared" si="110"/>
        <v>Y</v>
      </c>
      <c r="DA9" s="137" t="str">
        <f t="shared" si="111"/>
        <v>Y</v>
      </c>
      <c r="DB9" s="137" t="str">
        <f t="shared" si="112"/>
        <v>N</v>
      </c>
      <c r="DC9" s="137" t="str">
        <f t="shared" si="113"/>
        <v>N</v>
      </c>
      <c r="DD9" s="139">
        <f t="shared" si="114"/>
        <v>111.46844660194175</v>
      </c>
      <c r="DE9" s="139">
        <f t="shared" si="115"/>
        <v>14.048442906574394</v>
      </c>
      <c r="DF9" s="139">
        <f t="shared" si="116"/>
        <v>-32.977736549165122</v>
      </c>
      <c r="DG9" s="139">
        <f t="shared" si="117"/>
        <v>-39.216239075274878</v>
      </c>
      <c r="DH9" s="139" t="str">
        <f t="shared" si="118"/>
        <v>Y</v>
      </c>
      <c r="DI9" s="139" t="str">
        <f t="shared" si="119"/>
        <v>Y</v>
      </c>
      <c r="DJ9" s="137" t="str">
        <f t="shared" si="120"/>
        <v>Y</v>
      </c>
      <c r="DK9" s="137">
        <f>'FOD (ALL)'!O9</f>
        <v>22061.499999999996</v>
      </c>
      <c r="DL9" s="137">
        <f>'FOD (ALL)'!AF9</f>
        <v>10635.199999999999</v>
      </c>
      <c r="DM9" s="137">
        <f>'FOD (ALL)'!AW9</f>
        <v>9252.56</v>
      </c>
      <c r="DN9" s="137">
        <f>'FOD (ALL)'!BN9</f>
        <v>13708.079999999998</v>
      </c>
      <c r="DO9" s="137">
        <f>'FOD (ALL)'!CE9</f>
        <v>22929.16</v>
      </c>
      <c r="DP9" s="137" t="str">
        <f t="shared" si="121"/>
        <v>Y</v>
      </c>
      <c r="DQ9" s="137" t="str">
        <f t="shared" si="122"/>
        <v>Y</v>
      </c>
      <c r="DR9" s="137" t="str">
        <f t="shared" si="123"/>
        <v>N</v>
      </c>
      <c r="DS9" s="137" t="str">
        <f t="shared" si="124"/>
        <v>N</v>
      </c>
      <c r="DT9" s="139">
        <f t="shared" si="125"/>
        <v>107.43850609297425</v>
      </c>
      <c r="DU9" s="139">
        <f t="shared" si="126"/>
        <v>14.943323793631164</v>
      </c>
      <c r="DV9" s="139">
        <f t="shared" si="127"/>
        <v>-32.502874217249968</v>
      </c>
      <c r="DW9" s="139">
        <f t="shared" si="128"/>
        <v>-40.215515963079334</v>
      </c>
      <c r="DX9" s="139" t="str">
        <f t="shared" si="129"/>
        <v>Y</v>
      </c>
      <c r="DY9" s="139" t="str">
        <f t="shared" si="130"/>
        <v>Y</v>
      </c>
      <c r="DZ9" s="137" t="str">
        <f t="shared" si="131"/>
        <v>Y</v>
      </c>
      <c r="EA9" s="137">
        <f>'FOD (ALL)'!P9</f>
        <v>1040000</v>
      </c>
      <c r="EB9" s="137">
        <f>'FOD (ALL)'!AG9</f>
        <v>948000</v>
      </c>
      <c r="EC9" s="137">
        <f>'FOD (ALL)'!AX9</f>
        <v>922500</v>
      </c>
      <c r="ED9" s="137">
        <f>'FOD (ALL)'!BO9</f>
        <v>931000</v>
      </c>
      <c r="EE9" s="137">
        <f>'FOD (ALL)'!CF9</f>
        <v>920500</v>
      </c>
      <c r="EF9" s="137" t="str">
        <f t="shared" si="132"/>
        <v>Y</v>
      </c>
      <c r="EG9" s="137" t="str">
        <f t="shared" si="133"/>
        <v>Y</v>
      </c>
      <c r="EH9" s="137" t="str">
        <f t="shared" si="134"/>
        <v>N</v>
      </c>
      <c r="EI9" s="137" t="str">
        <f t="shared" si="135"/>
        <v>Y</v>
      </c>
      <c r="EJ9" s="139">
        <f t="shared" si="136"/>
        <v>9.7046413502109701</v>
      </c>
      <c r="EK9" s="139">
        <f t="shared" si="137"/>
        <v>2.7642276422764227</v>
      </c>
      <c r="EL9" s="139">
        <f t="shared" si="138"/>
        <v>-0.9129967776584319</v>
      </c>
      <c r="EM9" s="139">
        <f t="shared" si="139"/>
        <v>1.1406844106463878</v>
      </c>
      <c r="EN9" s="139" t="str">
        <f t="shared" si="140"/>
        <v>Y</v>
      </c>
      <c r="EO9" s="139" t="str">
        <f t="shared" si="141"/>
        <v>Y</v>
      </c>
      <c r="EP9" s="137" t="str">
        <f t="shared" si="142"/>
        <v>N</v>
      </c>
      <c r="EQ9" s="137">
        <f>'FOD (ALL)'!Q9</f>
        <v>92000</v>
      </c>
      <c r="ER9" s="137">
        <f>'FOD (ALL)'!AH9</f>
        <v>25500</v>
      </c>
      <c r="ES9" s="137">
        <f>'FOD (ALL)'!AY9</f>
        <v>-8500</v>
      </c>
      <c r="ET9" s="137">
        <f>'FOD (ALL)'!BP9</f>
        <v>10500</v>
      </c>
      <c r="EU9" s="137">
        <f>'FOD (ALL)'!CG9</f>
        <v>15500</v>
      </c>
      <c r="EV9" s="137" t="str">
        <f t="shared" si="143"/>
        <v>Y</v>
      </c>
      <c r="EW9" s="137" t="str">
        <f t="shared" si="144"/>
        <v>Y</v>
      </c>
      <c r="EX9" s="137" t="str">
        <f t="shared" si="145"/>
        <v>N</v>
      </c>
      <c r="EY9" s="137" t="str">
        <f t="shared" si="146"/>
        <v>N</v>
      </c>
      <c r="EZ9" s="139">
        <f t="shared" si="147"/>
        <v>260.78431372549022</v>
      </c>
      <c r="FA9" s="139">
        <f t="shared" si="148"/>
        <v>-400</v>
      </c>
      <c r="FB9" s="139">
        <f t="shared" si="149"/>
        <v>-180.95238095238096</v>
      </c>
      <c r="FC9" s="139">
        <f t="shared" si="150"/>
        <v>-32.258064516129032</v>
      </c>
      <c r="FD9" s="139" t="str">
        <f t="shared" si="151"/>
        <v>Y</v>
      </c>
      <c r="FE9" s="139" t="str">
        <f t="shared" si="152"/>
        <v>N</v>
      </c>
      <c r="FF9" s="137" t="str">
        <f t="shared" si="153"/>
        <v>N</v>
      </c>
    </row>
    <row r="10" spans="1:162" x14ac:dyDescent="0.3">
      <c r="A10" s="137" t="str">
        <f>FOD!B10</f>
        <v>APOLLOTYRE</v>
      </c>
      <c r="B10" s="137">
        <f>FOD!F10</f>
        <v>90.3</v>
      </c>
      <c r="C10" s="137">
        <f>FOD!P10</f>
        <v>91.7</v>
      </c>
      <c r="D10" s="137">
        <f>FOD!Z10</f>
        <v>90.55</v>
      </c>
      <c r="E10" s="137">
        <f>FOD!AJ10</f>
        <v>91.85</v>
      </c>
      <c r="F10" s="137">
        <f>FOD!AT10</f>
        <v>91.8</v>
      </c>
      <c r="G10" s="137" t="str">
        <f t="shared" si="55"/>
        <v>N</v>
      </c>
      <c r="H10" s="137" t="str">
        <f t="shared" si="56"/>
        <v>Y</v>
      </c>
      <c r="I10" s="137" t="str">
        <f t="shared" si="57"/>
        <v>N</v>
      </c>
      <c r="J10" s="137" t="str">
        <f t="shared" si="58"/>
        <v>Y</v>
      </c>
      <c r="K10" s="139">
        <f t="shared" si="59"/>
        <v>-1.5267175572519145</v>
      </c>
      <c r="L10" s="139">
        <f t="shared" si="60"/>
        <v>1.2700165654334685</v>
      </c>
      <c r="M10" s="139">
        <f t="shared" si="61"/>
        <v>-1.4153511159499155</v>
      </c>
      <c r="N10" s="139">
        <f t="shared" si="62"/>
        <v>5.4466230936816074E-2</v>
      </c>
      <c r="O10" s="137" t="str">
        <f t="shared" si="63"/>
        <v>N</v>
      </c>
      <c r="P10" s="137" t="str">
        <f t="shared" si="64"/>
        <v>Y</v>
      </c>
      <c r="Q10" s="137" t="str">
        <f t="shared" si="65"/>
        <v>N</v>
      </c>
      <c r="R10" s="137">
        <f>FOD!C10</f>
        <v>91.15</v>
      </c>
      <c r="S10" s="137">
        <f>FOD!M10</f>
        <v>90.3</v>
      </c>
      <c r="T10" s="137">
        <f>FOD!W10</f>
        <v>93</v>
      </c>
      <c r="U10" s="137">
        <f>FOD!AG10</f>
        <v>93.3</v>
      </c>
      <c r="V10" s="137">
        <f>FOD!AQ10</f>
        <v>92.5</v>
      </c>
      <c r="W10" s="137">
        <f>FOD!D10</f>
        <v>92.95</v>
      </c>
      <c r="X10" s="137">
        <f>FOD!N10</f>
        <v>93.25</v>
      </c>
      <c r="Y10" s="137">
        <f>FOD!X10</f>
        <v>94.5</v>
      </c>
      <c r="Z10" s="137">
        <f>FOD!AH10</f>
        <v>96.15</v>
      </c>
      <c r="AA10" s="137">
        <f>FOD!AR10</f>
        <v>93.8</v>
      </c>
      <c r="AB10" s="137">
        <f>FOD!E10</f>
        <v>89.9</v>
      </c>
      <c r="AC10" s="137">
        <f>FOD!O10</f>
        <v>89.55</v>
      </c>
      <c r="AD10" s="137">
        <f>FOD!Y10</f>
        <v>88.8</v>
      </c>
      <c r="AE10" s="137">
        <f>FOD!AI10</f>
        <v>90.35</v>
      </c>
      <c r="AF10" s="137">
        <f>FOD!AS10</f>
        <v>89.85</v>
      </c>
      <c r="AG10" s="137">
        <f>FOD!G10</f>
        <v>5940000</v>
      </c>
      <c r="AH10" s="137">
        <f>FOD!Q10</f>
        <v>7044000</v>
      </c>
      <c r="AI10" s="137">
        <f>FOD!AA10</f>
        <v>7575000</v>
      </c>
      <c r="AJ10" s="137">
        <f>FOD!AK10</f>
        <v>10236000</v>
      </c>
      <c r="AK10" s="137">
        <f>FOD!AU10</f>
        <v>9336000</v>
      </c>
      <c r="AL10" s="137" t="str">
        <f t="shared" si="66"/>
        <v>N</v>
      </c>
      <c r="AM10" s="137" t="str">
        <f t="shared" si="67"/>
        <v>N</v>
      </c>
      <c r="AN10" s="137" t="str">
        <f t="shared" si="68"/>
        <v>N</v>
      </c>
      <c r="AO10" s="137" t="str">
        <f t="shared" si="69"/>
        <v>Y</v>
      </c>
      <c r="AP10" s="139">
        <f t="shared" si="70"/>
        <v>-15.67291311754685</v>
      </c>
      <c r="AQ10" s="139">
        <f t="shared" si="71"/>
        <v>-7.0099009900990108</v>
      </c>
      <c r="AR10" s="139">
        <f t="shared" si="72"/>
        <v>-25.996483001172333</v>
      </c>
      <c r="AS10" s="139">
        <f t="shared" si="73"/>
        <v>9.6401028277634957</v>
      </c>
      <c r="AT10" s="137" t="str">
        <f t="shared" si="74"/>
        <v>N</v>
      </c>
      <c r="AU10" s="137" t="str">
        <f t="shared" si="75"/>
        <v>Y</v>
      </c>
      <c r="AV10" s="137" t="str">
        <f t="shared" si="76"/>
        <v>N</v>
      </c>
      <c r="AW10" s="137">
        <f>FOD!H10</f>
        <v>626713200</v>
      </c>
      <c r="AX10" s="137">
        <f>FOD!R10</f>
        <v>807295650</v>
      </c>
      <c r="AY10" s="137">
        <f>FOD!AB10</f>
        <v>1939203450</v>
      </c>
      <c r="AZ10" s="137">
        <f>FOD!AL10</f>
        <v>1844825700</v>
      </c>
      <c r="BA10" s="137">
        <f>FOD!AV10</f>
        <v>1557864000</v>
      </c>
      <c r="BB10" s="137" t="str">
        <f t="shared" si="77"/>
        <v>N</v>
      </c>
      <c r="BC10" s="137" t="str">
        <f t="shared" si="78"/>
        <v>N</v>
      </c>
      <c r="BD10" s="137" t="str">
        <f t="shared" si="79"/>
        <v>Y</v>
      </c>
      <c r="BE10" s="137" t="str">
        <f t="shared" si="80"/>
        <v>Y</v>
      </c>
      <c r="BF10" s="139">
        <f t="shared" si="81"/>
        <v>-22.36881246665952</v>
      </c>
      <c r="BG10" s="139">
        <f t="shared" si="82"/>
        <v>-58.369729076131748</v>
      </c>
      <c r="BH10" s="139">
        <f t="shared" si="83"/>
        <v>5.1158085015836452</v>
      </c>
      <c r="BI10" s="139">
        <f t="shared" si="84"/>
        <v>18.420202276963842</v>
      </c>
      <c r="BJ10" s="137" t="str">
        <f t="shared" si="85"/>
        <v>Y</v>
      </c>
      <c r="BK10" s="137" t="str">
        <f t="shared" si="86"/>
        <v>N</v>
      </c>
      <c r="BL10" s="137" t="str">
        <f t="shared" si="87"/>
        <v>N</v>
      </c>
      <c r="BM10" s="137">
        <f>FOD!I10</f>
        <v>6870000</v>
      </c>
      <c r="BN10" s="137">
        <f>FOD!S10</f>
        <v>8772000</v>
      </c>
      <c r="BO10" s="137">
        <f>FOD!AC10</f>
        <v>21216000</v>
      </c>
      <c r="BP10" s="137">
        <f>FOD!AM10</f>
        <v>19689000</v>
      </c>
      <c r="BQ10" s="137">
        <f>FOD!AW10</f>
        <v>16902000</v>
      </c>
      <c r="BR10" s="137" t="str">
        <f t="shared" si="88"/>
        <v>N</v>
      </c>
      <c r="BS10" s="137" t="str">
        <f t="shared" si="89"/>
        <v>N</v>
      </c>
      <c r="BT10" s="137" t="str">
        <f t="shared" si="90"/>
        <v>Y</v>
      </c>
      <c r="BU10" s="137" t="str">
        <f t="shared" si="91"/>
        <v>Y</v>
      </c>
      <c r="BV10" s="139">
        <f t="shared" si="92"/>
        <v>-21.682626538987687</v>
      </c>
      <c r="BW10" s="139">
        <f t="shared" si="93"/>
        <v>-58.653846153846153</v>
      </c>
      <c r="BX10" s="139">
        <f t="shared" si="94"/>
        <v>7.7555995733658385</v>
      </c>
      <c r="BY10" s="139">
        <f t="shared" si="95"/>
        <v>16.489172878949237</v>
      </c>
      <c r="BZ10" s="137" t="str">
        <f t="shared" si="96"/>
        <v>Y</v>
      </c>
      <c r="CA10" s="137" t="str">
        <f t="shared" si="97"/>
        <v>N</v>
      </c>
      <c r="CB10" s="137" t="str">
        <f t="shared" si="98"/>
        <v>N</v>
      </c>
      <c r="CC10" s="137">
        <f>FOD!J10</f>
        <v>2090</v>
      </c>
      <c r="CD10" s="137">
        <f>FOD!T10</f>
        <v>2687</v>
      </c>
      <c r="CE10" s="137">
        <f>FOD!AD10</f>
        <v>6163</v>
      </c>
      <c r="CF10" s="137">
        <f>FOD!AN10</f>
        <v>5382</v>
      </c>
      <c r="CG10" s="137">
        <f>FOD!AX10</f>
        <v>4568</v>
      </c>
      <c r="CH10" s="137" t="str">
        <f t="shared" si="99"/>
        <v>N</v>
      </c>
      <c r="CI10" s="137" t="str">
        <f t="shared" si="100"/>
        <v>N</v>
      </c>
      <c r="CJ10" s="137" t="str">
        <f t="shared" si="101"/>
        <v>Y</v>
      </c>
      <c r="CK10" s="137" t="str">
        <f t="shared" si="102"/>
        <v>Y</v>
      </c>
      <c r="CL10" s="139">
        <f t="shared" si="103"/>
        <v>-22.218087085969483</v>
      </c>
      <c r="CM10" s="139">
        <f t="shared" si="104"/>
        <v>-56.401103358753858</v>
      </c>
      <c r="CN10" s="139">
        <f t="shared" si="105"/>
        <v>14.511334076551469</v>
      </c>
      <c r="CO10" s="139">
        <f t="shared" si="106"/>
        <v>17.819614711033275</v>
      </c>
      <c r="CP10" s="137" t="str">
        <f t="shared" si="107"/>
        <v>Y</v>
      </c>
      <c r="CQ10" s="137" t="str">
        <f t="shared" si="108"/>
        <v>N</v>
      </c>
      <c r="CR10" s="137" t="str">
        <f t="shared" si="109"/>
        <v>N</v>
      </c>
      <c r="CS10" s="124"/>
      <c r="CT10" s="144" t="str">
        <f>'FOD (ALL)'!M10</f>
        <v>APOLLOTYRE</v>
      </c>
      <c r="CU10" s="137">
        <f>'FOD (ALL)'!N10</f>
        <v>2868</v>
      </c>
      <c r="CV10" s="137">
        <f>'FOD (ALL)'!AE10</f>
        <v>3593</v>
      </c>
      <c r="CW10" s="137">
        <f>'FOD (ALL)'!AV10</f>
        <v>7637</v>
      </c>
      <c r="CX10" s="137">
        <f>'FOD (ALL)'!BM10</f>
        <v>6751</v>
      </c>
      <c r="CY10" s="137">
        <f>'FOD (ALL)'!CD10</f>
        <v>5950</v>
      </c>
      <c r="CZ10" s="137" t="str">
        <f t="shared" si="110"/>
        <v>N</v>
      </c>
      <c r="DA10" s="137" t="str">
        <f t="shared" si="111"/>
        <v>N</v>
      </c>
      <c r="DB10" s="137" t="str">
        <f t="shared" si="112"/>
        <v>Y</v>
      </c>
      <c r="DC10" s="137" t="str">
        <f t="shared" si="113"/>
        <v>Y</v>
      </c>
      <c r="DD10" s="139">
        <f t="shared" si="114"/>
        <v>-20.17812413025327</v>
      </c>
      <c r="DE10" s="139">
        <f t="shared" si="115"/>
        <v>-52.952730129632052</v>
      </c>
      <c r="DF10" s="139">
        <f t="shared" si="116"/>
        <v>13.123981632350763</v>
      </c>
      <c r="DG10" s="139">
        <f t="shared" si="117"/>
        <v>13.462184873949578</v>
      </c>
      <c r="DH10" s="139" t="str">
        <f t="shared" si="118"/>
        <v>Y</v>
      </c>
      <c r="DI10" s="139" t="str">
        <f t="shared" si="119"/>
        <v>N</v>
      </c>
      <c r="DJ10" s="137" t="str">
        <f t="shared" si="120"/>
        <v>N</v>
      </c>
      <c r="DK10" s="137">
        <f>'FOD (ALL)'!O10</f>
        <v>7824.46</v>
      </c>
      <c r="DL10" s="137">
        <f>'FOD (ALL)'!AF10</f>
        <v>9897.5399999999991</v>
      </c>
      <c r="DM10" s="137">
        <f>'FOD (ALL)'!AW10</f>
        <v>20923.099999999999</v>
      </c>
      <c r="DN10" s="137">
        <f>'FOD (ALL)'!BN10</f>
        <v>18972.560000000001</v>
      </c>
      <c r="DO10" s="137">
        <f>'FOD (ALL)'!CE10</f>
        <v>16439.34</v>
      </c>
      <c r="DP10" s="137" t="str">
        <f t="shared" si="121"/>
        <v>N</v>
      </c>
      <c r="DQ10" s="137" t="str">
        <f t="shared" si="122"/>
        <v>N</v>
      </c>
      <c r="DR10" s="137" t="str">
        <f t="shared" si="123"/>
        <v>Y</v>
      </c>
      <c r="DS10" s="137" t="str">
        <f t="shared" si="124"/>
        <v>Y</v>
      </c>
      <c r="DT10" s="139">
        <f t="shared" si="125"/>
        <v>-20.945406636396509</v>
      </c>
      <c r="DU10" s="139">
        <f t="shared" si="126"/>
        <v>-52.695633056287072</v>
      </c>
      <c r="DV10" s="139">
        <f t="shared" si="127"/>
        <v>10.280847708480021</v>
      </c>
      <c r="DW10" s="139">
        <f t="shared" si="128"/>
        <v>15.409499408127097</v>
      </c>
      <c r="DX10" s="139" t="str">
        <f t="shared" si="129"/>
        <v>Y</v>
      </c>
      <c r="DY10" s="139" t="str">
        <f t="shared" si="130"/>
        <v>N</v>
      </c>
      <c r="DZ10" s="137" t="str">
        <f t="shared" si="131"/>
        <v>N</v>
      </c>
      <c r="EA10" s="137">
        <f>'FOD (ALL)'!P10</f>
        <v>7913000</v>
      </c>
      <c r="EB10" s="137">
        <f>'FOD (ALL)'!AG10</f>
        <v>8599000</v>
      </c>
      <c r="EC10" s="137">
        <f>'FOD (ALL)'!AX10</f>
        <v>8779000</v>
      </c>
      <c r="ED10" s="137">
        <f>'FOD (ALL)'!BO10</f>
        <v>10922000</v>
      </c>
      <c r="EE10" s="137">
        <f>'FOD (ALL)'!CF10</f>
        <v>9958000</v>
      </c>
      <c r="EF10" s="137" t="str">
        <f t="shared" si="132"/>
        <v>N</v>
      </c>
      <c r="EG10" s="137" t="str">
        <f t="shared" si="133"/>
        <v>N</v>
      </c>
      <c r="EH10" s="137" t="str">
        <f t="shared" si="134"/>
        <v>N</v>
      </c>
      <c r="EI10" s="137" t="str">
        <f t="shared" si="135"/>
        <v>Y</v>
      </c>
      <c r="EJ10" s="139">
        <f t="shared" si="136"/>
        <v>-7.9776718223049183</v>
      </c>
      <c r="EK10" s="139">
        <f t="shared" si="137"/>
        <v>-2.0503474199794964</v>
      </c>
      <c r="EL10" s="139">
        <f t="shared" si="138"/>
        <v>-19.620948544222667</v>
      </c>
      <c r="EM10" s="139">
        <f t="shared" si="139"/>
        <v>9.6806587668206454</v>
      </c>
      <c r="EN10" s="139" t="str">
        <f t="shared" si="140"/>
        <v>N</v>
      </c>
      <c r="EO10" s="139" t="str">
        <f t="shared" si="141"/>
        <v>Y</v>
      </c>
      <c r="EP10" s="137" t="str">
        <f t="shared" si="142"/>
        <v>N</v>
      </c>
      <c r="EQ10" s="137">
        <f>'FOD (ALL)'!Q10</f>
        <v>-686000</v>
      </c>
      <c r="ER10" s="137">
        <f>'FOD (ALL)'!AH10</f>
        <v>-180000</v>
      </c>
      <c r="ES10" s="137">
        <f>'FOD (ALL)'!AY10</f>
        <v>-2143000</v>
      </c>
      <c r="ET10" s="137">
        <f>'FOD (ALL)'!BP10</f>
        <v>964000</v>
      </c>
      <c r="EU10" s="137">
        <f>'FOD (ALL)'!CG10</f>
        <v>3302000</v>
      </c>
      <c r="EV10" s="137" t="str">
        <f t="shared" si="143"/>
        <v>N</v>
      </c>
      <c r="EW10" s="137" t="str">
        <f t="shared" si="144"/>
        <v>Y</v>
      </c>
      <c r="EX10" s="137" t="str">
        <f t="shared" si="145"/>
        <v>N</v>
      </c>
      <c r="EY10" s="137" t="str">
        <f t="shared" si="146"/>
        <v>N</v>
      </c>
      <c r="EZ10" s="139">
        <f t="shared" si="147"/>
        <v>281.11111111111109</v>
      </c>
      <c r="FA10" s="139">
        <f t="shared" si="148"/>
        <v>-91.600559962669166</v>
      </c>
      <c r="FB10" s="139">
        <f t="shared" si="149"/>
        <v>-322.30290456431538</v>
      </c>
      <c r="FC10" s="139">
        <f t="shared" si="150"/>
        <v>-70.805572380375523</v>
      </c>
      <c r="FD10" s="139" t="str">
        <f t="shared" si="151"/>
        <v>Y</v>
      </c>
      <c r="FE10" s="139" t="str">
        <f t="shared" si="152"/>
        <v>Y</v>
      </c>
      <c r="FF10" s="137" t="str">
        <f t="shared" si="153"/>
        <v>N</v>
      </c>
    </row>
    <row r="11" spans="1:162" x14ac:dyDescent="0.3">
      <c r="A11" s="137" t="str">
        <f>FOD!B11</f>
        <v xml:space="preserve">ASHOKLEY  </v>
      </c>
      <c r="B11" s="137">
        <f>FOD!F11</f>
        <v>42.95</v>
      </c>
      <c r="C11" s="137">
        <f>FOD!P11</f>
        <v>44.65</v>
      </c>
      <c r="D11" s="137">
        <f>FOD!Z11</f>
        <v>43.15</v>
      </c>
      <c r="E11" s="137">
        <f>FOD!AJ11</f>
        <v>42.85</v>
      </c>
      <c r="F11" s="137">
        <f>FOD!AT11</f>
        <v>43.2</v>
      </c>
      <c r="G11" s="137" t="str">
        <f t="shared" si="55"/>
        <v>N</v>
      </c>
      <c r="H11" s="137" t="str">
        <f t="shared" si="56"/>
        <v>Y</v>
      </c>
      <c r="I11" s="137" t="str">
        <f t="shared" si="57"/>
        <v>Y</v>
      </c>
      <c r="J11" s="137" t="str">
        <f t="shared" si="58"/>
        <v>N</v>
      </c>
      <c r="K11" s="139">
        <f t="shared" si="59"/>
        <v>-3.8073908174691953</v>
      </c>
      <c r="L11" s="139">
        <f t="shared" si="60"/>
        <v>3.4762456546929319</v>
      </c>
      <c r="M11" s="139">
        <f t="shared" si="61"/>
        <v>0.70011668611434574</v>
      </c>
      <c r="N11" s="139">
        <f t="shared" si="62"/>
        <v>-0.81018518518518845</v>
      </c>
      <c r="O11" s="137" t="str">
        <f t="shared" si="63"/>
        <v>N</v>
      </c>
      <c r="P11" s="137" t="str">
        <f t="shared" si="64"/>
        <v>Y</v>
      </c>
      <c r="Q11" s="137" t="str">
        <f t="shared" si="65"/>
        <v>Y</v>
      </c>
      <c r="R11" s="137">
        <f>FOD!C11</f>
        <v>44</v>
      </c>
      <c r="S11" s="137">
        <f>FOD!M11</f>
        <v>43.25</v>
      </c>
      <c r="T11" s="137">
        <f>FOD!W11</f>
        <v>43.4</v>
      </c>
      <c r="U11" s="137">
        <f>FOD!AG11</f>
        <v>43.6</v>
      </c>
      <c r="V11" s="137">
        <f>FOD!AQ11</f>
        <v>46.85</v>
      </c>
      <c r="W11" s="137">
        <f>FOD!D11</f>
        <v>44.8</v>
      </c>
      <c r="X11" s="137">
        <f>FOD!N11</f>
        <v>45.7</v>
      </c>
      <c r="Y11" s="137">
        <f>FOD!X11</f>
        <v>43.4</v>
      </c>
      <c r="Z11" s="137">
        <f>FOD!AH11</f>
        <v>44.9</v>
      </c>
      <c r="AA11" s="137">
        <f>FOD!AR11</f>
        <v>46.85</v>
      </c>
      <c r="AB11" s="137">
        <f>FOD!E11</f>
        <v>42.4</v>
      </c>
      <c r="AC11" s="137">
        <f>FOD!O11</f>
        <v>42.9</v>
      </c>
      <c r="AD11" s="137">
        <f>FOD!Y11</f>
        <v>42.1</v>
      </c>
      <c r="AE11" s="137">
        <f>FOD!AI11</f>
        <v>42.6</v>
      </c>
      <c r="AF11" s="137">
        <f>FOD!AS11</f>
        <v>41.45</v>
      </c>
      <c r="AG11" s="137">
        <f>FOD!G11</f>
        <v>58040000</v>
      </c>
      <c r="AH11" s="137">
        <f>FOD!Q11</f>
        <v>54712000</v>
      </c>
      <c r="AI11" s="137">
        <f>FOD!AA11</f>
        <v>53904000</v>
      </c>
      <c r="AJ11" s="137">
        <f>FOD!AK11</f>
        <v>52256000</v>
      </c>
      <c r="AK11" s="137">
        <f>FOD!AU11</f>
        <v>51736000</v>
      </c>
      <c r="AL11" s="137" t="str">
        <f t="shared" si="66"/>
        <v>Y</v>
      </c>
      <c r="AM11" s="137" t="str">
        <f t="shared" si="67"/>
        <v>Y</v>
      </c>
      <c r="AN11" s="137" t="str">
        <f t="shared" si="68"/>
        <v>Y</v>
      </c>
      <c r="AO11" s="137" t="str">
        <f t="shared" si="69"/>
        <v>Y</v>
      </c>
      <c r="AP11" s="139">
        <f t="shared" si="70"/>
        <v>6.0827606375201047</v>
      </c>
      <c r="AQ11" s="139">
        <f t="shared" si="71"/>
        <v>1.4989611160581775</v>
      </c>
      <c r="AR11" s="139">
        <f t="shared" si="72"/>
        <v>3.1537048377219845</v>
      </c>
      <c r="AS11" s="139">
        <f t="shared" si="73"/>
        <v>1.0051028297510438</v>
      </c>
      <c r="AT11" s="137" t="str">
        <f t="shared" si="74"/>
        <v>Y</v>
      </c>
      <c r="AU11" s="137" t="str">
        <f t="shared" si="75"/>
        <v>N</v>
      </c>
      <c r="AV11" s="137" t="str">
        <f t="shared" si="76"/>
        <v>Y</v>
      </c>
      <c r="AW11" s="137">
        <f>FOD!H11</f>
        <v>1297248800</v>
      </c>
      <c r="AX11" s="137">
        <f>FOD!R11</f>
        <v>1436203200</v>
      </c>
      <c r="AY11" s="137">
        <f>FOD!AB11</f>
        <v>808175200</v>
      </c>
      <c r="AZ11" s="137">
        <f>FOD!AL11</f>
        <v>888112400</v>
      </c>
      <c r="BA11" s="137">
        <f>FOD!AV11</f>
        <v>1632051200</v>
      </c>
      <c r="BB11" s="137" t="str">
        <f t="shared" si="77"/>
        <v>N</v>
      </c>
      <c r="BC11" s="137" t="str">
        <f t="shared" si="78"/>
        <v>Y</v>
      </c>
      <c r="BD11" s="137" t="str">
        <f t="shared" si="79"/>
        <v>N</v>
      </c>
      <c r="BE11" s="137" t="str">
        <f t="shared" si="80"/>
        <v>N</v>
      </c>
      <c r="BF11" s="139">
        <f t="shared" si="81"/>
        <v>-9.6751211806240232</v>
      </c>
      <c r="BG11" s="139">
        <f t="shared" si="82"/>
        <v>77.709387766415006</v>
      </c>
      <c r="BH11" s="139">
        <f t="shared" si="83"/>
        <v>-9.0007976467843491</v>
      </c>
      <c r="BI11" s="139">
        <f t="shared" si="84"/>
        <v>-45.583055237482746</v>
      </c>
      <c r="BJ11" s="137" t="str">
        <f t="shared" si="85"/>
        <v>N</v>
      </c>
      <c r="BK11" s="137" t="str">
        <f t="shared" si="86"/>
        <v>Y</v>
      </c>
      <c r="BL11" s="137" t="str">
        <f t="shared" si="87"/>
        <v>Y</v>
      </c>
      <c r="BM11" s="137">
        <f>FOD!I11</f>
        <v>29912000</v>
      </c>
      <c r="BN11" s="137">
        <f>FOD!S11</f>
        <v>32152000</v>
      </c>
      <c r="BO11" s="137">
        <f>FOD!AC11</f>
        <v>18912000</v>
      </c>
      <c r="BP11" s="137">
        <f>FOD!AM11</f>
        <v>20312000</v>
      </c>
      <c r="BQ11" s="137">
        <f>FOD!AW11</f>
        <v>37592000</v>
      </c>
      <c r="BR11" s="137" t="str">
        <f t="shared" si="88"/>
        <v>N</v>
      </c>
      <c r="BS11" s="137" t="str">
        <f t="shared" si="89"/>
        <v>Y</v>
      </c>
      <c r="BT11" s="137" t="str">
        <f t="shared" si="90"/>
        <v>N</v>
      </c>
      <c r="BU11" s="137" t="str">
        <f t="shared" si="91"/>
        <v>N</v>
      </c>
      <c r="BV11" s="139">
        <f t="shared" si="92"/>
        <v>-6.9669071908434939</v>
      </c>
      <c r="BW11" s="139">
        <f t="shared" si="93"/>
        <v>70.008460236886634</v>
      </c>
      <c r="BX11" s="139">
        <f t="shared" si="94"/>
        <v>-6.8924773532886965</v>
      </c>
      <c r="BY11" s="139">
        <f t="shared" si="95"/>
        <v>-45.967227069589271</v>
      </c>
      <c r="BZ11" s="137" t="str">
        <f t="shared" si="96"/>
        <v>N</v>
      </c>
      <c r="CA11" s="137" t="str">
        <f t="shared" si="97"/>
        <v>Y</v>
      </c>
      <c r="CB11" s="137" t="str">
        <f t="shared" si="98"/>
        <v>Y</v>
      </c>
      <c r="CC11" s="137">
        <f>FOD!J11</f>
        <v>3218</v>
      </c>
      <c r="CD11" s="137">
        <f>FOD!T11</f>
        <v>3660</v>
      </c>
      <c r="CE11" s="137">
        <f>FOD!AD11</f>
        <v>2169</v>
      </c>
      <c r="CF11" s="137">
        <f>FOD!AN11</f>
        <v>2428</v>
      </c>
      <c r="CG11" s="137">
        <f>FOD!AX11</f>
        <v>4363</v>
      </c>
      <c r="CH11" s="137" t="str">
        <f t="shared" si="99"/>
        <v>N</v>
      </c>
      <c r="CI11" s="137" t="str">
        <f t="shared" si="100"/>
        <v>Y</v>
      </c>
      <c r="CJ11" s="137" t="str">
        <f t="shared" si="101"/>
        <v>N</v>
      </c>
      <c r="CK11" s="137" t="str">
        <f t="shared" si="102"/>
        <v>N</v>
      </c>
      <c r="CL11" s="139">
        <f t="shared" si="103"/>
        <v>-12.076502732240439</v>
      </c>
      <c r="CM11" s="139">
        <f t="shared" si="104"/>
        <v>68.741355463347162</v>
      </c>
      <c r="CN11" s="139">
        <f t="shared" si="105"/>
        <v>-10.667215815485996</v>
      </c>
      <c r="CO11" s="139">
        <f t="shared" si="106"/>
        <v>-44.350217740087096</v>
      </c>
      <c r="CP11" s="137" t="str">
        <f t="shared" si="107"/>
        <v>N</v>
      </c>
      <c r="CQ11" s="137" t="str">
        <f t="shared" si="108"/>
        <v>Y</v>
      </c>
      <c r="CR11" s="137" t="str">
        <f t="shared" si="109"/>
        <v>Y</v>
      </c>
      <c r="CS11" s="124"/>
      <c r="CT11" s="144" t="str">
        <f>'FOD (ALL)'!M11</f>
        <v>ASHOKLEY</v>
      </c>
      <c r="CU11" s="137">
        <f>'FOD (ALL)'!N11</f>
        <v>5397</v>
      </c>
      <c r="CV11" s="137">
        <f>'FOD (ALL)'!AE11</f>
        <v>4912</v>
      </c>
      <c r="CW11" s="137">
        <f>'FOD (ALL)'!AV11</f>
        <v>2756</v>
      </c>
      <c r="CX11" s="137">
        <f>'FOD (ALL)'!BM11</f>
        <v>2918</v>
      </c>
      <c r="CY11" s="137">
        <f>'FOD (ALL)'!CD11</f>
        <v>5135</v>
      </c>
      <c r="CZ11" s="137" t="str">
        <f t="shared" si="110"/>
        <v>Y</v>
      </c>
      <c r="DA11" s="137" t="str">
        <f t="shared" si="111"/>
        <v>Y</v>
      </c>
      <c r="DB11" s="137" t="str">
        <f t="shared" si="112"/>
        <v>N</v>
      </c>
      <c r="DC11" s="137" t="str">
        <f t="shared" si="113"/>
        <v>N</v>
      </c>
      <c r="DD11" s="139">
        <f t="shared" si="114"/>
        <v>9.8737785016286654</v>
      </c>
      <c r="DE11" s="139">
        <f t="shared" si="115"/>
        <v>78.229317851959351</v>
      </c>
      <c r="DF11" s="139">
        <f t="shared" si="116"/>
        <v>-5.5517477724468813</v>
      </c>
      <c r="DG11" s="139">
        <f t="shared" si="117"/>
        <v>-43.174294060370009</v>
      </c>
      <c r="DH11" s="139" t="str">
        <f t="shared" si="118"/>
        <v>N</v>
      </c>
      <c r="DI11" s="139" t="str">
        <f t="shared" si="119"/>
        <v>Y</v>
      </c>
      <c r="DJ11" s="137" t="str">
        <f t="shared" si="120"/>
        <v>Y</v>
      </c>
      <c r="DK11" s="137">
        <f>'FOD (ALL)'!O11</f>
        <v>18625.93</v>
      </c>
      <c r="DL11" s="137">
        <f>'FOD (ALL)'!AF11</f>
        <v>17510.480000000003</v>
      </c>
      <c r="DM11" s="137">
        <f>'FOD (ALL)'!AW11</f>
        <v>9406.34</v>
      </c>
      <c r="DN11" s="137">
        <f>'FOD (ALL)'!BN11</f>
        <v>10188.380000000001</v>
      </c>
      <c r="DO11" s="137">
        <f>'FOD (ALL)'!CE11</f>
        <v>17805.75</v>
      </c>
      <c r="DP11" s="137" t="str">
        <f t="shared" si="121"/>
        <v>Y</v>
      </c>
      <c r="DQ11" s="137" t="str">
        <f t="shared" si="122"/>
        <v>Y</v>
      </c>
      <c r="DR11" s="137" t="str">
        <f t="shared" si="123"/>
        <v>N</v>
      </c>
      <c r="DS11" s="137" t="str">
        <f t="shared" si="124"/>
        <v>N</v>
      </c>
      <c r="DT11" s="139">
        <f t="shared" si="125"/>
        <v>6.3701851691101377</v>
      </c>
      <c r="DU11" s="139">
        <f t="shared" si="126"/>
        <v>86.156145748505836</v>
      </c>
      <c r="DV11" s="139">
        <f t="shared" si="127"/>
        <v>-7.6758032189612164</v>
      </c>
      <c r="DW11" s="139">
        <f t="shared" si="128"/>
        <v>-42.780393973856754</v>
      </c>
      <c r="DX11" s="139" t="str">
        <f t="shared" si="129"/>
        <v>N</v>
      </c>
      <c r="DY11" s="139" t="str">
        <f t="shared" si="130"/>
        <v>Y</v>
      </c>
      <c r="DZ11" s="137" t="str">
        <f t="shared" si="131"/>
        <v>Y</v>
      </c>
      <c r="EA11" s="137">
        <f>'FOD (ALL)'!P11</f>
        <v>72797000</v>
      </c>
      <c r="EB11" s="137">
        <f>'FOD (ALL)'!AG11</f>
        <v>62894000</v>
      </c>
      <c r="EC11" s="137">
        <f>'FOD (ALL)'!AX11</f>
        <v>59978000</v>
      </c>
      <c r="ED11" s="137">
        <f>'FOD (ALL)'!BO11</f>
        <v>57172000</v>
      </c>
      <c r="EE11" s="137">
        <f>'FOD (ALL)'!CF11</f>
        <v>55838000</v>
      </c>
      <c r="EF11" s="137" t="str">
        <f t="shared" si="132"/>
        <v>Y</v>
      </c>
      <c r="EG11" s="137" t="str">
        <f t="shared" si="133"/>
        <v>Y</v>
      </c>
      <c r="EH11" s="137" t="str">
        <f t="shared" si="134"/>
        <v>Y</v>
      </c>
      <c r="EI11" s="137" t="str">
        <f t="shared" si="135"/>
        <v>Y</v>
      </c>
      <c r="EJ11" s="139">
        <f t="shared" si="136"/>
        <v>15.74554011511432</v>
      </c>
      <c r="EK11" s="139">
        <f t="shared" si="137"/>
        <v>4.8617826536396684</v>
      </c>
      <c r="EL11" s="139">
        <f t="shared" si="138"/>
        <v>4.9079969215699997</v>
      </c>
      <c r="EM11" s="139">
        <f t="shared" si="139"/>
        <v>2.3890540492137973</v>
      </c>
      <c r="EN11" s="139" t="str">
        <f t="shared" si="140"/>
        <v>Y</v>
      </c>
      <c r="EO11" s="139" t="str">
        <f t="shared" si="141"/>
        <v>N</v>
      </c>
      <c r="EP11" s="137" t="str">
        <f t="shared" si="142"/>
        <v>Y</v>
      </c>
      <c r="EQ11" s="137">
        <f>'FOD (ALL)'!Q11</f>
        <v>9903000</v>
      </c>
      <c r="ER11" s="137">
        <f>'FOD (ALL)'!AH11</f>
        <v>2916000</v>
      </c>
      <c r="ES11" s="137">
        <f>'FOD (ALL)'!AY11</f>
        <v>2806000</v>
      </c>
      <c r="ET11" s="137">
        <f>'FOD (ALL)'!BP11</f>
        <v>1334000</v>
      </c>
      <c r="EU11" s="137">
        <f>'FOD (ALL)'!CG11</f>
        <v>4717000</v>
      </c>
      <c r="EV11" s="137" t="str">
        <f t="shared" si="143"/>
        <v>Y</v>
      </c>
      <c r="EW11" s="137" t="str">
        <f t="shared" si="144"/>
        <v>Y</v>
      </c>
      <c r="EX11" s="137" t="str">
        <f t="shared" si="145"/>
        <v>Y</v>
      </c>
      <c r="EY11" s="137" t="str">
        <f t="shared" si="146"/>
        <v>N</v>
      </c>
      <c r="EZ11" s="139">
        <f t="shared" si="147"/>
        <v>239.6090534979424</v>
      </c>
      <c r="FA11" s="139">
        <f t="shared" si="148"/>
        <v>3.9201710620099783</v>
      </c>
      <c r="FB11" s="139">
        <f t="shared" si="149"/>
        <v>110.34482758620689</v>
      </c>
      <c r="FC11" s="139">
        <f t="shared" si="150"/>
        <v>-71.719313122747508</v>
      </c>
      <c r="FD11" s="139" t="str">
        <f t="shared" si="151"/>
        <v>Y</v>
      </c>
      <c r="FE11" s="139" t="str">
        <f t="shared" si="152"/>
        <v>N</v>
      </c>
      <c r="FF11" s="137" t="str">
        <f t="shared" si="153"/>
        <v>Y</v>
      </c>
    </row>
    <row r="12" spans="1:162" x14ac:dyDescent="0.3">
      <c r="A12" s="137" t="str">
        <f>FOD!B12</f>
        <v>ASIANPAINT</v>
      </c>
      <c r="B12" s="137">
        <f>FOD!F12</f>
        <v>1607.15</v>
      </c>
      <c r="C12" s="137">
        <f>FOD!P12</f>
        <v>1567.9</v>
      </c>
      <c r="D12" s="137">
        <f>FOD!Z12</f>
        <v>1495.95</v>
      </c>
      <c r="E12" s="137">
        <f>FOD!AJ12</f>
        <v>1499.15</v>
      </c>
      <c r="F12" s="137">
        <f>FOD!AT12</f>
        <v>1501.05</v>
      </c>
      <c r="G12" s="137" t="str">
        <f t="shared" si="55"/>
        <v>Y</v>
      </c>
      <c r="H12" s="137" t="str">
        <f t="shared" si="56"/>
        <v>Y</v>
      </c>
      <c r="I12" s="137" t="str">
        <f t="shared" si="57"/>
        <v>N</v>
      </c>
      <c r="J12" s="137" t="str">
        <f t="shared" si="58"/>
        <v>N</v>
      </c>
      <c r="K12" s="139">
        <f t="shared" si="59"/>
        <v>2.5033484278334077</v>
      </c>
      <c r="L12" s="139">
        <f t="shared" si="60"/>
        <v>4.8096527290350641</v>
      </c>
      <c r="M12" s="139">
        <f t="shared" si="61"/>
        <v>-0.21345429076476971</v>
      </c>
      <c r="N12" s="139">
        <f t="shared" si="62"/>
        <v>-0.12657806202324132</v>
      </c>
      <c r="O12" s="137" t="str">
        <f t="shared" si="63"/>
        <v>N</v>
      </c>
      <c r="P12" s="137" t="str">
        <f t="shared" si="64"/>
        <v>Y</v>
      </c>
      <c r="Q12" s="137" t="str">
        <f t="shared" si="65"/>
        <v>N</v>
      </c>
      <c r="R12" s="137">
        <f>FOD!C12</f>
        <v>1557.6</v>
      </c>
      <c r="S12" s="137">
        <f>FOD!M12</f>
        <v>1497.35</v>
      </c>
      <c r="T12" s="137">
        <f>FOD!W12</f>
        <v>1502.25</v>
      </c>
      <c r="U12" s="137">
        <f>FOD!AG12</f>
        <v>1510.05</v>
      </c>
      <c r="V12" s="137">
        <f>FOD!AQ12</f>
        <v>1554.25</v>
      </c>
      <c r="W12" s="137">
        <f>FOD!D12</f>
        <v>1618.4</v>
      </c>
      <c r="X12" s="137">
        <f>FOD!N12</f>
        <v>1574.35</v>
      </c>
      <c r="Y12" s="137">
        <f>FOD!X12</f>
        <v>1513.2</v>
      </c>
      <c r="Z12" s="137">
        <f>FOD!AH12</f>
        <v>1513.05</v>
      </c>
      <c r="AA12" s="137">
        <f>FOD!AR12</f>
        <v>1556.45</v>
      </c>
      <c r="AB12" s="137">
        <f>FOD!E12</f>
        <v>1553.8</v>
      </c>
      <c r="AC12" s="137">
        <f>FOD!O12</f>
        <v>1497</v>
      </c>
      <c r="AD12" s="137">
        <f>FOD!Y12</f>
        <v>1492.1</v>
      </c>
      <c r="AE12" s="137">
        <f>FOD!AI12</f>
        <v>1481.95</v>
      </c>
      <c r="AF12" s="137">
        <f>FOD!AS12</f>
        <v>1496.25</v>
      </c>
      <c r="AG12" s="137">
        <f>FOD!G12</f>
        <v>4823100</v>
      </c>
      <c r="AH12" s="137">
        <f>FOD!Q12</f>
        <v>5108400</v>
      </c>
      <c r="AI12" s="137">
        <f>FOD!AA12</f>
        <v>5474100</v>
      </c>
      <c r="AJ12" s="137">
        <f>FOD!AK12</f>
        <v>5341500</v>
      </c>
      <c r="AK12" s="137">
        <f>FOD!AU12</f>
        <v>5301300</v>
      </c>
      <c r="AL12" s="137" t="str">
        <f t="shared" si="66"/>
        <v>N</v>
      </c>
      <c r="AM12" s="137" t="str">
        <f t="shared" si="67"/>
        <v>N</v>
      </c>
      <c r="AN12" s="137" t="str">
        <f t="shared" si="68"/>
        <v>Y</v>
      </c>
      <c r="AO12" s="137" t="str">
        <f t="shared" si="69"/>
        <v>Y</v>
      </c>
      <c r="AP12" s="139">
        <f t="shared" si="70"/>
        <v>-5.5849189570119808</v>
      </c>
      <c r="AQ12" s="139">
        <f t="shared" si="71"/>
        <v>-6.6805502274346464</v>
      </c>
      <c r="AR12" s="139">
        <f t="shared" si="72"/>
        <v>2.4824487503510251</v>
      </c>
      <c r="AS12" s="139">
        <f t="shared" si="73"/>
        <v>0.75830456680436875</v>
      </c>
      <c r="AT12" s="137" t="str">
        <f t="shared" si="74"/>
        <v>Y</v>
      </c>
      <c r="AU12" s="137" t="str">
        <f t="shared" si="75"/>
        <v>N</v>
      </c>
      <c r="AV12" s="137" t="str">
        <f t="shared" si="76"/>
        <v>Y</v>
      </c>
      <c r="AW12" s="137">
        <f>FOD!H12</f>
        <v>7901806425</v>
      </c>
      <c r="AX12" s="137">
        <f>FOD!R12</f>
        <v>5279151465</v>
      </c>
      <c r="AY12" s="137">
        <f>FOD!AB12</f>
        <v>3342549720</v>
      </c>
      <c r="AZ12" s="137">
        <f>FOD!AL12</f>
        <v>4137468705</v>
      </c>
      <c r="BA12" s="137">
        <f>FOD!AV12</f>
        <v>3988742805</v>
      </c>
      <c r="BB12" s="137" t="str">
        <f t="shared" si="77"/>
        <v>Y</v>
      </c>
      <c r="BC12" s="137" t="str">
        <f t="shared" si="78"/>
        <v>Y</v>
      </c>
      <c r="BD12" s="137" t="str">
        <f t="shared" si="79"/>
        <v>N</v>
      </c>
      <c r="BE12" s="137" t="str">
        <f t="shared" si="80"/>
        <v>Y</v>
      </c>
      <c r="BF12" s="139">
        <f t="shared" si="81"/>
        <v>49.679479313821886</v>
      </c>
      <c r="BG12" s="139">
        <f t="shared" si="82"/>
        <v>57.937859036544111</v>
      </c>
      <c r="BH12" s="139">
        <f t="shared" si="83"/>
        <v>-19.212688764010842</v>
      </c>
      <c r="BI12" s="139">
        <f t="shared" si="84"/>
        <v>3.7286410097328901</v>
      </c>
      <c r="BJ12" s="137" t="str">
        <f t="shared" si="85"/>
        <v>N</v>
      </c>
      <c r="BK12" s="137" t="str">
        <f t="shared" si="86"/>
        <v>Y</v>
      </c>
      <c r="BL12" s="137" t="str">
        <f t="shared" si="87"/>
        <v>N</v>
      </c>
      <c r="BM12" s="137">
        <f>FOD!I12</f>
        <v>4950300</v>
      </c>
      <c r="BN12" s="137">
        <f>FOD!S12</f>
        <v>3420600</v>
      </c>
      <c r="BO12" s="137">
        <f>FOD!AC12</f>
        <v>2227800</v>
      </c>
      <c r="BP12" s="137">
        <f>FOD!AM12</f>
        <v>2759400</v>
      </c>
      <c r="BQ12" s="137">
        <f>FOD!AW12</f>
        <v>2635200</v>
      </c>
      <c r="BR12" s="137" t="str">
        <f t="shared" si="88"/>
        <v>Y</v>
      </c>
      <c r="BS12" s="137" t="str">
        <f t="shared" si="89"/>
        <v>Y</v>
      </c>
      <c r="BT12" s="137" t="str">
        <f t="shared" si="90"/>
        <v>N</v>
      </c>
      <c r="BU12" s="137" t="str">
        <f t="shared" si="91"/>
        <v>Y</v>
      </c>
      <c r="BV12" s="139">
        <f t="shared" si="92"/>
        <v>44.72022452201368</v>
      </c>
      <c r="BW12" s="139">
        <f t="shared" si="93"/>
        <v>53.541610557500675</v>
      </c>
      <c r="BX12" s="139">
        <f t="shared" si="94"/>
        <v>-19.265057621222002</v>
      </c>
      <c r="BY12" s="139">
        <f t="shared" si="95"/>
        <v>4.7131147540983607</v>
      </c>
      <c r="BZ12" s="137" t="str">
        <f t="shared" si="96"/>
        <v>N</v>
      </c>
      <c r="CA12" s="137" t="str">
        <f t="shared" si="97"/>
        <v>Y</v>
      </c>
      <c r="CB12" s="137" t="str">
        <f t="shared" si="98"/>
        <v>N</v>
      </c>
      <c r="CC12" s="137">
        <f>FOD!J12</f>
        <v>15051</v>
      </c>
      <c r="CD12" s="137">
        <f>FOD!T12</f>
        <v>10218</v>
      </c>
      <c r="CE12" s="137">
        <f>FOD!AD12</f>
        <v>6692</v>
      </c>
      <c r="CF12" s="137">
        <f>FOD!AN12</f>
        <v>8286</v>
      </c>
      <c r="CG12" s="137">
        <f>FOD!AX12</f>
        <v>7870</v>
      </c>
      <c r="CH12" s="137" t="str">
        <f t="shared" si="99"/>
        <v>Y</v>
      </c>
      <c r="CI12" s="137" t="str">
        <f t="shared" si="100"/>
        <v>Y</v>
      </c>
      <c r="CJ12" s="137" t="str">
        <f t="shared" si="101"/>
        <v>N</v>
      </c>
      <c r="CK12" s="137" t="str">
        <f t="shared" si="102"/>
        <v>Y</v>
      </c>
      <c r="CL12" s="139">
        <f t="shared" si="103"/>
        <v>47.298884321785081</v>
      </c>
      <c r="CM12" s="139">
        <f t="shared" si="104"/>
        <v>52.689778840406454</v>
      </c>
      <c r="CN12" s="139">
        <f t="shared" si="105"/>
        <v>-19.237267680424814</v>
      </c>
      <c r="CO12" s="139">
        <f t="shared" si="106"/>
        <v>5.2858958068614994</v>
      </c>
      <c r="CP12" s="137" t="str">
        <f t="shared" si="107"/>
        <v>N</v>
      </c>
      <c r="CQ12" s="137" t="str">
        <f t="shared" si="108"/>
        <v>Y</v>
      </c>
      <c r="CR12" s="137" t="str">
        <f t="shared" si="109"/>
        <v>N</v>
      </c>
      <c r="CS12" s="124"/>
      <c r="CT12" s="144" t="str">
        <f>'FOD (ALL)'!M12</f>
        <v>ASIANPAINT</v>
      </c>
      <c r="CU12" s="137">
        <f>'FOD (ALL)'!N12</f>
        <v>20613</v>
      </c>
      <c r="CV12" s="137">
        <f>'FOD (ALL)'!AE12</f>
        <v>12963</v>
      </c>
      <c r="CW12" s="137">
        <f>'FOD (ALL)'!AV12</f>
        <v>8032</v>
      </c>
      <c r="CX12" s="137">
        <f>'FOD (ALL)'!BM12</f>
        <v>9729</v>
      </c>
      <c r="CY12" s="137">
        <f>'FOD (ALL)'!CD12</f>
        <v>9440</v>
      </c>
      <c r="CZ12" s="137" t="str">
        <f t="shared" si="110"/>
        <v>Y</v>
      </c>
      <c r="DA12" s="137" t="str">
        <f t="shared" si="111"/>
        <v>Y</v>
      </c>
      <c r="DB12" s="137" t="str">
        <f t="shared" si="112"/>
        <v>N</v>
      </c>
      <c r="DC12" s="137" t="str">
        <f t="shared" si="113"/>
        <v>Y</v>
      </c>
      <c r="DD12" s="139">
        <f t="shared" si="114"/>
        <v>59.014117102522569</v>
      </c>
      <c r="DE12" s="139">
        <f t="shared" si="115"/>
        <v>61.391932270916335</v>
      </c>
      <c r="DF12" s="139">
        <f t="shared" si="116"/>
        <v>-17.442697091170729</v>
      </c>
      <c r="DG12" s="139">
        <f t="shared" si="117"/>
        <v>3.0614406779661016</v>
      </c>
      <c r="DH12" s="139" t="str">
        <f t="shared" si="118"/>
        <v>N</v>
      </c>
      <c r="DI12" s="139" t="str">
        <f t="shared" si="119"/>
        <v>Y</v>
      </c>
      <c r="DJ12" s="137" t="str">
        <f t="shared" si="120"/>
        <v>N</v>
      </c>
      <c r="DK12" s="137">
        <f>'FOD (ALL)'!O12</f>
        <v>98741.37</v>
      </c>
      <c r="DL12" s="137">
        <f>'FOD (ALL)'!AF12</f>
        <v>60038.81</v>
      </c>
      <c r="DM12" s="137">
        <f>'FOD (ALL)'!AW12</f>
        <v>36160.050000000003</v>
      </c>
      <c r="DN12" s="137">
        <f>'FOD (ALL)'!BN12</f>
        <v>43766.840000000004</v>
      </c>
      <c r="DO12" s="137">
        <f>'FOD (ALL)'!CE12</f>
        <v>42863.03</v>
      </c>
      <c r="DP12" s="137" t="str">
        <f t="shared" si="121"/>
        <v>Y</v>
      </c>
      <c r="DQ12" s="137" t="str">
        <f t="shared" si="122"/>
        <v>Y</v>
      </c>
      <c r="DR12" s="137" t="str">
        <f t="shared" si="123"/>
        <v>N</v>
      </c>
      <c r="DS12" s="137" t="str">
        <f t="shared" si="124"/>
        <v>Y</v>
      </c>
      <c r="DT12" s="139">
        <f t="shared" si="125"/>
        <v>64.462570127555836</v>
      </c>
      <c r="DU12" s="139">
        <f t="shared" si="126"/>
        <v>66.03630249405073</v>
      </c>
      <c r="DV12" s="139">
        <f t="shared" si="127"/>
        <v>-17.380258661580321</v>
      </c>
      <c r="DW12" s="139">
        <f t="shared" si="128"/>
        <v>2.1086003485987921</v>
      </c>
      <c r="DX12" s="139" t="str">
        <f t="shared" si="129"/>
        <v>N</v>
      </c>
      <c r="DY12" s="139" t="str">
        <f t="shared" si="130"/>
        <v>Y</v>
      </c>
      <c r="DZ12" s="137" t="str">
        <f t="shared" si="131"/>
        <v>N</v>
      </c>
      <c r="EA12" s="137">
        <f>'FOD (ALL)'!P12</f>
        <v>5351700</v>
      </c>
      <c r="EB12" s="137">
        <f>'FOD (ALL)'!AG12</f>
        <v>5497200</v>
      </c>
      <c r="EC12" s="137">
        <f>'FOD (ALL)'!AX12</f>
        <v>5857200</v>
      </c>
      <c r="ED12" s="137">
        <f>'FOD (ALL)'!BO12</f>
        <v>5696100</v>
      </c>
      <c r="EE12" s="137">
        <f>'FOD (ALL)'!CF12</f>
        <v>5614800</v>
      </c>
      <c r="EF12" s="137" t="str">
        <f t="shared" si="132"/>
        <v>N</v>
      </c>
      <c r="EG12" s="137" t="str">
        <f t="shared" si="133"/>
        <v>N</v>
      </c>
      <c r="EH12" s="137" t="str">
        <f t="shared" si="134"/>
        <v>Y</v>
      </c>
      <c r="EI12" s="137" t="str">
        <f t="shared" si="135"/>
        <v>Y</v>
      </c>
      <c r="EJ12" s="139">
        <f t="shared" si="136"/>
        <v>-2.6468020082951322</v>
      </c>
      <c r="EK12" s="139">
        <f t="shared" si="137"/>
        <v>-6.1462814996926856</v>
      </c>
      <c r="EL12" s="139">
        <f t="shared" si="138"/>
        <v>2.8282509085163534</v>
      </c>
      <c r="EM12" s="139">
        <f t="shared" si="139"/>
        <v>1.4479589655909382</v>
      </c>
      <c r="EN12" s="139" t="str">
        <f t="shared" si="140"/>
        <v>Y</v>
      </c>
      <c r="EO12" s="139" t="str">
        <f t="shared" si="141"/>
        <v>N</v>
      </c>
      <c r="EP12" s="137" t="str">
        <f t="shared" si="142"/>
        <v>Y</v>
      </c>
      <c r="EQ12" s="137">
        <f>'FOD (ALL)'!Q12</f>
        <v>-145500</v>
      </c>
      <c r="ER12" s="137">
        <f>'FOD (ALL)'!AH12</f>
        <v>-360000</v>
      </c>
      <c r="ES12" s="137">
        <f>'FOD (ALL)'!AY12</f>
        <v>161100</v>
      </c>
      <c r="ET12" s="137">
        <f>'FOD (ALL)'!BP12</f>
        <v>81300</v>
      </c>
      <c r="EU12" s="137">
        <f>'FOD (ALL)'!CG12</f>
        <v>79200</v>
      </c>
      <c r="EV12" s="137" t="str">
        <f t="shared" si="143"/>
        <v>Y</v>
      </c>
      <c r="EW12" s="137" t="str">
        <f t="shared" si="144"/>
        <v>N</v>
      </c>
      <c r="EX12" s="137" t="str">
        <f t="shared" si="145"/>
        <v>Y</v>
      </c>
      <c r="EY12" s="137" t="str">
        <f t="shared" si="146"/>
        <v>Y</v>
      </c>
      <c r="EZ12" s="139">
        <f t="shared" si="147"/>
        <v>-59.583333333333336</v>
      </c>
      <c r="FA12" s="139">
        <f t="shared" si="148"/>
        <v>-323.46368715083798</v>
      </c>
      <c r="FB12" s="139">
        <f t="shared" si="149"/>
        <v>98.154981549815503</v>
      </c>
      <c r="FC12" s="139">
        <f t="shared" si="150"/>
        <v>2.6515151515151514</v>
      </c>
      <c r="FD12" s="139" t="str">
        <f t="shared" si="151"/>
        <v>Y</v>
      </c>
      <c r="FE12" s="139" t="str">
        <f t="shared" si="152"/>
        <v>N</v>
      </c>
      <c r="FF12" s="137" t="str">
        <f t="shared" si="153"/>
        <v>Y</v>
      </c>
    </row>
    <row r="13" spans="1:162" x14ac:dyDescent="0.3">
      <c r="A13" s="137" t="str">
        <f>FOD!B13</f>
        <v>AUROPHARMA</v>
      </c>
      <c r="B13" s="137">
        <f>FOD!F13</f>
        <v>727.95</v>
      </c>
      <c r="C13" s="137">
        <f>FOD!P13</f>
        <v>720.9</v>
      </c>
      <c r="D13" s="137">
        <f>FOD!Z13</f>
        <v>705.9</v>
      </c>
      <c r="E13" s="137">
        <f>FOD!AJ13</f>
        <v>663.4</v>
      </c>
      <c r="F13" s="137">
        <f>FOD!AT13</f>
        <v>667.6</v>
      </c>
      <c r="G13" s="137" t="str">
        <f t="shared" si="55"/>
        <v>Y</v>
      </c>
      <c r="H13" s="137" t="str">
        <f t="shared" si="56"/>
        <v>Y</v>
      </c>
      <c r="I13" s="137" t="str">
        <f t="shared" si="57"/>
        <v>Y</v>
      </c>
      <c r="J13" s="137" t="str">
        <f t="shared" si="58"/>
        <v>N</v>
      </c>
      <c r="K13" s="139">
        <f t="shared" si="59"/>
        <v>0.97794423637121219</v>
      </c>
      <c r="L13" s="139">
        <f t="shared" si="60"/>
        <v>2.1249468763280919</v>
      </c>
      <c r="M13" s="139">
        <f t="shared" si="61"/>
        <v>6.4063913174555331</v>
      </c>
      <c r="N13" s="139">
        <f t="shared" si="62"/>
        <v>-0.62911923307370365</v>
      </c>
      <c r="O13" s="137" t="str">
        <f t="shared" si="63"/>
        <v>N</v>
      </c>
      <c r="P13" s="137" t="str">
        <f t="shared" si="64"/>
        <v>N</v>
      </c>
      <c r="Q13" s="137" t="str">
        <f t="shared" si="65"/>
        <v>Y</v>
      </c>
      <c r="R13" s="137">
        <f>FOD!C13</f>
        <v>717.05</v>
      </c>
      <c r="S13" s="137">
        <f>FOD!M13</f>
        <v>703.95</v>
      </c>
      <c r="T13" s="137">
        <f>FOD!W13</f>
        <v>663.9</v>
      </c>
      <c r="U13" s="137">
        <f>FOD!AG13</f>
        <v>675</v>
      </c>
      <c r="V13" s="137">
        <f>FOD!AQ13</f>
        <v>666.35</v>
      </c>
      <c r="W13" s="137">
        <f>FOD!D13</f>
        <v>730.45</v>
      </c>
      <c r="X13" s="137">
        <f>FOD!N13</f>
        <v>723.5</v>
      </c>
      <c r="Y13" s="137">
        <f>FOD!X13</f>
        <v>709.8</v>
      </c>
      <c r="Z13" s="137">
        <f>FOD!AH13</f>
        <v>680.45</v>
      </c>
      <c r="AA13" s="137">
        <f>FOD!AR13</f>
        <v>682.8</v>
      </c>
      <c r="AB13" s="137">
        <f>FOD!E13</f>
        <v>710.9</v>
      </c>
      <c r="AC13" s="137">
        <f>FOD!O13</f>
        <v>700.25</v>
      </c>
      <c r="AD13" s="137">
        <f>FOD!Y13</f>
        <v>660</v>
      </c>
      <c r="AE13" s="137">
        <f>FOD!AI13</f>
        <v>654.6</v>
      </c>
      <c r="AF13" s="137">
        <f>FOD!AS13</f>
        <v>653.29999999999995</v>
      </c>
      <c r="AG13" s="137">
        <f>FOD!G13</f>
        <v>8929000</v>
      </c>
      <c r="AH13" s="137">
        <f>FOD!Q13</f>
        <v>9497000</v>
      </c>
      <c r="AI13" s="137">
        <f>FOD!AA13</f>
        <v>9706000</v>
      </c>
      <c r="AJ13" s="137">
        <f>FOD!AK13</f>
        <v>9438000</v>
      </c>
      <c r="AK13" s="137">
        <f>FOD!AU13</f>
        <v>9596000</v>
      </c>
      <c r="AL13" s="137" t="str">
        <f t="shared" si="66"/>
        <v>N</v>
      </c>
      <c r="AM13" s="137" t="str">
        <f t="shared" si="67"/>
        <v>N</v>
      </c>
      <c r="AN13" s="137" t="str">
        <f t="shared" si="68"/>
        <v>Y</v>
      </c>
      <c r="AO13" s="137" t="str">
        <f t="shared" si="69"/>
        <v>N</v>
      </c>
      <c r="AP13" s="139">
        <f t="shared" si="70"/>
        <v>-5.9808360534905756</v>
      </c>
      <c r="AQ13" s="139">
        <f t="shared" si="71"/>
        <v>-2.1533072326396043</v>
      </c>
      <c r="AR13" s="139">
        <f t="shared" si="72"/>
        <v>2.8395846577664758</v>
      </c>
      <c r="AS13" s="139">
        <f t="shared" si="73"/>
        <v>-1.6465193830762819</v>
      </c>
      <c r="AT13" s="137" t="str">
        <f t="shared" si="74"/>
        <v>N</v>
      </c>
      <c r="AU13" s="137" t="str">
        <f t="shared" si="75"/>
        <v>N</v>
      </c>
      <c r="AV13" s="137" t="str">
        <f t="shared" si="76"/>
        <v>Y</v>
      </c>
      <c r="AW13" s="137">
        <f>FOD!H13</f>
        <v>5950237450</v>
      </c>
      <c r="AX13" s="137">
        <f>FOD!R13</f>
        <v>7998417500</v>
      </c>
      <c r="AY13" s="137">
        <f>FOD!AB13</f>
        <v>8379340650</v>
      </c>
      <c r="AZ13" s="137">
        <f>FOD!AL13</f>
        <v>4450734950</v>
      </c>
      <c r="BA13" s="137">
        <f>FOD!AV13</f>
        <v>5206142900</v>
      </c>
      <c r="BB13" s="137" t="str">
        <f t="shared" si="77"/>
        <v>N</v>
      </c>
      <c r="BC13" s="137" t="str">
        <f t="shared" si="78"/>
        <v>N</v>
      </c>
      <c r="BD13" s="137" t="str">
        <f t="shared" si="79"/>
        <v>Y</v>
      </c>
      <c r="BE13" s="137" t="str">
        <f t="shared" si="80"/>
        <v>N</v>
      </c>
      <c r="BF13" s="139">
        <f t="shared" si="81"/>
        <v>-25.607316072210534</v>
      </c>
      <c r="BG13" s="139">
        <f t="shared" si="82"/>
        <v>-4.5459799990348877</v>
      </c>
      <c r="BH13" s="139">
        <f t="shared" si="83"/>
        <v>88.268695937510273</v>
      </c>
      <c r="BI13" s="139">
        <f t="shared" si="84"/>
        <v>-14.509934984688952</v>
      </c>
      <c r="BJ13" s="137" t="str">
        <f t="shared" si="85"/>
        <v>N</v>
      </c>
      <c r="BK13" s="137" t="str">
        <f t="shared" si="86"/>
        <v>N</v>
      </c>
      <c r="BL13" s="137" t="str">
        <f t="shared" si="87"/>
        <v>Y</v>
      </c>
      <c r="BM13" s="137">
        <f>FOD!I13</f>
        <v>8248000</v>
      </c>
      <c r="BN13" s="137">
        <f>FOD!S13</f>
        <v>11228000</v>
      </c>
      <c r="BO13" s="137">
        <f>FOD!AC13</f>
        <v>12158000</v>
      </c>
      <c r="BP13" s="137">
        <f>FOD!AM13</f>
        <v>6675000</v>
      </c>
      <c r="BQ13" s="137">
        <f>FOD!AW13</f>
        <v>7786000</v>
      </c>
      <c r="BR13" s="137" t="str">
        <f t="shared" si="88"/>
        <v>N</v>
      </c>
      <c r="BS13" s="137" t="str">
        <f t="shared" si="89"/>
        <v>N</v>
      </c>
      <c r="BT13" s="137" t="str">
        <f t="shared" si="90"/>
        <v>Y</v>
      </c>
      <c r="BU13" s="137" t="str">
        <f t="shared" si="91"/>
        <v>N</v>
      </c>
      <c r="BV13" s="139">
        <f t="shared" si="92"/>
        <v>-26.540790879943</v>
      </c>
      <c r="BW13" s="139">
        <f t="shared" si="93"/>
        <v>-7.6492844217798979</v>
      </c>
      <c r="BX13" s="139">
        <f t="shared" si="94"/>
        <v>82.142322097378269</v>
      </c>
      <c r="BY13" s="139">
        <f t="shared" si="95"/>
        <v>-14.269201130233752</v>
      </c>
      <c r="BZ13" s="137" t="str">
        <f t="shared" si="96"/>
        <v>N</v>
      </c>
      <c r="CA13" s="137" t="str">
        <f t="shared" si="97"/>
        <v>N</v>
      </c>
      <c r="CB13" s="137" t="str">
        <f t="shared" si="98"/>
        <v>Y</v>
      </c>
      <c r="CC13" s="137">
        <f>FOD!J13</f>
        <v>6837</v>
      </c>
      <c r="CD13" s="137">
        <f>FOD!T13</f>
        <v>10304</v>
      </c>
      <c r="CE13" s="137">
        <f>FOD!AD13</f>
        <v>11046</v>
      </c>
      <c r="CF13" s="137">
        <f>FOD!AN13</f>
        <v>5936</v>
      </c>
      <c r="CG13" s="137">
        <f>FOD!AX13</f>
        <v>7111</v>
      </c>
      <c r="CH13" s="137" t="str">
        <f t="shared" si="99"/>
        <v>N</v>
      </c>
      <c r="CI13" s="137" t="str">
        <f t="shared" si="100"/>
        <v>N</v>
      </c>
      <c r="CJ13" s="137" t="str">
        <f t="shared" si="101"/>
        <v>Y</v>
      </c>
      <c r="CK13" s="137" t="str">
        <f t="shared" si="102"/>
        <v>N</v>
      </c>
      <c r="CL13" s="139">
        <f t="shared" si="103"/>
        <v>-33.647127329192543</v>
      </c>
      <c r="CM13" s="139">
        <f t="shared" si="104"/>
        <v>-6.7173637515842834</v>
      </c>
      <c r="CN13" s="139">
        <f t="shared" si="105"/>
        <v>86.084905660377359</v>
      </c>
      <c r="CO13" s="139">
        <f t="shared" si="106"/>
        <v>-16.523695682745043</v>
      </c>
      <c r="CP13" s="137" t="str">
        <f t="shared" si="107"/>
        <v>N</v>
      </c>
      <c r="CQ13" s="137" t="str">
        <f t="shared" si="108"/>
        <v>N</v>
      </c>
      <c r="CR13" s="137" t="str">
        <f t="shared" si="109"/>
        <v>Y</v>
      </c>
      <c r="CS13" s="124"/>
      <c r="CT13" s="144" t="str">
        <f>'FOD (ALL)'!M13</f>
        <v>AUROPHARMA</v>
      </c>
      <c r="CU13" s="137">
        <f>'FOD (ALL)'!N13</f>
        <v>10819</v>
      </c>
      <c r="CV13" s="137">
        <f>'FOD (ALL)'!AE13</f>
        <v>12490</v>
      </c>
      <c r="CW13" s="137">
        <f>'FOD (ALL)'!AV13</f>
        <v>13709</v>
      </c>
      <c r="CX13" s="137">
        <f>'FOD (ALL)'!BM13</f>
        <v>7189</v>
      </c>
      <c r="CY13" s="137">
        <f>'FOD (ALL)'!CD13</f>
        <v>8022</v>
      </c>
      <c r="CZ13" s="137" t="str">
        <f t="shared" si="110"/>
        <v>N</v>
      </c>
      <c r="DA13" s="137" t="str">
        <f t="shared" si="111"/>
        <v>N</v>
      </c>
      <c r="DB13" s="137" t="str">
        <f t="shared" si="112"/>
        <v>Y</v>
      </c>
      <c r="DC13" s="137" t="str">
        <f t="shared" si="113"/>
        <v>N</v>
      </c>
      <c r="DD13" s="139">
        <f t="shared" si="114"/>
        <v>-13.378702962369896</v>
      </c>
      <c r="DE13" s="139">
        <f t="shared" si="115"/>
        <v>-8.8919687796338174</v>
      </c>
      <c r="DF13" s="139">
        <f t="shared" si="116"/>
        <v>90.694116010571705</v>
      </c>
      <c r="DG13" s="139">
        <f t="shared" si="117"/>
        <v>-10.38394415357766</v>
      </c>
      <c r="DH13" s="139" t="str">
        <f t="shared" si="118"/>
        <v>N</v>
      </c>
      <c r="DI13" s="139" t="str">
        <f t="shared" si="119"/>
        <v>N</v>
      </c>
      <c r="DJ13" s="137" t="str">
        <f t="shared" si="120"/>
        <v>Y</v>
      </c>
      <c r="DK13" s="137">
        <f>'FOD (ALL)'!O13</f>
        <v>78081.570000000007</v>
      </c>
      <c r="DL13" s="137">
        <f>'FOD (ALL)'!AF13</f>
        <v>89016.79</v>
      </c>
      <c r="DM13" s="137">
        <f>'FOD (ALL)'!AW13</f>
        <v>94494.73</v>
      </c>
      <c r="DN13" s="137">
        <f>'FOD (ALL)'!BN13</f>
        <v>47945.82</v>
      </c>
      <c r="DO13" s="137">
        <f>'FOD (ALL)'!CE13</f>
        <v>53641.919999999998</v>
      </c>
      <c r="DP13" s="137" t="str">
        <f t="shared" si="121"/>
        <v>N</v>
      </c>
      <c r="DQ13" s="137" t="str">
        <f t="shared" si="122"/>
        <v>N</v>
      </c>
      <c r="DR13" s="137" t="str">
        <f t="shared" si="123"/>
        <v>Y</v>
      </c>
      <c r="DS13" s="137" t="str">
        <f t="shared" si="124"/>
        <v>N</v>
      </c>
      <c r="DT13" s="139">
        <f t="shared" si="125"/>
        <v>-12.284446563395498</v>
      </c>
      <c r="DU13" s="139">
        <f t="shared" si="126"/>
        <v>-5.7970851919466861</v>
      </c>
      <c r="DV13" s="139">
        <f t="shared" si="127"/>
        <v>97.086482200116706</v>
      </c>
      <c r="DW13" s="139">
        <f t="shared" si="128"/>
        <v>-10.618747427385147</v>
      </c>
      <c r="DX13" s="139" t="str">
        <f t="shared" si="129"/>
        <v>N</v>
      </c>
      <c r="DY13" s="139" t="str">
        <f t="shared" si="130"/>
        <v>N</v>
      </c>
      <c r="DZ13" s="137" t="str">
        <f t="shared" si="131"/>
        <v>Y</v>
      </c>
      <c r="EA13" s="137">
        <f>'FOD (ALL)'!P13</f>
        <v>11612000</v>
      </c>
      <c r="EB13" s="137">
        <f>'FOD (ALL)'!AG13</f>
        <v>10766000</v>
      </c>
      <c r="EC13" s="137">
        <f>'FOD (ALL)'!AX13</f>
        <v>10627100</v>
      </c>
      <c r="ED13" s="137">
        <f>'FOD (ALL)'!BO13</f>
        <v>9851100</v>
      </c>
      <c r="EE13" s="137">
        <f>'FOD (ALL)'!CF13</f>
        <v>9882100</v>
      </c>
      <c r="EF13" s="137" t="str">
        <f t="shared" si="132"/>
        <v>Y</v>
      </c>
      <c r="EG13" s="137" t="str">
        <f t="shared" si="133"/>
        <v>Y</v>
      </c>
      <c r="EH13" s="137" t="str">
        <f t="shared" si="134"/>
        <v>Y</v>
      </c>
      <c r="EI13" s="137" t="str">
        <f t="shared" si="135"/>
        <v>N</v>
      </c>
      <c r="EJ13" s="139">
        <f t="shared" si="136"/>
        <v>7.8580717072264532</v>
      </c>
      <c r="EK13" s="139">
        <f t="shared" si="137"/>
        <v>1.3070357858682049</v>
      </c>
      <c r="EL13" s="139">
        <f t="shared" si="138"/>
        <v>7.8772928911492119</v>
      </c>
      <c r="EM13" s="139">
        <f t="shared" si="139"/>
        <v>-0.31369850537841149</v>
      </c>
      <c r="EN13" s="139" t="str">
        <f t="shared" si="140"/>
        <v>Y</v>
      </c>
      <c r="EO13" s="139" t="str">
        <f t="shared" si="141"/>
        <v>N</v>
      </c>
      <c r="EP13" s="137" t="str">
        <f t="shared" si="142"/>
        <v>Y</v>
      </c>
      <c r="EQ13" s="137">
        <f>'FOD (ALL)'!Q13</f>
        <v>846000</v>
      </c>
      <c r="ER13" s="137">
        <f>'FOD (ALL)'!AH13</f>
        <v>138900</v>
      </c>
      <c r="ES13" s="137">
        <f>'FOD (ALL)'!AY13</f>
        <v>776000</v>
      </c>
      <c r="ET13" s="137">
        <f>'FOD (ALL)'!BP13</f>
        <v>-31000</v>
      </c>
      <c r="EU13" s="137">
        <f>'FOD (ALL)'!CG13</f>
        <v>-220000</v>
      </c>
      <c r="EV13" s="137" t="str">
        <f t="shared" si="143"/>
        <v>Y</v>
      </c>
      <c r="EW13" s="137" t="str">
        <f t="shared" si="144"/>
        <v>N</v>
      </c>
      <c r="EX13" s="137" t="str">
        <f t="shared" si="145"/>
        <v>Y</v>
      </c>
      <c r="EY13" s="137" t="str">
        <f t="shared" si="146"/>
        <v>Y</v>
      </c>
      <c r="EZ13" s="139">
        <f t="shared" si="147"/>
        <v>509.07127429805615</v>
      </c>
      <c r="FA13" s="139">
        <f t="shared" si="148"/>
        <v>-82.100515463917517</v>
      </c>
      <c r="FB13" s="139">
        <f t="shared" si="149"/>
        <v>-2603.2258064516127</v>
      </c>
      <c r="FC13" s="139">
        <f t="shared" si="150"/>
        <v>-85.909090909090907</v>
      </c>
      <c r="FD13" s="139" t="str">
        <f t="shared" si="151"/>
        <v>Y</v>
      </c>
      <c r="FE13" s="139" t="str">
        <f t="shared" si="152"/>
        <v>Y</v>
      </c>
      <c r="FF13" s="137" t="str">
        <f t="shared" si="153"/>
        <v>N</v>
      </c>
    </row>
    <row r="14" spans="1:162" x14ac:dyDescent="0.3">
      <c r="A14" s="137" t="str">
        <f>FOD!B14</f>
        <v xml:space="preserve">AXISBANK  </v>
      </c>
      <c r="B14" s="137">
        <f>FOD!F14</f>
        <v>337.35</v>
      </c>
      <c r="C14" s="137">
        <f>FOD!P14</f>
        <v>355.6</v>
      </c>
      <c r="D14" s="137">
        <f>FOD!Z14</f>
        <v>362.25</v>
      </c>
      <c r="E14" s="137">
        <f>FOD!AJ14</f>
        <v>353.9</v>
      </c>
      <c r="F14" s="137">
        <f>FOD!AT14</f>
        <v>359.55</v>
      </c>
      <c r="G14" s="137" t="str">
        <f t="shared" si="55"/>
        <v>N</v>
      </c>
      <c r="H14" s="137" t="str">
        <f t="shared" si="56"/>
        <v>N</v>
      </c>
      <c r="I14" s="137" t="str">
        <f t="shared" si="57"/>
        <v>Y</v>
      </c>
      <c r="J14" s="137" t="str">
        <f t="shared" si="58"/>
        <v>N</v>
      </c>
      <c r="K14" s="139">
        <f t="shared" si="59"/>
        <v>-5.1321709786276708</v>
      </c>
      <c r="L14" s="139">
        <f t="shared" si="60"/>
        <v>-1.8357487922705251</v>
      </c>
      <c r="M14" s="139">
        <f t="shared" si="61"/>
        <v>2.3594235659790965</v>
      </c>
      <c r="N14" s="139">
        <f t="shared" si="62"/>
        <v>-1.5714087053261117</v>
      </c>
      <c r="O14" s="137" t="str">
        <f t="shared" si="63"/>
        <v>N</v>
      </c>
      <c r="P14" s="137" t="str">
        <f t="shared" si="64"/>
        <v>N</v>
      </c>
      <c r="Q14" s="137" t="str">
        <f t="shared" si="65"/>
        <v>Y</v>
      </c>
      <c r="R14" s="137">
        <f>FOD!C14</f>
        <v>351.9</v>
      </c>
      <c r="S14" s="137">
        <f>FOD!M14</f>
        <v>362.35</v>
      </c>
      <c r="T14" s="137">
        <f>FOD!W14</f>
        <v>352.9</v>
      </c>
      <c r="U14" s="137">
        <f>FOD!AG14</f>
        <v>367.05</v>
      </c>
      <c r="V14" s="137">
        <f>FOD!AQ14</f>
        <v>388.15</v>
      </c>
      <c r="W14" s="137">
        <f>FOD!D14</f>
        <v>358.9</v>
      </c>
      <c r="X14" s="137">
        <f>FOD!N14</f>
        <v>369.65</v>
      </c>
      <c r="Y14" s="137">
        <f>FOD!X14</f>
        <v>367.05</v>
      </c>
      <c r="Z14" s="137">
        <f>FOD!AH14</f>
        <v>373.45</v>
      </c>
      <c r="AA14" s="137">
        <f>FOD!AR14</f>
        <v>388.7</v>
      </c>
      <c r="AB14" s="137">
        <f>FOD!E14</f>
        <v>332.35</v>
      </c>
      <c r="AC14" s="137">
        <f>FOD!O14</f>
        <v>354.25</v>
      </c>
      <c r="AD14" s="137">
        <f>FOD!Y14</f>
        <v>349.95</v>
      </c>
      <c r="AE14" s="137">
        <f>FOD!AI14</f>
        <v>349.15</v>
      </c>
      <c r="AF14" s="137">
        <f>FOD!AS14</f>
        <v>352.6</v>
      </c>
      <c r="AG14" s="137">
        <f>FOD!G14</f>
        <v>47374800</v>
      </c>
      <c r="AH14" s="137">
        <f>FOD!Q14</f>
        <v>49066800</v>
      </c>
      <c r="AI14" s="137">
        <f>FOD!AA14</f>
        <v>52141200</v>
      </c>
      <c r="AJ14" s="137">
        <f>FOD!AK14</f>
        <v>53386800</v>
      </c>
      <c r="AK14" s="137">
        <f>FOD!AU14</f>
        <v>51265200</v>
      </c>
      <c r="AL14" s="137" t="str">
        <f t="shared" si="66"/>
        <v>N</v>
      </c>
      <c r="AM14" s="137" t="str">
        <f t="shared" si="67"/>
        <v>N</v>
      </c>
      <c r="AN14" s="137" t="str">
        <f t="shared" si="68"/>
        <v>N</v>
      </c>
      <c r="AO14" s="137" t="str">
        <f t="shared" si="69"/>
        <v>Y</v>
      </c>
      <c r="AP14" s="139">
        <f t="shared" si="70"/>
        <v>-3.4483601946733842</v>
      </c>
      <c r="AQ14" s="139">
        <f t="shared" si="71"/>
        <v>-5.8962969782053349</v>
      </c>
      <c r="AR14" s="139">
        <f t="shared" si="72"/>
        <v>-2.3331610060913932</v>
      </c>
      <c r="AS14" s="139">
        <f t="shared" si="73"/>
        <v>4.1384799044966174</v>
      </c>
      <c r="AT14" s="137" t="str">
        <f t="shared" si="74"/>
        <v>Y</v>
      </c>
      <c r="AU14" s="137" t="str">
        <f t="shared" si="75"/>
        <v>N</v>
      </c>
      <c r="AV14" s="137" t="str">
        <f t="shared" si="76"/>
        <v>N</v>
      </c>
      <c r="AW14" s="137">
        <f>FOD!H14</f>
        <v>15937878840</v>
      </c>
      <c r="AX14" s="137">
        <f>FOD!R14</f>
        <v>9914086200</v>
      </c>
      <c r="AY14" s="137">
        <f>FOD!AB14</f>
        <v>9948334740</v>
      </c>
      <c r="AZ14" s="137">
        <f>FOD!AL14</f>
        <v>13997444820</v>
      </c>
      <c r="BA14" s="137">
        <f>FOD!AV14</f>
        <v>14395621080</v>
      </c>
      <c r="BB14" s="137" t="str">
        <f t="shared" si="77"/>
        <v>Y</v>
      </c>
      <c r="BC14" s="137" t="str">
        <f t="shared" si="78"/>
        <v>N</v>
      </c>
      <c r="BD14" s="137" t="str">
        <f t="shared" si="79"/>
        <v>N</v>
      </c>
      <c r="BE14" s="137" t="str">
        <f t="shared" si="80"/>
        <v>N</v>
      </c>
      <c r="BF14" s="139">
        <f t="shared" si="81"/>
        <v>60.759938117140841</v>
      </c>
      <c r="BG14" s="139">
        <f t="shared" si="82"/>
        <v>-0.34426404916085485</v>
      </c>
      <c r="BH14" s="139">
        <f t="shared" si="83"/>
        <v>-28.927494496813456</v>
      </c>
      <c r="BI14" s="139">
        <f t="shared" si="84"/>
        <v>-2.7659540202346031</v>
      </c>
      <c r="BJ14" s="137" t="str">
        <f t="shared" si="85"/>
        <v>Y</v>
      </c>
      <c r="BK14" s="137" t="str">
        <f t="shared" si="86"/>
        <v>Y</v>
      </c>
      <c r="BL14" s="137" t="str">
        <f t="shared" si="87"/>
        <v>N</v>
      </c>
      <c r="BM14" s="137">
        <f>FOD!I14</f>
        <v>46504800</v>
      </c>
      <c r="BN14" s="137">
        <f>FOD!S14</f>
        <v>27344400</v>
      </c>
      <c r="BO14" s="137">
        <f>FOD!AC14</f>
        <v>27757200</v>
      </c>
      <c r="BP14" s="137">
        <f>FOD!AM14</f>
        <v>38767200</v>
      </c>
      <c r="BQ14" s="137">
        <f>FOD!AW14</f>
        <v>39476400</v>
      </c>
      <c r="BR14" s="137" t="str">
        <f t="shared" si="88"/>
        <v>Y</v>
      </c>
      <c r="BS14" s="137" t="str">
        <f t="shared" si="89"/>
        <v>N</v>
      </c>
      <c r="BT14" s="137" t="str">
        <f t="shared" si="90"/>
        <v>N</v>
      </c>
      <c r="BU14" s="137" t="str">
        <f t="shared" si="91"/>
        <v>N</v>
      </c>
      <c r="BV14" s="139">
        <f t="shared" si="92"/>
        <v>70.070654320445868</v>
      </c>
      <c r="BW14" s="139">
        <f t="shared" si="93"/>
        <v>-1.4871817042064761</v>
      </c>
      <c r="BX14" s="139">
        <f t="shared" si="94"/>
        <v>-28.400297158422582</v>
      </c>
      <c r="BY14" s="139">
        <f t="shared" si="95"/>
        <v>-1.7965163996717024</v>
      </c>
      <c r="BZ14" s="137" t="str">
        <f t="shared" si="96"/>
        <v>Y</v>
      </c>
      <c r="CA14" s="137" t="str">
        <f t="shared" si="97"/>
        <v>Y</v>
      </c>
      <c r="CB14" s="137" t="str">
        <f t="shared" si="98"/>
        <v>N</v>
      </c>
      <c r="CC14" s="137">
        <f>FOD!J14</f>
        <v>32522</v>
      </c>
      <c r="CD14" s="137">
        <f>FOD!T14</f>
        <v>18875</v>
      </c>
      <c r="CE14" s="137">
        <f>FOD!AD14</f>
        <v>21357</v>
      </c>
      <c r="CF14" s="137">
        <f>FOD!AN14</f>
        <v>29167</v>
      </c>
      <c r="CG14" s="137">
        <f>FOD!AX14</f>
        <v>29754</v>
      </c>
      <c r="CH14" s="137" t="str">
        <f t="shared" si="99"/>
        <v>Y</v>
      </c>
      <c r="CI14" s="137" t="str">
        <f t="shared" si="100"/>
        <v>N</v>
      </c>
      <c r="CJ14" s="137" t="str">
        <f t="shared" si="101"/>
        <v>N</v>
      </c>
      <c r="CK14" s="137" t="str">
        <f t="shared" si="102"/>
        <v>N</v>
      </c>
      <c r="CL14" s="139">
        <f t="shared" si="103"/>
        <v>72.30198675496689</v>
      </c>
      <c r="CM14" s="139">
        <f t="shared" si="104"/>
        <v>-11.621482417942595</v>
      </c>
      <c r="CN14" s="139">
        <f t="shared" si="105"/>
        <v>-26.776836836150441</v>
      </c>
      <c r="CO14" s="139">
        <f t="shared" si="106"/>
        <v>-1.9728439873630437</v>
      </c>
      <c r="CP14" s="137" t="str">
        <f t="shared" si="107"/>
        <v>Y</v>
      </c>
      <c r="CQ14" s="137" t="str">
        <f t="shared" si="108"/>
        <v>Y</v>
      </c>
      <c r="CR14" s="137" t="str">
        <f t="shared" si="109"/>
        <v>N</v>
      </c>
      <c r="CS14" s="124"/>
      <c r="CT14" s="144" t="str">
        <f>'FOD (ALL)'!M14</f>
        <v>AXISBANK</v>
      </c>
      <c r="CU14" s="137">
        <f>'FOD (ALL)'!N14</f>
        <v>48785</v>
      </c>
      <c r="CV14" s="137">
        <f>'FOD (ALL)'!AE14</f>
        <v>27404</v>
      </c>
      <c r="CW14" s="137">
        <f>'FOD (ALL)'!AV14</f>
        <v>26573</v>
      </c>
      <c r="CX14" s="137">
        <f>'FOD (ALL)'!BM14</f>
        <v>34278</v>
      </c>
      <c r="CY14" s="137">
        <f>'FOD (ALL)'!CD14</f>
        <v>35365</v>
      </c>
      <c r="CZ14" s="137" t="str">
        <f t="shared" si="110"/>
        <v>Y</v>
      </c>
      <c r="DA14" s="137" t="str">
        <f t="shared" si="111"/>
        <v>Y</v>
      </c>
      <c r="DB14" s="137" t="str">
        <f t="shared" si="112"/>
        <v>N</v>
      </c>
      <c r="DC14" s="137" t="str">
        <f t="shared" si="113"/>
        <v>N</v>
      </c>
      <c r="DD14" s="139">
        <f t="shared" si="114"/>
        <v>78.021456721646473</v>
      </c>
      <c r="DE14" s="139">
        <f t="shared" si="115"/>
        <v>3.1272344108681747</v>
      </c>
      <c r="DF14" s="139">
        <f t="shared" si="116"/>
        <v>-22.477974210864112</v>
      </c>
      <c r="DG14" s="139">
        <f t="shared" si="117"/>
        <v>-3.0736603986992792</v>
      </c>
      <c r="DH14" s="139" t="str">
        <f t="shared" si="118"/>
        <v>Y</v>
      </c>
      <c r="DI14" s="139" t="str">
        <f t="shared" si="119"/>
        <v>Y</v>
      </c>
      <c r="DJ14" s="137" t="str">
        <f t="shared" si="120"/>
        <v>N</v>
      </c>
      <c r="DK14" s="137">
        <f>'FOD (ALL)'!O14</f>
        <v>200630.16</v>
      </c>
      <c r="DL14" s="137">
        <f>'FOD (ALL)'!AF14</f>
        <v>119343.03</v>
      </c>
      <c r="DM14" s="137">
        <f>'FOD (ALL)'!AW14</f>
        <v>114313.90000000001</v>
      </c>
      <c r="DN14" s="137">
        <f>'FOD (ALL)'!BN14</f>
        <v>148562.07</v>
      </c>
      <c r="DO14" s="137">
        <f>'FOD (ALL)'!CE14</f>
        <v>154733.69999999998</v>
      </c>
      <c r="DP14" s="137" t="str">
        <f t="shared" si="121"/>
        <v>Y</v>
      </c>
      <c r="DQ14" s="137" t="str">
        <f t="shared" si="122"/>
        <v>Y</v>
      </c>
      <c r="DR14" s="137" t="str">
        <f t="shared" si="123"/>
        <v>N</v>
      </c>
      <c r="DS14" s="137" t="str">
        <f t="shared" si="124"/>
        <v>N</v>
      </c>
      <c r="DT14" s="139">
        <f t="shared" si="125"/>
        <v>68.112172114282671</v>
      </c>
      <c r="DU14" s="139">
        <f t="shared" si="126"/>
        <v>4.399403747050874</v>
      </c>
      <c r="DV14" s="139">
        <f t="shared" si="127"/>
        <v>-23.053105008566451</v>
      </c>
      <c r="DW14" s="139">
        <f t="shared" si="128"/>
        <v>-3.9885493593186077</v>
      </c>
      <c r="DX14" s="139" t="str">
        <f t="shared" si="129"/>
        <v>Y</v>
      </c>
      <c r="DY14" s="139" t="str">
        <f t="shared" si="130"/>
        <v>Y</v>
      </c>
      <c r="DZ14" s="137" t="str">
        <f t="shared" si="131"/>
        <v>N</v>
      </c>
      <c r="EA14" s="137">
        <f>'FOD (ALL)'!P14</f>
        <v>60733200</v>
      </c>
      <c r="EB14" s="137">
        <f>'FOD (ALL)'!AG14</f>
        <v>57670800</v>
      </c>
      <c r="EC14" s="137">
        <f>'FOD (ALL)'!AX14</f>
        <v>57438000</v>
      </c>
      <c r="ED14" s="137">
        <f>'FOD (ALL)'!BO14</f>
        <v>56736000</v>
      </c>
      <c r="EE14" s="137">
        <f>'FOD (ALL)'!CF14</f>
        <v>53992800</v>
      </c>
      <c r="EF14" s="137" t="str">
        <f t="shared" si="132"/>
        <v>Y</v>
      </c>
      <c r="EG14" s="137" t="str">
        <f t="shared" si="133"/>
        <v>Y</v>
      </c>
      <c r="EH14" s="137" t="str">
        <f t="shared" si="134"/>
        <v>Y</v>
      </c>
      <c r="EI14" s="137" t="str">
        <f t="shared" si="135"/>
        <v>Y</v>
      </c>
      <c r="EJ14" s="139">
        <f t="shared" si="136"/>
        <v>5.3101396200503546</v>
      </c>
      <c r="EK14" s="139">
        <f t="shared" si="137"/>
        <v>0.40530659145513426</v>
      </c>
      <c r="EL14" s="139">
        <f t="shared" si="138"/>
        <v>1.2373096446700509</v>
      </c>
      <c r="EM14" s="139">
        <f t="shared" si="139"/>
        <v>5.0806774236564873</v>
      </c>
      <c r="EN14" s="139" t="str">
        <f t="shared" si="140"/>
        <v>Y</v>
      </c>
      <c r="EO14" s="139" t="str">
        <f t="shared" si="141"/>
        <v>N</v>
      </c>
      <c r="EP14" s="137" t="str">
        <f t="shared" si="142"/>
        <v>N</v>
      </c>
      <c r="EQ14" s="137">
        <f>'FOD (ALL)'!Q14</f>
        <v>3062400</v>
      </c>
      <c r="ER14" s="137">
        <f>'FOD (ALL)'!AH14</f>
        <v>232800</v>
      </c>
      <c r="ES14" s="137">
        <f>'FOD (ALL)'!AY14</f>
        <v>702000</v>
      </c>
      <c r="ET14" s="137">
        <f>'FOD (ALL)'!BP14</f>
        <v>2743200</v>
      </c>
      <c r="EU14" s="137">
        <f>'FOD (ALL)'!CG14</f>
        <v>1122000</v>
      </c>
      <c r="EV14" s="137" t="str">
        <f t="shared" si="143"/>
        <v>Y</v>
      </c>
      <c r="EW14" s="137" t="str">
        <f t="shared" si="144"/>
        <v>N</v>
      </c>
      <c r="EX14" s="137" t="str">
        <f t="shared" si="145"/>
        <v>N</v>
      </c>
      <c r="EY14" s="137" t="str">
        <f t="shared" si="146"/>
        <v>Y</v>
      </c>
      <c r="EZ14" s="139">
        <f t="shared" si="147"/>
        <v>1215.4639175257732</v>
      </c>
      <c r="FA14" s="139">
        <f t="shared" si="148"/>
        <v>-66.837606837606828</v>
      </c>
      <c r="FB14" s="139">
        <f t="shared" si="149"/>
        <v>-74.409448818897644</v>
      </c>
      <c r="FC14" s="139">
        <f t="shared" si="150"/>
        <v>144.49197860962565</v>
      </c>
      <c r="FD14" s="139" t="str">
        <f t="shared" si="151"/>
        <v>Y</v>
      </c>
      <c r="FE14" s="139" t="str">
        <f t="shared" si="152"/>
        <v>Y</v>
      </c>
      <c r="FF14" s="137" t="str">
        <f t="shared" si="153"/>
        <v>N</v>
      </c>
    </row>
    <row r="15" spans="1:162" x14ac:dyDescent="0.3">
      <c r="A15" s="137" t="str">
        <f>FOD!B15</f>
        <v>BAJAJ-AUTO</v>
      </c>
      <c r="B15" s="137">
        <f>FOD!F15</f>
        <v>2557</v>
      </c>
      <c r="C15" s="137">
        <f>FOD!P15</f>
        <v>2637.05</v>
      </c>
      <c r="D15" s="137">
        <f>FOD!Z15</f>
        <v>2550.6</v>
      </c>
      <c r="E15" s="137">
        <f>FOD!AJ15</f>
        <v>2511.0500000000002</v>
      </c>
      <c r="F15" s="137">
        <f>FOD!AT15</f>
        <v>2481.85</v>
      </c>
      <c r="G15" s="137" t="str">
        <f t="shared" si="55"/>
        <v>N</v>
      </c>
      <c r="H15" s="137" t="str">
        <f t="shared" si="56"/>
        <v>Y</v>
      </c>
      <c r="I15" s="137" t="str">
        <f t="shared" si="57"/>
        <v>Y</v>
      </c>
      <c r="J15" s="137" t="str">
        <f t="shared" si="58"/>
        <v>Y</v>
      </c>
      <c r="K15" s="139">
        <f t="shared" si="59"/>
        <v>-3.0355890104472869</v>
      </c>
      <c r="L15" s="139">
        <f t="shared" si="60"/>
        <v>3.3893985728848222</v>
      </c>
      <c r="M15" s="139">
        <f t="shared" si="61"/>
        <v>1.5750383305788305</v>
      </c>
      <c r="N15" s="139">
        <f t="shared" si="62"/>
        <v>1.1765416926889327</v>
      </c>
      <c r="O15" s="137" t="str">
        <f t="shared" si="63"/>
        <v>N</v>
      </c>
      <c r="P15" s="137" t="str">
        <f t="shared" si="64"/>
        <v>Y</v>
      </c>
      <c r="Q15" s="137" t="str">
        <f t="shared" si="65"/>
        <v>Y</v>
      </c>
      <c r="R15" s="137">
        <f>FOD!C15</f>
        <v>2620.4499999999998</v>
      </c>
      <c r="S15" s="137">
        <f>FOD!M15</f>
        <v>2642.05</v>
      </c>
      <c r="T15" s="137">
        <f>FOD!W15</f>
        <v>2495.1999999999998</v>
      </c>
      <c r="U15" s="137">
        <f>FOD!AG15</f>
        <v>2513.0500000000002</v>
      </c>
      <c r="V15" s="137">
        <f>FOD!AQ15</f>
        <v>2642.35</v>
      </c>
      <c r="W15" s="137">
        <f>FOD!D15</f>
        <v>2634.95</v>
      </c>
      <c r="X15" s="137">
        <f>FOD!N15</f>
        <v>2717.85</v>
      </c>
      <c r="Y15" s="137">
        <f>FOD!X15</f>
        <v>2569.15</v>
      </c>
      <c r="Z15" s="137">
        <f>FOD!AH15</f>
        <v>2549.85</v>
      </c>
      <c r="AA15" s="137">
        <f>FOD!AR15</f>
        <v>2656.4</v>
      </c>
      <c r="AB15" s="137">
        <f>FOD!E15</f>
        <v>2545.0500000000002</v>
      </c>
      <c r="AC15" s="137">
        <f>FOD!O15</f>
        <v>2618.35</v>
      </c>
      <c r="AD15" s="137">
        <f>FOD!Y15</f>
        <v>2479.9499999999998</v>
      </c>
      <c r="AE15" s="137">
        <f>FOD!AI15</f>
        <v>2488.4499999999998</v>
      </c>
      <c r="AF15" s="137">
        <f>FOD!AS15</f>
        <v>2467</v>
      </c>
      <c r="AG15" s="137">
        <f>FOD!G15</f>
        <v>1414500</v>
      </c>
      <c r="AH15" s="137">
        <f>FOD!Q15</f>
        <v>1496250</v>
      </c>
      <c r="AI15" s="137">
        <f>FOD!AA15</f>
        <v>1469000</v>
      </c>
      <c r="AJ15" s="137">
        <f>FOD!AK15</f>
        <v>1456750</v>
      </c>
      <c r="AK15" s="137">
        <f>FOD!AU15</f>
        <v>1449500</v>
      </c>
      <c r="AL15" s="137" t="str">
        <f t="shared" si="66"/>
        <v>N</v>
      </c>
      <c r="AM15" s="137" t="str">
        <f t="shared" si="67"/>
        <v>Y</v>
      </c>
      <c r="AN15" s="137" t="str">
        <f t="shared" si="68"/>
        <v>Y</v>
      </c>
      <c r="AO15" s="137" t="str">
        <f t="shared" si="69"/>
        <v>Y</v>
      </c>
      <c r="AP15" s="139">
        <f t="shared" si="70"/>
        <v>-5.4636591478696737</v>
      </c>
      <c r="AQ15" s="139">
        <f t="shared" si="71"/>
        <v>1.8550034036759699</v>
      </c>
      <c r="AR15" s="139">
        <f t="shared" si="72"/>
        <v>0.8409129912476403</v>
      </c>
      <c r="AS15" s="139">
        <f t="shared" si="73"/>
        <v>0.50017247326664371</v>
      </c>
      <c r="AT15" s="137" t="str">
        <f t="shared" si="74"/>
        <v>N</v>
      </c>
      <c r="AU15" s="137" t="str">
        <f t="shared" si="75"/>
        <v>Y</v>
      </c>
      <c r="AV15" s="137" t="str">
        <f t="shared" si="76"/>
        <v>Y</v>
      </c>
      <c r="AW15" s="137">
        <f>FOD!H15</f>
        <v>3593091062.5</v>
      </c>
      <c r="AX15" s="137">
        <f>FOD!R15</f>
        <v>7805915412.5</v>
      </c>
      <c r="AY15" s="137">
        <f>FOD!AB15</f>
        <v>2619834162.5</v>
      </c>
      <c r="AZ15" s="137">
        <f>FOD!AL15</f>
        <v>1511898012.5</v>
      </c>
      <c r="BA15" s="137">
        <f>FOD!AV15</f>
        <v>3378230825</v>
      </c>
      <c r="BB15" s="137" t="str">
        <f t="shared" si="77"/>
        <v>N</v>
      </c>
      <c r="BC15" s="137" t="str">
        <f t="shared" si="78"/>
        <v>Y</v>
      </c>
      <c r="BD15" s="137" t="str">
        <f t="shared" si="79"/>
        <v>Y</v>
      </c>
      <c r="BE15" s="137" t="str">
        <f t="shared" si="80"/>
        <v>N</v>
      </c>
      <c r="BF15" s="139">
        <f t="shared" si="81"/>
        <v>-53.969638759520699</v>
      </c>
      <c r="BG15" s="139">
        <f t="shared" si="82"/>
        <v>197.95456232432423</v>
      </c>
      <c r="BH15" s="139">
        <f t="shared" si="83"/>
        <v>73.281143360190768</v>
      </c>
      <c r="BI15" s="139">
        <f t="shared" si="84"/>
        <v>-55.245864157313761</v>
      </c>
      <c r="BJ15" s="137" t="str">
        <f t="shared" si="85"/>
        <v>N</v>
      </c>
      <c r="BK15" s="137" t="str">
        <f t="shared" si="86"/>
        <v>Y</v>
      </c>
      <c r="BL15" s="137" t="str">
        <f t="shared" si="87"/>
        <v>Y</v>
      </c>
      <c r="BM15" s="137">
        <f>FOD!I15</f>
        <v>1391250</v>
      </c>
      <c r="BN15" s="137">
        <f>FOD!S15</f>
        <v>2933500</v>
      </c>
      <c r="BO15" s="137">
        <f>FOD!AC15</f>
        <v>1036000</v>
      </c>
      <c r="BP15" s="137">
        <f>FOD!AM15</f>
        <v>601250</v>
      </c>
      <c r="BQ15" s="137">
        <f>FOD!AW15</f>
        <v>1325750</v>
      </c>
      <c r="BR15" s="137" t="str">
        <f t="shared" si="88"/>
        <v>N</v>
      </c>
      <c r="BS15" s="137" t="str">
        <f t="shared" si="89"/>
        <v>Y</v>
      </c>
      <c r="BT15" s="137" t="str">
        <f t="shared" si="90"/>
        <v>Y</v>
      </c>
      <c r="BU15" s="137" t="str">
        <f t="shared" si="91"/>
        <v>N</v>
      </c>
      <c r="BV15" s="139">
        <f t="shared" si="92"/>
        <v>-52.573717402420314</v>
      </c>
      <c r="BW15" s="139">
        <f t="shared" si="93"/>
        <v>183.15637065637065</v>
      </c>
      <c r="BX15" s="139">
        <f t="shared" si="94"/>
        <v>72.307692307692307</v>
      </c>
      <c r="BY15" s="139">
        <f t="shared" si="95"/>
        <v>-54.648312276070158</v>
      </c>
      <c r="BZ15" s="137" t="str">
        <f t="shared" si="96"/>
        <v>N</v>
      </c>
      <c r="CA15" s="137" t="str">
        <f t="shared" si="97"/>
        <v>Y</v>
      </c>
      <c r="CB15" s="137" t="str">
        <f t="shared" si="98"/>
        <v>Y</v>
      </c>
      <c r="CC15" s="137">
        <f>FOD!J15</f>
        <v>5124</v>
      </c>
      <c r="CD15" s="137">
        <f>FOD!T15</f>
        <v>10296</v>
      </c>
      <c r="CE15" s="137">
        <f>FOD!AD15</f>
        <v>3862</v>
      </c>
      <c r="CF15" s="137">
        <f>FOD!AN15</f>
        <v>2210</v>
      </c>
      <c r="CG15" s="137">
        <f>FOD!AX15</f>
        <v>4713</v>
      </c>
      <c r="CH15" s="137" t="str">
        <f t="shared" si="99"/>
        <v>N</v>
      </c>
      <c r="CI15" s="137" t="str">
        <f t="shared" si="100"/>
        <v>Y</v>
      </c>
      <c r="CJ15" s="137" t="str">
        <f t="shared" si="101"/>
        <v>Y</v>
      </c>
      <c r="CK15" s="137" t="str">
        <f t="shared" si="102"/>
        <v>N</v>
      </c>
      <c r="CL15" s="139">
        <f t="shared" si="103"/>
        <v>-50.233100233100238</v>
      </c>
      <c r="CM15" s="139">
        <f t="shared" si="104"/>
        <v>166.59761781460384</v>
      </c>
      <c r="CN15" s="139">
        <f t="shared" si="105"/>
        <v>74.751131221719461</v>
      </c>
      <c r="CO15" s="139">
        <f t="shared" si="106"/>
        <v>-53.10842350944197</v>
      </c>
      <c r="CP15" s="137" t="str">
        <f t="shared" si="107"/>
        <v>N</v>
      </c>
      <c r="CQ15" s="137" t="str">
        <f t="shared" si="108"/>
        <v>Y</v>
      </c>
      <c r="CR15" s="137" t="str">
        <f t="shared" si="109"/>
        <v>Y</v>
      </c>
      <c r="CS15" s="124"/>
      <c r="CT15" s="144" t="str">
        <f>'FOD (ALL)'!M15</f>
        <v>BAJAJ-AUTO</v>
      </c>
      <c r="CU15" s="137">
        <f>'FOD (ALL)'!N15</f>
        <v>8183</v>
      </c>
      <c r="CV15" s="137">
        <f>'FOD (ALL)'!AE15</f>
        <v>13191</v>
      </c>
      <c r="CW15" s="137">
        <f>'FOD (ALL)'!AV15</f>
        <v>4570</v>
      </c>
      <c r="CX15" s="137">
        <f>'FOD (ALL)'!BM15</f>
        <v>2647</v>
      </c>
      <c r="CY15" s="137">
        <f>'FOD (ALL)'!CD15</f>
        <v>5619</v>
      </c>
      <c r="CZ15" s="137" t="str">
        <f t="shared" si="110"/>
        <v>N</v>
      </c>
      <c r="DA15" s="137" t="str">
        <f t="shared" si="111"/>
        <v>Y</v>
      </c>
      <c r="DB15" s="137" t="str">
        <f t="shared" si="112"/>
        <v>Y</v>
      </c>
      <c r="DC15" s="137" t="str">
        <f t="shared" si="113"/>
        <v>N</v>
      </c>
      <c r="DD15" s="139">
        <f t="shared" si="114"/>
        <v>-37.96527935713744</v>
      </c>
      <c r="DE15" s="139">
        <f t="shared" si="115"/>
        <v>188.64332603938732</v>
      </c>
      <c r="DF15" s="139">
        <f t="shared" si="116"/>
        <v>72.648281072912738</v>
      </c>
      <c r="DG15" s="139">
        <f t="shared" si="117"/>
        <v>-52.891973660793731</v>
      </c>
      <c r="DH15" s="139" t="str">
        <f t="shared" si="118"/>
        <v>N</v>
      </c>
      <c r="DI15" s="139" t="str">
        <f t="shared" si="119"/>
        <v>Y</v>
      </c>
      <c r="DJ15" s="137" t="str">
        <f t="shared" si="120"/>
        <v>Y</v>
      </c>
      <c r="DK15" s="137">
        <f>'FOD (ALL)'!O15</f>
        <v>52758.700000000004</v>
      </c>
      <c r="DL15" s="137">
        <f>'FOD (ALL)'!AF15</f>
        <v>87772.54</v>
      </c>
      <c r="DM15" s="137">
        <f>'FOD (ALL)'!AW15</f>
        <v>28894.29</v>
      </c>
      <c r="DN15" s="137">
        <f>'FOD (ALL)'!BN15</f>
        <v>16642.13</v>
      </c>
      <c r="DO15" s="137">
        <f>'FOD (ALL)'!CE15</f>
        <v>35775.390000000007</v>
      </c>
      <c r="DP15" s="137" t="str">
        <f t="shared" si="121"/>
        <v>N</v>
      </c>
      <c r="DQ15" s="137" t="str">
        <f t="shared" si="122"/>
        <v>Y</v>
      </c>
      <c r="DR15" s="137" t="str">
        <f t="shared" si="123"/>
        <v>Y</v>
      </c>
      <c r="DS15" s="137" t="str">
        <f t="shared" si="124"/>
        <v>N</v>
      </c>
      <c r="DT15" s="139">
        <f t="shared" si="125"/>
        <v>-39.891565175167528</v>
      </c>
      <c r="DU15" s="139">
        <f t="shared" si="126"/>
        <v>203.77122954050782</v>
      </c>
      <c r="DV15" s="139">
        <f t="shared" si="127"/>
        <v>73.621345344616344</v>
      </c>
      <c r="DW15" s="139">
        <f t="shared" si="128"/>
        <v>-53.481625217782401</v>
      </c>
      <c r="DX15" s="139" t="str">
        <f t="shared" si="129"/>
        <v>N</v>
      </c>
      <c r="DY15" s="139" t="str">
        <f t="shared" si="130"/>
        <v>Y</v>
      </c>
      <c r="DZ15" s="137" t="str">
        <f t="shared" si="131"/>
        <v>Y</v>
      </c>
      <c r="EA15" s="137">
        <f>'FOD (ALL)'!P15</f>
        <v>1923750</v>
      </c>
      <c r="EB15" s="137">
        <f>'FOD (ALL)'!AG15</f>
        <v>1745000</v>
      </c>
      <c r="EC15" s="137">
        <f>'FOD (ALL)'!AX15</f>
        <v>1605000</v>
      </c>
      <c r="ED15" s="137">
        <f>'FOD (ALL)'!BO15</f>
        <v>1548750</v>
      </c>
      <c r="EE15" s="137">
        <f>'FOD (ALL)'!CF15</f>
        <v>1519250</v>
      </c>
      <c r="EF15" s="137" t="str">
        <f t="shared" si="132"/>
        <v>Y</v>
      </c>
      <c r="EG15" s="137" t="str">
        <f t="shared" si="133"/>
        <v>Y</v>
      </c>
      <c r="EH15" s="137" t="str">
        <f t="shared" si="134"/>
        <v>Y</v>
      </c>
      <c r="EI15" s="137" t="str">
        <f t="shared" si="135"/>
        <v>Y</v>
      </c>
      <c r="EJ15" s="139">
        <f t="shared" si="136"/>
        <v>10.243553008595988</v>
      </c>
      <c r="EK15" s="139">
        <f t="shared" si="137"/>
        <v>8.722741433021806</v>
      </c>
      <c r="EL15" s="139">
        <f t="shared" si="138"/>
        <v>3.6319612590799029</v>
      </c>
      <c r="EM15" s="139">
        <f t="shared" si="139"/>
        <v>1.9417475728155338</v>
      </c>
      <c r="EN15" s="139" t="str">
        <f t="shared" si="140"/>
        <v>Y</v>
      </c>
      <c r="EO15" s="139" t="str">
        <f t="shared" si="141"/>
        <v>Y</v>
      </c>
      <c r="EP15" s="137" t="str">
        <f t="shared" si="142"/>
        <v>Y</v>
      </c>
      <c r="EQ15" s="137">
        <f>'FOD (ALL)'!Q15</f>
        <v>178750</v>
      </c>
      <c r="ER15" s="137">
        <f>'FOD (ALL)'!AH15</f>
        <v>140000</v>
      </c>
      <c r="ES15" s="137">
        <f>'FOD (ALL)'!AY15</f>
        <v>56250</v>
      </c>
      <c r="ET15" s="137">
        <f>'FOD (ALL)'!BP15</f>
        <v>29500</v>
      </c>
      <c r="EU15" s="137">
        <f>'FOD (ALL)'!CG15</f>
        <v>-4750</v>
      </c>
      <c r="EV15" s="137" t="str">
        <f t="shared" si="143"/>
        <v>Y</v>
      </c>
      <c r="EW15" s="137" t="str">
        <f t="shared" si="144"/>
        <v>Y</v>
      </c>
      <c r="EX15" s="137" t="str">
        <f t="shared" si="145"/>
        <v>Y</v>
      </c>
      <c r="EY15" s="137" t="str">
        <f t="shared" si="146"/>
        <v>Y</v>
      </c>
      <c r="EZ15" s="139">
        <f t="shared" si="147"/>
        <v>27.678571428571431</v>
      </c>
      <c r="FA15" s="139">
        <f t="shared" si="148"/>
        <v>148.88888888888889</v>
      </c>
      <c r="FB15" s="139">
        <f t="shared" si="149"/>
        <v>90.677966101694921</v>
      </c>
      <c r="FC15" s="139">
        <f t="shared" si="150"/>
        <v>-721.0526315789474</v>
      </c>
      <c r="FD15" s="139" t="str">
        <f t="shared" si="151"/>
        <v>N</v>
      </c>
      <c r="FE15" s="139" t="str">
        <f t="shared" si="152"/>
        <v>Y</v>
      </c>
      <c r="FF15" s="137" t="str">
        <f t="shared" si="153"/>
        <v>Y</v>
      </c>
    </row>
    <row r="16" spans="1:162" x14ac:dyDescent="0.3">
      <c r="A16" s="137" t="str">
        <f>FOD!B16</f>
        <v>BAJAJFINSV</v>
      </c>
      <c r="B16" s="137">
        <f>FOD!F16</f>
        <v>4315.25</v>
      </c>
      <c r="C16" s="137">
        <f>FOD!P16</f>
        <v>4531.1499999999996</v>
      </c>
      <c r="D16" s="137">
        <f>FOD!Z16</f>
        <v>4692.55</v>
      </c>
      <c r="E16" s="137">
        <f>FOD!AJ16</f>
        <v>4533.45</v>
      </c>
      <c r="F16" s="137">
        <f>FOD!AT16</f>
        <v>4452.8</v>
      </c>
      <c r="G16" s="137" t="str">
        <f t="shared" si="55"/>
        <v>N</v>
      </c>
      <c r="H16" s="137" t="str">
        <f t="shared" si="56"/>
        <v>N</v>
      </c>
      <c r="I16" s="137" t="str">
        <f t="shared" si="57"/>
        <v>Y</v>
      </c>
      <c r="J16" s="137" t="str">
        <f t="shared" si="58"/>
        <v>Y</v>
      </c>
      <c r="K16" s="139">
        <f t="shared" si="59"/>
        <v>-4.7647948092647479</v>
      </c>
      <c r="L16" s="139">
        <f t="shared" si="60"/>
        <v>-3.4394945179060539</v>
      </c>
      <c r="M16" s="139">
        <f t="shared" si="61"/>
        <v>3.5094685063252133</v>
      </c>
      <c r="N16" s="139">
        <f t="shared" si="62"/>
        <v>1.8112199065756296</v>
      </c>
      <c r="O16" s="137" t="str">
        <f t="shared" si="63"/>
        <v>N</v>
      </c>
      <c r="P16" s="137" t="str">
        <f t="shared" si="64"/>
        <v>N</v>
      </c>
      <c r="Q16" s="137" t="str">
        <f t="shared" si="65"/>
        <v>Y</v>
      </c>
      <c r="R16" s="137">
        <f>FOD!C16</f>
        <v>4485</v>
      </c>
      <c r="S16" s="137">
        <f>FOD!M16</f>
        <v>4744.8</v>
      </c>
      <c r="T16" s="137">
        <f>FOD!W16</f>
        <v>4545.5</v>
      </c>
      <c r="U16" s="137">
        <f>FOD!AG16</f>
        <v>4510.6000000000004</v>
      </c>
      <c r="V16" s="137">
        <f>FOD!AQ16</f>
        <v>4722.8</v>
      </c>
      <c r="W16" s="137">
        <f>FOD!D16</f>
        <v>4574.95</v>
      </c>
      <c r="X16" s="137">
        <f>FOD!N16</f>
        <v>4744.8</v>
      </c>
      <c r="Y16" s="137">
        <f>FOD!X16</f>
        <v>4722.8</v>
      </c>
      <c r="Z16" s="137">
        <f>FOD!AH16</f>
        <v>4599.8500000000004</v>
      </c>
      <c r="AA16" s="137">
        <f>FOD!AR16</f>
        <v>4745.2</v>
      </c>
      <c r="AB16" s="137">
        <f>FOD!E16</f>
        <v>4078.05</v>
      </c>
      <c r="AC16" s="137">
        <f>FOD!O16</f>
        <v>4500</v>
      </c>
      <c r="AD16" s="137">
        <f>FOD!Y16</f>
        <v>4522.3999999999996</v>
      </c>
      <c r="AE16" s="137">
        <f>FOD!AI16</f>
        <v>4423.1000000000004</v>
      </c>
      <c r="AF16" s="137">
        <f>FOD!AS16</f>
        <v>4434.6000000000004</v>
      </c>
      <c r="AG16" s="137">
        <f>FOD!G16</f>
        <v>635500</v>
      </c>
      <c r="AH16" s="137">
        <f>FOD!Q16</f>
        <v>634625</v>
      </c>
      <c r="AI16" s="137">
        <f>FOD!AA16</f>
        <v>620125</v>
      </c>
      <c r="AJ16" s="137">
        <f>FOD!AK16</f>
        <v>610750</v>
      </c>
      <c r="AK16" s="137">
        <f>FOD!AU16</f>
        <v>609750</v>
      </c>
      <c r="AL16" s="137" t="str">
        <f t="shared" si="66"/>
        <v>Y</v>
      </c>
      <c r="AM16" s="137" t="str">
        <f t="shared" si="67"/>
        <v>Y</v>
      </c>
      <c r="AN16" s="137" t="str">
        <f t="shared" si="68"/>
        <v>Y</v>
      </c>
      <c r="AO16" s="137" t="str">
        <f t="shared" si="69"/>
        <v>Y</v>
      </c>
      <c r="AP16" s="139">
        <f t="shared" si="70"/>
        <v>0.13787669883789641</v>
      </c>
      <c r="AQ16" s="139">
        <f t="shared" si="71"/>
        <v>2.3382382584156423</v>
      </c>
      <c r="AR16" s="139">
        <f t="shared" si="72"/>
        <v>1.5349979533360623</v>
      </c>
      <c r="AS16" s="139">
        <f t="shared" si="73"/>
        <v>0.16400164001640016</v>
      </c>
      <c r="AT16" s="137" t="str">
        <f t="shared" si="74"/>
        <v>N</v>
      </c>
      <c r="AU16" s="137" t="str">
        <f t="shared" si="75"/>
        <v>Y</v>
      </c>
      <c r="AV16" s="137" t="str">
        <f t="shared" si="76"/>
        <v>Y</v>
      </c>
      <c r="AW16" s="137">
        <f>FOD!H16</f>
        <v>8596337581.25</v>
      </c>
      <c r="AX16" s="137">
        <f>FOD!R16</f>
        <v>5861586756.25</v>
      </c>
      <c r="AY16" s="137">
        <f>FOD!AB16</f>
        <v>2488266962.5</v>
      </c>
      <c r="AZ16" s="137">
        <f>FOD!AL16</f>
        <v>1751020412.5</v>
      </c>
      <c r="BA16" s="137">
        <f>FOD!AV16</f>
        <v>2419508600</v>
      </c>
      <c r="BB16" s="137" t="str">
        <f t="shared" si="77"/>
        <v>Y</v>
      </c>
      <c r="BC16" s="137" t="str">
        <f t="shared" si="78"/>
        <v>Y</v>
      </c>
      <c r="BD16" s="137" t="str">
        <f t="shared" si="79"/>
        <v>Y</v>
      </c>
      <c r="BE16" s="137" t="str">
        <f t="shared" si="80"/>
        <v>N</v>
      </c>
      <c r="BF16" s="139">
        <f t="shared" si="81"/>
        <v>46.65546956349376</v>
      </c>
      <c r="BG16" s="139">
        <f t="shared" si="82"/>
        <v>135.56904643225153</v>
      </c>
      <c r="BH16" s="139">
        <f t="shared" si="83"/>
        <v>42.10382384677083</v>
      </c>
      <c r="BI16" s="139">
        <f t="shared" si="84"/>
        <v>-27.62908912578364</v>
      </c>
      <c r="BJ16" s="137" t="str">
        <f t="shared" si="85"/>
        <v>N</v>
      </c>
      <c r="BK16" s="137" t="str">
        <f t="shared" si="86"/>
        <v>Y</v>
      </c>
      <c r="BL16" s="137" t="str">
        <f t="shared" si="87"/>
        <v>Y</v>
      </c>
      <c r="BM16" s="137">
        <f>FOD!I16</f>
        <v>1999375</v>
      </c>
      <c r="BN16" s="137">
        <f>FOD!S16</f>
        <v>1264500</v>
      </c>
      <c r="BO16" s="137">
        <f>FOD!AC16</f>
        <v>537750</v>
      </c>
      <c r="BP16" s="137">
        <f>FOD!AM16</f>
        <v>387250</v>
      </c>
      <c r="BQ16" s="137">
        <f>FOD!AW16</f>
        <v>536125</v>
      </c>
      <c r="BR16" s="137" t="str">
        <f t="shared" si="88"/>
        <v>Y</v>
      </c>
      <c r="BS16" s="137" t="str">
        <f t="shared" si="89"/>
        <v>Y</v>
      </c>
      <c r="BT16" s="137" t="str">
        <f t="shared" si="90"/>
        <v>Y</v>
      </c>
      <c r="BU16" s="137" t="str">
        <f t="shared" si="91"/>
        <v>N</v>
      </c>
      <c r="BV16" s="139">
        <f t="shared" si="92"/>
        <v>58.115856069592716</v>
      </c>
      <c r="BW16" s="139">
        <f t="shared" si="93"/>
        <v>135.14644351464435</v>
      </c>
      <c r="BX16" s="139">
        <f t="shared" si="94"/>
        <v>38.863783085861847</v>
      </c>
      <c r="BY16" s="139">
        <f t="shared" si="95"/>
        <v>-27.768710655164377</v>
      </c>
      <c r="BZ16" s="137" t="str">
        <f t="shared" si="96"/>
        <v>N</v>
      </c>
      <c r="CA16" s="137" t="str">
        <f t="shared" si="97"/>
        <v>Y</v>
      </c>
      <c r="CB16" s="137" t="str">
        <f t="shared" si="98"/>
        <v>Y</v>
      </c>
      <c r="CC16" s="137">
        <f>FOD!J16</f>
        <v>14343</v>
      </c>
      <c r="CD16" s="137">
        <f>FOD!T16</f>
        <v>9026</v>
      </c>
      <c r="CE16" s="137">
        <f>FOD!AD16</f>
        <v>3831</v>
      </c>
      <c r="CF16" s="137">
        <f>FOD!AN16</f>
        <v>2866</v>
      </c>
      <c r="CG16" s="137">
        <f>FOD!AX16</f>
        <v>3949</v>
      </c>
      <c r="CH16" s="137" t="str">
        <f t="shared" si="99"/>
        <v>Y</v>
      </c>
      <c r="CI16" s="137" t="str">
        <f t="shared" si="100"/>
        <v>Y</v>
      </c>
      <c r="CJ16" s="137" t="str">
        <f t="shared" si="101"/>
        <v>Y</v>
      </c>
      <c r="CK16" s="137" t="str">
        <f t="shared" si="102"/>
        <v>N</v>
      </c>
      <c r="CL16" s="139">
        <f t="shared" si="103"/>
        <v>58.907600265898516</v>
      </c>
      <c r="CM16" s="139">
        <f t="shared" si="104"/>
        <v>135.60428086661446</v>
      </c>
      <c r="CN16" s="139">
        <f t="shared" si="105"/>
        <v>33.670621074668524</v>
      </c>
      <c r="CO16" s="139">
        <f t="shared" si="106"/>
        <v>-27.424664472018236</v>
      </c>
      <c r="CP16" s="137" t="str">
        <f t="shared" si="107"/>
        <v>N</v>
      </c>
      <c r="CQ16" s="137" t="str">
        <f t="shared" si="108"/>
        <v>Y</v>
      </c>
      <c r="CR16" s="137" t="str">
        <f t="shared" si="109"/>
        <v>Y</v>
      </c>
      <c r="CS16" s="124"/>
      <c r="CT16" s="144" t="str">
        <f>'FOD (ALL)'!M16</f>
        <v>BAJAJFINSV</v>
      </c>
      <c r="CU16" s="137">
        <f>'FOD (ALL)'!N16</f>
        <v>18895</v>
      </c>
      <c r="CV16" s="137">
        <f>'FOD (ALL)'!AE16</f>
        <v>10987</v>
      </c>
      <c r="CW16" s="137">
        <f>'FOD (ALL)'!AV16</f>
        <v>4795</v>
      </c>
      <c r="CX16" s="137">
        <f>'FOD (ALL)'!BM16</f>
        <v>3268</v>
      </c>
      <c r="CY16" s="137">
        <f>'FOD (ALL)'!CD16</f>
        <v>4391</v>
      </c>
      <c r="CZ16" s="137" t="str">
        <f t="shared" si="110"/>
        <v>Y</v>
      </c>
      <c r="DA16" s="137" t="str">
        <f t="shared" si="111"/>
        <v>Y</v>
      </c>
      <c r="DB16" s="137" t="str">
        <f t="shared" si="112"/>
        <v>Y</v>
      </c>
      <c r="DC16" s="137" t="str">
        <f t="shared" si="113"/>
        <v>N</v>
      </c>
      <c r="DD16" s="139">
        <f t="shared" si="114"/>
        <v>71.975971602803313</v>
      </c>
      <c r="DE16" s="139">
        <f t="shared" si="115"/>
        <v>129.13451511991659</v>
      </c>
      <c r="DF16" s="139">
        <f t="shared" si="116"/>
        <v>46.725826193390454</v>
      </c>
      <c r="DG16" s="139">
        <f t="shared" si="117"/>
        <v>-25.575039854247322</v>
      </c>
      <c r="DH16" s="139" t="str">
        <f t="shared" si="118"/>
        <v>N</v>
      </c>
      <c r="DI16" s="139" t="str">
        <f t="shared" si="119"/>
        <v>Y</v>
      </c>
      <c r="DJ16" s="137" t="str">
        <f t="shared" si="120"/>
        <v>Y</v>
      </c>
      <c r="DK16" s="137">
        <f>'FOD (ALL)'!O16</f>
        <v>101601.76</v>
      </c>
      <c r="DL16" s="137">
        <f>'FOD (ALL)'!AF16</f>
        <v>63658.73</v>
      </c>
      <c r="DM16" s="137">
        <f>'FOD (ALL)'!AW16</f>
        <v>27748.959999999999</v>
      </c>
      <c r="DN16" s="137">
        <f>'FOD (ALL)'!BN16</f>
        <v>18476.600000000002</v>
      </c>
      <c r="DO16" s="137">
        <f>'FOD (ALL)'!CE16</f>
        <v>24770.800000000003</v>
      </c>
      <c r="DP16" s="137" t="str">
        <f t="shared" si="121"/>
        <v>Y</v>
      </c>
      <c r="DQ16" s="137" t="str">
        <f t="shared" si="122"/>
        <v>Y</v>
      </c>
      <c r="DR16" s="137" t="str">
        <f t="shared" si="123"/>
        <v>Y</v>
      </c>
      <c r="DS16" s="137" t="str">
        <f t="shared" si="124"/>
        <v>N</v>
      </c>
      <c r="DT16" s="139">
        <f t="shared" si="125"/>
        <v>59.603812391481867</v>
      </c>
      <c r="DU16" s="139">
        <f t="shared" si="126"/>
        <v>129.40942651544421</v>
      </c>
      <c r="DV16" s="139">
        <f t="shared" si="127"/>
        <v>50.184341274909862</v>
      </c>
      <c r="DW16" s="139">
        <f t="shared" si="128"/>
        <v>-25.409756648957643</v>
      </c>
      <c r="DX16" s="139" t="str">
        <f t="shared" si="129"/>
        <v>N</v>
      </c>
      <c r="DY16" s="139" t="str">
        <f t="shared" si="130"/>
        <v>Y</v>
      </c>
      <c r="DZ16" s="137" t="str">
        <f t="shared" si="131"/>
        <v>Y</v>
      </c>
      <c r="EA16" s="137">
        <f>'FOD (ALL)'!P16</f>
        <v>768375</v>
      </c>
      <c r="EB16" s="137">
        <f>'FOD (ALL)'!AG16</f>
        <v>699875</v>
      </c>
      <c r="EC16" s="137">
        <f>'FOD (ALL)'!AX16</f>
        <v>665750</v>
      </c>
      <c r="ED16" s="137">
        <f>'FOD (ALL)'!BO16</f>
        <v>628000</v>
      </c>
      <c r="EE16" s="137">
        <f>'FOD (ALL)'!CF16</f>
        <v>620750</v>
      </c>
      <c r="EF16" s="137" t="str">
        <f t="shared" si="132"/>
        <v>Y</v>
      </c>
      <c r="EG16" s="137" t="str">
        <f t="shared" si="133"/>
        <v>Y</v>
      </c>
      <c r="EH16" s="137" t="str">
        <f t="shared" si="134"/>
        <v>Y</v>
      </c>
      <c r="EI16" s="137" t="str">
        <f t="shared" si="135"/>
        <v>Y</v>
      </c>
      <c r="EJ16" s="139">
        <f t="shared" si="136"/>
        <v>9.7874620467940705</v>
      </c>
      <c r="EK16" s="139">
        <f t="shared" si="137"/>
        <v>5.1257979722117906</v>
      </c>
      <c r="EL16" s="139">
        <f t="shared" si="138"/>
        <v>6.0111464968152868</v>
      </c>
      <c r="EM16" s="139">
        <f t="shared" si="139"/>
        <v>1.1679420056383407</v>
      </c>
      <c r="EN16" s="139" t="str">
        <f t="shared" si="140"/>
        <v>Y</v>
      </c>
      <c r="EO16" s="139" t="str">
        <f t="shared" si="141"/>
        <v>N</v>
      </c>
      <c r="EP16" s="137" t="str">
        <f t="shared" si="142"/>
        <v>Y</v>
      </c>
      <c r="EQ16" s="137">
        <f>'FOD (ALL)'!Q16</f>
        <v>68500</v>
      </c>
      <c r="ER16" s="137">
        <f>'FOD (ALL)'!AH16</f>
        <v>34125</v>
      </c>
      <c r="ES16" s="137">
        <f>'FOD (ALL)'!AY16</f>
        <v>37750</v>
      </c>
      <c r="ET16" s="137">
        <f>'FOD (ALL)'!BP16</f>
        <v>7250</v>
      </c>
      <c r="EU16" s="137">
        <f>'FOD (ALL)'!CG16</f>
        <v>-48250</v>
      </c>
      <c r="EV16" s="137" t="str">
        <f t="shared" si="143"/>
        <v>Y</v>
      </c>
      <c r="EW16" s="137" t="str">
        <f t="shared" si="144"/>
        <v>N</v>
      </c>
      <c r="EX16" s="137" t="str">
        <f t="shared" si="145"/>
        <v>Y</v>
      </c>
      <c r="EY16" s="137" t="str">
        <f t="shared" si="146"/>
        <v>Y</v>
      </c>
      <c r="EZ16" s="139">
        <f t="shared" si="147"/>
        <v>100.73260073260073</v>
      </c>
      <c r="FA16" s="139">
        <f t="shared" si="148"/>
        <v>-9.6026490066225172</v>
      </c>
      <c r="FB16" s="139">
        <f t="shared" si="149"/>
        <v>420.68965517241378</v>
      </c>
      <c r="FC16" s="139">
        <f t="shared" si="150"/>
        <v>-115.02590673575131</v>
      </c>
      <c r="FD16" s="139" t="str">
        <f t="shared" si="151"/>
        <v>Y</v>
      </c>
      <c r="FE16" s="139" t="str">
        <f t="shared" si="152"/>
        <v>N</v>
      </c>
      <c r="FF16" s="137" t="str">
        <f t="shared" si="153"/>
        <v>Y</v>
      </c>
    </row>
    <row r="17" spans="1:162" x14ac:dyDescent="0.3">
      <c r="A17" s="137" t="str">
        <f>FOD!B17</f>
        <v>BAJFINANCE</v>
      </c>
      <c r="B17" s="137">
        <f>FOD!F17</f>
        <v>1885.55</v>
      </c>
      <c r="C17" s="137">
        <f>FOD!P17</f>
        <v>1981.5</v>
      </c>
      <c r="D17" s="137">
        <f>FOD!Z17</f>
        <v>2046.6</v>
      </c>
      <c r="E17" s="137">
        <f>FOD!AJ17</f>
        <v>1963.1</v>
      </c>
      <c r="F17" s="137">
        <f>FOD!AT17</f>
        <v>1930.75</v>
      </c>
      <c r="G17" s="137" t="str">
        <f t="shared" si="55"/>
        <v>N</v>
      </c>
      <c r="H17" s="137" t="str">
        <f t="shared" si="56"/>
        <v>N</v>
      </c>
      <c r="I17" s="137" t="str">
        <f t="shared" si="57"/>
        <v>Y</v>
      </c>
      <c r="J17" s="137" t="str">
        <f t="shared" si="58"/>
        <v>Y</v>
      </c>
      <c r="K17" s="139">
        <f t="shared" si="59"/>
        <v>-4.8422911935402499</v>
      </c>
      <c r="L17" s="139">
        <f t="shared" si="60"/>
        <v>-3.1808853708589808</v>
      </c>
      <c r="M17" s="139">
        <f t="shared" si="61"/>
        <v>4.2534766440833378</v>
      </c>
      <c r="N17" s="139">
        <f t="shared" si="62"/>
        <v>1.6755146963615126</v>
      </c>
      <c r="O17" s="137" t="str">
        <f t="shared" si="63"/>
        <v>N</v>
      </c>
      <c r="P17" s="137" t="str">
        <f t="shared" si="64"/>
        <v>N</v>
      </c>
      <c r="Q17" s="137" t="str">
        <f t="shared" si="65"/>
        <v>Y</v>
      </c>
      <c r="R17" s="137">
        <f>FOD!C17</f>
        <v>1968.45</v>
      </c>
      <c r="S17" s="137">
        <f>FOD!M17</f>
        <v>2052.35</v>
      </c>
      <c r="T17" s="137">
        <f>FOD!W17</f>
        <v>1970</v>
      </c>
      <c r="U17" s="137">
        <f>FOD!AG17</f>
        <v>1953.4</v>
      </c>
      <c r="V17" s="137">
        <f>FOD!AQ17</f>
        <v>2091.35</v>
      </c>
      <c r="W17" s="137">
        <f>FOD!D17</f>
        <v>2002.5</v>
      </c>
      <c r="X17" s="137">
        <f>FOD!N17</f>
        <v>2078.25</v>
      </c>
      <c r="Y17" s="137">
        <f>FOD!X17</f>
        <v>2064</v>
      </c>
      <c r="Z17" s="137">
        <f>FOD!AH17</f>
        <v>2004.95</v>
      </c>
      <c r="AA17" s="137">
        <f>FOD!AR17</f>
        <v>2093.75</v>
      </c>
      <c r="AB17" s="137">
        <f>FOD!E17</f>
        <v>1843</v>
      </c>
      <c r="AC17" s="137">
        <f>FOD!O17</f>
        <v>1963.3</v>
      </c>
      <c r="AD17" s="137">
        <f>FOD!Y17</f>
        <v>1925</v>
      </c>
      <c r="AE17" s="137">
        <f>FOD!AI17</f>
        <v>1914.1</v>
      </c>
      <c r="AF17" s="137">
        <f>FOD!AS17</f>
        <v>1921.4</v>
      </c>
      <c r="AG17" s="137">
        <f>FOD!G17</f>
        <v>5431750</v>
      </c>
      <c r="AH17" s="137">
        <f>FOD!Q17</f>
        <v>5862000</v>
      </c>
      <c r="AI17" s="137">
        <f>FOD!AA17</f>
        <v>6415750</v>
      </c>
      <c r="AJ17" s="137">
        <f>FOD!AK17</f>
        <v>6048750</v>
      </c>
      <c r="AK17" s="137">
        <f>FOD!AU17</f>
        <v>6066750</v>
      </c>
      <c r="AL17" s="137" t="str">
        <f t="shared" si="66"/>
        <v>N</v>
      </c>
      <c r="AM17" s="137" t="str">
        <f t="shared" si="67"/>
        <v>N</v>
      </c>
      <c r="AN17" s="137" t="str">
        <f t="shared" si="68"/>
        <v>Y</v>
      </c>
      <c r="AO17" s="137" t="str">
        <f t="shared" si="69"/>
        <v>N</v>
      </c>
      <c r="AP17" s="139">
        <f t="shared" si="70"/>
        <v>-7.3396451722961444</v>
      </c>
      <c r="AQ17" s="139">
        <f t="shared" si="71"/>
        <v>-8.6311031446050741</v>
      </c>
      <c r="AR17" s="139">
        <f t="shared" si="72"/>
        <v>6.0673692911758632</v>
      </c>
      <c r="AS17" s="139">
        <f t="shared" si="73"/>
        <v>-0.29669922116454445</v>
      </c>
      <c r="AT17" s="137" t="str">
        <f t="shared" si="74"/>
        <v>Y</v>
      </c>
      <c r="AU17" s="137" t="str">
        <f t="shared" si="75"/>
        <v>N</v>
      </c>
      <c r="AV17" s="137" t="str">
        <f t="shared" si="76"/>
        <v>Y</v>
      </c>
      <c r="AW17" s="137">
        <f>FOD!H17</f>
        <v>28328174300</v>
      </c>
      <c r="AX17" s="137">
        <f>FOD!R17</f>
        <v>18704147425</v>
      </c>
      <c r="AY17" s="137">
        <f>FOD!AB17</f>
        <v>37328054400</v>
      </c>
      <c r="AZ17" s="137">
        <f>FOD!AL17</f>
        <v>17732150537.5</v>
      </c>
      <c r="BA17" s="137">
        <f>FOD!AV17</f>
        <v>18184451837.5</v>
      </c>
      <c r="BB17" s="137" t="str">
        <f t="shared" si="77"/>
        <v>Y</v>
      </c>
      <c r="BC17" s="137" t="str">
        <f t="shared" si="78"/>
        <v>N</v>
      </c>
      <c r="BD17" s="137" t="str">
        <f t="shared" si="79"/>
        <v>Y</v>
      </c>
      <c r="BE17" s="137" t="str">
        <f t="shared" si="80"/>
        <v>N</v>
      </c>
      <c r="BF17" s="139">
        <f t="shared" si="81"/>
        <v>51.453972513799307</v>
      </c>
      <c r="BG17" s="139">
        <f t="shared" si="82"/>
        <v>-49.892519913922975</v>
      </c>
      <c r="BH17" s="139">
        <f t="shared" si="83"/>
        <v>110.51058821691441</v>
      </c>
      <c r="BI17" s="139">
        <f t="shared" si="84"/>
        <v>-2.4872968624067275</v>
      </c>
      <c r="BJ17" s="137" t="str">
        <f t="shared" si="85"/>
        <v>Y</v>
      </c>
      <c r="BK17" s="137" t="str">
        <f t="shared" si="86"/>
        <v>N</v>
      </c>
      <c r="BL17" s="137" t="str">
        <f t="shared" si="87"/>
        <v>Y</v>
      </c>
      <c r="BM17" s="137">
        <f>FOD!I17</f>
        <v>14909000</v>
      </c>
      <c r="BN17" s="137">
        <f>FOD!S17</f>
        <v>9242000</v>
      </c>
      <c r="BO17" s="137">
        <f>FOD!AC17</f>
        <v>18736750</v>
      </c>
      <c r="BP17" s="137">
        <f>FOD!AM17</f>
        <v>9027250</v>
      </c>
      <c r="BQ17" s="137">
        <f>FOD!AW17</f>
        <v>9247000</v>
      </c>
      <c r="BR17" s="137" t="str">
        <f t="shared" si="88"/>
        <v>Y</v>
      </c>
      <c r="BS17" s="137" t="str">
        <f t="shared" si="89"/>
        <v>N</v>
      </c>
      <c r="BT17" s="137" t="str">
        <f t="shared" si="90"/>
        <v>Y</v>
      </c>
      <c r="BU17" s="137" t="str">
        <f t="shared" si="91"/>
        <v>N</v>
      </c>
      <c r="BV17" s="139">
        <f t="shared" si="92"/>
        <v>61.317896559186323</v>
      </c>
      <c r="BW17" s="139">
        <f t="shared" si="93"/>
        <v>-50.674476630151979</v>
      </c>
      <c r="BX17" s="139">
        <f t="shared" si="94"/>
        <v>107.5576726023983</v>
      </c>
      <c r="BY17" s="139">
        <f t="shared" si="95"/>
        <v>-2.3764464150535307</v>
      </c>
      <c r="BZ17" s="137" t="str">
        <f t="shared" si="96"/>
        <v>Y</v>
      </c>
      <c r="CA17" s="137" t="str">
        <f t="shared" si="97"/>
        <v>N</v>
      </c>
      <c r="CB17" s="137" t="str">
        <f t="shared" si="98"/>
        <v>Y</v>
      </c>
      <c r="CC17" s="137">
        <f>FOD!J17</f>
        <v>50939</v>
      </c>
      <c r="CD17" s="137">
        <f>FOD!T17</f>
        <v>31866</v>
      </c>
      <c r="CE17" s="137">
        <f>FOD!AD17</f>
        <v>64398</v>
      </c>
      <c r="CF17" s="137">
        <f>FOD!AN17</f>
        <v>31075</v>
      </c>
      <c r="CG17" s="137">
        <f>FOD!AX17</f>
        <v>32145</v>
      </c>
      <c r="CH17" s="137" t="str">
        <f t="shared" si="99"/>
        <v>Y</v>
      </c>
      <c r="CI17" s="137" t="str">
        <f t="shared" si="100"/>
        <v>N</v>
      </c>
      <c r="CJ17" s="137" t="str">
        <f t="shared" si="101"/>
        <v>Y</v>
      </c>
      <c r="CK17" s="137" t="str">
        <f t="shared" si="102"/>
        <v>N</v>
      </c>
      <c r="CL17" s="139">
        <f t="shared" si="103"/>
        <v>59.853762631017382</v>
      </c>
      <c r="CM17" s="139">
        <f t="shared" si="104"/>
        <v>-50.517096804248581</v>
      </c>
      <c r="CN17" s="139">
        <f t="shared" si="105"/>
        <v>107.23411102172165</v>
      </c>
      <c r="CO17" s="139">
        <f t="shared" si="106"/>
        <v>-3.3286669777570381</v>
      </c>
      <c r="CP17" s="137" t="str">
        <f t="shared" si="107"/>
        <v>Y</v>
      </c>
      <c r="CQ17" s="137" t="str">
        <f t="shared" si="108"/>
        <v>N</v>
      </c>
      <c r="CR17" s="137" t="str">
        <f t="shared" si="109"/>
        <v>Y</v>
      </c>
      <c r="CS17" s="124"/>
      <c r="CT17" s="144" t="str">
        <f>'FOD (ALL)'!M17</f>
        <v>BAJFINANCE</v>
      </c>
      <c r="CU17" s="137">
        <f>'FOD (ALL)'!N17</f>
        <v>70347</v>
      </c>
      <c r="CV17" s="137">
        <f>'FOD (ALL)'!AE17</f>
        <v>42009</v>
      </c>
      <c r="CW17" s="137">
        <f>'FOD (ALL)'!AV17</f>
        <v>79689</v>
      </c>
      <c r="CX17" s="137">
        <f>'FOD (ALL)'!BM17</f>
        <v>38111</v>
      </c>
      <c r="CY17" s="137">
        <f>'FOD (ALL)'!CD17</f>
        <v>38767</v>
      </c>
      <c r="CZ17" s="137" t="str">
        <f t="shared" si="110"/>
        <v>Y</v>
      </c>
      <c r="DA17" s="137" t="str">
        <f t="shared" si="111"/>
        <v>N</v>
      </c>
      <c r="DB17" s="137" t="str">
        <f t="shared" si="112"/>
        <v>Y</v>
      </c>
      <c r="DC17" s="137" t="str">
        <f t="shared" si="113"/>
        <v>N</v>
      </c>
      <c r="DD17" s="139">
        <f t="shared" si="114"/>
        <v>67.456973505677354</v>
      </c>
      <c r="DE17" s="139">
        <f t="shared" si="115"/>
        <v>-47.283815834054884</v>
      </c>
      <c r="DF17" s="139">
        <f t="shared" si="116"/>
        <v>109.09711107029467</v>
      </c>
      <c r="DG17" s="139">
        <f t="shared" si="117"/>
        <v>-1.692160858462094</v>
      </c>
      <c r="DH17" s="139" t="str">
        <f t="shared" si="118"/>
        <v>Y</v>
      </c>
      <c r="DI17" s="139" t="str">
        <f t="shared" si="119"/>
        <v>N</v>
      </c>
      <c r="DJ17" s="137" t="str">
        <f t="shared" si="120"/>
        <v>Y</v>
      </c>
      <c r="DK17" s="137">
        <f>'FOD (ALL)'!O17</f>
        <v>334195.63</v>
      </c>
      <c r="DL17" s="137">
        <f>'FOD (ALL)'!AF17</f>
        <v>212584.11000000002</v>
      </c>
      <c r="DM17" s="137">
        <f>'FOD (ALL)'!AW17</f>
        <v>397069.85</v>
      </c>
      <c r="DN17" s="137">
        <f>'FOD (ALL)'!BN17</f>
        <v>187178.02000000002</v>
      </c>
      <c r="DO17" s="137">
        <f>'FOD (ALL)'!CE17</f>
        <v>190604.22000000003</v>
      </c>
      <c r="DP17" s="137" t="str">
        <f t="shared" si="121"/>
        <v>Y</v>
      </c>
      <c r="DQ17" s="137" t="str">
        <f t="shared" si="122"/>
        <v>N</v>
      </c>
      <c r="DR17" s="137" t="str">
        <f t="shared" si="123"/>
        <v>Y</v>
      </c>
      <c r="DS17" s="137" t="str">
        <f t="shared" si="124"/>
        <v>N</v>
      </c>
      <c r="DT17" s="139">
        <f t="shared" si="125"/>
        <v>57.206307658648605</v>
      </c>
      <c r="DU17" s="139">
        <f t="shared" si="126"/>
        <v>-46.461784998281779</v>
      </c>
      <c r="DV17" s="139">
        <f t="shared" si="127"/>
        <v>112.13487032291502</v>
      </c>
      <c r="DW17" s="139">
        <f t="shared" si="128"/>
        <v>-1.7975467699508494</v>
      </c>
      <c r="DX17" s="139" t="str">
        <f t="shared" si="129"/>
        <v>Y</v>
      </c>
      <c r="DY17" s="139" t="str">
        <f t="shared" si="130"/>
        <v>N</v>
      </c>
      <c r="DZ17" s="137" t="str">
        <f t="shared" si="131"/>
        <v>Y</v>
      </c>
      <c r="EA17" s="137">
        <f>'FOD (ALL)'!P17</f>
        <v>6973000</v>
      </c>
      <c r="EB17" s="137">
        <f>'FOD (ALL)'!AG17</f>
        <v>6733000</v>
      </c>
      <c r="EC17" s="137">
        <f>'FOD (ALL)'!AX17</f>
        <v>7028250</v>
      </c>
      <c r="ED17" s="137">
        <f>'FOD (ALL)'!BO17</f>
        <v>6401750</v>
      </c>
      <c r="EE17" s="137">
        <f>'FOD (ALL)'!CF17</f>
        <v>6350250</v>
      </c>
      <c r="EF17" s="137" t="str">
        <f t="shared" si="132"/>
        <v>Y</v>
      </c>
      <c r="EG17" s="137" t="str">
        <f t="shared" si="133"/>
        <v>N</v>
      </c>
      <c r="EH17" s="137" t="str">
        <f t="shared" si="134"/>
        <v>Y</v>
      </c>
      <c r="EI17" s="137" t="str">
        <f t="shared" si="135"/>
        <v>Y</v>
      </c>
      <c r="EJ17" s="139">
        <f t="shared" si="136"/>
        <v>3.5645328976682018</v>
      </c>
      <c r="EK17" s="139">
        <f t="shared" si="137"/>
        <v>-4.2009034966029954</v>
      </c>
      <c r="EL17" s="139">
        <f t="shared" si="138"/>
        <v>9.7863865349318537</v>
      </c>
      <c r="EM17" s="139">
        <f t="shared" si="139"/>
        <v>0.81099169324042353</v>
      </c>
      <c r="EN17" s="139" t="str">
        <f t="shared" si="140"/>
        <v>Y</v>
      </c>
      <c r="EO17" s="139" t="str">
        <f t="shared" si="141"/>
        <v>N</v>
      </c>
      <c r="EP17" s="137" t="str">
        <f t="shared" si="142"/>
        <v>Y</v>
      </c>
      <c r="EQ17" s="137">
        <f>'FOD (ALL)'!Q17</f>
        <v>240000</v>
      </c>
      <c r="ER17" s="137">
        <f>'FOD (ALL)'!AH17</f>
        <v>-295250</v>
      </c>
      <c r="ES17" s="137">
        <f>'FOD (ALL)'!AY17</f>
        <v>626500</v>
      </c>
      <c r="ET17" s="137">
        <f>'FOD (ALL)'!BP17</f>
        <v>51500</v>
      </c>
      <c r="EU17" s="137">
        <f>'FOD (ALL)'!CG17</f>
        <v>-163250</v>
      </c>
      <c r="EV17" s="137" t="str">
        <f t="shared" si="143"/>
        <v>Y</v>
      </c>
      <c r="EW17" s="137" t="str">
        <f t="shared" si="144"/>
        <v>N</v>
      </c>
      <c r="EX17" s="137" t="str">
        <f t="shared" si="145"/>
        <v>Y</v>
      </c>
      <c r="EY17" s="137" t="str">
        <f t="shared" si="146"/>
        <v>Y</v>
      </c>
      <c r="EZ17" s="139">
        <f t="shared" si="147"/>
        <v>-181.28704487722268</v>
      </c>
      <c r="FA17" s="139">
        <f t="shared" si="148"/>
        <v>-147.1268954509178</v>
      </c>
      <c r="FB17" s="139">
        <f t="shared" si="149"/>
        <v>1116.504854368932</v>
      </c>
      <c r="FC17" s="139">
        <f t="shared" si="150"/>
        <v>-131.54670750382849</v>
      </c>
      <c r="FD17" s="139" t="str">
        <f t="shared" si="151"/>
        <v>N</v>
      </c>
      <c r="FE17" s="139" t="str">
        <f t="shared" si="152"/>
        <v>N</v>
      </c>
      <c r="FF17" s="137" t="str">
        <f t="shared" si="153"/>
        <v>Y</v>
      </c>
    </row>
    <row r="18" spans="1:162" x14ac:dyDescent="0.3">
      <c r="A18" s="137" t="str">
        <f>FOD!B18</f>
        <v>BALKRISIND</v>
      </c>
      <c r="B18" s="137">
        <f>FOD!F18</f>
        <v>989.1</v>
      </c>
      <c r="C18" s="137">
        <f>FOD!P18</f>
        <v>972.15</v>
      </c>
      <c r="D18" s="137">
        <f>FOD!Z18</f>
        <v>964.1</v>
      </c>
      <c r="E18" s="137">
        <f>FOD!AJ18</f>
        <v>950.45</v>
      </c>
      <c r="F18" s="137">
        <f>FOD!AT18</f>
        <v>920.1</v>
      </c>
      <c r="G18" s="137" t="str">
        <f t="shared" si="55"/>
        <v>Y</v>
      </c>
      <c r="H18" s="137" t="str">
        <f t="shared" si="56"/>
        <v>Y</v>
      </c>
      <c r="I18" s="137" t="str">
        <f t="shared" si="57"/>
        <v>Y</v>
      </c>
      <c r="J18" s="137" t="str">
        <f t="shared" si="58"/>
        <v>Y</v>
      </c>
      <c r="K18" s="139">
        <f t="shared" si="59"/>
        <v>1.743558092886905</v>
      </c>
      <c r="L18" s="139">
        <f t="shared" si="60"/>
        <v>0.83497562493516797</v>
      </c>
      <c r="M18" s="139">
        <f t="shared" si="61"/>
        <v>1.4361618180861673</v>
      </c>
      <c r="N18" s="139">
        <f t="shared" si="62"/>
        <v>3.298554504945117</v>
      </c>
      <c r="O18" s="137" t="str">
        <f t="shared" si="63"/>
        <v>Y</v>
      </c>
      <c r="P18" s="137" t="str">
        <f t="shared" si="64"/>
        <v>N</v>
      </c>
      <c r="Q18" s="137" t="str">
        <f t="shared" si="65"/>
        <v>N</v>
      </c>
      <c r="R18" s="137">
        <f>FOD!C18</f>
        <v>957.9</v>
      </c>
      <c r="S18" s="137">
        <f>FOD!M18</f>
        <v>967.85</v>
      </c>
      <c r="T18" s="137">
        <f>FOD!W18</f>
        <v>957.85</v>
      </c>
      <c r="U18" s="137">
        <f>FOD!AG18</f>
        <v>930</v>
      </c>
      <c r="V18" s="137">
        <f>FOD!AQ18</f>
        <v>938.35</v>
      </c>
      <c r="W18" s="137">
        <f>FOD!D18</f>
        <v>995.35</v>
      </c>
      <c r="X18" s="137">
        <f>FOD!N18</f>
        <v>1004</v>
      </c>
      <c r="Y18" s="137">
        <f>FOD!X18</f>
        <v>972.85</v>
      </c>
      <c r="Z18" s="137">
        <f>FOD!AH18</f>
        <v>959.65</v>
      </c>
      <c r="AA18" s="137">
        <f>FOD!AR18</f>
        <v>956.3</v>
      </c>
      <c r="AB18" s="137">
        <f>FOD!E18</f>
        <v>957.65</v>
      </c>
      <c r="AC18" s="137">
        <f>FOD!O18</f>
        <v>967</v>
      </c>
      <c r="AD18" s="137">
        <f>FOD!Y18</f>
        <v>937.4</v>
      </c>
      <c r="AE18" s="137">
        <f>FOD!AI18</f>
        <v>921.3</v>
      </c>
      <c r="AF18" s="137">
        <f>FOD!AS18</f>
        <v>912.5</v>
      </c>
      <c r="AG18" s="137">
        <f>FOD!G18</f>
        <v>901600</v>
      </c>
      <c r="AH18" s="137">
        <f>FOD!Q18</f>
        <v>862400</v>
      </c>
      <c r="AI18" s="137">
        <f>FOD!AA18</f>
        <v>738400</v>
      </c>
      <c r="AJ18" s="137">
        <f>FOD!AK18</f>
        <v>760000</v>
      </c>
      <c r="AK18" s="137">
        <f>FOD!AU18</f>
        <v>707200</v>
      </c>
      <c r="AL18" s="137" t="str">
        <f t="shared" si="66"/>
        <v>Y</v>
      </c>
      <c r="AM18" s="137" t="str">
        <f t="shared" si="67"/>
        <v>Y</v>
      </c>
      <c r="AN18" s="137" t="str">
        <f t="shared" si="68"/>
        <v>N</v>
      </c>
      <c r="AO18" s="137" t="str">
        <f t="shared" si="69"/>
        <v>Y</v>
      </c>
      <c r="AP18" s="139">
        <f t="shared" si="70"/>
        <v>4.5454545454545459</v>
      </c>
      <c r="AQ18" s="139">
        <f t="shared" si="71"/>
        <v>16.793066088840735</v>
      </c>
      <c r="AR18" s="139">
        <f t="shared" si="72"/>
        <v>-2.8421052631578947</v>
      </c>
      <c r="AS18" s="139">
        <f t="shared" si="73"/>
        <v>7.4660633484162897</v>
      </c>
      <c r="AT18" s="137" t="str">
        <f t="shared" si="74"/>
        <v>N</v>
      </c>
      <c r="AU18" s="137" t="str">
        <f t="shared" si="75"/>
        <v>Y</v>
      </c>
      <c r="AV18" s="137" t="str">
        <f t="shared" si="76"/>
        <v>N</v>
      </c>
      <c r="AW18" s="137">
        <f>FOD!H18</f>
        <v>1379447880</v>
      </c>
      <c r="AX18" s="137">
        <f>FOD!R18</f>
        <v>1989906960</v>
      </c>
      <c r="AY18" s="137">
        <f>FOD!AB18</f>
        <v>1167051000</v>
      </c>
      <c r="AZ18" s="137">
        <f>FOD!AL18</f>
        <v>1004583840</v>
      </c>
      <c r="BA18" s="137">
        <f>FOD!AV18</f>
        <v>979761720</v>
      </c>
      <c r="BB18" s="137" t="str">
        <f t="shared" si="77"/>
        <v>N</v>
      </c>
      <c r="BC18" s="137" t="str">
        <f t="shared" si="78"/>
        <v>Y</v>
      </c>
      <c r="BD18" s="137" t="str">
        <f t="shared" si="79"/>
        <v>Y</v>
      </c>
      <c r="BE18" s="137" t="str">
        <f t="shared" si="80"/>
        <v>Y</v>
      </c>
      <c r="BF18" s="139">
        <f t="shared" si="81"/>
        <v>-30.677769979758253</v>
      </c>
      <c r="BG18" s="139">
        <f t="shared" si="82"/>
        <v>70.507283743383965</v>
      </c>
      <c r="BH18" s="139">
        <f t="shared" si="83"/>
        <v>16.172583465009748</v>
      </c>
      <c r="BI18" s="139">
        <f t="shared" si="84"/>
        <v>2.5334853866305371</v>
      </c>
      <c r="BJ18" s="137" t="str">
        <f t="shared" si="85"/>
        <v>N</v>
      </c>
      <c r="BK18" s="137" t="str">
        <f t="shared" si="86"/>
        <v>Y</v>
      </c>
      <c r="BL18" s="137" t="str">
        <f t="shared" si="87"/>
        <v>Y</v>
      </c>
      <c r="BM18" s="137">
        <f>FOD!I18</f>
        <v>1405600</v>
      </c>
      <c r="BN18" s="137">
        <f>FOD!S18</f>
        <v>2016800</v>
      </c>
      <c r="BO18" s="137">
        <f>FOD!AC18</f>
        <v>1220800</v>
      </c>
      <c r="BP18" s="137">
        <f>FOD!AM18</f>
        <v>1061600</v>
      </c>
      <c r="BQ18" s="137">
        <f>FOD!AW18</f>
        <v>1050400</v>
      </c>
      <c r="BR18" s="137" t="str">
        <f t="shared" si="88"/>
        <v>N</v>
      </c>
      <c r="BS18" s="137" t="str">
        <f t="shared" si="89"/>
        <v>Y</v>
      </c>
      <c r="BT18" s="137" t="str">
        <f t="shared" si="90"/>
        <v>Y</v>
      </c>
      <c r="BU18" s="137" t="str">
        <f t="shared" si="91"/>
        <v>Y</v>
      </c>
      <c r="BV18" s="139">
        <f t="shared" si="92"/>
        <v>-30.30543435144784</v>
      </c>
      <c r="BW18" s="139">
        <f t="shared" si="93"/>
        <v>65.203145478374836</v>
      </c>
      <c r="BX18" s="139">
        <f t="shared" si="94"/>
        <v>14.996232102486811</v>
      </c>
      <c r="BY18" s="139">
        <f t="shared" si="95"/>
        <v>1.0662604722010662</v>
      </c>
      <c r="BZ18" s="137" t="str">
        <f t="shared" si="96"/>
        <v>N</v>
      </c>
      <c r="CA18" s="137" t="str">
        <f t="shared" si="97"/>
        <v>Y</v>
      </c>
      <c r="CB18" s="137" t="str">
        <f t="shared" si="98"/>
        <v>Y</v>
      </c>
      <c r="CC18" s="137">
        <f>FOD!J18</f>
        <v>1630</v>
      </c>
      <c r="CD18" s="137">
        <f>FOD!T18</f>
        <v>2377</v>
      </c>
      <c r="CE18" s="137">
        <f>FOD!AD18</f>
        <v>1354</v>
      </c>
      <c r="CF18" s="137">
        <f>FOD!AN18</f>
        <v>1177</v>
      </c>
      <c r="CG18" s="137">
        <f>FOD!AX18</f>
        <v>1257</v>
      </c>
      <c r="CH18" s="137" t="str">
        <f t="shared" si="99"/>
        <v>N</v>
      </c>
      <c r="CI18" s="137" t="str">
        <f t="shared" si="100"/>
        <v>Y</v>
      </c>
      <c r="CJ18" s="137" t="str">
        <f t="shared" si="101"/>
        <v>Y</v>
      </c>
      <c r="CK18" s="137" t="str">
        <f t="shared" si="102"/>
        <v>N</v>
      </c>
      <c r="CL18" s="139">
        <f t="shared" si="103"/>
        <v>-31.426167437946994</v>
      </c>
      <c r="CM18" s="139">
        <f t="shared" si="104"/>
        <v>75.553914327917283</v>
      </c>
      <c r="CN18" s="139">
        <f t="shared" si="105"/>
        <v>15.03823279524214</v>
      </c>
      <c r="CO18" s="139">
        <f t="shared" si="106"/>
        <v>-6.3643595863166276</v>
      </c>
      <c r="CP18" s="137" t="str">
        <f t="shared" si="107"/>
        <v>N</v>
      </c>
      <c r="CQ18" s="137" t="str">
        <f t="shared" si="108"/>
        <v>Y</v>
      </c>
      <c r="CR18" s="137" t="str">
        <f t="shared" si="109"/>
        <v>Y</v>
      </c>
      <c r="CS18" s="124"/>
      <c r="CT18" s="144" t="str">
        <f>'FOD (ALL)'!M18</f>
        <v>BALKRISIND</v>
      </c>
      <c r="CU18" s="137">
        <f>'FOD (ALL)'!N18</f>
        <v>1977</v>
      </c>
      <c r="CV18" s="137">
        <f>'FOD (ALL)'!AE18</f>
        <v>2791</v>
      </c>
      <c r="CW18" s="137">
        <f>'FOD (ALL)'!AV18</f>
        <v>1630</v>
      </c>
      <c r="CX18" s="137">
        <f>'FOD (ALL)'!BM18</f>
        <v>1339</v>
      </c>
      <c r="CY18" s="137">
        <f>'FOD (ALL)'!CD18</f>
        <v>1315</v>
      </c>
      <c r="CZ18" s="137" t="str">
        <f t="shared" si="110"/>
        <v>N</v>
      </c>
      <c r="DA18" s="137" t="str">
        <f t="shared" si="111"/>
        <v>Y</v>
      </c>
      <c r="DB18" s="137" t="str">
        <f t="shared" si="112"/>
        <v>Y</v>
      </c>
      <c r="DC18" s="137" t="str">
        <f t="shared" si="113"/>
        <v>Y</v>
      </c>
      <c r="DD18" s="139">
        <f t="shared" si="114"/>
        <v>-29.165173772841275</v>
      </c>
      <c r="DE18" s="139">
        <f t="shared" si="115"/>
        <v>71.226993865030678</v>
      </c>
      <c r="DF18" s="139">
        <f t="shared" si="116"/>
        <v>21.732636295743092</v>
      </c>
      <c r="DG18" s="139">
        <f t="shared" si="117"/>
        <v>1.8250950570342206</v>
      </c>
      <c r="DH18" s="139" t="str">
        <f t="shared" si="118"/>
        <v>N</v>
      </c>
      <c r="DI18" s="139" t="str">
        <f t="shared" si="119"/>
        <v>Y</v>
      </c>
      <c r="DJ18" s="137" t="str">
        <f t="shared" si="120"/>
        <v>Y</v>
      </c>
      <c r="DK18" s="137">
        <f>'FOD (ALL)'!O18</f>
        <v>15515.729999999998</v>
      </c>
      <c r="DL18" s="137">
        <f>'FOD (ALL)'!AF18</f>
        <v>22019.5</v>
      </c>
      <c r="DM18" s="137">
        <f>'FOD (ALL)'!AW18</f>
        <v>12464.28</v>
      </c>
      <c r="DN18" s="137">
        <f>'FOD (ALL)'!BN18</f>
        <v>10137.039999999999</v>
      </c>
      <c r="DO18" s="137">
        <f>'FOD (ALL)'!CE18</f>
        <v>9812.33</v>
      </c>
      <c r="DP18" s="137" t="str">
        <f t="shared" si="121"/>
        <v>N</v>
      </c>
      <c r="DQ18" s="137" t="str">
        <f t="shared" si="122"/>
        <v>Y</v>
      </c>
      <c r="DR18" s="137" t="str">
        <f t="shared" si="123"/>
        <v>Y</v>
      </c>
      <c r="DS18" s="137" t="str">
        <f t="shared" si="124"/>
        <v>Y</v>
      </c>
      <c r="DT18" s="139">
        <f t="shared" si="125"/>
        <v>-29.536410908512917</v>
      </c>
      <c r="DU18" s="139">
        <f t="shared" si="126"/>
        <v>76.660825976309894</v>
      </c>
      <c r="DV18" s="139">
        <f t="shared" si="127"/>
        <v>22.957786493887781</v>
      </c>
      <c r="DW18" s="139">
        <f t="shared" si="128"/>
        <v>3.3092038282446592</v>
      </c>
      <c r="DX18" s="139" t="str">
        <f t="shared" si="129"/>
        <v>N</v>
      </c>
      <c r="DY18" s="139" t="str">
        <f t="shared" si="130"/>
        <v>Y</v>
      </c>
      <c r="DZ18" s="137" t="str">
        <f t="shared" si="131"/>
        <v>Y</v>
      </c>
      <c r="EA18" s="137">
        <f>'FOD (ALL)'!P18</f>
        <v>1060000</v>
      </c>
      <c r="EB18" s="137">
        <f>'FOD (ALL)'!AG18</f>
        <v>954400</v>
      </c>
      <c r="EC18" s="137">
        <f>'FOD (ALL)'!AX18</f>
        <v>791200</v>
      </c>
      <c r="ED18" s="137">
        <f>'FOD (ALL)'!BO18</f>
        <v>773600</v>
      </c>
      <c r="EE18" s="137">
        <f>'FOD (ALL)'!CF18</f>
        <v>716000</v>
      </c>
      <c r="EF18" s="137" t="str">
        <f t="shared" si="132"/>
        <v>Y</v>
      </c>
      <c r="EG18" s="137" t="str">
        <f t="shared" si="133"/>
        <v>Y</v>
      </c>
      <c r="EH18" s="137" t="str">
        <f t="shared" si="134"/>
        <v>Y</v>
      </c>
      <c r="EI18" s="137" t="str">
        <f t="shared" si="135"/>
        <v>Y</v>
      </c>
      <c r="EJ18" s="139">
        <f t="shared" si="136"/>
        <v>11.064543168482817</v>
      </c>
      <c r="EK18" s="139">
        <f t="shared" si="137"/>
        <v>20.626895854398384</v>
      </c>
      <c r="EL18" s="139">
        <f t="shared" si="138"/>
        <v>2.2750775594622543</v>
      </c>
      <c r="EM18" s="139">
        <f t="shared" si="139"/>
        <v>8.044692737430168</v>
      </c>
      <c r="EN18" s="139" t="str">
        <f t="shared" si="140"/>
        <v>N</v>
      </c>
      <c r="EO18" s="139" t="str">
        <f t="shared" si="141"/>
        <v>Y</v>
      </c>
      <c r="EP18" s="137" t="str">
        <f t="shared" si="142"/>
        <v>N</v>
      </c>
      <c r="EQ18" s="137">
        <f>'FOD (ALL)'!Q18</f>
        <v>105600</v>
      </c>
      <c r="ER18" s="137">
        <f>'FOD (ALL)'!AH18</f>
        <v>163200</v>
      </c>
      <c r="ES18" s="137">
        <f>'FOD (ALL)'!AY18</f>
        <v>17600</v>
      </c>
      <c r="ET18" s="137">
        <f>'FOD (ALL)'!BP18</f>
        <v>57600</v>
      </c>
      <c r="EU18" s="137">
        <f>'FOD (ALL)'!CG18</f>
        <v>-18400</v>
      </c>
      <c r="EV18" s="137" t="str">
        <f t="shared" si="143"/>
        <v>N</v>
      </c>
      <c r="EW18" s="137" t="str">
        <f t="shared" si="144"/>
        <v>Y</v>
      </c>
      <c r="EX18" s="137" t="str">
        <f t="shared" si="145"/>
        <v>N</v>
      </c>
      <c r="EY18" s="137" t="str">
        <f t="shared" si="146"/>
        <v>Y</v>
      </c>
      <c r="EZ18" s="139">
        <f t="shared" si="147"/>
        <v>-35.294117647058826</v>
      </c>
      <c r="FA18" s="139">
        <f t="shared" si="148"/>
        <v>827.27272727272737</v>
      </c>
      <c r="FB18" s="139">
        <f t="shared" si="149"/>
        <v>-69.444444444444443</v>
      </c>
      <c r="FC18" s="139">
        <f t="shared" si="150"/>
        <v>-413.04347826086951</v>
      </c>
      <c r="FD18" s="139" t="str">
        <f t="shared" si="151"/>
        <v>N</v>
      </c>
      <c r="FE18" s="139" t="str">
        <f t="shared" si="152"/>
        <v>Y</v>
      </c>
      <c r="FF18" s="137" t="str">
        <f t="shared" si="153"/>
        <v>Y</v>
      </c>
    </row>
    <row r="19" spans="1:162" x14ac:dyDescent="0.3">
      <c r="A19" s="137" t="str">
        <f>FOD!B19</f>
        <v>BANDHANBNK</v>
      </c>
      <c r="B19" s="137">
        <f>FOD!F19</f>
        <v>200.25</v>
      </c>
      <c r="C19" s="137">
        <f>FOD!P19</f>
        <v>209</v>
      </c>
      <c r="D19" s="137">
        <f>FOD!Z19</f>
        <v>222.5</v>
      </c>
      <c r="E19" s="137">
        <f>FOD!AJ19</f>
        <v>216.6</v>
      </c>
      <c r="F19" s="137">
        <f>FOD!AT19</f>
        <v>226.6</v>
      </c>
      <c r="G19" s="137" t="str">
        <f t="shared" si="55"/>
        <v>N</v>
      </c>
      <c r="H19" s="137" t="str">
        <f t="shared" si="56"/>
        <v>N</v>
      </c>
      <c r="I19" s="137" t="str">
        <f t="shared" si="57"/>
        <v>Y</v>
      </c>
      <c r="J19" s="137" t="str">
        <f t="shared" si="58"/>
        <v>N</v>
      </c>
      <c r="K19" s="139">
        <f t="shared" si="59"/>
        <v>-4.1866028708133971</v>
      </c>
      <c r="L19" s="139">
        <f t="shared" si="60"/>
        <v>-6.0674157303370784</v>
      </c>
      <c r="M19" s="139">
        <f t="shared" si="61"/>
        <v>2.7239150507848597</v>
      </c>
      <c r="N19" s="139">
        <f t="shared" si="62"/>
        <v>-4.4130626654898499</v>
      </c>
      <c r="O19" s="137" t="str">
        <f t="shared" si="63"/>
        <v>Y</v>
      </c>
      <c r="P19" s="137" t="str">
        <f t="shared" si="64"/>
        <v>N</v>
      </c>
      <c r="Q19" s="137" t="str">
        <f t="shared" si="65"/>
        <v>Y</v>
      </c>
      <c r="R19" s="137">
        <f>FOD!C19</f>
        <v>204.6</v>
      </c>
      <c r="S19" s="137">
        <f>FOD!M19</f>
        <v>220</v>
      </c>
      <c r="T19" s="137">
        <f>FOD!W19</f>
        <v>212.95</v>
      </c>
      <c r="U19" s="137">
        <f>FOD!AG19</f>
        <v>231.95</v>
      </c>
      <c r="V19" s="137">
        <f>FOD!AQ19</f>
        <v>244</v>
      </c>
      <c r="W19" s="137">
        <f>FOD!D19</f>
        <v>209</v>
      </c>
      <c r="X19" s="137">
        <f>FOD!N19</f>
        <v>220</v>
      </c>
      <c r="Y19" s="137">
        <f>FOD!X19</f>
        <v>224.75</v>
      </c>
      <c r="Z19" s="137">
        <f>FOD!AH19</f>
        <v>232.6</v>
      </c>
      <c r="AA19" s="137">
        <f>FOD!AR19</f>
        <v>244.5</v>
      </c>
      <c r="AB19" s="137">
        <f>FOD!E19</f>
        <v>192.6</v>
      </c>
      <c r="AC19" s="137">
        <f>FOD!O19</f>
        <v>207.65</v>
      </c>
      <c r="AD19" s="137">
        <f>FOD!Y19</f>
        <v>212.3</v>
      </c>
      <c r="AE19" s="137">
        <f>FOD!AI19</f>
        <v>214</v>
      </c>
      <c r="AF19" s="137">
        <f>FOD!AS19</f>
        <v>221</v>
      </c>
      <c r="AG19" s="137">
        <f>FOD!G19</f>
        <v>11409600</v>
      </c>
      <c r="AH19" s="137">
        <f>FOD!Q19</f>
        <v>11650800</v>
      </c>
      <c r="AI19" s="137">
        <f>FOD!AA19</f>
        <v>11132400</v>
      </c>
      <c r="AJ19" s="137">
        <f>FOD!AK19</f>
        <v>11316000</v>
      </c>
      <c r="AK19" s="137">
        <f>FOD!AU19</f>
        <v>10434000</v>
      </c>
      <c r="AL19" s="137" t="str">
        <f t="shared" si="66"/>
        <v>N</v>
      </c>
      <c r="AM19" s="137" t="str">
        <f t="shared" si="67"/>
        <v>Y</v>
      </c>
      <c r="AN19" s="137" t="str">
        <f t="shared" si="68"/>
        <v>N</v>
      </c>
      <c r="AO19" s="137" t="str">
        <f t="shared" si="69"/>
        <v>Y</v>
      </c>
      <c r="AP19" s="139">
        <f t="shared" si="70"/>
        <v>-2.0702441034092081</v>
      </c>
      <c r="AQ19" s="139">
        <f t="shared" si="71"/>
        <v>4.6566778053249971</v>
      </c>
      <c r="AR19" s="139">
        <f t="shared" si="72"/>
        <v>-1.6224814422057265</v>
      </c>
      <c r="AS19" s="139">
        <f t="shared" si="73"/>
        <v>8.4531339850488791</v>
      </c>
      <c r="AT19" s="137" t="str">
        <f t="shared" si="74"/>
        <v>N</v>
      </c>
      <c r="AU19" s="137" t="str">
        <f t="shared" si="75"/>
        <v>Y</v>
      </c>
      <c r="AV19" s="137" t="str">
        <f t="shared" si="76"/>
        <v>N</v>
      </c>
      <c r="AW19" s="137">
        <f>FOD!H19</f>
        <v>2707525680</v>
      </c>
      <c r="AX19" s="137">
        <f>FOD!R19</f>
        <v>1937620320</v>
      </c>
      <c r="AY19" s="137">
        <f>FOD!AB19</f>
        <v>1588048500</v>
      </c>
      <c r="AZ19" s="137">
        <f>FOD!AL19</f>
        <v>2268416160</v>
      </c>
      <c r="BA19" s="137">
        <f>FOD!AV19</f>
        <v>1878904080</v>
      </c>
      <c r="BB19" s="137" t="str">
        <f t="shared" si="77"/>
        <v>Y</v>
      </c>
      <c r="BC19" s="137" t="str">
        <f t="shared" si="78"/>
        <v>Y</v>
      </c>
      <c r="BD19" s="137" t="str">
        <f t="shared" si="79"/>
        <v>N</v>
      </c>
      <c r="BE19" s="137" t="str">
        <f t="shared" si="80"/>
        <v>Y</v>
      </c>
      <c r="BF19" s="139">
        <f t="shared" si="81"/>
        <v>39.734583295451813</v>
      </c>
      <c r="BG19" s="139">
        <f t="shared" si="82"/>
        <v>22.01266648971993</v>
      </c>
      <c r="BH19" s="139">
        <f t="shared" si="83"/>
        <v>-29.993070583662213</v>
      </c>
      <c r="BI19" s="139">
        <f t="shared" si="84"/>
        <v>20.7308123999603</v>
      </c>
      <c r="BJ19" s="137" t="str">
        <f t="shared" si="85"/>
        <v>Y</v>
      </c>
      <c r="BK19" s="137" t="str">
        <f t="shared" si="86"/>
        <v>Y</v>
      </c>
      <c r="BL19" s="137" t="str">
        <f t="shared" si="87"/>
        <v>N</v>
      </c>
      <c r="BM19" s="137">
        <f>FOD!I19</f>
        <v>13604400</v>
      </c>
      <c r="BN19" s="137">
        <f>FOD!S19</f>
        <v>9066000</v>
      </c>
      <c r="BO19" s="137">
        <f>FOD!AC19</f>
        <v>7267200</v>
      </c>
      <c r="BP19" s="137">
        <f>FOD!AM19</f>
        <v>10261200</v>
      </c>
      <c r="BQ19" s="137">
        <f>FOD!AW19</f>
        <v>8241600</v>
      </c>
      <c r="BR19" s="137" t="str">
        <f t="shared" si="88"/>
        <v>Y</v>
      </c>
      <c r="BS19" s="137" t="str">
        <f t="shared" si="89"/>
        <v>Y</v>
      </c>
      <c r="BT19" s="137" t="str">
        <f t="shared" si="90"/>
        <v>N</v>
      </c>
      <c r="BU19" s="137" t="str">
        <f t="shared" si="91"/>
        <v>Y</v>
      </c>
      <c r="BV19" s="139">
        <f t="shared" si="92"/>
        <v>50.059563203176708</v>
      </c>
      <c r="BW19" s="139">
        <f t="shared" si="93"/>
        <v>24.752311756935271</v>
      </c>
      <c r="BX19" s="139">
        <f t="shared" si="94"/>
        <v>-29.17787393287335</v>
      </c>
      <c r="BY19" s="139">
        <f t="shared" si="95"/>
        <v>24.504950495049506</v>
      </c>
      <c r="BZ19" s="137" t="str">
        <f t="shared" si="96"/>
        <v>Y</v>
      </c>
      <c r="CA19" s="137" t="str">
        <f t="shared" si="97"/>
        <v>Y</v>
      </c>
      <c r="CB19" s="137" t="str">
        <f t="shared" si="98"/>
        <v>N</v>
      </c>
      <c r="CC19" s="137">
        <f>FOD!J19</f>
        <v>10037</v>
      </c>
      <c r="CD19" s="137">
        <f>FOD!T19</f>
        <v>6236</v>
      </c>
      <c r="CE19" s="137">
        <f>FOD!AD19</f>
        <v>5413</v>
      </c>
      <c r="CF19" s="137">
        <f>FOD!AN19</f>
        <v>7526</v>
      </c>
      <c r="CG19" s="137">
        <f>FOD!AX19</f>
        <v>6180</v>
      </c>
      <c r="CH19" s="137" t="str">
        <f t="shared" si="99"/>
        <v>Y</v>
      </c>
      <c r="CI19" s="137" t="str">
        <f t="shared" si="100"/>
        <v>Y</v>
      </c>
      <c r="CJ19" s="137" t="str">
        <f t="shared" si="101"/>
        <v>N</v>
      </c>
      <c r="CK19" s="137" t="str">
        <f t="shared" si="102"/>
        <v>Y</v>
      </c>
      <c r="CL19" s="139">
        <f t="shared" si="103"/>
        <v>60.952533675432974</v>
      </c>
      <c r="CM19" s="139">
        <f t="shared" si="104"/>
        <v>15.204138185848882</v>
      </c>
      <c r="CN19" s="139">
        <f t="shared" si="105"/>
        <v>-28.076003188944991</v>
      </c>
      <c r="CO19" s="139">
        <f t="shared" si="106"/>
        <v>21.779935275080906</v>
      </c>
      <c r="CP19" s="137" t="str">
        <f t="shared" si="107"/>
        <v>Y</v>
      </c>
      <c r="CQ19" s="137" t="str">
        <f t="shared" si="108"/>
        <v>Y</v>
      </c>
      <c r="CR19" s="137" t="str">
        <f t="shared" si="109"/>
        <v>N</v>
      </c>
      <c r="CS19" s="124"/>
      <c r="CT19" s="144" t="str">
        <f>'FOD (ALL)'!M19</f>
        <v>BANDHANBNK</v>
      </c>
      <c r="CU19" s="137">
        <f>'FOD (ALL)'!N19</f>
        <v>14813</v>
      </c>
      <c r="CV19" s="137">
        <f>'FOD (ALL)'!AE19</f>
        <v>8736</v>
      </c>
      <c r="CW19" s="137">
        <f>'FOD (ALL)'!AV19</f>
        <v>6407</v>
      </c>
      <c r="CX19" s="137">
        <f>'FOD (ALL)'!BM19</f>
        <v>9069</v>
      </c>
      <c r="CY19" s="137">
        <f>'FOD (ALL)'!CD19</f>
        <v>7154</v>
      </c>
      <c r="CZ19" s="137" t="str">
        <f t="shared" si="110"/>
        <v>Y</v>
      </c>
      <c r="DA19" s="137" t="str">
        <f t="shared" si="111"/>
        <v>Y</v>
      </c>
      <c r="DB19" s="137" t="str">
        <f t="shared" si="112"/>
        <v>N</v>
      </c>
      <c r="DC19" s="137" t="str">
        <f t="shared" si="113"/>
        <v>Y</v>
      </c>
      <c r="DD19" s="139">
        <f t="shared" si="114"/>
        <v>69.562728937728934</v>
      </c>
      <c r="DE19" s="139">
        <f t="shared" si="115"/>
        <v>36.350866240049946</v>
      </c>
      <c r="DF19" s="139">
        <f t="shared" si="116"/>
        <v>-29.352740103649793</v>
      </c>
      <c r="DG19" s="139">
        <f t="shared" si="117"/>
        <v>26.768241543192616</v>
      </c>
      <c r="DH19" s="139" t="str">
        <f t="shared" si="118"/>
        <v>Y</v>
      </c>
      <c r="DI19" s="139" t="str">
        <f t="shared" si="119"/>
        <v>Y</v>
      </c>
      <c r="DJ19" s="137" t="str">
        <f t="shared" si="120"/>
        <v>N</v>
      </c>
      <c r="DK19" s="137">
        <f>'FOD (ALL)'!O19</f>
        <v>35277.4</v>
      </c>
      <c r="DL19" s="137">
        <f>'FOD (ALL)'!AF19</f>
        <v>22402.809999999998</v>
      </c>
      <c r="DM19" s="137">
        <f>'FOD (ALL)'!AW19</f>
        <v>16796.509999999998</v>
      </c>
      <c r="DN19" s="137">
        <f>'FOD (ALL)'!BN19</f>
        <v>24059.37</v>
      </c>
      <c r="DO19" s="137">
        <f>'FOD (ALL)'!CE19</f>
        <v>19568.23</v>
      </c>
      <c r="DP19" s="137" t="str">
        <f t="shared" si="121"/>
        <v>Y</v>
      </c>
      <c r="DQ19" s="137" t="str">
        <f t="shared" si="122"/>
        <v>Y</v>
      </c>
      <c r="DR19" s="137" t="str">
        <f t="shared" si="123"/>
        <v>N</v>
      </c>
      <c r="DS19" s="137" t="str">
        <f t="shared" si="124"/>
        <v>Y</v>
      </c>
      <c r="DT19" s="139">
        <f t="shared" si="125"/>
        <v>57.46863897877099</v>
      </c>
      <c r="DU19" s="139">
        <f t="shared" si="126"/>
        <v>33.377767167107933</v>
      </c>
      <c r="DV19" s="139">
        <f t="shared" si="127"/>
        <v>-30.187240979294138</v>
      </c>
      <c r="DW19" s="139">
        <f t="shared" si="128"/>
        <v>22.951181583617934</v>
      </c>
      <c r="DX19" s="139" t="str">
        <f t="shared" si="129"/>
        <v>Y</v>
      </c>
      <c r="DY19" s="139" t="str">
        <f t="shared" si="130"/>
        <v>Y</v>
      </c>
      <c r="DZ19" s="137" t="str">
        <f t="shared" si="131"/>
        <v>N</v>
      </c>
      <c r="EA19" s="137">
        <f>'FOD (ALL)'!P19</f>
        <v>14076000</v>
      </c>
      <c r="EB19" s="137">
        <f>'FOD (ALL)'!AG19</f>
        <v>12647400</v>
      </c>
      <c r="EC19" s="137">
        <f>'FOD (ALL)'!AX19</f>
        <v>11560200</v>
      </c>
      <c r="ED19" s="137">
        <f>'FOD (ALL)'!BO19</f>
        <v>11710200</v>
      </c>
      <c r="EE19" s="137">
        <f>'FOD (ALL)'!CF19</f>
        <v>10726800</v>
      </c>
      <c r="EF19" s="137" t="str">
        <f t="shared" si="132"/>
        <v>Y</v>
      </c>
      <c r="EG19" s="137" t="str">
        <f t="shared" si="133"/>
        <v>Y</v>
      </c>
      <c r="EH19" s="137" t="str">
        <f t="shared" si="134"/>
        <v>N</v>
      </c>
      <c r="EI19" s="137" t="str">
        <f t="shared" si="135"/>
        <v>Y</v>
      </c>
      <c r="EJ19" s="139">
        <f t="shared" si="136"/>
        <v>11.295602258171639</v>
      </c>
      <c r="EK19" s="139">
        <f t="shared" si="137"/>
        <v>9.4046815799034622</v>
      </c>
      <c r="EL19" s="139">
        <f t="shared" si="138"/>
        <v>-1.2809345698621715</v>
      </c>
      <c r="EM19" s="139">
        <f t="shared" si="139"/>
        <v>9.1676921355856358</v>
      </c>
      <c r="EN19" s="139" t="str">
        <f t="shared" si="140"/>
        <v>Y</v>
      </c>
      <c r="EO19" s="139" t="str">
        <f t="shared" si="141"/>
        <v>Y</v>
      </c>
      <c r="EP19" s="137" t="str">
        <f t="shared" si="142"/>
        <v>N</v>
      </c>
      <c r="EQ19" s="137">
        <f>'FOD (ALL)'!Q19</f>
        <v>1428600</v>
      </c>
      <c r="ER19" s="137">
        <f>'FOD (ALL)'!AH19</f>
        <v>1087200</v>
      </c>
      <c r="ES19" s="137">
        <f>'FOD (ALL)'!AY19</f>
        <v>-150000</v>
      </c>
      <c r="ET19" s="137">
        <f>'FOD (ALL)'!BP19</f>
        <v>983400</v>
      </c>
      <c r="EU19" s="137">
        <f>'FOD (ALL)'!CG19</f>
        <v>-332400</v>
      </c>
      <c r="EV19" s="137" t="str">
        <f t="shared" si="143"/>
        <v>Y</v>
      </c>
      <c r="EW19" s="137" t="str">
        <f t="shared" si="144"/>
        <v>Y</v>
      </c>
      <c r="EX19" s="137" t="str">
        <f t="shared" si="145"/>
        <v>N</v>
      </c>
      <c r="EY19" s="137" t="str">
        <f t="shared" si="146"/>
        <v>Y</v>
      </c>
      <c r="EZ19" s="139">
        <f t="shared" si="147"/>
        <v>31.401766004415009</v>
      </c>
      <c r="FA19" s="139">
        <f t="shared" si="148"/>
        <v>-824.8</v>
      </c>
      <c r="FB19" s="139">
        <f t="shared" si="149"/>
        <v>-115.25320317266625</v>
      </c>
      <c r="FC19" s="139">
        <f t="shared" si="150"/>
        <v>-395.84837545126351</v>
      </c>
      <c r="FD19" s="139" t="str">
        <f t="shared" si="151"/>
        <v>Y</v>
      </c>
      <c r="FE19" s="139" t="str">
        <f t="shared" si="152"/>
        <v>N</v>
      </c>
      <c r="FF19" s="137" t="str">
        <f t="shared" si="153"/>
        <v>Y</v>
      </c>
    </row>
    <row r="20" spans="1:162" x14ac:dyDescent="0.3">
      <c r="A20" s="137" t="str">
        <f>FOD!B20</f>
        <v>BANKBARODA</v>
      </c>
      <c r="B20" s="137">
        <f>FOD!F20</f>
        <v>37.299999999999997</v>
      </c>
      <c r="C20" s="137">
        <f>FOD!P20</f>
        <v>37.549999999999997</v>
      </c>
      <c r="D20" s="137">
        <f>FOD!Z20</f>
        <v>36.799999999999997</v>
      </c>
      <c r="E20" s="137">
        <f>FOD!AJ20</f>
        <v>36.4</v>
      </c>
      <c r="F20" s="137">
        <f>FOD!AT20</f>
        <v>38.299999999999997</v>
      </c>
      <c r="G20" s="137" t="str">
        <f t="shared" si="55"/>
        <v>N</v>
      </c>
      <c r="H20" s="137" t="str">
        <f t="shared" si="56"/>
        <v>Y</v>
      </c>
      <c r="I20" s="137" t="str">
        <f t="shared" si="57"/>
        <v>Y</v>
      </c>
      <c r="J20" s="137" t="str">
        <f t="shared" si="58"/>
        <v>N</v>
      </c>
      <c r="K20" s="139">
        <f t="shared" si="59"/>
        <v>-0.66577896138482029</v>
      </c>
      <c r="L20" s="139">
        <f t="shared" si="60"/>
        <v>2.0380434782608696</v>
      </c>
      <c r="M20" s="139">
        <f t="shared" si="61"/>
        <v>1.098901098901095</v>
      </c>
      <c r="N20" s="139">
        <f t="shared" si="62"/>
        <v>-4.9608355091383771</v>
      </c>
      <c r="O20" s="137" t="str">
        <f t="shared" si="63"/>
        <v>N</v>
      </c>
      <c r="P20" s="137" t="str">
        <f t="shared" si="64"/>
        <v>Y</v>
      </c>
      <c r="Q20" s="137" t="str">
        <f t="shared" si="65"/>
        <v>Y</v>
      </c>
      <c r="R20" s="137">
        <f>FOD!C20</f>
        <v>37.1</v>
      </c>
      <c r="S20" s="137">
        <f>FOD!M20</f>
        <v>36.700000000000003</v>
      </c>
      <c r="T20" s="137">
        <f>FOD!W20</f>
        <v>36</v>
      </c>
      <c r="U20" s="137">
        <f>FOD!AG20</f>
        <v>38.9</v>
      </c>
      <c r="V20" s="137">
        <f>FOD!AQ20</f>
        <v>41.3</v>
      </c>
      <c r="W20" s="137">
        <f>FOD!D20</f>
        <v>39.299999999999997</v>
      </c>
      <c r="X20" s="137">
        <f>FOD!N20</f>
        <v>39.25</v>
      </c>
      <c r="Y20" s="137">
        <f>FOD!X20</f>
        <v>37.25</v>
      </c>
      <c r="Z20" s="137">
        <f>FOD!AH20</f>
        <v>38.9</v>
      </c>
      <c r="AA20" s="137">
        <f>FOD!AR20</f>
        <v>41.35</v>
      </c>
      <c r="AB20" s="137">
        <f>FOD!E20</f>
        <v>36.6</v>
      </c>
      <c r="AC20" s="137">
        <f>FOD!O20</f>
        <v>36.5</v>
      </c>
      <c r="AD20" s="137">
        <f>FOD!Y20</f>
        <v>35.65</v>
      </c>
      <c r="AE20" s="137">
        <f>FOD!AI20</f>
        <v>36.200000000000003</v>
      </c>
      <c r="AF20" s="137">
        <f>FOD!AS20</f>
        <v>38.049999999999997</v>
      </c>
      <c r="AG20" s="137">
        <f>FOD!G20</f>
        <v>41364000</v>
      </c>
      <c r="AH20" s="137">
        <f>FOD!Q20</f>
        <v>45338400</v>
      </c>
      <c r="AI20" s="137">
        <f>FOD!AA20</f>
        <v>47034000</v>
      </c>
      <c r="AJ20" s="137">
        <f>FOD!AK20</f>
        <v>47147400</v>
      </c>
      <c r="AK20" s="137">
        <f>FOD!AU20</f>
        <v>44107200</v>
      </c>
      <c r="AL20" s="137" t="str">
        <f t="shared" si="66"/>
        <v>N</v>
      </c>
      <c r="AM20" s="137" t="str">
        <f t="shared" si="67"/>
        <v>N</v>
      </c>
      <c r="AN20" s="137" t="str">
        <f t="shared" si="68"/>
        <v>N</v>
      </c>
      <c r="AO20" s="137" t="str">
        <f t="shared" si="69"/>
        <v>Y</v>
      </c>
      <c r="AP20" s="139">
        <f t="shared" si="70"/>
        <v>-8.7660790852787045</v>
      </c>
      <c r="AQ20" s="139">
        <f t="shared" si="71"/>
        <v>-3.6050516647531574</v>
      </c>
      <c r="AR20" s="139">
        <f t="shared" si="72"/>
        <v>-0.24052227694422174</v>
      </c>
      <c r="AS20" s="139">
        <f t="shared" si="73"/>
        <v>6.8927522037218409</v>
      </c>
      <c r="AT20" s="137" t="str">
        <f t="shared" si="74"/>
        <v>N</v>
      </c>
      <c r="AU20" s="137" t="str">
        <f t="shared" si="75"/>
        <v>N</v>
      </c>
      <c r="AV20" s="137" t="str">
        <f t="shared" si="76"/>
        <v>N</v>
      </c>
      <c r="AW20" s="137">
        <f>FOD!H20</f>
        <v>1499886180</v>
      </c>
      <c r="AX20" s="137">
        <f>FOD!R20</f>
        <v>1594081620</v>
      </c>
      <c r="AY20" s="137">
        <f>FOD!AB20</f>
        <v>825834960</v>
      </c>
      <c r="AZ20" s="137">
        <f>FOD!AL20</f>
        <v>1324966950</v>
      </c>
      <c r="BA20" s="137">
        <f>FOD!AV20</f>
        <v>1212959610</v>
      </c>
      <c r="BB20" s="137" t="str">
        <f t="shared" si="77"/>
        <v>N</v>
      </c>
      <c r="BC20" s="137" t="str">
        <f t="shared" si="78"/>
        <v>Y</v>
      </c>
      <c r="BD20" s="137" t="str">
        <f t="shared" si="79"/>
        <v>N</v>
      </c>
      <c r="BE20" s="137" t="str">
        <f t="shared" si="80"/>
        <v>Y</v>
      </c>
      <c r="BF20" s="139">
        <f t="shared" si="81"/>
        <v>-5.9090725856308408</v>
      </c>
      <c r="BG20" s="139">
        <f t="shared" si="82"/>
        <v>93.026657529732091</v>
      </c>
      <c r="BH20" s="139">
        <f t="shared" si="83"/>
        <v>-37.671278517550952</v>
      </c>
      <c r="BI20" s="139">
        <f t="shared" si="84"/>
        <v>9.2342184419479558</v>
      </c>
      <c r="BJ20" s="137" t="str">
        <f t="shared" si="85"/>
        <v>N</v>
      </c>
      <c r="BK20" s="137" t="str">
        <f t="shared" si="86"/>
        <v>Y</v>
      </c>
      <c r="BL20" s="137" t="str">
        <f t="shared" si="87"/>
        <v>N</v>
      </c>
      <c r="BM20" s="137">
        <f>FOD!I20</f>
        <v>39700800</v>
      </c>
      <c r="BN20" s="137">
        <f>FOD!S20</f>
        <v>41752800</v>
      </c>
      <c r="BO20" s="137">
        <f>FOD!AC20</f>
        <v>22512600</v>
      </c>
      <c r="BP20" s="137">
        <f>FOD!AM20</f>
        <v>35348400</v>
      </c>
      <c r="BQ20" s="137">
        <f>FOD!AW20</f>
        <v>31120200</v>
      </c>
      <c r="BR20" s="137" t="str">
        <f t="shared" si="88"/>
        <v>N</v>
      </c>
      <c r="BS20" s="137" t="str">
        <f t="shared" si="89"/>
        <v>Y</v>
      </c>
      <c r="BT20" s="137" t="str">
        <f t="shared" si="90"/>
        <v>N</v>
      </c>
      <c r="BU20" s="137" t="str">
        <f t="shared" si="91"/>
        <v>Y</v>
      </c>
      <c r="BV20" s="139">
        <f t="shared" si="92"/>
        <v>-4.9146404552509049</v>
      </c>
      <c r="BW20" s="139">
        <f t="shared" si="93"/>
        <v>85.464140081554334</v>
      </c>
      <c r="BX20" s="139">
        <f t="shared" si="94"/>
        <v>-36.312251756798041</v>
      </c>
      <c r="BY20" s="139">
        <f t="shared" si="95"/>
        <v>13.586673607496097</v>
      </c>
      <c r="BZ20" s="137" t="str">
        <f t="shared" si="96"/>
        <v>N</v>
      </c>
      <c r="CA20" s="137" t="str">
        <f t="shared" si="97"/>
        <v>Y</v>
      </c>
      <c r="CB20" s="137" t="str">
        <f t="shared" si="98"/>
        <v>N</v>
      </c>
      <c r="CC20" s="137">
        <f>FOD!J20</f>
        <v>6344</v>
      </c>
      <c r="CD20" s="137">
        <f>FOD!T20</f>
        <v>6875</v>
      </c>
      <c r="CE20" s="137">
        <f>FOD!AD20</f>
        <v>3788</v>
      </c>
      <c r="CF20" s="137">
        <f>FOD!AN20</f>
        <v>5558</v>
      </c>
      <c r="CG20" s="137">
        <f>FOD!AX20</f>
        <v>5191</v>
      </c>
      <c r="CH20" s="137" t="str">
        <f t="shared" si="99"/>
        <v>N</v>
      </c>
      <c r="CI20" s="137" t="str">
        <f t="shared" si="100"/>
        <v>Y</v>
      </c>
      <c r="CJ20" s="137" t="str">
        <f t="shared" si="101"/>
        <v>N</v>
      </c>
      <c r="CK20" s="137" t="str">
        <f t="shared" si="102"/>
        <v>Y</v>
      </c>
      <c r="CL20" s="139">
        <f t="shared" si="103"/>
        <v>-7.7236363636363627</v>
      </c>
      <c r="CM20" s="139">
        <f t="shared" si="104"/>
        <v>81.494192185850054</v>
      </c>
      <c r="CN20" s="139">
        <f t="shared" si="105"/>
        <v>-31.845987765383232</v>
      </c>
      <c r="CO20" s="139">
        <f t="shared" si="106"/>
        <v>7.0699287227894443</v>
      </c>
      <c r="CP20" s="137" t="str">
        <f t="shared" si="107"/>
        <v>N</v>
      </c>
      <c r="CQ20" s="137" t="str">
        <f t="shared" si="108"/>
        <v>Y</v>
      </c>
      <c r="CR20" s="137" t="str">
        <f t="shared" si="109"/>
        <v>N</v>
      </c>
      <c r="CS20" s="124"/>
      <c r="CT20" s="144" t="str">
        <f>'FOD (ALL)'!M20</f>
        <v>BANKBARODA</v>
      </c>
      <c r="CU20" s="137">
        <f>'FOD (ALL)'!N20</f>
        <v>9780</v>
      </c>
      <c r="CV20" s="137">
        <f>'FOD (ALL)'!AE20</f>
        <v>9629</v>
      </c>
      <c r="CW20" s="137">
        <f>'FOD (ALL)'!AV20</f>
        <v>4833</v>
      </c>
      <c r="CX20" s="137">
        <f>'FOD (ALL)'!BM20</f>
        <v>7475</v>
      </c>
      <c r="CY20" s="137">
        <f>'FOD (ALL)'!CD20</f>
        <v>6339</v>
      </c>
      <c r="CZ20" s="137" t="str">
        <f t="shared" si="110"/>
        <v>Y</v>
      </c>
      <c r="DA20" s="137" t="str">
        <f t="shared" si="111"/>
        <v>Y</v>
      </c>
      <c r="DB20" s="137" t="str">
        <f t="shared" si="112"/>
        <v>N</v>
      </c>
      <c r="DC20" s="137" t="str">
        <f t="shared" si="113"/>
        <v>Y</v>
      </c>
      <c r="DD20" s="139">
        <f t="shared" si="114"/>
        <v>1.5681794578876311</v>
      </c>
      <c r="DE20" s="139">
        <f t="shared" si="115"/>
        <v>99.234429960686938</v>
      </c>
      <c r="DF20" s="139">
        <f t="shared" si="116"/>
        <v>-35.34448160535117</v>
      </c>
      <c r="DG20" s="139">
        <f t="shared" si="117"/>
        <v>17.920807698375139</v>
      </c>
      <c r="DH20" s="139" t="str">
        <f t="shared" si="118"/>
        <v>N</v>
      </c>
      <c r="DI20" s="139" t="str">
        <f t="shared" si="119"/>
        <v>Y</v>
      </c>
      <c r="DJ20" s="137" t="str">
        <f t="shared" si="120"/>
        <v>N</v>
      </c>
      <c r="DK20" s="137">
        <f>'FOD (ALL)'!O20</f>
        <v>19959.150000000001</v>
      </c>
      <c r="DL20" s="137">
        <f>'FOD (ALL)'!AF20</f>
        <v>19870.190000000002</v>
      </c>
      <c r="DM20" s="137">
        <f>'FOD (ALL)'!AW20</f>
        <v>9577.3100000000013</v>
      </c>
      <c r="DN20" s="137">
        <f>'FOD (ALL)'!BN20</f>
        <v>15130.619999999999</v>
      </c>
      <c r="DO20" s="137">
        <f>'FOD (ALL)'!CE20</f>
        <v>13344.62</v>
      </c>
      <c r="DP20" s="137" t="str">
        <f t="shared" si="121"/>
        <v>Y</v>
      </c>
      <c r="DQ20" s="137" t="str">
        <f t="shared" si="122"/>
        <v>Y</v>
      </c>
      <c r="DR20" s="137" t="str">
        <f t="shared" si="123"/>
        <v>N</v>
      </c>
      <c r="DS20" s="137" t="str">
        <f t="shared" si="124"/>
        <v>Y</v>
      </c>
      <c r="DT20" s="139">
        <f t="shared" si="125"/>
        <v>0.44770583472024733</v>
      </c>
      <c r="DU20" s="139">
        <f t="shared" si="126"/>
        <v>107.47151339990037</v>
      </c>
      <c r="DV20" s="139">
        <f t="shared" si="127"/>
        <v>-36.70246163078577</v>
      </c>
      <c r="DW20" s="139">
        <f t="shared" si="128"/>
        <v>13.383670722733193</v>
      </c>
      <c r="DX20" s="139" t="str">
        <f t="shared" si="129"/>
        <v>N</v>
      </c>
      <c r="DY20" s="139" t="str">
        <f t="shared" si="130"/>
        <v>Y</v>
      </c>
      <c r="DZ20" s="137" t="str">
        <f t="shared" si="131"/>
        <v>N</v>
      </c>
      <c r="EA20" s="137">
        <f>'FOD (ALL)'!P20</f>
        <v>54916000</v>
      </c>
      <c r="EB20" s="137">
        <f>'FOD (ALL)'!AG20</f>
        <v>54026600</v>
      </c>
      <c r="EC20" s="137">
        <f>'FOD (ALL)'!AX20</f>
        <v>53645000</v>
      </c>
      <c r="ED20" s="137">
        <f>'FOD (ALL)'!BO20</f>
        <v>52794400</v>
      </c>
      <c r="EE20" s="137">
        <f>'FOD (ALL)'!CF20</f>
        <v>48055600</v>
      </c>
      <c r="EF20" s="137" t="str">
        <f t="shared" si="132"/>
        <v>Y</v>
      </c>
      <c r="EG20" s="137" t="str">
        <f t="shared" si="133"/>
        <v>Y</v>
      </c>
      <c r="EH20" s="137" t="str">
        <f t="shared" si="134"/>
        <v>Y</v>
      </c>
      <c r="EI20" s="137" t="str">
        <f t="shared" si="135"/>
        <v>Y</v>
      </c>
      <c r="EJ20" s="139">
        <f t="shared" si="136"/>
        <v>1.6462261182454567</v>
      </c>
      <c r="EK20" s="139">
        <f t="shared" si="137"/>
        <v>0.71134308882468078</v>
      </c>
      <c r="EL20" s="139">
        <f t="shared" si="138"/>
        <v>1.6111557286378857</v>
      </c>
      <c r="EM20" s="139">
        <f t="shared" si="139"/>
        <v>9.8610775851305572</v>
      </c>
      <c r="EN20" s="139" t="str">
        <f t="shared" si="140"/>
        <v>Y</v>
      </c>
      <c r="EO20" s="139" t="str">
        <f t="shared" si="141"/>
        <v>N</v>
      </c>
      <c r="EP20" s="137" t="str">
        <f t="shared" si="142"/>
        <v>N</v>
      </c>
      <c r="EQ20" s="137">
        <f>'FOD (ALL)'!Q20</f>
        <v>889400</v>
      </c>
      <c r="ER20" s="137">
        <f>'FOD (ALL)'!AH20</f>
        <v>381600</v>
      </c>
      <c r="ES20" s="137">
        <f>'FOD (ALL)'!AY20</f>
        <v>850600</v>
      </c>
      <c r="ET20" s="137">
        <f>'FOD (ALL)'!BP20</f>
        <v>4738800</v>
      </c>
      <c r="EU20" s="137">
        <f>'FOD (ALL)'!CG20</f>
        <v>896400</v>
      </c>
      <c r="EV20" s="137" t="str">
        <f t="shared" si="143"/>
        <v>Y</v>
      </c>
      <c r="EW20" s="137" t="str">
        <f t="shared" si="144"/>
        <v>N</v>
      </c>
      <c r="EX20" s="137" t="str">
        <f t="shared" si="145"/>
        <v>N</v>
      </c>
      <c r="EY20" s="137" t="str">
        <f t="shared" si="146"/>
        <v>Y</v>
      </c>
      <c r="EZ20" s="139">
        <f t="shared" si="147"/>
        <v>133.07127882599582</v>
      </c>
      <c r="FA20" s="139">
        <f t="shared" si="148"/>
        <v>-55.137549964730781</v>
      </c>
      <c r="FB20" s="139">
        <f t="shared" si="149"/>
        <v>-82.050308094876343</v>
      </c>
      <c r="FC20" s="139">
        <f t="shared" si="150"/>
        <v>428.64792503346723</v>
      </c>
      <c r="FD20" s="139" t="str">
        <f t="shared" si="151"/>
        <v>Y</v>
      </c>
      <c r="FE20" s="139" t="str">
        <f t="shared" si="152"/>
        <v>Y</v>
      </c>
      <c r="FF20" s="137" t="str">
        <f t="shared" si="153"/>
        <v>N</v>
      </c>
    </row>
    <row r="21" spans="1:162" x14ac:dyDescent="0.3">
      <c r="A21" s="137" t="str">
        <f>FOD!B21</f>
        <v xml:space="preserve">BATAINDIA </v>
      </c>
      <c r="B21" s="137">
        <f>FOD!F21</f>
        <v>1271.1500000000001</v>
      </c>
      <c r="C21" s="137">
        <f>FOD!P21</f>
        <v>1302.0999999999999</v>
      </c>
      <c r="D21" s="137">
        <f>FOD!Z21</f>
        <v>1322.55</v>
      </c>
      <c r="E21" s="137">
        <f>FOD!AJ21</f>
        <v>1284.75</v>
      </c>
      <c r="F21" s="137">
        <f>FOD!AT21</f>
        <v>1277.95</v>
      </c>
      <c r="G21" s="137" t="str">
        <f t="shared" si="55"/>
        <v>N</v>
      </c>
      <c r="H21" s="137" t="str">
        <f t="shared" si="56"/>
        <v>N</v>
      </c>
      <c r="I21" s="137" t="str">
        <f t="shared" si="57"/>
        <v>Y</v>
      </c>
      <c r="J21" s="137" t="str">
        <f t="shared" si="58"/>
        <v>Y</v>
      </c>
      <c r="K21" s="139">
        <f t="shared" si="59"/>
        <v>-2.3769295753014221</v>
      </c>
      <c r="L21" s="139">
        <f t="shared" si="60"/>
        <v>-1.546255340062761</v>
      </c>
      <c r="M21" s="139">
        <f t="shared" si="61"/>
        <v>2.94220665499124</v>
      </c>
      <c r="N21" s="139">
        <f t="shared" si="62"/>
        <v>0.53210219492155042</v>
      </c>
      <c r="O21" s="137" t="str">
        <f t="shared" si="63"/>
        <v>N</v>
      </c>
      <c r="P21" s="137" t="str">
        <f t="shared" si="64"/>
        <v>N</v>
      </c>
      <c r="Q21" s="137" t="str">
        <f t="shared" si="65"/>
        <v>Y</v>
      </c>
      <c r="R21" s="137">
        <f>FOD!C21</f>
        <v>1291</v>
      </c>
      <c r="S21" s="137">
        <f>FOD!M21</f>
        <v>1323</v>
      </c>
      <c r="T21" s="137">
        <f>FOD!W21</f>
        <v>1281.6500000000001</v>
      </c>
      <c r="U21" s="137">
        <f>FOD!AG21</f>
        <v>1288.25</v>
      </c>
      <c r="V21" s="137">
        <f>FOD!AQ21</f>
        <v>1330</v>
      </c>
      <c r="W21" s="137">
        <f>FOD!D21</f>
        <v>1316.8</v>
      </c>
      <c r="X21" s="137">
        <f>FOD!N21</f>
        <v>1340.95</v>
      </c>
      <c r="Y21" s="137">
        <f>FOD!X21</f>
        <v>1327.9</v>
      </c>
      <c r="Z21" s="137">
        <f>FOD!AH21</f>
        <v>1307.3</v>
      </c>
      <c r="AA21" s="137">
        <f>FOD!AR21</f>
        <v>1332</v>
      </c>
      <c r="AB21" s="137">
        <f>FOD!E21</f>
        <v>1265.55</v>
      </c>
      <c r="AC21" s="137">
        <f>FOD!O21</f>
        <v>1286.25</v>
      </c>
      <c r="AD21" s="137">
        <f>FOD!Y21</f>
        <v>1275.5</v>
      </c>
      <c r="AE21" s="137">
        <f>FOD!AI21</f>
        <v>1261.9000000000001</v>
      </c>
      <c r="AF21" s="137">
        <f>FOD!AS21</f>
        <v>1270</v>
      </c>
      <c r="AG21" s="137">
        <f>FOD!G21</f>
        <v>1351350</v>
      </c>
      <c r="AH21" s="137">
        <f>FOD!Q21</f>
        <v>1345850</v>
      </c>
      <c r="AI21" s="137">
        <f>FOD!AA21</f>
        <v>1415700</v>
      </c>
      <c r="AJ21" s="137">
        <f>FOD!AK21</f>
        <v>1308450</v>
      </c>
      <c r="AK21" s="137">
        <f>FOD!AU21</f>
        <v>1299650</v>
      </c>
      <c r="AL21" s="137" t="str">
        <f t="shared" si="66"/>
        <v>Y</v>
      </c>
      <c r="AM21" s="137" t="str">
        <f t="shared" si="67"/>
        <v>N</v>
      </c>
      <c r="AN21" s="137" t="str">
        <f t="shared" si="68"/>
        <v>Y</v>
      </c>
      <c r="AO21" s="137" t="str">
        <f t="shared" si="69"/>
        <v>Y</v>
      </c>
      <c r="AP21" s="139">
        <f t="shared" si="70"/>
        <v>0.40866366979975483</v>
      </c>
      <c r="AQ21" s="139">
        <f t="shared" si="71"/>
        <v>-4.9339549339549338</v>
      </c>
      <c r="AR21" s="139">
        <f t="shared" si="72"/>
        <v>8.1967213114754092</v>
      </c>
      <c r="AS21" s="139">
        <f t="shared" si="73"/>
        <v>0.67710537452391029</v>
      </c>
      <c r="AT21" s="137" t="str">
        <f t="shared" si="74"/>
        <v>Y</v>
      </c>
      <c r="AU21" s="137" t="str">
        <f t="shared" si="75"/>
        <v>N</v>
      </c>
      <c r="AV21" s="137" t="str">
        <f t="shared" si="76"/>
        <v>Y</v>
      </c>
      <c r="AW21" s="137">
        <f>FOD!H21</f>
        <v>3280487155</v>
      </c>
      <c r="AX21" s="137">
        <f>FOD!R21</f>
        <v>1849390785</v>
      </c>
      <c r="AY21" s="137">
        <f>FOD!AB21</f>
        <v>2194815095</v>
      </c>
      <c r="AZ21" s="137">
        <f>FOD!AL21</f>
        <v>2873602572.5</v>
      </c>
      <c r="BA21" s="137">
        <f>FOD!AV21</f>
        <v>3695447635</v>
      </c>
      <c r="BB21" s="137" t="str">
        <f t="shared" si="77"/>
        <v>Y</v>
      </c>
      <c r="BC21" s="137" t="str">
        <f t="shared" si="78"/>
        <v>N</v>
      </c>
      <c r="BD21" s="137" t="str">
        <f t="shared" si="79"/>
        <v>N</v>
      </c>
      <c r="BE21" s="137" t="str">
        <f t="shared" si="80"/>
        <v>N</v>
      </c>
      <c r="BF21" s="139">
        <f t="shared" si="81"/>
        <v>77.382042865537471</v>
      </c>
      <c r="BG21" s="139">
        <f t="shared" si="82"/>
        <v>-15.73819638779184</v>
      </c>
      <c r="BH21" s="139">
        <f t="shared" si="83"/>
        <v>-23.621480715388664</v>
      </c>
      <c r="BI21" s="139">
        <f t="shared" si="84"/>
        <v>-22.239391372136165</v>
      </c>
      <c r="BJ21" s="137" t="str">
        <f t="shared" si="85"/>
        <v>Y</v>
      </c>
      <c r="BK21" s="137" t="str">
        <f t="shared" si="86"/>
        <v>Y</v>
      </c>
      <c r="BL21" s="137" t="str">
        <f t="shared" si="87"/>
        <v>N</v>
      </c>
      <c r="BM21" s="137">
        <f>FOD!I21</f>
        <v>2550900</v>
      </c>
      <c r="BN21" s="137">
        <f>FOD!S21</f>
        <v>1406900</v>
      </c>
      <c r="BO21" s="137">
        <f>FOD!AC21</f>
        <v>1685200</v>
      </c>
      <c r="BP21" s="137">
        <f>FOD!AM21</f>
        <v>2231900</v>
      </c>
      <c r="BQ21" s="137">
        <f>FOD!AW21</f>
        <v>2865500</v>
      </c>
      <c r="BR21" s="137" t="str">
        <f t="shared" si="88"/>
        <v>Y</v>
      </c>
      <c r="BS21" s="137" t="str">
        <f t="shared" si="89"/>
        <v>N</v>
      </c>
      <c r="BT21" s="137" t="str">
        <f t="shared" si="90"/>
        <v>N</v>
      </c>
      <c r="BU21" s="137" t="str">
        <f t="shared" si="91"/>
        <v>N</v>
      </c>
      <c r="BV21" s="139">
        <f t="shared" si="92"/>
        <v>81.313526192337761</v>
      </c>
      <c r="BW21" s="139">
        <f t="shared" si="93"/>
        <v>-16.514360313315926</v>
      </c>
      <c r="BX21" s="139">
        <f t="shared" si="94"/>
        <v>-24.49482503696402</v>
      </c>
      <c r="BY21" s="139">
        <f t="shared" si="95"/>
        <v>-22.111324376199615</v>
      </c>
      <c r="BZ21" s="137" t="str">
        <f t="shared" si="96"/>
        <v>Y</v>
      </c>
      <c r="CA21" s="137" t="str">
        <f t="shared" si="97"/>
        <v>Y</v>
      </c>
      <c r="CB21" s="137" t="str">
        <f t="shared" si="98"/>
        <v>N</v>
      </c>
      <c r="CC21" s="137">
        <f>FOD!J21</f>
        <v>3918</v>
      </c>
      <c r="CD21" s="137">
        <f>FOD!T21</f>
        <v>2258</v>
      </c>
      <c r="CE21" s="137">
        <f>FOD!AD21</f>
        <v>2802</v>
      </c>
      <c r="CF21" s="137">
        <f>FOD!AN21</f>
        <v>3678</v>
      </c>
      <c r="CG21" s="137">
        <f>FOD!AX21</f>
        <v>4774</v>
      </c>
      <c r="CH21" s="137" t="str">
        <f t="shared" si="99"/>
        <v>Y</v>
      </c>
      <c r="CI21" s="137" t="str">
        <f t="shared" si="100"/>
        <v>N</v>
      </c>
      <c r="CJ21" s="137" t="str">
        <f t="shared" si="101"/>
        <v>N</v>
      </c>
      <c r="CK21" s="137" t="str">
        <f t="shared" si="102"/>
        <v>N</v>
      </c>
      <c r="CL21" s="139">
        <f t="shared" si="103"/>
        <v>73.516386182462355</v>
      </c>
      <c r="CM21" s="139">
        <f t="shared" si="104"/>
        <v>-19.414703783012136</v>
      </c>
      <c r="CN21" s="139">
        <f t="shared" si="105"/>
        <v>-23.817292006525285</v>
      </c>
      <c r="CO21" s="139">
        <f t="shared" si="106"/>
        <v>-22.957687473816506</v>
      </c>
      <c r="CP21" s="137" t="str">
        <f t="shared" si="107"/>
        <v>Y</v>
      </c>
      <c r="CQ21" s="137" t="str">
        <f t="shared" si="108"/>
        <v>Y</v>
      </c>
      <c r="CR21" s="137" t="str">
        <f t="shared" si="109"/>
        <v>N</v>
      </c>
      <c r="CS21" s="124"/>
      <c r="CT21" s="144" t="str">
        <f>'FOD (ALL)'!M21</f>
        <v>BANKNIFTY</v>
      </c>
      <c r="CU21" s="137">
        <f>'FOD (ALL)'!N21</f>
        <v>537724</v>
      </c>
      <c r="CV21" s="137">
        <f>'FOD (ALL)'!AE21</f>
        <v>358311</v>
      </c>
      <c r="CW21" s="137">
        <f>'FOD (ALL)'!AV21</f>
        <v>413216</v>
      </c>
      <c r="CX21" s="137">
        <f>'FOD (ALL)'!BM21</f>
        <v>477129</v>
      </c>
      <c r="CY21" s="137">
        <f>'FOD (ALL)'!CD21</f>
        <v>443130</v>
      </c>
      <c r="CZ21" s="137" t="str">
        <f t="shared" si="110"/>
        <v>Y</v>
      </c>
      <c r="DA21" s="137" t="str">
        <f t="shared" si="111"/>
        <v>N</v>
      </c>
      <c r="DB21" s="137" t="str">
        <f t="shared" si="112"/>
        <v>N</v>
      </c>
      <c r="DC21" s="137" t="str">
        <f t="shared" si="113"/>
        <v>Y</v>
      </c>
      <c r="DD21" s="139">
        <f t="shared" si="114"/>
        <v>50.071864944140707</v>
      </c>
      <c r="DE21" s="139">
        <f t="shared" si="115"/>
        <v>-13.287239603500348</v>
      </c>
      <c r="DF21" s="139">
        <f t="shared" si="116"/>
        <v>-13.395329145786569</v>
      </c>
      <c r="DG21" s="139">
        <f t="shared" si="117"/>
        <v>7.6724663191388531</v>
      </c>
      <c r="DH21" s="139" t="str">
        <f t="shared" si="118"/>
        <v>Y</v>
      </c>
      <c r="DI21" s="139" t="str">
        <f t="shared" si="119"/>
        <v>Y</v>
      </c>
      <c r="DJ21" s="137" t="str">
        <f t="shared" si="120"/>
        <v>N</v>
      </c>
      <c r="DK21" s="137">
        <f>'FOD (ALL)'!O21</f>
        <v>1862308.37</v>
      </c>
      <c r="DL21" s="137">
        <f>'FOD (ALL)'!AF21</f>
        <v>1284829.5100000002</v>
      </c>
      <c r="DM21" s="137">
        <f>'FOD (ALL)'!AW21</f>
        <v>1461352.8800000001</v>
      </c>
      <c r="DN21" s="137">
        <f>'FOD (ALL)'!BN21</f>
        <v>1691558.7</v>
      </c>
      <c r="DO21" s="137">
        <f>'FOD (ALL)'!CE21</f>
        <v>1577517.8099999998</v>
      </c>
      <c r="DP21" s="137" t="str">
        <f t="shared" si="121"/>
        <v>Y</v>
      </c>
      <c r="DQ21" s="137" t="str">
        <f t="shared" si="122"/>
        <v>N</v>
      </c>
      <c r="DR21" s="137" t="str">
        <f t="shared" si="123"/>
        <v>N</v>
      </c>
      <c r="DS21" s="137" t="str">
        <f t="shared" si="124"/>
        <v>Y</v>
      </c>
      <c r="DT21" s="139">
        <f t="shared" si="125"/>
        <v>44.945952401108826</v>
      </c>
      <c r="DU21" s="139">
        <f t="shared" si="126"/>
        <v>-12.079448599711238</v>
      </c>
      <c r="DV21" s="139">
        <f t="shared" si="127"/>
        <v>-13.609094381412826</v>
      </c>
      <c r="DW21" s="139">
        <f t="shared" si="128"/>
        <v>7.2291348647277802</v>
      </c>
      <c r="DX21" s="139" t="str">
        <f t="shared" si="129"/>
        <v>Y</v>
      </c>
      <c r="DY21" s="139" t="str">
        <f t="shared" si="130"/>
        <v>Y</v>
      </c>
      <c r="DZ21" s="137" t="str">
        <f t="shared" si="131"/>
        <v>N</v>
      </c>
      <c r="EA21" s="137">
        <f>'FOD (ALL)'!P21</f>
        <v>2061350</v>
      </c>
      <c r="EB21" s="137">
        <f>'FOD (ALL)'!AG21</f>
        <v>1574205</v>
      </c>
      <c r="EC21" s="137">
        <f>'FOD (ALL)'!AX21</f>
        <v>1424030</v>
      </c>
      <c r="ED21" s="137">
        <f>'FOD (ALL)'!BO21</f>
        <v>1527850</v>
      </c>
      <c r="EE21" s="137">
        <f>'FOD (ALL)'!CF21</f>
        <v>1543745</v>
      </c>
      <c r="EF21" s="137" t="str">
        <f t="shared" si="132"/>
        <v>Y</v>
      </c>
      <c r="EG21" s="137" t="str">
        <f t="shared" si="133"/>
        <v>Y</v>
      </c>
      <c r="EH21" s="137" t="str">
        <f t="shared" si="134"/>
        <v>N</v>
      </c>
      <c r="EI21" s="137" t="str">
        <f t="shared" si="135"/>
        <v>N</v>
      </c>
      <c r="EJ21" s="139">
        <f t="shared" si="136"/>
        <v>30.94546135986101</v>
      </c>
      <c r="EK21" s="139">
        <f t="shared" si="137"/>
        <v>10.545775018784717</v>
      </c>
      <c r="EL21" s="139">
        <f t="shared" si="138"/>
        <v>-6.7951696828877184</v>
      </c>
      <c r="EM21" s="139">
        <f t="shared" si="139"/>
        <v>-1.0296389623934004</v>
      </c>
      <c r="EN21" s="139" t="str">
        <f t="shared" si="140"/>
        <v>Y</v>
      </c>
      <c r="EO21" s="139" t="str">
        <f t="shared" si="141"/>
        <v>Y</v>
      </c>
      <c r="EP21" s="137" t="str">
        <f t="shared" si="142"/>
        <v>N</v>
      </c>
      <c r="EQ21" s="137">
        <f>'FOD (ALL)'!Q21</f>
        <v>487145</v>
      </c>
      <c r="ER21" s="137">
        <f>'FOD (ALL)'!AH21</f>
        <v>150175</v>
      </c>
      <c r="ES21" s="137">
        <f>'FOD (ALL)'!AY21</f>
        <v>-103820</v>
      </c>
      <c r="ET21" s="137">
        <f>'FOD (ALL)'!BP21</f>
        <v>-15895</v>
      </c>
      <c r="EU21" s="137">
        <f>'FOD (ALL)'!CG21</f>
        <v>160040</v>
      </c>
      <c r="EV21" s="137" t="str">
        <f t="shared" si="143"/>
        <v>Y</v>
      </c>
      <c r="EW21" s="137" t="str">
        <f t="shared" si="144"/>
        <v>Y</v>
      </c>
      <c r="EX21" s="137" t="str">
        <f t="shared" si="145"/>
        <v>N</v>
      </c>
      <c r="EY21" s="137" t="str">
        <f t="shared" si="146"/>
        <v>N</v>
      </c>
      <c r="EZ21" s="139">
        <f t="shared" si="147"/>
        <v>224.3848843016481</v>
      </c>
      <c r="FA21" s="139">
        <f t="shared" si="148"/>
        <v>-244.64939318050472</v>
      </c>
      <c r="FB21" s="139">
        <f t="shared" si="149"/>
        <v>553.16137150047189</v>
      </c>
      <c r="FC21" s="139">
        <f t="shared" si="150"/>
        <v>-109.93189202699325</v>
      </c>
      <c r="FD21" s="139" t="str">
        <f t="shared" si="151"/>
        <v>Y</v>
      </c>
      <c r="FE21" s="139" t="str">
        <f t="shared" si="152"/>
        <v>N</v>
      </c>
      <c r="FF21" s="137" t="str">
        <f t="shared" si="153"/>
        <v>Y</v>
      </c>
    </row>
    <row r="22" spans="1:162" x14ac:dyDescent="0.3">
      <c r="A22" s="137" t="str">
        <f>FOD!B22</f>
        <v xml:space="preserve">BEL       </v>
      </c>
      <c r="B22" s="137">
        <f>FOD!F22</f>
        <v>62.85</v>
      </c>
      <c r="C22" s="137">
        <f>FOD!P22</f>
        <v>62.9</v>
      </c>
      <c r="D22" s="137">
        <f>FOD!Z22</f>
        <v>63.25</v>
      </c>
      <c r="E22" s="137">
        <f>FOD!AJ22</f>
        <v>62.35</v>
      </c>
      <c r="F22" s="137">
        <f>FOD!AT22</f>
        <v>64.55</v>
      </c>
      <c r="G22" s="137" t="str">
        <f t="shared" si="55"/>
        <v>N</v>
      </c>
      <c r="H22" s="137" t="str">
        <f t="shared" si="56"/>
        <v>N</v>
      </c>
      <c r="I22" s="137" t="str">
        <f t="shared" si="57"/>
        <v>Y</v>
      </c>
      <c r="J22" s="137" t="str">
        <f t="shared" si="58"/>
        <v>N</v>
      </c>
      <c r="K22" s="139">
        <f t="shared" si="59"/>
        <v>-7.9491255961839674E-2</v>
      </c>
      <c r="L22" s="139">
        <f t="shared" si="60"/>
        <v>-0.55335968379446865</v>
      </c>
      <c r="M22" s="139">
        <f t="shared" si="61"/>
        <v>1.4434643143544483</v>
      </c>
      <c r="N22" s="139">
        <f t="shared" si="62"/>
        <v>-3.4082106893880653</v>
      </c>
      <c r="O22" s="137" t="str">
        <f t="shared" si="63"/>
        <v>Y</v>
      </c>
      <c r="P22" s="137" t="str">
        <f t="shared" si="64"/>
        <v>N</v>
      </c>
      <c r="Q22" s="137" t="str">
        <f t="shared" si="65"/>
        <v>Y</v>
      </c>
      <c r="R22" s="137">
        <f>FOD!C22</f>
        <v>62.5</v>
      </c>
      <c r="S22" s="137">
        <f>FOD!M22</f>
        <v>64.5</v>
      </c>
      <c r="T22" s="137">
        <f>FOD!W22</f>
        <v>62.75</v>
      </c>
      <c r="U22" s="137">
        <f>FOD!AG22</f>
        <v>65.8</v>
      </c>
      <c r="V22" s="137">
        <f>FOD!AQ22</f>
        <v>70.900000000000006</v>
      </c>
      <c r="W22" s="137">
        <f>FOD!D22</f>
        <v>63.25</v>
      </c>
      <c r="X22" s="137">
        <f>FOD!N22</f>
        <v>65.25</v>
      </c>
      <c r="Y22" s="137">
        <f>FOD!X22</f>
        <v>64</v>
      </c>
      <c r="Z22" s="137">
        <f>FOD!AH22</f>
        <v>66.650000000000006</v>
      </c>
      <c r="AA22" s="137">
        <f>FOD!AR22</f>
        <v>71.25</v>
      </c>
      <c r="AB22" s="137">
        <f>FOD!E22</f>
        <v>61.25</v>
      </c>
      <c r="AC22" s="137">
        <f>FOD!O22</f>
        <v>62.25</v>
      </c>
      <c r="AD22" s="137">
        <f>FOD!Y22</f>
        <v>61.7</v>
      </c>
      <c r="AE22" s="137">
        <f>FOD!AI22</f>
        <v>61.35</v>
      </c>
      <c r="AF22" s="137">
        <f>FOD!AS22</f>
        <v>64.2</v>
      </c>
      <c r="AG22" s="137">
        <f>FOD!G22</f>
        <v>23382000</v>
      </c>
      <c r="AH22" s="137">
        <f>FOD!Q22</f>
        <v>24948000</v>
      </c>
      <c r="AI22" s="137">
        <f>FOD!AA22</f>
        <v>26142000</v>
      </c>
      <c r="AJ22" s="137">
        <f>FOD!AK22</f>
        <v>26238000</v>
      </c>
      <c r="AK22" s="137">
        <f>FOD!AU22</f>
        <v>25878000</v>
      </c>
      <c r="AL22" s="137" t="str">
        <f t="shared" si="66"/>
        <v>N</v>
      </c>
      <c r="AM22" s="137" t="str">
        <f t="shared" si="67"/>
        <v>N</v>
      </c>
      <c r="AN22" s="137" t="str">
        <f t="shared" si="68"/>
        <v>N</v>
      </c>
      <c r="AO22" s="137" t="str">
        <f t="shared" si="69"/>
        <v>Y</v>
      </c>
      <c r="AP22" s="139">
        <f t="shared" si="70"/>
        <v>-6.2770562770562766</v>
      </c>
      <c r="AQ22" s="139">
        <f t="shared" si="71"/>
        <v>-4.567362864356209</v>
      </c>
      <c r="AR22" s="139">
        <f t="shared" si="72"/>
        <v>-0.3658815458495312</v>
      </c>
      <c r="AS22" s="139">
        <f t="shared" si="73"/>
        <v>1.3911430558775795</v>
      </c>
      <c r="AT22" s="137" t="str">
        <f t="shared" si="74"/>
        <v>N</v>
      </c>
      <c r="AU22" s="137" t="str">
        <f t="shared" si="75"/>
        <v>N</v>
      </c>
      <c r="AV22" s="137" t="str">
        <f t="shared" si="76"/>
        <v>N</v>
      </c>
      <c r="AW22" s="137">
        <f>FOD!H22</f>
        <v>838762200</v>
      </c>
      <c r="AX22" s="137">
        <f>FOD!R22</f>
        <v>1170020100</v>
      </c>
      <c r="AY22" s="137">
        <f>FOD!AB22</f>
        <v>1306030500</v>
      </c>
      <c r="AZ22" s="137">
        <f>FOD!AL22</f>
        <v>1539444600</v>
      </c>
      <c r="BA22" s="137">
        <f>FOD!AV22</f>
        <v>2177603700</v>
      </c>
      <c r="BB22" s="137" t="str">
        <f t="shared" si="77"/>
        <v>N</v>
      </c>
      <c r="BC22" s="137" t="str">
        <f t="shared" si="78"/>
        <v>N</v>
      </c>
      <c r="BD22" s="137" t="str">
        <f t="shared" si="79"/>
        <v>N</v>
      </c>
      <c r="BE22" s="137" t="str">
        <f t="shared" si="80"/>
        <v>N</v>
      </c>
      <c r="BF22" s="139">
        <f t="shared" si="81"/>
        <v>-28.312154637343411</v>
      </c>
      <c r="BG22" s="139">
        <f t="shared" si="82"/>
        <v>-10.41402938139653</v>
      </c>
      <c r="BH22" s="139">
        <f t="shared" si="83"/>
        <v>-15.162227987937987</v>
      </c>
      <c r="BI22" s="139">
        <f t="shared" si="84"/>
        <v>-29.305566481173777</v>
      </c>
      <c r="BJ22" s="137" t="str">
        <f t="shared" si="85"/>
        <v>N</v>
      </c>
      <c r="BK22" s="137" t="str">
        <f t="shared" si="86"/>
        <v>Y</v>
      </c>
      <c r="BL22" s="137" t="str">
        <f t="shared" si="87"/>
        <v>Y</v>
      </c>
      <c r="BM22" s="137">
        <f>FOD!I22</f>
        <v>13458000</v>
      </c>
      <c r="BN22" s="137">
        <f>FOD!S22</f>
        <v>18318000</v>
      </c>
      <c r="BO22" s="137">
        <f>FOD!AC22</f>
        <v>20790000</v>
      </c>
      <c r="BP22" s="137">
        <f>FOD!AM22</f>
        <v>24180000</v>
      </c>
      <c r="BQ22" s="137">
        <f>FOD!AW22</f>
        <v>32340000</v>
      </c>
      <c r="BR22" s="137" t="str">
        <f t="shared" si="88"/>
        <v>N</v>
      </c>
      <c r="BS22" s="137" t="str">
        <f t="shared" si="89"/>
        <v>N</v>
      </c>
      <c r="BT22" s="137" t="str">
        <f t="shared" si="90"/>
        <v>N</v>
      </c>
      <c r="BU22" s="137" t="str">
        <f t="shared" si="91"/>
        <v>N</v>
      </c>
      <c r="BV22" s="139">
        <f t="shared" si="92"/>
        <v>-26.531280707500819</v>
      </c>
      <c r="BW22" s="139">
        <f t="shared" si="93"/>
        <v>-11.89033189033189</v>
      </c>
      <c r="BX22" s="139">
        <f t="shared" si="94"/>
        <v>-14.019851116625309</v>
      </c>
      <c r="BY22" s="139">
        <f t="shared" si="95"/>
        <v>-25.231910946196663</v>
      </c>
      <c r="BZ22" s="137" t="str">
        <f t="shared" si="96"/>
        <v>N</v>
      </c>
      <c r="CA22" s="137" t="str">
        <f t="shared" si="97"/>
        <v>Y</v>
      </c>
      <c r="CB22" s="137" t="str">
        <f t="shared" si="98"/>
        <v>Y</v>
      </c>
      <c r="CC22" s="137">
        <f>FOD!J22</f>
        <v>1655</v>
      </c>
      <c r="CD22" s="137">
        <f>FOD!T22</f>
        <v>2406</v>
      </c>
      <c r="CE22" s="137">
        <f>FOD!AD22</f>
        <v>2973</v>
      </c>
      <c r="CF22" s="137">
        <f>FOD!AN22</f>
        <v>3354</v>
      </c>
      <c r="CG22" s="137">
        <f>FOD!AX22</f>
        <v>4927</v>
      </c>
      <c r="CH22" s="137" t="str">
        <f t="shared" si="99"/>
        <v>N</v>
      </c>
      <c r="CI22" s="137" t="str">
        <f t="shared" si="100"/>
        <v>N</v>
      </c>
      <c r="CJ22" s="137" t="str">
        <f t="shared" si="101"/>
        <v>N</v>
      </c>
      <c r="CK22" s="137" t="str">
        <f t="shared" si="102"/>
        <v>N</v>
      </c>
      <c r="CL22" s="139">
        <f t="shared" si="103"/>
        <v>-31.213632585203658</v>
      </c>
      <c r="CM22" s="139">
        <f t="shared" si="104"/>
        <v>-19.071644803229063</v>
      </c>
      <c r="CN22" s="139">
        <f t="shared" si="105"/>
        <v>-11.359570661896242</v>
      </c>
      <c r="CO22" s="139">
        <f t="shared" si="106"/>
        <v>-31.926121372031663</v>
      </c>
      <c r="CP22" s="137" t="str">
        <f t="shared" si="107"/>
        <v>N</v>
      </c>
      <c r="CQ22" s="137" t="str">
        <f t="shared" si="108"/>
        <v>N</v>
      </c>
      <c r="CR22" s="137" t="str">
        <f t="shared" si="109"/>
        <v>Y</v>
      </c>
      <c r="CS22" s="124"/>
      <c r="CT22" s="144" t="str">
        <f>'FOD (ALL)'!M22</f>
        <v>BATAINDIA</v>
      </c>
      <c r="CU22" s="137">
        <f>'FOD (ALL)'!N22</f>
        <v>5305</v>
      </c>
      <c r="CV22" s="137">
        <f>'FOD (ALL)'!AE22</f>
        <v>2773</v>
      </c>
      <c r="CW22" s="137">
        <f>'FOD (ALL)'!AV22</f>
        <v>3180</v>
      </c>
      <c r="CX22" s="137">
        <f>'FOD (ALL)'!BM22</f>
        <v>4147</v>
      </c>
      <c r="CY22" s="137">
        <f>'FOD (ALL)'!CD22</f>
        <v>5332</v>
      </c>
      <c r="CZ22" s="137" t="str">
        <f t="shared" si="110"/>
        <v>Y</v>
      </c>
      <c r="DA22" s="137" t="str">
        <f t="shared" si="111"/>
        <v>N</v>
      </c>
      <c r="DB22" s="137" t="str">
        <f t="shared" si="112"/>
        <v>N</v>
      </c>
      <c r="DC22" s="137" t="str">
        <f t="shared" si="113"/>
        <v>N</v>
      </c>
      <c r="DD22" s="139">
        <f t="shared" si="114"/>
        <v>91.309051568698166</v>
      </c>
      <c r="DE22" s="139">
        <f t="shared" si="115"/>
        <v>-12.79874213836478</v>
      </c>
      <c r="DF22" s="139">
        <f t="shared" si="116"/>
        <v>-23.318061249095731</v>
      </c>
      <c r="DG22" s="139">
        <f t="shared" si="117"/>
        <v>-22.224306076519127</v>
      </c>
      <c r="DH22" s="139" t="str">
        <f t="shared" si="118"/>
        <v>Y</v>
      </c>
      <c r="DI22" s="139" t="str">
        <f t="shared" si="119"/>
        <v>Y</v>
      </c>
      <c r="DJ22" s="137" t="str">
        <f t="shared" si="120"/>
        <v>N</v>
      </c>
      <c r="DK22" s="137">
        <f>'FOD (ALL)'!O22</f>
        <v>37502.370000000003</v>
      </c>
      <c r="DL22" s="137">
        <f>'FOD (ALL)'!AF22</f>
        <v>20042.97</v>
      </c>
      <c r="DM22" s="137">
        <f>'FOD (ALL)'!AW22</f>
        <v>22777.870000000003</v>
      </c>
      <c r="DN22" s="137">
        <f>'FOD (ALL)'!BN22</f>
        <v>29365.059999999998</v>
      </c>
      <c r="DO22" s="137">
        <f>'FOD (ALL)'!CE22</f>
        <v>37818.93</v>
      </c>
      <c r="DP22" s="137" t="str">
        <f t="shared" si="121"/>
        <v>Y</v>
      </c>
      <c r="DQ22" s="137" t="str">
        <f t="shared" si="122"/>
        <v>N</v>
      </c>
      <c r="DR22" s="137" t="str">
        <f t="shared" si="123"/>
        <v>N</v>
      </c>
      <c r="DS22" s="137" t="str">
        <f t="shared" si="124"/>
        <v>N</v>
      </c>
      <c r="DT22" s="139">
        <f t="shared" si="125"/>
        <v>87.109844499093697</v>
      </c>
      <c r="DU22" s="139">
        <f t="shared" si="126"/>
        <v>-12.006829435763752</v>
      </c>
      <c r="DV22" s="139">
        <f t="shared" si="127"/>
        <v>-22.432067225471343</v>
      </c>
      <c r="DW22" s="139">
        <f t="shared" si="128"/>
        <v>-22.353540938360769</v>
      </c>
      <c r="DX22" s="139" t="str">
        <f t="shared" si="129"/>
        <v>Y</v>
      </c>
      <c r="DY22" s="139" t="str">
        <f t="shared" si="130"/>
        <v>Y</v>
      </c>
      <c r="DZ22" s="137" t="str">
        <f t="shared" si="131"/>
        <v>N</v>
      </c>
      <c r="EA22" s="137">
        <f>'FOD (ALL)'!P22</f>
        <v>1559800</v>
      </c>
      <c r="EB22" s="137">
        <f>'FOD (ALL)'!AG22</f>
        <v>1416800</v>
      </c>
      <c r="EC22" s="137">
        <f>'FOD (ALL)'!AX22</f>
        <v>1469600</v>
      </c>
      <c r="ED22" s="137">
        <f>'FOD (ALL)'!BO22</f>
        <v>1356300</v>
      </c>
      <c r="EE22" s="137">
        <f>'FOD (ALL)'!CF22</f>
        <v>1349700</v>
      </c>
      <c r="EF22" s="137" t="str">
        <f t="shared" si="132"/>
        <v>Y</v>
      </c>
      <c r="EG22" s="137" t="str">
        <f t="shared" si="133"/>
        <v>N</v>
      </c>
      <c r="EH22" s="137" t="str">
        <f t="shared" si="134"/>
        <v>Y</v>
      </c>
      <c r="EI22" s="137" t="str">
        <f t="shared" si="135"/>
        <v>Y</v>
      </c>
      <c r="EJ22" s="139">
        <f t="shared" si="136"/>
        <v>10.093167701863354</v>
      </c>
      <c r="EK22" s="139">
        <f t="shared" si="137"/>
        <v>-3.5928143712574849</v>
      </c>
      <c r="EL22" s="139">
        <f t="shared" si="138"/>
        <v>8.3536090835360906</v>
      </c>
      <c r="EM22" s="139">
        <f t="shared" si="139"/>
        <v>0.48899755501222492</v>
      </c>
      <c r="EN22" s="139" t="str">
        <f t="shared" si="140"/>
        <v>Y</v>
      </c>
      <c r="EO22" s="139" t="str">
        <f t="shared" si="141"/>
        <v>N</v>
      </c>
      <c r="EP22" s="137" t="str">
        <f t="shared" si="142"/>
        <v>Y</v>
      </c>
      <c r="EQ22" s="137">
        <f>'FOD (ALL)'!Q22</f>
        <v>143000</v>
      </c>
      <c r="ER22" s="137">
        <f>'FOD (ALL)'!AH22</f>
        <v>-52800</v>
      </c>
      <c r="ES22" s="137">
        <f>'FOD (ALL)'!AY22</f>
        <v>113300</v>
      </c>
      <c r="ET22" s="137">
        <f>'FOD (ALL)'!BP22</f>
        <v>6600</v>
      </c>
      <c r="EU22" s="137">
        <f>'FOD (ALL)'!CG22</f>
        <v>95700</v>
      </c>
      <c r="EV22" s="137" t="str">
        <f t="shared" si="143"/>
        <v>Y</v>
      </c>
      <c r="EW22" s="137" t="str">
        <f t="shared" si="144"/>
        <v>N</v>
      </c>
      <c r="EX22" s="137" t="str">
        <f t="shared" si="145"/>
        <v>Y</v>
      </c>
      <c r="EY22" s="137" t="str">
        <f t="shared" si="146"/>
        <v>N</v>
      </c>
      <c r="EZ22" s="139">
        <f t="shared" si="147"/>
        <v>-370.83333333333337</v>
      </c>
      <c r="FA22" s="139">
        <f t="shared" si="148"/>
        <v>-146.60194174757282</v>
      </c>
      <c r="FB22" s="139">
        <f t="shared" si="149"/>
        <v>1616.6666666666667</v>
      </c>
      <c r="FC22" s="139">
        <f t="shared" si="150"/>
        <v>-93.103448275862064</v>
      </c>
      <c r="FD22" s="139" t="str">
        <f t="shared" si="151"/>
        <v>N</v>
      </c>
      <c r="FE22" s="139" t="str">
        <f t="shared" si="152"/>
        <v>N</v>
      </c>
      <c r="FF22" s="137" t="str">
        <f t="shared" si="153"/>
        <v>Y</v>
      </c>
    </row>
    <row r="23" spans="1:162" x14ac:dyDescent="0.3">
      <c r="A23" s="137" t="str">
        <f>FOD!B23</f>
        <v>BERGEPAINT</v>
      </c>
      <c r="B23" s="137">
        <f>FOD!F23</f>
        <v>458.95</v>
      </c>
      <c r="C23" s="137">
        <f>FOD!P23</f>
        <v>464.6</v>
      </c>
      <c r="D23" s="137">
        <f>FOD!Z23</f>
        <v>444.75</v>
      </c>
      <c r="E23" s="137">
        <f>FOD!AJ23</f>
        <v>437.8</v>
      </c>
      <c r="F23" s="137">
        <f>FOD!AT23</f>
        <v>439.4</v>
      </c>
      <c r="G23" s="137" t="str">
        <f t="shared" si="55"/>
        <v>N</v>
      </c>
      <c r="H23" s="137" t="str">
        <f t="shared" si="56"/>
        <v>Y</v>
      </c>
      <c r="I23" s="137" t="str">
        <f t="shared" si="57"/>
        <v>Y</v>
      </c>
      <c r="J23" s="137" t="str">
        <f t="shared" si="58"/>
        <v>N</v>
      </c>
      <c r="K23" s="139">
        <f t="shared" si="59"/>
        <v>-1.2160998708566582</v>
      </c>
      <c r="L23" s="139">
        <f t="shared" si="60"/>
        <v>4.4631815626756657</v>
      </c>
      <c r="M23" s="139">
        <f t="shared" si="61"/>
        <v>1.5874828688899014</v>
      </c>
      <c r="N23" s="139">
        <f t="shared" si="62"/>
        <v>-0.36413290851159896</v>
      </c>
      <c r="O23" s="137" t="str">
        <f t="shared" si="63"/>
        <v>N</v>
      </c>
      <c r="P23" s="137" t="str">
        <f t="shared" si="64"/>
        <v>Y</v>
      </c>
      <c r="Q23" s="137" t="str">
        <f t="shared" si="65"/>
        <v>Y</v>
      </c>
      <c r="R23" s="137">
        <f>FOD!C23</f>
        <v>461.35</v>
      </c>
      <c r="S23" s="137">
        <f>FOD!M23</f>
        <v>441.3</v>
      </c>
      <c r="T23" s="137">
        <f>FOD!W23</f>
        <v>435.1</v>
      </c>
      <c r="U23" s="137">
        <f>FOD!AG23</f>
        <v>442</v>
      </c>
      <c r="V23" s="137">
        <f>FOD!AQ23</f>
        <v>449.1</v>
      </c>
      <c r="W23" s="137">
        <f>FOD!D23</f>
        <v>472</v>
      </c>
      <c r="X23" s="137">
        <f>FOD!N23</f>
        <v>467.95</v>
      </c>
      <c r="Y23" s="137">
        <f>FOD!X23</f>
        <v>447.5</v>
      </c>
      <c r="Z23" s="137">
        <f>FOD!AH23</f>
        <v>446</v>
      </c>
      <c r="AA23" s="137">
        <f>FOD!AR23</f>
        <v>453.35</v>
      </c>
      <c r="AB23" s="137">
        <f>FOD!E23</f>
        <v>453.65</v>
      </c>
      <c r="AC23" s="137">
        <f>FOD!O23</f>
        <v>439.55</v>
      </c>
      <c r="AD23" s="137">
        <f>FOD!Y23</f>
        <v>432.2</v>
      </c>
      <c r="AE23" s="137">
        <f>FOD!AI23</f>
        <v>434.4</v>
      </c>
      <c r="AF23" s="137">
        <f>FOD!AS23</f>
        <v>437.35</v>
      </c>
      <c r="AG23" s="137">
        <f>FOD!G23</f>
        <v>4361500</v>
      </c>
      <c r="AH23" s="137">
        <f>FOD!Q23</f>
        <v>4581500</v>
      </c>
      <c r="AI23" s="137">
        <f>FOD!AA23</f>
        <v>4742100</v>
      </c>
      <c r="AJ23" s="137">
        <f>FOD!AK23</f>
        <v>4633200</v>
      </c>
      <c r="AK23" s="137">
        <f>FOD!AU23</f>
        <v>4632100</v>
      </c>
      <c r="AL23" s="137" t="str">
        <f t="shared" si="66"/>
        <v>N</v>
      </c>
      <c r="AM23" s="137" t="str">
        <f t="shared" si="67"/>
        <v>N</v>
      </c>
      <c r="AN23" s="137" t="str">
        <f t="shared" si="68"/>
        <v>Y</v>
      </c>
      <c r="AO23" s="137" t="str">
        <f t="shared" si="69"/>
        <v>Y</v>
      </c>
      <c r="AP23" s="139">
        <f t="shared" si="70"/>
        <v>-4.8019207683073235</v>
      </c>
      <c r="AQ23" s="139">
        <f t="shared" si="71"/>
        <v>-3.3866852238459755</v>
      </c>
      <c r="AR23" s="139">
        <f t="shared" si="72"/>
        <v>2.3504273504273505</v>
      </c>
      <c r="AS23" s="139">
        <f t="shared" si="73"/>
        <v>2.3747328425552126E-2</v>
      </c>
      <c r="AT23" s="137" t="str">
        <f t="shared" si="74"/>
        <v>N</v>
      </c>
      <c r="AU23" s="137" t="str">
        <f t="shared" si="75"/>
        <v>N</v>
      </c>
      <c r="AV23" s="137" t="str">
        <f t="shared" si="76"/>
        <v>Y</v>
      </c>
      <c r="AW23" s="137">
        <f>FOD!H23</f>
        <v>996595050</v>
      </c>
      <c r="AX23" s="137">
        <f>FOD!R23</f>
        <v>940135460</v>
      </c>
      <c r="AY23" s="137">
        <f>FOD!AB23</f>
        <v>1014438095</v>
      </c>
      <c r="AZ23" s="137">
        <f>FOD!AL23</f>
        <v>1212604085</v>
      </c>
      <c r="BA23" s="137">
        <f>FOD!AV23</f>
        <v>852383235</v>
      </c>
      <c r="BB23" s="137" t="str">
        <f t="shared" si="77"/>
        <v>Y</v>
      </c>
      <c r="BC23" s="137" t="str">
        <f t="shared" si="78"/>
        <v>N</v>
      </c>
      <c r="BD23" s="137" t="str">
        <f t="shared" si="79"/>
        <v>N</v>
      </c>
      <c r="BE23" s="137" t="str">
        <f t="shared" si="80"/>
        <v>Y</v>
      </c>
      <c r="BF23" s="139">
        <f t="shared" si="81"/>
        <v>6.0054739345753427</v>
      </c>
      <c r="BG23" s="139">
        <f t="shared" si="82"/>
        <v>-7.3245115070328657</v>
      </c>
      <c r="BH23" s="139">
        <f t="shared" si="83"/>
        <v>-16.342183937142188</v>
      </c>
      <c r="BI23" s="139">
        <f t="shared" si="84"/>
        <v>42.260433477436941</v>
      </c>
      <c r="BJ23" s="137" t="str">
        <f t="shared" si="85"/>
        <v>Y</v>
      </c>
      <c r="BK23" s="137" t="str">
        <f t="shared" si="86"/>
        <v>Y</v>
      </c>
      <c r="BL23" s="137" t="str">
        <f t="shared" si="87"/>
        <v>N</v>
      </c>
      <c r="BM23" s="137">
        <f>FOD!I23</f>
        <v>2160400</v>
      </c>
      <c r="BN23" s="137">
        <f>FOD!S23</f>
        <v>2053700</v>
      </c>
      <c r="BO23" s="137">
        <f>FOD!AC23</f>
        <v>2318800</v>
      </c>
      <c r="BP23" s="137">
        <f>FOD!AM23</f>
        <v>2757700</v>
      </c>
      <c r="BQ23" s="137">
        <f>FOD!AW23</f>
        <v>1922800</v>
      </c>
      <c r="BR23" s="137" t="str">
        <f t="shared" si="88"/>
        <v>Y</v>
      </c>
      <c r="BS23" s="137" t="str">
        <f t="shared" si="89"/>
        <v>N</v>
      </c>
      <c r="BT23" s="137" t="str">
        <f t="shared" si="90"/>
        <v>N</v>
      </c>
      <c r="BU23" s="137" t="str">
        <f t="shared" si="91"/>
        <v>Y</v>
      </c>
      <c r="BV23" s="139">
        <f t="shared" si="92"/>
        <v>5.1955008034279588</v>
      </c>
      <c r="BW23" s="139">
        <f t="shared" si="93"/>
        <v>-11.432637571157494</v>
      </c>
      <c r="BX23" s="139">
        <f t="shared" si="94"/>
        <v>-15.915436777024333</v>
      </c>
      <c r="BY23" s="139">
        <f t="shared" si="95"/>
        <v>43.421052631578952</v>
      </c>
      <c r="BZ23" s="137" t="str">
        <f t="shared" si="96"/>
        <v>Y</v>
      </c>
      <c r="CA23" s="137" t="str">
        <f t="shared" si="97"/>
        <v>Y</v>
      </c>
      <c r="CB23" s="137" t="str">
        <f t="shared" si="98"/>
        <v>N</v>
      </c>
      <c r="CC23" s="137">
        <f>FOD!J23</f>
        <v>1760</v>
      </c>
      <c r="CD23" s="137">
        <f>FOD!T23</f>
        <v>1739</v>
      </c>
      <c r="CE23" s="137">
        <f>FOD!AD23</f>
        <v>1824</v>
      </c>
      <c r="CF23" s="137">
        <f>FOD!AN23</f>
        <v>2168</v>
      </c>
      <c r="CG23" s="137">
        <f>FOD!AX23</f>
        <v>1494</v>
      </c>
      <c r="CH23" s="137" t="str">
        <f t="shared" si="99"/>
        <v>Y</v>
      </c>
      <c r="CI23" s="137" t="str">
        <f t="shared" si="100"/>
        <v>N</v>
      </c>
      <c r="CJ23" s="137" t="str">
        <f t="shared" si="101"/>
        <v>N</v>
      </c>
      <c r="CK23" s="137" t="str">
        <f t="shared" si="102"/>
        <v>Y</v>
      </c>
      <c r="CL23" s="139">
        <f t="shared" si="103"/>
        <v>1.2075905692926969</v>
      </c>
      <c r="CM23" s="139">
        <f t="shared" si="104"/>
        <v>-4.6600877192982457</v>
      </c>
      <c r="CN23" s="139">
        <f t="shared" si="105"/>
        <v>-15.867158671586715</v>
      </c>
      <c r="CO23" s="139">
        <f t="shared" si="106"/>
        <v>45.113788487282463</v>
      </c>
      <c r="CP23" s="137" t="str">
        <f t="shared" si="107"/>
        <v>Y</v>
      </c>
      <c r="CQ23" s="137" t="str">
        <f t="shared" si="108"/>
        <v>Y</v>
      </c>
      <c r="CR23" s="137" t="str">
        <f t="shared" si="109"/>
        <v>N</v>
      </c>
      <c r="CS23" s="124"/>
      <c r="CT23" s="144" t="str">
        <f>'FOD (ALL)'!M23</f>
        <v>BEL</v>
      </c>
      <c r="CU23" s="137">
        <f>'FOD (ALL)'!N23</f>
        <v>3290</v>
      </c>
      <c r="CV23" s="137">
        <f>'FOD (ALL)'!AE23</f>
        <v>3839</v>
      </c>
      <c r="CW23" s="137">
        <f>'FOD (ALL)'!AV23</f>
        <v>3978</v>
      </c>
      <c r="CX23" s="137">
        <f>'FOD (ALL)'!BM23</f>
        <v>4500</v>
      </c>
      <c r="CY23" s="137">
        <f>'FOD (ALL)'!CD23</f>
        <v>5781</v>
      </c>
      <c r="CZ23" s="137" t="str">
        <f t="shared" si="110"/>
        <v>N</v>
      </c>
      <c r="DA23" s="137" t="str">
        <f t="shared" si="111"/>
        <v>N</v>
      </c>
      <c r="DB23" s="137" t="str">
        <f t="shared" si="112"/>
        <v>N</v>
      </c>
      <c r="DC23" s="137" t="str">
        <f t="shared" si="113"/>
        <v>N</v>
      </c>
      <c r="DD23" s="139">
        <f t="shared" si="114"/>
        <v>-14.300599114352696</v>
      </c>
      <c r="DE23" s="139">
        <f t="shared" si="115"/>
        <v>-3.4942182001005531</v>
      </c>
      <c r="DF23" s="139">
        <f t="shared" si="116"/>
        <v>-11.600000000000001</v>
      </c>
      <c r="DG23" s="139">
        <f t="shared" si="117"/>
        <v>-22.158796056045666</v>
      </c>
      <c r="DH23" s="139" t="str">
        <f t="shared" si="118"/>
        <v>N</v>
      </c>
      <c r="DI23" s="139" t="str">
        <f t="shared" si="119"/>
        <v>Y</v>
      </c>
      <c r="DJ23" s="137" t="str">
        <f t="shared" si="120"/>
        <v>Y</v>
      </c>
      <c r="DK23" s="137">
        <f>'FOD (ALL)'!O23</f>
        <v>12316.61</v>
      </c>
      <c r="DL23" s="137">
        <f>'FOD (ALL)'!AF23</f>
        <v>14714.47</v>
      </c>
      <c r="DM23" s="137">
        <f>'FOD (ALL)'!AW23</f>
        <v>15002.089999999998</v>
      </c>
      <c r="DN23" s="137">
        <f>'FOD (ALL)'!BN23</f>
        <v>17190.079999999998</v>
      </c>
      <c r="DO23" s="137">
        <f>'FOD (ALL)'!CE23</f>
        <v>23352.289999999997</v>
      </c>
      <c r="DP23" s="137" t="str">
        <f t="shared" si="121"/>
        <v>N</v>
      </c>
      <c r="DQ23" s="137" t="str">
        <f t="shared" si="122"/>
        <v>N</v>
      </c>
      <c r="DR23" s="137" t="str">
        <f t="shared" si="123"/>
        <v>N</v>
      </c>
      <c r="DS23" s="137" t="str">
        <f t="shared" si="124"/>
        <v>N</v>
      </c>
      <c r="DT23" s="139">
        <f t="shared" si="125"/>
        <v>-16.295931827649916</v>
      </c>
      <c r="DU23" s="139">
        <f t="shared" si="126"/>
        <v>-1.9171995368645236</v>
      </c>
      <c r="DV23" s="139">
        <f t="shared" si="127"/>
        <v>-12.728213015878925</v>
      </c>
      <c r="DW23" s="139">
        <f t="shared" si="128"/>
        <v>-26.388033036588705</v>
      </c>
      <c r="DX23" s="139" t="str">
        <f t="shared" si="129"/>
        <v>N</v>
      </c>
      <c r="DY23" s="139" t="str">
        <f t="shared" si="130"/>
        <v>Y</v>
      </c>
      <c r="DZ23" s="137" t="str">
        <f t="shared" si="131"/>
        <v>Y</v>
      </c>
      <c r="EA23" s="137">
        <f>'FOD (ALL)'!P23</f>
        <v>30722800</v>
      </c>
      <c r="EB23" s="137">
        <f>'FOD (ALL)'!AG23</f>
        <v>30574000</v>
      </c>
      <c r="EC23" s="137">
        <f>'FOD (ALL)'!AX23</f>
        <v>29656000</v>
      </c>
      <c r="ED23" s="137">
        <f>'FOD (ALL)'!BO23</f>
        <v>29238800</v>
      </c>
      <c r="EE23" s="137">
        <f>'FOD (ALL)'!CF23</f>
        <v>27843600</v>
      </c>
      <c r="EF23" s="137" t="str">
        <f t="shared" si="132"/>
        <v>Y</v>
      </c>
      <c r="EG23" s="137" t="str">
        <f t="shared" si="133"/>
        <v>Y</v>
      </c>
      <c r="EH23" s="137" t="str">
        <f t="shared" si="134"/>
        <v>Y</v>
      </c>
      <c r="EI23" s="137" t="str">
        <f t="shared" si="135"/>
        <v>Y</v>
      </c>
      <c r="EJ23" s="139">
        <f t="shared" si="136"/>
        <v>0.48668803558579182</v>
      </c>
      <c r="EK23" s="139">
        <f t="shared" si="137"/>
        <v>3.0954950094415969</v>
      </c>
      <c r="EL23" s="139">
        <f t="shared" si="138"/>
        <v>1.4268711438225918</v>
      </c>
      <c r="EM23" s="139">
        <f t="shared" si="139"/>
        <v>5.0108462986108115</v>
      </c>
      <c r="EN23" s="139" t="str">
        <f t="shared" si="140"/>
        <v>N</v>
      </c>
      <c r="EO23" s="139" t="str">
        <f t="shared" si="141"/>
        <v>Y</v>
      </c>
      <c r="EP23" s="137" t="str">
        <f t="shared" si="142"/>
        <v>N</v>
      </c>
      <c r="EQ23" s="137">
        <f>'FOD (ALL)'!Q23</f>
        <v>148800</v>
      </c>
      <c r="ER23" s="137">
        <f>'FOD (ALL)'!AH23</f>
        <v>918000</v>
      </c>
      <c r="ES23" s="137">
        <f>'FOD (ALL)'!AY23</f>
        <v>417200</v>
      </c>
      <c r="ET23" s="137">
        <f>'FOD (ALL)'!BP23</f>
        <v>1395200</v>
      </c>
      <c r="EU23" s="137">
        <f>'FOD (ALL)'!CG23</f>
        <v>1647200</v>
      </c>
      <c r="EV23" s="137" t="str">
        <f t="shared" si="143"/>
        <v>N</v>
      </c>
      <c r="EW23" s="137" t="str">
        <f t="shared" si="144"/>
        <v>Y</v>
      </c>
      <c r="EX23" s="137" t="str">
        <f t="shared" si="145"/>
        <v>N</v>
      </c>
      <c r="EY23" s="137" t="str">
        <f t="shared" si="146"/>
        <v>N</v>
      </c>
      <c r="EZ23" s="139">
        <f t="shared" si="147"/>
        <v>-83.790849673202615</v>
      </c>
      <c r="FA23" s="139">
        <f t="shared" si="148"/>
        <v>120.03835091083413</v>
      </c>
      <c r="FB23" s="139">
        <f t="shared" si="149"/>
        <v>-70.097477064220186</v>
      </c>
      <c r="FC23" s="139">
        <f t="shared" si="150"/>
        <v>-15.2986886838271</v>
      </c>
      <c r="FD23" s="139" t="str">
        <f t="shared" si="151"/>
        <v>N</v>
      </c>
      <c r="FE23" s="139" t="str">
        <f t="shared" si="152"/>
        <v>Y</v>
      </c>
      <c r="FF23" s="137" t="str">
        <f t="shared" si="153"/>
        <v>N</v>
      </c>
    </row>
    <row r="24" spans="1:162" x14ac:dyDescent="0.3">
      <c r="A24" s="137" t="str">
        <f>FOD!B24</f>
        <v>BHARATFORG</v>
      </c>
      <c r="B24" s="137">
        <f>FOD!F24</f>
        <v>284.39999999999998</v>
      </c>
      <c r="C24" s="137">
        <f>FOD!P24</f>
        <v>291.64999999999998</v>
      </c>
      <c r="D24" s="137">
        <f>FOD!Z24</f>
        <v>282.55</v>
      </c>
      <c r="E24" s="137">
        <f>FOD!AJ24</f>
        <v>270.75</v>
      </c>
      <c r="F24" s="137">
        <f>FOD!AT24</f>
        <v>269.45</v>
      </c>
      <c r="G24" s="137" t="str">
        <f t="shared" si="55"/>
        <v>N</v>
      </c>
      <c r="H24" s="137" t="str">
        <f t="shared" si="56"/>
        <v>Y</v>
      </c>
      <c r="I24" s="137" t="str">
        <f t="shared" si="57"/>
        <v>Y</v>
      </c>
      <c r="J24" s="137" t="str">
        <f t="shared" si="58"/>
        <v>Y</v>
      </c>
      <c r="K24" s="139">
        <f t="shared" si="59"/>
        <v>-2.4858563346476945</v>
      </c>
      <c r="L24" s="139">
        <f t="shared" si="60"/>
        <v>3.2206689081578359</v>
      </c>
      <c r="M24" s="139">
        <f t="shared" si="61"/>
        <v>4.3582640812557747</v>
      </c>
      <c r="N24" s="139">
        <f t="shared" si="62"/>
        <v>0.48246427908703343</v>
      </c>
      <c r="O24" s="137" t="str">
        <f t="shared" si="63"/>
        <v>N</v>
      </c>
      <c r="P24" s="137" t="str">
        <f t="shared" si="64"/>
        <v>N</v>
      </c>
      <c r="Q24" s="137" t="str">
        <f t="shared" si="65"/>
        <v>Y</v>
      </c>
      <c r="R24" s="137">
        <f>FOD!C24</f>
        <v>290.60000000000002</v>
      </c>
      <c r="S24" s="137">
        <f>FOD!M24</f>
        <v>283.39999999999998</v>
      </c>
      <c r="T24" s="137">
        <f>FOD!W24</f>
        <v>268.55</v>
      </c>
      <c r="U24" s="137">
        <f>FOD!AG24</f>
        <v>275.39999999999998</v>
      </c>
      <c r="V24" s="137">
        <f>FOD!AQ24</f>
        <v>283.75</v>
      </c>
      <c r="W24" s="137">
        <f>FOD!D24</f>
        <v>294.3</v>
      </c>
      <c r="X24" s="137">
        <f>FOD!N24</f>
        <v>296.64999999999998</v>
      </c>
      <c r="Y24" s="137">
        <f>FOD!X24</f>
        <v>284</v>
      </c>
      <c r="Z24" s="137">
        <f>FOD!AH24</f>
        <v>281.8</v>
      </c>
      <c r="AA24" s="137">
        <f>FOD!AR24</f>
        <v>287.89999999999998</v>
      </c>
      <c r="AB24" s="137">
        <f>FOD!E24</f>
        <v>278.14999999999998</v>
      </c>
      <c r="AC24" s="137">
        <f>FOD!O24</f>
        <v>282.3</v>
      </c>
      <c r="AD24" s="137">
        <f>FOD!Y24</f>
        <v>267.85000000000002</v>
      </c>
      <c r="AE24" s="137">
        <f>FOD!AI24</f>
        <v>268.45</v>
      </c>
      <c r="AF24" s="137">
        <f>FOD!AS24</f>
        <v>262.25</v>
      </c>
      <c r="AG24" s="137">
        <f>FOD!G24</f>
        <v>4808700</v>
      </c>
      <c r="AH24" s="137">
        <f>FOD!Q24</f>
        <v>5174000</v>
      </c>
      <c r="AI24" s="137">
        <f>FOD!AA24</f>
        <v>5116800</v>
      </c>
      <c r="AJ24" s="137">
        <f>FOD!AK24</f>
        <v>5128500</v>
      </c>
      <c r="AK24" s="137">
        <f>FOD!AU24</f>
        <v>5276700</v>
      </c>
      <c r="AL24" s="137" t="str">
        <f t="shared" si="66"/>
        <v>N</v>
      </c>
      <c r="AM24" s="137" t="str">
        <f t="shared" si="67"/>
        <v>Y</v>
      </c>
      <c r="AN24" s="137" t="str">
        <f t="shared" si="68"/>
        <v>N</v>
      </c>
      <c r="AO24" s="137" t="str">
        <f t="shared" si="69"/>
        <v>N</v>
      </c>
      <c r="AP24" s="139">
        <f t="shared" si="70"/>
        <v>-7.0603015075376891</v>
      </c>
      <c r="AQ24" s="139">
        <f t="shared" si="71"/>
        <v>1.1178861788617886</v>
      </c>
      <c r="AR24" s="139">
        <f t="shared" si="72"/>
        <v>-0.22813688212927757</v>
      </c>
      <c r="AS24" s="139">
        <f t="shared" si="73"/>
        <v>-2.8085735402808574</v>
      </c>
      <c r="AT24" s="137" t="str">
        <f t="shared" si="74"/>
        <v>N</v>
      </c>
      <c r="AU24" s="137" t="str">
        <f t="shared" si="75"/>
        <v>Y</v>
      </c>
      <c r="AV24" s="137" t="str">
        <f t="shared" si="76"/>
        <v>Y</v>
      </c>
      <c r="AW24" s="137">
        <f>FOD!H24</f>
        <v>1133444065</v>
      </c>
      <c r="AX24" s="137">
        <f>FOD!R24</f>
        <v>1240169515</v>
      </c>
      <c r="AY24" s="137">
        <f>FOD!AB24</f>
        <v>739723075</v>
      </c>
      <c r="AZ24" s="137">
        <f>FOD!AL24</f>
        <v>968209580</v>
      </c>
      <c r="BA24" s="137">
        <f>FOD!AV24</f>
        <v>2035793370</v>
      </c>
      <c r="BB24" s="137" t="str">
        <f t="shared" si="77"/>
        <v>N</v>
      </c>
      <c r="BC24" s="137" t="str">
        <f t="shared" si="78"/>
        <v>Y</v>
      </c>
      <c r="BD24" s="137" t="str">
        <f t="shared" si="79"/>
        <v>N</v>
      </c>
      <c r="BE24" s="137" t="str">
        <f t="shared" si="80"/>
        <v>N</v>
      </c>
      <c r="BF24" s="139">
        <f t="shared" si="81"/>
        <v>-8.605714679254957</v>
      </c>
      <c r="BG24" s="139">
        <f t="shared" si="82"/>
        <v>67.653214684427681</v>
      </c>
      <c r="BH24" s="139">
        <f t="shared" si="83"/>
        <v>-23.598868439207141</v>
      </c>
      <c r="BI24" s="139">
        <f t="shared" si="84"/>
        <v>-52.440675253795519</v>
      </c>
      <c r="BJ24" s="137" t="str">
        <f t="shared" si="85"/>
        <v>N</v>
      </c>
      <c r="BK24" s="137" t="str">
        <f t="shared" si="86"/>
        <v>Y</v>
      </c>
      <c r="BL24" s="137" t="str">
        <f t="shared" si="87"/>
        <v>Y</v>
      </c>
      <c r="BM24" s="137">
        <f>FOD!I24</f>
        <v>3976700</v>
      </c>
      <c r="BN24" s="137">
        <f>FOD!S24</f>
        <v>4286100</v>
      </c>
      <c r="BO24" s="137">
        <f>FOD!AC24</f>
        <v>2662400</v>
      </c>
      <c r="BP24" s="137">
        <f>FOD!AM24</f>
        <v>3508700</v>
      </c>
      <c r="BQ24" s="137">
        <f>FOD!AW24</f>
        <v>7450300</v>
      </c>
      <c r="BR24" s="137" t="str">
        <f t="shared" si="88"/>
        <v>N</v>
      </c>
      <c r="BS24" s="137" t="str">
        <f t="shared" si="89"/>
        <v>Y</v>
      </c>
      <c r="BT24" s="137" t="str">
        <f t="shared" si="90"/>
        <v>N</v>
      </c>
      <c r="BU24" s="137" t="str">
        <f t="shared" si="91"/>
        <v>N</v>
      </c>
      <c r="BV24" s="139">
        <f t="shared" si="92"/>
        <v>-7.2186836518046711</v>
      </c>
      <c r="BW24" s="139">
        <f t="shared" si="93"/>
        <v>60.986328125</v>
      </c>
      <c r="BX24" s="139">
        <f t="shared" si="94"/>
        <v>-24.120044460911451</v>
      </c>
      <c r="BY24" s="139">
        <f t="shared" si="95"/>
        <v>-52.905252137497818</v>
      </c>
      <c r="BZ24" s="137" t="str">
        <f t="shared" si="96"/>
        <v>N</v>
      </c>
      <c r="CA24" s="137" t="str">
        <f t="shared" si="97"/>
        <v>Y</v>
      </c>
      <c r="CB24" s="137" t="str">
        <f t="shared" si="98"/>
        <v>Y</v>
      </c>
      <c r="CC24" s="137">
        <f>FOD!J24</f>
        <v>2663</v>
      </c>
      <c r="CD24" s="137">
        <f>FOD!T24</f>
        <v>2860</v>
      </c>
      <c r="CE24" s="137">
        <f>FOD!AD24</f>
        <v>1839</v>
      </c>
      <c r="CF24" s="137">
        <f>FOD!AN24</f>
        <v>2394</v>
      </c>
      <c r="CG24" s="137">
        <f>FOD!AX24</f>
        <v>5149</v>
      </c>
      <c r="CH24" s="137" t="str">
        <f t="shared" si="99"/>
        <v>N</v>
      </c>
      <c r="CI24" s="137" t="str">
        <f t="shared" si="100"/>
        <v>Y</v>
      </c>
      <c r="CJ24" s="137" t="str">
        <f t="shared" si="101"/>
        <v>N</v>
      </c>
      <c r="CK24" s="137" t="str">
        <f t="shared" si="102"/>
        <v>N</v>
      </c>
      <c r="CL24" s="139">
        <f t="shared" si="103"/>
        <v>-6.8881118881118875</v>
      </c>
      <c r="CM24" s="139">
        <f t="shared" si="104"/>
        <v>55.519303969548673</v>
      </c>
      <c r="CN24" s="139">
        <f t="shared" si="105"/>
        <v>-23.182957393483708</v>
      </c>
      <c r="CO24" s="139">
        <f t="shared" si="106"/>
        <v>-53.505535055350549</v>
      </c>
      <c r="CP24" s="137" t="str">
        <f t="shared" si="107"/>
        <v>N</v>
      </c>
      <c r="CQ24" s="137" t="str">
        <f t="shared" si="108"/>
        <v>Y</v>
      </c>
      <c r="CR24" s="137" t="str">
        <f t="shared" si="109"/>
        <v>Y</v>
      </c>
      <c r="CT24" s="144" t="str">
        <f>'FOD (ALL)'!M24</f>
        <v>BERGEPAINT</v>
      </c>
      <c r="CU24" s="137">
        <f>'FOD (ALL)'!N24</f>
        <v>2470</v>
      </c>
      <c r="CV24" s="137">
        <f>'FOD (ALL)'!AE24</f>
        <v>2127</v>
      </c>
      <c r="CW24" s="137">
        <f>'FOD (ALL)'!AV24</f>
        <v>2211</v>
      </c>
      <c r="CX24" s="137">
        <f>'FOD (ALL)'!BM24</f>
        <v>2545</v>
      </c>
      <c r="CY24" s="137">
        <f>'FOD (ALL)'!CD24</f>
        <v>1768</v>
      </c>
      <c r="CZ24" s="137" t="str">
        <f t="shared" si="110"/>
        <v>Y</v>
      </c>
      <c r="DA24" s="137" t="str">
        <f t="shared" si="111"/>
        <v>N</v>
      </c>
      <c r="DB24" s="137" t="str">
        <f t="shared" si="112"/>
        <v>N</v>
      </c>
      <c r="DC24" s="137" t="str">
        <f t="shared" si="113"/>
        <v>Y</v>
      </c>
      <c r="DD24" s="139">
        <f t="shared" si="114"/>
        <v>16.125999059708509</v>
      </c>
      <c r="DE24" s="139">
        <f t="shared" si="115"/>
        <v>-3.7991858887381276</v>
      </c>
      <c r="DF24" s="139">
        <f t="shared" si="116"/>
        <v>-13.1237721021611</v>
      </c>
      <c r="DG24" s="139">
        <f t="shared" si="117"/>
        <v>43.947963800904979</v>
      </c>
      <c r="DH24" s="139" t="str">
        <f t="shared" si="118"/>
        <v>Y</v>
      </c>
      <c r="DI24" s="139" t="str">
        <f t="shared" si="119"/>
        <v>Y</v>
      </c>
      <c r="DJ24" s="137" t="str">
        <f t="shared" si="120"/>
        <v>N</v>
      </c>
      <c r="DK24" s="137">
        <f>'FOD (ALL)'!O24</f>
        <v>12526.97</v>
      </c>
      <c r="DL24" s="137">
        <f>'FOD (ALL)'!AF24</f>
        <v>10708.41</v>
      </c>
      <c r="DM24" s="137">
        <f>'FOD (ALL)'!AW24</f>
        <v>10643.05</v>
      </c>
      <c r="DN24" s="137">
        <f>'FOD (ALL)'!BN24</f>
        <v>12308.92</v>
      </c>
      <c r="DO24" s="137">
        <f>'FOD (ALL)'!CE24</f>
        <v>8621.1200000000008</v>
      </c>
      <c r="DP24" s="137" t="str">
        <f t="shared" si="121"/>
        <v>Y</v>
      </c>
      <c r="DQ24" s="137" t="str">
        <f t="shared" si="122"/>
        <v>Y</v>
      </c>
      <c r="DR24" s="137" t="str">
        <f t="shared" si="123"/>
        <v>N</v>
      </c>
      <c r="DS24" s="137" t="str">
        <f t="shared" si="124"/>
        <v>Y</v>
      </c>
      <c r="DT24" s="139">
        <f t="shared" si="125"/>
        <v>16.982539891543187</v>
      </c>
      <c r="DU24" s="139">
        <f t="shared" si="126"/>
        <v>0.61410967720719711</v>
      </c>
      <c r="DV24" s="139">
        <f t="shared" si="127"/>
        <v>-13.533843749086035</v>
      </c>
      <c r="DW24" s="139">
        <f t="shared" si="128"/>
        <v>42.776344604877316</v>
      </c>
      <c r="DX24" s="139" t="str">
        <f t="shared" si="129"/>
        <v>Y</v>
      </c>
      <c r="DY24" s="139" t="str">
        <f t="shared" si="130"/>
        <v>Y</v>
      </c>
      <c r="DZ24" s="137" t="str">
        <f t="shared" si="131"/>
        <v>N</v>
      </c>
      <c r="EA24" s="137">
        <f>'FOD (ALL)'!P24</f>
        <v>4772900</v>
      </c>
      <c r="EB24" s="137">
        <f>'FOD (ALL)'!AG24</f>
        <v>4790500</v>
      </c>
      <c r="EC24" s="137">
        <f>'FOD (ALL)'!AX24</f>
        <v>4868600</v>
      </c>
      <c r="ED24" s="137">
        <f>'FOD (ALL)'!BO24</f>
        <v>4706900</v>
      </c>
      <c r="EE24" s="137">
        <f>'FOD (ALL)'!CF24</f>
        <v>4680500</v>
      </c>
      <c r="EF24" s="137" t="str">
        <f t="shared" si="132"/>
        <v>N</v>
      </c>
      <c r="EG24" s="137" t="str">
        <f t="shared" si="133"/>
        <v>N</v>
      </c>
      <c r="EH24" s="137" t="str">
        <f t="shared" si="134"/>
        <v>Y</v>
      </c>
      <c r="EI24" s="137" t="str">
        <f t="shared" si="135"/>
        <v>Y</v>
      </c>
      <c r="EJ24" s="139">
        <f t="shared" si="136"/>
        <v>-0.36739380022962115</v>
      </c>
      <c r="EK24" s="139">
        <f t="shared" si="137"/>
        <v>-1.6041572525982828</v>
      </c>
      <c r="EL24" s="139">
        <f t="shared" si="138"/>
        <v>3.4353820986211732</v>
      </c>
      <c r="EM24" s="139">
        <f t="shared" si="139"/>
        <v>0.56404230317273796</v>
      </c>
      <c r="EN24" s="139" t="str">
        <f t="shared" si="140"/>
        <v>Y</v>
      </c>
      <c r="EO24" s="139" t="str">
        <f t="shared" si="141"/>
        <v>N</v>
      </c>
      <c r="EP24" s="137" t="str">
        <f t="shared" si="142"/>
        <v>Y</v>
      </c>
      <c r="EQ24" s="137">
        <f>'FOD (ALL)'!Q24</f>
        <v>-17600</v>
      </c>
      <c r="ER24" s="137">
        <f>'FOD (ALL)'!AH24</f>
        <v>-78100</v>
      </c>
      <c r="ES24" s="137">
        <f>'FOD (ALL)'!AY24</f>
        <v>161700</v>
      </c>
      <c r="ET24" s="137">
        <f>'FOD (ALL)'!BP24</f>
        <v>26400</v>
      </c>
      <c r="EU24" s="137">
        <f>'FOD (ALL)'!CG24</f>
        <v>-49500</v>
      </c>
      <c r="EV24" s="137" t="str">
        <f t="shared" si="143"/>
        <v>Y</v>
      </c>
      <c r="EW24" s="137" t="str">
        <f t="shared" si="144"/>
        <v>N</v>
      </c>
      <c r="EX24" s="137" t="str">
        <f t="shared" si="145"/>
        <v>Y</v>
      </c>
      <c r="EY24" s="137" t="str">
        <f t="shared" si="146"/>
        <v>Y</v>
      </c>
      <c r="EZ24" s="139">
        <f t="shared" si="147"/>
        <v>-77.464788732394368</v>
      </c>
      <c r="FA24" s="139">
        <f t="shared" si="148"/>
        <v>-148.29931972789117</v>
      </c>
      <c r="FB24" s="139">
        <f t="shared" si="149"/>
        <v>512.5</v>
      </c>
      <c r="FC24" s="139">
        <f t="shared" si="150"/>
        <v>-153.33333333333334</v>
      </c>
      <c r="FD24" s="139" t="str">
        <f t="shared" si="151"/>
        <v>Y</v>
      </c>
      <c r="FE24" s="139" t="str">
        <f t="shared" si="152"/>
        <v>N</v>
      </c>
      <c r="FF24" s="137" t="str">
        <f t="shared" si="153"/>
        <v>Y</v>
      </c>
    </row>
    <row r="25" spans="1:162" x14ac:dyDescent="0.3">
      <c r="A25" s="137" t="str">
        <f>FOD!B25</f>
        <v>BHARTIARTL</v>
      </c>
      <c r="B25" s="137">
        <f>FOD!F25</f>
        <v>592.35</v>
      </c>
      <c r="C25" s="137">
        <f>FOD!P25</f>
        <v>592.15</v>
      </c>
      <c r="D25" s="137">
        <f>FOD!Z25</f>
        <v>592.35</v>
      </c>
      <c r="E25" s="137">
        <f>FOD!AJ25</f>
        <v>597.35</v>
      </c>
      <c r="F25" s="137">
        <f>FOD!AT25</f>
        <v>538.79999999999995</v>
      </c>
      <c r="G25" s="137" t="str">
        <f t="shared" si="55"/>
        <v>Y</v>
      </c>
      <c r="H25" s="137" t="str">
        <f t="shared" si="56"/>
        <v>N</v>
      </c>
      <c r="I25" s="137" t="str">
        <f t="shared" si="57"/>
        <v>N</v>
      </c>
      <c r="J25" s="137" t="str">
        <f t="shared" si="58"/>
        <v>Y</v>
      </c>
      <c r="K25" s="139">
        <f t="shared" si="59"/>
        <v>3.3775225871830704E-2</v>
      </c>
      <c r="L25" s="139">
        <f t="shared" si="60"/>
        <v>-3.3763822064665397E-2</v>
      </c>
      <c r="M25" s="139">
        <f t="shared" si="61"/>
        <v>-0.83703021679082612</v>
      </c>
      <c r="N25" s="139">
        <f t="shared" si="62"/>
        <v>10.866740905716421</v>
      </c>
      <c r="O25" s="137" t="str">
        <f t="shared" si="63"/>
        <v>Y</v>
      </c>
      <c r="P25" s="137" t="str">
        <f t="shared" si="64"/>
        <v>Y</v>
      </c>
      <c r="Q25" s="137" t="str">
        <f t="shared" si="65"/>
        <v>N</v>
      </c>
      <c r="R25" s="137">
        <f>FOD!C25</f>
        <v>594.5</v>
      </c>
      <c r="S25" s="137">
        <f>FOD!M25</f>
        <v>592.65</v>
      </c>
      <c r="T25" s="137">
        <f>FOD!W25</f>
        <v>605.95000000000005</v>
      </c>
      <c r="U25" s="137">
        <f>FOD!AG25</f>
        <v>555.15</v>
      </c>
      <c r="V25" s="137">
        <f>FOD!AQ25</f>
        <v>556.25</v>
      </c>
      <c r="W25" s="137">
        <f>FOD!D25</f>
        <v>595.85</v>
      </c>
      <c r="X25" s="137">
        <f>FOD!N25</f>
        <v>603</v>
      </c>
      <c r="Y25" s="137">
        <f>FOD!X25</f>
        <v>610</v>
      </c>
      <c r="Z25" s="137">
        <f>FOD!AH25</f>
        <v>600.70000000000005</v>
      </c>
      <c r="AA25" s="137">
        <f>FOD!AR25</f>
        <v>559.45000000000005</v>
      </c>
      <c r="AB25" s="137">
        <f>FOD!E25</f>
        <v>586.54999999999995</v>
      </c>
      <c r="AC25" s="137">
        <f>FOD!O25</f>
        <v>584.5</v>
      </c>
      <c r="AD25" s="137">
        <f>FOD!Y25</f>
        <v>587.20000000000005</v>
      </c>
      <c r="AE25" s="137">
        <f>FOD!AI25</f>
        <v>554.6</v>
      </c>
      <c r="AF25" s="137">
        <f>FOD!AS25</f>
        <v>536.4</v>
      </c>
      <c r="AG25" s="137">
        <f>FOD!G25</f>
        <v>49136646</v>
      </c>
      <c r="AH25" s="137">
        <f>FOD!Q25</f>
        <v>52709076</v>
      </c>
      <c r="AI25" s="137">
        <f>FOD!AA25</f>
        <v>55067250</v>
      </c>
      <c r="AJ25" s="137">
        <f>FOD!AK25</f>
        <v>57021906</v>
      </c>
      <c r="AK25" s="137">
        <f>FOD!AU25</f>
        <v>59844681</v>
      </c>
      <c r="AL25" s="137" t="str">
        <f t="shared" si="66"/>
        <v>N</v>
      </c>
      <c r="AM25" s="137" t="str">
        <f t="shared" si="67"/>
        <v>N</v>
      </c>
      <c r="AN25" s="137" t="str">
        <f t="shared" si="68"/>
        <v>N</v>
      </c>
      <c r="AO25" s="137" t="str">
        <f t="shared" si="69"/>
        <v>N</v>
      </c>
      <c r="AP25" s="139">
        <f t="shared" si="70"/>
        <v>-6.7776373086107595</v>
      </c>
      <c r="AQ25" s="139">
        <f t="shared" si="71"/>
        <v>-4.2823529411764705</v>
      </c>
      <c r="AR25" s="139">
        <f t="shared" si="72"/>
        <v>-3.4279036551321167</v>
      </c>
      <c r="AS25" s="139">
        <f t="shared" si="73"/>
        <v>-4.7168352355324616</v>
      </c>
      <c r="AT25" s="137" t="str">
        <f t="shared" si="74"/>
        <v>N</v>
      </c>
      <c r="AU25" s="137" t="str">
        <f t="shared" si="75"/>
        <v>N</v>
      </c>
      <c r="AV25" s="137" t="str">
        <f t="shared" si="76"/>
        <v>Y</v>
      </c>
      <c r="AW25" s="137">
        <f>FOD!H25</f>
        <v>19019946150.150002</v>
      </c>
      <c r="AX25" s="137">
        <f>FOD!R25</f>
        <v>19137968501.549999</v>
      </c>
      <c r="AY25" s="137">
        <f>FOD!AB25</f>
        <v>29541108540</v>
      </c>
      <c r="AZ25" s="137">
        <f>FOD!AL25</f>
        <v>63328810525.800003</v>
      </c>
      <c r="BA25" s="137">
        <f>FOD!AV25</f>
        <v>22589132735.400002</v>
      </c>
      <c r="BB25" s="137" t="str">
        <f t="shared" si="77"/>
        <v>N</v>
      </c>
      <c r="BC25" s="137" t="str">
        <f t="shared" si="78"/>
        <v>N</v>
      </c>
      <c r="BD25" s="137" t="str">
        <f t="shared" si="79"/>
        <v>N</v>
      </c>
      <c r="BE25" s="137" t="str">
        <f t="shared" si="80"/>
        <v>Y</v>
      </c>
      <c r="BF25" s="139">
        <f t="shared" si="81"/>
        <v>-0.61669216035358709</v>
      </c>
      <c r="BG25" s="139">
        <f t="shared" si="82"/>
        <v>-35.215807911756855</v>
      </c>
      <c r="BH25" s="139">
        <f t="shared" si="83"/>
        <v>-53.352813206613092</v>
      </c>
      <c r="BI25" s="139">
        <f t="shared" si="84"/>
        <v>180.35078312925143</v>
      </c>
      <c r="BJ25" s="137" t="str">
        <f t="shared" si="85"/>
        <v>Y</v>
      </c>
      <c r="BK25" s="137" t="str">
        <f t="shared" si="86"/>
        <v>Y</v>
      </c>
      <c r="BL25" s="137" t="str">
        <f t="shared" si="87"/>
        <v>N</v>
      </c>
      <c r="BM25" s="137">
        <f>FOD!I25</f>
        <v>32188890</v>
      </c>
      <c r="BN25" s="137">
        <f>FOD!S25</f>
        <v>32240718</v>
      </c>
      <c r="BO25" s="137">
        <f>FOD!AC25</f>
        <v>49525356</v>
      </c>
      <c r="BP25" s="137">
        <f>FOD!AM25</f>
        <v>108938754</v>
      </c>
      <c r="BQ25" s="137">
        <f>FOD!AW25</f>
        <v>41238429</v>
      </c>
      <c r="BR25" s="137" t="str">
        <f t="shared" si="88"/>
        <v>N</v>
      </c>
      <c r="BS25" s="137" t="str">
        <f t="shared" si="89"/>
        <v>N</v>
      </c>
      <c r="BT25" s="137" t="str">
        <f t="shared" si="90"/>
        <v>N</v>
      </c>
      <c r="BU25" s="137" t="str">
        <f t="shared" si="91"/>
        <v>Y</v>
      </c>
      <c r="BV25" s="139">
        <f t="shared" si="92"/>
        <v>-0.16075324377081179</v>
      </c>
      <c r="BW25" s="139">
        <f t="shared" si="93"/>
        <v>-34.900583046793244</v>
      </c>
      <c r="BX25" s="139">
        <f t="shared" si="94"/>
        <v>-54.538349135147989</v>
      </c>
      <c r="BY25" s="139">
        <f t="shared" si="95"/>
        <v>164.16805063063873</v>
      </c>
      <c r="BZ25" s="137" t="str">
        <f t="shared" si="96"/>
        <v>Y</v>
      </c>
      <c r="CA25" s="137" t="str">
        <f t="shared" si="97"/>
        <v>Y</v>
      </c>
      <c r="CB25" s="137" t="str">
        <f t="shared" si="98"/>
        <v>N</v>
      </c>
      <c r="CC25" s="137">
        <f>FOD!J25</f>
        <v>13316</v>
      </c>
      <c r="CD25" s="137">
        <f>FOD!T25</f>
        <v>15631</v>
      </c>
      <c r="CE25" s="137">
        <f>FOD!AD25</f>
        <v>24845</v>
      </c>
      <c r="CF25" s="137">
        <f>FOD!AN25</f>
        <v>54023</v>
      </c>
      <c r="CG25" s="137">
        <f>FOD!AX25</f>
        <v>20453</v>
      </c>
      <c r="CH25" s="137" t="str">
        <f t="shared" si="99"/>
        <v>N</v>
      </c>
      <c r="CI25" s="137" t="str">
        <f t="shared" si="100"/>
        <v>N</v>
      </c>
      <c r="CJ25" s="137" t="str">
        <f t="shared" si="101"/>
        <v>N</v>
      </c>
      <c r="CK25" s="137" t="str">
        <f t="shared" si="102"/>
        <v>Y</v>
      </c>
      <c r="CL25" s="139">
        <f t="shared" si="103"/>
        <v>-14.810312839869491</v>
      </c>
      <c r="CM25" s="139">
        <f t="shared" si="104"/>
        <v>-37.08593278325619</v>
      </c>
      <c r="CN25" s="139">
        <f t="shared" si="105"/>
        <v>-54.010328933972559</v>
      </c>
      <c r="CO25" s="139">
        <f t="shared" si="106"/>
        <v>164.13240111475091</v>
      </c>
      <c r="CP25" s="137" t="str">
        <f t="shared" si="107"/>
        <v>Y</v>
      </c>
      <c r="CQ25" s="137" t="str">
        <f t="shared" si="108"/>
        <v>Y</v>
      </c>
      <c r="CR25" s="137" t="str">
        <f t="shared" si="109"/>
        <v>N</v>
      </c>
      <c r="CT25" s="144" t="str">
        <f>'FOD (ALL)'!M25</f>
        <v>BHARATFORG</v>
      </c>
      <c r="CU25" s="137">
        <f>'FOD (ALL)'!N25</f>
        <v>3690</v>
      </c>
      <c r="CV25" s="137">
        <f>'FOD (ALL)'!AE25</f>
        <v>3652</v>
      </c>
      <c r="CW25" s="137">
        <f>'FOD (ALL)'!AV25</f>
        <v>2198</v>
      </c>
      <c r="CX25" s="137">
        <f>'FOD (ALL)'!BM25</f>
        <v>2784</v>
      </c>
      <c r="CY25" s="137">
        <f>'FOD (ALL)'!CD25</f>
        <v>6012</v>
      </c>
      <c r="CZ25" s="137" t="str">
        <f t="shared" si="110"/>
        <v>Y</v>
      </c>
      <c r="DA25" s="137" t="str">
        <f t="shared" si="111"/>
        <v>Y</v>
      </c>
      <c r="DB25" s="137" t="str">
        <f t="shared" si="112"/>
        <v>N</v>
      </c>
      <c r="DC25" s="137" t="str">
        <f t="shared" si="113"/>
        <v>N</v>
      </c>
      <c r="DD25" s="139">
        <f t="shared" si="114"/>
        <v>1.04052573932092</v>
      </c>
      <c r="DE25" s="139">
        <f t="shared" si="115"/>
        <v>66.151046405823479</v>
      </c>
      <c r="DF25" s="139">
        <f t="shared" si="116"/>
        <v>-21.048850574712645</v>
      </c>
      <c r="DG25" s="139">
        <f t="shared" si="117"/>
        <v>-53.69261477045908</v>
      </c>
      <c r="DH25" s="139" t="str">
        <f t="shared" si="118"/>
        <v>N</v>
      </c>
      <c r="DI25" s="139" t="str">
        <f t="shared" si="119"/>
        <v>Y</v>
      </c>
      <c r="DJ25" s="137" t="str">
        <f t="shared" si="120"/>
        <v>Y</v>
      </c>
      <c r="DK25" s="137">
        <f>'FOD (ALL)'!O25</f>
        <v>13668.87</v>
      </c>
      <c r="DL25" s="137">
        <f>'FOD (ALL)'!AF25</f>
        <v>13743.310000000001</v>
      </c>
      <c r="DM25" s="137">
        <f>'FOD (ALL)'!AW25</f>
        <v>7937.94</v>
      </c>
      <c r="DN25" s="137">
        <f>'FOD (ALL)'!BN25</f>
        <v>9984.59</v>
      </c>
      <c r="DO25" s="137">
        <f>'FOD (ALL)'!CE25</f>
        <v>21351.360000000001</v>
      </c>
      <c r="DP25" s="137" t="str">
        <f t="shared" si="121"/>
        <v>N</v>
      </c>
      <c r="DQ25" s="137" t="str">
        <f t="shared" si="122"/>
        <v>Y</v>
      </c>
      <c r="DR25" s="137" t="str">
        <f t="shared" si="123"/>
        <v>N</v>
      </c>
      <c r="DS25" s="137" t="str">
        <f t="shared" si="124"/>
        <v>N</v>
      </c>
      <c r="DT25" s="139">
        <f t="shared" si="125"/>
        <v>-0.54164535326642926</v>
      </c>
      <c r="DU25" s="139">
        <f t="shared" si="126"/>
        <v>73.134465617024091</v>
      </c>
      <c r="DV25" s="139">
        <f t="shared" si="127"/>
        <v>-20.498087552919053</v>
      </c>
      <c r="DW25" s="139">
        <f t="shared" si="128"/>
        <v>-53.236749321823062</v>
      </c>
      <c r="DX25" s="139" t="str">
        <f t="shared" si="129"/>
        <v>N</v>
      </c>
      <c r="DY25" s="139" t="str">
        <f t="shared" si="130"/>
        <v>Y</v>
      </c>
      <c r="DZ25" s="137" t="str">
        <f t="shared" si="131"/>
        <v>Y</v>
      </c>
      <c r="EA25" s="137">
        <f>'FOD (ALL)'!P25</f>
        <v>5283200</v>
      </c>
      <c r="EB25" s="137">
        <f>'FOD (ALL)'!AG25</f>
        <v>5527600</v>
      </c>
      <c r="EC25" s="137">
        <f>'FOD (ALL)'!AX25</f>
        <v>5361200</v>
      </c>
      <c r="ED25" s="137">
        <f>'FOD (ALL)'!BO25</f>
        <v>5362500</v>
      </c>
      <c r="EE25" s="137">
        <f>'FOD (ALL)'!CF25</f>
        <v>5510700</v>
      </c>
      <c r="EF25" s="137" t="str">
        <f t="shared" si="132"/>
        <v>N</v>
      </c>
      <c r="EG25" s="137" t="str">
        <f t="shared" si="133"/>
        <v>Y</v>
      </c>
      <c r="EH25" s="137" t="str">
        <f t="shared" si="134"/>
        <v>N</v>
      </c>
      <c r="EI25" s="137" t="str">
        <f t="shared" si="135"/>
        <v>N</v>
      </c>
      <c r="EJ25" s="139">
        <f t="shared" si="136"/>
        <v>-4.4214487300094074</v>
      </c>
      <c r="EK25" s="139">
        <f t="shared" si="137"/>
        <v>3.1037827352085356</v>
      </c>
      <c r="EL25" s="139">
        <f t="shared" si="138"/>
        <v>-2.4242424242424242E-2</v>
      </c>
      <c r="EM25" s="139">
        <f t="shared" si="139"/>
        <v>-2.689313517338995</v>
      </c>
      <c r="EN25" s="139" t="str">
        <f t="shared" si="140"/>
        <v>N</v>
      </c>
      <c r="EO25" s="139" t="str">
        <f t="shared" si="141"/>
        <v>Y</v>
      </c>
      <c r="EP25" s="137" t="str">
        <f t="shared" si="142"/>
        <v>Y</v>
      </c>
      <c r="EQ25" s="137">
        <f>'FOD (ALL)'!Q25</f>
        <v>-244400</v>
      </c>
      <c r="ER25" s="137">
        <f>'FOD (ALL)'!AH25</f>
        <v>166400</v>
      </c>
      <c r="ES25" s="137">
        <f>'FOD (ALL)'!AY25</f>
        <v>-1300</v>
      </c>
      <c r="ET25" s="137">
        <f>'FOD (ALL)'!BP25</f>
        <v>-148200</v>
      </c>
      <c r="EU25" s="137">
        <f>'FOD (ALL)'!CG25</f>
        <v>-48100</v>
      </c>
      <c r="EV25" s="137" t="str">
        <f t="shared" si="143"/>
        <v>N</v>
      </c>
      <c r="EW25" s="137" t="str">
        <f t="shared" si="144"/>
        <v>Y</v>
      </c>
      <c r="EX25" s="137" t="str">
        <f t="shared" si="145"/>
        <v>Y</v>
      </c>
      <c r="EY25" s="137" t="str">
        <f t="shared" si="146"/>
        <v>N</v>
      </c>
      <c r="EZ25" s="139">
        <f t="shared" si="147"/>
        <v>-246.875</v>
      </c>
      <c r="FA25" s="139">
        <f t="shared" si="148"/>
        <v>-12900</v>
      </c>
      <c r="FB25" s="139">
        <f t="shared" si="149"/>
        <v>-99.122807017543863</v>
      </c>
      <c r="FC25" s="139">
        <f t="shared" si="150"/>
        <v>208.10810810810813</v>
      </c>
      <c r="FD25" s="139" t="str">
        <f t="shared" si="151"/>
        <v>Y</v>
      </c>
      <c r="FE25" s="139" t="str">
        <f t="shared" si="152"/>
        <v>N</v>
      </c>
      <c r="FF25" s="137" t="str">
        <f t="shared" si="153"/>
        <v>N</v>
      </c>
    </row>
    <row r="26" spans="1:162" x14ac:dyDescent="0.3">
      <c r="A26" s="137" t="str">
        <f>FOD!B26</f>
        <v xml:space="preserve">BHEL      </v>
      </c>
      <c r="B26" s="137">
        <f>FOD!F26</f>
        <v>24.65</v>
      </c>
      <c r="C26" s="137">
        <f>FOD!P26</f>
        <v>25.6</v>
      </c>
      <c r="D26" s="137">
        <f>FOD!Z26</f>
        <v>26</v>
      </c>
      <c r="E26" s="137">
        <f>FOD!AJ26</f>
        <v>25.5</v>
      </c>
      <c r="F26" s="137">
        <f>FOD!AT26</f>
        <v>25.95</v>
      </c>
      <c r="G26" s="137" t="str">
        <f t="shared" si="55"/>
        <v>N</v>
      </c>
      <c r="H26" s="137" t="str">
        <f t="shared" si="56"/>
        <v>N</v>
      </c>
      <c r="I26" s="137" t="str">
        <f t="shared" si="57"/>
        <v>Y</v>
      </c>
      <c r="J26" s="137" t="str">
        <f t="shared" si="58"/>
        <v>N</v>
      </c>
      <c r="K26" s="139">
        <f t="shared" si="59"/>
        <v>-3.7109375000000111</v>
      </c>
      <c r="L26" s="139">
        <f t="shared" si="60"/>
        <v>-1.538461538461533</v>
      </c>
      <c r="M26" s="139">
        <f t="shared" si="61"/>
        <v>1.9607843137254901</v>
      </c>
      <c r="N26" s="139">
        <f t="shared" si="62"/>
        <v>-1.7341040462427719</v>
      </c>
      <c r="O26" s="137" t="str">
        <f t="shared" si="63"/>
        <v>N</v>
      </c>
      <c r="P26" s="137" t="str">
        <f t="shared" si="64"/>
        <v>N</v>
      </c>
      <c r="Q26" s="137" t="str">
        <f t="shared" si="65"/>
        <v>Y</v>
      </c>
      <c r="R26" s="137">
        <f>FOD!C26</f>
        <v>25.3</v>
      </c>
      <c r="S26" s="137">
        <f>FOD!M26</f>
        <v>26.1</v>
      </c>
      <c r="T26" s="137">
        <f>FOD!W26</f>
        <v>25.05</v>
      </c>
      <c r="U26" s="137">
        <f>FOD!AG26</f>
        <v>26.45</v>
      </c>
      <c r="V26" s="137">
        <f>FOD!AQ26</f>
        <v>27.65</v>
      </c>
      <c r="W26" s="137">
        <f>FOD!D26</f>
        <v>25.55</v>
      </c>
      <c r="X26" s="137">
        <f>FOD!N26</f>
        <v>26.35</v>
      </c>
      <c r="Y26" s="137">
        <f>FOD!X26</f>
        <v>26.65</v>
      </c>
      <c r="Z26" s="137">
        <f>FOD!AH26</f>
        <v>26.5</v>
      </c>
      <c r="AA26" s="137">
        <f>FOD!AR26</f>
        <v>28.55</v>
      </c>
      <c r="AB26" s="137">
        <f>FOD!E26</f>
        <v>24.15</v>
      </c>
      <c r="AC26" s="137">
        <f>FOD!O26</f>
        <v>25.3</v>
      </c>
      <c r="AD26" s="137">
        <f>FOD!Y26</f>
        <v>24.95</v>
      </c>
      <c r="AE26" s="137">
        <f>FOD!AI26</f>
        <v>25.25</v>
      </c>
      <c r="AF26" s="137">
        <f>FOD!AS26</f>
        <v>25.65</v>
      </c>
      <c r="AG26" s="137">
        <f>FOD!G26</f>
        <v>43607200</v>
      </c>
      <c r="AH26" s="137">
        <f>FOD!Q26</f>
        <v>49056800</v>
      </c>
      <c r="AI26" s="137">
        <f>FOD!AA26</f>
        <v>50752000</v>
      </c>
      <c r="AJ26" s="137">
        <f>FOD!AK26</f>
        <v>49119200</v>
      </c>
      <c r="AK26" s="137">
        <f>FOD!AU26</f>
        <v>50835200</v>
      </c>
      <c r="AL26" s="137" t="str">
        <f t="shared" si="66"/>
        <v>N</v>
      </c>
      <c r="AM26" s="137" t="str">
        <f t="shared" si="67"/>
        <v>N</v>
      </c>
      <c r="AN26" s="137" t="str">
        <f t="shared" si="68"/>
        <v>Y</v>
      </c>
      <c r="AO26" s="137" t="str">
        <f t="shared" si="69"/>
        <v>N</v>
      </c>
      <c r="AP26" s="139">
        <f t="shared" si="70"/>
        <v>-11.10875556497774</v>
      </c>
      <c r="AQ26" s="139">
        <f t="shared" si="71"/>
        <v>-3.3401639344262297</v>
      </c>
      <c r="AR26" s="139">
        <f t="shared" si="72"/>
        <v>3.3241583739148846</v>
      </c>
      <c r="AS26" s="139">
        <f t="shared" si="73"/>
        <v>-3.3756137479541737</v>
      </c>
      <c r="AT26" s="137" t="str">
        <f t="shared" si="74"/>
        <v>N</v>
      </c>
      <c r="AU26" s="137" t="str">
        <f t="shared" si="75"/>
        <v>N</v>
      </c>
      <c r="AV26" s="137" t="str">
        <f t="shared" si="76"/>
        <v>Y</v>
      </c>
      <c r="AW26" s="137">
        <f>FOD!H26</f>
        <v>740571520</v>
      </c>
      <c r="AX26" s="137">
        <f>FOD!R26</f>
        <v>554359520</v>
      </c>
      <c r="AY26" s="137">
        <f>FOD!AB26</f>
        <v>727543960</v>
      </c>
      <c r="AZ26" s="137">
        <f>FOD!AL26</f>
        <v>629141240</v>
      </c>
      <c r="BA26" s="137">
        <f>FOD!AV26</f>
        <v>1221801880</v>
      </c>
      <c r="BB26" s="137" t="str">
        <f t="shared" si="77"/>
        <v>Y</v>
      </c>
      <c r="BC26" s="137" t="str">
        <f t="shared" si="78"/>
        <v>N</v>
      </c>
      <c r="BD26" s="137" t="str">
        <f t="shared" si="79"/>
        <v>Y</v>
      </c>
      <c r="BE26" s="137" t="str">
        <f t="shared" si="80"/>
        <v>N</v>
      </c>
      <c r="BF26" s="139">
        <f t="shared" si="81"/>
        <v>33.590475725933231</v>
      </c>
      <c r="BG26" s="139">
        <f t="shared" si="82"/>
        <v>-23.803982923588563</v>
      </c>
      <c r="BH26" s="139">
        <f t="shared" si="83"/>
        <v>15.640799512681763</v>
      </c>
      <c r="BI26" s="139">
        <f t="shared" si="84"/>
        <v>-48.50709838488708</v>
      </c>
      <c r="BJ26" s="137" t="str">
        <f t="shared" si="85"/>
        <v>Y</v>
      </c>
      <c r="BK26" s="137" t="str">
        <f t="shared" si="86"/>
        <v>N</v>
      </c>
      <c r="BL26" s="137" t="str">
        <f t="shared" si="87"/>
        <v>Y</v>
      </c>
      <c r="BM26" s="137">
        <f>FOD!I26</f>
        <v>29993600</v>
      </c>
      <c r="BN26" s="137">
        <f>FOD!S26</f>
        <v>21455200</v>
      </c>
      <c r="BO26" s="137">
        <f>FOD!AC26</f>
        <v>27882400</v>
      </c>
      <c r="BP26" s="137">
        <f>FOD!AM26</f>
        <v>24356800</v>
      </c>
      <c r="BQ26" s="137">
        <f>FOD!AW26</f>
        <v>45978400</v>
      </c>
      <c r="BR26" s="137" t="str">
        <f t="shared" si="88"/>
        <v>Y</v>
      </c>
      <c r="BS26" s="137" t="str">
        <f t="shared" si="89"/>
        <v>N</v>
      </c>
      <c r="BT26" s="137" t="str">
        <f t="shared" si="90"/>
        <v>Y</v>
      </c>
      <c r="BU26" s="137" t="str">
        <f t="shared" si="91"/>
        <v>N</v>
      </c>
      <c r="BV26" s="139">
        <f t="shared" si="92"/>
        <v>39.79641299079011</v>
      </c>
      <c r="BW26" s="139">
        <f t="shared" si="93"/>
        <v>-23.051100335695637</v>
      </c>
      <c r="BX26" s="139">
        <f t="shared" si="94"/>
        <v>14.474807856532879</v>
      </c>
      <c r="BY26" s="139">
        <f t="shared" si="95"/>
        <v>-47.025559828093193</v>
      </c>
      <c r="BZ26" s="137" t="str">
        <f t="shared" si="96"/>
        <v>Y</v>
      </c>
      <c r="CA26" s="137" t="str">
        <f t="shared" si="97"/>
        <v>N</v>
      </c>
      <c r="CB26" s="137" t="str">
        <f t="shared" si="98"/>
        <v>Y</v>
      </c>
      <c r="CC26" s="137">
        <f>FOD!J26</f>
        <v>2352</v>
      </c>
      <c r="CD26" s="137">
        <f>FOD!T26</f>
        <v>1855</v>
      </c>
      <c r="CE26" s="137">
        <f>FOD!AD26</f>
        <v>2438</v>
      </c>
      <c r="CF26" s="137">
        <f>FOD!AN26</f>
        <v>2072</v>
      </c>
      <c r="CG26" s="137">
        <f>FOD!AX26</f>
        <v>3863</v>
      </c>
      <c r="CH26" s="137" t="str">
        <f t="shared" si="99"/>
        <v>Y</v>
      </c>
      <c r="CI26" s="137" t="str">
        <f t="shared" si="100"/>
        <v>N</v>
      </c>
      <c r="CJ26" s="137" t="str">
        <f t="shared" si="101"/>
        <v>Y</v>
      </c>
      <c r="CK26" s="137" t="str">
        <f t="shared" si="102"/>
        <v>N</v>
      </c>
      <c r="CL26" s="139">
        <f t="shared" si="103"/>
        <v>26.79245283018868</v>
      </c>
      <c r="CM26" s="139">
        <f t="shared" si="104"/>
        <v>-23.913043478260871</v>
      </c>
      <c r="CN26" s="139">
        <f t="shared" si="105"/>
        <v>17.664092664092664</v>
      </c>
      <c r="CO26" s="139">
        <f t="shared" si="106"/>
        <v>-46.36293036500129</v>
      </c>
      <c r="CP26" s="137" t="str">
        <f t="shared" si="107"/>
        <v>Y</v>
      </c>
      <c r="CQ26" s="137" t="str">
        <f t="shared" si="108"/>
        <v>N</v>
      </c>
      <c r="CR26" s="137" t="str">
        <f t="shared" si="109"/>
        <v>Y</v>
      </c>
      <c r="CT26" s="144" t="str">
        <f>'FOD (ALL)'!M26</f>
        <v>BHARTIARTL</v>
      </c>
      <c r="CU26" s="137">
        <f>'FOD (ALL)'!N26</f>
        <v>24887</v>
      </c>
      <c r="CV26" s="137">
        <f>'FOD (ALL)'!AE26</f>
        <v>20053</v>
      </c>
      <c r="CW26" s="137">
        <f>'FOD (ALL)'!AV26</f>
        <v>28850</v>
      </c>
      <c r="CX26" s="137">
        <f>'FOD (ALL)'!BM26</f>
        <v>62657</v>
      </c>
      <c r="CY26" s="137">
        <f>'FOD (ALL)'!CD26</f>
        <v>23719</v>
      </c>
      <c r="CZ26" s="137" t="str">
        <f t="shared" si="110"/>
        <v>Y</v>
      </c>
      <c r="DA26" s="137" t="str">
        <f t="shared" si="111"/>
        <v>N</v>
      </c>
      <c r="DB26" s="137" t="str">
        <f t="shared" si="112"/>
        <v>N</v>
      </c>
      <c r="DC26" s="137" t="str">
        <f t="shared" si="113"/>
        <v>Y</v>
      </c>
      <c r="DD26" s="139">
        <f t="shared" si="114"/>
        <v>24.10611878521917</v>
      </c>
      <c r="DE26" s="139">
        <f t="shared" si="115"/>
        <v>-30.492201039861349</v>
      </c>
      <c r="DF26" s="139">
        <f t="shared" si="116"/>
        <v>-53.955663373605503</v>
      </c>
      <c r="DG26" s="139">
        <f t="shared" si="117"/>
        <v>164.16375057970401</v>
      </c>
      <c r="DH26" s="139" t="str">
        <f t="shared" si="118"/>
        <v>Y</v>
      </c>
      <c r="DI26" s="139" t="str">
        <f t="shared" si="119"/>
        <v>Y</v>
      </c>
      <c r="DJ26" s="137" t="str">
        <f t="shared" si="120"/>
        <v>N</v>
      </c>
      <c r="DK26" s="137">
        <f>'FOD (ALL)'!O26</f>
        <v>272354.38</v>
      </c>
      <c r="DL26" s="137">
        <f>'FOD (ALL)'!AF26</f>
        <v>220360.21</v>
      </c>
      <c r="DM26" s="137">
        <f>'FOD (ALL)'!AW26</f>
        <v>318562.44000000006</v>
      </c>
      <c r="DN26" s="137">
        <f>'FOD (ALL)'!BN26</f>
        <v>674492.09</v>
      </c>
      <c r="DO26" s="137">
        <f>'FOD (ALL)'!CE26</f>
        <v>240430.63</v>
      </c>
      <c r="DP26" s="137" t="str">
        <f t="shared" si="121"/>
        <v>Y</v>
      </c>
      <c r="DQ26" s="137" t="str">
        <f t="shared" si="122"/>
        <v>N</v>
      </c>
      <c r="DR26" s="137" t="str">
        <f t="shared" si="123"/>
        <v>N</v>
      </c>
      <c r="DS26" s="137" t="str">
        <f t="shared" si="124"/>
        <v>Y</v>
      </c>
      <c r="DT26" s="139">
        <f t="shared" si="125"/>
        <v>23.595080981271536</v>
      </c>
      <c r="DU26" s="139">
        <f t="shared" si="126"/>
        <v>-30.826681890055855</v>
      </c>
      <c r="DV26" s="139">
        <f t="shared" si="127"/>
        <v>-52.770025813052889</v>
      </c>
      <c r="DW26" s="139">
        <f t="shared" si="128"/>
        <v>180.53500920411011</v>
      </c>
      <c r="DX26" s="139" t="str">
        <f t="shared" si="129"/>
        <v>Y</v>
      </c>
      <c r="DY26" s="139" t="str">
        <f t="shared" si="130"/>
        <v>Y</v>
      </c>
      <c r="DZ26" s="137" t="str">
        <f t="shared" si="131"/>
        <v>N</v>
      </c>
      <c r="EA26" s="137">
        <f>'FOD (ALL)'!P26</f>
        <v>58808121</v>
      </c>
      <c r="EB26" s="137">
        <f>'FOD (ALL)'!AG26</f>
        <v>61073745</v>
      </c>
      <c r="EC26" s="137">
        <f>'FOD (ALL)'!AX26</f>
        <v>61129275</v>
      </c>
      <c r="ED26" s="137">
        <f>'FOD (ALL)'!BO26</f>
        <v>62397210</v>
      </c>
      <c r="EE26" s="137">
        <f>'FOD (ALL)'!CF26</f>
        <v>63124653</v>
      </c>
      <c r="EF26" s="137" t="str">
        <f t="shared" si="132"/>
        <v>N</v>
      </c>
      <c r="EG26" s="137" t="str">
        <f t="shared" si="133"/>
        <v>N</v>
      </c>
      <c r="EH26" s="137" t="str">
        <f t="shared" si="134"/>
        <v>N</v>
      </c>
      <c r="EI26" s="137" t="str">
        <f t="shared" si="135"/>
        <v>N</v>
      </c>
      <c r="EJ26" s="139">
        <f t="shared" si="136"/>
        <v>-3.7096529777238976</v>
      </c>
      <c r="EK26" s="139">
        <f t="shared" si="137"/>
        <v>-9.0840272520817555E-2</v>
      </c>
      <c r="EL26" s="139">
        <f t="shared" si="138"/>
        <v>-2.0320379709285077</v>
      </c>
      <c r="EM26" s="139">
        <f t="shared" si="139"/>
        <v>-1.1523912852241738</v>
      </c>
      <c r="EN26" s="139" t="str">
        <f t="shared" si="140"/>
        <v>N</v>
      </c>
      <c r="EO26" s="139" t="str">
        <f t="shared" si="141"/>
        <v>Y</v>
      </c>
      <c r="EP26" s="137" t="str">
        <f t="shared" si="142"/>
        <v>N</v>
      </c>
      <c r="EQ26" s="137">
        <f>'FOD (ALL)'!Q26</f>
        <v>-2265624</v>
      </c>
      <c r="ER26" s="137">
        <f>'FOD (ALL)'!AH26</f>
        <v>-55530</v>
      </c>
      <c r="ES26" s="137">
        <f>'FOD (ALL)'!AY26</f>
        <v>-1267935</v>
      </c>
      <c r="ET26" s="137">
        <f>'FOD (ALL)'!BP26</f>
        <v>-727443</v>
      </c>
      <c r="EU26" s="137">
        <f>'FOD (ALL)'!CG26</f>
        <v>1408611</v>
      </c>
      <c r="EV26" s="137" t="str">
        <f t="shared" si="143"/>
        <v>N</v>
      </c>
      <c r="EW26" s="137" t="str">
        <f t="shared" si="144"/>
        <v>Y</v>
      </c>
      <c r="EX26" s="137" t="str">
        <f t="shared" si="145"/>
        <v>N</v>
      </c>
      <c r="EY26" s="137" t="str">
        <f t="shared" si="146"/>
        <v>N</v>
      </c>
      <c r="EZ26" s="139">
        <f t="shared" si="147"/>
        <v>3979.9999999999995</v>
      </c>
      <c r="FA26" s="139">
        <f t="shared" si="148"/>
        <v>-95.620437956204384</v>
      </c>
      <c r="FB26" s="139">
        <f t="shared" si="149"/>
        <v>74.300254452926211</v>
      </c>
      <c r="FC26" s="139">
        <f t="shared" si="150"/>
        <v>-151.6425755584757</v>
      </c>
      <c r="FD26" s="139" t="str">
        <f t="shared" si="151"/>
        <v>Y</v>
      </c>
      <c r="FE26" s="139" t="str">
        <f t="shared" si="152"/>
        <v>N</v>
      </c>
      <c r="FF26" s="137" t="str">
        <f t="shared" si="153"/>
        <v>Y</v>
      </c>
    </row>
    <row r="27" spans="1:162" x14ac:dyDescent="0.3">
      <c r="A27" s="137" t="str">
        <f>FOD!B27</f>
        <v xml:space="preserve">BIOCON    </v>
      </c>
      <c r="B27" s="137">
        <f>FOD!F27</f>
        <v>350</v>
      </c>
      <c r="C27" s="137">
        <f>FOD!P27</f>
        <v>354.25</v>
      </c>
      <c r="D27" s="137">
        <f>FOD!Z27</f>
        <v>346.85</v>
      </c>
      <c r="E27" s="137">
        <f>FOD!AJ27</f>
        <v>336.35</v>
      </c>
      <c r="F27" s="137">
        <f>FOD!AT27</f>
        <v>332.1</v>
      </c>
      <c r="G27" s="137" t="str">
        <f t="shared" si="55"/>
        <v>N</v>
      </c>
      <c r="H27" s="137" t="str">
        <f t="shared" si="56"/>
        <v>Y</v>
      </c>
      <c r="I27" s="137" t="str">
        <f t="shared" si="57"/>
        <v>Y</v>
      </c>
      <c r="J27" s="137" t="str">
        <f t="shared" si="58"/>
        <v>Y</v>
      </c>
      <c r="K27" s="139">
        <f t="shared" si="59"/>
        <v>-1.1997177134791814</v>
      </c>
      <c r="L27" s="139">
        <f t="shared" si="60"/>
        <v>2.1334870981692307</v>
      </c>
      <c r="M27" s="139">
        <f t="shared" si="61"/>
        <v>3.1217481789802286</v>
      </c>
      <c r="N27" s="139">
        <f t="shared" si="62"/>
        <v>1.279735019572418</v>
      </c>
      <c r="O27" s="137" t="str">
        <f t="shared" si="63"/>
        <v>N</v>
      </c>
      <c r="P27" s="137" t="str">
        <f t="shared" si="64"/>
        <v>N</v>
      </c>
      <c r="Q27" s="137" t="str">
        <f t="shared" si="65"/>
        <v>Y</v>
      </c>
      <c r="R27" s="137">
        <f>FOD!C27</f>
        <v>352.9</v>
      </c>
      <c r="S27" s="137">
        <f>FOD!M27</f>
        <v>346.05</v>
      </c>
      <c r="T27" s="137">
        <f>FOD!W27</f>
        <v>332.55</v>
      </c>
      <c r="U27" s="137">
        <f>FOD!AG27</f>
        <v>334.35</v>
      </c>
      <c r="V27" s="137">
        <f>FOD!AQ27</f>
        <v>329.05</v>
      </c>
      <c r="W27" s="137">
        <f>FOD!D27</f>
        <v>356.55</v>
      </c>
      <c r="X27" s="137">
        <f>FOD!N27</f>
        <v>356.8</v>
      </c>
      <c r="Y27" s="137">
        <f>FOD!X27</f>
        <v>348.4</v>
      </c>
      <c r="Z27" s="137">
        <f>FOD!AH27</f>
        <v>337.6</v>
      </c>
      <c r="AA27" s="137">
        <f>FOD!AR27</f>
        <v>337.35</v>
      </c>
      <c r="AB27" s="137">
        <f>FOD!E27</f>
        <v>348.4</v>
      </c>
      <c r="AC27" s="137">
        <f>FOD!O27</f>
        <v>344.5</v>
      </c>
      <c r="AD27" s="137">
        <f>FOD!Y27</f>
        <v>332.55</v>
      </c>
      <c r="AE27" s="137">
        <f>FOD!AI27</f>
        <v>329.5</v>
      </c>
      <c r="AF27" s="137">
        <f>FOD!AS27</f>
        <v>326.2</v>
      </c>
      <c r="AG27" s="137">
        <f>FOD!G27</f>
        <v>14294500</v>
      </c>
      <c r="AH27" s="137">
        <f>FOD!Q27</f>
        <v>14391100</v>
      </c>
      <c r="AI27" s="137">
        <f>FOD!AA27</f>
        <v>15331800</v>
      </c>
      <c r="AJ27" s="137">
        <f>FOD!AK27</f>
        <v>15419200</v>
      </c>
      <c r="AK27" s="137">
        <f>FOD!AU27</f>
        <v>16012600</v>
      </c>
      <c r="AL27" s="137" t="str">
        <f t="shared" si="66"/>
        <v>N</v>
      </c>
      <c r="AM27" s="137" t="str">
        <f t="shared" si="67"/>
        <v>N</v>
      </c>
      <c r="AN27" s="137" t="str">
        <f t="shared" si="68"/>
        <v>N</v>
      </c>
      <c r="AO27" s="137" t="str">
        <f t="shared" si="69"/>
        <v>N</v>
      </c>
      <c r="AP27" s="139">
        <f t="shared" si="70"/>
        <v>-0.67124820201374458</v>
      </c>
      <c r="AQ27" s="139">
        <f t="shared" si="71"/>
        <v>-6.1356135613561351</v>
      </c>
      <c r="AR27" s="139">
        <f t="shared" si="72"/>
        <v>-0.56682577565632453</v>
      </c>
      <c r="AS27" s="139">
        <f t="shared" si="73"/>
        <v>-3.7058316575696635</v>
      </c>
      <c r="AT27" s="137" t="str">
        <f t="shared" si="74"/>
        <v>Y</v>
      </c>
      <c r="AU27" s="137" t="str">
        <f t="shared" si="75"/>
        <v>N</v>
      </c>
      <c r="AV27" s="137" t="str">
        <f t="shared" si="76"/>
        <v>Y</v>
      </c>
      <c r="AW27" s="137">
        <f>FOD!H27</f>
        <v>2483408670</v>
      </c>
      <c r="AX27" s="137">
        <f>FOD!R27</f>
        <v>3709525905</v>
      </c>
      <c r="AY27" s="137">
        <f>FOD!AB27</f>
        <v>2774653070</v>
      </c>
      <c r="AZ27" s="137">
        <f>FOD!AL27</f>
        <v>2496929450</v>
      </c>
      <c r="BA27" s="137">
        <f>FOD!AV27</f>
        <v>3915171205</v>
      </c>
      <c r="BB27" s="137" t="str">
        <f t="shared" si="77"/>
        <v>N</v>
      </c>
      <c r="BC27" s="137" t="str">
        <f t="shared" si="78"/>
        <v>Y</v>
      </c>
      <c r="BD27" s="137" t="str">
        <f t="shared" si="79"/>
        <v>Y</v>
      </c>
      <c r="BE27" s="137" t="str">
        <f t="shared" si="80"/>
        <v>N</v>
      </c>
      <c r="BF27" s="139">
        <f t="shared" si="81"/>
        <v>-33.053205892088251</v>
      </c>
      <c r="BG27" s="139">
        <f t="shared" si="82"/>
        <v>33.693323504404823</v>
      </c>
      <c r="BH27" s="139">
        <f t="shared" si="83"/>
        <v>11.122605806904156</v>
      </c>
      <c r="BI27" s="139">
        <f t="shared" si="84"/>
        <v>-36.224258933780142</v>
      </c>
      <c r="BJ27" s="137" t="str">
        <f t="shared" si="85"/>
        <v>N</v>
      </c>
      <c r="BK27" s="137" t="str">
        <f t="shared" si="86"/>
        <v>Y</v>
      </c>
      <c r="BL27" s="137" t="str">
        <f t="shared" si="87"/>
        <v>Y</v>
      </c>
      <c r="BM27" s="137">
        <f>FOD!I27</f>
        <v>7065600</v>
      </c>
      <c r="BN27" s="137">
        <f>FOD!S27</f>
        <v>10499500</v>
      </c>
      <c r="BO27" s="137">
        <f>FOD!AC27</f>
        <v>8105200</v>
      </c>
      <c r="BP27" s="137">
        <f>FOD!AM27</f>
        <v>7458900</v>
      </c>
      <c r="BQ27" s="137">
        <f>FOD!AW27</f>
        <v>11787500</v>
      </c>
      <c r="BR27" s="137" t="str">
        <f t="shared" si="88"/>
        <v>N</v>
      </c>
      <c r="BS27" s="137" t="str">
        <f t="shared" si="89"/>
        <v>Y</v>
      </c>
      <c r="BT27" s="137" t="str">
        <f t="shared" si="90"/>
        <v>Y</v>
      </c>
      <c r="BU27" s="137" t="str">
        <f t="shared" si="91"/>
        <v>N</v>
      </c>
      <c r="BV27" s="139">
        <f t="shared" si="92"/>
        <v>-32.70536692223439</v>
      </c>
      <c r="BW27" s="139">
        <f t="shared" si="93"/>
        <v>29.540295119182748</v>
      </c>
      <c r="BX27" s="139">
        <f t="shared" si="94"/>
        <v>8.6648165279062592</v>
      </c>
      <c r="BY27" s="139">
        <f t="shared" si="95"/>
        <v>-36.721951219512192</v>
      </c>
      <c r="BZ27" s="137" t="str">
        <f t="shared" si="96"/>
        <v>N</v>
      </c>
      <c r="CA27" s="137" t="str">
        <f t="shared" si="97"/>
        <v>Y</v>
      </c>
      <c r="CB27" s="137" t="str">
        <f t="shared" si="98"/>
        <v>Y</v>
      </c>
      <c r="CC27" s="137">
        <f>FOD!J27</f>
        <v>2650</v>
      </c>
      <c r="CD27" s="137">
        <f>FOD!T27</f>
        <v>4289</v>
      </c>
      <c r="CE27" s="137">
        <f>FOD!AD27</f>
        <v>3363</v>
      </c>
      <c r="CF27" s="137">
        <f>FOD!AN27</f>
        <v>3141</v>
      </c>
      <c r="CG27" s="137">
        <f>FOD!AX27</f>
        <v>4860</v>
      </c>
      <c r="CH27" s="137" t="str">
        <f t="shared" si="99"/>
        <v>N</v>
      </c>
      <c r="CI27" s="137" t="str">
        <f t="shared" si="100"/>
        <v>Y</v>
      </c>
      <c r="CJ27" s="137" t="str">
        <f t="shared" si="101"/>
        <v>Y</v>
      </c>
      <c r="CK27" s="137" t="str">
        <f t="shared" si="102"/>
        <v>N</v>
      </c>
      <c r="CL27" s="139">
        <f t="shared" si="103"/>
        <v>-38.214035905805552</v>
      </c>
      <c r="CM27" s="139">
        <f t="shared" si="104"/>
        <v>27.534939042521557</v>
      </c>
      <c r="CN27" s="139">
        <f t="shared" si="105"/>
        <v>7.0678127984718246</v>
      </c>
      <c r="CO27" s="139">
        <f t="shared" si="106"/>
        <v>-35.370370370370367</v>
      </c>
      <c r="CP27" s="137" t="str">
        <f t="shared" si="107"/>
        <v>N</v>
      </c>
      <c r="CQ27" s="137" t="str">
        <f t="shared" si="108"/>
        <v>Y</v>
      </c>
      <c r="CR27" s="137" t="str">
        <f t="shared" si="109"/>
        <v>Y</v>
      </c>
      <c r="CT27" s="144" t="str">
        <f>'FOD (ALL)'!M27</f>
        <v>BHEL</v>
      </c>
      <c r="CU27" s="137">
        <f>'FOD (ALL)'!N27</f>
        <v>4075</v>
      </c>
      <c r="CV27" s="137">
        <f>'FOD (ALL)'!AE27</f>
        <v>2638</v>
      </c>
      <c r="CW27" s="137">
        <f>'FOD (ALL)'!AV27</f>
        <v>3277</v>
      </c>
      <c r="CX27" s="137">
        <f>'FOD (ALL)'!BM27</f>
        <v>2674</v>
      </c>
      <c r="CY27" s="137">
        <f>'FOD (ALL)'!CD27</f>
        <v>4882</v>
      </c>
      <c r="CZ27" s="137" t="str">
        <f t="shared" si="110"/>
        <v>Y</v>
      </c>
      <c r="DA27" s="137" t="str">
        <f t="shared" si="111"/>
        <v>N</v>
      </c>
      <c r="DB27" s="137" t="str">
        <f t="shared" si="112"/>
        <v>Y</v>
      </c>
      <c r="DC27" s="137" t="str">
        <f t="shared" si="113"/>
        <v>N</v>
      </c>
      <c r="DD27" s="139">
        <f t="shared" si="114"/>
        <v>54.473085670962853</v>
      </c>
      <c r="DE27" s="139">
        <f t="shared" si="115"/>
        <v>-19.499542264266097</v>
      </c>
      <c r="DF27" s="139">
        <f t="shared" si="116"/>
        <v>22.550486163051609</v>
      </c>
      <c r="DG27" s="139">
        <f t="shared" si="117"/>
        <v>-45.227365833674718</v>
      </c>
      <c r="DH27" s="139" t="str">
        <f t="shared" si="118"/>
        <v>Y</v>
      </c>
      <c r="DI27" s="139" t="str">
        <f t="shared" si="119"/>
        <v>N</v>
      </c>
      <c r="DJ27" s="137" t="str">
        <f t="shared" si="120"/>
        <v>Y</v>
      </c>
      <c r="DK27" s="137">
        <f>'FOD (ALL)'!O27</f>
        <v>10498.32</v>
      </c>
      <c r="DL27" s="137">
        <f>'FOD (ALL)'!AF27</f>
        <v>7100.74</v>
      </c>
      <c r="DM27" s="137">
        <f>'FOD (ALL)'!AW27</f>
        <v>8908.98</v>
      </c>
      <c r="DN27" s="137">
        <f>'FOD (ALL)'!BN27</f>
        <v>7185.0599999999995</v>
      </c>
      <c r="DO27" s="137">
        <f>'FOD (ALL)'!CE27</f>
        <v>13492.4</v>
      </c>
      <c r="DP27" s="137" t="str">
        <f t="shared" si="121"/>
        <v>Y</v>
      </c>
      <c r="DQ27" s="137" t="str">
        <f t="shared" si="122"/>
        <v>N</v>
      </c>
      <c r="DR27" s="137" t="str">
        <f t="shared" si="123"/>
        <v>Y</v>
      </c>
      <c r="DS27" s="137" t="str">
        <f t="shared" si="124"/>
        <v>N</v>
      </c>
      <c r="DT27" s="139">
        <f t="shared" si="125"/>
        <v>47.848252435661635</v>
      </c>
      <c r="DU27" s="139">
        <f t="shared" si="126"/>
        <v>-20.296824103320468</v>
      </c>
      <c r="DV27" s="139">
        <f t="shared" si="127"/>
        <v>23.993119055373235</v>
      </c>
      <c r="DW27" s="139">
        <f t="shared" si="128"/>
        <v>-46.74735406599271</v>
      </c>
      <c r="DX27" s="139" t="str">
        <f t="shared" si="129"/>
        <v>Y</v>
      </c>
      <c r="DY27" s="139" t="str">
        <f t="shared" si="130"/>
        <v>N</v>
      </c>
      <c r="DZ27" s="137" t="str">
        <f t="shared" si="131"/>
        <v>Y</v>
      </c>
      <c r="EA27" s="137">
        <f>'FOD (ALL)'!P27</f>
        <v>63196000</v>
      </c>
      <c r="EB27" s="137">
        <f>'FOD (ALL)'!AG27</f>
        <v>62602200</v>
      </c>
      <c r="EC27" s="137">
        <f>'FOD (ALL)'!AX27</f>
        <v>62196200</v>
      </c>
      <c r="ED27" s="137">
        <f>'FOD (ALL)'!BO27</f>
        <v>58078400</v>
      </c>
      <c r="EE27" s="137">
        <f>'FOD (ALL)'!CF27</f>
        <v>58442400</v>
      </c>
      <c r="EF27" s="137" t="str">
        <f t="shared" si="132"/>
        <v>Y</v>
      </c>
      <c r="EG27" s="137" t="str">
        <f t="shared" si="133"/>
        <v>Y</v>
      </c>
      <c r="EH27" s="137" t="str">
        <f t="shared" si="134"/>
        <v>Y</v>
      </c>
      <c r="EI27" s="137" t="str">
        <f t="shared" si="135"/>
        <v>N</v>
      </c>
      <c r="EJ27" s="139">
        <f t="shared" si="136"/>
        <v>0.94852896543571941</v>
      </c>
      <c r="EK27" s="139">
        <f t="shared" si="137"/>
        <v>0.6527729989935076</v>
      </c>
      <c r="EL27" s="139">
        <f t="shared" si="138"/>
        <v>7.0900713518278744</v>
      </c>
      <c r="EM27" s="139">
        <f t="shared" si="139"/>
        <v>-0.62283547561359565</v>
      </c>
      <c r="EN27" s="139" t="str">
        <f t="shared" si="140"/>
        <v>Y</v>
      </c>
      <c r="EO27" s="139" t="str">
        <f t="shared" si="141"/>
        <v>N</v>
      </c>
      <c r="EP27" s="137" t="str">
        <f t="shared" si="142"/>
        <v>Y</v>
      </c>
      <c r="EQ27" s="137">
        <f>'FOD (ALL)'!Q27</f>
        <v>593800</v>
      </c>
      <c r="ER27" s="137">
        <f>'FOD (ALL)'!AH27</f>
        <v>406000</v>
      </c>
      <c r="ES27" s="137">
        <f>'FOD (ALL)'!AY27</f>
        <v>4117800</v>
      </c>
      <c r="ET27" s="137">
        <f>'FOD (ALL)'!BP27</f>
        <v>-364000</v>
      </c>
      <c r="EU27" s="137">
        <f>'FOD (ALL)'!CG27</f>
        <v>-2735000</v>
      </c>
      <c r="EV27" s="137" t="str">
        <f t="shared" si="143"/>
        <v>Y</v>
      </c>
      <c r="EW27" s="137" t="str">
        <f t="shared" si="144"/>
        <v>N</v>
      </c>
      <c r="EX27" s="137" t="str">
        <f t="shared" si="145"/>
        <v>Y</v>
      </c>
      <c r="EY27" s="137" t="str">
        <f t="shared" si="146"/>
        <v>Y</v>
      </c>
      <c r="EZ27" s="139">
        <f t="shared" si="147"/>
        <v>46.256157635467979</v>
      </c>
      <c r="FA27" s="139">
        <f t="shared" si="148"/>
        <v>-90.140366214969163</v>
      </c>
      <c r="FB27" s="139">
        <f t="shared" si="149"/>
        <v>-1231.2637362637363</v>
      </c>
      <c r="FC27" s="139">
        <f t="shared" si="150"/>
        <v>-86.691042047531994</v>
      </c>
      <c r="FD27" s="139" t="str">
        <f t="shared" si="151"/>
        <v>Y</v>
      </c>
      <c r="FE27" s="139" t="str">
        <f t="shared" si="152"/>
        <v>Y</v>
      </c>
      <c r="FF27" s="137" t="str">
        <f t="shared" si="153"/>
        <v>N</v>
      </c>
    </row>
    <row r="28" spans="1:162" x14ac:dyDescent="0.3">
      <c r="A28" s="137" t="str">
        <f>FOD!B28</f>
        <v xml:space="preserve">BOSCHLTD  </v>
      </c>
      <c r="B28" s="137">
        <f>FOD!F28</f>
        <v>9507.35</v>
      </c>
      <c r="C28" s="137">
        <f>FOD!P28</f>
        <v>9299.4500000000007</v>
      </c>
      <c r="D28" s="137">
        <f>FOD!Z28</f>
        <v>9236.7999999999993</v>
      </c>
      <c r="E28" s="137">
        <f>FOD!AJ28</f>
        <v>9120.9</v>
      </c>
      <c r="F28" s="137">
        <f>FOD!AT28</f>
        <v>9037.5499999999993</v>
      </c>
      <c r="G28" s="137" t="str">
        <f t="shared" si="55"/>
        <v>Y</v>
      </c>
      <c r="H28" s="137" t="str">
        <f t="shared" si="56"/>
        <v>Y</v>
      </c>
      <c r="I28" s="137" t="str">
        <f t="shared" si="57"/>
        <v>Y</v>
      </c>
      <c r="J28" s="137" t="str">
        <f t="shared" si="58"/>
        <v>Y</v>
      </c>
      <c r="K28" s="139">
        <f t="shared" si="59"/>
        <v>2.2356160848222166</v>
      </c>
      <c r="L28" s="139">
        <f t="shared" si="60"/>
        <v>0.67826520006930391</v>
      </c>
      <c r="M28" s="139">
        <f t="shared" si="61"/>
        <v>1.2707079345240013</v>
      </c>
      <c r="N28" s="139">
        <f t="shared" si="62"/>
        <v>0.92226322399323235</v>
      </c>
      <c r="O28" s="137" t="str">
        <f t="shared" si="63"/>
        <v>Y</v>
      </c>
      <c r="P28" s="137" t="str">
        <f t="shared" si="64"/>
        <v>N</v>
      </c>
      <c r="Q28" s="137" t="str">
        <f t="shared" si="65"/>
        <v>Y</v>
      </c>
      <c r="R28" s="137">
        <f>FOD!C28</f>
        <v>9315.1</v>
      </c>
      <c r="S28" s="137">
        <f>FOD!M28</f>
        <v>9200</v>
      </c>
      <c r="T28" s="137">
        <f>FOD!W28</f>
        <v>9185</v>
      </c>
      <c r="U28" s="137">
        <f>FOD!AG28</f>
        <v>9087.75</v>
      </c>
      <c r="V28" s="137">
        <f>FOD!AQ28</f>
        <v>9550.5</v>
      </c>
      <c r="W28" s="137">
        <f>FOD!D28</f>
        <v>9623.6</v>
      </c>
      <c r="X28" s="137">
        <f>FOD!N28</f>
        <v>9443.9</v>
      </c>
      <c r="Y28" s="137">
        <f>FOD!X28</f>
        <v>9300.15</v>
      </c>
      <c r="Z28" s="137">
        <f>FOD!AH28</f>
        <v>9348.2999999999993</v>
      </c>
      <c r="AA28" s="137">
        <f>FOD!AR28</f>
        <v>9550.5</v>
      </c>
      <c r="AB28" s="137">
        <f>FOD!E28</f>
        <v>9202.5499999999993</v>
      </c>
      <c r="AC28" s="137">
        <f>FOD!O28</f>
        <v>9194.6</v>
      </c>
      <c r="AD28" s="137">
        <f>FOD!Y28</f>
        <v>9050.7999999999993</v>
      </c>
      <c r="AE28" s="137">
        <f>FOD!AI28</f>
        <v>9043.75</v>
      </c>
      <c r="AF28" s="137">
        <f>FOD!AS28</f>
        <v>8989.9</v>
      </c>
      <c r="AG28" s="137">
        <f>FOD!G28</f>
        <v>136880</v>
      </c>
      <c r="AH28" s="137">
        <f>FOD!Q28</f>
        <v>143680</v>
      </c>
      <c r="AI28" s="137">
        <f>FOD!AA28</f>
        <v>140000</v>
      </c>
      <c r="AJ28" s="137">
        <f>FOD!AK28</f>
        <v>137880</v>
      </c>
      <c r="AK28" s="137">
        <f>FOD!AU28</f>
        <v>133760</v>
      </c>
      <c r="AL28" s="137" t="str">
        <f t="shared" si="66"/>
        <v>N</v>
      </c>
      <c r="AM28" s="137" t="str">
        <f t="shared" si="67"/>
        <v>Y</v>
      </c>
      <c r="AN28" s="137" t="str">
        <f t="shared" si="68"/>
        <v>Y</v>
      </c>
      <c r="AO28" s="137" t="str">
        <f t="shared" si="69"/>
        <v>Y</v>
      </c>
      <c r="AP28" s="139">
        <f t="shared" si="70"/>
        <v>-4.7327394209354123</v>
      </c>
      <c r="AQ28" s="139">
        <f t="shared" si="71"/>
        <v>2.6285714285714286</v>
      </c>
      <c r="AR28" s="139">
        <f t="shared" si="72"/>
        <v>1.5375689004931825</v>
      </c>
      <c r="AS28" s="139">
        <f t="shared" si="73"/>
        <v>3.0801435406698565</v>
      </c>
      <c r="AT28" s="137" t="str">
        <f t="shared" si="74"/>
        <v>N</v>
      </c>
      <c r="AU28" s="137" t="str">
        <f t="shared" si="75"/>
        <v>Y</v>
      </c>
      <c r="AV28" s="137" t="str">
        <f t="shared" si="76"/>
        <v>N</v>
      </c>
      <c r="AW28" s="137">
        <f>FOD!H28</f>
        <v>1279230480</v>
      </c>
      <c r="AX28" s="137">
        <f>FOD!R28</f>
        <v>247629918</v>
      </c>
      <c r="AY28" s="137">
        <f>FOD!AB28</f>
        <v>264899832</v>
      </c>
      <c r="AZ28" s="137">
        <f>FOD!AL28</f>
        <v>217404796</v>
      </c>
      <c r="BA28" s="137">
        <f>FOD!AV28</f>
        <v>403764564</v>
      </c>
      <c r="BB28" s="137" t="str">
        <f t="shared" si="77"/>
        <v>Y</v>
      </c>
      <c r="BC28" s="137" t="str">
        <f t="shared" si="78"/>
        <v>N</v>
      </c>
      <c r="BD28" s="137" t="str">
        <f t="shared" si="79"/>
        <v>Y</v>
      </c>
      <c r="BE28" s="137" t="str">
        <f t="shared" si="80"/>
        <v>N</v>
      </c>
      <c r="BF28" s="139">
        <f t="shared" si="81"/>
        <v>416.58963114465035</v>
      </c>
      <c r="BG28" s="139">
        <f t="shared" si="82"/>
        <v>-6.5194129681441257</v>
      </c>
      <c r="BH28" s="139">
        <f t="shared" si="83"/>
        <v>21.846360739898305</v>
      </c>
      <c r="BI28" s="139">
        <f t="shared" si="84"/>
        <v>-46.155553165383779</v>
      </c>
      <c r="BJ28" s="137" t="str">
        <f t="shared" si="85"/>
        <v>Y</v>
      </c>
      <c r="BK28" s="137" t="str">
        <f t="shared" si="86"/>
        <v>N</v>
      </c>
      <c r="BL28" s="137" t="str">
        <f t="shared" si="87"/>
        <v>Y</v>
      </c>
      <c r="BM28" s="137">
        <f>FOD!I28</f>
        <v>136040</v>
      </c>
      <c r="BN28" s="137">
        <f>FOD!S28</f>
        <v>26600</v>
      </c>
      <c r="BO28" s="137">
        <f>FOD!AC28</f>
        <v>28880</v>
      </c>
      <c r="BP28" s="137">
        <f>FOD!AM28</f>
        <v>23640</v>
      </c>
      <c r="BQ28" s="137">
        <f>FOD!AW28</f>
        <v>43760</v>
      </c>
      <c r="BR28" s="137" t="str">
        <f t="shared" si="88"/>
        <v>Y</v>
      </c>
      <c r="BS28" s="137" t="str">
        <f t="shared" si="89"/>
        <v>N</v>
      </c>
      <c r="BT28" s="137" t="str">
        <f t="shared" si="90"/>
        <v>Y</v>
      </c>
      <c r="BU28" s="137" t="str">
        <f t="shared" si="91"/>
        <v>N</v>
      </c>
      <c r="BV28" s="139">
        <f t="shared" si="92"/>
        <v>411.42857142857139</v>
      </c>
      <c r="BW28" s="139">
        <f t="shared" si="93"/>
        <v>-7.8947368421052628</v>
      </c>
      <c r="BX28" s="139">
        <f t="shared" si="94"/>
        <v>22.165820642978005</v>
      </c>
      <c r="BY28" s="139">
        <f t="shared" si="95"/>
        <v>-45.978062157221203</v>
      </c>
      <c r="BZ28" s="137" t="str">
        <f t="shared" si="96"/>
        <v>Y</v>
      </c>
      <c r="CA28" s="137" t="str">
        <f t="shared" si="97"/>
        <v>N</v>
      </c>
      <c r="CB28" s="137" t="str">
        <f t="shared" si="98"/>
        <v>Y</v>
      </c>
      <c r="CC28" s="137">
        <f>FOD!J28</f>
        <v>2866</v>
      </c>
      <c r="CD28" s="137">
        <f>FOD!T28</f>
        <v>647</v>
      </c>
      <c r="CE28" s="137">
        <f>FOD!AD28</f>
        <v>670</v>
      </c>
      <c r="CF28" s="137">
        <f>FOD!AN28</f>
        <v>552</v>
      </c>
      <c r="CG28" s="137">
        <f>FOD!AX28</f>
        <v>1035</v>
      </c>
      <c r="CH28" s="137" t="str">
        <f t="shared" si="99"/>
        <v>Y</v>
      </c>
      <c r="CI28" s="137" t="str">
        <f t="shared" si="100"/>
        <v>N</v>
      </c>
      <c r="CJ28" s="137" t="str">
        <f t="shared" si="101"/>
        <v>Y</v>
      </c>
      <c r="CK28" s="137" t="str">
        <f t="shared" si="102"/>
        <v>N</v>
      </c>
      <c r="CL28" s="139">
        <f t="shared" si="103"/>
        <v>342.96754250386397</v>
      </c>
      <c r="CM28" s="139">
        <f t="shared" si="104"/>
        <v>-3.4328358208955225</v>
      </c>
      <c r="CN28" s="139">
        <f t="shared" si="105"/>
        <v>21.376811594202898</v>
      </c>
      <c r="CO28" s="139">
        <f t="shared" si="106"/>
        <v>-46.666666666666664</v>
      </c>
      <c r="CP28" s="137" t="str">
        <f t="shared" si="107"/>
        <v>Y</v>
      </c>
      <c r="CQ28" s="137" t="str">
        <f t="shared" si="108"/>
        <v>N</v>
      </c>
      <c r="CR28" s="137" t="str">
        <f t="shared" si="109"/>
        <v>Y</v>
      </c>
      <c r="CT28" s="144" t="str">
        <f>'FOD (ALL)'!M28</f>
        <v>BIOCON</v>
      </c>
      <c r="CU28" s="137">
        <f>'FOD (ALL)'!N28</f>
        <v>4336</v>
      </c>
      <c r="CV28" s="137">
        <f>'FOD (ALL)'!AE28</f>
        <v>5178</v>
      </c>
      <c r="CW28" s="137">
        <f>'FOD (ALL)'!AV28</f>
        <v>3973</v>
      </c>
      <c r="CX28" s="137">
        <f>'FOD (ALL)'!BM28</f>
        <v>3457</v>
      </c>
      <c r="CY28" s="137">
        <f>'FOD (ALL)'!CD28</f>
        <v>5320</v>
      </c>
      <c r="CZ28" s="137" t="str">
        <f t="shared" si="110"/>
        <v>N</v>
      </c>
      <c r="DA28" s="137" t="str">
        <f t="shared" si="111"/>
        <v>Y</v>
      </c>
      <c r="DB28" s="137" t="str">
        <f t="shared" si="112"/>
        <v>Y</v>
      </c>
      <c r="DC28" s="137" t="str">
        <f t="shared" si="113"/>
        <v>N</v>
      </c>
      <c r="DD28" s="139">
        <f t="shared" si="114"/>
        <v>-16.261104673619158</v>
      </c>
      <c r="DE28" s="139">
        <f t="shared" si="115"/>
        <v>30.329725648124846</v>
      </c>
      <c r="DF28" s="139">
        <f t="shared" si="116"/>
        <v>14.926236621347991</v>
      </c>
      <c r="DG28" s="139">
        <f t="shared" si="117"/>
        <v>-35.018796992481207</v>
      </c>
      <c r="DH28" s="139" t="str">
        <f t="shared" si="118"/>
        <v>N</v>
      </c>
      <c r="DI28" s="139" t="str">
        <f t="shared" si="119"/>
        <v>Y</v>
      </c>
      <c r="DJ28" s="137" t="str">
        <f t="shared" si="120"/>
        <v>Y</v>
      </c>
      <c r="DK28" s="137">
        <f>'FOD (ALL)'!O28</f>
        <v>35018.650000000009</v>
      </c>
      <c r="DL28" s="137">
        <f>'FOD (ALL)'!AF28</f>
        <v>42050.8</v>
      </c>
      <c r="DM28" s="137">
        <f>'FOD (ALL)'!AW28</f>
        <v>31265.42</v>
      </c>
      <c r="DN28" s="137">
        <f>'FOD (ALL)'!BN28</f>
        <v>26608.47</v>
      </c>
      <c r="DO28" s="137">
        <f>'FOD (ALL)'!CE28</f>
        <v>40631.82</v>
      </c>
      <c r="DP28" s="137" t="str">
        <f t="shared" si="121"/>
        <v>N</v>
      </c>
      <c r="DQ28" s="137" t="str">
        <f t="shared" si="122"/>
        <v>Y</v>
      </c>
      <c r="DR28" s="137" t="str">
        <f t="shared" si="123"/>
        <v>Y</v>
      </c>
      <c r="DS28" s="137" t="str">
        <f t="shared" si="124"/>
        <v>N</v>
      </c>
      <c r="DT28" s="139">
        <f t="shared" si="125"/>
        <v>-16.722987434246186</v>
      </c>
      <c r="DU28" s="139">
        <f t="shared" si="126"/>
        <v>34.49619419793499</v>
      </c>
      <c r="DV28" s="139">
        <f t="shared" si="127"/>
        <v>17.501757898894589</v>
      </c>
      <c r="DW28" s="139">
        <f t="shared" si="128"/>
        <v>-34.513221411199396</v>
      </c>
      <c r="DX28" s="139" t="str">
        <f t="shared" si="129"/>
        <v>N</v>
      </c>
      <c r="DY28" s="139" t="str">
        <f t="shared" si="130"/>
        <v>Y</v>
      </c>
      <c r="DZ28" s="137" t="str">
        <f t="shared" si="131"/>
        <v>Y</v>
      </c>
      <c r="EA28" s="137">
        <f>'FOD (ALL)'!P28</f>
        <v>16776200</v>
      </c>
      <c r="EB28" s="137">
        <f>'FOD (ALL)'!AG28</f>
        <v>15982700</v>
      </c>
      <c r="EC28" s="137">
        <f>'FOD (ALL)'!AX28</f>
        <v>16744000</v>
      </c>
      <c r="ED28" s="137">
        <f>'FOD (ALL)'!BO28</f>
        <v>16610600</v>
      </c>
      <c r="EE28" s="137">
        <f>'FOD (ALL)'!CF28</f>
        <v>17128100</v>
      </c>
      <c r="EF28" s="137" t="str">
        <f t="shared" si="132"/>
        <v>Y</v>
      </c>
      <c r="EG28" s="137" t="str">
        <f t="shared" si="133"/>
        <v>N</v>
      </c>
      <c r="EH28" s="137" t="str">
        <f t="shared" si="134"/>
        <v>Y</v>
      </c>
      <c r="EI28" s="137" t="str">
        <f t="shared" si="135"/>
        <v>N</v>
      </c>
      <c r="EJ28" s="139">
        <f t="shared" si="136"/>
        <v>4.9647431285076991</v>
      </c>
      <c r="EK28" s="139">
        <f t="shared" si="137"/>
        <v>-4.5467032967032965</v>
      </c>
      <c r="EL28" s="139">
        <f t="shared" si="138"/>
        <v>0.80310163389642752</v>
      </c>
      <c r="EM28" s="139">
        <f t="shared" si="139"/>
        <v>-3.0213508795488115</v>
      </c>
      <c r="EN28" s="139" t="str">
        <f t="shared" si="140"/>
        <v>Y</v>
      </c>
      <c r="EO28" s="139" t="str">
        <f t="shared" si="141"/>
        <v>N</v>
      </c>
      <c r="EP28" s="137" t="str">
        <f t="shared" si="142"/>
        <v>Y</v>
      </c>
      <c r="EQ28" s="137">
        <f>'FOD (ALL)'!Q28</f>
        <v>793500</v>
      </c>
      <c r="ER28" s="137">
        <f>'FOD (ALL)'!AH28</f>
        <v>-761300</v>
      </c>
      <c r="ES28" s="137">
        <f>'FOD (ALL)'!AY28</f>
        <v>133400</v>
      </c>
      <c r="ET28" s="137">
        <f>'FOD (ALL)'!BP28</f>
        <v>-517500</v>
      </c>
      <c r="EU28" s="137">
        <f>'FOD (ALL)'!CG28</f>
        <v>-519800</v>
      </c>
      <c r="EV28" s="137" t="str">
        <f t="shared" si="143"/>
        <v>Y</v>
      </c>
      <c r="EW28" s="137" t="str">
        <f t="shared" si="144"/>
        <v>N</v>
      </c>
      <c r="EX28" s="137" t="str">
        <f t="shared" si="145"/>
        <v>Y</v>
      </c>
      <c r="EY28" s="137" t="str">
        <f t="shared" si="146"/>
        <v>Y</v>
      </c>
      <c r="EZ28" s="139">
        <f t="shared" si="147"/>
        <v>-204.22960725075527</v>
      </c>
      <c r="FA28" s="139">
        <f t="shared" si="148"/>
        <v>-670.68965517241384</v>
      </c>
      <c r="FB28" s="139">
        <f t="shared" si="149"/>
        <v>-125.77777777777779</v>
      </c>
      <c r="FC28" s="139">
        <f t="shared" si="150"/>
        <v>-0.44247787610619471</v>
      </c>
      <c r="FD28" s="139" t="str">
        <f t="shared" si="151"/>
        <v>Y</v>
      </c>
      <c r="FE28" s="139" t="str">
        <f t="shared" si="152"/>
        <v>N</v>
      </c>
      <c r="FF28" s="137" t="str">
        <f t="shared" si="153"/>
        <v>N</v>
      </c>
    </row>
    <row r="29" spans="1:162" x14ac:dyDescent="0.3">
      <c r="A29" s="137" t="str">
        <f>FOD!B29</f>
        <v xml:space="preserve">BPCL      </v>
      </c>
      <c r="B29" s="137">
        <f>FOD!F29</f>
        <v>313.89999999999998</v>
      </c>
      <c r="C29" s="137">
        <f>FOD!P29</f>
        <v>312.14999999999998</v>
      </c>
      <c r="D29" s="137">
        <f>FOD!Z29</f>
        <v>308.89999999999998</v>
      </c>
      <c r="E29" s="137">
        <f>FOD!AJ29</f>
        <v>293.89999999999998</v>
      </c>
      <c r="F29" s="137">
        <f>FOD!AT29</f>
        <v>294.39999999999998</v>
      </c>
      <c r="G29" s="137" t="str">
        <f t="shared" si="55"/>
        <v>Y</v>
      </c>
      <c r="H29" s="137" t="str">
        <f t="shared" si="56"/>
        <v>Y</v>
      </c>
      <c r="I29" s="137" t="str">
        <f t="shared" si="57"/>
        <v>Y</v>
      </c>
      <c r="J29" s="137" t="str">
        <f t="shared" si="58"/>
        <v>N</v>
      </c>
      <c r="K29" s="139">
        <f t="shared" si="59"/>
        <v>0.56062790325164191</v>
      </c>
      <c r="L29" s="139">
        <f t="shared" si="60"/>
        <v>1.0521204273227582</v>
      </c>
      <c r="M29" s="139">
        <f t="shared" si="61"/>
        <v>5.1037767948281738</v>
      </c>
      <c r="N29" s="139">
        <f t="shared" si="62"/>
        <v>-0.16983695652173914</v>
      </c>
      <c r="O29" s="137" t="str">
        <f t="shared" si="63"/>
        <v>N</v>
      </c>
      <c r="P29" s="137" t="str">
        <f t="shared" si="64"/>
        <v>N</v>
      </c>
      <c r="Q29" s="137" t="str">
        <f t="shared" si="65"/>
        <v>Y</v>
      </c>
      <c r="R29" s="137">
        <f>FOD!C29</f>
        <v>311.60000000000002</v>
      </c>
      <c r="S29" s="137">
        <f>FOD!M29</f>
        <v>310</v>
      </c>
      <c r="T29" s="137">
        <f>FOD!W29</f>
        <v>295.05</v>
      </c>
      <c r="U29" s="137">
        <f>FOD!AG29</f>
        <v>301.60000000000002</v>
      </c>
      <c r="V29" s="137">
        <f>FOD!AQ29</f>
        <v>321</v>
      </c>
      <c r="W29" s="137">
        <f>FOD!D29</f>
        <v>322.7</v>
      </c>
      <c r="X29" s="137">
        <f>FOD!N29</f>
        <v>316.10000000000002</v>
      </c>
      <c r="Y29" s="137">
        <f>FOD!X29</f>
        <v>311.8</v>
      </c>
      <c r="Z29" s="137">
        <f>FOD!AH29</f>
        <v>304.45</v>
      </c>
      <c r="AA29" s="137">
        <f>FOD!AR29</f>
        <v>321.14999999999998</v>
      </c>
      <c r="AB29" s="137">
        <f>FOD!E29</f>
        <v>307.5</v>
      </c>
      <c r="AC29" s="137">
        <f>FOD!O29</f>
        <v>301.25</v>
      </c>
      <c r="AD29" s="137">
        <f>FOD!Y29</f>
        <v>292.60000000000002</v>
      </c>
      <c r="AE29" s="137">
        <f>FOD!AI29</f>
        <v>292.25</v>
      </c>
      <c r="AF29" s="137">
        <f>FOD!AS29</f>
        <v>293.10000000000002</v>
      </c>
      <c r="AG29" s="137">
        <f>FOD!G29</f>
        <v>19625400</v>
      </c>
      <c r="AH29" s="137">
        <f>FOD!Q29</f>
        <v>20646000</v>
      </c>
      <c r="AI29" s="137">
        <f>FOD!AA29</f>
        <v>21220200</v>
      </c>
      <c r="AJ29" s="137">
        <f>FOD!AK29</f>
        <v>21533400</v>
      </c>
      <c r="AK29" s="137">
        <f>FOD!AU29</f>
        <v>21513600</v>
      </c>
      <c r="AL29" s="137" t="str">
        <f t="shared" si="66"/>
        <v>N</v>
      </c>
      <c r="AM29" s="137" t="str">
        <f t="shared" si="67"/>
        <v>N</v>
      </c>
      <c r="AN29" s="137" t="str">
        <f t="shared" si="68"/>
        <v>N</v>
      </c>
      <c r="AO29" s="137" t="str">
        <f t="shared" si="69"/>
        <v>Y</v>
      </c>
      <c r="AP29" s="139">
        <f t="shared" si="70"/>
        <v>-4.9433304272013947</v>
      </c>
      <c r="AQ29" s="139">
        <f t="shared" si="71"/>
        <v>-2.7059122911188398</v>
      </c>
      <c r="AR29" s="139">
        <f t="shared" si="72"/>
        <v>-1.4544846610382012</v>
      </c>
      <c r="AS29" s="139">
        <f t="shared" si="73"/>
        <v>9.203480589022757E-2</v>
      </c>
      <c r="AT29" s="137" t="str">
        <f t="shared" si="74"/>
        <v>N</v>
      </c>
      <c r="AU29" s="137" t="str">
        <f t="shared" si="75"/>
        <v>N</v>
      </c>
      <c r="AV29" s="137" t="str">
        <f t="shared" si="76"/>
        <v>N</v>
      </c>
      <c r="AW29" s="137">
        <f>FOD!H29</f>
        <v>3850416720</v>
      </c>
      <c r="AX29" s="137">
        <f>FOD!R29</f>
        <v>2630775690</v>
      </c>
      <c r="AY29" s="137">
        <f>FOD!AB29</f>
        <v>2667199860</v>
      </c>
      <c r="AZ29" s="137">
        <f>FOD!AL29</f>
        <v>1788442290</v>
      </c>
      <c r="BA29" s="137">
        <f>FOD!AV29</f>
        <v>3107806020</v>
      </c>
      <c r="BB29" s="137" t="str">
        <f t="shared" si="77"/>
        <v>Y</v>
      </c>
      <c r="BC29" s="137" t="str">
        <f t="shared" si="78"/>
        <v>N</v>
      </c>
      <c r="BD29" s="137" t="str">
        <f t="shared" si="79"/>
        <v>Y</v>
      </c>
      <c r="BE29" s="137" t="str">
        <f t="shared" si="80"/>
        <v>N</v>
      </c>
      <c r="BF29" s="139">
        <f t="shared" si="81"/>
        <v>46.360510120115947</v>
      </c>
      <c r="BG29" s="139">
        <f t="shared" si="82"/>
        <v>-1.365633320031743</v>
      </c>
      <c r="BH29" s="139">
        <f t="shared" si="83"/>
        <v>49.135360694249741</v>
      </c>
      <c r="BI29" s="139">
        <f t="shared" si="84"/>
        <v>-42.453220101555758</v>
      </c>
      <c r="BJ29" s="137" t="str">
        <f t="shared" si="85"/>
        <v>Y</v>
      </c>
      <c r="BK29" s="137" t="str">
        <f t="shared" si="86"/>
        <v>N</v>
      </c>
      <c r="BL29" s="137" t="str">
        <f t="shared" si="87"/>
        <v>Y</v>
      </c>
      <c r="BM29" s="137">
        <f>FOD!I29</f>
        <v>12216600</v>
      </c>
      <c r="BN29" s="137">
        <f>FOD!S29</f>
        <v>8497800</v>
      </c>
      <c r="BO29" s="137">
        <f>FOD!AC29</f>
        <v>8735400</v>
      </c>
      <c r="BP29" s="137">
        <f>FOD!AM29</f>
        <v>6017400</v>
      </c>
      <c r="BQ29" s="137">
        <f>FOD!AW29</f>
        <v>10236600</v>
      </c>
      <c r="BR29" s="137" t="str">
        <f t="shared" si="88"/>
        <v>Y</v>
      </c>
      <c r="BS29" s="137" t="str">
        <f t="shared" si="89"/>
        <v>N</v>
      </c>
      <c r="BT29" s="137" t="str">
        <f t="shared" si="90"/>
        <v>Y</v>
      </c>
      <c r="BU29" s="137" t="str">
        <f t="shared" si="91"/>
        <v>N</v>
      </c>
      <c r="BV29" s="139">
        <f t="shared" si="92"/>
        <v>43.76191484854904</v>
      </c>
      <c r="BW29" s="139">
        <f t="shared" si="93"/>
        <v>-2.7199670307026578</v>
      </c>
      <c r="BX29" s="139">
        <f t="shared" si="94"/>
        <v>45.169009871373014</v>
      </c>
      <c r="BY29" s="139">
        <f t="shared" si="95"/>
        <v>-41.216810269034646</v>
      </c>
      <c r="BZ29" s="137" t="str">
        <f t="shared" si="96"/>
        <v>Y</v>
      </c>
      <c r="CA29" s="137" t="str">
        <f t="shared" si="97"/>
        <v>N</v>
      </c>
      <c r="CB29" s="137" t="str">
        <f t="shared" si="98"/>
        <v>Y</v>
      </c>
      <c r="CC29" s="137">
        <f>FOD!J29</f>
        <v>5645</v>
      </c>
      <c r="CD29" s="137">
        <f>FOD!T29</f>
        <v>4335</v>
      </c>
      <c r="CE29" s="137">
        <f>FOD!AD29</f>
        <v>4586</v>
      </c>
      <c r="CF29" s="137">
        <f>FOD!AN29</f>
        <v>3163</v>
      </c>
      <c r="CG29" s="137">
        <f>FOD!AX29</f>
        <v>5340</v>
      </c>
      <c r="CH29" s="137" t="str">
        <f t="shared" si="99"/>
        <v>Y</v>
      </c>
      <c r="CI29" s="137" t="str">
        <f t="shared" si="100"/>
        <v>N</v>
      </c>
      <c r="CJ29" s="137" t="str">
        <f t="shared" si="101"/>
        <v>Y</v>
      </c>
      <c r="CK29" s="137" t="str">
        <f t="shared" si="102"/>
        <v>N</v>
      </c>
      <c r="CL29" s="139">
        <f t="shared" si="103"/>
        <v>30.219146482122262</v>
      </c>
      <c r="CM29" s="139">
        <f t="shared" si="104"/>
        <v>-5.4731792411687747</v>
      </c>
      <c r="CN29" s="139">
        <f t="shared" si="105"/>
        <v>44.98893455580145</v>
      </c>
      <c r="CO29" s="139">
        <f t="shared" si="106"/>
        <v>-40.767790262172284</v>
      </c>
      <c r="CP29" s="137" t="str">
        <f t="shared" si="107"/>
        <v>Y</v>
      </c>
      <c r="CQ29" s="137" t="str">
        <f t="shared" si="108"/>
        <v>N</v>
      </c>
      <c r="CR29" s="137" t="str">
        <f t="shared" si="109"/>
        <v>Y</v>
      </c>
      <c r="CT29" s="144" t="str">
        <f>'FOD (ALL)'!M29</f>
        <v>BOSCHLTD</v>
      </c>
      <c r="CU29" s="137">
        <f>'FOD (ALL)'!N29</f>
        <v>5176</v>
      </c>
      <c r="CV29" s="137">
        <f>'FOD (ALL)'!AE29</f>
        <v>912</v>
      </c>
      <c r="CW29" s="137">
        <f>'FOD (ALL)'!AV29</f>
        <v>860</v>
      </c>
      <c r="CX29" s="137">
        <f>'FOD (ALL)'!BM29</f>
        <v>606</v>
      </c>
      <c r="CY29" s="137">
        <f>'FOD (ALL)'!CD29</f>
        <v>1127</v>
      </c>
      <c r="CZ29" s="137" t="str">
        <f t="shared" si="110"/>
        <v>Y</v>
      </c>
      <c r="DA29" s="137" t="str">
        <f t="shared" si="111"/>
        <v>Y</v>
      </c>
      <c r="DB29" s="137" t="str">
        <f t="shared" si="112"/>
        <v>Y</v>
      </c>
      <c r="DC29" s="137" t="str">
        <f t="shared" si="113"/>
        <v>N</v>
      </c>
      <c r="DD29" s="139">
        <f t="shared" si="114"/>
        <v>467.54385964912279</v>
      </c>
      <c r="DE29" s="139">
        <f t="shared" si="115"/>
        <v>6.0465116279069768</v>
      </c>
      <c r="DF29" s="139">
        <f t="shared" si="116"/>
        <v>41.914191419141915</v>
      </c>
      <c r="DG29" s="139">
        <f t="shared" si="117"/>
        <v>-46.228926353149959</v>
      </c>
      <c r="DH29" s="139" t="str">
        <f t="shared" si="118"/>
        <v>Y</v>
      </c>
      <c r="DI29" s="139" t="str">
        <f t="shared" si="119"/>
        <v>N</v>
      </c>
      <c r="DJ29" s="137" t="str">
        <f t="shared" si="120"/>
        <v>Y</v>
      </c>
      <c r="DK29" s="137">
        <f>'FOD (ALL)'!O29</f>
        <v>19450.03</v>
      </c>
      <c r="DL29" s="137">
        <f>'FOD (ALL)'!AF29</f>
        <v>3396.54</v>
      </c>
      <c r="DM29" s="137">
        <f>'FOD (ALL)'!AW29</f>
        <v>3155.2599999999998</v>
      </c>
      <c r="DN29" s="137">
        <f>'FOD (ALL)'!BN29</f>
        <v>2229.39</v>
      </c>
      <c r="DO29" s="137">
        <f>'FOD (ALL)'!CE29</f>
        <v>4159.3</v>
      </c>
      <c r="DP29" s="137" t="str">
        <f t="shared" si="121"/>
        <v>Y</v>
      </c>
      <c r="DQ29" s="137" t="str">
        <f t="shared" si="122"/>
        <v>Y</v>
      </c>
      <c r="DR29" s="137" t="str">
        <f t="shared" si="123"/>
        <v>Y</v>
      </c>
      <c r="DS29" s="137" t="str">
        <f t="shared" si="124"/>
        <v>N</v>
      </c>
      <c r="DT29" s="139">
        <f t="shared" si="125"/>
        <v>472.64245379121104</v>
      </c>
      <c r="DU29" s="139">
        <f t="shared" si="126"/>
        <v>7.6469134080868209</v>
      </c>
      <c r="DV29" s="139">
        <f t="shared" si="127"/>
        <v>41.530194358097958</v>
      </c>
      <c r="DW29" s="139">
        <f t="shared" si="128"/>
        <v>-46.399874978962814</v>
      </c>
      <c r="DX29" s="139" t="str">
        <f t="shared" si="129"/>
        <v>Y</v>
      </c>
      <c r="DY29" s="139" t="str">
        <f t="shared" si="130"/>
        <v>N</v>
      </c>
      <c r="DZ29" s="137" t="str">
        <f t="shared" si="131"/>
        <v>Y</v>
      </c>
      <c r="EA29" s="137">
        <f>'FOD (ALL)'!P29</f>
        <v>155720</v>
      </c>
      <c r="EB29" s="137">
        <f>'FOD (ALL)'!AG29</f>
        <v>149240</v>
      </c>
      <c r="EC29" s="137">
        <f>'FOD (ALL)'!AX29</f>
        <v>143880</v>
      </c>
      <c r="ED29" s="137">
        <f>'FOD (ALL)'!BO29</f>
        <v>139240</v>
      </c>
      <c r="EE29" s="137">
        <f>'FOD (ALL)'!CF29</f>
        <v>134840</v>
      </c>
      <c r="EF29" s="137" t="str">
        <f t="shared" si="132"/>
        <v>Y</v>
      </c>
      <c r="EG29" s="137" t="str">
        <f t="shared" si="133"/>
        <v>Y</v>
      </c>
      <c r="EH29" s="137" t="str">
        <f t="shared" si="134"/>
        <v>Y</v>
      </c>
      <c r="EI29" s="137" t="str">
        <f t="shared" si="135"/>
        <v>Y</v>
      </c>
      <c r="EJ29" s="139">
        <f t="shared" si="136"/>
        <v>4.3419994639506836</v>
      </c>
      <c r="EK29" s="139">
        <f t="shared" si="137"/>
        <v>3.7253266611064775</v>
      </c>
      <c r="EL29" s="139">
        <f t="shared" si="138"/>
        <v>3.3323757540936514</v>
      </c>
      <c r="EM29" s="139">
        <f t="shared" si="139"/>
        <v>3.2631266686443192</v>
      </c>
      <c r="EN29" s="139" t="str">
        <f t="shared" si="140"/>
        <v>Y</v>
      </c>
      <c r="EO29" s="139" t="str">
        <f t="shared" si="141"/>
        <v>Y</v>
      </c>
      <c r="EP29" s="137" t="str">
        <f t="shared" si="142"/>
        <v>Y</v>
      </c>
      <c r="EQ29" s="137">
        <f>'FOD (ALL)'!Q29</f>
        <v>6480</v>
      </c>
      <c r="ER29" s="137">
        <f>'FOD (ALL)'!AH29</f>
        <v>5360</v>
      </c>
      <c r="ES29" s="137">
        <f>'FOD (ALL)'!AY29</f>
        <v>4640</v>
      </c>
      <c r="ET29" s="137">
        <f>'FOD (ALL)'!BP29</f>
        <v>4400</v>
      </c>
      <c r="EU29" s="137">
        <f>'FOD (ALL)'!CG29</f>
        <v>-1880</v>
      </c>
      <c r="EV29" s="137" t="str">
        <f t="shared" si="143"/>
        <v>Y</v>
      </c>
      <c r="EW29" s="137" t="str">
        <f t="shared" si="144"/>
        <v>Y</v>
      </c>
      <c r="EX29" s="137" t="str">
        <f t="shared" si="145"/>
        <v>Y</v>
      </c>
      <c r="EY29" s="137" t="str">
        <f t="shared" si="146"/>
        <v>Y</v>
      </c>
      <c r="EZ29" s="139">
        <f t="shared" si="147"/>
        <v>20.8955223880597</v>
      </c>
      <c r="FA29" s="139">
        <f t="shared" si="148"/>
        <v>15.517241379310345</v>
      </c>
      <c r="FB29" s="139">
        <f t="shared" si="149"/>
        <v>5.4545454545454541</v>
      </c>
      <c r="FC29" s="139">
        <f t="shared" si="150"/>
        <v>-334.04255319148939</v>
      </c>
      <c r="FD29" s="139" t="str">
        <f t="shared" si="151"/>
        <v>Y</v>
      </c>
      <c r="FE29" s="139" t="str">
        <f t="shared" si="152"/>
        <v>Y</v>
      </c>
      <c r="FF29" s="137" t="str">
        <f t="shared" si="153"/>
        <v>Y</v>
      </c>
    </row>
    <row r="30" spans="1:162" x14ac:dyDescent="0.3">
      <c r="A30" s="137" t="str">
        <f>FOD!B30</f>
        <v xml:space="preserve">BRITANNIA </v>
      </c>
      <c r="B30" s="137">
        <f>FOD!F30</f>
        <v>3155.1</v>
      </c>
      <c r="C30" s="137">
        <f>FOD!P30</f>
        <v>3102.55</v>
      </c>
      <c r="D30" s="137">
        <f>FOD!Z30</f>
        <v>3124.25</v>
      </c>
      <c r="E30" s="137">
        <f>FOD!AJ30</f>
        <v>3103.45</v>
      </c>
      <c r="F30" s="137">
        <f>FOD!AT30</f>
        <v>3099.5</v>
      </c>
      <c r="G30" s="137" t="str">
        <f t="shared" si="55"/>
        <v>Y</v>
      </c>
      <c r="H30" s="137" t="str">
        <f t="shared" si="56"/>
        <v>N</v>
      </c>
      <c r="I30" s="137" t="str">
        <f t="shared" si="57"/>
        <v>Y</v>
      </c>
      <c r="J30" s="137" t="str">
        <f t="shared" si="58"/>
        <v>Y</v>
      </c>
      <c r="K30" s="139">
        <f t="shared" si="59"/>
        <v>1.6937680295240922</v>
      </c>
      <c r="L30" s="139">
        <f t="shared" si="60"/>
        <v>-0.69456669600703591</v>
      </c>
      <c r="M30" s="139">
        <f t="shared" si="61"/>
        <v>0.67022184987675593</v>
      </c>
      <c r="N30" s="139">
        <f t="shared" si="62"/>
        <v>0.12743990966284297</v>
      </c>
      <c r="O30" s="137" t="str">
        <f t="shared" si="63"/>
        <v>Y</v>
      </c>
      <c r="P30" s="137" t="str">
        <f t="shared" si="64"/>
        <v>N</v>
      </c>
      <c r="Q30" s="137" t="str">
        <f t="shared" si="65"/>
        <v>Y</v>
      </c>
      <c r="R30" s="137">
        <f>FOD!C30</f>
        <v>3104.15</v>
      </c>
      <c r="S30" s="137">
        <f>FOD!M30</f>
        <v>3133.05</v>
      </c>
      <c r="T30" s="137">
        <f>FOD!W30</f>
        <v>3112.2</v>
      </c>
      <c r="U30" s="137">
        <f>FOD!AG30</f>
        <v>3120.05</v>
      </c>
      <c r="V30" s="137">
        <f>FOD!AQ30</f>
        <v>3107</v>
      </c>
      <c r="W30" s="137">
        <f>FOD!D30</f>
        <v>3168.85</v>
      </c>
      <c r="X30" s="137">
        <f>FOD!N30</f>
        <v>3158.75</v>
      </c>
      <c r="Y30" s="137">
        <f>FOD!X30</f>
        <v>3155</v>
      </c>
      <c r="Z30" s="137">
        <f>FOD!AH30</f>
        <v>3140</v>
      </c>
      <c r="AA30" s="137">
        <f>FOD!AR30</f>
        <v>3161.85</v>
      </c>
      <c r="AB30" s="137">
        <f>FOD!E30</f>
        <v>3071.1</v>
      </c>
      <c r="AC30" s="137">
        <f>FOD!O30</f>
        <v>3091.7</v>
      </c>
      <c r="AD30" s="137">
        <f>FOD!Y30</f>
        <v>3108</v>
      </c>
      <c r="AE30" s="137">
        <f>FOD!AI30</f>
        <v>3074</v>
      </c>
      <c r="AF30" s="137">
        <f>FOD!AS30</f>
        <v>3085</v>
      </c>
      <c r="AG30" s="137">
        <f>FOD!G30</f>
        <v>1261400</v>
      </c>
      <c r="AH30" s="137">
        <f>FOD!Q30</f>
        <v>1349200</v>
      </c>
      <c r="AI30" s="137">
        <f>FOD!AA30</f>
        <v>1344800</v>
      </c>
      <c r="AJ30" s="137">
        <f>FOD!AK30</f>
        <v>1319800</v>
      </c>
      <c r="AK30" s="137">
        <f>FOD!AU30</f>
        <v>1272800</v>
      </c>
      <c r="AL30" s="137" t="str">
        <f t="shared" si="66"/>
        <v>N</v>
      </c>
      <c r="AM30" s="137" t="str">
        <f t="shared" si="67"/>
        <v>Y</v>
      </c>
      <c r="AN30" s="137" t="str">
        <f t="shared" si="68"/>
        <v>Y</v>
      </c>
      <c r="AO30" s="137" t="str">
        <f t="shared" si="69"/>
        <v>Y</v>
      </c>
      <c r="AP30" s="139">
        <f t="shared" si="70"/>
        <v>-6.5075600355766383</v>
      </c>
      <c r="AQ30" s="139">
        <f t="shared" si="71"/>
        <v>0.3271861986912552</v>
      </c>
      <c r="AR30" s="139">
        <f t="shared" si="72"/>
        <v>1.8942263979390817</v>
      </c>
      <c r="AS30" s="139">
        <f t="shared" si="73"/>
        <v>3.6926461345065995</v>
      </c>
      <c r="AT30" s="137" t="str">
        <f t="shared" si="74"/>
        <v>N</v>
      </c>
      <c r="AU30" s="137" t="str">
        <f t="shared" si="75"/>
        <v>N</v>
      </c>
      <c r="AV30" s="137" t="str">
        <f t="shared" si="76"/>
        <v>N</v>
      </c>
      <c r="AW30" s="137">
        <f>FOD!H30</f>
        <v>1830386910</v>
      </c>
      <c r="AX30" s="137">
        <f>FOD!R30</f>
        <v>1453201940</v>
      </c>
      <c r="AY30" s="137">
        <f>FOD!AB30</f>
        <v>1370788110</v>
      </c>
      <c r="AZ30" s="137">
        <f>FOD!AL30</f>
        <v>1969835240</v>
      </c>
      <c r="BA30" s="137">
        <f>FOD!AV30</f>
        <v>1921606150</v>
      </c>
      <c r="BB30" s="137" t="str">
        <f t="shared" si="77"/>
        <v>Y</v>
      </c>
      <c r="BC30" s="137" t="str">
        <f t="shared" si="78"/>
        <v>Y</v>
      </c>
      <c r="BD30" s="137" t="str">
        <f t="shared" si="79"/>
        <v>N</v>
      </c>
      <c r="BE30" s="137" t="str">
        <f t="shared" si="80"/>
        <v>Y</v>
      </c>
      <c r="BF30" s="139">
        <f t="shared" si="81"/>
        <v>25.955440852219063</v>
      </c>
      <c r="BG30" s="139">
        <f t="shared" si="82"/>
        <v>6.0121494634207178</v>
      </c>
      <c r="BH30" s="139">
        <f t="shared" si="83"/>
        <v>-30.411027167937156</v>
      </c>
      <c r="BI30" s="139">
        <f t="shared" si="84"/>
        <v>2.5098322046898112</v>
      </c>
      <c r="BJ30" s="137" t="str">
        <f t="shared" si="85"/>
        <v>Y</v>
      </c>
      <c r="BK30" s="137" t="str">
        <f t="shared" si="86"/>
        <v>Y</v>
      </c>
      <c r="BL30" s="137" t="str">
        <f t="shared" si="87"/>
        <v>N</v>
      </c>
      <c r="BM30" s="137">
        <f>FOD!I30</f>
        <v>584400</v>
      </c>
      <c r="BN30" s="137">
        <f>FOD!S30</f>
        <v>465800</v>
      </c>
      <c r="BO30" s="137">
        <f>FOD!AC30</f>
        <v>437400</v>
      </c>
      <c r="BP30" s="137">
        <f>FOD!AM30</f>
        <v>634600</v>
      </c>
      <c r="BQ30" s="137">
        <f>FOD!AW30</f>
        <v>616000</v>
      </c>
      <c r="BR30" s="137" t="str">
        <f t="shared" si="88"/>
        <v>Y</v>
      </c>
      <c r="BS30" s="137" t="str">
        <f t="shared" si="89"/>
        <v>Y</v>
      </c>
      <c r="BT30" s="137" t="str">
        <f t="shared" si="90"/>
        <v>N</v>
      </c>
      <c r="BU30" s="137" t="str">
        <f t="shared" si="91"/>
        <v>Y</v>
      </c>
      <c r="BV30" s="139">
        <f t="shared" si="92"/>
        <v>25.461571489909833</v>
      </c>
      <c r="BW30" s="139">
        <f t="shared" si="93"/>
        <v>6.4929126657521721</v>
      </c>
      <c r="BX30" s="139">
        <f t="shared" si="94"/>
        <v>-31.07469271982351</v>
      </c>
      <c r="BY30" s="139">
        <f t="shared" si="95"/>
        <v>3.0194805194805197</v>
      </c>
      <c r="BZ30" s="137" t="str">
        <f t="shared" si="96"/>
        <v>Y</v>
      </c>
      <c r="CA30" s="137" t="str">
        <f t="shared" si="97"/>
        <v>Y</v>
      </c>
      <c r="CB30" s="137" t="str">
        <f t="shared" si="98"/>
        <v>N</v>
      </c>
      <c r="CC30" s="137">
        <f>FOD!J30</f>
        <v>2413</v>
      </c>
      <c r="CD30" s="137">
        <f>FOD!T30</f>
        <v>2173</v>
      </c>
      <c r="CE30" s="137">
        <f>FOD!AD30</f>
        <v>2051</v>
      </c>
      <c r="CF30" s="137">
        <f>FOD!AN30</f>
        <v>3044</v>
      </c>
      <c r="CG30" s="137">
        <f>FOD!AX30</f>
        <v>2814</v>
      </c>
      <c r="CH30" s="137" t="str">
        <f t="shared" si="99"/>
        <v>Y</v>
      </c>
      <c r="CI30" s="137" t="str">
        <f t="shared" si="100"/>
        <v>Y</v>
      </c>
      <c r="CJ30" s="137" t="str">
        <f t="shared" si="101"/>
        <v>N</v>
      </c>
      <c r="CK30" s="137" t="str">
        <f t="shared" si="102"/>
        <v>Y</v>
      </c>
      <c r="CL30" s="139">
        <f t="shared" si="103"/>
        <v>11.044638748274275</v>
      </c>
      <c r="CM30" s="139">
        <f t="shared" si="104"/>
        <v>5.9483178937103851</v>
      </c>
      <c r="CN30" s="139">
        <f t="shared" si="105"/>
        <v>-32.6215505913272</v>
      </c>
      <c r="CO30" s="139">
        <f t="shared" si="106"/>
        <v>8.173418621179815</v>
      </c>
      <c r="CP30" s="137" t="str">
        <f t="shared" si="107"/>
        <v>Y</v>
      </c>
      <c r="CQ30" s="137" t="str">
        <f t="shared" si="108"/>
        <v>Y</v>
      </c>
      <c r="CR30" s="137" t="str">
        <f t="shared" si="109"/>
        <v>N</v>
      </c>
      <c r="CT30" s="144" t="str">
        <f>'FOD (ALL)'!M30</f>
        <v>BPCL</v>
      </c>
      <c r="CU30" s="137">
        <f>'FOD (ALL)'!N30</f>
        <v>9220</v>
      </c>
      <c r="CV30" s="137">
        <f>'FOD (ALL)'!AE30</f>
        <v>5656</v>
      </c>
      <c r="CW30" s="137">
        <f>'FOD (ALL)'!AV30</f>
        <v>5396</v>
      </c>
      <c r="CX30" s="137">
        <f>'FOD (ALL)'!BM30</f>
        <v>3750</v>
      </c>
      <c r="CY30" s="137">
        <f>'FOD (ALL)'!CD30</f>
        <v>5927</v>
      </c>
      <c r="CZ30" s="137" t="str">
        <f t="shared" si="110"/>
        <v>Y</v>
      </c>
      <c r="DA30" s="137" t="str">
        <f t="shared" si="111"/>
        <v>Y</v>
      </c>
      <c r="DB30" s="137" t="str">
        <f t="shared" si="112"/>
        <v>Y</v>
      </c>
      <c r="DC30" s="137" t="str">
        <f t="shared" si="113"/>
        <v>N</v>
      </c>
      <c r="DD30" s="139">
        <f t="shared" si="114"/>
        <v>63.012729844413016</v>
      </c>
      <c r="DE30" s="139">
        <f t="shared" si="115"/>
        <v>4.8183839881393622</v>
      </c>
      <c r="DF30" s="139">
        <f t="shared" si="116"/>
        <v>43.893333333333331</v>
      </c>
      <c r="DG30" s="139">
        <f t="shared" si="117"/>
        <v>-36.730217648051287</v>
      </c>
      <c r="DH30" s="139" t="str">
        <f t="shared" si="118"/>
        <v>Y</v>
      </c>
      <c r="DI30" s="139" t="str">
        <f t="shared" si="119"/>
        <v>N</v>
      </c>
      <c r="DJ30" s="137" t="str">
        <f t="shared" si="120"/>
        <v>Y</v>
      </c>
      <c r="DK30" s="137">
        <f>'FOD (ALL)'!O30</f>
        <v>52332.9</v>
      </c>
      <c r="DL30" s="137">
        <f>'FOD (ALL)'!AF30</f>
        <v>31546.43</v>
      </c>
      <c r="DM30" s="137">
        <f>'FOD (ALL)'!AW30</f>
        <v>29659.420000000002</v>
      </c>
      <c r="DN30" s="137">
        <f>'FOD (ALL)'!BN30</f>
        <v>20058.439999999999</v>
      </c>
      <c r="DO30" s="137">
        <f>'FOD (ALL)'!CE30</f>
        <v>32376.52</v>
      </c>
      <c r="DP30" s="137" t="str">
        <f t="shared" si="121"/>
        <v>Y</v>
      </c>
      <c r="DQ30" s="137" t="str">
        <f t="shared" si="122"/>
        <v>Y</v>
      </c>
      <c r="DR30" s="137" t="str">
        <f t="shared" si="123"/>
        <v>Y</v>
      </c>
      <c r="DS30" s="137" t="str">
        <f t="shared" si="124"/>
        <v>N</v>
      </c>
      <c r="DT30" s="139">
        <f t="shared" si="125"/>
        <v>65.891671418921263</v>
      </c>
      <c r="DU30" s="139">
        <f t="shared" si="126"/>
        <v>6.3622619727560368</v>
      </c>
      <c r="DV30" s="139">
        <f t="shared" si="127"/>
        <v>47.865038357918181</v>
      </c>
      <c r="DW30" s="139">
        <f t="shared" si="128"/>
        <v>-38.046337283932928</v>
      </c>
      <c r="DX30" s="139" t="str">
        <f t="shared" si="129"/>
        <v>Y</v>
      </c>
      <c r="DY30" s="139" t="str">
        <f t="shared" si="130"/>
        <v>N</v>
      </c>
      <c r="DZ30" s="137" t="str">
        <f t="shared" si="131"/>
        <v>Y</v>
      </c>
      <c r="EA30" s="137">
        <f>'FOD (ALL)'!P30</f>
        <v>22068000</v>
      </c>
      <c r="EB30" s="137">
        <f>'FOD (ALL)'!AG30</f>
        <v>22264200</v>
      </c>
      <c r="EC30" s="137">
        <f>'FOD (ALL)'!AX30</f>
        <v>22190400</v>
      </c>
      <c r="ED30" s="137">
        <f>'FOD (ALL)'!BO30</f>
        <v>22374000</v>
      </c>
      <c r="EE30" s="137">
        <f>'FOD (ALL)'!CF30</f>
        <v>22116600</v>
      </c>
      <c r="EF30" s="137" t="str">
        <f t="shared" si="132"/>
        <v>N</v>
      </c>
      <c r="EG30" s="137" t="str">
        <f t="shared" si="133"/>
        <v>Y</v>
      </c>
      <c r="EH30" s="137" t="str">
        <f t="shared" si="134"/>
        <v>N</v>
      </c>
      <c r="EI30" s="137" t="str">
        <f t="shared" si="135"/>
        <v>Y</v>
      </c>
      <c r="EJ30" s="139">
        <f t="shared" si="136"/>
        <v>-0.88123534643059254</v>
      </c>
      <c r="EK30" s="139">
        <f t="shared" si="137"/>
        <v>0.33257624918883844</v>
      </c>
      <c r="EL30" s="139">
        <f t="shared" si="138"/>
        <v>-0.8205953338696701</v>
      </c>
      <c r="EM30" s="139">
        <f t="shared" si="139"/>
        <v>1.1638316920322291</v>
      </c>
      <c r="EN30" s="139" t="str">
        <f t="shared" si="140"/>
        <v>N</v>
      </c>
      <c r="EO30" s="139" t="str">
        <f t="shared" si="141"/>
        <v>Y</v>
      </c>
      <c r="EP30" s="137" t="str">
        <f t="shared" si="142"/>
        <v>N</v>
      </c>
      <c r="EQ30" s="137">
        <f>'FOD (ALL)'!Q30</f>
        <v>-196200</v>
      </c>
      <c r="ER30" s="137">
        <f>'FOD (ALL)'!AH30</f>
        <v>73800</v>
      </c>
      <c r="ES30" s="137">
        <f>'FOD (ALL)'!AY30</f>
        <v>-183600</v>
      </c>
      <c r="ET30" s="137">
        <f>'FOD (ALL)'!BP30</f>
        <v>257400</v>
      </c>
      <c r="EU30" s="137">
        <f>'FOD (ALL)'!CG30</f>
        <v>223200</v>
      </c>
      <c r="EV30" s="137" t="str">
        <f t="shared" si="143"/>
        <v>N</v>
      </c>
      <c r="EW30" s="137" t="str">
        <f t="shared" si="144"/>
        <v>Y</v>
      </c>
      <c r="EX30" s="137" t="str">
        <f t="shared" si="145"/>
        <v>N</v>
      </c>
      <c r="EY30" s="137" t="str">
        <f t="shared" si="146"/>
        <v>Y</v>
      </c>
      <c r="EZ30" s="139">
        <f t="shared" si="147"/>
        <v>-365.85365853658539</v>
      </c>
      <c r="FA30" s="139">
        <f t="shared" si="148"/>
        <v>-140.19607843137254</v>
      </c>
      <c r="FB30" s="139">
        <f t="shared" si="149"/>
        <v>-171.32867132867133</v>
      </c>
      <c r="FC30" s="139">
        <f t="shared" si="150"/>
        <v>15.32258064516129</v>
      </c>
      <c r="FD30" s="139" t="str">
        <f t="shared" si="151"/>
        <v>N</v>
      </c>
      <c r="FE30" s="139" t="str">
        <f t="shared" si="152"/>
        <v>Y</v>
      </c>
      <c r="FF30" s="137" t="str">
        <f t="shared" si="153"/>
        <v>N</v>
      </c>
    </row>
    <row r="31" spans="1:162" x14ac:dyDescent="0.3">
      <c r="A31" s="137" t="str">
        <f>FOD!B31</f>
        <v xml:space="preserve">CADILAHC  </v>
      </c>
      <c r="B31" s="137">
        <f>FOD!F31</f>
        <v>346.45</v>
      </c>
      <c r="C31" s="137">
        <f>FOD!P31</f>
        <v>344.85</v>
      </c>
      <c r="D31" s="137">
        <f>FOD!Z31</f>
        <v>338.2</v>
      </c>
      <c r="E31" s="137">
        <f>FOD!AJ31</f>
        <v>325.05</v>
      </c>
      <c r="F31" s="137">
        <f>FOD!AT31</f>
        <v>324.05</v>
      </c>
      <c r="G31" s="137" t="str">
        <f t="shared" si="55"/>
        <v>Y</v>
      </c>
      <c r="H31" s="137" t="str">
        <f t="shared" si="56"/>
        <v>Y</v>
      </c>
      <c r="I31" s="137" t="str">
        <f t="shared" si="57"/>
        <v>Y</v>
      </c>
      <c r="J31" s="137" t="str">
        <f t="shared" si="58"/>
        <v>Y</v>
      </c>
      <c r="K31" s="139">
        <f t="shared" si="59"/>
        <v>0.46396984196026264</v>
      </c>
      <c r="L31" s="139">
        <f t="shared" si="60"/>
        <v>1.9662921348314706</v>
      </c>
      <c r="M31" s="139">
        <f t="shared" si="61"/>
        <v>4.0455314566989617</v>
      </c>
      <c r="N31" s="139">
        <f t="shared" si="62"/>
        <v>0.30859435272334518</v>
      </c>
      <c r="O31" s="137" t="str">
        <f t="shared" si="63"/>
        <v>N</v>
      </c>
      <c r="P31" s="137" t="str">
        <f t="shared" si="64"/>
        <v>N</v>
      </c>
      <c r="Q31" s="137" t="str">
        <f t="shared" si="65"/>
        <v>Y</v>
      </c>
      <c r="R31" s="137">
        <f>FOD!C31</f>
        <v>346.25</v>
      </c>
      <c r="S31" s="137">
        <f>FOD!M31</f>
        <v>340.05</v>
      </c>
      <c r="T31" s="137">
        <f>FOD!W31</f>
        <v>325.75</v>
      </c>
      <c r="U31" s="137">
        <f>FOD!AG31</f>
        <v>325.89999999999998</v>
      </c>
      <c r="V31" s="137">
        <f>FOD!AQ31</f>
        <v>330.1</v>
      </c>
      <c r="W31" s="137">
        <f>FOD!D31</f>
        <v>358</v>
      </c>
      <c r="X31" s="137">
        <f>FOD!N31</f>
        <v>353.6</v>
      </c>
      <c r="Y31" s="137">
        <f>FOD!X31</f>
        <v>339.55</v>
      </c>
      <c r="Z31" s="137">
        <f>FOD!AH31</f>
        <v>331.4</v>
      </c>
      <c r="AA31" s="137">
        <f>FOD!AR31</f>
        <v>335</v>
      </c>
      <c r="AB31" s="137">
        <f>FOD!E31</f>
        <v>343</v>
      </c>
      <c r="AC31" s="137">
        <f>FOD!O31</f>
        <v>339.1</v>
      </c>
      <c r="AD31" s="137">
        <f>FOD!Y31</f>
        <v>325.14999999999998</v>
      </c>
      <c r="AE31" s="137">
        <f>FOD!AI31</f>
        <v>320.7</v>
      </c>
      <c r="AF31" s="137">
        <f>FOD!AS31</f>
        <v>323.14999999999998</v>
      </c>
      <c r="AG31" s="137">
        <f>FOD!G31</f>
        <v>6839800</v>
      </c>
      <c r="AH31" s="137">
        <f>FOD!Q31</f>
        <v>7053200</v>
      </c>
      <c r="AI31" s="137">
        <f>FOD!AA31</f>
        <v>6969600</v>
      </c>
      <c r="AJ31" s="137">
        <f>FOD!AK31</f>
        <v>6826600</v>
      </c>
      <c r="AK31" s="137">
        <f>FOD!AU31</f>
        <v>6582400</v>
      </c>
      <c r="AL31" s="137" t="str">
        <f t="shared" si="66"/>
        <v>N</v>
      </c>
      <c r="AM31" s="137" t="str">
        <f t="shared" si="67"/>
        <v>Y</v>
      </c>
      <c r="AN31" s="137" t="str">
        <f t="shared" si="68"/>
        <v>Y</v>
      </c>
      <c r="AO31" s="137" t="str">
        <f t="shared" si="69"/>
        <v>Y</v>
      </c>
      <c r="AP31" s="139">
        <f t="shared" si="70"/>
        <v>-3.0255770430442919</v>
      </c>
      <c r="AQ31" s="139">
        <f t="shared" si="71"/>
        <v>1.1994949494949494</v>
      </c>
      <c r="AR31" s="139">
        <f t="shared" si="72"/>
        <v>2.0947470190138575</v>
      </c>
      <c r="AS31" s="139">
        <f t="shared" si="73"/>
        <v>3.7098930481283423</v>
      </c>
      <c r="AT31" s="137" t="str">
        <f t="shared" si="74"/>
        <v>N</v>
      </c>
      <c r="AU31" s="137" t="str">
        <f t="shared" si="75"/>
        <v>N</v>
      </c>
      <c r="AV31" s="137" t="str">
        <f t="shared" si="76"/>
        <v>N</v>
      </c>
      <c r="AW31" s="137">
        <f>FOD!H31</f>
        <v>3473235920</v>
      </c>
      <c r="AX31" s="137">
        <f>FOD!R31</f>
        <v>6234748080</v>
      </c>
      <c r="AY31" s="137">
        <f>FOD!AB31</f>
        <v>2191596550</v>
      </c>
      <c r="AZ31" s="137">
        <f>FOD!AL31</f>
        <v>1670707940</v>
      </c>
      <c r="BA31" s="137">
        <f>FOD!AV31</f>
        <v>1836800570</v>
      </c>
      <c r="BB31" s="137" t="str">
        <f t="shared" si="77"/>
        <v>N</v>
      </c>
      <c r="BC31" s="137" t="str">
        <f t="shared" si="78"/>
        <v>Y</v>
      </c>
      <c r="BD31" s="137" t="str">
        <f t="shared" si="79"/>
        <v>Y</v>
      </c>
      <c r="BE31" s="137" t="str">
        <f t="shared" si="80"/>
        <v>N</v>
      </c>
      <c r="BF31" s="139">
        <f t="shared" si="81"/>
        <v>-44.292281333041444</v>
      </c>
      <c r="BG31" s="139">
        <f t="shared" si="82"/>
        <v>184.48429890072603</v>
      </c>
      <c r="BH31" s="139">
        <f t="shared" si="83"/>
        <v>31.177717991811306</v>
      </c>
      <c r="BI31" s="139">
        <f t="shared" si="84"/>
        <v>-9.0424966494865568</v>
      </c>
      <c r="BJ31" s="137" t="str">
        <f t="shared" si="85"/>
        <v>N</v>
      </c>
      <c r="BK31" s="137" t="str">
        <f t="shared" si="86"/>
        <v>Y</v>
      </c>
      <c r="BL31" s="137" t="str">
        <f t="shared" si="87"/>
        <v>Y</v>
      </c>
      <c r="BM31" s="137">
        <f>FOD!I31</f>
        <v>10018800</v>
      </c>
      <c r="BN31" s="137">
        <f>FOD!S31</f>
        <v>17914600</v>
      </c>
      <c r="BO31" s="137">
        <f>FOD!AC31</f>
        <v>6575800</v>
      </c>
      <c r="BP31" s="137">
        <f>FOD!AM31</f>
        <v>5115000</v>
      </c>
      <c r="BQ31" s="137">
        <f>FOD!AW31</f>
        <v>5603400</v>
      </c>
      <c r="BR31" s="137" t="str">
        <f t="shared" si="88"/>
        <v>N</v>
      </c>
      <c r="BS31" s="137" t="str">
        <f t="shared" si="89"/>
        <v>Y</v>
      </c>
      <c r="BT31" s="137" t="str">
        <f t="shared" si="90"/>
        <v>Y</v>
      </c>
      <c r="BU31" s="137" t="str">
        <f t="shared" si="91"/>
        <v>N</v>
      </c>
      <c r="BV31" s="139">
        <f t="shared" si="92"/>
        <v>-44.074665356748127</v>
      </c>
      <c r="BW31" s="139">
        <f t="shared" si="93"/>
        <v>172.43225158916024</v>
      </c>
      <c r="BX31" s="139">
        <f t="shared" si="94"/>
        <v>28.559139784946236</v>
      </c>
      <c r="BY31" s="139">
        <f t="shared" si="95"/>
        <v>-8.7161366313309774</v>
      </c>
      <c r="BZ31" s="137" t="str">
        <f t="shared" si="96"/>
        <v>N</v>
      </c>
      <c r="CA31" s="137" t="str">
        <f t="shared" si="97"/>
        <v>Y</v>
      </c>
      <c r="CB31" s="137" t="str">
        <f t="shared" si="98"/>
        <v>Y</v>
      </c>
      <c r="CC31" s="137">
        <f>FOD!J31</f>
        <v>4079</v>
      </c>
      <c r="CD31" s="137">
        <f>FOD!T31</f>
        <v>7601</v>
      </c>
      <c r="CE31" s="137">
        <f>FOD!AD31</f>
        <v>2850</v>
      </c>
      <c r="CF31" s="137">
        <f>FOD!AN31</f>
        <v>2155</v>
      </c>
      <c r="CG31" s="137">
        <f>FOD!AX31</f>
        <v>2400</v>
      </c>
      <c r="CH31" s="137" t="str">
        <f t="shared" si="99"/>
        <v>N</v>
      </c>
      <c r="CI31" s="137" t="str">
        <f t="shared" si="100"/>
        <v>Y</v>
      </c>
      <c r="CJ31" s="137" t="str">
        <f t="shared" si="101"/>
        <v>Y</v>
      </c>
      <c r="CK31" s="137" t="str">
        <f t="shared" si="102"/>
        <v>N</v>
      </c>
      <c r="CL31" s="139">
        <f t="shared" si="103"/>
        <v>-46.336008419944747</v>
      </c>
      <c r="CM31" s="139">
        <f t="shared" si="104"/>
        <v>166.7017543859649</v>
      </c>
      <c r="CN31" s="139">
        <f t="shared" si="105"/>
        <v>32.250580046403712</v>
      </c>
      <c r="CO31" s="139">
        <f t="shared" si="106"/>
        <v>-10.208333333333334</v>
      </c>
      <c r="CP31" s="137" t="str">
        <f t="shared" si="107"/>
        <v>N</v>
      </c>
      <c r="CQ31" s="137" t="str">
        <f t="shared" si="108"/>
        <v>Y</v>
      </c>
      <c r="CR31" s="137" t="str">
        <f t="shared" si="109"/>
        <v>Y</v>
      </c>
      <c r="CT31" s="144" t="str">
        <f>'FOD (ALL)'!M31</f>
        <v>BRITANNIA</v>
      </c>
      <c r="CU31" s="137">
        <f>'FOD (ALL)'!N31</f>
        <v>3996</v>
      </c>
      <c r="CV31" s="137">
        <f>'FOD (ALL)'!AE31</f>
        <v>2494</v>
      </c>
      <c r="CW31" s="137">
        <f>'FOD (ALL)'!AV31</f>
        <v>2343</v>
      </c>
      <c r="CX31" s="137">
        <f>'FOD (ALL)'!BM31</f>
        <v>3306</v>
      </c>
      <c r="CY31" s="137">
        <f>'FOD (ALL)'!CD31</f>
        <v>3210</v>
      </c>
      <c r="CZ31" s="137" t="str">
        <f t="shared" si="110"/>
        <v>Y</v>
      </c>
      <c r="DA31" s="137" t="str">
        <f t="shared" si="111"/>
        <v>Y</v>
      </c>
      <c r="DB31" s="137" t="str">
        <f t="shared" si="112"/>
        <v>N</v>
      </c>
      <c r="DC31" s="137" t="str">
        <f t="shared" si="113"/>
        <v>Y</v>
      </c>
      <c r="DD31" s="139">
        <f t="shared" si="114"/>
        <v>60.224538893344025</v>
      </c>
      <c r="DE31" s="139">
        <f t="shared" si="115"/>
        <v>6.4447289799402476</v>
      </c>
      <c r="DF31" s="139">
        <f t="shared" si="116"/>
        <v>-29.128856624319422</v>
      </c>
      <c r="DG31" s="139">
        <f t="shared" si="117"/>
        <v>2.990654205607477</v>
      </c>
      <c r="DH31" s="139" t="str">
        <f t="shared" si="118"/>
        <v>Y</v>
      </c>
      <c r="DI31" s="139" t="str">
        <f t="shared" si="119"/>
        <v>Y</v>
      </c>
      <c r="DJ31" s="137" t="str">
        <f t="shared" si="120"/>
        <v>N</v>
      </c>
      <c r="DK31" s="137">
        <f>'FOD (ALL)'!O31</f>
        <v>24996.78</v>
      </c>
      <c r="DL31" s="137">
        <f>'FOD (ALL)'!AF31</f>
        <v>15561.86</v>
      </c>
      <c r="DM31" s="137">
        <f>'FOD (ALL)'!AW31</f>
        <v>14685.189999999999</v>
      </c>
      <c r="DN31" s="137">
        <f>'FOD (ALL)'!BN31</f>
        <v>20522.75</v>
      </c>
      <c r="DO31" s="137">
        <f>'FOD (ALL)'!CE31</f>
        <v>20026.990000000002</v>
      </c>
      <c r="DP31" s="137" t="str">
        <f t="shared" si="121"/>
        <v>Y</v>
      </c>
      <c r="DQ31" s="137" t="str">
        <f t="shared" si="122"/>
        <v>Y</v>
      </c>
      <c r="DR31" s="137" t="str">
        <f t="shared" si="123"/>
        <v>N</v>
      </c>
      <c r="DS31" s="137" t="str">
        <f t="shared" si="124"/>
        <v>Y</v>
      </c>
      <c r="DT31" s="139">
        <f t="shared" si="125"/>
        <v>60.628485283892786</v>
      </c>
      <c r="DU31" s="139">
        <f t="shared" si="126"/>
        <v>5.9697559241657885</v>
      </c>
      <c r="DV31" s="139">
        <f t="shared" si="127"/>
        <v>-28.44433616352585</v>
      </c>
      <c r="DW31" s="139">
        <f t="shared" si="128"/>
        <v>2.4754593675834382</v>
      </c>
      <c r="DX31" s="139" t="str">
        <f t="shared" si="129"/>
        <v>Y</v>
      </c>
      <c r="DY31" s="139" t="str">
        <f t="shared" si="130"/>
        <v>Y</v>
      </c>
      <c r="DZ31" s="137" t="str">
        <f t="shared" si="131"/>
        <v>N</v>
      </c>
      <c r="EA31" s="137">
        <f>'FOD (ALL)'!P31</f>
        <v>1445000</v>
      </c>
      <c r="EB31" s="137">
        <f>'FOD (ALL)'!AG31</f>
        <v>1420000</v>
      </c>
      <c r="EC31" s="137">
        <f>'FOD (ALL)'!AX31</f>
        <v>1411200</v>
      </c>
      <c r="ED31" s="137">
        <f>'FOD (ALL)'!BO31</f>
        <v>1377000</v>
      </c>
      <c r="EE31" s="137">
        <f>'FOD (ALL)'!CF31</f>
        <v>1328800</v>
      </c>
      <c r="EF31" s="137" t="str">
        <f t="shared" si="132"/>
        <v>Y</v>
      </c>
      <c r="EG31" s="137" t="str">
        <f t="shared" si="133"/>
        <v>Y</v>
      </c>
      <c r="EH31" s="137" t="str">
        <f t="shared" si="134"/>
        <v>Y</v>
      </c>
      <c r="EI31" s="137" t="str">
        <f t="shared" si="135"/>
        <v>Y</v>
      </c>
      <c r="EJ31" s="139">
        <f t="shared" si="136"/>
        <v>1.7605633802816902</v>
      </c>
      <c r="EK31" s="139">
        <f t="shared" si="137"/>
        <v>0.62358276643990929</v>
      </c>
      <c r="EL31" s="139">
        <f t="shared" si="138"/>
        <v>2.4836601307189543</v>
      </c>
      <c r="EM31" s="139">
        <f t="shared" si="139"/>
        <v>3.6273329319686938</v>
      </c>
      <c r="EN31" s="139" t="str">
        <f t="shared" si="140"/>
        <v>Y</v>
      </c>
      <c r="EO31" s="139" t="str">
        <f t="shared" si="141"/>
        <v>N</v>
      </c>
      <c r="EP31" s="137" t="str">
        <f t="shared" si="142"/>
        <v>N</v>
      </c>
      <c r="EQ31" s="137">
        <f>'FOD (ALL)'!Q31</f>
        <v>25000</v>
      </c>
      <c r="ER31" s="137">
        <f>'FOD (ALL)'!AH31</f>
        <v>8800</v>
      </c>
      <c r="ES31" s="137">
        <f>'FOD (ALL)'!AY31</f>
        <v>34200</v>
      </c>
      <c r="ET31" s="137">
        <f>'FOD (ALL)'!BP31</f>
        <v>48200</v>
      </c>
      <c r="EU31" s="137">
        <f>'FOD (ALL)'!CG31</f>
        <v>17200</v>
      </c>
      <c r="EV31" s="137" t="str">
        <f t="shared" si="143"/>
        <v>Y</v>
      </c>
      <c r="EW31" s="137" t="str">
        <f t="shared" si="144"/>
        <v>N</v>
      </c>
      <c r="EX31" s="137" t="str">
        <f t="shared" si="145"/>
        <v>N</v>
      </c>
      <c r="EY31" s="137" t="str">
        <f t="shared" si="146"/>
        <v>Y</v>
      </c>
      <c r="EZ31" s="139">
        <f t="shared" si="147"/>
        <v>184.09090909090909</v>
      </c>
      <c r="FA31" s="139">
        <f t="shared" si="148"/>
        <v>-74.269005847953224</v>
      </c>
      <c r="FB31" s="139">
        <f t="shared" si="149"/>
        <v>-29.045643153526974</v>
      </c>
      <c r="FC31" s="139">
        <f t="shared" si="150"/>
        <v>180.23255813953489</v>
      </c>
      <c r="FD31" s="139" t="str">
        <f t="shared" si="151"/>
        <v>Y</v>
      </c>
      <c r="FE31" s="139" t="str">
        <f t="shared" si="152"/>
        <v>N</v>
      </c>
      <c r="FF31" s="137" t="str">
        <f t="shared" si="153"/>
        <v>N</v>
      </c>
    </row>
    <row r="32" spans="1:162" x14ac:dyDescent="0.3">
      <c r="A32" s="137" t="str">
        <f>FOD!B32</f>
        <v xml:space="preserve">CANBK     </v>
      </c>
      <c r="B32" s="137">
        <f>FOD!F32</f>
        <v>77.150000000000006</v>
      </c>
      <c r="C32" s="137">
        <f>FOD!P32</f>
        <v>77.75</v>
      </c>
      <c r="D32" s="137">
        <f>FOD!Z32</f>
        <v>77.55</v>
      </c>
      <c r="E32" s="137">
        <f>FOD!AJ32</f>
        <v>76.099999999999994</v>
      </c>
      <c r="F32" s="137">
        <f>FOD!AT32</f>
        <v>77.349999999999994</v>
      </c>
      <c r="G32" s="137" t="str">
        <f t="shared" si="55"/>
        <v>N</v>
      </c>
      <c r="H32" s="137" t="str">
        <f t="shared" si="56"/>
        <v>Y</v>
      </c>
      <c r="I32" s="137" t="str">
        <f t="shared" si="57"/>
        <v>Y</v>
      </c>
      <c r="J32" s="137" t="str">
        <f t="shared" si="58"/>
        <v>N</v>
      </c>
      <c r="K32" s="139">
        <f t="shared" si="59"/>
        <v>-0.77170418006430141</v>
      </c>
      <c r="L32" s="139">
        <f t="shared" si="60"/>
        <v>0.25789813023855945</v>
      </c>
      <c r="M32" s="139">
        <f t="shared" si="61"/>
        <v>1.9053876478318041</v>
      </c>
      <c r="N32" s="139">
        <f t="shared" si="62"/>
        <v>-1.6160310277957339</v>
      </c>
      <c r="O32" s="137" t="str">
        <f t="shared" si="63"/>
        <v>N</v>
      </c>
      <c r="P32" s="137" t="str">
        <f t="shared" si="64"/>
        <v>N</v>
      </c>
      <c r="Q32" s="137" t="str">
        <f t="shared" si="65"/>
        <v>Y</v>
      </c>
      <c r="R32" s="137">
        <f>FOD!C32</f>
        <v>77.3</v>
      </c>
      <c r="S32" s="137">
        <f>FOD!M32</f>
        <v>77.349999999999994</v>
      </c>
      <c r="T32" s="137">
        <f>FOD!W32</f>
        <v>76.150000000000006</v>
      </c>
      <c r="U32" s="137">
        <f>FOD!AG32</f>
        <v>78.95</v>
      </c>
      <c r="V32" s="137">
        <f>FOD!AQ32</f>
        <v>84.25</v>
      </c>
      <c r="W32" s="137">
        <f>FOD!D32</f>
        <v>80.2</v>
      </c>
      <c r="X32" s="137">
        <f>FOD!N32</f>
        <v>80.75</v>
      </c>
      <c r="Y32" s="137">
        <f>FOD!X32</f>
        <v>78.400000000000006</v>
      </c>
      <c r="Z32" s="137">
        <f>FOD!AH32</f>
        <v>79.400000000000006</v>
      </c>
      <c r="AA32" s="137">
        <f>FOD!AR32</f>
        <v>84.25</v>
      </c>
      <c r="AB32" s="137">
        <f>FOD!E32</f>
        <v>76.099999999999994</v>
      </c>
      <c r="AC32" s="137">
        <f>FOD!O32</f>
        <v>77</v>
      </c>
      <c r="AD32" s="137">
        <f>FOD!Y32</f>
        <v>75.599999999999994</v>
      </c>
      <c r="AE32" s="137">
        <f>FOD!AI32</f>
        <v>75.5</v>
      </c>
      <c r="AF32" s="137">
        <f>FOD!AS32</f>
        <v>76.05</v>
      </c>
      <c r="AG32" s="137">
        <f>FOD!G32</f>
        <v>5774600</v>
      </c>
      <c r="AH32" s="137">
        <f>FOD!Q32</f>
        <v>6934200</v>
      </c>
      <c r="AI32" s="137">
        <f>FOD!AA32</f>
        <v>7467200</v>
      </c>
      <c r="AJ32" s="137">
        <f>FOD!AK32</f>
        <v>7631000</v>
      </c>
      <c r="AK32" s="137">
        <f>FOD!AU32</f>
        <v>7885800</v>
      </c>
      <c r="AL32" s="137" t="str">
        <f t="shared" si="66"/>
        <v>N</v>
      </c>
      <c r="AM32" s="137" t="str">
        <f t="shared" si="67"/>
        <v>N</v>
      </c>
      <c r="AN32" s="137" t="str">
        <f t="shared" si="68"/>
        <v>N</v>
      </c>
      <c r="AO32" s="137" t="str">
        <f t="shared" si="69"/>
        <v>N</v>
      </c>
      <c r="AP32" s="139">
        <f t="shared" si="70"/>
        <v>-16.722909636295462</v>
      </c>
      <c r="AQ32" s="139">
        <f t="shared" si="71"/>
        <v>-7.1378830083565461</v>
      </c>
      <c r="AR32" s="139">
        <f t="shared" si="72"/>
        <v>-2.1465076660988078</v>
      </c>
      <c r="AS32" s="139">
        <f t="shared" si="73"/>
        <v>-3.2311242993735578</v>
      </c>
      <c r="AT32" s="137" t="str">
        <f t="shared" si="74"/>
        <v>N</v>
      </c>
      <c r="AU32" s="137" t="str">
        <f t="shared" si="75"/>
        <v>N</v>
      </c>
      <c r="AV32" s="137" t="str">
        <f t="shared" si="76"/>
        <v>Y</v>
      </c>
      <c r="AW32" s="137">
        <f>FOD!H32</f>
        <v>1020718010</v>
      </c>
      <c r="AX32" s="137">
        <f>FOD!R32</f>
        <v>743171910</v>
      </c>
      <c r="AY32" s="137">
        <f>FOD!AB32</f>
        <v>558702430</v>
      </c>
      <c r="AZ32" s="137">
        <f>FOD!AL32</f>
        <v>745560920</v>
      </c>
      <c r="BA32" s="137">
        <f>FOD!AV32</f>
        <v>1066766740</v>
      </c>
      <c r="BB32" s="137" t="str">
        <f t="shared" si="77"/>
        <v>Y</v>
      </c>
      <c r="BC32" s="137" t="str">
        <f t="shared" si="78"/>
        <v>Y</v>
      </c>
      <c r="BD32" s="137" t="str">
        <f t="shared" si="79"/>
        <v>N</v>
      </c>
      <c r="BE32" s="137" t="str">
        <f t="shared" si="80"/>
        <v>N</v>
      </c>
      <c r="BF32" s="139">
        <f t="shared" si="81"/>
        <v>37.346150502378379</v>
      </c>
      <c r="BG32" s="139">
        <f t="shared" si="82"/>
        <v>33.017483027593059</v>
      </c>
      <c r="BH32" s="139">
        <f t="shared" si="83"/>
        <v>-25.06280640353306</v>
      </c>
      <c r="BI32" s="139">
        <f t="shared" si="84"/>
        <v>-30.110220721729664</v>
      </c>
      <c r="BJ32" s="137" t="str">
        <f t="shared" si="85"/>
        <v>Y</v>
      </c>
      <c r="BK32" s="137" t="str">
        <f t="shared" si="86"/>
        <v>Y</v>
      </c>
      <c r="BL32" s="137" t="str">
        <f t="shared" si="87"/>
        <v>Y</v>
      </c>
      <c r="BM32" s="137">
        <f>FOD!I32</f>
        <v>13148200</v>
      </c>
      <c r="BN32" s="137">
        <f>FOD!S32</f>
        <v>9409400</v>
      </c>
      <c r="BO32" s="137">
        <f>FOD!AC32</f>
        <v>7267000</v>
      </c>
      <c r="BP32" s="137">
        <f>FOD!AM32</f>
        <v>9653800</v>
      </c>
      <c r="BQ32" s="137">
        <f>FOD!AW32</f>
        <v>13624000</v>
      </c>
      <c r="BR32" s="137" t="str">
        <f t="shared" si="88"/>
        <v>Y</v>
      </c>
      <c r="BS32" s="137" t="str">
        <f t="shared" si="89"/>
        <v>Y</v>
      </c>
      <c r="BT32" s="137" t="str">
        <f t="shared" si="90"/>
        <v>N</v>
      </c>
      <c r="BU32" s="137" t="str">
        <f t="shared" si="91"/>
        <v>N</v>
      </c>
      <c r="BV32" s="139">
        <f t="shared" si="92"/>
        <v>39.734733351754628</v>
      </c>
      <c r="BW32" s="139">
        <f t="shared" si="93"/>
        <v>29.481216457960645</v>
      </c>
      <c r="BX32" s="139">
        <f t="shared" si="94"/>
        <v>-24.723942903312686</v>
      </c>
      <c r="BY32" s="139">
        <f t="shared" si="95"/>
        <v>-29.141221374045799</v>
      </c>
      <c r="BZ32" s="137" t="str">
        <f t="shared" si="96"/>
        <v>Y</v>
      </c>
      <c r="CA32" s="137" t="str">
        <f t="shared" si="97"/>
        <v>Y</v>
      </c>
      <c r="CB32" s="137" t="str">
        <f t="shared" si="98"/>
        <v>Y</v>
      </c>
      <c r="CC32" s="137">
        <f>FOD!J32</f>
        <v>4218</v>
      </c>
      <c r="CD32" s="137">
        <f>FOD!T32</f>
        <v>3368</v>
      </c>
      <c r="CE32" s="137">
        <f>FOD!AD32</f>
        <v>2550</v>
      </c>
      <c r="CF32" s="137">
        <f>FOD!AN32</f>
        <v>3501</v>
      </c>
      <c r="CG32" s="137">
        <f>FOD!AX32</f>
        <v>4897</v>
      </c>
      <c r="CH32" s="137" t="str">
        <f t="shared" si="99"/>
        <v>Y</v>
      </c>
      <c r="CI32" s="137" t="str">
        <f t="shared" si="100"/>
        <v>Y</v>
      </c>
      <c r="CJ32" s="137" t="str">
        <f t="shared" si="101"/>
        <v>N</v>
      </c>
      <c r="CK32" s="137" t="str">
        <f t="shared" si="102"/>
        <v>N</v>
      </c>
      <c r="CL32" s="139">
        <f t="shared" si="103"/>
        <v>25.237529691211403</v>
      </c>
      <c r="CM32" s="139">
        <f t="shared" si="104"/>
        <v>32.078431372549019</v>
      </c>
      <c r="CN32" s="139">
        <f t="shared" si="105"/>
        <v>-27.163667523564694</v>
      </c>
      <c r="CO32" s="139">
        <f t="shared" si="106"/>
        <v>-28.507249336328368</v>
      </c>
      <c r="CP32" s="137" t="str">
        <f t="shared" si="107"/>
        <v>N</v>
      </c>
      <c r="CQ32" s="137" t="str">
        <f t="shared" si="108"/>
        <v>Y</v>
      </c>
      <c r="CR32" s="137" t="str">
        <f t="shared" si="109"/>
        <v>Y</v>
      </c>
      <c r="CT32" s="144" t="str">
        <f>'FOD (ALL)'!M32</f>
        <v>CADILAHC</v>
      </c>
      <c r="CU32" s="137">
        <f>'FOD (ALL)'!N32</f>
        <v>5394</v>
      </c>
      <c r="CV32" s="137">
        <f>'FOD (ALL)'!AE32</f>
        <v>8992</v>
      </c>
      <c r="CW32" s="137">
        <f>'FOD (ALL)'!AV32</f>
        <v>3351</v>
      </c>
      <c r="CX32" s="137">
        <f>'FOD (ALL)'!BM32</f>
        <v>2434</v>
      </c>
      <c r="CY32" s="137">
        <f>'FOD (ALL)'!CD32</f>
        <v>2638</v>
      </c>
      <c r="CZ32" s="137" t="str">
        <f t="shared" si="110"/>
        <v>N</v>
      </c>
      <c r="DA32" s="137" t="str">
        <f t="shared" si="111"/>
        <v>Y</v>
      </c>
      <c r="DB32" s="137" t="str">
        <f t="shared" si="112"/>
        <v>Y</v>
      </c>
      <c r="DC32" s="137" t="str">
        <f t="shared" si="113"/>
        <v>N</v>
      </c>
      <c r="DD32" s="139">
        <f t="shared" si="114"/>
        <v>-40.013345195729535</v>
      </c>
      <c r="DE32" s="139">
        <f t="shared" si="115"/>
        <v>168.33780960907191</v>
      </c>
      <c r="DF32" s="139">
        <f t="shared" si="116"/>
        <v>37.674609695973707</v>
      </c>
      <c r="DG32" s="139">
        <f t="shared" si="117"/>
        <v>-7.7331311599696733</v>
      </c>
      <c r="DH32" s="139" t="str">
        <f t="shared" si="118"/>
        <v>N</v>
      </c>
      <c r="DI32" s="139" t="str">
        <f t="shared" si="119"/>
        <v>Y</v>
      </c>
      <c r="DJ32" s="137" t="str">
        <f t="shared" si="120"/>
        <v>Y</v>
      </c>
      <c r="DK32" s="137">
        <f>'FOD (ALL)'!O32</f>
        <v>41140.609999999993</v>
      </c>
      <c r="DL32" s="137">
        <f>'FOD (ALL)'!AF32</f>
        <v>68848.94</v>
      </c>
      <c r="DM32" s="137">
        <f>'FOD (ALL)'!AW32</f>
        <v>24578.67</v>
      </c>
      <c r="DN32" s="137">
        <f>'FOD (ALL)'!BN32</f>
        <v>17492.84</v>
      </c>
      <c r="DO32" s="137">
        <f>'FOD (ALL)'!CE32</f>
        <v>19023.600000000002</v>
      </c>
      <c r="DP32" s="137" t="str">
        <f t="shared" si="121"/>
        <v>N</v>
      </c>
      <c r="DQ32" s="137" t="str">
        <f t="shared" si="122"/>
        <v>Y</v>
      </c>
      <c r="DR32" s="137" t="str">
        <f t="shared" si="123"/>
        <v>Y</v>
      </c>
      <c r="DS32" s="137" t="str">
        <f t="shared" si="124"/>
        <v>N</v>
      </c>
      <c r="DT32" s="139">
        <f t="shared" si="125"/>
        <v>-40.245107622571979</v>
      </c>
      <c r="DU32" s="139">
        <f t="shared" si="126"/>
        <v>180.11662144452896</v>
      </c>
      <c r="DV32" s="139">
        <f t="shared" si="127"/>
        <v>40.507030304970485</v>
      </c>
      <c r="DW32" s="139">
        <f t="shared" si="128"/>
        <v>-8.0466368090161797</v>
      </c>
      <c r="DX32" s="139" t="str">
        <f t="shared" si="129"/>
        <v>N</v>
      </c>
      <c r="DY32" s="139" t="str">
        <f t="shared" si="130"/>
        <v>Y</v>
      </c>
      <c r="DZ32" s="137" t="str">
        <f t="shared" si="131"/>
        <v>Y</v>
      </c>
      <c r="EA32" s="137">
        <f>'FOD (ALL)'!P32</f>
        <v>8318200</v>
      </c>
      <c r="EB32" s="137">
        <f>'FOD (ALL)'!AG32</f>
        <v>7942000</v>
      </c>
      <c r="EC32" s="137">
        <f>'FOD (ALL)'!AX32</f>
        <v>7438200</v>
      </c>
      <c r="ED32" s="137">
        <f>'FOD (ALL)'!BO32</f>
        <v>7066400</v>
      </c>
      <c r="EE32" s="137">
        <f>'FOD (ALL)'!CF32</f>
        <v>6782600</v>
      </c>
      <c r="EF32" s="137" t="str">
        <f t="shared" si="132"/>
        <v>Y</v>
      </c>
      <c r="EG32" s="137" t="str">
        <f t="shared" si="133"/>
        <v>Y</v>
      </c>
      <c r="EH32" s="137" t="str">
        <f t="shared" si="134"/>
        <v>Y</v>
      </c>
      <c r="EI32" s="137" t="str">
        <f t="shared" si="135"/>
        <v>Y</v>
      </c>
      <c r="EJ32" s="139">
        <f t="shared" si="136"/>
        <v>4.7368421052631584</v>
      </c>
      <c r="EK32" s="139">
        <f t="shared" si="137"/>
        <v>6.7731440402247847</v>
      </c>
      <c r="EL32" s="139">
        <f t="shared" si="138"/>
        <v>5.2615193026151932</v>
      </c>
      <c r="EM32" s="139">
        <f t="shared" si="139"/>
        <v>4.1842361336360687</v>
      </c>
      <c r="EN32" s="139" t="str">
        <f t="shared" si="140"/>
        <v>N</v>
      </c>
      <c r="EO32" s="139" t="str">
        <f t="shared" si="141"/>
        <v>Y</v>
      </c>
      <c r="EP32" s="137" t="str">
        <f t="shared" si="142"/>
        <v>Y</v>
      </c>
      <c r="EQ32" s="137">
        <f>'FOD (ALL)'!Q32</f>
        <v>376200</v>
      </c>
      <c r="ER32" s="137">
        <f>'FOD (ALL)'!AH32</f>
        <v>503800</v>
      </c>
      <c r="ES32" s="137">
        <f>'FOD (ALL)'!AY32</f>
        <v>371800</v>
      </c>
      <c r="ET32" s="137">
        <f>'FOD (ALL)'!BP32</f>
        <v>283800</v>
      </c>
      <c r="EU32" s="137">
        <f>'FOD (ALL)'!CG32</f>
        <v>-257400</v>
      </c>
      <c r="EV32" s="137" t="str">
        <f t="shared" si="143"/>
        <v>N</v>
      </c>
      <c r="EW32" s="137" t="str">
        <f t="shared" si="144"/>
        <v>Y</v>
      </c>
      <c r="EX32" s="137" t="str">
        <f t="shared" si="145"/>
        <v>Y</v>
      </c>
      <c r="EY32" s="137" t="str">
        <f t="shared" si="146"/>
        <v>Y</v>
      </c>
      <c r="EZ32" s="139">
        <f t="shared" si="147"/>
        <v>-25.327510917030565</v>
      </c>
      <c r="FA32" s="139">
        <f t="shared" si="148"/>
        <v>35.502958579881657</v>
      </c>
      <c r="FB32" s="139">
        <f t="shared" si="149"/>
        <v>31.007751937984494</v>
      </c>
      <c r="FC32" s="139">
        <f t="shared" si="150"/>
        <v>-210.25641025641028</v>
      </c>
      <c r="FD32" s="139" t="str">
        <f t="shared" si="151"/>
        <v>N</v>
      </c>
      <c r="FE32" s="139" t="str">
        <f t="shared" si="152"/>
        <v>Y</v>
      </c>
      <c r="FF32" s="137" t="str">
        <f t="shared" si="153"/>
        <v>Y</v>
      </c>
    </row>
    <row r="33" spans="1:162" x14ac:dyDescent="0.3">
      <c r="A33" s="137" t="str">
        <f>FOD!B33</f>
        <v>CENTURYTEX</v>
      </c>
      <c r="B33" s="137">
        <f>FOD!F33</f>
        <v>270</v>
      </c>
      <c r="C33" s="137">
        <f>FOD!P33</f>
        <v>262.39999999999998</v>
      </c>
      <c r="D33" s="137">
        <f>FOD!Z33</f>
        <v>264.60000000000002</v>
      </c>
      <c r="E33" s="137">
        <f>FOD!AJ33</f>
        <v>259</v>
      </c>
      <c r="F33" s="137">
        <f>FOD!AT33</f>
        <v>255.6</v>
      </c>
      <c r="G33" s="137" t="str">
        <f t="shared" si="55"/>
        <v>Y</v>
      </c>
      <c r="H33" s="137" t="str">
        <f t="shared" si="56"/>
        <v>N</v>
      </c>
      <c r="I33" s="137" t="str">
        <f t="shared" si="57"/>
        <v>Y</v>
      </c>
      <c r="J33" s="137" t="str">
        <f t="shared" si="58"/>
        <v>Y</v>
      </c>
      <c r="K33" s="139">
        <f t="shared" si="59"/>
        <v>2.8963414634146432</v>
      </c>
      <c r="L33" s="139">
        <f t="shared" si="60"/>
        <v>-0.83144368858656292</v>
      </c>
      <c r="M33" s="139">
        <f t="shared" si="61"/>
        <v>2.1621621621621712</v>
      </c>
      <c r="N33" s="139">
        <f t="shared" si="62"/>
        <v>1.3302034428795013</v>
      </c>
      <c r="O33" s="137" t="str">
        <f t="shared" si="63"/>
        <v>Y</v>
      </c>
      <c r="P33" s="137" t="str">
        <f t="shared" si="64"/>
        <v>N</v>
      </c>
      <c r="Q33" s="137" t="str">
        <f t="shared" si="65"/>
        <v>Y</v>
      </c>
      <c r="R33" s="137">
        <f>FOD!C33</f>
        <v>260.75</v>
      </c>
      <c r="S33" s="137">
        <f>FOD!M33</f>
        <v>264.25</v>
      </c>
      <c r="T33" s="137">
        <f>FOD!W33</f>
        <v>258.8</v>
      </c>
      <c r="U33" s="137">
        <f>FOD!AG33</f>
        <v>257.8</v>
      </c>
      <c r="V33" s="137">
        <f>FOD!AQ33</f>
        <v>276.2</v>
      </c>
      <c r="W33" s="137">
        <f>FOD!D33</f>
        <v>273.95</v>
      </c>
      <c r="X33" s="137">
        <f>FOD!N33</f>
        <v>270.55</v>
      </c>
      <c r="Y33" s="137">
        <f>FOD!X33</f>
        <v>265.89999999999998</v>
      </c>
      <c r="Z33" s="137">
        <f>FOD!AH33</f>
        <v>268.2</v>
      </c>
      <c r="AA33" s="137">
        <f>FOD!AR33</f>
        <v>276.2</v>
      </c>
      <c r="AB33" s="137">
        <f>FOD!E33</f>
        <v>259</v>
      </c>
      <c r="AC33" s="137">
        <f>FOD!O33</f>
        <v>259.64999999999998</v>
      </c>
      <c r="AD33" s="137">
        <f>FOD!Y33</f>
        <v>257.95</v>
      </c>
      <c r="AE33" s="137">
        <f>FOD!AI33</f>
        <v>255.2</v>
      </c>
      <c r="AF33" s="137">
        <f>FOD!AS33</f>
        <v>254.45</v>
      </c>
      <c r="AG33" s="137">
        <f>FOD!G33</f>
        <v>1658400</v>
      </c>
      <c r="AH33" s="137">
        <f>FOD!Q33</f>
        <v>2194800</v>
      </c>
      <c r="AI33" s="137">
        <f>FOD!AA33</f>
        <v>2397000</v>
      </c>
      <c r="AJ33" s="137">
        <f>FOD!AK33</f>
        <v>2356800</v>
      </c>
      <c r="AK33" s="137">
        <f>FOD!AU33</f>
        <v>2298000</v>
      </c>
      <c r="AL33" s="137" t="str">
        <f t="shared" si="66"/>
        <v>N</v>
      </c>
      <c r="AM33" s="137" t="str">
        <f t="shared" si="67"/>
        <v>N</v>
      </c>
      <c r="AN33" s="137" t="str">
        <f t="shared" si="68"/>
        <v>Y</v>
      </c>
      <c r="AO33" s="137" t="str">
        <f t="shared" si="69"/>
        <v>Y</v>
      </c>
      <c r="AP33" s="139">
        <f t="shared" si="70"/>
        <v>-24.439584472389285</v>
      </c>
      <c r="AQ33" s="139">
        <f t="shared" si="71"/>
        <v>-8.4355444305381724</v>
      </c>
      <c r="AR33" s="139">
        <f t="shared" si="72"/>
        <v>1.7057026476578412</v>
      </c>
      <c r="AS33" s="139">
        <f t="shared" si="73"/>
        <v>2.5587467362924285</v>
      </c>
      <c r="AT33" s="137" t="str">
        <f t="shared" si="74"/>
        <v>N</v>
      </c>
      <c r="AU33" s="137" t="str">
        <f t="shared" si="75"/>
        <v>N</v>
      </c>
      <c r="AV33" s="137" t="str">
        <f t="shared" si="76"/>
        <v>N</v>
      </c>
      <c r="AW33" s="137">
        <f>FOD!H33</f>
        <v>563625930</v>
      </c>
      <c r="AX33" s="137">
        <f>FOD!R33</f>
        <v>433991670</v>
      </c>
      <c r="AY33" s="137">
        <f>FOD!AB33</f>
        <v>295822170</v>
      </c>
      <c r="AZ33" s="137">
        <f>FOD!AL33</f>
        <v>420181380</v>
      </c>
      <c r="BA33" s="137">
        <f>FOD!AV33</f>
        <v>385637610</v>
      </c>
      <c r="BB33" s="137" t="str">
        <f t="shared" si="77"/>
        <v>Y</v>
      </c>
      <c r="BC33" s="137" t="str">
        <f t="shared" si="78"/>
        <v>Y</v>
      </c>
      <c r="BD33" s="137" t="str">
        <f t="shared" si="79"/>
        <v>N</v>
      </c>
      <c r="BE33" s="137" t="str">
        <f t="shared" si="80"/>
        <v>Y</v>
      </c>
      <c r="BF33" s="139">
        <f t="shared" si="81"/>
        <v>29.870218476773992</v>
      </c>
      <c r="BG33" s="139">
        <f t="shared" si="82"/>
        <v>46.706945595051238</v>
      </c>
      <c r="BH33" s="139">
        <f t="shared" si="83"/>
        <v>-29.596554230937127</v>
      </c>
      <c r="BI33" s="139">
        <f t="shared" si="84"/>
        <v>8.9575728881838046</v>
      </c>
      <c r="BJ33" s="137" t="str">
        <f t="shared" si="85"/>
        <v>N</v>
      </c>
      <c r="BK33" s="137" t="str">
        <f t="shared" si="86"/>
        <v>Y</v>
      </c>
      <c r="BL33" s="137" t="str">
        <f t="shared" si="87"/>
        <v>N</v>
      </c>
      <c r="BM33" s="137">
        <f>FOD!I33</f>
        <v>2087400</v>
      </c>
      <c r="BN33" s="137">
        <f>FOD!S33</f>
        <v>1632600</v>
      </c>
      <c r="BO33" s="137">
        <f>FOD!AC33</f>
        <v>1132200</v>
      </c>
      <c r="BP33" s="137">
        <f>FOD!AM33</f>
        <v>1605600</v>
      </c>
      <c r="BQ33" s="137">
        <f>FOD!AW33</f>
        <v>1477800</v>
      </c>
      <c r="BR33" s="137" t="str">
        <f t="shared" si="88"/>
        <v>Y</v>
      </c>
      <c r="BS33" s="137" t="str">
        <f t="shared" si="89"/>
        <v>Y</v>
      </c>
      <c r="BT33" s="137" t="str">
        <f t="shared" si="90"/>
        <v>N</v>
      </c>
      <c r="BU33" s="137" t="str">
        <f t="shared" si="91"/>
        <v>Y</v>
      </c>
      <c r="BV33" s="139">
        <f t="shared" si="92"/>
        <v>27.857405365674389</v>
      </c>
      <c r="BW33" s="139">
        <f t="shared" si="93"/>
        <v>44.19713831478537</v>
      </c>
      <c r="BX33" s="139">
        <f t="shared" si="94"/>
        <v>-29.484304932735427</v>
      </c>
      <c r="BY33" s="139">
        <f t="shared" si="95"/>
        <v>8.6479902557856274</v>
      </c>
      <c r="BZ33" s="137" t="str">
        <f t="shared" si="96"/>
        <v>N</v>
      </c>
      <c r="CA33" s="137" t="str">
        <f t="shared" si="97"/>
        <v>Y</v>
      </c>
      <c r="CB33" s="137" t="str">
        <f t="shared" si="98"/>
        <v>N</v>
      </c>
      <c r="CC33" s="137">
        <f>FOD!J33</f>
        <v>2550</v>
      </c>
      <c r="CD33" s="137">
        <f>FOD!T33</f>
        <v>2262</v>
      </c>
      <c r="CE33" s="137">
        <f>FOD!AD33</f>
        <v>1547</v>
      </c>
      <c r="CF33" s="137">
        <f>FOD!AN33</f>
        <v>2435</v>
      </c>
      <c r="CG33" s="137">
        <f>FOD!AX33</f>
        <v>2258</v>
      </c>
      <c r="CH33" s="137" t="str">
        <f t="shared" si="99"/>
        <v>Y</v>
      </c>
      <c r="CI33" s="137" t="str">
        <f t="shared" si="100"/>
        <v>Y</v>
      </c>
      <c r="CJ33" s="137" t="str">
        <f t="shared" si="101"/>
        <v>N</v>
      </c>
      <c r="CK33" s="137" t="str">
        <f t="shared" si="102"/>
        <v>Y</v>
      </c>
      <c r="CL33" s="139">
        <f t="shared" si="103"/>
        <v>12.73209549071618</v>
      </c>
      <c r="CM33" s="139">
        <f t="shared" si="104"/>
        <v>46.218487394957982</v>
      </c>
      <c r="CN33" s="139">
        <f t="shared" si="105"/>
        <v>-36.468172484599584</v>
      </c>
      <c r="CO33" s="139">
        <f t="shared" si="106"/>
        <v>7.8387953941541184</v>
      </c>
      <c r="CP33" s="137" t="str">
        <f t="shared" si="107"/>
        <v>N</v>
      </c>
      <c r="CQ33" s="137" t="str">
        <f t="shared" si="108"/>
        <v>Y</v>
      </c>
      <c r="CR33" s="137" t="str">
        <f t="shared" si="109"/>
        <v>N</v>
      </c>
      <c r="CT33" s="144" t="str">
        <f>'FOD (ALL)'!M33</f>
        <v>CANBK</v>
      </c>
      <c r="CU33" s="137">
        <f>'FOD (ALL)'!N33</f>
        <v>6589</v>
      </c>
      <c r="CV33" s="137">
        <f>'FOD (ALL)'!AE33</f>
        <v>4427</v>
      </c>
      <c r="CW33" s="137">
        <f>'FOD (ALL)'!AV33</f>
        <v>3274</v>
      </c>
      <c r="CX33" s="137">
        <f>'FOD (ALL)'!BM33</f>
        <v>4055</v>
      </c>
      <c r="CY33" s="137">
        <f>'FOD (ALL)'!CD33</f>
        <v>5696</v>
      </c>
      <c r="CZ33" s="137" t="str">
        <f t="shared" si="110"/>
        <v>Y</v>
      </c>
      <c r="DA33" s="137" t="str">
        <f t="shared" si="111"/>
        <v>Y</v>
      </c>
      <c r="DB33" s="137" t="str">
        <f t="shared" si="112"/>
        <v>N</v>
      </c>
      <c r="DC33" s="137" t="str">
        <f t="shared" si="113"/>
        <v>N</v>
      </c>
      <c r="DD33" s="139">
        <f t="shared" si="114"/>
        <v>48.836683984639713</v>
      </c>
      <c r="DE33" s="139">
        <f t="shared" si="115"/>
        <v>35.216860109957238</v>
      </c>
      <c r="DF33" s="139">
        <f t="shared" si="116"/>
        <v>-19.260172626387178</v>
      </c>
      <c r="DG33" s="139">
        <f t="shared" si="117"/>
        <v>-28.809691011235955</v>
      </c>
      <c r="DH33" s="139" t="str">
        <f t="shared" si="118"/>
        <v>Y</v>
      </c>
      <c r="DI33" s="139" t="str">
        <f t="shared" si="119"/>
        <v>Y</v>
      </c>
      <c r="DJ33" s="137" t="str">
        <f t="shared" si="120"/>
        <v>Y</v>
      </c>
      <c r="DK33" s="137">
        <f>'FOD (ALL)'!O33</f>
        <v>13281.58</v>
      </c>
      <c r="DL33" s="137">
        <f>'FOD (ALL)'!AF33</f>
        <v>9091.4699999999993</v>
      </c>
      <c r="DM33" s="137">
        <f>'FOD (ALL)'!AW33</f>
        <v>6541.89</v>
      </c>
      <c r="DN33" s="137">
        <f>'FOD (ALL)'!BN33</f>
        <v>8142.14</v>
      </c>
      <c r="DO33" s="137">
        <f>'FOD (ALL)'!CE33</f>
        <v>11619.06</v>
      </c>
      <c r="DP33" s="137" t="str">
        <f t="shared" si="121"/>
        <v>Y</v>
      </c>
      <c r="DQ33" s="137" t="str">
        <f t="shared" si="122"/>
        <v>Y</v>
      </c>
      <c r="DR33" s="137" t="str">
        <f t="shared" si="123"/>
        <v>N</v>
      </c>
      <c r="DS33" s="137" t="str">
        <f t="shared" si="124"/>
        <v>N</v>
      </c>
      <c r="DT33" s="139">
        <f t="shared" si="125"/>
        <v>46.088366347796352</v>
      </c>
      <c r="DU33" s="139">
        <f t="shared" si="126"/>
        <v>38.973140789588314</v>
      </c>
      <c r="DV33" s="139">
        <f t="shared" si="127"/>
        <v>-19.653923906982683</v>
      </c>
      <c r="DW33" s="139">
        <f t="shared" si="128"/>
        <v>-29.924279588882403</v>
      </c>
      <c r="DX33" s="139" t="str">
        <f t="shared" si="129"/>
        <v>Y</v>
      </c>
      <c r="DY33" s="139" t="str">
        <f t="shared" si="130"/>
        <v>Y</v>
      </c>
      <c r="DZ33" s="137" t="str">
        <f t="shared" si="131"/>
        <v>Y</v>
      </c>
      <c r="EA33" s="137">
        <f>'FOD (ALL)'!P33</f>
        <v>9032600</v>
      </c>
      <c r="EB33" s="137">
        <f>'FOD (ALL)'!AG33</f>
        <v>8858600</v>
      </c>
      <c r="EC33" s="137">
        <f>'FOD (ALL)'!AX33</f>
        <v>8921200</v>
      </c>
      <c r="ED33" s="137">
        <f>'FOD (ALL)'!BO33</f>
        <v>8773000</v>
      </c>
      <c r="EE33" s="137">
        <f>'FOD (ALL)'!CF33</f>
        <v>8825000</v>
      </c>
      <c r="EF33" s="137" t="str">
        <f t="shared" si="132"/>
        <v>Y</v>
      </c>
      <c r="EG33" s="137" t="str">
        <f t="shared" si="133"/>
        <v>N</v>
      </c>
      <c r="EH33" s="137" t="str">
        <f t="shared" si="134"/>
        <v>Y</v>
      </c>
      <c r="EI33" s="137" t="str">
        <f t="shared" si="135"/>
        <v>N</v>
      </c>
      <c r="EJ33" s="139">
        <f t="shared" si="136"/>
        <v>1.9641929876052648</v>
      </c>
      <c r="EK33" s="139">
        <f t="shared" si="137"/>
        <v>-0.70169932296103665</v>
      </c>
      <c r="EL33" s="139">
        <f t="shared" si="138"/>
        <v>1.689273908583153</v>
      </c>
      <c r="EM33" s="139">
        <f t="shared" si="139"/>
        <v>-0.58923512747875351</v>
      </c>
      <c r="EN33" s="139" t="str">
        <f t="shared" si="140"/>
        <v>Y</v>
      </c>
      <c r="EO33" s="139" t="str">
        <f t="shared" si="141"/>
        <v>N</v>
      </c>
      <c r="EP33" s="137" t="str">
        <f t="shared" si="142"/>
        <v>Y</v>
      </c>
      <c r="EQ33" s="137">
        <f>'FOD (ALL)'!Q33</f>
        <v>174000</v>
      </c>
      <c r="ER33" s="137">
        <f>'FOD (ALL)'!AH33</f>
        <v>-62600</v>
      </c>
      <c r="ES33" s="137">
        <f>'FOD (ALL)'!AY33</f>
        <v>148200</v>
      </c>
      <c r="ET33" s="137">
        <f>'FOD (ALL)'!BP33</f>
        <v>-52000</v>
      </c>
      <c r="EU33" s="137">
        <f>'FOD (ALL)'!CG33</f>
        <v>191400</v>
      </c>
      <c r="EV33" s="137" t="str">
        <f t="shared" si="143"/>
        <v>Y</v>
      </c>
      <c r="EW33" s="137" t="str">
        <f t="shared" si="144"/>
        <v>N</v>
      </c>
      <c r="EX33" s="137" t="str">
        <f t="shared" si="145"/>
        <v>Y</v>
      </c>
      <c r="EY33" s="137" t="str">
        <f t="shared" si="146"/>
        <v>N</v>
      </c>
      <c r="EZ33" s="139">
        <f t="shared" si="147"/>
        <v>-377.9552715654952</v>
      </c>
      <c r="FA33" s="139">
        <f t="shared" si="148"/>
        <v>-142.24021592442645</v>
      </c>
      <c r="FB33" s="139">
        <f t="shared" si="149"/>
        <v>-385</v>
      </c>
      <c r="FC33" s="139">
        <f t="shared" si="150"/>
        <v>-127.16823406478579</v>
      </c>
      <c r="FD33" s="139" t="str">
        <f t="shared" si="151"/>
        <v>N</v>
      </c>
      <c r="FE33" s="139" t="str">
        <f t="shared" si="152"/>
        <v>Y</v>
      </c>
      <c r="FF33" s="137" t="str">
        <f t="shared" si="153"/>
        <v>N</v>
      </c>
    </row>
    <row r="34" spans="1:162" x14ac:dyDescent="0.3">
      <c r="A34" s="137" t="str">
        <f>FOD!B34</f>
        <v xml:space="preserve">CESC      </v>
      </c>
      <c r="B34" s="137">
        <f>FOD!F34</f>
        <v>550.54999999999995</v>
      </c>
      <c r="C34" s="137">
        <f>FOD!P34</f>
        <v>568.45000000000005</v>
      </c>
      <c r="D34" s="137">
        <f>FOD!Z34</f>
        <v>578.54999999999995</v>
      </c>
      <c r="E34" s="137">
        <f>FOD!AJ34</f>
        <v>582.54999999999995</v>
      </c>
      <c r="F34" s="137">
        <f>FOD!AT34</f>
        <v>567.54999999999995</v>
      </c>
      <c r="G34" s="137" t="str">
        <f t="shared" si="55"/>
        <v>N</v>
      </c>
      <c r="H34" s="137" t="str">
        <f t="shared" si="56"/>
        <v>N</v>
      </c>
      <c r="I34" s="137" t="str">
        <f t="shared" si="57"/>
        <v>N</v>
      </c>
      <c r="J34" s="137" t="str">
        <f t="shared" si="58"/>
        <v>Y</v>
      </c>
      <c r="K34" s="139">
        <f t="shared" si="59"/>
        <v>-3.1489137127276088</v>
      </c>
      <c r="L34" s="139">
        <f t="shared" si="60"/>
        <v>-1.7457436695186086</v>
      </c>
      <c r="M34" s="139">
        <f t="shared" si="61"/>
        <v>-0.68663634022830666</v>
      </c>
      <c r="N34" s="139">
        <f t="shared" si="62"/>
        <v>2.6429389481102987</v>
      </c>
      <c r="O34" s="137" t="str">
        <f t="shared" si="63"/>
        <v>N</v>
      </c>
      <c r="P34" s="137" t="str">
        <f t="shared" si="64"/>
        <v>N</v>
      </c>
      <c r="Q34" s="137" t="str">
        <f t="shared" si="65"/>
        <v>N</v>
      </c>
      <c r="R34" s="137">
        <f>FOD!C34</f>
        <v>564.29999999999995</v>
      </c>
      <c r="S34" s="137">
        <f>FOD!M34</f>
        <v>570.35</v>
      </c>
      <c r="T34" s="137">
        <f>FOD!W34</f>
        <v>579.45000000000005</v>
      </c>
      <c r="U34" s="137">
        <f>FOD!AG34</f>
        <v>561.4</v>
      </c>
      <c r="V34" s="137">
        <f>FOD!AQ34</f>
        <v>572.4</v>
      </c>
      <c r="W34" s="137">
        <f>FOD!D34</f>
        <v>576.9</v>
      </c>
      <c r="X34" s="137">
        <f>FOD!N34</f>
        <v>585.25</v>
      </c>
      <c r="Y34" s="137">
        <f>FOD!X34</f>
        <v>591.6</v>
      </c>
      <c r="Z34" s="137">
        <f>FOD!AH34</f>
        <v>588.79999999999995</v>
      </c>
      <c r="AA34" s="137">
        <f>FOD!AR34</f>
        <v>579.85</v>
      </c>
      <c r="AB34" s="137">
        <f>FOD!E34</f>
        <v>547.29999999999995</v>
      </c>
      <c r="AC34" s="137">
        <f>FOD!O34</f>
        <v>565.79999999999995</v>
      </c>
      <c r="AD34" s="137">
        <f>FOD!Y34</f>
        <v>575</v>
      </c>
      <c r="AE34" s="137">
        <f>FOD!AI34</f>
        <v>561.4</v>
      </c>
      <c r="AF34" s="137">
        <f>FOD!AS34</f>
        <v>560.1</v>
      </c>
      <c r="AG34" s="137">
        <f>FOD!G34</f>
        <v>669600</v>
      </c>
      <c r="AH34" s="137">
        <f>FOD!Q34</f>
        <v>649600</v>
      </c>
      <c r="AI34" s="137">
        <f>FOD!AA34</f>
        <v>655200</v>
      </c>
      <c r="AJ34" s="137">
        <f>FOD!AK34</f>
        <v>661600</v>
      </c>
      <c r="AK34" s="137">
        <f>FOD!AU34</f>
        <v>639200</v>
      </c>
      <c r="AL34" s="137" t="str">
        <f t="shared" si="66"/>
        <v>Y</v>
      </c>
      <c r="AM34" s="137" t="str">
        <f t="shared" si="67"/>
        <v>N</v>
      </c>
      <c r="AN34" s="137" t="str">
        <f t="shared" si="68"/>
        <v>N</v>
      </c>
      <c r="AO34" s="137" t="str">
        <f t="shared" si="69"/>
        <v>Y</v>
      </c>
      <c r="AP34" s="139">
        <f t="shared" si="70"/>
        <v>3.0788177339901477</v>
      </c>
      <c r="AQ34" s="139">
        <f t="shared" si="71"/>
        <v>-0.85470085470085477</v>
      </c>
      <c r="AR34" s="139">
        <f t="shared" si="72"/>
        <v>-0.96735187424425628</v>
      </c>
      <c r="AS34" s="139">
        <f t="shared" si="73"/>
        <v>3.5043804755944929</v>
      </c>
      <c r="AT34" s="137" t="str">
        <f t="shared" si="74"/>
        <v>Y</v>
      </c>
      <c r="AU34" s="137" t="str">
        <f t="shared" si="75"/>
        <v>Y</v>
      </c>
      <c r="AV34" s="137" t="str">
        <f t="shared" si="76"/>
        <v>N</v>
      </c>
      <c r="AW34" s="137">
        <f>FOD!H34</f>
        <v>721006120</v>
      </c>
      <c r="AX34" s="137">
        <f>FOD!R34</f>
        <v>296024640</v>
      </c>
      <c r="AY34" s="137">
        <f>FOD!AB34</f>
        <v>254392080</v>
      </c>
      <c r="AZ34" s="137">
        <f>FOD!AL34</f>
        <v>499203080</v>
      </c>
      <c r="BA34" s="137">
        <f>FOD!AV34</f>
        <v>674695760</v>
      </c>
      <c r="BB34" s="137" t="str">
        <f t="shared" si="77"/>
        <v>Y</v>
      </c>
      <c r="BC34" s="137" t="str">
        <f t="shared" si="78"/>
        <v>Y</v>
      </c>
      <c r="BD34" s="137" t="str">
        <f t="shared" si="79"/>
        <v>N</v>
      </c>
      <c r="BE34" s="137" t="str">
        <f t="shared" si="80"/>
        <v>N</v>
      </c>
      <c r="BF34" s="139">
        <f t="shared" si="81"/>
        <v>143.56287368510945</v>
      </c>
      <c r="BG34" s="139">
        <f t="shared" si="82"/>
        <v>16.365509492276647</v>
      </c>
      <c r="BH34" s="139">
        <f t="shared" si="83"/>
        <v>-49.040362491353221</v>
      </c>
      <c r="BI34" s="139">
        <f t="shared" si="84"/>
        <v>-26.010639225004173</v>
      </c>
      <c r="BJ34" s="137" t="str">
        <f t="shared" si="85"/>
        <v>Y</v>
      </c>
      <c r="BK34" s="137" t="str">
        <f t="shared" si="86"/>
        <v>Y</v>
      </c>
      <c r="BL34" s="137" t="str">
        <f t="shared" si="87"/>
        <v>N</v>
      </c>
      <c r="BM34" s="137">
        <f>FOD!I34</f>
        <v>1287200</v>
      </c>
      <c r="BN34" s="137">
        <f>FOD!S34</f>
        <v>515200</v>
      </c>
      <c r="BO34" s="137">
        <f>FOD!AC34</f>
        <v>436800</v>
      </c>
      <c r="BP34" s="137">
        <f>FOD!AM34</f>
        <v>859200</v>
      </c>
      <c r="BQ34" s="137">
        <f>FOD!AW34</f>
        <v>1184000</v>
      </c>
      <c r="BR34" s="137" t="str">
        <f t="shared" si="88"/>
        <v>Y</v>
      </c>
      <c r="BS34" s="137" t="str">
        <f t="shared" si="89"/>
        <v>Y</v>
      </c>
      <c r="BT34" s="137" t="str">
        <f t="shared" si="90"/>
        <v>N</v>
      </c>
      <c r="BU34" s="137" t="str">
        <f t="shared" si="91"/>
        <v>N</v>
      </c>
      <c r="BV34" s="139">
        <f t="shared" si="92"/>
        <v>149.84472049689441</v>
      </c>
      <c r="BW34" s="139">
        <f t="shared" si="93"/>
        <v>17.948717948717949</v>
      </c>
      <c r="BX34" s="139">
        <f t="shared" si="94"/>
        <v>-49.162011173184354</v>
      </c>
      <c r="BY34" s="139">
        <f t="shared" si="95"/>
        <v>-27.432432432432428</v>
      </c>
      <c r="BZ34" s="137" t="str">
        <f t="shared" si="96"/>
        <v>Y</v>
      </c>
      <c r="CA34" s="137" t="str">
        <f t="shared" si="97"/>
        <v>Y</v>
      </c>
      <c r="CB34" s="137" t="str">
        <f t="shared" si="98"/>
        <v>N</v>
      </c>
      <c r="CC34" s="137">
        <f>FOD!J34</f>
        <v>1475</v>
      </c>
      <c r="CD34" s="137">
        <f>FOD!T34</f>
        <v>618</v>
      </c>
      <c r="CE34" s="137">
        <f>FOD!AD34</f>
        <v>517</v>
      </c>
      <c r="CF34" s="137">
        <f>FOD!AN34</f>
        <v>1032</v>
      </c>
      <c r="CG34" s="137">
        <f>FOD!AX34</f>
        <v>1428</v>
      </c>
      <c r="CH34" s="137" t="str">
        <f t="shared" si="99"/>
        <v>Y</v>
      </c>
      <c r="CI34" s="137" t="str">
        <f t="shared" si="100"/>
        <v>Y</v>
      </c>
      <c r="CJ34" s="137" t="str">
        <f t="shared" si="101"/>
        <v>N</v>
      </c>
      <c r="CK34" s="137" t="str">
        <f t="shared" si="102"/>
        <v>N</v>
      </c>
      <c r="CL34" s="139">
        <f t="shared" si="103"/>
        <v>138.67313915857605</v>
      </c>
      <c r="CM34" s="139">
        <f t="shared" si="104"/>
        <v>19.535783365570598</v>
      </c>
      <c r="CN34" s="139">
        <f t="shared" si="105"/>
        <v>-49.903100775193799</v>
      </c>
      <c r="CO34" s="139">
        <f t="shared" si="106"/>
        <v>-27.731092436974791</v>
      </c>
      <c r="CP34" s="137" t="str">
        <f t="shared" si="107"/>
        <v>Y</v>
      </c>
      <c r="CQ34" s="137" t="str">
        <f t="shared" si="108"/>
        <v>Y</v>
      </c>
      <c r="CR34" s="137" t="str">
        <f t="shared" si="109"/>
        <v>N</v>
      </c>
      <c r="CT34" s="144" t="str">
        <f>'FOD (ALL)'!M34</f>
        <v>CENTURYTEX</v>
      </c>
      <c r="CU34" s="137">
        <f>'FOD (ALL)'!N34</f>
        <v>4532</v>
      </c>
      <c r="CV34" s="137">
        <f>'FOD (ALL)'!AE34</f>
        <v>3276</v>
      </c>
      <c r="CW34" s="137">
        <f>'FOD (ALL)'!AV34</f>
        <v>2054</v>
      </c>
      <c r="CX34" s="137">
        <f>'FOD (ALL)'!BM34</f>
        <v>2794</v>
      </c>
      <c r="CY34" s="137">
        <f>'FOD (ALL)'!CD34</f>
        <v>2531</v>
      </c>
      <c r="CZ34" s="137" t="str">
        <f t="shared" si="110"/>
        <v>Y</v>
      </c>
      <c r="DA34" s="137" t="str">
        <f t="shared" si="111"/>
        <v>Y</v>
      </c>
      <c r="DB34" s="137" t="str">
        <f t="shared" si="112"/>
        <v>N</v>
      </c>
      <c r="DC34" s="137" t="str">
        <f t="shared" si="113"/>
        <v>Y</v>
      </c>
      <c r="DD34" s="139">
        <f t="shared" si="114"/>
        <v>38.339438339438345</v>
      </c>
      <c r="DE34" s="139">
        <f t="shared" si="115"/>
        <v>59.493670886075947</v>
      </c>
      <c r="DF34" s="139">
        <f t="shared" si="116"/>
        <v>-26.485325697924122</v>
      </c>
      <c r="DG34" s="139">
        <f t="shared" si="117"/>
        <v>10.391149743184512</v>
      </c>
      <c r="DH34" s="139" t="str">
        <f t="shared" si="118"/>
        <v>N</v>
      </c>
      <c r="DI34" s="139" t="str">
        <f t="shared" si="119"/>
        <v>Y</v>
      </c>
      <c r="DJ34" s="137" t="str">
        <f t="shared" si="120"/>
        <v>N</v>
      </c>
      <c r="DK34" s="137">
        <f>'FOD (ALL)'!O34</f>
        <v>7348.64</v>
      </c>
      <c r="DL34" s="137">
        <f>'FOD (ALL)'!AF34</f>
        <v>5229.3899999999994</v>
      </c>
      <c r="DM34" s="137">
        <f>'FOD (ALL)'!AW34</f>
        <v>3221.24</v>
      </c>
      <c r="DN34" s="137">
        <f>'FOD (ALL)'!BN34</f>
        <v>4387.8200000000006</v>
      </c>
      <c r="DO34" s="137">
        <f>'FOD (ALL)'!CE34</f>
        <v>3962.47</v>
      </c>
      <c r="DP34" s="137" t="str">
        <f t="shared" si="121"/>
        <v>Y</v>
      </c>
      <c r="DQ34" s="137" t="str">
        <f t="shared" si="122"/>
        <v>Y</v>
      </c>
      <c r="DR34" s="137" t="str">
        <f t="shared" si="123"/>
        <v>N</v>
      </c>
      <c r="DS34" s="137" t="str">
        <f t="shared" si="124"/>
        <v>Y</v>
      </c>
      <c r="DT34" s="139">
        <f t="shared" si="125"/>
        <v>40.525759218570442</v>
      </c>
      <c r="DU34" s="139">
        <f t="shared" si="126"/>
        <v>62.340899777725348</v>
      </c>
      <c r="DV34" s="139">
        <f t="shared" si="127"/>
        <v>-26.586778856015076</v>
      </c>
      <c r="DW34" s="139">
        <f t="shared" si="128"/>
        <v>10.734466128450206</v>
      </c>
      <c r="DX34" s="139" t="str">
        <f t="shared" si="129"/>
        <v>N</v>
      </c>
      <c r="DY34" s="139" t="str">
        <f t="shared" si="130"/>
        <v>Y</v>
      </c>
      <c r="DZ34" s="137" t="str">
        <f t="shared" si="131"/>
        <v>N</v>
      </c>
      <c r="EA34" s="137">
        <f>'FOD (ALL)'!P34</f>
        <v>2390600</v>
      </c>
      <c r="EB34" s="137">
        <f>'FOD (ALL)'!AG34</f>
        <v>2487200</v>
      </c>
      <c r="EC34" s="137">
        <f>'FOD (ALL)'!AX34</f>
        <v>2483400</v>
      </c>
      <c r="ED34" s="137">
        <f>'FOD (ALL)'!BO34</f>
        <v>2412600</v>
      </c>
      <c r="EE34" s="137">
        <f>'FOD (ALL)'!CF34</f>
        <v>2340600</v>
      </c>
      <c r="EF34" s="137" t="str">
        <f t="shared" si="132"/>
        <v>N</v>
      </c>
      <c r="EG34" s="137" t="str">
        <f t="shared" si="133"/>
        <v>Y</v>
      </c>
      <c r="EH34" s="137" t="str">
        <f t="shared" si="134"/>
        <v>Y</v>
      </c>
      <c r="EI34" s="137" t="str">
        <f t="shared" si="135"/>
        <v>Y</v>
      </c>
      <c r="EJ34" s="139">
        <f t="shared" si="136"/>
        <v>-3.8838854937278864</v>
      </c>
      <c r="EK34" s="139">
        <f t="shared" si="137"/>
        <v>0.15301602641539824</v>
      </c>
      <c r="EL34" s="139">
        <f t="shared" si="138"/>
        <v>2.9345933847301668</v>
      </c>
      <c r="EM34" s="139">
        <f t="shared" si="139"/>
        <v>3.0761343245321711</v>
      </c>
      <c r="EN34" s="139" t="str">
        <f t="shared" si="140"/>
        <v>N</v>
      </c>
      <c r="EO34" s="139" t="str">
        <f t="shared" si="141"/>
        <v>N</v>
      </c>
      <c r="EP34" s="137" t="str">
        <f t="shared" si="142"/>
        <v>N</v>
      </c>
      <c r="EQ34" s="137">
        <f>'FOD (ALL)'!Q34</f>
        <v>-96600</v>
      </c>
      <c r="ER34" s="137">
        <f>'FOD (ALL)'!AH34</f>
        <v>3800</v>
      </c>
      <c r="ES34" s="137">
        <f>'FOD (ALL)'!AY34</f>
        <v>70800</v>
      </c>
      <c r="ET34" s="137">
        <f>'FOD (ALL)'!BP34</f>
        <v>72000</v>
      </c>
      <c r="EU34" s="137">
        <f>'FOD (ALL)'!CG34</f>
        <v>-145200</v>
      </c>
      <c r="EV34" s="137" t="str">
        <f t="shared" si="143"/>
        <v>N</v>
      </c>
      <c r="EW34" s="137" t="str">
        <f t="shared" si="144"/>
        <v>N</v>
      </c>
      <c r="EX34" s="137" t="str">
        <f t="shared" si="145"/>
        <v>N</v>
      </c>
      <c r="EY34" s="137" t="str">
        <f t="shared" si="146"/>
        <v>Y</v>
      </c>
      <c r="EZ34" s="139">
        <f t="shared" si="147"/>
        <v>-2642.105263157895</v>
      </c>
      <c r="FA34" s="139">
        <f t="shared" si="148"/>
        <v>-94.632768361581924</v>
      </c>
      <c r="FB34" s="139">
        <f t="shared" si="149"/>
        <v>-1.6666666666666667</v>
      </c>
      <c r="FC34" s="139">
        <f t="shared" si="150"/>
        <v>-149.58677685950411</v>
      </c>
      <c r="FD34" s="139" t="str">
        <f t="shared" si="151"/>
        <v>N</v>
      </c>
      <c r="FE34" s="139" t="str">
        <f t="shared" si="152"/>
        <v>N</v>
      </c>
      <c r="FF34" s="137" t="str">
        <f t="shared" si="153"/>
        <v>Y</v>
      </c>
    </row>
    <row r="35" spans="1:162" x14ac:dyDescent="0.3">
      <c r="A35" s="137" t="str">
        <f>FOD!B35</f>
        <v xml:space="preserve">CHOLAFIN  </v>
      </c>
      <c r="B35" s="137">
        <f>FOD!F35</f>
        <v>123.55</v>
      </c>
      <c r="C35" s="137">
        <f>FOD!P35</f>
        <v>129.85</v>
      </c>
      <c r="D35" s="137">
        <f>FOD!Z35</f>
        <v>135.6</v>
      </c>
      <c r="E35" s="137">
        <f>FOD!AJ35</f>
        <v>126.75</v>
      </c>
      <c r="F35" s="137">
        <f>FOD!AT35</f>
        <v>125.35</v>
      </c>
      <c r="G35" s="137" t="str">
        <f t="shared" si="55"/>
        <v>N</v>
      </c>
      <c r="H35" s="137" t="str">
        <f t="shared" si="56"/>
        <v>N</v>
      </c>
      <c r="I35" s="137" t="str">
        <f t="shared" si="57"/>
        <v>Y</v>
      </c>
      <c r="J35" s="137" t="str">
        <f t="shared" si="58"/>
        <v>Y</v>
      </c>
      <c r="K35" s="139">
        <f t="shared" si="59"/>
        <v>-4.8517520215633398</v>
      </c>
      <c r="L35" s="139">
        <f t="shared" si="60"/>
        <v>-4.2404129793510323</v>
      </c>
      <c r="M35" s="139">
        <f t="shared" si="61"/>
        <v>6.9822485207100549</v>
      </c>
      <c r="N35" s="139">
        <f t="shared" si="62"/>
        <v>1.1168727562824139</v>
      </c>
      <c r="O35" s="137" t="str">
        <f t="shared" si="63"/>
        <v>N</v>
      </c>
      <c r="P35" s="137" t="str">
        <f t="shared" si="64"/>
        <v>N</v>
      </c>
      <c r="Q35" s="137" t="str">
        <f t="shared" si="65"/>
        <v>Y</v>
      </c>
      <c r="R35" s="137">
        <f>FOD!C35</f>
        <v>130</v>
      </c>
      <c r="S35" s="137">
        <f>FOD!M35</f>
        <v>137</v>
      </c>
      <c r="T35" s="137">
        <f>FOD!W35</f>
        <v>126</v>
      </c>
      <c r="U35" s="137">
        <f>FOD!AG35</f>
        <v>127.85</v>
      </c>
      <c r="V35" s="137">
        <f>FOD!AQ35</f>
        <v>147.6</v>
      </c>
      <c r="W35" s="137">
        <f>FOD!D35</f>
        <v>133</v>
      </c>
      <c r="X35" s="137">
        <f>FOD!N35</f>
        <v>138.80000000000001</v>
      </c>
      <c r="Y35" s="137">
        <f>FOD!X35</f>
        <v>137</v>
      </c>
      <c r="Z35" s="137">
        <f>FOD!AH35</f>
        <v>132.5</v>
      </c>
      <c r="AA35" s="137">
        <f>FOD!AR35</f>
        <v>148.1</v>
      </c>
      <c r="AB35" s="137">
        <f>FOD!E35</f>
        <v>121</v>
      </c>
      <c r="AC35" s="137">
        <f>FOD!O35</f>
        <v>128.9</v>
      </c>
      <c r="AD35" s="137">
        <f>FOD!Y35</f>
        <v>124.85</v>
      </c>
      <c r="AE35" s="137">
        <f>FOD!AI35</f>
        <v>125.85</v>
      </c>
      <c r="AF35" s="137">
        <f>FOD!AS35</f>
        <v>122.8</v>
      </c>
      <c r="AG35" s="137">
        <f>FOD!G35</f>
        <v>7255000</v>
      </c>
      <c r="AH35" s="137">
        <f>FOD!Q35</f>
        <v>7157500</v>
      </c>
      <c r="AI35" s="137">
        <f>FOD!AA35</f>
        <v>7127500</v>
      </c>
      <c r="AJ35" s="137">
        <f>FOD!AK35</f>
        <v>7070000</v>
      </c>
      <c r="AK35" s="137">
        <f>FOD!AU35</f>
        <v>7192500</v>
      </c>
      <c r="AL35" s="137" t="str">
        <f t="shared" si="66"/>
        <v>Y</v>
      </c>
      <c r="AM35" s="137" t="str">
        <f t="shared" si="67"/>
        <v>Y</v>
      </c>
      <c r="AN35" s="137" t="str">
        <f t="shared" si="68"/>
        <v>Y</v>
      </c>
      <c r="AO35" s="137" t="str">
        <f t="shared" si="69"/>
        <v>N</v>
      </c>
      <c r="AP35" s="139">
        <f t="shared" si="70"/>
        <v>1.3622074746769124</v>
      </c>
      <c r="AQ35" s="139">
        <f t="shared" si="71"/>
        <v>0.4209049456331112</v>
      </c>
      <c r="AR35" s="139">
        <f t="shared" si="72"/>
        <v>0.81329561527581329</v>
      </c>
      <c r="AS35" s="139">
        <f t="shared" si="73"/>
        <v>-1.7031630170316301</v>
      </c>
      <c r="AT35" s="137" t="str">
        <f t="shared" si="74"/>
        <v>Y</v>
      </c>
      <c r="AU35" s="137" t="str">
        <f t="shared" si="75"/>
        <v>N</v>
      </c>
      <c r="AV35" s="137" t="str">
        <f t="shared" si="76"/>
        <v>Y</v>
      </c>
      <c r="AW35" s="137">
        <f>FOD!H35</f>
        <v>1757009750</v>
      </c>
      <c r="AX35" s="137">
        <f>FOD!R35</f>
        <v>1320989000</v>
      </c>
      <c r="AY35" s="137">
        <f>FOD!AB35</f>
        <v>1749513125</v>
      </c>
      <c r="AZ35" s="137">
        <f>FOD!AL35</f>
        <v>1052799625</v>
      </c>
      <c r="BA35" s="137">
        <f>FOD!AV35</f>
        <v>1712724625</v>
      </c>
      <c r="BB35" s="137" t="str">
        <f t="shared" si="77"/>
        <v>Y</v>
      </c>
      <c r="BC35" s="137" t="str">
        <f t="shared" si="78"/>
        <v>N</v>
      </c>
      <c r="BD35" s="137" t="str">
        <f t="shared" si="79"/>
        <v>Y</v>
      </c>
      <c r="BE35" s="137" t="str">
        <f t="shared" si="80"/>
        <v>N</v>
      </c>
      <c r="BF35" s="139">
        <f t="shared" si="81"/>
        <v>33.007144646927415</v>
      </c>
      <c r="BG35" s="139">
        <f t="shared" si="82"/>
        <v>-24.493907412097865</v>
      </c>
      <c r="BH35" s="139">
        <f t="shared" si="83"/>
        <v>66.177217720798481</v>
      </c>
      <c r="BI35" s="139">
        <f t="shared" si="84"/>
        <v>-38.530712431369402</v>
      </c>
      <c r="BJ35" s="137" t="str">
        <f t="shared" si="85"/>
        <v>Y</v>
      </c>
      <c r="BK35" s="137" t="str">
        <f t="shared" si="86"/>
        <v>N</v>
      </c>
      <c r="BL35" s="137" t="str">
        <f t="shared" si="87"/>
        <v>Y</v>
      </c>
      <c r="BM35" s="137">
        <f>FOD!I35</f>
        <v>13960000</v>
      </c>
      <c r="BN35" s="137">
        <f>FOD!S35</f>
        <v>9872500</v>
      </c>
      <c r="BO35" s="137">
        <f>FOD!AC35</f>
        <v>13295000</v>
      </c>
      <c r="BP35" s="137">
        <f>FOD!AM35</f>
        <v>8145000</v>
      </c>
      <c r="BQ35" s="137">
        <f>FOD!AW35</f>
        <v>12942500</v>
      </c>
      <c r="BR35" s="137" t="str">
        <f t="shared" si="88"/>
        <v>Y</v>
      </c>
      <c r="BS35" s="137" t="str">
        <f t="shared" si="89"/>
        <v>N</v>
      </c>
      <c r="BT35" s="137" t="str">
        <f t="shared" si="90"/>
        <v>Y</v>
      </c>
      <c r="BU35" s="137" t="str">
        <f t="shared" si="91"/>
        <v>N</v>
      </c>
      <c r="BV35" s="139">
        <f t="shared" si="92"/>
        <v>41.402886806786526</v>
      </c>
      <c r="BW35" s="139">
        <f t="shared" si="93"/>
        <v>-25.74276043625423</v>
      </c>
      <c r="BX35" s="139">
        <f t="shared" si="94"/>
        <v>63.228974831184779</v>
      </c>
      <c r="BY35" s="139">
        <f t="shared" si="95"/>
        <v>-37.067799884102762</v>
      </c>
      <c r="BZ35" s="137" t="str">
        <f t="shared" si="96"/>
        <v>Y</v>
      </c>
      <c r="CA35" s="137" t="str">
        <f t="shared" si="97"/>
        <v>N</v>
      </c>
      <c r="CB35" s="137" t="str">
        <f t="shared" si="98"/>
        <v>Y</v>
      </c>
      <c r="CC35" s="137">
        <f>FOD!J35</f>
        <v>4933</v>
      </c>
      <c r="CD35" s="137">
        <f>FOD!T35</f>
        <v>3368</v>
      </c>
      <c r="CE35" s="137">
        <f>FOD!AD35</f>
        <v>4479</v>
      </c>
      <c r="CF35" s="137">
        <f>FOD!AN35</f>
        <v>2896</v>
      </c>
      <c r="CG35" s="137">
        <f>FOD!AX35</f>
        <v>4666</v>
      </c>
      <c r="CH35" s="137" t="str">
        <f t="shared" si="99"/>
        <v>Y</v>
      </c>
      <c r="CI35" s="137" t="str">
        <f t="shared" si="100"/>
        <v>N</v>
      </c>
      <c r="CJ35" s="137" t="str">
        <f t="shared" si="101"/>
        <v>Y</v>
      </c>
      <c r="CK35" s="137" t="str">
        <f t="shared" si="102"/>
        <v>N</v>
      </c>
      <c r="CL35" s="139">
        <f t="shared" si="103"/>
        <v>46.466745843230406</v>
      </c>
      <c r="CM35" s="139">
        <f t="shared" si="104"/>
        <v>-24.804643893726279</v>
      </c>
      <c r="CN35" s="139">
        <f t="shared" si="105"/>
        <v>54.661602209944746</v>
      </c>
      <c r="CO35" s="139">
        <f t="shared" si="106"/>
        <v>-37.933990570081441</v>
      </c>
      <c r="CP35" s="137" t="str">
        <f t="shared" si="107"/>
        <v>Y</v>
      </c>
      <c r="CQ35" s="137" t="str">
        <f t="shared" si="108"/>
        <v>N</v>
      </c>
      <c r="CR35" s="137" t="str">
        <f t="shared" si="109"/>
        <v>Y</v>
      </c>
      <c r="CT35" s="144" t="str">
        <f>'FOD (ALL)'!M35</f>
        <v>CESC</v>
      </c>
      <c r="CU35" s="137">
        <f>'FOD (ALL)'!N35</f>
        <v>1609</v>
      </c>
      <c r="CV35" s="137">
        <f>'FOD (ALL)'!AE35</f>
        <v>644</v>
      </c>
      <c r="CW35" s="137">
        <f>'FOD (ALL)'!AV35</f>
        <v>546</v>
      </c>
      <c r="CX35" s="137">
        <f>'FOD (ALL)'!BM35</f>
        <v>1074</v>
      </c>
      <c r="CY35" s="137">
        <f>'FOD (ALL)'!CD35</f>
        <v>1480</v>
      </c>
      <c r="CZ35" s="137" t="str">
        <f t="shared" si="110"/>
        <v>Y</v>
      </c>
      <c r="DA35" s="137" t="str">
        <f t="shared" si="111"/>
        <v>Y</v>
      </c>
      <c r="DB35" s="137" t="str">
        <f t="shared" si="112"/>
        <v>N</v>
      </c>
      <c r="DC35" s="137" t="str">
        <f t="shared" si="113"/>
        <v>N</v>
      </c>
      <c r="DD35" s="139">
        <f t="shared" si="114"/>
        <v>149.84472049689441</v>
      </c>
      <c r="DE35" s="139">
        <f t="shared" si="115"/>
        <v>17.948717948717949</v>
      </c>
      <c r="DF35" s="139">
        <f t="shared" si="116"/>
        <v>-49.162011173184354</v>
      </c>
      <c r="DG35" s="139">
        <f t="shared" si="117"/>
        <v>-27.432432432432428</v>
      </c>
      <c r="DH35" s="139" t="str">
        <f t="shared" si="118"/>
        <v>Y</v>
      </c>
      <c r="DI35" s="139" t="str">
        <f t="shared" si="119"/>
        <v>Y</v>
      </c>
      <c r="DJ35" s="137" t="str">
        <f t="shared" si="120"/>
        <v>N</v>
      </c>
      <c r="DK35" s="137">
        <f>'FOD (ALL)'!O35</f>
        <v>7210.06</v>
      </c>
      <c r="DL35" s="137">
        <f>'FOD (ALL)'!AF35</f>
        <v>2960.24</v>
      </c>
      <c r="DM35" s="137">
        <f>'FOD (ALL)'!AW35</f>
        <v>2543.92</v>
      </c>
      <c r="DN35" s="137">
        <f>'FOD (ALL)'!BN35</f>
        <v>4992.03</v>
      </c>
      <c r="DO35" s="137">
        <f>'FOD (ALL)'!CE35</f>
        <v>6746.95</v>
      </c>
      <c r="DP35" s="137" t="str">
        <f t="shared" si="121"/>
        <v>Y</v>
      </c>
      <c r="DQ35" s="137" t="str">
        <f t="shared" si="122"/>
        <v>Y</v>
      </c>
      <c r="DR35" s="137" t="str">
        <f t="shared" si="123"/>
        <v>N</v>
      </c>
      <c r="DS35" s="137" t="str">
        <f t="shared" si="124"/>
        <v>N</v>
      </c>
      <c r="DT35" s="139">
        <f t="shared" si="125"/>
        <v>143.5633597275897</v>
      </c>
      <c r="DU35" s="139">
        <f t="shared" si="126"/>
        <v>16.36529450611653</v>
      </c>
      <c r="DV35" s="139">
        <f t="shared" si="127"/>
        <v>-49.040370350338435</v>
      </c>
      <c r="DW35" s="139">
        <f t="shared" si="128"/>
        <v>-26.010567738014956</v>
      </c>
      <c r="DX35" s="139" t="str">
        <f t="shared" si="129"/>
        <v>Y</v>
      </c>
      <c r="DY35" s="139" t="str">
        <f t="shared" si="130"/>
        <v>Y</v>
      </c>
      <c r="DZ35" s="137" t="str">
        <f t="shared" si="131"/>
        <v>N</v>
      </c>
      <c r="EA35" s="137">
        <f>'FOD (ALL)'!P35</f>
        <v>669600</v>
      </c>
      <c r="EB35" s="137">
        <f>'FOD (ALL)'!AG35</f>
        <v>649600</v>
      </c>
      <c r="EC35" s="137">
        <f>'FOD (ALL)'!AX35</f>
        <v>655200</v>
      </c>
      <c r="ED35" s="137">
        <f>'FOD (ALL)'!BO35</f>
        <v>661600</v>
      </c>
      <c r="EE35" s="137">
        <f>'FOD (ALL)'!CF35</f>
        <v>639200</v>
      </c>
      <c r="EF35" s="137" t="str">
        <f t="shared" si="132"/>
        <v>Y</v>
      </c>
      <c r="EG35" s="137" t="str">
        <f t="shared" si="133"/>
        <v>N</v>
      </c>
      <c r="EH35" s="137" t="str">
        <f t="shared" si="134"/>
        <v>N</v>
      </c>
      <c r="EI35" s="137" t="str">
        <f t="shared" si="135"/>
        <v>Y</v>
      </c>
      <c r="EJ35" s="139">
        <f t="shared" si="136"/>
        <v>3.0788177339901477</v>
      </c>
      <c r="EK35" s="139">
        <f t="shared" si="137"/>
        <v>-0.85470085470085477</v>
      </c>
      <c r="EL35" s="139">
        <f t="shared" si="138"/>
        <v>-0.96735187424425628</v>
      </c>
      <c r="EM35" s="139">
        <f t="shared" si="139"/>
        <v>3.5043804755944929</v>
      </c>
      <c r="EN35" s="139" t="str">
        <f t="shared" si="140"/>
        <v>Y</v>
      </c>
      <c r="EO35" s="139" t="str">
        <f t="shared" si="141"/>
        <v>Y</v>
      </c>
      <c r="EP35" s="137" t="str">
        <f t="shared" si="142"/>
        <v>N</v>
      </c>
      <c r="EQ35" s="137">
        <f>'FOD (ALL)'!Q35</f>
        <v>20000</v>
      </c>
      <c r="ER35" s="137">
        <f>'FOD (ALL)'!AH35</f>
        <v>-5600</v>
      </c>
      <c r="ES35" s="137">
        <f>'FOD (ALL)'!AY35</f>
        <v>-6400</v>
      </c>
      <c r="ET35" s="137">
        <f>'FOD (ALL)'!BP35</f>
        <v>22400</v>
      </c>
      <c r="EU35" s="137">
        <f>'FOD (ALL)'!CG35</f>
        <v>-37600</v>
      </c>
      <c r="EV35" s="137" t="str">
        <f t="shared" si="143"/>
        <v>Y</v>
      </c>
      <c r="EW35" s="137" t="str">
        <f t="shared" si="144"/>
        <v>Y</v>
      </c>
      <c r="EX35" s="137" t="str">
        <f t="shared" si="145"/>
        <v>N</v>
      </c>
      <c r="EY35" s="137" t="str">
        <f t="shared" si="146"/>
        <v>Y</v>
      </c>
      <c r="EZ35" s="139">
        <f t="shared" si="147"/>
        <v>-457.14285714285711</v>
      </c>
      <c r="FA35" s="139">
        <f t="shared" si="148"/>
        <v>-12.5</v>
      </c>
      <c r="FB35" s="139">
        <f t="shared" si="149"/>
        <v>-128.57142857142858</v>
      </c>
      <c r="FC35" s="139">
        <f t="shared" si="150"/>
        <v>-159.57446808510639</v>
      </c>
      <c r="FD35" s="139" t="str">
        <f t="shared" si="151"/>
        <v>N</v>
      </c>
      <c r="FE35" s="139" t="str">
        <f t="shared" si="152"/>
        <v>Y</v>
      </c>
      <c r="FF35" s="137" t="str">
        <f t="shared" si="153"/>
        <v>Y</v>
      </c>
    </row>
    <row r="36" spans="1:162" x14ac:dyDescent="0.3">
      <c r="A36" s="137" t="str">
        <f>FOD!B36</f>
        <v xml:space="preserve">CIPLA     </v>
      </c>
      <c r="B36" s="137">
        <f>FOD!F36</f>
        <v>636.85</v>
      </c>
      <c r="C36" s="137">
        <f>FOD!P36</f>
        <v>614.75</v>
      </c>
      <c r="D36" s="137">
        <f>FOD!Z36</f>
        <v>620.15</v>
      </c>
      <c r="E36" s="137">
        <f>FOD!AJ36</f>
        <v>594.1</v>
      </c>
      <c r="F36" s="137">
        <f>FOD!AT36</f>
        <v>599.5</v>
      </c>
      <c r="G36" s="137" t="str">
        <f t="shared" si="55"/>
        <v>Y</v>
      </c>
      <c r="H36" s="137" t="str">
        <f t="shared" si="56"/>
        <v>N</v>
      </c>
      <c r="I36" s="137" t="str">
        <f t="shared" si="57"/>
        <v>Y</v>
      </c>
      <c r="J36" s="137" t="str">
        <f t="shared" si="58"/>
        <v>N</v>
      </c>
      <c r="K36" s="139">
        <f t="shared" si="59"/>
        <v>3.5949572997153352</v>
      </c>
      <c r="L36" s="139">
        <f t="shared" si="60"/>
        <v>-0.87075707490123</v>
      </c>
      <c r="M36" s="139">
        <f t="shared" si="61"/>
        <v>4.3847837064467186</v>
      </c>
      <c r="N36" s="139">
        <f t="shared" si="62"/>
        <v>-0.90075062552126395</v>
      </c>
      <c r="O36" s="137" t="str">
        <f t="shared" si="63"/>
        <v>Y</v>
      </c>
      <c r="P36" s="137" t="str">
        <f t="shared" si="64"/>
        <v>N</v>
      </c>
      <c r="Q36" s="137" t="str">
        <f t="shared" si="65"/>
        <v>Y</v>
      </c>
      <c r="R36" s="137">
        <f>FOD!C36</f>
        <v>613.9</v>
      </c>
      <c r="S36" s="137">
        <f>FOD!M36</f>
        <v>621.29999999999995</v>
      </c>
      <c r="T36" s="137">
        <f>FOD!W36</f>
        <v>596.70000000000005</v>
      </c>
      <c r="U36" s="137">
        <f>FOD!AG36</f>
        <v>601</v>
      </c>
      <c r="V36" s="137">
        <f>FOD!AQ36</f>
        <v>572.65</v>
      </c>
      <c r="W36" s="137">
        <f>FOD!D36</f>
        <v>638.65</v>
      </c>
      <c r="X36" s="137">
        <f>FOD!N36</f>
        <v>626.95000000000005</v>
      </c>
      <c r="Y36" s="137">
        <f>FOD!X36</f>
        <v>622.1</v>
      </c>
      <c r="Z36" s="137">
        <f>FOD!AH36</f>
        <v>608.95000000000005</v>
      </c>
      <c r="AA36" s="137">
        <f>FOD!AR36</f>
        <v>602</v>
      </c>
      <c r="AB36" s="137">
        <f>FOD!E36</f>
        <v>610</v>
      </c>
      <c r="AC36" s="137">
        <f>FOD!O36</f>
        <v>610.5</v>
      </c>
      <c r="AD36" s="137">
        <f>FOD!Y36</f>
        <v>596.70000000000005</v>
      </c>
      <c r="AE36" s="137">
        <f>FOD!AI36</f>
        <v>591.15</v>
      </c>
      <c r="AF36" s="137">
        <f>FOD!AS36</f>
        <v>572.04999999999995</v>
      </c>
      <c r="AG36" s="137">
        <f>FOD!G36</f>
        <v>13271000</v>
      </c>
      <c r="AH36" s="137">
        <f>FOD!Q36</f>
        <v>14330150</v>
      </c>
      <c r="AI36" s="137">
        <f>FOD!AA36</f>
        <v>15189200</v>
      </c>
      <c r="AJ36" s="137">
        <f>FOD!AK36</f>
        <v>14763700</v>
      </c>
      <c r="AK36" s="137">
        <f>FOD!AU36</f>
        <v>15370900</v>
      </c>
      <c r="AL36" s="137" t="str">
        <f t="shared" si="66"/>
        <v>N</v>
      </c>
      <c r="AM36" s="137" t="str">
        <f t="shared" si="67"/>
        <v>N</v>
      </c>
      <c r="AN36" s="137" t="str">
        <f t="shared" si="68"/>
        <v>Y</v>
      </c>
      <c r="AO36" s="137" t="str">
        <f t="shared" si="69"/>
        <v>N</v>
      </c>
      <c r="AP36" s="139">
        <f t="shared" si="70"/>
        <v>-7.3910601075355107</v>
      </c>
      <c r="AQ36" s="139">
        <f t="shared" si="71"/>
        <v>-5.6556632344033924</v>
      </c>
      <c r="AR36" s="139">
        <f t="shared" si="72"/>
        <v>2.8820688580775822</v>
      </c>
      <c r="AS36" s="139">
        <f t="shared" si="73"/>
        <v>-3.9503217118060747</v>
      </c>
      <c r="AT36" s="137" t="str">
        <f t="shared" si="74"/>
        <v>N</v>
      </c>
      <c r="AU36" s="137" t="str">
        <f t="shared" si="75"/>
        <v>N</v>
      </c>
      <c r="AV36" s="137" t="str">
        <f t="shared" si="76"/>
        <v>Y</v>
      </c>
      <c r="AW36" s="137">
        <f>FOD!H36</f>
        <v>8955552607.5</v>
      </c>
      <c r="AX36" s="137">
        <f>FOD!R36</f>
        <v>5198752100</v>
      </c>
      <c r="AY36" s="137">
        <f>FOD!AB36</f>
        <v>9316822117.5</v>
      </c>
      <c r="AZ36" s="137">
        <f>FOD!AL36</f>
        <v>6820283092.5</v>
      </c>
      <c r="BA36" s="137">
        <f>FOD!AV36</f>
        <v>14509702030</v>
      </c>
      <c r="BB36" s="137" t="str">
        <f t="shared" si="77"/>
        <v>Y</v>
      </c>
      <c r="BC36" s="137" t="str">
        <f t="shared" si="78"/>
        <v>N</v>
      </c>
      <c r="BD36" s="137" t="str">
        <f t="shared" si="79"/>
        <v>Y</v>
      </c>
      <c r="BE36" s="137" t="str">
        <f t="shared" si="80"/>
        <v>N</v>
      </c>
      <c r="BF36" s="139">
        <f t="shared" si="81"/>
        <v>72.263505457396207</v>
      </c>
      <c r="BG36" s="139">
        <f t="shared" si="82"/>
        <v>-44.20037181739184</v>
      </c>
      <c r="BH36" s="139">
        <f t="shared" si="83"/>
        <v>36.604624634208321</v>
      </c>
      <c r="BI36" s="139">
        <f t="shared" si="84"/>
        <v>-52.995016173326611</v>
      </c>
      <c r="BJ36" s="137" t="str">
        <f t="shared" si="85"/>
        <v>Y</v>
      </c>
      <c r="BK36" s="137" t="str">
        <f t="shared" si="86"/>
        <v>N</v>
      </c>
      <c r="BL36" s="137" t="str">
        <f t="shared" si="87"/>
        <v>Y</v>
      </c>
      <c r="BM36" s="137">
        <f>FOD!I36</f>
        <v>14303700</v>
      </c>
      <c r="BN36" s="137">
        <f>FOD!S36</f>
        <v>8416850</v>
      </c>
      <c r="BO36" s="137">
        <f>FOD!AC36</f>
        <v>15208750</v>
      </c>
      <c r="BP36" s="137">
        <f>FOD!AM36</f>
        <v>11390750</v>
      </c>
      <c r="BQ36" s="137">
        <f>FOD!AW36</f>
        <v>24592750</v>
      </c>
      <c r="BR36" s="137" t="str">
        <f t="shared" si="88"/>
        <v>Y</v>
      </c>
      <c r="BS36" s="137" t="str">
        <f t="shared" si="89"/>
        <v>N</v>
      </c>
      <c r="BT36" s="137" t="str">
        <f t="shared" si="90"/>
        <v>Y</v>
      </c>
      <c r="BU36" s="137" t="str">
        <f t="shared" si="91"/>
        <v>N</v>
      </c>
      <c r="BV36" s="139">
        <f t="shared" si="92"/>
        <v>69.941248804481475</v>
      </c>
      <c r="BW36" s="139">
        <f t="shared" si="93"/>
        <v>-44.657844990548206</v>
      </c>
      <c r="BX36" s="139">
        <f t="shared" si="94"/>
        <v>33.518425037859664</v>
      </c>
      <c r="BY36" s="139">
        <f t="shared" si="95"/>
        <v>-53.682487725040914</v>
      </c>
      <c r="BZ36" s="137" t="str">
        <f t="shared" si="96"/>
        <v>Y</v>
      </c>
      <c r="CA36" s="137" t="str">
        <f t="shared" si="97"/>
        <v>N</v>
      </c>
      <c r="CB36" s="137" t="str">
        <f t="shared" si="98"/>
        <v>Y</v>
      </c>
      <c r="CC36" s="137">
        <f>FOD!J36</f>
        <v>10424</v>
      </c>
      <c r="CD36" s="137">
        <f>FOD!T36</f>
        <v>6566</v>
      </c>
      <c r="CE36" s="137">
        <f>FOD!AD36</f>
        <v>12150</v>
      </c>
      <c r="CF36" s="137">
        <f>FOD!AN36</f>
        <v>9099</v>
      </c>
      <c r="CG36" s="137">
        <f>FOD!AX36</f>
        <v>19318</v>
      </c>
      <c r="CH36" s="137" t="str">
        <f t="shared" si="99"/>
        <v>Y</v>
      </c>
      <c r="CI36" s="137" t="str">
        <f t="shared" si="100"/>
        <v>N</v>
      </c>
      <c r="CJ36" s="137" t="str">
        <f t="shared" si="101"/>
        <v>Y</v>
      </c>
      <c r="CK36" s="137" t="str">
        <f t="shared" si="102"/>
        <v>N</v>
      </c>
      <c r="CL36" s="139">
        <f t="shared" si="103"/>
        <v>58.75723423697837</v>
      </c>
      <c r="CM36" s="139">
        <f t="shared" si="104"/>
        <v>-45.958847736625515</v>
      </c>
      <c r="CN36" s="139">
        <f t="shared" si="105"/>
        <v>33.531157270029674</v>
      </c>
      <c r="CO36" s="139">
        <f t="shared" si="106"/>
        <v>-52.898850812713526</v>
      </c>
      <c r="CP36" s="137" t="str">
        <f t="shared" si="107"/>
        <v>Y</v>
      </c>
      <c r="CQ36" s="137" t="str">
        <f t="shared" si="108"/>
        <v>N</v>
      </c>
      <c r="CR36" s="137" t="str">
        <f t="shared" si="109"/>
        <v>Y</v>
      </c>
      <c r="CT36" s="144" t="str">
        <f>'FOD (ALL)'!M36</f>
        <v>CHOLAFIN</v>
      </c>
      <c r="CU36" s="137">
        <f>'FOD (ALL)'!N36</f>
        <v>6615</v>
      </c>
      <c r="CV36" s="137">
        <f>'FOD (ALL)'!AE36</f>
        <v>4337</v>
      </c>
      <c r="CW36" s="137">
        <f>'FOD (ALL)'!AV36</f>
        <v>5613</v>
      </c>
      <c r="CX36" s="137">
        <f>'FOD (ALL)'!BM36</f>
        <v>3361</v>
      </c>
      <c r="CY36" s="137">
        <f>'FOD (ALL)'!CD36</f>
        <v>5348</v>
      </c>
      <c r="CZ36" s="137" t="str">
        <f t="shared" si="110"/>
        <v>Y</v>
      </c>
      <c r="DA36" s="137" t="str">
        <f t="shared" si="111"/>
        <v>N</v>
      </c>
      <c r="DB36" s="137" t="str">
        <f t="shared" si="112"/>
        <v>Y</v>
      </c>
      <c r="DC36" s="137" t="str">
        <f t="shared" si="113"/>
        <v>N</v>
      </c>
      <c r="DD36" s="139">
        <f t="shared" si="114"/>
        <v>52.524786718930137</v>
      </c>
      <c r="DE36" s="139">
        <f t="shared" si="115"/>
        <v>-22.732941386068056</v>
      </c>
      <c r="DF36" s="139">
        <f t="shared" si="116"/>
        <v>67.003867896459397</v>
      </c>
      <c r="DG36" s="139">
        <f t="shared" si="117"/>
        <v>-37.154076290201942</v>
      </c>
      <c r="DH36" s="139" t="str">
        <f t="shared" si="118"/>
        <v>Y</v>
      </c>
      <c r="DI36" s="139" t="str">
        <f t="shared" si="119"/>
        <v>N</v>
      </c>
      <c r="DJ36" s="137" t="str">
        <f t="shared" si="120"/>
        <v>Y</v>
      </c>
      <c r="DK36" s="137">
        <f>'FOD (ALL)'!O36</f>
        <v>20819.12</v>
      </c>
      <c r="DL36" s="137">
        <f>'FOD (ALL)'!AF36</f>
        <v>14507.9</v>
      </c>
      <c r="DM36" s="137">
        <f>'FOD (ALL)'!AW36</f>
        <v>18472.75</v>
      </c>
      <c r="DN36" s="137">
        <f>'FOD (ALL)'!BN36</f>
        <v>10862.51</v>
      </c>
      <c r="DO36" s="137">
        <f>'FOD (ALL)'!CE36</f>
        <v>17684.880000000005</v>
      </c>
      <c r="DP36" s="137" t="str">
        <f t="shared" si="121"/>
        <v>Y</v>
      </c>
      <c r="DQ36" s="137" t="str">
        <f t="shared" si="122"/>
        <v>N</v>
      </c>
      <c r="DR36" s="137" t="str">
        <f t="shared" si="123"/>
        <v>Y</v>
      </c>
      <c r="DS36" s="137" t="str">
        <f t="shared" si="124"/>
        <v>N</v>
      </c>
      <c r="DT36" s="139">
        <f t="shared" si="125"/>
        <v>43.501954107761975</v>
      </c>
      <c r="DU36" s="139">
        <f t="shared" si="126"/>
        <v>-21.46323638873476</v>
      </c>
      <c r="DV36" s="139">
        <f t="shared" si="127"/>
        <v>70.059682338612333</v>
      </c>
      <c r="DW36" s="139">
        <f t="shared" si="128"/>
        <v>-38.577417545383412</v>
      </c>
      <c r="DX36" s="139" t="str">
        <f t="shared" si="129"/>
        <v>Y</v>
      </c>
      <c r="DY36" s="139" t="str">
        <f t="shared" si="130"/>
        <v>N</v>
      </c>
      <c r="DZ36" s="137" t="str">
        <f t="shared" si="131"/>
        <v>Y</v>
      </c>
      <c r="EA36" s="137">
        <f>'FOD (ALL)'!P36</f>
        <v>9040000</v>
      </c>
      <c r="EB36" s="137">
        <f>'FOD (ALL)'!AG36</f>
        <v>7872500</v>
      </c>
      <c r="EC36" s="137">
        <f>'FOD (ALL)'!AX36</f>
        <v>7572500</v>
      </c>
      <c r="ED36" s="137">
        <f>'FOD (ALL)'!BO36</f>
        <v>7377500</v>
      </c>
      <c r="EE36" s="137">
        <f>'FOD (ALL)'!CF36</f>
        <v>7480000</v>
      </c>
      <c r="EF36" s="137" t="str">
        <f t="shared" si="132"/>
        <v>Y</v>
      </c>
      <c r="EG36" s="137" t="str">
        <f t="shared" si="133"/>
        <v>Y</v>
      </c>
      <c r="EH36" s="137" t="str">
        <f t="shared" si="134"/>
        <v>Y</v>
      </c>
      <c r="EI36" s="137" t="str">
        <f t="shared" si="135"/>
        <v>N</v>
      </c>
      <c r="EJ36" s="139">
        <f t="shared" si="136"/>
        <v>14.830104795173071</v>
      </c>
      <c r="EK36" s="139">
        <f t="shared" si="137"/>
        <v>3.9617035325189827</v>
      </c>
      <c r="EL36" s="139">
        <f t="shared" si="138"/>
        <v>2.643171806167401</v>
      </c>
      <c r="EM36" s="139">
        <f t="shared" si="139"/>
        <v>-1.3703208556149731</v>
      </c>
      <c r="EN36" s="139" t="str">
        <f t="shared" si="140"/>
        <v>Y</v>
      </c>
      <c r="EO36" s="139" t="str">
        <f t="shared" si="141"/>
        <v>Y</v>
      </c>
      <c r="EP36" s="137" t="str">
        <f t="shared" si="142"/>
        <v>Y</v>
      </c>
      <c r="EQ36" s="137">
        <f>'FOD (ALL)'!Q36</f>
        <v>1167500</v>
      </c>
      <c r="ER36" s="137">
        <f>'FOD (ALL)'!AH36</f>
        <v>300000</v>
      </c>
      <c r="ES36" s="137">
        <f>'FOD (ALL)'!AY36</f>
        <v>195000</v>
      </c>
      <c r="ET36" s="137">
        <f>'FOD (ALL)'!BP36</f>
        <v>-102500</v>
      </c>
      <c r="EU36" s="137">
        <f>'FOD (ALL)'!CG36</f>
        <v>910000</v>
      </c>
      <c r="EV36" s="137" t="str">
        <f t="shared" si="143"/>
        <v>Y</v>
      </c>
      <c r="EW36" s="137" t="str">
        <f t="shared" si="144"/>
        <v>Y</v>
      </c>
      <c r="EX36" s="137" t="str">
        <f t="shared" si="145"/>
        <v>Y</v>
      </c>
      <c r="EY36" s="137" t="str">
        <f t="shared" si="146"/>
        <v>N</v>
      </c>
      <c r="EZ36" s="139">
        <f t="shared" si="147"/>
        <v>289.16666666666669</v>
      </c>
      <c r="FA36" s="139">
        <f t="shared" si="148"/>
        <v>53.846153846153847</v>
      </c>
      <c r="FB36" s="139">
        <f t="shared" si="149"/>
        <v>-290.2439024390244</v>
      </c>
      <c r="FC36" s="139">
        <f t="shared" si="150"/>
        <v>-111.26373626373626</v>
      </c>
      <c r="FD36" s="139" t="str">
        <f t="shared" si="151"/>
        <v>Y</v>
      </c>
      <c r="FE36" s="139" t="str">
        <f t="shared" si="152"/>
        <v>Y</v>
      </c>
      <c r="FF36" s="137" t="str">
        <f t="shared" si="153"/>
        <v>N</v>
      </c>
    </row>
    <row r="37" spans="1:162" x14ac:dyDescent="0.3">
      <c r="A37" s="137" t="str">
        <f>FOD!B37</f>
        <v xml:space="preserve">COALINDIA </v>
      </c>
      <c r="B37" s="137">
        <f>FOD!F37</f>
        <v>125</v>
      </c>
      <c r="C37" s="137">
        <f>FOD!P37</f>
        <v>124.35</v>
      </c>
      <c r="D37" s="137">
        <f>FOD!Z37</f>
        <v>123.5</v>
      </c>
      <c r="E37" s="137">
        <f>FOD!AJ37</f>
        <v>123.7</v>
      </c>
      <c r="F37" s="137">
        <f>FOD!AT37</f>
        <v>121.85</v>
      </c>
      <c r="G37" s="137" t="str">
        <f t="shared" si="55"/>
        <v>Y</v>
      </c>
      <c r="H37" s="137" t="str">
        <f t="shared" si="56"/>
        <v>Y</v>
      </c>
      <c r="I37" s="137" t="str">
        <f t="shared" si="57"/>
        <v>N</v>
      </c>
      <c r="J37" s="137" t="str">
        <f t="shared" si="58"/>
        <v>Y</v>
      </c>
      <c r="K37" s="139">
        <f t="shared" si="59"/>
        <v>0.52271813429835601</v>
      </c>
      <c r="L37" s="139">
        <f t="shared" si="60"/>
        <v>0.68825910931173628</v>
      </c>
      <c r="M37" s="139">
        <f t="shared" si="61"/>
        <v>-0.16168148746968702</v>
      </c>
      <c r="N37" s="139">
        <f t="shared" si="62"/>
        <v>1.5182601559294284</v>
      </c>
      <c r="O37" s="137" t="str">
        <f t="shared" si="63"/>
        <v>N</v>
      </c>
      <c r="P37" s="137" t="str">
        <f t="shared" si="64"/>
        <v>Y</v>
      </c>
      <c r="Q37" s="137" t="str">
        <f t="shared" si="65"/>
        <v>N</v>
      </c>
      <c r="R37" s="137">
        <f>FOD!C37</f>
        <v>123.7</v>
      </c>
      <c r="S37" s="137">
        <f>FOD!M37</f>
        <v>124.4</v>
      </c>
      <c r="T37" s="137">
        <f>FOD!W37</f>
        <v>124.05</v>
      </c>
      <c r="U37" s="137">
        <f>FOD!AG37</f>
        <v>123.3</v>
      </c>
      <c r="V37" s="137">
        <f>FOD!AQ37</f>
        <v>126.3</v>
      </c>
      <c r="W37" s="137">
        <f>FOD!D37</f>
        <v>125.75</v>
      </c>
      <c r="X37" s="137">
        <f>FOD!N37</f>
        <v>126.25</v>
      </c>
      <c r="Y37" s="137">
        <f>FOD!X37</f>
        <v>125.1</v>
      </c>
      <c r="Z37" s="137">
        <f>FOD!AH37</f>
        <v>124.35</v>
      </c>
      <c r="AA37" s="137">
        <f>FOD!AR37</f>
        <v>126.4</v>
      </c>
      <c r="AB37" s="137">
        <f>FOD!E37</f>
        <v>121.8</v>
      </c>
      <c r="AC37" s="137">
        <f>FOD!O37</f>
        <v>122.75</v>
      </c>
      <c r="AD37" s="137">
        <f>FOD!Y37</f>
        <v>122.1</v>
      </c>
      <c r="AE37" s="137">
        <f>FOD!AI37</f>
        <v>122</v>
      </c>
      <c r="AF37" s="137">
        <f>FOD!AS37</f>
        <v>121.4</v>
      </c>
      <c r="AG37" s="137">
        <f>FOD!G37</f>
        <v>31136400</v>
      </c>
      <c r="AH37" s="137">
        <f>FOD!Q37</f>
        <v>31957200</v>
      </c>
      <c r="AI37" s="137">
        <f>FOD!AA37</f>
        <v>32934600</v>
      </c>
      <c r="AJ37" s="137">
        <f>FOD!AK37</f>
        <v>32940000</v>
      </c>
      <c r="AK37" s="137">
        <f>FOD!AU37</f>
        <v>32972400</v>
      </c>
      <c r="AL37" s="137" t="str">
        <f t="shared" si="66"/>
        <v>N</v>
      </c>
      <c r="AM37" s="137" t="str">
        <f t="shared" si="67"/>
        <v>N</v>
      </c>
      <c r="AN37" s="137" t="str">
        <f t="shared" si="68"/>
        <v>N</v>
      </c>
      <c r="AO37" s="137" t="str">
        <f t="shared" si="69"/>
        <v>N</v>
      </c>
      <c r="AP37" s="139">
        <f t="shared" si="70"/>
        <v>-2.5684352821899288</v>
      </c>
      <c r="AQ37" s="139">
        <f t="shared" si="71"/>
        <v>-2.9676996228889982</v>
      </c>
      <c r="AR37" s="139">
        <f t="shared" si="72"/>
        <v>-1.6393442622950821E-2</v>
      </c>
      <c r="AS37" s="139">
        <f t="shared" si="73"/>
        <v>-9.8264002620373395E-2</v>
      </c>
      <c r="AT37" s="137" t="str">
        <f t="shared" si="74"/>
        <v>Y</v>
      </c>
      <c r="AU37" s="137" t="str">
        <f t="shared" si="75"/>
        <v>N</v>
      </c>
      <c r="AV37" s="137" t="str">
        <f t="shared" si="76"/>
        <v>Y</v>
      </c>
      <c r="AW37" s="137">
        <f>FOD!H37</f>
        <v>1067351310</v>
      </c>
      <c r="AX37" s="137">
        <f>FOD!R37</f>
        <v>887916465</v>
      </c>
      <c r="AY37" s="137">
        <f>FOD!AB37</f>
        <v>678686715</v>
      </c>
      <c r="AZ37" s="137">
        <f>FOD!AL37</f>
        <v>868935735</v>
      </c>
      <c r="BA37" s="137">
        <f>FOD!AV37</f>
        <v>2034665460</v>
      </c>
      <c r="BB37" s="137" t="str">
        <f t="shared" si="77"/>
        <v>Y</v>
      </c>
      <c r="BC37" s="137" t="str">
        <f t="shared" si="78"/>
        <v>Y</v>
      </c>
      <c r="BD37" s="137" t="str">
        <f t="shared" si="79"/>
        <v>N</v>
      </c>
      <c r="BE37" s="137" t="str">
        <f t="shared" si="80"/>
        <v>N</v>
      </c>
      <c r="BF37" s="139">
        <f t="shared" si="81"/>
        <v>20.208527724508411</v>
      </c>
      <c r="BG37" s="139">
        <f t="shared" si="82"/>
        <v>30.828620241962451</v>
      </c>
      <c r="BH37" s="139">
        <f t="shared" si="83"/>
        <v>-21.894486823009991</v>
      </c>
      <c r="BI37" s="139">
        <f t="shared" si="84"/>
        <v>-57.293434617010696</v>
      </c>
      <c r="BJ37" s="137" t="str">
        <f t="shared" si="85"/>
        <v>N</v>
      </c>
      <c r="BK37" s="137" t="str">
        <f t="shared" si="86"/>
        <v>Y</v>
      </c>
      <c r="BL37" s="137" t="str">
        <f t="shared" si="87"/>
        <v>Y</v>
      </c>
      <c r="BM37" s="137">
        <f>FOD!I37</f>
        <v>8596800</v>
      </c>
      <c r="BN37" s="137">
        <f>FOD!S37</f>
        <v>7125300</v>
      </c>
      <c r="BO37" s="137">
        <f>FOD!AC37</f>
        <v>5489100</v>
      </c>
      <c r="BP37" s="137">
        <f>FOD!AM37</f>
        <v>7041600</v>
      </c>
      <c r="BQ37" s="137">
        <f>FOD!AW37</f>
        <v>16502400</v>
      </c>
      <c r="BR37" s="137" t="str">
        <f t="shared" si="88"/>
        <v>Y</v>
      </c>
      <c r="BS37" s="137" t="str">
        <f t="shared" si="89"/>
        <v>Y</v>
      </c>
      <c r="BT37" s="137" t="str">
        <f t="shared" si="90"/>
        <v>N</v>
      </c>
      <c r="BU37" s="137" t="str">
        <f t="shared" si="91"/>
        <v>N</v>
      </c>
      <c r="BV37" s="139">
        <f t="shared" si="92"/>
        <v>20.651762031072376</v>
      </c>
      <c r="BW37" s="139">
        <f t="shared" si="93"/>
        <v>29.808165272995574</v>
      </c>
      <c r="BX37" s="139">
        <f t="shared" si="94"/>
        <v>-22.04754601226994</v>
      </c>
      <c r="BY37" s="139">
        <f t="shared" si="95"/>
        <v>-57.329842931937172</v>
      </c>
      <c r="BZ37" s="137" t="str">
        <f t="shared" si="96"/>
        <v>N</v>
      </c>
      <c r="CA37" s="137" t="str">
        <f t="shared" si="97"/>
        <v>Y</v>
      </c>
      <c r="CB37" s="137" t="str">
        <f t="shared" si="98"/>
        <v>Y</v>
      </c>
      <c r="CC37" s="137">
        <f>FOD!J37</f>
        <v>2474</v>
      </c>
      <c r="CD37" s="137">
        <f>FOD!T37</f>
        <v>2136</v>
      </c>
      <c r="CE37" s="137">
        <f>FOD!AD37</f>
        <v>1959</v>
      </c>
      <c r="CF37" s="137">
        <f>FOD!AN37</f>
        <v>2481</v>
      </c>
      <c r="CG37" s="137">
        <f>FOD!AX37</f>
        <v>5723</v>
      </c>
      <c r="CH37" s="137" t="str">
        <f t="shared" si="99"/>
        <v>Y</v>
      </c>
      <c r="CI37" s="137" t="str">
        <f t="shared" si="100"/>
        <v>Y</v>
      </c>
      <c r="CJ37" s="137" t="str">
        <f t="shared" si="101"/>
        <v>N</v>
      </c>
      <c r="CK37" s="137" t="str">
        <f t="shared" si="102"/>
        <v>N</v>
      </c>
      <c r="CL37" s="139">
        <f t="shared" si="103"/>
        <v>15.823970037453183</v>
      </c>
      <c r="CM37" s="139">
        <f t="shared" si="104"/>
        <v>9.0352220520673807</v>
      </c>
      <c r="CN37" s="139">
        <f t="shared" si="105"/>
        <v>-21.039903264812576</v>
      </c>
      <c r="CO37" s="139">
        <f t="shared" si="106"/>
        <v>-56.648610868425649</v>
      </c>
      <c r="CP37" s="137" t="str">
        <f t="shared" si="107"/>
        <v>Y</v>
      </c>
      <c r="CQ37" s="137" t="str">
        <f t="shared" si="108"/>
        <v>Y</v>
      </c>
      <c r="CR37" s="137" t="str">
        <f t="shared" si="109"/>
        <v>Y</v>
      </c>
      <c r="CT37" s="144" t="str">
        <f>'FOD (ALL)'!M37</f>
        <v>CIPLA</v>
      </c>
      <c r="CU37" s="137">
        <f>'FOD (ALL)'!N37</f>
        <v>16311</v>
      </c>
      <c r="CV37" s="137">
        <f>'FOD (ALL)'!AE37</f>
        <v>8435</v>
      </c>
      <c r="CW37" s="137">
        <f>'FOD (ALL)'!AV37</f>
        <v>14431</v>
      </c>
      <c r="CX37" s="137">
        <f>'FOD (ALL)'!BM37</f>
        <v>10299</v>
      </c>
      <c r="CY37" s="137">
        <f>'FOD (ALL)'!CD37</f>
        <v>21965</v>
      </c>
      <c r="CZ37" s="137" t="str">
        <f t="shared" si="110"/>
        <v>Y</v>
      </c>
      <c r="DA37" s="137" t="str">
        <f t="shared" si="111"/>
        <v>N</v>
      </c>
      <c r="DB37" s="137" t="str">
        <f t="shared" si="112"/>
        <v>Y</v>
      </c>
      <c r="DC37" s="137" t="str">
        <f t="shared" si="113"/>
        <v>N</v>
      </c>
      <c r="DD37" s="139">
        <f t="shared" si="114"/>
        <v>93.372851215174862</v>
      </c>
      <c r="DE37" s="139">
        <f t="shared" si="115"/>
        <v>-41.549442173099578</v>
      </c>
      <c r="DF37" s="139">
        <f t="shared" si="116"/>
        <v>40.120400038838724</v>
      </c>
      <c r="DG37" s="139">
        <f t="shared" si="117"/>
        <v>-53.111768722968357</v>
      </c>
      <c r="DH37" s="139" t="str">
        <f t="shared" si="118"/>
        <v>Y</v>
      </c>
      <c r="DI37" s="139" t="str">
        <f t="shared" si="119"/>
        <v>N</v>
      </c>
      <c r="DJ37" s="137" t="str">
        <f t="shared" si="120"/>
        <v>Y</v>
      </c>
      <c r="DK37" s="137">
        <f>'FOD (ALL)'!O37</f>
        <v>117399.24</v>
      </c>
      <c r="DL37" s="137">
        <f>'FOD (ALL)'!AF37</f>
        <v>59933.219999999994</v>
      </c>
      <c r="DM37" s="137">
        <f>'FOD (ALL)'!AW37</f>
        <v>101699.22</v>
      </c>
      <c r="DN37" s="137">
        <f>'FOD (ALL)'!BN37</f>
        <v>70924.899999999994</v>
      </c>
      <c r="DO37" s="137">
        <f>'FOD (ALL)'!CE37</f>
        <v>149057.97999999998</v>
      </c>
      <c r="DP37" s="137" t="str">
        <f t="shared" si="121"/>
        <v>Y</v>
      </c>
      <c r="DQ37" s="137" t="str">
        <f t="shared" si="122"/>
        <v>N</v>
      </c>
      <c r="DR37" s="137" t="str">
        <f t="shared" si="123"/>
        <v>Y</v>
      </c>
      <c r="DS37" s="137" t="str">
        <f t="shared" si="124"/>
        <v>N</v>
      </c>
      <c r="DT37" s="139">
        <f t="shared" si="125"/>
        <v>95.883418244506174</v>
      </c>
      <c r="DU37" s="139">
        <f t="shared" si="126"/>
        <v>-41.068161584720123</v>
      </c>
      <c r="DV37" s="139">
        <f t="shared" si="127"/>
        <v>43.390008304558783</v>
      </c>
      <c r="DW37" s="139">
        <f t="shared" si="128"/>
        <v>-52.417911473105974</v>
      </c>
      <c r="DX37" s="139" t="str">
        <f t="shared" si="129"/>
        <v>Y</v>
      </c>
      <c r="DY37" s="139" t="str">
        <f t="shared" si="130"/>
        <v>N</v>
      </c>
      <c r="DZ37" s="137" t="str">
        <f t="shared" si="131"/>
        <v>Y</v>
      </c>
      <c r="EA37" s="137">
        <f>'FOD (ALL)'!P37</f>
        <v>16539000</v>
      </c>
      <c r="EB37" s="137">
        <f>'FOD (ALL)'!AG37</f>
        <v>15792500</v>
      </c>
      <c r="EC37" s="137">
        <f>'FOD (ALL)'!AX37</f>
        <v>16068500</v>
      </c>
      <c r="ED37" s="137">
        <f>'FOD (ALL)'!BO37</f>
        <v>15178250</v>
      </c>
      <c r="EE37" s="137">
        <f>'FOD (ALL)'!CF37</f>
        <v>15746350</v>
      </c>
      <c r="EF37" s="137" t="str">
        <f t="shared" si="132"/>
        <v>Y</v>
      </c>
      <c r="EG37" s="137" t="str">
        <f t="shared" si="133"/>
        <v>N</v>
      </c>
      <c r="EH37" s="137" t="str">
        <f t="shared" si="134"/>
        <v>Y</v>
      </c>
      <c r="EI37" s="137" t="str">
        <f t="shared" si="135"/>
        <v>N</v>
      </c>
      <c r="EJ37" s="139">
        <f t="shared" si="136"/>
        <v>4.7269273389267052</v>
      </c>
      <c r="EK37" s="139">
        <f t="shared" si="137"/>
        <v>-1.7176463266639699</v>
      </c>
      <c r="EL37" s="139">
        <f t="shared" si="138"/>
        <v>5.8653006769555125</v>
      </c>
      <c r="EM37" s="139">
        <f t="shared" si="139"/>
        <v>-3.6078202250045246</v>
      </c>
      <c r="EN37" s="139" t="str">
        <f t="shared" si="140"/>
        <v>Y</v>
      </c>
      <c r="EO37" s="139" t="str">
        <f t="shared" si="141"/>
        <v>N</v>
      </c>
      <c r="EP37" s="137" t="str">
        <f t="shared" si="142"/>
        <v>Y</v>
      </c>
      <c r="EQ37" s="137">
        <f>'FOD (ALL)'!Q37</f>
        <v>746500</v>
      </c>
      <c r="ER37" s="137">
        <f>'FOD (ALL)'!AH37</f>
        <v>-276000</v>
      </c>
      <c r="ES37" s="137">
        <f>'FOD (ALL)'!AY37</f>
        <v>890250</v>
      </c>
      <c r="ET37" s="137">
        <f>'FOD (ALL)'!BP37</f>
        <v>-568100</v>
      </c>
      <c r="EU37" s="137">
        <f>'FOD (ALL)'!CG37</f>
        <v>767900</v>
      </c>
      <c r="EV37" s="137" t="str">
        <f t="shared" si="143"/>
        <v>Y</v>
      </c>
      <c r="EW37" s="137" t="str">
        <f t="shared" si="144"/>
        <v>N</v>
      </c>
      <c r="EX37" s="137" t="str">
        <f t="shared" si="145"/>
        <v>Y</v>
      </c>
      <c r="EY37" s="137" t="str">
        <f t="shared" si="146"/>
        <v>N</v>
      </c>
      <c r="EZ37" s="139">
        <f t="shared" si="147"/>
        <v>-370.47101449275362</v>
      </c>
      <c r="FA37" s="139">
        <f t="shared" si="148"/>
        <v>-131.00252737994947</v>
      </c>
      <c r="FB37" s="139">
        <f t="shared" si="149"/>
        <v>-256.70656574546734</v>
      </c>
      <c r="FC37" s="139">
        <f t="shared" si="150"/>
        <v>-173.98098710769631</v>
      </c>
      <c r="FD37" s="139" t="str">
        <f t="shared" si="151"/>
        <v>N</v>
      </c>
      <c r="FE37" s="139" t="str">
        <f t="shared" si="152"/>
        <v>Y</v>
      </c>
      <c r="FF37" s="137" t="str">
        <f t="shared" si="153"/>
        <v>N</v>
      </c>
    </row>
    <row r="38" spans="1:162" x14ac:dyDescent="0.3">
      <c r="A38" s="137" t="str">
        <f>FOD!B38</f>
        <v xml:space="preserve">COLPAL    </v>
      </c>
      <c r="B38" s="137">
        <f>FOD!F38</f>
        <v>1313.45</v>
      </c>
      <c r="C38" s="137">
        <f>FOD!P38</f>
        <v>1329.35</v>
      </c>
      <c r="D38" s="137">
        <f>FOD!Z38</f>
        <v>1353.7</v>
      </c>
      <c r="E38" s="137">
        <f>FOD!AJ38</f>
        <v>1348.4</v>
      </c>
      <c r="F38" s="137">
        <f>FOD!AT38</f>
        <v>1380.2</v>
      </c>
      <c r="G38" s="137" t="str">
        <f t="shared" si="55"/>
        <v>N</v>
      </c>
      <c r="H38" s="137" t="str">
        <f t="shared" si="56"/>
        <v>N</v>
      </c>
      <c r="I38" s="137" t="str">
        <f t="shared" si="57"/>
        <v>Y</v>
      </c>
      <c r="J38" s="137" t="str">
        <f t="shared" si="58"/>
        <v>N</v>
      </c>
      <c r="K38" s="139">
        <f t="shared" si="59"/>
        <v>-1.1960732688908011</v>
      </c>
      <c r="L38" s="139">
        <f t="shared" si="60"/>
        <v>-1.7987737312550889</v>
      </c>
      <c r="M38" s="139">
        <f t="shared" si="61"/>
        <v>0.3930584396321532</v>
      </c>
      <c r="N38" s="139">
        <f t="shared" si="62"/>
        <v>-2.3040139110273841</v>
      </c>
      <c r="O38" s="137" t="str">
        <f t="shared" si="63"/>
        <v>Y</v>
      </c>
      <c r="P38" s="137" t="str">
        <f t="shared" si="64"/>
        <v>N</v>
      </c>
      <c r="Q38" s="137" t="str">
        <f t="shared" si="65"/>
        <v>Y</v>
      </c>
      <c r="R38" s="137">
        <f>FOD!C38</f>
        <v>1319.65</v>
      </c>
      <c r="S38" s="137">
        <f>FOD!M38</f>
        <v>1359.35</v>
      </c>
      <c r="T38" s="137">
        <f>FOD!W38</f>
        <v>1358</v>
      </c>
      <c r="U38" s="137">
        <f>FOD!AG38</f>
        <v>1392</v>
      </c>
      <c r="V38" s="137">
        <f>FOD!AQ38</f>
        <v>1340.35</v>
      </c>
      <c r="W38" s="137">
        <f>FOD!D38</f>
        <v>1344.8</v>
      </c>
      <c r="X38" s="137">
        <f>FOD!N38</f>
        <v>1377.9</v>
      </c>
      <c r="Y38" s="137">
        <f>FOD!X38</f>
        <v>1389.55</v>
      </c>
      <c r="Z38" s="137">
        <f>FOD!AH38</f>
        <v>1392.5</v>
      </c>
      <c r="AA38" s="137">
        <f>FOD!AR38</f>
        <v>1401.45</v>
      </c>
      <c r="AB38" s="137">
        <f>FOD!E38</f>
        <v>1307.1500000000001</v>
      </c>
      <c r="AC38" s="137">
        <f>FOD!O38</f>
        <v>1288.0999999999999</v>
      </c>
      <c r="AD38" s="137">
        <f>FOD!Y38</f>
        <v>1347.2</v>
      </c>
      <c r="AE38" s="137">
        <f>FOD!AI38</f>
        <v>1342.7</v>
      </c>
      <c r="AF38" s="137">
        <f>FOD!AS38</f>
        <v>1332.45</v>
      </c>
      <c r="AG38" s="137">
        <f>FOD!G38</f>
        <v>1417500</v>
      </c>
      <c r="AH38" s="137">
        <f>FOD!Q38</f>
        <v>1556800</v>
      </c>
      <c r="AI38" s="137">
        <f>FOD!AA38</f>
        <v>1397900</v>
      </c>
      <c r="AJ38" s="137">
        <f>FOD!AK38</f>
        <v>1352400</v>
      </c>
      <c r="AK38" s="137">
        <f>FOD!AU38</f>
        <v>1326500</v>
      </c>
      <c r="AL38" s="137" t="str">
        <f t="shared" si="66"/>
        <v>N</v>
      </c>
      <c r="AM38" s="137" t="str">
        <f t="shared" si="67"/>
        <v>Y</v>
      </c>
      <c r="AN38" s="137" t="str">
        <f t="shared" si="68"/>
        <v>Y</v>
      </c>
      <c r="AO38" s="137" t="str">
        <f t="shared" si="69"/>
        <v>Y</v>
      </c>
      <c r="AP38" s="139">
        <f t="shared" si="70"/>
        <v>-8.9478417266187051</v>
      </c>
      <c r="AQ38" s="139">
        <f t="shared" si="71"/>
        <v>11.367050575863797</v>
      </c>
      <c r="AR38" s="139">
        <f t="shared" si="72"/>
        <v>3.3643892339544514</v>
      </c>
      <c r="AS38" s="139">
        <f t="shared" si="73"/>
        <v>1.9525065963060684</v>
      </c>
      <c r="AT38" s="137" t="str">
        <f t="shared" si="74"/>
        <v>N</v>
      </c>
      <c r="AU38" s="137" t="str">
        <f t="shared" si="75"/>
        <v>Y</v>
      </c>
      <c r="AV38" s="137" t="str">
        <f t="shared" si="76"/>
        <v>Y</v>
      </c>
      <c r="AW38" s="137">
        <f>FOD!H38</f>
        <v>2624789405</v>
      </c>
      <c r="AX38" s="137">
        <f>FOD!R38</f>
        <v>7986831440</v>
      </c>
      <c r="AY38" s="137">
        <f>FOD!AB38</f>
        <v>1653254540</v>
      </c>
      <c r="AZ38" s="137">
        <f>FOD!AL38</f>
        <v>1845635750</v>
      </c>
      <c r="BA38" s="137">
        <f>FOD!AV38</f>
        <v>2989988925</v>
      </c>
      <c r="BB38" s="137" t="str">
        <f t="shared" si="77"/>
        <v>N</v>
      </c>
      <c r="BC38" s="137" t="str">
        <f t="shared" si="78"/>
        <v>Y</v>
      </c>
      <c r="BD38" s="137" t="str">
        <f t="shared" si="79"/>
        <v>N</v>
      </c>
      <c r="BE38" s="137" t="str">
        <f t="shared" si="80"/>
        <v>N</v>
      </c>
      <c r="BF38" s="139">
        <f t="shared" si="81"/>
        <v>-67.136036052364716</v>
      </c>
      <c r="BG38" s="139">
        <f t="shared" si="82"/>
        <v>383.09750536054781</v>
      </c>
      <c r="BH38" s="139">
        <f t="shared" si="83"/>
        <v>-10.423574099060446</v>
      </c>
      <c r="BI38" s="139">
        <f t="shared" si="84"/>
        <v>-38.272823201176237</v>
      </c>
      <c r="BJ38" s="137" t="str">
        <f t="shared" si="85"/>
        <v>N</v>
      </c>
      <c r="BK38" s="137" t="str">
        <f t="shared" si="86"/>
        <v>Y</v>
      </c>
      <c r="BL38" s="137" t="str">
        <f t="shared" si="87"/>
        <v>Y</v>
      </c>
      <c r="BM38" s="137">
        <f>FOD!I38</f>
        <v>1978900</v>
      </c>
      <c r="BN38" s="137">
        <f>FOD!S38</f>
        <v>6012300</v>
      </c>
      <c r="BO38" s="137">
        <f>FOD!AC38</f>
        <v>1208200</v>
      </c>
      <c r="BP38" s="137">
        <f>FOD!AM38</f>
        <v>1360100</v>
      </c>
      <c r="BQ38" s="137">
        <f>FOD!AW38</f>
        <v>2180500</v>
      </c>
      <c r="BR38" s="137" t="str">
        <f t="shared" si="88"/>
        <v>N</v>
      </c>
      <c r="BS38" s="137" t="str">
        <f t="shared" si="89"/>
        <v>Y</v>
      </c>
      <c r="BT38" s="137" t="str">
        <f t="shared" si="90"/>
        <v>N</v>
      </c>
      <c r="BU38" s="137" t="str">
        <f t="shared" si="91"/>
        <v>N</v>
      </c>
      <c r="BV38" s="139">
        <f t="shared" si="92"/>
        <v>-67.08580742810571</v>
      </c>
      <c r="BW38" s="139">
        <f t="shared" si="93"/>
        <v>397.62456546929315</v>
      </c>
      <c r="BX38" s="139">
        <f t="shared" si="94"/>
        <v>-11.16829644879053</v>
      </c>
      <c r="BY38" s="139">
        <f t="shared" si="95"/>
        <v>-37.624398073836275</v>
      </c>
      <c r="BZ38" s="137" t="str">
        <f t="shared" si="96"/>
        <v>N</v>
      </c>
      <c r="CA38" s="137" t="str">
        <f t="shared" si="97"/>
        <v>Y</v>
      </c>
      <c r="CB38" s="137" t="str">
        <f t="shared" si="98"/>
        <v>Y</v>
      </c>
      <c r="CC38" s="137">
        <f>FOD!J38</f>
        <v>2573</v>
      </c>
      <c r="CD38" s="137">
        <f>FOD!T38</f>
        <v>7661</v>
      </c>
      <c r="CE38" s="137">
        <f>FOD!AD38</f>
        <v>1638</v>
      </c>
      <c r="CF38" s="137">
        <f>FOD!AN38</f>
        <v>1803</v>
      </c>
      <c r="CG38" s="137">
        <f>FOD!AX38</f>
        <v>2931</v>
      </c>
      <c r="CH38" s="137" t="str">
        <f t="shared" si="99"/>
        <v>N</v>
      </c>
      <c r="CI38" s="137" t="str">
        <f t="shared" si="100"/>
        <v>Y</v>
      </c>
      <c r="CJ38" s="137" t="str">
        <f t="shared" si="101"/>
        <v>N</v>
      </c>
      <c r="CK38" s="137" t="str">
        <f t="shared" si="102"/>
        <v>N</v>
      </c>
      <c r="CL38" s="139">
        <f t="shared" si="103"/>
        <v>-66.414306226341211</v>
      </c>
      <c r="CM38" s="139">
        <f t="shared" si="104"/>
        <v>367.70451770451768</v>
      </c>
      <c r="CN38" s="139">
        <f t="shared" si="105"/>
        <v>-9.1514143094841938</v>
      </c>
      <c r="CO38" s="139">
        <f t="shared" si="106"/>
        <v>-38.485158648925285</v>
      </c>
      <c r="CP38" s="137" t="str">
        <f t="shared" si="107"/>
        <v>N</v>
      </c>
      <c r="CQ38" s="137" t="str">
        <f t="shared" si="108"/>
        <v>Y</v>
      </c>
      <c r="CR38" s="137" t="str">
        <f t="shared" si="109"/>
        <v>Y</v>
      </c>
      <c r="CT38" s="144" t="str">
        <f>'FOD (ALL)'!M38</f>
        <v>COALINDIA</v>
      </c>
      <c r="CU38" s="137">
        <f>'FOD (ALL)'!N38</f>
        <v>4690</v>
      </c>
      <c r="CV38" s="137">
        <f>'FOD (ALL)'!AE38</f>
        <v>3803</v>
      </c>
      <c r="CW38" s="137">
        <f>'FOD (ALL)'!AV38</f>
        <v>2794</v>
      </c>
      <c r="CX38" s="137">
        <f>'FOD (ALL)'!BM38</f>
        <v>3018</v>
      </c>
      <c r="CY38" s="137">
        <f>'FOD (ALL)'!CD38</f>
        <v>6573</v>
      </c>
      <c r="CZ38" s="137" t="str">
        <f t="shared" si="110"/>
        <v>Y</v>
      </c>
      <c r="DA38" s="137" t="str">
        <f t="shared" si="111"/>
        <v>Y</v>
      </c>
      <c r="DB38" s="137" t="str">
        <f t="shared" si="112"/>
        <v>N</v>
      </c>
      <c r="DC38" s="137" t="str">
        <f t="shared" si="113"/>
        <v>N</v>
      </c>
      <c r="DD38" s="139">
        <f t="shared" si="114"/>
        <v>23.323691822245596</v>
      </c>
      <c r="DE38" s="139">
        <f t="shared" si="115"/>
        <v>36.113099498926275</v>
      </c>
      <c r="DF38" s="139">
        <f t="shared" si="116"/>
        <v>-7.4221338634857528</v>
      </c>
      <c r="DG38" s="139">
        <f t="shared" si="117"/>
        <v>-54.084892743039703</v>
      </c>
      <c r="DH38" s="139" t="str">
        <f t="shared" si="118"/>
        <v>N</v>
      </c>
      <c r="DI38" s="139" t="str">
        <f t="shared" si="119"/>
        <v>Y</v>
      </c>
      <c r="DJ38" s="137" t="str">
        <f t="shared" si="120"/>
        <v>Y</v>
      </c>
      <c r="DK38" s="137">
        <f>'FOD (ALL)'!O38</f>
        <v>15742.9</v>
      </c>
      <c r="DL38" s="137">
        <f>'FOD (ALL)'!AF38</f>
        <v>12814.46</v>
      </c>
      <c r="DM38" s="137">
        <f>'FOD (ALL)'!AW38</f>
        <v>9336.7199999999993</v>
      </c>
      <c r="DN38" s="137">
        <f>'FOD (ALL)'!BN38</f>
        <v>10058.91</v>
      </c>
      <c r="DO38" s="137">
        <f>'FOD (ALL)'!CE38</f>
        <v>21895</v>
      </c>
      <c r="DP38" s="137" t="str">
        <f t="shared" si="121"/>
        <v>Y</v>
      </c>
      <c r="DQ38" s="137" t="str">
        <f t="shared" si="122"/>
        <v>Y</v>
      </c>
      <c r="DR38" s="137" t="str">
        <f t="shared" si="123"/>
        <v>N</v>
      </c>
      <c r="DS38" s="137" t="str">
        <f t="shared" si="124"/>
        <v>N</v>
      </c>
      <c r="DT38" s="139">
        <f t="shared" si="125"/>
        <v>22.852621179511274</v>
      </c>
      <c r="DU38" s="139">
        <f t="shared" si="126"/>
        <v>37.247984302838681</v>
      </c>
      <c r="DV38" s="139">
        <f t="shared" si="127"/>
        <v>-7.1796049472557213</v>
      </c>
      <c r="DW38" s="139">
        <f t="shared" si="128"/>
        <v>-54.058415163279285</v>
      </c>
      <c r="DX38" s="139" t="str">
        <f t="shared" si="129"/>
        <v>N</v>
      </c>
      <c r="DY38" s="139" t="str">
        <f t="shared" si="130"/>
        <v>Y</v>
      </c>
      <c r="DZ38" s="137" t="str">
        <f t="shared" si="131"/>
        <v>Y</v>
      </c>
      <c r="EA38" s="137">
        <f>'FOD (ALL)'!P38</f>
        <v>37451200</v>
      </c>
      <c r="EB38" s="137">
        <f>'FOD (ALL)'!AG38</f>
        <v>36158600</v>
      </c>
      <c r="EC38" s="137">
        <f>'FOD (ALL)'!AX38</f>
        <v>35287500</v>
      </c>
      <c r="ED38" s="137">
        <f>'FOD (ALL)'!BO38</f>
        <v>34123800</v>
      </c>
      <c r="EE38" s="137">
        <f>'FOD (ALL)'!CF38</f>
        <v>33911500</v>
      </c>
      <c r="EF38" s="137" t="str">
        <f t="shared" si="132"/>
        <v>Y</v>
      </c>
      <c r="EG38" s="137" t="str">
        <f t="shared" si="133"/>
        <v>Y</v>
      </c>
      <c r="EH38" s="137" t="str">
        <f t="shared" si="134"/>
        <v>Y</v>
      </c>
      <c r="EI38" s="137" t="str">
        <f t="shared" si="135"/>
        <v>Y</v>
      </c>
      <c r="EJ38" s="139">
        <f t="shared" si="136"/>
        <v>3.5748065467136452</v>
      </c>
      <c r="EK38" s="139">
        <f t="shared" si="137"/>
        <v>2.4685795253276654</v>
      </c>
      <c r="EL38" s="139">
        <f t="shared" si="138"/>
        <v>3.4102298102790427</v>
      </c>
      <c r="EM38" s="139">
        <f t="shared" si="139"/>
        <v>0.62604131341875169</v>
      </c>
      <c r="EN38" s="139" t="str">
        <f t="shared" si="140"/>
        <v>Y</v>
      </c>
      <c r="EO38" s="139" t="str">
        <f t="shared" si="141"/>
        <v>N</v>
      </c>
      <c r="EP38" s="137" t="str">
        <f t="shared" si="142"/>
        <v>Y</v>
      </c>
      <c r="EQ38" s="137">
        <f>'FOD (ALL)'!Q38</f>
        <v>1292600</v>
      </c>
      <c r="ER38" s="137">
        <f>'FOD (ALL)'!AH38</f>
        <v>871100</v>
      </c>
      <c r="ES38" s="137">
        <f>'FOD (ALL)'!AY38</f>
        <v>1163700</v>
      </c>
      <c r="ET38" s="137">
        <f>'FOD (ALL)'!BP38</f>
        <v>212300</v>
      </c>
      <c r="EU38" s="137">
        <f>'FOD (ALL)'!CG38</f>
        <v>827500</v>
      </c>
      <c r="EV38" s="137" t="str">
        <f t="shared" si="143"/>
        <v>Y</v>
      </c>
      <c r="EW38" s="137" t="str">
        <f t="shared" si="144"/>
        <v>N</v>
      </c>
      <c r="EX38" s="137" t="str">
        <f t="shared" si="145"/>
        <v>Y</v>
      </c>
      <c r="EY38" s="137" t="str">
        <f t="shared" si="146"/>
        <v>N</v>
      </c>
      <c r="EZ38" s="139">
        <f t="shared" si="147"/>
        <v>48.387096774193552</v>
      </c>
      <c r="FA38" s="139">
        <f t="shared" si="148"/>
        <v>-25.143937440921199</v>
      </c>
      <c r="FB38" s="139">
        <f t="shared" si="149"/>
        <v>448.13942534149788</v>
      </c>
      <c r="FC38" s="139">
        <f t="shared" si="150"/>
        <v>-74.344410876132926</v>
      </c>
      <c r="FD38" s="139" t="str">
        <f t="shared" si="151"/>
        <v>Y</v>
      </c>
      <c r="FE38" s="139" t="str">
        <f t="shared" si="152"/>
        <v>N</v>
      </c>
      <c r="FF38" s="137" t="str">
        <f t="shared" si="153"/>
        <v>Y</v>
      </c>
    </row>
    <row r="39" spans="1:162" x14ac:dyDescent="0.3">
      <c r="A39" s="137" t="str">
        <f>FOD!B39</f>
        <v xml:space="preserve">CONCOR    </v>
      </c>
      <c r="B39" s="137">
        <f>FOD!F39</f>
        <v>348.25</v>
      </c>
      <c r="C39" s="137">
        <f>FOD!P39</f>
        <v>359.15</v>
      </c>
      <c r="D39" s="137">
        <f>FOD!Z39</f>
        <v>351.65</v>
      </c>
      <c r="E39" s="137">
        <f>FOD!AJ39</f>
        <v>351.2</v>
      </c>
      <c r="F39" s="137">
        <f>FOD!AT39</f>
        <v>348.15</v>
      </c>
      <c r="G39" s="137" t="str">
        <f t="shared" si="55"/>
        <v>N</v>
      </c>
      <c r="H39" s="137" t="str">
        <f t="shared" si="56"/>
        <v>Y</v>
      </c>
      <c r="I39" s="137" t="str">
        <f t="shared" si="57"/>
        <v>Y</v>
      </c>
      <c r="J39" s="137" t="str">
        <f t="shared" si="58"/>
        <v>Y</v>
      </c>
      <c r="K39" s="139">
        <f t="shared" si="59"/>
        <v>-3.0349436168731669</v>
      </c>
      <c r="L39" s="139">
        <f t="shared" si="60"/>
        <v>2.1328025024882695</v>
      </c>
      <c r="M39" s="139">
        <f t="shared" si="61"/>
        <v>0.12813211845102182</v>
      </c>
      <c r="N39" s="139">
        <f t="shared" si="62"/>
        <v>0.87605916989803578</v>
      </c>
      <c r="O39" s="137" t="str">
        <f t="shared" si="63"/>
        <v>N</v>
      </c>
      <c r="P39" s="137" t="str">
        <f t="shared" si="64"/>
        <v>Y</v>
      </c>
      <c r="Q39" s="137" t="str">
        <f t="shared" si="65"/>
        <v>N</v>
      </c>
      <c r="R39" s="137">
        <f>FOD!C39</f>
        <v>359.25</v>
      </c>
      <c r="S39" s="137">
        <f>FOD!M39</f>
        <v>352.15</v>
      </c>
      <c r="T39" s="137">
        <f>FOD!W39</f>
        <v>349.7</v>
      </c>
      <c r="U39" s="137">
        <f>FOD!AG39</f>
        <v>351.05</v>
      </c>
      <c r="V39" s="137">
        <f>FOD!AQ39</f>
        <v>379</v>
      </c>
      <c r="W39" s="137">
        <f>FOD!D39</f>
        <v>364.4</v>
      </c>
      <c r="X39" s="137">
        <f>FOD!N39</f>
        <v>362</v>
      </c>
      <c r="Y39" s="137">
        <f>FOD!X39</f>
        <v>354.3</v>
      </c>
      <c r="Z39" s="137">
        <f>FOD!AH39</f>
        <v>365.05</v>
      </c>
      <c r="AA39" s="137">
        <f>FOD!AR39</f>
        <v>379</v>
      </c>
      <c r="AB39" s="137">
        <f>FOD!E39</f>
        <v>345.95</v>
      </c>
      <c r="AC39" s="137">
        <f>FOD!O39</f>
        <v>350.8</v>
      </c>
      <c r="AD39" s="137">
        <f>FOD!Y39</f>
        <v>343</v>
      </c>
      <c r="AE39" s="137">
        <f>FOD!AI39</f>
        <v>349.7</v>
      </c>
      <c r="AF39" s="137">
        <f>FOD!AS39</f>
        <v>343.35</v>
      </c>
      <c r="AG39" s="137">
        <f>FOD!G39</f>
        <v>4113816</v>
      </c>
      <c r="AH39" s="137">
        <f>FOD!Q39</f>
        <v>4331073</v>
      </c>
      <c r="AI39" s="137">
        <f>FOD!AA39</f>
        <v>4213848</v>
      </c>
      <c r="AJ39" s="137">
        <f>FOD!AK39</f>
        <v>4148202</v>
      </c>
      <c r="AK39" s="137">
        <f>FOD!AU39</f>
        <v>4080993</v>
      </c>
      <c r="AL39" s="137" t="str">
        <f t="shared" si="66"/>
        <v>N</v>
      </c>
      <c r="AM39" s="137" t="str">
        <f t="shared" si="67"/>
        <v>Y</v>
      </c>
      <c r="AN39" s="137" t="str">
        <f t="shared" si="68"/>
        <v>Y</v>
      </c>
      <c r="AO39" s="137" t="str">
        <f t="shared" si="69"/>
        <v>Y</v>
      </c>
      <c r="AP39" s="139">
        <f t="shared" si="70"/>
        <v>-5.0162396246842293</v>
      </c>
      <c r="AQ39" s="139">
        <f t="shared" si="71"/>
        <v>2.7818991097922847</v>
      </c>
      <c r="AR39" s="139">
        <f t="shared" si="72"/>
        <v>1.5825169555388092</v>
      </c>
      <c r="AS39" s="139">
        <f t="shared" si="73"/>
        <v>1.6468785905783225</v>
      </c>
      <c r="AT39" s="137" t="str">
        <f t="shared" si="74"/>
        <v>N</v>
      </c>
      <c r="AU39" s="137" t="str">
        <f t="shared" si="75"/>
        <v>Y</v>
      </c>
      <c r="AV39" s="137" t="str">
        <f t="shared" si="76"/>
        <v>N</v>
      </c>
      <c r="AW39" s="137">
        <f>FOD!H39</f>
        <v>1143892256.55</v>
      </c>
      <c r="AX39" s="137">
        <f>FOD!R39</f>
        <v>1068169517.4</v>
      </c>
      <c r="AY39" s="137">
        <f>FOD!AB39</f>
        <v>990918633.14999998</v>
      </c>
      <c r="AZ39" s="137">
        <f>FOD!AL39</f>
        <v>1347415644.45</v>
      </c>
      <c r="BA39" s="137">
        <f>FOD!AV39</f>
        <v>834238355.25</v>
      </c>
      <c r="BB39" s="137" t="str">
        <f t="shared" si="77"/>
        <v>Y</v>
      </c>
      <c r="BC39" s="137" t="str">
        <f t="shared" si="78"/>
        <v>Y</v>
      </c>
      <c r="BD39" s="137" t="str">
        <f t="shared" si="79"/>
        <v>N</v>
      </c>
      <c r="BE39" s="137" t="str">
        <f t="shared" si="80"/>
        <v>Y</v>
      </c>
      <c r="BF39" s="139">
        <f t="shared" si="81"/>
        <v>7.0890189166148891</v>
      </c>
      <c r="BG39" s="139">
        <f t="shared" si="82"/>
        <v>7.7958857231728098</v>
      </c>
      <c r="BH39" s="139">
        <f t="shared" si="83"/>
        <v>-26.457835246934376</v>
      </c>
      <c r="BI39" s="139">
        <f t="shared" si="84"/>
        <v>61.514468373515854</v>
      </c>
      <c r="BJ39" s="137" t="str">
        <f t="shared" si="85"/>
        <v>N</v>
      </c>
      <c r="BK39" s="137" t="str">
        <f t="shared" si="86"/>
        <v>Y</v>
      </c>
      <c r="BL39" s="137" t="str">
        <f t="shared" si="87"/>
        <v>N</v>
      </c>
      <c r="BM39" s="137">
        <f>FOD!I39</f>
        <v>3216654</v>
      </c>
      <c r="BN39" s="137">
        <f>FOD!S39</f>
        <v>2979078</v>
      </c>
      <c r="BO39" s="137">
        <f>FOD!AC39</f>
        <v>2841534</v>
      </c>
      <c r="BP39" s="137">
        <f>FOD!AM39</f>
        <v>3769956</v>
      </c>
      <c r="BQ39" s="137">
        <f>FOD!AW39</f>
        <v>2371071</v>
      </c>
      <c r="BR39" s="137" t="str">
        <f t="shared" si="88"/>
        <v>Y</v>
      </c>
      <c r="BS39" s="137" t="str">
        <f t="shared" si="89"/>
        <v>Y</v>
      </c>
      <c r="BT39" s="137" t="str">
        <f t="shared" si="90"/>
        <v>N</v>
      </c>
      <c r="BU39" s="137" t="str">
        <f t="shared" si="91"/>
        <v>Y</v>
      </c>
      <c r="BV39" s="139">
        <f t="shared" si="92"/>
        <v>7.9748163693599157</v>
      </c>
      <c r="BW39" s="139">
        <f t="shared" si="93"/>
        <v>4.8404840484048401</v>
      </c>
      <c r="BX39" s="139">
        <f t="shared" si="94"/>
        <v>-24.626865671641792</v>
      </c>
      <c r="BY39" s="139">
        <f t="shared" si="95"/>
        <v>58.99802241265656</v>
      </c>
      <c r="BZ39" s="137" t="str">
        <f t="shared" si="96"/>
        <v>Y</v>
      </c>
      <c r="CA39" s="137" t="str">
        <f t="shared" si="97"/>
        <v>Y</v>
      </c>
      <c r="CB39" s="137" t="str">
        <f t="shared" si="98"/>
        <v>N</v>
      </c>
      <c r="CC39" s="137">
        <f>FOD!J39</f>
        <v>1659</v>
      </c>
      <c r="CD39" s="137">
        <f>FOD!T39</f>
        <v>1711</v>
      </c>
      <c r="CE39" s="137">
        <f>FOD!AD39</f>
        <v>1524</v>
      </c>
      <c r="CF39" s="137">
        <f>FOD!AN39</f>
        <v>1870</v>
      </c>
      <c r="CG39" s="137">
        <f>FOD!AX39</f>
        <v>1336</v>
      </c>
      <c r="CH39" s="137" t="str">
        <f t="shared" si="99"/>
        <v>N</v>
      </c>
      <c r="CI39" s="137" t="str">
        <f t="shared" si="100"/>
        <v>Y</v>
      </c>
      <c r="CJ39" s="137" t="str">
        <f t="shared" si="101"/>
        <v>N</v>
      </c>
      <c r="CK39" s="137" t="str">
        <f t="shared" si="102"/>
        <v>Y</v>
      </c>
      <c r="CL39" s="139">
        <f t="shared" si="103"/>
        <v>-3.0391583869082406</v>
      </c>
      <c r="CM39" s="139">
        <f t="shared" si="104"/>
        <v>12.27034120734908</v>
      </c>
      <c r="CN39" s="139">
        <f t="shared" si="105"/>
        <v>-18.502673796791445</v>
      </c>
      <c r="CO39" s="139">
        <f t="shared" si="106"/>
        <v>39.970059880239525</v>
      </c>
      <c r="CP39" s="137" t="str">
        <f t="shared" si="107"/>
        <v>N</v>
      </c>
      <c r="CQ39" s="137" t="str">
        <f t="shared" si="108"/>
        <v>Y</v>
      </c>
      <c r="CR39" s="137" t="str">
        <f t="shared" si="109"/>
        <v>N</v>
      </c>
      <c r="CT39" s="144" t="str">
        <f>'FOD (ALL)'!M39</f>
        <v>COLPAL</v>
      </c>
      <c r="CU39" s="137">
        <f>'FOD (ALL)'!N39</f>
        <v>3677</v>
      </c>
      <c r="CV39" s="137">
        <f>'FOD (ALL)'!AE39</f>
        <v>9397</v>
      </c>
      <c r="CW39" s="137">
        <f>'FOD (ALL)'!AV39</f>
        <v>1890</v>
      </c>
      <c r="CX39" s="137">
        <f>'FOD (ALL)'!BM39</f>
        <v>2016</v>
      </c>
      <c r="CY39" s="137">
        <f>'FOD (ALL)'!CD39</f>
        <v>3205</v>
      </c>
      <c r="CZ39" s="137" t="str">
        <f t="shared" si="110"/>
        <v>N</v>
      </c>
      <c r="DA39" s="137" t="str">
        <f t="shared" si="111"/>
        <v>Y</v>
      </c>
      <c r="DB39" s="137" t="str">
        <f t="shared" si="112"/>
        <v>N</v>
      </c>
      <c r="DC39" s="137" t="str">
        <f t="shared" si="113"/>
        <v>N</v>
      </c>
      <c r="DD39" s="139">
        <f t="shared" si="114"/>
        <v>-60.870490582100665</v>
      </c>
      <c r="DE39" s="139">
        <f t="shared" si="115"/>
        <v>397.19576719576719</v>
      </c>
      <c r="DF39" s="139">
        <f t="shared" si="116"/>
        <v>-6.25</v>
      </c>
      <c r="DG39" s="139">
        <f t="shared" si="117"/>
        <v>-37.098283931357258</v>
      </c>
      <c r="DH39" s="139" t="str">
        <f t="shared" si="118"/>
        <v>N</v>
      </c>
      <c r="DI39" s="139" t="str">
        <f t="shared" si="119"/>
        <v>Y</v>
      </c>
      <c r="DJ39" s="137" t="str">
        <f t="shared" si="120"/>
        <v>Y</v>
      </c>
      <c r="DK39" s="137">
        <f>'FOD (ALL)'!O39</f>
        <v>34048.85</v>
      </c>
      <c r="DL39" s="137">
        <f>'FOD (ALL)'!AF39</f>
        <v>87316</v>
      </c>
      <c r="DM39" s="137">
        <f>'FOD (ALL)'!AW39</f>
        <v>18100.28</v>
      </c>
      <c r="DN39" s="137">
        <f>'FOD (ALL)'!BN39</f>
        <v>19147.78</v>
      </c>
      <c r="DO39" s="137">
        <f>'FOD (ALL)'!CE39</f>
        <v>30752.66</v>
      </c>
      <c r="DP39" s="137" t="str">
        <f t="shared" si="121"/>
        <v>N</v>
      </c>
      <c r="DQ39" s="137" t="str">
        <f t="shared" si="122"/>
        <v>Y</v>
      </c>
      <c r="DR39" s="137" t="str">
        <f t="shared" si="123"/>
        <v>N</v>
      </c>
      <c r="DS39" s="137" t="str">
        <f t="shared" si="124"/>
        <v>N</v>
      </c>
      <c r="DT39" s="139">
        <f t="shared" si="125"/>
        <v>-61.00502771542444</v>
      </c>
      <c r="DU39" s="139">
        <f t="shared" si="126"/>
        <v>382.40137721626411</v>
      </c>
      <c r="DV39" s="139">
        <f t="shared" si="127"/>
        <v>-5.4706080809367981</v>
      </c>
      <c r="DW39" s="139">
        <f t="shared" si="128"/>
        <v>-37.736182821258389</v>
      </c>
      <c r="DX39" s="139" t="str">
        <f t="shared" si="129"/>
        <v>N</v>
      </c>
      <c r="DY39" s="139" t="str">
        <f t="shared" si="130"/>
        <v>Y</v>
      </c>
      <c r="DZ39" s="137" t="str">
        <f t="shared" si="131"/>
        <v>Y</v>
      </c>
      <c r="EA39" s="137">
        <f>'FOD (ALL)'!P39</f>
        <v>1789200</v>
      </c>
      <c r="EB39" s="137">
        <f>'FOD (ALL)'!AG39</f>
        <v>1743000</v>
      </c>
      <c r="EC39" s="137">
        <f>'FOD (ALL)'!AX39</f>
        <v>1494500</v>
      </c>
      <c r="ED39" s="137">
        <f>'FOD (ALL)'!BO39</f>
        <v>1413300</v>
      </c>
      <c r="EE39" s="137">
        <f>'FOD (ALL)'!CF39</f>
        <v>1374800</v>
      </c>
      <c r="EF39" s="137" t="str">
        <f t="shared" si="132"/>
        <v>Y</v>
      </c>
      <c r="EG39" s="137" t="str">
        <f t="shared" si="133"/>
        <v>Y</v>
      </c>
      <c r="EH39" s="137" t="str">
        <f t="shared" si="134"/>
        <v>Y</v>
      </c>
      <c r="EI39" s="137" t="str">
        <f t="shared" si="135"/>
        <v>Y</v>
      </c>
      <c r="EJ39" s="139">
        <f t="shared" si="136"/>
        <v>2.6506024096385543</v>
      </c>
      <c r="EK39" s="139">
        <f t="shared" si="137"/>
        <v>16.627634660421545</v>
      </c>
      <c r="EL39" s="139">
        <f t="shared" si="138"/>
        <v>5.745418524021793</v>
      </c>
      <c r="EM39" s="139">
        <f t="shared" si="139"/>
        <v>2.8004073319755602</v>
      </c>
      <c r="EN39" s="139" t="str">
        <f t="shared" si="140"/>
        <v>N</v>
      </c>
      <c r="EO39" s="139" t="str">
        <f t="shared" si="141"/>
        <v>Y</v>
      </c>
      <c r="EP39" s="137" t="str">
        <f t="shared" si="142"/>
        <v>Y</v>
      </c>
      <c r="EQ39" s="137">
        <f>'FOD (ALL)'!Q39</f>
        <v>46200</v>
      </c>
      <c r="ER39" s="137">
        <f>'FOD (ALL)'!AH39</f>
        <v>248500</v>
      </c>
      <c r="ES39" s="137">
        <f>'FOD (ALL)'!AY39</f>
        <v>81200</v>
      </c>
      <c r="ET39" s="137">
        <f>'FOD (ALL)'!BP39</f>
        <v>38500</v>
      </c>
      <c r="EU39" s="137">
        <f>'FOD (ALL)'!CG39</f>
        <v>-60900</v>
      </c>
      <c r="EV39" s="137" t="str">
        <f t="shared" si="143"/>
        <v>N</v>
      </c>
      <c r="EW39" s="137" t="str">
        <f t="shared" si="144"/>
        <v>Y</v>
      </c>
      <c r="EX39" s="137" t="str">
        <f t="shared" si="145"/>
        <v>Y</v>
      </c>
      <c r="EY39" s="137" t="str">
        <f t="shared" si="146"/>
        <v>Y</v>
      </c>
      <c r="EZ39" s="139">
        <f t="shared" si="147"/>
        <v>-81.408450704225359</v>
      </c>
      <c r="FA39" s="139">
        <f t="shared" si="148"/>
        <v>206.0344827586207</v>
      </c>
      <c r="FB39" s="139">
        <f t="shared" si="149"/>
        <v>110.90909090909091</v>
      </c>
      <c r="FC39" s="139">
        <f t="shared" si="150"/>
        <v>-163.2183908045977</v>
      </c>
      <c r="FD39" s="139" t="str">
        <f t="shared" si="151"/>
        <v>N</v>
      </c>
      <c r="FE39" s="139" t="str">
        <f t="shared" si="152"/>
        <v>Y</v>
      </c>
      <c r="FF39" s="137" t="str">
        <f t="shared" si="153"/>
        <v>Y</v>
      </c>
    </row>
    <row r="40" spans="1:162" x14ac:dyDescent="0.3">
      <c r="A40" s="137" t="str">
        <f>FOD!B40</f>
        <v>CUMMINSIND</v>
      </c>
      <c r="B40" s="137">
        <f>FOD!F40</f>
        <v>329.1</v>
      </c>
      <c r="C40" s="137">
        <f>FOD!P40</f>
        <v>336.55</v>
      </c>
      <c r="D40" s="137">
        <f>FOD!Z40</f>
        <v>333.35</v>
      </c>
      <c r="E40" s="137">
        <f>FOD!AJ40</f>
        <v>327.39999999999998</v>
      </c>
      <c r="F40" s="137">
        <f>FOD!AT40</f>
        <v>316.35000000000002</v>
      </c>
      <c r="G40" s="137" t="str">
        <f t="shared" si="55"/>
        <v>N</v>
      </c>
      <c r="H40" s="137" t="str">
        <f t="shared" si="56"/>
        <v>Y</v>
      </c>
      <c r="I40" s="137" t="str">
        <f t="shared" si="57"/>
        <v>Y</v>
      </c>
      <c r="J40" s="137" t="str">
        <f t="shared" si="58"/>
        <v>Y</v>
      </c>
      <c r="K40" s="139">
        <f t="shared" si="59"/>
        <v>-2.2136383895409266</v>
      </c>
      <c r="L40" s="139">
        <f t="shared" si="60"/>
        <v>0.95995200239987655</v>
      </c>
      <c r="M40" s="139">
        <f t="shared" si="61"/>
        <v>1.8173488087965932</v>
      </c>
      <c r="N40" s="139">
        <f t="shared" si="62"/>
        <v>3.4929666508613733</v>
      </c>
      <c r="O40" s="137" t="str">
        <f t="shared" si="63"/>
        <v>N</v>
      </c>
      <c r="P40" s="137" t="str">
        <f t="shared" si="64"/>
        <v>N</v>
      </c>
      <c r="Q40" s="137" t="str">
        <f t="shared" si="65"/>
        <v>N</v>
      </c>
      <c r="R40" s="137">
        <f>FOD!C40</f>
        <v>334.8</v>
      </c>
      <c r="S40" s="137">
        <f>FOD!M40</f>
        <v>330</v>
      </c>
      <c r="T40" s="137">
        <f>FOD!W40</f>
        <v>326.55</v>
      </c>
      <c r="U40" s="137">
        <f>FOD!AG40</f>
        <v>316</v>
      </c>
      <c r="V40" s="137">
        <f>FOD!AQ40</f>
        <v>337</v>
      </c>
      <c r="W40" s="137">
        <f>FOD!D40</f>
        <v>338</v>
      </c>
      <c r="X40" s="137">
        <f>FOD!N40</f>
        <v>342.8</v>
      </c>
      <c r="Y40" s="137">
        <f>FOD!X40</f>
        <v>334.5</v>
      </c>
      <c r="Z40" s="137">
        <f>FOD!AH40</f>
        <v>332.4</v>
      </c>
      <c r="AA40" s="137">
        <f>FOD!AR40</f>
        <v>338.15</v>
      </c>
      <c r="AB40" s="137">
        <f>FOD!E40</f>
        <v>326.45</v>
      </c>
      <c r="AC40" s="137">
        <f>FOD!O40</f>
        <v>327.14999999999998</v>
      </c>
      <c r="AD40" s="137">
        <f>FOD!Y40</f>
        <v>323.35000000000002</v>
      </c>
      <c r="AE40" s="137">
        <f>FOD!AI40</f>
        <v>316</v>
      </c>
      <c r="AF40" s="137">
        <f>FOD!AS40</f>
        <v>311.3</v>
      </c>
      <c r="AG40" s="137">
        <f>FOD!G40</f>
        <v>1314000</v>
      </c>
      <c r="AH40" s="137">
        <f>FOD!Q40</f>
        <v>1461600</v>
      </c>
      <c r="AI40" s="137">
        <f>FOD!AA40</f>
        <v>1486800</v>
      </c>
      <c r="AJ40" s="137">
        <f>FOD!AK40</f>
        <v>1488600</v>
      </c>
      <c r="AK40" s="137">
        <f>FOD!AU40</f>
        <v>1593000</v>
      </c>
      <c r="AL40" s="137" t="str">
        <f t="shared" si="66"/>
        <v>N</v>
      </c>
      <c r="AM40" s="137" t="str">
        <f t="shared" si="67"/>
        <v>N</v>
      </c>
      <c r="AN40" s="137" t="str">
        <f t="shared" si="68"/>
        <v>N</v>
      </c>
      <c r="AO40" s="137" t="str">
        <f t="shared" si="69"/>
        <v>N</v>
      </c>
      <c r="AP40" s="139">
        <f t="shared" si="70"/>
        <v>-10.098522167487685</v>
      </c>
      <c r="AQ40" s="139">
        <f t="shared" si="71"/>
        <v>-1.6949152542372881</v>
      </c>
      <c r="AR40" s="139">
        <f t="shared" si="72"/>
        <v>-0.12091898428053204</v>
      </c>
      <c r="AS40" s="139">
        <f t="shared" si="73"/>
        <v>-6.5536723163841808</v>
      </c>
      <c r="AT40" s="137" t="str">
        <f t="shared" si="74"/>
        <v>N</v>
      </c>
      <c r="AU40" s="137" t="str">
        <f t="shared" si="75"/>
        <v>N</v>
      </c>
      <c r="AV40" s="137" t="str">
        <f t="shared" si="76"/>
        <v>Y</v>
      </c>
      <c r="AW40" s="137">
        <f>FOD!H40</f>
        <v>395355195</v>
      </c>
      <c r="AX40" s="137">
        <f>FOD!R40</f>
        <v>207042345</v>
      </c>
      <c r="AY40" s="137">
        <f>FOD!AB40</f>
        <v>230122440</v>
      </c>
      <c r="AZ40" s="137">
        <f>FOD!AL40</f>
        <v>785552670</v>
      </c>
      <c r="BA40" s="137">
        <f>FOD!AV40</f>
        <v>960637185</v>
      </c>
      <c r="BB40" s="137" t="str">
        <f t="shared" si="77"/>
        <v>Y</v>
      </c>
      <c r="BC40" s="137" t="str">
        <f t="shared" si="78"/>
        <v>N</v>
      </c>
      <c r="BD40" s="137" t="str">
        <f t="shared" si="79"/>
        <v>N</v>
      </c>
      <c r="BE40" s="137" t="str">
        <f t="shared" si="80"/>
        <v>N</v>
      </c>
      <c r="BF40" s="139">
        <f t="shared" si="81"/>
        <v>90.95378532348056</v>
      </c>
      <c r="BG40" s="139">
        <f t="shared" si="82"/>
        <v>-10.029484738646088</v>
      </c>
      <c r="BH40" s="139">
        <f t="shared" si="83"/>
        <v>-70.705663822643487</v>
      </c>
      <c r="BI40" s="139">
        <f t="shared" si="84"/>
        <v>-18.225873173960053</v>
      </c>
      <c r="BJ40" s="137" t="str">
        <f t="shared" si="85"/>
        <v>Y</v>
      </c>
      <c r="BK40" s="137" t="str">
        <f t="shared" si="86"/>
        <v>Y</v>
      </c>
      <c r="BL40" s="137" t="str">
        <f t="shared" si="87"/>
        <v>N</v>
      </c>
      <c r="BM40" s="137">
        <f>FOD!I40</f>
        <v>1195200</v>
      </c>
      <c r="BN40" s="137">
        <f>FOD!S40</f>
        <v>612000</v>
      </c>
      <c r="BO40" s="137">
        <f>FOD!AC40</f>
        <v>696600</v>
      </c>
      <c r="BP40" s="137">
        <f>FOD!AM40</f>
        <v>2400300</v>
      </c>
      <c r="BQ40" s="137">
        <f>FOD!AW40</f>
        <v>2993400</v>
      </c>
      <c r="BR40" s="137" t="str">
        <f t="shared" si="88"/>
        <v>Y</v>
      </c>
      <c r="BS40" s="137" t="str">
        <f t="shared" si="89"/>
        <v>N</v>
      </c>
      <c r="BT40" s="137" t="str">
        <f t="shared" si="90"/>
        <v>N</v>
      </c>
      <c r="BU40" s="137" t="str">
        <f t="shared" si="91"/>
        <v>N</v>
      </c>
      <c r="BV40" s="139">
        <f t="shared" si="92"/>
        <v>95.294117647058812</v>
      </c>
      <c r="BW40" s="139">
        <f t="shared" si="93"/>
        <v>-12.144702842377262</v>
      </c>
      <c r="BX40" s="139">
        <f t="shared" si="94"/>
        <v>-70.978627671541062</v>
      </c>
      <c r="BY40" s="139">
        <f t="shared" si="95"/>
        <v>-19.813589897775106</v>
      </c>
      <c r="BZ40" s="137" t="str">
        <f t="shared" si="96"/>
        <v>Y</v>
      </c>
      <c r="CA40" s="137" t="str">
        <f t="shared" si="97"/>
        <v>Y</v>
      </c>
      <c r="CB40" s="137" t="str">
        <f t="shared" si="98"/>
        <v>N</v>
      </c>
      <c r="CC40" s="137">
        <f>FOD!J40</f>
        <v>996</v>
      </c>
      <c r="CD40" s="137">
        <f>FOD!T40</f>
        <v>652</v>
      </c>
      <c r="CE40" s="137">
        <f>FOD!AD40</f>
        <v>714</v>
      </c>
      <c r="CF40" s="137">
        <f>FOD!AN40</f>
        <v>2292</v>
      </c>
      <c r="CG40" s="137">
        <f>FOD!AX40</f>
        <v>2846</v>
      </c>
      <c r="CH40" s="137" t="str">
        <f t="shared" si="99"/>
        <v>Y</v>
      </c>
      <c r="CI40" s="137" t="str">
        <f t="shared" si="100"/>
        <v>N</v>
      </c>
      <c r="CJ40" s="137" t="str">
        <f t="shared" si="101"/>
        <v>N</v>
      </c>
      <c r="CK40" s="137" t="str">
        <f t="shared" si="102"/>
        <v>N</v>
      </c>
      <c r="CL40" s="139">
        <f t="shared" si="103"/>
        <v>52.760736196319016</v>
      </c>
      <c r="CM40" s="139">
        <f t="shared" si="104"/>
        <v>-8.6834733893557416</v>
      </c>
      <c r="CN40" s="139">
        <f t="shared" si="105"/>
        <v>-68.84816753926701</v>
      </c>
      <c r="CO40" s="139">
        <f t="shared" si="106"/>
        <v>-19.465917076598735</v>
      </c>
      <c r="CP40" s="137" t="str">
        <f t="shared" si="107"/>
        <v>Y</v>
      </c>
      <c r="CQ40" s="137" t="str">
        <f t="shared" si="108"/>
        <v>Y</v>
      </c>
      <c r="CR40" s="137" t="str">
        <f t="shared" si="109"/>
        <v>N</v>
      </c>
      <c r="CT40" s="144" t="str">
        <f>'FOD (ALL)'!M40</f>
        <v>CONCOR</v>
      </c>
      <c r="CU40" s="137">
        <f>'FOD (ALL)'!N40</f>
        <v>2583</v>
      </c>
      <c r="CV40" s="137">
        <f>'FOD (ALL)'!AE40</f>
        <v>2234</v>
      </c>
      <c r="CW40" s="137">
        <f>'FOD (ALL)'!AV40</f>
        <v>1919</v>
      </c>
      <c r="CX40" s="137">
        <f>'FOD (ALL)'!BM40</f>
        <v>2476</v>
      </c>
      <c r="CY40" s="137">
        <f>'FOD (ALL)'!CD40</f>
        <v>1557</v>
      </c>
      <c r="CZ40" s="137" t="str">
        <f t="shared" si="110"/>
        <v>Y</v>
      </c>
      <c r="DA40" s="137" t="str">
        <f t="shared" si="111"/>
        <v>Y</v>
      </c>
      <c r="DB40" s="137" t="str">
        <f t="shared" si="112"/>
        <v>N</v>
      </c>
      <c r="DC40" s="137" t="str">
        <f t="shared" si="113"/>
        <v>Y</v>
      </c>
      <c r="DD40" s="139">
        <f t="shared" si="114"/>
        <v>15.622202327663384</v>
      </c>
      <c r="DE40" s="139">
        <f t="shared" si="115"/>
        <v>16.41479937467431</v>
      </c>
      <c r="DF40" s="139">
        <f t="shared" si="116"/>
        <v>-22.495961227786754</v>
      </c>
      <c r="DG40" s="139">
        <f t="shared" si="117"/>
        <v>59.023763648041104</v>
      </c>
      <c r="DH40" s="139" t="str">
        <f t="shared" si="118"/>
        <v>N</v>
      </c>
      <c r="DI40" s="139" t="str">
        <f t="shared" si="119"/>
        <v>Y</v>
      </c>
      <c r="DJ40" s="137" t="str">
        <f t="shared" si="120"/>
        <v>N</v>
      </c>
      <c r="DK40" s="137">
        <f>'FOD (ALL)'!O40</f>
        <v>14342.89</v>
      </c>
      <c r="DL40" s="137">
        <f>'FOD (ALL)'!AF40</f>
        <v>12521.76</v>
      </c>
      <c r="DM40" s="137">
        <f>'FOD (ALL)'!AW40</f>
        <v>10461.73</v>
      </c>
      <c r="DN40" s="137">
        <f>'FOD (ALL)'!BN40</f>
        <v>13831.89</v>
      </c>
      <c r="DO40" s="137">
        <f>'FOD (ALL)'!CE40</f>
        <v>8566.0899999999983</v>
      </c>
      <c r="DP40" s="137" t="str">
        <f t="shared" si="121"/>
        <v>Y</v>
      </c>
      <c r="DQ40" s="137" t="str">
        <f t="shared" si="122"/>
        <v>Y</v>
      </c>
      <c r="DR40" s="137" t="str">
        <f t="shared" si="123"/>
        <v>N</v>
      </c>
      <c r="DS40" s="137" t="str">
        <f t="shared" si="124"/>
        <v>Y</v>
      </c>
      <c r="DT40" s="139">
        <f t="shared" si="125"/>
        <v>14.543722288240623</v>
      </c>
      <c r="DU40" s="139">
        <f t="shared" si="126"/>
        <v>19.691102714369428</v>
      </c>
      <c r="DV40" s="139">
        <f t="shared" si="127"/>
        <v>-24.36514460424425</v>
      </c>
      <c r="DW40" s="139">
        <f t="shared" si="128"/>
        <v>61.472620530487099</v>
      </c>
      <c r="DX40" s="139" t="str">
        <f t="shared" si="129"/>
        <v>N</v>
      </c>
      <c r="DY40" s="139" t="str">
        <f t="shared" si="130"/>
        <v>Y</v>
      </c>
      <c r="DZ40" s="137" t="str">
        <f t="shared" si="131"/>
        <v>N</v>
      </c>
      <c r="EA40" s="137">
        <f>'FOD (ALL)'!P40</f>
        <v>4806225</v>
      </c>
      <c r="EB40" s="137">
        <f>'FOD (ALL)'!AG40</f>
        <v>4714008</v>
      </c>
      <c r="EC40" s="137">
        <f>'FOD (ALL)'!AX40</f>
        <v>4371711</v>
      </c>
      <c r="ED40" s="137">
        <f>'FOD (ALL)'!BO40</f>
        <v>4249797</v>
      </c>
      <c r="EE40" s="137">
        <f>'FOD (ALL)'!CF40</f>
        <v>4157580</v>
      </c>
      <c r="EF40" s="137" t="str">
        <f t="shared" si="132"/>
        <v>Y</v>
      </c>
      <c r="EG40" s="137" t="str">
        <f t="shared" si="133"/>
        <v>Y</v>
      </c>
      <c r="EH40" s="137" t="str">
        <f t="shared" si="134"/>
        <v>Y</v>
      </c>
      <c r="EI40" s="137" t="str">
        <f t="shared" si="135"/>
        <v>Y</v>
      </c>
      <c r="EJ40" s="139">
        <f t="shared" si="136"/>
        <v>1.9562334217506632</v>
      </c>
      <c r="EK40" s="139">
        <f t="shared" si="137"/>
        <v>7.8298176617804787</v>
      </c>
      <c r="EL40" s="139">
        <f t="shared" si="138"/>
        <v>2.8687017285766827</v>
      </c>
      <c r="EM40" s="139">
        <f t="shared" si="139"/>
        <v>2.2180451127819549</v>
      </c>
      <c r="EN40" s="139" t="str">
        <f t="shared" si="140"/>
        <v>N</v>
      </c>
      <c r="EO40" s="139" t="str">
        <f t="shared" si="141"/>
        <v>Y</v>
      </c>
      <c r="EP40" s="137" t="str">
        <f t="shared" si="142"/>
        <v>Y</v>
      </c>
      <c r="EQ40" s="137">
        <f>'FOD (ALL)'!Q40</f>
        <v>92217</v>
      </c>
      <c r="ER40" s="137">
        <f>'FOD (ALL)'!AH40</f>
        <v>342297</v>
      </c>
      <c r="ES40" s="137">
        <f>'FOD (ALL)'!AY40</f>
        <v>121914</v>
      </c>
      <c r="ET40" s="137">
        <f>'FOD (ALL)'!BP40</f>
        <v>92217</v>
      </c>
      <c r="EU40" s="137">
        <f>'FOD (ALL)'!CG40</f>
        <v>-64083</v>
      </c>
      <c r="EV40" s="137" t="str">
        <f t="shared" si="143"/>
        <v>N</v>
      </c>
      <c r="EW40" s="137" t="str">
        <f t="shared" si="144"/>
        <v>Y</v>
      </c>
      <c r="EX40" s="137" t="str">
        <f t="shared" si="145"/>
        <v>Y</v>
      </c>
      <c r="EY40" s="137" t="str">
        <f t="shared" si="146"/>
        <v>Y</v>
      </c>
      <c r="EZ40" s="139">
        <f t="shared" si="147"/>
        <v>-73.059360730593596</v>
      </c>
      <c r="FA40" s="139">
        <f t="shared" si="148"/>
        <v>180.76923076923077</v>
      </c>
      <c r="FB40" s="139">
        <f t="shared" si="149"/>
        <v>32.20338983050847</v>
      </c>
      <c r="FC40" s="139">
        <f t="shared" si="150"/>
        <v>-243.90243902439025</v>
      </c>
      <c r="FD40" s="139" t="str">
        <f t="shared" si="151"/>
        <v>N</v>
      </c>
      <c r="FE40" s="139" t="str">
        <f t="shared" si="152"/>
        <v>Y</v>
      </c>
      <c r="FF40" s="137" t="str">
        <f t="shared" si="153"/>
        <v>Y</v>
      </c>
    </row>
    <row r="41" spans="1:162" x14ac:dyDescent="0.3">
      <c r="A41" s="137" t="str">
        <f>FOD!B41</f>
        <v xml:space="preserve">DABUR     </v>
      </c>
      <c r="B41" s="137">
        <f>FOD!F41</f>
        <v>431.6</v>
      </c>
      <c r="C41" s="137">
        <f>FOD!P41</f>
        <v>438.5</v>
      </c>
      <c r="D41" s="137">
        <f>FOD!Z41</f>
        <v>439.85</v>
      </c>
      <c r="E41" s="137">
        <f>FOD!AJ41</f>
        <v>436</v>
      </c>
      <c r="F41" s="137">
        <f>FOD!AT41</f>
        <v>435.2</v>
      </c>
      <c r="G41" s="137" t="str">
        <f t="shared" si="55"/>
        <v>N</v>
      </c>
      <c r="H41" s="137" t="str">
        <f t="shared" si="56"/>
        <v>N</v>
      </c>
      <c r="I41" s="137" t="str">
        <f t="shared" si="57"/>
        <v>Y</v>
      </c>
      <c r="J41" s="137" t="str">
        <f t="shared" si="58"/>
        <v>Y</v>
      </c>
      <c r="K41" s="139">
        <f t="shared" si="59"/>
        <v>-1.57354618015963</v>
      </c>
      <c r="L41" s="139">
        <f t="shared" si="60"/>
        <v>-0.3069228145958901</v>
      </c>
      <c r="M41" s="139">
        <f t="shared" si="61"/>
        <v>0.88302752293578513</v>
      </c>
      <c r="N41" s="139">
        <f t="shared" si="62"/>
        <v>0.18382352941176733</v>
      </c>
      <c r="O41" s="137" t="str">
        <f t="shared" si="63"/>
        <v>N</v>
      </c>
      <c r="P41" s="137" t="str">
        <f t="shared" si="64"/>
        <v>N</v>
      </c>
      <c r="Q41" s="137" t="str">
        <f t="shared" si="65"/>
        <v>Y</v>
      </c>
      <c r="R41" s="137">
        <f>FOD!C41</f>
        <v>438.85</v>
      </c>
      <c r="S41" s="137">
        <f>FOD!M41</f>
        <v>440.75</v>
      </c>
      <c r="T41" s="137">
        <f>FOD!W41</f>
        <v>435.45</v>
      </c>
      <c r="U41" s="137">
        <f>FOD!AG41</f>
        <v>440.1</v>
      </c>
      <c r="V41" s="137">
        <f>FOD!AQ41</f>
        <v>443.65</v>
      </c>
      <c r="W41" s="137">
        <f>FOD!D41</f>
        <v>442.35</v>
      </c>
      <c r="X41" s="137">
        <f>FOD!N41</f>
        <v>447.95</v>
      </c>
      <c r="Y41" s="137">
        <f>FOD!X41</f>
        <v>443.95</v>
      </c>
      <c r="Z41" s="137">
        <f>FOD!AH41</f>
        <v>445.45</v>
      </c>
      <c r="AA41" s="137">
        <f>FOD!AR41</f>
        <v>444.95</v>
      </c>
      <c r="AB41" s="137">
        <f>FOD!E41</f>
        <v>430</v>
      </c>
      <c r="AC41" s="137">
        <f>FOD!O41</f>
        <v>437.25</v>
      </c>
      <c r="AD41" s="137">
        <f>FOD!Y41</f>
        <v>435.45</v>
      </c>
      <c r="AE41" s="137">
        <f>FOD!AI41</f>
        <v>432.35</v>
      </c>
      <c r="AF41" s="137">
        <f>FOD!AS41</f>
        <v>430.55</v>
      </c>
      <c r="AG41" s="137">
        <f>FOD!G41</f>
        <v>11475000</v>
      </c>
      <c r="AH41" s="137">
        <f>FOD!Q41</f>
        <v>11623750</v>
      </c>
      <c r="AI41" s="137">
        <f>FOD!AA41</f>
        <v>11441250</v>
      </c>
      <c r="AJ41" s="137">
        <f>FOD!AK41</f>
        <v>11468750</v>
      </c>
      <c r="AK41" s="137">
        <f>FOD!AU41</f>
        <v>11823750</v>
      </c>
      <c r="AL41" s="137" t="str">
        <f t="shared" si="66"/>
        <v>N</v>
      </c>
      <c r="AM41" s="137" t="str">
        <f t="shared" si="67"/>
        <v>Y</v>
      </c>
      <c r="AN41" s="137" t="str">
        <f t="shared" si="68"/>
        <v>N</v>
      </c>
      <c r="AO41" s="137" t="str">
        <f t="shared" si="69"/>
        <v>N</v>
      </c>
      <c r="AP41" s="139">
        <f t="shared" si="70"/>
        <v>-1.2797074954296161</v>
      </c>
      <c r="AQ41" s="139">
        <f t="shared" si="71"/>
        <v>1.5951054299136895</v>
      </c>
      <c r="AR41" s="139">
        <f t="shared" si="72"/>
        <v>-0.23978201634877383</v>
      </c>
      <c r="AS41" s="139">
        <f t="shared" si="73"/>
        <v>-3.0024315466751239</v>
      </c>
      <c r="AT41" s="137" t="str">
        <f t="shared" si="74"/>
        <v>N</v>
      </c>
      <c r="AU41" s="137" t="str">
        <f t="shared" si="75"/>
        <v>Y</v>
      </c>
      <c r="AV41" s="137" t="str">
        <f t="shared" si="76"/>
        <v>Y</v>
      </c>
      <c r="AW41" s="137">
        <f>FOD!H41</f>
        <v>2832787937.5</v>
      </c>
      <c r="AX41" s="137">
        <f>FOD!R41</f>
        <v>1569646562.5</v>
      </c>
      <c r="AY41" s="137">
        <f>FOD!AB41</f>
        <v>1258437312.5</v>
      </c>
      <c r="AZ41" s="137">
        <f>FOD!AL41</f>
        <v>1717431562.5</v>
      </c>
      <c r="BA41" s="137">
        <f>FOD!AV41</f>
        <v>2056769437.5</v>
      </c>
      <c r="BB41" s="137" t="str">
        <f t="shared" si="77"/>
        <v>Y</v>
      </c>
      <c r="BC41" s="137" t="str">
        <f t="shared" si="78"/>
        <v>Y</v>
      </c>
      <c r="BD41" s="137" t="str">
        <f t="shared" si="79"/>
        <v>N</v>
      </c>
      <c r="BE41" s="137" t="str">
        <f t="shared" si="80"/>
        <v>N</v>
      </c>
      <c r="BF41" s="139">
        <f t="shared" si="81"/>
        <v>80.472980680961413</v>
      </c>
      <c r="BG41" s="139">
        <f t="shared" si="82"/>
        <v>24.729817441740863</v>
      </c>
      <c r="BH41" s="139">
        <f t="shared" si="83"/>
        <v>-26.725620980894256</v>
      </c>
      <c r="BI41" s="139">
        <f t="shared" si="84"/>
        <v>-16.498586025882641</v>
      </c>
      <c r="BJ41" s="137" t="str">
        <f t="shared" si="85"/>
        <v>Y</v>
      </c>
      <c r="BK41" s="137" t="str">
        <f t="shared" si="86"/>
        <v>Y</v>
      </c>
      <c r="BL41" s="137" t="str">
        <f t="shared" si="87"/>
        <v>N</v>
      </c>
      <c r="BM41" s="137">
        <f>FOD!I41</f>
        <v>6497500</v>
      </c>
      <c r="BN41" s="137">
        <f>FOD!S41</f>
        <v>3545000</v>
      </c>
      <c r="BO41" s="137">
        <f>FOD!AC41</f>
        <v>2860000</v>
      </c>
      <c r="BP41" s="137">
        <f>FOD!AM41</f>
        <v>3922500</v>
      </c>
      <c r="BQ41" s="137">
        <f>FOD!AW41</f>
        <v>4712500</v>
      </c>
      <c r="BR41" s="137" t="str">
        <f t="shared" si="88"/>
        <v>Y</v>
      </c>
      <c r="BS41" s="137" t="str">
        <f t="shared" si="89"/>
        <v>Y</v>
      </c>
      <c r="BT41" s="137" t="str">
        <f t="shared" si="90"/>
        <v>N</v>
      </c>
      <c r="BU41" s="137" t="str">
        <f t="shared" si="91"/>
        <v>N</v>
      </c>
      <c r="BV41" s="139">
        <f t="shared" si="92"/>
        <v>83.286318758815241</v>
      </c>
      <c r="BW41" s="139">
        <f t="shared" si="93"/>
        <v>23.95104895104895</v>
      </c>
      <c r="BX41" s="139">
        <f t="shared" si="94"/>
        <v>-27.087316762268959</v>
      </c>
      <c r="BY41" s="139">
        <f t="shared" si="95"/>
        <v>-16.76392572944297</v>
      </c>
      <c r="BZ41" s="137" t="str">
        <f t="shared" si="96"/>
        <v>Y</v>
      </c>
      <c r="CA41" s="137" t="str">
        <f t="shared" si="97"/>
        <v>Y</v>
      </c>
      <c r="CB41" s="137" t="str">
        <f t="shared" si="98"/>
        <v>N</v>
      </c>
      <c r="CC41" s="137">
        <f>FOD!J41</f>
        <v>3608</v>
      </c>
      <c r="CD41" s="137">
        <f>FOD!T41</f>
        <v>2603</v>
      </c>
      <c r="CE41" s="137">
        <f>FOD!AD41</f>
        <v>2085</v>
      </c>
      <c r="CF41" s="137">
        <f>FOD!AN41</f>
        <v>2855</v>
      </c>
      <c r="CG41" s="137">
        <f>FOD!AX41</f>
        <v>3177</v>
      </c>
      <c r="CH41" s="137" t="str">
        <f t="shared" si="99"/>
        <v>Y</v>
      </c>
      <c r="CI41" s="137" t="str">
        <f t="shared" si="100"/>
        <v>Y</v>
      </c>
      <c r="CJ41" s="137" t="str">
        <f t="shared" si="101"/>
        <v>N</v>
      </c>
      <c r="CK41" s="137" t="str">
        <f t="shared" si="102"/>
        <v>N</v>
      </c>
      <c r="CL41" s="139">
        <f t="shared" si="103"/>
        <v>38.609296965040343</v>
      </c>
      <c r="CM41" s="139">
        <f t="shared" si="104"/>
        <v>24.84412470023981</v>
      </c>
      <c r="CN41" s="139">
        <f t="shared" si="105"/>
        <v>-26.970227670753065</v>
      </c>
      <c r="CO41" s="139">
        <f t="shared" si="106"/>
        <v>-10.135347812401637</v>
      </c>
      <c r="CP41" s="137" t="str">
        <f t="shared" si="107"/>
        <v>Y</v>
      </c>
      <c r="CQ41" s="137" t="str">
        <f t="shared" si="108"/>
        <v>Y</v>
      </c>
      <c r="CR41" s="137" t="str">
        <f t="shared" si="109"/>
        <v>N</v>
      </c>
      <c r="CT41" s="144" t="str">
        <f>'FOD (ALL)'!M41</f>
        <v>CUMMINSIND</v>
      </c>
      <c r="CU41" s="137">
        <f>'FOD (ALL)'!N41</f>
        <v>1927</v>
      </c>
      <c r="CV41" s="137">
        <f>'FOD (ALL)'!AE41</f>
        <v>784</v>
      </c>
      <c r="CW41" s="137">
        <f>'FOD (ALL)'!AV41</f>
        <v>802</v>
      </c>
      <c r="CX41" s="137">
        <f>'FOD (ALL)'!BM41</f>
        <v>2747</v>
      </c>
      <c r="CY41" s="137">
        <f>'FOD (ALL)'!CD41</f>
        <v>3377</v>
      </c>
      <c r="CZ41" s="137" t="str">
        <f t="shared" si="110"/>
        <v>Y</v>
      </c>
      <c r="DA41" s="137" t="str">
        <f t="shared" si="111"/>
        <v>N</v>
      </c>
      <c r="DB41" s="137" t="str">
        <f t="shared" si="112"/>
        <v>N</v>
      </c>
      <c r="DC41" s="137" t="str">
        <f t="shared" si="113"/>
        <v>N</v>
      </c>
      <c r="DD41" s="139">
        <f t="shared" si="114"/>
        <v>145.7908163265306</v>
      </c>
      <c r="DE41" s="139">
        <f t="shared" si="115"/>
        <v>-2.2443890274314215</v>
      </c>
      <c r="DF41" s="139">
        <f t="shared" si="116"/>
        <v>-70.804514015289413</v>
      </c>
      <c r="DG41" s="139">
        <f t="shared" si="117"/>
        <v>-18.655611489487711</v>
      </c>
      <c r="DH41" s="139" t="str">
        <f t="shared" si="118"/>
        <v>Y</v>
      </c>
      <c r="DI41" s="139" t="str">
        <f t="shared" si="119"/>
        <v>Y</v>
      </c>
      <c r="DJ41" s="137" t="str">
        <f t="shared" si="120"/>
        <v>N</v>
      </c>
      <c r="DK41" s="137">
        <f>'FOD (ALL)'!O41</f>
        <v>5742.8600000000006</v>
      </c>
      <c r="DL41" s="137">
        <f>'FOD (ALL)'!AF41</f>
        <v>2388.11</v>
      </c>
      <c r="DM41" s="137">
        <f>'FOD (ALL)'!AW41</f>
        <v>2384.73</v>
      </c>
      <c r="DN41" s="137">
        <f>'FOD (ALL)'!BN41</f>
        <v>8092.09</v>
      </c>
      <c r="DO41" s="137">
        <f>'FOD (ALL)'!CE41</f>
        <v>9753.85</v>
      </c>
      <c r="DP41" s="137" t="str">
        <f t="shared" si="121"/>
        <v>Y</v>
      </c>
      <c r="DQ41" s="137" t="str">
        <f t="shared" si="122"/>
        <v>Y</v>
      </c>
      <c r="DR41" s="137" t="str">
        <f t="shared" si="123"/>
        <v>N</v>
      </c>
      <c r="DS41" s="137" t="str">
        <f t="shared" si="124"/>
        <v>N</v>
      </c>
      <c r="DT41" s="139">
        <f t="shared" si="125"/>
        <v>140.47719744902872</v>
      </c>
      <c r="DU41" s="139">
        <f t="shared" si="126"/>
        <v>0.14173512305376748</v>
      </c>
      <c r="DV41" s="139">
        <f t="shared" si="127"/>
        <v>-70.530110268175477</v>
      </c>
      <c r="DW41" s="139">
        <f t="shared" si="128"/>
        <v>-17.036964890786717</v>
      </c>
      <c r="DX41" s="139" t="str">
        <f t="shared" si="129"/>
        <v>Y</v>
      </c>
      <c r="DY41" s="139" t="str">
        <f t="shared" si="130"/>
        <v>Y</v>
      </c>
      <c r="DZ41" s="137" t="str">
        <f t="shared" si="131"/>
        <v>N</v>
      </c>
      <c r="EA41" s="137">
        <f>'FOD (ALL)'!P41</f>
        <v>1774200</v>
      </c>
      <c r="EB41" s="137">
        <f>'FOD (ALL)'!AG41</f>
        <v>1575900</v>
      </c>
      <c r="EC41" s="137">
        <f>'FOD (ALL)'!AX41</f>
        <v>1553400</v>
      </c>
      <c r="ED41" s="137">
        <f>'FOD (ALL)'!BO41</f>
        <v>1553400</v>
      </c>
      <c r="EE41" s="137">
        <f>'FOD (ALL)'!CF41</f>
        <v>1646100</v>
      </c>
      <c r="EF41" s="137" t="str">
        <f t="shared" si="132"/>
        <v>Y</v>
      </c>
      <c r="EG41" s="137" t="str">
        <f t="shared" si="133"/>
        <v>Y</v>
      </c>
      <c r="EH41" s="137" t="str">
        <f t="shared" si="134"/>
        <v>Y</v>
      </c>
      <c r="EI41" s="137" t="str">
        <f t="shared" si="135"/>
        <v>N</v>
      </c>
      <c r="EJ41" s="139">
        <f t="shared" si="136"/>
        <v>12.58328574148106</v>
      </c>
      <c r="EK41" s="139">
        <f t="shared" si="137"/>
        <v>1.4484356894553883</v>
      </c>
      <c r="EL41" s="139">
        <f t="shared" si="138"/>
        <v>0</v>
      </c>
      <c r="EM41" s="139">
        <f t="shared" si="139"/>
        <v>-5.6314926189174415</v>
      </c>
      <c r="EN41" s="139" t="str">
        <f t="shared" si="140"/>
        <v>Y</v>
      </c>
      <c r="EO41" s="139" t="str">
        <f t="shared" si="141"/>
        <v>Y</v>
      </c>
      <c r="EP41" s="137" t="str">
        <f t="shared" si="142"/>
        <v>Y</v>
      </c>
      <c r="EQ41" s="137">
        <f>'FOD (ALL)'!Q41</f>
        <v>198300</v>
      </c>
      <c r="ER41" s="137">
        <f>'FOD (ALL)'!AH41</f>
        <v>22500</v>
      </c>
      <c r="ES41" s="137">
        <f>'FOD (ALL)'!AY41</f>
        <v>0</v>
      </c>
      <c r="ET41" s="137">
        <f>'FOD (ALL)'!BP41</f>
        <v>-92700</v>
      </c>
      <c r="EU41" s="137">
        <f>'FOD (ALL)'!CG41</f>
        <v>-234000</v>
      </c>
      <c r="EV41" s="137" t="str">
        <f t="shared" si="143"/>
        <v>Y</v>
      </c>
      <c r="EW41" s="137" t="str">
        <f t="shared" si="144"/>
        <v>Y</v>
      </c>
      <c r="EX41" s="137" t="str">
        <f t="shared" si="145"/>
        <v>Y</v>
      </c>
      <c r="EY41" s="137" t="str">
        <f t="shared" si="146"/>
        <v>Y</v>
      </c>
      <c r="EZ41" s="139">
        <f t="shared" si="147"/>
        <v>781.33333333333337</v>
      </c>
      <c r="FA41" s="139" t="e">
        <f t="shared" si="148"/>
        <v>#DIV/0!</v>
      </c>
      <c r="FB41" s="139">
        <f t="shared" si="149"/>
        <v>-100</v>
      </c>
      <c r="FC41" s="139">
        <f t="shared" si="150"/>
        <v>-60.38461538461538</v>
      </c>
      <c r="FD41" s="139" t="e">
        <f t="shared" si="151"/>
        <v>#DIV/0!</v>
      </c>
      <c r="FE41" s="139" t="e">
        <f t="shared" si="152"/>
        <v>#DIV/0!</v>
      </c>
      <c r="FF41" s="137" t="str">
        <f t="shared" si="153"/>
        <v>N</v>
      </c>
    </row>
    <row r="42" spans="1:162" x14ac:dyDescent="0.3">
      <c r="A42" s="137" t="str">
        <f>FOD!B42</f>
        <v xml:space="preserve">DIVISLAB  </v>
      </c>
      <c r="B42" s="137">
        <f>FOD!F42</f>
        <v>2319.1</v>
      </c>
      <c r="C42" s="137">
        <f>FOD!P42</f>
        <v>2350.9</v>
      </c>
      <c r="D42" s="137">
        <f>FOD!Z42</f>
        <v>2374.6</v>
      </c>
      <c r="E42" s="137">
        <f>FOD!AJ42</f>
        <v>2324.6</v>
      </c>
      <c r="F42" s="137">
        <f>FOD!AT42</f>
        <v>2330.65</v>
      </c>
      <c r="G42" s="137" t="str">
        <f t="shared" si="55"/>
        <v>N</v>
      </c>
      <c r="H42" s="137" t="str">
        <f t="shared" si="56"/>
        <v>N</v>
      </c>
      <c r="I42" s="137" t="str">
        <f t="shared" si="57"/>
        <v>Y</v>
      </c>
      <c r="J42" s="137" t="str">
        <f t="shared" si="58"/>
        <v>N</v>
      </c>
      <c r="K42" s="139">
        <f t="shared" si="59"/>
        <v>-1.3526734442128623</v>
      </c>
      <c r="L42" s="139">
        <f t="shared" si="60"/>
        <v>-0.99806283163479415</v>
      </c>
      <c r="M42" s="139">
        <f t="shared" si="61"/>
        <v>2.1509076830422438</v>
      </c>
      <c r="N42" s="139">
        <f t="shared" si="62"/>
        <v>-0.25958423615730297</v>
      </c>
      <c r="O42" s="137" t="str">
        <f t="shared" si="63"/>
        <v>N</v>
      </c>
      <c r="P42" s="137" t="str">
        <f t="shared" si="64"/>
        <v>N</v>
      </c>
      <c r="Q42" s="137" t="str">
        <f t="shared" si="65"/>
        <v>Y</v>
      </c>
      <c r="R42" s="137">
        <f>FOD!C42</f>
        <v>2354.4499999999998</v>
      </c>
      <c r="S42" s="137">
        <f>FOD!M42</f>
        <v>2374.4499999999998</v>
      </c>
      <c r="T42" s="137">
        <f>FOD!W42</f>
        <v>2328.5</v>
      </c>
      <c r="U42" s="137">
        <f>FOD!AG42</f>
        <v>2342.15</v>
      </c>
      <c r="V42" s="137">
        <f>FOD!AQ42</f>
        <v>2352.6999999999998</v>
      </c>
      <c r="W42" s="137">
        <f>FOD!D42</f>
        <v>2370.9499999999998</v>
      </c>
      <c r="X42" s="137">
        <f>FOD!N42</f>
        <v>2391.65</v>
      </c>
      <c r="Y42" s="137">
        <f>FOD!X42</f>
        <v>2378.15</v>
      </c>
      <c r="Z42" s="137">
        <f>FOD!AH42</f>
        <v>2353.1999999999998</v>
      </c>
      <c r="AA42" s="137">
        <f>FOD!AR42</f>
        <v>2373.9</v>
      </c>
      <c r="AB42" s="137">
        <f>FOD!E42</f>
        <v>2306.3000000000002</v>
      </c>
      <c r="AC42" s="137">
        <f>FOD!O42</f>
        <v>2330</v>
      </c>
      <c r="AD42" s="137">
        <f>FOD!Y42</f>
        <v>2313.5</v>
      </c>
      <c r="AE42" s="137">
        <f>FOD!AI42</f>
        <v>2307.9499999999998</v>
      </c>
      <c r="AF42" s="137">
        <f>FOD!AS42</f>
        <v>2317.0500000000002</v>
      </c>
      <c r="AG42" s="137">
        <f>FOD!G42</f>
        <v>1960800</v>
      </c>
      <c r="AH42" s="137">
        <f>FOD!Q42</f>
        <v>2038400</v>
      </c>
      <c r="AI42" s="137">
        <f>FOD!AA42</f>
        <v>2085200</v>
      </c>
      <c r="AJ42" s="137">
        <f>FOD!AK42</f>
        <v>2092400</v>
      </c>
      <c r="AK42" s="137">
        <f>FOD!AU42</f>
        <v>2058400</v>
      </c>
      <c r="AL42" s="137" t="str">
        <f t="shared" si="66"/>
        <v>N</v>
      </c>
      <c r="AM42" s="137" t="str">
        <f t="shared" si="67"/>
        <v>N</v>
      </c>
      <c r="AN42" s="137" t="str">
        <f t="shared" si="68"/>
        <v>N</v>
      </c>
      <c r="AO42" s="137" t="str">
        <f t="shared" si="69"/>
        <v>Y</v>
      </c>
      <c r="AP42" s="139">
        <f t="shared" si="70"/>
        <v>-3.8069073783359499</v>
      </c>
      <c r="AQ42" s="139">
        <f t="shared" si="71"/>
        <v>-2.2443890274314215</v>
      </c>
      <c r="AR42" s="139">
        <f t="shared" si="72"/>
        <v>-0.34410246606767347</v>
      </c>
      <c r="AS42" s="139">
        <f t="shared" si="73"/>
        <v>1.6517683637776912</v>
      </c>
      <c r="AT42" s="137" t="str">
        <f t="shared" si="74"/>
        <v>N</v>
      </c>
      <c r="AU42" s="137" t="str">
        <f t="shared" si="75"/>
        <v>N</v>
      </c>
      <c r="AV42" s="137" t="str">
        <f t="shared" si="76"/>
        <v>N</v>
      </c>
      <c r="AW42" s="137">
        <f>FOD!H42</f>
        <v>2127070880</v>
      </c>
      <c r="AX42" s="137">
        <f>FOD!R42</f>
        <v>1400528540</v>
      </c>
      <c r="AY42" s="137">
        <f>FOD!AB42</f>
        <v>1762325080</v>
      </c>
      <c r="AZ42" s="137">
        <f>FOD!AL42</f>
        <v>1258693060</v>
      </c>
      <c r="BA42" s="137">
        <f>FOD!AV42</f>
        <v>1821431840</v>
      </c>
      <c r="BB42" s="137" t="str">
        <f t="shared" si="77"/>
        <v>Y</v>
      </c>
      <c r="BC42" s="137" t="str">
        <f t="shared" si="78"/>
        <v>N</v>
      </c>
      <c r="BD42" s="137" t="str">
        <f t="shared" si="79"/>
        <v>Y</v>
      </c>
      <c r="BE42" s="137" t="str">
        <f t="shared" si="80"/>
        <v>N</v>
      </c>
      <c r="BF42" s="139">
        <f t="shared" si="81"/>
        <v>51.876296644408256</v>
      </c>
      <c r="BG42" s="139">
        <f t="shared" si="82"/>
        <v>-20.529500720718335</v>
      </c>
      <c r="BH42" s="139">
        <f t="shared" si="83"/>
        <v>40.012298153133536</v>
      </c>
      <c r="BI42" s="139">
        <f t="shared" si="84"/>
        <v>-30.895406989261808</v>
      </c>
      <c r="BJ42" s="137" t="str">
        <f t="shared" si="85"/>
        <v>Y</v>
      </c>
      <c r="BK42" s="137" t="str">
        <f t="shared" si="86"/>
        <v>N</v>
      </c>
      <c r="BL42" s="137" t="str">
        <f t="shared" si="87"/>
        <v>Y</v>
      </c>
      <c r="BM42" s="137">
        <f>FOD!I42</f>
        <v>910400</v>
      </c>
      <c r="BN42" s="137">
        <f>FOD!S42</f>
        <v>594000</v>
      </c>
      <c r="BO42" s="137">
        <f>FOD!AC42</f>
        <v>750000</v>
      </c>
      <c r="BP42" s="137">
        <f>FOD!AM42</f>
        <v>539600</v>
      </c>
      <c r="BQ42" s="137">
        <f>FOD!AW42</f>
        <v>777200</v>
      </c>
      <c r="BR42" s="137" t="str">
        <f t="shared" si="88"/>
        <v>Y</v>
      </c>
      <c r="BS42" s="137" t="str">
        <f t="shared" si="89"/>
        <v>N</v>
      </c>
      <c r="BT42" s="137" t="str">
        <f t="shared" si="90"/>
        <v>Y</v>
      </c>
      <c r="BU42" s="137" t="str">
        <f t="shared" si="91"/>
        <v>N</v>
      </c>
      <c r="BV42" s="139">
        <f t="shared" si="92"/>
        <v>53.265993265993259</v>
      </c>
      <c r="BW42" s="139">
        <f t="shared" si="93"/>
        <v>-20.8</v>
      </c>
      <c r="BX42" s="139">
        <f t="shared" si="94"/>
        <v>38.991845811712381</v>
      </c>
      <c r="BY42" s="139">
        <f t="shared" si="95"/>
        <v>-30.571281523417397</v>
      </c>
      <c r="BZ42" s="137" t="str">
        <f t="shared" si="96"/>
        <v>Y</v>
      </c>
      <c r="CA42" s="137" t="str">
        <f t="shared" si="97"/>
        <v>N</v>
      </c>
      <c r="CB42" s="137" t="str">
        <f t="shared" si="98"/>
        <v>Y</v>
      </c>
      <c r="CC42" s="137">
        <f>FOD!J42</f>
        <v>2021</v>
      </c>
      <c r="CD42" s="137">
        <f>FOD!T42</f>
        <v>1357</v>
      </c>
      <c r="CE42" s="137">
        <f>FOD!AD42</f>
        <v>1742</v>
      </c>
      <c r="CF42" s="137">
        <f>FOD!AN42</f>
        <v>1268</v>
      </c>
      <c r="CG42" s="137">
        <f>FOD!AX42</f>
        <v>1808</v>
      </c>
      <c r="CH42" s="137" t="str">
        <f t="shared" si="99"/>
        <v>Y</v>
      </c>
      <c r="CI42" s="137" t="str">
        <f t="shared" si="100"/>
        <v>N</v>
      </c>
      <c r="CJ42" s="137" t="str">
        <f t="shared" si="101"/>
        <v>Y</v>
      </c>
      <c r="CK42" s="137" t="str">
        <f t="shared" si="102"/>
        <v>N</v>
      </c>
      <c r="CL42" s="139">
        <f t="shared" si="103"/>
        <v>48.931466470154753</v>
      </c>
      <c r="CM42" s="139">
        <f t="shared" si="104"/>
        <v>-22.101033295063147</v>
      </c>
      <c r="CN42" s="139">
        <f t="shared" si="105"/>
        <v>37.381703470031546</v>
      </c>
      <c r="CO42" s="139">
        <f t="shared" si="106"/>
        <v>-29.867256637168143</v>
      </c>
      <c r="CP42" s="137" t="str">
        <f t="shared" si="107"/>
        <v>Y</v>
      </c>
      <c r="CQ42" s="137" t="str">
        <f t="shared" si="108"/>
        <v>N</v>
      </c>
      <c r="CR42" s="137" t="str">
        <f t="shared" si="109"/>
        <v>Y</v>
      </c>
      <c r="CT42" s="144" t="str">
        <f>'FOD (ALL)'!M42</f>
        <v>DABUR</v>
      </c>
      <c r="CU42" s="137">
        <f>'FOD (ALL)'!N42</f>
        <v>7774</v>
      </c>
      <c r="CV42" s="137">
        <f>'FOD (ALL)'!AE42</f>
        <v>3361</v>
      </c>
      <c r="CW42" s="137">
        <f>'FOD (ALL)'!AV42</f>
        <v>2481</v>
      </c>
      <c r="CX42" s="137">
        <f>'FOD (ALL)'!BM42</f>
        <v>3336</v>
      </c>
      <c r="CY42" s="137">
        <f>'FOD (ALL)'!CD42</f>
        <v>3879</v>
      </c>
      <c r="CZ42" s="137" t="str">
        <f t="shared" si="110"/>
        <v>Y</v>
      </c>
      <c r="DA42" s="137" t="str">
        <f t="shared" si="111"/>
        <v>Y</v>
      </c>
      <c r="DB42" s="137" t="str">
        <f t="shared" si="112"/>
        <v>N</v>
      </c>
      <c r="DC42" s="137" t="str">
        <f t="shared" si="113"/>
        <v>N</v>
      </c>
      <c r="DD42" s="139">
        <f t="shared" si="114"/>
        <v>131.3002082713478</v>
      </c>
      <c r="DE42" s="139">
        <f t="shared" si="115"/>
        <v>35.469568722289402</v>
      </c>
      <c r="DF42" s="139">
        <f t="shared" si="116"/>
        <v>-25.629496402877699</v>
      </c>
      <c r="DG42" s="139">
        <f t="shared" si="117"/>
        <v>-13.9984532095901</v>
      </c>
      <c r="DH42" s="139" t="str">
        <f t="shared" si="118"/>
        <v>Y</v>
      </c>
      <c r="DI42" s="139" t="str">
        <f t="shared" si="119"/>
        <v>Y</v>
      </c>
      <c r="DJ42" s="137" t="str">
        <f t="shared" si="120"/>
        <v>N</v>
      </c>
      <c r="DK42" s="137">
        <f>'FOD (ALL)'!O42</f>
        <v>42397.04</v>
      </c>
      <c r="DL42" s="137">
        <f>'FOD (ALL)'!AF42</f>
        <v>18611.580000000002</v>
      </c>
      <c r="DM42" s="137">
        <f>'FOD (ALL)'!AW42</f>
        <v>13648.94</v>
      </c>
      <c r="DN42" s="137">
        <f>'FOD (ALL)'!BN42</f>
        <v>18259.29</v>
      </c>
      <c r="DO42" s="137">
        <f>'FOD (ALL)'!CE42</f>
        <v>21163.87</v>
      </c>
      <c r="DP42" s="137" t="str">
        <f t="shared" si="121"/>
        <v>Y</v>
      </c>
      <c r="DQ42" s="137" t="str">
        <f t="shared" si="122"/>
        <v>Y</v>
      </c>
      <c r="DR42" s="137" t="str">
        <f t="shared" si="123"/>
        <v>N</v>
      </c>
      <c r="DS42" s="137" t="str">
        <f t="shared" si="124"/>
        <v>N</v>
      </c>
      <c r="DT42" s="139">
        <f t="shared" si="125"/>
        <v>127.79925186362466</v>
      </c>
      <c r="DU42" s="139">
        <f t="shared" si="126"/>
        <v>36.359160491583971</v>
      </c>
      <c r="DV42" s="139">
        <f t="shared" si="127"/>
        <v>-25.24933882971353</v>
      </c>
      <c r="DW42" s="139">
        <f t="shared" si="128"/>
        <v>-13.724238525373659</v>
      </c>
      <c r="DX42" s="139" t="str">
        <f t="shared" si="129"/>
        <v>Y</v>
      </c>
      <c r="DY42" s="139" t="str">
        <f t="shared" si="130"/>
        <v>Y</v>
      </c>
      <c r="DZ42" s="137" t="str">
        <f t="shared" si="131"/>
        <v>N</v>
      </c>
      <c r="EA42" s="137">
        <f>'FOD (ALL)'!P42</f>
        <v>13288750</v>
      </c>
      <c r="EB42" s="137">
        <f>'FOD (ALL)'!AG42</f>
        <v>12475000</v>
      </c>
      <c r="EC42" s="137">
        <f>'FOD (ALL)'!AX42</f>
        <v>12001250</v>
      </c>
      <c r="ED42" s="137">
        <f>'FOD (ALL)'!BO42</f>
        <v>11923750</v>
      </c>
      <c r="EE42" s="137">
        <f>'FOD (ALL)'!CF42</f>
        <v>12202500</v>
      </c>
      <c r="EF42" s="137" t="str">
        <f t="shared" si="132"/>
        <v>Y</v>
      </c>
      <c r="EG42" s="137" t="str">
        <f t="shared" si="133"/>
        <v>Y</v>
      </c>
      <c r="EH42" s="137" t="str">
        <f t="shared" si="134"/>
        <v>Y</v>
      </c>
      <c r="EI42" s="137" t="str">
        <f t="shared" si="135"/>
        <v>N</v>
      </c>
      <c r="EJ42" s="139">
        <f t="shared" si="136"/>
        <v>6.5230460921843685</v>
      </c>
      <c r="EK42" s="139">
        <f t="shared" si="137"/>
        <v>3.9475054681803976</v>
      </c>
      <c r="EL42" s="139">
        <f t="shared" si="138"/>
        <v>0.64996330852290596</v>
      </c>
      <c r="EM42" s="139">
        <f t="shared" si="139"/>
        <v>-2.2843679573857818</v>
      </c>
      <c r="EN42" s="139" t="str">
        <f t="shared" si="140"/>
        <v>Y</v>
      </c>
      <c r="EO42" s="139" t="str">
        <f t="shared" si="141"/>
        <v>Y</v>
      </c>
      <c r="EP42" s="137" t="str">
        <f t="shared" si="142"/>
        <v>Y</v>
      </c>
      <c r="EQ42" s="137">
        <f>'FOD (ALL)'!Q42</f>
        <v>813750</v>
      </c>
      <c r="ER42" s="137">
        <f>'FOD (ALL)'!AH42</f>
        <v>473750</v>
      </c>
      <c r="ES42" s="137">
        <f>'FOD (ALL)'!AY42</f>
        <v>77500</v>
      </c>
      <c r="ET42" s="137">
        <f>'FOD (ALL)'!BP42</f>
        <v>-278750</v>
      </c>
      <c r="EU42" s="137">
        <f>'FOD (ALL)'!CG42</f>
        <v>110000</v>
      </c>
      <c r="EV42" s="137" t="str">
        <f t="shared" si="143"/>
        <v>Y</v>
      </c>
      <c r="EW42" s="137" t="str">
        <f t="shared" si="144"/>
        <v>Y</v>
      </c>
      <c r="EX42" s="137" t="str">
        <f t="shared" si="145"/>
        <v>Y</v>
      </c>
      <c r="EY42" s="137" t="str">
        <f t="shared" si="146"/>
        <v>N</v>
      </c>
      <c r="EZ42" s="139">
        <f t="shared" si="147"/>
        <v>71.76781002638522</v>
      </c>
      <c r="FA42" s="139">
        <f t="shared" si="148"/>
        <v>511.29032258064518</v>
      </c>
      <c r="FB42" s="139">
        <f t="shared" si="149"/>
        <v>-127.80269058295963</v>
      </c>
      <c r="FC42" s="139">
        <f t="shared" si="150"/>
        <v>-353.40909090909093</v>
      </c>
      <c r="FD42" s="139" t="str">
        <f t="shared" si="151"/>
        <v>N</v>
      </c>
      <c r="FE42" s="139" t="str">
        <f t="shared" si="152"/>
        <v>Y</v>
      </c>
      <c r="FF42" s="137" t="str">
        <f t="shared" si="153"/>
        <v>Y</v>
      </c>
    </row>
    <row r="43" spans="1:162" x14ac:dyDescent="0.3">
      <c r="A43" s="137" t="str">
        <f>FOD!B43</f>
        <v xml:space="preserve">DLF       </v>
      </c>
      <c r="B43" s="137">
        <f>FOD!F43</f>
        <v>135</v>
      </c>
      <c r="C43" s="137">
        <f>FOD!P43</f>
        <v>138.5</v>
      </c>
      <c r="D43" s="137">
        <f>FOD!Z43</f>
        <v>139.6</v>
      </c>
      <c r="E43" s="137">
        <f>FOD!AJ43</f>
        <v>131.4</v>
      </c>
      <c r="F43" s="137">
        <f>FOD!AT43</f>
        <v>132.19999999999999</v>
      </c>
      <c r="G43" s="137" t="str">
        <f t="shared" si="55"/>
        <v>N</v>
      </c>
      <c r="H43" s="137" t="str">
        <f t="shared" si="56"/>
        <v>N</v>
      </c>
      <c r="I43" s="137" t="str">
        <f t="shared" si="57"/>
        <v>Y</v>
      </c>
      <c r="J43" s="137" t="str">
        <f t="shared" si="58"/>
        <v>N</v>
      </c>
      <c r="K43" s="139">
        <f t="shared" si="59"/>
        <v>-2.5270758122743682</v>
      </c>
      <c r="L43" s="139">
        <f t="shared" si="60"/>
        <v>-0.78796561604584126</v>
      </c>
      <c r="M43" s="139">
        <f t="shared" si="61"/>
        <v>6.2404870624048616</v>
      </c>
      <c r="N43" s="139">
        <f t="shared" si="62"/>
        <v>-0.6051437216338752</v>
      </c>
      <c r="O43" s="137" t="str">
        <f t="shared" si="63"/>
        <v>N</v>
      </c>
      <c r="P43" s="137" t="str">
        <f t="shared" si="64"/>
        <v>N</v>
      </c>
      <c r="Q43" s="137" t="str">
        <f t="shared" si="65"/>
        <v>Y</v>
      </c>
      <c r="R43" s="137">
        <f>FOD!C43</f>
        <v>137.5</v>
      </c>
      <c r="S43" s="137">
        <f>FOD!M43</f>
        <v>139</v>
      </c>
      <c r="T43" s="137">
        <f>FOD!W43</f>
        <v>131.94999999999999</v>
      </c>
      <c r="U43" s="137">
        <f>FOD!AG43</f>
        <v>133.9</v>
      </c>
      <c r="V43" s="137">
        <f>FOD!AQ43</f>
        <v>138.30000000000001</v>
      </c>
      <c r="W43" s="137">
        <f>FOD!D43</f>
        <v>140</v>
      </c>
      <c r="X43" s="137">
        <f>FOD!N43</f>
        <v>141.15</v>
      </c>
      <c r="Y43" s="137">
        <f>FOD!X43</f>
        <v>141.19999999999999</v>
      </c>
      <c r="Z43" s="137">
        <f>FOD!AH43</f>
        <v>135.6</v>
      </c>
      <c r="AA43" s="137">
        <f>FOD!AR43</f>
        <v>138.44999999999999</v>
      </c>
      <c r="AB43" s="137">
        <f>FOD!E43</f>
        <v>134</v>
      </c>
      <c r="AC43" s="137">
        <f>FOD!O43</f>
        <v>136.5</v>
      </c>
      <c r="AD43" s="137">
        <f>FOD!Y43</f>
        <v>131.15</v>
      </c>
      <c r="AE43" s="137">
        <f>FOD!AI43</f>
        <v>130.19999999999999</v>
      </c>
      <c r="AF43" s="137">
        <f>FOD!AS43</f>
        <v>129.35</v>
      </c>
      <c r="AG43" s="137">
        <f>FOD!G43</f>
        <v>20687700</v>
      </c>
      <c r="AH43" s="137">
        <f>FOD!Q43</f>
        <v>22852500</v>
      </c>
      <c r="AI43" s="137">
        <f>FOD!AA43</f>
        <v>22991100</v>
      </c>
      <c r="AJ43" s="137">
        <f>FOD!AK43</f>
        <v>23618100</v>
      </c>
      <c r="AK43" s="137">
        <f>FOD!AU43</f>
        <v>23433300</v>
      </c>
      <c r="AL43" s="137" t="str">
        <f t="shared" si="66"/>
        <v>N</v>
      </c>
      <c r="AM43" s="137" t="str">
        <f t="shared" si="67"/>
        <v>N</v>
      </c>
      <c r="AN43" s="137" t="str">
        <f t="shared" si="68"/>
        <v>N</v>
      </c>
      <c r="AO43" s="137" t="str">
        <f t="shared" si="69"/>
        <v>Y</v>
      </c>
      <c r="AP43" s="139">
        <f t="shared" si="70"/>
        <v>-9.4729241877256314</v>
      </c>
      <c r="AQ43" s="139">
        <f t="shared" si="71"/>
        <v>-0.60284196928376632</v>
      </c>
      <c r="AR43" s="139">
        <f t="shared" si="72"/>
        <v>-2.6547436076568394</v>
      </c>
      <c r="AS43" s="139">
        <f t="shared" si="73"/>
        <v>0.78862132094071269</v>
      </c>
      <c r="AT43" s="137" t="str">
        <f t="shared" si="74"/>
        <v>N</v>
      </c>
      <c r="AU43" s="137" t="str">
        <f t="shared" si="75"/>
        <v>Y</v>
      </c>
      <c r="AV43" s="137" t="str">
        <f t="shared" si="76"/>
        <v>N</v>
      </c>
      <c r="AW43" s="137">
        <f>FOD!H43</f>
        <v>1719192255</v>
      </c>
      <c r="AX43" s="137">
        <f>FOD!R43</f>
        <v>1330987185</v>
      </c>
      <c r="AY43" s="137">
        <f>FOD!AB43</f>
        <v>2462284275</v>
      </c>
      <c r="AZ43" s="137">
        <f>FOD!AL43</f>
        <v>1296289500</v>
      </c>
      <c r="BA43" s="137">
        <f>FOD!AV43</f>
        <v>1690215780</v>
      </c>
      <c r="BB43" s="137" t="str">
        <f t="shared" si="77"/>
        <v>Y</v>
      </c>
      <c r="BC43" s="137" t="str">
        <f t="shared" si="78"/>
        <v>N</v>
      </c>
      <c r="BD43" s="137" t="str">
        <f t="shared" si="79"/>
        <v>Y</v>
      </c>
      <c r="BE43" s="137" t="str">
        <f t="shared" si="80"/>
        <v>N</v>
      </c>
      <c r="BF43" s="139">
        <f t="shared" si="81"/>
        <v>29.166702307505687</v>
      </c>
      <c r="BG43" s="139">
        <f t="shared" si="82"/>
        <v>-45.945023549321903</v>
      </c>
      <c r="BH43" s="139">
        <f t="shared" si="83"/>
        <v>89.948639945012289</v>
      </c>
      <c r="BI43" s="139">
        <f t="shared" si="84"/>
        <v>-23.306271581490027</v>
      </c>
      <c r="BJ43" s="137" t="str">
        <f t="shared" si="85"/>
        <v>Y</v>
      </c>
      <c r="BK43" s="137" t="str">
        <f t="shared" si="86"/>
        <v>N</v>
      </c>
      <c r="BL43" s="137" t="str">
        <f t="shared" si="87"/>
        <v>Y</v>
      </c>
      <c r="BM43" s="137">
        <f>FOD!I43</f>
        <v>12579600</v>
      </c>
      <c r="BN43" s="137">
        <f>FOD!S43</f>
        <v>9586500</v>
      </c>
      <c r="BO43" s="137">
        <f>FOD!AC43</f>
        <v>18021300</v>
      </c>
      <c r="BP43" s="137">
        <f>FOD!AM43</f>
        <v>9771300</v>
      </c>
      <c r="BQ43" s="137">
        <f>FOD!AW43</f>
        <v>12761100</v>
      </c>
      <c r="BR43" s="137" t="str">
        <f t="shared" si="88"/>
        <v>Y</v>
      </c>
      <c r="BS43" s="137" t="str">
        <f t="shared" si="89"/>
        <v>N</v>
      </c>
      <c r="BT43" s="137" t="str">
        <f t="shared" si="90"/>
        <v>Y</v>
      </c>
      <c r="BU43" s="137" t="str">
        <f t="shared" si="91"/>
        <v>N</v>
      </c>
      <c r="BV43" s="139">
        <f t="shared" si="92"/>
        <v>31.222030981067128</v>
      </c>
      <c r="BW43" s="139">
        <f t="shared" si="93"/>
        <v>-46.804614539461639</v>
      </c>
      <c r="BX43" s="139">
        <f t="shared" si="94"/>
        <v>84.430935494765279</v>
      </c>
      <c r="BY43" s="139">
        <f t="shared" si="95"/>
        <v>-23.429014740108613</v>
      </c>
      <c r="BZ43" s="137" t="str">
        <f t="shared" si="96"/>
        <v>Y</v>
      </c>
      <c r="CA43" s="137" t="str">
        <f t="shared" si="97"/>
        <v>N</v>
      </c>
      <c r="CB43" s="137" t="str">
        <f t="shared" si="98"/>
        <v>Y</v>
      </c>
      <c r="CC43" s="137">
        <f>FOD!J43</f>
        <v>2946</v>
      </c>
      <c r="CD43" s="137">
        <f>FOD!T43</f>
        <v>2615</v>
      </c>
      <c r="CE43" s="137">
        <f>FOD!AD43</f>
        <v>4595</v>
      </c>
      <c r="CF43" s="137">
        <f>FOD!AN43</f>
        <v>2687</v>
      </c>
      <c r="CG43" s="137">
        <f>FOD!AX43</f>
        <v>3547</v>
      </c>
      <c r="CH43" s="137" t="str">
        <f t="shared" si="99"/>
        <v>Y</v>
      </c>
      <c r="CI43" s="137" t="str">
        <f t="shared" si="100"/>
        <v>N</v>
      </c>
      <c r="CJ43" s="137" t="str">
        <f t="shared" si="101"/>
        <v>Y</v>
      </c>
      <c r="CK43" s="137" t="str">
        <f t="shared" si="102"/>
        <v>N</v>
      </c>
      <c r="CL43" s="139">
        <f t="shared" si="103"/>
        <v>12.657743785850862</v>
      </c>
      <c r="CM43" s="139">
        <f t="shared" si="104"/>
        <v>-43.09031556039173</v>
      </c>
      <c r="CN43" s="139">
        <f t="shared" si="105"/>
        <v>71.008559732043182</v>
      </c>
      <c r="CO43" s="139">
        <f t="shared" si="106"/>
        <v>-24.245841556244713</v>
      </c>
      <c r="CP43" s="137" t="str">
        <f t="shared" si="107"/>
        <v>Y</v>
      </c>
      <c r="CQ43" s="137" t="str">
        <f t="shared" si="108"/>
        <v>N</v>
      </c>
      <c r="CR43" s="137" t="str">
        <f t="shared" si="109"/>
        <v>Y</v>
      </c>
      <c r="CT43" s="144" t="str">
        <f>'FOD (ALL)'!M43</f>
        <v>DIVISLAB</v>
      </c>
      <c r="CU43" s="137">
        <f>'FOD (ALL)'!N43</f>
        <v>3474</v>
      </c>
      <c r="CV43" s="137">
        <f>'FOD (ALL)'!AE43</f>
        <v>1729</v>
      </c>
      <c r="CW43" s="137">
        <f>'FOD (ALL)'!AV43</f>
        <v>2338</v>
      </c>
      <c r="CX43" s="137">
        <f>'FOD (ALL)'!BM43</f>
        <v>1446</v>
      </c>
      <c r="CY43" s="137">
        <f>'FOD (ALL)'!CD43</f>
        <v>1964</v>
      </c>
      <c r="CZ43" s="137" t="str">
        <f t="shared" si="110"/>
        <v>Y</v>
      </c>
      <c r="DA43" s="137" t="str">
        <f t="shared" si="111"/>
        <v>N</v>
      </c>
      <c r="DB43" s="137" t="str">
        <f t="shared" si="112"/>
        <v>Y</v>
      </c>
      <c r="DC43" s="137" t="str">
        <f t="shared" si="113"/>
        <v>N</v>
      </c>
      <c r="DD43" s="139">
        <f t="shared" si="114"/>
        <v>100.9253903990746</v>
      </c>
      <c r="DE43" s="139">
        <f t="shared" si="115"/>
        <v>-26.047904191616766</v>
      </c>
      <c r="DF43" s="139">
        <f t="shared" si="116"/>
        <v>61.687413554633473</v>
      </c>
      <c r="DG43" s="139">
        <f t="shared" si="117"/>
        <v>-26.374745417515278</v>
      </c>
      <c r="DH43" s="139" t="str">
        <f t="shared" si="118"/>
        <v>Y</v>
      </c>
      <c r="DI43" s="139" t="str">
        <f t="shared" si="119"/>
        <v>N</v>
      </c>
      <c r="DJ43" s="137" t="str">
        <f t="shared" si="120"/>
        <v>Y</v>
      </c>
      <c r="DK43" s="137">
        <f>'FOD (ALL)'!O43</f>
        <v>32472.899999999998</v>
      </c>
      <c r="DL43" s="137">
        <f>'FOD (ALL)'!AF43</f>
        <v>16313.18</v>
      </c>
      <c r="DM43" s="137">
        <f>'FOD (ALL)'!AW43</f>
        <v>21988.75</v>
      </c>
      <c r="DN43" s="137">
        <f>'FOD (ALL)'!BN43</f>
        <v>13492.15</v>
      </c>
      <c r="DO43" s="137">
        <f>'FOD (ALL)'!CE43</f>
        <v>18411.34</v>
      </c>
      <c r="DP43" s="137" t="str">
        <f t="shared" si="121"/>
        <v>Y</v>
      </c>
      <c r="DQ43" s="137" t="str">
        <f t="shared" si="122"/>
        <v>N</v>
      </c>
      <c r="DR43" s="137" t="str">
        <f t="shared" si="123"/>
        <v>Y</v>
      </c>
      <c r="DS43" s="137" t="str">
        <f t="shared" si="124"/>
        <v>N</v>
      </c>
      <c r="DT43" s="139">
        <f t="shared" si="125"/>
        <v>99.059288256489523</v>
      </c>
      <c r="DU43" s="139">
        <f t="shared" si="126"/>
        <v>-25.811244386333922</v>
      </c>
      <c r="DV43" s="139">
        <f t="shared" si="127"/>
        <v>62.974396222988929</v>
      </c>
      <c r="DW43" s="139">
        <f t="shared" si="128"/>
        <v>-26.718261680029809</v>
      </c>
      <c r="DX43" s="139" t="str">
        <f t="shared" si="129"/>
        <v>Y</v>
      </c>
      <c r="DY43" s="139" t="str">
        <f t="shared" si="130"/>
        <v>N</v>
      </c>
      <c r="DZ43" s="137" t="str">
        <f t="shared" si="131"/>
        <v>Y</v>
      </c>
      <c r="EA43" s="137">
        <f>'FOD (ALL)'!P43</f>
        <v>2366000</v>
      </c>
      <c r="EB43" s="137">
        <f>'FOD (ALL)'!AG43</f>
        <v>2222400</v>
      </c>
      <c r="EC43" s="137">
        <f>'FOD (ALL)'!AX43</f>
        <v>2229600</v>
      </c>
      <c r="ED43" s="137">
        <f>'FOD (ALL)'!BO43</f>
        <v>2139600</v>
      </c>
      <c r="EE43" s="137">
        <f>'FOD (ALL)'!CF43</f>
        <v>2085600</v>
      </c>
      <c r="EF43" s="137" t="str">
        <f t="shared" si="132"/>
        <v>Y</v>
      </c>
      <c r="EG43" s="137" t="str">
        <f t="shared" si="133"/>
        <v>N</v>
      </c>
      <c r="EH43" s="137" t="str">
        <f t="shared" si="134"/>
        <v>Y</v>
      </c>
      <c r="EI43" s="137" t="str">
        <f t="shared" si="135"/>
        <v>Y</v>
      </c>
      <c r="EJ43" s="139">
        <f t="shared" si="136"/>
        <v>6.4614830813534923</v>
      </c>
      <c r="EK43" s="139">
        <f t="shared" si="137"/>
        <v>-0.32292787944025836</v>
      </c>
      <c r="EL43" s="139">
        <f t="shared" si="138"/>
        <v>4.2063937184520475</v>
      </c>
      <c r="EM43" s="139">
        <f t="shared" si="139"/>
        <v>2.5891829689298045</v>
      </c>
      <c r="EN43" s="139" t="str">
        <f t="shared" si="140"/>
        <v>Y</v>
      </c>
      <c r="EO43" s="139" t="str">
        <f t="shared" si="141"/>
        <v>N</v>
      </c>
      <c r="EP43" s="137" t="str">
        <f t="shared" si="142"/>
        <v>Y</v>
      </c>
      <c r="EQ43" s="137">
        <f>'FOD (ALL)'!Q43</f>
        <v>143600</v>
      </c>
      <c r="ER43" s="137">
        <f>'FOD (ALL)'!AH43</f>
        <v>-7200</v>
      </c>
      <c r="ES43" s="137">
        <f>'FOD (ALL)'!AY43</f>
        <v>90000</v>
      </c>
      <c r="ET43" s="137">
        <f>'FOD (ALL)'!BP43</f>
        <v>54000</v>
      </c>
      <c r="EU43" s="137">
        <f>'FOD (ALL)'!CG43</f>
        <v>-10400</v>
      </c>
      <c r="EV43" s="137" t="str">
        <f t="shared" si="143"/>
        <v>Y</v>
      </c>
      <c r="EW43" s="137" t="str">
        <f t="shared" si="144"/>
        <v>N</v>
      </c>
      <c r="EX43" s="137" t="str">
        <f t="shared" si="145"/>
        <v>Y</v>
      </c>
      <c r="EY43" s="137" t="str">
        <f t="shared" si="146"/>
        <v>Y</v>
      </c>
      <c r="EZ43" s="139">
        <f t="shared" si="147"/>
        <v>-2094.4444444444443</v>
      </c>
      <c r="FA43" s="139">
        <f t="shared" si="148"/>
        <v>-108</v>
      </c>
      <c r="FB43" s="139">
        <f t="shared" si="149"/>
        <v>66.666666666666657</v>
      </c>
      <c r="FC43" s="139">
        <f t="shared" si="150"/>
        <v>-619.23076923076928</v>
      </c>
      <c r="FD43" s="139" t="str">
        <f t="shared" si="151"/>
        <v>N</v>
      </c>
      <c r="FE43" s="139" t="str">
        <f t="shared" si="152"/>
        <v>N</v>
      </c>
      <c r="FF43" s="137" t="str">
        <f t="shared" si="153"/>
        <v>Y</v>
      </c>
    </row>
    <row r="44" spans="1:162" x14ac:dyDescent="0.3">
      <c r="A44" s="137" t="str">
        <f>FOD!B44</f>
        <v xml:space="preserve">DRREDDY   </v>
      </c>
      <c r="B44" s="137">
        <f>FOD!F44</f>
        <v>3874.15</v>
      </c>
      <c r="C44" s="137">
        <f>FOD!P44</f>
        <v>3836.75</v>
      </c>
      <c r="D44" s="137">
        <f>FOD!Z44</f>
        <v>3916.6</v>
      </c>
      <c r="E44" s="137">
        <f>FOD!AJ44</f>
        <v>3699.2</v>
      </c>
      <c r="F44" s="137">
        <f>FOD!AT44</f>
        <v>3686.35</v>
      </c>
      <c r="G44" s="137" t="str">
        <f t="shared" si="55"/>
        <v>Y</v>
      </c>
      <c r="H44" s="137" t="str">
        <f t="shared" si="56"/>
        <v>N</v>
      </c>
      <c r="I44" s="137" t="str">
        <f t="shared" si="57"/>
        <v>Y</v>
      </c>
      <c r="J44" s="137" t="str">
        <f t="shared" si="58"/>
        <v>Y</v>
      </c>
      <c r="K44" s="139">
        <f t="shared" si="59"/>
        <v>0.97478334527920996</v>
      </c>
      <c r="L44" s="139">
        <f t="shared" si="60"/>
        <v>-2.0387581065209597</v>
      </c>
      <c r="M44" s="139">
        <f t="shared" si="61"/>
        <v>5.8769463667820094</v>
      </c>
      <c r="N44" s="139">
        <f t="shared" si="62"/>
        <v>0.34858328699119479</v>
      </c>
      <c r="O44" s="137" t="str">
        <f t="shared" si="63"/>
        <v>Y</v>
      </c>
      <c r="P44" s="137" t="str">
        <f t="shared" si="64"/>
        <v>N</v>
      </c>
      <c r="Q44" s="137" t="str">
        <f t="shared" si="65"/>
        <v>Y</v>
      </c>
      <c r="R44" s="137">
        <f>FOD!C44</f>
        <v>3829.9</v>
      </c>
      <c r="S44" s="137">
        <f>FOD!M44</f>
        <v>3948.95</v>
      </c>
      <c r="T44" s="137">
        <f>FOD!W44</f>
        <v>3723.9</v>
      </c>
      <c r="U44" s="137">
        <f>FOD!AG44</f>
        <v>3700.2</v>
      </c>
      <c r="V44" s="137">
        <f>FOD!AQ44</f>
        <v>3754</v>
      </c>
      <c r="W44" s="137">
        <f>FOD!D44</f>
        <v>3891</v>
      </c>
      <c r="X44" s="137">
        <f>FOD!N44</f>
        <v>3948.95</v>
      </c>
      <c r="Y44" s="137">
        <f>FOD!X44</f>
        <v>3934.95</v>
      </c>
      <c r="Z44" s="137">
        <f>FOD!AH44</f>
        <v>3727.55</v>
      </c>
      <c r="AA44" s="137">
        <f>FOD!AR44</f>
        <v>3762.7</v>
      </c>
      <c r="AB44" s="137">
        <f>FOD!E44</f>
        <v>3800.65</v>
      </c>
      <c r="AC44" s="137">
        <f>FOD!O44</f>
        <v>3815.25</v>
      </c>
      <c r="AD44" s="137">
        <f>FOD!Y44</f>
        <v>3698.35</v>
      </c>
      <c r="AE44" s="137">
        <f>FOD!AI44</f>
        <v>3666.25</v>
      </c>
      <c r="AF44" s="137">
        <f>FOD!AS44</f>
        <v>3618.4</v>
      </c>
      <c r="AG44" s="137">
        <f>FOD!G44</f>
        <v>2869250</v>
      </c>
      <c r="AH44" s="137">
        <f>FOD!Q44</f>
        <v>3073250</v>
      </c>
      <c r="AI44" s="137">
        <f>FOD!AA44</f>
        <v>3157750</v>
      </c>
      <c r="AJ44" s="137">
        <f>FOD!AK44</f>
        <v>2978000</v>
      </c>
      <c r="AK44" s="137">
        <f>FOD!AU44</f>
        <v>2977250</v>
      </c>
      <c r="AL44" s="137" t="str">
        <f t="shared" si="66"/>
        <v>N</v>
      </c>
      <c r="AM44" s="137" t="str">
        <f t="shared" si="67"/>
        <v>N</v>
      </c>
      <c r="AN44" s="137" t="str">
        <f t="shared" si="68"/>
        <v>Y</v>
      </c>
      <c r="AO44" s="137" t="str">
        <f t="shared" si="69"/>
        <v>Y</v>
      </c>
      <c r="AP44" s="139">
        <f t="shared" si="70"/>
        <v>-6.6379240218010258</v>
      </c>
      <c r="AQ44" s="139">
        <f t="shared" si="71"/>
        <v>-2.67595598131581</v>
      </c>
      <c r="AR44" s="139">
        <f t="shared" si="72"/>
        <v>6.0359301544660848</v>
      </c>
      <c r="AS44" s="139">
        <f t="shared" si="73"/>
        <v>2.5191031992610632E-2</v>
      </c>
      <c r="AT44" s="137" t="str">
        <f t="shared" si="74"/>
        <v>N</v>
      </c>
      <c r="AU44" s="137" t="str">
        <f t="shared" si="75"/>
        <v>N</v>
      </c>
      <c r="AV44" s="137" t="str">
        <f t="shared" si="76"/>
        <v>Y</v>
      </c>
      <c r="AW44" s="137">
        <f>FOD!H44</f>
        <v>9463043000</v>
      </c>
      <c r="AX44" s="137">
        <f>FOD!R44</f>
        <v>9890980500</v>
      </c>
      <c r="AY44" s="137">
        <f>FOD!AB44</f>
        <v>26885907350</v>
      </c>
      <c r="AZ44" s="137">
        <f>FOD!AL44</f>
        <v>4392131375</v>
      </c>
      <c r="BA44" s="137">
        <f>FOD!AV44</f>
        <v>4973203962.5</v>
      </c>
      <c r="BB44" s="137" t="str">
        <f t="shared" si="77"/>
        <v>N</v>
      </c>
      <c r="BC44" s="137" t="str">
        <f t="shared" si="78"/>
        <v>N</v>
      </c>
      <c r="BD44" s="137" t="str">
        <f t="shared" si="79"/>
        <v>Y</v>
      </c>
      <c r="BE44" s="137" t="str">
        <f t="shared" si="80"/>
        <v>N</v>
      </c>
      <c r="BF44" s="139">
        <f t="shared" si="81"/>
        <v>-4.3265427527634897</v>
      </c>
      <c r="BG44" s="139">
        <f t="shared" si="82"/>
        <v>-63.211282508566704</v>
      </c>
      <c r="BH44" s="139">
        <f t="shared" si="83"/>
        <v>512.138049946195</v>
      </c>
      <c r="BI44" s="139">
        <f t="shared" si="84"/>
        <v>-11.684069100755286</v>
      </c>
      <c r="BJ44" s="137" t="str">
        <f t="shared" si="85"/>
        <v>Y</v>
      </c>
      <c r="BK44" s="137" t="str">
        <f t="shared" si="86"/>
        <v>N</v>
      </c>
      <c r="BL44" s="137" t="str">
        <f t="shared" si="87"/>
        <v>Y</v>
      </c>
      <c r="BM44" s="137">
        <f>FOD!I44</f>
        <v>2458250</v>
      </c>
      <c r="BN44" s="137">
        <f>FOD!S44</f>
        <v>2558750</v>
      </c>
      <c r="BO44" s="137">
        <f>FOD!AC44</f>
        <v>7051500</v>
      </c>
      <c r="BP44" s="137">
        <f>FOD!AM44</f>
        <v>1185500</v>
      </c>
      <c r="BQ44" s="137">
        <f>FOD!AW44</f>
        <v>1347250</v>
      </c>
      <c r="BR44" s="137" t="str">
        <f t="shared" si="88"/>
        <v>N</v>
      </c>
      <c r="BS44" s="137" t="str">
        <f t="shared" si="89"/>
        <v>N</v>
      </c>
      <c r="BT44" s="137" t="str">
        <f t="shared" si="90"/>
        <v>Y</v>
      </c>
      <c r="BU44" s="137" t="str">
        <f t="shared" si="91"/>
        <v>N</v>
      </c>
      <c r="BV44" s="139">
        <f t="shared" si="92"/>
        <v>-3.9276990718124085</v>
      </c>
      <c r="BW44" s="139">
        <f t="shared" si="93"/>
        <v>-63.713394313266683</v>
      </c>
      <c r="BX44" s="139">
        <f t="shared" si="94"/>
        <v>494.81231547870095</v>
      </c>
      <c r="BY44" s="139">
        <f t="shared" si="95"/>
        <v>-12.005938021896457</v>
      </c>
      <c r="BZ44" s="137" t="str">
        <f t="shared" si="96"/>
        <v>Y</v>
      </c>
      <c r="CA44" s="137" t="str">
        <f t="shared" si="97"/>
        <v>N</v>
      </c>
      <c r="CB44" s="137" t="str">
        <f t="shared" si="98"/>
        <v>Y</v>
      </c>
      <c r="CC44" s="137">
        <f>FOD!J44</f>
        <v>7126</v>
      </c>
      <c r="CD44" s="137">
        <f>FOD!T44</f>
        <v>9055</v>
      </c>
      <c r="CE44" s="137">
        <f>FOD!AD44</f>
        <v>25055</v>
      </c>
      <c r="CF44" s="137">
        <f>FOD!AN44</f>
        <v>4219</v>
      </c>
      <c r="CG44" s="137">
        <f>FOD!AX44</f>
        <v>4908</v>
      </c>
      <c r="CH44" s="137" t="str">
        <f t="shared" si="99"/>
        <v>N</v>
      </c>
      <c r="CI44" s="137" t="str">
        <f t="shared" si="100"/>
        <v>N</v>
      </c>
      <c r="CJ44" s="137" t="str">
        <f t="shared" si="101"/>
        <v>Y</v>
      </c>
      <c r="CK44" s="137" t="str">
        <f t="shared" si="102"/>
        <v>N</v>
      </c>
      <c r="CL44" s="139">
        <f t="shared" si="103"/>
        <v>-21.303147432357814</v>
      </c>
      <c r="CM44" s="139">
        <f t="shared" si="104"/>
        <v>-63.859509080023948</v>
      </c>
      <c r="CN44" s="139">
        <f t="shared" si="105"/>
        <v>493.8611045271391</v>
      </c>
      <c r="CO44" s="139">
        <f t="shared" si="106"/>
        <v>-14.038304808475957</v>
      </c>
      <c r="CP44" s="137" t="str">
        <f t="shared" si="107"/>
        <v>Y</v>
      </c>
      <c r="CQ44" s="137" t="str">
        <f t="shared" si="108"/>
        <v>N</v>
      </c>
      <c r="CR44" s="137" t="str">
        <f t="shared" si="109"/>
        <v>Y</v>
      </c>
      <c r="CT44" s="144" t="str">
        <f>'FOD (ALL)'!M44</f>
        <v>DLF</v>
      </c>
      <c r="CU44" s="137">
        <f>'FOD (ALL)'!N44</f>
        <v>5412</v>
      </c>
      <c r="CV44" s="137">
        <f>'FOD (ALL)'!AE44</f>
        <v>3370</v>
      </c>
      <c r="CW44" s="137">
        <f>'FOD (ALL)'!AV44</f>
        <v>6685</v>
      </c>
      <c r="CX44" s="137">
        <f>'FOD (ALL)'!BM44</f>
        <v>3227</v>
      </c>
      <c r="CY44" s="137">
        <f>'FOD (ALL)'!CD44</f>
        <v>3989</v>
      </c>
      <c r="CZ44" s="137" t="str">
        <f t="shared" si="110"/>
        <v>Y</v>
      </c>
      <c r="DA44" s="137" t="str">
        <f t="shared" si="111"/>
        <v>N</v>
      </c>
      <c r="DB44" s="137" t="str">
        <f t="shared" si="112"/>
        <v>Y</v>
      </c>
      <c r="DC44" s="137" t="str">
        <f t="shared" si="113"/>
        <v>N</v>
      </c>
      <c r="DD44" s="139">
        <f t="shared" si="114"/>
        <v>60.593471810089014</v>
      </c>
      <c r="DE44" s="139">
        <f t="shared" si="115"/>
        <v>-49.588631264023938</v>
      </c>
      <c r="DF44" s="139">
        <f t="shared" si="116"/>
        <v>107.15835140997831</v>
      </c>
      <c r="DG44" s="139">
        <f t="shared" si="117"/>
        <v>-19.10253196289797</v>
      </c>
      <c r="DH44" s="139" t="str">
        <f t="shared" si="118"/>
        <v>Y</v>
      </c>
      <c r="DI44" s="139" t="str">
        <f t="shared" si="119"/>
        <v>N</v>
      </c>
      <c r="DJ44" s="137" t="str">
        <f t="shared" si="120"/>
        <v>Y</v>
      </c>
      <c r="DK44" s="137">
        <f>'FOD (ALL)'!O44</f>
        <v>24433.69</v>
      </c>
      <c r="DL44" s="137">
        <f>'FOD (ALL)'!AF44</f>
        <v>15444.580000000002</v>
      </c>
      <c r="DM44" s="137">
        <f>'FOD (ALL)'!AW44</f>
        <v>30179.640000000003</v>
      </c>
      <c r="DN44" s="137">
        <f>'FOD (ALL)'!BN44</f>
        <v>14132.71</v>
      </c>
      <c r="DO44" s="137">
        <f>'FOD (ALL)'!CE44</f>
        <v>17436.68</v>
      </c>
      <c r="DP44" s="137" t="str">
        <f t="shared" si="121"/>
        <v>Y</v>
      </c>
      <c r="DQ44" s="137" t="str">
        <f t="shared" si="122"/>
        <v>N</v>
      </c>
      <c r="DR44" s="137" t="str">
        <f t="shared" si="123"/>
        <v>Y</v>
      </c>
      <c r="DS44" s="137" t="str">
        <f t="shared" si="124"/>
        <v>N</v>
      </c>
      <c r="DT44" s="139">
        <f t="shared" si="125"/>
        <v>58.202359662742495</v>
      </c>
      <c r="DU44" s="139">
        <f t="shared" si="126"/>
        <v>-48.824505527567588</v>
      </c>
      <c r="DV44" s="139">
        <f t="shared" si="127"/>
        <v>113.544606802234</v>
      </c>
      <c r="DW44" s="139">
        <f t="shared" si="128"/>
        <v>-18.948389257588033</v>
      </c>
      <c r="DX44" s="139" t="str">
        <f t="shared" si="129"/>
        <v>Y</v>
      </c>
      <c r="DY44" s="139" t="str">
        <f t="shared" si="130"/>
        <v>N</v>
      </c>
      <c r="DZ44" s="137" t="str">
        <f t="shared" si="131"/>
        <v>Y</v>
      </c>
      <c r="EA44" s="137">
        <f>'FOD (ALL)'!P44</f>
        <v>26211900</v>
      </c>
      <c r="EB44" s="137">
        <f>'FOD (ALL)'!AG44</f>
        <v>26056800</v>
      </c>
      <c r="EC44" s="137">
        <f>'FOD (ALL)'!AX44</f>
        <v>25891800</v>
      </c>
      <c r="ED44" s="137">
        <f>'FOD (ALL)'!BO44</f>
        <v>24294600</v>
      </c>
      <c r="EE44" s="137">
        <f>'FOD (ALL)'!CF44</f>
        <v>23789700</v>
      </c>
      <c r="EF44" s="137" t="str">
        <f t="shared" si="132"/>
        <v>Y</v>
      </c>
      <c r="EG44" s="137" t="str">
        <f t="shared" si="133"/>
        <v>Y</v>
      </c>
      <c r="EH44" s="137" t="str">
        <f t="shared" si="134"/>
        <v>Y</v>
      </c>
      <c r="EI44" s="137" t="str">
        <f t="shared" si="135"/>
        <v>Y</v>
      </c>
      <c r="EJ44" s="139">
        <f t="shared" si="136"/>
        <v>0.59523809523809523</v>
      </c>
      <c r="EK44" s="139">
        <f t="shared" si="137"/>
        <v>0.63726739739994898</v>
      </c>
      <c r="EL44" s="139">
        <f t="shared" si="138"/>
        <v>6.5743004618310241</v>
      </c>
      <c r="EM44" s="139">
        <f t="shared" si="139"/>
        <v>2.1223470661672907</v>
      </c>
      <c r="EN44" s="139" t="str">
        <f t="shared" si="140"/>
        <v>N</v>
      </c>
      <c r="EO44" s="139" t="str">
        <f t="shared" si="141"/>
        <v>N</v>
      </c>
      <c r="EP44" s="137" t="str">
        <f t="shared" si="142"/>
        <v>Y</v>
      </c>
      <c r="EQ44" s="137">
        <f>'FOD (ALL)'!Q44</f>
        <v>155100</v>
      </c>
      <c r="ER44" s="137">
        <f>'FOD (ALL)'!AH44</f>
        <v>165000</v>
      </c>
      <c r="ES44" s="137">
        <f>'FOD (ALL)'!AY44</f>
        <v>1597200</v>
      </c>
      <c r="ET44" s="137">
        <f>'FOD (ALL)'!BP44</f>
        <v>504900</v>
      </c>
      <c r="EU44" s="137">
        <f>'FOD (ALL)'!CG44</f>
        <v>-986700</v>
      </c>
      <c r="EV44" s="137" t="str">
        <f t="shared" si="143"/>
        <v>N</v>
      </c>
      <c r="EW44" s="137" t="str">
        <f t="shared" si="144"/>
        <v>N</v>
      </c>
      <c r="EX44" s="137" t="str">
        <f t="shared" si="145"/>
        <v>Y</v>
      </c>
      <c r="EY44" s="137" t="str">
        <f t="shared" si="146"/>
        <v>Y</v>
      </c>
      <c r="EZ44" s="139">
        <f t="shared" si="147"/>
        <v>-6</v>
      </c>
      <c r="FA44" s="139">
        <f t="shared" si="148"/>
        <v>-89.669421487603302</v>
      </c>
      <c r="FB44" s="139">
        <f t="shared" si="149"/>
        <v>216.33986928104574</v>
      </c>
      <c r="FC44" s="139">
        <f t="shared" si="150"/>
        <v>-151.17056856187293</v>
      </c>
      <c r="FD44" s="139" t="str">
        <f t="shared" si="151"/>
        <v>Y</v>
      </c>
      <c r="FE44" s="139" t="str">
        <f t="shared" si="152"/>
        <v>N</v>
      </c>
      <c r="FF44" s="137" t="str">
        <f t="shared" si="153"/>
        <v>Y</v>
      </c>
    </row>
    <row r="45" spans="1:162" x14ac:dyDescent="0.3">
      <c r="A45" s="137" t="str">
        <f>FOD!B45</f>
        <v xml:space="preserve">EICHERMOT </v>
      </c>
      <c r="B45" s="137">
        <f>FOD!F45</f>
        <v>13908.6</v>
      </c>
      <c r="C45" s="137">
        <f>FOD!P45</f>
        <v>14014.75</v>
      </c>
      <c r="D45" s="137">
        <f>FOD!Z45</f>
        <v>13639.15</v>
      </c>
      <c r="E45" s="137">
        <f>FOD!AJ45</f>
        <v>12977.95</v>
      </c>
      <c r="F45" s="137">
        <f>FOD!AT45</f>
        <v>12973.25</v>
      </c>
      <c r="G45" s="137" t="str">
        <f t="shared" si="55"/>
        <v>N</v>
      </c>
      <c r="H45" s="137" t="str">
        <f t="shared" si="56"/>
        <v>Y</v>
      </c>
      <c r="I45" s="137" t="str">
        <f t="shared" si="57"/>
        <v>Y</v>
      </c>
      <c r="J45" s="137" t="str">
        <f t="shared" si="58"/>
        <v>Y</v>
      </c>
      <c r="K45" s="139">
        <f t="shared" si="59"/>
        <v>-0.75741629354786666</v>
      </c>
      <c r="L45" s="139">
        <f t="shared" si="60"/>
        <v>2.7538372992451903</v>
      </c>
      <c r="M45" s="139">
        <f t="shared" si="61"/>
        <v>5.0947954029719549</v>
      </c>
      <c r="N45" s="139">
        <f t="shared" si="62"/>
        <v>3.6228393039529239E-2</v>
      </c>
      <c r="O45" s="137" t="str">
        <f t="shared" si="63"/>
        <v>N</v>
      </c>
      <c r="P45" s="137" t="str">
        <f t="shared" si="64"/>
        <v>N</v>
      </c>
      <c r="Q45" s="137" t="str">
        <f t="shared" si="65"/>
        <v>Y</v>
      </c>
      <c r="R45" s="137">
        <f>FOD!C45</f>
        <v>13850.2</v>
      </c>
      <c r="S45" s="137">
        <f>FOD!M45</f>
        <v>13500.05</v>
      </c>
      <c r="T45" s="137">
        <f>FOD!W45</f>
        <v>13023.65</v>
      </c>
      <c r="U45" s="137">
        <f>FOD!AG45</f>
        <v>13363.7</v>
      </c>
      <c r="V45" s="137">
        <f>FOD!AQ45</f>
        <v>14019.35</v>
      </c>
      <c r="W45" s="137">
        <f>FOD!D45</f>
        <v>14085.3</v>
      </c>
      <c r="X45" s="137">
        <f>FOD!N45</f>
        <v>14170</v>
      </c>
      <c r="Y45" s="137">
        <f>FOD!X45</f>
        <v>13725</v>
      </c>
      <c r="Z45" s="137">
        <f>FOD!AH45</f>
        <v>13363.7</v>
      </c>
      <c r="AA45" s="137">
        <f>FOD!AR45</f>
        <v>14019.35</v>
      </c>
      <c r="AB45" s="137">
        <f>FOD!E45</f>
        <v>13657.8</v>
      </c>
      <c r="AC45" s="137">
        <f>FOD!O45</f>
        <v>13352.7</v>
      </c>
      <c r="AD45" s="137">
        <f>FOD!Y45</f>
        <v>12871.35</v>
      </c>
      <c r="AE45" s="137">
        <f>FOD!AI45</f>
        <v>12875.2</v>
      </c>
      <c r="AF45" s="137">
        <f>FOD!AS45</f>
        <v>12872.3</v>
      </c>
      <c r="AG45" s="137">
        <f>FOD!G45</f>
        <v>264090</v>
      </c>
      <c r="AH45" s="137">
        <f>FOD!Q45</f>
        <v>274230</v>
      </c>
      <c r="AI45" s="137">
        <f>FOD!AA45</f>
        <v>291480</v>
      </c>
      <c r="AJ45" s="137">
        <f>FOD!AK45</f>
        <v>305280</v>
      </c>
      <c r="AK45" s="137">
        <f>FOD!AU45</f>
        <v>296370</v>
      </c>
      <c r="AL45" s="137" t="str">
        <f t="shared" si="66"/>
        <v>N</v>
      </c>
      <c r="AM45" s="137" t="str">
        <f t="shared" si="67"/>
        <v>N</v>
      </c>
      <c r="AN45" s="137" t="str">
        <f t="shared" si="68"/>
        <v>N</v>
      </c>
      <c r="AO45" s="137" t="str">
        <f t="shared" si="69"/>
        <v>Y</v>
      </c>
      <c r="AP45" s="139">
        <f t="shared" si="70"/>
        <v>-3.6976260802975607</v>
      </c>
      <c r="AQ45" s="139">
        <f t="shared" si="71"/>
        <v>-5.9180732811856736</v>
      </c>
      <c r="AR45" s="139">
        <f t="shared" si="72"/>
        <v>-4.5204402515723263</v>
      </c>
      <c r="AS45" s="139">
        <f t="shared" si="73"/>
        <v>3.0063771636805345</v>
      </c>
      <c r="AT45" s="137" t="str">
        <f t="shared" si="74"/>
        <v>Y</v>
      </c>
      <c r="AU45" s="137" t="str">
        <f t="shared" si="75"/>
        <v>N</v>
      </c>
      <c r="AV45" s="137" t="str">
        <f t="shared" si="76"/>
        <v>N</v>
      </c>
      <c r="AW45" s="137">
        <f>FOD!H45</f>
        <v>1766804305.5</v>
      </c>
      <c r="AX45" s="137">
        <f>FOD!R45</f>
        <v>1880598070.5</v>
      </c>
      <c r="AY45" s="137">
        <f>FOD!AB45</f>
        <v>1695678531</v>
      </c>
      <c r="AZ45" s="137">
        <f>FOD!AL45</f>
        <v>1769241531</v>
      </c>
      <c r="BA45" s="137">
        <f>FOD!AV45</f>
        <v>2709105573</v>
      </c>
      <c r="BB45" s="137" t="str">
        <f t="shared" si="77"/>
        <v>N</v>
      </c>
      <c r="BC45" s="137" t="str">
        <f t="shared" si="78"/>
        <v>Y</v>
      </c>
      <c r="BD45" s="137" t="str">
        <f t="shared" si="79"/>
        <v>N</v>
      </c>
      <c r="BE45" s="137" t="str">
        <f t="shared" si="80"/>
        <v>N</v>
      </c>
      <c r="BF45" s="139">
        <f t="shared" si="81"/>
        <v>-6.0509349012436946</v>
      </c>
      <c r="BG45" s="139">
        <f t="shared" si="82"/>
        <v>10.90534179205221</v>
      </c>
      <c r="BH45" s="139">
        <f t="shared" si="83"/>
        <v>-4.1578834043320905</v>
      </c>
      <c r="BI45" s="139">
        <f t="shared" si="84"/>
        <v>-34.69278020639176</v>
      </c>
      <c r="BJ45" s="137" t="str">
        <f t="shared" si="85"/>
        <v>N</v>
      </c>
      <c r="BK45" s="137" t="str">
        <f t="shared" si="86"/>
        <v>Y</v>
      </c>
      <c r="BL45" s="137" t="str">
        <f t="shared" si="87"/>
        <v>Y</v>
      </c>
      <c r="BM45" s="137">
        <f>FOD!I45</f>
        <v>127590</v>
      </c>
      <c r="BN45" s="137">
        <f>FOD!S45</f>
        <v>135000</v>
      </c>
      <c r="BO45" s="137">
        <f>FOD!AC45</f>
        <v>127920</v>
      </c>
      <c r="BP45" s="137">
        <f>FOD!AM45</f>
        <v>135360</v>
      </c>
      <c r="BQ45" s="137">
        <f>FOD!AW45</f>
        <v>204150</v>
      </c>
      <c r="BR45" s="137" t="str">
        <f t="shared" si="88"/>
        <v>N</v>
      </c>
      <c r="BS45" s="137" t="str">
        <f t="shared" si="89"/>
        <v>Y</v>
      </c>
      <c r="BT45" s="137" t="str">
        <f t="shared" si="90"/>
        <v>N</v>
      </c>
      <c r="BU45" s="137" t="str">
        <f t="shared" si="91"/>
        <v>N</v>
      </c>
      <c r="BV45" s="139">
        <f t="shared" si="92"/>
        <v>-5.4888888888888889</v>
      </c>
      <c r="BW45" s="139">
        <f t="shared" si="93"/>
        <v>5.5347091932457788</v>
      </c>
      <c r="BX45" s="139">
        <f t="shared" si="94"/>
        <v>-5.4964539007092199</v>
      </c>
      <c r="BY45" s="139">
        <f t="shared" si="95"/>
        <v>-33.695811903012491</v>
      </c>
      <c r="BZ45" s="137" t="str">
        <f t="shared" si="96"/>
        <v>N</v>
      </c>
      <c r="CA45" s="137" t="str">
        <f t="shared" si="97"/>
        <v>Y</v>
      </c>
      <c r="CB45" s="137" t="str">
        <f t="shared" si="98"/>
        <v>Y</v>
      </c>
      <c r="CC45" s="137">
        <f>FOD!J45</f>
        <v>3105</v>
      </c>
      <c r="CD45" s="137">
        <f>FOD!T45</f>
        <v>4182</v>
      </c>
      <c r="CE45" s="137">
        <f>FOD!AD45</f>
        <v>3886</v>
      </c>
      <c r="CF45" s="137">
        <f>FOD!AN45</f>
        <v>4175</v>
      </c>
      <c r="CG45" s="137">
        <f>FOD!AX45</f>
        <v>6127</v>
      </c>
      <c r="CH45" s="137" t="str">
        <f t="shared" si="99"/>
        <v>N</v>
      </c>
      <c r="CI45" s="137" t="str">
        <f t="shared" si="100"/>
        <v>Y</v>
      </c>
      <c r="CJ45" s="137" t="str">
        <f t="shared" si="101"/>
        <v>N</v>
      </c>
      <c r="CK45" s="137" t="str">
        <f t="shared" si="102"/>
        <v>N</v>
      </c>
      <c r="CL45" s="139">
        <f t="shared" si="103"/>
        <v>-25.753228120516496</v>
      </c>
      <c r="CM45" s="139">
        <f t="shared" si="104"/>
        <v>7.6170869788986098</v>
      </c>
      <c r="CN45" s="139">
        <f t="shared" si="105"/>
        <v>-6.9221556886227535</v>
      </c>
      <c r="CO45" s="139">
        <f t="shared" si="106"/>
        <v>-31.858984821282849</v>
      </c>
      <c r="CP45" s="137" t="str">
        <f t="shared" si="107"/>
        <v>N</v>
      </c>
      <c r="CQ45" s="137" t="str">
        <f t="shared" si="108"/>
        <v>Y</v>
      </c>
      <c r="CR45" s="137" t="str">
        <f t="shared" si="109"/>
        <v>Y</v>
      </c>
      <c r="CT45" s="144" t="str">
        <f>'FOD (ALL)'!M45</f>
        <v>DRREDDY</v>
      </c>
      <c r="CU45" s="137">
        <f>'FOD (ALL)'!N45</f>
        <v>13722</v>
      </c>
      <c r="CV45" s="137">
        <f>'FOD (ALL)'!AE45</f>
        <v>11661</v>
      </c>
      <c r="CW45" s="137">
        <f>'FOD (ALL)'!AV45</f>
        <v>31140</v>
      </c>
      <c r="CX45" s="137">
        <f>'FOD (ALL)'!BM45</f>
        <v>5096</v>
      </c>
      <c r="CY45" s="137">
        <f>'FOD (ALL)'!CD45</f>
        <v>5957</v>
      </c>
      <c r="CZ45" s="137" t="str">
        <f t="shared" si="110"/>
        <v>Y</v>
      </c>
      <c r="DA45" s="137" t="str">
        <f t="shared" si="111"/>
        <v>N</v>
      </c>
      <c r="DB45" s="137" t="str">
        <f t="shared" si="112"/>
        <v>Y</v>
      </c>
      <c r="DC45" s="137" t="str">
        <f t="shared" si="113"/>
        <v>N</v>
      </c>
      <c r="DD45" s="139">
        <f t="shared" si="114"/>
        <v>17.674298945201954</v>
      </c>
      <c r="DE45" s="139">
        <f t="shared" si="115"/>
        <v>-62.552986512524086</v>
      </c>
      <c r="DF45" s="139">
        <f t="shared" si="116"/>
        <v>511.06750392464681</v>
      </c>
      <c r="DG45" s="139">
        <f t="shared" si="117"/>
        <v>-14.45358401880141</v>
      </c>
      <c r="DH45" s="139" t="str">
        <f t="shared" si="118"/>
        <v>Y</v>
      </c>
      <c r="DI45" s="139" t="str">
        <f t="shared" si="119"/>
        <v>N</v>
      </c>
      <c r="DJ45" s="137" t="str">
        <f t="shared" si="120"/>
        <v>Y</v>
      </c>
      <c r="DK45" s="137">
        <f>'FOD (ALL)'!O45</f>
        <v>132161.09999999998</v>
      </c>
      <c r="DL45" s="137">
        <f>'FOD (ALL)'!AF45</f>
        <v>112707.81</v>
      </c>
      <c r="DM45" s="137">
        <f>'FOD (ALL)'!AW45</f>
        <v>296843.96999999997</v>
      </c>
      <c r="DN45" s="137">
        <f>'FOD (ALL)'!BN45</f>
        <v>47209.78</v>
      </c>
      <c r="DO45" s="137">
        <f>'FOD (ALL)'!CE45</f>
        <v>54980.68</v>
      </c>
      <c r="DP45" s="137" t="str">
        <f t="shared" si="121"/>
        <v>Y</v>
      </c>
      <c r="DQ45" s="137" t="str">
        <f t="shared" si="122"/>
        <v>N</v>
      </c>
      <c r="DR45" s="137" t="str">
        <f t="shared" si="123"/>
        <v>Y</v>
      </c>
      <c r="DS45" s="137" t="str">
        <f t="shared" si="124"/>
        <v>N</v>
      </c>
      <c r="DT45" s="139">
        <f t="shared" si="125"/>
        <v>17.259930789179542</v>
      </c>
      <c r="DU45" s="139">
        <f t="shared" si="126"/>
        <v>-62.031295431064336</v>
      </c>
      <c r="DV45" s="139">
        <f t="shared" si="127"/>
        <v>528.77643149364394</v>
      </c>
      <c r="DW45" s="139">
        <f t="shared" si="128"/>
        <v>-14.133873935353295</v>
      </c>
      <c r="DX45" s="139" t="str">
        <f t="shared" si="129"/>
        <v>Y</v>
      </c>
      <c r="DY45" s="139" t="str">
        <f t="shared" si="130"/>
        <v>N</v>
      </c>
      <c r="DZ45" s="137" t="str">
        <f t="shared" si="131"/>
        <v>Y</v>
      </c>
      <c r="EA45" s="137">
        <f>'FOD (ALL)'!P45</f>
        <v>3669250</v>
      </c>
      <c r="EB45" s="137">
        <f>'FOD (ALL)'!AG45</f>
        <v>3608750</v>
      </c>
      <c r="EC45" s="137">
        <f>'FOD (ALL)'!AX45</f>
        <v>3587500</v>
      </c>
      <c r="ED45" s="137">
        <f>'FOD (ALL)'!BO45</f>
        <v>3128250</v>
      </c>
      <c r="EE45" s="137">
        <f>'FOD (ALL)'!CF45</f>
        <v>3102000</v>
      </c>
      <c r="EF45" s="137" t="str">
        <f t="shared" si="132"/>
        <v>Y</v>
      </c>
      <c r="EG45" s="137" t="str">
        <f t="shared" si="133"/>
        <v>Y</v>
      </c>
      <c r="EH45" s="137" t="str">
        <f t="shared" si="134"/>
        <v>Y</v>
      </c>
      <c r="EI45" s="137" t="str">
        <f t="shared" si="135"/>
        <v>Y</v>
      </c>
      <c r="EJ45" s="139">
        <f t="shared" si="136"/>
        <v>1.6764807758919296</v>
      </c>
      <c r="EK45" s="139">
        <f t="shared" si="137"/>
        <v>0.59233449477351918</v>
      </c>
      <c r="EL45" s="139">
        <f t="shared" si="138"/>
        <v>14.680732038679773</v>
      </c>
      <c r="EM45" s="139">
        <f t="shared" si="139"/>
        <v>0.84622823984526108</v>
      </c>
      <c r="EN45" s="139" t="str">
        <f t="shared" si="140"/>
        <v>Y</v>
      </c>
      <c r="EO45" s="139" t="str">
        <f t="shared" si="141"/>
        <v>N</v>
      </c>
      <c r="EP45" s="137" t="str">
        <f t="shared" si="142"/>
        <v>Y</v>
      </c>
      <c r="EQ45" s="137">
        <f>'FOD (ALL)'!Q45</f>
        <v>60500</v>
      </c>
      <c r="ER45" s="137">
        <f>'FOD (ALL)'!AH45</f>
        <v>21250</v>
      </c>
      <c r="ES45" s="137">
        <f>'FOD (ALL)'!AY45</f>
        <v>459250</v>
      </c>
      <c r="ET45" s="137">
        <f>'FOD (ALL)'!BP45</f>
        <v>26250</v>
      </c>
      <c r="EU45" s="137">
        <f>'FOD (ALL)'!CG45</f>
        <v>152750</v>
      </c>
      <c r="EV45" s="137" t="str">
        <f t="shared" si="143"/>
        <v>Y</v>
      </c>
      <c r="EW45" s="137" t="str">
        <f t="shared" si="144"/>
        <v>N</v>
      </c>
      <c r="EX45" s="137" t="str">
        <f t="shared" si="145"/>
        <v>Y</v>
      </c>
      <c r="EY45" s="137" t="str">
        <f t="shared" si="146"/>
        <v>N</v>
      </c>
      <c r="EZ45" s="139">
        <f t="shared" si="147"/>
        <v>184.70588235294119</v>
      </c>
      <c r="FA45" s="139">
        <f t="shared" si="148"/>
        <v>-95.372890582471427</v>
      </c>
      <c r="FB45" s="139">
        <f t="shared" si="149"/>
        <v>1649.5238095238094</v>
      </c>
      <c r="FC45" s="139">
        <f t="shared" si="150"/>
        <v>-82.815057283142394</v>
      </c>
      <c r="FD45" s="139" t="str">
        <f t="shared" si="151"/>
        <v>Y</v>
      </c>
      <c r="FE45" s="139" t="str">
        <f t="shared" si="152"/>
        <v>N</v>
      </c>
      <c r="FF45" s="137" t="str">
        <f t="shared" si="153"/>
        <v>Y</v>
      </c>
    </row>
    <row r="46" spans="1:162" x14ac:dyDescent="0.3">
      <c r="A46" s="137" t="str">
        <f>FOD!B46</f>
        <v xml:space="preserve">EQUITAS   </v>
      </c>
      <c r="B46" s="137">
        <f>FOD!F46</f>
        <v>40.75</v>
      </c>
      <c r="C46" s="137">
        <f>FOD!P46</f>
        <v>44.1</v>
      </c>
      <c r="D46" s="137">
        <f>FOD!Z46</f>
        <v>44.1</v>
      </c>
      <c r="E46" s="137">
        <f>FOD!AJ46</f>
        <v>41.9</v>
      </c>
      <c r="F46" s="137">
        <f>FOD!AT46</f>
        <v>42</v>
      </c>
      <c r="G46" s="137" t="str">
        <f t="shared" si="55"/>
        <v>N</v>
      </c>
      <c r="H46" s="137" t="str">
        <f t="shared" si="56"/>
        <v>Y</v>
      </c>
      <c r="I46" s="137" t="str">
        <f t="shared" si="57"/>
        <v>Y</v>
      </c>
      <c r="J46" s="137" t="str">
        <f t="shared" si="58"/>
        <v>N</v>
      </c>
      <c r="K46" s="139">
        <f t="shared" si="59"/>
        <v>-7.5963718820861708</v>
      </c>
      <c r="L46" s="139">
        <f t="shared" si="60"/>
        <v>0</v>
      </c>
      <c r="M46" s="139">
        <f t="shared" si="61"/>
        <v>5.2505966587112241</v>
      </c>
      <c r="N46" s="139">
        <f t="shared" si="62"/>
        <v>-0.2380952380952415</v>
      </c>
      <c r="O46" s="137" t="str">
        <f t="shared" si="63"/>
        <v>N</v>
      </c>
      <c r="P46" s="137" t="str">
        <f t="shared" si="64"/>
        <v>N</v>
      </c>
      <c r="Q46" s="137" t="str">
        <f t="shared" si="65"/>
        <v>Y</v>
      </c>
      <c r="R46" s="137">
        <f>FOD!C46</f>
        <v>43.6</v>
      </c>
      <c r="S46" s="137">
        <f>FOD!M46</f>
        <v>45.5</v>
      </c>
      <c r="T46" s="137">
        <f>FOD!W46</f>
        <v>43.3</v>
      </c>
      <c r="U46" s="137">
        <f>FOD!AG46</f>
        <v>43.3</v>
      </c>
      <c r="V46" s="137">
        <f>FOD!AQ46</f>
        <v>48.65</v>
      </c>
      <c r="W46" s="137">
        <f>FOD!D46</f>
        <v>45.4</v>
      </c>
      <c r="X46" s="137">
        <f>FOD!N46</f>
        <v>46.25</v>
      </c>
      <c r="Y46" s="137">
        <f>FOD!X46</f>
        <v>44.8</v>
      </c>
      <c r="Z46" s="137">
        <f>FOD!AH46</f>
        <v>43.85</v>
      </c>
      <c r="AA46" s="137">
        <f>FOD!AR46</f>
        <v>48.7</v>
      </c>
      <c r="AB46" s="137">
        <f>FOD!E46</f>
        <v>39.799999999999997</v>
      </c>
      <c r="AC46" s="137">
        <f>FOD!O46</f>
        <v>43.5</v>
      </c>
      <c r="AD46" s="137">
        <f>FOD!Y46</f>
        <v>42.7</v>
      </c>
      <c r="AE46" s="137">
        <f>FOD!AI46</f>
        <v>40.700000000000003</v>
      </c>
      <c r="AF46" s="137">
        <f>FOD!AS46</f>
        <v>41.4</v>
      </c>
      <c r="AG46" s="137">
        <f>FOD!G46</f>
        <v>9628500</v>
      </c>
      <c r="AH46" s="137">
        <f>FOD!Q46</f>
        <v>8364300</v>
      </c>
      <c r="AI46" s="137">
        <f>FOD!AA46</f>
        <v>8604400</v>
      </c>
      <c r="AJ46" s="137">
        <f>FOD!AK46</f>
        <v>9466800</v>
      </c>
      <c r="AK46" s="137">
        <f>FOD!AU46</f>
        <v>9138500</v>
      </c>
      <c r="AL46" s="137" t="str">
        <f t="shared" si="66"/>
        <v>Y</v>
      </c>
      <c r="AM46" s="137" t="str">
        <f t="shared" si="67"/>
        <v>N</v>
      </c>
      <c r="AN46" s="137" t="str">
        <f t="shared" si="68"/>
        <v>N</v>
      </c>
      <c r="AO46" s="137" t="str">
        <f t="shared" si="69"/>
        <v>Y</v>
      </c>
      <c r="AP46" s="139">
        <f t="shared" si="70"/>
        <v>15.114235500878733</v>
      </c>
      <c r="AQ46" s="139">
        <f t="shared" si="71"/>
        <v>-2.7904328018223232</v>
      </c>
      <c r="AR46" s="139">
        <f t="shared" si="72"/>
        <v>-9.1097308488612825</v>
      </c>
      <c r="AS46" s="139">
        <f t="shared" si="73"/>
        <v>3.5924932975871315</v>
      </c>
      <c r="AT46" s="137" t="str">
        <f t="shared" si="74"/>
        <v>Y</v>
      </c>
      <c r="AU46" s="137" t="str">
        <f t="shared" si="75"/>
        <v>Y</v>
      </c>
      <c r="AV46" s="137" t="str">
        <f t="shared" si="76"/>
        <v>N</v>
      </c>
      <c r="AW46" s="137">
        <f>FOD!H46</f>
        <v>921609395</v>
      </c>
      <c r="AX46" s="137">
        <f>FOD!R46</f>
        <v>948750250</v>
      </c>
      <c r="AY46" s="137">
        <f>FOD!AB46</f>
        <v>712995080</v>
      </c>
      <c r="AZ46" s="137">
        <f>FOD!AL46</f>
        <v>581230895</v>
      </c>
      <c r="BA46" s="137">
        <f>FOD!AV46</f>
        <v>555170490</v>
      </c>
      <c r="BB46" s="137" t="str">
        <f t="shared" si="77"/>
        <v>N</v>
      </c>
      <c r="BC46" s="137" t="str">
        <f t="shared" si="78"/>
        <v>Y</v>
      </c>
      <c r="BD46" s="137" t="str">
        <f t="shared" si="79"/>
        <v>Y</v>
      </c>
      <c r="BE46" s="137" t="str">
        <f t="shared" si="80"/>
        <v>Y</v>
      </c>
      <c r="BF46" s="139">
        <f t="shared" si="81"/>
        <v>-2.8606954253766994</v>
      </c>
      <c r="BG46" s="139">
        <f t="shared" si="82"/>
        <v>33.065469399872995</v>
      </c>
      <c r="BH46" s="139">
        <f t="shared" si="83"/>
        <v>22.669852228003123</v>
      </c>
      <c r="BI46" s="139">
        <f t="shared" si="84"/>
        <v>4.6941264835600318</v>
      </c>
      <c r="BJ46" s="137" t="str">
        <f t="shared" si="85"/>
        <v>N</v>
      </c>
      <c r="BK46" s="137" t="str">
        <f t="shared" si="86"/>
        <v>Y</v>
      </c>
      <c r="BL46" s="137" t="str">
        <f t="shared" si="87"/>
        <v>Y</v>
      </c>
      <c r="BM46" s="137">
        <f>FOD!I46</f>
        <v>21731500</v>
      </c>
      <c r="BN46" s="137">
        <f>FOD!S46</f>
        <v>21094500</v>
      </c>
      <c r="BO46" s="137">
        <f>FOD!AC46</f>
        <v>16341500</v>
      </c>
      <c r="BP46" s="137">
        <f>FOD!AM46</f>
        <v>13729800</v>
      </c>
      <c r="BQ46" s="137">
        <f>FOD!AW46</f>
        <v>12774300</v>
      </c>
      <c r="BR46" s="137" t="str">
        <f t="shared" si="88"/>
        <v>Y</v>
      </c>
      <c r="BS46" s="137" t="str">
        <f t="shared" si="89"/>
        <v>Y</v>
      </c>
      <c r="BT46" s="137" t="str">
        <f t="shared" si="90"/>
        <v>Y</v>
      </c>
      <c r="BU46" s="137" t="str">
        <f t="shared" si="91"/>
        <v>Y</v>
      </c>
      <c r="BV46" s="139">
        <f t="shared" si="92"/>
        <v>3.0197444831591174</v>
      </c>
      <c r="BW46" s="139">
        <f t="shared" si="93"/>
        <v>29.085457271364319</v>
      </c>
      <c r="BX46" s="139">
        <f t="shared" si="94"/>
        <v>19.022127052105638</v>
      </c>
      <c r="BY46" s="139">
        <f t="shared" si="95"/>
        <v>7.4798619102416568</v>
      </c>
      <c r="BZ46" s="137" t="str">
        <f t="shared" si="96"/>
        <v>N</v>
      </c>
      <c r="CA46" s="137" t="str">
        <f t="shared" si="97"/>
        <v>Y</v>
      </c>
      <c r="CB46" s="137" t="str">
        <f t="shared" si="98"/>
        <v>Y</v>
      </c>
      <c r="CC46" s="137">
        <f>FOD!J46</f>
        <v>3795</v>
      </c>
      <c r="CD46" s="137">
        <f>FOD!T46</f>
        <v>3118</v>
      </c>
      <c r="CE46" s="137">
        <f>FOD!AD46</f>
        <v>2753</v>
      </c>
      <c r="CF46" s="137">
        <f>FOD!AN46</f>
        <v>2306</v>
      </c>
      <c r="CG46" s="137">
        <f>FOD!AX46</f>
        <v>2470</v>
      </c>
      <c r="CH46" s="137" t="str">
        <f t="shared" si="99"/>
        <v>Y</v>
      </c>
      <c r="CI46" s="137" t="str">
        <f t="shared" si="100"/>
        <v>Y</v>
      </c>
      <c r="CJ46" s="137" t="str">
        <f t="shared" si="101"/>
        <v>Y</v>
      </c>
      <c r="CK46" s="137" t="str">
        <f t="shared" si="102"/>
        <v>N</v>
      </c>
      <c r="CL46" s="139">
        <f t="shared" si="103"/>
        <v>21.712636305323926</v>
      </c>
      <c r="CM46" s="139">
        <f t="shared" si="104"/>
        <v>13.258263712313839</v>
      </c>
      <c r="CN46" s="139">
        <f t="shared" si="105"/>
        <v>19.384215091066782</v>
      </c>
      <c r="CO46" s="139">
        <f t="shared" si="106"/>
        <v>-6.6396761133603235</v>
      </c>
      <c r="CP46" s="137" t="str">
        <f t="shared" si="107"/>
        <v>Y</v>
      </c>
      <c r="CQ46" s="137" t="str">
        <f t="shared" si="108"/>
        <v>N</v>
      </c>
      <c r="CR46" s="137" t="str">
        <f t="shared" si="109"/>
        <v>Y</v>
      </c>
      <c r="CT46" s="144" t="str">
        <f>'FOD (ALL)'!M46</f>
        <v>EICHERMOT</v>
      </c>
      <c r="CU46" s="137">
        <f>'FOD (ALL)'!N46</f>
        <v>6121</v>
      </c>
      <c r="CV46" s="137">
        <f>'FOD (ALL)'!AE46</f>
        <v>5100</v>
      </c>
      <c r="CW46" s="137">
        <f>'FOD (ALL)'!AV46</f>
        <v>4633</v>
      </c>
      <c r="CX46" s="137">
        <f>'FOD (ALL)'!BM46</f>
        <v>4816</v>
      </c>
      <c r="CY46" s="137">
        <f>'FOD (ALL)'!CD46</f>
        <v>7023</v>
      </c>
      <c r="CZ46" s="137" t="str">
        <f t="shared" si="110"/>
        <v>Y</v>
      </c>
      <c r="DA46" s="137" t="str">
        <f t="shared" si="111"/>
        <v>Y</v>
      </c>
      <c r="DB46" s="137" t="str">
        <f t="shared" si="112"/>
        <v>N</v>
      </c>
      <c r="DC46" s="137" t="str">
        <f t="shared" si="113"/>
        <v>N</v>
      </c>
      <c r="DD46" s="139">
        <f t="shared" si="114"/>
        <v>20.019607843137255</v>
      </c>
      <c r="DE46" s="139">
        <f t="shared" si="115"/>
        <v>10.079861860565508</v>
      </c>
      <c r="DF46" s="139">
        <f t="shared" si="116"/>
        <v>-3.7998338870431891</v>
      </c>
      <c r="DG46" s="139">
        <f t="shared" si="117"/>
        <v>-31.425316816175425</v>
      </c>
      <c r="DH46" s="139" t="str">
        <f t="shared" si="118"/>
        <v>Y</v>
      </c>
      <c r="DI46" s="139" t="str">
        <f t="shared" si="119"/>
        <v>Y</v>
      </c>
      <c r="DJ46" s="137" t="str">
        <f t="shared" si="120"/>
        <v>Y</v>
      </c>
      <c r="DK46" s="137">
        <f>'FOD (ALL)'!O46</f>
        <v>25435.600000000002</v>
      </c>
      <c r="DL46" s="137">
        <f>'FOD (ALL)'!AF46</f>
        <v>21323.09</v>
      </c>
      <c r="DM46" s="137">
        <f>'FOD (ALL)'!AW46</f>
        <v>18429.89</v>
      </c>
      <c r="DN46" s="137">
        <f>'FOD (ALL)'!BN46</f>
        <v>18886.5</v>
      </c>
      <c r="DO46" s="137">
        <f>'FOD (ALL)'!CE46</f>
        <v>27957.839999999997</v>
      </c>
      <c r="DP46" s="137" t="str">
        <f t="shared" si="121"/>
        <v>Y</v>
      </c>
      <c r="DQ46" s="137" t="str">
        <f t="shared" si="122"/>
        <v>Y</v>
      </c>
      <c r="DR46" s="137" t="str">
        <f t="shared" si="123"/>
        <v>N</v>
      </c>
      <c r="DS46" s="137" t="str">
        <f t="shared" si="124"/>
        <v>N</v>
      </c>
      <c r="DT46" s="139">
        <f t="shared" si="125"/>
        <v>19.286651231130207</v>
      </c>
      <c r="DU46" s="139">
        <f t="shared" si="126"/>
        <v>15.698411656282271</v>
      </c>
      <c r="DV46" s="139">
        <f t="shared" si="127"/>
        <v>-2.4176528207979278</v>
      </c>
      <c r="DW46" s="139">
        <f t="shared" si="128"/>
        <v>-32.446498012722003</v>
      </c>
      <c r="DX46" s="139" t="str">
        <f t="shared" si="129"/>
        <v>Y</v>
      </c>
      <c r="DY46" s="139" t="str">
        <f t="shared" si="130"/>
        <v>Y</v>
      </c>
      <c r="DZ46" s="137" t="str">
        <f t="shared" si="131"/>
        <v>Y</v>
      </c>
      <c r="EA46" s="137">
        <f>'FOD (ALL)'!P46</f>
        <v>302080</v>
      </c>
      <c r="EB46" s="137">
        <f>'FOD (ALL)'!AG46</f>
        <v>291340</v>
      </c>
      <c r="EC46" s="137">
        <f>'FOD (ALL)'!AX46</f>
        <v>303400</v>
      </c>
      <c r="ED46" s="137">
        <f>'FOD (ALL)'!BO46</f>
        <v>313485</v>
      </c>
      <c r="EE46" s="137">
        <f>'FOD (ALL)'!CF46</f>
        <v>301300</v>
      </c>
      <c r="EF46" s="137" t="str">
        <f t="shared" si="132"/>
        <v>Y</v>
      </c>
      <c r="EG46" s="137" t="str">
        <f t="shared" si="133"/>
        <v>N</v>
      </c>
      <c r="EH46" s="137" t="str">
        <f t="shared" si="134"/>
        <v>N</v>
      </c>
      <c r="EI46" s="137" t="str">
        <f t="shared" si="135"/>
        <v>Y</v>
      </c>
      <c r="EJ46" s="139">
        <f t="shared" si="136"/>
        <v>3.6864144985240612</v>
      </c>
      <c r="EK46" s="139">
        <f t="shared" si="137"/>
        <v>-3.9749505603164139</v>
      </c>
      <c r="EL46" s="139">
        <f t="shared" si="138"/>
        <v>-3.2170598274239599</v>
      </c>
      <c r="EM46" s="139">
        <f t="shared" si="139"/>
        <v>4.0441420511118489</v>
      </c>
      <c r="EN46" s="139" t="str">
        <f t="shared" si="140"/>
        <v>Y</v>
      </c>
      <c r="EO46" s="139" t="str">
        <f t="shared" si="141"/>
        <v>N</v>
      </c>
      <c r="EP46" s="137" t="str">
        <f t="shared" si="142"/>
        <v>N</v>
      </c>
      <c r="EQ46" s="137">
        <f>'FOD (ALL)'!Q46</f>
        <v>10740</v>
      </c>
      <c r="ER46" s="137">
        <f>'FOD (ALL)'!AH46</f>
        <v>-12060</v>
      </c>
      <c r="ES46" s="137">
        <f>'FOD (ALL)'!AY46</f>
        <v>-10085</v>
      </c>
      <c r="ET46" s="137">
        <f>'FOD (ALL)'!BP46</f>
        <v>12185</v>
      </c>
      <c r="EU46" s="137">
        <f>'FOD (ALL)'!CG46</f>
        <v>-740</v>
      </c>
      <c r="EV46" s="137" t="str">
        <f t="shared" si="143"/>
        <v>Y</v>
      </c>
      <c r="EW46" s="137" t="str">
        <f t="shared" si="144"/>
        <v>N</v>
      </c>
      <c r="EX46" s="137" t="str">
        <f t="shared" si="145"/>
        <v>N</v>
      </c>
      <c r="EY46" s="137" t="str">
        <f t="shared" si="146"/>
        <v>Y</v>
      </c>
      <c r="EZ46" s="139">
        <f t="shared" si="147"/>
        <v>-189.05472636815921</v>
      </c>
      <c r="FA46" s="139">
        <f t="shared" si="148"/>
        <v>19.583539910758553</v>
      </c>
      <c r="FB46" s="139">
        <f t="shared" si="149"/>
        <v>-182.76569552728765</v>
      </c>
      <c r="FC46" s="139">
        <f t="shared" si="150"/>
        <v>-1746.6216216216217</v>
      </c>
      <c r="FD46" s="139" t="str">
        <f t="shared" si="151"/>
        <v>N</v>
      </c>
      <c r="FE46" s="139" t="str">
        <f t="shared" si="152"/>
        <v>Y</v>
      </c>
      <c r="FF46" s="137" t="str">
        <f t="shared" si="153"/>
        <v>Y</v>
      </c>
    </row>
    <row r="47" spans="1:162" x14ac:dyDescent="0.3">
      <c r="A47" s="137" t="str">
        <f>FOD!B47</f>
        <v xml:space="preserve">ESCORTS   </v>
      </c>
      <c r="B47" s="137">
        <f>FOD!F47</f>
        <v>889.5</v>
      </c>
      <c r="C47" s="137">
        <f>FOD!P47</f>
        <v>868.95</v>
      </c>
      <c r="D47" s="137">
        <f>FOD!Z47</f>
        <v>854.8</v>
      </c>
      <c r="E47" s="137">
        <f>FOD!AJ47</f>
        <v>826.55</v>
      </c>
      <c r="F47" s="137">
        <f>FOD!AT47</f>
        <v>808.1</v>
      </c>
      <c r="G47" s="137" t="str">
        <f t="shared" si="55"/>
        <v>Y</v>
      </c>
      <c r="H47" s="137" t="str">
        <f t="shared" si="56"/>
        <v>Y</v>
      </c>
      <c r="I47" s="137" t="str">
        <f t="shared" si="57"/>
        <v>Y</v>
      </c>
      <c r="J47" s="137" t="str">
        <f t="shared" si="58"/>
        <v>Y</v>
      </c>
      <c r="K47" s="139">
        <f t="shared" si="59"/>
        <v>2.3649231831520749</v>
      </c>
      <c r="L47" s="139">
        <f t="shared" si="60"/>
        <v>1.6553579784745076</v>
      </c>
      <c r="M47" s="139">
        <f t="shared" si="61"/>
        <v>3.4178210634565365</v>
      </c>
      <c r="N47" s="139">
        <f t="shared" si="62"/>
        <v>2.2831332755846963</v>
      </c>
      <c r="O47" s="137" t="str">
        <f t="shared" si="63"/>
        <v>Y</v>
      </c>
      <c r="P47" s="137" t="str">
        <f t="shared" si="64"/>
        <v>N</v>
      </c>
      <c r="Q47" s="137" t="str">
        <f t="shared" si="65"/>
        <v>Y</v>
      </c>
      <c r="R47" s="137">
        <f>FOD!C47</f>
        <v>861.4</v>
      </c>
      <c r="S47" s="137">
        <f>FOD!M47</f>
        <v>860.55</v>
      </c>
      <c r="T47" s="137">
        <f>FOD!W47</f>
        <v>830</v>
      </c>
      <c r="U47" s="137">
        <f>FOD!AG47</f>
        <v>819.3</v>
      </c>
      <c r="V47" s="137">
        <f>FOD!AQ47</f>
        <v>827</v>
      </c>
      <c r="W47" s="137">
        <f>FOD!D47</f>
        <v>894.15</v>
      </c>
      <c r="X47" s="137">
        <f>FOD!N47</f>
        <v>873.55</v>
      </c>
      <c r="Y47" s="137">
        <f>FOD!X47</f>
        <v>859.65</v>
      </c>
      <c r="Z47" s="137">
        <f>FOD!AH47</f>
        <v>838.2</v>
      </c>
      <c r="AA47" s="137">
        <f>FOD!AR47</f>
        <v>834</v>
      </c>
      <c r="AB47" s="137">
        <f>FOD!E47</f>
        <v>858.1</v>
      </c>
      <c r="AC47" s="137">
        <f>FOD!O47</f>
        <v>854</v>
      </c>
      <c r="AD47" s="137">
        <f>FOD!Y47</f>
        <v>825</v>
      </c>
      <c r="AE47" s="137">
        <f>FOD!AI47</f>
        <v>813.2</v>
      </c>
      <c r="AF47" s="137">
        <f>FOD!AS47</f>
        <v>802.8</v>
      </c>
      <c r="AG47" s="137">
        <f>FOD!G47</f>
        <v>2416700</v>
      </c>
      <c r="AH47" s="137">
        <f>FOD!Q47</f>
        <v>2593800</v>
      </c>
      <c r="AI47" s="137">
        <f>FOD!AA47</f>
        <v>2591600</v>
      </c>
      <c r="AJ47" s="137">
        <f>FOD!AK47</f>
        <v>2391400</v>
      </c>
      <c r="AK47" s="137">
        <f>FOD!AU47</f>
        <v>2147200</v>
      </c>
      <c r="AL47" s="137" t="str">
        <f t="shared" si="66"/>
        <v>N</v>
      </c>
      <c r="AM47" s="137" t="str">
        <f t="shared" si="67"/>
        <v>Y</v>
      </c>
      <c r="AN47" s="137" t="str">
        <f t="shared" si="68"/>
        <v>Y</v>
      </c>
      <c r="AO47" s="137" t="str">
        <f t="shared" si="69"/>
        <v>Y</v>
      </c>
      <c r="AP47" s="139">
        <f t="shared" si="70"/>
        <v>-6.8278201865988128</v>
      </c>
      <c r="AQ47" s="139">
        <f t="shared" si="71"/>
        <v>8.4889643463497449E-2</v>
      </c>
      <c r="AR47" s="139">
        <f t="shared" si="72"/>
        <v>8.3716651333946643</v>
      </c>
      <c r="AS47" s="139">
        <f t="shared" si="73"/>
        <v>11.372950819672131</v>
      </c>
      <c r="AT47" s="137" t="str">
        <f t="shared" si="74"/>
        <v>N</v>
      </c>
      <c r="AU47" s="137" t="str">
        <f t="shared" si="75"/>
        <v>N</v>
      </c>
      <c r="AV47" s="137" t="str">
        <f t="shared" si="76"/>
        <v>N</v>
      </c>
      <c r="AW47" s="137">
        <f>FOD!H47</f>
        <v>6502433190</v>
      </c>
      <c r="AX47" s="137">
        <f>FOD!R47</f>
        <v>4188893665</v>
      </c>
      <c r="AY47" s="137">
        <f>FOD!AB47</f>
        <v>5598563410</v>
      </c>
      <c r="AZ47" s="137">
        <f>FOD!AL47</f>
        <v>6530775955</v>
      </c>
      <c r="BA47" s="137">
        <f>FOD!AV47</f>
        <v>7954403380</v>
      </c>
      <c r="BB47" s="137" t="str">
        <f t="shared" si="77"/>
        <v>Y</v>
      </c>
      <c r="BC47" s="137" t="str">
        <f t="shared" si="78"/>
        <v>N</v>
      </c>
      <c r="BD47" s="137" t="str">
        <f t="shared" si="79"/>
        <v>N</v>
      </c>
      <c r="BE47" s="137" t="str">
        <f t="shared" si="80"/>
        <v>N</v>
      </c>
      <c r="BF47" s="139">
        <f t="shared" si="81"/>
        <v>55.230323565637704</v>
      </c>
      <c r="BG47" s="139">
        <f t="shared" si="82"/>
        <v>-25.179133319845707</v>
      </c>
      <c r="BH47" s="139">
        <f t="shared" si="83"/>
        <v>-14.274146769440049</v>
      </c>
      <c r="BI47" s="139">
        <f t="shared" si="84"/>
        <v>-17.897350146705786</v>
      </c>
      <c r="BJ47" s="137" t="str">
        <f t="shared" si="85"/>
        <v>Y</v>
      </c>
      <c r="BK47" s="137" t="str">
        <f t="shared" si="86"/>
        <v>N</v>
      </c>
      <c r="BL47" s="137" t="str">
        <f t="shared" si="87"/>
        <v>Y</v>
      </c>
      <c r="BM47" s="137">
        <f>FOD!I47</f>
        <v>7404100</v>
      </c>
      <c r="BN47" s="137">
        <f>FOD!S47</f>
        <v>4834500</v>
      </c>
      <c r="BO47" s="137">
        <f>FOD!AC47</f>
        <v>6658300</v>
      </c>
      <c r="BP47" s="137">
        <f>FOD!AM47</f>
        <v>7900200</v>
      </c>
      <c r="BQ47" s="137">
        <f>FOD!AW47</f>
        <v>9722900</v>
      </c>
      <c r="BR47" s="137" t="str">
        <f t="shared" si="88"/>
        <v>Y</v>
      </c>
      <c r="BS47" s="137" t="str">
        <f t="shared" si="89"/>
        <v>N</v>
      </c>
      <c r="BT47" s="137" t="str">
        <f t="shared" si="90"/>
        <v>N</v>
      </c>
      <c r="BU47" s="137" t="str">
        <f t="shared" si="91"/>
        <v>N</v>
      </c>
      <c r="BV47" s="139">
        <f t="shared" si="92"/>
        <v>53.15130830489192</v>
      </c>
      <c r="BW47" s="139">
        <f t="shared" si="93"/>
        <v>-27.391376177102263</v>
      </c>
      <c r="BX47" s="139">
        <f t="shared" si="94"/>
        <v>-15.719855193539404</v>
      </c>
      <c r="BY47" s="139">
        <f t="shared" si="95"/>
        <v>-18.746464532186899</v>
      </c>
      <c r="BZ47" s="137" t="str">
        <f t="shared" si="96"/>
        <v>Y</v>
      </c>
      <c r="CA47" s="137" t="str">
        <f t="shared" si="97"/>
        <v>N</v>
      </c>
      <c r="CB47" s="137" t="str">
        <f t="shared" si="98"/>
        <v>Y</v>
      </c>
      <c r="CC47" s="137">
        <f>FOD!J47</f>
        <v>6304</v>
      </c>
      <c r="CD47" s="137">
        <f>FOD!T47</f>
        <v>4193</v>
      </c>
      <c r="CE47" s="137">
        <f>FOD!AD47</f>
        <v>5760</v>
      </c>
      <c r="CF47" s="137">
        <f>FOD!AN47</f>
        <v>6865</v>
      </c>
      <c r="CG47" s="137">
        <f>FOD!AX47</f>
        <v>8244</v>
      </c>
      <c r="CH47" s="137" t="str">
        <f t="shared" si="99"/>
        <v>Y</v>
      </c>
      <c r="CI47" s="137" t="str">
        <f t="shared" si="100"/>
        <v>N</v>
      </c>
      <c r="CJ47" s="137" t="str">
        <f t="shared" si="101"/>
        <v>N</v>
      </c>
      <c r="CK47" s="137" t="str">
        <f t="shared" si="102"/>
        <v>N</v>
      </c>
      <c r="CL47" s="139">
        <f t="shared" si="103"/>
        <v>50.345814452659198</v>
      </c>
      <c r="CM47" s="139">
        <f t="shared" si="104"/>
        <v>-27.204861111111111</v>
      </c>
      <c r="CN47" s="139">
        <f t="shared" si="105"/>
        <v>-16.096139839766934</v>
      </c>
      <c r="CO47" s="139">
        <f t="shared" si="106"/>
        <v>-16.727316836487141</v>
      </c>
      <c r="CP47" s="137" t="str">
        <f t="shared" si="107"/>
        <v>Y</v>
      </c>
      <c r="CQ47" s="137" t="str">
        <f t="shared" si="108"/>
        <v>N</v>
      </c>
      <c r="CR47" s="137" t="str">
        <f t="shared" si="109"/>
        <v>Y</v>
      </c>
      <c r="CT47" s="144" t="str">
        <f>'FOD (ALL)'!M47</f>
        <v>EQUITAS</v>
      </c>
      <c r="CU47" s="137">
        <f>'FOD (ALL)'!N47</f>
        <v>5543</v>
      </c>
      <c r="CV47" s="137">
        <f>'FOD (ALL)'!AE47</f>
        <v>4704</v>
      </c>
      <c r="CW47" s="137">
        <f>'FOD (ALL)'!AV47</f>
        <v>3605</v>
      </c>
      <c r="CX47" s="137">
        <f>'FOD (ALL)'!BM47</f>
        <v>2941</v>
      </c>
      <c r="CY47" s="137">
        <f>'FOD (ALL)'!CD47</f>
        <v>2846</v>
      </c>
      <c r="CZ47" s="137" t="str">
        <f t="shared" si="110"/>
        <v>Y</v>
      </c>
      <c r="DA47" s="137" t="str">
        <f t="shared" si="111"/>
        <v>Y</v>
      </c>
      <c r="DB47" s="137" t="str">
        <f t="shared" si="112"/>
        <v>Y</v>
      </c>
      <c r="DC47" s="137" t="str">
        <f t="shared" si="113"/>
        <v>Y</v>
      </c>
      <c r="DD47" s="139">
        <f t="shared" si="114"/>
        <v>17.835884353741495</v>
      </c>
      <c r="DE47" s="139">
        <f t="shared" si="115"/>
        <v>30.485436893203882</v>
      </c>
      <c r="DF47" s="139">
        <f t="shared" si="116"/>
        <v>22.577354641278475</v>
      </c>
      <c r="DG47" s="139">
        <f t="shared" si="117"/>
        <v>3.3380182712579058</v>
      </c>
      <c r="DH47" s="139" t="str">
        <f t="shared" si="118"/>
        <v>N</v>
      </c>
      <c r="DI47" s="139" t="str">
        <f t="shared" si="119"/>
        <v>Y</v>
      </c>
      <c r="DJ47" s="137" t="str">
        <f t="shared" si="120"/>
        <v>Y</v>
      </c>
      <c r="DK47" s="137">
        <f>'FOD (ALL)'!O47</f>
        <v>11392.11</v>
      </c>
      <c r="DL47" s="137">
        <f>'FOD (ALL)'!AF47</f>
        <v>10335.879999999999</v>
      </c>
      <c r="DM47" s="137">
        <f>'FOD (ALL)'!AW47</f>
        <v>7688.73</v>
      </c>
      <c r="DN47" s="137">
        <f>'FOD (ALL)'!BN47</f>
        <v>6091.01</v>
      </c>
      <c r="DO47" s="137">
        <f>'FOD (ALL)'!CE47</f>
        <v>6037.8899999999994</v>
      </c>
      <c r="DP47" s="137" t="str">
        <f t="shared" si="121"/>
        <v>Y</v>
      </c>
      <c r="DQ47" s="137" t="str">
        <f t="shared" si="122"/>
        <v>Y</v>
      </c>
      <c r="DR47" s="137" t="str">
        <f t="shared" si="123"/>
        <v>Y</v>
      </c>
      <c r="DS47" s="137" t="str">
        <f t="shared" si="124"/>
        <v>Y</v>
      </c>
      <c r="DT47" s="139">
        <f t="shared" si="125"/>
        <v>10.219062140814342</v>
      </c>
      <c r="DU47" s="139">
        <f t="shared" si="126"/>
        <v>34.428962910649744</v>
      </c>
      <c r="DV47" s="139">
        <f t="shared" si="127"/>
        <v>26.230789310803942</v>
      </c>
      <c r="DW47" s="139">
        <f t="shared" si="128"/>
        <v>0.87977753817974169</v>
      </c>
      <c r="DX47" s="139" t="str">
        <f t="shared" si="129"/>
        <v>N</v>
      </c>
      <c r="DY47" s="139" t="str">
        <f t="shared" si="130"/>
        <v>Y</v>
      </c>
      <c r="DZ47" s="137" t="str">
        <f t="shared" si="131"/>
        <v>Y</v>
      </c>
      <c r="EA47" s="137">
        <f>'FOD (ALL)'!P47</f>
        <v>13998600</v>
      </c>
      <c r="EB47" s="137">
        <f>'FOD (ALL)'!AG47</f>
        <v>10691100</v>
      </c>
      <c r="EC47" s="137">
        <f>'FOD (ALL)'!AX47</f>
        <v>10098200</v>
      </c>
      <c r="ED47" s="137">
        <f>'FOD (ALL)'!BO47</f>
        <v>10617600</v>
      </c>
      <c r="EE47" s="137">
        <f>'FOD (ALL)'!CF47</f>
        <v>9982800</v>
      </c>
      <c r="EF47" s="137" t="str">
        <f t="shared" si="132"/>
        <v>Y</v>
      </c>
      <c r="EG47" s="137" t="str">
        <f t="shared" si="133"/>
        <v>Y</v>
      </c>
      <c r="EH47" s="137" t="str">
        <f t="shared" si="134"/>
        <v>N</v>
      </c>
      <c r="EI47" s="137" t="str">
        <f t="shared" si="135"/>
        <v>Y</v>
      </c>
      <c r="EJ47" s="139">
        <f t="shared" si="136"/>
        <v>30.936947554507952</v>
      </c>
      <c r="EK47" s="139">
        <f t="shared" si="137"/>
        <v>5.871343407736032</v>
      </c>
      <c r="EL47" s="139">
        <f t="shared" si="138"/>
        <v>-4.8918776371308015</v>
      </c>
      <c r="EM47" s="139">
        <f t="shared" si="139"/>
        <v>6.3589373722803222</v>
      </c>
      <c r="EN47" s="139" t="str">
        <f t="shared" si="140"/>
        <v>Y</v>
      </c>
      <c r="EO47" s="139" t="str">
        <f t="shared" si="141"/>
        <v>Y</v>
      </c>
      <c r="EP47" s="137" t="str">
        <f t="shared" si="142"/>
        <v>N</v>
      </c>
      <c r="EQ47" s="137">
        <f>'FOD (ALL)'!Q47</f>
        <v>3307500</v>
      </c>
      <c r="ER47" s="137">
        <f>'FOD (ALL)'!AH47</f>
        <v>592900</v>
      </c>
      <c r="ES47" s="137">
        <f>'FOD (ALL)'!AY47</f>
        <v>-519400</v>
      </c>
      <c r="ET47" s="137">
        <f>'FOD (ALL)'!BP47</f>
        <v>634800</v>
      </c>
      <c r="EU47" s="137">
        <f>'FOD (ALL)'!CG47</f>
        <v>2254000</v>
      </c>
      <c r="EV47" s="137" t="str">
        <f t="shared" si="143"/>
        <v>Y</v>
      </c>
      <c r="EW47" s="137" t="str">
        <f t="shared" si="144"/>
        <v>Y</v>
      </c>
      <c r="EX47" s="137" t="str">
        <f t="shared" si="145"/>
        <v>N</v>
      </c>
      <c r="EY47" s="137" t="str">
        <f t="shared" si="146"/>
        <v>N</v>
      </c>
      <c r="EZ47" s="139">
        <f t="shared" si="147"/>
        <v>457.85123966942149</v>
      </c>
      <c r="FA47" s="139">
        <f t="shared" si="148"/>
        <v>-214.15094339622641</v>
      </c>
      <c r="FB47" s="139">
        <f t="shared" si="149"/>
        <v>-181.82104599873975</v>
      </c>
      <c r="FC47" s="139">
        <f t="shared" si="150"/>
        <v>-71.836734693877546</v>
      </c>
      <c r="FD47" s="139" t="str">
        <f t="shared" si="151"/>
        <v>Y</v>
      </c>
      <c r="FE47" s="139" t="str">
        <f t="shared" si="152"/>
        <v>N</v>
      </c>
      <c r="FF47" s="137" t="str">
        <f t="shared" si="153"/>
        <v>N</v>
      </c>
    </row>
    <row r="48" spans="1:162" x14ac:dyDescent="0.3">
      <c r="A48" s="137" t="str">
        <f>FOD!B48</f>
        <v xml:space="preserve">EXIDEIND  </v>
      </c>
      <c r="B48" s="137">
        <f>FOD!F48</f>
        <v>153.44999999999999</v>
      </c>
      <c r="C48" s="137">
        <f>FOD!P48</f>
        <v>155.1</v>
      </c>
      <c r="D48" s="137">
        <f>FOD!Z48</f>
        <v>149.80000000000001</v>
      </c>
      <c r="E48" s="137">
        <f>FOD!AJ48</f>
        <v>150.19999999999999</v>
      </c>
      <c r="F48" s="137">
        <f>FOD!AT48</f>
        <v>150.80000000000001</v>
      </c>
      <c r="G48" s="137" t="str">
        <f t="shared" si="55"/>
        <v>N</v>
      </c>
      <c r="H48" s="137" t="str">
        <f t="shared" si="56"/>
        <v>Y</v>
      </c>
      <c r="I48" s="137" t="str">
        <f t="shared" si="57"/>
        <v>N</v>
      </c>
      <c r="J48" s="137" t="str">
        <f t="shared" si="58"/>
        <v>N</v>
      </c>
      <c r="K48" s="139">
        <f t="shared" si="59"/>
        <v>-1.0638297872340463</v>
      </c>
      <c r="L48" s="139">
        <f t="shared" si="60"/>
        <v>3.5380507343124048</v>
      </c>
      <c r="M48" s="139">
        <f t="shared" si="61"/>
        <v>-0.26631158455391296</v>
      </c>
      <c r="N48" s="139">
        <f t="shared" si="62"/>
        <v>-0.39787798408489566</v>
      </c>
      <c r="O48" s="137" t="str">
        <f t="shared" si="63"/>
        <v>N</v>
      </c>
      <c r="P48" s="137" t="str">
        <f t="shared" si="64"/>
        <v>Y</v>
      </c>
      <c r="Q48" s="137" t="str">
        <f t="shared" si="65"/>
        <v>Y</v>
      </c>
      <c r="R48" s="137">
        <f>FOD!C48</f>
        <v>154.55000000000001</v>
      </c>
      <c r="S48" s="137">
        <f>FOD!M48</f>
        <v>151</v>
      </c>
      <c r="T48" s="137">
        <f>FOD!W48</f>
        <v>148.65</v>
      </c>
      <c r="U48" s="137">
        <f>FOD!AG48</f>
        <v>151.94999999999999</v>
      </c>
      <c r="V48" s="137">
        <f>FOD!AQ48</f>
        <v>153.94999999999999</v>
      </c>
      <c r="W48" s="137">
        <f>FOD!D48</f>
        <v>157.65</v>
      </c>
      <c r="X48" s="137">
        <f>FOD!N48</f>
        <v>156.65</v>
      </c>
      <c r="Y48" s="137">
        <f>FOD!X48</f>
        <v>150.69999999999999</v>
      </c>
      <c r="Z48" s="137">
        <f>FOD!AH48</f>
        <v>153.44999999999999</v>
      </c>
      <c r="AA48" s="137">
        <f>FOD!AR48</f>
        <v>155.1</v>
      </c>
      <c r="AB48" s="137">
        <f>FOD!E48</f>
        <v>151.4</v>
      </c>
      <c r="AC48" s="137">
        <f>FOD!O48</f>
        <v>150</v>
      </c>
      <c r="AD48" s="137">
        <f>FOD!Y48</f>
        <v>148.6</v>
      </c>
      <c r="AE48" s="137">
        <f>FOD!AI48</f>
        <v>148.25</v>
      </c>
      <c r="AF48" s="137">
        <f>FOD!AS48</f>
        <v>149.80000000000001</v>
      </c>
      <c r="AG48" s="137">
        <f>FOD!G48</f>
        <v>4260100</v>
      </c>
      <c r="AH48" s="137">
        <f>FOD!Q48</f>
        <v>4776300</v>
      </c>
      <c r="AI48" s="137">
        <f>FOD!AA48</f>
        <v>4834300</v>
      </c>
      <c r="AJ48" s="137">
        <f>FOD!AK48</f>
        <v>4706700</v>
      </c>
      <c r="AK48" s="137">
        <f>FOD!AU48</f>
        <v>4402200</v>
      </c>
      <c r="AL48" s="137" t="str">
        <f t="shared" si="66"/>
        <v>N</v>
      </c>
      <c r="AM48" s="137" t="str">
        <f t="shared" si="67"/>
        <v>N</v>
      </c>
      <c r="AN48" s="137" t="str">
        <f t="shared" si="68"/>
        <v>Y</v>
      </c>
      <c r="AO48" s="137" t="str">
        <f t="shared" si="69"/>
        <v>Y</v>
      </c>
      <c r="AP48" s="139">
        <f t="shared" si="70"/>
        <v>-10.807528840315724</v>
      </c>
      <c r="AQ48" s="139">
        <f t="shared" si="71"/>
        <v>-1.199760047990402</v>
      </c>
      <c r="AR48" s="139">
        <f t="shared" si="72"/>
        <v>2.7110289587184226</v>
      </c>
      <c r="AS48" s="139">
        <f t="shared" si="73"/>
        <v>6.9169960474308301</v>
      </c>
      <c r="AT48" s="137" t="str">
        <f t="shared" si="74"/>
        <v>N</v>
      </c>
      <c r="AU48" s="137" t="str">
        <f t="shared" si="75"/>
        <v>N</v>
      </c>
      <c r="AV48" s="137" t="str">
        <f t="shared" si="76"/>
        <v>N</v>
      </c>
      <c r="AW48" s="137">
        <f>FOD!H48</f>
        <v>527333390</v>
      </c>
      <c r="AX48" s="137">
        <f>FOD!R48</f>
        <v>474313705</v>
      </c>
      <c r="AY48" s="137">
        <f>FOD!AB48</f>
        <v>335480990</v>
      </c>
      <c r="AZ48" s="137">
        <f>FOD!AL48</f>
        <v>510245865</v>
      </c>
      <c r="BA48" s="137">
        <f>FOD!AV48</f>
        <v>618764445</v>
      </c>
      <c r="BB48" s="137" t="str">
        <f t="shared" si="77"/>
        <v>Y</v>
      </c>
      <c r="BC48" s="137" t="str">
        <f t="shared" si="78"/>
        <v>Y</v>
      </c>
      <c r="BD48" s="137" t="str">
        <f t="shared" si="79"/>
        <v>N</v>
      </c>
      <c r="BE48" s="137" t="str">
        <f t="shared" si="80"/>
        <v>N</v>
      </c>
      <c r="BF48" s="139">
        <f t="shared" si="81"/>
        <v>11.178189548623733</v>
      </c>
      <c r="BG48" s="139">
        <f t="shared" si="82"/>
        <v>41.38318388770702</v>
      </c>
      <c r="BH48" s="139">
        <f t="shared" si="83"/>
        <v>-34.251110491605843</v>
      </c>
      <c r="BI48" s="139">
        <f t="shared" si="84"/>
        <v>-17.537946932293437</v>
      </c>
      <c r="BJ48" s="137" t="str">
        <f t="shared" si="85"/>
        <v>N</v>
      </c>
      <c r="BK48" s="137" t="str">
        <f t="shared" si="86"/>
        <v>Y</v>
      </c>
      <c r="BL48" s="137" t="str">
        <f t="shared" si="87"/>
        <v>N</v>
      </c>
      <c r="BM48" s="137">
        <f>FOD!I48</f>
        <v>3413300</v>
      </c>
      <c r="BN48" s="137">
        <f>FOD!S48</f>
        <v>3062400</v>
      </c>
      <c r="BO48" s="137">
        <f>FOD!AC48</f>
        <v>2241700</v>
      </c>
      <c r="BP48" s="137">
        <f>FOD!AM48</f>
        <v>3372700</v>
      </c>
      <c r="BQ48" s="137">
        <f>FOD!AW48</f>
        <v>4068700</v>
      </c>
      <c r="BR48" s="137" t="str">
        <f t="shared" si="88"/>
        <v>Y</v>
      </c>
      <c r="BS48" s="137" t="str">
        <f t="shared" si="89"/>
        <v>Y</v>
      </c>
      <c r="BT48" s="137" t="str">
        <f t="shared" si="90"/>
        <v>N</v>
      </c>
      <c r="BU48" s="137" t="str">
        <f t="shared" si="91"/>
        <v>N</v>
      </c>
      <c r="BV48" s="139">
        <f t="shared" si="92"/>
        <v>11.458333333333332</v>
      </c>
      <c r="BW48" s="139">
        <f t="shared" si="93"/>
        <v>36.610608020698578</v>
      </c>
      <c r="BX48" s="139">
        <f t="shared" si="94"/>
        <v>-33.53396388650043</v>
      </c>
      <c r="BY48" s="139">
        <f t="shared" si="95"/>
        <v>-17.106200997861727</v>
      </c>
      <c r="BZ48" s="137" t="str">
        <f t="shared" si="96"/>
        <v>N</v>
      </c>
      <c r="CA48" s="137" t="str">
        <f t="shared" si="97"/>
        <v>Y</v>
      </c>
      <c r="CB48" s="137" t="str">
        <f t="shared" si="98"/>
        <v>N</v>
      </c>
      <c r="CC48" s="137">
        <f>FOD!J48</f>
        <v>975</v>
      </c>
      <c r="CD48" s="137">
        <f>FOD!T48</f>
        <v>1009</v>
      </c>
      <c r="CE48" s="137">
        <f>FOD!AD48</f>
        <v>726</v>
      </c>
      <c r="CF48" s="137">
        <f>FOD!AN48</f>
        <v>996</v>
      </c>
      <c r="CG48" s="137">
        <f>FOD!AX48</f>
        <v>1122</v>
      </c>
      <c r="CH48" s="137" t="str">
        <f t="shared" si="99"/>
        <v>N</v>
      </c>
      <c r="CI48" s="137" t="str">
        <f t="shared" si="100"/>
        <v>Y</v>
      </c>
      <c r="CJ48" s="137" t="str">
        <f t="shared" si="101"/>
        <v>N</v>
      </c>
      <c r="CK48" s="137" t="str">
        <f t="shared" si="102"/>
        <v>N</v>
      </c>
      <c r="CL48" s="139">
        <f t="shared" si="103"/>
        <v>-3.3696729435084243</v>
      </c>
      <c r="CM48" s="139">
        <f t="shared" si="104"/>
        <v>38.980716253443525</v>
      </c>
      <c r="CN48" s="139">
        <f t="shared" si="105"/>
        <v>-27.108433734939759</v>
      </c>
      <c r="CO48" s="139">
        <f t="shared" si="106"/>
        <v>-11.229946524064172</v>
      </c>
      <c r="CP48" s="137" t="str">
        <f t="shared" si="107"/>
        <v>N</v>
      </c>
      <c r="CQ48" s="137" t="str">
        <f t="shared" si="108"/>
        <v>Y</v>
      </c>
      <c r="CR48" s="137" t="str">
        <f t="shared" si="109"/>
        <v>N</v>
      </c>
      <c r="CT48" s="144" t="str">
        <f>'FOD (ALL)'!M48</f>
        <v>ESCORTS</v>
      </c>
      <c r="CU48" s="137">
        <f>'FOD (ALL)'!N48</f>
        <v>7544</v>
      </c>
      <c r="CV48" s="137">
        <f>'FOD (ALL)'!AE48</f>
        <v>4822</v>
      </c>
      <c r="CW48" s="137">
        <f>'FOD (ALL)'!AV48</f>
        <v>6326</v>
      </c>
      <c r="CX48" s="137">
        <f>'FOD (ALL)'!BM48</f>
        <v>7300</v>
      </c>
      <c r="CY48" s="137">
        <f>'FOD (ALL)'!CD48</f>
        <v>8921</v>
      </c>
      <c r="CZ48" s="137" t="str">
        <f t="shared" si="110"/>
        <v>Y</v>
      </c>
      <c r="DA48" s="137" t="str">
        <f t="shared" si="111"/>
        <v>N</v>
      </c>
      <c r="DB48" s="137" t="str">
        <f t="shared" si="112"/>
        <v>N</v>
      </c>
      <c r="DC48" s="137" t="str">
        <f t="shared" si="113"/>
        <v>N</v>
      </c>
      <c r="DD48" s="139">
        <f t="shared" si="114"/>
        <v>56.44960597262547</v>
      </c>
      <c r="DE48" s="139">
        <f t="shared" si="115"/>
        <v>-23.774897249446727</v>
      </c>
      <c r="DF48" s="139">
        <f t="shared" si="116"/>
        <v>-13.342465753424657</v>
      </c>
      <c r="DG48" s="139">
        <f t="shared" si="117"/>
        <v>-18.170608676157382</v>
      </c>
      <c r="DH48" s="139" t="str">
        <f t="shared" si="118"/>
        <v>Y</v>
      </c>
      <c r="DI48" s="139" t="str">
        <f t="shared" si="119"/>
        <v>N</v>
      </c>
      <c r="DJ48" s="137" t="str">
        <f t="shared" si="120"/>
        <v>Y</v>
      </c>
      <c r="DK48" s="137">
        <f>'FOD (ALL)'!O48</f>
        <v>72816.639999999999</v>
      </c>
      <c r="DL48" s="137">
        <f>'FOD (ALL)'!AF48</f>
        <v>45933.009999999995</v>
      </c>
      <c r="DM48" s="137">
        <f>'FOD (ALL)'!AW48</f>
        <v>58501.74</v>
      </c>
      <c r="DN48" s="137">
        <f>'FOD (ALL)'!BN48</f>
        <v>66373.25</v>
      </c>
      <c r="DO48" s="137">
        <f>'FOD (ALL)'!CE48</f>
        <v>80275.959999999992</v>
      </c>
      <c r="DP48" s="137" t="str">
        <f t="shared" si="121"/>
        <v>Y</v>
      </c>
      <c r="DQ48" s="137" t="str">
        <f t="shared" si="122"/>
        <v>N</v>
      </c>
      <c r="DR48" s="137" t="str">
        <f t="shared" si="123"/>
        <v>N</v>
      </c>
      <c r="DS48" s="137" t="str">
        <f t="shared" si="124"/>
        <v>N</v>
      </c>
      <c r="DT48" s="139">
        <f t="shared" si="125"/>
        <v>58.527908360457992</v>
      </c>
      <c r="DU48" s="139">
        <f t="shared" si="126"/>
        <v>-21.484369524735509</v>
      </c>
      <c r="DV48" s="139">
        <f t="shared" si="127"/>
        <v>-11.859461454727622</v>
      </c>
      <c r="DW48" s="139">
        <f t="shared" si="128"/>
        <v>-17.318646827767605</v>
      </c>
      <c r="DX48" s="139" t="str">
        <f t="shared" si="129"/>
        <v>Y</v>
      </c>
      <c r="DY48" s="139" t="str">
        <f t="shared" si="130"/>
        <v>N</v>
      </c>
      <c r="DZ48" s="137" t="str">
        <f t="shared" si="131"/>
        <v>Y</v>
      </c>
      <c r="EA48" s="137">
        <f>'FOD (ALL)'!P48</f>
        <v>2995300</v>
      </c>
      <c r="EB48" s="137">
        <f>'FOD (ALL)'!AG48</f>
        <v>2966700</v>
      </c>
      <c r="EC48" s="137">
        <f>'FOD (ALL)'!AX48</f>
        <v>2827000</v>
      </c>
      <c r="ED48" s="137">
        <f>'FOD (ALL)'!BO48</f>
        <v>2511300</v>
      </c>
      <c r="EE48" s="137">
        <f>'FOD (ALL)'!CF48</f>
        <v>2231900</v>
      </c>
      <c r="EF48" s="137" t="str">
        <f t="shared" si="132"/>
        <v>Y</v>
      </c>
      <c r="EG48" s="137" t="str">
        <f t="shared" si="133"/>
        <v>Y</v>
      </c>
      <c r="EH48" s="137" t="str">
        <f t="shared" si="134"/>
        <v>Y</v>
      </c>
      <c r="EI48" s="137" t="str">
        <f t="shared" si="135"/>
        <v>Y</v>
      </c>
      <c r="EJ48" s="139">
        <f t="shared" si="136"/>
        <v>0.96403411197626998</v>
      </c>
      <c r="EK48" s="139">
        <f t="shared" si="137"/>
        <v>4.9416342412451364</v>
      </c>
      <c r="EL48" s="139">
        <f t="shared" si="138"/>
        <v>12.571178274200614</v>
      </c>
      <c r="EM48" s="139">
        <f t="shared" si="139"/>
        <v>12.51848201084278</v>
      </c>
      <c r="EN48" s="139" t="str">
        <f t="shared" si="140"/>
        <v>N</v>
      </c>
      <c r="EO48" s="139" t="str">
        <f t="shared" si="141"/>
        <v>N</v>
      </c>
      <c r="EP48" s="137" t="str">
        <f t="shared" si="142"/>
        <v>Y</v>
      </c>
      <c r="EQ48" s="137">
        <f>'FOD (ALL)'!Q48</f>
        <v>28600</v>
      </c>
      <c r="ER48" s="137">
        <f>'FOD (ALL)'!AH48</f>
        <v>139700</v>
      </c>
      <c r="ES48" s="137">
        <f>'FOD (ALL)'!AY48</f>
        <v>315700</v>
      </c>
      <c r="ET48" s="137">
        <f>'FOD (ALL)'!BP48</f>
        <v>279400</v>
      </c>
      <c r="EU48" s="137">
        <f>'FOD (ALL)'!CG48</f>
        <v>-526900</v>
      </c>
      <c r="EV48" s="137" t="str">
        <f t="shared" si="143"/>
        <v>N</v>
      </c>
      <c r="EW48" s="137" t="str">
        <f t="shared" si="144"/>
        <v>N</v>
      </c>
      <c r="EX48" s="137" t="str">
        <f t="shared" si="145"/>
        <v>Y</v>
      </c>
      <c r="EY48" s="137" t="str">
        <f t="shared" si="146"/>
        <v>Y</v>
      </c>
      <c r="EZ48" s="139">
        <f t="shared" si="147"/>
        <v>-79.527559055118118</v>
      </c>
      <c r="FA48" s="139">
        <f t="shared" si="148"/>
        <v>-55.749128919860624</v>
      </c>
      <c r="FB48" s="139">
        <f t="shared" si="149"/>
        <v>12.992125984251967</v>
      </c>
      <c r="FC48" s="139">
        <f t="shared" si="150"/>
        <v>-153.02713987473905</v>
      </c>
      <c r="FD48" s="139" t="str">
        <f t="shared" si="151"/>
        <v>N</v>
      </c>
      <c r="FE48" s="139" t="str">
        <f t="shared" si="152"/>
        <v>N</v>
      </c>
      <c r="FF48" s="137" t="str">
        <f t="shared" si="153"/>
        <v>Y</v>
      </c>
    </row>
    <row r="49" spans="1:162" x14ac:dyDescent="0.3">
      <c r="A49" s="137" t="str">
        <f>FOD!B49</f>
        <v>FEDERALBNK</v>
      </c>
      <c r="B49" s="137">
        <f>FOD!F49</f>
        <v>37.25</v>
      </c>
      <c r="C49" s="137">
        <f>FOD!P49</f>
        <v>39.35</v>
      </c>
      <c r="D49" s="137">
        <f>FOD!Z49</f>
        <v>39.299999999999997</v>
      </c>
      <c r="E49" s="137">
        <f>FOD!AJ49</f>
        <v>38.200000000000003</v>
      </c>
      <c r="F49" s="137">
        <f>FOD!AT49</f>
        <v>39.5</v>
      </c>
      <c r="G49" s="137" t="str">
        <f t="shared" si="55"/>
        <v>N</v>
      </c>
      <c r="H49" s="137" t="str">
        <f t="shared" si="56"/>
        <v>Y</v>
      </c>
      <c r="I49" s="137" t="str">
        <f t="shared" si="57"/>
        <v>Y</v>
      </c>
      <c r="J49" s="137" t="str">
        <f t="shared" si="58"/>
        <v>N</v>
      </c>
      <c r="K49" s="139">
        <f t="shared" si="59"/>
        <v>-5.3367217280813248</v>
      </c>
      <c r="L49" s="139">
        <f t="shared" si="60"/>
        <v>0.12722646310433655</v>
      </c>
      <c r="M49" s="139">
        <f t="shared" si="61"/>
        <v>2.8795811518324457</v>
      </c>
      <c r="N49" s="139">
        <f t="shared" si="62"/>
        <v>-3.2911392405063218</v>
      </c>
      <c r="O49" s="137" t="str">
        <f t="shared" si="63"/>
        <v>N</v>
      </c>
      <c r="P49" s="137" t="str">
        <f t="shared" si="64"/>
        <v>N</v>
      </c>
      <c r="Q49" s="137" t="str">
        <f t="shared" si="65"/>
        <v>Y</v>
      </c>
      <c r="R49" s="137">
        <f>FOD!C49</f>
        <v>38.85</v>
      </c>
      <c r="S49" s="137">
        <f>FOD!M49</f>
        <v>39.4</v>
      </c>
      <c r="T49" s="137">
        <f>FOD!W49</f>
        <v>38.15</v>
      </c>
      <c r="U49" s="137">
        <f>FOD!AG49</f>
        <v>40.25</v>
      </c>
      <c r="V49" s="137">
        <f>FOD!AQ49</f>
        <v>43.5</v>
      </c>
      <c r="W49" s="137">
        <f>FOD!D49</f>
        <v>39.85</v>
      </c>
      <c r="X49" s="137">
        <f>FOD!N49</f>
        <v>40</v>
      </c>
      <c r="Y49" s="137">
        <f>FOD!X49</f>
        <v>40.049999999999997</v>
      </c>
      <c r="Z49" s="137">
        <f>FOD!AH49</f>
        <v>40.65</v>
      </c>
      <c r="AA49" s="137">
        <f>FOD!AR49</f>
        <v>43.5</v>
      </c>
      <c r="AB49" s="137">
        <f>FOD!E49</f>
        <v>36.700000000000003</v>
      </c>
      <c r="AC49" s="137">
        <f>FOD!O49</f>
        <v>38.9</v>
      </c>
      <c r="AD49" s="137">
        <f>FOD!Y49</f>
        <v>37.9</v>
      </c>
      <c r="AE49" s="137">
        <f>FOD!AI49</f>
        <v>37.6</v>
      </c>
      <c r="AF49" s="137">
        <f>FOD!AS49</f>
        <v>39</v>
      </c>
      <c r="AG49" s="137">
        <f>FOD!G49</f>
        <v>50526000</v>
      </c>
      <c r="AH49" s="137">
        <f>FOD!Q49</f>
        <v>53263000</v>
      </c>
      <c r="AI49" s="137">
        <f>FOD!AA49</f>
        <v>55979000</v>
      </c>
      <c r="AJ49" s="137">
        <f>FOD!AK49</f>
        <v>57358000</v>
      </c>
      <c r="AK49" s="137">
        <f>FOD!AU49</f>
        <v>58618000</v>
      </c>
      <c r="AL49" s="137" t="str">
        <f t="shared" si="66"/>
        <v>N</v>
      </c>
      <c r="AM49" s="137" t="str">
        <f t="shared" si="67"/>
        <v>N</v>
      </c>
      <c r="AN49" s="137" t="str">
        <f t="shared" si="68"/>
        <v>N</v>
      </c>
      <c r="AO49" s="137" t="str">
        <f t="shared" si="69"/>
        <v>N</v>
      </c>
      <c r="AP49" s="139">
        <f t="shared" si="70"/>
        <v>-5.1386515967932711</v>
      </c>
      <c r="AQ49" s="139">
        <f t="shared" si="71"/>
        <v>-4.8518194322871082</v>
      </c>
      <c r="AR49" s="139">
        <f t="shared" si="72"/>
        <v>-2.4041981938003421</v>
      </c>
      <c r="AS49" s="139">
        <f t="shared" si="73"/>
        <v>-2.149510389300215</v>
      </c>
      <c r="AT49" s="137" t="str">
        <f t="shared" si="74"/>
        <v>N</v>
      </c>
      <c r="AU49" s="137" t="str">
        <f t="shared" si="75"/>
        <v>N</v>
      </c>
      <c r="AV49" s="137" t="str">
        <f t="shared" si="76"/>
        <v>N</v>
      </c>
      <c r="AW49" s="137">
        <f>FOD!H49</f>
        <v>1139701150</v>
      </c>
      <c r="AX49" s="137">
        <f>FOD!R49</f>
        <v>678603800</v>
      </c>
      <c r="AY49" s="137">
        <f>FOD!AB49</f>
        <v>862348550</v>
      </c>
      <c r="AZ49" s="137">
        <f>FOD!AL49</f>
        <v>1114157800</v>
      </c>
      <c r="BA49" s="137">
        <f>FOD!AV49</f>
        <v>1483555150</v>
      </c>
      <c r="BB49" s="137" t="str">
        <f t="shared" si="77"/>
        <v>Y</v>
      </c>
      <c r="BC49" s="137" t="str">
        <f t="shared" si="78"/>
        <v>N</v>
      </c>
      <c r="BD49" s="137" t="str">
        <f t="shared" si="79"/>
        <v>N</v>
      </c>
      <c r="BE49" s="137" t="str">
        <f t="shared" si="80"/>
        <v>N</v>
      </c>
      <c r="BF49" s="139">
        <f t="shared" si="81"/>
        <v>67.947946946362521</v>
      </c>
      <c r="BG49" s="139">
        <f t="shared" si="82"/>
        <v>-21.307480600506604</v>
      </c>
      <c r="BH49" s="139">
        <f t="shared" si="83"/>
        <v>-22.60086048852326</v>
      </c>
      <c r="BI49" s="139">
        <f t="shared" si="84"/>
        <v>-24.899468685070453</v>
      </c>
      <c r="BJ49" s="137" t="str">
        <f t="shared" si="85"/>
        <v>Y</v>
      </c>
      <c r="BK49" s="137" t="str">
        <f t="shared" si="86"/>
        <v>Y</v>
      </c>
      <c r="BL49" s="137" t="str">
        <f t="shared" si="87"/>
        <v>Y</v>
      </c>
      <c r="BM49" s="137">
        <f>FOD!I49</f>
        <v>30044000</v>
      </c>
      <c r="BN49" s="137">
        <f>FOD!S49</f>
        <v>17185000</v>
      </c>
      <c r="BO49" s="137">
        <f>FOD!AC49</f>
        <v>22120000</v>
      </c>
      <c r="BP49" s="137">
        <f>FOD!AM49</f>
        <v>28511000</v>
      </c>
      <c r="BQ49" s="137">
        <f>FOD!AW49</f>
        <v>36771000</v>
      </c>
      <c r="BR49" s="137" t="str">
        <f t="shared" si="88"/>
        <v>Y</v>
      </c>
      <c r="BS49" s="137" t="str">
        <f t="shared" si="89"/>
        <v>N</v>
      </c>
      <c r="BT49" s="137" t="str">
        <f t="shared" si="90"/>
        <v>N</v>
      </c>
      <c r="BU49" s="137" t="str">
        <f t="shared" si="91"/>
        <v>N</v>
      </c>
      <c r="BV49" s="139">
        <f t="shared" si="92"/>
        <v>74.826883910386968</v>
      </c>
      <c r="BW49" s="139">
        <f t="shared" si="93"/>
        <v>-22.310126582278482</v>
      </c>
      <c r="BX49" s="139">
        <f t="shared" si="94"/>
        <v>-22.415909648907441</v>
      </c>
      <c r="BY49" s="139">
        <f t="shared" si="95"/>
        <v>-22.463354273748333</v>
      </c>
      <c r="BZ49" s="137" t="str">
        <f t="shared" si="96"/>
        <v>Y</v>
      </c>
      <c r="CA49" s="137" t="str">
        <f t="shared" si="97"/>
        <v>Y</v>
      </c>
      <c r="CB49" s="137" t="str">
        <f t="shared" si="98"/>
        <v>Y</v>
      </c>
      <c r="CC49" s="137">
        <f>FOD!J49</f>
        <v>3168</v>
      </c>
      <c r="CD49" s="137">
        <f>FOD!T49</f>
        <v>2252</v>
      </c>
      <c r="CE49" s="137">
        <f>FOD!AD49</f>
        <v>2985</v>
      </c>
      <c r="CF49" s="137">
        <f>FOD!AN49</f>
        <v>3698</v>
      </c>
      <c r="CG49" s="137">
        <f>FOD!AX49</f>
        <v>4816</v>
      </c>
      <c r="CH49" s="137" t="str">
        <f t="shared" si="99"/>
        <v>Y</v>
      </c>
      <c r="CI49" s="137" t="str">
        <f t="shared" si="100"/>
        <v>N</v>
      </c>
      <c r="CJ49" s="137" t="str">
        <f t="shared" si="101"/>
        <v>N</v>
      </c>
      <c r="CK49" s="137" t="str">
        <f t="shared" si="102"/>
        <v>N</v>
      </c>
      <c r="CL49" s="139">
        <f t="shared" si="103"/>
        <v>40.674955595026638</v>
      </c>
      <c r="CM49" s="139">
        <f t="shared" si="104"/>
        <v>-24.556113902847571</v>
      </c>
      <c r="CN49" s="139">
        <f t="shared" si="105"/>
        <v>-19.280692266089776</v>
      </c>
      <c r="CO49" s="139">
        <f t="shared" si="106"/>
        <v>-23.214285714285715</v>
      </c>
      <c r="CP49" s="137" t="str">
        <f t="shared" si="107"/>
        <v>Y</v>
      </c>
      <c r="CQ49" s="137" t="str">
        <f t="shared" si="108"/>
        <v>N</v>
      </c>
      <c r="CR49" s="137" t="str">
        <f t="shared" si="109"/>
        <v>Y</v>
      </c>
      <c r="CT49" s="144" t="str">
        <f>'FOD (ALL)'!M49</f>
        <v>EXIDEIND</v>
      </c>
      <c r="CU49" s="137">
        <f>'FOD (ALL)'!N49</f>
        <v>1563</v>
      </c>
      <c r="CV49" s="137">
        <f>'FOD (ALL)'!AE49</f>
        <v>1351</v>
      </c>
      <c r="CW49" s="137">
        <f>'FOD (ALL)'!AV49</f>
        <v>850</v>
      </c>
      <c r="CX49" s="137">
        <f>'FOD (ALL)'!BM49</f>
        <v>1208</v>
      </c>
      <c r="CY49" s="137">
        <f>'FOD (ALL)'!CD49</f>
        <v>1430</v>
      </c>
      <c r="CZ49" s="137" t="str">
        <f t="shared" si="110"/>
        <v>Y</v>
      </c>
      <c r="DA49" s="137" t="str">
        <f t="shared" si="111"/>
        <v>Y</v>
      </c>
      <c r="DB49" s="137" t="str">
        <f t="shared" si="112"/>
        <v>N</v>
      </c>
      <c r="DC49" s="137" t="str">
        <f t="shared" si="113"/>
        <v>N</v>
      </c>
      <c r="DD49" s="139">
        <f t="shared" si="114"/>
        <v>15.692079940784604</v>
      </c>
      <c r="DE49" s="139">
        <f t="shared" si="115"/>
        <v>58.941176470588232</v>
      </c>
      <c r="DF49" s="139">
        <f t="shared" si="116"/>
        <v>-29.635761589403977</v>
      </c>
      <c r="DG49" s="139">
        <f t="shared" si="117"/>
        <v>-15.524475524475525</v>
      </c>
      <c r="DH49" s="139" t="str">
        <f t="shared" si="118"/>
        <v>N</v>
      </c>
      <c r="DI49" s="139" t="str">
        <f t="shared" si="119"/>
        <v>Y</v>
      </c>
      <c r="DJ49" s="137" t="str">
        <f t="shared" si="120"/>
        <v>N</v>
      </c>
      <c r="DK49" s="137">
        <f>'FOD (ALL)'!O49</f>
        <v>7011</v>
      </c>
      <c r="DL49" s="137">
        <f>'FOD (ALL)'!AF49</f>
        <v>6073.7699999999995</v>
      </c>
      <c r="DM49" s="137">
        <f>'FOD (ALL)'!AW49</f>
        <v>3690.6</v>
      </c>
      <c r="DN49" s="137">
        <f>'FOD (ALL)'!BN49</f>
        <v>5299.82</v>
      </c>
      <c r="DO49" s="137">
        <f>'FOD (ALL)'!CE49</f>
        <v>6307.12</v>
      </c>
      <c r="DP49" s="137" t="str">
        <f t="shared" si="121"/>
        <v>Y</v>
      </c>
      <c r="DQ49" s="137" t="str">
        <f t="shared" si="122"/>
        <v>Y</v>
      </c>
      <c r="DR49" s="137" t="str">
        <f t="shared" si="123"/>
        <v>N</v>
      </c>
      <c r="DS49" s="137" t="str">
        <f t="shared" si="124"/>
        <v>N</v>
      </c>
      <c r="DT49" s="139">
        <f t="shared" si="125"/>
        <v>15.430778577390985</v>
      </c>
      <c r="DU49" s="139">
        <f t="shared" si="126"/>
        <v>64.574052999512261</v>
      </c>
      <c r="DV49" s="139">
        <f t="shared" si="127"/>
        <v>-30.363672728507758</v>
      </c>
      <c r="DW49" s="139">
        <f t="shared" si="128"/>
        <v>-15.97083930541991</v>
      </c>
      <c r="DX49" s="139" t="str">
        <f t="shared" si="129"/>
        <v>N</v>
      </c>
      <c r="DY49" s="139" t="str">
        <f t="shared" si="130"/>
        <v>Y</v>
      </c>
      <c r="DZ49" s="137" t="str">
        <f t="shared" si="131"/>
        <v>N</v>
      </c>
      <c r="EA49" s="137">
        <f>'FOD (ALL)'!P49</f>
        <v>5497600</v>
      </c>
      <c r="EB49" s="137">
        <f>'FOD (ALL)'!AG49</f>
        <v>5393200</v>
      </c>
      <c r="EC49" s="137">
        <f>'FOD (ALL)'!AX49</f>
        <v>5105400</v>
      </c>
      <c r="ED49" s="137">
        <f>'FOD (ALL)'!BO49</f>
        <v>4861100</v>
      </c>
      <c r="EE49" s="137">
        <f>'FOD (ALL)'!CF49</f>
        <v>4545000</v>
      </c>
      <c r="EF49" s="137" t="str">
        <f t="shared" si="132"/>
        <v>Y</v>
      </c>
      <c r="EG49" s="137" t="str">
        <f t="shared" si="133"/>
        <v>Y</v>
      </c>
      <c r="EH49" s="137" t="str">
        <f t="shared" si="134"/>
        <v>Y</v>
      </c>
      <c r="EI49" s="137" t="str">
        <f t="shared" si="135"/>
        <v>Y</v>
      </c>
      <c r="EJ49" s="139">
        <f t="shared" si="136"/>
        <v>1.9357709708521842</v>
      </c>
      <c r="EK49" s="139">
        <f t="shared" si="137"/>
        <v>5.6371684882673243</v>
      </c>
      <c r="EL49" s="139">
        <f t="shared" si="138"/>
        <v>5.0256114871119708</v>
      </c>
      <c r="EM49" s="139">
        <f t="shared" si="139"/>
        <v>6.9548954895489556</v>
      </c>
      <c r="EN49" s="139" t="str">
        <f t="shared" si="140"/>
        <v>N</v>
      </c>
      <c r="EO49" s="139" t="str">
        <f t="shared" si="141"/>
        <v>Y</v>
      </c>
      <c r="EP49" s="137" t="str">
        <f t="shared" si="142"/>
        <v>N</v>
      </c>
      <c r="EQ49" s="137">
        <f>'FOD (ALL)'!Q49</f>
        <v>104400</v>
      </c>
      <c r="ER49" s="137">
        <f>'FOD (ALL)'!AH49</f>
        <v>287800</v>
      </c>
      <c r="ES49" s="137">
        <f>'FOD (ALL)'!AY49</f>
        <v>244300</v>
      </c>
      <c r="ET49" s="137">
        <f>'FOD (ALL)'!BP49</f>
        <v>316100</v>
      </c>
      <c r="EU49" s="137">
        <f>'FOD (ALL)'!CG49</f>
        <v>-133400</v>
      </c>
      <c r="EV49" s="137" t="str">
        <f t="shared" si="143"/>
        <v>N</v>
      </c>
      <c r="EW49" s="137" t="str">
        <f t="shared" si="144"/>
        <v>Y</v>
      </c>
      <c r="EX49" s="137" t="str">
        <f t="shared" si="145"/>
        <v>N</v>
      </c>
      <c r="EY49" s="137" t="str">
        <f t="shared" si="146"/>
        <v>Y</v>
      </c>
      <c r="EZ49" s="139">
        <f t="shared" si="147"/>
        <v>-63.724808895066019</v>
      </c>
      <c r="FA49" s="139">
        <f t="shared" si="148"/>
        <v>17.805976258698323</v>
      </c>
      <c r="FB49" s="139">
        <f t="shared" si="149"/>
        <v>-22.714330907940525</v>
      </c>
      <c r="FC49" s="139">
        <f t="shared" si="150"/>
        <v>-336.95652173913044</v>
      </c>
      <c r="FD49" s="139" t="str">
        <f t="shared" si="151"/>
        <v>N</v>
      </c>
      <c r="FE49" s="139" t="str">
        <f t="shared" si="152"/>
        <v>Y</v>
      </c>
      <c r="FF49" s="137" t="str">
        <f t="shared" si="153"/>
        <v>Y</v>
      </c>
    </row>
    <row r="50" spans="1:162" x14ac:dyDescent="0.3">
      <c r="A50" s="137" t="str">
        <f>FOD!B50</f>
        <v xml:space="preserve">GAIL      </v>
      </c>
      <c r="B50" s="137">
        <f>FOD!F50</f>
        <v>87.2</v>
      </c>
      <c r="C50" s="137">
        <f>FOD!P50</f>
        <v>87.55</v>
      </c>
      <c r="D50" s="137">
        <f>FOD!Z50</f>
        <v>86.2</v>
      </c>
      <c r="E50" s="137">
        <f>FOD!AJ50</f>
        <v>82</v>
      </c>
      <c r="F50" s="137">
        <f>FOD!AT50</f>
        <v>81</v>
      </c>
      <c r="G50" s="137" t="str">
        <f t="shared" si="55"/>
        <v>N</v>
      </c>
      <c r="H50" s="137" t="str">
        <f t="shared" si="56"/>
        <v>Y</v>
      </c>
      <c r="I50" s="137" t="str">
        <f t="shared" si="57"/>
        <v>Y</v>
      </c>
      <c r="J50" s="137" t="str">
        <f t="shared" si="58"/>
        <v>Y</v>
      </c>
      <c r="K50" s="139">
        <f t="shared" si="59"/>
        <v>-0.39977155910907403</v>
      </c>
      <c r="L50" s="139">
        <f t="shared" si="60"/>
        <v>1.5661252900231952</v>
      </c>
      <c r="M50" s="139">
        <f t="shared" si="61"/>
        <v>5.1219512195121979</v>
      </c>
      <c r="N50" s="139">
        <f t="shared" si="62"/>
        <v>1.2345679012345678</v>
      </c>
      <c r="O50" s="137" t="str">
        <f t="shared" si="63"/>
        <v>N</v>
      </c>
      <c r="P50" s="137" t="str">
        <f t="shared" si="64"/>
        <v>N</v>
      </c>
      <c r="Q50" s="137" t="str">
        <f t="shared" si="65"/>
        <v>Y</v>
      </c>
      <c r="R50" s="137">
        <f>FOD!C50</f>
        <v>86.55</v>
      </c>
      <c r="S50" s="137">
        <f>FOD!M50</f>
        <v>86.8</v>
      </c>
      <c r="T50" s="137">
        <f>FOD!W50</f>
        <v>82.1</v>
      </c>
      <c r="U50" s="137">
        <f>FOD!AG50</f>
        <v>81.95</v>
      </c>
      <c r="V50" s="137">
        <f>FOD!AQ50</f>
        <v>86.65</v>
      </c>
      <c r="W50" s="137">
        <f>FOD!D50</f>
        <v>87.35</v>
      </c>
      <c r="X50" s="137">
        <f>FOD!N50</f>
        <v>87.9</v>
      </c>
      <c r="Y50" s="137">
        <f>FOD!X50</f>
        <v>86.5</v>
      </c>
      <c r="Z50" s="137">
        <f>FOD!AH50</f>
        <v>83.2</v>
      </c>
      <c r="AA50" s="137">
        <f>FOD!AR50</f>
        <v>86.65</v>
      </c>
      <c r="AB50" s="137">
        <f>FOD!E50</f>
        <v>84.85</v>
      </c>
      <c r="AC50" s="137">
        <f>FOD!O50</f>
        <v>85.35</v>
      </c>
      <c r="AD50" s="137">
        <f>FOD!Y50</f>
        <v>82.05</v>
      </c>
      <c r="AE50" s="137">
        <f>FOD!AI50</f>
        <v>80.75</v>
      </c>
      <c r="AF50" s="137">
        <f>FOD!AS50</f>
        <v>80.650000000000006</v>
      </c>
      <c r="AG50" s="137">
        <f>FOD!G50</f>
        <v>21912072</v>
      </c>
      <c r="AH50" s="137">
        <f>FOD!Q50</f>
        <v>22045422</v>
      </c>
      <c r="AI50" s="137">
        <f>FOD!AA50</f>
        <v>22786848</v>
      </c>
      <c r="AJ50" s="137">
        <f>FOD!AK50</f>
        <v>23304246</v>
      </c>
      <c r="AK50" s="137">
        <f>FOD!AU50</f>
        <v>22989540</v>
      </c>
      <c r="AL50" s="137" t="str">
        <f t="shared" si="66"/>
        <v>N</v>
      </c>
      <c r="AM50" s="137" t="str">
        <f t="shared" si="67"/>
        <v>N</v>
      </c>
      <c r="AN50" s="137" t="str">
        <f t="shared" si="68"/>
        <v>N</v>
      </c>
      <c r="AO50" s="137" t="str">
        <f t="shared" si="69"/>
        <v>Y</v>
      </c>
      <c r="AP50" s="139">
        <f t="shared" si="70"/>
        <v>-0.60488749092668759</v>
      </c>
      <c r="AQ50" s="139">
        <f t="shared" si="71"/>
        <v>-3.2537453183520602</v>
      </c>
      <c r="AR50" s="139">
        <f t="shared" si="72"/>
        <v>-2.2201876859693295</v>
      </c>
      <c r="AS50" s="139">
        <f t="shared" si="73"/>
        <v>1.3689095127610209</v>
      </c>
      <c r="AT50" s="137" t="str">
        <f t="shared" si="74"/>
        <v>Y</v>
      </c>
      <c r="AU50" s="137" t="str">
        <f t="shared" si="75"/>
        <v>N</v>
      </c>
      <c r="AV50" s="137" t="str">
        <f t="shared" si="76"/>
        <v>N</v>
      </c>
      <c r="AW50" s="137">
        <f>FOD!H50</f>
        <v>748716777.89999998</v>
      </c>
      <c r="AX50" s="137">
        <f>FOD!R50</f>
        <v>731964817.5</v>
      </c>
      <c r="AY50" s="137">
        <f>FOD!AB50</f>
        <v>981836314.20000005</v>
      </c>
      <c r="AZ50" s="137">
        <f>FOD!AL50</f>
        <v>895778891.70000005</v>
      </c>
      <c r="BA50" s="137">
        <f>FOD!AV50</f>
        <v>740935272</v>
      </c>
      <c r="BB50" s="137" t="str">
        <f t="shared" si="77"/>
        <v>Y</v>
      </c>
      <c r="BC50" s="137" t="str">
        <f t="shared" si="78"/>
        <v>N</v>
      </c>
      <c r="BD50" s="137" t="str">
        <f t="shared" si="79"/>
        <v>Y</v>
      </c>
      <c r="BE50" s="137" t="str">
        <f t="shared" si="80"/>
        <v>Y</v>
      </c>
      <c r="BF50" s="139">
        <f t="shared" si="81"/>
        <v>2.2886291799127321</v>
      </c>
      <c r="BG50" s="139">
        <f t="shared" si="82"/>
        <v>-25.449404660042063</v>
      </c>
      <c r="BH50" s="139">
        <f t="shared" si="83"/>
        <v>9.606993790251197</v>
      </c>
      <c r="BI50" s="139">
        <f t="shared" si="84"/>
        <v>20.898400380107702</v>
      </c>
      <c r="BJ50" s="137" t="str">
        <f t="shared" si="85"/>
        <v>Y</v>
      </c>
      <c r="BK50" s="137" t="str">
        <f t="shared" si="86"/>
        <v>N</v>
      </c>
      <c r="BL50" s="137" t="str">
        <f t="shared" si="87"/>
        <v>N</v>
      </c>
      <c r="BM50" s="137">
        <f>FOD!I50</f>
        <v>8694420</v>
      </c>
      <c r="BN50" s="137">
        <f>FOD!S50</f>
        <v>8411718</v>
      </c>
      <c r="BO50" s="137">
        <f>FOD!AC50</f>
        <v>11585448</v>
      </c>
      <c r="BP50" s="137">
        <f>FOD!AM50</f>
        <v>10897362</v>
      </c>
      <c r="BQ50" s="137">
        <f>FOD!AW50</f>
        <v>8987790</v>
      </c>
      <c r="BR50" s="137" t="str">
        <f t="shared" si="88"/>
        <v>Y</v>
      </c>
      <c r="BS50" s="137" t="str">
        <f t="shared" si="89"/>
        <v>N</v>
      </c>
      <c r="BT50" s="137" t="str">
        <f t="shared" si="90"/>
        <v>Y</v>
      </c>
      <c r="BU50" s="137" t="str">
        <f t="shared" si="91"/>
        <v>Y</v>
      </c>
      <c r="BV50" s="139">
        <f t="shared" si="92"/>
        <v>3.3608116677235254</v>
      </c>
      <c r="BW50" s="139">
        <f t="shared" si="93"/>
        <v>-27.394106813996316</v>
      </c>
      <c r="BX50" s="139">
        <f t="shared" si="94"/>
        <v>6.3142437591776801</v>
      </c>
      <c r="BY50" s="139">
        <f t="shared" si="95"/>
        <v>21.246290801186944</v>
      </c>
      <c r="BZ50" s="137" t="str">
        <f t="shared" si="96"/>
        <v>Y</v>
      </c>
      <c r="CA50" s="137" t="str">
        <f t="shared" si="97"/>
        <v>N</v>
      </c>
      <c r="CB50" s="137" t="str">
        <f t="shared" si="98"/>
        <v>N</v>
      </c>
      <c r="CC50" s="137">
        <f>FOD!J50</f>
        <v>1118</v>
      </c>
      <c r="CD50" s="137">
        <f>FOD!T50</f>
        <v>1533</v>
      </c>
      <c r="CE50" s="137">
        <f>FOD!AD50</f>
        <v>2052</v>
      </c>
      <c r="CF50" s="137">
        <f>FOD!AN50</f>
        <v>1881</v>
      </c>
      <c r="CG50" s="137">
        <f>FOD!AX50</f>
        <v>1645</v>
      </c>
      <c r="CH50" s="137" t="str">
        <f t="shared" si="99"/>
        <v>N</v>
      </c>
      <c r="CI50" s="137" t="str">
        <f t="shared" si="100"/>
        <v>N</v>
      </c>
      <c r="CJ50" s="137" t="str">
        <f t="shared" si="101"/>
        <v>Y</v>
      </c>
      <c r="CK50" s="137" t="str">
        <f t="shared" si="102"/>
        <v>Y</v>
      </c>
      <c r="CL50" s="139">
        <f t="shared" si="103"/>
        <v>-27.071102413568166</v>
      </c>
      <c r="CM50" s="139">
        <f t="shared" si="104"/>
        <v>-25.292397660818715</v>
      </c>
      <c r="CN50" s="139">
        <f t="shared" si="105"/>
        <v>9.0909090909090917</v>
      </c>
      <c r="CO50" s="139">
        <f t="shared" si="106"/>
        <v>14.346504559270517</v>
      </c>
      <c r="CP50" s="137" t="str">
        <f t="shared" si="107"/>
        <v>N</v>
      </c>
      <c r="CQ50" s="137" t="str">
        <f t="shared" si="108"/>
        <v>N</v>
      </c>
      <c r="CR50" s="137" t="str">
        <f t="shared" si="109"/>
        <v>N</v>
      </c>
      <c r="CT50" s="144" t="str">
        <f>'FOD (ALL)'!M50</f>
        <v>FEDERALBNK</v>
      </c>
      <c r="CU50" s="137">
        <f>'FOD (ALL)'!N50</f>
        <v>6318</v>
      </c>
      <c r="CV50" s="137">
        <f>'FOD (ALL)'!AE50</f>
        <v>2901</v>
      </c>
      <c r="CW50" s="137">
        <f>'FOD (ALL)'!AV50</f>
        <v>3800</v>
      </c>
      <c r="CX50" s="137">
        <f>'FOD (ALL)'!BM50</f>
        <v>4379</v>
      </c>
      <c r="CY50" s="137">
        <f>'FOD (ALL)'!CD50</f>
        <v>5576</v>
      </c>
      <c r="CZ50" s="137" t="str">
        <f t="shared" si="110"/>
        <v>Y</v>
      </c>
      <c r="DA50" s="137" t="str">
        <f t="shared" si="111"/>
        <v>N</v>
      </c>
      <c r="DB50" s="137" t="str">
        <f t="shared" si="112"/>
        <v>N</v>
      </c>
      <c r="DC50" s="137" t="str">
        <f t="shared" si="113"/>
        <v>N</v>
      </c>
      <c r="DD50" s="139">
        <f t="shared" si="114"/>
        <v>117.78697001034126</v>
      </c>
      <c r="DE50" s="139">
        <f t="shared" si="115"/>
        <v>-23.657894736842106</v>
      </c>
      <c r="DF50" s="139">
        <f t="shared" si="116"/>
        <v>-13.222196848595569</v>
      </c>
      <c r="DG50" s="139">
        <f t="shared" si="117"/>
        <v>-21.467001434720228</v>
      </c>
      <c r="DH50" s="139" t="str">
        <f t="shared" si="118"/>
        <v>Y</v>
      </c>
      <c r="DI50" s="139" t="str">
        <f t="shared" si="119"/>
        <v>N</v>
      </c>
      <c r="DJ50" s="137" t="str">
        <f t="shared" si="120"/>
        <v>Y</v>
      </c>
      <c r="DK50" s="137">
        <f>'FOD (ALL)'!O50</f>
        <v>16776.14</v>
      </c>
      <c r="DL50" s="137">
        <f>'FOD (ALL)'!AF50</f>
        <v>8025.9299999999994</v>
      </c>
      <c r="DM50" s="137">
        <f>'FOD (ALL)'!AW50</f>
        <v>10382.559999999998</v>
      </c>
      <c r="DN50" s="137">
        <f>'FOD (ALL)'!BN50</f>
        <v>11991.199999999999</v>
      </c>
      <c r="DO50" s="137">
        <f>'FOD (ALL)'!CE50</f>
        <v>15754.56</v>
      </c>
      <c r="DP50" s="137" t="str">
        <f t="shared" si="121"/>
        <v>Y</v>
      </c>
      <c r="DQ50" s="137" t="str">
        <f t="shared" si="122"/>
        <v>N</v>
      </c>
      <c r="DR50" s="137" t="str">
        <f t="shared" si="123"/>
        <v>N</v>
      </c>
      <c r="DS50" s="137" t="str">
        <f t="shared" si="124"/>
        <v>N</v>
      </c>
      <c r="DT50" s="139">
        <f t="shared" si="125"/>
        <v>109.02425014920389</v>
      </c>
      <c r="DU50" s="139">
        <f t="shared" si="126"/>
        <v>-22.697966590128051</v>
      </c>
      <c r="DV50" s="139">
        <f t="shared" si="127"/>
        <v>-13.415171125492039</v>
      </c>
      <c r="DW50" s="139">
        <f t="shared" si="128"/>
        <v>-23.887433225681963</v>
      </c>
      <c r="DX50" s="139" t="str">
        <f t="shared" si="129"/>
        <v>Y</v>
      </c>
      <c r="DY50" s="139" t="str">
        <f t="shared" si="130"/>
        <v>N</v>
      </c>
      <c r="DZ50" s="137" t="str">
        <f t="shared" si="131"/>
        <v>Y</v>
      </c>
      <c r="EA50" s="137">
        <f>'FOD (ALL)'!P50</f>
        <v>63535000</v>
      </c>
      <c r="EB50" s="137">
        <f>'FOD (ALL)'!AG50</f>
        <v>58767500</v>
      </c>
      <c r="EC50" s="137">
        <f>'FOD (ALL)'!AX50</f>
        <v>60766500</v>
      </c>
      <c r="ED50" s="137">
        <f>'FOD (ALL)'!BO50</f>
        <v>60631500</v>
      </c>
      <c r="EE50" s="137">
        <f>'FOD (ALL)'!CF50</f>
        <v>61341000</v>
      </c>
      <c r="EF50" s="137" t="str">
        <f t="shared" si="132"/>
        <v>Y</v>
      </c>
      <c r="EG50" s="137" t="str">
        <f t="shared" si="133"/>
        <v>N</v>
      </c>
      <c r="EH50" s="137" t="str">
        <f t="shared" si="134"/>
        <v>Y</v>
      </c>
      <c r="EI50" s="137" t="str">
        <f t="shared" si="135"/>
        <v>N</v>
      </c>
      <c r="EJ50" s="139">
        <f t="shared" si="136"/>
        <v>8.1124771344705824</v>
      </c>
      <c r="EK50" s="139">
        <f t="shared" si="137"/>
        <v>-3.2896414965482625</v>
      </c>
      <c r="EL50" s="139">
        <f t="shared" si="138"/>
        <v>0.22265653991736969</v>
      </c>
      <c r="EM50" s="139">
        <f t="shared" si="139"/>
        <v>-1.1566488971487261</v>
      </c>
      <c r="EN50" s="139" t="str">
        <f t="shared" si="140"/>
        <v>Y</v>
      </c>
      <c r="EO50" s="139" t="str">
        <f t="shared" si="141"/>
        <v>N</v>
      </c>
      <c r="EP50" s="137" t="str">
        <f t="shared" si="142"/>
        <v>Y</v>
      </c>
      <c r="EQ50" s="137">
        <f>'FOD (ALL)'!Q50</f>
        <v>4767500</v>
      </c>
      <c r="ER50" s="137">
        <f>'FOD (ALL)'!AH50</f>
        <v>-1999000</v>
      </c>
      <c r="ES50" s="137">
        <f>'FOD (ALL)'!AY50</f>
        <v>135000</v>
      </c>
      <c r="ET50" s="137">
        <f>'FOD (ALL)'!BP50</f>
        <v>-709500</v>
      </c>
      <c r="EU50" s="137">
        <f>'FOD (ALL)'!CG50</f>
        <v>2061000</v>
      </c>
      <c r="EV50" s="137" t="str">
        <f t="shared" si="143"/>
        <v>Y</v>
      </c>
      <c r="EW50" s="137" t="str">
        <f t="shared" si="144"/>
        <v>N</v>
      </c>
      <c r="EX50" s="137" t="str">
        <f t="shared" si="145"/>
        <v>Y</v>
      </c>
      <c r="EY50" s="137" t="str">
        <f t="shared" si="146"/>
        <v>N</v>
      </c>
      <c r="EZ50" s="139">
        <f t="shared" si="147"/>
        <v>-338.49424712356176</v>
      </c>
      <c r="FA50" s="139">
        <f t="shared" si="148"/>
        <v>-1580.7407407407406</v>
      </c>
      <c r="FB50" s="139">
        <f t="shared" si="149"/>
        <v>-119.0274841437632</v>
      </c>
      <c r="FC50" s="139">
        <f t="shared" si="150"/>
        <v>-134.42503639010189</v>
      </c>
      <c r="FD50" s="139" t="str">
        <f t="shared" si="151"/>
        <v>Y</v>
      </c>
      <c r="FE50" s="139" t="str">
        <f t="shared" si="152"/>
        <v>N</v>
      </c>
      <c r="FF50" s="137" t="str">
        <f t="shared" si="153"/>
        <v>Y</v>
      </c>
    </row>
    <row r="51" spans="1:162" x14ac:dyDescent="0.3">
      <c r="A51" s="137" t="str">
        <f>FOD!B51</f>
        <v xml:space="preserve">GLENMARK  </v>
      </c>
      <c r="B51" s="137">
        <f>FOD!F51</f>
        <v>351.75</v>
      </c>
      <c r="C51" s="137">
        <f>FOD!P51</f>
        <v>350.25</v>
      </c>
      <c r="D51" s="137">
        <f>FOD!Z51</f>
        <v>344.15</v>
      </c>
      <c r="E51" s="137">
        <f>FOD!AJ51</f>
        <v>330.55</v>
      </c>
      <c r="F51" s="137">
        <f>FOD!AT51</f>
        <v>324.8</v>
      </c>
      <c r="G51" s="137" t="str">
        <f t="shared" si="55"/>
        <v>Y</v>
      </c>
      <c r="H51" s="137" t="str">
        <f t="shared" si="56"/>
        <v>Y</v>
      </c>
      <c r="I51" s="137" t="str">
        <f t="shared" si="57"/>
        <v>Y</v>
      </c>
      <c r="J51" s="137" t="str">
        <f t="shared" si="58"/>
        <v>Y</v>
      </c>
      <c r="K51" s="139">
        <f t="shared" si="59"/>
        <v>0.42826552462526768</v>
      </c>
      <c r="L51" s="139">
        <f t="shared" si="60"/>
        <v>1.772482928955404</v>
      </c>
      <c r="M51" s="139">
        <f t="shared" si="61"/>
        <v>4.1143548631069322</v>
      </c>
      <c r="N51" s="139">
        <f t="shared" si="62"/>
        <v>1.770320197044335</v>
      </c>
      <c r="O51" s="137" t="str">
        <f t="shared" si="63"/>
        <v>N</v>
      </c>
      <c r="P51" s="137" t="str">
        <f t="shared" si="64"/>
        <v>N</v>
      </c>
      <c r="Q51" s="137" t="str">
        <f t="shared" si="65"/>
        <v>Y</v>
      </c>
      <c r="R51" s="137">
        <f>FOD!C51</f>
        <v>345.85</v>
      </c>
      <c r="S51" s="137">
        <f>FOD!M51</f>
        <v>347.25</v>
      </c>
      <c r="T51" s="137">
        <f>FOD!W51</f>
        <v>333</v>
      </c>
      <c r="U51" s="137">
        <f>FOD!AG51</f>
        <v>329.45</v>
      </c>
      <c r="V51" s="137">
        <f>FOD!AQ51</f>
        <v>338.1</v>
      </c>
      <c r="W51" s="137">
        <f>FOD!D51</f>
        <v>363.5</v>
      </c>
      <c r="X51" s="137">
        <f>FOD!N51</f>
        <v>354.85</v>
      </c>
      <c r="Y51" s="137">
        <f>FOD!X51</f>
        <v>351</v>
      </c>
      <c r="Z51" s="137">
        <f>FOD!AH51</f>
        <v>337.9</v>
      </c>
      <c r="AA51" s="137">
        <f>FOD!AR51</f>
        <v>339.2</v>
      </c>
      <c r="AB51" s="137">
        <f>FOD!E51</f>
        <v>344.8</v>
      </c>
      <c r="AC51" s="137">
        <f>FOD!O51</f>
        <v>344.5</v>
      </c>
      <c r="AD51" s="137">
        <f>FOD!Y51</f>
        <v>326.60000000000002</v>
      </c>
      <c r="AE51" s="137">
        <f>FOD!AI51</f>
        <v>326.7</v>
      </c>
      <c r="AF51" s="137">
        <f>FOD!AS51</f>
        <v>323.35000000000002</v>
      </c>
      <c r="AG51" s="137">
        <f>FOD!G51</f>
        <v>3190600</v>
      </c>
      <c r="AH51" s="137">
        <f>FOD!Q51</f>
        <v>3103800</v>
      </c>
      <c r="AI51" s="137">
        <f>FOD!AA51</f>
        <v>3281600</v>
      </c>
      <c r="AJ51" s="137">
        <f>FOD!AK51</f>
        <v>3173800</v>
      </c>
      <c r="AK51" s="137">
        <f>FOD!AU51</f>
        <v>3582600</v>
      </c>
      <c r="AL51" s="137" t="str">
        <f t="shared" si="66"/>
        <v>Y</v>
      </c>
      <c r="AM51" s="137" t="str">
        <f t="shared" si="67"/>
        <v>N</v>
      </c>
      <c r="AN51" s="137" t="str">
        <f t="shared" si="68"/>
        <v>Y</v>
      </c>
      <c r="AO51" s="137" t="str">
        <f t="shared" si="69"/>
        <v>N</v>
      </c>
      <c r="AP51" s="139">
        <f t="shared" si="70"/>
        <v>2.7965719440685608</v>
      </c>
      <c r="AQ51" s="139">
        <f t="shared" si="71"/>
        <v>-5.4180887372013657</v>
      </c>
      <c r="AR51" s="139">
        <f t="shared" si="72"/>
        <v>3.396559329510366</v>
      </c>
      <c r="AS51" s="139">
        <f t="shared" si="73"/>
        <v>-11.410707307542008</v>
      </c>
      <c r="AT51" s="137" t="str">
        <f t="shared" si="74"/>
        <v>Y</v>
      </c>
      <c r="AU51" s="137" t="str">
        <f t="shared" si="75"/>
        <v>N</v>
      </c>
      <c r="AV51" s="137" t="str">
        <f t="shared" si="76"/>
        <v>Y</v>
      </c>
      <c r="AW51" s="137">
        <f>FOD!H51</f>
        <v>3445737960</v>
      </c>
      <c r="AX51" s="137">
        <f>FOD!R51</f>
        <v>1661082710</v>
      </c>
      <c r="AY51" s="137">
        <f>FOD!AB51</f>
        <v>1466072930</v>
      </c>
      <c r="AZ51" s="137">
        <f>FOD!AL51</f>
        <v>1170488480</v>
      </c>
      <c r="BA51" s="137">
        <f>FOD!AV51</f>
        <v>997501540</v>
      </c>
      <c r="BB51" s="137" t="str">
        <f t="shared" si="77"/>
        <v>Y</v>
      </c>
      <c r="BC51" s="137" t="str">
        <f t="shared" si="78"/>
        <v>Y</v>
      </c>
      <c r="BD51" s="137" t="str">
        <f t="shared" si="79"/>
        <v>Y</v>
      </c>
      <c r="BE51" s="137" t="str">
        <f t="shared" si="80"/>
        <v>Y</v>
      </c>
      <c r="BF51" s="139">
        <f t="shared" si="81"/>
        <v>107.43927675943361</v>
      </c>
      <c r="BG51" s="139">
        <f t="shared" si="82"/>
        <v>13.301506085375985</v>
      </c>
      <c r="BH51" s="139">
        <f t="shared" si="83"/>
        <v>25.253084934248989</v>
      </c>
      <c r="BI51" s="139">
        <f t="shared" si="84"/>
        <v>17.34202234915848</v>
      </c>
      <c r="BJ51" s="137" t="str">
        <f t="shared" si="85"/>
        <v>Y</v>
      </c>
      <c r="BK51" s="137" t="str">
        <f t="shared" si="86"/>
        <v>N</v>
      </c>
      <c r="BL51" s="137" t="str">
        <f t="shared" si="87"/>
        <v>Y</v>
      </c>
      <c r="BM51" s="137">
        <f>FOD!I51</f>
        <v>9671200</v>
      </c>
      <c r="BN51" s="137">
        <f>FOD!S51</f>
        <v>4748800</v>
      </c>
      <c r="BO51" s="137">
        <f>FOD!AC51</f>
        <v>4312000</v>
      </c>
      <c r="BP51" s="137">
        <f>FOD!AM51</f>
        <v>3516800</v>
      </c>
      <c r="BQ51" s="137">
        <f>FOD!AW51</f>
        <v>3024000</v>
      </c>
      <c r="BR51" s="137" t="str">
        <f t="shared" si="88"/>
        <v>Y</v>
      </c>
      <c r="BS51" s="137" t="str">
        <f t="shared" si="89"/>
        <v>Y</v>
      </c>
      <c r="BT51" s="137" t="str">
        <f t="shared" si="90"/>
        <v>Y</v>
      </c>
      <c r="BU51" s="137" t="str">
        <f t="shared" si="91"/>
        <v>Y</v>
      </c>
      <c r="BV51" s="139">
        <f t="shared" si="92"/>
        <v>103.65566037735849</v>
      </c>
      <c r="BW51" s="139">
        <f t="shared" si="93"/>
        <v>10.129870129870131</v>
      </c>
      <c r="BX51" s="139">
        <f t="shared" si="94"/>
        <v>22.611464968152866</v>
      </c>
      <c r="BY51" s="139">
        <f t="shared" si="95"/>
        <v>16.296296296296298</v>
      </c>
      <c r="BZ51" s="137" t="str">
        <f t="shared" si="96"/>
        <v>Y</v>
      </c>
      <c r="CA51" s="137" t="str">
        <f t="shared" si="97"/>
        <v>N</v>
      </c>
      <c r="CB51" s="137" t="str">
        <f t="shared" si="98"/>
        <v>Y</v>
      </c>
      <c r="CC51" s="137">
        <f>FOD!J51</f>
        <v>6343</v>
      </c>
      <c r="CD51" s="137">
        <f>FOD!T51</f>
        <v>3191</v>
      </c>
      <c r="CE51" s="137">
        <f>FOD!AD51</f>
        <v>2859</v>
      </c>
      <c r="CF51" s="137">
        <f>FOD!AN51</f>
        <v>2342</v>
      </c>
      <c r="CG51" s="137">
        <f>FOD!AX51</f>
        <v>2082</v>
      </c>
      <c r="CH51" s="137" t="str">
        <f t="shared" si="99"/>
        <v>Y</v>
      </c>
      <c r="CI51" s="137" t="str">
        <f t="shared" si="100"/>
        <v>Y</v>
      </c>
      <c r="CJ51" s="137" t="str">
        <f t="shared" si="101"/>
        <v>Y</v>
      </c>
      <c r="CK51" s="137" t="str">
        <f t="shared" si="102"/>
        <v>Y</v>
      </c>
      <c r="CL51" s="139">
        <f t="shared" si="103"/>
        <v>98.777812597931685</v>
      </c>
      <c r="CM51" s="139">
        <f t="shared" si="104"/>
        <v>11.612451906260929</v>
      </c>
      <c r="CN51" s="139">
        <f t="shared" si="105"/>
        <v>22.075149444918875</v>
      </c>
      <c r="CO51" s="139">
        <f t="shared" si="106"/>
        <v>12.487992315081652</v>
      </c>
      <c r="CP51" s="137" t="str">
        <f t="shared" si="107"/>
        <v>Y</v>
      </c>
      <c r="CQ51" s="137" t="str">
        <f t="shared" si="108"/>
        <v>N</v>
      </c>
      <c r="CR51" s="137" t="str">
        <f t="shared" si="109"/>
        <v>Y</v>
      </c>
      <c r="CT51" s="144" t="str">
        <f>'FOD (ALL)'!M51</f>
        <v>GAIL</v>
      </c>
      <c r="CU51" s="137">
        <f>'FOD (ALL)'!N51</f>
        <v>2547</v>
      </c>
      <c r="CV51" s="137">
        <f>'FOD (ALL)'!AE51</f>
        <v>2003</v>
      </c>
      <c r="CW51" s="137">
        <f>'FOD (ALL)'!AV51</f>
        <v>2619</v>
      </c>
      <c r="CX51" s="137">
        <f>'FOD (ALL)'!BM51</f>
        <v>2414</v>
      </c>
      <c r="CY51" s="137">
        <f>'FOD (ALL)'!CD51</f>
        <v>1828</v>
      </c>
      <c r="CZ51" s="137" t="str">
        <f t="shared" si="110"/>
        <v>Y</v>
      </c>
      <c r="DA51" s="137" t="str">
        <f t="shared" si="111"/>
        <v>N</v>
      </c>
      <c r="DB51" s="137" t="str">
        <f t="shared" si="112"/>
        <v>Y</v>
      </c>
      <c r="DC51" s="137" t="str">
        <f t="shared" si="113"/>
        <v>Y</v>
      </c>
      <c r="DD51" s="139">
        <f t="shared" si="114"/>
        <v>27.159261108337496</v>
      </c>
      <c r="DE51" s="139">
        <f t="shared" si="115"/>
        <v>-23.520427644138984</v>
      </c>
      <c r="DF51" s="139">
        <f t="shared" si="116"/>
        <v>8.4921292460646232</v>
      </c>
      <c r="DG51" s="139">
        <f t="shared" si="117"/>
        <v>32.056892778993436</v>
      </c>
      <c r="DH51" s="139" t="str">
        <f t="shared" si="118"/>
        <v>Y</v>
      </c>
      <c r="DI51" s="139" t="str">
        <f t="shared" si="119"/>
        <v>N</v>
      </c>
      <c r="DJ51" s="137" t="str">
        <f t="shared" si="120"/>
        <v>N</v>
      </c>
      <c r="DK51" s="137">
        <f>'FOD (ALL)'!O51</f>
        <v>11707.46</v>
      </c>
      <c r="DL51" s="137">
        <f>'FOD (ALL)'!AF51</f>
        <v>9308.1899999999987</v>
      </c>
      <c r="DM51" s="137">
        <f>'FOD (ALL)'!AW51</f>
        <v>11840.41</v>
      </c>
      <c r="DN51" s="137">
        <f>'FOD (ALL)'!BN51</f>
        <v>10590.75</v>
      </c>
      <c r="DO51" s="137">
        <f>'FOD (ALL)'!CE51</f>
        <v>8037.0300000000007</v>
      </c>
      <c r="DP51" s="137" t="str">
        <f t="shared" si="121"/>
        <v>Y</v>
      </c>
      <c r="DQ51" s="137" t="str">
        <f t="shared" si="122"/>
        <v>N</v>
      </c>
      <c r="DR51" s="137" t="str">
        <f t="shared" si="123"/>
        <v>Y</v>
      </c>
      <c r="DS51" s="137" t="str">
        <f t="shared" si="124"/>
        <v>Y</v>
      </c>
      <c r="DT51" s="139">
        <f t="shared" si="125"/>
        <v>25.775902726523643</v>
      </c>
      <c r="DU51" s="139">
        <f t="shared" si="126"/>
        <v>-21.386252671993631</v>
      </c>
      <c r="DV51" s="139">
        <f t="shared" si="127"/>
        <v>11.799542053206807</v>
      </c>
      <c r="DW51" s="139">
        <f t="shared" si="128"/>
        <v>31.774424134288402</v>
      </c>
      <c r="DX51" s="139" t="str">
        <f t="shared" si="129"/>
        <v>Y</v>
      </c>
      <c r="DY51" s="139" t="str">
        <f t="shared" si="130"/>
        <v>N</v>
      </c>
      <c r="DZ51" s="137" t="str">
        <f t="shared" si="131"/>
        <v>N</v>
      </c>
      <c r="EA51" s="137">
        <f>'FOD (ALL)'!P51</f>
        <v>26903192</v>
      </c>
      <c r="EB51" s="137">
        <f>'FOD (ALL)'!AG51</f>
        <v>25681706</v>
      </c>
      <c r="EC51" s="137">
        <f>'FOD (ALL)'!AX51</f>
        <v>25479780</v>
      </c>
      <c r="ED51" s="137">
        <f>'FOD (ALL)'!BO51</f>
        <v>25094200</v>
      </c>
      <c r="EE51" s="137">
        <f>'FOD (ALL)'!CF51</f>
        <v>23754600</v>
      </c>
      <c r="EF51" s="137" t="str">
        <f t="shared" si="132"/>
        <v>Y</v>
      </c>
      <c r="EG51" s="137" t="str">
        <f t="shared" si="133"/>
        <v>Y</v>
      </c>
      <c r="EH51" s="137" t="str">
        <f t="shared" si="134"/>
        <v>Y</v>
      </c>
      <c r="EI51" s="137" t="str">
        <f t="shared" si="135"/>
        <v>Y</v>
      </c>
      <c r="EJ51" s="139">
        <f t="shared" si="136"/>
        <v>4.7562494485374138</v>
      </c>
      <c r="EK51" s="139">
        <f t="shared" si="137"/>
        <v>0.7924950686387402</v>
      </c>
      <c r="EL51" s="139">
        <f t="shared" si="138"/>
        <v>1.5365303536275314</v>
      </c>
      <c r="EM51" s="139">
        <f t="shared" si="139"/>
        <v>5.6393288036843385</v>
      </c>
      <c r="EN51" s="139" t="str">
        <f t="shared" si="140"/>
        <v>Y</v>
      </c>
      <c r="EO51" s="139" t="str">
        <f t="shared" si="141"/>
        <v>N</v>
      </c>
      <c r="EP51" s="137" t="str">
        <f t="shared" si="142"/>
        <v>N</v>
      </c>
      <c r="EQ51" s="137">
        <f>'FOD (ALL)'!Q51</f>
        <v>1221486</v>
      </c>
      <c r="ER51" s="137">
        <f>'FOD (ALL)'!AH51</f>
        <v>201926</v>
      </c>
      <c r="ES51" s="137">
        <f>'FOD (ALL)'!AY51</f>
        <v>385580</v>
      </c>
      <c r="ET51" s="137">
        <f>'FOD (ALL)'!BP51</f>
        <v>1339600</v>
      </c>
      <c r="EU51" s="137">
        <f>'FOD (ALL)'!CG51</f>
        <v>-165354</v>
      </c>
      <c r="EV51" s="137" t="str">
        <f t="shared" si="143"/>
        <v>Y</v>
      </c>
      <c r="EW51" s="137" t="str">
        <f t="shared" si="144"/>
        <v>N</v>
      </c>
      <c r="EX51" s="137" t="str">
        <f t="shared" si="145"/>
        <v>N</v>
      </c>
      <c r="EY51" s="137" t="str">
        <f t="shared" si="146"/>
        <v>Y</v>
      </c>
      <c r="EZ51" s="139">
        <f t="shared" si="147"/>
        <v>504.91764309697612</v>
      </c>
      <c r="FA51" s="139">
        <f t="shared" si="148"/>
        <v>-47.630582499092277</v>
      </c>
      <c r="FB51" s="139">
        <f t="shared" si="149"/>
        <v>-71.216781128695132</v>
      </c>
      <c r="FC51" s="139">
        <f t="shared" si="150"/>
        <v>-910.14066790038339</v>
      </c>
      <c r="FD51" s="139" t="str">
        <f t="shared" si="151"/>
        <v>Y</v>
      </c>
      <c r="FE51" s="139" t="str">
        <f t="shared" si="152"/>
        <v>Y</v>
      </c>
      <c r="FF51" s="137" t="str">
        <f t="shared" si="153"/>
        <v>Y</v>
      </c>
    </row>
    <row r="52" spans="1:162" x14ac:dyDescent="0.3">
      <c r="A52" s="137" t="str">
        <f>FOD!B52</f>
        <v xml:space="preserve">GMRINFRA  </v>
      </c>
      <c r="B52" s="137">
        <f>FOD!F52</f>
        <v>17.100000000000001</v>
      </c>
      <c r="C52" s="137">
        <f>FOD!P52</f>
        <v>17.399999999999999</v>
      </c>
      <c r="D52" s="137">
        <f>FOD!Z52</f>
        <v>17.25</v>
      </c>
      <c r="E52" s="137">
        <f>FOD!AJ52</f>
        <v>17.3</v>
      </c>
      <c r="F52" s="137">
        <f>FOD!AT52</f>
        <v>17.5</v>
      </c>
      <c r="G52" s="137" t="str">
        <f t="shared" si="55"/>
        <v>N</v>
      </c>
      <c r="H52" s="137" t="str">
        <f t="shared" si="56"/>
        <v>Y</v>
      </c>
      <c r="I52" s="137" t="str">
        <f t="shared" si="57"/>
        <v>N</v>
      </c>
      <c r="J52" s="137" t="str">
        <f t="shared" si="58"/>
        <v>N</v>
      </c>
      <c r="K52" s="139">
        <f t="shared" si="59"/>
        <v>-1.7241379310344664</v>
      </c>
      <c r="L52" s="139">
        <f t="shared" si="60"/>
        <v>0.869565217391296</v>
      </c>
      <c r="M52" s="139">
        <f t="shared" si="61"/>
        <v>-0.28901734104046656</v>
      </c>
      <c r="N52" s="139">
        <f t="shared" si="62"/>
        <v>-1.1428571428571388</v>
      </c>
      <c r="O52" s="137" t="str">
        <f t="shared" si="63"/>
        <v>N</v>
      </c>
      <c r="P52" s="137" t="str">
        <f t="shared" si="64"/>
        <v>Y</v>
      </c>
      <c r="Q52" s="137" t="str">
        <f t="shared" si="65"/>
        <v>Y</v>
      </c>
      <c r="R52" s="137">
        <f>FOD!C52</f>
        <v>17.3</v>
      </c>
      <c r="S52" s="137">
        <f>FOD!M52</f>
        <v>17.350000000000001</v>
      </c>
      <c r="T52" s="137">
        <f>FOD!W52</f>
        <v>17.25</v>
      </c>
      <c r="U52" s="137">
        <f>FOD!AG52</f>
        <v>17.55</v>
      </c>
      <c r="V52" s="137">
        <f>FOD!AQ52</f>
        <v>18.2</v>
      </c>
      <c r="W52" s="137">
        <f>FOD!D52</f>
        <v>17.399999999999999</v>
      </c>
      <c r="X52" s="137">
        <f>FOD!N52</f>
        <v>17.75</v>
      </c>
      <c r="Y52" s="137">
        <f>FOD!X52</f>
        <v>17.399999999999999</v>
      </c>
      <c r="Z52" s="137">
        <f>FOD!AH52</f>
        <v>17.649999999999999</v>
      </c>
      <c r="AA52" s="137">
        <f>FOD!AR52</f>
        <v>18.2</v>
      </c>
      <c r="AB52" s="137">
        <f>FOD!E52</f>
        <v>17</v>
      </c>
      <c r="AC52" s="137">
        <f>FOD!O52</f>
        <v>17.25</v>
      </c>
      <c r="AD52" s="137">
        <f>FOD!Y52</f>
        <v>16.95</v>
      </c>
      <c r="AE52" s="137">
        <f>FOD!AI52</f>
        <v>17.25</v>
      </c>
      <c r="AF52" s="137">
        <f>FOD!AS52</f>
        <v>17.350000000000001</v>
      </c>
      <c r="AG52" s="137">
        <f>FOD!G52</f>
        <v>37575000</v>
      </c>
      <c r="AH52" s="137">
        <f>FOD!Q52</f>
        <v>39735000</v>
      </c>
      <c r="AI52" s="137">
        <f>FOD!AA52</f>
        <v>41850000</v>
      </c>
      <c r="AJ52" s="137">
        <f>FOD!AK52</f>
        <v>43380000</v>
      </c>
      <c r="AK52" s="137">
        <f>FOD!AU52</f>
        <v>43740000</v>
      </c>
      <c r="AL52" s="137" t="str">
        <f t="shared" si="66"/>
        <v>N</v>
      </c>
      <c r="AM52" s="137" t="str">
        <f t="shared" si="67"/>
        <v>N</v>
      </c>
      <c r="AN52" s="137" t="str">
        <f t="shared" si="68"/>
        <v>N</v>
      </c>
      <c r="AO52" s="137" t="str">
        <f t="shared" si="69"/>
        <v>N</v>
      </c>
      <c r="AP52" s="139">
        <f t="shared" si="70"/>
        <v>-5.4360135900339754</v>
      </c>
      <c r="AQ52" s="139">
        <f t="shared" si="71"/>
        <v>-5.053763440860215</v>
      </c>
      <c r="AR52" s="139">
        <f t="shared" si="72"/>
        <v>-3.5269709543568464</v>
      </c>
      <c r="AS52" s="139">
        <f t="shared" si="73"/>
        <v>-0.82304526748971196</v>
      </c>
      <c r="AT52" s="137" t="str">
        <f t="shared" si="74"/>
        <v>N</v>
      </c>
      <c r="AU52" s="137" t="str">
        <f t="shared" si="75"/>
        <v>N</v>
      </c>
      <c r="AV52" s="137" t="str">
        <f t="shared" si="76"/>
        <v>N</v>
      </c>
      <c r="AW52" s="137">
        <f>FOD!H52</f>
        <v>218596500</v>
      </c>
      <c r="AX52" s="137">
        <f>FOD!R52</f>
        <v>263866500</v>
      </c>
      <c r="AY52" s="137">
        <f>FOD!AB52</f>
        <v>283232250</v>
      </c>
      <c r="AZ52" s="137">
        <f>FOD!AL52</f>
        <v>151042500</v>
      </c>
      <c r="BA52" s="137">
        <f>FOD!AV52</f>
        <v>245092500</v>
      </c>
      <c r="BB52" s="137" t="str">
        <f t="shared" si="77"/>
        <v>N</v>
      </c>
      <c r="BC52" s="137" t="str">
        <f t="shared" si="78"/>
        <v>N</v>
      </c>
      <c r="BD52" s="137" t="str">
        <f t="shared" si="79"/>
        <v>Y</v>
      </c>
      <c r="BE52" s="137" t="str">
        <f t="shared" si="80"/>
        <v>N</v>
      </c>
      <c r="BF52" s="139">
        <f t="shared" si="81"/>
        <v>-17.156402953766392</v>
      </c>
      <c r="BG52" s="139">
        <f t="shared" si="82"/>
        <v>-6.8374099347796733</v>
      </c>
      <c r="BH52" s="139">
        <f t="shared" si="83"/>
        <v>87.518248175182478</v>
      </c>
      <c r="BI52" s="139">
        <f t="shared" si="84"/>
        <v>-38.373267235839528</v>
      </c>
      <c r="BJ52" s="137" t="str">
        <f t="shared" si="85"/>
        <v>N</v>
      </c>
      <c r="BK52" s="137" t="str">
        <f t="shared" si="86"/>
        <v>N</v>
      </c>
      <c r="BL52" s="137" t="str">
        <f t="shared" si="87"/>
        <v>Y</v>
      </c>
      <c r="BM52" s="137">
        <f>FOD!I52</f>
        <v>12735000</v>
      </c>
      <c r="BN52" s="137">
        <f>FOD!S52</f>
        <v>15075000</v>
      </c>
      <c r="BO52" s="137">
        <f>FOD!AC52</f>
        <v>16515000</v>
      </c>
      <c r="BP52" s="137">
        <f>FOD!AM52</f>
        <v>8685000</v>
      </c>
      <c r="BQ52" s="137">
        <f>FOD!AW52</f>
        <v>13905000</v>
      </c>
      <c r="BR52" s="137" t="str">
        <f t="shared" si="88"/>
        <v>N</v>
      </c>
      <c r="BS52" s="137" t="str">
        <f t="shared" si="89"/>
        <v>N</v>
      </c>
      <c r="BT52" s="137" t="str">
        <f t="shared" si="90"/>
        <v>Y</v>
      </c>
      <c r="BU52" s="137" t="str">
        <f t="shared" si="91"/>
        <v>N</v>
      </c>
      <c r="BV52" s="139">
        <f t="shared" si="92"/>
        <v>-15.522388059701491</v>
      </c>
      <c r="BW52" s="139">
        <f t="shared" si="93"/>
        <v>-8.7193460490463206</v>
      </c>
      <c r="BX52" s="139">
        <f t="shared" si="94"/>
        <v>90.155440414507765</v>
      </c>
      <c r="BY52" s="139">
        <f t="shared" si="95"/>
        <v>-37.540453074433657</v>
      </c>
      <c r="BZ52" s="137" t="str">
        <f t="shared" si="96"/>
        <v>N</v>
      </c>
      <c r="CA52" s="137" t="str">
        <f t="shared" si="97"/>
        <v>N</v>
      </c>
      <c r="CB52" s="137" t="str">
        <f t="shared" si="98"/>
        <v>Y</v>
      </c>
      <c r="CC52" s="137">
        <f>FOD!J52</f>
        <v>188</v>
      </c>
      <c r="CD52" s="137">
        <f>FOD!T52</f>
        <v>289</v>
      </c>
      <c r="CE52" s="137">
        <f>FOD!AD52</f>
        <v>316</v>
      </c>
      <c r="CF52" s="137">
        <f>FOD!AN52</f>
        <v>153</v>
      </c>
      <c r="CG52" s="137">
        <f>FOD!AX52</f>
        <v>295</v>
      </c>
      <c r="CH52" s="137" t="str">
        <f t="shared" si="99"/>
        <v>N</v>
      </c>
      <c r="CI52" s="137" t="str">
        <f t="shared" si="100"/>
        <v>N</v>
      </c>
      <c r="CJ52" s="137" t="str">
        <f t="shared" si="101"/>
        <v>Y</v>
      </c>
      <c r="CK52" s="137" t="str">
        <f t="shared" si="102"/>
        <v>N</v>
      </c>
      <c r="CL52" s="139">
        <f t="shared" si="103"/>
        <v>-34.94809688581315</v>
      </c>
      <c r="CM52" s="139">
        <f t="shared" si="104"/>
        <v>-8.5443037974683538</v>
      </c>
      <c r="CN52" s="139">
        <f t="shared" si="105"/>
        <v>106.53594771241831</v>
      </c>
      <c r="CO52" s="139">
        <f t="shared" si="106"/>
        <v>-48.135593220338983</v>
      </c>
      <c r="CP52" s="137" t="str">
        <f t="shared" si="107"/>
        <v>N</v>
      </c>
      <c r="CQ52" s="137" t="str">
        <f t="shared" si="108"/>
        <v>N</v>
      </c>
      <c r="CR52" s="137" t="str">
        <f t="shared" si="109"/>
        <v>Y</v>
      </c>
      <c r="CT52" s="144" t="str">
        <f>'FOD (ALL)'!M52</f>
        <v>GLENMARK</v>
      </c>
      <c r="CU52" s="137">
        <f>'FOD (ALL)'!N52</f>
        <v>8260</v>
      </c>
      <c r="CV52" s="137">
        <f>'FOD (ALL)'!AE52</f>
        <v>3890</v>
      </c>
      <c r="CW52" s="137">
        <f>'FOD (ALL)'!AV52</f>
        <v>3367</v>
      </c>
      <c r="CX52" s="137">
        <f>'FOD (ALL)'!BM52</f>
        <v>2642</v>
      </c>
      <c r="CY52" s="137">
        <f>'FOD (ALL)'!CD52</f>
        <v>2314</v>
      </c>
      <c r="CZ52" s="137" t="str">
        <f t="shared" si="110"/>
        <v>Y</v>
      </c>
      <c r="DA52" s="137" t="str">
        <f t="shared" si="111"/>
        <v>Y</v>
      </c>
      <c r="DB52" s="137" t="str">
        <f t="shared" si="112"/>
        <v>Y</v>
      </c>
      <c r="DC52" s="137" t="str">
        <f t="shared" si="113"/>
        <v>Y</v>
      </c>
      <c r="DD52" s="139">
        <f t="shared" si="114"/>
        <v>112.33933161953729</v>
      </c>
      <c r="DE52" s="139">
        <f t="shared" si="115"/>
        <v>15.533115533115533</v>
      </c>
      <c r="DF52" s="139">
        <f t="shared" si="116"/>
        <v>27.441332323996971</v>
      </c>
      <c r="DG52" s="139">
        <f t="shared" si="117"/>
        <v>14.174589455488332</v>
      </c>
      <c r="DH52" s="139" t="str">
        <f t="shared" si="118"/>
        <v>Y</v>
      </c>
      <c r="DI52" s="139" t="str">
        <f t="shared" si="119"/>
        <v>N</v>
      </c>
      <c r="DJ52" s="137" t="str">
        <f t="shared" si="120"/>
        <v>Y</v>
      </c>
      <c r="DK52" s="137">
        <f>'FOD (ALL)'!O52</f>
        <v>41227.620000000003</v>
      </c>
      <c r="DL52" s="137">
        <f>'FOD (ALL)'!AF52</f>
        <v>19081.14</v>
      </c>
      <c r="DM52" s="137">
        <f>'FOD (ALL)'!AW52</f>
        <v>16022.49</v>
      </c>
      <c r="DN52" s="137">
        <f>'FOD (ALL)'!BN52</f>
        <v>12320.15</v>
      </c>
      <c r="DO52" s="137">
        <f>'FOD (ALL)'!CE52</f>
        <v>10689.55</v>
      </c>
      <c r="DP52" s="137" t="str">
        <f t="shared" si="121"/>
        <v>Y</v>
      </c>
      <c r="DQ52" s="137" t="str">
        <f t="shared" si="122"/>
        <v>Y</v>
      </c>
      <c r="DR52" s="137" t="str">
        <f t="shared" si="123"/>
        <v>Y</v>
      </c>
      <c r="DS52" s="137" t="str">
        <f t="shared" si="124"/>
        <v>Y</v>
      </c>
      <c r="DT52" s="139">
        <f t="shared" si="125"/>
        <v>116.06476342608462</v>
      </c>
      <c r="DU52" s="139">
        <f t="shared" si="126"/>
        <v>19.089729498973004</v>
      </c>
      <c r="DV52" s="139">
        <f t="shared" si="127"/>
        <v>30.051095157120656</v>
      </c>
      <c r="DW52" s="139">
        <f t="shared" si="128"/>
        <v>15.254150081154027</v>
      </c>
      <c r="DX52" s="139" t="str">
        <f t="shared" si="129"/>
        <v>Y</v>
      </c>
      <c r="DY52" s="139" t="str">
        <f t="shared" si="130"/>
        <v>N</v>
      </c>
      <c r="DZ52" s="137" t="str">
        <f t="shared" si="131"/>
        <v>Y</v>
      </c>
      <c r="EA52" s="137">
        <f>'FOD (ALL)'!P52</f>
        <v>4439100</v>
      </c>
      <c r="EB52" s="137">
        <f>'FOD (ALL)'!AG52</f>
        <v>3618900</v>
      </c>
      <c r="EC52" s="137">
        <f>'FOD (ALL)'!AX52</f>
        <v>3623600</v>
      </c>
      <c r="ED52" s="137">
        <f>'FOD (ALL)'!BO52</f>
        <v>3426200</v>
      </c>
      <c r="EE52" s="137">
        <f>'FOD (ALL)'!CF52</f>
        <v>3808900</v>
      </c>
      <c r="EF52" s="137" t="str">
        <f t="shared" si="132"/>
        <v>Y</v>
      </c>
      <c r="EG52" s="137" t="str">
        <f t="shared" si="133"/>
        <v>N</v>
      </c>
      <c r="EH52" s="137" t="str">
        <f t="shared" si="134"/>
        <v>Y</v>
      </c>
      <c r="EI52" s="137" t="str">
        <f t="shared" si="135"/>
        <v>N</v>
      </c>
      <c r="EJ52" s="139">
        <f t="shared" si="136"/>
        <v>22.664345519356711</v>
      </c>
      <c r="EK52" s="139">
        <f t="shared" si="137"/>
        <v>-0.12970526548184125</v>
      </c>
      <c r="EL52" s="139">
        <f t="shared" si="138"/>
        <v>5.7614850271437739</v>
      </c>
      <c r="EM52" s="139">
        <f t="shared" si="139"/>
        <v>-10.047520281446086</v>
      </c>
      <c r="EN52" s="139" t="str">
        <f t="shared" si="140"/>
        <v>Y</v>
      </c>
      <c r="EO52" s="139" t="str">
        <f t="shared" si="141"/>
        <v>N</v>
      </c>
      <c r="EP52" s="137" t="str">
        <f t="shared" si="142"/>
        <v>Y</v>
      </c>
      <c r="EQ52" s="137">
        <f>'FOD (ALL)'!Q52</f>
        <v>820200</v>
      </c>
      <c r="ER52" s="137">
        <f>'FOD (ALL)'!AH52</f>
        <v>-4700</v>
      </c>
      <c r="ES52" s="137">
        <f>'FOD (ALL)'!AY52</f>
        <v>197400</v>
      </c>
      <c r="ET52" s="137">
        <f>'FOD (ALL)'!BP52</f>
        <v>-382700</v>
      </c>
      <c r="EU52" s="137">
        <f>'FOD (ALL)'!CG52</f>
        <v>-81200</v>
      </c>
      <c r="EV52" s="137" t="str">
        <f t="shared" si="143"/>
        <v>Y</v>
      </c>
      <c r="EW52" s="137" t="str">
        <f t="shared" si="144"/>
        <v>N</v>
      </c>
      <c r="EX52" s="137" t="str">
        <f t="shared" si="145"/>
        <v>Y</v>
      </c>
      <c r="EY52" s="137" t="str">
        <f t="shared" si="146"/>
        <v>N</v>
      </c>
      <c r="EZ52" s="139">
        <f t="shared" si="147"/>
        <v>-17551.063829787232</v>
      </c>
      <c r="FA52" s="139">
        <f t="shared" si="148"/>
        <v>-102.38095238095238</v>
      </c>
      <c r="FB52" s="139">
        <f t="shared" si="149"/>
        <v>-151.58087274627644</v>
      </c>
      <c r="FC52" s="139">
        <f t="shared" si="150"/>
        <v>371.30541871921184</v>
      </c>
      <c r="FD52" s="139" t="str">
        <f t="shared" si="151"/>
        <v>N</v>
      </c>
      <c r="FE52" s="139" t="str">
        <f t="shared" si="152"/>
        <v>Y</v>
      </c>
      <c r="FF52" s="137" t="str">
        <f t="shared" si="153"/>
        <v>N</v>
      </c>
    </row>
    <row r="53" spans="1:162" x14ac:dyDescent="0.3">
      <c r="A53" s="137" t="str">
        <f>FOD!B53</f>
        <v xml:space="preserve">GODREJCP  </v>
      </c>
      <c r="B53" s="137">
        <f>FOD!F53</f>
        <v>569.4</v>
      </c>
      <c r="C53" s="137">
        <f>FOD!P53</f>
        <v>574.1</v>
      </c>
      <c r="D53" s="137">
        <f>FOD!Z53</f>
        <v>565</v>
      </c>
      <c r="E53" s="137">
        <f>FOD!AJ53</f>
        <v>554.5</v>
      </c>
      <c r="F53" s="137">
        <f>FOD!AT53</f>
        <v>538.04999999999995</v>
      </c>
      <c r="G53" s="137" t="str">
        <f t="shared" si="55"/>
        <v>N</v>
      </c>
      <c r="H53" s="137" t="str">
        <f t="shared" si="56"/>
        <v>Y</v>
      </c>
      <c r="I53" s="137" t="str">
        <f t="shared" si="57"/>
        <v>Y</v>
      </c>
      <c r="J53" s="137" t="str">
        <f t="shared" si="58"/>
        <v>Y</v>
      </c>
      <c r="K53" s="139">
        <f t="shared" si="59"/>
        <v>-0.81867270510364831</v>
      </c>
      <c r="L53" s="139">
        <f t="shared" si="60"/>
        <v>1.6106194690265525</v>
      </c>
      <c r="M53" s="139">
        <f t="shared" si="61"/>
        <v>1.8935978358881875</v>
      </c>
      <c r="N53" s="139">
        <f t="shared" si="62"/>
        <v>3.0573366787473368</v>
      </c>
      <c r="O53" s="137" t="str">
        <f t="shared" si="63"/>
        <v>N</v>
      </c>
      <c r="P53" s="137" t="str">
        <f t="shared" si="64"/>
        <v>N</v>
      </c>
      <c r="Q53" s="137" t="str">
        <f t="shared" si="65"/>
        <v>N</v>
      </c>
      <c r="R53" s="137">
        <f>FOD!C53</f>
        <v>574</v>
      </c>
      <c r="S53" s="137">
        <f>FOD!M53</f>
        <v>569.95000000000005</v>
      </c>
      <c r="T53" s="137">
        <f>FOD!W53</f>
        <v>558.45000000000005</v>
      </c>
      <c r="U53" s="137">
        <f>FOD!AG53</f>
        <v>543.85</v>
      </c>
      <c r="V53" s="137">
        <f>FOD!AQ53</f>
        <v>551.75</v>
      </c>
      <c r="W53" s="137">
        <f>FOD!D53</f>
        <v>581.15</v>
      </c>
      <c r="X53" s="137">
        <f>FOD!N53</f>
        <v>583.95000000000005</v>
      </c>
      <c r="Y53" s="137">
        <f>FOD!X53</f>
        <v>567</v>
      </c>
      <c r="Z53" s="137">
        <f>FOD!AH53</f>
        <v>557.95000000000005</v>
      </c>
      <c r="AA53" s="137">
        <f>FOD!AR53</f>
        <v>552</v>
      </c>
      <c r="AB53" s="137">
        <f>FOD!E53</f>
        <v>567.15</v>
      </c>
      <c r="AC53" s="137">
        <f>FOD!O53</f>
        <v>563.04999999999995</v>
      </c>
      <c r="AD53" s="137">
        <f>FOD!Y53</f>
        <v>556</v>
      </c>
      <c r="AE53" s="137">
        <f>FOD!AI53</f>
        <v>537</v>
      </c>
      <c r="AF53" s="137">
        <f>FOD!AS53</f>
        <v>535.1</v>
      </c>
      <c r="AG53" s="137">
        <f>FOD!G53</f>
        <v>5812800</v>
      </c>
      <c r="AH53" s="137">
        <f>FOD!Q53</f>
        <v>6040000</v>
      </c>
      <c r="AI53" s="137">
        <f>FOD!AA53</f>
        <v>6061600</v>
      </c>
      <c r="AJ53" s="137">
        <f>FOD!AK53</f>
        <v>5980800</v>
      </c>
      <c r="AK53" s="137">
        <f>FOD!AU53</f>
        <v>5940800</v>
      </c>
      <c r="AL53" s="137" t="str">
        <f t="shared" si="66"/>
        <v>N</v>
      </c>
      <c r="AM53" s="137" t="str">
        <f t="shared" si="67"/>
        <v>N</v>
      </c>
      <c r="AN53" s="137" t="str">
        <f t="shared" si="68"/>
        <v>Y</v>
      </c>
      <c r="AO53" s="137" t="str">
        <f t="shared" si="69"/>
        <v>Y</v>
      </c>
      <c r="AP53" s="139">
        <f t="shared" si="70"/>
        <v>-3.76158940397351</v>
      </c>
      <c r="AQ53" s="139">
        <f t="shared" si="71"/>
        <v>-0.35634155998416261</v>
      </c>
      <c r="AR53" s="139">
        <f t="shared" si="72"/>
        <v>1.3509898341359015</v>
      </c>
      <c r="AS53" s="139">
        <f t="shared" si="73"/>
        <v>0.67330999192028007</v>
      </c>
      <c r="AT53" s="137" t="str">
        <f t="shared" si="74"/>
        <v>N</v>
      </c>
      <c r="AU53" s="137" t="str">
        <f t="shared" si="75"/>
        <v>N</v>
      </c>
      <c r="AV53" s="137" t="str">
        <f t="shared" si="76"/>
        <v>Y</v>
      </c>
      <c r="AW53" s="137">
        <f>FOD!H53</f>
        <v>990515960</v>
      </c>
      <c r="AX53" s="137">
        <f>FOD!R53</f>
        <v>947444960</v>
      </c>
      <c r="AY53" s="137">
        <f>FOD!AB53</f>
        <v>719721560</v>
      </c>
      <c r="AZ53" s="137">
        <f>FOD!AL53</f>
        <v>775947760</v>
      </c>
      <c r="BA53" s="137">
        <f>FOD!AV53</f>
        <v>822615440</v>
      </c>
      <c r="BB53" s="137" t="str">
        <f t="shared" si="77"/>
        <v>Y</v>
      </c>
      <c r="BC53" s="137" t="str">
        <f t="shared" si="78"/>
        <v>Y</v>
      </c>
      <c r="BD53" s="137" t="str">
        <f t="shared" si="79"/>
        <v>N</v>
      </c>
      <c r="BE53" s="137" t="str">
        <f t="shared" si="80"/>
        <v>N</v>
      </c>
      <c r="BF53" s="139">
        <f t="shared" si="81"/>
        <v>4.5460160556450688</v>
      </c>
      <c r="BG53" s="139">
        <f t="shared" si="82"/>
        <v>31.640486079088699</v>
      </c>
      <c r="BH53" s="139">
        <f t="shared" si="83"/>
        <v>-7.2461321365242428</v>
      </c>
      <c r="BI53" s="139">
        <f t="shared" si="84"/>
        <v>-5.6730858346155033</v>
      </c>
      <c r="BJ53" s="137" t="str">
        <f t="shared" si="85"/>
        <v>N</v>
      </c>
      <c r="BK53" s="137" t="str">
        <f t="shared" si="86"/>
        <v>Y</v>
      </c>
      <c r="BL53" s="137" t="str">
        <f t="shared" si="87"/>
        <v>N</v>
      </c>
      <c r="BM53" s="137">
        <f>FOD!I53</f>
        <v>1732000</v>
      </c>
      <c r="BN53" s="137">
        <f>FOD!S53</f>
        <v>1642400</v>
      </c>
      <c r="BO53" s="137">
        <f>FOD!AC53</f>
        <v>1280800</v>
      </c>
      <c r="BP53" s="137">
        <f>FOD!AM53</f>
        <v>1409600</v>
      </c>
      <c r="BQ53" s="137">
        <f>FOD!AW53</f>
        <v>1519200</v>
      </c>
      <c r="BR53" s="137" t="str">
        <f t="shared" si="88"/>
        <v>Y</v>
      </c>
      <c r="BS53" s="137" t="str">
        <f t="shared" si="89"/>
        <v>Y</v>
      </c>
      <c r="BT53" s="137" t="str">
        <f t="shared" si="90"/>
        <v>N</v>
      </c>
      <c r="BU53" s="137" t="str">
        <f t="shared" si="91"/>
        <v>N</v>
      </c>
      <c r="BV53" s="139">
        <f t="shared" si="92"/>
        <v>5.4554310764734533</v>
      </c>
      <c r="BW53" s="139">
        <f t="shared" si="93"/>
        <v>28.232354778263584</v>
      </c>
      <c r="BX53" s="139">
        <f t="shared" si="94"/>
        <v>-9.1373439273552783</v>
      </c>
      <c r="BY53" s="139">
        <f t="shared" si="95"/>
        <v>-7.2143233280674037</v>
      </c>
      <c r="BZ53" s="137" t="str">
        <f t="shared" si="96"/>
        <v>N</v>
      </c>
      <c r="CA53" s="137" t="str">
        <f t="shared" si="97"/>
        <v>Y</v>
      </c>
      <c r="CB53" s="137" t="str">
        <f t="shared" si="98"/>
        <v>N</v>
      </c>
      <c r="CC53" s="137">
        <f>FOD!J53</f>
        <v>1356</v>
      </c>
      <c r="CD53" s="137">
        <f>FOD!T53</f>
        <v>2000</v>
      </c>
      <c r="CE53" s="137">
        <f>FOD!AD53</f>
        <v>1540</v>
      </c>
      <c r="CF53" s="137">
        <f>FOD!AN53</f>
        <v>1662</v>
      </c>
      <c r="CG53" s="137">
        <f>FOD!AX53</f>
        <v>1752</v>
      </c>
      <c r="CH53" s="137" t="str">
        <f t="shared" si="99"/>
        <v>N</v>
      </c>
      <c r="CI53" s="137" t="str">
        <f t="shared" si="100"/>
        <v>Y</v>
      </c>
      <c r="CJ53" s="137" t="str">
        <f t="shared" si="101"/>
        <v>N</v>
      </c>
      <c r="CK53" s="137" t="str">
        <f t="shared" si="102"/>
        <v>N</v>
      </c>
      <c r="CL53" s="139">
        <f t="shared" si="103"/>
        <v>-32.200000000000003</v>
      </c>
      <c r="CM53" s="139">
        <f t="shared" si="104"/>
        <v>29.870129870129869</v>
      </c>
      <c r="CN53" s="139">
        <f t="shared" si="105"/>
        <v>-7.3405535499398304</v>
      </c>
      <c r="CO53" s="139">
        <f t="shared" si="106"/>
        <v>-5.1369863013698627</v>
      </c>
      <c r="CP53" s="137" t="str">
        <f t="shared" si="107"/>
        <v>N</v>
      </c>
      <c r="CQ53" s="137" t="str">
        <f t="shared" si="108"/>
        <v>Y</v>
      </c>
      <c r="CR53" s="137" t="str">
        <f t="shared" si="109"/>
        <v>N</v>
      </c>
      <c r="CT53" s="144" t="str">
        <f>'FOD (ALL)'!M53</f>
        <v>GMRINFRA</v>
      </c>
      <c r="CU53" s="137">
        <f>'FOD (ALL)'!N53</f>
        <v>503</v>
      </c>
      <c r="CV53" s="137">
        <f>'FOD (ALL)'!AE53</f>
        <v>461</v>
      </c>
      <c r="CW53" s="137">
        <f>'FOD (ALL)'!AV53</f>
        <v>558</v>
      </c>
      <c r="CX53" s="137">
        <f>'FOD (ALL)'!BM53</f>
        <v>260</v>
      </c>
      <c r="CY53" s="137">
        <f>'FOD (ALL)'!CD53</f>
        <v>337</v>
      </c>
      <c r="CZ53" s="137" t="str">
        <f t="shared" si="110"/>
        <v>Y</v>
      </c>
      <c r="DA53" s="137" t="str">
        <f t="shared" si="111"/>
        <v>N</v>
      </c>
      <c r="DB53" s="137" t="str">
        <f t="shared" si="112"/>
        <v>Y</v>
      </c>
      <c r="DC53" s="137" t="str">
        <f t="shared" si="113"/>
        <v>N</v>
      </c>
      <c r="DD53" s="139">
        <f t="shared" si="114"/>
        <v>9.1106290672451191</v>
      </c>
      <c r="DE53" s="139">
        <f t="shared" si="115"/>
        <v>-17.383512544802869</v>
      </c>
      <c r="DF53" s="139">
        <f t="shared" si="116"/>
        <v>114.61538461538461</v>
      </c>
      <c r="DG53" s="139">
        <f t="shared" si="117"/>
        <v>-22.848664688427299</v>
      </c>
      <c r="DH53" s="139" t="str">
        <f t="shared" si="118"/>
        <v>Y</v>
      </c>
      <c r="DI53" s="139" t="str">
        <f t="shared" si="119"/>
        <v>N</v>
      </c>
      <c r="DJ53" s="137" t="str">
        <f t="shared" si="120"/>
        <v>Y</v>
      </c>
      <c r="DK53" s="137">
        <f>'FOD (ALL)'!O53</f>
        <v>3892.71</v>
      </c>
      <c r="DL53" s="137">
        <f>'FOD (ALL)'!AF53</f>
        <v>3634.1499999999996</v>
      </c>
      <c r="DM53" s="137">
        <f>'FOD (ALL)'!AW53</f>
        <v>4306.8900000000003</v>
      </c>
      <c r="DN53" s="137">
        <f>'FOD (ALL)'!BN53</f>
        <v>2035.92</v>
      </c>
      <c r="DO53" s="137">
        <f>'FOD (ALL)'!CE53</f>
        <v>2674.29</v>
      </c>
      <c r="DP53" s="137" t="str">
        <f t="shared" si="121"/>
        <v>Y</v>
      </c>
      <c r="DQ53" s="137" t="str">
        <f t="shared" si="122"/>
        <v>N</v>
      </c>
      <c r="DR53" s="137" t="str">
        <f t="shared" si="123"/>
        <v>Y</v>
      </c>
      <c r="DS53" s="137" t="str">
        <f t="shared" si="124"/>
        <v>N</v>
      </c>
      <c r="DT53" s="139">
        <f t="shared" si="125"/>
        <v>7.1147310925526037</v>
      </c>
      <c r="DU53" s="139">
        <f t="shared" si="126"/>
        <v>-15.620087812783717</v>
      </c>
      <c r="DV53" s="139">
        <f t="shared" si="127"/>
        <v>111.54514912177295</v>
      </c>
      <c r="DW53" s="139">
        <f t="shared" si="128"/>
        <v>-23.870634822700602</v>
      </c>
      <c r="DX53" s="139" t="str">
        <f t="shared" si="129"/>
        <v>Y</v>
      </c>
      <c r="DY53" s="139" t="str">
        <f t="shared" si="130"/>
        <v>N</v>
      </c>
      <c r="DZ53" s="137" t="str">
        <f t="shared" si="131"/>
        <v>Y</v>
      </c>
      <c r="EA53" s="137">
        <f>'FOD (ALL)'!P53</f>
        <v>53055000</v>
      </c>
      <c r="EB53" s="137">
        <f>'FOD (ALL)'!AG53</f>
        <v>50895000</v>
      </c>
      <c r="EC53" s="137">
        <f>'FOD (ALL)'!AX53</f>
        <v>49770000</v>
      </c>
      <c r="ED53" s="137">
        <f>'FOD (ALL)'!BO53</f>
        <v>48825000</v>
      </c>
      <c r="EE53" s="137">
        <f>'FOD (ALL)'!CF53</f>
        <v>46575000</v>
      </c>
      <c r="EF53" s="137" t="str">
        <f t="shared" si="132"/>
        <v>Y</v>
      </c>
      <c r="EG53" s="137" t="str">
        <f t="shared" si="133"/>
        <v>Y</v>
      </c>
      <c r="EH53" s="137" t="str">
        <f t="shared" si="134"/>
        <v>Y</v>
      </c>
      <c r="EI53" s="137" t="str">
        <f t="shared" si="135"/>
        <v>Y</v>
      </c>
      <c r="EJ53" s="139">
        <f t="shared" si="136"/>
        <v>4.2440318302387263</v>
      </c>
      <c r="EK53" s="139">
        <f t="shared" si="137"/>
        <v>2.2603978300180834</v>
      </c>
      <c r="EL53" s="139">
        <f t="shared" si="138"/>
        <v>1.935483870967742</v>
      </c>
      <c r="EM53" s="139">
        <f t="shared" si="139"/>
        <v>4.8309178743961354</v>
      </c>
      <c r="EN53" s="139" t="str">
        <f t="shared" si="140"/>
        <v>Y</v>
      </c>
      <c r="EO53" s="139" t="str">
        <f t="shared" si="141"/>
        <v>Y</v>
      </c>
      <c r="EP53" s="137" t="str">
        <f t="shared" si="142"/>
        <v>N</v>
      </c>
      <c r="EQ53" s="137">
        <f>'FOD (ALL)'!Q53</f>
        <v>2160000</v>
      </c>
      <c r="ER53" s="137">
        <f>'FOD (ALL)'!AH53</f>
        <v>1125000</v>
      </c>
      <c r="ES53" s="137">
        <f>'FOD (ALL)'!AY53</f>
        <v>945000</v>
      </c>
      <c r="ET53" s="137">
        <f>'FOD (ALL)'!BP53</f>
        <v>2250000</v>
      </c>
      <c r="EU53" s="137">
        <f>'FOD (ALL)'!CG53</f>
        <v>225000</v>
      </c>
      <c r="EV53" s="137" t="str">
        <f t="shared" si="143"/>
        <v>Y</v>
      </c>
      <c r="EW53" s="137" t="str">
        <f t="shared" si="144"/>
        <v>Y</v>
      </c>
      <c r="EX53" s="137" t="str">
        <f t="shared" si="145"/>
        <v>N</v>
      </c>
      <c r="EY53" s="137" t="str">
        <f t="shared" si="146"/>
        <v>Y</v>
      </c>
      <c r="EZ53" s="139">
        <f t="shared" si="147"/>
        <v>92</v>
      </c>
      <c r="FA53" s="139">
        <f t="shared" si="148"/>
        <v>19.047619047619047</v>
      </c>
      <c r="FB53" s="139">
        <f t="shared" si="149"/>
        <v>-57.999999999999993</v>
      </c>
      <c r="FC53" s="139">
        <f t="shared" si="150"/>
        <v>900</v>
      </c>
      <c r="FD53" s="139" t="str">
        <f t="shared" si="151"/>
        <v>Y</v>
      </c>
      <c r="FE53" s="139" t="str">
        <f t="shared" si="152"/>
        <v>Y</v>
      </c>
      <c r="FF53" s="137" t="str">
        <f t="shared" si="153"/>
        <v>N</v>
      </c>
    </row>
    <row r="54" spans="1:162" x14ac:dyDescent="0.3">
      <c r="A54" s="137" t="str">
        <f>FOD!B54</f>
        <v>GODREJPROP</v>
      </c>
      <c r="B54" s="137">
        <f>FOD!F54</f>
        <v>602.4</v>
      </c>
      <c r="C54" s="137">
        <f>FOD!P54</f>
        <v>600.85</v>
      </c>
      <c r="D54" s="137">
        <f>FOD!Z54</f>
        <v>598.29999999999995</v>
      </c>
      <c r="E54" s="137">
        <f>FOD!AJ54</f>
        <v>583.04999999999995</v>
      </c>
      <c r="F54" s="137">
        <f>FOD!AT54</f>
        <v>597.1</v>
      </c>
      <c r="G54" s="137" t="str">
        <f t="shared" si="55"/>
        <v>Y</v>
      </c>
      <c r="H54" s="137" t="str">
        <f t="shared" si="56"/>
        <v>Y</v>
      </c>
      <c r="I54" s="137" t="str">
        <f t="shared" si="57"/>
        <v>Y</v>
      </c>
      <c r="J54" s="137" t="str">
        <f t="shared" si="58"/>
        <v>N</v>
      </c>
      <c r="K54" s="139">
        <f t="shared" si="59"/>
        <v>0.25796787883830485</v>
      </c>
      <c r="L54" s="139">
        <f t="shared" si="60"/>
        <v>0.42620758816648313</v>
      </c>
      <c r="M54" s="139">
        <f t="shared" si="61"/>
        <v>2.6155561272618129</v>
      </c>
      <c r="N54" s="139">
        <f t="shared" si="62"/>
        <v>-2.3530396918439238</v>
      </c>
      <c r="O54" s="137" t="str">
        <f t="shared" si="63"/>
        <v>N</v>
      </c>
      <c r="P54" s="137" t="str">
        <f t="shared" si="64"/>
        <v>N</v>
      </c>
      <c r="Q54" s="137" t="str">
        <f t="shared" si="65"/>
        <v>Y</v>
      </c>
      <c r="R54" s="137">
        <f>FOD!C54</f>
        <v>600</v>
      </c>
      <c r="S54" s="137">
        <f>FOD!M54</f>
        <v>601.95000000000005</v>
      </c>
      <c r="T54" s="137">
        <f>FOD!W54</f>
        <v>585</v>
      </c>
      <c r="U54" s="137">
        <f>FOD!AG54</f>
        <v>600</v>
      </c>
      <c r="V54" s="137">
        <f>FOD!AQ54</f>
        <v>618.04999999999995</v>
      </c>
      <c r="W54" s="137">
        <f>FOD!D54</f>
        <v>614.20000000000005</v>
      </c>
      <c r="X54" s="137">
        <f>FOD!N54</f>
        <v>609.70000000000005</v>
      </c>
      <c r="Y54" s="137">
        <f>FOD!X54</f>
        <v>603.54999999999995</v>
      </c>
      <c r="Z54" s="137">
        <f>FOD!AH54</f>
        <v>602.95000000000005</v>
      </c>
      <c r="AA54" s="137">
        <f>FOD!AR54</f>
        <v>618.04999999999995</v>
      </c>
      <c r="AB54" s="137">
        <f>FOD!E54</f>
        <v>583.65</v>
      </c>
      <c r="AC54" s="137">
        <f>FOD!O54</f>
        <v>592.45000000000005</v>
      </c>
      <c r="AD54" s="137">
        <f>FOD!Y54</f>
        <v>576.20000000000005</v>
      </c>
      <c r="AE54" s="137">
        <f>FOD!AI54</f>
        <v>574.45000000000005</v>
      </c>
      <c r="AF54" s="137">
        <f>FOD!AS54</f>
        <v>582.6</v>
      </c>
      <c r="AG54" s="137">
        <f>FOD!G54</f>
        <v>247650</v>
      </c>
      <c r="AH54" s="137">
        <f>FOD!Q54</f>
        <v>246350</v>
      </c>
      <c r="AI54" s="137">
        <f>FOD!AA54</f>
        <v>273000</v>
      </c>
      <c r="AJ54" s="137">
        <f>FOD!AK54</f>
        <v>229450</v>
      </c>
      <c r="AK54" s="137">
        <f>FOD!AU54</f>
        <v>222950</v>
      </c>
      <c r="AL54" s="137" t="str">
        <f t="shared" si="66"/>
        <v>Y</v>
      </c>
      <c r="AM54" s="137" t="str">
        <f t="shared" si="67"/>
        <v>N</v>
      </c>
      <c r="AN54" s="137" t="str">
        <f t="shared" si="68"/>
        <v>Y</v>
      </c>
      <c r="AO54" s="137" t="str">
        <f t="shared" si="69"/>
        <v>Y</v>
      </c>
      <c r="AP54" s="139">
        <f t="shared" si="70"/>
        <v>0.52770448548812665</v>
      </c>
      <c r="AQ54" s="139">
        <f t="shared" si="71"/>
        <v>-9.7619047619047628</v>
      </c>
      <c r="AR54" s="139">
        <f t="shared" si="72"/>
        <v>18.980169971671387</v>
      </c>
      <c r="AS54" s="139">
        <f t="shared" si="73"/>
        <v>2.9154518950437316</v>
      </c>
      <c r="AT54" s="137" t="str">
        <f t="shared" si="74"/>
        <v>Y</v>
      </c>
      <c r="AU54" s="137" t="str">
        <f t="shared" si="75"/>
        <v>N</v>
      </c>
      <c r="AV54" s="137" t="str">
        <f t="shared" si="76"/>
        <v>Y</v>
      </c>
      <c r="AW54" s="137">
        <f>FOD!H54</f>
        <v>119386995</v>
      </c>
      <c r="AX54" s="137">
        <f>FOD!R54</f>
        <v>131091252.5</v>
      </c>
      <c r="AY54" s="137">
        <f>FOD!AB54</f>
        <v>268901977.5</v>
      </c>
      <c r="AZ54" s="137">
        <f>FOD!AL54</f>
        <v>121825307.5</v>
      </c>
      <c r="BA54" s="137">
        <f>FOD!AV54</f>
        <v>187068082.5</v>
      </c>
      <c r="BB54" s="137" t="str">
        <f t="shared" si="77"/>
        <v>N</v>
      </c>
      <c r="BC54" s="137" t="str">
        <f t="shared" si="78"/>
        <v>N</v>
      </c>
      <c r="BD54" s="137" t="str">
        <f t="shared" si="79"/>
        <v>Y</v>
      </c>
      <c r="BE54" s="137" t="str">
        <f t="shared" si="80"/>
        <v>N</v>
      </c>
      <c r="BF54" s="139">
        <f t="shared" si="81"/>
        <v>-8.9283283795003783</v>
      </c>
      <c r="BG54" s="139">
        <f t="shared" si="82"/>
        <v>-51.249427870049779</v>
      </c>
      <c r="BH54" s="139">
        <f t="shared" si="83"/>
        <v>120.72751796665895</v>
      </c>
      <c r="BI54" s="139">
        <f t="shared" si="84"/>
        <v>-34.876486746476381</v>
      </c>
      <c r="BJ54" s="137" t="str">
        <f t="shared" si="85"/>
        <v>Y</v>
      </c>
      <c r="BK54" s="137" t="str">
        <f t="shared" si="86"/>
        <v>N</v>
      </c>
      <c r="BL54" s="137" t="str">
        <f t="shared" si="87"/>
        <v>Y</v>
      </c>
      <c r="BM54" s="137">
        <f>FOD!I54</f>
        <v>199550</v>
      </c>
      <c r="BN54" s="137">
        <f>FOD!S54</f>
        <v>217100</v>
      </c>
      <c r="BO54" s="137">
        <f>FOD!AC54</f>
        <v>451750</v>
      </c>
      <c r="BP54" s="137">
        <f>FOD!AM54</f>
        <v>208000</v>
      </c>
      <c r="BQ54" s="137">
        <f>FOD!AW54</f>
        <v>313950</v>
      </c>
      <c r="BR54" s="137" t="str">
        <f t="shared" si="88"/>
        <v>N</v>
      </c>
      <c r="BS54" s="137" t="str">
        <f t="shared" si="89"/>
        <v>N</v>
      </c>
      <c r="BT54" s="137" t="str">
        <f t="shared" si="90"/>
        <v>Y</v>
      </c>
      <c r="BU54" s="137" t="str">
        <f t="shared" si="91"/>
        <v>N</v>
      </c>
      <c r="BV54" s="139">
        <f t="shared" si="92"/>
        <v>-8.0838323353293404</v>
      </c>
      <c r="BW54" s="139">
        <f t="shared" si="93"/>
        <v>-51.942446043165468</v>
      </c>
      <c r="BX54" s="139">
        <f t="shared" si="94"/>
        <v>117.1875</v>
      </c>
      <c r="BY54" s="139">
        <f t="shared" si="95"/>
        <v>-33.747412008281572</v>
      </c>
      <c r="BZ54" s="137" t="str">
        <f t="shared" si="96"/>
        <v>Y</v>
      </c>
      <c r="CA54" s="137" t="str">
        <f t="shared" si="97"/>
        <v>N</v>
      </c>
      <c r="CB54" s="137" t="str">
        <f t="shared" si="98"/>
        <v>Y</v>
      </c>
      <c r="CC54" s="137">
        <f>FOD!J54</f>
        <v>246</v>
      </c>
      <c r="CD54" s="137">
        <f>FOD!T54</f>
        <v>325</v>
      </c>
      <c r="CE54" s="137">
        <f>FOD!AD54</f>
        <v>650</v>
      </c>
      <c r="CF54" s="137">
        <f>FOD!AN54</f>
        <v>317</v>
      </c>
      <c r="CG54" s="137">
        <f>FOD!AX54</f>
        <v>468</v>
      </c>
      <c r="CH54" s="137" t="str">
        <f t="shared" si="99"/>
        <v>N</v>
      </c>
      <c r="CI54" s="137" t="str">
        <f t="shared" si="100"/>
        <v>N</v>
      </c>
      <c r="CJ54" s="137" t="str">
        <f t="shared" si="101"/>
        <v>Y</v>
      </c>
      <c r="CK54" s="137" t="str">
        <f t="shared" si="102"/>
        <v>N</v>
      </c>
      <c r="CL54" s="139">
        <f t="shared" si="103"/>
        <v>-24.307692307692307</v>
      </c>
      <c r="CM54" s="139">
        <f t="shared" si="104"/>
        <v>-50</v>
      </c>
      <c r="CN54" s="139">
        <f t="shared" si="105"/>
        <v>105.04731861198738</v>
      </c>
      <c r="CO54" s="139">
        <f t="shared" si="106"/>
        <v>-32.264957264957268</v>
      </c>
      <c r="CP54" s="137" t="str">
        <f t="shared" si="107"/>
        <v>Y</v>
      </c>
      <c r="CQ54" s="137" t="str">
        <f t="shared" si="108"/>
        <v>N</v>
      </c>
      <c r="CR54" s="137" t="str">
        <f t="shared" si="109"/>
        <v>Y</v>
      </c>
      <c r="CT54" s="144" t="str">
        <f>'FOD (ALL)'!M54</f>
        <v>GODREJCP</v>
      </c>
      <c r="CU54" s="137">
        <f>'FOD (ALL)'!N54</f>
        <v>3525</v>
      </c>
      <c r="CV54" s="137">
        <f>'FOD (ALL)'!AE54</f>
        <v>2446</v>
      </c>
      <c r="CW54" s="137">
        <f>'FOD (ALL)'!AV54</f>
        <v>1788</v>
      </c>
      <c r="CX54" s="137">
        <f>'FOD (ALL)'!BM54</f>
        <v>1875</v>
      </c>
      <c r="CY54" s="137">
        <f>'FOD (ALL)'!CD54</f>
        <v>1990</v>
      </c>
      <c r="CZ54" s="137" t="str">
        <f t="shared" si="110"/>
        <v>Y</v>
      </c>
      <c r="DA54" s="137" t="str">
        <f t="shared" si="111"/>
        <v>Y</v>
      </c>
      <c r="DB54" s="137" t="str">
        <f t="shared" si="112"/>
        <v>N</v>
      </c>
      <c r="DC54" s="137" t="str">
        <f t="shared" si="113"/>
        <v>N</v>
      </c>
      <c r="DD54" s="139">
        <f t="shared" si="114"/>
        <v>44.11283728536386</v>
      </c>
      <c r="DE54" s="139">
        <f t="shared" si="115"/>
        <v>36.800894854586133</v>
      </c>
      <c r="DF54" s="139">
        <f t="shared" si="116"/>
        <v>-4.6399999999999997</v>
      </c>
      <c r="DG54" s="139">
        <f t="shared" si="117"/>
        <v>-5.7788944723618094</v>
      </c>
      <c r="DH54" s="139" t="str">
        <f t="shared" si="118"/>
        <v>Y</v>
      </c>
      <c r="DI54" s="139" t="str">
        <f t="shared" si="119"/>
        <v>Y</v>
      </c>
      <c r="DJ54" s="137" t="str">
        <f t="shared" si="120"/>
        <v>Y</v>
      </c>
      <c r="DK54" s="137">
        <f>'FOD (ALL)'!O54</f>
        <v>16134.599999999999</v>
      </c>
      <c r="DL54" s="137">
        <f>'FOD (ALL)'!AF54</f>
        <v>11297.01</v>
      </c>
      <c r="DM54" s="137">
        <f>'FOD (ALL)'!AW54</f>
        <v>8040.28</v>
      </c>
      <c r="DN54" s="137">
        <f>'FOD (ALL)'!BN54</f>
        <v>8260.380000000001</v>
      </c>
      <c r="DO54" s="137">
        <f>'FOD (ALL)'!CE54</f>
        <v>8621.84</v>
      </c>
      <c r="DP54" s="137" t="str">
        <f t="shared" si="121"/>
        <v>Y</v>
      </c>
      <c r="DQ54" s="137" t="str">
        <f t="shared" si="122"/>
        <v>Y</v>
      </c>
      <c r="DR54" s="137" t="str">
        <f t="shared" si="123"/>
        <v>N</v>
      </c>
      <c r="DS54" s="137" t="str">
        <f t="shared" si="124"/>
        <v>N</v>
      </c>
      <c r="DT54" s="139">
        <f t="shared" si="125"/>
        <v>42.821861713851703</v>
      </c>
      <c r="DU54" s="139">
        <f t="shared" si="126"/>
        <v>40.505181411592638</v>
      </c>
      <c r="DV54" s="139">
        <f t="shared" si="127"/>
        <v>-2.6645263292972143</v>
      </c>
      <c r="DW54" s="139">
        <f t="shared" si="128"/>
        <v>-4.1923765692705866</v>
      </c>
      <c r="DX54" s="139" t="str">
        <f t="shared" si="129"/>
        <v>Y</v>
      </c>
      <c r="DY54" s="139" t="str">
        <f t="shared" si="130"/>
        <v>Y</v>
      </c>
      <c r="DZ54" s="137" t="str">
        <f t="shared" si="131"/>
        <v>Y</v>
      </c>
      <c r="EA54" s="137">
        <f>'FOD (ALL)'!P54</f>
        <v>6330400</v>
      </c>
      <c r="EB54" s="137">
        <f>'FOD (ALL)'!AG54</f>
        <v>6309600</v>
      </c>
      <c r="EC54" s="137">
        <f>'FOD (ALL)'!AX54</f>
        <v>6208000</v>
      </c>
      <c r="ED54" s="137">
        <f>'FOD (ALL)'!BO54</f>
        <v>6096000</v>
      </c>
      <c r="EE54" s="137">
        <f>'FOD (ALL)'!CF54</f>
        <v>6020800</v>
      </c>
      <c r="EF54" s="137" t="str">
        <f t="shared" si="132"/>
        <v>Y</v>
      </c>
      <c r="EG54" s="137" t="str">
        <f t="shared" si="133"/>
        <v>Y</v>
      </c>
      <c r="EH54" s="137" t="str">
        <f t="shared" si="134"/>
        <v>Y</v>
      </c>
      <c r="EI54" s="137" t="str">
        <f t="shared" si="135"/>
        <v>Y</v>
      </c>
      <c r="EJ54" s="139">
        <f t="shared" si="136"/>
        <v>0.3296563966020033</v>
      </c>
      <c r="EK54" s="139">
        <f t="shared" si="137"/>
        <v>1.6365979381443301</v>
      </c>
      <c r="EL54" s="139">
        <f t="shared" si="138"/>
        <v>1.837270341207349</v>
      </c>
      <c r="EM54" s="139">
        <f t="shared" si="139"/>
        <v>1.2490034546904065</v>
      </c>
      <c r="EN54" s="139" t="str">
        <f t="shared" si="140"/>
        <v>N</v>
      </c>
      <c r="EO54" s="139" t="str">
        <f t="shared" si="141"/>
        <v>N</v>
      </c>
      <c r="EP54" s="137" t="str">
        <f t="shared" si="142"/>
        <v>Y</v>
      </c>
      <c r="EQ54" s="137">
        <f>'FOD (ALL)'!Q54</f>
        <v>20800</v>
      </c>
      <c r="ER54" s="137">
        <f>'FOD (ALL)'!AH54</f>
        <v>101600</v>
      </c>
      <c r="ES54" s="137">
        <f>'FOD (ALL)'!AY54</f>
        <v>112000</v>
      </c>
      <c r="ET54" s="137">
        <f>'FOD (ALL)'!BP54</f>
        <v>75200</v>
      </c>
      <c r="EU54" s="137">
        <f>'FOD (ALL)'!CG54</f>
        <v>17600</v>
      </c>
      <c r="EV54" s="137" t="str">
        <f t="shared" si="143"/>
        <v>N</v>
      </c>
      <c r="EW54" s="137" t="str">
        <f t="shared" si="144"/>
        <v>N</v>
      </c>
      <c r="EX54" s="137" t="str">
        <f t="shared" si="145"/>
        <v>Y</v>
      </c>
      <c r="EY54" s="137" t="str">
        <f t="shared" si="146"/>
        <v>Y</v>
      </c>
      <c r="EZ54" s="139">
        <f t="shared" si="147"/>
        <v>-79.527559055118118</v>
      </c>
      <c r="FA54" s="139">
        <f t="shared" si="148"/>
        <v>-9.2857142857142865</v>
      </c>
      <c r="FB54" s="139">
        <f t="shared" si="149"/>
        <v>48.936170212765958</v>
      </c>
      <c r="FC54" s="139">
        <f t="shared" si="150"/>
        <v>327.27272727272731</v>
      </c>
      <c r="FD54" s="139" t="str">
        <f t="shared" si="151"/>
        <v>N</v>
      </c>
      <c r="FE54" s="139" t="str">
        <f t="shared" si="152"/>
        <v>N</v>
      </c>
      <c r="FF54" s="137" t="str">
        <f t="shared" si="153"/>
        <v>N</v>
      </c>
    </row>
    <row r="55" spans="1:162" x14ac:dyDescent="0.3">
      <c r="A55" s="137" t="str">
        <f>FOD!B55</f>
        <v xml:space="preserve">GRASIM    </v>
      </c>
      <c r="B55" s="137">
        <f>FOD!F55</f>
        <v>530.29999999999995</v>
      </c>
      <c r="C55" s="137">
        <f>FOD!P55</f>
        <v>524.85</v>
      </c>
      <c r="D55" s="137">
        <f>FOD!Z55</f>
        <v>535.15</v>
      </c>
      <c r="E55" s="137">
        <f>FOD!AJ55</f>
        <v>511.6</v>
      </c>
      <c r="F55" s="137">
        <f>FOD!AT55</f>
        <v>494.95</v>
      </c>
      <c r="G55" s="137" t="str">
        <f t="shared" si="55"/>
        <v>Y</v>
      </c>
      <c r="H55" s="137" t="str">
        <f t="shared" si="56"/>
        <v>N</v>
      </c>
      <c r="I55" s="137" t="str">
        <f t="shared" si="57"/>
        <v>Y</v>
      </c>
      <c r="J55" s="137" t="str">
        <f t="shared" si="58"/>
        <v>Y</v>
      </c>
      <c r="K55" s="139">
        <f t="shared" si="59"/>
        <v>1.0383919215013682</v>
      </c>
      <c r="L55" s="139">
        <f t="shared" si="60"/>
        <v>-1.924694011024938</v>
      </c>
      <c r="M55" s="139">
        <f t="shared" si="61"/>
        <v>4.6032056293979577</v>
      </c>
      <c r="N55" s="139">
        <f t="shared" si="62"/>
        <v>3.3639761592080077</v>
      </c>
      <c r="O55" s="137" t="str">
        <f t="shared" si="63"/>
        <v>Y</v>
      </c>
      <c r="P55" s="137" t="str">
        <f t="shared" si="64"/>
        <v>N</v>
      </c>
      <c r="Q55" s="137" t="str">
        <f t="shared" si="65"/>
        <v>Y</v>
      </c>
      <c r="R55" s="137">
        <f>FOD!C55</f>
        <v>519</v>
      </c>
      <c r="S55" s="137">
        <f>FOD!M55</f>
        <v>532.04999999999995</v>
      </c>
      <c r="T55" s="137">
        <f>FOD!W55</f>
        <v>507.85</v>
      </c>
      <c r="U55" s="137">
        <f>FOD!AG55</f>
        <v>503.1</v>
      </c>
      <c r="V55" s="137">
        <f>FOD!AQ55</f>
        <v>514.5</v>
      </c>
      <c r="W55" s="137">
        <f>FOD!D55</f>
        <v>532.79999999999995</v>
      </c>
      <c r="X55" s="137">
        <f>FOD!N55</f>
        <v>534.29999999999995</v>
      </c>
      <c r="Y55" s="137">
        <f>FOD!X55</f>
        <v>537.1</v>
      </c>
      <c r="Z55" s="137">
        <f>FOD!AH55</f>
        <v>521</v>
      </c>
      <c r="AA55" s="137">
        <f>FOD!AR55</f>
        <v>514.5</v>
      </c>
      <c r="AB55" s="137">
        <f>FOD!E55</f>
        <v>510.1</v>
      </c>
      <c r="AC55" s="137">
        <f>FOD!O55</f>
        <v>521.75</v>
      </c>
      <c r="AD55" s="137">
        <f>FOD!Y55</f>
        <v>506.3</v>
      </c>
      <c r="AE55" s="137">
        <f>FOD!AI55</f>
        <v>494.05</v>
      </c>
      <c r="AF55" s="137">
        <f>FOD!AS55</f>
        <v>492.35</v>
      </c>
      <c r="AG55" s="137">
        <f>FOD!G55</f>
        <v>9618000</v>
      </c>
      <c r="AH55" s="137">
        <f>FOD!Q55</f>
        <v>16314000</v>
      </c>
      <c r="AI55" s="137">
        <f>FOD!AA55</f>
        <v>16854750</v>
      </c>
      <c r="AJ55" s="137">
        <f>FOD!AK55</f>
        <v>17424750</v>
      </c>
      <c r="AK55" s="137">
        <f>FOD!AU55</f>
        <v>18447750</v>
      </c>
      <c r="AL55" s="137" t="str">
        <f t="shared" si="66"/>
        <v>N</v>
      </c>
      <c r="AM55" s="137" t="str">
        <f t="shared" si="67"/>
        <v>N</v>
      </c>
      <c r="AN55" s="137" t="str">
        <f t="shared" si="68"/>
        <v>N</v>
      </c>
      <c r="AO55" s="137" t="str">
        <f t="shared" si="69"/>
        <v>N</v>
      </c>
      <c r="AP55" s="139">
        <f t="shared" si="70"/>
        <v>-41.044501655020227</v>
      </c>
      <c r="AQ55" s="139">
        <f t="shared" si="71"/>
        <v>-3.2082943977217102</v>
      </c>
      <c r="AR55" s="139">
        <f t="shared" si="72"/>
        <v>-3.2712090560840186</v>
      </c>
      <c r="AS55" s="139">
        <f t="shared" si="73"/>
        <v>-5.54539171443672</v>
      </c>
      <c r="AT55" s="137" t="str">
        <f t="shared" si="74"/>
        <v>N</v>
      </c>
      <c r="AU55" s="137" t="str">
        <f t="shared" si="75"/>
        <v>Y</v>
      </c>
      <c r="AV55" s="137" t="str">
        <f t="shared" si="76"/>
        <v>Y</v>
      </c>
      <c r="AW55" s="137">
        <f>FOD!H55</f>
        <v>5402720025</v>
      </c>
      <c r="AX55" s="137">
        <f>FOD!R55</f>
        <v>1428895950</v>
      </c>
      <c r="AY55" s="137">
        <f>FOD!AB55</f>
        <v>2443884375</v>
      </c>
      <c r="AZ55" s="137">
        <f>FOD!AL55</f>
        <v>1884789112.5</v>
      </c>
      <c r="BA55" s="137">
        <f>FOD!AV55</f>
        <v>2162182912.5</v>
      </c>
      <c r="BB55" s="137" t="str">
        <f t="shared" si="77"/>
        <v>Y</v>
      </c>
      <c r="BC55" s="137" t="str">
        <f t="shared" si="78"/>
        <v>N</v>
      </c>
      <c r="BD55" s="137" t="str">
        <f t="shared" si="79"/>
        <v>Y</v>
      </c>
      <c r="BE55" s="137" t="str">
        <f t="shared" si="80"/>
        <v>N</v>
      </c>
      <c r="BF55" s="139">
        <f t="shared" si="81"/>
        <v>278.10450963906783</v>
      </c>
      <c r="BG55" s="139">
        <f t="shared" si="82"/>
        <v>-41.531769480706302</v>
      </c>
      <c r="BH55" s="139">
        <f t="shared" si="83"/>
        <v>29.663544785570807</v>
      </c>
      <c r="BI55" s="139">
        <f t="shared" si="84"/>
        <v>-12.82934012642189</v>
      </c>
      <c r="BJ55" s="137" t="str">
        <f t="shared" si="85"/>
        <v>Y</v>
      </c>
      <c r="BK55" s="137" t="str">
        <f t="shared" si="86"/>
        <v>N</v>
      </c>
      <c r="BL55" s="137" t="str">
        <f t="shared" si="87"/>
        <v>Y</v>
      </c>
      <c r="BM55" s="137">
        <f>FOD!I55</f>
        <v>10337250</v>
      </c>
      <c r="BN55" s="137">
        <f>FOD!S55</f>
        <v>2710500</v>
      </c>
      <c r="BO55" s="137">
        <f>FOD!AC55</f>
        <v>4656750</v>
      </c>
      <c r="BP55" s="137">
        <f>FOD!AM55</f>
        <v>3690000</v>
      </c>
      <c r="BQ55" s="137">
        <f>FOD!AW55</f>
        <v>4326750</v>
      </c>
      <c r="BR55" s="137" t="str">
        <f t="shared" si="88"/>
        <v>Y</v>
      </c>
      <c r="BS55" s="137" t="str">
        <f t="shared" si="89"/>
        <v>N</v>
      </c>
      <c r="BT55" s="137" t="str">
        <f t="shared" si="90"/>
        <v>Y</v>
      </c>
      <c r="BU55" s="137" t="str">
        <f t="shared" si="91"/>
        <v>N</v>
      </c>
      <c r="BV55" s="139">
        <f t="shared" si="92"/>
        <v>281.37797454344218</v>
      </c>
      <c r="BW55" s="139">
        <f t="shared" si="93"/>
        <v>-41.79416975358351</v>
      </c>
      <c r="BX55" s="139">
        <f t="shared" si="94"/>
        <v>26.199186991869915</v>
      </c>
      <c r="BY55" s="139">
        <f t="shared" si="95"/>
        <v>-14.716588663546542</v>
      </c>
      <c r="BZ55" s="137" t="str">
        <f t="shared" si="96"/>
        <v>Y</v>
      </c>
      <c r="CA55" s="137" t="str">
        <f t="shared" si="97"/>
        <v>N</v>
      </c>
      <c r="CB55" s="137" t="str">
        <f t="shared" si="98"/>
        <v>Y</v>
      </c>
      <c r="CC55" s="137">
        <f>FOD!J55</f>
        <v>4558</v>
      </c>
      <c r="CD55" s="137">
        <f>FOD!T55</f>
        <v>2742</v>
      </c>
      <c r="CE55" s="137">
        <f>FOD!AD55</f>
        <v>4270</v>
      </c>
      <c r="CF55" s="137">
        <f>FOD!AN55</f>
        <v>3320</v>
      </c>
      <c r="CG55" s="137">
        <f>FOD!AX55</f>
        <v>3859</v>
      </c>
      <c r="CH55" s="137" t="str">
        <f t="shared" si="99"/>
        <v>Y</v>
      </c>
      <c r="CI55" s="137" t="str">
        <f t="shared" si="100"/>
        <v>N</v>
      </c>
      <c r="CJ55" s="137" t="str">
        <f t="shared" si="101"/>
        <v>Y</v>
      </c>
      <c r="CK55" s="137" t="str">
        <f t="shared" si="102"/>
        <v>N</v>
      </c>
      <c r="CL55" s="139">
        <f t="shared" si="103"/>
        <v>66.229029905178706</v>
      </c>
      <c r="CM55" s="139">
        <f t="shared" si="104"/>
        <v>-35.784543325526933</v>
      </c>
      <c r="CN55" s="139">
        <f t="shared" si="105"/>
        <v>28.614457831325304</v>
      </c>
      <c r="CO55" s="139">
        <f t="shared" si="106"/>
        <v>-13.96734905415911</v>
      </c>
      <c r="CP55" s="137" t="str">
        <f t="shared" si="107"/>
        <v>Y</v>
      </c>
      <c r="CQ55" s="137" t="str">
        <f t="shared" si="108"/>
        <v>N</v>
      </c>
      <c r="CR55" s="137" t="str">
        <f t="shared" si="109"/>
        <v>Y</v>
      </c>
      <c r="CT55" s="144" t="str">
        <f>'FOD (ALL)'!M55</f>
        <v>GODREJPROP</v>
      </c>
      <c r="CU55" s="137">
        <f>'FOD (ALL)'!N55</f>
        <v>432</v>
      </c>
      <c r="CV55" s="137">
        <f>'FOD (ALL)'!AE55</f>
        <v>365</v>
      </c>
      <c r="CW55" s="137">
        <f>'FOD (ALL)'!AV55</f>
        <v>742</v>
      </c>
      <c r="CX55" s="137">
        <f>'FOD (ALL)'!BM55</f>
        <v>331</v>
      </c>
      <c r="CY55" s="137">
        <f>'FOD (ALL)'!CD55</f>
        <v>484</v>
      </c>
      <c r="CZ55" s="137" t="str">
        <f t="shared" si="110"/>
        <v>Y</v>
      </c>
      <c r="DA55" s="137" t="str">
        <f t="shared" si="111"/>
        <v>N</v>
      </c>
      <c r="DB55" s="137" t="str">
        <f t="shared" si="112"/>
        <v>Y</v>
      </c>
      <c r="DC55" s="137" t="str">
        <f t="shared" si="113"/>
        <v>N</v>
      </c>
      <c r="DD55" s="139">
        <f t="shared" si="114"/>
        <v>18.356164383561644</v>
      </c>
      <c r="DE55" s="139">
        <f t="shared" si="115"/>
        <v>-50.808625336927228</v>
      </c>
      <c r="DF55" s="139">
        <f t="shared" si="116"/>
        <v>124.16918429003022</v>
      </c>
      <c r="DG55" s="139">
        <f t="shared" si="117"/>
        <v>-31.611570247933884</v>
      </c>
      <c r="DH55" s="139" t="str">
        <f t="shared" si="118"/>
        <v>Y</v>
      </c>
      <c r="DI55" s="139" t="str">
        <f t="shared" si="119"/>
        <v>N</v>
      </c>
      <c r="DJ55" s="137" t="str">
        <f t="shared" si="120"/>
        <v>Y</v>
      </c>
      <c r="DK55" s="137">
        <f>'FOD (ALL)'!O55</f>
        <v>1679.61</v>
      </c>
      <c r="DL55" s="137">
        <f>'FOD (ALL)'!AF55</f>
        <v>1432.8000000000002</v>
      </c>
      <c r="DM55" s="137">
        <f>'FOD (ALL)'!AW55</f>
        <v>2870.9100000000003</v>
      </c>
      <c r="DN55" s="137">
        <f>'FOD (ALL)'!BN55</f>
        <v>1259.81</v>
      </c>
      <c r="DO55" s="137">
        <f>'FOD (ALL)'!CE55</f>
        <v>1874.51</v>
      </c>
      <c r="DP55" s="137" t="str">
        <f t="shared" si="121"/>
        <v>Y</v>
      </c>
      <c r="DQ55" s="137" t="str">
        <f t="shared" si="122"/>
        <v>N</v>
      </c>
      <c r="DR55" s="137" t="str">
        <f t="shared" si="123"/>
        <v>Y</v>
      </c>
      <c r="DS55" s="137" t="str">
        <f t="shared" si="124"/>
        <v>N</v>
      </c>
      <c r="DT55" s="139">
        <f t="shared" si="125"/>
        <v>17.2257118927973</v>
      </c>
      <c r="DU55" s="139">
        <f t="shared" si="126"/>
        <v>-50.09247938806859</v>
      </c>
      <c r="DV55" s="139">
        <f t="shared" si="127"/>
        <v>127.88436351513326</v>
      </c>
      <c r="DW55" s="139">
        <f t="shared" si="128"/>
        <v>-32.792569791572198</v>
      </c>
      <c r="DX55" s="139" t="str">
        <f t="shared" si="129"/>
        <v>Y</v>
      </c>
      <c r="DY55" s="139" t="str">
        <f t="shared" si="130"/>
        <v>N</v>
      </c>
      <c r="DZ55" s="137" t="str">
        <f t="shared" si="131"/>
        <v>Y</v>
      </c>
      <c r="EA55" s="137">
        <f>'FOD (ALL)'!P55</f>
        <v>334750</v>
      </c>
      <c r="EB55" s="137">
        <f>'FOD (ALL)'!AG55</f>
        <v>278200</v>
      </c>
      <c r="EC55" s="137">
        <f>'FOD (ALL)'!AX55</f>
        <v>301600</v>
      </c>
      <c r="ED55" s="137">
        <f>'FOD (ALL)'!BO55</f>
        <v>244400</v>
      </c>
      <c r="EE55" s="137">
        <f>'FOD (ALL)'!CF55</f>
        <v>235300</v>
      </c>
      <c r="EF55" s="137" t="str">
        <f t="shared" si="132"/>
        <v>Y</v>
      </c>
      <c r="EG55" s="137" t="str">
        <f t="shared" si="133"/>
        <v>N</v>
      </c>
      <c r="EH55" s="137" t="str">
        <f t="shared" si="134"/>
        <v>Y</v>
      </c>
      <c r="EI55" s="137" t="str">
        <f t="shared" si="135"/>
        <v>Y</v>
      </c>
      <c r="EJ55" s="139">
        <f t="shared" si="136"/>
        <v>20.327102803738317</v>
      </c>
      <c r="EK55" s="139">
        <f t="shared" si="137"/>
        <v>-7.7586206896551726</v>
      </c>
      <c r="EL55" s="139">
        <f t="shared" si="138"/>
        <v>23.404255319148938</v>
      </c>
      <c r="EM55" s="139">
        <f t="shared" si="139"/>
        <v>3.867403314917127</v>
      </c>
      <c r="EN55" s="139" t="str">
        <f t="shared" si="140"/>
        <v>Y</v>
      </c>
      <c r="EO55" s="139" t="str">
        <f t="shared" si="141"/>
        <v>N</v>
      </c>
      <c r="EP55" s="137" t="str">
        <f t="shared" si="142"/>
        <v>Y</v>
      </c>
      <c r="EQ55" s="137">
        <f>'FOD (ALL)'!Q55</f>
        <v>56550</v>
      </c>
      <c r="ER55" s="137">
        <f>'FOD (ALL)'!AH55</f>
        <v>-23400</v>
      </c>
      <c r="ES55" s="137">
        <f>'FOD (ALL)'!AY55</f>
        <v>57200</v>
      </c>
      <c r="ET55" s="137">
        <f>'FOD (ALL)'!BP55</f>
        <v>9100</v>
      </c>
      <c r="EU55" s="137">
        <f>'FOD (ALL)'!CG55</f>
        <v>-59800</v>
      </c>
      <c r="EV55" s="137" t="str">
        <f t="shared" si="143"/>
        <v>Y</v>
      </c>
      <c r="EW55" s="137" t="str">
        <f t="shared" si="144"/>
        <v>N</v>
      </c>
      <c r="EX55" s="137" t="str">
        <f t="shared" si="145"/>
        <v>Y</v>
      </c>
      <c r="EY55" s="137" t="str">
        <f t="shared" si="146"/>
        <v>Y</v>
      </c>
      <c r="EZ55" s="139">
        <f t="shared" si="147"/>
        <v>-341.66666666666663</v>
      </c>
      <c r="FA55" s="139">
        <f t="shared" si="148"/>
        <v>-140.90909090909091</v>
      </c>
      <c r="FB55" s="139">
        <f t="shared" si="149"/>
        <v>528.57142857142856</v>
      </c>
      <c r="FC55" s="139">
        <f t="shared" si="150"/>
        <v>-115.21739130434783</v>
      </c>
      <c r="FD55" s="139" t="str">
        <f t="shared" si="151"/>
        <v>N</v>
      </c>
      <c r="FE55" s="139" t="str">
        <f t="shared" si="152"/>
        <v>N</v>
      </c>
      <c r="FF55" s="137" t="str">
        <f t="shared" si="153"/>
        <v>Y</v>
      </c>
    </row>
    <row r="56" spans="1:162" x14ac:dyDescent="0.3">
      <c r="A56" s="137" t="str">
        <f>FOD!B56</f>
        <v xml:space="preserve">HAVELLS   </v>
      </c>
      <c r="B56" s="137">
        <f>FOD!F56</f>
        <v>459.75</v>
      </c>
      <c r="C56" s="137">
        <f>FOD!P56</f>
        <v>465.55</v>
      </c>
      <c r="D56" s="137">
        <f>FOD!Z56</f>
        <v>470.25</v>
      </c>
      <c r="E56" s="137">
        <f>FOD!AJ56</f>
        <v>469.4</v>
      </c>
      <c r="F56" s="137">
        <f>FOD!AT56</f>
        <v>474.7</v>
      </c>
      <c r="G56" s="137" t="str">
        <f t="shared" si="55"/>
        <v>N</v>
      </c>
      <c r="H56" s="137" t="str">
        <f t="shared" si="56"/>
        <v>N</v>
      </c>
      <c r="I56" s="137" t="str">
        <f t="shared" si="57"/>
        <v>Y</v>
      </c>
      <c r="J56" s="137" t="str">
        <f t="shared" si="58"/>
        <v>N</v>
      </c>
      <c r="K56" s="139">
        <f t="shared" si="59"/>
        <v>-1.2458382558264443</v>
      </c>
      <c r="L56" s="139">
        <f t="shared" si="60"/>
        <v>-0.99946836788941806</v>
      </c>
      <c r="M56" s="139">
        <f t="shared" si="61"/>
        <v>0.1810822326374143</v>
      </c>
      <c r="N56" s="139">
        <f t="shared" si="62"/>
        <v>-1.1164946281862254</v>
      </c>
      <c r="O56" s="137" t="str">
        <f t="shared" si="63"/>
        <v>N</v>
      </c>
      <c r="P56" s="137" t="str">
        <f t="shared" si="64"/>
        <v>N</v>
      </c>
      <c r="Q56" s="137" t="str">
        <f t="shared" si="65"/>
        <v>Y</v>
      </c>
      <c r="R56" s="137">
        <f>FOD!C56</f>
        <v>464.35</v>
      </c>
      <c r="S56" s="137">
        <f>FOD!M56</f>
        <v>475.8</v>
      </c>
      <c r="T56" s="137">
        <f>FOD!W56</f>
        <v>462.1</v>
      </c>
      <c r="U56" s="137">
        <f>FOD!AG56</f>
        <v>479.15</v>
      </c>
      <c r="V56" s="137">
        <f>FOD!AQ56</f>
        <v>487</v>
      </c>
      <c r="W56" s="137">
        <f>FOD!D56</f>
        <v>474.8</v>
      </c>
      <c r="X56" s="137">
        <f>FOD!N56</f>
        <v>484.25</v>
      </c>
      <c r="Y56" s="137">
        <f>FOD!X56</f>
        <v>475</v>
      </c>
      <c r="Z56" s="137">
        <f>FOD!AH56</f>
        <v>483.3</v>
      </c>
      <c r="AA56" s="137">
        <f>FOD!AR56</f>
        <v>492</v>
      </c>
      <c r="AB56" s="137">
        <f>FOD!E56</f>
        <v>455.85</v>
      </c>
      <c r="AC56" s="137">
        <f>FOD!O56</f>
        <v>461.85</v>
      </c>
      <c r="AD56" s="137">
        <f>FOD!Y56</f>
        <v>447</v>
      </c>
      <c r="AE56" s="137">
        <f>FOD!AI56</f>
        <v>466.3</v>
      </c>
      <c r="AF56" s="137">
        <f>FOD!AS56</f>
        <v>472.4</v>
      </c>
      <c r="AG56" s="137">
        <f>FOD!G56</f>
        <v>5962000</v>
      </c>
      <c r="AH56" s="137">
        <f>FOD!Q56</f>
        <v>6106000</v>
      </c>
      <c r="AI56" s="137">
        <f>FOD!AA56</f>
        <v>5910000</v>
      </c>
      <c r="AJ56" s="137">
        <f>FOD!AK56</f>
        <v>5605000</v>
      </c>
      <c r="AK56" s="137">
        <f>FOD!AU56</f>
        <v>5492000</v>
      </c>
      <c r="AL56" s="137" t="str">
        <f t="shared" si="66"/>
        <v>N</v>
      </c>
      <c r="AM56" s="137" t="str">
        <f t="shared" si="67"/>
        <v>Y</v>
      </c>
      <c r="AN56" s="137" t="str">
        <f t="shared" si="68"/>
        <v>Y</v>
      </c>
      <c r="AO56" s="137" t="str">
        <f t="shared" si="69"/>
        <v>Y</v>
      </c>
      <c r="AP56" s="139">
        <f t="shared" si="70"/>
        <v>-2.3583360628889616</v>
      </c>
      <c r="AQ56" s="139">
        <f t="shared" si="71"/>
        <v>3.3164128595600673</v>
      </c>
      <c r="AR56" s="139">
        <f t="shared" si="72"/>
        <v>5.4415700267618199</v>
      </c>
      <c r="AS56" s="139">
        <f t="shared" si="73"/>
        <v>2.0575382374362712</v>
      </c>
      <c r="AT56" s="137" t="str">
        <f t="shared" si="74"/>
        <v>N</v>
      </c>
      <c r="AU56" s="137" t="str">
        <f t="shared" si="75"/>
        <v>N</v>
      </c>
      <c r="AV56" s="137" t="str">
        <f t="shared" si="76"/>
        <v>Y</v>
      </c>
      <c r="AW56" s="137">
        <f>FOD!H56</f>
        <v>1921924750</v>
      </c>
      <c r="AX56" s="137">
        <f>FOD!R56</f>
        <v>2107379750</v>
      </c>
      <c r="AY56" s="137">
        <f>FOD!AB56</f>
        <v>3575330800</v>
      </c>
      <c r="AZ56" s="137">
        <f>FOD!AL56</f>
        <v>1401836800</v>
      </c>
      <c r="BA56" s="137">
        <f>FOD!AV56</f>
        <v>1363802700</v>
      </c>
      <c r="BB56" s="137" t="str">
        <f t="shared" si="77"/>
        <v>N</v>
      </c>
      <c r="BC56" s="137" t="str">
        <f t="shared" si="78"/>
        <v>N</v>
      </c>
      <c r="BD56" s="137" t="str">
        <f t="shared" si="79"/>
        <v>Y</v>
      </c>
      <c r="BE56" s="137" t="str">
        <f t="shared" si="80"/>
        <v>Y</v>
      </c>
      <c r="BF56" s="139">
        <f t="shared" si="81"/>
        <v>-8.8002648786959252</v>
      </c>
      <c r="BG56" s="139">
        <f t="shared" si="82"/>
        <v>-41.057768696535717</v>
      </c>
      <c r="BH56" s="139">
        <f t="shared" si="83"/>
        <v>155.04615087861868</v>
      </c>
      <c r="BI56" s="139">
        <f t="shared" si="84"/>
        <v>2.788827152197308</v>
      </c>
      <c r="BJ56" s="137" t="str">
        <f t="shared" si="85"/>
        <v>Y</v>
      </c>
      <c r="BK56" s="137" t="str">
        <f t="shared" si="86"/>
        <v>N</v>
      </c>
      <c r="BL56" s="137" t="str">
        <f t="shared" si="87"/>
        <v>Y</v>
      </c>
      <c r="BM56" s="137">
        <f>FOD!I56</f>
        <v>4130000</v>
      </c>
      <c r="BN56" s="137">
        <f>FOD!S56</f>
        <v>4458000</v>
      </c>
      <c r="BO56" s="137">
        <f>FOD!AC56</f>
        <v>7820000</v>
      </c>
      <c r="BP56" s="137">
        <f>FOD!AM56</f>
        <v>2959000</v>
      </c>
      <c r="BQ56" s="137">
        <f>FOD!AW56</f>
        <v>2832000</v>
      </c>
      <c r="BR56" s="137" t="str">
        <f t="shared" si="88"/>
        <v>N</v>
      </c>
      <c r="BS56" s="137" t="str">
        <f t="shared" si="89"/>
        <v>N</v>
      </c>
      <c r="BT56" s="137" t="str">
        <f t="shared" si="90"/>
        <v>Y</v>
      </c>
      <c r="BU56" s="137" t="str">
        <f t="shared" si="91"/>
        <v>Y</v>
      </c>
      <c r="BV56" s="139">
        <f t="shared" si="92"/>
        <v>-7.3575594436967249</v>
      </c>
      <c r="BW56" s="139">
        <f t="shared" si="93"/>
        <v>-42.992327365728897</v>
      </c>
      <c r="BX56" s="139">
        <f t="shared" si="94"/>
        <v>164.27847245691112</v>
      </c>
      <c r="BY56" s="139">
        <f t="shared" si="95"/>
        <v>4.4844632768361583</v>
      </c>
      <c r="BZ56" s="137" t="str">
        <f t="shared" si="96"/>
        <v>Y</v>
      </c>
      <c r="CA56" s="137" t="str">
        <f t="shared" si="97"/>
        <v>N</v>
      </c>
      <c r="CB56" s="137" t="str">
        <f t="shared" si="98"/>
        <v>Y</v>
      </c>
      <c r="CC56" s="137">
        <f>FOD!J56</f>
        <v>3426</v>
      </c>
      <c r="CD56" s="137">
        <f>FOD!T56</f>
        <v>3723</v>
      </c>
      <c r="CE56" s="137">
        <f>FOD!AD56</f>
        <v>7302</v>
      </c>
      <c r="CF56" s="137">
        <f>FOD!AN56</f>
        <v>2564</v>
      </c>
      <c r="CG56" s="137">
        <f>FOD!AX56</f>
        <v>2558</v>
      </c>
      <c r="CH56" s="137" t="str">
        <f t="shared" si="99"/>
        <v>N</v>
      </c>
      <c r="CI56" s="137" t="str">
        <f t="shared" si="100"/>
        <v>N</v>
      </c>
      <c r="CJ56" s="137" t="str">
        <f t="shared" si="101"/>
        <v>Y</v>
      </c>
      <c r="CK56" s="137" t="str">
        <f t="shared" si="102"/>
        <v>Y</v>
      </c>
      <c r="CL56" s="139">
        <f t="shared" si="103"/>
        <v>-7.9774375503626107</v>
      </c>
      <c r="CM56" s="139">
        <f t="shared" si="104"/>
        <v>-49.013968775677895</v>
      </c>
      <c r="CN56" s="139">
        <f t="shared" si="105"/>
        <v>184.78939157566302</v>
      </c>
      <c r="CO56" s="139">
        <f t="shared" si="106"/>
        <v>0.23455824863174357</v>
      </c>
      <c r="CP56" s="137" t="str">
        <f t="shared" si="107"/>
        <v>Y</v>
      </c>
      <c r="CQ56" s="137" t="str">
        <f t="shared" si="108"/>
        <v>N</v>
      </c>
      <c r="CR56" s="137" t="str">
        <f t="shared" si="109"/>
        <v>Y</v>
      </c>
      <c r="CT56" s="144" t="str">
        <f>'FOD (ALL)'!M56</f>
        <v>GRASIM</v>
      </c>
      <c r="CU56" s="137">
        <f>'FOD (ALL)'!N56</f>
        <v>24942</v>
      </c>
      <c r="CV56" s="137">
        <f>'FOD (ALL)'!AE56</f>
        <v>4912</v>
      </c>
      <c r="CW56" s="137">
        <f>'FOD (ALL)'!AV56</f>
        <v>7704</v>
      </c>
      <c r="CX56" s="137">
        <f>'FOD (ALL)'!BM56</f>
        <v>6630</v>
      </c>
      <c r="CY56" s="137">
        <f>'FOD (ALL)'!CD56</f>
        <v>7485</v>
      </c>
      <c r="CZ56" s="137" t="str">
        <f t="shared" si="110"/>
        <v>Y</v>
      </c>
      <c r="DA56" s="137" t="str">
        <f t="shared" si="111"/>
        <v>N</v>
      </c>
      <c r="DB56" s="137" t="str">
        <f t="shared" si="112"/>
        <v>Y</v>
      </c>
      <c r="DC56" s="137" t="str">
        <f t="shared" si="113"/>
        <v>N</v>
      </c>
      <c r="DD56" s="139">
        <f t="shared" si="114"/>
        <v>407.77687296416934</v>
      </c>
      <c r="DE56" s="139">
        <f t="shared" si="115"/>
        <v>-36.240913811007267</v>
      </c>
      <c r="DF56" s="139">
        <f t="shared" si="116"/>
        <v>16.199095022624434</v>
      </c>
      <c r="DG56" s="139">
        <f t="shared" si="117"/>
        <v>-11.422845691382765</v>
      </c>
      <c r="DH56" s="139" t="str">
        <f t="shared" si="118"/>
        <v>Y</v>
      </c>
      <c r="DI56" s="139" t="str">
        <f t="shared" si="119"/>
        <v>N</v>
      </c>
      <c r="DJ56" s="137" t="str">
        <f t="shared" si="120"/>
        <v>Y</v>
      </c>
      <c r="DK56" s="137">
        <f>'FOD (ALL)'!O56</f>
        <v>97889.939999999988</v>
      </c>
      <c r="DL56" s="137">
        <f>'FOD (ALL)'!AF56</f>
        <v>19447.27</v>
      </c>
      <c r="DM56" s="137">
        <f>'FOD (ALL)'!AW56</f>
        <v>30313.33</v>
      </c>
      <c r="DN56" s="137">
        <f>'FOD (ALL)'!BN56</f>
        <v>25412.47</v>
      </c>
      <c r="DO56" s="137">
        <f>'FOD (ALL)'!CE56</f>
        <v>28055.38</v>
      </c>
      <c r="DP56" s="137" t="str">
        <f t="shared" si="121"/>
        <v>Y</v>
      </c>
      <c r="DQ56" s="137" t="str">
        <f t="shared" si="122"/>
        <v>N</v>
      </c>
      <c r="DR56" s="137" t="str">
        <f t="shared" si="123"/>
        <v>Y</v>
      </c>
      <c r="DS56" s="137" t="str">
        <f t="shared" si="124"/>
        <v>N</v>
      </c>
      <c r="DT56" s="139">
        <f t="shared" si="125"/>
        <v>403.36083162315316</v>
      </c>
      <c r="DU56" s="139">
        <f t="shared" si="126"/>
        <v>-35.845814366155089</v>
      </c>
      <c r="DV56" s="139">
        <f t="shared" si="127"/>
        <v>19.285256411517654</v>
      </c>
      <c r="DW56" s="139">
        <f t="shared" si="128"/>
        <v>-9.4203322143560335</v>
      </c>
      <c r="DX56" s="139" t="str">
        <f t="shared" si="129"/>
        <v>Y</v>
      </c>
      <c r="DY56" s="139" t="str">
        <f t="shared" si="130"/>
        <v>N</v>
      </c>
      <c r="DZ56" s="137" t="str">
        <f t="shared" si="131"/>
        <v>Y</v>
      </c>
      <c r="EA56" s="137">
        <f>'FOD (ALL)'!P56</f>
        <v>20794550</v>
      </c>
      <c r="EB56" s="137">
        <f>'FOD (ALL)'!AG56</f>
        <v>20063850</v>
      </c>
      <c r="EC56" s="137">
        <f>'FOD (ALL)'!AX56</f>
        <v>19960150</v>
      </c>
      <c r="ED56" s="137">
        <f>'FOD (ALL)'!BO56</f>
        <v>19683600</v>
      </c>
      <c r="EE56" s="137">
        <f>'FOD (ALL)'!CF56</f>
        <v>19684900</v>
      </c>
      <c r="EF56" s="137" t="str">
        <f t="shared" si="132"/>
        <v>Y</v>
      </c>
      <c r="EG56" s="137" t="str">
        <f t="shared" si="133"/>
        <v>Y</v>
      </c>
      <c r="EH56" s="137" t="str">
        <f t="shared" si="134"/>
        <v>Y</v>
      </c>
      <c r="EI56" s="137" t="str">
        <f t="shared" si="135"/>
        <v>N</v>
      </c>
      <c r="EJ56" s="139">
        <f t="shared" si="136"/>
        <v>3.6418733194277269</v>
      </c>
      <c r="EK56" s="139">
        <f t="shared" si="137"/>
        <v>0.51953517383386394</v>
      </c>
      <c r="EL56" s="139">
        <f t="shared" si="138"/>
        <v>1.4049767318986364</v>
      </c>
      <c r="EM56" s="139">
        <f t="shared" si="139"/>
        <v>-6.6040467566510367E-3</v>
      </c>
      <c r="EN56" s="139" t="str">
        <f t="shared" si="140"/>
        <v>Y</v>
      </c>
      <c r="EO56" s="139" t="str">
        <f t="shared" si="141"/>
        <v>N</v>
      </c>
      <c r="EP56" s="137" t="str">
        <f t="shared" si="142"/>
        <v>Y</v>
      </c>
      <c r="EQ56" s="137">
        <f>'FOD (ALL)'!Q56</f>
        <v>730700</v>
      </c>
      <c r="ER56" s="137">
        <f>'FOD (ALL)'!AH56</f>
        <v>103700</v>
      </c>
      <c r="ES56" s="137">
        <f>'FOD (ALL)'!AY56</f>
        <v>276550</v>
      </c>
      <c r="ET56" s="137">
        <f>'FOD (ALL)'!BP56</f>
        <v>-1300</v>
      </c>
      <c r="EU56" s="137">
        <f>'FOD (ALL)'!CG56</f>
        <v>-173250</v>
      </c>
      <c r="EV56" s="137" t="str">
        <f t="shared" si="143"/>
        <v>Y</v>
      </c>
      <c r="EW56" s="137" t="str">
        <f t="shared" si="144"/>
        <v>N</v>
      </c>
      <c r="EX56" s="137" t="str">
        <f t="shared" si="145"/>
        <v>Y</v>
      </c>
      <c r="EY56" s="137" t="str">
        <f t="shared" si="146"/>
        <v>Y</v>
      </c>
      <c r="EZ56" s="139">
        <f t="shared" si="147"/>
        <v>604.6287367405979</v>
      </c>
      <c r="FA56" s="139">
        <f t="shared" si="148"/>
        <v>-62.502259989152051</v>
      </c>
      <c r="FB56" s="139">
        <f t="shared" si="149"/>
        <v>-21373.076923076922</v>
      </c>
      <c r="FC56" s="139">
        <f t="shared" si="150"/>
        <v>-99.249639249639259</v>
      </c>
      <c r="FD56" s="139" t="str">
        <f t="shared" si="151"/>
        <v>Y</v>
      </c>
      <c r="FE56" s="139" t="str">
        <f t="shared" si="152"/>
        <v>Y</v>
      </c>
      <c r="FF56" s="137" t="str">
        <f t="shared" si="153"/>
        <v>N</v>
      </c>
    </row>
    <row r="57" spans="1:162" x14ac:dyDescent="0.3">
      <c r="A57" s="137" t="str">
        <f>FOD!B57</f>
        <v xml:space="preserve">HCLTECH   </v>
      </c>
      <c r="B57" s="137">
        <f>FOD!F57</f>
        <v>530.5</v>
      </c>
      <c r="C57" s="137">
        <f>FOD!P57</f>
        <v>532.9</v>
      </c>
      <c r="D57" s="137">
        <f>FOD!Z57</f>
        <v>527</v>
      </c>
      <c r="E57" s="137">
        <f>FOD!AJ57</f>
        <v>518.9</v>
      </c>
      <c r="F57" s="137">
        <f>FOD!AT57</f>
        <v>511.4</v>
      </c>
      <c r="G57" s="137" t="str">
        <f t="shared" si="55"/>
        <v>N</v>
      </c>
      <c r="H57" s="137" t="str">
        <f t="shared" si="56"/>
        <v>Y</v>
      </c>
      <c r="I57" s="137" t="str">
        <f t="shared" si="57"/>
        <v>Y</v>
      </c>
      <c r="J57" s="137" t="str">
        <f t="shared" si="58"/>
        <v>Y</v>
      </c>
      <c r="K57" s="139">
        <f t="shared" si="59"/>
        <v>-0.45036592231187417</v>
      </c>
      <c r="L57" s="139">
        <f t="shared" si="60"/>
        <v>1.1195445920303562</v>
      </c>
      <c r="M57" s="139">
        <f t="shared" si="61"/>
        <v>1.5609944112545813</v>
      </c>
      <c r="N57" s="139">
        <f t="shared" si="62"/>
        <v>1.4665623777864685</v>
      </c>
      <c r="O57" s="137" t="str">
        <f t="shared" si="63"/>
        <v>N</v>
      </c>
      <c r="P57" s="137" t="str">
        <f t="shared" si="64"/>
        <v>N</v>
      </c>
      <c r="Q57" s="137" t="str">
        <f t="shared" si="65"/>
        <v>Y</v>
      </c>
      <c r="R57" s="137">
        <f>FOD!C57</f>
        <v>529.35</v>
      </c>
      <c r="S57" s="137">
        <f>FOD!M57</f>
        <v>527.75</v>
      </c>
      <c r="T57" s="137">
        <f>FOD!W57</f>
        <v>518.79999999999995</v>
      </c>
      <c r="U57" s="137">
        <f>FOD!AG57</f>
        <v>509.85</v>
      </c>
      <c r="V57" s="137">
        <f>FOD!AQ57</f>
        <v>511.2</v>
      </c>
      <c r="W57" s="137">
        <f>FOD!D57</f>
        <v>534.65</v>
      </c>
      <c r="X57" s="137">
        <f>FOD!N57</f>
        <v>536.75</v>
      </c>
      <c r="Y57" s="137">
        <f>FOD!X57</f>
        <v>528.75</v>
      </c>
      <c r="Z57" s="137">
        <f>FOD!AH57</f>
        <v>521.20000000000005</v>
      </c>
      <c r="AA57" s="137">
        <f>FOD!AR57</f>
        <v>519.25</v>
      </c>
      <c r="AB57" s="137">
        <f>FOD!E57</f>
        <v>522.54999999999995</v>
      </c>
      <c r="AC57" s="137">
        <f>FOD!O57</f>
        <v>523</v>
      </c>
      <c r="AD57" s="137">
        <f>FOD!Y57</f>
        <v>515.54999999999995</v>
      </c>
      <c r="AE57" s="137">
        <f>FOD!AI57</f>
        <v>505.5</v>
      </c>
      <c r="AF57" s="137">
        <f>FOD!AS57</f>
        <v>507.9</v>
      </c>
      <c r="AG57" s="137">
        <f>FOD!G57</f>
        <v>18838400</v>
      </c>
      <c r="AH57" s="137">
        <f>FOD!Q57</f>
        <v>19290600</v>
      </c>
      <c r="AI57" s="137">
        <f>FOD!AA57</f>
        <v>19266800</v>
      </c>
      <c r="AJ57" s="137">
        <f>FOD!AK57</f>
        <v>20242600</v>
      </c>
      <c r="AK57" s="137">
        <f>FOD!AU57</f>
        <v>20011600</v>
      </c>
      <c r="AL57" s="137" t="str">
        <f t="shared" si="66"/>
        <v>N</v>
      </c>
      <c r="AM57" s="137" t="str">
        <f t="shared" si="67"/>
        <v>Y</v>
      </c>
      <c r="AN57" s="137" t="str">
        <f t="shared" si="68"/>
        <v>N</v>
      </c>
      <c r="AO57" s="137" t="str">
        <f t="shared" si="69"/>
        <v>Y</v>
      </c>
      <c r="AP57" s="139">
        <f t="shared" si="70"/>
        <v>-2.3441468901952245</v>
      </c>
      <c r="AQ57" s="139">
        <f t="shared" si="71"/>
        <v>0.12352855689580003</v>
      </c>
      <c r="AR57" s="139">
        <f t="shared" si="72"/>
        <v>-4.8205270074002353</v>
      </c>
      <c r="AS57" s="139">
        <f t="shared" si="73"/>
        <v>1.1543304883167762</v>
      </c>
      <c r="AT57" s="137" t="str">
        <f t="shared" si="74"/>
        <v>N</v>
      </c>
      <c r="AU57" s="137" t="str">
        <f t="shared" si="75"/>
        <v>Y</v>
      </c>
      <c r="AV57" s="137" t="str">
        <f t="shared" si="76"/>
        <v>N</v>
      </c>
      <c r="AW57" s="137">
        <f>FOD!H57</f>
        <v>2661479520</v>
      </c>
      <c r="AX57" s="137">
        <f>FOD!R57</f>
        <v>2173593660</v>
      </c>
      <c r="AY57" s="137">
        <f>FOD!AB57</f>
        <v>2783033750</v>
      </c>
      <c r="AZ57" s="137">
        <f>FOD!AL57</f>
        <v>1917776000</v>
      </c>
      <c r="BA57" s="137">
        <f>FOD!AV57</f>
        <v>2428672960</v>
      </c>
      <c r="BB57" s="137" t="str">
        <f t="shared" si="77"/>
        <v>Y</v>
      </c>
      <c r="BC57" s="137" t="str">
        <f t="shared" si="78"/>
        <v>N</v>
      </c>
      <c r="BD57" s="137" t="str">
        <f t="shared" si="79"/>
        <v>Y</v>
      </c>
      <c r="BE57" s="137" t="str">
        <f t="shared" si="80"/>
        <v>N</v>
      </c>
      <c r="BF57" s="139">
        <f t="shared" si="81"/>
        <v>22.446047252456562</v>
      </c>
      <c r="BG57" s="139">
        <f t="shared" si="82"/>
        <v>-21.898408166986837</v>
      </c>
      <c r="BH57" s="139">
        <f t="shared" si="83"/>
        <v>45.117769228523045</v>
      </c>
      <c r="BI57" s="139">
        <f t="shared" si="84"/>
        <v>-21.036054191503826</v>
      </c>
      <c r="BJ57" s="137" t="str">
        <f t="shared" si="85"/>
        <v>Y</v>
      </c>
      <c r="BK57" s="137" t="str">
        <f t="shared" si="86"/>
        <v>N</v>
      </c>
      <c r="BL57" s="137" t="str">
        <f t="shared" si="87"/>
        <v>Y</v>
      </c>
      <c r="BM57" s="137">
        <f>FOD!I57</f>
        <v>5028800</v>
      </c>
      <c r="BN57" s="137">
        <f>FOD!S57</f>
        <v>4092200</v>
      </c>
      <c r="BO57" s="137">
        <f>FOD!AC57</f>
        <v>5301800</v>
      </c>
      <c r="BP57" s="137">
        <f>FOD!AM57</f>
        <v>3719800</v>
      </c>
      <c r="BQ57" s="137">
        <f>FOD!AW57</f>
        <v>4730600</v>
      </c>
      <c r="BR57" s="137" t="str">
        <f t="shared" si="88"/>
        <v>Y</v>
      </c>
      <c r="BS57" s="137" t="str">
        <f t="shared" si="89"/>
        <v>N</v>
      </c>
      <c r="BT57" s="137" t="str">
        <f t="shared" si="90"/>
        <v>Y</v>
      </c>
      <c r="BU57" s="137" t="str">
        <f t="shared" si="91"/>
        <v>N</v>
      </c>
      <c r="BV57" s="139">
        <f t="shared" si="92"/>
        <v>22.887444406431747</v>
      </c>
      <c r="BW57" s="139">
        <f t="shared" si="93"/>
        <v>-22.814893055188804</v>
      </c>
      <c r="BX57" s="139">
        <f t="shared" si="94"/>
        <v>42.529168234851333</v>
      </c>
      <c r="BY57" s="139">
        <f t="shared" si="95"/>
        <v>-21.367268422610238</v>
      </c>
      <c r="BZ57" s="137" t="str">
        <f t="shared" si="96"/>
        <v>Y</v>
      </c>
      <c r="CA57" s="137" t="str">
        <f t="shared" si="97"/>
        <v>N</v>
      </c>
      <c r="CB57" s="137" t="str">
        <f t="shared" si="98"/>
        <v>Y</v>
      </c>
      <c r="CC57" s="137">
        <f>FOD!J57</f>
        <v>3164</v>
      </c>
      <c r="CD57" s="137">
        <f>FOD!T57</f>
        <v>2707</v>
      </c>
      <c r="CE57" s="137">
        <f>FOD!AD57</f>
        <v>2757</v>
      </c>
      <c r="CF57" s="137">
        <f>FOD!AN57</f>
        <v>2568</v>
      </c>
      <c r="CG57" s="137">
        <f>FOD!AX57</f>
        <v>3228</v>
      </c>
      <c r="CH57" s="137" t="str">
        <f t="shared" si="99"/>
        <v>Y</v>
      </c>
      <c r="CI57" s="137" t="str">
        <f t="shared" si="100"/>
        <v>N</v>
      </c>
      <c r="CJ57" s="137" t="str">
        <f t="shared" si="101"/>
        <v>Y</v>
      </c>
      <c r="CK57" s="137" t="str">
        <f t="shared" si="102"/>
        <v>N</v>
      </c>
      <c r="CL57" s="139">
        <f t="shared" si="103"/>
        <v>16.882157369782046</v>
      </c>
      <c r="CM57" s="139">
        <f t="shared" si="104"/>
        <v>-1.8135654697134567</v>
      </c>
      <c r="CN57" s="139">
        <f t="shared" si="105"/>
        <v>7.3598130841121492</v>
      </c>
      <c r="CO57" s="139">
        <f t="shared" si="106"/>
        <v>-20.446096654275092</v>
      </c>
      <c r="CP57" s="137" t="str">
        <f t="shared" si="107"/>
        <v>Y</v>
      </c>
      <c r="CQ57" s="137" t="str">
        <f t="shared" si="108"/>
        <v>N</v>
      </c>
      <c r="CR57" s="137" t="str">
        <f t="shared" si="109"/>
        <v>Y</v>
      </c>
      <c r="CT57" s="144" t="str">
        <f>'FOD (ALL)'!M57</f>
        <v>HAVELLS</v>
      </c>
      <c r="CU57" s="137">
        <f>'FOD (ALL)'!N57</f>
        <v>4970</v>
      </c>
      <c r="CV57" s="137">
        <f>'FOD (ALL)'!AE57</f>
        <v>4933</v>
      </c>
      <c r="CW57" s="137">
        <f>'FOD (ALL)'!AV57</f>
        <v>8368</v>
      </c>
      <c r="CX57" s="137">
        <f>'FOD (ALL)'!BM57</f>
        <v>3068</v>
      </c>
      <c r="CY57" s="137">
        <f>'FOD (ALL)'!CD57</f>
        <v>2926</v>
      </c>
      <c r="CZ57" s="137" t="str">
        <f t="shared" si="110"/>
        <v>Y</v>
      </c>
      <c r="DA57" s="137" t="str">
        <f t="shared" si="111"/>
        <v>N</v>
      </c>
      <c r="DB57" s="137" t="str">
        <f t="shared" si="112"/>
        <v>Y</v>
      </c>
      <c r="DC57" s="137" t="str">
        <f t="shared" si="113"/>
        <v>Y</v>
      </c>
      <c r="DD57" s="139">
        <f t="shared" si="114"/>
        <v>0.75005067909993917</v>
      </c>
      <c r="DE57" s="139">
        <f t="shared" si="115"/>
        <v>-41.049235181644363</v>
      </c>
      <c r="DF57" s="139">
        <f t="shared" si="116"/>
        <v>172.7509778357236</v>
      </c>
      <c r="DG57" s="139">
        <f t="shared" si="117"/>
        <v>4.8530416951469579</v>
      </c>
      <c r="DH57" s="139" t="str">
        <f t="shared" si="118"/>
        <v>Y</v>
      </c>
      <c r="DI57" s="139" t="str">
        <f t="shared" si="119"/>
        <v>N</v>
      </c>
      <c r="DJ57" s="137" t="str">
        <f t="shared" si="120"/>
        <v>Y</v>
      </c>
      <c r="DK57" s="137">
        <f>'FOD (ALL)'!O57</f>
        <v>23115.71</v>
      </c>
      <c r="DL57" s="137">
        <f>'FOD (ALL)'!AF57</f>
        <v>23310.880000000001</v>
      </c>
      <c r="DM57" s="137">
        <f>'FOD (ALL)'!AW57</f>
        <v>38253.129999999997</v>
      </c>
      <c r="DN57" s="137">
        <f>'FOD (ALL)'!BN57</f>
        <v>14532.77</v>
      </c>
      <c r="DO57" s="137">
        <f>'FOD (ALL)'!CE57</f>
        <v>14089.830000000002</v>
      </c>
      <c r="DP57" s="137" t="str">
        <f t="shared" si="121"/>
        <v>N</v>
      </c>
      <c r="DQ57" s="137" t="str">
        <f t="shared" si="122"/>
        <v>N</v>
      </c>
      <c r="DR57" s="137" t="str">
        <f t="shared" si="123"/>
        <v>Y</v>
      </c>
      <c r="DS57" s="137" t="str">
        <f t="shared" si="124"/>
        <v>Y</v>
      </c>
      <c r="DT57" s="139">
        <f t="shared" si="125"/>
        <v>-0.83724852944205408</v>
      </c>
      <c r="DU57" s="139">
        <f t="shared" si="126"/>
        <v>-39.061509476479436</v>
      </c>
      <c r="DV57" s="139">
        <f t="shared" si="127"/>
        <v>163.21981287806796</v>
      </c>
      <c r="DW57" s="139">
        <f t="shared" si="128"/>
        <v>3.143685906785239</v>
      </c>
      <c r="DX57" s="139" t="str">
        <f t="shared" si="129"/>
        <v>Y</v>
      </c>
      <c r="DY57" s="139" t="str">
        <f t="shared" si="130"/>
        <v>N</v>
      </c>
      <c r="DZ57" s="137" t="str">
        <f t="shared" si="131"/>
        <v>Y</v>
      </c>
      <c r="EA57" s="137">
        <f>'FOD (ALL)'!P57</f>
        <v>6692000</v>
      </c>
      <c r="EB57" s="137">
        <f>'FOD (ALL)'!AG57</f>
        <v>6506000</v>
      </c>
      <c r="EC57" s="137">
        <f>'FOD (ALL)'!AX57</f>
        <v>6190000</v>
      </c>
      <c r="ED57" s="137">
        <f>'FOD (ALL)'!BO57</f>
        <v>5760000</v>
      </c>
      <c r="EE57" s="137">
        <f>'FOD (ALL)'!CF57</f>
        <v>5602000</v>
      </c>
      <c r="EF57" s="137" t="str">
        <f t="shared" si="132"/>
        <v>Y</v>
      </c>
      <c r="EG57" s="137" t="str">
        <f t="shared" si="133"/>
        <v>Y</v>
      </c>
      <c r="EH57" s="137" t="str">
        <f t="shared" si="134"/>
        <v>Y</v>
      </c>
      <c r="EI57" s="137" t="str">
        <f t="shared" si="135"/>
        <v>Y</v>
      </c>
      <c r="EJ57" s="139">
        <f t="shared" si="136"/>
        <v>2.8588994774054721</v>
      </c>
      <c r="EK57" s="139">
        <f t="shared" si="137"/>
        <v>5.1050080775444258</v>
      </c>
      <c r="EL57" s="139">
        <f t="shared" si="138"/>
        <v>7.4652777777777777</v>
      </c>
      <c r="EM57" s="139">
        <f t="shared" si="139"/>
        <v>2.8204212781149587</v>
      </c>
      <c r="EN57" s="139" t="str">
        <f t="shared" si="140"/>
        <v>N</v>
      </c>
      <c r="EO57" s="139" t="str">
        <f t="shared" si="141"/>
        <v>N</v>
      </c>
      <c r="EP57" s="137" t="str">
        <f t="shared" si="142"/>
        <v>Y</v>
      </c>
      <c r="EQ57" s="137">
        <f>'FOD (ALL)'!Q57</f>
        <v>186000</v>
      </c>
      <c r="ER57" s="137">
        <f>'FOD (ALL)'!AH57</f>
        <v>316000</v>
      </c>
      <c r="ES57" s="137">
        <f>'FOD (ALL)'!AY57</f>
        <v>430000</v>
      </c>
      <c r="ET57" s="137">
        <f>'FOD (ALL)'!BP57</f>
        <v>158000</v>
      </c>
      <c r="EU57" s="137">
        <f>'FOD (ALL)'!CG57</f>
        <v>-158000</v>
      </c>
      <c r="EV57" s="137" t="str">
        <f t="shared" si="143"/>
        <v>N</v>
      </c>
      <c r="EW57" s="137" t="str">
        <f t="shared" si="144"/>
        <v>N</v>
      </c>
      <c r="EX57" s="137" t="str">
        <f t="shared" si="145"/>
        <v>Y</v>
      </c>
      <c r="EY57" s="137" t="str">
        <f t="shared" si="146"/>
        <v>Y</v>
      </c>
      <c r="EZ57" s="139">
        <f t="shared" si="147"/>
        <v>-41.139240506329116</v>
      </c>
      <c r="FA57" s="139">
        <f t="shared" si="148"/>
        <v>-26.511627906976742</v>
      </c>
      <c r="FB57" s="139">
        <f t="shared" si="149"/>
        <v>172.15189873417722</v>
      </c>
      <c r="FC57" s="139">
        <f t="shared" si="150"/>
        <v>-200</v>
      </c>
      <c r="FD57" s="139" t="str">
        <f t="shared" si="151"/>
        <v>N</v>
      </c>
      <c r="FE57" s="139" t="str">
        <f t="shared" si="152"/>
        <v>N</v>
      </c>
      <c r="FF57" s="137" t="str">
        <f t="shared" si="153"/>
        <v>Y</v>
      </c>
    </row>
    <row r="58" spans="1:162" x14ac:dyDescent="0.3">
      <c r="A58" s="137" t="str">
        <f>FOD!B58</f>
        <v xml:space="preserve">HDFC      </v>
      </c>
      <c r="B58" s="137">
        <f>FOD!F58</f>
        <v>1515.75</v>
      </c>
      <c r="C58" s="137">
        <f>FOD!P58</f>
        <v>1589.75</v>
      </c>
      <c r="D58" s="137">
        <f>FOD!Z58</f>
        <v>1623.2</v>
      </c>
      <c r="E58" s="137">
        <f>FOD!AJ58</f>
        <v>1539.35</v>
      </c>
      <c r="F58" s="137">
        <f>FOD!AT58</f>
        <v>1512.95</v>
      </c>
      <c r="G58" s="137" t="str">
        <f t="shared" si="55"/>
        <v>N</v>
      </c>
      <c r="H58" s="137" t="str">
        <f t="shared" si="56"/>
        <v>N</v>
      </c>
      <c r="I58" s="137" t="str">
        <f t="shared" si="57"/>
        <v>Y</v>
      </c>
      <c r="J58" s="137" t="str">
        <f t="shared" si="58"/>
        <v>Y</v>
      </c>
      <c r="K58" s="139">
        <f t="shared" si="59"/>
        <v>-4.6548199402421764</v>
      </c>
      <c r="L58" s="139">
        <f t="shared" si="60"/>
        <v>-2.0607442089699388</v>
      </c>
      <c r="M58" s="139">
        <f t="shared" si="61"/>
        <v>5.4471042972683366</v>
      </c>
      <c r="N58" s="139">
        <f t="shared" si="62"/>
        <v>1.744935391123293</v>
      </c>
      <c r="O58" s="137" t="str">
        <f t="shared" si="63"/>
        <v>N</v>
      </c>
      <c r="P58" s="137" t="str">
        <f t="shared" si="64"/>
        <v>N</v>
      </c>
      <c r="Q58" s="137" t="str">
        <f t="shared" si="65"/>
        <v>Y</v>
      </c>
      <c r="R58" s="137">
        <f>FOD!C58</f>
        <v>1578.65</v>
      </c>
      <c r="S58" s="137">
        <f>FOD!M58</f>
        <v>1630</v>
      </c>
      <c r="T58" s="137">
        <f>FOD!W58</f>
        <v>1544.7</v>
      </c>
      <c r="U58" s="137">
        <f>FOD!AG58</f>
        <v>1566.5</v>
      </c>
      <c r="V58" s="137">
        <f>FOD!AQ58</f>
        <v>1628.65</v>
      </c>
      <c r="W58" s="137">
        <f>FOD!D58</f>
        <v>1594.55</v>
      </c>
      <c r="X58" s="137">
        <f>FOD!N58</f>
        <v>1647.9</v>
      </c>
      <c r="Y58" s="137">
        <f>FOD!X58</f>
        <v>1632</v>
      </c>
      <c r="Z58" s="137">
        <f>FOD!AH58</f>
        <v>1585</v>
      </c>
      <c r="AA58" s="137">
        <f>FOD!AR58</f>
        <v>1634.55</v>
      </c>
      <c r="AB58" s="137">
        <f>FOD!E58</f>
        <v>1501.95</v>
      </c>
      <c r="AC58" s="137">
        <f>FOD!O58</f>
        <v>1582.85</v>
      </c>
      <c r="AD58" s="137">
        <f>FOD!Y58</f>
        <v>1543.25</v>
      </c>
      <c r="AE58" s="137">
        <f>FOD!AI58</f>
        <v>1511.7</v>
      </c>
      <c r="AF58" s="137">
        <f>FOD!AS58</f>
        <v>1508.3</v>
      </c>
      <c r="AG58" s="137">
        <f>FOD!G58</f>
        <v>20161750</v>
      </c>
      <c r="AH58" s="137">
        <f>FOD!Q58</f>
        <v>21111000</v>
      </c>
      <c r="AI58" s="137">
        <f>FOD!AA58</f>
        <v>24435250</v>
      </c>
      <c r="AJ58" s="137">
        <f>FOD!AK58</f>
        <v>26557750</v>
      </c>
      <c r="AK58" s="137">
        <f>FOD!AU58</f>
        <v>26819750</v>
      </c>
      <c r="AL58" s="137" t="str">
        <f t="shared" si="66"/>
        <v>N</v>
      </c>
      <c r="AM58" s="137" t="str">
        <f t="shared" si="67"/>
        <v>N</v>
      </c>
      <c r="AN58" s="137" t="str">
        <f t="shared" si="68"/>
        <v>N</v>
      </c>
      <c r="AO58" s="137" t="str">
        <f t="shared" si="69"/>
        <v>N</v>
      </c>
      <c r="AP58" s="139">
        <f t="shared" si="70"/>
        <v>-4.4964710340580742</v>
      </c>
      <c r="AQ58" s="139">
        <f t="shared" si="71"/>
        <v>-13.604321625520507</v>
      </c>
      <c r="AR58" s="139">
        <f t="shared" si="72"/>
        <v>-7.9920173960519998</v>
      </c>
      <c r="AS58" s="139">
        <f t="shared" si="73"/>
        <v>-0.97689202919490292</v>
      </c>
      <c r="AT58" s="137" t="str">
        <f t="shared" si="74"/>
        <v>Y</v>
      </c>
      <c r="AU58" s="137" t="str">
        <f t="shared" si="75"/>
        <v>N</v>
      </c>
      <c r="AV58" s="137" t="str">
        <f t="shared" si="76"/>
        <v>N</v>
      </c>
      <c r="AW58" s="137">
        <f>FOD!H58</f>
        <v>12708128475</v>
      </c>
      <c r="AX58" s="137">
        <f>FOD!R58</f>
        <v>13033294300</v>
      </c>
      <c r="AY58" s="137">
        <f>FOD!AB58</f>
        <v>12193418125</v>
      </c>
      <c r="AZ58" s="137">
        <f>FOD!AL58</f>
        <v>9507766162.5</v>
      </c>
      <c r="BA58" s="137">
        <f>FOD!AV58</f>
        <v>7717115750</v>
      </c>
      <c r="BB58" s="137" t="str">
        <f t="shared" si="77"/>
        <v>N</v>
      </c>
      <c r="BC58" s="137" t="str">
        <f t="shared" si="78"/>
        <v>Y</v>
      </c>
      <c r="BD58" s="137" t="str">
        <f t="shared" si="79"/>
        <v>Y</v>
      </c>
      <c r="BE58" s="137" t="str">
        <f t="shared" si="80"/>
        <v>Y</v>
      </c>
      <c r="BF58" s="139">
        <f t="shared" si="81"/>
        <v>-2.4948859245816308</v>
      </c>
      <c r="BG58" s="139">
        <f t="shared" si="82"/>
        <v>6.8879469759018042</v>
      </c>
      <c r="BH58" s="139">
        <f t="shared" si="83"/>
        <v>28.246929053562532</v>
      </c>
      <c r="BI58" s="139">
        <f t="shared" si="84"/>
        <v>23.203622577515439</v>
      </c>
      <c r="BJ58" s="137" t="str">
        <f t="shared" si="85"/>
        <v>N</v>
      </c>
      <c r="BK58" s="137" t="str">
        <f t="shared" si="86"/>
        <v>N</v>
      </c>
      <c r="BL58" s="137" t="str">
        <f t="shared" si="87"/>
        <v>Y</v>
      </c>
      <c r="BM58" s="137">
        <f>FOD!I58</f>
        <v>8290750</v>
      </c>
      <c r="BN58" s="137">
        <f>FOD!S58</f>
        <v>8059750</v>
      </c>
      <c r="BO58" s="137">
        <f>FOD!AC58</f>
        <v>7710250</v>
      </c>
      <c r="BP58" s="137">
        <f>FOD!AM58</f>
        <v>6134500</v>
      </c>
      <c r="BQ58" s="137">
        <f>FOD!AW58</f>
        <v>4960500</v>
      </c>
      <c r="BR58" s="137" t="str">
        <f t="shared" si="88"/>
        <v>Y</v>
      </c>
      <c r="BS58" s="137" t="str">
        <f t="shared" si="89"/>
        <v>Y</v>
      </c>
      <c r="BT58" s="137" t="str">
        <f t="shared" si="90"/>
        <v>Y</v>
      </c>
      <c r="BU58" s="137" t="str">
        <f t="shared" si="91"/>
        <v>Y</v>
      </c>
      <c r="BV58" s="139">
        <f t="shared" si="92"/>
        <v>2.8660938614721299</v>
      </c>
      <c r="BW58" s="139">
        <f t="shared" si="93"/>
        <v>4.5329269478940368</v>
      </c>
      <c r="BX58" s="139">
        <f t="shared" si="94"/>
        <v>25.686690031787428</v>
      </c>
      <c r="BY58" s="139">
        <f t="shared" si="95"/>
        <v>23.666969055538758</v>
      </c>
      <c r="BZ58" s="137" t="str">
        <f t="shared" si="96"/>
        <v>N</v>
      </c>
      <c r="CA58" s="137" t="str">
        <f t="shared" si="97"/>
        <v>N</v>
      </c>
      <c r="CB58" s="137" t="str">
        <f t="shared" si="98"/>
        <v>Y</v>
      </c>
      <c r="CC58" s="137">
        <f>FOD!J58</f>
        <v>25797</v>
      </c>
      <c r="CD58" s="137">
        <f>FOD!T58</f>
        <v>20079</v>
      </c>
      <c r="CE58" s="137">
        <f>FOD!AD58</f>
        <v>18910</v>
      </c>
      <c r="CF58" s="137">
        <f>FOD!AN58</f>
        <v>21340</v>
      </c>
      <c r="CG58" s="137">
        <f>FOD!AX58</f>
        <v>17303</v>
      </c>
      <c r="CH58" s="137" t="str">
        <f t="shared" si="99"/>
        <v>Y</v>
      </c>
      <c r="CI58" s="137" t="str">
        <f t="shared" si="100"/>
        <v>Y</v>
      </c>
      <c r="CJ58" s="137" t="str">
        <f t="shared" si="101"/>
        <v>N</v>
      </c>
      <c r="CK58" s="137" t="str">
        <f t="shared" si="102"/>
        <v>Y</v>
      </c>
      <c r="CL58" s="139">
        <f t="shared" si="103"/>
        <v>28.477513820409385</v>
      </c>
      <c r="CM58" s="139">
        <f t="shared" si="104"/>
        <v>6.181914331041777</v>
      </c>
      <c r="CN58" s="139">
        <f t="shared" si="105"/>
        <v>-11.387066541705718</v>
      </c>
      <c r="CO58" s="139">
        <f t="shared" si="106"/>
        <v>23.331214240305147</v>
      </c>
      <c r="CP58" s="137" t="str">
        <f t="shared" si="107"/>
        <v>Y</v>
      </c>
      <c r="CQ58" s="137" t="str">
        <f t="shared" si="108"/>
        <v>Y</v>
      </c>
      <c r="CR58" s="137" t="str">
        <f t="shared" si="109"/>
        <v>N</v>
      </c>
      <c r="CT58" s="144" t="str">
        <f>'FOD (ALL)'!M58</f>
        <v>HCLTECH</v>
      </c>
      <c r="CU58" s="137">
        <f>'FOD (ALL)'!N58</f>
        <v>5003</v>
      </c>
      <c r="CV58" s="137">
        <f>'FOD (ALL)'!AE58</f>
        <v>3442</v>
      </c>
      <c r="CW58" s="137">
        <f>'FOD (ALL)'!AV58</f>
        <v>4981</v>
      </c>
      <c r="CX58" s="137">
        <f>'FOD (ALL)'!BM58</f>
        <v>2884</v>
      </c>
      <c r="CY58" s="137">
        <f>'FOD (ALL)'!CD58</f>
        <v>3517</v>
      </c>
      <c r="CZ58" s="137" t="str">
        <f t="shared" si="110"/>
        <v>Y</v>
      </c>
      <c r="DA58" s="137" t="str">
        <f t="shared" si="111"/>
        <v>N</v>
      </c>
      <c r="DB58" s="137" t="str">
        <f t="shared" si="112"/>
        <v>Y</v>
      </c>
      <c r="DC58" s="137" t="str">
        <f t="shared" si="113"/>
        <v>N</v>
      </c>
      <c r="DD58" s="139">
        <f t="shared" si="114"/>
        <v>45.351539802440442</v>
      </c>
      <c r="DE58" s="139">
        <f t="shared" si="115"/>
        <v>-30.897410158602689</v>
      </c>
      <c r="DF58" s="139">
        <f t="shared" si="116"/>
        <v>72.711511789181699</v>
      </c>
      <c r="DG58" s="139">
        <f t="shared" si="117"/>
        <v>-17.998294000568666</v>
      </c>
      <c r="DH58" s="139" t="str">
        <f t="shared" si="118"/>
        <v>Y</v>
      </c>
      <c r="DI58" s="139" t="str">
        <f t="shared" si="119"/>
        <v>N</v>
      </c>
      <c r="DJ58" s="137" t="str">
        <f t="shared" si="120"/>
        <v>Y</v>
      </c>
      <c r="DK58" s="137">
        <f>'FOD (ALL)'!O58</f>
        <v>37095.160000000003</v>
      </c>
      <c r="DL58" s="137">
        <f>'FOD (ALL)'!AF58</f>
        <v>25607.54</v>
      </c>
      <c r="DM58" s="137">
        <f>'FOD (ALL)'!AW58</f>
        <v>36634.35</v>
      </c>
      <c r="DN58" s="137">
        <f>'FOD (ALL)'!BN58</f>
        <v>20822.719999999998</v>
      </c>
      <c r="DO58" s="137">
        <f>'FOD (ALL)'!CE58</f>
        <v>25280.920000000002</v>
      </c>
      <c r="DP58" s="137" t="str">
        <f t="shared" si="121"/>
        <v>Y</v>
      </c>
      <c r="DQ58" s="137" t="str">
        <f t="shared" si="122"/>
        <v>N</v>
      </c>
      <c r="DR58" s="137" t="str">
        <f t="shared" si="123"/>
        <v>Y</v>
      </c>
      <c r="DS58" s="137" t="str">
        <f t="shared" si="124"/>
        <v>N</v>
      </c>
      <c r="DT58" s="139">
        <f t="shared" si="125"/>
        <v>44.860302863922122</v>
      </c>
      <c r="DU58" s="139">
        <f t="shared" si="126"/>
        <v>-30.099646916077393</v>
      </c>
      <c r="DV58" s="139">
        <f t="shared" si="127"/>
        <v>75.934508075794156</v>
      </c>
      <c r="DW58" s="139">
        <f t="shared" si="128"/>
        <v>-17.634643043053831</v>
      </c>
      <c r="DX58" s="139" t="str">
        <f t="shared" si="129"/>
        <v>Y</v>
      </c>
      <c r="DY58" s="139" t="str">
        <f t="shared" si="130"/>
        <v>N</v>
      </c>
      <c r="DZ58" s="137" t="str">
        <f t="shared" si="131"/>
        <v>Y</v>
      </c>
      <c r="EA58" s="137">
        <f>'FOD (ALL)'!P58</f>
        <v>22216600</v>
      </c>
      <c r="EB58" s="137">
        <f>'FOD (ALL)'!AG58</f>
        <v>21541800</v>
      </c>
      <c r="EC58" s="137">
        <f>'FOD (ALL)'!AX58</f>
        <v>21250600</v>
      </c>
      <c r="ED58" s="137">
        <f>'FOD (ALL)'!BO58</f>
        <v>20764800</v>
      </c>
      <c r="EE58" s="137">
        <f>'FOD (ALL)'!CF58</f>
        <v>20423200</v>
      </c>
      <c r="EF58" s="137" t="str">
        <f t="shared" si="132"/>
        <v>Y</v>
      </c>
      <c r="EG58" s="137" t="str">
        <f t="shared" si="133"/>
        <v>Y</v>
      </c>
      <c r="EH58" s="137" t="str">
        <f t="shared" si="134"/>
        <v>Y</v>
      </c>
      <c r="EI58" s="137" t="str">
        <f t="shared" si="135"/>
        <v>Y</v>
      </c>
      <c r="EJ58" s="139">
        <f t="shared" si="136"/>
        <v>3.1325144602586596</v>
      </c>
      <c r="EK58" s="139">
        <f t="shared" si="137"/>
        <v>1.3703142499505896</v>
      </c>
      <c r="EL58" s="139">
        <f t="shared" si="138"/>
        <v>2.3395361380798274</v>
      </c>
      <c r="EM58" s="139">
        <f t="shared" si="139"/>
        <v>1.672607622703592</v>
      </c>
      <c r="EN58" s="139" t="str">
        <f t="shared" si="140"/>
        <v>Y</v>
      </c>
      <c r="EO58" s="139" t="str">
        <f t="shared" si="141"/>
        <v>N</v>
      </c>
      <c r="EP58" s="137" t="str">
        <f t="shared" si="142"/>
        <v>Y</v>
      </c>
      <c r="EQ58" s="137">
        <f>'FOD (ALL)'!Q58</f>
        <v>674800</v>
      </c>
      <c r="ER58" s="137">
        <f>'FOD (ALL)'!AH58</f>
        <v>291200</v>
      </c>
      <c r="ES58" s="137">
        <f>'FOD (ALL)'!AY58</f>
        <v>485800</v>
      </c>
      <c r="ET58" s="137">
        <f>'FOD (ALL)'!BP58</f>
        <v>341600</v>
      </c>
      <c r="EU58" s="137">
        <f>'FOD (ALL)'!CG58</f>
        <v>401800</v>
      </c>
      <c r="EV58" s="137" t="str">
        <f t="shared" si="143"/>
        <v>Y</v>
      </c>
      <c r="EW58" s="137" t="str">
        <f t="shared" si="144"/>
        <v>N</v>
      </c>
      <c r="EX58" s="137" t="str">
        <f t="shared" si="145"/>
        <v>Y</v>
      </c>
      <c r="EY58" s="137" t="str">
        <f t="shared" si="146"/>
        <v>N</v>
      </c>
      <c r="EZ58" s="139">
        <f t="shared" si="147"/>
        <v>131.73076923076923</v>
      </c>
      <c r="FA58" s="139">
        <f t="shared" si="148"/>
        <v>-40.057636887608069</v>
      </c>
      <c r="FB58" s="139">
        <f t="shared" si="149"/>
        <v>42.213114754098363</v>
      </c>
      <c r="FC58" s="139">
        <f t="shared" si="150"/>
        <v>-14.982578397212542</v>
      </c>
      <c r="FD58" s="139" t="str">
        <f t="shared" si="151"/>
        <v>Y</v>
      </c>
      <c r="FE58" s="139" t="str">
        <f t="shared" si="152"/>
        <v>N</v>
      </c>
      <c r="FF58" s="137" t="str">
        <f t="shared" si="153"/>
        <v>Y</v>
      </c>
    </row>
    <row r="59" spans="1:162" x14ac:dyDescent="0.3">
      <c r="A59" s="137" t="str">
        <f>FOD!B59</f>
        <v xml:space="preserve">HDFCBANK  </v>
      </c>
      <c r="B59" s="137">
        <f>FOD!F59</f>
        <v>837.35</v>
      </c>
      <c r="C59" s="137">
        <f>FOD!P59</f>
        <v>854.9</v>
      </c>
      <c r="D59" s="137">
        <f>FOD!Z59</f>
        <v>857.65</v>
      </c>
      <c r="E59" s="137">
        <f>FOD!AJ59</f>
        <v>829.5</v>
      </c>
      <c r="F59" s="137">
        <f>FOD!AT59</f>
        <v>830.45</v>
      </c>
      <c r="G59" s="137" t="str">
        <f t="shared" si="55"/>
        <v>N</v>
      </c>
      <c r="H59" s="137" t="str">
        <f t="shared" si="56"/>
        <v>N</v>
      </c>
      <c r="I59" s="137" t="str">
        <f t="shared" si="57"/>
        <v>Y</v>
      </c>
      <c r="J59" s="137" t="str">
        <f t="shared" si="58"/>
        <v>N</v>
      </c>
      <c r="K59" s="139">
        <f t="shared" si="59"/>
        <v>-2.0528716808983454</v>
      </c>
      <c r="L59" s="139">
        <f t="shared" si="60"/>
        <v>-0.32064361919197809</v>
      </c>
      <c r="M59" s="139">
        <f t="shared" si="61"/>
        <v>3.3936106088004792</v>
      </c>
      <c r="N59" s="139">
        <f t="shared" si="62"/>
        <v>-0.11439580950087849</v>
      </c>
      <c r="O59" s="137" t="str">
        <f t="shared" si="63"/>
        <v>N</v>
      </c>
      <c r="P59" s="137" t="str">
        <f t="shared" si="64"/>
        <v>N</v>
      </c>
      <c r="Q59" s="137" t="str">
        <f t="shared" si="65"/>
        <v>Y</v>
      </c>
      <c r="R59" s="137">
        <f>FOD!C59</f>
        <v>845.75</v>
      </c>
      <c r="S59" s="137">
        <f>FOD!M59</f>
        <v>860.2</v>
      </c>
      <c r="T59" s="137">
        <f>FOD!W59</f>
        <v>831.55</v>
      </c>
      <c r="U59" s="137">
        <f>FOD!AG59</f>
        <v>854.8</v>
      </c>
      <c r="V59" s="137">
        <f>FOD!AQ59</f>
        <v>880.95</v>
      </c>
      <c r="W59" s="137">
        <f>FOD!D59</f>
        <v>866.4</v>
      </c>
      <c r="X59" s="137">
        <f>FOD!N59</f>
        <v>883</v>
      </c>
      <c r="Y59" s="137">
        <f>FOD!X59</f>
        <v>864.4</v>
      </c>
      <c r="Z59" s="137">
        <f>FOD!AH59</f>
        <v>864.9</v>
      </c>
      <c r="AA59" s="137">
        <f>FOD!AR59</f>
        <v>881</v>
      </c>
      <c r="AB59" s="137">
        <f>FOD!E59</f>
        <v>829.65</v>
      </c>
      <c r="AC59" s="137">
        <f>FOD!O59</f>
        <v>849.05</v>
      </c>
      <c r="AD59" s="137">
        <f>FOD!Y59</f>
        <v>831.55</v>
      </c>
      <c r="AE59" s="137">
        <f>FOD!AI59</f>
        <v>822.25</v>
      </c>
      <c r="AF59" s="137">
        <f>FOD!AS59</f>
        <v>826.3</v>
      </c>
      <c r="AG59" s="137">
        <f>FOD!G59</f>
        <v>29444000</v>
      </c>
      <c r="AH59" s="137">
        <f>FOD!Q59</f>
        <v>33504500</v>
      </c>
      <c r="AI59" s="137">
        <f>FOD!AA59</f>
        <v>34161000</v>
      </c>
      <c r="AJ59" s="137">
        <f>FOD!AK59</f>
        <v>36954000</v>
      </c>
      <c r="AK59" s="137">
        <f>FOD!AU59</f>
        <v>38796500</v>
      </c>
      <c r="AL59" s="137" t="str">
        <f t="shared" si="66"/>
        <v>N</v>
      </c>
      <c r="AM59" s="137" t="str">
        <f t="shared" si="67"/>
        <v>N</v>
      </c>
      <c r="AN59" s="137" t="str">
        <f t="shared" si="68"/>
        <v>N</v>
      </c>
      <c r="AO59" s="137" t="str">
        <f t="shared" si="69"/>
        <v>N</v>
      </c>
      <c r="AP59" s="139">
        <f t="shared" si="70"/>
        <v>-12.119267561073887</v>
      </c>
      <c r="AQ59" s="139">
        <f t="shared" si="71"/>
        <v>-1.9217821492345071</v>
      </c>
      <c r="AR59" s="139">
        <f t="shared" si="72"/>
        <v>-7.5580451371975972</v>
      </c>
      <c r="AS59" s="139">
        <f t="shared" si="73"/>
        <v>-4.7491397419870349</v>
      </c>
      <c r="AT59" s="137" t="str">
        <f t="shared" si="74"/>
        <v>N</v>
      </c>
      <c r="AU59" s="137" t="str">
        <f t="shared" si="75"/>
        <v>Y</v>
      </c>
      <c r="AV59" s="137" t="str">
        <f t="shared" si="76"/>
        <v>N</v>
      </c>
      <c r="AW59" s="137">
        <f>FOD!H59</f>
        <v>22859577800</v>
      </c>
      <c r="AX59" s="137">
        <f>FOD!R59</f>
        <v>18283541025</v>
      </c>
      <c r="AY59" s="137">
        <f>FOD!AB59</f>
        <v>14601677350</v>
      </c>
      <c r="AZ59" s="137">
        <f>FOD!AL59</f>
        <v>18055183825</v>
      </c>
      <c r="BA59" s="137">
        <f>FOD!AV59</f>
        <v>17748497875</v>
      </c>
      <c r="BB59" s="137" t="str">
        <f t="shared" si="77"/>
        <v>Y</v>
      </c>
      <c r="BC59" s="137" t="str">
        <f t="shared" si="78"/>
        <v>Y</v>
      </c>
      <c r="BD59" s="137" t="str">
        <f t="shared" si="79"/>
        <v>N</v>
      </c>
      <c r="BE59" s="137" t="str">
        <f t="shared" si="80"/>
        <v>Y</v>
      </c>
      <c r="BF59" s="139">
        <f t="shared" si="81"/>
        <v>25.028175716853511</v>
      </c>
      <c r="BG59" s="139">
        <f t="shared" si="82"/>
        <v>25.215347434039831</v>
      </c>
      <c r="BH59" s="139">
        <f t="shared" si="83"/>
        <v>-19.127506584663642</v>
      </c>
      <c r="BI59" s="139">
        <f t="shared" si="84"/>
        <v>1.7279544001973746</v>
      </c>
      <c r="BJ59" s="137" t="str">
        <f t="shared" si="85"/>
        <v>N</v>
      </c>
      <c r="BK59" s="137" t="str">
        <f t="shared" si="86"/>
        <v>Y</v>
      </c>
      <c r="BL59" s="137" t="str">
        <f t="shared" si="87"/>
        <v>N</v>
      </c>
      <c r="BM59" s="137">
        <f>FOD!I59</f>
        <v>27169000</v>
      </c>
      <c r="BN59" s="137">
        <f>FOD!S59</f>
        <v>21060500</v>
      </c>
      <c r="BO59" s="137">
        <f>FOD!AC59</f>
        <v>17257000</v>
      </c>
      <c r="BP59" s="137">
        <f>FOD!AM59</f>
        <v>21454000</v>
      </c>
      <c r="BQ59" s="137">
        <f>FOD!AW59</f>
        <v>21029000</v>
      </c>
      <c r="BR59" s="137" t="str">
        <f t="shared" si="88"/>
        <v>Y</v>
      </c>
      <c r="BS59" s="137" t="str">
        <f t="shared" si="89"/>
        <v>Y</v>
      </c>
      <c r="BT59" s="137" t="str">
        <f t="shared" si="90"/>
        <v>N</v>
      </c>
      <c r="BU59" s="137" t="str">
        <f t="shared" si="91"/>
        <v>Y</v>
      </c>
      <c r="BV59" s="139">
        <f t="shared" si="92"/>
        <v>29.004534555209986</v>
      </c>
      <c r="BW59" s="139">
        <f t="shared" si="93"/>
        <v>22.040331459697516</v>
      </c>
      <c r="BX59" s="139">
        <f t="shared" si="94"/>
        <v>-19.562785494546471</v>
      </c>
      <c r="BY59" s="139">
        <f t="shared" si="95"/>
        <v>2.0210185933710592</v>
      </c>
      <c r="BZ59" s="137" t="str">
        <f t="shared" si="96"/>
        <v>Y</v>
      </c>
      <c r="CA59" s="137" t="str">
        <f t="shared" si="97"/>
        <v>Y</v>
      </c>
      <c r="CB59" s="137" t="str">
        <f t="shared" si="98"/>
        <v>N</v>
      </c>
      <c r="CC59" s="137">
        <f>FOD!J59</f>
        <v>39764</v>
      </c>
      <c r="CD59" s="137">
        <f>FOD!T59</f>
        <v>35451</v>
      </c>
      <c r="CE59" s="137">
        <f>FOD!AD59</f>
        <v>30017</v>
      </c>
      <c r="CF59" s="137">
        <f>FOD!AN59</f>
        <v>36374</v>
      </c>
      <c r="CG59" s="137">
        <f>FOD!AX59</f>
        <v>37942</v>
      </c>
      <c r="CH59" s="137" t="str">
        <f t="shared" si="99"/>
        <v>Y</v>
      </c>
      <c r="CI59" s="137" t="str">
        <f t="shared" si="100"/>
        <v>Y</v>
      </c>
      <c r="CJ59" s="137" t="str">
        <f t="shared" si="101"/>
        <v>N</v>
      </c>
      <c r="CK59" s="137" t="str">
        <f t="shared" si="102"/>
        <v>N</v>
      </c>
      <c r="CL59" s="139">
        <f t="shared" si="103"/>
        <v>12.166088403712166</v>
      </c>
      <c r="CM59" s="139">
        <f t="shared" si="104"/>
        <v>18.103074924209615</v>
      </c>
      <c r="CN59" s="139">
        <f t="shared" si="105"/>
        <v>-17.476769120800572</v>
      </c>
      <c r="CO59" s="139">
        <f t="shared" si="106"/>
        <v>-4.1326234779400135</v>
      </c>
      <c r="CP59" s="137" t="str">
        <f t="shared" si="107"/>
        <v>N</v>
      </c>
      <c r="CQ59" s="137" t="str">
        <f t="shared" si="108"/>
        <v>Y</v>
      </c>
      <c r="CR59" s="137" t="str">
        <f t="shared" si="109"/>
        <v>N</v>
      </c>
      <c r="CT59" s="144" t="str">
        <f>'FOD (ALL)'!M59</f>
        <v>HDFC</v>
      </c>
      <c r="CU59" s="137">
        <f>'FOD (ALL)'!N59</f>
        <v>48524</v>
      </c>
      <c r="CV59" s="137">
        <f>'FOD (ALL)'!AE59</f>
        <v>48195</v>
      </c>
      <c r="CW59" s="137">
        <f>'FOD (ALL)'!AV59</f>
        <v>42864</v>
      </c>
      <c r="CX59" s="137">
        <f>'FOD (ALL)'!BM59</f>
        <v>28442</v>
      </c>
      <c r="CY59" s="137">
        <f>'FOD (ALL)'!CD59</f>
        <v>22925</v>
      </c>
      <c r="CZ59" s="137" t="str">
        <f t="shared" si="110"/>
        <v>Y</v>
      </c>
      <c r="DA59" s="137" t="str">
        <f t="shared" si="111"/>
        <v>Y</v>
      </c>
      <c r="DB59" s="137" t="str">
        <f t="shared" si="112"/>
        <v>Y</v>
      </c>
      <c r="DC59" s="137" t="str">
        <f t="shared" si="113"/>
        <v>Y</v>
      </c>
      <c r="DD59" s="139">
        <f t="shared" si="114"/>
        <v>0.68264342774146691</v>
      </c>
      <c r="DE59" s="139">
        <f t="shared" si="115"/>
        <v>12.437010078387457</v>
      </c>
      <c r="DF59" s="139">
        <f t="shared" si="116"/>
        <v>50.706701357147878</v>
      </c>
      <c r="DG59" s="139">
        <f t="shared" si="117"/>
        <v>24.065430752453654</v>
      </c>
      <c r="DH59" s="139" t="str">
        <f t="shared" si="118"/>
        <v>N</v>
      </c>
      <c r="DI59" s="139" t="str">
        <f t="shared" si="119"/>
        <v>N</v>
      </c>
      <c r="DJ59" s="137" t="str">
        <f t="shared" si="120"/>
        <v>Y</v>
      </c>
      <c r="DK59" s="137">
        <f>'FOD (ALL)'!O59</f>
        <v>185833.46000000002</v>
      </c>
      <c r="DL59" s="137">
        <f>'FOD (ALL)'!AF59</f>
        <v>195041.47</v>
      </c>
      <c r="DM59" s="137">
        <f>'FOD (ALL)'!AW59</f>
        <v>169295.35999999999</v>
      </c>
      <c r="DN59" s="137">
        <f>'FOD (ALL)'!BN59</f>
        <v>110243.79</v>
      </c>
      <c r="DO59" s="137">
        <f>'FOD (ALL)'!CE59</f>
        <v>89014.239999999991</v>
      </c>
      <c r="DP59" s="137" t="str">
        <f t="shared" si="121"/>
        <v>N</v>
      </c>
      <c r="DQ59" s="137" t="str">
        <f t="shared" si="122"/>
        <v>Y</v>
      </c>
      <c r="DR59" s="137" t="str">
        <f t="shared" si="123"/>
        <v>Y</v>
      </c>
      <c r="DS59" s="137" t="str">
        <f t="shared" si="124"/>
        <v>Y</v>
      </c>
      <c r="DT59" s="139">
        <f t="shared" si="125"/>
        <v>-4.7210523997793805</v>
      </c>
      <c r="DU59" s="139">
        <f t="shared" si="126"/>
        <v>15.207806049734629</v>
      </c>
      <c r="DV59" s="139">
        <f t="shared" si="127"/>
        <v>53.564531843471627</v>
      </c>
      <c r="DW59" s="139">
        <f t="shared" si="128"/>
        <v>23.849611028527576</v>
      </c>
      <c r="DX59" s="139" t="str">
        <f t="shared" si="129"/>
        <v>N</v>
      </c>
      <c r="DY59" s="139" t="str">
        <f t="shared" si="130"/>
        <v>N</v>
      </c>
      <c r="DZ59" s="137" t="str">
        <f t="shared" si="131"/>
        <v>Y</v>
      </c>
      <c r="EA59" s="137">
        <f>'FOD (ALL)'!P59</f>
        <v>30479850</v>
      </c>
      <c r="EB59" s="137">
        <f>'FOD (ALL)'!AG59</f>
        <v>28935150</v>
      </c>
      <c r="EC59" s="137">
        <f>'FOD (ALL)'!AX59</f>
        <v>28780900</v>
      </c>
      <c r="ED59" s="137">
        <f>'FOD (ALL)'!BO59</f>
        <v>28387000</v>
      </c>
      <c r="EE59" s="137">
        <f>'FOD (ALL)'!CF59</f>
        <v>28125700</v>
      </c>
      <c r="EF59" s="137" t="str">
        <f t="shared" si="132"/>
        <v>Y</v>
      </c>
      <c r="EG59" s="137" t="str">
        <f t="shared" si="133"/>
        <v>Y</v>
      </c>
      <c r="EH59" s="137" t="str">
        <f t="shared" si="134"/>
        <v>Y</v>
      </c>
      <c r="EI59" s="137" t="str">
        <f t="shared" si="135"/>
        <v>Y</v>
      </c>
      <c r="EJ59" s="139">
        <f t="shared" si="136"/>
        <v>5.3384896916034652</v>
      </c>
      <c r="EK59" s="139">
        <f t="shared" si="137"/>
        <v>0.53594571399782498</v>
      </c>
      <c r="EL59" s="139">
        <f t="shared" si="138"/>
        <v>1.3876070032056926</v>
      </c>
      <c r="EM59" s="139">
        <f t="shared" si="139"/>
        <v>0.92904354380513188</v>
      </c>
      <c r="EN59" s="139" t="str">
        <f t="shared" si="140"/>
        <v>Y</v>
      </c>
      <c r="EO59" s="139" t="str">
        <f t="shared" si="141"/>
        <v>N</v>
      </c>
      <c r="EP59" s="137" t="str">
        <f t="shared" si="142"/>
        <v>Y</v>
      </c>
      <c r="EQ59" s="137">
        <f>'FOD (ALL)'!Q59</f>
        <v>1544700</v>
      </c>
      <c r="ER59" s="137">
        <f>'FOD (ALL)'!AH59</f>
        <v>154250</v>
      </c>
      <c r="ES59" s="137">
        <f>'FOD (ALL)'!AY59</f>
        <v>393900</v>
      </c>
      <c r="ET59" s="137">
        <f>'FOD (ALL)'!BP59</f>
        <v>261300</v>
      </c>
      <c r="EU59" s="137">
        <f>'FOD (ALL)'!CG59</f>
        <v>711950</v>
      </c>
      <c r="EV59" s="137" t="str">
        <f t="shared" si="143"/>
        <v>Y</v>
      </c>
      <c r="EW59" s="137" t="str">
        <f t="shared" si="144"/>
        <v>N</v>
      </c>
      <c r="EX59" s="137" t="str">
        <f t="shared" si="145"/>
        <v>Y</v>
      </c>
      <c r="EY59" s="137" t="str">
        <f t="shared" si="146"/>
        <v>N</v>
      </c>
      <c r="EZ59" s="139">
        <f t="shared" si="147"/>
        <v>901.42625607779576</v>
      </c>
      <c r="FA59" s="139">
        <f t="shared" si="148"/>
        <v>-60.840314800710836</v>
      </c>
      <c r="FB59" s="139">
        <f t="shared" si="149"/>
        <v>50.746268656716417</v>
      </c>
      <c r="FC59" s="139">
        <f t="shared" si="150"/>
        <v>-63.297984409017481</v>
      </c>
      <c r="FD59" s="139" t="str">
        <f t="shared" si="151"/>
        <v>Y</v>
      </c>
      <c r="FE59" s="139" t="str">
        <f t="shared" si="152"/>
        <v>N</v>
      </c>
      <c r="FF59" s="137" t="str">
        <f t="shared" si="153"/>
        <v>Y</v>
      </c>
    </row>
    <row r="60" spans="1:162" x14ac:dyDescent="0.3">
      <c r="A60" s="137" t="str">
        <f>FOD!B60</f>
        <v xml:space="preserve">HDFCLIFE  </v>
      </c>
      <c r="B60" s="137">
        <f>FOD!F60</f>
        <v>492.5</v>
      </c>
      <c r="C60" s="137">
        <f>FOD!P60</f>
        <v>491.95</v>
      </c>
      <c r="D60" s="137">
        <f>FOD!Z60</f>
        <v>480</v>
      </c>
      <c r="E60" s="137">
        <f>FOD!AJ60</f>
        <v>474</v>
      </c>
      <c r="F60" s="137">
        <f>FOD!AT60</f>
        <v>467.5</v>
      </c>
      <c r="G60" s="137" t="str">
        <f t="shared" si="55"/>
        <v>Y</v>
      </c>
      <c r="H60" s="137" t="str">
        <f t="shared" si="56"/>
        <v>Y</v>
      </c>
      <c r="I60" s="137" t="str">
        <f t="shared" si="57"/>
        <v>Y</v>
      </c>
      <c r="J60" s="137" t="str">
        <f t="shared" si="58"/>
        <v>Y</v>
      </c>
      <c r="K60" s="139">
        <f t="shared" si="59"/>
        <v>0.11179997967273329</v>
      </c>
      <c r="L60" s="139">
        <f t="shared" si="60"/>
        <v>2.4895833333333308</v>
      </c>
      <c r="M60" s="139">
        <f t="shared" si="61"/>
        <v>1.2658227848101267</v>
      </c>
      <c r="N60" s="139">
        <f t="shared" si="62"/>
        <v>1.3903743315508021</v>
      </c>
      <c r="O60" s="137" t="str">
        <f t="shared" si="63"/>
        <v>N</v>
      </c>
      <c r="P60" s="137" t="str">
        <f t="shared" si="64"/>
        <v>Y</v>
      </c>
      <c r="Q60" s="137" t="str">
        <f t="shared" si="65"/>
        <v>N</v>
      </c>
      <c r="R60" s="137">
        <f>FOD!C60</f>
        <v>493.9</v>
      </c>
      <c r="S60" s="137">
        <f>FOD!M60</f>
        <v>482.7</v>
      </c>
      <c r="T60" s="137">
        <f>FOD!W60</f>
        <v>474.7</v>
      </c>
      <c r="U60" s="137">
        <f>FOD!AG60</f>
        <v>474.9</v>
      </c>
      <c r="V60" s="137">
        <f>FOD!AQ60</f>
        <v>484.35</v>
      </c>
      <c r="W60" s="137">
        <f>FOD!D60</f>
        <v>504</v>
      </c>
      <c r="X60" s="137">
        <f>FOD!N60</f>
        <v>494</v>
      </c>
      <c r="Y60" s="137">
        <f>FOD!X60</f>
        <v>483.35</v>
      </c>
      <c r="Z60" s="137">
        <f>FOD!AH60</f>
        <v>487.25</v>
      </c>
      <c r="AA60" s="137">
        <f>FOD!AR60</f>
        <v>490</v>
      </c>
      <c r="AB60" s="137">
        <f>FOD!E60</f>
        <v>488</v>
      </c>
      <c r="AC60" s="137">
        <f>FOD!O60</f>
        <v>481.75</v>
      </c>
      <c r="AD60" s="137">
        <f>FOD!Y60</f>
        <v>472.8</v>
      </c>
      <c r="AE60" s="137">
        <f>FOD!AI60</f>
        <v>465</v>
      </c>
      <c r="AF60" s="137">
        <f>FOD!AS60</f>
        <v>463.6</v>
      </c>
      <c r="AG60" s="137">
        <f>FOD!G60</f>
        <v>11694600</v>
      </c>
      <c r="AH60" s="137">
        <f>FOD!Q60</f>
        <v>12527100</v>
      </c>
      <c r="AI60" s="137">
        <f>FOD!AA60</f>
        <v>12889800</v>
      </c>
      <c r="AJ60" s="137">
        <f>FOD!AK60</f>
        <v>13187700</v>
      </c>
      <c r="AK60" s="137">
        <f>FOD!AU60</f>
        <v>13203000</v>
      </c>
      <c r="AL60" s="137" t="str">
        <f t="shared" si="66"/>
        <v>N</v>
      </c>
      <c r="AM60" s="137" t="str">
        <f t="shared" si="67"/>
        <v>N</v>
      </c>
      <c r="AN60" s="137" t="str">
        <f t="shared" si="68"/>
        <v>N</v>
      </c>
      <c r="AO60" s="137" t="str">
        <f t="shared" si="69"/>
        <v>N</v>
      </c>
      <c r="AP60" s="139">
        <f t="shared" si="70"/>
        <v>-6.6455923557726848</v>
      </c>
      <c r="AQ60" s="139">
        <f t="shared" si="71"/>
        <v>-2.8138528138528138</v>
      </c>
      <c r="AR60" s="139">
        <f t="shared" si="72"/>
        <v>-2.2589230874223709</v>
      </c>
      <c r="AS60" s="139">
        <f t="shared" si="73"/>
        <v>-0.11588275391956375</v>
      </c>
      <c r="AT60" s="137" t="str">
        <f t="shared" si="74"/>
        <v>N</v>
      </c>
      <c r="AU60" s="137" t="str">
        <f t="shared" si="75"/>
        <v>N</v>
      </c>
      <c r="AV60" s="137" t="str">
        <f t="shared" si="76"/>
        <v>N</v>
      </c>
      <c r="AW60" s="137">
        <f>FOD!H60</f>
        <v>2244608370</v>
      </c>
      <c r="AX60" s="137">
        <f>FOD!R60</f>
        <v>1827949455</v>
      </c>
      <c r="AY60" s="137">
        <f>FOD!AB60</f>
        <v>1194390090</v>
      </c>
      <c r="AZ60" s="137">
        <f>FOD!AL60</f>
        <v>1590172920</v>
      </c>
      <c r="BA60" s="137">
        <f>FOD!AV60</f>
        <v>1372253670</v>
      </c>
      <c r="BB60" s="137" t="str">
        <f t="shared" si="77"/>
        <v>Y</v>
      </c>
      <c r="BC60" s="137" t="str">
        <f t="shared" si="78"/>
        <v>Y</v>
      </c>
      <c r="BD60" s="137" t="str">
        <f t="shared" si="79"/>
        <v>N</v>
      </c>
      <c r="BE60" s="137" t="str">
        <f t="shared" si="80"/>
        <v>Y</v>
      </c>
      <c r="BF60" s="139">
        <f t="shared" si="81"/>
        <v>22.793787533911871</v>
      </c>
      <c r="BG60" s="139">
        <f t="shared" si="82"/>
        <v>53.044593245076236</v>
      </c>
      <c r="BH60" s="139">
        <f t="shared" si="83"/>
        <v>-24.889295058552499</v>
      </c>
      <c r="BI60" s="139">
        <f t="shared" si="84"/>
        <v>15.880391123311771</v>
      </c>
      <c r="BJ60" s="137" t="str">
        <f t="shared" si="85"/>
        <v>N</v>
      </c>
      <c r="BK60" s="137" t="str">
        <f t="shared" si="86"/>
        <v>Y</v>
      </c>
      <c r="BL60" s="137" t="str">
        <f t="shared" si="87"/>
        <v>N</v>
      </c>
      <c r="BM60" s="137">
        <f>FOD!I60</f>
        <v>4531500</v>
      </c>
      <c r="BN60" s="137">
        <f>FOD!S60</f>
        <v>3739500</v>
      </c>
      <c r="BO60" s="137">
        <f>FOD!AC60</f>
        <v>2497500</v>
      </c>
      <c r="BP60" s="137">
        <f>FOD!AM60</f>
        <v>3334500</v>
      </c>
      <c r="BQ60" s="137">
        <f>FOD!AW60</f>
        <v>2881800</v>
      </c>
      <c r="BR60" s="137" t="str">
        <f t="shared" si="88"/>
        <v>Y</v>
      </c>
      <c r="BS60" s="137" t="str">
        <f t="shared" si="89"/>
        <v>Y</v>
      </c>
      <c r="BT60" s="137" t="str">
        <f t="shared" si="90"/>
        <v>N</v>
      </c>
      <c r="BU60" s="137" t="str">
        <f t="shared" si="91"/>
        <v>Y</v>
      </c>
      <c r="BV60" s="139">
        <f t="shared" si="92"/>
        <v>21.179302045728036</v>
      </c>
      <c r="BW60" s="139">
        <f t="shared" si="93"/>
        <v>49.729729729729733</v>
      </c>
      <c r="BX60" s="139">
        <f t="shared" si="94"/>
        <v>-25.101214574898783</v>
      </c>
      <c r="BY60" s="139">
        <f t="shared" si="95"/>
        <v>15.70893191755153</v>
      </c>
      <c r="BZ60" s="137" t="str">
        <f t="shared" si="96"/>
        <v>N</v>
      </c>
      <c r="CA60" s="137" t="str">
        <f t="shared" si="97"/>
        <v>Y</v>
      </c>
      <c r="CB60" s="137" t="str">
        <f t="shared" si="98"/>
        <v>N</v>
      </c>
      <c r="CC60" s="137">
        <f>FOD!J60</f>
        <v>4246</v>
      </c>
      <c r="CD60" s="137">
        <f>FOD!T60</f>
        <v>3407</v>
      </c>
      <c r="CE60" s="137">
        <f>FOD!AD60</f>
        <v>2477</v>
      </c>
      <c r="CF60" s="137">
        <f>FOD!AN60</f>
        <v>3395</v>
      </c>
      <c r="CG60" s="137">
        <f>FOD!AX60</f>
        <v>2995</v>
      </c>
      <c r="CH60" s="137" t="str">
        <f t="shared" si="99"/>
        <v>Y</v>
      </c>
      <c r="CI60" s="137" t="str">
        <f t="shared" si="100"/>
        <v>Y</v>
      </c>
      <c r="CJ60" s="137" t="str">
        <f t="shared" si="101"/>
        <v>N</v>
      </c>
      <c r="CK60" s="137" t="str">
        <f t="shared" si="102"/>
        <v>Y</v>
      </c>
      <c r="CL60" s="139">
        <f t="shared" si="103"/>
        <v>24.625770472556503</v>
      </c>
      <c r="CM60" s="139">
        <f t="shared" si="104"/>
        <v>37.54541784416633</v>
      </c>
      <c r="CN60" s="139">
        <f t="shared" si="105"/>
        <v>-27.039764359351988</v>
      </c>
      <c r="CO60" s="139">
        <f t="shared" si="106"/>
        <v>13.35559265442404</v>
      </c>
      <c r="CP60" s="137" t="str">
        <f t="shared" si="107"/>
        <v>N</v>
      </c>
      <c r="CQ60" s="137" t="str">
        <f t="shared" si="108"/>
        <v>Y</v>
      </c>
      <c r="CR60" s="137" t="str">
        <f t="shared" si="109"/>
        <v>N</v>
      </c>
      <c r="CT60" s="144" t="str">
        <f>'FOD (ALL)'!M60</f>
        <v>HDFCBANK</v>
      </c>
      <c r="CU60" s="137">
        <f>'FOD (ALL)'!N60</f>
        <v>76372</v>
      </c>
      <c r="CV60" s="137">
        <f>'FOD (ALL)'!AE60</f>
        <v>51210</v>
      </c>
      <c r="CW60" s="137">
        <f>'FOD (ALL)'!AV60</f>
        <v>40736</v>
      </c>
      <c r="CX60" s="137">
        <f>'FOD (ALL)'!BM60</f>
        <v>50156</v>
      </c>
      <c r="CY60" s="137">
        <f>'FOD (ALL)'!CD60</f>
        <v>46511</v>
      </c>
      <c r="CZ60" s="137" t="str">
        <f t="shared" si="110"/>
        <v>Y</v>
      </c>
      <c r="DA60" s="137" t="str">
        <f t="shared" si="111"/>
        <v>Y</v>
      </c>
      <c r="DB60" s="137" t="str">
        <f t="shared" si="112"/>
        <v>N</v>
      </c>
      <c r="DC60" s="137" t="str">
        <f t="shared" si="113"/>
        <v>Y</v>
      </c>
      <c r="DD60" s="139">
        <f t="shared" si="114"/>
        <v>49.13493458308924</v>
      </c>
      <c r="DE60" s="139">
        <f t="shared" si="115"/>
        <v>25.711901021209744</v>
      </c>
      <c r="DF60" s="139">
        <f t="shared" si="116"/>
        <v>-18.781402025679878</v>
      </c>
      <c r="DG60" s="139">
        <f t="shared" si="117"/>
        <v>7.8368557975532678</v>
      </c>
      <c r="DH60" s="139" t="str">
        <f t="shared" si="118"/>
        <v>Y</v>
      </c>
      <c r="DI60" s="139" t="str">
        <f t="shared" si="119"/>
        <v>Y</v>
      </c>
      <c r="DJ60" s="137" t="str">
        <f t="shared" si="120"/>
        <v>N</v>
      </c>
      <c r="DK60" s="137">
        <f>'FOD (ALL)'!O60</f>
        <v>320782.49</v>
      </c>
      <c r="DL60" s="137">
        <f>'FOD (ALL)'!AF60</f>
        <v>222291.9</v>
      </c>
      <c r="DM60" s="137">
        <f>'FOD (ALL)'!AW60</f>
        <v>172193.69999999998</v>
      </c>
      <c r="DN60" s="137">
        <f>'FOD (ALL)'!BN60</f>
        <v>210949.58999999997</v>
      </c>
      <c r="DO60" s="137">
        <f>'FOD (ALL)'!CE60</f>
        <v>196135.28</v>
      </c>
      <c r="DP60" s="137" t="str">
        <f t="shared" si="121"/>
        <v>Y</v>
      </c>
      <c r="DQ60" s="137" t="str">
        <f t="shared" si="122"/>
        <v>Y</v>
      </c>
      <c r="DR60" s="137" t="str">
        <f t="shared" si="123"/>
        <v>N</v>
      </c>
      <c r="DS60" s="137" t="str">
        <f t="shared" si="124"/>
        <v>Y</v>
      </c>
      <c r="DT60" s="139">
        <f t="shared" si="125"/>
        <v>44.306873079945781</v>
      </c>
      <c r="DU60" s="139">
        <f t="shared" si="126"/>
        <v>29.09409577702321</v>
      </c>
      <c r="DV60" s="139">
        <f t="shared" si="127"/>
        <v>-18.37210965899483</v>
      </c>
      <c r="DW60" s="139">
        <f t="shared" si="128"/>
        <v>7.5531082424334723</v>
      </c>
      <c r="DX60" s="139" t="str">
        <f t="shared" si="129"/>
        <v>Y</v>
      </c>
      <c r="DY60" s="139" t="str">
        <f t="shared" si="130"/>
        <v>Y</v>
      </c>
      <c r="DZ60" s="137" t="str">
        <f t="shared" si="131"/>
        <v>N</v>
      </c>
      <c r="EA60" s="137">
        <f>'FOD (ALL)'!P60</f>
        <v>44607500</v>
      </c>
      <c r="EB60" s="137">
        <f>'FOD (ALL)'!AG60</f>
        <v>43258850</v>
      </c>
      <c r="EC60" s="137">
        <f>'FOD (ALL)'!AX60</f>
        <v>41638300</v>
      </c>
      <c r="ED60" s="137">
        <f>'FOD (ALL)'!BO60</f>
        <v>42839250</v>
      </c>
      <c r="EE60" s="137">
        <f>'FOD (ALL)'!CF60</f>
        <v>42682100</v>
      </c>
      <c r="EF60" s="137" t="str">
        <f t="shared" si="132"/>
        <v>Y</v>
      </c>
      <c r="EG60" s="137" t="str">
        <f t="shared" si="133"/>
        <v>Y</v>
      </c>
      <c r="EH60" s="137" t="str">
        <f t="shared" si="134"/>
        <v>N</v>
      </c>
      <c r="EI60" s="137" t="str">
        <f t="shared" si="135"/>
        <v>Y</v>
      </c>
      <c r="EJ60" s="139">
        <f t="shared" si="136"/>
        <v>3.1176279535863762</v>
      </c>
      <c r="EK60" s="139">
        <f t="shared" si="137"/>
        <v>3.891969652939721</v>
      </c>
      <c r="EL60" s="139">
        <f t="shared" si="138"/>
        <v>-2.8033870807728891</v>
      </c>
      <c r="EM60" s="139">
        <f t="shared" si="139"/>
        <v>0.36818713231073447</v>
      </c>
      <c r="EN60" s="139" t="str">
        <f t="shared" si="140"/>
        <v>N</v>
      </c>
      <c r="EO60" s="139" t="str">
        <f t="shared" si="141"/>
        <v>Y</v>
      </c>
      <c r="EP60" s="137" t="str">
        <f t="shared" si="142"/>
        <v>N</v>
      </c>
      <c r="EQ60" s="137">
        <f>'FOD (ALL)'!Q60</f>
        <v>1348650</v>
      </c>
      <c r="ER60" s="137">
        <f>'FOD (ALL)'!AH60</f>
        <v>1620550</v>
      </c>
      <c r="ES60" s="137">
        <f>'FOD (ALL)'!AY60</f>
        <v>-1200950</v>
      </c>
      <c r="ET60" s="137">
        <f>'FOD (ALL)'!BP60</f>
        <v>157150</v>
      </c>
      <c r="EU60" s="137">
        <f>'FOD (ALL)'!CG60</f>
        <v>3963500</v>
      </c>
      <c r="EV60" s="137" t="str">
        <f t="shared" si="143"/>
        <v>N</v>
      </c>
      <c r="EW60" s="137" t="str">
        <f t="shared" si="144"/>
        <v>Y</v>
      </c>
      <c r="EX60" s="137" t="str">
        <f t="shared" si="145"/>
        <v>N</v>
      </c>
      <c r="EY60" s="137" t="str">
        <f t="shared" si="146"/>
        <v>N</v>
      </c>
      <c r="EZ60" s="139">
        <f t="shared" si="147"/>
        <v>-16.778254296380858</v>
      </c>
      <c r="FA60" s="139">
        <f t="shared" si="148"/>
        <v>-234.93900661975937</v>
      </c>
      <c r="FB60" s="139">
        <f t="shared" si="149"/>
        <v>-864.20617244670689</v>
      </c>
      <c r="FC60" s="139">
        <f t="shared" si="150"/>
        <v>-96.03507001387662</v>
      </c>
      <c r="FD60" s="139" t="str">
        <f t="shared" si="151"/>
        <v>Y</v>
      </c>
      <c r="FE60" s="139" t="str">
        <f t="shared" si="152"/>
        <v>Y</v>
      </c>
      <c r="FF60" s="137" t="str">
        <f t="shared" si="153"/>
        <v>N</v>
      </c>
    </row>
    <row r="61" spans="1:162" x14ac:dyDescent="0.3">
      <c r="A61" s="137" t="str">
        <f>FOD!B61</f>
        <v>HEROMOTOCO</v>
      </c>
      <c r="B61" s="137">
        <f>FOD!F61</f>
        <v>2141.5500000000002</v>
      </c>
      <c r="C61" s="137">
        <f>FOD!P61</f>
        <v>2108.85</v>
      </c>
      <c r="D61" s="137">
        <f>FOD!Z61</f>
        <v>2027.45</v>
      </c>
      <c r="E61" s="137">
        <f>FOD!AJ61</f>
        <v>2068.15</v>
      </c>
      <c r="F61" s="137">
        <f>FOD!AT61</f>
        <v>2069.75</v>
      </c>
      <c r="G61" s="137" t="str">
        <f t="shared" si="55"/>
        <v>Y</v>
      </c>
      <c r="H61" s="137" t="str">
        <f t="shared" si="56"/>
        <v>Y</v>
      </c>
      <c r="I61" s="137" t="str">
        <f t="shared" si="57"/>
        <v>N</v>
      </c>
      <c r="J61" s="137" t="str">
        <f t="shared" si="58"/>
        <v>N</v>
      </c>
      <c r="K61" s="139">
        <f t="shared" si="59"/>
        <v>1.5506081513621297</v>
      </c>
      <c r="L61" s="139">
        <f t="shared" si="60"/>
        <v>4.014895558460128</v>
      </c>
      <c r="M61" s="139">
        <f t="shared" si="61"/>
        <v>-1.9679423639484586</v>
      </c>
      <c r="N61" s="139">
        <f t="shared" si="62"/>
        <v>-7.7304022224902E-2</v>
      </c>
      <c r="O61" s="137" t="str">
        <f t="shared" si="63"/>
        <v>N</v>
      </c>
      <c r="P61" s="137" t="str">
        <f t="shared" si="64"/>
        <v>Y</v>
      </c>
      <c r="Q61" s="137" t="str">
        <f t="shared" si="65"/>
        <v>N</v>
      </c>
      <c r="R61" s="137">
        <f>FOD!C61</f>
        <v>2096.5500000000002</v>
      </c>
      <c r="S61" s="137">
        <f>FOD!M61</f>
        <v>2044.85</v>
      </c>
      <c r="T61" s="137">
        <f>FOD!W61</f>
        <v>2061.15</v>
      </c>
      <c r="U61" s="137">
        <f>FOD!AG61</f>
        <v>2107.6999999999998</v>
      </c>
      <c r="V61" s="137">
        <f>FOD!AQ61</f>
        <v>2192.8000000000002</v>
      </c>
      <c r="W61" s="137">
        <f>FOD!D61</f>
        <v>2148.5</v>
      </c>
      <c r="X61" s="137">
        <f>FOD!N61</f>
        <v>2119.5</v>
      </c>
      <c r="Y61" s="137">
        <f>FOD!X61</f>
        <v>2061.15</v>
      </c>
      <c r="Z61" s="137">
        <f>FOD!AH61</f>
        <v>2123.25</v>
      </c>
      <c r="AA61" s="137">
        <f>FOD!AR61</f>
        <v>2213.25</v>
      </c>
      <c r="AB61" s="137">
        <f>FOD!E61</f>
        <v>2072.75</v>
      </c>
      <c r="AC61" s="137">
        <f>FOD!O61</f>
        <v>2024</v>
      </c>
      <c r="AD61" s="137">
        <f>FOD!Y61</f>
        <v>1991.65</v>
      </c>
      <c r="AE61" s="137">
        <f>FOD!AI61</f>
        <v>2053.85</v>
      </c>
      <c r="AF61" s="137">
        <f>FOD!AS61</f>
        <v>2057.85</v>
      </c>
      <c r="AG61" s="137">
        <f>FOD!G61</f>
        <v>2268200</v>
      </c>
      <c r="AH61" s="137">
        <f>FOD!Q61</f>
        <v>2175400</v>
      </c>
      <c r="AI61" s="137">
        <f>FOD!AA61</f>
        <v>2369000</v>
      </c>
      <c r="AJ61" s="137">
        <f>FOD!AK61</f>
        <v>2340600</v>
      </c>
      <c r="AK61" s="137">
        <f>FOD!AU61</f>
        <v>2378400</v>
      </c>
      <c r="AL61" s="137" t="str">
        <f t="shared" si="66"/>
        <v>Y</v>
      </c>
      <c r="AM61" s="137" t="str">
        <f t="shared" si="67"/>
        <v>N</v>
      </c>
      <c r="AN61" s="137" t="str">
        <f t="shared" si="68"/>
        <v>Y</v>
      </c>
      <c r="AO61" s="137" t="str">
        <f t="shared" si="69"/>
        <v>N</v>
      </c>
      <c r="AP61" s="139">
        <f t="shared" si="70"/>
        <v>4.2658821366185524</v>
      </c>
      <c r="AQ61" s="139">
        <f t="shared" si="71"/>
        <v>-8.1722245673279854</v>
      </c>
      <c r="AR61" s="139">
        <f t="shared" si="72"/>
        <v>1.2133640946765787</v>
      </c>
      <c r="AS61" s="139">
        <f t="shared" si="73"/>
        <v>-1.5893037336024218</v>
      </c>
      <c r="AT61" s="137" t="str">
        <f t="shared" si="74"/>
        <v>Y</v>
      </c>
      <c r="AU61" s="137" t="str">
        <f t="shared" si="75"/>
        <v>N</v>
      </c>
      <c r="AV61" s="137" t="str">
        <f t="shared" si="76"/>
        <v>Y</v>
      </c>
      <c r="AW61" s="137">
        <f>FOD!H61</f>
        <v>3439188020</v>
      </c>
      <c r="AX61" s="137">
        <f>FOD!R61</f>
        <v>3922435010</v>
      </c>
      <c r="AY61" s="137">
        <f>FOD!AB61</f>
        <v>3726801200</v>
      </c>
      <c r="AZ61" s="137">
        <f>FOD!AL61</f>
        <v>2069870320</v>
      </c>
      <c r="BA61" s="137">
        <f>FOD!AV61</f>
        <v>2896215760</v>
      </c>
      <c r="BB61" s="137" t="str">
        <f t="shared" si="77"/>
        <v>N</v>
      </c>
      <c r="BC61" s="137" t="str">
        <f t="shared" si="78"/>
        <v>Y</v>
      </c>
      <c r="BD61" s="137" t="str">
        <f t="shared" si="79"/>
        <v>Y</v>
      </c>
      <c r="BE61" s="137" t="str">
        <f t="shared" si="80"/>
        <v>N</v>
      </c>
      <c r="BF61" s="139">
        <f t="shared" si="81"/>
        <v>-12.320076400704979</v>
      </c>
      <c r="BG61" s="139">
        <f t="shared" si="82"/>
        <v>5.2493760600914268</v>
      </c>
      <c r="BH61" s="139">
        <f t="shared" si="83"/>
        <v>80.049984967174169</v>
      </c>
      <c r="BI61" s="139">
        <f t="shared" si="84"/>
        <v>-28.531901918799036</v>
      </c>
      <c r="BJ61" s="137" t="str">
        <f t="shared" si="85"/>
        <v>N</v>
      </c>
      <c r="BK61" s="137" t="str">
        <f t="shared" si="86"/>
        <v>N</v>
      </c>
      <c r="BL61" s="137" t="str">
        <f t="shared" si="87"/>
        <v>Y</v>
      </c>
      <c r="BM61" s="137">
        <f>FOD!I61</f>
        <v>1625000</v>
      </c>
      <c r="BN61" s="137">
        <f>FOD!S61</f>
        <v>1875600</v>
      </c>
      <c r="BO61" s="137">
        <f>FOD!AC61</f>
        <v>1843600</v>
      </c>
      <c r="BP61" s="137">
        <f>FOD!AM61</f>
        <v>993400</v>
      </c>
      <c r="BQ61" s="137">
        <f>FOD!AW61</f>
        <v>1373000</v>
      </c>
      <c r="BR61" s="137" t="str">
        <f t="shared" si="88"/>
        <v>N</v>
      </c>
      <c r="BS61" s="137" t="str">
        <f t="shared" si="89"/>
        <v>Y</v>
      </c>
      <c r="BT61" s="137" t="str">
        <f t="shared" si="90"/>
        <v>Y</v>
      </c>
      <c r="BU61" s="137" t="str">
        <f t="shared" si="91"/>
        <v>N</v>
      </c>
      <c r="BV61" s="139">
        <f t="shared" si="92"/>
        <v>-13.361057794838985</v>
      </c>
      <c r="BW61" s="139">
        <f t="shared" si="93"/>
        <v>1.7357344326318074</v>
      </c>
      <c r="BX61" s="139">
        <f t="shared" si="94"/>
        <v>85.584860076504938</v>
      </c>
      <c r="BY61" s="139">
        <f t="shared" si="95"/>
        <v>-27.647487254187908</v>
      </c>
      <c r="BZ61" s="137" t="str">
        <f t="shared" si="96"/>
        <v>N</v>
      </c>
      <c r="CA61" s="137" t="str">
        <f t="shared" si="97"/>
        <v>N</v>
      </c>
      <c r="CB61" s="137" t="str">
        <f t="shared" si="98"/>
        <v>Y</v>
      </c>
      <c r="CC61" s="137">
        <f>FOD!J61</f>
        <v>7262</v>
      </c>
      <c r="CD61" s="137">
        <f>FOD!T61</f>
        <v>8589</v>
      </c>
      <c r="CE61" s="137">
        <f>FOD!AD61</f>
        <v>8164</v>
      </c>
      <c r="CF61" s="137">
        <f>FOD!AN61</f>
        <v>4497</v>
      </c>
      <c r="CG61" s="137">
        <f>FOD!AX61</f>
        <v>6137</v>
      </c>
      <c r="CH61" s="137" t="str">
        <f t="shared" si="99"/>
        <v>N</v>
      </c>
      <c r="CI61" s="137" t="str">
        <f t="shared" si="100"/>
        <v>Y</v>
      </c>
      <c r="CJ61" s="137" t="str">
        <f t="shared" si="101"/>
        <v>Y</v>
      </c>
      <c r="CK61" s="137" t="str">
        <f t="shared" si="102"/>
        <v>N</v>
      </c>
      <c r="CL61" s="139">
        <f t="shared" si="103"/>
        <v>-15.449994178600534</v>
      </c>
      <c r="CM61" s="139">
        <f t="shared" si="104"/>
        <v>5.2057814796668298</v>
      </c>
      <c r="CN61" s="139">
        <f t="shared" si="105"/>
        <v>81.54325105625972</v>
      </c>
      <c r="CO61" s="139">
        <f t="shared" si="106"/>
        <v>-26.723154635815543</v>
      </c>
      <c r="CP61" s="137" t="str">
        <f t="shared" si="107"/>
        <v>N</v>
      </c>
      <c r="CQ61" s="137" t="str">
        <f t="shared" si="108"/>
        <v>N</v>
      </c>
      <c r="CR61" s="137" t="str">
        <f t="shared" si="109"/>
        <v>Y</v>
      </c>
      <c r="CT61" s="144" t="str">
        <f>'FOD (ALL)'!M61</f>
        <v>HDFCLIFE</v>
      </c>
      <c r="CU61" s="137">
        <f>'FOD (ALL)'!N61</f>
        <v>6856</v>
      </c>
      <c r="CV61" s="137">
        <f>'FOD (ALL)'!AE61</f>
        <v>5427</v>
      </c>
      <c r="CW61" s="137">
        <f>'FOD (ALL)'!AV61</f>
        <v>3097</v>
      </c>
      <c r="CX61" s="137">
        <f>'FOD (ALL)'!BM61</f>
        <v>3861</v>
      </c>
      <c r="CY61" s="137">
        <f>'FOD (ALL)'!CD61</f>
        <v>3241</v>
      </c>
      <c r="CZ61" s="137" t="str">
        <f t="shared" si="110"/>
        <v>Y</v>
      </c>
      <c r="DA61" s="137" t="str">
        <f t="shared" si="111"/>
        <v>Y</v>
      </c>
      <c r="DB61" s="137" t="str">
        <f t="shared" si="112"/>
        <v>N</v>
      </c>
      <c r="DC61" s="137" t="str">
        <f t="shared" si="113"/>
        <v>Y</v>
      </c>
      <c r="DD61" s="139">
        <f t="shared" si="114"/>
        <v>26.331306430808922</v>
      </c>
      <c r="DE61" s="139">
        <f t="shared" si="115"/>
        <v>75.234097513722958</v>
      </c>
      <c r="DF61" s="139">
        <f t="shared" si="116"/>
        <v>-19.787619787619786</v>
      </c>
      <c r="DG61" s="139">
        <f t="shared" si="117"/>
        <v>19.129898179574205</v>
      </c>
      <c r="DH61" s="139" t="str">
        <f t="shared" si="118"/>
        <v>N</v>
      </c>
      <c r="DI61" s="139" t="str">
        <f t="shared" si="119"/>
        <v>Y</v>
      </c>
      <c r="DJ61" s="137" t="str">
        <f t="shared" si="120"/>
        <v>N</v>
      </c>
      <c r="DK61" s="137">
        <f>'FOD (ALL)'!O61</f>
        <v>30575.68</v>
      </c>
      <c r="DL61" s="137">
        <f>'FOD (ALL)'!AF61</f>
        <v>23888.7</v>
      </c>
      <c r="DM61" s="137">
        <f>'FOD (ALL)'!AW61</f>
        <v>13334.199999999999</v>
      </c>
      <c r="DN61" s="137">
        <f>'FOD (ALL)'!BN61</f>
        <v>16572.859999999997</v>
      </c>
      <c r="DO61" s="137">
        <f>'FOD (ALL)'!CE61</f>
        <v>13888.49</v>
      </c>
      <c r="DP61" s="137" t="str">
        <f t="shared" si="121"/>
        <v>Y</v>
      </c>
      <c r="DQ61" s="137" t="str">
        <f t="shared" si="122"/>
        <v>Y</v>
      </c>
      <c r="DR61" s="137" t="str">
        <f t="shared" si="123"/>
        <v>N</v>
      </c>
      <c r="DS61" s="137" t="str">
        <f t="shared" si="124"/>
        <v>Y</v>
      </c>
      <c r="DT61" s="139">
        <f t="shared" si="125"/>
        <v>27.992230636242237</v>
      </c>
      <c r="DU61" s="139">
        <f t="shared" si="126"/>
        <v>79.153605015674003</v>
      </c>
      <c r="DV61" s="139">
        <f t="shared" si="127"/>
        <v>-19.54194991087838</v>
      </c>
      <c r="DW61" s="139">
        <f t="shared" si="128"/>
        <v>19.328019100708552</v>
      </c>
      <c r="DX61" s="139" t="str">
        <f t="shared" si="129"/>
        <v>N</v>
      </c>
      <c r="DY61" s="139" t="str">
        <f t="shared" si="130"/>
        <v>Y</v>
      </c>
      <c r="DZ61" s="137" t="str">
        <f t="shared" si="131"/>
        <v>N</v>
      </c>
      <c r="EA61" s="137">
        <f>'FOD (ALL)'!P61</f>
        <v>13364500</v>
      </c>
      <c r="EB61" s="137">
        <f>'FOD (ALL)'!AG61</f>
        <v>13648900</v>
      </c>
      <c r="EC61" s="137">
        <f>'FOD (ALL)'!AX61</f>
        <v>13253800</v>
      </c>
      <c r="ED61" s="137">
        <f>'FOD (ALL)'!BO61</f>
        <v>13368100</v>
      </c>
      <c r="EE61" s="137">
        <f>'FOD (ALL)'!CF61</f>
        <v>13346300</v>
      </c>
      <c r="EF61" s="137" t="str">
        <f t="shared" si="132"/>
        <v>N</v>
      </c>
      <c r="EG61" s="137" t="str">
        <f t="shared" si="133"/>
        <v>Y</v>
      </c>
      <c r="EH61" s="137" t="str">
        <f t="shared" si="134"/>
        <v>N</v>
      </c>
      <c r="EI61" s="137" t="str">
        <f t="shared" si="135"/>
        <v>Y</v>
      </c>
      <c r="EJ61" s="139">
        <f t="shared" si="136"/>
        <v>-2.0836843994754153</v>
      </c>
      <c r="EK61" s="139">
        <f t="shared" si="137"/>
        <v>2.9810318550151655</v>
      </c>
      <c r="EL61" s="139">
        <f t="shared" si="138"/>
        <v>-0.85502053395770528</v>
      </c>
      <c r="EM61" s="139">
        <f t="shared" si="139"/>
        <v>0.16334115073091418</v>
      </c>
      <c r="EN61" s="139" t="str">
        <f t="shared" si="140"/>
        <v>N</v>
      </c>
      <c r="EO61" s="139" t="str">
        <f t="shared" si="141"/>
        <v>Y</v>
      </c>
      <c r="EP61" s="137" t="str">
        <f t="shared" si="142"/>
        <v>N</v>
      </c>
      <c r="EQ61" s="137">
        <f>'FOD (ALL)'!Q61</f>
        <v>-284400</v>
      </c>
      <c r="ER61" s="137">
        <f>'FOD (ALL)'!AH61</f>
        <v>395100</v>
      </c>
      <c r="ES61" s="137">
        <f>'FOD (ALL)'!AY61</f>
        <v>-114300</v>
      </c>
      <c r="ET61" s="137">
        <f>'FOD (ALL)'!BP61</f>
        <v>21800</v>
      </c>
      <c r="EU61" s="137">
        <f>'FOD (ALL)'!CG61</f>
        <v>-138600</v>
      </c>
      <c r="EV61" s="137" t="str">
        <f t="shared" si="143"/>
        <v>N</v>
      </c>
      <c r="EW61" s="137" t="str">
        <f t="shared" si="144"/>
        <v>Y</v>
      </c>
      <c r="EX61" s="137" t="str">
        <f t="shared" si="145"/>
        <v>N</v>
      </c>
      <c r="EY61" s="137" t="str">
        <f t="shared" si="146"/>
        <v>Y</v>
      </c>
      <c r="EZ61" s="139">
        <f t="shared" si="147"/>
        <v>-171.98177676537586</v>
      </c>
      <c r="FA61" s="139">
        <f t="shared" si="148"/>
        <v>-445.6692913385827</v>
      </c>
      <c r="FB61" s="139">
        <f t="shared" si="149"/>
        <v>-624.3119266055046</v>
      </c>
      <c r="FC61" s="139">
        <f t="shared" si="150"/>
        <v>-115.72871572871573</v>
      </c>
      <c r="FD61" s="139" t="str">
        <f t="shared" si="151"/>
        <v>Y</v>
      </c>
      <c r="FE61" s="139" t="str">
        <f t="shared" si="152"/>
        <v>Y</v>
      </c>
      <c r="FF61" s="137" t="str">
        <f t="shared" si="153"/>
        <v>N</v>
      </c>
    </row>
    <row r="62" spans="1:162" x14ac:dyDescent="0.3">
      <c r="A62" s="137" t="str">
        <f>FOD!B62</f>
        <v xml:space="preserve">HINDALCO  </v>
      </c>
      <c r="B62" s="137">
        <f>FOD!F62</f>
        <v>124.45</v>
      </c>
      <c r="C62" s="137">
        <f>FOD!P62</f>
        <v>128.69999999999999</v>
      </c>
      <c r="D62" s="137">
        <f>FOD!Z62</f>
        <v>121.05</v>
      </c>
      <c r="E62" s="137">
        <f>FOD!AJ62</f>
        <v>117.5</v>
      </c>
      <c r="F62" s="137">
        <f>FOD!AT62</f>
        <v>114.9</v>
      </c>
      <c r="G62" s="137" t="str">
        <f t="shared" si="55"/>
        <v>N</v>
      </c>
      <c r="H62" s="137" t="str">
        <f t="shared" si="56"/>
        <v>Y</v>
      </c>
      <c r="I62" s="137" t="str">
        <f t="shared" si="57"/>
        <v>Y</v>
      </c>
      <c r="J62" s="137" t="str">
        <f t="shared" si="58"/>
        <v>Y</v>
      </c>
      <c r="K62" s="139">
        <f t="shared" si="59"/>
        <v>-3.3022533022532912</v>
      </c>
      <c r="L62" s="139">
        <f t="shared" si="60"/>
        <v>6.3197026022304756</v>
      </c>
      <c r="M62" s="139">
        <f t="shared" si="61"/>
        <v>3.0212765957446783</v>
      </c>
      <c r="N62" s="139">
        <f t="shared" si="62"/>
        <v>2.2628372497824145</v>
      </c>
      <c r="O62" s="137" t="str">
        <f t="shared" si="63"/>
        <v>N</v>
      </c>
      <c r="P62" s="137" t="str">
        <f t="shared" si="64"/>
        <v>Y</v>
      </c>
      <c r="Q62" s="137" t="str">
        <f t="shared" si="65"/>
        <v>Y</v>
      </c>
      <c r="R62" s="137">
        <f>FOD!C62</f>
        <v>126.6</v>
      </c>
      <c r="S62" s="137">
        <f>FOD!M62</f>
        <v>121.45</v>
      </c>
      <c r="T62" s="137">
        <f>FOD!W62</f>
        <v>117</v>
      </c>
      <c r="U62" s="137">
        <f>FOD!AG62</f>
        <v>117.5</v>
      </c>
      <c r="V62" s="137">
        <f>FOD!AQ62</f>
        <v>120.25</v>
      </c>
      <c r="W62" s="137">
        <f>FOD!D62</f>
        <v>126.6</v>
      </c>
      <c r="X62" s="137">
        <f>FOD!N62</f>
        <v>129.80000000000001</v>
      </c>
      <c r="Y62" s="137">
        <f>FOD!X62</f>
        <v>121.75</v>
      </c>
      <c r="Z62" s="137">
        <f>FOD!AH62</f>
        <v>120.5</v>
      </c>
      <c r="AA62" s="137">
        <f>FOD!AR62</f>
        <v>120.9</v>
      </c>
      <c r="AB62" s="137">
        <f>FOD!E62</f>
        <v>123.2</v>
      </c>
      <c r="AC62" s="137">
        <f>FOD!O62</f>
        <v>120.55</v>
      </c>
      <c r="AD62" s="137">
        <f>FOD!Y62</f>
        <v>116.55</v>
      </c>
      <c r="AE62" s="137">
        <f>FOD!AI62</f>
        <v>116.5</v>
      </c>
      <c r="AF62" s="137">
        <f>FOD!AS62</f>
        <v>114.1</v>
      </c>
      <c r="AG62" s="137">
        <f>FOD!G62</f>
        <v>25942000</v>
      </c>
      <c r="AH62" s="137">
        <f>FOD!Q62</f>
        <v>27184500</v>
      </c>
      <c r="AI62" s="137">
        <f>FOD!AA62</f>
        <v>27342000</v>
      </c>
      <c r="AJ62" s="137">
        <f>FOD!AK62</f>
        <v>27695500</v>
      </c>
      <c r="AK62" s="137">
        <f>FOD!AU62</f>
        <v>27023500</v>
      </c>
      <c r="AL62" s="137" t="str">
        <f t="shared" si="66"/>
        <v>N</v>
      </c>
      <c r="AM62" s="137" t="str">
        <f t="shared" si="67"/>
        <v>N</v>
      </c>
      <c r="AN62" s="137" t="str">
        <f t="shared" si="68"/>
        <v>N</v>
      </c>
      <c r="AO62" s="137" t="str">
        <f t="shared" si="69"/>
        <v>Y</v>
      </c>
      <c r="AP62" s="139">
        <f t="shared" si="70"/>
        <v>-4.5706192867258917</v>
      </c>
      <c r="AQ62" s="139">
        <f t="shared" si="71"/>
        <v>-0.57603686635944706</v>
      </c>
      <c r="AR62" s="139">
        <f t="shared" si="72"/>
        <v>-1.2763806394540631</v>
      </c>
      <c r="AS62" s="139">
        <f t="shared" si="73"/>
        <v>2.4867245175495403</v>
      </c>
      <c r="AT62" s="137" t="str">
        <f t="shared" si="74"/>
        <v>N</v>
      </c>
      <c r="AU62" s="137" t="str">
        <f t="shared" si="75"/>
        <v>Y</v>
      </c>
      <c r="AV62" s="137" t="str">
        <f t="shared" si="76"/>
        <v>N</v>
      </c>
      <c r="AW62" s="137">
        <f>FOD!H62</f>
        <v>2419463200</v>
      </c>
      <c r="AX62" s="137">
        <f>FOD!R62</f>
        <v>4133089625</v>
      </c>
      <c r="AY62" s="137">
        <f>FOD!AB62</f>
        <v>1399695850</v>
      </c>
      <c r="AZ62" s="137">
        <f>FOD!AL62</f>
        <v>2210707975</v>
      </c>
      <c r="BA62" s="137">
        <f>FOD!AV62</f>
        <v>1965864600</v>
      </c>
      <c r="BB62" s="137" t="str">
        <f t="shared" si="77"/>
        <v>N</v>
      </c>
      <c r="BC62" s="137" t="str">
        <f t="shared" si="78"/>
        <v>Y</v>
      </c>
      <c r="BD62" s="137" t="str">
        <f t="shared" si="79"/>
        <v>N</v>
      </c>
      <c r="BE62" s="137" t="str">
        <f t="shared" si="80"/>
        <v>Y</v>
      </c>
      <c r="BF62" s="139">
        <f t="shared" si="81"/>
        <v>-41.461148450174242</v>
      </c>
      <c r="BG62" s="139">
        <f t="shared" si="82"/>
        <v>195.28483813108397</v>
      </c>
      <c r="BH62" s="139">
        <f t="shared" si="83"/>
        <v>-36.685628955583788</v>
      </c>
      <c r="BI62" s="139">
        <f t="shared" si="84"/>
        <v>12.454742559584215</v>
      </c>
      <c r="BJ62" s="137" t="str">
        <f t="shared" si="85"/>
        <v>N</v>
      </c>
      <c r="BK62" s="137" t="str">
        <f t="shared" si="86"/>
        <v>Y</v>
      </c>
      <c r="BL62" s="137" t="str">
        <f t="shared" si="87"/>
        <v>N</v>
      </c>
      <c r="BM62" s="137">
        <f>FOD!I62</f>
        <v>19442500</v>
      </c>
      <c r="BN62" s="137">
        <f>FOD!S62</f>
        <v>32648000</v>
      </c>
      <c r="BO62" s="137">
        <f>FOD!AC62</f>
        <v>11697000</v>
      </c>
      <c r="BP62" s="137">
        <f>FOD!AM62</f>
        <v>18595500</v>
      </c>
      <c r="BQ62" s="137">
        <f>FOD!AW62</f>
        <v>16919000</v>
      </c>
      <c r="BR62" s="137" t="str">
        <f t="shared" si="88"/>
        <v>N</v>
      </c>
      <c r="BS62" s="137" t="str">
        <f t="shared" si="89"/>
        <v>Y</v>
      </c>
      <c r="BT62" s="137" t="str">
        <f t="shared" si="90"/>
        <v>N</v>
      </c>
      <c r="BU62" s="137" t="str">
        <f t="shared" si="91"/>
        <v>Y</v>
      </c>
      <c r="BV62" s="139">
        <f t="shared" si="92"/>
        <v>-40.448113207547173</v>
      </c>
      <c r="BW62" s="139">
        <f t="shared" si="93"/>
        <v>179.11430281268701</v>
      </c>
      <c r="BX62" s="139">
        <f t="shared" si="94"/>
        <v>-37.09768492377188</v>
      </c>
      <c r="BY62" s="139">
        <f t="shared" si="95"/>
        <v>9.9089780719900702</v>
      </c>
      <c r="BZ62" s="137" t="str">
        <f t="shared" si="96"/>
        <v>N</v>
      </c>
      <c r="CA62" s="137" t="str">
        <f t="shared" si="97"/>
        <v>Y</v>
      </c>
      <c r="CB62" s="137" t="str">
        <f t="shared" si="98"/>
        <v>N</v>
      </c>
      <c r="CC62" s="137">
        <f>FOD!J62</f>
        <v>4966</v>
      </c>
      <c r="CD62" s="137">
        <f>FOD!T62</f>
        <v>8391</v>
      </c>
      <c r="CE62" s="137">
        <f>FOD!AD62</f>
        <v>2957</v>
      </c>
      <c r="CF62" s="137">
        <f>FOD!AN62</f>
        <v>4944</v>
      </c>
      <c r="CG62" s="137">
        <f>FOD!AX62</f>
        <v>4288</v>
      </c>
      <c r="CH62" s="137" t="str">
        <f t="shared" si="99"/>
        <v>N</v>
      </c>
      <c r="CI62" s="137" t="str">
        <f t="shared" si="100"/>
        <v>Y</v>
      </c>
      <c r="CJ62" s="137" t="str">
        <f t="shared" si="101"/>
        <v>N</v>
      </c>
      <c r="CK62" s="137" t="str">
        <f t="shared" si="102"/>
        <v>Y</v>
      </c>
      <c r="CL62" s="139">
        <f t="shared" si="103"/>
        <v>-40.817542605172207</v>
      </c>
      <c r="CM62" s="139">
        <f t="shared" si="104"/>
        <v>183.76733175515724</v>
      </c>
      <c r="CN62" s="139">
        <f t="shared" si="105"/>
        <v>-40.190129449838189</v>
      </c>
      <c r="CO62" s="139">
        <f t="shared" si="106"/>
        <v>15.298507462686567</v>
      </c>
      <c r="CP62" s="137" t="str">
        <f t="shared" si="107"/>
        <v>N</v>
      </c>
      <c r="CQ62" s="137" t="str">
        <f t="shared" si="108"/>
        <v>Y</v>
      </c>
      <c r="CR62" s="137" t="str">
        <f t="shared" si="109"/>
        <v>N</v>
      </c>
      <c r="CT62" s="144" t="str">
        <f>'FOD (ALL)'!M62</f>
        <v>HEROMOTOCO</v>
      </c>
      <c r="CU62" s="137">
        <f>'FOD (ALL)'!N62</f>
        <v>10080</v>
      </c>
      <c r="CV62" s="137">
        <f>'FOD (ALL)'!AE62</f>
        <v>10719</v>
      </c>
      <c r="CW62" s="137">
        <f>'FOD (ALL)'!AV62</f>
        <v>10605</v>
      </c>
      <c r="CX62" s="137">
        <f>'FOD (ALL)'!BM62</f>
        <v>5296</v>
      </c>
      <c r="CY62" s="137">
        <f>'FOD (ALL)'!CD62</f>
        <v>7129</v>
      </c>
      <c r="CZ62" s="137" t="str">
        <f t="shared" si="110"/>
        <v>N</v>
      </c>
      <c r="DA62" s="137" t="str">
        <f t="shared" si="111"/>
        <v>Y</v>
      </c>
      <c r="DB62" s="137" t="str">
        <f t="shared" si="112"/>
        <v>Y</v>
      </c>
      <c r="DC62" s="137" t="str">
        <f t="shared" si="113"/>
        <v>N</v>
      </c>
      <c r="DD62" s="139">
        <f t="shared" si="114"/>
        <v>-5.9613769941225856</v>
      </c>
      <c r="DE62" s="139">
        <f t="shared" si="115"/>
        <v>1.074964639321075</v>
      </c>
      <c r="DF62" s="139">
        <f t="shared" si="116"/>
        <v>100.24546827794563</v>
      </c>
      <c r="DG62" s="139">
        <f t="shared" si="117"/>
        <v>-25.711881049235519</v>
      </c>
      <c r="DH62" s="139" t="str">
        <f t="shared" si="118"/>
        <v>N</v>
      </c>
      <c r="DI62" s="139" t="str">
        <f t="shared" si="119"/>
        <v>N</v>
      </c>
      <c r="DJ62" s="137" t="str">
        <f t="shared" si="120"/>
        <v>Y</v>
      </c>
      <c r="DK62" s="137">
        <f>'FOD (ALL)'!O62</f>
        <v>42693.84</v>
      </c>
      <c r="DL62" s="137">
        <f>'FOD (ALL)'!AF62</f>
        <v>44864.12</v>
      </c>
      <c r="DM62" s="137">
        <f>'FOD (ALL)'!AW62</f>
        <v>42893.88</v>
      </c>
      <c r="DN62" s="137">
        <f>'FOD (ALL)'!BN62</f>
        <v>22071.47</v>
      </c>
      <c r="DO62" s="137">
        <f>'FOD (ALL)'!CE62</f>
        <v>30075.850000000002</v>
      </c>
      <c r="DP62" s="137" t="str">
        <f t="shared" si="121"/>
        <v>N</v>
      </c>
      <c r="DQ62" s="137" t="str">
        <f t="shared" si="122"/>
        <v>Y</v>
      </c>
      <c r="DR62" s="137" t="str">
        <f t="shared" si="123"/>
        <v>Y</v>
      </c>
      <c r="DS62" s="137" t="str">
        <f t="shared" si="124"/>
        <v>N</v>
      </c>
      <c r="DT62" s="139">
        <f t="shared" si="125"/>
        <v>-4.8374513976870741</v>
      </c>
      <c r="DU62" s="139">
        <f t="shared" si="126"/>
        <v>4.5932892990795082</v>
      </c>
      <c r="DV62" s="139">
        <f t="shared" si="127"/>
        <v>94.340839101337593</v>
      </c>
      <c r="DW62" s="139">
        <f t="shared" si="128"/>
        <v>-26.613977659816761</v>
      </c>
      <c r="DX62" s="139" t="str">
        <f t="shared" si="129"/>
        <v>N</v>
      </c>
      <c r="DY62" s="139" t="str">
        <f t="shared" si="130"/>
        <v>N</v>
      </c>
      <c r="DZ62" s="137" t="str">
        <f t="shared" si="131"/>
        <v>Y</v>
      </c>
      <c r="EA62" s="137">
        <f>'FOD (ALL)'!P62</f>
        <v>2388900</v>
      </c>
      <c r="EB62" s="137">
        <f>'FOD (ALL)'!AG62</f>
        <v>2398700</v>
      </c>
      <c r="EC62" s="137">
        <f>'FOD (ALL)'!AX62</f>
        <v>2560800</v>
      </c>
      <c r="ED62" s="137">
        <f>'FOD (ALL)'!BO62</f>
        <v>2394700</v>
      </c>
      <c r="EE62" s="137">
        <f>'FOD (ALL)'!CF62</f>
        <v>2416500</v>
      </c>
      <c r="EF62" s="137" t="str">
        <f t="shared" si="132"/>
        <v>N</v>
      </c>
      <c r="EG62" s="137" t="str">
        <f t="shared" si="133"/>
        <v>N</v>
      </c>
      <c r="EH62" s="137" t="str">
        <f t="shared" si="134"/>
        <v>Y</v>
      </c>
      <c r="EI62" s="137" t="str">
        <f t="shared" si="135"/>
        <v>N</v>
      </c>
      <c r="EJ62" s="139">
        <f t="shared" si="136"/>
        <v>-0.40855463375995332</v>
      </c>
      <c r="EK62" s="139">
        <f t="shared" si="137"/>
        <v>-6.3300531084036242</v>
      </c>
      <c r="EL62" s="139">
        <f t="shared" si="138"/>
        <v>6.9361506660542025</v>
      </c>
      <c r="EM62" s="139">
        <f t="shared" si="139"/>
        <v>-0.90213118146079041</v>
      </c>
      <c r="EN62" s="139" t="str">
        <f t="shared" si="140"/>
        <v>Y</v>
      </c>
      <c r="EO62" s="139" t="str">
        <f t="shared" si="141"/>
        <v>N</v>
      </c>
      <c r="EP62" s="137" t="str">
        <f t="shared" si="142"/>
        <v>Y</v>
      </c>
      <c r="EQ62" s="137">
        <f>'FOD (ALL)'!Q62</f>
        <v>-9800</v>
      </c>
      <c r="ER62" s="137">
        <f>'FOD (ALL)'!AH62</f>
        <v>-162100</v>
      </c>
      <c r="ES62" s="137">
        <f>'FOD (ALL)'!AY62</f>
        <v>166100</v>
      </c>
      <c r="ET62" s="137">
        <f>'FOD (ALL)'!BP62</f>
        <v>-21800</v>
      </c>
      <c r="EU62" s="137">
        <f>'FOD (ALL)'!CG62</f>
        <v>-139900</v>
      </c>
      <c r="EV62" s="137" t="str">
        <f t="shared" si="143"/>
        <v>Y</v>
      </c>
      <c r="EW62" s="137" t="str">
        <f t="shared" si="144"/>
        <v>N</v>
      </c>
      <c r="EX62" s="137" t="str">
        <f t="shared" si="145"/>
        <v>Y</v>
      </c>
      <c r="EY62" s="137" t="str">
        <f t="shared" si="146"/>
        <v>Y</v>
      </c>
      <c r="EZ62" s="139">
        <f t="shared" si="147"/>
        <v>-93.954349167180752</v>
      </c>
      <c r="FA62" s="139">
        <f t="shared" si="148"/>
        <v>-197.59181216134857</v>
      </c>
      <c r="FB62" s="139">
        <f t="shared" si="149"/>
        <v>-861.9266055045872</v>
      </c>
      <c r="FC62" s="139">
        <f t="shared" si="150"/>
        <v>-84.417441029306644</v>
      </c>
      <c r="FD62" s="139" t="str">
        <f t="shared" si="151"/>
        <v>Y</v>
      </c>
      <c r="FE62" s="139" t="str">
        <f t="shared" si="152"/>
        <v>Y</v>
      </c>
      <c r="FF62" s="137" t="str">
        <f t="shared" si="153"/>
        <v>N</v>
      </c>
    </row>
    <row r="63" spans="1:162" x14ac:dyDescent="0.3">
      <c r="A63" s="137" t="str">
        <f>FOD!B63</f>
        <v xml:space="preserve">HINDPETRO </v>
      </c>
      <c r="B63" s="137">
        <f>FOD!F63</f>
        <v>181.75</v>
      </c>
      <c r="C63" s="137">
        <f>FOD!P63</f>
        <v>180.1</v>
      </c>
      <c r="D63" s="137">
        <f>FOD!Z63</f>
        <v>178.95</v>
      </c>
      <c r="E63" s="137">
        <f>FOD!AJ63</f>
        <v>171.8</v>
      </c>
      <c r="F63" s="137">
        <f>FOD!AT63</f>
        <v>172.9</v>
      </c>
      <c r="G63" s="137" t="str">
        <f t="shared" si="55"/>
        <v>Y</v>
      </c>
      <c r="H63" s="137" t="str">
        <f t="shared" si="56"/>
        <v>Y</v>
      </c>
      <c r="I63" s="137" t="str">
        <f t="shared" si="57"/>
        <v>Y</v>
      </c>
      <c r="J63" s="137" t="str">
        <f t="shared" si="58"/>
        <v>N</v>
      </c>
      <c r="K63" s="139">
        <f t="shared" si="59"/>
        <v>0.91615769017212978</v>
      </c>
      <c r="L63" s="139">
        <f t="shared" si="60"/>
        <v>0.64263760827046978</v>
      </c>
      <c r="M63" s="139">
        <f t="shared" si="61"/>
        <v>4.1618160651920704</v>
      </c>
      <c r="N63" s="139">
        <f t="shared" si="62"/>
        <v>-0.63620589936379079</v>
      </c>
      <c r="O63" s="137" t="str">
        <f t="shared" si="63"/>
        <v>Y</v>
      </c>
      <c r="P63" s="137" t="str">
        <f t="shared" si="64"/>
        <v>N</v>
      </c>
      <c r="Q63" s="137" t="str">
        <f t="shared" si="65"/>
        <v>Y</v>
      </c>
      <c r="R63" s="137">
        <f>FOD!C63</f>
        <v>178.9</v>
      </c>
      <c r="S63" s="137">
        <f>FOD!M63</f>
        <v>179</v>
      </c>
      <c r="T63" s="137">
        <f>FOD!W63</f>
        <v>171.8</v>
      </c>
      <c r="U63" s="137">
        <f>FOD!AG63</f>
        <v>175.6</v>
      </c>
      <c r="V63" s="137">
        <f>FOD!AQ63</f>
        <v>189.5</v>
      </c>
      <c r="W63" s="137">
        <f>FOD!D63</f>
        <v>186.7</v>
      </c>
      <c r="X63" s="137">
        <f>FOD!N63</f>
        <v>181.85</v>
      </c>
      <c r="Y63" s="137">
        <f>FOD!X63</f>
        <v>181.2</v>
      </c>
      <c r="Z63" s="137">
        <f>FOD!AH63</f>
        <v>180.85</v>
      </c>
      <c r="AA63" s="137">
        <f>FOD!AR63</f>
        <v>189.5</v>
      </c>
      <c r="AB63" s="137">
        <f>FOD!E63</f>
        <v>178</v>
      </c>
      <c r="AC63" s="137">
        <f>FOD!O63</f>
        <v>174.6</v>
      </c>
      <c r="AD63" s="137">
        <f>FOD!Y63</f>
        <v>171</v>
      </c>
      <c r="AE63" s="137">
        <f>FOD!AI63</f>
        <v>170.8</v>
      </c>
      <c r="AF63" s="137">
        <f>FOD!AS63</f>
        <v>171</v>
      </c>
      <c r="AG63" s="137">
        <f>FOD!G63</f>
        <v>17467800</v>
      </c>
      <c r="AH63" s="137">
        <f>FOD!Q63</f>
        <v>17877300</v>
      </c>
      <c r="AI63" s="137">
        <f>FOD!AA63</f>
        <v>18169200</v>
      </c>
      <c r="AJ63" s="137">
        <f>FOD!AK63</f>
        <v>18627000</v>
      </c>
      <c r="AK63" s="137">
        <f>FOD!AU63</f>
        <v>18341400</v>
      </c>
      <c r="AL63" s="137" t="str">
        <f t="shared" si="66"/>
        <v>N</v>
      </c>
      <c r="AM63" s="137" t="str">
        <f t="shared" si="67"/>
        <v>N</v>
      </c>
      <c r="AN63" s="137" t="str">
        <f t="shared" si="68"/>
        <v>N</v>
      </c>
      <c r="AO63" s="137" t="str">
        <f t="shared" si="69"/>
        <v>Y</v>
      </c>
      <c r="AP63" s="139">
        <f t="shared" si="70"/>
        <v>-2.290614354516622</v>
      </c>
      <c r="AQ63" s="139">
        <f t="shared" si="71"/>
        <v>-1.6065649560795192</v>
      </c>
      <c r="AR63" s="139">
        <f t="shared" si="72"/>
        <v>-2.4577226606538898</v>
      </c>
      <c r="AS63" s="139">
        <f t="shared" si="73"/>
        <v>1.557133043279139</v>
      </c>
      <c r="AT63" s="137" t="str">
        <f t="shared" si="74"/>
        <v>N</v>
      </c>
      <c r="AU63" s="137" t="str">
        <f t="shared" si="75"/>
        <v>Y</v>
      </c>
      <c r="AV63" s="137" t="str">
        <f t="shared" si="76"/>
        <v>N</v>
      </c>
      <c r="AW63" s="137">
        <f>FOD!H63</f>
        <v>1415442945</v>
      </c>
      <c r="AX63" s="137">
        <f>FOD!R63</f>
        <v>1002348690</v>
      </c>
      <c r="AY63" s="137">
        <f>FOD!AB63</f>
        <v>1246043925</v>
      </c>
      <c r="AZ63" s="137">
        <f>FOD!AL63</f>
        <v>1087727445</v>
      </c>
      <c r="BA63" s="137">
        <f>FOD!AV63</f>
        <v>1661575020</v>
      </c>
      <c r="BB63" s="137" t="str">
        <f t="shared" si="77"/>
        <v>Y</v>
      </c>
      <c r="BC63" s="137" t="str">
        <f t="shared" si="78"/>
        <v>N</v>
      </c>
      <c r="BD63" s="137" t="str">
        <f t="shared" si="79"/>
        <v>Y</v>
      </c>
      <c r="BE63" s="137" t="str">
        <f t="shared" si="80"/>
        <v>N</v>
      </c>
      <c r="BF63" s="139">
        <f t="shared" si="81"/>
        <v>41.212629808495088</v>
      </c>
      <c r="BG63" s="139">
        <f t="shared" si="82"/>
        <v>-19.557515598818075</v>
      </c>
      <c r="BH63" s="139">
        <f t="shared" si="83"/>
        <v>14.554793181668776</v>
      </c>
      <c r="BI63" s="139">
        <f t="shared" si="84"/>
        <v>-34.536362673531286</v>
      </c>
      <c r="BJ63" s="137" t="str">
        <f t="shared" si="85"/>
        <v>Y</v>
      </c>
      <c r="BK63" s="137" t="str">
        <f t="shared" si="86"/>
        <v>N</v>
      </c>
      <c r="BL63" s="137" t="str">
        <f t="shared" si="87"/>
        <v>Y</v>
      </c>
      <c r="BM63" s="137">
        <f>FOD!I63</f>
        <v>7707000</v>
      </c>
      <c r="BN63" s="137">
        <f>FOD!S63</f>
        <v>5621700</v>
      </c>
      <c r="BO63" s="137">
        <f>FOD!AC63</f>
        <v>7032900</v>
      </c>
      <c r="BP63" s="137">
        <f>FOD!AM63</f>
        <v>6184500</v>
      </c>
      <c r="BQ63" s="137">
        <f>FOD!AW63</f>
        <v>9303000</v>
      </c>
      <c r="BR63" s="137" t="str">
        <f t="shared" si="88"/>
        <v>Y</v>
      </c>
      <c r="BS63" s="137" t="str">
        <f t="shared" si="89"/>
        <v>N</v>
      </c>
      <c r="BT63" s="137" t="str">
        <f t="shared" si="90"/>
        <v>Y</v>
      </c>
      <c r="BU63" s="137" t="str">
        <f t="shared" si="91"/>
        <v>N</v>
      </c>
      <c r="BV63" s="139">
        <f t="shared" si="92"/>
        <v>37.093761673515132</v>
      </c>
      <c r="BW63" s="139">
        <f t="shared" si="93"/>
        <v>-20.065691251119738</v>
      </c>
      <c r="BX63" s="139">
        <f t="shared" si="94"/>
        <v>13.718166383701188</v>
      </c>
      <c r="BY63" s="139">
        <f t="shared" si="95"/>
        <v>-33.521444695259596</v>
      </c>
      <c r="BZ63" s="137" t="str">
        <f t="shared" si="96"/>
        <v>Y</v>
      </c>
      <c r="CA63" s="137" t="str">
        <f t="shared" si="97"/>
        <v>N</v>
      </c>
      <c r="CB63" s="137" t="str">
        <f t="shared" si="98"/>
        <v>Y</v>
      </c>
      <c r="CC63" s="137">
        <f>FOD!J63</f>
        <v>3332</v>
      </c>
      <c r="CD63" s="137">
        <f>FOD!T63</f>
        <v>2402</v>
      </c>
      <c r="CE63" s="137">
        <f>FOD!AD63</f>
        <v>2980</v>
      </c>
      <c r="CF63" s="137">
        <f>FOD!AN63</f>
        <v>2620</v>
      </c>
      <c r="CG63" s="137">
        <f>FOD!AX63</f>
        <v>3900</v>
      </c>
      <c r="CH63" s="137" t="str">
        <f t="shared" si="99"/>
        <v>Y</v>
      </c>
      <c r="CI63" s="137" t="str">
        <f t="shared" si="100"/>
        <v>N</v>
      </c>
      <c r="CJ63" s="137" t="str">
        <f t="shared" si="101"/>
        <v>Y</v>
      </c>
      <c r="CK63" s="137" t="str">
        <f t="shared" si="102"/>
        <v>N</v>
      </c>
      <c r="CL63" s="139">
        <f t="shared" si="103"/>
        <v>38.717735220649459</v>
      </c>
      <c r="CM63" s="139">
        <f t="shared" si="104"/>
        <v>-19.395973154362416</v>
      </c>
      <c r="CN63" s="139">
        <f t="shared" si="105"/>
        <v>13.740458015267176</v>
      </c>
      <c r="CO63" s="139">
        <f t="shared" si="106"/>
        <v>-32.820512820512818</v>
      </c>
      <c r="CP63" s="137" t="str">
        <f t="shared" si="107"/>
        <v>Y</v>
      </c>
      <c r="CQ63" s="137" t="str">
        <f t="shared" si="108"/>
        <v>N</v>
      </c>
      <c r="CR63" s="137" t="str">
        <f t="shared" si="109"/>
        <v>Y</v>
      </c>
      <c r="CT63" s="144" t="str">
        <f>'FOD (ALL)'!M63</f>
        <v>HINDALCO</v>
      </c>
      <c r="CU63" s="137">
        <f>'FOD (ALL)'!N63</f>
        <v>6915</v>
      </c>
      <c r="CV63" s="137">
        <f>'FOD (ALL)'!AE63</f>
        <v>10614</v>
      </c>
      <c r="CW63" s="137">
        <f>'FOD (ALL)'!AV63</f>
        <v>4120</v>
      </c>
      <c r="CX63" s="137">
        <f>'FOD (ALL)'!BM63</f>
        <v>6044</v>
      </c>
      <c r="CY63" s="137">
        <f>'FOD (ALL)'!CD63</f>
        <v>5220</v>
      </c>
      <c r="CZ63" s="137" t="str">
        <f t="shared" si="110"/>
        <v>N</v>
      </c>
      <c r="DA63" s="137" t="str">
        <f t="shared" si="111"/>
        <v>Y</v>
      </c>
      <c r="DB63" s="137" t="str">
        <f t="shared" si="112"/>
        <v>N</v>
      </c>
      <c r="DC63" s="137" t="str">
        <f t="shared" si="113"/>
        <v>Y</v>
      </c>
      <c r="DD63" s="139">
        <f t="shared" si="114"/>
        <v>-34.850197851893725</v>
      </c>
      <c r="DE63" s="139">
        <f t="shared" si="115"/>
        <v>157.62135922330097</v>
      </c>
      <c r="DF63" s="139">
        <f t="shared" si="116"/>
        <v>-31.833223031105227</v>
      </c>
      <c r="DG63" s="139">
        <f t="shared" si="117"/>
        <v>15.785440613026818</v>
      </c>
      <c r="DH63" s="139" t="str">
        <f t="shared" si="118"/>
        <v>N</v>
      </c>
      <c r="DI63" s="139" t="str">
        <f t="shared" si="119"/>
        <v>Y</v>
      </c>
      <c r="DJ63" s="137" t="str">
        <f t="shared" si="120"/>
        <v>N</v>
      </c>
      <c r="DK63" s="137">
        <f>'FOD (ALL)'!O63</f>
        <v>30132.6</v>
      </c>
      <c r="DL63" s="137">
        <f>'FOD (ALL)'!AF63</f>
        <v>47041.21</v>
      </c>
      <c r="DM63" s="137">
        <f>'FOD (ALL)'!AW63</f>
        <v>17263.09</v>
      </c>
      <c r="DN63" s="137">
        <f>'FOD (ALL)'!BN63</f>
        <v>25156.46</v>
      </c>
      <c r="DO63" s="137">
        <f>'FOD (ALL)'!CE63</f>
        <v>21234.12</v>
      </c>
      <c r="DP63" s="137" t="str">
        <f t="shared" si="121"/>
        <v>N</v>
      </c>
      <c r="DQ63" s="137" t="str">
        <f t="shared" si="122"/>
        <v>Y</v>
      </c>
      <c r="DR63" s="137" t="str">
        <f t="shared" si="123"/>
        <v>N</v>
      </c>
      <c r="DS63" s="137" t="str">
        <f t="shared" si="124"/>
        <v>Y</v>
      </c>
      <c r="DT63" s="139">
        <f t="shared" si="125"/>
        <v>-35.944249733372082</v>
      </c>
      <c r="DU63" s="139">
        <f t="shared" si="126"/>
        <v>172.49588573077008</v>
      </c>
      <c r="DV63" s="139">
        <f t="shared" si="127"/>
        <v>-31.377109497918227</v>
      </c>
      <c r="DW63" s="139">
        <f t="shared" si="128"/>
        <v>18.47187451139958</v>
      </c>
      <c r="DX63" s="139" t="str">
        <f t="shared" si="129"/>
        <v>N</v>
      </c>
      <c r="DY63" s="139" t="str">
        <f t="shared" si="130"/>
        <v>Y</v>
      </c>
      <c r="DZ63" s="137" t="str">
        <f t="shared" si="131"/>
        <v>N</v>
      </c>
      <c r="EA63" s="137">
        <f>'FOD (ALL)'!P63</f>
        <v>31807700</v>
      </c>
      <c r="EB63" s="137">
        <f>'FOD (ALL)'!AG63</f>
        <v>31737700</v>
      </c>
      <c r="EC63" s="137">
        <f>'FOD (ALL)'!AX63</f>
        <v>30797000</v>
      </c>
      <c r="ED63" s="137">
        <f>'FOD (ALL)'!BO63</f>
        <v>30118000</v>
      </c>
      <c r="EE63" s="137">
        <f>'FOD (ALL)'!CF63</f>
        <v>28669000</v>
      </c>
      <c r="EF63" s="137" t="str">
        <f t="shared" si="132"/>
        <v>Y</v>
      </c>
      <c r="EG63" s="137" t="str">
        <f t="shared" si="133"/>
        <v>Y</v>
      </c>
      <c r="EH63" s="137" t="str">
        <f t="shared" si="134"/>
        <v>Y</v>
      </c>
      <c r="EI63" s="137" t="str">
        <f t="shared" si="135"/>
        <v>Y</v>
      </c>
      <c r="EJ63" s="139">
        <f t="shared" si="136"/>
        <v>0.22055788541702773</v>
      </c>
      <c r="EK63" s="139">
        <f t="shared" si="137"/>
        <v>3.0545182972367435</v>
      </c>
      <c r="EL63" s="139">
        <f t="shared" si="138"/>
        <v>2.2544657679792817</v>
      </c>
      <c r="EM63" s="139">
        <f t="shared" si="139"/>
        <v>5.0542397711814155</v>
      </c>
      <c r="EN63" s="139" t="str">
        <f t="shared" si="140"/>
        <v>N</v>
      </c>
      <c r="EO63" s="139" t="str">
        <f t="shared" si="141"/>
        <v>Y</v>
      </c>
      <c r="EP63" s="137" t="str">
        <f t="shared" si="142"/>
        <v>N</v>
      </c>
      <c r="EQ63" s="137">
        <f>'FOD (ALL)'!Q63</f>
        <v>70000</v>
      </c>
      <c r="ER63" s="137">
        <f>'FOD (ALL)'!AH63</f>
        <v>940700</v>
      </c>
      <c r="ES63" s="137">
        <f>'FOD (ALL)'!AY63</f>
        <v>679000</v>
      </c>
      <c r="ET63" s="137">
        <f>'FOD (ALL)'!BP63</f>
        <v>1449000</v>
      </c>
      <c r="EU63" s="137">
        <f>'FOD (ALL)'!CG63</f>
        <v>-552200</v>
      </c>
      <c r="EV63" s="137" t="str">
        <f t="shared" si="143"/>
        <v>N</v>
      </c>
      <c r="EW63" s="137" t="str">
        <f t="shared" si="144"/>
        <v>Y</v>
      </c>
      <c r="EX63" s="137" t="str">
        <f t="shared" si="145"/>
        <v>N</v>
      </c>
      <c r="EY63" s="137" t="str">
        <f t="shared" si="146"/>
        <v>Y</v>
      </c>
      <c r="EZ63" s="139">
        <f t="shared" si="147"/>
        <v>-92.558732858509615</v>
      </c>
      <c r="FA63" s="139">
        <f t="shared" si="148"/>
        <v>38.541973490427104</v>
      </c>
      <c r="FB63" s="139">
        <f t="shared" si="149"/>
        <v>-53.140096618357489</v>
      </c>
      <c r="FC63" s="139">
        <f t="shared" si="150"/>
        <v>-362.40492575153928</v>
      </c>
      <c r="FD63" s="139" t="str">
        <f t="shared" si="151"/>
        <v>N</v>
      </c>
      <c r="FE63" s="139" t="str">
        <f t="shared" si="152"/>
        <v>Y</v>
      </c>
      <c r="FF63" s="137" t="str">
        <f t="shared" si="153"/>
        <v>Y</v>
      </c>
    </row>
    <row r="64" spans="1:162" x14ac:dyDescent="0.3">
      <c r="A64" s="137" t="str">
        <f>FOD!B64</f>
        <v>HINDUNILVR</v>
      </c>
      <c r="B64" s="137">
        <f>FOD!F64</f>
        <v>1992.7</v>
      </c>
      <c r="C64" s="137">
        <f>FOD!P64</f>
        <v>1977.45</v>
      </c>
      <c r="D64" s="137">
        <f>FOD!Z64</f>
        <v>1997.7</v>
      </c>
      <c r="E64" s="137">
        <f>FOD!AJ64</f>
        <v>1981.65</v>
      </c>
      <c r="F64" s="137">
        <f>FOD!AT64</f>
        <v>2011.2</v>
      </c>
      <c r="G64" s="137" t="str">
        <f t="shared" si="55"/>
        <v>Y</v>
      </c>
      <c r="H64" s="137" t="str">
        <f t="shared" si="56"/>
        <v>N</v>
      </c>
      <c r="I64" s="137" t="str">
        <f t="shared" si="57"/>
        <v>Y</v>
      </c>
      <c r="J64" s="137" t="str">
        <f t="shared" si="58"/>
        <v>N</v>
      </c>
      <c r="K64" s="139">
        <f t="shared" si="59"/>
        <v>0.77119522617512448</v>
      </c>
      <c r="L64" s="139">
        <f t="shared" si="60"/>
        <v>-1.0136657155729087</v>
      </c>
      <c r="M64" s="139">
        <f t="shared" si="61"/>
        <v>0.80993111800771855</v>
      </c>
      <c r="N64" s="139">
        <f t="shared" si="62"/>
        <v>-1.4692720763723128</v>
      </c>
      <c r="O64" s="137" t="str">
        <f t="shared" si="63"/>
        <v>Y</v>
      </c>
      <c r="P64" s="137" t="str">
        <f t="shared" si="64"/>
        <v>N</v>
      </c>
      <c r="Q64" s="137" t="str">
        <f t="shared" si="65"/>
        <v>Y</v>
      </c>
      <c r="R64" s="137">
        <f>FOD!C64</f>
        <v>1976.1</v>
      </c>
      <c r="S64" s="137">
        <f>FOD!M64</f>
        <v>1998.9</v>
      </c>
      <c r="T64" s="137">
        <f>FOD!W64</f>
        <v>1981.2</v>
      </c>
      <c r="U64" s="137">
        <f>FOD!AG64</f>
        <v>2021</v>
      </c>
      <c r="V64" s="137">
        <f>FOD!AQ64</f>
        <v>2045</v>
      </c>
      <c r="W64" s="137">
        <f>FOD!D64</f>
        <v>1999.5</v>
      </c>
      <c r="X64" s="137">
        <f>FOD!N64</f>
        <v>2006.35</v>
      </c>
      <c r="Y64" s="137">
        <f>FOD!X64</f>
        <v>2016</v>
      </c>
      <c r="Z64" s="137">
        <f>FOD!AH64</f>
        <v>2028</v>
      </c>
      <c r="AA64" s="137">
        <f>FOD!AR64</f>
        <v>2049</v>
      </c>
      <c r="AB64" s="137">
        <f>FOD!E64</f>
        <v>1962.55</v>
      </c>
      <c r="AC64" s="137">
        <f>FOD!O64</f>
        <v>1961</v>
      </c>
      <c r="AD64" s="137">
        <f>FOD!Y64</f>
        <v>1977.25</v>
      </c>
      <c r="AE64" s="137">
        <f>FOD!AI64</f>
        <v>1972</v>
      </c>
      <c r="AF64" s="137">
        <f>FOD!AS64</f>
        <v>1994.5</v>
      </c>
      <c r="AG64" s="137">
        <f>FOD!G64</f>
        <v>16454100</v>
      </c>
      <c r="AH64" s="137">
        <f>FOD!Q64</f>
        <v>17482200</v>
      </c>
      <c r="AI64" s="137">
        <f>FOD!AA64</f>
        <v>17456100</v>
      </c>
      <c r="AJ64" s="137">
        <f>FOD!AK64</f>
        <v>17369700</v>
      </c>
      <c r="AK64" s="137">
        <f>FOD!AU64</f>
        <v>16890600</v>
      </c>
      <c r="AL64" s="137" t="str">
        <f t="shared" si="66"/>
        <v>N</v>
      </c>
      <c r="AM64" s="137" t="str">
        <f t="shared" si="67"/>
        <v>Y</v>
      </c>
      <c r="AN64" s="137" t="str">
        <f t="shared" si="68"/>
        <v>Y</v>
      </c>
      <c r="AO64" s="137" t="str">
        <f t="shared" si="69"/>
        <v>Y</v>
      </c>
      <c r="AP64" s="139">
        <f t="shared" si="70"/>
        <v>-5.8808387960325357</v>
      </c>
      <c r="AQ64" s="139">
        <f t="shared" si="71"/>
        <v>0.14951793355904242</v>
      </c>
      <c r="AR64" s="139">
        <f t="shared" si="72"/>
        <v>0.49741791740789998</v>
      </c>
      <c r="AS64" s="139">
        <f t="shared" si="73"/>
        <v>2.8364889346737239</v>
      </c>
      <c r="AT64" s="137" t="str">
        <f t="shared" si="74"/>
        <v>N</v>
      </c>
      <c r="AU64" s="137" t="str">
        <f t="shared" si="75"/>
        <v>N</v>
      </c>
      <c r="AV64" s="137" t="str">
        <f t="shared" si="76"/>
        <v>N</v>
      </c>
      <c r="AW64" s="137">
        <f>FOD!H64</f>
        <v>11807417250</v>
      </c>
      <c r="AX64" s="137">
        <f>FOD!R64</f>
        <v>7523953215</v>
      </c>
      <c r="AY64" s="137">
        <f>FOD!AB64</f>
        <v>7486191765</v>
      </c>
      <c r="AZ64" s="137">
        <f>FOD!AL64</f>
        <v>12070304505</v>
      </c>
      <c r="BA64" s="137">
        <f>FOD!AV64</f>
        <v>13387957320</v>
      </c>
      <c r="BB64" s="137" t="str">
        <f t="shared" si="77"/>
        <v>Y</v>
      </c>
      <c r="BC64" s="137" t="str">
        <f t="shared" si="78"/>
        <v>Y</v>
      </c>
      <c r="BD64" s="137" t="str">
        <f t="shared" si="79"/>
        <v>N</v>
      </c>
      <c r="BE64" s="137" t="str">
        <f t="shared" si="80"/>
        <v>N</v>
      </c>
      <c r="BF64" s="139">
        <f t="shared" si="81"/>
        <v>56.93102964091198</v>
      </c>
      <c r="BG64" s="139">
        <f t="shared" si="82"/>
        <v>0.50441467685272423</v>
      </c>
      <c r="BH64" s="139">
        <f t="shared" si="83"/>
        <v>-37.978434911075176</v>
      </c>
      <c r="BI64" s="139">
        <f t="shared" si="84"/>
        <v>-9.8420751090353793</v>
      </c>
      <c r="BJ64" s="137" t="str">
        <f t="shared" si="85"/>
        <v>Y</v>
      </c>
      <c r="BK64" s="137" t="str">
        <f t="shared" si="86"/>
        <v>Y</v>
      </c>
      <c r="BL64" s="137" t="str">
        <f t="shared" si="87"/>
        <v>N</v>
      </c>
      <c r="BM64" s="137">
        <f>FOD!I64</f>
        <v>5952000</v>
      </c>
      <c r="BN64" s="137">
        <f>FOD!S64</f>
        <v>3795900</v>
      </c>
      <c r="BO64" s="137">
        <f>FOD!AC64</f>
        <v>3746700</v>
      </c>
      <c r="BP64" s="137">
        <f>FOD!AM64</f>
        <v>6058500</v>
      </c>
      <c r="BQ64" s="137">
        <f>FOD!AW64</f>
        <v>6649200</v>
      </c>
      <c r="BR64" s="137" t="str">
        <f t="shared" si="88"/>
        <v>Y</v>
      </c>
      <c r="BS64" s="137" t="str">
        <f t="shared" si="89"/>
        <v>Y</v>
      </c>
      <c r="BT64" s="137" t="str">
        <f t="shared" si="90"/>
        <v>N</v>
      </c>
      <c r="BU64" s="137" t="str">
        <f t="shared" si="91"/>
        <v>N</v>
      </c>
      <c r="BV64" s="139">
        <f t="shared" si="92"/>
        <v>56.800758713348607</v>
      </c>
      <c r="BW64" s="139">
        <f t="shared" si="93"/>
        <v>1.3131555769076788</v>
      </c>
      <c r="BX64" s="139">
        <f t="shared" si="94"/>
        <v>-38.157959891062141</v>
      </c>
      <c r="BY64" s="139">
        <f t="shared" si="95"/>
        <v>-8.8837754917884855</v>
      </c>
      <c r="BZ64" s="137" t="str">
        <f t="shared" si="96"/>
        <v>Y</v>
      </c>
      <c r="CA64" s="137" t="str">
        <f t="shared" si="97"/>
        <v>Y</v>
      </c>
      <c r="CB64" s="137" t="str">
        <f t="shared" si="98"/>
        <v>N</v>
      </c>
      <c r="CC64" s="137">
        <f>FOD!J64</f>
        <v>17720</v>
      </c>
      <c r="CD64" s="137">
        <f>FOD!T64</f>
        <v>11044</v>
      </c>
      <c r="CE64" s="137">
        <f>FOD!AD64</f>
        <v>11355</v>
      </c>
      <c r="CF64" s="137">
        <f>FOD!AN64</f>
        <v>17689</v>
      </c>
      <c r="CG64" s="137">
        <f>FOD!AX64</f>
        <v>19489</v>
      </c>
      <c r="CH64" s="137" t="str">
        <f t="shared" si="99"/>
        <v>Y</v>
      </c>
      <c r="CI64" s="137" t="str">
        <f t="shared" si="100"/>
        <v>N</v>
      </c>
      <c r="CJ64" s="137" t="str">
        <f t="shared" si="101"/>
        <v>N</v>
      </c>
      <c r="CK64" s="137" t="str">
        <f t="shared" si="102"/>
        <v>N</v>
      </c>
      <c r="CL64" s="139">
        <f t="shared" si="103"/>
        <v>60.4491126403477</v>
      </c>
      <c r="CM64" s="139">
        <f t="shared" si="104"/>
        <v>-2.7388815499779833</v>
      </c>
      <c r="CN64" s="139">
        <f t="shared" si="105"/>
        <v>-35.807564022839053</v>
      </c>
      <c r="CO64" s="139">
        <f t="shared" si="106"/>
        <v>-9.2359792703576371</v>
      </c>
      <c r="CP64" s="137" t="str">
        <f t="shared" si="107"/>
        <v>Y</v>
      </c>
      <c r="CQ64" s="137" t="str">
        <f t="shared" si="108"/>
        <v>Y</v>
      </c>
      <c r="CR64" s="137" t="str">
        <f t="shared" si="109"/>
        <v>N</v>
      </c>
      <c r="CT64" s="144" t="str">
        <f>'FOD (ALL)'!M64</f>
        <v>HINDPETRO</v>
      </c>
      <c r="CU64" s="137">
        <f>'FOD (ALL)'!N64</f>
        <v>4642</v>
      </c>
      <c r="CV64" s="137">
        <f>'FOD (ALL)'!AE64</f>
        <v>3417</v>
      </c>
      <c r="CW64" s="137">
        <f>'FOD (ALL)'!AV64</f>
        <v>3982</v>
      </c>
      <c r="CX64" s="137">
        <f>'FOD (ALL)'!BM64</f>
        <v>3255</v>
      </c>
      <c r="CY64" s="137">
        <f>'FOD (ALL)'!CD64</f>
        <v>4663</v>
      </c>
      <c r="CZ64" s="137" t="str">
        <f t="shared" si="110"/>
        <v>Y</v>
      </c>
      <c r="DA64" s="137" t="str">
        <f t="shared" si="111"/>
        <v>N</v>
      </c>
      <c r="DB64" s="137" t="str">
        <f t="shared" si="112"/>
        <v>Y</v>
      </c>
      <c r="DC64" s="137" t="str">
        <f t="shared" si="113"/>
        <v>N</v>
      </c>
      <c r="DD64" s="139">
        <f t="shared" si="114"/>
        <v>35.850160959906354</v>
      </c>
      <c r="DE64" s="139">
        <f t="shared" si="115"/>
        <v>-14.18884982420894</v>
      </c>
      <c r="DF64" s="139">
        <f t="shared" si="116"/>
        <v>22.334869431643625</v>
      </c>
      <c r="DG64" s="139">
        <f t="shared" si="117"/>
        <v>-30.195153334763031</v>
      </c>
      <c r="DH64" s="139" t="str">
        <f t="shared" si="118"/>
        <v>Y</v>
      </c>
      <c r="DI64" s="139" t="str">
        <f t="shared" si="119"/>
        <v>N</v>
      </c>
      <c r="DJ64" s="137" t="str">
        <f t="shared" si="120"/>
        <v>Y</v>
      </c>
      <c r="DK64" s="137">
        <f>'FOD (ALL)'!O64</f>
        <v>17838.91</v>
      </c>
      <c r="DL64" s="137">
        <f>'FOD (ALL)'!AF64</f>
        <v>12756.67</v>
      </c>
      <c r="DM64" s="137">
        <f>'FOD (ALL)'!AW64</f>
        <v>14792.18</v>
      </c>
      <c r="DN64" s="137">
        <f>'FOD (ALL)'!BN64</f>
        <v>11995.18</v>
      </c>
      <c r="DO64" s="137">
        <f>'FOD (ALL)'!CE64</f>
        <v>17471.09</v>
      </c>
      <c r="DP64" s="137" t="str">
        <f t="shared" si="121"/>
        <v>Y</v>
      </c>
      <c r="DQ64" s="137" t="str">
        <f t="shared" si="122"/>
        <v>N</v>
      </c>
      <c r="DR64" s="137" t="str">
        <f t="shared" si="123"/>
        <v>Y</v>
      </c>
      <c r="DS64" s="137" t="str">
        <f t="shared" si="124"/>
        <v>N</v>
      </c>
      <c r="DT64" s="139">
        <f t="shared" si="125"/>
        <v>39.8398641651779</v>
      </c>
      <c r="DU64" s="139">
        <f t="shared" si="126"/>
        <v>-13.760716811179963</v>
      </c>
      <c r="DV64" s="139">
        <f t="shared" si="127"/>
        <v>23.317699275875807</v>
      </c>
      <c r="DW64" s="139">
        <f t="shared" si="128"/>
        <v>-31.342692413581517</v>
      </c>
      <c r="DX64" s="139" t="str">
        <f t="shared" si="129"/>
        <v>Y</v>
      </c>
      <c r="DY64" s="139" t="str">
        <f t="shared" si="130"/>
        <v>N</v>
      </c>
      <c r="DZ64" s="137" t="str">
        <f t="shared" si="131"/>
        <v>Y</v>
      </c>
      <c r="EA64" s="137">
        <f>'FOD (ALL)'!P64</f>
        <v>19550400</v>
      </c>
      <c r="EB64" s="137">
        <f>'FOD (ALL)'!AG64</f>
        <v>19369800</v>
      </c>
      <c r="EC64" s="137">
        <f>'FOD (ALL)'!AX64</f>
        <v>19270500</v>
      </c>
      <c r="ED64" s="137">
        <f>'FOD (ALL)'!BO64</f>
        <v>19718100</v>
      </c>
      <c r="EE64" s="137">
        <f>'FOD (ALL)'!CF64</f>
        <v>19205700</v>
      </c>
      <c r="EF64" s="137" t="str">
        <f t="shared" si="132"/>
        <v>Y</v>
      </c>
      <c r="EG64" s="137" t="str">
        <f t="shared" si="133"/>
        <v>Y</v>
      </c>
      <c r="EH64" s="137" t="str">
        <f t="shared" si="134"/>
        <v>N</v>
      </c>
      <c r="EI64" s="137" t="str">
        <f t="shared" si="135"/>
        <v>Y</v>
      </c>
      <c r="EJ64" s="139">
        <f t="shared" si="136"/>
        <v>0.93237927082365324</v>
      </c>
      <c r="EK64" s="139">
        <f t="shared" si="137"/>
        <v>0.51529539970421112</v>
      </c>
      <c r="EL64" s="139">
        <f t="shared" si="138"/>
        <v>-2.2699955878101847</v>
      </c>
      <c r="EM64" s="139">
        <f t="shared" si="139"/>
        <v>2.6679579499835988</v>
      </c>
      <c r="EN64" s="139" t="str">
        <f t="shared" si="140"/>
        <v>Y</v>
      </c>
      <c r="EO64" s="139" t="str">
        <f t="shared" si="141"/>
        <v>Y</v>
      </c>
      <c r="EP64" s="137" t="str">
        <f t="shared" si="142"/>
        <v>N</v>
      </c>
      <c r="EQ64" s="137">
        <f>'FOD (ALL)'!Q64</f>
        <v>180600</v>
      </c>
      <c r="ER64" s="137">
        <f>'FOD (ALL)'!AH64</f>
        <v>99300</v>
      </c>
      <c r="ES64" s="137">
        <f>'FOD (ALL)'!AY64</f>
        <v>-447600</v>
      </c>
      <c r="ET64" s="137">
        <f>'FOD (ALL)'!BP64</f>
        <v>512400</v>
      </c>
      <c r="EU64" s="137">
        <f>'FOD (ALL)'!CG64</f>
        <v>816900</v>
      </c>
      <c r="EV64" s="137" t="str">
        <f t="shared" si="143"/>
        <v>Y</v>
      </c>
      <c r="EW64" s="137" t="str">
        <f t="shared" si="144"/>
        <v>Y</v>
      </c>
      <c r="EX64" s="137" t="str">
        <f t="shared" si="145"/>
        <v>N</v>
      </c>
      <c r="EY64" s="137" t="str">
        <f t="shared" si="146"/>
        <v>N</v>
      </c>
      <c r="EZ64" s="139">
        <f t="shared" si="147"/>
        <v>81.873111782477338</v>
      </c>
      <c r="FA64" s="139">
        <f t="shared" si="148"/>
        <v>-122.18498659517427</v>
      </c>
      <c r="FB64" s="139">
        <f t="shared" si="149"/>
        <v>-187.35362997658081</v>
      </c>
      <c r="FC64" s="139">
        <f t="shared" si="150"/>
        <v>-37.275064267352185</v>
      </c>
      <c r="FD64" s="139" t="str">
        <f t="shared" si="151"/>
        <v>Y</v>
      </c>
      <c r="FE64" s="139" t="str">
        <f t="shared" si="152"/>
        <v>Y</v>
      </c>
      <c r="FF64" s="137" t="str">
        <f t="shared" si="153"/>
        <v>N</v>
      </c>
    </row>
    <row r="65" spans="1:162" x14ac:dyDescent="0.3">
      <c r="A65" s="137" t="str">
        <f>FOD!B65</f>
        <v>IBULHSGFIN</v>
      </c>
      <c r="B65" s="137">
        <f>FOD!F65</f>
        <v>113.55</v>
      </c>
      <c r="C65" s="137">
        <f>FOD!P65</f>
        <v>120.4</v>
      </c>
      <c r="D65" s="137">
        <f>FOD!Z65</f>
        <v>123.35</v>
      </c>
      <c r="E65" s="137">
        <f>FOD!AJ65</f>
        <v>118.15</v>
      </c>
      <c r="F65" s="137">
        <f>FOD!AT65</f>
        <v>113.8</v>
      </c>
      <c r="G65" s="137" t="str">
        <f t="shared" si="55"/>
        <v>N</v>
      </c>
      <c r="H65" s="137" t="str">
        <f t="shared" si="56"/>
        <v>N</v>
      </c>
      <c r="I65" s="137" t="str">
        <f t="shared" si="57"/>
        <v>Y</v>
      </c>
      <c r="J65" s="137" t="str">
        <f t="shared" si="58"/>
        <v>Y</v>
      </c>
      <c r="K65" s="139">
        <f t="shared" si="59"/>
        <v>-5.6893687707641263</v>
      </c>
      <c r="L65" s="139">
        <f t="shared" si="60"/>
        <v>-2.3915687069314866</v>
      </c>
      <c r="M65" s="139">
        <f t="shared" si="61"/>
        <v>4.401184934405407</v>
      </c>
      <c r="N65" s="139">
        <f t="shared" si="62"/>
        <v>3.8224956063268971</v>
      </c>
      <c r="O65" s="137" t="str">
        <f t="shared" si="63"/>
        <v>N</v>
      </c>
      <c r="P65" s="137" t="str">
        <f t="shared" si="64"/>
        <v>N</v>
      </c>
      <c r="Q65" s="137" t="str">
        <f t="shared" si="65"/>
        <v>Y</v>
      </c>
      <c r="R65" s="137">
        <f>FOD!C65</f>
        <v>119.3</v>
      </c>
      <c r="S65" s="137">
        <f>FOD!M65</f>
        <v>122.65</v>
      </c>
      <c r="T65" s="137">
        <f>FOD!W65</f>
        <v>117.3</v>
      </c>
      <c r="U65" s="137">
        <f>FOD!AG65</f>
        <v>120.2</v>
      </c>
      <c r="V65" s="137">
        <f>FOD!AQ65</f>
        <v>129.85</v>
      </c>
      <c r="W65" s="137">
        <f>FOD!D65</f>
        <v>122.65</v>
      </c>
      <c r="X65" s="137">
        <f>FOD!N65</f>
        <v>125.7</v>
      </c>
      <c r="Y65" s="137">
        <f>FOD!X65</f>
        <v>125.1</v>
      </c>
      <c r="Z65" s="137">
        <f>FOD!AH65</f>
        <v>123.15</v>
      </c>
      <c r="AA65" s="137">
        <f>FOD!AR65</f>
        <v>130.5</v>
      </c>
      <c r="AB65" s="137">
        <f>FOD!E65</f>
        <v>110.65</v>
      </c>
      <c r="AC65" s="137">
        <f>FOD!O65</f>
        <v>118.3</v>
      </c>
      <c r="AD65" s="137">
        <f>FOD!Y65</f>
        <v>117.3</v>
      </c>
      <c r="AE65" s="137">
        <f>FOD!AI65</f>
        <v>113.15</v>
      </c>
      <c r="AF65" s="137">
        <f>FOD!AS65</f>
        <v>112.6</v>
      </c>
      <c r="AG65" s="137">
        <f>FOD!G65</f>
        <v>12505200</v>
      </c>
      <c r="AH65" s="137">
        <f>FOD!Q65</f>
        <v>12501600</v>
      </c>
      <c r="AI65" s="137">
        <f>FOD!AA65</f>
        <v>12910800</v>
      </c>
      <c r="AJ65" s="137">
        <f>FOD!AK65</f>
        <v>12903600</v>
      </c>
      <c r="AK65" s="137">
        <f>FOD!AU65</f>
        <v>12681600</v>
      </c>
      <c r="AL65" s="137" t="str">
        <f t="shared" si="66"/>
        <v>Y</v>
      </c>
      <c r="AM65" s="137" t="str">
        <f t="shared" si="67"/>
        <v>N</v>
      </c>
      <c r="AN65" s="137" t="str">
        <f t="shared" si="68"/>
        <v>Y</v>
      </c>
      <c r="AO65" s="137" t="str">
        <f t="shared" si="69"/>
        <v>Y</v>
      </c>
      <c r="AP65" s="139">
        <f t="shared" si="70"/>
        <v>2.8796314071798813E-2</v>
      </c>
      <c r="AQ65" s="139">
        <f t="shared" si="71"/>
        <v>-3.1694395389906127</v>
      </c>
      <c r="AR65" s="139">
        <f t="shared" si="72"/>
        <v>5.5798381846926447E-2</v>
      </c>
      <c r="AS65" s="139">
        <f t="shared" si="73"/>
        <v>1.750567751703255</v>
      </c>
      <c r="AT65" s="137" t="str">
        <f t="shared" si="74"/>
        <v>Y</v>
      </c>
      <c r="AU65" s="137" t="str">
        <f t="shared" si="75"/>
        <v>N</v>
      </c>
      <c r="AV65" s="137" t="str">
        <f t="shared" si="76"/>
        <v>N</v>
      </c>
      <c r="AW65" s="137">
        <f>FOD!H65</f>
        <v>1317149040</v>
      </c>
      <c r="AX65" s="137">
        <f>FOD!R65</f>
        <v>695809920</v>
      </c>
      <c r="AY65" s="137">
        <f>FOD!AB65</f>
        <v>1230899460</v>
      </c>
      <c r="AZ65" s="137">
        <f>FOD!AL65</f>
        <v>1089789600</v>
      </c>
      <c r="BA65" s="137">
        <f>FOD!AV65</f>
        <v>1549910340</v>
      </c>
      <c r="BB65" s="137" t="str">
        <f t="shared" si="77"/>
        <v>Y</v>
      </c>
      <c r="BC65" s="137" t="str">
        <f t="shared" si="78"/>
        <v>N</v>
      </c>
      <c r="BD65" s="137" t="str">
        <f t="shared" si="79"/>
        <v>Y</v>
      </c>
      <c r="BE65" s="137" t="str">
        <f t="shared" si="80"/>
        <v>N</v>
      </c>
      <c r="BF65" s="139">
        <f t="shared" si="81"/>
        <v>89.297249455713427</v>
      </c>
      <c r="BG65" s="139">
        <f t="shared" si="82"/>
        <v>-43.471425359143467</v>
      </c>
      <c r="BH65" s="139">
        <f t="shared" si="83"/>
        <v>12.94835810508744</v>
      </c>
      <c r="BI65" s="139">
        <f t="shared" si="84"/>
        <v>-29.686926277296788</v>
      </c>
      <c r="BJ65" s="137" t="str">
        <f t="shared" si="85"/>
        <v>Y</v>
      </c>
      <c r="BK65" s="137" t="str">
        <f t="shared" si="86"/>
        <v>N</v>
      </c>
      <c r="BL65" s="137" t="str">
        <f t="shared" si="87"/>
        <v>Y</v>
      </c>
      <c r="BM65" s="137">
        <f>FOD!I65</f>
        <v>11400000</v>
      </c>
      <c r="BN65" s="137">
        <f>FOD!S65</f>
        <v>5696400</v>
      </c>
      <c r="BO65" s="137">
        <f>FOD!AC65</f>
        <v>10084800</v>
      </c>
      <c r="BP65" s="137">
        <f>FOD!AM65</f>
        <v>9169200</v>
      </c>
      <c r="BQ65" s="137">
        <f>FOD!AW65</f>
        <v>13108800</v>
      </c>
      <c r="BR65" s="137" t="str">
        <f t="shared" si="88"/>
        <v>Y</v>
      </c>
      <c r="BS65" s="137" t="str">
        <f t="shared" si="89"/>
        <v>N</v>
      </c>
      <c r="BT65" s="137" t="str">
        <f t="shared" si="90"/>
        <v>Y</v>
      </c>
      <c r="BU65" s="137" t="str">
        <f t="shared" si="91"/>
        <v>N</v>
      </c>
      <c r="BV65" s="139">
        <f t="shared" si="92"/>
        <v>100.12639561828523</v>
      </c>
      <c r="BW65" s="139">
        <f t="shared" si="93"/>
        <v>-43.514992860542598</v>
      </c>
      <c r="BX65" s="139">
        <f t="shared" si="94"/>
        <v>9.9856039785368402</v>
      </c>
      <c r="BY65" s="139">
        <f t="shared" si="95"/>
        <v>-30.053094104723542</v>
      </c>
      <c r="BZ65" s="137" t="str">
        <f t="shared" si="96"/>
        <v>Y</v>
      </c>
      <c r="CA65" s="137" t="str">
        <f t="shared" si="97"/>
        <v>N</v>
      </c>
      <c r="CB65" s="137" t="str">
        <f t="shared" si="98"/>
        <v>Y</v>
      </c>
      <c r="CC65" s="137">
        <f>FOD!J65</f>
        <v>7910</v>
      </c>
      <c r="CD65" s="137">
        <f>FOD!T65</f>
        <v>4093</v>
      </c>
      <c r="CE65" s="137">
        <f>FOD!AD65</f>
        <v>6607</v>
      </c>
      <c r="CF65" s="137">
        <f>FOD!AN65</f>
        <v>6556</v>
      </c>
      <c r="CG65" s="137">
        <f>FOD!AX65</f>
        <v>9283</v>
      </c>
      <c r="CH65" s="137" t="str">
        <f t="shared" si="99"/>
        <v>Y</v>
      </c>
      <c r="CI65" s="137" t="str">
        <f t="shared" si="100"/>
        <v>N</v>
      </c>
      <c r="CJ65" s="137" t="str">
        <f t="shared" si="101"/>
        <v>Y</v>
      </c>
      <c r="CK65" s="137" t="str">
        <f t="shared" si="102"/>
        <v>N</v>
      </c>
      <c r="CL65" s="139">
        <f t="shared" si="103"/>
        <v>93.256779868067426</v>
      </c>
      <c r="CM65" s="139">
        <f t="shared" si="104"/>
        <v>-38.050552444377175</v>
      </c>
      <c r="CN65" s="139">
        <f t="shared" si="105"/>
        <v>0.77791336180597925</v>
      </c>
      <c r="CO65" s="139">
        <f t="shared" si="106"/>
        <v>-29.376279220079716</v>
      </c>
      <c r="CP65" s="137" t="str">
        <f t="shared" si="107"/>
        <v>Y</v>
      </c>
      <c r="CQ65" s="137" t="str">
        <f t="shared" si="108"/>
        <v>N</v>
      </c>
      <c r="CR65" s="137" t="str">
        <f t="shared" si="109"/>
        <v>Y</v>
      </c>
      <c r="CT65" s="144" t="str">
        <f>'FOD (ALL)'!M65</f>
        <v>HINDUNILVR</v>
      </c>
      <c r="CU65" s="137">
        <f>'FOD (ALL)'!N65</f>
        <v>25232</v>
      </c>
      <c r="CV65" s="137">
        <f>'FOD (ALL)'!AE65</f>
        <v>15396</v>
      </c>
      <c r="CW65" s="137">
        <f>'FOD (ALL)'!AV65</f>
        <v>13668</v>
      </c>
      <c r="CX65" s="137">
        <f>'FOD (ALL)'!BM65</f>
        <v>21685</v>
      </c>
      <c r="CY65" s="137">
        <f>'FOD (ALL)'!CD65</f>
        <v>22931</v>
      </c>
      <c r="CZ65" s="137" t="str">
        <f t="shared" si="110"/>
        <v>Y</v>
      </c>
      <c r="DA65" s="137" t="str">
        <f t="shared" si="111"/>
        <v>Y</v>
      </c>
      <c r="DB65" s="137" t="str">
        <f t="shared" si="112"/>
        <v>N</v>
      </c>
      <c r="DC65" s="137" t="str">
        <f t="shared" si="113"/>
        <v>N</v>
      </c>
      <c r="DD65" s="139">
        <f t="shared" si="114"/>
        <v>63.886723824369959</v>
      </c>
      <c r="DE65" s="139">
        <f t="shared" si="115"/>
        <v>12.642669007901668</v>
      </c>
      <c r="DF65" s="139">
        <f t="shared" si="116"/>
        <v>-36.970255937283838</v>
      </c>
      <c r="DG65" s="139">
        <f t="shared" si="117"/>
        <v>-5.4336923814923024</v>
      </c>
      <c r="DH65" s="139" t="str">
        <f t="shared" si="118"/>
        <v>Y</v>
      </c>
      <c r="DI65" s="139" t="str">
        <f t="shared" si="119"/>
        <v>Y</v>
      </c>
      <c r="DJ65" s="137" t="str">
        <f t="shared" si="120"/>
        <v>N</v>
      </c>
      <c r="DK65" s="137">
        <f>'FOD (ALL)'!O65</f>
        <v>150079.33000000002</v>
      </c>
      <c r="DL65" s="137">
        <f>'FOD (ALL)'!AF65</f>
        <v>91520.05</v>
      </c>
      <c r="DM65" s="137">
        <f>'FOD (ALL)'!AW65</f>
        <v>81921.2</v>
      </c>
      <c r="DN65" s="137">
        <f>'FOD (ALL)'!BN65</f>
        <v>129587.29999999999</v>
      </c>
      <c r="DO65" s="137">
        <f>'FOD (ALL)'!CE65</f>
        <v>138502.22</v>
      </c>
      <c r="DP65" s="137" t="str">
        <f t="shared" si="121"/>
        <v>Y</v>
      </c>
      <c r="DQ65" s="137" t="str">
        <f t="shared" si="122"/>
        <v>Y</v>
      </c>
      <c r="DR65" s="137" t="str">
        <f t="shared" si="123"/>
        <v>N</v>
      </c>
      <c r="DS65" s="137" t="str">
        <f t="shared" si="124"/>
        <v>N</v>
      </c>
      <c r="DT65" s="139">
        <f t="shared" si="125"/>
        <v>63.985192315782179</v>
      </c>
      <c r="DU65" s="139">
        <f t="shared" si="126"/>
        <v>11.717174553107141</v>
      </c>
      <c r="DV65" s="139">
        <f t="shared" si="127"/>
        <v>-36.783002655352796</v>
      </c>
      <c r="DW65" s="139">
        <f t="shared" si="128"/>
        <v>-6.43666217046919</v>
      </c>
      <c r="DX65" s="139" t="str">
        <f t="shared" si="129"/>
        <v>Y</v>
      </c>
      <c r="DY65" s="139" t="str">
        <f t="shared" si="130"/>
        <v>Y</v>
      </c>
      <c r="DZ65" s="137" t="str">
        <f t="shared" si="131"/>
        <v>N</v>
      </c>
      <c r="EA65" s="137">
        <f>'FOD (ALL)'!P65</f>
        <v>18168900</v>
      </c>
      <c r="EB65" s="137">
        <f>'FOD (ALL)'!AG65</f>
        <v>18563400</v>
      </c>
      <c r="EC65" s="137">
        <f>'FOD (ALL)'!AX65</f>
        <v>18074400</v>
      </c>
      <c r="ED65" s="137">
        <f>'FOD (ALL)'!BO65</f>
        <v>17932800</v>
      </c>
      <c r="EE65" s="137">
        <f>'FOD (ALL)'!CF65</f>
        <v>17276100</v>
      </c>
      <c r="EF65" s="137" t="str">
        <f t="shared" si="132"/>
        <v>N</v>
      </c>
      <c r="EG65" s="137" t="str">
        <f t="shared" si="133"/>
        <v>Y</v>
      </c>
      <c r="EH65" s="137" t="str">
        <f t="shared" si="134"/>
        <v>Y</v>
      </c>
      <c r="EI65" s="137" t="str">
        <f t="shared" si="135"/>
        <v>Y</v>
      </c>
      <c r="EJ65" s="139">
        <f t="shared" si="136"/>
        <v>-2.1251494877016062</v>
      </c>
      <c r="EK65" s="139">
        <f t="shared" si="137"/>
        <v>2.705483999468862</v>
      </c>
      <c r="EL65" s="139">
        <f t="shared" si="138"/>
        <v>0.78961456102783734</v>
      </c>
      <c r="EM65" s="139">
        <f t="shared" si="139"/>
        <v>3.801205133102957</v>
      </c>
      <c r="EN65" s="139" t="str">
        <f t="shared" si="140"/>
        <v>N</v>
      </c>
      <c r="EO65" s="139" t="str">
        <f t="shared" si="141"/>
        <v>Y</v>
      </c>
      <c r="EP65" s="137" t="str">
        <f t="shared" si="142"/>
        <v>N</v>
      </c>
      <c r="EQ65" s="137">
        <f>'FOD (ALL)'!Q65</f>
        <v>-394500</v>
      </c>
      <c r="ER65" s="137">
        <f>'FOD (ALL)'!AH65</f>
        <v>489000</v>
      </c>
      <c r="ES65" s="137">
        <f>'FOD (ALL)'!AY65</f>
        <v>141600</v>
      </c>
      <c r="ET65" s="137">
        <f>'FOD (ALL)'!BP65</f>
        <v>656700</v>
      </c>
      <c r="EU65" s="137">
        <f>'FOD (ALL)'!CG65</f>
        <v>-67800</v>
      </c>
      <c r="EV65" s="137" t="str">
        <f t="shared" si="143"/>
        <v>N</v>
      </c>
      <c r="EW65" s="137" t="str">
        <f t="shared" si="144"/>
        <v>Y</v>
      </c>
      <c r="EX65" s="137" t="str">
        <f t="shared" si="145"/>
        <v>N</v>
      </c>
      <c r="EY65" s="137" t="str">
        <f t="shared" si="146"/>
        <v>Y</v>
      </c>
      <c r="EZ65" s="139">
        <f t="shared" si="147"/>
        <v>-180.67484662576686</v>
      </c>
      <c r="FA65" s="139">
        <f t="shared" si="148"/>
        <v>245.33898305084745</v>
      </c>
      <c r="FB65" s="139">
        <f t="shared" si="149"/>
        <v>-78.437642759250807</v>
      </c>
      <c r="FC65" s="139">
        <f t="shared" si="150"/>
        <v>-1068.5840707964601</v>
      </c>
      <c r="FD65" s="139" t="str">
        <f t="shared" si="151"/>
        <v>N</v>
      </c>
      <c r="FE65" s="139" t="str">
        <f t="shared" si="152"/>
        <v>Y</v>
      </c>
      <c r="FF65" s="137" t="str">
        <f t="shared" si="153"/>
        <v>Y</v>
      </c>
    </row>
    <row r="66" spans="1:162" x14ac:dyDescent="0.3">
      <c r="A66" s="137" t="str">
        <f>FOD!B66</f>
        <v xml:space="preserve">ICICIBANK </v>
      </c>
      <c r="B66" s="137">
        <f>FOD!F66</f>
        <v>291.10000000000002</v>
      </c>
      <c r="C66" s="137">
        <f>FOD!P66</f>
        <v>304.25</v>
      </c>
      <c r="D66" s="137">
        <f>FOD!Z66</f>
        <v>306.45</v>
      </c>
      <c r="E66" s="137">
        <f>FOD!AJ66</f>
        <v>300.89999999999998</v>
      </c>
      <c r="F66" s="137">
        <f>FOD!AT66</f>
        <v>299.3</v>
      </c>
      <c r="G66" s="137" t="str">
        <f t="shared" si="55"/>
        <v>N</v>
      </c>
      <c r="H66" s="137" t="str">
        <f t="shared" si="56"/>
        <v>N</v>
      </c>
      <c r="I66" s="137" t="str">
        <f t="shared" si="57"/>
        <v>Y</v>
      </c>
      <c r="J66" s="137" t="str">
        <f t="shared" si="58"/>
        <v>Y</v>
      </c>
      <c r="K66" s="139">
        <f t="shared" si="59"/>
        <v>-4.322103533278546</v>
      </c>
      <c r="L66" s="139">
        <f t="shared" si="60"/>
        <v>-0.71789851525533976</v>
      </c>
      <c r="M66" s="139">
        <f t="shared" si="61"/>
        <v>1.8444666001994057</v>
      </c>
      <c r="N66" s="139">
        <f t="shared" si="62"/>
        <v>0.53458068827262473</v>
      </c>
      <c r="O66" s="137" t="str">
        <f t="shared" si="63"/>
        <v>N</v>
      </c>
      <c r="P66" s="137" t="str">
        <f t="shared" si="64"/>
        <v>N</v>
      </c>
      <c r="Q66" s="137" t="str">
        <f t="shared" si="65"/>
        <v>Y</v>
      </c>
      <c r="R66" s="137">
        <f>FOD!C66</f>
        <v>300.60000000000002</v>
      </c>
      <c r="S66" s="137">
        <f>FOD!M66</f>
        <v>306.64999999999998</v>
      </c>
      <c r="T66" s="137">
        <f>FOD!W66</f>
        <v>298</v>
      </c>
      <c r="U66" s="137">
        <f>FOD!AG66</f>
        <v>306.85000000000002</v>
      </c>
      <c r="V66" s="137">
        <f>FOD!AQ66</f>
        <v>320.25</v>
      </c>
      <c r="W66" s="137">
        <f>FOD!D66</f>
        <v>307.5</v>
      </c>
      <c r="X66" s="137">
        <f>FOD!N66</f>
        <v>313.14999999999998</v>
      </c>
      <c r="Y66" s="137">
        <f>FOD!X66</f>
        <v>308.89999999999998</v>
      </c>
      <c r="Z66" s="137">
        <f>FOD!AH66</f>
        <v>312.14999999999998</v>
      </c>
      <c r="AA66" s="137">
        <f>FOD!AR66</f>
        <v>320.25</v>
      </c>
      <c r="AB66" s="137">
        <f>FOD!E66</f>
        <v>286</v>
      </c>
      <c r="AC66" s="137">
        <f>FOD!O66</f>
        <v>301.64999999999998</v>
      </c>
      <c r="AD66" s="137">
        <f>FOD!Y66</f>
        <v>294.55</v>
      </c>
      <c r="AE66" s="137">
        <f>FOD!AI66</f>
        <v>297.05</v>
      </c>
      <c r="AF66" s="137">
        <f>FOD!AS66</f>
        <v>293.64999999999998</v>
      </c>
      <c r="AG66" s="137">
        <f>FOD!G66</f>
        <v>78738000</v>
      </c>
      <c r="AH66" s="137">
        <f>FOD!Q66</f>
        <v>76575125</v>
      </c>
      <c r="AI66" s="137">
        <f>FOD!AA66</f>
        <v>83740250</v>
      </c>
      <c r="AJ66" s="137">
        <f>FOD!AK66</f>
        <v>82828625</v>
      </c>
      <c r="AK66" s="137">
        <f>FOD!AU66</f>
        <v>82982625</v>
      </c>
      <c r="AL66" s="137" t="str">
        <f t="shared" si="66"/>
        <v>Y</v>
      </c>
      <c r="AM66" s="137" t="str">
        <f t="shared" si="67"/>
        <v>N</v>
      </c>
      <c r="AN66" s="137" t="str">
        <f t="shared" si="68"/>
        <v>Y</v>
      </c>
      <c r="AO66" s="137" t="str">
        <f t="shared" si="69"/>
        <v>N</v>
      </c>
      <c r="AP66" s="139">
        <f t="shared" si="70"/>
        <v>2.8245138352696126</v>
      </c>
      <c r="AQ66" s="139">
        <f t="shared" si="71"/>
        <v>-8.5563692489573402</v>
      </c>
      <c r="AR66" s="139">
        <f t="shared" si="72"/>
        <v>1.1006158800776906</v>
      </c>
      <c r="AS66" s="139">
        <f t="shared" si="73"/>
        <v>-0.18558101771304536</v>
      </c>
      <c r="AT66" s="137" t="str">
        <f t="shared" si="74"/>
        <v>Y</v>
      </c>
      <c r="AU66" s="137" t="str">
        <f t="shared" si="75"/>
        <v>N</v>
      </c>
      <c r="AV66" s="137" t="str">
        <f t="shared" si="76"/>
        <v>Y</v>
      </c>
      <c r="AW66" s="137">
        <f>FOD!H66</f>
        <v>24427981668.75</v>
      </c>
      <c r="AX66" s="137">
        <f>FOD!R66</f>
        <v>15195424818.75</v>
      </c>
      <c r="AY66" s="137">
        <f>FOD!AB66</f>
        <v>13806049331.25</v>
      </c>
      <c r="AZ66" s="137">
        <f>FOD!AL66</f>
        <v>18642015012.5</v>
      </c>
      <c r="BA66" s="137">
        <f>FOD!AV66</f>
        <v>18207436431.25</v>
      </c>
      <c r="BB66" s="137" t="str">
        <f t="shared" si="77"/>
        <v>Y</v>
      </c>
      <c r="BC66" s="137" t="str">
        <f t="shared" si="78"/>
        <v>Y</v>
      </c>
      <c r="BD66" s="137" t="str">
        <f t="shared" si="79"/>
        <v>N</v>
      </c>
      <c r="BE66" s="137" t="str">
        <f t="shared" si="80"/>
        <v>Y</v>
      </c>
      <c r="BF66" s="139">
        <f t="shared" si="81"/>
        <v>60.75879391412424</v>
      </c>
      <c r="BG66" s="139">
        <f t="shared" si="82"/>
        <v>10.063526894367586</v>
      </c>
      <c r="BH66" s="139">
        <f t="shared" si="83"/>
        <v>-25.941217609831064</v>
      </c>
      <c r="BI66" s="139">
        <f t="shared" si="84"/>
        <v>2.3868191598028541</v>
      </c>
      <c r="BJ66" s="137" t="str">
        <f t="shared" si="85"/>
        <v>Y</v>
      </c>
      <c r="BK66" s="137" t="str">
        <f t="shared" si="86"/>
        <v>Y</v>
      </c>
      <c r="BL66" s="137" t="str">
        <f t="shared" si="87"/>
        <v>N</v>
      </c>
      <c r="BM66" s="137">
        <f>FOD!I66</f>
        <v>83202625</v>
      </c>
      <c r="BN66" s="137">
        <f>FOD!S66</f>
        <v>49361125</v>
      </c>
      <c r="BO66" s="137">
        <f>FOD!AC66</f>
        <v>45468500</v>
      </c>
      <c r="BP66" s="137">
        <f>FOD!AM66</f>
        <v>61237000</v>
      </c>
      <c r="BQ66" s="137">
        <f>FOD!AW66</f>
        <v>60192000</v>
      </c>
      <c r="BR66" s="137" t="str">
        <f t="shared" si="88"/>
        <v>Y</v>
      </c>
      <c r="BS66" s="137" t="str">
        <f t="shared" si="89"/>
        <v>Y</v>
      </c>
      <c r="BT66" s="137" t="str">
        <f t="shared" si="90"/>
        <v>N</v>
      </c>
      <c r="BU66" s="137" t="str">
        <f t="shared" si="91"/>
        <v>Y</v>
      </c>
      <c r="BV66" s="139">
        <f t="shared" si="92"/>
        <v>68.559012785871474</v>
      </c>
      <c r="BW66" s="139">
        <f t="shared" si="93"/>
        <v>8.561146727954517</v>
      </c>
      <c r="BX66" s="139">
        <f t="shared" si="94"/>
        <v>-25.749955092509431</v>
      </c>
      <c r="BY66" s="139">
        <f t="shared" si="95"/>
        <v>1.7361111111111112</v>
      </c>
      <c r="BZ66" s="137" t="str">
        <f t="shared" si="96"/>
        <v>Y</v>
      </c>
      <c r="CA66" s="137" t="str">
        <f t="shared" si="97"/>
        <v>Y</v>
      </c>
      <c r="CB66" s="137" t="str">
        <f t="shared" si="98"/>
        <v>N</v>
      </c>
      <c r="CC66" s="137">
        <f>FOD!J66</f>
        <v>48804</v>
      </c>
      <c r="CD66" s="137">
        <f>FOD!T66</f>
        <v>29309</v>
      </c>
      <c r="CE66" s="137">
        <f>FOD!AD66</f>
        <v>27858</v>
      </c>
      <c r="CF66" s="137">
        <f>FOD!AN66</f>
        <v>38112</v>
      </c>
      <c r="CG66" s="137">
        <f>FOD!AX66</f>
        <v>37778</v>
      </c>
      <c r="CH66" s="137" t="str">
        <f t="shared" si="99"/>
        <v>Y</v>
      </c>
      <c r="CI66" s="137" t="str">
        <f t="shared" si="100"/>
        <v>Y</v>
      </c>
      <c r="CJ66" s="137" t="str">
        <f t="shared" si="101"/>
        <v>N</v>
      </c>
      <c r="CK66" s="137" t="str">
        <f t="shared" si="102"/>
        <v>Y</v>
      </c>
      <c r="CL66" s="139">
        <f t="shared" si="103"/>
        <v>66.515404824456652</v>
      </c>
      <c r="CM66" s="139">
        <f t="shared" si="104"/>
        <v>5.2085576854045517</v>
      </c>
      <c r="CN66" s="139">
        <f t="shared" si="105"/>
        <v>-26.904911838790934</v>
      </c>
      <c r="CO66" s="139">
        <f t="shared" si="106"/>
        <v>0.88411244639737419</v>
      </c>
      <c r="CP66" s="137" t="str">
        <f t="shared" si="107"/>
        <v>Y</v>
      </c>
      <c r="CQ66" s="137" t="str">
        <f t="shared" si="108"/>
        <v>Y</v>
      </c>
      <c r="CR66" s="137" t="str">
        <f t="shared" si="109"/>
        <v>N</v>
      </c>
      <c r="CT66" s="144" t="str">
        <f>'FOD (ALL)'!M66</f>
        <v>IBULHSGFIN</v>
      </c>
      <c r="CU66" s="137">
        <f>'FOD (ALL)'!N66</f>
        <v>11758</v>
      </c>
      <c r="CV66" s="137">
        <f>'FOD (ALL)'!AE66</f>
        <v>5855</v>
      </c>
      <c r="CW66" s="137">
        <f>'FOD (ALL)'!AV66</f>
        <v>9715</v>
      </c>
      <c r="CX66" s="137">
        <f>'FOD (ALL)'!BM66</f>
        <v>8828</v>
      </c>
      <c r="CY66" s="137">
        <f>'FOD (ALL)'!CD66</f>
        <v>11754</v>
      </c>
      <c r="CZ66" s="137" t="str">
        <f t="shared" si="110"/>
        <v>Y</v>
      </c>
      <c r="DA66" s="137" t="str">
        <f t="shared" si="111"/>
        <v>N</v>
      </c>
      <c r="DB66" s="137" t="str">
        <f t="shared" si="112"/>
        <v>Y</v>
      </c>
      <c r="DC66" s="137" t="str">
        <f t="shared" si="113"/>
        <v>N</v>
      </c>
      <c r="DD66" s="139">
        <f t="shared" si="114"/>
        <v>100.8198121263877</v>
      </c>
      <c r="DE66" s="139">
        <f t="shared" si="115"/>
        <v>-39.732372619660318</v>
      </c>
      <c r="DF66" s="139">
        <f t="shared" si="116"/>
        <v>10.047575894879927</v>
      </c>
      <c r="DG66" s="139">
        <f t="shared" si="117"/>
        <v>-24.893653224434235</v>
      </c>
      <c r="DH66" s="139" t="str">
        <f t="shared" si="118"/>
        <v>Y</v>
      </c>
      <c r="DI66" s="139" t="str">
        <f t="shared" si="119"/>
        <v>N</v>
      </c>
      <c r="DJ66" s="137" t="str">
        <f t="shared" si="120"/>
        <v>Y</v>
      </c>
      <c r="DK66" s="137">
        <f>'FOD (ALL)'!O66</f>
        <v>16187.519999999999</v>
      </c>
      <c r="DL66" s="137">
        <f>'FOD (ALL)'!AF66</f>
        <v>8543.68</v>
      </c>
      <c r="DM66" s="137">
        <f>'FOD (ALL)'!AW66</f>
        <v>14166.26</v>
      </c>
      <c r="DN66" s="137">
        <f>'FOD (ALL)'!BN66</f>
        <v>12544.279999999999</v>
      </c>
      <c r="DO66" s="137">
        <f>'FOD (ALL)'!CE66</f>
        <v>16628.990000000002</v>
      </c>
      <c r="DP66" s="137" t="str">
        <f t="shared" si="121"/>
        <v>Y</v>
      </c>
      <c r="DQ66" s="137" t="str">
        <f t="shared" si="122"/>
        <v>N</v>
      </c>
      <c r="DR66" s="137" t="str">
        <f t="shared" si="123"/>
        <v>Y</v>
      </c>
      <c r="DS66" s="137" t="str">
        <f t="shared" si="124"/>
        <v>N</v>
      </c>
      <c r="DT66" s="139">
        <f t="shared" si="125"/>
        <v>89.467770328476703</v>
      </c>
      <c r="DU66" s="139">
        <f t="shared" si="126"/>
        <v>-39.689939334729132</v>
      </c>
      <c r="DV66" s="139">
        <f t="shared" si="127"/>
        <v>12.930036638212808</v>
      </c>
      <c r="DW66" s="139">
        <f t="shared" si="128"/>
        <v>-24.563788901190044</v>
      </c>
      <c r="DX66" s="139" t="str">
        <f t="shared" si="129"/>
        <v>Y</v>
      </c>
      <c r="DY66" s="139" t="str">
        <f t="shared" si="130"/>
        <v>N</v>
      </c>
      <c r="DZ66" s="137" t="str">
        <f t="shared" si="131"/>
        <v>Y</v>
      </c>
      <c r="EA66" s="137">
        <f>'FOD (ALL)'!P66</f>
        <v>15196500</v>
      </c>
      <c r="EB66" s="137">
        <f>'FOD (ALL)'!AG66</f>
        <v>14096400</v>
      </c>
      <c r="EC66" s="137">
        <f>'FOD (ALL)'!AX66</f>
        <v>14446100</v>
      </c>
      <c r="ED66" s="137">
        <f>'FOD (ALL)'!BO66</f>
        <v>14302100</v>
      </c>
      <c r="EE66" s="137">
        <f>'FOD (ALL)'!CF66</f>
        <v>13968300</v>
      </c>
      <c r="EF66" s="137" t="str">
        <f t="shared" si="132"/>
        <v>Y</v>
      </c>
      <c r="EG66" s="137" t="str">
        <f t="shared" si="133"/>
        <v>N</v>
      </c>
      <c r="EH66" s="137" t="str">
        <f t="shared" si="134"/>
        <v>Y</v>
      </c>
      <c r="EI66" s="137" t="str">
        <f t="shared" si="135"/>
        <v>Y</v>
      </c>
      <c r="EJ66" s="139">
        <f t="shared" si="136"/>
        <v>7.804120200902358</v>
      </c>
      <c r="EK66" s="139">
        <f t="shared" si="137"/>
        <v>-2.420722547954119</v>
      </c>
      <c r="EL66" s="139">
        <f t="shared" si="138"/>
        <v>1.0068451486145391</v>
      </c>
      <c r="EM66" s="139">
        <f t="shared" si="139"/>
        <v>2.3896966703177909</v>
      </c>
      <c r="EN66" s="139" t="str">
        <f t="shared" si="140"/>
        <v>Y</v>
      </c>
      <c r="EO66" s="139" t="str">
        <f t="shared" si="141"/>
        <v>N</v>
      </c>
      <c r="EP66" s="137" t="str">
        <f t="shared" si="142"/>
        <v>N</v>
      </c>
      <c r="EQ66" s="137">
        <f>'FOD (ALL)'!Q66</f>
        <v>1100100</v>
      </c>
      <c r="ER66" s="137">
        <f>'FOD (ALL)'!AH66</f>
        <v>-349700</v>
      </c>
      <c r="ES66" s="137">
        <f>'FOD (ALL)'!AY66</f>
        <v>144000</v>
      </c>
      <c r="ET66" s="137">
        <f>'FOD (ALL)'!BP66</f>
        <v>333800</v>
      </c>
      <c r="EU66" s="137">
        <f>'FOD (ALL)'!CG66</f>
        <v>178800</v>
      </c>
      <c r="EV66" s="137" t="str">
        <f t="shared" si="143"/>
        <v>Y</v>
      </c>
      <c r="EW66" s="137" t="str">
        <f t="shared" si="144"/>
        <v>N</v>
      </c>
      <c r="EX66" s="137" t="str">
        <f t="shared" si="145"/>
        <v>N</v>
      </c>
      <c r="EY66" s="137" t="str">
        <f t="shared" si="146"/>
        <v>Y</v>
      </c>
      <c r="EZ66" s="139">
        <f t="shared" si="147"/>
        <v>-414.58392908207031</v>
      </c>
      <c r="FA66" s="139">
        <f t="shared" si="148"/>
        <v>-342.84722222222223</v>
      </c>
      <c r="FB66" s="139">
        <f t="shared" si="149"/>
        <v>-56.86039544637508</v>
      </c>
      <c r="FC66" s="139">
        <f t="shared" si="150"/>
        <v>86.68903803131991</v>
      </c>
      <c r="FD66" s="139" t="str">
        <f t="shared" si="151"/>
        <v>N</v>
      </c>
      <c r="FE66" s="139" t="str">
        <f t="shared" si="152"/>
        <v>N</v>
      </c>
      <c r="FF66" s="137" t="str">
        <f t="shared" si="153"/>
        <v>N</v>
      </c>
    </row>
    <row r="67" spans="1:162" x14ac:dyDescent="0.3">
      <c r="A67" s="137" t="str">
        <f>FOD!B67</f>
        <v>ICICIPRULI</v>
      </c>
      <c r="B67" s="137">
        <f>FOD!F67</f>
        <v>342.8</v>
      </c>
      <c r="C67" s="137">
        <f>FOD!P67</f>
        <v>362.35</v>
      </c>
      <c r="D67" s="137">
        <f>FOD!Z67</f>
        <v>364.95</v>
      </c>
      <c r="E67" s="137">
        <f>FOD!AJ67</f>
        <v>360.75</v>
      </c>
      <c r="F67" s="137">
        <f>FOD!AT67</f>
        <v>359.05</v>
      </c>
      <c r="G67" s="137" t="str">
        <f t="shared" si="55"/>
        <v>N</v>
      </c>
      <c r="H67" s="137" t="str">
        <f t="shared" si="56"/>
        <v>N</v>
      </c>
      <c r="I67" s="137" t="str">
        <f t="shared" si="57"/>
        <v>Y</v>
      </c>
      <c r="J67" s="137" t="str">
        <f t="shared" si="58"/>
        <v>Y</v>
      </c>
      <c r="K67" s="139">
        <f t="shared" si="59"/>
        <v>-5.3953360011039075</v>
      </c>
      <c r="L67" s="139">
        <f t="shared" si="60"/>
        <v>-0.71242635977530233</v>
      </c>
      <c r="M67" s="139">
        <f t="shared" si="61"/>
        <v>1.164241164241161</v>
      </c>
      <c r="N67" s="139">
        <f t="shared" si="62"/>
        <v>0.4734716613285026</v>
      </c>
      <c r="O67" s="137" t="str">
        <f t="shared" si="63"/>
        <v>N</v>
      </c>
      <c r="P67" s="137" t="str">
        <f t="shared" si="64"/>
        <v>N</v>
      </c>
      <c r="Q67" s="137" t="str">
        <f t="shared" si="65"/>
        <v>Y</v>
      </c>
      <c r="R67" s="137">
        <f>FOD!C67</f>
        <v>360.5</v>
      </c>
      <c r="S67" s="137">
        <f>FOD!M67</f>
        <v>367.75</v>
      </c>
      <c r="T67" s="137">
        <f>FOD!W67</f>
        <v>362.5</v>
      </c>
      <c r="U67" s="137">
        <f>FOD!AG67</f>
        <v>362.75</v>
      </c>
      <c r="V67" s="137">
        <f>FOD!AQ67</f>
        <v>383.15</v>
      </c>
      <c r="W67" s="137">
        <f>FOD!D67</f>
        <v>369.65</v>
      </c>
      <c r="X67" s="137">
        <f>FOD!N67</f>
        <v>376.75</v>
      </c>
      <c r="Y67" s="137">
        <f>FOD!X67</f>
        <v>368.2</v>
      </c>
      <c r="Z67" s="137">
        <f>FOD!AH67</f>
        <v>373.25</v>
      </c>
      <c r="AA67" s="137">
        <f>FOD!AR67</f>
        <v>383.15</v>
      </c>
      <c r="AB67" s="137">
        <f>FOD!E67</f>
        <v>334.5</v>
      </c>
      <c r="AC67" s="137">
        <f>FOD!O67</f>
        <v>355</v>
      </c>
      <c r="AD67" s="137">
        <f>FOD!Y67</f>
        <v>360.4</v>
      </c>
      <c r="AE67" s="137">
        <f>FOD!AI67</f>
        <v>357.6</v>
      </c>
      <c r="AF67" s="137">
        <f>FOD!AS67</f>
        <v>357.3</v>
      </c>
      <c r="AG67" s="137">
        <f>FOD!G67</f>
        <v>8070000</v>
      </c>
      <c r="AH67" s="137">
        <f>FOD!Q67</f>
        <v>7279500</v>
      </c>
      <c r="AI67" s="137">
        <f>FOD!AA67</f>
        <v>7225500</v>
      </c>
      <c r="AJ67" s="137">
        <f>FOD!AK67</f>
        <v>7231500</v>
      </c>
      <c r="AK67" s="137">
        <f>FOD!AU67</f>
        <v>7344000</v>
      </c>
      <c r="AL67" s="137" t="str">
        <f t="shared" si="66"/>
        <v>Y</v>
      </c>
      <c r="AM67" s="137" t="str">
        <f t="shared" si="67"/>
        <v>Y</v>
      </c>
      <c r="AN67" s="137" t="str">
        <f t="shared" si="68"/>
        <v>N</v>
      </c>
      <c r="AO67" s="137" t="str">
        <f t="shared" si="69"/>
        <v>N</v>
      </c>
      <c r="AP67" s="139">
        <f t="shared" si="70"/>
        <v>10.859262311971976</v>
      </c>
      <c r="AQ67" s="139">
        <f t="shared" si="71"/>
        <v>0.74735312435125589</v>
      </c>
      <c r="AR67" s="139">
        <f t="shared" si="72"/>
        <v>-8.2970338104127767E-2</v>
      </c>
      <c r="AS67" s="139">
        <f t="shared" si="73"/>
        <v>-1.5318627450980391</v>
      </c>
      <c r="AT67" s="137" t="str">
        <f t="shared" si="74"/>
        <v>Y</v>
      </c>
      <c r="AU67" s="137" t="str">
        <f t="shared" si="75"/>
        <v>Y</v>
      </c>
      <c r="AV67" s="137" t="str">
        <f t="shared" si="76"/>
        <v>Y</v>
      </c>
      <c r="AW67" s="137">
        <f>FOD!H67</f>
        <v>3545193675</v>
      </c>
      <c r="AX67" s="137">
        <f>FOD!R67</f>
        <v>1737027675</v>
      </c>
      <c r="AY67" s="137">
        <f>FOD!AB67</f>
        <v>741893550</v>
      </c>
      <c r="AZ67" s="137">
        <f>FOD!AL67</f>
        <v>956015175</v>
      </c>
      <c r="BA67" s="137">
        <f>FOD!AV67</f>
        <v>1409779350</v>
      </c>
      <c r="BB67" s="137" t="str">
        <f t="shared" si="77"/>
        <v>Y</v>
      </c>
      <c r="BC67" s="137" t="str">
        <f t="shared" si="78"/>
        <v>Y</v>
      </c>
      <c r="BD67" s="137" t="str">
        <f t="shared" si="79"/>
        <v>N</v>
      </c>
      <c r="BE67" s="137" t="str">
        <f t="shared" si="80"/>
        <v>N</v>
      </c>
      <c r="BF67" s="139">
        <f t="shared" si="81"/>
        <v>104.09540538840292</v>
      </c>
      <c r="BG67" s="139">
        <f t="shared" si="82"/>
        <v>134.13435458496707</v>
      </c>
      <c r="BH67" s="139">
        <f t="shared" si="83"/>
        <v>-22.397303996769715</v>
      </c>
      <c r="BI67" s="139">
        <f t="shared" si="84"/>
        <v>-32.186893289364747</v>
      </c>
      <c r="BJ67" s="137" t="str">
        <f t="shared" si="85"/>
        <v>N</v>
      </c>
      <c r="BK67" s="137" t="str">
        <f t="shared" si="86"/>
        <v>Y</v>
      </c>
      <c r="BL67" s="137" t="str">
        <f t="shared" si="87"/>
        <v>Y</v>
      </c>
      <c r="BM67" s="137">
        <f>FOD!I67</f>
        <v>10152000</v>
      </c>
      <c r="BN67" s="137">
        <f>FOD!S67</f>
        <v>4743000</v>
      </c>
      <c r="BO67" s="137">
        <f>FOD!AC67</f>
        <v>2037000</v>
      </c>
      <c r="BP67" s="137">
        <f>FOD!AM67</f>
        <v>2623500</v>
      </c>
      <c r="BQ67" s="137">
        <f>FOD!AW67</f>
        <v>3829500</v>
      </c>
      <c r="BR67" s="137" t="str">
        <f t="shared" si="88"/>
        <v>Y</v>
      </c>
      <c r="BS67" s="137" t="str">
        <f t="shared" si="89"/>
        <v>Y</v>
      </c>
      <c r="BT67" s="137" t="str">
        <f t="shared" si="90"/>
        <v>N</v>
      </c>
      <c r="BU67" s="137" t="str">
        <f t="shared" si="91"/>
        <v>N</v>
      </c>
      <c r="BV67" s="139">
        <f t="shared" si="92"/>
        <v>114.04174573055028</v>
      </c>
      <c r="BW67" s="139">
        <f t="shared" si="93"/>
        <v>132.8424153166421</v>
      </c>
      <c r="BX67" s="139">
        <f t="shared" si="94"/>
        <v>-22.355631789594057</v>
      </c>
      <c r="BY67" s="139">
        <f t="shared" si="95"/>
        <v>-31.492361927144536</v>
      </c>
      <c r="BZ67" s="137" t="str">
        <f t="shared" si="96"/>
        <v>N</v>
      </c>
      <c r="CA67" s="137" t="str">
        <f t="shared" si="97"/>
        <v>Y</v>
      </c>
      <c r="CB67" s="137" t="str">
        <f t="shared" si="98"/>
        <v>Y</v>
      </c>
      <c r="CC67" s="137">
        <f>FOD!J67</f>
        <v>5738</v>
      </c>
      <c r="CD67" s="137">
        <f>FOD!T67</f>
        <v>2862</v>
      </c>
      <c r="CE67" s="137">
        <f>FOD!AD67</f>
        <v>1279</v>
      </c>
      <c r="CF67" s="137">
        <f>FOD!AN67</f>
        <v>1685</v>
      </c>
      <c r="CG67" s="137">
        <f>FOD!AX67</f>
        <v>2381</v>
      </c>
      <c r="CH67" s="137" t="str">
        <f t="shared" si="99"/>
        <v>Y</v>
      </c>
      <c r="CI67" s="137" t="str">
        <f t="shared" si="100"/>
        <v>Y</v>
      </c>
      <c r="CJ67" s="137" t="str">
        <f t="shared" si="101"/>
        <v>N</v>
      </c>
      <c r="CK67" s="137" t="str">
        <f t="shared" si="102"/>
        <v>N</v>
      </c>
      <c r="CL67" s="139">
        <f t="shared" si="103"/>
        <v>100.4891684136967</v>
      </c>
      <c r="CM67" s="139">
        <f t="shared" si="104"/>
        <v>123.76856919468335</v>
      </c>
      <c r="CN67" s="139">
        <f t="shared" si="105"/>
        <v>-24.094955489614243</v>
      </c>
      <c r="CO67" s="139">
        <f t="shared" si="106"/>
        <v>-29.231415371692567</v>
      </c>
      <c r="CP67" s="137" t="str">
        <f t="shared" si="107"/>
        <v>N</v>
      </c>
      <c r="CQ67" s="137" t="str">
        <f t="shared" si="108"/>
        <v>Y</v>
      </c>
      <c r="CR67" s="137" t="str">
        <f t="shared" si="109"/>
        <v>Y</v>
      </c>
      <c r="CT67" s="144" t="str">
        <f>'FOD (ALL)'!M67</f>
        <v>ICICIBANK</v>
      </c>
      <c r="CU67" s="137">
        <f>'FOD (ALL)'!N67</f>
        <v>81805</v>
      </c>
      <c r="CV67" s="137">
        <f>'FOD (ALL)'!AE67</f>
        <v>45473</v>
      </c>
      <c r="CW67" s="137">
        <f>'FOD (ALL)'!AV67</f>
        <v>38661</v>
      </c>
      <c r="CX67" s="137">
        <f>'FOD (ALL)'!BM67</f>
        <v>48429</v>
      </c>
      <c r="CY67" s="137">
        <f>'FOD (ALL)'!CD67</f>
        <v>47095</v>
      </c>
      <c r="CZ67" s="137" t="str">
        <f t="shared" si="110"/>
        <v>Y</v>
      </c>
      <c r="DA67" s="137" t="str">
        <f t="shared" si="111"/>
        <v>Y</v>
      </c>
      <c r="DB67" s="137" t="str">
        <f t="shared" si="112"/>
        <v>N</v>
      </c>
      <c r="DC67" s="137" t="str">
        <f t="shared" si="113"/>
        <v>Y</v>
      </c>
      <c r="DD67" s="139">
        <f t="shared" si="114"/>
        <v>79.897961427660363</v>
      </c>
      <c r="DE67" s="139">
        <f t="shared" si="115"/>
        <v>17.619823594837175</v>
      </c>
      <c r="DF67" s="139">
        <f t="shared" si="116"/>
        <v>-20.169733011212291</v>
      </c>
      <c r="DG67" s="139">
        <f t="shared" si="117"/>
        <v>2.8325724599214355</v>
      </c>
      <c r="DH67" s="139" t="str">
        <f t="shared" si="118"/>
        <v>Y</v>
      </c>
      <c r="DI67" s="139" t="str">
        <f t="shared" si="119"/>
        <v>Y</v>
      </c>
      <c r="DJ67" s="137" t="str">
        <f t="shared" si="120"/>
        <v>N</v>
      </c>
      <c r="DK67" s="137">
        <f>'FOD (ALL)'!O67</f>
        <v>330176.02999999997</v>
      </c>
      <c r="DL67" s="137">
        <f>'FOD (ALL)'!AF67</f>
        <v>192530.50999999998</v>
      </c>
      <c r="DM67" s="137">
        <f>'FOD (ALL)'!AW67</f>
        <v>161423.87999999998</v>
      </c>
      <c r="DN67" s="137">
        <f>'FOD (ALL)'!BN67</f>
        <v>202712.95999999999</v>
      </c>
      <c r="DO67" s="137">
        <f>'FOD (ALL)'!CE67</f>
        <v>195850.91</v>
      </c>
      <c r="DP67" s="137" t="str">
        <f t="shared" si="121"/>
        <v>Y</v>
      </c>
      <c r="DQ67" s="137" t="str">
        <f t="shared" si="122"/>
        <v>Y</v>
      </c>
      <c r="DR67" s="137" t="str">
        <f t="shared" si="123"/>
        <v>N</v>
      </c>
      <c r="DS67" s="137" t="str">
        <f t="shared" si="124"/>
        <v>Y</v>
      </c>
      <c r="DT67" s="139">
        <f t="shared" si="125"/>
        <v>71.492835083644664</v>
      </c>
      <c r="DU67" s="139">
        <f t="shared" si="126"/>
        <v>19.270153833497254</v>
      </c>
      <c r="DV67" s="139">
        <f t="shared" si="127"/>
        <v>-20.368248778963132</v>
      </c>
      <c r="DW67" s="139">
        <f t="shared" si="128"/>
        <v>3.5037110626649568</v>
      </c>
      <c r="DX67" s="139" t="str">
        <f t="shared" si="129"/>
        <v>Y</v>
      </c>
      <c r="DY67" s="139" t="str">
        <f t="shared" si="130"/>
        <v>Y</v>
      </c>
      <c r="DZ67" s="137" t="str">
        <f t="shared" si="131"/>
        <v>N</v>
      </c>
      <c r="EA67" s="137">
        <f>'FOD (ALL)'!P67</f>
        <v>102377000</v>
      </c>
      <c r="EB67" s="137">
        <f>'FOD (ALL)'!AG67</f>
        <v>93788750</v>
      </c>
      <c r="EC67" s="137">
        <f>'FOD (ALL)'!AX67</f>
        <v>93005000</v>
      </c>
      <c r="ED67" s="137">
        <f>'FOD (ALL)'!BO67</f>
        <v>88136125</v>
      </c>
      <c r="EE67" s="137">
        <f>'FOD (ALL)'!CF67</f>
        <v>86982500</v>
      </c>
      <c r="EF67" s="137" t="str">
        <f t="shared" si="132"/>
        <v>Y</v>
      </c>
      <c r="EG67" s="137" t="str">
        <f t="shared" si="133"/>
        <v>Y</v>
      </c>
      <c r="EH67" s="137" t="str">
        <f t="shared" si="134"/>
        <v>Y</v>
      </c>
      <c r="EI67" s="137" t="str">
        <f t="shared" si="135"/>
        <v>Y</v>
      </c>
      <c r="EJ67" s="139">
        <f t="shared" si="136"/>
        <v>9.1570151004251574</v>
      </c>
      <c r="EK67" s="139">
        <f t="shared" si="137"/>
        <v>0.84269662921348309</v>
      </c>
      <c r="EL67" s="139">
        <f t="shared" si="138"/>
        <v>5.5242671492534985</v>
      </c>
      <c r="EM67" s="139">
        <f t="shared" si="139"/>
        <v>1.3262725260828327</v>
      </c>
      <c r="EN67" s="139" t="str">
        <f t="shared" si="140"/>
        <v>Y</v>
      </c>
      <c r="EO67" s="139" t="str">
        <f t="shared" si="141"/>
        <v>N</v>
      </c>
      <c r="EP67" s="137" t="str">
        <f t="shared" si="142"/>
        <v>Y</v>
      </c>
      <c r="EQ67" s="137">
        <f>'FOD (ALL)'!Q67</f>
        <v>8588250</v>
      </c>
      <c r="ER67" s="137">
        <f>'FOD (ALL)'!AH67</f>
        <v>783750</v>
      </c>
      <c r="ES67" s="137">
        <f>'FOD (ALL)'!AY67</f>
        <v>4868875</v>
      </c>
      <c r="ET67" s="137">
        <f>'FOD (ALL)'!BP67</f>
        <v>1153625</v>
      </c>
      <c r="EU67" s="137">
        <f>'FOD (ALL)'!CG67</f>
        <v>3392125</v>
      </c>
      <c r="EV67" s="137" t="str">
        <f t="shared" si="143"/>
        <v>Y</v>
      </c>
      <c r="EW67" s="137" t="str">
        <f t="shared" si="144"/>
        <v>N</v>
      </c>
      <c r="EX67" s="137" t="str">
        <f t="shared" si="145"/>
        <v>Y</v>
      </c>
      <c r="EY67" s="137" t="str">
        <f t="shared" si="146"/>
        <v>N</v>
      </c>
      <c r="EZ67" s="139">
        <f t="shared" si="147"/>
        <v>995.78947368421052</v>
      </c>
      <c r="FA67" s="139">
        <f t="shared" si="148"/>
        <v>-83.902852301609713</v>
      </c>
      <c r="FB67" s="139">
        <f t="shared" si="149"/>
        <v>322.05005959475568</v>
      </c>
      <c r="FC67" s="139">
        <f t="shared" si="150"/>
        <v>-65.991082286177544</v>
      </c>
      <c r="FD67" s="139" t="str">
        <f t="shared" si="151"/>
        <v>Y</v>
      </c>
      <c r="FE67" s="139" t="str">
        <f t="shared" si="152"/>
        <v>N</v>
      </c>
      <c r="FF67" s="137" t="str">
        <f t="shared" si="153"/>
        <v>Y</v>
      </c>
    </row>
    <row r="68" spans="1:162" x14ac:dyDescent="0.3">
      <c r="A68" s="137" t="str">
        <f>FOD!B68</f>
        <v xml:space="preserve">IDEA      </v>
      </c>
      <c r="B68" s="137">
        <f>FOD!F68</f>
        <v>5.6</v>
      </c>
      <c r="C68" s="137">
        <f>FOD!P68</f>
        <v>5.65</v>
      </c>
      <c r="D68" s="137">
        <f>FOD!Z68</f>
        <v>5.65</v>
      </c>
      <c r="E68" s="137">
        <f>FOD!AJ68</f>
        <v>5.5</v>
      </c>
      <c r="F68" s="137">
        <f>FOD!AT68</f>
        <v>4.7</v>
      </c>
      <c r="G68" s="137" t="str">
        <f t="shared" ref="G68:G131" si="154">IF(B68&gt;=C68,"Y","N")</f>
        <v>N</v>
      </c>
      <c r="H68" s="137" t="str">
        <f t="shared" ref="H68:H131" si="155">IF(C68&gt;=D68,"Y","N")</f>
        <v>Y</v>
      </c>
      <c r="I68" s="137" t="str">
        <f t="shared" ref="I68:I131" si="156">IF(D68&gt;=E68,"Y","N")</f>
        <v>Y</v>
      </c>
      <c r="J68" s="137" t="str">
        <f t="shared" ref="J68:J131" si="157">IF(E68&gt;=F68,"Y","N")</f>
        <v>Y</v>
      </c>
      <c r="K68" s="139">
        <f t="shared" ref="K68:K131" si="158">(B68-C68)/C68*100</f>
        <v>-0.88495575221240186</v>
      </c>
      <c r="L68" s="139">
        <f t="shared" ref="L68:L131" si="159">(C68-D68)/D68*100</f>
        <v>0</v>
      </c>
      <c r="M68" s="139">
        <f t="shared" ref="M68:M131" si="160">(D68-E68)/E68*100</f>
        <v>2.7272727272727337</v>
      </c>
      <c r="N68" s="139">
        <f t="shared" ref="N68:N131" si="161">(E68-F68)/F68*100</f>
        <v>17.021276595744677</v>
      </c>
      <c r="O68" s="137" t="str">
        <f t="shared" ref="O68:O131" si="162">IF(K68&gt;=L68,"Y","N")</f>
        <v>N</v>
      </c>
      <c r="P68" s="137" t="str">
        <f t="shared" ref="P68:P131" si="163">IF(L68&gt;=M68,"Y","N")</f>
        <v>N</v>
      </c>
      <c r="Q68" s="137" t="str">
        <f t="shared" ref="Q68:Q131" si="164">IF(M68&gt;=N68,"Y","N")</f>
        <v>N</v>
      </c>
      <c r="R68" s="137">
        <f>FOD!C68</f>
        <v>5.45</v>
      </c>
      <c r="S68" s="137">
        <f>FOD!M68</f>
        <v>5.7</v>
      </c>
      <c r="T68" s="137">
        <f>FOD!W68</f>
        <v>5.65</v>
      </c>
      <c r="U68" s="137">
        <f>FOD!AG68</f>
        <v>4.8499999999999996</v>
      </c>
      <c r="V68" s="137">
        <f>FOD!AQ68</f>
        <v>4.95</v>
      </c>
      <c r="W68" s="137">
        <f>FOD!D68</f>
        <v>5.7</v>
      </c>
      <c r="X68" s="137">
        <f>FOD!N68</f>
        <v>5.85</v>
      </c>
      <c r="Y68" s="137">
        <f>FOD!X68</f>
        <v>5.95</v>
      </c>
      <c r="Z68" s="137">
        <f>FOD!AH68</f>
        <v>5.65</v>
      </c>
      <c r="AA68" s="137">
        <f>FOD!AR68</f>
        <v>5.15</v>
      </c>
      <c r="AB68" s="137">
        <f>FOD!E68</f>
        <v>5.4</v>
      </c>
      <c r="AC68" s="137">
        <f>FOD!O68</f>
        <v>5.35</v>
      </c>
      <c r="AD68" s="137">
        <f>FOD!Y68</f>
        <v>5.55</v>
      </c>
      <c r="AE68" s="137">
        <f>FOD!AI68</f>
        <v>4.7</v>
      </c>
      <c r="AF68" s="137">
        <f>FOD!AS68</f>
        <v>4.5999999999999996</v>
      </c>
      <c r="AG68" s="137">
        <f>FOD!G68</f>
        <v>312424000</v>
      </c>
      <c r="AH68" s="137">
        <f>FOD!Q68</f>
        <v>323890000</v>
      </c>
      <c r="AI68" s="137">
        <f>FOD!AA68</f>
        <v>379456000</v>
      </c>
      <c r="AJ68" s="137">
        <f>FOD!AK68</f>
        <v>434336000</v>
      </c>
      <c r="AK68" s="137">
        <f>FOD!AU68</f>
        <v>369950000</v>
      </c>
      <c r="AL68" s="137" t="str">
        <f t="shared" ref="AL68:AL131" si="165">IF(AG68&gt;=AH68,"Y","N")</f>
        <v>N</v>
      </c>
      <c r="AM68" s="137" t="str">
        <f t="shared" ref="AM68:AM131" si="166">IF(AH68&gt;=AI68,"Y","N")</f>
        <v>N</v>
      </c>
      <c r="AN68" s="137" t="str">
        <f t="shared" ref="AN68:AN131" si="167">IF(AI68&gt;=AJ68,"Y","N")</f>
        <v>N</v>
      </c>
      <c r="AO68" s="137" t="str">
        <f t="shared" ref="AO68:AO131" si="168">IF(AJ68&gt;=AK68,"Y","N")</f>
        <v>Y</v>
      </c>
      <c r="AP68" s="139">
        <f t="shared" ref="AP68:AP131" si="169">(AG68-AH68)/AH68*100</f>
        <v>-3.540090771558245</v>
      </c>
      <c r="AQ68" s="139">
        <f t="shared" ref="AQ68:AQ131" si="170">(AH68-AI68)/AI68*100</f>
        <v>-14.643595041322314</v>
      </c>
      <c r="AR68" s="139">
        <f t="shared" ref="AR68:AR131" si="171">(AI68-AJ68)/AJ68*100</f>
        <v>-12.63537906137184</v>
      </c>
      <c r="AS68" s="139">
        <f t="shared" ref="AS68:AS131" si="172">(AJ68-AK68)/AK68*100</f>
        <v>17.403973509933778</v>
      </c>
      <c r="AT68" s="137" t="str">
        <f t="shared" ref="AT68:AT131" si="173">IF(AP68&gt;=AQ68,"Y","N")</f>
        <v>Y</v>
      </c>
      <c r="AU68" s="137" t="str">
        <f t="shared" ref="AU68:AU131" si="174">IF(AQ68&gt;=AR68,"Y","N")</f>
        <v>N</v>
      </c>
      <c r="AV68" s="137" t="str">
        <f t="shared" ref="AV68:AV131" si="175">IF(AR68&gt;=AS68,"Y","N")</f>
        <v>N</v>
      </c>
      <c r="AW68" s="137">
        <f>FOD!H68</f>
        <v>1541687000</v>
      </c>
      <c r="AX68" s="137">
        <f>FOD!R68</f>
        <v>358733900</v>
      </c>
      <c r="AY68" s="137">
        <f>FOD!AB68</f>
        <v>323042300</v>
      </c>
      <c r="AZ68" s="137">
        <f>FOD!AL68</f>
        <v>2945541900</v>
      </c>
      <c r="BA68" s="137">
        <f>FOD!AV68</f>
        <v>1034198900</v>
      </c>
      <c r="BB68" s="137" t="str">
        <f t="shared" ref="BB68:BB131" si="176">IF(AW68&gt;=AX68,"Y","N")</f>
        <v>Y</v>
      </c>
      <c r="BC68" s="137" t="str">
        <f t="shared" ref="BC68:BC131" si="177">IF(AX68&gt;=AY68,"Y","N")</f>
        <v>Y</v>
      </c>
      <c r="BD68" s="137" t="str">
        <f t="shared" ref="BD68:BD131" si="178">IF(AY68&gt;=AZ68,"Y","N")</f>
        <v>N</v>
      </c>
      <c r="BE68" s="137" t="str">
        <f t="shared" ref="BE68:BE131" si="179">IF(AZ68&gt;=BA68,"Y","N")</f>
        <v>Y</v>
      </c>
      <c r="BF68" s="139">
        <f t="shared" ref="BF68:BF131" si="180">(AW68-AX68)/AX68*100</f>
        <v>329.75782327792274</v>
      </c>
      <c r="BG68" s="139">
        <f t="shared" ref="BG68:BG131" si="181">(AX68-AY68)/AY68*100</f>
        <v>11.048584039922945</v>
      </c>
      <c r="BH68" s="139">
        <f t="shared" ref="BH68:BH131" si="182">(AY68-AZ68)/AZ68*100</f>
        <v>-89.032839763712062</v>
      </c>
      <c r="BI68" s="139">
        <f t="shared" ref="BI68:BI131" si="183">(AZ68-BA68)/BA68*100</f>
        <v>184.81386897626751</v>
      </c>
      <c r="BJ68" s="137" t="str">
        <f t="shared" ref="BJ68:BJ131" si="184">IF(BF68&gt;=BG68,"Y","N")</f>
        <v>Y</v>
      </c>
      <c r="BK68" s="137" t="str">
        <f t="shared" ref="BK68:BK131" si="185">IF(BG68&gt;=BH68,"Y","N")</f>
        <v>Y</v>
      </c>
      <c r="BL68" s="137" t="str">
        <f t="shared" ref="BL68:BL131" si="186">IF(BH68&gt;=BI68,"Y","N")</f>
        <v>N</v>
      </c>
      <c r="BM68" s="137">
        <f>FOD!I68</f>
        <v>278712000</v>
      </c>
      <c r="BN68" s="137">
        <f>FOD!S68</f>
        <v>64190000</v>
      </c>
      <c r="BO68" s="137">
        <f>FOD!AC68</f>
        <v>56742000</v>
      </c>
      <c r="BP68" s="137">
        <f>FOD!AM68</f>
        <v>563696000</v>
      </c>
      <c r="BQ68" s="137">
        <f>FOD!AW68</f>
        <v>215110000</v>
      </c>
      <c r="BR68" s="137" t="str">
        <f t="shared" ref="BR68:BR131" si="187">IF(BM68&gt;=BN68,"Y","N")</f>
        <v>Y</v>
      </c>
      <c r="BS68" s="137" t="str">
        <f t="shared" ref="BS68:BS131" si="188">IF(BN68&gt;=BO68,"Y","N")</f>
        <v>Y</v>
      </c>
      <c r="BT68" s="137" t="str">
        <f t="shared" ref="BT68:BT131" si="189">IF(BO68&gt;=BP68,"Y","N")</f>
        <v>N</v>
      </c>
      <c r="BU68" s="137" t="str">
        <f t="shared" ref="BU68:BU131" si="190">IF(BP68&gt;=BQ68,"Y","N")</f>
        <v>Y</v>
      </c>
      <c r="BV68" s="139">
        <f t="shared" ref="BV68:BV131" si="191">(BM68-BN68)/BN68*100</f>
        <v>334.19847328244276</v>
      </c>
      <c r="BW68" s="139">
        <f t="shared" ref="BW68:BW131" si="192">(BN68-BO68)/BO68*100</f>
        <v>13.126079447322972</v>
      </c>
      <c r="BX68" s="139">
        <f t="shared" ref="BX68:BX131" si="193">(BO68-BP68)/BP68*100</f>
        <v>-89.933936022253121</v>
      </c>
      <c r="BY68" s="139">
        <f t="shared" ref="BY68:BY131" si="194">(BP68-BQ68)/BQ68*100</f>
        <v>162.05011389521638</v>
      </c>
      <c r="BZ68" s="137" t="str">
        <f t="shared" ref="BZ68:BZ131" si="195">IF(BV68&gt;=BW68,"Y","N")</f>
        <v>Y</v>
      </c>
      <c r="CA68" s="137" t="str">
        <f t="shared" ref="CA68:CA131" si="196">IF(BW68&gt;=BX68,"Y","N")</f>
        <v>Y</v>
      </c>
      <c r="CB68" s="137" t="str">
        <f t="shared" ref="CB68:CB131" si="197">IF(BX68&gt;=BY68,"Y","N")</f>
        <v>N</v>
      </c>
      <c r="CC68" s="137">
        <f>FOD!J68</f>
        <v>1550</v>
      </c>
      <c r="CD68" s="137">
        <f>FOD!T68</f>
        <v>594</v>
      </c>
      <c r="CE68" s="137">
        <f>FOD!AD68</f>
        <v>475</v>
      </c>
      <c r="CF68" s="137">
        <f>FOD!AN68</f>
        <v>3695</v>
      </c>
      <c r="CG68" s="137">
        <f>FOD!AX68</f>
        <v>1348</v>
      </c>
      <c r="CH68" s="137" t="str">
        <f t="shared" ref="CH68:CH131" si="198">IF(CC68&gt;=CD68,"Y","N")</f>
        <v>Y</v>
      </c>
      <c r="CI68" s="137" t="str">
        <f t="shared" ref="CI68:CI131" si="199">IF(CD68&gt;=CE68,"Y","N")</f>
        <v>Y</v>
      </c>
      <c r="CJ68" s="137" t="str">
        <f t="shared" ref="CJ68:CJ131" si="200">IF(CE68&gt;=CF68,"Y","N")</f>
        <v>N</v>
      </c>
      <c r="CK68" s="137" t="str">
        <f t="shared" ref="CK68:CK131" si="201">IF(CF68&gt;=CG68,"Y","N")</f>
        <v>Y</v>
      </c>
      <c r="CL68" s="139">
        <f t="shared" ref="CL68:CL131" si="202">(CC68-CD68)/CD68*100</f>
        <v>160.94276094276094</v>
      </c>
      <c r="CM68" s="139">
        <f t="shared" ref="CM68:CM131" si="203">(CD68-CE68)/CE68*100</f>
        <v>25.05263157894737</v>
      </c>
      <c r="CN68" s="139">
        <f t="shared" ref="CN68:CN131" si="204">(CE68-CF68)/CF68*100</f>
        <v>-87.144790257104205</v>
      </c>
      <c r="CO68" s="139">
        <f t="shared" ref="CO68:CO131" si="205">(CF68-CG68)/CG68*100</f>
        <v>174.10979228486647</v>
      </c>
      <c r="CP68" s="137" t="str">
        <f t="shared" ref="CP68:CP131" si="206">IF(CL68&gt;=CM68,"Y","N")</f>
        <v>Y</v>
      </c>
      <c r="CQ68" s="137" t="str">
        <f t="shared" ref="CQ68:CQ131" si="207">IF(CM68&gt;=CN68,"Y","N")</f>
        <v>Y</v>
      </c>
      <c r="CR68" s="137" t="str">
        <f t="shared" ref="CR68:CR131" si="208">IF(CN68&gt;=CO68,"Y","N")</f>
        <v>N</v>
      </c>
      <c r="CT68" s="144" t="str">
        <f>'FOD (ALL)'!M68</f>
        <v>ICICIPRULI</v>
      </c>
      <c r="CU68" s="137">
        <f>'FOD (ALL)'!N68</f>
        <v>8626</v>
      </c>
      <c r="CV68" s="137">
        <f>'FOD (ALL)'!AE68</f>
        <v>3895</v>
      </c>
      <c r="CW68" s="137">
        <f>'FOD (ALL)'!AV68</f>
        <v>1536</v>
      </c>
      <c r="CX68" s="137">
        <f>'FOD (ALL)'!BM68</f>
        <v>1832</v>
      </c>
      <c r="CY68" s="137">
        <f>'FOD (ALL)'!CD68</f>
        <v>2613</v>
      </c>
      <c r="CZ68" s="137" t="str">
        <f t="shared" ref="CZ68:CZ131" si="209">IF(CU68&gt;=CV68,"Y","N")</f>
        <v>Y</v>
      </c>
      <c r="DA68" s="137" t="str">
        <f t="shared" ref="DA68:DA131" si="210">IF(CV68&gt;=CW68,"Y","N")</f>
        <v>Y</v>
      </c>
      <c r="DB68" s="137" t="str">
        <f t="shared" ref="DB68:DB131" si="211">IF(CW68&gt;=CX68,"Y","N")</f>
        <v>N</v>
      </c>
      <c r="DC68" s="137" t="str">
        <f t="shared" ref="DC68:DC131" si="212">IF(CX68&gt;=CY68,"Y","N")</f>
        <v>N</v>
      </c>
      <c r="DD68" s="139">
        <f t="shared" ref="DD68:DD131" si="213">(CU68-CV68)/CV68*100</f>
        <v>121.46341463414633</v>
      </c>
      <c r="DE68" s="139">
        <f t="shared" ref="DE68:DE131" si="214">(CV68-CW68)/CW68*100</f>
        <v>153.58072916666669</v>
      </c>
      <c r="DF68" s="139">
        <f t="shared" ref="DF68:DF131" si="215">(CW68-CX68)/CX68*100</f>
        <v>-16.157205240174672</v>
      </c>
      <c r="DG68" s="139">
        <f t="shared" ref="DG68:DG131" si="216">(CX68-CY68)/CY68*100</f>
        <v>-29.889016456180634</v>
      </c>
      <c r="DH68" s="139" t="str">
        <f t="shared" ref="DH68:DH131" si="217">IF(DD68&gt;=DE68,"Y","N")</f>
        <v>N</v>
      </c>
      <c r="DI68" s="139" t="str">
        <f t="shared" ref="DI68:DI131" si="218">IF(DE68&gt;=DF68,"Y","N")</f>
        <v>Y</v>
      </c>
      <c r="DJ68" s="137" t="str">
        <f t="shared" ref="DJ68:DJ131" si="219">IF(DF68&gt;=DG68,"Y","N")</f>
        <v>Y</v>
      </c>
      <c r="DK68" s="137">
        <f>'FOD (ALL)'!O68</f>
        <v>45265.840000000004</v>
      </c>
      <c r="DL68" s="137">
        <f>'FOD (ALL)'!AF68</f>
        <v>21417.480000000003</v>
      </c>
      <c r="DM68" s="137">
        <f>'FOD (ALL)'!AW68</f>
        <v>8394.07</v>
      </c>
      <c r="DN68" s="137">
        <f>'FOD (ALL)'!BN68</f>
        <v>10013.039999999999</v>
      </c>
      <c r="DO68" s="137">
        <f>'FOD (ALL)'!CE68</f>
        <v>14427.69</v>
      </c>
      <c r="DP68" s="137" t="str">
        <f t="shared" ref="DP68:DP131" si="220">IF(DK68&gt;=DL68,"Y","N")</f>
        <v>Y</v>
      </c>
      <c r="DQ68" s="137" t="str">
        <f t="shared" ref="DQ68:DQ131" si="221">IF(DL68&gt;=DM68,"Y","N")</f>
        <v>Y</v>
      </c>
      <c r="DR68" s="137" t="str">
        <f t="shared" ref="DR68:DR131" si="222">IF(DM68&gt;=DN68,"Y","N")</f>
        <v>N</v>
      </c>
      <c r="DS68" s="137" t="str">
        <f t="shared" ref="DS68:DS131" si="223">IF(DN68&gt;=DO68,"Y","N")</f>
        <v>N</v>
      </c>
      <c r="DT68" s="139">
        <f t="shared" ref="DT68:DT131" si="224">(DK68-DL68)/DL68*100</f>
        <v>111.34998141704813</v>
      </c>
      <c r="DU68" s="139">
        <f t="shared" ref="DU68:DU131" si="225">(DL68-DM68)/DM68*100</f>
        <v>155.15012383742337</v>
      </c>
      <c r="DV68" s="139">
        <f t="shared" ref="DV68:DV131" si="226">(DM68-DN68)/DN68*100</f>
        <v>-16.16861612457355</v>
      </c>
      <c r="DW68" s="139">
        <f t="shared" ref="DW68:DW131" si="227">(DN68-DO68)/DO68*100</f>
        <v>-30.59845339066754</v>
      </c>
      <c r="DX68" s="139" t="str">
        <f t="shared" ref="DX68:DX131" si="228">IF(DT68&gt;=DU68,"Y","N")</f>
        <v>N</v>
      </c>
      <c r="DY68" s="139" t="str">
        <f t="shared" ref="DY68:DY131" si="229">IF(DU68&gt;=DV68,"Y","N")</f>
        <v>Y</v>
      </c>
      <c r="DZ68" s="137" t="str">
        <f t="shared" ref="DZ68:DZ131" si="230">IF(DV68&gt;=DW68,"Y","N")</f>
        <v>Y</v>
      </c>
      <c r="EA68" s="137">
        <f>'FOD (ALL)'!P68</f>
        <v>9198000</v>
      </c>
      <c r="EB68" s="137">
        <f>'FOD (ALL)'!AG68</f>
        <v>7957500</v>
      </c>
      <c r="EC68" s="137">
        <f>'FOD (ALL)'!AX68</f>
        <v>7482000</v>
      </c>
      <c r="ED68" s="137">
        <f>'FOD (ALL)'!BO68</f>
        <v>7363500</v>
      </c>
      <c r="EE68" s="137">
        <f>'FOD (ALL)'!CF68</f>
        <v>7435500</v>
      </c>
      <c r="EF68" s="137" t="str">
        <f t="shared" ref="EF68:EF131" si="231">IF(EA68&gt;=EB68,"Y","N")</f>
        <v>Y</v>
      </c>
      <c r="EG68" s="137" t="str">
        <f t="shared" ref="EG68:EG131" si="232">IF(EB68&gt;=EC68,"Y","N")</f>
        <v>Y</v>
      </c>
      <c r="EH68" s="137" t="str">
        <f t="shared" ref="EH68:EH131" si="233">IF(EC68&gt;=ED68,"Y","N")</f>
        <v>Y</v>
      </c>
      <c r="EI68" s="137" t="str">
        <f t="shared" ref="EI68:EI131" si="234">IF(ED68&gt;=EE68,"Y","N")</f>
        <v>N</v>
      </c>
      <c r="EJ68" s="139">
        <f t="shared" ref="EJ68:EJ131" si="235">(EA68-EB68)/EB68*100</f>
        <v>15.589066918001885</v>
      </c>
      <c r="EK68" s="139">
        <f t="shared" ref="EK68:EK131" si="236">(EB68-EC68)/EC68*100</f>
        <v>6.3552526062550116</v>
      </c>
      <c r="EL68" s="139">
        <f t="shared" ref="EL68:EL131" si="237">(EC68-ED68)/ED68*100</f>
        <v>1.6092890609085353</v>
      </c>
      <c r="EM68" s="139">
        <f t="shared" ref="EM68:EM131" si="238">(ED68-EE68)/EE68*100</f>
        <v>-0.96832761751059104</v>
      </c>
      <c r="EN68" s="139" t="str">
        <f t="shared" ref="EN68:EN131" si="239">IF(EJ68&gt;=EK68,"Y","N")</f>
        <v>Y</v>
      </c>
      <c r="EO68" s="139" t="str">
        <f t="shared" ref="EO68:EO131" si="240">IF(EK68&gt;=EL68,"Y","N")</f>
        <v>Y</v>
      </c>
      <c r="EP68" s="137" t="str">
        <f t="shared" ref="EP68:EP131" si="241">IF(EL68&gt;=EM68,"Y","N")</f>
        <v>Y</v>
      </c>
      <c r="EQ68" s="137">
        <f>'FOD (ALL)'!Q68</f>
        <v>1240500</v>
      </c>
      <c r="ER68" s="137">
        <f>'FOD (ALL)'!AH68</f>
        <v>475500</v>
      </c>
      <c r="ES68" s="137">
        <f>'FOD (ALL)'!AY68</f>
        <v>118500</v>
      </c>
      <c r="ET68" s="137">
        <f>'FOD (ALL)'!BP68</f>
        <v>-72000</v>
      </c>
      <c r="EU68" s="137">
        <f>'FOD (ALL)'!CG68</f>
        <v>-12000</v>
      </c>
      <c r="EV68" s="137" t="str">
        <f t="shared" ref="EV68:EV131" si="242">IF(EQ68&gt;=ER68,"Y","N")</f>
        <v>Y</v>
      </c>
      <c r="EW68" s="137" t="str">
        <f t="shared" ref="EW68:EW131" si="243">IF(ER68&gt;=ES68,"Y","N")</f>
        <v>Y</v>
      </c>
      <c r="EX68" s="137" t="str">
        <f t="shared" ref="EX68:EX131" si="244">IF(ES68&gt;=ET68,"Y","N")</f>
        <v>Y</v>
      </c>
      <c r="EY68" s="137" t="str">
        <f t="shared" ref="EY68:EY131" si="245">IF(ET68&gt;=EU68,"Y","N")</f>
        <v>N</v>
      </c>
      <c r="EZ68" s="139">
        <f t="shared" ref="EZ68:EZ131" si="246">(EQ68-ER68)/ER68*100</f>
        <v>160.88328075709779</v>
      </c>
      <c r="FA68" s="139">
        <f t="shared" ref="FA68:FA131" si="247">(ER68-ES68)/ES68*100</f>
        <v>301.26582278481015</v>
      </c>
      <c r="FB68" s="139">
        <f t="shared" ref="FB68:FB131" si="248">(ES68-ET68)/ET68*100</f>
        <v>-264.58333333333337</v>
      </c>
      <c r="FC68" s="139">
        <f t="shared" ref="FC68:FC131" si="249">(ET68-EU68)/EU68*100</f>
        <v>500</v>
      </c>
      <c r="FD68" s="139" t="str">
        <f t="shared" ref="FD68:FD131" si="250">IF(EZ68&gt;=FA68,"Y","N")</f>
        <v>N</v>
      </c>
      <c r="FE68" s="139" t="str">
        <f t="shared" ref="FE68:FE131" si="251">IF(FA68&gt;=FB68,"Y","N")</f>
        <v>Y</v>
      </c>
      <c r="FF68" s="137" t="str">
        <f t="shared" ref="FF68:FF131" si="252">IF(FB68&gt;=FC68,"Y","N")</f>
        <v>N</v>
      </c>
    </row>
    <row r="69" spans="1:162" x14ac:dyDescent="0.3">
      <c r="A69" s="137" t="str">
        <f>FOD!B69</f>
        <v>IDFCFIRSTB</v>
      </c>
      <c r="B69" s="137">
        <f>FOD!F69</f>
        <v>18.649999999999999</v>
      </c>
      <c r="C69" s="137">
        <f>FOD!P69</f>
        <v>18.649999999999999</v>
      </c>
      <c r="D69" s="137">
        <f>FOD!Z69</f>
        <v>19.100000000000001</v>
      </c>
      <c r="E69" s="137">
        <f>FOD!AJ69</f>
        <v>19.5</v>
      </c>
      <c r="F69" s="137">
        <f>FOD!AT69</f>
        <v>19.850000000000001</v>
      </c>
      <c r="G69" s="137" t="str">
        <f t="shared" si="154"/>
        <v>Y</v>
      </c>
      <c r="H69" s="137" t="str">
        <f t="shared" si="155"/>
        <v>N</v>
      </c>
      <c r="I69" s="137" t="str">
        <f t="shared" si="156"/>
        <v>N</v>
      </c>
      <c r="J69" s="137" t="str">
        <f t="shared" si="157"/>
        <v>N</v>
      </c>
      <c r="K69" s="139">
        <f t="shared" si="158"/>
        <v>0</v>
      </c>
      <c r="L69" s="139">
        <f t="shared" si="159"/>
        <v>-2.3560209424083918</v>
      </c>
      <c r="M69" s="139">
        <f t="shared" si="160"/>
        <v>-2.051282051282044</v>
      </c>
      <c r="N69" s="139">
        <f t="shared" si="161"/>
        <v>-1.7632241813602085</v>
      </c>
      <c r="O69" s="137" t="str">
        <f t="shared" si="162"/>
        <v>Y</v>
      </c>
      <c r="P69" s="137" t="str">
        <f t="shared" si="163"/>
        <v>N</v>
      </c>
      <c r="Q69" s="137" t="str">
        <f t="shared" si="164"/>
        <v>N</v>
      </c>
      <c r="R69" s="137">
        <f>FOD!C69</f>
        <v>18.7</v>
      </c>
      <c r="S69" s="137">
        <f>FOD!M69</f>
        <v>19.05</v>
      </c>
      <c r="T69" s="137">
        <f>FOD!W69</f>
        <v>19.3</v>
      </c>
      <c r="U69" s="137">
        <f>FOD!AG69</f>
        <v>20</v>
      </c>
      <c r="V69" s="137">
        <f>FOD!AQ69</f>
        <v>20.85</v>
      </c>
      <c r="W69" s="137">
        <f>FOD!D69</f>
        <v>19.149999999999999</v>
      </c>
      <c r="X69" s="137">
        <f>FOD!N69</f>
        <v>19.600000000000001</v>
      </c>
      <c r="Y69" s="137">
        <f>FOD!X69</f>
        <v>19.75</v>
      </c>
      <c r="Z69" s="137">
        <f>FOD!AH69</f>
        <v>20.3</v>
      </c>
      <c r="AA69" s="137">
        <f>FOD!AR69</f>
        <v>20.85</v>
      </c>
      <c r="AB69" s="137">
        <f>FOD!E69</f>
        <v>18.149999999999999</v>
      </c>
      <c r="AC69" s="137">
        <f>FOD!O69</f>
        <v>18.55</v>
      </c>
      <c r="AD69" s="137">
        <f>FOD!Y69</f>
        <v>18.8</v>
      </c>
      <c r="AE69" s="137">
        <f>FOD!AI69</f>
        <v>19.399999999999999</v>
      </c>
      <c r="AF69" s="137">
        <f>FOD!AS69</f>
        <v>19.5</v>
      </c>
      <c r="AG69" s="137">
        <f>FOD!G69</f>
        <v>117000000</v>
      </c>
      <c r="AH69" s="137">
        <f>FOD!Q69</f>
        <v>120204000</v>
      </c>
      <c r="AI69" s="137">
        <f>FOD!AA69</f>
        <v>116688000</v>
      </c>
      <c r="AJ69" s="137">
        <f>FOD!AK69</f>
        <v>106500000</v>
      </c>
      <c r="AK69" s="137">
        <f>FOD!AU69</f>
        <v>105528000</v>
      </c>
      <c r="AL69" s="137" t="str">
        <f t="shared" si="165"/>
        <v>N</v>
      </c>
      <c r="AM69" s="137" t="str">
        <f t="shared" si="166"/>
        <v>Y</v>
      </c>
      <c r="AN69" s="137" t="str">
        <f t="shared" si="167"/>
        <v>Y</v>
      </c>
      <c r="AO69" s="137" t="str">
        <f t="shared" si="168"/>
        <v>Y</v>
      </c>
      <c r="AP69" s="139">
        <f t="shared" si="169"/>
        <v>-2.6654687032045521</v>
      </c>
      <c r="AQ69" s="139">
        <f t="shared" si="170"/>
        <v>3.0131633072809545</v>
      </c>
      <c r="AR69" s="139">
        <f t="shared" si="171"/>
        <v>9.5661971830985912</v>
      </c>
      <c r="AS69" s="139">
        <f t="shared" si="172"/>
        <v>0.92108255628837832</v>
      </c>
      <c r="AT69" s="137" t="str">
        <f t="shared" si="173"/>
        <v>N</v>
      </c>
      <c r="AU69" s="137" t="str">
        <f t="shared" si="174"/>
        <v>N</v>
      </c>
      <c r="AV69" s="137" t="str">
        <f t="shared" si="175"/>
        <v>Y</v>
      </c>
      <c r="AW69" s="137">
        <f>FOD!H69</f>
        <v>931028400</v>
      </c>
      <c r="AX69" s="137">
        <f>FOD!R69</f>
        <v>1025706600</v>
      </c>
      <c r="AY69" s="137">
        <f>FOD!AB69</f>
        <v>950394600</v>
      </c>
      <c r="AZ69" s="137">
        <f>FOD!AL69</f>
        <v>430179600</v>
      </c>
      <c r="BA69" s="137">
        <f>FOD!AV69</f>
        <v>733378200</v>
      </c>
      <c r="BB69" s="137" t="str">
        <f t="shared" si="176"/>
        <v>N</v>
      </c>
      <c r="BC69" s="137" t="str">
        <f t="shared" si="177"/>
        <v>Y</v>
      </c>
      <c r="BD69" s="137" t="str">
        <f t="shared" si="178"/>
        <v>Y</v>
      </c>
      <c r="BE69" s="137" t="str">
        <f t="shared" si="179"/>
        <v>N</v>
      </c>
      <c r="BF69" s="139">
        <f t="shared" si="180"/>
        <v>-9.2305343457866016</v>
      </c>
      <c r="BG69" s="139">
        <f t="shared" si="181"/>
        <v>7.9242874486029278</v>
      </c>
      <c r="BH69" s="139">
        <f t="shared" si="182"/>
        <v>120.92972330626557</v>
      </c>
      <c r="BI69" s="139">
        <f t="shared" si="183"/>
        <v>-41.342734212715889</v>
      </c>
      <c r="BJ69" s="137" t="str">
        <f t="shared" si="184"/>
        <v>N</v>
      </c>
      <c r="BK69" s="137" t="str">
        <f t="shared" si="185"/>
        <v>N</v>
      </c>
      <c r="BL69" s="137" t="str">
        <f t="shared" si="186"/>
        <v>Y</v>
      </c>
      <c r="BM69" s="137">
        <f>FOD!I69</f>
        <v>50172000</v>
      </c>
      <c r="BN69" s="137">
        <f>FOD!S69</f>
        <v>54120000</v>
      </c>
      <c r="BO69" s="137">
        <f>FOD!AC69</f>
        <v>49464000</v>
      </c>
      <c r="BP69" s="137">
        <f>FOD!AM69</f>
        <v>21804000</v>
      </c>
      <c r="BQ69" s="137">
        <f>FOD!AW69</f>
        <v>36696000</v>
      </c>
      <c r="BR69" s="137" t="str">
        <f t="shared" si="187"/>
        <v>N</v>
      </c>
      <c r="BS69" s="137" t="str">
        <f t="shared" si="188"/>
        <v>Y</v>
      </c>
      <c r="BT69" s="137" t="str">
        <f t="shared" si="189"/>
        <v>Y</v>
      </c>
      <c r="BU69" s="137" t="str">
        <f t="shared" si="190"/>
        <v>N</v>
      </c>
      <c r="BV69" s="139">
        <f t="shared" si="191"/>
        <v>-7.29490022172949</v>
      </c>
      <c r="BW69" s="139">
        <f t="shared" si="192"/>
        <v>9.4129063561377979</v>
      </c>
      <c r="BX69" s="139">
        <f t="shared" si="193"/>
        <v>126.85745734727574</v>
      </c>
      <c r="BY69" s="139">
        <f t="shared" si="194"/>
        <v>-40.582079790712882</v>
      </c>
      <c r="BZ69" s="137" t="str">
        <f t="shared" si="195"/>
        <v>N</v>
      </c>
      <c r="CA69" s="137" t="str">
        <f t="shared" si="196"/>
        <v>N</v>
      </c>
      <c r="CB69" s="137" t="str">
        <f t="shared" si="197"/>
        <v>Y</v>
      </c>
      <c r="CC69" s="137">
        <f>FOD!J69</f>
        <v>2681</v>
      </c>
      <c r="CD69" s="137">
        <f>FOD!T69</f>
        <v>3207</v>
      </c>
      <c r="CE69" s="137">
        <f>FOD!AD69</f>
        <v>3494</v>
      </c>
      <c r="CF69" s="137">
        <f>FOD!AN69</f>
        <v>1554</v>
      </c>
      <c r="CG69" s="137">
        <f>FOD!AX69</f>
        <v>2434</v>
      </c>
      <c r="CH69" s="137" t="str">
        <f t="shared" si="198"/>
        <v>N</v>
      </c>
      <c r="CI69" s="137" t="str">
        <f t="shared" si="199"/>
        <v>N</v>
      </c>
      <c r="CJ69" s="137" t="str">
        <f t="shared" si="200"/>
        <v>Y</v>
      </c>
      <c r="CK69" s="137" t="str">
        <f t="shared" si="201"/>
        <v>N</v>
      </c>
      <c r="CL69" s="139">
        <f t="shared" si="202"/>
        <v>-16.401621453071407</v>
      </c>
      <c r="CM69" s="139">
        <f t="shared" si="203"/>
        <v>-8.2140812821980536</v>
      </c>
      <c r="CN69" s="139">
        <f t="shared" si="204"/>
        <v>124.83912483912485</v>
      </c>
      <c r="CO69" s="139">
        <f t="shared" si="205"/>
        <v>-36.154478225143791</v>
      </c>
      <c r="CP69" s="137" t="str">
        <f t="shared" si="206"/>
        <v>N</v>
      </c>
      <c r="CQ69" s="137" t="str">
        <f t="shared" si="207"/>
        <v>N</v>
      </c>
      <c r="CR69" s="137" t="str">
        <f t="shared" si="208"/>
        <v>Y</v>
      </c>
      <c r="CT69" s="144" t="str">
        <f>'FOD (ALL)'!M69</f>
        <v>IDEA</v>
      </c>
      <c r="CU69" s="137">
        <f>'FOD (ALL)'!N69</f>
        <v>4381</v>
      </c>
      <c r="CV69" s="137">
        <f>'FOD (ALL)'!AE69</f>
        <v>689</v>
      </c>
      <c r="CW69" s="137">
        <f>'FOD (ALL)'!AV69</f>
        <v>692</v>
      </c>
      <c r="CX69" s="137">
        <f>'FOD (ALL)'!BM69</f>
        <v>6612</v>
      </c>
      <c r="CY69" s="137">
        <f>'FOD (ALL)'!CD69</f>
        <v>2795</v>
      </c>
      <c r="CZ69" s="137" t="str">
        <f t="shared" si="209"/>
        <v>Y</v>
      </c>
      <c r="DA69" s="137" t="str">
        <f t="shared" si="210"/>
        <v>N</v>
      </c>
      <c r="DB69" s="137" t="str">
        <f t="shared" si="211"/>
        <v>N</v>
      </c>
      <c r="DC69" s="137" t="str">
        <f t="shared" si="212"/>
        <v>Y</v>
      </c>
      <c r="DD69" s="139">
        <f t="shared" si="213"/>
        <v>535.84905660377353</v>
      </c>
      <c r="DE69" s="139">
        <f t="shared" si="214"/>
        <v>-0.43352601156069359</v>
      </c>
      <c r="DF69" s="139">
        <f t="shared" si="215"/>
        <v>-89.534180278281923</v>
      </c>
      <c r="DG69" s="139">
        <f t="shared" si="216"/>
        <v>136.56529516994632</v>
      </c>
      <c r="DH69" s="139" t="str">
        <f t="shared" si="217"/>
        <v>Y</v>
      </c>
      <c r="DI69" s="139" t="str">
        <f t="shared" si="218"/>
        <v>Y</v>
      </c>
      <c r="DJ69" s="137" t="str">
        <f t="shared" si="219"/>
        <v>N</v>
      </c>
      <c r="DK69" s="137">
        <f>'FOD (ALL)'!O69</f>
        <v>23835.800000000003</v>
      </c>
      <c r="DL69" s="137">
        <f>'FOD (ALL)'!AF69</f>
        <v>3778.72</v>
      </c>
      <c r="DM69" s="137">
        <f>'FOD (ALL)'!AW69</f>
        <v>3860.31</v>
      </c>
      <c r="DN69" s="137">
        <f>'FOD (ALL)'!BN69</f>
        <v>33903.479999999996</v>
      </c>
      <c r="DO69" s="137">
        <f>'FOD (ALL)'!CE69</f>
        <v>13232.88</v>
      </c>
      <c r="DP69" s="137" t="str">
        <f t="shared" si="220"/>
        <v>Y</v>
      </c>
      <c r="DQ69" s="137" t="str">
        <f t="shared" si="221"/>
        <v>N</v>
      </c>
      <c r="DR69" s="137" t="str">
        <f t="shared" si="222"/>
        <v>N</v>
      </c>
      <c r="DS69" s="137" t="str">
        <f t="shared" si="223"/>
        <v>Y</v>
      </c>
      <c r="DT69" s="139">
        <f t="shared" si="224"/>
        <v>530.79032053182038</v>
      </c>
      <c r="DU69" s="139">
        <f t="shared" si="225"/>
        <v>-2.1135608280164067</v>
      </c>
      <c r="DV69" s="139">
        <f t="shared" si="226"/>
        <v>-88.613823713671863</v>
      </c>
      <c r="DW69" s="139">
        <f t="shared" si="227"/>
        <v>156.20635870649474</v>
      </c>
      <c r="DX69" s="139" t="str">
        <f t="shared" si="228"/>
        <v>Y</v>
      </c>
      <c r="DY69" s="139" t="str">
        <f t="shared" si="229"/>
        <v>Y</v>
      </c>
      <c r="DZ69" s="137" t="str">
        <f t="shared" si="230"/>
        <v>N</v>
      </c>
      <c r="EA69" s="137">
        <f>'FOD (ALL)'!P69</f>
        <v>526456000</v>
      </c>
      <c r="EB69" s="137">
        <f>'FOD (ALL)'!AG69</f>
        <v>427672000</v>
      </c>
      <c r="EC69" s="137">
        <f>'FOD (ALL)'!AX69</f>
        <v>485786000</v>
      </c>
      <c r="ED69" s="137">
        <f>'FOD (ALL)'!BO69</f>
        <v>550270000</v>
      </c>
      <c r="EE69" s="137">
        <f>'FOD (ALL)'!CF69</f>
        <v>428750000</v>
      </c>
      <c r="EF69" s="137" t="str">
        <f t="shared" si="231"/>
        <v>Y</v>
      </c>
      <c r="EG69" s="137" t="str">
        <f t="shared" si="232"/>
        <v>N</v>
      </c>
      <c r="EH69" s="137" t="str">
        <f t="shared" si="233"/>
        <v>N</v>
      </c>
      <c r="EI69" s="137" t="str">
        <f t="shared" si="234"/>
        <v>Y</v>
      </c>
      <c r="EJ69" s="139">
        <f t="shared" si="235"/>
        <v>23.098075160403301</v>
      </c>
      <c r="EK69" s="139">
        <f t="shared" si="236"/>
        <v>-11.962880774662093</v>
      </c>
      <c r="EL69" s="139">
        <f t="shared" si="237"/>
        <v>-11.718610863757792</v>
      </c>
      <c r="EM69" s="139">
        <f t="shared" si="238"/>
        <v>28.342857142857142</v>
      </c>
      <c r="EN69" s="139" t="str">
        <f t="shared" si="239"/>
        <v>Y</v>
      </c>
      <c r="EO69" s="139" t="str">
        <f t="shared" si="240"/>
        <v>N</v>
      </c>
      <c r="EP69" s="137" t="str">
        <f t="shared" si="241"/>
        <v>N</v>
      </c>
      <c r="EQ69" s="137">
        <f>'FOD (ALL)'!Q69</f>
        <v>98784000</v>
      </c>
      <c r="ER69" s="137">
        <f>'FOD (ALL)'!AH69</f>
        <v>-58114000</v>
      </c>
      <c r="ES69" s="137">
        <f>'FOD (ALL)'!AY69</f>
        <v>-64484000</v>
      </c>
      <c r="ET69" s="137">
        <f>'FOD (ALL)'!BP69</f>
        <v>121520000</v>
      </c>
      <c r="EU69" s="137">
        <f>'FOD (ALL)'!CG69</f>
        <v>-16170000</v>
      </c>
      <c r="EV69" s="137" t="str">
        <f t="shared" si="242"/>
        <v>Y</v>
      </c>
      <c r="EW69" s="137" t="str">
        <f t="shared" si="243"/>
        <v>Y</v>
      </c>
      <c r="EX69" s="137" t="str">
        <f t="shared" si="244"/>
        <v>N</v>
      </c>
      <c r="EY69" s="137" t="str">
        <f t="shared" si="245"/>
        <v>Y</v>
      </c>
      <c r="EZ69" s="139">
        <f t="shared" si="246"/>
        <v>-269.98313659359189</v>
      </c>
      <c r="FA69" s="139">
        <f t="shared" si="247"/>
        <v>-9.8784194528875382</v>
      </c>
      <c r="FB69" s="139">
        <f t="shared" si="248"/>
        <v>-153.06451612903226</v>
      </c>
      <c r="FC69" s="139">
        <f t="shared" si="249"/>
        <v>-851.5151515151515</v>
      </c>
      <c r="FD69" s="139" t="str">
        <f t="shared" si="250"/>
        <v>N</v>
      </c>
      <c r="FE69" s="139" t="str">
        <f t="shared" si="251"/>
        <v>Y</v>
      </c>
      <c r="FF69" s="137" t="str">
        <f t="shared" si="252"/>
        <v>Y</v>
      </c>
    </row>
    <row r="70" spans="1:162" x14ac:dyDescent="0.3">
      <c r="A70" s="137" t="str">
        <f>FOD!B70</f>
        <v xml:space="preserve">IGL       </v>
      </c>
      <c r="B70" s="137">
        <f>FOD!F70</f>
        <v>449.4</v>
      </c>
      <c r="C70" s="137">
        <f>FOD!P70</f>
        <v>451</v>
      </c>
      <c r="D70" s="137">
        <f>FOD!Z70</f>
        <v>453.3</v>
      </c>
      <c r="E70" s="137">
        <f>FOD!AJ70</f>
        <v>451.5</v>
      </c>
      <c r="F70" s="137">
        <f>FOD!AT70</f>
        <v>444.1</v>
      </c>
      <c r="G70" s="137" t="str">
        <f t="shared" si="154"/>
        <v>N</v>
      </c>
      <c r="H70" s="137" t="str">
        <f t="shared" si="155"/>
        <v>N</v>
      </c>
      <c r="I70" s="137" t="str">
        <f t="shared" si="156"/>
        <v>Y</v>
      </c>
      <c r="J70" s="137" t="str">
        <f t="shared" si="157"/>
        <v>Y</v>
      </c>
      <c r="K70" s="139">
        <f t="shared" si="158"/>
        <v>-0.35476718403548174</v>
      </c>
      <c r="L70" s="139">
        <f t="shared" si="159"/>
        <v>-0.507390249283038</v>
      </c>
      <c r="M70" s="139">
        <f t="shared" si="160"/>
        <v>0.39867109634551751</v>
      </c>
      <c r="N70" s="139">
        <f t="shared" si="161"/>
        <v>1.6662913758162523</v>
      </c>
      <c r="O70" s="137" t="str">
        <f t="shared" si="162"/>
        <v>Y</v>
      </c>
      <c r="P70" s="137" t="str">
        <f t="shared" si="163"/>
        <v>N</v>
      </c>
      <c r="Q70" s="137" t="str">
        <f t="shared" si="164"/>
        <v>N</v>
      </c>
      <c r="R70" s="137">
        <f>FOD!C70</f>
        <v>448.2</v>
      </c>
      <c r="S70" s="137">
        <f>FOD!M70</f>
        <v>453.85</v>
      </c>
      <c r="T70" s="137">
        <f>FOD!W70</f>
        <v>453.35</v>
      </c>
      <c r="U70" s="137">
        <f>FOD!AG70</f>
        <v>455.2</v>
      </c>
      <c r="V70" s="137">
        <f>FOD!AQ70</f>
        <v>454.7</v>
      </c>
      <c r="W70" s="137">
        <f>FOD!D70</f>
        <v>454.3</v>
      </c>
      <c r="X70" s="137">
        <f>FOD!N70</f>
        <v>463.5</v>
      </c>
      <c r="Y70" s="137">
        <f>FOD!X70</f>
        <v>459.85</v>
      </c>
      <c r="Z70" s="137">
        <f>FOD!AH70</f>
        <v>458.7</v>
      </c>
      <c r="AA70" s="137">
        <f>FOD!AR70</f>
        <v>463.4</v>
      </c>
      <c r="AB70" s="137">
        <f>FOD!E70</f>
        <v>441.5</v>
      </c>
      <c r="AC70" s="137">
        <f>FOD!O70</f>
        <v>447.85</v>
      </c>
      <c r="AD70" s="137">
        <f>FOD!Y70</f>
        <v>450.5</v>
      </c>
      <c r="AE70" s="137">
        <f>FOD!AI70</f>
        <v>444</v>
      </c>
      <c r="AF70" s="137">
        <f>FOD!AS70</f>
        <v>438.1</v>
      </c>
      <c r="AG70" s="137">
        <f>FOD!G70</f>
        <v>4323000</v>
      </c>
      <c r="AH70" s="137">
        <f>FOD!Q70</f>
        <v>4508625</v>
      </c>
      <c r="AI70" s="137">
        <f>FOD!AA70</f>
        <v>4488000</v>
      </c>
      <c r="AJ70" s="137">
        <f>FOD!AK70</f>
        <v>4701125</v>
      </c>
      <c r="AK70" s="137">
        <f>FOD!AU70</f>
        <v>4779500</v>
      </c>
      <c r="AL70" s="137" t="str">
        <f t="shared" si="165"/>
        <v>N</v>
      </c>
      <c r="AM70" s="137" t="str">
        <f t="shared" si="166"/>
        <v>Y</v>
      </c>
      <c r="AN70" s="137" t="str">
        <f t="shared" si="167"/>
        <v>N</v>
      </c>
      <c r="AO70" s="137" t="str">
        <f t="shared" si="168"/>
        <v>N</v>
      </c>
      <c r="AP70" s="139">
        <f t="shared" si="169"/>
        <v>-4.1171088746569078</v>
      </c>
      <c r="AQ70" s="139">
        <f t="shared" si="170"/>
        <v>0.4595588235294118</v>
      </c>
      <c r="AR70" s="139">
        <f t="shared" si="171"/>
        <v>-4.533489324363849</v>
      </c>
      <c r="AS70" s="139">
        <f t="shared" si="172"/>
        <v>-1.6398158803222096</v>
      </c>
      <c r="AT70" s="137" t="str">
        <f t="shared" si="173"/>
        <v>N</v>
      </c>
      <c r="AU70" s="137" t="str">
        <f t="shared" si="174"/>
        <v>Y</v>
      </c>
      <c r="AV70" s="137" t="str">
        <f t="shared" si="175"/>
        <v>N</v>
      </c>
      <c r="AW70" s="137">
        <f>FOD!H70</f>
        <v>1742396493.75</v>
      </c>
      <c r="AX70" s="137">
        <f>FOD!R70</f>
        <v>1096989093.75</v>
      </c>
      <c r="AY70" s="137">
        <f>FOD!AB70</f>
        <v>948774612.5</v>
      </c>
      <c r="AZ70" s="137">
        <f>FOD!AL70</f>
        <v>2092336537.5</v>
      </c>
      <c r="BA70" s="137">
        <f>FOD!AV70</f>
        <v>1671824000</v>
      </c>
      <c r="BB70" s="137" t="str">
        <f t="shared" si="176"/>
        <v>Y</v>
      </c>
      <c r="BC70" s="137" t="str">
        <f t="shared" si="177"/>
        <v>Y</v>
      </c>
      <c r="BD70" s="137" t="str">
        <f t="shared" si="178"/>
        <v>N</v>
      </c>
      <c r="BE70" s="137" t="str">
        <f t="shared" si="179"/>
        <v>Y</v>
      </c>
      <c r="BF70" s="139">
        <f t="shared" si="180"/>
        <v>58.834440896190543</v>
      </c>
      <c r="BG70" s="139">
        <f t="shared" si="181"/>
        <v>15.621674452213485</v>
      </c>
      <c r="BH70" s="139">
        <f t="shared" si="182"/>
        <v>-54.65477969267647</v>
      </c>
      <c r="BI70" s="139">
        <f t="shared" si="183"/>
        <v>25.152919057269184</v>
      </c>
      <c r="BJ70" s="137" t="str">
        <f t="shared" si="184"/>
        <v>Y</v>
      </c>
      <c r="BK70" s="137" t="str">
        <f t="shared" si="185"/>
        <v>Y</v>
      </c>
      <c r="BL70" s="137" t="str">
        <f t="shared" si="186"/>
        <v>N</v>
      </c>
      <c r="BM70" s="137">
        <f>FOD!I70</f>
        <v>3894000</v>
      </c>
      <c r="BN70" s="137">
        <f>FOD!S70</f>
        <v>2400750</v>
      </c>
      <c r="BO70" s="137">
        <f>FOD!AC70</f>
        <v>2081750</v>
      </c>
      <c r="BP70" s="137">
        <f>FOD!AM70</f>
        <v>4610375</v>
      </c>
      <c r="BQ70" s="137">
        <f>FOD!AW70</f>
        <v>3726250</v>
      </c>
      <c r="BR70" s="137" t="str">
        <f t="shared" si="187"/>
        <v>Y</v>
      </c>
      <c r="BS70" s="137" t="str">
        <f t="shared" si="188"/>
        <v>Y</v>
      </c>
      <c r="BT70" s="137" t="str">
        <f t="shared" si="189"/>
        <v>N</v>
      </c>
      <c r="BU70" s="137" t="str">
        <f t="shared" si="190"/>
        <v>Y</v>
      </c>
      <c r="BV70" s="139">
        <f t="shared" si="191"/>
        <v>62.199312714776632</v>
      </c>
      <c r="BW70" s="139">
        <f t="shared" si="192"/>
        <v>15.323645970937912</v>
      </c>
      <c r="BX70" s="139">
        <f t="shared" si="193"/>
        <v>-54.846406203399944</v>
      </c>
      <c r="BY70" s="139">
        <f t="shared" si="194"/>
        <v>23.726937269372694</v>
      </c>
      <c r="BZ70" s="137" t="str">
        <f t="shared" si="195"/>
        <v>Y</v>
      </c>
      <c r="CA70" s="137" t="str">
        <f t="shared" si="196"/>
        <v>Y</v>
      </c>
      <c r="CB70" s="137" t="str">
        <f t="shared" si="197"/>
        <v>N</v>
      </c>
      <c r="CC70" s="137">
        <f>FOD!J70</f>
        <v>2338</v>
      </c>
      <c r="CD70" s="137">
        <f>FOD!T70</f>
        <v>1623</v>
      </c>
      <c r="CE70" s="137">
        <f>FOD!AD70</f>
        <v>1430</v>
      </c>
      <c r="CF70" s="137">
        <f>FOD!AN70</f>
        <v>2843</v>
      </c>
      <c r="CG70" s="137">
        <f>FOD!AX70</f>
        <v>2361</v>
      </c>
      <c r="CH70" s="137" t="str">
        <f t="shared" si="198"/>
        <v>Y</v>
      </c>
      <c r="CI70" s="137" t="str">
        <f t="shared" si="199"/>
        <v>Y</v>
      </c>
      <c r="CJ70" s="137" t="str">
        <f t="shared" si="200"/>
        <v>N</v>
      </c>
      <c r="CK70" s="137" t="str">
        <f t="shared" si="201"/>
        <v>Y</v>
      </c>
      <c r="CL70" s="139">
        <f t="shared" si="202"/>
        <v>44.05422057917437</v>
      </c>
      <c r="CM70" s="139">
        <f t="shared" si="203"/>
        <v>13.496503496503495</v>
      </c>
      <c r="CN70" s="139">
        <f t="shared" si="204"/>
        <v>-49.701020049243752</v>
      </c>
      <c r="CO70" s="139">
        <f t="shared" si="205"/>
        <v>20.415078356628548</v>
      </c>
      <c r="CP70" s="137" t="str">
        <f t="shared" si="206"/>
        <v>Y</v>
      </c>
      <c r="CQ70" s="137" t="str">
        <f t="shared" si="207"/>
        <v>Y</v>
      </c>
      <c r="CR70" s="137" t="str">
        <f t="shared" si="208"/>
        <v>N</v>
      </c>
      <c r="CT70" s="144" t="str">
        <f>'FOD (ALL)'!M70</f>
        <v>IDFCFIRSTB</v>
      </c>
      <c r="CU70" s="137">
        <f>'FOD (ALL)'!N70</f>
        <v>6972</v>
      </c>
      <c r="CV70" s="137">
        <f>'FOD (ALL)'!AE70</f>
        <v>6904</v>
      </c>
      <c r="CW70" s="137">
        <f>'FOD (ALL)'!AV70</f>
        <v>4964</v>
      </c>
      <c r="CX70" s="137">
        <f>'FOD (ALL)'!BM70</f>
        <v>2177</v>
      </c>
      <c r="CY70" s="137">
        <f>'FOD (ALL)'!CD70</f>
        <v>3829</v>
      </c>
      <c r="CZ70" s="137" t="str">
        <f t="shared" si="209"/>
        <v>Y</v>
      </c>
      <c r="DA70" s="137" t="str">
        <f t="shared" si="210"/>
        <v>Y</v>
      </c>
      <c r="DB70" s="137" t="str">
        <f t="shared" si="211"/>
        <v>Y</v>
      </c>
      <c r="DC70" s="137" t="str">
        <f t="shared" si="212"/>
        <v>N</v>
      </c>
      <c r="DD70" s="139">
        <f t="shared" si="213"/>
        <v>0.9849362688296639</v>
      </c>
      <c r="DE70" s="139">
        <f t="shared" si="214"/>
        <v>39.081385979049152</v>
      </c>
      <c r="DF70" s="139">
        <f t="shared" si="215"/>
        <v>128.02021129995407</v>
      </c>
      <c r="DG70" s="139">
        <f t="shared" si="216"/>
        <v>-43.144424131627055</v>
      </c>
      <c r="DH70" s="139" t="str">
        <f t="shared" si="217"/>
        <v>N</v>
      </c>
      <c r="DI70" s="139" t="str">
        <f t="shared" si="218"/>
        <v>N</v>
      </c>
      <c r="DJ70" s="137" t="str">
        <f t="shared" si="219"/>
        <v>Y</v>
      </c>
      <c r="DK70" s="137">
        <f>'FOD (ALL)'!O70</f>
        <v>15535.52</v>
      </c>
      <c r="DL70" s="137">
        <f>'FOD (ALL)'!AF70</f>
        <v>15719.23</v>
      </c>
      <c r="DM70" s="137">
        <f>'FOD (ALL)'!AW70</f>
        <v>11446.34</v>
      </c>
      <c r="DN70" s="137">
        <f>'FOD (ALL)'!BN70</f>
        <v>5155.25</v>
      </c>
      <c r="DO70" s="137">
        <f>'FOD (ALL)'!CE70</f>
        <v>9185.0500000000011</v>
      </c>
      <c r="DP70" s="137" t="str">
        <f t="shared" si="220"/>
        <v>N</v>
      </c>
      <c r="DQ70" s="137" t="str">
        <f t="shared" si="221"/>
        <v>Y</v>
      </c>
      <c r="DR70" s="137" t="str">
        <f t="shared" si="222"/>
        <v>Y</v>
      </c>
      <c r="DS70" s="137" t="str">
        <f t="shared" si="223"/>
        <v>N</v>
      </c>
      <c r="DT70" s="139">
        <f t="shared" si="224"/>
        <v>-1.1686959221284958</v>
      </c>
      <c r="DU70" s="139">
        <f t="shared" si="225"/>
        <v>37.329749072629326</v>
      </c>
      <c r="DV70" s="139">
        <f t="shared" si="226"/>
        <v>122.03268512681247</v>
      </c>
      <c r="DW70" s="139">
        <f t="shared" si="227"/>
        <v>-43.873468299029405</v>
      </c>
      <c r="DX70" s="139" t="str">
        <f t="shared" si="228"/>
        <v>N</v>
      </c>
      <c r="DY70" s="139" t="str">
        <f t="shared" si="229"/>
        <v>N</v>
      </c>
      <c r="DZ70" s="137" t="str">
        <f t="shared" si="230"/>
        <v>Y</v>
      </c>
      <c r="EA70" s="137">
        <f>'FOD (ALL)'!P70</f>
        <v>177130000</v>
      </c>
      <c r="EB70" s="137">
        <f>'FOD (ALL)'!AG70</f>
        <v>167063000</v>
      </c>
      <c r="EC70" s="137">
        <f>'FOD (ALL)'!AX70</f>
        <v>151454000</v>
      </c>
      <c r="ED70" s="137">
        <f>'FOD (ALL)'!BO70</f>
        <v>135819000</v>
      </c>
      <c r="EE70" s="137">
        <f>'FOD (ALL)'!CF70</f>
        <v>133072000</v>
      </c>
      <c r="EF70" s="137" t="str">
        <f t="shared" si="231"/>
        <v>Y</v>
      </c>
      <c r="EG70" s="137" t="str">
        <f t="shared" si="232"/>
        <v>Y</v>
      </c>
      <c r="EH70" s="137" t="str">
        <f t="shared" si="233"/>
        <v>Y</v>
      </c>
      <c r="EI70" s="137" t="str">
        <f t="shared" si="234"/>
        <v>Y</v>
      </c>
      <c r="EJ70" s="139">
        <f t="shared" si="235"/>
        <v>6.0258704799985638</v>
      </c>
      <c r="EK70" s="139">
        <f t="shared" si="236"/>
        <v>10.30609954177506</v>
      </c>
      <c r="EL70" s="139">
        <f t="shared" si="237"/>
        <v>11.511644173495608</v>
      </c>
      <c r="EM70" s="139">
        <f t="shared" si="238"/>
        <v>2.064296020199591</v>
      </c>
      <c r="EN70" s="139" t="str">
        <f t="shared" si="239"/>
        <v>N</v>
      </c>
      <c r="EO70" s="139" t="str">
        <f t="shared" si="240"/>
        <v>N</v>
      </c>
      <c r="EP70" s="137" t="str">
        <f t="shared" si="241"/>
        <v>Y</v>
      </c>
      <c r="EQ70" s="137">
        <f>'FOD (ALL)'!Q70</f>
        <v>10067000</v>
      </c>
      <c r="ER70" s="137">
        <f>'FOD (ALL)'!AH70</f>
        <v>15609000</v>
      </c>
      <c r="ES70" s="137">
        <f>'FOD (ALL)'!AY70</f>
        <v>15635000</v>
      </c>
      <c r="ET70" s="137">
        <f>'FOD (ALL)'!BP70</f>
        <v>2747000</v>
      </c>
      <c r="EU70" s="137">
        <f>'FOD (ALL)'!CG70</f>
        <v>6751000</v>
      </c>
      <c r="EV70" s="137" t="str">
        <f t="shared" si="242"/>
        <v>N</v>
      </c>
      <c r="EW70" s="137" t="str">
        <f t="shared" si="243"/>
        <v>N</v>
      </c>
      <c r="EX70" s="137" t="str">
        <f t="shared" si="244"/>
        <v>Y</v>
      </c>
      <c r="EY70" s="137" t="str">
        <f t="shared" si="245"/>
        <v>N</v>
      </c>
      <c r="EZ70" s="139">
        <f t="shared" si="246"/>
        <v>-35.505157281055801</v>
      </c>
      <c r="FA70" s="139">
        <f t="shared" si="247"/>
        <v>-0.16629357211384713</v>
      </c>
      <c r="FB70" s="139">
        <f t="shared" si="248"/>
        <v>469.16636330542411</v>
      </c>
      <c r="FC70" s="139">
        <f t="shared" si="249"/>
        <v>-59.309731891571616</v>
      </c>
      <c r="FD70" s="139" t="str">
        <f t="shared" si="250"/>
        <v>N</v>
      </c>
      <c r="FE70" s="139" t="str">
        <f t="shared" si="251"/>
        <v>N</v>
      </c>
      <c r="FF70" s="137" t="str">
        <f t="shared" si="252"/>
        <v>Y</v>
      </c>
    </row>
    <row r="71" spans="1:162" x14ac:dyDescent="0.3">
      <c r="A71" s="137" t="str">
        <f>FOD!B71</f>
        <v xml:space="preserve">INDIGO    </v>
      </c>
      <c r="B71" s="137">
        <f>FOD!F71</f>
        <v>972.9</v>
      </c>
      <c r="C71" s="137">
        <f>FOD!P71</f>
        <v>975.1</v>
      </c>
      <c r="D71" s="137">
        <f>FOD!Z71</f>
        <v>910.1</v>
      </c>
      <c r="E71" s="137">
        <f>FOD!AJ71</f>
        <v>887.55</v>
      </c>
      <c r="F71" s="137">
        <f>FOD!AT71</f>
        <v>883.3</v>
      </c>
      <c r="G71" s="137" t="str">
        <f t="shared" si="154"/>
        <v>N</v>
      </c>
      <c r="H71" s="137" t="str">
        <f t="shared" si="155"/>
        <v>Y</v>
      </c>
      <c r="I71" s="137" t="str">
        <f t="shared" si="156"/>
        <v>Y</v>
      </c>
      <c r="J71" s="137" t="str">
        <f t="shared" si="157"/>
        <v>Y</v>
      </c>
      <c r="K71" s="139">
        <f t="shared" si="158"/>
        <v>-0.22561788534509747</v>
      </c>
      <c r="L71" s="139">
        <f t="shared" si="159"/>
        <v>7.1420722997472801</v>
      </c>
      <c r="M71" s="139">
        <f t="shared" si="160"/>
        <v>2.5407019322855127</v>
      </c>
      <c r="N71" s="139">
        <f t="shared" si="161"/>
        <v>0.48115023208422958</v>
      </c>
      <c r="O71" s="137" t="str">
        <f t="shared" si="162"/>
        <v>N</v>
      </c>
      <c r="P71" s="137" t="str">
        <f t="shared" si="163"/>
        <v>Y</v>
      </c>
      <c r="Q71" s="137" t="str">
        <f t="shared" si="164"/>
        <v>Y</v>
      </c>
      <c r="R71" s="137">
        <f>FOD!C71</f>
        <v>980.15</v>
      </c>
      <c r="S71" s="137">
        <f>FOD!M71</f>
        <v>988.5</v>
      </c>
      <c r="T71" s="137">
        <f>FOD!W71</f>
        <v>889.95</v>
      </c>
      <c r="U71" s="137">
        <f>FOD!AG71</f>
        <v>900</v>
      </c>
      <c r="V71" s="137">
        <f>FOD!AQ71</f>
        <v>952.4</v>
      </c>
      <c r="W71" s="137">
        <f>FOD!D71</f>
        <v>1009.05</v>
      </c>
      <c r="X71" s="137">
        <f>FOD!N71</f>
        <v>1023</v>
      </c>
      <c r="Y71" s="137">
        <f>FOD!X71</f>
        <v>915.85</v>
      </c>
      <c r="Z71" s="137">
        <f>FOD!AH71</f>
        <v>917.3</v>
      </c>
      <c r="AA71" s="137">
        <f>FOD!AR71</f>
        <v>952.4</v>
      </c>
      <c r="AB71" s="137">
        <f>FOD!E71</f>
        <v>962.5</v>
      </c>
      <c r="AC71" s="137">
        <f>FOD!O71</f>
        <v>953.35</v>
      </c>
      <c r="AD71" s="137">
        <f>FOD!Y71</f>
        <v>881.4</v>
      </c>
      <c r="AE71" s="137">
        <f>FOD!AI71</f>
        <v>870.8</v>
      </c>
      <c r="AF71" s="137">
        <f>FOD!AS71</f>
        <v>831.5</v>
      </c>
      <c r="AG71" s="137">
        <f>FOD!G71</f>
        <v>3121800</v>
      </c>
      <c r="AH71" s="137">
        <f>FOD!Q71</f>
        <v>3470100</v>
      </c>
      <c r="AI71" s="137">
        <f>FOD!AA71</f>
        <v>3420000</v>
      </c>
      <c r="AJ71" s="137">
        <f>FOD!AK71</f>
        <v>3411000</v>
      </c>
      <c r="AK71" s="137">
        <f>FOD!AU71</f>
        <v>3434700</v>
      </c>
      <c r="AL71" s="137" t="str">
        <f t="shared" si="165"/>
        <v>N</v>
      </c>
      <c r="AM71" s="137" t="str">
        <f t="shared" si="166"/>
        <v>Y</v>
      </c>
      <c r="AN71" s="137" t="str">
        <f t="shared" si="167"/>
        <v>Y</v>
      </c>
      <c r="AO71" s="137" t="str">
        <f t="shared" si="168"/>
        <v>N</v>
      </c>
      <c r="AP71" s="139">
        <f t="shared" si="169"/>
        <v>-10.037174721189592</v>
      </c>
      <c r="AQ71" s="139">
        <f t="shared" si="170"/>
        <v>1.4649122807017543</v>
      </c>
      <c r="AR71" s="139">
        <f t="shared" si="171"/>
        <v>0.26385224274406333</v>
      </c>
      <c r="AS71" s="139">
        <f t="shared" si="172"/>
        <v>-0.69001659533583726</v>
      </c>
      <c r="AT71" s="137" t="str">
        <f t="shared" si="173"/>
        <v>N</v>
      </c>
      <c r="AU71" s="137" t="str">
        <f t="shared" si="174"/>
        <v>Y</v>
      </c>
      <c r="AV71" s="137" t="str">
        <f t="shared" si="175"/>
        <v>Y</v>
      </c>
      <c r="AW71" s="137">
        <f>FOD!H71</f>
        <v>3906286020</v>
      </c>
      <c r="AX71" s="137">
        <f>FOD!R71</f>
        <v>8913268365</v>
      </c>
      <c r="AY71" s="137">
        <f>FOD!AB71</f>
        <v>1587582735</v>
      </c>
      <c r="AZ71" s="137">
        <f>FOD!AL71</f>
        <v>2471506635</v>
      </c>
      <c r="BA71" s="137">
        <f>FOD!AV71</f>
        <v>5375682105</v>
      </c>
      <c r="BB71" s="137" t="str">
        <f t="shared" si="176"/>
        <v>N</v>
      </c>
      <c r="BC71" s="137" t="str">
        <f t="shared" si="177"/>
        <v>Y</v>
      </c>
      <c r="BD71" s="137" t="str">
        <f t="shared" si="178"/>
        <v>N</v>
      </c>
      <c r="BE71" s="137" t="str">
        <f t="shared" si="179"/>
        <v>N</v>
      </c>
      <c r="BF71" s="139">
        <f t="shared" si="180"/>
        <v>-56.174482131168283</v>
      </c>
      <c r="BG71" s="139">
        <f t="shared" si="181"/>
        <v>461.43646365617599</v>
      </c>
      <c r="BH71" s="139">
        <f t="shared" si="182"/>
        <v>-35.76457726159412</v>
      </c>
      <c r="BI71" s="139">
        <f t="shared" si="183"/>
        <v>-54.024315673331657</v>
      </c>
      <c r="BJ71" s="137" t="str">
        <f t="shared" si="184"/>
        <v>N</v>
      </c>
      <c r="BK71" s="137" t="str">
        <f t="shared" si="185"/>
        <v>Y</v>
      </c>
      <c r="BL71" s="137" t="str">
        <f t="shared" si="186"/>
        <v>Y</v>
      </c>
      <c r="BM71" s="137">
        <f>FOD!I71</f>
        <v>3983400</v>
      </c>
      <c r="BN71" s="137">
        <f>FOD!S71</f>
        <v>9050700</v>
      </c>
      <c r="BO71" s="137">
        <f>FOD!AC71</f>
        <v>1761300</v>
      </c>
      <c r="BP71" s="137">
        <f>FOD!AM71</f>
        <v>2772000</v>
      </c>
      <c r="BQ71" s="137">
        <f>FOD!AW71</f>
        <v>6103200</v>
      </c>
      <c r="BR71" s="137" t="str">
        <f t="shared" si="187"/>
        <v>N</v>
      </c>
      <c r="BS71" s="137" t="str">
        <f t="shared" si="188"/>
        <v>Y</v>
      </c>
      <c r="BT71" s="137" t="str">
        <f t="shared" si="189"/>
        <v>N</v>
      </c>
      <c r="BU71" s="137" t="str">
        <f t="shared" si="190"/>
        <v>N</v>
      </c>
      <c r="BV71" s="139">
        <f t="shared" si="191"/>
        <v>-55.987934634890124</v>
      </c>
      <c r="BW71" s="139">
        <f t="shared" si="192"/>
        <v>413.86475898484071</v>
      </c>
      <c r="BX71" s="139">
        <f t="shared" si="193"/>
        <v>-36.461038961038959</v>
      </c>
      <c r="BY71" s="139">
        <f t="shared" si="194"/>
        <v>-54.581203303185212</v>
      </c>
      <c r="BZ71" s="137" t="str">
        <f t="shared" si="195"/>
        <v>N</v>
      </c>
      <c r="CA71" s="137" t="str">
        <f t="shared" si="196"/>
        <v>Y</v>
      </c>
      <c r="CB71" s="137" t="str">
        <f t="shared" si="197"/>
        <v>Y</v>
      </c>
      <c r="CC71" s="137">
        <f>FOD!J71</f>
        <v>10910</v>
      </c>
      <c r="CD71" s="137">
        <f>FOD!T71</f>
        <v>25489</v>
      </c>
      <c r="CE71" s="137">
        <f>FOD!AD71</f>
        <v>4849</v>
      </c>
      <c r="CF71" s="137">
        <f>FOD!AN71</f>
        <v>7896</v>
      </c>
      <c r="CG71" s="137">
        <f>FOD!AX71</f>
        <v>16732</v>
      </c>
      <c r="CH71" s="137" t="str">
        <f t="shared" si="198"/>
        <v>N</v>
      </c>
      <c r="CI71" s="137" t="str">
        <f t="shared" si="199"/>
        <v>Y</v>
      </c>
      <c r="CJ71" s="137" t="str">
        <f t="shared" si="200"/>
        <v>N</v>
      </c>
      <c r="CK71" s="137" t="str">
        <f t="shared" si="201"/>
        <v>N</v>
      </c>
      <c r="CL71" s="139">
        <f t="shared" si="202"/>
        <v>-57.197222331201694</v>
      </c>
      <c r="CM71" s="139">
        <f t="shared" si="203"/>
        <v>425.65477418024329</v>
      </c>
      <c r="CN71" s="139">
        <f t="shared" si="204"/>
        <v>-38.58915906788247</v>
      </c>
      <c r="CO71" s="139">
        <f t="shared" si="205"/>
        <v>-52.80898876404494</v>
      </c>
      <c r="CP71" s="137" t="str">
        <f t="shared" si="206"/>
        <v>N</v>
      </c>
      <c r="CQ71" s="137" t="str">
        <f t="shared" si="207"/>
        <v>Y</v>
      </c>
      <c r="CR71" s="137" t="str">
        <f t="shared" si="208"/>
        <v>Y</v>
      </c>
      <c r="CT71" s="144" t="str">
        <f>'FOD (ALL)'!M71</f>
        <v>IGL</v>
      </c>
      <c r="CU71" s="137">
        <f>'FOD (ALL)'!N71</f>
        <v>3384</v>
      </c>
      <c r="CV71" s="137">
        <f>'FOD (ALL)'!AE71</f>
        <v>1863</v>
      </c>
      <c r="CW71" s="137">
        <f>'FOD (ALL)'!AV71</f>
        <v>1571</v>
      </c>
      <c r="CX71" s="137">
        <f>'FOD (ALL)'!BM71</f>
        <v>3485</v>
      </c>
      <c r="CY71" s="137">
        <f>'FOD (ALL)'!CD71</f>
        <v>2751</v>
      </c>
      <c r="CZ71" s="137" t="str">
        <f t="shared" si="209"/>
        <v>Y</v>
      </c>
      <c r="DA71" s="137" t="str">
        <f t="shared" si="210"/>
        <v>Y</v>
      </c>
      <c r="DB71" s="137" t="str">
        <f t="shared" si="211"/>
        <v>N</v>
      </c>
      <c r="DC71" s="137" t="str">
        <f t="shared" si="212"/>
        <v>Y</v>
      </c>
      <c r="DD71" s="139">
        <f t="shared" si="213"/>
        <v>81.642512077294683</v>
      </c>
      <c r="DE71" s="139">
        <f t="shared" si="214"/>
        <v>18.586887332908976</v>
      </c>
      <c r="DF71" s="139">
        <f t="shared" si="215"/>
        <v>-54.921090387374463</v>
      </c>
      <c r="DG71" s="139">
        <f t="shared" si="216"/>
        <v>26.681206833878591</v>
      </c>
      <c r="DH71" s="139" t="str">
        <f t="shared" si="217"/>
        <v>Y</v>
      </c>
      <c r="DI71" s="139" t="str">
        <f t="shared" si="218"/>
        <v>Y</v>
      </c>
      <c r="DJ71" s="137" t="str">
        <f t="shared" si="219"/>
        <v>N</v>
      </c>
      <c r="DK71" s="137">
        <f>'FOD (ALL)'!O71</f>
        <v>20805.46</v>
      </c>
      <c r="DL71" s="137">
        <f>'FOD (ALL)'!AF71</f>
        <v>11700.099999999999</v>
      </c>
      <c r="DM71" s="137">
        <f>'FOD (ALL)'!AW71</f>
        <v>9843.85</v>
      </c>
      <c r="DN71" s="137">
        <f>'FOD (ALL)'!BN71</f>
        <v>21740.11</v>
      </c>
      <c r="DO71" s="137">
        <f>'FOD (ALL)'!CE71</f>
        <v>16969.100000000002</v>
      </c>
      <c r="DP71" s="137" t="str">
        <f t="shared" si="220"/>
        <v>Y</v>
      </c>
      <c r="DQ71" s="137" t="str">
        <f t="shared" si="221"/>
        <v>Y</v>
      </c>
      <c r="DR71" s="137" t="str">
        <f t="shared" si="222"/>
        <v>N</v>
      </c>
      <c r="DS71" s="137" t="str">
        <f t="shared" si="223"/>
        <v>Y</v>
      </c>
      <c r="DT71" s="139">
        <f t="shared" si="224"/>
        <v>77.822924590388126</v>
      </c>
      <c r="DU71" s="139">
        <f t="shared" si="225"/>
        <v>18.85695129446302</v>
      </c>
      <c r="DV71" s="139">
        <f t="shared" si="226"/>
        <v>-54.720330301916597</v>
      </c>
      <c r="DW71" s="139">
        <f t="shared" si="227"/>
        <v>28.115869433263978</v>
      </c>
      <c r="DX71" s="139" t="str">
        <f t="shared" si="228"/>
        <v>Y</v>
      </c>
      <c r="DY71" s="139" t="str">
        <f t="shared" si="229"/>
        <v>Y</v>
      </c>
      <c r="DZ71" s="137" t="str">
        <f t="shared" si="230"/>
        <v>N</v>
      </c>
      <c r="EA71" s="137">
        <f>'FOD (ALL)'!P71</f>
        <v>4651625</v>
      </c>
      <c r="EB71" s="137">
        <f>'FOD (ALL)'!AG71</f>
        <v>4780875</v>
      </c>
      <c r="EC71" s="137">
        <f>'FOD (ALL)'!AX71</f>
        <v>4710750</v>
      </c>
      <c r="ED71" s="137">
        <f>'FOD (ALL)'!BO71</f>
        <v>4917000</v>
      </c>
      <c r="EE71" s="137">
        <f>'FOD (ALL)'!CF71</f>
        <v>4939000</v>
      </c>
      <c r="EF71" s="137" t="str">
        <f t="shared" si="231"/>
        <v>N</v>
      </c>
      <c r="EG71" s="137" t="str">
        <f t="shared" si="232"/>
        <v>Y</v>
      </c>
      <c r="EH71" s="137" t="str">
        <f t="shared" si="233"/>
        <v>N</v>
      </c>
      <c r="EI71" s="137" t="str">
        <f t="shared" si="234"/>
        <v>N</v>
      </c>
      <c r="EJ71" s="139">
        <f t="shared" si="235"/>
        <v>-2.7034800115041704</v>
      </c>
      <c r="EK71" s="139">
        <f t="shared" si="236"/>
        <v>1.4886164623467601</v>
      </c>
      <c r="EL71" s="139">
        <f t="shared" si="237"/>
        <v>-4.1946308724832218</v>
      </c>
      <c r="EM71" s="139">
        <f t="shared" si="238"/>
        <v>-0.44543429844097993</v>
      </c>
      <c r="EN71" s="139" t="str">
        <f t="shared" si="239"/>
        <v>N</v>
      </c>
      <c r="EO71" s="139" t="str">
        <f t="shared" si="240"/>
        <v>Y</v>
      </c>
      <c r="EP71" s="137" t="str">
        <f t="shared" si="241"/>
        <v>N</v>
      </c>
      <c r="EQ71" s="137">
        <f>'FOD (ALL)'!Q71</f>
        <v>-129250</v>
      </c>
      <c r="ER71" s="137">
        <f>'FOD (ALL)'!AH71</f>
        <v>70125</v>
      </c>
      <c r="ES71" s="137">
        <f>'FOD (ALL)'!AY71</f>
        <v>-206250</v>
      </c>
      <c r="ET71" s="137">
        <f>'FOD (ALL)'!BP71</f>
        <v>-22000</v>
      </c>
      <c r="EU71" s="137">
        <f>'FOD (ALL)'!CG71</f>
        <v>-288750</v>
      </c>
      <c r="EV71" s="137" t="str">
        <f t="shared" si="242"/>
        <v>N</v>
      </c>
      <c r="EW71" s="137" t="str">
        <f t="shared" si="243"/>
        <v>Y</v>
      </c>
      <c r="EX71" s="137" t="str">
        <f t="shared" si="244"/>
        <v>N</v>
      </c>
      <c r="EY71" s="137" t="str">
        <f t="shared" si="245"/>
        <v>Y</v>
      </c>
      <c r="EZ71" s="139">
        <f t="shared" si="246"/>
        <v>-284.31372549019608</v>
      </c>
      <c r="FA71" s="139">
        <f t="shared" si="247"/>
        <v>-134</v>
      </c>
      <c r="FB71" s="139">
        <f t="shared" si="248"/>
        <v>837.5</v>
      </c>
      <c r="FC71" s="139">
        <f t="shared" si="249"/>
        <v>-92.38095238095238</v>
      </c>
      <c r="FD71" s="139" t="str">
        <f t="shared" si="250"/>
        <v>N</v>
      </c>
      <c r="FE71" s="139" t="str">
        <f t="shared" si="251"/>
        <v>N</v>
      </c>
      <c r="FF71" s="137" t="str">
        <f t="shared" si="252"/>
        <v>Y</v>
      </c>
    </row>
    <row r="72" spans="1:162" x14ac:dyDescent="0.3">
      <c r="A72" s="137" t="str">
        <f>FOD!B72</f>
        <v>INDUSINDBK</v>
      </c>
      <c r="B72" s="137">
        <f>FOD!F72</f>
        <v>337.1</v>
      </c>
      <c r="C72" s="137">
        <f>FOD!P72</f>
        <v>346.65</v>
      </c>
      <c r="D72" s="137">
        <f>FOD!Z72</f>
        <v>358.45</v>
      </c>
      <c r="E72" s="137">
        <f>FOD!AJ72</f>
        <v>368.65</v>
      </c>
      <c r="F72" s="137">
        <f>FOD!AT72</f>
        <v>376.3</v>
      </c>
      <c r="G72" s="137" t="str">
        <f t="shared" si="154"/>
        <v>N</v>
      </c>
      <c r="H72" s="137" t="str">
        <f t="shared" si="155"/>
        <v>N</v>
      </c>
      <c r="I72" s="137" t="str">
        <f t="shared" si="156"/>
        <v>N</v>
      </c>
      <c r="J72" s="137" t="str">
        <f t="shared" si="157"/>
        <v>N</v>
      </c>
      <c r="K72" s="139">
        <f t="shared" si="158"/>
        <v>-2.7549401413529369</v>
      </c>
      <c r="L72" s="139">
        <f t="shared" si="159"/>
        <v>-3.2919514576649496</v>
      </c>
      <c r="M72" s="139">
        <f t="shared" si="160"/>
        <v>-2.7668520276685173</v>
      </c>
      <c r="N72" s="139">
        <f t="shared" si="161"/>
        <v>-2.0329524315705645</v>
      </c>
      <c r="O72" s="137" t="str">
        <f t="shared" si="162"/>
        <v>Y</v>
      </c>
      <c r="P72" s="137" t="str">
        <f t="shared" si="163"/>
        <v>N</v>
      </c>
      <c r="Q72" s="137" t="str">
        <f t="shared" si="164"/>
        <v>N</v>
      </c>
      <c r="R72" s="137">
        <f>FOD!C72</f>
        <v>341.75</v>
      </c>
      <c r="S72" s="137">
        <f>FOD!M72</f>
        <v>362.5</v>
      </c>
      <c r="T72" s="137">
        <f>FOD!W72</f>
        <v>366</v>
      </c>
      <c r="U72" s="137">
        <f>FOD!AG72</f>
        <v>385.7</v>
      </c>
      <c r="V72" s="137">
        <f>FOD!AQ72</f>
        <v>418.55</v>
      </c>
      <c r="W72" s="137">
        <f>FOD!D72</f>
        <v>354.2</v>
      </c>
      <c r="X72" s="137">
        <f>FOD!N72</f>
        <v>364.75</v>
      </c>
      <c r="Y72" s="137">
        <f>FOD!X72</f>
        <v>373.5</v>
      </c>
      <c r="Z72" s="137">
        <f>FOD!AH72</f>
        <v>387.05</v>
      </c>
      <c r="AA72" s="137">
        <f>FOD!AR72</f>
        <v>418.8</v>
      </c>
      <c r="AB72" s="137">
        <f>FOD!E72</f>
        <v>327.55</v>
      </c>
      <c r="AC72" s="137">
        <f>FOD!O72</f>
        <v>342.7</v>
      </c>
      <c r="AD72" s="137">
        <f>FOD!Y72</f>
        <v>350.8</v>
      </c>
      <c r="AE72" s="137">
        <f>FOD!AI72</f>
        <v>361.5</v>
      </c>
      <c r="AF72" s="137">
        <f>FOD!AS72</f>
        <v>371.4</v>
      </c>
      <c r="AG72" s="137">
        <f>FOD!G72</f>
        <v>15914000</v>
      </c>
      <c r="AH72" s="137">
        <f>FOD!Q72</f>
        <v>18277600</v>
      </c>
      <c r="AI72" s="137">
        <f>FOD!AA72</f>
        <v>19108800</v>
      </c>
      <c r="AJ72" s="137">
        <f>FOD!AK72</f>
        <v>19027600</v>
      </c>
      <c r="AK72" s="137">
        <f>FOD!AU72</f>
        <v>18692400</v>
      </c>
      <c r="AL72" s="137" t="str">
        <f t="shared" si="165"/>
        <v>N</v>
      </c>
      <c r="AM72" s="137" t="str">
        <f t="shared" si="166"/>
        <v>N</v>
      </c>
      <c r="AN72" s="137" t="str">
        <f t="shared" si="167"/>
        <v>Y</v>
      </c>
      <c r="AO72" s="137" t="str">
        <f t="shared" si="168"/>
        <v>Y</v>
      </c>
      <c r="AP72" s="139">
        <f t="shared" si="169"/>
        <v>-12.931675931194468</v>
      </c>
      <c r="AQ72" s="139">
        <f t="shared" si="170"/>
        <v>-4.3498283513355096</v>
      </c>
      <c r="AR72" s="139">
        <f t="shared" si="171"/>
        <v>0.42674851268683384</v>
      </c>
      <c r="AS72" s="139">
        <f t="shared" si="172"/>
        <v>1.7932421732896793</v>
      </c>
      <c r="AT72" s="137" t="str">
        <f t="shared" si="173"/>
        <v>N</v>
      </c>
      <c r="AU72" s="137" t="str">
        <f t="shared" si="174"/>
        <v>N</v>
      </c>
      <c r="AV72" s="137" t="str">
        <f t="shared" si="175"/>
        <v>N</v>
      </c>
      <c r="AW72" s="137">
        <f>FOD!H72</f>
        <v>6294472460</v>
      </c>
      <c r="AX72" s="137">
        <f>FOD!R72</f>
        <v>4189810360</v>
      </c>
      <c r="AY72" s="137">
        <f>FOD!AB72</f>
        <v>4661764860</v>
      </c>
      <c r="AZ72" s="137">
        <f>FOD!AL72</f>
        <v>4890477180</v>
      </c>
      <c r="BA72" s="137">
        <f>FOD!AV72</f>
        <v>5028786820</v>
      </c>
      <c r="BB72" s="137" t="str">
        <f t="shared" si="176"/>
        <v>Y</v>
      </c>
      <c r="BC72" s="137" t="str">
        <f t="shared" si="177"/>
        <v>N</v>
      </c>
      <c r="BD72" s="137" t="str">
        <f t="shared" si="178"/>
        <v>N</v>
      </c>
      <c r="BE72" s="137" t="str">
        <f t="shared" si="179"/>
        <v>N</v>
      </c>
      <c r="BF72" s="139">
        <f t="shared" si="180"/>
        <v>50.232872592352841</v>
      </c>
      <c r="BG72" s="139">
        <f t="shared" si="181"/>
        <v>-10.123944775713118</v>
      </c>
      <c r="BH72" s="139">
        <f t="shared" si="182"/>
        <v>-4.6766871939478101</v>
      </c>
      <c r="BI72" s="139">
        <f t="shared" si="183"/>
        <v>-2.7503579879331612</v>
      </c>
      <c r="BJ72" s="137" t="str">
        <f t="shared" si="184"/>
        <v>Y</v>
      </c>
      <c r="BK72" s="137" t="str">
        <f t="shared" si="185"/>
        <v>N</v>
      </c>
      <c r="BL72" s="137" t="str">
        <f t="shared" si="186"/>
        <v>N</v>
      </c>
      <c r="BM72" s="137">
        <f>FOD!I72</f>
        <v>18576000</v>
      </c>
      <c r="BN72" s="137">
        <f>FOD!S72</f>
        <v>11818000</v>
      </c>
      <c r="BO72" s="137">
        <f>FOD!AC72</f>
        <v>13001600</v>
      </c>
      <c r="BP72" s="137">
        <f>FOD!AM72</f>
        <v>13060400</v>
      </c>
      <c r="BQ72" s="137">
        <f>FOD!AW72</f>
        <v>12949600</v>
      </c>
      <c r="BR72" s="137" t="str">
        <f t="shared" si="187"/>
        <v>Y</v>
      </c>
      <c r="BS72" s="137" t="str">
        <f t="shared" si="188"/>
        <v>N</v>
      </c>
      <c r="BT72" s="137" t="str">
        <f t="shared" si="189"/>
        <v>N</v>
      </c>
      <c r="BU72" s="137" t="str">
        <f t="shared" si="190"/>
        <v>Y</v>
      </c>
      <c r="BV72" s="139">
        <f t="shared" si="191"/>
        <v>57.183956676256557</v>
      </c>
      <c r="BW72" s="139">
        <f t="shared" si="192"/>
        <v>-9.1034949544671431</v>
      </c>
      <c r="BX72" s="139">
        <f t="shared" si="193"/>
        <v>-0.45021591987994242</v>
      </c>
      <c r="BY72" s="139">
        <f t="shared" si="194"/>
        <v>0.85562488416630633</v>
      </c>
      <c r="BZ72" s="137" t="str">
        <f t="shared" si="195"/>
        <v>Y</v>
      </c>
      <c r="CA72" s="137" t="str">
        <f t="shared" si="196"/>
        <v>N</v>
      </c>
      <c r="CB72" s="137" t="str">
        <f t="shared" si="197"/>
        <v>N</v>
      </c>
      <c r="CC72" s="137">
        <f>FOD!J72</f>
        <v>32476</v>
      </c>
      <c r="CD72" s="137">
        <f>FOD!T72</f>
        <v>25226</v>
      </c>
      <c r="CE72" s="137">
        <f>FOD!AD72</f>
        <v>28724</v>
      </c>
      <c r="CF72" s="137">
        <f>FOD!AN72</f>
        <v>28202</v>
      </c>
      <c r="CG72" s="137">
        <f>FOD!AX72</f>
        <v>27780</v>
      </c>
      <c r="CH72" s="137" t="str">
        <f t="shared" si="198"/>
        <v>Y</v>
      </c>
      <c r="CI72" s="137" t="str">
        <f t="shared" si="199"/>
        <v>N</v>
      </c>
      <c r="CJ72" s="137" t="str">
        <f t="shared" si="200"/>
        <v>Y</v>
      </c>
      <c r="CK72" s="137" t="str">
        <f t="shared" si="201"/>
        <v>Y</v>
      </c>
      <c r="CL72" s="139">
        <f t="shared" si="202"/>
        <v>28.740188694204395</v>
      </c>
      <c r="CM72" s="139">
        <f t="shared" si="203"/>
        <v>-12.177969642111126</v>
      </c>
      <c r="CN72" s="139">
        <f t="shared" si="204"/>
        <v>1.8509325579746116</v>
      </c>
      <c r="CO72" s="139">
        <f t="shared" si="205"/>
        <v>1.5190784737221024</v>
      </c>
      <c r="CP72" s="137" t="str">
        <f t="shared" si="206"/>
        <v>Y</v>
      </c>
      <c r="CQ72" s="137" t="str">
        <f t="shared" si="207"/>
        <v>N</v>
      </c>
      <c r="CR72" s="137" t="str">
        <f t="shared" si="208"/>
        <v>Y</v>
      </c>
      <c r="CT72" s="144" t="str">
        <f>'FOD (ALL)'!M72</f>
        <v>INDIGO</v>
      </c>
      <c r="CU72" s="137">
        <f>'FOD (ALL)'!N72</f>
        <v>16927</v>
      </c>
      <c r="CV72" s="137">
        <f>'FOD (ALL)'!AE72</f>
        <v>34385</v>
      </c>
      <c r="CW72" s="137">
        <f>'FOD (ALL)'!AV72</f>
        <v>6848</v>
      </c>
      <c r="CX72" s="137">
        <f>'FOD (ALL)'!BM72</f>
        <v>10397</v>
      </c>
      <c r="CY72" s="137">
        <f>'FOD (ALL)'!CD72</f>
        <v>21762</v>
      </c>
      <c r="CZ72" s="137" t="str">
        <f t="shared" si="209"/>
        <v>N</v>
      </c>
      <c r="DA72" s="137" t="str">
        <f t="shared" si="210"/>
        <v>Y</v>
      </c>
      <c r="DB72" s="137" t="str">
        <f t="shared" si="211"/>
        <v>N</v>
      </c>
      <c r="DC72" s="137" t="str">
        <f t="shared" si="212"/>
        <v>N</v>
      </c>
      <c r="DD72" s="139">
        <f t="shared" si="213"/>
        <v>-50.772139014104987</v>
      </c>
      <c r="DE72" s="139">
        <f t="shared" si="214"/>
        <v>402.11740654205607</v>
      </c>
      <c r="DF72" s="139">
        <f t="shared" si="215"/>
        <v>-34.134846590362606</v>
      </c>
      <c r="DG72" s="139">
        <f t="shared" si="216"/>
        <v>-52.22406028857641</v>
      </c>
      <c r="DH72" s="139" t="str">
        <f t="shared" si="217"/>
        <v>N</v>
      </c>
      <c r="DI72" s="139" t="str">
        <f t="shared" si="218"/>
        <v>Y</v>
      </c>
      <c r="DJ72" s="137" t="str">
        <f t="shared" si="219"/>
        <v>Y</v>
      </c>
      <c r="DK72" s="137">
        <f>'FOD (ALL)'!O72</f>
        <v>49622.239999999998</v>
      </c>
      <c r="DL72" s="137">
        <f>'FOD (ALL)'!AF72</f>
        <v>101381.20999999999</v>
      </c>
      <c r="DM72" s="137">
        <f>'FOD (ALL)'!AW72</f>
        <v>18474.489999999998</v>
      </c>
      <c r="DN72" s="137">
        <f>'FOD (ALL)'!BN72</f>
        <v>27756.87</v>
      </c>
      <c r="DO72" s="137">
        <f>'FOD (ALL)'!CE72</f>
        <v>57466.07</v>
      </c>
      <c r="DP72" s="137" t="str">
        <f t="shared" si="220"/>
        <v>N</v>
      </c>
      <c r="DQ72" s="137" t="str">
        <f t="shared" si="221"/>
        <v>Y</v>
      </c>
      <c r="DR72" s="137" t="str">
        <f t="shared" si="222"/>
        <v>N</v>
      </c>
      <c r="DS72" s="137" t="str">
        <f t="shared" si="223"/>
        <v>N</v>
      </c>
      <c r="DT72" s="139">
        <f t="shared" si="224"/>
        <v>-51.053809675382645</v>
      </c>
      <c r="DU72" s="139">
        <f t="shared" si="225"/>
        <v>448.76324055494905</v>
      </c>
      <c r="DV72" s="139">
        <f t="shared" si="226"/>
        <v>-33.441738928056374</v>
      </c>
      <c r="DW72" s="139">
        <f t="shared" si="227"/>
        <v>-51.698680630152715</v>
      </c>
      <c r="DX72" s="139" t="str">
        <f t="shared" si="228"/>
        <v>N</v>
      </c>
      <c r="DY72" s="139" t="str">
        <f t="shared" si="229"/>
        <v>Y</v>
      </c>
      <c r="DZ72" s="137" t="str">
        <f t="shared" si="230"/>
        <v>Y</v>
      </c>
      <c r="EA72" s="137">
        <f>'FOD (ALL)'!P72</f>
        <v>4090300</v>
      </c>
      <c r="EB72" s="137">
        <f>'FOD (ALL)'!AG72</f>
        <v>3986300</v>
      </c>
      <c r="EC72" s="137">
        <f>'FOD (ALL)'!AX72</f>
        <v>3707400</v>
      </c>
      <c r="ED72" s="137">
        <f>'FOD (ALL)'!BO72</f>
        <v>3637600</v>
      </c>
      <c r="EE72" s="137">
        <f>'FOD (ALL)'!CF72</f>
        <v>3642400</v>
      </c>
      <c r="EF72" s="137" t="str">
        <f t="shared" si="231"/>
        <v>Y</v>
      </c>
      <c r="EG72" s="137" t="str">
        <f t="shared" si="232"/>
        <v>Y</v>
      </c>
      <c r="EH72" s="137" t="str">
        <f t="shared" si="233"/>
        <v>Y</v>
      </c>
      <c r="EI72" s="137" t="str">
        <f t="shared" si="234"/>
        <v>N</v>
      </c>
      <c r="EJ72" s="139">
        <f t="shared" si="235"/>
        <v>2.6089356044452248</v>
      </c>
      <c r="EK72" s="139">
        <f t="shared" si="236"/>
        <v>7.5227922533311755</v>
      </c>
      <c r="EL72" s="139">
        <f t="shared" si="237"/>
        <v>1.9188475918187817</v>
      </c>
      <c r="EM72" s="139">
        <f t="shared" si="238"/>
        <v>-0.13178124313639358</v>
      </c>
      <c r="EN72" s="139" t="str">
        <f t="shared" si="239"/>
        <v>N</v>
      </c>
      <c r="EO72" s="139" t="str">
        <f t="shared" si="240"/>
        <v>Y</v>
      </c>
      <c r="EP72" s="137" t="str">
        <f t="shared" si="241"/>
        <v>Y</v>
      </c>
      <c r="EQ72" s="137">
        <f>'FOD (ALL)'!Q72</f>
        <v>104000</v>
      </c>
      <c r="ER72" s="137">
        <f>'FOD (ALL)'!AH72</f>
        <v>278900</v>
      </c>
      <c r="ES72" s="137">
        <f>'FOD (ALL)'!AY72</f>
        <v>69800</v>
      </c>
      <c r="ET72" s="137">
        <f>'FOD (ALL)'!BP72</f>
        <v>-4800</v>
      </c>
      <c r="EU72" s="137">
        <f>'FOD (ALL)'!CG72</f>
        <v>-14800</v>
      </c>
      <c r="EV72" s="137" t="str">
        <f t="shared" si="242"/>
        <v>N</v>
      </c>
      <c r="EW72" s="137" t="str">
        <f t="shared" si="243"/>
        <v>Y</v>
      </c>
      <c r="EX72" s="137" t="str">
        <f t="shared" si="244"/>
        <v>Y</v>
      </c>
      <c r="EY72" s="137" t="str">
        <f t="shared" si="245"/>
        <v>Y</v>
      </c>
      <c r="EZ72" s="139">
        <f t="shared" si="246"/>
        <v>-62.710648978128361</v>
      </c>
      <c r="FA72" s="139">
        <f t="shared" si="247"/>
        <v>299.5702005730659</v>
      </c>
      <c r="FB72" s="139">
        <f t="shared" si="248"/>
        <v>-1554.1666666666665</v>
      </c>
      <c r="FC72" s="139">
        <f t="shared" si="249"/>
        <v>-67.567567567567565</v>
      </c>
      <c r="FD72" s="139" t="str">
        <f t="shared" si="250"/>
        <v>N</v>
      </c>
      <c r="FE72" s="139" t="str">
        <f t="shared" si="251"/>
        <v>Y</v>
      </c>
      <c r="FF72" s="137" t="str">
        <f t="shared" si="252"/>
        <v>N</v>
      </c>
    </row>
    <row r="73" spans="1:162" x14ac:dyDescent="0.3">
      <c r="A73" s="137" t="str">
        <f>FOD!B73</f>
        <v xml:space="preserve">INFRATEL  </v>
      </c>
      <c r="B73" s="137">
        <f>FOD!F73</f>
        <v>207.35</v>
      </c>
      <c r="C73" s="137">
        <f>FOD!P73</f>
        <v>204.15</v>
      </c>
      <c r="D73" s="137">
        <f>FOD!Z73</f>
        <v>201.75</v>
      </c>
      <c r="E73" s="137">
        <f>FOD!AJ73</f>
        <v>216.65</v>
      </c>
      <c r="F73" s="137">
        <f>FOD!AT73</f>
        <v>205.35</v>
      </c>
      <c r="G73" s="137" t="str">
        <f t="shared" si="154"/>
        <v>Y</v>
      </c>
      <c r="H73" s="137" t="str">
        <f t="shared" si="155"/>
        <v>Y</v>
      </c>
      <c r="I73" s="137" t="str">
        <f t="shared" si="156"/>
        <v>N</v>
      </c>
      <c r="J73" s="137" t="str">
        <f t="shared" si="157"/>
        <v>Y</v>
      </c>
      <c r="K73" s="139">
        <f t="shared" si="158"/>
        <v>1.5674748959098646</v>
      </c>
      <c r="L73" s="139">
        <f t="shared" si="159"/>
        <v>1.1895910780669172</v>
      </c>
      <c r="M73" s="139">
        <f t="shared" si="160"/>
        <v>-6.8774521117009018</v>
      </c>
      <c r="N73" s="139">
        <f t="shared" si="161"/>
        <v>5.5028000973946982</v>
      </c>
      <c r="O73" s="137" t="str">
        <f t="shared" si="162"/>
        <v>Y</v>
      </c>
      <c r="P73" s="137" t="str">
        <f t="shared" si="163"/>
        <v>Y</v>
      </c>
      <c r="Q73" s="137" t="str">
        <f t="shared" si="164"/>
        <v>N</v>
      </c>
      <c r="R73" s="137">
        <f>FOD!C73</f>
        <v>201.9</v>
      </c>
      <c r="S73" s="137">
        <f>FOD!M73</f>
        <v>204</v>
      </c>
      <c r="T73" s="137">
        <f>FOD!W73</f>
        <v>213.15</v>
      </c>
      <c r="U73" s="137">
        <f>FOD!AG73</f>
        <v>209.25</v>
      </c>
      <c r="V73" s="137">
        <f>FOD!AQ73</f>
        <v>202</v>
      </c>
      <c r="W73" s="137">
        <f>FOD!D73</f>
        <v>211.4</v>
      </c>
      <c r="X73" s="137">
        <f>FOD!N73</f>
        <v>209.5</v>
      </c>
      <c r="Y73" s="137">
        <f>FOD!X73</f>
        <v>217.35</v>
      </c>
      <c r="Z73" s="137">
        <f>FOD!AH73</f>
        <v>219.4</v>
      </c>
      <c r="AA73" s="137">
        <f>FOD!AR73</f>
        <v>209</v>
      </c>
      <c r="AB73" s="137">
        <f>FOD!E73</f>
        <v>199.45</v>
      </c>
      <c r="AC73" s="137">
        <f>FOD!O73</f>
        <v>203.1</v>
      </c>
      <c r="AD73" s="137">
        <f>FOD!Y73</f>
        <v>196.1</v>
      </c>
      <c r="AE73" s="137">
        <f>FOD!AI73</f>
        <v>202.7</v>
      </c>
      <c r="AF73" s="137">
        <f>FOD!AS73</f>
        <v>200.9</v>
      </c>
      <c r="AG73" s="137">
        <f>FOD!G73</f>
        <v>7346000</v>
      </c>
      <c r="AH73" s="137">
        <f>FOD!Q73</f>
        <v>7206000</v>
      </c>
      <c r="AI73" s="137">
        <f>FOD!AA73</f>
        <v>8166000</v>
      </c>
      <c r="AJ73" s="137">
        <f>FOD!AK73</f>
        <v>8764000</v>
      </c>
      <c r="AK73" s="137">
        <f>FOD!AU73</f>
        <v>7800000</v>
      </c>
      <c r="AL73" s="137" t="str">
        <f t="shared" si="165"/>
        <v>Y</v>
      </c>
      <c r="AM73" s="137" t="str">
        <f t="shared" si="166"/>
        <v>N</v>
      </c>
      <c r="AN73" s="137" t="str">
        <f t="shared" si="167"/>
        <v>N</v>
      </c>
      <c r="AO73" s="137" t="str">
        <f t="shared" si="168"/>
        <v>Y</v>
      </c>
      <c r="AP73" s="139">
        <f t="shared" si="169"/>
        <v>1.9428254232583959</v>
      </c>
      <c r="AQ73" s="139">
        <f t="shared" si="170"/>
        <v>-11.756061719324027</v>
      </c>
      <c r="AR73" s="139">
        <f t="shared" si="171"/>
        <v>-6.8233683249657684</v>
      </c>
      <c r="AS73" s="139">
        <f t="shared" si="172"/>
        <v>12.358974358974359</v>
      </c>
      <c r="AT73" s="137" t="str">
        <f t="shared" si="173"/>
        <v>Y</v>
      </c>
      <c r="AU73" s="137" t="str">
        <f t="shared" si="174"/>
        <v>N</v>
      </c>
      <c r="AV73" s="137" t="str">
        <f t="shared" si="175"/>
        <v>N</v>
      </c>
      <c r="AW73" s="137">
        <f>FOD!H73</f>
        <v>1929068700</v>
      </c>
      <c r="AX73" s="137">
        <f>FOD!R73</f>
        <v>1555884300</v>
      </c>
      <c r="AY73" s="137">
        <f>FOD!AB73</f>
        <v>2693706000</v>
      </c>
      <c r="AZ73" s="137">
        <f>FOD!AL73</f>
        <v>2675863600</v>
      </c>
      <c r="BA73" s="137">
        <f>FOD!AV73</f>
        <v>1962481600</v>
      </c>
      <c r="BB73" s="137" t="str">
        <f t="shared" si="176"/>
        <v>Y</v>
      </c>
      <c r="BC73" s="137" t="str">
        <f t="shared" si="177"/>
        <v>N</v>
      </c>
      <c r="BD73" s="137" t="str">
        <f t="shared" si="178"/>
        <v>Y</v>
      </c>
      <c r="BE73" s="137" t="str">
        <f t="shared" si="179"/>
        <v>Y</v>
      </c>
      <c r="BF73" s="139">
        <f t="shared" si="180"/>
        <v>23.985356751784177</v>
      </c>
      <c r="BG73" s="139">
        <f t="shared" si="181"/>
        <v>-42.240010602493363</v>
      </c>
      <c r="BH73" s="139">
        <f t="shared" si="182"/>
        <v>0.66679034013542393</v>
      </c>
      <c r="BI73" s="139">
        <f t="shared" si="183"/>
        <v>36.351015978952361</v>
      </c>
      <c r="BJ73" s="137" t="str">
        <f t="shared" si="184"/>
        <v>Y</v>
      </c>
      <c r="BK73" s="137" t="str">
        <f t="shared" si="185"/>
        <v>N</v>
      </c>
      <c r="BL73" s="137" t="str">
        <f t="shared" si="186"/>
        <v>N</v>
      </c>
      <c r="BM73" s="137">
        <f>FOD!I73</f>
        <v>9326000</v>
      </c>
      <c r="BN73" s="137">
        <f>FOD!S73</f>
        <v>7546000</v>
      </c>
      <c r="BO73" s="137">
        <f>FOD!AC73</f>
        <v>13180000</v>
      </c>
      <c r="BP73" s="137">
        <f>FOD!AM73</f>
        <v>12550000</v>
      </c>
      <c r="BQ73" s="137">
        <f>FOD!AW73</f>
        <v>9540000</v>
      </c>
      <c r="BR73" s="137" t="str">
        <f t="shared" si="187"/>
        <v>Y</v>
      </c>
      <c r="BS73" s="137" t="str">
        <f t="shared" si="188"/>
        <v>N</v>
      </c>
      <c r="BT73" s="137" t="str">
        <f t="shared" si="189"/>
        <v>Y</v>
      </c>
      <c r="BU73" s="137" t="str">
        <f t="shared" si="190"/>
        <v>Y</v>
      </c>
      <c r="BV73" s="139">
        <f t="shared" si="191"/>
        <v>23.588656241717466</v>
      </c>
      <c r="BW73" s="139">
        <f t="shared" si="192"/>
        <v>-42.746585735963585</v>
      </c>
      <c r="BX73" s="139">
        <f t="shared" si="193"/>
        <v>5.0199203187250996</v>
      </c>
      <c r="BY73" s="139">
        <f t="shared" si="194"/>
        <v>31.551362683438157</v>
      </c>
      <c r="BZ73" s="137" t="str">
        <f t="shared" si="195"/>
        <v>Y</v>
      </c>
      <c r="CA73" s="137" t="str">
        <f t="shared" si="196"/>
        <v>N</v>
      </c>
      <c r="CB73" s="137" t="str">
        <f t="shared" si="197"/>
        <v>N</v>
      </c>
      <c r="CC73" s="137">
        <f>FOD!J73</f>
        <v>4298</v>
      </c>
      <c r="CD73" s="137">
        <f>FOD!T73</f>
        <v>3569</v>
      </c>
      <c r="CE73" s="137">
        <f>FOD!AD73</f>
        <v>6035</v>
      </c>
      <c r="CF73" s="137">
        <f>FOD!AN73</f>
        <v>5866</v>
      </c>
      <c r="CG73" s="137">
        <f>FOD!AX73</f>
        <v>4485</v>
      </c>
      <c r="CH73" s="137" t="str">
        <f t="shared" si="198"/>
        <v>Y</v>
      </c>
      <c r="CI73" s="137" t="str">
        <f t="shared" si="199"/>
        <v>N</v>
      </c>
      <c r="CJ73" s="137" t="str">
        <f t="shared" si="200"/>
        <v>Y</v>
      </c>
      <c r="CK73" s="137" t="str">
        <f t="shared" si="201"/>
        <v>Y</v>
      </c>
      <c r="CL73" s="139">
        <f t="shared" si="202"/>
        <v>20.425889604931353</v>
      </c>
      <c r="CM73" s="139">
        <f t="shared" si="203"/>
        <v>-40.861640430820216</v>
      </c>
      <c r="CN73" s="139">
        <f t="shared" si="204"/>
        <v>2.8810092055915444</v>
      </c>
      <c r="CO73" s="139">
        <f t="shared" si="205"/>
        <v>30.791527313266442</v>
      </c>
      <c r="CP73" s="137" t="str">
        <f t="shared" si="206"/>
        <v>Y</v>
      </c>
      <c r="CQ73" s="137" t="str">
        <f t="shared" si="207"/>
        <v>N</v>
      </c>
      <c r="CR73" s="137" t="str">
        <f t="shared" si="208"/>
        <v>N</v>
      </c>
      <c r="CT73" s="144" t="str">
        <f>'FOD (ALL)'!M73</f>
        <v>INDUSINDBK</v>
      </c>
      <c r="CU73" s="137">
        <f>'FOD (ALL)'!N73</f>
        <v>64659</v>
      </c>
      <c r="CV73" s="137">
        <f>'FOD (ALL)'!AE73</f>
        <v>35545</v>
      </c>
      <c r="CW73" s="137">
        <f>'FOD (ALL)'!AV73</f>
        <v>37395</v>
      </c>
      <c r="CX73" s="137">
        <f>'FOD (ALL)'!BM73</f>
        <v>35747</v>
      </c>
      <c r="CY73" s="137">
        <f>'FOD (ALL)'!CD73</f>
        <v>33944</v>
      </c>
      <c r="CZ73" s="137" t="str">
        <f t="shared" si="209"/>
        <v>Y</v>
      </c>
      <c r="DA73" s="137" t="str">
        <f t="shared" si="210"/>
        <v>N</v>
      </c>
      <c r="DB73" s="137" t="str">
        <f t="shared" si="211"/>
        <v>Y</v>
      </c>
      <c r="DC73" s="137" t="str">
        <f t="shared" si="212"/>
        <v>Y</v>
      </c>
      <c r="DD73" s="139">
        <f t="shared" si="213"/>
        <v>81.907441271627519</v>
      </c>
      <c r="DE73" s="139">
        <f t="shared" si="214"/>
        <v>-4.9471854526006149</v>
      </c>
      <c r="DF73" s="139">
        <f t="shared" si="215"/>
        <v>4.6101770777967381</v>
      </c>
      <c r="DG73" s="139">
        <f t="shared" si="216"/>
        <v>5.3116898420928589</v>
      </c>
      <c r="DH73" s="139" t="str">
        <f t="shared" si="217"/>
        <v>Y</v>
      </c>
      <c r="DI73" s="139" t="str">
        <f t="shared" si="218"/>
        <v>N</v>
      </c>
      <c r="DJ73" s="137" t="str">
        <f t="shared" si="219"/>
        <v>N</v>
      </c>
      <c r="DK73" s="137">
        <f>'FOD (ALL)'!O73</f>
        <v>87723.76</v>
      </c>
      <c r="DL73" s="137">
        <f>'FOD (ALL)'!AF73</f>
        <v>50490.7</v>
      </c>
      <c r="DM73" s="137">
        <f>'FOD (ALL)'!AW73</f>
        <v>53674.929999999993</v>
      </c>
      <c r="DN73" s="137">
        <f>'FOD (ALL)'!BN73</f>
        <v>53578.27</v>
      </c>
      <c r="DO73" s="137">
        <f>'FOD (ALL)'!CE73</f>
        <v>52733.51</v>
      </c>
      <c r="DP73" s="137" t="str">
        <f t="shared" si="220"/>
        <v>Y</v>
      </c>
      <c r="DQ73" s="137" t="str">
        <f t="shared" si="221"/>
        <v>N</v>
      </c>
      <c r="DR73" s="137" t="str">
        <f t="shared" si="222"/>
        <v>Y</v>
      </c>
      <c r="DS73" s="137" t="str">
        <f t="shared" si="223"/>
        <v>Y</v>
      </c>
      <c r="DT73" s="139">
        <f t="shared" si="224"/>
        <v>73.74241196893685</v>
      </c>
      <c r="DU73" s="139">
        <f t="shared" si="225"/>
        <v>-5.9324343785823217</v>
      </c>
      <c r="DV73" s="139">
        <f t="shared" si="226"/>
        <v>0.18040896057300138</v>
      </c>
      <c r="DW73" s="139">
        <f t="shared" si="227"/>
        <v>1.6019415358469304</v>
      </c>
      <c r="DX73" s="139" t="str">
        <f t="shared" si="228"/>
        <v>Y</v>
      </c>
      <c r="DY73" s="139" t="str">
        <f t="shared" si="229"/>
        <v>N</v>
      </c>
      <c r="DZ73" s="137" t="str">
        <f t="shared" si="230"/>
        <v>N</v>
      </c>
      <c r="EA73" s="137">
        <f>'FOD (ALL)'!P73</f>
        <v>23102000</v>
      </c>
      <c r="EB73" s="137">
        <f>'FOD (ALL)'!AG73</f>
        <v>20896000</v>
      </c>
      <c r="EC73" s="137">
        <f>'FOD (ALL)'!AX73</f>
        <v>20713600</v>
      </c>
      <c r="ED73" s="137">
        <f>'FOD (ALL)'!BO73</f>
        <v>19668400</v>
      </c>
      <c r="EE73" s="137">
        <f>'FOD (ALL)'!CF73</f>
        <v>19098800</v>
      </c>
      <c r="EF73" s="137" t="str">
        <f t="shared" si="231"/>
        <v>Y</v>
      </c>
      <c r="EG73" s="137" t="str">
        <f t="shared" si="232"/>
        <v>Y</v>
      </c>
      <c r="EH73" s="137" t="str">
        <f t="shared" si="233"/>
        <v>Y</v>
      </c>
      <c r="EI73" s="137" t="str">
        <f t="shared" si="234"/>
        <v>Y</v>
      </c>
      <c r="EJ73" s="139">
        <f t="shared" si="235"/>
        <v>10.557044410413475</v>
      </c>
      <c r="EK73" s="139">
        <f t="shared" si="236"/>
        <v>0.88058087440135957</v>
      </c>
      <c r="EL73" s="139">
        <f t="shared" si="237"/>
        <v>5.3141079091334325</v>
      </c>
      <c r="EM73" s="139">
        <f t="shared" si="238"/>
        <v>2.9823863279368337</v>
      </c>
      <c r="EN73" s="139" t="str">
        <f t="shared" si="239"/>
        <v>Y</v>
      </c>
      <c r="EO73" s="139" t="str">
        <f t="shared" si="240"/>
        <v>N</v>
      </c>
      <c r="EP73" s="137" t="str">
        <f t="shared" si="241"/>
        <v>Y</v>
      </c>
      <c r="EQ73" s="137">
        <f>'FOD (ALL)'!Q73</f>
        <v>2206000</v>
      </c>
      <c r="ER73" s="137">
        <f>'FOD (ALL)'!AH73</f>
        <v>182400</v>
      </c>
      <c r="ES73" s="137">
        <f>'FOD (ALL)'!AY73</f>
        <v>1045200</v>
      </c>
      <c r="ET73" s="137">
        <f>'FOD (ALL)'!BP73</f>
        <v>569600</v>
      </c>
      <c r="EU73" s="137">
        <f>'FOD (ALL)'!CG73</f>
        <v>524800</v>
      </c>
      <c r="EV73" s="137" t="str">
        <f t="shared" si="242"/>
        <v>Y</v>
      </c>
      <c r="EW73" s="137" t="str">
        <f t="shared" si="243"/>
        <v>N</v>
      </c>
      <c r="EX73" s="137" t="str">
        <f t="shared" si="244"/>
        <v>Y</v>
      </c>
      <c r="EY73" s="137" t="str">
        <f t="shared" si="245"/>
        <v>Y</v>
      </c>
      <c r="EZ73" s="139">
        <f t="shared" si="246"/>
        <v>1109.4298245614034</v>
      </c>
      <c r="FA73" s="139">
        <f t="shared" si="247"/>
        <v>-82.548794489092998</v>
      </c>
      <c r="FB73" s="139">
        <f t="shared" si="248"/>
        <v>83.497191011235955</v>
      </c>
      <c r="FC73" s="139">
        <f t="shared" si="249"/>
        <v>8.536585365853659</v>
      </c>
      <c r="FD73" s="139" t="str">
        <f t="shared" si="250"/>
        <v>Y</v>
      </c>
      <c r="FE73" s="139" t="str">
        <f t="shared" si="251"/>
        <v>N</v>
      </c>
      <c r="FF73" s="137" t="str">
        <f t="shared" si="252"/>
        <v>Y</v>
      </c>
    </row>
    <row r="74" spans="1:162" x14ac:dyDescent="0.3">
      <c r="A74" s="137" t="str">
        <f>FOD!B74</f>
        <v xml:space="preserve">INFY      </v>
      </c>
      <c r="B74" s="137">
        <f>FOD!F74</f>
        <v>689.35</v>
      </c>
      <c r="C74" s="137">
        <f>FOD!P74</f>
        <v>670.1</v>
      </c>
      <c r="D74" s="137">
        <f>FOD!Z74</f>
        <v>668.75</v>
      </c>
      <c r="E74" s="137">
        <f>FOD!AJ74</f>
        <v>668.7</v>
      </c>
      <c r="F74" s="137">
        <f>FOD!AT74</f>
        <v>662.8</v>
      </c>
      <c r="G74" s="137" t="str">
        <f t="shared" si="154"/>
        <v>Y</v>
      </c>
      <c r="H74" s="137" t="str">
        <f t="shared" si="155"/>
        <v>Y</v>
      </c>
      <c r="I74" s="137" t="str">
        <f t="shared" si="156"/>
        <v>Y</v>
      </c>
      <c r="J74" s="137" t="str">
        <f t="shared" si="157"/>
        <v>Y</v>
      </c>
      <c r="K74" s="139">
        <f t="shared" si="158"/>
        <v>2.8727055663333831</v>
      </c>
      <c r="L74" s="139">
        <f t="shared" si="159"/>
        <v>0.20186915887850806</v>
      </c>
      <c r="M74" s="139">
        <f t="shared" si="160"/>
        <v>7.4771945565955617E-3</v>
      </c>
      <c r="N74" s="139">
        <f t="shared" si="161"/>
        <v>0.89016294508148641</v>
      </c>
      <c r="O74" s="137" t="str">
        <f t="shared" si="162"/>
        <v>Y</v>
      </c>
      <c r="P74" s="137" t="str">
        <f t="shared" si="163"/>
        <v>Y</v>
      </c>
      <c r="Q74" s="137" t="str">
        <f t="shared" si="164"/>
        <v>N</v>
      </c>
      <c r="R74" s="137">
        <f>FOD!C74</f>
        <v>676.6</v>
      </c>
      <c r="S74" s="137">
        <f>FOD!M74</f>
        <v>668.1</v>
      </c>
      <c r="T74" s="137">
        <f>FOD!W74</f>
        <v>665</v>
      </c>
      <c r="U74" s="137">
        <f>FOD!AG74</f>
        <v>665</v>
      </c>
      <c r="V74" s="137">
        <f>FOD!AQ74</f>
        <v>654.75</v>
      </c>
      <c r="W74" s="137">
        <f>FOD!D74</f>
        <v>692.15</v>
      </c>
      <c r="X74" s="137">
        <f>FOD!N74</f>
        <v>679.15</v>
      </c>
      <c r="Y74" s="137">
        <f>FOD!X74</f>
        <v>671.4</v>
      </c>
      <c r="Z74" s="137">
        <f>FOD!AH74</f>
        <v>674.45</v>
      </c>
      <c r="AA74" s="137">
        <f>FOD!AR74</f>
        <v>669.5</v>
      </c>
      <c r="AB74" s="137">
        <f>FOD!E74</f>
        <v>671.4</v>
      </c>
      <c r="AC74" s="137">
        <f>FOD!O74</f>
        <v>665.2</v>
      </c>
      <c r="AD74" s="137">
        <f>FOD!Y74</f>
        <v>659.6</v>
      </c>
      <c r="AE74" s="137">
        <f>FOD!AI74</f>
        <v>654.45000000000005</v>
      </c>
      <c r="AF74" s="137">
        <f>FOD!AS74</f>
        <v>652.95000000000005</v>
      </c>
      <c r="AG74" s="137">
        <f>FOD!G74</f>
        <v>38367600</v>
      </c>
      <c r="AH74" s="137">
        <f>FOD!Q74</f>
        <v>43984800</v>
      </c>
      <c r="AI74" s="137">
        <f>FOD!AA74</f>
        <v>48178800</v>
      </c>
      <c r="AJ74" s="137">
        <f>FOD!AK74</f>
        <v>48033600</v>
      </c>
      <c r="AK74" s="137">
        <f>FOD!AU74</f>
        <v>47709600</v>
      </c>
      <c r="AL74" s="137" t="str">
        <f t="shared" si="165"/>
        <v>N</v>
      </c>
      <c r="AM74" s="137" t="str">
        <f t="shared" si="166"/>
        <v>N</v>
      </c>
      <c r="AN74" s="137" t="str">
        <f t="shared" si="167"/>
        <v>Y</v>
      </c>
      <c r="AO74" s="137" t="str">
        <f t="shared" si="168"/>
        <v>Y</v>
      </c>
      <c r="AP74" s="139">
        <f t="shared" si="169"/>
        <v>-12.7707753587603</v>
      </c>
      <c r="AQ74" s="139">
        <f t="shared" si="170"/>
        <v>-8.705073600836883</v>
      </c>
      <c r="AR74" s="139">
        <f t="shared" si="171"/>
        <v>0.30228839812131508</v>
      </c>
      <c r="AS74" s="139">
        <f t="shared" si="172"/>
        <v>0.6791086070727903</v>
      </c>
      <c r="AT74" s="137" t="str">
        <f t="shared" si="173"/>
        <v>N</v>
      </c>
      <c r="AU74" s="137" t="str">
        <f t="shared" si="174"/>
        <v>N</v>
      </c>
      <c r="AV74" s="137" t="str">
        <f t="shared" si="175"/>
        <v>N</v>
      </c>
      <c r="AW74" s="137">
        <f>FOD!H74</f>
        <v>16242988260</v>
      </c>
      <c r="AX74" s="137">
        <f>FOD!R74</f>
        <v>9501374820</v>
      </c>
      <c r="AY74" s="137">
        <f>FOD!AB74</f>
        <v>6451818300</v>
      </c>
      <c r="AZ74" s="137">
        <f>FOD!AL74</f>
        <v>4778919840</v>
      </c>
      <c r="BA74" s="137">
        <f>FOD!AV74</f>
        <v>9046761360</v>
      </c>
      <c r="BB74" s="137" t="str">
        <f t="shared" si="176"/>
        <v>Y</v>
      </c>
      <c r="BC74" s="137" t="str">
        <f t="shared" si="177"/>
        <v>Y</v>
      </c>
      <c r="BD74" s="137" t="str">
        <f t="shared" si="178"/>
        <v>Y</v>
      </c>
      <c r="BE74" s="137" t="str">
        <f t="shared" si="179"/>
        <v>N</v>
      </c>
      <c r="BF74" s="139">
        <f t="shared" si="180"/>
        <v>70.954083674387661</v>
      </c>
      <c r="BG74" s="139">
        <f t="shared" si="181"/>
        <v>47.266621256212375</v>
      </c>
      <c r="BH74" s="139">
        <f t="shared" si="182"/>
        <v>35.005786161083627</v>
      </c>
      <c r="BI74" s="139">
        <f t="shared" si="183"/>
        <v>-47.1753520422252</v>
      </c>
      <c r="BJ74" s="137" t="str">
        <f t="shared" si="184"/>
        <v>Y</v>
      </c>
      <c r="BK74" s="137" t="str">
        <f t="shared" si="185"/>
        <v>Y</v>
      </c>
      <c r="BL74" s="137" t="str">
        <f t="shared" si="186"/>
        <v>Y</v>
      </c>
      <c r="BM74" s="137">
        <f>FOD!I74</f>
        <v>23685600</v>
      </c>
      <c r="BN74" s="137">
        <f>FOD!S74</f>
        <v>14140800</v>
      </c>
      <c r="BO74" s="137">
        <f>FOD!AC74</f>
        <v>9704400</v>
      </c>
      <c r="BP74" s="137">
        <f>FOD!AM74</f>
        <v>7156800</v>
      </c>
      <c r="BQ74" s="137">
        <f>FOD!AW74</f>
        <v>13657200</v>
      </c>
      <c r="BR74" s="137" t="str">
        <f t="shared" si="187"/>
        <v>Y</v>
      </c>
      <c r="BS74" s="137" t="str">
        <f t="shared" si="188"/>
        <v>Y</v>
      </c>
      <c r="BT74" s="137" t="str">
        <f t="shared" si="189"/>
        <v>Y</v>
      </c>
      <c r="BU74" s="137" t="str">
        <f t="shared" si="190"/>
        <v>N</v>
      </c>
      <c r="BV74" s="139">
        <f t="shared" si="191"/>
        <v>67.498302783435165</v>
      </c>
      <c r="BW74" s="139">
        <f t="shared" si="192"/>
        <v>45.715345616421416</v>
      </c>
      <c r="BX74" s="139">
        <f t="shared" si="193"/>
        <v>35.596914822266932</v>
      </c>
      <c r="BY74" s="139">
        <f t="shared" si="194"/>
        <v>-47.596871979615145</v>
      </c>
      <c r="BZ74" s="137" t="str">
        <f t="shared" si="195"/>
        <v>Y</v>
      </c>
      <c r="CA74" s="137" t="str">
        <f t="shared" si="196"/>
        <v>Y</v>
      </c>
      <c r="CB74" s="137" t="str">
        <f t="shared" si="197"/>
        <v>Y</v>
      </c>
      <c r="CC74" s="137">
        <f>FOD!J74</f>
        <v>14748</v>
      </c>
      <c r="CD74" s="137">
        <f>FOD!T74</f>
        <v>7885</v>
      </c>
      <c r="CE74" s="137">
        <f>FOD!AD74</f>
        <v>7100</v>
      </c>
      <c r="CF74" s="137">
        <f>FOD!AN74</f>
        <v>5568</v>
      </c>
      <c r="CG74" s="137">
        <f>FOD!AX74</f>
        <v>10272</v>
      </c>
      <c r="CH74" s="137" t="str">
        <f t="shared" si="198"/>
        <v>Y</v>
      </c>
      <c r="CI74" s="137" t="str">
        <f t="shared" si="199"/>
        <v>Y</v>
      </c>
      <c r="CJ74" s="137" t="str">
        <f t="shared" si="200"/>
        <v>Y</v>
      </c>
      <c r="CK74" s="137" t="str">
        <f t="shared" si="201"/>
        <v>N</v>
      </c>
      <c r="CL74" s="139">
        <f t="shared" si="202"/>
        <v>87.038681039949267</v>
      </c>
      <c r="CM74" s="139">
        <f t="shared" si="203"/>
        <v>11.056338028169014</v>
      </c>
      <c r="CN74" s="139">
        <f t="shared" si="204"/>
        <v>27.514367816091955</v>
      </c>
      <c r="CO74" s="139">
        <f t="shared" si="205"/>
        <v>-45.794392523364486</v>
      </c>
      <c r="CP74" s="137" t="str">
        <f t="shared" si="206"/>
        <v>Y</v>
      </c>
      <c r="CQ74" s="137" t="str">
        <f t="shared" si="207"/>
        <v>N</v>
      </c>
      <c r="CR74" s="137" t="str">
        <f t="shared" si="208"/>
        <v>Y</v>
      </c>
      <c r="CT74" s="144" t="str">
        <f>'FOD (ALL)'!M74</f>
        <v>INFRATEL</v>
      </c>
      <c r="CU74" s="137">
        <f>'FOD (ALL)'!N74</f>
        <v>6304</v>
      </c>
      <c r="CV74" s="137">
        <f>'FOD (ALL)'!AE74</f>
        <v>4120</v>
      </c>
      <c r="CW74" s="137">
        <f>'FOD (ALL)'!AV74</f>
        <v>7201</v>
      </c>
      <c r="CX74" s="137">
        <f>'FOD (ALL)'!BM74</f>
        <v>6679</v>
      </c>
      <c r="CY74" s="137">
        <f>'FOD (ALL)'!CD74</f>
        <v>4890</v>
      </c>
      <c r="CZ74" s="137" t="str">
        <f t="shared" si="209"/>
        <v>Y</v>
      </c>
      <c r="DA74" s="137" t="str">
        <f t="shared" si="210"/>
        <v>N</v>
      </c>
      <c r="DB74" s="137" t="str">
        <f t="shared" si="211"/>
        <v>Y</v>
      </c>
      <c r="DC74" s="137" t="str">
        <f t="shared" si="212"/>
        <v>Y</v>
      </c>
      <c r="DD74" s="139">
        <f t="shared" si="213"/>
        <v>53.009708737864081</v>
      </c>
      <c r="DE74" s="139">
        <f t="shared" si="214"/>
        <v>-42.78572420497153</v>
      </c>
      <c r="DF74" s="139">
        <f t="shared" si="215"/>
        <v>7.8155412486899234</v>
      </c>
      <c r="DG74" s="139">
        <f t="shared" si="216"/>
        <v>36.584867075664626</v>
      </c>
      <c r="DH74" s="139" t="str">
        <f t="shared" si="217"/>
        <v>Y</v>
      </c>
      <c r="DI74" s="139" t="str">
        <f t="shared" si="218"/>
        <v>N</v>
      </c>
      <c r="DJ74" s="137" t="str">
        <f t="shared" si="219"/>
        <v>N</v>
      </c>
      <c r="DK74" s="137">
        <f>'FOD (ALL)'!O74</f>
        <v>26010.71</v>
      </c>
      <c r="DL74" s="137">
        <f>'FOD (ALL)'!AF74</f>
        <v>16979.060000000001</v>
      </c>
      <c r="DM74" s="137">
        <f>'FOD (ALL)'!AW74</f>
        <v>29400.18</v>
      </c>
      <c r="DN74" s="137">
        <f>'FOD (ALL)'!BN74</f>
        <v>28467.57</v>
      </c>
      <c r="DO74" s="137">
        <f>'FOD (ALL)'!CE74</f>
        <v>20115.420000000002</v>
      </c>
      <c r="DP74" s="137" t="str">
        <f t="shared" si="220"/>
        <v>Y</v>
      </c>
      <c r="DQ74" s="137" t="str">
        <f t="shared" si="221"/>
        <v>N</v>
      </c>
      <c r="DR74" s="137" t="str">
        <f t="shared" si="222"/>
        <v>Y</v>
      </c>
      <c r="DS74" s="137" t="str">
        <f t="shared" si="223"/>
        <v>Y</v>
      </c>
      <c r="DT74" s="139">
        <f t="shared" si="224"/>
        <v>53.192874046030802</v>
      </c>
      <c r="DU74" s="139">
        <f t="shared" si="225"/>
        <v>-42.248448819020837</v>
      </c>
      <c r="DV74" s="139">
        <f t="shared" si="226"/>
        <v>3.2760435822235636</v>
      </c>
      <c r="DW74" s="139">
        <f t="shared" si="227"/>
        <v>41.521131549825938</v>
      </c>
      <c r="DX74" s="139" t="str">
        <f t="shared" si="228"/>
        <v>Y</v>
      </c>
      <c r="DY74" s="139" t="str">
        <f t="shared" si="229"/>
        <v>N</v>
      </c>
      <c r="DZ74" s="137" t="str">
        <f t="shared" si="230"/>
        <v>N</v>
      </c>
      <c r="EA74" s="137">
        <f>'FOD (ALL)'!P74</f>
        <v>8934000</v>
      </c>
      <c r="EB74" s="137">
        <f>'FOD (ALL)'!AG74</f>
        <v>8392000</v>
      </c>
      <c r="EC74" s="137">
        <f>'FOD (ALL)'!AX74</f>
        <v>9270000</v>
      </c>
      <c r="ED74" s="137">
        <f>'FOD (ALL)'!BO74</f>
        <v>9380000</v>
      </c>
      <c r="EE74" s="137">
        <f>'FOD (ALL)'!CF74</f>
        <v>8090000</v>
      </c>
      <c r="EF74" s="137" t="str">
        <f t="shared" si="231"/>
        <v>Y</v>
      </c>
      <c r="EG74" s="137" t="str">
        <f t="shared" si="232"/>
        <v>N</v>
      </c>
      <c r="EH74" s="137" t="str">
        <f t="shared" si="233"/>
        <v>N</v>
      </c>
      <c r="EI74" s="137" t="str">
        <f t="shared" si="234"/>
        <v>Y</v>
      </c>
      <c r="EJ74" s="139">
        <f t="shared" si="235"/>
        <v>6.4585319351763575</v>
      </c>
      <c r="EK74" s="139">
        <f t="shared" si="236"/>
        <v>-9.4714131607335492</v>
      </c>
      <c r="EL74" s="139">
        <f t="shared" si="237"/>
        <v>-1.1727078891257996</v>
      </c>
      <c r="EM74" s="139">
        <f t="shared" si="238"/>
        <v>15.945611866501855</v>
      </c>
      <c r="EN74" s="139" t="str">
        <f t="shared" si="239"/>
        <v>Y</v>
      </c>
      <c r="EO74" s="139" t="str">
        <f t="shared" si="240"/>
        <v>N</v>
      </c>
      <c r="EP74" s="137" t="str">
        <f t="shared" si="241"/>
        <v>N</v>
      </c>
      <c r="EQ74" s="137">
        <f>'FOD (ALL)'!Q74</f>
        <v>542000</v>
      </c>
      <c r="ER74" s="137">
        <f>'FOD (ALL)'!AH74</f>
        <v>-878000</v>
      </c>
      <c r="ES74" s="137">
        <f>'FOD (ALL)'!AY74</f>
        <v>-110000</v>
      </c>
      <c r="ET74" s="137">
        <f>'FOD (ALL)'!BP74</f>
        <v>1290000</v>
      </c>
      <c r="EU74" s="137">
        <f>'FOD (ALL)'!CG74</f>
        <v>406000</v>
      </c>
      <c r="EV74" s="137" t="str">
        <f t="shared" si="242"/>
        <v>Y</v>
      </c>
      <c r="EW74" s="137" t="str">
        <f t="shared" si="243"/>
        <v>N</v>
      </c>
      <c r="EX74" s="137" t="str">
        <f t="shared" si="244"/>
        <v>N</v>
      </c>
      <c r="EY74" s="137" t="str">
        <f t="shared" si="245"/>
        <v>Y</v>
      </c>
      <c r="EZ74" s="139">
        <f t="shared" si="246"/>
        <v>-161.73120728929385</v>
      </c>
      <c r="FA74" s="139">
        <f t="shared" si="247"/>
        <v>698.18181818181813</v>
      </c>
      <c r="FB74" s="139">
        <f t="shared" si="248"/>
        <v>-108.52713178294573</v>
      </c>
      <c r="FC74" s="139">
        <f t="shared" si="249"/>
        <v>217.73399014778323</v>
      </c>
      <c r="FD74" s="139" t="str">
        <f t="shared" si="250"/>
        <v>N</v>
      </c>
      <c r="FE74" s="139" t="str">
        <f t="shared" si="251"/>
        <v>Y</v>
      </c>
      <c r="FF74" s="137" t="str">
        <f t="shared" si="252"/>
        <v>N</v>
      </c>
    </row>
    <row r="75" spans="1:162" x14ac:dyDescent="0.3">
      <c r="A75" s="137" t="str">
        <f>FOD!B75</f>
        <v xml:space="preserve">IOC       </v>
      </c>
      <c r="B75" s="137">
        <f>FOD!F75</f>
        <v>75.5</v>
      </c>
      <c r="C75" s="137">
        <f>FOD!P75</f>
        <v>74.150000000000006</v>
      </c>
      <c r="D75" s="137">
        <f>FOD!Z75</f>
        <v>74.25</v>
      </c>
      <c r="E75" s="137">
        <f>FOD!AJ75</f>
        <v>71.900000000000006</v>
      </c>
      <c r="F75" s="137">
        <f>FOD!AT75</f>
        <v>71.3</v>
      </c>
      <c r="G75" s="137" t="str">
        <f t="shared" si="154"/>
        <v>Y</v>
      </c>
      <c r="H75" s="137" t="str">
        <f t="shared" si="155"/>
        <v>N</v>
      </c>
      <c r="I75" s="137" t="str">
        <f t="shared" si="156"/>
        <v>Y</v>
      </c>
      <c r="J75" s="137" t="str">
        <f t="shared" si="157"/>
        <v>Y</v>
      </c>
      <c r="K75" s="139">
        <f t="shared" si="158"/>
        <v>1.8206338503034312</v>
      </c>
      <c r="L75" s="139">
        <f t="shared" si="159"/>
        <v>-0.13468013468012704</v>
      </c>
      <c r="M75" s="139">
        <f t="shared" si="160"/>
        <v>3.2684283727399088</v>
      </c>
      <c r="N75" s="139">
        <f t="shared" si="161"/>
        <v>0.84151472650772585</v>
      </c>
      <c r="O75" s="137" t="str">
        <f t="shared" si="162"/>
        <v>Y</v>
      </c>
      <c r="P75" s="137" t="str">
        <f t="shared" si="163"/>
        <v>N</v>
      </c>
      <c r="Q75" s="137" t="str">
        <f t="shared" si="164"/>
        <v>Y</v>
      </c>
      <c r="R75" s="137">
        <f>FOD!C75</f>
        <v>73.75</v>
      </c>
      <c r="S75" s="137">
        <f>FOD!M75</f>
        <v>74.55</v>
      </c>
      <c r="T75" s="137">
        <f>FOD!W75</f>
        <v>72.099999999999994</v>
      </c>
      <c r="U75" s="137">
        <f>FOD!AG75</f>
        <v>72.5</v>
      </c>
      <c r="V75" s="137">
        <f>FOD!AQ75</f>
        <v>75.8</v>
      </c>
      <c r="W75" s="137">
        <f>FOD!D75</f>
        <v>75.75</v>
      </c>
      <c r="X75" s="137">
        <f>FOD!N75</f>
        <v>74.849999999999994</v>
      </c>
      <c r="Y75" s="137">
        <f>FOD!X75</f>
        <v>74.7</v>
      </c>
      <c r="Z75" s="137">
        <f>FOD!AH75</f>
        <v>73.55</v>
      </c>
      <c r="AA75" s="137">
        <f>FOD!AR75</f>
        <v>75.8</v>
      </c>
      <c r="AB75" s="137">
        <f>FOD!E75</f>
        <v>72.7</v>
      </c>
      <c r="AC75" s="137">
        <f>FOD!O75</f>
        <v>72.95</v>
      </c>
      <c r="AD75" s="137">
        <f>FOD!Y75</f>
        <v>71.75</v>
      </c>
      <c r="AE75" s="137">
        <f>FOD!AI75</f>
        <v>71.5</v>
      </c>
      <c r="AF75" s="137">
        <f>FOD!AS75</f>
        <v>71</v>
      </c>
      <c r="AG75" s="137">
        <f>FOD!G75</f>
        <v>51080000</v>
      </c>
      <c r="AH75" s="137">
        <f>FOD!Q75</f>
        <v>51764000</v>
      </c>
      <c r="AI75" s="137">
        <f>FOD!AA75</f>
        <v>51972000</v>
      </c>
      <c r="AJ75" s="137">
        <f>FOD!AK75</f>
        <v>53208000</v>
      </c>
      <c r="AK75" s="137">
        <f>FOD!AU75</f>
        <v>53492000</v>
      </c>
      <c r="AL75" s="137" t="str">
        <f t="shared" si="165"/>
        <v>N</v>
      </c>
      <c r="AM75" s="137" t="str">
        <f t="shared" si="166"/>
        <v>N</v>
      </c>
      <c r="AN75" s="137" t="str">
        <f t="shared" si="167"/>
        <v>N</v>
      </c>
      <c r="AO75" s="137" t="str">
        <f t="shared" si="168"/>
        <v>N</v>
      </c>
      <c r="AP75" s="139">
        <f t="shared" si="169"/>
        <v>-1.3213816552043891</v>
      </c>
      <c r="AQ75" s="139">
        <f t="shared" si="170"/>
        <v>-0.40021550065419842</v>
      </c>
      <c r="AR75" s="139">
        <f t="shared" si="171"/>
        <v>-2.3229589535408208</v>
      </c>
      <c r="AS75" s="139">
        <f t="shared" si="172"/>
        <v>-0.53092051147835184</v>
      </c>
      <c r="AT75" s="137" t="str">
        <f t="shared" si="173"/>
        <v>N</v>
      </c>
      <c r="AU75" s="137" t="str">
        <f t="shared" si="174"/>
        <v>Y</v>
      </c>
      <c r="AV75" s="137" t="str">
        <f t="shared" si="175"/>
        <v>N</v>
      </c>
      <c r="AW75" s="137">
        <f>FOD!H75</f>
        <v>1102182400</v>
      </c>
      <c r="AX75" s="137">
        <f>FOD!R75</f>
        <v>633602000</v>
      </c>
      <c r="AY75" s="137">
        <f>FOD!AB75</f>
        <v>884805600</v>
      </c>
      <c r="AZ75" s="137">
        <f>FOD!AL75</f>
        <v>693408800</v>
      </c>
      <c r="BA75" s="137">
        <f>FOD!AV75</f>
        <v>1104689400</v>
      </c>
      <c r="BB75" s="137" t="str">
        <f t="shared" si="176"/>
        <v>Y</v>
      </c>
      <c r="BC75" s="137" t="str">
        <f t="shared" si="177"/>
        <v>N</v>
      </c>
      <c r="BD75" s="137" t="str">
        <f t="shared" si="178"/>
        <v>Y</v>
      </c>
      <c r="BE75" s="137" t="str">
        <f t="shared" si="179"/>
        <v>N</v>
      </c>
      <c r="BF75" s="139">
        <f t="shared" si="180"/>
        <v>73.955006455156393</v>
      </c>
      <c r="BG75" s="139">
        <f t="shared" si="181"/>
        <v>-28.390823927877491</v>
      </c>
      <c r="BH75" s="139">
        <f t="shared" si="182"/>
        <v>27.602303287757522</v>
      </c>
      <c r="BI75" s="139">
        <f t="shared" si="183"/>
        <v>-37.230428752190434</v>
      </c>
      <c r="BJ75" s="137" t="str">
        <f t="shared" si="184"/>
        <v>Y</v>
      </c>
      <c r="BK75" s="137" t="str">
        <f t="shared" si="185"/>
        <v>N</v>
      </c>
      <c r="BL75" s="137" t="str">
        <f t="shared" si="186"/>
        <v>Y</v>
      </c>
      <c r="BM75" s="137">
        <f>FOD!I75</f>
        <v>14796000</v>
      </c>
      <c r="BN75" s="137">
        <f>FOD!S75</f>
        <v>8556000</v>
      </c>
      <c r="BO75" s="137">
        <f>FOD!AC75</f>
        <v>11996000</v>
      </c>
      <c r="BP75" s="137">
        <f>FOD!AM75</f>
        <v>9572000</v>
      </c>
      <c r="BQ75" s="137">
        <f>FOD!AW75</f>
        <v>15256000</v>
      </c>
      <c r="BR75" s="137" t="str">
        <f t="shared" si="187"/>
        <v>Y</v>
      </c>
      <c r="BS75" s="137" t="str">
        <f t="shared" si="188"/>
        <v>N</v>
      </c>
      <c r="BT75" s="137" t="str">
        <f t="shared" si="189"/>
        <v>Y</v>
      </c>
      <c r="BU75" s="137" t="str">
        <f t="shared" si="190"/>
        <v>N</v>
      </c>
      <c r="BV75" s="139">
        <f t="shared" si="191"/>
        <v>72.931276297335202</v>
      </c>
      <c r="BW75" s="139">
        <f t="shared" si="192"/>
        <v>-28.676225408469492</v>
      </c>
      <c r="BX75" s="139">
        <f t="shared" si="193"/>
        <v>25.323861262014209</v>
      </c>
      <c r="BY75" s="139">
        <f t="shared" si="194"/>
        <v>-37.257472469847933</v>
      </c>
      <c r="BZ75" s="137" t="str">
        <f t="shared" si="195"/>
        <v>Y</v>
      </c>
      <c r="CA75" s="137" t="str">
        <f t="shared" si="196"/>
        <v>N</v>
      </c>
      <c r="CB75" s="137" t="str">
        <f t="shared" si="197"/>
        <v>Y</v>
      </c>
      <c r="CC75" s="137">
        <f>FOD!J75</f>
        <v>3050</v>
      </c>
      <c r="CD75" s="137">
        <f>FOD!T75</f>
        <v>1996</v>
      </c>
      <c r="CE75" s="137">
        <f>FOD!AD75</f>
        <v>2681</v>
      </c>
      <c r="CF75" s="137">
        <f>FOD!AN75</f>
        <v>2191</v>
      </c>
      <c r="CG75" s="137">
        <f>FOD!AX75</f>
        <v>3525</v>
      </c>
      <c r="CH75" s="137" t="str">
        <f t="shared" si="198"/>
        <v>Y</v>
      </c>
      <c r="CI75" s="137" t="str">
        <f t="shared" si="199"/>
        <v>N</v>
      </c>
      <c r="CJ75" s="137" t="str">
        <f t="shared" si="200"/>
        <v>Y</v>
      </c>
      <c r="CK75" s="137" t="str">
        <f t="shared" si="201"/>
        <v>N</v>
      </c>
      <c r="CL75" s="139">
        <f t="shared" si="202"/>
        <v>52.805611222444895</v>
      </c>
      <c r="CM75" s="139">
        <f t="shared" si="203"/>
        <v>-25.550167847817978</v>
      </c>
      <c r="CN75" s="139">
        <f t="shared" si="204"/>
        <v>22.364217252396166</v>
      </c>
      <c r="CO75" s="139">
        <f t="shared" si="205"/>
        <v>-37.843971631205676</v>
      </c>
      <c r="CP75" s="137" t="str">
        <f t="shared" si="206"/>
        <v>Y</v>
      </c>
      <c r="CQ75" s="137" t="str">
        <f t="shared" si="207"/>
        <v>N</v>
      </c>
      <c r="CR75" s="137" t="str">
        <f t="shared" si="208"/>
        <v>Y</v>
      </c>
      <c r="CT75" s="144" t="str">
        <f>'FOD (ALL)'!M75</f>
        <v>INFY</v>
      </c>
      <c r="CU75" s="137">
        <f>'FOD (ALL)'!N75</f>
        <v>29144</v>
      </c>
      <c r="CV75" s="137">
        <f>'FOD (ALL)'!AE75</f>
        <v>16988</v>
      </c>
      <c r="CW75" s="137">
        <f>'FOD (ALL)'!AV75</f>
        <v>9708</v>
      </c>
      <c r="CX75" s="137">
        <f>'FOD (ALL)'!BM75</f>
        <v>7082</v>
      </c>
      <c r="CY75" s="137">
        <f>'FOD (ALL)'!CD75</f>
        <v>12469</v>
      </c>
      <c r="CZ75" s="137" t="str">
        <f t="shared" si="209"/>
        <v>Y</v>
      </c>
      <c r="DA75" s="137" t="str">
        <f t="shared" si="210"/>
        <v>Y</v>
      </c>
      <c r="DB75" s="137" t="str">
        <f t="shared" si="211"/>
        <v>Y</v>
      </c>
      <c r="DC75" s="137" t="str">
        <f t="shared" si="212"/>
        <v>N</v>
      </c>
      <c r="DD75" s="139">
        <f t="shared" si="213"/>
        <v>71.556392747822002</v>
      </c>
      <c r="DE75" s="139">
        <f t="shared" si="214"/>
        <v>74.989699217140497</v>
      </c>
      <c r="DF75" s="139">
        <f t="shared" si="215"/>
        <v>37.079920926292012</v>
      </c>
      <c r="DG75" s="139">
        <f t="shared" si="216"/>
        <v>-43.203143796615606</v>
      </c>
      <c r="DH75" s="139" t="str">
        <f t="shared" si="217"/>
        <v>N</v>
      </c>
      <c r="DI75" s="139" t="str">
        <f t="shared" si="218"/>
        <v>Y</v>
      </c>
      <c r="DJ75" s="137" t="str">
        <f t="shared" si="219"/>
        <v>Y</v>
      </c>
      <c r="DK75" s="137">
        <f>'FOD (ALL)'!O75</f>
        <v>239119.31</v>
      </c>
      <c r="DL75" s="137">
        <f>'FOD (ALL)'!AF75</f>
        <v>136584.77000000002</v>
      </c>
      <c r="DM75" s="137">
        <f>'FOD (ALL)'!AW75</f>
        <v>77294.840000000011</v>
      </c>
      <c r="DN75" s="137">
        <f>'FOD (ALL)'!BN75</f>
        <v>56657.54</v>
      </c>
      <c r="DO75" s="137">
        <f>'FOD (ALL)'!CE75</f>
        <v>99022.569999999992</v>
      </c>
      <c r="DP75" s="137" t="str">
        <f t="shared" si="220"/>
        <v>Y</v>
      </c>
      <c r="DQ75" s="137" t="str">
        <f t="shared" si="221"/>
        <v>Y</v>
      </c>
      <c r="DR75" s="137" t="str">
        <f t="shared" si="222"/>
        <v>Y</v>
      </c>
      <c r="DS75" s="137" t="str">
        <f t="shared" si="223"/>
        <v>N</v>
      </c>
      <c r="DT75" s="139">
        <f t="shared" si="224"/>
        <v>75.07025856543153</v>
      </c>
      <c r="DU75" s="139">
        <f t="shared" si="225"/>
        <v>76.706194100408254</v>
      </c>
      <c r="DV75" s="139">
        <f t="shared" si="226"/>
        <v>36.424631214133214</v>
      </c>
      <c r="DW75" s="139">
        <f t="shared" si="227"/>
        <v>-42.783205889324016</v>
      </c>
      <c r="DX75" s="139" t="str">
        <f t="shared" si="228"/>
        <v>N</v>
      </c>
      <c r="DY75" s="139" t="str">
        <f t="shared" si="229"/>
        <v>Y</v>
      </c>
      <c r="DZ75" s="137" t="str">
        <f t="shared" si="230"/>
        <v>Y</v>
      </c>
      <c r="EA75" s="137">
        <f>'FOD (ALL)'!P75</f>
        <v>53389200</v>
      </c>
      <c r="EB75" s="137">
        <f>'FOD (ALL)'!AG75</f>
        <v>52101600</v>
      </c>
      <c r="EC75" s="137">
        <f>'FOD (ALL)'!AX75</f>
        <v>51270000</v>
      </c>
      <c r="ED75" s="137">
        <f>'FOD (ALL)'!BO75</f>
        <v>49812000</v>
      </c>
      <c r="EE75" s="137">
        <f>'FOD (ALL)'!CF75</f>
        <v>48786000</v>
      </c>
      <c r="EF75" s="137" t="str">
        <f t="shared" si="231"/>
        <v>Y</v>
      </c>
      <c r="EG75" s="137" t="str">
        <f t="shared" si="232"/>
        <v>Y</v>
      </c>
      <c r="EH75" s="137" t="str">
        <f t="shared" si="233"/>
        <v>Y</v>
      </c>
      <c r="EI75" s="137" t="str">
        <f t="shared" si="234"/>
        <v>Y</v>
      </c>
      <c r="EJ75" s="139">
        <f t="shared" si="235"/>
        <v>2.4713252568059332</v>
      </c>
      <c r="EK75" s="139">
        <f t="shared" si="236"/>
        <v>1.6220011702750146</v>
      </c>
      <c r="EL75" s="139">
        <f t="shared" si="237"/>
        <v>2.9270055408335343</v>
      </c>
      <c r="EM75" s="139">
        <f t="shared" si="238"/>
        <v>2.1030623539540034</v>
      </c>
      <c r="EN75" s="139" t="str">
        <f t="shared" si="239"/>
        <v>Y</v>
      </c>
      <c r="EO75" s="139" t="str">
        <f t="shared" si="240"/>
        <v>N</v>
      </c>
      <c r="EP75" s="137" t="str">
        <f t="shared" si="241"/>
        <v>Y</v>
      </c>
      <c r="EQ75" s="137">
        <f>'FOD (ALL)'!Q75</f>
        <v>1287600</v>
      </c>
      <c r="ER75" s="137">
        <f>'FOD (ALL)'!AH75</f>
        <v>831600</v>
      </c>
      <c r="ES75" s="137">
        <f>'FOD (ALL)'!AY75</f>
        <v>1458000</v>
      </c>
      <c r="ET75" s="137">
        <f>'FOD (ALL)'!BP75</f>
        <v>1026000</v>
      </c>
      <c r="EU75" s="137">
        <f>'FOD (ALL)'!CG75</f>
        <v>7200</v>
      </c>
      <c r="EV75" s="137" t="str">
        <f t="shared" si="242"/>
        <v>Y</v>
      </c>
      <c r="EW75" s="137" t="str">
        <f t="shared" si="243"/>
        <v>N</v>
      </c>
      <c r="EX75" s="137" t="str">
        <f t="shared" si="244"/>
        <v>Y</v>
      </c>
      <c r="EY75" s="137" t="str">
        <f t="shared" si="245"/>
        <v>Y</v>
      </c>
      <c r="EZ75" s="139">
        <f t="shared" si="246"/>
        <v>54.834054834054832</v>
      </c>
      <c r="FA75" s="139">
        <f t="shared" si="247"/>
        <v>-42.962962962962962</v>
      </c>
      <c r="FB75" s="139">
        <f t="shared" si="248"/>
        <v>42.105263157894733</v>
      </c>
      <c r="FC75" s="139">
        <f t="shared" si="249"/>
        <v>14150</v>
      </c>
      <c r="FD75" s="139" t="str">
        <f t="shared" si="250"/>
        <v>Y</v>
      </c>
      <c r="FE75" s="139" t="str">
        <f t="shared" si="251"/>
        <v>N</v>
      </c>
      <c r="FF75" s="137" t="str">
        <f t="shared" si="252"/>
        <v>N</v>
      </c>
    </row>
    <row r="76" spans="1:162" x14ac:dyDescent="0.3">
      <c r="A76" s="137" t="str">
        <f>FOD!B76</f>
        <v xml:space="preserve">ITC       </v>
      </c>
      <c r="B76" s="137">
        <f>FOD!F76</f>
        <v>186.8</v>
      </c>
      <c r="C76" s="137">
        <f>FOD!P76</f>
        <v>189.5</v>
      </c>
      <c r="D76" s="137">
        <f>FOD!Z76</f>
        <v>175.65</v>
      </c>
      <c r="E76" s="137">
        <f>FOD!AJ76</f>
        <v>170.85</v>
      </c>
      <c r="F76" s="137">
        <f>FOD!AT76</f>
        <v>165.1</v>
      </c>
      <c r="G76" s="137" t="str">
        <f t="shared" si="154"/>
        <v>N</v>
      </c>
      <c r="H76" s="137" t="str">
        <f t="shared" si="155"/>
        <v>Y</v>
      </c>
      <c r="I76" s="137" t="str">
        <f t="shared" si="156"/>
        <v>Y</v>
      </c>
      <c r="J76" s="137" t="str">
        <f t="shared" si="157"/>
        <v>Y</v>
      </c>
      <c r="K76" s="139">
        <f t="shared" si="158"/>
        <v>-1.4248021108179358</v>
      </c>
      <c r="L76" s="139">
        <f t="shared" si="159"/>
        <v>7.8849985767150548</v>
      </c>
      <c r="M76" s="139">
        <f t="shared" si="160"/>
        <v>2.8094820017559328</v>
      </c>
      <c r="N76" s="139">
        <f t="shared" si="161"/>
        <v>3.4827377347062387</v>
      </c>
      <c r="O76" s="137" t="str">
        <f t="shared" si="162"/>
        <v>N</v>
      </c>
      <c r="P76" s="137" t="str">
        <f t="shared" si="163"/>
        <v>Y</v>
      </c>
      <c r="Q76" s="137" t="str">
        <f t="shared" si="164"/>
        <v>N</v>
      </c>
      <c r="R76" s="137">
        <f>FOD!C76</f>
        <v>187.85</v>
      </c>
      <c r="S76" s="137">
        <f>FOD!M76</f>
        <v>174.65</v>
      </c>
      <c r="T76" s="137">
        <f>FOD!W76</f>
        <v>171.85</v>
      </c>
      <c r="U76" s="137">
        <f>FOD!AG76</f>
        <v>166.35</v>
      </c>
      <c r="V76" s="137">
        <f>FOD!AQ76</f>
        <v>166.25</v>
      </c>
      <c r="W76" s="137">
        <f>FOD!D76</f>
        <v>191.9</v>
      </c>
      <c r="X76" s="137">
        <f>FOD!N76</f>
        <v>191</v>
      </c>
      <c r="Y76" s="137">
        <f>FOD!X76</f>
        <v>177.25</v>
      </c>
      <c r="Z76" s="137">
        <f>FOD!AH76</f>
        <v>171.7</v>
      </c>
      <c r="AA76" s="137">
        <f>FOD!AR76</f>
        <v>167.3</v>
      </c>
      <c r="AB76" s="137">
        <f>FOD!E76</f>
        <v>185</v>
      </c>
      <c r="AC76" s="137">
        <f>FOD!O76</f>
        <v>172.5</v>
      </c>
      <c r="AD76" s="137">
        <f>FOD!Y76</f>
        <v>171.1</v>
      </c>
      <c r="AE76" s="137">
        <f>FOD!AI76</f>
        <v>164.95</v>
      </c>
      <c r="AF76" s="137">
        <f>FOD!AS76</f>
        <v>163.15</v>
      </c>
      <c r="AG76" s="137">
        <f>FOD!G76</f>
        <v>43893600</v>
      </c>
      <c r="AH76" s="137">
        <f>FOD!Q76</f>
        <v>46600800</v>
      </c>
      <c r="AI76" s="137">
        <f>FOD!AA76</f>
        <v>35925600</v>
      </c>
      <c r="AJ76" s="137">
        <f>FOD!AK76</f>
        <v>37658400</v>
      </c>
      <c r="AK76" s="137">
        <f>FOD!AU76</f>
        <v>38167200</v>
      </c>
      <c r="AL76" s="137" t="str">
        <f t="shared" si="165"/>
        <v>N</v>
      </c>
      <c r="AM76" s="137" t="str">
        <f t="shared" si="166"/>
        <v>Y</v>
      </c>
      <c r="AN76" s="137" t="str">
        <f t="shared" si="167"/>
        <v>N</v>
      </c>
      <c r="AO76" s="137" t="str">
        <f t="shared" si="168"/>
        <v>N</v>
      </c>
      <c r="AP76" s="139">
        <f t="shared" si="169"/>
        <v>-5.809342328887058</v>
      </c>
      <c r="AQ76" s="139">
        <f t="shared" si="170"/>
        <v>29.714743803861314</v>
      </c>
      <c r="AR76" s="139">
        <f t="shared" si="171"/>
        <v>-4.6013638391434579</v>
      </c>
      <c r="AS76" s="139">
        <f t="shared" si="172"/>
        <v>-1.3330818084638119</v>
      </c>
      <c r="AT76" s="137" t="str">
        <f t="shared" si="173"/>
        <v>N</v>
      </c>
      <c r="AU76" s="137" t="str">
        <f t="shared" si="174"/>
        <v>Y</v>
      </c>
      <c r="AV76" s="137" t="str">
        <f t="shared" si="175"/>
        <v>N</v>
      </c>
      <c r="AW76" s="137">
        <f>FOD!H76</f>
        <v>6621367680</v>
      </c>
      <c r="AX76" s="137">
        <f>FOD!R76</f>
        <v>11359884720</v>
      </c>
      <c r="AY76" s="137">
        <f>FOD!AB76</f>
        <v>3406785720</v>
      </c>
      <c r="AZ76" s="137">
        <f>FOD!AL76</f>
        <v>3421977840</v>
      </c>
      <c r="BA76" s="137">
        <f>FOD!AV76</f>
        <v>3000966240</v>
      </c>
      <c r="BB76" s="137" t="str">
        <f t="shared" si="176"/>
        <v>N</v>
      </c>
      <c r="BC76" s="137" t="str">
        <f t="shared" si="177"/>
        <v>Y</v>
      </c>
      <c r="BD76" s="137" t="str">
        <f t="shared" si="178"/>
        <v>N</v>
      </c>
      <c r="BE76" s="137" t="str">
        <f t="shared" si="179"/>
        <v>Y</v>
      </c>
      <c r="BF76" s="139">
        <f t="shared" si="180"/>
        <v>-41.712721183318486</v>
      </c>
      <c r="BG76" s="139">
        <f t="shared" si="181"/>
        <v>233.44875943650484</v>
      </c>
      <c r="BH76" s="139">
        <f t="shared" si="182"/>
        <v>-0.44395728757846076</v>
      </c>
      <c r="BI76" s="139">
        <f t="shared" si="183"/>
        <v>14.029201474789</v>
      </c>
      <c r="BJ76" s="137" t="str">
        <f t="shared" si="184"/>
        <v>N</v>
      </c>
      <c r="BK76" s="137" t="str">
        <f t="shared" si="185"/>
        <v>Y</v>
      </c>
      <c r="BL76" s="137" t="str">
        <f t="shared" si="186"/>
        <v>N</v>
      </c>
      <c r="BM76" s="137">
        <f>FOD!I76</f>
        <v>35330400</v>
      </c>
      <c r="BN76" s="137">
        <f>FOD!S76</f>
        <v>61713600</v>
      </c>
      <c r="BO76" s="137">
        <f>FOD!AC76</f>
        <v>19440000</v>
      </c>
      <c r="BP76" s="137">
        <f>FOD!AM76</f>
        <v>20229600</v>
      </c>
      <c r="BQ76" s="137">
        <f>FOD!AW76</f>
        <v>18124800</v>
      </c>
      <c r="BR76" s="137" t="str">
        <f t="shared" si="187"/>
        <v>N</v>
      </c>
      <c r="BS76" s="137" t="str">
        <f t="shared" si="188"/>
        <v>Y</v>
      </c>
      <c r="BT76" s="137" t="str">
        <f t="shared" si="189"/>
        <v>N</v>
      </c>
      <c r="BU76" s="137" t="str">
        <f t="shared" si="190"/>
        <v>Y</v>
      </c>
      <c r="BV76" s="139">
        <f t="shared" si="191"/>
        <v>-42.751030567006296</v>
      </c>
      <c r="BW76" s="139">
        <f t="shared" si="192"/>
        <v>217.45679012345681</v>
      </c>
      <c r="BX76" s="139">
        <f t="shared" si="193"/>
        <v>-3.9031913631510262</v>
      </c>
      <c r="BY76" s="139">
        <f t="shared" si="194"/>
        <v>11.61281779661017</v>
      </c>
      <c r="BZ76" s="137" t="str">
        <f t="shared" si="195"/>
        <v>N</v>
      </c>
      <c r="CA76" s="137" t="str">
        <f t="shared" si="196"/>
        <v>Y</v>
      </c>
      <c r="CB76" s="137" t="str">
        <f t="shared" si="197"/>
        <v>N</v>
      </c>
      <c r="CC76" s="137">
        <f>FOD!J76</f>
        <v>13267</v>
      </c>
      <c r="CD76" s="137">
        <f>FOD!T76</f>
        <v>23282</v>
      </c>
      <c r="CE76" s="137">
        <f>FOD!AD76</f>
        <v>7488</v>
      </c>
      <c r="CF76" s="137">
        <f>FOD!AN76</f>
        <v>7517</v>
      </c>
      <c r="CG76" s="137">
        <f>FOD!AX76</f>
        <v>6922</v>
      </c>
      <c r="CH76" s="137" t="str">
        <f t="shared" si="198"/>
        <v>N</v>
      </c>
      <c r="CI76" s="137" t="str">
        <f t="shared" si="199"/>
        <v>Y</v>
      </c>
      <c r="CJ76" s="137" t="str">
        <f t="shared" si="200"/>
        <v>N</v>
      </c>
      <c r="CK76" s="137" t="str">
        <f t="shared" si="201"/>
        <v>Y</v>
      </c>
      <c r="CL76" s="139">
        <f t="shared" si="202"/>
        <v>-43.016063912035044</v>
      </c>
      <c r="CM76" s="139">
        <f t="shared" si="203"/>
        <v>210.92414529914532</v>
      </c>
      <c r="CN76" s="139">
        <f t="shared" si="204"/>
        <v>-0.38579220433683653</v>
      </c>
      <c r="CO76" s="139">
        <f t="shared" si="205"/>
        <v>8.5957815660213814</v>
      </c>
      <c r="CP76" s="137" t="str">
        <f t="shared" si="206"/>
        <v>N</v>
      </c>
      <c r="CQ76" s="137" t="str">
        <f t="shared" si="207"/>
        <v>Y</v>
      </c>
      <c r="CR76" s="137" t="str">
        <f t="shared" si="208"/>
        <v>N</v>
      </c>
      <c r="CT76" s="144" t="str">
        <f>'FOD (ALL)'!M76</f>
        <v>IOC</v>
      </c>
      <c r="CU76" s="137">
        <f>'FOD (ALL)'!N76</f>
        <v>5446</v>
      </c>
      <c r="CV76" s="137">
        <f>'FOD (ALL)'!AE76</f>
        <v>2672</v>
      </c>
      <c r="CW76" s="137">
        <f>'FOD (ALL)'!AV76</f>
        <v>3650</v>
      </c>
      <c r="CX76" s="137">
        <f>'FOD (ALL)'!BM76</f>
        <v>2842</v>
      </c>
      <c r="CY76" s="137">
        <f>'FOD (ALL)'!CD76</f>
        <v>4482</v>
      </c>
      <c r="CZ76" s="137" t="str">
        <f t="shared" si="209"/>
        <v>Y</v>
      </c>
      <c r="DA76" s="137" t="str">
        <f t="shared" si="210"/>
        <v>N</v>
      </c>
      <c r="DB76" s="137" t="str">
        <f t="shared" si="211"/>
        <v>Y</v>
      </c>
      <c r="DC76" s="137" t="str">
        <f t="shared" si="212"/>
        <v>N</v>
      </c>
      <c r="DD76" s="139">
        <f t="shared" si="213"/>
        <v>103.81736526946108</v>
      </c>
      <c r="DE76" s="139">
        <f t="shared" si="214"/>
        <v>-26.794520547945204</v>
      </c>
      <c r="DF76" s="139">
        <f t="shared" si="215"/>
        <v>28.430682617874737</v>
      </c>
      <c r="DG76" s="139">
        <f t="shared" si="216"/>
        <v>-36.59080767514503</v>
      </c>
      <c r="DH76" s="139" t="str">
        <f t="shared" si="217"/>
        <v>Y</v>
      </c>
      <c r="DI76" s="139" t="str">
        <f t="shared" si="218"/>
        <v>N</v>
      </c>
      <c r="DJ76" s="137" t="str">
        <f t="shared" si="219"/>
        <v>Y</v>
      </c>
      <c r="DK76" s="137">
        <f>'FOD (ALL)'!O76</f>
        <v>16270.86</v>
      </c>
      <c r="DL76" s="137">
        <f>'FOD (ALL)'!AF76</f>
        <v>7931.66</v>
      </c>
      <c r="DM76" s="137">
        <f>'FOD (ALL)'!AW76</f>
        <v>10795.849999999999</v>
      </c>
      <c r="DN76" s="137">
        <f>'FOD (ALL)'!BN76</f>
        <v>8251.42</v>
      </c>
      <c r="DO76" s="137">
        <f>'FOD (ALL)'!CE76</f>
        <v>13006.47</v>
      </c>
      <c r="DP76" s="137" t="str">
        <f t="shared" si="220"/>
        <v>Y</v>
      </c>
      <c r="DQ76" s="137" t="str">
        <f t="shared" si="221"/>
        <v>N</v>
      </c>
      <c r="DR76" s="137" t="str">
        <f t="shared" si="222"/>
        <v>Y</v>
      </c>
      <c r="DS76" s="137" t="str">
        <f t="shared" si="223"/>
        <v>N</v>
      </c>
      <c r="DT76" s="139">
        <f t="shared" si="224"/>
        <v>105.13814258301541</v>
      </c>
      <c r="DU76" s="139">
        <f t="shared" si="225"/>
        <v>-26.530472357433638</v>
      </c>
      <c r="DV76" s="139">
        <f t="shared" si="226"/>
        <v>30.836268181719007</v>
      </c>
      <c r="DW76" s="139">
        <f t="shared" si="227"/>
        <v>-36.559112503238765</v>
      </c>
      <c r="DX76" s="139" t="str">
        <f t="shared" si="228"/>
        <v>Y</v>
      </c>
      <c r="DY76" s="139" t="str">
        <f t="shared" si="229"/>
        <v>N</v>
      </c>
      <c r="DZ76" s="137" t="str">
        <f t="shared" si="230"/>
        <v>Y</v>
      </c>
      <c r="EA76" s="137">
        <f>'FOD (ALL)'!P76</f>
        <v>58422400</v>
      </c>
      <c r="EB76" s="137">
        <f>'FOD (ALL)'!AG76</f>
        <v>57003200</v>
      </c>
      <c r="EC76" s="137">
        <f>'FOD (ALL)'!AX76</f>
        <v>56474100</v>
      </c>
      <c r="ED76" s="137">
        <f>'FOD (ALL)'!BO76</f>
        <v>56964600</v>
      </c>
      <c r="EE76" s="137">
        <f>'FOD (ALL)'!CF76</f>
        <v>56741200</v>
      </c>
      <c r="EF76" s="137" t="str">
        <f t="shared" si="231"/>
        <v>Y</v>
      </c>
      <c r="EG76" s="137" t="str">
        <f t="shared" si="232"/>
        <v>Y</v>
      </c>
      <c r="EH76" s="137" t="str">
        <f t="shared" si="233"/>
        <v>N</v>
      </c>
      <c r="EI76" s="137" t="str">
        <f t="shared" si="234"/>
        <v>Y</v>
      </c>
      <c r="EJ76" s="139">
        <f t="shared" si="235"/>
        <v>2.4896847896258456</v>
      </c>
      <c r="EK76" s="139">
        <f t="shared" si="236"/>
        <v>0.93688965384131839</v>
      </c>
      <c r="EL76" s="139">
        <f t="shared" si="237"/>
        <v>-0.86106108003918214</v>
      </c>
      <c r="EM76" s="139">
        <f t="shared" si="238"/>
        <v>0.39371743988495134</v>
      </c>
      <c r="EN76" s="139" t="str">
        <f t="shared" si="239"/>
        <v>Y</v>
      </c>
      <c r="EO76" s="139" t="str">
        <f t="shared" si="240"/>
        <v>Y</v>
      </c>
      <c r="EP76" s="137" t="str">
        <f t="shared" si="241"/>
        <v>N</v>
      </c>
      <c r="EQ76" s="137">
        <f>'FOD (ALL)'!Q76</f>
        <v>1419200</v>
      </c>
      <c r="ER76" s="137">
        <f>'FOD (ALL)'!AH76</f>
        <v>529100</v>
      </c>
      <c r="ES76" s="137">
        <f>'FOD (ALL)'!AY76</f>
        <v>-490500</v>
      </c>
      <c r="ET76" s="137">
        <f>'FOD (ALL)'!BP76</f>
        <v>223400</v>
      </c>
      <c r="EU76" s="137">
        <f>'FOD (ALL)'!CG76</f>
        <v>26100</v>
      </c>
      <c r="EV76" s="137" t="str">
        <f t="shared" si="242"/>
        <v>Y</v>
      </c>
      <c r="EW76" s="137" t="str">
        <f t="shared" si="243"/>
        <v>Y</v>
      </c>
      <c r="EX76" s="137" t="str">
        <f t="shared" si="244"/>
        <v>N</v>
      </c>
      <c r="EY76" s="137" t="str">
        <f t="shared" si="245"/>
        <v>Y</v>
      </c>
      <c r="EZ76" s="139">
        <f t="shared" si="246"/>
        <v>168.22906822906822</v>
      </c>
      <c r="FA76" s="139">
        <f t="shared" si="247"/>
        <v>-207.86952089704386</v>
      </c>
      <c r="FB76" s="139">
        <f t="shared" si="248"/>
        <v>-319.5613249776186</v>
      </c>
      <c r="FC76" s="139">
        <f t="shared" si="249"/>
        <v>755.93869731800771</v>
      </c>
      <c r="FD76" s="139" t="str">
        <f t="shared" si="250"/>
        <v>Y</v>
      </c>
      <c r="FE76" s="139" t="str">
        <f t="shared" si="251"/>
        <v>Y</v>
      </c>
      <c r="FF76" s="137" t="str">
        <f t="shared" si="252"/>
        <v>N</v>
      </c>
    </row>
    <row r="77" spans="1:162" x14ac:dyDescent="0.3">
      <c r="A77" s="137" t="str">
        <f>FOD!B77</f>
        <v>JINDALSTEL</v>
      </c>
      <c r="B77" s="137">
        <f>FOD!F77</f>
        <v>96.45</v>
      </c>
      <c r="C77" s="137">
        <f>FOD!P77</f>
        <v>98</v>
      </c>
      <c r="D77" s="137">
        <f>FOD!Z77</f>
        <v>95.05</v>
      </c>
      <c r="E77" s="137">
        <f>FOD!AJ77</f>
        <v>91.65</v>
      </c>
      <c r="F77" s="137">
        <f>FOD!AT77</f>
        <v>88</v>
      </c>
      <c r="G77" s="137" t="str">
        <f t="shared" si="154"/>
        <v>N</v>
      </c>
      <c r="H77" s="137" t="str">
        <f t="shared" si="155"/>
        <v>Y</v>
      </c>
      <c r="I77" s="137" t="str">
        <f t="shared" si="156"/>
        <v>Y</v>
      </c>
      <c r="J77" s="137" t="str">
        <f t="shared" si="157"/>
        <v>Y</v>
      </c>
      <c r="K77" s="139">
        <f t="shared" si="158"/>
        <v>-1.5816326530612217</v>
      </c>
      <c r="L77" s="139">
        <f t="shared" si="159"/>
        <v>3.1036296685954792</v>
      </c>
      <c r="M77" s="139">
        <f t="shared" si="160"/>
        <v>3.7097654118930614</v>
      </c>
      <c r="N77" s="139">
        <f t="shared" si="161"/>
        <v>4.1477272727272796</v>
      </c>
      <c r="O77" s="137" t="str">
        <f t="shared" si="162"/>
        <v>N</v>
      </c>
      <c r="P77" s="137" t="str">
        <f t="shared" si="163"/>
        <v>N</v>
      </c>
      <c r="Q77" s="137" t="str">
        <f t="shared" si="164"/>
        <v>N</v>
      </c>
      <c r="R77" s="137">
        <f>FOD!C77</f>
        <v>96.4</v>
      </c>
      <c r="S77" s="137">
        <f>FOD!M77</f>
        <v>95</v>
      </c>
      <c r="T77" s="137">
        <f>FOD!W77</f>
        <v>90.75</v>
      </c>
      <c r="U77" s="137">
        <f>FOD!AG77</f>
        <v>90.25</v>
      </c>
      <c r="V77" s="137">
        <f>FOD!AQ77</f>
        <v>95.2</v>
      </c>
      <c r="W77" s="137">
        <f>FOD!D77</f>
        <v>98.35</v>
      </c>
      <c r="X77" s="137">
        <f>FOD!N77</f>
        <v>99.3</v>
      </c>
      <c r="Y77" s="137">
        <f>FOD!X77</f>
        <v>95.7</v>
      </c>
      <c r="Z77" s="137">
        <f>FOD!AH77</f>
        <v>94.4</v>
      </c>
      <c r="AA77" s="137">
        <f>FOD!AR77</f>
        <v>95.85</v>
      </c>
      <c r="AB77" s="137">
        <f>FOD!E77</f>
        <v>92.9</v>
      </c>
      <c r="AC77" s="137">
        <f>FOD!O77</f>
        <v>94.25</v>
      </c>
      <c r="AD77" s="137">
        <f>FOD!Y77</f>
        <v>90.75</v>
      </c>
      <c r="AE77" s="137">
        <f>FOD!AI77</f>
        <v>89.15</v>
      </c>
      <c r="AF77" s="137">
        <f>FOD!AS77</f>
        <v>86.75</v>
      </c>
      <c r="AG77" s="137">
        <f>FOD!G77</f>
        <v>13275000</v>
      </c>
      <c r="AH77" s="137">
        <f>FOD!Q77</f>
        <v>14600000</v>
      </c>
      <c r="AI77" s="137">
        <f>FOD!AA77</f>
        <v>14820000</v>
      </c>
      <c r="AJ77" s="137">
        <f>FOD!AK77</f>
        <v>13755000</v>
      </c>
      <c r="AK77" s="137">
        <f>FOD!AU77</f>
        <v>14045000</v>
      </c>
      <c r="AL77" s="137" t="str">
        <f t="shared" si="165"/>
        <v>N</v>
      </c>
      <c r="AM77" s="137" t="str">
        <f t="shared" si="166"/>
        <v>N</v>
      </c>
      <c r="AN77" s="137" t="str">
        <f t="shared" si="167"/>
        <v>Y</v>
      </c>
      <c r="AO77" s="137" t="str">
        <f t="shared" si="168"/>
        <v>N</v>
      </c>
      <c r="AP77" s="139">
        <f t="shared" si="169"/>
        <v>-9.0753424657534243</v>
      </c>
      <c r="AQ77" s="139">
        <f t="shared" si="170"/>
        <v>-1.4844804318488529</v>
      </c>
      <c r="AR77" s="139">
        <f t="shared" si="171"/>
        <v>7.7426390403489638</v>
      </c>
      <c r="AS77" s="139">
        <f t="shared" si="172"/>
        <v>-2.0647917408330367</v>
      </c>
      <c r="AT77" s="137" t="str">
        <f t="shared" si="173"/>
        <v>N</v>
      </c>
      <c r="AU77" s="137" t="str">
        <f t="shared" si="174"/>
        <v>N</v>
      </c>
      <c r="AV77" s="137" t="str">
        <f t="shared" si="175"/>
        <v>Y</v>
      </c>
      <c r="AW77" s="137">
        <f>FOD!H77</f>
        <v>2249001000</v>
      </c>
      <c r="AX77" s="137">
        <f>FOD!R77</f>
        <v>2158101000</v>
      </c>
      <c r="AY77" s="137">
        <f>FOD!AB77</f>
        <v>1474252000</v>
      </c>
      <c r="AZ77" s="137">
        <f>FOD!AL77</f>
        <v>2214472000</v>
      </c>
      <c r="BA77" s="137">
        <f>FOD!AV77</f>
        <v>2251489500</v>
      </c>
      <c r="BB77" s="137" t="str">
        <f t="shared" si="176"/>
        <v>Y</v>
      </c>
      <c r="BC77" s="137" t="str">
        <f t="shared" si="177"/>
        <v>Y</v>
      </c>
      <c r="BD77" s="137" t="str">
        <f t="shared" si="178"/>
        <v>N</v>
      </c>
      <c r="BE77" s="137" t="str">
        <f t="shared" si="179"/>
        <v>N</v>
      </c>
      <c r="BF77" s="139">
        <f t="shared" si="180"/>
        <v>4.2120364153484937</v>
      </c>
      <c r="BG77" s="139">
        <f t="shared" si="181"/>
        <v>46.386167358090745</v>
      </c>
      <c r="BH77" s="139">
        <f t="shared" si="182"/>
        <v>-33.42647818531912</v>
      </c>
      <c r="BI77" s="139">
        <f t="shared" si="183"/>
        <v>-1.6441338056428865</v>
      </c>
      <c r="BJ77" s="137" t="str">
        <f t="shared" si="184"/>
        <v>N</v>
      </c>
      <c r="BK77" s="137" t="str">
        <f t="shared" si="185"/>
        <v>Y</v>
      </c>
      <c r="BL77" s="137" t="str">
        <f t="shared" si="186"/>
        <v>N</v>
      </c>
      <c r="BM77" s="137">
        <f>FOD!I77</f>
        <v>23655000</v>
      </c>
      <c r="BN77" s="137">
        <f>FOD!S77</f>
        <v>22190000</v>
      </c>
      <c r="BO77" s="137">
        <f>FOD!AC77</f>
        <v>15705000</v>
      </c>
      <c r="BP77" s="137">
        <f>FOD!AM77</f>
        <v>24005000</v>
      </c>
      <c r="BQ77" s="137">
        <f>FOD!AW77</f>
        <v>25065000</v>
      </c>
      <c r="BR77" s="137" t="str">
        <f t="shared" si="187"/>
        <v>Y</v>
      </c>
      <c r="BS77" s="137" t="str">
        <f t="shared" si="188"/>
        <v>Y</v>
      </c>
      <c r="BT77" s="137" t="str">
        <f t="shared" si="189"/>
        <v>N</v>
      </c>
      <c r="BU77" s="137" t="str">
        <f t="shared" si="190"/>
        <v>N</v>
      </c>
      <c r="BV77" s="139">
        <f t="shared" si="191"/>
        <v>6.602073005858494</v>
      </c>
      <c r="BW77" s="139">
        <f t="shared" si="192"/>
        <v>41.292581980261062</v>
      </c>
      <c r="BX77" s="139">
        <f t="shared" si="193"/>
        <v>-34.57612997292231</v>
      </c>
      <c r="BY77" s="139">
        <f t="shared" si="194"/>
        <v>-4.2290045880710156</v>
      </c>
      <c r="BZ77" s="137" t="str">
        <f t="shared" si="195"/>
        <v>N</v>
      </c>
      <c r="CA77" s="137" t="str">
        <f t="shared" si="196"/>
        <v>Y</v>
      </c>
      <c r="CB77" s="137" t="str">
        <f t="shared" si="197"/>
        <v>N</v>
      </c>
      <c r="CC77" s="137">
        <f>FOD!J77</f>
        <v>4309</v>
      </c>
      <c r="CD77" s="137">
        <f>FOD!T77</f>
        <v>4154</v>
      </c>
      <c r="CE77" s="137">
        <f>FOD!AD77</f>
        <v>2900</v>
      </c>
      <c r="CF77" s="137">
        <f>FOD!AN77</f>
        <v>4383</v>
      </c>
      <c r="CG77" s="137">
        <f>FOD!AX77</f>
        <v>4501</v>
      </c>
      <c r="CH77" s="137" t="str">
        <f t="shared" si="198"/>
        <v>Y</v>
      </c>
      <c r="CI77" s="137" t="str">
        <f t="shared" si="199"/>
        <v>Y</v>
      </c>
      <c r="CJ77" s="137" t="str">
        <f t="shared" si="200"/>
        <v>N</v>
      </c>
      <c r="CK77" s="137" t="str">
        <f t="shared" si="201"/>
        <v>N</v>
      </c>
      <c r="CL77" s="139">
        <f t="shared" si="202"/>
        <v>3.7313432835820892</v>
      </c>
      <c r="CM77" s="139">
        <f t="shared" si="203"/>
        <v>43.241379310344833</v>
      </c>
      <c r="CN77" s="139">
        <f t="shared" si="204"/>
        <v>-33.835272644307551</v>
      </c>
      <c r="CO77" s="139">
        <f t="shared" si="205"/>
        <v>-2.6216396356365252</v>
      </c>
      <c r="CP77" s="137" t="str">
        <f t="shared" si="206"/>
        <v>N</v>
      </c>
      <c r="CQ77" s="137" t="str">
        <f t="shared" si="207"/>
        <v>Y</v>
      </c>
      <c r="CR77" s="137" t="str">
        <f t="shared" si="208"/>
        <v>N</v>
      </c>
      <c r="CT77" s="144" t="str">
        <f>'FOD (ALL)'!M77</f>
        <v>ITC</v>
      </c>
      <c r="CU77" s="137">
        <f>'FOD (ALL)'!N77</f>
        <v>18766</v>
      </c>
      <c r="CV77" s="137">
        <f>'FOD (ALL)'!AE77</f>
        <v>29726</v>
      </c>
      <c r="CW77" s="137">
        <f>'FOD (ALL)'!AV77</f>
        <v>9863</v>
      </c>
      <c r="CX77" s="137">
        <f>'FOD (ALL)'!BM77</f>
        <v>9266</v>
      </c>
      <c r="CY77" s="137">
        <f>'FOD (ALL)'!CD77</f>
        <v>8182</v>
      </c>
      <c r="CZ77" s="137" t="str">
        <f t="shared" si="209"/>
        <v>N</v>
      </c>
      <c r="DA77" s="137" t="str">
        <f t="shared" si="210"/>
        <v>Y</v>
      </c>
      <c r="DB77" s="137" t="str">
        <f t="shared" si="211"/>
        <v>Y</v>
      </c>
      <c r="DC77" s="137" t="str">
        <f t="shared" si="212"/>
        <v>Y</v>
      </c>
      <c r="DD77" s="139">
        <f t="shared" si="213"/>
        <v>-36.870080064589921</v>
      </c>
      <c r="DE77" s="139">
        <f t="shared" si="214"/>
        <v>201.38902970698572</v>
      </c>
      <c r="DF77" s="139">
        <f t="shared" si="215"/>
        <v>6.4429095618389818</v>
      </c>
      <c r="DG77" s="139">
        <f t="shared" si="216"/>
        <v>13.248594475678319</v>
      </c>
      <c r="DH77" s="139" t="str">
        <f t="shared" si="217"/>
        <v>N</v>
      </c>
      <c r="DI77" s="139" t="str">
        <f t="shared" si="218"/>
        <v>Y</v>
      </c>
      <c r="DJ77" s="137" t="str">
        <f t="shared" si="219"/>
        <v>N</v>
      </c>
      <c r="DK77" s="137">
        <f>'FOD (ALL)'!O77</f>
        <v>84183.46</v>
      </c>
      <c r="DL77" s="137">
        <f>'FOD (ALL)'!AF77</f>
        <v>131026.82999999999</v>
      </c>
      <c r="DM77" s="137">
        <f>'FOD (ALL)'!AW77</f>
        <v>41388.19</v>
      </c>
      <c r="DN77" s="137">
        <f>'FOD (ALL)'!BN77</f>
        <v>37598.039999999994</v>
      </c>
      <c r="DO77" s="137">
        <f>'FOD (ALL)'!CE77</f>
        <v>32502.899999999998</v>
      </c>
      <c r="DP77" s="137" t="str">
        <f t="shared" si="220"/>
        <v>N</v>
      </c>
      <c r="DQ77" s="137" t="str">
        <f t="shared" si="221"/>
        <v>Y</v>
      </c>
      <c r="DR77" s="137" t="str">
        <f t="shared" si="222"/>
        <v>Y</v>
      </c>
      <c r="DS77" s="137" t="str">
        <f t="shared" si="223"/>
        <v>Y</v>
      </c>
      <c r="DT77" s="139">
        <f t="shared" si="224"/>
        <v>-35.750975582634474</v>
      </c>
      <c r="DU77" s="139">
        <f t="shared" si="225"/>
        <v>216.58023701930426</v>
      </c>
      <c r="DV77" s="139">
        <f t="shared" si="226"/>
        <v>10.080711654118165</v>
      </c>
      <c r="DW77" s="139">
        <f t="shared" si="227"/>
        <v>15.675955068624633</v>
      </c>
      <c r="DX77" s="139" t="str">
        <f t="shared" si="228"/>
        <v>N</v>
      </c>
      <c r="DY77" s="139" t="str">
        <f t="shared" si="229"/>
        <v>Y</v>
      </c>
      <c r="DZ77" s="137" t="str">
        <f t="shared" si="230"/>
        <v>N</v>
      </c>
      <c r="EA77" s="137">
        <f>'FOD (ALL)'!P77</f>
        <v>53968800</v>
      </c>
      <c r="EB77" s="137">
        <f>'FOD (ALL)'!AG77</f>
        <v>55004800</v>
      </c>
      <c r="EC77" s="137">
        <f>'FOD (ALL)'!AX77</f>
        <v>42264800</v>
      </c>
      <c r="ED77" s="137">
        <f>'FOD (ALL)'!BO77</f>
        <v>42180000</v>
      </c>
      <c r="EE77" s="137">
        <f>'FOD (ALL)'!CF77</f>
        <v>42440800</v>
      </c>
      <c r="EF77" s="137" t="str">
        <f t="shared" si="231"/>
        <v>N</v>
      </c>
      <c r="EG77" s="137" t="str">
        <f t="shared" si="232"/>
        <v>Y</v>
      </c>
      <c r="EH77" s="137" t="str">
        <f t="shared" si="233"/>
        <v>Y</v>
      </c>
      <c r="EI77" s="137" t="str">
        <f t="shared" si="234"/>
        <v>N</v>
      </c>
      <c r="EJ77" s="139">
        <f t="shared" si="235"/>
        <v>-1.8834719878992379</v>
      </c>
      <c r="EK77" s="139">
        <f t="shared" si="236"/>
        <v>30.14328708523405</v>
      </c>
      <c r="EL77" s="139">
        <f t="shared" si="237"/>
        <v>0.20104314841156945</v>
      </c>
      <c r="EM77" s="139">
        <f t="shared" si="238"/>
        <v>-0.61450302539066182</v>
      </c>
      <c r="EN77" s="139" t="str">
        <f t="shared" si="239"/>
        <v>N</v>
      </c>
      <c r="EO77" s="139" t="str">
        <f t="shared" si="240"/>
        <v>Y</v>
      </c>
      <c r="EP77" s="137" t="str">
        <f t="shared" si="241"/>
        <v>Y</v>
      </c>
      <c r="EQ77" s="137">
        <f>'FOD (ALL)'!Q77</f>
        <v>-1036000</v>
      </c>
      <c r="ER77" s="137">
        <f>'FOD (ALL)'!AH77</f>
        <v>12740000</v>
      </c>
      <c r="ES77" s="137">
        <f>'FOD (ALL)'!AY77</f>
        <v>84800</v>
      </c>
      <c r="ET77" s="137">
        <f>'FOD (ALL)'!BP77</f>
        <v>-260800</v>
      </c>
      <c r="EU77" s="137">
        <f>'FOD (ALL)'!CG77</f>
        <v>-724000</v>
      </c>
      <c r="EV77" s="137" t="str">
        <f t="shared" si="242"/>
        <v>N</v>
      </c>
      <c r="EW77" s="137" t="str">
        <f t="shared" si="243"/>
        <v>Y</v>
      </c>
      <c r="EX77" s="137" t="str">
        <f t="shared" si="244"/>
        <v>Y</v>
      </c>
      <c r="EY77" s="137" t="str">
        <f t="shared" si="245"/>
        <v>Y</v>
      </c>
      <c r="EZ77" s="139">
        <f t="shared" si="246"/>
        <v>-108.13186813186813</v>
      </c>
      <c r="FA77" s="139">
        <f t="shared" si="247"/>
        <v>14923.584905660377</v>
      </c>
      <c r="FB77" s="139">
        <f t="shared" si="248"/>
        <v>-132.51533742331287</v>
      </c>
      <c r="FC77" s="139">
        <f t="shared" si="249"/>
        <v>-63.97790055248619</v>
      </c>
      <c r="FD77" s="139" t="str">
        <f t="shared" si="250"/>
        <v>N</v>
      </c>
      <c r="FE77" s="139" t="str">
        <f t="shared" si="251"/>
        <v>Y</v>
      </c>
      <c r="FF77" s="137" t="str">
        <f t="shared" si="252"/>
        <v>N</v>
      </c>
    </row>
    <row r="78" spans="1:162" x14ac:dyDescent="0.3">
      <c r="A78" s="137" t="str">
        <f>FOD!B78</f>
        <v xml:space="preserve">JSWSTEEL  </v>
      </c>
      <c r="B78" s="137">
        <f>FOD!F78</f>
        <v>165.45</v>
      </c>
      <c r="C78" s="137">
        <f>FOD!P78</f>
        <v>169.25</v>
      </c>
      <c r="D78" s="137">
        <f>FOD!Z78</f>
        <v>171.4</v>
      </c>
      <c r="E78" s="137">
        <f>FOD!AJ78</f>
        <v>169.5</v>
      </c>
      <c r="F78" s="137">
        <f>FOD!AT78</f>
        <v>163.15</v>
      </c>
      <c r="G78" s="137" t="str">
        <f t="shared" si="154"/>
        <v>N</v>
      </c>
      <c r="H78" s="137" t="str">
        <f t="shared" si="155"/>
        <v>N</v>
      </c>
      <c r="I78" s="137" t="str">
        <f t="shared" si="156"/>
        <v>Y</v>
      </c>
      <c r="J78" s="137" t="str">
        <f t="shared" si="157"/>
        <v>Y</v>
      </c>
      <c r="K78" s="139">
        <f t="shared" si="158"/>
        <v>-2.2451994091580567</v>
      </c>
      <c r="L78" s="139">
        <f t="shared" si="159"/>
        <v>-1.2543757292882178</v>
      </c>
      <c r="M78" s="139">
        <f t="shared" si="160"/>
        <v>1.1209439528023633</v>
      </c>
      <c r="N78" s="139">
        <f t="shared" si="161"/>
        <v>3.8921238124425344</v>
      </c>
      <c r="O78" s="137" t="str">
        <f t="shared" si="162"/>
        <v>N</v>
      </c>
      <c r="P78" s="137" t="str">
        <f t="shared" si="163"/>
        <v>N</v>
      </c>
      <c r="Q78" s="137" t="str">
        <f t="shared" si="164"/>
        <v>N</v>
      </c>
      <c r="R78" s="137">
        <f>FOD!C78</f>
        <v>168.05</v>
      </c>
      <c r="S78" s="137">
        <f>FOD!M78</f>
        <v>173.4</v>
      </c>
      <c r="T78" s="137">
        <f>FOD!W78</f>
        <v>169.5</v>
      </c>
      <c r="U78" s="137">
        <f>FOD!AG78</f>
        <v>167.75</v>
      </c>
      <c r="V78" s="137">
        <f>FOD!AQ78</f>
        <v>175.8</v>
      </c>
      <c r="W78" s="137">
        <f>FOD!D78</f>
        <v>169.1</v>
      </c>
      <c r="X78" s="137">
        <f>FOD!N78</f>
        <v>175.2</v>
      </c>
      <c r="Y78" s="137">
        <f>FOD!X78</f>
        <v>173.35</v>
      </c>
      <c r="Z78" s="137">
        <f>FOD!AH78</f>
        <v>173.25</v>
      </c>
      <c r="AA78" s="137">
        <f>FOD!AR78</f>
        <v>175.8</v>
      </c>
      <c r="AB78" s="137">
        <f>FOD!E78</f>
        <v>162.85</v>
      </c>
      <c r="AC78" s="137">
        <f>FOD!O78</f>
        <v>168.35</v>
      </c>
      <c r="AD78" s="137">
        <f>FOD!Y78</f>
        <v>168.35</v>
      </c>
      <c r="AE78" s="137">
        <f>FOD!AI78</f>
        <v>165.85</v>
      </c>
      <c r="AF78" s="137">
        <f>FOD!AS78</f>
        <v>162.30000000000001</v>
      </c>
      <c r="AG78" s="137">
        <f>FOD!G78</f>
        <v>25017100</v>
      </c>
      <c r="AH78" s="137">
        <f>FOD!Q78</f>
        <v>25994600</v>
      </c>
      <c r="AI78" s="137">
        <f>FOD!AA78</f>
        <v>25159700</v>
      </c>
      <c r="AJ78" s="137">
        <f>FOD!AK78</f>
        <v>23846400</v>
      </c>
      <c r="AK78" s="137">
        <f>FOD!AU78</f>
        <v>24731900</v>
      </c>
      <c r="AL78" s="137" t="str">
        <f t="shared" si="165"/>
        <v>N</v>
      </c>
      <c r="AM78" s="137" t="str">
        <f t="shared" si="166"/>
        <v>Y</v>
      </c>
      <c r="AN78" s="137" t="str">
        <f t="shared" si="167"/>
        <v>Y</v>
      </c>
      <c r="AO78" s="137" t="str">
        <f t="shared" si="168"/>
        <v>N</v>
      </c>
      <c r="AP78" s="139">
        <f t="shared" si="169"/>
        <v>-3.7603963900194657</v>
      </c>
      <c r="AQ78" s="139">
        <f t="shared" si="170"/>
        <v>3.3184020477191698</v>
      </c>
      <c r="AR78" s="139">
        <f t="shared" si="171"/>
        <v>5.5073302469135808</v>
      </c>
      <c r="AS78" s="139">
        <f t="shared" si="172"/>
        <v>-3.580396168511113</v>
      </c>
      <c r="AT78" s="137" t="str">
        <f t="shared" si="173"/>
        <v>N</v>
      </c>
      <c r="AU78" s="137" t="str">
        <f t="shared" si="174"/>
        <v>N</v>
      </c>
      <c r="AV78" s="137" t="str">
        <f t="shared" si="175"/>
        <v>Y</v>
      </c>
      <c r="AW78" s="137">
        <f>FOD!H78</f>
        <v>2557027070</v>
      </c>
      <c r="AX78" s="137">
        <f>FOD!R78</f>
        <v>2346669760</v>
      </c>
      <c r="AY78" s="137">
        <f>FOD!AB78</f>
        <v>1508293310</v>
      </c>
      <c r="AZ78" s="137">
        <f>FOD!AL78</f>
        <v>1879381290</v>
      </c>
      <c r="BA78" s="137">
        <f>FOD!AV78</f>
        <v>1541718520</v>
      </c>
      <c r="BB78" s="137" t="str">
        <f t="shared" si="176"/>
        <v>Y</v>
      </c>
      <c r="BC78" s="137" t="str">
        <f t="shared" si="177"/>
        <v>Y</v>
      </c>
      <c r="BD78" s="137" t="str">
        <f t="shared" si="178"/>
        <v>N</v>
      </c>
      <c r="BE78" s="137" t="str">
        <f t="shared" si="179"/>
        <v>Y</v>
      </c>
      <c r="BF78" s="139">
        <f t="shared" si="180"/>
        <v>8.9640780984879616</v>
      </c>
      <c r="BG78" s="139">
        <f t="shared" si="181"/>
        <v>55.584443983246203</v>
      </c>
      <c r="BH78" s="139">
        <f t="shared" si="182"/>
        <v>-19.74522051350208</v>
      </c>
      <c r="BI78" s="139">
        <f t="shared" si="183"/>
        <v>21.901713290698485</v>
      </c>
      <c r="BJ78" s="137" t="str">
        <f t="shared" si="184"/>
        <v>N</v>
      </c>
      <c r="BK78" s="137" t="str">
        <f t="shared" si="185"/>
        <v>Y</v>
      </c>
      <c r="BL78" s="137" t="str">
        <f t="shared" si="186"/>
        <v>N</v>
      </c>
      <c r="BM78" s="137">
        <f>FOD!I78</f>
        <v>15460600</v>
      </c>
      <c r="BN78" s="137">
        <f>FOD!S78</f>
        <v>13675800</v>
      </c>
      <c r="BO78" s="137">
        <f>FOD!AC78</f>
        <v>8815900</v>
      </c>
      <c r="BP78" s="137">
        <f>FOD!AM78</f>
        <v>11035400</v>
      </c>
      <c r="BQ78" s="137">
        <f>FOD!AW78</f>
        <v>9232200</v>
      </c>
      <c r="BR78" s="137" t="str">
        <f t="shared" si="187"/>
        <v>Y</v>
      </c>
      <c r="BS78" s="137" t="str">
        <f t="shared" si="188"/>
        <v>Y</v>
      </c>
      <c r="BT78" s="137" t="str">
        <f t="shared" si="189"/>
        <v>N</v>
      </c>
      <c r="BU78" s="137" t="str">
        <f t="shared" si="190"/>
        <v>Y</v>
      </c>
      <c r="BV78" s="139">
        <f t="shared" si="191"/>
        <v>13.050790447359569</v>
      </c>
      <c r="BW78" s="139">
        <f t="shared" si="192"/>
        <v>55.126532741977563</v>
      </c>
      <c r="BX78" s="139">
        <f t="shared" si="193"/>
        <v>-20.112546894539392</v>
      </c>
      <c r="BY78" s="139">
        <f t="shared" si="194"/>
        <v>19.531639262580967</v>
      </c>
      <c r="BZ78" s="137" t="str">
        <f t="shared" si="195"/>
        <v>N</v>
      </c>
      <c r="CA78" s="137" t="str">
        <f t="shared" si="196"/>
        <v>Y</v>
      </c>
      <c r="CB78" s="137" t="str">
        <f t="shared" si="197"/>
        <v>N</v>
      </c>
      <c r="CC78" s="137">
        <f>FOD!J78</f>
        <v>5668</v>
      </c>
      <c r="CD78" s="137">
        <f>FOD!T78</f>
        <v>5480</v>
      </c>
      <c r="CE78" s="137">
        <f>FOD!AD78</f>
        <v>3343</v>
      </c>
      <c r="CF78" s="137">
        <f>FOD!AN78</f>
        <v>4434</v>
      </c>
      <c r="CG78" s="137">
        <f>FOD!AX78</f>
        <v>3737</v>
      </c>
      <c r="CH78" s="137" t="str">
        <f t="shared" si="198"/>
        <v>Y</v>
      </c>
      <c r="CI78" s="137" t="str">
        <f t="shared" si="199"/>
        <v>Y</v>
      </c>
      <c r="CJ78" s="137" t="str">
        <f t="shared" si="200"/>
        <v>N</v>
      </c>
      <c r="CK78" s="137" t="str">
        <f t="shared" si="201"/>
        <v>Y</v>
      </c>
      <c r="CL78" s="139">
        <f t="shared" si="202"/>
        <v>3.4306569343065698</v>
      </c>
      <c r="CM78" s="139">
        <f t="shared" si="203"/>
        <v>63.924618606042472</v>
      </c>
      <c r="CN78" s="139">
        <f t="shared" si="204"/>
        <v>-24.60532250789355</v>
      </c>
      <c r="CO78" s="139">
        <f t="shared" si="205"/>
        <v>18.651324591918652</v>
      </c>
      <c r="CP78" s="137" t="str">
        <f t="shared" si="206"/>
        <v>N</v>
      </c>
      <c r="CQ78" s="137" t="str">
        <f t="shared" si="207"/>
        <v>Y</v>
      </c>
      <c r="CR78" s="137" t="str">
        <f t="shared" si="208"/>
        <v>N</v>
      </c>
      <c r="CT78" s="144" t="str">
        <f>'FOD (ALL)'!M78</f>
        <v>JINDALSTEL</v>
      </c>
      <c r="CU78" s="137">
        <f>'FOD (ALL)'!N78</f>
        <v>5674</v>
      </c>
      <c r="CV78" s="137">
        <f>'FOD (ALL)'!AE78</f>
        <v>4994</v>
      </c>
      <c r="CW78" s="137">
        <f>'FOD (ALL)'!AV78</f>
        <v>3660</v>
      </c>
      <c r="CX78" s="137">
        <f>'FOD (ALL)'!BM78</f>
        <v>5055</v>
      </c>
      <c r="CY78" s="137">
        <f>'FOD (ALL)'!CD78</f>
        <v>5154</v>
      </c>
      <c r="CZ78" s="137" t="str">
        <f t="shared" si="209"/>
        <v>Y</v>
      </c>
      <c r="DA78" s="137" t="str">
        <f t="shared" si="210"/>
        <v>Y</v>
      </c>
      <c r="DB78" s="137" t="str">
        <f t="shared" si="211"/>
        <v>N</v>
      </c>
      <c r="DC78" s="137" t="str">
        <f t="shared" si="212"/>
        <v>N</v>
      </c>
      <c r="DD78" s="139">
        <f t="shared" si="213"/>
        <v>13.616339607529035</v>
      </c>
      <c r="DE78" s="139">
        <f t="shared" si="214"/>
        <v>36.448087431693985</v>
      </c>
      <c r="DF78" s="139">
        <f t="shared" si="215"/>
        <v>-27.596439169139465</v>
      </c>
      <c r="DG78" s="139">
        <f t="shared" si="216"/>
        <v>-1.9208381839348081</v>
      </c>
      <c r="DH78" s="139" t="str">
        <f t="shared" si="217"/>
        <v>N</v>
      </c>
      <c r="DI78" s="139" t="str">
        <f t="shared" si="218"/>
        <v>Y</v>
      </c>
      <c r="DJ78" s="137" t="str">
        <f t="shared" si="219"/>
        <v>N</v>
      </c>
      <c r="DK78" s="137">
        <f>'FOD (ALL)'!O78</f>
        <v>26992.48</v>
      </c>
      <c r="DL78" s="137">
        <f>'FOD (ALL)'!AF78</f>
        <v>24295.789999999997</v>
      </c>
      <c r="DM78" s="137">
        <f>'FOD (ALL)'!AW78</f>
        <v>17190.37</v>
      </c>
      <c r="DN78" s="137">
        <f>'FOD (ALL)'!BN78</f>
        <v>23319.83</v>
      </c>
      <c r="DO78" s="137">
        <f>'FOD (ALL)'!CE78</f>
        <v>23153.68</v>
      </c>
      <c r="DP78" s="137" t="str">
        <f t="shared" si="220"/>
        <v>Y</v>
      </c>
      <c r="DQ78" s="137" t="str">
        <f t="shared" si="221"/>
        <v>Y</v>
      </c>
      <c r="DR78" s="137" t="str">
        <f t="shared" si="222"/>
        <v>N</v>
      </c>
      <c r="DS78" s="137" t="str">
        <f t="shared" si="223"/>
        <v>Y</v>
      </c>
      <c r="DT78" s="139">
        <f t="shared" si="224"/>
        <v>11.099412696603004</v>
      </c>
      <c r="DU78" s="139">
        <f t="shared" si="225"/>
        <v>41.333723474247492</v>
      </c>
      <c r="DV78" s="139">
        <f t="shared" si="226"/>
        <v>-26.284325400313818</v>
      </c>
      <c r="DW78" s="139">
        <f t="shared" si="227"/>
        <v>0.71759651165603677</v>
      </c>
      <c r="DX78" s="139" t="str">
        <f t="shared" si="228"/>
        <v>N</v>
      </c>
      <c r="DY78" s="139" t="str">
        <f t="shared" si="229"/>
        <v>Y</v>
      </c>
      <c r="DZ78" s="137" t="str">
        <f t="shared" si="230"/>
        <v>N</v>
      </c>
      <c r="EA78" s="137">
        <f>'FOD (ALL)'!P78</f>
        <v>16665000</v>
      </c>
      <c r="EB78" s="137">
        <f>'FOD (ALL)'!AG78</f>
        <v>16600000</v>
      </c>
      <c r="EC78" s="137">
        <f>'FOD (ALL)'!AX78</f>
        <v>16300000</v>
      </c>
      <c r="ED78" s="137">
        <f>'FOD (ALL)'!BO78</f>
        <v>14365000</v>
      </c>
      <c r="EE78" s="137">
        <f>'FOD (ALL)'!CF78</f>
        <v>14435000</v>
      </c>
      <c r="EF78" s="137" t="str">
        <f t="shared" si="231"/>
        <v>Y</v>
      </c>
      <c r="EG78" s="137" t="str">
        <f t="shared" si="232"/>
        <v>Y</v>
      </c>
      <c r="EH78" s="137" t="str">
        <f t="shared" si="233"/>
        <v>Y</v>
      </c>
      <c r="EI78" s="137" t="str">
        <f t="shared" si="234"/>
        <v>N</v>
      </c>
      <c r="EJ78" s="139">
        <f t="shared" si="235"/>
        <v>0.391566265060241</v>
      </c>
      <c r="EK78" s="139">
        <f t="shared" si="236"/>
        <v>1.8404907975460123</v>
      </c>
      <c r="EL78" s="139">
        <f t="shared" si="237"/>
        <v>13.470240167072747</v>
      </c>
      <c r="EM78" s="139">
        <f t="shared" si="238"/>
        <v>-0.48493245583650846</v>
      </c>
      <c r="EN78" s="139" t="str">
        <f t="shared" si="239"/>
        <v>N</v>
      </c>
      <c r="EO78" s="139" t="str">
        <f t="shared" si="240"/>
        <v>N</v>
      </c>
      <c r="EP78" s="137" t="str">
        <f t="shared" si="241"/>
        <v>Y</v>
      </c>
      <c r="EQ78" s="137">
        <f>'FOD (ALL)'!Q78</f>
        <v>65000</v>
      </c>
      <c r="ER78" s="137">
        <f>'FOD (ALL)'!AH78</f>
        <v>300000</v>
      </c>
      <c r="ES78" s="137">
        <f>'FOD (ALL)'!AY78</f>
        <v>1935000</v>
      </c>
      <c r="ET78" s="137">
        <f>'FOD (ALL)'!BP78</f>
        <v>-70000</v>
      </c>
      <c r="EU78" s="137">
        <f>'FOD (ALL)'!CG78</f>
        <v>-985000</v>
      </c>
      <c r="EV78" s="137" t="str">
        <f t="shared" si="242"/>
        <v>N</v>
      </c>
      <c r="EW78" s="137" t="str">
        <f t="shared" si="243"/>
        <v>N</v>
      </c>
      <c r="EX78" s="137" t="str">
        <f t="shared" si="244"/>
        <v>Y</v>
      </c>
      <c r="EY78" s="137" t="str">
        <f t="shared" si="245"/>
        <v>Y</v>
      </c>
      <c r="EZ78" s="139">
        <f t="shared" si="246"/>
        <v>-78.333333333333329</v>
      </c>
      <c r="FA78" s="139">
        <f t="shared" si="247"/>
        <v>-84.496124031007753</v>
      </c>
      <c r="FB78" s="139">
        <f t="shared" si="248"/>
        <v>-2864.2857142857142</v>
      </c>
      <c r="FC78" s="139">
        <f t="shared" si="249"/>
        <v>-92.89340101522842</v>
      </c>
      <c r="FD78" s="139" t="str">
        <f t="shared" si="250"/>
        <v>Y</v>
      </c>
      <c r="FE78" s="139" t="str">
        <f t="shared" si="251"/>
        <v>Y</v>
      </c>
      <c r="FF78" s="137" t="str">
        <f t="shared" si="252"/>
        <v>N</v>
      </c>
    </row>
    <row r="79" spans="1:162" x14ac:dyDescent="0.3">
      <c r="A79" s="137" t="str">
        <f>FOD!B79</f>
        <v xml:space="preserve">JUBLFOOD  </v>
      </c>
      <c r="B79" s="137">
        <f>FOD!F79</f>
        <v>1613.4</v>
      </c>
      <c r="C79" s="137">
        <f>FOD!P79</f>
        <v>1560.85</v>
      </c>
      <c r="D79" s="137">
        <f>FOD!Z79</f>
        <v>1510.9</v>
      </c>
      <c r="E79" s="137">
        <f>FOD!AJ79</f>
        <v>1477.05</v>
      </c>
      <c r="F79" s="137">
        <f>FOD!AT79</f>
        <v>1516.5</v>
      </c>
      <c r="G79" s="137" t="str">
        <f t="shared" si="154"/>
        <v>Y</v>
      </c>
      <c r="H79" s="137" t="str">
        <f t="shared" si="155"/>
        <v>Y</v>
      </c>
      <c r="I79" s="137" t="str">
        <f t="shared" si="156"/>
        <v>Y</v>
      </c>
      <c r="J79" s="137" t="str">
        <f t="shared" si="157"/>
        <v>N</v>
      </c>
      <c r="K79" s="139">
        <f t="shared" si="158"/>
        <v>3.3667552935900429</v>
      </c>
      <c r="L79" s="139">
        <f t="shared" si="159"/>
        <v>3.3059765702561266</v>
      </c>
      <c r="M79" s="139">
        <f t="shared" si="160"/>
        <v>2.2917301377746275</v>
      </c>
      <c r="N79" s="139">
        <f t="shared" si="161"/>
        <v>-2.6013847675568775</v>
      </c>
      <c r="O79" s="137" t="str">
        <f t="shared" si="162"/>
        <v>Y</v>
      </c>
      <c r="P79" s="137" t="str">
        <f t="shared" si="163"/>
        <v>Y</v>
      </c>
      <c r="Q79" s="137" t="str">
        <f t="shared" si="164"/>
        <v>Y</v>
      </c>
      <c r="R79" s="137">
        <f>FOD!C79</f>
        <v>1551.15</v>
      </c>
      <c r="S79" s="137">
        <f>FOD!M79</f>
        <v>1575</v>
      </c>
      <c r="T79" s="137">
        <f>FOD!W79</f>
        <v>1474.95</v>
      </c>
      <c r="U79" s="137">
        <f>FOD!AG79</f>
        <v>1523.35</v>
      </c>
      <c r="V79" s="137">
        <f>FOD!AQ79</f>
        <v>1640.7</v>
      </c>
      <c r="W79" s="137">
        <f>FOD!D79</f>
        <v>1628.7</v>
      </c>
      <c r="X79" s="137">
        <f>FOD!N79</f>
        <v>1608.85</v>
      </c>
      <c r="Y79" s="137">
        <f>FOD!X79</f>
        <v>1521</v>
      </c>
      <c r="Z79" s="137">
        <f>FOD!AH79</f>
        <v>1544.55</v>
      </c>
      <c r="AA79" s="137">
        <f>FOD!AR79</f>
        <v>1664.05</v>
      </c>
      <c r="AB79" s="137">
        <f>FOD!E79</f>
        <v>1546.1</v>
      </c>
      <c r="AC79" s="137">
        <f>FOD!O79</f>
        <v>1532.3</v>
      </c>
      <c r="AD79" s="137">
        <f>FOD!Y79</f>
        <v>1451</v>
      </c>
      <c r="AE79" s="137">
        <f>FOD!AI79</f>
        <v>1455.55</v>
      </c>
      <c r="AF79" s="137">
        <f>FOD!AS79</f>
        <v>1505</v>
      </c>
      <c r="AG79" s="137">
        <f>FOD!G79</f>
        <v>2354500</v>
      </c>
      <c r="AH79" s="137">
        <f>FOD!Q79</f>
        <v>2326500</v>
      </c>
      <c r="AI79" s="137">
        <f>FOD!AA79</f>
        <v>2550500</v>
      </c>
      <c r="AJ79" s="137">
        <f>FOD!AK79</f>
        <v>2196000</v>
      </c>
      <c r="AK79" s="137">
        <f>FOD!AU79</f>
        <v>2014500</v>
      </c>
      <c r="AL79" s="137" t="str">
        <f t="shared" si="165"/>
        <v>Y</v>
      </c>
      <c r="AM79" s="137" t="str">
        <f t="shared" si="166"/>
        <v>N</v>
      </c>
      <c r="AN79" s="137" t="str">
        <f t="shared" si="167"/>
        <v>Y</v>
      </c>
      <c r="AO79" s="137" t="str">
        <f t="shared" si="168"/>
        <v>Y</v>
      </c>
      <c r="AP79" s="139">
        <f t="shared" si="169"/>
        <v>1.2035246077799271</v>
      </c>
      <c r="AQ79" s="139">
        <f t="shared" si="170"/>
        <v>-8.782591648696334</v>
      </c>
      <c r="AR79" s="139">
        <f t="shared" si="171"/>
        <v>16.142987249544628</v>
      </c>
      <c r="AS79" s="139">
        <f t="shared" si="172"/>
        <v>9.0096798212956077</v>
      </c>
      <c r="AT79" s="137" t="str">
        <f t="shared" si="173"/>
        <v>Y</v>
      </c>
      <c r="AU79" s="137" t="str">
        <f t="shared" si="174"/>
        <v>N</v>
      </c>
      <c r="AV79" s="137" t="str">
        <f t="shared" si="175"/>
        <v>Y</v>
      </c>
      <c r="AW79" s="137">
        <f>FOD!H79</f>
        <v>5079620575</v>
      </c>
      <c r="AX79" s="137">
        <f>FOD!R79</f>
        <v>8516267800</v>
      </c>
      <c r="AY79" s="137">
        <f>FOD!AB79</f>
        <v>4622474525</v>
      </c>
      <c r="AZ79" s="137">
        <f>FOD!AL79</f>
        <v>5210922500</v>
      </c>
      <c r="BA79" s="137">
        <f>FOD!AV79</f>
        <v>6453989100</v>
      </c>
      <c r="BB79" s="137" t="str">
        <f t="shared" si="176"/>
        <v>N</v>
      </c>
      <c r="BC79" s="137" t="str">
        <f t="shared" si="177"/>
        <v>Y</v>
      </c>
      <c r="BD79" s="137" t="str">
        <f t="shared" si="178"/>
        <v>N</v>
      </c>
      <c r="BE79" s="137" t="str">
        <f t="shared" si="179"/>
        <v>N</v>
      </c>
      <c r="BF79" s="139">
        <f t="shared" si="180"/>
        <v>-40.353912132730258</v>
      </c>
      <c r="BG79" s="139">
        <f t="shared" si="181"/>
        <v>84.236121885387789</v>
      </c>
      <c r="BH79" s="139">
        <f t="shared" si="182"/>
        <v>-11.292587348977076</v>
      </c>
      <c r="BI79" s="139">
        <f t="shared" si="183"/>
        <v>-19.260438478273848</v>
      </c>
      <c r="BJ79" s="137" t="str">
        <f t="shared" si="184"/>
        <v>N</v>
      </c>
      <c r="BK79" s="137" t="str">
        <f t="shared" si="185"/>
        <v>Y</v>
      </c>
      <c r="BL79" s="137" t="str">
        <f t="shared" si="186"/>
        <v>Y</v>
      </c>
      <c r="BM79" s="137">
        <f>FOD!I79</f>
        <v>3171000</v>
      </c>
      <c r="BN79" s="137">
        <f>FOD!S79</f>
        <v>5436500</v>
      </c>
      <c r="BO79" s="137">
        <f>FOD!AC79</f>
        <v>3102000</v>
      </c>
      <c r="BP79" s="137">
        <f>FOD!AM79</f>
        <v>3480500</v>
      </c>
      <c r="BQ79" s="137">
        <f>FOD!AW79</f>
        <v>4115500</v>
      </c>
      <c r="BR79" s="137" t="str">
        <f t="shared" si="187"/>
        <v>N</v>
      </c>
      <c r="BS79" s="137" t="str">
        <f t="shared" si="188"/>
        <v>Y</v>
      </c>
      <c r="BT79" s="137" t="str">
        <f t="shared" si="189"/>
        <v>N</v>
      </c>
      <c r="BU79" s="137" t="str">
        <f t="shared" si="190"/>
        <v>N</v>
      </c>
      <c r="BV79" s="139">
        <f t="shared" si="191"/>
        <v>-41.672031638002395</v>
      </c>
      <c r="BW79" s="139">
        <f t="shared" si="192"/>
        <v>75.257898130238559</v>
      </c>
      <c r="BX79" s="139">
        <f t="shared" si="193"/>
        <v>-10.874874299669587</v>
      </c>
      <c r="BY79" s="139">
        <f t="shared" si="194"/>
        <v>-15.429473939982991</v>
      </c>
      <c r="BZ79" s="137" t="str">
        <f t="shared" si="195"/>
        <v>N</v>
      </c>
      <c r="CA79" s="137" t="str">
        <f t="shared" si="196"/>
        <v>Y</v>
      </c>
      <c r="CB79" s="137" t="str">
        <f t="shared" si="197"/>
        <v>Y</v>
      </c>
      <c r="CC79" s="137">
        <f>FOD!J79</f>
        <v>5792</v>
      </c>
      <c r="CD79" s="137">
        <f>FOD!T79</f>
        <v>9393</v>
      </c>
      <c r="CE79" s="137">
        <f>FOD!AD79</f>
        <v>5343</v>
      </c>
      <c r="CF79" s="137">
        <f>FOD!AN79</f>
        <v>6311</v>
      </c>
      <c r="CG79" s="137">
        <f>FOD!AX79</f>
        <v>7049</v>
      </c>
      <c r="CH79" s="137" t="str">
        <f t="shared" si="198"/>
        <v>N</v>
      </c>
      <c r="CI79" s="137" t="str">
        <f t="shared" si="199"/>
        <v>Y</v>
      </c>
      <c r="CJ79" s="137" t="str">
        <f t="shared" si="200"/>
        <v>N</v>
      </c>
      <c r="CK79" s="137" t="str">
        <f t="shared" si="201"/>
        <v>N</v>
      </c>
      <c r="CL79" s="139">
        <f t="shared" si="202"/>
        <v>-38.337059512402853</v>
      </c>
      <c r="CM79" s="139">
        <f t="shared" si="203"/>
        <v>75.800112296462657</v>
      </c>
      <c r="CN79" s="139">
        <f t="shared" si="204"/>
        <v>-15.338298209475518</v>
      </c>
      <c r="CO79" s="139">
        <f t="shared" si="205"/>
        <v>-10.469570151794581</v>
      </c>
      <c r="CP79" s="137" t="str">
        <f t="shared" si="206"/>
        <v>N</v>
      </c>
      <c r="CQ79" s="137" t="str">
        <f t="shared" si="207"/>
        <v>Y</v>
      </c>
      <c r="CR79" s="137" t="str">
        <f t="shared" si="208"/>
        <v>N</v>
      </c>
      <c r="CT79" s="144" t="str">
        <f>'FOD (ALL)'!M79</f>
        <v>JSWSTEEL</v>
      </c>
      <c r="CU79" s="137">
        <f>'FOD (ALL)'!N79</f>
        <v>8568</v>
      </c>
      <c r="CV79" s="137">
        <f>'FOD (ALL)'!AE79</f>
        <v>7221</v>
      </c>
      <c r="CW79" s="137">
        <f>'FOD (ALL)'!AV79</f>
        <v>4364</v>
      </c>
      <c r="CX79" s="137">
        <f>'FOD (ALL)'!BM79</f>
        <v>5145</v>
      </c>
      <c r="CY79" s="137">
        <f>'FOD (ALL)'!CD79</f>
        <v>4170</v>
      </c>
      <c r="CZ79" s="137" t="str">
        <f t="shared" si="209"/>
        <v>Y</v>
      </c>
      <c r="DA79" s="137" t="str">
        <f t="shared" si="210"/>
        <v>Y</v>
      </c>
      <c r="DB79" s="137" t="str">
        <f t="shared" si="211"/>
        <v>N</v>
      </c>
      <c r="DC79" s="137" t="str">
        <f t="shared" si="212"/>
        <v>Y</v>
      </c>
      <c r="DD79" s="139">
        <f t="shared" si="213"/>
        <v>18.653926049023681</v>
      </c>
      <c r="DE79" s="139">
        <f t="shared" si="214"/>
        <v>65.467461044912923</v>
      </c>
      <c r="DF79" s="139">
        <f t="shared" si="215"/>
        <v>-15.179786200194364</v>
      </c>
      <c r="DG79" s="139">
        <f t="shared" si="216"/>
        <v>23.381294964028775</v>
      </c>
      <c r="DH79" s="139" t="str">
        <f t="shared" si="217"/>
        <v>N</v>
      </c>
      <c r="DI79" s="139" t="str">
        <f t="shared" si="218"/>
        <v>Y</v>
      </c>
      <c r="DJ79" s="137" t="str">
        <f t="shared" si="219"/>
        <v>N</v>
      </c>
      <c r="DK79" s="137">
        <f>'FOD (ALL)'!O79</f>
        <v>32614</v>
      </c>
      <c r="DL79" s="137">
        <f>'FOD (ALL)'!AF79</f>
        <v>28538.17</v>
      </c>
      <c r="DM79" s="137">
        <f>'FOD (ALL)'!AW79</f>
        <v>17177.310000000001</v>
      </c>
      <c r="DN79" s="137">
        <f>'FOD (ALL)'!BN79</f>
        <v>20155.72</v>
      </c>
      <c r="DO79" s="137">
        <f>'FOD (ALL)'!CE79</f>
        <v>16014.52</v>
      </c>
      <c r="DP79" s="137" t="str">
        <f t="shared" si="220"/>
        <v>Y</v>
      </c>
      <c r="DQ79" s="137" t="str">
        <f t="shared" si="221"/>
        <v>Y</v>
      </c>
      <c r="DR79" s="137" t="str">
        <f t="shared" si="222"/>
        <v>N</v>
      </c>
      <c r="DS79" s="137" t="str">
        <f t="shared" si="223"/>
        <v>Y</v>
      </c>
      <c r="DT79" s="139">
        <f t="shared" si="224"/>
        <v>14.282029997018036</v>
      </c>
      <c r="DU79" s="139">
        <f t="shared" si="225"/>
        <v>66.138760958496974</v>
      </c>
      <c r="DV79" s="139">
        <f t="shared" si="226"/>
        <v>-14.776996306755599</v>
      </c>
      <c r="DW79" s="139">
        <f t="shared" si="227"/>
        <v>25.859032927618191</v>
      </c>
      <c r="DX79" s="139" t="str">
        <f t="shared" si="228"/>
        <v>N</v>
      </c>
      <c r="DY79" s="139" t="str">
        <f t="shared" si="229"/>
        <v>Y</v>
      </c>
      <c r="DZ79" s="137" t="str">
        <f t="shared" si="230"/>
        <v>N</v>
      </c>
      <c r="EA79" s="137">
        <f>'FOD (ALL)'!P79</f>
        <v>28885100</v>
      </c>
      <c r="EB79" s="137">
        <f>'FOD (ALL)'!AG79</f>
        <v>28438500</v>
      </c>
      <c r="EC79" s="137">
        <f>'FOD (ALL)'!AX79</f>
        <v>26482200</v>
      </c>
      <c r="ED79" s="137">
        <f>'FOD (ALL)'!BO79</f>
        <v>24582400</v>
      </c>
      <c r="EE79" s="137">
        <f>'FOD (ALL)'!CF79</f>
        <v>25267800</v>
      </c>
      <c r="EF79" s="137" t="str">
        <f t="shared" si="231"/>
        <v>Y</v>
      </c>
      <c r="EG79" s="137" t="str">
        <f t="shared" si="232"/>
        <v>Y</v>
      </c>
      <c r="EH79" s="137" t="str">
        <f t="shared" si="233"/>
        <v>Y</v>
      </c>
      <c r="EI79" s="137" t="str">
        <f t="shared" si="234"/>
        <v>N</v>
      </c>
      <c r="EJ79" s="139">
        <f t="shared" si="235"/>
        <v>1.5704063153823162</v>
      </c>
      <c r="EK79" s="139">
        <f t="shared" si="236"/>
        <v>7.3872261368013223</v>
      </c>
      <c r="EL79" s="139">
        <f t="shared" si="237"/>
        <v>7.7282934131736525</v>
      </c>
      <c r="EM79" s="139">
        <f t="shared" si="238"/>
        <v>-2.712543236846896</v>
      </c>
      <c r="EN79" s="139" t="str">
        <f t="shared" si="239"/>
        <v>N</v>
      </c>
      <c r="EO79" s="139" t="str">
        <f t="shared" si="240"/>
        <v>N</v>
      </c>
      <c r="EP79" s="137" t="str">
        <f t="shared" si="241"/>
        <v>Y</v>
      </c>
      <c r="EQ79" s="137">
        <f>'FOD (ALL)'!Q79</f>
        <v>446600</v>
      </c>
      <c r="ER79" s="137">
        <f>'FOD (ALL)'!AH79</f>
        <v>1956300</v>
      </c>
      <c r="ES79" s="137">
        <f>'FOD (ALL)'!AY79</f>
        <v>1899800</v>
      </c>
      <c r="ET79" s="137">
        <f>'FOD (ALL)'!BP79</f>
        <v>-685400</v>
      </c>
      <c r="EU79" s="137">
        <f>'FOD (ALL)'!CG79</f>
        <v>-190900</v>
      </c>
      <c r="EV79" s="137" t="str">
        <f t="shared" si="242"/>
        <v>N</v>
      </c>
      <c r="EW79" s="137" t="str">
        <f t="shared" si="243"/>
        <v>Y</v>
      </c>
      <c r="EX79" s="137" t="str">
        <f t="shared" si="244"/>
        <v>Y</v>
      </c>
      <c r="EY79" s="137" t="str">
        <f t="shared" si="245"/>
        <v>N</v>
      </c>
      <c r="EZ79" s="139">
        <f t="shared" si="246"/>
        <v>-77.171190512702552</v>
      </c>
      <c r="FA79" s="139">
        <f t="shared" si="247"/>
        <v>2.9739972628697755</v>
      </c>
      <c r="FB79" s="139">
        <f t="shared" si="248"/>
        <v>-377.18120805369131</v>
      </c>
      <c r="FC79" s="139">
        <f t="shared" si="249"/>
        <v>259.03614457831321</v>
      </c>
      <c r="FD79" s="139" t="str">
        <f t="shared" si="250"/>
        <v>N</v>
      </c>
      <c r="FE79" s="139" t="str">
        <f t="shared" si="251"/>
        <v>Y</v>
      </c>
      <c r="FF79" s="137" t="str">
        <f t="shared" si="252"/>
        <v>N</v>
      </c>
    </row>
    <row r="80" spans="1:162" x14ac:dyDescent="0.3">
      <c r="A80" s="137" t="str">
        <f>FOD!B80</f>
        <v xml:space="preserve">JUSTDIAL  </v>
      </c>
      <c r="B80" s="137">
        <f>FOD!F80</f>
        <v>347.6</v>
      </c>
      <c r="C80" s="137">
        <f>FOD!P80</f>
        <v>349.75</v>
      </c>
      <c r="D80" s="137">
        <f>FOD!Z80</f>
        <v>352.85</v>
      </c>
      <c r="E80" s="137">
        <f>FOD!AJ80</f>
        <v>333.95</v>
      </c>
      <c r="F80" s="137">
        <f>FOD!AT80</f>
        <v>331.55</v>
      </c>
      <c r="G80" s="137" t="str">
        <f t="shared" si="154"/>
        <v>N</v>
      </c>
      <c r="H80" s="137" t="str">
        <f t="shared" si="155"/>
        <v>N</v>
      </c>
      <c r="I80" s="137" t="str">
        <f t="shared" si="156"/>
        <v>Y</v>
      </c>
      <c r="J80" s="137" t="str">
        <f t="shared" si="157"/>
        <v>Y</v>
      </c>
      <c r="K80" s="139">
        <f t="shared" si="158"/>
        <v>-0.61472480343101565</v>
      </c>
      <c r="L80" s="139">
        <f t="shared" si="159"/>
        <v>-0.87856029474281494</v>
      </c>
      <c r="M80" s="139">
        <f t="shared" si="160"/>
        <v>5.6595298697409895</v>
      </c>
      <c r="N80" s="139">
        <f t="shared" si="161"/>
        <v>0.7238727190468941</v>
      </c>
      <c r="O80" s="137" t="str">
        <f t="shared" si="162"/>
        <v>Y</v>
      </c>
      <c r="P80" s="137" t="str">
        <f t="shared" si="163"/>
        <v>N</v>
      </c>
      <c r="Q80" s="137" t="str">
        <f t="shared" si="164"/>
        <v>Y</v>
      </c>
      <c r="R80" s="137">
        <f>FOD!C80</f>
        <v>347.3</v>
      </c>
      <c r="S80" s="137">
        <f>FOD!M80</f>
        <v>352</v>
      </c>
      <c r="T80" s="137">
        <f>FOD!W80</f>
        <v>333.95</v>
      </c>
      <c r="U80" s="137">
        <f>FOD!AG80</f>
        <v>337.55</v>
      </c>
      <c r="V80" s="137">
        <f>FOD!AQ80</f>
        <v>345.1</v>
      </c>
      <c r="W80" s="137">
        <f>FOD!D80</f>
        <v>359.2</v>
      </c>
      <c r="X80" s="137">
        <f>FOD!N80</f>
        <v>354.35</v>
      </c>
      <c r="Y80" s="137">
        <f>FOD!X80</f>
        <v>354.75</v>
      </c>
      <c r="Z80" s="137">
        <f>FOD!AH80</f>
        <v>340.6</v>
      </c>
      <c r="AA80" s="137">
        <f>FOD!AR80</f>
        <v>345.1</v>
      </c>
      <c r="AB80" s="137">
        <f>FOD!E80</f>
        <v>344.05</v>
      </c>
      <c r="AC80" s="137">
        <f>FOD!O80</f>
        <v>346</v>
      </c>
      <c r="AD80" s="137">
        <f>FOD!Y80</f>
        <v>333.95</v>
      </c>
      <c r="AE80" s="137">
        <f>FOD!AI80</f>
        <v>330.15</v>
      </c>
      <c r="AF80" s="137">
        <f>FOD!AS80</f>
        <v>323</v>
      </c>
      <c r="AG80" s="137">
        <f>FOD!G80</f>
        <v>1444800</v>
      </c>
      <c r="AH80" s="137">
        <f>FOD!Q80</f>
        <v>1524600</v>
      </c>
      <c r="AI80" s="137">
        <f>FOD!AA80</f>
        <v>1621200</v>
      </c>
      <c r="AJ80" s="137">
        <f>FOD!AK80</f>
        <v>1503600</v>
      </c>
      <c r="AK80" s="137">
        <f>FOD!AU80</f>
        <v>1542800</v>
      </c>
      <c r="AL80" s="137" t="str">
        <f t="shared" si="165"/>
        <v>N</v>
      </c>
      <c r="AM80" s="137" t="str">
        <f t="shared" si="166"/>
        <v>N</v>
      </c>
      <c r="AN80" s="137" t="str">
        <f t="shared" si="167"/>
        <v>Y</v>
      </c>
      <c r="AO80" s="137" t="str">
        <f t="shared" si="168"/>
        <v>N</v>
      </c>
      <c r="AP80" s="139">
        <f t="shared" si="169"/>
        <v>-5.2341597796143251</v>
      </c>
      <c r="AQ80" s="139">
        <f t="shared" si="170"/>
        <v>-5.9585492227979273</v>
      </c>
      <c r="AR80" s="139">
        <f t="shared" si="171"/>
        <v>7.8212290502793298</v>
      </c>
      <c r="AS80" s="139">
        <f t="shared" si="172"/>
        <v>-2.5408348457350272</v>
      </c>
      <c r="AT80" s="137" t="str">
        <f t="shared" si="173"/>
        <v>Y</v>
      </c>
      <c r="AU80" s="137" t="str">
        <f t="shared" si="174"/>
        <v>N</v>
      </c>
      <c r="AV80" s="137" t="str">
        <f t="shared" si="175"/>
        <v>Y</v>
      </c>
      <c r="AW80" s="137">
        <f>FOD!H80</f>
        <v>924031570</v>
      </c>
      <c r="AX80" s="137">
        <f>FOD!R80</f>
        <v>369437530</v>
      </c>
      <c r="AY80" s="137">
        <f>FOD!AB80</f>
        <v>697264400</v>
      </c>
      <c r="AZ80" s="137">
        <f>FOD!AL80</f>
        <v>720006140</v>
      </c>
      <c r="BA80" s="137">
        <f>FOD!AV80</f>
        <v>784222250</v>
      </c>
      <c r="BB80" s="137" t="str">
        <f t="shared" si="176"/>
        <v>Y</v>
      </c>
      <c r="BC80" s="137" t="str">
        <f t="shared" si="177"/>
        <v>N</v>
      </c>
      <c r="BD80" s="137" t="str">
        <f t="shared" si="178"/>
        <v>N</v>
      </c>
      <c r="BE80" s="137" t="str">
        <f t="shared" si="179"/>
        <v>N</v>
      </c>
      <c r="BF80" s="139">
        <f t="shared" si="180"/>
        <v>150.11848958604722</v>
      </c>
      <c r="BG80" s="139">
        <f t="shared" si="181"/>
        <v>-47.016149110724712</v>
      </c>
      <c r="BH80" s="139">
        <f t="shared" si="182"/>
        <v>-3.1585480646040045</v>
      </c>
      <c r="BI80" s="139">
        <f t="shared" si="183"/>
        <v>-8.1885090610474265</v>
      </c>
      <c r="BJ80" s="137" t="str">
        <f t="shared" si="184"/>
        <v>Y</v>
      </c>
      <c r="BK80" s="137" t="str">
        <f t="shared" si="185"/>
        <v>N</v>
      </c>
      <c r="BL80" s="137" t="str">
        <f t="shared" si="186"/>
        <v>Y</v>
      </c>
      <c r="BM80" s="137">
        <f>FOD!I80</f>
        <v>2620800</v>
      </c>
      <c r="BN80" s="137">
        <f>FOD!S80</f>
        <v>1057000</v>
      </c>
      <c r="BO80" s="137">
        <f>FOD!AC80</f>
        <v>2007600</v>
      </c>
      <c r="BP80" s="137">
        <f>FOD!AM80</f>
        <v>2150400</v>
      </c>
      <c r="BQ80" s="137">
        <f>FOD!AW80</f>
        <v>2361800</v>
      </c>
      <c r="BR80" s="137" t="str">
        <f t="shared" si="187"/>
        <v>Y</v>
      </c>
      <c r="BS80" s="137" t="str">
        <f t="shared" si="188"/>
        <v>N</v>
      </c>
      <c r="BT80" s="137" t="str">
        <f t="shared" si="189"/>
        <v>N</v>
      </c>
      <c r="BU80" s="137" t="str">
        <f t="shared" si="190"/>
        <v>N</v>
      </c>
      <c r="BV80" s="139">
        <f t="shared" si="191"/>
        <v>147.94701986754967</v>
      </c>
      <c r="BW80" s="139">
        <f t="shared" si="192"/>
        <v>-47.350069735006969</v>
      </c>
      <c r="BX80" s="139">
        <f t="shared" si="193"/>
        <v>-6.640625</v>
      </c>
      <c r="BY80" s="139">
        <f t="shared" si="194"/>
        <v>-8.9508002371072912</v>
      </c>
      <c r="BZ80" s="137" t="str">
        <f t="shared" si="195"/>
        <v>Y</v>
      </c>
      <c r="CA80" s="137" t="str">
        <f t="shared" si="196"/>
        <v>N</v>
      </c>
      <c r="CB80" s="137" t="str">
        <f t="shared" si="197"/>
        <v>Y</v>
      </c>
      <c r="CC80" s="137">
        <f>FOD!J80</f>
        <v>1688</v>
      </c>
      <c r="CD80" s="137">
        <f>FOD!T80</f>
        <v>708</v>
      </c>
      <c r="CE80" s="137">
        <f>FOD!AD80</f>
        <v>1373</v>
      </c>
      <c r="CF80" s="137">
        <f>FOD!AN80</f>
        <v>1436</v>
      </c>
      <c r="CG80" s="137">
        <f>FOD!AX80</f>
        <v>1558</v>
      </c>
      <c r="CH80" s="137" t="str">
        <f t="shared" si="198"/>
        <v>Y</v>
      </c>
      <c r="CI80" s="137" t="str">
        <f t="shared" si="199"/>
        <v>N</v>
      </c>
      <c r="CJ80" s="137" t="str">
        <f t="shared" si="200"/>
        <v>N</v>
      </c>
      <c r="CK80" s="137" t="str">
        <f t="shared" si="201"/>
        <v>N</v>
      </c>
      <c r="CL80" s="139">
        <f t="shared" si="202"/>
        <v>138.4180790960452</v>
      </c>
      <c r="CM80" s="139">
        <f t="shared" si="203"/>
        <v>-48.434085943190098</v>
      </c>
      <c r="CN80" s="139">
        <f t="shared" si="204"/>
        <v>-4.3871866295264619</v>
      </c>
      <c r="CO80" s="139">
        <f t="shared" si="205"/>
        <v>-7.8305519897304237</v>
      </c>
      <c r="CP80" s="137" t="str">
        <f t="shared" si="206"/>
        <v>Y</v>
      </c>
      <c r="CQ80" s="137" t="str">
        <f t="shared" si="207"/>
        <v>N</v>
      </c>
      <c r="CR80" s="137" t="str">
        <f t="shared" si="208"/>
        <v>Y</v>
      </c>
      <c r="CT80" s="144" t="str">
        <f>'FOD (ALL)'!M80</f>
        <v>JUBLFOOD</v>
      </c>
      <c r="CU80" s="137">
        <f>'FOD (ALL)'!N80</f>
        <v>7678</v>
      </c>
      <c r="CV80" s="137">
        <f>'FOD (ALL)'!AE80</f>
        <v>11465</v>
      </c>
      <c r="CW80" s="137">
        <f>'FOD (ALL)'!AV80</f>
        <v>6604</v>
      </c>
      <c r="CX80" s="137">
        <f>'FOD (ALL)'!BM80</f>
        <v>7175</v>
      </c>
      <c r="CY80" s="137">
        <f>'FOD (ALL)'!CD80</f>
        <v>8353</v>
      </c>
      <c r="CZ80" s="137" t="str">
        <f t="shared" si="209"/>
        <v>N</v>
      </c>
      <c r="DA80" s="137" t="str">
        <f t="shared" si="210"/>
        <v>Y</v>
      </c>
      <c r="DB80" s="137" t="str">
        <f t="shared" si="211"/>
        <v>N</v>
      </c>
      <c r="DC80" s="137" t="str">
        <f t="shared" si="212"/>
        <v>N</v>
      </c>
      <c r="DD80" s="139">
        <f t="shared" si="213"/>
        <v>-33.030963802878325</v>
      </c>
      <c r="DE80" s="139">
        <f t="shared" si="214"/>
        <v>73.606904906117506</v>
      </c>
      <c r="DF80" s="139">
        <f t="shared" si="215"/>
        <v>-7.958188153310104</v>
      </c>
      <c r="DG80" s="139">
        <f t="shared" si="216"/>
        <v>-14.102717586495869</v>
      </c>
      <c r="DH80" s="139" t="str">
        <f t="shared" si="217"/>
        <v>N</v>
      </c>
      <c r="DI80" s="139" t="str">
        <f t="shared" si="218"/>
        <v>Y</v>
      </c>
      <c r="DJ80" s="137" t="str">
        <f t="shared" si="219"/>
        <v>Y</v>
      </c>
      <c r="DK80" s="137">
        <f>'FOD (ALL)'!O80</f>
        <v>61257.969999999994</v>
      </c>
      <c r="DL80" s="137">
        <f>'FOD (ALL)'!AF80</f>
        <v>89675.34</v>
      </c>
      <c r="DM80" s="137">
        <f>'FOD (ALL)'!AW80</f>
        <v>49143.92</v>
      </c>
      <c r="DN80" s="137">
        <f>'FOD (ALL)'!BN80</f>
        <v>53664.31</v>
      </c>
      <c r="DO80" s="137">
        <f>'FOD (ALL)'!CE80</f>
        <v>65464.01</v>
      </c>
      <c r="DP80" s="137" t="str">
        <f t="shared" si="220"/>
        <v>N</v>
      </c>
      <c r="DQ80" s="137" t="str">
        <f t="shared" si="221"/>
        <v>Y</v>
      </c>
      <c r="DR80" s="137" t="str">
        <f t="shared" si="222"/>
        <v>N</v>
      </c>
      <c r="DS80" s="137" t="str">
        <f t="shared" si="223"/>
        <v>N</v>
      </c>
      <c r="DT80" s="139">
        <f t="shared" si="224"/>
        <v>-31.6891689510182</v>
      </c>
      <c r="DU80" s="139">
        <f t="shared" si="225"/>
        <v>82.47494298379128</v>
      </c>
      <c r="DV80" s="139">
        <f t="shared" si="226"/>
        <v>-8.4234568561489009</v>
      </c>
      <c r="DW80" s="139">
        <f t="shared" si="227"/>
        <v>-18.024713120995802</v>
      </c>
      <c r="DX80" s="139" t="str">
        <f t="shared" si="228"/>
        <v>N</v>
      </c>
      <c r="DY80" s="139" t="str">
        <f t="shared" si="229"/>
        <v>Y</v>
      </c>
      <c r="DZ80" s="137" t="str">
        <f t="shared" si="230"/>
        <v>Y</v>
      </c>
      <c r="EA80" s="137">
        <f>'FOD (ALL)'!P80</f>
        <v>2659000</v>
      </c>
      <c r="EB80" s="137">
        <f>'FOD (ALL)'!AG80</f>
        <v>2543000</v>
      </c>
      <c r="EC80" s="137">
        <f>'FOD (ALL)'!AX80</f>
        <v>2718500</v>
      </c>
      <c r="ED80" s="137">
        <f>'FOD (ALL)'!BO80</f>
        <v>2280500</v>
      </c>
      <c r="EE80" s="137">
        <f>'FOD (ALL)'!CF80</f>
        <v>2074500</v>
      </c>
      <c r="EF80" s="137" t="str">
        <f t="shared" si="231"/>
        <v>Y</v>
      </c>
      <c r="EG80" s="137" t="str">
        <f t="shared" si="232"/>
        <v>N</v>
      </c>
      <c r="EH80" s="137" t="str">
        <f t="shared" si="233"/>
        <v>Y</v>
      </c>
      <c r="EI80" s="137" t="str">
        <f t="shared" si="234"/>
        <v>Y</v>
      </c>
      <c r="EJ80" s="139">
        <f t="shared" si="235"/>
        <v>4.561541486433347</v>
      </c>
      <c r="EK80" s="139">
        <f t="shared" si="236"/>
        <v>-6.4557660474526397</v>
      </c>
      <c r="EL80" s="139">
        <f t="shared" si="237"/>
        <v>19.206314404735803</v>
      </c>
      <c r="EM80" s="139">
        <f t="shared" si="238"/>
        <v>9.9301036394311879</v>
      </c>
      <c r="EN80" s="139" t="str">
        <f t="shared" si="239"/>
        <v>Y</v>
      </c>
      <c r="EO80" s="139" t="str">
        <f t="shared" si="240"/>
        <v>N</v>
      </c>
      <c r="EP80" s="137" t="str">
        <f t="shared" si="241"/>
        <v>Y</v>
      </c>
      <c r="EQ80" s="137">
        <f>'FOD (ALL)'!Q80</f>
        <v>116000</v>
      </c>
      <c r="ER80" s="137">
        <f>'FOD (ALL)'!AH80</f>
        <v>-175500</v>
      </c>
      <c r="ES80" s="137">
        <f>'FOD (ALL)'!AY80</f>
        <v>438000</v>
      </c>
      <c r="ET80" s="137">
        <f>'FOD (ALL)'!BP80</f>
        <v>206000</v>
      </c>
      <c r="EU80" s="137">
        <f>'FOD (ALL)'!CG80</f>
        <v>20000</v>
      </c>
      <c r="EV80" s="137" t="str">
        <f t="shared" si="242"/>
        <v>Y</v>
      </c>
      <c r="EW80" s="137" t="str">
        <f t="shared" si="243"/>
        <v>N</v>
      </c>
      <c r="EX80" s="137" t="str">
        <f t="shared" si="244"/>
        <v>Y</v>
      </c>
      <c r="EY80" s="137" t="str">
        <f t="shared" si="245"/>
        <v>Y</v>
      </c>
      <c r="EZ80" s="139">
        <f t="shared" si="246"/>
        <v>-166.09686609686608</v>
      </c>
      <c r="FA80" s="139">
        <f t="shared" si="247"/>
        <v>-140.06849315068493</v>
      </c>
      <c r="FB80" s="139">
        <f t="shared" si="248"/>
        <v>112.62135922330097</v>
      </c>
      <c r="FC80" s="139">
        <f t="shared" si="249"/>
        <v>930.00000000000011</v>
      </c>
      <c r="FD80" s="139" t="str">
        <f t="shared" si="250"/>
        <v>N</v>
      </c>
      <c r="FE80" s="139" t="str">
        <f t="shared" si="251"/>
        <v>N</v>
      </c>
      <c r="FF80" s="137" t="str">
        <f t="shared" si="252"/>
        <v>N</v>
      </c>
    </row>
    <row r="81" spans="1:162" x14ac:dyDescent="0.3">
      <c r="A81" s="137" t="str">
        <f>FOD!B81</f>
        <v xml:space="preserve">KOTAKBANK </v>
      </c>
      <c r="B81" s="137">
        <f>FOD!F81</f>
        <v>1156.05</v>
      </c>
      <c r="C81" s="137">
        <f>FOD!P81</f>
        <v>1144.95</v>
      </c>
      <c r="D81" s="137">
        <f>FOD!Z81</f>
        <v>1164</v>
      </c>
      <c r="E81" s="137">
        <f>FOD!AJ81</f>
        <v>1129.2</v>
      </c>
      <c r="F81" s="137">
        <f>FOD!AT81</f>
        <v>1116.8499999999999</v>
      </c>
      <c r="G81" s="137" t="str">
        <f t="shared" si="154"/>
        <v>Y</v>
      </c>
      <c r="H81" s="137" t="str">
        <f t="shared" si="155"/>
        <v>N</v>
      </c>
      <c r="I81" s="137" t="str">
        <f t="shared" si="156"/>
        <v>Y</v>
      </c>
      <c r="J81" s="137" t="str">
        <f t="shared" si="157"/>
        <v>Y</v>
      </c>
      <c r="K81" s="139">
        <f t="shared" si="158"/>
        <v>0.96947464954800722</v>
      </c>
      <c r="L81" s="139">
        <f t="shared" si="159"/>
        <v>-1.6365979381443259</v>
      </c>
      <c r="M81" s="139">
        <f t="shared" si="160"/>
        <v>3.0818278427205059</v>
      </c>
      <c r="N81" s="139">
        <f t="shared" si="161"/>
        <v>1.105788601871347</v>
      </c>
      <c r="O81" s="137" t="str">
        <f t="shared" si="162"/>
        <v>Y</v>
      </c>
      <c r="P81" s="137" t="str">
        <f t="shared" si="163"/>
        <v>N</v>
      </c>
      <c r="Q81" s="137" t="str">
        <f t="shared" si="164"/>
        <v>Y</v>
      </c>
      <c r="R81" s="137">
        <f>FOD!C81</f>
        <v>1143.45</v>
      </c>
      <c r="S81" s="137">
        <f>FOD!M81</f>
        <v>1170</v>
      </c>
      <c r="T81" s="137">
        <f>FOD!W81</f>
        <v>1124.1500000000001</v>
      </c>
      <c r="U81" s="137">
        <f>FOD!AG81</f>
        <v>1122</v>
      </c>
      <c r="V81" s="137">
        <f>FOD!AQ81</f>
        <v>1174.8</v>
      </c>
      <c r="W81" s="137">
        <f>FOD!D81</f>
        <v>1163.4000000000001</v>
      </c>
      <c r="X81" s="137">
        <f>FOD!N81</f>
        <v>1187.75</v>
      </c>
      <c r="Y81" s="137">
        <f>FOD!X81</f>
        <v>1182</v>
      </c>
      <c r="Z81" s="137">
        <f>FOD!AH81</f>
        <v>1167.25</v>
      </c>
      <c r="AA81" s="137">
        <f>FOD!AR81</f>
        <v>1174.8</v>
      </c>
      <c r="AB81" s="137">
        <f>FOD!E81</f>
        <v>1111.0999999999999</v>
      </c>
      <c r="AC81" s="137">
        <f>FOD!O81</f>
        <v>1139.2</v>
      </c>
      <c r="AD81" s="137">
        <f>FOD!Y81</f>
        <v>1115.5</v>
      </c>
      <c r="AE81" s="137">
        <f>FOD!AI81</f>
        <v>1122</v>
      </c>
      <c r="AF81" s="137">
        <f>FOD!AS81</f>
        <v>1111.1500000000001</v>
      </c>
      <c r="AG81" s="137">
        <f>FOD!G81</f>
        <v>6946800</v>
      </c>
      <c r="AH81" s="137">
        <f>FOD!Q81</f>
        <v>7303600</v>
      </c>
      <c r="AI81" s="137">
        <f>FOD!AA81</f>
        <v>7681600</v>
      </c>
      <c r="AJ81" s="137">
        <f>FOD!AK81</f>
        <v>7792800</v>
      </c>
      <c r="AK81" s="137">
        <f>FOD!AU81</f>
        <v>8086000</v>
      </c>
      <c r="AL81" s="137" t="str">
        <f t="shared" si="165"/>
        <v>N</v>
      </c>
      <c r="AM81" s="137" t="str">
        <f t="shared" si="166"/>
        <v>N</v>
      </c>
      <c r="AN81" s="137" t="str">
        <f t="shared" si="167"/>
        <v>N</v>
      </c>
      <c r="AO81" s="137" t="str">
        <f t="shared" si="168"/>
        <v>N</v>
      </c>
      <c r="AP81" s="139">
        <f t="shared" si="169"/>
        <v>-4.8852620625444985</v>
      </c>
      <c r="AQ81" s="139">
        <f t="shared" si="170"/>
        <v>-4.9208498229535511</v>
      </c>
      <c r="AR81" s="139">
        <f t="shared" si="171"/>
        <v>-1.4269582178421107</v>
      </c>
      <c r="AS81" s="139">
        <f t="shared" si="172"/>
        <v>-3.626020281968835</v>
      </c>
      <c r="AT81" s="137" t="str">
        <f t="shared" si="173"/>
        <v>Y</v>
      </c>
      <c r="AU81" s="137" t="str">
        <f t="shared" si="174"/>
        <v>N</v>
      </c>
      <c r="AV81" s="137" t="str">
        <f t="shared" si="175"/>
        <v>Y</v>
      </c>
      <c r="AW81" s="137">
        <f>FOD!H81</f>
        <v>12227096380</v>
      </c>
      <c r="AX81" s="137">
        <f>FOD!R81</f>
        <v>10618259020</v>
      </c>
      <c r="AY81" s="137">
        <f>FOD!AB81</f>
        <v>10113429720</v>
      </c>
      <c r="AZ81" s="137">
        <f>FOD!AL81</f>
        <v>10669233520</v>
      </c>
      <c r="BA81" s="137">
        <f>FOD!AV81</f>
        <v>9015811100</v>
      </c>
      <c r="BB81" s="137" t="str">
        <f t="shared" si="176"/>
        <v>Y</v>
      </c>
      <c r="BC81" s="137" t="str">
        <f t="shared" si="177"/>
        <v>Y</v>
      </c>
      <c r="BD81" s="137" t="str">
        <f t="shared" si="178"/>
        <v>N</v>
      </c>
      <c r="BE81" s="137" t="str">
        <f t="shared" si="179"/>
        <v>Y</v>
      </c>
      <c r="BF81" s="139">
        <f t="shared" si="180"/>
        <v>15.151611549216099</v>
      </c>
      <c r="BG81" s="139">
        <f t="shared" si="181"/>
        <v>4.9916725974934639</v>
      </c>
      <c r="BH81" s="139">
        <f t="shared" si="182"/>
        <v>-5.209407020271124</v>
      </c>
      <c r="BI81" s="139">
        <f t="shared" si="183"/>
        <v>18.339142220936726</v>
      </c>
      <c r="BJ81" s="137" t="str">
        <f t="shared" si="184"/>
        <v>Y</v>
      </c>
      <c r="BK81" s="137" t="str">
        <f t="shared" si="185"/>
        <v>Y</v>
      </c>
      <c r="BL81" s="137" t="str">
        <f t="shared" si="186"/>
        <v>N</v>
      </c>
      <c r="BM81" s="137">
        <f>FOD!I81</f>
        <v>10742000</v>
      </c>
      <c r="BN81" s="137">
        <f>FOD!S81</f>
        <v>9098400</v>
      </c>
      <c r="BO81" s="137">
        <f>FOD!AC81</f>
        <v>8753200</v>
      </c>
      <c r="BP81" s="137">
        <f>FOD!AM81</f>
        <v>9317600</v>
      </c>
      <c r="BQ81" s="137">
        <f>FOD!AW81</f>
        <v>7977600</v>
      </c>
      <c r="BR81" s="137" t="str">
        <f t="shared" si="187"/>
        <v>Y</v>
      </c>
      <c r="BS81" s="137" t="str">
        <f t="shared" si="188"/>
        <v>Y</v>
      </c>
      <c r="BT81" s="137" t="str">
        <f t="shared" si="189"/>
        <v>N</v>
      </c>
      <c r="BU81" s="137" t="str">
        <f t="shared" si="190"/>
        <v>Y</v>
      </c>
      <c r="BV81" s="139">
        <f t="shared" si="191"/>
        <v>18.064714675107712</v>
      </c>
      <c r="BW81" s="139">
        <f t="shared" si="192"/>
        <v>3.9437005894986976</v>
      </c>
      <c r="BX81" s="139">
        <f t="shared" si="193"/>
        <v>-6.0573538250193177</v>
      </c>
      <c r="BY81" s="139">
        <f t="shared" si="194"/>
        <v>16.797031688728438</v>
      </c>
      <c r="BZ81" s="137" t="str">
        <f t="shared" si="195"/>
        <v>Y</v>
      </c>
      <c r="CA81" s="137" t="str">
        <f t="shared" si="196"/>
        <v>Y</v>
      </c>
      <c r="CB81" s="137" t="str">
        <f t="shared" si="197"/>
        <v>N</v>
      </c>
      <c r="CC81" s="137">
        <f>FOD!J81</f>
        <v>21359</v>
      </c>
      <c r="CD81" s="137">
        <f>FOD!T81</f>
        <v>18884</v>
      </c>
      <c r="CE81" s="137">
        <f>FOD!AD81</f>
        <v>18324</v>
      </c>
      <c r="CF81" s="137">
        <f>FOD!AN81</f>
        <v>20300</v>
      </c>
      <c r="CG81" s="137">
        <f>FOD!AX81</f>
        <v>17363</v>
      </c>
      <c r="CH81" s="137" t="str">
        <f t="shared" si="198"/>
        <v>Y</v>
      </c>
      <c r="CI81" s="137" t="str">
        <f t="shared" si="199"/>
        <v>Y</v>
      </c>
      <c r="CJ81" s="137" t="str">
        <f t="shared" si="200"/>
        <v>N</v>
      </c>
      <c r="CK81" s="137" t="str">
        <f t="shared" si="201"/>
        <v>Y</v>
      </c>
      <c r="CL81" s="139">
        <f t="shared" si="202"/>
        <v>13.106333403939843</v>
      </c>
      <c r="CM81" s="139">
        <f t="shared" si="203"/>
        <v>3.0561012879283997</v>
      </c>
      <c r="CN81" s="139">
        <f t="shared" si="204"/>
        <v>-9.7339901477832509</v>
      </c>
      <c r="CO81" s="139">
        <f t="shared" si="205"/>
        <v>16.915279617577607</v>
      </c>
      <c r="CP81" s="137" t="str">
        <f t="shared" si="206"/>
        <v>Y</v>
      </c>
      <c r="CQ81" s="137" t="str">
        <f t="shared" si="207"/>
        <v>Y</v>
      </c>
      <c r="CR81" s="137" t="str">
        <f t="shared" si="208"/>
        <v>N</v>
      </c>
      <c r="CT81" s="144" t="str">
        <f>'FOD (ALL)'!M81</f>
        <v>JUSTDIAL</v>
      </c>
      <c r="CU81" s="137">
        <f>'FOD (ALL)'!N81</f>
        <v>2026</v>
      </c>
      <c r="CV81" s="137">
        <f>'FOD (ALL)'!AE81</f>
        <v>836</v>
      </c>
      <c r="CW81" s="137">
        <f>'FOD (ALL)'!AV81</f>
        <v>1495</v>
      </c>
      <c r="CX81" s="137">
        <f>'FOD (ALL)'!BM81</f>
        <v>1555</v>
      </c>
      <c r="CY81" s="137">
        <f>'FOD (ALL)'!CD81</f>
        <v>1732</v>
      </c>
      <c r="CZ81" s="137" t="str">
        <f t="shared" si="209"/>
        <v>Y</v>
      </c>
      <c r="DA81" s="137" t="str">
        <f t="shared" si="210"/>
        <v>N</v>
      </c>
      <c r="DB81" s="137" t="str">
        <f t="shared" si="211"/>
        <v>N</v>
      </c>
      <c r="DC81" s="137" t="str">
        <f t="shared" si="212"/>
        <v>N</v>
      </c>
      <c r="DD81" s="139">
        <f t="shared" si="213"/>
        <v>142.34449760765551</v>
      </c>
      <c r="DE81" s="139">
        <f t="shared" si="214"/>
        <v>-44.080267558528433</v>
      </c>
      <c r="DF81" s="139">
        <f t="shared" si="215"/>
        <v>-3.8585209003215439</v>
      </c>
      <c r="DG81" s="139">
        <f t="shared" si="216"/>
        <v>-10.219399538106236</v>
      </c>
      <c r="DH81" s="139" t="str">
        <f t="shared" si="217"/>
        <v>Y</v>
      </c>
      <c r="DI81" s="139" t="str">
        <f t="shared" si="218"/>
        <v>N</v>
      </c>
      <c r="DJ81" s="137" t="str">
        <f t="shared" si="219"/>
        <v>Y</v>
      </c>
      <c r="DK81" s="137">
        <f>'FOD (ALL)'!O81</f>
        <v>9992</v>
      </c>
      <c r="DL81" s="137">
        <f>'FOD (ALL)'!AF81</f>
        <v>4083.42</v>
      </c>
      <c r="DM81" s="137">
        <f>'FOD (ALL)'!AW81</f>
        <v>7263.0700000000006</v>
      </c>
      <c r="DN81" s="137">
        <f>'FOD (ALL)'!BN81</f>
        <v>7286.51</v>
      </c>
      <c r="DO81" s="137">
        <f>'FOD (ALL)'!CE81</f>
        <v>8046.08</v>
      </c>
      <c r="DP81" s="137" t="str">
        <f t="shared" si="220"/>
        <v>Y</v>
      </c>
      <c r="DQ81" s="137" t="str">
        <f t="shared" si="221"/>
        <v>N</v>
      </c>
      <c r="DR81" s="137" t="str">
        <f t="shared" si="222"/>
        <v>N</v>
      </c>
      <c r="DS81" s="137" t="str">
        <f t="shared" si="223"/>
        <v>N</v>
      </c>
      <c r="DT81" s="139">
        <f t="shared" si="224"/>
        <v>144.69684725058895</v>
      </c>
      <c r="DU81" s="139">
        <f t="shared" si="225"/>
        <v>-43.778319636186907</v>
      </c>
      <c r="DV81" s="139">
        <f t="shared" si="226"/>
        <v>-0.32169035656301304</v>
      </c>
      <c r="DW81" s="139">
        <f t="shared" si="227"/>
        <v>-9.4402491648106857</v>
      </c>
      <c r="DX81" s="139" t="str">
        <f t="shared" si="228"/>
        <v>Y</v>
      </c>
      <c r="DY81" s="139" t="str">
        <f t="shared" si="229"/>
        <v>N</v>
      </c>
      <c r="DZ81" s="137" t="str">
        <f t="shared" si="230"/>
        <v>Y</v>
      </c>
      <c r="EA81" s="137">
        <f>'FOD (ALL)'!P81</f>
        <v>1688400</v>
      </c>
      <c r="EB81" s="137">
        <f>'FOD (ALL)'!AG81</f>
        <v>1709400</v>
      </c>
      <c r="EC81" s="137">
        <f>'FOD (ALL)'!AX81</f>
        <v>1778000</v>
      </c>
      <c r="ED81" s="137">
        <f>'FOD (ALL)'!BO81</f>
        <v>1650600</v>
      </c>
      <c r="EE81" s="137">
        <f>'FOD (ALL)'!CF81</f>
        <v>1677200</v>
      </c>
      <c r="EF81" s="137" t="str">
        <f t="shared" si="231"/>
        <v>N</v>
      </c>
      <c r="EG81" s="137" t="str">
        <f t="shared" si="232"/>
        <v>N</v>
      </c>
      <c r="EH81" s="137" t="str">
        <f t="shared" si="233"/>
        <v>Y</v>
      </c>
      <c r="EI81" s="137" t="str">
        <f t="shared" si="234"/>
        <v>N</v>
      </c>
      <c r="EJ81" s="139">
        <f t="shared" si="235"/>
        <v>-1.2285012285012284</v>
      </c>
      <c r="EK81" s="139">
        <f t="shared" si="236"/>
        <v>-3.8582677165354329</v>
      </c>
      <c r="EL81" s="139">
        <f t="shared" si="237"/>
        <v>7.7184054283290919</v>
      </c>
      <c r="EM81" s="139">
        <f t="shared" si="238"/>
        <v>-1.5859766277128546</v>
      </c>
      <c r="EN81" s="139" t="str">
        <f t="shared" si="239"/>
        <v>Y</v>
      </c>
      <c r="EO81" s="139" t="str">
        <f t="shared" si="240"/>
        <v>N</v>
      </c>
      <c r="EP81" s="137" t="str">
        <f t="shared" si="241"/>
        <v>Y</v>
      </c>
      <c r="EQ81" s="137">
        <f>'FOD (ALL)'!Q81</f>
        <v>-21000</v>
      </c>
      <c r="ER81" s="137">
        <f>'FOD (ALL)'!AH81</f>
        <v>-68600</v>
      </c>
      <c r="ES81" s="137">
        <f>'FOD (ALL)'!AY81</f>
        <v>127400</v>
      </c>
      <c r="ET81" s="137">
        <f>'FOD (ALL)'!BP81</f>
        <v>-26600</v>
      </c>
      <c r="EU81" s="137">
        <f>'FOD (ALL)'!CG81</f>
        <v>-43400</v>
      </c>
      <c r="EV81" s="137" t="str">
        <f t="shared" si="242"/>
        <v>Y</v>
      </c>
      <c r="EW81" s="137" t="str">
        <f t="shared" si="243"/>
        <v>N</v>
      </c>
      <c r="EX81" s="137" t="str">
        <f t="shared" si="244"/>
        <v>Y</v>
      </c>
      <c r="EY81" s="137" t="str">
        <f t="shared" si="245"/>
        <v>Y</v>
      </c>
      <c r="EZ81" s="139">
        <f t="shared" si="246"/>
        <v>-69.387755102040813</v>
      </c>
      <c r="FA81" s="139">
        <f t="shared" si="247"/>
        <v>-153.84615384615387</v>
      </c>
      <c r="FB81" s="139">
        <f t="shared" si="248"/>
        <v>-578.9473684210526</v>
      </c>
      <c r="FC81" s="139">
        <f t="shared" si="249"/>
        <v>-38.70967741935484</v>
      </c>
      <c r="FD81" s="139" t="str">
        <f t="shared" si="250"/>
        <v>Y</v>
      </c>
      <c r="FE81" s="139" t="str">
        <f t="shared" si="251"/>
        <v>Y</v>
      </c>
      <c r="FF81" s="137" t="str">
        <f t="shared" si="252"/>
        <v>N</v>
      </c>
    </row>
    <row r="82" spans="1:162" x14ac:dyDescent="0.3">
      <c r="A82" s="137" t="str">
        <f>FOD!B82</f>
        <v xml:space="preserve">L&amp;TFH     </v>
      </c>
      <c r="B82" s="137">
        <f>FOD!F82</f>
        <v>51.4</v>
      </c>
      <c r="C82" s="137">
        <f>FOD!P82</f>
        <v>52.8</v>
      </c>
      <c r="D82" s="137">
        <f>FOD!Z82</f>
        <v>53.45</v>
      </c>
      <c r="E82" s="137">
        <f>FOD!AJ82</f>
        <v>51.65</v>
      </c>
      <c r="F82" s="137">
        <f>FOD!AT82</f>
        <v>52.4</v>
      </c>
      <c r="G82" s="137" t="str">
        <f t="shared" si="154"/>
        <v>N</v>
      </c>
      <c r="H82" s="137" t="str">
        <f t="shared" si="155"/>
        <v>N</v>
      </c>
      <c r="I82" s="137" t="str">
        <f t="shared" si="156"/>
        <v>Y</v>
      </c>
      <c r="J82" s="137" t="str">
        <f t="shared" si="157"/>
        <v>N</v>
      </c>
      <c r="K82" s="139">
        <f t="shared" si="158"/>
        <v>-2.6515151515151487</v>
      </c>
      <c r="L82" s="139">
        <f t="shared" si="159"/>
        <v>-1.2160898035547345</v>
      </c>
      <c r="M82" s="139">
        <f t="shared" si="160"/>
        <v>3.4849951597289532</v>
      </c>
      <c r="N82" s="139">
        <f t="shared" si="161"/>
        <v>-1.4312977099236641</v>
      </c>
      <c r="O82" s="137" t="str">
        <f t="shared" si="162"/>
        <v>N</v>
      </c>
      <c r="P82" s="137" t="str">
        <f t="shared" si="163"/>
        <v>N</v>
      </c>
      <c r="Q82" s="137" t="str">
        <f t="shared" si="164"/>
        <v>Y</v>
      </c>
      <c r="R82" s="137">
        <f>FOD!C82</f>
        <v>52.3</v>
      </c>
      <c r="S82" s="137">
        <f>FOD!M82</f>
        <v>53.65</v>
      </c>
      <c r="T82" s="137">
        <f>FOD!W82</f>
        <v>51.8</v>
      </c>
      <c r="U82" s="137">
        <f>FOD!AG82</f>
        <v>53.05</v>
      </c>
      <c r="V82" s="137">
        <f>FOD!AQ82</f>
        <v>56.8</v>
      </c>
      <c r="W82" s="137">
        <f>FOD!D82</f>
        <v>54.25</v>
      </c>
      <c r="X82" s="137">
        <f>FOD!N82</f>
        <v>55</v>
      </c>
      <c r="Y82" s="137">
        <f>FOD!X82</f>
        <v>54.95</v>
      </c>
      <c r="Z82" s="137">
        <f>FOD!AH82</f>
        <v>54.1</v>
      </c>
      <c r="AA82" s="137">
        <f>FOD!AR82</f>
        <v>56.8</v>
      </c>
      <c r="AB82" s="137">
        <f>FOD!E82</f>
        <v>50.25</v>
      </c>
      <c r="AC82" s="137">
        <f>FOD!O82</f>
        <v>52.35</v>
      </c>
      <c r="AD82" s="137">
        <f>FOD!Y82</f>
        <v>51.25</v>
      </c>
      <c r="AE82" s="137">
        <f>FOD!AI82</f>
        <v>51.15</v>
      </c>
      <c r="AF82" s="137">
        <f>FOD!AS82</f>
        <v>50.4</v>
      </c>
      <c r="AG82" s="137">
        <f>FOD!G82</f>
        <v>24505600</v>
      </c>
      <c r="AH82" s="137">
        <f>FOD!Q82</f>
        <v>26812800</v>
      </c>
      <c r="AI82" s="137">
        <f>FOD!AA82</f>
        <v>26980800</v>
      </c>
      <c r="AJ82" s="137">
        <f>FOD!AK82</f>
        <v>27165600</v>
      </c>
      <c r="AK82" s="137">
        <f>FOD!AU82</f>
        <v>25737600</v>
      </c>
      <c r="AL82" s="137" t="str">
        <f t="shared" si="165"/>
        <v>N</v>
      </c>
      <c r="AM82" s="137" t="str">
        <f t="shared" si="166"/>
        <v>N</v>
      </c>
      <c r="AN82" s="137" t="str">
        <f t="shared" si="167"/>
        <v>N</v>
      </c>
      <c r="AO82" s="137" t="str">
        <f t="shared" si="168"/>
        <v>Y</v>
      </c>
      <c r="AP82" s="139">
        <f t="shared" si="169"/>
        <v>-8.6048454469507103</v>
      </c>
      <c r="AQ82" s="139">
        <f t="shared" si="170"/>
        <v>-0.62266500622665</v>
      </c>
      <c r="AR82" s="139">
        <f t="shared" si="171"/>
        <v>-0.68027210884353739</v>
      </c>
      <c r="AS82" s="139">
        <f t="shared" si="172"/>
        <v>5.5483028720626635</v>
      </c>
      <c r="AT82" s="137" t="str">
        <f t="shared" si="173"/>
        <v>N</v>
      </c>
      <c r="AU82" s="137" t="str">
        <f t="shared" si="174"/>
        <v>Y</v>
      </c>
      <c r="AV82" s="137" t="str">
        <f t="shared" si="175"/>
        <v>N</v>
      </c>
      <c r="AW82" s="137">
        <f>FOD!H82</f>
        <v>1079657040</v>
      </c>
      <c r="AX82" s="137">
        <f>FOD!R82</f>
        <v>687798440</v>
      </c>
      <c r="AY82" s="137">
        <f>FOD!AB82</f>
        <v>869231160</v>
      </c>
      <c r="AZ82" s="137">
        <f>FOD!AL82</f>
        <v>1057161840</v>
      </c>
      <c r="BA82" s="137">
        <f>FOD!AV82</f>
        <v>1545206040</v>
      </c>
      <c r="BB82" s="137" t="str">
        <f t="shared" si="176"/>
        <v>Y</v>
      </c>
      <c r="BC82" s="137" t="str">
        <f t="shared" si="177"/>
        <v>N</v>
      </c>
      <c r="BD82" s="137" t="str">
        <f t="shared" si="178"/>
        <v>N</v>
      </c>
      <c r="BE82" s="137" t="str">
        <f t="shared" si="179"/>
        <v>N</v>
      </c>
      <c r="BF82" s="139">
        <f t="shared" si="180"/>
        <v>56.972882927736791</v>
      </c>
      <c r="BG82" s="139">
        <f t="shared" si="181"/>
        <v>-20.872781412944285</v>
      </c>
      <c r="BH82" s="139">
        <f t="shared" si="182"/>
        <v>-17.776907270886735</v>
      </c>
      <c r="BI82" s="139">
        <f t="shared" si="183"/>
        <v>-31.584409286932374</v>
      </c>
      <c r="BJ82" s="137" t="str">
        <f t="shared" si="184"/>
        <v>Y</v>
      </c>
      <c r="BK82" s="137" t="str">
        <f t="shared" si="185"/>
        <v>N</v>
      </c>
      <c r="BL82" s="137" t="str">
        <f t="shared" si="186"/>
        <v>Y</v>
      </c>
      <c r="BM82" s="137">
        <f>FOD!I82</f>
        <v>20815200</v>
      </c>
      <c r="BN82" s="137">
        <f>FOD!S82</f>
        <v>12784800</v>
      </c>
      <c r="BO82" s="137">
        <f>FOD!AC82</f>
        <v>16419200</v>
      </c>
      <c r="BP82" s="137">
        <f>FOD!AM82</f>
        <v>20059200</v>
      </c>
      <c r="BQ82" s="137">
        <f>FOD!AW82</f>
        <v>29282400</v>
      </c>
      <c r="BR82" s="137" t="str">
        <f t="shared" si="187"/>
        <v>Y</v>
      </c>
      <c r="BS82" s="137" t="str">
        <f t="shared" si="188"/>
        <v>N</v>
      </c>
      <c r="BT82" s="137" t="str">
        <f t="shared" si="189"/>
        <v>N</v>
      </c>
      <c r="BU82" s="137" t="str">
        <f t="shared" si="190"/>
        <v>N</v>
      </c>
      <c r="BV82" s="139">
        <f t="shared" si="191"/>
        <v>62.812089356110377</v>
      </c>
      <c r="BW82" s="139">
        <f t="shared" si="192"/>
        <v>-22.135061391541612</v>
      </c>
      <c r="BX82" s="139">
        <f t="shared" si="193"/>
        <v>-18.146286990508095</v>
      </c>
      <c r="BY82" s="139">
        <f t="shared" si="194"/>
        <v>-31.497418244406195</v>
      </c>
      <c r="BZ82" s="137" t="str">
        <f t="shared" si="195"/>
        <v>Y</v>
      </c>
      <c r="CA82" s="137" t="str">
        <f t="shared" si="196"/>
        <v>N</v>
      </c>
      <c r="CB82" s="137" t="str">
        <f t="shared" si="197"/>
        <v>Y</v>
      </c>
      <c r="CC82" s="137">
        <f>FOD!J82</f>
        <v>3192</v>
      </c>
      <c r="CD82" s="137">
        <f>FOD!T82</f>
        <v>2004</v>
      </c>
      <c r="CE82" s="137">
        <f>FOD!AD82</f>
        <v>2632</v>
      </c>
      <c r="CF82" s="137">
        <f>FOD!AN82</f>
        <v>2992</v>
      </c>
      <c r="CG82" s="137">
        <f>FOD!AX82</f>
        <v>4733</v>
      </c>
      <c r="CH82" s="137" t="str">
        <f t="shared" si="198"/>
        <v>Y</v>
      </c>
      <c r="CI82" s="137" t="str">
        <f t="shared" si="199"/>
        <v>N</v>
      </c>
      <c r="CJ82" s="137" t="str">
        <f t="shared" si="200"/>
        <v>N</v>
      </c>
      <c r="CK82" s="137" t="str">
        <f t="shared" si="201"/>
        <v>N</v>
      </c>
      <c r="CL82" s="139">
        <f t="shared" si="202"/>
        <v>59.281437125748504</v>
      </c>
      <c r="CM82" s="139">
        <f t="shared" si="203"/>
        <v>-23.860182370820667</v>
      </c>
      <c r="CN82" s="139">
        <f t="shared" si="204"/>
        <v>-12.032085561497325</v>
      </c>
      <c r="CO82" s="139">
        <f t="shared" si="205"/>
        <v>-36.784280583139655</v>
      </c>
      <c r="CP82" s="137" t="str">
        <f t="shared" si="206"/>
        <v>Y</v>
      </c>
      <c r="CQ82" s="137" t="str">
        <f t="shared" si="207"/>
        <v>N</v>
      </c>
      <c r="CR82" s="137" t="str">
        <f t="shared" si="208"/>
        <v>Y</v>
      </c>
      <c r="CT82" s="144" t="str">
        <f>'FOD (ALL)'!M82</f>
        <v>KOTAKBANK</v>
      </c>
      <c r="CU82" s="137">
        <f>'FOD (ALL)'!N82</f>
        <v>34561</v>
      </c>
      <c r="CV82" s="137">
        <f>'FOD (ALL)'!AE82</f>
        <v>33384</v>
      </c>
      <c r="CW82" s="137">
        <f>'FOD (ALL)'!AV82</f>
        <v>26659</v>
      </c>
      <c r="CX82" s="137">
        <f>'FOD (ALL)'!BM82</f>
        <v>27465</v>
      </c>
      <c r="CY82" s="137">
        <f>'FOD (ALL)'!CD82</f>
        <v>21488</v>
      </c>
      <c r="CZ82" s="137" t="str">
        <f t="shared" si="209"/>
        <v>Y</v>
      </c>
      <c r="DA82" s="137" t="str">
        <f t="shared" si="210"/>
        <v>Y</v>
      </c>
      <c r="DB82" s="137" t="str">
        <f t="shared" si="211"/>
        <v>N</v>
      </c>
      <c r="DC82" s="137" t="str">
        <f t="shared" si="212"/>
        <v>Y</v>
      </c>
      <c r="DD82" s="139">
        <f t="shared" si="213"/>
        <v>3.5256410256410255</v>
      </c>
      <c r="DE82" s="139">
        <f t="shared" si="214"/>
        <v>25.226002475711766</v>
      </c>
      <c r="DF82" s="139">
        <f t="shared" si="215"/>
        <v>-2.9346440924813399</v>
      </c>
      <c r="DG82" s="139">
        <f t="shared" si="216"/>
        <v>27.81552494415488</v>
      </c>
      <c r="DH82" s="139" t="str">
        <f t="shared" si="217"/>
        <v>N</v>
      </c>
      <c r="DI82" s="139" t="str">
        <f t="shared" si="218"/>
        <v>Y</v>
      </c>
      <c r="DJ82" s="137" t="str">
        <f t="shared" si="219"/>
        <v>N</v>
      </c>
      <c r="DK82" s="137">
        <f>'FOD (ALL)'!O82</f>
        <v>157179.24</v>
      </c>
      <c r="DL82" s="137">
        <f>'FOD (ALL)'!AF82</f>
        <v>155594.19</v>
      </c>
      <c r="DM82" s="137">
        <f>'FOD (ALL)'!AW82</f>
        <v>123142.98999999999</v>
      </c>
      <c r="DN82" s="137">
        <f>'FOD (ALL)'!BN82</f>
        <v>125792.51000000001</v>
      </c>
      <c r="DO82" s="137">
        <f>'FOD (ALL)'!CE82</f>
        <v>97096.060000000012</v>
      </c>
      <c r="DP82" s="137" t="str">
        <f t="shared" si="220"/>
        <v>Y</v>
      </c>
      <c r="DQ82" s="137" t="str">
        <f t="shared" si="221"/>
        <v>Y</v>
      </c>
      <c r="DR82" s="137" t="str">
        <f t="shared" si="222"/>
        <v>N</v>
      </c>
      <c r="DS82" s="137" t="str">
        <f t="shared" si="223"/>
        <v>Y</v>
      </c>
      <c r="DT82" s="139">
        <f t="shared" si="224"/>
        <v>1.018707703674532</v>
      </c>
      <c r="DU82" s="139">
        <f t="shared" si="225"/>
        <v>26.35245416730584</v>
      </c>
      <c r="DV82" s="139">
        <f t="shared" si="226"/>
        <v>-2.1062621295973969</v>
      </c>
      <c r="DW82" s="139">
        <f t="shared" si="227"/>
        <v>29.554700777765845</v>
      </c>
      <c r="DX82" s="139" t="str">
        <f t="shared" si="228"/>
        <v>N</v>
      </c>
      <c r="DY82" s="139" t="str">
        <f t="shared" si="229"/>
        <v>Y</v>
      </c>
      <c r="DZ82" s="137" t="str">
        <f t="shared" si="230"/>
        <v>N</v>
      </c>
      <c r="EA82" s="137">
        <f>'FOD (ALL)'!P82</f>
        <v>12411200</v>
      </c>
      <c r="EB82" s="137">
        <f>'FOD (ALL)'!AG82</f>
        <v>11822000</v>
      </c>
      <c r="EC82" s="137">
        <f>'FOD (ALL)'!AX82</f>
        <v>10406400</v>
      </c>
      <c r="ED82" s="137">
        <f>'FOD (ALL)'!BO82</f>
        <v>9570000</v>
      </c>
      <c r="EE82" s="137">
        <f>'FOD (ALL)'!CF82</f>
        <v>9049200</v>
      </c>
      <c r="EF82" s="137" t="str">
        <f t="shared" si="231"/>
        <v>Y</v>
      </c>
      <c r="EG82" s="137" t="str">
        <f t="shared" si="232"/>
        <v>Y</v>
      </c>
      <c r="EH82" s="137" t="str">
        <f t="shared" si="233"/>
        <v>Y</v>
      </c>
      <c r="EI82" s="137" t="str">
        <f t="shared" si="234"/>
        <v>Y</v>
      </c>
      <c r="EJ82" s="139">
        <f t="shared" si="235"/>
        <v>4.9839282693283709</v>
      </c>
      <c r="EK82" s="139">
        <f t="shared" si="236"/>
        <v>13.603167281672818</v>
      </c>
      <c r="EL82" s="139">
        <f t="shared" si="237"/>
        <v>8.7398119122257043</v>
      </c>
      <c r="EM82" s="139">
        <f t="shared" si="238"/>
        <v>5.7552048799893916</v>
      </c>
      <c r="EN82" s="139" t="str">
        <f t="shared" si="239"/>
        <v>N</v>
      </c>
      <c r="EO82" s="139" t="str">
        <f t="shared" si="240"/>
        <v>Y</v>
      </c>
      <c r="EP82" s="137" t="str">
        <f t="shared" si="241"/>
        <v>Y</v>
      </c>
      <c r="EQ82" s="137">
        <f>'FOD (ALL)'!Q82</f>
        <v>589200</v>
      </c>
      <c r="ER82" s="137">
        <f>'FOD (ALL)'!AH82</f>
        <v>1415600</v>
      </c>
      <c r="ES82" s="137">
        <f>'FOD (ALL)'!AY82</f>
        <v>836400</v>
      </c>
      <c r="ET82" s="137">
        <f>'FOD (ALL)'!BP82</f>
        <v>520800</v>
      </c>
      <c r="EU82" s="137">
        <f>'FOD (ALL)'!CG82</f>
        <v>-435200</v>
      </c>
      <c r="EV82" s="137" t="str">
        <f t="shared" si="242"/>
        <v>N</v>
      </c>
      <c r="EW82" s="137" t="str">
        <f t="shared" si="243"/>
        <v>Y</v>
      </c>
      <c r="EX82" s="137" t="str">
        <f t="shared" si="244"/>
        <v>Y</v>
      </c>
      <c r="EY82" s="137" t="str">
        <f t="shared" si="245"/>
        <v>Y</v>
      </c>
      <c r="EZ82" s="139">
        <f t="shared" si="246"/>
        <v>-58.378072901949707</v>
      </c>
      <c r="FA82" s="139">
        <f t="shared" si="247"/>
        <v>69.249163079866094</v>
      </c>
      <c r="FB82" s="139">
        <f t="shared" si="248"/>
        <v>60.599078341013822</v>
      </c>
      <c r="FC82" s="139">
        <f t="shared" si="249"/>
        <v>-219.66911764705884</v>
      </c>
      <c r="FD82" s="139" t="str">
        <f t="shared" si="250"/>
        <v>N</v>
      </c>
      <c r="FE82" s="139" t="str">
        <f t="shared" si="251"/>
        <v>Y</v>
      </c>
      <c r="FF82" s="137" t="str">
        <f t="shared" si="252"/>
        <v>Y</v>
      </c>
    </row>
    <row r="83" spans="1:162" x14ac:dyDescent="0.3">
      <c r="A83" s="137" t="str">
        <f>FOD!B83</f>
        <v xml:space="preserve">LICHSGFIN </v>
      </c>
      <c r="B83" s="137">
        <f>FOD!F83</f>
        <v>236.4</v>
      </c>
      <c r="C83" s="137">
        <f>FOD!P83</f>
        <v>242.35</v>
      </c>
      <c r="D83" s="137">
        <f>FOD!Z83</f>
        <v>244.45</v>
      </c>
      <c r="E83" s="137">
        <f>FOD!AJ83</f>
        <v>228.15</v>
      </c>
      <c r="F83" s="137">
        <f>FOD!AT83</f>
        <v>218.8</v>
      </c>
      <c r="G83" s="137" t="str">
        <f t="shared" si="154"/>
        <v>N</v>
      </c>
      <c r="H83" s="137" t="str">
        <f t="shared" si="155"/>
        <v>N</v>
      </c>
      <c r="I83" s="137" t="str">
        <f t="shared" si="156"/>
        <v>Y</v>
      </c>
      <c r="J83" s="137" t="str">
        <f t="shared" si="157"/>
        <v>Y</v>
      </c>
      <c r="K83" s="139">
        <f t="shared" si="158"/>
        <v>-2.4551268826077939</v>
      </c>
      <c r="L83" s="139">
        <f t="shared" si="159"/>
        <v>-0.85907138474125355</v>
      </c>
      <c r="M83" s="139">
        <f t="shared" si="160"/>
        <v>7.1444225290379055</v>
      </c>
      <c r="N83" s="139">
        <f t="shared" si="161"/>
        <v>4.273308957952465</v>
      </c>
      <c r="O83" s="137" t="str">
        <f t="shared" si="162"/>
        <v>N</v>
      </c>
      <c r="P83" s="137" t="str">
        <f t="shared" si="163"/>
        <v>N</v>
      </c>
      <c r="Q83" s="137" t="str">
        <f t="shared" si="164"/>
        <v>Y</v>
      </c>
      <c r="R83" s="137">
        <f>FOD!C83</f>
        <v>241.45</v>
      </c>
      <c r="S83" s="137">
        <f>FOD!M83</f>
        <v>243.8</v>
      </c>
      <c r="T83" s="137">
        <f>FOD!W83</f>
        <v>229.15</v>
      </c>
      <c r="U83" s="137">
        <f>FOD!AG83</f>
        <v>224.1</v>
      </c>
      <c r="V83" s="137">
        <f>FOD!AQ83</f>
        <v>253.15</v>
      </c>
      <c r="W83" s="137">
        <f>FOD!D83</f>
        <v>251.25</v>
      </c>
      <c r="X83" s="137">
        <f>FOD!N83</f>
        <v>246.55</v>
      </c>
      <c r="Y83" s="137">
        <f>FOD!X83</f>
        <v>249.5</v>
      </c>
      <c r="Z83" s="137">
        <f>FOD!AH83</f>
        <v>235.5</v>
      </c>
      <c r="AA83" s="137">
        <f>FOD!AR83</f>
        <v>254.25</v>
      </c>
      <c r="AB83" s="137">
        <f>FOD!E83</f>
        <v>227.95</v>
      </c>
      <c r="AC83" s="137">
        <f>FOD!O83</f>
        <v>238.4</v>
      </c>
      <c r="AD83" s="137">
        <f>FOD!Y83</f>
        <v>227.7</v>
      </c>
      <c r="AE83" s="137">
        <f>FOD!AI83</f>
        <v>223.15</v>
      </c>
      <c r="AF83" s="137">
        <f>FOD!AS83</f>
        <v>217.45</v>
      </c>
      <c r="AG83" s="137">
        <f>FOD!G83</f>
        <v>7729800</v>
      </c>
      <c r="AH83" s="137">
        <f>FOD!Q83</f>
        <v>8942700</v>
      </c>
      <c r="AI83" s="137">
        <f>FOD!AA83</f>
        <v>8599500</v>
      </c>
      <c r="AJ83" s="137">
        <f>FOD!AK83</f>
        <v>8476000</v>
      </c>
      <c r="AK83" s="137">
        <f>FOD!AU83</f>
        <v>8594300</v>
      </c>
      <c r="AL83" s="137" t="str">
        <f t="shared" si="165"/>
        <v>N</v>
      </c>
      <c r="AM83" s="137" t="str">
        <f t="shared" si="166"/>
        <v>Y</v>
      </c>
      <c r="AN83" s="137" t="str">
        <f t="shared" si="167"/>
        <v>Y</v>
      </c>
      <c r="AO83" s="137" t="str">
        <f t="shared" si="168"/>
        <v>N</v>
      </c>
      <c r="AP83" s="139">
        <f t="shared" si="169"/>
        <v>-13.563017880505887</v>
      </c>
      <c r="AQ83" s="139">
        <f t="shared" si="170"/>
        <v>3.9909297052154193</v>
      </c>
      <c r="AR83" s="139">
        <f t="shared" si="171"/>
        <v>1.4570552147239262</v>
      </c>
      <c r="AS83" s="139">
        <f t="shared" si="172"/>
        <v>-1.3764937225835727</v>
      </c>
      <c r="AT83" s="137" t="str">
        <f t="shared" si="173"/>
        <v>N</v>
      </c>
      <c r="AU83" s="137" t="str">
        <f t="shared" si="174"/>
        <v>Y</v>
      </c>
      <c r="AV83" s="137" t="str">
        <f t="shared" si="175"/>
        <v>Y</v>
      </c>
      <c r="AW83" s="137">
        <f>FOD!H83</f>
        <v>2339805585</v>
      </c>
      <c r="AX83" s="137">
        <f>FOD!R83</f>
        <v>1126250970</v>
      </c>
      <c r="AY83" s="137">
        <f>FOD!AB83</f>
        <v>2393648465</v>
      </c>
      <c r="AZ83" s="137">
        <f>FOD!AL83</f>
        <v>2472934425</v>
      </c>
      <c r="BA83" s="137">
        <f>FOD!AV83</f>
        <v>2383275245</v>
      </c>
      <c r="BB83" s="137" t="str">
        <f t="shared" si="176"/>
        <v>Y</v>
      </c>
      <c r="BC83" s="137" t="str">
        <f t="shared" si="177"/>
        <v>N</v>
      </c>
      <c r="BD83" s="137" t="str">
        <f t="shared" si="178"/>
        <v>N</v>
      </c>
      <c r="BE83" s="137" t="str">
        <f t="shared" si="179"/>
        <v>Y</v>
      </c>
      <c r="BF83" s="139">
        <f t="shared" si="180"/>
        <v>107.7517043115177</v>
      </c>
      <c r="BG83" s="139">
        <f t="shared" si="181"/>
        <v>-52.948355346740527</v>
      </c>
      <c r="BH83" s="139">
        <f t="shared" si="182"/>
        <v>-3.2061489054648105</v>
      </c>
      <c r="BI83" s="139">
        <f t="shared" si="183"/>
        <v>3.7620153269371959</v>
      </c>
      <c r="BJ83" s="137" t="str">
        <f t="shared" si="184"/>
        <v>Y</v>
      </c>
      <c r="BK83" s="137" t="str">
        <f t="shared" si="185"/>
        <v>N</v>
      </c>
      <c r="BL83" s="137" t="str">
        <f t="shared" si="186"/>
        <v>N</v>
      </c>
      <c r="BM83" s="137">
        <f>FOD!I83</f>
        <v>9889100</v>
      </c>
      <c r="BN83" s="137">
        <f>FOD!S83</f>
        <v>4638400</v>
      </c>
      <c r="BO83" s="137">
        <f>FOD!AC83</f>
        <v>9941100</v>
      </c>
      <c r="BP83" s="137">
        <f>FOD!AM83</f>
        <v>10732800</v>
      </c>
      <c r="BQ83" s="137">
        <f>FOD!AW83</f>
        <v>10480600</v>
      </c>
      <c r="BR83" s="137" t="str">
        <f t="shared" si="187"/>
        <v>Y</v>
      </c>
      <c r="BS83" s="137" t="str">
        <f t="shared" si="188"/>
        <v>N</v>
      </c>
      <c r="BT83" s="137" t="str">
        <f t="shared" si="189"/>
        <v>N</v>
      </c>
      <c r="BU83" s="137" t="str">
        <f t="shared" si="190"/>
        <v>Y</v>
      </c>
      <c r="BV83" s="139">
        <f t="shared" si="191"/>
        <v>113.20067264573991</v>
      </c>
      <c r="BW83" s="139">
        <f t="shared" si="192"/>
        <v>-53.341179547534978</v>
      </c>
      <c r="BX83" s="139">
        <f t="shared" si="193"/>
        <v>-7.3764534883720936</v>
      </c>
      <c r="BY83" s="139">
        <f t="shared" si="194"/>
        <v>2.4063507814438103</v>
      </c>
      <c r="BZ83" s="137" t="str">
        <f t="shared" si="195"/>
        <v>Y</v>
      </c>
      <c r="CA83" s="137" t="str">
        <f t="shared" si="196"/>
        <v>N</v>
      </c>
      <c r="CB83" s="137" t="str">
        <f t="shared" si="197"/>
        <v>N</v>
      </c>
      <c r="CC83" s="137">
        <f>FOD!J83</f>
        <v>6278</v>
      </c>
      <c r="CD83" s="137">
        <f>FOD!T83</f>
        <v>3248</v>
      </c>
      <c r="CE83" s="137">
        <f>FOD!AD83</f>
        <v>6702</v>
      </c>
      <c r="CF83" s="137">
        <f>FOD!AN83</f>
        <v>7058</v>
      </c>
      <c r="CG83" s="137">
        <f>FOD!AX83</f>
        <v>6965</v>
      </c>
      <c r="CH83" s="137" t="str">
        <f t="shared" si="198"/>
        <v>Y</v>
      </c>
      <c r="CI83" s="137" t="str">
        <f t="shared" si="199"/>
        <v>N</v>
      </c>
      <c r="CJ83" s="137" t="str">
        <f t="shared" si="200"/>
        <v>N</v>
      </c>
      <c r="CK83" s="137" t="str">
        <f t="shared" si="201"/>
        <v>Y</v>
      </c>
      <c r="CL83" s="139">
        <f t="shared" si="202"/>
        <v>93.28817733990148</v>
      </c>
      <c r="CM83" s="139">
        <f t="shared" si="203"/>
        <v>-51.536854670247692</v>
      </c>
      <c r="CN83" s="139">
        <f t="shared" si="204"/>
        <v>-5.0439217908756024</v>
      </c>
      <c r="CO83" s="139">
        <f t="shared" si="205"/>
        <v>1.3352476669059583</v>
      </c>
      <c r="CP83" s="137" t="str">
        <f t="shared" si="206"/>
        <v>Y</v>
      </c>
      <c r="CQ83" s="137" t="str">
        <f t="shared" si="207"/>
        <v>N</v>
      </c>
      <c r="CR83" s="137" t="str">
        <f t="shared" si="208"/>
        <v>N</v>
      </c>
      <c r="CT83" s="144" t="str">
        <f>'FOD (ALL)'!M83</f>
        <v>L&amp;TFH</v>
      </c>
      <c r="CU83" s="137">
        <f>'FOD (ALL)'!N83</f>
        <v>5208</v>
      </c>
      <c r="CV83" s="137">
        <f>'FOD (ALL)'!AE83</f>
        <v>3014</v>
      </c>
      <c r="CW83" s="137">
        <f>'FOD (ALL)'!AV83</f>
        <v>3615</v>
      </c>
      <c r="CX83" s="137">
        <f>'FOD (ALL)'!BM83</f>
        <v>4308</v>
      </c>
      <c r="CY83" s="137">
        <f>'FOD (ALL)'!CD83</f>
        <v>5976</v>
      </c>
      <c r="CZ83" s="137" t="str">
        <f t="shared" si="209"/>
        <v>Y</v>
      </c>
      <c r="DA83" s="137" t="str">
        <f t="shared" si="210"/>
        <v>N</v>
      </c>
      <c r="DB83" s="137" t="str">
        <f t="shared" si="211"/>
        <v>N</v>
      </c>
      <c r="DC83" s="137" t="str">
        <f t="shared" si="212"/>
        <v>N</v>
      </c>
      <c r="DD83" s="139">
        <f t="shared" si="213"/>
        <v>72.793629727936292</v>
      </c>
      <c r="DE83" s="139">
        <f t="shared" si="214"/>
        <v>-16.625172890733054</v>
      </c>
      <c r="DF83" s="139">
        <f t="shared" si="215"/>
        <v>-16.086350974930362</v>
      </c>
      <c r="DG83" s="139">
        <f t="shared" si="216"/>
        <v>-27.91164658634538</v>
      </c>
      <c r="DH83" s="139" t="str">
        <f t="shared" si="217"/>
        <v>Y</v>
      </c>
      <c r="DI83" s="139" t="str">
        <f t="shared" si="218"/>
        <v>N</v>
      </c>
      <c r="DJ83" s="137" t="str">
        <f t="shared" si="219"/>
        <v>Y</v>
      </c>
      <c r="DK83" s="137">
        <f>'FOD (ALL)'!O83</f>
        <v>15019.47</v>
      </c>
      <c r="DL83" s="137">
        <f>'FOD (ALL)'!AF83</f>
        <v>9044.35</v>
      </c>
      <c r="DM83" s="137">
        <f>'FOD (ALL)'!AW83</f>
        <v>10675.75</v>
      </c>
      <c r="DN83" s="137">
        <f>'FOD (ALL)'!BN83</f>
        <v>12663.710000000001</v>
      </c>
      <c r="DO83" s="137">
        <f>'FOD (ALL)'!CE83</f>
        <v>17611.329999999998</v>
      </c>
      <c r="DP83" s="137" t="str">
        <f t="shared" si="220"/>
        <v>Y</v>
      </c>
      <c r="DQ83" s="137" t="str">
        <f t="shared" si="221"/>
        <v>N</v>
      </c>
      <c r="DR83" s="137" t="str">
        <f t="shared" si="222"/>
        <v>N</v>
      </c>
      <c r="DS83" s="137" t="str">
        <f t="shared" si="223"/>
        <v>N</v>
      </c>
      <c r="DT83" s="139">
        <f t="shared" si="224"/>
        <v>66.064670208472677</v>
      </c>
      <c r="DU83" s="139">
        <f t="shared" si="225"/>
        <v>-15.281361965201503</v>
      </c>
      <c r="DV83" s="139">
        <f t="shared" si="226"/>
        <v>-15.698085316230401</v>
      </c>
      <c r="DW83" s="139">
        <f t="shared" si="227"/>
        <v>-28.093392151529713</v>
      </c>
      <c r="DX83" s="139" t="str">
        <f t="shared" si="228"/>
        <v>Y</v>
      </c>
      <c r="DY83" s="139" t="str">
        <f t="shared" si="229"/>
        <v>Y</v>
      </c>
      <c r="DZ83" s="137" t="str">
        <f t="shared" si="230"/>
        <v>Y</v>
      </c>
      <c r="EA83" s="137">
        <f>'FOD (ALL)'!P83</f>
        <v>36032000</v>
      </c>
      <c r="EB83" s="137">
        <f>'FOD (ALL)'!AG83</f>
        <v>35952800</v>
      </c>
      <c r="EC83" s="137">
        <f>'FOD (ALL)'!AX83</f>
        <v>34570800</v>
      </c>
      <c r="ED83" s="137">
        <f>'FOD (ALL)'!BO83</f>
        <v>33952400</v>
      </c>
      <c r="EE83" s="137">
        <f>'FOD (ALL)'!CF83</f>
        <v>30571200</v>
      </c>
      <c r="EF83" s="137" t="str">
        <f t="shared" si="231"/>
        <v>Y</v>
      </c>
      <c r="EG83" s="137" t="str">
        <f t="shared" si="232"/>
        <v>Y</v>
      </c>
      <c r="EH83" s="137" t="str">
        <f t="shared" si="233"/>
        <v>Y</v>
      </c>
      <c r="EI83" s="137" t="str">
        <f t="shared" si="234"/>
        <v>Y</v>
      </c>
      <c r="EJ83" s="139">
        <f t="shared" si="235"/>
        <v>0.220288823123651</v>
      </c>
      <c r="EK83" s="139">
        <f t="shared" si="236"/>
        <v>3.9975933446723824</v>
      </c>
      <c r="EL83" s="139">
        <f t="shared" si="237"/>
        <v>1.8213734522449077</v>
      </c>
      <c r="EM83" s="139">
        <f t="shared" si="238"/>
        <v>11.060082692207045</v>
      </c>
      <c r="EN83" s="139" t="str">
        <f t="shared" si="239"/>
        <v>N</v>
      </c>
      <c r="EO83" s="139" t="str">
        <f t="shared" si="240"/>
        <v>Y</v>
      </c>
      <c r="EP83" s="137" t="str">
        <f t="shared" si="241"/>
        <v>N</v>
      </c>
      <c r="EQ83" s="137">
        <f>'FOD (ALL)'!Q83</f>
        <v>79200</v>
      </c>
      <c r="ER83" s="137">
        <f>'FOD (ALL)'!AH83</f>
        <v>1382000</v>
      </c>
      <c r="ES83" s="137">
        <f>'FOD (ALL)'!AY83</f>
        <v>618400</v>
      </c>
      <c r="ET83" s="137">
        <f>'FOD (ALL)'!BP83</f>
        <v>3381200</v>
      </c>
      <c r="EU83" s="137">
        <f>'FOD (ALL)'!CG83</f>
        <v>2233200</v>
      </c>
      <c r="EV83" s="137" t="str">
        <f t="shared" si="242"/>
        <v>N</v>
      </c>
      <c r="EW83" s="137" t="str">
        <f t="shared" si="243"/>
        <v>Y</v>
      </c>
      <c r="EX83" s="137" t="str">
        <f t="shared" si="244"/>
        <v>N</v>
      </c>
      <c r="EY83" s="137" t="str">
        <f t="shared" si="245"/>
        <v>Y</v>
      </c>
      <c r="EZ83" s="139">
        <f t="shared" si="246"/>
        <v>-94.269175108538349</v>
      </c>
      <c r="FA83" s="139">
        <f t="shared" si="247"/>
        <v>123.47994825355757</v>
      </c>
      <c r="FB83" s="139">
        <f t="shared" si="248"/>
        <v>-81.710635277416301</v>
      </c>
      <c r="FC83" s="139">
        <f t="shared" si="249"/>
        <v>51.406054092781659</v>
      </c>
      <c r="FD83" s="139" t="str">
        <f t="shared" si="250"/>
        <v>N</v>
      </c>
      <c r="FE83" s="139" t="str">
        <f t="shared" si="251"/>
        <v>Y</v>
      </c>
      <c r="FF83" s="137" t="str">
        <f t="shared" si="252"/>
        <v>N</v>
      </c>
    </row>
    <row r="84" spans="1:162" x14ac:dyDescent="0.3">
      <c r="A84" s="137" t="str">
        <f>FOD!B84</f>
        <v xml:space="preserve">LT        </v>
      </c>
      <c r="B84" s="137">
        <f>FOD!F84</f>
        <v>815.25</v>
      </c>
      <c r="C84" s="137">
        <f>FOD!P84</f>
        <v>817.85</v>
      </c>
      <c r="D84" s="137">
        <f>FOD!Z84</f>
        <v>834.35</v>
      </c>
      <c r="E84" s="137">
        <f>FOD!AJ84</f>
        <v>796.3</v>
      </c>
      <c r="F84" s="137">
        <f>FOD!AT84</f>
        <v>812.6</v>
      </c>
      <c r="G84" s="137" t="str">
        <f t="shared" si="154"/>
        <v>N</v>
      </c>
      <c r="H84" s="137" t="str">
        <f t="shared" si="155"/>
        <v>N</v>
      </c>
      <c r="I84" s="137" t="str">
        <f t="shared" si="156"/>
        <v>Y</v>
      </c>
      <c r="J84" s="137" t="str">
        <f t="shared" si="157"/>
        <v>N</v>
      </c>
      <c r="K84" s="139">
        <f t="shared" si="158"/>
        <v>-0.31790670660879411</v>
      </c>
      <c r="L84" s="139">
        <f t="shared" si="159"/>
        <v>-1.9775873434410018</v>
      </c>
      <c r="M84" s="139">
        <f t="shared" si="160"/>
        <v>4.7783498681401566</v>
      </c>
      <c r="N84" s="139">
        <f t="shared" si="161"/>
        <v>-2.0059069652965871</v>
      </c>
      <c r="O84" s="137" t="str">
        <f t="shared" si="162"/>
        <v>Y</v>
      </c>
      <c r="P84" s="137" t="str">
        <f t="shared" si="163"/>
        <v>N</v>
      </c>
      <c r="Q84" s="137" t="str">
        <f t="shared" si="164"/>
        <v>Y</v>
      </c>
      <c r="R84" s="137">
        <f>FOD!C84</f>
        <v>812.05</v>
      </c>
      <c r="S84" s="137">
        <f>FOD!M84</f>
        <v>826.1</v>
      </c>
      <c r="T84" s="137">
        <f>FOD!W84</f>
        <v>799.15</v>
      </c>
      <c r="U84" s="137">
        <f>FOD!AG84</f>
        <v>823.5</v>
      </c>
      <c r="V84" s="137">
        <f>FOD!AQ84</f>
        <v>866.55</v>
      </c>
      <c r="W84" s="137">
        <f>FOD!D84</f>
        <v>823.35</v>
      </c>
      <c r="X84" s="137">
        <f>FOD!N84</f>
        <v>843.4</v>
      </c>
      <c r="Y84" s="137">
        <f>FOD!X84</f>
        <v>839.1</v>
      </c>
      <c r="Z84" s="137">
        <f>FOD!AH84</f>
        <v>835</v>
      </c>
      <c r="AA84" s="137">
        <f>FOD!AR84</f>
        <v>868.5</v>
      </c>
      <c r="AB84" s="137">
        <f>FOD!E84</f>
        <v>806.5</v>
      </c>
      <c r="AC84" s="137">
        <f>FOD!O84</f>
        <v>815.5</v>
      </c>
      <c r="AD84" s="137">
        <f>FOD!Y84</f>
        <v>799.05</v>
      </c>
      <c r="AE84" s="137">
        <f>FOD!AI84</f>
        <v>791.05</v>
      </c>
      <c r="AF84" s="137">
        <f>FOD!AS84</f>
        <v>808.7</v>
      </c>
      <c r="AG84" s="137">
        <f>FOD!G84</f>
        <v>10434000</v>
      </c>
      <c r="AH84" s="137">
        <f>FOD!Q84</f>
        <v>10882875</v>
      </c>
      <c r="AI84" s="137">
        <f>FOD!AA84</f>
        <v>11191500</v>
      </c>
      <c r="AJ84" s="137">
        <f>FOD!AK84</f>
        <v>11196750</v>
      </c>
      <c r="AK84" s="137">
        <f>FOD!AU84</f>
        <v>10964250</v>
      </c>
      <c r="AL84" s="137" t="str">
        <f t="shared" si="165"/>
        <v>N</v>
      </c>
      <c r="AM84" s="137" t="str">
        <f t="shared" si="166"/>
        <v>N</v>
      </c>
      <c r="AN84" s="137" t="str">
        <f t="shared" si="167"/>
        <v>N</v>
      </c>
      <c r="AO84" s="137" t="str">
        <f t="shared" si="168"/>
        <v>Y</v>
      </c>
      <c r="AP84" s="139">
        <f t="shared" si="169"/>
        <v>-4.1245994280004128</v>
      </c>
      <c r="AQ84" s="139">
        <f t="shared" si="170"/>
        <v>-2.7576732341509183</v>
      </c>
      <c r="AR84" s="139">
        <f t="shared" si="171"/>
        <v>-4.6888606068725296E-2</v>
      </c>
      <c r="AS84" s="139">
        <f t="shared" si="172"/>
        <v>2.1205280798960255</v>
      </c>
      <c r="AT84" s="137" t="str">
        <f t="shared" si="173"/>
        <v>N</v>
      </c>
      <c r="AU84" s="137" t="str">
        <f t="shared" si="174"/>
        <v>N</v>
      </c>
      <c r="AV84" s="137" t="str">
        <f t="shared" si="175"/>
        <v>N</v>
      </c>
      <c r="AW84" s="137">
        <f>FOD!H84</f>
        <v>3673881618.75</v>
      </c>
      <c r="AX84" s="137">
        <f>FOD!R84</f>
        <v>2652965887.5</v>
      </c>
      <c r="AY84" s="137">
        <f>FOD!AB84</f>
        <v>3614864775</v>
      </c>
      <c r="AZ84" s="137">
        <f>FOD!AL84</f>
        <v>3616464450</v>
      </c>
      <c r="BA84" s="137">
        <f>FOD!AV84</f>
        <v>4331107462.5</v>
      </c>
      <c r="BB84" s="137" t="str">
        <f t="shared" si="176"/>
        <v>Y</v>
      </c>
      <c r="BC84" s="137" t="str">
        <f t="shared" si="177"/>
        <v>N</v>
      </c>
      <c r="BD84" s="137" t="str">
        <f t="shared" si="178"/>
        <v>N</v>
      </c>
      <c r="BE84" s="137" t="str">
        <f t="shared" si="179"/>
        <v>N</v>
      </c>
      <c r="BF84" s="139">
        <f t="shared" si="180"/>
        <v>38.482052711655903</v>
      </c>
      <c r="BG84" s="139">
        <f t="shared" si="181"/>
        <v>-26.6095399792652</v>
      </c>
      <c r="BH84" s="139">
        <f t="shared" si="182"/>
        <v>-4.4233118342971688E-2</v>
      </c>
      <c r="BI84" s="139">
        <f t="shared" si="183"/>
        <v>-16.500237380106338</v>
      </c>
      <c r="BJ84" s="137" t="str">
        <f t="shared" si="184"/>
        <v>Y</v>
      </c>
      <c r="BK84" s="137" t="str">
        <f t="shared" si="185"/>
        <v>N</v>
      </c>
      <c r="BL84" s="137" t="str">
        <f t="shared" si="186"/>
        <v>Y</v>
      </c>
      <c r="BM84" s="137">
        <f>FOD!I84</f>
        <v>4512750</v>
      </c>
      <c r="BN84" s="137">
        <f>FOD!S84</f>
        <v>3220125</v>
      </c>
      <c r="BO84" s="137">
        <f>FOD!AC84</f>
        <v>4389000</v>
      </c>
      <c r="BP84" s="137">
        <f>FOD!AM84</f>
        <v>4453500</v>
      </c>
      <c r="BQ84" s="137">
        <f>FOD!AW84</f>
        <v>5232000</v>
      </c>
      <c r="BR84" s="137" t="str">
        <f t="shared" si="187"/>
        <v>Y</v>
      </c>
      <c r="BS84" s="137" t="str">
        <f t="shared" si="188"/>
        <v>N</v>
      </c>
      <c r="BT84" s="137" t="str">
        <f t="shared" si="189"/>
        <v>N</v>
      </c>
      <c r="BU84" s="137" t="str">
        <f t="shared" si="190"/>
        <v>N</v>
      </c>
      <c r="BV84" s="139">
        <f t="shared" si="191"/>
        <v>40.142075229998838</v>
      </c>
      <c r="BW84" s="139">
        <f t="shared" si="192"/>
        <v>-26.63192071086808</v>
      </c>
      <c r="BX84" s="139">
        <f t="shared" si="193"/>
        <v>-1.4482990906028967</v>
      </c>
      <c r="BY84" s="139">
        <f t="shared" si="194"/>
        <v>-14.879587155963304</v>
      </c>
      <c r="BZ84" s="137" t="str">
        <f t="shared" si="195"/>
        <v>Y</v>
      </c>
      <c r="CA84" s="137" t="str">
        <f t="shared" si="196"/>
        <v>N</v>
      </c>
      <c r="CB84" s="137" t="str">
        <f t="shared" si="197"/>
        <v>Y</v>
      </c>
      <c r="CC84" s="137">
        <f>FOD!J84</f>
        <v>9013</v>
      </c>
      <c r="CD84" s="137">
        <f>FOD!T84</f>
        <v>7052</v>
      </c>
      <c r="CE84" s="137">
        <f>FOD!AD84</f>
        <v>10217</v>
      </c>
      <c r="CF84" s="137">
        <f>FOD!AN84</f>
        <v>10330</v>
      </c>
      <c r="CG84" s="137">
        <f>FOD!AX84</f>
        <v>11795</v>
      </c>
      <c r="CH84" s="137" t="str">
        <f t="shared" si="198"/>
        <v>Y</v>
      </c>
      <c r="CI84" s="137" t="str">
        <f t="shared" si="199"/>
        <v>N</v>
      </c>
      <c r="CJ84" s="137" t="str">
        <f t="shared" si="200"/>
        <v>N</v>
      </c>
      <c r="CK84" s="137" t="str">
        <f t="shared" si="201"/>
        <v>N</v>
      </c>
      <c r="CL84" s="139">
        <f t="shared" si="202"/>
        <v>27.807714123652865</v>
      </c>
      <c r="CM84" s="139">
        <f t="shared" si="203"/>
        <v>-30.97778212782617</v>
      </c>
      <c r="CN84" s="139">
        <f t="shared" si="204"/>
        <v>-1.0939012584704744</v>
      </c>
      <c r="CO84" s="139">
        <f t="shared" si="205"/>
        <v>-12.420517168291649</v>
      </c>
      <c r="CP84" s="137" t="str">
        <f t="shared" si="206"/>
        <v>Y</v>
      </c>
      <c r="CQ84" s="137" t="str">
        <f t="shared" si="207"/>
        <v>N</v>
      </c>
      <c r="CR84" s="137" t="str">
        <f t="shared" si="208"/>
        <v>Y</v>
      </c>
      <c r="CT84" s="144" t="str">
        <f>'FOD (ALL)'!M84</f>
        <v>LICHSGFIN</v>
      </c>
      <c r="CU84" s="137">
        <f>'FOD (ALL)'!N84</f>
        <v>10021</v>
      </c>
      <c r="CV84" s="137">
        <f>'FOD (ALL)'!AE84</f>
        <v>4687</v>
      </c>
      <c r="CW84" s="137">
        <f>'FOD (ALL)'!AV84</f>
        <v>8512</v>
      </c>
      <c r="CX84" s="137">
        <f>'FOD (ALL)'!BM84</f>
        <v>9005</v>
      </c>
      <c r="CY84" s="137">
        <f>'FOD (ALL)'!CD84</f>
        <v>8552</v>
      </c>
      <c r="CZ84" s="137" t="str">
        <f t="shared" si="209"/>
        <v>Y</v>
      </c>
      <c r="DA84" s="137" t="str">
        <f t="shared" si="210"/>
        <v>N</v>
      </c>
      <c r="DB84" s="137" t="str">
        <f t="shared" si="211"/>
        <v>N</v>
      </c>
      <c r="DC84" s="137" t="str">
        <f t="shared" si="212"/>
        <v>Y</v>
      </c>
      <c r="DD84" s="139">
        <f t="shared" si="213"/>
        <v>113.80413910817153</v>
      </c>
      <c r="DE84" s="139">
        <f t="shared" si="214"/>
        <v>-44.936560150375939</v>
      </c>
      <c r="DF84" s="139">
        <f t="shared" si="215"/>
        <v>-5.474736257634647</v>
      </c>
      <c r="DG84" s="139">
        <f t="shared" si="216"/>
        <v>5.2970065481758652</v>
      </c>
      <c r="DH84" s="139" t="str">
        <f t="shared" si="217"/>
        <v>Y</v>
      </c>
      <c r="DI84" s="139" t="str">
        <f t="shared" si="218"/>
        <v>N</v>
      </c>
      <c r="DJ84" s="137" t="str">
        <f t="shared" si="219"/>
        <v>N</v>
      </c>
      <c r="DK84" s="137">
        <f>'FOD (ALL)'!O84</f>
        <v>30662.799999999999</v>
      </c>
      <c r="DL84" s="137">
        <f>'FOD (ALL)'!AF84</f>
        <v>14742.869999999999</v>
      </c>
      <c r="DM84" s="137">
        <f>'FOD (ALL)'!AW84</f>
        <v>26619.98</v>
      </c>
      <c r="DN84" s="137">
        <f>'FOD (ALL)'!BN84</f>
        <v>26962.620000000003</v>
      </c>
      <c r="DO84" s="137">
        <f>'FOD (ALL)'!CE84</f>
        <v>25285.199999999997</v>
      </c>
      <c r="DP84" s="137" t="str">
        <f t="shared" si="220"/>
        <v>Y</v>
      </c>
      <c r="DQ84" s="137" t="str">
        <f t="shared" si="221"/>
        <v>N</v>
      </c>
      <c r="DR84" s="137" t="str">
        <f t="shared" si="222"/>
        <v>N</v>
      </c>
      <c r="DS84" s="137" t="str">
        <f t="shared" si="223"/>
        <v>Y</v>
      </c>
      <c r="DT84" s="139">
        <f t="shared" si="224"/>
        <v>107.98392714579998</v>
      </c>
      <c r="DU84" s="139">
        <f t="shared" si="225"/>
        <v>-44.617276196300679</v>
      </c>
      <c r="DV84" s="139">
        <f t="shared" si="226"/>
        <v>-1.27079638403094</v>
      </c>
      <c r="DW84" s="139">
        <f t="shared" si="227"/>
        <v>6.6339993355797295</v>
      </c>
      <c r="DX84" s="139" t="str">
        <f t="shared" si="228"/>
        <v>Y</v>
      </c>
      <c r="DY84" s="139" t="str">
        <f t="shared" si="229"/>
        <v>N</v>
      </c>
      <c r="DZ84" s="137" t="str">
        <f t="shared" si="230"/>
        <v>N</v>
      </c>
      <c r="EA84" s="137">
        <f>'FOD (ALL)'!P84</f>
        <v>10576500</v>
      </c>
      <c r="EB84" s="137">
        <f>'FOD (ALL)'!AG84</f>
        <v>10384600</v>
      </c>
      <c r="EC84" s="137">
        <f>'FOD (ALL)'!AX84</f>
        <v>9611800</v>
      </c>
      <c r="ED84" s="137">
        <f>'FOD (ALL)'!BO84</f>
        <v>9168500</v>
      </c>
      <c r="EE84" s="137">
        <f>'FOD (ALL)'!CF84</f>
        <v>9303100</v>
      </c>
      <c r="EF84" s="137" t="str">
        <f t="shared" si="231"/>
        <v>Y</v>
      </c>
      <c r="EG84" s="137" t="str">
        <f t="shared" si="232"/>
        <v>Y</v>
      </c>
      <c r="EH84" s="137" t="str">
        <f t="shared" si="233"/>
        <v>Y</v>
      </c>
      <c r="EI84" s="137" t="str">
        <f t="shared" si="234"/>
        <v>N</v>
      </c>
      <c r="EJ84" s="139">
        <f t="shared" si="235"/>
        <v>1.8479286635980201</v>
      </c>
      <c r="EK84" s="139">
        <f t="shared" si="236"/>
        <v>8.0401173557502226</v>
      </c>
      <c r="EL84" s="139">
        <f t="shared" si="237"/>
        <v>4.8350329934013194</v>
      </c>
      <c r="EM84" s="139">
        <f t="shared" si="238"/>
        <v>-1.4468295514398426</v>
      </c>
      <c r="EN84" s="139" t="str">
        <f t="shared" si="239"/>
        <v>N</v>
      </c>
      <c r="EO84" s="139" t="str">
        <f t="shared" si="240"/>
        <v>Y</v>
      </c>
      <c r="EP84" s="137" t="str">
        <f t="shared" si="241"/>
        <v>Y</v>
      </c>
      <c r="EQ84" s="137">
        <f>'FOD (ALL)'!Q84</f>
        <v>191900</v>
      </c>
      <c r="ER84" s="137">
        <f>'FOD (ALL)'!AH84</f>
        <v>772800</v>
      </c>
      <c r="ES84" s="137">
        <f>'FOD (ALL)'!AY84</f>
        <v>443300</v>
      </c>
      <c r="ET84" s="137">
        <f>'FOD (ALL)'!BP84</f>
        <v>-134600</v>
      </c>
      <c r="EU84" s="137">
        <f>'FOD (ALL)'!CG84</f>
        <v>527800</v>
      </c>
      <c r="EV84" s="137" t="str">
        <f t="shared" si="242"/>
        <v>N</v>
      </c>
      <c r="EW84" s="137" t="str">
        <f t="shared" si="243"/>
        <v>Y</v>
      </c>
      <c r="EX84" s="137" t="str">
        <f t="shared" si="244"/>
        <v>Y</v>
      </c>
      <c r="EY84" s="137" t="str">
        <f t="shared" si="245"/>
        <v>N</v>
      </c>
      <c r="EZ84" s="139">
        <f t="shared" si="246"/>
        <v>-75.168219461697731</v>
      </c>
      <c r="FA84" s="139">
        <f t="shared" si="247"/>
        <v>74.328896909542081</v>
      </c>
      <c r="FB84" s="139">
        <f t="shared" si="248"/>
        <v>-429.34621099554232</v>
      </c>
      <c r="FC84" s="139">
        <f t="shared" si="249"/>
        <v>-125.50208412277377</v>
      </c>
      <c r="FD84" s="139" t="str">
        <f t="shared" si="250"/>
        <v>N</v>
      </c>
      <c r="FE84" s="139" t="str">
        <f t="shared" si="251"/>
        <v>Y</v>
      </c>
      <c r="FF84" s="137" t="str">
        <f t="shared" si="252"/>
        <v>N</v>
      </c>
    </row>
    <row r="85" spans="1:162" x14ac:dyDescent="0.3">
      <c r="A85" s="137" t="str">
        <f>FOD!B85</f>
        <v xml:space="preserve">LUPIN     </v>
      </c>
      <c r="B85" s="137">
        <f>FOD!F85</f>
        <v>889.1</v>
      </c>
      <c r="C85" s="137">
        <f>FOD!P85</f>
        <v>884.05</v>
      </c>
      <c r="D85" s="137">
        <f>FOD!Z85</f>
        <v>873.45</v>
      </c>
      <c r="E85" s="137">
        <f>FOD!AJ85</f>
        <v>841.4</v>
      </c>
      <c r="F85" s="137">
        <f>FOD!AT85</f>
        <v>854.15</v>
      </c>
      <c r="G85" s="137" t="str">
        <f t="shared" si="154"/>
        <v>Y</v>
      </c>
      <c r="H85" s="137" t="str">
        <f t="shared" si="155"/>
        <v>Y</v>
      </c>
      <c r="I85" s="137" t="str">
        <f t="shared" si="156"/>
        <v>Y</v>
      </c>
      <c r="J85" s="137" t="str">
        <f t="shared" si="157"/>
        <v>N</v>
      </c>
      <c r="K85" s="139">
        <f t="shared" si="158"/>
        <v>0.5712346586731597</v>
      </c>
      <c r="L85" s="139">
        <f t="shared" si="159"/>
        <v>1.2135783387715278</v>
      </c>
      <c r="M85" s="139">
        <f t="shared" si="160"/>
        <v>3.8091276444021953</v>
      </c>
      <c r="N85" s="139">
        <f t="shared" si="161"/>
        <v>-1.4927120529181057</v>
      </c>
      <c r="O85" s="137" t="str">
        <f t="shared" si="162"/>
        <v>N</v>
      </c>
      <c r="P85" s="137" t="str">
        <f t="shared" si="163"/>
        <v>N</v>
      </c>
      <c r="Q85" s="137" t="str">
        <f t="shared" si="164"/>
        <v>Y</v>
      </c>
      <c r="R85" s="137">
        <f>FOD!C85</f>
        <v>879</v>
      </c>
      <c r="S85" s="137">
        <f>FOD!M85</f>
        <v>871.85</v>
      </c>
      <c r="T85" s="137">
        <f>FOD!W85</f>
        <v>844</v>
      </c>
      <c r="U85" s="137">
        <f>FOD!AG85</f>
        <v>860.35</v>
      </c>
      <c r="V85" s="137">
        <f>FOD!AQ85</f>
        <v>841.05</v>
      </c>
      <c r="W85" s="137">
        <f>FOD!D85</f>
        <v>896.05</v>
      </c>
      <c r="X85" s="137">
        <f>FOD!N85</f>
        <v>889.15</v>
      </c>
      <c r="Y85" s="137">
        <f>FOD!X85</f>
        <v>878.6</v>
      </c>
      <c r="Z85" s="137">
        <f>FOD!AH85</f>
        <v>871.35</v>
      </c>
      <c r="AA85" s="137">
        <f>FOD!AR85</f>
        <v>858.5</v>
      </c>
      <c r="AB85" s="137">
        <f>FOD!E85</f>
        <v>874.1</v>
      </c>
      <c r="AC85" s="137">
        <f>FOD!O85</f>
        <v>865</v>
      </c>
      <c r="AD85" s="137">
        <f>FOD!Y85</f>
        <v>841.5</v>
      </c>
      <c r="AE85" s="137">
        <f>FOD!AI85</f>
        <v>832.75</v>
      </c>
      <c r="AF85" s="137">
        <f>FOD!AS85</f>
        <v>835.5</v>
      </c>
      <c r="AG85" s="137">
        <f>FOD!G85</f>
        <v>8827000</v>
      </c>
      <c r="AH85" s="137">
        <f>FOD!Q85</f>
        <v>8969100</v>
      </c>
      <c r="AI85" s="137">
        <f>FOD!AA85</f>
        <v>8863400</v>
      </c>
      <c r="AJ85" s="137">
        <f>FOD!AK85</f>
        <v>8698900</v>
      </c>
      <c r="AK85" s="137">
        <f>FOD!AU85</f>
        <v>8614900</v>
      </c>
      <c r="AL85" s="137" t="str">
        <f t="shared" si="165"/>
        <v>N</v>
      </c>
      <c r="AM85" s="137" t="str">
        <f t="shared" si="166"/>
        <v>Y</v>
      </c>
      <c r="AN85" s="137" t="str">
        <f t="shared" si="167"/>
        <v>Y</v>
      </c>
      <c r="AO85" s="137" t="str">
        <f t="shared" si="168"/>
        <v>Y</v>
      </c>
      <c r="AP85" s="139">
        <f t="shared" si="169"/>
        <v>-1.584328416452041</v>
      </c>
      <c r="AQ85" s="139">
        <f t="shared" si="170"/>
        <v>1.1925446217027327</v>
      </c>
      <c r="AR85" s="139">
        <f t="shared" si="171"/>
        <v>1.8910436951798504</v>
      </c>
      <c r="AS85" s="139">
        <f t="shared" si="172"/>
        <v>0.97505484683513455</v>
      </c>
      <c r="AT85" s="137" t="str">
        <f t="shared" si="173"/>
        <v>N</v>
      </c>
      <c r="AU85" s="137" t="str">
        <f t="shared" si="174"/>
        <v>N</v>
      </c>
      <c r="AV85" s="137" t="str">
        <f t="shared" si="175"/>
        <v>Y</v>
      </c>
      <c r="AW85" s="137">
        <f>FOD!H85</f>
        <v>4363605470</v>
      </c>
      <c r="AX85" s="137">
        <f>FOD!R85</f>
        <v>3566026380</v>
      </c>
      <c r="AY85" s="137">
        <f>FOD!AB85</f>
        <v>4671327465</v>
      </c>
      <c r="AZ85" s="137">
        <f>FOD!AL85</f>
        <v>3430861105</v>
      </c>
      <c r="BA85" s="137">
        <f>FOD!AV85</f>
        <v>2375171050</v>
      </c>
      <c r="BB85" s="137" t="str">
        <f t="shared" si="176"/>
        <v>Y</v>
      </c>
      <c r="BC85" s="137" t="str">
        <f t="shared" si="177"/>
        <v>N</v>
      </c>
      <c r="BD85" s="137" t="str">
        <f t="shared" si="178"/>
        <v>Y</v>
      </c>
      <c r="BE85" s="137" t="str">
        <f t="shared" si="179"/>
        <v>Y</v>
      </c>
      <c r="BF85" s="139">
        <f t="shared" si="180"/>
        <v>22.366045704911471</v>
      </c>
      <c r="BG85" s="139">
        <f t="shared" si="181"/>
        <v>-23.661391612587366</v>
      </c>
      <c r="BH85" s="139">
        <f t="shared" si="182"/>
        <v>36.156122968434772</v>
      </c>
      <c r="BI85" s="139">
        <f t="shared" si="183"/>
        <v>44.446906465957476</v>
      </c>
      <c r="BJ85" s="137" t="str">
        <f t="shared" si="184"/>
        <v>Y</v>
      </c>
      <c r="BK85" s="137" t="str">
        <f t="shared" si="185"/>
        <v>N</v>
      </c>
      <c r="BL85" s="137" t="str">
        <f t="shared" si="186"/>
        <v>N</v>
      </c>
      <c r="BM85" s="137">
        <f>FOD!I85</f>
        <v>4923100</v>
      </c>
      <c r="BN85" s="137">
        <f>FOD!S85</f>
        <v>4055100</v>
      </c>
      <c r="BO85" s="137">
        <f>FOD!AC85</f>
        <v>5387900</v>
      </c>
      <c r="BP85" s="137">
        <f>FOD!AM85</f>
        <v>4022900</v>
      </c>
      <c r="BQ85" s="137">
        <f>FOD!AW85</f>
        <v>2799300</v>
      </c>
      <c r="BR85" s="137" t="str">
        <f t="shared" si="187"/>
        <v>Y</v>
      </c>
      <c r="BS85" s="137" t="str">
        <f t="shared" si="188"/>
        <v>N</v>
      </c>
      <c r="BT85" s="137" t="str">
        <f t="shared" si="189"/>
        <v>Y</v>
      </c>
      <c r="BU85" s="137" t="str">
        <f t="shared" si="190"/>
        <v>Y</v>
      </c>
      <c r="BV85" s="139">
        <f t="shared" si="191"/>
        <v>21.405144139478683</v>
      </c>
      <c r="BW85" s="139">
        <f t="shared" si="192"/>
        <v>-24.73691048460439</v>
      </c>
      <c r="BX85" s="139">
        <f t="shared" si="193"/>
        <v>33.930746476422478</v>
      </c>
      <c r="BY85" s="139">
        <f t="shared" si="194"/>
        <v>43.710927731932983</v>
      </c>
      <c r="BZ85" s="137" t="str">
        <f t="shared" si="195"/>
        <v>Y</v>
      </c>
      <c r="CA85" s="137" t="str">
        <f t="shared" si="196"/>
        <v>N</v>
      </c>
      <c r="CB85" s="137" t="str">
        <f t="shared" si="197"/>
        <v>N</v>
      </c>
      <c r="CC85" s="137">
        <f>FOD!J85</f>
        <v>5503</v>
      </c>
      <c r="CD85" s="137">
        <f>FOD!T85</f>
        <v>5352</v>
      </c>
      <c r="CE85" s="137">
        <f>FOD!AD85</f>
        <v>7044</v>
      </c>
      <c r="CF85" s="137">
        <f>FOD!AN85</f>
        <v>5387</v>
      </c>
      <c r="CG85" s="137">
        <f>FOD!AX85</f>
        <v>3803</v>
      </c>
      <c r="CH85" s="137" t="str">
        <f t="shared" si="198"/>
        <v>Y</v>
      </c>
      <c r="CI85" s="137" t="str">
        <f t="shared" si="199"/>
        <v>N</v>
      </c>
      <c r="CJ85" s="137" t="str">
        <f t="shared" si="200"/>
        <v>Y</v>
      </c>
      <c r="CK85" s="137" t="str">
        <f t="shared" si="201"/>
        <v>Y</v>
      </c>
      <c r="CL85" s="139">
        <f t="shared" si="202"/>
        <v>2.8213751868460388</v>
      </c>
      <c r="CM85" s="139">
        <f t="shared" si="203"/>
        <v>-24.020442930153322</v>
      </c>
      <c r="CN85" s="139">
        <f t="shared" si="204"/>
        <v>30.759235195841843</v>
      </c>
      <c r="CO85" s="139">
        <f t="shared" si="205"/>
        <v>41.651327899027088</v>
      </c>
      <c r="CP85" s="137" t="str">
        <f t="shared" si="206"/>
        <v>Y</v>
      </c>
      <c r="CQ85" s="137" t="str">
        <f t="shared" si="207"/>
        <v>N</v>
      </c>
      <c r="CR85" s="137" t="str">
        <f t="shared" si="208"/>
        <v>N</v>
      </c>
      <c r="CT85" s="144" t="str">
        <f>'FOD (ALL)'!M85</f>
        <v>LT</v>
      </c>
      <c r="CU85" s="137">
        <f>'FOD (ALL)'!N85</f>
        <v>17221</v>
      </c>
      <c r="CV85" s="137">
        <f>'FOD (ALL)'!AE85</f>
        <v>10932</v>
      </c>
      <c r="CW85" s="137">
        <f>'FOD (ALL)'!AV85</f>
        <v>14066</v>
      </c>
      <c r="CX85" s="137">
        <f>'FOD (ALL)'!BM85</f>
        <v>13894</v>
      </c>
      <c r="CY85" s="137">
        <f>'FOD (ALL)'!CD85</f>
        <v>14968</v>
      </c>
      <c r="CZ85" s="137" t="str">
        <f t="shared" si="209"/>
        <v>Y</v>
      </c>
      <c r="DA85" s="137" t="str">
        <f t="shared" si="210"/>
        <v>N</v>
      </c>
      <c r="DB85" s="137" t="str">
        <f t="shared" si="211"/>
        <v>Y</v>
      </c>
      <c r="DC85" s="137" t="str">
        <f t="shared" si="212"/>
        <v>N</v>
      </c>
      <c r="DD85" s="139">
        <f t="shared" si="213"/>
        <v>57.528357116721551</v>
      </c>
      <c r="DE85" s="139">
        <f t="shared" si="214"/>
        <v>-22.280676809327456</v>
      </c>
      <c r="DF85" s="139">
        <f t="shared" si="215"/>
        <v>1.2379444364473873</v>
      </c>
      <c r="DG85" s="139">
        <f t="shared" si="216"/>
        <v>-7.175307322287547</v>
      </c>
      <c r="DH85" s="139" t="str">
        <f t="shared" si="217"/>
        <v>Y</v>
      </c>
      <c r="DI85" s="139" t="str">
        <f t="shared" si="218"/>
        <v>N</v>
      </c>
      <c r="DJ85" s="137" t="str">
        <f t="shared" si="219"/>
        <v>Y</v>
      </c>
      <c r="DK85" s="137">
        <f>'FOD (ALL)'!O85</f>
        <v>52663.579999999994</v>
      </c>
      <c r="DL85" s="137">
        <f>'FOD (ALL)'!AF85</f>
        <v>33804.670000000006</v>
      </c>
      <c r="DM85" s="137">
        <f>'FOD (ALL)'!AW85</f>
        <v>43485.42</v>
      </c>
      <c r="DN85" s="137">
        <f>'FOD (ALL)'!BN85</f>
        <v>42354.25</v>
      </c>
      <c r="DO85" s="137">
        <f>'FOD (ALL)'!CE85</f>
        <v>46492.189999999995</v>
      </c>
      <c r="DP85" s="137" t="str">
        <f t="shared" si="220"/>
        <v>Y</v>
      </c>
      <c r="DQ85" s="137" t="str">
        <f t="shared" si="221"/>
        <v>N</v>
      </c>
      <c r="DR85" s="137" t="str">
        <f t="shared" si="222"/>
        <v>Y</v>
      </c>
      <c r="DS85" s="137" t="str">
        <f t="shared" si="223"/>
        <v>N</v>
      </c>
      <c r="DT85" s="139">
        <f t="shared" si="224"/>
        <v>55.78788374505649</v>
      </c>
      <c r="DU85" s="139">
        <f t="shared" si="225"/>
        <v>-22.262059329310819</v>
      </c>
      <c r="DV85" s="139">
        <f t="shared" si="226"/>
        <v>2.6707355224091995</v>
      </c>
      <c r="DW85" s="139">
        <f t="shared" si="227"/>
        <v>-8.9002905649314332</v>
      </c>
      <c r="DX85" s="139" t="str">
        <f t="shared" si="228"/>
        <v>Y</v>
      </c>
      <c r="DY85" s="139" t="str">
        <f t="shared" si="229"/>
        <v>N</v>
      </c>
      <c r="DZ85" s="137" t="str">
        <f t="shared" si="230"/>
        <v>Y</v>
      </c>
      <c r="EA85" s="137">
        <f>'FOD (ALL)'!P85</f>
        <v>12738750</v>
      </c>
      <c r="EB85" s="137">
        <f>'FOD (ALL)'!AG85</f>
        <v>12313450</v>
      </c>
      <c r="EC85" s="137">
        <f>'FOD (ALL)'!AX85</f>
        <v>12152700</v>
      </c>
      <c r="ED85" s="137">
        <f>'FOD (ALL)'!BO85</f>
        <v>11849900</v>
      </c>
      <c r="EE85" s="137">
        <f>'FOD (ALL)'!CF85</f>
        <v>11343550</v>
      </c>
      <c r="EF85" s="137" t="str">
        <f t="shared" si="231"/>
        <v>Y</v>
      </c>
      <c r="EG85" s="137" t="str">
        <f t="shared" si="232"/>
        <v>Y</v>
      </c>
      <c r="EH85" s="137" t="str">
        <f t="shared" si="233"/>
        <v>Y</v>
      </c>
      <c r="EI85" s="137" t="str">
        <f t="shared" si="234"/>
        <v>Y</v>
      </c>
      <c r="EJ85" s="139">
        <f t="shared" si="235"/>
        <v>3.4539467005591447</v>
      </c>
      <c r="EK85" s="139">
        <f t="shared" si="236"/>
        <v>1.3227513227513228</v>
      </c>
      <c r="EL85" s="139">
        <f t="shared" si="237"/>
        <v>2.5552958252812261</v>
      </c>
      <c r="EM85" s="139">
        <f t="shared" si="238"/>
        <v>4.4637701601350548</v>
      </c>
      <c r="EN85" s="139" t="str">
        <f t="shared" si="239"/>
        <v>Y</v>
      </c>
      <c r="EO85" s="139" t="str">
        <f t="shared" si="240"/>
        <v>N</v>
      </c>
      <c r="EP85" s="137" t="str">
        <f t="shared" si="241"/>
        <v>N</v>
      </c>
      <c r="EQ85" s="137">
        <f>'FOD (ALL)'!Q85</f>
        <v>425300</v>
      </c>
      <c r="ER85" s="137">
        <f>'FOD (ALL)'!AH85</f>
        <v>160750</v>
      </c>
      <c r="ES85" s="137">
        <f>'FOD (ALL)'!AY85</f>
        <v>302800</v>
      </c>
      <c r="ET85" s="137">
        <f>'FOD (ALL)'!BP85</f>
        <v>506350</v>
      </c>
      <c r="EU85" s="137">
        <f>'FOD (ALL)'!CG85</f>
        <v>-265500</v>
      </c>
      <c r="EV85" s="137" t="str">
        <f t="shared" si="242"/>
        <v>Y</v>
      </c>
      <c r="EW85" s="137" t="str">
        <f t="shared" si="243"/>
        <v>N</v>
      </c>
      <c r="EX85" s="137" t="str">
        <f t="shared" si="244"/>
        <v>N</v>
      </c>
      <c r="EY85" s="137" t="str">
        <f t="shared" si="245"/>
        <v>Y</v>
      </c>
      <c r="EZ85" s="139">
        <f t="shared" si="246"/>
        <v>164.5723172628305</v>
      </c>
      <c r="FA85" s="139">
        <f t="shared" si="247"/>
        <v>-46.912153236459709</v>
      </c>
      <c r="FB85" s="139">
        <f t="shared" si="248"/>
        <v>-40.19946677199566</v>
      </c>
      <c r="FC85" s="139">
        <f t="shared" si="249"/>
        <v>-290.71563088512244</v>
      </c>
      <c r="FD85" s="139" t="str">
        <f t="shared" si="250"/>
        <v>Y</v>
      </c>
      <c r="FE85" s="139" t="str">
        <f t="shared" si="251"/>
        <v>N</v>
      </c>
      <c r="FF85" s="137" t="str">
        <f t="shared" si="252"/>
        <v>Y</v>
      </c>
    </row>
    <row r="86" spans="1:162" x14ac:dyDescent="0.3">
      <c r="A86" s="137" t="str">
        <f>FOD!B86</f>
        <v xml:space="preserve">M&amp;M       </v>
      </c>
      <c r="B86" s="137">
        <f>FOD!F86</f>
        <v>425.95</v>
      </c>
      <c r="C86" s="137">
        <f>FOD!P86</f>
        <v>407.7</v>
      </c>
      <c r="D86" s="137">
        <f>FOD!Z86</f>
        <v>404.65</v>
      </c>
      <c r="E86" s="137">
        <f>FOD!AJ86</f>
        <v>382.45</v>
      </c>
      <c r="F86" s="137">
        <f>FOD!AT86</f>
        <v>375.55</v>
      </c>
      <c r="G86" s="137" t="str">
        <f t="shared" si="154"/>
        <v>Y</v>
      </c>
      <c r="H86" s="137" t="str">
        <f t="shared" si="155"/>
        <v>Y</v>
      </c>
      <c r="I86" s="137" t="str">
        <f t="shared" si="156"/>
        <v>Y</v>
      </c>
      <c r="J86" s="137" t="str">
        <f t="shared" si="157"/>
        <v>Y</v>
      </c>
      <c r="K86" s="139">
        <f t="shared" si="158"/>
        <v>4.476330635271033</v>
      </c>
      <c r="L86" s="139">
        <f t="shared" si="159"/>
        <v>0.75373779809712382</v>
      </c>
      <c r="M86" s="139">
        <f t="shared" si="160"/>
        <v>5.8046803503725952</v>
      </c>
      <c r="N86" s="139">
        <f t="shared" si="161"/>
        <v>1.8373052855811416</v>
      </c>
      <c r="O86" s="137" t="str">
        <f t="shared" si="162"/>
        <v>Y</v>
      </c>
      <c r="P86" s="137" t="str">
        <f t="shared" si="163"/>
        <v>N</v>
      </c>
      <c r="Q86" s="137" t="str">
        <f t="shared" si="164"/>
        <v>Y</v>
      </c>
      <c r="R86" s="137">
        <f>FOD!C86</f>
        <v>406.2</v>
      </c>
      <c r="S86" s="137">
        <f>FOD!M86</f>
        <v>402</v>
      </c>
      <c r="T86" s="137">
        <f>FOD!W86</f>
        <v>381.6</v>
      </c>
      <c r="U86" s="137">
        <f>FOD!AG86</f>
        <v>382.2</v>
      </c>
      <c r="V86" s="137">
        <f>FOD!AQ86</f>
        <v>381.35</v>
      </c>
      <c r="W86" s="137">
        <f>FOD!D86</f>
        <v>429.4</v>
      </c>
      <c r="X86" s="137">
        <f>FOD!N86</f>
        <v>410.85</v>
      </c>
      <c r="Y86" s="137">
        <f>FOD!X86</f>
        <v>412.3</v>
      </c>
      <c r="Z86" s="137">
        <f>FOD!AH86</f>
        <v>390.4</v>
      </c>
      <c r="AA86" s="137">
        <f>FOD!AR86</f>
        <v>383.7</v>
      </c>
      <c r="AB86" s="137">
        <f>FOD!E86</f>
        <v>399.05</v>
      </c>
      <c r="AC86" s="137">
        <f>FOD!O86</f>
        <v>398.4</v>
      </c>
      <c r="AD86" s="137">
        <f>FOD!Y86</f>
        <v>379.9</v>
      </c>
      <c r="AE86" s="137">
        <f>FOD!AI86</f>
        <v>370.7</v>
      </c>
      <c r="AF86" s="137">
        <f>FOD!AS86</f>
        <v>366.65</v>
      </c>
      <c r="AG86" s="137">
        <f>FOD!G86</f>
        <v>12708000</v>
      </c>
      <c r="AH86" s="137">
        <f>FOD!Q86</f>
        <v>14064000</v>
      </c>
      <c r="AI86" s="137">
        <f>FOD!AA86</f>
        <v>14725000</v>
      </c>
      <c r="AJ86" s="137">
        <f>FOD!AK86</f>
        <v>14322000</v>
      </c>
      <c r="AK86" s="137">
        <f>FOD!AU86</f>
        <v>14458000</v>
      </c>
      <c r="AL86" s="137" t="str">
        <f t="shared" si="165"/>
        <v>N</v>
      </c>
      <c r="AM86" s="137" t="str">
        <f t="shared" si="166"/>
        <v>N</v>
      </c>
      <c r="AN86" s="137" t="str">
        <f t="shared" si="167"/>
        <v>Y</v>
      </c>
      <c r="AO86" s="137" t="str">
        <f t="shared" si="168"/>
        <v>N</v>
      </c>
      <c r="AP86" s="139">
        <f t="shared" si="169"/>
        <v>-9.6416382252559725</v>
      </c>
      <c r="AQ86" s="139">
        <f t="shared" si="170"/>
        <v>-4.4889643463497455</v>
      </c>
      <c r="AR86" s="139">
        <f t="shared" si="171"/>
        <v>2.8138528138528138</v>
      </c>
      <c r="AS86" s="139">
        <f t="shared" si="172"/>
        <v>-0.94065569235025592</v>
      </c>
      <c r="AT86" s="137" t="str">
        <f t="shared" si="173"/>
        <v>N</v>
      </c>
      <c r="AU86" s="137" t="str">
        <f t="shared" si="174"/>
        <v>N</v>
      </c>
      <c r="AV86" s="137" t="str">
        <f t="shared" si="175"/>
        <v>Y</v>
      </c>
      <c r="AW86" s="137">
        <f>FOD!H86</f>
        <v>4912838950</v>
      </c>
      <c r="AX86" s="137">
        <f>FOD!R86</f>
        <v>2367489500</v>
      </c>
      <c r="AY86" s="137">
        <f>FOD!AB86</f>
        <v>3454526050</v>
      </c>
      <c r="AZ86" s="137">
        <f>FOD!AL86</f>
        <v>2550540950</v>
      </c>
      <c r="BA86" s="137">
        <f>FOD!AV86</f>
        <v>3411463100</v>
      </c>
      <c r="BB86" s="137" t="str">
        <f t="shared" si="176"/>
        <v>Y</v>
      </c>
      <c r="BC86" s="137" t="str">
        <f t="shared" si="177"/>
        <v>N</v>
      </c>
      <c r="BD86" s="137" t="str">
        <f t="shared" si="178"/>
        <v>Y</v>
      </c>
      <c r="BE86" s="137" t="str">
        <f t="shared" si="179"/>
        <v>N</v>
      </c>
      <c r="BF86" s="139">
        <f t="shared" si="180"/>
        <v>107.51259720476057</v>
      </c>
      <c r="BG86" s="139">
        <f t="shared" si="181"/>
        <v>-31.46702425358755</v>
      </c>
      <c r="BH86" s="139">
        <f t="shared" si="182"/>
        <v>35.442877323730087</v>
      </c>
      <c r="BI86" s="139">
        <f t="shared" si="183"/>
        <v>-25.236156005908434</v>
      </c>
      <c r="BJ86" s="137" t="str">
        <f t="shared" si="184"/>
        <v>Y</v>
      </c>
      <c r="BK86" s="137" t="str">
        <f t="shared" si="185"/>
        <v>N</v>
      </c>
      <c r="BL86" s="137" t="str">
        <f t="shared" si="186"/>
        <v>Y</v>
      </c>
      <c r="BM86" s="137">
        <f>FOD!I86</f>
        <v>11855000</v>
      </c>
      <c r="BN86" s="137">
        <f>FOD!S86</f>
        <v>5833000</v>
      </c>
      <c r="BO86" s="137">
        <f>FOD!AC86</f>
        <v>8680000</v>
      </c>
      <c r="BP86" s="137">
        <f>FOD!AM86</f>
        <v>6651000</v>
      </c>
      <c r="BQ86" s="137">
        <f>FOD!AW86</f>
        <v>9110000</v>
      </c>
      <c r="BR86" s="137" t="str">
        <f t="shared" si="187"/>
        <v>Y</v>
      </c>
      <c r="BS86" s="137" t="str">
        <f t="shared" si="188"/>
        <v>N</v>
      </c>
      <c r="BT86" s="137" t="str">
        <f t="shared" si="189"/>
        <v>Y</v>
      </c>
      <c r="BU86" s="137" t="str">
        <f t="shared" si="190"/>
        <v>N</v>
      </c>
      <c r="BV86" s="139">
        <f t="shared" si="191"/>
        <v>103.24018515343734</v>
      </c>
      <c r="BW86" s="139">
        <f t="shared" si="192"/>
        <v>-32.799539170506911</v>
      </c>
      <c r="BX86" s="139">
        <f t="shared" si="193"/>
        <v>30.506690723199519</v>
      </c>
      <c r="BY86" s="139">
        <f t="shared" si="194"/>
        <v>-26.992316136114159</v>
      </c>
      <c r="BZ86" s="137" t="str">
        <f t="shared" si="195"/>
        <v>Y</v>
      </c>
      <c r="CA86" s="137" t="str">
        <f t="shared" si="196"/>
        <v>N</v>
      </c>
      <c r="CB86" s="137" t="str">
        <f t="shared" si="197"/>
        <v>Y</v>
      </c>
      <c r="CC86" s="137">
        <f>FOD!J86</f>
        <v>10357</v>
      </c>
      <c r="CD86" s="137">
        <f>FOD!T86</f>
        <v>5231</v>
      </c>
      <c r="CE86" s="137">
        <f>FOD!AD86</f>
        <v>7954</v>
      </c>
      <c r="CF86" s="137">
        <f>FOD!AN86</f>
        <v>6141</v>
      </c>
      <c r="CG86" s="137">
        <f>FOD!AX86</f>
        <v>8431</v>
      </c>
      <c r="CH86" s="137" t="str">
        <f t="shared" si="198"/>
        <v>Y</v>
      </c>
      <c r="CI86" s="137" t="str">
        <f t="shared" si="199"/>
        <v>N</v>
      </c>
      <c r="CJ86" s="137" t="str">
        <f t="shared" si="200"/>
        <v>Y</v>
      </c>
      <c r="CK86" s="137" t="str">
        <f t="shared" si="201"/>
        <v>N</v>
      </c>
      <c r="CL86" s="139">
        <f t="shared" si="202"/>
        <v>97.992735614605238</v>
      </c>
      <c r="CM86" s="139">
        <f t="shared" si="203"/>
        <v>-34.234347498114154</v>
      </c>
      <c r="CN86" s="139">
        <f t="shared" si="204"/>
        <v>29.522879009933234</v>
      </c>
      <c r="CO86" s="139">
        <f t="shared" si="205"/>
        <v>-27.161665282884595</v>
      </c>
      <c r="CP86" s="137" t="str">
        <f t="shared" si="206"/>
        <v>Y</v>
      </c>
      <c r="CQ86" s="137" t="str">
        <f t="shared" si="207"/>
        <v>N</v>
      </c>
      <c r="CR86" s="137" t="str">
        <f t="shared" si="208"/>
        <v>Y</v>
      </c>
      <c r="CT86" s="144" t="str">
        <f>'FOD (ALL)'!M86</f>
        <v>LUPIN</v>
      </c>
      <c r="CU86" s="137">
        <f>'FOD (ALL)'!N86</f>
        <v>9559</v>
      </c>
      <c r="CV86" s="137">
        <f>'FOD (ALL)'!AE86</f>
        <v>7520</v>
      </c>
      <c r="CW86" s="137">
        <f>'FOD (ALL)'!AV86</f>
        <v>8846</v>
      </c>
      <c r="CX86" s="137">
        <f>'FOD (ALL)'!BM86</f>
        <v>6303</v>
      </c>
      <c r="CY86" s="137">
        <f>'FOD (ALL)'!CD86</f>
        <v>4225</v>
      </c>
      <c r="CZ86" s="137" t="str">
        <f t="shared" si="209"/>
        <v>Y</v>
      </c>
      <c r="DA86" s="137" t="str">
        <f t="shared" si="210"/>
        <v>N</v>
      </c>
      <c r="DB86" s="137" t="str">
        <f t="shared" si="211"/>
        <v>Y</v>
      </c>
      <c r="DC86" s="137" t="str">
        <f t="shared" si="212"/>
        <v>Y</v>
      </c>
      <c r="DD86" s="139">
        <f t="shared" si="213"/>
        <v>27.11436170212766</v>
      </c>
      <c r="DE86" s="139">
        <f t="shared" si="214"/>
        <v>-14.989825910015828</v>
      </c>
      <c r="DF86" s="139">
        <f t="shared" si="215"/>
        <v>40.345867047437729</v>
      </c>
      <c r="DG86" s="139">
        <f t="shared" si="216"/>
        <v>49.183431952662723</v>
      </c>
      <c r="DH86" s="139" t="str">
        <f t="shared" si="217"/>
        <v>Y</v>
      </c>
      <c r="DI86" s="139" t="str">
        <f t="shared" si="218"/>
        <v>N</v>
      </c>
      <c r="DJ86" s="137" t="str">
        <f t="shared" si="219"/>
        <v>N</v>
      </c>
      <c r="DK86" s="137">
        <f>'FOD (ALL)'!O86</f>
        <v>59364.380000000005</v>
      </c>
      <c r="DL86" s="137">
        <f>'FOD (ALL)'!AF86</f>
        <v>46359.89</v>
      </c>
      <c r="DM86" s="137">
        <f>'FOD (ALL)'!AW86</f>
        <v>53740.02</v>
      </c>
      <c r="DN86" s="137">
        <f>'FOD (ALL)'!BN86</f>
        <v>37622.49</v>
      </c>
      <c r="DO86" s="137">
        <f>'FOD (ALL)'!CE86</f>
        <v>25096.21</v>
      </c>
      <c r="DP86" s="137" t="str">
        <f t="shared" si="220"/>
        <v>Y</v>
      </c>
      <c r="DQ86" s="137" t="str">
        <f t="shared" si="221"/>
        <v>N</v>
      </c>
      <c r="DR86" s="137" t="str">
        <f t="shared" si="222"/>
        <v>Y</v>
      </c>
      <c r="DS86" s="137" t="str">
        <f t="shared" si="223"/>
        <v>Y</v>
      </c>
      <c r="DT86" s="139">
        <f t="shared" si="224"/>
        <v>28.051166644269443</v>
      </c>
      <c r="DU86" s="139">
        <f t="shared" si="225"/>
        <v>-13.733024289905361</v>
      </c>
      <c r="DV86" s="139">
        <f t="shared" si="226"/>
        <v>42.840146944022045</v>
      </c>
      <c r="DW86" s="139">
        <f t="shared" si="227"/>
        <v>49.913034677347689</v>
      </c>
      <c r="DX86" s="139" t="str">
        <f t="shared" si="228"/>
        <v>Y</v>
      </c>
      <c r="DY86" s="139" t="str">
        <f t="shared" si="229"/>
        <v>N</v>
      </c>
      <c r="DZ86" s="137" t="str">
        <f t="shared" si="230"/>
        <v>N</v>
      </c>
      <c r="EA86" s="137">
        <f>'FOD (ALL)'!P86</f>
        <v>10409050</v>
      </c>
      <c r="EB86" s="137">
        <f>'FOD (ALL)'!AG86</f>
        <v>10143050</v>
      </c>
      <c r="EC86" s="137">
        <f>'FOD (ALL)'!AX86</f>
        <v>9546950</v>
      </c>
      <c r="ED86" s="137">
        <f>'FOD (ALL)'!BO86</f>
        <v>8994600</v>
      </c>
      <c r="EE86" s="137">
        <f>'FOD (ALL)'!CF86</f>
        <v>8784300</v>
      </c>
      <c r="EF86" s="137" t="str">
        <f t="shared" si="231"/>
        <v>Y</v>
      </c>
      <c r="EG86" s="137" t="str">
        <f t="shared" si="232"/>
        <v>Y</v>
      </c>
      <c r="EH86" s="137" t="str">
        <f t="shared" si="233"/>
        <v>Y</v>
      </c>
      <c r="EI86" s="137" t="str">
        <f t="shared" si="234"/>
        <v>Y</v>
      </c>
      <c r="EJ86" s="139">
        <f t="shared" si="235"/>
        <v>2.6224853471095972</v>
      </c>
      <c r="EK86" s="139">
        <f t="shared" si="236"/>
        <v>6.2438789351573014</v>
      </c>
      <c r="EL86" s="139">
        <f t="shared" si="237"/>
        <v>6.1409067662819918</v>
      </c>
      <c r="EM86" s="139">
        <f t="shared" si="238"/>
        <v>2.3940439192650524</v>
      </c>
      <c r="EN86" s="139" t="str">
        <f t="shared" si="239"/>
        <v>N</v>
      </c>
      <c r="EO86" s="139" t="str">
        <f t="shared" si="240"/>
        <v>Y</v>
      </c>
      <c r="EP86" s="137" t="str">
        <f t="shared" si="241"/>
        <v>Y</v>
      </c>
      <c r="EQ86" s="137">
        <f>'FOD (ALL)'!Q86</f>
        <v>266000</v>
      </c>
      <c r="ER86" s="137">
        <f>'FOD (ALL)'!AH86</f>
        <v>596100</v>
      </c>
      <c r="ES86" s="137">
        <f>'FOD (ALL)'!AY86</f>
        <v>552350</v>
      </c>
      <c r="ET86" s="137">
        <f>'FOD (ALL)'!BP86</f>
        <v>210300</v>
      </c>
      <c r="EU86" s="137">
        <f>'FOD (ALL)'!CG86</f>
        <v>-221900</v>
      </c>
      <c r="EV86" s="137" t="str">
        <f t="shared" si="242"/>
        <v>N</v>
      </c>
      <c r="EW86" s="137" t="str">
        <f t="shared" si="243"/>
        <v>Y</v>
      </c>
      <c r="EX86" s="137" t="str">
        <f t="shared" si="244"/>
        <v>Y</v>
      </c>
      <c r="EY86" s="137" t="str">
        <f t="shared" si="245"/>
        <v>Y</v>
      </c>
      <c r="EZ86" s="139">
        <f t="shared" si="246"/>
        <v>-55.376614661969469</v>
      </c>
      <c r="FA86" s="139">
        <f t="shared" si="247"/>
        <v>7.9207024531547026</v>
      </c>
      <c r="FB86" s="139">
        <f t="shared" si="248"/>
        <v>162.64859724203521</v>
      </c>
      <c r="FC86" s="139">
        <f t="shared" si="249"/>
        <v>-194.77242000901308</v>
      </c>
      <c r="FD86" s="139" t="str">
        <f t="shared" si="250"/>
        <v>N</v>
      </c>
      <c r="FE86" s="139" t="str">
        <f t="shared" si="251"/>
        <v>N</v>
      </c>
      <c r="FF86" s="137" t="str">
        <f t="shared" si="252"/>
        <v>Y</v>
      </c>
    </row>
    <row r="87" spans="1:162" x14ac:dyDescent="0.3">
      <c r="A87" s="137" t="str">
        <f>FOD!B87</f>
        <v xml:space="preserve">M&amp;MFIN    </v>
      </c>
      <c r="B87" s="137">
        <f>FOD!F87</f>
        <v>127.65</v>
      </c>
      <c r="C87" s="137">
        <f>FOD!P87</f>
        <v>135.4</v>
      </c>
      <c r="D87" s="137">
        <f>FOD!Z87</f>
        <v>137</v>
      </c>
      <c r="E87" s="137">
        <f>FOD!AJ87</f>
        <v>134.55000000000001</v>
      </c>
      <c r="F87" s="137">
        <f>FOD!AT87</f>
        <v>138.05000000000001</v>
      </c>
      <c r="G87" s="137" t="str">
        <f t="shared" si="154"/>
        <v>N</v>
      </c>
      <c r="H87" s="137" t="str">
        <f t="shared" si="155"/>
        <v>N</v>
      </c>
      <c r="I87" s="137" t="str">
        <f t="shared" si="156"/>
        <v>Y</v>
      </c>
      <c r="J87" s="137" t="str">
        <f t="shared" si="157"/>
        <v>N</v>
      </c>
      <c r="K87" s="139">
        <f t="shared" si="158"/>
        <v>-5.7237813884785815</v>
      </c>
      <c r="L87" s="139">
        <f t="shared" si="159"/>
        <v>-1.167883211678828</v>
      </c>
      <c r="M87" s="139">
        <f t="shared" si="160"/>
        <v>1.8208844295800732</v>
      </c>
      <c r="N87" s="139">
        <f t="shared" si="161"/>
        <v>-2.5353132922854038</v>
      </c>
      <c r="O87" s="137" t="str">
        <f t="shared" si="162"/>
        <v>N</v>
      </c>
      <c r="P87" s="137" t="str">
        <f t="shared" si="163"/>
        <v>N</v>
      </c>
      <c r="Q87" s="137" t="str">
        <f t="shared" si="164"/>
        <v>Y</v>
      </c>
      <c r="R87" s="137">
        <f>FOD!C87</f>
        <v>135.5</v>
      </c>
      <c r="S87" s="137">
        <f>FOD!M87</f>
        <v>138.19999999999999</v>
      </c>
      <c r="T87" s="137">
        <f>FOD!W87</f>
        <v>135.5</v>
      </c>
      <c r="U87" s="137">
        <f>FOD!AG87</f>
        <v>141.94999999999999</v>
      </c>
      <c r="V87" s="137">
        <f>FOD!AQ87</f>
        <v>164.05</v>
      </c>
      <c r="W87" s="137">
        <f>FOD!D87</f>
        <v>139.25</v>
      </c>
      <c r="X87" s="137">
        <f>FOD!N87</f>
        <v>145</v>
      </c>
      <c r="Y87" s="137">
        <f>FOD!X87</f>
        <v>142.19999999999999</v>
      </c>
      <c r="Z87" s="137">
        <f>FOD!AH87</f>
        <v>143.69999999999999</v>
      </c>
      <c r="AA87" s="137">
        <f>FOD!AR87</f>
        <v>164.4</v>
      </c>
      <c r="AB87" s="137">
        <f>FOD!E87</f>
        <v>125.2</v>
      </c>
      <c r="AC87" s="137">
        <f>FOD!O87</f>
        <v>133.69999999999999</v>
      </c>
      <c r="AD87" s="137">
        <f>FOD!Y87</f>
        <v>131.5</v>
      </c>
      <c r="AE87" s="137">
        <f>FOD!AI87</f>
        <v>133.30000000000001</v>
      </c>
      <c r="AF87" s="137">
        <f>FOD!AS87</f>
        <v>136.1</v>
      </c>
      <c r="AG87" s="137">
        <f>FOD!G87</f>
        <v>15315200</v>
      </c>
      <c r="AH87" s="137">
        <f>FOD!Q87</f>
        <v>15798400</v>
      </c>
      <c r="AI87" s="137">
        <f>FOD!AA87</f>
        <v>16505600</v>
      </c>
      <c r="AJ87" s="137">
        <f>FOD!AK87</f>
        <v>15588800</v>
      </c>
      <c r="AK87" s="137">
        <f>FOD!AU87</f>
        <v>15500800</v>
      </c>
      <c r="AL87" s="137" t="str">
        <f t="shared" si="165"/>
        <v>N</v>
      </c>
      <c r="AM87" s="137" t="str">
        <f t="shared" si="166"/>
        <v>N</v>
      </c>
      <c r="AN87" s="137" t="str">
        <f t="shared" si="167"/>
        <v>Y</v>
      </c>
      <c r="AO87" s="137" t="str">
        <f t="shared" si="168"/>
        <v>Y</v>
      </c>
      <c r="AP87" s="139">
        <f t="shared" si="169"/>
        <v>-3.058537573425157</v>
      </c>
      <c r="AQ87" s="139">
        <f t="shared" si="170"/>
        <v>-4.284606436603335</v>
      </c>
      <c r="AR87" s="139">
        <f t="shared" si="171"/>
        <v>5.8811454377501793</v>
      </c>
      <c r="AS87" s="139">
        <f t="shared" si="172"/>
        <v>0.56771263418662266</v>
      </c>
      <c r="AT87" s="137" t="str">
        <f t="shared" si="173"/>
        <v>Y</v>
      </c>
      <c r="AU87" s="137" t="str">
        <f t="shared" si="174"/>
        <v>N</v>
      </c>
      <c r="AV87" s="137" t="str">
        <f t="shared" si="175"/>
        <v>Y</v>
      </c>
      <c r="AW87" s="137">
        <f>FOD!H87</f>
        <v>1569960160</v>
      </c>
      <c r="AX87" s="137">
        <f>FOD!R87</f>
        <v>1734089120</v>
      </c>
      <c r="AY87" s="137">
        <f>FOD!AB87</f>
        <v>1667354800</v>
      </c>
      <c r="AZ87" s="137">
        <f>FOD!AL87</f>
        <v>1422722480</v>
      </c>
      <c r="BA87" s="137">
        <f>FOD!AV87</f>
        <v>2429870880</v>
      </c>
      <c r="BB87" s="137" t="str">
        <f t="shared" si="176"/>
        <v>N</v>
      </c>
      <c r="BC87" s="137" t="str">
        <f t="shared" si="177"/>
        <v>Y</v>
      </c>
      <c r="BD87" s="137" t="str">
        <f t="shared" si="178"/>
        <v>Y</v>
      </c>
      <c r="BE87" s="137" t="str">
        <f t="shared" si="179"/>
        <v>N</v>
      </c>
      <c r="BF87" s="139">
        <f t="shared" si="180"/>
        <v>-9.4648514950604152</v>
      </c>
      <c r="BG87" s="139">
        <f t="shared" si="181"/>
        <v>4.0024066863273493</v>
      </c>
      <c r="BH87" s="139">
        <f t="shared" si="182"/>
        <v>17.194661885148534</v>
      </c>
      <c r="BI87" s="139">
        <f t="shared" si="183"/>
        <v>-41.448638620666131</v>
      </c>
      <c r="BJ87" s="137" t="str">
        <f t="shared" si="184"/>
        <v>N</v>
      </c>
      <c r="BK87" s="137" t="str">
        <f t="shared" si="185"/>
        <v>N</v>
      </c>
      <c r="BL87" s="137" t="str">
        <f t="shared" si="186"/>
        <v>Y</v>
      </c>
      <c r="BM87" s="137">
        <f>FOD!I87</f>
        <v>12064000</v>
      </c>
      <c r="BN87" s="137">
        <f>FOD!S87</f>
        <v>12452800</v>
      </c>
      <c r="BO87" s="137">
        <f>FOD!AC87</f>
        <v>12193600</v>
      </c>
      <c r="BP87" s="137">
        <f>FOD!AM87</f>
        <v>10257600</v>
      </c>
      <c r="BQ87" s="137">
        <f>FOD!AW87</f>
        <v>16763200</v>
      </c>
      <c r="BR87" s="137" t="str">
        <f t="shared" si="187"/>
        <v>N</v>
      </c>
      <c r="BS87" s="137" t="str">
        <f t="shared" si="188"/>
        <v>Y</v>
      </c>
      <c r="BT87" s="137" t="str">
        <f t="shared" si="189"/>
        <v>Y</v>
      </c>
      <c r="BU87" s="137" t="str">
        <f t="shared" si="190"/>
        <v>N</v>
      </c>
      <c r="BV87" s="139">
        <f t="shared" si="191"/>
        <v>-3.1221893871257866</v>
      </c>
      <c r="BW87" s="139">
        <f t="shared" si="192"/>
        <v>2.1257052880199452</v>
      </c>
      <c r="BX87" s="139">
        <f t="shared" si="193"/>
        <v>18.873810637965995</v>
      </c>
      <c r="BY87" s="139">
        <f t="shared" si="194"/>
        <v>-38.808819318507204</v>
      </c>
      <c r="BZ87" s="137" t="str">
        <f t="shared" si="195"/>
        <v>N</v>
      </c>
      <c r="CA87" s="137" t="str">
        <f t="shared" si="196"/>
        <v>N</v>
      </c>
      <c r="CB87" s="137" t="str">
        <f t="shared" si="197"/>
        <v>Y</v>
      </c>
      <c r="CC87" s="137">
        <f>FOD!J87</f>
        <v>6621</v>
      </c>
      <c r="CD87" s="137">
        <f>FOD!T87</f>
        <v>6750</v>
      </c>
      <c r="CE87" s="137">
        <f>FOD!AD87</f>
        <v>6544</v>
      </c>
      <c r="CF87" s="137">
        <f>FOD!AN87</f>
        <v>5728</v>
      </c>
      <c r="CG87" s="137">
        <f>FOD!AX87</f>
        <v>9416</v>
      </c>
      <c r="CH87" s="137" t="str">
        <f t="shared" si="198"/>
        <v>N</v>
      </c>
      <c r="CI87" s="137" t="str">
        <f t="shared" si="199"/>
        <v>Y</v>
      </c>
      <c r="CJ87" s="137" t="str">
        <f t="shared" si="200"/>
        <v>Y</v>
      </c>
      <c r="CK87" s="137" t="str">
        <f t="shared" si="201"/>
        <v>N</v>
      </c>
      <c r="CL87" s="139">
        <f t="shared" si="202"/>
        <v>-1.911111111111111</v>
      </c>
      <c r="CM87" s="139">
        <f t="shared" si="203"/>
        <v>3.1479217603911982</v>
      </c>
      <c r="CN87" s="139">
        <f t="shared" si="204"/>
        <v>14.24581005586592</v>
      </c>
      <c r="CO87" s="139">
        <f t="shared" si="205"/>
        <v>-39.167374681393376</v>
      </c>
      <c r="CP87" s="137" t="str">
        <f t="shared" si="206"/>
        <v>N</v>
      </c>
      <c r="CQ87" s="137" t="str">
        <f t="shared" si="207"/>
        <v>N</v>
      </c>
      <c r="CR87" s="137" t="str">
        <f t="shared" si="208"/>
        <v>Y</v>
      </c>
      <c r="CT87" s="144" t="str">
        <f>'FOD (ALL)'!M87</f>
        <v>M&amp;M</v>
      </c>
      <c r="CU87" s="137">
        <f>'FOD (ALL)'!N87</f>
        <v>15555</v>
      </c>
      <c r="CV87" s="137">
        <f>'FOD (ALL)'!AE87</f>
        <v>7084</v>
      </c>
      <c r="CW87" s="137">
        <f>'FOD (ALL)'!AV87</f>
        <v>9988</v>
      </c>
      <c r="CX87" s="137">
        <f>'FOD (ALL)'!BM87</f>
        <v>7026</v>
      </c>
      <c r="CY87" s="137">
        <f>'FOD (ALL)'!CD87</f>
        <v>9380</v>
      </c>
      <c r="CZ87" s="137" t="str">
        <f t="shared" si="209"/>
        <v>Y</v>
      </c>
      <c r="DA87" s="137" t="str">
        <f t="shared" si="210"/>
        <v>N</v>
      </c>
      <c r="DB87" s="137" t="str">
        <f t="shared" si="211"/>
        <v>Y</v>
      </c>
      <c r="DC87" s="137" t="str">
        <f t="shared" si="212"/>
        <v>N</v>
      </c>
      <c r="DD87" s="139">
        <f t="shared" si="213"/>
        <v>119.57933370976849</v>
      </c>
      <c r="DE87" s="139">
        <f t="shared" si="214"/>
        <v>-29.074889867841406</v>
      </c>
      <c r="DF87" s="139">
        <f t="shared" si="215"/>
        <v>42.157699971534299</v>
      </c>
      <c r="DG87" s="139">
        <f t="shared" si="216"/>
        <v>-25.095948827292109</v>
      </c>
      <c r="DH87" s="139" t="str">
        <f t="shared" si="217"/>
        <v>Y</v>
      </c>
      <c r="DI87" s="139" t="str">
        <f t="shared" si="218"/>
        <v>N</v>
      </c>
      <c r="DJ87" s="137" t="str">
        <f t="shared" si="219"/>
        <v>Y</v>
      </c>
      <c r="DK87" s="137">
        <f>'FOD (ALL)'!O87</f>
        <v>64484.68</v>
      </c>
      <c r="DL87" s="137">
        <f>'FOD (ALL)'!AF87</f>
        <v>28776.44</v>
      </c>
      <c r="DM87" s="137">
        <f>'FOD (ALL)'!AW87</f>
        <v>39761.130000000005</v>
      </c>
      <c r="DN87" s="137">
        <f>'FOD (ALL)'!BN87</f>
        <v>26955.91</v>
      </c>
      <c r="DO87" s="137">
        <f>'FOD (ALL)'!CE87</f>
        <v>35135.009999999995</v>
      </c>
      <c r="DP87" s="137" t="str">
        <f t="shared" si="220"/>
        <v>Y</v>
      </c>
      <c r="DQ87" s="137" t="str">
        <f t="shared" si="221"/>
        <v>N</v>
      </c>
      <c r="DR87" s="137" t="str">
        <f t="shared" si="222"/>
        <v>Y</v>
      </c>
      <c r="DS87" s="137" t="str">
        <f t="shared" si="223"/>
        <v>N</v>
      </c>
      <c r="DT87" s="139">
        <f t="shared" si="224"/>
        <v>124.08845569500609</v>
      </c>
      <c r="DU87" s="139">
        <f t="shared" si="225"/>
        <v>-27.626704774235556</v>
      </c>
      <c r="DV87" s="139">
        <f t="shared" si="226"/>
        <v>47.504313525308568</v>
      </c>
      <c r="DW87" s="139">
        <f t="shared" si="227"/>
        <v>-23.279059832343854</v>
      </c>
      <c r="DX87" s="139" t="str">
        <f t="shared" si="228"/>
        <v>Y</v>
      </c>
      <c r="DY87" s="139" t="str">
        <f t="shared" si="229"/>
        <v>N</v>
      </c>
      <c r="DZ87" s="137" t="str">
        <f t="shared" si="230"/>
        <v>Y</v>
      </c>
      <c r="EA87" s="137">
        <f>'FOD (ALL)'!P87</f>
        <v>15926200</v>
      </c>
      <c r="EB87" s="137">
        <f>'FOD (ALL)'!AG87</f>
        <v>15618000</v>
      </c>
      <c r="EC87" s="137">
        <f>'FOD (ALL)'!AX87</f>
        <v>15782400</v>
      </c>
      <c r="ED87" s="137">
        <f>'FOD (ALL)'!BO87</f>
        <v>14775600</v>
      </c>
      <c r="EE87" s="137">
        <f>'FOD (ALL)'!CF87</f>
        <v>14808600</v>
      </c>
      <c r="EF87" s="137" t="str">
        <f t="shared" si="231"/>
        <v>Y</v>
      </c>
      <c r="EG87" s="137" t="str">
        <f t="shared" si="232"/>
        <v>N</v>
      </c>
      <c r="EH87" s="137" t="str">
        <f t="shared" si="233"/>
        <v>Y</v>
      </c>
      <c r="EI87" s="137" t="str">
        <f t="shared" si="234"/>
        <v>N</v>
      </c>
      <c r="EJ87" s="139">
        <f t="shared" si="235"/>
        <v>1.9733640671020618</v>
      </c>
      <c r="EK87" s="139">
        <f t="shared" si="236"/>
        <v>-1.0416666666666665</v>
      </c>
      <c r="EL87" s="139">
        <f t="shared" si="237"/>
        <v>6.8139364898887358</v>
      </c>
      <c r="EM87" s="139">
        <f t="shared" si="238"/>
        <v>-0.22284348284105182</v>
      </c>
      <c r="EN87" s="139" t="str">
        <f t="shared" si="239"/>
        <v>Y</v>
      </c>
      <c r="EO87" s="139" t="str">
        <f t="shared" si="240"/>
        <v>N</v>
      </c>
      <c r="EP87" s="137" t="str">
        <f t="shared" si="241"/>
        <v>Y</v>
      </c>
      <c r="EQ87" s="137">
        <f>'FOD (ALL)'!Q87</f>
        <v>308200</v>
      </c>
      <c r="ER87" s="137">
        <f>'FOD (ALL)'!AH87</f>
        <v>-164400</v>
      </c>
      <c r="ES87" s="137">
        <f>'FOD (ALL)'!AY87</f>
        <v>1006800</v>
      </c>
      <c r="ET87" s="137">
        <f>'FOD (ALL)'!BP87</f>
        <v>-33000</v>
      </c>
      <c r="EU87" s="137">
        <f>'FOD (ALL)'!CG87</f>
        <v>-522000</v>
      </c>
      <c r="EV87" s="137" t="str">
        <f t="shared" si="242"/>
        <v>Y</v>
      </c>
      <c r="EW87" s="137" t="str">
        <f t="shared" si="243"/>
        <v>N</v>
      </c>
      <c r="EX87" s="137" t="str">
        <f t="shared" si="244"/>
        <v>Y</v>
      </c>
      <c r="EY87" s="137" t="str">
        <f t="shared" si="245"/>
        <v>Y</v>
      </c>
      <c r="EZ87" s="139">
        <f t="shared" si="246"/>
        <v>-287.46958637469589</v>
      </c>
      <c r="FA87" s="139">
        <f t="shared" si="247"/>
        <v>-116.32896305125149</v>
      </c>
      <c r="FB87" s="139">
        <f t="shared" si="248"/>
        <v>-3150.909090909091</v>
      </c>
      <c r="FC87" s="139">
        <f t="shared" si="249"/>
        <v>-93.678160919540232</v>
      </c>
      <c r="FD87" s="139" t="str">
        <f t="shared" si="250"/>
        <v>N</v>
      </c>
      <c r="FE87" s="139" t="str">
        <f t="shared" si="251"/>
        <v>Y</v>
      </c>
      <c r="FF87" s="137" t="str">
        <f t="shared" si="252"/>
        <v>N</v>
      </c>
    </row>
    <row r="88" spans="1:162" x14ac:dyDescent="0.3">
      <c r="A88" s="137" t="str">
        <f>FOD!B88</f>
        <v>MANAPPURAM</v>
      </c>
      <c r="B88" s="137">
        <f>FOD!F88</f>
        <v>114.65</v>
      </c>
      <c r="C88" s="137">
        <f>FOD!P88</f>
        <v>119.3</v>
      </c>
      <c r="D88" s="137">
        <f>FOD!Z88</f>
        <v>121.5</v>
      </c>
      <c r="E88" s="137">
        <f>FOD!AJ88</f>
        <v>117.15</v>
      </c>
      <c r="F88" s="137">
        <f>FOD!AT88</f>
        <v>121.15</v>
      </c>
      <c r="G88" s="137" t="str">
        <f t="shared" si="154"/>
        <v>N</v>
      </c>
      <c r="H88" s="137" t="str">
        <f t="shared" si="155"/>
        <v>N</v>
      </c>
      <c r="I88" s="137" t="str">
        <f t="shared" si="156"/>
        <v>Y</v>
      </c>
      <c r="J88" s="137" t="str">
        <f t="shared" si="157"/>
        <v>N</v>
      </c>
      <c r="K88" s="139">
        <f t="shared" si="158"/>
        <v>-3.8977367979882578</v>
      </c>
      <c r="L88" s="139">
        <f t="shared" si="159"/>
        <v>-1.8106995884773687</v>
      </c>
      <c r="M88" s="139">
        <f t="shared" si="160"/>
        <v>3.7131882202304687</v>
      </c>
      <c r="N88" s="139">
        <f t="shared" si="161"/>
        <v>-3.3016921172100702</v>
      </c>
      <c r="O88" s="137" t="str">
        <f t="shared" si="162"/>
        <v>N</v>
      </c>
      <c r="P88" s="137" t="str">
        <f t="shared" si="163"/>
        <v>N</v>
      </c>
      <c r="Q88" s="137" t="str">
        <f t="shared" si="164"/>
        <v>Y</v>
      </c>
      <c r="R88" s="137">
        <f>FOD!C88</f>
        <v>118.05</v>
      </c>
      <c r="S88" s="137">
        <f>FOD!M88</f>
        <v>122</v>
      </c>
      <c r="T88" s="137">
        <f>FOD!W88</f>
        <v>116.8</v>
      </c>
      <c r="U88" s="137">
        <f>FOD!AG88</f>
        <v>123</v>
      </c>
      <c r="V88" s="137">
        <f>FOD!AQ88</f>
        <v>126.5</v>
      </c>
      <c r="W88" s="137">
        <f>FOD!D88</f>
        <v>121.7</v>
      </c>
      <c r="X88" s="137">
        <f>FOD!N88</f>
        <v>125</v>
      </c>
      <c r="Y88" s="137">
        <f>FOD!X88</f>
        <v>122.4</v>
      </c>
      <c r="Z88" s="137">
        <f>FOD!AH88</f>
        <v>124.6</v>
      </c>
      <c r="AA88" s="137">
        <f>FOD!AR88</f>
        <v>127.8</v>
      </c>
      <c r="AB88" s="137">
        <f>FOD!E88</f>
        <v>114.05</v>
      </c>
      <c r="AC88" s="137">
        <f>FOD!O88</f>
        <v>118.5</v>
      </c>
      <c r="AD88" s="137">
        <f>FOD!Y88</f>
        <v>115.75</v>
      </c>
      <c r="AE88" s="137">
        <f>FOD!AI88</f>
        <v>116.55</v>
      </c>
      <c r="AF88" s="137">
        <f>FOD!AS88</f>
        <v>119.3</v>
      </c>
      <c r="AG88" s="137">
        <f>FOD!G88</f>
        <v>14250000</v>
      </c>
      <c r="AH88" s="137">
        <f>FOD!Q88</f>
        <v>14688000</v>
      </c>
      <c r="AI88" s="137">
        <f>FOD!AA88</f>
        <v>15204000</v>
      </c>
      <c r="AJ88" s="137">
        <f>FOD!AK88</f>
        <v>15156000</v>
      </c>
      <c r="AK88" s="137">
        <f>FOD!AU88</f>
        <v>14934000</v>
      </c>
      <c r="AL88" s="137" t="str">
        <f t="shared" si="165"/>
        <v>N</v>
      </c>
      <c r="AM88" s="137" t="str">
        <f t="shared" si="166"/>
        <v>N</v>
      </c>
      <c r="AN88" s="137" t="str">
        <f t="shared" si="167"/>
        <v>Y</v>
      </c>
      <c r="AO88" s="137" t="str">
        <f t="shared" si="168"/>
        <v>Y</v>
      </c>
      <c r="AP88" s="139">
        <f t="shared" si="169"/>
        <v>-2.9820261437908497</v>
      </c>
      <c r="AQ88" s="139">
        <f t="shared" si="170"/>
        <v>-3.3938437253354383</v>
      </c>
      <c r="AR88" s="139">
        <f t="shared" si="171"/>
        <v>0.31670625494853522</v>
      </c>
      <c r="AS88" s="139">
        <f t="shared" si="172"/>
        <v>1.4865407794294898</v>
      </c>
      <c r="AT88" s="137" t="str">
        <f t="shared" si="173"/>
        <v>Y</v>
      </c>
      <c r="AU88" s="137" t="str">
        <f t="shared" si="174"/>
        <v>N</v>
      </c>
      <c r="AV88" s="137" t="str">
        <f t="shared" si="175"/>
        <v>N</v>
      </c>
      <c r="AW88" s="137">
        <f>FOD!H88</f>
        <v>2115695700</v>
      </c>
      <c r="AX88" s="137">
        <f>FOD!R88</f>
        <v>1718356800</v>
      </c>
      <c r="AY88" s="137">
        <f>FOD!AB88</f>
        <v>2061885000</v>
      </c>
      <c r="AZ88" s="137">
        <f>FOD!AL88</f>
        <v>2941893300</v>
      </c>
      <c r="BA88" s="137">
        <f>FOD!AV88</f>
        <v>2913829500</v>
      </c>
      <c r="BB88" s="137" t="str">
        <f t="shared" si="176"/>
        <v>Y</v>
      </c>
      <c r="BC88" s="137" t="str">
        <f t="shared" si="177"/>
        <v>N</v>
      </c>
      <c r="BD88" s="137" t="str">
        <f t="shared" si="178"/>
        <v>N</v>
      </c>
      <c r="BE88" s="137" t="str">
        <f t="shared" si="179"/>
        <v>Y</v>
      </c>
      <c r="BF88" s="139">
        <f t="shared" si="180"/>
        <v>23.123189549457948</v>
      </c>
      <c r="BG88" s="139">
        <f t="shared" si="181"/>
        <v>-16.660880698972058</v>
      </c>
      <c r="BH88" s="139">
        <f t="shared" si="182"/>
        <v>-29.912991745825725</v>
      </c>
      <c r="BI88" s="139">
        <f t="shared" si="183"/>
        <v>0.96312430085562661</v>
      </c>
      <c r="BJ88" s="137" t="str">
        <f t="shared" si="184"/>
        <v>Y</v>
      </c>
      <c r="BK88" s="137" t="str">
        <f t="shared" si="185"/>
        <v>Y</v>
      </c>
      <c r="BL88" s="137" t="str">
        <f t="shared" si="186"/>
        <v>N</v>
      </c>
      <c r="BM88" s="137">
        <f>FOD!I88</f>
        <v>18030000</v>
      </c>
      <c r="BN88" s="137">
        <f>FOD!S88</f>
        <v>14088000</v>
      </c>
      <c r="BO88" s="137">
        <f>FOD!AC88</f>
        <v>17322000</v>
      </c>
      <c r="BP88" s="137">
        <f>FOD!AM88</f>
        <v>24516000</v>
      </c>
      <c r="BQ88" s="137">
        <f>FOD!AW88</f>
        <v>23742000</v>
      </c>
      <c r="BR88" s="137" t="str">
        <f t="shared" si="187"/>
        <v>Y</v>
      </c>
      <c r="BS88" s="137" t="str">
        <f t="shared" si="188"/>
        <v>N</v>
      </c>
      <c r="BT88" s="137" t="str">
        <f t="shared" si="189"/>
        <v>N</v>
      </c>
      <c r="BU88" s="137" t="str">
        <f t="shared" si="190"/>
        <v>Y</v>
      </c>
      <c r="BV88" s="139">
        <f t="shared" si="191"/>
        <v>27.981260647359456</v>
      </c>
      <c r="BW88" s="139">
        <f t="shared" si="192"/>
        <v>-18.669899549705576</v>
      </c>
      <c r="BX88" s="139">
        <f t="shared" si="193"/>
        <v>-29.344101811062163</v>
      </c>
      <c r="BY88" s="139">
        <f t="shared" si="194"/>
        <v>3.2600454890068233</v>
      </c>
      <c r="BZ88" s="137" t="str">
        <f t="shared" si="195"/>
        <v>Y</v>
      </c>
      <c r="CA88" s="137" t="str">
        <f t="shared" si="196"/>
        <v>Y</v>
      </c>
      <c r="CB88" s="137" t="str">
        <f t="shared" si="197"/>
        <v>N</v>
      </c>
      <c r="CC88" s="137">
        <f>FOD!J88</f>
        <v>2879</v>
      </c>
      <c r="CD88" s="137">
        <f>FOD!T88</f>
        <v>2248</v>
      </c>
      <c r="CE88" s="137">
        <f>FOD!AD88</f>
        <v>2786</v>
      </c>
      <c r="CF88" s="137">
        <f>FOD!AN88</f>
        <v>3805</v>
      </c>
      <c r="CG88" s="137">
        <f>FOD!AX88</f>
        <v>3766</v>
      </c>
      <c r="CH88" s="137" t="str">
        <f t="shared" si="198"/>
        <v>Y</v>
      </c>
      <c r="CI88" s="137" t="str">
        <f t="shared" si="199"/>
        <v>N</v>
      </c>
      <c r="CJ88" s="137" t="str">
        <f t="shared" si="200"/>
        <v>N</v>
      </c>
      <c r="CK88" s="137" t="str">
        <f t="shared" si="201"/>
        <v>Y</v>
      </c>
      <c r="CL88" s="139">
        <f t="shared" si="202"/>
        <v>28.069395017793596</v>
      </c>
      <c r="CM88" s="139">
        <f t="shared" si="203"/>
        <v>-19.310839913854988</v>
      </c>
      <c r="CN88" s="139">
        <f t="shared" si="204"/>
        <v>-26.780551905387647</v>
      </c>
      <c r="CO88" s="139">
        <f t="shared" si="205"/>
        <v>1.0355815188528943</v>
      </c>
      <c r="CP88" s="137" t="str">
        <f t="shared" si="206"/>
        <v>Y</v>
      </c>
      <c r="CQ88" s="137" t="str">
        <f t="shared" si="207"/>
        <v>Y</v>
      </c>
      <c r="CR88" s="137" t="str">
        <f t="shared" si="208"/>
        <v>N</v>
      </c>
      <c r="CT88" s="144" t="str">
        <f>'FOD (ALL)'!M88</f>
        <v>M&amp;MFIN</v>
      </c>
      <c r="CU88" s="137">
        <f>'FOD (ALL)'!N88</f>
        <v>9288</v>
      </c>
      <c r="CV88" s="137">
        <f>'FOD (ALL)'!AE88</f>
        <v>8765</v>
      </c>
      <c r="CW88" s="137">
        <f>'FOD (ALL)'!AV88</f>
        <v>8220</v>
      </c>
      <c r="CX88" s="137">
        <f>'FOD (ALL)'!BM88</f>
        <v>6914</v>
      </c>
      <c r="CY88" s="137">
        <f>'FOD (ALL)'!CD88</f>
        <v>10883</v>
      </c>
      <c r="CZ88" s="137" t="str">
        <f t="shared" si="209"/>
        <v>Y</v>
      </c>
      <c r="DA88" s="137" t="str">
        <f t="shared" si="210"/>
        <v>Y</v>
      </c>
      <c r="DB88" s="137" t="str">
        <f t="shared" si="211"/>
        <v>Y</v>
      </c>
      <c r="DC88" s="137" t="str">
        <f t="shared" si="212"/>
        <v>N</v>
      </c>
      <c r="DD88" s="139">
        <f t="shared" si="213"/>
        <v>5.9669138619509416</v>
      </c>
      <c r="DE88" s="139">
        <f t="shared" si="214"/>
        <v>6.6301703163017036</v>
      </c>
      <c r="DF88" s="139">
        <f t="shared" si="215"/>
        <v>18.889210297946196</v>
      </c>
      <c r="DG88" s="139">
        <f t="shared" si="216"/>
        <v>-36.469723421850588</v>
      </c>
      <c r="DH88" s="139" t="str">
        <f t="shared" si="217"/>
        <v>N</v>
      </c>
      <c r="DI88" s="139" t="str">
        <f t="shared" si="218"/>
        <v>N</v>
      </c>
      <c r="DJ88" s="137" t="str">
        <f t="shared" si="219"/>
        <v>Y</v>
      </c>
      <c r="DK88" s="137">
        <f>'FOD (ALL)'!O88</f>
        <v>19353.640000000003</v>
      </c>
      <c r="DL88" s="137">
        <f>'FOD (ALL)'!AF88</f>
        <v>19543.23</v>
      </c>
      <c r="DM88" s="137">
        <f>'FOD (ALL)'!AW88</f>
        <v>17989.670000000002</v>
      </c>
      <c r="DN88" s="137">
        <f>'FOD (ALL)'!BN88</f>
        <v>15355.15</v>
      </c>
      <c r="DO88" s="137">
        <f>'FOD (ALL)'!CE88</f>
        <v>25248.640000000003</v>
      </c>
      <c r="DP88" s="137" t="str">
        <f t="shared" si="220"/>
        <v>N</v>
      </c>
      <c r="DQ88" s="137" t="str">
        <f t="shared" si="221"/>
        <v>Y</v>
      </c>
      <c r="DR88" s="137" t="str">
        <f t="shared" si="222"/>
        <v>Y</v>
      </c>
      <c r="DS88" s="137" t="str">
        <f t="shared" si="223"/>
        <v>N</v>
      </c>
      <c r="DT88" s="139">
        <f t="shared" si="224"/>
        <v>-0.97010576040908547</v>
      </c>
      <c r="DU88" s="139">
        <f t="shared" si="225"/>
        <v>8.6358449043256353</v>
      </c>
      <c r="DV88" s="139">
        <f t="shared" si="226"/>
        <v>17.157240404685087</v>
      </c>
      <c r="DW88" s="139">
        <f t="shared" si="227"/>
        <v>-39.184249131834434</v>
      </c>
      <c r="DX88" s="139" t="str">
        <f t="shared" si="228"/>
        <v>N</v>
      </c>
      <c r="DY88" s="139" t="str">
        <f t="shared" si="229"/>
        <v>N</v>
      </c>
      <c r="DZ88" s="137" t="str">
        <f t="shared" si="230"/>
        <v>Y</v>
      </c>
      <c r="EA88" s="137">
        <f>'FOD (ALL)'!P88</f>
        <v>17494600</v>
      </c>
      <c r="EB88" s="137">
        <f>'FOD (ALL)'!AG88</f>
        <v>16865200</v>
      </c>
      <c r="EC88" s="137">
        <f>'FOD (ALL)'!AX88</f>
        <v>17398000</v>
      </c>
      <c r="ED88" s="137">
        <f>'FOD (ALL)'!BO88</f>
        <v>16201700</v>
      </c>
      <c r="EE88" s="137">
        <f>'FOD (ALL)'!CF88</f>
        <v>15996600</v>
      </c>
      <c r="EF88" s="137" t="str">
        <f t="shared" si="231"/>
        <v>Y</v>
      </c>
      <c r="EG88" s="137" t="str">
        <f t="shared" si="232"/>
        <v>N</v>
      </c>
      <c r="EH88" s="137" t="str">
        <f t="shared" si="233"/>
        <v>Y</v>
      </c>
      <c r="EI88" s="137" t="str">
        <f t="shared" si="234"/>
        <v>Y</v>
      </c>
      <c r="EJ88" s="139">
        <f t="shared" si="235"/>
        <v>3.7319450703223205</v>
      </c>
      <c r="EK88" s="139">
        <f t="shared" si="236"/>
        <v>-3.062420967927348</v>
      </c>
      <c r="EL88" s="139">
        <f t="shared" si="237"/>
        <v>7.3837930587530938</v>
      </c>
      <c r="EM88" s="139">
        <f t="shared" si="238"/>
        <v>1.282147456334471</v>
      </c>
      <c r="EN88" s="139" t="str">
        <f t="shared" si="239"/>
        <v>Y</v>
      </c>
      <c r="EO88" s="139" t="str">
        <f t="shared" si="240"/>
        <v>N</v>
      </c>
      <c r="EP88" s="137" t="str">
        <f t="shared" si="241"/>
        <v>Y</v>
      </c>
      <c r="EQ88" s="137">
        <f>'FOD (ALL)'!Q88</f>
        <v>629400</v>
      </c>
      <c r="ER88" s="137">
        <f>'FOD (ALL)'!AH88</f>
        <v>-532800</v>
      </c>
      <c r="ES88" s="137">
        <f>'FOD (ALL)'!AY88</f>
        <v>1196300</v>
      </c>
      <c r="ET88" s="137">
        <f>'FOD (ALL)'!BP88</f>
        <v>205100</v>
      </c>
      <c r="EU88" s="137">
        <f>'FOD (ALL)'!CG88</f>
        <v>1177500</v>
      </c>
      <c r="EV88" s="137" t="str">
        <f t="shared" si="242"/>
        <v>Y</v>
      </c>
      <c r="EW88" s="137" t="str">
        <f t="shared" si="243"/>
        <v>N</v>
      </c>
      <c r="EX88" s="137" t="str">
        <f t="shared" si="244"/>
        <v>Y</v>
      </c>
      <c r="EY88" s="137" t="str">
        <f t="shared" si="245"/>
        <v>N</v>
      </c>
      <c r="EZ88" s="139">
        <f t="shared" si="246"/>
        <v>-218.13063063063063</v>
      </c>
      <c r="FA88" s="139">
        <f t="shared" si="247"/>
        <v>-144.53732341385941</v>
      </c>
      <c r="FB88" s="139">
        <f t="shared" si="248"/>
        <v>483.27645051194537</v>
      </c>
      <c r="FC88" s="139">
        <f t="shared" si="249"/>
        <v>-82.581740976645435</v>
      </c>
      <c r="FD88" s="139" t="str">
        <f t="shared" si="250"/>
        <v>N</v>
      </c>
      <c r="FE88" s="139" t="str">
        <f t="shared" si="251"/>
        <v>N</v>
      </c>
      <c r="FF88" s="137" t="str">
        <f t="shared" si="252"/>
        <v>Y</v>
      </c>
    </row>
    <row r="89" spans="1:162" x14ac:dyDescent="0.3">
      <c r="A89" s="137" t="str">
        <f>FOD!B89</f>
        <v xml:space="preserve">MARICO    </v>
      </c>
      <c r="B89" s="137">
        <f>FOD!F89</f>
        <v>315.25</v>
      </c>
      <c r="C89" s="137">
        <f>FOD!P89</f>
        <v>316.14999999999998</v>
      </c>
      <c r="D89" s="137">
        <f>FOD!Z89</f>
        <v>316</v>
      </c>
      <c r="E89" s="137">
        <f>FOD!AJ89</f>
        <v>311.75</v>
      </c>
      <c r="F89" s="137">
        <f>FOD!AT89</f>
        <v>306.39999999999998</v>
      </c>
      <c r="G89" s="137" t="str">
        <f t="shared" si="154"/>
        <v>N</v>
      </c>
      <c r="H89" s="137" t="str">
        <f t="shared" si="155"/>
        <v>Y</v>
      </c>
      <c r="I89" s="137" t="str">
        <f t="shared" si="156"/>
        <v>Y</v>
      </c>
      <c r="J89" s="137" t="str">
        <f t="shared" si="157"/>
        <v>Y</v>
      </c>
      <c r="K89" s="139">
        <f t="shared" si="158"/>
        <v>-0.28467499604617347</v>
      </c>
      <c r="L89" s="139">
        <f t="shared" si="159"/>
        <v>4.7468354430372554E-2</v>
      </c>
      <c r="M89" s="139">
        <f t="shared" si="160"/>
        <v>1.36327185244587</v>
      </c>
      <c r="N89" s="139">
        <f t="shared" si="161"/>
        <v>1.7460835509138457</v>
      </c>
      <c r="O89" s="137" t="str">
        <f t="shared" si="162"/>
        <v>N</v>
      </c>
      <c r="P89" s="137" t="str">
        <f t="shared" si="163"/>
        <v>N</v>
      </c>
      <c r="Q89" s="137" t="str">
        <f t="shared" si="164"/>
        <v>N</v>
      </c>
      <c r="R89" s="137">
        <f>FOD!C89</f>
        <v>312</v>
      </c>
      <c r="S89" s="137">
        <f>FOD!M89</f>
        <v>318.35000000000002</v>
      </c>
      <c r="T89" s="137">
        <f>FOD!W89</f>
        <v>312.35000000000002</v>
      </c>
      <c r="U89" s="137">
        <f>FOD!AG89</f>
        <v>308</v>
      </c>
      <c r="V89" s="137">
        <f>FOD!AQ89</f>
        <v>317.95</v>
      </c>
      <c r="W89" s="137">
        <f>FOD!D89</f>
        <v>317.14999999999998</v>
      </c>
      <c r="X89" s="137">
        <f>FOD!N89</f>
        <v>319.45</v>
      </c>
      <c r="Y89" s="137">
        <f>FOD!X89</f>
        <v>318.3</v>
      </c>
      <c r="Z89" s="137">
        <f>FOD!AH89</f>
        <v>312.8</v>
      </c>
      <c r="AA89" s="137">
        <f>FOD!AR89</f>
        <v>319.64999999999998</v>
      </c>
      <c r="AB89" s="137">
        <f>FOD!E89</f>
        <v>310.8</v>
      </c>
      <c r="AC89" s="137">
        <f>FOD!O89</f>
        <v>312.7</v>
      </c>
      <c r="AD89" s="137">
        <f>FOD!Y89</f>
        <v>311.25</v>
      </c>
      <c r="AE89" s="137">
        <f>FOD!AI89</f>
        <v>305.35000000000002</v>
      </c>
      <c r="AF89" s="137">
        <f>FOD!AS89</f>
        <v>305.39999999999998</v>
      </c>
      <c r="AG89" s="137">
        <f>FOD!G89</f>
        <v>10370100</v>
      </c>
      <c r="AH89" s="137">
        <f>FOD!Q89</f>
        <v>10904400</v>
      </c>
      <c r="AI89" s="137">
        <f>FOD!AA89</f>
        <v>11026600</v>
      </c>
      <c r="AJ89" s="137">
        <f>FOD!AK89</f>
        <v>11094200</v>
      </c>
      <c r="AK89" s="137">
        <f>FOD!AU89</f>
        <v>11198200</v>
      </c>
      <c r="AL89" s="137" t="str">
        <f t="shared" si="165"/>
        <v>N</v>
      </c>
      <c r="AM89" s="137" t="str">
        <f t="shared" si="166"/>
        <v>N</v>
      </c>
      <c r="AN89" s="137" t="str">
        <f t="shared" si="167"/>
        <v>N</v>
      </c>
      <c r="AO89" s="137" t="str">
        <f t="shared" si="168"/>
        <v>N</v>
      </c>
      <c r="AP89" s="139">
        <f t="shared" si="169"/>
        <v>-4.8998569384835484</v>
      </c>
      <c r="AQ89" s="139">
        <f t="shared" si="170"/>
        <v>-1.1082291912284838</v>
      </c>
      <c r="AR89" s="139">
        <f t="shared" si="171"/>
        <v>-0.60932739629716437</v>
      </c>
      <c r="AS89" s="139">
        <f t="shared" si="172"/>
        <v>-0.92872068725330847</v>
      </c>
      <c r="AT89" s="137" t="str">
        <f t="shared" si="173"/>
        <v>N</v>
      </c>
      <c r="AU89" s="137" t="str">
        <f t="shared" si="174"/>
        <v>N</v>
      </c>
      <c r="AV89" s="137" t="str">
        <f t="shared" si="175"/>
        <v>Y</v>
      </c>
      <c r="AW89" s="137">
        <f>FOD!H89</f>
        <v>1100335080</v>
      </c>
      <c r="AX89" s="137">
        <f>FOD!R89</f>
        <v>678774785</v>
      </c>
      <c r="AY89" s="137">
        <f>FOD!AB89</f>
        <v>667469920</v>
      </c>
      <c r="AZ89" s="137">
        <f>FOD!AL89</f>
        <v>649350260</v>
      </c>
      <c r="BA89" s="137">
        <f>FOD!AV89</f>
        <v>1013788815</v>
      </c>
      <c r="BB89" s="137" t="str">
        <f t="shared" si="176"/>
        <v>Y</v>
      </c>
      <c r="BC89" s="137" t="str">
        <f t="shared" si="177"/>
        <v>Y</v>
      </c>
      <c r="BD89" s="137" t="str">
        <f t="shared" si="178"/>
        <v>Y</v>
      </c>
      <c r="BE89" s="137" t="str">
        <f t="shared" si="179"/>
        <v>N</v>
      </c>
      <c r="BF89" s="139">
        <f t="shared" si="180"/>
        <v>62.106062911573837</v>
      </c>
      <c r="BG89" s="139">
        <f t="shared" si="181"/>
        <v>1.693689057927884</v>
      </c>
      <c r="BH89" s="139">
        <f t="shared" si="182"/>
        <v>2.790429313141416</v>
      </c>
      <c r="BI89" s="139">
        <f t="shared" si="183"/>
        <v>-35.948172795731622</v>
      </c>
      <c r="BJ89" s="137" t="str">
        <f t="shared" si="184"/>
        <v>Y</v>
      </c>
      <c r="BK89" s="137" t="str">
        <f t="shared" si="185"/>
        <v>N</v>
      </c>
      <c r="BL89" s="137" t="str">
        <f t="shared" si="186"/>
        <v>Y</v>
      </c>
      <c r="BM89" s="137">
        <f>FOD!I89</f>
        <v>3497000</v>
      </c>
      <c r="BN89" s="137">
        <f>FOD!S89</f>
        <v>2145000</v>
      </c>
      <c r="BO89" s="137">
        <f>FOD!AC89</f>
        <v>2112500</v>
      </c>
      <c r="BP89" s="137">
        <f>FOD!AM89</f>
        <v>2098200</v>
      </c>
      <c r="BQ89" s="137">
        <f>FOD!AW89</f>
        <v>3265600</v>
      </c>
      <c r="BR89" s="137" t="str">
        <f t="shared" si="187"/>
        <v>Y</v>
      </c>
      <c r="BS89" s="137" t="str">
        <f t="shared" si="188"/>
        <v>Y</v>
      </c>
      <c r="BT89" s="137" t="str">
        <f t="shared" si="189"/>
        <v>Y</v>
      </c>
      <c r="BU89" s="137" t="str">
        <f t="shared" si="190"/>
        <v>N</v>
      </c>
      <c r="BV89" s="139">
        <f t="shared" si="191"/>
        <v>63.030303030303024</v>
      </c>
      <c r="BW89" s="139">
        <f t="shared" si="192"/>
        <v>1.5384615384615385</v>
      </c>
      <c r="BX89" s="139">
        <f t="shared" si="193"/>
        <v>0.68153655514250311</v>
      </c>
      <c r="BY89" s="139">
        <f t="shared" si="194"/>
        <v>-35.748407643312099</v>
      </c>
      <c r="BZ89" s="137" t="str">
        <f t="shared" si="195"/>
        <v>Y</v>
      </c>
      <c r="CA89" s="137" t="str">
        <f t="shared" si="196"/>
        <v>Y</v>
      </c>
      <c r="CB89" s="137" t="str">
        <f t="shared" si="197"/>
        <v>Y</v>
      </c>
      <c r="CC89" s="137">
        <f>FOD!J89</f>
        <v>1730</v>
      </c>
      <c r="CD89" s="137">
        <f>FOD!T89</f>
        <v>1434</v>
      </c>
      <c r="CE89" s="137">
        <f>FOD!AD89</f>
        <v>1546</v>
      </c>
      <c r="CF89" s="137">
        <f>FOD!AN89</f>
        <v>1432</v>
      </c>
      <c r="CG89" s="137">
        <f>FOD!AX89</f>
        <v>2093</v>
      </c>
      <c r="CH89" s="137" t="str">
        <f t="shared" si="198"/>
        <v>Y</v>
      </c>
      <c r="CI89" s="137" t="str">
        <f t="shared" si="199"/>
        <v>N</v>
      </c>
      <c r="CJ89" s="137" t="str">
        <f t="shared" si="200"/>
        <v>Y</v>
      </c>
      <c r="CK89" s="137" t="str">
        <f t="shared" si="201"/>
        <v>N</v>
      </c>
      <c r="CL89" s="139">
        <f t="shared" si="202"/>
        <v>20.641562064156208</v>
      </c>
      <c r="CM89" s="139">
        <f t="shared" si="203"/>
        <v>-7.2445019404915909</v>
      </c>
      <c r="CN89" s="139">
        <f t="shared" si="204"/>
        <v>7.960893854748603</v>
      </c>
      <c r="CO89" s="139">
        <f t="shared" si="205"/>
        <v>-31.581462016244625</v>
      </c>
      <c r="CP89" s="137" t="str">
        <f t="shared" si="206"/>
        <v>Y</v>
      </c>
      <c r="CQ89" s="137" t="str">
        <f t="shared" si="207"/>
        <v>N</v>
      </c>
      <c r="CR89" s="137" t="str">
        <f t="shared" si="208"/>
        <v>Y</v>
      </c>
      <c r="CT89" s="144" t="str">
        <f>'FOD (ALL)'!M89</f>
        <v>MANAPPURAM</v>
      </c>
      <c r="CU89" s="137">
        <f>'FOD (ALL)'!N89</f>
        <v>3650</v>
      </c>
      <c r="CV89" s="137">
        <f>'FOD (ALL)'!AE89</f>
        <v>2536</v>
      </c>
      <c r="CW89" s="137">
        <f>'FOD (ALL)'!AV89</f>
        <v>3098</v>
      </c>
      <c r="CX89" s="137">
        <f>'FOD (ALL)'!BM89</f>
        <v>4238</v>
      </c>
      <c r="CY89" s="137">
        <f>'FOD (ALL)'!CD89</f>
        <v>4092</v>
      </c>
      <c r="CZ89" s="137" t="str">
        <f t="shared" si="209"/>
        <v>Y</v>
      </c>
      <c r="DA89" s="137" t="str">
        <f t="shared" si="210"/>
        <v>N</v>
      </c>
      <c r="DB89" s="137" t="str">
        <f t="shared" si="211"/>
        <v>N</v>
      </c>
      <c r="DC89" s="137" t="str">
        <f t="shared" si="212"/>
        <v>Y</v>
      </c>
      <c r="DD89" s="139">
        <f t="shared" si="213"/>
        <v>43.927444794952677</v>
      </c>
      <c r="DE89" s="139">
        <f t="shared" si="214"/>
        <v>-18.14073595868302</v>
      </c>
      <c r="DF89" s="139">
        <f t="shared" si="215"/>
        <v>-26.899480887210949</v>
      </c>
      <c r="DG89" s="139">
        <f t="shared" si="216"/>
        <v>3.5679374389051812</v>
      </c>
      <c r="DH89" s="139" t="str">
        <f t="shared" si="217"/>
        <v>Y</v>
      </c>
      <c r="DI89" s="139" t="str">
        <f t="shared" si="218"/>
        <v>Y</v>
      </c>
      <c r="DJ89" s="137" t="str">
        <f t="shared" si="219"/>
        <v>N</v>
      </c>
      <c r="DK89" s="137">
        <f>'FOD (ALL)'!O89</f>
        <v>25666.100000000002</v>
      </c>
      <c r="DL89" s="137">
        <f>'FOD (ALL)'!AF89</f>
        <v>18559.080000000002</v>
      </c>
      <c r="DM89" s="137">
        <f>'FOD (ALL)'!AW89</f>
        <v>22136.639999999999</v>
      </c>
      <c r="DN89" s="137">
        <f>'FOD (ALL)'!BN89</f>
        <v>30516.38</v>
      </c>
      <c r="DO89" s="137">
        <f>'FOD (ALL)'!CE89</f>
        <v>30133.14</v>
      </c>
      <c r="DP89" s="137" t="str">
        <f t="shared" si="220"/>
        <v>Y</v>
      </c>
      <c r="DQ89" s="137" t="str">
        <f t="shared" si="221"/>
        <v>N</v>
      </c>
      <c r="DR89" s="137" t="str">
        <f t="shared" si="222"/>
        <v>N</v>
      </c>
      <c r="DS89" s="137" t="str">
        <f t="shared" si="223"/>
        <v>Y</v>
      </c>
      <c r="DT89" s="139">
        <f t="shared" si="224"/>
        <v>38.29403181623227</v>
      </c>
      <c r="DU89" s="139">
        <f t="shared" si="225"/>
        <v>-16.161260245457296</v>
      </c>
      <c r="DV89" s="139">
        <f t="shared" si="226"/>
        <v>-27.459810108538434</v>
      </c>
      <c r="DW89" s="139">
        <f t="shared" si="227"/>
        <v>1.2718223192140004</v>
      </c>
      <c r="DX89" s="139" t="str">
        <f t="shared" si="228"/>
        <v>Y</v>
      </c>
      <c r="DY89" s="139" t="str">
        <f t="shared" si="229"/>
        <v>Y</v>
      </c>
      <c r="DZ89" s="137" t="str">
        <f t="shared" si="230"/>
        <v>N</v>
      </c>
      <c r="EA89" s="137">
        <f>'FOD (ALL)'!P89</f>
        <v>15894000</v>
      </c>
      <c r="EB89" s="137">
        <f>'FOD (ALL)'!AG89</f>
        <v>15666000</v>
      </c>
      <c r="EC89" s="137">
        <f>'FOD (ALL)'!AX89</f>
        <v>16062000</v>
      </c>
      <c r="ED89" s="137">
        <f>'FOD (ALL)'!BO89</f>
        <v>15732000</v>
      </c>
      <c r="EE89" s="137">
        <f>'FOD (ALL)'!CF89</f>
        <v>15318000</v>
      </c>
      <c r="EF89" s="137" t="str">
        <f t="shared" si="231"/>
        <v>Y</v>
      </c>
      <c r="EG89" s="137" t="str">
        <f t="shared" si="232"/>
        <v>N</v>
      </c>
      <c r="EH89" s="137" t="str">
        <f t="shared" si="233"/>
        <v>Y</v>
      </c>
      <c r="EI89" s="137" t="str">
        <f t="shared" si="234"/>
        <v>Y</v>
      </c>
      <c r="EJ89" s="139">
        <f t="shared" si="235"/>
        <v>1.4553810800459595</v>
      </c>
      <c r="EK89" s="139">
        <f t="shared" si="236"/>
        <v>-2.4654463952185282</v>
      </c>
      <c r="EL89" s="139">
        <f t="shared" si="237"/>
        <v>2.0976353928299005</v>
      </c>
      <c r="EM89" s="139">
        <f t="shared" si="238"/>
        <v>2.7027027027027026</v>
      </c>
      <c r="EN89" s="139" t="str">
        <f t="shared" si="239"/>
        <v>Y</v>
      </c>
      <c r="EO89" s="139" t="str">
        <f t="shared" si="240"/>
        <v>N</v>
      </c>
      <c r="EP89" s="137" t="str">
        <f t="shared" si="241"/>
        <v>N</v>
      </c>
      <c r="EQ89" s="137">
        <f>'FOD (ALL)'!Q89</f>
        <v>228000</v>
      </c>
      <c r="ER89" s="137">
        <f>'FOD (ALL)'!AH89</f>
        <v>-396000</v>
      </c>
      <c r="ES89" s="137">
        <f>'FOD (ALL)'!AY89</f>
        <v>330000</v>
      </c>
      <c r="ET89" s="137">
        <f>'FOD (ALL)'!BP89</f>
        <v>414000</v>
      </c>
      <c r="EU89" s="137">
        <f>'FOD (ALL)'!CG89</f>
        <v>-318000</v>
      </c>
      <c r="EV89" s="137" t="str">
        <f t="shared" si="242"/>
        <v>Y</v>
      </c>
      <c r="EW89" s="137" t="str">
        <f t="shared" si="243"/>
        <v>N</v>
      </c>
      <c r="EX89" s="137" t="str">
        <f t="shared" si="244"/>
        <v>N</v>
      </c>
      <c r="EY89" s="137" t="str">
        <f t="shared" si="245"/>
        <v>Y</v>
      </c>
      <c r="EZ89" s="139">
        <f t="shared" si="246"/>
        <v>-157.57575757575756</v>
      </c>
      <c r="FA89" s="139">
        <f t="shared" si="247"/>
        <v>-220.00000000000003</v>
      </c>
      <c r="FB89" s="139">
        <f t="shared" si="248"/>
        <v>-20.289855072463769</v>
      </c>
      <c r="FC89" s="139">
        <f t="shared" si="249"/>
        <v>-230.18867924528303</v>
      </c>
      <c r="FD89" s="139" t="str">
        <f t="shared" si="250"/>
        <v>Y</v>
      </c>
      <c r="FE89" s="139" t="str">
        <f t="shared" si="251"/>
        <v>N</v>
      </c>
      <c r="FF89" s="137" t="str">
        <f t="shared" si="252"/>
        <v>Y</v>
      </c>
    </row>
    <row r="90" spans="1:162" x14ac:dyDescent="0.3">
      <c r="A90" s="137" t="str">
        <f>FOD!B90</f>
        <v xml:space="preserve">MARUTI    </v>
      </c>
      <c r="B90" s="137">
        <f>FOD!F90</f>
        <v>5112.95</v>
      </c>
      <c r="C90" s="137">
        <f>FOD!P90</f>
        <v>5025.8500000000004</v>
      </c>
      <c r="D90" s="137">
        <f>FOD!Z90</f>
        <v>4897.3999999999996</v>
      </c>
      <c r="E90" s="137">
        <f>FOD!AJ90</f>
        <v>4811.8</v>
      </c>
      <c r="F90" s="137">
        <f>FOD!AT90</f>
        <v>4727.05</v>
      </c>
      <c r="G90" s="137" t="str">
        <f t="shared" si="154"/>
        <v>Y</v>
      </c>
      <c r="H90" s="137" t="str">
        <f t="shared" si="155"/>
        <v>Y</v>
      </c>
      <c r="I90" s="137" t="str">
        <f t="shared" si="156"/>
        <v>Y</v>
      </c>
      <c r="J90" s="137" t="str">
        <f t="shared" si="157"/>
        <v>Y</v>
      </c>
      <c r="K90" s="139">
        <f t="shared" si="158"/>
        <v>1.7330401822577164</v>
      </c>
      <c r="L90" s="139">
        <f t="shared" si="159"/>
        <v>2.622820271981066</v>
      </c>
      <c r="M90" s="139">
        <f t="shared" si="160"/>
        <v>1.7789600565276915</v>
      </c>
      <c r="N90" s="139">
        <f t="shared" si="161"/>
        <v>1.7928729334362867</v>
      </c>
      <c r="O90" s="137" t="str">
        <f t="shared" si="162"/>
        <v>N</v>
      </c>
      <c r="P90" s="137" t="str">
        <f t="shared" si="163"/>
        <v>Y</v>
      </c>
      <c r="Q90" s="137" t="str">
        <f t="shared" si="164"/>
        <v>N</v>
      </c>
      <c r="R90" s="137">
        <f>FOD!C90</f>
        <v>4987.6000000000004</v>
      </c>
      <c r="S90" s="137">
        <f>FOD!M90</f>
        <v>4879.5</v>
      </c>
      <c r="T90" s="137">
        <f>FOD!W90</f>
        <v>4765</v>
      </c>
      <c r="U90" s="137">
        <f>FOD!AG90</f>
        <v>4834.95</v>
      </c>
      <c r="V90" s="137">
        <f>FOD!AQ90</f>
        <v>5070.8</v>
      </c>
      <c r="W90" s="137">
        <f>FOD!D90</f>
        <v>5128.8</v>
      </c>
      <c r="X90" s="137">
        <f>FOD!N90</f>
        <v>5058.95</v>
      </c>
      <c r="Y90" s="137">
        <f>FOD!X90</f>
        <v>4917.95</v>
      </c>
      <c r="Z90" s="137">
        <f>FOD!AH90</f>
        <v>4907.25</v>
      </c>
      <c r="AA90" s="137">
        <f>FOD!AR90</f>
        <v>5088.3999999999996</v>
      </c>
      <c r="AB90" s="137">
        <f>FOD!E90</f>
        <v>4909.3500000000004</v>
      </c>
      <c r="AC90" s="137">
        <f>FOD!O90</f>
        <v>4855.7</v>
      </c>
      <c r="AD90" s="137">
        <f>FOD!Y90</f>
        <v>4748.1000000000004</v>
      </c>
      <c r="AE90" s="137">
        <f>FOD!AI90</f>
        <v>4753</v>
      </c>
      <c r="AF90" s="137">
        <f>FOD!AS90</f>
        <v>4686.1499999999996</v>
      </c>
      <c r="AG90" s="137">
        <f>FOD!G90</f>
        <v>2950700</v>
      </c>
      <c r="AH90" s="137">
        <f>FOD!Q90</f>
        <v>2916800</v>
      </c>
      <c r="AI90" s="137">
        <f>FOD!AA90</f>
        <v>3027400</v>
      </c>
      <c r="AJ90" s="137">
        <f>FOD!AK90</f>
        <v>3054700</v>
      </c>
      <c r="AK90" s="137">
        <f>FOD!AU90</f>
        <v>3069000</v>
      </c>
      <c r="AL90" s="137" t="str">
        <f t="shared" si="165"/>
        <v>Y</v>
      </c>
      <c r="AM90" s="137" t="str">
        <f t="shared" si="166"/>
        <v>N</v>
      </c>
      <c r="AN90" s="137" t="str">
        <f t="shared" si="167"/>
        <v>N</v>
      </c>
      <c r="AO90" s="137" t="str">
        <f t="shared" si="168"/>
        <v>N</v>
      </c>
      <c r="AP90" s="139">
        <f t="shared" si="169"/>
        <v>1.1622325836533187</v>
      </c>
      <c r="AQ90" s="139">
        <f t="shared" si="170"/>
        <v>-3.6532998612670937</v>
      </c>
      <c r="AR90" s="139">
        <f t="shared" si="171"/>
        <v>-0.89370478279372778</v>
      </c>
      <c r="AS90" s="139">
        <f t="shared" si="172"/>
        <v>-0.46594982078853053</v>
      </c>
      <c r="AT90" s="137" t="str">
        <f t="shared" si="173"/>
        <v>Y</v>
      </c>
      <c r="AU90" s="137" t="str">
        <f t="shared" si="174"/>
        <v>N</v>
      </c>
      <c r="AV90" s="137" t="str">
        <f t="shared" si="175"/>
        <v>N</v>
      </c>
      <c r="AW90" s="137">
        <f>FOD!H90</f>
        <v>9394613380</v>
      </c>
      <c r="AX90" s="137">
        <f>FOD!R90</f>
        <v>6616051985</v>
      </c>
      <c r="AY90" s="137">
        <f>FOD!AB90</f>
        <v>5859148180</v>
      </c>
      <c r="AZ90" s="137">
        <f>FOD!AL90</f>
        <v>6719623750</v>
      </c>
      <c r="BA90" s="137">
        <f>FOD!AV90</f>
        <v>9756571205</v>
      </c>
      <c r="BB90" s="137" t="str">
        <f t="shared" si="176"/>
        <v>Y</v>
      </c>
      <c r="BC90" s="137" t="str">
        <f t="shared" si="177"/>
        <v>Y</v>
      </c>
      <c r="BD90" s="137" t="str">
        <f t="shared" si="178"/>
        <v>N</v>
      </c>
      <c r="BE90" s="137" t="str">
        <f t="shared" si="179"/>
        <v>N</v>
      </c>
      <c r="BF90" s="139">
        <f t="shared" si="180"/>
        <v>41.997272713388448</v>
      </c>
      <c r="BG90" s="139">
        <f t="shared" si="181"/>
        <v>12.918325014951234</v>
      </c>
      <c r="BH90" s="139">
        <f t="shared" si="182"/>
        <v>-12.805412951878445</v>
      </c>
      <c r="BI90" s="139">
        <f t="shared" si="183"/>
        <v>-31.12720023448033</v>
      </c>
      <c r="BJ90" s="137" t="str">
        <f t="shared" si="184"/>
        <v>Y</v>
      </c>
      <c r="BK90" s="137" t="str">
        <f t="shared" si="185"/>
        <v>Y</v>
      </c>
      <c r="BL90" s="137" t="str">
        <f t="shared" si="186"/>
        <v>Y</v>
      </c>
      <c r="BM90" s="137">
        <f>FOD!I90</f>
        <v>1871600</v>
      </c>
      <c r="BN90" s="137">
        <f>FOD!S90</f>
        <v>1324700</v>
      </c>
      <c r="BO90" s="137">
        <f>FOD!AC90</f>
        <v>1210800</v>
      </c>
      <c r="BP90" s="137">
        <f>FOD!AM90</f>
        <v>1390300</v>
      </c>
      <c r="BQ90" s="137">
        <f>FOD!AW90</f>
        <v>2019600</v>
      </c>
      <c r="BR90" s="137" t="str">
        <f t="shared" si="187"/>
        <v>Y</v>
      </c>
      <c r="BS90" s="137" t="str">
        <f t="shared" si="188"/>
        <v>Y</v>
      </c>
      <c r="BT90" s="137" t="str">
        <f t="shared" si="189"/>
        <v>N</v>
      </c>
      <c r="BU90" s="137" t="str">
        <f t="shared" si="190"/>
        <v>N</v>
      </c>
      <c r="BV90" s="139">
        <f t="shared" si="191"/>
        <v>41.284819204348153</v>
      </c>
      <c r="BW90" s="139">
        <f t="shared" si="192"/>
        <v>9.4070036339610166</v>
      </c>
      <c r="BX90" s="139">
        <f t="shared" si="193"/>
        <v>-12.910882543335973</v>
      </c>
      <c r="BY90" s="139">
        <f t="shared" si="194"/>
        <v>-31.15963557140028</v>
      </c>
      <c r="BZ90" s="137" t="str">
        <f t="shared" si="195"/>
        <v>Y</v>
      </c>
      <c r="CA90" s="137" t="str">
        <f t="shared" si="196"/>
        <v>Y</v>
      </c>
      <c r="CB90" s="137" t="str">
        <f t="shared" si="197"/>
        <v>Y</v>
      </c>
      <c r="CC90" s="137">
        <f>FOD!J90</f>
        <v>14278</v>
      </c>
      <c r="CD90" s="137">
        <f>FOD!T90</f>
        <v>12053</v>
      </c>
      <c r="CE90" s="137">
        <f>FOD!AD90</f>
        <v>10885</v>
      </c>
      <c r="CF90" s="137">
        <f>FOD!AN90</f>
        <v>12352</v>
      </c>
      <c r="CG90" s="137">
        <f>FOD!AX90</f>
        <v>18122</v>
      </c>
      <c r="CH90" s="137" t="str">
        <f t="shared" si="198"/>
        <v>Y</v>
      </c>
      <c r="CI90" s="137" t="str">
        <f t="shared" si="199"/>
        <v>Y</v>
      </c>
      <c r="CJ90" s="137" t="str">
        <f t="shared" si="200"/>
        <v>N</v>
      </c>
      <c r="CK90" s="137" t="str">
        <f t="shared" si="201"/>
        <v>N</v>
      </c>
      <c r="CL90" s="139">
        <f t="shared" si="202"/>
        <v>18.460134406371857</v>
      </c>
      <c r="CM90" s="139">
        <f t="shared" si="203"/>
        <v>10.73036288470372</v>
      </c>
      <c r="CN90" s="139">
        <f t="shared" si="204"/>
        <v>-11.876619170984457</v>
      </c>
      <c r="CO90" s="139">
        <f t="shared" si="205"/>
        <v>-31.839752786668139</v>
      </c>
      <c r="CP90" s="137" t="str">
        <f t="shared" si="206"/>
        <v>Y</v>
      </c>
      <c r="CQ90" s="137" t="str">
        <f t="shared" si="207"/>
        <v>Y</v>
      </c>
      <c r="CR90" s="137" t="str">
        <f t="shared" si="208"/>
        <v>Y</v>
      </c>
      <c r="CT90" s="144" t="str">
        <f>'FOD (ALL)'!M90</f>
        <v>MARICO</v>
      </c>
      <c r="CU90" s="137">
        <f>'FOD (ALL)'!N90</f>
        <v>3966</v>
      </c>
      <c r="CV90" s="137">
        <f>'FOD (ALL)'!AE90</f>
        <v>2300</v>
      </c>
      <c r="CW90" s="137">
        <f>'FOD (ALL)'!AV90</f>
        <v>1709</v>
      </c>
      <c r="CX90" s="137">
        <f>'FOD (ALL)'!BM90</f>
        <v>1690</v>
      </c>
      <c r="CY90" s="137">
        <f>'FOD (ALL)'!CD90</f>
        <v>2602</v>
      </c>
      <c r="CZ90" s="137" t="str">
        <f t="shared" si="209"/>
        <v>Y</v>
      </c>
      <c r="DA90" s="137" t="str">
        <f t="shared" si="210"/>
        <v>Y</v>
      </c>
      <c r="DB90" s="137" t="str">
        <f t="shared" si="211"/>
        <v>Y</v>
      </c>
      <c r="DC90" s="137" t="str">
        <f t="shared" si="212"/>
        <v>N</v>
      </c>
      <c r="DD90" s="139">
        <f t="shared" si="213"/>
        <v>72.434782608695642</v>
      </c>
      <c r="DE90" s="139">
        <f t="shared" si="214"/>
        <v>34.581626682270333</v>
      </c>
      <c r="DF90" s="139">
        <f t="shared" si="215"/>
        <v>1.1242603550295858</v>
      </c>
      <c r="DG90" s="139">
        <f t="shared" si="216"/>
        <v>-35.049961568024592</v>
      </c>
      <c r="DH90" s="139" t="str">
        <f t="shared" si="217"/>
        <v>Y</v>
      </c>
      <c r="DI90" s="139" t="str">
        <f t="shared" si="218"/>
        <v>Y</v>
      </c>
      <c r="DJ90" s="137" t="str">
        <f t="shared" si="219"/>
        <v>Y</v>
      </c>
      <c r="DK90" s="137">
        <f>'FOD (ALL)'!O90</f>
        <v>16254.01</v>
      </c>
      <c r="DL90" s="137">
        <f>'FOD (ALL)'!AF90</f>
        <v>9470.4499999999989</v>
      </c>
      <c r="DM90" s="137">
        <f>'FOD (ALL)'!AW90</f>
        <v>7020.78</v>
      </c>
      <c r="DN90" s="137">
        <f>'FOD (ALL)'!BN90</f>
        <v>6801</v>
      </c>
      <c r="DO90" s="137">
        <f>'FOD (ALL)'!CE90</f>
        <v>10503.089999999998</v>
      </c>
      <c r="DP90" s="137" t="str">
        <f t="shared" si="220"/>
        <v>Y</v>
      </c>
      <c r="DQ90" s="137" t="str">
        <f t="shared" si="221"/>
        <v>Y</v>
      </c>
      <c r="DR90" s="137" t="str">
        <f t="shared" si="222"/>
        <v>Y</v>
      </c>
      <c r="DS90" s="137" t="str">
        <f t="shared" si="223"/>
        <v>N</v>
      </c>
      <c r="DT90" s="139">
        <f t="shared" si="224"/>
        <v>71.628697685960034</v>
      </c>
      <c r="DU90" s="139">
        <f t="shared" si="225"/>
        <v>34.891707189229678</v>
      </c>
      <c r="DV90" s="139">
        <f t="shared" si="226"/>
        <v>3.2315835906484307</v>
      </c>
      <c r="DW90" s="139">
        <f t="shared" si="227"/>
        <v>-35.247627126874079</v>
      </c>
      <c r="DX90" s="139" t="str">
        <f t="shared" si="228"/>
        <v>Y</v>
      </c>
      <c r="DY90" s="139" t="str">
        <f t="shared" si="229"/>
        <v>Y</v>
      </c>
      <c r="DZ90" s="137" t="str">
        <f t="shared" si="230"/>
        <v>Y</v>
      </c>
      <c r="EA90" s="137">
        <f>'FOD (ALL)'!P90</f>
        <v>11593600</v>
      </c>
      <c r="EB90" s="137">
        <f>'FOD (ALL)'!AG90</f>
        <v>11570700</v>
      </c>
      <c r="EC90" s="137">
        <f>'FOD (ALL)'!AX90</f>
        <v>11201500</v>
      </c>
      <c r="ED90" s="137">
        <f>'FOD (ALL)'!BO90</f>
        <v>11249600</v>
      </c>
      <c r="EE90" s="137">
        <f>'FOD (ALL)'!CF90</f>
        <v>11328900</v>
      </c>
      <c r="EF90" s="137" t="str">
        <f t="shared" si="231"/>
        <v>Y</v>
      </c>
      <c r="EG90" s="137" t="str">
        <f t="shared" si="232"/>
        <v>Y</v>
      </c>
      <c r="EH90" s="137" t="str">
        <f t="shared" si="233"/>
        <v>N</v>
      </c>
      <c r="EI90" s="137" t="str">
        <f t="shared" si="234"/>
        <v>N</v>
      </c>
      <c r="EJ90" s="139">
        <f t="shared" si="235"/>
        <v>0.19791369580059978</v>
      </c>
      <c r="EK90" s="139">
        <f t="shared" si="236"/>
        <v>3.2959871445788513</v>
      </c>
      <c r="EL90" s="139">
        <f t="shared" si="237"/>
        <v>-0.42757075807139816</v>
      </c>
      <c r="EM90" s="139">
        <f t="shared" si="238"/>
        <v>-0.69997969794066506</v>
      </c>
      <c r="EN90" s="139" t="str">
        <f t="shared" si="239"/>
        <v>N</v>
      </c>
      <c r="EO90" s="139" t="str">
        <f t="shared" si="240"/>
        <v>Y</v>
      </c>
      <c r="EP90" s="137" t="str">
        <f t="shared" si="241"/>
        <v>Y</v>
      </c>
      <c r="EQ90" s="137">
        <f>'FOD (ALL)'!Q90</f>
        <v>22900</v>
      </c>
      <c r="ER90" s="137">
        <f>'FOD (ALL)'!AH90</f>
        <v>369200</v>
      </c>
      <c r="ES90" s="137">
        <f>'FOD (ALL)'!AY90</f>
        <v>-48100</v>
      </c>
      <c r="ET90" s="137">
        <f>'FOD (ALL)'!BP90</f>
        <v>-79300</v>
      </c>
      <c r="EU90" s="137">
        <f>'FOD (ALL)'!CG90</f>
        <v>-293100</v>
      </c>
      <c r="EV90" s="137" t="str">
        <f t="shared" si="242"/>
        <v>N</v>
      </c>
      <c r="EW90" s="137" t="str">
        <f t="shared" si="243"/>
        <v>Y</v>
      </c>
      <c r="EX90" s="137" t="str">
        <f t="shared" si="244"/>
        <v>Y</v>
      </c>
      <c r="EY90" s="137" t="str">
        <f t="shared" si="245"/>
        <v>Y</v>
      </c>
      <c r="EZ90" s="139">
        <f t="shared" si="246"/>
        <v>-93.797399783315271</v>
      </c>
      <c r="FA90" s="139">
        <f t="shared" si="247"/>
        <v>-867.56756756756749</v>
      </c>
      <c r="FB90" s="139">
        <f t="shared" si="248"/>
        <v>-39.344262295081968</v>
      </c>
      <c r="FC90" s="139">
        <f t="shared" si="249"/>
        <v>-72.944387581030369</v>
      </c>
      <c r="FD90" s="139" t="str">
        <f t="shared" si="250"/>
        <v>Y</v>
      </c>
      <c r="FE90" s="139" t="str">
        <f t="shared" si="251"/>
        <v>N</v>
      </c>
      <c r="FF90" s="137" t="str">
        <f t="shared" si="252"/>
        <v>Y</v>
      </c>
    </row>
    <row r="91" spans="1:162" x14ac:dyDescent="0.3">
      <c r="A91" s="137" t="str">
        <f>FOD!B91</f>
        <v>MCDOWELL-N</v>
      </c>
      <c r="B91" s="137">
        <f>FOD!F91</f>
        <v>587.65</v>
      </c>
      <c r="C91" s="137">
        <f>FOD!P91</f>
        <v>606.9</v>
      </c>
      <c r="D91" s="137">
        <f>FOD!Z91</f>
        <v>573.54999999999995</v>
      </c>
      <c r="E91" s="137">
        <f>FOD!AJ91</f>
        <v>554.25</v>
      </c>
      <c r="F91" s="137">
        <f>FOD!AT91</f>
        <v>541.9</v>
      </c>
      <c r="G91" s="137" t="str">
        <f t="shared" si="154"/>
        <v>N</v>
      </c>
      <c r="H91" s="137" t="str">
        <f t="shared" si="155"/>
        <v>Y</v>
      </c>
      <c r="I91" s="137" t="str">
        <f t="shared" si="156"/>
        <v>Y</v>
      </c>
      <c r="J91" s="137" t="str">
        <f t="shared" si="157"/>
        <v>Y</v>
      </c>
      <c r="K91" s="139">
        <f t="shared" si="158"/>
        <v>-3.1718569780853514</v>
      </c>
      <c r="L91" s="139">
        <f t="shared" si="159"/>
        <v>5.8146630633772167</v>
      </c>
      <c r="M91" s="139">
        <f t="shared" si="160"/>
        <v>3.4821831303563289</v>
      </c>
      <c r="N91" s="139">
        <f t="shared" si="161"/>
        <v>2.2790182690533354</v>
      </c>
      <c r="O91" s="137" t="str">
        <f t="shared" si="162"/>
        <v>N</v>
      </c>
      <c r="P91" s="137" t="str">
        <f t="shared" si="163"/>
        <v>Y</v>
      </c>
      <c r="Q91" s="137" t="str">
        <f t="shared" si="164"/>
        <v>Y</v>
      </c>
      <c r="R91" s="137">
        <f>FOD!C91</f>
        <v>607.79999999999995</v>
      </c>
      <c r="S91" s="137">
        <f>FOD!M91</f>
        <v>572.9</v>
      </c>
      <c r="T91" s="137">
        <f>FOD!W91</f>
        <v>561.1</v>
      </c>
      <c r="U91" s="137">
        <f>FOD!AG91</f>
        <v>550.15</v>
      </c>
      <c r="V91" s="137">
        <f>FOD!AQ91</f>
        <v>538.9</v>
      </c>
      <c r="W91" s="137">
        <f>FOD!D91</f>
        <v>611.1</v>
      </c>
      <c r="X91" s="137">
        <f>FOD!N91</f>
        <v>611.4</v>
      </c>
      <c r="Y91" s="137">
        <f>FOD!X91</f>
        <v>576.9</v>
      </c>
      <c r="Z91" s="137">
        <f>FOD!AH91</f>
        <v>559.45000000000005</v>
      </c>
      <c r="AA91" s="137">
        <f>FOD!AR91</f>
        <v>569</v>
      </c>
      <c r="AB91" s="137">
        <f>FOD!E91</f>
        <v>583.4</v>
      </c>
      <c r="AC91" s="137">
        <f>FOD!O91</f>
        <v>570.75</v>
      </c>
      <c r="AD91" s="137">
        <f>FOD!Y91</f>
        <v>556.85</v>
      </c>
      <c r="AE91" s="137">
        <f>FOD!AI91</f>
        <v>541.45000000000005</v>
      </c>
      <c r="AF91" s="137">
        <f>FOD!AS91</f>
        <v>533.75</v>
      </c>
      <c r="AG91" s="137">
        <f>FOD!G91</f>
        <v>9006250</v>
      </c>
      <c r="AH91" s="137">
        <f>FOD!Q91</f>
        <v>9795000</v>
      </c>
      <c r="AI91" s="137">
        <f>FOD!AA91</f>
        <v>10072500</v>
      </c>
      <c r="AJ91" s="137">
        <f>FOD!AK91</f>
        <v>10266250</v>
      </c>
      <c r="AK91" s="137">
        <f>FOD!AU91</f>
        <v>10368750</v>
      </c>
      <c r="AL91" s="137" t="str">
        <f t="shared" si="165"/>
        <v>N</v>
      </c>
      <c r="AM91" s="137" t="str">
        <f t="shared" si="166"/>
        <v>N</v>
      </c>
      <c r="AN91" s="137" t="str">
        <f t="shared" si="167"/>
        <v>N</v>
      </c>
      <c r="AO91" s="137" t="str">
        <f t="shared" si="168"/>
        <v>N</v>
      </c>
      <c r="AP91" s="139">
        <f t="shared" si="169"/>
        <v>-8.0525778458397141</v>
      </c>
      <c r="AQ91" s="139">
        <f t="shared" si="170"/>
        <v>-2.7550260610573343</v>
      </c>
      <c r="AR91" s="139">
        <f t="shared" si="171"/>
        <v>-1.8872519176914646</v>
      </c>
      <c r="AS91" s="139">
        <f t="shared" si="172"/>
        <v>-0.98854731766124182</v>
      </c>
      <c r="AT91" s="137" t="str">
        <f t="shared" si="173"/>
        <v>N</v>
      </c>
      <c r="AU91" s="137" t="str">
        <f t="shared" si="174"/>
        <v>N</v>
      </c>
      <c r="AV91" s="137" t="str">
        <f t="shared" si="175"/>
        <v>N</v>
      </c>
      <c r="AW91" s="137">
        <f>FOD!H91</f>
        <v>4616025562.5</v>
      </c>
      <c r="AX91" s="137">
        <f>FOD!R91</f>
        <v>7314243000</v>
      </c>
      <c r="AY91" s="137">
        <f>FOD!AB91</f>
        <v>4444377062.5</v>
      </c>
      <c r="AZ91" s="137">
        <f>FOD!AL91</f>
        <v>3324915000</v>
      </c>
      <c r="BA91" s="137">
        <f>FOD!AV91</f>
        <v>10725129125</v>
      </c>
      <c r="BB91" s="137" t="str">
        <f t="shared" si="176"/>
        <v>N</v>
      </c>
      <c r="BC91" s="137" t="str">
        <f t="shared" si="177"/>
        <v>Y</v>
      </c>
      <c r="BD91" s="137" t="str">
        <f t="shared" si="178"/>
        <v>Y</v>
      </c>
      <c r="BE91" s="137" t="str">
        <f t="shared" si="179"/>
        <v>N</v>
      </c>
      <c r="BF91" s="139">
        <f t="shared" si="180"/>
        <v>-36.889906959612908</v>
      </c>
      <c r="BG91" s="139">
        <f t="shared" si="181"/>
        <v>64.572962580399874</v>
      </c>
      <c r="BH91" s="139">
        <f t="shared" si="182"/>
        <v>33.668892663421474</v>
      </c>
      <c r="BI91" s="139">
        <f t="shared" si="183"/>
        <v>-68.998834780928576</v>
      </c>
      <c r="BJ91" s="137" t="str">
        <f t="shared" si="184"/>
        <v>N</v>
      </c>
      <c r="BK91" s="137" t="str">
        <f t="shared" si="185"/>
        <v>Y</v>
      </c>
      <c r="BL91" s="137" t="str">
        <f t="shared" si="186"/>
        <v>Y</v>
      </c>
      <c r="BM91" s="137">
        <f>FOD!I91</f>
        <v>7771250</v>
      </c>
      <c r="BN91" s="137">
        <f>FOD!S91</f>
        <v>12290000</v>
      </c>
      <c r="BO91" s="137">
        <f>FOD!AC91</f>
        <v>7811250</v>
      </c>
      <c r="BP91" s="137">
        <f>FOD!AM91</f>
        <v>6027500</v>
      </c>
      <c r="BQ91" s="137">
        <f>FOD!AW91</f>
        <v>19437500</v>
      </c>
      <c r="BR91" s="137" t="str">
        <f t="shared" si="187"/>
        <v>N</v>
      </c>
      <c r="BS91" s="137" t="str">
        <f t="shared" si="188"/>
        <v>Y</v>
      </c>
      <c r="BT91" s="137" t="str">
        <f t="shared" si="189"/>
        <v>Y</v>
      </c>
      <c r="BU91" s="137" t="str">
        <f t="shared" si="190"/>
        <v>N</v>
      </c>
      <c r="BV91" s="139">
        <f t="shared" si="191"/>
        <v>-36.76769731489015</v>
      </c>
      <c r="BW91" s="139">
        <f t="shared" si="192"/>
        <v>57.337173947831651</v>
      </c>
      <c r="BX91" s="139">
        <f t="shared" si="193"/>
        <v>29.593529655744504</v>
      </c>
      <c r="BY91" s="139">
        <f t="shared" si="194"/>
        <v>-68.9903536977492</v>
      </c>
      <c r="BZ91" s="137" t="str">
        <f t="shared" si="195"/>
        <v>N</v>
      </c>
      <c r="CA91" s="137" t="str">
        <f t="shared" si="196"/>
        <v>Y</v>
      </c>
      <c r="CB91" s="137" t="str">
        <f t="shared" si="197"/>
        <v>Y</v>
      </c>
      <c r="CC91" s="137">
        <f>FOD!J91</f>
        <v>5517</v>
      </c>
      <c r="CD91" s="137">
        <f>FOD!T91</f>
        <v>9102</v>
      </c>
      <c r="CE91" s="137">
        <f>FOD!AD91</f>
        <v>5936</v>
      </c>
      <c r="CF91" s="137">
        <f>FOD!AN91</f>
        <v>4574</v>
      </c>
      <c r="CG91" s="137">
        <f>FOD!AX91</f>
        <v>14234</v>
      </c>
      <c r="CH91" s="137" t="str">
        <f t="shared" si="198"/>
        <v>N</v>
      </c>
      <c r="CI91" s="137" t="str">
        <f t="shared" si="199"/>
        <v>Y</v>
      </c>
      <c r="CJ91" s="137" t="str">
        <f t="shared" si="200"/>
        <v>Y</v>
      </c>
      <c r="CK91" s="137" t="str">
        <f t="shared" si="201"/>
        <v>N</v>
      </c>
      <c r="CL91" s="139">
        <f t="shared" si="202"/>
        <v>-39.386947923533292</v>
      </c>
      <c r="CM91" s="139">
        <f t="shared" si="203"/>
        <v>53.335579514824794</v>
      </c>
      <c r="CN91" s="139">
        <f t="shared" si="204"/>
        <v>29.777000437254042</v>
      </c>
      <c r="CO91" s="139">
        <f t="shared" si="205"/>
        <v>-67.865673738934944</v>
      </c>
      <c r="CP91" s="137" t="str">
        <f t="shared" si="206"/>
        <v>N</v>
      </c>
      <c r="CQ91" s="137" t="str">
        <f t="shared" si="207"/>
        <v>Y</v>
      </c>
      <c r="CR91" s="137" t="str">
        <f t="shared" si="208"/>
        <v>Y</v>
      </c>
      <c r="CT91" s="144" t="str">
        <f>'FOD (ALL)'!M91</f>
        <v>MARUTI</v>
      </c>
      <c r="CU91" s="137">
        <f>'FOD (ALL)'!N91</f>
        <v>24951</v>
      </c>
      <c r="CV91" s="137">
        <f>'FOD (ALL)'!AE91</f>
        <v>14747</v>
      </c>
      <c r="CW91" s="137">
        <f>'FOD (ALL)'!AV91</f>
        <v>13962</v>
      </c>
      <c r="CX91" s="137">
        <f>'FOD (ALL)'!BM91</f>
        <v>14768</v>
      </c>
      <c r="CY91" s="137">
        <f>'FOD (ALL)'!CD91</f>
        <v>21798</v>
      </c>
      <c r="CZ91" s="137" t="str">
        <f t="shared" si="209"/>
        <v>Y</v>
      </c>
      <c r="DA91" s="137" t="str">
        <f t="shared" si="210"/>
        <v>Y</v>
      </c>
      <c r="DB91" s="137" t="str">
        <f t="shared" si="211"/>
        <v>N</v>
      </c>
      <c r="DC91" s="137" t="str">
        <f t="shared" si="212"/>
        <v>N</v>
      </c>
      <c r="DD91" s="139">
        <f t="shared" si="213"/>
        <v>69.19373431884452</v>
      </c>
      <c r="DE91" s="139">
        <f t="shared" si="214"/>
        <v>5.622403667096405</v>
      </c>
      <c r="DF91" s="139">
        <f t="shared" si="215"/>
        <v>-5.457746478873239</v>
      </c>
      <c r="DG91" s="139">
        <f t="shared" si="216"/>
        <v>-32.250665198642075</v>
      </c>
      <c r="DH91" s="139" t="str">
        <f t="shared" si="217"/>
        <v>Y</v>
      </c>
      <c r="DI91" s="139" t="str">
        <f t="shared" si="218"/>
        <v>Y</v>
      </c>
      <c r="DJ91" s="137" t="str">
        <f t="shared" si="219"/>
        <v>Y</v>
      </c>
      <c r="DK91" s="137">
        <f>'FOD (ALL)'!O91</f>
        <v>125357.62000000001</v>
      </c>
      <c r="DL91" s="137">
        <f>'FOD (ALL)'!AF91</f>
        <v>73682.8</v>
      </c>
      <c r="DM91" s="137">
        <f>'FOD (ALL)'!AW91</f>
        <v>67593.440000000002</v>
      </c>
      <c r="DN91" s="137">
        <f>'FOD (ALL)'!BN91</f>
        <v>71383.509999999995</v>
      </c>
      <c r="DO91" s="137">
        <f>'FOD (ALL)'!CE91</f>
        <v>105284.54000000001</v>
      </c>
      <c r="DP91" s="137" t="str">
        <f t="shared" si="220"/>
        <v>Y</v>
      </c>
      <c r="DQ91" s="137" t="str">
        <f t="shared" si="221"/>
        <v>Y</v>
      </c>
      <c r="DR91" s="137" t="str">
        <f t="shared" si="222"/>
        <v>N</v>
      </c>
      <c r="DS91" s="137" t="str">
        <f t="shared" si="223"/>
        <v>N</v>
      </c>
      <c r="DT91" s="139">
        <f t="shared" si="224"/>
        <v>70.131455373574298</v>
      </c>
      <c r="DU91" s="139">
        <f t="shared" si="225"/>
        <v>9.0088032211409868</v>
      </c>
      <c r="DV91" s="139">
        <f t="shared" si="226"/>
        <v>-5.3094475180612344</v>
      </c>
      <c r="DW91" s="139">
        <f t="shared" si="227"/>
        <v>-32.199437828193972</v>
      </c>
      <c r="DX91" s="139" t="str">
        <f t="shared" si="228"/>
        <v>Y</v>
      </c>
      <c r="DY91" s="139" t="str">
        <f t="shared" si="229"/>
        <v>Y</v>
      </c>
      <c r="DZ91" s="137" t="str">
        <f t="shared" si="230"/>
        <v>Y</v>
      </c>
      <c r="EA91" s="137">
        <f>'FOD (ALL)'!P91</f>
        <v>3242200</v>
      </c>
      <c r="EB91" s="137">
        <f>'FOD (ALL)'!AG91</f>
        <v>3214100</v>
      </c>
      <c r="EC91" s="137">
        <f>'FOD (ALL)'!AX91</f>
        <v>3285200</v>
      </c>
      <c r="ED91" s="137">
        <f>'FOD (ALL)'!BO91</f>
        <v>3226900</v>
      </c>
      <c r="EE91" s="137">
        <f>'FOD (ALL)'!CF91</f>
        <v>3220900</v>
      </c>
      <c r="EF91" s="137" t="str">
        <f t="shared" si="231"/>
        <v>Y</v>
      </c>
      <c r="EG91" s="137" t="str">
        <f t="shared" si="232"/>
        <v>N</v>
      </c>
      <c r="EH91" s="137" t="str">
        <f t="shared" si="233"/>
        <v>Y</v>
      </c>
      <c r="EI91" s="137" t="str">
        <f t="shared" si="234"/>
        <v>Y</v>
      </c>
      <c r="EJ91" s="139">
        <f t="shared" si="235"/>
        <v>0.87427273575806597</v>
      </c>
      <c r="EK91" s="139">
        <f t="shared" si="236"/>
        <v>-2.1642517959332768</v>
      </c>
      <c r="EL91" s="139">
        <f t="shared" si="237"/>
        <v>1.8066875329263381</v>
      </c>
      <c r="EM91" s="139">
        <f t="shared" si="238"/>
        <v>0.18628333695550933</v>
      </c>
      <c r="EN91" s="139" t="str">
        <f t="shared" si="239"/>
        <v>Y</v>
      </c>
      <c r="EO91" s="139" t="str">
        <f t="shared" si="240"/>
        <v>N</v>
      </c>
      <c r="EP91" s="137" t="str">
        <f t="shared" si="241"/>
        <v>Y</v>
      </c>
      <c r="EQ91" s="137">
        <f>'FOD (ALL)'!Q91</f>
        <v>28100</v>
      </c>
      <c r="ER91" s="137">
        <f>'FOD (ALL)'!AH91</f>
        <v>-71100</v>
      </c>
      <c r="ES91" s="137">
        <f>'FOD (ALL)'!AY91</f>
        <v>58300</v>
      </c>
      <c r="ET91" s="137">
        <f>'FOD (ALL)'!BP91</f>
        <v>6000</v>
      </c>
      <c r="EU91" s="137">
        <f>'FOD (ALL)'!CG91</f>
        <v>169800</v>
      </c>
      <c r="EV91" s="137" t="str">
        <f t="shared" si="242"/>
        <v>Y</v>
      </c>
      <c r="EW91" s="137" t="str">
        <f t="shared" si="243"/>
        <v>N</v>
      </c>
      <c r="EX91" s="137" t="str">
        <f t="shared" si="244"/>
        <v>Y</v>
      </c>
      <c r="EY91" s="137" t="str">
        <f t="shared" si="245"/>
        <v>N</v>
      </c>
      <c r="EZ91" s="139">
        <f t="shared" si="246"/>
        <v>-139.52180028129396</v>
      </c>
      <c r="FA91" s="139">
        <f t="shared" si="247"/>
        <v>-221.95540308747854</v>
      </c>
      <c r="FB91" s="139">
        <f t="shared" si="248"/>
        <v>871.66666666666663</v>
      </c>
      <c r="FC91" s="139">
        <f t="shared" si="249"/>
        <v>-96.466431095406364</v>
      </c>
      <c r="FD91" s="139" t="str">
        <f t="shared" si="250"/>
        <v>Y</v>
      </c>
      <c r="FE91" s="139" t="str">
        <f t="shared" si="251"/>
        <v>N</v>
      </c>
      <c r="FF91" s="137" t="str">
        <f t="shared" si="252"/>
        <v>Y</v>
      </c>
    </row>
    <row r="92" spans="1:162" x14ac:dyDescent="0.3">
      <c r="A92" s="137" t="str">
        <f>FOD!B92</f>
        <v xml:space="preserve">MFSL      </v>
      </c>
      <c r="B92" s="137">
        <f>FOD!F92</f>
        <v>430.5</v>
      </c>
      <c r="C92" s="137">
        <f>FOD!P92</f>
        <v>440.35</v>
      </c>
      <c r="D92" s="137">
        <f>FOD!Z92</f>
        <v>435.5</v>
      </c>
      <c r="E92" s="137">
        <f>FOD!AJ92</f>
        <v>425.95</v>
      </c>
      <c r="F92" s="137">
        <f>FOD!AT92</f>
        <v>417.7</v>
      </c>
      <c r="G92" s="137" t="str">
        <f t="shared" si="154"/>
        <v>N</v>
      </c>
      <c r="H92" s="137" t="str">
        <f t="shared" si="155"/>
        <v>Y</v>
      </c>
      <c r="I92" s="137" t="str">
        <f t="shared" si="156"/>
        <v>Y</v>
      </c>
      <c r="J92" s="137" t="str">
        <f t="shared" si="157"/>
        <v>Y</v>
      </c>
      <c r="K92" s="139">
        <f t="shared" si="158"/>
        <v>-2.2368570455319681</v>
      </c>
      <c r="L92" s="139">
        <f t="shared" si="159"/>
        <v>1.1136624569460443</v>
      </c>
      <c r="M92" s="139">
        <f t="shared" si="160"/>
        <v>2.2420471886371667</v>
      </c>
      <c r="N92" s="139">
        <f t="shared" si="161"/>
        <v>1.9751017476657888</v>
      </c>
      <c r="O92" s="137" t="str">
        <f t="shared" si="162"/>
        <v>N</v>
      </c>
      <c r="P92" s="137" t="str">
        <f t="shared" si="163"/>
        <v>N</v>
      </c>
      <c r="Q92" s="137" t="str">
        <f t="shared" si="164"/>
        <v>Y</v>
      </c>
      <c r="R92" s="137">
        <f>FOD!C92</f>
        <v>431.35</v>
      </c>
      <c r="S92" s="137">
        <f>FOD!M92</f>
        <v>434.05</v>
      </c>
      <c r="T92" s="137">
        <f>FOD!W92</f>
        <v>430.35</v>
      </c>
      <c r="U92" s="137">
        <f>FOD!AG92</f>
        <v>436.15</v>
      </c>
      <c r="V92" s="137">
        <f>FOD!AQ92</f>
        <v>446.7</v>
      </c>
      <c r="W92" s="137">
        <f>FOD!D92</f>
        <v>437.95</v>
      </c>
      <c r="X92" s="137">
        <f>FOD!N92</f>
        <v>447.9</v>
      </c>
      <c r="Y92" s="137">
        <f>FOD!X92</f>
        <v>439.15</v>
      </c>
      <c r="Z92" s="137">
        <f>FOD!AH92</f>
        <v>438</v>
      </c>
      <c r="AA92" s="137">
        <f>FOD!AR92</f>
        <v>448.7</v>
      </c>
      <c r="AB92" s="137">
        <f>FOD!E92</f>
        <v>425</v>
      </c>
      <c r="AC92" s="137">
        <f>FOD!O92</f>
        <v>430.5</v>
      </c>
      <c r="AD92" s="137">
        <f>FOD!Y92</f>
        <v>413.7</v>
      </c>
      <c r="AE92" s="137">
        <f>FOD!AI92</f>
        <v>419.1</v>
      </c>
      <c r="AF92" s="137">
        <f>FOD!AS92</f>
        <v>407.4</v>
      </c>
      <c r="AG92" s="137">
        <f>FOD!G92</f>
        <v>1796600</v>
      </c>
      <c r="AH92" s="137">
        <f>FOD!Q92</f>
        <v>1808300</v>
      </c>
      <c r="AI92" s="137">
        <f>FOD!AA92</f>
        <v>1796600</v>
      </c>
      <c r="AJ92" s="137">
        <f>FOD!AK92</f>
        <v>1734200</v>
      </c>
      <c r="AK92" s="137">
        <f>FOD!AU92</f>
        <v>1687400</v>
      </c>
      <c r="AL92" s="137" t="str">
        <f t="shared" si="165"/>
        <v>N</v>
      </c>
      <c r="AM92" s="137" t="str">
        <f t="shared" si="166"/>
        <v>Y</v>
      </c>
      <c r="AN92" s="137" t="str">
        <f t="shared" si="167"/>
        <v>Y</v>
      </c>
      <c r="AO92" s="137" t="str">
        <f t="shared" si="168"/>
        <v>Y</v>
      </c>
      <c r="AP92" s="139">
        <f t="shared" si="169"/>
        <v>-0.64701653486700217</v>
      </c>
      <c r="AQ92" s="139">
        <f t="shared" si="170"/>
        <v>0.65123010130246017</v>
      </c>
      <c r="AR92" s="139">
        <f t="shared" si="171"/>
        <v>3.5982008995502248</v>
      </c>
      <c r="AS92" s="139">
        <f t="shared" si="172"/>
        <v>2.773497688751926</v>
      </c>
      <c r="AT92" s="137" t="str">
        <f t="shared" si="173"/>
        <v>N</v>
      </c>
      <c r="AU92" s="137" t="str">
        <f t="shared" si="174"/>
        <v>N</v>
      </c>
      <c r="AV92" s="137" t="str">
        <f t="shared" si="175"/>
        <v>Y</v>
      </c>
      <c r="AW92" s="137">
        <f>FOD!H92</f>
        <v>840617115</v>
      </c>
      <c r="AX92" s="137">
        <f>FOD!R92</f>
        <v>470763540</v>
      </c>
      <c r="AY92" s="137">
        <f>FOD!AB92</f>
        <v>417289535</v>
      </c>
      <c r="AZ92" s="137">
        <f>FOD!AL92</f>
        <v>1258894780</v>
      </c>
      <c r="BA92" s="137">
        <f>FOD!AV92</f>
        <v>1283726535</v>
      </c>
      <c r="BB92" s="137" t="str">
        <f t="shared" si="176"/>
        <v>Y</v>
      </c>
      <c r="BC92" s="137" t="str">
        <f t="shared" si="177"/>
        <v>Y</v>
      </c>
      <c r="BD92" s="137" t="str">
        <f t="shared" si="178"/>
        <v>N</v>
      </c>
      <c r="BE92" s="137" t="str">
        <f t="shared" si="179"/>
        <v>N</v>
      </c>
      <c r="BF92" s="139">
        <f t="shared" si="180"/>
        <v>78.564617599740203</v>
      </c>
      <c r="BG92" s="139">
        <f t="shared" si="181"/>
        <v>12.814604852240063</v>
      </c>
      <c r="BH92" s="139">
        <f t="shared" si="182"/>
        <v>-66.852707499510018</v>
      </c>
      <c r="BI92" s="139">
        <f t="shared" si="183"/>
        <v>-1.9343492810172378</v>
      </c>
      <c r="BJ92" s="137" t="str">
        <f t="shared" si="184"/>
        <v>Y</v>
      </c>
      <c r="BK92" s="137" t="str">
        <f t="shared" si="185"/>
        <v>Y</v>
      </c>
      <c r="BL92" s="137" t="str">
        <f t="shared" si="186"/>
        <v>N</v>
      </c>
      <c r="BM92" s="137">
        <f>FOD!I92</f>
        <v>1951300</v>
      </c>
      <c r="BN92" s="137">
        <f>FOD!S92</f>
        <v>1067300</v>
      </c>
      <c r="BO92" s="137">
        <f>FOD!AC92</f>
        <v>980200</v>
      </c>
      <c r="BP92" s="137">
        <f>FOD!AM92</f>
        <v>2914600</v>
      </c>
      <c r="BQ92" s="137">
        <f>FOD!AW92</f>
        <v>3044600</v>
      </c>
      <c r="BR92" s="137" t="str">
        <f t="shared" si="187"/>
        <v>Y</v>
      </c>
      <c r="BS92" s="137" t="str">
        <f t="shared" si="188"/>
        <v>Y</v>
      </c>
      <c r="BT92" s="137" t="str">
        <f t="shared" si="189"/>
        <v>N</v>
      </c>
      <c r="BU92" s="137" t="str">
        <f t="shared" si="190"/>
        <v>N</v>
      </c>
      <c r="BV92" s="139">
        <f t="shared" si="191"/>
        <v>82.825822168087697</v>
      </c>
      <c r="BW92" s="139">
        <f t="shared" si="192"/>
        <v>8.8859416445623332</v>
      </c>
      <c r="BX92" s="139">
        <f t="shared" si="193"/>
        <v>-66.36931311329171</v>
      </c>
      <c r="BY92" s="139">
        <f t="shared" si="194"/>
        <v>-4.269854824935952</v>
      </c>
      <c r="BZ92" s="137" t="str">
        <f t="shared" si="195"/>
        <v>Y</v>
      </c>
      <c r="CA92" s="137" t="str">
        <f t="shared" si="196"/>
        <v>Y</v>
      </c>
      <c r="CB92" s="137" t="str">
        <f t="shared" si="197"/>
        <v>N</v>
      </c>
      <c r="CC92" s="137">
        <f>FOD!J92</f>
        <v>1293</v>
      </c>
      <c r="CD92" s="137">
        <f>FOD!T92</f>
        <v>715</v>
      </c>
      <c r="CE92" s="137">
        <f>FOD!AD92</f>
        <v>721</v>
      </c>
      <c r="CF92" s="137">
        <f>FOD!AN92</f>
        <v>1991</v>
      </c>
      <c r="CG92" s="137">
        <f>FOD!AX92</f>
        <v>2027</v>
      </c>
      <c r="CH92" s="137" t="str">
        <f t="shared" si="198"/>
        <v>Y</v>
      </c>
      <c r="CI92" s="137" t="str">
        <f t="shared" si="199"/>
        <v>N</v>
      </c>
      <c r="CJ92" s="137" t="str">
        <f t="shared" si="200"/>
        <v>N</v>
      </c>
      <c r="CK92" s="137" t="str">
        <f t="shared" si="201"/>
        <v>N</v>
      </c>
      <c r="CL92" s="139">
        <f t="shared" si="202"/>
        <v>80.83916083916084</v>
      </c>
      <c r="CM92" s="139">
        <f t="shared" si="203"/>
        <v>-0.83217753120665738</v>
      </c>
      <c r="CN92" s="139">
        <f t="shared" si="204"/>
        <v>-63.787041687594169</v>
      </c>
      <c r="CO92" s="139">
        <f t="shared" si="205"/>
        <v>-1.7760236803157377</v>
      </c>
      <c r="CP92" s="137" t="str">
        <f t="shared" si="206"/>
        <v>Y</v>
      </c>
      <c r="CQ92" s="137" t="str">
        <f t="shared" si="207"/>
        <v>Y</v>
      </c>
      <c r="CR92" s="137" t="str">
        <f t="shared" si="208"/>
        <v>N</v>
      </c>
      <c r="CT92" s="144" t="str">
        <f>'FOD (ALL)'!M92</f>
        <v>MCDOWELL-N</v>
      </c>
      <c r="CU92" s="137">
        <f>'FOD (ALL)'!N92</f>
        <v>7882</v>
      </c>
      <c r="CV92" s="137">
        <f>'FOD (ALL)'!AE92</f>
        <v>11095</v>
      </c>
      <c r="CW92" s="137">
        <f>'FOD (ALL)'!AV92</f>
        <v>6637</v>
      </c>
      <c r="CX92" s="137">
        <f>'FOD (ALL)'!BM92</f>
        <v>5122</v>
      </c>
      <c r="CY92" s="137">
        <f>'FOD (ALL)'!CD92</f>
        <v>15902</v>
      </c>
      <c r="CZ92" s="137" t="str">
        <f t="shared" si="209"/>
        <v>N</v>
      </c>
      <c r="DA92" s="137" t="str">
        <f t="shared" si="210"/>
        <v>Y</v>
      </c>
      <c r="DB92" s="137" t="str">
        <f t="shared" si="211"/>
        <v>Y</v>
      </c>
      <c r="DC92" s="137" t="str">
        <f t="shared" si="212"/>
        <v>N</v>
      </c>
      <c r="DD92" s="139">
        <f t="shared" si="213"/>
        <v>-28.9589905362776</v>
      </c>
      <c r="DE92" s="139">
        <f t="shared" si="214"/>
        <v>67.168901612174167</v>
      </c>
      <c r="DF92" s="139">
        <f t="shared" si="215"/>
        <v>29.578289730573992</v>
      </c>
      <c r="DG92" s="139">
        <f t="shared" si="216"/>
        <v>-67.790215067287136</v>
      </c>
      <c r="DH92" s="139" t="str">
        <f t="shared" si="217"/>
        <v>N</v>
      </c>
      <c r="DI92" s="139" t="str">
        <f t="shared" si="218"/>
        <v>Y</v>
      </c>
      <c r="DJ92" s="137" t="str">
        <f t="shared" si="219"/>
        <v>Y</v>
      </c>
      <c r="DK92" s="137">
        <f>'FOD (ALL)'!O92</f>
        <v>58502.05</v>
      </c>
      <c r="DL92" s="137">
        <f>'FOD (ALL)'!AF92</f>
        <v>82593.209999999992</v>
      </c>
      <c r="DM92" s="137">
        <f>'FOD (ALL)'!AW92</f>
        <v>47208.319999999992</v>
      </c>
      <c r="DN92" s="137">
        <f>'FOD (ALL)'!BN92</f>
        <v>35324.01</v>
      </c>
      <c r="DO92" s="137">
        <f>'FOD (ALL)'!CE92</f>
        <v>109673.43999999999</v>
      </c>
      <c r="DP92" s="137" t="str">
        <f t="shared" si="220"/>
        <v>N</v>
      </c>
      <c r="DQ92" s="137" t="str">
        <f t="shared" si="221"/>
        <v>Y</v>
      </c>
      <c r="DR92" s="137" t="str">
        <f t="shared" si="222"/>
        <v>Y</v>
      </c>
      <c r="DS92" s="137" t="str">
        <f t="shared" si="223"/>
        <v>N</v>
      </c>
      <c r="DT92" s="139">
        <f t="shared" si="224"/>
        <v>-29.168451014314606</v>
      </c>
      <c r="DU92" s="139">
        <f t="shared" si="225"/>
        <v>74.954774921030875</v>
      </c>
      <c r="DV92" s="139">
        <f t="shared" si="226"/>
        <v>33.64371712045147</v>
      </c>
      <c r="DW92" s="139">
        <f t="shared" si="227"/>
        <v>-67.791645816890579</v>
      </c>
      <c r="DX92" s="139" t="str">
        <f t="shared" si="228"/>
        <v>N</v>
      </c>
      <c r="DY92" s="139" t="str">
        <f t="shared" si="229"/>
        <v>Y</v>
      </c>
      <c r="DZ92" s="137" t="str">
        <f t="shared" si="230"/>
        <v>Y</v>
      </c>
      <c r="EA92" s="137">
        <f>'FOD (ALL)'!P92</f>
        <v>10583750</v>
      </c>
      <c r="EB92" s="137">
        <f>'FOD (ALL)'!AG92</f>
        <v>10581250</v>
      </c>
      <c r="EC92" s="137">
        <f>'FOD (ALL)'!AX92</f>
        <v>10493750</v>
      </c>
      <c r="ED92" s="137">
        <f>'FOD (ALL)'!BO92</f>
        <v>10663750</v>
      </c>
      <c r="EE92" s="137">
        <f>'FOD (ALL)'!CF92</f>
        <v>10738750</v>
      </c>
      <c r="EF92" s="137" t="str">
        <f t="shared" si="231"/>
        <v>Y</v>
      </c>
      <c r="EG92" s="137" t="str">
        <f t="shared" si="232"/>
        <v>Y</v>
      </c>
      <c r="EH92" s="137" t="str">
        <f t="shared" si="233"/>
        <v>N</v>
      </c>
      <c r="EI92" s="137" t="str">
        <f t="shared" si="234"/>
        <v>N</v>
      </c>
      <c r="EJ92" s="139">
        <f t="shared" si="235"/>
        <v>2.3626698168930892E-2</v>
      </c>
      <c r="EK92" s="139">
        <f t="shared" si="236"/>
        <v>0.83382966051220964</v>
      </c>
      <c r="EL92" s="139">
        <f t="shared" si="237"/>
        <v>-1.5941859102098228</v>
      </c>
      <c r="EM92" s="139">
        <f t="shared" si="238"/>
        <v>-0.69840530788033994</v>
      </c>
      <c r="EN92" s="139" t="str">
        <f t="shared" si="239"/>
        <v>N</v>
      </c>
      <c r="EO92" s="139" t="str">
        <f t="shared" si="240"/>
        <v>Y</v>
      </c>
      <c r="EP92" s="137" t="str">
        <f t="shared" si="241"/>
        <v>N</v>
      </c>
      <c r="EQ92" s="137">
        <f>'FOD (ALL)'!Q92</f>
        <v>2500</v>
      </c>
      <c r="ER92" s="137">
        <f>'FOD (ALL)'!AH92</f>
        <v>87500</v>
      </c>
      <c r="ES92" s="137">
        <f>'FOD (ALL)'!AY92</f>
        <v>-170000</v>
      </c>
      <c r="ET92" s="137">
        <f>'FOD (ALL)'!BP92</f>
        <v>-75000</v>
      </c>
      <c r="EU92" s="137">
        <f>'FOD (ALL)'!CG92</f>
        <v>-550000</v>
      </c>
      <c r="EV92" s="137" t="str">
        <f t="shared" si="242"/>
        <v>N</v>
      </c>
      <c r="EW92" s="137" t="str">
        <f t="shared" si="243"/>
        <v>Y</v>
      </c>
      <c r="EX92" s="137" t="str">
        <f t="shared" si="244"/>
        <v>N</v>
      </c>
      <c r="EY92" s="137" t="str">
        <f t="shared" si="245"/>
        <v>Y</v>
      </c>
      <c r="EZ92" s="139">
        <f t="shared" si="246"/>
        <v>-97.142857142857139</v>
      </c>
      <c r="FA92" s="139">
        <f t="shared" si="247"/>
        <v>-151.47058823529412</v>
      </c>
      <c r="FB92" s="139">
        <f t="shared" si="248"/>
        <v>126.66666666666666</v>
      </c>
      <c r="FC92" s="139">
        <f t="shared" si="249"/>
        <v>-86.36363636363636</v>
      </c>
      <c r="FD92" s="139" t="str">
        <f t="shared" si="250"/>
        <v>Y</v>
      </c>
      <c r="FE92" s="139" t="str">
        <f t="shared" si="251"/>
        <v>N</v>
      </c>
      <c r="FF92" s="137" t="str">
        <f t="shared" si="252"/>
        <v>Y</v>
      </c>
    </row>
    <row r="93" spans="1:162" x14ac:dyDescent="0.3">
      <c r="A93" s="137" t="str">
        <f>FOD!B93</f>
        <v xml:space="preserve">MGL       </v>
      </c>
      <c r="B93" s="137">
        <f>FOD!F93</f>
        <v>894.35</v>
      </c>
      <c r="C93" s="137">
        <f>FOD!P93</f>
        <v>903.65</v>
      </c>
      <c r="D93" s="137">
        <f>FOD!Z93</f>
        <v>898.95</v>
      </c>
      <c r="E93" s="137">
        <f>FOD!AJ93</f>
        <v>889.95</v>
      </c>
      <c r="F93" s="137">
        <f>FOD!AT93</f>
        <v>879.5</v>
      </c>
      <c r="G93" s="137" t="str">
        <f t="shared" si="154"/>
        <v>N</v>
      </c>
      <c r="H93" s="137" t="str">
        <f t="shared" si="155"/>
        <v>Y</v>
      </c>
      <c r="I93" s="137" t="str">
        <f t="shared" si="156"/>
        <v>Y</v>
      </c>
      <c r="J93" s="137" t="str">
        <f t="shared" si="157"/>
        <v>Y</v>
      </c>
      <c r="K93" s="139">
        <f t="shared" si="158"/>
        <v>-1.0291595197255525</v>
      </c>
      <c r="L93" s="139">
        <f t="shared" si="159"/>
        <v>0.52283219311418117</v>
      </c>
      <c r="M93" s="139">
        <f t="shared" si="160"/>
        <v>1.0112927692566998</v>
      </c>
      <c r="N93" s="139">
        <f t="shared" si="161"/>
        <v>1.1881750994883509</v>
      </c>
      <c r="O93" s="137" t="str">
        <f t="shared" si="162"/>
        <v>N</v>
      </c>
      <c r="P93" s="137" t="str">
        <f t="shared" si="163"/>
        <v>N</v>
      </c>
      <c r="Q93" s="137" t="str">
        <f t="shared" si="164"/>
        <v>N</v>
      </c>
      <c r="R93" s="137">
        <f>FOD!C93</f>
        <v>906</v>
      </c>
      <c r="S93" s="137">
        <f>FOD!M93</f>
        <v>899.45</v>
      </c>
      <c r="T93" s="137">
        <f>FOD!W93</f>
        <v>880.9</v>
      </c>
      <c r="U93" s="137">
        <f>FOD!AG93</f>
        <v>887.25</v>
      </c>
      <c r="V93" s="137">
        <f>FOD!AQ93</f>
        <v>895</v>
      </c>
      <c r="W93" s="137">
        <f>FOD!D93</f>
        <v>906</v>
      </c>
      <c r="X93" s="137">
        <f>FOD!N93</f>
        <v>914.5</v>
      </c>
      <c r="Y93" s="137">
        <f>FOD!X93</f>
        <v>901.7</v>
      </c>
      <c r="Z93" s="137">
        <f>FOD!AH93</f>
        <v>911</v>
      </c>
      <c r="AA93" s="137">
        <f>FOD!AR93</f>
        <v>898.7</v>
      </c>
      <c r="AB93" s="137">
        <f>FOD!E93</f>
        <v>885</v>
      </c>
      <c r="AC93" s="137">
        <f>FOD!O93</f>
        <v>896.95</v>
      </c>
      <c r="AD93" s="137">
        <f>FOD!Y93</f>
        <v>880.85</v>
      </c>
      <c r="AE93" s="137">
        <f>FOD!AI93</f>
        <v>870.85</v>
      </c>
      <c r="AF93" s="137">
        <f>FOD!AS93</f>
        <v>869.25</v>
      </c>
      <c r="AG93" s="137">
        <f>FOD!G93</f>
        <v>1473600</v>
      </c>
      <c r="AH93" s="137">
        <f>FOD!Q93</f>
        <v>1489200</v>
      </c>
      <c r="AI93" s="137">
        <f>FOD!AA93</f>
        <v>1515000</v>
      </c>
      <c r="AJ93" s="137">
        <f>FOD!AK93</f>
        <v>1532400</v>
      </c>
      <c r="AK93" s="137">
        <f>FOD!AU93</f>
        <v>1483800</v>
      </c>
      <c r="AL93" s="137" t="str">
        <f t="shared" si="165"/>
        <v>N</v>
      </c>
      <c r="AM93" s="137" t="str">
        <f t="shared" si="166"/>
        <v>N</v>
      </c>
      <c r="AN93" s="137" t="str">
        <f t="shared" si="167"/>
        <v>N</v>
      </c>
      <c r="AO93" s="137" t="str">
        <f t="shared" si="168"/>
        <v>Y</v>
      </c>
      <c r="AP93" s="139">
        <f t="shared" si="169"/>
        <v>-1.0475423045930701</v>
      </c>
      <c r="AQ93" s="139">
        <f t="shared" si="170"/>
        <v>-1.7029702970297032</v>
      </c>
      <c r="AR93" s="139">
        <f t="shared" si="171"/>
        <v>-1.1354737666405637</v>
      </c>
      <c r="AS93" s="139">
        <f t="shared" si="172"/>
        <v>3.2753740396279825</v>
      </c>
      <c r="AT93" s="137" t="str">
        <f t="shared" si="173"/>
        <v>Y</v>
      </c>
      <c r="AU93" s="137" t="str">
        <f t="shared" si="174"/>
        <v>N</v>
      </c>
      <c r="AV93" s="137" t="str">
        <f t="shared" si="175"/>
        <v>N</v>
      </c>
      <c r="AW93" s="137">
        <f>FOD!H93</f>
        <v>282524280</v>
      </c>
      <c r="AX93" s="137">
        <f>FOD!R93</f>
        <v>407906910</v>
      </c>
      <c r="AY93" s="137">
        <f>FOD!AB93</f>
        <v>386301990</v>
      </c>
      <c r="AZ93" s="137">
        <f>FOD!AL93</f>
        <v>534691440</v>
      </c>
      <c r="BA93" s="137">
        <f>FOD!AV93</f>
        <v>484572450</v>
      </c>
      <c r="BB93" s="137" t="str">
        <f t="shared" si="176"/>
        <v>N</v>
      </c>
      <c r="BC93" s="137" t="str">
        <f t="shared" si="177"/>
        <v>Y</v>
      </c>
      <c r="BD93" s="137" t="str">
        <f t="shared" si="178"/>
        <v>N</v>
      </c>
      <c r="BE93" s="137" t="str">
        <f t="shared" si="179"/>
        <v>Y</v>
      </c>
      <c r="BF93" s="139">
        <f t="shared" si="180"/>
        <v>-30.738050012440336</v>
      </c>
      <c r="BG93" s="139">
        <f t="shared" si="181"/>
        <v>5.5927540005683118</v>
      </c>
      <c r="BH93" s="139">
        <f t="shared" si="182"/>
        <v>-27.752351898508042</v>
      </c>
      <c r="BI93" s="139">
        <f t="shared" si="183"/>
        <v>10.342930143882509</v>
      </c>
      <c r="BJ93" s="137" t="str">
        <f t="shared" si="184"/>
        <v>N</v>
      </c>
      <c r="BK93" s="137" t="str">
        <f t="shared" si="185"/>
        <v>Y</v>
      </c>
      <c r="BL93" s="137" t="str">
        <f t="shared" si="186"/>
        <v>N</v>
      </c>
      <c r="BM93" s="137">
        <f>FOD!I93</f>
        <v>316200</v>
      </c>
      <c r="BN93" s="137">
        <f>FOD!S93</f>
        <v>449400</v>
      </c>
      <c r="BO93" s="137">
        <f>FOD!AC93</f>
        <v>431400</v>
      </c>
      <c r="BP93" s="137">
        <f>FOD!AM93</f>
        <v>597600</v>
      </c>
      <c r="BQ93" s="137">
        <f>FOD!AW93</f>
        <v>549000</v>
      </c>
      <c r="BR93" s="137" t="str">
        <f t="shared" si="187"/>
        <v>N</v>
      </c>
      <c r="BS93" s="137" t="str">
        <f t="shared" si="188"/>
        <v>Y</v>
      </c>
      <c r="BT93" s="137" t="str">
        <f t="shared" si="189"/>
        <v>N</v>
      </c>
      <c r="BU93" s="137" t="str">
        <f t="shared" si="190"/>
        <v>Y</v>
      </c>
      <c r="BV93" s="139">
        <f t="shared" si="191"/>
        <v>-29.639519359145527</v>
      </c>
      <c r="BW93" s="139">
        <f t="shared" si="192"/>
        <v>4.1724617524339358</v>
      </c>
      <c r="BX93" s="139">
        <f t="shared" si="193"/>
        <v>-27.811244979919682</v>
      </c>
      <c r="BY93" s="139">
        <f t="shared" si="194"/>
        <v>8.8524590163934427</v>
      </c>
      <c r="BZ93" s="137" t="str">
        <f t="shared" si="195"/>
        <v>N</v>
      </c>
      <c r="CA93" s="137" t="str">
        <f t="shared" si="196"/>
        <v>Y</v>
      </c>
      <c r="CB93" s="137" t="str">
        <f t="shared" si="197"/>
        <v>N</v>
      </c>
      <c r="CC93" s="137">
        <f>FOD!J93</f>
        <v>447</v>
      </c>
      <c r="CD93" s="137">
        <f>FOD!T93</f>
        <v>722</v>
      </c>
      <c r="CE93" s="137">
        <f>FOD!AD93</f>
        <v>680</v>
      </c>
      <c r="CF93" s="137">
        <f>FOD!AN93</f>
        <v>932</v>
      </c>
      <c r="CG93" s="137">
        <f>FOD!AX93</f>
        <v>886</v>
      </c>
      <c r="CH93" s="137" t="str">
        <f t="shared" si="198"/>
        <v>N</v>
      </c>
      <c r="CI93" s="137" t="str">
        <f t="shared" si="199"/>
        <v>Y</v>
      </c>
      <c r="CJ93" s="137" t="str">
        <f t="shared" si="200"/>
        <v>N</v>
      </c>
      <c r="CK93" s="137" t="str">
        <f t="shared" si="201"/>
        <v>Y</v>
      </c>
      <c r="CL93" s="139">
        <f t="shared" si="202"/>
        <v>-38.088642659279785</v>
      </c>
      <c r="CM93" s="139">
        <f t="shared" si="203"/>
        <v>6.1764705882352944</v>
      </c>
      <c r="CN93" s="139">
        <f t="shared" si="204"/>
        <v>-27.038626609442062</v>
      </c>
      <c r="CO93" s="139">
        <f t="shared" si="205"/>
        <v>5.1918735891647856</v>
      </c>
      <c r="CP93" s="137" t="str">
        <f t="shared" si="206"/>
        <v>N</v>
      </c>
      <c r="CQ93" s="137" t="str">
        <f t="shared" si="207"/>
        <v>Y</v>
      </c>
      <c r="CR93" s="137" t="str">
        <f t="shared" si="208"/>
        <v>N</v>
      </c>
      <c r="CT93" s="144" t="str">
        <f>'FOD (ALL)'!M93</f>
        <v>MFSL</v>
      </c>
      <c r="CU93" s="137">
        <f>'FOD (ALL)'!N93</f>
        <v>1716</v>
      </c>
      <c r="CV93" s="137">
        <f>'FOD (ALL)'!AE93</f>
        <v>891</v>
      </c>
      <c r="CW93" s="137">
        <f>'FOD (ALL)'!AV93</f>
        <v>788</v>
      </c>
      <c r="CX93" s="137">
        <f>'FOD (ALL)'!BM93</f>
        <v>2248</v>
      </c>
      <c r="CY93" s="137">
        <f>'FOD (ALL)'!CD93</f>
        <v>2353</v>
      </c>
      <c r="CZ93" s="137" t="str">
        <f t="shared" si="209"/>
        <v>Y</v>
      </c>
      <c r="DA93" s="137" t="str">
        <f t="shared" si="210"/>
        <v>Y</v>
      </c>
      <c r="DB93" s="137" t="str">
        <f t="shared" si="211"/>
        <v>N</v>
      </c>
      <c r="DC93" s="137" t="str">
        <f t="shared" si="212"/>
        <v>N</v>
      </c>
      <c r="DD93" s="139">
        <f t="shared" si="213"/>
        <v>92.592592592592595</v>
      </c>
      <c r="DE93" s="139">
        <f t="shared" si="214"/>
        <v>13.071065989847716</v>
      </c>
      <c r="DF93" s="139">
        <f t="shared" si="215"/>
        <v>-64.946619217081846</v>
      </c>
      <c r="DG93" s="139">
        <f t="shared" si="216"/>
        <v>-4.4623884402889926</v>
      </c>
      <c r="DH93" s="139" t="str">
        <f t="shared" si="217"/>
        <v>Y</v>
      </c>
      <c r="DI93" s="139" t="str">
        <f t="shared" si="218"/>
        <v>Y</v>
      </c>
      <c r="DJ93" s="137" t="str">
        <f t="shared" si="219"/>
        <v>N</v>
      </c>
      <c r="DK93" s="137">
        <f>'FOD (ALL)'!O93</f>
        <v>9610.76</v>
      </c>
      <c r="DL93" s="137">
        <f>'FOD (ALL)'!AF93</f>
        <v>5109.3</v>
      </c>
      <c r="DM93" s="137">
        <f>'FOD (ALL)'!AW93</f>
        <v>4362.4800000000005</v>
      </c>
      <c r="DN93" s="137">
        <f>'FOD (ALL)'!BN93</f>
        <v>12622.53</v>
      </c>
      <c r="DO93" s="137">
        <f>'FOD (ALL)'!CE93</f>
        <v>12897.28</v>
      </c>
      <c r="DP93" s="137" t="str">
        <f t="shared" si="220"/>
        <v>Y</v>
      </c>
      <c r="DQ93" s="137" t="str">
        <f t="shared" si="221"/>
        <v>Y</v>
      </c>
      <c r="DR93" s="137" t="str">
        <f t="shared" si="222"/>
        <v>N</v>
      </c>
      <c r="DS93" s="137" t="str">
        <f t="shared" si="223"/>
        <v>N</v>
      </c>
      <c r="DT93" s="139">
        <f t="shared" si="224"/>
        <v>88.103262677861935</v>
      </c>
      <c r="DU93" s="139">
        <f t="shared" si="225"/>
        <v>17.119161577818112</v>
      </c>
      <c r="DV93" s="139">
        <f t="shared" si="226"/>
        <v>-65.43894132158924</v>
      </c>
      <c r="DW93" s="139">
        <f t="shared" si="227"/>
        <v>-2.1302941395394996</v>
      </c>
      <c r="DX93" s="139" t="str">
        <f t="shared" si="228"/>
        <v>Y</v>
      </c>
      <c r="DY93" s="139" t="str">
        <f t="shared" si="229"/>
        <v>Y</v>
      </c>
      <c r="DZ93" s="137" t="str">
        <f t="shared" si="230"/>
        <v>N</v>
      </c>
      <c r="EA93" s="137">
        <f>'FOD (ALL)'!P93</f>
        <v>2017600</v>
      </c>
      <c r="EB93" s="137">
        <f>'FOD (ALL)'!AG93</f>
        <v>1881100</v>
      </c>
      <c r="EC93" s="137">
        <f>'FOD (ALL)'!AX93</f>
        <v>1818700</v>
      </c>
      <c r="ED93" s="137">
        <f>'FOD (ALL)'!BO93</f>
        <v>1748500</v>
      </c>
      <c r="EE93" s="137">
        <f>'FOD (ALL)'!CF93</f>
        <v>1697800</v>
      </c>
      <c r="EF93" s="137" t="str">
        <f t="shared" si="231"/>
        <v>Y</v>
      </c>
      <c r="EG93" s="137" t="str">
        <f t="shared" si="232"/>
        <v>Y</v>
      </c>
      <c r="EH93" s="137" t="str">
        <f t="shared" si="233"/>
        <v>Y</v>
      </c>
      <c r="EI93" s="137" t="str">
        <f t="shared" si="234"/>
        <v>Y</v>
      </c>
      <c r="EJ93" s="139">
        <f t="shared" si="235"/>
        <v>7.2563925362819619</v>
      </c>
      <c r="EK93" s="139">
        <f t="shared" si="236"/>
        <v>3.4310221586847747</v>
      </c>
      <c r="EL93" s="139">
        <f t="shared" si="237"/>
        <v>4.0148698884758369</v>
      </c>
      <c r="EM93" s="139">
        <f t="shared" si="238"/>
        <v>2.9862174578866769</v>
      </c>
      <c r="EN93" s="139" t="str">
        <f t="shared" si="239"/>
        <v>Y</v>
      </c>
      <c r="EO93" s="139" t="str">
        <f t="shared" si="240"/>
        <v>N</v>
      </c>
      <c r="EP93" s="137" t="str">
        <f t="shared" si="241"/>
        <v>Y</v>
      </c>
      <c r="EQ93" s="137">
        <f>'FOD (ALL)'!Q93</f>
        <v>136500</v>
      </c>
      <c r="ER93" s="137">
        <f>'FOD (ALL)'!AH93</f>
        <v>62400</v>
      </c>
      <c r="ES93" s="137">
        <f>'FOD (ALL)'!AY93</f>
        <v>70200</v>
      </c>
      <c r="ET93" s="137">
        <f>'FOD (ALL)'!BP93</f>
        <v>50700</v>
      </c>
      <c r="EU93" s="137">
        <f>'FOD (ALL)'!CG93</f>
        <v>-14300</v>
      </c>
      <c r="EV93" s="137" t="str">
        <f t="shared" si="242"/>
        <v>Y</v>
      </c>
      <c r="EW93" s="137" t="str">
        <f t="shared" si="243"/>
        <v>N</v>
      </c>
      <c r="EX93" s="137" t="str">
        <f t="shared" si="244"/>
        <v>Y</v>
      </c>
      <c r="EY93" s="137" t="str">
        <f t="shared" si="245"/>
        <v>Y</v>
      </c>
      <c r="EZ93" s="139">
        <f t="shared" si="246"/>
        <v>118.75</v>
      </c>
      <c r="FA93" s="139">
        <f t="shared" si="247"/>
        <v>-11.111111111111111</v>
      </c>
      <c r="FB93" s="139">
        <f t="shared" si="248"/>
        <v>38.461538461538467</v>
      </c>
      <c r="FC93" s="139">
        <f t="shared" si="249"/>
        <v>-454.54545454545456</v>
      </c>
      <c r="FD93" s="139" t="str">
        <f t="shared" si="250"/>
        <v>Y</v>
      </c>
      <c r="FE93" s="139" t="str">
        <f t="shared" si="251"/>
        <v>N</v>
      </c>
      <c r="FF93" s="137" t="str">
        <f t="shared" si="252"/>
        <v>Y</v>
      </c>
    </row>
    <row r="94" spans="1:162" x14ac:dyDescent="0.3">
      <c r="A94" s="137" t="str">
        <f>FOD!B94</f>
        <v xml:space="preserve">MINDTREE  </v>
      </c>
      <c r="B94" s="137">
        <f>FOD!F94</f>
        <v>891.15</v>
      </c>
      <c r="C94" s="137">
        <f>FOD!P94</f>
        <v>884.85</v>
      </c>
      <c r="D94" s="137">
        <f>FOD!Z94</f>
        <v>904.95</v>
      </c>
      <c r="E94" s="137">
        <f>FOD!AJ94</f>
        <v>915</v>
      </c>
      <c r="F94" s="137">
        <f>FOD!AT94</f>
        <v>880.8</v>
      </c>
      <c r="G94" s="137" t="str">
        <f t="shared" si="154"/>
        <v>Y</v>
      </c>
      <c r="H94" s="137" t="str">
        <f t="shared" si="155"/>
        <v>N</v>
      </c>
      <c r="I94" s="137" t="str">
        <f t="shared" si="156"/>
        <v>N</v>
      </c>
      <c r="J94" s="137" t="str">
        <f t="shared" si="157"/>
        <v>Y</v>
      </c>
      <c r="K94" s="139">
        <f t="shared" si="158"/>
        <v>0.71198508221731982</v>
      </c>
      <c r="L94" s="139">
        <f t="shared" si="159"/>
        <v>-2.2211171887949637</v>
      </c>
      <c r="M94" s="139">
        <f t="shared" si="160"/>
        <v>-1.0983606557376999</v>
      </c>
      <c r="N94" s="139">
        <f t="shared" si="161"/>
        <v>3.8828337874659455</v>
      </c>
      <c r="O94" s="137" t="str">
        <f t="shared" si="162"/>
        <v>Y</v>
      </c>
      <c r="P94" s="137" t="str">
        <f t="shared" si="163"/>
        <v>N</v>
      </c>
      <c r="Q94" s="137" t="str">
        <f t="shared" si="164"/>
        <v>N</v>
      </c>
      <c r="R94" s="137">
        <f>FOD!C94</f>
        <v>882.55</v>
      </c>
      <c r="S94" s="137">
        <f>FOD!M94</f>
        <v>908.8</v>
      </c>
      <c r="T94" s="137">
        <f>FOD!W94</f>
        <v>914.5</v>
      </c>
      <c r="U94" s="137">
        <f>FOD!AG94</f>
        <v>885.1</v>
      </c>
      <c r="V94" s="137">
        <f>FOD!AQ94</f>
        <v>856.25</v>
      </c>
      <c r="W94" s="137">
        <f>FOD!D94</f>
        <v>906.75</v>
      </c>
      <c r="X94" s="137">
        <f>FOD!N94</f>
        <v>919</v>
      </c>
      <c r="Y94" s="137">
        <f>FOD!X94</f>
        <v>914.5</v>
      </c>
      <c r="Z94" s="137">
        <f>FOD!AH94</f>
        <v>919.8</v>
      </c>
      <c r="AA94" s="137">
        <f>FOD!AR94</f>
        <v>884</v>
      </c>
      <c r="AB94" s="137">
        <f>FOD!E94</f>
        <v>874.9</v>
      </c>
      <c r="AC94" s="137">
        <f>FOD!O94</f>
        <v>880.1</v>
      </c>
      <c r="AD94" s="137">
        <f>FOD!Y94</f>
        <v>883.7</v>
      </c>
      <c r="AE94" s="137">
        <f>FOD!AI94</f>
        <v>883</v>
      </c>
      <c r="AF94" s="137">
        <f>FOD!AS94</f>
        <v>849.3</v>
      </c>
      <c r="AG94" s="137">
        <f>FOD!G94</f>
        <v>689600</v>
      </c>
      <c r="AH94" s="137">
        <f>FOD!Q94</f>
        <v>713600</v>
      </c>
      <c r="AI94" s="137">
        <f>FOD!AA94</f>
        <v>697600</v>
      </c>
      <c r="AJ94" s="137">
        <f>FOD!AK94</f>
        <v>716000</v>
      </c>
      <c r="AK94" s="137">
        <f>FOD!AU94</f>
        <v>800000</v>
      </c>
      <c r="AL94" s="137" t="str">
        <f t="shared" si="165"/>
        <v>N</v>
      </c>
      <c r="AM94" s="137" t="str">
        <f t="shared" si="166"/>
        <v>Y</v>
      </c>
      <c r="AN94" s="137" t="str">
        <f t="shared" si="167"/>
        <v>N</v>
      </c>
      <c r="AO94" s="137" t="str">
        <f t="shared" si="168"/>
        <v>N</v>
      </c>
      <c r="AP94" s="139">
        <f t="shared" si="169"/>
        <v>-3.3632286995515694</v>
      </c>
      <c r="AQ94" s="139">
        <f t="shared" si="170"/>
        <v>2.2935779816513762</v>
      </c>
      <c r="AR94" s="139">
        <f t="shared" si="171"/>
        <v>-2.569832402234637</v>
      </c>
      <c r="AS94" s="139">
        <f t="shared" si="172"/>
        <v>-10.5</v>
      </c>
      <c r="AT94" s="137" t="str">
        <f t="shared" si="173"/>
        <v>N</v>
      </c>
      <c r="AU94" s="137" t="str">
        <f t="shared" si="174"/>
        <v>Y</v>
      </c>
      <c r="AV94" s="137" t="str">
        <f t="shared" si="175"/>
        <v>Y</v>
      </c>
      <c r="AW94" s="137">
        <f>FOD!H94</f>
        <v>1097554360</v>
      </c>
      <c r="AX94" s="137">
        <f>FOD!R94</f>
        <v>885644240</v>
      </c>
      <c r="AY94" s="137">
        <f>FOD!AB94</f>
        <v>955793640</v>
      </c>
      <c r="AZ94" s="137">
        <f>FOD!AL94</f>
        <v>1938029400</v>
      </c>
      <c r="BA94" s="137">
        <f>FOD!AV94</f>
        <v>2000099960</v>
      </c>
      <c r="BB94" s="137" t="str">
        <f t="shared" si="176"/>
        <v>Y</v>
      </c>
      <c r="BC94" s="137" t="str">
        <f t="shared" si="177"/>
        <v>N</v>
      </c>
      <c r="BD94" s="137" t="str">
        <f t="shared" si="178"/>
        <v>N</v>
      </c>
      <c r="BE94" s="137" t="str">
        <f t="shared" si="179"/>
        <v>N</v>
      </c>
      <c r="BF94" s="139">
        <f t="shared" si="180"/>
        <v>23.927228386874621</v>
      </c>
      <c r="BG94" s="139">
        <f t="shared" si="181"/>
        <v>-7.3393876109073082</v>
      </c>
      <c r="BH94" s="139">
        <f t="shared" si="182"/>
        <v>-50.682190889364222</v>
      </c>
      <c r="BI94" s="139">
        <f t="shared" si="183"/>
        <v>-3.1033728934227867</v>
      </c>
      <c r="BJ94" s="137" t="str">
        <f t="shared" si="184"/>
        <v>Y</v>
      </c>
      <c r="BK94" s="137" t="str">
        <f t="shared" si="185"/>
        <v>Y</v>
      </c>
      <c r="BL94" s="137" t="str">
        <f t="shared" si="186"/>
        <v>N</v>
      </c>
      <c r="BM94" s="137">
        <f>FOD!I94</f>
        <v>1224800</v>
      </c>
      <c r="BN94" s="137">
        <f>FOD!S94</f>
        <v>985600</v>
      </c>
      <c r="BO94" s="137">
        <f>FOD!AC94</f>
        <v>1064000</v>
      </c>
      <c r="BP94" s="137">
        <f>FOD!AM94</f>
        <v>2132000</v>
      </c>
      <c r="BQ94" s="137">
        <f>FOD!AW94</f>
        <v>2290400</v>
      </c>
      <c r="BR94" s="137" t="str">
        <f t="shared" si="187"/>
        <v>Y</v>
      </c>
      <c r="BS94" s="137" t="str">
        <f t="shared" si="188"/>
        <v>N</v>
      </c>
      <c r="BT94" s="137" t="str">
        <f t="shared" si="189"/>
        <v>N</v>
      </c>
      <c r="BU94" s="137" t="str">
        <f t="shared" si="190"/>
        <v>N</v>
      </c>
      <c r="BV94" s="139">
        <f t="shared" si="191"/>
        <v>24.269480519480517</v>
      </c>
      <c r="BW94" s="139">
        <f t="shared" si="192"/>
        <v>-7.3684210526315779</v>
      </c>
      <c r="BX94" s="139">
        <f t="shared" si="193"/>
        <v>-50.093808630394001</v>
      </c>
      <c r="BY94" s="139">
        <f t="shared" si="194"/>
        <v>-6.9158225637443245</v>
      </c>
      <c r="BZ94" s="137" t="str">
        <f t="shared" si="195"/>
        <v>Y</v>
      </c>
      <c r="CA94" s="137" t="str">
        <f t="shared" si="196"/>
        <v>Y</v>
      </c>
      <c r="CB94" s="137" t="str">
        <f t="shared" si="197"/>
        <v>N</v>
      </c>
      <c r="CC94" s="137">
        <f>FOD!J94</f>
        <v>1353</v>
      </c>
      <c r="CD94" s="137">
        <f>FOD!T94</f>
        <v>1118</v>
      </c>
      <c r="CE94" s="137">
        <f>FOD!AD94</f>
        <v>1275</v>
      </c>
      <c r="CF94" s="137">
        <f>FOD!AN94</f>
        <v>2528</v>
      </c>
      <c r="CG94" s="137">
        <f>FOD!AX94</f>
        <v>2509</v>
      </c>
      <c r="CH94" s="137" t="str">
        <f t="shared" si="198"/>
        <v>Y</v>
      </c>
      <c r="CI94" s="137" t="str">
        <f t="shared" si="199"/>
        <v>N</v>
      </c>
      <c r="CJ94" s="137" t="str">
        <f t="shared" si="200"/>
        <v>N</v>
      </c>
      <c r="CK94" s="137" t="str">
        <f t="shared" si="201"/>
        <v>Y</v>
      </c>
      <c r="CL94" s="139">
        <f t="shared" si="202"/>
        <v>21.019677996422182</v>
      </c>
      <c r="CM94" s="139">
        <f t="shared" si="203"/>
        <v>-12.313725490196079</v>
      </c>
      <c r="CN94" s="139">
        <f t="shared" si="204"/>
        <v>-49.564873417721515</v>
      </c>
      <c r="CO94" s="139">
        <f t="shared" si="205"/>
        <v>0.75727381426863294</v>
      </c>
      <c r="CP94" s="137" t="str">
        <f t="shared" si="206"/>
        <v>Y</v>
      </c>
      <c r="CQ94" s="137" t="str">
        <f t="shared" si="207"/>
        <v>Y</v>
      </c>
      <c r="CR94" s="137" t="str">
        <f t="shared" si="208"/>
        <v>N</v>
      </c>
      <c r="CT94" s="144" t="str">
        <f>'FOD (ALL)'!M94</f>
        <v>MGL</v>
      </c>
      <c r="CU94" s="137">
        <f>'FOD (ALL)'!N94</f>
        <v>646</v>
      </c>
      <c r="CV94" s="137">
        <f>'FOD (ALL)'!AE94</f>
        <v>771</v>
      </c>
      <c r="CW94" s="137">
        <f>'FOD (ALL)'!AV94</f>
        <v>741</v>
      </c>
      <c r="CX94" s="137">
        <f>'FOD (ALL)'!BM94</f>
        <v>1019</v>
      </c>
      <c r="CY94" s="137">
        <f>'FOD (ALL)'!CD94</f>
        <v>916</v>
      </c>
      <c r="CZ94" s="137" t="str">
        <f t="shared" si="209"/>
        <v>N</v>
      </c>
      <c r="DA94" s="137" t="str">
        <f t="shared" si="210"/>
        <v>Y</v>
      </c>
      <c r="DB94" s="137" t="str">
        <f t="shared" si="211"/>
        <v>N</v>
      </c>
      <c r="DC94" s="137" t="str">
        <f t="shared" si="212"/>
        <v>Y</v>
      </c>
      <c r="DD94" s="139">
        <f t="shared" si="213"/>
        <v>-16.212710765239947</v>
      </c>
      <c r="DE94" s="139">
        <f t="shared" si="214"/>
        <v>4.048582995951417</v>
      </c>
      <c r="DF94" s="139">
        <f t="shared" si="215"/>
        <v>-27.281648675171738</v>
      </c>
      <c r="DG94" s="139">
        <f t="shared" si="216"/>
        <v>11.244541484716157</v>
      </c>
      <c r="DH94" s="139" t="str">
        <f t="shared" si="217"/>
        <v>N</v>
      </c>
      <c r="DI94" s="139" t="str">
        <f t="shared" si="218"/>
        <v>Y</v>
      </c>
      <c r="DJ94" s="137" t="str">
        <f t="shared" si="219"/>
        <v>N</v>
      </c>
      <c r="DK94" s="137">
        <f>'FOD (ALL)'!O94</f>
        <v>3463.49</v>
      </c>
      <c r="DL94" s="137">
        <f>'FOD (ALL)'!AF94</f>
        <v>4199.17</v>
      </c>
      <c r="DM94" s="137">
        <f>'FOD (ALL)'!AW94</f>
        <v>3981.5800000000004</v>
      </c>
      <c r="DN94" s="137">
        <f>'FOD (ALL)'!BN94</f>
        <v>5470.8</v>
      </c>
      <c r="DO94" s="137">
        <f>'FOD (ALL)'!CE94</f>
        <v>4851.0200000000004</v>
      </c>
      <c r="DP94" s="137" t="str">
        <f t="shared" si="220"/>
        <v>N</v>
      </c>
      <c r="DQ94" s="137" t="str">
        <f t="shared" si="221"/>
        <v>Y</v>
      </c>
      <c r="DR94" s="137" t="str">
        <f t="shared" si="222"/>
        <v>N</v>
      </c>
      <c r="DS94" s="137" t="str">
        <f t="shared" si="223"/>
        <v>Y</v>
      </c>
      <c r="DT94" s="139">
        <f t="shared" si="224"/>
        <v>-17.519652693270345</v>
      </c>
      <c r="DU94" s="139">
        <f t="shared" si="225"/>
        <v>5.464915937893994</v>
      </c>
      <c r="DV94" s="139">
        <f t="shared" si="226"/>
        <v>-27.221247349564958</v>
      </c>
      <c r="DW94" s="139">
        <f t="shared" si="227"/>
        <v>12.776282101496172</v>
      </c>
      <c r="DX94" s="139" t="str">
        <f t="shared" si="228"/>
        <v>N</v>
      </c>
      <c r="DY94" s="139" t="str">
        <f t="shared" si="229"/>
        <v>Y</v>
      </c>
      <c r="DZ94" s="137" t="str">
        <f t="shared" si="230"/>
        <v>N</v>
      </c>
      <c r="EA94" s="137">
        <f>'FOD (ALL)'!P94</f>
        <v>1528200</v>
      </c>
      <c r="EB94" s="137">
        <f>'FOD (ALL)'!AG94</f>
        <v>1507800</v>
      </c>
      <c r="EC94" s="137">
        <f>'FOD (ALL)'!AX94</f>
        <v>1532400</v>
      </c>
      <c r="ED94" s="137">
        <f>'FOD (ALL)'!BO94</f>
        <v>1545600</v>
      </c>
      <c r="EE94" s="137">
        <f>'FOD (ALL)'!CF94</f>
        <v>1489800</v>
      </c>
      <c r="EF94" s="137" t="str">
        <f t="shared" si="231"/>
        <v>Y</v>
      </c>
      <c r="EG94" s="137" t="str">
        <f t="shared" si="232"/>
        <v>N</v>
      </c>
      <c r="EH94" s="137" t="str">
        <f t="shared" si="233"/>
        <v>N</v>
      </c>
      <c r="EI94" s="137" t="str">
        <f t="shared" si="234"/>
        <v>Y</v>
      </c>
      <c r="EJ94" s="139">
        <f t="shared" si="235"/>
        <v>1.3529645841623557</v>
      </c>
      <c r="EK94" s="139">
        <f t="shared" si="236"/>
        <v>-1.6053249804228662</v>
      </c>
      <c r="EL94" s="139">
        <f t="shared" si="237"/>
        <v>-0.85403726708074534</v>
      </c>
      <c r="EM94" s="139">
        <f t="shared" si="238"/>
        <v>3.7454691904953687</v>
      </c>
      <c r="EN94" s="139" t="str">
        <f t="shared" si="239"/>
        <v>Y</v>
      </c>
      <c r="EO94" s="139" t="str">
        <f t="shared" si="240"/>
        <v>N</v>
      </c>
      <c r="EP94" s="137" t="str">
        <f t="shared" si="241"/>
        <v>N</v>
      </c>
      <c r="EQ94" s="137">
        <f>'FOD (ALL)'!Q94</f>
        <v>20400</v>
      </c>
      <c r="ER94" s="137">
        <f>'FOD (ALL)'!AH94</f>
        <v>-24600</v>
      </c>
      <c r="ES94" s="137">
        <f>'FOD (ALL)'!AY94</f>
        <v>-13200</v>
      </c>
      <c r="ET94" s="137">
        <f>'FOD (ALL)'!BP94</f>
        <v>55800</v>
      </c>
      <c r="EU94" s="137">
        <f>'FOD (ALL)'!CG94</f>
        <v>-27000</v>
      </c>
      <c r="EV94" s="137" t="str">
        <f t="shared" si="242"/>
        <v>Y</v>
      </c>
      <c r="EW94" s="137" t="str">
        <f t="shared" si="243"/>
        <v>N</v>
      </c>
      <c r="EX94" s="137" t="str">
        <f t="shared" si="244"/>
        <v>N</v>
      </c>
      <c r="EY94" s="137" t="str">
        <f t="shared" si="245"/>
        <v>Y</v>
      </c>
      <c r="EZ94" s="139">
        <f t="shared" si="246"/>
        <v>-182.92682926829269</v>
      </c>
      <c r="FA94" s="139">
        <f t="shared" si="247"/>
        <v>86.36363636363636</v>
      </c>
      <c r="FB94" s="139">
        <f t="shared" si="248"/>
        <v>-123.65591397849462</v>
      </c>
      <c r="FC94" s="139">
        <f t="shared" si="249"/>
        <v>-306.66666666666669</v>
      </c>
      <c r="FD94" s="139" t="str">
        <f t="shared" si="250"/>
        <v>N</v>
      </c>
      <c r="FE94" s="139" t="str">
        <f t="shared" si="251"/>
        <v>Y</v>
      </c>
      <c r="FF94" s="137" t="str">
        <f t="shared" si="252"/>
        <v>Y</v>
      </c>
    </row>
    <row r="95" spans="1:162" x14ac:dyDescent="0.3">
      <c r="A95" s="137" t="str">
        <f>FOD!B95</f>
        <v>MOTHERSUMI</v>
      </c>
      <c r="B95" s="137">
        <f>FOD!F95</f>
        <v>79.2</v>
      </c>
      <c r="C95" s="137">
        <f>FOD!P95</f>
        <v>81.8</v>
      </c>
      <c r="D95" s="137">
        <f>FOD!Z95</f>
        <v>82.15</v>
      </c>
      <c r="E95" s="137">
        <f>FOD!AJ95</f>
        <v>79.25</v>
      </c>
      <c r="F95" s="137">
        <f>FOD!AT95</f>
        <v>78</v>
      </c>
      <c r="G95" s="137" t="str">
        <f t="shared" si="154"/>
        <v>N</v>
      </c>
      <c r="H95" s="137" t="str">
        <f t="shared" si="155"/>
        <v>N</v>
      </c>
      <c r="I95" s="137" t="str">
        <f t="shared" si="156"/>
        <v>Y</v>
      </c>
      <c r="J95" s="137" t="str">
        <f t="shared" si="157"/>
        <v>Y</v>
      </c>
      <c r="K95" s="139">
        <f t="shared" si="158"/>
        <v>-3.1784841075794552</v>
      </c>
      <c r="L95" s="139">
        <f t="shared" si="159"/>
        <v>-0.42604990870360132</v>
      </c>
      <c r="M95" s="139">
        <f t="shared" si="160"/>
        <v>3.6593059936908592</v>
      </c>
      <c r="N95" s="139">
        <f t="shared" si="161"/>
        <v>1.6025641025641024</v>
      </c>
      <c r="O95" s="137" t="str">
        <f t="shared" si="162"/>
        <v>N</v>
      </c>
      <c r="P95" s="137" t="str">
        <f t="shared" si="163"/>
        <v>N</v>
      </c>
      <c r="Q95" s="137" t="str">
        <f t="shared" si="164"/>
        <v>Y</v>
      </c>
      <c r="R95" s="137">
        <f>FOD!C95</f>
        <v>80.5</v>
      </c>
      <c r="S95" s="137">
        <f>FOD!M95</f>
        <v>82.1</v>
      </c>
      <c r="T95" s="137">
        <f>FOD!W95</f>
        <v>79</v>
      </c>
      <c r="U95" s="137">
        <f>FOD!AG95</f>
        <v>79.849999999999994</v>
      </c>
      <c r="V95" s="137">
        <f>FOD!AQ95</f>
        <v>81.75</v>
      </c>
      <c r="W95" s="137">
        <f>FOD!D95</f>
        <v>81.7</v>
      </c>
      <c r="X95" s="137">
        <f>FOD!N95</f>
        <v>83.6</v>
      </c>
      <c r="Y95" s="137">
        <f>FOD!X95</f>
        <v>83.15</v>
      </c>
      <c r="Z95" s="137">
        <f>FOD!AH95</f>
        <v>80.7</v>
      </c>
      <c r="AA95" s="137">
        <f>FOD!AR95</f>
        <v>82.25</v>
      </c>
      <c r="AB95" s="137">
        <f>FOD!E95</f>
        <v>78.400000000000006</v>
      </c>
      <c r="AC95" s="137">
        <f>FOD!O95</f>
        <v>81.05</v>
      </c>
      <c r="AD95" s="137">
        <f>FOD!Y95</f>
        <v>79</v>
      </c>
      <c r="AE95" s="137">
        <f>FOD!AI95</f>
        <v>78.25</v>
      </c>
      <c r="AF95" s="137">
        <f>FOD!AS95</f>
        <v>77.3</v>
      </c>
      <c r="AG95" s="137">
        <f>FOD!G95</f>
        <v>15695000</v>
      </c>
      <c r="AH95" s="137">
        <f>FOD!Q95</f>
        <v>16930000</v>
      </c>
      <c r="AI95" s="137">
        <f>FOD!AA95</f>
        <v>17880000</v>
      </c>
      <c r="AJ95" s="137">
        <f>FOD!AK95</f>
        <v>18240000</v>
      </c>
      <c r="AK95" s="137">
        <f>FOD!AU95</f>
        <v>18840000</v>
      </c>
      <c r="AL95" s="137" t="str">
        <f t="shared" si="165"/>
        <v>N</v>
      </c>
      <c r="AM95" s="137" t="str">
        <f t="shared" si="166"/>
        <v>N</v>
      </c>
      <c r="AN95" s="137" t="str">
        <f t="shared" si="167"/>
        <v>N</v>
      </c>
      <c r="AO95" s="137" t="str">
        <f t="shared" si="168"/>
        <v>N</v>
      </c>
      <c r="AP95" s="139">
        <f t="shared" si="169"/>
        <v>-7.2947430596574128</v>
      </c>
      <c r="AQ95" s="139">
        <f t="shared" si="170"/>
        <v>-5.3131991051454133</v>
      </c>
      <c r="AR95" s="139">
        <f t="shared" si="171"/>
        <v>-1.9736842105263157</v>
      </c>
      <c r="AS95" s="139">
        <f t="shared" si="172"/>
        <v>-3.1847133757961785</v>
      </c>
      <c r="AT95" s="137" t="str">
        <f t="shared" si="173"/>
        <v>N</v>
      </c>
      <c r="AU95" s="137" t="str">
        <f t="shared" si="174"/>
        <v>N</v>
      </c>
      <c r="AV95" s="137" t="str">
        <f t="shared" si="175"/>
        <v>Y</v>
      </c>
      <c r="AW95" s="137">
        <f>FOD!H95</f>
        <v>635472750</v>
      </c>
      <c r="AX95" s="137">
        <f>FOD!R95</f>
        <v>762035500</v>
      </c>
      <c r="AY95" s="137">
        <f>FOD!AB95</f>
        <v>586898250</v>
      </c>
      <c r="AZ95" s="137">
        <f>FOD!AL95</f>
        <v>821861000</v>
      </c>
      <c r="BA95" s="137">
        <f>FOD!AV95</f>
        <v>1184622000</v>
      </c>
      <c r="BB95" s="137" t="str">
        <f t="shared" si="176"/>
        <v>N</v>
      </c>
      <c r="BC95" s="137" t="str">
        <f t="shared" si="177"/>
        <v>Y</v>
      </c>
      <c r="BD95" s="137" t="str">
        <f t="shared" si="178"/>
        <v>N</v>
      </c>
      <c r="BE95" s="137" t="str">
        <f t="shared" si="179"/>
        <v>N</v>
      </c>
      <c r="BF95" s="139">
        <f t="shared" si="180"/>
        <v>-16.608511020812024</v>
      </c>
      <c r="BG95" s="139">
        <f t="shared" si="181"/>
        <v>29.841160712269971</v>
      </c>
      <c r="BH95" s="139">
        <f t="shared" si="182"/>
        <v>-28.589110567358716</v>
      </c>
      <c r="BI95" s="139">
        <f t="shared" si="183"/>
        <v>-30.622510809355219</v>
      </c>
      <c r="BJ95" s="137" t="str">
        <f t="shared" si="184"/>
        <v>N</v>
      </c>
      <c r="BK95" s="137" t="str">
        <f t="shared" si="185"/>
        <v>Y</v>
      </c>
      <c r="BL95" s="137" t="str">
        <f t="shared" si="186"/>
        <v>Y</v>
      </c>
      <c r="BM95" s="137">
        <f>FOD!I95</f>
        <v>7970000</v>
      </c>
      <c r="BN95" s="137">
        <f>FOD!S95</f>
        <v>9245000</v>
      </c>
      <c r="BO95" s="137">
        <f>FOD!AC95</f>
        <v>7275000</v>
      </c>
      <c r="BP95" s="137">
        <f>FOD!AM95</f>
        <v>10325000</v>
      </c>
      <c r="BQ95" s="137">
        <f>FOD!AW95</f>
        <v>15000000</v>
      </c>
      <c r="BR95" s="137" t="str">
        <f t="shared" si="187"/>
        <v>N</v>
      </c>
      <c r="BS95" s="137" t="str">
        <f t="shared" si="188"/>
        <v>Y</v>
      </c>
      <c r="BT95" s="137" t="str">
        <f t="shared" si="189"/>
        <v>N</v>
      </c>
      <c r="BU95" s="137" t="str">
        <f t="shared" si="190"/>
        <v>N</v>
      </c>
      <c r="BV95" s="139">
        <f t="shared" si="191"/>
        <v>-13.791238507301243</v>
      </c>
      <c r="BW95" s="139">
        <f t="shared" si="192"/>
        <v>27.079037800687285</v>
      </c>
      <c r="BX95" s="139">
        <f t="shared" si="193"/>
        <v>-29.539951573849876</v>
      </c>
      <c r="BY95" s="139">
        <f t="shared" si="194"/>
        <v>-31.166666666666664</v>
      </c>
      <c r="BZ95" s="137" t="str">
        <f t="shared" si="195"/>
        <v>N</v>
      </c>
      <c r="CA95" s="137" t="str">
        <f t="shared" si="196"/>
        <v>Y</v>
      </c>
      <c r="CB95" s="137" t="str">
        <f t="shared" si="197"/>
        <v>Y</v>
      </c>
      <c r="CC95" s="137">
        <f>FOD!J95</f>
        <v>1313</v>
      </c>
      <c r="CD95" s="137">
        <f>FOD!T95</f>
        <v>1619</v>
      </c>
      <c r="CE95" s="137">
        <f>FOD!AD95</f>
        <v>1390</v>
      </c>
      <c r="CF95" s="137">
        <f>FOD!AN95</f>
        <v>1910</v>
      </c>
      <c r="CG95" s="137">
        <f>FOD!AX95</f>
        <v>2779</v>
      </c>
      <c r="CH95" s="137" t="str">
        <f t="shared" si="198"/>
        <v>N</v>
      </c>
      <c r="CI95" s="137" t="str">
        <f t="shared" si="199"/>
        <v>Y</v>
      </c>
      <c r="CJ95" s="137" t="str">
        <f t="shared" si="200"/>
        <v>N</v>
      </c>
      <c r="CK95" s="137" t="str">
        <f t="shared" si="201"/>
        <v>N</v>
      </c>
      <c r="CL95" s="139">
        <f t="shared" si="202"/>
        <v>-18.900555898702905</v>
      </c>
      <c r="CM95" s="139">
        <f t="shared" si="203"/>
        <v>16.474820143884891</v>
      </c>
      <c r="CN95" s="139">
        <f t="shared" si="204"/>
        <v>-27.225130890052355</v>
      </c>
      <c r="CO95" s="139">
        <f t="shared" si="205"/>
        <v>-31.270241093918678</v>
      </c>
      <c r="CP95" s="137" t="str">
        <f t="shared" si="206"/>
        <v>N</v>
      </c>
      <c r="CQ95" s="137" t="str">
        <f t="shared" si="207"/>
        <v>Y</v>
      </c>
      <c r="CR95" s="137" t="str">
        <f t="shared" si="208"/>
        <v>Y</v>
      </c>
      <c r="CT95" s="144" t="str">
        <f>'FOD (ALL)'!M95</f>
        <v>MINDTREE</v>
      </c>
      <c r="CU95" s="137">
        <f>'FOD (ALL)'!N95</f>
        <v>1722</v>
      </c>
      <c r="CV95" s="137">
        <f>'FOD (ALL)'!AE95</f>
        <v>1290</v>
      </c>
      <c r="CW95" s="137">
        <f>'FOD (ALL)'!AV95</f>
        <v>1369</v>
      </c>
      <c r="CX95" s="137">
        <f>'FOD (ALL)'!BM95</f>
        <v>2703</v>
      </c>
      <c r="CY95" s="137">
        <f>'FOD (ALL)'!CD95</f>
        <v>2880</v>
      </c>
      <c r="CZ95" s="137" t="str">
        <f t="shared" si="209"/>
        <v>Y</v>
      </c>
      <c r="DA95" s="137" t="str">
        <f t="shared" si="210"/>
        <v>N</v>
      </c>
      <c r="DB95" s="137" t="str">
        <f t="shared" si="211"/>
        <v>N</v>
      </c>
      <c r="DC95" s="137" t="str">
        <f t="shared" si="212"/>
        <v>N</v>
      </c>
      <c r="DD95" s="139">
        <f t="shared" si="213"/>
        <v>33.488372093023258</v>
      </c>
      <c r="DE95" s="139">
        <f t="shared" si="214"/>
        <v>-5.7706355003652305</v>
      </c>
      <c r="DF95" s="139">
        <f t="shared" si="215"/>
        <v>-49.352571217166116</v>
      </c>
      <c r="DG95" s="139">
        <f t="shared" si="216"/>
        <v>-6.145833333333333</v>
      </c>
      <c r="DH95" s="139" t="str">
        <f t="shared" si="217"/>
        <v>Y</v>
      </c>
      <c r="DI95" s="139" t="str">
        <f t="shared" si="218"/>
        <v>Y</v>
      </c>
      <c r="DJ95" s="137" t="str">
        <f t="shared" si="219"/>
        <v>N</v>
      </c>
      <c r="DK95" s="137">
        <f>'FOD (ALL)'!O95</f>
        <v>12336.45</v>
      </c>
      <c r="DL95" s="137">
        <f>'FOD (ALL)'!AF95</f>
        <v>9266.4500000000007</v>
      </c>
      <c r="DM95" s="137">
        <f>'FOD (ALL)'!AW95</f>
        <v>9834.83</v>
      </c>
      <c r="DN95" s="137">
        <f>'FOD (ALL)'!BN95</f>
        <v>19652.370000000003</v>
      </c>
      <c r="DO95" s="137">
        <f>'FOD (ALL)'!CE95</f>
        <v>20118.34</v>
      </c>
      <c r="DP95" s="137" t="str">
        <f t="shared" si="220"/>
        <v>Y</v>
      </c>
      <c r="DQ95" s="137" t="str">
        <f t="shared" si="221"/>
        <v>N</v>
      </c>
      <c r="DR95" s="137" t="str">
        <f t="shared" si="222"/>
        <v>N</v>
      </c>
      <c r="DS95" s="137" t="str">
        <f t="shared" si="223"/>
        <v>N</v>
      </c>
      <c r="DT95" s="139">
        <f t="shared" si="224"/>
        <v>33.130271031516919</v>
      </c>
      <c r="DU95" s="139">
        <f t="shared" si="225"/>
        <v>-5.7792559708708664</v>
      </c>
      <c r="DV95" s="139">
        <f t="shared" si="226"/>
        <v>-49.956010394675047</v>
      </c>
      <c r="DW95" s="139">
        <f t="shared" si="227"/>
        <v>-2.3161453678583697</v>
      </c>
      <c r="DX95" s="139" t="str">
        <f t="shared" si="228"/>
        <v>Y</v>
      </c>
      <c r="DY95" s="139" t="str">
        <f t="shared" si="229"/>
        <v>Y</v>
      </c>
      <c r="DZ95" s="137" t="str">
        <f t="shared" si="230"/>
        <v>N</v>
      </c>
      <c r="EA95" s="137">
        <f>'FOD (ALL)'!P95</f>
        <v>844000</v>
      </c>
      <c r="EB95" s="137">
        <f>'FOD (ALL)'!AG95</f>
        <v>771200</v>
      </c>
      <c r="EC95" s="137">
        <f>'FOD (ALL)'!AX95</f>
        <v>732800</v>
      </c>
      <c r="ED95" s="137">
        <f>'FOD (ALL)'!BO95</f>
        <v>752800</v>
      </c>
      <c r="EE95" s="137">
        <f>'FOD (ALL)'!CF95</f>
        <v>828000</v>
      </c>
      <c r="EF95" s="137" t="str">
        <f t="shared" si="231"/>
        <v>Y</v>
      </c>
      <c r="EG95" s="137" t="str">
        <f t="shared" si="232"/>
        <v>Y</v>
      </c>
      <c r="EH95" s="137" t="str">
        <f t="shared" si="233"/>
        <v>N</v>
      </c>
      <c r="EI95" s="137" t="str">
        <f t="shared" si="234"/>
        <v>N</v>
      </c>
      <c r="EJ95" s="139">
        <f t="shared" si="235"/>
        <v>9.4398340248962658</v>
      </c>
      <c r="EK95" s="139">
        <f t="shared" si="236"/>
        <v>5.2401746724890828</v>
      </c>
      <c r="EL95" s="139">
        <f t="shared" si="237"/>
        <v>-2.6567481402763016</v>
      </c>
      <c r="EM95" s="139">
        <f t="shared" si="238"/>
        <v>-9.0821256038647338</v>
      </c>
      <c r="EN95" s="139" t="str">
        <f t="shared" si="239"/>
        <v>Y</v>
      </c>
      <c r="EO95" s="139" t="str">
        <f t="shared" si="240"/>
        <v>Y</v>
      </c>
      <c r="EP95" s="137" t="str">
        <f t="shared" si="241"/>
        <v>Y</v>
      </c>
      <c r="EQ95" s="137">
        <f>'FOD (ALL)'!Q95</f>
        <v>72800</v>
      </c>
      <c r="ER95" s="137">
        <f>'FOD (ALL)'!AH95</f>
        <v>38400</v>
      </c>
      <c r="ES95" s="137">
        <f>'FOD (ALL)'!AY95</f>
        <v>-20000</v>
      </c>
      <c r="ET95" s="137">
        <f>'FOD (ALL)'!BP95</f>
        <v>-75200</v>
      </c>
      <c r="EU95" s="137">
        <f>'FOD (ALL)'!CG95</f>
        <v>-18400</v>
      </c>
      <c r="EV95" s="137" t="str">
        <f t="shared" si="242"/>
        <v>Y</v>
      </c>
      <c r="EW95" s="137" t="str">
        <f t="shared" si="243"/>
        <v>Y</v>
      </c>
      <c r="EX95" s="137" t="str">
        <f t="shared" si="244"/>
        <v>Y</v>
      </c>
      <c r="EY95" s="137" t="str">
        <f t="shared" si="245"/>
        <v>N</v>
      </c>
      <c r="EZ95" s="139">
        <f t="shared" si="246"/>
        <v>89.583333333333343</v>
      </c>
      <c r="FA95" s="139">
        <f t="shared" si="247"/>
        <v>-292</v>
      </c>
      <c r="FB95" s="139">
        <f t="shared" si="248"/>
        <v>-73.40425531914893</v>
      </c>
      <c r="FC95" s="139">
        <f t="shared" si="249"/>
        <v>308.69565217391306</v>
      </c>
      <c r="FD95" s="139" t="str">
        <f t="shared" si="250"/>
        <v>Y</v>
      </c>
      <c r="FE95" s="139" t="str">
        <f t="shared" si="251"/>
        <v>N</v>
      </c>
      <c r="FF95" s="137" t="str">
        <f t="shared" si="252"/>
        <v>N</v>
      </c>
    </row>
    <row r="96" spans="1:162" x14ac:dyDescent="0.3">
      <c r="A96" s="137" t="str">
        <f>FOD!B96</f>
        <v xml:space="preserve">MRF       </v>
      </c>
      <c r="B96" s="137">
        <f>FOD!F96</f>
        <v>57447.15</v>
      </c>
      <c r="C96" s="137">
        <f>FOD!P96</f>
        <v>57475.6</v>
      </c>
      <c r="D96" s="137">
        <f>FOD!Z96</f>
        <v>57386.45</v>
      </c>
      <c r="E96" s="137">
        <f>FOD!AJ96</f>
        <v>56652.55</v>
      </c>
      <c r="F96" s="137">
        <f>FOD!AT96</f>
        <v>56140.55</v>
      </c>
      <c r="G96" s="137" t="str">
        <f t="shared" si="154"/>
        <v>N</v>
      </c>
      <c r="H96" s="137" t="str">
        <f t="shared" si="155"/>
        <v>Y</v>
      </c>
      <c r="I96" s="137" t="str">
        <f t="shared" si="156"/>
        <v>Y</v>
      </c>
      <c r="J96" s="137" t="str">
        <f t="shared" si="157"/>
        <v>Y</v>
      </c>
      <c r="K96" s="139">
        <f t="shared" si="158"/>
        <v>-4.949926577538484E-2</v>
      </c>
      <c r="L96" s="139">
        <f t="shared" si="159"/>
        <v>0.15535026125505491</v>
      </c>
      <c r="M96" s="139">
        <f t="shared" si="160"/>
        <v>1.2954403641142265</v>
      </c>
      <c r="N96" s="139">
        <f t="shared" si="161"/>
        <v>0.91199676526147311</v>
      </c>
      <c r="O96" s="137" t="str">
        <f t="shared" si="162"/>
        <v>N</v>
      </c>
      <c r="P96" s="137" t="str">
        <f t="shared" si="163"/>
        <v>N</v>
      </c>
      <c r="Q96" s="137" t="str">
        <f t="shared" si="164"/>
        <v>Y</v>
      </c>
      <c r="R96" s="137">
        <f>FOD!C96</f>
        <v>57326.8</v>
      </c>
      <c r="S96" s="137">
        <f>FOD!M96</f>
        <v>57525.45</v>
      </c>
      <c r="T96" s="137">
        <f>FOD!W96</f>
        <v>57080.05</v>
      </c>
      <c r="U96" s="137">
        <f>FOD!AG96</f>
        <v>56702.05</v>
      </c>
      <c r="V96" s="137">
        <f>FOD!AQ96</f>
        <v>58145.15</v>
      </c>
      <c r="W96" s="137">
        <f>FOD!D96</f>
        <v>57898.15</v>
      </c>
      <c r="X96" s="137">
        <f>FOD!N96</f>
        <v>58400</v>
      </c>
      <c r="Y96" s="137">
        <f>FOD!X96</f>
        <v>57500</v>
      </c>
      <c r="Z96" s="137">
        <f>FOD!AH96</f>
        <v>57327.199999999997</v>
      </c>
      <c r="AA96" s="137">
        <f>FOD!AR96</f>
        <v>58145.15</v>
      </c>
      <c r="AB96" s="137">
        <f>FOD!E96</f>
        <v>56920.2</v>
      </c>
      <c r="AC96" s="137">
        <f>FOD!O96</f>
        <v>57266.95</v>
      </c>
      <c r="AD96" s="137">
        <f>FOD!Y96</f>
        <v>56620</v>
      </c>
      <c r="AE96" s="137">
        <f>FOD!AI96</f>
        <v>56500</v>
      </c>
      <c r="AF96" s="137">
        <f>FOD!AS96</f>
        <v>55915.75</v>
      </c>
      <c r="AG96" s="137">
        <f>FOD!G96</f>
        <v>14470</v>
      </c>
      <c r="AH96" s="137">
        <f>FOD!Q96</f>
        <v>14970</v>
      </c>
      <c r="AI96" s="137">
        <f>FOD!AA96</f>
        <v>15190</v>
      </c>
      <c r="AJ96" s="137">
        <f>FOD!AK96</f>
        <v>15600</v>
      </c>
      <c r="AK96" s="137">
        <f>FOD!AU96</f>
        <v>15370</v>
      </c>
      <c r="AL96" s="137" t="str">
        <f t="shared" si="165"/>
        <v>N</v>
      </c>
      <c r="AM96" s="137" t="str">
        <f t="shared" si="166"/>
        <v>N</v>
      </c>
      <c r="AN96" s="137" t="str">
        <f t="shared" si="167"/>
        <v>N</v>
      </c>
      <c r="AO96" s="137" t="str">
        <f t="shared" si="168"/>
        <v>Y</v>
      </c>
      <c r="AP96" s="139">
        <f t="shared" si="169"/>
        <v>-3.3400133600534407</v>
      </c>
      <c r="AQ96" s="139">
        <f t="shared" si="170"/>
        <v>-1.4483212639894667</v>
      </c>
      <c r="AR96" s="139">
        <f t="shared" si="171"/>
        <v>-2.6282051282051282</v>
      </c>
      <c r="AS96" s="139">
        <f t="shared" si="172"/>
        <v>1.4964216005204944</v>
      </c>
      <c r="AT96" s="137" t="str">
        <f t="shared" si="173"/>
        <v>N</v>
      </c>
      <c r="AU96" s="137" t="str">
        <f t="shared" si="174"/>
        <v>Y</v>
      </c>
      <c r="AV96" s="137" t="str">
        <f t="shared" si="175"/>
        <v>N</v>
      </c>
      <c r="AW96" s="137">
        <f>FOD!H96</f>
        <v>454431402.5</v>
      </c>
      <c r="AX96" s="137">
        <f>FOD!R96</f>
        <v>151007473.5</v>
      </c>
      <c r="AY96" s="137">
        <f>FOD!AB96</f>
        <v>182279666</v>
      </c>
      <c r="AZ96" s="137">
        <f>FOD!AL96</f>
        <v>189825330</v>
      </c>
      <c r="BA96" s="137">
        <f>FOD!AV96</f>
        <v>297812214</v>
      </c>
      <c r="BB96" s="137" t="str">
        <f t="shared" si="176"/>
        <v>Y</v>
      </c>
      <c r="BC96" s="137" t="str">
        <f t="shared" si="177"/>
        <v>N</v>
      </c>
      <c r="BD96" s="137" t="str">
        <f t="shared" si="178"/>
        <v>N</v>
      </c>
      <c r="BE96" s="137" t="str">
        <f t="shared" si="179"/>
        <v>N</v>
      </c>
      <c r="BF96" s="139">
        <f t="shared" si="180"/>
        <v>200.93305448223396</v>
      </c>
      <c r="BG96" s="139">
        <f t="shared" si="181"/>
        <v>-17.156160742581129</v>
      </c>
      <c r="BH96" s="139">
        <f t="shared" si="182"/>
        <v>-3.9750564374101183</v>
      </c>
      <c r="BI96" s="139">
        <f t="shared" si="183"/>
        <v>-36.260058830226491</v>
      </c>
      <c r="BJ96" s="137" t="str">
        <f t="shared" si="184"/>
        <v>Y</v>
      </c>
      <c r="BK96" s="137" t="str">
        <f t="shared" si="185"/>
        <v>N</v>
      </c>
      <c r="BL96" s="137" t="str">
        <f t="shared" si="186"/>
        <v>Y</v>
      </c>
      <c r="BM96" s="137">
        <f>FOD!I96</f>
        <v>7910</v>
      </c>
      <c r="BN96" s="137">
        <f>FOD!S96</f>
        <v>2610</v>
      </c>
      <c r="BO96" s="137">
        <f>FOD!AC96</f>
        <v>3190</v>
      </c>
      <c r="BP96" s="137">
        <f>FOD!AM96</f>
        <v>3340</v>
      </c>
      <c r="BQ96" s="137">
        <f>FOD!AW96</f>
        <v>5250</v>
      </c>
      <c r="BR96" s="137" t="str">
        <f t="shared" si="187"/>
        <v>Y</v>
      </c>
      <c r="BS96" s="137" t="str">
        <f t="shared" si="188"/>
        <v>N</v>
      </c>
      <c r="BT96" s="137" t="str">
        <f t="shared" si="189"/>
        <v>N</v>
      </c>
      <c r="BU96" s="137" t="str">
        <f t="shared" si="190"/>
        <v>N</v>
      </c>
      <c r="BV96" s="139">
        <f t="shared" si="191"/>
        <v>203.06513409961684</v>
      </c>
      <c r="BW96" s="139">
        <f t="shared" si="192"/>
        <v>-18.181818181818183</v>
      </c>
      <c r="BX96" s="139">
        <f t="shared" si="193"/>
        <v>-4.4910179640718564</v>
      </c>
      <c r="BY96" s="139">
        <f t="shared" si="194"/>
        <v>-36.38095238095238</v>
      </c>
      <c r="BZ96" s="137" t="str">
        <f t="shared" si="195"/>
        <v>Y</v>
      </c>
      <c r="CA96" s="137" t="str">
        <f t="shared" si="196"/>
        <v>N</v>
      </c>
      <c r="CB96" s="137" t="str">
        <f t="shared" si="197"/>
        <v>Y</v>
      </c>
      <c r="CC96" s="137">
        <f>FOD!J96</f>
        <v>343</v>
      </c>
      <c r="CD96" s="137">
        <f>FOD!T96</f>
        <v>243</v>
      </c>
      <c r="CE96" s="137">
        <f>FOD!AD96</f>
        <v>287</v>
      </c>
      <c r="CF96" s="137">
        <f>FOD!AN96</f>
        <v>291</v>
      </c>
      <c r="CG96" s="137">
        <f>FOD!AX96</f>
        <v>448</v>
      </c>
      <c r="CH96" s="137" t="str">
        <f t="shared" si="198"/>
        <v>Y</v>
      </c>
      <c r="CI96" s="137" t="str">
        <f t="shared" si="199"/>
        <v>N</v>
      </c>
      <c r="CJ96" s="137" t="str">
        <f t="shared" si="200"/>
        <v>N</v>
      </c>
      <c r="CK96" s="137" t="str">
        <f t="shared" si="201"/>
        <v>N</v>
      </c>
      <c r="CL96" s="139">
        <f t="shared" si="202"/>
        <v>41.152263374485599</v>
      </c>
      <c r="CM96" s="139">
        <f t="shared" si="203"/>
        <v>-15.331010452961671</v>
      </c>
      <c r="CN96" s="139">
        <f t="shared" si="204"/>
        <v>-1.3745704467353952</v>
      </c>
      <c r="CO96" s="139">
        <f t="shared" si="205"/>
        <v>-35.044642857142854</v>
      </c>
      <c r="CP96" s="137" t="str">
        <f t="shared" si="206"/>
        <v>Y</v>
      </c>
      <c r="CQ96" s="137" t="str">
        <f t="shared" si="207"/>
        <v>N</v>
      </c>
      <c r="CR96" s="137" t="str">
        <f t="shared" si="208"/>
        <v>Y</v>
      </c>
      <c r="CT96" s="144" t="str">
        <f>'FOD (ALL)'!M96</f>
        <v>MOTHERSUMI</v>
      </c>
      <c r="CU96" s="137">
        <f>'FOD (ALL)'!N96</f>
        <v>2183</v>
      </c>
      <c r="CV96" s="137">
        <f>'FOD (ALL)'!AE96</f>
        <v>2318</v>
      </c>
      <c r="CW96" s="137">
        <f>'FOD (ALL)'!AV96</f>
        <v>1695</v>
      </c>
      <c r="CX96" s="137">
        <f>'FOD (ALL)'!BM96</f>
        <v>2247</v>
      </c>
      <c r="CY96" s="137">
        <f>'FOD (ALL)'!CD96</f>
        <v>3088</v>
      </c>
      <c r="CZ96" s="137" t="str">
        <f t="shared" si="209"/>
        <v>N</v>
      </c>
      <c r="DA96" s="137" t="str">
        <f t="shared" si="210"/>
        <v>Y</v>
      </c>
      <c r="DB96" s="137" t="str">
        <f t="shared" si="211"/>
        <v>N</v>
      </c>
      <c r="DC96" s="137" t="str">
        <f t="shared" si="212"/>
        <v>N</v>
      </c>
      <c r="DD96" s="139">
        <f t="shared" si="213"/>
        <v>-5.8239861949956859</v>
      </c>
      <c r="DE96" s="139">
        <f t="shared" si="214"/>
        <v>36.755162241887909</v>
      </c>
      <c r="DF96" s="139">
        <f t="shared" si="215"/>
        <v>-24.566088117489986</v>
      </c>
      <c r="DG96" s="139">
        <f t="shared" si="216"/>
        <v>-27.234455958549226</v>
      </c>
      <c r="DH96" s="139" t="str">
        <f t="shared" si="217"/>
        <v>N</v>
      </c>
      <c r="DI96" s="139" t="str">
        <f t="shared" si="218"/>
        <v>Y</v>
      </c>
      <c r="DJ96" s="137" t="str">
        <f t="shared" si="219"/>
        <v>Y</v>
      </c>
      <c r="DK96" s="137">
        <f>'FOD (ALL)'!O96</f>
        <v>8703.7000000000007</v>
      </c>
      <c r="DL96" s="137">
        <f>'FOD (ALL)'!AF96</f>
        <v>9560.6600000000017</v>
      </c>
      <c r="DM96" s="137">
        <f>'FOD (ALL)'!AW96</f>
        <v>6840.49</v>
      </c>
      <c r="DN96" s="137">
        <f>'FOD (ALL)'!BN96</f>
        <v>8944.51</v>
      </c>
      <c r="DO96" s="137">
        <f>'FOD (ALL)'!CE96</f>
        <v>12196.019999999999</v>
      </c>
      <c r="DP96" s="137" t="str">
        <f t="shared" si="220"/>
        <v>N</v>
      </c>
      <c r="DQ96" s="137" t="str">
        <f t="shared" si="221"/>
        <v>Y</v>
      </c>
      <c r="DR96" s="137" t="str">
        <f t="shared" si="222"/>
        <v>N</v>
      </c>
      <c r="DS96" s="137" t="str">
        <f t="shared" si="223"/>
        <v>N</v>
      </c>
      <c r="DT96" s="139">
        <f t="shared" si="224"/>
        <v>-8.9633979244110851</v>
      </c>
      <c r="DU96" s="139">
        <f t="shared" si="225"/>
        <v>39.765718537707123</v>
      </c>
      <c r="DV96" s="139">
        <f t="shared" si="226"/>
        <v>-23.523032564109162</v>
      </c>
      <c r="DW96" s="139">
        <f t="shared" si="227"/>
        <v>-26.660418726764952</v>
      </c>
      <c r="DX96" s="139" t="str">
        <f t="shared" si="228"/>
        <v>N</v>
      </c>
      <c r="DY96" s="139" t="str">
        <f t="shared" si="229"/>
        <v>Y</v>
      </c>
      <c r="DZ96" s="137" t="str">
        <f t="shared" si="230"/>
        <v>Y</v>
      </c>
      <c r="EA96" s="137">
        <f>'FOD (ALL)'!P96</f>
        <v>18911000</v>
      </c>
      <c r="EB96" s="137">
        <f>'FOD (ALL)'!AG96</f>
        <v>18861000</v>
      </c>
      <c r="EC96" s="137">
        <f>'FOD (ALL)'!AX96</f>
        <v>19219000</v>
      </c>
      <c r="ED96" s="137">
        <f>'FOD (ALL)'!BO96</f>
        <v>18949000</v>
      </c>
      <c r="EE96" s="137">
        <f>'FOD (ALL)'!CF96</f>
        <v>19284000</v>
      </c>
      <c r="EF96" s="137" t="str">
        <f t="shared" si="231"/>
        <v>Y</v>
      </c>
      <c r="EG96" s="137" t="str">
        <f t="shared" si="232"/>
        <v>N</v>
      </c>
      <c r="EH96" s="137" t="str">
        <f t="shared" si="233"/>
        <v>Y</v>
      </c>
      <c r="EI96" s="137" t="str">
        <f t="shared" si="234"/>
        <v>N</v>
      </c>
      <c r="EJ96" s="139">
        <f t="shared" si="235"/>
        <v>0.26509729070568899</v>
      </c>
      <c r="EK96" s="139">
        <f t="shared" si="236"/>
        <v>-1.8627399968780896</v>
      </c>
      <c r="EL96" s="139">
        <f t="shared" si="237"/>
        <v>1.4248773022323078</v>
      </c>
      <c r="EM96" s="139">
        <f t="shared" si="238"/>
        <v>-1.7371914540551752</v>
      </c>
      <c r="EN96" s="139" t="str">
        <f t="shared" si="239"/>
        <v>Y</v>
      </c>
      <c r="EO96" s="139" t="str">
        <f t="shared" si="240"/>
        <v>N</v>
      </c>
      <c r="EP96" s="137" t="str">
        <f t="shared" si="241"/>
        <v>Y</v>
      </c>
      <c r="EQ96" s="137">
        <f>'FOD (ALL)'!Q96</f>
        <v>50000</v>
      </c>
      <c r="ER96" s="137">
        <f>'FOD (ALL)'!AH96</f>
        <v>-358000</v>
      </c>
      <c r="ES96" s="137">
        <f>'FOD (ALL)'!AY96</f>
        <v>270000</v>
      </c>
      <c r="ET96" s="137">
        <f>'FOD (ALL)'!BP96</f>
        <v>-335000</v>
      </c>
      <c r="EU96" s="137">
        <f>'FOD (ALL)'!CG96</f>
        <v>-853000</v>
      </c>
      <c r="EV96" s="137" t="str">
        <f t="shared" si="242"/>
        <v>Y</v>
      </c>
      <c r="EW96" s="137" t="str">
        <f t="shared" si="243"/>
        <v>N</v>
      </c>
      <c r="EX96" s="137" t="str">
        <f t="shared" si="244"/>
        <v>Y</v>
      </c>
      <c r="EY96" s="137" t="str">
        <f t="shared" si="245"/>
        <v>Y</v>
      </c>
      <c r="EZ96" s="139">
        <f t="shared" si="246"/>
        <v>-113.96648044692736</v>
      </c>
      <c r="FA96" s="139">
        <f t="shared" si="247"/>
        <v>-232.59259259259261</v>
      </c>
      <c r="FB96" s="139">
        <f t="shared" si="248"/>
        <v>-180.59701492537314</v>
      </c>
      <c r="FC96" s="139">
        <f t="shared" si="249"/>
        <v>-60.726846424384526</v>
      </c>
      <c r="FD96" s="139" t="str">
        <f t="shared" si="250"/>
        <v>Y</v>
      </c>
      <c r="FE96" s="139" t="str">
        <f t="shared" si="251"/>
        <v>N</v>
      </c>
      <c r="FF96" s="137" t="str">
        <f t="shared" si="252"/>
        <v>N</v>
      </c>
    </row>
    <row r="97" spans="1:162" x14ac:dyDescent="0.3">
      <c r="A97" s="137" t="str">
        <f>FOD!B97</f>
        <v>MUTHOOTFIN</v>
      </c>
      <c r="B97" s="137">
        <f>FOD!F97</f>
        <v>806.65</v>
      </c>
      <c r="C97" s="137">
        <f>FOD!P97</f>
        <v>824.85</v>
      </c>
      <c r="D97" s="137">
        <f>FOD!Z97</f>
        <v>812.3</v>
      </c>
      <c r="E97" s="137">
        <f>FOD!AJ97</f>
        <v>781.85</v>
      </c>
      <c r="F97" s="137">
        <f>FOD!AT97</f>
        <v>777.9</v>
      </c>
      <c r="G97" s="137" t="str">
        <f t="shared" si="154"/>
        <v>N</v>
      </c>
      <c r="H97" s="137" t="str">
        <f t="shared" si="155"/>
        <v>Y</v>
      </c>
      <c r="I97" s="137" t="str">
        <f t="shared" si="156"/>
        <v>Y</v>
      </c>
      <c r="J97" s="137" t="str">
        <f t="shared" si="157"/>
        <v>Y</v>
      </c>
      <c r="K97" s="139">
        <f t="shared" si="158"/>
        <v>-2.2064617809298714</v>
      </c>
      <c r="L97" s="139">
        <f t="shared" si="159"/>
        <v>1.5449956912470846</v>
      </c>
      <c r="M97" s="139">
        <f t="shared" si="160"/>
        <v>3.8946089403338151</v>
      </c>
      <c r="N97" s="139">
        <f t="shared" si="161"/>
        <v>0.50777734927369145</v>
      </c>
      <c r="O97" s="137" t="str">
        <f t="shared" si="162"/>
        <v>N</v>
      </c>
      <c r="P97" s="137" t="str">
        <f t="shared" si="163"/>
        <v>N</v>
      </c>
      <c r="Q97" s="137" t="str">
        <f t="shared" si="164"/>
        <v>Y</v>
      </c>
      <c r="R97" s="137">
        <f>FOD!C97</f>
        <v>823</v>
      </c>
      <c r="S97" s="137">
        <f>FOD!M97</f>
        <v>811.05</v>
      </c>
      <c r="T97" s="137">
        <f>FOD!W97</f>
        <v>779.85</v>
      </c>
      <c r="U97" s="137">
        <f>FOD!AG97</f>
        <v>787.65</v>
      </c>
      <c r="V97" s="137">
        <f>FOD!AQ97</f>
        <v>816.65</v>
      </c>
      <c r="W97" s="137">
        <f>FOD!D97</f>
        <v>831.7</v>
      </c>
      <c r="X97" s="137">
        <f>FOD!N97</f>
        <v>842.5</v>
      </c>
      <c r="Y97" s="137">
        <f>FOD!X97</f>
        <v>816.35</v>
      </c>
      <c r="Z97" s="137">
        <f>FOD!AH97</f>
        <v>802.6</v>
      </c>
      <c r="AA97" s="137">
        <f>FOD!AR97</f>
        <v>820.45</v>
      </c>
      <c r="AB97" s="137">
        <f>FOD!E97</f>
        <v>779.35</v>
      </c>
      <c r="AC97" s="137">
        <f>FOD!O97</f>
        <v>808.3</v>
      </c>
      <c r="AD97" s="137">
        <f>FOD!Y97</f>
        <v>779.85</v>
      </c>
      <c r="AE97" s="137">
        <f>FOD!AI97</f>
        <v>767.3</v>
      </c>
      <c r="AF97" s="137">
        <f>FOD!AS97</f>
        <v>769</v>
      </c>
      <c r="AG97" s="137">
        <f>FOD!G97</f>
        <v>1943250</v>
      </c>
      <c r="AH97" s="137">
        <f>FOD!Q97</f>
        <v>2028000</v>
      </c>
      <c r="AI97" s="137">
        <f>FOD!AA97</f>
        <v>2117250</v>
      </c>
      <c r="AJ97" s="137">
        <f>FOD!AK97</f>
        <v>2127000</v>
      </c>
      <c r="AK97" s="137">
        <f>FOD!AU97</f>
        <v>2038500</v>
      </c>
      <c r="AL97" s="137" t="str">
        <f t="shared" si="165"/>
        <v>N</v>
      </c>
      <c r="AM97" s="137" t="str">
        <f t="shared" si="166"/>
        <v>N</v>
      </c>
      <c r="AN97" s="137" t="str">
        <f t="shared" si="167"/>
        <v>N</v>
      </c>
      <c r="AO97" s="137" t="str">
        <f t="shared" si="168"/>
        <v>Y</v>
      </c>
      <c r="AP97" s="139">
        <f t="shared" si="169"/>
        <v>-4.1789940828402363</v>
      </c>
      <c r="AQ97" s="139">
        <f t="shared" si="170"/>
        <v>-4.2153737159050655</v>
      </c>
      <c r="AR97" s="139">
        <f t="shared" si="171"/>
        <v>-0.45839210155148091</v>
      </c>
      <c r="AS97" s="139">
        <f t="shared" si="172"/>
        <v>4.3414275202354666</v>
      </c>
      <c r="AT97" s="137" t="str">
        <f t="shared" si="173"/>
        <v>Y</v>
      </c>
      <c r="AU97" s="137" t="str">
        <f t="shared" si="174"/>
        <v>N</v>
      </c>
      <c r="AV97" s="137" t="str">
        <f t="shared" si="175"/>
        <v>N</v>
      </c>
      <c r="AW97" s="137">
        <f>FOD!H97</f>
        <v>3114193237.5</v>
      </c>
      <c r="AX97" s="137">
        <f>FOD!R97</f>
        <v>2463742762.5</v>
      </c>
      <c r="AY97" s="137">
        <f>FOD!AB97</f>
        <v>2242662975</v>
      </c>
      <c r="AZ97" s="137">
        <f>FOD!AL97</f>
        <v>4068677137.5</v>
      </c>
      <c r="BA97" s="137">
        <f>FOD!AV97</f>
        <v>4556575425</v>
      </c>
      <c r="BB97" s="137" t="str">
        <f t="shared" si="176"/>
        <v>Y</v>
      </c>
      <c r="BC97" s="137" t="str">
        <f t="shared" si="177"/>
        <v>Y</v>
      </c>
      <c r="BD97" s="137" t="str">
        <f t="shared" si="178"/>
        <v>N</v>
      </c>
      <c r="BE97" s="137" t="str">
        <f t="shared" si="179"/>
        <v>N</v>
      </c>
      <c r="BF97" s="139">
        <f t="shared" si="180"/>
        <v>26.400908605408841</v>
      </c>
      <c r="BG97" s="139">
        <f t="shared" si="181"/>
        <v>9.8579140051126046</v>
      </c>
      <c r="BH97" s="139">
        <f t="shared" si="182"/>
        <v>-44.879800013377199</v>
      </c>
      <c r="BI97" s="139">
        <f t="shared" si="183"/>
        <v>-10.707565265420795</v>
      </c>
      <c r="BJ97" s="137" t="str">
        <f t="shared" si="184"/>
        <v>Y</v>
      </c>
      <c r="BK97" s="137" t="str">
        <f t="shared" si="185"/>
        <v>Y</v>
      </c>
      <c r="BL97" s="137" t="str">
        <f t="shared" si="186"/>
        <v>N</v>
      </c>
      <c r="BM97" s="137">
        <f>FOD!I97</f>
        <v>3880500</v>
      </c>
      <c r="BN97" s="137">
        <f>FOD!S97</f>
        <v>2971500</v>
      </c>
      <c r="BO97" s="137">
        <f>FOD!AC97</f>
        <v>2788500</v>
      </c>
      <c r="BP97" s="137">
        <f>FOD!AM97</f>
        <v>5187750</v>
      </c>
      <c r="BQ97" s="137">
        <f>FOD!AW97</f>
        <v>5757750</v>
      </c>
      <c r="BR97" s="137" t="str">
        <f t="shared" si="187"/>
        <v>Y</v>
      </c>
      <c r="BS97" s="137" t="str">
        <f t="shared" si="188"/>
        <v>Y</v>
      </c>
      <c r="BT97" s="137" t="str">
        <f t="shared" si="189"/>
        <v>N</v>
      </c>
      <c r="BU97" s="137" t="str">
        <f t="shared" si="190"/>
        <v>N</v>
      </c>
      <c r="BV97" s="139">
        <f t="shared" si="191"/>
        <v>30.590610802624933</v>
      </c>
      <c r="BW97" s="139">
        <f t="shared" si="192"/>
        <v>6.5626681011296402</v>
      </c>
      <c r="BX97" s="139">
        <f t="shared" si="193"/>
        <v>-46.248373572357963</v>
      </c>
      <c r="BY97" s="139">
        <f t="shared" si="194"/>
        <v>-9.8997004038035676</v>
      </c>
      <c r="BZ97" s="137" t="str">
        <f t="shared" si="195"/>
        <v>Y</v>
      </c>
      <c r="CA97" s="137" t="str">
        <f t="shared" si="196"/>
        <v>Y</v>
      </c>
      <c r="CB97" s="137" t="str">
        <f t="shared" si="197"/>
        <v>N</v>
      </c>
      <c r="CC97" s="137">
        <f>FOD!J97</f>
        <v>4567</v>
      </c>
      <c r="CD97" s="137">
        <f>FOD!T97</f>
        <v>3589</v>
      </c>
      <c r="CE97" s="137">
        <f>FOD!AD97</f>
        <v>3266</v>
      </c>
      <c r="CF97" s="137">
        <f>FOD!AN97</f>
        <v>6198</v>
      </c>
      <c r="CG97" s="137">
        <f>FOD!AX97</f>
        <v>6583</v>
      </c>
      <c r="CH97" s="137" t="str">
        <f t="shared" si="198"/>
        <v>Y</v>
      </c>
      <c r="CI97" s="137" t="str">
        <f t="shared" si="199"/>
        <v>Y</v>
      </c>
      <c r="CJ97" s="137" t="str">
        <f t="shared" si="200"/>
        <v>N</v>
      </c>
      <c r="CK97" s="137" t="str">
        <f t="shared" si="201"/>
        <v>N</v>
      </c>
      <c r="CL97" s="139">
        <f t="shared" si="202"/>
        <v>27.249930342713846</v>
      </c>
      <c r="CM97" s="139">
        <f t="shared" si="203"/>
        <v>9.8897734231475809</v>
      </c>
      <c r="CN97" s="139">
        <f t="shared" si="204"/>
        <v>-47.305582445950307</v>
      </c>
      <c r="CO97" s="139">
        <f t="shared" si="205"/>
        <v>-5.848397387209479</v>
      </c>
      <c r="CP97" s="137" t="str">
        <f t="shared" si="206"/>
        <v>Y</v>
      </c>
      <c r="CQ97" s="137" t="str">
        <f t="shared" si="207"/>
        <v>Y</v>
      </c>
      <c r="CR97" s="137" t="str">
        <f t="shared" si="208"/>
        <v>N</v>
      </c>
      <c r="CT97" s="144" t="str">
        <f>'FOD (ALL)'!M97</f>
        <v>MRF</v>
      </c>
      <c r="CU97" s="137">
        <f>'FOD (ALL)'!N97</f>
        <v>1286</v>
      </c>
      <c r="CV97" s="137">
        <f>'FOD (ALL)'!AE97</f>
        <v>321</v>
      </c>
      <c r="CW97" s="137">
        <f>'FOD (ALL)'!AV97</f>
        <v>347</v>
      </c>
      <c r="CX97" s="137">
        <f>'FOD (ALL)'!BM97</f>
        <v>352</v>
      </c>
      <c r="CY97" s="137">
        <f>'FOD (ALL)'!CD97</f>
        <v>548</v>
      </c>
      <c r="CZ97" s="137" t="str">
        <f t="shared" si="209"/>
        <v>Y</v>
      </c>
      <c r="DA97" s="137" t="str">
        <f t="shared" si="210"/>
        <v>N</v>
      </c>
      <c r="DB97" s="137" t="str">
        <f t="shared" si="211"/>
        <v>N</v>
      </c>
      <c r="DC97" s="137" t="str">
        <f t="shared" si="212"/>
        <v>N</v>
      </c>
      <c r="DD97" s="139">
        <f t="shared" si="213"/>
        <v>300.62305295950154</v>
      </c>
      <c r="DE97" s="139">
        <f t="shared" si="214"/>
        <v>-7.4927953890489913</v>
      </c>
      <c r="DF97" s="139">
        <f t="shared" si="215"/>
        <v>-1.4204545454545454</v>
      </c>
      <c r="DG97" s="139">
        <f t="shared" si="216"/>
        <v>-35.766423357664237</v>
      </c>
      <c r="DH97" s="139" t="str">
        <f t="shared" si="217"/>
        <v>Y</v>
      </c>
      <c r="DI97" s="139" t="str">
        <f t="shared" si="218"/>
        <v>N</v>
      </c>
      <c r="DJ97" s="137" t="str">
        <f t="shared" si="219"/>
        <v>Y</v>
      </c>
      <c r="DK97" s="137">
        <f>'FOD (ALL)'!O97</f>
        <v>7397.7000000000007</v>
      </c>
      <c r="DL97" s="137">
        <f>'FOD (ALL)'!AF97</f>
        <v>1857.74</v>
      </c>
      <c r="DM97" s="137">
        <f>'FOD (ALL)'!AW97</f>
        <v>1983.21</v>
      </c>
      <c r="DN97" s="137">
        <f>'FOD (ALL)'!BN97</f>
        <v>2000.71</v>
      </c>
      <c r="DO97" s="137">
        <f>'FOD (ALL)'!CE97</f>
        <v>3108.68</v>
      </c>
      <c r="DP97" s="137" t="str">
        <f t="shared" si="220"/>
        <v>Y</v>
      </c>
      <c r="DQ97" s="137" t="str">
        <f t="shared" si="221"/>
        <v>N</v>
      </c>
      <c r="DR97" s="137" t="str">
        <f t="shared" si="222"/>
        <v>N</v>
      </c>
      <c r="DS97" s="137" t="str">
        <f t="shared" si="223"/>
        <v>N</v>
      </c>
      <c r="DT97" s="139">
        <f t="shared" si="224"/>
        <v>298.20965258862924</v>
      </c>
      <c r="DU97" s="139">
        <f t="shared" si="225"/>
        <v>-6.3266119069589219</v>
      </c>
      <c r="DV97" s="139">
        <f t="shared" si="226"/>
        <v>-0.87468948523274237</v>
      </c>
      <c r="DW97" s="139">
        <f t="shared" si="227"/>
        <v>-35.641172459050139</v>
      </c>
      <c r="DX97" s="139" t="str">
        <f t="shared" si="228"/>
        <v>Y</v>
      </c>
      <c r="DY97" s="139" t="str">
        <f t="shared" si="229"/>
        <v>N</v>
      </c>
      <c r="DZ97" s="137" t="str">
        <f t="shared" si="230"/>
        <v>Y</v>
      </c>
      <c r="EA97" s="137">
        <f>'FOD (ALL)'!P97</f>
        <v>19640</v>
      </c>
      <c r="EB97" s="137">
        <f>'FOD (ALL)'!AG97</f>
        <v>15640</v>
      </c>
      <c r="EC97" s="137">
        <f>'FOD (ALL)'!AX97</f>
        <v>15520</v>
      </c>
      <c r="ED97" s="137">
        <f>'FOD (ALL)'!BO97</f>
        <v>15880</v>
      </c>
      <c r="EE97" s="137">
        <f>'FOD (ALL)'!CF97</f>
        <v>15580</v>
      </c>
      <c r="EF97" s="137" t="str">
        <f t="shared" si="231"/>
        <v>Y</v>
      </c>
      <c r="EG97" s="137" t="str">
        <f t="shared" si="232"/>
        <v>Y</v>
      </c>
      <c r="EH97" s="137" t="str">
        <f t="shared" si="233"/>
        <v>N</v>
      </c>
      <c r="EI97" s="137" t="str">
        <f t="shared" si="234"/>
        <v>Y</v>
      </c>
      <c r="EJ97" s="139">
        <f t="shared" si="235"/>
        <v>25.575447570332482</v>
      </c>
      <c r="EK97" s="139">
        <f t="shared" si="236"/>
        <v>0.77319587628865982</v>
      </c>
      <c r="EL97" s="139">
        <f t="shared" si="237"/>
        <v>-2.2670025188916876</v>
      </c>
      <c r="EM97" s="139">
        <f t="shared" si="238"/>
        <v>1.9255455712451863</v>
      </c>
      <c r="EN97" s="139" t="str">
        <f t="shared" si="239"/>
        <v>Y</v>
      </c>
      <c r="EO97" s="139" t="str">
        <f t="shared" si="240"/>
        <v>Y</v>
      </c>
      <c r="EP97" s="137" t="str">
        <f t="shared" si="241"/>
        <v>N</v>
      </c>
      <c r="EQ97" s="137">
        <f>'FOD (ALL)'!Q97</f>
        <v>4000</v>
      </c>
      <c r="ER97" s="137">
        <f>'FOD (ALL)'!AH97</f>
        <v>120</v>
      </c>
      <c r="ES97" s="137">
        <f>'FOD (ALL)'!AY97</f>
        <v>-360</v>
      </c>
      <c r="ET97" s="137">
        <f>'FOD (ALL)'!BP97</f>
        <v>300</v>
      </c>
      <c r="EU97" s="137">
        <f>'FOD (ALL)'!CG97</f>
        <v>340</v>
      </c>
      <c r="EV97" s="137" t="str">
        <f t="shared" si="242"/>
        <v>Y</v>
      </c>
      <c r="EW97" s="137" t="str">
        <f t="shared" si="243"/>
        <v>Y</v>
      </c>
      <c r="EX97" s="137" t="str">
        <f t="shared" si="244"/>
        <v>N</v>
      </c>
      <c r="EY97" s="137" t="str">
        <f t="shared" si="245"/>
        <v>N</v>
      </c>
      <c r="EZ97" s="139">
        <f t="shared" si="246"/>
        <v>3233.3333333333335</v>
      </c>
      <c r="FA97" s="139">
        <f t="shared" si="247"/>
        <v>-133.33333333333331</v>
      </c>
      <c r="FB97" s="139">
        <f t="shared" si="248"/>
        <v>-220.00000000000003</v>
      </c>
      <c r="FC97" s="139">
        <f t="shared" si="249"/>
        <v>-11.76470588235294</v>
      </c>
      <c r="FD97" s="139" t="str">
        <f t="shared" si="250"/>
        <v>Y</v>
      </c>
      <c r="FE97" s="139" t="str">
        <f t="shared" si="251"/>
        <v>Y</v>
      </c>
      <c r="FF97" s="137" t="str">
        <f t="shared" si="252"/>
        <v>N</v>
      </c>
    </row>
    <row r="98" spans="1:162" x14ac:dyDescent="0.3">
      <c r="A98" s="137" t="str">
        <f>FOD!B98</f>
        <v>NATIONALUM</v>
      </c>
      <c r="B98" s="137">
        <f>FOD!F98</f>
        <v>27</v>
      </c>
      <c r="C98" s="137">
        <f>FOD!P98</f>
        <v>28.1</v>
      </c>
      <c r="D98" s="137">
        <f>FOD!Z98</f>
        <v>27.95</v>
      </c>
      <c r="E98" s="137">
        <f>FOD!AJ98</f>
        <v>28</v>
      </c>
      <c r="F98" s="137">
        <f>FOD!AT98</f>
        <v>27.55</v>
      </c>
      <c r="G98" s="137" t="str">
        <f t="shared" si="154"/>
        <v>N</v>
      </c>
      <c r="H98" s="137" t="str">
        <f t="shared" si="155"/>
        <v>Y</v>
      </c>
      <c r="I98" s="137" t="str">
        <f t="shared" si="156"/>
        <v>N</v>
      </c>
      <c r="J98" s="137" t="str">
        <f t="shared" si="157"/>
        <v>Y</v>
      </c>
      <c r="K98" s="139">
        <f t="shared" si="158"/>
        <v>-3.9145907473309656</v>
      </c>
      <c r="L98" s="139">
        <f t="shared" si="159"/>
        <v>0.53667262969589324</v>
      </c>
      <c r="M98" s="139">
        <f t="shared" si="160"/>
        <v>-0.1785714285714311</v>
      </c>
      <c r="N98" s="139">
        <f t="shared" si="161"/>
        <v>1.6333938294010864</v>
      </c>
      <c r="O98" s="137" t="str">
        <f t="shared" si="162"/>
        <v>N</v>
      </c>
      <c r="P98" s="137" t="str">
        <f t="shared" si="163"/>
        <v>Y</v>
      </c>
      <c r="Q98" s="137" t="str">
        <f t="shared" si="164"/>
        <v>N</v>
      </c>
      <c r="R98" s="137">
        <f>FOD!C98</f>
        <v>27.75</v>
      </c>
      <c r="S98" s="137">
        <f>FOD!M98</f>
        <v>27.7</v>
      </c>
      <c r="T98" s="137">
        <f>FOD!W98</f>
        <v>27.95</v>
      </c>
      <c r="U98" s="137">
        <f>FOD!AG98</f>
        <v>27.9</v>
      </c>
      <c r="V98" s="137">
        <f>FOD!AQ98</f>
        <v>29.05</v>
      </c>
      <c r="W98" s="137">
        <f>FOD!D98</f>
        <v>28</v>
      </c>
      <c r="X98" s="137">
        <f>FOD!N98</f>
        <v>28.4</v>
      </c>
      <c r="Y98" s="137">
        <f>FOD!X98</f>
        <v>28.3</v>
      </c>
      <c r="Z98" s="137">
        <f>FOD!AH98</f>
        <v>28.55</v>
      </c>
      <c r="AA98" s="137">
        <f>FOD!AR98</f>
        <v>29.45</v>
      </c>
      <c r="AB98" s="137">
        <f>FOD!E98</f>
        <v>26.85</v>
      </c>
      <c r="AC98" s="137">
        <f>FOD!O98</f>
        <v>27.7</v>
      </c>
      <c r="AD98" s="137">
        <f>FOD!Y98</f>
        <v>27.75</v>
      </c>
      <c r="AE98" s="137">
        <f>FOD!AI98</f>
        <v>27.7</v>
      </c>
      <c r="AF98" s="137">
        <f>FOD!AS98</f>
        <v>27.35</v>
      </c>
      <c r="AG98" s="137">
        <f>FOD!G98</f>
        <v>22487400</v>
      </c>
      <c r="AH98" s="137">
        <f>FOD!Q98</f>
        <v>22206600</v>
      </c>
      <c r="AI98" s="137">
        <f>FOD!AA98</f>
        <v>22967100</v>
      </c>
      <c r="AJ98" s="137">
        <f>FOD!AK98</f>
        <v>23107500</v>
      </c>
      <c r="AK98" s="137">
        <f>FOD!AU98</f>
        <v>24031800</v>
      </c>
      <c r="AL98" s="137" t="str">
        <f t="shared" si="165"/>
        <v>Y</v>
      </c>
      <c r="AM98" s="137" t="str">
        <f t="shared" si="166"/>
        <v>N</v>
      </c>
      <c r="AN98" s="137" t="str">
        <f t="shared" si="167"/>
        <v>N</v>
      </c>
      <c r="AO98" s="137" t="str">
        <f t="shared" si="168"/>
        <v>N</v>
      </c>
      <c r="AP98" s="139">
        <f t="shared" si="169"/>
        <v>1.2644889357218125</v>
      </c>
      <c r="AQ98" s="139">
        <f t="shared" si="170"/>
        <v>-3.3112582781456954</v>
      </c>
      <c r="AR98" s="139">
        <f t="shared" si="171"/>
        <v>-0.60759493670886078</v>
      </c>
      <c r="AS98" s="139">
        <f t="shared" si="172"/>
        <v>-3.8461538461538463</v>
      </c>
      <c r="AT98" s="137" t="str">
        <f t="shared" si="173"/>
        <v>Y</v>
      </c>
      <c r="AU98" s="137" t="str">
        <f t="shared" si="174"/>
        <v>N</v>
      </c>
      <c r="AV98" s="137" t="str">
        <f t="shared" si="175"/>
        <v>Y</v>
      </c>
      <c r="AW98" s="137">
        <f>FOD!H98</f>
        <v>226384470</v>
      </c>
      <c r="AX98" s="137">
        <f>FOD!R98</f>
        <v>205650315</v>
      </c>
      <c r="AY98" s="137">
        <f>FOD!AB98</f>
        <v>115000470</v>
      </c>
      <c r="AZ98" s="137">
        <f>FOD!AL98</f>
        <v>209016405</v>
      </c>
      <c r="BA98" s="137">
        <f>FOD!AV98</f>
        <v>245781900</v>
      </c>
      <c r="BB98" s="137" t="str">
        <f t="shared" si="176"/>
        <v>Y</v>
      </c>
      <c r="BC98" s="137" t="str">
        <f t="shared" si="177"/>
        <v>Y</v>
      </c>
      <c r="BD98" s="137" t="str">
        <f t="shared" si="178"/>
        <v>N</v>
      </c>
      <c r="BE98" s="137" t="str">
        <f t="shared" si="179"/>
        <v>N</v>
      </c>
      <c r="BF98" s="139">
        <f t="shared" si="180"/>
        <v>10.082238386068118</v>
      </c>
      <c r="BG98" s="139">
        <f t="shared" si="181"/>
        <v>78.825630016990374</v>
      </c>
      <c r="BH98" s="139">
        <f t="shared" si="182"/>
        <v>-44.980170336390579</v>
      </c>
      <c r="BI98" s="139">
        <f t="shared" si="183"/>
        <v>-14.958585233493599</v>
      </c>
      <c r="BJ98" s="137" t="str">
        <f t="shared" si="184"/>
        <v>N</v>
      </c>
      <c r="BK98" s="137" t="str">
        <f t="shared" si="185"/>
        <v>Y</v>
      </c>
      <c r="BL98" s="137" t="str">
        <f t="shared" si="186"/>
        <v>N</v>
      </c>
      <c r="BM98" s="137">
        <f>FOD!I98</f>
        <v>8283600</v>
      </c>
      <c r="BN98" s="137">
        <f>FOD!S98</f>
        <v>7324200</v>
      </c>
      <c r="BO98" s="137">
        <f>FOD!AC98</f>
        <v>4106700</v>
      </c>
      <c r="BP98" s="137">
        <f>FOD!AM98</f>
        <v>7441200</v>
      </c>
      <c r="BQ98" s="137">
        <f>FOD!AW98</f>
        <v>8751600</v>
      </c>
      <c r="BR98" s="137" t="str">
        <f t="shared" si="187"/>
        <v>Y</v>
      </c>
      <c r="BS98" s="137" t="str">
        <f t="shared" si="188"/>
        <v>Y</v>
      </c>
      <c r="BT98" s="137" t="str">
        <f t="shared" si="189"/>
        <v>N</v>
      </c>
      <c r="BU98" s="137" t="str">
        <f t="shared" si="190"/>
        <v>N</v>
      </c>
      <c r="BV98" s="139">
        <f t="shared" si="191"/>
        <v>13.099041533546327</v>
      </c>
      <c r="BW98" s="139">
        <f t="shared" si="192"/>
        <v>78.347578347578349</v>
      </c>
      <c r="BX98" s="139">
        <f t="shared" si="193"/>
        <v>-44.811320754716981</v>
      </c>
      <c r="BY98" s="139">
        <f t="shared" si="194"/>
        <v>-14.973262032085561</v>
      </c>
      <c r="BZ98" s="137" t="str">
        <f t="shared" si="195"/>
        <v>N</v>
      </c>
      <c r="CA98" s="137" t="str">
        <f t="shared" si="196"/>
        <v>Y</v>
      </c>
      <c r="CB98" s="137" t="str">
        <f t="shared" si="197"/>
        <v>N</v>
      </c>
      <c r="CC98" s="137">
        <f>FOD!J98</f>
        <v>608</v>
      </c>
      <c r="CD98" s="137">
        <f>FOD!T98</f>
        <v>517</v>
      </c>
      <c r="CE98" s="137">
        <f>FOD!AD98</f>
        <v>334</v>
      </c>
      <c r="CF98" s="137">
        <f>FOD!AN98</f>
        <v>558</v>
      </c>
      <c r="CG98" s="137">
        <f>FOD!AX98</f>
        <v>697</v>
      </c>
      <c r="CH98" s="137" t="str">
        <f t="shared" si="198"/>
        <v>Y</v>
      </c>
      <c r="CI98" s="137" t="str">
        <f t="shared" si="199"/>
        <v>Y</v>
      </c>
      <c r="CJ98" s="137" t="str">
        <f t="shared" si="200"/>
        <v>N</v>
      </c>
      <c r="CK98" s="137" t="str">
        <f t="shared" si="201"/>
        <v>N</v>
      </c>
      <c r="CL98" s="139">
        <f t="shared" si="202"/>
        <v>17.60154738878143</v>
      </c>
      <c r="CM98" s="139">
        <f t="shared" si="203"/>
        <v>54.790419161676652</v>
      </c>
      <c r="CN98" s="139">
        <f t="shared" si="204"/>
        <v>-40.143369175627242</v>
      </c>
      <c r="CO98" s="139">
        <f t="shared" si="205"/>
        <v>-19.942611190817789</v>
      </c>
      <c r="CP98" s="137" t="str">
        <f t="shared" si="206"/>
        <v>N</v>
      </c>
      <c r="CQ98" s="137" t="str">
        <f t="shared" si="207"/>
        <v>Y</v>
      </c>
      <c r="CR98" s="137" t="str">
        <f t="shared" si="208"/>
        <v>N</v>
      </c>
      <c r="CT98" s="144" t="str">
        <f>'FOD (ALL)'!M98</f>
        <v>MUTHOOTFIN</v>
      </c>
      <c r="CU98" s="137">
        <f>'FOD (ALL)'!N98</f>
        <v>5787</v>
      </c>
      <c r="CV98" s="137">
        <f>'FOD (ALL)'!AE98</f>
        <v>4168</v>
      </c>
      <c r="CW98" s="137">
        <f>'FOD (ALL)'!AV98</f>
        <v>3847</v>
      </c>
      <c r="CX98" s="137">
        <f>'FOD (ALL)'!BM98</f>
        <v>7029</v>
      </c>
      <c r="CY98" s="137">
        <f>'FOD (ALL)'!CD98</f>
        <v>7800</v>
      </c>
      <c r="CZ98" s="137" t="str">
        <f t="shared" si="209"/>
        <v>Y</v>
      </c>
      <c r="DA98" s="137" t="str">
        <f t="shared" si="210"/>
        <v>Y</v>
      </c>
      <c r="DB98" s="137" t="str">
        <f t="shared" si="211"/>
        <v>N</v>
      </c>
      <c r="DC98" s="137" t="str">
        <f t="shared" si="212"/>
        <v>N</v>
      </c>
      <c r="DD98" s="139">
        <f t="shared" si="213"/>
        <v>38.843570057581573</v>
      </c>
      <c r="DE98" s="139">
        <f t="shared" si="214"/>
        <v>8.3441642838575518</v>
      </c>
      <c r="DF98" s="139">
        <f t="shared" si="215"/>
        <v>-45.269597382273439</v>
      </c>
      <c r="DG98" s="139">
        <f t="shared" si="216"/>
        <v>-9.884615384615385</v>
      </c>
      <c r="DH98" s="139" t="str">
        <f t="shared" si="217"/>
        <v>Y</v>
      </c>
      <c r="DI98" s="139" t="str">
        <f t="shared" si="218"/>
        <v>Y</v>
      </c>
      <c r="DJ98" s="137" t="str">
        <f t="shared" si="219"/>
        <v>N</v>
      </c>
      <c r="DK98" s="137">
        <f>'FOD (ALL)'!O98</f>
        <v>34799.17</v>
      </c>
      <c r="DL98" s="137">
        <f>'FOD (ALL)'!AF98</f>
        <v>25909.409999999996</v>
      </c>
      <c r="DM98" s="137">
        <f>'FOD (ALL)'!AW98</f>
        <v>23200.53</v>
      </c>
      <c r="DN98" s="137">
        <f>'FOD (ALL)'!BN98</f>
        <v>41344.199999999997</v>
      </c>
      <c r="DO98" s="137">
        <f>'FOD (ALL)'!CE98</f>
        <v>46292.12</v>
      </c>
      <c r="DP98" s="137" t="str">
        <f t="shared" si="220"/>
        <v>Y</v>
      </c>
      <c r="DQ98" s="137" t="str">
        <f t="shared" si="221"/>
        <v>Y</v>
      </c>
      <c r="DR98" s="137" t="str">
        <f t="shared" si="222"/>
        <v>N</v>
      </c>
      <c r="DS98" s="137" t="str">
        <f t="shared" si="223"/>
        <v>N</v>
      </c>
      <c r="DT98" s="139">
        <f t="shared" si="224"/>
        <v>34.310931819751985</v>
      </c>
      <c r="DU98" s="139">
        <f t="shared" si="225"/>
        <v>11.675940161711813</v>
      </c>
      <c r="DV98" s="139">
        <f t="shared" si="226"/>
        <v>-43.884438446021448</v>
      </c>
      <c r="DW98" s="139">
        <f t="shared" si="227"/>
        <v>-10.688471385626766</v>
      </c>
      <c r="DX98" s="139" t="str">
        <f t="shared" si="228"/>
        <v>Y</v>
      </c>
      <c r="DY98" s="139" t="str">
        <f t="shared" si="229"/>
        <v>Y</v>
      </c>
      <c r="DZ98" s="137" t="str">
        <f t="shared" si="230"/>
        <v>N</v>
      </c>
      <c r="EA98" s="137">
        <f>'FOD (ALL)'!P98</f>
        <v>2169000</v>
      </c>
      <c r="EB98" s="137">
        <f>'FOD (ALL)'!AG98</f>
        <v>2130750</v>
      </c>
      <c r="EC98" s="137">
        <f>'FOD (ALL)'!AX98</f>
        <v>2198250</v>
      </c>
      <c r="ED98" s="137">
        <f>'FOD (ALL)'!BO98</f>
        <v>2202000</v>
      </c>
      <c r="EE98" s="137">
        <f>'FOD (ALL)'!CF98</f>
        <v>2096250</v>
      </c>
      <c r="EF98" s="137" t="str">
        <f t="shared" si="231"/>
        <v>Y</v>
      </c>
      <c r="EG98" s="137" t="str">
        <f t="shared" si="232"/>
        <v>N</v>
      </c>
      <c r="EH98" s="137" t="str">
        <f t="shared" si="233"/>
        <v>N</v>
      </c>
      <c r="EI98" s="137" t="str">
        <f t="shared" si="234"/>
        <v>Y</v>
      </c>
      <c r="EJ98" s="139">
        <f t="shared" si="235"/>
        <v>1.7951425554382259</v>
      </c>
      <c r="EK98" s="139">
        <f t="shared" si="236"/>
        <v>-3.0706243602865912</v>
      </c>
      <c r="EL98" s="139">
        <f t="shared" si="237"/>
        <v>-0.17029972752043596</v>
      </c>
      <c r="EM98" s="139">
        <f t="shared" si="238"/>
        <v>5.0447227191413235</v>
      </c>
      <c r="EN98" s="139" t="str">
        <f t="shared" si="239"/>
        <v>Y</v>
      </c>
      <c r="EO98" s="139" t="str">
        <f t="shared" si="240"/>
        <v>N</v>
      </c>
      <c r="EP98" s="137" t="str">
        <f t="shared" si="241"/>
        <v>N</v>
      </c>
      <c r="EQ98" s="137">
        <f>'FOD (ALL)'!Q98</f>
        <v>38250</v>
      </c>
      <c r="ER98" s="137">
        <f>'FOD (ALL)'!AH98</f>
        <v>-67500</v>
      </c>
      <c r="ES98" s="137">
        <f>'FOD (ALL)'!AY98</f>
        <v>-3750</v>
      </c>
      <c r="ET98" s="137">
        <f>'FOD (ALL)'!BP98</f>
        <v>105750</v>
      </c>
      <c r="EU98" s="137">
        <f>'FOD (ALL)'!CG98</f>
        <v>191250</v>
      </c>
      <c r="EV98" s="137" t="str">
        <f t="shared" si="242"/>
        <v>Y</v>
      </c>
      <c r="EW98" s="137" t="str">
        <f t="shared" si="243"/>
        <v>N</v>
      </c>
      <c r="EX98" s="137" t="str">
        <f t="shared" si="244"/>
        <v>N</v>
      </c>
      <c r="EY98" s="137" t="str">
        <f t="shared" si="245"/>
        <v>N</v>
      </c>
      <c r="EZ98" s="139">
        <f t="shared" si="246"/>
        <v>-156.66666666666666</v>
      </c>
      <c r="FA98" s="139">
        <f t="shared" si="247"/>
        <v>1700</v>
      </c>
      <c r="FB98" s="139">
        <f t="shared" si="248"/>
        <v>-103.54609929078013</v>
      </c>
      <c r="FC98" s="139">
        <f t="shared" si="249"/>
        <v>-44.705882352941181</v>
      </c>
      <c r="FD98" s="139" t="str">
        <f t="shared" si="250"/>
        <v>N</v>
      </c>
      <c r="FE98" s="139" t="str">
        <f t="shared" si="251"/>
        <v>Y</v>
      </c>
      <c r="FF98" s="137" t="str">
        <f t="shared" si="252"/>
        <v>N</v>
      </c>
    </row>
    <row r="99" spans="1:162" x14ac:dyDescent="0.3">
      <c r="A99" s="137" t="str">
        <f>FOD!B99</f>
        <v xml:space="preserve">NAUKRI    </v>
      </c>
      <c r="B99" s="137">
        <f>FOD!F99</f>
        <v>2429.85</v>
      </c>
      <c r="C99" s="137">
        <f>FOD!P99</f>
        <v>2461.0500000000002</v>
      </c>
      <c r="D99" s="137">
        <f>FOD!Z99</f>
        <v>2403.4499999999998</v>
      </c>
      <c r="E99" s="137">
        <f>FOD!AJ99</f>
        <v>2450.4</v>
      </c>
      <c r="F99" s="137">
        <f>FOD!AT99</f>
        <v>2396.4</v>
      </c>
      <c r="G99" s="137" t="str">
        <f t="shared" si="154"/>
        <v>N</v>
      </c>
      <c r="H99" s="137" t="str">
        <f t="shared" si="155"/>
        <v>Y</v>
      </c>
      <c r="I99" s="137" t="str">
        <f t="shared" si="156"/>
        <v>N</v>
      </c>
      <c r="J99" s="137" t="str">
        <f t="shared" si="157"/>
        <v>Y</v>
      </c>
      <c r="K99" s="139">
        <f t="shared" si="158"/>
        <v>-1.2677515694520742</v>
      </c>
      <c r="L99" s="139">
        <f t="shared" si="159"/>
        <v>2.3965549522561473</v>
      </c>
      <c r="M99" s="139">
        <f t="shared" si="160"/>
        <v>-1.916013712047024</v>
      </c>
      <c r="N99" s="139">
        <f t="shared" si="161"/>
        <v>2.2533800701051576</v>
      </c>
      <c r="O99" s="137" t="str">
        <f t="shared" si="162"/>
        <v>N</v>
      </c>
      <c r="P99" s="137" t="str">
        <f t="shared" si="163"/>
        <v>Y</v>
      </c>
      <c r="Q99" s="137" t="str">
        <f t="shared" si="164"/>
        <v>N</v>
      </c>
      <c r="R99" s="137">
        <f>FOD!C99</f>
        <v>2410</v>
      </c>
      <c r="S99" s="137">
        <f>FOD!M99</f>
        <v>2421.9</v>
      </c>
      <c r="T99" s="137">
        <f>FOD!W99</f>
        <v>2430.75</v>
      </c>
      <c r="U99" s="137">
        <f>FOD!AG99</f>
        <v>2445.1999999999998</v>
      </c>
      <c r="V99" s="137">
        <f>FOD!AQ99</f>
        <v>2552.1999999999998</v>
      </c>
      <c r="W99" s="137">
        <f>FOD!D99</f>
        <v>2449.75</v>
      </c>
      <c r="X99" s="137">
        <f>FOD!N99</f>
        <v>2495.9499999999998</v>
      </c>
      <c r="Y99" s="137">
        <f>FOD!X99</f>
        <v>2458.85</v>
      </c>
      <c r="Z99" s="137">
        <f>FOD!AH99</f>
        <v>2510.4499999999998</v>
      </c>
      <c r="AA99" s="137">
        <f>FOD!AR99</f>
        <v>2552.1999999999998</v>
      </c>
      <c r="AB99" s="137">
        <f>FOD!E99</f>
        <v>2370.6999999999998</v>
      </c>
      <c r="AC99" s="137">
        <f>FOD!O99</f>
        <v>2403.9499999999998</v>
      </c>
      <c r="AD99" s="137">
        <f>FOD!Y99</f>
        <v>2320.9499999999998</v>
      </c>
      <c r="AE99" s="137">
        <f>FOD!AI99</f>
        <v>2411</v>
      </c>
      <c r="AF99" s="137">
        <f>FOD!AS99</f>
        <v>2211</v>
      </c>
      <c r="AG99" s="137">
        <f>FOD!G99</f>
        <v>641400</v>
      </c>
      <c r="AH99" s="137">
        <f>FOD!Q99</f>
        <v>714200</v>
      </c>
      <c r="AI99" s="137">
        <f>FOD!AA99</f>
        <v>718000</v>
      </c>
      <c r="AJ99" s="137">
        <f>FOD!AK99</f>
        <v>743400</v>
      </c>
      <c r="AK99" s="137">
        <f>FOD!AU99</f>
        <v>706600</v>
      </c>
      <c r="AL99" s="137" t="str">
        <f t="shared" si="165"/>
        <v>N</v>
      </c>
      <c r="AM99" s="137" t="str">
        <f t="shared" si="166"/>
        <v>N</v>
      </c>
      <c r="AN99" s="137" t="str">
        <f t="shared" si="167"/>
        <v>N</v>
      </c>
      <c r="AO99" s="137" t="str">
        <f t="shared" si="168"/>
        <v>Y</v>
      </c>
      <c r="AP99" s="139">
        <f t="shared" si="169"/>
        <v>-10.193223186782415</v>
      </c>
      <c r="AQ99" s="139">
        <f t="shared" si="170"/>
        <v>-0.52924791086350975</v>
      </c>
      <c r="AR99" s="139">
        <f t="shared" si="171"/>
        <v>-3.4167339252085016</v>
      </c>
      <c r="AS99" s="139">
        <f t="shared" si="172"/>
        <v>5.2080384941975657</v>
      </c>
      <c r="AT99" s="137" t="str">
        <f t="shared" si="173"/>
        <v>N</v>
      </c>
      <c r="AU99" s="137" t="str">
        <f t="shared" si="174"/>
        <v>Y</v>
      </c>
      <c r="AV99" s="137" t="str">
        <f t="shared" si="175"/>
        <v>N</v>
      </c>
      <c r="AW99" s="137">
        <f>FOD!H99</f>
        <v>603948680</v>
      </c>
      <c r="AX99" s="137">
        <f>FOD!R99</f>
        <v>492622190</v>
      </c>
      <c r="AY99" s="137">
        <f>FOD!AB99</f>
        <v>1197101090</v>
      </c>
      <c r="AZ99" s="137">
        <f>FOD!AL99</f>
        <v>1257635800</v>
      </c>
      <c r="BA99" s="137">
        <f>FOD!AV99</f>
        <v>799447820</v>
      </c>
      <c r="BB99" s="137" t="str">
        <f t="shared" si="176"/>
        <v>Y</v>
      </c>
      <c r="BC99" s="137" t="str">
        <f t="shared" si="177"/>
        <v>N</v>
      </c>
      <c r="BD99" s="137" t="str">
        <f t="shared" si="178"/>
        <v>N</v>
      </c>
      <c r="BE99" s="137" t="str">
        <f t="shared" si="179"/>
        <v>Y</v>
      </c>
      <c r="BF99" s="139">
        <f t="shared" si="180"/>
        <v>22.598756665833506</v>
      </c>
      <c r="BG99" s="139">
        <f t="shared" si="181"/>
        <v>-58.848739332448517</v>
      </c>
      <c r="BH99" s="139">
        <f t="shared" si="182"/>
        <v>-4.8133736332887471</v>
      </c>
      <c r="BI99" s="139">
        <f t="shared" si="183"/>
        <v>57.313056404356701</v>
      </c>
      <c r="BJ99" s="137" t="str">
        <f t="shared" si="184"/>
        <v>Y</v>
      </c>
      <c r="BK99" s="137" t="str">
        <f t="shared" si="185"/>
        <v>N</v>
      </c>
      <c r="BL99" s="137" t="str">
        <f t="shared" si="186"/>
        <v>N</v>
      </c>
      <c r="BM99" s="137">
        <f>FOD!I99</f>
        <v>251600</v>
      </c>
      <c r="BN99" s="137">
        <f>FOD!S99</f>
        <v>200400</v>
      </c>
      <c r="BO99" s="137">
        <f>FOD!AC99</f>
        <v>505200</v>
      </c>
      <c r="BP99" s="137">
        <f>FOD!AM99</f>
        <v>513400</v>
      </c>
      <c r="BQ99" s="137">
        <f>FOD!AW99</f>
        <v>337200</v>
      </c>
      <c r="BR99" s="137" t="str">
        <f t="shared" si="187"/>
        <v>Y</v>
      </c>
      <c r="BS99" s="137" t="str">
        <f t="shared" si="188"/>
        <v>N</v>
      </c>
      <c r="BT99" s="137" t="str">
        <f t="shared" si="189"/>
        <v>N</v>
      </c>
      <c r="BU99" s="137" t="str">
        <f t="shared" si="190"/>
        <v>Y</v>
      </c>
      <c r="BV99" s="139">
        <f t="shared" si="191"/>
        <v>25.548902195608779</v>
      </c>
      <c r="BW99" s="139">
        <f t="shared" si="192"/>
        <v>-60.332541567695962</v>
      </c>
      <c r="BX99" s="139">
        <f t="shared" si="193"/>
        <v>-1.597195169458512</v>
      </c>
      <c r="BY99" s="139">
        <f t="shared" si="194"/>
        <v>52.253855278766316</v>
      </c>
      <c r="BZ99" s="137" t="str">
        <f t="shared" si="195"/>
        <v>Y</v>
      </c>
      <c r="CA99" s="137" t="str">
        <f t="shared" si="196"/>
        <v>N</v>
      </c>
      <c r="CB99" s="137" t="str">
        <f t="shared" si="197"/>
        <v>N</v>
      </c>
      <c r="CC99" s="137">
        <f>FOD!J99</f>
        <v>1045</v>
      </c>
      <c r="CD99" s="137">
        <f>FOD!T99</f>
        <v>939</v>
      </c>
      <c r="CE99" s="137">
        <f>FOD!AD99</f>
        <v>2432</v>
      </c>
      <c r="CF99" s="137">
        <f>FOD!AN99</f>
        <v>2407</v>
      </c>
      <c r="CG99" s="137">
        <f>FOD!AX99</f>
        <v>1605</v>
      </c>
      <c r="CH99" s="137" t="str">
        <f t="shared" si="198"/>
        <v>Y</v>
      </c>
      <c r="CI99" s="137" t="str">
        <f t="shared" si="199"/>
        <v>N</v>
      </c>
      <c r="CJ99" s="137" t="str">
        <f t="shared" si="200"/>
        <v>Y</v>
      </c>
      <c r="CK99" s="137" t="str">
        <f t="shared" si="201"/>
        <v>Y</v>
      </c>
      <c r="CL99" s="139">
        <f t="shared" si="202"/>
        <v>11.288604898828542</v>
      </c>
      <c r="CM99" s="139">
        <f t="shared" si="203"/>
        <v>-61.389802631578952</v>
      </c>
      <c r="CN99" s="139">
        <f t="shared" si="204"/>
        <v>1.0386373078520981</v>
      </c>
      <c r="CO99" s="139">
        <f t="shared" si="205"/>
        <v>49.968847352024923</v>
      </c>
      <c r="CP99" s="137" t="str">
        <f t="shared" si="206"/>
        <v>Y</v>
      </c>
      <c r="CQ99" s="137" t="str">
        <f t="shared" si="207"/>
        <v>N</v>
      </c>
      <c r="CR99" s="137" t="str">
        <f t="shared" si="208"/>
        <v>N</v>
      </c>
      <c r="CT99" s="144" t="str">
        <f>'FOD (ALL)'!M99</f>
        <v>NATIONALUM</v>
      </c>
      <c r="CU99" s="137">
        <f>'FOD (ALL)'!N99</f>
        <v>1172</v>
      </c>
      <c r="CV99" s="137">
        <f>'FOD (ALL)'!AE99</f>
        <v>879</v>
      </c>
      <c r="CW99" s="137">
        <f>'FOD (ALL)'!AV99</f>
        <v>457</v>
      </c>
      <c r="CX99" s="137">
        <f>'FOD (ALL)'!BM99</f>
        <v>716</v>
      </c>
      <c r="CY99" s="137">
        <f>'FOD (ALL)'!CD99</f>
        <v>794</v>
      </c>
      <c r="CZ99" s="137" t="str">
        <f t="shared" si="209"/>
        <v>Y</v>
      </c>
      <c r="DA99" s="137" t="str">
        <f t="shared" si="210"/>
        <v>Y</v>
      </c>
      <c r="DB99" s="137" t="str">
        <f t="shared" si="211"/>
        <v>N</v>
      </c>
      <c r="DC99" s="137" t="str">
        <f t="shared" si="212"/>
        <v>N</v>
      </c>
      <c r="DD99" s="139">
        <f t="shared" si="213"/>
        <v>33.333333333333329</v>
      </c>
      <c r="DE99" s="139">
        <f t="shared" si="214"/>
        <v>92.341356673960618</v>
      </c>
      <c r="DF99" s="139">
        <f t="shared" si="215"/>
        <v>-36.173184357541899</v>
      </c>
      <c r="DG99" s="139">
        <f t="shared" si="216"/>
        <v>-9.8236775818639792</v>
      </c>
      <c r="DH99" s="139" t="str">
        <f t="shared" si="217"/>
        <v>N</v>
      </c>
      <c r="DI99" s="139" t="str">
        <f t="shared" si="218"/>
        <v>Y</v>
      </c>
      <c r="DJ99" s="137" t="str">
        <f t="shared" si="219"/>
        <v>N</v>
      </c>
      <c r="DK99" s="137">
        <f>'FOD (ALL)'!O99</f>
        <v>3743.53</v>
      </c>
      <c r="DL99" s="137">
        <f>'FOD (ALL)'!AF99</f>
        <v>2884.83</v>
      </c>
      <c r="DM99" s="137">
        <f>'FOD (ALL)'!AW99</f>
        <v>1496.6100000000001</v>
      </c>
      <c r="DN99" s="137">
        <f>'FOD (ALL)'!BN99</f>
        <v>2352.38</v>
      </c>
      <c r="DO99" s="137">
        <f>'FOD (ALL)'!CE99</f>
        <v>2607.9899999999998</v>
      </c>
      <c r="DP99" s="137" t="str">
        <f t="shared" si="220"/>
        <v>Y</v>
      </c>
      <c r="DQ99" s="137" t="str">
        <f t="shared" si="221"/>
        <v>Y</v>
      </c>
      <c r="DR99" s="137" t="str">
        <f t="shared" si="222"/>
        <v>N</v>
      </c>
      <c r="DS99" s="137" t="str">
        <f t="shared" si="223"/>
        <v>N</v>
      </c>
      <c r="DT99" s="139">
        <f t="shared" si="224"/>
        <v>29.76605207239249</v>
      </c>
      <c r="DU99" s="139">
        <f t="shared" si="225"/>
        <v>92.757632248882445</v>
      </c>
      <c r="DV99" s="139">
        <f t="shared" si="226"/>
        <v>-36.378901367976255</v>
      </c>
      <c r="DW99" s="139">
        <f t="shared" si="227"/>
        <v>-9.8010345131691334</v>
      </c>
      <c r="DX99" s="139" t="str">
        <f t="shared" si="228"/>
        <v>N</v>
      </c>
      <c r="DY99" s="139" t="str">
        <f t="shared" si="229"/>
        <v>Y</v>
      </c>
      <c r="DZ99" s="137" t="str">
        <f t="shared" si="230"/>
        <v>N</v>
      </c>
      <c r="EA99" s="137">
        <f>'FOD (ALL)'!P99</f>
        <v>29856200</v>
      </c>
      <c r="EB99" s="137">
        <f>'FOD (ALL)'!AG99</f>
        <v>26212200</v>
      </c>
      <c r="EC99" s="137">
        <f>'FOD (ALL)'!AX99</f>
        <v>26376000</v>
      </c>
      <c r="ED99" s="137">
        <f>'FOD (ALL)'!BO99</f>
        <v>25779300</v>
      </c>
      <c r="EE99" s="137">
        <f>'FOD (ALL)'!CF99</f>
        <v>26142000</v>
      </c>
      <c r="EF99" s="137" t="str">
        <f t="shared" si="231"/>
        <v>Y</v>
      </c>
      <c r="EG99" s="137" t="str">
        <f t="shared" si="232"/>
        <v>N</v>
      </c>
      <c r="EH99" s="137" t="str">
        <f t="shared" si="233"/>
        <v>Y</v>
      </c>
      <c r="EI99" s="137" t="str">
        <f t="shared" si="234"/>
        <v>N</v>
      </c>
      <c r="EJ99" s="139">
        <f t="shared" si="235"/>
        <v>13.901923531790542</v>
      </c>
      <c r="EK99" s="139">
        <f t="shared" si="236"/>
        <v>-0.62101910828025486</v>
      </c>
      <c r="EL99" s="139">
        <f t="shared" si="237"/>
        <v>2.3146477988153289</v>
      </c>
      <c r="EM99" s="139">
        <f t="shared" si="238"/>
        <v>-1.3874225384438834</v>
      </c>
      <c r="EN99" s="139" t="str">
        <f t="shared" si="239"/>
        <v>Y</v>
      </c>
      <c r="EO99" s="139" t="str">
        <f t="shared" si="240"/>
        <v>N</v>
      </c>
      <c r="EP99" s="137" t="str">
        <f t="shared" si="241"/>
        <v>Y</v>
      </c>
      <c r="EQ99" s="137">
        <f>'FOD (ALL)'!Q99</f>
        <v>3644000</v>
      </c>
      <c r="ER99" s="137">
        <f>'FOD (ALL)'!AH99</f>
        <v>-163800</v>
      </c>
      <c r="ES99" s="137">
        <f>'FOD (ALL)'!AY99</f>
        <v>596700</v>
      </c>
      <c r="ET99" s="137">
        <f>'FOD (ALL)'!BP99</f>
        <v>-362700</v>
      </c>
      <c r="EU99" s="137">
        <f>'FOD (ALL)'!CG99</f>
        <v>561600</v>
      </c>
      <c r="EV99" s="137" t="str">
        <f t="shared" si="242"/>
        <v>Y</v>
      </c>
      <c r="EW99" s="137" t="str">
        <f t="shared" si="243"/>
        <v>N</v>
      </c>
      <c r="EX99" s="137" t="str">
        <f t="shared" si="244"/>
        <v>Y</v>
      </c>
      <c r="EY99" s="137" t="str">
        <f t="shared" si="245"/>
        <v>N</v>
      </c>
      <c r="EZ99" s="139">
        <f t="shared" si="246"/>
        <v>-2324.6642246642245</v>
      </c>
      <c r="FA99" s="139">
        <f t="shared" si="247"/>
        <v>-127.45098039215685</v>
      </c>
      <c r="FB99" s="139">
        <f t="shared" si="248"/>
        <v>-264.51612903225805</v>
      </c>
      <c r="FC99" s="139">
        <f t="shared" si="249"/>
        <v>-164.58333333333331</v>
      </c>
      <c r="FD99" s="139" t="str">
        <f t="shared" si="250"/>
        <v>N</v>
      </c>
      <c r="FE99" s="139" t="str">
        <f t="shared" si="251"/>
        <v>Y</v>
      </c>
      <c r="FF99" s="137" t="str">
        <f t="shared" si="252"/>
        <v>N</v>
      </c>
    </row>
    <row r="100" spans="1:162" x14ac:dyDescent="0.3">
      <c r="A100" s="137" t="str">
        <f>FOD!B100</f>
        <v xml:space="preserve">NCC       </v>
      </c>
      <c r="B100" s="137">
        <f>FOD!F100</f>
        <v>21</v>
      </c>
      <c r="C100" s="137">
        <f>FOD!P100</f>
        <v>21.7</v>
      </c>
      <c r="D100" s="137">
        <f>FOD!Z100</f>
        <v>21.85</v>
      </c>
      <c r="E100" s="137">
        <f>FOD!AJ100</f>
        <v>21.65</v>
      </c>
      <c r="F100" s="137">
        <f>FOD!AT100</f>
        <v>22.1</v>
      </c>
      <c r="G100" s="137" t="str">
        <f t="shared" si="154"/>
        <v>N</v>
      </c>
      <c r="H100" s="137" t="str">
        <f t="shared" si="155"/>
        <v>N</v>
      </c>
      <c r="I100" s="137" t="str">
        <f t="shared" si="156"/>
        <v>Y</v>
      </c>
      <c r="J100" s="137" t="str">
        <f t="shared" si="157"/>
        <v>N</v>
      </c>
      <c r="K100" s="139">
        <f t="shared" si="158"/>
        <v>-3.2258064516129004</v>
      </c>
      <c r="L100" s="139">
        <f t="shared" si="159"/>
        <v>-0.68649885583524994</v>
      </c>
      <c r="M100" s="139">
        <f t="shared" si="160"/>
        <v>0.92378752886837345</v>
      </c>
      <c r="N100" s="139">
        <f t="shared" si="161"/>
        <v>-2.0361990950226372</v>
      </c>
      <c r="O100" s="137" t="str">
        <f t="shared" si="162"/>
        <v>N</v>
      </c>
      <c r="P100" s="137" t="str">
        <f t="shared" si="163"/>
        <v>N</v>
      </c>
      <c r="Q100" s="137" t="str">
        <f t="shared" si="164"/>
        <v>Y</v>
      </c>
      <c r="R100" s="137">
        <f>FOD!C100</f>
        <v>21.4</v>
      </c>
      <c r="S100" s="137">
        <f>FOD!M100</f>
        <v>21.95</v>
      </c>
      <c r="T100" s="137">
        <f>FOD!W100</f>
        <v>21.55</v>
      </c>
      <c r="U100" s="137">
        <f>FOD!AG100</f>
        <v>22.2</v>
      </c>
      <c r="V100" s="137">
        <f>FOD!AQ100</f>
        <v>23.55</v>
      </c>
      <c r="W100" s="137">
        <f>FOD!D100</f>
        <v>21.65</v>
      </c>
      <c r="X100" s="137">
        <f>FOD!N100</f>
        <v>22.4</v>
      </c>
      <c r="Y100" s="137">
        <f>FOD!X100</f>
        <v>22.25</v>
      </c>
      <c r="Z100" s="137">
        <f>FOD!AH100</f>
        <v>22.55</v>
      </c>
      <c r="AA100" s="137">
        <f>FOD!AR100</f>
        <v>23.55</v>
      </c>
      <c r="AB100" s="137">
        <f>FOD!E100</f>
        <v>20.75</v>
      </c>
      <c r="AC100" s="137">
        <f>FOD!O100</f>
        <v>21.45</v>
      </c>
      <c r="AD100" s="137">
        <f>FOD!Y100</f>
        <v>21.3</v>
      </c>
      <c r="AE100" s="137">
        <f>FOD!AI100</f>
        <v>21.45</v>
      </c>
      <c r="AF100" s="137">
        <f>FOD!AS100</f>
        <v>21.8</v>
      </c>
      <c r="AG100" s="137">
        <f>FOD!G100</f>
        <v>17901000</v>
      </c>
      <c r="AH100" s="137">
        <f>FOD!Q100</f>
        <v>18783000</v>
      </c>
      <c r="AI100" s="137">
        <f>FOD!AA100</f>
        <v>19017000</v>
      </c>
      <c r="AJ100" s="137">
        <f>FOD!AK100</f>
        <v>18684000</v>
      </c>
      <c r="AK100" s="137">
        <f>FOD!AU100</f>
        <v>18171000</v>
      </c>
      <c r="AL100" s="137" t="str">
        <f t="shared" si="165"/>
        <v>N</v>
      </c>
      <c r="AM100" s="137" t="str">
        <f t="shared" si="166"/>
        <v>N</v>
      </c>
      <c r="AN100" s="137" t="str">
        <f t="shared" si="167"/>
        <v>Y</v>
      </c>
      <c r="AO100" s="137" t="str">
        <f t="shared" si="168"/>
        <v>Y</v>
      </c>
      <c r="AP100" s="139">
        <f t="shared" si="169"/>
        <v>-4.6957355055103021</v>
      </c>
      <c r="AQ100" s="139">
        <f t="shared" si="170"/>
        <v>-1.2304779933743493</v>
      </c>
      <c r="AR100" s="139">
        <f t="shared" si="171"/>
        <v>1.7822736030828517</v>
      </c>
      <c r="AS100" s="139">
        <f t="shared" si="172"/>
        <v>2.823179791976226</v>
      </c>
      <c r="AT100" s="137" t="str">
        <f t="shared" si="173"/>
        <v>N</v>
      </c>
      <c r="AU100" s="137" t="str">
        <f t="shared" si="174"/>
        <v>N</v>
      </c>
      <c r="AV100" s="137" t="str">
        <f t="shared" si="175"/>
        <v>N</v>
      </c>
      <c r="AW100" s="137">
        <f>FOD!H100</f>
        <v>239321250</v>
      </c>
      <c r="AX100" s="137">
        <f>FOD!R100</f>
        <v>184289850</v>
      </c>
      <c r="AY100" s="137">
        <f>FOD!AB100</f>
        <v>151065450</v>
      </c>
      <c r="AZ100" s="137">
        <f>FOD!AL100</f>
        <v>226724400</v>
      </c>
      <c r="BA100" s="137">
        <f>FOD!AV100</f>
        <v>314590050</v>
      </c>
      <c r="BB100" s="137" t="str">
        <f t="shared" si="176"/>
        <v>Y</v>
      </c>
      <c r="BC100" s="137" t="str">
        <f t="shared" si="177"/>
        <v>Y</v>
      </c>
      <c r="BD100" s="137" t="str">
        <f t="shared" si="178"/>
        <v>N</v>
      </c>
      <c r="BE100" s="137" t="str">
        <f t="shared" si="179"/>
        <v>N</v>
      </c>
      <c r="BF100" s="139">
        <f t="shared" si="180"/>
        <v>29.861329856202062</v>
      </c>
      <c r="BG100" s="139">
        <f t="shared" si="181"/>
        <v>21.993381014652922</v>
      </c>
      <c r="BH100" s="139">
        <f t="shared" si="182"/>
        <v>-33.370448879785322</v>
      </c>
      <c r="BI100" s="139">
        <f t="shared" si="183"/>
        <v>-27.930206311356638</v>
      </c>
      <c r="BJ100" s="137" t="str">
        <f t="shared" si="184"/>
        <v>Y</v>
      </c>
      <c r="BK100" s="137" t="str">
        <f t="shared" si="185"/>
        <v>Y</v>
      </c>
      <c r="BL100" s="137" t="str">
        <f t="shared" si="186"/>
        <v>N</v>
      </c>
      <c r="BM100" s="137">
        <f>FOD!I100</f>
        <v>11286000</v>
      </c>
      <c r="BN100" s="137">
        <f>FOD!S100</f>
        <v>8388000</v>
      </c>
      <c r="BO100" s="137">
        <f>FOD!AC100</f>
        <v>6921000</v>
      </c>
      <c r="BP100" s="137">
        <f>FOD!AM100</f>
        <v>10314000</v>
      </c>
      <c r="BQ100" s="137">
        <f>FOD!AW100</f>
        <v>13950000</v>
      </c>
      <c r="BR100" s="137" t="str">
        <f t="shared" si="187"/>
        <v>Y</v>
      </c>
      <c r="BS100" s="137" t="str">
        <f t="shared" si="188"/>
        <v>Y</v>
      </c>
      <c r="BT100" s="137" t="str">
        <f t="shared" si="189"/>
        <v>N</v>
      </c>
      <c r="BU100" s="137" t="str">
        <f t="shared" si="190"/>
        <v>N</v>
      </c>
      <c r="BV100" s="139">
        <f t="shared" si="191"/>
        <v>34.549356223175963</v>
      </c>
      <c r="BW100" s="139">
        <f t="shared" si="192"/>
        <v>21.196358907672302</v>
      </c>
      <c r="BX100" s="139">
        <f t="shared" si="193"/>
        <v>-32.897033158813265</v>
      </c>
      <c r="BY100" s="139">
        <f t="shared" si="194"/>
        <v>-26.064516129032256</v>
      </c>
      <c r="BZ100" s="137" t="str">
        <f t="shared" si="195"/>
        <v>Y</v>
      </c>
      <c r="CA100" s="137" t="str">
        <f t="shared" si="196"/>
        <v>Y</v>
      </c>
      <c r="CB100" s="137" t="str">
        <f t="shared" si="197"/>
        <v>N</v>
      </c>
      <c r="CC100" s="137">
        <f>FOD!J100</f>
        <v>895</v>
      </c>
      <c r="CD100" s="137">
        <f>FOD!T100</f>
        <v>854</v>
      </c>
      <c r="CE100" s="137">
        <f>FOD!AD100</f>
        <v>718</v>
      </c>
      <c r="CF100" s="137">
        <f>FOD!AN100</f>
        <v>1047</v>
      </c>
      <c r="CG100" s="137">
        <f>FOD!AX100</f>
        <v>1405</v>
      </c>
      <c r="CH100" s="137" t="str">
        <f t="shared" si="198"/>
        <v>Y</v>
      </c>
      <c r="CI100" s="137" t="str">
        <f t="shared" si="199"/>
        <v>Y</v>
      </c>
      <c r="CJ100" s="137" t="str">
        <f t="shared" si="200"/>
        <v>N</v>
      </c>
      <c r="CK100" s="137" t="str">
        <f t="shared" si="201"/>
        <v>N</v>
      </c>
      <c r="CL100" s="139">
        <f t="shared" si="202"/>
        <v>4.8009367681498825</v>
      </c>
      <c r="CM100" s="139">
        <f t="shared" si="203"/>
        <v>18.941504178272979</v>
      </c>
      <c r="CN100" s="139">
        <f t="shared" si="204"/>
        <v>-31.42311365807068</v>
      </c>
      <c r="CO100" s="139">
        <f t="shared" si="205"/>
        <v>-25.480427046263344</v>
      </c>
      <c r="CP100" s="137" t="str">
        <f t="shared" si="206"/>
        <v>N</v>
      </c>
      <c r="CQ100" s="137" t="str">
        <f t="shared" si="207"/>
        <v>Y</v>
      </c>
      <c r="CR100" s="137" t="str">
        <f t="shared" si="208"/>
        <v>N</v>
      </c>
      <c r="CT100" s="144" t="str">
        <f>'FOD (ALL)'!M100</f>
        <v>NAUKRI</v>
      </c>
      <c r="CU100" s="137">
        <f>'FOD (ALL)'!N100</f>
        <v>1907</v>
      </c>
      <c r="CV100" s="137">
        <f>'FOD (ALL)'!AE100</f>
        <v>1174</v>
      </c>
      <c r="CW100" s="137">
        <f>'FOD (ALL)'!AV100</f>
        <v>2759</v>
      </c>
      <c r="CX100" s="137">
        <f>'FOD (ALL)'!BM100</f>
        <v>2700</v>
      </c>
      <c r="CY100" s="137">
        <f>'FOD (ALL)'!CD100</f>
        <v>1750</v>
      </c>
      <c r="CZ100" s="137" t="str">
        <f t="shared" si="209"/>
        <v>Y</v>
      </c>
      <c r="DA100" s="137" t="str">
        <f t="shared" si="210"/>
        <v>N</v>
      </c>
      <c r="DB100" s="137" t="str">
        <f t="shared" si="211"/>
        <v>Y</v>
      </c>
      <c r="DC100" s="137" t="str">
        <f t="shared" si="212"/>
        <v>Y</v>
      </c>
      <c r="DD100" s="139">
        <f t="shared" si="213"/>
        <v>62.436115843270869</v>
      </c>
      <c r="DE100" s="139">
        <f t="shared" si="214"/>
        <v>-57.44835085175788</v>
      </c>
      <c r="DF100" s="139">
        <f t="shared" si="215"/>
        <v>2.1851851851851851</v>
      </c>
      <c r="DG100" s="139">
        <f t="shared" si="216"/>
        <v>54.285714285714285</v>
      </c>
      <c r="DH100" s="139" t="str">
        <f t="shared" si="217"/>
        <v>Y</v>
      </c>
      <c r="DI100" s="139" t="str">
        <f t="shared" si="218"/>
        <v>N</v>
      </c>
      <c r="DJ100" s="137" t="str">
        <f t="shared" si="219"/>
        <v>N</v>
      </c>
      <c r="DK100" s="137">
        <f>'FOD (ALL)'!O100</f>
        <v>9154.4699999999993</v>
      </c>
      <c r="DL100" s="137">
        <f>'FOD (ALL)'!AF100</f>
        <v>5771.7800000000007</v>
      </c>
      <c r="DM100" s="137">
        <f>'FOD (ALL)'!AW100</f>
        <v>13077.84</v>
      </c>
      <c r="DN100" s="137">
        <f>'FOD (ALL)'!BN100</f>
        <v>13227.95</v>
      </c>
      <c r="DO100" s="137">
        <f>'FOD (ALL)'!CE100</f>
        <v>8304.56</v>
      </c>
      <c r="DP100" s="137" t="str">
        <f t="shared" si="220"/>
        <v>Y</v>
      </c>
      <c r="DQ100" s="137" t="str">
        <f t="shared" si="221"/>
        <v>N</v>
      </c>
      <c r="DR100" s="137" t="str">
        <f t="shared" si="222"/>
        <v>N</v>
      </c>
      <c r="DS100" s="137" t="str">
        <f t="shared" si="223"/>
        <v>Y</v>
      </c>
      <c r="DT100" s="139">
        <f t="shared" si="224"/>
        <v>58.607396678321045</v>
      </c>
      <c r="DU100" s="139">
        <f t="shared" si="225"/>
        <v>-55.86595339903225</v>
      </c>
      <c r="DV100" s="139">
        <f t="shared" si="226"/>
        <v>-1.1347941290978614</v>
      </c>
      <c r="DW100" s="139">
        <f t="shared" si="227"/>
        <v>59.285380562004505</v>
      </c>
      <c r="DX100" s="139" t="str">
        <f t="shared" si="228"/>
        <v>Y</v>
      </c>
      <c r="DY100" s="139" t="str">
        <f t="shared" si="229"/>
        <v>N</v>
      </c>
      <c r="DZ100" s="137" t="str">
        <f t="shared" si="230"/>
        <v>N</v>
      </c>
      <c r="EA100" s="137">
        <f>'FOD (ALL)'!P100</f>
        <v>763000</v>
      </c>
      <c r="EB100" s="137">
        <f>'FOD (ALL)'!AG100</f>
        <v>760600</v>
      </c>
      <c r="EC100" s="137">
        <f>'FOD (ALL)'!AX100</f>
        <v>753800</v>
      </c>
      <c r="ED100" s="137">
        <f>'FOD (ALL)'!BO100</f>
        <v>765600</v>
      </c>
      <c r="EE100" s="137">
        <f>'FOD (ALL)'!CF100</f>
        <v>718800</v>
      </c>
      <c r="EF100" s="137" t="str">
        <f t="shared" si="231"/>
        <v>Y</v>
      </c>
      <c r="EG100" s="137" t="str">
        <f t="shared" si="232"/>
        <v>Y</v>
      </c>
      <c r="EH100" s="137" t="str">
        <f t="shared" si="233"/>
        <v>N</v>
      </c>
      <c r="EI100" s="137" t="str">
        <f t="shared" si="234"/>
        <v>Y</v>
      </c>
      <c r="EJ100" s="139">
        <f t="shared" si="235"/>
        <v>0.31554036287141729</v>
      </c>
      <c r="EK100" s="139">
        <f t="shared" si="236"/>
        <v>0.9020960466967366</v>
      </c>
      <c r="EL100" s="139">
        <f t="shared" si="237"/>
        <v>-1.541274817136886</v>
      </c>
      <c r="EM100" s="139">
        <f t="shared" si="238"/>
        <v>6.5108514190317202</v>
      </c>
      <c r="EN100" s="139" t="str">
        <f t="shared" si="239"/>
        <v>N</v>
      </c>
      <c r="EO100" s="139" t="str">
        <f t="shared" si="240"/>
        <v>Y</v>
      </c>
      <c r="EP100" s="137" t="str">
        <f t="shared" si="241"/>
        <v>N</v>
      </c>
      <c r="EQ100" s="137">
        <f>'FOD (ALL)'!Q100</f>
        <v>2400</v>
      </c>
      <c r="ER100" s="137">
        <f>'FOD (ALL)'!AH100</f>
        <v>6800</v>
      </c>
      <c r="ES100" s="137">
        <f>'FOD (ALL)'!AY100</f>
        <v>-11800</v>
      </c>
      <c r="ET100" s="137">
        <f>'FOD (ALL)'!BP100</f>
        <v>46800</v>
      </c>
      <c r="EU100" s="137">
        <f>'FOD (ALL)'!CG100</f>
        <v>11000</v>
      </c>
      <c r="EV100" s="137" t="str">
        <f t="shared" si="242"/>
        <v>N</v>
      </c>
      <c r="EW100" s="137" t="str">
        <f t="shared" si="243"/>
        <v>Y</v>
      </c>
      <c r="EX100" s="137" t="str">
        <f t="shared" si="244"/>
        <v>N</v>
      </c>
      <c r="EY100" s="137" t="str">
        <f t="shared" si="245"/>
        <v>Y</v>
      </c>
      <c r="EZ100" s="139">
        <f t="shared" si="246"/>
        <v>-64.705882352941174</v>
      </c>
      <c r="FA100" s="139">
        <f t="shared" si="247"/>
        <v>-157.62711864406779</v>
      </c>
      <c r="FB100" s="139">
        <f t="shared" si="248"/>
        <v>-125.21367521367522</v>
      </c>
      <c r="FC100" s="139">
        <f t="shared" si="249"/>
        <v>325.45454545454544</v>
      </c>
      <c r="FD100" s="139" t="str">
        <f t="shared" si="250"/>
        <v>Y</v>
      </c>
      <c r="FE100" s="139" t="str">
        <f t="shared" si="251"/>
        <v>N</v>
      </c>
      <c r="FF100" s="137" t="str">
        <f t="shared" si="252"/>
        <v>N</v>
      </c>
    </row>
    <row r="101" spans="1:162" x14ac:dyDescent="0.3">
      <c r="A101" s="137" t="str">
        <f>FOD!B101</f>
        <v xml:space="preserve">NESTLEIND </v>
      </c>
      <c r="B101" s="137">
        <f>FOD!F101</f>
        <v>16222.1</v>
      </c>
      <c r="C101" s="137">
        <f>FOD!P101</f>
        <v>16278.25</v>
      </c>
      <c r="D101" s="137">
        <f>FOD!Z101</f>
        <v>16341.35</v>
      </c>
      <c r="E101" s="137">
        <f>FOD!AJ101</f>
        <v>16167.25</v>
      </c>
      <c r="F101" s="137">
        <f>FOD!AT101</f>
        <v>16259.5</v>
      </c>
      <c r="G101" s="137" t="str">
        <f t="shared" si="154"/>
        <v>N</v>
      </c>
      <c r="H101" s="137" t="str">
        <f t="shared" si="155"/>
        <v>N</v>
      </c>
      <c r="I101" s="137" t="str">
        <f t="shared" si="156"/>
        <v>Y</v>
      </c>
      <c r="J101" s="137" t="str">
        <f t="shared" si="157"/>
        <v>N</v>
      </c>
      <c r="K101" s="139">
        <f t="shared" si="158"/>
        <v>-0.34493879870378963</v>
      </c>
      <c r="L101" s="139">
        <f t="shared" si="159"/>
        <v>-0.3861370082643133</v>
      </c>
      <c r="M101" s="139">
        <f t="shared" si="160"/>
        <v>1.0768683604199871</v>
      </c>
      <c r="N101" s="139">
        <f t="shared" si="161"/>
        <v>-0.56736061994526277</v>
      </c>
      <c r="O101" s="137" t="str">
        <f t="shared" si="162"/>
        <v>Y</v>
      </c>
      <c r="P101" s="137" t="str">
        <f t="shared" si="163"/>
        <v>N</v>
      </c>
      <c r="Q101" s="137" t="str">
        <f t="shared" si="164"/>
        <v>Y</v>
      </c>
      <c r="R101" s="137">
        <f>FOD!C101</f>
        <v>16451</v>
      </c>
      <c r="S101" s="137">
        <f>FOD!M101</f>
        <v>16437.150000000001</v>
      </c>
      <c r="T101" s="137">
        <f>FOD!W101</f>
        <v>16223.45</v>
      </c>
      <c r="U101" s="137">
        <f>FOD!AG101</f>
        <v>16310.05</v>
      </c>
      <c r="V101" s="137">
        <f>FOD!AQ101</f>
        <v>16419.650000000001</v>
      </c>
      <c r="W101" s="137">
        <f>FOD!D101</f>
        <v>16451</v>
      </c>
      <c r="X101" s="137">
        <f>FOD!N101</f>
        <v>16507.849999999999</v>
      </c>
      <c r="Y101" s="137">
        <f>FOD!X101</f>
        <v>16600</v>
      </c>
      <c r="Z101" s="137">
        <f>FOD!AH101</f>
        <v>16428.95</v>
      </c>
      <c r="AA101" s="137">
        <f>FOD!AR101</f>
        <v>16447.95</v>
      </c>
      <c r="AB101" s="137">
        <f>FOD!E101</f>
        <v>16111.05</v>
      </c>
      <c r="AC101" s="137">
        <f>FOD!O101</f>
        <v>16252.7</v>
      </c>
      <c r="AD101" s="137">
        <f>FOD!Y101</f>
        <v>16170.45</v>
      </c>
      <c r="AE101" s="137">
        <f>FOD!AI101</f>
        <v>16131</v>
      </c>
      <c r="AF101" s="137">
        <f>FOD!AS101</f>
        <v>16172.9</v>
      </c>
      <c r="AG101" s="137">
        <f>FOD!G101</f>
        <v>328950</v>
      </c>
      <c r="AH101" s="137">
        <f>FOD!Q101</f>
        <v>364950</v>
      </c>
      <c r="AI101" s="137">
        <f>FOD!AA101</f>
        <v>373450</v>
      </c>
      <c r="AJ101" s="137">
        <f>FOD!AK101</f>
        <v>373150</v>
      </c>
      <c r="AK101" s="137">
        <f>FOD!AU101</f>
        <v>367350</v>
      </c>
      <c r="AL101" s="137" t="str">
        <f t="shared" si="165"/>
        <v>N</v>
      </c>
      <c r="AM101" s="137" t="str">
        <f t="shared" si="166"/>
        <v>N</v>
      </c>
      <c r="AN101" s="137" t="str">
        <f t="shared" si="167"/>
        <v>Y</v>
      </c>
      <c r="AO101" s="137" t="str">
        <f t="shared" si="168"/>
        <v>Y</v>
      </c>
      <c r="AP101" s="139">
        <f t="shared" si="169"/>
        <v>-9.8643649815043162</v>
      </c>
      <c r="AQ101" s="139">
        <f t="shared" si="170"/>
        <v>-2.2760744410228946</v>
      </c>
      <c r="AR101" s="139">
        <f t="shared" si="171"/>
        <v>8.0396623341819642E-2</v>
      </c>
      <c r="AS101" s="139">
        <f t="shared" si="172"/>
        <v>1.5788757315911255</v>
      </c>
      <c r="AT101" s="137" t="str">
        <f t="shared" si="173"/>
        <v>N</v>
      </c>
      <c r="AU101" s="137" t="str">
        <f t="shared" si="174"/>
        <v>N</v>
      </c>
      <c r="AV101" s="137" t="str">
        <f t="shared" si="175"/>
        <v>N</v>
      </c>
      <c r="AW101" s="137">
        <f>FOD!H101</f>
        <v>2360773785</v>
      </c>
      <c r="AX101" s="137">
        <f>FOD!R101</f>
        <v>1349315767.5</v>
      </c>
      <c r="AY101" s="137">
        <f>FOD!AB101</f>
        <v>2437727952.5</v>
      </c>
      <c r="AZ101" s="137">
        <f>FOD!AL101</f>
        <v>1763538982.5</v>
      </c>
      <c r="BA101" s="137">
        <f>FOD!AV101</f>
        <v>1556945925</v>
      </c>
      <c r="BB101" s="137" t="str">
        <f t="shared" si="176"/>
        <v>Y</v>
      </c>
      <c r="BC101" s="137" t="str">
        <f t="shared" si="177"/>
        <v>N</v>
      </c>
      <c r="BD101" s="137" t="str">
        <f t="shared" si="178"/>
        <v>Y</v>
      </c>
      <c r="BE101" s="137" t="str">
        <f t="shared" si="179"/>
        <v>Y</v>
      </c>
      <c r="BF101" s="139">
        <f t="shared" si="180"/>
        <v>74.960809164338173</v>
      </c>
      <c r="BG101" s="139">
        <f t="shared" si="181"/>
        <v>-44.648632095463491</v>
      </c>
      <c r="BH101" s="139">
        <f t="shared" si="182"/>
        <v>38.22932051347496</v>
      </c>
      <c r="BI101" s="139">
        <f t="shared" si="183"/>
        <v>13.269122207953368</v>
      </c>
      <c r="BJ101" s="137" t="str">
        <f t="shared" si="184"/>
        <v>Y</v>
      </c>
      <c r="BK101" s="137" t="str">
        <f t="shared" si="185"/>
        <v>N</v>
      </c>
      <c r="BL101" s="137" t="str">
        <f t="shared" si="186"/>
        <v>Y</v>
      </c>
      <c r="BM101" s="137">
        <f>FOD!I101</f>
        <v>145650</v>
      </c>
      <c r="BN101" s="137">
        <f>FOD!S101</f>
        <v>82450</v>
      </c>
      <c r="BO101" s="137">
        <f>FOD!AC101</f>
        <v>148750</v>
      </c>
      <c r="BP101" s="137">
        <f>FOD!AM101</f>
        <v>108550</v>
      </c>
      <c r="BQ101" s="137">
        <f>FOD!AW101</f>
        <v>95600</v>
      </c>
      <c r="BR101" s="137" t="str">
        <f t="shared" si="187"/>
        <v>Y</v>
      </c>
      <c r="BS101" s="137" t="str">
        <f t="shared" si="188"/>
        <v>N</v>
      </c>
      <c r="BT101" s="137" t="str">
        <f t="shared" si="189"/>
        <v>Y</v>
      </c>
      <c r="BU101" s="137" t="str">
        <f t="shared" si="190"/>
        <v>Y</v>
      </c>
      <c r="BV101" s="139">
        <f t="shared" si="191"/>
        <v>76.652516676773814</v>
      </c>
      <c r="BW101" s="139">
        <f t="shared" si="192"/>
        <v>-44.571428571428569</v>
      </c>
      <c r="BX101" s="139">
        <f t="shared" si="193"/>
        <v>37.033625057577154</v>
      </c>
      <c r="BY101" s="139">
        <f t="shared" si="194"/>
        <v>13.54602510460251</v>
      </c>
      <c r="BZ101" s="137" t="str">
        <f t="shared" si="195"/>
        <v>Y</v>
      </c>
      <c r="CA101" s="137" t="str">
        <f t="shared" si="196"/>
        <v>N</v>
      </c>
      <c r="CB101" s="137" t="str">
        <f t="shared" si="197"/>
        <v>Y</v>
      </c>
      <c r="CC101" s="137">
        <f>FOD!J101</f>
        <v>2129</v>
      </c>
      <c r="CD101" s="137">
        <f>FOD!T101</f>
        <v>1461</v>
      </c>
      <c r="CE101" s="137">
        <f>FOD!AD101</f>
        <v>2723</v>
      </c>
      <c r="CF101" s="137">
        <f>FOD!AN101</f>
        <v>1952</v>
      </c>
      <c r="CG101" s="137">
        <f>FOD!AX101</f>
        <v>1773</v>
      </c>
      <c r="CH101" s="137" t="str">
        <f t="shared" si="198"/>
        <v>Y</v>
      </c>
      <c r="CI101" s="137" t="str">
        <f t="shared" si="199"/>
        <v>N</v>
      </c>
      <c r="CJ101" s="137" t="str">
        <f t="shared" si="200"/>
        <v>Y</v>
      </c>
      <c r="CK101" s="137" t="str">
        <f t="shared" si="201"/>
        <v>Y</v>
      </c>
      <c r="CL101" s="139">
        <f t="shared" si="202"/>
        <v>45.722108145106091</v>
      </c>
      <c r="CM101" s="139">
        <f t="shared" si="203"/>
        <v>-46.345941975762031</v>
      </c>
      <c r="CN101" s="139">
        <f t="shared" si="204"/>
        <v>39.497950819672127</v>
      </c>
      <c r="CO101" s="139">
        <f t="shared" si="205"/>
        <v>10.095882684715173</v>
      </c>
      <c r="CP101" s="137" t="str">
        <f t="shared" si="206"/>
        <v>Y</v>
      </c>
      <c r="CQ101" s="137" t="str">
        <f t="shared" si="207"/>
        <v>N</v>
      </c>
      <c r="CR101" s="137" t="str">
        <f t="shared" si="208"/>
        <v>Y</v>
      </c>
      <c r="CT101" s="144" t="str">
        <f>'FOD (ALL)'!M101</f>
        <v>NCC</v>
      </c>
      <c r="CU101" s="137">
        <f>'FOD (ALL)'!N101</f>
        <v>1830</v>
      </c>
      <c r="CV101" s="137">
        <f>'FOD (ALL)'!AE101</f>
        <v>1267</v>
      </c>
      <c r="CW101" s="137">
        <f>'FOD (ALL)'!AV101</f>
        <v>913</v>
      </c>
      <c r="CX101" s="137">
        <f>'FOD (ALL)'!BM101</f>
        <v>1264</v>
      </c>
      <c r="CY101" s="137">
        <f>'FOD (ALL)'!CD101</f>
        <v>1627</v>
      </c>
      <c r="CZ101" s="137" t="str">
        <f t="shared" si="209"/>
        <v>Y</v>
      </c>
      <c r="DA101" s="137" t="str">
        <f t="shared" si="210"/>
        <v>Y</v>
      </c>
      <c r="DB101" s="137" t="str">
        <f t="shared" si="211"/>
        <v>N</v>
      </c>
      <c r="DC101" s="137" t="str">
        <f t="shared" si="212"/>
        <v>N</v>
      </c>
      <c r="DD101" s="139">
        <f t="shared" si="213"/>
        <v>44.435674822415159</v>
      </c>
      <c r="DE101" s="139">
        <f t="shared" si="214"/>
        <v>38.773274917853229</v>
      </c>
      <c r="DF101" s="139">
        <f t="shared" si="215"/>
        <v>-27.768987341772149</v>
      </c>
      <c r="DG101" s="139">
        <f t="shared" si="216"/>
        <v>-22.311001843884451</v>
      </c>
      <c r="DH101" s="139" t="str">
        <f t="shared" si="217"/>
        <v>Y</v>
      </c>
      <c r="DI101" s="139" t="str">
        <f t="shared" si="218"/>
        <v>Y</v>
      </c>
      <c r="DJ101" s="137" t="str">
        <f t="shared" si="219"/>
        <v>N</v>
      </c>
      <c r="DK101" s="137">
        <f>'FOD (ALL)'!O101</f>
        <v>3507.21</v>
      </c>
      <c r="DL101" s="137">
        <f>'FOD (ALL)'!AF101</f>
        <v>2509.0700000000002</v>
      </c>
      <c r="DM101" s="137">
        <f>'FOD (ALL)'!AW101</f>
        <v>1800.95</v>
      </c>
      <c r="DN101" s="137">
        <f>'FOD (ALL)'!BN101</f>
        <v>2502.0099999999998</v>
      </c>
      <c r="DO101" s="137">
        <f>'FOD (ALL)'!CE101</f>
        <v>3303.52</v>
      </c>
      <c r="DP101" s="137" t="str">
        <f t="shared" si="220"/>
        <v>Y</v>
      </c>
      <c r="DQ101" s="137" t="str">
        <f t="shared" si="221"/>
        <v>Y</v>
      </c>
      <c r="DR101" s="137" t="str">
        <f t="shared" si="222"/>
        <v>N</v>
      </c>
      <c r="DS101" s="137" t="str">
        <f t="shared" si="223"/>
        <v>N</v>
      </c>
      <c r="DT101" s="139">
        <f t="shared" si="224"/>
        <v>39.781273539598331</v>
      </c>
      <c r="DU101" s="139">
        <f t="shared" si="225"/>
        <v>39.319248174574533</v>
      </c>
      <c r="DV101" s="139">
        <f t="shared" si="226"/>
        <v>-28.019872022893583</v>
      </c>
      <c r="DW101" s="139">
        <f t="shared" si="227"/>
        <v>-24.262302029350518</v>
      </c>
      <c r="DX101" s="139" t="str">
        <f t="shared" si="228"/>
        <v>Y</v>
      </c>
      <c r="DY101" s="139" t="str">
        <f t="shared" si="229"/>
        <v>Y</v>
      </c>
      <c r="DZ101" s="137" t="str">
        <f t="shared" si="230"/>
        <v>N</v>
      </c>
      <c r="EA101" s="137">
        <f>'FOD (ALL)'!P101</f>
        <v>24498000</v>
      </c>
      <c r="EB101" s="137">
        <f>'FOD (ALL)'!AG101</f>
        <v>22344000</v>
      </c>
      <c r="EC101" s="137">
        <f>'FOD (ALL)'!AX101</f>
        <v>20940000</v>
      </c>
      <c r="ED101" s="137">
        <f>'FOD (ALL)'!BO101</f>
        <v>20133000</v>
      </c>
      <c r="EE101" s="137">
        <f>'FOD (ALL)'!CF101</f>
        <v>19350000</v>
      </c>
      <c r="EF101" s="137" t="str">
        <f t="shared" si="231"/>
        <v>Y</v>
      </c>
      <c r="EG101" s="137" t="str">
        <f t="shared" si="232"/>
        <v>Y</v>
      </c>
      <c r="EH101" s="137" t="str">
        <f t="shared" si="233"/>
        <v>Y</v>
      </c>
      <c r="EI101" s="137" t="str">
        <f t="shared" si="234"/>
        <v>Y</v>
      </c>
      <c r="EJ101" s="139">
        <f t="shared" si="235"/>
        <v>9.6401718582169718</v>
      </c>
      <c r="EK101" s="139">
        <f t="shared" si="236"/>
        <v>6.7048710601719197</v>
      </c>
      <c r="EL101" s="139">
        <f t="shared" si="237"/>
        <v>4.0083445090150498</v>
      </c>
      <c r="EM101" s="139">
        <f t="shared" si="238"/>
        <v>4.0465116279069768</v>
      </c>
      <c r="EN101" s="139" t="str">
        <f t="shared" si="239"/>
        <v>Y</v>
      </c>
      <c r="EO101" s="139" t="str">
        <f t="shared" si="240"/>
        <v>Y</v>
      </c>
      <c r="EP101" s="137" t="str">
        <f t="shared" si="241"/>
        <v>N</v>
      </c>
      <c r="EQ101" s="137">
        <f>'FOD (ALL)'!Q101</f>
        <v>2154000</v>
      </c>
      <c r="ER101" s="137">
        <f>'FOD (ALL)'!AH101</f>
        <v>1404000</v>
      </c>
      <c r="ES101" s="137">
        <f>'FOD (ALL)'!AY101</f>
        <v>807000</v>
      </c>
      <c r="ET101" s="137">
        <f>'FOD (ALL)'!BP101</f>
        <v>783000</v>
      </c>
      <c r="EU101" s="137">
        <f>'FOD (ALL)'!CG101</f>
        <v>-1755000</v>
      </c>
      <c r="EV101" s="137" t="str">
        <f t="shared" si="242"/>
        <v>Y</v>
      </c>
      <c r="EW101" s="137" t="str">
        <f t="shared" si="243"/>
        <v>Y</v>
      </c>
      <c r="EX101" s="137" t="str">
        <f t="shared" si="244"/>
        <v>Y</v>
      </c>
      <c r="EY101" s="137" t="str">
        <f t="shared" si="245"/>
        <v>Y</v>
      </c>
      <c r="EZ101" s="139">
        <f t="shared" si="246"/>
        <v>53.418803418803421</v>
      </c>
      <c r="FA101" s="139">
        <f t="shared" si="247"/>
        <v>73.977695167286257</v>
      </c>
      <c r="FB101" s="139">
        <f t="shared" si="248"/>
        <v>3.0651340996168579</v>
      </c>
      <c r="FC101" s="139">
        <f t="shared" si="249"/>
        <v>-144.61538461538461</v>
      </c>
      <c r="FD101" s="139" t="str">
        <f t="shared" si="250"/>
        <v>N</v>
      </c>
      <c r="FE101" s="139" t="str">
        <f t="shared" si="251"/>
        <v>Y</v>
      </c>
      <c r="FF101" s="137" t="str">
        <f t="shared" si="252"/>
        <v>Y</v>
      </c>
    </row>
    <row r="102" spans="1:162" x14ac:dyDescent="0.3">
      <c r="A102" s="137" t="str">
        <f>FOD!B102</f>
        <v xml:space="preserve">NIITTECH  </v>
      </c>
      <c r="B102" s="137">
        <f>FOD!F102</f>
        <v>1506.25</v>
      </c>
      <c r="C102" s="137">
        <f>FOD!P102</f>
        <v>1440.05</v>
      </c>
      <c r="D102" s="137">
        <f>FOD!Z102</f>
        <v>1414.85</v>
      </c>
      <c r="E102" s="137">
        <f>FOD!AJ102</f>
        <v>1375.65</v>
      </c>
      <c r="F102" s="137">
        <f>FOD!AT102</f>
        <v>1347.8</v>
      </c>
      <c r="G102" s="137" t="str">
        <f t="shared" si="154"/>
        <v>Y</v>
      </c>
      <c r="H102" s="137" t="str">
        <f t="shared" si="155"/>
        <v>Y</v>
      </c>
      <c r="I102" s="137" t="str">
        <f t="shared" si="156"/>
        <v>Y</v>
      </c>
      <c r="J102" s="137" t="str">
        <f t="shared" si="157"/>
        <v>Y</v>
      </c>
      <c r="K102" s="139">
        <f t="shared" si="158"/>
        <v>4.5970626019929899</v>
      </c>
      <c r="L102" s="139">
        <f t="shared" si="159"/>
        <v>1.7811075379015477</v>
      </c>
      <c r="M102" s="139">
        <f t="shared" si="160"/>
        <v>2.8495620252244258</v>
      </c>
      <c r="N102" s="139">
        <f t="shared" si="161"/>
        <v>2.0663303160706437</v>
      </c>
      <c r="O102" s="137" t="str">
        <f t="shared" si="162"/>
        <v>Y</v>
      </c>
      <c r="P102" s="137" t="str">
        <f t="shared" si="163"/>
        <v>N</v>
      </c>
      <c r="Q102" s="137" t="str">
        <f t="shared" si="164"/>
        <v>Y</v>
      </c>
      <c r="R102" s="137">
        <f>FOD!C102</f>
        <v>1455.8</v>
      </c>
      <c r="S102" s="137">
        <f>FOD!M102</f>
        <v>1424.1</v>
      </c>
      <c r="T102" s="137">
        <f>FOD!W102</f>
        <v>1374.95</v>
      </c>
      <c r="U102" s="137">
        <f>FOD!AG102</f>
        <v>1358</v>
      </c>
      <c r="V102" s="137">
        <f>FOD!AQ102</f>
        <v>1362</v>
      </c>
      <c r="W102" s="137">
        <f>FOD!D102</f>
        <v>1568.4</v>
      </c>
      <c r="X102" s="137">
        <f>FOD!N102</f>
        <v>1450.05</v>
      </c>
      <c r="Y102" s="137">
        <f>FOD!X102</f>
        <v>1423.6</v>
      </c>
      <c r="Z102" s="137">
        <f>FOD!AH102</f>
        <v>1407.45</v>
      </c>
      <c r="AA102" s="137">
        <f>FOD!AR102</f>
        <v>1391.6</v>
      </c>
      <c r="AB102" s="137">
        <f>FOD!E102</f>
        <v>1452.9</v>
      </c>
      <c r="AC102" s="137">
        <f>FOD!O102</f>
        <v>1398</v>
      </c>
      <c r="AD102" s="137">
        <f>FOD!Y102</f>
        <v>1374.9</v>
      </c>
      <c r="AE102" s="137">
        <f>FOD!AI102</f>
        <v>1350</v>
      </c>
      <c r="AF102" s="137">
        <f>FOD!AS102</f>
        <v>1331.05</v>
      </c>
      <c r="AG102" s="137">
        <f>FOD!G102</f>
        <v>381375</v>
      </c>
      <c r="AH102" s="137">
        <f>FOD!Q102</f>
        <v>385125</v>
      </c>
      <c r="AI102" s="137">
        <f>FOD!AA102</f>
        <v>412875</v>
      </c>
      <c r="AJ102" s="137">
        <f>FOD!AK102</f>
        <v>405000</v>
      </c>
      <c r="AK102" s="137">
        <f>FOD!AU102</f>
        <v>429000</v>
      </c>
      <c r="AL102" s="137" t="str">
        <f t="shared" si="165"/>
        <v>N</v>
      </c>
      <c r="AM102" s="137" t="str">
        <f t="shared" si="166"/>
        <v>N</v>
      </c>
      <c r="AN102" s="137" t="str">
        <f t="shared" si="167"/>
        <v>Y</v>
      </c>
      <c r="AO102" s="137" t="str">
        <f t="shared" si="168"/>
        <v>N</v>
      </c>
      <c r="AP102" s="139">
        <f t="shared" si="169"/>
        <v>-0.97370983446932824</v>
      </c>
      <c r="AQ102" s="139">
        <f t="shared" si="170"/>
        <v>-6.7211625794732051</v>
      </c>
      <c r="AR102" s="139">
        <f t="shared" si="171"/>
        <v>1.9444444444444444</v>
      </c>
      <c r="AS102" s="139">
        <f t="shared" si="172"/>
        <v>-5.5944055944055942</v>
      </c>
      <c r="AT102" s="137" t="str">
        <f t="shared" si="173"/>
        <v>Y</v>
      </c>
      <c r="AU102" s="137" t="str">
        <f t="shared" si="174"/>
        <v>N</v>
      </c>
      <c r="AV102" s="137" t="str">
        <f t="shared" si="175"/>
        <v>Y</v>
      </c>
      <c r="AW102" s="137">
        <f>FOD!H102</f>
        <v>2823805950</v>
      </c>
      <c r="AX102" s="137">
        <f>FOD!R102</f>
        <v>465751556.25</v>
      </c>
      <c r="AY102" s="137">
        <f>FOD!AB102</f>
        <v>547779506.25</v>
      </c>
      <c r="AZ102" s="137">
        <f>FOD!AL102</f>
        <v>934521412.5</v>
      </c>
      <c r="BA102" s="137">
        <f>FOD!AV102</f>
        <v>1107222712.5</v>
      </c>
      <c r="BB102" s="137" t="str">
        <f t="shared" si="176"/>
        <v>Y</v>
      </c>
      <c r="BC102" s="137" t="str">
        <f t="shared" si="177"/>
        <v>N</v>
      </c>
      <c r="BD102" s="137" t="str">
        <f t="shared" si="178"/>
        <v>N</v>
      </c>
      <c r="BE102" s="137" t="str">
        <f t="shared" si="179"/>
        <v>N</v>
      </c>
      <c r="BF102" s="139">
        <f t="shared" si="180"/>
        <v>506.29018027033163</v>
      </c>
      <c r="BG102" s="139">
        <f t="shared" si="181"/>
        <v>-14.974629219254403</v>
      </c>
      <c r="BH102" s="139">
        <f t="shared" si="182"/>
        <v>-41.383953441516248</v>
      </c>
      <c r="BI102" s="139">
        <f t="shared" si="183"/>
        <v>-15.597702074775674</v>
      </c>
      <c r="BJ102" s="137" t="str">
        <f t="shared" si="184"/>
        <v>Y</v>
      </c>
      <c r="BK102" s="137" t="str">
        <f t="shared" si="185"/>
        <v>Y</v>
      </c>
      <c r="BL102" s="137" t="str">
        <f t="shared" si="186"/>
        <v>N</v>
      </c>
      <c r="BM102" s="137">
        <f>FOD!I102</f>
        <v>1853250</v>
      </c>
      <c r="BN102" s="137">
        <f>FOD!S102</f>
        <v>325875</v>
      </c>
      <c r="BO102" s="137">
        <f>FOD!AC102</f>
        <v>389250</v>
      </c>
      <c r="BP102" s="137">
        <f>FOD!AM102</f>
        <v>674625</v>
      </c>
      <c r="BQ102" s="137">
        <f>FOD!AW102</f>
        <v>808875</v>
      </c>
      <c r="BR102" s="137" t="str">
        <f t="shared" si="187"/>
        <v>Y</v>
      </c>
      <c r="BS102" s="137" t="str">
        <f t="shared" si="188"/>
        <v>N</v>
      </c>
      <c r="BT102" s="137" t="str">
        <f t="shared" si="189"/>
        <v>N</v>
      </c>
      <c r="BU102" s="137" t="str">
        <f t="shared" si="190"/>
        <v>N</v>
      </c>
      <c r="BV102" s="139">
        <f t="shared" si="191"/>
        <v>468.69965477560413</v>
      </c>
      <c r="BW102" s="139">
        <f t="shared" si="192"/>
        <v>-16.28131021194605</v>
      </c>
      <c r="BX102" s="139">
        <f t="shared" si="193"/>
        <v>-42.301278488048915</v>
      </c>
      <c r="BY102" s="139">
        <f t="shared" si="194"/>
        <v>-16.597125637459435</v>
      </c>
      <c r="BZ102" s="137" t="str">
        <f t="shared" si="195"/>
        <v>Y</v>
      </c>
      <c r="CA102" s="137" t="str">
        <f t="shared" si="196"/>
        <v>Y</v>
      </c>
      <c r="CB102" s="137" t="str">
        <f t="shared" si="197"/>
        <v>N</v>
      </c>
      <c r="CC102" s="137">
        <f>FOD!J102</f>
        <v>4622</v>
      </c>
      <c r="CD102" s="137">
        <f>FOD!T102</f>
        <v>839</v>
      </c>
      <c r="CE102" s="137">
        <f>FOD!AD102</f>
        <v>1018</v>
      </c>
      <c r="CF102" s="137">
        <f>FOD!AN102</f>
        <v>1687</v>
      </c>
      <c r="CG102" s="137">
        <f>FOD!AX102</f>
        <v>1904</v>
      </c>
      <c r="CH102" s="137" t="str">
        <f t="shared" si="198"/>
        <v>Y</v>
      </c>
      <c r="CI102" s="137" t="str">
        <f t="shared" si="199"/>
        <v>N</v>
      </c>
      <c r="CJ102" s="137" t="str">
        <f t="shared" si="200"/>
        <v>N</v>
      </c>
      <c r="CK102" s="137" t="str">
        <f t="shared" si="201"/>
        <v>N</v>
      </c>
      <c r="CL102" s="139">
        <f t="shared" si="202"/>
        <v>450.89392133492254</v>
      </c>
      <c r="CM102" s="139">
        <f t="shared" si="203"/>
        <v>-17.583497053045186</v>
      </c>
      <c r="CN102" s="139">
        <f t="shared" si="204"/>
        <v>-39.656194427978662</v>
      </c>
      <c r="CO102" s="139">
        <f t="shared" si="205"/>
        <v>-11.397058823529411</v>
      </c>
      <c r="CP102" s="137" t="str">
        <f t="shared" si="206"/>
        <v>Y</v>
      </c>
      <c r="CQ102" s="137" t="str">
        <f t="shared" si="207"/>
        <v>Y</v>
      </c>
      <c r="CR102" s="137" t="str">
        <f t="shared" si="208"/>
        <v>N</v>
      </c>
      <c r="CT102" s="144" t="str">
        <f>'FOD (ALL)'!M102</f>
        <v>NESTLEIND</v>
      </c>
      <c r="CU102" s="137">
        <f>'FOD (ALL)'!N102</f>
        <v>4948</v>
      </c>
      <c r="CV102" s="137">
        <f>'FOD (ALL)'!AE102</f>
        <v>2059</v>
      </c>
      <c r="CW102" s="137">
        <f>'FOD (ALL)'!AV102</f>
        <v>3222</v>
      </c>
      <c r="CX102" s="137">
        <f>'FOD (ALL)'!BM102</f>
        <v>2356</v>
      </c>
      <c r="CY102" s="137">
        <f>'FOD (ALL)'!CD102</f>
        <v>1977</v>
      </c>
      <c r="CZ102" s="137" t="str">
        <f t="shared" si="209"/>
        <v>Y</v>
      </c>
      <c r="DA102" s="137" t="str">
        <f t="shared" si="210"/>
        <v>N</v>
      </c>
      <c r="DB102" s="137" t="str">
        <f t="shared" si="211"/>
        <v>Y</v>
      </c>
      <c r="DC102" s="137" t="str">
        <f t="shared" si="212"/>
        <v>Y</v>
      </c>
      <c r="DD102" s="139">
        <f t="shared" si="213"/>
        <v>140.31083050024284</v>
      </c>
      <c r="DE102" s="139">
        <f t="shared" si="214"/>
        <v>-36.095592799503414</v>
      </c>
      <c r="DF102" s="139">
        <f t="shared" si="215"/>
        <v>36.757215619694399</v>
      </c>
      <c r="DG102" s="139">
        <f t="shared" si="216"/>
        <v>19.170460293373797</v>
      </c>
      <c r="DH102" s="139" t="str">
        <f t="shared" si="217"/>
        <v>Y</v>
      </c>
      <c r="DI102" s="139" t="str">
        <f t="shared" si="218"/>
        <v>N</v>
      </c>
      <c r="DJ102" s="137" t="str">
        <f t="shared" si="219"/>
        <v>Y</v>
      </c>
      <c r="DK102" s="137">
        <f>'FOD (ALL)'!O102</f>
        <v>40079.939999999995</v>
      </c>
      <c r="DL102" s="137">
        <f>'FOD (ALL)'!AF102</f>
        <v>16842.62</v>
      </c>
      <c r="DM102" s="137">
        <f>'FOD (ALL)'!AW102</f>
        <v>26401.8</v>
      </c>
      <c r="DN102" s="137">
        <f>'FOD (ALL)'!BN102</f>
        <v>19140.439999999999</v>
      </c>
      <c r="DO102" s="137">
        <f>'FOD (ALL)'!CE102</f>
        <v>16099.52</v>
      </c>
      <c r="DP102" s="137" t="str">
        <f t="shared" si="220"/>
        <v>Y</v>
      </c>
      <c r="DQ102" s="137" t="str">
        <f t="shared" si="221"/>
        <v>N</v>
      </c>
      <c r="DR102" s="137" t="str">
        <f t="shared" si="222"/>
        <v>Y</v>
      </c>
      <c r="DS102" s="137" t="str">
        <f t="shared" si="223"/>
        <v>Y</v>
      </c>
      <c r="DT102" s="139">
        <f t="shared" si="224"/>
        <v>137.96737087222769</v>
      </c>
      <c r="DU102" s="139">
        <f t="shared" si="225"/>
        <v>-36.206546523343107</v>
      </c>
      <c r="DV102" s="139">
        <f t="shared" si="226"/>
        <v>37.937267899797497</v>
      </c>
      <c r="DW102" s="139">
        <f t="shared" si="227"/>
        <v>18.888264991751296</v>
      </c>
      <c r="DX102" s="139" t="str">
        <f t="shared" si="228"/>
        <v>Y</v>
      </c>
      <c r="DY102" s="139" t="str">
        <f t="shared" si="229"/>
        <v>N</v>
      </c>
      <c r="DZ102" s="137" t="str">
        <f t="shared" si="230"/>
        <v>Y</v>
      </c>
      <c r="EA102" s="137">
        <f>'FOD (ALL)'!P102</f>
        <v>398500</v>
      </c>
      <c r="EB102" s="137">
        <f>'FOD (ALL)'!AG102</f>
        <v>393550</v>
      </c>
      <c r="EC102" s="137">
        <f>'FOD (ALL)'!AX102</f>
        <v>393500</v>
      </c>
      <c r="ED102" s="137">
        <f>'FOD (ALL)'!BO102</f>
        <v>389850</v>
      </c>
      <c r="EE102" s="137">
        <f>'FOD (ALL)'!CF102</f>
        <v>378750</v>
      </c>
      <c r="EF102" s="137" t="str">
        <f t="shared" si="231"/>
        <v>Y</v>
      </c>
      <c r="EG102" s="137" t="str">
        <f t="shared" si="232"/>
        <v>Y</v>
      </c>
      <c r="EH102" s="137" t="str">
        <f t="shared" si="233"/>
        <v>Y</v>
      </c>
      <c r="EI102" s="137" t="str">
        <f t="shared" si="234"/>
        <v>Y</v>
      </c>
      <c r="EJ102" s="139">
        <f t="shared" si="235"/>
        <v>1.2577817304027441</v>
      </c>
      <c r="EK102" s="139">
        <f t="shared" si="236"/>
        <v>1.2706480304955527E-2</v>
      </c>
      <c r="EL102" s="139">
        <f t="shared" si="237"/>
        <v>0.93625753494933961</v>
      </c>
      <c r="EM102" s="139">
        <f t="shared" si="238"/>
        <v>2.9306930693069306</v>
      </c>
      <c r="EN102" s="139" t="str">
        <f t="shared" si="239"/>
        <v>Y</v>
      </c>
      <c r="EO102" s="139" t="str">
        <f t="shared" si="240"/>
        <v>N</v>
      </c>
      <c r="EP102" s="137" t="str">
        <f t="shared" si="241"/>
        <v>N</v>
      </c>
      <c r="EQ102" s="137">
        <f>'FOD (ALL)'!Q102</f>
        <v>4950</v>
      </c>
      <c r="ER102" s="137">
        <f>'FOD (ALL)'!AH102</f>
        <v>50</v>
      </c>
      <c r="ES102" s="137">
        <f>'FOD (ALL)'!AY102</f>
        <v>3650</v>
      </c>
      <c r="ET102" s="137">
        <f>'FOD (ALL)'!BP102</f>
        <v>11100</v>
      </c>
      <c r="EU102" s="137">
        <f>'FOD (ALL)'!CG102</f>
        <v>-1150</v>
      </c>
      <c r="EV102" s="137" t="str">
        <f t="shared" si="242"/>
        <v>Y</v>
      </c>
      <c r="EW102" s="137" t="str">
        <f t="shared" si="243"/>
        <v>N</v>
      </c>
      <c r="EX102" s="137" t="str">
        <f t="shared" si="244"/>
        <v>N</v>
      </c>
      <c r="EY102" s="137" t="str">
        <f t="shared" si="245"/>
        <v>Y</v>
      </c>
      <c r="EZ102" s="139">
        <f t="shared" si="246"/>
        <v>9800</v>
      </c>
      <c r="FA102" s="139">
        <f t="shared" si="247"/>
        <v>-98.630136986301366</v>
      </c>
      <c r="FB102" s="139">
        <f t="shared" si="248"/>
        <v>-67.117117117117118</v>
      </c>
      <c r="FC102" s="139">
        <f t="shared" si="249"/>
        <v>-1065.2173913043478</v>
      </c>
      <c r="FD102" s="139" t="str">
        <f t="shared" si="250"/>
        <v>Y</v>
      </c>
      <c r="FE102" s="139" t="str">
        <f t="shared" si="251"/>
        <v>N</v>
      </c>
      <c r="FF102" s="137" t="str">
        <f t="shared" si="252"/>
        <v>Y</v>
      </c>
    </row>
    <row r="103" spans="1:162" x14ac:dyDescent="0.3">
      <c r="A103" s="137" t="str">
        <f>FOD!B103</f>
        <v xml:space="preserve">NMDC      </v>
      </c>
      <c r="B103" s="137">
        <f>FOD!F103</f>
        <v>72.55</v>
      </c>
      <c r="C103" s="137">
        <f>FOD!P103</f>
        <v>74.150000000000006</v>
      </c>
      <c r="D103" s="137">
        <f>FOD!Z103</f>
        <v>71.25</v>
      </c>
      <c r="E103" s="137">
        <f>FOD!AJ103</f>
        <v>71.5</v>
      </c>
      <c r="F103" s="137">
        <f>FOD!AT103</f>
        <v>71.349999999999994</v>
      </c>
      <c r="G103" s="137" t="str">
        <f t="shared" si="154"/>
        <v>N</v>
      </c>
      <c r="H103" s="137" t="str">
        <f t="shared" si="155"/>
        <v>Y</v>
      </c>
      <c r="I103" s="137" t="str">
        <f t="shared" si="156"/>
        <v>N</v>
      </c>
      <c r="J103" s="137" t="str">
        <f t="shared" si="157"/>
        <v>Y</v>
      </c>
      <c r="K103" s="139">
        <f t="shared" si="158"/>
        <v>-2.1577882670263095</v>
      </c>
      <c r="L103" s="139">
        <f t="shared" si="159"/>
        <v>4.0701754385964986</v>
      </c>
      <c r="M103" s="139">
        <f t="shared" si="160"/>
        <v>-0.34965034965034963</v>
      </c>
      <c r="N103" s="139">
        <f t="shared" si="161"/>
        <v>0.21023125437982579</v>
      </c>
      <c r="O103" s="137" t="str">
        <f t="shared" si="162"/>
        <v>N</v>
      </c>
      <c r="P103" s="137" t="str">
        <f t="shared" si="163"/>
        <v>Y</v>
      </c>
      <c r="Q103" s="137" t="str">
        <f t="shared" si="164"/>
        <v>N</v>
      </c>
      <c r="R103" s="137">
        <f>FOD!C103</f>
        <v>74</v>
      </c>
      <c r="S103" s="137">
        <f>FOD!M103</f>
        <v>71.599999999999994</v>
      </c>
      <c r="T103" s="137">
        <f>FOD!W103</f>
        <v>71.05</v>
      </c>
      <c r="U103" s="137">
        <f>FOD!AG103</f>
        <v>73.599999999999994</v>
      </c>
      <c r="V103" s="137">
        <f>FOD!AQ103</f>
        <v>74</v>
      </c>
      <c r="W103" s="137">
        <f>FOD!D103</f>
        <v>74.5</v>
      </c>
      <c r="X103" s="137">
        <f>FOD!N103</f>
        <v>75.75</v>
      </c>
      <c r="Y103" s="137">
        <f>FOD!X103</f>
        <v>72.400000000000006</v>
      </c>
      <c r="Z103" s="137">
        <f>FOD!AH103</f>
        <v>73.599999999999994</v>
      </c>
      <c r="AA103" s="137">
        <f>FOD!AR103</f>
        <v>74.599999999999994</v>
      </c>
      <c r="AB103" s="137">
        <f>FOD!E103</f>
        <v>71.650000000000006</v>
      </c>
      <c r="AC103" s="137">
        <f>FOD!O103</f>
        <v>71.400000000000006</v>
      </c>
      <c r="AD103" s="137">
        <f>FOD!Y103</f>
        <v>70.900000000000006</v>
      </c>
      <c r="AE103" s="137">
        <f>FOD!AI103</f>
        <v>71.099999999999994</v>
      </c>
      <c r="AF103" s="137">
        <f>FOD!AS103</f>
        <v>70.400000000000006</v>
      </c>
      <c r="AG103" s="137">
        <f>FOD!G103</f>
        <v>24600000</v>
      </c>
      <c r="AH103" s="137">
        <f>FOD!Q103</f>
        <v>24582000</v>
      </c>
      <c r="AI103" s="137">
        <f>FOD!AA103</f>
        <v>26034000</v>
      </c>
      <c r="AJ103" s="137">
        <f>FOD!AK103</f>
        <v>26190000</v>
      </c>
      <c r="AK103" s="137">
        <f>FOD!AU103</f>
        <v>25386000</v>
      </c>
      <c r="AL103" s="137" t="str">
        <f t="shared" si="165"/>
        <v>Y</v>
      </c>
      <c r="AM103" s="137" t="str">
        <f t="shared" si="166"/>
        <v>N</v>
      </c>
      <c r="AN103" s="137" t="str">
        <f t="shared" si="167"/>
        <v>N</v>
      </c>
      <c r="AO103" s="137" t="str">
        <f t="shared" si="168"/>
        <v>Y</v>
      </c>
      <c r="AP103" s="139">
        <f t="shared" si="169"/>
        <v>7.3224310471076401E-2</v>
      </c>
      <c r="AQ103" s="139">
        <f t="shared" si="170"/>
        <v>-5.5773219635860798</v>
      </c>
      <c r="AR103" s="139">
        <f t="shared" si="171"/>
        <v>-0.59564719358533791</v>
      </c>
      <c r="AS103" s="139">
        <f t="shared" si="172"/>
        <v>3.1670999763649252</v>
      </c>
      <c r="AT103" s="137" t="str">
        <f t="shared" si="173"/>
        <v>Y</v>
      </c>
      <c r="AU103" s="137" t="str">
        <f t="shared" si="174"/>
        <v>N</v>
      </c>
      <c r="AV103" s="137" t="str">
        <f t="shared" si="175"/>
        <v>N</v>
      </c>
      <c r="AW103" s="137">
        <f>FOD!H103</f>
        <v>590711400</v>
      </c>
      <c r="AX103" s="137">
        <f>FOD!R103</f>
        <v>808561200</v>
      </c>
      <c r="AY103" s="137">
        <f>FOD!AB103</f>
        <v>266488500</v>
      </c>
      <c r="AZ103" s="137">
        <f>FOD!AL103</f>
        <v>431245200</v>
      </c>
      <c r="BA103" s="137">
        <f>FOD!AV103</f>
        <v>606716700</v>
      </c>
      <c r="BB103" s="137" t="str">
        <f t="shared" si="176"/>
        <v>N</v>
      </c>
      <c r="BC103" s="137" t="str">
        <f t="shared" si="177"/>
        <v>Y</v>
      </c>
      <c r="BD103" s="137" t="str">
        <f t="shared" si="178"/>
        <v>N</v>
      </c>
      <c r="BE103" s="137" t="str">
        <f t="shared" si="179"/>
        <v>N</v>
      </c>
      <c r="BF103" s="139">
        <f t="shared" si="180"/>
        <v>-26.942895602707623</v>
      </c>
      <c r="BG103" s="139">
        <f t="shared" si="181"/>
        <v>203.41316792281842</v>
      </c>
      <c r="BH103" s="139">
        <f t="shared" si="182"/>
        <v>-38.204877410809438</v>
      </c>
      <c r="BI103" s="139">
        <f t="shared" si="183"/>
        <v>-28.921488398127167</v>
      </c>
      <c r="BJ103" s="137" t="str">
        <f t="shared" si="184"/>
        <v>N</v>
      </c>
      <c r="BK103" s="137" t="str">
        <f t="shared" si="185"/>
        <v>Y</v>
      </c>
      <c r="BL103" s="137" t="str">
        <f t="shared" si="186"/>
        <v>N</v>
      </c>
      <c r="BM103" s="137">
        <f>FOD!I103</f>
        <v>8124000</v>
      </c>
      <c r="BN103" s="137">
        <f>FOD!S103</f>
        <v>10986000</v>
      </c>
      <c r="BO103" s="137">
        <f>FOD!AC103</f>
        <v>3726000</v>
      </c>
      <c r="BP103" s="137">
        <f>FOD!AM103</f>
        <v>5964000</v>
      </c>
      <c r="BQ103" s="137">
        <f>FOD!AW103</f>
        <v>8448000</v>
      </c>
      <c r="BR103" s="137" t="str">
        <f t="shared" si="187"/>
        <v>N</v>
      </c>
      <c r="BS103" s="137" t="str">
        <f t="shared" si="188"/>
        <v>Y</v>
      </c>
      <c r="BT103" s="137" t="str">
        <f t="shared" si="189"/>
        <v>N</v>
      </c>
      <c r="BU103" s="137" t="str">
        <f t="shared" si="190"/>
        <v>N</v>
      </c>
      <c r="BV103" s="139">
        <f t="shared" si="191"/>
        <v>-26.051338066630258</v>
      </c>
      <c r="BW103" s="139">
        <f t="shared" si="192"/>
        <v>194.84702093397746</v>
      </c>
      <c r="BX103" s="139">
        <f t="shared" si="193"/>
        <v>-37.525150905432596</v>
      </c>
      <c r="BY103" s="139">
        <f t="shared" si="194"/>
        <v>-29.40340909090909</v>
      </c>
      <c r="BZ103" s="137" t="str">
        <f t="shared" si="195"/>
        <v>N</v>
      </c>
      <c r="CA103" s="137" t="str">
        <f t="shared" si="196"/>
        <v>Y</v>
      </c>
      <c r="CB103" s="137" t="str">
        <f t="shared" si="197"/>
        <v>N</v>
      </c>
      <c r="CC103" s="137">
        <f>FOD!J103</f>
        <v>1067</v>
      </c>
      <c r="CD103" s="137">
        <f>FOD!T103</f>
        <v>1444</v>
      </c>
      <c r="CE103" s="137">
        <f>FOD!AD103</f>
        <v>559</v>
      </c>
      <c r="CF103" s="137">
        <f>FOD!AN103</f>
        <v>929</v>
      </c>
      <c r="CG103" s="137">
        <f>FOD!AX103</f>
        <v>1275</v>
      </c>
      <c r="CH103" s="137" t="str">
        <f t="shared" si="198"/>
        <v>N</v>
      </c>
      <c r="CI103" s="137" t="str">
        <f t="shared" si="199"/>
        <v>Y</v>
      </c>
      <c r="CJ103" s="137" t="str">
        <f t="shared" si="200"/>
        <v>N</v>
      </c>
      <c r="CK103" s="137" t="str">
        <f t="shared" si="201"/>
        <v>N</v>
      </c>
      <c r="CL103" s="139">
        <f t="shared" si="202"/>
        <v>-26.10803324099723</v>
      </c>
      <c r="CM103" s="139">
        <f t="shared" si="203"/>
        <v>158.31842576028623</v>
      </c>
      <c r="CN103" s="139">
        <f t="shared" si="204"/>
        <v>-39.827771797631861</v>
      </c>
      <c r="CO103" s="139">
        <f t="shared" si="205"/>
        <v>-27.137254901960784</v>
      </c>
      <c r="CP103" s="137" t="str">
        <f t="shared" si="206"/>
        <v>N</v>
      </c>
      <c r="CQ103" s="137" t="str">
        <f t="shared" si="207"/>
        <v>Y</v>
      </c>
      <c r="CR103" s="137" t="str">
        <f t="shared" si="208"/>
        <v>N</v>
      </c>
      <c r="CT103" s="144" t="str">
        <f>'FOD (ALL)'!M103</f>
        <v>NIFTY</v>
      </c>
      <c r="CU103" s="137">
        <f>'FOD (ALL)'!N103</f>
        <v>268946</v>
      </c>
      <c r="CV103" s="137">
        <f>'FOD (ALL)'!AE103</f>
        <v>220235</v>
      </c>
      <c r="CW103" s="137">
        <f>'FOD (ALL)'!AV103</f>
        <v>271617</v>
      </c>
      <c r="CX103" s="137">
        <f>'FOD (ALL)'!BM103</f>
        <v>319149</v>
      </c>
      <c r="CY103" s="137">
        <f>'FOD (ALL)'!CD103</f>
        <v>315357</v>
      </c>
      <c r="CZ103" s="137" t="str">
        <f t="shared" si="209"/>
        <v>Y</v>
      </c>
      <c r="DA103" s="137" t="str">
        <f t="shared" si="210"/>
        <v>N</v>
      </c>
      <c r="DB103" s="137" t="str">
        <f t="shared" si="211"/>
        <v>N</v>
      </c>
      <c r="DC103" s="137" t="str">
        <f t="shared" si="212"/>
        <v>Y</v>
      </c>
      <c r="DD103" s="139">
        <f t="shared" si="213"/>
        <v>22.117737870910616</v>
      </c>
      <c r="DE103" s="139">
        <f t="shared" si="214"/>
        <v>-18.917078091577476</v>
      </c>
      <c r="DF103" s="139">
        <f t="shared" si="215"/>
        <v>-14.893357021328596</v>
      </c>
      <c r="DG103" s="139">
        <f t="shared" si="216"/>
        <v>1.2024467508252552</v>
      </c>
      <c r="DH103" s="139" t="str">
        <f t="shared" si="217"/>
        <v>Y</v>
      </c>
      <c r="DI103" s="139" t="str">
        <f t="shared" si="218"/>
        <v>N</v>
      </c>
      <c r="DJ103" s="137" t="str">
        <f t="shared" si="219"/>
        <v>N</v>
      </c>
      <c r="DK103" s="137">
        <f>'FOD (ALL)'!O103</f>
        <v>1817823.17</v>
      </c>
      <c r="DL103" s="137">
        <f>'FOD (ALL)'!AF103</f>
        <v>1504350.9800000002</v>
      </c>
      <c r="DM103" s="137">
        <f>'FOD (ALL)'!AW103</f>
        <v>1832473.16</v>
      </c>
      <c r="DN103" s="137">
        <f>'FOD (ALL)'!BN103</f>
        <v>2139890.6399999997</v>
      </c>
      <c r="DO103" s="137">
        <f>'FOD (ALL)'!CE103</f>
        <v>2106517.37</v>
      </c>
      <c r="DP103" s="137" t="str">
        <f t="shared" si="220"/>
        <v>Y</v>
      </c>
      <c r="DQ103" s="137" t="str">
        <f t="shared" si="221"/>
        <v>N</v>
      </c>
      <c r="DR103" s="137" t="str">
        <f t="shared" si="222"/>
        <v>N</v>
      </c>
      <c r="DS103" s="137" t="str">
        <f t="shared" si="223"/>
        <v>Y</v>
      </c>
      <c r="DT103" s="139">
        <f t="shared" si="224"/>
        <v>20.837703047197113</v>
      </c>
      <c r="DU103" s="139">
        <f t="shared" si="225"/>
        <v>-17.905974677413543</v>
      </c>
      <c r="DV103" s="139">
        <f t="shared" si="226"/>
        <v>-14.366036948504984</v>
      </c>
      <c r="DW103" s="139">
        <f t="shared" si="227"/>
        <v>1.5842864851382428</v>
      </c>
      <c r="DX103" s="139" t="str">
        <f t="shared" si="228"/>
        <v>Y</v>
      </c>
      <c r="DY103" s="139" t="str">
        <f t="shared" si="229"/>
        <v>N</v>
      </c>
      <c r="DZ103" s="137" t="str">
        <f t="shared" si="230"/>
        <v>N</v>
      </c>
      <c r="EA103" s="137">
        <f>'FOD (ALL)'!P103</f>
        <v>9978525</v>
      </c>
      <c r="EB103" s="137">
        <f>'FOD (ALL)'!AG103</f>
        <v>9799725</v>
      </c>
      <c r="EC103" s="137">
        <f>'FOD (ALL)'!AX103</f>
        <v>9890100</v>
      </c>
      <c r="ED103" s="137">
        <f>'FOD (ALL)'!BO103</f>
        <v>9612750</v>
      </c>
      <c r="EE103" s="137">
        <f>'FOD (ALL)'!CF103</f>
        <v>9474150</v>
      </c>
      <c r="EF103" s="137" t="str">
        <f t="shared" si="231"/>
        <v>Y</v>
      </c>
      <c r="EG103" s="137" t="str">
        <f t="shared" si="232"/>
        <v>N</v>
      </c>
      <c r="EH103" s="137" t="str">
        <f t="shared" si="233"/>
        <v>Y</v>
      </c>
      <c r="EI103" s="137" t="str">
        <f t="shared" si="234"/>
        <v>Y</v>
      </c>
      <c r="EJ103" s="139">
        <f t="shared" si="235"/>
        <v>1.8245409947728126</v>
      </c>
      <c r="EK103" s="139">
        <f t="shared" si="236"/>
        <v>-0.91379258045924705</v>
      </c>
      <c r="EL103" s="139">
        <f t="shared" si="237"/>
        <v>2.885230553171569</v>
      </c>
      <c r="EM103" s="139">
        <f t="shared" si="238"/>
        <v>1.4629280727030922</v>
      </c>
      <c r="EN103" s="139" t="str">
        <f t="shared" si="239"/>
        <v>Y</v>
      </c>
      <c r="EO103" s="139" t="str">
        <f t="shared" si="240"/>
        <v>N</v>
      </c>
      <c r="EP103" s="137" t="str">
        <f t="shared" si="241"/>
        <v>Y</v>
      </c>
      <c r="EQ103" s="137">
        <f>'FOD (ALL)'!Q103</f>
        <v>178800</v>
      </c>
      <c r="ER103" s="137">
        <f>'FOD (ALL)'!AH103</f>
        <v>-90375</v>
      </c>
      <c r="ES103" s="137">
        <f>'FOD (ALL)'!AY103</f>
        <v>277350</v>
      </c>
      <c r="ET103" s="137">
        <f>'FOD (ALL)'!BP103</f>
        <v>138600</v>
      </c>
      <c r="EU103" s="137">
        <f>'FOD (ALL)'!CG103</f>
        <v>689250</v>
      </c>
      <c r="EV103" s="137" t="str">
        <f t="shared" si="242"/>
        <v>Y</v>
      </c>
      <c r="EW103" s="137" t="str">
        <f t="shared" si="243"/>
        <v>N</v>
      </c>
      <c r="EX103" s="137" t="str">
        <f t="shared" si="244"/>
        <v>Y</v>
      </c>
      <c r="EY103" s="137" t="str">
        <f t="shared" si="245"/>
        <v>N</v>
      </c>
      <c r="EZ103" s="139">
        <f t="shared" si="246"/>
        <v>-297.84232365145226</v>
      </c>
      <c r="FA103" s="139">
        <f t="shared" si="247"/>
        <v>-132.58518117901568</v>
      </c>
      <c r="FB103" s="139">
        <f t="shared" si="248"/>
        <v>100.1082251082251</v>
      </c>
      <c r="FC103" s="139">
        <f t="shared" si="249"/>
        <v>-79.891186071817188</v>
      </c>
      <c r="FD103" s="139" t="str">
        <f t="shared" si="250"/>
        <v>N</v>
      </c>
      <c r="FE103" s="139" t="str">
        <f t="shared" si="251"/>
        <v>N</v>
      </c>
      <c r="FF103" s="137" t="str">
        <f t="shared" si="252"/>
        <v>Y</v>
      </c>
    </row>
    <row r="104" spans="1:162" x14ac:dyDescent="0.3">
      <c r="A104" s="137" t="str">
        <f>FOD!B104</f>
        <v xml:space="preserve">NTPC      </v>
      </c>
      <c r="B104" s="137">
        <f>FOD!F104</f>
        <v>90.65</v>
      </c>
      <c r="C104" s="137">
        <f>FOD!P104</f>
        <v>90.1</v>
      </c>
      <c r="D104" s="137">
        <f>FOD!Z104</f>
        <v>92.7</v>
      </c>
      <c r="E104" s="137">
        <f>FOD!AJ104</f>
        <v>91.1</v>
      </c>
      <c r="F104" s="137">
        <f>FOD!AT104</f>
        <v>89.1</v>
      </c>
      <c r="G104" s="137" t="str">
        <f t="shared" si="154"/>
        <v>Y</v>
      </c>
      <c r="H104" s="137" t="str">
        <f t="shared" si="155"/>
        <v>N</v>
      </c>
      <c r="I104" s="137" t="str">
        <f t="shared" si="156"/>
        <v>Y</v>
      </c>
      <c r="J104" s="137" t="str">
        <f t="shared" si="157"/>
        <v>Y</v>
      </c>
      <c r="K104" s="139">
        <f t="shared" si="158"/>
        <v>0.61043285238625022</v>
      </c>
      <c r="L104" s="139">
        <f t="shared" si="159"/>
        <v>-2.8047464940668916</v>
      </c>
      <c r="M104" s="139">
        <f t="shared" si="160"/>
        <v>1.7563117453348063</v>
      </c>
      <c r="N104" s="139">
        <f t="shared" si="161"/>
        <v>2.244668911335578</v>
      </c>
      <c r="O104" s="137" t="str">
        <f t="shared" si="162"/>
        <v>Y</v>
      </c>
      <c r="P104" s="137" t="str">
        <f t="shared" si="163"/>
        <v>N</v>
      </c>
      <c r="Q104" s="137" t="str">
        <f t="shared" si="164"/>
        <v>N</v>
      </c>
      <c r="R104" s="137">
        <f>FOD!C104</f>
        <v>89.1</v>
      </c>
      <c r="S104" s="137">
        <f>FOD!M104</f>
        <v>91.85</v>
      </c>
      <c r="T104" s="137">
        <f>FOD!W104</f>
        <v>89.8</v>
      </c>
      <c r="U104" s="137">
        <f>FOD!AG104</f>
        <v>89.3</v>
      </c>
      <c r="V104" s="137">
        <f>FOD!AQ104</f>
        <v>90</v>
      </c>
      <c r="W104" s="137">
        <f>FOD!D104</f>
        <v>91.1</v>
      </c>
      <c r="X104" s="137">
        <f>FOD!N104</f>
        <v>92</v>
      </c>
      <c r="Y104" s="137">
        <f>FOD!X104</f>
        <v>93.45</v>
      </c>
      <c r="Z104" s="137">
        <f>FOD!AH104</f>
        <v>91.95</v>
      </c>
      <c r="AA104" s="137">
        <f>FOD!AR104</f>
        <v>90</v>
      </c>
      <c r="AB104" s="137">
        <f>FOD!E104</f>
        <v>88.2</v>
      </c>
      <c r="AC104" s="137">
        <f>FOD!O104</f>
        <v>89.65</v>
      </c>
      <c r="AD104" s="137">
        <f>FOD!Y104</f>
        <v>89.5</v>
      </c>
      <c r="AE104" s="137">
        <f>FOD!AI104</f>
        <v>88.2</v>
      </c>
      <c r="AF104" s="137">
        <f>FOD!AS104</f>
        <v>88</v>
      </c>
      <c r="AG104" s="137">
        <f>FOD!G104</f>
        <v>41808000</v>
      </c>
      <c r="AH104" s="137">
        <f>FOD!Q104</f>
        <v>44688000</v>
      </c>
      <c r="AI104" s="137">
        <f>FOD!AA104</f>
        <v>45000000</v>
      </c>
      <c r="AJ104" s="137">
        <f>FOD!AK104</f>
        <v>46065600</v>
      </c>
      <c r="AK104" s="137">
        <f>FOD!AU104</f>
        <v>46075200</v>
      </c>
      <c r="AL104" s="137" t="str">
        <f t="shared" si="165"/>
        <v>N</v>
      </c>
      <c r="AM104" s="137" t="str">
        <f t="shared" si="166"/>
        <v>N</v>
      </c>
      <c r="AN104" s="137" t="str">
        <f t="shared" si="167"/>
        <v>N</v>
      </c>
      <c r="AO104" s="137" t="str">
        <f t="shared" si="168"/>
        <v>N</v>
      </c>
      <c r="AP104" s="139">
        <f t="shared" si="169"/>
        <v>-6.4446831364124604</v>
      </c>
      <c r="AQ104" s="139">
        <f t="shared" si="170"/>
        <v>-0.69333333333333336</v>
      </c>
      <c r="AR104" s="139">
        <f t="shared" si="171"/>
        <v>-2.3132228821506722</v>
      </c>
      <c r="AS104" s="139">
        <f t="shared" si="172"/>
        <v>-2.0835503698301908E-2</v>
      </c>
      <c r="AT104" s="137" t="str">
        <f t="shared" si="173"/>
        <v>N</v>
      </c>
      <c r="AU104" s="137" t="str">
        <f t="shared" si="174"/>
        <v>Y</v>
      </c>
      <c r="AV104" s="137" t="str">
        <f t="shared" si="175"/>
        <v>N</v>
      </c>
      <c r="AW104" s="137">
        <f>FOD!H104</f>
        <v>1264926720</v>
      </c>
      <c r="AX104" s="137">
        <f>FOD!R104</f>
        <v>1208944320</v>
      </c>
      <c r="AY104" s="137">
        <f>FOD!AB104</f>
        <v>788534880</v>
      </c>
      <c r="AZ104" s="137">
        <f>FOD!AL104</f>
        <v>843757920</v>
      </c>
      <c r="BA104" s="137">
        <f>FOD!AV104</f>
        <v>871470000</v>
      </c>
      <c r="BB104" s="137" t="str">
        <f t="shared" si="176"/>
        <v>Y</v>
      </c>
      <c r="BC104" s="137" t="str">
        <f t="shared" si="177"/>
        <v>Y</v>
      </c>
      <c r="BD104" s="137" t="str">
        <f t="shared" si="178"/>
        <v>N</v>
      </c>
      <c r="BE104" s="137" t="str">
        <f t="shared" si="179"/>
        <v>N</v>
      </c>
      <c r="BF104" s="139">
        <f t="shared" si="180"/>
        <v>4.6306847283090757</v>
      </c>
      <c r="BG104" s="139">
        <f t="shared" si="181"/>
        <v>53.315262350855043</v>
      </c>
      <c r="BH104" s="139">
        <f t="shared" si="182"/>
        <v>-6.5448914541744401</v>
      </c>
      <c r="BI104" s="139">
        <f t="shared" si="183"/>
        <v>-3.1799235774036969</v>
      </c>
      <c r="BJ104" s="137" t="str">
        <f t="shared" si="184"/>
        <v>N</v>
      </c>
      <c r="BK104" s="137" t="str">
        <f t="shared" si="185"/>
        <v>Y</v>
      </c>
      <c r="BL104" s="137" t="str">
        <f t="shared" si="186"/>
        <v>N</v>
      </c>
      <c r="BM104" s="137">
        <f>FOD!I104</f>
        <v>14107200</v>
      </c>
      <c r="BN104" s="137">
        <f>FOD!S104</f>
        <v>13344000</v>
      </c>
      <c r="BO104" s="137">
        <f>FOD!AC104</f>
        <v>8544000</v>
      </c>
      <c r="BP104" s="137">
        <f>FOD!AM104</f>
        <v>9283200</v>
      </c>
      <c r="BQ104" s="137">
        <f>FOD!AW104</f>
        <v>9782400</v>
      </c>
      <c r="BR104" s="137" t="str">
        <f t="shared" si="187"/>
        <v>Y</v>
      </c>
      <c r="BS104" s="137" t="str">
        <f t="shared" si="188"/>
        <v>Y</v>
      </c>
      <c r="BT104" s="137" t="str">
        <f t="shared" si="189"/>
        <v>N</v>
      </c>
      <c r="BU104" s="137" t="str">
        <f t="shared" si="190"/>
        <v>N</v>
      </c>
      <c r="BV104" s="139">
        <f t="shared" si="191"/>
        <v>5.7194244604316546</v>
      </c>
      <c r="BW104" s="139">
        <f t="shared" si="192"/>
        <v>56.17977528089888</v>
      </c>
      <c r="BX104" s="139">
        <f t="shared" si="193"/>
        <v>-7.9627714581178903</v>
      </c>
      <c r="BY104" s="139">
        <f t="shared" si="194"/>
        <v>-5.1030421982335623</v>
      </c>
      <c r="BZ104" s="137" t="str">
        <f t="shared" si="195"/>
        <v>N</v>
      </c>
      <c r="CA104" s="137" t="str">
        <f t="shared" si="196"/>
        <v>Y</v>
      </c>
      <c r="CB104" s="137" t="str">
        <f t="shared" si="197"/>
        <v>N</v>
      </c>
      <c r="CC104" s="137">
        <f>FOD!J104</f>
        <v>1945</v>
      </c>
      <c r="CD104" s="137">
        <f>FOD!T104</f>
        <v>2559</v>
      </c>
      <c r="CE104" s="137">
        <f>FOD!AD104</f>
        <v>1639</v>
      </c>
      <c r="CF104" s="137">
        <f>FOD!AN104</f>
        <v>1847</v>
      </c>
      <c r="CG104" s="137">
        <f>FOD!AX104</f>
        <v>1903</v>
      </c>
      <c r="CH104" s="137" t="str">
        <f t="shared" si="198"/>
        <v>N</v>
      </c>
      <c r="CI104" s="137" t="str">
        <f t="shared" si="199"/>
        <v>Y</v>
      </c>
      <c r="CJ104" s="137" t="str">
        <f t="shared" si="200"/>
        <v>N</v>
      </c>
      <c r="CK104" s="137" t="str">
        <f t="shared" si="201"/>
        <v>N</v>
      </c>
      <c r="CL104" s="139">
        <f t="shared" si="202"/>
        <v>-23.993747557639704</v>
      </c>
      <c r="CM104" s="139">
        <f t="shared" si="203"/>
        <v>56.131787675411836</v>
      </c>
      <c r="CN104" s="139">
        <f t="shared" si="204"/>
        <v>-11.261505143475906</v>
      </c>
      <c r="CO104" s="139">
        <f t="shared" si="205"/>
        <v>-2.9427220178665268</v>
      </c>
      <c r="CP104" s="137" t="str">
        <f t="shared" si="206"/>
        <v>N</v>
      </c>
      <c r="CQ104" s="137" t="str">
        <f t="shared" si="207"/>
        <v>Y</v>
      </c>
      <c r="CR104" s="137" t="str">
        <f t="shared" si="208"/>
        <v>N</v>
      </c>
      <c r="CT104" s="144" t="str">
        <f>'FOD (ALL)'!M104</f>
        <v>NIITTECH</v>
      </c>
      <c r="CU104" s="137">
        <f>'FOD (ALL)'!N104</f>
        <v>5336</v>
      </c>
      <c r="CV104" s="137">
        <f>'FOD (ALL)'!AE104</f>
        <v>953</v>
      </c>
      <c r="CW104" s="137">
        <f>'FOD (ALL)'!AV104</f>
        <v>1100</v>
      </c>
      <c r="CX104" s="137">
        <f>'FOD (ALL)'!BM104</f>
        <v>1827</v>
      </c>
      <c r="CY104" s="137">
        <f>'FOD (ALL)'!CD104</f>
        <v>2168</v>
      </c>
      <c r="CZ104" s="137" t="str">
        <f t="shared" si="209"/>
        <v>Y</v>
      </c>
      <c r="DA104" s="137" t="str">
        <f t="shared" si="210"/>
        <v>N</v>
      </c>
      <c r="DB104" s="137" t="str">
        <f t="shared" si="211"/>
        <v>N</v>
      </c>
      <c r="DC104" s="137" t="str">
        <f t="shared" si="212"/>
        <v>N</v>
      </c>
      <c r="DD104" s="139">
        <f t="shared" si="213"/>
        <v>459.916054564533</v>
      </c>
      <c r="DE104" s="139">
        <f t="shared" si="214"/>
        <v>-13.363636363636363</v>
      </c>
      <c r="DF104" s="139">
        <f t="shared" si="215"/>
        <v>-39.792008757525998</v>
      </c>
      <c r="DG104" s="139">
        <f t="shared" si="216"/>
        <v>-15.728782287822879</v>
      </c>
      <c r="DH104" s="139" t="str">
        <f t="shared" si="217"/>
        <v>Y</v>
      </c>
      <c r="DI104" s="139" t="str">
        <f t="shared" si="218"/>
        <v>Y</v>
      </c>
      <c r="DJ104" s="137" t="str">
        <f t="shared" si="219"/>
        <v>N</v>
      </c>
      <c r="DK104" s="137">
        <f>'FOD (ALL)'!O104</f>
        <v>30433.49</v>
      </c>
      <c r="DL104" s="137">
        <f>'FOD (ALL)'!AF104</f>
        <v>5100.18</v>
      </c>
      <c r="DM104" s="137">
        <f>'FOD (ALL)'!AW104</f>
        <v>5800.35</v>
      </c>
      <c r="DN104" s="137">
        <f>'FOD (ALL)'!BN104</f>
        <v>9488.2099999999991</v>
      </c>
      <c r="DO104" s="137">
        <f>'FOD (ALL)'!CE104</f>
        <v>11127.74</v>
      </c>
      <c r="DP104" s="137" t="str">
        <f t="shared" si="220"/>
        <v>Y</v>
      </c>
      <c r="DQ104" s="137" t="str">
        <f t="shared" si="221"/>
        <v>N</v>
      </c>
      <c r="DR104" s="137" t="str">
        <f t="shared" si="222"/>
        <v>N</v>
      </c>
      <c r="DS104" s="137" t="str">
        <f t="shared" si="223"/>
        <v>N</v>
      </c>
      <c r="DT104" s="139">
        <f t="shared" si="224"/>
        <v>496.71403754377297</v>
      </c>
      <c r="DU104" s="139">
        <f t="shared" si="225"/>
        <v>-12.071168119165224</v>
      </c>
      <c r="DV104" s="139">
        <f t="shared" si="226"/>
        <v>-38.867815952640164</v>
      </c>
      <c r="DW104" s="139">
        <f t="shared" si="227"/>
        <v>-14.733719515373297</v>
      </c>
      <c r="DX104" s="139" t="str">
        <f t="shared" si="228"/>
        <v>Y</v>
      </c>
      <c r="DY104" s="139" t="str">
        <f t="shared" si="229"/>
        <v>Y</v>
      </c>
      <c r="DZ104" s="137" t="str">
        <f t="shared" si="230"/>
        <v>N</v>
      </c>
      <c r="EA104" s="137">
        <f>'FOD (ALL)'!P104</f>
        <v>441375</v>
      </c>
      <c r="EB104" s="137">
        <f>'FOD (ALL)'!AG104</f>
        <v>417000</v>
      </c>
      <c r="EC104" s="137">
        <f>'FOD (ALL)'!AX104</f>
        <v>433500</v>
      </c>
      <c r="ED104" s="137">
        <f>'FOD (ALL)'!BO104</f>
        <v>420000</v>
      </c>
      <c r="EE104" s="137">
        <f>'FOD (ALL)'!CF104</f>
        <v>441750</v>
      </c>
      <c r="EF104" s="137" t="str">
        <f t="shared" si="231"/>
        <v>Y</v>
      </c>
      <c r="EG104" s="137" t="str">
        <f t="shared" si="232"/>
        <v>N</v>
      </c>
      <c r="EH104" s="137" t="str">
        <f t="shared" si="233"/>
        <v>Y</v>
      </c>
      <c r="EI104" s="137" t="str">
        <f t="shared" si="234"/>
        <v>N</v>
      </c>
      <c r="EJ104" s="139">
        <f t="shared" si="235"/>
        <v>5.8453237410071939</v>
      </c>
      <c r="EK104" s="139">
        <f t="shared" si="236"/>
        <v>-3.8062283737024223</v>
      </c>
      <c r="EL104" s="139">
        <f t="shared" si="237"/>
        <v>3.214285714285714</v>
      </c>
      <c r="EM104" s="139">
        <f t="shared" si="238"/>
        <v>-4.9235993208828521</v>
      </c>
      <c r="EN104" s="139" t="str">
        <f t="shared" si="239"/>
        <v>Y</v>
      </c>
      <c r="EO104" s="139" t="str">
        <f t="shared" si="240"/>
        <v>N</v>
      </c>
      <c r="EP104" s="137" t="str">
        <f t="shared" si="241"/>
        <v>Y</v>
      </c>
      <c r="EQ104" s="137">
        <f>'FOD (ALL)'!Q104</f>
        <v>24375</v>
      </c>
      <c r="ER104" s="137">
        <f>'FOD (ALL)'!AH104</f>
        <v>-16500</v>
      </c>
      <c r="ES104" s="137">
        <f>'FOD (ALL)'!AY104</f>
        <v>13500</v>
      </c>
      <c r="ET104" s="137">
        <f>'FOD (ALL)'!BP104</f>
        <v>-21750</v>
      </c>
      <c r="EU104" s="137">
        <f>'FOD (ALL)'!CG104</f>
        <v>-29250</v>
      </c>
      <c r="EV104" s="137" t="str">
        <f t="shared" si="242"/>
        <v>Y</v>
      </c>
      <c r="EW104" s="137" t="str">
        <f t="shared" si="243"/>
        <v>N</v>
      </c>
      <c r="EX104" s="137" t="str">
        <f t="shared" si="244"/>
        <v>Y</v>
      </c>
      <c r="EY104" s="137" t="str">
        <f t="shared" si="245"/>
        <v>Y</v>
      </c>
      <c r="EZ104" s="139">
        <f t="shared" si="246"/>
        <v>-247.72727272727272</v>
      </c>
      <c r="FA104" s="139">
        <f t="shared" si="247"/>
        <v>-222.22222222222223</v>
      </c>
      <c r="FB104" s="139">
        <f t="shared" si="248"/>
        <v>-162.06896551724137</v>
      </c>
      <c r="FC104" s="139">
        <f t="shared" si="249"/>
        <v>-25.641025641025639</v>
      </c>
      <c r="FD104" s="139" t="str">
        <f t="shared" si="250"/>
        <v>N</v>
      </c>
      <c r="FE104" s="139" t="str">
        <f t="shared" si="251"/>
        <v>N</v>
      </c>
      <c r="FF104" s="137" t="str">
        <f t="shared" si="252"/>
        <v>N</v>
      </c>
    </row>
    <row r="105" spans="1:162" x14ac:dyDescent="0.3">
      <c r="A105" s="137" t="str">
        <f>FOD!B105</f>
        <v xml:space="preserve">ONGC      </v>
      </c>
      <c r="B105" s="137">
        <f>FOD!F105</f>
        <v>76.3</v>
      </c>
      <c r="C105" s="137">
        <f>FOD!P105</f>
        <v>76.75</v>
      </c>
      <c r="D105" s="137">
        <f>FOD!Z105</f>
        <v>78.150000000000006</v>
      </c>
      <c r="E105" s="137">
        <f>FOD!AJ105</f>
        <v>77.099999999999994</v>
      </c>
      <c r="F105" s="137">
        <f>FOD!AT105</f>
        <v>73.05</v>
      </c>
      <c r="G105" s="137" t="str">
        <f t="shared" si="154"/>
        <v>N</v>
      </c>
      <c r="H105" s="137" t="str">
        <f t="shared" si="155"/>
        <v>N</v>
      </c>
      <c r="I105" s="137" t="str">
        <f t="shared" si="156"/>
        <v>Y</v>
      </c>
      <c r="J105" s="137" t="str">
        <f t="shared" si="157"/>
        <v>Y</v>
      </c>
      <c r="K105" s="139">
        <f t="shared" si="158"/>
        <v>-0.58631921824104605</v>
      </c>
      <c r="L105" s="139">
        <f t="shared" si="159"/>
        <v>-1.7914267434421056</v>
      </c>
      <c r="M105" s="139">
        <f t="shared" si="160"/>
        <v>1.3618677042801703</v>
      </c>
      <c r="N105" s="139">
        <f t="shared" si="161"/>
        <v>5.5441478439425014</v>
      </c>
      <c r="O105" s="137" t="str">
        <f t="shared" si="162"/>
        <v>Y</v>
      </c>
      <c r="P105" s="137" t="str">
        <f t="shared" si="163"/>
        <v>N</v>
      </c>
      <c r="Q105" s="137" t="str">
        <f t="shared" si="164"/>
        <v>N</v>
      </c>
      <c r="R105" s="137">
        <f>FOD!C105</f>
        <v>75.7</v>
      </c>
      <c r="S105" s="137">
        <f>FOD!M105</f>
        <v>78.5</v>
      </c>
      <c r="T105" s="137">
        <f>FOD!W105</f>
        <v>76.849999999999994</v>
      </c>
      <c r="U105" s="137">
        <f>FOD!AG105</f>
        <v>74.05</v>
      </c>
      <c r="V105" s="137">
        <f>FOD!AQ105</f>
        <v>76.45</v>
      </c>
      <c r="W105" s="137">
        <f>FOD!D105</f>
        <v>76.8</v>
      </c>
      <c r="X105" s="137">
        <f>FOD!N105</f>
        <v>78.599999999999994</v>
      </c>
      <c r="Y105" s="137">
        <f>FOD!X105</f>
        <v>78.650000000000006</v>
      </c>
      <c r="Z105" s="137">
        <f>FOD!AH105</f>
        <v>78.900000000000006</v>
      </c>
      <c r="AA105" s="137">
        <f>FOD!AR105</f>
        <v>76.7</v>
      </c>
      <c r="AB105" s="137">
        <f>FOD!E105</f>
        <v>75.099999999999994</v>
      </c>
      <c r="AC105" s="137">
        <f>FOD!O105</f>
        <v>76.150000000000006</v>
      </c>
      <c r="AD105" s="137">
        <f>FOD!Y105</f>
        <v>76.349999999999994</v>
      </c>
      <c r="AE105" s="137">
        <f>FOD!AI105</f>
        <v>74.05</v>
      </c>
      <c r="AF105" s="137">
        <f>FOD!AS105</f>
        <v>72.7</v>
      </c>
      <c r="AG105" s="137">
        <f>FOD!G105</f>
        <v>49560800</v>
      </c>
      <c r="AH105" s="137">
        <f>FOD!Q105</f>
        <v>51049100</v>
      </c>
      <c r="AI105" s="137">
        <f>FOD!AA105</f>
        <v>52611200</v>
      </c>
      <c r="AJ105" s="137">
        <f>FOD!AK105</f>
        <v>52525100</v>
      </c>
      <c r="AK105" s="137">
        <f>FOD!AU105</f>
        <v>52918700</v>
      </c>
      <c r="AL105" s="137" t="str">
        <f t="shared" si="165"/>
        <v>N</v>
      </c>
      <c r="AM105" s="137" t="str">
        <f t="shared" si="166"/>
        <v>N</v>
      </c>
      <c r="AN105" s="137" t="str">
        <f t="shared" si="167"/>
        <v>Y</v>
      </c>
      <c r="AO105" s="137" t="str">
        <f t="shared" si="168"/>
        <v>N</v>
      </c>
      <c r="AP105" s="139">
        <f t="shared" si="169"/>
        <v>-2.9154284796401897</v>
      </c>
      <c r="AQ105" s="139">
        <f t="shared" si="170"/>
        <v>-2.9691396508728181</v>
      </c>
      <c r="AR105" s="139">
        <f t="shared" si="171"/>
        <v>0.16392162984934822</v>
      </c>
      <c r="AS105" s="139">
        <f t="shared" si="172"/>
        <v>-0.74378244363523671</v>
      </c>
      <c r="AT105" s="137" t="str">
        <f t="shared" si="173"/>
        <v>Y</v>
      </c>
      <c r="AU105" s="137" t="str">
        <f t="shared" si="174"/>
        <v>N</v>
      </c>
      <c r="AV105" s="137" t="str">
        <f t="shared" si="175"/>
        <v>Y</v>
      </c>
      <c r="AW105" s="137">
        <f>FOD!H105</f>
        <v>1038612205</v>
      </c>
      <c r="AX105" s="137">
        <f>FOD!R105</f>
        <v>977611995</v>
      </c>
      <c r="AY105" s="137">
        <f>FOD!AB105</f>
        <v>609635560</v>
      </c>
      <c r="AZ105" s="137">
        <f>FOD!AL105</f>
        <v>1628312540</v>
      </c>
      <c r="BA105" s="137">
        <f>FOD!AV105</f>
        <v>840220995</v>
      </c>
      <c r="BB105" s="137" t="str">
        <f t="shared" si="176"/>
        <v>Y</v>
      </c>
      <c r="BC105" s="137" t="str">
        <f t="shared" si="177"/>
        <v>Y</v>
      </c>
      <c r="BD105" s="137" t="str">
        <f t="shared" si="178"/>
        <v>N</v>
      </c>
      <c r="BE105" s="137" t="str">
        <f t="shared" si="179"/>
        <v>Y</v>
      </c>
      <c r="BF105" s="139">
        <f t="shared" si="180"/>
        <v>6.2397157882662846</v>
      </c>
      <c r="BG105" s="139">
        <f t="shared" si="181"/>
        <v>60.360067414702648</v>
      </c>
      <c r="BH105" s="139">
        <f t="shared" si="182"/>
        <v>-62.560285877304608</v>
      </c>
      <c r="BI105" s="139">
        <f t="shared" si="183"/>
        <v>93.795745368157583</v>
      </c>
      <c r="BJ105" s="137" t="str">
        <f t="shared" si="184"/>
        <v>N</v>
      </c>
      <c r="BK105" s="137" t="str">
        <f t="shared" si="185"/>
        <v>Y</v>
      </c>
      <c r="BL105" s="137" t="str">
        <f t="shared" si="186"/>
        <v>N</v>
      </c>
      <c r="BM105" s="137">
        <f>FOD!I105</f>
        <v>13677600</v>
      </c>
      <c r="BN105" s="137">
        <f>FOD!S105</f>
        <v>12701800</v>
      </c>
      <c r="BO105" s="137">
        <f>FOD!AC105</f>
        <v>7814600</v>
      </c>
      <c r="BP105" s="137">
        <f>FOD!AM105</f>
        <v>21024800</v>
      </c>
      <c r="BQ105" s="137">
        <f>FOD!AW105</f>
        <v>11311900</v>
      </c>
      <c r="BR105" s="137" t="str">
        <f t="shared" si="187"/>
        <v>Y</v>
      </c>
      <c r="BS105" s="137" t="str">
        <f t="shared" si="188"/>
        <v>Y</v>
      </c>
      <c r="BT105" s="137" t="str">
        <f t="shared" si="189"/>
        <v>N</v>
      </c>
      <c r="BU105" s="137" t="str">
        <f t="shared" si="190"/>
        <v>Y</v>
      </c>
      <c r="BV105" s="139">
        <f t="shared" si="191"/>
        <v>7.6823757262750165</v>
      </c>
      <c r="BW105" s="139">
        <f t="shared" si="192"/>
        <v>62.539349422875134</v>
      </c>
      <c r="BX105" s="139">
        <f t="shared" si="193"/>
        <v>-62.831513260530429</v>
      </c>
      <c r="BY105" s="139">
        <f t="shared" si="194"/>
        <v>85.864443638999632</v>
      </c>
      <c r="BZ105" s="137" t="str">
        <f t="shared" si="195"/>
        <v>N</v>
      </c>
      <c r="CA105" s="137" t="str">
        <f t="shared" si="196"/>
        <v>Y</v>
      </c>
      <c r="CB105" s="137" t="str">
        <f t="shared" si="197"/>
        <v>N</v>
      </c>
      <c r="CC105" s="137">
        <f>FOD!J105</f>
        <v>2527</v>
      </c>
      <c r="CD105" s="137">
        <f>FOD!T105</f>
        <v>2841</v>
      </c>
      <c r="CE105" s="137">
        <f>FOD!AD105</f>
        <v>1771</v>
      </c>
      <c r="CF105" s="137">
        <f>FOD!AN105</f>
        <v>4655</v>
      </c>
      <c r="CG105" s="137">
        <f>FOD!AX105</f>
        <v>2549</v>
      </c>
      <c r="CH105" s="137" t="str">
        <f t="shared" si="198"/>
        <v>N</v>
      </c>
      <c r="CI105" s="137" t="str">
        <f t="shared" si="199"/>
        <v>Y</v>
      </c>
      <c r="CJ105" s="137" t="str">
        <f t="shared" si="200"/>
        <v>N</v>
      </c>
      <c r="CK105" s="137" t="str">
        <f t="shared" si="201"/>
        <v>Y</v>
      </c>
      <c r="CL105" s="139">
        <f t="shared" si="202"/>
        <v>-11.052446321717705</v>
      </c>
      <c r="CM105" s="139">
        <f t="shared" si="203"/>
        <v>60.417843026538677</v>
      </c>
      <c r="CN105" s="139">
        <f t="shared" si="204"/>
        <v>-61.954887218045116</v>
      </c>
      <c r="CO105" s="139">
        <f t="shared" si="205"/>
        <v>82.620635543350332</v>
      </c>
      <c r="CP105" s="137" t="str">
        <f t="shared" si="206"/>
        <v>N</v>
      </c>
      <c r="CQ105" s="137" t="str">
        <f t="shared" si="207"/>
        <v>Y</v>
      </c>
      <c r="CR105" s="137" t="str">
        <f t="shared" si="208"/>
        <v>N</v>
      </c>
      <c r="CT105" s="144" t="str">
        <f>'FOD (ALL)'!M105</f>
        <v>NMDC</v>
      </c>
      <c r="CU105" s="137">
        <f>'FOD (ALL)'!N105</f>
        <v>2098</v>
      </c>
      <c r="CV105" s="137">
        <f>'FOD (ALL)'!AE105</f>
        <v>2818</v>
      </c>
      <c r="CW105" s="137">
        <f>'FOD (ALL)'!AV105</f>
        <v>759</v>
      </c>
      <c r="CX105" s="137">
        <f>'FOD (ALL)'!BM105</f>
        <v>1110</v>
      </c>
      <c r="CY105" s="137">
        <f>'FOD (ALL)'!CD105</f>
        <v>1483</v>
      </c>
      <c r="CZ105" s="137" t="str">
        <f t="shared" si="209"/>
        <v>N</v>
      </c>
      <c r="DA105" s="137" t="str">
        <f t="shared" si="210"/>
        <v>Y</v>
      </c>
      <c r="DB105" s="137" t="str">
        <f t="shared" si="211"/>
        <v>N</v>
      </c>
      <c r="DC105" s="137" t="str">
        <f t="shared" si="212"/>
        <v>N</v>
      </c>
      <c r="DD105" s="139">
        <f t="shared" si="213"/>
        <v>-25.5500354861604</v>
      </c>
      <c r="DE105" s="139">
        <f t="shared" si="214"/>
        <v>271.27799736495388</v>
      </c>
      <c r="DF105" s="139">
        <f t="shared" si="215"/>
        <v>-31.621621621621621</v>
      </c>
      <c r="DG105" s="139">
        <f t="shared" si="216"/>
        <v>-25.151719487525288</v>
      </c>
      <c r="DH105" s="139" t="str">
        <f t="shared" si="217"/>
        <v>N</v>
      </c>
      <c r="DI105" s="139" t="str">
        <f t="shared" si="218"/>
        <v>Y</v>
      </c>
      <c r="DJ105" s="137" t="str">
        <f t="shared" si="219"/>
        <v>N</v>
      </c>
      <c r="DK105" s="137">
        <f>'FOD (ALL)'!O105</f>
        <v>9160.2099999999991</v>
      </c>
      <c r="DL105" s="137">
        <f>'FOD (ALL)'!AF105</f>
        <v>12440.86</v>
      </c>
      <c r="DM105" s="137">
        <f>'FOD (ALL)'!AW105</f>
        <v>3258.15</v>
      </c>
      <c r="DN105" s="137">
        <f>'FOD (ALL)'!BN105</f>
        <v>4816.7</v>
      </c>
      <c r="DO105" s="137">
        <f>'FOD (ALL)'!CE105</f>
        <v>6390.6799999999994</v>
      </c>
      <c r="DP105" s="137" t="str">
        <f t="shared" si="220"/>
        <v>N</v>
      </c>
      <c r="DQ105" s="137" t="str">
        <f t="shared" si="221"/>
        <v>Y</v>
      </c>
      <c r="DR105" s="137" t="str">
        <f t="shared" si="222"/>
        <v>N</v>
      </c>
      <c r="DS105" s="137" t="str">
        <f t="shared" si="223"/>
        <v>N</v>
      </c>
      <c r="DT105" s="139">
        <f t="shared" si="224"/>
        <v>-26.369961562142819</v>
      </c>
      <c r="DU105" s="139">
        <f t="shared" si="225"/>
        <v>281.83815969184968</v>
      </c>
      <c r="DV105" s="139">
        <f t="shared" si="226"/>
        <v>-32.357215520999851</v>
      </c>
      <c r="DW105" s="139">
        <f t="shared" si="227"/>
        <v>-24.629303923839085</v>
      </c>
      <c r="DX105" s="139" t="str">
        <f t="shared" si="228"/>
        <v>N</v>
      </c>
      <c r="DY105" s="139" t="str">
        <f t="shared" si="229"/>
        <v>Y</v>
      </c>
      <c r="DZ105" s="137" t="str">
        <f t="shared" si="230"/>
        <v>N</v>
      </c>
      <c r="EA105" s="137">
        <f>'FOD (ALL)'!P105</f>
        <v>31290700</v>
      </c>
      <c r="EB105" s="137">
        <f>'FOD (ALL)'!AG105</f>
        <v>29352700</v>
      </c>
      <c r="EC105" s="137">
        <f>'FOD (ALL)'!AX105</f>
        <v>27270700</v>
      </c>
      <c r="ED105" s="137">
        <f>'FOD (ALL)'!BO105</f>
        <v>26850700</v>
      </c>
      <c r="EE105" s="137">
        <f>'FOD (ALL)'!CF105</f>
        <v>25818700</v>
      </c>
      <c r="EF105" s="137" t="str">
        <f t="shared" si="231"/>
        <v>Y</v>
      </c>
      <c r="EG105" s="137" t="str">
        <f t="shared" si="232"/>
        <v>Y</v>
      </c>
      <c r="EH105" s="137" t="str">
        <f t="shared" si="233"/>
        <v>Y</v>
      </c>
      <c r="EI105" s="137" t="str">
        <f t="shared" si="234"/>
        <v>Y</v>
      </c>
      <c r="EJ105" s="139">
        <f t="shared" si="235"/>
        <v>6.6024590582808393</v>
      </c>
      <c r="EK105" s="139">
        <f t="shared" si="236"/>
        <v>7.6345675028510449</v>
      </c>
      <c r="EL105" s="139">
        <f t="shared" si="237"/>
        <v>1.5642050300364609</v>
      </c>
      <c r="EM105" s="139">
        <f t="shared" si="238"/>
        <v>3.99710287504793</v>
      </c>
      <c r="EN105" s="139" t="str">
        <f t="shared" si="239"/>
        <v>N</v>
      </c>
      <c r="EO105" s="139" t="str">
        <f t="shared" si="240"/>
        <v>Y</v>
      </c>
      <c r="EP105" s="137" t="str">
        <f t="shared" si="241"/>
        <v>N</v>
      </c>
      <c r="EQ105" s="137">
        <f>'FOD (ALL)'!Q105</f>
        <v>1938000</v>
      </c>
      <c r="ER105" s="137">
        <f>'FOD (ALL)'!AH105</f>
        <v>2082000</v>
      </c>
      <c r="ES105" s="137">
        <f>'FOD (ALL)'!AY105</f>
        <v>420000</v>
      </c>
      <c r="ET105" s="137">
        <f>'FOD (ALL)'!BP105</f>
        <v>1032000</v>
      </c>
      <c r="EU105" s="137">
        <f>'FOD (ALL)'!CG105</f>
        <v>-102000</v>
      </c>
      <c r="EV105" s="137" t="str">
        <f t="shared" si="242"/>
        <v>N</v>
      </c>
      <c r="EW105" s="137" t="str">
        <f t="shared" si="243"/>
        <v>Y</v>
      </c>
      <c r="EX105" s="137" t="str">
        <f t="shared" si="244"/>
        <v>N</v>
      </c>
      <c r="EY105" s="137" t="str">
        <f t="shared" si="245"/>
        <v>Y</v>
      </c>
      <c r="EZ105" s="139">
        <f t="shared" si="246"/>
        <v>-6.9164265129683002</v>
      </c>
      <c r="FA105" s="139">
        <f t="shared" si="247"/>
        <v>395.71428571428572</v>
      </c>
      <c r="FB105" s="139">
        <f t="shared" si="248"/>
        <v>-59.302325581395351</v>
      </c>
      <c r="FC105" s="139">
        <f t="shared" si="249"/>
        <v>-1111.7647058823529</v>
      </c>
      <c r="FD105" s="139" t="str">
        <f t="shared" si="250"/>
        <v>N</v>
      </c>
      <c r="FE105" s="139" t="str">
        <f t="shared" si="251"/>
        <v>Y</v>
      </c>
      <c r="FF105" s="137" t="str">
        <f t="shared" si="252"/>
        <v>Y</v>
      </c>
    </row>
    <row r="106" spans="1:162" x14ac:dyDescent="0.3">
      <c r="A106" s="137" t="str">
        <f>FOD!B106</f>
        <v xml:space="preserve">PAGEIND   </v>
      </c>
      <c r="B106" s="137">
        <f>FOD!F106</f>
        <v>18168.849999999999</v>
      </c>
      <c r="C106" s="137">
        <f>FOD!P106</f>
        <v>18404.099999999999</v>
      </c>
      <c r="D106" s="137">
        <f>FOD!Z106</f>
        <v>18644</v>
      </c>
      <c r="E106" s="137">
        <f>FOD!AJ106</f>
        <v>17530.95</v>
      </c>
      <c r="F106" s="137">
        <f>FOD!AT106</f>
        <v>17681.650000000001</v>
      </c>
      <c r="G106" s="137" t="str">
        <f t="shared" si="154"/>
        <v>N</v>
      </c>
      <c r="H106" s="137" t="str">
        <f t="shared" si="155"/>
        <v>N</v>
      </c>
      <c r="I106" s="137" t="str">
        <f t="shared" si="156"/>
        <v>Y</v>
      </c>
      <c r="J106" s="137" t="str">
        <f t="shared" si="157"/>
        <v>N</v>
      </c>
      <c r="K106" s="139">
        <f t="shared" si="158"/>
        <v>-1.2782477817442854</v>
      </c>
      <c r="L106" s="139">
        <f t="shared" si="159"/>
        <v>-1.2867410426947083</v>
      </c>
      <c r="M106" s="139">
        <f t="shared" si="160"/>
        <v>6.3490569535592716</v>
      </c>
      <c r="N106" s="139">
        <f t="shared" si="161"/>
        <v>-0.8522960244094907</v>
      </c>
      <c r="O106" s="137" t="str">
        <f t="shared" si="162"/>
        <v>Y</v>
      </c>
      <c r="P106" s="137" t="str">
        <f t="shared" si="163"/>
        <v>N</v>
      </c>
      <c r="Q106" s="137" t="str">
        <f t="shared" si="164"/>
        <v>Y</v>
      </c>
      <c r="R106" s="137">
        <f>FOD!C106</f>
        <v>18550</v>
      </c>
      <c r="S106" s="137">
        <f>FOD!M106</f>
        <v>18671.75</v>
      </c>
      <c r="T106" s="137">
        <f>FOD!W106</f>
        <v>17799.650000000001</v>
      </c>
      <c r="U106" s="137">
        <f>FOD!AG106</f>
        <v>17839.099999999999</v>
      </c>
      <c r="V106" s="137">
        <f>FOD!AQ106</f>
        <v>17531.55</v>
      </c>
      <c r="W106" s="137">
        <f>FOD!D106</f>
        <v>18750</v>
      </c>
      <c r="X106" s="137">
        <f>FOD!N106</f>
        <v>18975.099999999999</v>
      </c>
      <c r="Y106" s="137">
        <f>FOD!X106</f>
        <v>18749.650000000001</v>
      </c>
      <c r="Z106" s="137">
        <f>FOD!AH106</f>
        <v>18263.95</v>
      </c>
      <c r="AA106" s="137">
        <f>FOD!AR106</f>
        <v>18049.95</v>
      </c>
      <c r="AB106" s="137">
        <f>FOD!E106</f>
        <v>18010</v>
      </c>
      <c r="AC106" s="137">
        <f>FOD!O106</f>
        <v>18150.150000000001</v>
      </c>
      <c r="AD106" s="137">
        <f>FOD!Y106</f>
        <v>17775</v>
      </c>
      <c r="AE106" s="137">
        <f>FOD!AI106</f>
        <v>17400</v>
      </c>
      <c r="AF106" s="137">
        <f>FOD!AS106</f>
        <v>17040</v>
      </c>
      <c r="AG106" s="137">
        <f>FOD!G106</f>
        <v>129050</v>
      </c>
      <c r="AH106" s="137">
        <f>FOD!Q106</f>
        <v>135075</v>
      </c>
      <c r="AI106" s="137">
        <f>FOD!AA106</f>
        <v>137500</v>
      </c>
      <c r="AJ106" s="137">
        <f>FOD!AK106</f>
        <v>131950</v>
      </c>
      <c r="AK106" s="137">
        <f>FOD!AU106</f>
        <v>133425</v>
      </c>
      <c r="AL106" s="137" t="str">
        <f t="shared" si="165"/>
        <v>N</v>
      </c>
      <c r="AM106" s="137" t="str">
        <f t="shared" si="166"/>
        <v>N</v>
      </c>
      <c r="AN106" s="137" t="str">
        <f t="shared" si="167"/>
        <v>Y</v>
      </c>
      <c r="AO106" s="137" t="str">
        <f t="shared" si="168"/>
        <v>N</v>
      </c>
      <c r="AP106" s="139">
        <f t="shared" si="169"/>
        <v>-4.4604849157875259</v>
      </c>
      <c r="AQ106" s="139">
        <f t="shared" si="170"/>
        <v>-1.7636363636363637</v>
      </c>
      <c r="AR106" s="139">
        <f t="shared" si="171"/>
        <v>4.20613868889731</v>
      </c>
      <c r="AS106" s="139">
        <f t="shared" si="172"/>
        <v>-1.1054899756417464</v>
      </c>
      <c r="AT106" s="137" t="str">
        <f t="shared" si="173"/>
        <v>N</v>
      </c>
      <c r="AU106" s="137" t="str">
        <f t="shared" si="174"/>
        <v>N</v>
      </c>
      <c r="AV106" s="137" t="str">
        <f t="shared" si="175"/>
        <v>Y</v>
      </c>
      <c r="AW106" s="137">
        <f>FOD!H106</f>
        <v>618437720</v>
      </c>
      <c r="AX106" s="137">
        <f>FOD!R106</f>
        <v>781577668.75</v>
      </c>
      <c r="AY106" s="137">
        <f>FOD!AB106</f>
        <v>665089173.75</v>
      </c>
      <c r="AZ106" s="137">
        <f>FOD!AL106</f>
        <v>577478830</v>
      </c>
      <c r="BA106" s="137">
        <f>FOD!AV106</f>
        <v>781413607.5</v>
      </c>
      <c r="BB106" s="137" t="str">
        <f t="shared" si="176"/>
        <v>N</v>
      </c>
      <c r="BC106" s="137" t="str">
        <f t="shared" si="177"/>
        <v>Y</v>
      </c>
      <c r="BD106" s="137" t="str">
        <f t="shared" si="178"/>
        <v>Y</v>
      </c>
      <c r="BE106" s="137" t="str">
        <f t="shared" si="179"/>
        <v>N</v>
      </c>
      <c r="BF106" s="139">
        <f t="shared" si="180"/>
        <v>-20.873158903185463</v>
      </c>
      <c r="BG106" s="139">
        <f t="shared" si="181"/>
        <v>17.514718266003047</v>
      </c>
      <c r="BH106" s="139">
        <f t="shared" si="182"/>
        <v>15.171178439562885</v>
      </c>
      <c r="BI106" s="139">
        <f t="shared" si="183"/>
        <v>-26.098186100502481</v>
      </c>
      <c r="BJ106" s="137" t="str">
        <f t="shared" si="184"/>
        <v>N</v>
      </c>
      <c r="BK106" s="137" t="str">
        <f t="shared" si="185"/>
        <v>Y</v>
      </c>
      <c r="BL106" s="137" t="str">
        <f t="shared" si="186"/>
        <v>Y</v>
      </c>
      <c r="BM106" s="137">
        <f>FOD!I106</f>
        <v>33875</v>
      </c>
      <c r="BN106" s="137">
        <f>FOD!S106</f>
        <v>41975</v>
      </c>
      <c r="BO106" s="137">
        <f>FOD!AC106</f>
        <v>36325</v>
      </c>
      <c r="BP106" s="137">
        <f>FOD!AM106</f>
        <v>32375</v>
      </c>
      <c r="BQ106" s="137">
        <f>FOD!AW106</f>
        <v>44775</v>
      </c>
      <c r="BR106" s="137" t="str">
        <f t="shared" si="187"/>
        <v>N</v>
      </c>
      <c r="BS106" s="137" t="str">
        <f t="shared" si="188"/>
        <v>Y</v>
      </c>
      <c r="BT106" s="137" t="str">
        <f t="shared" si="189"/>
        <v>Y</v>
      </c>
      <c r="BU106" s="137" t="str">
        <f t="shared" si="190"/>
        <v>N</v>
      </c>
      <c r="BV106" s="139">
        <f t="shared" si="191"/>
        <v>-19.297200714711138</v>
      </c>
      <c r="BW106" s="139">
        <f t="shared" si="192"/>
        <v>15.554026152787337</v>
      </c>
      <c r="BX106" s="139">
        <f t="shared" si="193"/>
        <v>12.200772200772199</v>
      </c>
      <c r="BY106" s="139">
        <f t="shared" si="194"/>
        <v>-27.694025683975433</v>
      </c>
      <c r="BZ106" s="137" t="str">
        <f t="shared" si="195"/>
        <v>N</v>
      </c>
      <c r="CA106" s="137" t="str">
        <f t="shared" si="196"/>
        <v>Y</v>
      </c>
      <c r="CB106" s="137" t="str">
        <f t="shared" si="197"/>
        <v>Y</v>
      </c>
      <c r="CC106" s="137">
        <f>FOD!J106</f>
        <v>1140</v>
      </c>
      <c r="CD106" s="137">
        <f>FOD!T106</f>
        <v>1398</v>
      </c>
      <c r="CE106" s="137">
        <f>FOD!AD106</f>
        <v>1254</v>
      </c>
      <c r="CF106" s="137">
        <f>FOD!AN106</f>
        <v>1151</v>
      </c>
      <c r="CG106" s="137">
        <f>FOD!AX106</f>
        <v>1437</v>
      </c>
      <c r="CH106" s="137" t="str">
        <f t="shared" si="198"/>
        <v>N</v>
      </c>
      <c r="CI106" s="137" t="str">
        <f t="shared" si="199"/>
        <v>Y</v>
      </c>
      <c r="CJ106" s="137" t="str">
        <f t="shared" si="200"/>
        <v>Y</v>
      </c>
      <c r="CK106" s="137" t="str">
        <f t="shared" si="201"/>
        <v>N</v>
      </c>
      <c r="CL106" s="139">
        <f t="shared" si="202"/>
        <v>-18.454935622317599</v>
      </c>
      <c r="CM106" s="139">
        <f t="shared" si="203"/>
        <v>11.483253588516746</v>
      </c>
      <c r="CN106" s="139">
        <f t="shared" si="204"/>
        <v>8.9487402258905302</v>
      </c>
      <c r="CO106" s="139">
        <f t="shared" si="205"/>
        <v>-19.90257480862909</v>
      </c>
      <c r="CP106" s="137" t="str">
        <f t="shared" si="206"/>
        <v>N</v>
      </c>
      <c r="CQ106" s="137" t="str">
        <f t="shared" si="207"/>
        <v>Y</v>
      </c>
      <c r="CR106" s="137" t="str">
        <f t="shared" si="208"/>
        <v>Y</v>
      </c>
      <c r="CT106" s="144" t="str">
        <f>'FOD (ALL)'!M106</f>
        <v>NTPC</v>
      </c>
      <c r="CU106" s="137">
        <f>'FOD (ALL)'!N106</f>
        <v>4570</v>
      </c>
      <c r="CV106" s="137">
        <f>'FOD (ALL)'!AE106</f>
        <v>3128</v>
      </c>
      <c r="CW106" s="137">
        <f>'FOD (ALL)'!AV106</f>
        <v>2195</v>
      </c>
      <c r="CX106" s="137">
        <f>'FOD (ALL)'!BM106</f>
        <v>2285</v>
      </c>
      <c r="CY106" s="137">
        <f>'FOD (ALL)'!CD106</f>
        <v>2277</v>
      </c>
      <c r="CZ106" s="137" t="str">
        <f t="shared" si="209"/>
        <v>Y</v>
      </c>
      <c r="DA106" s="137" t="str">
        <f t="shared" si="210"/>
        <v>Y</v>
      </c>
      <c r="DB106" s="137" t="str">
        <f t="shared" si="211"/>
        <v>N</v>
      </c>
      <c r="DC106" s="137" t="str">
        <f t="shared" si="212"/>
        <v>Y</v>
      </c>
      <c r="DD106" s="139">
        <f t="shared" si="213"/>
        <v>46.099744245524299</v>
      </c>
      <c r="DE106" s="139">
        <f t="shared" si="214"/>
        <v>42.505694760820049</v>
      </c>
      <c r="DF106" s="139">
        <f t="shared" si="215"/>
        <v>-3.9387308533916849</v>
      </c>
      <c r="DG106" s="139">
        <f t="shared" si="216"/>
        <v>0.35133948177426438</v>
      </c>
      <c r="DH106" s="139" t="str">
        <f t="shared" si="217"/>
        <v>Y</v>
      </c>
      <c r="DI106" s="139" t="str">
        <f t="shared" si="218"/>
        <v>Y</v>
      </c>
      <c r="DJ106" s="137" t="str">
        <f t="shared" si="219"/>
        <v>N</v>
      </c>
      <c r="DK106" s="137">
        <f>'FOD (ALL)'!O106</f>
        <v>19699.73</v>
      </c>
      <c r="DL106" s="137">
        <f>'FOD (ALL)'!AF106</f>
        <v>13605.57</v>
      </c>
      <c r="DM106" s="137">
        <f>'FOD (ALL)'!AW106</f>
        <v>9726.09</v>
      </c>
      <c r="DN106" s="137">
        <f>'FOD (ALL)'!BN106</f>
        <v>9977.35</v>
      </c>
      <c r="DO106" s="137">
        <f>'FOD (ALL)'!CE106</f>
        <v>9740.26</v>
      </c>
      <c r="DP106" s="137" t="str">
        <f t="shared" si="220"/>
        <v>Y</v>
      </c>
      <c r="DQ106" s="137" t="str">
        <f t="shared" si="221"/>
        <v>Y</v>
      </c>
      <c r="DR106" s="137" t="str">
        <f t="shared" si="222"/>
        <v>N</v>
      </c>
      <c r="DS106" s="137" t="str">
        <f t="shared" si="223"/>
        <v>Y</v>
      </c>
      <c r="DT106" s="139">
        <f t="shared" si="224"/>
        <v>44.791655182399559</v>
      </c>
      <c r="DU106" s="139">
        <f t="shared" si="225"/>
        <v>39.887354527872965</v>
      </c>
      <c r="DV106" s="139">
        <f t="shared" si="226"/>
        <v>-2.5183039584659275</v>
      </c>
      <c r="DW106" s="139">
        <f t="shared" si="227"/>
        <v>2.4341239350900299</v>
      </c>
      <c r="DX106" s="139" t="str">
        <f t="shared" si="228"/>
        <v>Y</v>
      </c>
      <c r="DY106" s="139" t="str">
        <f t="shared" si="229"/>
        <v>Y</v>
      </c>
      <c r="DZ106" s="137" t="str">
        <f t="shared" si="230"/>
        <v>N</v>
      </c>
      <c r="EA106" s="137">
        <f>'FOD (ALL)'!P106</f>
        <v>50141700</v>
      </c>
      <c r="EB106" s="137">
        <f>'FOD (ALL)'!AG106</f>
        <v>47991300</v>
      </c>
      <c r="EC106" s="137">
        <f>'FOD (ALL)'!AX106</f>
        <v>48058500</v>
      </c>
      <c r="ED106" s="137">
        <f>'FOD (ALL)'!BO106</f>
        <v>48077700</v>
      </c>
      <c r="EE106" s="137">
        <f>'FOD (ALL)'!CF106</f>
        <v>47506500</v>
      </c>
      <c r="EF106" s="137" t="str">
        <f t="shared" si="231"/>
        <v>Y</v>
      </c>
      <c r="EG106" s="137" t="str">
        <f t="shared" si="232"/>
        <v>N</v>
      </c>
      <c r="EH106" s="137" t="str">
        <f t="shared" si="233"/>
        <v>N</v>
      </c>
      <c r="EI106" s="137" t="str">
        <f t="shared" si="234"/>
        <v>Y</v>
      </c>
      <c r="EJ106" s="139">
        <f t="shared" si="235"/>
        <v>4.4808121472016804</v>
      </c>
      <c r="EK106" s="139">
        <f t="shared" si="236"/>
        <v>-0.13982958269608914</v>
      </c>
      <c r="EL106" s="139">
        <f t="shared" si="237"/>
        <v>-3.9935354644668943E-2</v>
      </c>
      <c r="EM106" s="139">
        <f t="shared" si="238"/>
        <v>1.202361782071927</v>
      </c>
      <c r="EN106" s="139" t="str">
        <f t="shared" si="239"/>
        <v>Y</v>
      </c>
      <c r="EO106" s="139" t="str">
        <f t="shared" si="240"/>
        <v>N</v>
      </c>
      <c r="EP106" s="137" t="str">
        <f t="shared" si="241"/>
        <v>N</v>
      </c>
      <c r="EQ106" s="137">
        <f>'FOD (ALL)'!Q106</f>
        <v>2150400</v>
      </c>
      <c r="ER106" s="137">
        <f>'FOD (ALL)'!AH106</f>
        <v>-67200</v>
      </c>
      <c r="ES106" s="137">
        <f>'FOD (ALL)'!AY106</f>
        <v>-19200</v>
      </c>
      <c r="ET106" s="137">
        <f>'FOD (ALL)'!BP106</f>
        <v>571200</v>
      </c>
      <c r="EU106" s="137">
        <f>'FOD (ALL)'!CG106</f>
        <v>648000</v>
      </c>
      <c r="EV106" s="137" t="str">
        <f t="shared" si="242"/>
        <v>Y</v>
      </c>
      <c r="EW106" s="137" t="str">
        <f t="shared" si="243"/>
        <v>N</v>
      </c>
      <c r="EX106" s="137" t="str">
        <f t="shared" si="244"/>
        <v>N</v>
      </c>
      <c r="EY106" s="137" t="str">
        <f t="shared" si="245"/>
        <v>N</v>
      </c>
      <c r="EZ106" s="139">
        <f t="shared" si="246"/>
        <v>-3300</v>
      </c>
      <c r="FA106" s="139">
        <f t="shared" si="247"/>
        <v>250</v>
      </c>
      <c r="FB106" s="139">
        <f t="shared" si="248"/>
        <v>-103.36134453781514</v>
      </c>
      <c r="FC106" s="139">
        <f t="shared" si="249"/>
        <v>-11.851851851851853</v>
      </c>
      <c r="FD106" s="139" t="str">
        <f t="shared" si="250"/>
        <v>N</v>
      </c>
      <c r="FE106" s="139" t="str">
        <f t="shared" si="251"/>
        <v>Y</v>
      </c>
      <c r="FF106" s="137" t="str">
        <f t="shared" si="252"/>
        <v>N</v>
      </c>
    </row>
    <row r="107" spans="1:162" x14ac:dyDescent="0.3">
      <c r="A107" s="137" t="str">
        <f>FOD!B107</f>
        <v xml:space="preserve">PEL       </v>
      </c>
      <c r="B107" s="137">
        <f>FOD!F107</f>
        <v>932.9</v>
      </c>
      <c r="C107" s="137">
        <f>FOD!P107</f>
        <v>914.45</v>
      </c>
      <c r="D107" s="137">
        <f>FOD!Z107</f>
        <v>907.75</v>
      </c>
      <c r="E107" s="137">
        <f>FOD!AJ107</f>
        <v>868.25</v>
      </c>
      <c r="F107" s="137">
        <f>FOD!AT107</f>
        <v>858.9</v>
      </c>
      <c r="G107" s="137" t="str">
        <f t="shared" si="154"/>
        <v>Y</v>
      </c>
      <c r="H107" s="137" t="str">
        <f t="shared" si="155"/>
        <v>Y</v>
      </c>
      <c r="I107" s="137" t="str">
        <f t="shared" si="156"/>
        <v>Y</v>
      </c>
      <c r="J107" s="137" t="str">
        <f t="shared" si="157"/>
        <v>Y</v>
      </c>
      <c r="K107" s="139">
        <f t="shared" si="158"/>
        <v>2.0176062113838844</v>
      </c>
      <c r="L107" s="139">
        <f t="shared" si="159"/>
        <v>0.73808868080419121</v>
      </c>
      <c r="M107" s="139">
        <f t="shared" si="160"/>
        <v>4.5493809386697377</v>
      </c>
      <c r="N107" s="139">
        <f t="shared" si="161"/>
        <v>1.0886016998486463</v>
      </c>
      <c r="O107" s="137" t="str">
        <f t="shared" si="162"/>
        <v>Y</v>
      </c>
      <c r="P107" s="137" t="str">
        <f t="shared" si="163"/>
        <v>N</v>
      </c>
      <c r="Q107" s="137" t="str">
        <f t="shared" si="164"/>
        <v>Y</v>
      </c>
      <c r="R107" s="137">
        <f>FOD!C107</f>
        <v>909</v>
      </c>
      <c r="S107" s="137">
        <f>FOD!M107</f>
        <v>912.5</v>
      </c>
      <c r="T107" s="137">
        <f>FOD!W107</f>
        <v>873.05</v>
      </c>
      <c r="U107" s="137">
        <f>FOD!AG107</f>
        <v>877</v>
      </c>
      <c r="V107" s="137">
        <f>FOD!AQ107</f>
        <v>870.95</v>
      </c>
      <c r="W107" s="137">
        <f>FOD!D107</f>
        <v>954.85</v>
      </c>
      <c r="X107" s="137">
        <f>FOD!N107</f>
        <v>956.9</v>
      </c>
      <c r="Y107" s="137">
        <f>FOD!X107</f>
        <v>916.3</v>
      </c>
      <c r="Z107" s="137">
        <f>FOD!AH107</f>
        <v>884.1</v>
      </c>
      <c r="AA107" s="137">
        <f>FOD!AR107</f>
        <v>898.65</v>
      </c>
      <c r="AB107" s="137">
        <f>FOD!E107</f>
        <v>890.05</v>
      </c>
      <c r="AC107" s="137">
        <f>FOD!O107</f>
        <v>903.2</v>
      </c>
      <c r="AD107" s="137">
        <f>FOD!Y107</f>
        <v>862.75</v>
      </c>
      <c r="AE107" s="137">
        <f>FOD!AI107</f>
        <v>847.95</v>
      </c>
      <c r="AF107" s="137">
        <f>FOD!AS107</f>
        <v>826.95</v>
      </c>
      <c r="AG107" s="137">
        <f>FOD!G107</f>
        <v>3693477</v>
      </c>
      <c r="AH107" s="137">
        <f>FOD!Q107</f>
        <v>4429824</v>
      </c>
      <c r="AI107" s="137">
        <f>FOD!AA107</f>
        <v>4304988</v>
      </c>
      <c r="AJ107" s="137">
        <f>FOD!AK107</f>
        <v>4093323</v>
      </c>
      <c r="AK107" s="137">
        <f>FOD!AU107</f>
        <v>3944694</v>
      </c>
      <c r="AL107" s="137" t="str">
        <f t="shared" si="165"/>
        <v>N</v>
      </c>
      <c r="AM107" s="137" t="str">
        <f t="shared" si="166"/>
        <v>Y</v>
      </c>
      <c r="AN107" s="137" t="str">
        <f t="shared" si="167"/>
        <v>Y</v>
      </c>
      <c r="AO107" s="137" t="str">
        <f t="shared" si="168"/>
        <v>Y</v>
      </c>
      <c r="AP107" s="139">
        <f t="shared" si="169"/>
        <v>-16.622488839285715</v>
      </c>
      <c r="AQ107" s="139">
        <f t="shared" si="170"/>
        <v>2.8997990238300315</v>
      </c>
      <c r="AR107" s="139">
        <f t="shared" si="171"/>
        <v>5.1709821091567898</v>
      </c>
      <c r="AS107" s="139">
        <f t="shared" si="172"/>
        <v>3.7678207739307537</v>
      </c>
      <c r="AT107" s="137" t="str">
        <f t="shared" si="173"/>
        <v>N</v>
      </c>
      <c r="AU107" s="137" t="str">
        <f t="shared" si="174"/>
        <v>N</v>
      </c>
      <c r="AV107" s="137" t="str">
        <f t="shared" si="175"/>
        <v>Y</v>
      </c>
      <c r="AW107" s="137">
        <f>FOD!H107</f>
        <v>3144130604.5500002</v>
      </c>
      <c r="AX107" s="137">
        <f>FOD!R107</f>
        <v>2127176795.7</v>
      </c>
      <c r="AY107" s="137">
        <f>FOD!AB107</f>
        <v>2255619474.5999999</v>
      </c>
      <c r="AZ107" s="137">
        <f>FOD!AL107</f>
        <v>1068436855.05</v>
      </c>
      <c r="BA107" s="137">
        <f>FOD!AV107</f>
        <v>1845815470.6500001</v>
      </c>
      <c r="BB107" s="137" t="str">
        <f t="shared" si="176"/>
        <v>Y</v>
      </c>
      <c r="BC107" s="137" t="str">
        <f t="shared" si="177"/>
        <v>N</v>
      </c>
      <c r="BD107" s="137" t="str">
        <f t="shared" si="178"/>
        <v>Y</v>
      </c>
      <c r="BE107" s="137" t="str">
        <f t="shared" si="179"/>
        <v>N</v>
      </c>
      <c r="BF107" s="139">
        <f t="shared" si="180"/>
        <v>47.807676865680854</v>
      </c>
      <c r="BG107" s="139">
        <f t="shared" si="181"/>
        <v>-5.6943416363603276</v>
      </c>
      <c r="BH107" s="139">
        <f t="shared" si="182"/>
        <v>111.11397121306182</v>
      </c>
      <c r="BI107" s="139">
        <f t="shared" si="183"/>
        <v>-42.115727599045847</v>
      </c>
      <c r="BJ107" s="137" t="str">
        <f t="shared" si="184"/>
        <v>Y</v>
      </c>
      <c r="BK107" s="137" t="str">
        <f t="shared" si="185"/>
        <v>N</v>
      </c>
      <c r="BL107" s="137" t="str">
        <f t="shared" si="186"/>
        <v>Y</v>
      </c>
      <c r="BM107" s="137">
        <f>FOD!I107</f>
        <v>3402708</v>
      </c>
      <c r="BN107" s="137">
        <f>FOD!S107</f>
        <v>2289381</v>
      </c>
      <c r="BO107" s="137">
        <f>FOD!AC107</f>
        <v>2518659</v>
      </c>
      <c r="BP107" s="137">
        <f>FOD!AM107</f>
        <v>1231056</v>
      </c>
      <c r="BQ107" s="137">
        <f>FOD!AW107</f>
        <v>2157129</v>
      </c>
      <c r="BR107" s="137" t="str">
        <f t="shared" si="187"/>
        <v>Y</v>
      </c>
      <c r="BS107" s="137" t="str">
        <f t="shared" si="188"/>
        <v>N</v>
      </c>
      <c r="BT107" s="137" t="str">
        <f t="shared" si="189"/>
        <v>Y</v>
      </c>
      <c r="BU107" s="137" t="str">
        <f t="shared" si="190"/>
        <v>N</v>
      </c>
      <c r="BV107" s="139">
        <f t="shared" si="191"/>
        <v>48.63004454042381</v>
      </c>
      <c r="BW107" s="139">
        <f t="shared" si="192"/>
        <v>-9.1031775242301567</v>
      </c>
      <c r="BX107" s="139">
        <f t="shared" si="193"/>
        <v>104.5933734939759</v>
      </c>
      <c r="BY107" s="139">
        <f t="shared" si="194"/>
        <v>-42.930812204555217</v>
      </c>
      <c r="BZ107" s="137" t="str">
        <f t="shared" si="195"/>
        <v>Y</v>
      </c>
      <c r="CA107" s="137" t="str">
        <f t="shared" si="196"/>
        <v>N</v>
      </c>
      <c r="CB107" s="137" t="str">
        <f t="shared" si="197"/>
        <v>Y</v>
      </c>
      <c r="CC107" s="137">
        <f>FOD!J107</f>
        <v>7864</v>
      </c>
      <c r="CD107" s="137">
        <f>FOD!T107</f>
        <v>6424</v>
      </c>
      <c r="CE107" s="137">
        <f>FOD!AD107</f>
        <v>6942</v>
      </c>
      <c r="CF107" s="137">
        <f>FOD!AN107</f>
        <v>3610</v>
      </c>
      <c r="CG107" s="137">
        <f>FOD!AX107</f>
        <v>6212</v>
      </c>
      <c r="CH107" s="137" t="str">
        <f t="shared" si="198"/>
        <v>Y</v>
      </c>
      <c r="CI107" s="137" t="str">
        <f t="shared" si="199"/>
        <v>N</v>
      </c>
      <c r="CJ107" s="137" t="str">
        <f t="shared" si="200"/>
        <v>Y</v>
      </c>
      <c r="CK107" s="137" t="str">
        <f t="shared" si="201"/>
        <v>N</v>
      </c>
      <c r="CL107" s="139">
        <f t="shared" si="202"/>
        <v>22.415940224159403</v>
      </c>
      <c r="CM107" s="139">
        <f t="shared" si="203"/>
        <v>-7.4618265629501579</v>
      </c>
      <c r="CN107" s="139">
        <f t="shared" si="204"/>
        <v>92.29916897506925</v>
      </c>
      <c r="CO107" s="139">
        <f t="shared" si="205"/>
        <v>-41.886670959433353</v>
      </c>
      <c r="CP107" s="137" t="str">
        <f t="shared" si="206"/>
        <v>Y</v>
      </c>
      <c r="CQ107" s="137" t="str">
        <f t="shared" si="207"/>
        <v>N</v>
      </c>
      <c r="CR107" s="137" t="str">
        <f t="shared" si="208"/>
        <v>Y</v>
      </c>
      <c r="CT107" s="144" t="str">
        <f>'FOD (ALL)'!M107</f>
        <v>ONGC</v>
      </c>
      <c r="CU107" s="137">
        <f>'FOD (ALL)'!N107</f>
        <v>5008</v>
      </c>
      <c r="CV107" s="137">
        <f>'FOD (ALL)'!AE107</f>
        <v>3643</v>
      </c>
      <c r="CW107" s="137">
        <f>'FOD (ALL)'!AV107</f>
        <v>2188</v>
      </c>
      <c r="CX107" s="137">
        <f>'FOD (ALL)'!BM107</f>
        <v>5738</v>
      </c>
      <c r="CY107" s="137">
        <f>'FOD (ALL)'!CD107</f>
        <v>2970</v>
      </c>
      <c r="CZ107" s="137" t="str">
        <f t="shared" si="209"/>
        <v>Y</v>
      </c>
      <c r="DA107" s="137" t="str">
        <f t="shared" si="210"/>
        <v>Y</v>
      </c>
      <c r="DB107" s="137" t="str">
        <f t="shared" si="211"/>
        <v>N</v>
      </c>
      <c r="DC107" s="137" t="str">
        <f t="shared" si="212"/>
        <v>Y</v>
      </c>
      <c r="DD107" s="139">
        <f t="shared" si="213"/>
        <v>37.469118858083995</v>
      </c>
      <c r="DE107" s="139">
        <f t="shared" si="214"/>
        <v>66.49908592321755</v>
      </c>
      <c r="DF107" s="139">
        <f t="shared" si="215"/>
        <v>-61.868246775880095</v>
      </c>
      <c r="DG107" s="139">
        <f t="shared" si="216"/>
        <v>93.198653198653204</v>
      </c>
      <c r="DH107" s="139" t="str">
        <f t="shared" si="217"/>
        <v>N</v>
      </c>
      <c r="DI107" s="139" t="str">
        <f t="shared" si="218"/>
        <v>Y</v>
      </c>
      <c r="DJ107" s="137" t="str">
        <f t="shared" si="219"/>
        <v>N</v>
      </c>
      <c r="DK107" s="137">
        <f>'FOD (ALL)'!O107</f>
        <v>15597.300000000001</v>
      </c>
      <c r="DL107" s="137">
        <f>'FOD (ALL)'!AF107</f>
        <v>11502.33</v>
      </c>
      <c r="DM107" s="137">
        <f>'FOD (ALL)'!AW107</f>
        <v>6999.9900000000007</v>
      </c>
      <c r="DN107" s="137">
        <f>'FOD (ALL)'!BN107</f>
        <v>18222.34</v>
      </c>
      <c r="DO107" s="137">
        <f>'FOD (ALL)'!CE107</f>
        <v>9045.7400000000016</v>
      </c>
      <c r="DP107" s="137" t="str">
        <f t="shared" si="220"/>
        <v>Y</v>
      </c>
      <c r="DQ107" s="137" t="str">
        <f t="shared" si="221"/>
        <v>Y</v>
      </c>
      <c r="DR107" s="137" t="str">
        <f t="shared" si="222"/>
        <v>N</v>
      </c>
      <c r="DS107" s="137" t="str">
        <f t="shared" si="223"/>
        <v>Y</v>
      </c>
      <c r="DT107" s="139">
        <f t="shared" si="224"/>
        <v>35.601221665523433</v>
      </c>
      <c r="DU107" s="139">
        <f t="shared" si="225"/>
        <v>64.319234741763893</v>
      </c>
      <c r="DV107" s="139">
        <f t="shared" si="226"/>
        <v>-61.585669019456326</v>
      </c>
      <c r="DW107" s="139">
        <f t="shared" si="227"/>
        <v>101.44664781433023</v>
      </c>
      <c r="DX107" s="139" t="str">
        <f t="shared" si="228"/>
        <v>N</v>
      </c>
      <c r="DY107" s="139" t="str">
        <f t="shared" si="229"/>
        <v>Y</v>
      </c>
      <c r="DZ107" s="137" t="str">
        <f t="shared" si="230"/>
        <v>N</v>
      </c>
      <c r="EA107" s="137">
        <f>'FOD (ALL)'!P107</f>
        <v>56195700</v>
      </c>
      <c r="EB107" s="137">
        <f>'FOD (ALL)'!AG107</f>
        <v>54781700</v>
      </c>
      <c r="EC107" s="137">
        <f>'FOD (ALL)'!AX107</f>
        <v>55634500</v>
      </c>
      <c r="ED107" s="137">
        <f>'FOD (ALL)'!BO107</f>
        <v>55109700</v>
      </c>
      <c r="EE107" s="137">
        <f>'FOD (ALL)'!CF107</f>
        <v>54867800</v>
      </c>
      <c r="EF107" s="137" t="str">
        <f t="shared" si="231"/>
        <v>Y</v>
      </c>
      <c r="EG107" s="137" t="str">
        <f t="shared" si="232"/>
        <v>N</v>
      </c>
      <c r="EH107" s="137" t="str">
        <f t="shared" si="233"/>
        <v>Y</v>
      </c>
      <c r="EI107" s="137" t="str">
        <f t="shared" si="234"/>
        <v>Y</v>
      </c>
      <c r="EJ107" s="139">
        <f t="shared" si="235"/>
        <v>2.5811539254897164</v>
      </c>
      <c r="EK107" s="139">
        <f t="shared" si="236"/>
        <v>-1.5328618033774006</v>
      </c>
      <c r="EL107" s="139">
        <f t="shared" si="237"/>
        <v>0.95228244755460478</v>
      </c>
      <c r="EM107" s="139">
        <f t="shared" si="238"/>
        <v>0.44087789195119903</v>
      </c>
      <c r="EN107" s="139" t="str">
        <f t="shared" si="239"/>
        <v>Y</v>
      </c>
      <c r="EO107" s="139" t="str">
        <f t="shared" si="240"/>
        <v>N</v>
      </c>
      <c r="EP107" s="137" t="str">
        <f t="shared" si="241"/>
        <v>Y</v>
      </c>
      <c r="EQ107" s="137">
        <f>'FOD (ALL)'!Q107</f>
        <v>1414000</v>
      </c>
      <c r="ER107" s="137">
        <f>'FOD (ALL)'!AH107</f>
        <v>-852800</v>
      </c>
      <c r="ES107" s="137">
        <f>'FOD (ALL)'!AY107</f>
        <v>524800</v>
      </c>
      <c r="ET107" s="137">
        <f>'FOD (ALL)'!BP107</f>
        <v>241900</v>
      </c>
      <c r="EU107" s="137">
        <f>'FOD (ALL)'!CG107</f>
        <v>578100</v>
      </c>
      <c r="EV107" s="137" t="str">
        <f t="shared" si="242"/>
        <v>Y</v>
      </c>
      <c r="EW107" s="137" t="str">
        <f t="shared" si="243"/>
        <v>N</v>
      </c>
      <c r="EX107" s="137" t="str">
        <f t="shared" si="244"/>
        <v>Y</v>
      </c>
      <c r="EY107" s="137" t="str">
        <f t="shared" si="245"/>
        <v>N</v>
      </c>
      <c r="EZ107" s="139">
        <f t="shared" si="246"/>
        <v>-265.80675422138836</v>
      </c>
      <c r="FA107" s="139">
        <f t="shared" si="247"/>
        <v>-262.5</v>
      </c>
      <c r="FB107" s="139">
        <f t="shared" si="248"/>
        <v>116.94915254237289</v>
      </c>
      <c r="FC107" s="139">
        <f t="shared" si="249"/>
        <v>-58.156028368794324</v>
      </c>
      <c r="FD107" s="139" t="str">
        <f t="shared" si="250"/>
        <v>N</v>
      </c>
      <c r="FE107" s="139" t="str">
        <f t="shared" si="251"/>
        <v>N</v>
      </c>
      <c r="FF107" s="137" t="str">
        <f t="shared" si="252"/>
        <v>Y</v>
      </c>
    </row>
    <row r="108" spans="1:162" x14ac:dyDescent="0.3">
      <c r="A108" s="137" t="str">
        <f>FOD!B108</f>
        <v xml:space="preserve">PETRONET  </v>
      </c>
      <c r="B108" s="137">
        <f>FOD!F108</f>
        <v>231</v>
      </c>
      <c r="C108" s="137">
        <f>FOD!P108</f>
        <v>233.8</v>
      </c>
      <c r="D108" s="137">
        <f>FOD!Z108</f>
        <v>227.3</v>
      </c>
      <c r="E108" s="137">
        <f>FOD!AJ108</f>
        <v>223.95</v>
      </c>
      <c r="F108" s="137">
        <f>FOD!AT108</f>
        <v>219.65</v>
      </c>
      <c r="G108" s="137" t="str">
        <f t="shared" si="154"/>
        <v>N</v>
      </c>
      <c r="H108" s="137" t="str">
        <f t="shared" si="155"/>
        <v>Y</v>
      </c>
      <c r="I108" s="137" t="str">
        <f t="shared" si="156"/>
        <v>Y</v>
      </c>
      <c r="J108" s="137" t="str">
        <f t="shared" si="157"/>
        <v>Y</v>
      </c>
      <c r="K108" s="139">
        <f t="shared" si="158"/>
        <v>-1.1976047904191665</v>
      </c>
      <c r="L108" s="139">
        <f t="shared" si="159"/>
        <v>2.8596568411790582</v>
      </c>
      <c r="M108" s="139">
        <f t="shared" si="160"/>
        <v>1.4958696137530803</v>
      </c>
      <c r="N108" s="139">
        <f t="shared" si="161"/>
        <v>1.9576599134987402</v>
      </c>
      <c r="O108" s="137" t="str">
        <f t="shared" si="162"/>
        <v>N</v>
      </c>
      <c r="P108" s="137" t="str">
        <f t="shared" si="163"/>
        <v>Y</v>
      </c>
      <c r="Q108" s="137" t="str">
        <f t="shared" si="164"/>
        <v>N</v>
      </c>
      <c r="R108" s="137">
        <f>FOD!C108</f>
        <v>233.9</v>
      </c>
      <c r="S108" s="137">
        <f>FOD!M108</f>
        <v>228.5</v>
      </c>
      <c r="T108" s="137">
        <f>FOD!W108</f>
        <v>225</v>
      </c>
      <c r="U108" s="137">
        <f>FOD!AG108</f>
        <v>220.2</v>
      </c>
      <c r="V108" s="137">
        <f>FOD!AQ108</f>
        <v>228.9</v>
      </c>
      <c r="W108" s="137">
        <f>FOD!D108</f>
        <v>238.15</v>
      </c>
      <c r="X108" s="137">
        <f>FOD!N108</f>
        <v>234.9</v>
      </c>
      <c r="Y108" s="137">
        <f>FOD!X108</f>
        <v>228.25</v>
      </c>
      <c r="Z108" s="137">
        <f>FOD!AH108</f>
        <v>232.35</v>
      </c>
      <c r="AA108" s="137">
        <f>FOD!AR108</f>
        <v>231.25</v>
      </c>
      <c r="AB108" s="137">
        <f>FOD!E108</f>
        <v>229.5</v>
      </c>
      <c r="AC108" s="137">
        <f>FOD!O108</f>
        <v>227.7</v>
      </c>
      <c r="AD108" s="137">
        <f>FOD!Y108</f>
        <v>223.55</v>
      </c>
      <c r="AE108" s="137">
        <f>FOD!AI108</f>
        <v>220.15</v>
      </c>
      <c r="AF108" s="137">
        <f>FOD!AS108</f>
        <v>218</v>
      </c>
      <c r="AG108" s="137">
        <f>FOD!G108</f>
        <v>11379000</v>
      </c>
      <c r="AH108" s="137">
        <f>FOD!Q108</f>
        <v>11856000</v>
      </c>
      <c r="AI108" s="137">
        <f>FOD!AA108</f>
        <v>11949000</v>
      </c>
      <c r="AJ108" s="137">
        <f>FOD!AK108</f>
        <v>11874000</v>
      </c>
      <c r="AK108" s="137">
        <f>FOD!AU108</f>
        <v>11922000</v>
      </c>
      <c r="AL108" s="137" t="str">
        <f t="shared" si="165"/>
        <v>N</v>
      </c>
      <c r="AM108" s="137" t="str">
        <f t="shared" si="166"/>
        <v>N</v>
      </c>
      <c r="AN108" s="137" t="str">
        <f t="shared" si="167"/>
        <v>Y</v>
      </c>
      <c r="AO108" s="137" t="str">
        <f t="shared" si="168"/>
        <v>N</v>
      </c>
      <c r="AP108" s="139">
        <f t="shared" si="169"/>
        <v>-4.0232793522267203</v>
      </c>
      <c r="AQ108" s="139">
        <f t="shared" si="170"/>
        <v>-0.7783078081847854</v>
      </c>
      <c r="AR108" s="139">
        <f t="shared" si="171"/>
        <v>0.63163213744315305</v>
      </c>
      <c r="AS108" s="139">
        <f t="shared" si="172"/>
        <v>-0.40261701056869653</v>
      </c>
      <c r="AT108" s="137" t="str">
        <f t="shared" si="173"/>
        <v>N</v>
      </c>
      <c r="AU108" s="137" t="str">
        <f t="shared" si="174"/>
        <v>N</v>
      </c>
      <c r="AV108" s="137" t="str">
        <f t="shared" si="175"/>
        <v>Y</v>
      </c>
      <c r="AW108" s="137">
        <f>FOD!H108</f>
        <v>1352589450</v>
      </c>
      <c r="AX108" s="137">
        <f>FOD!R108</f>
        <v>430384200</v>
      </c>
      <c r="AY108" s="137">
        <f>FOD!AB108</f>
        <v>458510400</v>
      </c>
      <c r="AZ108" s="137">
        <f>FOD!AL108</f>
        <v>803947200</v>
      </c>
      <c r="BA108" s="137">
        <f>FOD!AV108</f>
        <v>1129710600</v>
      </c>
      <c r="BB108" s="137" t="str">
        <f t="shared" si="176"/>
        <v>Y</v>
      </c>
      <c r="BC108" s="137" t="str">
        <f t="shared" si="177"/>
        <v>N</v>
      </c>
      <c r="BD108" s="137" t="str">
        <f t="shared" si="178"/>
        <v>N</v>
      </c>
      <c r="BE108" s="137" t="str">
        <f t="shared" si="179"/>
        <v>N</v>
      </c>
      <c r="BF108" s="139">
        <f t="shared" si="180"/>
        <v>214.27488509104191</v>
      </c>
      <c r="BG108" s="139">
        <f t="shared" si="181"/>
        <v>-6.1342556242999073</v>
      </c>
      <c r="BH108" s="139">
        <f t="shared" si="182"/>
        <v>-42.967597872099063</v>
      </c>
      <c r="BI108" s="139">
        <f t="shared" si="183"/>
        <v>-28.836004548421517</v>
      </c>
      <c r="BJ108" s="137" t="str">
        <f t="shared" si="184"/>
        <v>Y</v>
      </c>
      <c r="BK108" s="137" t="str">
        <f t="shared" si="185"/>
        <v>Y</v>
      </c>
      <c r="BL108" s="137" t="str">
        <f t="shared" si="186"/>
        <v>N</v>
      </c>
      <c r="BM108" s="137">
        <f>FOD!I108</f>
        <v>5781000</v>
      </c>
      <c r="BN108" s="137">
        <f>FOD!S108</f>
        <v>1854000</v>
      </c>
      <c r="BO108" s="137">
        <f>FOD!AC108</f>
        <v>2028000</v>
      </c>
      <c r="BP108" s="137">
        <f>FOD!AM108</f>
        <v>3534000</v>
      </c>
      <c r="BQ108" s="137">
        <f>FOD!AW108</f>
        <v>5061000</v>
      </c>
      <c r="BR108" s="137" t="str">
        <f t="shared" si="187"/>
        <v>Y</v>
      </c>
      <c r="BS108" s="137" t="str">
        <f t="shared" si="188"/>
        <v>N</v>
      </c>
      <c r="BT108" s="137" t="str">
        <f t="shared" si="189"/>
        <v>N</v>
      </c>
      <c r="BU108" s="137" t="str">
        <f t="shared" si="190"/>
        <v>N</v>
      </c>
      <c r="BV108" s="139">
        <f t="shared" si="191"/>
        <v>211.8122977346278</v>
      </c>
      <c r="BW108" s="139">
        <f t="shared" si="192"/>
        <v>-8.5798816568047336</v>
      </c>
      <c r="BX108" s="139">
        <f t="shared" si="193"/>
        <v>-42.614601018675721</v>
      </c>
      <c r="BY108" s="139">
        <f t="shared" si="194"/>
        <v>-30.171902786010669</v>
      </c>
      <c r="BZ108" s="137" t="str">
        <f t="shared" si="195"/>
        <v>Y</v>
      </c>
      <c r="CA108" s="137" t="str">
        <f t="shared" si="196"/>
        <v>Y</v>
      </c>
      <c r="CB108" s="137" t="str">
        <f t="shared" si="197"/>
        <v>N</v>
      </c>
      <c r="CC108" s="137">
        <f>FOD!J108</f>
        <v>1646</v>
      </c>
      <c r="CD108" s="137">
        <f>FOD!T108</f>
        <v>594</v>
      </c>
      <c r="CE108" s="137">
        <f>FOD!AD108</f>
        <v>655</v>
      </c>
      <c r="CF108" s="137">
        <f>FOD!AN108</f>
        <v>1146</v>
      </c>
      <c r="CG108" s="137">
        <f>FOD!AX108</f>
        <v>1570</v>
      </c>
      <c r="CH108" s="137" t="str">
        <f t="shared" si="198"/>
        <v>Y</v>
      </c>
      <c r="CI108" s="137" t="str">
        <f t="shared" si="199"/>
        <v>N</v>
      </c>
      <c r="CJ108" s="137" t="str">
        <f t="shared" si="200"/>
        <v>N</v>
      </c>
      <c r="CK108" s="137" t="str">
        <f t="shared" si="201"/>
        <v>N</v>
      </c>
      <c r="CL108" s="139">
        <f t="shared" si="202"/>
        <v>177.10437710437711</v>
      </c>
      <c r="CM108" s="139">
        <f t="shared" si="203"/>
        <v>-9.3129770992366403</v>
      </c>
      <c r="CN108" s="139">
        <f t="shared" si="204"/>
        <v>-42.84467713787086</v>
      </c>
      <c r="CO108" s="139">
        <f t="shared" si="205"/>
        <v>-27.006369426751593</v>
      </c>
      <c r="CP108" s="137" t="str">
        <f t="shared" si="206"/>
        <v>Y</v>
      </c>
      <c r="CQ108" s="137" t="str">
        <f t="shared" si="207"/>
        <v>Y</v>
      </c>
      <c r="CR108" s="137" t="str">
        <f t="shared" si="208"/>
        <v>N</v>
      </c>
      <c r="CT108" s="144" t="str">
        <f>'FOD (ALL)'!M108</f>
        <v>PAGEIND</v>
      </c>
      <c r="CU108" s="137">
        <f>'FOD (ALL)'!N108</f>
        <v>1848</v>
      </c>
      <c r="CV108" s="137">
        <f>'FOD (ALL)'!AE108</f>
        <v>1968</v>
      </c>
      <c r="CW108" s="137">
        <f>'FOD (ALL)'!AV108</f>
        <v>1546</v>
      </c>
      <c r="CX108" s="137">
        <f>'FOD (ALL)'!BM108</f>
        <v>1353</v>
      </c>
      <c r="CY108" s="137">
        <f>'FOD (ALL)'!CD108</f>
        <v>1821</v>
      </c>
      <c r="CZ108" s="137" t="str">
        <f t="shared" si="209"/>
        <v>N</v>
      </c>
      <c r="DA108" s="137" t="str">
        <f t="shared" si="210"/>
        <v>Y</v>
      </c>
      <c r="DB108" s="137" t="str">
        <f t="shared" si="211"/>
        <v>Y</v>
      </c>
      <c r="DC108" s="137" t="str">
        <f t="shared" si="212"/>
        <v>N</v>
      </c>
      <c r="DD108" s="139">
        <f t="shared" si="213"/>
        <v>-6.0975609756097562</v>
      </c>
      <c r="DE108" s="139">
        <f t="shared" si="214"/>
        <v>27.296248382923672</v>
      </c>
      <c r="DF108" s="139">
        <f t="shared" si="215"/>
        <v>14.264597191426459</v>
      </c>
      <c r="DG108" s="139">
        <f t="shared" si="216"/>
        <v>-25.700164744645797</v>
      </c>
      <c r="DH108" s="139" t="str">
        <f t="shared" si="217"/>
        <v>N</v>
      </c>
      <c r="DI108" s="139" t="str">
        <f t="shared" si="218"/>
        <v>Y</v>
      </c>
      <c r="DJ108" s="137" t="str">
        <f t="shared" si="219"/>
        <v>Y</v>
      </c>
      <c r="DK108" s="137">
        <f>'FOD (ALL)'!O108</f>
        <v>8392.92</v>
      </c>
      <c r="DL108" s="137">
        <f>'FOD (ALL)'!AF108</f>
        <v>9149.7000000000007</v>
      </c>
      <c r="DM108" s="137">
        <f>'FOD (ALL)'!AW108</f>
        <v>7070.8600000000006</v>
      </c>
      <c r="DN108" s="137">
        <f>'FOD (ALL)'!BN108</f>
        <v>6028.4699999999993</v>
      </c>
      <c r="DO108" s="137">
        <f>'FOD (ALL)'!CE108</f>
        <v>7943.7300000000005</v>
      </c>
      <c r="DP108" s="137" t="str">
        <f t="shared" si="220"/>
        <v>N</v>
      </c>
      <c r="DQ108" s="137" t="str">
        <f t="shared" si="221"/>
        <v>Y</v>
      </c>
      <c r="DR108" s="137" t="str">
        <f t="shared" si="222"/>
        <v>Y</v>
      </c>
      <c r="DS108" s="137" t="str">
        <f t="shared" si="223"/>
        <v>N</v>
      </c>
      <c r="DT108" s="139">
        <f t="shared" si="224"/>
        <v>-8.2710908554378904</v>
      </c>
      <c r="DU108" s="139">
        <f t="shared" si="225"/>
        <v>29.400101260667018</v>
      </c>
      <c r="DV108" s="139">
        <f t="shared" si="226"/>
        <v>17.291120300839207</v>
      </c>
      <c r="DW108" s="139">
        <f t="shared" si="227"/>
        <v>-24.11033607637723</v>
      </c>
      <c r="DX108" s="139" t="str">
        <f t="shared" si="228"/>
        <v>N</v>
      </c>
      <c r="DY108" s="139" t="str">
        <f t="shared" si="229"/>
        <v>Y</v>
      </c>
      <c r="DZ108" s="137" t="str">
        <f t="shared" si="230"/>
        <v>Y</v>
      </c>
      <c r="EA108" s="137">
        <f>'FOD (ALL)'!P108</f>
        <v>144250</v>
      </c>
      <c r="EB108" s="137">
        <f>'FOD (ALL)'!AG108</f>
        <v>144425</v>
      </c>
      <c r="EC108" s="137">
        <f>'FOD (ALL)'!AX108</f>
        <v>140575</v>
      </c>
      <c r="ED108" s="137">
        <f>'FOD (ALL)'!BO108</f>
        <v>134225</v>
      </c>
      <c r="EE108" s="137">
        <f>'FOD (ALL)'!CF108</f>
        <v>134925</v>
      </c>
      <c r="EF108" s="137" t="str">
        <f t="shared" si="231"/>
        <v>N</v>
      </c>
      <c r="EG108" s="137" t="str">
        <f t="shared" si="232"/>
        <v>Y</v>
      </c>
      <c r="EH108" s="137" t="str">
        <f t="shared" si="233"/>
        <v>Y</v>
      </c>
      <c r="EI108" s="137" t="str">
        <f t="shared" si="234"/>
        <v>N</v>
      </c>
      <c r="EJ108" s="139">
        <f t="shared" si="235"/>
        <v>-0.12117015752120479</v>
      </c>
      <c r="EK108" s="139">
        <f t="shared" si="236"/>
        <v>2.7387515561088387</v>
      </c>
      <c r="EL108" s="139">
        <f t="shared" si="237"/>
        <v>4.7308623579810023</v>
      </c>
      <c r="EM108" s="139">
        <f t="shared" si="238"/>
        <v>-0.51880674448767827</v>
      </c>
      <c r="EN108" s="139" t="str">
        <f t="shared" si="239"/>
        <v>N</v>
      </c>
      <c r="EO108" s="139" t="str">
        <f t="shared" si="240"/>
        <v>N</v>
      </c>
      <c r="EP108" s="137" t="str">
        <f t="shared" si="241"/>
        <v>Y</v>
      </c>
      <c r="EQ108" s="137">
        <f>'FOD (ALL)'!Q108</f>
        <v>-175</v>
      </c>
      <c r="ER108" s="137">
        <f>'FOD (ALL)'!AH108</f>
        <v>3850</v>
      </c>
      <c r="ES108" s="137">
        <f>'FOD (ALL)'!AY108</f>
        <v>6350</v>
      </c>
      <c r="ET108" s="137">
        <f>'FOD (ALL)'!BP108</f>
        <v>-700</v>
      </c>
      <c r="EU108" s="137">
        <f>'FOD (ALL)'!CG108</f>
        <v>9325</v>
      </c>
      <c r="EV108" s="137" t="str">
        <f t="shared" si="242"/>
        <v>N</v>
      </c>
      <c r="EW108" s="137" t="str">
        <f t="shared" si="243"/>
        <v>N</v>
      </c>
      <c r="EX108" s="137" t="str">
        <f t="shared" si="244"/>
        <v>Y</v>
      </c>
      <c r="EY108" s="137" t="str">
        <f t="shared" si="245"/>
        <v>N</v>
      </c>
      <c r="EZ108" s="139">
        <f t="shared" si="246"/>
        <v>-104.54545454545455</v>
      </c>
      <c r="FA108" s="139">
        <f t="shared" si="247"/>
        <v>-39.370078740157481</v>
      </c>
      <c r="FB108" s="139">
        <f t="shared" si="248"/>
        <v>-1007.1428571428571</v>
      </c>
      <c r="FC108" s="139">
        <f t="shared" si="249"/>
        <v>-107.50670241286863</v>
      </c>
      <c r="FD108" s="139" t="str">
        <f t="shared" si="250"/>
        <v>N</v>
      </c>
      <c r="FE108" s="139" t="str">
        <f t="shared" si="251"/>
        <v>Y</v>
      </c>
      <c r="FF108" s="137" t="str">
        <f t="shared" si="252"/>
        <v>N</v>
      </c>
    </row>
    <row r="109" spans="1:162" x14ac:dyDescent="0.3">
      <c r="A109" s="137" t="str">
        <f>FOD!B109</f>
        <v xml:space="preserve">PFC       </v>
      </c>
      <c r="B109" s="137">
        <f>FOD!F109</f>
        <v>74.900000000000006</v>
      </c>
      <c r="C109" s="137">
        <f>FOD!P109</f>
        <v>79.05</v>
      </c>
      <c r="D109" s="137">
        <f>FOD!Z109</f>
        <v>80.849999999999994</v>
      </c>
      <c r="E109" s="137">
        <f>FOD!AJ109</f>
        <v>80.150000000000006</v>
      </c>
      <c r="F109" s="137">
        <f>FOD!AT109</f>
        <v>80.95</v>
      </c>
      <c r="G109" s="137" t="str">
        <f t="shared" si="154"/>
        <v>N</v>
      </c>
      <c r="H109" s="137" t="str">
        <f t="shared" si="155"/>
        <v>N</v>
      </c>
      <c r="I109" s="137" t="str">
        <f t="shared" si="156"/>
        <v>Y</v>
      </c>
      <c r="J109" s="137" t="str">
        <f t="shared" si="157"/>
        <v>N</v>
      </c>
      <c r="K109" s="139">
        <f t="shared" si="158"/>
        <v>-5.2498418722327536</v>
      </c>
      <c r="L109" s="139">
        <f t="shared" si="159"/>
        <v>-2.2263450834879372</v>
      </c>
      <c r="M109" s="139">
        <f t="shared" si="160"/>
        <v>0.87336244541483288</v>
      </c>
      <c r="N109" s="139">
        <f t="shared" si="161"/>
        <v>-0.98826436071648804</v>
      </c>
      <c r="O109" s="137" t="str">
        <f t="shared" si="162"/>
        <v>N</v>
      </c>
      <c r="P109" s="137" t="str">
        <f t="shared" si="163"/>
        <v>N</v>
      </c>
      <c r="Q109" s="137" t="str">
        <f t="shared" si="164"/>
        <v>Y</v>
      </c>
      <c r="R109" s="137">
        <f>FOD!C109</f>
        <v>78.099999999999994</v>
      </c>
      <c r="S109" s="137">
        <f>FOD!M109</f>
        <v>80.900000000000006</v>
      </c>
      <c r="T109" s="137">
        <f>FOD!W109</f>
        <v>80.2</v>
      </c>
      <c r="U109" s="137">
        <f>FOD!AG109</f>
        <v>82.1</v>
      </c>
      <c r="V109" s="137">
        <f>FOD!AQ109</f>
        <v>84</v>
      </c>
      <c r="W109" s="137">
        <f>FOD!D109</f>
        <v>78.099999999999994</v>
      </c>
      <c r="X109" s="137">
        <f>FOD!N109</f>
        <v>81.2</v>
      </c>
      <c r="Y109" s="137">
        <f>FOD!X109</f>
        <v>81.3</v>
      </c>
      <c r="Z109" s="137">
        <f>FOD!AH109</f>
        <v>82.9</v>
      </c>
      <c r="AA109" s="137">
        <f>FOD!AR109</f>
        <v>84.65</v>
      </c>
      <c r="AB109" s="137">
        <f>FOD!E109</f>
        <v>74.7</v>
      </c>
      <c r="AC109" s="137">
        <f>FOD!O109</f>
        <v>78.599999999999994</v>
      </c>
      <c r="AD109" s="137">
        <f>FOD!Y109</f>
        <v>79.599999999999994</v>
      </c>
      <c r="AE109" s="137">
        <f>FOD!AI109</f>
        <v>79.349999999999994</v>
      </c>
      <c r="AF109" s="137">
        <f>FOD!AS109</f>
        <v>80.150000000000006</v>
      </c>
      <c r="AG109" s="137">
        <f>FOD!G109</f>
        <v>38365600</v>
      </c>
      <c r="AH109" s="137">
        <f>FOD!Q109</f>
        <v>35929000</v>
      </c>
      <c r="AI109" s="137">
        <f>FOD!AA109</f>
        <v>35693400</v>
      </c>
      <c r="AJ109" s="137">
        <f>FOD!AK109</f>
        <v>35705800</v>
      </c>
      <c r="AK109" s="137">
        <f>FOD!AU109</f>
        <v>35730600</v>
      </c>
      <c r="AL109" s="137" t="str">
        <f t="shared" si="165"/>
        <v>Y</v>
      </c>
      <c r="AM109" s="137" t="str">
        <f t="shared" si="166"/>
        <v>Y</v>
      </c>
      <c r="AN109" s="137" t="str">
        <f t="shared" si="167"/>
        <v>N</v>
      </c>
      <c r="AO109" s="137" t="str">
        <f t="shared" si="168"/>
        <v>N</v>
      </c>
      <c r="AP109" s="139">
        <f t="shared" si="169"/>
        <v>6.7817083692838649</v>
      </c>
      <c r="AQ109" s="139">
        <f t="shared" si="170"/>
        <v>0.66006600660066006</v>
      </c>
      <c r="AR109" s="139">
        <f t="shared" si="171"/>
        <v>-3.4728251432540366E-2</v>
      </c>
      <c r="AS109" s="139">
        <f t="shared" si="172"/>
        <v>-6.9408294291167794E-2</v>
      </c>
      <c r="AT109" s="137" t="str">
        <f t="shared" si="173"/>
        <v>Y</v>
      </c>
      <c r="AU109" s="137" t="str">
        <f t="shared" si="174"/>
        <v>Y</v>
      </c>
      <c r="AV109" s="137" t="str">
        <f t="shared" si="175"/>
        <v>Y</v>
      </c>
      <c r="AW109" s="137">
        <f>FOD!H109</f>
        <v>1273351660</v>
      </c>
      <c r="AX109" s="137">
        <f>FOD!R109</f>
        <v>484578670</v>
      </c>
      <c r="AY109" s="137">
        <f>FOD!AB109</f>
        <v>835406290</v>
      </c>
      <c r="AZ109" s="137">
        <f>FOD!AL109</f>
        <v>758684700</v>
      </c>
      <c r="BA109" s="137">
        <f>FOD!AV109</f>
        <v>1078841540</v>
      </c>
      <c r="BB109" s="137" t="str">
        <f t="shared" si="176"/>
        <v>Y</v>
      </c>
      <c r="BC109" s="137" t="str">
        <f t="shared" si="177"/>
        <v>N</v>
      </c>
      <c r="BD109" s="137" t="str">
        <f t="shared" si="178"/>
        <v>Y</v>
      </c>
      <c r="BE109" s="137" t="str">
        <f t="shared" si="179"/>
        <v>N</v>
      </c>
      <c r="BF109" s="139">
        <f t="shared" si="180"/>
        <v>162.7750123628017</v>
      </c>
      <c r="BG109" s="139">
        <f t="shared" si="181"/>
        <v>-41.994850194388647</v>
      </c>
      <c r="BH109" s="139">
        <f t="shared" si="182"/>
        <v>10.112447239281352</v>
      </c>
      <c r="BI109" s="139">
        <f t="shared" si="183"/>
        <v>-29.675983740855955</v>
      </c>
      <c r="BJ109" s="137" t="str">
        <f t="shared" si="184"/>
        <v>Y</v>
      </c>
      <c r="BK109" s="137" t="str">
        <f t="shared" si="185"/>
        <v>N</v>
      </c>
      <c r="BL109" s="137" t="str">
        <f t="shared" si="186"/>
        <v>Y</v>
      </c>
      <c r="BM109" s="137">
        <f>FOD!I109</f>
        <v>16721400</v>
      </c>
      <c r="BN109" s="137">
        <f>FOD!S109</f>
        <v>6057400</v>
      </c>
      <c r="BO109" s="137">
        <f>FOD!AC109</f>
        <v>10391200</v>
      </c>
      <c r="BP109" s="137">
        <f>FOD!AM109</f>
        <v>9355800</v>
      </c>
      <c r="BQ109" s="137">
        <f>FOD!AW109</f>
        <v>13187400</v>
      </c>
      <c r="BR109" s="137" t="str">
        <f t="shared" si="187"/>
        <v>Y</v>
      </c>
      <c r="BS109" s="137" t="str">
        <f t="shared" si="188"/>
        <v>N</v>
      </c>
      <c r="BT109" s="137" t="str">
        <f t="shared" si="189"/>
        <v>Y</v>
      </c>
      <c r="BU109" s="137" t="str">
        <f t="shared" si="190"/>
        <v>N</v>
      </c>
      <c r="BV109" s="139">
        <f t="shared" si="191"/>
        <v>176.04912998976459</v>
      </c>
      <c r="BW109" s="139">
        <f t="shared" si="192"/>
        <v>-41.706443914081149</v>
      </c>
      <c r="BX109" s="139">
        <f t="shared" si="193"/>
        <v>11.066931742876077</v>
      </c>
      <c r="BY109" s="139">
        <f t="shared" si="194"/>
        <v>-29.055007052186177</v>
      </c>
      <c r="BZ109" s="137" t="str">
        <f t="shared" si="195"/>
        <v>Y</v>
      </c>
      <c r="CA109" s="137" t="str">
        <f t="shared" si="196"/>
        <v>N</v>
      </c>
      <c r="CB109" s="137" t="str">
        <f t="shared" si="197"/>
        <v>Y</v>
      </c>
      <c r="CC109" s="137">
        <f>FOD!J109</f>
        <v>1948</v>
      </c>
      <c r="CD109" s="137">
        <f>FOD!T109</f>
        <v>895</v>
      </c>
      <c r="CE109" s="137">
        <f>FOD!AD109</f>
        <v>1388</v>
      </c>
      <c r="CF109" s="137">
        <f>FOD!AN109</f>
        <v>1423</v>
      </c>
      <c r="CG109" s="137">
        <f>FOD!AX109</f>
        <v>1996</v>
      </c>
      <c r="CH109" s="137" t="str">
        <f t="shared" si="198"/>
        <v>Y</v>
      </c>
      <c r="CI109" s="137" t="str">
        <f t="shared" si="199"/>
        <v>N</v>
      </c>
      <c r="CJ109" s="137" t="str">
        <f t="shared" si="200"/>
        <v>N</v>
      </c>
      <c r="CK109" s="137" t="str">
        <f t="shared" si="201"/>
        <v>N</v>
      </c>
      <c r="CL109" s="139">
        <f t="shared" si="202"/>
        <v>117.65363128491619</v>
      </c>
      <c r="CM109" s="139">
        <f t="shared" si="203"/>
        <v>-35.518731988472624</v>
      </c>
      <c r="CN109" s="139">
        <f t="shared" si="204"/>
        <v>-2.4595924104005622</v>
      </c>
      <c r="CO109" s="139">
        <f t="shared" si="205"/>
        <v>-28.707414829659317</v>
      </c>
      <c r="CP109" s="137" t="str">
        <f t="shared" si="206"/>
        <v>Y</v>
      </c>
      <c r="CQ109" s="137" t="str">
        <f t="shared" si="207"/>
        <v>N</v>
      </c>
      <c r="CR109" s="137" t="str">
        <f t="shared" si="208"/>
        <v>Y</v>
      </c>
      <c r="CT109" s="144" t="str">
        <f>'FOD (ALL)'!M109</f>
        <v>PEL</v>
      </c>
      <c r="CU109" s="137">
        <f>'FOD (ALL)'!N109</f>
        <v>16541</v>
      </c>
      <c r="CV109" s="137">
        <f>'FOD (ALL)'!AE109</f>
        <v>9581</v>
      </c>
      <c r="CW109" s="137">
        <f>'FOD (ALL)'!AV109</f>
        <v>8840</v>
      </c>
      <c r="CX109" s="137">
        <f>'FOD (ALL)'!BM109</f>
        <v>4190</v>
      </c>
      <c r="CY109" s="137">
        <f>'FOD (ALL)'!CD109</f>
        <v>7308</v>
      </c>
      <c r="CZ109" s="137" t="str">
        <f t="shared" si="209"/>
        <v>Y</v>
      </c>
      <c r="DA109" s="137" t="str">
        <f t="shared" si="210"/>
        <v>Y</v>
      </c>
      <c r="DB109" s="137" t="str">
        <f t="shared" si="211"/>
        <v>Y</v>
      </c>
      <c r="DC109" s="137" t="str">
        <f t="shared" si="212"/>
        <v>N</v>
      </c>
      <c r="DD109" s="139">
        <f t="shared" si="213"/>
        <v>72.64377413631145</v>
      </c>
      <c r="DE109" s="139">
        <f t="shared" si="214"/>
        <v>8.3823529411764692</v>
      </c>
      <c r="DF109" s="139">
        <f t="shared" si="215"/>
        <v>110.97852028639619</v>
      </c>
      <c r="DG109" s="139">
        <f t="shared" si="216"/>
        <v>-42.665571975916805</v>
      </c>
      <c r="DH109" s="139" t="str">
        <f t="shared" si="217"/>
        <v>Y</v>
      </c>
      <c r="DI109" s="139" t="str">
        <f t="shared" si="218"/>
        <v>N</v>
      </c>
      <c r="DJ109" s="137" t="str">
        <f t="shared" si="219"/>
        <v>Y</v>
      </c>
      <c r="DK109" s="137">
        <f>'FOD (ALL)'!O109</f>
        <v>47151.01</v>
      </c>
      <c r="DL109" s="137">
        <f>'FOD (ALL)'!AF109</f>
        <v>27495.46</v>
      </c>
      <c r="DM109" s="137">
        <f>'FOD (ALL)'!AW109</f>
        <v>24453.039999999997</v>
      </c>
      <c r="DN109" s="137">
        <f>'FOD (ALL)'!BN109</f>
        <v>11242.89</v>
      </c>
      <c r="DO109" s="137">
        <f>'FOD (ALL)'!CE109</f>
        <v>19310.530000000002</v>
      </c>
      <c r="DP109" s="137" t="str">
        <f t="shared" si="220"/>
        <v>Y</v>
      </c>
      <c r="DQ109" s="137" t="str">
        <f t="shared" si="221"/>
        <v>Y</v>
      </c>
      <c r="DR109" s="137" t="str">
        <f t="shared" si="222"/>
        <v>Y</v>
      </c>
      <c r="DS109" s="137" t="str">
        <f t="shared" si="223"/>
        <v>N</v>
      </c>
      <c r="DT109" s="139">
        <f t="shared" si="224"/>
        <v>71.486529048795703</v>
      </c>
      <c r="DU109" s="139">
        <f t="shared" si="225"/>
        <v>12.441888615893983</v>
      </c>
      <c r="DV109" s="139">
        <f t="shared" si="226"/>
        <v>117.49781417411359</v>
      </c>
      <c r="DW109" s="139">
        <f t="shared" si="227"/>
        <v>-41.778449374512263</v>
      </c>
      <c r="DX109" s="139" t="str">
        <f t="shared" si="228"/>
        <v>Y</v>
      </c>
      <c r="DY109" s="139" t="str">
        <f t="shared" si="229"/>
        <v>N</v>
      </c>
      <c r="DZ109" s="137" t="str">
        <f t="shared" si="230"/>
        <v>Y</v>
      </c>
      <c r="EA109" s="137">
        <f>'FOD (ALL)'!P109</f>
        <v>4770039</v>
      </c>
      <c r="EB109" s="137">
        <f>'FOD (ALL)'!AG109</f>
        <v>4901605</v>
      </c>
      <c r="EC109" s="137">
        <f>'FOD (ALL)'!AX109</f>
        <v>4483046</v>
      </c>
      <c r="ED109" s="137">
        <f>'FOD (ALL)'!BO109</f>
        <v>4202783</v>
      </c>
      <c r="EE109" s="137">
        <f>'FOD (ALL)'!CF109</f>
        <v>4031319</v>
      </c>
      <c r="EF109" s="137" t="str">
        <f t="shared" si="231"/>
        <v>N</v>
      </c>
      <c r="EG109" s="137" t="str">
        <f t="shared" si="232"/>
        <v>Y</v>
      </c>
      <c r="EH109" s="137" t="str">
        <f t="shared" si="233"/>
        <v>Y</v>
      </c>
      <c r="EI109" s="137" t="str">
        <f t="shared" si="234"/>
        <v>Y</v>
      </c>
      <c r="EJ109" s="139">
        <f t="shared" si="235"/>
        <v>-2.6841412149693826</v>
      </c>
      <c r="EK109" s="139">
        <f t="shared" si="236"/>
        <v>9.3364868439895545</v>
      </c>
      <c r="EL109" s="139">
        <f t="shared" si="237"/>
        <v>6.6685098897563826</v>
      </c>
      <c r="EM109" s="139">
        <f t="shared" si="238"/>
        <v>4.2532977420045404</v>
      </c>
      <c r="EN109" s="139" t="str">
        <f t="shared" si="239"/>
        <v>N</v>
      </c>
      <c r="EO109" s="139" t="str">
        <f t="shared" si="240"/>
        <v>Y</v>
      </c>
      <c r="EP109" s="137" t="str">
        <f t="shared" si="241"/>
        <v>Y</v>
      </c>
      <c r="EQ109" s="137">
        <f>'FOD (ALL)'!Q109</f>
        <v>-131566</v>
      </c>
      <c r="ER109" s="137">
        <f>'FOD (ALL)'!AH109</f>
        <v>418559</v>
      </c>
      <c r="ES109" s="137">
        <f>'FOD (ALL)'!AY109</f>
        <v>280263</v>
      </c>
      <c r="ET109" s="137">
        <f>'FOD (ALL)'!BP109</f>
        <v>171464</v>
      </c>
      <c r="EU109" s="137">
        <f>'FOD (ALL)'!CG109</f>
        <v>156045</v>
      </c>
      <c r="EV109" s="137" t="str">
        <f t="shared" si="242"/>
        <v>N</v>
      </c>
      <c r="EW109" s="137" t="str">
        <f t="shared" si="243"/>
        <v>Y</v>
      </c>
      <c r="EX109" s="137" t="str">
        <f t="shared" si="244"/>
        <v>Y</v>
      </c>
      <c r="EY109" s="137" t="str">
        <f t="shared" si="245"/>
        <v>Y</v>
      </c>
      <c r="EZ109" s="139">
        <f t="shared" si="246"/>
        <v>-131.43308350794035</v>
      </c>
      <c r="FA109" s="139">
        <f t="shared" si="247"/>
        <v>49.345079443237246</v>
      </c>
      <c r="FB109" s="139">
        <f t="shared" si="248"/>
        <v>63.45296971959128</v>
      </c>
      <c r="FC109" s="139">
        <f t="shared" si="249"/>
        <v>9.8811240347335705</v>
      </c>
      <c r="FD109" s="139" t="str">
        <f t="shared" si="250"/>
        <v>N</v>
      </c>
      <c r="FE109" s="139" t="str">
        <f t="shared" si="251"/>
        <v>N</v>
      </c>
      <c r="FF109" s="137" t="str">
        <f t="shared" si="252"/>
        <v>Y</v>
      </c>
    </row>
    <row r="110" spans="1:162" x14ac:dyDescent="0.3">
      <c r="A110" s="137" t="str">
        <f>FOD!B110</f>
        <v>PIDILITIND</v>
      </c>
      <c r="B110" s="137">
        <f>FOD!F110</f>
        <v>1395.3</v>
      </c>
      <c r="C110" s="137">
        <f>FOD!P110</f>
        <v>1419.6</v>
      </c>
      <c r="D110" s="137">
        <f>FOD!Z110</f>
        <v>1372.85</v>
      </c>
      <c r="E110" s="137">
        <f>FOD!AJ110</f>
        <v>1363.85</v>
      </c>
      <c r="F110" s="137">
        <f>FOD!AT110</f>
        <v>1337.75</v>
      </c>
      <c r="G110" s="137" t="str">
        <f t="shared" si="154"/>
        <v>N</v>
      </c>
      <c r="H110" s="137" t="str">
        <f t="shared" si="155"/>
        <v>Y</v>
      </c>
      <c r="I110" s="137" t="str">
        <f t="shared" si="156"/>
        <v>Y</v>
      </c>
      <c r="J110" s="137" t="str">
        <f t="shared" si="157"/>
        <v>Y</v>
      </c>
      <c r="K110" s="139">
        <f t="shared" si="158"/>
        <v>-1.7117497886728623</v>
      </c>
      <c r="L110" s="139">
        <f t="shared" si="159"/>
        <v>3.4053246895145142</v>
      </c>
      <c r="M110" s="139">
        <f t="shared" si="160"/>
        <v>0.65989661619679585</v>
      </c>
      <c r="N110" s="139">
        <f t="shared" si="161"/>
        <v>1.9510371893104024</v>
      </c>
      <c r="O110" s="137" t="str">
        <f t="shared" si="162"/>
        <v>N</v>
      </c>
      <c r="P110" s="137" t="str">
        <f t="shared" si="163"/>
        <v>Y</v>
      </c>
      <c r="Q110" s="137" t="str">
        <f t="shared" si="164"/>
        <v>N</v>
      </c>
      <c r="R110" s="137">
        <f>FOD!C110</f>
        <v>1413.95</v>
      </c>
      <c r="S110" s="137">
        <f>FOD!M110</f>
        <v>1377.75</v>
      </c>
      <c r="T110" s="137">
        <f>FOD!W110</f>
        <v>1370</v>
      </c>
      <c r="U110" s="137">
        <f>FOD!AG110</f>
        <v>1351</v>
      </c>
      <c r="V110" s="137">
        <f>FOD!AQ110</f>
        <v>1367.5</v>
      </c>
      <c r="W110" s="137">
        <f>FOD!D110</f>
        <v>1425</v>
      </c>
      <c r="X110" s="137">
        <f>FOD!N110</f>
        <v>1425.05</v>
      </c>
      <c r="Y110" s="137">
        <f>FOD!X110</f>
        <v>1377.5</v>
      </c>
      <c r="Z110" s="137">
        <f>FOD!AH110</f>
        <v>1385.6</v>
      </c>
      <c r="AA110" s="137">
        <f>FOD!AR110</f>
        <v>1373.5</v>
      </c>
      <c r="AB110" s="137">
        <f>FOD!E110</f>
        <v>1389.85</v>
      </c>
      <c r="AC110" s="137">
        <f>FOD!O110</f>
        <v>1367</v>
      </c>
      <c r="AD110" s="137">
        <f>FOD!Y110</f>
        <v>1347</v>
      </c>
      <c r="AE110" s="137">
        <f>FOD!AI110</f>
        <v>1327.4</v>
      </c>
      <c r="AF110" s="137">
        <f>FOD!AS110</f>
        <v>1326.95</v>
      </c>
      <c r="AG110" s="137">
        <f>FOD!G110</f>
        <v>2263500</v>
      </c>
      <c r="AH110" s="137">
        <f>FOD!Q110</f>
        <v>2396000</v>
      </c>
      <c r="AI110" s="137">
        <f>FOD!AA110</f>
        <v>2334000</v>
      </c>
      <c r="AJ110" s="137">
        <f>FOD!AK110</f>
        <v>2326500</v>
      </c>
      <c r="AK110" s="137">
        <f>FOD!AU110</f>
        <v>2295500</v>
      </c>
      <c r="AL110" s="137" t="str">
        <f t="shared" si="165"/>
        <v>N</v>
      </c>
      <c r="AM110" s="137" t="str">
        <f t="shared" si="166"/>
        <v>Y</v>
      </c>
      <c r="AN110" s="137" t="str">
        <f t="shared" si="167"/>
        <v>Y</v>
      </c>
      <c r="AO110" s="137" t="str">
        <f t="shared" si="168"/>
        <v>Y</v>
      </c>
      <c r="AP110" s="139">
        <f t="shared" si="169"/>
        <v>-5.530050083472454</v>
      </c>
      <c r="AQ110" s="139">
        <f t="shared" si="170"/>
        <v>2.6563838903170525</v>
      </c>
      <c r="AR110" s="139">
        <f t="shared" si="171"/>
        <v>0.32237266279819471</v>
      </c>
      <c r="AS110" s="139">
        <f t="shared" si="172"/>
        <v>1.3504683075582662</v>
      </c>
      <c r="AT110" s="137" t="str">
        <f t="shared" si="173"/>
        <v>N</v>
      </c>
      <c r="AU110" s="137" t="str">
        <f t="shared" si="174"/>
        <v>Y</v>
      </c>
      <c r="AV110" s="137" t="str">
        <f t="shared" si="175"/>
        <v>N</v>
      </c>
      <c r="AW110" s="137">
        <f>FOD!H110</f>
        <v>1427957725</v>
      </c>
      <c r="AX110" s="137">
        <f>FOD!R110</f>
        <v>2547942050</v>
      </c>
      <c r="AY110" s="137">
        <f>FOD!AB110</f>
        <v>777079725</v>
      </c>
      <c r="AZ110" s="137">
        <f>FOD!AL110</f>
        <v>1395302325</v>
      </c>
      <c r="BA110" s="137">
        <f>FOD!AV110</f>
        <v>1807742750</v>
      </c>
      <c r="BB110" s="137" t="str">
        <f t="shared" si="176"/>
        <v>N</v>
      </c>
      <c r="BC110" s="137" t="str">
        <f t="shared" si="177"/>
        <v>Y</v>
      </c>
      <c r="BD110" s="137" t="str">
        <f t="shared" si="178"/>
        <v>N</v>
      </c>
      <c r="BE110" s="137" t="str">
        <f t="shared" si="179"/>
        <v>N</v>
      </c>
      <c r="BF110" s="139">
        <f t="shared" si="180"/>
        <v>-43.95642848313603</v>
      </c>
      <c r="BG110" s="139">
        <f t="shared" si="181"/>
        <v>227.88682654151091</v>
      </c>
      <c r="BH110" s="139">
        <f t="shared" si="182"/>
        <v>-44.307429932792523</v>
      </c>
      <c r="BI110" s="139">
        <f t="shared" si="183"/>
        <v>-22.815216656241603</v>
      </c>
      <c r="BJ110" s="137" t="str">
        <f t="shared" si="184"/>
        <v>N</v>
      </c>
      <c r="BK110" s="137" t="str">
        <f t="shared" si="185"/>
        <v>Y</v>
      </c>
      <c r="BL110" s="137" t="str">
        <f t="shared" si="186"/>
        <v>N</v>
      </c>
      <c r="BM110" s="137">
        <f>FOD!I110</f>
        <v>1015500</v>
      </c>
      <c r="BN110" s="137">
        <f>FOD!S110</f>
        <v>1813500</v>
      </c>
      <c r="BO110" s="137">
        <f>FOD!AC110</f>
        <v>569000</v>
      </c>
      <c r="BP110" s="137">
        <f>FOD!AM110</f>
        <v>1025000</v>
      </c>
      <c r="BQ110" s="137">
        <f>FOD!AW110</f>
        <v>1344000</v>
      </c>
      <c r="BR110" s="137" t="str">
        <f t="shared" si="187"/>
        <v>N</v>
      </c>
      <c r="BS110" s="137" t="str">
        <f t="shared" si="188"/>
        <v>Y</v>
      </c>
      <c r="BT110" s="137" t="str">
        <f t="shared" si="189"/>
        <v>N</v>
      </c>
      <c r="BU110" s="137" t="str">
        <f t="shared" si="190"/>
        <v>N</v>
      </c>
      <c r="BV110" s="139">
        <f t="shared" si="191"/>
        <v>-44.003308519437553</v>
      </c>
      <c r="BW110" s="139">
        <f t="shared" si="192"/>
        <v>218.71704745166957</v>
      </c>
      <c r="BX110" s="139">
        <f t="shared" si="193"/>
        <v>-44.487804878048784</v>
      </c>
      <c r="BY110" s="139">
        <f t="shared" si="194"/>
        <v>-23.735119047619047</v>
      </c>
      <c r="BZ110" s="137" t="str">
        <f t="shared" si="195"/>
        <v>N</v>
      </c>
      <c r="CA110" s="137" t="str">
        <f t="shared" si="196"/>
        <v>Y</v>
      </c>
      <c r="CB110" s="137" t="str">
        <f t="shared" si="197"/>
        <v>N</v>
      </c>
      <c r="CC110" s="137">
        <f>FOD!J110</f>
        <v>1757</v>
      </c>
      <c r="CD110" s="137">
        <f>FOD!T110</f>
        <v>3202</v>
      </c>
      <c r="CE110" s="137">
        <f>FOD!AD110</f>
        <v>1073</v>
      </c>
      <c r="CF110" s="137">
        <f>FOD!AN110</f>
        <v>1834</v>
      </c>
      <c r="CG110" s="137">
        <f>FOD!AX110</f>
        <v>2402</v>
      </c>
      <c r="CH110" s="137" t="str">
        <f t="shared" si="198"/>
        <v>N</v>
      </c>
      <c r="CI110" s="137" t="str">
        <f t="shared" si="199"/>
        <v>Y</v>
      </c>
      <c r="CJ110" s="137" t="str">
        <f t="shared" si="200"/>
        <v>N</v>
      </c>
      <c r="CK110" s="137" t="str">
        <f t="shared" si="201"/>
        <v>N</v>
      </c>
      <c r="CL110" s="139">
        <f t="shared" si="202"/>
        <v>-45.128044971892564</v>
      </c>
      <c r="CM110" s="139">
        <f t="shared" si="203"/>
        <v>198.41565703634669</v>
      </c>
      <c r="CN110" s="139">
        <f t="shared" si="204"/>
        <v>-41.494002181025081</v>
      </c>
      <c r="CO110" s="139">
        <f t="shared" si="205"/>
        <v>-23.646960865945047</v>
      </c>
      <c r="CP110" s="137" t="str">
        <f t="shared" si="206"/>
        <v>N</v>
      </c>
      <c r="CQ110" s="137" t="str">
        <f t="shared" si="207"/>
        <v>Y</v>
      </c>
      <c r="CR110" s="137" t="str">
        <f t="shared" si="208"/>
        <v>N</v>
      </c>
      <c r="CT110" s="144" t="str">
        <f>'FOD (ALL)'!M110</f>
        <v>PETRONET</v>
      </c>
      <c r="CU110" s="137">
        <f>'FOD (ALL)'!N110</f>
        <v>2412</v>
      </c>
      <c r="CV110" s="137">
        <f>'FOD (ALL)'!AE110</f>
        <v>675</v>
      </c>
      <c r="CW110" s="137">
        <f>'FOD (ALL)'!AV110</f>
        <v>706</v>
      </c>
      <c r="CX110" s="137">
        <f>'FOD (ALL)'!BM110</f>
        <v>1218</v>
      </c>
      <c r="CY110" s="137">
        <f>'FOD (ALL)'!CD110</f>
        <v>1771</v>
      </c>
      <c r="CZ110" s="137" t="str">
        <f t="shared" si="209"/>
        <v>Y</v>
      </c>
      <c r="DA110" s="137" t="str">
        <f t="shared" si="210"/>
        <v>N</v>
      </c>
      <c r="DB110" s="137" t="str">
        <f t="shared" si="211"/>
        <v>N</v>
      </c>
      <c r="DC110" s="137" t="str">
        <f t="shared" si="212"/>
        <v>N</v>
      </c>
      <c r="DD110" s="139">
        <f t="shared" si="213"/>
        <v>257.33333333333331</v>
      </c>
      <c r="DE110" s="139">
        <f t="shared" si="214"/>
        <v>-4.3909348441926346</v>
      </c>
      <c r="DF110" s="139">
        <f t="shared" si="215"/>
        <v>-42.036124794745483</v>
      </c>
      <c r="DG110" s="139">
        <f t="shared" si="216"/>
        <v>-31.225296442687743</v>
      </c>
      <c r="DH110" s="139" t="str">
        <f t="shared" si="217"/>
        <v>Y</v>
      </c>
      <c r="DI110" s="139" t="str">
        <f t="shared" si="218"/>
        <v>Y</v>
      </c>
      <c r="DJ110" s="137" t="str">
        <f t="shared" si="219"/>
        <v>N</v>
      </c>
      <c r="DK110" s="137">
        <f>'FOD (ALL)'!O110</f>
        <v>16923.629999999997</v>
      </c>
      <c r="DL110" s="137">
        <f>'FOD (ALL)'!AF110</f>
        <v>4702.25</v>
      </c>
      <c r="DM110" s="137">
        <f>'FOD (ALL)'!AW110</f>
        <v>4788.93</v>
      </c>
      <c r="DN110" s="137">
        <f>'FOD (ALL)'!BN110</f>
        <v>8311.51</v>
      </c>
      <c r="DO110" s="137">
        <f>'FOD (ALL)'!CE110</f>
        <v>11858.52</v>
      </c>
      <c r="DP110" s="137" t="str">
        <f t="shared" si="220"/>
        <v>Y</v>
      </c>
      <c r="DQ110" s="137" t="str">
        <f t="shared" si="221"/>
        <v>N</v>
      </c>
      <c r="DR110" s="137" t="str">
        <f t="shared" si="222"/>
        <v>N</v>
      </c>
      <c r="DS110" s="137" t="str">
        <f t="shared" si="223"/>
        <v>N</v>
      </c>
      <c r="DT110" s="139">
        <f t="shared" si="224"/>
        <v>259.90493912488699</v>
      </c>
      <c r="DU110" s="139">
        <f t="shared" si="225"/>
        <v>-1.8100076635073028</v>
      </c>
      <c r="DV110" s="139">
        <f t="shared" si="226"/>
        <v>-42.38194985026788</v>
      </c>
      <c r="DW110" s="139">
        <f t="shared" si="227"/>
        <v>-29.911068160276326</v>
      </c>
      <c r="DX110" s="139" t="str">
        <f t="shared" si="228"/>
        <v>Y</v>
      </c>
      <c r="DY110" s="139" t="str">
        <f t="shared" si="229"/>
        <v>Y</v>
      </c>
      <c r="DZ110" s="137" t="str">
        <f t="shared" si="230"/>
        <v>N</v>
      </c>
      <c r="EA110" s="137">
        <f>'FOD (ALL)'!P110</f>
        <v>12219000</v>
      </c>
      <c r="EB110" s="137">
        <f>'FOD (ALL)'!AG110</f>
        <v>12159000</v>
      </c>
      <c r="EC110" s="137">
        <f>'FOD (ALL)'!AX110</f>
        <v>12201000</v>
      </c>
      <c r="ED110" s="137">
        <f>'FOD (ALL)'!BO110</f>
        <v>12114000</v>
      </c>
      <c r="EE110" s="137">
        <f>'FOD (ALL)'!CF110</f>
        <v>12120000</v>
      </c>
      <c r="EF110" s="137" t="str">
        <f t="shared" si="231"/>
        <v>Y</v>
      </c>
      <c r="EG110" s="137" t="str">
        <f t="shared" si="232"/>
        <v>N</v>
      </c>
      <c r="EH110" s="137" t="str">
        <f t="shared" si="233"/>
        <v>Y</v>
      </c>
      <c r="EI110" s="137" t="str">
        <f t="shared" si="234"/>
        <v>N</v>
      </c>
      <c r="EJ110" s="139">
        <f t="shared" si="235"/>
        <v>0.49346163335800641</v>
      </c>
      <c r="EK110" s="139">
        <f t="shared" si="236"/>
        <v>-0.34423407917383825</v>
      </c>
      <c r="EL110" s="139">
        <f t="shared" si="237"/>
        <v>0.71817731550272412</v>
      </c>
      <c r="EM110" s="139">
        <f t="shared" si="238"/>
        <v>-4.9504950495049507E-2</v>
      </c>
      <c r="EN110" s="139" t="str">
        <f t="shared" si="239"/>
        <v>Y</v>
      </c>
      <c r="EO110" s="139" t="str">
        <f t="shared" si="240"/>
        <v>N</v>
      </c>
      <c r="EP110" s="137" t="str">
        <f t="shared" si="241"/>
        <v>Y</v>
      </c>
      <c r="EQ110" s="137">
        <f>'FOD (ALL)'!Q110</f>
        <v>60000</v>
      </c>
      <c r="ER110" s="137">
        <f>'FOD (ALL)'!AH110</f>
        <v>-42000</v>
      </c>
      <c r="ES110" s="137">
        <f>'FOD (ALL)'!AY110</f>
        <v>87000</v>
      </c>
      <c r="ET110" s="137">
        <f>'FOD (ALL)'!BP110</f>
        <v>-6000</v>
      </c>
      <c r="EU110" s="137">
        <f>'FOD (ALL)'!CG110</f>
        <v>246000</v>
      </c>
      <c r="EV110" s="137" t="str">
        <f t="shared" si="242"/>
        <v>Y</v>
      </c>
      <c r="EW110" s="137" t="str">
        <f t="shared" si="243"/>
        <v>N</v>
      </c>
      <c r="EX110" s="137" t="str">
        <f t="shared" si="244"/>
        <v>Y</v>
      </c>
      <c r="EY110" s="137" t="str">
        <f t="shared" si="245"/>
        <v>N</v>
      </c>
      <c r="EZ110" s="139">
        <f t="shared" si="246"/>
        <v>-242.85714285714283</v>
      </c>
      <c r="FA110" s="139">
        <f t="shared" si="247"/>
        <v>-148.27586206896552</v>
      </c>
      <c r="FB110" s="139">
        <f t="shared" si="248"/>
        <v>-1550</v>
      </c>
      <c r="FC110" s="139">
        <f t="shared" si="249"/>
        <v>-102.4390243902439</v>
      </c>
      <c r="FD110" s="139" t="str">
        <f t="shared" si="250"/>
        <v>N</v>
      </c>
      <c r="FE110" s="139" t="str">
        <f t="shared" si="251"/>
        <v>Y</v>
      </c>
      <c r="FF110" s="137" t="str">
        <f t="shared" si="252"/>
        <v>N</v>
      </c>
    </row>
    <row r="111" spans="1:162" x14ac:dyDescent="0.3">
      <c r="A111" s="137" t="str">
        <f>FOD!B111</f>
        <v xml:space="preserve">PNB       </v>
      </c>
      <c r="B111" s="137">
        <f>FOD!F111</f>
        <v>26.55</v>
      </c>
      <c r="C111" s="137">
        <f>FOD!P111</f>
        <v>26.95</v>
      </c>
      <c r="D111" s="137">
        <f>FOD!Z111</f>
        <v>26.65</v>
      </c>
      <c r="E111" s="137">
        <f>FOD!AJ111</f>
        <v>26.45</v>
      </c>
      <c r="F111" s="137">
        <f>FOD!AT111</f>
        <v>27.3</v>
      </c>
      <c r="G111" s="137" t="str">
        <f t="shared" si="154"/>
        <v>N</v>
      </c>
      <c r="H111" s="137" t="str">
        <f t="shared" si="155"/>
        <v>Y</v>
      </c>
      <c r="I111" s="137" t="str">
        <f t="shared" si="156"/>
        <v>Y</v>
      </c>
      <c r="J111" s="137" t="str">
        <f t="shared" si="157"/>
        <v>N</v>
      </c>
      <c r="K111" s="139">
        <f t="shared" si="158"/>
        <v>-1.4842300556586219</v>
      </c>
      <c r="L111" s="139">
        <f t="shared" si="159"/>
        <v>1.1257035647279579</v>
      </c>
      <c r="M111" s="139">
        <f t="shared" si="160"/>
        <v>0.75614366729678373</v>
      </c>
      <c r="N111" s="139">
        <f t="shared" si="161"/>
        <v>-3.1135531135531189</v>
      </c>
      <c r="O111" s="137" t="str">
        <f t="shared" si="162"/>
        <v>N</v>
      </c>
      <c r="P111" s="137" t="str">
        <f t="shared" si="163"/>
        <v>Y</v>
      </c>
      <c r="Q111" s="137" t="str">
        <f t="shared" si="164"/>
        <v>Y</v>
      </c>
      <c r="R111" s="137">
        <f>FOD!C111</f>
        <v>26.6</v>
      </c>
      <c r="S111" s="137">
        <f>FOD!M111</f>
        <v>26.6</v>
      </c>
      <c r="T111" s="137">
        <f>FOD!W111</f>
        <v>26.25</v>
      </c>
      <c r="U111" s="137">
        <f>FOD!AG111</f>
        <v>27.5</v>
      </c>
      <c r="V111" s="137">
        <f>FOD!AQ111</f>
        <v>28.8</v>
      </c>
      <c r="W111" s="137">
        <f>FOD!D111</f>
        <v>27.65</v>
      </c>
      <c r="X111" s="137">
        <f>FOD!N111</f>
        <v>27.7</v>
      </c>
      <c r="Y111" s="137">
        <f>FOD!X111</f>
        <v>26.95</v>
      </c>
      <c r="Z111" s="137">
        <f>FOD!AH111</f>
        <v>27.8</v>
      </c>
      <c r="AA111" s="137">
        <f>FOD!AR111</f>
        <v>28.85</v>
      </c>
      <c r="AB111" s="137">
        <f>FOD!E111</f>
        <v>26.25</v>
      </c>
      <c r="AC111" s="137">
        <f>FOD!O111</f>
        <v>26.35</v>
      </c>
      <c r="AD111" s="137">
        <f>FOD!Y111</f>
        <v>26.1</v>
      </c>
      <c r="AE111" s="137">
        <f>FOD!AI111</f>
        <v>26.3</v>
      </c>
      <c r="AF111" s="137">
        <f>FOD!AS111</f>
        <v>26.7</v>
      </c>
      <c r="AG111" s="137">
        <f>FOD!G111</f>
        <v>34992800</v>
      </c>
      <c r="AH111" s="137">
        <f>FOD!Q111</f>
        <v>39923000</v>
      </c>
      <c r="AI111" s="137">
        <f>FOD!AA111</f>
        <v>43317700</v>
      </c>
      <c r="AJ111" s="137">
        <f>FOD!AK111</f>
        <v>44346900</v>
      </c>
      <c r="AK111" s="137">
        <f>FOD!AU111</f>
        <v>44197500</v>
      </c>
      <c r="AL111" s="137" t="str">
        <f t="shared" si="165"/>
        <v>N</v>
      </c>
      <c r="AM111" s="137" t="str">
        <f t="shared" si="166"/>
        <v>N</v>
      </c>
      <c r="AN111" s="137" t="str">
        <f t="shared" si="167"/>
        <v>N</v>
      </c>
      <c r="AO111" s="137" t="str">
        <f t="shared" si="168"/>
        <v>Y</v>
      </c>
      <c r="AP111" s="139">
        <f t="shared" si="169"/>
        <v>-12.349272349272351</v>
      </c>
      <c r="AQ111" s="139">
        <f t="shared" si="170"/>
        <v>-7.8367503353132779</v>
      </c>
      <c r="AR111" s="139">
        <f t="shared" si="171"/>
        <v>-2.3207935616694741</v>
      </c>
      <c r="AS111" s="139">
        <f t="shared" si="172"/>
        <v>0.3380281690140845</v>
      </c>
      <c r="AT111" s="137" t="str">
        <f t="shared" si="173"/>
        <v>N</v>
      </c>
      <c r="AU111" s="137" t="str">
        <f t="shared" si="174"/>
        <v>N</v>
      </c>
      <c r="AV111" s="137" t="str">
        <f t="shared" si="175"/>
        <v>N</v>
      </c>
      <c r="AW111" s="137">
        <f>FOD!H111</f>
        <v>769092525</v>
      </c>
      <c r="AX111" s="137">
        <f>FOD!R111</f>
        <v>583558475</v>
      </c>
      <c r="AY111" s="137">
        <f>FOD!AB111</f>
        <v>316067320</v>
      </c>
      <c r="AZ111" s="137">
        <f>FOD!AL111</f>
        <v>559107920</v>
      </c>
      <c r="BA111" s="137">
        <f>FOD!AV111</f>
        <v>812308965</v>
      </c>
      <c r="BB111" s="137" t="str">
        <f t="shared" si="176"/>
        <v>Y</v>
      </c>
      <c r="BC111" s="137" t="str">
        <f t="shared" si="177"/>
        <v>Y</v>
      </c>
      <c r="BD111" s="137" t="str">
        <f t="shared" si="178"/>
        <v>N</v>
      </c>
      <c r="BE111" s="137" t="str">
        <f t="shared" si="179"/>
        <v>N</v>
      </c>
      <c r="BF111" s="139">
        <f t="shared" si="180"/>
        <v>31.793566188889638</v>
      </c>
      <c r="BG111" s="139">
        <f t="shared" si="181"/>
        <v>84.631070051785173</v>
      </c>
      <c r="BH111" s="139">
        <f t="shared" si="182"/>
        <v>-43.469353823497975</v>
      </c>
      <c r="BI111" s="139">
        <f t="shared" si="183"/>
        <v>-31.170534354498969</v>
      </c>
      <c r="BJ111" s="137" t="str">
        <f t="shared" si="184"/>
        <v>N</v>
      </c>
      <c r="BK111" s="137" t="str">
        <f t="shared" si="185"/>
        <v>Y</v>
      </c>
      <c r="BL111" s="137" t="str">
        <f t="shared" si="186"/>
        <v>N</v>
      </c>
      <c r="BM111" s="137">
        <f>FOD!I111</f>
        <v>28718000</v>
      </c>
      <c r="BN111" s="137">
        <f>FOD!S111</f>
        <v>21463800</v>
      </c>
      <c r="BO111" s="137">
        <f>FOD!AC111</f>
        <v>11869000</v>
      </c>
      <c r="BP111" s="137">
        <f>FOD!AM111</f>
        <v>20716800</v>
      </c>
      <c r="BQ111" s="137">
        <f>FOD!AW111</f>
        <v>29614400</v>
      </c>
      <c r="BR111" s="137" t="str">
        <f t="shared" si="187"/>
        <v>Y</v>
      </c>
      <c r="BS111" s="137" t="str">
        <f t="shared" si="188"/>
        <v>Y</v>
      </c>
      <c r="BT111" s="137" t="str">
        <f t="shared" si="189"/>
        <v>N</v>
      </c>
      <c r="BU111" s="137" t="str">
        <f t="shared" si="190"/>
        <v>N</v>
      </c>
      <c r="BV111" s="139">
        <f t="shared" si="191"/>
        <v>33.79737045630317</v>
      </c>
      <c r="BW111" s="139">
        <f t="shared" si="192"/>
        <v>80.83916083916084</v>
      </c>
      <c r="BX111" s="139">
        <f t="shared" si="193"/>
        <v>-42.708333333333329</v>
      </c>
      <c r="BY111" s="139">
        <f t="shared" si="194"/>
        <v>-30.044843049327351</v>
      </c>
      <c r="BZ111" s="137" t="str">
        <f t="shared" si="195"/>
        <v>N</v>
      </c>
      <c r="CA111" s="137" t="str">
        <f t="shared" si="196"/>
        <v>Y</v>
      </c>
      <c r="CB111" s="137" t="str">
        <f t="shared" si="197"/>
        <v>N</v>
      </c>
      <c r="CC111" s="137">
        <f>FOD!J111</f>
        <v>2676</v>
      </c>
      <c r="CD111" s="137">
        <f>FOD!T111</f>
        <v>2127</v>
      </c>
      <c r="CE111" s="137">
        <f>FOD!AD111</f>
        <v>1320</v>
      </c>
      <c r="CF111" s="137">
        <f>FOD!AN111</f>
        <v>2281</v>
      </c>
      <c r="CG111" s="137">
        <f>FOD!AX111</f>
        <v>3320</v>
      </c>
      <c r="CH111" s="137" t="str">
        <f t="shared" si="198"/>
        <v>Y</v>
      </c>
      <c r="CI111" s="137" t="str">
        <f t="shared" si="199"/>
        <v>Y</v>
      </c>
      <c r="CJ111" s="137" t="str">
        <f t="shared" si="200"/>
        <v>N</v>
      </c>
      <c r="CK111" s="137" t="str">
        <f t="shared" si="201"/>
        <v>N</v>
      </c>
      <c r="CL111" s="139">
        <f t="shared" si="202"/>
        <v>25.811001410437235</v>
      </c>
      <c r="CM111" s="139">
        <f t="shared" si="203"/>
        <v>61.136363636363633</v>
      </c>
      <c r="CN111" s="139">
        <f t="shared" si="204"/>
        <v>-42.130644454186758</v>
      </c>
      <c r="CO111" s="139">
        <f t="shared" si="205"/>
        <v>-31.295180722891562</v>
      </c>
      <c r="CP111" s="137" t="str">
        <f t="shared" si="206"/>
        <v>N</v>
      </c>
      <c r="CQ111" s="137" t="str">
        <f t="shared" si="207"/>
        <v>Y</v>
      </c>
      <c r="CR111" s="137" t="str">
        <f t="shared" si="208"/>
        <v>N</v>
      </c>
      <c r="CT111" s="144" t="str">
        <f>'FOD (ALL)'!M111</f>
        <v>PFC</v>
      </c>
      <c r="CU111" s="137">
        <f>'FOD (ALL)'!N111</f>
        <v>4298</v>
      </c>
      <c r="CV111" s="137">
        <f>'FOD (ALL)'!AE111</f>
        <v>1306</v>
      </c>
      <c r="CW111" s="137">
        <f>'FOD (ALL)'!AV111</f>
        <v>2220</v>
      </c>
      <c r="CX111" s="137">
        <f>'FOD (ALL)'!BM111</f>
        <v>1796</v>
      </c>
      <c r="CY111" s="137">
        <f>'FOD (ALL)'!CD111</f>
        <v>2446</v>
      </c>
      <c r="CZ111" s="137" t="str">
        <f t="shared" si="209"/>
        <v>Y</v>
      </c>
      <c r="DA111" s="137" t="str">
        <f t="shared" si="210"/>
        <v>N</v>
      </c>
      <c r="DB111" s="137" t="str">
        <f t="shared" si="211"/>
        <v>Y</v>
      </c>
      <c r="DC111" s="137" t="str">
        <f t="shared" si="212"/>
        <v>N</v>
      </c>
      <c r="DD111" s="139">
        <f t="shared" si="213"/>
        <v>229.09647779479326</v>
      </c>
      <c r="DE111" s="139">
        <f t="shared" si="214"/>
        <v>-41.171171171171174</v>
      </c>
      <c r="DF111" s="139">
        <f t="shared" si="215"/>
        <v>23.608017817371937</v>
      </c>
      <c r="DG111" s="139">
        <f t="shared" si="216"/>
        <v>-26.573998364677028</v>
      </c>
      <c r="DH111" s="139" t="str">
        <f t="shared" si="217"/>
        <v>Y</v>
      </c>
      <c r="DI111" s="139" t="str">
        <f t="shared" si="218"/>
        <v>N</v>
      </c>
      <c r="DJ111" s="137" t="str">
        <f t="shared" si="219"/>
        <v>Y</v>
      </c>
      <c r="DK111" s="137">
        <f>'FOD (ALL)'!O111</f>
        <v>20296</v>
      </c>
      <c r="DL111" s="137">
        <f>'FOD (ALL)'!AF111</f>
        <v>6483.04</v>
      </c>
      <c r="DM111" s="137">
        <f>'FOD (ALL)'!AW111</f>
        <v>11074.54</v>
      </c>
      <c r="DN111" s="137">
        <f>'FOD (ALL)'!BN111</f>
        <v>9036.17</v>
      </c>
      <c r="DO111" s="137">
        <f>'FOD (ALL)'!CE111</f>
        <v>12406.51</v>
      </c>
      <c r="DP111" s="137" t="str">
        <f t="shared" si="220"/>
        <v>Y</v>
      </c>
      <c r="DQ111" s="137" t="str">
        <f t="shared" si="221"/>
        <v>N</v>
      </c>
      <c r="DR111" s="137" t="str">
        <f t="shared" si="222"/>
        <v>Y</v>
      </c>
      <c r="DS111" s="137" t="str">
        <f t="shared" si="223"/>
        <v>N</v>
      </c>
      <c r="DT111" s="139">
        <f t="shared" si="224"/>
        <v>213.06300747797326</v>
      </c>
      <c r="DU111" s="139">
        <f t="shared" si="225"/>
        <v>-41.45996131667772</v>
      </c>
      <c r="DV111" s="139">
        <f t="shared" si="226"/>
        <v>22.557897870447334</v>
      </c>
      <c r="DW111" s="139">
        <f t="shared" si="227"/>
        <v>-27.16589919324613</v>
      </c>
      <c r="DX111" s="139" t="str">
        <f t="shared" si="228"/>
        <v>Y</v>
      </c>
      <c r="DY111" s="139" t="str">
        <f t="shared" si="229"/>
        <v>N</v>
      </c>
      <c r="DZ111" s="137" t="str">
        <f t="shared" si="230"/>
        <v>Y</v>
      </c>
      <c r="EA111" s="137">
        <f>'FOD (ALL)'!P111</f>
        <v>41664000</v>
      </c>
      <c r="EB111" s="137">
        <f>'FOD (ALL)'!AG111</f>
        <v>39847400</v>
      </c>
      <c r="EC111" s="137">
        <f>'FOD (ALL)'!AX111</f>
        <v>38967000</v>
      </c>
      <c r="ED111" s="137">
        <f>'FOD (ALL)'!BO111</f>
        <v>37689800</v>
      </c>
      <c r="EE111" s="137">
        <f>'FOD (ALL)'!CF111</f>
        <v>37373600</v>
      </c>
      <c r="EF111" s="137" t="str">
        <f t="shared" si="231"/>
        <v>Y</v>
      </c>
      <c r="EG111" s="137" t="str">
        <f t="shared" si="232"/>
        <v>Y</v>
      </c>
      <c r="EH111" s="137" t="str">
        <f t="shared" si="233"/>
        <v>Y</v>
      </c>
      <c r="EI111" s="137" t="str">
        <f t="shared" si="234"/>
        <v>Y</v>
      </c>
      <c r="EJ111" s="139">
        <f t="shared" si="235"/>
        <v>4.5588921736424464</v>
      </c>
      <c r="EK111" s="139">
        <f t="shared" si="236"/>
        <v>2.2593476531424024</v>
      </c>
      <c r="EL111" s="139">
        <f t="shared" si="237"/>
        <v>3.3887152492186212</v>
      </c>
      <c r="EM111" s="139">
        <f t="shared" si="238"/>
        <v>0.84605175846051761</v>
      </c>
      <c r="EN111" s="139" t="str">
        <f t="shared" si="239"/>
        <v>Y</v>
      </c>
      <c r="EO111" s="139" t="str">
        <f t="shared" si="240"/>
        <v>N</v>
      </c>
      <c r="EP111" s="137" t="str">
        <f t="shared" si="241"/>
        <v>Y</v>
      </c>
      <c r="EQ111" s="137">
        <f>'FOD (ALL)'!Q111</f>
        <v>1816600</v>
      </c>
      <c r="ER111" s="137">
        <f>'FOD (ALL)'!AH111</f>
        <v>880400</v>
      </c>
      <c r="ES111" s="137">
        <f>'FOD (ALL)'!AY111</f>
        <v>1277200</v>
      </c>
      <c r="ET111" s="137">
        <f>'FOD (ALL)'!BP111</f>
        <v>316200</v>
      </c>
      <c r="EU111" s="137">
        <f>'FOD (ALL)'!CG111</f>
        <v>-483600</v>
      </c>
      <c r="EV111" s="137" t="str">
        <f t="shared" si="242"/>
        <v>Y</v>
      </c>
      <c r="EW111" s="137" t="str">
        <f t="shared" si="243"/>
        <v>N</v>
      </c>
      <c r="EX111" s="137" t="str">
        <f t="shared" si="244"/>
        <v>Y</v>
      </c>
      <c r="EY111" s="137" t="str">
        <f t="shared" si="245"/>
        <v>Y</v>
      </c>
      <c r="EZ111" s="139">
        <f t="shared" si="246"/>
        <v>106.33802816901408</v>
      </c>
      <c r="FA111" s="139">
        <f t="shared" si="247"/>
        <v>-31.067961165048541</v>
      </c>
      <c r="FB111" s="139">
        <f t="shared" si="248"/>
        <v>303.92156862745094</v>
      </c>
      <c r="FC111" s="139">
        <f t="shared" si="249"/>
        <v>-165.38461538461539</v>
      </c>
      <c r="FD111" s="139" t="str">
        <f t="shared" si="250"/>
        <v>Y</v>
      </c>
      <c r="FE111" s="139" t="str">
        <f t="shared" si="251"/>
        <v>N</v>
      </c>
      <c r="FF111" s="137" t="str">
        <f t="shared" si="252"/>
        <v>Y</v>
      </c>
    </row>
    <row r="112" spans="1:162" x14ac:dyDescent="0.3">
      <c r="A112" s="137" t="str">
        <f>FOD!B112</f>
        <v xml:space="preserve">POWERGRID </v>
      </c>
      <c r="B112" s="137">
        <f>FOD!F112</f>
        <v>155.85</v>
      </c>
      <c r="C112" s="137">
        <f>FOD!P112</f>
        <v>158.19999999999999</v>
      </c>
      <c r="D112" s="137">
        <f>FOD!Z112</f>
        <v>158.5</v>
      </c>
      <c r="E112" s="137">
        <f>FOD!AJ112</f>
        <v>158.15</v>
      </c>
      <c r="F112" s="137">
        <f>FOD!AT112</f>
        <v>154.65</v>
      </c>
      <c r="G112" s="137" t="str">
        <f t="shared" si="154"/>
        <v>N</v>
      </c>
      <c r="H112" s="137" t="str">
        <f t="shared" si="155"/>
        <v>N</v>
      </c>
      <c r="I112" s="137" t="str">
        <f t="shared" si="156"/>
        <v>Y</v>
      </c>
      <c r="J112" s="137" t="str">
        <f t="shared" si="157"/>
        <v>Y</v>
      </c>
      <c r="K112" s="139">
        <f t="shared" si="158"/>
        <v>-1.48546144121365</v>
      </c>
      <c r="L112" s="139">
        <f t="shared" si="159"/>
        <v>-0.18927444794953399</v>
      </c>
      <c r="M112" s="139">
        <f t="shared" si="160"/>
        <v>0.22130888397091011</v>
      </c>
      <c r="N112" s="139">
        <f t="shared" si="161"/>
        <v>2.2631749110895569</v>
      </c>
      <c r="O112" s="137" t="str">
        <f t="shared" si="162"/>
        <v>N</v>
      </c>
      <c r="P112" s="137" t="str">
        <f t="shared" si="163"/>
        <v>N</v>
      </c>
      <c r="Q112" s="137" t="str">
        <f t="shared" si="164"/>
        <v>N</v>
      </c>
      <c r="R112" s="137">
        <f>FOD!C112</f>
        <v>157.85</v>
      </c>
      <c r="S112" s="137">
        <f>FOD!M112</f>
        <v>158.5</v>
      </c>
      <c r="T112" s="137">
        <f>FOD!W112</f>
        <v>156.6</v>
      </c>
      <c r="U112" s="137">
        <f>FOD!AG112</f>
        <v>154.85</v>
      </c>
      <c r="V112" s="137">
        <f>FOD!AQ112</f>
        <v>159</v>
      </c>
      <c r="W112" s="137">
        <f>FOD!D112</f>
        <v>157.85</v>
      </c>
      <c r="X112" s="137">
        <f>FOD!N112</f>
        <v>158.69999999999999</v>
      </c>
      <c r="Y112" s="137">
        <f>FOD!X112</f>
        <v>160.75</v>
      </c>
      <c r="Z112" s="137">
        <f>FOD!AH112</f>
        <v>158.80000000000001</v>
      </c>
      <c r="AA112" s="137">
        <f>FOD!AR112</f>
        <v>160</v>
      </c>
      <c r="AB112" s="137">
        <f>FOD!E112</f>
        <v>154.05000000000001</v>
      </c>
      <c r="AC112" s="137">
        <f>FOD!O112</f>
        <v>156.6</v>
      </c>
      <c r="AD112" s="137">
        <f>FOD!Y112</f>
        <v>156.15</v>
      </c>
      <c r="AE112" s="137">
        <f>FOD!AI112</f>
        <v>154.19999999999999</v>
      </c>
      <c r="AF112" s="137">
        <f>FOD!AS112</f>
        <v>153.5</v>
      </c>
      <c r="AG112" s="137">
        <f>FOD!G112</f>
        <v>29116000</v>
      </c>
      <c r="AH112" s="137">
        <f>FOD!Q112</f>
        <v>29832000</v>
      </c>
      <c r="AI112" s="137">
        <f>FOD!AA112</f>
        <v>30100000</v>
      </c>
      <c r="AJ112" s="137">
        <f>FOD!AK112</f>
        <v>30384000</v>
      </c>
      <c r="AK112" s="137">
        <f>FOD!AU112</f>
        <v>30400000</v>
      </c>
      <c r="AL112" s="137" t="str">
        <f t="shared" si="165"/>
        <v>N</v>
      </c>
      <c r="AM112" s="137" t="str">
        <f t="shared" si="166"/>
        <v>N</v>
      </c>
      <c r="AN112" s="137" t="str">
        <f t="shared" si="167"/>
        <v>N</v>
      </c>
      <c r="AO112" s="137" t="str">
        <f t="shared" si="168"/>
        <v>N</v>
      </c>
      <c r="AP112" s="139">
        <f t="shared" si="169"/>
        <v>-2.4001072673639046</v>
      </c>
      <c r="AQ112" s="139">
        <f t="shared" si="170"/>
        <v>-0.89036544850498345</v>
      </c>
      <c r="AR112" s="139">
        <f t="shared" si="171"/>
        <v>-0.93470247498683523</v>
      </c>
      <c r="AS112" s="139">
        <f t="shared" si="172"/>
        <v>-5.2631578947368418E-2</v>
      </c>
      <c r="AT112" s="137" t="str">
        <f t="shared" si="173"/>
        <v>N</v>
      </c>
      <c r="AU112" s="137" t="str">
        <f t="shared" si="174"/>
        <v>Y</v>
      </c>
      <c r="AV112" s="137" t="str">
        <f t="shared" si="175"/>
        <v>N</v>
      </c>
      <c r="AW112" s="137">
        <f>FOD!H112</f>
        <v>1520947600</v>
      </c>
      <c r="AX112" s="137">
        <f>FOD!R112</f>
        <v>720887800</v>
      </c>
      <c r="AY112" s="137">
        <f>FOD!AB112</f>
        <v>1029034000</v>
      </c>
      <c r="AZ112" s="137">
        <f>FOD!AL112</f>
        <v>1007868600</v>
      </c>
      <c r="BA112" s="137">
        <f>FOD!AV112</f>
        <v>1242987200</v>
      </c>
      <c r="BB112" s="137" t="str">
        <f t="shared" si="176"/>
        <v>Y</v>
      </c>
      <c r="BC112" s="137" t="str">
        <f t="shared" si="177"/>
        <v>N</v>
      </c>
      <c r="BD112" s="137" t="str">
        <f t="shared" si="178"/>
        <v>Y</v>
      </c>
      <c r="BE112" s="137" t="str">
        <f t="shared" si="179"/>
        <v>N</v>
      </c>
      <c r="BF112" s="139">
        <f t="shared" si="180"/>
        <v>110.98256899339954</v>
      </c>
      <c r="BG112" s="139">
        <f t="shared" si="181"/>
        <v>-29.945191315350122</v>
      </c>
      <c r="BH112" s="139">
        <f t="shared" si="182"/>
        <v>2.1000158155537338</v>
      </c>
      <c r="BI112" s="139">
        <f t="shared" si="183"/>
        <v>-18.915609106835532</v>
      </c>
      <c r="BJ112" s="137" t="str">
        <f t="shared" si="184"/>
        <v>Y</v>
      </c>
      <c r="BK112" s="137" t="str">
        <f t="shared" si="185"/>
        <v>N</v>
      </c>
      <c r="BL112" s="137" t="str">
        <f t="shared" si="186"/>
        <v>Y</v>
      </c>
      <c r="BM112" s="137">
        <f>FOD!I112</f>
        <v>9776000</v>
      </c>
      <c r="BN112" s="137">
        <f>FOD!S112</f>
        <v>4568000</v>
      </c>
      <c r="BO112" s="137">
        <f>FOD!AC112</f>
        <v>6472000</v>
      </c>
      <c r="BP112" s="137">
        <f>FOD!AM112</f>
        <v>6400000</v>
      </c>
      <c r="BQ112" s="137">
        <f>FOD!AW112</f>
        <v>7992000</v>
      </c>
      <c r="BR112" s="137" t="str">
        <f t="shared" si="187"/>
        <v>Y</v>
      </c>
      <c r="BS112" s="137" t="str">
        <f t="shared" si="188"/>
        <v>N</v>
      </c>
      <c r="BT112" s="137" t="str">
        <f t="shared" si="189"/>
        <v>Y</v>
      </c>
      <c r="BU112" s="137" t="str">
        <f t="shared" si="190"/>
        <v>N</v>
      </c>
      <c r="BV112" s="139">
        <f t="shared" si="191"/>
        <v>114.01050788091067</v>
      </c>
      <c r="BW112" s="139">
        <f t="shared" si="192"/>
        <v>-29.419035846724352</v>
      </c>
      <c r="BX112" s="139">
        <f t="shared" si="193"/>
        <v>1.125</v>
      </c>
      <c r="BY112" s="139">
        <f t="shared" si="194"/>
        <v>-19.91991991991992</v>
      </c>
      <c r="BZ112" s="137" t="str">
        <f t="shared" si="195"/>
        <v>Y</v>
      </c>
      <c r="CA112" s="137" t="str">
        <f t="shared" si="196"/>
        <v>N</v>
      </c>
      <c r="CB112" s="137" t="str">
        <f t="shared" si="197"/>
        <v>Y</v>
      </c>
      <c r="CC112" s="137">
        <f>FOD!J112</f>
        <v>2014</v>
      </c>
      <c r="CD112" s="137">
        <f>FOD!T112</f>
        <v>1067</v>
      </c>
      <c r="CE112" s="137">
        <f>FOD!AD112</f>
        <v>1504</v>
      </c>
      <c r="CF112" s="137">
        <f>FOD!AN112</f>
        <v>1434</v>
      </c>
      <c r="CG112" s="137">
        <f>FOD!AX112</f>
        <v>1898</v>
      </c>
      <c r="CH112" s="137" t="str">
        <f t="shared" si="198"/>
        <v>Y</v>
      </c>
      <c r="CI112" s="137" t="str">
        <f t="shared" si="199"/>
        <v>N</v>
      </c>
      <c r="CJ112" s="137" t="str">
        <f t="shared" si="200"/>
        <v>Y</v>
      </c>
      <c r="CK112" s="137" t="str">
        <f t="shared" si="201"/>
        <v>N</v>
      </c>
      <c r="CL112" s="139">
        <f t="shared" si="202"/>
        <v>88.753514526710404</v>
      </c>
      <c r="CM112" s="139">
        <f t="shared" si="203"/>
        <v>-29.055851063829785</v>
      </c>
      <c r="CN112" s="139">
        <f t="shared" si="204"/>
        <v>4.8814504881450489</v>
      </c>
      <c r="CO112" s="139">
        <f t="shared" si="205"/>
        <v>-24.446786090621707</v>
      </c>
      <c r="CP112" s="137" t="str">
        <f t="shared" si="206"/>
        <v>Y</v>
      </c>
      <c r="CQ112" s="137" t="str">
        <f t="shared" si="207"/>
        <v>N</v>
      </c>
      <c r="CR112" s="137" t="str">
        <f t="shared" si="208"/>
        <v>Y</v>
      </c>
      <c r="CT112" s="144" t="str">
        <f>'FOD (ALL)'!M112</f>
        <v>PIDILITIND</v>
      </c>
      <c r="CU112" s="137">
        <f>'FOD (ALL)'!N112</f>
        <v>2595</v>
      </c>
      <c r="CV112" s="137">
        <f>'FOD (ALL)'!AE112</f>
        <v>4453</v>
      </c>
      <c r="CW112" s="137">
        <f>'FOD (ALL)'!AV112</f>
        <v>1333</v>
      </c>
      <c r="CX112" s="137">
        <f>'FOD (ALL)'!BM112</f>
        <v>2138</v>
      </c>
      <c r="CY112" s="137">
        <f>'FOD (ALL)'!CD112</f>
        <v>2799</v>
      </c>
      <c r="CZ112" s="137" t="str">
        <f t="shared" si="209"/>
        <v>N</v>
      </c>
      <c r="DA112" s="137" t="str">
        <f t="shared" si="210"/>
        <v>Y</v>
      </c>
      <c r="DB112" s="137" t="str">
        <f t="shared" si="211"/>
        <v>N</v>
      </c>
      <c r="DC112" s="137" t="str">
        <f t="shared" si="212"/>
        <v>N</v>
      </c>
      <c r="DD112" s="139">
        <f t="shared" si="213"/>
        <v>-41.724679991017297</v>
      </c>
      <c r="DE112" s="139">
        <f t="shared" si="214"/>
        <v>234.05851462865718</v>
      </c>
      <c r="DF112" s="139">
        <f t="shared" si="215"/>
        <v>-37.65201122544434</v>
      </c>
      <c r="DG112" s="139">
        <f t="shared" si="216"/>
        <v>-23.615576991782781</v>
      </c>
      <c r="DH112" s="139" t="str">
        <f t="shared" si="217"/>
        <v>N</v>
      </c>
      <c r="DI112" s="139" t="str">
        <f t="shared" si="218"/>
        <v>Y</v>
      </c>
      <c r="DJ112" s="137" t="str">
        <f t="shared" si="219"/>
        <v>N</v>
      </c>
      <c r="DK112" s="137">
        <f>'FOD (ALL)'!O112</f>
        <v>18249.25</v>
      </c>
      <c r="DL112" s="137">
        <f>'FOD (ALL)'!AF112</f>
        <v>31293.379999999997</v>
      </c>
      <c r="DM112" s="137">
        <f>'FOD (ALL)'!AW112</f>
        <v>9107.9600000000009</v>
      </c>
      <c r="DN112" s="137">
        <f>'FOD (ALL)'!BN112</f>
        <v>14554.890000000001</v>
      </c>
      <c r="DO112" s="137">
        <f>'FOD (ALL)'!CE112</f>
        <v>18827.629999999997</v>
      </c>
      <c r="DP112" s="137" t="str">
        <f t="shared" si="220"/>
        <v>N</v>
      </c>
      <c r="DQ112" s="137" t="str">
        <f t="shared" si="221"/>
        <v>Y</v>
      </c>
      <c r="DR112" s="137" t="str">
        <f t="shared" si="222"/>
        <v>N</v>
      </c>
      <c r="DS112" s="137" t="str">
        <f t="shared" si="223"/>
        <v>N</v>
      </c>
      <c r="DT112" s="139">
        <f t="shared" si="224"/>
        <v>-41.683352836925884</v>
      </c>
      <c r="DU112" s="139">
        <f t="shared" si="225"/>
        <v>243.58275618250406</v>
      </c>
      <c r="DV112" s="139">
        <f t="shared" si="226"/>
        <v>-37.423367679178611</v>
      </c>
      <c r="DW112" s="139">
        <f t="shared" si="227"/>
        <v>-22.693987506659081</v>
      </c>
      <c r="DX112" s="139" t="str">
        <f t="shared" si="228"/>
        <v>N</v>
      </c>
      <c r="DY112" s="139" t="str">
        <f t="shared" si="229"/>
        <v>Y</v>
      </c>
      <c r="DZ112" s="137" t="str">
        <f t="shared" si="230"/>
        <v>N</v>
      </c>
      <c r="EA112" s="137">
        <f>'FOD (ALL)'!P112</f>
        <v>2694500</v>
      </c>
      <c r="EB112" s="137">
        <f>'FOD (ALL)'!AG112</f>
        <v>2656500</v>
      </c>
      <c r="EC112" s="137">
        <f>'FOD (ALL)'!AX112</f>
        <v>2442000</v>
      </c>
      <c r="ED112" s="137">
        <f>'FOD (ALL)'!BO112</f>
        <v>2385500</v>
      </c>
      <c r="EE112" s="137">
        <f>'FOD (ALL)'!CF112</f>
        <v>2335500</v>
      </c>
      <c r="EF112" s="137" t="str">
        <f t="shared" si="231"/>
        <v>Y</v>
      </c>
      <c r="EG112" s="137" t="str">
        <f t="shared" si="232"/>
        <v>Y</v>
      </c>
      <c r="EH112" s="137" t="str">
        <f t="shared" si="233"/>
        <v>Y</v>
      </c>
      <c r="EI112" s="137" t="str">
        <f t="shared" si="234"/>
        <v>Y</v>
      </c>
      <c r="EJ112" s="139">
        <f t="shared" si="235"/>
        <v>1.4304536043666478</v>
      </c>
      <c r="EK112" s="139">
        <f t="shared" si="236"/>
        <v>8.7837837837837842</v>
      </c>
      <c r="EL112" s="139">
        <f t="shared" si="237"/>
        <v>2.3684762104380632</v>
      </c>
      <c r="EM112" s="139">
        <f t="shared" si="238"/>
        <v>2.1408691928923145</v>
      </c>
      <c r="EN112" s="139" t="str">
        <f t="shared" si="239"/>
        <v>N</v>
      </c>
      <c r="EO112" s="139" t="str">
        <f t="shared" si="240"/>
        <v>Y</v>
      </c>
      <c r="EP112" s="137" t="str">
        <f t="shared" si="241"/>
        <v>Y</v>
      </c>
      <c r="EQ112" s="137">
        <f>'FOD (ALL)'!Q112</f>
        <v>38000</v>
      </c>
      <c r="ER112" s="137">
        <f>'FOD (ALL)'!AH112</f>
        <v>214500</v>
      </c>
      <c r="ES112" s="137">
        <f>'FOD (ALL)'!AY112</f>
        <v>56500</v>
      </c>
      <c r="ET112" s="137">
        <f>'FOD (ALL)'!BP112</f>
        <v>50000</v>
      </c>
      <c r="EU112" s="137">
        <f>'FOD (ALL)'!CG112</f>
        <v>-20000</v>
      </c>
      <c r="EV112" s="137" t="str">
        <f t="shared" si="242"/>
        <v>N</v>
      </c>
      <c r="EW112" s="137" t="str">
        <f t="shared" si="243"/>
        <v>Y</v>
      </c>
      <c r="EX112" s="137" t="str">
        <f t="shared" si="244"/>
        <v>Y</v>
      </c>
      <c r="EY112" s="137" t="str">
        <f t="shared" si="245"/>
        <v>Y</v>
      </c>
      <c r="EZ112" s="139">
        <f t="shared" si="246"/>
        <v>-82.284382284382289</v>
      </c>
      <c r="FA112" s="139">
        <f t="shared" si="247"/>
        <v>279.64601769911502</v>
      </c>
      <c r="FB112" s="139">
        <f t="shared" si="248"/>
        <v>13</v>
      </c>
      <c r="FC112" s="139">
        <f t="shared" si="249"/>
        <v>-350</v>
      </c>
      <c r="FD112" s="139" t="str">
        <f t="shared" si="250"/>
        <v>N</v>
      </c>
      <c r="FE112" s="139" t="str">
        <f t="shared" si="251"/>
        <v>Y</v>
      </c>
      <c r="FF112" s="137" t="str">
        <f t="shared" si="252"/>
        <v>Y</v>
      </c>
    </row>
    <row r="113" spans="1:162" x14ac:dyDescent="0.3">
      <c r="A113" s="137" t="str">
        <f>FOD!B113</f>
        <v xml:space="preserve">PVR       </v>
      </c>
      <c r="B113" s="137">
        <f>FOD!F113</f>
        <v>846.25</v>
      </c>
      <c r="C113" s="137">
        <f>FOD!P113</f>
        <v>872.15</v>
      </c>
      <c r="D113" s="137">
        <f>FOD!Z113</f>
        <v>841.45</v>
      </c>
      <c r="E113" s="137">
        <f>FOD!AJ113</f>
        <v>785.8</v>
      </c>
      <c r="F113" s="137">
        <f>FOD!AT113</f>
        <v>728.2</v>
      </c>
      <c r="G113" s="137" t="str">
        <f t="shared" si="154"/>
        <v>N</v>
      </c>
      <c r="H113" s="137" t="str">
        <f t="shared" si="155"/>
        <v>Y</v>
      </c>
      <c r="I113" s="137" t="str">
        <f t="shared" si="156"/>
        <v>Y</v>
      </c>
      <c r="J113" s="137" t="str">
        <f t="shared" si="157"/>
        <v>Y</v>
      </c>
      <c r="K113" s="139">
        <f t="shared" si="158"/>
        <v>-2.9696726480536579</v>
      </c>
      <c r="L113" s="139">
        <f t="shared" si="159"/>
        <v>3.6484639610196599</v>
      </c>
      <c r="M113" s="139">
        <f t="shared" si="160"/>
        <v>7.0819546958513735</v>
      </c>
      <c r="N113" s="139">
        <f t="shared" si="161"/>
        <v>7.9099148585553296</v>
      </c>
      <c r="O113" s="137" t="str">
        <f t="shared" si="162"/>
        <v>N</v>
      </c>
      <c r="P113" s="137" t="str">
        <f t="shared" si="163"/>
        <v>N</v>
      </c>
      <c r="Q113" s="137" t="str">
        <f t="shared" si="164"/>
        <v>N</v>
      </c>
      <c r="R113" s="137">
        <f>FOD!C113</f>
        <v>863.9</v>
      </c>
      <c r="S113" s="137">
        <f>FOD!M113</f>
        <v>828.6</v>
      </c>
      <c r="T113" s="137">
        <f>FOD!W113</f>
        <v>773.6</v>
      </c>
      <c r="U113" s="137">
        <f>FOD!AG113</f>
        <v>725</v>
      </c>
      <c r="V113" s="137">
        <f>FOD!AQ113</f>
        <v>829</v>
      </c>
      <c r="W113" s="137">
        <f>FOD!D113</f>
        <v>881</v>
      </c>
      <c r="X113" s="137">
        <f>FOD!N113</f>
        <v>882.1</v>
      </c>
      <c r="Y113" s="137">
        <f>FOD!X113</f>
        <v>851.55</v>
      </c>
      <c r="Z113" s="137">
        <f>FOD!AH113</f>
        <v>797.9</v>
      </c>
      <c r="AA113" s="137">
        <f>FOD!AR113</f>
        <v>829</v>
      </c>
      <c r="AB113" s="137">
        <f>FOD!E113</f>
        <v>837.55</v>
      </c>
      <c r="AC113" s="137">
        <f>FOD!O113</f>
        <v>828.6</v>
      </c>
      <c r="AD113" s="137">
        <f>FOD!Y113</f>
        <v>769.1</v>
      </c>
      <c r="AE113" s="137">
        <f>FOD!AI113</f>
        <v>713</v>
      </c>
      <c r="AF113" s="137">
        <f>FOD!AS113</f>
        <v>720.5</v>
      </c>
      <c r="AG113" s="137">
        <f>FOD!G113</f>
        <v>1489200</v>
      </c>
      <c r="AH113" s="137">
        <f>FOD!Q113</f>
        <v>1702400</v>
      </c>
      <c r="AI113" s="137">
        <f>FOD!AA113</f>
        <v>1765600</v>
      </c>
      <c r="AJ113" s="137">
        <f>FOD!AK113</f>
        <v>1726800</v>
      </c>
      <c r="AK113" s="137">
        <f>FOD!AU113</f>
        <v>1536400</v>
      </c>
      <c r="AL113" s="137" t="str">
        <f t="shared" si="165"/>
        <v>N</v>
      </c>
      <c r="AM113" s="137" t="str">
        <f t="shared" si="166"/>
        <v>N</v>
      </c>
      <c r="AN113" s="137" t="str">
        <f t="shared" si="167"/>
        <v>Y</v>
      </c>
      <c r="AO113" s="137" t="str">
        <f t="shared" si="168"/>
        <v>Y</v>
      </c>
      <c r="AP113" s="139">
        <f t="shared" si="169"/>
        <v>-12.523496240601503</v>
      </c>
      <c r="AQ113" s="139">
        <f t="shared" si="170"/>
        <v>-3.5795197100135927</v>
      </c>
      <c r="AR113" s="139">
        <f t="shared" si="171"/>
        <v>2.2469307389390782</v>
      </c>
      <c r="AS113" s="139">
        <f t="shared" si="172"/>
        <v>12.392606092163499</v>
      </c>
      <c r="AT113" s="137" t="str">
        <f t="shared" si="173"/>
        <v>N</v>
      </c>
      <c r="AU113" s="137" t="str">
        <f t="shared" si="174"/>
        <v>N</v>
      </c>
      <c r="AV113" s="137" t="str">
        <f t="shared" si="175"/>
        <v>N</v>
      </c>
      <c r="AW113" s="137">
        <f>FOD!H113</f>
        <v>1549835200</v>
      </c>
      <c r="AX113" s="137">
        <f>FOD!R113</f>
        <v>2016735720</v>
      </c>
      <c r="AY113" s="137">
        <f>FOD!AB113</f>
        <v>2915818660</v>
      </c>
      <c r="AZ113" s="137">
        <f>FOD!AL113</f>
        <v>3555173020</v>
      </c>
      <c r="BA113" s="137">
        <f>FOD!AV113</f>
        <v>2803651740</v>
      </c>
      <c r="BB113" s="137" t="str">
        <f t="shared" si="176"/>
        <v>N</v>
      </c>
      <c r="BC113" s="137" t="str">
        <f t="shared" si="177"/>
        <v>N</v>
      </c>
      <c r="BD113" s="137" t="str">
        <f t="shared" si="178"/>
        <v>N</v>
      </c>
      <c r="BE113" s="137" t="str">
        <f t="shared" si="179"/>
        <v>Y</v>
      </c>
      <c r="BF113" s="139">
        <f t="shared" si="180"/>
        <v>-23.151299169729587</v>
      </c>
      <c r="BG113" s="139">
        <f t="shared" si="181"/>
        <v>-30.834665829321501</v>
      </c>
      <c r="BH113" s="139">
        <f t="shared" si="182"/>
        <v>-17.983776215763474</v>
      </c>
      <c r="BI113" s="139">
        <f t="shared" si="183"/>
        <v>26.805086711661268</v>
      </c>
      <c r="BJ113" s="137" t="str">
        <f t="shared" si="184"/>
        <v>Y</v>
      </c>
      <c r="BK113" s="137" t="str">
        <f t="shared" si="185"/>
        <v>N</v>
      </c>
      <c r="BL113" s="137" t="str">
        <f t="shared" si="186"/>
        <v>N</v>
      </c>
      <c r="BM113" s="137">
        <f>FOD!I113</f>
        <v>1808400</v>
      </c>
      <c r="BN113" s="137">
        <f>FOD!S113</f>
        <v>2333200</v>
      </c>
      <c r="BO113" s="137">
        <f>FOD!AC113</f>
        <v>3595600</v>
      </c>
      <c r="BP113" s="137">
        <f>FOD!AM113</f>
        <v>4639200</v>
      </c>
      <c r="BQ113" s="137">
        <f>FOD!AW113</f>
        <v>3659200</v>
      </c>
      <c r="BR113" s="137" t="str">
        <f t="shared" si="187"/>
        <v>N</v>
      </c>
      <c r="BS113" s="137" t="str">
        <f t="shared" si="188"/>
        <v>N</v>
      </c>
      <c r="BT113" s="137" t="str">
        <f t="shared" si="189"/>
        <v>N</v>
      </c>
      <c r="BU113" s="137" t="str">
        <f t="shared" si="190"/>
        <v>Y</v>
      </c>
      <c r="BV113" s="139">
        <f t="shared" si="191"/>
        <v>-22.492713869363964</v>
      </c>
      <c r="BW113" s="139">
        <f t="shared" si="192"/>
        <v>-35.109578373567693</v>
      </c>
      <c r="BX113" s="139">
        <f t="shared" si="193"/>
        <v>-22.495257803069496</v>
      </c>
      <c r="BY113" s="139">
        <f t="shared" si="194"/>
        <v>26.781810231744647</v>
      </c>
      <c r="BZ113" s="137" t="str">
        <f t="shared" si="195"/>
        <v>Y</v>
      </c>
      <c r="CA113" s="137" t="str">
        <f t="shared" si="196"/>
        <v>N</v>
      </c>
      <c r="CB113" s="137" t="str">
        <f t="shared" si="197"/>
        <v>N</v>
      </c>
      <c r="CC113" s="137">
        <f>FOD!J113</f>
        <v>4098</v>
      </c>
      <c r="CD113" s="137">
        <f>FOD!T113</f>
        <v>5199</v>
      </c>
      <c r="CE113" s="137">
        <f>FOD!AD113</f>
        <v>8147</v>
      </c>
      <c r="CF113" s="137">
        <f>FOD!AN113</f>
        <v>10221</v>
      </c>
      <c r="CG113" s="137">
        <f>FOD!AX113</f>
        <v>8121</v>
      </c>
      <c r="CH113" s="137" t="str">
        <f t="shared" si="198"/>
        <v>N</v>
      </c>
      <c r="CI113" s="137" t="str">
        <f t="shared" si="199"/>
        <v>N</v>
      </c>
      <c r="CJ113" s="137" t="str">
        <f t="shared" si="200"/>
        <v>N</v>
      </c>
      <c r="CK113" s="137" t="str">
        <f t="shared" si="201"/>
        <v>Y</v>
      </c>
      <c r="CL113" s="139">
        <f t="shared" si="202"/>
        <v>-21.177149451817655</v>
      </c>
      <c r="CM113" s="139">
        <f t="shared" si="203"/>
        <v>-36.185098809377685</v>
      </c>
      <c r="CN113" s="139">
        <f t="shared" si="204"/>
        <v>-20.291556599158593</v>
      </c>
      <c r="CO113" s="139">
        <f t="shared" si="205"/>
        <v>25.858884373845587</v>
      </c>
      <c r="CP113" s="137" t="str">
        <f t="shared" si="206"/>
        <v>Y</v>
      </c>
      <c r="CQ113" s="137" t="str">
        <f t="shared" si="207"/>
        <v>N</v>
      </c>
      <c r="CR113" s="137" t="str">
        <f t="shared" si="208"/>
        <v>N</v>
      </c>
      <c r="CT113" s="144" t="str">
        <f>'FOD (ALL)'!M113</f>
        <v>PNB</v>
      </c>
      <c r="CU113" s="137">
        <f>'FOD (ALL)'!N113</f>
        <v>5405</v>
      </c>
      <c r="CV113" s="137">
        <f>'FOD (ALL)'!AE113</f>
        <v>3479</v>
      </c>
      <c r="CW113" s="137">
        <f>'FOD (ALL)'!AV113</f>
        <v>1817</v>
      </c>
      <c r="CX113" s="137">
        <f>'FOD (ALL)'!BM113</f>
        <v>2789</v>
      </c>
      <c r="CY113" s="137">
        <f>'FOD (ALL)'!CD113</f>
        <v>3898</v>
      </c>
      <c r="CZ113" s="137" t="str">
        <f t="shared" si="209"/>
        <v>Y</v>
      </c>
      <c r="DA113" s="137" t="str">
        <f t="shared" si="210"/>
        <v>Y</v>
      </c>
      <c r="DB113" s="137" t="str">
        <f t="shared" si="211"/>
        <v>N</v>
      </c>
      <c r="DC113" s="137" t="str">
        <f t="shared" si="212"/>
        <v>N</v>
      </c>
      <c r="DD113" s="139">
        <f t="shared" si="213"/>
        <v>55.360735843633222</v>
      </c>
      <c r="DE113" s="139">
        <f t="shared" si="214"/>
        <v>91.469455145844805</v>
      </c>
      <c r="DF113" s="139">
        <f t="shared" si="215"/>
        <v>-34.851201147364648</v>
      </c>
      <c r="DG113" s="139">
        <f t="shared" si="216"/>
        <v>-28.450487429450998</v>
      </c>
      <c r="DH113" s="139" t="str">
        <f t="shared" si="217"/>
        <v>N</v>
      </c>
      <c r="DI113" s="139" t="str">
        <f t="shared" si="218"/>
        <v>Y</v>
      </c>
      <c r="DJ113" s="137" t="str">
        <f t="shared" si="219"/>
        <v>N</v>
      </c>
      <c r="DK113" s="137">
        <f>'FOD (ALL)'!O113</f>
        <v>12023.4</v>
      </c>
      <c r="DL113" s="137">
        <f>'FOD (ALL)'!AF113</f>
        <v>7855.66</v>
      </c>
      <c r="DM113" s="137">
        <f>'FOD (ALL)'!AW113</f>
        <v>4019.0800000000004</v>
      </c>
      <c r="DN113" s="137">
        <f>'FOD (ALL)'!BN113</f>
        <v>6247.15</v>
      </c>
      <c r="DO113" s="137">
        <f>'FOD (ALL)'!CE113</f>
        <v>8875.7199999999993</v>
      </c>
      <c r="DP113" s="137" t="str">
        <f t="shared" si="220"/>
        <v>Y</v>
      </c>
      <c r="DQ113" s="137" t="str">
        <f t="shared" si="221"/>
        <v>Y</v>
      </c>
      <c r="DR113" s="137" t="str">
        <f t="shared" si="222"/>
        <v>N</v>
      </c>
      <c r="DS113" s="137" t="str">
        <f t="shared" si="223"/>
        <v>N</v>
      </c>
      <c r="DT113" s="139">
        <f t="shared" si="224"/>
        <v>53.053976368631027</v>
      </c>
      <c r="DU113" s="139">
        <f t="shared" si="225"/>
        <v>95.459159807717171</v>
      </c>
      <c r="DV113" s="139">
        <f t="shared" si="226"/>
        <v>-35.665383414837152</v>
      </c>
      <c r="DW113" s="139">
        <f t="shared" si="227"/>
        <v>-29.615287548503105</v>
      </c>
      <c r="DX113" s="139" t="str">
        <f t="shared" si="228"/>
        <v>N</v>
      </c>
      <c r="DY113" s="139" t="str">
        <f t="shared" si="229"/>
        <v>Y</v>
      </c>
      <c r="DZ113" s="137" t="str">
        <f t="shared" si="230"/>
        <v>N</v>
      </c>
      <c r="EA113" s="137">
        <f>'FOD (ALL)'!P113</f>
        <v>50413000</v>
      </c>
      <c r="EB113" s="137">
        <f>'FOD (ALL)'!AG113</f>
        <v>49767200</v>
      </c>
      <c r="EC113" s="137">
        <f>'FOD (ALL)'!AX113</f>
        <v>51277300</v>
      </c>
      <c r="ED113" s="137">
        <f>'FOD (ALL)'!BO113</f>
        <v>50981100</v>
      </c>
      <c r="EE113" s="137">
        <f>'FOD (ALL)'!CF113</f>
        <v>50126200</v>
      </c>
      <c r="EF113" s="137" t="str">
        <f t="shared" si="231"/>
        <v>Y</v>
      </c>
      <c r="EG113" s="137" t="str">
        <f t="shared" si="232"/>
        <v>N</v>
      </c>
      <c r="EH113" s="137" t="str">
        <f t="shared" si="233"/>
        <v>Y</v>
      </c>
      <c r="EI113" s="137" t="str">
        <f t="shared" si="234"/>
        <v>Y</v>
      </c>
      <c r="EJ113" s="139">
        <f t="shared" si="235"/>
        <v>1.2976418203153883</v>
      </c>
      <c r="EK113" s="139">
        <f t="shared" si="236"/>
        <v>-2.9449678512714206</v>
      </c>
      <c r="EL113" s="139">
        <f t="shared" si="237"/>
        <v>0.58099962535135574</v>
      </c>
      <c r="EM113" s="139">
        <f t="shared" si="238"/>
        <v>1.7054953297876159</v>
      </c>
      <c r="EN113" s="139" t="str">
        <f t="shared" si="239"/>
        <v>Y</v>
      </c>
      <c r="EO113" s="139" t="str">
        <f t="shared" si="240"/>
        <v>N</v>
      </c>
      <c r="EP113" s="137" t="str">
        <f t="shared" si="241"/>
        <v>N</v>
      </c>
      <c r="EQ113" s="137">
        <f>'FOD (ALL)'!Q113</f>
        <v>645800</v>
      </c>
      <c r="ER113" s="137">
        <f>'FOD (ALL)'!AH113</f>
        <v>-1510100</v>
      </c>
      <c r="ES113" s="137">
        <f>'FOD (ALL)'!AY113</f>
        <v>296200</v>
      </c>
      <c r="ET113" s="137">
        <f>'FOD (ALL)'!BP113</f>
        <v>854900</v>
      </c>
      <c r="EU113" s="137">
        <f>'FOD (ALL)'!CG113</f>
        <v>-168600</v>
      </c>
      <c r="EV113" s="137" t="str">
        <f t="shared" si="242"/>
        <v>Y</v>
      </c>
      <c r="EW113" s="137" t="str">
        <f t="shared" si="243"/>
        <v>N</v>
      </c>
      <c r="EX113" s="137" t="str">
        <f t="shared" si="244"/>
        <v>N</v>
      </c>
      <c r="EY113" s="137" t="str">
        <f t="shared" si="245"/>
        <v>Y</v>
      </c>
      <c r="EZ113" s="139">
        <f t="shared" si="246"/>
        <v>-142.76537977617377</v>
      </c>
      <c r="FA113" s="139">
        <f t="shared" si="247"/>
        <v>-609.8244429439568</v>
      </c>
      <c r="FB113" s="139">
        <f t="shared" si="248"/>
        <v>-65.352672827231245</v>
      </c>
      <c r="FC113" s="139">
        <f t="shared" si="249"/>
        <v>-607.05812574139975</v>
      </c>
      <c r="FD113" s="139" t="str">
        <f t="shared" si="250"/>
        <v>Y</v>
      </c>
      <c r="FE113" s="139" t="str">
        <f t="shared" si="251"/>
        <v>N</v>
      </c>
      <c r="FF113" s="137" t="str">
        <f t="shared" si="252"/>
        <v>Y</v>
      </c>
    </row>
    <row r="114" spans="1:162" x14ac:dyDescent="0.3">
      <c r="A114" s="137" t="str">
        <f>FOD!B114</f>
        <v xml:space="preserve">RAMCOCEM  </v>
      </c>
      <c r="B114" s="137">
        <f>FOD!F114</f>
        <v>572.20000000000005</v>
      </c>
      <c r="C114" s="137">
        <f>FOD!P114</f>
        <v>560.04999999999995</v>
      </c>
      <c r="D114" s="137">
        <f>FOD!Z114</f>
        <v>562.5</v>
      </c>
      <c r="E114" s="137">
        <f>FOD!AJ114</f>
        <v>540</v>
      </c>
      <c r="F114" s="137">
        <f>FOD!AT114</f>
        <v>534.04999999999995</v>
      </c>
      <c r="G114" s="137" t="str">
        <f t="shared" si="154"/>
        <v>Y</v>
      </c>
      <c r="H114" s="137" t="str">
        <f t="shared" si="155"/>
        <v>N</v>
      </c>
      <c r="I114" s="137" t="str">
        <f t="shared" si="156"/>
        <v>Y</v>
      </c>
      <c r="J114" s="137" t="str">
        <f t="shared" si="157"/>
        <v>Y</v>
      </c>
      <c r="K114" s="139">
        <f t="shared" si="158"/>
        <v>2.1694491563253444</v>
      </c>
      <c r="L114" s="139">
        <f t="shared" si="159"/>
        <v>-0.43555555555556369</v>
      </c>
      <c r="M114" s="139">
        <f t="shared" si="160"/>
        <v>4.1666666666666661</v>
      </c>
      <c r="N114" s="139">
        <f t="shared" si="161"/>
        <v>1.1141278906469518</v>
      </c>
      <c r="O114" s="137" t="str">
        <f t="shared" si="162"/>
        <v>Y</v>
      </c>
      <c r="P114" s="137" t="str">
        <f t="shared" si="163"/>
        <v>N</v>
      </c>
      <c r="Q114" s="137" t="str">
        <f t="shared" si="164"/>
        <v>Y</v>
      </c>
      <c r="R114" s="137">
        <f>FOD!C114</f>
        <v>544</v>
      </c>
      <c r="S114" s="137">
        <f>FOD!M114</f>
        <v>564.75</v>
      </c>
      <c r="T114" s="137">
        <f>FOD!W114</f>
        <v>544.1</v>
      </c>
      <c r="U114" s="137">
        <f>FOD!AG114</f>
        <v>540</v>
      </c>
      <c r="V114" s="137">
        <f>FOD!AQ114</f>
        <v>578</v>
      </c>
      <c r="W114" s="137">
        <f>FOD!D114</f>
        <v>575.04999999999995</v>
      </c>
      <c r="X114" s="137">
        <f>FOD!N114</f>
        <v>571.25</v>
      </c>
      <c r="Y114" s="137">
        <f>FOD!X114</f>
        <v>566</v>
      </c>
      <c r="Z114" s="137">
        <f>FOD!AH114</f>
        <v>552</v>
      </c>
      <c r="AA114" s="137">
        <f>FOD!AR114</f>
        <v>582</v>
      </c>
      <c r="AB114" s="137">
        <f>FOD!E114</f>
        <v>531.9</v>
      </c>
      <c r="AC114" s="137">
        <f>FOD!O114</f>
        <v>554.20000000000005</v>
      </c>
      <c r="AD114" s="137">
        <f>FOD!Y114</f>
        <v>544</v>
      </c>
      <c r="AE114" s="137">
        <f>FOD!AI114</f>
        <v>534.6</v>
      </c>
      <c r="AF114" s="137">
        <f>FOD!AS114</f>
        <v>531.5</v>
      </c>
      <c r="AG114" s="137">
        <f>FOD!G114</f>
        <v>452800</v>
      </c>
      <c r="AH114" s="137">
        <f>FOD!Q114</f>
        <v>502400</v>
      </c>
      <c r="AI114" s="137">
        <f>FOD!AA114</f>
        <v>531200</v>
      </c>
      <c r="AJ114" s="137">
        <f>FOD!AK114</f>
        <v>503200</v>
      </c>
      <c r="AK114" s="137">
        <f>FOD!AU114</f>
        <v>503200</v>
      </c>
      <c r="AL114" s="137" t="str">
        <f t="shared" si="165"/>
        <v>N</v>
      </c>
      <c r="AM114" s="137" t="str">
        <f t="shared" si="166"/>
        <v>N</v>
      </c>
      <c r="AN114" s="137" t="str">
        <f t="shared" si="167"/>
        <v>Y</v>
      </c>
      <c r="AO114" s="137" t="str">
        <f t="shared" si="168"/>
        <v>Y</v>
      </c>
      <c r="AP114" s="139">
        <f t="shared" si="169"/>
        <v>-9.8726114649681538</v>
      </c>
      <c r="AQ114" s="139">
        <f t="shared" si="170"/>
        <v>-5.4216867469879517</v>
      </c>
      <c r="AR114" s="139">
        <f t="shared" si="171"/>
        <v>5.5643879173290935</v>
      </c>
      <c r="AS114" s="139">
        <f t="shared" si="172"/>
        <v>0</v>
      </c>
      <c r="AT114" s="137" t="str">
        <f t="shared" si="173"/>
        <v>N</v>
      </c>
      <c r="AU114" s="137" t="str">
        <f t="shared" si="174"/>
        <v>N</v>
      </c>
      <c r="AV114" s="137" t="str">
        <f t="shared" si="175"/>
        <v>Y</v>
      </c>
      <c r="AW114" s="137">
        <f>FOD!H114</f>
        <v>373993720</v>
      </c>
      <c r="AX114" s="137">
        <f>FOD!R114</f>
        <v>168468800</v>
      </c>
      <c r="AY114" s="137">
        <f>FOD!AB114</f>
        <v>238091280</v>
      </c>
      <c r="AZ114" s="137">
        <f>FOD!AL114</f>
        <v>253963520</v>
      </c>
      <c r="BA114" s="137">
        <f>FOD!AV114</f>
        <v>722037080</v>
      </c>
      <c r="BB114" s="137" t="str">
        <f t="shared" si="176"/>
        <v>Y</v>
      </c>
      <c r="BC114" s="137" t="str">
        <f t="shared" si="177"/>
        <v>N</v>
      </c>
      <c r="BD114" s="137" t="str">
        <f t="shared" si="178"/>
        <v>N</v>
      </c>
      <c r="BE114" s="137" t="str">
        <f t="shared" si="179"/>
        <v>N</v>
      </c>
      <c r="BF114" s="139">
        <f t="shared" si="180"/>
        <v>121.99583543065542</v>
      </c>
      <c r="BG114" s="139">
        <f t="shared" si="181"/>
        <v>-29.241927717806384</v>
      </c>
      <c r="BH114" s="139">
        <f t="shared" si="182"/>
        <v>-6.2498109964769748</v>
      </c>
      <c r="BI114" s="139">
        <f t="shared" si="183"/>
        <v>-64.826803631746998</v>
      </c>
      <c r="BJ114" s="137" t="str">
        <f t="shared" si="184"/>
        <v>Y</v>
      </c>
      <c r="BK114" s="137" t="str">
        <f t="shared" si="185"/>
        <v>N</v>
      </c>
      <c r="BL114" s="137" t="str">
        <f t="shared" si="186"/>
        <v>Y</v>
      </c>
      <c r="BM114" s="137">
        <f>FOD!I114</f>
        <v>664800</v>
      </c>
      <c r="BN114" s="137">
        <f>FOD!S114</f>
        <v>299200</v>
      </c>
      <c r="BO114" s="137">
        <f>FOD!AC114</f>
        <v>428000</v>
      </c>
      <c r="BP114" s="137">
        <f>FOD!AM114</f>
        <v>467200</v>
      </c>
      <c r="BQ114" s="137">
        <f>FOD!AW114</f>
        <v>1304000</v>
      </c>
      <c r="BR114" s="137" t="str">
        <f t="shared" si="187"/>
        <v>Y</v>
      </c>
      <c r="BS114" s="137" t="str">
        <f t="shared" si="188"/>
        <v>N</v>
      </c>
      <c r="BT114" s="137" t="str">
        <f t="shared" si="189"/>
        <v>N</v>
      </c>
      <c r="BU114" s="137" t="str">
        <f t="shared" si="190"/>
        <v>N</v>
      </c>
      <c r="BV114" s="139">
        <f t="shared" si="191"/>
        <v>122.19251336898395</v>
      </c>
      <c r="BW114" s="139">
        <f t="shared" si="192"/>
        <v>-30.093457943925234</v>
      </c>
      <c r="BX114" s="139">
        <f t="shared" si="193"/>
        <v>-8.3904109589041092</v>
      </c>
      <c r="BY114" s="139">
        <f t="shared" si="194"/>
        <v>-64.171779141104295</v>
      </c>
      <c r="BZ114" s="137" t="str">
        <f t="shared" si="195"/>
        <v>Y</v>
      </c>
      <c r="CA114" s="137" t="str">
        <f t="shared" si="196"/>
        <v>N</v>
      </c>
      <c r="CB114" s="137" t="str">
        <f t="shared" si="197"/>
        <v>Y</v>
      </c>
      <c r="CC114" s="137">
        <f>FOD!J114</f>
        <v>719</v>
      </c>
      <c r="CD114" s="137">
        <f>FOD!T114</f>
        <v>335</v>
      </c>
      <c r="CE114" s="137">
        <f>FOD!AD114</f>
        <v>494</v>
      </c>
      <c r="CF114" s="137">
        <f>FOD!AN114</f>
        <v>556</v>
      </c>
      <c r="CG114" s="137">
        <f>FOD!AX114</f>
        <v>1519</v>
      </c>
      <c r="CH114" s="137" t="str">
        <f t="shared" si="198"/>
        <v>Y</v>
      </c>
      <c r="CI114" s="137" t="str">
        <f t="shared" si="199"/>
        <v>N</v>
      </c>
      <c r="CJ114" s="137" t="str">
        <f t="shared" si="200"/>
        <v>N</v>
      </c>
      <c r="CK114" s="137" t="str">
        <f t="shared" si="201"/>
        <v>N</v>
      </c>
      <c r="CL114" s="139">
        <f t="shared" si="202"/>
        <v>114.6268656716418</v>
      </c>
      <c r="CM114" s="139">
        <f t="shared" si="203"/>
        <v>-32.186234817813762</v>
      </c>
      <c r="CN114" s="139">
        <f t="shared" si="204"/>
        <v>-11.151079136690647</v>
      </c>
      <c r="CO114" s="139">
        <f t="shared" si="205"/>
        <v>-63.396971691902571</v>
      </c>
      <c r="CP114" s="137" t="str">
        <f t="shared" si="206"/>
        <v>Y</v>
      </c>
      <c r="CQ114" s="137" t="str">
        <f t="shared" si="207"/>
        <v>N</v>
      </c>
      <c r="CR114" s="137" t="str">
        <f t="shared" si="208"/>
        <v>Y</v>
      </c>
      <c r="CT114" s="144" t="str">
        <f>'FOD (ALL)'!M114</f>
        <v>POWERGRID</v>
      </c>
      <c r="CU114" s="137">
        <f>'FOD (ALL)'!N114</f>
        <v>3511</v>
      </c>
      <c r="CV114" s="137">
        <f>'FOD (ALL)'!AE114</f>
        <v>1290</v>
      </c>
      <c r="CW114" s="137">
        <f>'FOD (ALL)'!AV114</f>
        <v>2116</v>
      </c>
      <c r="CX114" s="137">
        <f>'FOD (ALL)'!BM114</f>
        <v>1740</v>
      </c>
      <c r="CY114" s="137">
        <f>'FOD (ALL)'!CD114</f>
        <v>2026</v>
      </c>
      <c r="CZ114" s="137" t="str">
        <f t="shared" si="209"/>
        <v>Y</v>
      </c>
      <c r="DA114" s="137" t="str">
        <f t="shared" si="210"/>
        <v>N</v>
      </c>
      <c r="DB114" s="137" t="str">
        <f t="shared" si="211"/>
        <v>Y</v>
      </c>
      <c r="DC114" s="137" t="str">
        <f t="shared" si="212"/>
        <v>N</v>
      </c>
      <c r="DD114" s="139">
        <f t="shared" si="213"/>
        <v>172.17054263565893</v>
      </c>
      <c r="DE114" s="139">
        <f t="shared" si="214"/>
        <v>-39.035916824196597</v>
      </c>
      <c r="DF114" s="139">
        <f t="shared" si="215"/>
        <v>21.609195402298852</v>
      </c>
      <c r="DG114" s="139">
        <f t="shared" si="216"/>
        <v>-14.116485686080949</v>
      </c>
      <c r="DH114" s="139" t="str">
        <f t="shared" si="217"/>
        <v>Y</v>
      </c>
      <c r="DI114" s="139" t="str">
        <f t="shared" si="218"/>
        <v>N</v>
      </c>
      <c r="DJ114" s="137" t="str">
        <f t="shared" si="219"/>
        <v>Y</v>
      </c>
      <c r="DK114" s="137">
        <f>'FOD (ALL)'!O114</f>
        <v>21857.85</v>
      </c>
      <c r="DL114" s="137">
        <f>'FOD (ALL)'!AF114</f>
        <v>8144.98</v>
      </c>
      <c r="DM114" s="137">
        <f>'FOD (ALL)'!AW114</f>
        <v>13470.09</v>
      </c>
      <c r="DN114" s="137">
        <f>'FOD (ALL)'!BN114</f>
        <v>10965.03</v>
      </c>
      <c r="DO114" s="137">
        <f>'FOD (ALL)'!CE114</f>
        <v>12603.86</v>
      </c>
      <c r="DP114" s="137" t="str">
        <f t="shared" si="220"/>
        <v>Y</v>
      </c>
      <c r="DQ114" s="137" t="str">
        <f t="shared" si="221"/>
        <v>N</v>
      </c>
      <c r="DR114" s="137" t="str">
        <f t="shared" si="222"/>
        <v>Y</v>
      </c>
      <c r="DS114" s="137" t="str">
        <f t="shared" si="223"/>
        <v>N</v>
      </c>
      <c r="DT114" s="139">
        <f t="shared" si="224"/>
        <v>168.35977497796188</v>
      </c>
      <c r="DU114" s="139">
        <f t="shared" si="225"/>
        <v>-39.532846476898079</v>
      </c>
      <c r="DV114" s="139">
        <f t="shared" si="226"/>
        <v>22.845901926396913</v>
      </c>
      <c r="DW114" s="139">
        <f t="shared" si="227"/>
        <v>-13.002603964182398</v>
      </c>
      <c r="DX114" s="139" t="str">
        <f t="shared" si="228"/>
        <v>Y</v>
      </c>
      <c r="DY114" s="139" t="str">
        <f t="shared" si="229"/>
        <v>N</v>
      </c>
      <c r="DZ114" s="137" t="str">
        <f t="shared" si="230"/>
        <v>Y</v>
      </c>
      <c r="EA114" s="137">
        <f>'FOD (ALL)'!P114</f>
        <v>31956000</v>
      </c>
      <c r="EB114" s="137">
        <f>'FOD (ALL)'!AG114</f>
        <v>31384000</v>
      </c>
      <c r="EC114" s="137">
        <f>'FOD (ALL)'!AX114</f>
        <v>31504000</v>
      </c>
      <c r="ED114" s="137">
        <f>'FOD (ALL)'!BO114</f>
        <v>31244000</v>
      </c>
      <c r="EE114" s="137">
        <f>'FOD (ALL)'!CF114</f>
        <v>30976000</v>
      </c>
      <c r="EF114" s="137" t="str">
        <f t="shared" si="231"/>
        <v>Y</v>
      </c>
      <c r="EG114" s="137" t="str">
        <f t="shared" si="232"/>
        <v>N</v>
      </c>
      <c r="EH114" s="137" t="str">
        <f t="shared" si="233"/>
        <v>Y</v>
      </c>
      <c r="EI114" s="137" t="str">
        <f t="shared" si="234"/>
        <v>Y</v>
      </c>
      <c r="EJ114" s="139">
        <f t="shared" si="235"/>
        <v>1.8225847565638542</v>
      </c>
      <c r="EK114" s="139">
        <f t="shared" si="236"/>
        <v>-0.38090401218892839</v>
      </c>
      <c r="EL114" s="139">
        <f t="shared" si="237"/>
        <v>0.83215977467673785</v>
      </c>
      <c r="EM114" s="139">
        <f t="shared" si="238"/>
        <v>0.86518595041322321</v>
      </c>
      <c r="EN114" s="139" t="str">
        <f t="shared" si="239"/>
        <v>Y</v>
      </c>
      <c r="EO114" s="139" t="str">
        <f t="shared" si="240"/>
        <v>N</v>
      </c>
      <c r="EP114" s="137" t="str">
        <f t="shared" si="241"/>
        <v>N</v>
      </c>
      <c r="EQ114" s="137">
        <f>'FOD (ALL)'!Q114</f>
        <v>572000</v>
      </c>
      <c r="ER114" s="137">
        <f>'FOD (ALL)'!AH114</f>
        <v>-120000</v>
      </c>
      <c r="ES114" s="137">
        <f>'FOD (ALL)'!AY114</f>
        <v>260000</v>
      </c>
      <c r="ET114" s="137">
        <f>'FOD (ALL)'!BP114</f>
        <v>268000</v>
      </c>
      <c r="EU114" s="137">
        <f>'FOD (ALL)'!CG114</f>
        <v>568000</v>
      </c>
      <c r="EV114" s="137" t="str">
        <f t="shared" si="242"/>
        <v>Y</v>
      </c>
      <c r="EW114" s="137" t="str">
        <f t="shared" si="243"/>
        <v>N</v>
      </c>
      <c r="EX114" s="137" t="str">
        <f t="shared" si="244"/>
        <v>N</v>
      </c>
      <c r="EY114" s="137" t="str">
        <f t="shared" si="245"/>
        <v>N</v>
      </c>
      <c r="EZ114" s="139">
        <f t="shared" si="246"/>
        <v>-576.66666666666663</v>
      </c>
      <c r="FA114" s="139">
        <f t="shared" si="247"/>
        <v>-146.15384615384613</v>
      </c>
      <c r="FB114" s="139">
        <f t="shared" si="248"/>
        <v>-2.9850746268656714</v>
      </c>
      <c r="FC114" s="139">
        <f t="shared" si="249"/>
        <v>-52.816901408450704</v>
      </c>
      <c r="FD114" s="139" t="str">
        <f t="shared" si="250"/>
        <v>N</v>
      </c>
      <c r="FE114" s="139" t="str">
        <f t="shared" si="251"/>
        <v>N</v>
      </c>
      <c r="FF114" s="137" t="str">
        <f t="shared" si="252"/>
        <v>Y</v>
      </c>
    </row>
    <row r="115" spans="1:162" x14ac:dyDescent="0.3">
      <c r="A115" s="137" t="str">
        <f>FOD!B115</f>
        <v xml:space="preserve">RBLBANK   </v>
      </c>
      <c r="B115" s="137">
        <f>FOD!F115</f>
        <v>107.35</v>
      </c>
      <c r="C115" s="137">
        <f>FOD!P115</f>
        <v>112.2</v>
      </c>
      <c r="D115" s="137">
        <f>FOD!Z115</f>
        <v>113</v>
      </c>
      <c r="E115" s="137">
        <f>FOD!AJ115</f>
        <v>109.9</v>
      </c>
      <c r="F115" s="137">
        <f>FOD!AT115</f>
        <v>108.9</v>
      </c>
      <c r="G115" s="137" t="str">
        <f t="shared" si="154"/>
        <v>N</v>
      </c>
      <c r="H115" s="137" t="str">
        <f t="shared" si="155"/>
        <v>N</v>
      </c>
      <c r="I115" s="137" t="str">
        <f t="shared" si="156"/>
        <v>Y</v>
      </c>
      <c r="J115" s="137" t="str">
        <f t="shared" si="157"/>
        <v>Y</v>
      </c>
      <c r="K115" s="139">
        <f t="shared" si="158"/>
        <v>-4.3226381461675656</v>
      </c>
      <c r="L115" s="139">
        <f t="shared" si="159"/>
        <v>-0.70796460176990894</v>
      </c>
      <c r="M115" s="139">
        <f t="shared" si="160"/>
        <v>2.8207461328480385</v>
      </c>
      <c r="N115" s="139">
        <f t="shared" si="161"/>
        <v>0.91827364554637281</v>
      </c>
      <c r="O115" s="137" t="str">
        <f t="shared" si="162"/>
        <v>N</v>
      </c>
      <c r="P115" s="137" t="str">
        <f t="shared" si="163"/>
        <v>N</v>
      </c>
      <c r="Q115" s="137" t="str">
        <f t="shared" si="164"/>
        <v>Y</v>
      </c>
      <c r="R115" s="137">
        <f>FOD!C115</f>
        <v>110.1</v>
      </c>
      <c r="S115" s="137">
        <f>FOD!M115</f>
        <v>112.55</v>
      </c>
      <c r="T115" s="137">
        <f>FOD!W115</f>
        <v>109.5</v>
      </c>
      <c r="U115" s="137">
        <f>FOD!AG115</f>
        <v>111.6</v>
      </c>
      <c r="V115" s="137">
        <f>FOD!AQ115</f>
        <v>120.1</v>
      </c>
      <c r="W115" s="137">
        <f>FOD!D115</f>
        <v>114.4</v>
      </c>
      <c r="X115" s="137">
        <f>FOD!N115</f>
        <v>115.85</v>
      </c>
      <c r="Y115" s="137">
        <f>FOD!X115</f>
        <v>113.75</v>
      </c>
      <c r="Z115" s="137">
        <f>FOD!AH115</f>
        <v>114.2</v>
      </c>
      <c r="AA115" s="137">
        <f>FOD!AR115</f>
        <v>120.1</v>
      </c>
      <c r="AB115" s="137">
        <f>FOD!E115</f>
        <v>105.4</v>
      </c>
      <c r="AC115" s="137">
        <f>FOD!O115</f>
        <v>111.1</v>
      </c>
      <c r="AD115" s="137">
        <f>FOD!Y115</f>
        <v>108.7</v>
      </c>
      <c r="AE115" s="137">
        <f>FOD!AI115</f>
        <v>107.8</v>
      </c>
      <c r="AF115" s="137">
        <f>FOD!AS115</f>
        <v>107.95</v>
      </c>
      <c r="AG115" s="137">
        <f>FOD!G115</f>
        <v>16504500</v>
      </c>
      <c r="AH115" s="137">
        <f>FOD!Q115</f>
        <v>18270000</v>
      </c>
      <c r="AI115" s="137">
        <f>FOD!AA115</f>
        <v>18240000</v>
      </c>
      <c r="AJ115" s="137">
        <f>FOD!AK115</f>
        <v>18427500</v>
      </c>
      <c r="AK115" s="137">
        <f>FOD!AU115</f>
        <v>19569000</v>
      </c>
      <c r="AL115" s="137" t="str">
        <f t="shared" si="165"/>
        <v>N</v>
      </c>
      <c r="AM115" s="137" t="str">
        <f t="shared" si="166"/>
        <v>Y</v>
      </c>
      <c r="AN115" s="137" t="str">
        <f t="shared" si="167"/>
        <v>N</v>
      </c>
      <c r="AO115" s="137" t="str">
        <f t="shared" si="168"/>
        <v>N</v>
      </c>
      <c r="AP115" s="139">
        <f t="shared" si="169"/>
        <v>-9.6633825944170777</v>
      </c>
      <c r="AQ115" s="139">
        <f t="shared" si="170"/>
        <v>0.1644736842105263</v>
      </c>
      <c r="AR115" s="139">
        <f t="shared" si="171"/>
        <v>-1.0175010175010175</v>
      </c>
      <c r="AS115" s="139">
        <f t="shared" si="172"/>
        <v>-5.833205580254484</v>
      </c>
      <c r="AT115" s="137" t="str">
        <f t="shared" si="173"/>
        <v>N</v>
      </c>
      <c r="AU115" s="137" t="str">
        <f t="shared" si="174"/>
        <v>Y</v>
      </c>
      <c r="AV115" s="137" t="str">
        <f t="shared" si="175"/>
        <v>Y</v>
      </c>
      <c r="AW115" s="137">
        <f>FOD!H115</f>
        <v>1852997100</v>
      </c>
      <c r="AX115" s="137">
        <f>FOD!R115</f>
        <v>1194030450</v>
      </c>
      <c r="AY115" s="137">
        <f>FOD!AB115</f>
        <v>1085489625</v>
      </c>
      <c r="AZ115" s="137">
        <f>FOD!AL115</f>
        <v>1923386025</v>
      </c>
      <c r="BA115" s="137">
        <f>FOD!AV115</f>
        <v>1760409300</v>
      </c>
      <c r="BB115" s="137" t="str">
        <f t="shared" si="176"/>
        <v>Y</v>
      </c>
      <c r="BC115" s="137" t="str">
        <f t="shared" si="177"/>
        <v>Y</v>
      </c>
      <c r="BD115" s="137" t="str">
        <f t="shared" si="178"/>
        <v>N</v>
      </c>
      <c r="BE115" s="137" t="str">
        <f t="shared" si="179"/>
        <v>Y</v>
      </c>
      <c r="BF115" s="139">
        <f t="shared" si="180"/>
        <v>55.188429239807078</v>
      </c>
      <c r="BG115" s="139">
        <f t="shared" si="181"/>
        <v>9.9992503382977986</v>
      </c>
      <c r="BH115" s="139">
        <f t="shared" si="182"/>
        <v>-43.563610690162939</v>
      </c>
      <c r="BI115" s="139">
        <f t="shared" si="183"/>
        <v>9.2578882081570466</v>
      </c>
      <c r="BJ115" s="137" t="str">
        <f t="shared" si="184"/>
        <v>Y</v>
      </c>
      <c r="BK115" s="137" t="str">
        <f t="shared" si="185"/>
        <v>Y</v>
      </c>
      <c r="BL115" s="137" t="str">
        <f t="shared" si="186"/>
        <v>N</v>
      </c>
      <c r="BM115" s="137">
        <f>FOD!I115</f>
        <v>16995000</v>
      </c>
      <c r="BN115" s="137">
        <f>FOD!S115</f>
        <v>10498500</v>
      </c>
      <c r="BO115" s="137">
        <f>FOD!AC115</f>
        <v>9747000</v>
      </c>
      <c r="BP115" s="137">
        <f>FOD!AM115</f>
        <v>17325000</v>
      </c>
      <c r="BQ115" s="137">
        <f>FOD!AW115</f>
        <v>15693000</v>
      </c>
      <c r="BR115" s="137" t="str">
        <f t="shared" si="187"/>
        <v>Y</v>
      </c>
      <c r="BS115" s="137" t="str">
        <f t="shared" si="188"/>
        <v>Y</v>
      </c>
      <c r="BT115" s="137" t="str">
        <f t="shared" si="189"/>
        <v>N</v>
      </c>
      <c r="BU115" s="137" t="str">
        <f t="shared" si="190"/>
        <v>Y</v>
      </c>
      <c r="BV115" s="139">
        <f t="shared" si="191"/>
        <v>61.880268609801405</v>
      </c>
      <c r="BW115" s="139">
        <f t="shared" si="192"/>
        <v>7.7100646352723912</v>
      </c>
      <c r="BX115" s="139">
        <f t="shared" si="193"/>
        <v>-43.740259740259738</v>
      </c>
      <c r="BY115" s="139">
        <f t="shared" si="194"/>
        <v>10.39954119671191</v>
      </c>
      <c r="BZ115" s="137" t="str">
        <f t="shared" si="195"/>
        <v>Y</v>
      </c>
      <c r="CA115" s="137" t="str">
        <f t="shared" si="196"/>
        <v>Y</v>
      </c>
      <c r="CB115" s="137" t="str">
        <f t="shared" si="197"/>
        <v>N</v>
      </c>
      <c r="CC115" s="137">
        <f>FOD!J115</f>
        <v>8857</v>
      </c>
      <c r="CD115" s="137">
        <f>FOD!T115</f>
        <v>5954</v>
      </c>
      <c r="CE115" s="137">
        <f>FOD!AD115</f>
        <v>5581</v>
      </c>
      <c r="CF115" s="137">
        <f>FOD!AN115</f>
        <v>10355</v>
      </c>
      <c r="CG115" s="137">
        <f>FOD!AX115</f>
        <v>9215</v>
      </c>
      <c r="CH115" s="137" t="str">
        <f t="shared" si="198"/>
        <v>Y</v>
      </c>
      <c r="CI115" s="137" t="str">
        <f t="shared" si="199"/>
        <v>Y</v>
      </c>
      <c r="CJ115" s="137" t="str">
        <f t="shared" si="200"/>
        <v>N</v>
      </c>
      <c r="CK115" s="137" t="str">
        <f t="shared" si="201"/>
        <v>Y</v>
      </c>
      <c r="CL115" s="139">
        <f t="shared" si="202"/>
        <v>48.757138058448099</v>
      </c>
      <c r="CM115" s="139">
        <f t="shared" si="203"/>
        <v>6.6833900734635368</v>
      </c>
      <c r="CN115" s="139">
        <f t="shared" si="204"/>
        <v>-46.103331723804928</v>
      </c>
      <c r="CO115" s="139">
        <f t="shared" si="205"/>
        <v>12.371134020618557</v>
      </c>
      <c r="CP115" s="137" t="str">
        <f t="shared" si="206"/>
        <v>Y</v>
      </c>
      <c r="CQ115" s="137" t="str">
        <f t="shared" si="207"/>
        <v>Y</v>
      </c>
      <c r="CR115" s="137" t="str">
        <f t="shared" si="208"/>
        <v>N</v>
      </c>
      <c r="CT115" s="144" t="str">
        <f>'FOD (ALL)'!M115</f>
        <v>PVR</v>
      </c>
      <c r="CU115" s="137">
        <f>'FOD (ALL)'!N115</f>
        <v>5719</v>
      </c>
      <c r="CV115" s="137">
        <f>'FOD (ALL)'!AE115</f>
        <v>6940</v>
      </c>
      <c r="CW115" s="137">
        <f>'FOD (ALL)'!AV115</f>
        <v>9941</v>
      </c>
      <c r="CX115" s="137">
        <f>'FOD (ALL)'!BM115</f>
        <v>12365</v>
      </c>
      <c r="CY115" s="137">
        <f>'FOD (ALL)'!CD115</f>
        <v>9799</v>
      </c>
      <c r="CZ115" s="137" t="str">
        <f t="shared" si="209"/>
        <v>N</v>
      </c>
      <c r="DA115" s="137" t="str">
        <f t="shared" si="210"/>
        <v>N</v>
      </c>
      <c r="DB115" s="137" t="str">
        <f t="shared" si="211"/>
        <v>N</v>
      </c>
      <c r="DC115" s="137" t="str">
        <f t="shared" si="212"/>
        <v>Y</v>
      </c>
      <c r="DD115" s="139">
        <f t="shared" si="213"/>
        <v>-17.593659942363114</v>
      </c>
      <c r="DE115" s="139">
        <f t="shared" si="214"/>
        <v>-30.18810984810381</v>
      </c>
      <c r="DF115" s="139">
        <f t="shared" si="215"/>
        <v>-19.603720177921552</v>
      </c>
      <c r="DG115" s="139">
        <f t="shared" si="216"/>
        <v>26.186345545463823</v>
      </c>
      <c r="DH115" s="139" t="str">
        <f t="shared" si="217"/>
        <v>Y</v>
      </c>
      <c r="DI115" s="139" t="str">
        <f t="shared" si="218"/>
        <v>N</v>
      </c>
      <c r="DJ115" s="137" t="str">
        <f t="shared" si="219"/>
        <v>N</v>
      </c>
      <c r="DK115" s="137">
        <f>'FOD (ALL)'!O115</f>
        <v>19453.3</v>
      </c>
      <c r="DL115" s="137">
        <f>'FOD (ALL)'!AF115</f>
        <v>23867.709999999995</v>
      </c>
      <c r="DM115" s="137">
        <f>'FOD (ALL)'!AW115</f>
        <v>32147.13</v>
      </c>
      <c r="DN115" s="137">
        <f>'FOD (ALL)'!BN115</f>
        <v>37827.9</v>
      </c>
      <c r="DO115" s="137">
        <f>'FOD (ALL)'!CE115</f>
        <v>29942.719999999998</v>
      </c>
      <c r="DP115" s="137" t="str">
        <f t="shared" si="220"/>
        <v>N</v>
      </c>
      <c r="DQ115" s="137" t="str">
        <f t="shared" si="221"/>
        <v>N</v>
      </c>
      <c r="DR115" s="137" t="str">
        <f t="shared" si="222"/>
        <v>N</v>
      </c>
      <c r="DS115" s="137" t="str">
        <f t="shared" si="223"/>
        <v>Y</v>
      </c>
      <c r="DT115" s="139">
        <f t="shared" si="224"/>
        <v>-18.495322760331835</v>
      </c>
      <c r="DU115" s="139">
        <f t="shared" si="225"/>
        <v>-25.754771887879276</v>
      </c>
      <c r="DV115" s="139">
        <f t="shared" si="226"/>
        <v>-15.017407786316451</v>
      </c>
      <c r="DW115" s="139">
        <f t="shared" si="227"/>
        <v>26.334214126171585</v>
      </c>
      <c r="DX115" s="139" t="str">
        <f t="shared" si="228"/>
        <v>Y</v>
      </c>
      <c r="DY115" s="139" t="str">
        <f t="shared" si="229"/>
        <v>N</v>
      </c>
      <c r="DZ115" s="137" t="str">
        <f t="shared" si="230"/>
        <v>N</v>
      </c>
      <c r="EA115" s="137">
        <f>'FOD (ALL)'!P115</f>
        <v>1926000</v>
      </c>
      <c r="EB115" s="137">
        <f>'FOD (ALL)'!AG115</f>
        <v>2024400</v>
      </c>
      <c r="EC115" s="137">
        <f>'FOD (ALL)'!AX115</f>
        <v>2014000</v>
      </c>
      <c r="ED115" s="137">
        <f>'FOD (ALL)'!BO115</f>
        <v>1929200</v>
      </c>
      <c r="EE115" s="137">
        <f>'FOD (ALL)'!CF115</f>
        <v>1723200</v>
      </c>
      <c r="EF115" s="137" t="str">
        <f t="shared" si="231"/>
        <v>N</v>
      </c>
      <c r="EG115" s="137" t="str">
        <f t="shared" si="232"/>
        <v>Y</v>
      </c>
      <c r="EH115" s="137" t="str">
        <f t="shared" si="233"/>
        <v>Y</v>
      </c>
      <c r="EI115" s="137" t="str">
        <f t="shared" si="234"/>
        <v>Y</v>
      </c>
      <c r="EJ115" s="139">
        <f t="shared" si="235"/>
        <v>-4.8606994665085956</v>
      </c>
      <c r="EK115" s="139">
        <f t="shared" si="236"/>
        <v>0.51638530287984108</v>
      </c>
      <c r="EL115" s="139">
        <f t="shared" si="237"/>
        <v>4.395604395604396</v>
      </c>
      <c r="EM115" s="139">
        <f t="shared" si="238"/>
        <v>11.954503249767875</v>
      </c>
      <c r="EN115" s="139" t="str">
        <f t="shared" si="239"/>
        <v>N</v>
      </c>
      <c r="EO115" s="139" t="str">
        <f t="shared" si="240"/>
        <v>N</v>
      </c>
      <c r="EP115" s="137" t="str">
        <f t="shared" si="241"/>
        <v>N</v>
      </c>
      <c r="EQ115" s="137">
        <f>'FOD (ALL)'!Q115</f>
        <v>-98400</v>
      </c>
      <c r="ER115" s="137">
        <f>'FOD (ALL)'!AH115</f>
        <v>10400</v>
      </c>
      <c r="ES115" s="137">
        <f>'FOD (ALL)'!AY115</f>
        <v>84800</v>
      </c>
      <c r="ET115" s="137">
        <f>'FOD (ALL)'!BP115</f>
        <v>206000</v>
      </c>
      <c r="EU115" s="137">
        <f>'FOD (ALL)'!CG115</f>
        <v>106400</v>
      </c>
      <c r="EV115" s="137" t="str">
        <f t="shared" si="242"/>
        <v>N</v>
      </c>
      <c r="EW115" s="137" t="str">
        <f t="shared" si="243"/>
        <v>N</v>
      </c>
      <c r="EX115" s="137" t="str">
        <f t="shared" si="244"/>
        <v>N</v>
      </c>
      <c r="EY115" s="137" t="str">
        <f t="shared" si="245"/>
        <v>Y</v>
      </c>
      <c r="EZ115" s="139">
        <f t="shared" si="246"/>
        <v>-1046.1538461538462</v>
      </c>
      <c r="FA115" s="139">
        <f t="shared" si="247"/>
        <v>-87.735849056603783</v>
      </c>
      <c r="FB115" s="139">
        <f t="shared" si="248"/>
        <v>-58.834951456310677</v>
      </c>
      <c r="FC115" s="139">
        <f t="shared" si="249"/>
        <v>93.609022556390968</v>
      </c>
      <c r="FD115" s="139" t="str">
        <f t="shared" si="250"/>
        <v>N</v>
      </c>
      <c r="FE115" s="139" t="str">
        <f t="shared" si="251"/>
        <v>N</v>
      </c>
      <c r="FF115" s="137" t="str">
        <f t="shared" si="252"/>
        <v>N</v>
      </c>
    </row>
    <row r="116" spans="1:162" x14ac:dyDescent="0.3">
      <c r="A116" s="137" t="str">
        <f>FOD!B116</f>
        <v xml:space="preserve">RECLTD    </v>
      </c>
      <c r="B116" s="137">
        <f>FOD!F116</f>
        <v>85.9</v>
      </c>
      <c r="C116" s="137">
        <f>FOD!P116</f>
        <v>88.3</v>
      </c>
      <c r="D116" s="137">
        <f>FOD!Z116</f>
        <v>87.85</v>
      </c>
      <c r="E116" s="137">
        <f>FOD!AJ116</f>
        <v>87.4</v>
      </c>
      <c r="F116" s="137">
        <f>FOD!AT116</f>
        <v>90.65</v>
      </c>
      <c r="G116" s="137" t="str">
        <f t="shared" si="154"/>
        <v>N</v>
      </c>
      <c r="H116" s="137" t="str">
        <f t="shared" si="155"/>
        <v>Y</v>
      </c>
      <c r="I116" s="137" t="str">
        <f t="shared" si="156"/>
        <v>Y</v>
      </c>
      <c r="J116" s="137" t="str">
        <f t="shared" si="157"/>
        <v>N</v>
      </c>
      <c r="K116" s="139">
        <f t="shared" si="158"/>
        <v>-2.718006795016978</v>
      </c>
      <c r="L116" s="139">
        <f t="shared" si="159"/>
        <v>0.51223676721685019</v>
      </c>
      <c r="M116" s="139">
        <f t="shared" si="160"/>
        <v>0.51487414187641722</v>
      </c>
      <c r="N116" s="139">
        <f t="shared" si="161"/>
        <v>-3.5852178709321567</v>
      </c>
      <c r="O116" s="137" t="str">
        <f t="shared" si="162"/>
        <v>N</v>
      </c>
      <c r="P116" s="137" t="str">
        <f t="shared" si="163"/>
        <v>N</v>
      </c>
      <c r="Q116" s="137" t="str">
        <f t="shared" si="164"/>
        <v>Y</v>
      </c>
      <c r="R116" s="137">
        <f>FOD!C116</f>
        <v>88.4</v>
      </c>
      <c r="S116" s="137">
        <f>FOD!M116</f>
        <v>87.9</v>
      </c>
      <c r="T116" s="137">
        <f>FOD!W116</f>
        <v>87.2</v>
      </c>
      <c r="U116" s="137">
        <f>FOD!AG116</f>
        <v>92</v>
      </c>
      <c r="V116" s="137">
        <f>FOD!AQ116</f>
        <v>97.55</v>
      </c>
      <c r="W116" s="137">
        <f>FOD!D116</f>
        <v>89.25</v>
      </c>
      <c r="X116" s="137">
        <f>FOD!N116</f>
        <v>88.9</v>
      </c>
      <c r="Y116" s="137">
        <f>FOD!X116</f>
        <v>88.9</v>
      </c>
      <c r="Z116" s="137">
        <f>FOD!AH116</f>
        <v>92.7</v>
      </c>
      <c r="AA116" s="137">
        <f>FOD!AR116</f>
        <v>98.5</v>
      </c>
      <c r="AB116" s="137">
        <f>FOD!E116</f>
        <v>85.4</v>
      </c>
      <c r="AC116" s="137">
        <f>FOD!O116</f>
        <v>87.1</v>
      </c>
      <c r="AD116" s="137">
        <f>FOD!Y116</f>
        <v>87.15</v>
      </c>
      <c r="AE116" s="137">
        <f>FOD!AI116</f>
        <v>86.7</v>
      </c>
      <c r="AF116" s="137">
        <f>FOD!AS116</f>
        <v>90.2</v>
      </c>
      <c r="AG116" s="137">
        <f>FOD!G116</f>
        <v>17526000</v>
      </c>
      <c r="AH116" s="137">
        <f>FOD!Q116</f>
        <v>18660000</v>
      </c>
      <c r="AI116" s="137">
        <f>FOD!AA116</f>
        <v>20604000</v>
      </c>
      <c r="AJ116" s="137">
        <f>FOD!AK116</f>
        <v>21276000</v>
      </c>
      <c r="AK116" s="137">
        <f>FOD!AU116</f>
        <v>20616000</v>
      </c>
      <c r="AL116" s="137" t="str">
        <f t="shared" si="165"/>
        <v>N</v>
      </c>
      <c r="AM116" s="137" t="str">
        <f t="shared" si="166"/>
        <v>N</v>
      </c>
      <c r="AN116" s="137" t="str">
        <f t="shared" si="167"/>
        <v>N</v>
      </c>
      <c r="AO116" s="137" t="str">
        <f t="shared" si="168"/>
        <v>Y</v>
      </c>
      <c r="AP116" s="139">
        <f t="shared" si="169"/>
        <v>-6.077170418006431</v>
      </c>
      <c r="AQ116" s="139">
        <f t="shared" si="170"/>
        <v>-9.4350611531741411</v>
      </c>
      <c r="AR116" s="139">
        <f t="shared" si="171"/>
        <v>-3.1584884376762554</v>
      </c>
      <c r="AS116" s="139">
        <f t="shared" si="172"/>
        <v>3.2013969732246803</v>
      </c>
      <c r="AT116" s="137" t="str">
        <f t="shared" si="173"/>
        <v>Y</v>
      </c>
      <c r="AU116" s="137" t="str">
        <f t="shared" si="174"/>
        <v>N</v>
      </c>
      <c r="AV116" s="137" t="str">
        <f t="shared" si="175"/>
        <v>N</v>
      </c>
      <c r="AW116" s="137">
        <f>FOD!H116</f>
        <v>777951300</v>
      </c>
      <c r="AX116" s="137">
        <f>FOD!R116</f>
        <v>644207100</v>
      </c>
      <c r="AY116" s="137">
        <f>FOD!AB116</f>
        <v>595475100</v>
      </c>
      <c r="AZ116" s="137">
        <f>FOD!AL116</f>
        <v>1370851500</v>
      </c>
      <c r="BA116" s="137">
        <f>FOD!AV116</f>
        <v>1688926200</v>
      </c>
      <c r="BB116" s="137" t="str">
        <f t="shared" si="176"/>
        <v>Y</v>
      </c>
      <c r="BC116" s="137" t="str">
        <f t="shared" si="177"/>
        <v>Y</v>
      </c>
      <c r="BD116" s="137" t="str">
        <f t="shared" si="178"/>
        <v>N</v>
      </c>
      <c r="BE116" s="137" t="str">
        <f t="shared" si="179"/>
        <v>N</v>
      </c>
      <c r="BF116" s="139">
        <f t="shared" si="180"/>
        <v>20.761056498756378</v>
      </c>
      <c r="BG116" s="139">
        <f t="shared" si="181"/>
        <v>8.183717505568243</v>
      </c>
      <c r="BH116" s="139">
        <f t="shared" si="182"/>
        <v>-56.561662587085472</v>
      </c>
      <c r="BI116" s="139">
        <f t="shared" si="183"/>
        <v>-18.832954335127255</v>
      </c>
      <c r="BJ116" s="137" t="str">
        <f t="shared" si="184"/>
        <v>Y</v>
      </c>
      <c r="BK116" s="137" t="str">
        <f t="shared" si="185"/>
        <v>Y</v>
      </c>
      <c r="BL116" s="137" t="str">
        <f t="shared" si="186"/>
        <v>N</v>
      </c>
      <c r="BM116" s="137">
        <f>FOD!I116</f>
        <v>8952000</v>
      </c>
      <c r="BN116" s="137">
        <f>FOD!S116</f>
        <v>7308000</v>
      </c>
      <c r="BO116" s="137">
        <f>FOD!AC116</f>
        <v>6762000</v>
      </c>
      <c r="BP116" s="137">
        <f>FOD!AM116</f>
        <v>15396000</v>
      </c>
      <c r="BQ116" s="137">
        <f>FOD!AW116</f>
        <v>18240000</v>
      </c>
      <c r="BR116" s="137" t="str">
        <f t="shared" si="187"/>
        <v>Y</v>
      </c>
      <c r="BS116" s="137" t="str">
        <f t="shared" si="188"/>
        <v>Y</v>
      </c>
      <c r="BT116" s="137" t="str">
        <f t="shared" si="189"/>
        <v>N</v>
      </c>
      <c r="BU116" s="137" t="str">
        <f t="shared" si="190"/>
        <v>N</v>
      </c>
      <c r="BV116" s="139">
        <f t="shared" si="191"/>
        <v>22.495894909688012</v>
      </c>
      <c r="BW116" s="139">
        <f t="shared" si="192"/>
        <v>8.0745341614906838</v>
      </c>
      <c r="BX116" s="139">
        <f t="shared" si="193"/>
        <v>-56.079501169134836</v>
      </c>
      <c r="BY116" s="139">
        <f t="shared" si="194"/>
        <v>-15.592105263157896</v>
      </c>
      <c r="BZ116" s="137" t="str">
        <f t="shared" si="195"/>
        <v>Y</v>
      </c>
      <c r="CA116" s="137" t="str">
        <f t="shared" si="196"/>
        <v>Y</v>
      </c>
      <c r="CB116" s="137" t="str">
        <f t="shared" si="197"/>
        <v>N</v>
      </c>
      <c r="CC116" s="137">
        <f>FOD!J116</f>
        <v>1397</v>
      </c>
      <c r="CD116" s="137">
        <f>FOD!T116</f>
        <v>1022</v>
      </c>
      <c r="CE116" s="137">
        <f>FOD!AD116</f>
        <v>1052</v>
      </c>
      <c r="CF116" s="137">
        <f>FOD!AN116</f>
        <v>2296</v>
      </c>
      <c r="CG116" s="137">
        <f>FOD!AX116</f>
        <v>2783</v>
      </c>
      <c r="CH116" s="137" t="str">
        <f t="shared" si="198"/>
        <v>Y</v>
      </c>
      <c r="CI116" s="137" t="str">
        <f t="shared" si="199"/>
        <v>N</v>
      </c>
      <c r="CJ116" s="137" t="str">
        <f t="shared" si="200"/>
        <v>N</v>
      </c>
      <c r="CK116" s="137" t="str">
        <f t="shared" si="201"/>
        <v>N</v>
      </c>
      <c r="CL116" s="139">
        <f t="shared" si="202"/>
        <v>36.692759295499023</v>
      </c>
      <c r="CM116" s="139">
        <f t="shared" si="203"/>
        <v>-2.8517110266159698</v>
      </c>
      <c r="CN116" s="139">
        <f t="shared" si="204"/>
        <v>-54.181184668989545</v>
      </c>
      <c r="CO116" s="139">
        <f t="shared" si="205"/>
        <v>-17.499101688825007</v>
      </c>
      <c r="CP116" s="137" t="str">
        <f t="shared" si="206"/>
        <v>Y</v>
      </c>
      <c r="CQ116" s="137" t="str">
        <f t="shared" si="207"/>
        <v>Y</v>
      </c>
      <c r="CR116" s="137" t="str">
        <f t="shared" si="208"/>
        <v>N</v>
      </c>
      <c r="CT116" s="144" t="str">
        <f>'FOD (ALL)'!M116</f>
        <v>RAMCOCEM</v>
      </c>
      <c r="CU116" s="137">
        <f>'FOD (ALL)'!N116</f>
        <v>1074</v>
      </c>
      <c r="CV116" s="137">
        <f>'FOD (ALL)'!AE116</f>
        <v>393</v>
      </c>
      <c r="CW116" s="137">
        <f>'FOD (ALL)'!AV116</f>
        <v>581</v>
      </c>
      <c r="CX116" s="137">
        <f>'FOD (ALL)'!BM116</f>
        <v>604</v>
      </c>
      <c r="CY116" s="137">
        <f>'FOD (ALL)'!CD116</f>
        <v>1668</v>
      </c>
      <c r="CZ116" s="137" t="str">
        <f t="shared" si="209"/>
        <v>Y</v>
      </c>
      <c r="DA116" s="137" t="str">
        <f t="shared" si="210"/>
        <v>N</v>
      </c>
      <c r="DB116" s="137" t="str">
        <f t="shared" si="211"/>
        <v>N</v>
      </c>
      <c r="DC116" s="137" t="str">
        <f t="shared" si="212"/>
        <v>N</v>
      </c>
      <c r="DD116" s="139">
        <f t="shared" si="213"/>
        <v>173.28244274809163</v>
      </c>
      <c r="DE116" s="139">
        <f t="shared" si="214"/>
        <v>-32.358003442340795</v>
      </c>
      <c r="DF116" s="139">
        <f t="shared" si="215"/>
        <v>-3.8079470198675498</v>
      </c>
      <c r="DG116" s="139">
        <f t="shared" si="216"/>
        <v>-63.788968824940049</v>
      </c>
      <c r="DH116" s="139" t="str">
        <f t="shared" si="217"/>
        <v>Y</v>
      </c>
      <c r="DI116" s="139" t="str">
        <f t="shared" si="218"/>
        <v>N</v>
      </c>
      <c r="DJ116" s="137" t="str">
        <f t="shared" si="219"/>
        <v>Y</v>
      </c>
      <c r="DK116" s="137">
        <f>'FOD (ALL)'!O116</f>
        <v>4826.4799999999996</v>
      </c>
      <c r="DL116" s="137">
        <f>'FOD (ALL)'!AF116</f>
        <v>1769.98</v>
      </c>
      <c r="DM116" s="137">
        <f>'FOD (ALL)'!AW116</f>
        <v>2584.4699999999998</v>
      </c>
      <c r="DN116" s="137">
        <f>'FOD (ALL)'!BN116</f>
        <v>2626.03</v>
      </c>
      <c r="DO116" s="137">
        <f>'FOD (ALL)'!CE116</f>
        <v>7387.9</v>
      </c>
      <c r="DP116" s="137" t="str">
        <f t="shared" si="220"/>
        <v>Y</v>
      </c>
      <c r="DQ116" s="137" t="str">
        <f t="shared" si="221"/>
        <v>N</v>
      </c>
      <c r="DR116" s="137" t="str">
        <f t="shared" si="222"/>
        <v>N</v>
      </c>
      <c r="DS116" s="137" t="str">
        <f t="shared" si="223"/>
        <v>N</v>
      </c>
      <c r="DT116" s="139">
        <f t="shared" si="224"/>
        <v>172.68556706855443</v>
      </c>
      <c r="DU116" s="139">
        <f t="shared" si="225"/>
        <v>-31.514778658680498</v>
      </c>
      <c r="DV116" s="139">
        <f t="shared" si="226"/>
        <v>-1.5826171064306349</v>
      </c>
      <c r="DW116" s="139">
        <f t="shared" si="227"/>
        <v>-64.454987208814401</v>
      </c>
      <c r="DX116" s="139" t="str">
        <f t="shared" si="228"/>
        <v>Y</v>
      </c>
      <c r="DY116" s="139" t="str">
        <f t="shared" si="229"/>
        <v>N</v>
      </c>
      <c r="DZ116" s="137" t="str">
        <f t="shared" si="230"/>
        <v>Y</v>
      </c>
      <c r="EA116" s="137">
        <f>'FOD (ALL)'!P116</f>
        <v>578400</v>
      </c>
      <c r="EB116" s="137">
        <f>'FOD (ALL)'!AG116</f>
        <v>540000</v>
      </c>
      <c r="EC116" s="137">
        <f>'FOD (ALL)'!AX116</f>
        <v>559200</v>
      </c>
      <c r="ED116" s="137">
        <f>'FOD (ALL)'!BO116</f>
        <v>520000</v>
      </c>
      <c r="EE116" s="137">
        <f>'FOD (ALL)'!CF116</f>
        <v>518400</v>
      </c>
      <c r="EF116" s="137" t="str">
        <f t="shared" si="231"/>
        <v>Y</v>
      </c>
      <c r="EG116" s="137" t="str">
        <f t="shared" si="232"/>
        <v>N</v>
      </c>
      <c r="EH116" s="137" t="str">
        <f t="shared" si="233"/>
        <v>Y</v>
      </c>
      <c r="EI116" s="137" t="str">
        <f t="shared" si="234"/>
        <v>Y</v>
      </c>
      <c r="EJ116" s="139">
        <f t="shared" si="235"/>
        <v>7.1111111111111107</v>
      </c>
      <c r="EK116" s="139">
        <f t="shared" si="236"/>
        <v>-3.4334763948497855</v>
      </c>
      <c r="EL116" s="139">
        <f t="shared" si="237"/>
        <v>7.5384615384615383</v>
      </c>
      <c r="EM116" s="139">
        <f t="shared" si="238"/>
        <v>0.30864197530864196</v>
      </c>
      <c r="EN116" s="139" t="str">
        <f t="shared" si="239"/>
        <v>Y</v>
      </c>
      <c r="EO116" s="139" t="str">
        <f t="shared" si="240"/>
        <v>N</v>
      </c>
      <c r="EP116" s="137" t="str">
        <f t="shared" si="241"/>
        <v>Y</v>
      </c>
      <c r="EQ116" s="137">
        <f>'FOD (ALL)'!Q116</f>
        <v>38400</v>
      </c>
      <c r="ER116" s="137">
        <f>'FOD (ALL)'!AH116</f>
        <v>-19200</v>
      </c>
      <c r="ES116" s="137">
        <f>'FOD (ALL)'!AY116</f>
        <v>39200</v>
      </c>
      <c r="ET116" s="137">
        <f>'FOD (ALL)'!BP116</f>
        <v>1600</v>
      </c>
      <c r="EU116" s="137">
        <f>'FOD (ALL)'!CG116</f>
        <v>52800</v>
      </c>
      <c r="EV116" s="137" t="str">
        <f t="shared" si="242"/>
        <v>Y</v>
      </c>
      <c r="EW116" s="137" t="str">
        <f t="shared" si="243"/>
        <v>N</v>
      </c>
      <c r="EX116" s="137" t="str">
        <f t="shared" si="244"/>
        <v>Y</v>
      </c>
      <c r="EY116" s="137" t="str">
        <f t="shared" si="245"/>
        <v>N</v>
      </c>
      <c r="EZ116" s="139">
        <f t="shared" si="246"/>
        <v>-300</v>
      </c>
      <c r="FA116" s="139">
        <f t="shared" si="247"/>
        <v>-148.9795918367347</v>
      </c>
      <c r="FB116" s="139">
        <f t="shared" si="248"/>
        <v>2350</v>
      </c>
      <c r="FC116" s="139">
        <f t="shared" si="249"/>
        <v>-96.969696969696969</v>
      </c>
      <c r="FD116" s="139" t="str">
        <f t="shared" si="250"/>
        <v>N</v>
      </c>
      <c r="FE116" s="139" t="str">
        <f t="shared" si="251"/>
        <v>N</v>
      </c>
      <c r="FF116" s="137" t="str">
        <f t="shared" si="252"/>
        <v>Y</v>
      </c>
    </row>
    <row r="117" spans="1:162" x14ac:dyDescent="0.3">
      <c r="A117" s="137" t="str">
        <f>FOD!B117</f>
        <v xml:space="preserve">RELIANCE  </v>
      </c>
      <c r="B117" s="137">
        <f>FOD!F117</f>
        <v>1434.5</v>
      </c>
      <c r="C117" s="137">
        <f>FOD!P117</f>
        <v>1443.15</v>
      </c>
      <c r="D117" s="137">
        <f>FOD!Z117</f>
        <v>1434.9</v>
      </c>
      <c r="E117" s="137">
        <f>FOD!AJ117</f>
        <v>1411.9</v>
      </c>
      <c r="F117" s="137">
        <f>FOD!AT117</f>
        <v>1444.05</v>
      </c>
      <c r="G117" s="137" t="str">
        <f t="shared" si="154"/>
        <v>N</v>
      </c>
      <c r="H117" s="137" t="str">
        <f t="shared" si="155"/>
        <v>Y</v>
      </c>
      <c r="I117" s="137" t="str">
        <f t="shared" si="156"/>
        <v>Y</v>
      </c>
      <c r="J117" s="137" t="str">
        <f t="shared" si="157"/>
        <v>N</v>
      </c>
      <c r="K117" s="139">
        <f t="shared" si="158"/>
        <v>-0.59938329348994146</v>
      </c>
      <c r="L117" s="139">
        <f t="shared" si="159"/>
        <v>0.57495295839431315</v>
      </c>
      <c r="M117" s="139">
        <f t="shared" si="160"/>
        <v>1.6290105531553225</v>
      </c>
      <c r="N117" s="139">
        <f t="shared" si="161"/>
        <v>-2.2263772030054265</v>
      </c>
      <c r="O117" s="137" t="str">
        <f t="shared" si="162"/>
        <v>N</v>
      </c>
      <c r="P117" s="137" t="str">
        <f t="shared" si="163"/>
        <v>N</v>
      </c>
      <c r="Q117" s="137" t="str">
        <f t="shared" si="164"/>
        <v>Y</v>
      </c>
      <c r="R117" s="137">
        <f>FOD!C117</f>
        <v>1450.5</v>
      </c>
      <c r="S117" s="137">
        <f>FOD!M117</f>
        <v>1433.9</v>
      </c>
      <c r="T117" s="137">
        <f>FOD!W117</f>
        <v>1413.95</v>
      </c>
      <c r="U117" s="137">
        <f>FOD!AG117</f>
        <v>1457</v>
      </c>
      <c r="V117" s="137">
        <f>FOD!AQ117</f>
        <v>1468</v>
      </c>
      <c r="W117" s="137">
        <f>FOD!D117</f>
        <v>1457</v>
      </c>
      <c r="X117" s="137">
        <f>FOD!N117</f>
        <v>1462.4</v>
      </c>
      <c r="Y117" s="137">
        <f>FOD!X117</f>
        <v>1444.8</v>
      </c>
      <c r="Z117" s="137">
        <f>FOD!AH117</f>
        <v>1463.4</v>
      </c>
      <c r="AA117" s="137">
        <f>FOD!AR117</f>
        <v>1480</v>
      </c>
      <c r="AB117" s="137">
        <f>FOD!E117</f>
        <v>1427.1</v>
      </c>
      <c r="AC117" s="137">
        <f>FOD!O117</f>
        <v>1425.7</v>
      </c>
      <c r="AD117" s="137">
        <f>FOD!Y117</f>
        <v>1395.4</v>
      </c>
      <c r="AE117" s="137">
        <f>FOD!AI117</f>
        <v>1407</v>
      </c>
      <c r="AF117" s="137">
        <f>FOD!AS117</f>
        <v>1428.65</v>
      </c>
      <c r="AG117" s="137">
        <f>FOD!G117</f>
        <v>24754595</v>
      </c>
      <c r="AH117" s="137">
        <f>FOD!Q117</f>
        <v>25497955</v>
      </c>
      <c r="AI117" s="137">
        <f>FOD!AA117</f>
        <v>25180310</v>
      </c>
      <c r="AJ117" s="137">
        <f>FOD!AK117</f>
        <v>26852870</v>
      </c>
      <c r="AK117" s="137">
        <f>FOD!AU117</f>
        <v>26801865</v>
      </c>
      <c r="AL117" s="137" t="str">
        <f t="shared" si="165"/>
        <v>N</v>
      </c>
      <c r="AM117" s="137" t="str">
        <f t="shared" si="166"/>
        <v>Y</v>
      </c>
      <c r="AN117" s="137" t="str">
        <f t="shared" si="167"/>
        <v>N</v>
      </c>
      <c r="AO117" s="137" t="str">
        <f t="shared" si="168"/>
        <v>Y</v>
      </c>
      <c r="AP117" s="139">
        <f t="shared" si="169"/>
        <v>-2.9153710562278423</v>
      </c>
      <c r="AQ117" s="139">
        <f t="shared" si="170"/>
        <v>1.2614816894629177</v>
      </c>
      <c r="AR117" s="139">
        <f t="shared" si="171"/>
        <v>-6.228607966299319</v>
      </c>
      <c r="AS117" s="139">
        <f t="shared" si="172"/>
        <v>0.19030392101445179</v>
      </c>
      <c r="AT117" s="137" t="str">
        <f t="shared" si="173"/>
        <v>N</v>
      </c>
      <c r="AU117" s="137" t="str">
        <f t="shared" si="174"/>
        <v>Y</v>
      </c>
      <c r="AV117" s="137" t="str">
        <f t="shared" si="175"/>
        <v>N</v>
      </c>
      <c r="AW117" s="137">
        <f>FOD!H117</f>
        <v>30421961615.75</v>
      </c>
      <c r="AX117" s="137">
        <f>FOD!R117</f>
        <v>32766766909.75</v>
      </c>
      <c r="AY117" s="137">
        <f>FOD!AB117</f>
        <v>44272250766.5</v>
      </c>
      <c r="AZ117" s="137">
        <f>FOD!AL117</f>
        <v>30769927825.75</v>
      </c>
      <c r="BA117" s="137">
        <f>FOD!AV117</f>
        <v>46741941197</v>
      </c>
      <c r="BB117" s="137" t="str">
        <f t="shared" si="176"/>
        <v>N</v>
      </c>
      <c r="BC117" s="137" t="str">
        <f t="shared" si="177"/>
        <v>N</v>
      </c>
      <c r="BD117" s="137" t="str">
        <f t="shared" si="178"/>
        <v>Y</v>
      </c>
      <c r="BE117" s="137" t="str">
        <f t="shared" si="179"/>
        <v>N</v>
      </c>
      <c r="BF117" s="139">
        <f t="shared" si="180"/>
        <v>-7.1560471634517144</v>
      </c>
      <c r="BG117" s="139">
        <f t="shared" si="181"/>
        <v>-25.988025586121744</v>
      </c>
      <c r="BH117" s="139">
        <f t="shared" si="182"/>
        <v>43.881555449897739</v>
      </c>
      <c r="BI117" s="139">
        <f t="shared" si="183"/>
        <v>-34.170624844042891</v>
      </c>
      <c r="BJ117" s="137" t="str">
        <f t="shared" si="184"/>
        <v>Y</v>
      </c>
      <c r="BK117" s="137" t="str">
        <f t="shared" si="185"/>
        <v>N</v>
      </c>
      <c r="BL117" s="137" t="str">
        <f t="shared" si="186"/>
        <v>Y</v>
      </c>
      <c r="BM117" s="137">
        <f>FOD!I117</f>
        <v>21090315</v>
      </c>
      <c r="BN117" s="137">
        <f>FOD!S117</f>
        <v>22658845</v>
      </c>
      <c r="BO117" s="137">
        <f>FOD!AC117</f>
        <v>31020635</v>
      </c>
      <c r="BP117" s="137">
        <f>FOD!AM117</f>
        <v>21396345</v>
      </c>
      <c r="BQ117" s="137">
        <f>FOD!AW117</f>
        <v>32130120</v>
      </c>
      <c r="BR117" s="137" t="str">
        <f t="shared" si="187"/>
        <v>N</v>
      </c>
      <c r="BS117" s="137" t="str">
        <f t="shared" si="188"/>
        <v>N</v>
      </c>
      <c r="BT117" s="137" t="str">
        <f t="shared" si="189"/>
        <v>Y</v>
      </c>
      <c r="BU117" s="137" t="str">
        <f t="shared" si="190"/>
        <v>N</v>
      </c>
      <c r="BV117" s="139">
        <f t="shared" si="191"/>
        <v>-6.92237402215338</v>
      </c>
      <c r="BW117" s="139">
        <f t="shared" si="192"/>
        <v>-26.955573282107213</v>
      </c>
      <c r="BX117" s="139">
        <f t="shared" si="193"/>
        <v>44.981000259623784</v>
      </c>
      <c r="BY117" s="139">
        <f t="shared" si="194"/>
        <v>-33.407204828366652</v>
      </c>
      <c r="BZ117" s="137" t="str">
        <f t="shared" si="195"/>
        <v>Y</v>
      </c>
      <c r="CA117" s="137" t="str">
        <f t="shared" si="196"/>
        <v>N</v>
      </c>
      <c r="CB117" s="137" t="str">
        <f t="shared" si="197"/>
        <v>Y</v>
      </c>
      <c r="CC117" s="137">
        <f>FOD!J117</f>
        <v>36399</v>
      </c>
      <c r="CD117" s="137">
        <f>FOD!T117</f>
        <v>37945</v>
      </c>
      <c r="CE117" s="137">
        <f>FOD!AD117</f>
        <v>52777</v>
      </c>
      <c r="CF117" s="137">
        <f>FOD!AN117</f>
        <v>37007</v>
      </c>
      <c r="CG117" s="137">
        <f>FOD!AX117</f>
        <v>54802</v>
      </c>
      <c r="CH117" s="137" t="str">
        <f t="shared" si="198"/>
        <v>N</v>
      </c>
      <c r="CI117" s="137" t="str">
        <f t="shared" si="199"/>
        <v>N</v>
      </c>
      <c r="CJ117" s="137" t="str">
        <f t="shared" si="200"/>
        <v>Y</v>
      </c>
      <c r="CK117" s="137" t="str">
        <f t="shared" si="201"/>
        <v>N</v>
      </c>
      <c r="CL117" s="139">
        <f t="shared" si="202"/>
        <v>-4.0743180919752273</v>
      </c>
      <c r="CM117" s="139">
        <f t="shared" si="203"/>
        <v>-28.103150993804121</v>
      </c>
      <c r="CN117" s="139">
        <f t="shared" si="204"/>
        <v>42.613559596833035</v>
      </c>
      <c r="CO117" s="139">
        <f t="shared" si="205"/>
        <v>-32.471442648078536</v>
      </c>
      <c r="CP117" s="137" t="str">
        <f t="shared" si="206"/>
        <v>Y</v>
      </c>
      <c r="CQ117" s="137" t="str">
        <f t="shared" si="207"/>
        <v>N</v>
      </c>
      <c r="CR117" s="137" t="str">
        <f t="shared" si="208"/>
        <v>Y</v>
      </c>
      <c r="CT117" s="144" t="str">
        <f>'FOD (ALL)'!M117</f>
        <v>RBLBANK</v>
      </c>
      <c r="CU117" s="137">
        <f>'FOD (ALL)'!N117</f>
        <v>14278</v>
      </c>
      <c r="CV117" s="137">
        <f>'FOD (ALL)'!AE117</f>
        <v>8296</v>
      </c>
      <c r="CW117" s="137">
        <f>'FOD (ALL)'!AV117</f>
        <v>7609</v>
      </c>
      <c r="CX117" s="137">
        <f>'FOD (ALL)'!BM117</f>
        <v>13012</v>
      </c>
      <c r="CY117" s="137">
        <f>'FOD (ALL)'!CD117</f>
        <v>11275</v>
      </c>
      <c r="CZ117" s="137" t="str">
        <f t="shared" si="209"/>
        <v>Y</v>
      </c>
      <c r="DA117" s="137" t="str">
        <f t="shared" si="210"/>
        <v>Y</v>
      </c>
      <c r="DB117" s="137" t="str">
        <f t="shared" si="211"/>
        <v>N</v>
      </c>
      <c r="DC117" s="137" t="str">
        <f t="shared" si="212"/>
        <v>Y</v>
      </c>
      <c r="DD117" s="139">
        <f t="shared" si="213"/>
        <v>72.107039537126326</v>
      </c>
      <c r="DE117" s="139">
        <f t="shared" si="214"/>
        <v>9.0287817058746214</v>
      </c>
      <c r="DF117" s="139">
        <f t="shared" si="215"/>
        <v>-41.523209345219797</v>
      </c>
      <c r="DG117" s="139">
        <f t="shared" si="216"/>
        <v>15.405764966740577</v>
      </c>
      <c r="DH117" s="139" t="str">
        <f t="shared" si="217"/>
        <v>Y</v>
      </c>
      <c r="DI117" s="139" t="str">
        <f t="shared" si="218"/>
        <v>Y</v>
      </c>
      <c r="DJ117" s="137" t="str">
        <f t="shared" si="219"/>
        <v>N</v>
      </c>
      <c r="DK117" s="137">
        <f>'FOD (ALL)'!O117</f>
        <v>23363.760000000002</v>
      </c>
      <c r="DL117" s="137">
        <f>'FOD (ALL)'!AF117</f>
        <v>14156.78</v>
      </c>
      <c r="DM117" s="137">
        <f>'FOD (ALL)'!AW117</f>
        <v>12697.789999999999</v>
      </c>
      <c r="DN117" s="137">
        <f>'FOD (ALL)'!BN117</f>
        <v>21627.8</v>
      </c>
      <c r="DO117" s="137">
        <f>'FOD (ALL)'!CE117</f>
        <v>18943.8</v>
      </c>
      <c r="DP117" s="137" t="str">
        <f t="shared" si="220"/>
        <v>Y</v>
      </c>
      <c r="DQ117" s="137" t="str">
        <f t="shared" si="221"/>
        <v>Y</v>
      </c>
      <c r="DR117" s="137" t="str">
        <f t="shared" si="222"/>
        <v>N</v>
      </c>
      <c r="DS117" s="137" t="str">
        <f t="shared" si="223"/>
        <v>Y</v>
      </c>
      <c r="DT117" s="139">
        <f t="shared" si="224"/>
        <v>65.035834419974037</v>
      </c>
      <c r="DU117" s="139">
        <f t="shared" si="225"/>
        <v>11.490109696254242</v>
      </c>
      <c r="DV117" s="139">
        <f t="shared" si="226"/>
        <v>-41.289497776010506</v>
      </c>
      <c r="DW117" s="139">
        <f t="shared" si="227"/>
        <v>14.168223904390883</v>
      </c>
      <c r="DX117" s="139" t="str">
        <f t="shared" si="228"/>
        <v>Y</v>
      </c>
      <c r="DY117" s="139" t="str">
        <f t="shared" si="229"/>
        <v>Y</v>
      </c>
      <c r="DZ117" s="137" t="str">
        <f t="shared" si="230"/>
        <v>N</v>
      </c>
      <c r="EA117" s="137">
        <f>'FOD (ALL)'!P117</f>
        <v>21550300</v>
      </c>
      <c r="EB117" s="137">
        <f>'FOD (ALL)'!AG117</f>
        <v>22077200</v>
      </c>
      <c r="EC117" s="137">
        <f>'FOD (ALL)'!AX117</f>
        <v>21527100</v>
      </c>
      <c r="ED117" s="137">
        <f>'FOD (ALL)'!BO117</f>
        <v>20685300</v>
      </c>
      <c r="EE117" s="137">
        <f>'FOD (ALL)'!CF117</f>
        <v>21608600</v>
      </c>
      <c r="EF117" s="137" t="str">
        <f t="shared" si="231"/>
        <v>N</v>
      </c>
      <c r="EG117" s="137" t="str">
        <f t="shared" si="232"/>
        <v>Y</v>
      </c>
      <c r="EH117" s="137" t="str">
        <f t="shared" si="233"/>
        <v>Y</v>
      </c>
      <c r="EI117" s="137" t="str">
        <f t="shared" si="234"/>
        <v>N</v>
      </c>
      <c r="EJ117" s="139">
        <f t="shared" si="235"/>
        <v>-2.3866251155037776</v>
      </c>
      <c r="EK117" s="139">
        <f t="shared" si="236"/>
        <v>2.5553836791764799</v>
      </c>
      <c r="EL117" s="139">
        <f t="shared" si="237"/>
        <v>4.0695566416730724</v>
      </c>
      <c r="EM117" s="139">
        <f t="shared" si="238"/>
        <v>-4.2728358153698061</v>
      </c>
      <c r="EN117" s="139" t="str">
        <f t="shared" si="239"/>
        <v>N</v>
      </c>
      <c r="EO117" s="139" t="str">
        <f t="shared" si="240"/>
        <v>N</v>
      </c>
      <c r="EP117" s="137" t="str">
        <f t="shared" si="241"/>
        <v>Y</v>
      </c>
      <c r="EQ117" s="137">
        <f>'FOD (ALL)'!Q117</f>
        <v>-526900</v>
      </c>
      <c r="ER117" s="137">
        <f>'FOD (ALL)'!AH117</f>
        <v>550100</v>
      </c>
      <c r="ES117" s="137">
        <f>'FOD (ALL)'!AY117</f>
        <v>841800</v>
      </c>
      <c r="ET117" s="137">
        <f>'FOD (ALL)'!BP117</f>
        <v>-923300</v>
      </c>
      <c r="EU117" s="137">
        <f>'FOD (ALL)'!CG117</f>
        <v>-264000</v>
      </c>
      <c r="EV117" s="137" t="str">
        <f t="shared" si="242"/>
        <v>N</v>
      </c>
      <c r="EW117" s="137" t="str">
        <f t="shared" si="243"/>
        <v>N</v>
      </c>
      <c r="EX117" s="137" t="str">
        <f t="shared" si="244"/>
        <v>Y</v>
      </c>
      <c r="EY117" s="137" t="str">
        <f t="shared" si="245"/>
        <v>N</v>
      </c>
      <c r="EZ117" s="139">
        <f t="shared" si="246"/>
        <v>-195.78258498454827</v>
      </c>
      <c r="FA117" s="139">
        <f t="shared" si="247"/>
        <v>-34.651936326918509</v>
      </c>
      <c r="FB117" s="139">
        <f t="shared" si="248"/>
        <v>-191.17296653308784</v>
      </c>
      <c r="FC117" s="139">
        <f t="shared" si="249"/>
        <v>249.7348484848485</v>
      </c>
      <c r="FD117" s="139" t="str">
        <f t="shared" si="250"/>
        <v>N</v>
      </c>
      <c r="FE117" s="139" t="str">
        <f t="shared" si="251"/>
        <v>Y</v>
      </c>
      <c r="FF117" s="137" t="str">
        <f t="shared" si="252"/>
        <v>N</v>
      </c>
    </row>
    <row r="118" spans="1:162" x14ac:dyDescent="0.3">
      <c r="A118" s="137" t="str">
        <f>FOD!B118</f>
        <v xml:space="preserve">SAIL      </v>
      </c>
      <c r="B118" s="137">
        <f>FOD!F118</f>
        <v>27.3</v>
      </c>
      <c r="C118" s="137">
        <f>FOD!P118</f>
        <v>28.15</v>
      </c>
      <c r="D118" s="137">
        <f>FOD!Z118</f>
        <v>27.6</v>
      </c>
      <c r="E118" s="137">
        <f>FOD!AJ118</f>
        <v>26.8</v>
      </c>
      <c r="F118" s="137">
        <f>FOD!AT118</f>
        <v>26.4</v>
      </c>
      <c r="G118" s="137" t="str">
        <f t="shared" si="154"/>
        <v>N</v>
      </c>
      <c r="H118" s="137" t="str">
        <f t="shared" si="155"/>
        <v>Y</v>
      </c>
      <c r="I118" s="137" t="str">
        <f t="shared" si="156"/>
        <v>Y</v>
      </c>
      <c r="J118" s="137" t="str">
        <f t="shared" si="157"/>
        <v>Y</v>
      </c>
      <c r="K118" s="139">
        <f t="shared" si="158"/>
        <v>-3.01953818827708</v>
      </c>
      <c r="L118" s="139">
        <f t="shared" si="159"/>
        <v>1.9927536231883956</v>
      </c>
      <c r="M118" s="139">
        <f t="shared" si="160"/>
        <v>2.9850746268656745</v>
      </c>
      <c r="N118" s="139">
        <f t="shared" si="161"/>
        <v>1.5151515151515234</v>
      </c>
      <c r="O118" s="137" t="str">
        <f t="shared" si="162"/>
        <v>N</v>
      </c>
      <c r="P118" s="137" t="str">
        <f t="shared" si="163"/>
        <v>N</v>
      </c>
      <c r="Q118" s="137" t="str">
        <f t="shared" si="164"/>
        <v>Y</v>
      </c>
      <c r="R118" s="137">
        <f>FOD!C118</f>
        <v>27.5</v>
      </c>
      <c r="S118" s="137">
        <f>FOD!M118</f>
        <v>27.65</v>
      </c>
      <c r="T118" s="137">
        <f>FOD!W118</f>
        <v>26.65</v>
      </c>
      <c r="U118" s="137">
        <f>FOD!AG118</f>
        <v>27.05</v>
      </c>
      <c r="V118" s="137">
        <f>FOD!AQ118</f>
        <v>29</v>
      </c>
      <c r="W118" s="137">
        <f>FOD!D118</f>
        <v>28.1</v>
      </c>
      <c r="X118" s="137">
        <f>FOD!N118</f>
        <v>28.5</v>
      </c>
      <c r="Y118" s="137">
        <f>FOD!X118</f>
        <v>27.8</v>
      </c>
      <c r="Z118" s="137">
        <f>FOD!AH118</f>
        <v>27.75</v>
      </c>
      <c r="AA118" s="137">
        <f>FOD!AR118</f>
        <v>29.05</v>
      </c>
      <c r="AB118" s="137">
        <f>FOD!E118</f>
        <v>27</v>
      </c>
      <c r="AC118" s="137">
        <f>FOD!O118</f>
        <v>27.3</v>
      </c>
      <c r="AD118" s="137">
        <f>FOD!Y118</f>
        <v>26.5</v>
      </c>
      <c r="AE118" s="137">
        <f>FOD!AI118</f>
        <v>26.05</v>
      </c>
      <c r="AF118" s="137">
        <f>FOD!AS118</f>
        <v>26.15</v>
      </c>
      <c r="AG118" s="137">
        <f>FOD!G118</f>
        <v>32357700</v>
      </c>
      <c r="AH118" s="137">
        <f>FOD!Q118</f>
        <v>34241700</v>
      </c>
      <c r="AI118" s="137">
        <f>FOD!AA118</f>
        <v>35623300</v>
      </c>
      <c r="AJ118" s="137">
        <f>FOD!AK118</f>
        <v>39171500</v>
      </c>
      <c r="AK118" s="137">
        <f>FOD!AU118</f>
        <v>42782500</v>
      </c>
      <c r="AL118" s="137" t="str">
        <f t="shared" si="165"/>
        <v>N</v>
      </c>
      <c r="AM118" s="137" t="str">
        <f t="shared" si="166"/>
        <v>N</v>
      </c>
      <c r="AN118" s="137" t="str">
        <f t="shared" si="167"/>
        <v>N</v>
      </c>
      <c r="AO118" s="137" t="str">
        <f t="shared" si="168"/>
        <v>N</v>
      </c>
      <c r="AP118" s="139">
        <f t="shared" si="169"/>
        <v>-5.5020632737276474</v>
      </c>
      <c r="AQ118" s="139">
        <f t="shared" si="170"/>
        <v>-3.878360511238431</v>
      </c>
      <c r="AR118" s="139">
        <f t="shared" si="171"/>
        <v>-9.0581162324649291</v>
      </c>
      <c r="AS118" s="139">
        <f t="shared" si="172"/>
        <v>-8.4403669724770651</v>
      </c>
      <c r="AT118" s="137" t="str">
        <f t="shared" si="173"/>
        <v>N</v>
      </c>
      <c r="AU118" s="137" t="str">
        <f t="shared" si="174"/>
        <v>Y</v>
      </c>
      <c r="AV118" s="137" t="str">
        <f t="shared" si="175"/>
        <v>N</v>
      </c>
      <c r="AW118" s="137">
        <f>FOD!H118</f>
        <v>795626545</v>
      </c>
      <c r="AX118" s="137">
        <f>FOD!R118</f>
        <v>947101715</v>
      </c>
      <c r="AY118" s="137">
        <f>FOD!AB118</f>
        <v>646818805</v>
      </c>
      <c r="AZ118" s="137">
        <f>FOD!AL118</f>
        <v>947587630</v>
      </c>
      <c r="BA118" s="137">
        <f>FOD!AV118</f>
        <v>994810090</v>
      </c>
      <c r="BB118" s="137" t="str">
        <f t="shared" si="176"/>
        <v>N</v>
      </c>
      <c r="BC118" s="137" t="str">
        <f t="shared" si="177"/>
        <v>Y</v>
      </c>
      <c r="BD118" s="137" t="str">
        <f t="shared" si="178"/>
        <v>N</v>
      </c>
      <c r="BE118" s="137" t="str">
        <f t="shared" si="179"/>
        <v>N</v>
      </c>
      <c r="BF118" s="139">
        <f t="shared" si="180"/>
        <v>-15.99354827480172</v>
      </c>
      <c r="BG118" s="139">
        <f t="shared" si="181"/>
        <v>46.424579446171172</v>
      </c>
      <c r="BH118" s="139">
        <f t="shared" si="182"/>
        <v>-31.740476076075414</v>
      </c>
      <c r="BI118" s="139">
        <f t="shared" si="183"/>
        <v>-4.7468818897886331</v>
      </c>
      <c r="BJ118" s="137" t="str">
        <f t="shared" si="184"/>
        <v>N</v>
      </c>
      <c r="BK118" s="137" t="str">
        <f t="shared" si="185"/>
        <v>Y</v>
      </c>
      <c r="BL118" s="137" t="str">
        <f t="shared" si="186"/>
        <v>N</v>
      </c>
      <c r="BM118" s="137">
        <f>FOD!I118</f>
        <v>28950800</v>
      </c>
      <c r="BN118" s="137">
        <f>FOD!S118</f>
        <v>33802100</v>
      </c>
      <c r="BO118" s="137">
        <f>FOD!AC118</f>
        <v>23581400</v>
      </c>
      <c r="BP118" s="137">
        <f>FOD!AM118</f>
        <v>34932500</v>
      </c>
      <c r="BQ118" s="137">
        <f>FOD!AW118</f>
        <v>36722300</v>
      </c>
      <c r="BR118" s="137" t="str">
        <f t="shared" si="187"/>
        <v>N</v>
      </c>
      <c r="BS118" s="137" t="str">
        <f t="shared" si="188"/>
        <v>Y</v>
      </c>
      <c r="BT118" s="137" t="str">
        <f t="shared" si="189"/>
        <v>N</v>
      </c>
      <c r="BU118" s="137" t="str">
        <f t="shared" si="190"/>
        <v>N</v>
      </c>
      <c r="BV118" s="139">
        <f t="shared" si="191"/>
        <v>-14.352066883418486</v>
      </c>
      <c r="BW118" s="139">
        <f t="shared" si="192"/>
        <v>43.342210386151798</v>
      </c>
      <c r="BX118" s="139">
        <f t="shared" si="193"/>
        <v>-32.49438202247191</v>
      </c>
      <c r="BY118" s="139">
        <f t="shared" si="194"/>
        <v>-4.8738777255237276</v>
      </c>
      <c r="BZ118" s="137" t="str">
        <f t="shared" si="195"/>
        <v>N</v>
      </c>
      <c r="CA118" s="137" t="str">
        <f t="shared" si="196"/>
        <v>Y</v>
      </c>
      <c r="CB118" s="137" t="str">
        <f t="shared" si="197"/>
        <v>N</v>
      </c>
      <c r="CC118" s="137">
        <f>FOD!J118</f>
        <v>1622</v>
      </c>
      <c r="CD118" s="137">
        <f>FOD!T118</f>
        <v>1866</v>
      </c>
      <c r="CE118" s="137">
        <f>FOD!AD118</f>
        <v>1385</v>
      </c>
      <c r="CF118" s="137">
        <f>FOD!AN118</f>
        <v>2040</v>
      </c>
      <c r="CG118" s="137">
        <f>FOD!AX118</f>
        <v>2083</v>
      </c>
      <c r="CH118" s="137" t="str">
        <f t="shared" si="198"/>
        <v>N</v>
      </c>
      <c r="CI118" s="137" t="str">
        <f t="shared" si="199"/>
        <v>Y</v>
      </c>
      <c r="CJ118" s="137" t="str">
        <f t="shared" si="200"/>
        <v>N</v>
      </c>
      <c r="CK118" s="137" t="str">
        <f t="shared" si="201"/>
        <v>N</v>
      </c>
      <c r="CL118" s="139">
        <f t="shared" si="202"/>
        <v>-13.076098606645232</v>
      </c>
      <c r="CM118" s="139">
        <f t="shared" si="203"/>
        <v>34.729241877256314</v>
      </c>
      <c r="CN118" s="139">
        <f t="shared" si="204"/>
        <v>-32.107843137254903</v>
      </c>
      <c r="CO118" s="139">
        <f t="shared" si="205"/>
        <v>-2.0643302928468552</v>
      </c>
      <c r="CP118" s="137" t="str">
        <f t="shared" si="206"/>
        <v>N</v>
      </c>
      <c r="CQ118" s="137" t="str">
        <f t="shared" si="207"/>
        <v>Y</v>
      </c>
      <c r="CR118" s="137" t="str">
        <f t="shared" si="208"/>
        <v>N</v>
      </c>
      <c r="CT118" s="144" t="str">
        <f>'FOD (ALL)'!M118</f>
        <v>RECLTD</v>
      </c>
      <c r="CU118" s="137">
        <f>'FOD (ALL)'!N118</f>
        <v>1967</v>
      </c>
      <c r="CV118" s="137">
        <f>'FOD (ALL)'!AE118</f>
        <v>1609</v>
      </c>
      <c r="CW118" s="137">
        <f>'FOD (ALL)'!AV118</f>
        <v>1404</v>
      </c>
      <c r="CX118" s="137">
        <f>'FOD (ALL)'!BM118</f>
        <v>3019</v>
      </c>
      <c r="CY118" s="137">
        <f>'FOD (ALL)'!CD118</f>
        <v>3292</v>
      </c>
      <c r="CZ118" s="137" t="str">
        <f t="shared" si="209"/>
        <v>Y</v>
      </c>
      <c r="DA118" s="137" t="str">
        <f t="shared" si="210"/>
        <v>Y</v>
      </c>
      <c r="DB118" s="137" t="str">
        <f t="shared" si="211"/>
        <v>N</v>
      </c>
      <c r="DC118" s="137" t="str">
        <f t="shared" si="212"/>
        <v>N</v>
      </c>
      <c r="DD118" s="139">
        <f t="shared" si="213"/>
        <v>22.249844623990057</v>
      </c>
      <c r="DE118" s="139">
        <f t="shared" si="214"/>
        <v>14.6011396011396</v>
      </c>
      <c r="DF118" s="139">
        <f t="shared" si="215"/>
        <v>-53.494534614110634</v>
      </c>
      <c r="DG118" s="139">
        <f t="shared" si="216"/>
        <v>-8.2928311057108139</v>
      </c>
      <c r="DH118" s="139" t="str">
        <f t="shared" si="217"/>
        <v>Y</v>
      </c>
      <c r="DI118" s="139" t="str">
        <f t="shared" si="218"/>
        <v>Y</v>
      </c>
      <c r="DJ118" s="137" t="str">
        <f t="shared" si="219"/>
        <v>N</v>
      </c>
      <c r="DK118" s="137">
        <f>'FOD (ALL)'!O118</f>
        <v>10262.98</v>
      </c>
      <c r="DL118" s="137">
        <f>'FOD (ALL)'!AF118</f>
        <v>8512.3700000000008</v>
      </c>
      <c r="DM118" s="137">
        <f>'FOD (ALL)'!AW118</f>
        <v>7422.1600000000008</v>
      </c>
      <c r="DN118" s="137">
        <f>'FOD (ALL)'!BN118</f>
        <v>16130.890000000001</v>
      </c>
      <c r="DO118" s="137">
        <f>'FOD (ALL)'!CE118</f>
        <v>18285.669999999998</v>
      </c>
      <c r="DP118" s="137" t="str">
        <f t="shared" si="220"/>
        <v>Y</v>
      </c>
      <c r="DQ118" s="137" t="str">
        <f t="shared" si="221"/>
        <v>Y</v>
      </c>
      <c r="DR118" s="137" t="str">
        <f t="shared" si="222"/>
        <v>N</v>
      </c>
      <c r="DS118" s="137" t="str">
        <f t="shared" si="223"/>
        <v>N</v>
      </c>
      <c r="DT118" s="139">
        <f t="shared" si="224"/>
        <v>20.5654829383591</v>
      </c>
      <c r="DU118" s="139">
        <f t="shared" si="225"/>
        <v>14.688581221638982</v>
      </c>
      <c r="DV118" s="139">
        <f t="shared" si="226"/>
        <v>-53.987907672794243</v>
      </c>
      <c r="DW118" s="139">
        <f t="shared" si="227"/>
        <v>-11.783981664330579</v>
      </c>
      <c r="DX118" s="139" t="str">
        <f t="shared" si="228"/>
        <v>Y</v>
      </c>
      <c r="DY118" s="139" t="str">
        <f t="shared" si="229"/>
        <v>Y</v>
      </c>
      <c r="DZ118" s="137" t="str">
        <f t="shared" si="230"/>
        <v>N</v>
      </c>
      <c r="EA118" s="137">
        <f>'FOD (ALL)'!P118</f>
        <v>22032000</v>
      </c>
      <c r="EB118" s="137">
        <f>'FOD (ALL)'!AG118</f>
        <v>21876000</v>
      </c>
      <c r="EC118" s="137">
        <f>'FOD (ALL)'!AX118</f>
        <v>22536000</v>
      </c>
      <c r="ED118" s="137">
        <f>'FOD (ALL)'!BO118</f>
        <v>22752000</v>
      </c>
      <c r="EE118" s="137">
        <f>'FOD (ALL)'!CF118</f>
        <v>21534000</v>
      </c>
      <c r="EF118" s="137" t="str">
        <f t="shared" si="231"/>
        <v>Y</v>
      </c>
      <c r="EG118" s="137" t="str">
        <f t="shared" si="232"/>
        <v>N</v>
      </c>
      <c r="EH118" s="137" t="str">
        <f t="shared" si="233"/>
        <v>N</v>
      </c>
      <c r="EI118" s="137" t="str">
        <f t="shared" si="234"/>
        <v>Y</v>
      </c>
      <c r="EJ118" s="139">
        <f t="shared" si="235"/>
        <v>0.7131102578167855</v>
      </c>
      <c r="EK118" s="139">
        <f t="shared" si="236"/>
        <v>-2.9286474973375931</v>
      </c>
      <c r="EL118" s="139">
        <f t="shared" si="237"/>
        <v>-0.949367088607595</v>
      </c>
      <c r="EM118" s="139">
        <f t="shared" si="238"/>
        <v>5.6561716355530791</v>
      </c>
      <c r="EN118" s="139" t="str">
        <f t="shared" si="239"/>
        <v>Y</v>
      </c>
      <c r="EO118" s="139" t="str">
        <f t="shared" si="240"/>
        <v>N</v>
      </c>
      <c r="EP118" s="137" t="str">
        <f t="shared" si="241"/>
        <v>N</v>
      </c>
      <c r="EQ118" s="137">
        <f>'FOD (ALL)'!Q118</f>
        <v>156000</v>
      </c>
      <c r="ER118" s="137">
        <f>'FOD (ALL)'!AH118</f>
        <v>-660000</v>
      </c>
      <c r="ES118" s="137">
        <f>'FOD (ALL)'!AY118</f>
        <v>-216000</v>
      </c>
      <c r="ET118" s="137">
        <f>'FOD (ALL)'!BP118</f>
        <v>1218000</v>
      </c>
      <c r="EU118" s="137">
        <f>'FOD (ALL)'!CG118</f>
        <v>-210000</v>
      </c>
      <c r="EV118" s="137" t="str">
        <f t="shared" si="242"/>
        <v>Y</v>
      </c>
      <c r="EW118" s="137" t="str">
        <f t="shared" si="243"/>
        <v>N</v>
      </c>
      <c r="EX118" s="137" t="str">
        <f t="shared" si="244"/>
        <v>N</v>
      </c>
      <c r="EY118" s="137" t="str">
        <f t="shared" si="245"/>
        <v>Y</v>
      </c>
      <c r="EZ118" s="139">
        <f t="shared" si="246"/>
        <v>-123.63636363636363</v>
      </c>
      <c r="FA118" s="139">
        <f t="shared" si="247"/>
        <v>205.55555555555554</v>
      </c>
      <c r="FB118" s="139">
        <f t="shared" si="248"/>
        <v>-117.73399014778325</v>
      </c>
      <c r="FC118" s="139">
        <f t="shared" si="249"/>
        <v>-680</v>
      </c>
      <c r="FD118" s="139" t="str">
        <f t="shared" si="250"/>
        <v>N</v>
      </c>
      <c r="FE118" s="139" t="str">
        <f t="shared" si="251"/>
        <v>Y</v>
      </c>
      <c r="FF118" s="137" t="str">
        <f t="shared" si="252"/>
        <v>Y</v>
      </c>
    </row>
    <row r="119" spans="1:162" x14ac:dyDescent="0.3">
      <c r="A119" s="137" t="str">
        <f>FOD!B119</f>
        <v xml:space="preserve">SBILIFE   </v>
      </c>
      <c r="B119" s="137">
        <f>FOD!F119</f>
        <v>730.05</v>
      </c>
      <c r="C119" s="137">
        <f>FOD!P119</f>
        <v>731.35</v>
      </c>
      <c r="D119" s="137">
        <f>FOD!Z119</f>
        <v>716.9</v>
      </c>
      <c r="E119" s="137">
        <f>FOD!AJ119</f>
        <v>704.2</v>
      </c>
      <c r="F119" s="137">
        <f>FOD!AT119</f>
        <v>700.35</v>
      </c>
      <c r="G119" s="137" t="str">
        <f t="shared" si="154"/>
        <v>N</v>
      </c>
      <c r="H119" s="137" t="str">
        <f t="shared" si="155"/>
        <v>Y</v>
      </c>
      <c r="I119" s="137" t="str">
        <f t="shared" si="156"/>
        <v>Y</v>
      </c>
      <c r="J119" s="137" t="str">
        <f t="shared" si="157"/>
        <v>Y</v>
      </c>
      <c r="K119" s="139">
        <f t="shared" si="158"/>
        <v>-0.17775346961100269</v>
      </c>
      <c r="L119" s="139">
        <f t="shared" si="159"/>
        <v>2.0156228204770605</v>
      </c>
      <c r="M119" s="139">
        <f t="shared" si="160"/>
        <v>1.8034649247372807</v>
      </c>
      <c r="N119" s="139">
        <f t="shared" si="161"/>
        <v>0.54972513743128759</v>
      </c>
      <c r="O119" s="137" t="str">
        <f t="shared" si="162"/>
        <v>N</v>
      </c>
      <c r="P119" s="137" t="str">
        <f t="shared" si="163"/>
        <v>Y</v>
      </c>
      <c r="Q119" s="137" t="str">
        <f t="shared" si="164"/>
        <v>Y</v>
      </c>
      <c r="R119" s="137">
        <f>FOD!C119</f>
        <v>732.05</v>
      </c>
      <c r="S119" s="137">
        <f>FOD!M119</f>
        <v>717.95</v>
      </c>
      <c r="T119" s="137">
        <f>FOD!W119</f>
        <v>704.8</v>
      </c>
      <c r="U119" s="137">
        <f>FOD!AG119</f>
        <v>704.1</v>
      </c>
      <c r="V119" s="137">
        <f>FOD!AQ119</f>
        <v>750.7</v>
      </c>
      <c r="W119" s="137">
        <f>FOD!D119</f>
        <v>742.65</v>
      </c>
      <c r="X119" s="137">
        <f>FOD!N119</f>
        <v>742.95</v>
      </c>
      <c r="Y119" s="137">
        <f>FOD!X119</f>
        <v>719</v>
      </c>
      <c r="Z119" s="137">
        <f>FOD!AH119</f>
        <v>720.75</v>
      </c>
      <c r="AA119" s="137">
        <f>FOD!AR119</f>
        <v>750.75</v>
      </c>
      <c r="AB119" s="137">
        <f>FOD!E119</f>
        <v>724</v>
      </c>
      <c r="AC119" s="137">
        <f>FOD!O119</f>
        <v>717.75</v>
      </c>
      <c r="AD119" s="137">
        <f>FOD!Y119</f>
        <v>699.85</v>
      </c>
      <c r="AE119" s="137">
        <f>FOD!AI119</f>
        <v>699</v>
      </c>
      <c r="AF119" s="137">
        <f>FOD!AS119</f>
        <v>695.25</v>
      </c>
      <c r="AG119" s="137">
        <f>FOD!G119</f>
        <v>2274000</v>
      </c>
      <c r="AH119" s="137">
        <f>FOD!Q119</f>
        <v>2209500</v>
      </c>
      <c r="AI119" s="137">
        <f>FOD!AA119</f>
        <v>2212500</v>
      </c>
      <c r="AJ119" s="137">
        <f>FOD!AK119</f>
        <v>2224500</v>
      </c>
      <c r="AK119" s="137">
        <f>FOD!AU119</f>
        <v>2180250</v>
      </c>
      <c r="AL119" s="137" t="str">
        <f t="shared" si="165"/>
        <v>Y</v>
      </c>
      <c r="AM119" s="137" t="str">
        <f t="shared" si="166"/>
        <v>N</v>
      </c>
      <c r="AN119" s="137" t="str">
        <f t="shared" si="167"/>
        <v>N</v>
      </c>
      <c r="AO119" s="137" t="str">
        <f t="shared" si="168"/>
        <v>Y</v>
      </c>
      <c r="AP119" s="139">
        <f t="shared" si="169"/>
        <v>2.9192124915139175</v>
      </c>
      <c r="AQ119" s="139">
        <f t="shared" si="170"/>
        <v>-0.13559322033898305</v>
      </c>
      <c r="AR119" s="139">
        <f t="shared" si="171"/>
        <v>-0.5394470667565745</v>
      </c>
      <c r="AS119" s="139">
        <f t="shared" si="172"/>
        <v>2.0295837633298937</v>
      </c>
      <c r="AT119" s="137" t="str">
        <f t="shared" si="173"/>
        <v>Y</v>
      </c>
      <c r="AU119" s="137" t="str">
        <f t="shared" si="174"/>
        <v>Y</v>
      </c>
      <c r="AV119" s="137" t="str">
        <f t="shared" si="175"/>
        <v>N</v>
      </c>
      <c r="AW119" s="137">
        <f>FOD!H119</f>
        <v>520111200</v>
      </c>
      <c r="AX119" s="137">
        <f>FOD!R119</f>
        <v>496520325</v>
      </c>
      <c r="AY119" s="137">
        <f>FOD!AB119</f>
        <v>376459237.5</v>
      </c>
      <c r="AZ119" s="137">
        <f>FOD!AL119</f>
        <v>613670662.5</v>
      </c>
      <c r="BA119" s="137">
        <f>FOD!AV119</f>
        <v>926487450</v>
      </c>
      <c r="BB119" s="137" t="str">
        <f t="shared" si="176"/>
        <v>Y</v>
      </c>
      <c r="BC119" s="137" t="str">
        <f t="shared" si="177"/>
        <v>Y</v>
      </c>
      <c r="BD119" s="137" t="str">
        <f t="shared" si="178"/>
        <v>N</v>
      </c>
      <c r="BE119" s="137" t="str">
        <f t="shared" si="179"/>
        <v>N</v>
      </c>
      <c r="BF119" s="139">
        <f t="shared" si="180"/>
        <v>4.7512405458930607</v>
      </c>
      <c r="BG119" s="139">
        <f t="shared" si="181"/>
        <v>31.892187929111447</v>
      </c>
      <c r="BH119" s="139">
        <f t="shared" si="182"/>
        <v>-38.654516093964325</v>
      </c>
      <c r="BI119" s="139">
        <f t="shared" si="183"/>
        <v>-33.76373716665023</v>
      </c>
      <c r="BJ119" s="137" t="str">
        <f t="shared" si="184"/>
        <v>N</v>
      </c>
      <c r="BK119" s="137" t="str">
        <f t="shared" si="185"/>
        <v>Y</v>
      </c>
      <c r="BL119" s="137" t="str">
        <f t="shared" si="186"/>
        <v>N</v>
      </c>
      <c r="BM119" s="137">
        <f>FOD!I119</f>
        <v>710250</v>
      </c>
      <c r="BN119" s="137">
        <f>FOD!S119</f>
        <v>678000</v>
      </c>
      <c r="BO119" s="137">
        <f>FOD!AC119</f>
        <v>530250</v>
      </c>
      <c r="BP119" s="137">
        <f>FOD!AM119</f>
        <v>866250</v>
      </c>
      <c r="BQ119" s="137">
        <f>FOD!AW119</f>
        <v>1302750</v>
      </c>
      <c r="BR119" s="137" t="str">
        <f t="shared" si="187"/>
        <v>Y</v>
      </c>
      <c r="BS119" s="137" t="str">
        <f t="shared" si="188"/>
        <v>Y</v>
      </c>
      <c r="BT119" s="137" t="str">
        <f t="shared" si="189"/>
        <v>N</v>
      </c>
      <c r="BU119" s="137" t="str">
        <f t="shared" si="190"/>
        <v>N</v>
      </c>
      <c r="BV119" s="139">
        <f t="shared" si="191"/>
        <v>4.7566371681415927</v>
      </c>
      <c r="BW119" s="139">
        <f t="shared" si="192"/>
        <v>27.864214992927867</v>
      </c>
      <c r="BX119" s="139">
        <f t="shared" si="193"/>
        <v>-38.787878787878789</v>
      </c>
      <c r="BY119" s="139">
        <f t="shared" si="194"/>
        <v>-33.506044905008636</v>
      </c>
      <c r="BZ119" s="137" t="str">
        <f t="shared" si="195"/>
        <v>N</v>
      </c>
      <c r="CA119" s="137" t="str">
        <f t="shared" si="196"/>
        <v>Y</v>
      </c>
      <c r="CB119" s="137" t="str">
        <f t="shared" si="197"/>
        <v>N</v>
      </c>
      <c r="CC119" s="137">
        <f>FOD!J119</f>
        <v>891</v>
      </c>
      <c r="CD119" s="137">
        <f>FOD!T119</f>
        <v>878</v>
      </c>
      <c r="CE119" s="137">
        <f>FOD!AD119</f>
        <v>658</v>
      </c>
      <c r="CF119" s="137">
        <f>FOD!AN119</f>
        <v>1077</v>
      </c>
      <c r="CG119" s="137">
        <f>FOD!AX119</f>
        <v>1616</v>
      </c>
      <c r="CH119" s="137" t="str">
        <f t="shared" si="198"/>
        <v>Y</v>
      </c>
      <c r="CI119" s="137" t="str">
        <f t="shared" si="199"/>
        <v>Y</v>
      </c>
      <c r="CJ119" s="137" t="str">
        <f t="shared" si="200"/>
        <v>N</v>
      </c>
      <c r="CK119" s="137" t="str">
        <f t="shared" si="201"/>
        <v>N</v>
      </c>
      <c r="CL119" s="139">
        <f t="shared" si="202"/>
        <v>1.4806378132118452</v>
      </c>
      <c r="CM119" s="139">
        <f t="shared" si="203"/>
        <v>33.434650455927049</v>
      </c>
      <c r="CN119" s="139">
        <f t="shared" si="204"/>
        <v>-38.904363974001853</v>
      </c>
      <c r="CO119" s="139">
        <f t="shared" si="205"/>
        <v>-33.353960396039604</v>
      </c>
      <c r="CP119" s="137" t="str">
        <f t="shared" si="206"/>
        <v>N</v>
      </c>
      <c r="CQ119" s="137" t="str">
        <f t="shared" si="207"/>
        <v>Y</v>
      </c>
      <c r="CR119" s="137" t="str">
        <f t="shared" si="208"/>
        <v>N</v>
      </c>
      <c r="CT119" s="144" t="str">
        <f>'FOD (ALL)'!M119</f>
        <v>RELIANCE</v>
      </c>
      <c r="CU119" s="137">
        <f>'FOD (ALL)'!N119</f>
        <v>50110</v>
      </c>
      <c r="CV119" s="137">
        <f>'FOD (ALL)'!AE119</f>
        <v>50219</v>
      </c>
      <c r="CW119" s="137">
        <f>'FOD (ALL)'!AV119</f>
        <v>68759</v>
      </c>
      <c r="CX119" s="137">
        <f>'FOD (ALL)'!BM119</f>
        <v>45925</v>
      </c>
      <c r="CY119" s="137">
        <f>'FOD (ALL)'!CD119</f>
        <v>67770</v>
      </c>
      <c r="CZ119" s="137" t="str">
        <f t="shared" si="209"/>
        <v>N</v>
      </c>
      <c r="DA119" s="137" t="str">
        <f t="shared" si="210"/>
        <v>N</v>
      </c>
      <c r="DB119" s="137" t="str">
        <f t="shared" si="211"/>
        <v>Y</v>
      </c>
      <c r="DC119" s="137" t="str">
        <f t="shared" si="212"/>
        <v>N</v>
      </c>
      <c r="DD119" s="139">
        <f t="shared" si="213"/>
        <v>-0.21704932396105059</v>
      </c>
      <c r="DE119" s="139">
        <f t="shared" si="214"/>
        <v>-26.963742928198492</v>
      </c>
      <c r="DF119" s="139">
        <f t="shared" si="215"/>
        <v>49.720195971692974</v>
      </c>
      <c r="DG119" s="139">
        <f t="shared" si="216"/>
        <v>-32.234026855540797</v>
      </c>
      <c r="DH119" s="139" t="str">
        <f t="shared" si="217"/>
        <v>Y</v>
      </c>
      <c r="DI119" s="139" t="str">
        <f t="shared" si="218"/>
        <v>N</v>
      </c>
      <c r="DJ119" s="137" t="str">
        <f t="shared" si="219"/>
        <v>Y</v>
      </c>
      <c r="DK119" s="137">
        <f>'FOD (ALL)'!O119</f>
        <v>364959.55</v>
      </c>
      <c r="DL119" s="137">
        <f>'FOD (ALL)'!AF119</f>
        <v>366684.95999999996</v>
      </c>
      <c r="DM119" s="137">
        <f>'FOD (ALL)'!AW119</f>
        <v>495526.08</v>
      </c>
      <c r="DN119" s="137">
        <f>'FOD (ALL)'!BN119</f>
        <v>333389.19000000006</v>
      </c>
      <c r="DO119" s="137">
        <f>'FOD (ALL)'!CE119</f>
        <v>497801.94999999995</v>
      </c>
      <c r="DP119" s="137" t="str">
        <f t="shared" si="220"/>
        <v>N</v>
      </c>
      <c r="DQ119" s="137" t="str">
        <f t="shared" si="221"/>
        <v>N</v>
      </c>
      <c r="DR119" s="137" t="str">
        <f t="shared" si="222"/>
        <v>Y</v>
      </c>
      <c r="DS119" s="137" t="str">
        <f t="shared" si="223"/>
        <v>N</v>
      </c>
      <c r="DT119" s="139">
        <f t="shared" si="224"/>
        <v>-0.4705428878239169</v>
      </c>
      <c r="DU119" s="139">
        <f t="shared" si="225"/>
        <v>-26.000875675403414</v>
      </c>
      <c r="DV119" s="139">
        <f t="shared" si="226"/>
        <v>48.632917582000765</v>
      </c>
      <c r="DW119" s="139">
        <f t="shared" si="227"/>
        <v>-33.027745270985761</v>
      </c>
      <c r="DX119" s="139" t="str">
        <f t="shared" si="228"/>
        <v>Y</v>
      </c>
      <c r="DY119" s="139" t="str">
        <f t="shared" si="229"/>
        <v>N</v>
      </c>
      <c r="DZ119" s="137" t="str">
        <f t="shared" si="230"/>
        <v>Y</v>
      </c>
      <c r="EA119" s="137">
        <f>'FOD (ALL)'!P119</f>
        <v>30328785</v>
      </c>
      <c r="EB119" s="137">
        <f>'FOD (ALL)'!AG119</f>
        <v>30081840</v>
      </c>
      <c r="EC119" s="137">
        <f>'FOD (ALL)'!AX119</f>
        <v>29442005</v>
      </c>
      <c r="ED119" s="137">
        <f>'FOD (ALL)'!BO119</f>
        <v>29949530</v>
      </c>
      <c r="EE119" s="137">
        <f>'FOD (ALL)'!CF119</f>
        <v>29594515</v>
      </c>
      <c r="EF119" s="137" t="str">
        <f t="shared" si="231"/>
        <v>Y</v>
      </c>
      <c r="EG119" s="137" t="str">
        <f t="shared" si="232"/>
        <v>Y</v>
      </c>
      <c r="EH119" s="137" t="str">
        <f t="shared" si="233"/>
        <v>N</v>
      </c>
      <c r="EI119" s="137" t="str">
        <f t="shared" si="234"/>
        <v>Y</v>
      </c>
      <c r="EJ119" s="139">
        <f t="shared" si="235"/>
        <v>0.82091055600322316</v>
      </c>
      <c r="EK119" s="139">
        <f t="shared" si="236"/>
        <v>2.1732045762508361</v>
      </c>
      <c r="EL119" s="139">
        <f t="shared" si="237"/>
        <v>-1.6946008835530977</v>
      </c>
      <c r="EM119" s="139">
        <f t="shared" si="238"/>
        <v>1.1995972902411141</v>
      </c>
      <c r="EN119" s="139" t="str">
        <f t="shared" si="239"/>
        <v>N</v>
      </c>
      <c r="EO119" s="139" t="str">
        <f t="shared" si="240"/>
        <v>Y</v>
      </c>
      <c r="EP119" s="137" t="str">
        <f t="shared" si="241"/>
        <v>N</v>
      </c>
      <c r="EQ119" s="137">
        <f>'FOD (ALL)'!Q119</f>
        <v>246945</v>
      </c>
      <c r="ER119" s="137">
        <f>'FOD (ALL)'!AH119</f>
        <v>639835</v>
      </c>
      <c r="ES119" s="137">
        <f>'FOD (ALL)'!AY119</f>
        <v>-507525</v>
      </c>
      <c r="ET119" s="137">
        <f>'FOD (ALL)'!BP119</f>
        <v>355015</v>
      </c>
      <c r="EU119" s="137">
        <f>'FOD (ALL)'!CG119</f>
        <v>375215</v>
      </c>
      <c r="EV119" s="137" t="str">
        <f t="shared" si="242"/>
        <v>N</v>
      </c>
      <c r="EW119" s="137" t="str">
        <f t="shared" si="243"/>
        <v>Y</v>
      </c>
      <c r="EX119" s="137" t="str">
        <f t="shared" si="244"/>
        <v>N</v>
      </c>
      <c r="EY119" s="137" t="str">
        <f t="shared" si="245"/>
        <v>N</v>
      </c>
      <c r="EZ119" s="139">
        <f t="shared" si="246"/>
        <v>-61.404893449092349</v>
      </c>
      <c r="FA119" s="139">
        <f t="shared" si="247"/>
        <v>-226.06965174129354</v>
      </c>
      <c r="FB119" s="139">
        <f t="shared" si="248"/>
        <v>-242.95874822190612</v>
      </c>
      <c r="FC119" s="139">
        <f t="shared" si="249"/>
        <v>-5.3835800807537009</v>
      </c>
      <c r="FD119" s="139" t="str">
        <f t="shared" si="250"/>
        <v>Y</v>
      </c>
      <c r="FE119" s="139" t="str">
        <f t="shared" si="251"/>
        <v>Y</v>
      </c>
      <c r="FF119" s="137" t="str">
        <f t="shared" si="252"/>
        <v>N</v>
      </c>
    </row>
    <row r="120" spans="1:162" x14ac:dyDescent="0.3">
      <c r="A120" s="137" t="str">
        <f>FOD!B120</f>
        <v xml:space="preserve">SBIN      </v>
      </c>
      <c r="B120" s="137">
        <f>FOD!F120</f>
        <v>150.4</v>
      </c>
      <c r="C120" s="137">
        <f>FOD!P120</f>
        <v>151.69999999999999</v>
      </c>
      <c r="D120" s="137">
        <f>FOD!Z120</f>
        <v>153.69999999999999</v>
      </c>
      <c r="E120" s="137">
        <f>FOD!AJ120</f>
        <v>152.4</v>
      </c>
      <c r="F120" s="137">
        <f>FOD!AT120</f>
        <v>155</v>
      </c>
      <c r="G120" s="137" t="str">
        <f t="shared" si="154"/>
        <v>N</v>
      </c>
      <c r="H120" s="137" t="str">
        <f t="shared" si="155"/>
        <v>N</v>
      </c>
      <c r="I120" s="137" t="str">
        <f t="shared" si="156"/>
        <v>Y</v>
      </c>
      <c r="J120" s="137" t="str">
        <f t="shared" si="157"/>
        <v>N</v>
      </c>
      <c r="K120" s="139">
        <f t="shared" si="158"/>
        <v>-0.85695451549108959</v>
      </c>
      <c r="L120" s="139">
        <f t="shared" si="159"/>
        <v>-1.3012361743656475</v>
      </c>
      <c r="M120" s="139">
        <f t="shared" si="160"/>
        <v>0.85301837270340075</v>
      </c>
      <c r="N120" s="139">
        <f t="shared" si="161"/>
        <v>-1.6774193548387062</v>
      </c>
      <c r="O120" s="137" t="str">
        <f t="shared" si="162"/>
        <v>Y</v>
      </c>
      <c r="P120" s="137" t="str">
        <f t="shared" si="163"/>
        <v>N</v>
      </c>
      <c r="Q120" s="137" t="str">
        <f t="shared" si="164"/>
        <v>Y</v>
      </c>
      <c r="R120" s="137">
        <f>FOD!C120</f>
        <v>151.6</v>
      </c>
      <c r="S120" s="137">
        <f>FOD!M120</f>
        <v>154.05000000000001</v>
      </c>
      <c r="T120" s="137">
        <f>FOD!W120</f>
        <v>151.80000000000001</v>
      </c>
      <c r="U120" s="137">
        <f>FOD!AG120</f>
        <v>157.6</v>
      </c>
      <c r="V120" s="137">
        <f>FOD!AQ120</f>
        <v>165.7</v>
      </c>
      <c r="W120" s="137">
        <f>FOD!D120</f>
        <v>155.69999999999999</v>
      </c>
      <c r="X120" s="137">
        <f>FOD!N120</f>
        <v>156.4</v>
      </c>
      <c r="Y120" s="137">
        <f>FOD!X120</f>
        <v>155.55000000000001</v>
      </c>
      <c r="Z120" s="137">
        <f>FOD!AH120</f>
        <v>158</v>
      </c>
      <c r="AA120" s="137">
        <f>FOD!AR120</f>
        <v>165.7</v>
      </c>
      <c r="AB120" s="137">
        <f>FOD!E120</f>
        <v>148.75</v>
      </c>
      <c r="AC120" s="137">
        <f>FOD!O120</f>
        <v>151.30000000000001</v>
      </c>
      <c r="AD120" s="137">
        <f>FOD!Y120</f>
        <v>151.35</v>
      </c>
      <c r="AE120" s="137">
        <f>FOD!AI120</f>
        <v>151.9</v>
      </c>
      <c r="AF120" s="137">
        <f>FOD!AS120</f>
        <v>154.05000000000001</v>
      </c>
      <c r="AG120" s="137">
        <f>FOD!G120</f>
        <v>87927000</v>
      </c>
      <c r="AH120" s="137">
        <f>FOD!Q120</f>
        <v>96912000</v>
      </c>
      <c r="AI120" s="137">
        <f>FOD!AA120</f>
        <v>97335000</v>
      </c>
      <c r="AJ120" s="137">
        <f>FOD!AK120</f>
        <v>99528000</v>
      </c>
      <c r="AK120" s="137">
        <f>FOD!AU120</f>
        <v>101484000</v>
      </c>
      <c r="AL120" s="137" t="str">
        <f t="shared" si="165"/>
        <v>N</v>
      </c>
      <c r="AM120" s="137" t="str">
        <f t="shared" si="166"/>
        <v>N</v>
      </c>
      <c r="AN120" s="137" t="str">
        <f t="shared" si="167"/>
        <v>N</v>
      </c>
      <c r="AO120" s="137" t="str">
        <f t="shared" si="168"/>
        <v>N</v>
      </c>
      <c r="AP120" s="139">
        <f t="shared" si="169"/>
        <v>-9.2712976721149083</v>
      </c>
      <c r="AQ120" s="139">
        <f t="shared" si="170"/>
        <v>-0.43458159963014331</v>
      </c>
      <c r="AR120" s="139">
        <f t="shared" si="171"/>
        <v>-2.2034000482276346</v>
      </c>
      <c r="AS120" s="139">
        <f t="shared" si="172"/>
        <v>-1.9273974222537542</v>
      </c>
      <c r="AT120" s="137" t="str">
        <f t="shared" si="173"/>
        <v>N</v>
      </c>
      <c r="AU120" s="137" t="str">
        <f t="shared" si="174"/>
        <v>Y</v>
      </c>
      <c r="AV120" s="137" t="str">
        <f t="shared" si="175"/>
        <v>N</v>
      </c>
      <c r="AW120" s="137">
        <f>FOD!H120</f>
        <v>18725925150</v>
      </c>
      <c r="AX120" s="137">
        <f>FOD!R120</f>
        <v>10504871700</v>
      </c>
      <c r="AY120" s="137">
        <f>FOD!AB120</f>
        <v>11089639350</v>
      </c>
      <c r="AZ120" s="137">
        <f>FOD!AL120</f>
        <v>13457526150</v>
      </c>
      <c r="BA120" s="137">
        <f>FOD!AV120</f>
        <v>16574887950</v>
      </c>
      <c r="BB120" s="137" t="str">
        <f t="shared" si="176"/>
        <v>Y</v>
      </c>
      <c r="BC120" s="137" t="str">
        <f t="shared" si="177"/>
        <v>N</v>
      </c>
      <c r="BD120" s="137" t="str">
        <f t="shared" si="178"/>
        <v>N</v>
      </c>
      <c r="BE120" s="137" t="str">
        <f t="shared" si="179"/>
        <v>N</v>
      </c>
      <c r="BF120" s="139">
        <f t="shared" si="180"/>
        <v>78.259437000073021</v>
      </c>
      <c r="BG120" s="139">
        <f t="shared" si="181"/>
        <v>-5.273098894780559</v>
      </c>
      <c r="BH120" s="139">
        <f t="shared" si="182"/>
        <v>-17.595260626708871</v>
      </c>
      <c r="BI120" s="139">
        <f t="shared" si="183"/>
        <v>-18.80773981340851</v>
      </c>
      <c r="BJ120" s="137" t="str">
        <f t="shared" si="184"/>
        <v>Y</v>
      </c>
      <c r="BK120" s="137" t="str">
        <f t="shared" si="185"/>
        <v>Y</v>
      </c>
      <c r="BL120" s="137" t="str">
        <f t="shared" si="186"/>
        <v>Y</v>
      </c>
      <c r="BM120" s="137">
        <f>FOD!I120</f>
        <v>123672000</v>
      </c>
      <c r="BN120" s="137">
        <f>FOD!S120</f>
        <v>68205000</v>
      </c>
      <c r="BO120" s="137">
        <f>FOD!AC120</f>
        <v>72357000</v>
      </c>
      <c r="BP120" s="137">
        <f>FOD!AM120</f>
        <v>86979000</v>
      </c>
      <c r="BQ120" s="137">
        <f>FOD!AW120</f>
        <v>105216000</v>
      </c>
      <c r="BR120" s="137" t="str">
        <f t="shared" si="187"/>
        <v>Y</v>
      </c>
      <c r="BS120" s="137" t="str">
        <f t="shared" si="188"/>
        <v>N</v>
      </c>
      <c r="BT120" s="137" t="str">
        <f t="shared" si="189"/>
        <v>N</v>
      </c>
      <c r="BU120" s="137" t="str">
        <f t="shared" si="190"/>
        <v>N</v>
      </c>
      <c r="BV120" s="139">
        <f t="shared" si="191"/>
        <v>81.323949857048603</v>
      </c>
      <c r="BW120" s="139">
        <f t="shared" si="192"/>
        <v>-5.7382146855176419</v>
      </c>
      <c r="BX120" s="139">
        <f t="shared" si="193"/>
        <v>-16.810954368295796</v>
      </c>
      <c r="BY120" s="139">
        <f t="shared" si="194"/>
        <v>-17.3329151459854</v>
      </c>
      <c r="BZ120" s="137" t="str">
        <f t="shared" si="195"/>
        <v>Y</v>
      </c>
      <c r="CA120" s="137" t="str">
        <f t="shared" si="196"/>
        <v>Y</v>
      </c>
      <c r="CB120" s="137" t="str">
        <f t="shared" si="197"/>
        <v>Y</v>
      </c>
      <c r="CC120" s="137">
        <f>FOD!J120</f>
        <v>33436</v>
      </c>
      <c r="CD120" s="137">
        <f>FOD!T120</f>
        <v>20468</v>
      </c>
      <c r="CE120" s="137">
        <f>FOD!AD120</f>
        <v>21602</v>
      </c>
      <c r="CF120" s="137">
        <f>FOD!AN120</f>
        <v>25818</v>
      </c>
      <c r="CG120" s="137">
        <f>FOD!AX120</f>
        <v>30957</v>
      </c>
      <c r="CH120" s="137" t="str">
        <f t="shared" si="198"/>
        <v>Y</v>
      </c>
      <c r="CI120" s="137" t="str">
        <f t="shared" si="199"/>
        <v>N</v>
      </c>
      <c r="CJ120" s="137" t="str">
        <f t="shared" si="200"/>
        <v>N</v>
      </c>
      <c r="CK120" s="137" t="str">
        <f t="shared" si="201"/>
        <v>N</v>
      </c>
      <c r="CL120" s="139">
        <f t="shared" si="202"/>
        <v>63.357435997654875</v>
      </c>
      <c r="CM120" s="139">
        <f t="shared" si="203"/>
        <v>-5.2495139338950096</v>
      </c>
      <c r="CN120" s="139">
        <f t="shared" si="204"/>
        <v>-16.329692462622976</v>
      </c>
      <c r="CO120" s="139">
        <f t="shared" si="205"/>
        <v>-16.600445779629808</v>
      </c>
      <c r="CP120" s="137" t="str">
        <f t="shared" si="206"/>
        <v>Y</v>
      </c>
      <c r="CQ120" s="137" t="str">
        <f t="shared" si="207"/>
        <v>Y</v>
      </c>
      <c r="CR120" s="137" t="str">
        <f t="shared" si="208"/>
        <v>Y</v>
      </c>
      <c r="CT120" s="144" t="str">
        <f>'FOD (ALL)'!M120</f>
        <v>SAIL</v>
      </c>
      <c r="CU120" s="137">
        <f>'FOD (ALL)'!N120</f>
        <v>2687</v>
      </c>
      <c r="CV120" s="137">
        <f>'FOD (ALL)'!AE120</f>
        <v>2561</v>
      </c>
      <c r="CW120" s="137">
        <f>'FOD (ALL)'!AV120</f>
        <v>1723</v>
      </c>
      <c r="CX120" s="137">
        <f>'FOD (ALL)'!BM120</f>
        <v>2392</v>
      </c>
      <c r="CY120" s="137">
        <f>'FOD (ALL)'!CD120</f>
        <v>2839</v>
      </c>
      <c r="CZ120" s="137" t="str">
        <f t="shared" si="209"/>
        <v>Y</v>
      </c>
      <c r="DA120" s="137" t="str">
        <f t="shared" si="210"/>
        <v>Y</v>
      </c>
      <c r="DB120" s="137" t="str">
        <f t="shared" si="211"/>
        <v>N</v>
      </c>
      <c r="DC120" s="137" t="str">
        <f t="shared" si="212"/>
        <v>N</v>
      </c>
      <c r="DD120" s="139">
        <f t="shared" si="213"/>
        <v>4.9199531433033972</v>
      </c>
      <c r="DE120" s="139">
        <f t="shared" si="214"/>
        <v>48.636099825885083</v>
      </c>
      <c r="DF120" s="139">
        <f t="shared" si="215"/>
        <v>-27.968227424749166</v>
      </c>
      <c r="DG120" s="139">
        <f t="shared" si="216"/>
        <v>-15.744980626981331</v>
      </c>
      <c r="DH120" s="139" t="str">
        <f t="shared" si="217"/>
        <v>N</v>
      </c>
      <c r="DI120" s="139" t="str">
        <f t="shared" si="218"/>
        <v>Y</v>
      </c>
      <c r="DJ120" s="137" t="str">
        <f t="shared" si="219"/>
        <v>N</v>
      </c>
      <c r="DK120" s="137">
        <f>'FOD (ALL)'!O120</f>
        <v>11526.109999999999</v>
      </c>
      <c r="DL120" s="137">
        <f>'FOD (ALL)'!AF120</f>
        <v>11232.640000000001</v>
      </c>
      <c r="DM120" s="137">
        <f>'FOD (ALL)'!AW120</f>
        <v>7402.380000000001</v>
      </c>
      <c r="DN120" s="137">
        <f>'FOD (ALL)'!BN120</f>
        <v>10173.25</v>
      </c>
      <c r="DO120" s="137">
        <f>'FOD (ALL)'!CE120</f>
        <v>12028.93</v>
      </c>
      <c r="DP120" s="137" t="str">
        <f t="shared" si="220"/>
        <v>Y</v>
      </c>
      <c r="DQ120" s="137" t="str">
        <f t="shared" si="221"/>
        <v>Y</v>
      </c>
      <c r="DR120" s="137" t="str">
        <f t="shared" si="222"/>
        <v>N</v>
      </c>
      <c r="DS120" s="137" t="str">
        <f t="shared" si="223"/>
        <v>N</v>
      </c>
      <c r="DT120" s="139">
        <f t="shared" si="224"/>
        <v>2.6126538373881609</v>
      </c>
      <c r="DU120" s="139">
        <f t="shared" si="225"/>
        <v>51.743628400595476</v>
      </c>
      <c r="DV120" s="139">
        <f t="shared" si="226"/>
        <v>-27.236822057847775</v>
      </c>
      <c r="DW120" s="139">
        <f t="shared" si="227"/>
        <v>-15.426808535755052</v>
      </c>
      <c r="DX120" s="139" t="str">
        <f t="shared" si="228"/>
        <v>N</v>
      </c>
      <c r="DY120" s="139" t="str">
        <f t="shared" si="229"/>
        <v>Y</v>
      </c>
      <c r="DZ120" s="137" t="str">
        <f t="shared" si="230"/>
        <v>N</v>
      </c>
      <c r="EA120" s="137">
        <f>'FOD (ALL)'!P120</f>
        <v>51711500</v>
      </c>
      <c r="EB120" s="137">
        <f>'FOD (ALL)'!AG120</f>
        <v>47797300</v>
      </c>
      <c r="EC120" s="137">
        <f>'FOD (ALL)'!AX120</f>
        <v>46785900</v>
      </c>
      <c r="ED120" s="137">
        <f>'FOD (ALL)'!BO120</f>
        <v>49922600</v>
      </c>
      <c r="EE120" s="137">
        <f>'FOD (ALL)'!CF120</f>
        <v>52877500</v>
      </c>
      <c r="EF120" s="137" t="str">
        <f t="shared" si="231"/>
        <v>Y</v>
      </c>
      <c r="EG120" s="137" t="str">
        <f t="shared" si="232"/>
        <v>Y</v>
      </c>
      <c r="EH120" s="137" t="str">
        <f t="shared" si="233"/>
        <v>N</v>
      </c>
      <c r="EI120" s="137" t="str">
        <f t="shared" si="234"/>
        <v>N</v>
      </c>
      <c r="EJ120" s="139">
        <f t="shared" si="235"/>
        <v>8.1891654967958445</v>
      </c>
      <c r="EK120" s="139">
        <f t="shared" si="236"/>
        <v>2.1617624113247795</v>
      </c>
      <c r="EL120" s="139">
        <f t="shared" si="237"/>
        <v>-6.2831262794806362</v>
      </c>
      <c r="EM120" s="139">
        <f t="shared" si="238"/>
        <v>-5.5881991395205901</v>
      </c>
      <c r="EN120" s="139" t="str">
        <f t="shared" si="239"/>
        <v>Y</v>
      </c>
      <c r="EO120" s="139" t="str">
        <f t="shared" si="240"/>
        <v>Y</v>
      </c>
      <c r="EP120" s="137" t="str">
        <f t="shared" si="241"/>
        <v>N</v>
      </c>
      <c r="EQ120" s="137">
        <f>'FOD (ALL)'!Q120</f>
        <v>3914200</v>
      </c>
      <c r="ER120" s="137">
        <f>'FOD (ALL)'!AH120</f>
        <v>1011400</v>
      </c>
      <c r="ES120" s="137">
        <f>'FOD (ALL)'!AY120</f>
        <v>-3136700</v>
      </c>
      <c r="ET120" s="137">
        <f>'FOD (ALL)'!BP120</f>
        <v>-2954900</v>
      </c>
      <c r="EU120" s="137">
        <f>'FOD (ALL)'!CG120</f>
        <v>5678400</v>
      </c>
      <c r="EV120" s="137" t="str">
        <f t="shared" si="242"/>
        <v>Y</v>
      </c>
      <c r="EW120" s="137" t="str">
        <f t="shared" si="243"/>
        <v>Y</v>
      </c>
      <c r="EX120" s="137" t="str">
        <f t="shared" si="244"/>
        <v>N</v>
      </c>
      <c r="EY120" s="137" t="str">
        <f t="shared" si="245"/>
        <v>N</v>
      </c>
      <c r="EZ120" s="139">
        <f t="shared" si="246"/>
        <v>287.00810757366025</v>
      </c>
      <c r="FA120" s="139">
        <f t="shared" si="247"/>
        <v>-132.24407817132655</v>
      </c>
      <c r="FB120" s="139">
        <f t="shared" si="248"/>
        <v>6.1524924701343533</v>
      </c>
      <c r="FC120" s="139">
        <f t="shared" si="249"/>
        <v>-152.03754578754578</v>
      </c>
      <c r="FD120" s="139" t="str">
        <f t="shared" si="250"/>
        <v>Y</v>
      </c>
      <c r="FE120" s="139" t="str">
        <f t="shared" si="251"/>
        <v>N</v>
      </c>
      <c r="FF120" s="137" t="str">
        <f t="shared" si="252"/>
        <v>Y</v>
      </c>
    </row>
    <row r="121" spans="1:162" x14ac:dyDescent="0.3">
      <c r="A121" s="137" t="str">
        <f>FOD!B121</f>
        <v xml:space="preserve">SHREECEM  </v>
      </c>
      <c r="B121" s="137">
        <f>FOD!F121</f>
        <v>19803.5</v>
      </c>
      <c r="C121" s="137">
        <f>FOD!P121</f>
        <v>19146.3</v>
      </c>
      <c r="D121" s="137">
        <f>FOD!Z121</f>
        <v>19315.2</v>
      </c>
      <c r="E121" s="137">
        <f>FOD!AJ121</f>
        <v>18381.75</v>
      </c>
      <c r="F121" s="137">
        <f>FOD!AT121</f>
        <v>18156.05</v>
      </c>
      <c r="G121" s="137" t="str">
        <f t="shared" si="154"/>
        <v>Y</v>
      </c>
      <c r="H121" s="137" t="str">
        <f t="shared" si="155"/>
        <v>N</v>
      </c>
      <c r="I121" s="137" t="str">
        <f t="shared" si="156"/>
        <v>Y</v>
      </c>
      <c r="J121" s="137" t="str">
        <f t="shared" si="157"/>
        <v>Y</v>
      </c>
      <c r="K121" s="139">
        <f t="shared" si="158"/>
        <v>3.4325169876164101</v>
      </c>
      <c r="L121" s="139">
        <f t="shared" si="159"/>
        <v>-0.87444085487078282</v>
      </c>
      <c r="M121" s="139">
        <f t="shared" si="160"/>
        <v>5.0781345628136645</v>
      </c>
      <c r="N121" s="139">
        <f t="shared" si="161"/>
        <v>1.2431118001988359</v>
      </c>
      <c r="O121" s="137" t="str">
        <f t="shared" si="162"/>
        <v>Y</v>
      </c>
      <c r="P121" s="137" t="str">
        <f t="shared" si="163"/>
        <v>N</v>
      </c>
      <c r="Q121" s="137" t="str">
        <f t="shared" si="164"/>
        <v>Y</v>
      </c>
      <c r="R121" s="137">
        <f>FOD!C121</f>
        <v>18934.650000000001</v>
      </c>
      <c r="S121" s="137">
        <f>FOD!M121</f>
        <v>19102</v>
      </c>
      <c r="T121" s="137">
        <f>FOD!W121</f>
        <v>18381.75</v>
      </c>
      <c r="U121" s="137">
        <f>FOD!AG121</f>
        <v>18338</v>
      </c>
      <c r="V121" s="137">
        <f>FOD!AQ121</f>
        <v>19035.900000000001</v>
      </c>
      <c r="W121" s="137">
        <f>FOD!D121</f>
        <v>19914</v>
      </c>
      <c r="X121" s="137">
        <f>FOD!N121</f>
        <v>19244.2</v>
      </c>
      <c r="Y121" s="137">
        <f>FOD!X121</f>
        <v>19544.400000000001</v>
      </c>
      <c r="Z121" s="137">
        <f>FOD!AH121</f>
        <v>18848</v>
      </c>
      <c r="AA121" s="137">
        <f>FOD!AR121</f>
        <v>19240</v>
      </c>
      <c r="AB121" s="137">
        <f>FOD!E121</f>
        <v>18752</v>
      </c>
      <c r="AC121" s="137">
        <f>FOD!O121</f>
        <v>18739.599999999999</v>
      </c>
      <c r="AD121" s="137">
        <f>FOD!Y121</f>
        <v>18381.75</v>
      </c>
      <c r="AE121" s="137">
        <f>FOD!AI121</f>
        <v>18081.150000000001</v>
      </c>
      <c r="AF121" s="137">
        <f>FOD!AS121</f>
        <v>18044</v>
      </c>
      <c r="AG121" s="137">
        <f>FOD!G121</f>
        <v>137900</v>
      </c>
      <c r="AH121" s="137">
        <f>FOD!Q121</f>
        <v>137450</v>
      </c>
      <c r="AI121" s="137">
        <f>FOD!AA121</f>
        <v>142450</v>
      </c>
      <c r="AJ121" s="137">
        <f>FOD!AK121</f>
        <v>147200</v>
      </c>
      <c r="AK121" s="137">
        <f>FOD!AU121</f>
        <v>145750</v>
      </c>
      <c r="AL121" s="137" t="str">
        <f t="shared" si="165"/>
        <v>Y</v>
      </c>
      <c r="AM121" s="137" t="str">
        <f t="shared" si="166"/>
        <v>N</v>
      </c>
      <c r="AN121" s="137" t="str">
        <f t="shared" si="167"/>
        <v>N</v>
      </c>
      <c r="AO121" s="137" t="str">
        <f t="shared" si="168"/>
        <v>Y</v>
      </c>
      <c r="AP121" s="139">
        <f t="shared" si="169"/>
        <v>0.32739177882866499</v>
      </c>
      <c r="AQ121" s="139">
        <f t="shared" si="170"/>
        <v>-3.5100035100035099</v>
      </c>
      <c r="AR121" s="139">
        <f t="shared" si="171"/>
        <v>-3.226902173913043</v>
      </c>
      <c r="AS121" s="139">
        <f t="shared" si="172"/>
        <v>0.99485420240137223</v>
      </c>
      <c r="AT121" s="137" t="str">
        <f t="shared" si="173"/>
        <v>Y</v>
      </c>
      <c r="AU121" s="137" t="str">
        <f t="shared" si="174"/>
        <v>N</v>
      </c>
      <c r="AV121" s="137" t="str">
        <f t="shared" si="175"/>
        <v>N</v>
      </c>
      <c r="AW121" s="137">
        <f>FOD!H121</f>
        <v>1749671510</v>
      </c>
      <c r="AX121" s="137">
        <f>FOD!R121</f>
        <v>1098608090</v>
      </c>
      <c r="AY121" s="137">
        <f>FOD!AB121</f>
        <v>1319904382.5</v>
      </c>
      <c r="AZ121" s="137">
        <f>FOD!AL121</f>
        <v>946541692.5</v>
      </c>
      <c r="BA121" s="137">
        <f>FOD!AV121</f>
        <v>1189043230</v>
      </c>
      <c r="BB121" s="137" t="str">
        <f t="shared" si="176"/>
        <v>Y</v>
      </c>
      <c r="BC121" s="137" t="str">
        <f t="shared" si="177"/>
        <v>N</v>
      </c>
      <c r="BD121" s="137" t="str">
        <f t="shared" si="178"/>
        <v>Y</v>
      </c>
      <c r="BE121" s="137" t="str">
        <f t="shared" si="179"/>
        <v>N</v>
      </c>
      <c r="BF121" s="139">
        <f t="shared" si="180"/>
        <v>59.262572879833783</v>
      </c>
      <c r="BG121" s="139">
        <f t="shared" si="181"/>
        <v>-16.766085137231524</v>
      </c>
      <c r="BH121" s="139">
        <f t="shared" si="182"/>
        <v>39.444928095441497</v>
      </c>
      <c r="BI121" s="139">
        <f t="shared" si="183"/>
        <v>-20.394677954644255</v>
      </c>
      <c r="BJ121" s="137" t="str">
        <f t="shared" si="184"/>
        <v>Y</v>
      </c>
      <c r="BK121" s="137" t="str">
        <f t="shared" si="185"/>
        <v>N</v>
      </c>
      <c r="BL121" s="137" t="str">
        <f t="shared" si="186"/>
        <v>Y</v>
      </c>
      <c r="BM121" s="137">
        <f>FOD!I121</f>
        <v>90250</v>
      </c>
      <c r="BN121" s="137">
        <f>FOD!S121</f>
        <v>57750</v>
      </c>
      <c r="BO121" s="137">
        <f>FOD!AC121</f>
        <v>69550</v>
      </c>
      <c r="BP121" s="137">
        <f>FOD!AM121</f>
        <v>51250</v>
      </c>
      <c r="BQ121" s="137">
        <f>FOD!AW121</f>
        <v>63700</v>
      </c>
      <c r="BR121" s="137" t="str">
        <f t="shared" si="187"/>
        <v>Y</v>
      </c>
      <c r="BS121" s="137" t="str">
        <f t="shared" si="188"/>
        <v>N</v>
      </c>
      <c r="BT121" s="137" t="str">
        <f t="shared" si="189"/>
        <v>Y</v>
      </c>
      <c r="BU121" s="137" t="str">
        <f t="shared" si="190"/>
        <v>N</v>
      </c>
      <c r="BV121" s="139">
        <f t="shared" si="191"/>
        <v>56.277056277056282</v>
      </c>
      <c r="BW121" s="139">
        <f t="shared" si="192"/>
        <v>-16.966211358734721</v>
      </c>
      <c r="BX121" s="139">
        <f t="shared" si="193"/>
        <v>35.707317073170728</v>
      </c>
      <c r="BY121" s="139">
        <f t="shared" si="194"/>
        <v>-19.5447409733124</v>
      </c>
      <c r="BZ121" s="137" t="str">
        <f t="shared" si="195"/>
        <v>Y</v>
      </c>
      <c r="CA121" s="137" t="str">
        <f t="shared" si="196"/>
        <v>N</v>
      </c>
      <c r="CB121" s="137" t="str">
        <f t="shared" si="197"/>
        <v>Y</v>
      </c>
      <c r="CC121" s="137">
        <f>FOD!J121</f>
        <v>1659</v>
      </c>
      <c r="CD121" s="137">
        <f>FOD!T121</f>
        <v>1066</v>
      </c>
      <c r="CE121" s="137">
        <f>FOD!AD121</f>
        <v>1305</v>
      </c>
      <c r="CF121" s="137">
        <f>FOD!AN121</f>
        <v>943</v>
      </c>
      <c r="CG121" s="137">
        <f>FOD!AX121</f>
        <v>1165</v>
      </c>
      <c r="CH121" s="137" t="str">
        <f t="shared" si="198"/>
        <v>Y</v>
      </c>
      <c r="CI121" s="137" t="str">
        <f t="shared" si="199"/>
        <v>N</v>
      </c>
      <c r="CJ121" s="137" t="str">
        <f t="shared" si="200"/>
        <v>Y</v>
      </c>
      <c r="CK121" s="137" t="str">
        <f t="shared" si="201"/>
        <v>N</v>
      </c>
      <c r="CL121" s="139">
        <f t="shared" si="202"/>
        <v>55.628517823639775</v>
      </c>
      <c r="CM121" s="139">
        <f t="shared" si="203"/>
        <v>-18.314176245210728</v>
      </c>
      <c r="CN121" s="139">
        <f t="shared" si="204"/>
        <v>38.388123011664902</v>
      </c>
      <c r="CO121" s="139">
        <f t="shared" si="205"/>
        <v>-19.055793991416309</v>
      </c>
      <c r="CP121" s="137" t="str">
        <f t="shared" si="206"/>
        <v>Y</v>
      </c>
      <c r="CQ121" s="137" t="str">
        <f t="shared" si="207"/>
        <v>N</v>
      </c>
      <c r="CR121" s="137" t="str">
        <f t="shared" si="208"/>
        <v>Y</v>
      </c>
      <c r="CT121" s="144" t="str">
        <f>'FOD (ALL)'!M121</f>
        <v>SBILIFE</v>
      </c>
      <c r="CU121" s="137">
        <f>'FOD (ALL)'!N121</f>
        <v>1192</v>
      </c>
      <c r="CV121" s="137">
        <f>'FOD (ALL)'!AE121</f>
        <v>1001</v>
      </c>
      <c r="CW121" s="137">
        <f>'FOD (ALL)'!AV121</f>
        <v>812</v>
      </c>
      <c r="CX121" s="137">
        <f>'FOD (ALL)'!BM121</f>
        <v>1238</v>
      </c>
      <c r="CY121" s="137">
        <f>'FOD (ALL)'!CD121</f>
        <v>1756</v>
      </c>
      <c r="CZ121" s="137" t="str">
        <f t="shared" si="209"/>
        <v>Y</v>
      </c>
      <c r="DA121" s="137" t="str">
        <f t="shared" si="210"/>
        <v>Y</v>
      </c>
      <c r="DB121" s="137" t="str">
        <f t="shared" si="211"/>
        <v>N</v>
      </c>
      <c r="DC121" s="137" t="str">
        <f t="shared" si="212"/>
        <v>N</v>
      </c>
      <c r="DD121" s="139">
        <f t="shared" si="213"/>
        <v>19.080919080919081</v>
      </c>
      <c r="DE121" s="139">
        <f t="shared" si="214"/>
        <v>23.275862068965516</v>
      </c>
      <c r="DF121" s="139">
        <f t="shared" si="215"/>
        <v>-34.41033925686591</v>
      </c>
      <c r="DG121" s="139">
        <f t="shared" si="216"/>
        <v>-29.498861047835987</v>
      </c>
      <c r="DH121" s="139" t="str">
        <f t="shared" si="217"/>
        <v>N</v>
      </c>
      <c r="DI121" s="139" t="str">
        <f t="shared" si="218"/>
        <v>Y</v>
      </c>
      <c r="DJ121" s="137" t="str">
        <f t="shared" si="219"/>
        <v>N</v>
      </c>
      <c r="DK121" s="137">
        <f>'FOD (ALL)'!O121</f>
        <v>6546.2099999999991</v>
      </c>
      <c r="DL121" s="137">
        <f>'FOD (ALL)'!AF121</f>
        <v>5499.54</v>
      </c>
      <c r="DM121" s="137">
        <f>'FOD (ALL)'!AW121</f>
        <v>4324.79</v>
      </c>
      <c r="DN121" s="137">
        <f>'FOD (ALL)'!BN121</f>
        <v>6577.29</v>
      </c>
      <c r="DO121" s="137">
        <f>'FOD (ALL)'!CE121</f>
        <v>9367.380000000001</v>
      </c>
      <c r="DP121" s="137" t="str">
        <f t="shared" si="220"/>
        <v>Y</v>
      </c>
      <c r="DQ121" s="137" t="str">
        <f t="shared" si="221"/>
        <v>Y</v>
      </c>
      <c r="DR121" s="137" t="str">
        <f t="shared" si="222"/>
        <v>N</v>
      </c>
      <c r="DS121" s="137" t="str">
        <f t="shared" si="223"/>
        <v>N</v>
      </c>
      <c r="DT121" s="139">
        <f t="shared" si="224"/>
        <v>19.03195539990616</v>
      </c>
      <c r="DU121" s="139">
        <f t="shared" si="225"/>
        <v>27.163168616279638</v>
      </c>
      <c r="DV121" s="139">
        <f t="shared" si="226"/>
        <v>-34.246627410377222</v>
      </c>
      <c r="DW121" s="139">
        <f t="shared" si="227"/>
        <v>-29.785169385676685</v>
      </c>
      <c r="DX121" s="139" t="str">
        <f t="shared" si="228"/>
        <v>N</v>
      </c>
      <c r="DY121" s="139" t="str">
        <f t="shared" si="229"/>
        <v>Y</v>
      </c>
      <c r="DZ121" s="137" t="str">
        <f t="shared" si="230"/>
        <v>N</v>
      </c>
      <c r="EA121" s="137">
        <f>'FOD (ALL)'!P121</f>
        <v>2436750</v>
      </c>
      <c r="EB121" s="137">
        <f>'FOD (ALL)'!AG121</f>
        <v>2318250</v>
      </c>
      <c r="EC121" s="137">
        <f>'FOD (ALL)'!AX121</f>
        <v>2302500</v>
      </c>
      <c r="ED121" s="137">
        <f>'FOD (ALL)'!BO121</f>
        <v>2269500</v>
      </c>
      <c r="EE121" s="137">
        <f>'FOD (ALL)'!CF121</f>
        <v>2190750</v>
      </c>
      <c r="EF121" s="137" t="str">
        <f t="shared" si="231"/>
        <v>Y</v>
      </c>
      <c r="EG121" s="137" t="str">
        <f t="shared" si="232"/>
        <v>Y</v>
      </c>
      <c r="EH121" s="137" t="str">
        <f t="shared" si="233"/>
        <v>Y</v>
      </c>
      <c r="EI121" s="137" t="str">
        <f t="shared" si="234"/>
        <v>Y</v>
      </c>
      <c r="EJ121" s="139">
        <f t="shared" si="235"/>
        <v>5.1116143642834029</v>
      </c>
      <c r="EK121" s="139">
        <f t="shared" si="236"/>
        <v>0.68403908794788271</v>
      </c>
      <c r="EL121" s="139">
        <f t="shared" si="237"/>
        <v>1.4540647719762063</v>
      </c>
      <c r="EM121" s="139">
        <f t="shared" si="238"/>
        <v>3.5946593632317696</v>
      </c>
      <c r="EN121" s="139" t="str">
        <f t="shared" si="239"/>
        <v>Y</v>
      </c>
      <c r="EO121" s="139" t="str">
        <f t="shared" si="240"/>
        <v>N</v>
      </c>
      <c r="EP121" s="137" t="str">
        <f t="shared" si="241"/>
        <v>N</v>
      </c>
      <c r="EQ121" s="137">
        <f>'FOD (ALL)'!Q121</f>
        <v>118500</v>
      </c>
      <c r="ER121" s="137">
        <f>'FOD (ALL)'!AH121</f>
        <v>15750</v>
      </c>
      <c r="ES121" s="137">
        <f>'FOD (ALL)'!AY121</f>
        <v>33000</v>
      </c>
      <c r="ET121" s="137">
        <f>'FOD (ALL)'!BP121</f>
        <v>78750</v>
      </c>
      <c r="EU121" s="137">
        <f>'FOD (ALL)'!CG121</f>
        <v>102750</v>
      </c>
      <c r="EV121" s="137" t="str">
        <f t="shared" si="242"/>
        <v>Y</v>
      </c>
      <c r="EW121" s="137" t="str">
        <f t="shared" si="243"/>
        <v>N</v>
      </c>
      <c r="EX121" s="137" t="str">
        <f t="shared" si="244"/>
        <v>N</v>
      </c>
      <c r="EY121" s="137" t="str">
        <f t="shared" si="245"/>
        <v>N</v>
      </c>
      <c r="EZ121" s="139">
        <f t="shared" si="246"/>
        <v>652.38095238095241</v>
      </c>
      <c r="FA121" s="139">
        <f t="shared" si="247"/>
        <v>-52.272727272727273</v>
      </c>
      <c r="FB121" s="139">
        <f t="shared" si="248"/>
        <v>-58.095238095238102</v>
      </c>
      <c r="FC121" s="139">
        <f t="shared" si="249"/>
        <v>-23.357664233576642</v>
      </c>
      <c r="FD121" s="139" t="str">
        <f t="shared" si="250"/>
        <v>Y</v>
      </c>
      <c r="FE121" s="139" t="str">
        <f t="shared" si="251"/>
        <v>Y</v>
      </c>
      <c r="FF121" s="137" t="str">
        <f t="shared" si="252"/>
        <v>N</v>
      </c>
    </row>
    <row r="122" spans="1:162" x14ac:dyDescent="0.3">
      <c r="A122" s="137" t="str">
        <f>FOD!B122</f>
        <v xml:space="preserve">SIEMENS   </v>
      </c>
      <c r="B122" s="137">
        <f>FOD!F122</f>
        <v>1016.1</v>
      </c>
      <c r="C122" s="137">
        <f>FOD!P122</f>
        <v>1020.5</v>
      </c>
      <c r="D122" s="137">
        <f>FOD!Z122</f>
        <v>1024.95</v>
      </c>
      <c r="E122" s="137">
        <f>FOD!AJ122</f>
        <v>1022.8</v>
      </c>
      <c r="F122" s="137">
        <f>FOD!AT122</f>
        <v>997.55</v>
      </c>
      <c r="G122" s="137" t="str">
        <f t="shared" si="154"/>
        <v>N</v>
      </c>
      <c r="H122" s="137" t="str">
        <f t="shared" si="155"/>
        <v>N</v>
      </c>
      <c r="I122" s="137" t="str">
        <f t="shared" si="156"/>
        <v>Y</v>
      </c>
      <c r="J122" s="137" t="str">
        <f t="shared" si="157"/>
        <v>Y</v>
      </c>
      <c r="K122" s="139">
        <f t="shared" si="158"/>
        <v>-0.43116119549240345</v>
      </c>
      <c r="L122" s="139">
        <f t="shared" si="159"/>
        <v>-0.43416752036685158</v>
      </c>
      <c r="M122" s="139">
        <f t="shared" si="160"/>
        <v>0.21020727414940271</v>
      </c>
      <c r="N122" s="139">
        <f t="shared" si="161"/>
        <v>2.531201443536665</v>
      </c>
      <c r="O122" s="137" t="str">
        <f t="shared" si="162"/>
        <v>Y</v>
      </c>
      <c r="P122" s="137" t="str">
        <f t="shared" si="163"/>
        <v>N</v>
      </c>
      <c r="Q122" s="137" t="str">
        <f t="shared" si="164"/>
        <v>N</v>
      </c>
      <c r="R122" s="137">
        <f>FOD!C122</f>
        <v>1020.05</v>
      </c>
      <c r="S122" s="137">
        <f>FOD!M122</f>
        <v>1023.3</v>
      </c>
      <c r="T122" s="137">
        <f>FOD!W122</f>
        <v>1013.45</v>
      </c>
      <c r="U122" s="137">
        <f>FOD!AG122</f>
        <v>1038.6500000000001</v>
      </c>
      <c r="V122" s="137">
        <f>FOD!AQ122</f>
        <v>1078.0999999999999</v>
      </c>
      <c r="W122" s="137">
        <f>FOD!D122</f>
        <v>1033</v>
      </c>
      <c r="X122" s="137">
        <f>FOD!N122</f>
        <v>1037.95</v>
      </c>
      <c r="Y122" s="137">
        <f>FOD!X122</f>
        <v>1040</v>
      </c>
      <c r="Z122" s="137">
        <f>FOD!AH122</f>
        <v>1042</v>
      </c>
      <c r="AA122" s="137">
        <f>FOD!AR122</f>
        <v>1081</v>
      </c>
      <c r="AB122" s="137">
        <f>FOD!E122</f>
        <v>1002.85</v>
      </c>
      <c r="AC122" s="137">
        <f>FOD!O122</f>
        <v>1014</v>
      </c>
      <c r="AD122" s="137">
        <f>FOD!Y122</f>
        <v>1003.35</v>
      </c>
      <c r="AE122" s="137">
        <f>FOD!AI122</f>
        <v>1003</v>
      </c>
      <c r="AF122" s="137">
        <f>FOD!AS122</f>
        <v>992.35</v>
      </c>
      <c r="AG122" s="137">
        <f>FOD!G122</f>
        <v>1898600</v>
      </c>
      <c r="AH122" s="137">
        <f>FOD!Q122</f>
        <v>1971750</v>
      </c>
      <c r="AI122" s="137">
        <f>FOD!AA122</f>
        <v>1954700</v>
      </c>
      <c r="AJ122" s="137">
        <f>FOD!AK122</f>
        <v>1953050</v>
      </c>
      <c r="AK122" s="137">
        <f>FOD!AU122</f>
        <v>1957450</v>
      </c>
      <c r="AL122" s="137" t="str">
        <f t="shared" si="165"/>
        <v>N</v>
      </c>
      <c r="AM122" s="137" t="str">
        <f t="shared" si="166"/>
        <v>Y</v>
      </c>
      <c r="AN122" s="137" t="str">
        <f t="shared" si="167"/>
        <v>Y</v>
      </c>
      <c r="AO122" s="137" t="str">
        <f t="shared" si="168"/>
        <v>N</v>
      </c>
      <c r="AP122" s="139">
        <f t="shared" si="169"/>
        <v>-3.7099023709902368</v>
      </c>
      <c r="AQ122" s="139">
        <f t="shared" si="170"/>
        <v>0.87225661226786722</v>
      </c>
      <c r="AR122" s="139">
        <f t="shared" si="171"/>
        <v>8.4483244156575613E-2</v>
      </c>
      <c r="AS122" s="139">
        <f t="shared" si="172"/>
        <v>-0.22478224220286599</v>
      </c>
      <c r="AT122" s="137" t="str">
        <f t="shared" si="173"/>
        <v>N</v>
      </c>
      <c r="AU122" s="137" t="str">
        <f t="shared" si="174"/>
        <v>Y</v>
      </c>
      <c r="AV122" s="137" t="str">
        <f t="shared" si="175"/>
        <v>Y</v>
      </c>
      <c r="AW122" s="137">
        <f>FOD!H122</f>
        <v>521656685</v>
      </c>
      <c r="AX122" s="137">
        <f>FOD!R122</f>
        <v>486082190</v>
      </c>
      <c r="AY122" s="137">
        <f>FOD!AB122</f>
        <v>669426890</v>
      </c>
      <c r="AZ122" s="137">
        <f>FOD!AL122</f>
        <v>1235302145</v>
      </c>
      <c r="BA122" s="137">
        <f>FOD!AV122</f>
        <v>1061876612.5</v>
      </c>
      <c r="BB122" s="137" t="str">
        <f t="shared" si="176"/>
        <v>Y</v>
      </c>
      <c r="BC122" s="137" t="str">
        <f t="shared" si="177"/>
        <v>N</v>
      </c>
      <c r="BD122" s="137" t="str">
        <f t="shared" si="178"/>
        <v>N</v>
      </c>
      <c r="BE122" s="137" t="str">
        <f t="shared" si="179"/>
        <v>Y</v>
      </c>
      <c r="BF122" s="139">
        <f t="shared" si="180"/>
        <v>7.3186172486591206</v>
      </c>
      <c r="BG122" s="139">
        <f t="shared" si="181"/>
        <v>-27.388308228849308</v>
      </c>
      <c r="BH122" s="139">
        <f t="shared" si="182"/>
        <v>-45.808651534398493</v>
      </c>
      <c r="BI122" s="139">
        <f t="shared" si="183"/>
        <v>16.331985322823936</v>
      </c>
      <c r="BJ122" s="137" t="str">
        <f t="shared" si="184"/>
        <v>Y</v>
      </c>
      <c r="BK122" s="137" t="str">
        <f t="shared" si="185"/>
        <v>Y</v>
      </c>
      <c r="BL122" s="137" t="str">
        <f t="shared" si="186"/>
        <v>N</v>
      </c>
      <c r="BM122" s="137">
        <f>FOD!I122</f>
        <v>512050</v>
      </c>
      <c r="BN122" s="137">
        <f>FOD!S122</f>
        <v>473550</v>
      </c>
      <c r="BO122" s="137">
        <f>FOD!AC122</f>
        <v>655050</v>
      </c>
      <c r="BP122" s="137">
        <f>FOD!AM122</f>
        <v>1210000</v>
      </c>
      <c r="BQ122" s="137">
        <f>FOD!AW122</f>
        <v>1024100</v>
      </c>
      <c r="BR122" s="137" t="str">
        <f t="shared" si="187"/>
        <v>Y</v>
      </c>
      <c r="BS122" s="137" t="str">
        <f t="shared" si="188"/>
        <v>N</v>
      </c>
      <c r="BT122" s="137" t="str">
        <f t="shared" si="189"/>
        <v>N</v>
      </c>
      <c r="BU122" s="137" t="str">
        <f t="shared" si="190"/>
        <v>Y</v>
      </c>
      <c r="BV122" s="139">
        <f t="shared" si="191"/>
        <v>8.1300813008130071</v>
      </c>
      <c r="BW122" s="139">
        <f t="shared" si="192"/>
        <v>-27.70780856423174</v>
      </c>
      <c r="BX122" s="139">
        <f t="shared" si="193"/>
        <v>-45.86363636363636</v>
      </c>
      <c r="BY122" s="139">
        <f t="shared" si="194"/>
        <v>18.152524167561761</v>
      </c>
      <c r="BZ122" s="137" t="str">
        <f t="shared" si="195"/>
        <v>Y</v>
      </c>
      <c r="CA122" s="137" t="str">
        <f t="shared" si="196"/>
        <v>Y</v>
      </c>
      <c r="CB122" s="137" t="str">
        <f t="shared" si="197"/>
        <v>N</v>
      </c>
      <c r="CC122" s="137">
        <f>FOD!J122</f>
        <v>874</v>
      </c>
      <c r="CD122" s="137">
        <f>FOD!T122</f>
        <v>828</v>
      </c>
      <c r="CE122" s="137">
        <f>FOD!AD122</f>
        <v>1127</v>
      </c>
      <c r="CF122" s="137">
        <f>FOD!AN122</f>
        <v>2074</v>
      </c>
      <c r="CG122" s="137">
        <f>FOD!AX122</f>
        <v>1750</v>
      </c>
      <c r="CH122" s="137" t="str">
        <f t="shared" si="198"/>
        <v>Y</v>
      </c>
      <c r="CI122" s="137" t="str">
        <f t="shared" si="199"/>
        <v>N</v>
      </c>
      <c r="CJ122" s="137" t="str">
        <f t="shared" si="200"/>
        <v>N</v>
      </c>
      <c r="CK122" s="137" t="str">
        <f t="shared" si="201"/>
        <v>Y</v>
      </c>
      <c r="CL122" s="139">
        <f t="shared" si="202"/>
        <v>5.5555555555555554</v>
      </c>
      <c r="CM122" s="139">
        <f t="shared" si="203"/>
        <v>-26.530612244897959</v>
      </c>
      <c r="CN122" s="139">
        <f t="shared" si="204"/>
        <v>-45.660559305689489</v>
      </c>
      <c r="CO122" s="139">
        <f t="shared" si="205"/>
        <v>18.514285714285712</v>
      </c>
      <c r="CP122" s="137" t="str">
        <f t="shared" si="206"/>
        <v>Y</v>
      </c>
      <c r="CQ122" s="137" t="str">
        <f t="shared" si="207"/>
        <v>Y</v>
      </c>
      <c r="CR122" s="137" t="str">
        <f t="shared" si="208"/>
        <v>N</v>
      </c>
      <c r="CT122" s="144" t="str">
        <f>'FOD (ALL)'!M122</f>
        <v>SBIN</v>
      </c>
      <c r="CU122" s="137">
        <f>'FOD (ALL)'!N122</f>
        <v>53772</v>
      </c>
      <c r="CV122" s="137">
        <f>'FOD (ALL)'!AE122</f>
        <v>27544</v>
      </c>
      <c r="CW122" s="137">
        <f>'FOD (ALL)'!AV122</f>
        <v>28755</v>
      </c>
      <c r="CX122" s="137">
        <f>'FOD (ALL)'!BM122</f>
        <v>31857</v>
      </c>
      <c r="CY122" s="137">
        <f>'FOD (ALL)'!CD122</f>
        <v>39365</v>
      </c>
      <c r="CZ122" s="137" t="str">
        <f t="shared" si="209"/>
        <v>Y</v>
      </c>
      <c r="DA122" s="137" t="str">
        <f t="shared" si="210"/>
        <v>N</v>
      </c>
      <c r="DB122" s="137" t="str">
        <f t="shared" si="211"/>
        <v>N</v>
      </c>
      <c r="DC122" s="137" t="str">
        <f t="shared" si="212"/>
        <v>N</v>
      </c>
      <c r="DD122" s="139">
        <f t="shared" si="213"/>
        <v>95.222189950624454</v>
      </c>
      <c r="DE122" s="139">
        <f t="shared" si="214"/>
        <v>-4.2114414884367939</v>
      </c>
      <c r="DF122" s="139">
        <f t="shared" si="215"/>
        <v>-9.7372633957999817</v>
      </c>
      <c r="DG122" s="139">
        <f t="shared" si="216"/>
        <v>-19.072780388670139</v>
      </c>
      <c r="DH122" s="139" t="str">
        <f t="shared" si="217"/>
        <v>Y</v>
      </c>
      <c r="DI122" s="139" t="str">
        <f t="shared" si="218"/>
        <v>Y</v>
      </c>
      <c r="DJ122" s="137" t="str">
        <f t="shared" si="219"/>
        <v>Y</v>
      </c>
      <c r="DK122" s="137">
        <f>'FOD (ALL)'!O122</f>
        <v>244284.85</v>
      </c>
      <c r="DL122" s="137">
        <f>'FOD (ALL)'!AF122</f>
        <v>127330.34000000001</v>
      </c>
      <c r="DM122" s="137">
        <f>'FOD (ALL)'!AW122</f>
        <v>132271.01999999999</v>
      </c>
      <c r="DN122" s="137">
        <f>'FOD (ALL)'!BN122</f>
        <v>147928.29</v>
      </c>
      <c r="DO122" s="137">
        <f>'FOD (ALL)'!CE122</f>
        <v>186067.15</v>
      </c>
      <c r="DP122" s="137" t="str">
        <f t="shared" si="220"/>
        <v>Y</v>
      </c>
      <c r="DQ122" s="137" t="str">
        <f t="shared" si="221"/>
        <v>N</v>
      </c>
      <c r="DR122" s="137" t="str">
        <f t="shared" si="222"/>
        <v>N</v>
      </c>
      <c r="DS122" s="137" t="str">
        <f t="shared" si="223"/>
        <v>N</v>
      </c>
      <c r="DT122" s="139">
        <f t="shared" si="224"/>
        <v>91.851250848776488</v>
      </c>
      <c r="DU122" s="139">
        <f t="shared" si="225"/>
        <v>-3.7352702050683355</v>
      </c>
      <c r="DV122" s="139">
        <f t="shared" si="226"/>
        <v>-10.584364897343178</v>
      </c>
      <c r="DW122" s="139">
        <f t="shared" si="227"/>
        <v>-20.497363451850575</v>
      </c>
      <c r="DX122" s="139" t="str">
        <f t="shared" si="228"/>
        <v>Y</v>
      </c>
      <c r="DY122" s="139" t="str">
        <f t="shared" si="229"/>
        <v>Y</v>
      </c>
      <c r="DZ122" s="137" t="str">
        <f t="shared" si="230"/>
        <v>Y</v>
      </c>
      <c r="EA122" s="137">
        <f>'FOD (ALL)'!P122</f>
        <v>122907000</v>
      </c>
      <c r="EB122" s="137">
        <f>'FOD (ALL)'!AG122</f>
        <v>117288000</v>
      </c>
      <c r="EC122" s="137">
        <f>'FOD (ALL)'!AX122</f>
        <v>113091000</v>
      </c>
      <c r="ED122" s="137">
        <f>'FOD (ALL)'!BO122</f>
        <v>109818000</v>
      </c>
      <c r="EE122" s="137">
        <f>'FOD (ALL)'!CF122</f>
        <v>110049000</v>
      </c>
      <c r="EF122" s="137" t="str">
        <f t="shared" si="231"/>
        <v>Y</v>
      </c>
      <c r="EG122" s="137" t="str">
        <f t="shared" si="232"/>
        <v>Y</v>
      </c>
      <c r="EH122" s="137" t="str">
        <f t="shared" si="233"/>
        <v>Y</v>
      </c>
      <c r="EI122" s="137" t="str">
        <f t="shared" si="234"/>
        <v>N</v>
      </c>
      <c r="EJ122" s="139">
        <f t="shared" si="235"/>
        <v>4.7907714344178434</v>
      </c>
      <c r="EK122" s="139">
        <f t="shared" si="236"/>
        <v>3.7111706501843651</v>
      </c>
      <c r="EL122" s="139">
        <f t="shared" si="237"/>
        <v>2.9803857291154454</v>
      </c>
      <c r="EM122" s="139">
        <f t="shared" si="238"/>
        <v>-0.20990649619714855</v>
      </c>
      <c r="EN122" s="139" t="str">
        <f t="shared" si="239"/>
        <v>Y</v>
      </c>
      <c r="EO122" s="139" t="str">
        <f t="shared" si="240"/>
        <v>Y</v>
      </c>
      <c r="EP122" s="137" t="str">
        <f t="shared" si="241"/>
        <v>Y</v>
      </c>
      <c r="EQ122" s="137">
        <f>'FOD (ALL)'!Q122</f>
        <v>5619000</v>
      </c>
      <c r="ER122" s="137">
        <f>'FOD (ALL)'!AH122</f>
        <v>4197000</v>
      </c>
      <c r="ES122" s="137">
        <f>'FOD (ALL)'!AY122</f>
        <v>3273000</v>
      </c>
      <c r="ET122" s="137">
        <f>'FOD (ALL)'!BP122</f>
        <v>-231000</v>
      </c>
      <c r="EU122" s="137">
        <f>'FOD (ALL)'!CG122</f>
        <v>4020000</v>
      </c>
      <c r="EV122" s="137" t="str">
        <f t="shared" si="242"/>
        <v>Y</v>
      </c>
      <c r="EW122" s="137" t="str">
        <f t="shared" si="243"/>
        <v>Y</v>
      </c>
      <c r="EX122" s="137" t="str">
        <f t="shared" si="244"/>
        <v>Y</v>
      </c>
      <c r="EY122" s="137" t="str">
        <f t="shared" si="245"/>
        <v>N</v>
      </c>
      <c r="EZ122" s="139">
        <f t="shared" si="246"/>
        <v>33.881343817012151</v>
      </c>
      <c r="FA122" s="139">
        <f t="shared" si="247"/>
        <v>28.230980751604033</v>
      </c>
      <c r="FB122" s="139">
        <f t="shared" si="248"/>
        <v>-1516.8831168831168</v>
      </c>
      <c r="FC122" s="139">
        <f t="shared" si="249"/>
        <v>-105.74626865671641</v>
      </c>
      <c r="FD122" s="139" t="str">
        <f t="shared" si="250"/>
        <v>Y</v>
      </c>
      <c r="FE122" s="139" t="str">
        <f t="shared" si="251"/>
        <v>Y</v>
      </c>
      <c r="FF122" s="137" t="str">
        <f t="shared" si="252"/>
        <v>N</v>
      </c>
    </row>
    <row r="123" spans="1:162" x14ac:dyDescent="0.3">
      <c r="A123" s="137" t="str">
        <f>FOD!B123</f>
        <v xml:space="preserve">SRF       </v>
      </c>
      <c r="B123" s="137">
        <f>FOD!F123</f>
        <v>3379.95</v>
      </c>
      <c r="C123" s="137">
        <f>FOD!P123</f>
        <v>3371.65</v>
      </c>
      <c r="D123" s="137">
        <f>FOD!Z123</f>
        <v>3386.25</v>
      </c>
      <c r="E123" s="137">
        <f>FOD!AJ123</f>
        <v>3328.9</v>
      </c>
      <c r="F123" s="137">
        <f>FOD!AT123</f>
        <v>3426.6</v>
      </c>
      <c r="G123" s="137" t="str">
        <f t="shared" si="154"/>
        <v>Y</v>
      </c>
      <c r="H123" s="137" t="str">
        <f t="shared" si="155"/>
        <v>N</v>
      </c>
      <c r="I123" s="137" t="str">
        <f t="shared" si="156"/>
        <v>Y</v>
      </c>
      <c r="J123" s="137" t="str">
        <f t="shared" si="157"/>
        <v>N</v>
      </c>
      <c r="K123" s="139">
        <f t="shared" si="158"/>
        <v>0.24617027271513137</v>
      </c>
      <c r="L123" s="139">
        <f t="shared" si="159"/>
        <v>-0.43115540789959128</v>
      </c>
      <c r="M123" s="139">
        <f t="shared" si="160"/>
        <v>1.7227913124455498</v>
      </c>
      <c r="N123" s="139">
        <f t="shared" si="161"/>
        <v>-2.8512227864355286</v>
      </c>
      <c r="O123" s="137" t="str">
        <f t="shared" si="162"/>
        <v>Y</v>
      </c>
      <c r="P123" s="137" t="str">
        <f t="shared" si="163"/>
        <v>N</v>
      </c>
      <c r="Q123" s="137" t="str">
        <f t="shared" si="164"/>
        <v>Y</v>
      </c>
      <c r="R123" s="137">
        <f>FOD!C123</f>
        <v>3372</v>
      </c>
      <c r="S123" s="137">
        <f>FOD!M123</f>
        <v>3413.2</v>
      </c>
      <c r="T123" s="137">
        <f>FOD!W123</f>
        <v>3320.05</v>
      </c>
      <c r="U123" s="137">
        <f>FOD!AG123</f>
        <v>3484.25</v>
      </c>
      <c r="V123" s="137">
        <f>FOD!AQ123</f>
        <v>3583.3</v>
      </c>
      <c r="W123" s="137">
        <f>FOD!D123</f>
        <v>3429.55</v>
      </c>
      <c r="X123" s="137">
        <f>FOD!N123</f>
        <v>3459</v>
      </c>
      <c r="Y123" s="137">
        <f>FOD!X123</f>
        <v>3414.25</v>
      </c>
      <c r="Z123" s="137">
        <f>FOD!AH123</f>
        <v>3508.75</v>
      </c>
      <c r="AA123" s="137">
        <f>FOD!AR123</f>
        <v>3591.25</v>
      </c>
      <c r="AB123" s="137">
        <f>FOD!E123</f>
        <v>3329</v>
      </c>
      <c r="AC123" s="137">
        <f>FOD!O123</f>
        <v>3350.1</v>
      </c>
      <c r="AD123" s="137">
        <f>FOD!Y123</f>
        <v>3320.05</v>
      </c>
      <c r="AE123" s="137">
        <f>FOD!AI123</f>
        <v>3309.85</v>
      </c>
      <c r="AF123" s="137">
        <f>FOD!AS123</f>
        <v>3407</v>
      </c>
      <c r="AG123" s="137">
        <f>FOD!G123</f>
        <v>537250</v>
      </c>
      <c r="AH123" s="137">
        <f>FOD!Q123</f>
        <v>559750</v>
      </c>
      <c r="AI123" s="137">
        <f>FOD!AA123</f>
        <v>565000</v>
      </c>
      <c r="AJ123" s="137">
        <f>FOD!AK123</f>
        <v>552500</v>
      </c>
      <c r="AK123" s="137">
        <f>FOD!AU123</f>
        <v>535000</v>
      </c>
      <c r="AL123" s="137" t="str">
        <f t="shared" si="165"/>
        <v>N</v>
      </c>
      <c r="AM123" s="137" t="str">
        <f t="shared" si="166"/>
        <v>N</v>
      </c>
      <c r="AN123" s="137" t="str">
        <f t="shared" si="167"/>
        <v>Y</v>
      </c>
      <c r="AO123" s="137" t="str">
        <f t="shared" si="168"/>
        <v>Y</v>
      </c>
      <c r="AP123" s="139">
        <f t="shared" si="169"/>
        <v>-4.0196516301920493</v>
      </c>
      <c r="AQ123" s="139">
        <f t="shared" si="170"/>
        <v>-0.92920353982300885</v>
      </c>
      <c r="AR123" s="139">
        <f t="shared" si="171"/>
        <v>2.2624434389140271</v>
      </c>
      <c r="AS123" s="139">
        <f t="shared" si="172"/>
        <v>3.2710280373831773</v>
      </c>
      <c r="AT123" s="137" t="str">
        <f t="shared" si="173"/>
        <v>N</v>
      </c>
      <c r="AU123" s="137" t="str">
        <f t="shared" si="174"/>
        <v>N</v>
      </c>
      <c r="AV123" s="137" t="str">
        <f t="shared" si="175"/>
        <v>N</v>
      </c>
      <c r="AW123" s="137">
        <f>FOD!H123</f>
        <v>996676387.5</v>
      </c>
      <c r="AX123" s="137">
        <f>FOD!R123</f>
        <v>751456200</v>
      </c>
      <c r="AY123" s="137">
        <f>FOD!AB123</f>
        <v>1153186612.5</v>
      </c>
      <c r="AZ123" s="137">
        <f>FOD!AL123</f>
        <v>1998984037.5</v>
      </c>
      <c r="BA123" s="137">
        <f>FOD!AV123</f>
        <v>1447287287.5</v>
      </c>
      <c r="BB123" s="137" t="str">
        <f t="shared" si="176"/>
        <v>Y</v>
      </c>
      <c r="BC123" s="137" t="str">
        <f t="shared" si="177"/>
        <v>N</v>
      </c>
      <c r="BD123" s="137" t="str">
        <f t="shared" si="178"/>
        <v>N</v>
      </c>
      <c r="BE123" s="137" t="str">
        <f t="shared" si="179"/>
        <v>Y</v>
      </c>
      <c r="BF123" s="139">
        <f t="shared" si="180"/>
        <v>32.63266541682669</v>
      </c>
      <c r="BG123" s="139">
        <f t="shared" si="181"/>
        <v>-34.836548408161477</v>
      </c>
      <c r="BH123" s="139">
        <f t="shared" si="182"/>
        <v>-42.311364629893902</v>
      </c>
      <c r="BI123" s="139">
        <f t="shared" si="183"/>
        <v>38.119366815760827</v>
      </c>
      <c r="BJ123" s="137" t="str">
        <f t="shared" si="184"/>
        <v>Y</v>
      </c>
      <c r="BK123" s="137" t="str">
        <f t="shared" si="185"/>
        <v>Y</v>
      </c>
      <c r="BL123" s="137" t="str">
        <f t="shared" si="186"/>
        <v>N</v>
      </c>
      <c r="BM123" s="137">
        <f>FOD!I123</f>
        <v>295000</v>
      </c>
      <c r="BN123" s="137">
        <f>FOD!S123</f>
        <v>220750</v>
      </c>
      <c r="BO123" s="137">
        <f>FOD!AC123</f>
        <v>340750</v>
      </c>
      <c r="BP123" s="137">
        <f>FOD!AM123</f>
        <v>588500</v>
      </c>
      <c r="BQ123" s="137">
        <f>FOD!AW123</f>
        <v>416500</v>
      </c>
      <c r="BR123" s="137" t="str">
        <f t="shared" si="187"/>
        <v>Y</v>
      </c>
      <c r="BS123" s="137" t="str">
        <f t="shared" si="188"/>
        <v>N</v>
      </c>
      <c r="BT123" s="137" t="str">
        <f t="shared" si="189"/>
        <v>N</v>
      </c>
      <c r="BU123" s="137" t="str">
        <f t="shared" si="190"/>
        <v>Y</v>
      </c>
      <c r="BV123" s="139">
        <f t="shared" si="191"/>
        <v>33.63533408833522</v>
      </c>
      <c r="BW123" s="139">
        <f t="shared" si="192"/>
        <v>-35.216434336023475</v>
      </c>
      <c r="BX123" s="139">
        <f t="shared" si="193"/>
        <v>-42.098555649957518</v>
      </c>
      <c r="BY123" s="139">
        <f t="shared" si="194"/>
        <v>41.296518607442977</v>
      </c>
      <c r="BZ123" s="137" t="str">
        <f t="shared" si="195"/>
        <v>Y</v>
      </c>
      <c r="CA123" s="137" t="str">
        <f t="shared" si="196"/>
        <v>Y</v>
      </c>
      <c r="CB123" s="137" t="str">
        <f t="shared" si="197"/>
        <v>N</v>
      </c>
      <c r="CC123" s="137">
        <f>FOD!J123</f>
        <v>1109</v>
      </c>
      <c r="CD123" s="137">
        <f>FOD!T123</f>
        <v>828</v>
      </c>
      <c r="CE123" s="137">
        <f>FOD!AD123</f>
        <v>1249</v>
      </c>
      <c r="CF123" s="137">
        <f>FOD!AN123</f>
        <v>2167</v>
      </c>
      <c r="CG123" s="137">
        <f>FOD!AX123</f>
        <v>1538</v>
      </c>
      <c r="CH123" s="137" t="str">
        <f t="shared" si="198"/>
        <v>Y</v>
      </c>
      <c r="CI123" s="137" t="str">
        <f t="shared" si="199"/>
        <v>N</v>
      </c>
      <c r="CJ123" s="137" t="str">
        <f t="shared" si="200"/>
        <v>N</v>
      </c>
      <c r="CK123" s="137" t="str">
        <f t="shared" si="201"/>
        <v>Y</v>
      </c>
      <c r="CL123" s="139">
        <f t="shared" si="202"/>
        <v>33.937198067632849</v>
      </c>
      <c r="CM123" s="139">
        <f t="shared" si="203"/>
        <v>-33.706965572457968</v>
      </c>
      <c r="CN123" s="139">
        <f t="shared" si="204"/>
        <v>-42.362713428703273</v>
      </c>
      <c r="CO123" s="139">
        <f t="shared" si="205"/>
        <v>40.897269180754222</v>
      </c>
      <c r="CP123" s="137" t="str">
        <f t="shared" si="206"/>
        <v>Y</v>
      </c>
      <c r="CQ123" s="137" t="str">
        <f t="shared" si="207"/>
        <v>Y</v>
      </c>
      <c r="CR123" s="137" t="str">
        <f t="shared" si="208"/>
        <v>N</v>
      </c>
      <c r="CT123" s="144" t="str">
        <f>'FOD (ALL)'!M123</f>
        <v>SHREECEM</v>
      </c>
      <c r="CU123" s="137">
        <f>'FOD (ALL)'!N123</f>
        <v>2344</v>
      </c>
      <c r="CV123" s="137">
        <f>'FOD (ALL)'!AE123</f>
        <v>1284</v>
      </c>
      <c r="CW123" s="137">
        <f>'FOD (ALL)'!AV123</f>
        <v>1521</v>
      </c>
      <c r="CX123" s="137">
        <f>'FOD (ALL)'!BM123</f>
        <v>1094</v>
      </c>
      <c r="CY123" s="137">
        <f>'FOD (ALL)'!CD123</f>
        <v>1318</v>
      </c>
      <c r="CZ123" s="137" t="str">
        <f t="shared" si="209"/>
        <v>Y</v>
      </c>
      <c r="DA123" s="137" t="str">
        <f t="shared" si="210"/>
        <v>N</v>
      </c>
      <c r="DB123" s="137" t="str">
        <f t="shared" si="211"/>
        <v>Y</v>
      </c>
      <c r="DC123" s="137" t="str">
        <f t="shared" si="212"/>
        <v>N</v>
      </c>
      <c r="DD123" s="139">
        <f t="shared" si="213"/>
        <v>82.554517133956381</v>
      </c>
      <c r="DE123" s="139">
        <f t="shared" si="214"/>
        <v>-15.581854043392504</v>
      </c>
      <c r="DF123" s="139">
        <f t="shared" si="215"/>
        <v>39.031078610603295</v>
      </c>
      <c r="DG123" s="139">
        <f t="shared" si="216"/>
        <v>-16.99544764795144</v>
      </c>
      <c r="DH123" s="139" t="str">
        <f t="shared" si="217"/>
        <v>Y</v>
      </c>
      <c r="DI123" s="139" t="str">
        <f t="shared" si="218"/>
        <v>N</v>
      </c>
      <c r="DJ123" s="137" t="str">
        <f t="shared" si="219"/>
        <v>Y</v>
      </c>
      <c r="DK123" s="137">
        <f>'FOD (ALL)'!O123</f>
        <v>22725.81</v>
      </c>
      <c r="DL123" s="137">
        <f>'FOD (ALL)'!AF123</f>
        <v>12213.16</v>
      </c>
      <c r="DM123" s="137">
        <f>'FOD (ALL)'!AW123</f>
        <v>14432.1</v>
      </c>
      <c r="DN123" s="137">
        <f>'FOD (ALL)'!BN123</f>
        <v>10105.26</v>
      </c>
      <c r="DO123" s="137">
        <f>'FOD (ALL)'!CE123</f>
        <v>12298.62</v>
      </c>
      <c r="DP123" s="137" t="str">
        <f t="shared" si="220"/>
        <v>Y</v>
      </c>
      <c r="DQ123" s="137" t="str">
        <f t="shared" si="221"/>
        <v>N</v>
      </c>
      <c r="DR123" s="137" t="str">
        <f t="shared" si="222"/>
        <v>Y</v>
      </c>
      <c r="DS123" s="137" t="str">
        <f t="shared" si="223"/>
        <v>N</v>
      </c>
      <c r="DT123" s="139">
        <f t="shared" si="224"/>
        <v>86.076412656511508</v>
      </c>
      <c r="DU123" s="139">
        <f t="shared" si="225"/>
        <v>-15.375032046618307</v>
      </c>
      <c r="DV123" s="139">
        <f t="shared" si="226"/>
        <v>42.817700880531525</v>
      </c>
      <c r="DW123" s="139">
        <f t="shared" si="227"/>
        <v>-17.834196031749908</v>
      </c>
      <c r="DX123" s="139" t="str">
        <f t="shared" si="228"/>
        <v>Y</v>
      </c>
      <c r="DY123" s="139" t="str">
        <f t="shared" si="229"/>
        <v>N</v>
      </c>
      <c r="DZ123" s="137" t="str">
        <f t="shared" si="230"/>
        <v>Y</v>
      </c>
      <c r="EA123" s="137">
        <f>'FOD (ALL)'!P123</f>
        <v>145200</v>
      </c>
      <c r="EB123" s="137">
        <f>'FOD (ALL)'!AG123</f>
        <v>144900</v>
      </c>
      <c r="EC123" s="137">
        <f>'FOD (ALL)'!AX123</f>
        <v>149450</v>
      </c>
      <c r="ED123" s="137">
        <f>'FOD (ALL)'!BO123</f>
        <v>150750</v>
      </c>
      <c r="EE123" s="137">
        <f>'FOD (ALL)'!CF123</f>
        <v>147950</v>
      </c>
      <c r="EF123" s="137" t="str">
        <f t="shared" si="231"/>
        <v>Y</v>
      </c>
      <c r="EG123" s="137" t="str">
        <f t="shared" si="232"/>
        <v>N</v>
      </c>
      <c r="EH123" s="137" t="str">
        <f t="shared" si="233"/>
        <v>N</v>
      </c>
      <c r="EI123" s="137" t="str">
        <f t="shared" si="234"/>
        <v>Y</v>
      </c>
      <c r="EJ123" s="139">
        <f t="shared" si="235"/>
        <v>0.20703933747412009</v>
      </c>
      <c r="EK123" s="139">
        <f t="shared" si="236"/>
        <v>-3.0444964871194378</v>
      </c>
      <c r="EL123" s="139">
        <f t="shared" si="237"/>
        <v>-0.86235489220563843</v>
      </c>
      <c r="EM123" s="139">
        <f t="shared" si="238"/>
        <v>1.8925312605610003</v>
      </c>
      <c r="EN123" s="139" t="str">
        <f t="shared" si="239"/>
        <v>Y</v>
      </c>
      <c r="EO123" s="139" t="str">
        <f t="shared" si="240"/>
        <v>N</v>
      </c>
      <c r="EP123" s="137" t="str">
        <f t="shared" si="241"/>
        <v>N</v>
      </c>
      <c r="EQ123" s="137">
        <f>'FOD (ALL)'!Q123</f>
        <v>300</v>
      </c>
      <c r="ER123" s="137">
        <f>'FOD (ALL)'!AH123</f>
        <v>-4550</v>
      </c>
      <c r="ES123" s="137">
        <f>'FOD (ALL)'!AY123</f>
        <v>-1300</v>
      </c>
      <c r="ET123" s="137">
        <f>'FOD (ALL)'!BP123</f>
        <v>2800</v>
      </c>
      <c r="EU123" s="137">
        <f>'FOD (ALL)'!CG123</f>
        <v>-1800</v>
      </c>
      <c r="EV123" s="137" t="str">
        <f t="shared" si="242"/>
        <v>Y</v>
      </c>
      <c r="EW123" s="137" t="str">
        <f t="shared" si="243"/>
        <v>N</v>
      </c>
      <c r="EX123" s="137" t="str">
        <f t="shared" si="244"/>
        <v>N</v>
      </c>
      <c r="EY123" s="137" t="str">
        <f t="shared" si="245"/>
        <v>Y</v>
      </c>
      <c r="EZ123" s="139">
        <f t="shared" si="246"/>
        <v>-106.5934065934066</v>
      </c>
      <c r="FA123" s="139">
        <f t="shared" si="247"/>
        <v>250</v>
      </c>
      <c r="FB123" s="139">
        <f t="shared" si="248"/>
        <v>-146.42857142857142</v>
      </c>
      <c r="FC123" s="139">
        <f t="shared" si="249"/>
        <v>-255.55555555555554</v>
      </c>
      <c r="FD123" s="139" t="str">
        <f t="shared" si="250"/>
        <v>N</v>
      </c>
      <c r="FE123" s="139" t="str">
        <f t="shared" si="251"/>
        <v>Y</v>
      </c>
      <c r="FF123" s="137" t="str">
        <f t="shared" si="252"/>
        <v>Y</v>
      </c>
    </row>
    <row r="124" spans="1:162" x14ac:dyDescent="0.3">
      <c r="A124" s="137" t="str">
        <f>FOD!B124</f>
        <v>SRTRANSFIN</v>
      </c>
      <c r="B124" s="137">
        <f>FOD!F124</f>
        <v>541.65</v>
      </c>
      <c r="C124" s="137">
        <f>FOD!P124</f>
        <v>574.25</v>
      </c>
      <c r="D124" s="137">
        <f>FOD!Z124</f>
        <v>580.6</v>
      </c>
      <c r="E124" s="137">
        <f>FOD!AJ124</f>
        <v>585.20000000000005</v>
      </c>
      <c r="F124" s="137">
        <f>FOD!AT124</f>
        <v>574.5</v>
      </c>
      <c r="G124" s="137" t="str">
        <f t="shared" si="154"/>
        <v>N</v>
      </c>
      <c r="H124" s="137" t="str">
        <f t="shared" si="155"/>
        <v>N</v>
      </c>
      <c r="I124" s="137" t="str">
        <f t="shared" si="156"/>
        <v>N</v>
      </c>
      <c r="J124" s="137" t="str">
        <f t="shared" si="157"/>
        <v>Y</v>
      </c>
      <c r="K124" s="139">
        <f t="shared" si="158"/>
        <v>-5.6769699608184627</v>
      </c>
      <c r="L124" s="139">
        <f t="shared" si="159"/>
        <v>-1.093696176369277</v>
      </c>
      <c r="M124" s="139">
        <f t="shared" si="160"/>
        <v>-0.78605604921394778</v>
      </c>
      <c r="N124" s="139">
        <f t="shared" si="161"/>
        <v>1.8624891209747685</v>
      </c>
      <c r="O124" s="137" t="str">
        <f t="shared" si="162"/>
        <v>N</v>
      </c>
      <c r="P124" s="137" t="str">
        <f t="shared" si="163"/>
        <v>N</v>
      </c>
      <c r="Q124" s="137" t="str">
        <f t="shared" si="164"/>
        <v>N</v>
      </c>
      <c r="R124" s="137">
        <f>FOD!C124</f>
        <v>568.79999999999995</v>
      </c>
      <c r="S124" s="137">
        <f>FOD!M124</f>
        <v>583.1</v>
      </c>
      <c r="T124" s="137">
        <f>FOD!W124</f>
        <v>587</v>
      </c>
      <c r="U124" s="137">
        <f>FOD!AG124</f>
        <v>582.54999999999995</v>
      </c>
      <c r="V124" s="137">
        <f>FOD!AQ124</f>
        <v>638.5</v>
      </c>
      <c r="W124" s="137">
        <f>FOD!D124</f>
        <v>582.75</v>
      </c>
      <c r="X124" s="137">
        <f>FOD!N124</f>
        <v>595.70000000000005</v>
      </c>
      <c r="Y124" s="137">
        <f>FOD!X124</f>
        <v>603.54999999999995</v>
      </c>
      <c r="Z124" s="137">
        <f>FOD!AH124</f>
        <v>618.35</v>
      </c>
      <c r="AA124" s="137">
        <f>FOD!AR124</f>
        <v>639.75</v>
      </c>
      <c r="AB124" s="137">
        <f>FOD!E124</f>
        <v>525.54999999999995</v>
      </c>
      <c r="AC124" s="137">
        <f>FOD!O124</f>
        <v>568.20000000000005</v>
      </c>
      <c r="AD124" s="137">
        <f>FOD!Y124</f>
        <v>568.70000000000005</v>
      </c>
      <c r="AE124" s="137">
        <f>FOD!AI124</f>
        <v>575</v>
      </c>
      <c r="AF124" s="137">
        <f>FOD!AS124</f>
        <v>567.85</v>
      </c>
      <c r="AG124" s="137">
        <f>FOD!G124</f>
        <v>2586600</v>
      </c>
      <c r="AH124" s="137">
        <f>FOD!Q124</f>
        <v>2683200</v>
      </c>
      <c r="AI124" s="137">
        <f>FOD!AA124</f>
        <v>2739000</v>
      </c>
      <c r="AJ124" s="137">
        <f>FOD!AK124</f>
        <v>2453400</v>
      </c>
      <c r="AK124" s="137">
        <f>FOD!AU124</f>
        <v>2541000</v>
      </c>
      <c r="AL124" s="137" t="str">
        <f t="shared" si="165"/>
        <v>N</v>
      </c>
      <c r="AM124" s="137" t="str">
        <f t="shared" si="166"/>
        <v>N</v>
      </c>
      <c r="AN124" s="137" t="str">
        <f t="shared" si="167"/>
        <v>Y</v>
      </c>
      <c r="AO124" s="137" t="str">
        <f t="shared" si="168"/>
        <v>N</v>
      </c>
      <c r="AP124" s="139">
        <f t="shared" si="169"/>
        <v>-3.6001788908765651</v>
      </c>
      <c r="AQ124" s="139">
        <f t="shared" si="170"/>
        <v>-2.03723986856517</v>
      </c>
      <c r="AR124" s="139">
        <f t="shared" si="171"/>
        <v>11.640988016629983</v>
      </c>
      <c r="AS124" s="139">
        <f t="shared" si="172"/>
        <v>-3.447461629279811</v>
      </c>
      <c r="AT124" s="137" t="str">
        <f t="shared" si="173"/>
        <v>N</v>
      </c>
      <c r="AU124" s="137" t="str">
        <f t="shared" si="174"/>
        <v>N</v>
      </c>
      <c r="AV124" s="137" t="str">
        <f t="shared" si="175"/>
        <v>Y</v>
      </c>
      <c r="AW124" s="137">
        <f>FOD!H124</f>
        <v>3174115020</v>
      </c>
      <c r="AX124" s="137">
        <f>FOD!R124</f>
        <v>1947392070</v>
      </c>
      <c r="AY124" s="137">
        <f>FOD!AB124</f>
        <v>2908301250</v>
      </c>
      <c r="AZ124" s="137">
        <f>FOD!AL124</f>
        <v>2824758210</v>
      </c>
      <c r="BA124" s="137">
        <f>FOD!AV124</f>
        <v>2585702190</v>
      </c>
      <c r="BB124" s="137" t="str">
        <f t="shared" si="176"/>
        <v>Y</v>
      </c>
      <c r="BC124" s="137" t="str">
        <f t="shared" si="177"/>
        <v>N</v>
      </c>
      <c r="BD124" s="137" t="str">
        <f t="shared" si="178"/>
        <v>Y</v>
      </c>
      <c r="BE124" s="137" t="str">
        <f t="shared" si="179"/>
        <v>Y</v>
      </c>
      <c r="BF124" s="139">
        <f t="shared" si="180"/>
        <v>62.99311622440775</v>
      </c>
      <c r="BG124" s="139">
        <f t="shared" si="181"/>
        <v>-33.040221675797852</v>
      </c>
      <c r="BH124" s="139">
        <f t="shared" si="182"/>
        <v>2.9575288852775827</v>
      </c>
      <c r="BI124" s="139">
        <f t="shared" si="183"/>
        <v>9.245303690600192</v>
      </c>
      <c r="BJ124" s="137" t="str">
        <f t="shared" si="184"/>
        <v>Y</v>
      </c>
      <c r="BK124" s="137" t="str">
        <f t="shared" si="185"/>
        <v>N</v>
      </c>
      <c r="BL124" s="137" t="str">
        <f t="shared" si="186"/>
        <v>N</v>
      </c>
      <c r="BM124" s="137">
        <f>FOD!I124</f>
        <v>5789400</v>
      </c>
      <c r="BN124" s="137">
        <f>FOD!S124</f>
        <v>3356400</v>
      </c>
      <c r="BO124" s="137">
        <f>FOD!AC124</f>
        <v>4990200</v>
      </c>
      <c r="BP124" s="137">
        <f>FOD!AM124</f>
        <v>4723200</v>
      </c>
      <c r="BQ124" s="137">
        <f>FOD!AW124</f>
        <v>4369800</v>
      </c>
      <c r="BR124" s="137" t="str">
        <f t="shared" si="187"/>
        <v>Y</v>
      </c>
      <c r="BS124" s="137" t="str">
        <f t="shared" si="188"/>
        <v>N</v>
      </c>
      <c r="BT124" s="137" t="str">
        <f t="shared" si="189"/>
        <v>Y</v>
      </c>
      <c r="BU124" s="137" t="str">
        <f t="shared" si="190"/>
        <v>Y</v>
      </c>
      <c r="BV124" s="139">
        <f t="shared" si="191"/>
        <v>72.488380407579541</v>
      </c>
      <c r="BW124" s="139">
        <f t="shared" si="192"/>
        <v>-32.740170734639896</v>
      </c>
      <c r="BX124" s="139">
        <f t="shared" si="193"/>
        <v>5.6529471544715442</v>
      </c>
      <c r="BY124" s="139">
        <f t="shared" si="194"/>
        <v>8.0873266511053146</v>
      </c>
      <c r="BZ124" s="137" t="str">
        <f t="shared" si="195"/>
        <v>Y</v>
      </c>
      <c r="CA124" s="137" t="str">
        <f t="shared" si="196"/>
        <v>N</v>
      </c>
      <c r="CB124" s="137" t="str">
        <f t="shared" si="197"/>
        <v>N</v>
      </c>
      <c r="CC124" s="137">
        <f>FOD!J124</f>
        <v>8455</v>
      </c>
      <c r="CD124" s="137">
        <f>FOD!T124</f>
        <v>5039</v>
      </c>
      <c r="CE124" s="137">
        <f>FOD!AD124</f>
        <v>7428</v>
      </c>
      <c r="CF124" s="137">
        <f>FOD!AN124</f>
        <v>6892</v>
      </c>
      <c r="CG124" s="137">
        <f>FOD!AX124</f>
        <v>6595</v>
      </c>
      <c r="CH124" s="137" t="str">
        <f t="shared" si="198"/>
        <v>Y</v>
      </c>
      <c r="CI124" s="137" t="str">
        <f t="shared" si="199"/>
        <v>N</v>
      </c>
      <c r="CJ124" s="137" t="str">
        <f t="shared" si="200"/>
        <v>Y</v>
      </c>
      <c r="CK124" s="137" t="str">
        <f t="shared" si="201"/>
        <v>Y</v>
      </c>
      <c r="CL124" s="139">
        <f t="shared" si="202"/>
        <v>67.791228418336971</v>
      </c>
      <c r="CM124" s="139">
        <f t="shared" si="203"/>
        <v>-32.162089391491655</v>
      </c>
      <c r="CN124" s="139">
        <f t="shared" si="204"/>
        <v>7.7771329077190945</v>
      </c>
      <c r="CO124" s="139">
        <f t="shared" si="205"/>
        <v>4.5034116755117513</v>
      </c>
      <c r="CP124" s="137" t="str">
        <f t="shared" si="206"/>
        <v>Y</v>
      </c>
      <c r="CQ124" s="137" t="str">
        <f t="shared" si="207"/>
        <v>N</v>
      </c>
      <c r="CR124" s="137" t="str">
        <f t="shared" si="208"/>
        <v>Y</v>
      </c>
      <c r="CT124" s="144" t="str">
        <f>'FOD (ALL)'!M124</f>
        <v>SIEMENS</v>
      </c>
      <c r="CU124" s="137">
        <f>'FOD (ALL)'!N124</f>
        <v>1228</v>
      </c>
      <c r="CV124" s="137">
        <f>'FOD (ALL)'!AE124</f>
        <v>1004</v>
      </c>
      <c r="CW124" s="137">
        <f>'FOD (ALL)'!AV124</f>
        <v>1248</v>
      </c>
      <c r="CX124" s="137">
        <f>'FOD (ALL)'!BM124</f>
        <v>2226</v>
      </c>
      <c r="CY124" s="137">
        <f>'FOD (ALL)'!CD124</f>
        <v>1913</v>
      </c>
      <c r="CZ124" s="137" t="str">
        <f t="shared" si="209"/>
        <v>Y</v>
      </c>
      <c r="DA124" s="137" t="str">
        <f t="shared" si="210"/>
        <v>N</v>
      </c>
      <c r="DB124" s="137" t="str">
        <f t="shared" si="211"/>
        <v>N</v>
      </c>
      <c r="DC124" s="137" t="str">
        <f t="shared" si="212"/>
        <v>Y</v>
      </c>
      <c r="DD124" s="139">
        <f t="shared" si="213"/>
        <v>22.310756972111552</v>
      </c>
      <c r="DE124" s="139">
        <f t="shared" si="214"/>
        <v>-19.551282051282051</v>
      </c>
      <c r="DF124" s="139">
        <f t="shared" si="215"/>
        <v>-43.935309973045818</v>
      </c>
      <c r="DG124" s="139">
        <f t="shared" si="216"/>
        <v>16.361735493988501</v>
      </c>
      <c r="DH124" s="139" t="str">
        <f t="shared" si="217"/>
        <v>Y</v>
      </c>
      <c r="DI124" s="139" t="str">
        <f t="shared" si="218"/>
        <v>Y</v>
      </c>
      <c r="DJ124" s="137" t="str">
        <f t="shared" si="219"/>
        <v>N</v>
      </c>
      <c r="DK124" s="137">
        <f>'FOD (ALL)'!O124</f>
        <v>6883.16</v>
      </c>
      <c r="DL124" s="137">
        <f>'FOD (ALL)'!AF124</f>
        <v>5670.48</v>
      </c>
      <c r="DM124" s="137">
        <f>'FOD (ALL)'!AW124</f>
        <v>7015.46</v>
      </c>
      <c r="DN124" s="137">
        <f>'FOD (ALL)'!BN124</f>
        <v>12499.460000000001</v>
      </c>
      <c r="DO124" s="137">
        <f>'FOD (ALL)'!CE124</f>
        <v>10902.62</v>
      </c>
      <c r="DP124" s="137" t="str">
        <f t="shared" si="220"/>
        <v>Y</v>
      </c>
      <c r="DQ124" s="137" t="str">
        <f t="shared" si="221"/>
        <v>N</v>
      </c>
      <c r="DR124" s="137" t="str">
        <f t="shared" si="222"/>
        <v>N</v>
      </c>
      <c r="DS124" s="137" t="str">
        <f t="shared" si="223"/>
        <v>Y</v>
      </c>
      <c r="DT124" s="139">
        <f t="shared" si="224"/>
        <v>21.385843879177784</v>
      </c>
      <c r="DU124" s="139">
        <f t="shared" si="225"/>
        <v>-19.171658023850188</v>
      </c>
      <c r="DV124" s="139">
        <f t="shared" si="226"/>
        <v>-43.873895352279227</v>
      </c>
      <c r="DW124" s="139">
        <f t="shared" si="227"/>
        <v>14.646387748999782</v>
      </c>
      <c r="DX124" s="139" t="str">
        <f t="shared" si="228"/>
        <v>Y</v>
      </c>
      <c r="DY124" s="139" t="str">
        <f t="shared" si="229"/>
        <v>Y</v>
      </c>
      <c r="DZ124" s="137" t="str">
        <f t="shared" si="230"/>
        <v>N</v>
      </c>
      <c r="EA124" s="137">
        <f>'FOD (ALL)'!P124</f>
        <v>2077900</v>
      </c>
      <c r="EB124" s="137">
        <f>'FOD (ALL)'!AG124</f>
        <v>2063050</v>
      </c>
      <c r="EC124" s="137">
        <f>'FOD (ALL)'!AX124</f>
        <v>2015200</v>
      </c>
      <c r="ED124" s="137">
        <f>'FOD (ALL)'!BO124</f>
        <v>2004750</v>
      </c>
      <c r="EE124" s="137">
        <f>'FOD (ALL)'!CF124</f>
        <v>2004200</v>
      </c>
      <c r="EF124" s="137" t="str">
        <f t="shared" si="231"/>
        <v>Y</v>
      </c>
      <c r="EG124" s="137" t="str">
        <f t="shared" si="232"/>
        <v>Y</v>
      </c>
      <c r="EH124" s="137" t="str">
        <f t="shared" si="233"/>
        <v>Y</v>
      </c>
      <c r="EI124" s="137" t="str">
        <f t="shared" si="234"/>
        <v>Y</v>
      </c>
      <c r="EJ124" s="139">
        <f t="shared" si="235"/>
        <v>0.71980805118635027</v>
      </c>
      <c r="EK124" s="139">
        <f t="shared" si="236"/>
        <v>2.3744541484716155</v>
      </c>
      <c r="EL124" s="139">
        <f t="shared" si="237"/>
        <v>0.52126200274348422</v>
      </c>
      <c r="EM124" s="139">
        <f t="shared" si="238"/>
        <v>2.7442371020856202E-2</v>
      </c>
      <c r="EN124" s="139" t="str">
        <f t="shared" si="239"/>
        <v>N</v>
      </c>
      <c r="EO124" s="139" t="str">
        <f t="shared" si="240"/>
        <v>Y</v>
      </c>
      <c r="EP124" s="137" t="str">
        <f t="shared" si="241"/>
        <v>Y</v>
      </c>
      <c r="EQ124" s="137">
        <f>'FOD (ALL)'!Q124</f>
        <v>14850</v>
      </c>
      <c r="ER124" s="137">
        <f>'FOD (ALL)'!AH124</f>
        <v>47850</v>
      </c>
      <c r="ES124" s="137">
        <f>'FOD (ALL)'!AY124</f>
        <v>10450</v>
      </c>
      <c r="ET124" s="137">
        <f>'FOD (ALL)'!BP124</f>
        <v>550</v>
      </c>
      <c r="EU124" s="137">
        <f>'FOD (ALL)'!CG124</f>
        <v>1100</v>
      </c>
      <c r="EV124" s="137" t="str">
        <f t="shared" si="242"/>
        <v>N</v>
      </c>
      <c r="EW124" s="137" t="str">
        <f t="shared" si="243"/>
        <v>Y</v>
      </c>
      <c r="EX124" s="137" t="str">
        <f t="shared" si="244"/>
        <v>Y</v>
      </c>
      <c r="EY124" s="137" t="str">
        <f t="shared" si="245"/>
        <v>N</v>
      </c>
      <c r="EZ124" s="139">
        <f t="shared" si="246"/>
        <v>-68.965517241379317</v>
      </c>
      <c r="FA124" s="139">
        <f t="shared" si="247"/>
        <v>357.89473684210526</v>
      </c>
      <c r="FB124" s="139">
        <f t="shared" si="248"/>
        <v>1800</v>
      </c>
      <c r="FC124" s="139">
        <f t="shared" si="249"/>
        <v>-50</v>
      </c>
      <c r="FD124" s="139" t="str">
        <f t="shared" si="250"/>
        <v>N</v>
      </c>
      <c r="FE124" s="139" t="str">
        <f t="shared" si="251"/>
        <v>N</v>
      </c>
      <c r="FF124" s="137" t="str">
        <f t="shared" si="252"/>
        <v>Y</v>
      </c>
    </row>
    <row r="125" spans="1:162" x14ac:dyDescent="0.3">
      <c r="A125" s="137" t="str">
        <f>FOD!B125</f>
        <v xml:space="preserve">SUNPHARMA </v>
      </c>
      <c r="B125" s="137">
        <f>FOD!F125</f>
        <v>469.15</v>
      </c>
      <c r="C125" s="137">
        <f>FOD!P125</f>
        <v>464.6</v>
      </c>
      <c r="D125" s="137">
        <f>FOD!Z125</f>
        <v>456.75</v>
      </c>
      <c r="E125" s="137">
        <f>FOD!AJ125</f>
        <v>440.55</v>
      </c>
      <c r="F125" s="137">
        <f>FOD!AT125</f>
        <v>439.85</v>
      </c>
      <c r="G125" s="137" t="str">
        <f t="shared" si="154"/>
        <v>Y</v>
      </c>
      <c r="H125" s="137" t="str">
        <f t="shared" si="155"/>
        <v>Y</v>
      </c>
      <c r="I125" s="137" t="str">
        <f t="shared" si="156"/>
        <v>Y</v>
      </c>
      <c r="J125" s="137" t="str">
        <f t="shared" si="157"/>
        <v>Y</v>
      </c>
      <c r="K125" s="139">
        <f t="shared" si="158"/>
        <v>0.97933706414118693</v>
      </c>
      <c r="L125" s="139">
        <f t="shared" si="159"/>
        <v>1.7186644772851718</v>
      </c>
      <c r="M125" s="139">
        <f t="shared" si="160"/>
        <v>3.6772216547497418</v>
      </c>
      <c r="N125" s="139">
        <f t="shared" si="161"/>
        <v>0.15914516312378962</v>
      </c>
      <c r="O125" s="137" t="str">
        <f t="shared" si="162"/>
        <v>N</v>
      </c>
      <c r="P125" s="137" t="str">
        <f t="shared" si="163"/>
        <v>N</v>
      </c>
      <c r="Q125" s="137" t="str">
        <f t="shared" si="164"/>
        <v>Y</v>
      </c>
      <c r="R125" s="137">
        <f>FOD!C125</f>
        <v>466.1</v>
      </c>
      <c r="S125" s="137">
        <f>FOD!M125</f>
        <v>452.45</v>
      </c>
      <c r="T125" s="137">
        <f>FOD!W125</f>
        <v>440.65</v>
      </c>
      <c r="U125" s="137">
        <f>FOD!AG125</f>
        <v>442.75</v>
      </c>
      <c r="V125" s="137">
        <f>FOD!AQ125</f>
        <v>446.95</v>
      </c>
      <c r="W125" s="137">
        <f>FOD!D125</f>
        <v>471.25</v>
      </c>
      <c r="X125" s="137">
        <f>FOD!N125</f>
        <v>466.4</v>
      </c>
      <c r="Y125" s="137">
        <f>FOD!X125</f>
        <v>459.05</v>
      </c>
      <c r="Z125" s="137">
        <f>FOD!AH125</f>
        <v>454.5</v>
      </c>
      <c r="AA125" s="137">
        <f>FOD!AR125</f>
        <v>454.35</v>
      </c>
      <c r="AB125" s="137">
        <f>FOD!E125</f>
        <v>456.75</v>
      </c>
      <c r="AC125" s="137">
        <f>FOD!O125</f>
        <v>452.45</v>
      </c>
      <c r="AD125" s="137">
        <f>FOD!Y125</f>
        <v>436.7</v>
      </c>
      <c r="AE125" s="137">
        <f>FOD!AI125</f>
        <v>437.65</v>
      </c>
      <c r="AF125" s="137">
        <f>FOD!AS125</f>
        <v>433.7</v>
      </c>
      <c r="AG125" s="137">
        <f>FOD!G125</f>
        <v>37440000</v>
      </c>
      <c r="AH125" s="137">
        <f>FOD!Q125</f>
        <v>39543750</v>
      </c>
      <c r="AI125" s="137">
        <f>FOD!AA125</f>
        <v>40298750</v>
      </c>
      <c r="AJ125" s="137">
        <f>FOD!AK125</f>
        <v>40202500</v>
      </c>
      <c r="AK125" s="137">
        <f>FOD!AU125</f>
        <v>41362500</v>
      </c>
      <c r="AL125" s="137" t="str">
        <f t="shared" si="165"/>
        <v>N</v>
      </c>
      <c r="AM125" s="137" t="str">
        <f t="shared" si="166"/>
        <v>N</v>
      </c>
      <c r="AN125" s="137" t="str">
        <f t="shared" si="167"/>
        <v>Y</v>
      </c>
      <c r="AO125" s="137" t="str">
        <f t="shared" si="168"/>
        <v>N</v>
      </c>
      <c r="AP125" s="139">
        <f t="shared" si="169"/>
        <v>-5.3200568990042676</v>
      </c>
      <c r="AQ125" s="139">
        <f t="shared" si="170"/>
        <v>-1.8735072427804831</v>
      </c>
      <c r="AR125" s="139">
        <f t="shared" si="171"/>
        <v>0.23941297183011004</v>
      </c>
      <c r="AS125" s="139">
        <f t="shared" si="172"/>
        <v>-2.8044726503475372</v>
      </c>
      <c r="AT125" s="137" t="str">
        <f t="shared" si="173"/>
        <v>N</v>
      </c>
      <c r="AU125" s="137" t="str">
        <f t="shared" si="174"/>
        <v>N</v>
      </c>
      <c r="AV125" s="137" t="str">
        <f t="shared" si="175"/>
        <v>Y</v>
      </c>
      <c r="AW125" s="137">
        <f>FOD!H125</f>
        <v>7796659062.5</v>
      </c>
      <c r="AX125" s="137">
        <f>FOD!R125</f>
        <v>6340520562.5</v>
      </c>
      <c r="AY125" s="137">
        <f>FOD!AB125</f>
        <v>4754242562.5</v>
      </c>
      <c r="AZ125" s="137">
        <f>FOD!AL125</f>
        <v>5800573000</v>
      </c>
      <c r="BA125" s="137">
        <f>FOD!AV125</f>
        <v>5121468187.5</v>
      </c>
      <c r="BB125" s="137" t="str">
        <f t="shared" si="176"/>
        <v>Y</v>
      </c>
      <c r="BC125" s="137" t="str">
        <f t="shared" si="177"/>
        <v>Y</v>
      </c>
      <c r="BD125" s="137" t="str">
        <f t="shared" si="178"/>
        <v>N</v>
      </c>
      <c r="BE125" s="137" t="str">
        <f t="shared" si="179"/>
        <v>Y</v>
      </c>
      <c r="BF125" s="139">
        <f t="shared" si="180"/>
        <v>22.965598575803057</v>
      </c>
      <c r="BG125" s="139">
        <f t="shared" si="181"/>
        <v>33.365525194529873</v>
      </c>
      <c r="BH125" s="139">
        <f t="shared" si="182"/>
        <v>-18.038397887588001</v>
      </c>
      <c r="BI125" s="139">
        <f t="shared" si="183"/>
        <v>13.259963503385523</v>
      </c>
      <c r="BJ125" s="137" t="str">
        <f t="shared" si="184"/>
        <v>N</v>
      </c>
      <c r="BK125" s="137" t="str">
        <f t="shared" si="185"/>
        <v>Y</v>
      </c>
      <c r="BL125" s="137" t="str">
        <f t="shared" si="186"/>
        <v>N</v>
      </c>
      <c r="BM125" s="137">
        <f>FOD!I125</f>
        <v>16751250</v>
      </c>
      <c r="BN125" s="137">
        <f>FOD!S125</f>
        <v>13768750</v>
      </c>
      <c r="BO125" s="137">
        <f>FOD!AC125</f>
        <v>10580000</v>
      </c>
      <c r="BP125" s="137">
        <f>FOD!AM125</f>
        <v>13007500</v>
      </c>
      <c r="BQ125" s="137">
        <f>FOD!AW125</f>
        <v>11593750</v>
      </c>
      <c r="BR125" s="137" t="str">
        <f t="shared" si="187"/>
        <v>Y</v>
      </c>
      <c r="BS125" s="137" t="str">
        <f t="shared" si="188"/>
        <v>Y</v>
      </c>
      <c r="BT125" s="137" t="str">
        <f t="shared" si="189"/>
        <v>N</v>
      </c>
      <c r="BU125" s="137" t="str">
        <f t="shared" si="190"/>
        <v>Y</v>
      </c>
      <c r="BV125" s="139">
        <f t="shared" si="191"/>
        <v>21.661370857921018</v>
      </c>
      <c r="BW125" s="139">
        <f t="shared" si="192"/>
        <v>30.139413988657843</v>
      </c>
      <c r="BX125" s="139">
        <f t="shared" si="193"/>
        <v>-18.662310205650588</v>
      </c>
      <c r="BY125" s="139">
        <f t="shared" si="194"/>
        <v>12.194070080862533</v>
      </c>
      <c r="BZ125" s="137" t="str">
        <f t="shared" si="195"/>
        <v>N</v>
      </c>
      <c r="CA125" s="137" t="str">
        <f t="shared" si="196"/>
        <v>Y</v>
      </c>
      <c r="CB125" s="137" t="str">
        <f t="shared" si="197"/>
        <v>N</v>
      </c>
      <c r="CC125" s="137">
        <f>FOD!J125</f>
        <v>10738</v>
      </c>
      <c r="CD125" s="137">
        <f>FOD!T125</f>
        <v>9905</v>
      </c>
      <c r="CE125" s="137">
        <f>FOD!AD125</f>
        <v>7547</v>
      </c>
      <c r="CF125" s="137">
        <f>FOD!AN125</f>
        <v>9011</v>
      </c>
      <c r="CG125" s="137">
        <f>FOD!AX125</f>
        <v>8507</v>
      </c>
      <c r="CH125" s="137" t="str">
        <f t="shared" si="198"/>
        <v>Y</v>
      </c>
      <c r="CI125" s="137" t="str">
        <f t="shared" si="199"/>
        <v>Y</v>
      </c>
      <c r="CJ125" s="137" t="str">
        <f t="shared" si="200"/>
        <v>N</v>
      </c>
      <c r="CK125" s="137" t="str">
        <f t="shared" si="201"/>
        <v>Y</v>
      </c>
      <c r="CL125" s="139">
        <f t="shared" si="202"/>
        <v>8.4098939929328633</v>
      </c>
      <c r="CM125" s="139">
        <f t="shared" si="203"/>
        <v>31.244202994567377</v>
      </c>
      <c r="CN125" s="139">
        <f t="shared" si="204"/>
        <v>-16.246809455110419</v>
      </c>
      <c r="CO125" s="139">
        <f t="shared" si="205"/>
        <v>5.9245327377453858</v>
      </c>
      <c r="CP125" s="137" t="str">
        <f t="shared" si="206"/>
        <v>N</v>
      </c>
      <c r="CQ125" s="137" t="str">
        <f t="shared" si="207"/>
        <v>Y</v>
      </c>
      <c r="CR125" s="137" t="str">
        <f t="shared" si="208"/>
        <v>N</v>
      </c>
      <c r="CT125" s="144" t="str">
        <f>'FOD (ALL)'!M125</f>
        <v>SRF</v>
      </c>
      <c r="CU125" s="137">
        <f>'FOD (ALL)'!N125</f>
        <v>1462</v>
      </c>
      <c r="CV125" s="137">
        <f>'FOD (ALL)'!AE125</f>
        <v>964</v>
      </c>
      <c r="CW125" s="137">
        <f>'FOD (ALL)'!AV125</f>
        <v>1480</v>
      </c>
      <c r="CX125" s="137">
        <f>'FOD (ALL)'!BM125</f>
        <v>2440</v>
      </c>
      <c r="CY125" s="137">
        <f>'FOD (ALL)'!CD125</f>
        <v>1726</v>
      </c>
      <c r="CZ125" s="137" t="str">
        <f t="shared" si="209"/>
        <v>Y</v>
      </c>
      <c r="DA125" s="137" t="str">
        <f t="shared" si="210"/>
        <v>N</v>
      </c>
      <c r="DB125" s="137" t="str">
        <f t="shared" si="211"/>
        <v>N</v>
      </c>
      <c r="DC125" s="137" t="str">
        <f t="shared" si="212"/>
        <v>Y</v>
      </c>
      <c r="DD125" s="139">
        <f t="shared" si="213"/>
        <v>51.659751037344407</v>
      </c>
      <c r="DE125" s="139">
        <f t="shared" si="214"/>
        <v>-34.864864864864863</v>
      </c>
      <c r="DF125" s="139">
        <f t="shared" si="215"/>
        <v>-39.344262295081968</v>
      </c>
      <c r="DG125" s="139">
        <f t="shared" si="216"/>
        <v>41.367323290845889</v>
      </c>
      <c r="DH125" s="139" t="str">
        <f t="shared" si="217"/>
        <v>Y</v>
      </c>
      <c r="DI125" s="139" t="str">
        <f t="shared" si="218"/>
        <v>Y</v>
      </c>
      <c r="DJ125" s="137" t="str">
        <f t="shared" si="219"/>
        <v>N</v>
      </c>
      <c r="DK125" s="137">
        <f>'FOD (ALL)'!O125</f>
        <v>12351.51</v>
      </c>
      <c r="DL125" s="137">
        <f>'FOD (ALL)'!AF125</f>
        <v>8204.42</v>
      </c>
      <c r="DM125" s="137">
        <f>'FOD (ALL)'!AW125</f>
        <v>12524.42</v>
      </c>
      <c r="DN125" s="137">
        <f>'FOD (ALL)'!BN125</f>
        <v>20717.310000000001</v>
      </c>
      <c r="DO125" s="137">
        <f>'FOD (ALL)'!CE125</f>
        <v>14994.6</v>
      </c>
      <c r="DP125" s="137" t="str">
        <f t="shared" si="220"/>
        <v>Y</v>
      </c>
      <c r="DQ125" s="137" t="str">
        <f t="shared" si="221"/>
        <v>N</v>
      </c>
      <c r="DR125" s="137" t="str">
        <f t="shared" si="222"/>
        <v>N</v>
      </c>
      <c r="DS125" s="137" t="str">
        <f t="shared" si="223"/>
        <v>Y</v>
      </c>
      <c r="DT125" s="139">
        <f t="shared" si="224"/>
        <v>50.54702221485492</v>
      </c>
      <c r="DU125" s="139">
        <f t="shared" si="225"/>
        <v>-34.492615226892745</v>
      </c>
      <c r="DV125" s="139">
        <f t="shared" si="226"/>
        <v>-39.546109026702794</v>
      </c>
      <c r="DW125" s="139">
        <f t="shared" si="227"/>
        <v>38.165139450202076</v>
      </c>
      <c r="DX125" s="139" t="str">
        <f t="shared" si="228"/>
        <v>Y</v>
      </c>
      <c r="DY125" s="139" t="str">
        <f t="shared" si="229"/>
        <v>Y</v>
      </c>
      <c r="DZ125" s="137" t="str">
        <f t="shared" si="230"/>
        <v>N</v>
      </c>
      <c r="EA125" s="137">
        <f>'FOD (ALL)'!P125</f>
        <v>597500</v>
      </c>
      <c r="EB125" s="137">
        <f>'FOD (ALL)'!AG125</f>
        <v>595750</v>
      </c>
      <c r="EC125" s="137">
        <f>'FOD (ALL)'!AX125</f>
        <v>594000</v>
      </c>
      <c r="ED125" s="137">
        <f>'FOD (ALL)'!BO125</f>
        <v>570000</v>
      </c>
      <c r="EE125" s="137">
        <f>'FOD (ALL)'!CF125</f>
        <v>545500</v>
      </c>
      <c r="EF125" s="137" t="str">
        <f t="shared" si="231"/>
        <v>Y</v>
      </c>
      <c r="EG125" s="137" t="str">
        <f t="shared" si="232"/>
        <v>Y</v>
      </c>
      <c r="EH125" s="137" t="str">
        <f t="shared" si="233"/>
        <v>Y</v>
      </c>
      <c r="EI125" s="137" t="str">
        <f t="shared" si="234"/>
        <v>Y</v>
      </c>
      <c r="EJ125" s="139">
        <f t="shared" si="235"/>
        <v>0.29374737725556022</v>
      </c>
      <c r="EK125" s="139">
        <f t="shared" si="236"/>
        <v>0.2946127946127946</v>
      </c>
      <c r="EL125" s="139">
        <f t="shared" si="237"/>
        <v>4.2105263157894735</v>
      </c>
      <c r="EM125" s="139">
        <f t="shared" si="238"/>
        <v>4.4912923923006414</v>
      </c>
      <c r="EN125" s="139" t="str">
        <f t="shared" si="239"/>
        <v>N</v>
      </c>
      <c r="EO125" s="139" t="str">
        <f t="shared" si="240"/>
        <v>N</v>
      </c>
      <c r="EP125" s="137" t="str">
        <f t="shared" si="241"/>
        <v>N</v>
      </c>
      <c r="EQ125" s="137">
        <f>'FOD (ALL)'!Q125</f>
        <v>1750</v>
      </c>
      <c r="ER125" s="137">
        <f>'FOD (ALL)'!AH125</f>
        <v>1750</v>
      </c>
      <c r="ES125" s="137">
        <f>'FOD (ALL)'!AY125</f>
        <v>24000</v>
      </c>
      <c r="ET125" s="137">
        <f>'FOD (ALL)'!BP125</f>
        <v>24500</v>
      </c>
      <c r="EU125" s="137">
        <f>'FOD (ALL)'!CG125</f>
        <v>5250</v>
      </c>
      <c r="EV125" s="137" t="str">
        <f t="shared" si="242"/>
        <v>Y</v>
      </c>
      <c r="EW125" s="137" t="str">
        <f t="shared" si="243"/>
        <v>N</v>
      </c>
      <c r="EX125" s="137" t="str">
        <f t="shared" si="244"/>
        <v>N</v>
      </c>
      <c r="EY125" s="137" t="str">
        <f t="shared" si="245"/>
        <v>Y</v>
      </c>
      <c r="EZ125" s="139">
        <f t="shared" si="246"/>
        <v>0</v>
      </c>
      <c r="FA125" s="139">
        <f t="shared" si="247"/>
        <v>-92.708333333333343</v>
      </c>
      <c r="FB125" s="139">
        <f t="shared" si="248"/>
        <v>-2.0408163265306123</v>
      </c>
      <c r="FC125" s="139">
        <f t="shared" si="249"/>
        <v>366.66666666666663</v>
      </c>
      <c r="FD125" s="139" t="str">
        <f t="shared" si="250"/>
        <v>Y</v>
      </c>
      <c r="FE125" s="139" t="str">
        <f t="shared" si="251"/>
        <v>N</v>
      </c>
      <c r="FF125" s="137" t="str">
        <f t="shared" si="252"/>
        <v>N</v>
      </c>
    </row>
    <row r="126" spans="1:162" x14ac:dyDescent="0.3">
      <c r="A126" s="137" t="str">
        <f>FOD!B126</f>
        <v xml:space="preserve">SUNTV     </v>
      </c>
      <c r="B126" s="137">
        <f>FOD!F126</f>
        <v>393.4</v>
      </c>
      <c r="C126" s="137">
        <f>FOD!P126</f>
        <v>384.45</v>
      </c>
      <c r="D126" s="137">
        <f>FOD!Z126</f>
        <v>379.45</v>
      </c>
      <c r="E126" s="137">
        <f>FOD!AJ126</f>
        <v>369.15</v>
      </c>
      <c r="F126" s="137">
        <f>FOD!AT126</f>
        <v>357.6</v>
      </c>
      <c r="G126" s="137" t="str">
        <f t="shared" si="154"/>
        <v>Y</v>
      </c>
      <c r="H126" s="137" t="str">
        <f t="shared" si="155"/>
        <v>Y</v>
      </c>
      <c r="I126" s="137" t="str">
        <f t="shared" si="156"/>
        <v>Y</v>
      </c>
      <c r="J126" s="137" t="str">
        <f t="shared" si="157"/>
        <v>Y</v>
      </c>
      <c r="K126" s="139">
        <f t="shared" si="158"/>
        <v>2.3280010404473894</v>
      </c>
      <c r="L126" s="139">
        <f t="shared" si="159"/>
        <v>1.3176966662274345</v>
      </c>
      <c r="M126" s="139">
        <f t="shared" si="160"/>
        <v>2.7901936882026308</v>
      </c>
      <c r="N126" s="139">
        <f t="shared" si="161"/>
        <v>3.2298657718120674</v>
      </c>
      <c r="O126" s="137" t="str">
        <f t="shared" si="162"/>
        <v>Y</v>
      </c>
      <c r="P126" s="137" t="str">
        <f t="shared" si="163"/>
        <v>N</v>
      </c>
      <c r="Q126" s="137" t="str">
        <f t="shared" si="164"/>
        <v>N</v>
      </c>
      <c r="R126" s="137">
        <f>FOD!C126</f>
        <v>385.95</v>
      </c>
      <c r="S126" s="137">
        <f>FOD!M126</f>
        <v>380.45</v>
      </c>
      <c r="T126" s="137">
        <f>FOD!W126</f>
        <v>369.35</v>
      </c>
      <c r="U126" s="137">
        <f>FOD!AG126</f>
        <v>361.9</v>
      </c>
      <c r="V126" s="137">
        <f>FOD!AQ126</f>
        <v>386</v>
      </c>
      <c r="W126" s="137">
        <f>FOD!D126</f>
        <v>398.95</v>
      </c>
      <c r="X126" s="137">
        <f>FOD!N126</f>
        <v>392</v>
      </c>
      <c r="Y126" s="137">
        <f>FOD!X126</f>
        <v>385.8</v>
      </c>
      <c r="Z126" s="137">
        <f>FOD!AH126</f>
        <v>371.8</v>
      </c>
      <c r="AA126" s="137">
        <f>FOD!AR126</f>
        <v>388.4</v>
      </c>
      <c r="AB126" s="137">
        <f>FOD!E126</f>
        <v>385.4</v>
      </c>
      <c r="AC126" s="137">
        <f>FOD!O126</f>
        <v>379.1</v>
      </c>
      <c r="AD126" s="137">
        <f>FOD!Y126</f>
        <v>368.95</v>
      </c>
      <c r="AE126" s="137">
        <f>FOD!AI126</f>
        <v>358.3</v>
      </c>
      <c r="AF126" s="137">
        <f>FOD!AS126</f>
        <v>356.1</v>
      </c>
      <c r="AG126" s="137">
        <f>FOD!G126</f>
        <v>3464400</v>
      </c>
      <c r="AH126" s="137">
        <f>FOD!Q126</f>
        <v>3639600</v>
      </c>
      <c r="AI126" s="137">
        <f>FOD!AA126</f>
        <v>3747600</v>
      </c>
      <c r="AJ126" s="137">
        <f>FOD!AK126</f>
        <v>3914400</v>
      </c>
      <c r="AK126" s="137">
        <f>FOD!AU126</f>
        <v>3972000</v>
      </c>
      <c r="AL126" s="137" t="str">
        <f t="shared" si="165"/>
        <v>N</v>
      </c>
      <c r="AM126" s="137" t="str">
        <f t="shared" si="166"/>
        <v>N</v>
      </c>
      <c r="AN126" s="137" t="str">
        <f t="shared" si="167"/>
        <v>N</v>
      </c>
      <c r="AO126" s="137" t="str">
        <f t="shared" si="168"/>
        <v>N</v>
      </c>
      <c r="AP126" s="139">
        <f t="shared" si="169"/>
        <v>-4.8137157929442793</v>
      </c>
      <c r="AQ126" s="139">
        <f t="shared" si="170"/>
        <v>-2.8818443804034581</v>
      </c>
      <c r="AR126" s="139">
        <f t="shared" si="171"/>
        <v>-4.2611894543225022</v>
      </c>
      <c r="AS126" s="139">
        <f t="shared" si="172"/>
        <v>-1.4501510574018126</v>
      </c>
      <c r="AT126" s="137" t="str">
        <f t="shared" si="173"/>
        <v>N</v>
      </c>
      <c r="AU126" s="137" t="str">
        <f t="shared" si="174"/>
        <v>Y</v>
      </c>
      <c r="AV126" s="137" t="str">
        <f t="shared" si="175"/>
        <v>N</v>
      </c>
      <c r="AW126" s="137">
        <f>FOD!H126</f>
        <v>1479893280</v>
      </c>
      <c r="AX126" s="137">
        <f>FOD!R126</f>
        <v>544143180</v>
      </c>
      <c r="AY126" s="137">
        <f>FOD!AB126</f>
        <v>894099780</v>
      </c>
      <c r="AZ126" s="137">
        <f>FOD!AL126</f>
        <v>1525948140</v>
      </c>
      <c r="BA126" s="137">
        <f>FOD!AV126</f>
        <v>1131239160</v>
      </c>
      <c r="BB126" s="137" t="str">
        <f t="shared" si="176"/>
        <v>Y</v>
      </c>
      <c r="BC126" s="137" t="str">
        <f t="shared" si="177"/>
        <v>N</v>
      </c>
      <c r="BD126" s="137" t="str">
        <f t="shared" si="178"/>
        <v>N</v>
      </c>
      <c r="BE126" s="137" t="str">
        <f t="shared" si="179"/>
        <v>Y</v>
      </c>
      <c r="BF126" s="139">
        <f t="shared" si="180"/>
        <v>171.9676244035623</v>
      </c>
      <c r="BG126" s="139">
        <f t="shared" si="181"/>
        <v>-39.140665038526237</v>
      </c>
      <c r="BH126" s="139">
        <f t="shared" si="182"/>
        <v>-41.406935362823013</v>
      </c>
      <c r="BI126" s="139">
        <f t="shared" si="183"/>
        <v>34.891735890755413</v>
      </c>
      <c r="BJ126" s="137" t="str">
        <f t="shared" si="184"/>
        <v>Y</v>
      </c>
      <c r="BK126" s="137" t="str">
        <f t="shared" si="185"/>
        <v>Y</v>
      </c>
      <c r="BL126" s="137" t="str">
        <f t="shared" si="186"/>
        <v>N</v>
      </c>
      <c r="BM126" s="137">
        <f>FOD!I126</f>
        <v>3758400</v>
      </c>
      <c r="BN126" s="137">
        <f>FOD!S126</f>
        <v>1412400</v>
      </c>
      <c r="BO126" s="137">
        <f>FOD!AC126</f>
        <v>2359200</v>
      </c>
      <c r="BP126" s="137">
        <f>FOD!AM126</f>
        <v>4162800</v>
      </c>
      <c r="BQ126" s="137">
        <f>FOD!AW126</f>
        <v>3063600</v>
      </c>
      <c r="BR126" s="137" t="str">
        <f t="shared" si="187"/>
        <v>Y</v>
      </c>
      <c r="BS126" s="137" t="str">
        <f t="shared" si="188"/>
        <v>N</v>
      </c>
      <c r="BT126" s="137" t="str">
        <f t="shared" si="189"/>
        <v>N</v>
      </c>
      <c r="BU126" s="137" t="str">
        <f t="shared" si="190"/>
        <v>Y</v>
      </c>
      <c r="BV126" s="139">
        <f t="shared" si="191"/>
        <v>166.10025488530164</v>
      </c>
      <c r="BW126" s="139">
        <f t="shared" si="192"/>
        <v>-40.132248219735509</v>
      </c>
      <c r="BX126" s="139">
        <f t="shared" si="193"/>
        <v>-43.326607091380801</v>
      </c>
      <c r="BY126" s="139">
        <f t="shared" si="194"/>
        <v>35.879357618488058</v>
      </c>
      <c r="BZ126" s="137" t="str">
        <f t="shared" si="195"/>
        <v>Y</v>
      </c>
      <c r="CA126" s="137" t="str">
        <f t="shared" si="196"/>
        <v>Y</v>
      </c>
      <c r="CB126" s="137" t="str">
        <f t="shared" si="197"/>
        <v>N</v>
      </c>
      <c r="CC126" s="137">
        <f>FOD!J126</f>
        <v>2894</v>
      </c>
      <c r="CD126" s="137">
        <f>FOD!T126</f>
        <v>1136</v>
      </c>
      <c r="CE126" s="137">
        <f>FOD!AD126</f>
        <v>1844</v>
      </c>
      <c r="CF126" s="137">
        <f>FOD!AN126</f>
        <v>3161</v>
      </c>
      <c r="CG126" s="137">
        <f>FOD!AX126</f>
        <v>2375</v>
      </c>
      <c r="CH126" s="137" t="str">
        <f t="shared" si="198"/>
        <v>Y</v>
      </c>
      <c r="CI126" s="137" t="str">
        <f t="shared" si="199"/>
        <v>N</v>
      </c>
      <c r="CJ126" s="137" t="str">
        <f t="shared" si="200"/>
        <v>N</v>
      </c>
      <c r="CK126" s="137" t="str">
        <f t="shared" si="201"/>
        <v>Y</v>
      </c>
      <c r="CL126" s="139">
        <f t="shared" si="202"/>
        <v>154.75352112676057</v>
      </c>
      <c r="CM126" s="139">
        <f t="shared" si="203"/>
        <v>-38.394793926247289</v>
      </c>
      <c r="CN126" s="139">
        <f t="shared" si="204"/>
        <v>-41.664030370136032</v>
      </c>
      <c r="CO126" s="139">
        <f t="shared" si="205"/>
        <v>33.094736842105263</v>
      </c>
      <c r="CP126" s="137" t="str">
        <f t="shared" si="206"/>
        <v>Y</v>
      </c>
      <c r="CQ126" s="137" t="str">
        <f t="shared" si="207"/>
        <v>Y</v>
      </c>
      <c r="CR126" s="137" t="str">
        <f t="shared" si="208"/>
        <v>N</v>
      </c>
      <c r="CT126" s="144" t="str">
        <f>'FOD (ALL)'!M126</f>
        <v>SRTRANSFIN</v>
      </c>
      <c r="CU126" s="137">
        <f>'FOD (ALL)'!N126</f>
        <v>11637</v>
      </c>
      <c r="CV126" s="137">
        <f>'FOD (ALL)'!AE126</f>
        <v>6272</v>
      </c>
      <c r="CW126" s="137">
        <f>'FOD (ALL)'!AV126</f>
        <v>8942</v>
      </c>
      <c r="CX126" s="137">
        <f>'FOD (ALL)'!BM126</f>
        <v>8169</v>
      </c>
      <c r="CY126" s="137">
        <f>'FOD (ALL)'!CD126</f>
        <v>7549</v>
      </c>
      <c r="CZ126" s="137" t="str">
        <f t="shared" si="209"/>
        <v>Y</v>
      </c>
      <c r="DA126" s="137" t="str">
        <f t="shared" si="210"/>
        <v>N</v>
      </c>
      <c r="DB126" s="137" t="str">
        <f t="shared" si="211"/>
        <v>Y</v>
      </c>
      <c r="DC126" s="137" t="str">
        <f t="shared" si="212"/>
        <v>Y</v>
      </c>
      <c r="DD126" s="139">
        <f t="shared" si="213"/>
        <v>85.538903061224488</v>
      </c>
      <c r="DE126" s="139">
        <f t="shared" si="214"/>
        <v>-29.85909192574368</v>
      </c>
      <c r="DF126" s="139">
        <f t="shared" si="215"/>
        <v>9.4626025217284866</v>
      </c>
      <c r="DG126" s="139">
        <f t="shared" si="216"/>
        <v>8.2130083454762222</v>
      </c>
      <c r="DH126" s="139" t="str">
        <f t="shared" si="217"/>
        <v>Y</v>
      </c>
      <c r="DI126" s="139" t="str">
        <f t="shared" si="218"/>
        <v>N</v>
      </c>
      <c r="DJ126" s="137" t="str">
        <f t="shared" si="219"/>
        <v>Y</v>
      </c>
      <c r="DK126" s="137">
        <f>'FOD (ALL)'!O126</f>
        <v>38081.69</v>
      </c>
      <c r="DL126" s="137">
        <f>'FOD (ALL)'!AF126</f>
        <v>21771.089999999997</v>
      </c>
      <c r="DM126" s="137">
        <f>'FOD (ALL)'!AW126</f>
        <v>31216.92</v>
      </c>
      <c r="DN126" s="137">
        <f>'FOD (ALL)'!BN126</f>
        <v>29281.29</v>
      </c>
      <c r="DO126" s="137">
        <f>'FOD (ALL)'!CE126</f>
        <v>26768.49</v>
      </c>
      <c r="DP126" s="137" t="str">
        <f t="shared" si="220"/>
        <v>Y</v>
      </c>
      <c r="DQ126" s="137" t="str">
        <f t="shared" si="221"/>
        <v>N</v>
      </c>
      <c r="DR126" s="137" t="str">
        <f t="shared" si="222"/>
        <v>Y</v>
      </c>
      <c r="DS126" s="137" t="str">
        <f t="shared" si="223"/>
        <v>Y</v>
      </c>
      <c r="DT126" s="139">
        <f t="shared" si="224"/>
        <v>74.918619141255718</v>
      </c>
      <c r="DU126" s="139">
        <f t="shared" si="225"/>
        <v>-30.258686635324693</v>
      </c>
      <c r="DV126" s="139">
        <f t="shared" si="226"/>
        <v>6.6104669568861114</v>
      </c>
      <c r="DW126" s="139">
        <f t="shared" si="227"/>
        <v>9.3871563169980803</v>
      </c>
      <c r="DX126" s="139" t="str">
        <f t="shared" si="228"/>
        <v>Y</v>
      </c>
      <c r="DY126" s="139" t="str">
        <f t="shared" si="229"/>
        <v>N</v>
      </c>
      <c r="DZ126" s="137" t="str">
        <f t="shared" si="230"/>
        <v>N</v>
      </c>
      <c r="EA126" s="137">
        <f>'FOD (ALL)'!P126</f>
        <v>3513750</v>
      </c>
      <c r="EB126" s="137">
        <f>'FOD (ALL)'!AG126</f>
        <v>3143750</v>
      </c>
      <c r="EC126" s="137">
        <f>'FOD (ALL)'!AX126</f>
        <v>3079200</v>
      </c>
      <c r="ED126" s="137">
        <f>'FOD (ALL)'!BO126</f>
        <v>2649650</v>
      </c>
      <c r="EE126" s="137">
        <f>'FOD (ALL)'!CF126</f>
        <v>2733050</v>
      </c>
      <c r="EF126" s="137" t="str">
        <f t="shared" si="231"/>
        <v>Y</v>
      </c>
      <c r="EG126" s="137" t="str">
        <f t="shared" si="232"/>
        <v>Y</v>
      </c>
      <c r="EH126" s="137" t="str">
        <f t="shared" si="233"/>
        <v>Y</v>
      </c>
      <c r="EI126" s="137" t="str">
        <f t="shared" si="234"/>
        <v>N</v>
      </c>
      <c r="EJ126" s="139">
        <f t="shared" si="235"/>
        <v>11.769383697813121</v>
      </c>
      <c r="EK126" s="139">
        <f t="shared" si="236"/>
        <v>2.0963237204468697</v>
      </c>
      <c r="EL126" s="139">
        <f t="shared" si="237"/>
        <v>16.211575113694263</v>
      </c>
      <c r="EM126" s="139">
        <f t="shared" si="238"/>
        <v>-3.0515358299335906</v>
      </c>
      <c r="EN126" s="139" t="str">
        <f t="shared" si="239"/>
        <v>Y</v>
      </c>
      <c r="EO126" s="139" t="str">
        <f t="shared" si="240"/>
        <v>N</v>
      </c>
      <c r="EP126" s="137" t="str">
        <f t="shared" si="241"/>
        <v>Y</v>
      </c>
      <c r="EQ126" s="137">
        <f>'FOD (ALL)'!Q126</f>
        <v>370000</v>
      </c>
      <c r="ER126" s="137">
        <f>'FOD (ALL)'!AH126</f>
        <v>64550</v>
      </c>
      <c r="ES126" s="137">
        <f>'FOD (ALL)'!AY126</f>
        <v>429550</v>
      </c>
      <c r="ET126" s="137">
        <f>'FOD (ALL)'!BP126</f>
        <v>-83400</v>
      </c>
      <c r="EU126" s="137">
        <f>'FOD (ALL)'!CG126</f>
        <v>-119400</v>
      </c>
      <c r="EV126" s="137" t="str">
        <f t="shared" si="242"/>
        <v>Y</v>
      </c>
      <c r="EW126" s="137" t="str">
        <f t="shared" si="243"/>
        <v>N</v>
      </c>
      <c r="EX126" s="137" t="str">
        <f t="shared" si="244"/>
        <v>Y</v>
      </c>
      <c r="EY126" s="137" t="str">
        <f t="shared" si="245"/>
        <v>Y</v>
      </c>
      <c r="EZ126" s="139">
        <f t="shared" si="246"/>
        <v>473.19907048799382</v>
      </c>
      <c r="FA126" s="139">
        <f t="shared" si="247"/>
        <v>-84.972645792108011</v>
      </c>
      <c r="FB126" s="139">
        <f t="shared" si="248"/>
        <v>-615.04796163069545</v>
      </c>
      <c r="FC126" s="139">
        <f t="shared" si="249"/>
        <v>-30.150753768844218</v>
      </c>
      <c r="FD126" s="139" t="str">
        <f t="shared" si="250"/>
        <v>Y</v>
      </c>
      <c r="FE126" s="139" t="str">
        <f t="shared" si="251"/>
        <v>Y</v>
      </c>
      <c r="FF126" s="137" t="str">
        <f t="shared" si="252"/>
        <v>N</v>
      </c>
    </row>
    <row r="127" spans="1:162" x14ac:dyDescent="0.3">
      <c r="A127" s="137" t="str">
        <f>FOD!B127</f>
        <v xml:space="preserve">TATACHEM  </v>
      </c>
      <c r="B127" s="137">
        <f>FOD!F127</f>
        <v>292.05</v>
      </c>
      <c r="C127" s="137">
        <f>FOD!P127</f>
        <v>282.85000000000002</v>
      </c>
      <c r="D127" s="137">
        <f>FOD!Z127</f>
        <v>284.14999999999998</v>
      </c>
      <c r="E127" s="137">
        <f>FOD!AJ127</f>
        <v>275.60000000000002</v>
      </c>
      <c r="F127" s="137">
        <f>FOD!AT127</f>
        <v>274</v>
      </c>
      <c r="G127" s="137" t="str">
        <f t="shared" si="154"/>
        <v>Y</v>
      </c>
      <c r="H127" s="137" t="str">
        <f t="shared" si="155"/>
        <v>N</v>
      </c>
      <c r="I127" s="137" t="str">
        <f t="shared" si="156"/>
        <v>Y</v>
      </c>
      <c r="J127" s="137" t="str">
        <f t="shared" si="157"/>
        <v>Y</v>
      </c>
      <c r="K127" s="139">
        <f t="shared" si="158"/>
        <v>3.252607389075477</v>
      </c>
      <c r="L127" s="139">
        <f t="shared" si="159"/>
        <v>-0.45750483899347338</v>
      </c>
      <c r="M127" s="139">
        <f t="shared" si="160"/>
        <v>3.1023222060957742</v>
      </c>
      <c r="N127" s="139">
        <f t="shared" si="161"/>
        <v>0.58394160583942434</v>
      </c>
      <c r="O127" s="137" t="str">
        <f t="shared" si="162"/>
        <v>Y</v>
      </c>
      <c r="P127" s="137" t="str">
        <f t="shared" si="163"/>
        <v>N</v>
      </c>
      <c r="Q127" s="137" t="str">
        <f t="shared" si="164"/>
        <v>Y</v>
      </c>
      <c r="R127" s="137">
        <f>FOD!C127</f>
        <v>284.7</v>
      </c>
      <c r="S127" s="137">
        <f>FOD!M127</f>
        <v>284.89999999999998</v>
      </c>
      <c r="T127" s="137">
        <f>FOD!W127</f>
        <v>277.7</v>
      </c>
      <c r="U127" s="137">
        <f>FOD!AG127</f>
        <v>278</v>
      </c>
      <c r="V127" s="137">
        <f>FOD!AQ127</f>
        <v>291.35000000000002</v>
      </c>
      <c r="W127" s="137">
        <f>FOD!D127</f>
        <v>293.8</v>
      </c>
      <c r="X127" s="137">
        <f>FOD!N127</f>
        <v>287.14999999999998</v>
      </c>
      <c r="Y127" s="137">
        <f>FOD!X127</f>
        <v>285.35000000000002</v>
      </c>
      <c r="Z127" s="137">
        <f>FOD!AH127</f>
        <v>283.55</v>
      </c>
      <c r="AA127" s="137">
        <f>FOD!AR127</f>
        <v>292.60000000000002</v>
      </c>
      <c r="AB127" s="137">
        <f>FOD!E127</f>
        <v>281.55</v>
      </c>
      <c r="AC127" s="137">
        <f>FOD!O127</f>
        <v>280.25</v>
      </c>
      <c r="AD127" s="137">
        <f>FOD!Y127</f>
        <v>277</v>
      </c>
      <c r="AE127" s="137">
        <f>FOD!AI127</f>
        <v>274.05</v>
      </c>
      <c r="AF127" s="137">
        <f>FOD!AS127</f>
        <v>272.7</v>
      </c>
      <c r="AG127" s="137">
        <f>FOD!G127</f>
        <v>1646100</v>
      </c>
      <c r="AH127" s="137">
        <f>FOD!Q127</f>
        <v>1723500</v>
      </c>
      <c r="AI127" s="137">
        <f>FOD!AA127</f>
        <v>1752300</v>
      </c>
      <c r="AJ127" s="137">
        <f>FOD!AK127</f>
        <v>1698300</v>
      </c>
      <c r="AK127" s="137">
        <f>FOD!AU127</f>
        <v>1679400</v>
      </c>
      <c r="AL127" s="137" t="str">
        <f t="shared" si="165"/>
        <v>N</v>
      </c>
      <c r="AM127" s="137" t="str">
        <f t="shared" si="166"/>
        <v>N</v>
      </c>
      <c r="AN127" s="137" t="str">
        <f t="shared" si="167"/>
        <v>Y</v>
      </c>
      <c r="AO127" s="137" t="str">
        <f t="shared" si="168"/>
        <v>Y</v>
      </c>
      <c r="AP127" s="139">
        <f t="shared" si="169"/>
        <v>-4.490861618798955</v>
      </c>
      <c r="AQ127" s="139">
        <f t="shared" si="170"/>
        <v>-1.6435541859270673</v>
      </c>
      <c r="AR127" s="139">
        <f t="shared" si="171"/>
        <v>3.1796502384737675</v>
      </c>
      <c r="AS127" s="139">
        <f t="shared" si="172"/>
        <v>1.1254019292604502</v>
      </c>
      <c r="AT127" s="137" t="str">
        <f t="shared" si="173"/>
        <v>N</v>
      </c>
      <c r="AU127" s="137" t="str">
        <f t="shared" si="174"/>
        <v>N</v>
      </c>
      <c r="AV127" s="137" t="str">
        <f t="shared" si="175"/>
        <v>Y</v>
      </c>
      <c r="AW127" s="137">
        <f>FOD!H127</f>
        <v>718566705</v>
      </c>
      <c r="AX127" s="137">
        <f>FOD!R127</f>
        <v>202637250</v>
      </c>
      <c r="AY127" s="137">
        <f>FOD!AB127</f>
        <v>417410595</v>
      </c>
      <c r="AZ127" s="137">
        <f>FOD!AL127</f>
        <v>436412565</v>
      </c>
      <c r="BA127" s="137">
        <f>FOD!AV127</f>
        <v>561503115</v>
      </c>
      <c r="BB127" s="137" t="str">
        <f t="shared" si="176"/>
        <v>Y</v>
      </c>
      <c r="BC127" s="137" t="str">
        <f t="shared" si="177"/>
        <v>N</v>
      </c>
      <c r="BD127" s="137" t="str">
        <f t="shared" si="178"/>
        <v>N</v>
      </c>
      <c r="BE127" s="137" t="str">
        <f t="shared" si="179"/>
        <v>N</v>
      </c>
      <c r="BF127" s="139">
        <f t="shared" si="180"/>
        <v>254.60741053286108</v>
      </c>
      <c r="BG127" s="139">
        <f t="shared" si="181"/>
        <v>-51.453735859292216</v>
      </c>
      <c r="BH127" s="139">
        <f t="shared" si="182"/>
        <v>-4.3541299045777935</v>
      </c>
      <c r="BI127" s="139">
        <f t="shared" si="183"/>
        <v>-22.277801611127305</v>
      </c>
      <c r="BJ127" s="137" t="str">
        <f t="shared" si="184"/>
        <v>Y</v>
      </c>
      <c r="BK127" s="137" t="str">
        <f t="shared" si="185"/>
        <v>N</v>
      </c>
      <c r="BL127" s="137" t="str">
        <f t="shared" si="186"/>
        <v>Y</v>
      </c>
      <c r="BM127" s="137">
        <f>FOD!I127</f>
        <v>2481300</v>
      </c>
      <c r="BN127" s="137">
        <f>FOD!S127</f>
        <v>713700</v>
      </c>
      <c r="BO127" s="137">
        <f>FOD!AC127</f>
        <v>1481400</v>
      </c>
      <c r="BP127" s="137">
        <f>FOD!AM127</f>
        <v>1566000</v>
      </c>
      <c r="BQ127" s="137">
        <f>FOD!AW127</f>
        <v>2001600</v>
      </c>
      <c r="BR127" s="137" t="str">
        <f t="shared" si="187"/>
        <v>Y</v>
      </c>
      <c r="BS127" s="137" t="str">
        <f t="shared" si="188"/>
        <v>N</v>
      </c>
      <c r="BT127" s="137" t="str">
        <f t="shared" si="189"/>
        <v>N</v>
      </c>
      <c r="BU127" s="137" t="str">
        <f t="shared" si="190"/>
        <v>N</v>
      </c>
      <c r="BV127" s="139">
        <f t="shared" si="191"/>
        <v>247.66708701134931</v>
      </c>
      <c r="BW127" s="139">
        <f t="shared" si="192"/>
        <v>-51.822600243013362</v>
      </c>
      <c r="BX127" s="139">
        <f t="shared" si="193"/>
        <v>-5.4022988505747129</v>
      </c>
      <c r="BY127" s="139">
        <f t="shared" si="194"/>
        <v>-21.762589928057555</v>
      </c>
      <c r="BZ127" s="137" t="str">
        <f t="shared" si="195"/>
        <v>Y</v>
      </c>
      <c r="CA127" s="137" t="str">
        <f t="shared" si="196"/>
        <v>N</v>
      </c>
      <c r="CB127" s="137" t="str">
        <f t="shared" si="197"/>
        <v>Y</v>
      </c>
      <c r="CC127" s="137">
        <f>FOD!J127</f>
        <v>2287</v>
      </c>
      <c r="CD127" s="137">
        <f>FOD!T127</f>
        <v>765</v>
      </c>
      <c r="CE127" s="137">
        <f>FOD!AD127</f>
        <v>1561</v>
      </c>
      <c r="CF127" s="137">
        <f>FOD!AN127</f>
        <v>1565</v>
      </c>
      <c r="CG127" s="137">
        <f>FOD!AX127</f>
        <v>1960</v>
      </c>
      <c r="CH127" s="137" t="str">
        <f t="shared" si="198"/>
        <v>Y</v>
      </c>
      <c r="CI127" s="137" t="str">
        <f t="shared" si="199"/>
        <v>N</v>
      </c>
      <c r="CJ127" s="137" t="str">
        <f t="shared" si="200"/>
        <v>N</v>
      </c>
      <c r="CK127" s="137" t="str">
        <f t="shared" si="201"/>
        <v>N</v>
      </c>
      <c r="CL127" s="139">
        <f t="shared" si="202"/>
        <v>198.95424836601308</v>
      </c>
      <c r="CM127" s="139">
        <f t="shared" si="203"/>
        <v>-50.992953235105695</v>
      </c>
      <c r="CN127" s="139">
        <f t="shared" si="204"/>
        <v>-0.25559105431309903</v>
      </c>
      <c r="CO127" s="139">
        <f t="shared" si="205"/>
        <v>-20.153061224489797</v>
      </c>
      <c r="CP127" s="137" t="str">
        <f t="shared" si="206"/>
        <v>Y</v>
      </c>
      <c r="CQ127" s="137" t="str">
        <f t="shared" si="207"/>
        <v>N</v>
      </c>
      <c r="CR127" s="137" t="str">
        <f t="shared" si="208"/>
        <v>Y</v>
      </c>
      <c r="CT127" s="144" t="str">
        <f>'FOD (ALL)'!M127</f>
        <v>SUNPHARMA</v>
      </c>
      <c r="CU127" s="137">
        <f>'FOD (ALL)'!N127</f>
        <v>18617</v>
      </c>
      <c r="CV127" s="137">
        <f>'FOD (ALL)'!AE127</f>
        <v>12190</v>
      </c>
      <c r="CW127" s="137">
        <f>'FOD (ALL)'!AV127</f>
        <v>9561</v>
      </c>
      <c r="CX127" s="137">
        <f>'FOD (ALL)'!BM127</f>
        <v>11379</v>
      </c>
      <c r="CY127" s="137">
        <f>'FOD (ALL)'!CD127</f>
        <v>9777</v>
      </c>
      <c r="CZ127" s="137" t="str">
        <f t="shared" si="209"/>
        <v>Y</v>
      </c>
      <c r="DA127" s="137" t="str">
        <f t="shared" si="210"/>
        <v>Y</v>
      </c>
      <c r="DB127" s="137" t="str">
        <f t="shared" si="211"/>
        <v>N</v>
      </c>
      <c r="DC127" s="137" t="str">
        <f t="shared" si="212"/>
        <v>Y</v>
      </c>
      <c r="DD127" s="139">
        <f t="shared" si="213"/>
        <v>52.723543888433142</v>
      </c>
      <c r="DE127" s="139">
        <f t="shared" si="214"/>
        <v>27.497123731827216</v>
      </c>
      <c r="DF127" s="139">
        <f t="shared" si="215"/>
        <v>-15.97679936725547</v>
      </c>
      <c r="DG127" s="139">
        <f t="shared" si="216"/>
        <v>16.385394292727831</v>
      </c>
      <c r="DH127" s="139" t="str">
        <f t="shared" si="217"/>
        <v>Y</v>
      </c>
      <c r="DI127" s="139" t="str">
        <f t="shared" si="218"/>
        <v>Y</v>
      </c>
      <c r="DJ127" s="137" t="str">
        <f t="shared" si="219"/>
        <v>N</v>
      </c>
      <c r="DK127" s="137">
        <f>'FOD (ALL)'!O127</f>
        <v>108360.83</v>
      </c>
      <c r="DL127" s="137">
        <f>'FOD (ALL)'!AF127</f>
        <v>70198.960000000006</v>
      </c>
      <c r="DM127" s="137">
        <f>'FOD (ALL)'!AW127</f>
        <v>53736.18</v>
      </c>
      <c r="DN127" s="137">
        <f>'FOD (ALL)'!BN127</f>
        <v>63461.890000000007</v>
      </c>
      <c r="DO127" s="137">
        <f>'FOD (ALL)'!CE127</f>
        <v>53999.89</v>
      </c>
      <c r="DP127" s="137" t="str">
        <f t="shared" si="220"/>
        <v>Y</v>
      </c>
      <c r="DQ127" s="137" t="str">
        <f t="shared" si="221"/>
        <v>Y</v>
      </c>
      <c r="DR127" s="137" t="str">
        <f t="shared" si="222"/>
        <v>N</v>
      </c>
      <c r="DS127" s="137" t="str">
        <f t="shared" si="223"/>
        <v>Y</v>
      </c>
      <c r="DT127" s="139">
        <f t="shared" si="224"/>
        <v>54.36244354617218</v>
      </c>
      <c r="DU127" s="139">
        <f t="shared" si="225"/>
        <v>30.636304999722729</v>
      </c>
      <c r="DV127" s="139">
        <f t="shared" si="226"/>
        <v>-15.325276319378458</v>
      </c>
      <c r="DW127" s="139">
        <f t="shared" si="227"/>
        <v>17.522257915710583</v>
      </c>
      <c r="DX127" s="139" t="str">
        <f t="shared" si="228"/>
        <v>Y</v>
      </c>
      <c r="DY127" s="139" t="str">
        <f t="shared" si="229"/>
        <v>Y</v>
      </c>
      <c r="DZ127" s="137" t="str">
        <f t="shared" si="230"/>
        <v>N</v>
      </c>
      <c r="EA127" s="137">
        <f>'FOD (ALL)'!P127</f>
        <v>42957100</v>
      </c>
      <c r="EB127" s="137">
        <f>'FOD (ALL)'!AG127</f>
        <v>41717450</v>
      </c>
      <c r="EC127" s="137">
        <f>'FOD (ALL)'!AX127</f>
        <v>42062150</v>
      </c>
      <c r="ED127" s="137">
        <f>'FOD (ALL)'!BO127</f>
        <v>41509500</v>
      </c>
      <c r="EE127" s="137">
        <f>'FOD (ALL)'!CF127</f>
        <v>42089350</v>
      </c>
      <c r="EF127" s="137" t="str">
        <f t="shared" si="231"/>
        <v>Y</v>
      </c>
      <c r="EG127" s="137" t="str">
        <f t="shared" si="232"/>
        <v>N</v>
      </c>
      <c r="EH127" s="137" t="str">
        <f t="shared" si="233"/>
        <v>Y</v>
      </c>
      <c r="EI127" s="137" t="str">
        <f t="shared" si="234"/>
        <v>N</v>
      </c>
      <c r="EJ127" s="139">
        <f t="shared" si="235"/>
        <v>2.9715382891332043</v>
      </c>
      <c r="EK127" s="139">
        <f t="shared" si="236"/>
        <v>-0.81950161843842972</v>
      </c>
      <c r="EL127" s="139">
        <f t="shared" si="237"/>
        <v>1.3313819728014069</v>
      </c>
      <c r="EM127" s="139">
        <f t="shared" si="238"/>
        <v>-1.3776644210471294</v>
      </c>
      <c r="EN127" s="139" t="str">
        <f t="shared" si="239"/>
        <v>Y</v>
      </c>
      <c r="EO127" s="139" t="str">
        <f t="shared" si="240"/>
        <v>N</v>
      </c>
      <c r="EP127" s="137" t="str">
        <f t="shared" si="241"/>
        <v>Y</v>
      </c>
      <c r="EQ127" s="137">
        <f>'FOD (ALL)'!Q127</f>
        <v>1239650</v>
      </c>
      <c r="ER127" s="137">
        <f>'FOD (ALL)'!AH127</f>
        <v>-344700</v>
      </c>
      <c r="ES127" s="137">
        <f>'FOD (ALL)'!AY127</f>
        <v>552650</v>
      </c>
      <c r="ET127" s="137">
        <f>'FOD (ALL)'!BP127</f>
        <v>-579850</v>
      </c>
      <c r="EU127" s="137">
        <f>'FOD (ALL)'!CG127</f>
        <v>-256400</v>
      </c>
      <c r="EV127" s="137" t="str">
        <f t="shared" si="242"/>
        <v>Y</v>
      </c>
      <c r="EW127" s="137" t="str">
        <f t="shared" si="243"/>
        <v>N</v>
      </c>
      <c r="EX127" s="137" t="str">
        <f t="shared" si="244"/>
        <v>Y</v>
      </c>
      <c r="EY127" s="137" t="str">
        <f t="shared" si="245"/>
        <v>N</v>
      </c>
      <c r="EZ127" s="139">
        <f t="shared" si="246"/>
        <v>-459.63156367856106</v>
      </c>
      <c r="FA127" s="139">
        <f t="shared" si="247"/>
        <v>-162.37220664073101</v>
      </c>
      <c r="FB127" s="139">
        <f t="shared" si="248"/>
        <v>-195.30913167198415</v>
      </c>
      <c r="FC127" s="139">
        <f t="shared" si="249"/>
        <v>126.15054602184088</v>
      </c>
      <c r="FD127" s="139" t="str">
        <f t="shared" si="250"/>
        <v>N</v>
      </c>
      <c r="FE127" s="139" t="str">
        <f t="shared" si="251"/>
        <v>Y</v>
      </c>
      <c r="FF127" s="137" t="str">
        <f t="shared" si="252"/>
        <v>N</v>
      </c>
    </row>
    <row r="128" spans="1:162" x14ac:dyDescent="0.3">
      <c r="A128" s="137" t="str">
        <f>FOD!B128</f>
        <v>TATACONSUM</v>
      </c>
      <c r="B128" s="137">
        <f>FOD!F128</f>
        <v>362.55</v>
      </c>
      <c r="C128" s="137">
        <f>FOD!P128</f>
        <v>359.5</v>
      </c>
      <c r="D128" s="137">
        <f>FOD!Z128</f>
        <v>361.3</v>
      </c>
      <c r="E128" s="137">
        <f>FOD!AJ128</f>
        <v>358.05</v>
      </c>
      <c r="F128" s="137">
        <f>FOD!AT128</f>
        <v>346.55</v>
      </c>
      <c r="G128" s="137" t="str">
        <f t="shared" si="154"/>
        <v>Y</v>
      </c>
      <c r="H128" s="137" t="str">
        <f t="shared" si="155"/>
        <v>N</v>
      </c>
      <c r="I128" s="137" t="str">
        <f t="shared" si="156"/>
        <v>Y</v>
      </c>
      <c r="J128" s="137" t="str">
        <f t="shared" si="157"/>
        <v>Y</v>
      </c>
      <c r="K128" s="139">
        <f t="shared" si="158"/>
        <v>0.84840055632823685</v>
      </c>
      <c r="L128" s="139">
        <f t="shared" si="159"/>
        <v>-0.49820094104622509</v>
      </c>
      <c r="M128" s="139">
        <f t="shared" si="160"/>
        <v>0.90769445608155275</v>
      </c>
      <c r="N128" s="139">
        <f t="shared" si="161"/>
        <v>3.3184244697734817</v>
      </c>
      <c r="O128" s="137" t="str">
        <f t="shared" si="162"/>
        <v>Y</v>
      </c>
      <c r="P128" s="137" t="str">
        <f t="shared" si="163"/>
        <v>N</v>
      </c>
      <c r="Q128" s="137" t="str">
        <f t="shared" si="164"/>
        <v>N</v>
      </c>
      <c r="R128" s="137">
        <f>FOD!C128</f>
        <v>358.3</v>
      </c>
      <c r="S128" s="137">
        <f>FOD!M128</f>
        <v>362.35</v>
      </c>
      <c r="T128" s="137">
        <f>FOD!W128</f>
        <v>359.6</v>
      </c>
      <c r="U128" s="137">
        <f>FOD!AG128</f>
        <v>351.55</v>
      </c>
      <c r="V128" s="137">
        <f>FOD!AQ128</f>
        <v>350.85</v>
      </c>
      <c r="W128" s="137">
        <f>FOD!D128</f>
        <v>365.8</v>
      </c>
      <c r="X128" s="137">
        <f>FOD!N128</f>
        <v>366.8</v>
      </c>
      <c r="Y128" s="137">
        <f>FOD!X128</f>
        <v>363.55</v>
      </c>
      <c r="Z128" s="137">
        <f>FOD!AH128</f>
        <v>362.3</v>
      </c>
      <c r="AA128" s="137">
        <f>FOD!AR128</f>
        <v>355.6</v>
      </c>
      <c r="AB128" s="137">
        <f>FOD!E128</f>
        <v>356.55</v>
      </c>
      <c r="AC128" s="137">
        <f>FOD!O128</f>
        <v>355.15</v>
      </c>
      <c r="AD128" s="137">
        <f>FOD!Y128</f>
        <v>357.15</v>
      </c>
      <c r="AE128" s="137">
        <f>FOD!AI128</f>
        <v>349.25</v>
      </c>
      <c r="AF128" s="137">
        <f>FOD!AS128</f>
        <v>343.6</v>
      </c>
      <c r="AG128" s="137">
        <f>FOD!G128</f>
        <v>8202600</v>
      </c>
      <c r="AH128" s="137">
        <f>FOD!Q128</f>
        <v>8667000</v>
      </c>
      <c r="AI128" s="137">
        <f>FOD!AA128</f>
        <v>9309600</v>
      </c>
      <c r="AJ128" s="137">
        <f>FOD!AK128</f>
        <v>9417600</v>
      </c>
      <c r="AK128" s="137">
        <f>FOD!AU128</f>
        <v>9782100</v>
      </c>
      <c r="AL128" s="137" t="str">
        <f t="shared" si="165"/>
        <v>N</v>
      </c>
      <c r="AM128" s="137" t="str">
        <f t="shared" si="166"/>
        <v>N</v>
      </c>
      <c r="AN128" s="137" t="str">
        <f t="shared" si="167"/>
        <v>N</v>
      </c>
      <c r="AO128" s="137" t="str">
        <f t="shared" si="168"/>
        <v>N</v>
      </c>
      <c r="AP128" s="139">
        <f t="shared" si="169"/>
        <v>-5.3582554517133962</v>
      </c>
      <c r="AQ128" s="139">
        <f t="shared" si="170"/>
        <v>-6.9025522041763336</v>
      </c>
      <c r="AR128" s="139">
        <f t="shared" si="171"/>
        <v>-1.1467889908256881</v>
      </c>
      <c r="AS128" s="139">
        <f t="shared" si="172"/>
        <v>-3.7261937620756282</v>
      </c>
      <c r="AT128" s="137" t="str">
        <f t="shared" si="173"/>
        <v>Y</v>
      </c>
      <c r="AU128" s="137" t="str">
        <f t="shared" si="174"/>
        <v>N</v>
      </c>
      <c r="AV128" s="137" t="str">
        <f t="shared" si="175"/>
        <v>Y</v>
      </c>
      <c r="AW128" s="137">
        <f>FOD!H128</f>
        <v>2483543430</v>
      </c>
      <c r="AX128" s="137">
        <f>FOD!R128</f>
        <v>1913690340</v>
      </c>
      <c r="AY128" s="137">
        <f>FOD!AB128</f>
        <v>1848822165</v>
      </c>
      <c r="AZ128" s="137">
        <f>FOD!AL128</f>
        <v>3460680585</v>
      </c>
      <c r="BA128" s="137">
        <f>FOD!AV128</f>
        <v>3500541090</v>
      </c>
      <c r="BB128" s="137" t="str">
        <f t="shared" si="176"/>
        <v>Y</v>
      </c>
      <c r="BC128" s="137" t="str">
        <f t="shared" si="177"/>
        <v>Y</v>
      </c>
      <c r="BD128" s="137" t="str">
        <f t="shared" si="178"/>
        <v>N</v>
      </c>
      <c r="BE128" s="137" t="str">
        <f t="shared" si="179"/>
        <v>N</v>
      </c>
      <c r="BF128" s="139">
        <f t="shared" si="180"/>
        <v>29.777706355564298</v>
      </c>
      <c r="BG128" s="139">
        <f t="shared" si="181"/>
        <v>3.5086216634578262</v>
      </c>
      <c r="BH128" s="139">
        <f t="shared" si="182"/>
        <v>-46.576341861379852</v>
      </c>
      <c r="BI128" s="139">
        <f t="shared" si="183"/>
        <v>-1.1386955323526855</v>
      </c>
      <c r="BJ128" s="137" t="str">
        <f t="shared" si="184"/>
        <v>Y</v>
      </c>
      <c r="BK128" s="137" t="str">
        <f t="shared" si="185"/>
        <v>Y</v>
      </c>
      <c r="BL128" s="137" t="str">
        <f t="shared" si="186"/>
        <v>N</v>
      </c>
      <c r="BM128" s="137">
        <f>FOD!I128</f>
        <v>6847200</v>
      </c>
      <c r="BN128" s="137">
        <f>FOD!S128</f>
        <v>5308200</v>
      </c>
      <c r="BO128" s="137">
        <f>FOD!AC128</f>
        <v>5132700</v>
      </c>
      <c r="BP128" s="137">
        <f>FOD!AM128</f>
        <v>9687600</v>
      </c>
      <c r="BQ128" s="137">
        <f>FOD!AW128</f>
        <v>10038600</v>
      </c>
      <c r="BR128" s="137" t="str">
        <f t="shared" si="187"/>
        <v>Y</v>
      </c>
      <c r="BS128" s="137" t="str">
        <f t="shared" si="188"/>
        <v>Y</v>
      </c>
      <c r="BT128" s="137" t="str">
        <f t="shared" si="189"/>
        <v>N</v>
      </c>
      <c r="BU128" s="137" t="str">
        <f t="shared" si="190"/>
        <v>N</v>
      </c>
      <c r="BV128" s="139">
        <f t="shared" si="191"/>
        <v>28.992878942014244</v>
      </c>
      <c r="BW128" s="139">
        <f t="shared" si="192"/>
        <v>3.41925302472383</v>
      </c>
      <c r="BX128" s="139">
        <f t="shared" si="193"/>
        <v>-47.017837235228541</v>
      </c>
      <c r="BY128" s="139">
        <f t="shared" si="194"/>
        <v>-3.4965034965034967</v>
      </c>
      <c r="BZ128" s="137" t="str">
        <f t="shared" si="195"/>
        <v>Y</v>
      </c>
      <c r="CA128" s="137" t="str">
        <f t="shared" si="196"/>
        <v>Y</v>
      </c>
      <c r="CB128" s="137" t="str">
        <f t="shared" si="197"/>
        <v>N</v>
      </c>
      <c r="CC128" s="137">
        <f>FOD!J128</f>
        <v>2321</v>
      </c>
      <c r="CD128" s="137">
        <f>FOD!T128</f>
        <v>1821</v>
      </c>
      <c r="CE128" s="137">
        <f>FOD!AD128</f>
        <v>1753</v>
      </c>
      <c r="CF128" s="137">
        <f>FOD!AN128</f>
        <v>3394</v>
      </c>
      <c r="CG128" s="137">
        <f>FOD!AX128</f>
        <v>3415</v>
      </c>
      <c r="CH128" s="137" t="str">
        <f t="shared" si="198"/>
        <v>Y</v>
      </c>
      <c r="CI128" s="137" t="str">
        <f t="shared" si="199"/>
        <v>Y</v>
      </c>
      <c r="CJ128" s="137" t="str">
        <f t="shared" si="200"/>
        <v>N</v>
      </c>
      <c r="CK128" s="137" t="str">
        <f t="shared" si="201"/>
        <v>N</v>
      </c>
      <c r="CL128" s="139">
        <f t="shared" si="202"/>
        <v>27.457440966501924</v>
      </c>
      <c r="CM128" s="139">
        <f t="shared" si="203"/>
        <v>3.87906446092413</v>
      </c>
      <c r="CN128" s="139">
        <f t="shared" si="204"/>
        <v>-48.350029463759576</v>
      </c>
      <c r="CO128" s="139">
        <f t="shared" si="205"/>
        <v>-0.6149341142020498</v>
      </c>
      <c r="CP128" s="137" t="str">
        <f t="shared" si="206"/>
        <v>Y</v>
      </c>
      <c r="CQ128" s="137" t="str">
        <f t="shared" si="207"/>
        <v>Y</v>
      </c>
      <c r="CR128" s="137" t="str">
        <f t="shared" si="208"/>
        <v>N</v>
      </c>
      <c r="CT128" s="144" t="str">
        <f>'FOD (ALL)'!M128</f>
        <v>SUNTV</v>
      </c>
      <c r="CU128" s="137">
        <f>'FOD (ALL)'!N128</f>
        <v>3601</v>
      </c>
      <c r="CV128" s="137">
        <f>'FOD (ALL)'!AE128</f>
        <v>1275</v>
      </c>
      <c r="CW128" s="137">
        <f>'FOD (ALL)'!AV128</f>
        <v>2069</v>
      </c>
      <c r="CX128" s="137">
        <f>'FOD (ALL)'!BM128</f>
        <v>3667</v>
      </c>
      <c r="CY128" s="137">
        <f>'FOD (ALL)'!CD128</f>
        <v>2654</v>
      </c>
      <c r="CZ128" s="137" t="str">
        <f t="shared" si="209"/>
        <v>Y</v>
      </c>
      <c r="DA128" s="137" t="str">
        <f t="shared" si="210"/>
        <v>N</v>
      </c>
      <c r="DB128" s="137" t="str">
        <f t="shared" si="211"/>
        <v>N</v>
      </c>
      <c r="DC128" s="137" t="str">
        <f t="shared" si="212"/>
        <v>Y</v>
      </c>
      <c r="DD128" s="139">
        <f t="shared" si="213"/>
        <v>182.43137254901961</v>
      </c>
      <c r="DE128" s="139">
        <f t="shared" si="214"/>
        <v>-38.376027066215563</v>
      </c>
      <c r="DF128" s="139">
        <f t="shared" si="215"/>
        <v>-43.57785655849468</v>
      </c>
      <c r="DG128" s="139">
        <f t="shared" si="216"/>
        <v>38.168801808590807</v>
      </c>
      <c r="DH128" s="139" t="str">
        <f t="shared" si="217"/>
        <v>Y</v>
      </c>
      <c r="DI128" s="139" t="str">
        <f t="shared" si="218"/>
        <v>Y</v>
      </c>
      <c r="DJ128" s="137" t="str">
        <f t="shared" si="219"/>
        <v>N</v>
      </c>
      <c r="DK128" s="137">
        <f>'FOD (ALL)'!O128</f>
        <v>17012.71</v>
      </c>
      <c r="DL128" s="137">
        <f>'FOD (ALL)'!AF128</f>
        <v>5895.6</v>
      </c>
      <c r="DM128" s="137">
        <f>'FOD (ALL)'!AW128</f>
        <v>9409.91</v>
      </c>
      <c r="DN128" s="137">
        <f>'FOD (ALL)'!BN128</f>
        <v>16132.69</v>
      </c>
      <c r="DO128" s="137">
        <f>'FOD (ALL)'!CE128</f>
        <v>11759.17</v>
      </c>
      <c r="DP128" s="137" t="str">
        <f t="shared" si="220"/>
        <v>Y</v>
      </c>
      <c r="DQ128" s="137" t="str">
        <f t="shared" si="221"/>
        <v>N</v>
      </c>
      <c r="DR128" s="137" t="str">
        <f t="shared" si="222"/>
        <v>N</v>
      </c>
      <c r="DS128" s="137" t="str">
        <f t="shared" si="223"/>
        <v>Y</v>
      </c>
      <c r="DT128" s="139">
        <f t="shared" si="224"/>
        <v>188.56621887509326</v>
      </c>
      <c r="DU128" s="139">
        <f t="shared" si="225"/>
        <v>-37.346903424156018</v>
      </c>
      <c r="DV128" s="139">
        <f t="shared" si="226"/>
        <v>-41.671785672445203</v>
      </c>
      <c r="DW128" s="139">
        <f t="shared" si="227"/>
        <v>37.192420893651516</v>
      </c>
      <c r="DX128" s="139" t="str">
        <f t="shared" si="228"/>
        <v>Y</v>
      </c>
      <c r="DY128" s="139" t="str">
        <f t="shared" si="229"/>
        <v>Y</v>
      </c>
      <c r="DZ128" s="137" t="str">
        <f t="shared" si="230"/>
        <v>N</v>
      </c>
      <c r="EA128" s="137">
        <f>'FOD (ALL)'!P128</f>
        <v>3831900</v>
      </c>
      <c r="EB128" s="137">
        <f>'FOD (ALL)'!AG128</f>
        <v>3774300</v>
      </c>
      <c r="EC128" s="137">
        <f>'FOD (ALL)'!AX128</f>
        <v>3873900</v>
      </c>
      <c r="ED128" s="137">
        <f>'FOD (ALL)'!BO128</f>
        <v>4035900</v>
      </c>
      <c r="EE128" s="137">
        <f>'FOD (ALL)'!CF128</f>
        <v>4068300</v>
      </c>
      <c r="EF128" s="137" t="str">
        <f t="shared" si="231"/>
        <v>Y</v>
      </c>
      <c r="EG128" s="137" t="str">
        <f t="shared" si="232"/>
        <v>N</v>
      </c>
      <c r="EH128" s="137" t="str">
        <f t="shared" si="233"/>
        <v>N</v>
      </c>
      <c r="EI128" s="137" t="str">
        <f t="shared" si="234"/>
        <v>N</v>
      </c>
      <c r="EJ128" s="139">
        <f t="shared" si="235"/>
        <v>1.5261108020030203</v>
      </c>
      <c r="EK128" s="139">
        <f t="shared" si="236"/>
        <v>-2.5710524277859523</v>
      </c>
      <c r="EL128" s="139">
        <f t="shared" si="237"/>
        <v>-4.0139745781610054</v>
      </c>
      <c r="EM128" s="139">
        <f t="shared" si="238"/>
        <v>-0.79640144532114143</v>
      </c>
      <c r="EN128" s="139" t="str">
        <f t="shared" si="239"/>
        <v>Y</v>
      </c>
      <c r="EO128" s="139" t="str">
        <f t="shared" si="240"/>
        <v>Y</v>
      </c>
      <c r="EP128" s="137" t="str">
        <f t="shared" si="241"/>
        <v>N</v>
      </c>
      <c r="EQ128" s="137">
        <f>'FOD (ALL)'!Q128</f>
        <v>57600</v>
      </c>
      <c r="ER128" s="137">
        <f>'FOD (ALL)'!AH128</f>
        <v>-99600</v>
      </c>
      <c r="ES128" s="137">
        <f>'FOD (ALL)'!AY128</f>
        <v>-162000</v>
      </c>
      <c r="ET128" s="137">
        <f>'FOD (ALL)'!BP128</f>
        <v>-32400</v>
      </c>
      <c r="EU128" s="137">
        <f>'FOD (ALL)'!CG128</f>
        <v>-154800</v>
      </c>
      <c r="EV128" s="137" t="str">
        <f t="shared" si="242"/>
        <v>Y</v>
      </c>
      <c r="EW128" s="137" t="str">
        <f t="shared" si="243"/>
        <v>Y</v>
      </c>
      <c r="EX128" s="137" t="str">
        <f t="shared" si="244"/>
        <v>N</v>
      </c>
      <c r="EY128" s="137" t="str">
        <f t="shared" si="245"/>
        <v>Y</v>
      </c>
      <c r="EZ128" s="139">
        <f t="shared" si="246"/>
        <v>-157.83132530120483</v>
      </c>
      <c r="FA128" s="139">
        <f t="shared" si="247"/>
        <v>-38.518518518518519</v>
      </c>
      <c r="FB128" s="139">
        <f t="shared" si="248"/>
        <v>400</v>
      </c>
      <c r="FC128" s="139">
        <f t="shared" si="249"/>
        <v>-79.069767441860463</v>
      </c>
      <c r="FD128" s="139" t="str">
        <f t="shared" si="250"/>
        <v>N</v>
      </c>
      <c r="FE128" s="139" t="str">
        <f t="shared" si="251"/>
        <v>N</v>
      </c>
      <c r="FF128" s="137" t="str">
        <f t="shared" si="252"/>
        <v>Y</v>
      </c>
    </row>
    <row r="129" spans="1:162" x14ac:dyDescent="0.3">
      <c r="A129" s="137" t="str">
        <f>FOD!B129</f>
        <v>TATAMOTORS</v>
      </c>
      <c r="B129" s="137">
        <f>FOD!F129</f>
        <v>82.8</v>
      </c>
      <c r="C129" s="137">
        <f>FOD!P129</f>
        <v>84</v>
      </c>
      <c r="D129" s="137">
        <f>FOD!Z129</f>
        <v>83.6</v>
      </c>
      <c r="E129" s="137">
        <f>FOD!AJ129</f>
        <v>82.05</v>
      </c>
      <c r="F129" s="137">
        <f>FOD!AT129</f>
        <v>80.599999999999994</v>
      </c>
      <c r="G129" s="137" t="str">
        <f t="shared" si="154"/>
        <v>N</v>
      </c>
      <c r="H129" s="137" t="str">
        <f t="shared" si="155"/>
        <v>Y</v>
      </c>
      <c r="I129" s="137" t="str">
        <f t="shared" si="156"/>
        <v>Y</v>
      </c>
      <c r="J129" s="137" t="str">
        <f t="shared" si="157"/>
        <v>Y</v>
      </c>
      <c r="K129" s="139">
        <f t="shared" si="158"/>
        <v>-1.4285714285714319</v>
      </c>
      <c r="L129" s="139">
        <f t="shared" si="159"/>
        <v>0.47846889952153793</v>
      </c>
      <c r="M129" s="139">
        <f t="shared" si="160"/>
        <v>1.8890920170627632</v>
      </c>
      <c r="N129" s="139">
        <f t="shared" si="161"/>
        <v>1.7990074441687383</v>
      </c>
      <c r="O129" s="137" t="str">
        <f t="shared" si="162"/>
        <v>N</v>
      </c>
      <c r="P129" s="137" t="str">
        <f t="shared" si="163"/>
        <v>N</v>
      </c>
      <c r="Q129" s="137" t="str">
        <f t="shared" si="164"/>
        <v>Y</v>
      </c>
      <c r="R129" s="137">
        <f>FOD!C129</f>
        <v>83</v>
      </c>
      <c r="S129" s="137">
        <f>FOD!M129</f>
        <v>83.25</v>
      </c>
      <c r="T129" s="137">
        <f>FOD!W129</f>
        <v>81.5</v>
      </c>
      <c r="U129" s="137">
        <f>FOD!AG129</f>
        <v>82.1</v>
      </c>
      <c r="V129" s="137">
        <f>FOD!AQ129</f>
        <v>83.95</v>
      </c>
      <c r="W129" s="137">
        <f>FOD!D129</f>
        <v>83.9</v>
      </c>
      <c r="X129" s="137">
        <f>FOD!N129</f>
        <v>85.3</v>
      </c>
      <c r="Y129" s="137">
        <f>FOD!X129</f>
        <v>84.6</v>
      </c>
      <c r="Z129" s="137">
        <f>FOD!AH129</f>
        <v>85.85</v>
      </c>
      <c r="AA129" s="137">
        <f>FOD!AR129</f>
        <v>84.3</v>
      </c>
      <c r="AB129" s="137">
        <f>FOD!E129</f>
        <v>81.599999999999994</v>
      </c>
      <c r="AC129" s="137">
        <f>FOD!O129</f>
        <v>82.85</v>
      </c>
      <c r="AD129" s="137">
        <f>FOD!Y129</f>
        <v>80.8</v>
      </c>
      <c r="AE129" s="137">
        <f>FOD!AI129</f>
        <v>81.650000000000006</v>
      </c>
      <c r="AF129" s="137">
        <f>FOD!AS129</f>
        <v>79.349999999999994</v>
      </c>
      <c r="AG129" s="137">
        <f>FOD!G129</f>
        <v>53492000</v>
      </c>
      <c r="AH129" s="137">
        <f>FOD!Q129</f>
        <v>58974500</v>
      </c>
      <c r="AI129" s="137">
        <f>FOD!AA129</f>
        <v>59533500</v>
      </c>
      <c r="AJ129" s="137">
        <f>FOD!AK129</f>
        <v>59017500</v>
      </c>
      <c r="AK129" s="137">
        <f>FOD!AU129</f>
        <v>60470900</v>
      </c>
      <c r="AL129" s="137" t="str">
        <f t="shared" si="165"/>
        <v>N</v>
      </c>
      <c r="AM129" s="137" t="str">
        <f t="shared" si="166"/>
        <v>N</v>
      </c>
      <c r="AN129" s="137" t="str">
        <f t="shared" si="167"/>
        <v>Y</v>
      </c>
      <c r="AO129" s="137" t="str">
        <f t="shared" si="168"/>
        <v>N</v>
      </c>
      <c r="AP129" s="139">
        <f t="shared" si="169"/>
        <v>-9.2963908129784905</v>
      </c>
      <c r="AQ129" s="139">
        <f t="shared" si="170"/>
        <v>-0.93896713615023475</v>
      </c>
      <c r="AR129" s="139">
        <f t="shared" si="171"/>
        <v>0.87431693989071035</v>
      </c>
      <c r="AS129" s="139">
        <f t="shared" si="172"/>
        <v>-2.4034700988409301</v>
      </c>
      <c r="AT129" s="137" t="str">
        <f t="shared" si="173"/>
        <v>N</v>
      </c>
      <c r="AU129" s="137" t="str">
        <f t="shared" si="174"/>
        <v>N</v>
      </c>
      <c r="AV129" s="137" t="str">
        <f t="shared" si="175"/>
        <v>Y</v>
      </c>
      <c r="AW129" s="137">
        <f>FOD!H129</f>
        <v>2472147400</v>
      </c>
      <c r="AX129" s="137">
        <f>FOD!R129</f>
        <v>2481570205</v>
      </c>
      <c r="AY129" s="137">
        <f>FOD!AB129</f>
        <v>2268821900</v>
      </c>
      <c r="AZ129" s="137">
        <f>FOD!AL129</f>
        <v>4466340985</v>
      </c>
      <c r="BA129" s="137">
        <f>FOD!AV129</f>
        <v>3053775075</v>
      </c>
      <c r="BB129" s="137" t="str">
        <f t="shared" si="176"/>
        <v>N</v>
      </c>
      <c r="BC129" s="137" t="str">
        <f t="shared" si="177"/>
        <v>Y</v>
      </c>
      <c r="BD129" s="137" t="str">
        <f t="shared" si="178"/>
        <v>N</v>
      </c>
      <c r="BE129" s="137" t="str">
        <f t="shared" si="179"/>
        <v>Y</v>
      </c>
      <c r="BF129" s="139">
        <f t="shared" si="180"/>
        <v>-0.37971140131415304</v>
      </c>
      <c r="BG129" s="139">
        <f t="shared" si="181"/>
        <v>9.3770385855319898</v>
      </c>
      <c r="BH129" s="139">
        <f t="shared" si="182"/>
        <v>-49.201775958894906</v>
      </c>
      <c r="BI129" s="139">
        <f t="shared" si="183"/>
        <v>46.25638350263894</v>
      </c>
      <c r="BJ129" s="137" t="str">
        <f t="shared" si="184"/>
        <v>N</v>
      </c>
      <c r="BK129" s="137" t="str">
        <f t="shared" si="185"/>
        <v>Y</v>
      </c>
      <c r="BL129" s="137" t="str">
        <f t="shared" si="186"/>
        <v>N</v>
      </c>
      <c r="BM129" s="137">
        <f>FOD!I129</f>
        <v>29975300</v>
      </c>
      <c r="BN129" s="137">
        <f>FOD!S129</f>
        <v>29437800</v>
      </c>
      <c r="BO129" s="137">
        <f>FOD!AC129</f>
        <v>27274900</v>
      </c>
      <c r="BP129" s="137">
        <f>FOD!AM129</f>
        <v>53294200</v>
      </c>
      <c r="BQ129" s="137">
        <f>FOD!AW129</f>
        <v>37698100</v>
      </c>
      <c r="BR129" s="137" t="str">
        <f t="shared" si="187"/>
        <v>Y</v>
      </c>
      <c r="BS129" s="137" t="str">
        <f t="shared" si="188"/>
        <v>Y</v>
      </c>
      <c r="BT129" s="137" t="str">
        <f t="shared" si="189"/>
        <v>N</v>
      </c>
      <c r="BU129" s="137" t="str">
        <f t="shared" si="190"/>
        <v>Y</v>
      </c>
      <c r="BV129" s="139">
        <f t="shared" si="191"/>
        <v>1.8258837277242184</v>
      </c>
      <c r="BW129" s="139">
        <f t="shared" si="192"/>
        <v>7.9300015765410699</v>
      </c>
      <c r="BX129" s="139">
        <f t="shared" si="193"/>
        <v>-48.822010650314667</v>
      </c>
      <c r="BY129" s="139">
        <f t="shared" si="194"/>
        <v>41.371050530398087</v>
      </c>
      <c r="BZ129" s="137" t="str">
        <f t="shared" si="195"/>
        <v>N</v>
      </c>
      <c r="CA129" s="137" t="str">
        <f t="shared" si="196"/>
        <v>Y</v>
      </c>
      <c r="CB129" s="137" t="str">
        <f t="shared" si="197"/>
        <v>N</v>
      </c>
      <c r="CC129" s="137">
        <f>FOD!J129</f>
        <v>5449</v>
      </c>
      <c r="CD129" s="137">
        <f>FOD!T129</f>
        <v>6310</v>
      </c>
      <c r="CE129" s="137">
        <f>FOD!AD129</f>
        <v>5751</v>
      </c>
      <c r="CF129" s="137">
        <f>FOD!AN129</f>
        <v>11448</v>
      </c>
      <c r="CG129" s="137">
        <f>FOD!AX129</f>
        <v>8212</v>
      </c>
      <c r="CH129" s="137" t="str">
        <f t="shared" si="198"/>
        <v>N</v>
      </c>
      <c r="CI129" s="137" t="str">
        <f t="shared" si="199"/>
        <v>Y</v>
      </c>
      <c r="CJ129" s="137" t="str">
        <f t="shared" si="200"/>
        <v>N</v>
      </c>
      <c r="CK129" s="137" t="str">
        <f t="shared" si="201"/>
        <v>Y</v>
      </c>
      <c r="CL129" s="139">
        <f t="shared" si="202"/>
        <v>-13.645007923930269</v>
      </c>
      <c r="CM129" s="139">
        <f t="shared" si="203"/>
        <v>9.7200486871848373</v>
      </c>
      <c r="CN129" s="139">
        <f t="shared" si="204"/>
        <v>-49.764150943396224</v>
      </c>
      <c r="CO129" s="139">
        <f t="shared" si="205"/>
        <v>39.405747686312715</v>
      </c>
      <c r="CP129" s="137" t="str">
        <f t="shared" si="206"/>
        <v>N</v>
      </c>
      <c r="CQ129" s="137" t="str">
        <f t="shared" si="207"/>
        <v>Y</v>
      </c>
      <c r="CR129" s="137" t="str">
        <f t="shared" si="208"/>
        <v>N</v>
      </c>
      <c r="CT129" s="144" t="str">
        <f>'FOD (ALL)'!M129</f>
        <v>TATACHEM</v>
      </c>
      <c r="CU129" s="137">
        <f>'FOD (ALL)'!N129</f>
        <v>3738</v>
      </c>
      <c r="CV129" s="137">
        <f>'FOD (ALL)'!AE129</f>
        <v>930</v>
      </c>
      <c r="CW129" s="137">
        <f>'FOD (ALL)'!AV129</f>
        <v>2007</v>
      </c>
      <c r="CX129" s="137">
        <f>'FOD (ALL)'!BM129</f>
        <v>1972</v>
      </c>
      <c r="CY129" s="137">
        <f>'FOD (ALL)'!CD129</f>
        <v>2530</v>
      </c>
      <c r="CZ129" s="137" t="str">
        <f t="shared" si="209"/>
        <v>Y</v>
      </c>
      <c r="DA129" s="137" t="str">
        <f t="shared" si="210"/>
        <v>N</v>
      </c>
      <c r="DB129" s="137" t="str">
        <f t="shared" si="211"/>
        <v>Y</v>
      </c>
      <c r="DC129" s="137" t="str">
        <f t="shared" si="212"/>
        <v>N</v>
      </c>
      <c r="DD129" s="139">
        <f t="shared" si="213"/>
        <v>301.93548387096774</v>
      </c>
      <c r="DE129" s="139">
        <f t="shared" si="214"/>
        <v>-53.662182361733933</v>
      </c>
      <c r="DF129" s="139">
        <f t="shared" si="215"/>
        <v>1.7748478701825559</v>
      </c>
      <c r="DG129" s="139">
        <f t="shared" si="216"/>
        <v>-22.055335968379445</v>
      </c>
      <c r="DH129" s="139" t="str">
        <f t="shared" si="217"/>
        <v>Y</v>
      </c>
      <c r="DI129" s="139" t="str">
        <f t="shared" si="218"/>
        <v>N</v>
      </c>
      <c r="DJ129" s="137" t="str">
        <f t="shared" si="219"/>
        <v>Y</v>
      </c>
      <c r="DK129" s="137">
        <f>'FOD (ALL)'!O129</f>
        <v>9734.6400000000012</v>
      </c>
      <c r="DL129" s="137">
        <f>'FOD (ALL)'!AF129</f>
        <v>2382.7599999999998</v>
      </c>
      <c r="DM129" s="137">
        <f>'FOD (ALL)'!AW129</f>
        <v>5078.91</v>
      </c>
      <c r="DN129" s="137">
        <f>'FOD (ALL)'!BN129</f>
        <v>4939.1899999999996</v>
      </c>
      <c r="DO129" s="137">
        <f>'FOD (ALL)'!CE129</f>
        <v>6384.91</v>
      </c>
      <c r="DP129" s="137" t="str">
        <f t="shared" si="220"/>
        <v>Y</v>
      </c>
      <c r="DQ129" s="137" t="str">
        <f t="shared" si="221"/>
        <v>N</v>
      </c>
      <c r="DR129" s="137" t="str">
        <f t="shared" si="222"/>
        <v>Y</v>
      </c>
      <c r="DS129" s="137" t="str">
        <f t="shared" si="223"/>
        <v>N</v>
      </c>
      <c r="DT129" s="139">
        <f t="shared" si="224"/>
        <v>308.54471285400132</v>
      </c>
      <c r="DU129" s="139">
        <f t="shared" si="225"/>
        <v>-53.08520922796427</v>
      </c>
      <c r="DV129" s="139">
        <f t="shared" si="226"/>
        <v>2.8288039131922496</v>
      </c>
      <c r="DW129" s="139">
        <f t="shared" si="227"/>
        <v>-22.642762388193415</v>
      </c>
      <c r="DX129" s="139" t="str">
        <f t="shared" si="228"/>
        <v>Y</v>
      </c>
      <c r="DY129" s="139" t="str">
        <f t="shared" si="229"/>
        <v>N</v>
      </c>
      <c r="DZ129" s="137" t="str">
        <f t="shared" si="230"/>
        <v>Y</v>
      </c>
      <c r="EA129" s="137">
        <f>'FOD (ALL)'!P129</f>
        <v>2304700</v>
      </c>
      <c r="EB129" s="137">
        <f>'FOD (ALL)'!AG129</f>
        <v>1948200</v>
      </c>
      <c r="EC129" s="137">
        <f>'FOD (ALL)'!AX129</f>
        <v>1973700</v>
      </c>
      <c r="ED129" s="137">
        <f>'FOD (ALL)'!BO129</f>
        <v>1857600</v>
      </c>
      <c r="EE129" s="137">
        <f>'FOD (ALL)'!CF129</f>
        <v>1842300</v>
      </c>
      <c r="EF129" s="137" t="str">
        <f t="shared" si="231"/>
        <v>Y</v>
      </c>
      <c r="EG129" s="137" t="str">
        <f t="shared" si="232"/>
        <v>N</v>
      </c>
      <c r="EH129" s="137" t="str">
        <f t="shared" si="233"/>
        <v>Y</v>
      </c>
      <c r="EI129" s="137" t="str">
        <f t="shared" si="234"/>
        <v>Y</v>
      </c>
      <c r="EJ129" s="139">
        <f t="shared" si="235"/>
        <v>18.298942613694695</v>
      </c>
      <c r="EK129" s="139">
        <f t="shared" si="236"/>
        <v>-1.2919896640826873</v>
      </c>
      <c r="EL129" s="139">
        <f t="shared" si="237"/>
        <v>6.25</v>
      </c>
      <c r="EM129" s="139">
        <f t="shared" si="238"/>
        <v>0.83048363458720076</v>
      </c>
      <c r="EN129" s="139" t="str">
        <f t="shared" si="239"/>
        <v>Y</v>
      </c>
      <c r="EO129" s="139" t="str">
        <f t="shared" si="240"/>
        <v>N</v>
      </c>
      <c r="EP129" s="137" t="str">
        <f t="shared" si="241"/>
        <v>Y</v>
      </c>
      <c r="EQ129" s="137">
        <f>'FOD (ALL)'!Q129</f>
        <v>356500</v>
      </c>
      <c r="ER129" s="137">
        <f>'FOD (ALL)'!AH129</f>
        <v>-25500</v>
      </c>
      <c r="ES129" s="137">
        <f>'FOD (ALL)'!AY129</f>
        <v>116100</v>
      </c>
      <c r="ET129" s="137">
        <f>'FOD (ALL)'!BP129</f>
        <v>15300</v>
      </c>
      <c r="EU129" s="137">
        <f>'FOD (ALL)'!CG129</f>
        <v>172800</v>
      </c>
      <c r="EV129" s="137" t="str">
        <f t="shared" si="242"/>
        <v>Y</v>
      </c>
      <c r="EW129" s="137" t="str">
        <f t="shared" si="243"/>
        <v>N</v>
      </c>
      <c r="EX129" s="137" t="str">
        <f t="shared" si="244"/>
        <v>Y</v>
      </c>
      <c r="EY129" s="137" t="str">
        <f t="shared" si="245"/>
        <v>N</v>
      </c>
      <c r="EZ129" s="139">
        <f t="shared" si="246"/>
        <v>-1498.0392156862745</v>
      </c>
      <c r="FA129" s="139">
        <f t="shared" si="247"/>
        <v>-121.96382428940569</v>
      </c>
      <c r="FB129" s="139">
        <f t="shared" si="248"/>
        <v>658.82352941176464</v>
      </c>
      <c r="FC129" s="139">
        <f t="shared" si="249"/>
        <v>-91.145833333333343</v>
      </c>
      <c r="FD129" s="139" t="str">
        <f t="shared" si="250"/>
        <v>N</v>
      </c>
      <c r="FE129" s="139" t="str">
        <f t="shared" si="251"/>
        <v>N</v>
      </c>
      <c r="FF129" s="137" t="str">
        <f t="shared" si="252"/>
        <v>Y</v>
      </c>
    </row>
    <row r="130" spans="1:162" x14ac:dyDescent="0.3">
      <c r="A130" s="137" t="str">
        <f>FOD!B130</f>
        <v xml:space="preserve">TATAPOWER </v>
      </c>
      <c r="B130" s="137">
        <f>FOD!F130</f>
        <v>33.299999999999997</v>
      </c>
      <c r="C130" s="137">
        <f>FOD!P130</f>
        <v>32.65</v>
      </c>
      <c r="D130" s="137">
        <f>FOD!Z130</f>
        <v>33.200000000000003</v>
      </c>
      <c r="E130" s="137">
        <f>FOD!AJ130</f>
        <v>32.4</v>
      </c>
      <c r="F130" s="137">
        <f>FOD!AT130</f>
        <v>31.25</v>
      </c>
      <c r="G130" s="137" t="str">
        <f t="shared" si="154"/>
        <v>Y</v>
      </c>
      <c r="H130" s="137" t="str">
        <f t="shared" si="155"/>
        <v>N</v>
      </c>
      <c r="I130" s="137" t="str">
        <f t="shared" si="156"/>
        <v>Y</v>
      </c>
      <c r="J130" s="137" t="str">
        <f t="shared" si="157"/>
        <v>Y</v>
      </c>
      <c r="K130" s="139">
        <f t="shared" si="158"/>
        <v>1.9908116385911137</v>
      </c>
      <c r="L130" s="139">
        <f t="shared" si="159"/>
        <v>-1.656626506024109</v>
      </c>
      <c r="M130" s="139">
        <f t="shared" si="160"/>
        <v>2.469135802469149</v>
      </c>
      <c r="N130" s="139">
        <f t="shared" si="161"/>
        <v>3.6799999999999957</v>
      </c>
      <c r="O130" s="137" t="str">
        <f t="shared" si="162"/>
        <v>Y</v>
      </c>
      <c r="P130" s="137" t="str">
        <f t="shared" si="163"/>
        <v>N</v>
      </c>
      <c r="Q130" s="137" t="str">
        <f t="shared" si="164"/>
        <v>N</v>
      </c>
      <c r="R130" s="137">
        <f>FOD!C130</f>
        <v>32.6</v>
      </c>
      <c r="S130" s="137">
        <f>FOD!M130</f>
        <v>33.65</v>
      </c>
      <c r="T130" s="137">
        <f>FOD!W130</f>
        <v>33.6</v>
      </c>
      <c r="U130" s="137">
        <f>FOD!AG130</f>
        <v>31.25</v>
      </c>
      <c r="V130" s="137">
        <f>FOD!AQ130</f>
        <v>31.7</v>
      </c>
      <c r="W130" s="137">
        <f>FOD!D130</f>
        <v>33.549999999999997</v>
      </c>
      <c r="X130" s="137">
        <f>FOD!N130</f>
        <v>33.65</v>
      </c>
      <c r="Y130" s="137">
        <f>FOD!X130</f>
        <v>34.6</v>
      </c>
      <c r="Z130" s="137">
        <f>FOD!AH130</f>
        <v>32.75</v>
      </c>
      <c r="AA130" s="137">
        <f>FOD!AR130</f>
        <v>32.049999999999997</v>
      </c>
      <c r="AB130" s="137">
        <f>FOD!E130</f>
        <v>31.4</v>
      </c>
      <c r="AC130" s="137">
        <f>FOD!O130</f>
        <v>32.450000000000003</v>
      </c>
      <c r="AD130" s="137">
        <f>FOD!Y130</f>
        <v>32.549999999999997</v>
      </c>
      <c r="AE130" s="137">
        <f>FOD!AI130</f>
        <v>30.45</v>
      </c>
      <c r="AF130" s="137">
        <f>FOD!AS130</f>
        <v>30.1</v>
      </c>
      <c r="AG130" s="137">
        <f>FOD!G130</f>
        <v>54477000</v>
      </c>
      <c r="AH130" s="137">
        <f>FOD!Q130</f>
        <v>54954000</v>
      </c>
      <c r="AI130" s="137">
        <f>FOD!AA130</f>
        <v>55602000</v>
      </c>
      <c r="AJ130" s="137">
        <f>FOD!AK130</f>
        <v>55053000</v>
      </c>
      <c r="AK130" s="137">
        <f>FOD!AU130</f>
        <v>53955000</v>
      </c>
      <c r="AL130" s="137" t="str">
        <f t="shared" si="165"/>
        <v>N</v>
      </c>
      <c r="AM130" s="137" t="str">
        <f t="shared" si="166"/>
        <v>N</v>
      </c>
      <c r="AN130" s="137" t="str">
        <f t="shared" si="167"/>
        <v>Y</v>
      </c>
      <c r="AO130" s="137" t="str">
        <f t="shared" si="168"/>
        <v>Y</v>
      </c>
      <c r="AP130" s="139">
        <f t="shared" si="169"/>
        <v>-0.86799868981329831</v>
      </c>
      <c r="AQ130" s="139">
        <f t="shared" si="170"/>
        <v>-1.1654257041113629</v>
      </c>
      <c r="AR130" s="139">
        <f t="shared" si="171"/>
        <v>0.99722085989864317</v>
      </c>
      <c r="AS130" s="139">
        <f t="shared" si="172"/>
        <v>2.0350291909924936</v>
      </c>
      <c r="AT130" s="137" t="str">
        <f t="shared" si="173"/>
        <v>Y</v>
      </c>
      <c r="AU130" s="137" t="str">
        <f t="shared" si="174"/>
        <v>N</v>
      </c>
      <c r="AV130" s="137" t="str">
        <f t="shared" si="175"/>
        <v>N</v>
      </c>
      <c r="AW130" s="137">
        <f>FOD!H130</f>
        <v>932744250</v>
      </c>
      <c r="AX130" s="137">
        <f>FOD!R130</f>
        <v>692273700</v>
      </c>
      <c r="AY130" s="137">
        <f>FOD!AB130</f>
        <v>2061608850</v>
      </c>
      <c r="AZ130" s="137">
        <f>FOD!AL130</f>
        <v>1014372900</v>
      </c>
      <c r="BA130" s="137">
        <f>FOD!AV130</f>
        <v>768572550</v>
      </c>
      <c r="BB130" s="137" t="str">
        <f t="shared" si="176"/>
        <v>Y</v>
      </c>
      <c r="BC130" s="137" t="str">
        <f t="shared" si="177"/>
        <v>N</v>
      </c>
      <c r="BD130" s="137" t="str">
        <f t="shared" si="178"/>
        <v>Y</v>
      </c>
      <c r="BE130" s="137" t="str">
        <f t="shared" si="179"/>
        <v>Y</v>
      </c>
      <c r="BF130" s="139">
        <f t="shared" si="180"/>
        <v>34.736340554321217</v>
      </c>
      <c r="BG130" s="139">
        <f t="shared" si="181"/>
        <v>-66.420705848250506</v>
      </c>
      <c r="BH130" s="139">
        <f t="shared" si="182"/>
        <v>103.23974053328908</v>
      </c>
      <c r="BI130" s="139">
        <f t="shared" si="183"/>
        <v>31.981411514111453</v>
      </c>
      <c r="BJ130" s="137" t="str">
        <f t="shared" si="184"/>
        <v>Y</v>
      </c>
      <c r="BK130" s="137" t="str">
        <f t="shared" si="185"/>
        <v>N</v>
      </c>
      <c r="BL130" s="137" t="str">
        <f t="shared" si="186"/>
        <v>Y</v>
      </c>
      <c r="BM130" s="137">
        <f>FOD!I130</f>
        <v>28710000</v>
      </c>
      <c r="BN130" s="137">
        <f>FOD!S130</f>
        <v>20916000</v>
      </c>
      <c r="BO130" s="137">
        <f>FOD!AC130</f>
        <v>61263000</v>
      </c>
      <c r="BP130" s="137">
        <f>FOD!AM130</f>
        <v>31959000</v>
      </c>
      <c r="BQ130" s="137">
        <f>FOD!AW130</f>
        <v>24759000</v>
      </c>
      <c r="BR130" s="137" t="str">
        <f t="shared" si="187"/>
        <v>Y</v>
      </c>
      <c r="BS130" s="137" t="str">
        <f t="shared" si="188"/>
        <v>N</v>
      </c>
      <c r="BT130" s="137" t="str">
        <f t="shared" si="189"/>
        <v>Y</v>
      </c>
      <c r="BU130" s="137" t="str">
        <f t="shared" si="190"/>
        <v>Y</v>
      </c>
      <c r="BV130" s="139">
        <f t="shared" si="191"/>
        <v>37.263339070567987</v>
      </c>
      <c r="BW130" s="139">
        <f t="shared" si="192"/>
        <v>-65.858674893491994</v>
      </c>
      <c r="BX130" s="139">
        <f t="shared" si="193"/>
        <v>91.69248099127006</v>
      </c>
      <c r="BY130" s="139">
        <f t="shared" si="194"/>
        <v>29.080334423845873</v>
      </c>
      <c r="BZ130" s="137" t="str">
        <f t="shared" si="195"/>
        <v>Y</v>
      </c>
      <c r="CA130" s="137" t="str">
        <f t="shared" si="196"/>
        <v>N</v>
      </c>
      <c r="CB130" s="137" t="str">
        <f t="shared" si="197"/>
        <v>Y</v>
      </c>
      <c r="CC130" s="137">
        <f>FOD!J130</f>
        <v>2735</v>
      </c>
      <c r="CD130" s="137">
        <f>FOD!T130</f>
        <v>2157</v>
      </c>
      <c r="CE130" s="137">
        <f>FOD!AD130</f>
        <v>6112</v>
      </c>
      <c r="CF130" s="137">
        <f>FOD!AN130</f>
        <v>3186</v>
      </c>
      <c r="CG130" s="137">
        <f>FOD!AX130</f>
        <v>2501</v>
      </c>
      <c r="CH130" s="137" t="str">
        <f t="shared" si="198"/>
        <v>Y</v>
      </c>
      <c r="CI130" s="137" t="str">
        <f t="shared" si="199"/>
        <v>N</v>
      </c>
      <c r="CJ130" s="137" t="str">
        <f t="shared" si="200"/>
        <v>Y</v>
      </c>
      <c r="CK130" s="137" t="str">
        <f t="shared" si="201"/>
        <v>Y</v>
      </c>
      <c r="CL130" s="139">
        <f t="shared" si="202"/>
        <v>26.796476587853501</v>
      </c>
      <c r="CM130" s="139">
        <f t="shared" si="203"/>
        <v>-64.708769633507856</v>
      </c>
      <c r="CN130" s="139">
        <f t="shared" si="204"/>
        <v>91.839296924042685</v>
      </c>
      <c r="CO130" s="139">
        <f t="shared" si="205"/>
        <v>27.389044382247103</v>
      </c>
      <c r="CP130" s="137" t="str">
        <f t="shared" si="206"/>
        <v>Y</v>
      </c>
      <c r="CQ130" s="137" t="str">
        <f t="shared" si="207"/>
        <v>N</v>
      </c>
      <c r="CR130" s="137" t="str">
        <f t="shared" si="208"/>
        <v>Y</v>
      </c>
      <c r="CT130" s="144" t="str">
        <f>'FOD (ALL)'!M130</f>
        <v>TATACONSUM</v>
      </c>
      <c r="CU130" s="137">
        <f>'FOD (ALL)'!N130</f>
        <v>3203</v>
      </c>
      <c r="CV130" s="137">
        <f>'FOD (ALL)'!AE130</f>
        <v>2284</v>
      </c>
      <c r="CW130" s="137">
        <f>'FOD (ALL)'!AV130</f>
        <v>2238</v>
      </c>
      <c r="CX130" s="137">
        <f>'FOD (ALL)'!BM130</f>
        <v>3850</v>
      </c>
      <c r="CY130" s="137">
        <f>'FOD (ALL)'!CD130</f>
        <v>3949</v>
      </c>
      <c r="CZ130" s="137" t="str">
        <f t="shared" si="209"/>
        <v>Y</v>
      </c>
      <c r="DA130" s="137" t="str">
        <f t="shared" si="210"/>
        <v>Y</v>
      </c>
      <c r="DB130" s="137" t="str">
        <f t="shared" si="211"/>
        <v>N</v>
      </c>
      <c r="DC130" s="137" t="str">
        <f t="shared" si="212"/>
        <v>N</v>
      </c>
      <c r="DD130" s="139">
        <f t="shared" si="213"/>
        <v>40.236427320490371</v>
      </c>
      <c r="DE130" s="139">
        <f t="shared" si="214"/>
        <v>2.0554066130473636</v>
      </c>
      <c r="DF130" s="139">
        <f t="shared" si="215"/>
        <v>-41.870129870129865</v>
      </c>
      <c r="DG130" s="139">
        <f t="shared" si="216"/>
        <v>-2.5069637883008355</v>
      </c>
      <c r="DH130" s="139" t="str">
        <f t="shared" si="217"/>
        <v>Y</v>
      </c>
      <c r="DI130" s="139" t="str">
        <f t="shared" si="218"/>
        <v>Y</v>
      </c>
      <c r="DJ130" s="137" t="str">
        <f t="shared" si="219"/>
        <v>N</v>
      </c>
      <c r="DK130" s="137">
        <f>'FOD (ALL)'!O130</f>
        <v>31298.739999999998</v>
      </c>
      <c r="DL130" s="137">
        <f>'FOD (ALL)'!AF130</f>
        <v>22204.550000000003</v>
      </c>
      <c r="DM130" s="137">
        <f>'FOD (ALL)'!AW130</f>
        <v>21734.38</v>
      </c>
      <c r="DN130" s="137">
        <f>'FOD (ALL)'!BN130</f>
        <v>37106.910000000003</v>
      </c>
      <c r="DO130" s="137">
        <f>'FOD (ALL)'!CE130</f>
        <v>37161.830000000009</v>
      </c>
      <c r="DP130" s="137" t="str">
        <f t="shared" si="220"/>
        <v>Y</v>
      </c>
      <c r="DQ130" s="137" t="str">
        <f t="shared" si="221"/>
        <v>Y</v>
      </c>
      <c r="DR130" s="137" t="str">
        <f t="shared" si="222"/>
        <v>N</v>
      </c>
      <c r="DS130" s="137" t="str">
        <f t="shared" si="223"/>
        <v>N</v>
      </c>
      <c r="DT130" s="139">
        <f t="shared" si="224"/>
        <v>40.956425597456345</v>
      </c>
      <c r="DU130" s="139">
        <f t="shared" si="225"/>
        <v>2.1632547144202037</v>
      </c>
      <c r="DV130" s="139">
        <f t="shared" si="226"/>
        <v>-41.427674791568478</v>
      </c>
      <c r="DW130" s="139">
        <f t="shared" si="227"/>
        <v>-0.14778604821131122</v>
      </c>
      <c r="DX130" s="139" t="str">
        <f t="shared" si="228"/>
        <v>Y</v>
      </c>
      <c r="DY130" s="139" t="str">
        <f t="shared" si="229"/>
        <v>Y</v>
      </c>
      <c r="DZ130" s="137" t="str">
        <f t="shared" si="230"/>
        <v>N</v>
      </c>
      <c r="EA130" s="137">
        <f>'FOD (ALL)'!P130</f>
        <v>9693000</v>
      </c>
      <c r="EB130" s="137">
        <f>'FOD (ALL)'!AG130</f>
        <v>9911700</v>
      </c>
      <c r="EC130" s="137">
        <f>'FOD (ALL)'!AX130</f>
        <v>10370700</v>
      </c>
      <c r="ED130" s="137">
        <f>'FOD (ALL)'!BO130</f>
        <v>10157400</v>
      </c>
      <c r="EE130" s="137">
        <f>'FOD (ALL)'!CF130</f>
        <v>10430100</v>
      </c>
      <c r="EF130" s="137" t="str">
        <f t="shared" si="231"/>
        <v>N</v>
      </c>
      <c r="EG130" s="137" t="str">
        <f t="shared" si="232"/>
        <v>N</v>
      </c>
      <c r="EH130" s="137" t="str">
        <f t="shared" si="233"/>
        <v>Y</v>
      </c>
      <c r="EI130" s="137" t="str">
        <f t="shared" si="234"/>
        <v>N</v>
      </c>
      <c r="EJ130" s="139">
        <f t="shared" si="235"/>
        <v>-2.2064832470716427</v>
      </c>
      <c r="EK130" s="139">
        <f t="shared" si="236"/>
        <v>-4.4259307472012495</v>
      </c>
      <c r="EL130" s="139">
        <f t="shared" si="237"/>
        <v>2.0999468367889422</v>
      </c>
      <c r="EM130" s="139">
        <f t="shared" si="238"/>
        <v>-2.6145482785399947</v>
      </c>
      <c r="EN130" s="139" t="str">
        <f t="shared" si="239"/>
        <v>Y</v>
      </c>
      <c r="EO130" s="139" t="str">
        <f t="shared" si="240"/>
        <v>N</v>
      </c>
      <c r="EP130" s="137" t="str">
        <f t="shared" si="241"/>
        <v>Y</v>
      </c>
      <c r="EQ130" s="137">
        <f>'FOD (ALL)'!Q130</f>
        <v>-218700</v>
      </c>
      <c r="ER130" s="137">
        <f>'FOD (ALL)'!AH130</f>
        <v>-459000</v>
      </c>
      <c r="ES130" s="137">
        <f>'FOD (ALL)'!AY130</f>
        <v>213300</v>
      </c>
      <c r="ET130" s="137">
        <f>'FOD (ALL)'!BP130</f>
        <v>-272700</v>
      </c>
      <c r="EU130" s="137">
        <f>'FOD (ALL)'!CG130</f>
        <v>207900</v>
      </c>
      <c r="EV130" s="137" t="str">
        <f t="shared" si="242"/>
        <v>Y</v>
      </c>
      <c r="EW130" s="137" t="str">
        <f t="shared" si="243"/>
        <v>N</v>
      </c>
      <c r="EX130" s="137" t="str">
        <f t="shared" si="244"/>
        <v>Y</v>
      </c>
      <c r="EY130" s="137" t="str">
        <f t="shared" si="245"/>
        <v>N</v>
      </c>
      <c r="EZ130" s="139">
        <f t="shared" si="246"/>
        <v>-52.352941176470594</v>
      </c>
      <c r="FA130" s="139">
        <f t="shared" si="247"/>
        <v>-315.18987341772151</v>
      </c>
      <c r="FB130" s="139">
        <f t="shared" si="248"/>
        <v>-178.21782178217822</v>
      </c>
      <c r="FC130" s="139">
        <f t="shared" si="249"/>
        <v>-231.16883116883119</v>
      </c>
      <c r="FD130" s="139" t="str">
        <f t="shared" si="250"/>
        <v>Y</v>
      </c>
      <c r="FE130" s="139" t="str">
        <f t="shared" si="251"/>
        <v>N</v>
      </c>
      <c r="FF130" s="137" t="str">
        <f t="shared" si="252"/>
        <v>Y</v>
      </c>
    </row>
    <row r="131" spans="1:162" x14ac:dyDescent="0.3">
      <c r="A131" s="137" t="str">
        <f>FOD!B131</f>
        <v xml:space="preserve">TATASTEEL </v>
      </c>
      <c r="B131" s="137">
        <f>FOD!F131</f>
        <v>273.85000000000002</v>
      </c>
      <c r="C131" s="137">
        <f>FOD!P131</f>
        <v>284.10000000000002</v>
      </c>
      <c r="D131" s="137">
        <f>FOD!Z131</f>
        <v>283.8</v>
      </c>
      <c r="E131" s="137">
        <f>FOD!AJ131</f>
        <v>272.10000000000002</v>
      </c>
      <c r="F131" s="137">
        <f>FOD!AT131</f>
        <v>265.35000000000002</v>
      </c>
      <c r="G131" s="137" t="str">
        <f t="shared" si="154"/>
        <v>N</v>
      </c>
      <c r="H131" s="137" t="str">
        <f t="shared" si="155"/>
        <v>Y</v>
      </c>
      <c r="I131" s="137" t="str">
        <f t="shared" si="156"/>
        <v>Y</v>
      </c>
      <c r="J131" s="137" t="str">
        <f t="shared" si="157"/>
        <v>Y</v>
      </c>
      <c r="K131" s="139">
        <f t="shared" si="158"/>
        <v>-3.6078845476944732</v>
      </c>
      <c r="L131" s="139">
        <f t="shared" si="159"/>
        <v>0.10570824524313296</v>
      </c>
      <c r="M131" s="139">
        <f t="shared" si="160"/>
        <v>4.2998897464167536</v>
      </c>
      <c r="N131" s="139">
        <f t="shared" si="161"/>
        <v>2.5438100621820237</v>
      </c>
      <c r="O131" s="137" t="str">
        <f t="shared" si="162"/>
        <v>N</v>
      </c>
      <c r="P131" s="137" t="str">
        <f t="shared" si="163"/>
        <v>N</v>
      </c>
      <c r="Q131" s="137" t="str">
        <f t="shared" si="164"/>
        <v>Y</v>
      </c>
      <c r="R131" s="137">
        <f>FOD!C131</f>
        <v>279.14999999999998</v>
      </c>
      <c r="S131" s="137">
        <f>FOD!M131</f>
        <v>284.45</v>
      </c>
      <c r="T131" s="137">
        <f>FOD!W131</f>
        <v>271.85000000000002</v>
      </c>
      <c r="U131" s="137">
        <f>FOD!AG131</f>
        <v>270</v>
      </c>
      <c r="V131" s="137">
        <f>FOD!AQ131</f>
        <v>273.64999999999998</v>
      </c>
      <c r="W131" s="137">
        <f>FOD!D131</f>
        <v>279.75</v>
      </c>
      <c r="X131" s="137">
        <f>FOD!N131</f>
        <v>286.05</v>
      </c>
      <c r="Y131" s="137">
        <f>FOD!X131</f>
        <v>284.5</v>
      </c>
      <c r="Z131" s="137">
        <f>FOD!AH131</f>
        <v>280.75</v>
      </c>
      <c r="AA131" s="137">
        <f>FOD!AR131</f>
        <v>275.75</v>
      </c>
      <c r="AB131" s="137">
        <f>FOD!E131</f>
        <v>272.39999999999998</v>
      </c>
      <c r="AC131" s="137">
        <f>FOD!O131</f>
        <v>278.45</v>
      </c>
      <c r="AD131" s="137">
        <f>FOD!Y131</f>
        <v>269.60000000000002</v>
      </c>
      <c r="AE131" s="137">
        <f>FOD!AI131</f>
        <v>266.39999999999998</v>
      </c>
      <c r="AF131" s="137">
        <f>FOD!AS131</f>
        <v>260.14999999999998</v>
      </c>
      <c r="AG131" s="137">
        <f>FOD!G131</f>
        <v>16896000</v>
      </c>
      <c r="AH131" s="137">
        <f>FOD!Q131</f>
        <v>18922500</v>
      </c>
      <c r="AI131" s="137">
        <f>FOD!AA131</f>
        <v>17910000</v>
      </c>
      <c r="AJ131" s="137">
        <f>FOD!AK131</f>
        <v>16974000</v>
      </c>
      <c r="AK131" s="137">
        <f>FOD!AU131</f>
        <v>18709500</v>
      </c>
      <c r="AL131" s="137" t="str">
        <f t="shared" si="165"/>
        <v>N</v>
      </c>
      <c r="AM131" s="137" t="str">
        <f t="shared" si="166"/>
        <v>Y</v>
      </c>
      <c r="AN131" s="137" t="str">
        <f t="shared" si="167"/>
        <v>Y</v>
      </c>
      <c r="AO131" s="137" t="str">
        <f t="shared" si="168"/>
        <v>N</v>
      </c>
      <c r="AP131" s="139">
        <f t="shared" si="169"/>
        <v>-10.709472849782005</v>
      </c>
      <c r="AQ131" s="139">
        <f t="shared" si="170"/>
        <v>5.6532663316582914</v>
      </c>
      <c r="AR131" s="139">
        <f t="shared" si="171"/>
        <v>5.5143160127253443</v>
      </c>
      <c r="AS131" s="139">
        <f t="shared" si="172"/>
        <v>-9.2760362382746742</v>
      </c>
      <c r="AT131" s="137" t="str">
        <f t="shared" si="173"/>
        <v>N</v>
      </c>
      <c r="AU131" s="137" t="str">
        <f t="shared" si="174"/>
        <v>Y</v>
      </c>
      <c r="AV131" s="137" t="str">
        <f t="shared" si="175"/>
        <v>Y</v>
      </c>
      <c r="AW131" s="137">
        <f>FOD!H131</f>
        <v>4809207225</v>
      </c>
      <c r="AX131" s="137">
        <f>FOD!R131</f>
        <v>5055654000</v>
      </c>
      <c r="AY131" s="137">
        <f>FOD!AB131</f>
        <v>5974084500</v>
      </c>
      <c r="AZ131" s="137">
        <f>FOD!AL131</f>
        <v>7269061875</v>
      </c>
      <c r="BA131" s="137">
        <f>FOD!AV131</f>
        <v>5043172650</v>
      </c>
      <c r="BB131" s="137" t="str">
        <f t="shared" si="176"/>
        <v>N</v>
      </c>
      <c r="BC131" s="137" t="str">
        <f t="shared" si="177"/>
        <v>N</v>
      </c>
      <c r="BD131" s="137" t="str">
        <f t="shared" si="178"/>
        <v>N</v>
      </c>
      <c r="BE131" s="137" t="str">
        <f t="shared" si="179"/>
        <v>Y</v>
      </c>
      <c r="BF131" s="139">
        <f t="shared" si="180"/>
        <v>-4.8746764513552554</v>
      </c>
      <c r="BG131" s="139">
        <f t="shared" si="181"/>
        <v>-15.373577323856066</v>
      </c>
      <c r="BH131" s="139">
        <f t="shared" si="182"/>
        <v>-17.81491748548364</v>
      </c>
      <c r="BI131" s="139">
        <f t="shared" si="183"/>
        <v>44.136684969530044</v>
      </c>
      <c r="BJ131" s="137" t="str">
        <f t="shared" si="184"/>
        <v>Y</v>
      </c>
      <c r="BK131" s="137" t="str">
        <f t="shared" si="185"/>
        <v>Y</v>
      </c>
      <c r="BL131" s="137" t="str">
        <f t="shared" si="186"/>
        <v>N</v>
      </c>
      <c r="BM131" s="137">
        <f>FOD!I131</f>
        <v>17463000</v>
      </c>
      <c r="BN131" s="137">
        <f>FOD!S131</f>
        <v>17869500</v>
      </c>
      <c r="BO131" s="137">
        <f>FOD!AC131</f>
        <v>21313500</v>
      </c>
      <c r="BP131" s="137">
        <f>FOD!AM131</f>
        <v>26403000</v>
      </c>
      <c r="BQ131" s="137">
        <f>FOD!AW131</f>
        <v>18985500</v>
      </c>
      <c r="BR131" s="137" t="str">
        <f t="shared" si="187"/>
        <v>N</v>
      </c>
      <c r="BS131" s="137" t="str">
        <f t="shared" si="188"/>
        <v>N</v>
      </c>
      <c r="BT131" s="137" t="str">
        <f t="shared" si="189"/>
        <v>N</v>
      </c>
      <c r="BU131" s="137" t="str">
        <f t="shared" si="190"/>
        <v>Y</v>
      </c>
      <c r="BV131" s="139">
        <f t="shared" si="191"/>
        <v>-2.2748258205321914</v>
      </c>
      <c r="BW131" s="139">
        <f t="shared" si="192"/>
        <v>-16.158772608909846</v>
      </c>
      <c r="BX131" s="139">
        <f t="shared" si="193"/>
        <v>-19.276218611521418</v>
      </c>
      <c r="BY131" s="139">
        <f t="shared" si="194"/>
        <v>39.069289721102948</v>
      </c>
      <c r="BZ131" s="137" t="str">
        <f t="shared" si="195"/>
        <v>Y</v>
      </c>
      <c r="CA131" s="137" t="str">
        <f t="shared" si="196"/>
        <v>Y</v>
      </c>
      <c r="CB131" s="137" t="str">
        <f t="shared" si="197"/>
        <v>N</v>
      </c>
      <c r="CC131" s="137">
        <f>FOD!J131</f>
        <v>10056</v>
      </c>
      <c r="CD131" s="137">
        <f>FOD!T131</f>
        <v>10817</v>
      </c>
      <c r="CE131" s="137">
        <f>FOD!AD131</f>
        <v>12582</v>
      </c>
      <c r="CF131" s="137">
        <f>FOD!AN131</f>
        <v>14992</v>
      </c>
      <c r="CG131" s="137">
        <f>FOD!AX131</f>
        <v>10939</v>
      </c>
      <c r="CH131" s="137" t="str">
        <f t="shared" si="198"/>
        <v>N</v>
      </c>
      <c r="CI131" s="137" t="str">
        <f t="shared" si="199"/>
        <v>N</v>
      </c>
      <c r="CJ131" s="137" t="str">
        <f t="shared" si="200"/>
        <v>N</v>
      </c>
      <c r="CK131" s="137" t="str">
        <f t="shared" si="201"/>
        <v>Y</v>
      </c>
      <c r="CL131" s="139">
        <f t="shared" si="202"/>
        <v>-7.0352223352130903</v>
      </c>
      <c r="CM131" s="139">
        <f t="shared" si="203"/>
        <v>-14.027976474328405</v>
      </c>
      <c r="CN131" s="139">
        <f t="shared" si="204"/>
        <v>-16.075240128068302</v>
      </c>
      <c r="CO131" s="139">
        <f t="shared" si="205"/>
        <v>37.050918731145444</v>
      </c>
      <c r="CP131" s="137" t="str">
        <f t="shared" si="206"/>
        <v>Y</v>
      </c>
      <c r="CQ131" s="137" t="str">
        <f t="shared" si="207"/>
        <v>Y</v>
      </c>
      <c r="CR131" s="137" t="str">
        <f t="shared" si="208"/>
        <v>N</v>
      </c>
      <c r="CT131" s="144" t="str">
        <f>'FOD (ALL)'!M131</f>
        <v>TATAMOTORS</v>
      </c>
      <c r="CU131" s="137">
        <f>'FOD (ALL)'!N131</f>
        <v>9499</v>
      </c>
      <c r="CV131" s="137">
        <f>'FOD (ALL)'!AE131</f>
        <v>7932</v>
      </c>
      <c r="CW131" s="137">
        <f>'FOD (ALL)'!AV131</f>
        <v>7051</v>
      </c>
      <c r="CX131" s="137">
        <f>'FOD (ALL)'!BM131</f>
        <v>13407</v>
      </c>
      <c r="CY131" s="137">
        <f>'FOD (ALL)'!CD131</f>
        <v>9537</v>
      </c>
      <c r="CZ131" s="137" t="str">
        <f t="shared" si="209"/>
        <v>Y</v>
      </c>
      <c r="DA131" s="137" t="str">
        <f t="shared" si="210"/>
        <v>Y</v>
      </c>
      <c r="DB131" s="137" t="str">
        <f t="shared" si="211"/>
        <v>N</v>
      </c>
      <c r="DC131" s="137" t="str">
        <f t="shared" si="212"/>
        <v>Y</v>
      </c>
      <c r="DD131" s="139">
        <f t="shared" si="213"/>
        <v>19.755421079172969</v>
      </c>
      <c r="DE131" s="139">
        <f t="shared" si="214"/>
        <v>12.494681605446036</v>
      </c>
      <c r="DF131" s="139">
        <f t="shared" si="215"/>
        <v>-47.408070410979342</v>
      </c>
      <c r="DG131" s="139">
        <f t="shared" si="216"/>
        <v>40.578798364265495</v>
      </c>
      <c r="DH131" s="139" t="str">
        <f t="shared" si="217"/>
        <v>Y</v>
      </c>
      <c r="DI131" s="139" t="str">
        <f t="shared" si="218"/>
        <v>Y</v>
      </c>
      <c r="DJ131" s="137" t="str">
        <f t="shared" si="219"/>
        <v>N</v>
      </c>
      <c r="DK131" s="137">
        <f>'FOD (ALL)'!O131</f>
        <v>33699.490000000005</v>
      </c>
      <c r="DL131" s="137">
        <f>'FOD (ALL)'!AF131</f>
        <v>28770.940000000002</v>
      </c>
      <c r="DM131" s="137">
        <f>'FOD (ALL)'!AW131</f>
        <v>25226.809999999998</v>
      </c>
      <c r="DN131" s="137">
        <f>'FOD (ALL)'!BN131</f>
        <v>48327.78</v>
      </c>
      <c r="DO131" s="137">
        <f>'FOD (ALL)'!CE131</f>
        <v>33229</v>
      </c>
      <c r="DP131" s="137" t="str">
        <f t="shared" si="220"/>
        <v>Y</v>
      </c>
      <c r="DQ131" s="137" t="str">
        <f t="shared" si="221"/>
        <v>Y</v>
      </c>
      <c r="DR131" s="137" t="str">
        <f t="shared" si="222"/>
        <v>N</v>
      </c>
      <c r="DS131" s="137" t="str">
        <f t="shared" si="223"/>
        <v>Y</v>
      </c>
      <c r="DT131" s="139">
        <f t="shared" si="224"/>
        <v>17.130305787714974</v>
      </c>
      <c r="DU131" s="139">
        <f t="shared" si="225"/>
        <v>14.049061296295509</v>
      </c>
      <c r="DV131" s="139">
        <f t="shared" si="226"/>
        <v>-47.800602469221637</v>
      </c>
      <c r="DW131" s="139">
        <f t="shared" si="227"/>
        <v>45.438562701254924</v>
      </c>
      <c r="DX131" s="139" t="str">
        <f t="shared" si="228"/>
        <v>Y</v>
      </c>
      <c r="DY131" s="139" t="str">
        <f t="shared" si="229"/>
        <v>Y</v>
      </c>
      <c r="DZ131" s="137" t="str">
        <f t="shared" si="230"/>
        <v>N</v>
      </c>
      <c r="EA131" s="137">
        <f>'FOD (ALL)'!P131</f>
        <v>66582800</v>
      </c>
      <c r="EB131" s="137">
        <f>'FOD (ALL)'!AG131</f>
        <v>66859800</v>
      </c>
      <c r="EC131" s="137">
        <f>'FOD (ALL)'!AX131</f>
        <v>65803600</v>
      </c>
      <c r="ED131" s="137">
        <f>'FOD (ALL)'!BO131</f>
        <v>64401800</v>
      </c>
      <c r="EE131" s="137">
        <f>'FOD (ALL)'!CF131</f>
        <v>64956400</v>
      </c>
      <c r="EF131" s="137" t="str">
        <f t="shared" si="231"/>
        <v>N</v>
      </c>
      <c r="EG131" s="137" t="str">
        <f t="shared" si="232"/>
        <v>Y</v>
      </c>
      <c r="EH131" s="137" t="str">
        <f t="shared" si="233"/>
        <v>Y</v>
      </c>
      <c r="EI131" s="137" t="str">
        <f t="shared" si="234"/>
        <v>N</v>
      </c>
      <c r="EJ131" s="139">
        <f t="shared" si="235"/>
        <v>-0.41429977355600822</v>
      </c>
      <c r="EK131" s="139">
        <f t="shared" si="236"/>
        <v>1.6050793573603876</v>
      </c>
      <c r="EL131" s="139">
        <f t="shared" si="237"/>
        <v>2.1766472365679221</v>
      </c>
      <c r="EM131" s="139">
        <f t="shared" si="238"/>
        <v>-0.8538034743304741</v>
      </c>
      <c r="EN131" s="139" t="str">
        <f t="shared" si="239"/>
        <v>N</v>
      </c>
      <c r="EO131" s="139" t="str">
        <f t="shared" si="240"/>
        <v>N</v>
      </c>
      <c r="EP131" s="137" t="str">
        <f t="shared" si="241"/>
        <v>Y</v>
      </c>
      <c r="EQ131" s="137">
        <f>'FOD (ALL)'!Q131</f>
        <v>-277000</v>
      </c>
      <c r="ER131" s="137">
        <f>'FOD (ALL)'!AH131</f>
        <v>1056200</v>
      </c>
      <c r="ES131" s="137">
        <f>'FOD (ALL)'!AY131</f>
        <v>1401800</v>
      </c>
      <c r="ET131" s="137">
        <f>'FOD (ALL)'!BP131</f>
        <v>-554600</v>
      </c>
      <c r="EU131" s="137">
        <f>'FOD (ALL)'!CG131</f>
        <v>-854300</v>
      </c>
      <c r="EV131" s="137" t="str">
        <f t="shared" si="242"/>
        <v>N</v>
      </c>
      <c r="EW131" s="137" t="str">
        <f t="shared" si="243"/>
        <v>N</v>
      </c>
      <c r="EX131" s="137" t="str">
        <f t="shared" si="244"/>
        <v>Y</v>
      </c>
      <c r="EY131" s="137" t="str">
        <f t="shared" si="245"/>
        <v>Y</v>
      </c>
      <c r="EZ131" s="139">
        <f t="shared" si="246"/>
        <v>-126.2260935428896</v>
      </c>
      <c r="FA131" s="139">
        <f t="shared" si="247"/>
        <v>-24.654016264802397</v>
      </c>
      <c r="FB131" s="139">
        <f t="shared" si="248"/>
        <v>-352.75874504147129</v>
      </c>
      <c r="FC131" s="139">
        <f t="shared" si="249"/>
        <v>-35.081353154629518</v>
      </c>
      <c r="FD131" s="139" t="str">
        <f t="shared" si="250"/>
        <v>N</v>
      </c>
      <c r="FE131" s="139" t="str">
        <f t="shared" si="251"/>
        <v>Y</v>
      </c>
      <c r="FF131" s="137" t="str">
        <f t="shared" si="252"/>
        <v>N</v>
      </c>
    </row>
    <row r="132" spans="1:162" x14ac:dyDescent="0.3">
      <c r="A132" s="137" t="str">
        <f>FOD!B132</f>
        <v xml:space="preserve">TCS       </v>
      </c>
      <c r="B132" s="137">
        <f>FOD!F132</f>
        <v>2010.7</v>
      </c>
      <c r="C132" s="137">
        <f>FOD!P132</f>
        <v>1983.35</v>
      </c>
      <c r="D132" s="137">
        <f>FOD!Z132</f>
        <v>1947.85</v>
      </c>
      <c r="E132" s="137">
        <f>FOD!AJ132</f>
        <v>1949.7</v>
      </c>
      <c r="F132" s="137">
        <f>FOD!AT132</f>
        <v>1940.4</v>
      </c>
      <c r="G132" s="137" t="str">
        <f t="shared" ref="G132:G146" si="253">IF(B132&gt;=C132,"Y","N")</f>
        <v>Y</v>
      </c>
      <c r="H132" s="137" t="str">
        <f t="shared" ref="H132:H146" si="254">IF(C132&gt;=D132,"Y","N")</f>
        <v>Y</v>
      </c>
      <c r="I132" s="137" t="str">
        <f t="shared" ref="I132:I146" si="255">IF(D132&gt;=E132,"Y","N")</f>
        <v>N</v>
      </c>
      <c r="J132" s="137" t="str">
        <f t="shared" ref="J132:J146" si="256">IF(E132&gt;=F132,"Y","N")</f>
        <v>Y</v>
      </c>
      <c r="K132" s="139">
        <f t="shared" ref="K132:K146" si="257">(B132-C132)/C132*100</f>
        <v>1.3789800085713635</v>
      </c>
      <c r="L132" s="139">
        <f t="shared" ref="L132:L146" si="258">(C132-D132)/D132*100</f>
        <v>1.8225222681417974</v>
      </c>
      <c r="M132" s="139">
        <f t="shared" ref="M132:M146" si="259">(D132-E132)/E132*100</f>
        <v>-9.488639277838315E-2</v>
      </c>
      <c r="N132" s="139">
        <f t="shared" ref="N132:N146" si="260">(E132-F132)/F132*100</f>
        <v>0.47928262213976258</v>
      </c>
      <c r="O132" s="137" t="str">
        <f t="shared" ref="O132:O146" si="261">IF(K132&gt;=L132,"Y","N")</f>
        <v>N</v>
      </c>
      <c r="P132" s="137" t="str">
        <f t="shared" ref="P132:P146" si="262">IF(L132&gt;=M132,"Y","N")</f>
        <v>Y</v>
      </c>
      <c r="Q132" s="137" t="str">
        <f t="shared" ref="Q132:Q146" si="263">IF(M132&gt;=N132,"Y","N")</f>
        <v>N</v>
      </c>
      <c r="R132" s="137">
        <f>FOD!C132</f>
        <v>1976</v>
      </c>
      <c r="S132" s="137">
        <f>FOD!M132</f>
        <v>1946</v>
      </c>
      <c r="T132" s="137">
        <f>FOD!W132</f>
        <v>1949.95</v>
      </c>
      <c r="U132" s="137">
        <f>FOD!AG132</f>
        <v>1921</v>
      </c>
      <c r="V132" s="137">
        <f>FOD!AQ132</f>
        <v>1903.8</v>
      </c>
      <c r="W132" s="137">
        <f>FOD!D132</f>
        <v>2022.1</v>
      </c>
      <c r="X132" s="137">
        <f>FOD!N132</f>
        <v>1989.85</v>
      </c>
      <c r="Y132" s="137">
        <f>FOD!X132</f>
        <v>1959</v>
      </c>
      <c r="Z132" s="137">
        <f>FOD!AH132</f>
        <v>1964.65</v>
      </c>
      <c r="AA132" s="137">
        <f>FOD!AR132</f>
        <v>1946.3</v>
      </c>
      <c r="AB132" s="137">
        <f>FOD!E132</f>
        <v>1961</v>
      </c>
      <c r="AC132" s="137">
        <f>FOD!O132</f>
        <v>1936.05</v>
      </c>
      <c r="AD132" s="137">
        <f>FOD!Y132</f>
        <v>1932.1</v>
      </c>
      <c r="AE132" s="137">
        <f>FOD!AI132</f>
        <v>1908.25</v>
      </c>
      <c r="AF132" s="137">
        <f>FOD!AS132</f>
        <v>1875</v>
      </c>
      <c r="AG132" s="137">
        <f>FOD!G132</f>
        <v>10898250</v>
      </c>
      <c r="AH132" s="137">
        <f>FOD!Q132</f>
        <v>12639000</v>
      </c>
      <c r="AI132" s="137">
        <f>FOD!AA132</f>
        <v>13648250</v>
      </c>
      <c r="AJ132" s="137">
        <f>FOD!AK132</f>
        <v>13807250</v>
      </c>
      <c r="AK132" s="137">
        <f>FOD!AU132</f>
        <v>13695750</v>
      </c>
      <c r="AL132" s="137" t="str">
        <f t="shared" ref="AL132:AL146" si="264">IF(AG132&gt;=AH132,"Y","N")</f>
        <v>N</v>
      </c>
      <c r="AM132" s="137" t="str">
        <f t="shared" ref="AM132:AM146" si="265">IF(AH132&gt;=AI132,"Y","N")</f>
        <v>N</v>
      </c>
      <c r="AN132" s="137" t="str">
        <f t="shared" ref="AN132:AN146" si="266">IF(AI132&gt;=AJ132,"Y","N")</f>
        <v>N</v>
      </c>
      <c r="AO132" s="137" t="str">
        <f t="shared" ref="AO132:AO146" si="267">IF(AJ132&gt;=AK132,"Y","N")</f>
        <v>Y</v>
      </c>
      <c r="AP132" s="139">
        <f t="shared" ref="AP132:AP146" si="268">(AG132-AH132)/AH132*100</f>
        <v>-13.77284595300261</v>
      </c>
      <c r="AQ132" s="139">
        <f t="shared" ref="AQ132:AQ146" si="269">(AH132-AI132)/AI132*100</f>
        <v>-7.3947209349183955</v>
      </c>
      <c r="AR132" s="139">
        <f t="shared" ref="AR132:AR146" si="270">(AI132-AJ132)/AJ132*100</f>
        <v>-1.1515689221242462</v>
      </c>
      <c r="AS132" s="139">
        <f t="shared" ref="AS132:AS146" si="271">(AJ132-AK132)/AK132*100</f>
        <v>0.81412116897577724</v>
      </c>
      <c r="AT132" s="137" t="str">
        <f t="shared" ref="AT132:AT146" si="272">IF(AP132&gt;=AQ132,"Y","N")</f>
        <v>N</v>
      </c>
      <c r="AU132" s="137" t="str">
        <f t="shared" ref="AU132:AU146" si="273">IF(AQ132&gt;=AR132,"Y","N")</f>
        <v>N</v>
      </c>
      <c r="AV132" s="137" t="str">
        <f t="shared" ref="AV132:AV146" si="274">IF(AR132&gt;=AS132,"Y","N")</f>
        <v>N</v>
      </c>
      <c r="AW132" s="137">
        <f>FOD!H132</f>
        <v>12487407462.5</v>
      </c>
      <c r="AX132" s="137">
        <f>FOD!R132</f>
        <v>6926967400</v>
      </c>
      <c r="AY132" s="137">
        <f>FOD!AB132</f>
        <v>5235908950</v>
      </c>
      <c r="AZ132" s="137">
        <f>FOD!AL132</f>
        <v>4693382650</v>
      </c>
      <c r="BA132" s="137">
        <f>FOD!AV132</f>
        <v>6298925087.5</v>
      </c>
      <c r="BB132" s="137" t="str">
        <f t="shared" ref="BB132:BB146" si="275">IF(AW132&gt;=AX132,"Y","N")</f>
        <v>Y</v>
      </c>
      <c r="BC132" s="137" t="str">
        <f t="shared" ref="BC132:BC146" si="276">IF(AX132&gt;=AY132,"Y","N")</f>
        <v>Y</v>
      </c>
      <c r="BD132" s="137" t="str">
        <f t="shared" ref="BD132:BD146" si="277">IF(AY132&gt;=AZ132,"Y","N")</f>
        <v>Y</v>
      </c>
      <c r="BE132" s="137" t="str">
        <f t="shared" ref="BE132:BE146" si="278">IF(AZ132&gt;=BA132,"Y","N")</f>
        <v>N</v>
      </c>
      <c r="BF132" s="139">
        <f t="shared" ref="BF132:BF146" si="279">(AW132-AX132)/AX132*100</f>
        <v>80.272357893585578</v>
      </c>
      <c r="BG132" s="139">
        <f t="shared" ref="BG132:BG146" si="280">(AX132-AY132)/AY132*100</f>
        <v>32.297323466635149</v>
      </c>
      <c r="BH132" s="139">
        <f t="shared" ref="BH132:BH146" si="281">(AY132-AZ132)/AZ132*100</f>
        <v>11.559387769075254</v>
      </c>
      <c r="BI132" s="139">
        <f t="shared" ref="BI132:BI146" si="282">(AZ132-BA132)/BA132*100</f>
        <v>-25.4891495802378</v>
      </c>
      <c r="BJ132" s="137" t="str">
        <f t="shared" ref="BJ132:BJ146" si="283">IF(BF132&gt;=BG132,"Y","N")</f>
        <v>Y</v>
      </c>
      <c r="BK132" s="137" t="str">
        <f t="shared" ref="BK132:BK146" si="284">IF(BG132&gt;=BH132,"Y","N")</f>
        <v>Y</v>
      </c>
      <c r="BL132" s="137" t="str">
        <f t="shared" ref="BL132:BL146" si="285">IF(BH132&gt;=BI132,"Y","N")</f>
        <v>Y</v>
      </c>
      <c r="BM132" s="137">
        <f>FOD!I132</f>
        <v>6242250</v>
      </c>
      <c r="BN132" s="137">
        <f>FOD!S132</f>
        <v>3511500</v>
      </c>
      <c r="BO132" s="137">
        <f>FOD!AC132</f>
        <v>2693750</v>
      </c>
      <c r="BP132" s="137">
        <f>FOD!AM132</f>
        <v>2412750</v>
      </c>
      <c r="BQ132" s="137">
        <f>FOD!AW132</f>
        <v>3283250</v>
      </c>
      <c r="BR132" s="137" t="str">
        <f t="shared" ref="BR132:BR146" si="286">IF(BM132&gt;=BN132,"Y","N")</f>
        <v>Y</v>
      </c>
      <c r="BS132" s="137" t="str">
        <f t="shared" ref="BS132:BS146" si="287">IF(BN132&gt;=BO132,"Y","N")</f>
        <v>Y</v>
      </c>
      <c r="BT132" s="137" t="str">
        <f t="shared" ref="BT132:BT146" si="288">IF(BO132&gt;=BP132,"Y","N")</f>
        <v>Y</v>
      </c>
      <c r="BU132" s="137" t="str">
        <f t="shared" ref="BU132:BU146" si="289">IF(BP132&gt;=BQ132,"Y","N")</f>
        <v>N</v>
      </c>
      <c r="BV132" s="139">
        <f t="shared" ref="BV132:BV146" si="290">(BM132-BN132)/BN132*100</f>
        <v>77.765912003417341</v>
      </c>
      <c r="BW132" s="139">
        <f t="shared" ref="BW132:BW146" si="291">(BN132-BO132)/BO132*100</f>
        <v>30.357308584686777</v>
      </c>
      <c r="BX132" s="139">
        <f t="shared" ref="BX132:BX146" si="292">(BO132-BP132)/BP132*100</f>
        <v>11.646461506579628</v>
      </c>
      <c r="BY132" s="139">
        <f t="shared" ref="BY132:BY146" si="293">(BP132-BQ132)/BQ132*100</f>
        <v>-26.513363283332065</v>
      </c>
      <c r="BZ132" s="137" t="str">
        <f t="shared" ref="BZ132:BZ146" si="294">IF(BV132&gt;=BW132,"Y","N")</f>
        <v>Y</v>
      </c>
      <c r="CA132" s="137" t="str">
        <f t="shared" ref="CA132:CA146" si="295">IF(BW132&gt;=BX132,"Y","N")</f>
        <v>Y</v>
      </c>
      <c r="CB132" s="137" t="str">
        <f t="shared" ref="CB132:CB146" si="296">IF(BX132&gt;=BY132,"Y","N")</f>
        <v>Y</v>
      </c>
      <c r="CC132" s="137">
        <f>FOD!J132</f>
        <v>15002</v>
      </c>
      <c r="CD132" s="137">
        <f>FOD!T132</f>
        <v>10630</v>
      </c>
      <c r="CE132" s="137">
        <f>FOD!AD132</f>
        <v>8650</v>
      </c>
      <c r="CF132" s="137">
        <f>FOD!AN132</f>
        <v>8693</v>
      </c>
      <c r="CG132" s="137">
        <f>FOD!AX132</f>
        <v>11727</v>
      </c>
      <c r="CH132" s="137" t="str">
        <f t="shared" ref="CH132:CH146" si="297">IF(CC132&gt;=CD132,"Y","N")</f>
        <v>Y</v>
      </c>
      <c r="CI132" s="137" t="str">
        <f t="shared" ref="CI132:CI146" si="298">IF(CD132&gt;=CE132,"Y","N")</f>
        <v>Y</v>
      </c>
      <c r="CJ132" s="137" t="str">
        <f t="shared" ref="CJ132:CJ146" si="299">IF(CE132&gt;=CF132,"Y","N")</f>
        <v>N</v>
      </c>
      <c r="CK132" s="137" t="str">
        <f t="shared" ref="CK132:CK146" si="300">IF(CF132&gt;=CG132,"Y","N")</f>
        <v>N</v>
      </c>
      <c r="CL132" s="139">
        <f t="shared" ref="CL132:CL146" si="301">(CC132-CD132)/CD132*100</f>
        <v>41.12888052681091</v>
      </c>
      <c r="CM132" s="139">
        <f t="shared" ref="CM132:CM146" si="302">(CD132-CE132)/CE132*100</f>
        <v>22.890173410404625</v>
      </c>
      <c r="CN132" s="139">
        <f t="shared" ref="CN132:CN146" si="303">(CE132-CF132)/CF132*100</f>
        <v>-0.49465086851489704</v>
      </c>
      <c r="CO132" s="139">
        <f t="shared" ref="CO132:CO146" si="304">(CF132-CG132)/CG132*100</f>
        <v>-25.871919502003919</v>
      </c>
      <c r="CP132" s="137" t="str">
        <f t="shared" ref="CP132:CP146" si="305">IF(CL132&gt;=CM132,"Y","N")</f>
        <v>Y</v>
      </c>
      <c r="CQ132" s="137" t="str">
        <f t="shared" ref="CQ132:CQ146" si="306">IF(CM132&gt;=CN132,"Y","N")</f>
        <v>Y</v>
      </c>
      <c r="CR132" s="137" t="str">
        <f t="shared" ref="CR132:CR146" si="307">IF(CN132&gt;=CO132,"Y","N")</f>
        <v>Y</v>
      </c>
      <c r="CT132" s="144" t="str">
        <f>'FOD (ALL)'!M132</f>
        <v>TATAPOWER</v>
      </c>
      <c r="CU132" s="137">
        <f>'FOD (ALL)'!N132</f>
        <v>4438</v>
      </c>
      <c r="CV132" s="137">
        <f>'FOD (ALL)'!AE132</f>
        <v>2897</v>
      </c>
      <c r="CW132" s="137">
        <f>'FOD (ALL)'!AV132</f>
        <v>7604</v>
      </c>
      <c r="CX132" s="137">
        <f>'FOD (ALL)'!BM132</f>
        <v>3786</v>
      </c>
      <c r="CY132" s="137">
        <f>'FOD (ALL)'!CD132</f>
        <v>2896</v>
      </c>
      <c r="CZ132" s="137" t="str">
        <f t="shared" ref="CZ132:CZ148" si="308">IF(CU132&gt;=CV132,"Y","N")</f>
        <v>Y</v>
      </c>
      <c r="DA132" s="137" t="str">
        <f t="shared" ref="DA132:DA148" si="309">IF(CV132&gt;=CW132,"Y","N")</f>
        <v>N</v>
      </c>
      <c r="DB132" s="137" t="str">
        <f t="shared" ref="DB132:DB148" si="310">IF(CW132&gt;=CX132,"Y","N")</f>
        <v>Y</v>
      </c>
      <c r="DC132" s="137" t="str">
        <f t="shared" ref="DC132:DC148" si="311">IF(CX132&gt;=CY132,"Y","N")</f>
        <v>Y</v>
      </c>
      <c r="DD132" s="139">
        <f t="shared" ref="DD132:DD148" si="312">(CU132-CV132)/CV132*100</f>
        <v>53.192958232654476</v>
      </c>
      <c r="DE132" s="139">
        <f t="shared" ref="DE132:DE148" si="313">(CV132-CW132)/CW132*100</f>
        <v>-61.901630720673332</v>
      </c>
      <c r="DF132" s="139">
        <f t="shared" ref="DF132:DF148" si="314">(CW132-CX132)/CX132*100</f>
        <v>100.84521922873746</v>
      </c>
      <c r="DG132" s="139">
        <f t="shared" ref="DG132:DG148" si="315">(CX132-CY132)/CY132*100</f>
        <v>30.732044198895025</v>
      </c>
      <c r="DH132" s="139" t="str">
        <f t="shared" ref="DH132:DH148" si="316">IF(DD132&gt;=DE132,"Y","N")</f>
        <v>Y</v>
      </c>
      <c r="DI132" s="139" t="str">
        <f t="shared" ref="DI132:DI148" si="317">IF(DE132&gt;=DF132,"Y","N")</f>
        <v>N</v>
      </c>
      <c r="DJ132" s="137" t="str">
        <f t="shared" ref="DJ132:DJ148" si="318">IF(DF132&gt;=DG132,"Y","N")</f>
        <v>Y</v>
      </c>
      <c r="DK132" s="137">
        <f>'FOD (ALL)'!O132</f>
        <v>12949.990000000002</v>
      </c>
      <c r="DL132" s="137">
        <f>'FOD (ALL)'!AF132</f>
        <v>8665.82</v>
      </c>
      <c r="DM132" s="137">
        <f>'FOD (ALL)'!AW132</f>
        <v>23055.100000000002</v>
      </c>
      <c r="DN132" s="137">
        <f>'FOD (ALL)'!BN132</f>
        <v>10816.88</v>
      </c>
      <c r="DO132" s="137">
        <f>'FOD (ALL)'!CE132</f>
        <v>8111.1100000000006</v>
      </c>
      <c r="DP132" s="137" t="str">
        <f t="shared" ref="DP132:DP148" si="319">IF(DK132&gt;=DL132,"Y","N")</f>
        <v>Y</v>
      </c>
      <c r="DQ132" s="137" t="str">
        <f t="shared" ref="DQ132:DQ148" si="320">IF(DL132&gt;=DM132,"Y","N")</f>
        <v>N</v>
      </c>
      <c r="DR132" s="137" t="str">
        <f t="shared" ref="DR132:DR148" si="321">IF(DM132&gt;=DN132,"Y","N")</f>
        <v>Y</v>
      </c>
      <c r="DS132" s="137" t="str">
        <f t="shared" ref="DS132:DS148" si="322">IF(DN132&gt;=DO132,"Y","N")</f>
        <v>Y</v>
      </c>
      <c r="DT132" s="139">
        <f t="shared" ref="DT132:DT148" si="323">(DK132-DL132)/DL132*100</f>
        <v>49.437560438596719</v>
      </c>
      <c r="DU132" s="139">
        <f t="shared" ref="DU132:DU148" si="324">(DL132-DM132)/DM132*100</f>
        <v>-62.412568151949031</v>
      </c>
      <c r="DV132" s="139">
        <f t="shared" ref="DV132:DV148" si="325">(DM132-DN132)/DN132*100</f>
        <v>113.14001819378605</v>
      </c>
      <c r="DW132" s="139">
        <f t="shared" ref="DW132:DW148" si="326">(DN132-DO132)/DO132*100</f>
        <v>33.358812788878446</v>
      </c>
      <c r="DX132" s="139" t="str">
        <f t="shared" ref="DX132:DX148" si="327">IF(DT132&gt;=DU132,"Y","N")</f>
        <v>Y</v>
      </c>
      <c r="DY132" s="139" t="str">
        <f t="shared" ref="DY132:DY148" si="328">IF(DU132&gt;=DV132,"Y","N")</f>
        <v>N</v>
      </c>
      <c r="DZ132" s="137" t="str">
        <f t="shared" ref="DZ132:DZ148" si="329">IF(DV132&gt;=DW132,"Y","N")</f>
        <v>Y</v>
      </c>
      <c r="EA132" s="137">
        <f>'FOD (ALL)'!P132</f>
        <v>66469500</v>
      </c>
      <c r="EB132" s="137">
        <f>'FOD (ALL)'!AG132</f>
        <v>62172000</v>
      </c>
      <c r="EC132" s="137">
        <f>'FOD (ALL)'!AX132</f>
        <v>60565500</v>
      </c>
      <c r="ED132" s="137">
        <f>'FOD (ALL)'!BO132</f>
        <v>58752000</v>
      </c>
      <c r="EE132" s="137">
        <f>'FOD (ALL)'!CF132</f>
        <v>57429000</v>
      </c>
      <c r="EF132" s="137" t="str">
        <f t="shared" ref="EF132:EF148" si="330">IF(EA132&gt;=EB132,"Y","N")</f>
        <v>Y</v>
      </c>
      <c r="EG132" s="137" t="str">
        <f t="shared" ref="EG132:EG148" si="331">IF(EB132&gt;=EC132,"Y","N")</f>
        <v>Y</v>
      </c>
      <c r="EH132" s="137" t="str">
        <f t="shared" ref="EH132:EH148" si="332">IF(EC132&gt;=ED132,"Y","N")</f>
        <v>Y</v>
      </c>
      <c r="EI132" s="137" t="str">
        <f t="shared" ref="EI132:EI148" si="333">IF(ED132&gt;=EE132,"Y","N")</f>
        <v>Y</v>
      </c>
      <c r="EJ132" s="139">
        <f t="shared" ref="EJ132:EJ148" si="334">(EA132-EB132)/EB132*100</f>
        <v>6.9122756224667059</v>
      </c>
      <c r="EK132" s="139">
        <f t="shared" ref="EK132:EK148" si="335">(EB132-EC132)/EC132*100</f>
        <v>2.6525001857493127</v>
      </c>
      <c r="EL132" s="139">
        <f t="shared" ref="EL132:EL148" si="336">(EC132-ED132)/ED132*100</f>
        <v>3.0867034313725492</v>
      </c>
      <c r="EM132" s="139">
        <f t="shared" ref="EM132:EM148" si="337">(ED132-EE132)/EE132*100</f>
        <v>2.3037141513869299</v>
      </c>
      <c r="EN132" s="139" t="str">
        <f t="shared" ref="EN132:EN148" si="338">IF(EJ132&gt;=EK132,"Y","N")</f>
        <v>Y</v>
      </c>
      <c r="EO132" s="139" t="str">
        <f t="shared" ref="EO132:EO148" si="339">IF(EK132&gt;=EL132,"Y","N")</f>
        <v>N</v>
      </c>
      <c r="EP132" s="137" t="str">
        <f t="shared" ref="EP132:EP148" si="340">IF(EL132&gt;=EM132,"Y","N")</f>
        <v>Y</v>
      </c>
      <c r="EQ132" s="137">
        <f>'FOD (ALL)'!Q132</f>
        <v>4297500</v>
      </c>
      <c r="ER132" s="137">
        <f>'FOD (ALL)'!AH132</f>
        <v>1606500</v>
      </c>
      <c r="ES132" s="137">
        <f>'FOD (ALL)'!AY132</f>
        <v>1813500</v>
      </c>
      <c r="ET132" s="137">
        <f>'FOD (ALL)'!BP132</f>
        <v>1323000</v>
      </c>
      <c r="EU132" s="137">
        <f>'FOD (ALL)'!CG132</f>
        <v>-1894500</v>
      </c>
      <c r="EV132" s="137" t="str">
        <f t="shared" ref="EV132:EV148" si="341">IF(EQ132&gt;=ER132,"Y","N")</f>
        <v>Y</v>
      </c>
      <c r="EW132" s="137" t="str">
        <f t="shared" ref="EW132:EW148" si="342">IF(ER132&gt;=ES132,"Y","N")</f>
        <v>N</v>
      </c>
      <c r="EX132" s="137" t="str">
        <f t="shared" ref="EX132:EX148" si="343">IF(ES132&gt;=ET132,"Y","N")</f>
        <v>Y</v>
      </c>
      <c r="EY132" s="137" t="str">
        <f t="shared" ref="EY132:EY148" si="344">IF(ET132&gt;=EU132,"Y","N")</f>
        <v>Y</v>
      </c>
      <c r="EZ132" s="139">
        <f t="shared" ref="EZ132:EZ148" si="345">(EQ132-ER132)/ER132*100</f>
        <v>167.50700280112045</v>
      </c>
      <c r="FA132" s="139">
        <f t="shared" ref="FA132:FA148" si="346">(ER132-ES132)/ES132*100</f>
        <v>-11.41439205955335</v>
      </c>
      <c r="FB132" s="139">
        <f t="shared" ref="FB132:FB148" si="347">(ES132-ET132)/ET132*100</f>
        <v>37.074829931972793</v>
      </c>
      <c r="FC132" s="139">
        <f t="shared" ref="FC132:FC148" si="348">(ET132-EU132)/EU132*100</f>
        <v>-169.83372921615202</v>
      </c>
      <c r="FD132" s="139" t="str">
        <f t="shared" ref="FD132:FD148" si="349">IF(EZ132&gt;=FA132,"Y","N")</f>
        <v>Y</v>
      </c>
      <c r="FE132" s="139" t="str">
        <f t="shared" ref="FE132:FE148" si="350">IF(FA132&gt;=FB132,"Y","N")</f>
        <v>N</v>
      </c>
      <c r="FF132" s="137" t="str">
        <f t="shared" ref="FF132:FF148" si="351">IF(FB132&gt;=FC132,"Y","N")</f>
        <v>Y</v>
      </c>
    </row>
    <row r="133" spans="1:162" x14ac:dyDescent="0.3">
      <c r="A133" s="137" t="str">
        <f>FOD!B133</f>
        <v xml:space="preserve">TECHM     </v>
      </c>
      <c r="B133" s="137">
        <f>FOD!F133</f>
        <v>527.79999999999995</v>
      </c>
      <c r="C133" s="137">
        <f>FOD!P133</f>
        <v>518.45000000000005</v>
      </c>
      <c r="D133" s="137">
        <f>FOD!Z133</f>
        <v>519.6</v>
      </c>
      <c r="E133" s="137">
        <f>FOD!AJ133</f>
        <v>512.45000000000005</v>
      </c>
      <c r="F133" s="137">
        <f>FOD!AT133</f>
        <v>504.05</v>
      </c>
      <c r="G133" s="137" t="str">
        <f t="shared" si="253"/>
        <v>Y</v>
      </c>
      <c r="H133" s="137" t="str">
        <f t="shared" si="254"/>
        <v>N</v>
      </c>
      <c r="I133" s="137" t="str">
        <f t="shared" si="255"/>
        <v>Y</v>
      </c>
      <c r="J133" s="137" t="str">
        <f t="shared" si="256"/>
        <v>Y</v>
      </c>
      <c r="K133" s="139">
        <f t="shared" si="257"/>
        <v>1.803452599093434</v>
      </c>
      <c r="L133" s="139">
        <f t="shared" si="258"/>
        <v>-0.22132409545804027</v>
      </c>
      <c r="M133" s="139">
        <f t="shared" si="259"/>
        <v>1.3952580739584304</v>
      </c>
      <c r="N133" s="139">
        <f t="shared" si="260"/>
        <v>1.6665013391528685</v>
      </c>
      <c r="O133" s="137" t="str">
        <f t="shared" si="261"/>
        <v>Y</v>
      </c>
      <c r="P133" s="137" t="str">
        <f t="shared" si="262"/>
        <v>N</v>
      </c>
      <c r="Q133" s="137" t="str">
        <f t="shared" si="263"/>
        <v>N</v>
      </c>
      <c r="R133" s="137">
        <f>FOD!C133</f>
        <v>514.65</v>
      </c>
      <c r="S133" s="137">
        <f>FOD!M133</f>
        <v>517.79999999999995</v>
      </c>
      <c r="T133" s="137">
        <f>FOD!W133</f>
        <v>513</v>
      </c>
      <c r="U133" s="137">
        <f>FOD!AG133</f>
        <v>509.05</v>
      </c>
      <c r="V133" s="137">
        <f>FOD!AQ133</f>
        <v>511.25</v>
      </c>
      <c r="W133" s="137">
        <f>FOD!D133</f>
        <v>529.95000000000005</v>
      </c>
      <c r="X133" s="137">
        <f>FOD!N133</f>
        <v>521.54999999999995</v>
      </c>
      <c r="Y133" s="137">
        <f>FOD!X133</f>
        <v>524.79999999999995</v>
      </c>
      <c r="Z133" s="137">
        <f>FOD!AH133</f>
        <v>519.70000000000005</v>
      </c>
      <c r="AA133" s="137">
        <f>FOD!AR133</f>
        <v>515.20000000000005</v>
      </c>
      <c r="AB133" s="137">
        <f>FOD!E133</f>
        <v>514.20000000000005</v>
      </c>
      <c r="AC133" s="137">
        <f>FOD!O133</f>
        <v>510.2</v>
      </c>
      <c r="AD133" s="137">
        <f>FOD!Y133</f>
        <v>511.05</v>
      </c>
      <c r="AE133" s="137">
        <f>FOD!AI133</f>
        <v>503.15</v>
      </c>
      <c r="AF133" s="137">
        <f>FOD!AS133</f>
        <v>502.1</v>
      </c>
      <c r="AG133" s="137">
        <f>FOD!G133</f>
        <v>14619600</v>
      </c>
      <c r="AH133" s="137">
        <f>FOD!Q133</f>
        <v>14839200</v>
      </c>
      <c r="AI133" s="137">
        <f>FOD!AA133</f>
        <v>14876400</v>
      </c>
      <c r="AJ133" s="137">
        <f>FOD!AK133</f>
        <v>14989200</v>
      </c>
      <c r="AK133" s="137">
        <f>FOD!AU133</f>
        <v>15212400</v>
      </c>
      <c r="AL133" s="137" t="str">
        <f t="shared" si="264"/>
        <v>N</v>
      </c>
      <c r="AM133" s="137" t="str">
        <f t="shared" si="265"/>
        <v>N</v>
      </c>
      <c r="AN133" s="137" t="str">
        <f t="shared" si="266"/>
        <v>N</v>
      </c>
      <c r="AO133" s="137" t="str">
        <f t="shared" si="267"/>
        <v>N</v>
      </c>
      <c r="AP133" s="139">
        <f t="shared" si="268"/>
        <v>-1.4798641436196021</v>
      </c>
      <c r="AQ133" s="139">
        <f t="shared" si="269"/>
        <v>-0.25006049850770345</v>
      </c>
      <c r="AR133" s="139">
        <f t="shared" si="270"/>
        <v>-0.75254183011768472</v>
      </c>
      <c r="AS133" s="139">
        <f t="shared" si="271"/>
        <v>-1.4672241066498382</v>
      </c>
      <c r="AT133" s="137" t="str">
        <f t="shared" si="272"/>
        <v>N</v>
      </c>
      <c r="AU133" s="137" t="str">
        <f t="shared" si="273"/>
        <v>Y</v>
      </c>
      <c r="AV133" s="137" t="str">
        <f t="shared" si="274"/>
        <v>Y</v>
      </c>
      <c r="AW133" s="137">
        <f>FOD!H133</f>
        <v>3080968620</v>
      </c>
      <c r="AX133" s="137">
        <f>FOD!R133</f>
        <v>1287250980</v>
      </c>
      <c r="AY133" s="137">
        <f>FOD!AB133</f>
        <v>1293758280</v>
      </c>
      <c r="AZ133" s="137">
        <f>FOD!AL133</f>
        <v>1652398980</v>
      </c>
      <c r="BA133" s="137">
        <f>FOD!AV133</f>
        <v>1770095460</v>
      </c>
      <c r="BB133" s="137" t="str">
        <f t="shared" si="275"/>
        <v>Y</v>
      </c>
      <c r="BC133" s="137" t="str">
        <f t="shared" si="276"/>
        <v>N</v>
      </c>
      <c r="BD133" s="137" t="str">
        <f t="shared" si="277"/>
        <v>N</v>
      </c>
      <c r="BE133" s="137" t="str">
        <f t="shared" si="278"/>
        <v>N</v>
      </c>
      <c r="BF133" s="139">
        <f t="shared" si="279"/>
        <v>139.34482613483814</v>
      </c>
      <c r="BG133" s="139">
        <f t="shared" si="280"/>
        <v>-0.50297649109538456</v>
      </c>
      <c r="BH133" s="139">
        <f t="shared" si="281"/>
        <v>-21.704243608283999</v>
      </c>
      <c r="BI133" s="139">
        <f t="shared" si="282"/>
        <v>-6.6491600402161355</v>
      </c>
      <c r="BJ133" s="137" t="str">
        <f t="shared" si="283"/>
        <v>Y</v>
      </c>
      <c r="BK133" s="137" t="str">
        <f t="shared" si="284"/>
        <v>Y</v>
      </c>
      <c r="BL133" s="137" t="str">
        <f t="shared" si="285"/>
        <v>N</v>
      </c>
      <c r="BM133" s="137">
        <f>FOD!I133</f>
        <v>5875200</v>
      </c>
      <c r="BN133" s="137">
        <f>FOD!S133</f>
        <v>2491200</v>
      </c>
      <c r="BO133" s="137">
        <f>FOD!AC133</f>
        <v>2497200</v>
      </c>
      <c r="BP133" s="137">
        <f>FOD!AM133</f>
        <v>3214800</v>
      </c>
      <c r="BQ133" s="137">
        <f>FOD!AW133</f>
        <v>3480000</v>
      </c>
      <c r="BR133" s="137" t="str">
        <f t="shared" si="286"/>
        <v>Y</v>
      </c>
      <c r="BS133" s="137" t="str">
        <f t="shared" si="287"/>
        <v>N</v>
      </c>
      <c r="BT133" s="137" t="str">
        <f t="shared" si="288"/>
        <v>N</v>
      </c>
      <c r="BU133" s="137" t="str">
        <f t="shared" si="289"/>
        <v>N</v>
      </c>
      <c r="BV133" s="139">
        <f t="shared" si="290"/>
        <v>135.83815028901734</v>
      </c>
      <c r="BW133" s="139">
        <f t="shared" si="291"/>
        <v>-0.24026910139356081</v>
      </c>
      <c r="BX133" s="139">
        <f t="shared" si="292"/>
        <v>-22.321761851437103</v>
      </c>
      <c r="BY133" s="139">
        <f t="shared" si="293"/>
        <v>-7.6206896551724137</v>
      </c>
      <c r="BZ133" s="137" t="str">
        <f t="shared" si="294"/>
        <v>Y</v>
      </c>
      <c r="CA133" s="137" t="str">
        <f t="shared" si="295"/>
        <v>Y</v>
      </c>
      <c r="CB133" s="137" t="str">
        <f t="shared" si="296"/>
        <v>N</v>
      </c>
      <c r="CC133" s="137">
        <f>FOD!J133</f>
        <v>3293</v>
      </c>
      <c r="CD133" s="137">
        <f>FOD!T133</f>
        <v>1947</v>
      </c>
      <c r="CE133" s="137">
        <f>FOD!AD133</f>
        <v>2015</v>
      </c>
      <c r="CF133" s="137">
        <f>FOD!AN133</f>
        <v>2569</v>
      </c>
      <c r="CG133" s="137">
        <f>FOD!AX133</f>
        <v>2809</v>
      </c>
      <c r="CH133" s="137" t="str">
        <f t="shared" si="297"/>
        <v>Y</v>
      </c>
      <c r="CI133" s="137" t="str">
        <f t="shared" si="298"/>
        <v>N</v>
      </c>
      <c r="CJ133" s="137" t="str">
        <f t="shared" si="299"/>
        <v>N</v>
      </c>
      <c r="CK133" s="137" t="str">
        <f t="shared" si="300"/>
        <v>N</v>
      </c>
      <c r="CL133" s="139">
        <f t="shared" si="301"/>
        <v>69.131997945557259</v>
      </c>
      <c r="CM133" s="139">
        <f t="shared" si="302"/>
        <v>-3.3746898263027298</v>
      </c>
      <c r="CN133" s="139">
        <f t="shared" si="303"/>
        <v>-21.564811210587777</v>
      </c>
      <c r="CO133" s="139">
        <f t="shared" si="304"/>
        <v>-8.5439658241367038</v>
      </c>
      <c r="CP133" s="137" t="str">
        <f t="shared" si="305"/>
        <v>Y</v>
      </c>
      <c r="CQ133" s="137" t="str">
        <f t="shared" si="306"/>
        <v>Y</v>
      </c>
      <c r="CR133" s="137" t="str">
        <f t="shared" si="307"/>
        <v>N</v>
      </c>
      <c r="CT133" s="144" t="str">
        <f>'FOD (ALL)'!M133</f>
        <v>TATASTEEL</v>
      </c>
      <c r="CU133" s="137">
        <f>'FOD (ALL)'!N133</f>
        <v>14113</v>
      </c>
      <c r="CV133" s="137">
        <f>'FOD (ALL)'!AE133</f>
        <v>13497</v>
      </c>
      <c r="CW133" s="137">
        <f>'FOD (ALL)'!AV133</f>
        <v>15646</v>
      </c>
      <c r="CX133" s="137">
        <f>'FOD (ALL)'!BM133</f>
        <v>19080</v>
      </c>
      <c r="CY133" s="137">
        <f>'FOD (ALL)'!CD133</f>
        <v>13986</v>
      </c>
      <c r="CZ133" s="137" t="str">
        <f t="shared" si="308"/>
        <v>Y</v>
      </c>
      <c r="DA133" s="137" t="str">
        <f t="shared" si="309"/>
        <v>N</v>
      </c>
      <c r="DB133" s="137" t="str">
        <f t="shared" si="310"/>
        <v>N</v>
      </c>
      <c r="DC133" s="137" t="str">
        <f t="shared" si="311"/>
        <v>Y</v>
      </c>
      <c r="DD133" s="139">
        <f t="shared" si="312"/>
        <v>4.5639771801141</v>
      </c>
      <c r="DE133" s="139">
        <f t="shared" si="313"/>
        <v>-13.735139971877796</v>
      </c>
      <c r="DF133" s="139">
        <f t="shared" si="314"/>
        <v>-17.9979035639413</v>
      </c>
      <c r="DG133" s="139">
        <f t="shared" si="315"/>
        <v>36.422136422136418</v>
      </c>
      <c r="DH133" s="139" t="str">
        <f t="shared" si="316"/>
        <v>Y</v>
      </c>
      <c r="DI133" s="139" t="str">
        <f t="shared" si="317"/>
        <v>Y</v>
      </c>
      <c r="DJ133" s="137" t="str">
        <f t="shared" si="318"/>
        <v>N</v>
      </c>
      <c r="DK133" s="137">
        <f>'FOD (ALL)'!O133</f>
        <v>58294.219999999994</v>
      </c>
      <c r="DL133" s="137">
        <f>'FOD (ALL)'!AF133</f>
        <v>57280.17</v>
      </c>
      <c r="DM133" s="137">
        <f>'FOD (ALL)'!AW133</f>
        <v>65788.37000000001</v>
      </c>
      <c r="DN133" s="137">
        <f>'FOD (ALL)'!BN133</f>
        <v>78780.87</v>
      </c>
      <c r="DO133" s="137">
        <f>'FOD (ALL)'!CE133</f>
        <v>55726.85</v>
      </c>
      <c r="DP133" s="137" t="str">
        <f t="shared" si="319"/>
        <v>Y</v>
      </c>
      <c r="DQ133" s="137" t="str">
        <f t="shared" si="320"/>
        <v>N</v>
      </c>
      <c r="DR133" s="137" t="str">
        <f t="shared" si="321"/>
        <v>N</v>
      </c>
      <c r="DS133" s="137" t="str">
        <f t="shared" si="322"/>
        <v>Y</v>
      </c>
      <c r="DT133" s="139">
        <f t="shared" si="323"/>
        <v>1.7703334330187841</v>
      </c>
      <c r="DU133" s="139">
        <f t="shared" si="324"/>
        <v>-12.932680958655778</v>
      </c>
      <c r="DV133" s="139">
        <f t="shared" si="325"/>
        <v>-16.491947854853578</v>
      </c>
      <c r="DW133" s="139">
        <f t="shared" si="326"/>
        <v>41.369680862995125</v>
      </c>
      <c r="DX133" s="139" t="str">
        <f t="shared" si="327"/>
        <v>Y</v>
      </c>
      <c r="DY133" s="139" t="str">
        <f t="shared" si="328"/>
        <v>Y</v>
      </c>
      <c r="DZ133" s="137" t="str">
        <f t="shared" si="329"/>
        <v>N</v>
      </c>
      <c r="EA133" s="137">
        <f>'FOD (ALL)'!P133</f>
        <v>21704100</v>
      </c>
      <c r="EB133" s="137">
        <f>'FOD (ALL)'!AG133</f>
        <v>22662700</v>
      </c>
      <c r="EC133" s="137">
        <f>'FOD (ALL)'!AX133</f>
        <v>21605000</v>
      </c>
      <c r="ED133" s="137">
        <f>'FOD (ALL)'!BO133</f>
        <v>20291500</v>
      </c>
      <c r="EE133" s="137">
        <f>'FOD (ALL)'!CF133</f>
        <v>21971800</v>
      </c>
      <c r="EF133" s="137" t="str">
        <f t="shared" si="330"/>
        <v>N</v>
      </c>
      <c r="EG133" s="137" t="str">
        <f t="shared" si="331"/>
        <v>Y</v>
      </c>
      <c r="EH133" s="137" t="str">
        <f t="shared" si="332"/>
        <v>Y</v>
      </c>
      <c r="EI133" s="137" t="str">
        <f t="shared" si="333"/>
        <v>N</v>
      </c>
      <c r="EJ133" s="139">
        <f t="shared" si="334"/>
        <v>-4.2298578721864564</v>
      </c>
      <c r="EK133" s="139">
        <f t="shared" si="335"/>
        <v>4.8956260124971074</v>
      </c>
      <c r="EL133" s="139">
        <f t="shared" si="336"/>
        <v>6.4731537836039719</v>
      </c>
      <c r="EM133" s="139">
        <f t="shared" si="337"/>
        <v>-7.6475300157474582</v>
      </c>
      <c r="EN133" s="139" t="str">
        <f t="shared" si="338"/>
        <v>N</v>
      </c>
      <c r="EO133" s="139" t="str">
        <f t="shared" si="339"/>
        <v>N</v>
      </c>
      <c r="EP133" s="137" t="str">
        <f t="shared" si="340"/>
        <v>Y</v>
      </c>
      <c r="EQ133" s="137">
        <f>'FOD (ALL)'!Q133</f>
        <v>-958600</v>
      </c>
      <c r="ER133" s="137">
        <f>'FOD (ALL)'!AH133</f>
        <v>1057700</v>
      </c>
      <c r="ES133" s="137">
        <f>'FOD (ALL)'!AY133</f>
        <v>1313500</v>
      </c>
      <c r="ET133" s="137">
        <f>'FOD (ALL)'!BP133</f>
        <v>-1680300</v>
      </c>
      <c r="EU133" s="137">
        <f>'FOD (ALL)'!CG133</f>
        <v>589900</v>
      </c>
      <c r="EV133" s="137" t="str">
        <f t="shared" si="341"/>
        <v>N</v>
      </c>
      <c r="EW133" s="137" t="str">
        <f t="shared" si="342"/>
        <v>N</v>
      </c>
      <c r="EX133" s="137" t="str">
        <f t="shared" si="343"/>
        <v>Y</v>
      </c>
      <c r="EY133" s="137" t="str">
        <f t="shared" si="344"/>
        <v>N</v>
      </c>
      <c r="EZ133" s="139">
        <f t="shared" si="345"/>
        <v>-190.63061359553748</v>
      </c>
      <c r="FA133" s="139">
        <f t="shared" si="346"/>
        <v>-19.474685953559192</v>
      </c>
      <c r="FB133" s="139">
        <f t="shared" si="347"/>
        <v>-178.17056478009877</v>
      </c>
      <c r="FC133" s="139">
        <f t="shared" si="348"/>
        <v>-384.84488896423119</v>
      </c>
      <c r="FD133" s="139" t="str">
        <f t="shared" si="349"/>
        <v>N</v>
      </c>
      <c r="FE133" s="139" t="str">
        <f t="shared" si="350"/>
        <v>Y</v>
      </c>
      <c r="FF133" s="137" t="str">
        <f t="shared" si="351"/>
        <v>Y</v>
      </c>
    </row>
    <row r="134" spans="1:162" x14ac:dyDescent="0.3">
      <c r="A134" s="137" t="str">
        <f>FOD!B134</f>
        <v xml:space="preserve">TITAN     </v>
      </c>
      <c r="B134" s="137">
        <f>FOD!F134</f>
        <v>846.7</v>
      </c>
      <c r="C134" s="137">
        <f>FOD!P134</f>
        <v>848.25</v>
      </c>
      <c r="D134" s="137">
        <f>FOD!Z134</f>
        <v>849.7</v>
      </c>
      <c r="E134" s="137">
        <f>FOD!AJ134</f>
        <v>827.1</v>
      </c>
      <c r="F134" s="137">
        <f>FOD!AT134</f>
        <v>814.85</v>
      </c>
      <c r="G134" s="137" t="str">
        <f t="shared" si="253"/>
        <v>N</v>
      </c>
      <c r="H134" s="137" t="str">
        <f t="shared" si="254"/>
        <v>N</v>
      </c>
      <c r="I134" s="137" t="str">
        <f t="shared" si="255"/>
        <v>Y</v>
      </c>
      <c r="J134" s="137" t="str">
        <f t="shared" si="256"/>
        <v>Y</v>
      </c>
      <c r="K134" s="139">
        <f t="shared" si="257"/>
        <v>-0.18272914824638428</v>
      </c>
      <c r="L134" s="139">
        <f t="shared" si="258"/>
        <v>-0.17064846416382787</v>
      </c>
      <c r="M134" s="139">
        <f t="shared" si="259"/>
        <v>2.7324386410349439</v>
      </c>
      <c r="N134" s="139">
        <f t="shared" si="260"/>
        <v>1.5033441737743143</v>
      </c>
      <c r="O134" s="137" t="str">
        <f t="shared" si="261"/>
        <v>N</v>
      </c>
      <c r="P134" s="137" t="str">
        <f t="shared" si="262"/>
        <v>N</v>
      </c>
      <c r="Q134" s="137" t="str">
        <f t="shared" si="263"/>
        <v>Y</v>
      </c>
      <c r="R134" s="137">
        <f>FOD!C134</f>
        <v>843.2</v>
      </c>
      <c r="S134" s="137">
        <f>FOD!M134</f>
        <v>848.95</v>
      </c>
      <c r="T134" s="137">
        <f>FOD!W134</f>
        <v>824.25</v>
      </c>
      <c r="U134" s="137">
        <f>FOD!AG134</f>
        <v>824.75</v>
      </c>
      <c r="V134" s="137">
        <f>FOD!AQ134</f>
        <v>842.65</v>
      </c>
      <c r="W134" s="137">
        <f>FOD!D134</f>
        <v>852.55</v>
      </c>
      <c r="X134" s="137">
        <f>FOD!N134</f>
        <v>860.95</v>
      </c>
      <c r="Y134" s="137">
        <f>FOD!X134</f>
        <v>854.5</v>
      </c>
      <c r="Z134" s="137">
        <f>FOD!AH134</f>
        <v>844</v>
      </c>
      <c r="AA134" s="137">
        <f>FOD!AR134</f>
        <v>843.3</v>
      </c>
      <c r="AB134" s="137">
        <f>FOD!E134</f>
        <v>834.05</v>
      </c>
      <c r="AC134" s="137">
        <f>FOD!O134</f>
        <v>842</v>
      </c>
      <c r="AD134" s="137">
        <f>FOD!Y134</f>
        <v>818.9</v>
      </c>
      <c r="AE134" s="137">
        <f>FOD!AI134</f>
        <v>816.4</v>
      </c>
      <c r="AF134" s="137">
        <f>FOD!AS134</f>
        <v>809.5</v>
      </c>
      <c r="AG134" s="137">
        <f>FOD!G134</f>
        <v>6615000</v>
      </c>
      <c r="AH134" s="137">
        <f>FOD!Q134</f>
        <v>7082250</v>
      </c>
      <c r="AI134" s="137">
        <f>FOD!AA134</f>
        <v>7287750</v>
      </c>
      <c r="AJ134" s="137">
        <f>FOD!AK134</f>
        <v>7148250</v>
      </c>
      <c r="AK134" s="137">
        <f>FOD!AU134</f>
        <v>7260000</v>
      </c>
      <c r="AL134" s="137" t="str">
        <f t="shared" si="264"/>
        <v>N</v>
      </c>
      <c r="AM134" s="137" t="str">
        <f t="shared" si="265"/>
        <v>N</v>
      </c>
      <c r="AN134" s="137" t="str">
        <f t="shared" si="266"/>
        <v>Y</v>
      </c>
      <c r="AO134" s="137" t="str">
        <f t="shared" si="267"/>
        <v>N</v>
      </c>
      <c r="AP134" s="139">
        <f t="shared" si="268"/>
        <v>-6.5974796145292807</v>
      </c>
      <c r="AQ134" s="139">
        <f t="shared" si="269"/>
        <v>-2.8198003499022333</v>
      </c>
      <c r="AR134" s="139">
        <f t="shared" si="270"/>
        <v>1.9515265974189486</v>
      </c>
      <c r="AS134" s="139">
        <f t="shared" si="271"/>
        <v>-1.5392561983471074</v>
      </c>
      <c r="AT134" s="137" t="str">
        <f t="shared" si="272"/>
        <v>N</v>
      </c>
      <c r="AU134" s="137" t="str">
        <f t="shared" si="273"/>
        <v>N</v>
      </c>
      <c r="AV134" s="137" t="str">
        <f t="shared" si="274"/>
        <v>Y</v>
      </c>
      <c r="AW134" s="137">
        <f>FOD!H134</f>
        <v>3055626825</v>
      </c>
      <c r="AX134" s="137">
        <f>FOD!R134</f>
        <v>2031443700</v>
      </c>
      <c r="AY134" s="137">
        <f>FOD!AB134</f>
        <v>3187277437.5</v>
      </c>
      <c r="AZ134" s="137">
        <f>FOD!AL134</f>
        <v>3551205937.5</v>
      </c>
      <c r="BA134" s="137">
        <f>FOD!AV134</f>
        <v>5566825162.5</v>
      </c>
      <c r="BB134" s="137" t="str">
        <f t="shared" si="275"/>
        <v>Y</v>
      </c>
      <c r="BC134" s="137" t="str">
        <f t="shared" si="276"/>
        <v>N</v>
      </c>
      <c r="BD134" s="137" t="str">
        <f t="shared" si="277"/>
        <v>N</v>
      </c>
      <c r="BE134" s="137" t="str">
        <f t="shared" si="278"/>
        <v>N</v>
      </c>
      <c r="BF134" s="139">
        <f t="shared" si="279"/>
        <v>50.416515358018529</v>
      </c>
      <c r="BG134" s="139">
        <f t="shared" si="280"/>
        <v>-36.263982667495668</v>
      </c>
      <c r="BH134" s="139">
        <f t="shared" si="281"/>
        <v>-10.248025780678905</v>
      </c>
      <c r="BI134" s="139">
        <f t="shared" si="282"/>
        <v>-36.207697676188694</v>
      </c>
      <c r="BJ134" s="137" t="str">
        <f t="shared" si="283"/>
        <v>Y</v>
      </c>
      <c r="BK134" s="137" t="str">
        <f t="shared" si="284"/>
        <v>N</v>
      </c>
      <c r="BL134" s="137" t="str">
        <f t="shared" si="285"/>
        <v>Y</v>
      </c>
      <c r="BM134" s="137">
        <f>FOD!I134</f>
        <v>3618750</v>
      </c>
      <c r="BN134" s="137">
        <f>FOD!S134</f>
        <v>2393250</v>
      </c>
      <c r="BO134" s="137">
        <f>FOD!AC134</f>
        <v>3786750</v>
      </c>
      <c r="BP134" s="137">
        <f>FOD!AM134</f>
        <v>4277250</v>
      </c>
      <c r="BQ134" s="137">
        <f>FOD!AW134</f>
        <v>6794250</v>
      </c>
      <c r="BR134" s="137" t="str">
        <f t="shared" si="286"/>
        <v>Y</v>
      </c>
      <c r="BS134" s="137" t="str">
        <f t="shared" si="287"/>
        <v>N</v>
      </c>
      <c r="BT134" s="137" t="str">
        <f t="shared" si="288"/>
        <v>N</v>
      </c>
      <c r="BU134" s="137" t="str">
        <f t="shared" si="289"/>
        <v>N</v>
      </c>
      <c r="BV134" s="139">
        <f t="shared" si="290"/>
        <v>51.206518332811036</v>
      </c>
      <c r="BW134" s="139">
        <f t="shared" si="291"/>
        <v>-36.799366211130916</v>
      </c>
      <c r="BX134" s="139">
        <f t="shared" si="292"/>
        <v>-11.467648605996844</v>
      </c>
      <c r="BY134" s="139">
        <f t="shared" si="293"/>
        <v>-37.046031570813554</v>
      </c>
      <c r="BZ134" s="137" t="str">
        <f t="shared" si="294"/>
        <v>Y</v>
      </c>
      <c r="CA134" s="137" t="str">
        <f t="shared" si="295"/>
        <v>N</v>
      </c>
      <c r="CB134" s="137" t="str">
        <f t="shared" si="296"/>
        <v>Y</v>
      </c>
      <c r="CC134" s="137">
        <f>FOD!J134</f>
        <v>3826</v>
      </c>
      <c r="CD134" s="137">
        <f>FOD!T134</f>
        <v>2835</v>
      </c>
      <c r="CE134" s="137">
        <f>FOD!AD134</f>
        <v>4461</v>
      </c>
      <c r="CF134" s="137">
        <f>FOD!AN134</f>
        <v>4952</v>
      </c>
      <c r="CG134" s="137">
        <f>FOD!AX134</f>
        <v>7900</v>
      </c>
      <c r="CH134" s="137" t="str">
        <f t="shared" si="297"/>
        <v>Y</v>
      </c>
      <c r="CI134" s="137" t="str">
        <f t="shared" si="298"/>
        <v>N</v>
      </c>
      <c r="CJ134" s="137" t="str">
        <f t="shared" si="299"/>
        <v>N</v>
      </c>
      <c r="CK134" s="137" t="str">
        <f t="shared" si="300"/>
        <v>N</v>
      </c>
      <c r="CL134" s="139">
        <f t="shared" si="301"/>
        <v>34.95590828924162</v>
      </c>
      <c r="CM134" s="139">
        <f t="shared" si="302"/>
        <v>-36.449226630800268</v>
      </c>
      <c r="CN134" s="139">
        <f t="shared" si="303"/>
        <v>-9.9151857835218102</v>
      </c>
      <c r="CO134" s="139">
        <f t="shared" si="304"/>
        <v>-37.316455696202532</v>
      </c>
      <c r="CP134" s="137" t="str">
        <f t="shared" si="305"/>
        <v>Y</v>
      </c>
      <c r="CQ134" s="137" t="str">
        <f t="shared" si="306"/>
        <v>N</v>
      </c>
      <c r="CR134" s="137" t="str">
        <f t="shared" si="307"/>
        <v>Y</v>
      </c>
      <c r="CT134" s="144" t="str">
        <f>'FOD (ALL)'!M134</f>
        <v>TCS</v>
      </c>
      <c r="CU134" s="137">
        <f>'FOD (ALL)'!N134</f>
        <v>40065</v>
      </c>
      <c r="CV134" s="137">
        <f>'FOD (ALL)'!AE134</f>
        <v>18259</v>
      </c>
      <c r="CW134" s="137">
        <f>'FOD (ALL)'!AV134</f>
        <v>13101</v>
      </c>
      <c r="CX134" s="137">
        <f>'FOD (ALL)'!BM134</f>
        <v>10519</v>
      </c>
      <c r="CY134" s="137">
        <f>'FOD (ALL)'!CD134</f>
        <v>13917</v>
      </c>
      <c r="CZ134" s="137" t="str">
        <f t="shared" si="308"/>
        <v>Y</v>
      </c>
      <c r="DA134" s="137" t="str">
        <f t="shared" si="309"/>
        <v>Y</v>
      </c>
      <c r="DB134" s="137" t="str">
        <f t="shared" si="310"/>
        <v>Y</v>
      </c>
      <c r="DC134" s="137" t="str">
        <f t="shared" si="311"/>
        <v>N</v>
      </c>
      <c r="DD134" s="139">
        <f t="shared" si="312"/>
        <v>119.42603647516295</v>
      </c>
      <c r="DE134" s="139">
        <f t="shared" si="313"/>
        <v>39.371040378597058</v>
      </c>
      <c r="DF134" s="139">
        <f t="shared" si="314"/>
        <v>24.546059511360397</v>
      </c>
      <c r="DG134" s="139">
        <f t="shared" si="315"/>
        <v>-24.416181648343752</v>
      </c>
      <c r="DH134" s="139" t="str">
        <f t="shared" si="316"/>
        <v>Y</v>
      </c>
      <c r="DI134" s="139" t="str">
        <f t="shared" si="317"/>
        <v>Y</v>
      </c>
      <c r="DJ134" s="137" t="str">
        <f t="shared" si="318"/>
        <v>Y</v>
      </c>
      <c r="DK134" s="137">
        <f>'FOD (ALL)'!O134</f>
        <v>200502.36000000002</v>
      </c>
      <c r="DL134" s="137">
        <f>'FOD (ALL)'!AF134</f>
        <v>90122.42</v>
      </c>
      <c r="DM134" s="137">
        <f>'FOD (ALL)'!AW134</f>
        <v>63648.200000000004</v>
      </c>
      <c r="DN134" s="137">
        <f>'FOD (ALL)'!BN134</f>
        <v>51167.74</v>
      </c>
      <c r="DO134" s="137">
        <f>'FOD (ALL)'!CE134</f>
        <v>66761.279999999999</v>
      </c>
      <c r="DP134" s="137" t="str">
        <f t="shared" si="319"/>
        <v>Y</v>
      </c>
      <c r="DQ134" s="137" t="str">
        <f t="shared" si="320"/>
        <v>Y</v>
      </c>
      <c r="DR134" s="137" t="str">
        <f t="shared" si="321"/>
        <v>Y</v>
      </c>
      <c r="DS134" s="137" t="str">
        <f t="shared" si="322"/>
        <v>N</v>
      </c>
      <c r="DT134" s="139">
        <f t="shared" si="323"/>
        <v>122.47778077863425</v>
      </c>
      <c r="DU134" s="139">
        <f t="shared" si="324"/>
        <v>41.594609116989936</v>
      </c>
      <c r="DV134" s="139">
        <f t="shared" si="325"/>
        <v>24.391266841177679</v>
      </c>
      <c r="DW134" s="139">
        <f t="shared" si="326"/>
        <v>-23.35716151637596</v>
      </c>
      <c r="DX134" s="139" t="str">
        <f t="shared" si="327"/>
        <v>Y</v>
      </c>
      <c r="DY134" s="139" t="str">
        <f t="shared" si="328"/>
        <v>Y</v>
      </c>
      <c r="DZ134" s="137" t="str">
        <f t="shared" si="329"/>
        <v>Y</v>
      </c>
      <c r="EA134" s="137">
        <f>'FOD (ALL)'!P134</f>
        <v>15117550</v>
      </c>
      <c r="EB134" s="137">
        <f>'FOD (ALL)'!AG134</f>
        <v>14173600</v>
      </c>
      <c r="EC134" s="137">
        <f>'FOD (ALL)'!AX134</f>
        <v>14353300</v>
      </c>
      <c r="ED134" s="137">
        <f>'FOD (ALL)'!BO134</f>
        <v>14077300</v>
      </c>
      <c r="EE134" s="137">
        <f>'FOD (ALL)'!CF134</f>
        <v>13899250</v>
      </c>
      <c r="EF134" s="137" t="str">
        <f t="shared" si="330"/>
        <v>Y</v>
      </c>
      <c r="EG134" s="137" t="str">
        <f t="shared" si="331"/>
        <v>N</v>
      </c>
      <c r="EH134" s="137" t="str">
        <f t="shared" si="332"/>
        <v>Y</v>
      </c>
      <c r="EI134" s="137" t="str">
        <f t="shared" si="333"/>
        <v>Y</v>
      </c>
      <c r="EJ134" s="139">
        <f t="shared" si="334"/>
        <v>6.6599170288423544</v>
      </c>
      <c r="EK134" s="139">
        <f t="shared" si="335"/>
        <v>-1.2519768972988792</v>
      </c>
      <c r="EL134" s="139">
        <f t="shared" si="336"/>
        <v>1.9606032406782552</v>
      </c>
      <c r="EM134" s="139">
        <f t="shared" si="337"/>
        <v>1.2810043707394283</v>
      </c>
      <c r="EN134" s="139" t="str">
        <f t="shared" si="338"/>
        <v>Y</v>
      </c>
      <c r="EO134" s="139" t="str">
        <f t="shared" si="339"/>
        <v>N</v>
      </c>
      <c r="EP134" s="137" t="str">
        <f t="shared" si="340"/>
        <v>Y</v>
      </c>
      <c r="EQ134" s="137">
        <f>'FOD (ALL)'!Q134</f>
        <v>943950</v>
      </c>
      <c r="ER134" s="137">
        <f>'FOD (ALL)'!AH134</f>
        <v>-179700</v>
      </c>
      <c r="ES134" s="137">
        <f>'FOD (ALL)'!AY134</f>
        <v>276000</v>
      </c>
      <c r="ET134" s="137">
        <f>'FOD (ALL)'!BP134</f>
        <v>178050</v>
      </c>
      <c r="EU134" s="137">
        <f>'FOD (ALL)'!CG134</f>
        <v>144600</v>
      </c>
      <c r="EV134" s="137" t="str">
        <f t="shared" si="341"/>
        <v>Y</v>
      </c>
      <c r="EW134" s="137" t="str">
        <f t="shared" si="342"/>
        <v>N</v>
      </c>
      <c r="EX134" s="137" t="str">
        <f t="shared" si="343"/>
        <v>Y</v>
      </c>
      <c r="EY134" s="137" t="str">
        <f t="shared" si="344"/>
        <v>Y</v>
      </c>
      <c r="EZ134" s="139">
        <f t="shared" si="345"/>
        <v>-625.29215358931549</v>
      </c>
      <c r="FA134" s="139">
        <f t="shared" si="346"/>
        <v>-165.10869565217391</v>
      </c>
      <c r="FB134" s="139">
        <f t="shared" si="347"/>
        <v>55.012636899747257</v>
      </c>
      <c r="FC134" s="139">
        <f t="shared" si="348"/>
        <v>23.132780082987551</v>
      </c>
      <c r="FD134" s="139" t="str">
        <f t="shared" si="349"/>
        <v>N</v>
      </c>
      <c r="FE134" s="139" t="str">
        <f t="shared" si="350"/>
        <v>N</v>
      </c>
      <c r="FF134" s="137" t="str">
        <f t="shared" si="351"/>
        <v>Y</v>
      </c>
    </row>
    <row r="135" spans="1:162" x14ac:dyDescent="0.3">
      <c r="A135" s="137" t="str">
        <f>FOD!B135</f>
        <v>TORNTPHARM</v>
      </c>
      <c r="B135" s="137">
        <f>FOD!F135</f>
        <v>2596</v>
      </c>
      <c r="C135" s="137">
        <f>FOD!P135</f>
        <v>2606.8000000000002</v>
      </c>
      <c r="D135" s="137">
        <f>FOD!Z135</f>
        <v>2561.4</v>
      </c>
      <c r="E135" s="137">
        <f>FOD!AJ135</f>
        <v>2491.3000000000002</v>
      </c>
      <c r="F135" s="137">
        <f>FOD!AT135</f>
        <v>2493</v>
      </c>
      <c r="G135" s="137" t="str">
        <f t="shared" si="253"/>
        <v>N</v>
      </c>
      <c r="H135" s="137" t="str">
        <f t="shared" si="254"/>
        <v>Y</v>
      </c>
      <c r="I135" s="137" t="str">
        <f t="shared" si="255"/>
        <v>Y</v>
      </c>
      <c r="J135" s="137" t="str">
        <f t="shared" si="256"/>
        <v>N</v>
      </c>
      <c r="K135" s="139">
        <f t="shared" si="257"/>
        <v>-0.41430105876937939</v>
      </c>
      <c r="L135" s="139">
        <f t="shared" si="258"/>
        <v>1.7724681814632659</v>
      </c>
      <c r="M135" s="139">
        <f t="shared" si="259"/>
        <v>2.8137919961465863</v>
      </c>
      <c r="N135" s="139">
        <f t="shared" si="260"/>
        <v>-6.8190934616920107E-2</v>
      </c>
      <c r="O135" s="137" t="str">
        <f t="shared" si="261"/>
        <v>N</v>
      </c>
      <c r="P135" s="137" t="str">
        <f t="shared" si="262"/>
        <v>N</v>
      </c>
      <c r="Q135" s="137" t="str">
        <f t="shared" si="263"/>
        <v>Y</v>
      </c>
      <c r="R135" s="137">
        <f>FOD!C135</f>
        <v>2586.1999999999998</v>
      </c>
      <c r="S135" s="137">
        <f>FOD!M135</f>
        <v>2587.9499999999998</v>
      </c>
      <c r="T135" s="137">
        <f>FOD!W135</f>
        <v>2495.85</v>
      </c>
      <c r="U135" s="137">
        <f>FOD!AG135</f>
        <v>2516</v>
      </c>
      <c r="V135" s="137">
        <f>FOD!AQ135</f>
        <v>2472.9499999999998</v>
      </c>
      <c r="W135" s="137">
        <f>FOD!D135</f>
        <v>2624.3</v>
      </c>
      <c r="X135" s="137">
        <f>FOD!N135</f>
        <v>2619.4499999999998</v>
      </c>
      <c r="Y135" s="137">
        <f>FOD!X135</f>
        <v>2575</v>
      </c>
      <c r="Z135" s="137">
        <f>FOD!AH135</f>
        <v>2529.1</v>
      </c>
      <c r="AA135" s="137">
        <f>FOD!AR135</f>
        <v>2517.9499999999998</v>
      </c>
      <c r="AB135" s="137">
        <f>FOD!E135</f>
        <v>2576.6</v>
      </c>
      <c r="AC135" s="137">
        <f>FOD!O135</f>
        <v>2559.8000000000002</v>
      </c>
      <c r="AD135" s="137">
        <f>FOD!Y135</f>
        <v>2495.85</v>
      </c>
      <c r="AE135" s="137">
        <f>FOD!AI135</f>
        <v>2460.8000000000002</v>
      </c>
      <c r="AF135" s="137">
        <f>FOD!AS135</f>
        <v>2464.0500000000002</v>
      </c>
      <c r="AG135" s="137">
        <f>FOD!G135</f>
        <v>777500</v>
      </c>
      <c r="AH135" s="137">
        <f>FOD!Q135</f>
        <v>773000</v>
      </c>
      <c r="AI135" s="137">
        <f>FOD!AA135</f>
        <v>793000</v>
      </c>
      <c r="AJ135" s="137">
        <f>FOD!AK135</f>
        <v>749000</v>
      </c>
      <c r="AK135" s="137">
        <f>FOD!AU135</f>
        <v>758000</v>
      </c>
      <c r="AL135" s="137" t="str">
        <f t="shared" si="264"/>
        <v>Y</v>
      </c>
      <c r="AM135" s="137" t="str">
        <f t="shared" si="265"/>
        <v>N</v>
      </c>
      <c r="AN135" s="137" t="str">
        <f t="shared" si="266"/>
        <v>Y</v>
      </c>
      <c r="AO135" s="137" t="str">
        <f t="shared" si="267"/>
        <v>N</v>
      </c>
      <c r="AP135" s="139">
        <f t="shared" si="268"/>
        <v>0.58214747736093142</v>
      </c>
      <c r="AQ135" s="139">
        <f t="shared" si="269"/>
        <v>-2.5220680958385877</v>
      </c>
      <c r="AR135" s="139">
        <f t="shared" si="270"/>
        <v>5.8744993324432571</v>
      </c>
      <c r="AS135" s="139">
        <f t="shared" si="271"/>
        <v>-1.1873350923482848</v>
      </c>
      <c r="AT135" s="137" t="str">
        <f t="shared" si="272"/>
        <v>Y</v>
      </c>
      <c r="AU135" s="137" t="str">
        <f t="shared" si="273"/>
        <v>N</v>
      </c>
      <c r="AV135" s="137" t="str">
        <f t="shared" si="274"/>
        <v>Y</v>
      </c>
      <c r="AW135" s="137">
        <f>FOD!H135</f>
        <v>1916499375</v>
      </c>
      <c r="AX135" s="137">
        <f>FOD!R135</f>
        <v>2744364400</v>
      </c>
      <c r="AY135" s="137">
        <f>FOD!AB135</f>
        <v>3052388425</v>
      </c>
      <c r="AZ135" s="137">
        <f>FOD!AL135</f>
        <v>1748802900</v>
      </c>
      <c r="BA135" s="137">
        <f>FOD!AV135</f>
        <v>2784457575</v>
      </c>
      <c r="BB135" s="137" t="str">
        <f t="shared" si="275"/>
        <v>N</v>
      </c>
      <c r="BC135" s="137" t="str">
        <f t="shared" si="276"/>
        <v>N</v>
      </c>
      <c r="BD135" s="137" t="str">
        <f t="shared" si="277"/>
        <v>Y</v>
      </c>
      <c r="BE135" s="137" t="str">
        <f t="shared" si="278"/>
        <v>N</v>
      </c>
      <c r="BF135" s="139">
        <f t="shared" si="279"/>
        <v>-30.166002189796657</v>
      </c>
      <c r="BG135" s="139">
        <f t="shared" si="280"/>
        <v>-10.091246005167248</v>
      </c>
      <c r="BH135" s="139">
        <f t="shared" si="281"/>
        <v>74.541592137112772</v>
      </c>
      <c r="BI135" s="139">
        <f t="shared" si="282"/>
        <v>-37.194126579572682</v>
      </c>
      <c r="BJ135" s="137" t="str">
        <f t="shared" si="283"/>
        <v>N</v>
      </c>
      <c r="BK135" s="137" t="str">
        <f t="shared" si="284"/>
        <v>N</v>
      </c>
      <c r="BL135" s="137" t="str">
        <f t="shared" si="285"/>
        <v>Y</v>
      </c>
      <c r="BM135" s="137">
        <f>FOD!I135</f>
        <v>737500</v>
      </c>
      <c r="BN135" s="137">
        <f>FOD!S135</f>
        <v>1059500</v>
      </c>
      <c r="BO135" s="137">
        <f>FOD!AC135</f>
        <v>1202000</v>
      </c>
      <c r="BP135" s="137">
        <f>FOD!AM135</f>
        <v>703000</v>
      </c>
      <c r="BQ135" s="137">
        <f>FOD!AW135</f>
        <v>1115500</v>
      </c>
      <c r="BR135" s="137" t="str">
        <f t="shared" si="286"/>
        <v>N</v>
      </c>
      <c r="BS135" s="137" t="str">
        <f t="shared" si="287"/>
        <v>N</v>
      </c>
      <c r="BT135" s="137" t="str">
        <f t="shared" si="288"/>
        <v>Y</v>
      </c>
      <c r="BU135" s="137" t="str">
        <f t="shared" si="289"/>
        <v>N</v>
      </c>
      <c r="BV135" s="139">
        <f t="shared" si="290"/>
        <v>-30.39169419537518</v>
      </c>
      <c r="BW135" s="139">
        <f t="shared" si="291"/>
        <v>-11.855241264559069</v>
      </c>
      <c r="BX135" s="139">
        <f t="shared" si="292"/>
        <v>70.981507823613086</v>
      </c>
      <c r="BY135" s="139">
        <f t="shared" si="293"/>
        <v>-36.978933213805469</v>
      </c>
      <c r="BZ135" s="137" t="str">
        <f t="shared" si="294"/>
        <v>N</v>
      </c>
      <c r="CA135" s="137" t="str">
        <f t="shared" si="295"/>
        <v>N</v>
      </c>
      <c r="CB135" s="137" t="str">
        <f t="shared" si="296"/>
        <v>Y</v>
      </c>
      <c r="CC135" s="137">
        <f>FOD!J135</f>
        <v>1384</v>
      </c>
      <c r="CD135" s="137">
        <f>FOD!T135</f>
        <v>2010</v>
      </c>
      <c r="CE135" s="137">
        <f>FOD!AD135</f>
        <v>2253</v>
      </c>
      <c r="CF135" s="137">
        <f>FOD!AN135</f>
        <v>1353</v>
      </c>
      <c r="CG135" s="137">
        <f>FOD!AX135</f>
        <v>2147</v>
      </c>
      <c r="CH135" s="137" t="str">
        <f t="shared" si="297"/>
        <v>N</v>
      </c>
      <c r="CI135" s="137" t="str">
        <f t="shared" si="298"/>
        <v>N</v>
      </c>
      <c r="CJ135" s="137" t="str">
        <f t="shared" si="299"/>
        <v>Y</v>
      </c>
      <c r="CK135" s="137" t="str">
        <f t="shared" si="300"/>
        <v>N</v>
      </c>
      <c r="CL135" s="139">
        <f t="shared" si="301"/>
        <v>-31.144278606965177</v>
      </c>
      <c r="CM135" s="139">
        <f t="shared" si="302"/>
        <v>-10.785619174434089</v>
      </c>
      <c r="CN135" s="139">
        <f t="shared" si="303"/>
        <v>66.518847006651882</v>
      </c>
      <c r="CO135" s="139">
        <f t="shared" si="304"/>
        <v>-36.981835118770377</v>
      </c>
      <c r="CP135" s="137" t="str">
        <f t="shared" si="305"/>
        <v>N</v>
      </c>
      <c r="CQ135" s="137" t="str">
        <f t="shared" si="306"/>
        <v>N</v>
      </c>
      <c r="CR135" s="137" t="str">
        <f t="shared" si="307"/>
        <v>Y</v>
      </c>
      <c r="CT135" s="144" t="str">
        <f>'FOD (ALL)'!M135</f>
        <v>TECHM</v>
      </c>
      <c r="CU135" s="137">
        <f>'FOD (ALL)'!N135</f>
        <v>7477</v>
      </c>
      <c r="CV135" s="137">
        <f>'FOD (ALL)'!AE135</f>
        <v>2620</v>
      </c>
      <c r="CW135" s="137">
        <f>'FOD (ALL)'!AV135</f>
        <v>2285</v>
      </c>
      <c r="CX135" s="137">
        <f>'FOD (ALL)'!BM135</f>
        <v>2932</v>
      </c>
      <c r="CY135" s="137">
        <f>'FOD (ALL)'!CD135</f>
        <v>3082</v>
      </c>
      <c r="CZ135" s="137" t="str">
        <f t="shared" si="308"/>
        <v>Y</v>
      </c>
      <c r="DA135" s="137" t="str">
        <f t="shared" si="309"/>
        <v>Y</v>
      </c>
      <c r="DB135" s="137" t="str">
        <f t="shared" si="310"/>
        <v>N</v>
      </c>
      <c r="DC135" s="137" t="str">
        <f t="shared" si="311"/>
        <v>N</v>
      </c>
      <c r="DD135" s="139">
        <f t="shared" si="312"/>
        <v>185.38167938931298</v>
      </c>
      <c r="DE135" s="139">
        <f t="shared" si="313"/>
        <v>14.660831509846828</v>
      </c>
      <c r="DF135" s="139">
        <f t="shared" si="314"/>
        <v>-22.066848567530695</v>
      </c>
      <c r="DG135" s="139">
        <f t="shared" si="315"/>
        <v>-4.8669695003244646</v>
      </c>
      <c r="DH135" s="139" t="str">
        <f t="shared" si="316"/>
        <v>Y</v>
      </c>
      <c r="DI135" s="139" t="str">
        <f t="shared" si="317"/>
        <v>Y</v>
      </c>
      <c r="DJ135" s="137" t="str">
        <f t="shared" si="318"/>
        <v>N</v>
      </c>
      <c r="DK135" s="137">
        <f>'FOD (ALL)'!O135</f>
        <v>47093.969999999994</v>
      </c>
      <c r="DL135" s="137">
        <f>'FOD (ALL)'!AF135</f>
        <v>16257.45</v>
      </c>
      <c r="DM135" s="137">
        <f>'FOD (ALL)'!AW135</f>
        <v>14209.54</v>
      </c>
      <c r="DN135" s="137">
        <f>'FOD (ALL)'!BN135</f>
        <v>18092.550000000003</v>
      </c>
      <c r="DO135" s="137">
        <f>'FOD (ALL)'!CE135</f>
        <v>18813.32</v>
      </c>
      <c r="DP135" s="137" t="str">
        <f t="shared" si="319"/>
        <v>Y</v>
      </c>
      <c r="DQ135" s="137" t="str">
        <f t="shared" si="320"/>
        <v>Y</v>
      </c>
      <c r="DR135" s="137" t="str">
        <f t="shared" si="321"/>
        <v>N</v>
      </c>
      <c r="DS135" s="137" t="str">
        <f t="shared" si="322"/>
        <v>N</v>
      </c>
      <c r="DT135" s="139">
        <f t="shared" si="323"/>
        <v>189.6762407388612</v>
      </c>
      <c r="DU135" s="139">
        <f t="shared" si="324"/>
        <v>14.412218833262722</v>
      </c>
      <c r="DV135" s="139">
        <f t="shared" si="325"/>
        <v>-21.461927699522739</v>
      </c>
      <c r="DW135" s="139">
        <f t="shared" si="326"/>
        <v>-3.8311685550450254</v>
      </c>
      <c r="DX135" s="139" t="str">
        <f t="shared" si="327"/>
        <v>Y</v>
      </c>
      <c r="DY135" s="139" t="str">
        <f t="shared" si="328"/>
        <v>Y</v>
      </c>
      <c r="DZ135" s="137" t="str">
        <f t="shared" si="329"/>
        <v>N</v>
      </c>
      <c r="EA135" s="137">
        <f>'FOD (ALL)'!P135</f>
        <v>16029600</v>
      </c>
      <c r="EB135" s="137">
        <f>'FOD (ALL)'!AG135</f>
        <v>15578400</v>
      </c>
      <c r="EC135" s="137">
        <f>'FOD (ALL)'!AX135</f>
        <v>15316800</v>
      </c>
      <c r="ED135" s="137">
        <f>'FOD (ALL)'!BO135</f>
        <v>15362400</v>
      </c>
      <c r="EE135" s="137">
        <f>'FOD (ALL)'!CF135</f>
        <v>15543600</v>
      </c>
      <c r="EF135" s="137" t="str">
        <f t="shared" si="330"/>
        <v>Y</v>
      </c>
      <c r="EG135" s="137" t="str">
        <f t="shared" si="331"/>
        <v>Y</v>
      </c>
      <c r="EH135" s="137" t="str">
        <f t="shared" si="332"/>
        <v>N</v>
      </c>
      <c r="EI135" s="137" t="str">
        <f t="shared" si="333"/>
        <v>N</v>
      </c>
      <c r="EJ135" s="139">
        <f t="shared" si="334"/>
        <v>2.8963179787397939</v>
      </c>
      <c r="EK135" s="139">
        <f t="shared" si="335"/>
        <v>1.7079285490441867</v>
      </c>
      <c r="EL135" s="139">
        <f t="shared" si="336"/>
        <v>-0.29682862052804249</v>
      </c>
      <c r="EM135" s="139">
        <f t="shared" si="337"/>
        <v>-1.1657531073882499</v>
      </c>
      <c r="EN135" s="139" t="str">
        <f t="shared" si="338"/>
        <v>Y</v>
      </c>
      <c r="EO135" s="139" t="str">
        <f t="shared" si="339"/>
        <v>Y</v>
      </c>
      <c r="EP135" s="137" t="str">
        <f t="shared" si="340"/>
        <v>Y</v>
      </c>
      <c r="EQ135" s="137">
        <f>'FOD (ALL)'!Q135</f>
        <v>451200</v>
      </c>
      <c r="ER135" s="137">
        <f>'FOD (ALL)'!AH135</f>
        <v>261600</v>
      </c>
      <c r="ES135" s="137">
        <f>'FOD (ALL)'!AY135</f>
        <v>-45600</v>
      </c>
      <c r="ET135" s="137">
        <f>'FOD (ALL)'!BP135</f>
        <v>-181200</v>
      </c>
      <c r="EU135" s="137">
        <f>'FOD (ALL)'!CG135</f>
        <v>174000</v>
      </c>
      <c r="EV135" s="137" t="str">
        <f t="shared" si="341"/>
        <v>Y</v>
      </c>
      <c r="EW135" s="137" t="str">
        <f t="shared" si="342"/>
        <v>Y</v>
      </c>
      <c r="EX135" s="137" t="str">
        <f t="shared" si="343"/>
        <v>Y</v>
      </c>
      <c r="EY135" s="137" t="str">
        <f t="shared" si="344"/>
        <v>N</v>
      </c>
      <c r="EZ135" s="139">
        <f t="shared" si="345"/>
        <v>72.477064220183479</v>
      </c>
      <c r="FA135" s="139">
        <f t="shared" si="346"/>
        <v>-673.68421052631572</v>
      </c>
      <c r="FB135" s="139">
        <f t="shared" si="347"/>
        <v>-74.83443708609272</v>
      </c>
      <c r="FC135" s="139">
        <f t="shared" si="348"/>
        <v>-204.13793103448276</v>
      </c>
      <c r="FD135" s="139" t="str">
        <f t="shared" si="349"/>
        <v>Y</v>
      </c>
      <c r="FE135" s="139" t="str">
        <f t="shared" si="350"/>
        <v>N</v>
      </c>
      <c r="FF135" s="137" t="str">
        <f t="shared" si="351"/>
        <v>Y</v>
      </c>
    </row>
    <row r="136" spans="1:162" x14ac:dyDescent="0.3">
      <c r="A136" s="137" t="str">
        <f>FOD!B136</f>
        <v>TORNTPOWER</v>
      </c>
      <c r="B136" s="137">
        <f>FOD!F136</f>
        <v>301.10000000000002</v>
      </c>
      <c r="C136" s="137">
        <f>FOD!P136</f>
        <v>301.39999999999998</v>
      </c>
      <c r="D136" s="137">
        <f>FOD!Z136</f>
        <v>304.5</v>
      </c>
      <c r="E136" s="137">
        <f>FOD!AJ136</f>
        <v>303.60000000000002</v>
      </c>
      <c r="F136" s="137">
        <f>FOD!AT136</f>
        <v>295.95</v>
      </c>
      <c r="G136" s="137" t="str">
        <f t="shared" si="253"/>
        <v>N</v>
      </c>
      <c r="H136" s="137" t="str">
        <f t="shared" si="254"/>
        <v>N</v>
      </c>
      <c r="I136" s="137" t="str">
        <f t="shared" si="255"/>
        <v>Y</v>
      </c>
      <c r="J136" s="137" t="str">
        <f t="shared" si="256"/>
        <v>Y</v>
      </c>
      <c r="K136" s="139">
        <f t="shared" si="257"/>
        <v>-9.9535500995339934E-2</v>
      </c>
      <c r="L136" s="139">
        <f t="shared" si="258"/>
        <v>-1.0180623973727496</v>
      </c>
      <c r="M136" s="139">
        <f t="shared" si="259"/>
        <v>0.29644268774702803</v>
      </c>
      <c r="N136" s="139">
        <f t="shared" si="260"/>
        <v>2.5848960973137469</v>
      </c>
      <c r="O136" s="137" t="str">
        <f t="shared" si="261"/>
        <v>Y</v>
      </c>
      <c r="P136" s="137" t="str">
        <f t="shared" si="262"/>
        <v>N</v>
      </c>
      <c r="Q136" s="137" t="str">
        <f t="shared" si="263"/>
        <v>N</v>
      </c>
      <c r="R136" s="137">
        <f>FOD!C136</f>
        <v>300.85000000000002</v>
      </c>
      <c r="S136" s="137">
        <f>FOD!M136</f>
        <v>305.95</v>
      </c>
      <c r="T136" s="137">
        <f>FOD!W136</f>
        <v>307.5</v>
      </c>
      <c r="U136" s="137">
        <f>FOD!AG136</f>
        <v>294.60000000000002</v>
      </c>
      <c r="V136" s="137">
        <f>FOD!AQ136</f>
        <v>304.2</v>
      </c>
      <c r="W136" s="137">
        <f>FOD!D136</f>
        <v>309.60000000000002</v>
      </c>
      <c r="X136" s="137">
        <f>FOD!N136</f>
        <v>307.5</v>
      </c>
      <c r="Y136" s="137">
        <f>FOD!X136</f>
        <v>308.8</v>
      </c>
      <c r="Z136" s="137">
        <f>FOD!AH136</f>
        <v>318.95</v>
      </c>
      <c r="AA136" s="137">
        <f>FOD!AR136</f>
        <v>305</v>
      </c>
      <c r="AB136" s="137">
        <f>FOD!E136</f>
        <v>299.8</v>
      </c>
      <c r="AC136" s="137">
        <f>FOD!O136</f>
        <v>299.05</v>
      </c>
      <c r="AD136" s="137">
        <f>FOD!Y136</f>
        <v>301.39999999999998</v>
      </c>
      <c r="AE136" s="137">
        <f>FOD!AI136</f>
        <v>292.25</v>
      </c>
      <c r="AF136" s="137">
        <f>FOD!AS136</f>
        <v>294.45</v>
      </c>
      <c r="AG136" s="137">
        <f>FOD!G136</f>
        <v>2280000</v>
      </c>
      <c r="AH136" s="137">
        <f>FOD!Q136</f>
        <v>2331000</v>
      </c>
      <c r="AI136" s="137">
        <f>FOD!AA136</f>
        <v>2463000</v>
      </c>
      <c r="AJ136" s="137">
        <f>FOD!AK136</f>
        <v>2412000</v>
      </c>
      <c r="AK136" s="137">
        <f>FOD!AU136</f>
        <v>2157000</v>
      </c>
      <c r="AL136" s="137" t="str">
        <f t="shared" si="264"/>
        <v>N</v>
      </c>
      <c r="AM136" s="137" t="str">
        <f t="shared" si="265"/>
        <v>N</v>
      </c>
      <c r="AN136" s="137" t="str">
        <f t="shared" si="266"/>
        <v>Y</v>
      </c>
      <c r="AO136" s="137" t="str">
        <f t="shared" si="267"/>
        <v>Y</v>
      </c>
      <c r="AP136" s="139">
        <f t="shared" si="268"/>
        <v>-2.1879021879021878</v>
      </c>
      <c r="AQ136" s="139">
        <f t="shared" si="269"/>
        <v>-5.3593179049939099</v>
      </c>
      <c r="AR136" s="139">
        <f t="shared" si="270"/>
        <v>2.1144278606965177</v>
      </c>
      <c r="AS136" s="139">
        <f t="shared" si="271"/>
        <v>11.821974965229485</v>
      </c>
      <c r="AT136" s="137" t="str">
        <f t="shared" si="272"/>
        <v>Y</v>
      </c>
      <c r="AU136" s="137" t="str">
        <f t="shared" si="273"/>
        <v>N</v>
      </c>
      <c r="AV136" s="137" t="str">
        <f t="shared" si="274"/>
        <v>N</v>
      </c>
      <c r="AW136" s="137">
        <f>FOD!H136</f>
        <v>944057250</v>
      </c>
      <c r="AX136" s="137">
        <f>FOD!R136</f>
        <v>715400700</v>
      </c>
      <c r="AY136" s="137">
        <f>FOD!AB136</f>
        <v>864160200</v>
      </c>
      <c r="AZ136" s="137">
        <f>FOD!AL136</f>
        <v>3385147800</v>
      </c>
      <c r="BA136" s="137">
        <f>FOD!AV136</f>
        <v>779965950</v>
      </c>
      <c r="BB136" s="137" t="str">
        <f t="shared" si="275"/>
        <v>Y</v>
      </c>
      <c r="BC136" s="137" t="str">
        <f t="shared" si="276"/>
        <v>N</v>
      </c>
      <c r="BD136" s="137" t="str">
        <f t="shared" si="277"/>
        <v>N</v>
      </c>
      <c r="BE136" s="137" t="str">
        <f t="shared" si="278"/>
        <v>Y</v>
      </c>
      <c r="BF136" s="139">
        <f t="shared" si="279"/>
        <v>31.962024918342962</v>
      </c>
      <c r="BG136" s="139">
        <f t="shared" si="280"/>
        <v>-17.21434289614356</v>
      </c>
      <c r="BH136" s="139">
        <f t="shared" si="281"/>
        <v>-74.472009759810192</v>
      </c>
      <c r="BI136" s="139">
        <f t="shared" si="282"/>
        <v>334.01225399647257</v>
      </c>
      <c r="BJ136" s="137" t="str">
        <f t="shared" si="283"/>
        <v>Y</v>
      </c>
      <c r="BK136" s="137" t="str">
        <f t="shared" si="284"/>
        <v>Y</v>
      </c>
      <c r="BL136" s="137" t="str">
        <f t="shared" si="285"/>
        <v>N</v>
      </c>
      <c r="BM136" s="137">
        <f>FOD!I136</f>
        <v>3093000</v>
      </c>
      <c r="BN136" s="137">
        <f>FOD!S136</f>
        <v>2361000</v>
      </c>
      <c r="BO136" s="137">
        <f>FOD!AC136</f>
        <v>2832000</v>
      </c>
      <c r="BP136" s="137">
        <f>FOD!AM136</f>
        <v>10992000</v>
      </c>
      <c r="BQ136" s="137">
        <f>FOD!AW136</f>
        <v>2610000</v>
      </c>
      <c r="BR136" s="137" t="str">
        <f t="shared" si="286"/>
        <v>Y</v>
      </c>
      <c r="BS136" s="137" t="str">
        <f t="shared" si="287"/>
        <v>N</v>
      </c>
      <c r="BT136" s="137" t="str">
        <f t="shared" si="288"/>
        <v>N</v>
      </c>
      <c r="BU136" s="137" t="str">
        <f t="shared" si="289"/>
        <v>Y</v>
      </c>
      <c r="BV136" s="139">
        <f t="shared" si="290"/>
        <v>31.003811944091485</v>
      </c>
      <c r="BW136" s="139">
        <f t="shared" si="291"/>
        <v>-16.631355932203391</v>
      </c>
      <c r="BX136" s="139">
        <f t="shared" si="292"/>
        <v>-74.235807860262</v>
      </c>
      <c r="BY136" s="139">
        <f t="shared" si="293"/>
        <v>321.14942528735628</v>
      </c>
      <c r="BZ136" s="137" t="str">
        <f t="shared" si="294"/>
        <v>Y</v>
      </c>
      <c r="CA136" s="137" t="str">
        <f t="shared" si="295"/>
        <v>Y</v>
      </c>
      <c r="CB136" s="137" t="str">
        <f t="shared" si="296"/>
        <v>N</v>
      </c>
      <c r="CC136" s="137">
        <f>FOD!J136</f>
        <v>972</v>
      </c>
      <c r="CD136" s="137">
        <f>FOD!T136</f>
        <v>744</v>
      </c>
      <c r="CE136" s="137">
        <f>FOD!AD136</f>
        <v>918</v>
      </c>
      <c r="CF136" s="137">
        <f>FOD!AN136</f>
        <v>3374</v>
      </c>
      <c r="CG136" s="137">
        <f>FOD!AX136</f>
        <v>818</v>
      </c>
      <c r="CH136" s="137" t="str">
        <f t="shared" si="297"/>
        <v>Y</v>
      </c>
      <c r="CI136" s="137" t="str">
        <f t="shared" si="298"/>
        <v>N</v>
      </c>
      <c r="CJ136" s="137" t="str">
        <f t="shared" si="299"/>
        <v>N</v>
      </c>
      <c r="CK136" s="137" t="str">
        <f t="shared" si="300"/>
        <v>Y</v>
      </c>
      <c r="CL136" s="139">
        <f t="shared" si="301"/>
        <v>30.64516129032258</v>
      </c>
      <c r="CM136" s="139">
        <f t="shared" si="302"/>
        <v>-18.954248366013072</v>
      </c>
      <c r="CN136" s="139">
        <f t="shared" si="303"/>
        <v>-72.791938352104324</v>
      </c>
      <c r="CO136" s="139">
        <f t="shared" si="304"/>
        <v>312.46943765281173</v>
      </c>
      <c r="CP136" s="137" t="str">
        <f t="shared" si="305"/>
        <v>Y</v>
      </c>
      <c r="CQ136" s="137" t="str">
        <f t="shared" si="306"/>
        <v>Y</v>
      </c>
      <c r="CR136" s="137" t="str">
        <f t="shared" si="307"/>
        <v>N</v>
      </c>
      <c r="CT136" s="144" t="str">
        <f>'FOD (ALL)'!M136</f>
        <v>TITAN</v>
      </c>
      <c r="CU136" s="137">
        <f>'FOD (ALL)'!N136</f>
        <v>6640</v>
      </c>
      <c r="CV136" s="137">
        <f>'FOD (ALL)'!AE136</f>
        <v>3672</v>
      </c>
      <c r="CW136" s="137">
        <f>'FOD (ALL)'!AV136</f>
        <v>5653</v>
      </c>
      <c r="CX136" s="137">
        <f>'FOD (ALL)'!BM136</f>
        <v>6128</v>
      </c>
      <c r="CY136" s="137">
        <f>'FOD (ALL)'!CD136</f>
        <v>9472</v>
      </c>
      <c r="CZ136" s="137" t="str">
        <f t="shared" si="308"/>
        <v>Y</v>
      </c>
      <c r="DA136" s="137" t="str">
        <f t="shared" si="309"/>
        <v>N</v>
      </c>
      <c r="DB136" s="137" t="str">
        <f t="shared" si="310"/>
        <v>N</v>
      </c>
      <c r="DC136" s="137" t="str">
        <f t="shared" si="311"/>
        <v>N</v>
      </c>
      <c r="DD136" s="139">
        <f t="shared" si="312"/>
        <v>80.827886710239653</v>
      </c>
      <c r="DE136" s="139">
        <f t="shared" si="313"/>
        <v>-35.043339819564835</v>
      </c>
      <c r="DF136" s="139">
        <f t="shared" si="314"/>
        <v>-7.7513054830287214</v>
      </c>
      <c r="DG136" s="139">
        <f t="shared" si="315"/>
        <v>-35.304054054054049</v>
      </c>
      <c r="DH136" s="139" t="str">
        <f t="shared" si="316"/>
        <v>Y</v>
      </c>
      <c r="DI136" s="139" t="str">
        <f t="shared" si="317"/>
        <v>N</v>
      </c>
      <c r="DJ136" s="137" t="str">
        <f t="shared" si="318"/>
        <v>Y</v>
      </c>
      <c r="DK136" s="137">
        <f>'FOD (ALL)'!O136</f>
        <v>42085.59</v>
      </c>
      <c r="DL136" s="137">
        <f>'FOD (ALL)'!AF136</f>
        <v>23386.28</v>
      </c>
      <c r="DM136" s="137">
        <f>'FOD (ALL)'!AW136</f>
        <v>35707.129999999997</v>
      </c>
      <c r="DN136" s="137">
        <f>'FOD (ALL)'!BN136</f>
        <v>38163.960000000006</v>
      </c>
      <c r="DO136" s="137">
        <f>'FOD (ALL)'!CE136</f>
        <v>58215.86</v>
      </c>
      <c r="DP136" s="137" t="str">
        <f t="shared" si="319"/>
        <v>Y</v>
      </c>
      <c r="DQ136" s="137" t="str">
        <f t="shared" si="320"/>
        <v>N</v>
      </c>
      <c r="DR136" s="137" t="str">
        <f t="shared" si="321"/>
        <v>N</v>
      </c>
      <c r="DS136" s="137" t="str">
        <f t="shared" si="322"/>
        <v>N</v>
      </c>
      <c r="DT136" s="139">
        <f t="shared" si="323"/>
        <v>79.958462825212038</v>
      </c>
      <c r="DU136" s="139">
        <f t="shared" si="324"/>
        <v>-34.505293480601772</v>
      </c>
      <c r="DV136" s="139">
        <f t="shared" si="325"/>
        <v>-6.4375657033494651</v>
      </c>
      <c r="DW136" s="139">
        <f t="shared" si="326"/>
        <v>-34.444050126546259</v>
      </c>
      <c r="DX136" s="139" t="str">
        <f t="shared" si="327"/>
        <v>Y</v>
      </c>
      <c r="DY136" s="139" t="str">
        <f t="shared" si="328"/>
        <v>N</v>
      </c>
      <c r="DZ136" s="137" t="str">
        <f t="shared" si="329"/>
        <v>Y</v>
      </c>
      <c r="EA136" s="137">
        <f>'FOD (ALL)'!P136</f>
        <v>7998000</v>
      </c>
      <c r="EB136" s="137">
        <f>'FOD (ALL)'!AG136</f>
        <v>7818750</v>
      </c>
      <c r="EC136" s="137">
        <f>'FOD (ALL)'!AX136</f>
        <v>7929000</v>
      </c>
      <c r="ED136" s="137">
        <f>'FOD (ALL)'!BO136</f>
        <v>7582500</v>
      </c>
      <c r="EE136" s="137">
        <f>'FOD (ALL)'!CF136</f>
        <v>7587750</v>
      </c>
      <c r="EF136" s="137" t="str">
        <f t="shared" si="330"/>
        <v>Y</v>
      </c>
      <c r="EG136" s="137" t="str">
        <f t="shared" si="331"/>
        <v>N</v>
      </c>
      <c r="EH136" s="137" t="str">
        <f t="shared" si="332"/>
        <v>Y</v>
      </c>
      <c r="EI136" s="137" t="str">
        <f t="shared" si="333"/>
        <v>N</v>
      </c>
      <c r="EJ136" s="139">
        <f t="shared" si="334"/>
        <v>2.2925659472422062</v>
      </c>
      <c r="EK136" s="139">
        <f t="shared" si="335"/>
        <v>-1.3904653802497162</v>
      </c>
      <c r="EL136" s="139">
        <f t="shared" si="336"/>
        <v>4.5697329376854601</v>
      </c>
      <c r="EM136" s="139">
        <f t="shared" si="337"/>
        <v>-6.9190471483641394E-2</v>
      </c>
      <c r="EN136" s="139" t="str">
        <f t="shared" si="338"/>
        <v>Y</v>
      </c>
      <c r="EO136" s="139" t="str">
        <f t="shared" si="339"/>
        <v>N</v>
      </c>
      <c r="EP136" s="137" t="str">
        <f t="shared" si="340"/>
        <v>Y</v>
      </c>
      <c r="EQ136" s="137">
        <f>'FOD (ALL)'!Q136</f>
        <v>179250</v>
      </c>
      <c r="ER136" s="137">
        <f>'FOD (ALL)'!AH136</f>
        <v>-110250</v>
      </c>
      <c r="ES136" s="137">
        <f>'FOD (ALL)'!AY136</f>
        <v>346500</v>
      </c>
      <c r="ET136" s="137">
        <f>'FOD (ALL)'!BP136</f>
        <v>-5250</v>
      </c>
      <c r="EU136" s="137">
        <f>'FOD (ALL)'!CG136</f>
        <v>330000</v>
      </c>
      <c r="EV136" s="137" t="str">
        <f t="shared" si="341"/>
        <v>Y</v>
      </c>
      <c r="EW136" s="137" t="str">
        <f t="shared" si="342"/>
        <v>N</v>
      </c>
      <c r="EX136" s="137" t="str">
        <f t="shared" si="343"/>
        <v>Y</v>
      </c>
      <c r="EY136" s="137" t="str">
        <f t="shared" si="344"/>
        <v>N</v>
      </c>
      <c r="EZ136" s="139">
        <f t="shared" si="345"/>
        <v>-262.58503401360542</v>
      </c>
      <c r="FA136" s="139">
        <f t="shared" si="346"/>
        <v>-131.81818181818181</v>
      </c>
      <c r="FB136" s="139">
        <f t="shared" si="347"/>
        <v>-6700</v>
      </c>
      <c r="FC136" s="139">
        <f t="shared" si="348"/>
        <v>-101.59090909090909</v>
      </c>
      <c r="FD136" s="139" t="str">
        <f t="shared" si="349"/>
        <v>N</v>
      </c>
      <c r="FE136" s="139" t="str">
        <f t="shared" si="350"/>
        <v>Y</v>
      </c>
      <c r="FF136" s="137" t="str">
        <f t="shared" si="351"/>
        <v>N</v>
      </c>
    </row>
    <row r="137" spans="1:162" x14ac:dyDescent="0.3">
      <c r="A137" s="137" t="str">
        <f>FOD!B137</f>
        <v xml:space="preserve">TVSMOTOR  </v>
      </c>
      <c r="B137" s="137">
        <f>FOD!F137</f>
        <v>313.45</v>
      </c>
      <c r="C137" s="137">
        <f>FOD!P137</f>
        <v>314.95</v>
      </c>
      <c r="D137" s="137">
        <f>FOD!Z137</f>
        <v>308.14999999999998</v>
      </c>
      <c r="E137" s="137">
        <f>FOD!AJ137</f>
        <v>302.55</v>
      </c>
      <c r="F137" s="137">
        <f>FOD!AT137</f>
        <v>299.8</v>
      </c>
      <c r="G137" s="137" t="str">
        <f t="shared" si="253"/>
        <v>N</v>
      </c>
      <c r="H137" s="137" t="str">
        <f t="shared" si="254"/>
        <v>Y</v>
      </c>
      <c r="I137" s="137" t="str">
        <f t="shared" si="255"/>
        <v>Y</v>
      </c>
      <c r="J137" s="137" t="str">
        <f t="shared" si="256"/>
        <v>Y</v>
      </c>
      <c r="K137" s="139">
        <f t="shared" si="257"/>
        <v>-0.47626607397999687</v>
      </c>
      <c r="L137" s="139">
        <f t="shared" si="258"/>
        <v>2.2067175077072889</v>
      </c>
      <c r="M137" s="139">
        <f t="shared" si="259"/>
        <v>1.8509337299619784</v>
      </c>
      <c r="N137" s="139">
        <f t="shared" si="260"/>
        <v>0.91727818545697137</v>
      </c>
      <c r="O137" s="137" t="str">
        <f t="shared" si="261"/>
        <v>N</v>
      </c>
      <c r="P137" s="137" t="str">
        <f t="shared" si="262"/>
        <v>Y</v>
      </c>
      <c r="Q137" s="137" t="str">
        <f t="shared" si="263"/>
        <v>Y</v>
      </c>
      <c r="R137" s="137">
        <f>FOD!C137</f>
        <v>311.64999999999998</v>
      </c>
      <c r="S137" s="137">
        <f>FOD!M137</f>
        <v>310.8</v>
      </c>
      <c r="T137" s="137">
        <f>FOD!W137</f>
        <v>302.8</v>
      </c>
      <c r="U137" s="137">
        <f>FOD!AG137</f>
        <v>304.89999999999998</v>
      </c>
      <c r="V137" s="137">
        <f>FOD!AQ137</f>
        <v>335.65</v>
      </c>
      <c r="W137" s="137">
        <f>FOD!D137</f>
        <v>317</v>
      </c>
      <c r="X137" s="137">
        <f>FOD!N137</f>
        <v>326.25</v>
      </c>
      <c r="Y137" s="137">
        <f>FOD!X137</f>
        <v>309.45</v>
      </c>
      <c r="Z137" s="137">
        <f>FOD!AH137</f>
        <v>311.35000000000002</v>
      </c>
      <c r="AA137" s="137">
        <f>FOD!AR137</f>
        <v>335.75</v>
      </c>
      <c r="AB137" s="137">
        <f>FOD!E137</f>
        <v>305.89999999999998</v>
      </c>
      <c r="AC137" s="137">
        <f>FOD!O137</f>
        <v>310.8</v>
      </c>
      <c r="AD137" s="137">
        <f>FOD!Y137</f>
        <v>299.64999999999998</v>
      </c>
      <c r="AE137" s="137">
        <f>FOD!AI137</f>
        <v>299.14999999999998</v>
      </c>
      <c r="AF137" s="137">
        <f>FOD!AS137</f>
        <v>298.39999999999998</v>
      </c>
      <c r="AG137" s="137">
        <f>FOD!G137</f>
        <v>3597750</v>
      </c>
      <c r="AH137" s="137">
        <f>FOD!Q137</f>
        <v>4039200</v>
      </c>
      <c r="AI137" s="137">
        <f>FOD!AA137</f>
        <v>4263300</v>
      </c>
      <c r="AJ137" s="137">
        <f>FOD!AK137</f>
        <v>4255200</v>
      </c>
      <c r="AK137" s="137">
        <f>FOD!AU137</f>
        <v>4490100</v>
      </c>
      <c r="AL137" s="137" t="str">
        <f t="shared" si="264"/>
        <v>N</v>
      </c>
      <c r="AM137" s="137" t="str">
        <f t="shared" si="265"/>
        <v>N</v>
      </c>
      <c r="AN137" s="137" t="str">
        <f t="shared" si="266"/>
        <v>Y</v>
      </c>
      <c r="AO137" s="137" t="str">
        <f t="shared" si="267"/>
        <v>N</v>
      </c>
      <c r="AP137" s="139">
        <f t="shared" si="268"/>
        <v>-10.929144385026738</v>
      </c>
      <c r="AQ137" s="139">
        <f t="shared" si="269"/>
        <v>-5.2564914502849902</v>
      </c>
      <c r="AR137" s="139">
        <f t="shared" si="270"/>
        <v>0.19035532994923859</v>
      </c>
      <c r="AS137" s="139">
        <f t="shared" si="271"/>
        <v>-5.2315093205051113</v>
      </c>
      <c r="AT137" s="137" t="str">
        <f t="shared" si="272"/>
        <v>N</v>
      </c>
      <c r="AU137" s="137" t="str">
        <f t="shared" si="273"/>
        <v>N</v>
      </c>
      <c r="AV137" s="137" t="str">
        <f t="shared" si="274"/>
        <v>Y</v>
      </c>
      <c r="AW137" s="137">
        <f>FOD!H137</f>
        <v>1149127425</v>
      </c>
      <c r="AX137" s="137">
        <f>FOD!R137</f>
        <v>1996576020</v>
      </c>
      <c r="AY137" s="137">
        <f>FOD!AB137</f>
        <v>746909572.5</v>
      </c>
      <c r="AZ137" s="137">
        <f>FOD!AL137</f>
        <v>905929515</v>
      </c>
      <c r="BA137" s="137">
        <f>FOD!AV137</f>
        <v>1329908557.5</v>
      </c>
      <c r="BB137" s="137" t="str">
        <f t="shared" si="275"/>
        <v>N</v>
      </c>
      <c r="BC137" s="137" t="str">
        <f t="shared" si="276"/>
        <v>Y</v>
      </c>
      <c r="BD137" s="137" t="str">
        <f t="shared" si="277"/>
        <v>N</v>
      </c>
      <c r="BE137" s="137" t="str">
        <f t="shared" si="278"/>
        <v>N</v>
      </c>
      <c r="BF137" s="139">
        <f t="shared" si="279"/>
        <v>-42.445095328751869</v>
      </c>
      <c r="BG137" s="139">
        <f t="shared" si="280"/>
        <v>167.31161220992385</v>
      </c>
      <c r="BH137" s="139">
        <f t="shared" si="281"/>
        <v>-17.553235639971394</v>
      </c>
      <c r="BI137" s="139">
        <f t="shared" si="282"/>
        <v>-31.880315387774321</v>
      </c>
      <c r="BJ137" s="137" t="str">
        <f t="shared" si="283"/>
        <v>N</v>
      </c>
      <c r="BK137" s="137" t="str">
        <f t="shared" si="284"/>
        <v>Y</v>
      </c>
      <c r="BL137" s="137" t="str">
        <f t="shared" si="285"/>
        <v>Y</v>
      </c>
      <c r="BM137" s="137">
        <f>FOD!I137</f>
        <v>3693600</v>
      </c>
      <c r="BN137" s="137">
        <f>FOD!S137</f>
        <v>6257250</v>
      </c>
      <c r="BO137" s="137">
        <f>FOD!AC137</f>
        <v>2448900</v>
      </c>
      <c r="BP137" s="137">
        <f>FOD!AM137</f>
        <v>2970000</v>
      </c>
      <c r="BQ137" s="137">
        <f>FOD!AW137</f>
        <v>4255200</v>
      </c>
      <c r="BR137" s="137" t="str">
        <f t="shared" si="286"/>
        <v>N</v>
      </c>
      <c r="BS137" s="137" t="str">
        <f t="shared" si="287"/>
        <v>Y</v>
      </c>
      <c r="BT137" s="137" t="str">
        <f t="shared" si="288"/>
        <v>N</v>
      </c>
      <c r="BU137" s="137" t="str">
        <f t="shared" si="289"/>
        <v>N</v>
      </c>
      <c r="BV137" s="139">
        <f t="shared" si="290"/>
        <v>-40.970873786407772</v>
      </c>
      <c r="BW137" s="139">
        <f t="shared" si="291"/>
        <v>155.51267916207277</v>
      </c>
      <c r="BX137" s="139">
        <f t="shared" si="292"/>
        <v>-17.545454545454543</v>
      </c>
      <c r="BY137" s="139">
        <f t="shared" si="293"/>
        <v>-30.203045685279189</v>
      </c>
      <c r="BZ137" s="137" t="str">
        <f t="shared" si="294"/>
        <v>N</v>
      </c>
      <c r="CA137" s="137" t="str">
        <f t="shared" si="295"/>
        <v>Y</v>
      </c>
      <c r="CB137" s="137" t="str">
        <f t="shared" si="296"/>
        <v>Y</v>
      </c>
      <c r="CC137" s="137">
        <f>FOD!J137</f>
        <v>2421</v>
      </c>
      <c r="CD137" s="137">
        <f>FOD!T137</f>
        <v>4163</v>
      </c>
      <c r="CE137" s="137">
        <f>FOD!AD137</f>
        <v>1645</v>
      </c>
      <c r="CF137" s="137">
        <f>FOD!AN137</f>
        <v>1894</v>
      </c>
      <c r="CG137" s="137">
        <f>FOD!AX137</f>
        <v>2869</v>
      </c>
      <c r="CH137" s="137" t="str">
        <f t="shared" si="297"/>
        <v>N</v>
      </c>
      <c r="CI137" s="137" t="str">
        <f t="shared" si="298"/>
        <v>Y</v>
      </c>
      <c r="CJ137" s="137" t="str">
        <f t="shared" si="299"/>
        <v>N</v>
      </c>
      <c r="CK137" s="137" t="str">
        <f t="shared" si="300"/>
        <v>N</v>
      </c>
      <c r="CL137" s="139">
        <f t="shared" si="301"/>
        <v>-41.844823444631274</v>
      </c>
      <c r="CM137" s="139">
        <f t="shared" si="302"/>
        <v>153.06990881458967</v>
      </c>
      <c r="CN137" s="139">
        <f t="shared" si="303"/>
        <v>-13.146779303062303</v>
      </c>
      <c r="CO137" s="139">
        <f t="shared" si="304"/>
        <v>-33.983966538863712</v>
      </c>
      <c r="CP137" s="137" t="str">
        <f t="shared" si="305"/>
        <v>N</v>
      </c>
      <c r="CQ137" s="137" t="str">
        <f t="shared" si="306"/>
        <v>Y</v>
      </c>
      <c r="CR137" s="137" t="str">
        <f t="shared" si="307"/>
        <v>Y</v>
      </c>
      <c r="CT137" s="144" t="str">
        <f>'FOD (ALL)'!M137</f>
        <v>TORNTPHARM</v>
      </c>
      <c r="CU137" s="137">
        <f>'FOD (ALL)'!N137</f>
        <v>1759</v>
      </c>
      <c r="CV137" s="137">
        <f>'FOD (ALL)'!AE137</f>
        <v>2302</v>
      </c>
      <c r="CW137" s="137">
        <f>'FOD (ALL)'!AV137</f>
        <v>2545</v>
      </c>
      <c r="CX137" s="137">
        <f>'FOD (ALL)'!BM137</f>
        <v>1424</v>
      </c>
      <c r="CY137" s="137">
        <f>'FOD (ALL)'!CD137</f>
        <v>2345</v>
      </c>
      <c r="CZ137" s="137" t="str">
        <f t="shared" si="308"/>
        <v>N</v>
      </c>
      <c r="DA137" s="137" t="str">
        <f t="shared" si="309"/>
        <v>N</v>
      </c>
      <c r="DB137" s="137" t="str">
        <f t="shared" si="310"/>
        <v>Y</v>
      </c>
      <c r="DC137" s="137" t="str">
        <f t="shared" si="311"/>
        <v>N</v>
      </c>
      <c r="DD137" s="139">
        <f t="shared" si="312"/>
        <v>-23.588184187662904</v>
      </c>
      <c r="DE137" s="139">
        <f t="shared" si="313"/>
        <v>-9.548133595284872</v>
      </c>
      <c r="DF137" s="139">
        <f t="shared" si="314"/>
        <v>78.721910112359552</v>
      </c>
      <c r="DG137" s="139">
        <f t="shared" si="315"/>
        <v>-39.275053304904048</v>
      </c>
      <c r="DH137" s="139" t="str">
        <f t="shared" si="316"/>
        <v>N</v>
      </c>
      <c r="DI137" s="139" t="str">
        <f t="shared" si="317"/>
        <v>N</v>
      </c>
      <c r="DJ137" s="137" t="str">
        <f t="shared" si="318"/>
        <v>Y</v>
      </c>
      <c r="DK137" s="137">
        <f>'FOD (ALL)'!O137</f>
        <v>22815.190000000002</v>
      </c>
      <c r="DL137" s="137">
        <f>'FOD (ALL)'!AF137</f>
        <v>29805.46</v>
      </c>
      <c r="DM137" s="137">
        <f>'FOD (ALL)'!AW137</f>
        <v>32305.030000000002</v>
      </c>
      <c r="DN137" s="137">
        <f>'FOD (ALL)'!BN137</f>
        <v>17710.16</v>
      </c>
      <c r="DO137" s="137">
        <f>'FOD (ALL)'!CE137</f>
        <v>29258.07</v>
      </c>
      <c r="DP137" s="137" t="str">
        <f t="shared" si="319"/>
        <v>N</v>
      </c>
      <c r="DQ137" s="137" t="str">
        <f t="shared" si="320"/>
        <v>N</v>
      </c>
      <c r="DR137" s="137" t="str">
        <f t="shared" si="321"/>
        <v>Y</v>
      </c>
      <c r="DS137" s="137" t="str">
        <f t="shared" si="322"/>
        <v>N</v>
      </c>
      <c r="DT137" s="139">
        <f t="shared" si="323"/>
        <v>-23.452984788693069</v>
      </c>
      <c r="DU137" s="139">
        <f t="shared" si="324"/>
        <v>-7.7374018844743473</v>
      </c>
      <c r="DV137" s="139">
        <f t="shared" si="325"/>
        <v>82.409588620317393</v>
      </c>
      <c r="DW137" s="139">
        <f t="shared" si="326"/>
        <v>-39.469144752199995</v>
      </c>
      <c r="DX137" s="139" t="str">
        <f t="shared" si="327"/>
        <v>N</v>
      </c>
      <c r="DY137" s="139" t="str">
        <f t="shared" si="328"/>
        <v>N</v>
      </c>
      <c r="DZ137" s="137" t="str">
        <f t="shared" si="329"/>
        <v>Y</v>
      </c>
      <c r="EA137" s="137">
        <f>'FOD (ALL)'!P137</f>
        <v>902000</v>
      </c>
      <c r="EB137" s="137">
        <f>'FOD (ALL)'!AG137</f>
        <v>856500</v>
      </c>
      <c r="EC137" s="137">
        <f>'FOD (ALL)'!AX137</f>
        <v>857500</v>
      </c>
      <c r="ED137" s="137">
        <f>'FOD (ALL)'!BO137</f>
        <v>797000</v>
      </c>
      <c r="EE137" s="137">
        <f>'FOD (ALL)'!CF137</f>
        <v>804000</v>
      </c>
      <c r="EF137" s="137" t="str">
        <f t="shared" si="330"/>
        <v>Y</v>
      </c>
      <c r="EG137" s="137" t="str">
        <f t="shared" si="331"/>
        <v>N</v>
      </c>
      <c r="EH137" s="137" t="str">
        <f t="shared" si="332"/>
        <v>Y</v>
      </c>
      <c r="EI137" s="137" t="str">
        <f t="shared" si="333"/>
        <v>N</v>
      </c>
      <c r="EJ137" s="139">
        <f t="shared" si="334"/>
        <v>5.3123175715119677</v>
      </c>
      <c r="EK137" s="139">
        <f t="shared" si="335"/>
        <v>-0.11661807580174927</v>
      </c>
      <c r="EL137" s="139">
        <f t="shared" si="336"/>
        <v>7.5909661229611043</v>
      </c>
      <c r="EM137" s="139">
        <f t="shared" si="337"/>
        <v>-0.87064676616915426</v>
      </c>
      <c r="EN137" s="139" t="str">
        <f t="shared" si="338"/>
        <v>Y</v>
      </c>
      <c r="EO137" s="139" t="str">
        <f t="shared" si="339"/>
        <v>N</v>
      </c>
      <c r="EP137" s="137" t="str">
        <f t="shared" si="340"/>
        <v>Y</v>
      </c>
      <c r="EQ137" s="137">
        <f>'FOD (ALL)'!Q137</f>
        <v>45500</v>
      </c>
      <c r="ER137" s="137">
        <f>'FOD (ALL)'!AH137</f>
        <v>-1000</v>
      </c>
      <c r="ES137" s="137">
        <f>'FOD (ALL)'!AY137</f>
        <v>60500</v>
      </c>
      <c r="ET137" s="137">
        <f>'FOD (ALL)'!BP137</f>
        <v>-7000</v>
      </c>
      <c r="EU137" s="137">
        <f>'FOD (ALL)'!CG137</f>
        <v>6000</v>
      </c>
      <c r="EV137" s="137" t="str">
        <f t="shared" si="341"/>
        <v>Y</v>
      </c>
      <c r="EW137" s="137" t="str">
        <f t="shared" si="342"/>
        <v>N</v>
      </c>
      <c r="EX137" s="137" t="str">
        <f t="shared" si="343"/>
        <v>Y</v>
      </c>
      <c r="EY137" s="137" t="str">
        <f t="shared" si="344"/>
        <v>N</v>
      </c>
      <c r="EZ137" s="139">
        <f t="shared" si="345"/>
        <v>-4650</v>
      </c>
      <c r="FA137" s="139">
        <f t="shared" si="346"/>
        <v>-101.65289256198346</v>
      </c>
      <c r="FB137" s="139">
        <f t="shared" si="347"/>
        <v>-964.28571428571422</v>
      </c>
      <c r="FC137" s="139">
        <f t="shared" si="348"/>
        <v>-216.66666666666666</v>
      </c>
      <c r="FD137" s="139" t="str">
        <f t="shared" si="349"/>
        <v>N</v>
      </c>
      <c r="FE137" s="139" t="str">
        <f t="shared" si="350"/>
        <v>Y</v>
      </c>
      <c r="FF137" s="137" t="str">
        <f t="shared" si="351"/>
        <v>N</v>
      </c>
    </row>
    <row r="138" spans="1:162" x14ac:dyDescent="0.3">
      <c r="A138" s="137" t="str">
        <f>FOD!B138</f>
        <v xml:space="preserve">UBL       </v>
      </c>
      <c r="B138" s="137">
        <f>FOD!F138</f>
        <v>912.45</v>
      </c>
      <c r="C138" s="137">
        <f>FOD!P138</f>
        <v>924.9</v>
      </c>
      <c r="D138" s="137">
        <f>FOD!Z138</f>
        <v>877</v>
      </c>
      <c r="E138" s="137">
        <f>FOD!AJ138</f>
        <v>876</v>
      </c>
      <c r="F138" s="137">
        <f>FOD!AT138</f>
        <v>879.85</v>
      </c>
      <c r="G138" s="137" t="str">
        <f t="shared" si="253"/>
        <v>N</v>
      </c>
      <c r="H138" s="137" t="str">
        <f t="shared" si="254"/>
        <v>Y</v>
      </c>
      <c r="I138" s="137" t="str">
        <f t="shared" si="255"/>
        <v>Y</v>
      </c>
      <c r="J138" s="137" t="str">
        <f t="shared" si="256"/>
        <v>N</v>
      </c>
      <c r="K138" s="139">
        <f t="shared" si="257"/>
        <v>-1.3460914693480304</v>
      </c>
      <c r="L138" s="139">
        <f t="shared" si="258"/>
        <v>5.4618015963511946</v>
      </c>
      <c r="M138" s="139">
        <f t="shared" si="259"/>
        <v>0.11415525114155251</v>
      </c>
      <c r="N138" s="139">
        <f t="shared" si="260"/>
        <v>-0.43757458657726006</v>
      </c>
      <c r="O138" s="137" t="str">
        <f t="shared" si="261"/>
        <v>N</v>
      </c>
      <c r="P138" s="137" t="str">
        <f t="shared" si="262"/>
        <v>Y</v>
      </c>
      <c r="Q138" s="137" t="str">
        <f t="shared" si="263"/>
        <v>Y</v>
      </c>
      <c r="R138" s="137">
        <f>FOD!C138</f>
        <v>923.5</v>
      </c>
      <c r="S138" s="137">
        <f>FOD!M138</f>
        <v>865.35</v>
      </c>
      <c r="T138" s="137">
        <f>FOD!W138</f>
        <v>881.9</v>
      </c>
      <c r="U138" s="137">
        <f>FOD!AG138</f>
        <v>880.5</v>
      </c>
      <c r="V138" s="137">
        <f>FOD!AQ138</f>
        <v>918.3</v>
      </c>
      <c r="W138" s="137">
        <f>FOD!D138</f>
        <v>941.75</v>
      </c>
      <c r="X138" s="137">
        <f>FOD!N138</f>
        <v>930.9</v>
      </c>
      <c r="Y138" s="137">
        <f>FOD!X138</f>
        <v>885.95</v>
      </c>
      <c r="Z138" s="137">
        <f>FOD!AH138</f>
        <v>892.05</v>
      </c>
      <c r="AA138" s="137">
        <f>FOD!AR138</f>
        <v>927</v>
      </c>
      <c r="AB138" s="137">
        <f>FOD!E138</f>
        <v>907</v>
      </c>
      <c r="AC138" s="137">
        <f>FOD!O138</f>
        <v>861.7</v>
      </c>
      <c r="AD138" s="137">
        <f>FOD!Y138</f>
        <v>873.25</v>
      </c>
      <c r="AE138" s="137">
        <f>FOD!AI138</f>
        <v>871</v>
      </c>
      <c r="AF138" s="137">
        <f>FOD!AS138</f>
        <v>876</v>
      </c>
      <c r="AG138" s="137">
        <f>FOD!G138</f>
        <v>846300</v>
      </c>
      <c r="AH138" s="137">
        <f>FOD!Q138</f>
        <v>1026900</v>
      </c>
      <c r="AI138" s="137">
        <f>FOD!AA138</f>
        <v>1032500</v>
      </c>
      <c r="AJ138" s="137">
        <f>FOD!AK138</f>
        <v>949900</v>
      </c>
      <c r="AK138" s="137">
        <f>FOD!AU138</f>
        <v>971600</v>
      </c>
      <c r="AL138" s="137" t="str">
        <f t="shared" si="264"/>
        <v>N</v>
      </c>
      <c r="AM138" s="137" t="str">
        <f t="shared" si="265"/>
        <v>N</v>
      </c>
      <c r="AN138" s="137" t="str">
        <f t="shared" si="266"/>
        <v>Y</v>
      </c>
      <c r="AO138" s="137" t="str">
        <f t="shared" si="267"/>
        <v>N</v>
      </c>
      <c r="AP138" s="139">
        <f t="shared" si="268"/>
        <v>-17.586912065439673</v>
      </c>
      <c r="AQ138" s="139">
        <f t="shared" si="269"/>
        <v>-0.5423728813559322</v>
      </c>
      <c r="AR138" s="139">
        <f t="shared" si="270"/>
        <v>8.695652173913043</v>
      </c>
      <c r="AS138" s="139">
        <f t="shared" si="271"/>
        <v>-2.23342939481268</v>
      </c>
      <c r="AT138" s="137" t="str">
        <f t="shared" si="272"/>
        <v>N</v>
      </c>
      <c r="AU138" s="137" t="str">
        <f t="shared" si="273"/>
        <v>N</v>
      </c>
      <c r="AV138" s="137" t="str">
        <f t="shared" si="274"/>
        <v>Y</v>
      </c>
      <c r="AW138" s="137">
        <f>FOD!H138</f>
        <v>1669919895</v>
      </c>
      <c r="AX138" s="137">
        <f>FOD!R138</f>
        <v>1845645235</v>
      </c>
      <c r="AY138" s="137">
        <f>FOD!AB138</f>
        <v>632004240</v>
      </c>
      <c r="AZ138" s="137">
        <f>FOD!AL138</f>
        <v>695416015</v>
      </c>
      <c r="BA138" s="137">
        <f>FOD!AV138</f>
        <v>1075012715</v>
      </c>
      <c r="BB138" s="137" t="str">
        <f t="shared" si="275"/>
        <v>N</v>
      </c>
      <c r="BC138" s="137" t="str">
        <f t="shared" si="276"/>
        <v>Y</v>
      </c>
      <c r="BD138" s="137" t="str">
        <f t="shared" si="277"/>
        <v>N</v>
      </c>
      <c r="BE138" s="137" t="str">
        <f t="shared" si="278"/>
        <v>N</v>
      </c>
      <c r="BF138" s="139">
        <f t="shared" si="279"/>
        <v>-9.521078952098831</v>
      </c>
      <c r="BG138" s="139">
        <f t="shared" si="280"/>
        <v>192.03051470034441</v>
      </c>
      <c r="BH138" s="139">
        <f t="shared" si="281"/>
        <v>-9.118538203351557</v>
      </c>
      <c r="BI138" s="139">
        <f t="shared" si="282"/>
        <v>-35.310903276153347</v>
      </c>
      <c r="BJ138" s="137" t="str">
        <f t="shared" si="283"/>
        <v>N</v>
      </c>
      <c r="BK138" s="137" t="str">
        <f t="shared" si="284"/>
        <v>Y</v>
      </c>
      <c r="BL138" s="137" t="str">
        <f t="shared" si="285"/>
        <v>Y</v>
      </c>
      <c r="BM138" s="137">
        <f>FOD!I138</f>
        <v>1801800</v>
      </c>
      <c r="BN138" s="137">
        <f>FOD!S138</f>
        <v>2042600</v>
      </c>
      <c r="BO138" s="137">
        <f>FOD!AC138</f>
        <v>718900</v>
      </c>
      <c r="BP138" s="137">
        <f>FOD!AM138</f>
        <v>790300</v>
      </c>
      <c r="BQ138" s="137">
        <f>FOD!AW138</f>
        <v>1196300</v>
      </c>
      <c r="BR138" s="137" t="str">
        <f t="shared" si="286"/>
        <v>N</v>
      </c>
      <c r="BS138" s="137" t="str">
        <f t="shared" si="287"/>
        <v>Y</v>
      </c>
      <c r="BT138" s="137" t="str">
        <f t="shared" si="288"/>
        <v>N</v>
      </c>
      <c r="BU138" s="137" t="str">
        <f t="shared" si="289"/>
        <v>N</v>
      </c>
      <c r="BV138" s="139">
        <f t="shared" si="290"/>
        <v>-11.788896504455106</v>
      </c>
      <c r="BW138" s="139">
        <f t="shared" si="291"/>
        <v>184.12852969814995</v>
      </c>
      <c r="BX138" s="139">
        <f t="shared" si="292"/>
        <v>-9.0345438441098302</v>
      </c>
      <c r="BY138" s="139">
        <f t="shared" si="293"/>
        <v>-33.937975424224689</v>
      </c>
      <c r="BZ138" s="137" t="str">
        <f t="shared" si="294"/>
        <v>N</v>
      </c>
      <c r="CA138" s="137" t="str">
        <f t="shared" si="295"/>
        <v>Y</v>
      </c>
      <c r="CB138" s="137" t="str">
        <f t="shared" si="296"/>
        <v>Y</v>
      </c>
      <c r="CC138" s="137">
        <f>FOD!J138</f>
        <v>2452</v>
      </c>
      <c r="CD138" s="137">
        <f>FOD!T138</f>
        <v>2761</v>
      </c>
      <c r="CE138" s="137">
        <f>FOD!AD138</f>
        <v>999</v>
      </c>
      <c r="CF138" s="137">
        <f>FOD!AN138</f>
        <v>1065</v>
      </c>
      <c r="CG138" s="137">
        <f>FOD!AX138</f>
        <v>1620</v>
      </c>
      <c r="CH138" s="137" t="str">
        <f t="shared" si="297"/>
        <v>N</v>
      </c>
      <c r="CI138" s="137" t="str">
        <f t="shared" si="298"/>
        <v>Y</v>
      </c>
      <c r="CJ138" s="137" t="str">
        <f t="shared" si="299"/>
        <v>N</v>
      </c>
      <c r="CK138" s="137" t="str">
        <f t="shared" si="300"/>
        <v>N</v>
      </c>
      <c r="CL138" s="139">
        <f t="shared" si="301"/>
        <v>-11.191597247374139</v>
      </c>
      <c r="CM138" s="139">
        <f t="shared" si="302"/>
        <v>176.37637637637638</v>
      </c>
      <c r="CN138" s="139">
        <f t="shared" si="303"/>
        <v>-6.197183098591549</v>
      </c>
      <c r="CO138" s="139">
        <f t="shared" si="304"/>
        <v>-34.25925925925926</v>
      </c>
      <c r="CP138" s="137" t="str">
        <f t="shared" si="305"/>
        <v>N</v>
      </c>
      <c r="CQ138" s="137" t="str">
        <f t="shared" si="306"/>
        <v>Y</v>
      </c>
      <c r="CR138" s="137" t="str">
        <f t="shared" si="307"/>
        <v>Y</v>
      </c>
      <c r="CT138" s="144" t="str">
        <f>'FOD (ALL)'!M138</f>
        <v>TORNTPOWER</v>
      </c>
      <c r="CU138" s="137">
        <f>'FOD (ALL)'!N138</f>
        <v>1206</v>
      </c>
      <c r="CV138" s="137">
        <f>'FOD (ALL)'!AE138</f>
        <v>871</v>
      </c>
      <c r="CW138" s="137">
        <f>'FOD (ALL)'!AV138</f>
        <v>1020</v>
      </c>
      <c r="CX138" s="137">
        <f>'FOD (ALL)'!BM138</f>
        <v>3932</v>
      </c>
      <c r="CY138" s="137">
        <f>'FOD (ALL)'!CD138</f>
        <v>887</v>
      </c>
      <c r="CZ138" s="137" t="str">
        <f t="shared" si="308"/>
        <v>Y</v>
      </c>
      <c r="DA138" s="137" t="str">
        <f t="shared" si="309"/>
        <v>N</v>
      </c>
      <c r="DB138" s="137" t="str">
        <f t="shared" si="310"/>
        <v>N</v>
      </c>
      <c r="DC138" s="137" t="str">
        <f t="shared" si="311"/>
        <v>Y</v>
      </c>
      <c r="DD138" s="139">
        <f t="shared" si="312"/>
        <v>38.461538461538467</v>
      </c>
      <c r="DE138" s="139">
        <f t="shared" si="313"/>
        <v>-14.607843137254903</v>
      </c>
      <c r="DF138" s="139">
        <f t="shared" si="314"/>
        <v>-74.059003051881987</v>
      </c>
      <c r="DG138" s="139">
        <f t="shared" si="315"/>
        <v>343.29199549041715</v>
      </c>
      <c r="DH138" s="139" t="str">
        <f t="shared" si="316"/>
        <v>Y</v>
      </c>
      <c r="DI138" s="139" t="str">
        <f t="shared" si="317"/>
        <v>Y</v>
      </c>
      <c r="DJ138" s="137" t="str">
        <f t="shared" si="318"/>
        <v>N</v>
      </c>
      <c r="DK138" s="137">
        <f>'FOD (ALL)'!O138</f>
        <v>11038.38</v>
      </c>
      <c r="DL138" s="137">
        <f>'FOD (ALL)'!AF138</f>
        <v>7915.09</v>
      </c>
      <c r="DM138" s="137">
        <f>'FOD (ALL)'!AW138</f>
        <v>9336.86</v>
      </c>
      <c r="DN138" s="137">
        <f>'FOD (ALL)'!BN138</f>
        <v>36323.200000000004</v>
      </c>
      <c r="DO138" s="137">
        <f>'FOD (ALL)'!CE138</f>
        <v>7952.5999999999995</v>
      </c>
      <c r="DP138" s="137" t="str">
        <f t="shared" si="319"/>
        <v>Y</v>
      </c>
      <c r="DQ138" s="137" t="str">
        <f t="shared" si="320"/>
        <v>N</v>
      </c>
      <c r="DR138" s="137" t="str">
        <f t="shared" si="321"/>
        <v>N</v>
      </c>
      <c r="DS138" s="137" t="str">
        <f t="shared" si="322"/>
        <v>Y</v>
      </c>
      <c r="DT138" s="139">
        <f t="shared" si="323"/>
        <v>39.45994296969458</v>
      </c>
      <c r="DU138" s="139">
        <f t="shared" si="324"/>
        <v>-15.227496181799879</v>
      </c>
      <c r="DV138" s="139">
        <f t="shared" si="325"/>
        <v>-74.295051096819662</v>
      </c>
      <c r="DW138" s="139">
        <f t="shared" si="326"/>
        <v>356.74622136156739</v>
      </c>
      <c r="DX138" s="139" t="str">
        <f t="shared" si="327"/>
        <v>Y</v>
      </c>
      <c r="DY138" s="139" t="str">
        <f t="shared" si="328"/>
        <v>Y</v>
      </c>
      <c r="DZ138" s="137" t="str">
        <f t="shared" si="329"/>
        <v>N</v>
      </c>
      <c r="EA138" s="137">
        <f>'FOD (ALL)'!P138</f>
        <v>2505000</v>
      </c>
      <c r="EB138" s="137">
        <f>'FOD (ALL)'!AG138</f>
        <v>2619000</v>
      </c>
      <c r="EC138" s="137">
        <f>'FOD (ALL)'!AX138</f>
        <v>2709000</v>
      </c>
      <c r="ED138" s="137">
        <f>'FOD (ALL)'!BO138</f>
        <v>2643000</v>
      </c>
      <c r="EE138" s="137">
        <f>'FOD (ALL)'!CF138</f>
        <v>2232000</v>
      </c>
      <c r="EF138" s="137" t="str">
        <f t="shared" si="330"/>
        <v>N</v>
      </c>
      <c r="EG138" s="137" t="str">
        <f t="shared" si="331"/>
        <v>N</v>
      </c>
      <c r="EH138" s="137" t="str">
        <f t="shared" si="332"/>
        <v>Y</v>
      </c>
      <c r="EI138" s="137" t="str">
        <f t="shared" si="333"/>
        <v>Y</v>
      </c>
      <c r="EJ138" s="139">
        <f t="shared" si="334"/>
        <v>-4.3528064146620844</v>
      </c>
      <c r="EK138" s="139">
        <f t="shared" si="335"/>
        <v>-3.322259136212625</v>
      </c>
      <c r="EL138" s="139">
        <f t="shared" si="336"/>
        <v>2.4971623155505105</v>
      </c>
      <c r="EM138" s="139">
        <f t="shared" si="337"/>
        <v>18.413978494623656</v>
      </c>
      <c r="EN138" s="139" t="str">
        <f t="shared" si="338"/>
        <v>N</v>
      </c>
      <c r="EO138" s="139" t="str">
        <f t="shared" si="339"/>
        <v>N</v>
      </c>
      <c r="EP138" s="137" t="str">
        <f t="shared" si="340"/>
        <v>N</v>
      </c>
      <c r="EQ138" s="137">
        <f>'FOD (ALL)'!Q138</f>
        <v>-114000</v>
      </c>
      <c r="ER138" s="137">
        <f>'FOD (ALL)'!AH138</f>
        <v>-90000</v>
      </c>
      <c r="ES138" s="137">
        <f>'FOD (ALL)'!AY138</f>
        <v>66000</v>
      </c>
      <c r="ET138" s="137">
        <f>'FOD (ALL)'!BP138</f>
        <v>411000</v>
      </c>
      <c r="EU138" s="137">
        <f>'FOD (ALL)'!CG138</f>
        <v>144000</v>
      </c>
      <c r="EV138" s="137" t="str">
        <f t="shared" si="341"/>
        <v>N</v>
      </c>
      <c r="EW138" s="137" t="str">
        <f t="shared" si="342"/>
        <v>N</v>
      </c>
      <c r="EX138" s="137" t="str">
        <f t="shared" si="343"/>
        <v>N</v>
      </c>
      <c r="EY138" s="137" t="str">
        <f t="shared" si="344"/>
        <v>Y</v>
      </c>
      <c r="EZ138" s="139">
        <f t="shared" si="345"/>
        <v>26.666666666666668</v>
      </c>
      <c r="FA138" s="139">
        <f t="shared" si="346"/>
        <v>-236.36363636363637</v>
      </c>
      <c r="FB138" s="139">
        <f t="shared" si="347"/>
        <v>-83.941605839416056</v>
      </c>
      <c r="FC138" s="139">
        <f t="shared" si="348"/>
        <v>185.41666666666669</v>
      </c>
      <c r="FD138" s="139" t="str">
        <f t="shared" si="349"/>
        <v>Y</v>
      </c>
      <c r="FE138" s="139" t="str">
        <f t="shared" si="350"/>
        <v>N</v>
      </c>
      <c r="FF138" s="137" t="str">
        <f t="shared" si="351"/>
        <v>N</v>
      </c>
    </row>
    <row r="139" spans="1:162" x14ac:dyDescent="0.3">
      <c r="A139" s="137" t="str">
        <f>FOD!B139</f>
        <v xml:space="preserve">UJJIVAN   </v>
      </c>
      <c r="B139" s="137">
        <f>FOD!F139</f>
        <v>147.69999999999999</v>
      </c>
      <c r="C139" s="137">
        <f>FOD!P139</f>
        <v>155.55000000000001</v>
      </c>
      <c r="D139" s="137">
        <f>FOD!Z139</f>
        <v>158.1</v>
      </c>
      <c r="E139" s="137">
        <f>FOD!AJ139</f>
        <v>151.35</v>
      </c>
      <c r="F139" s="137">
        <f>FOD!AT139</f>
        <v>149.85</v>
      </c>
      <c r="G139" s="137" t="str">
        <f t="shared" si="253"/>
        <v>N</v>
      </c>
      <c r="H139" s="137" t="str">
        <f t="shared" si="254"/>
        <v>N</v>
      </c>
      <c r="I139" s="137" t="str">
        <f t="shared" si="255"/>
        <v>Y</v>
      </c>
      <c r="J139" s="137" t="str">
        <f t="shared" si="256"/>
        <v>Y</v>
      </c>
      <c r="K139" s="139">
        <f t="shared" si="257"/>
        <v>-5.0466088074574236</v>
      </c>
      <c r="L139" s="139">
        <f t="shared" si="258"/>
        <v>-1.6129032258064409</v>
      </c>
      <c r="M139" s="139">
        <f t="shared" si="259"/>
        <v>4.4598612487611495</v>
      </c>
      <c r="N139" s="139">
        <f t="shared" si="260"/>
        <v>1.0010010010010011</v>
      </c>
      <c r="O139" s="137" t="str">
        <f t="shared" si="261"/>
        <v>N</v>
      </c>
      <c r="P139" s="137" t="str">
        <f t="shared" si="262"/>
        <v>N</v>
      </c>
      <c r="Q139" s="137" t="str">
        <f t="shared" si="263"/>
        <v>Y</v>
      </c>
      <c r="R139" s="137">
        <f>FOD!C139</f>
        <v>154.5</v>
      </c>
      <c r="S139" s="137">
        <f>FOD!M139</f>
        <v>156.75</v>
      </c>
      <c r="T139" s="137">
        <f>FOD!W139</f>
        <v>151.9</v>
      </c>
      <c r="U139" s="137">
        <f>FOD!AG139</f>
        <v>154.65</v>
      </c>
      <c r="V139" s="137">
        <f>FOD!AQ139</f>
        <v>164.05</v>
      </c>
      <c r="W139" s="137">
        <f>FOD!D139</f>
        <v>159</v>
      </c>
      <c r="X139" s="137">
        <f>FOD!N139</f>
        <v>163.19999999999999</v>
      </c>
      <c r="Y139" s="137">
        <f>FOD!X139</f>
        <v>159.35</v>
      </c>
      <c r="Z139" s="137">
        <f>FOD!AH139</f>
        <v>156.6</v>
      </c>
      <c r="AA139" s="137">
        <f>FOD!AR139</f>
        <v>164.65</v>
      </c>
      <c r="AB139" s="137">
        <f>FOD!E139</f>
        <v>140.85</v>
      </c>
      <c r="AC139" s="137">
        <f>FOD!O139</f>
        <v>154.5</v>
      </c>
      <c r="AD139" s="137">
        <f>FOD!Y139</f>
        <v>149.80000000000001</v>
      </c>
      <c r="AE139" s="137">
        <f>FOD!AI139</f>
        <v>145.9</v>
      </c>
      <c r="AF139" s="137">
        <f>FOD!AS139</f>
        <v>147.55000000000001</v>
      </c>
      <c r="AG139" s="137">
        <f>FOD!G139</f>
        <v>4080000</v>
      </c>
      <c r="AH139" s="137">
        <f>FOD!Q139</f>
        <v>4443800</v>
      </c>
      <c r="AI139" s="137">
        <f>FOD!AA139</f>
        <v>4469300</v>
      </c>
      <c r="AJ139" s="137">
        <f>FOD!AK139</f>
        <v>4505000</v>
      </c>
      <c r="AK139" s="137">
        <f>FOD!AU139</f>
        <v>4304400</v>
      </c>
      <c r="AL139" s="137" t="str">
        <f t="shared" si="264"/>
        <v>N</v>
      </c>
      <c r="AM139" s="137" t="str">
        <f t="shared" si="265"/>
        <v>N</v>
      </c>
      <c r="AN139" s="137" t="str">
        <f t="shared" si="266"/>
        <v>N</v>
      </c>
      <c r="AO139" s="137" t="str">
        <f t="shared" si="267"/>
        <v>Y</v>
      </c>
      <c r="AP139" s="139">
        <f t="shared" si="268"/>
        <v>-8.186687069625096</v>
      </c>
      <c r="AQ139" s="139">
        <f t="shared" si="269"/>
        <v>-0.57055914796500573</v>
      </c>
      <c r="AR139" s="139">
        <f t="shared" si="270"/>
        <v>-0.79245283018867918</v>
      </c>
      <c r="AS139" s="139">
        <f t="shared" si="271"/>
        <v>4.6603475513428121</v>
      </c>
      <c r="AT139" s="137" t="str">
        <f t="shared" si="272"/>
        <v>N</v>
      </c>
      <c r="AU139" s="137" t="str">
        <f t="shared" si="273"/>
        <v>Y</v>
      </c>
      <c r="AV139" s="137" t="str">
        <f t="shared" si="274"/>
        <v>N</v>
      </c>
      <c r="AW139" s="137">
        <f>FOD!H139</f>
        <v>1336604175</v>
      </c>
      <c r="AX139" s="137">
        <f>FOD!R139</f>
        <v>678838475</v>
      </c>
      <c r="AY139" s="137">
        <f>FOD!AB139</f>
        <v>480051270</v>
      </c>
      <c r="AZ139" s="137">
        <f>FOD!AL139</f>
        <v>648789105</v>
      </c>
      <c r="BA139" s="137">
        <f>FOD!AV139</f>
        <v>1286470325</v>
      </c>
      <c r="BB139" s="137" t="str">
        <f t="shared" si="275"/>
        <v>Y</v>
      </c>
      <c r="BC139" s="137" t="str">
        <f t="shared" si="276"/>
        <v>Y</v>
      </c>
      <c r="BD139" s="137" t="str">
        <f t="shared" si="277"/>
        <v>N</v>
      </c>
      <c r="BE139" s="137" t="str">
        <f t="shared" si="278"/>
        <v>N</v>
      </c>
      <c r="BF139" s="139">
        <f t="shared" si="279"/>
        <v>96.895760070169857</v>
      </c>
      <c r="BG139" s="139">
        <f t="shared" si="280"/>
        <v>41.409577981118559</v>
      </c>
      <c r="BH139" s="139">
        <f t="shared" si="281"/>
        <v>-26.008117845937008</v>
      </c>
      <c r="BI139" s="139">
        <f t="shared" si="282"/>
        <v>-49.568280558667375</v>
      </c>
      <c r="BJ139" s="137" t="str">
        <f t="shared" si="283"/>
        <v>Y</v>
      </c>
      <c r="BK139" s="137" t="str">
        <f t="shared" si="284"/>
        <v>Y</v>
      </c>
      <c r="BL139" s="137" t="str">
        <f t="shared" si="285"/>
        <v>Y</v>
      </c>
      <c r="BM139" s="137">
        <f>FOD!I139</f>
        <v>9093300</v>
      </c>
      <c r="BN139" s="137">
        <f>FOD!S139</f>
        <v>4287400</v>
      </c>
      <c r="BO139" s="137">
        <f>FOD!AC139</f>
        <v>3100800</v>
      </c>
      <c r="BP139" s="137">
        <f>FOD!AM139</f>
        <v>4294200</v>
      </c>
      <c r="BQ139" s="137">
        <f>FOD!AW139</f>
        <v>8403100</v>
      </c>
      <c r="BR139" s="137" t="str">
        <f t="shared" si="286"/>
        <v>Y</v>
      </c>
      <c r="BS139" s="137" t="str">
        <f t="shared" si="287"/>
        <v>Y</v>
      </c>
      <c r="BT139" s="137" t="str">
        <f t="shared" si="288"/>
        <v>N</v>
      </c>
      <c r="BU139" s="137" t="str">
        <f t="shared" si="289"/>
        <v>N</v>
      </c>
      <c r="BV139" s="139">
        <f t="shared" si="290"/>
        <v>112.09357652656622</v>
      </c>
      <c r="BW139" s="139">
        <f t="shared" si="291"/>
        <v>38.267543859649123</v>
      </c>
      <c r="BX139" s="139">
        <f t="shared" si="292"/>
        <v>-27.790973871733964</v>
      </c>
      <c r="BY139" s="139">
        <f t="shared" si="293"/>
        <v>-48.897430710095087</v>
      </c>
      <c r="BZ139" s="137" t="str">
        <f t="shared" si="294"/>
        <v>Y</v>
      </c>
      <c r="CA139" s="137" t="str">
        <f t="shared" si="295"/>
        <v>Y</v>
      </c>
      <c r="CB139" s="137" t="str">
        <f t="shared" si="296"/>
        <v>Y</v>
      </c>
      <c r="CC139" s="137">
        <f>FOD!J139</f>
        <v>4127</v>
      </c>
      <c r="CD139" s="137">
        <f>FOD!T139</f>
        <v>1994</v>
      </c>
      <c r="CE139" s="137">
        <f>FOD!AD139</f>
        <v>1597</v>
      </c>
      <c r="CF139" s="137">
        <f>FOD!AN139</f>
        <v>2301</v>
      </c>
      <c r="CG139" s="137">
        <f>FOD!AX139</f>
        <v>3648</v>
      </c>
      <c r="CH139" s="137" t="str">
        <f t="shared" si="297"/>
        <v>Y</v>
      </c>
      <c r="CI139" s="137" t="str">
        <f t="shared" si="298"/>
        <v>Y</v>
      </c>
      <c r="CJ139" s="137" t="str">
        <f t="shared" si="299"/>
        <v>N</v>
      </c>
      <c r="CK139" s="137" t="str">
        <f t="shared" si="300"/>
        <v>N</v>
      </c>
      <c r="CL139" s="139">
        <f t="shared" si="301"/>
        <v>106.97091273821464</v>
      </c>
      <c r="CM139" s="139">
        <f t="shared" si="302"/>
        <v>24.85911083281152</v>
      </c>
      <c r="CN139" s="139">
        <f t="shared" si="303"/>
        <v>-30.595393307257712</v>
      </c>
      <c r="CO139" s="139">
        <f t="shared" si="304"/>
        <v>-36.924342105263158</v>
      </c>
      <c r="CP139" s="137" t="str">
        <f t="shared" si="305"/>
        <v>Y</v>
      </c>
      <c r="CQ139" s="137" t="str">
        <f t="shared" si="306"/>
        <v>Y</v>
      </c>
      <c r="CR139" s="137" t="str">
        <f t="shared" si="307"/>
        <v>Y</v>
      </c>
      <c r="CT139" s="144" t="str">
        <f>'FOD (ALL)'!M139</f>
        <v>TVSMOTOR</v>
      </c>
      <c r="CU139" s="137">
        <f>'FOD (ALL)'!N139</f>
        <v>3379</v>
      </c>
      <c r="CV139" s="137">
        <f>'FOD (ALL)'!AE139</f>
        <v>5118</v>
      </c>
      <c r="CW139" s="137">
        <f>'FOD (ALL)'!AV139</f>
        <v>2010</v>
      </c>
      <c r="CX139" s="137">
        <f>'FOD (ALL)'!BM139</f>
        <v>2259</v>
      </c>
      <c r="CY139" s="137">
        <f>'FOD (ALL)'!CD139</f>
        <v>3313</v>
      </c>
      <c r="CZ139" s="137" t="str">
        <f t="shared" si="308"/>
        <v>N</v>
      </c>
      <c r="DA139" s="137" t="str">
        <f t="shared" si="309"/>
        <v>Y</v>
      </c>
      <c r="DB139" s="137" t="str">
        <f t="shared" si="310"/>
        <v>N</v>
      </c>
      <c r="DC139" s="137" t="str">
        <f t="shared" si="311"/>
        <v>N</v>
      </c>
      <c r="DD139" s="139">
        <f t="shared" si="312"/>
        <v>-33.978116451738963</v>
      </c>
      <c r="DE139" s="139">
        <f t="shared" si="313"/>
        <v>154.62686567164178</v>
      </c>
      <c r="DF139" s="139">
        <f t="shared" si="314"/>
        <v>-11.022576361221779</v>
      </c>
      <c r="DG139" s="139">
        <f t="shared" si="315"/>
        <v>-31.81406580138847</v>
      </c>
      <c r="DH139" s="139" t="str">
        <f t="shared" si="316"/>
        <v>N</v>
      </c>
      <c r="DI139" s="139" t="str">
        <f t="shared" si="317"/>
        <v>Y</v>
      </c>
      <c r="DJ139" s="137" t="str">
        <f t="shared" si="318"/>
        <v>Y</v>
      </c>
      <c r="DK139" s="137">
        <f>'FOD (ALL)'!O139</f>
        <v>14130.09</v>
      </c>
      <c r="DL139" s="137">
        <f>'FOD (ALL)'!AF139</f>
        <v>22007.589999999997</v>
      </c>
      <c r="DM139" s="137">
        <f>'FOD (ALL)'!AW139</f>
        <v>8258.49</v>
      </c>
      <c r="DN139" s="137">
        <f>'FOD (ALL)'!BN139</f>
        <v>9295.8200000000015</v>
      </c>
      <c r="DO139" s="137">
        <f>'FOD (ALL)'!CE139</f>
        <v>13959.18</v>
      </c>
      <c r="DP139" s="137" t="str">
        <f t="shared" si="319"/>
        <v>N</v>
      </c>
      <c r="DQ139" s="137" t="str">
        <f t="shared" si="320"/>
        <v>Y</v>
      </c>
      <c r="DR139" s="137" t="str">
        <f t="shared" si="321"/>
        <v>N</v>
      </c>
      <c r="DS139" s="137" t="str">
        <f t="shared" si="322"/>
        <v>N</v>
      </c>
      <c r="DT139" s="139">
        <f t="shared" si="323"/>
        <v>-35.79446908998213</v>
      </c>
      <c r="DU139" s="139">
        <f t="shared" si="324"/>
        <v>166.48442996237807</v>
      </c>
      <c r="DV139" s="139">
        <f t="shared" si="325"/>
        <v>-11.159101617716367</v>
      </c>
      <c r="DW139" s="139">
        <f t="shared" si="326"/>
        <v>-33.40711990245844</v>
      </c>
      <c r="DX139" s="139" t="str">
        <f t="shared" si="327"/>
        <v>N</v>
      </c>
      <c r="DY139" s="139" t="str">
        <f t="shared" si="328"/>
        <v>Y</v>
      </c>
      <c r="DZ139" s="137" t="str">
        <f t="shared" si="329"/>
        <v>Y</v>
      </c>
      <c r="EA139" s="137">
        <f>'FOD (ALL)'!P139</f>
        <v>4217400</v>
      </c>
      <c r="EB139" s="137">
        <f>'FOD (ALL)'!AG139</f>
        <v>4467150</v>
      </c>
      <c r="EC139" s="137">
        <f>'FOD (ALL)'!AX139</f>
        <v>4607550</v>
      </c>
      <c r="ED139" s="137">
        <f>'FOD (ALL)'!BO139</f>
        <v>4506300</v>
      </c>
      <c r="EE139" s="137">
        <f>'FOD (ALL)'!CF139</f>
        <v>4725000</v>
      </c>
      <c r="EF139" s="137" t="str">
        <f t="shared" si="330"/>
        <v>N</v>
      </c>
      <c r="EG139" s="137" t="str">
        <f t="shared" si="331"/>
        <v>N</v>
      </c>
      <c r="EH139" s="137" t="str">
        <f t="shared" si="332"/>
        <v>Y</v>
      </c>
      <c r="EI139" s="137" t="str">
        <f t="shared" si="333"/>
        <v>N</v>
      </c>
      <c r="EJ139" s="139">
        <f t="shared" si="334"/>
        <v>-5.590812934421276</v>
      </c>
      <c r="EK139" s="139">
        <f t="shared" si="335"/>
        <v>-3.0471725754468206</v>
      </c>
      <c r="EL139" s="139">
        <f t="shared" si="336"/>
        <v>2.2468544038346314</v>
      </c>
      <c r="EM139" s="139">
        <f t="shared" si="337"/>
        <v>-4.6285714285714281</v>
      </c>
      <c r="EN139" s="139" t="str">
        <f t="shared" si="338"/>
        <v>N</v>
      </c>
      <c r="EO139" s="139" t="str">
        <f t="shared" si="339"/>
        <v>N</v>
      </c>
      <c r="EP139" s="137" t="str">
        <f t="shared" si="340"/>
        <v>Y</v>
      </c>
      <c r="EQ139" s="137">
        <f>'FOD (ALL)'!Q139</f>
        <v>-249750</v>
      </c>
      <c r="ER139" s="137">
        <f>'FOD (ALL)'!AH139</f>
        <v>-140400</v>
      </c>
      <c r="ES139" s="137">
        <f>'FOD (ALL)'!AY139</f>
        <v>101250</v>
      </c>
      <c r="ET139" s="137">
        <f>'FOD (ALL)'!BP139</f>
        <v>-218700</v>
      </c>
      <c r="EU139" s="137">
        <f>'FOD (ALL)'!CG139</f>
        <v>444150</v>
      </c>
      <c r="EV139" s="137" t="str">
        <f t="shared" si="341"/>
        <v>N</v>
      </c>
      <c r="EW139" s="137" t="str">
        <f t="shared" si="342"/>
        <v>N</v>
      </c>
      <c r="EX139" s="137" t="str">
        <f t="shared" si="343"/>
        <v>Y</v>
      </c>
      <c r="EY139" s="137" t="str">
        <f t="shared" si="344"/>
        <v>N</v>
      </c>
      <c r="EZ139" s="139">
        <f t="shared" si="345"/>
        <v>77.884615384615387</v>
      </c>
      <c r="FA139" s="139">
        <f t="shared" si="346"/>
        <v>-238.66666666666669</v>
      </c>
      <c r="FB139" s="139">
        <f t="shared" si="347"/>
        <v>-146.2962962962963</v>
      </c>
      <c r="FC139" s="139">
        <f t="shared" si="348"/>
        <v>-149.24012158054711</v>
      </c>
      <c r="FD139" s="139" t="str">
        <f t="shared" si="349"/>
        <v>Y</v>
      </c>
      <c r="FE139" s="139" t="str">
        <f t="shared" si="350"/>
        <v>N</v>
      </c>
      <c r="FF139" s="137" t="str">
        <f t="shared" si="351"/>
        <v>Y</v>
      </c>
    </row>
    <row r="140" spans="1:162" x14ac:dyDescent="0.3">
      <c r="A140" s="137" t="str">
        <f>FOD!B140</f>
        <v>ULTRACEMCO</v>
      </c>
      <c r="B140" s="137">
        <f>FOD!F140</f>
        <v>3636.1</v>
      </c>
      <c r="C140" s="137">
        <f>FOD!P140</f>
        <v>3557.7</v>
      </c>
      <c r="D140" s="137">
        <f>FOD!Z140</f>
        <v>3520.8</v>
      </c>
      <c r="E140" s="137">
        <f>FOD!AJ140</f>
        <v>3426</v>
      </c>
      <c r="F140" s="137">
        <f>FOD!AT140</f>
        <v>3314.85</v>
      </c>
      <c r="G140" s="137" t="str">
        <f t="shared" si="253"/>
        <v>Y</v>
      </c>
      <c r="H140" s="137" t="str">
        <f t="shared" si="254"/>
        <v>Y</v>
      </c>
      <c r="I140" s="137" t="str">
        <f t="shared" si="255"/>
        <v>Y</v>
      </c>
      <c r="J140" s="137" t="str">
        <f t="shared" si="256"/>
        <v>Y</v>
      </c>
      <c r="K140" s="139">
        <f t="shared" si="257"/>
        <v>2.2036709109818164</v>
      </c>
      <c r="L140" s="139">
        <f t="shared" si="258"/>
        <v>1.048057259713691</v>
      </c>
      <c r="M140" s="139">
        <f t="shared" si="259"/>
        <v>2.7670753064798652</v>
      </c>
      <c r="N140" s="139">
        <f t="shared" si="260"/>
        <v>3.3530929001312306</v>
      </c>
      <c r="O140" s="137" t="str">
        <f t="shared" si="261"/>
        <v>Y</v>
      </c>
      <c r="P140" s="137" t="str">
        <f t="shared" si="262"/>
        <v>N</v>
      </c>
      <c r="Q140" s="137" t="str">
        <f t="shared" si="263"/>
        <v>N</v>
      </c>
      <c r="R140" s="137">
        <f>FOD!C140</f>
        <v>3546.95</v>
      </c>
      <c r="S140" s="137">
        <f>FOD!M140</f>
        <v>3562</v>
      </c>
      <c r="T140" s="137">
        <f>FOD!W140</f>
        <v>3445</v>
      </c>
      <c r="U140" s="137">
        <f>FOD!AG140</f>
        <v>3374.2</v>
      </c>
      <c r="V140" s="137">
        <f>FOD!AQ140</f>
        <v>3575.1</v>
      </c>
      <c r="W140" s="137">
        <f>FOD!D140</f>
        <v>3659.6</v>
      </c>
      <c r="X140" s="137">
        <f>FOD!N140</f>
        <v>3574.9</v>
      </c>
      <c r="Y140" s="137">
        <f>FOD!X140</f>
        <v>3579.15</v>
      </c>
      <c r="Z140" s="137">
        <f>FOD!AH140</f>
        <v>3485.85</v>
      </c>
      <c r="AA140" s="137">
        <f>FOD!AR140</f>
        <v>3577</v>
      </c>
      <c r="AB140" s="137">
        <f>FOD!E140</f>
        <v>3517.3</v>
      </c>
      <c r="AC140" s="137">
        <f>FOD!O140</f>
        <v>3490.1</v>
      </c>
      <c r="AD140" s="137">
        <f>FOD!Y140</f>
        <v>3436.95</v>
      </c>
      <c r="AE140" s="137">
        <f>FOD!AI140</f>
        <v>3329.35</v>
      </c>
      <c r="AF140" s="137">
        <f>FOD!AS140</f>
        <v>3288.5</v>
      </c>
      <c r="AG140" s="137">
        <f>FOD!G140</f>
        <v>2150600</v>
      </c>
      <c r="AH140" s="137">
        <f>FOD!Q140</f>
        <v>2255400</v>
      </c>
      <c r="AI140" s="137">
        <f>FOD!AA140</f>
        <v>2323600</v>
      </c>
      <c r="AJ140" s="137">
        <f>FOD!AK140</f>
        <v>2309000</v>
      </c>
      <c r="AK140" s="137">
        <f>FOD!AU140</f>
        <v>2351600</v>
      </c>
      <c r="AL140" s="137" t="str">
        <f t="shared" si="264"/>
        <v>N</v>
      </c>
      <c r="AM140" s="137" t="str">
        <f t="shared" si="265"/>
        <v>N</v>
      </c>
      <c r="AN140" s="137" t="str">
        <f t="shared" si="266"/>
        <v>Y</v>
      </c>
      <c r="AO140" s="137" t="str">
        <f t="shared" si="267"/>
        <v>N</v>
      </c>
      <c r="AP140" s="139">
        <f t="shared" si="268"/>
        <v>-4.6466258756761549</v>
      </c>
      <c r="AQ140" s="139">
        <f t="shared" si="269"/>
        <v>-2.9351007058013425</v>
      </c>
      <c r="AR140" s="139">
        <f t="shared" si="270"/>
        <v>0.63230835859679513</v>
      </c>
      <c r="AS140" s="139">
        <f t="shared" si="271"/>
        <v>-1.8115325735669332</v>
      </c>
      <c r="AT140" s="137" t="str">
        <f t="shared" si="272"/>
        <v>N</v>
      </c>
      <c r="AU140" s="137" t="str">
        <f t="shared" si="273"/>
        <v>N</v>
      </c>
      <c r="AV140" s="137" t="str">
        <f t="shared" si="274"/>
        <v>Y</v>
      </c>
      <c r="AW140" s="137">
        <f>FOD!H140</f>
        <v>5604539500</v>
      </c>
      <c r="AX140" s="137">
        <f>FOD!R140</f>
        <v>3006950570</v>
      </c>
      <c r="AY140" s="137">
        <f>FOD!AB140</f>
        <v>6649416940</v>
      </c>
      <c r="AZ140" s="137">
        <f>FOD!AL140</f>
        <v>2918172420</v>
      </c>
      <c r="BA140" s="137">
        <f>FOD!AV140</f>
        <v>3297877680</v>
      </c>
      <c r="BB140" s="137" t="str">
        <f t="shared" si="275"/>
        <v>Y</v>
      </c>
      <c r="BC140" s="137" t="str">
        <f t="shared" si="276"/>
        <v>N</v>
      </c>
      <c r="BD140" s="137" t="str">
        <f t="shared" si="277"/>
        <v>Y</v>
      </c>
      <c r="BE140" s="137" t="str">
        <f t="shared" si="278"/>
        <v>N</v>
      </c>
      <c r="BF140" s="139">
        <f t="shared" si="279"/>
        <v>86.386153331413098</v>
      </c>
      <c r="BG140" s="139">
        <f t="shared" si="280"/>
        <v>-54.778733276424688</v>
      </c>
      <c r="BH140" s="139">
        <f t="shared" si="281"/>
        <v>127.86237353308958</v>
      </c>
      <c r="BI140" s="139">
        <f t="shared" si="282"/>
        <v>-11.513624726069283</v>
      </c>
      <c r="BJ140" s="137" t="str">
        <f t="shared" si="283"/>
        <v>Y</v>
      </c>
      <c r="BK140" s="137" t="str">
        <f t="shared" si="284"/>
        <v>N</v>
      </c>
      <c r="BL140" s="137" t="str">
        <f t="shared" si="285"/>
        <v>Y</v>
      </c>
      <c r="BM140" s="137">
        <f>FOD!I140</f>
        <v>1558400</v>
      </c>
      <c r="BN140" s="137">
        <f>FOD!S140</f>
        <v>850600</v>
      </c>
      <c r="BO140" s="137">
        <f>FOD!AC140</f>
        <v>1890000</v>
      </c>
      <c r="BP140" s="137">
        <f>FOD!AM140</f>
        <v>853000</v>
      </c>
      <c r="BQ140" s="137">
        <f>FOD!AW140</f>
        <v>963400</v>
      </c>
      <c r="BR140" s="137" t="str">
        <f t="shared" si="286"/>
        <v>Y</v>
      </c>
      <c r="BS140" s="137" t="str">
        <f t="shared" si="287"/>
        <v>N</v>
      </c>
      <c r="BT140" s="137" t="str">
        <f t="shared" si="288"/>
        <v>Y</v>
      </c>
      <c r="BU140" s="137" t="str">
        <f t="shared" si="289"/>
        <v>N</v>
      </c>
      <c r="BV140" s="139">
        <f t="shared" si="290"/>
        <v>83.211850458499882</v>
      </c>
      <c r="BW140" s="139">
        <f t="shared" si="291"/>
        <v>-54.994708994708994</v>
      </c>
      <c r="BX140" s="139">
        <f t="shared" si="292"/>
        <v>121.57092614302462</v>
      </c>
      <c r="BY140" s="139">
        <f t="shared" si="293"/>
        <v>-11.459414573385924</v>
      </c>
      <c r="BZ140" s="137" t="str">
        <f t="shared" si="294"/>
        <v>Y</v>
      </c>
      <c r="CA140" s="137" t="str">
        <f t="shared" si="295"/>
        <v>N</v>
      </c>
      <c r="CB140" s="137" t="str">
        <f t="shared" si="296"/>
        <v>Y</v>
      </c>
      <c r="CC140" s="137">
        <f>FOD!J140</f>
        <v>6403</v>
      </c>
      <c r="CD140" s="137">
        <f>FOD!T140</f>
        <v>3912</v>
      </c>
      <c r="CE140" s="137">
        <f>FOD!AD140</f>
        <v>8467</v>
      </c>
      <c r="CF140" s="137">
        <f>FOD!AN140</f>
        <v>3967</v>
      </c>
      <c r="CG140" s="137">
        <f>FOD!AX140</f>
        <v>4475</v>
      </c>
      <c r="CH140" s="137" t="str">
        <f t="shared" si="297"/>
        <v>Y</v>
      </c>
      <c r="CI140" s="137" t="str">
        <f t="shared" si="298"/>
        <v>N</v>
      </c>
      <c r="CJ140" s="137" t="str">
        <f t="shared" si="299"/>
        <v>Y</v>
      </c>
      <c r="CK140" s="137" t="str">
        <f t="shared" si="300"/>
        <v>N</v>
      </c>
      <c r="CL140" s="139">
        <f t="shared" si="301"/>
        <v>63.675869120654397</v>
      </c>
      <c r="CM140" s="139">
        <f t="shared" si="302"/>
        <v>-53.797094602574703</v>
      </c>
      <c r="CN140" s="139">
        <f t="shared" si="303"/>
        <v>113.43584572724981</v>
      </c>
      <c r="CO140" s="139">
        <f t="shared" si="304"/>
        <v>-11.351955307262569</v>
      </c>
      <c r="CP140" s="137" t="str">
        <f t="shared" si="305"/>
        <v>Y</v>
      </c>
      <c r="CQ140" s="137" t="str">
        <f t="shared" si="306"/>
        <v>N</v>
      </c>
      <c r="CR140" s="137" t="str">
        <f t="shared" si="307"/>
        <v>Y</v>
      </c>
      <c r="CT140" s="144" t="str">
        <f>'FOD (ALL)'!M140</f>
        <v>UBL</v>
      </c>
      <c r="CU140" s="137">
        <f>'FOD (ALL)'!N140</f>
        <v>3025</v>
      </c>
      <c r="CV140" s="137">
        <f>'FOD (ALL)'!AE140</f>
        <v>3144</v>
      </c>
      <c r="CW140" s="137">
        <f>'FOD (ALL)'!AV140</f>
        <v>1156</v>
      </c>
      <c r="CX140" s="137">
        <f>'FOD (ALL)'!BM140</f>
        <v>1169</v>
      </c>
      <c r="CY140" s="137">
        <f>'FOD (ALL)'!CD140</f>
        <v>1720</v>
      </c>
      <c r="CZ140" s="137" t="str">
        <f t="shared" si="308"/>
        <v>N</v>
      </c>
      <c r="DA140" s="137" t="str">
        <f t="shared" si="309"/>
        <v>Y</v>
      </c>
      <c r="DB140" s="137" t="str">
        <f t="shared" si="310"/>
        <v>N</v>
      </c>
      <c r="DC140" s="137" t="str">
        <f t="shared" si="311"/>
        <v>N</v>
      </c>
      <c r="DD140" s="139">
        <f t="shared" si="312"/>
        <v>-3.7849872773536894</v>
      </c>
      <c r="DE140" s="139">
        <f t="shared" si="313"/>
        <v>171.97231833910033</v>
      </c>
      <c r="DF140" s="139">
        <f t="shared" si="314"/>
        <v>-1.1120615911035072</v>
      </c>
      <c r="DG140" s="139">
        <f t="shared" si="315"/>
        <v>-32.034883720930232</v>
      </c>
      <c r="DH140" s="139" t="str">
        <f t="shared" si="316"/>
        <v>N</v>
      </c>
      <c r="DI140" s="139" t="str">
        <f t="shared" si="317"/>
        <v>Y</v>
      </c>
      <c r="DJ140" s="137" t="str">
        <f t="shared" si="318"/>
        <v>Y</v>
      </c>
      <c r="DK140" s="137">
        <f>'FOD (ALL)'!O140</f>
        <v>19608.84</v>
      </c>
      <c r="DL140" s="137">
        <f>'FOD (ALL)'!AF140</f>
        <v>19889.800000000003</v>
      </c>
      <c r="DM140" s="137">
        <f>'FOD (ALL)'!AW140</f>
        <v>7114.09</v>
      </c>
      <c r="DN140" s="137">
        <f>'FOD (ALL)'!BN140</f>
        <v>7201.34</v>
      </c>
      <c r="DO140" s="137">
        <f>'FOD (ALL)'!CE140</f>
        <v>10819.01</v>
      </c>
      <c r="DP140" s="137" t="str">
        <f t="shared" si="319"/>
        <v>N</v>
      </c>
      <c r="DQ140" s="137" t="str">
        <f t="shared" si="320"/>
        <v>Y</v>
      </c>
      <c r="DR140" s="137" t="str">
        <f t="shared" si="321"/>
        <v>N</v>
      </c>
      <c r="DS140" s="137" t="str">
        <f t="shared" si="322"/>
        <v>N</v>
      </c>
      <c r="DT140" s="139">
        <f t="shared" si="323"/>
        <v>-1.4125833341712974</v>
      </c>
      <c r="DU140" s="139">
        <f t="shared" si="324"/>
        <v>179.58319335290955</v>
      </c>
      <c r="DV140" s="139">
        <f t="shared" si="325"/>
        <v>-1.2115800670430781</v>
      </c>
      <c r="DW140" s="139">
        <f t="shared" si="326"/>
        <v>-33.438087218701156</v>
      </c>
      <c r="DX140" s="139" t="str">
        <f t="shared" si="327"/>
        <v>N</v>
      </c>
      <c r="DY140" s="139" t="str">
        <f t="shared" si="328"/>
        <v>Y</v>
      </c>
      <c r="DZ140" s="137" t="str">
        <f t="shared" si="329"/>
        <v>Y</v>
      </c>
      <c r="EA140" s="137">
        <f>'FOD (ALL)'!P140</f>
        <v>996100</v>
      </c>
      <c r="EB140" s="137">
        <f>'FOD (ALL)'!AG140</f>
        <v>1120700</v>
      </c>
      <c r="EC140" s="137">
        <f>'FOD (ALL)'!AX140</f>
        <v>1108100</v>
      </c>
      <c r="ED140" s="137">
        <f>'FOD (ALL)'!BO140</f>
        <v>987000</v>
      </c>
      <c r="EE140" s="137">
        <f>'FOD (ALL)'!CF140</f>
        <v>995400</v>
      </c>
      <c r="EF140" s="137" t="str">
        <f t="shared" si="330"/>
        <v>N</v>
      </c>
      <c r="EG140" s="137" t="str">
        <f t="shared" si="331"/>
        <v>Y</v>
      </c>
      <c r="EH140" s="137" t="str">
        <f t="shared" si="332"/>
        <v>Y</v>
      </c>
      <c r="EI140" s="137" t="str">
        <f t="shared" si="333"/>
        <v>N</v>
      </c>
      <c r="EJ140" s="139">
        <f t="shared" si="334"/>
        <v>-11.118051217988757</v>
      </c>
      <c r="EK140" s="139">
        <f t="shared" si="335"/>
        <v>1.137081490840177</v>
      </c>
      <c r="EL140" s="139">
        <f t="shared" si="336"/>
        <v>12.269503546099291</v>
      </c>
      <c r="EM140" s="139">
        <f t="shared" si="337"/>
        <v>-0.8438818565400843</v>
      </c>
      <c r="EN140" s="139" t="str">
        <f t="shared" si="338"/>
        <v>N</v>
      </c>
      <c r="EO140" s="139" t="str">
        <f t="shared" si="339"/>
        <v>N</v>
      </c>
      <c r="EP140" s="137" t="str">
        <f t="shared" si="340"/>
        <v>Y</v>
      </c>
      <c r="EQ140" s="137">
        <f>'FOD (ALL)'!Q140</f>
        <v>-124600</v>
      </c>
      <c r="ER140" s="137">
        <f>'FOD (ALL)'!AH140</f>
        <v>12600</v>
      </c>
      <c r="ES140" s="137">
        <f>'FOD (ALL)'!AY140</f>
        <v>121100</v>
      </c>
      <c r="ET140" s="137">
        <f>'FOD (ALL)'!BP140</f>
        <v>-8400</v>
      </c>
      <c r="EU140" s="137">
        <f>'FOD (ALL)'!CG140</f>
        <v>44800</v>
      </c>
      <c r="EV140" s="137" t="str">
        <f t="shared" si="341"/>
        <v>N</v>
      </c>
      <c r="EW140" s="137" t="str">
        <f t="shared" si="342"/>
        <v>N</v>
      </c>
      <c r="EX140" s="137" t="str">
        <f t="shared" si="343"/>
        <v>Y</v>
      </c>
      <c r="EY140" s="137" t="str">
        <f t="shared" si="344"/>
        <v>N</v>
      </c>
      <c r="EZ140" s="139">
        <f t="shared" si="345"/>
        <v>-1088.8888888888889</v>
      </c>
      <c r="FA140" s="139">
        <f t="shared" si="346"/>
        <v>-89.595375722543352</v>
      </c>
      <c r="FB140" s="139">
        <f t="shared" si="347"/>
        <v>-1541.6666666666665</v>
      </c>
      <c r="FC140" s="139">
        <f t="shared" si="348"/>
        <v>-118.75</v>
      </c>
      <c r="FD140" s="139" t="str">
        <f t="shared" si="349"/>
        <v>N</v>
      </c>
      <c r="FE140" s="139" t="str">
        <f t="shared" si="350"/>
        <v>Y</v>
      </c>
      <c r="FF140" s="137" t="str">
        <f t="shared" si="351"/>
        <v>N</v>
      </c>
    </row>
    <row r="141" spans="1:162" x14ac:dyDescent="0.3">
      <c r="A141" s="137" t="str">
        <f>FOD!B141</f>
        <v xml:space="preserve">UPL       </v>
      </c>
      <c r="B141" s="137">
        <f>FOD!F141</f>
        <v>372.4</v>
      </c>
      <c r="C141" s="137">
        <f>FOD!P141</f>
        <v>367.45</v>
      </c>
      <c r="D141" s="137">
        <f>FOD!Z141</f>
        <v>357.9</v>
      </c>
      <c r="E141" s="137">
        <f>FOD!AJ141</f>
        <v>338.55</v>
      </c>
      <c r="F141" s="137">
        <f>FOD!AT141</f>
        <v>376.4</v>
      </c>
      <c r="G141" s="137" t="str">
        <f t="shared" si="253"/>
        <v>Y</v>
      </c>
      <c r="H141" s="137" t="str">
        <f t="shared" si="254"/>
        <v>Y</v>
      </c>
      <c r="I141" s="137" t="str">
        <f t="shared" si="255"/>
        <v>Y</v>
      </c>
      <c r="J141" s="137" t="str">
        <f t="shared" si="256"/>
        <v>N</v>
      </c>
      <c r="K141" s="139">
        <f t="shared" si="257"/>
        <v>1.3471220574227756</v>
      </c>
      <c r="L141" s="139">
        <f t="shared" si="258"/>
        <v>2.6683431126012884</v>
      </c>
      <c r="M141" s="139">
        <f t="shared" si="259"/>
        <v>5.7155516171909513</v>
      </c>
      <c r="N141" s="139">
        <f t="shared" si="260"/>
        <v>-10.055791710945794</v>
      </c>
      <c r="O141" s="137" t="str">
        <f t="shared" si="261"/>
        <v>N</v>
      </c>
      <c r="P141" s="137" t="str">
        <f t="shared" si="262"/>
        <v>N</v>
      </c>
      <c r="Q141" s="137" t="str">
        <f t="shared" si="263"/>
        <v>Y</v>
      </c>
      <c r="R141" s="137">
        <f>FOD!C141</f>
        <v>367.65</v>
      </c>
      <c r="S141" s="137">
        <f>FOD!M141</f>
        <v>359.8</v>
      </c>
      <c r="T141" s="137">
        <f>FOD!W141</f>
        <v>336.95</v>
      </c>
      <c r="U141" s="137">
        <f>FOD!AG141</f>
        <v>377.65</v>
      </c>
      <c r="V141" s="137">
        <f>FOD!AQ141</f>
        <v>380.65</v>
      </c>
      <c r="W141" s="137">
        <f>FOD!D141</f>
        <v>375</v>
      </c>
      <c r="X141" s="137">
        <f>FOD!N141</f>
        <v>371</v>
      </c>
      <c r="Y141" s="137">
        <f>FOD!X141</f>
        <v>359.9</v>
      </c>
      <c r="Z141" s="137">
        <f>FOD!AH141</f>
        <v>378</v>
      </c>
      <c r="AA141" s="137">
        <f>FOD!AR141</f>
        <v>384.95</v>
      </c>
      <c r="AB141" s="137">
        <f>FOD!E141</f>
        <v>363.8</v>
      </c>
      <c r="AC141" s="137">
        <f>FOD!O141</f>
        <v>356.7</v>
      </c>
      <c r="AD141" s="137">
        <f>FOD!Y141</f>
        <v>336.85</v>
      </c>
      <c r="AE141" s="137">
        <f>FOD!AI141</f>
        <v>334.15</v>
      </c>
      <c r="AF141" s="137">
        <f>FOD!AS141</f>
        <v>364.05</v>
      </c>
      <c r="AG141" s="137">
        <f>FOD!G141</f>
        <v>18021600</v>
      </c>
      <c r="AH141" s="137">
        <f>FOD!Q141</f>
        <v>18704700</v>
      </c>
      <c r="AI141" s="137">
        <f>FOD!AA141</f>
        <v>18064800</v>
      </c>
      <c r="AJ141" s="137">
        <f>FOD!AK141</f>
        <v>17747100</v>
      </c>
      <c r="AK141" s="137">
        <f>FOD!AU141</f>
        <v>16151400</v>
      </c>
      <c r="AL141" s="137" t="str">
        <f t="shared" si="264"/>
        <v>N</v>
      </c>
      <c r="AM141" s="137" t="str">
        <f t="shared" si="265"/>
        <v>Y</v>
      </c>
      <c r="AN141" s="137" t="str">
        <f t="shared" si="266"/>
        <v>Y</v>
      </c>
      <c r="AO141" s="137" t="str">
        <f t="shared" si="267"/>
        <v>Y</v>
      </c>
      <c r="AP141" s="139">
        <f t="shared" si="268"/>
        <v>-3.6520232882644472</v>
      </c>
      <c r="AQ141" s="139">
        <f t="shared" si="269"/>
        <v>3.5422479075328819</v>
      </c>
      <c r="AR141" s="139">
        <f t="shared" si="270"/>
        <v>1.7901516304072214</v>
      </c>
      <c r="AS141" s="139">
        <f t="shared" si="271"/>
        <v>9.8796389167502507</v>
      </c>
      <c r="AT141" s="137" t="str">
        <f t="shared" si="272"/>
        <v>N</v>
      </c>
      <c r="AU141" s="137" t="str">
        <f t="shared" si="273"/>
        <v>Y</v>
      </c>
      <c r="AV141" s="137" t="str">
        <f t="shared" si="274"/>
        <v>N</v>
      </c>
      <c r="AW141" s="137">
        <f>FOD!H141</f>
        <v>3905945685</v>
      </c>
      <c r="AX141" s="137">
        <f>FOD!R141</f>
        <v>3558820275</v>
      </c>
      <c r="AY141" s="137">
        <f>FOD!AB141</f>
        <v>4957707375</v>
      </c>
      <c r="AZ141" s="137">
        <f>FOD!AL141</f>
        <v>6295045365</v>
      </c>
      <c r="BA141" s="137">
        <f>FOD!AV141</f>
        <v>2390220180</v>
      </c>
      <c r="BB141" s="137" t="str">
        <f t="shared" si="275"/>
        <v>Y</v>
      </c>
      <c r="BC141" s="137" t="str">
        <f t="shared" si="276"/>
        <v>N</v>
      </c>
      <c r="BD141" s="137" t="str">
        <f t="shared" si="277"/>
        <v>N</v>
      </c>
      <c r="BE141" s="137" t="str">
        <f t="shared" si="278"/>
        <v>Y</v>
      </c>
      <c r="BF141" s="139">
        <f t="shared" si="279"/>
        <v>9.7539460601167907</v>
      </c>
      <c r="BG141" s="139">
        <f t="shared" si="280"/>
        <v>-28.216411219712217</v>
      </c>
      <c r="BH141" s="139">
        <f t="shared" si="281"/>
        <v>-21.244294718438457</v>
      </c>
      <c r="BI141" s="139">
        <f t="shared" si="282"/>
        <v>163.36675665586591</v>
      </c>
      <c r="BJ141" s="137" t="str">
        <f t="shared" si="283"/>
        <v>Y</v>
      </c>
      <c r="BK141" s="137" t="str">
        <f t="shared" si="284"/>
        <v>N</v>
      </c>
      <c r="BL141" s="137" t="str">
        <f t="shared" si="285"/>
        <v>N</v>
      </c>
      <c r="BM141" s="137">
        <f>FOD!I141</f>
        <v>10549800</v>
      </c>
      <c r="BN141" s="137">
        <f>FOD!S141</f>
        <v>9774000</v>
      </c>
      <c r="BO141" s="137">
        <f>FOD!AC141</f>
        <v>13991400</v>
      </c>
      <c r="BP141" s="137">
        <f>FOD!AM141</f>
        <v>17890200</v>
      </c>
      <c r="BQ141" s="137">
        <f>FOD!AW141</f>
        <v>6371100</v>
      </c>
      <c r="BR141" s="137" t="str">
        <f t="shared" si="286"/>
        <v>Y</v>
      </c>
      <c r="BS141" s="137" t="str">
        <f t="shared" si="287"/>
        <v>N</v>
      </c>
      <c r="BT141" s="137" t="str">
        <f t="shared" si="288"/>
        <v>N</v>
      </c>
      <c r="BU141" s="137" t="str">
        <f t="shared" si="289"/>
        <v>Y</v>
      </c>
      <c r="BV141" s="139">
        <f t="shared" si="290"/>
        <v>7.9373848987108655</v>
      </c>
      <c r="BW141" s="139">
        <f t="shared" si="291"/>
        <v>-30.142802006947122</v>
      </c>
      <c r="BX141" s="139">
        <f t="shared" si="292"/>
        <v>-21.792936915182615</v>
      </c>
      <c r="BY141" s="139">
        <f t="shared" si="293"/>
        <v>180.80237321655602</v>
      </c>
      <c r="BZ141" s="137" t="str">
        <f t="shared" si="294"/>
        <v>Y</v>
      </c>
      <c r="CA141" s="137" t="str">
        <f t="shared" si="295"/>
        <v>N</v>
      </c>
      <c r="CB141" s="137" t="str">
        <f t="shared" si="296"/>
        <v>N</v>
      </c>
      <c r="CC141" s="137">
        <f>FOD!J141</f>
        <v>9612</v>
      </c>
      <c r="CD141" s="137">
        <f>FOD!T141</f>
        <v>9544</v>
      </c>
      <c r="CE141" s="137">
        <f>FOD!AD141</f>
        <v>13957</v>
      </c>
      <c r="CF141" s="137">
        <f>FOD!AN141</f>
        <v>17148</v>
      </c>
      <c r="CG141" s="137">
        <f>FOD!AX141</f>
        <v>6358</v>
      </c>
      <c r="CH141" s="137" t="str">
        <f t="shared" si="297"/>
        <v>Y</v>
      </c>
      <c r="CI141" s="137" t="str">
        <f t="shared" si="298"/>
        <v>N</v>
      </c>
      <c r="CJ141" s="137" t="str">
        <f t="shared" si="299"/>
        <v>N</v>
      </c>
      <c r="CK141" s="137" t="str">
        <f t="shared" si="300"/>
        <v>Y</v>
      </c>
      <c r="CL141" s="139">
        <f t="shared" si="301"/>
        <v>0.71248952221290862</v>
      </c>
      <c r="CM141" s="139">
        <f t="shared" si="302"/>
        <v>-31.618542666762199</v>
      </c>
      <c r="CN141" s="139">
        <f t="shared" si="303"/>
        <v>-18.608584091439234</v>
      </c>
      <c r="CO141" s="139">
        <f t="shared" si="304"/>
        <v>169.7074551745832</v>
      </c>
      <c r="CP141" s="137" t="str">
        <f t="shared" si="305"/>
        <v>Y</v>
      </c>
      <c r="CQ141" s="137" t="str">
        <f t="shared" si="306"/>
        <v>N</v>
      </c>
      <c r="CR141" s="137" t="str">
        <f t="shared" si="307"/>
        <v>N</v>
      </c>
      <c r="CT141" s="144" t="str">
        <f>'FOD (ALL)'!M141</f>
        <v>UJJIVAN</v>
      </c>
      <c r="CU141" s="137">
        <f>'FOD (ALL)'!N141</f>
        <v>6562</v>
      </c>
      <c r="CV141" s="137">
        <f>'FOD (ALL)'!AE141</f>
        <v>2814</v>
      </c>
      <c r="CW141" s="137">
        <f>'FOD (ALL)'!AV141</f>
        <v>2094</v>
      </c>
      <c r="CX141" s="137">
        <f>'FOD (ALL)'!BM141</f>
        <v>2689</v>
      </c>
      <c r="CY141" s="137">
        <f>'FOD (ALL)'!CD141</f>
        <v>5074</v>
      </c>
      <c r="CZ141" s="137" t="str">
        <f t="shared" si="308"/>
        <v>Y</v>
      </c>
      <c r="DA141" s="137" t="str">
        <f t="shared" si="309"/>
        <v>Y</v>
      </c>
      <c r="DB141" s="137" t="str">
        <f t="shared" si="310"/>
        <v>N</v>
      </c>
      <c r="DC141" s="137" t="str">
        <f t="shared" si="311"/>
        <v>N</v>
      </c>
      <c r="DD141" s="139">
        <f t="shared" si="312"/>
        <v>133.19118692253019</v>
      </c>
      <c r="DE141" s="139">
        <f t="shared" si="313"/>
        <v>34.383954154727789</v>
      </c>
      <c r="DF141" s="139">
        <f t="shared" si="314"/>
        <v>-22.127184827073261</v>
      </c>
      <c r="DG141" s="139">
        <f t="shared" si="315"/>
        <v>-47.004335829720141</v>
      </c>
      <c r="DH141" s="139" t="str">
        <f t="shared" si="316"/>
        <v>Y</v>
      </c>
      <c r="DI141" s="139" t="str">
        <f t="shared" si="317"/>
        <v>Y</v>
      </c>
      <c r="DJ141" s="137" t="str">
        <f t="shared" si="318"/>
        <v>Y</v>
      </c>
      <c r="DK141" s="137">
        <f>'FOD (ALL)'!O141</f>
        <v>16360.970000000001</v>
      </c>
      <c r="DL141" s="137">
        <f>'FOD (ALL)'!AF141</f>
        <v>7560.87</v>
      </c>
      <c r="DM141" s="137">
        <f>'FOD (ALL)'!AW141</f>
        <v>5495.4400000000005</v>
      </c>
      <c r="DN141" s="137">
        <f>'FOD (ALL)'!BN141</f>
        <v>6900.04</v>
      </c>
      <c r="DO141" s="137">
        <f>'FOD (ALL)'!CE141</f>
        <v>13203.880000000001</v>
      </c>
      <c r="DP141" s="137" t="str">
        <f t="shared" si="319"/>
        <v>Y</v>
      </c>
      <c r="DQ141" s="137" t="str">
        <f t="shared" si="320"/>
        <v>Y</v>
      </c>
      <c r="DR141" s="137" t="str">
        <f t="shared" si="321"/>
        <v>N</v>
      </c>
      <c r="DS141" s="137" t="str">
        <f t="shared" si="322"/>
        <v>N</v>
      </c>
      <c r="DT141" s="139">
        <f t="shared" si="323"/>
        <v>116.390045060952</v>
      </c>
      <c r="DU141" s="139">
        <f t="shared" si="324"/>
        <v>37.58443363952658</v>
      </c>
      <c r="DV141" s="139">
        <f t="shared" si="325"/>
        <v>-20.356403730992856</v>
      </c>
      <c r="DW141" s="139">
        <f t="shared" si="326"/>
        <v>-47.742330284734493</v>
      </c>
      <c r="DX141" s="139" t="str">
        <f t="shared" si="327"/>
        <v>Y</v>
      </c>
      <c r="DY141" s="139" t="str">
        <f t="shared" si="328"/>
        <v>Y</v>
      </c>
      <c r="DZ141" s="137" t="str">
        <f t="shared" si="329"/>
        <v>Y</v>
      </c>
      <c r="EA141" s="137">
        <f>'FOD (ALL)'!P141</f>
        <v>5836100</v>
      </c>
      <c r="EB141" s="137">
        <f>'FOD (ALL)'!AG141</f>
        <v>5095100</v>
      </c>
      <c r="EC141" s="137">
        <f>'FOD (ALL)'!AX141</f>
        <v>4936500</v>
      </c>
      <c r="ED141" s="137">
        <f>'FOD (ALL)'!BO141</f>
        <v>4793700</v>
      </c>
      <c r="EE141" s="137">
        <f>'FOD (ALL)'!CF141</f>
        <v>4526800</v>
      </c>
      <c r="EF141" s="137" t="str">
        <f t="shared" si="330"/>
        <v>Y</v>
      </c>
      <c r="EG141" s="137" t="str">
        <f t="shared" si="331"/>
        <v>Y</v>
      </c>
      <c r="EH141" s="137" t="str">
        <f t="shared" si="332"/>
        <v>Y</v>
      </c>
      <c r="EI141" s="137" t="str">
        <f t="shared" si="333"/>
        <v>Y</v>
      </c>
      <c r="EJ141" s="139">
        <f t="shared" si="334"/>
        <v>14.543384820710095</v>
      </c>
      <c r="EK141" s="139">
        <f t="shared" si="335"/>
        <v>3.2128025929302142</v>
      </c>
      <c r="EL141" s="139">
        <f t="shared" si="336"/>
        <v>2.9789098191376184</v>
      </c>
      <c r="EM141" s="139">
        <f t="shared" si="337"/>
        <v>5.8959971723955107</v>
      </c>
      <c r="EN141" s="139" t="str">
        <f t="shared" si="338"/>
        <v>Y</v>
      </c>
      <c r="EO141" s="139" t="str">
        <f t="shared" si="339"/>
        <v>Y</v>
      </c>
      <c r="EP141" s="137" t="str">
        <f t="shared" si="340"/>
        <v>N</v>
      </c>
      <c r="EQ141" s="137">
        <f>'FOD (ALL)'!Q141</f>
        <v>741000</v>
      </c>
      <c r="ER141" s="137">
        <f>'FOD (ALL)'!AH141</f>
        <v>158600</v>
      </c>
      <c r="ES141" s="137">
        <f>'FOD (ALL)'!AY141</f>
        <v>142800</v>
      </c>
      <c r="ET141" s="137">
        <f>'FOD (ALL)'!BP141</f>
        <v>266900</v>
      </c>
      <c r="EU141" s="137">
        <f>'FOD (ALL)'!CG141</f>
        <v>760700</v>
      </c>
      <c r="EV141" s="137" t="str">
        <f t="shared" si="341"/>
        <v>Y</v>
      </c>
      <c r="EW141" s="137" t="str">
        <f t="shared" si="342"/>
        <v>Y</v>
      </c>
      <c r="EX141" s="137" t="str">
        <f t="shared" si="343"/>
        <v>N</v>
      </c>
      <c r="EY141" s="137" t="str">
        <f t="shared" si="344"/>
        <v>N</v>
      </c>
      <c r="EZ141" s="139">
        <f t="shared" si="345"/>
        <v>367.21311475409834</v>
      </c>
      <c r="FA141" s="139">
        <f t="shared" si="346"/>
        <v>11.064425770308123</v>
      </c>
      <c r="FB141" s="139">
        <f t="shared" si="347"/>
        <v>-46.496815286624205</v>
      </c>
      <c r="FC141" s="139">
        <f t="shared" si="348"/>
        <v>-64.91389509662153</v>
      </c>
      <c r="FD141" s="139" t="str">
        <f t="shared" si="349"/>
        <v>Y</v>
      </c>
      <c r="FE141" s="139" t="str">
        <f t="shared" si="350"/>
        <v>Y</v>
      </c>
      <c r="FF141" s="137" t="str">
        <f t="shared" si="351"/>
        <v>Y</v>
      </c>
    </row>
    <row r="142" spans="1:162" x14ac:dyDescent="0.3">
      <c r="A142" s="137" t="str">
        <f>FOD!B142</f>
        <v xml:space="preserve">VEDL      </v>
      </c>
      <c r="B142" s="137">
        <f>FOD!F142</f>
        <v>89.25</v>
      </c>
      <c r="C142" s="137">
        <f>FOD!P142</f>
        <v>90.15</v>
      </c>
      <c r="D142" s="137">
        <f>FOD!Z142</f>
        <v>88.85</v>
      </c>
      <c r="E142" s="137">
        <f>FOD!AJ142</f>
        <v>90.1</v>
      </c>
      <c r="F142" s="137">
        <f>FOD!AT142</f>
        <v>92.35</v>
      </c>
      <c r="G142" s="137" t="str">
        <f t="shared" si="253"/>
        <v>N</v>
      </c>
      <c r="H142" s="137" t="str">
        <f t="shared" si="254"/>
        <v>Y</v>
      </c>
      <c r="I142" s="137" t="str">
        <f t="shared" si="255"/>
        <v>N</v>
      </c>
      <c r="J142" s="137" t="str">
        <f t="shared" si="256"/>
        <v>N</v>
      </c>
      <c r="K142" s="139">
        <f t="shared" si="257"/>
        <v>-0.99833610648919091</v>
      </c>
      <c r="L142" s="139">
        <f t="shared" si="258"/>
        <v>1.4631401238041772</v>
      </c>
      <c r="M142" s="139">
        <f t="shared" si="259"/>
        <v>-1.3873473917869035</v>
      </c>
      <c r="N142" s="139">
        <f t="shared" si="260"/>
        <v>-2.4363833243096917</v>
      </c>
      <c r="O142" s="137" t="str">
        <f t="shared" si="261"/>
        <v>N</v>
      </c>
      <c r="P142" s="137" t="str">
        <f t="shared" si="262"/>
        <v>Y</v>
      </c>
      <c r="Q142" s="137" t="str">
        <f t="shared" si="263"/>
        <v>Y</v>
      </c>
      <c r="R142" s="137">
        <f>FOD!C142</f>
        <v>89.2</v>
      </c>
      <c r="S142" s="137">
        <f>FOD!M142</f>
        <v>89</v>
      </c>
      <c r="T142" s="137">
        <f>FOD!W142</f>
        <v>90.15</v>
      </c>
      <c r="U142" s="137">
        <f>FOD!AG142</f>
        <v>94</v>
      </c>
      <c r="V142" s="137">
        <f>FOD!AQ142</f>
        <v>93.5</v>
      </c>
      <c r="W142" s="137">
        <f>FOD!D142</f>
        <v>90.3</v>
      </c>
      <c r="X142" s="137">
        <f>FOD!N142</f>
        <v>91.75</v>
      </c>
      <c r="Y142" s="137">
        <f>FOD!X142</f>
        <v>90.65</v>
      </c>
      <c r="Z142" s="137">
        <f>FOD!AH142</f>
        <v>94</v>
      </c>
      <c r="AA142" s="137">
        <f>FOD!AR142</f>
        <v>95.8</v>
      </c>
      <c r="AB142" s="137">
        <f>FOD!E142</f>
        <v>88.4</v>
      </c>
      <c r="AC142" s="137">
        <f>FOD!O142</f>
        <v>88.2</v>
      </c>
      <c r="AD142" s="137">
        <f>FOD!Y142</f>
        <v>88.45</v>
      </c>
      <c r="AE142" s="137">
        <f>FOD!AI142</f>
        <v>89.65</v>
      </c>
      <c r="AF142" s="137">
        <f>FOD!AS142</f>
        <v>90.2</v>
      </c>
      <c r="AG142" s="137">
        <f>FOD!G142</f>
        <v>95795000</v>
      </c>
      <c r="AH142" s="137">
        <f>FOD!Q142</f>
        <v>95532500</v>
      </c>
      <c r="AI142" s="137">
        <f>FOD!AA142</f>
        <v>96694500</v>
      </c>
      <c r="AJ142" s="137">
        <f>FOD!AK142</f>
        <v>97923000</v>
      </c>
      <c r="AK142" s="137">
        <f>FOD!AU142</f>
        <v>99057000</v>
      </c>
      <c r="AL142" s="137" t="str">
        <f t="shared" si="264"/>
        <v>Y</v>
      </c>
      <c r="AM142" s="137" t="str">
        <f t="shared" si="265"/>
        <v>N</v>
      </c>
      <c r="AN142" s="137" t="str">
        <f t="shared" si="266"/>
        <v>N</v>
      </c>
      <c r="AO142" s="137" t="str">
        <f t="shared" si="267"/>
        <v>N</v>
      </c>
      <c r="AP142" s="139">
        <f t="shared" si="268"/>
        <v>0.27477559992672651</v>
      </c>
      <c r="AQ142" s="139">
        <f t="shared" si="269"/>
        <v>-1.2017229521844572</v>
      </c>
      <c r="AR142" s="139">
        <f t="shared" si="270"/>
        <v>-1.2545571520480379</v>
      </c>
      <c r="AS142" s="139">
        <f t="shared" si="271"/>
        <v>-1.1447954208183166</v>
      </c>
      <c r="AT142" s="137" t="str">
        <f t="shared" si="272"/>
        <v>Y</v>
      </c>
      <c r="AU142" s="137" t="str">
        <f t="shared" si="273"/>
        <v>Y</v>
      </c>
      <c r="AV142" s="137" t="str">
        <f t="shared" si="274"/>
        <v>N</v>
      </c>
      <c r="AW142" s="137">
        <f>FOD!H142</f>
        <v>1493771650</v>
      </c>
      <c r="AX142" s="137">
        <f>FOD!R142</f>
        <v>2928427600</v>
      </c>
      <c r="AY142" s="137">
        <f>FOD!AB142</f>
        <v>1649738475</v>
      </c>
      <c r="AZ142" s="137">
        <f>FOD!AL142</f>
        <v>2708206025</v>
      </c>
      <c r="BA142" s="137">
        <f>FOD!AV142</f>
        <v>7538725600</v>
      </c>
      <c r="BB142" s="137" t="str">
        <f t="shared" si="275"/>
        <v>N</v>
      </c>
      <c r="BC142" s="137" t="str">
        <f t="shared" si="276"/>
        <v>Y</v>
      </c>
      <c r="BD142" s="137" t="str">
        <f t="shared" si="277"/>
        <v>N</v>
      </c>
      <c r="BE142" s="137" t="str">
        <f t="shared" si="278"/>
        <v>N</v>
      </c>
      <c r="BF142" s="139">
        <f t="shared" si="279"/>
        <v>-48.990657989973869</v>
      </c>
      <c r="BG142" s="139">
        <f t="shared" si="280"/>
        <v>77.508595718481985</v>
      </c>
      <c r="BH142" s="139">
        <f t="shared" si="281"/>
        <v>-39.08371594439533</v>
      </c>
      <c r="BI142" s="139">
        <f t="shared" si="282"/>
        <v>-64.076076399438122</v>
      </c>
      <c r="BJ142" s="137" t="str">
        <f t="shared" si="283"/>
        <v>N</v>
      </c>
      <c r="BK142" s="137" t="str">
        <f t="shared" si="284"/>
        <v>Y</v>
      </c>
      <c r="BL142" s="137" t="str">
        <f t="shared" si="285"/>
        <v>Y</v>
      </c>
      <c r="BM142" s="137">
        <f>FOD!I142</f>
        <v>16754500</v>
      </c>
      <c r="BN142" s="137">
        <f>FOD!S142</f>
        <v>32469500</v>
      </c>
      <c r="BO142" s="137">
        <f>FOD!AC142</f>
        <v>18483500</v>
      </c>
      <c r="BP142" s="137">
        <f>FOD!AM142</f>
        <v>29645000</v>
      </c>
      <c r="BQ142" s="137">
        <f>FOD!AW142</f>
        <v>80776500</v>
      </c>
      <c r="BR142" s="137" t="str">
        <f t="shared" si="286"/>
        <v>N</v>
      </c>
      <c r="BS142" s="137" t="str">
        <f t="shared" si="287"/>
        <v>Y</v>
      </c>
      <c r="BT142" s="137" t="str">
        <f t="shared" si="288"/>
        <v>N</v>
      </c>
      <c r="BU142" s="137" t="str">
        <f t="shared" si="289"/>
        <v>N</v>
      </c>
      <c r="BV142" s="139">
        <f t="shared" si="290"/>
        <v>-48.399267004419535</v>
      </c>
      <c r="BW142" s="139">
        <f t="shared" si="291"/>
        <v>75.667487218329867</v>
      </c>
      <c r="BX142" s="139">
        <f t="shared" si="292"/>
        <v>-37.650531286894925</v>
      </c>
      <c r="BY142" s="139">
        <f t="shared" si="293"/>
        <v>-63.299969669396418</v>
      </c>
      <c r="BZ142" s="137" t="str">
        <f t="shared" si="294"/>
        <v>N</v>
      </c>
      <c r="CA142" s="137" t="str">
        <f t="shared" si="295"/>
        <v>Y</v>
      </c>
      <c r="CB142" s="137" t="str">
        <f t="shared" si="296"/>
        <v>Y</v>
      </c>
      <c r="CC142" s="137">
        <f>FOD!J142</f>
        <v>3930</v>
      </c>
      <c r="CD142" s="137">
        <f>FOD!T142</f>
        <v>7313</v>
      </c>
      <c r="CE142" s="137">
        <f>FOD!AD142</f>
        <v>4633</v>
      </c>
      <c r="CF142" s="137">
        <f>FOD!AN142</f>
        <v>7248</v>
      </c>
      <c r="CG142" s="137">
        <f>FOD!AX142</f>
        <v>16694</v>
      </c>
      <c r="CH142" s="137" t="str">
        <f t="shared" si="297"/>
        <v>N</v>
      </c>
      <c r="CI142" s="137" t="str">
        <f t="shared" si="298"/>
        <v>Y</v>
      </c>
      <c r="CJ142" s="137" t="str">
        <f t="shared" si="299"/>
        <v>N</v>
      </c>
      <c r="CK142" s="137" t="str">
        <f t="shared" si="300"/>
        <v>N</v>
      </c>
      <c r="CL142" s="139">
        <f t="shared" si="301"/>
        <v>-46.260084780527826</v>
      </c>
      <c r="CM142" s="139">
        <f t="shared" si="302"/>
        <v>57.845888193395211</v>
      </c>
      <c r="CN142" s="139">
        <f t="shared" si="303"/>
        <v>-36.078918322295806</v>
      </c>
      <c r="CO142" s="139">
        <f t="shared" si="304"/>
        <v>-56.583203546184258</v>
      </c>
      <c r="CP142" s="137" t="str">
        <f t="shared" si="305"/>
        <v>N</v>
      </c>
      <c r="CQ142" s="137" t="str">
        <f t="shared" si="306"/>
        <v>Y</v>
      </c>
      <c r="CR142" s="137" t="str">
        <f t="shared" si="307"/>
        <v>Y</v>
      </c>
      <c r="CT142" s="144" t="str">
        <f>'FOD (ALL)'!M142</f>
        <v>ULTRACEMCO</v>
      </c>
      <c r="CU142" s="137">
        <f>'FOD (ALL)'!N142</f>
        <v>10049</v>
      </c>
      <c r="CV142" s="137">
        <f>'FOD (ALL)'!AE142</f>
        <v>4536</v>
      </c>
      <c r="CW142" s="137">
        <f>'FOD (ALL)'!AV142</f>
        <v>10022</v>
      </c>
      <c r="CX142" s="137">
        <f>'FOD (ALL)'!BM142</f>
        <v>4512</v>
      </c>
      <c r="CY142" s="137">
        <f>'FOD (ALL)'!CD142</f>
        <v>5125</v>
      </c>
      <c r="CZ142" s="137" t="str">
        <f t="shared" si="308"/>
        <v>Y</v>
      </c>
      <c r="DA142" s="137" t="str">
        <f t="shared" si="309"/>
        <v>N</v>
      </c>
      <c r="DB142" s="137" t="str">
        <f t="shared" si="310"/>
        <v>Y</v>
      </c>
      <c r="DC142" s="137" t="str">
        <f t="shared" si="311"/>
        <v>N</v>
      </c>
      <c r="DD142" s="139">
        <f t="shared" si="312"/>
        <v>121.53880070546737</v>
      </c>
      <c r="DE142" s="139">
        <f t="shared" si="313"/>
        <v>-54.739572939533033</v>
      </c>
      <c r="DF142" s="139">
        <f t="shared" si="314"/>
        <v>122.11879432624113</v>
      </c>
      <c r="DG142" s="139">
        <f t="shared" si="315"/>
        <v>-11.960975609756098</v>
      </c>
      <c r="DH142" s="139" t="str">
        <f t="shared" si="316"/>
        <v>Y</v>
      </c>
      <c r="DI142" s="139" t="str">
        <f t="shared" si="317"/>
        <v>N</v>
      </c>
      <c r="DJ142" s="137" t="str">
        <f t="shared" si="318"/>
        <v>Y</v>
      </c>
      <c r="DK142" s="137">
        <f>'FOD (ALL)'!O142</f>
        <v>72269.03</v>
      </c>
      <c r="DL142" s="137">
        <f>'FOD (ALL)'!AF142</f>
        <v>32076.17</v>
      </c>
      <c r="DM142" s="137">
        <f>'FOD (ALL)'!AW142</f>
        <v>70533.13</v>
      </c>
      <c r="DN142" s="137">
        <f>'FOD (ALL)'!BN142</f>
        <v>30876.74</v>
      </c>
      <c r="DO142" s="137">
        <f>'FOD (ALL)'!CE142</f>
        <v>35049.64</v>
      </c>
      <c r="DP142" s="137" t="str">
        <f t="shared" si="319"/>
        <v>Y</v>
      </c>
      <c r="DQ142" s="137" t="str">
        <f t="shared" si="320"/>
        <v>N</v>
      </c>
      <c r="DR142" s="137" t="str">
        <f t="shared" si="321"/>
        <v>Y</v>
      </c>
      <c r="DS142" s="137" t="str">
        <f t="shared" si="322"/>
        <v>N</v>
      </c>
      <c r="DT142" s="139">
        <f t="shared" si="323"/>
        <v>125.30442381369097</v>
      </c>
      <c r="DU142" s="139">
        <f t="shared" si="324"/>
        <v>-54.523257368558589</v>
      </c>
      <c r="DV142" s="139">
        <f t="shared" si="325"/>
        <v>128.43451089719963</v>
      </c>
      <c r="DW142" s="139">
        <f t="shared" si="326"/>
        <v>-11.90568576453281</v>
      </c>
      <c r="DX142" s="139" t="str">
        <f t="shared" si="327"/>
        <v>Y</v>
      </c>
      <c r="DY142" s="139" t="str">
        <f t="shared" si="328"/>
        <v>N</v>
      </c>
      <c r="DZ142" s="137" t="str">
        <f t="shared" si="329"/>
        <v>Y</v>
      </c>
      <c r="EA142" s="137">
        <f>'FOD (ALL)'!P142</f>
        <v>2438200</v>
      </c>
      <c r="EB142" s="137">
        <f>'FOD (ALL)'!AG142</f>
        <v>2347000</v>
      </c>
      <c r="EC142" s="137">
        <f>'FOD (ALL)'!AX142</f>
        <v>2406200</v>
      </c>
      <c r="ED142" s="137">
        <f>'FOD (ALL)'!BO142</f>
        <v>2371600</v>
      </c>
      <c r="EE142" s="137">
        <f>'FOD (ALL)'!CF142</f>
        <v>2401600</v>
      </c>
      <c r="EF142" s="137" t="str">
        <f t="shared" si="330"/>
        <v>Y</v>
      </c>
      <c r="EG142" s="137" t="str">
        <f t="shared" si="331"/>
        <v>N</v>
      </c>
      <c r="EH142" s="137" t="str">
        <f t="shared" si="332"/>
        <v>Y</v>
      </c>
      <c r="EI142" s="137" t="str">
        <f t="shared" si="333"/>
        <v>N</v>
      </c>
      <c r="EJ142" s="139">
        <f t="shared" si="334"/>
        <v>3.8858116744780569</v>
      </c>
      <c r="EK142" s="139">
        <f t="shared" si="335"/>
        <v>-2.460310863602361</v>
      </c>
      <c r="EL142" s="139">
        <f t="shared" si="336"/>
        <v>1.4589306797099004</v>
      </c>
      <c r="EM142" s="139">
        <f t="shared" si="337"/>
        <v>-1.2491672218520986</v>
      </c>
      <c r="EN142" s="139" t="str">
        <f t="shared" si="338"/>
        <v>Y</v>
      </c>
      <c r="EO142" s="139" t="str">
        <f t="shared" si="339"/>
        <v>N</v>
      </c>
      <c r="EP142" s="137" t="str">
        <f t="shared" si="340"/>
        <v>Y</v>
      </c>
      <c r="EQ142" s="137">
        <f>'FOD (ALL)'!Q142</f>
        <v>91200</v>
      </c>
      <c r="ER142" s="137">
        <f>'FOD (ALL)'!AH142</f>
        <v>-59200</v>
      </c>
      <c r="ES142" s="137">
        <f>'FOD (ALL)'!AY142</f>
        <v>34600</v>
      </c>
      <c r="ET142" s="137">
        <f>'FOD (ALL)'!BP142</f>
        <v>-30000</v>
      </c>
      <c r="EU142" s="137">
        <f>'FOD (ALL)'!CG142</f>
        <v>55600</v>
      </c>
      <c r="EV142" s="137" t="str">
        <f t="shared" si="341"/>
        <v>Y</v>
      </c>
      <c r="EW142" s="137" t="str">
        <f t="shared" si="342"/>
        <v>N</v>
      </c>
      <c r="EX142" s="137" t="str">
        <f t="shared" si="343"/>
        <v>Y</v>
      </c>
      <c r="EY142" s="137" t="str">
        <f t="shared" si="344"/>
        <v>N</v>
      </c>
      <c r="EZ142" s="139">
        <f t="shared" si="345"/>
        <v>-254.05405405405403</v>
      </c>
      <c r="FA142" s="139">
        <f t="shared" si="346"/>
        <v>-271.09826589595377</v>
      </c>
      <c r="FB142" s="139">
        <f t="shared" si="347"/>
        <v>-215.33333333333334</v>
      </c>
      <c r="FC142" s="139">
        <f t="shared" si="348"/>
        <v>-153.9568345323741</v>
      </c>
      <c r="FD142" s="139" t="str">
        <f t="shared" si="349"/>
        <v>Y</v>
      </c>
      <c r="FE142" s="139" t="str">
        <f t="shared" si="350"/>
        <v>N</v>
      </c>
      <c r="FF142" s="137" t="str">
        <f t="shared" si="351"/>
        <v>N</v>
      </c>
    </row>
    <row r="143" spans="1:162" x14ac:dyDescent="0.3">
      <c r="A143" s="137" t="str">
        <f>FOD!B143</f>
        <v xml:space="preserve">VOLTAS    </v>
      </c>
      <c r="B143" s="137">
        <f>FOD!F143</f>
        <v>449.5</v>
      </c>
      <c r="C143" s="137">
        <f>FOD!P143</f>
        <v>461.2</v>
      </c>
      <c r="D143" s="137">
        <f>FOD!Z143</f>
        <v>453.25</v>
      </c>
      <c r="E143" s="137">
        <f>FOD!AJ143</f>
        <v>435.8</v>
      </c>
      <c r="F143" s="137">
        <f>FOD!AT143</f>
        <v>440.55</v>
      </c>
      <c r="G143" s="137" t="str">
        <f t="shared" si="253"/>
        <v>N</v>
      </c>
      <c r="H143" s="137" t="str">
        <f t="shared" si="254"/>
        <v>Y</v>
      </c>
      <c r="I143" s="137" t="str">
        <f t="shared" si="255"/>
        <v>Y</v>
      </c>
      <c r="J143" s="137" t="str">
        <f t="shared" si="256"/>
        <v>N</v>
      </c>
      <c r="K143" s="139">
        <f t="shared" si="257"/>
        <v>-2.5368603642671266</v>
      </c>
      <c r="L143" s="139">
        <f t="shared" si="258"/>
        <v>1.7539988968560374</v>
      </c>
      <c r="M143" s="139">
        <f t="shared" si="259"/>
        <v>4.0041303350160593</v>
      </c>
      <c r="N143" s="139">
        <f t="shared" si="260"/>
        <v>-1.0781977074111906</v>
      </c>
      <c r="O143" s="137" t="str">
        <f t="shared" si="261"/>
        <v>N</v>
      </c>
      <c r="P143" s="137" t="str">
        <f t="shared" si="262"/>
        <v>N</v>
      </c>
      <c r="Q143" s="137" t="str">
        <f t="shared" si="263"/>
        <v>Y</v>
      </c>
      <c r="R143" s="137">
        <f>FOD!C143</f>
        <v>456.45</v>
      </c>
      <c r="S143" s="137">
        <f>FOD!M143</f>
        <v>456</v>
      </c>
      <c r="T143" s="137">
        <f>FOD!W143</f>
        <v>437.35</v>
      </c>
      <c r="U143" s="137">
        <f>FOD!AG143</f>
        <v>441.1</v>
      </c>
      <c r="V143" s="137">
        <f>FOD!AQ143</f>
        <v>460.05</v>
      </c>
      <c r="W143" s="137">
        <f>FOD!D143</f>
        <v>466</v>
      </c>
      <c r="X143" s="137">
        <f>FOD!N143</f>
        <v>466.4</v>
      </c>
      <c r="Y143" s="137">
        <f>FOD!X143</f>
        <v>456</v>
      </c>
      <c r="Z143" s="137">
        <f>FOD!AH143</f>
        <v>453.05</v>
      </c>
      <c r="AA143" s="137">
        <f>FOD!AR143</f>
        <v>461.8</v>
      </c>
      <c r="AB143" s="137">
        <f>FOD!E143</f>
        <v>445.1</v>
      </c>
      <c r="AC143" s="137">
        <f>FOD!O143</f>
        <v>452.1</v>
      </c>
      <c r="AD143" s="137">
        <f>FOD!Y143</f>
        <v>433.55</v>
      </c>
      <c r="AE143" s="137">
        <f>FOD!AI143</f>
        <v>432.35</v>
      </c>
      <c r="AF143" s="137">
        <f>FOD!AS143</f>
        <v>438.15</v>
      </c>
      <c r="AG143" s="137">
        <f>FOD!G143</f>
        <v>3490000</v>
      </c>
      <c r="AH143" s="137">
        <f>FOD!Q143</f>
        <v>3632000</v>
      </c>
      <c r="AI143" s="137">
        <f>FOD!AA143</f>
        <v>3759000</v>
      </c>
      <c r="AJ143" s="137">
        <f>FOD!AK143</f>
        <v>3788000</v>
      </c>
      <c r="AK143" s="137">
        <f>FOD!AU143</f>
        <v>3600000</v>
      </c>
      <c r="AL143" s="137" t="str">
        <f t="shared" si="264"/>
        <v>N</v>
      </c>
      <c r="AM143" s="137" t="str">
        <f t="shared" si="265"/>
        <v>N</v>
      </c>
      <c r="AN143" s="137" t="str">
        <f t="shared" si="266"/>
        <v>N</v>
      </c>
      <c r="AO143" s="137" t="str">
        <f t="shared" si="267"/>
        <v>Y</v>
      </c>
      <c r="AP143" s="139">
        <f t="shared" si="268"/>
        <v>-3.909691629955947</v>
      </c>
      <c r="AQ143" s="139">
        <f t="shared" si="269"/>
        <v>-3.3785581271614786</v>
      </c>
      <c r="AR143" s="139">
        <f t="shared" si="270"/>
        <v>-0.76557550158394927</v>
      </c>
      <c r="AS143" s="139">
        <f t="shared" si="271"/>
        <v>5.2222222222222223</v>
      </c>
      <c r="AT143" s="137" t="str">
        <f t="shared" si="272"/>
        <v>N</v>
      </c>
      <c r="AU143" s="137" t="str">
        <f t="shared" si="273"/>
        <v>N</v>
      </c>
      <c r="AV143" s="137" t="str">
        <f t="shared" si="274"/>
        <v>N</v>
      </c>
      <c r="AW143" s="137">
        <f>FOD!H143</f>
        <v>1420325200</v>
      </c>
      <c r="AX143" s="137">
        <f>FOD!R143</f>
        <v>1041978100</v>
      </c>
      <c r="AY143" s="137">
        <f>FOD!AB143</f>
        <v>1145559550</v>
      </c>
      <c r="AZ143" s="137">
        <f>FOD!AL143</f>
        <v>1560038000</v>
      </c>
      <c r="BA143" s="137">
        <f>FOD!AV143</f>
        <v>1554767350</v>
      </c>
      <c r="BB143" s="137" t="str">
        <f t="shared" si="275"/>
        <v>Y</v>
      </c>
      <c r="BC143" s="137" t="str">
        <f t="shared" si="276"/>
        <v>N</v>
      </c>
      <c r="BD143" s="137" t="str">
        <f t="shared" si="277"/>
        <v>N</v>
      </c>
      <c r="BE143" s="137" t="str">
        <f t="shared" si="278"/>
        <v>Y</v>
      </c>
      <c r="BF143" s="139">
        <f t="shared" si="279"/>
        <v>36.310465642224152</v>
      </c>
      <c r="BG143" s="139">
        <f t="shared" si="280"/>
        <v>-9.0419961144752357</v>
      </c>
      <c r="BH143" s="139">
        <f t="shared" si="281"/>
        <v>-26.568484229230314</v>
      </c>
      <c r="BI143" s="139">
        <f t="shared" si="282"/>
        <v>0.33899927214190601</v>
      </c>
      <c r="BJ143" s="137" t="str">
        <f t="shared" si="283"/>
        <v>Y</v>
      </c>
      <c r="BK143" s="137" t="str">
        <f t="shared" si="284"/>
        <v>Y</v>
      </c>
      <c r="BL143" s="137" t="str">
        <f t="shared" si="285"/>
        <v>N</v>
      </c>
      <c r="BM143" s="137">
        <f>FOD!I143</f>
        <v>3136000</v>
      </c>
      <c r="BN143" s="137">
        <f>FOD!S143</f>
        <v>2264000</v>
      </c>
      <c r="BO143" s="137">
        <f>FOD!AC143</f>
        <v>2579000</v>
      </c>
      <c r="BP143" s="137">
        <f>FOD!AM143</f>
        <v>3528000</v>
      </c>
      <c r="BQ143" s="137">
        <f>FOD!AW143</f>
        <v>3492000</v>
      </c>
      <c r="BR143" s="137" t="str">
        <f t="shared" si="286"/>
        <v>Y</v>
      </c>
      <c r="BS143" s="137" t="str">
        <f t="shared" si="287"/>
        <v>N</v>
      </c>
      <c r="BT143" s="137" t="str">
        <f t="shared" si="288"/>
        <v>N</v>
      </c>
      <c r="BU143" s="137" t="str">
        <f t="shared" si="289"/>
        <v>Y</v>
      </c>
      <c r="BV143" s="139">
        <f t="shared" si="290"/>
        <v>38.515901060070675</v>
      </c>
      <c r="BW143" s="139">
        <f t="shared" si="291"/>
        <v>-12.214036448235751</v>
      </c>
      <c r="BX143" s="139">
        <f t="shared" si="292"/>
        <v>-26.899092970521544</v>
      </c>
      <c r="BY143" s="139">
        <f t="shared" si="293"/>
        <v>1.0309278350515463</v>
      </c>
      <c r="BZ143" s="137" t="str">
        <f t="shared" si="294"/>
        <v>Y</v>
      </c>
      <c r="CA143" s="137" t="str">
        <f t="shared" si="295"/>
        <v>Y</v>
      </c>
      <c r="CB143" s="137" t="str">
        <f t="shared" si="296"/>
        <v>N</v>
      </c>
      <c r="CC143" s="137">
        <f>FOD!J143</f>
        <v>2911</v>
      </c>
      <c r="CD143" s="137">
        <f>FOD!T143</f>
        <v>2164</v>
      </c>
      <c r="CE143" s="137">
        <f>FOD!AD143</f>
        <v>2360</v>
      </c>
      <c r="CF143" s="137">
        <f>FOD!AN143</f>
        <v>2995</v>
      </c>
      <c r="CG143" s="137">
        <f>FOD!AX143</f>
        <v>3160</v>
      </c>
      <c r="CH143" s="137" t="str">
        <f t="shared" si="297"/>
        <v>Y</v>
      </c>
      <c r="CI143" s="137" t="str">
        <f t="shared" si="298"/>
        <v>N</v>
      </c>
      <c r="CJ143" s="137" t="str">
        <f t="shared" si="299"/>
        <v>N</v>
      </c>
      <c r="CK143" s="137" t="str">
        <f t="shared" si="300"/>
        <v>N</v>
      </c>
      <c r="CL143" s="139">
        <f t="shared" si="301"/>
        <v>34.519408502772642</v>
      </c>
      <c r="CM143" s="139">
        <f t="shared" si="302"/>
        <v>-8.3050847457627111</v>
      </c>
      <c r="CN143" s="139">
        <f t="shared" si="303"/>
        <v>-21.202003338898166</v>
      </c>
      <c r="CO143" s="139">
        <f t="shared" si="304"/>
        <v>-5.2215189873417724</v>
      </c>
      <c r="CP143" s="137" t="str">
        <f t="shared" si="305"/>
        <v>Y</v>
      </c>
      <c r="CQ143" s="137" t="str">
        <f t="shared" si="306"/>
        <v>Y</v>
      </c>
      <c r="CR143" s="137" t="str">
        <f t="shared" si="307"/>
        <v>N</v>
      </c>
      <c r="CT143" s="144" t="str">
        <f>'FOD (ALL)'!M143</f>
        <v>UPL</v>
      </c>
      <c r="CU143" s="137">
        <f>'FOD (ALL)'!N143</f>
        <v>14158</v>
      </c>
      <c r="CV143" s="137">
        <f>'FOD (ALL)'!AE143</f>
        <v>12086</v>
      </c>
      <c r="CW143" s="137">
        <f>'FOD (ALL)'!AV143</f>
        <v>16545</v>
      </c>
      <c r="CX143" s="137">
        <f>'FOD (ALL)'!BM143</f>
        <v>20939</v>
      </c>
      <c r="CY143" s="137">
        <f>'FOD (ALL)'!CD143</f>
        <v>7291</v>
      </c>
      <c r="CZ143" s="137" t="str">
        <f t="shared" si="308"/>
        <v>Y</v>
      </c>
      <c r="DA143" s="137" t="str">
        <f t="shared" si="309"/>
        <v>N</v>
      </c>
      <c r="DB143" s="137" t="str">
        <f t="shared" si="310"/>
        <v>N</v>
      </c>
      <c r="DC143" s="137" t="str">
        <f t="shared" si="311"/>
        <v>Y</v>
      </c>
      <c r="DD143" s="139">
        <f t="shared" si="312"/>
        <v>17.143802746979979</v>
      </c>
      <c r="DE143" s="139">
        <f t="shared" si="313"/>
        <v>-26.950740404956182</v>
      </c>
      <c r="DF143" s="139">
        <f t="shared" si="314"/>
        <v>-20.984765270547783</v>
      </c>
      <c r="DG143" s="139">
        <f t="shared" si="315"/>
        <v>187.18968591414071</v>
      </c>
      <c r="DH143" s="139" t="str">
        <f t="shared" si="316"/>
        <v>Y</v>
      </c>
      <c r="DI143" s="139" t="str">
        <f t="shared" si="317"/>
        <v>N</v>
      </c>
      <c r="DJ143" s="137" t="str">
        <f t="shared" si="318"/>
        <v>N</v>
      </c>
      <c r="DK143" s="137">
        <f>'FOD (ALL)'!O143</f>
        <v>47173.909999999996</v>
      </c>
      <c r="DL143" s="137">
        <f>'FOD (ALL)'!AF143</f>
        <v>39598.259999999995</v>
      </c>
      <c r="DM143" s="137">
        <f>'FOD (ALL)'!AW143</f>
        <v>52762.219999999994</v>
      </c>
      <c r="DN143" s="137">
        <f>'FOD (ALL)'!BN143</f>
        <v>66307.01999999999</v>
      </c>
      <c r="DO143" s="137">
        <f>'FOD (ALL)'!CE143</f>
        <v>24614.170000000002</v>
      </c>
      <c r="DP143" s="137" t="str">
        <f t="shared" si="319"/>
        <v>Y</v>
      </c>
      <c r="DQ143" s="137" t="str">
        <f t="shared" si="320"/>
        <v>N</v>
      </c>
      <c r="DR143" s="137" t="str">
        <f t="shared" si="321"/>
        <v>N</v>
      </c>
      <c r="DS143" s="137" t="str">
        <f t="shared" si="322"/>
        <v>Y</v>
      </c>
      <c r="DT143" s="139">
        <f t="shared" si="323"/>
        <v>19.131269909334407</v>
      </c>
      <c r="DU143" s="139">
        <f t="shared" si="324"/>
        <v>-24.949594615237949</v>
      </c>
      <c r="DV143" s="139">
        <f t="shared" si="325"/>
        <v>-20.427399693124496</v>
      </c>
      <c r="DW143" s="139">
        <f t="shared" si="326"/>
        <v>169.38556124378758</v>
      </c>
      <c r="DX143" s="139" t="str">
        <f t="shared" si="327"/>
        <v>Y</v>
      </c>
      <c r="DY143" s="139" t="str">
        <f t="shared" si="328"/>
        <v>N</v>
      </c>
      <c r="DZ143" s="137" t="str">
        <f t="shared" si="329"/>
        <v>N</v>
      </c>
      <c r="EA143" s="137">
        <f>'FOD (ALL)'!P143</f>
        <v>19942600</v>
      </c>
      <c r="EB143" s="137">
        <f>'FOD (ALL)'!AG143</f>
        <v>19689800</v>
      </c>
      <c r="EC143" s="137">
        <f>'FOD (ALL)'!AX143</f>
        <v>18766900</v>
      </c>
      <c r="ED143" s="137">
        <f>'FOD (ALL)'!BO143</f>
        <v>18290400</v>
      </c>
      <c r="EE143" s="137">
        <f>'FOD (ALL)'!CF143</f>
        <v>16407700</v>
      </c>
      <c r="EF143" s="137" t="str">
        <f t="shared" si="330"/>
        <v>Y</v>
      </c>
      <c r="EG143" s="137" t="str">
        <f t="shared" si="331"/>
        <v>Y</v>
      </c>
      <c r="EH143" s="137" t="str">
        <f t="shared" si="332"/>
        <v>Y</v>
      </c>
      <c r="EI143" s="137" t="str">
        <f t="shared" si="333"/>
        <v>Y</v>
      </c>
      <c r="EJ143" s="139">
        <f t="shared" si="334"/>
        <v>1.2839134983595566</v>
      </c>
      <c r="EK143" s="139">
        <f t="shared" si="335"/>
        <v>4.9177008456377989</v>
      </c>
      <c r="EL143" s="139">
        <f t="shared" si="336"/>
        <v>2.6051917946026331</v>
      </c>
      <c r="EM143" s="139">
        <f t="shared" si="337"/>
        <v>11.474490635494311</v>
      </c>
      <c r="EN143" s="139" t="str">
        <f t="shared" si="338"/>
        <v>N</v>
      </c>
      <c r="EO143" s="139" t="str">
        <f t="shared" si="339"/>
        <v>Y</v>
      </c>
      <c r="EP143" s="137" t="str">
        <f t="shared" si="340"/>
        <v>N</v>
      </c>
      <c r="EQ143" s="137">
        <f>'FOD (ALL)'!Q143</f>
        <v>252800</v>
      </c>
      <c r="ER143" s="137">
        <f>'FOD (ALL)'!AH143</f>
        <v>922900</v>
      </c>
      <c r="ES143" s="137">
        <f>'FOD (ALL)'!AY143</f>
        <v>476500</v>
      </c>
      <c r="ET143" s="137">
        <f>'FOD (ALL)'!BP143</f>
        <v>1882700</v>
      </c>
      <c r="EU143" s="137">
        <f>'FOD (ALL)'!CG143</f>
        <v>218700</v>
      </c>
      <c r="EV143" s="137" t="str">
        <f t="shared" si="341"/>
        <v>N</v>
      </c>
      <c r="EW143" s="137" t="str">
        <f t="shared" si="342"/>
        <v>Y</v>
      </c>
      <c r="EX143" s="137" t="str">
        <f t="shared" si="343"/>
        <v>N</v>
      </c>
      <c r="EY143" s="137" t="str">
        <f t="shared" si="344"/>
        <v>Y</v>
      </c>
      <c r="EZ143" s="139">
        <f t="shared" si="345"/>
        <v>-72.608083215949719</v>
      </c>
      <c r="FA143" s="139">
        <f t="shared" si="346"/>
        <v>93.683105981112277</v>
      </c>
      <c r="FB143" s="139">
        <f t="shared" si="347"/>
        <v>-74.690603919902259</v>
      </c>
      <c r="FC143" s="139">
        <f t="shared" si="348"/>
        <v>760.85962505715599</v>
      </c>
      <c r="FD143" s="139" t="str">
        <f t="shared" si="349"/>
        <v>N</v>
      </c>
      <c r="FE143" s="139" t="str">
        <f t="shared" si="350"/>
        <v>Y</v>
      </c>
      <c r="FF143" s="137" t="str">
        <f t="shared" si="351"/>
        <v>N</v>
      </c>
    </row>
    <row r="144" spans="1:162" x14ac:dyDescent="0.3">
      <c r="A144" s="137" t="str">
        <f>FOD!B144</f>
        <v xml:space="preserve">WIPRO     </v>
      </c>
      <c r="B144" s="137">
        <f>FOD!F144</f>
        <v>188.95</v>
      </c>
      <c r="C144" s="137">
        <f>FOD!P144</f>
        <v>188.25</v>
      </c>
      <c r="D144" s="137">
        <f>FOD!Z144</f>
        <v>184.7</v>
      </c>
      <c r="E144" s="137">
        <f>FOD!AJ144</f>
        <v>184.6</v>
      </c>
      <c r="F144" s="137">
        <f>FOD!AT144</f>
        <v>182.55</v>
      </c>
      <c r="G144" s="137" t="str">
        <f t="shared" si="253"/>
        <v>Y</v>
      </c>
      <c r="H144" s="137" t="str">
        <f t="shared" si="254"/>
        <v>Y</v>
      </c>
      <c r="I144" s="137" t="str">
        <f t="shared" si="255"/>
        <v>Y</v>
      </c>
      <c r="J144" s="137" t="str">
        <f t="shared" si="256"/>
        <v>Y</v>
      </c>
      <c r="K144" s="139">
        <f t="shared" si="257"/>
        <v>0.37184594953518652</v>
      </c>
      <c r="L144" s="139">
        <f t="shared" si="258"/>
        <v>1.9220357336220961</v>
      </c>
      <c r="M144" s="139">
        <f t="shared" si="259"/>
        <v>5.4171180931741232E-2</v>
      </c>
      <c r="N144" s="139">
        <f t="shared" si="260"/>
        <v>1.122980005477942</v>
      </c>
      <c r="O144" s="137" t="str">
        <f t="shared" si="261"/>
        <v>N</v>
      </c>
      <c r="P144" s="137" t="str">
        <f t="shared" si="262"/>
        <v>Y</v>
      </c>
      <c r="Q144" s="137" t="str">
        <f t="shared" si="263"/>
        <v>N</v>
      </c>
      <c r="R144" s="137">
        <f>FOD!C144</f>
        <v>185.7</v>
      </c>
      <c r="S144" s="137">
        <f>FOD!M144</f>
        <v>184.1</v>
      </c>
      <c r="T144" s="137">
        <f>FOD!W144</f>
        <v>184.05</v>
      </c>
      <c r="U144" s="137">
        <f>FOD!AG144</f>
        <v>183.25</v>
      </c>
      <c r="V144" s="137">
        <f>FOD!AQ144</f>
        <v>183.45</v>
      </c>
      <c r="W144" s="137">
        <f>FOD!D144</f>
        <v>190.25</v>
      </c>
      <c r="X144" s="137">
        <f>FOD!N144</f>
        <v>191.25</v>
      </c>
      <c r="Y144" s="137">
        <f>FOD!X144</f>
        <v>185.8</v>
      </c>
      <c r="Z144" s="137">
        <f>FOD!AH144</f>
        <v>185.2</v>
      </c>
      <c r="AA144" s="137">
        <f>FOD!AR144</f>
        <v>185.3</v>
      </c>
      <c r="AB144" s="137">
        <f>FOD!E144</f>
        <v>185.7</v>
      </c>
      <c r="AC144" s="137">
        <f>FOD!O144</f>
        <v>183.1</v>
      </c>
      <c r="AD144" s="137">
        <f>FOD!Y144</f>
        <v>182.75</v>
      </c>
      <c r="AE144" s="137">
        <f>FOD!AI144</f>
        <v>178.8</v>
      </c>
      <c r="AF144" s="137">
        <f>FOD!AS144</f>
        <v>179.5</v>
      </c>
      <c r="AG144" s="137">
        <f>FOD!G144</f>
        <v>22188800</v>
      </c>
      <c r="AH144" s="137">
        <f>FOD!Q144</f>
        <v>24963200</v>
      </c>
      <c r="AI144" s="137">
        <f>FOD!AA144</f>
        <v>24531200</v>
      </c>
      <c r="AJ144" s="137">
        <f>FOD!AK144</f>
        <v>24025600</v>
      </c>
      <c r="AK144" s="137">
        <f>FOD!AU144</f>
        <v>23651200</v>
      </c>
      <c r="AL144" s="137" t="str">
        <f t="shared" si="264"/>
        <v>N</v>
      </c>
      <c r="AM144" s="137" t="str">
        <f t="shared" si="265"/>
        <v>Y</v>
      </c>
      <c r="AN144" s="137" t="str">
        <f t="shared" si="266"/>
        <v>Y</v>
      </c>
      <c r="AO144" s="137" t="str">
        <f t="shared" si="267"/>
        <v>Y</v>
      </c>
      <c r="AP144" s="139">
        <f t="shared" si="268"/>
        <v>-11.11395974875016</v>
      </c>
      <c r="AQ144" s="139">
        <f t="shared" si="269"/>
        <v>1.7610226976258807</v>
      </c>
      <c r="AR144" s="139">
        <f t="shared" si="270"/>
        <v>2.1044219499200856</v>
      </c>
      <c r="AS144" s="139">
        <f t="shared" si="271"/>
        <v>1.583006359085374</v>
      </c>
      <c r="AT144" s="137" t="str">
        <f t="shared" si="272"/>
        <v>N</v>
      </c>
      <c r="AU144" s="137" t="str">
        <f t="shared" si="273"/>
        <v>N</v>
      </c>
      <c r="AV144" s="137" t="str">
        <f t="shared" si="274"/>
        <v>Y</v>
      </c>
      <c r="AW144" s="137">
        <f>FOD!H144</f>
        <v>1623131360</v>
      </c>
      <c r="AX144" s="137">
        <f>FOD!R144</f>
        <v>1035574560</v>
      </c>
      <c r="AY144" s="137">
        <f>FOD!AB144</f>
        <v>1057720960</v>
      </c>
      <c r="AZ144" s="137">
        <f>FOD!AL144</f>
        <v>717247360</v>
      </c>
      <c r="BA144" s="137">
        <f>FOD!AV144</f>
        <v>1617358240</v>
      </c>
      <c r="BB144" s="137" t="str">
        <f t="shared" si="275"/>
        <v>Y</v>
      </c>
      <c r="BC144" s="137" t="str">
        <f t="shared" si="276"/>
        <v>N</v>
      </c>
      <c r="BD144" s="137" t="str">
        <f t="shared" si="277"/>
        <v>Y</v>
      </c>
      <c r="BE144" s="137" t="str">
        <f t="shared" si="278"/>
        <v>N</v>
      </c>
      <c r="BF144" s="139">
        <f t="shared" si="279"/>
        <v>56.737276357966927</v>
      </c>
      <c r="BG144" s="139">
        <f t="shared" si="280"/>
        <v>-2.0937847350590464</v>
      </c>
      <c r="BH144" s="139">
        <f t="shared" si="281"/>
        <v>47.469481100634511</v>
      </c>
      <c r="BI144" s="139">
        <f t="shared" si="282"/>
        <v>-55.653154492229248</v>
      </c>
      <c r="BJ144" s="137" t="str">
        <f t="shared" si="283"/>
        <v>Y</v>
      </c>
      <c r="BK144" s="137" t="str">
        <f t="shared" si="284"/>
        <v>N</v>
      </c>
      <c r="BL144" s="137" t="str">
        <f t="shared" si="285"/>
        <v>Y</v>
      </c>
      <c r="BM144" s="137">
        <f>FOD!I144</f>
        <v>8608000</v>
      </c>
      <c r="BN144" s="137">
        <f>FOD!S144</f>
        <v>5500800</v>
      </c>
      <c r="BO144" s="137">
        <f>FOD!AC144</f>
        <v>5740800</v>
      </c>
      <c r="BP144" s="137">
        <f>FOD!AM144</f>
        <v>3920000</v>
      </c>
      <c r="BQ144" s="137">
        <f>FOD!AW144</f>
        <v>8857600</v>
      </c>
      <c r="BR144" s="137" t="str">
        <f t="shared" si="286"/>
        <v>Y</v>
      </c>
      <c r="BS144" s="137" t="str">
        <f t="shared" si="287"/>
        <v>N</v>
      </c>
      <c r="BT144" s="137" t="str">
        <f t="shared" si="288"/>
        <v>Y</v>
      </c>
      <c r="BU144" s="137" t="str">
        <f t="shared" si="289"/>
        <v>N</v>
      </c>
      <c r="BV144" s="139">
        <f t="shared" si="290"/>
        <v>56.486329261198378</v>
      </c>
      <c r="BW144" s="139">
        <f t="shared" si="291"/>
        <v>-4.1806020066889635</v>
      </c>
      <c r="BX144" s="139">
        <f t="shared" si="292"/>
        <v>46.448979591836739</v>
      </c>
      <c r="BY144" s="139">
        <f t="shared" si="293"/>
        <v>-55.744219653179194</v>
      </c>
      <c r="BZ144" s="137" t="str">
        <f t="shared" si="294"/>
        <v>Y</v>
      </c>
      <c r="CA144" s="137" t="str">
        <f t="shared" si="295"/>
        <v>N</v>
      </c>
      <c r="CB144" s="137" t="str">
        <f t="shared" si="296"/>
        <v>Y</v>
      </c>
      <c r="CC144" s="137">
        <f>FOD!J144</f>
        <v>1441</v>
      </c>
      <c r="CD144" s="137">
        <f>FOD!T144</f>
        <v>1651</v>
      </c>
      <c r="CE144" s="137">
        <f>FOD!AD144</f>
        <v>1557</v>
      </c>
      <c r="CF144" s="137">
        <f>FOD!AN144</f>
        <v>1182</v>
      </c>
      <c r="CG144" s="137">
        <f>FOD!AX144</f>
        <v>2419</v>
      </c>
      <c r="CH144" s="137" t="str">
        <f t="shared" si="297"/>
        <v>N</v>
      </c>
      <c r="CI144" s="137" t="str">
        <f t="shared" si="298"/>
        <v>Y</v>
      </c>
      <c r="CJ144" s="137" t="str">
        <f t="shared" si="299"/>
        <v>Y</v>
      </c>
      <c r="CK144" s="137" t="str">
        <f t="shared" si="300"/>
        <v>N</v>
      </c>
      <c r="CL144" s="139">
        <f t="shared" si="301"/>
        <v>-12.719563900666264</v>
      </c>
      <c r="CM144" s="139">
        <f t="shared" si="302"/>
        <v>6.0372511239563265</v>
      </c>
      <c r="CN144" s="139">
        <f t="shared" si="303"/>
        <v>31.725888324873097</v>
      </c>
      <c r="CO144" s="139">
        <f t="shared" si="304"/>
        <v>-51.136833402232327</v>
      </c>
      <c r="CP144" s="137" t="str">
        <f t="shared" si="305"/>
        <v>N</v>
      </c>
      <c r="CQ144" s="137" t="str">
        <f t="shared" si="306"/>
        <v>N</v>
      </c>
      <c r="CR144" s="137" t="str">
        <f t="shared" si="307"/>
        <v>Y</v>
      </c>
      <c r="CT144" s="144" t="str">
        <f>'FOD (ALL)'!M144</f>
        <v>VEDL</v>
      </c>
      <c r="CU144" s="137">
        <f>'FOD (ALL)'!N144</f>
        <v>6344</v>
      </c>
      <c r="CV144" s="137">
        <f>'FOD (ALL)'!AE144</f>
        <v>11228</v>
      </c>
      <c r="CW144" s="137">
        <f>'FOD (ALL)'!AV144</f>
        <v>6308</v>
      </c>
      <c r="CX144" s="137">
        <f>'FOD (ALL)'!BM144</f>
        <v>9223</v>
      </c>
      <c r="CY144" s="137">
        <f>'FOD (ALL)'!CD144</f>
        <v>26168</v>
      </c>
      <c r="CZ144" s="137" t="str">
        <f t="shared" si="308"/>
        <v>N</v>
      </c>
      <c r="DA144" s="137" t="str">
        <f t="shared" si="309"/>
        <v>Y</v>
      </c>
      <c r="DB144" s="137" t="str">
        <f t="shared" si="310"/>
        <v>N</v>
      </c>
      <c r="DC144" s="137" t="str">
        <f t="shared" si="311"/>
        <v>N</v>
      </c>
      <c r="DD144" s="139">
        <f t="shared" si="312"/>
        <v>-43.498396864980407</v>
      </c>
      <c r="DE144" s="139">
        <f t="shared" si="313"/>
        <v>77.996195307545975</v>
      </c>
      <c r="DF144" s="139">
        <f t="shared" si="314"/>
        <v>-31.605768188225092</v>
      </c>
      <c r="DG144" s="139">
        <f t="shared" si="315"/>
        <v>-64.754662182818706</v>
      </c>
      <c r="DH144" s="139" t="str">
        <f t="shared" si="316"/>
        <v>N</v>
      </c>
      <c r="DI144" s="139" t="str">
        <f t="shared" si="317"/>
        <v>Y</v>
      </c>
      <c r="DJ144" s="137" t="str">
        <f t="shared" si="318"/>
        <v>Y</v>
      </c>
      <c r="DK144" s="137">
        <f>'FOD (ALL)'!O144</f>
        <v>19814.55</v>
      </c>
      <c r="DL144" s="137">
        <f>'FOD (ALL)'!AF144</f>
        <v>35475.01</v>
      </c>
      <c r="DM144" s="137">
        <f>'FOD (ALL)'!AW144</f>
        <v>19715.210000000003</v>
      </c>
      <c r="DN144" s="137">
        <f>'FOD (ALL)'!BN144</f>
        <v>29503.820000000003</v>
      </c>
      <c r="DO144" s="137">
        <f>'FOD (ALL)'!CE144</f>
        <v>85530.26</v>
      </c>
      <c r="DP144" s="137" t="str">
        <f t="shared" si="319"/>
        <v>N</v>
      </c>
      <c r="DQ144" s="137" t="str">
        <f t="shared" si="320"/>
        <v>Y</v>
      </c>
      <c r="DR144" s="137" t="str">
        <f t="shared" si="321"/>
        <v>N</v>
      </c>
      <c r="DS144" s="137" t="str">
        <f t="shared" si="322"/>
        <v>N</v>
      </c>
      <c r="DT144" s="139">
        <f t="shared" si="323"/>
        <v>-44.145047457350969</v>
      </c>
      <c r="DU144" s="139">
        <f t="shared" si="324"/>
        <v>79.937266709307167</v>
      </c>
      <c r="DV144" s="139">
        <f t="shared" si="325"/>
        <v>-33.177432617200076</v>
      </c>
      <c r="DW144" s="139">
        <f t="shared" si="326"/>
        <v>-65.504816657870549</v>
      </c>
      <c r="DX144" s="139" t="str">
        <f t="shared" si="327"/>
        <v>N</v>
      </c>
      <c r="DY144" s="139" t="str">
        <f t="shared" si="328"/>
        <v>Y</v>
      </c>
      <c r="DZ144" s="137" t="str">
        <f t="shared" si="329"/>
        <v>Y</v>
      </c>
      <c r="EA144" s="137">
        <f>'FOD (ALL)'!P144</f>
        <v>109829100</v>
      </c>
      <c r="EB144" s="137">
        <f>'FOD (ALL)'!AG144</f>
        <v>107875800</v>
      </c>
      <c r="EC144" s="137">
        <f>'FOD (ALL)'!AX144</f>
        <v>106704100</v>
      </c>
      <c r="ED144" s="137">
        <f>'FOD (ALL)'!BO144</f>
        <v>106613100</v>
      </c>
      <c r="EE144" s="137">
        <f>'FOD (ALL)'!CF144</f>
        <v>107397900</v>
      </c>
      <c r="EF144" s="137" t="str">
        <f t="shared" si="330"/>
        <v>Y</v>
      </c>
      <c r="EG144" s="137" t="str">
        <f t="shared" si="331"/>
        <v>Y</v>
      </c>
      <c r="EH144" s="137" t="str">
        <f t="shared" si="332"/>
        <v>Y</v>
      </c>
      <c r="EI144" s="137" t="str">
        <f t="shared" si="333"/>
        <v>N</v>
      </c>
      <c r="EJ144" s="139">
        <f t="shared" si="334"/>
        <v>1.8106934085309216</v>
      </c>
      <c r="EK144" s="139">
        <f t="shared" si="335"/>
        <v>1.0980833913598447</v>
      </c>
      <c r="EL144" s="139">
        <f t="shared" si="336"/>
        <v>8.5355364397058139E-2</v>
      </c>
      <c r="EM144" s="139">
        <f t="shared" si="337"/>
        <v>-0.73074054520619114</v>
      </c>
      <c r="EN144" s="139" t="str">
        <f t="shared" si="338"/>
        <v>Y</v>
      </c>
      <c r="EO144" s="139" t="str">
        <f t="shared" si="339"/>
        <v>Y</v>
      </c>
      <c r="EP144" s="137" t="str">
        <f t="shared" si="340"/>
        <v>Y</v>
      </c>
      <c r="EQ144" s="137">
        <f>'FOD (ALL)'!Q144</f>
        <v>1953300</v>
      </c>
      <c r="ER144" s="137">
        <f>'FOD (ALL)'!AH144</f>
        <v>1171700</v>
      </c>
      <c r="ES144" s="137">
        <f>'FOD (ALL)'!AY144</f>
        <v>91000</v>
      </c>
      <c r="ET144" s="137">
        <f>'FOD (ALL)'!BP144</f>
        <v>-784800</v>
      </c>
      <c r="EU144" s="137">
        <f>'FOD (ALL)'!CG144</f>
        <v>-5818600</v>
      </c>
      <c r="EV144" s="137" t="str">
        <f t="shared" si="341"/>
        <v>Y</v>
      </c>
      <c r="EW144" s="137" t="str">
        <f t="shared" si="342"/>
        <v>Y</v>
      </c>
      <c r="EX144" s="137" t="str">
        <f t="shared" si="343"/>
        <v>Y</v>
      </c>
      <c r="EY144" s="137" t="str">
        <f t="shared" si="344"/>
        <v>Y</v>
      </c>
      <c r="EZ144" s="139">
        <f t="shared" si="345"/>
        <v>66.706494836562257</v>
      </c>
      <c r="FA144" s="139">
        <f t="shared" si="346"/>
        <v>1187.5824175824175</v>
      </c>
      <c r="FB144" s="139">
        <f t="shared" si="347"/>
        <v>-111.5953109072375</v>
      </c>
      <c r="FC144" s="139">
        <f t="shared" si="348"/>
        <v>-86.512219434228172</v>
      </c>
      <c r="FD144" s="139" t="str">
        <f t="shared" si="349"/>
        <v>N</v>
      </c>
      <c r="FE144" s="139" t="str">
        <f t="shared" si="350"/>
        <v>Y</v>
      </c>
      <c r="FF144" s="137" t="str">
        <f t="shared" si="351"/>
        <v>N</v>
      </c>
    </row>
    <row r="145" spans="1:162" x14ac:dyDescent="0.3">
      <c r="A145" s="137" t="str">
        <f>FOD!B145</f>
        <v xml:space="preserve">YESBANK   </v>
      </c>
      <c r="B145" s="137">
        <f>FOD!F145</f>
        <v>26.7</v>
      </c>
      <c r="C145" s="137">
        <f>FOD!P145</f>
        <v>27</v>
      </c>
      <c r="D145" s="137">
        <f>FOD!Z145</f>
        <v>27.3</v>
      </c>
      <c r="E145" s="137">
        <f>FOD!AJ145</f>
        <v>27.5</v>
      </c>
      <c r="F145" s="137">
        <f>FOD!AT145</f>
        <v>27.7</v>
      </c>
      <c r="G145" s="137" t="str">
        <f t="shared" si="253"/>
        <v>N</v>
      </c>
      <c r="H145" s="137" t="str">
        <f t="shared" si="254"/>
        <v>N</v>
      </c>
      <c r="I145" s="137" t="str">
        <f t="shared" si="255"/>
        <v>N</v>
      </c>
      <c r="J145" s="137" t="str">
        <f t="shared" si="256"/>
        <v>N</v>
      </c>
      <c r="K145" s="139">
        <f t="shared" si="257"/>
        <v>-1.1111111111111138</v>
      </c>
      <c r="L145" s="139">
        <f t="shared" si="258"/>
        <v>-1.0989010989011014</v>
      </c>
      <c r="M145" s="139">
        <f t="shared" si="259"/>
        <v>-0.72727272727272463</v>
      </c>
      <c r="N145" s="139">
        <f t="shared" si="260"/>
        <v>-0.72202166064981688</v>
      </c>
      <c r="O145" s="137" t="str">
        <f t="shared" si="261"/>
        <v>N</v>
      </c>
      <c r="P145" s="137" t="str">
        <f t="shared" si="262"/>
        <v>N</v>
      </c>
      <c r="Q145" s="137" t="str">
        <f t="shared" si="263"/>
        <v>N</v>
      </c>
      <c r="R145" s="137">
        <f>FOD!C145</f>
        <v>26.7</v>
      </c>
      <c r="S145" s="137">
        <f>FOD!M145</f>
        <v>27.15</v>
      </c>
      <c r="T145" s="137">
        <f>FOD!W145</f>
        <v>27.25</v>
      </c>
      <c r="U145" s="137">
        <f>FOD!AG145</f>
        <v>27.8</v>
      </c>
      <c r="V145" s="137">
        <f>FOD!AQ145</f>
        <v>28.75</v>
      </c>
      <c r="W145" s="137">
        <f>FOD!D145</f>
        <v>27.05</v>
      </c>
      <c r="X145" s="137">
        <f>FOD!N145</f>
        <v>27.65</v>
      </c>
      <c r="Y145" s="137">
        <f>FOD!X145</f>
        <v>27.65</v>
      </c>
      <c r="Z145" s="137">
        <f>FOD!AH145</f>
        <v>28.05</v>
      </c>
      <c r="AA145" s="137">
        <f>FOD!AR145</f>
        <v>28.75</v>
      </c>
      <c r="AB145" s="137">
        <f>FOD!E145</f>
        <v>26.1</v>
      </c>
      <c r="AC145" s="137">
        <f>FOD!O145</f>
        <v>26.9</v>
      </c>
      <c r="AD145" s="137">
        <f>FOD!Y145</f>
        <v>27.15</v>
      </c>
      <c r="AE145" s="137">
        <f>FOD!AI145</f>
        <v>27.2</v>
      </c>
      <c r="AF145" s="137">
        <f>FOD!AS145</f>
        <v>26.9</v>
      </c>
      <c r="AG145" s="137">
        <f>FOD!G145</f>
        <v>21190400</v>
      </c>
      <c r="AH145" s="137">
        <f>FOD!Q145</f>
        <v>22246400</v>
      </c>
      <c r="AI145" s="137">
        <f>FOD!AA145</f>
        <v>23496000</v>
      </c>
      <c r="AJ145" s="137">
        <f>FOD!AK145</f>
        <v>24085600</v>
      </c>
      <c r="AK145" s="137">
        <f>FOD!AU145</f>
        <v>27464800</v>
      </c>
      <c r="AL145" s="137" t="str">
        <f t="shared" si="264"/>
        <v>N</v>
      </c>
      <c r="AM145" s="137" t="str">
        <f t="shared" si="265"/>
        <v>N</v>
      </c>
      <c r="AN145" s="137" t="str">
        <f t="shared" si="266"/>
        <v>N</v>
      </c>
      <c r="AO145" s="137" t="str">
        <f t="shared" si="267"/>
        <v>N</v>
      </c>
      <c r="AP145" s="139">
        <f t="shared" si="268"/>
        <v>-4.7468354430379751</v>
      </c>
      <c r="AQ145" s="139">
        <f t="shared" si="269"/>
        <v>-5.3183520599250942</v>
      </c>
      <c r="AR145" s="139">
        <f t="shared" si="270"/>
        <v>-2.4479356960175376</v>
      </c>
      <c r="AS145" s="139">
        <f t="shared" si="271"/>
        <v>-12.303748798462031</v>
      </c>
      <c r="AT145" s="137" t="str">
        <f t="shared" si="272"/>
        <v>Y</v>
      </c>
      <c r="AU145" s="137" t="str">
        <f t="shared" si="273"/>
        <v>N</v>
      </c>
      <c r="AV145" s="137" t="str">
        <f t="shared" si="274"/>
        <v>Y</v>
      </c>
      <c r="AW145" s="137">
        <f>FOD!H145</f>
        <v>157006960</v>
      </c>
      <c r="AX145" s="137">
        <f>FOD!R145</f>
        <v>101649240</v>
      </c>
      <c r="AY145" s="137">
        <f>FOD!AB145</f>
        <v>113041720</v>
      </c>
      <c r="AZ145" s="137">
        <f>FOD!AL145</f>
        <v>268696560</v>
      </c>
      <c r="BA145" s="137">
        <f>FOD!AV145</f>
        <v>255971760</v>
      </c>
      <c r="BB145" s="137" t="str">
        <f t="shared" si="275"/>
        <v>Y</v>
      </c>
      <c r="BC145" s="137" t="str">
        <f t="shared" si="276"/>
        <v>N</v>
      </c>
      <c r="BD145" s="137" t="str">
        <f t="shared" si="277"/>
        <v>N</v>
      </c>
      <c r="BE145" s="137" t="str">
        <f t="shared" si="278"/>
        <v>Y</v>
      </c>
      <c r="BF145" s="139">
        <f t="shared" si="279"/>
        <v>54.459551296202513</v>
      </c>
      <c r="BG145" s="139">
        <f t="shared" si="280"/>
        <v>-10.07811983044844</v>
      </c>
      <c r="BH145" s="139">
        <f t="shared" si="281"/>
        <v>-57.929599098700777</v>
      </c>
      <c r="BI145" s="139">
        <f t="shared" si="282"/>
        <v>4.9711733825637641</v>
      </c>
      <c r="BJ145" s="137" t="str">
        <f t="shared" si="283"/>
        <v>Y</v>
      </c>
      <c r="BK145" s="137" t="str">
        <f t="shared" si="284"/>
        <v>Y</v>
      </c>
      <c r="BL145" s="137" t="str">
        <f t="shared" si="285"/>
        <v>N</v>
      </c>
      <c r="BM145" s="137">
        <f>FOD!I145</f>
        <v>5904800</v>
      </c>
      <c r="BN145" s="137">
        <f>FOD!S145</f>
        <v>3740000</v>
      </c>
      <c r="BO145" s="137">
        <f>FOD!AC145</f>
        <v>4136000</v>
      </c>
      <c r="BP145" s="137">
        <f>FOD!AM145</f>
        <v>9697600</v>
      </c>
      <c r="BQ145" s="137">
        <f>FOD!AW145</f>
        <v>9222400</v>
      </c>
      <c r="BR145" s="137" t="str">
        <f t="shared" si="286"/>
        <v>Y</v>
      </c>
      <c r="BS145" s="137" t="str">
        <f t="shared" si="287"/>
        <v>N</v>
      </c>
      <c r="BT145" s="137" t="str">
        <f t="shared" si="288"/>
        <v>N</v>
      </c>
      <c r="BU145" s="137" t="str">
        <f t="shared" si="289"/>
        <v>Y</v>
      </c>
      <c r="BV145" s="139">
        <f t="shared" si="290"/>
        <v>57.882352941176471</v>
      </c>
      <c r="BW145" s="139">
        <f t="shared" si="291"/>
        <v>-9.5744680851063837</v>
      </c>
      <c r="BX145" s="139">
        <f t="shared" si="292"/>
        <v>-57.350272232304903</v>
      </c>
      <c r="BY145" s="139">
        <f t="shared" si="293"/>
        <v>5.1526717557251906</v>
      </c>
      <c r="BZ145" s="137" t="str">
        <f t="shared" si="294"/>
        <v>Y</v>
      </c>
      <c r="CA145" s="137" t="str">
        <f t="shared" si="295"/>
        <v>Y</v>
      </c>
      <c r="CB145" s="137" t="str">
        <f t="shared" si="296"/>
        <v>N</v>
      </c>
      <c r="CC145" s="137">
        <f>FOD!J145</f>
        <v>659</v>
      </c>
      <c r="CD145" s="137">
        <f>FOD!T145</f>
        <v>409</v>
      </c>
      <c r="CE145" s="137">
        <f>FOD!AD145</f>
        <v>455</v>
      </c>
      <c r="CF145" s="137">
        <f>FOD!AN145</f>
        <v>1048</v>
      </c>
      <c r="CG145" s="137">
        <f>FOD!AX145</f>
        <v>1032</v>
      </c>
      <c r="CH145" s="137" t="str">
        <f t="shared" si="297"/>
        <v>Y</v>
      </c>
      <c r="CI145" s="137" t="str">
        <f t="shared" si="298"/>
        <v>N</v>
      </c>
      <c r="CJ145" s="137" t="str">
        <f t="shared" si="299"/>
        <v>N</v>
      </c>
      <c r="CK145" s="137" t="str">
        <f t="shared" si="300"/>
        <v>Y</v>
      </c>
      <c r="CL145" s="139">
        <f t="shared" si="301"/>
        <v>61.124694376528119</v>
      </c>
      <c r="CM145" s="139">
        <f t="shared" si="302"/>
        <v>-10.109890109890109</v>
      </c>
      <c r="CN145" s="139">
        <f t="shared" si="303"/>
        <v>-56.583969465648856</v>
      </c>
      <c r="CO145" s="139">
        <f t="shared" si="304"/>
        <v>1.5503875968992249</v>
      </c>
      <c r="CP145" s="137" t="str">
        <f t="shared" si="305"/>
        <v>Y</v>
      </c>
      <c r="CQ145" s="137" t="str">
        <f t="shared" si="306"/>
        <v>Y</v>
      </c>
      <c r="CR145" s="137" t="str">
        <f t="shared" si="307"/>
        <v>N</v>
      </c>
      <c r="CT145" s="144" t="str">
        <f>'FOD (ALL)'!M145</f>
        <v>VOLTAS</v>
      </c>
      <c r="CU145" s="137">
        <f>'FOD (ALL)'!N145</f>
        <v>3986</v>
      </c>
      <c r="CV145" s="137">
        <f>'FOD (ALL)'!AE145</f>
        <v>2487</v>
      </c>
      <c r="CW145" s="137">
        <f>'FOD (ALL)'!AV145</f>
        <v>2718</v>
      </c>
      <c r="CX145" s="137">
        <f>'FOD (ALL)'!BM145</f>
        <v>3629</v>
      </c>
      <c r="CY145" s="137">
        <f>'FOD (ALL)'!CD145</f>
        <v>3550</v>
      </c>
      <c r="CZ145" s="137" t="str">
        <f t="shared" si="308"/>
        <v>Y</v>
      </c>
      <c r="DA145" s="137" t="str">
        <f t="shared" si="309"/>
        <v>N</v>
      </c>
      <c r="DB145" s="137" t="str">
        <f t="shared" si="310"/>
        <v>N</v>
      </c>
      <c r="DC145" s="137" t="str">
        <f t="shared" si="311"/>
        <v>Y</v>
      </c>
      <c r="DD145" s="139">
        <f t="shared" si="312"/>
        <v>60.273421793325291</v>
      </c>
      <c r="DE145" s="139">
        <f t="shared" si="313"/>
        <v>-8.4988962472406193</v>
      </c>
      <c r="DF145" s="139">
        <f t="shared" si="314"/>
        <v>-25.103334251860016</v>
      </c>
      <c r="DG145" s="139">
        <f t="shared" si="315"/>
        <v>2.225352112676056</v>
      </c>
      <c r="DH145" s="139" t="str">
        <f t="shared" si="316"/>
        <v>Y</v>
      </c>
      <c r="DI145" s="139" t="str">
        <f t="shared" si="317"/>
        <v>Y</v>
      </c>
      <c r="DJ145" s="137" t="str">
        <f t="shared" si="318"/>
        <v>N</v>
      </c>
      <c r="DK145" s="137">
        <f>'FOD (ALL)'!O145</f>
        <v>18028.02</v>
      </c>
      <c r="DL145" s="137">
        <f>'FOD (ALL)'!AF145</f>
        <v>11444.240000000002</v>
      </c>
      <c r="DM145" s="137">
        <f>'FOD (ALL)'!AW145</f>
        <v>12073.14</v>
      </c>
      <c r="DN145" s="137">
        <f>'FOD (ALL)'!BN145</f>
        <v>16045.71</v>
      </c>
      <c r="DO145" s="137">
        <f>'FOD (ALL)'!CE145</f>
        <v>15804.77</v>
      </c>
      <c r="DP145" s="137" t="str">
        <f t="shared" si="319"/>
        <v>Y</v>
      </c>
      <c r="DQ145" s="137" t="str">
        <f t="shared" si="320"/>
        <v>N</v>
      </c>
      <c r="DR145" s="137" t="str">
        <f t="shared" si="321"/>
        <v>N</v>
      </c>
      <c r="DS145" s="137" t="str">
        <f t="shared" si="322"/>
        <v>Y</v>
      </c>
      <c r="DT145" s="139">
        <f t="shared" si="323"/>
        <v>57.529202463422621</v>
      </c>
      <c r="DU145" s="139">
        <f t="shared" si="324"/>
        <v>-5.2090839665571496</v>
      </c>
      <c r="DV145" s="139">
        <f t="shared" si="325"/>
        <v>-24.757832467369784</v>
      </c>
      <c r="DW145" s="139">
        <f t="shared" si="326"/>
        <v>1.5244764713437695</v>
      </c>
      <c r="DX145" s="139" t="str">
        <f t="shared" si="327"/>
        <v>Y</v>
      </c>
      <c r="DY145" s="139" t="str">
        <f t="shared" si="328"/>
        <v>Y</v>
      </c>
      <c r="DZ145" s="137" t="str">
        <f t="shared" si="329"/>
        <v>N</v>
      </c>
      <c r="EA145" s="137">
        <f>'FOD (ALL)'!P145</f>
        <v>4071000</v>
      </c>
      <c r="EB145" s="137">
        <f>'FOD (ALL)'!AG145</f>
        <v>3800000</v>
      </c>
      <c r="EC145" s="137">
        <f>'FOD (ALL)'!AX145</f>
        <v>3876000</v>
      </c>
      <c r="ED145" s="137">
        <f>'FOD (ALL)'!BO145</f>
        <v>3906000</v>
      </c>
      <c r="EE145" s="137">
        <f>'FOD (ALL)'!CF145</f>
        <v>3693000</v>
      </c>
      <c r="EF145" s="137" t="str">
        <f t="shared" si="330"/>
        <v>Y</v>
      </c>
      <c r="EG145" s="137" t="str">
        <f t="shared" si="331"/>
        <v>N</v>
      </c>
      <c r="EH145" s="137" t="str">
        <f t="shared" si="332"/>
        <v>N</v>
      </c>
      <c r="EI145" s="137" t="str">
        <f t="shared" si="333"/>
        <v>Y</v>
      </c>
      <c r="EJ145" s="139">
        <f t="shared" si="334"/>
        <v>7.1315789473684204</v>
      </c>
      <c r="EK145" s="139">
        <f t="shared" si="335"/>
        <v>-1.9607843137254901</v>
      </c>
      <c r="EL145" s="139">
        <f t="shared" si="336"/>
        <v>-0.76804915514592931</v>
      </c>
      <c r="EM145" s="139">
        <f t="shared" si="337"/>
        <v>5.767668562144598</v>
      </c>
      <c r="EN145" s="139" t="str">
        <f t="shared" si="338"/>
        <v>Y</v>
      </c>
      <c r="EO145" s="139" t="str">
        <f t="shared" si="339"/>
        <v>N</v>
      </c>
      <c r="EP145" s="137" t="str">
        <f t="shared" si="340"/>
        <v>N</v>
      </c>
      <c r="EQ145" s="137">
        <f>'FOD (ALL)'!Q145</f>
        <v>271000</v>
      </c>
      <c r="ER145" s="137">
        <f>'FOD (ALL)'!AH145</f>
        <v>-76000</v>
      </c>
      <c r="ES145" s="137">
        <f>'FOD (ALL)'!AY145</f>
        <v>-30000</v>
      </c>
      <c r="ET145" s="137">
        <f>'FOD (ALL)'!BP145</f>
        <v>213000</v>
      </c>
      <c r="EU145" s="137">
        <f>'FOD (ALL)'!CG145</f>
        <v>-256000</v>
      </c>
      <c r="EV145" s="137" t="str">
        <f t="shared" si="341"/>
        <v>Y</v>
      </c>
      <c r="EW145" s="137" t="str">
        <f t="shared" si="342"/>
        <v>N</v>
      </c>
      <c r="EX145" s="137" t="str">
        <f t="shared" si="343"/>
        <v>N</v>
      </c>
      <c r="EY145" s="137" t="str">
        <f t="shared" si="344"/>
        <v>Y</v>
      </c>
      <c r="EZ145" s="139">
        <f t="shared" si="345"/>
        <v>-456.57894736842104</v>
      </c>
      <c r="FA145" s="139">
        <f t="shared" si="346"/>
        <v>153.33333333333334</v>
      </c>
      <c r="FB145" s="139">
        <f t="shared" si="347"/>
        <v>-114.08450704225352</v>
      </c>
      <c r="FC145" s="139">
        <f t="shared" si="348"/>
        <v>-183.203125</v>
      </c>
      <c r="FD145" s="139" t="str">
        <f t="shared" si="349"/>
        <v>N</v>
      </c>
      <c r="FE145" s="139" t="str">
        <f t="shared" si="350"/>
        <v>Y</v>
      </c>
      <c r="FF145" s="137" t="str">
        <f t="shared" si="351"/>
        <v>Y</v>
      </c>
    </row>
    <row r="146" spans="1:162" x14ac:dyDescent="0.3">
      <c r="A146" s="137" t="str">
        <f>FOD!B146</f>
        <v xml:space="preserve">ZEEL      </v>
      </c>
      <c r="B146" s="137">
        <f>FOD!F146</f>
        <v>163.19999999999999</v>
      </c>
      <c r="C146" s="137">
        <f>FOD!P146</f>
        <v>153.44999999999999</v>
      </c>
      <c r="D146" s="137">
        <f>FOD!Z146</f>
        <v>153.9</v>
      </c>
      <c r="E146" s="137">
        <f>FOD!AJ146</f>
        <v>150.6</v>
      </c>
      <c r="F146" s="137">
        <f>FOD!AT146</f>
        <v>149.25</v>
      </c>
      <c r="G146" s="137" t="str">
        <f t="shared" si="253"/>
        <v>Y</v>
      </c>
      <c r="H146" s="137" t="str">
        <f t="shared" si="254"/>
        <v>N</v>
      </c>
      <c r="I146" s="137" t="str">
        <f t="shared" si="255"/>
        <v>Y</v>
      </c>
      <c r="J146" s="137" t="str">
        <f t="shared" si="256"/>
        <v>Y</v>
      </c>
      <c r="K146" s="139">
        <f t="shared" si="257"/>
        <v>6.3538611925708697</v>
      </c>
      <c r="L146" s="139">
        <f t="shared" si="258"/>
        <v>-0.29239766081872454</v>
      </c>
      <c r="M146" s="139">
        <f t="shared" si="259"/>
        <v>2.191235059760964</v>
      </c>
      <c r="N146" s="139">
        <f t="shared" si="260"/>
        <v>0.90452261306532278</v>
      </c>
      <c r="O146" s="137" t="str">
        <f t="shared" si="261"/>
        <v>Y</v>
      </c>
      <c r="P146" s="137" t="str">
        <f t="shared" si="262"/>
        <v>N</v>
      </c>
      <c r="Q146" s="137" t="str">
        <f t="shared" si="263"/>
        <v>Y</v>
      </c>
      <c r="R146" s="137">
        <f>FOD!C146</f>
        <v>152.69999999999999</v>
      </c>
      <c r="S146" s="137">
        <f>FOD!M146</f>
        <v>154.94999999999999</v>
      </c>
      <c r="T146" s="137">
        <f>FOD!W146</f>
        <v>151.1</v>
      </c>
      <c r="U146" s="137">
        <f>FOD!AG146</f>
        <v>152</v>
      </c>
      <c r="V146" s="137">
        <f>FOD!AQ146</f>
        <v>163.5</v>
      </c>
      <c r="W146" s="137">
        <f>FOD!D146</f>
        <v>165.6</v>
      </c>
      <c r="X146" s="137">
        <f>FOD!N146</f>
        <v>159.80000000000001</v>
      </c>
      <c r="Y146" s="137">
        <f>FOD!X146</f>
        <v>154.94999999999999</v>
      </c>
      <c r="Z146" s="137">
        <f>FOD!AH146</f>
        <v>156</v>
      </c>
      <c r="AA146" s="137">
        <f>FOD!AR146</f>
        <v>164.4</v>
      </c>
      <c r="AB146" s="137">
        <f>FOD!E146</f>
        <v>151.44999999999999</v>
      </c>
      <c r="AC146" s="137">
        <f>FOD!O146</f>
        <v>152</v>
      </c>
      <c r="AD146" s="137">
        <f>FOD!Y146</f>
        <v>150</v>
      </c>
      <c r="AE146" s="137">
        <f>FOD!AI146</f>
        <v>147.75</v>
      </c>
      <c r="AF146" s="137">
        <f>FOD!AS146</f>
        <v>148</v>
      </c>
      <c r="AG146" s="137">
        <f>FOD!G146</f>
        <v>22814000</v>
      </c>
      <c r="AH146" s="137">
        <f>FOD!Q146</f>
        <v>24055000</v>
      </c>
      <c r="AI146" s="137">
        <f>FOD!AA146</f>
        <v>24701000</v>
      </c>
      <c r="AJ146" s="137">
        <f>FOD!AK146</f>
        <v>25146400</v>
      </c>
      <c r="AK146" s="137">
        <f>FOD!AU146</f>
        <v>25205900</v>
      </c>
      <c r="AL146" s="137" t="str">
        <f t="shared" si="264"/>
        <v>N</v>
      </c>
      <c r="AM146" s="137" t="str">
        <f t="shared" si="265"/>
        <v>N</v>
      </c>
      <c r="AN146" s="137" t="str">
        <f t="shared" si="266"/>
        <v>N</v>
      </c>
      <c r="AO146" s="137" t="str">
        <f t="shared" si="267"/>
        <v>N</v>
      </c>
      <c r="AP146" s="139">
        <f t="shared" si="268"/>
        <v>-5.1590106007067131</v>
      </c>
      <c r="AQ146" s="139">
        <f t="shared" si="269"/>
        <v>-2.6152787336545078</v>
      </c>
      <c r="AR146" s="139">
        <f t="shared" si="270"/>
        <v>-1.7712276906435911</v>
      </c>
      <c r="AS146" s="139">
        <f t="shared" si="271"/>
        <v>-0.23605584406825386</v>
      </c>
      <c r="AT146" s="137" t="str">
        <f t="shared" si="272"/>
        <v>N</v>
      </c>
      <c r="AU146" s="137" t="str">
        <f t="shared" si="273"/>
        <v>N</v>
      </c>
      <c r="AV146" s="137" t="str">
        <f t="shared" si="274"/>
        <v>N</v>
      </c>
      <c r="AW146" s="137">
        <f>FOD!H146</f>
        <v>4551499845</v>
      </c>
      <c r="AX146" s="137">
        <f>FOD!R146</f>
        <v>1867810315</v>
      </c>
      <c r="AY146" s="137">
        <f>FOD!AB146</f>
        <v>1401623650</v>
      </c>
      <c r="AZ146" s="137">
        <f>FOD!AL146</f>
        <v>2030290280</v>
      </c>
      <c r="BA146" s="137">
        <f>FOD!AV146</f>
        <v>2837068970</v>
      </c>
      <c r="BB146" s="137" t="str">
        <f t="shared" si="275"/>
        <v>Y</v>
      </c>
      <c r="BC146" s="137" t="str">
        <f t="shared" si="276"/>
        <v>Y</v>
      </c>
      <c r="BD146" s="137" t="str">
        <f t="shared" si="277"/>
        <v>N</v>
      </c>
      <c r="BE146" s="137" t="str">
        <f t="shared" si="278"/>
        <v>N</v>
      </c>
      <c r="BF146" s="139">
        <f t="shared" si="279"/>
        <v>143.68105307310074</v>
      </c>
      <c r="BG146" s="139">
        <f t="shared" si="280"/>
        <v>33.260473665666247</v>
      </c>
      <c r="BH146" s="139">
        <f t="shared" si="281"/>
        <v>-30.964371754762084</v>
      </c>
      <c r="BI146" s="139">
        <f t="shared" si="282"/>
        <v>-28.437048888522437</v>
      </c>
      <c r="BJ146" s="137" t="str">
        <f t="shared" si="283"/>
        <v>Y</v>
      </c>
      <c r="BK146" s="137" t="str">
        <f t="shared" si="284"/>
        <v>Y</v>
      </c>
      <c r="BL146" s="137" t="str">
        <f t="shared" si="285"/>
        <v>N</v>
      </c>
      <c r="BM146" s="137">
        <f>FOD!I146</f>
        <v>28383200</v>
      </c>
      <c r="BN146" s="137">
        <f>FOD!S146</f>
        <v>11927200</v>
      </c>
      <c r="BO146" s="137">
        <f>FOD!AC146</f>
        <v>9157900</v>
      </c>
      <c r="BP146" s="137">
        <f>FOD!AM146</f>
        <v>13328000</v>
      </c>
      <c r="BQ146" s="137">
        <f>FOD!AW146</f>
        <v>18530000</v>
      </c>
      <c r="BR146" s="137" t="str">
        <f t="shared" si="286"/>
        <v>Y</v>
      </c>
      <c r="BS146" s="137" t="str">
        <f t="shared" si="287"/>
        <v>Y</v>
      </c>
      <c r="BT146" s="137" t="str">
        <f t="shared" si="288"/>
        <v>N</v>
      </c>
      <c r="BU146" s="137" t="str">
        <f t="shared" si="289"/>
        <v>N</v>
      </c>
      <c r="BV146" s="139">
        <f t="shared" si="290"/>
        <v>137.97035347776512</v>
      </c>
      <c r="BW146" s="139">
        <f t="shared" si="291"/>
        <v>30.239465379617599</v>
      </c>
      <c r="BX146" s="139">
        <f t="shared" si="292"/>
        <v>-31.288265306122447</v>
      </c>
      <c r="BY146" s="139">
        <f t="shared" si="293"/>
        <v>-28.073394495412845</v>
      </c>
      <c r="BZ146" s="137" t="str">
        <f t="shared" si="294"/>
        <v>Y</v>
      </c>
      <c r="CA146" s="137" t="str">
        <f t="shared" si="295"/>
        <v>Y</v>
      </c>
      <c r="CB146" s="137" t="str">
        <f t="shared" si="296"/>
        <v>N</v>
      </c>
      <c r="CC146" s="137">
        <f>FOD!J146</f>
        <v>13758</v>
      </c>
      <c r="CD146" s="137">
        <f>FOD!T146</f>
        <v>6183</v>
      </c>
      <c r="CE146" s="137">
        <f>FOD!AD146</f>
        <v>4818</v>
      </c>
      <c r="CF146" s="137">
        <f>FOD!AN146</f>
        <v>6850</v>
      </c>
      <c r="CG146" s="137">
        <f>FOD!AX146</f>
        <v>9555</v>
      </c>
      <c r="CH146" s="137" t="str">
        <f t="shared" si="297"/>
        <v>Y</v>
      </c>
      <c r="CI146" s="137" t="str">
        <f t="shared" si="298"/>
        <v>Y</v>
      </c>
      <c r="CJ146" s="137" t="str">
        <f t="shared" si="299"/>
        <v>N</v>
      </c>
      <c r="CK146" s="137" t="str">
        <f t="shared" si="300"/>
        <v>N</v>
      </c>
      <c r="CL146" s="139">
        <f t="shared" si="301"/>
        <v>122.5133430373605</v>
      </c>
      <c r="CM146" s="139">
        <f t="shared" si="302"/>
        <v>28.33125778331258</v>
      </c>
      <c r="CN146" s="139">
        <f t="shared" si="303"/>
        <v>-29.664233576642335</v>
      </c>
      <c r="CO146" s="139">
        <f t="shared" si="304"/>
        <v>-28.309785452642593</v>
      </c>
      <c r="CP146" s="137" t="str">
        <f t="shared" si="305"/>
        <v>Y</v>
      </c>
      <c r="CQ146" s="137" t="str">
        <f t="shared" si="306"/>
        <v>Y</v>
      </c>
      <c r="CR146" s="137" t="str">
        <f t="shared" si="307"/>
        <v>N</v>
      </c>
      <c r="CT146" s="144" t="str">
        <f>'FOD (ALL)'!M146</f>
        <v>WIPRO</v>
      </c>
      <c r="CU146" s="137">
        <f>'FOD (ALL)'!N146</f>
        <v>4551</v>
      </c>
      <c r="CV146" s="137">
        <f>'FOD (ALL)'!AE146</f>
        <v>1932</v>
      </c>
      <c r="CW146" s="137">
        <f>'FOD (ALL)'!AV146</f>
        <v>1966</v>
      </c>
      <c r="CX146" s="137">
        <f>'FOD (ALL)'!BM146</f>
        <v>1297</v>
      </c>
      <c r="CY146" s="137">
        <f>'FOD (ALL)'!CD146</f>
        <v>2888</v>
      </c>
      <c r="CZ146" s="137" t="str">
        <f t="shared" si="308"/>
        <v>Y</v>
      </c>
      <c r="DA146" s="137" t="str">
        <f t="shared" si="309"/>
        <v>N</v>
      </c>
      <c r="DB146" s="137" t="str">
        <f t="shared" si="310"/>
        <v>Y</v>
      </c>
      <c r="DC146" s="137" t="str">
        <f t="shared" si="311"/>
        <v>N</v>
      </c>
      <c r="DD146" s="139">
        <f t="shared" si="312"/>
        <v>135.55900621118013</v>
      </c>
      <c r="DE146" s="139">
        <f t="shared" si="313"/>
        <v>-1.7293997965412005</v>
      </c>
      <c r="DF146" s="139">
        <f t="shared" si="314"/>
        <v>51.580570547417118</v>
      </c>
      <c r="DG146" s="139">
        <f t="shared" si="315"/>
        <v>-55.090027700831023</v>
      </c>
      <c r="DH146" s="139" t="str">
        <f t="shared" si="316"/>
        <v>Y</v>
      </c>
      <c r="DI146" s="139" t="str">
        <f t="shared" si="317"/>
        <v>N</v>
      </c>
      <c r="DJ146" s="137" t="str">
        <f t="shared" si="318"/>
        <v>Y</v>
      </c>
      <c r="DK146" s="137">
        <f>'FOD (ALL)'!O146</f>
        <v>27487.599999999999</v>
      </c>
      <c r="DL146" s="137">
        <f>'FOD (ALL)'!AF146</f>
        <v>11643.55</v>
      </c>
      <c r="DM146" s="137">
        <f>'FOD (ALL)'!AW146</f>
        <v>11592.160000000002</v>
      </c>
      <c r="DN146" s="137">
        <f>'FOD (ALL)'!BN146</f>
        <v>7594.75</v>
      </c>
      <c r="DO146" s="137">
        <f>'FOD (ALL)'!CE146</f>
        <v>16876.240000000002</v>
      </c>
      <c r="DP146" s="137" t="str">
        <f t="shared" si="319"/>
        <v>Y</v>
      </c>
      <c r="DQ146" s="137" t="str">
        <f t="shared" si="320"/>
        <v>Y</v>
      </c>
      <c r="DR146" s="137" t="str">
        <f t="shared" si="321"/>
        <v>Y</v>
      </c>
      <c r="DS146" s="137" t="str">
        <f t="shared" si="322"/>
        <v>N</v>
      </c>
      <c r="DT146" s="139">
        <f t="shared" si="323"/>
        <v>136.07576727029127</v>
      </c>
      <c r="DU146" s="139">
        <f t="shared" si="324"/>
        <v>0.44331686243113966</v>
      </c>
      <c r="DV146" s="139">
        <f t="shared" si="325"/>
        <v>52.633858915698362</v>
      </c>
      <c r="DW146" s="139">
        <f t="shared" si="326"/>
        <v>-54.997380933193654</v>
      </c>
      <c r="DX146" s="139" t="str">
        <f t="shared" si="327"/>
        <v>Y</v>
      </c>
      <c r="DY146" s="139" t="str">
        <f t="shared" si="328"/>
        <v>N</v>
      </c>
      <c r="DZ146" s="137" t="str">
        <f t="shared" si="329"/>
        <v>Y</v>
      </c>
      <c r="EA146" s="137">
        <f>'FOD (ALL)'!P146</f>
        <v>26480000</v>
      </c>
      <c r="EB146" s="137">
        <f>'FOD (ALL)'!AG146</f>
        <v>25788800</v>
      </c>
      <c r="EC146" s="137">
        <f>'FOD (ALL)'!AX146</f>
        <v>25132800</v>
      </c>
      <c r="ED146" s="137">
        <f>'FOD (ALL)'!BO146</f>
        <v>24435200</v>
      </c>
      <c r="EE146" s="137">
        <f>'FOD (ALL)'!CF146</f>
        <v>23996800</v>
      </c>
      <c r="EF146" s="137" t="str">
        <f t="shared" si="330"/>
        <v>Y</v>
      </c>
      <c r="EG146" s="137" t="str">
        <f t="shared" si="331"/>
        <v>Y</v>
      </c>
      <c r="EH146" s="137" t="str">
        <f t="shared" si="332"/>
        <v>Y</v>
      </c>
      <c r="EI146" s="137" t="str">
        <f t="shared" si="333"/>
        <v>Y</v>
      </c>
      <c r="EJ146" s="139">
        <f t="shared" si="334"/>
        <v>2.6802332795632209</v>
      </c>
      <c r="EK146" s="139">
        <f t="shared" si="335"/>
        <v>2.6101349630761392</v>
      </c>
      <c r="EL146" s="139">
        <f t="shared" si="336"/>
        <v>2.8548978522786799</v>
      </c>
      <c r="EM146" s="139">
        <f t="shared" si="337"/>
        <v>1.8269102547006268</v>
      </c>
      <c r="EN146" s="139" t="str">
        <f t="shared" si="338"/>
        <v>Y</v>
      </c>
      <c r="EO146" s="139" t="str">
        <f t="shared" si="339"/>
        <v>N</v>
      </c>
      <c r="EP146" s="137" t="str">
        <f t="shared" si="340"/>
        <v>Y</v>
      </c>
      <c r="EQ146" s="137">
        <f>'FOD (ALL)'!Q146</f>
        <v>691200</v>
      </c>
      <c r="ER146" s="137">
        <f>'FOD (ALL)'!AH146</f>
        <v>656000</v>
      </c>
      <c r="ES146" s="137">
        <f>'FOD (ALL)'!AY146</f>
        <v>697600</v>
      </c>
      <c r="ET146" s="137">
        <f>'FOD (ALL)'!BP146</f>
        <v>438400</v>
      </c>
      <c r="EU146" s="137">
        <f>'FOD (ALL)'!CG146</f>
        <v>649600</v>
      </c>
      <c r="EV146" s="137" t="str">
        <f t="shared" si="341"/>
        <v>Y</v>
      </c>
      <c r="EW146" s="137" t="str">
        <f t="shared" si="342"/>
        <v>N</v>
      </c>
      <c r="EX146" s="137" t="str">
        <f t="shared" si="343"/>
        <v>Y</v>
      </c>
      <c r="EY146" s="137" t="str">
        <f t="shared" si="344"/>
        <v>N</v>
      </c>
      <c r="EZ146" s="139">
        <f t="shared" si="345"/>
        <v>5.3658536585365857</v>
      </c>
      <c r="FA146" s="139">
        <f t="shared" si="346"/>
        <v>-5.9633027522935782</v>
      </c>
      <c r="FB146" s="139">
        <f t="shared" si="347"/>
        <v>59.12408759124088</v>
      </c>
      <c r="FC146" s="139">
        <f t="shared" si="348"/>
        <v>-32.512315270935957</v>
      </c>
      <c r="FD146" s="139" t="str">
        <f t="shared" si="349"/>
        <v>Y</v>
      </c>
      <c r="FE146" s="139" t="str">
        <f t="shared" si="350"/>
        <v>N</v>
      </c>
      <c r="FF146" s="137" t="str">
        <f t="shared" si="351"/>
        <v>Y</v>
      </c>
    </row>
    <row r="147" spans="1:162" x14ac:dyDescent="0.3">
      <c r="CT147" s="144" t="str">
        <f>'FOD (ALL)'!M147</f>
        <v>YESBANK</v>
      </c>
      <c r="CU147" s="137">
        <f>'FOD (ALL)'!N147</f>
        <v>671</v>
      </c>
      <c r="CV147" s="137">
        <f>'FOD (ALL)'!AE147</f>
        <v>425</v>
      </c>
      <c r="CW147" s="137">
        <f>'FOD (ALL)'!AV147</f>
        <v>470</v>
      </c>
      <c r="CX147" s="137">
        <f>'FOD (ALL)'!BM147</f>
        <v>1102</v>
      </c>
      <c r="CY147" s="137">
        <f>'FOD (ALL)'!CD147</f>
        <v>1048</v>
      </c>
      <c r="CZ147" s="137" t="str">
        <f t="shared" si="308"/>
        <v>Y</v>
      </c>
      <c r="DA147" s="137" t="str">
        <f t="shared" si="309"/>
        <v>N</v>
      </c>
      <c r="DB147" s="137" t="str">
        <f t="shared" si="310"/>
        <v>N</v>
      </c>
      <c r="DC147" s="137" t="str">
        <f t="shared" si="311"/>
        <v>Y</v>
      </c>
      <c r="DD147" s="139">
        <f t="shared" si="312"/>
        <v>57.882352941176471</v>
      </c>
      <c r="DE147" s="139">
        <f t="shared" si="313"/>
        <v>-9.5744680851063837</v>
      </c>
      <c r="DF147" s="139">
        <f t="shared" si="314"/>
        <v>-57.350272232304903</v>
      </c>
      <c r="DG147" s="139">
        <f t="shared" si="315"/>
        <v>5.1526717557251906</v>
      </c>
      <c r="DH147" s="139" t="str">
        <f t="shared" si="316"/>
        <v>Y</v>
      </c>
      <c r="DI147" s="139" t="str">
        <f t="shared" si="317"/>
        <v>Y</v>
      </c>
      <c r="DJ147" s="137" t="str">
        <f t="shared" si="318"/>
        <v>N</v>
      </c>
      <c r="DK147" s="137">
        <f>'FOD (ALL)'!O147</f>
        <v>1570.06</v>
      </c>
      <c r="DL147" s="137">
        <f>'FOD (ALL)'!AF147</f>
        <v>1016.49</v>
      </c>
      <c r="DM147" s="137">
        <f>'FOD (ALL)'!AW147</f>
        <v>1130.4100000000001</v>
      </c>
      <c r="DN147" s="137">
        <f>'FOD (ALL)'!BN147</f>
        <v>2686.96</v>
      </c>
      <c r="DO147" s="137">
        <f>'FOD (ALL)'!CE147</f>
        <v>2559.71</v>
      </c>
      <c r="DP147" s="137" t="str">
        <f t="shared" si="319"/>
        <v>Y</v>
      </c>
      <c r="DQ147" s="137" t="str">
        <f t="shared" si="320"/>
        <v>N</v>
      </c>
      <c r="DR147" s="137" t="str">
        <f t="shared" si="321"/>
        <v>N</v>
      </c>
      <c r="DS147" s="137" t="str">
        <f t="shared" si="322"/>
        <v>Y</v>
      </c>
      <c r="DT147" s="139">
        <f t="shared" si="323"/>
        <v>54.458971558992211</v>
      </c>
      <c r="DU147" s="139">
        <f t="shared" si="324"/>
        <v>-10.077759397032942</v>
      </c>
      <c r="DV147" s="139">
        <f t="shared" si="325"/>
        <v>-57.929779378926369</v>
      </c>
      <c r="DW147" s="139">
        <f t="shared" si="326"/>
        <v>4.9712662762578574</v>
      </c>
      <c r="DX147" s="139" t="str">
        <f t="shared" si="327"/>
        <v>Y</v>
      </c>
      <c r="DY147" s="139" t="str">
        <f t="shared" si="328"/>
        <v>Y</v>
      </c>
      <c r="DZ147" s="137" t="str">
        <f t="shared" si="329"/>
        <v>N</v>
      </c>
      <c r="EA147" s="137">
        <f>'FOD (ALL)'!P147</f>
        <v>21190400</v>
      </c>
      <c r="EB147" s="137">
        <f>'FOD (ALL)'!AG147</f>
        <v>22228800</v>
      </c>
      <c r="EC147" s="137">
        <f>'FOD (ALL)'!AX147</f>
        <v>23487200</v>
      </c>
      <c r="ED147" s="137">
        <f>'FOD (ALL)'!BO147</f>
        <v>24085600</v>
      </c>
      <c r="EE147" s="137">
        <f>'FOD (ALL)'!CF147</f>
        <v>27464800</v>
      </c>
      <c r="EF147" s="137" t="str">
        <f t="shared" si="330"/>
        <v>N</v>
      </c>
      <c r="EG147" s="137" t="str">
        <f t="shared" si="331"/>
        <v>N</v>
      </c>
      <c r="EH147" s="137" t="str">
        <f t="shared" si="332"/>
        <v>N</v>
      </c>
      <c r="EI147" s="137" t="str">
        <f t="shared" si="333"/>
        <v>N</v>
      </c>
      <c r="EJ147" s="139">
        <f t="shared" si="334"/>
        <v>-4.6714172604908946</v>
      </c>
      <c r="EK147" s="139">
        <f t="shared" si="335"/>
        <v>-5.3578119145747474</v>
      </c>
      <c r="EL147" s="139">
        <f t="shared" si="336"/>
        <v>-2.4844720496894408</v>
      </c>
      <c r="EM147" s="139">
        <f t="shared" si="337"/>
        <v>-12.303748798462031</v>
      </c>
      <c r="EN147" s="139" t="str">
        <f t="shared" si="338"/>
        <v>Y</v>
      </c>
      <c r="EO147" s="139" t="str">
        <f t="shared" si="339"/>
        <v>N</v>
      </c>
      <c r="EP147" s="137" t="str">
        <f t="shared" si="340"/>
        <v>Y</v>
      </c>
      <c r="EQ147" s="137">
        <f>'FOD (ALL)'!Q147</f>
        <v>-1038400</v>
      </c>
      <c r="ER147" s="137">
        <f>'FOD (ALL)'!AH147</f>
        <v>-1258400</v>
      </c>
      <c r="ES147" s="137">
        <f>'FOD (ALL)'!AY147</f>
        <v>-598400</v>
      </c>
      <c r="ET147" s="137">
        <f>'FOD (ALL)'!BP147</f>
        <v>-3379200</v>
      </c>
      <c r="EU147" s="137">
        <f>'FOD (ALL)'!CG147</f>
        <v>-941600</v>
      </c>
      <c r="EV147" s="137" t="str">
        <f t="shared" si="341"/>
        <v>Y</v>
      </c>
      <c r="EW147" s="137" t="str">
        <f t="shared" si="342"/>
        <v>N</v>
      </c>
      <c r="EX147" s="137" t="str">
        <f t="shared" si="343"/>
        <v>Y</v>
      </c>
      <c r="EY147" s="137" t="str">
        <f t="shared" si="344"/>
        <v>N</v>
      </c>
      <c r="EZ147" s="139">
        <f t="shared" si="345"/>
        <v>-17.482517482517483</v>
      </c>
      <c r="FA147" s="139">
        <f t="shared" si="346"/>
        <v>110.29411764705883</v>
      </c>
      <c r="FB147" s="139">
        <f t="shared" si="347"/>
        <v>-82.291666666666657</v>
      </c>
      <c r="FC147" s="139">
        <f t="shared" si="348"/>
        <v>258.87850467289718</v>
      </c>
      <c r="FD147" s="139" t="str">
        <f t="shared" si="349"/>
        <v>N</v>
      </c>
      <c r="FE147" s="139" t="str">
        <f t="shared" si="350"/>
        <v>Y</v>
      </c>
      <c r="FF147" s="137" t="str">
        <f t="shared" si="351"/>
        <v>N</v>
      </c>
    </row>
    <row r="148" spans="1:162" x14ac:dyDescent="0.3">
      <c r="CT148" s="144" t="str">
        <f>'FOD (ALL)'!M148</f>
        <v>ZEEL</v>
      </c>
      <c r="CU148" s="137">
        <f>'FOD (ALL)'!N148</f>
        <v>21435</v>
      </c>
      <c r="CV148" s="137">
        <f>'FOD (ALL)'!AE148</f>
        <v>8305</v>
      </c>
      <c r="CW148" s="137">
        <f>'FOD (ALL)'!AV148</f>
        <v>6237</v>
      </c>
      <c r="CX148" s="137">
        <f>'FOD (ALL)'!BM148</f>
        <v>8563</v>
      </c>
      <c r="CY148" s="137">
        <f>'FOD (ALL)'!CD148</f>
        <v>11299</v>
      </c>
      <c r="CZ148" s="137" t="str">
        <f t="shared" si="308"/>
        <v>Y</v>
      </c>
      <c r="DA148" s="137" t="str">
        <f t="shared" si="309"/>
        <v>Y</v>
      </c>
      <c r="DB148" s="137" t="str">
        <f t="shared" si="310"/>
        <v>N</v>
      </c>
      <c r="DC148" s="137" t="str">
        <f t="shared" si="311"/>
        <v>N</v>
      </c>
      <c r="DD148" s="139">
        <f t="shared" si="312"/>
        <v>158.09753160746538</v>
      </c>
      <c r="DE148" s="139">
        <f t="shared" si="313"/>
        <v>33.156966490299823</v>
      </c>
      <c r="DF148" s="139">
        <f t="shared" si="314"/>
        <v>-27.16337732103235</v>
      </c>
      <c r="DG148" s="139">
        <f t="shared" si="315"/>
        <v>-24.214532259491993</v>
      </c>
      <c r="DH148" s="139" t="str">
        <f t="shared" si="316"/>
        <v>Y</v>
      </c>
      <c r="DI148" s="139" t="str">
        <f t="shared" si="317"/>
        <v>Y</v>
      </c>
      <c r="DJ148" s="137" t="str">
        <f t="shared" si="318"/>
        <v>N</v>
      </c>
      <c r="DK148" s="137">
        <f>'FOD (ALL)'!O148</f>
        <v>58493.659999999996</v>
      </c>
      <c r="DL148" s="137">
        <f>'FOD (ALL)'!AF148</f>
        <v>22141.77</v>
      </c>
      <c r="DM148" s="137">
        <f>'FOD (ALL)'!AW148</f>
        <v>16241.13</v>
      </c>
      <c r="DN148" s="137">
        <f>'FOD (ALL)'!BN148</f>
        <v>22177.63</v>
      </c>
      <c r="DO148" s="137">
        <f>'FOD (ALL)'!CE148</f>
        <v>29416.100000000002</v>
      </c>
      <c r="DP148" s="137" t="str">
        <f t="shared" si="319"/>
        <v>Y</v>
      </c>
      <c r="DQ148" s="137" t="str">
        <f t="shared" si="320"/>
        <v>Y</v>
      </c>
      <c r="DR148" s="137" t="str">
        <f t="shared" si="321"/>
        <v>N</v>
      </c>
      <c r="DS148" s="137" t="str">
        <f t="shared" si="322"/>
        <v>N</v>
      </c>
      <c r="DT148" s="139">
        <f t="shared" si="323"/>
        <v>164.1778864110683</v>
      </c>
      <c r="DU148" s="139">
        <f t="shared" si="324"/>
        <v>36.331462158113389</v>
      </c>
      <c r="DV148" s="139">
        <f t="shared" si="325"/>
        <v>-26.767963934829837</v>
      </c>
      <c r="DW148" s="139">
        <f t="shared" si="326"/>
        <v>-24.6071709030089</v>
      </c>
      <c r="DX148" s="139" t="str">
        <f t="shared" si="327"/>
        <v>Y</v>
      </c>
      <c r="DY148" s="139" t="str">
        <f t="shared" si="328"/>
        <v>Y</v>
      </c>
      <c r="DZ148" s="137" t="str">
        <f t="shared" si="329"/>
        <v>N</v>
      </c>
      <c r="EA148" s="137">
        <f>'FOD (ALL)'!P148</f>
        <v>29037400</v>
      </c>
      <c r="EB148" s="137">
        <f>'FOD (ALL)'!AG148</f>
        <v>26196700</v>
      </c>
      <c r="EC148" s="137">
        <f>'FOD (ALL)'!AX148</f>
        <v>26042400</v>
      </c>
      <c r="ED148" s="137">
        <f>'FOD (ALL)'!BO148</f>
        <v>25900000</v>
      </c>
      <c r="EE148" s="137">
        <f>'FOD (ALL)'!CF148</f>
        <v>25706600</v>
      </c>
      <c r="EF148" s="137" t="str">
        <f t="shared" si="330"/>
        <v>Y</v>
      </c>
      <c r="EG148" s="137" t="str">
        <f t="shared" si="331"/>
        <v>Y</v>
      </c>
      <c r="EH148" s="137" t="str">
        <f t="shared" si="332"/>
        <v>Y</v>
      </c>
      <c r="EI148" s="137" t="str">
        <f t="shared" si="333"/>
        <v>Y</v>
      </c>
      <c r="EJ148" s="139">
        <f t="shared" si="334"/>
        <v>10.843732225814701</v>
      </c>
      <c r="EK148" s="139">
        <f t="shared" si="335"/>
        <v>0.59249531533192024</v>
      </c>
      <c r="EL148" s="139">
        <f t="shared" si="336"/>
        <v>0.54980694980694989</v>
      </c>
      <c r="EM148" s="139">
        <f t="shared" si="337"/>
        <v>0.75233597597504143</v>
      </c>
      <c r="EN148" s="139" t="str">
        <f t="shared" si="338"/>
        <v>Y</v>
      </c>
      <c r="EO148" s="139" t="str">
        <f t="shared" si="339"/>
        <v>Y</v>
      </c>
      <c r="EP148" s="137" t="str">
        <f t="shared" si="340"/>
        <v>N</v>
      </c>
      <c r="EQ148" s="137">
        <f>'FOD (ALL)'!Q148</f>
        <v>2840700</v>
      </c>
      <c r="ER148" s="137">
        <f>'FOD (ALL)'!AH148</f>
        <v>154300</v>
      </c>
      <c r="ES148" s="137">
        <f>'FOD (ALL)'!AY148</f>
        <v>142400</v>
      </c>
      <c r="ET148" s="137">
        <f>'FOD (ALL)'!BP148</f>
        <v>193400</v>
      </c>
      <c r="EU148" s="137">
        <f>'FOD (ALL)'!CG148</f>
        <v>-2249900</v>
      </c>
      <c r="EV148" s="137" t="str">
        <f t="shared" si="341"/>
        <v>Y</v>
      </c>
      <c r="EW148" s="137" t="str">
        <f t="shared" si="342"/>
        <v>Y</v>
      </c>
      <c r="EX148" s="137" t="str">
        <f t="shared" si="343"/>
        <v>N</v>
      </c>
      <c r="EY148" s="137" t="str">
        <f t="shared" si="344"/>
        <v>Y</v>
      </c>
      <c r="EZ148" s="139">
        <f t="shared" si="345"/>
        <v>1741.0239792611794</v>
      </c>
      <c r="FA148" s="139">
        <f t="shared" si="346"/>
        <v>8.3567415730337071</v>
      </c>
      <c r="FB148" s="139">
        <f t="shared" si="347"/>
        <v>-26.370217166494314</v>
      </c>
      <c r="FC148" s="139">
        <f t="shared" si="348"/>
        <v>-108.59593759722654</v>
      </c>
      <c r="FD148" s="139" t="str">
        <f t="shared" si="349"/>
        <v>Y</v>
      </c>
      <c r="FE148" s="139" t="str">
        <f t="shared" si="350"/>
        <v>Y</v>
      </c>
      <c r="FF148" s="137" t="str">
        <f t="shared" si="351"/>
        <v>Y</v>
      </c>
    </row>
  </sheetData>
  <sheetProtection algorithmName="SHA-512" hashValue="rBxMloIo8TFTEWoD36kyG35oHwLLKAUPDD7X8YaBkVpVP/6ZiwCDwDa4zzCvpuPzgL0Xo2M4GqIjezOlw03YIA==" saltValue="ft6N3eRDzNwEzoMkAP9n/A==" spinCount="100000" sheet="1" objects="1" scenarios="1"/>
  <autoFilter ref="A2:FF2" xr:uid="{8D36E6DA-412E-479A-BEC7-0BAD1B240C41}"/>
  <sortState xmlns:xlrd2="http://schemas.microsoft.com/office/spreadsheetml/2017/richdata2" ref="A3:CR154">
    <sortCondition ref="A3"/>
  </sortState>
  <mergeCells count="22">
    <mergeCell ref="CL1:CO1"/>
    <mergeCell ref="AP1:AS1"/>
    <mergeCell ref="AW1:BA1"/>
    <mergeCell ref="BF1:BI1"/>
    <mergeCell ref="BM1:BQ1"/>
    <mergeCell ref="BV1:BY1"/>
    <mergeCell ref="CC1:CG1"/>
    <mergeCell ref="AG1:AK1"/>
    <mergeCell ref="B1:F1"/>
    <mergeCell ref="K1:N1"/>
    <mergeCell ref="R1:V1"/>
    <mergeCell ref="W1:AA1"/>
    <mergeCell ref="AB1:AF1"/>
    <mergeCell ref="EJ1:EM1"/>
    <mergeCell ref="EQ1:EU1"/>
    <mergeCell ref="EZ1:FC1"/>
    <mergeCell ref="CS5:CS23"/>
    <mergeCell ref="CU1:CY1"/>
    <mergeCell ref="DD1:DG1"/>
    <mergeCell ref="DK1:DO1"/>
    <mergeCell ref="DT1:DW1"/>
    <mergeCell ref="EA1:EE1"/>
  </mergeCells>
  <pageMargins left="0.7" right="0.7" top="0.75" bottom="0.75" header="0.3" footer="0.3"/>
  <pageSetup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rgb="FFFFFF00"/>
  </sheetPr>
  <dimension ref="B1:AX436"/>
  <sheetViews>
    <sheetView zoomScale="80" zoomScaleNormal="80" workbookViewId="0">
      <selection activeCell="B2" sqref="B2"/>
    </sheetView>
  </sheetViews>
  <sheetFormatPr defaultColWidth="13" defaultRowHeight="14.4" x14ac:dyDescent="0.3"/>
  <cols>
    <col min="1" max="1" width="5.33203125" customWidth="1"/>
    <col min="3" max="3" width="10.88671875" customWidth="1"/>
    <col min="4" max="4" width="11.44140625" customWidth="1"/>
    <col min="5" max="5" width="10.6640625" customWidth="1"/>
    <col min="6" max="6" width="9.5546875" customWidth="1"/>
    <col min="7" max="7" width="18.109375" bestFit="1" customWidth="1"/>
    <col min="8" max="8" width="21.5546875" bestFit="1" customWidth="1"/>
    <col min="9" max="9" width="18.109375" bestFit="1" customWidth="1"/>
    <col min="10" max="10" width="9" customWidth="1"/>
    <col min="11" max="11" width="6.33203125" customWidth="1"/>
    <col min="13" max="13" width="10.5546875" customWidth="1"/>
    <col min="14" max="14" width="10.33203125" customWidth="1"/>
    <col min="15" max="15" width="9.88671875" customWidth="1"/>
    <col min="16" max="16" width="9" customWidth="1"/>
    <col min="17" max="17" width="18.109375" bestFit="1" customWidth="1"/>
    <col min="18" max="18" width="21.5546875" bestFit="1" customWidth="1"/>
    <col min="19" max="19" width="17.88671875" bestFit="1" customWidth="1"/>
    <col min="20" max="20" width="9.109375" customWidth="1"/>
    <col min="21" max="21" width="6.6640625" customWidth="1"/>
    <col min="23" max="23" width="10.44140625" customWidth="1"/>
    <col min="24" max="24" width="10.6640625" customWidth="1"/>
    <col min="25" max="25" width="10.109375" customWidth="1"/>
    <col min="26" max="26" width="10.6640625" customWidth="1"/>
    <col min="27" max="27" width="18.109375" bestFit="1" customWidth="1"/>
    <col min="28" max="28" width="21.5546875" bestFit="1" customWidth="1"/>
    <col min="29" max="29" width="18.109375" bestFit="1" customWidth="1"/>
    <col min="30" max="30" width="8.88671875" customWidth="1"/>
    <col min="31" max="31" width="7.109375" customWidth="1"/>
    <col min="33" max="33" width="10.109375" customWidth="1"/>
    <col min="34" max="34" width="9.5546875" customWidth="1"/>
    <col min="35" max="35" width="10.109375" customWidth="1"/>
    <col min="36" max="36" width="9.88671875" customWidth="1"/>
    <col min="37" max="37" width="18.109375" bestFit="1" customWidth="1"/>
    <col min="38" max="38" width="21.5546875" bestFit="1" customWidth="1"/>
    <col min="39" max="39" width="11.88671875" customWidth="1"/>
    <col min="40" max="40" width="8.88671875" customWidth="1"/>
    <col min="43" max="43" width="10.5546875" customWidth="1"/>
    <col min="44" max="45" width="10.109375" customWidth="1"/>
    <col min="46" max="46" width="9.5546875" customWidth="1"/>
    <col min="47" max="47" width="13.109375" bestFit="1" customWidth="1"/>
    <col min="48" max="48" width="13.44140625" bestFit="1" customWidth="1"/>
    <col min="49" max="49" width="12.109375" customWidth="1"/>
    <col min="50" max="50" width="8.88671875" customWidth="1"/>
  </cols>
  <sheetData>
    <row r="1" spans="2:50" s="2" customFormat="1" x14ac:dyDescent="0.3">
      <c r="B1" s="125" t="s">
        <v>169</v>
      </c>
      <c r="C1" s="125"/>
      <c r="D1" s="125"/>
      <c r="E1" s="125"/>
      <c r="F1" s="125"/>
      <c r="G1" s="125"/>
      <c r="H1" s="125"/>
      <c r="I1" s="125"/>
      <c r="J1" s="125"/>
      <c r="L1" s="125" t="s">
        <v>170</v>
      </c>
      <c r="M1" s="125"/>
      <c r="N1" s="125"/>
      <c r="O1" s="125"/>
      <c r="P1" s="125"/>
      <c r="Q1" s="125"/>
      <c r="R1" s="125"/>
      <c r="S1" s="125"/>
      <c r="T1" s="125"/>
      <c r="V1" s="125" t="s">
        <v>171</v>
      </c>
      <c r="W1" s="125"/>
      <c r="X1" s="125"/>
      <c r="Y1" s="125"/>
      <c r="Z1" s="125"/>
      <c r="AA1" s="125"/>
      <c r="AB1" s="125"/>
      <c r="AC1" s="125"/>
      <c r="AD1" s="125"/>
      <c r="AF1" s="125" t="s">
        <v>172</v>
      </c>
      <c r="AG1" s="125"/>
      <c r="AH1" s="125"/>
      <c r="AI1" s="125"/>
      <c r="AJ1" s="125"/>
      <c r="AK1" s="125"/>
      <c r="AL1" s="125"/>
      <c r="AM1" s="125"/>
      <c r="AN1" s="125"/>
      <c r="AP1" s="125" t="s">
        <v>326</v>
      </c>
      <c r="AQ1" s="125"/>
      <c r="AR1" s="125"/>
      <c r="AS1" s="125"/>
      <c r="AT1" s="125"/>
      <c r="AU1" s="125"/>
      <c r="AV1" s="125"/>
      <c r="AW1" s="125"/>
      <c r="AX1" s="125"/>
    </row>
    <row r="2" spans="2:50" x14ac:dyDescent="0.3">
      <c r="B2" t="s">
        <v>511</v>
      </c>
      <c r="C2" t="s">
        <v>512</v>
      </c>
      <c r="D2" t="s">
        <v>513</v>
      </c>
      <c r="E2" t="s">
        <v>514</v>
      </c>
      <c r="F2" t="s">
        <v>515</v>
      </c>
      <c r="G2" t="s">
        <v>516</v>
      </c>
      <c r="H2" t="s">
        <v>517</v>
      </c>
      <c r="I2" t="s">
        <v>518</v>
      </c>
      <c r="J2" t="s">
        <v>519</v>
      </c>
      <c r="L2" t="s">
        <v>511</v>
      </c>
      <c r="M2" t="s">
        <v>512</v>
      </c>
      <c r="N2" t="s">
        <v>513</v>
      </c>
      <c r="O2" t="s">
        <v>514</v>
      </c>
      <c r="P2" t="s">
        <v>515</v>
      </c>
      <c r="Q2" t="s">
        <v>516</v>
      </c>
      <c r="R2" t="s">
        <v>517</v>
      </c>
      <c r="S2" t="s">
        <v>518</v>
      </c>
      <c r="T2" t="s">
        <v>519</v>
      </c>
      <c r="V2" t="s">
        <v>511</v>
      </c>
      <c r="W2" t="s">
        <v>512</v>
      </c>
      <c r="X2" t="s">
        <v>513</v>
      </c>
      <c r="Y2" t="s">
        <v>514</v>
      </c>
      <c r="Z2" t="s">
        <v>515</v>
      </c>
      <c r="AA2" t="s">
        <v>516</v>
      </c>
      <c r="AB2" t="s">
        <v>517</v>
      </c>
      <c r="AC2" t="s">
        <v>518</v>
      </c>
      <c r="AD2" t="s">
        <v>519</v>
      </c>
      <c r="AF2" t="s">
        <v>511</v>
      </c>
      <c r="AG2" t="s">
        <v>512</v>
      </c>
      <c r="AH2" t="s">
        <v>513</v>
      </c>
      <c r="AI2" t="s">
        <v>514</v>
      </c>
      <c r="AJ2" t="s">
        <v>515</v>
      </c>
      <c r="AK2" t="s">
        <v>516</v>
      </c>
      <c r="AL2" t="s">
        <v>517</v>
      </c>
      <c r="AM2" t="s">
        <v>518</v>
      </c>
      <c r="AN2" t="s">
        <v>519</v>
      </c>
      <c r="AP2" t="s">
        <v>511</v>
      </c>
      <c r="AQ2" t="s">
        <v>512</v>
      </c>
      <c r="AR2" t="s">
        <v>513</v>
      </c>
      <c r="AS2" t="s">
        <v>514</v>
      </c>
      <c r="AT2" t="s">
        <v>515</v>
      </c>
      <c r="AU2" t="s">
        <v>516</v>
      </c>
      <c r="AV2" t="s">
        <v>517</v>
      </c>
      <c r="AW2" t="s">
        <v>518</v>
      </c>
      <c r="AX2" t="s">
        <v>519</v>
      </c>
    </row>
    <row r="3" spans="2:50" x14ac:dyDescent="0.3">
      <c r="B3" t="s">
        <v>398</v>
      </c>
      <c r="C3">
        <v>1170.6500000000001</v>
      </c>
      <c r="D3">
        <v>1232.45</v>
      </c>
      <c r="E3">
        <v>1163.3</v>
      </c>
      <c r="F3">
        <v>1226.7</v>
      </c>
      <c r="G3">
        <v>1484400</v>
      </c>
      <c r="H3">
        <v>2339365440</v>
      </c>
      <c r="I3">
        <v>1936400</v>
      </c>
      <c r="J3">
        <v>4509</v>
      </c>
      <c r="L3" t="s">
        <v>398</v>
      </c>
      <c r="M3">
        <v>1177.05</v>
      </c>
      <c r="N3">
        <v>1198.0999999999999</v>
      </c>
      <c r="O3">
        <v>1167.05</v>
      </c>
      <c r="P3">
        <v>1184.25</v>
      </c>
      <c r="Q3">
        <v>1477600</v>
      </c>
      <c r="R3">
        <v>1390655780</v>
      </c>
      <c r="S3">
        <v>1174800</v>
      </c>
      <c r="T3">
        <v>2680</v>
      </c>
      <c r="V3" t="s">
        <v>398</v>
      </c>
      <c r="W3">
        <v>1136.5999999999999</v>
      </c>
      <c r="X3">
        <v>1173</v>
      </c>
      <c r="Y3">
        <v>1128.3499999999999</v>
      </c>
      <c r="Z3">
        <v>1168.7</v>
      </c>
      <c r="AA3">
        <v>1563600</v>
      </c>
      <c r="AB3">
        <v>1341833400</v>
      </c>
      <c r="AC3">
        <v>1160000</v>
      </c>
      <c r="AD3">
        <v>2733</v>
      </c>
      <c r="AF3" t="s">
        <v>398</v>
      </c>
      <c r="AG3">
        <v>1139.8</v>
      </c>
      <c r="AH3">
        <v>1160</v>
      </c>
      <c r="AI3">
        <v>1129</v>
      </c>
      <c r="AJ3">
        <v>1136.5999999999999</v>
      </c>
      <c r="AK3">
        <v>1666000</v>
      </c>
      <c r="AL3">
        <v>1511579100</v>
      </c>
      <c r="AM3">
        <v>1322000</v>
      </c>
      <c r="AN3">
        <v>3123</v>
      </c>
      <c r="AP3" t="s">
        <v>398</v>
      </c>
      <c r="AQ3">
        <v>1182.45</v>
      </c>
      <c r="AR3">
        <v>1184.1500000000001</v>
      </c>
      <c r="AS3">
        <v>1114.05</v>
      </c>
      <c r="AT3">
        <v>1120.5999999999999</v>
      </c>
      <c r="AU3">
        <v>1692400</v>
      </c>
      <c r="AV3">
        <v>1646187900</v>
      </c>
      <c r="AW3">
        <v>1440400</v>
      </c>
      <c r="AX3">
        <v>3396</v>
      </c>
    </row>
    <row r="4" spans="2:50" x14ac:dyDescent="0.3">
      <c r="B4" t="s">
        <v>399</v>
      </c>
      <c r="C4">
        <v>137.6</v>
      </c>
      <c r="D4">
        <v>141.19999999999999</v>
      </c>
      <c r="E4">
        <v>136.55000000000001</v>
      </c>
      <c r="F4">
        <v>137.55000000000001</v>
      </c>
      <c r="G4">
        <v>7492000</v>
      </c>
      <c r="H4">
        <v>2287862200</v>
      </c>
      <c r="I4">
        <v>16436000</v>
      </c>
      <c r="J4">
        <v>1218</v>
      </c>
      <c r="L4" t="s">
        <v>399</v>
      </c>
      <c r="M4">
        <v>141.25</v>
      </c>
      <c r="N4">
        <v>144.05000000000001</v>
      </c>
      <c r="O4">
        <v>137.15</v>
      </c>
      <c r="P4">
        <v>138.5</v>
      </c>
      <c r="Q4">
        <v>17904000</v>
      </c>
      <c r="R4">
        <v>514495800</v>
      </c>
      <c r="S4">
        <v>3664000</v>
      </c>
      <c r="T4">
        <v>754</v>
      </c>
      <c r="V4" t="s">
        <v>399</v>
      </c>
      <c r="W4">
        <v>135.19999999999999</v>
      </c>
      <c r="X4">
        <v>143.35</v>
      </c>
      <c r="Y4">
        <v>135.19999999999999</v>
      </c>
      <c r="Z4">
        <v>141.44999999999999</v>
      </c>
      <c r="AA4">
        <v>18524000</v>
      </c>
      <c r="AB4">
        <v>588686000</v>
      </c>
      <c r="AC4">
        <v>4168000</v>
      </c>
      <c r="AD4">
        <v>997</v>
      </c>
      <c r="AF4" t="s">
        <v>399</v>
      </c>
      <c r="AG4">
        <v>137.94999999999999</v>
      </c>
      <c r="AH4">
        <v>146.15</v>
      </c>
      <c r="AI4">
        <v>134.30000000000001</v>
      </c>
      <c r="AJ4">
        <v>140.1</v>
      </c>
      <c r="AK4">
        <v>18540000</v>
      </c>
      <c r="AL4">
        <v>1318594200</v>
      </c>
      <c r="AM4">
        <v>9320000</v>
      </c>
      <c r="AN4">
        <v>2173</v>
      </c>
      <c r="AP4" t="s">
        <v>399</v>
      </c>
      <c r="AQ4">
        <v>143.80000000000001</v>
      </c>
      <c r="AR4">
        <v>146.65</v>
      </c>
      <c r="AS4">
        <v>134</v>
      </c>
      <c r="AT4">
        <v>135.94999999999999</v>
      </c>
      <c r="AU4">
        <v>18448000</v>
      </c>
      <c r="AV4">
        <v>1295778400</v>
      </c>
      <c r="AW4">
        <v>9196000</v>
      </c>
      <c r="AX4">
        <v>2064</v>
      </c>
    </row>
    <row r="5" spans="2:50" x14ac:dyDescent="0.3">
      <c r="B5" t="s">
        <v>9</v>
      </c>
      <c r="C5">
        <v>313.5</v>
      </c>
      <c r="D5">
        <v>313.5</v>
      </c>
      <c r="E5">
        <v>306.60000000000002</v>
      </c>
      <c r="F5">
        <v>310.39999999999998</v>
      </c>
      <c r="G5">
        <v>22077500</v>
      </c>
      <c r="H5">
        <v>6647771500</v>
      </c>
      <c r="I5">
        <v>21465000</v>
      </c>
      <c r="J5">
        <v>3169</v>
      </c>
      <c r="L5" t="s">
        <v>9</v>
      </c>
      <c r="M5">
        <v>323.05</v>
      </c>
      <c r="N5">
        <v>323.05</v>
      </c>
      <c r="O5">
        <v>314.2</v>
      </c>
      <c r="P5">
        <v>316.45</v>
      </c>
      <c r="Q5">
        <v>32985000</v>
      </c>
      <c r="R5">
        <v>2535842250</v>
      </c>
      <c r="S5">
        <v>7992500</v>
      </c>
      <c r="T5">
        <v>2911</v>
      </c>
      <c r="V5" t="s">
        <v>9</v>
      </c>
      <c r="W5">
        <v>317.35000000000002</v>
      </c>
      <c r="X5">
        <v>323.85000000000002</v>
      </c>
      <c r="Y5">
        <v>311.64999999999998</v>
      </c>
      <c r="Z5">
        <v>322.7</v>
      </c>
      <c r="AA5">
        <v>35257500</v>
      </c>
      <c r="AB5">
        <v>3679553750</v>
      </c>
      <c r="AC5">
        <v>11552500</v>
      </c>
      <c r="AD5">
        <v>4345</v>
      </c>
      <c r="AF5" t="s">
        <v>9</v>
      </c>
      <c r="AG5">
        <v>298.75</v>
      </c>
      <c r="AH5">
        <v>319.89999999999998</v>
      </c>
      <c r="AI5">
        <v>296.5</v>
      </c>
      <c r="AJ5">
        <v>318.2</v>
      </c>
      <c r="AK5">
        <v>36297500</v>
      </c>
      <c r="AL5">
        <v>5103746125</v>
      </c>
      <c r="AM5">
        <v>16457500</v>
      </c>
      <c r="AN5">
        <v>6129</v>
      </c>
      <c r="AP5" t="s">
        <v>9</v>
      </c>
      <c r="AQ5">
        <v>306.64999999999998</v>
      </c>
      <c r="AR5">
        <v>307.5</v>
      </c>
      <c r="AS5">
        <v>291.8</v>
      </c>
      <c r="AT5">
        <v>293.7</v>
      </c>
      <c r="AU5">
        <v>35170000</v>
      </c>
      <c r="AV5">
        <v>2513979500</v>
      </c>
      <c r="AW5">
        <v>8465000</v>
      </c>
      <c r="AX5">
        <v>3037</v>
      </c>
    </row>
    <row r="6" spans="2:50" x14ac:dyDescent="0.3">
      <c r="B6" t="s">
        <v>10</v>
      </c>
      <c r="C6">
        <v>33.75</v>
      </c>
      <c r="D6">
        <v>34.4</v>
      </c>
      <c r="E6">
        <v>32.700000000000003</v>
      </c>
      <c r="F6">
        <v>32.85</v>
      </c>
      <c r="G6">
        <v>38850000</v>
      </c>
      <c r="H6">
        <v>473014000</v>
      </c>
      <c r="I6">
        <v>14250000</v>
      </c>
      <c r="J6">
        <v>1118</v>
      </c>
      <c r="L6" t="s">
        <v>10</v>
      </c>
      <c r="M6">
        <v>34.5</v>
      </c>
      <c r="N6">
        <v>34.9</v>
      </c>
      <c r="O6">
        <v>33.15</v>
      </c>
      <c r="P6">
        <v>33.9</v>
      </c>
      <c r="Q6">
        <v>40360000</v>
      </c>
      <c r="R6">
        <v>924771000</v>
      </c>
      <c r="S6">
        <v>27310000</v>
      </c>
      <c r="T6">
        <v>1771</v>
      </c>
      <c r="V6" t="s">
        <v>10</v>
      </c>
      <c r="W6">
        <v>35.9</v>
      </c>
      <c r="X6">
        <v>36.85</v>
      </c>
      <c r="Y6">
        <v>34.200000000000003</v>
      </c>
      <c r="Z6">
        <v>34.65</v>
      </c>
      <c r="AA6">
        <v>51210000</v>
      </c>
      <c r="AB6">
        <v>1809876000</v>
      </c>
      <c r="AC6">
        <v>51260000</v>
      </c>
      <c r="AD6">
        <v>3211</v>
      </c>
      <c r="AF6" t="s">
        <v>10</v>
      </c>
      <c r="AG6">
        <v>31.1</v>
      </c>
      <c r="AH6">
        <v>36.5</v>
      </c>
      <c r="AI6">
        <v>30.55</v>
      </c>
      <c r="AJ6">
        <v>35.6</v>
      </c>
      <c r="AK6">
        <v>67410000</v>
      </c>
      <c r="AL6">
        <v>2227376000</v>
      </c>
      <c r="AM6">
        <v>64410000</v>
      </c>
      <c r="AN6">
        <v>4926</v>
      </c>
      <c r="AP6" t="s">
        <v>10</v>
      </c>
      <c r="AQ6">
        <v>32.9</v>
      </c>
      <c r="AR6">
        <v>33</v>
      </c>
      <c r="AS6">
        <v>30.25</v>
      </c>
      <c r="AT6">
        <v>30.95</v>
      </c>
      <c r="AU6">
        <v>58480000</v>
      </c>
      <c r="AV6">
        <v>442732000</v>
      </c>
      <c r="AW6">
        <v>14140000</v>
      </c>
      <c r="AX6">
        <v>1329</v>
      </c>
    </row>
    <row r="7" spans="2:50" x14ac:dyDescent="0.3">
      <c r="B7" t="s">
        <v>11</v>
      </c>
      <c r="C7">
        <v>602</v>
      </c>
      <c r="D7">
        <v>612.95000000000005</v>
      </c>
      <c r="E7">
        <v>588.29999999999995</v>
      </c>
      <c r="F7">
        <v>592.1</v>
      </c>
      <c r="G7">
        <v>1190400</v>
      </c>
      <c r="H7">
        <v>2054664960</v>
      </c>
      <c r="I7">
        <v>3418400</v>
      </c>
      <c r="J7">
        <v>4032</v>
      </c>
      <c r="L7" t="s">
        <v>11</v>
      </c>
      <c r="M7">
        <v>566.29999999999995</v>
      </c>
      <c r="N7">
        <v>599.95000000000005</v>
      </c>
      <c r="O7">
        <v>566.25</v>
      </c>
      <c r="P7">
        <v>596.45000000000005</v>
      </c>
      <c r="Q7">
        <v>1382400</v>
      </c>
      <c r="R7">
        <v>1895657520</v>
      </c>
      <c r="S7">
        <v>3201600</v>
      </c>
      <c r="T7">
        <v>3716</v>
      </c>
      <c r="V7" t="s">
        <v>11</v>
      </c>
      <c r="W7">
        <v>560.45000000000005</v>
      </c>
      <c r="X7">
        <v>573.1</v>
      </c>
      <c r="Y7">
        <v>552.70000000000005</v>
      </c>
      <c r="Z7">
        <v>570.35</v>
      </c>
      <c r="AA7">
        <v>1230400</v>
      </c>
      <c r="AB7">
        <v>803082560</v>
      </c>
      <c r="AC7">
        <v>1420000</v>
      </c>
      <c r="AD7">
        <v>1662</v>
      </c>
      <c r="AF7" t="s">
        <v>11</v>
      </c>
      <c r="AG7">
        <v>546.65</v>
      </c>
      <c r="AH7">
        <v>566.1</v>
      </c>
      <c r="AI7">
        <v>538.20000000000005</v>
      </c>
      <c r="AJ7">
        <v>563.45000000000005</v>
      </c>
      <c r="AK7">
        <v>1186400</v>
      </c>
      <c r="AL7">
        <v>1200608160</v>
      </c>
      <c r="AM7">
        <v>2164000</v>
      </c>
      <c r="AN7">
        <v>2516</v>
      </c>
      <c r="AP7" t="s">
        <v>11</v>
      </c>
      <c r="AQ7">
        <v>572.35</v>
      </c>
      <c r="AR7">
        <v>580.95000000000005</v>
      </c>
      <c r="AS7">
        <v>535</v>
      </c>
      <c r="AT7">
        <v>538.25</v>
      </c>
      <c r="AU7">
        <v>1127200</v>
      </c>
      <c r="AV7">
        <v>2099378120</v>
      </c>
      <c r="AW7">
        <v>3788000</v>
      </c>
      <c r="AX7">
        <v>4148</v>
      </c>
    </row>
    <row r="8" spans="2:50" x14ac:dyDescent="0.3">
      <c r="B8" t="s">
        <v>400</v>
      </c>
      <c r="C8">
        <v>179.25</v>
      </c>
      <c r="D8">
        <v>187.2</v>
      </c>
      <c r="E8">
        <v>177.45</v>
      </c>
      <c r="F8">
        <v>186.25</v>
      </c>
      <c r="G8">
        <v>15600000</v>
      </c>
      <c r="H8">
        <v>1841542375</v>
      </c>
      <c r="I8">
        <v>9997500</v>
      </c>
      <c r="J8">
        <v>3222</v>
      </c>
      <c r="L8" t="s">
        <v>400</v>
      </c>
      <c r="M8">
        <v>178.8</v>
      </c>
      <c r="N8">
        <v>183.1</v>
      </c>
      <c r="O8">
        <v>177.7</v>
      </c>
      <c r="P8">
        <v>180.6</v>
      </c>
      <c r="Q8">
        <v>17302500</v>
      </c>
      <c r="R8">
        <v>691547000</v>
      </c>
      <c r="S8">
        <v>3832500</v>
      </c>
      <c r="T8">
        <v>1436</v>
      </c>
      <c r="V8" t="s">
        <v>400</v>
      </c>
      <c r="W8">
        <v>173.85</v>
      </c>
      <c r="X8">
        <v>180.25</v>
      </c>
      <c r="Y8">
        <v>173.85</v>
      </c>
      <c r="Z8">
        <v>179.5</v>
      </c>
      <c r="AA8">
        <v>17670000</v>
      </c>
      <c r="AB8">
        <v>615598750</v>
      </c>
      <c r="AC8">
        <v>3472500</v>
      </c>
      <c r="AD8">
        <v>1259</v>
      </c>
      <c r="AF8" t="s">
        <v>400</v>
      </c>
      <c r="AG8">
        <v>173.4</v>
      </c>
      <c r="AH8">
        <v>176.55</v>
      </c>
      <c r="AI8">
        <v>170.7</v>
      </c>
      <c r="AJ8">
        <v>174.3</v>
      </c>
      <c r="AK8">
        <v>17665000</v>
      </c>
      <c r="AL8">
        <v>762361625</v>
      </c>
      <c r="AM8">
        <v>4375000</v>
      </c>
      <c r="AN8">
        <v>1560</v>
      </c>
      <c r="AP8" t="s">
        <v>400</v>
      </c>
      <c r="AQ8">
        <v>180.15</v>
      </c>
      <c r="AR8">
        <v>180.35</v>
      </c>
      <c r="AS8">
        <v>169.95</v>
      </c>
      <c r="AT8">
        <v>170.45</v>
      </c>
      <c r="AU8">
        <v>17727500</v>
      </c>
      <c r="AV8">
        <v>704634000</v>
      </c>
      <c r="AW8">
        <v>4057500</v>
      </c>
      <c r="AX8">
        <v>1525</v>
      </c>
    </row>
    <row r="9" spans="2:50" x14ac:dyDescent="0.3">
      <c r="B9" t="s">
        <v>13</v>
      </c>
      <c r="C9">
        <v>1270.75</v>
      </c>
      <c r="D9">
        <v>1289.5</v>
      </c>
      <c r="E9">
        <v>1241.5999999999999</v>
      </c>
      <c r="F9">
        <v>1276.75</v>
      </c>
      <c r="G9">
        <v>850000</v>
      </c>
      <c r="H9">
        <v>1863437325</v>
      </c>
      <c r="I9">
        <v>1471500</v>
      </c>
      <c r="J9">
        <v>2685</v>
      </c>
      <c r="L9" t="s">
        <v>13</v>
      </c>
      <c r="M9">
        <v>1282.8499999999999</v>
      </c>
      <c r="N9">
        <v>1307.5</v>
      </c>
      <c r="O9">
        <v>1272.9000000000001</v>
      </c>
      <c r="P9">
        <v>1280.3</v>
      </c>
      <c r="Q9">
        <v>839000</v>
      </c>
      <c r="R9">
        <v>906371775</v>
      </c>
      <c r="S9">
        <v>702000</v>
      </c>
      <c r="T9">
        <v>1348</v>
      </c>
      <c r="V9" t="s">
        <v>13</v>
      </c>
      <c r="W9">
        <v>1265</v>
      </c>
      <c r="X9">
        <v>1294.2</v>
      </c>
      <c r="Y9">
        <v>1262</v>
      </c>
      <c r="Z9">
        <v>1286.5</v>
      </c>
      <c r="AA9">
        <v>871000</v>
      </c>
      <c r="AB9">
        <v>876681175</v>
      </c>
      <c r="AC9">
        <v>684500</v>
      </c>
      <c r="AD9">
        <v>1285</v>
      </c>
      <c r="AF9" t="s">
        <v>13</v>
      </c>
      <c r="AG9">
        <v>1283</v>
      </c>
      <c r="AH9">
        <v>1290</v>
      </c>
      <c r="AI9">
        <v>1252.0999999999999</v>
      </c>
      <c r="AJ9">
        <v>1257.5999999999999</v>
      </c>
      <c r="AK9">
        <v>890000</v>
      </c>
      <c r="AL9">
        <v>1334574525</v>
      </c>
      <c r="AM9">
        <v>1049500</v>
      </c>
      <c r="AN9">
        <v>1931</v>
      </c>
      <c r="AP9" t="s">
        <v>13</v>
      </c>
      <c r="AQ9">
        <v>1347.75</v>
      </c>
      <c r="AR9">
        <v>1359.05</v>
      </c>
      <c r="AS9">
        <v>1250</v>
      </c>
      <c r="AT9">
        <v>1256.8</v>
      </c>
      <c r="AU9">
        <v>879500</v>
      </c>
      <c r="AV9">
        <v>2213435850</v>
      </c>
      <c r="AW9">
        <v>1711500</v>
      </c>
      <c r="AX9">
        <v>3169</v>
      </c>
    </row>
    <row r="10" spans="2:50" x14ac:dyDescent="0.3">
      <c r="B10" t="s">
        <v>14</v>
      </c>
      <c r="C10">
        <v>91.15</v>
      </c>
      <c r="D10">
        <v>92.95</v>
      </c>
      <c r="E10">
        <v>89.9</v>
      </c>
      <c r="F10">
        <v>90.3</v>
      </c>
      <c r="G10">
        <v>5940000</v>
      </c>
      <c r="H10">
        <v>626713200</v>
      </c>
      <c r="I10">
        <v>6870000</v>
      </c>
      <c r="J10">
        <v>2090</v>
      </c>
      <c r="L10" t="s">
        <v>14</v>
      </c>
      <c r="M10">
        <v>90.3</v>
      </c>
      <c r="N10">
        <v>93.25</v>
      </c>
      <c r="O10">
        <v>89.55</v>
      </c>
      <c r="P10">
        <v>91.7</v>
      </c>
      <c r="Q10">
        <v>7044000</v>
      </c>
      <c r="R10">
        <v>807295650</v>
      </c>
      <c r="S10">
        <v>8772000</v>
      </c>
      <c r="T10">
        <v>2687</v>
      </c>
      <c r="V10" t="s">
        <v>14</v>
      </c>
      <c r="W10">
        <v>93</v>
      </c>
      <c r="X10">
        <v>94.5</v>
      </c>
      <c r="Y10">
        <v>88.8</v>
      </c>
      <c r="Z10">
        <v>90.55</v>
      </c>
      <c r="AA10">
        <v>7575000</v>
      </c>
      <c r="AB10">
        <v>1939203450</v>
      </c>
      <c r="AC10">
        <v>21216000</v>
      </c>
      <c r="AD10">
        <v>6163</v>
      </c>
      <c r="AF10" t="s">
        <v>14</v>
      </c>
      <c r="AG10">
        <v>93.3</v>
      </c>
      <c r="AH10">
        <v>96.15</v>
      </c>
      <c r="AI10">
        <v>90.35</v>
      </c>
      <c r="AJ10">
        <v>91.85</v>
      </c>
      <c r="AK10">
        <v>10236000</v>
      </c>
      <c r="AL10">
        <v>1844825700</v>
      </c>
      <c r="AM10">
        <v>19689000</v>
      </c>
      <c r="AN10">
        <v>5382</v>
      </c>
      <c r="AP10" t="s">
        <v>14</v>
      </c>
      <c r="AQ10">
        <v>92.5</v>
      </c>
      <c r="AR10">
        <v>93.8</v>
      </c>
      <c r="AS10">
        <v>89.85</v>
      </c>
      <c r="AT10">
        <v>91.8</v>
      </c>
      <c r="AU10">
        <v>9336000</v>
      </c>
      <c r="AV10">
        <v>1557864000</v>
      </c>
      <c r="AW10">
        <v>16902000</v>
      </c>
      <c r="AX10">
        <v>4568</v>
      </c>
    </row>
    <row r="11" spans="2:50" x14ac:dyDescent="0.3">
      <c r="B11" t="s">
        <v>401</v>
      </c>
      <c r="C11">
        <v>44</v>
      </c>
      <c r="D11">
        <v>44.8</v>
      </c>
      <c r="E11">
        <v>42.4</v>
      </c>
      <c r="F11">
        <v>42.95</v>
      </c>
      <c r="G11">
        <v>58040000</v>
      </c>
      <c r="H11">
        <v>1297248800</v>
      </c>
      <c r="I11">
        <v>29912000</v>
      </c>
      <c r="J11">
        <v>3218</v>
      </c>
      <c r="L11" t="s">
        <v>401</v>
      </c>
      <c r="M11">
        <v>43.25</v>
      </c>
      <c r="N11">
        <v>45.7</v>
      </c>
      <c r="O11">
        <v>42.9</v>
      </c>
      <c r="P11">
        <v>44.65</v>
      </c>
      <c r="Q11">
        <v>54712000</v>
      </c>
      <c r="R11">
        <v>1436203200</v>
      </c>
      <c r="S11">
        <v>32152000</v>
      </c>
      <c r="T11">
        <v>3660</v>
      </c>
      <c r="V11" t="s">
        <v>401</v>
      </c>
      <c r="W11">
        <v>43.4</v>
      </c>
      <c r="X11">
        <v>43.4</v>
      </c>
      <c r="Y11">
        <v>42.1</v>
      </c>
      <c r="Z11">
        <v>43.15</v>
      </c>
      <c r="AA11">
        <v>53904000</v>
      </c>
      <c r="AB11">
        <v>808175200</v>
      </c>
      <c r="AC11">
        <v>18912000</v>
      </c>
      <c r="AD11">
        <v>2169</v>
      </c>
      <c r="AF11" t="s">
        <v>401</v>
      </c>
      <c r="AG11">
        <v>43.6</v>
      </c>
      <c r="AH11">
        <v>44.9</v>
      </c>
      <c r="AI11">
        <v>42.6</v>
      </c>
      <c r="AJ11">
        <v>42.85</v>
      </c>
      <c r="AK11">
        <v>52256000</v>
      </c>
      <c r="AL11">
        <v>888112400</v>
      </c>
      <c r="AM11">
        <v>20312000</v>
      </c>
      <c r="AN11">
        <v>2428</v>
      </c>
      <c r="AP11" t="s">
        <v>401</v>
      </c>
      <c r="AQ11">
        <v>46.85</v>
      </c>
      <c r="AR11">
        <v>46.85</v>
      </c>
      <c r="AS11">
        <v>41.45</v>
      </c>
      <c r="AT11">
        <v>43.2</v>
      </c>
      <c r="AU11">
        <v>51736000</v>
      </c>
      <c r="AV11">
        <v>1632051200</v>
      </c>
      <c r="AW11">
        <v>37592000</v>
      </c>
      <c r="AX11">
        <v>4363</v>
      </c>
    </row>
    <row r="12" spans="2:50" x14ac:dyDescent="0.3">
      <c r="B12" t="s">
        <v>16</v>
      </c>
      <c r="C12">
        <v>1557.6</v>
      </c>
      <c r="D12">
        <v>1618.4</v>
      </c>
      <c r="E12">
        <v>1553.8</v>
      </c>
      <c r="F12">
        <v>1607.15</v>
      </c>
      <c r="G12">
        <v>4823100</v>
      </c>
      <c r="H12">
        <v>7901806425</v>
      </c>
      <c r="I12">
        <v>4950300</v>
      </c>
      <c r="J12">
        <v>15051</v>
      </c>
      <c r="L12" t="s">
        <v>16</v>
      </c>
      <c r="M12">
        <v>1497.35</v>
      </c>
      <c r="N12">
        <v>1574.35</v>
      </c>
      <c r="O12">
        <v>1497</v>
      </c>
      <c r="P12">
        <v>1567.9</v>
      </c>
      <c r="Q12">
        <v>5108400</v>
      </c>
      <c r="R12">
        <v>5279151465</v>
      </c>
      <c r="S12">
        <v>3420600</v>
      </c>
      <c r="T12">
        <v>10218</v>
      </c>
      <c r="V12" t="s">
        <v>16</v>
      </c>
      <c r="W12">
        <v>1502.25</v>
      </c>
      <c r="X12">
        <v>1513.2</v>
      </c>
      <c r="Y12">
        <v>1492.1</v>
      </c>
      <c r="Z12">
        <v>1495.95</v>
      </c>
      <c r="AA12">
        <v>5474100</v>
      </c>
      <c r="AB12">
        <v>3342549720</v>
      </c>
      <c r="AC12">
        <v>2227800</v>
      </c>
      <c r="AD12">
        <v>6692</v>
      </c>
      <c r="AF12" t="s">
        <v>16</v>
      </c>
      <c r="AG12">
        <v>1510.05</v>
      </c>
      <c r="AH12">
        <v>1513.05</v>
      </c>
      <c r="AI12">
        <v>1481.95</v>
      </c>
      <c r="AJ12">
        <v>1499.15</v>
      </c>
      <c r="AK12">
        <v>5341500</v>
      </c>
      <c r="AL12">
        <v>4137468705</v>
      </c>
      <c r="AM12">
        <v>2759400</v>
      </c>
      <c r="AN12">
        <v>8286</v>
      </c>
      <c r="AP12" t="s">
        <v>16</v>
      </c>
      <c r="AQ12">
        <v>1554.25</v>
      </c>
      <c r="AR12">
        <v>1556.45</v>
      </c>
      <c r="AS12">
        <v>1496.25</v>
      </c>
      <c r="AT12">
        <v>1501.05</v>
      </c>
      <c r="AU12">
        <v>5301300</v>
      </c>
      <c r="AV12">
        <v>3988742805</v>
      </c>
      <c r="AW12">
        <v>2635200</v>
      </c>
      <c r="AX12">
        <v>7870</v>
      </c>
    </row>
    <row r="13" spans="2:50" x14ac:dyDescent="0.3">
      <c r="B13" t="s">
        <v>17</v>
      </c>
      <c r="C13">
        <v>717.05</v>
      </c>
      <c r="D13">
        <v>730.45</v>
      </c>
      <c r="E13">
        <v>710.9</v>
      </c>
      <c r="F13">
        <v>727.95</v>
      </c>
      <c r="G13">
        <v>8929000</v>
      </c>
      <c r="H13">
        <v>5950237450</v>
      </c>
      <c r="I13">
        <v>8248000</v>
      </c>
      <c r="J13">
        <v>6837</v>
      </c>
      <c r="L13" t="s">
        <v>17</v>
      </c>
      <c r="M13">
        <v>703.95</v>
      </c>
      <c r="N13">
        <v>723.5</v>
      </c>
      <c r="O13">
        <v>700.25</v>
      </c>
      <c r="P13">
        <v>720.9</v>
      </c>
      <c r="Q13">
        <v>9497000</v>
      </c>
      <c r="R13">
        <v>7998417500</v>
      </c>
      <c r="S13">
        <v>11228000</v>
      </c>
      <c r="T13">
        <v>10304</v>
      </c>
      <c r="V13" t="s">
        <v>17</v>
      </c>
      <c r="W13">
        <v>663.9</v>
      </c>
      <c r="X13">
        <v>709.8</v>
      </c>
      <c r="Y13">
        <v>660</v>
      </c>
      <c r="Z13">
        <v>705.9</v>
      </c>
      <c r="AA13">
        <v>9706000</v>
      </c>
      <c r="AB13">
        <v>8379340650</v>
      </c>
      <c r="AC13">
        <v>12158000</v>
      </c>
      <c r="AD13">
        <v>11046</v>
      </c>
      <c r="AF13" t="s">
        <v>17</v>
      </c>
      <c r="AG13">
        <v>675</v>
      </c>
      <c r="AH13">
        <v>680.45</v>
      </c>
      <c r="AI13">
        <v>654.6</v>
      </c>
      <c r="AJ13">
        <v>663.4</v>
      </c>
      <c r="AK13">
        <v>9438000</v>
      </c>
      <c r="AL13">
        <v>4450734950</v>
      </c>
      <c r="AM13">
        <v>6675000</v>
      </c>
      <c r="AN13">
        <v>5936</v>
      </c>
      <c r="AP13" t="s">
        <v>17</v>
      </c>
      <c r="AQ13">
        <v>666.35</v>
      </c>
      <c r="AR13">
        <v>682.8</v>
      </c>
      <c r="AS13">
        <v>653.29999999999995</v>
      </c>
      <c r="AT13">
        <v>667.6</v>
      </c>
      <c r="AU13">
        <v>9596000</v>
      </c>
      <c r="AV13">
        <v>5206142900</v>
      </c>
      <c r="AW13">
        <v>7786000</v>
      </c>
      <c r="AX13">
        <v>7111</v>
      </c>
    </row>
    <row r="14" spans="2:50" x14ac:dyDescent="0.3">
      <c r="B14" t="s">
        <v>402</v>
      </c>
      <c r="C14">
        <v>351.9</v>
      </c>
      <c r="D14">
        <v>358.9</v>
      </c>
      <c r="E14">
        <v>332.35</v>
      </c>
      <c r="F14">
        <v>337.35</v>
      </c>
      <c r="G14">
        <v>47374800</v>
      </c>
      <c r="H14">
        <v>15937878840</v>
      </c>
      <c r="I14">
        <v>46504800</v>
      </c>
      <c r="J14">
        <v>32522</v>
      </c>
      <c r="L14" t="s">
        <v>402</v>
      </c>
      <c r="M14">
        <v>362.35</v>
      </c>
      <c r="N14">
        <v>369.65</v>
      </c>
      <c r="O14">
        <v>354.25</v>
      </c>
      <c r="P14">
        <v>355.6</v>
      </c>
      <c r="Q14">
        <v>49066800</v>
      </c>
      <c r="R14">
        <v>9914086200</v>
      </c>
      <c r="S14">
        <v>27344400</v>
      </c>
      <c r="T14">
        <v>18875</v>
      </c>
      <c r="V14" t="s">
        <v>402</v>
      </c>
      <c r="W14">
        <v>352.9</v>
      </c>
      <c r="X14">
        <v>367.05</v>
      </c>
      <c r="Y14">
        <v>349.95</v>
      </c>
      <c r="Z14">
        <v>362.25</v>
      </c>
      <c r="AA14">
        <v>52141200</v>
      </c>
      <c r="AB14">
        <v>9948334740</v>
      </c>
      <c r="AC14">
        <v>27757200</v>
      </c>
      <c r="AD14">
        <v>21357</v>
      </c>
      <c r="AF14" t="s">
        <v>402</v>
      </c>
      <c r="AG14">
        <v>367.05</v>
      </c>
      <c r="AH14">
        <v>373.45</v>
      </c>
      <c r="AI14">
        <v>349.15</v>
      </c>
      <c r="AJ14">
        <v>353.9</v>
      </c>
      <c r="AK14">
        <v>53386800</v>
      </c>
      <c r="AL14">
        <v>13997444820</v>
      </c>
      <c r="AM14">
        <v>38767200</v>
      </c>
      <c r="AN14">
        <v>29167</v>
      </c>
      <c r="AP14" t="s">
        <v>402</v>
      </c>
      <c r="AQ14">
        <v>388.15</v>
      </c>
      <c r="AR14">
        <v>388.7</v>
      </c>
      <c r="AS14">
        <v>352.6</v>
      </c>
      <c r="AT14">
        <v>359.55</v>
      </c>
      <c r="AU14">
        <v>51265200</v>
      </c>
      <c r="AV14">
        <v>14395621080</v>
      </c>
      <c r="AW14">
        <v>39476400</v>
      </c>
      <c r="AX14">
        <v>29754</v>
      </c>
    </row>
    <row r="15" spans="2:50" x14ac:dyDescent="0.3">
      <c r="B15" t="s">
        <v>19</v>
      </c>
      <c r="C15">
        <v>2620.4499999999998</v>
      </c>
      <c r="D15">
        <v>2634.95</v>
      </c>
      <c r="E15">
        <v>2545.0500000000002</v>
      </c>
      <c r="F15">
        <v>2557</v>
      </c>
      <c r="G15">
        <v>1414500</v>
      </c>
      <c r="H15">
        <v>3593091062.5</v>
      </c>
      <c r="I15">
        <v>1391250</v>
      </c>
      <c r="J15">
        <v>5124</v>
      </c>
      <c r="L15" t="s">
        <v>19</v>
      </c>
      <c r="M15">
        <v>2642.05</v>
      </c>
      <c r="N15">
        <v>2717.85</v>
      </c>
      <c r="O15">
        <v>2618.35</v>
      </c>
      <c r="P15">
        <v>2637.05</v>
      </c>
      <c r="Q15">
        <v>1496250</v>
      </c>
      <c r="R15">
        <v>7805915412.5</v>
      </c>
      <c r="S15">
        <v>2933500</v>
      </c>
      <c r="T15">
        <v>10296</v>
      </c>
      <c r="V15" t="s">
        <v>19</v>
      </c>
      <c r="W15">
        <v>2495.1999999999998</v>
      </c>
      <c r="X15">
        <v>2569.15</v>
      </c>
      <c r="Y15">
        <v>2479.9499999999998</v>
      </c>
      <c r="Z15">
        <v>2550.6</v>
      </c>
      <c r="AA15">
        <v>1469000</v>
      </c>
      <c r="AB15">
        <v>2619834162.5</v>
      </c>
      <c r="AC15">
        <v>1036000</v>
      </c>
      <c r="AD15">
        <v>3862</v>
      </c>
      <c r="AF15" t="s">
        <v>19</v>
      </c>
      <c r="AG15">
        <v>2513.0500000000002</v>
      </c>
      <c r="AH15">
        <v>2549.85</v>
      </c>
      <c r="AI15">
        <v>2488.4499999999998</v>
      </c>
      <c r="AJ15">
        <v>2511.0500000000002</v>
      </c>
      <c r="AK15">
        <v>1456750</v>
      </c>
      <c r="AL15">
        <v>1511898012.5</v>
      </c>
      <c r="AM15">
        <v>601250</v>
      </c>
      <c r="AN15">
        <v>2210</v>
      </c>
      <c r="AP15" t="s">
        <v>19</v>
      </c>
      <c r="AQ15">
        <v>2642.35</v>
      </c>
      <c r="AR15">
        <v>2656.4</v>
      </c>
      <c r="AS15">
        <v>2467</v>
      </c>
      <c r="AT15">
        <v>2481.85</v>
      </c>
      <c r="AU15">
        <v>1449500</v>
      </c>
      <c r="AV15">
        <v>3378230825</v>
      </c>
      <c r="AW15">
        <v>1325750</v>
      </c>
      <c r="AX15">
        <v>4713</v>
      </c>
    </row>
    <row r="16" spans="2:50" x14ac:dyDescent="0.3">
      <c r="B16" t="s">
        <v>20</v>
      </c>
      <c r="C16">
        <v>4485</v>
      </c>
      <c r="D16">
        <v>4574.95</v>
      </c>
      <c r="E16">
        <v>4078.05</v>
      </c>
      <c r="F16">
        <v>4315.25</v>
      </c>
      <c r="G16">
        <v>635500</v>
      </c>
      <c r="H16">
        <v>8596337581.25</v>
      </c>
      <c r="I16">
        <v>1999375</v>
      </c>
      <c r="J16">
        <v>14343</v>
      </c>
      <c r="L16" t="s">
        <v>20</v>
      </c>
      <c r="M16">
        <v>4744.8</v>
      </c>
      <c r="N16">
        <v>4744.8</v>
      </c>
      <c r="O16">
        <v>4500</v>
      </c>
      <c r="P16">
        <v>4531.1499999999996</v>
      </c>
      <c r="Q16">
        <v>634625</v>
      </c>
      <c r="R16">
        <v>5861586756.25</v>
      </c>
      <c r="S16">
        <v>1264500</v>
      </c>
      <c r="T16">
        <v>9026</v>
      </c>
      <c r="V16" t="s">
        <v>20</v>
      </c>
      <c r="W16">
        <v>4545.5</v>
      </c>
      <c r="X16">
        <v>4722.8</v>
      </c>
      <c r="Y16">
        <v>4522.3999999999996</v>
      </c>
      <c r="Z16">
        <v>4692.55</v>
      </c>
      <c r="AA16">
        <v>620125</v>
      </c>
      <c r="AB16">
        <v>2488266962.5</v>
      </c>
      <c r="AC16">
        <v>537750</v>
      </c>
      <c r="AD16">
        <v>3831</v>
      </c>
      <c r="AF16" t="s">
        <v>20</v>
      </c>
      <c r="AG16">
        <v>4510.6000000000004</v>
      </c>
      <c r="AH16">
        <v>4599.8500000000004</v>
      </c>
      <c r="AI16">
        <v>4423.1000000000004</v>
      </c>
      <c r="AJ16">
        <v>4533.45</v>
      </c>
      <c r="AK16">
        <v>610750</v>
      </c>
      <c r="AL16">
        <v>1751020412.5</v>
      </c>
      <c r="AM16">
        <v>387250</v>
      </c>
      <c r="AN16">
        <v>2866</v>
      </c>
      <c r="AP16" t="s">
        <v>20</v>
      </c>
      <c r="AQ16">
        <v>4722.8</v>
      </c>
      <c r="AR16">
        <v>4745.2</v>
      </c>
      <c r="AS16">
        <v>4434.6000000000004</v>
      </c>
      <c r="AT16">
        <v>4452.8</v>
      </c>
      <c r="AU16">
        <v>609750</v>
      </c>
      <c r="AV16">
        <v>2419508600</v>
      </c>
      <c r="AW16">
        <v>536125</v>
      </c>
      <c r="AX16">
        <v>3949</v>
      </c>
    </row>
    <row r="17" spans="2:50" x14ac:dyDescent="0.3">
      <c r="B17" t="s">
        <v>21</v>
      </c>
      <c r="C17">
        <v>1968.45</v>
      </c>
      <c r="D17">
        <v>2002.5</v>
      </c>
      <c r="E17">
        <v>1843</v>
      </c>
      <c r="F17">
        <v>1885.55</v>
      </c>
      <c r="G17">
        <v>5431750</v>
      </c>
      <c r="H17">
        <v>28328174300</v>
      </c>
      <c r="I17">
        <v>14909000</v>
      </c>
      <c r="J17">
        <v>50939</v>
      </c>
      <c r="L17" t="s">
        <v>21</v>
      </c>
      <c r="M17">
        <v>2052.35</v>
      </c>
      <c r="N17">
        <v>2078.25</v>
      </c>
      <c r="O17">
        <v>1963.3</v>
      </c>
      <c r="P17">
        <v>1981.5</v>
      </c>
      <c r="Q17">
        <v>5862000</v>
      </c>
      <c r="R17">
        <v>18704147425</v>
      </c>
      <c r="S17">
        <v>9242000</v>
      </c>
      <c r="T17">
        <v>31866</v>
      </c>
      <c r="V17" t="s">
        <v>21</v>
      </c>
      <c r="W17">
        <v>1970</v>
      </c>
      <c r="X17">
        <v>2064</v>
      </c>
      <c r="Y17">
        <v>1925</v>
      </c>
      <c r="Z17">
        <v>2046.6</v>
      </c>
      <c r="AA17">
        <v>6415750</v>
      </c>
      <c r="AB17">
        <v>37328054400</v>
      </c>
      <c r="AC17">
        <v>18736750</v>
      </c>
      <c r="AD17">
        <v>64398</v>
      </c>
      <c r="AF17" t="s">
        <v>21</v>
      </c>
      <c r="AG17">
        <v>1953.4</v>
      </c>
      <c r="AH17">
        <v>2004.95</v>
      </c>
      <c r="AI17">
        <v>1914.1</v>
      </c>
      <c r="AJ17">
        <v>1963.1</v>
      </c>
      <c r="AK17">
        <v>6048750</v>
      </c>
      <c r="AL17">
        <v>17732150537.5</v>
      </c>
      <c r="AM17">
        <v>9027250</v>
      </c>
      <c r="AN17">
        <v>31075</v>
      </c>
      <c r="AP17" t="s">
        <v>21</v>
      </c>
      <c r="AQ17">
        <v>2091.35</v>
      </c>
      <c r="AR17">
        <v>2093.75</v>
      </c>
      <c r="AS17">
        <v>1921.4</v>
      </c>
      <c r="AT17">
        <v>1930.75</v>
      </c>
      <c r="AU17">
        <v>6066750</v>
      </c>
      <c r="AV17">
        <v>18184451837.5</v>
      </c>
      <c r="AW17">
        <v>9247000</v>
      </c>
      <c r="AX17">
        <v>32145</v>
      </c>
    </row>
    <row r="18" spans="2:50" x14ac:dyDescent="0.3">
      <c r="B18" t="s">
        <v>22</v>
      </c>
      <c r="C18">
        <v>957.9</v>
      </c>
      <c r="D18">
        <v>995.35</v>
      </c>
      <c r="E18">
        <v>957.65</v>
      </c>
      <c r="F18">
        <v>989.1</v>
      </c>
      <c r="G18">
        <v>901600</v>
      </c>
      <c r="H18">
        <v>1379447880</v>
      </c>
      <c r="I18">
        <v>1405600</v>
      </c>
      <c r="J18">
        <v>1630</v>
      </c>
      <c r="L18" t="s">
        <v>22</v>
      </c>
      <c r="M18">
        <v>967.85</v>
      </c>
      <c r="N18">
        <v>1004</v>
      </c>
      <c r="O18">
        <v>967</v>
      </c>
      <c r="P18">
        <v>972.15</v>
      </c>
      <c r="Q18">
        <v>862400</v>
      </c>
      <c r="R18">
        <v>1989906960</v>
      </c>
      <c r="S18">
        <v>2016800</v>
      </c>
      <c r="T18">
        <v>2377</v>
      </c>
      <c r="V18" t="s">
        <v>22</v>
      </c>
      <c r="W18">
        <v>957.85</v>
      </c>
      <c r="X18">
        <v>972.85</v>
      </c>
      <c r="Y18">
        <v>937.4</v>
      </c>
      <c r="Z18">
        <v>964.1</v>
      </c>
      <c r="AA18">
        <v>738400</v>
      </c>
      <c r="AB18">
        <v>1167051000</v>
      </c>
      <c r="AC18">
        <v>1220800</v>
      </c>
      <c r="AD18">
        <v>1354</v>
      </c>
      <c r="AF18" t="s">
        <v>22</v>
      </c>
      <c r="AG18">
        <v>930</v>
      </c>
      <c r="AH18">
        <v>959.65</v>
      </c>
      <c r="AI18">
        <v>921.3</v>
      </c>
      <c r="AJ18">
        <v>950.45</v>
      </c>
      <c r="AK18">
        <v>760000</v>
      </c>
      <c r="AL18">
        <v>1004583840</v>
      </c>
      <c r="AM18">
        <v>1061600</v>
      </c>
      <c r="AN18">
        <v>1177</v>
      </c>
      <c r="AP18" t="s">
        <v>22</v>
      </c>
      <c r="AQ18">
        <v>938.35</v>
      </c>
      <c r="AR18">
        <v>956.3</v>
      </c>
      <c r="AS18">
        <v>912.5</v>
      </c>
      <c r="AT18">
        <v>920.1</v>
      </c>
      <c r="AU18">
        <v>707200</v>
      </c>
      <c r="AV18">
        <v>979761720</v>
      </c>
      <c r="AW18">
        <v>1050400</v>
      </c>
      <c r="AX18">
        <v>1257</v>
      </c>
    </row>
    <row r="19" spans="2:50" x14ac:dyDescent="0.3">
      <c r="B19" t="s">
        <v>615</v>
      </c>
      <c r="C19">
        <v>204.6</v>
      </c>
      <c r="D19">
        <v>209</v>
      </c>
      <c r="E19">
        <v>192.6</v>
      </c>
      <c r="F19">
        <v>200.25</v>
      </c>
      <c r="G19">
        <v>11409600</v>
      </c>
      <c r="H19">
        <v>2707525680</v>
      </c>
      <c r="I19">
        <v>13604400</v>
      </c>
      <c r="J19">
        <v>10037</v>
      </c>
      <c r="L19" t="s">
        <v>615</v>
      </c>
      <c r="M19">
        <v>220</v>
      </c>
      <c r="N19">
        <v>220</v>
      </c>
      <c r="O19">
        <v>207.65</v>
      </c>
      <c r="P19">
        <v>209</v>
      </c>
      <c r="Q19">
        <v>11650800</v>
      </c>
      <c r="R19">
        <v>1937620320</v>
      </c>
      <c r="S19">
        <v>9066000</v>
      </c>
      <c r="T19">
        <v>6236</v>
      </c>
      <c r="V19" t="s">
        <v>615</v>
      </c>
      <c r="W19">
        <v>212.95</v>
      </c>
      <c r="X19">
        <v>224.75</v>
      </c>
      <c r="Y19">
        <v>212.3</v>
      </c>
      <c r="Z19">
        <v>222.5</v>
      </c>
      <c r="AA19">
        <v>11132400</v>
      </c>
      <c r="AB19">
        <v>1588048500</v>
      </c>
      <c r="AC19">
        <v>7267200</v>
      </c>
      <c r="AD19">
        <v>5413</v>
      </c>
      <c r="AF19" t="s">
        <v>615</v>
      </c>
      <c r="AG19">
        <v>231.95</v>
      </c>
      <c r="AH19">
        <v>232.6</v>
      </c>
      <c r="AI19">
        <v>214</v>
      </c>
      <c r="AJ19">
        <v>216.6</v>
      </c>
      <c r="AK19">
        <v>11316000</v>
      </c>
      <c r="AL19">
        <v>2268416160</v>
      </c>
      <c r="AM19">
        <v>10261200</v>
      </c>
      <c r="AN19">
        <v>7526</v>
      </c>
      <c r="AP19" t="s">
        <v>615</v>
      </c>
      <c r="AQ19">
        <v>244</v>
      </c>
      <c r="AR19">
        <v>244.5</v>
      </c>
      <c r="AS19">
        <v>221</v>
      </c>
      <c r="AT19">
        <v>226.6</v>
      </c>
      <c r="AU19">
        <v>10434000</v>
      </c>
      <c r="AV19">
        <v>1878904080</v>
      </c>
      <c r="AW19">
        <v>8241600</v>
      </c>
      <c r="AX19">
        <v>6180</v>
      </c>
    </row>
    <row r="20" spans="2:50" x14ac:dyDescent="0.3">
      <c r="B20" t="s">
        <v>23</v>
      </c>
      <c r="C20">
        <v>37.1</v>
      </c>
      <c r="D20">
        <v>39.299999999999997</v>
      </c>
      <c r="E20">
        <v>36.6</v>
      </c>
      <c r="F20">
        <v>37.299999999999997</v>
      </c>
      <c r="G20">
        <v>41364000</v>
      </c>
      <c r="H20">
        <v>1499886180</v>
      </c>
      <c r="I20">
        <v>39700800</v>
      </c>
      <c r="J20">
        <v>6344</v>
      </c>
      <c r="L20" t="s">
        <v>23</v>
      </c>
      <c r="M20">
        <v>36.700000000000003</v>
      </c>
      <c r="N20">
        <v>39.25</v>
      </c>
      <c r="O20">
        <v>36.5</v>
      </c>
      <c r="P20">
        <v>37.549999999999997</v>
      </c>
      <c r="Q20">
        <v>45338400</v>
      </c>
      <c r="R20">
        <v>1594081620</v>
      </c>
      <c r="S20">
        <v>41752800</v>
      </c>
      <c r="T20">
        <v>6875</v>
      </c>
      <c r="V20" t="s">
        <v>23</v>
      </c>
      <c r="W20">
        <v>36</v>
      </c>
      <c r="X20">
        <v>37.25</v>
      </c>
      <c r="Y20">
        <v>35.65</v>
      </c>
      <c r="Z20">
        <v>36.799999999999997</v>
      </c>
      <c r="AA20">
        <v>47034000</v>
      </c>
      <c r="AB20">
        <v>825834960</v>
      </c>
      <c r="AC20">
        <v>22512600</v>
      </c>
      <c r="AD20">
        <v>3788</v>
      </c>
      <c r="AF20" t="s">
        <v>23</v>
      </c>
      <c r="AG20">
        <v>38.9</v>
      </c>
      <c r="AH20">
        <v>38.9</v>
      </c>
      <c r="AI20">
        <v>36.200000000000003</v>
      </c>
      <c r="AJ20">
        <v>36.4</v>
      </c>
      <c r="AK20">
        <v>47147400</v>
      </c>
      <c r="AL20">
        <v>1324966950</v>
      </c>
      <c r="AM20">
        <v>35348400</v>
      </c>
      <c r="AN20">
        <v>5558</v>
      </c>
      <c r="AP20" t="s">
        <v>23</v>
      </c>
      <c r="AQ20">
        <v>41.3</v>
      </c>
      <c r="AR20">
        <v>41.35</v>
      </c>
      <c r="AS20">
        <v>38.049999999999997</v>
      </c>
      <c r="AT20">
        <v>38.299999999999997</v>
      </c>
      <c r="AU20">
        <v>44107200</v>
      </c>
      <c r="AV20">
        <v>1212959610</v>
      </c>
      <c r="AW20">
        <v>31120200</v>
      </c>
      <c r="AX20">
        <v>5191</v>
      </c>
    </row>
    <row r="21" spans="2:50" x14ac:dyDescent="0.3">
      <c r="B21" t="s">
        <v>403</v>
      </c>
      <c r="C21">
        <v>1291</v>
      </c>
      <c r="D21">
        <v>1316.8</v>
      </c>
      <c r="E21">
        <v>1265.55</v>
      </c>
      <c r="F21">
        <v>1271.1500000000001</v>
      </c>
      <c r="G21">
        <v>1351350</v>
      </c>
      <c r="H21">
        <v>3280487155</v>
      </c>
      <c r="I21">
        <v>2550900</v>
      </c>
      <c r="J21">
        <v>3918</v>
      </c>
      <c r="L21" t="s">
        <v>403</v>
      </c>
      <c r="M21">
        <v>1323</v>
      </c>
      <c r="N21">
        <v>1340.95</v>
      </c>
      <c r="O21">
        <v>1286.25</v>
      </c>
      <c r="P21">
        <v>1302.0999999999999</v>
      </c>
      <c r="Q21">
        <v>1345850</v>
      </c>
      <c r="R21">
        <v>1849390785</v>
      </c>
      <c r="S21">
        <v>1406900</v>
      </c>
      <c r="T21">
        <v>2258</v>
      </c>
      <c r="V21" t="s">
        <v>403</v>
      </c>
      <c r="W21">
        <v>1281.6500000000001</v>
      </c>
      <c r="X21">
        <v>1327.9</v>
      </c>
      <c r="Y21">
        <v>1275.5</v>
      </c>
      <c r="Z21">
        <v>1322.55</v>
      </c>
      <c r="AA21">
        <v>1415700</v>
      </c>
      <c r="AB21">
        <v>2194815095</v>
      </c>
      <c r="AC21">
        <v>1685200</v>
      </c>
      <c r="AD21">
        <v>2802</v>
      </c>
      <c r="AF21" t="s">
        <v>403</v>
      </c>
      <c r="AG21">
        <v>1288.25</v>
      </c>
      <c r="AH21">
        <v>1307.3</v>
      </c>
      <c r="AI21">
        <v>1261.9000000000001</v>
      </c>
      <c r="AJ21">
        <v>1284.75</v>
      </c>
      <c r="AK21">
        <v>1308450</v>
      </c>
      <c r="AL21">
        <v>2873602572.5</v>
      </c>
      <c r="AM21">
        <v>2231900</v>
      </c>
      <c r="AN21">
        <v>3678</v>
      </c>
      <c r="AP21" t="s">
        <v>403</v>
      </c>
      <c r="AQ21">
        <v>1330</v>
      </c>
      <c r="AR21">
        <v>1332</v>
      </c>
      <c r="AS21">
        <v>1270</v>
      </c>
      <c r="AT21">
        <v>1277.95</v>
      </c>
      <c r="AU21">
        <v>1299650</v>
      </c>
      <c r="AV21">
        <v>3695447635</v>
      </c>
      <c r="AW21">
        <v>2865500</v>
      </c>
      <c r="AX21">
        <v>4774</v>
      </c>
    </row>
    <row r="22" spans="2:50" x14ac:dyDescent="0.3">
      <c r="B22" t="s">
        <v>404</v>
      </c>
      <c r="C22">
        <v>62.5</v>
      </c>
      <c r="D22">
        <v>63.25</v>
      </c>
      <c r="E22">
        <v>61.25</v>
      </c>
      <c r="F22">
        <v>62.85</v>
      </c>
      <c r="G22">
        <v>23382000</v>
      </c>
      <c r="H22">
        <v>838762200</v>
      </c>
      <c r="I22">
        <v>13458000</v>
      </c>
      <c r="J22">
        <v>1655</v>
      </c>
      <c r="L22" t="s">
        <v>404</v>
      </c>
      <c r="M22">
        <v>64.5</v>
      </c>
      <c r="N22">
        <v>65.25</v>
      </c>
      <c r="O22">
        <v>62.25</v>
      </c>
      <c r="P22">
        <v>62.9</v>
      </c>
      <c r="Q22">
        <v>24948000</v>
      </c>
      <c r="R22">
        <v>1170020100</v>
      </c>
      <c r="S22">
        <v>18318000</v>
      </c>
      <c r="T22">
        <v>2406</v>
      </c>
      <c r="V22" t="s">
        <v>404</v>
      </c>
      <c r="W22">
        <v>62.75</v>
      </c>
      <c r="X22">
        <v>64</v>
      </c>
      <c r="Y22">
        <v>61.7</v>
      </c>
      <c r="Z22">
        <v>63.25</v>
      </c>
      <c r="AA22">
        <v>26142000</v>
      </c>
      <c r="AB22">
        <v>1306030500</v>
      </c>
      <c r="AC22">
        <v>20790000</v>
      </c>
      <c r="AD22">
        <v>2973</v>
      </c>
      <c r="AF22" t="s">
        <v>404</v>
      </c>
      <c r="AG22">
        <v>65.8</v>
      </c>
      <c r="AH22">
        <v>66.650000000000006</v>
      </c>
      <c r="AI22">
        <v>61.35</v>
      </c>
      <c r="AJ22">
        <v>62.35</v>
      </c>
      <c r="AK22">
        <v>26238000</v>
      </c>
      <c r="AL22">
        <v>1539444600</v>
      </c>
      <c r="AM22">
        <v>24180000</v>
      </c>
      <c r="AN22">
        <v>3354</v>
      </c>
      <c r="AP22" t="s">
        <v>404</v>
      </c>
      <c r="AQ22">
        <v>70.900000000000006</v>
      </c>
      <c r="AR22">
        <v>71.25</v>
      </c>
      <c r="AS22">
        <v>64.2</v>
      </c>
      <c r="AT22">
        <v>64.55</v>
      </c>
      <c r="AU22">
        <v>25878000</v>
      </c>
      <c r="AV22">
        <v>2177603700</v>
      </c>
      <c r="AW22">
        <v>32340000</v>
      </c>
      <c r="AX22">
        <v>4927</v>
      </c>
    </row>
    <row r="23" spans="2:50" x14ac:dyDescent="0.3">
      <c r="B23" t="s">
        <v>26</v>
      </c>
      <c r="C23">
        <v>461.35</v>
      </c>
      <c r="D23">
        <v>472</v>
      </c>
      <c r="E23">
        <v>453.65</v>
      </c>
      <c r="F23">
        <v>458.95</v>
      </c>
      <c r="G23">
        <v>4361500</v>
      </c>
      <c r="H23">
        <v>996595050</v>
      </c>
      <c r="I23">
        <v>2160400</v>
      </c>
      <c r="J23">
        <v>1760</v>
      </c>
      <c r="L23" t="s">
        <v>26</v>
      </c>
      <c r="M23">
        <v>441.3</v>
      </c>
      <c r="N23">
        <v>467.95</v>
      </c>
      <c r="O23">
        <v>439.55</v>
      </c>
      <c r="P23">
        <v>464.6</v>
      </c>
      <c r="Q23">
        <v>4581500</v>
      </c>
      <c r="R23">
        <v>940135460</v>
      </c>
      <c r="S23">
        <v>2053700</v>
      </c>
      <c r="T23">
        <v>1739</v>
      </c>
      <c r="V23" t="s">
        <v>26</v>
      </c>
      <c r="W23">
        <v>435.1</v>
      </c>
      <c r="X23">
        <v>447.5</v>
      </c>
      <c r="Y23">
        <v>432.2</v>
      </c>
      <c r="Z23">
        <v>444.75</v>
      </c>
      <c r="AA23">
        <v>4742100</v>
      </c>
      <c r="AB23">
        <v>1014438095</v>
      </c>
      <c r="AC23">
        <v>2318800</v>
      </c>
      <c r="AD23">
        <v>1824</v>
      </c>
      <c r="AF23" t="s">
        <v>26</v>
      </c>
      <c r="AG23">
        <v>442</v>
      </c>
      <c r="AH23">
        <v>446</v>
      </c>
      <c r="AI23">
        <v>434.4</v>
      </c>
      <c r="AJ23">
        <v>437.8</v>
      </c>
      <c r="AK23">
        <v>4633200</v>
      </c>
      <c r="AL23">
        <v>1212604085</v>
      </c>
      <c r="AM23">
        <v>2757700</v>
      </c>
      <c r="AN23">
        <v>2168</v>
      </c>
      <c r="AP23" t="s">
        <v>26</v>
      </c>
      <c r="AQ23">
        <v>449.1</v>
      </c>
      <c r="AR23">
        <v>453.35</v>
      </c>
      <c r="AS23">
        <v>437.35</v>
      </c>
      <c r="AT23">
        <v>439.4</v>
      </c>
      <c r="AU23">
        <v>4632100</v>
      </c>
      <c r="AV23">
        <v>852383235</v>
      </c>
      <c r="AW23">
        <v>1922800</v>
      </c>
      <c r="AX23">
        <v>1494</v>
      </c>
    </row>
    <row r="24" spans="2:50" x14ac:dyDescent="0.3">
      <c r="B24" t="s">
        <v>27</v>
      </c>
      <c r="C24">
        <v>290.60000000000002</v>
      </c>
      <c r="D24">
        <v>294.3</v>
      </c>
      <c r="E24">
        <v>278.14999999999998</v>
      </c>
      <c r="F24">
        <v>284.39999999999998</v>
      </c>
      <c r="G24">
        <v>4808700</v>
      </c>
      <c r="H24">
        <v>1133444065</v>
      </c>
      <c r="I24">
        <v>3976700</v>
      </c>
      <c r="J24">
        <v>2663</v>
      </c>
      <c r="L24" t="s">
        <v>27</v>
      </c>
      <c r="M24">
        <v>283.39999999999998</v>
      </c>
      <c r="N24">
        <v>296.64999999999998</v>
      </c>
      <c r="O24">
        <v>282.3</v>
      </c>
      <c r="P24">
        <v>291.64999999999998</v>
      </c>
      <c r="Q24">
        <v>5174000</v>
      </c>
      <c r="R24">
        <v>1240169515</v>
      </c>
      <c r="S24">
        <v>4286100</v>
      </c>
      <c r="T24">
        <v>2860</v>
      </c>
      <c r="V24" t="s">
        <v>27</v>
      </c>
      <c r="W24">
        <v>268.55</v>
      </c>
      <c r="X24">
        <v>284</v>
      </c>
      <c r="Y24">
        <v>267.85000000000002</v>
      </c>
      <c r="Z24">
        <v>282.55</v>
      </c>
      <c r="AA24">
        <v>5116800</v>
      </c>
      <c r="AB24">
        <v>739723075</v>
      </c>
      <c r="AC24">
        <v>2662400</v>
      </c>
      <c r="AD24">
        <v>1839</v>
      </c>
      <c r="AF24" t="s">
        <v>27</v>
      </c>
      <c r="AG24">
        <v>275.39999999999998</v>
      </c>
      <c r="AH24">
        <v>281.8</v>
      </c>
      <c r="AI24">
        <v>268.45</v>
      </c>
      <c r="AJ24">
        <v>270.75</v>
      </c>
      <c r="AK24">
        <v>5128500</v>
      </c>
      <c r="AL24">
        <v>968209580</v>
      </c>
      <c r="AM24">
        <v>3508700</v>
      </c>
      <c r="AN24">
        <v>2394</v>
      </c>
      <c r="AP24" t="s">
        <v>27</v>
      </c>
      <c r="AQ24">
        <v>283.75</v>
      </c>
      <c r="AR24">
        <v>287.89999999999998</v>
      </c>
      <c r="AS24">
        <v>262.25</v>
      </c>
      <c r="AT24">
        <v>269.45</v>
      </c>
      <c r="AU24">
        <v>5276700</v>
      </c>
      <c r="AV24">
        <v>2035793370</v>
      </c>
      <c r="AW24">
        <v>7450300</v>
      </c>
      <c r="AX24">
        <v>5149</v>
      </c>
    </row>
    <row r="25" spans="2:50" x14ac:dyDescent="0.3">
      <c r="B25" t="s">
        <v>28</v>
      </c>
      <c r="C25">
        <v>594.5</v>
      </c>
      <c r="D25">
        <v>595.85</v>
      </c>
      <c r="E25">
        <v>586.54999999999995</v>
      </c>
      <c r="F25">
        <v>592.35</v>
      </c>
      <c r="G25">
        <v>49136646</v>
      </c>
      <c r="H25">
        <v>19019946150.150002</v>
      </c>
      <c r="I25">
        <v>32188890</v>
      </c>
      <c r="J25">
        <v>13316</v>
      </c>
      <c r="L25" t="s">
        <v>28</v>
      </c>
      <c r="M25">
        <v>592.65</v>
      </c>
      <c r="N25">
        <v>603</v>
      </c>
      <c r="O25">
        <v>584.5</v>
      </c>
      <c r="P25">
        <v>592.15</v>
      </c>
      <c r="Q25">
        <v>52709076</v>
      </c>
      <c r="R25">
        <v>19137968501.549999</v>
      </c>
      <c r="S25">
        <v>32240718</v>
      </c>
      <c r="T25">
        <v>15631</v>
      </c>
      <c r="V25" t="s">
        <v>28</v>
      </c>
      <c r="W25">
        <v>605.95000000000005</v>
      </c>
      <c r="X25">
        <v>610</v>
      </c>
      <c r="Y25">
        <v>587.20000000000005</v>
      </c>
      <c r="Z25">
        <v>592.35</v>
      </c>
      <c r="AA25">
        <v>55067250</v>
      </c>
      <c r="AB25">
        <v>29541108540</v>
      </c>
      <c r="AC25">
        <v>49525356</v>
      </c>
      <c r="AD25">
        <v>24845</v>
      </c>
      <c r="AF25" t="s">
        <v>28</v>
      </c>
      <c r="AG25">
        <v>555.15</v>
      </c>
      <c r="AH25">
        <v>600.70000000000005</v>
      </c>
      <c r="AI25">
        <v>554.6</v>
      </c>
      <c r="AJ25">
        <v>597.35</v>
      </c>
      <c r="AK25">
        <v>57021906</v>
      </c>
      <c r="AL25">
        <v>63328810525.800003</v>
      </c>
      <c r="AM25">
        <v>108938754</v>
      </c>
      <c r="AN25">
        <v>54023</v>
      </c>
      <c r="AP25" t="s">
        <v>28</v>
      </c>
      <c r="AQ25">
        <v>556.25</v>
      </c>
      <c r="AR25">
        <v>559.45000000000005</v>
      </c>
      <c r="AS25">
        <v>536.4</v>
      </c>
      <c r="AT25">
        <v>538.79999999999995</v>
      </c>
      <c r="AU25">
        <v>59844681</v>
      </c>
      <c r="AV25">
        <v>22589132735.400002</v>
      </c>
      <c r="AW25">
        <v>41238429</v>
      </c>
      <c r="AX25">
        <v>20453</v>
      </c>
    </row>
    <row r="26" spans="2:50" x14ac:dyDescent="0.3">
      <c r="B26" t="s">
        <v>405</v>
      </c>
      <c r="C26">
        <v>25.3</v>
      </c>
      <c r="D26">
        <v>25.55</v>
      </c>
      <c r="E26">
        <v>24.15</v>
      </c>
      <c r="F26">
        <v>24.65</v>
      </c>
      <c r="G26">
        <v>43607200</v>
      </c>
      <c r="H26">
        <v>740571520</v>
      </c>
      <c r="I26">
        <v>29993600</v>
      </c>
      <c r="J26">
        <v>2352</v>
      </c>
      <c r="L26" t="s">
        <v>405</v>
      </c>
      <c r="M26">
        <v>26.1</v>
      </c>
      <c r="N26">
        <v>26.35</v>
      </c>
      <c r="O26">
        <v>25.3</v>
      </c>
      <c r="P26">
        <v>25.6</v>
      </c>
      <c r="Q26">
        <v>49056800</v>
      </c>
      <c r="R26">
        <v>554359520</v>
      </c>
      <c r="S26">
        <v>21455200</v>
      </c>
      <c r="T26">
        <v>1855</v>
      </c>
      <c r="V26" t="s">
        <v>405</v>
      </c>
      <c r="W26">
        <v>25.05</v>
      </c>
      <c r="X26">
        <v>26.65</v>
      </c>
      <c r="Y26">
        <v>24.95</v>
      </c>
      <c r="Z26">
        <v>26</v>
      </c>
      <c r="AA26">
        <v>50752000</v>
      </c>
      <c r="AB26">
        <v>727543960</v>
      </c>
      <c r="AC26">
        <v>27882400</v>
      </c>
      <c r="AD26">
        <v>2438</v>
      </c>
      <c r="AF26" t="s">
        <v>405</v>
      </c>
      <c r="AG26">
        <v>26.45</v>
      </c>
      <c r="AH26">
        <v>26.5</v>
      </c>
      <c r="AI26">
        <v>25.25</v>
      </c>
      <c r="AJ26">
        <v>25.5</v>
      </c>
      <c r="AK26">
        <v>49119200</v>
      </c>
      <c r="AL26">
        <v>629141240</v>
      </c>
      <c r="AM26">
        <v>24356800</v>
      </c>
      <c r="AN26">
        <v>2072</v>
      </c>
      <c r="AP26" t="s">
        <v>405</v>
      </c>
      <c r="AQ26">
        <v>27.65</v>
      </c>
      <c r="AR26">
        <v>28.55</v>
      </c>
      <c r="AS26">
        <v>25.65</v>
      </c>
      <c r="AT26">
        <v>25.95</v>
      </c>
      <c r="AU26">
        <v>50835200</v>
      </c>
      <c r="AV26">
        <v>1221801880</v>
      </c>
      <c r="AW26">
        <v>45978400</v>
      </c>
      <c r="AX26">
        <v>3863</v>
      </c>
    </row>
    <row r="27" spans="2:50" x14ac:dyDescent="0.3">
      <c r="B27" t="s">
        <v>406</v>
      </c>
      <c r="C27">
        <v>352.9</v>
      </c>
      <c r="D27">
        <v>356.55</v>
      </c>
      <c r="E27">
        <v>348.4</v>
      </c>
      <c r="F27">
        <v>350</v>
      </c>
      <c r="G27">
        <v>14294500</v>
      </c>
      <c r="H27">
        <v>2483408670</v>
      </c>
      <c r="I27">
        <v>7065600</v>
      </c>
      <c r="J27">
        <v>2650</v>
      </c>
      <c r="L27" t="s">
        <v>406</v>
      </c>
      <c r="M27">
        <v>346.05</v>
      </c>
      <c r="N27">
        <v>356.8</v>
      </c>
      <c r="O27">
        <v>344.5</v>
      </c>
      <c r="P27">
        <v>354.25</v>
      </c>
      <c r="Q27">
        <v>14391100</v>
      </c>
      <c r="R27">
        <v>3709525905</v>
      </c>
      <c r="S27">
        <v>10499500</v>
      </c>
      <c r="T27">
        <v>4289</v>
      </c>
      <c r="V27" t="s">
        <v>406</v>
      </c>
      <c r="W27">
        <v>332.55</v>
      </c>
      <c r="X27">
        <v>348.4</v>
      </c>
      <c r="Y27">
        <v>332.55</v>
      </c>
      <c r="Z27">
        <v>346.85</v>
      </c>
      <c r="AA27">
        <v>15331800</v>
      </c>
      <c r="AB27">
        <v>2774653070</v>
      </c>
      <c r="AC27">
        <v>8105200</v>
      </c>
      <c r="AD27">
        <v>3363</v>
      </c>
      <c r="AF27" t="s">
        <v>406</v>
      </c>
      <c r="AG27">
        <v>334.35</v>
      </c>
      <c r="AH27">
        <v>337.6</v>
      </c>
      <c r="AI27">
        <v>329.5</v>
      </c>
      <c r="AJ27">
        <v>336.35</v>
      </c>
      <c r="AK27">
        <v>15419200</v>
      </c>
      <c r="AL27">
        <v>2496929450</v>
      </c>
      <c r="AM27">
        <v>7458900</v>
      </c>
      <c r="AN27">
        <v>3141</v>
      </c>
      <c r="AP27" t="s">
        <v>406</v>
      </c>
      <c r="AQ27">
        <v>329.05</v>
      </c>
      <c r="AR27">
        <v>337.35</v>
      </c>
      <c r="AS27">
        <v>326.2</v>
      </c>
      <c r="AT27">
        <v>332.1</v>
      </c>
      <c r="AU27">
        <v>16012600</v>
      </c>
      <c r="AV27">
        <v>3915171205</v>
      </c>
      <c r="AW27">
        <v>11787500</v>
      </c>
      <c r="AX27">
        <v>4860</v>
      </c>
    </row>
    <row r="28" spans="2:50" x14ac:dyDescent="0.3">
      <c r="B28" t="s">
        <v>407</v>
      </c>
      <c r="C28">
        <v>9315.1</v>
      </c>
      <c r="D28">
        <v>9623.6</v>
      </c>
      <c r="E28">
        <v>9202.5499999999993</v>
      </c>
      <c r="F28">
        <v>9507.35</v>
      </c>
      <c r="G28">
        <v>136880</v>
      </c>
      <c r="H28">
        <v>1279230480</v>
      </c>
      <c r="I28">
        <v>136040</v>
      </c>
      <c r="J28">
        <v>2866</v>
      </c>
      <c r="L28" t="s">
        <v>407</v>
      </c>
      <c r="M28">
        <v>9200</v>
      </c>
      <c r="N28">
        <v>9443.9</v>
      </c>
      <c r="O28">
        <v>9194.6</v>
      </c>
      <c r="P28">
        <v>9299.4500000000007</v>
      </c>
      <c r="Q28">
        <v>143680</v>
      </c>
      <c r="R28">
        <v>247629918</v>
      </c>
      <c r="S28">
        <v>26600</v>
      </c>
      <c r="T28">
        <v>647</v>
      </c>
      <c r="V28" t="s">
        <v>407</v>
      </c>
      <c r="W28">
        <v>9185</v>
      </c>
      <c r="X28">
        <v>9300.15</v>
      </c>
      <c r="Y28">
        <v>9050.7999999999993</v>
      </c>
      <c r="Z28">
        <v>9236.7999999999993</v>
      </c>
      <c r="AA28">
        <v>140000</v>
      </c>
      <c r="AB28">
        <v>264899832</v>
      </c>
      <c r="AC28">
        <v>28880</v>
      </c>
      <c r="AD28">
        <v>670</v>
      </c>
      <c r="AF28" t="s">
        <v>407</v>
      </c>
      <c r="AG28">
        <v>9087.75</v>
      </c>
      <c r="AH28">
        <v>9348.2999999999993</v>
      </c>
      <c r="AI28">
        <v>9043.75</v>
      </c>
      <c r="AJ28">
        <v>9120.9</v>
      </c>
      <c r="AK28">
        <v>137880</v>
      </c>
      <c r="AL28">
        <v>217404796</v>
      </c>
      <c r="AM28">
        <v>23640</v>
      </c>
      <c r="AN28">
        <v>552</v>
      </c>
      <c r="AP28" t="s">
        <v>407</v>
      </c>
      <c r="AQ28">
        <v>9550.5</v>
      </c>
      <c r="AR28">
        <v>9550.5</v>
      </c>
      <c r="AS28">
        <v>8989.9</v>
      </c>
      <c r="AT28">
        <v>9037.5499999999993</v>
      </c>
      <c r="AU28">
        <v>133760</v>
      </c>
      <c r="AV28">
        <v>403764564</v>
      </c>
      <c r="AW28">
        <v>43760</v>
      </c>
      <c r="AX28">
        <v>1035</v>
      </c>
    </row>
    <row r="29" spans="2:50" x14ac:dyDescent="0.3">
      <c r="B29" t="s">
        <v>408</v>
      </c>
      <c r="C29">
        <v>311.60000000000002</v>
      </c>
      <c r="D29">
        <v>322.7</v>
      </c>
      <c r="E29">
        <v>307.5</v>
      </c>
      <c r="F29">
        <v>313.89999999999998</v>
      </c>
      <c r="G29">
        <v>19625400</v>
      </c>
      <c r="H29">
        <v>3850416720</v>
      </c>
      <c r="I29">
        <v>12216600</v>
      </c>
      <c r="J29">
        <v>5645</v>
      </c>
      <c r="L29" t="s">
        <v>408</v>
      </c>
      <c r="M29">
        <v>310</v>
      </c>
      <c r="N29">
        <v>316.10000000000002</v>
      </c>
      <c r="O29">
        <v>301.25</v>
      </c>
      <c r="P29">
        <v>312.14999999999998</v>
      </c>
      <c r="Q29">
        <v>20646000</v>
      </c>
      <c r="R29">
        <v>2630775690</v>
      </c>
      <c r="S29">
        <v>8497800</v>
      </c>
      <c r="T29">
        <v>4335</v>
      </c>
      <c r="V29" t="s">
        <v>408</v>
      </c>
      <c r="W29">
        <v>295.05</v>
      </c>
      <c r="X29">
        <v>311.8</v>
      </c>
      <c r="Y29">
        <v>292.60000000000002</v>
      </c>
      <c r="Z29">
        <v>308.89999999999998</v>
      </c>
      <c r="AA29">
        <v>21220200</v>
      </c>
      <c r="AB29">
        <v>2667199860</v>
      </c>
      <c r="AC29">
        <v>8735400</v>
      </c>
      <c r="AD29">
        <v>4586</v>
      </c>
      <c r="AF29" t="s">
        <v>408</v>
      </c>
      <c r="AG29">
        <v>301.60000000000002</v>
      </c>
      <c r="AH29">
        <v>304.45</v>
      </c>
      <c r="AI29">
        <v>292.25</v>
      </c>
      <c r="AJ29">
        <v>293.89999999999998</v>
      </c>
      <c r="AK29">
        <v>21533400</v>
      </c>
      <c r="AL29">
        <v>1788442290</v>
      </c>
      <c r="AM29">
        <v>6017400</v>
      </c>
      <c r="AN29">
        <v>3163</v>
      </c>
      <c r="AP29" t="s">
        <v>408</v>
      </c>
      <c r="AQ29">
        <v>321</v>
      </c>
      <c r="AR29">
        <v>321.14999999999998</v>
      </c>
      <c r="AS29">
        <v>293.10000000000002</v>
      </c>
      <c r="AT29">
        <v>294.39999999999998</v>
      </c>
      <c r="AU29">
        <v>21513600</v>
      </c>
      <c r="AV29">
        <v>3107806020</v>
      </c>
      <c r="AW29">
        <v>10236600</v>
      </c>
      <c r="AX29">
        <v>5340</v>
      </c>
    </row>
    <row r="30" spans="2:50" x14ac:dyDescent="0.3">
      <c r="B30" t="s">
        <v>409</v>
      </c>
      <c r="C30">
        <v>3104.15</v>
      </c>
      <c r="D30">
        <v>3168.85</v>
      </c>
      <c r="E30">
        <v>3071.1</v>
      </c>
      <c r="F30">
        <v>3155.1</v>
      </c>
      <c r="G30">
        <v>1261400</v>
      </c>
      <c r="H30">
        <v>1830386910</v>
      </c>
      <c r="I30">
        <v>584400</v>
      </c>
      <c r="J30">
        <v>2413</v>
      </c>
      <c r="L30" t="s">
        <v>409</v>
      </c>
      <c r="M30">
        <v>3133.05</v>
      </c>
      <c r="N30">
        <v>3158.75</v>
      </c>
      <c r="O30">
        <v>3091.7</v>
      </c>
      <c r="P30">
        <v>3102.55</v>
      </c>
      <c r="Q30">
        <v>1349200</v>
      </c>
      <c r="R30">
        <v>1453201940</v>
      </c>
      <c r="S30">
        <v>465800</v>
      </c>
      <c r="T30">
        <v>2173</v>
      </c>
      <c r="V30" t="s">
        <v>409</v>
      </c>
      <c r="W30">
        <v>3112.2</v>
      </c>
      <c r="X30">
        <v>3155</v>
      </c>
      <c r="Y30">
        <v>3108</v>
      </c>
      <c r="Z30">
        <v>3124.25</v>
      </c>
      <c r="AA30">
        <v>1344800</v>
      </c>
      <c r="AB30">
        <v>1370788110</v>
      </c>
      <c r="AC30">
        <v>437400</v>
      </c>
      <c r="AD30">
        <v>2051</v>
      </c>
      <c r="AF30" t="s">
        <v>409</v>
      </c>
      <c r="AG30">
        <v>3120.05</v>
      </c>
      <c r="AH30">
        <v>3140</v>
      </c>
      <c r="AI30">
        <v>3074</v>
      </c>
      <c r="AJ30">
        <v>3103.45</v>
      </c>
      <c r="AK30">
        <v>1319800</v>
      </c>
      <c r="AL30">
        <v>1969835240</v>
      </c>
      <c r="AM30">
        <v>634600</v>
      </c>
      <c r="AN30">
        <v>3044</v>
      </c>
      <c r="AP30" t="s">
        <v>409</v>
      </c>
      <c r="AQ30">
        <v>3107</v>
      </c>
      <c r="AR30">
        <v>3161.85</v>
      </c>
      <c r="AS30">
        <v>3085</v>
      </c>
      <c r="AT30">
        <v>3099.5</v>
      </c>
      <c r="AU30">
        <v>1272800</v>
      </c>
      <c r="AV30">
        <v>1921606150</v>
      </c>
      <c r="AW30">
        <v>616000</v>
      </c>
      <c r="AX30">
        <v>2814</v>
      </c>
    </row>
    <row r="31" spans="2:50" x14ac:dyDescent="0.3">
      <c r="B31" t="s">
        <v>410</v>
      </c>
      <c r="C31">
        <v>346.25</v>
      </c>
      <c r="D31">
        <v>358</v>
      </c>
      <c r="E31">
        <v>343</v>
      </c>
      <c r="F31">
        <v>346.45</v>
      </c>
      <c r="G31">
        <v>6839800</v>
      </c>
      <c r="H31">
        <v>3473235920</v>
      </c>
      <c r="I31">
        <v>10018800</v>
      </c>
      <c r="J31">
        <v>4079</v>
      </c>
      <c r="L31" t="s">
        <v>410</v>
      </c>
      <c r="M31">
        <v>340.05</v>
      </c>
      <c r="N31">
        <v>353.6</v>
      </c>
      <c r="O31">
        <v>339.1</v>
      </c>
      <c r="P31">
        <v>344.85</v>
      </c>
      <c r="Q31">
        <v>7053200</v>
      </c>
      <c r="R31">
        <v>6234748080</v>
      </c>
      <c r="S31">
        <v>17914600</v>
      </c>
      <c r="T31">
        <v>7601</v>
      </c>
      <c r="V31" t="s">
        <v>410</v>
      </c>
      <c r="W31">
        <v>325.75</v>
      </c>
      <c r="X31">
        <v>339.55</v>
      </c>
      <c r="Y31">
        <v>325.14999999999998</v>
      </c>
      <c r="Z31">
        <v>338.2</v>
      </c>
      <c r="AA31">
        <v>6969600</v>
      </c>
      <c r="AB31">
        <v>2191596550</v>
      </c>
      <c r="AC31">
        <v>6575800</v>
      </c>
      <c r="AD31">
        <v>2850</v>
      </c>
      <c r="AF31" t="s">
        <v>410</v>
      </c>
      <c r="AG31">
        <v>325.89999999999998</v>
      </c>
      <c r="AH31">
        <v>331.4</v>
      </c>
      <c r="AI31">
        <v>320.7</v>
      </c>
      <c r="AJ31">
        <v>325.05</v>
      </c>
      <c r="AK31">
        <v>6826600</v>
      </c>
      <c r="AL31">
        <v>1670707940</v>
      </c>
      <c r="AM31">
        <v>5115000</v>
      </c>
      <c r="AN31">
        <v>2155</v>
      </c>
      <c r="AP31" t="s">
        <v>410</v>
      </c>
      <c r="AQ31">
        <v>330.1</v>
      </c>
      <c r="AR31">
        <v>335</v>
      </c>
      <c r="AS31">
        <v>323.14999999999998</v>
      </c>
      <c r="AT31">
        <v>324.05</v>
      </c>
      <c r="AU31">
        <v>6582400</v>
      </c>
      <c r="AV31">
        <v>1836800570</v>
      </c>
      <c r="AW31">
        <v>5603400</v>
      </c>
      <c r="AX31">
        <v>2400</v>
      </c>
    </row>
    <row r="32" spans="2:50" x14ac:dyDescent="0.3">
      <c r="B32" t="s">
        <v>411</v>
      </c>
      <c r="C32">
        <v>77.3</v>
      </c>
      <c r="D32">
        <v>80.2</v>
      </c>
      <c r="E32">
        <v>76.099999999999994</v>
      </c>
      <c r="F32">
        <v>77.150000000000006</v>
      </c>
      <c r="G32">
        <v>5774600</v>
      </c>
      <c r="H32">
        <v>1020718010</v>
      </c>
      <c r="I32">
        <v>13148200</v>
      </c>
      <c r="J32">
        <v>4218</v>
      </c>
      <c r="L32" t="s">
        <v>411</v>
      </c>
      <c r="M32">
        <v>77.349999999999994</v>
      </c>
      <c r="N32">
        <v>80.75</v>
      </c>
      <c r="O32">
        <v>77</v>
      </c>
      <c r="P32">
        <v>77.75</v>
      </c>
      <c r="Q32">
        <v>6934200</v>
      </c>
      <c r="R32">
        <v>743171910</v>
      </c>
      <c r="S32">
        <v>9409400</v>
      </c>
      <c r="T32">
        <v>3368</v>
      </c>
      <c r="V32" t="s">
        <v>411</v>
      </c>
      <c r="W32">
        <v>76.150000000000006</v>
      </c>
      <c r="X32">
        <v>78.400000000000006</v>
      </c>
      <c r="Y32">
        <v>75.599999999999994</v>
      </c>
      <c r="Z32">
        <v>77.55</v>
      </c>
      <c r="AA32">
        <v>7467200</v>
      </c>
      <c r="AB32">
        <v>558702430</v>
      </c>
      <c r="AC32">
        <v>7267000</v>
      </c>
      <c r="AD32">
        <v>2550</v>
      </c>
      <c r="AF32" t="s">
        <v>411</v>
      </c>
      <c r="AG32">
        <v>78.95</v>
      </c>
      <c r="AH32">
        <v>79.400000000000006</v>
      </c>
      <c r="AI32">
        <v>75.5</v>
      </c>
      <c r="AJ32">
        <v>76.099999999999994</v>
      </c>
      <c r="AK32">
        <v>7631000</v>
      </c>
      <c r="AL32">
        <v>745560920</v>
      </c>
      <c r="AM32">
        <v>9653800</v>
      </c>
      <c r="AN32">
        <v>3501</v>
      </c>
      <c r="AP32" t="s">
        <v>411</v>
      </c>
      <c r="AQ32">
        <v>84.25</v>
      </c>
      <c r="AR32">
        <v>84.25</v>
      </c>
      <c r="AS32">
        <v>76.05</v>
      </c>
      <c r="AT32">
        <v>77.349999999999994</v>
      </c>
      <c r="AU32">
        <v>7885800</v>
      </c>
      <c r="AV32">
        <v>1066766740</v>
      </c>
      <c r="AW32">
        <v>13624000</v>
      </c>
      <c r="AX32">
        <v>4897</v>
      </c>
    </row>
    <row r="33" spans="2:50" x14ac:dyDescent="0.3">
      <c r="B33" t="s">
        <v>36</v>
      </c>
      <c r="C33">
        <v>260.75</v>
      </c>
      <c r="D33">
        <v>273.95</v>
      </c>
      <c r="E33">
        <v>259</v>
      </c>
      <c r="F33">
        <v>270</v>
      </c>
      <c r="G33">
        <v>1658400</v>
      </c>
      <c r="H33">
        <v>563625930</v>
      </c>
      <c r="I33">
        <v>2087400</v>
      </c>
      <c r="J33">
        <v>2550</v>
      </c>
      <c r="L33" t="s">
        <v>36</v>
      </c>
      <c r="M33">
        <v>264.25</v>
      </c>
      <c r="N33">
        <v>270.55</v>
      </c>
      <c r="O33">
        <v>259.64999999999998</v>
      </c>
      <c r="P33">
        <v>262.39999999999998</v>
      </c>
      <c r="Q33">
        <v>2194800</v>
      </c>
      <c r="R33">
        <v>433991670</v>
      </c>
      <c r="S33">
        <v>1632600</v>
      </c>
      <c r="T33">
        <v>2262</v>
      </c>
      <c r="V33" t="s">
        <v>36</v>
      </c>
      <c r="W33">
        <v>258.8</v>
      </c>
      <c r="X33">
        <v>265.89999999999998</v>
      </c>
      <c r="Y33">
        <v>257.95</v>
      </c>
      <c r="Z33">
        <v>264.60000000000002</v>
      </c>
      <c r="AA33">
        <v>2397000</v>
      </c>
      <c r="AB33">
        <v>295822170</v>
      </c>
      <c r="AC33">
        <v>1132200</v>
      </c>
      <c r="AD33">
        <v>1547</v>
      </c>
      <c r="AF33" t="s">
        <v>36</v>
      </c>
      <c r="AG33">
        <v>257.8</v>
      </c>
      <c r="AH33">
        <v>268.2</v>
      </c>
      <c r="AI33">
        <v>255.2</v>
      </c>
      <c r="AJ33">
        <v>259</v>
      </c>
      <c r="AK33">
        <v>2356800</v>
      </c>
      <c r="AL33">
        <v>420181380</v>
      </c>
      <c r="AM33">
        <v>1605600</v>
      </c>
      <c r="AN33">
        <v>2435</v>
      </c>
      <c r="AP33" t="s">
        <v>36</v>
      </c>
      <c r="AQ33">
        <v>276.2</v>
      </c>
      <c r="AR33">
        <v>276.2</v>
      </c>
      <c r="AS33">
        <v>254.45</v>
      </c>
      <c r="AT33">
        <v>255.6</v>
      </c>
      <c r="AU33">
        <v>2298000</v>
      </c>
      <c r="AV33">
        <v>385637610</v>
      </c>
      <c r="AW33">
        <v>1477800</v>
      </c>
      <c r="AX33">
        <v>2258</v>
      </c>
    </row>
    <row r="34" spans="2:50" x14ac:dyDescent="0.3">
      <c r="B34" t="s">
        <v>412</v>
      </c>
      <c r="C34">
        <v>564.29999999999995</v>
      </c>
      <c r="D34">
        <v>576.9</v>
      </c>
      <c r="E34">
        <v>547.29999999999995</v>
      </c>
      <c r="F34">
        <v>550.54999999999995</v>
      </c>
      <c r="G34">
        <v>669600</v>
      </c>
      <c r="H34">
        <v>721006120</v>
      </c>
      <c r="I34">
        <v>1287200</v>
      </c>
      <c r="J34">
        <v>1475</v>
      </c>
      <c r="L34" t="s">
        <v>412</v>
      </c>
      <c r="M34">
        <v>570.35</v>
      </c>
      <c r="N34">
        <v>585.25</v>
      </c>
      <c r="O34">
        <v>565.79999999999995</v>
      </c>
      <c r="P34">
        <v>568.45000000000005</v>
      </c>
      <c r="Q34">
        <v>649600</v>
      </c>
      <c r="R34">
        <v>296024640</v>
      </c>
      <c r="S34">
        <v>515200</v>
      </c>
      <c r="T34">
        <v>618</v>
      </c>
      <c r="V34" t="s">
        <v>412</v>
      </c>
      <c r="W34">
        <v>579.45000000000005</v>
      </c>
      <c r="X34">
        <v>591.6</v>
      </c>
      <c r="Y34">
        <v>575</v>
      </c>
      <c r="Z34">
        <v>578.54999999999995</v>
      </c>
      <c r="AA34">
        <v>655200</v>
      </c>
      <c r="AB34">
        <v>254392080</v>
      </c>
      <c r="AC34">
        <v>436800</v>
      </c>
      <c r="AD34">
        <v>517</v>
      </c>
      <c r="AF34" t="s">
        <v>412</v>
      </c>
      <c r="AG34">
        <v>561.4</v>
      </c>
      <c r="AH34">
        <v>588.79999999999995</v>
      </c>
      <c r="AI34">
        <v>561.4</v>
      </c>
      <c r="AJ34">
        <v>582.54999999999995</v>
      </c>
      <c r="AK34">
        <v>661600</v>
      </c>
      <c r="AL34">
        <v>499203080</v>
      </c>
      <c r="AM34">
        <v>859200</v>
      </c>
      <c r="AN34">
        <v>1032</v>
      </c>
      <c r="AP34" t="s">
        <v>412</v>
      </c>
      <c r="AQ34">
        <v>572.4</v>
      </c>
      <c r="AR34">
        <v>579.85</v>
      </c>
      <c r="AS34">
        <v>560.1</v>
      </c>
      <c r="AT34">
        <v>567.54999999999995</v>
      </c>
      <c r="AU34">
        <v>639200</v>
      </c>
      <c r="AV34">
        <v>674695760</v>
      </c>
      <c r="AW34">
        <v>1184000</v>
      </c>
      <c r="AX34">
        <v>1428</v>
      </c>
    </row>
    <row r="35" spans="2:50" x14ac:dyDescent="0.3">
      <c r="B35" t="s">
        <v>413</v>
      </c>
      <c r="C35">
        <v>130</v>
      </c>
      <c r="D35">
        <v>133</v>
      </c>
      <c r="E35">
        <v>121</v>
      </c>
      <c r="F35">
        <v>123.55</v>
      </c>
      <c r="G35">
        <v>7255000</v>
      </c>
      <c r="H35">
        <v>1757009750</v>
      </c>
      <c r="I35">
        <v>13960000</v>
      </c>
      <c r="J35">
        <v>4933</v>
      </c>
      <c r="L35" t="s">
        <v>413</v>
      </c>
      <c r="M35">
        <v>137</v>
      </c>
      <c r="N35">
        <v>138.80000000000001</v>
      </c>
      <c r="O35">
        <v>128.9</v>
      </c>
      <c r="P35">
        <v>129.85</v>
      </c>
      <c r="Q35">
        <v>7157500</v>
      </c>
      <c r="R35">
        <v>1320989000</v>
      </c>
      <c r="S35">
        <v>9872500</v>
      </c>
      <c r="T35">
        <v>3368</v>
      </c>
      <c r="V35" t="s">
        <v>413</v>
      </c>
      <c r="W35">
        <v>126</v>
      </c>
      <c r="X35">
        <v>137</v>
      </c>
      <c r="Y35">
        <v>124.85</v>
      </c>
      <c r="Z35">
        <v>135.6</v>
      </c>
      <c r="AA35">
        <v>7127500</v>
      </c>
      <c r="AB35">
        <v>1749513125</v>
      </c>
      <c r="AC35">
        <v>13295000</v>
      </c>
      <c r="AD35">
        <v>4479</v>
      </c>
      <c r="AF35" t="s">
        <v>413</v>
      </c>
      <c r="AG35">
        <v>127.85</v>
      </c>
      <c r="AH35">
        <v>132.5</v>
      </c>
      <c r="AI35">
        <v>125.85</v>
      </c>
      <c r="AJ35">
        <v>126.75</v>
      </c>
      <c r="AK35">
        <v>7070000</v>
      </c>
      <c r="AL35">
        <v>1052799625</v>
      </c>
      <c r="AM35">
        <v>8145000</v>
      </c>
      <c r="AN35">
        <v>2896</v>
      </c>
      <c r="AP35" t="s">
        <v>413</v>
      </c>
      <c r="AQ35">
        <v>147.6</v>
      </c>
      <c r="AR35">
        <v>148.1</v>
      </c>
      <c r="AS35">
        <v>122.8</v>
      </c>
      <c r="AT35">
        <v>125.35</v>
      </c>
      <c r="AU35">
        <v>7192500</v>
      </c>
      <c r="AV35">
        <v>1712724625</v>
      </c>
      <c r="AW35">
        <v>12942500</v>
      </c>
      <c r="AX35">
        <v>4666</v>
      </c>
    </row>
    <row r="36" spans="2:50" x14ac:dyDescent="0.3">
      <c r="B36" t="s">
        <v>414</v>
      </c>
      <c r="C36">
        <v>613.9</v>
      </c>
      <c r="D36">
        <v>638.65</v>
      </c>
      <c r="E36">
        <v>610</v>
      </c>
      <c r="F36">
        <v>636.85</v>
      </c>
      <c r="G36">
        <v>13271000</v>
      </c>
      <c r="H36">
        <v>8955552607.5</v>
      </c>
      <c r="I36">
        <v>14303700</v>
      </c>
      <c r="J36">
        <v>10424</v>
      </c>
      <c r="L36" t="s">
        <v>414</v>
      </c>
      <c r="M36">
        <v>621.29999999999995</v>
      </c>
      <c r="N36">
        <v>626.95000000000005</v>
      </c>
      <c r="O36">
        <v>610.5</v>
      </c>
      <c r="P36">
        <v>614.75</v>
      </c>
      <c r="Q36">
        <v>14330150</v>
      </c>
      <c r="R36">
        <v>5198752100</v>
      </c>
      <c r="S36">
        <v>8416850</v>
      </c>
      <c r="T36">
        <v>6566</v>
      </c>
      <c r="V36" t="s">
        <v>414</v>
      </c>
      <c r="W36">
        <v>596.70000000000005</v>
      </c>
      <c r="X36">
        <v>622.1</v>
      </c>
      <c r="Y36">
        <v>596.70000000000005</v>
      </c>
      <c r="Z36">
        <v>620.15</v>
      </c>
      <c r="AA36">
        <v>15189200</v>
      </c>
      <c r="AB36">
        <v>9316822117.5</v>
      </c>
      <c r="AC36">
        <v>15208750</v>
      </c>
      <c r="AD36">
        <v>12150</v>
      </c>
      <c r="AF36" t="s">
        <v>414</v>
      </c>
      <c r="AG36">
        <v>601</v>
      </c>
      <c r="AH36">
        <v>608.95000000000005</v>
      </c>
      <c r="AI36">
        <v>591.15</v>
      </c>
      <c r="AJ36">
        <v>594.1</v>
      </c>
      <c r="AK36">
        <v>14763700</v>
      </c>
      <c r="AL36">
        <v>6820283092.5</v>
      </c>
      <c r="AM36">
        <v>11390750</v>
      </c>
      <c r="AN36">
        <v>9099</v>
      </c>
      <c r="AP36" t="s">
        <v>414</v>
      </c>
      <c r="AQ36">
        <v>572.65</v>
      </c>
      <c r="AR36">
        <v>602</v>
      </c>
      <c r="AS36">
        <v>572.04999999999995</v>
      </c>
      <c r="AT36">
        <v>599.5</v>
      </c>
      <c r="AU36">
        <v>15370900</v>
      </c>
      <c r="AV36">
        <v>14509702030</v>
      </c>
      <c r="AW36">
        <v>24592750</v>
      </c>
      <c r="AX36">
        <v>19318</v>
      </c>
    </row>
    <row r="37" spans="2:50" x14ac:dyDescent="0.3">
      <c r="B37" t="s">
        <v>415</v>
      </c>
      <c r="C37">
        <v>123.7</v>
      </c>
      <c r="D37">
        <v>125.75</v>
      </c>
      <c r="E37">
        <v>121.8</v>
      </c>
      <c r="F37">
        <v>125</v>
      </c>
      <c r="G37">
        <v>31136400</v>
      </c>
      <c r="H37">
        <v>1067351310</v>
      </c>
      <c r="I37">
        <v>8596800</v>
      </c>
      <c r="J37">
        <v>2474</v>
      </c>
      <c r="L37" t="s">
        <v>415</v>
      </c>
      <c r="M37">
        <v>124.4</v>
      </c>
      <c r="N37">
        <v>126.25</v>
      </c>
      <c r="O37">
        <v>122.75</v>
      </c>
      <c r="P37">
        <v>124.35</v>
      </c>
      <c r="Q37">
        <v>31957200</v>
      </c>
      <c r="R37">
        <v>887916465</v>
      </c>
      <c r="S37">
        <v>7125300</v>
      </c>
      <c r="T37">
        <v>2136</v>
      </c>
      <c r="V37" t="s">
        <v>415</v>
      </c>
      <c r="W37">
        <v>124.05</v>
      </c>
      <c r="X37">
        <v>125.1</v>
      </c>
      <c r="Y37">
        <v>122.1</v>
      </c>
      <c r="Z37">
        <v>123.5</v>
      </c>
      <c r="AA37">
        <v>32934600</v>
      </c>
      <c r="AB37">
        <v>678686715</v>
      </c>
      <c r="AC37">
        <v>5489100</v>
      </c>
      <c r="AD37">
        <v>1959</v>
      </c>
      <c r="AF37" t="s">
        <v>415</v>
      </c>
      <c r="AG37">
        <v>123.3</v>
      </c>
      <c r="AH37">
        <v>124.35</v>
      </c>
      <c r="AI37">
        <v>122</v>
      </c>
      <c r="AJ37">
        <v>123.7</v>
      </c>
      <c r="AK37">
        <v>32940000</v>
      </c>
      <c r="AL37">
        <v>868935735</v>
      </c>
      <c r="AM37">
        <v>7041600</v>
      </c>
      <c r="AN37">
        <v>2481</v>
      </c>
      <c r="AP37" t="s">
        <v>415</v>
      </c>
      <c r="AQ37">
        <v>126.3</v>
      </c>
      <c r="AR37">
        <v>126.4</v>
      </c>
      <c r="AS37">
        <v>121.4</v>
      </c>
      <c r="AT37">
        <v>121.85</v>
      </c>
      <c r="AU37">
        <v>32972400</v>
      </c>
      <c r="AV37">
        <v>2034665460</v>
      </c>
      <c r="AW37">
        <v>16502400</v>
      </c>
      <c r="AX37">
        <v>5723</v>
      </c>
    </row>
    <row r="38" spans="2:50" x14ac:dyDescent="0.3">
      <c r="B38" t="s">
        <v>416</v>
      </c>
      <c r="C38">
        <v>1319.65</v>
      </c>
      <c r="D38">
        <v>1344.8</v>
      </c>
      <c r="E38">
        <v>1307.1500000000001</v>
      </c>
      <c r="F38">
        <v>1313.45</v>
      </c>
      <c r="G38">
        <v>1417500</v>
      </c>
      <c r="H38">
        <v>2624789405</v>
      </c>
      <c r="I38">
        <v>1978900</v>
      </c>
      <c r="J38">
        <v>2573</v>
      </c>
      <c r="L38" t="s">
        <v>416</v>
      </c>
      <c r="M38">
        <v>1359.35</v>
      </c>
      <c r="N38">
        <v>1377.9</v>
      </c>
      <c r="O38">
        <v>1288.0999999999999</v>
      </c>
      <c r="P38">
        <v>1329.35</v>
      </c>
      <c r="Q38">
        <v>1556800</v>
      </c>
      <c r="R38">
        <v>7986831440</v>
      </c>
      <c r="S38">
        <v>6012300</v>
      </c>
      <c r="T38">
        <v>7661</v>
      </c>
      <c r="V38" t="s">
        <v>416</v>
      </c>
      <c r="W38">
        <v>1358</v>
      </c>
      <c r="X38">
        <v>1389.55</v>
      </c>
      <c r="Y38">
        <v>1347.2</v>
      </c>
      <c r="Z38">
        <v>1353.7</v>
      </c>
      <c r="AA38">
        <v>1397900</v>
      </c>
      <c r="AB38">
        <v>1653254540</v>
      </c>
      <c r="AC38">
        <v>1208200</v>
      </c>
      <c r="AD38">
        <v>1638</v>
      </c>
      <c r="AF38" t="s">
        <v>416</v>
      </c>
      <c r="AG38">
        <v>1392</v>
      </c>
      <c r="AH38">
        <v>1392.5</v>
      </c>
      <c r="AI38">
        <v>1342.7</v>
      </c>
      <c r="AJ38">
        <v>1348.4</v>
      </c>
      <c r="AK38">
        <v>1352400</v>
      </c>
      <c r="AL38">
        <v>1845635750</v>
      </c>
      <c r="AM38">
        <v>1360100</v>
      </c>
      <c r="AN38">
        <v>1803</v>
      </c>
      <c r="AP38" t="s">
        <v>416</v>
      </c>
      <c r="AQ38">
        <v>1340.35</v>
      </c>
      <c r="AR38">
        <v>1401.45</v>
      </c>
      <c r="AS38">
        <v>1332.45</v>
      </c>
      <c r="AT38">
        <v>1380.2</v>
      </c>
      <c r="AU38">
        <v>1326500</v>
      </c>
      <c r="AV38">
        <v>2989988925</v>
      </c>
      <c r="AW38">
        <v>2180500</v>
      </c>
      <c r="AX38">
        <v>2931</v>
      </c>
    </row>
    <row r="39" spans="2:50" x14ac:dyDescent="0.3">
      <c r="B39" t="s">
        <v>417</v>
      </c>
      <c r="C39">
        <v>359.25</v>
      </c>
      <c r="D39">
        <v>364.4</v>
      </c>
      <c r="E39">
        <v>345.95</v>
      </c>
      <c r="F39">
        <v>348.25</v>
      </c>
      <c r="G39">
        <v>4113816</v>
      </c>
      <c r="H39">
        <v>1143892256.55</v>
      </c>
      <c r="I39">
        <v>3216654</v>
      </c>
      <c r="J39">
        <v>1659</v>
      </c>
      <c r="L39" t="s">
        <v>417</v>
      </c>
      <c r="M39">
        <v>352.15</v>
      </c>
      <c r="N39">
        <v>362</v>
      </c>
      <c r="O39">
        <v>350.8</v>
      </c>
      <c r="P39">
        <v>359.15</v>
      </c>
      <c r="Q39">
        <v>4331073</v>
      </c>
      <c r="R39">
        <v>1068169517.4</v>
      </c>
      <c r="S39">
        <v>2979078</v>
      </c>
      <c r="T39">
        <v>1711</v>
      </c>
      <c r="V39" t="s">
        <v>417</v>
      </c>
      <c r="W39">
        <v>349.7</v>
      </c>
      <c r="X39">
        <v>354.3</v>
      </c>
      <c r="Y39">
        <v>343</v>
      </c>
      <c r="Z39">
        <v>351.65</v>
      </c>
      <c r="AA39">
        <v>4213848</v>
      </c>
      <c r="AB39">
        <v>990918633.14999998</v>
      </c>
      <c r="AC39">
        <v>2841534</v>
      </c>
      <c r="AD39">
        <v>1524</v>
      </c>
      <c r="AF39" t="s">
        <v>417</v>
      </c>
      <c r="AG39">
        <v>351.05</v>
      </c>
      <c r="AH39">
        <v>365.05</v>
      </c>
      <c r="AI39">
        <v>349.7</v>
      </c>
      <c r="AJ39">
        <v>351.2</v>
      </c>
      <c r="AK39">
        <v>4148202</v>
      </c>
      <c r="AL39">
        <v>1347415644.45</v>
      </c>
      <c r="AM39">
        <v>3769956</v>
      </c>
      <c r="AN39">
        <v>1870</v>
      </c>
      <c r="AP39" t="s">
        <v>417</v>
      </c>
      <c r="AQ39">
        <v>379</v>
      </c>
      <c r="AR39">
        <v>379</v>
      </c>
      <c r="AS39">
        <v>343.35</v>
      </c>
      <c r="AT39">
        <v>348.15</v>
      </c>
      <c r="AU39">
        <v>4080993</v>
      </c>
      <c r="AV39">
        <v>834238355.25</v>
      </c>
      <c r="AW39">
        <v>2371071</v>
      </c>
      <c r="AX39">
        <v>1336</v>
      </c>
    </row>
    <row r="40" spans="2:50" x14ac:dyDescent="0.3">
      <c r="B40" t="s">
        <v>43</v>
      </c>
      <c r="C40">
        <v>334.8</v>
      </c>
      <c r="D40">
        <v>338</v>
      </c>
      <c r="E40">
        <v>326.45</v>
      </c>
      <c r="F40">
        <v>329.1</v>
      </c>
      <c r="G40">
        <v>1314000</v>
      </c>
      <c r="H40">
        <v>395355195</v>
      </c>
      <c r="I40">
        <v>1195200</v>
      </c>
      <c r="J40">
        <v>996</v>
      </c>
      <c r="L40" t="s">
        <v>43</v>
      </c>
      <c r="M40">
        <v>330</v>
      </c>
      <c r="N40">
        <v>342.8</v>
      </c>
      <c r="O40">
        <v>327.14999999999998</v>
      </c>
      <c r="P40">
        <v>336.55</v>
      </c>
      <c r="Q40">
        <v>1461600</v>
      </c>
      <c r="R40">
        <v>207042345</v>
      </c>
      <c r="S40">
        <v>612000</v>
      </c>
      <c r="T40">
        <v>652</v>
      </c>
      <c r="V40" t="s">
        <v>43</v>
      </c>
      <c r="W40">
        <v>326.55</v>
      </c>
      <c r="X40">
        <v>334.5</v>
      </c>
      <c r="Y40">
        <v>323.35000000000002</v>
      </c>
      <c r="Z40">
        <v>333.35</v>
      </c>
      <c r="AA40">
        <v>1486800</v>
      </c>
      <c r="AB40">
        <v>230122440</v>
      </c>
      <c r="AC40">
        <v>696600</v>
      </c>
      <c r="AD40">
        <v>714</v>
      </c>
      <c r="AF40" t="s">
        <v>43</v>
      </c>
      <c r="AG40">
        <v>316</v>
      </c>
      <c r="AH40">
        <v>332.4</v>
      </c>
      <c r="AI40">
        <v>316</v>
      </c>
      <c r="AJ40">
        <v>327.39999999999998</v>
      </c>
      <c r="AK40">
        <v>1488600</v>
      </c>
      <c r="AL40">
        <v>785552670</v>
      </c>
      <c r="AM40">
        <v>2400300</v>
      </c>
      <c r="AN40">
        <v>2292</v>
      </c>
      <c r="AP40" t="s">
        <v>43</v>
      </c>
      <c r="AQ40">
        <v>337</v>
      </c>
      <c r="AR40">
        <v>338.15</v>
      </c>
      <c r="AS40">
        <v>311.3</v>
      </c>
      <c r="AT40">
        <v>316.35000000000002</v>
      </c>
      <c r="AU40">
        <v>1593000</v>
      </c>
      <c r="AV40">
        <v>960637185</v>
      </c>
      <c r="AW40">
        <v>2993400</v>
      </c>
      <c r="AX40">
        <v>2846</v>
      </c>
    </row>
    <row r="41" spans="2:50" x14ac:dyDescent="0.3">
      <c r="B41" t="s">
        <v>418</v>
      </c>
      <c r="C41">
        <v>438.85</v>
      </c>
      <c r="D41">
        <v>442.35</v>
      </c>
      <c r="E41">
        <v>430</v>
      </c>
      <c r="F41">
        <v>431.6</v>
      </c>
      <c r="G41">
        <v>11475000</v>
      </c>
      <c r="H41">
        <v>2832787937.5</v>
      </c>
      <c r="I41">
        <v>6497500</v>
      </c>
      <c r="J41">
        <v>3608</v>
      </c>
      <c r="L41" t="s">
        <v>418</v>
      </c>
      <c r="M41">
        <v>440.75</v>
      </c>
      <c r="N41">
        <v>447.95</v>
      </c>
      <c r="O41">
        <v>437.25</v>
      </c>
      <c r="P41">
        <v>438.5</v>
      </c>
      <c r="Q41">
        <v>11623750</v>
      </c>
      <c r="R41">
        <v>1569646562.5</v>
      </c>
      <c r="S41">
        <v>3545000</v>
      </c>
      <c r="T41">
        <v>2603</v>
      </c>
      <c r="V41" t="s">
        <v>418</v>
      </c>
      <c r="W41">
        <v>435.45</v>
      </c>
      <c r="X41">
        <v>443.95</v>
      </c>
      <c r="Y41">
        <v>435.45</v>
      </c>
      <c r="Z41">
        <v>439.85</v>
      </c>
      <c r="AA41">
        <v>11441250</v>
      </c>
      <c r="AB41">
        <v>1258437312.5</v>
      </c>
      <c r="AC41">
        <v>2860000</v>
      </c>
      <c r="AD41">
        <v>2085</v>
      </c>
      <c r="AF41" t="s">
        <v>418</v>
      </c>
      <c r="AG41">
        <v>440.1</v>
      </c>
      <c r="AH41">
        <v>445.45</v>
      </c>
      <c r="AI41">
        <v>432.35</v>
      </c>
      <c r="AJ41">
        <v>436</v>
      </c>
      <c r="AK41">
        <v>11468750</v>
      </c>
      <c r="AL41">
        <v>1717431562.5</v>
      </c>
      <c r="AM41">
        <v>3922500</v>
      </c>
      <c r="AN41">
        <v>2855</v>
      </c>
      <c r="AP41" t="s">
        <v>418</v>
      </c>
      <c r="AQ41">
        <v>443.65</v>
      </c>
      <c r="AR41">
        <v>444.95</v>
      </c>
      <c r="AS41">
        <v>430.55</v>
      </c>
      <c r="AT41">
        <v>435.2</v>
      </c>
      <c r="AU41">
        <v>11823750</v>
      </c>
      <c r="AV41">
        <v>2056769437.5</v>
      </c>
      <c r="AW41">
        <v>4712500</v>
      </c>
      <c r="AX41">
        <v>3177</v>
      </c>
    </row>
    <row r="42" spans="2:50" x14ac:dyDescent="0.3">
      <c r="B42" t="s">
        <v>419</v>
      </c>
      <c r="C42">
        <v>2354.4499999999998</v>
      </c>
      <c r="D42">
        <v>2370.9499999999998</v>
      </c>
      <c r="E42">
        <v>2306.3000000000002</v>
      </c>
      <c r="F42">
        <v>2319.1</v>
      </c>
      <c r="G42">
        <v>1960800</v>
      </c>
      <c r="H42">
        <v>2127070880</v>
      </c>
      <c r="I42">
        <v>910400</v>
      </c>
      <c r="J42">
        <v>2021</v>
      </c>
      <c r="L42" t="s">
        <v>419</v>
      </c>
      <c r="M42">
        <v>2374.4499999999998</v>
      </c>
      <c r="N42">
        <v>2391.65</v>
      </c>
      <c r="O42">
        <v>2330</v>
      </c>
      <c r="P42">
        <v>2350.9</v>
      </c>
      <c r="Q42">
        <v>2038400</v>
      </c>
      <c r="R42">
        <v>1400528540</v>
      </c>
      <c r="S42">
        <v>594000</v>
      </c>
      <c r="T42">
        <v>1357</v>
      </c>
      <c r="V42" t="s">
        <v>419</v>
      </c>
      <c r="W42">
        <v>2328.5</v>
      </c>
      <c r="X42">
        <v>2378.15</v>
      </c>
      <c r="Y42">
        <v>2313.5</v>
      </c>
      <c r="Z42">
        <v>2374.6</v>
      </c>
      <c r="AA42">
        <v>2085200</v>
      </c>
      <c r="AB42">
        <v>1762325080</v>
      </c>
      <c r="AC42">
        <v>750000</v>
      </c>
      <c r="AD42">
        <v>1742</v>
      </c>
      <c r="AF42" t="s">
        <v>419</v>
      </c>
      <c r="AG42">
        <v>2342.15</v>
      </c>
      <c r="AH42">
        <v>2353.1999999999998</v>
      </c>
      <c r="AI42">
        <v>2307.9499999999998</v>
      </c>
      <c r="AJ42">
        <v>2324.6</v>
      </c>
      <c r="AK42">
        <v>2092400</v>
      </c>
      <c r="AL42">
        <v>1258693060</v>
      </c>
      <c r="AM42">
        <v>539600</v>
      </c>
      <c r="AN42">
        <v>1268</v>
      </c>
      <c r="AP42" t="s">
        <v>419</v>
      </c>
      <c r="AQ42">
        <v>2352.6999999999998</v>
      </c>
      <c r="AR42">
        <v>2373.9</v>
      </c>
      <c r="AS42">
        <v>2317.0500000000002</v>
      </c>
      <c r="AT42">
        <v>2330.65</v>
      </c>
      <c r="AU42">
        <v>2058400</v>
      </c>
      <c r="AV42">
        <v>1821431840</v>
      </c>
      <c r="AW42">
        <v>777200</v>
      </c>
      <c r="AX42">
        <v>1808</v>
      </c>
    </row>
    <row r="43" spans="2:50" x14ac:dyDescent="0.3">
      <c r="B43" t="s">
        <v>420</v>
      </c>
      <c r="C43">
        <v>137.5</v>
      </c>
      <c r="D43">
        <v>140</v>
      </c>
      <c r="E43">
        <v>134</v>
      </c>
      <c r="F43">
        <v>135</v>
      </c>
      <c r="G43">
        <v>20687700</v>
      </c>
      <c r="H43">
        <v>1719192255</v>
      </c>
      <c r="I43">
        <v>12579600</v>
      </c>
      <c r="J43">
        <v>2946</v>
      </c>
      <c r="L43" t="s">
        <v>420</v>
      </c>
      <c r="M43">
        <v>139</v>
      </c>
      <c r="N43">
        <v>141.15</v>
      </c>
      <c r="O43">
        <v>136.5</v>
      </c>
      <c r="P43">
        <v>138.5</v>
      </c>
      <c r="Q43">
        <v>22852500</v>
      </c>
      <c r="R43">
        <v>1330987185</v>
      </c>
      <c r="S43">
        <v>9586500</v>
      </c>
      <c r="T43">
        <v>2615</v>
      </c>
      <c r="V43" t="s">
        <v>420</v>
      </c>
      <c r="W43">
        <v>131.94999999999999</v>
      </c>
      <c r="X43">
        <v>141.19999999999999</v>
      </c>
      <c r="Y43">
        <v>131.15</v>
      </c>
      <c r="Z43">
        <v>139.6</v>
      </c>
      <c r="AA43">
        <v>22991100</v>
      </c>
      <c r="AB43">
        <v>2462284275</v>
      </c>
      <c r="AC43">
        <v>18021300</v>
      </c>
      <c r="AD43">
        <v>4595</v>
      </c>
      <c r="AF43" t="s">
        <v>420</v>
      </c>
      <c r="AG43">
        <v>133.9</v>
      </c>
      <c r="AH43">
        <v>135.6</v>
      </c>
      <c r="AI43">
        <v>130.19999999999999</v>
      </c>
      <c r="AJ43">
        <v>131.4</v>
      </c>
      <c r="AK43">
        <v>23618100</v>
      </c>
      <c r="AL43">
        <v>1296289500</v>
      </c>
      <c r="AM43">
        <v>9771300</v>
      </c>
      <c r="AN43">
        <v>2687</v>
      </c>
      <c r="AP43" t="s">
        <v>420</v>
      </c>
      <c r="AQ43">
        <v>138.30000000000001</v>
      </c>
      <c r="AR43">
        <v>138.44999999999999</v>
      </c>
      <c r="AS43">
        <v>129.35</v>
      </c>
      <c r="AT43">
        <v>132.19999999999999</v>
      </c>
      <c r="AU43">
        <v>23433300</v>
      </c>
      <c r="AV43">
        <v>1690215780</v>
      </c>
      <c r="AW43">
        <v>12761100</v>
      </c>
      <c r="AX43">
        <v>3547</v>
      </c>
    </row>
    <row r="44" spans="2:50" x14ac:dyDescent="0.3">
      <c r="B44" t="s">
        <v>421</v>
      </c>
      <c r="C44">
        <v>3829.9</v>
      </c>
      <c r="D44">
        <v>3891</v>
      </c>
      <c r="E44">
        <v>3800.65</v>
      </c>
      <c r="F44">
        <v>3874.15</v>
      </c>
      <c r="G44">
        <v>2869250</v>
      </c>
      <c r="H44">
        <v>9463043000</v>
      </c>
      <c r="I44">
        <v>2458250</v>
      </c>
      <c r="J44">
        <v>7126</v>
      </c>
      <c r="L44" t="s">
        <v>421</v>
      </c>
      <c r="M44">
        <v>3948.95</v>
      </c>
      <c r="N44">
        <v>3948.95</v>
      </c>
      <c r="O44">
        <v>3815.25</v>
      </c>
      <c r="P44">
        <v>3836.75</v>
      </c>
      <c r="Q44">
        <v>3073250</v>
      </c>
      <c r="R44">
        <v>9890980500</v>
      </c>
      <c r="S44">
        <v>2558750</v>
      </c>
      <c r="T44">
        <v>9055</v>
      </c>
      <c r="V44" t="s">
        <v>421</v>
      </c>
      <c r="W44">
        <v>3723.9</v>
      </c>
      <c r="X44">
        <v>3934.95</v>
      </c>
      <c r="Y44">
        <v>3698.35</v>
      </c>
      <c r="Z44">
        <v>3916.6</v>
      </c>
      <c r="AA44">
        <v>3157750</v>
      </c>
      <c r="AB44">
        <v>26885907350</v>
      </c>
      <c r="AC44">
        <v>7051500</v>
      </c>
      <c r="AD44">
        <v>25055</v>
      </c>
      <c r="AF44" t="s">
        <v>421</v>
      </c>
      <c r="AG44">
        <v>3700.2</v>
      </c>
      <c r="AH44">
        <v>3727.55</v>
      </c>
      <c r="AI44">
        <v>3666.25</v>
      </c>
      <c r="AJ44">
        <v>3699.2</v>
      </c>
      <c r="AK44">
        <v>2978000</v>
      </c>
      <c r="AL44">
        <v>4392131375</v>
      </c>
      <c r="AM44">
        <v>1185500</v>
      </c>
      <c r="AN44">
        <v>4219</v>
      </c>
      <c r="AP44" t="s">
        <v>421</v>
      </c>
      <c r="AQ44">
        <v>3754</v>
      </c>
      <c r="AR44">
        <v>3762.7</v>
      </c>
      <c r="AS44">
        <v>3618.4</v>
      </c>
      <c r="AT44">
        <v>3686.35</v>
      </c>
      <c r="AU44">
        <v>2977250</v>
      </c>
      <c r="AV44">
        <v>4973203962.5</v>
      </c>
      <c r="AW44">
        <v>1347250</v>
      </c>
      <c r="AX44">
        <v>4908</v>
      </c>
    </row>
    <row r="45" spans="2:50" x14ac:dyDescent="0.3">
      <c r="B45" t="s">
        <v>422</v>
      </c>
      <c r="C45">
        <v>13850.2</v>
      </c>
      <c r="D45">
        <v>14085.3</v>
      </c>
      <c r="E45">
        <v>13657.8</v>
      </c>
      <c r="F45">
        <v>13908.6</v>
      </c>
      <c r="G45">
        <v>264090</v>
      </c>
      <c r="H45">
        <v>1766804305.5</v>
      </c>
      <c r="I45">
        <v>127590</v>
      </c>
      <c r="J45">
        <v>3105</v>
      </c>
      <c r="L45" t="s">
        <v>422</v>
      </c>
      <c r="M45">
        <v>13500.05</v>
      </c>
      <c r="N45">
        <v>14170</v>
      </c>
      <c r="O45">
        <v>13352.7</v>
      </c>
      <c r="P45">
        <v>14014.75</v>
      </c>
      <c r="Q45">
        <v>274230</v>
      </c>
      <c r="R45">
        <v>1880598070.5</v>
      </c>
      <c r="S45">
        <v>135000</v>
      </c>
      <c r="T45">
        <v>4182</v>
      </c>
      <c r="V45" t="s">
        <v>422</v>
      </c>
      <c r="W45">
        <v>13023.65</v>
      </c>
      <c r="X45">
        <v>13725</v>
      </c>
      <c r="Y45">
        <v>12871.35</v>
      </c>
      <c r="Z45">
        <v>13639.15</v>
      </c>
      <c r="AA45">
        <v>291480</v>
      </c>
      <c r="AB45">
        <v>1695678531</v>
      </c>
      <c r="AC45">
        <v>127920</v>
      </c>
      <c r="AD45">
        <v>3886</v>
      </c>
      <c r="AF45" t="s">
        <v>422</v>
      </c>
      <c r="AG45">
        <v>13363.7</v>
      </c>
      <c r="AH45">
        <v>13363.7</v>
      </c>
      <c r="AI45">
        <v>12875.2</v>
      </c>
      <c r="AJ45">
        <v>12977.95</v>
      </c>
      <c r="AK45">
        <v>305280</v>
      </c>
      <c r="AL45">
        <v>1769241531</v>
      </c>
      <c r="AM45">
        <v>135360</v>
      </c>
      <c r="AN45">
        <v>4175</v>
      </c>
      <c r="AP45" t="s">
        <v>422</v>
      </c>
      <c r="AQ45">
        <v>14019.35</v>
      </c>
      <c r="AR45">
        <v>14019.35</v>
      </c>
      <c r="AS45">
        <v>12872.3</v>
      </c>
      <c r="AT45">
        <v>12973.25</v>
      </c>
      <c r="AU45">
        <v>296370</v>
      </c>
      <c r="AV45">
        <v>2709105573</v>
      </c>
      <c r="AW45">
        <v>204150</v>
      </c>
      <c r="AX45">
        <v>6127</v>
      </c>
    </row>
    <row r="46" spans="2:50" x14ac:dyDescent="0.3">
      <c r="B46" t="s">
        <v>423</v>
      </c>
      <c r="C46">
        <v>43.6</v>
      </c>
      <c r="D46">
        <v>45.4</v>
      </c>
      <c r="E46">
        <v>39.799999999999997</v>
      </c>
      <c r="F46">
        <v>40.75</v>
      </c>
      <c r="G46">
        <v>9628500</v>
      </c>
      <c r="H46">
        <v>921609395</v>
      </c>
      <c r="I46">
        <v>21731500</v>
      </c>
      <c r="J46">
        <v>3795</v>
      </c>
      <c r="L46" t="s">
        <v>423</v>
      </c>
      <c r="M46">
        <v>45.5</v>
      </c>
      <c r="N46">
        <v>46.25</v>
      </c>
      <c r="O46">
        <v>43.5</v>
      </c>
      <c r="P46">
        <v>44.1</v>
      </c>
      <c r="Q46">
        <v>8364300</v>
      </c>
      <c r="R46">
        <v>948750250</v>
      </c>
      <c r="S46">
        <v>21094500</v>
      </c>
      <c r="T46">
        <v>3118</v>
      </c>
      <c r="V46" t="s">
        <v>423</v>
      </c>
      <c r="W46">
        <v>43.3</v>
      </c>
      <c r="X46">
        <v>44.8</v>
      </c>
      <c r="Y46">
        <v>42.7</v>
      </c>
      <c r="Z46">
        <v>44.1</v>
      </c>
      <c r="AA46">
        <v>8604400</v>
      </c>
      <c r="AB46">
        <v>712995080</v>
      </c>
      <c r="AC46">
        <v>16341500</v>
      </c>
      <c r="AD46">
        <v>2753</v>
      </c>
      <c r="AF46" t="s">
        <v>423</v>
      </c>
      <c r="AG46">
        <v>43.3</v>
      </c>
      <c r="AH46">
        <v>43.85</v>
      </c>
      <c r="AI46">
        <v>40.700000000000003</v>
      </c>
      <c r="AJ46">
        <v>41.9</v>
      </c>
      <c r="AK46">
        <v>9466800</v>
      </c>
      <c r="AL46">
        <v>581230895</v>
      </c>
      <c r="AM46">
        <v>13729800</v>
      </c>
      <c r="AN46">
        <v>2306</v>
      </c>
      <c r="AP46" t="s">
        <v>423</v>
      </c>
      <c r="AQ46">
        <v>48.65</v>
      </c>
      <c r="AR46">
        <v>48.7</v>
      </c>
      <c r="AS46">
        <v>41.4</v>
      </c>
      <c r="AT46">
        <v>42</v>
      </c>
      <c r="AU46">
        <v>9138500</v>
      </c>
      <c r="AV46">
        <v>555170490</v>
      </c>
      <c r="AW46">
        <v>12774300</v>
      </c>
      <c r="AX46">
        <v>2470</v>
      </c>
    </row>
    <row r="47" spans="2:50" x14ac:dyDescent="0.3">
      <c r="B47" t="s">
        <v>424</v>
      </c>
      <c r="C47">
        <v>861.4</v>
      </c>
      <c r="D47">
        <v>894.15</v>
      </c>
      <c r="E47">
        <v>858.1</v>
      </c>
      <c r="F47">
        <v>889.5</v>
      </c>
      <c r="G47">
        <v>2416700</v>
      </c>
      <c r="H47">
        <v>6502433190</v>
      </c>
      <c r="I47">
        <v>7404100</v>
      </c>
      <c r="J47">
        <v>6304</v>
      </c>
      <c r="L47" t="s">
        <v>424</v>
      </c>
      <c r="M47">
        <v>860.55</v>
      </c>
      <c r="N47">
        <v>873.55</v>
      </c>
      <c r="O47">
        <v>854</v>
      </c>
      <c r="P47">
        <v>868.95</v>
      </c>
      <c r="Q47">
        <v>2593800</v>
      </c>
      <c r="R47">
        <v>4188893665</v>
      </c>
      <c r="S47">
        <v>4834500</v>
      </c>
      <c r="T47">
        <v>4193</v>
      </c>
      <c r="V47" t="s">
        <v>424</v>
      </c>
      <c r="W47">
        <v>830</v>
      </c>
      <c r="X47">
        <v>859.65</v>
      </c>
      <c r="Y47">
        <v>825</v>
      </c>
      <c r="Z47">
        <v>854.8</v>
      </c>
      <c r="AA47">
        <v>2591600</v>
      </c>
      <c r="AB47">
        <v>5598563410</v>
      </c>
      <c r="AC47">
        <v>6658300</v>
      </c>
      <c r="AD47">
        <v>5760</v>
      </c>
      <c r="AF47" t="s">
        <v>424</v>
      </c>
      <c r="AG47">
        <v>819.3</v>
      </c>
      <c r="AH47">
        <v>838.2</v>
      </c>
      <c r="AI47">
        <v>813.2</v>
      </c>
      <c r="AJ47">
        <v>826.55</v>
      </c>
      <c r="AK47">
        <v>2391400</v>
      </c>
      <c r="AL47">
        <v>6530775955</v>
      </c>
      <c r="AM47">
        <v>7900200</v>
      </c>
      <c r="AN47">
        <v>6865</v>
      </c>
      <c r="AP47" t="s">
        <v>424</v>
      </c>
      <c r="AQ47">
        <v>827</v>
      </c>
      <c r="AR47">
        <v>834</v>
      </c>
      <c r="AS47">
        <v>802.8</v>
      </c>
      <c r="AT47">
        <v>808.1</v>
      </c>
      <c r="AU47">
        <v>2147200</v>
      </c>
      <c r="AV47">
        <v>7954403380</v>
      </c>
      <c r="AW47">
        <v>9722900</v>
      </c>
      <c r="AX47">
        <v>8244</v>
      </c>
    </row>
    <row r="48" spans="2:50" x14ac:dyDescent="0.3">
      <c r="B48" t="s">
        <v>425</v>
      </c>
      <c r="C48">
        <v>154.55000000000001</v>
      </c>
      <c r="D48">
        <v>157.65</v>
      </c>
      <c r="E48">
        <v>151.4</v>
      </c>
      <c r="F48">
        <v>153.44999999999999</v>
      </c>
      <c r="G48">
        <v>4260100</v>
      </c>
      <c r="H48">
        <v>527333390</v>
      </c>
      <c r="I48">
        <v>3413300</v>
      </c>
      <c r="J48">
        <v>975</v>
      </c>
      <c r="L48" t="s">
        <v>425</v>
      </c>
      <c r="M48">
        <v>151</v>
      </c>
      <c r="N48">
        <v>156.65</v>
      </c>
      <c r="O48">
        <v>150</v>
      </c>
      <c r="P48">
        <v>155.1</v>
      </c>
      <c r="Q48">
        <v>4776300</v>
      </c>
      <c r="R48">
        <v>474313705</v>
      </c>
      <c r="S48">
        <v>3062400</v>
      </c>
      <c r="T48">
        <v>1009</v>
      </c>
      <c r="V48" t="s">
        <v>425</v>
      </c>
      <c r="W48">
        <v>148.65</v>
      </c>
      <c r="X48">
        <v>150.69999999999999</v>
      </c>
      <c r="Y48">
        <v>148.6</v>
      </c>
      <c r="Z48">
        <v>149.80000000000001</v>
      </c>
      <c r="AA48">
        <v>4834300</v>
      </c>
      <c r="AB48">
        <v>335480990</v>
      </c>
      <c r="AC48">
        <v>2241700</v>
      </c>
      <c r="AD48">
        <v>726</v>
      </c>
      <c r="AF48" t="s">
        <v>425</v>
      </c>
      <c r="AG48">
        <v>151.94999999999999</v>
      </c>
      <c r="AH48">
        <v>153.44999999999999</v>
      </c>
      <c r="AI48">
        <v>148.25</v>
      </c>
      <c r="AJ48">
        <v>150.19999999999999</v>
      </c>
      <c r="AK48">
        <v>4706700</v>
      </c>
      <c r="AL48">
        <v>510245865</v>
      </c>
      <c r="AM48">
        <v>3372700</v>
      </c>
      <c r="AN48">
        <v>996</v>
      </c>
      <c r="AP48" t="s">
        <v>425</v>
      </c>
      <c r="AQ48">
        <v>153.94999999999999</v>
      </c>
      <c r="AR48">
        <v>155.1</v>
      </c>
      <c r="AS48">
        <v>149.80000000000001</v>
      </c>
      <c r="AT48">
        <v>150.80000000000001</v>
      </c>
      <c r="AU48">
        <v>4402200</v>
      </c>
      <c r="AV48">
        <v>618764445</v>
      </c>
      <c r="AW48">
        <v>4068700</v>
      </c>
      <c r="AX48">
        <v>1122</v>
      </c>
    </row>
    <row r="49" spans="2:50" x14ac:dyDescent="0.3">
      <c r="B49" t="s">
        <v>52</v>
      </c>
      <c r="C49">
        <v>38.85</v>
      </c>
      <c r="D49">
        <v>39.85</v>
      </c>
      <c r="E49">
        <v>36.700000000000003</v>
      </c>
      <c r="F49">
        <v>37.25</v>
      </c>
      <c r="G49">
        <v>50526000</v>
      </c>
      <c r="H49">
        <v>1139701150</v>
      </c>
      <c r="I49">
        <v>30044000</v>
      </c>
      <c r="J49">
        <v>3168</v>
      </c>
      <c r="L49" t="s">
        <v>52</v>
      </c>
      <c r="M49">
        <v>39.4</v>
      </c>
      <c r="N49">
        <v>40</v>
      </c>
      <c r="O49">
        <v>38.9</v>
      </c>
      <c r="P49">
        <v>39.35</v>
      </c>
      <c r="Q49">
        <v>53263000</v>
      </c>
      <c r="R49">
        <v>678603800</v>
      </c>
      <c r="S49">
        <v>17185000</v>
      </c>
      <c r="T49">
        <v>2252</v>
      </c>
      <c r="V49" t="s">
        <v>52</v>
      </c>
      <c r="W49">
        <v>38.15</v>
      </c>
      <c r="X49">
        <v>40.049999999999997</v>
      </c>
      <c r="Y49">
        <v>37.9</v>
      </c>
      <c r="Z49">
        <v>39.299999999999997</v>
      </c>
      <c r="AA49">
        <v>55979000</v>
      </c>
      <c r="AB49">
        <v>862348550</v>
      </c>
      <c r="AC49">
        <v>22120000</v>
      </c>
      <c r="AD49">
        <v>2985</v>
      </c>
      <c r="AF49" t="s">
        <v>52</v>
      </c>
      <c r="AG49">
        <v>40.25</v>
      </c>
      <c r="AH49">
        <v>40.65</v>
      </c>
      <c r="AI49">
        <v>37.6</v>
      </c>
      <c r="AJ49">
        <v>38.200000000000003</v>
      </c>
      <c r="AK49">
        <v>57358000</v>
      </c>
      <c r="AL49">
        <v>1114157800</v>
      </c>
      <c r="AM49">
        <v>28511000</v>
      </c>
      <c r="AN49">
        <v>3698</v>
      </c>
      <c r="AP49" t="s">
        <v>52</v>
      </c>
      <c r="AQ49">
        <v>43.5</v>
      </c>
      <c r="AR49">
        <v>43.5</v>
      </c>
      <c r="AS49">
        <v>39</v>
      </c>
      <c r="AT49">
        <v>39.5</v>
      </c>
      <c r="AU49">
        <v>58618000</v>
      </c>
      <c r="AV49">
        <v>1483555150</v>
      </c>
      <c r="AW49">
        <v>36771000</v>
      </c>
      <c r="AX49">
        <v>4816</v>
      </c>
    </row>
    <row r="50" spans="2:50" x14ac:dyDescent="0.3">
      <c r="B50" t="s">
        <v>426</v>
      </c>
      <c r="C50">
        <v>86.55</v>
      </c>
      <c r="D50">
        <v>87.35</v>
      </c>
      <c r="E50">
        <v>84.85</v>
      </c>
      <c r="F50">
        <v>87.2</v>
      </c>
      <c r="G50">
        <v>21912072</v>
      </c>
      <c r="H50">
        <v>748716777.89999998</v>
      </c>
      <c r="I50">
        <v>8694420</v>
      </c>
      <c r="J50">
        <v>1118</v>
      </c>
      <c r="L50" t="s">
        <v>426</v>
      </c>
      <c r="M50">
        <v>86.8</v>
      </c>
      <c r="N50">
        <v>87.9</v>
      </c>
      <c r="O50">
        <v>85.35</v>
      </c>
      <c r="P50">
        <v>87.55</v>
      </c>
      <c r="Q50">
        <v>22045422</v>
      </c>
      <c r="R50">
        <v>731964817.5</v>
      </c>
      <c r="S50">
        <v>8411718</v>
      </c>
      <c r="T50">
        <v>1533</v>
      </c>
      <c r="V50" t="s">
        <v>426</v>
      </c>
      <c r="W50">
        <v>82.1</v>
      </c>
      <c r="X50">
        <v>86.5</v>
      </c>
      <c r="Y50">
        <v>82.05</v>
      </c>
      <c r="Z50">
        <v>86.2</v>
      </c>
      <c r="AA50">
        <v>22786848</v>
      </c>
      <c r="AB50">
        <v>981836314.20000005</v>
      </c>
      <c r="AC50">
        <v>11585448</v>
      </c>
      <c r="AD50">
        <v>2052</v>
      </c>
      <c r="AF50" t="s">
        <v>426</v>
      </c>
      <c r="AG50">
        <v>81.95</v>
      </c>
      <c r="AH50">
        <v>83.2</v>
      </c>
      <c r="AI50">
        <v>80.75</v>
      </c>
      <c r="AJ50">
        <v>82</v>
      </c>
      <c r="AK50">
        <v>23304246</v>
      </c>
      <c r="AL50">
        <v>895778891.70000005</v>
      </c>
      <c r="AM50">
        <v>10897362</v>
      </c>
      <c r="AN50">
        <v>1881</v>
      </c>
      <c r="AP50" t="s">
        <v>426</v>
      </c>
      <c r="AQ50">
        <v>86.65</v>
      </c>
      <c r="AR50">
        <v>86.65</v>
      </c>
      <c r="AS50">
        <v>80.650000000000006</v>
      </c>
      <c r="AT50">
        <v>81</v>
      </c>
      <c r="AU50">
        <v>22989540</v>
      </c>
      <c r="AV50">
        <v>740935272</v>
      </c>
      <c r="AW50">
        <v>8987790</v>
      </c>
      <c r="AX50">
        <v>1645</v>
      </c>
    </row>
    <row r="51" spans="2:50" x14ac:dyDescent="0.3">
      <c r="B51" t="s">
        <v>427</v>
      </c>
      <c r="C51">
        <v>345.85</v>
      </c>
      <c r="D51">
        <v>363.5</v>
      </c>
      <c r="E51">
        <v>344.8</v>
      </c>
      <c r="F51">
        <v>351.75</v>
      </c>
      <c r="G51">
        <v>3190600</v>
      </c>
      <c r="H51">
        <v>3445737960</v>
      </c>
      <c r="I51">
        <v>9671200</v>
      </c>
      <c r="J51">
        <v>6343</v>
      </c>
      <c r="L51" t="s">
        <v>427</v>
      </c>
      <c r="M51">
        <v>347.25</v>
      </c>
      <c r="N51">
        <v>354.85</v>
      </c>
      <c r="O51">
        <v>344.5</v>
      </c>
      <c r="P51">
        <v>350.25</v>
      </c>
      <c r="Q51">
        <v>3103800</v>
      </c>
      <c r="R51">
        <v>1661082710</v>
      </c>
      <c r="S51">
        <v>4748800</v>
      </c>
      <c r="T51">
        <v>3191</v>
      </c>
      <c r="V51" t="s">
        <v>427</v>
      </c>
      <c r="W51">
        <v>333</v>
      </c>
      <c r="X51">
        <v>351</v>
      </c>
      <c r="Y51">
        <v>326.60000000000002</v>
      </c>
      <c r="Z51">
        <v>344.15</v>
      </c>
      <c r="AA51">
        <v>3281600</v>
      </c>
      <c r="AB51">
        <v>1466072930</v>
      </c>
      <c r="AC51">
        <v>4312000</v>
      </c>
      <c r="AD51">
        <v>2859</v>
      </c>
      <c r="AF51" t="s">
        <v>427</v>
      </c>
      <c r="AG51">
        <v>329.45</v>
      </c>
      <c r="AH51">
        <v>337.9</v>
      </c>
      <c r="AI51">
        <v>326.7</v>
      </c>
      <c r="AJ51">
        <v>330.55</v>
      </c>
      <c r="AK51">
        <v>3173800</v>
      </c>
      <c r="AL51">
        <v>1170488480</v>
      </c>
      <c r="AM51">
        <v>3516800</v>
      </c>
      <c r="AN51">
        <v>2342</v>
      </c>
      <c r="AP51" t="s">
        <v>427</v>
      </c>
      <c r="AQ51">
        <v>338.1</v>
      </c>
      <c r="AR51">
        <v>339.2</v>
      </c>
      <c r="AS51">
        <v>323.35000000000002</v>
      </c>
      <c r="AT51">
        <v>324.8</v>
      </c>
      <c r="AU51">
        <v>3582600</v>
      </c>
      <c r="AV51">
        <v>997501540</v>
      </c>
      <c r="AW51">
        <v>3024000</v>
      </c>
      <c r="AX51">
        <v>2082</v>
      </c>
    </row>
    <row r="52" spans="2:50" x14ac:dyDescent="0.3">
      <c r="B52" t="s">
        <v>428</v>
      </c>
      <c r="C52">
        <v>17.3</v>
      </c>
      <c r="D52">
        <v>17.399999999999999</v>
      </c>
      <c r="E52">
        <v>17</v>
      </c>
      <c r="F52">
        <v>17.100000000000001</v>
      </c>
      <c r="G52">
        <v>37575000</v>
      </c>
      <c r="H52">
        <v>218596500</v>
      </c>
      <c r="I52">
        <v>12735000</v>
      </c>
      <c r="J52">
        <v>188</v>
      </c>
      <c r="L52" t="s">
        <v>428</v>
      </c>
      <c r="M52">
        <v>17.350000000000001</v>
      </c>
      <c r="N52">
        <v>17.75</v>
      </c>
      <c r="O52">
        <v>17.25</v>
      </c>
      <c r="P52">
        <v>17.399999999999999</v>
      </c>
      <c r="Q52">
        <v>39735000</v>
      </c>
      <c r="R52">
        <v>263866500</v>
      </c>
      <c r="S52">
        <v>15075000</v>
      </c>
      <c r="T52">
        <v>289</v>
      </c>
      <c r="V52" t="s">
        <v>428</v>
      </c>
      <c r="W52">
        <v>17.25</v>
      </c>
      <c r="X52">
        <v>17.399999999999999</v>
      </c>
      <c r="Y52">
        <v>16.95</v>
      </c>
      <c r="Z52">
        <v>17.25</v>
      </c>
      <c r="AA52">
        <v>41850000</v>
      </c>
      <c r="AB52">
        <v>283232250</v>
      </c>
      <c r="AC52">
        <v>16515000</v>
      </c>
      <c r="AD52">
        <v>316</v>
      </c>
      <c r="AF52" t="s">
        <v>428</v>
      </c>
      <c r="AG52">
        <v>17.55</v>
      </c>
      <c r="AH52">
        <v>17.649999999999999</v>
      </c>
      <c r="AI52">
        <v>17.25</v>
      </c>
      <c r="AJ52">
        <v>17.3</v>
      </c>
      <c r="AK52">
        <v>43380000</v>
      </c>
      <c r="AL52">
        <v>151042500</v>
      </c>
      <c r="AM52">
        <v>8685000</v>
      </c>
      <c r="AN52">
        <v>153</v>
      </c>
      <c r="AP52" t="s">
        <v>428</v>
      </c>
      <c r="AQ52">
        <v>18.2</v>
      </c>
      <c r="AR52">
        <v>18.2</v>
      </c>
      <c r="AS52">
        <v>17.350000000000001</v>
      </c>
      <c r="AT52">
        <v>17.5</v>
      </c>
      <c r="AU52">
        <v>43740000</v>
      </c>
      <c r="AV52">
        <v>245092500</v>
      </c>
      <c r="AW52">
        <v>13905000</v>
      </c>
      <c r="AX52">
        <v>295</v>
      </c>
    </row>
    <row r="53" spans="2:50" x14ac:dyDescent="0.3">
      <c r="B53" t="s">
        <v>429</v>
      </c>
      <c r="C53">
        <v>574</v>
      </c>
      <c r="D53">
        <v>581.15</v>
      </c>
      <c r="E53">
        <v>567.15</v>
      </c>
      <c r="F53">
        <v>569.4</v>
      </c>
      <c r="G53">
        <v>5812800</v>
      </c>
      <c r="H53">
        <v>990515960</v>
      </c>
      <c r="I53">
        <v>1732000</v>
      </c>
      <c r="J53">
        <v>1356</v>
      </c>
      <c r="L53" t="s">
        <v>429</v>
      </c>
      <c r="M53">
        <v>569.95000000000005</v>
      </c>
      <c r="N53">
        <v>583.95000000000005</v>
      </c>
      <c r="O53">
        <v>563.04999999999995</v>
      </c>
      <c r="P53">
        <v>574.1</v>
      </c>
      <c r="Q53">
        <v>6040000</v>
      </c>
      <c r="R53">
        <v>947444960</v>
      </c>
      <c r="S53">
        <v>1642400</v>
      </c>
      <c r="T53">
        <v>2000</v>
      </c>
      <c r="V53" t="s">
        <v>429</v>
      </c>
      <c r="W53">
        <v>558.45000000000005</v>
      </c>
      <c r="X53">
        <v>567</v>
      </c>
      <c r="Y53">
        <v>556</v>
      </c>
      <c r="Z53">
        <v>565</v>
      </c>
      <c r="AA53">
        <v>6061600</v>
      </c>
      <c r="AB53">
        <v>719721560</v>
      </c>
      <c r="AC53">
        <v>1280800</v>
      </c>
      <c r="AD53">
        <v>1540</v>
      </c>
      <c r="AF53" t="s">
        <v>429</v>
      </c>
      <c r="AG53">
        <v>543.85</v>
      </c>
      <c r="AH53">
        <v>557.95000000000005</v>
      </c>
      <c r="AI53">
        <v>537</v>
      </c>
      <c r="AJ53">
        <v>554.5</v>
      </c>
      <c r="AK53">
        <v>5980800</v>
      </c>
      <c r="AL53">
        <v>775947760</v>
      </c>
      <c r="AM53">
        <v>1409600</v>
      </c>
      <c r="AN53">
        <v>1662</v>
      </c>
      <c r="AP53" t="s">
        <v>429</v>
      </c>
      <c r="AQ53">
        <v>551.75</v>
      </c>
      <c r="AR53">
        <v>552</v>
      </c>
      <c r="AS53">
        <v>535.1</v>
      </c>
      <c r="AT53">
        <v>538.04999999999995</v>
      </c>
      <c r="AU53">
        <v>5940800</v>
      </c>
      <c r="AV53">
        <v>822615440</v>
      </c>
      <c r="AW53">
        <v>1519200</v>
      </c>
      <c r="AX53">
        <v>1752</v>
      </c>
    </row>
    <row r="54" spans="2:50" x14ac:dyDescent="0.3">
      <c r="B54" t="s">
        <v>620</v>
      </c>
      <c r="C54">
        <v>600</v>
      </c>
      <c r="D54">
        <v>614.20000000000005</v>
      </c>
      <c r="E54">
        <v>583.65</v>
      </c>
      <c r="F54">
        <v>602.4</v>
      </c>
      <c r="G54">
        <v>247650</v>
      </c>
      <c r="H54">
        <v>119386995</v>
      </c>
      <c r="I54">
        <v>199550</v>
      </c>
      <c r="J54">
        <v>246</v>
      </c>
      <c r="L54" t="s">
        <v>620</v>
      </c>
      <c r="M54">
        <v>601.95000000000005</v>
      </c>
      <c r="N54">
        <v>609.70000000000005</v>
      </c>
      <c r="O54">
        <v>592.45000000000005</v>
      </c>
      <c r="P54">
        <v>600.85</v>
      </c>
      <c r="Q54">
        <v>246350</v>
      </c>
      <c r="R54">
        <v>131091252.5</v>
      </c>
      <c r="S54">
        <v>217100</v>
      </c>
      <c r="T54">
        <v>325</v>
      </c>
      <c r="V54" t="s">
        <v>620</v>
      </c>
      <c r="W54">
        <v>585</v>
      </c>
      <c r="X54">
        <v>603.54999999999995</v>
      </c>
      <c r="Y54">
        <v>576.20000000000005</v>
      </c>
      <c r="Z54">
        <v>598.29999999999995</v>
      </c>
      <c r="AA54">
        <v>273000</v>
      </c>
      <c r="AB54">
        <v>268901977.5</v>
      </c>
      <c r="AC54">
        <v>451750</v>
      </c>
      <c r="AD54">
        <v>650</v>
      </c>
      <c r="AF54" t="s">
        <v>620</v>
      </c>
      <c r="AG54">
        <v>600</v>
      </c>
      <c r="AH54">
        <v>602.95000000000005</v>
      </c>
      <c r="AI54">
        <v>574.45000000000005</v>
      </c>
      <c r="AJ54">
        <v>583.04999999999995</v>
      </c>
      <c r="AK54">
        <v>229450</v>
      </c>
      <c r="AL54">
        <v>121825307.5</v>
      </c>
      <c r="AM54">
        <v>208000</v>
      </c>
      <c r="AN54">
        <v>317</v>
      </c>
      <c r="AP54" t="s">
        <v>620</v>
      </c>
      <c r="AQ54">
        <v>618.04999999999995</v>
      </c>
      <c r="AR54">
        <v>618.04999999999995</v>
      </c>
      <c r="AS54">
        <v>582.6</v>
      </c>
      <c r="AT54">
        <v>597.1</v>
      </c>
      <c r="AU54">
        <v>222950</v>
      </c>
      <c r="AV54">
        <v>187068082.5</v>
      </c>
      <c r="AW54">
        <v>313950</v>
      </c>
      <c r="AX54">
        <v>468</v>
      </c>
    </row>
    <row r="55" spans="2:50" x14ac:dyDescent="0.3">
      <c r="B55" t="s">
        <v>430</v>
      </c>
      <c r="C55">
        <v>519</v>
      </c>
      <c r="D55">
        <v>532.79999999999995</v>
      </c>
      <c r="E55">
        <v>510.1</v>
      </c>
      <c r="F55">
        <v>530.29999999999995</v>
      </c>
      <c r="G55">
        <v>9618000</v>
      </c>
      <c r="H55">
        <v>5402720025</v>
      </c>
      <c r="I55">
        <v>10337250</v>
      </c>
      <c r="J55">
        <v>4558</v>
      </c>
      <c r="L55" t="s">
        <v>430</v>
      </c>
      <c r="M55">
        <v>532.04999999999995</v>
      </c>
      <c r="N55">
        <v>534.29999999999995</v>
      </c>
      <c r="O55">
        <v>521.75</v>
      </c>
      <c r="P55">
        <v>524.85</v>
      </c>
      <c r="Q55">
        <v>16314000</v>
      </c>
      <c r="R55">
        <v>1428895950</v>
      </c>
      <c r="S55">
        <v>2710500</v>
      </c>
      <c r="T55">
        <v>2742</v>
      </c>
      <c r="V55" t="s">
        <v>430</v>
      </c>
      <c r="W55">
        <v>507.85</v>
      </c>
      <c r="X55">
        <v>537.1</v>
      </c>
      <c r="Y55">
        <v>506.3</v>
      </c>
      <c r="Z55">
        <v>535.15</v>
      </c>
      <c r="AA55">
        <v>16854750</v>
      </c>
      <c r="AB55">
        <v>2443884375</v>
      </c>
      <c r="AC55">
        <v>4656750</v>
      </c>
      <c r="AD55">
        <v>4270</v>
      </c>
      <c r="AF55" t="s">
        <v>430</v>
      </c>
      <c r="AG55">
        <v>503.1</v>
      </c>
      <c r="AH55">
        <v>521</v>
      </c>
      <c r="AI55">
        <v>494.05</v>
      </c>
      <c r="AJ55">
        <v>511.6</v>
      </c>
      <c r="AK55">
        <v>17424750</v>
      </c>
      <c r="AL55">
        <v>1884789112.5</v>
      </c>
      <c r="AM55">
        <v>3690000</v>
      </c>
      <c r="AN55">
        <v>3320</v>
      </c>
      <c r="AP55" t="s">
        <v>430</v>
      </c>
      <c r="AQ55">
        <v>514.5</v>
      </c>
      <c r="AR55">
        <v>514.5</v>
      </c>
      <c r="AS55">
        <v>492.35</v>
      </c>
      <c r="AT55">
        <v>494.95</v>
      </c>
      <c r="AU55">
        <v>18447750</v>
      </c>
      <c r="AV55">
        <v>2162182912.5</v>
      </c>
      <c r="AW55">
        <v>4326750</v>
      </c>
      <c r="AX55">
        <v>3859</v>
      </c>
    </row>
    <row r="56" spans="2:50" x14ac:dyDescent="0.3">
      <c r="B56" t="s">
        <v>431</v>
      </c>
      <c r="C56">
        <v>464.35</v>
      </c>
      <c r="D56">
        <v>474.8</v>
      </c>
      <c r="E56">
        <v>455.85</v>
      </c>
      <c r="F56">
        <v>459.75</v>
      </c>
      <c r="G56">
        <v>5962000</v>
      </c>
      <c r="H56">
        <v>1921924750</v>
      </c>
      <c r="I56">
        <v>4130000</v>
      </c>
      <c r="J56">
        <v>3426</v>
      </c>
      <c r="L56" t="s">
        <v>431</v>
      </c>
      <c r="M56">
        <v>475.8</v>
      </c>
      <c r="N56">
        <v>484.25</v>
      </c>
      <c r="O56">
        <v>461.85</v>
      </c>
      <c r="P56">
        <v>465.55</v>
      </c>
      <c r="Q56">
        <v>6106000</v>
      </c>
      <c r="R56">
        <v>2107379750</v>
      </c>
      <c r="S56">
        <v>4458000</v>
      </c>
      <c r="T56">
        <v>3723</v>
      </c>
      <c r="V56" t="s">
        <v>431</v>
      </c>
      <c r="W56">
        <v>462.1</v>
      </c>
      <c r="X56">
        <v>475</v>
      </c>
      <c r="Y56">
        <v>447</v>
      </c>
      <c r="Z56">
        <v>470.25</v>
      </c>
      <c r="AA56">
        <v>5910000</v>
      </c>
      <c r="AB56">
        <v>3575330800</v>
      </c>
      <c r="AC56">
        <v>7820000</v>
      </c>
      <c r="AD56">
        <v>7302</v>
      </c>
      <c r="AF56" t="s">
        <v>431</v>
      </c>
      <c r="AG56">
        <v>479.15</v>
      </c>
      <c r="AH56">
        <v>483.3</v>
      </c>
      <c r="AI56">
        <v>466.3</v>
      </c>
      <c r="AJ56">
        <v>469.4</v>
      </c>
      <c r="AK56">
        <v>5605000</v>
      </c>
      <c r="AL56">
        <v>1401836800</v>
      </c>
      <c r="AM56">
        <v>2959000</v>
      </c>
      <c r="AN56">
        <v>2564</v>
      </c>
      <c r="AP56" t="s">
        <v>431</v>
      </c>
      <c r="AQ56">
        <v>487</v>
      </c>
      <c r="AR56">
        <v>492</v>
      </c>
      <c r="AS56">
        <v>472.4</v>
      </c>
      <c r="AT56">
        <v>474.7</v>
      </c>
      <c r="AU56">
        <v>5492000</v>
      </c>
      <c r="AV56">
        <v>1363802700</v>
      </c>
      <c r="AW56">
        <v>2832000</v>
      </c>
      <c r="AX56">
        <v>2558</v>
      </c>
    </row>
    <row r="57" spans="2:50" x14ac:dyDescent="0.3">
      <c r="B57" t="s">
        <v>432</v>
      </c>
      <c r="C57">
        <v>529.35</v>
      </c>
      <c r="D57">
        <v>534.65</v>
      </c>
      <c r="E57">
        <v>522.54999999999995</v>
      </c>
      <c r="F57">
        <v>530.5</v>
      </c>
      <c r="G57">
        <v>18838400</v>
      </c>
      <c r="H57">
        <v>2661479520</v>
      </c>
      <c r="I57">
        <v>5028800</v>
      </c>
      <c r="J57">
        <v>3164</v>
      </c>
      <c r="L57" t="s">
        <v>432</v>
      </c>
      <c r="M57">
        <v>527.75</v>
      </c>
      <c r="N57">
        <v>536.75</v>
      </c>
      <c r="O57">
        <v>523</v>
      </c>
      <c r="P57">
        <v>532.9</v>
      </c>
      <c r="Q57">
        <v>19290600</v>
      </c>
      <c r="R57">
        <v>2173593660</v>
      </c>
      <c r="S57">
        <v>4092200</v>
      </c>
      <c r="T57">
        <v>2707</v>
      </c>
      <c r="V57" t="s">
        <v>432</v>
      </c>
      <c r="W57">
        <v>518.79999999999995</v>
      </c>
      <c r="X57">
        <v>528.75</v>
      </c>
      <c r="Y57">
        <v>515.54999999999995</v>
      </c>
      <c r="Z57">
        <v>527</v>
      </c>
      <c r="AA57">
        <v>19266800</v>
      </c>
      <c r="AB57">
        <v>2783033750</v>
      </c>
      <c r="AC57">
        <v>5301800</v>
      </c>
      <c r="AD57">
        <v>2757</v>
      </c>
      <c r="AF57" t="s">
        <v>432</v>
      </c>
      <c r="AG57">
        <v>509.85</v>
      </c>
      <c r="AH57">
        <v>521.20000000000005</v>
      </c>
      <c r="AI57">
        <v>505.5</v>
      </c>
      <c r="AJ57">
        <v>518.9</v>
      </c>
      <c r="AK57">
        <v>20242600</v>
      </c>
      <c r="AL57">
        <v>1917776000</v>
      </c>
      <c r="AM57">
        <v>3719800</v>
      </c>
      <c r="AN57">
        <v>2568</v>
      </c>
      <c r="AP57" t="s">
        <v>432</v>
      </c>
      <c r="AQ57">
        <v>511.2</v>
      </c>
      <c r="AR57">
        <v>519.25</v>
      </c>
      <c r="AS57">
        <v>507.9</v>
      </c>
      <c r="AT57">
        <v>511.4</v>
      </c>
      <c r="AU57">
        <v>20011600</v>
      </c>
      <c r="AV57">
        <v>2428672960</v>
      </c>
      <c r="AW57">
        <v>4730600</v>
      </c>
      <c r="AX57">
        <v>3228</v>
      </c>
    </row>
    <row r="58" spans="2:50" x14ac:dyDescent="0.3">
      <c r="B58" t="s">
        <v>433</v>
      </c>
      <c r="C58">
        <v>1578.65</v>
      </c>
      <c r="D58">
        <v>1594.55</v>
      </c>
      <c r="E58">
        <v>1501.95</v>
      </c>
      <c r="F58">
        <v>1515.75</v>
      </c>
      <c r="G58">
        <v>20161750</v>
      </c>
      <c r="H58">
        <v>12708128475</v>
      </c>
      <c r="I58">
        <v>8290750</v>
      </c>
      <c r="J58">
        <v>25797</v>
      </c>
      <c r="L58" t="s">
        <v>433</v>
      </c>
      <c r="M58">
        <v>1630</v>
      </c>
      <c r="N58">
        <v>1647.9</v>
      </c>
      <c r="O58">
        <v>1582.85</v>
      </c>
      <c r="P58">
        <v>1589.75</v>
      </c>
      <c r="Q58">
        <v>21111000</v>
      </c>
      <c r="R58">
        <v>13033294300</v>
      </c>
      <c r="S58">
        <v>8059750</v>
      </c>
      <c r="T58">
        <v>20079</v>
      </c>
      <c r="V58" t="s">
        <v>433</v>
      </c>
      <c r="W58">
        <v>1544.7</v>
      </c>
      <c r="X58">
        <v>1632</v>
      </c>
      <c r="Y58">
        <v>1543.25</v>
      </c>
      <c r="Z58">
        <v>1623.2</v>
      </c>
      <c r="AA58">
        <v>24435250</v>
      </c>
      <c r="AB58">
        <v>12193418125</v>
      </c>
      <c r="AC58">
        <v>7710250</v>
      </c>
      <c r="AD58">
        <v>18910</v>
      </c>
      <c r="AF58" t="s">
        <v>433</v>
      </c>
      <c r="AG58">
        <v>1566.5</v>
      </c>
      <c r="AH58">
        <v>1585</v>
      </c>
      <c r="AI58">
        <v>1511.7</v>
      </c>
      <c r="AJ58">
        <v>1539.35</v>
      </c>
      <c r="AK58">
        <v>26557750</v>
      </c>
      <c r="AL58">
        <v>9507766162.5</v>
      </c>
      <c r="AM58">
        <v>6134500</v>
      </c>
      <c r="AN58">
        <v>21340</v>
      </c>
      <c r="AP58" t="s">
        <v>433</v>
      </c>
      <c r="AQ58">
        <v>1628.65</v>
      </c>
      <c r="AR58">
        <v>1634.55</v>
      </c>
      <c r="AS58">
        <v>1508.3</v>
      </c>
      <c r="AT58">
        <v>1512.95</v>
      </c>
      <c r="AU58">
        <v>26819750</v>
      </c>
      <c r="AV58">
        <v>7717115750</v>
      </c>
      <c r="AW58">
        <v>4960500</v>
      </c>
      <c r="AX58">
        <v>17303</v>
      </c>
    </row>
    <row r="59" spans="2:50" x14ac:dyDescent="0.3">
      <c r="B59" t="s">
        <v>434</v>
      </c>
      <c r="C59">
        <v>845.75</v>
      </c>
      <c r="D59">
        <v>866.4</v>
      </c>
      <c r="E59">
        <v>829.65</v>
      </c>
      <c r="F59">
        <v>837.35</v>
      </c>
      <c r="G59">
        <v>29444000</v>
      </c>
      <c r="H59">
        <v>22859577800</v>
      </c>
      <c r="I59">
        <v>27169000</v>
      </c>
      <c r="J59">
        <v>39764</v>
      </c>
      <c r="L59" t="s">
        <v>434</v>
      </c>
      <c r="M59">
        <v>860.2</v>
      </c>
      <c r="N59">
        <v>883</v>
      </c>
      <c r="O59">
        <v>849.05</v>
      </c>
      <c r="P59">
        <v>854.9</v>
      </c>
      <c r="Q59">
        <v>33504500</v>
      </c>
      <c r="R59">
        <v>18283541025</v>
      </c>
      <c r="S59">
        <v>21060500</v>
      </c>
      <c r="T59">
        <v>35451</v>
      </c>
      <c r="V59" t="s">
        <v>434</v>
      </c>
      <c r="W59">
        <v>831.55</v>
      </c>
      <c r="X59">
        <v>864.4</v>
      </c>
      <c r="Y59">
        <v>831.55</v>
      </c>
      <c r="Z59">
        <v>857.65</v>
      </c>
      <c r="AA59">
        <v>34161000</v>
      </c>
      <c r="AB59">
        <v>14601677350</v>
      </c>
      <c r="AC59">
        <v>17257000</v>
      </c>
      <c r="AD59">
        <v>30017</v>
      </c>
      <c r="AF59" t="s">
        <v>434</v>
      </c>
      <c r="AG59">
        <v>854.8</v>
      </c>
      <c r="AH59">
        <v>864.9</v>
      </c>
      <c r="AI59">
        <v>822.25</v>
      </c>
      <c r="AJ59">
        <v>829.5</v>
      </c>
      <c r="AK59">
        <v>36954000</v>
      </c>
      <c r="AL59">
        <v>18055183825</v>
      </c>
      <c r="AM59">
        <v>21454000</v>
      </c>
      <c r="AN59">
        <v>36374</v>
      </c>
      <c r="AP59" t="s">
        <v>434</v>
      </c>
      <c r="AQ59">
        <v>880.95</v>
      </c>
      <c r="AR59">
        <v>881</v>
      </c>
      <c r="AS59">
        <v>826.3</v>
      </c>
      <c r="AT59">
        <v>830.45</v>
      </c>
      <c r="AU59">
        <v>38796500</v>
      </c>
      <c r="AV59">
        <v>17748497875</v>
      </c>
      <c r="AW59">
        <v>21029000</v>
      </c>
      <c r="AX59">
        <v>37942</v>
      </c>
    </row>
    <row r="60" spans="2:50" x14ac:dyDescent="0.3">
      <c r="B60" t="s">
        <v>618</v>
      </c>
      <c r="C60">
        <v>493.9</v>
      </c>
      <c r="D60">
        <v>504</v>
      </c>
      <c r="E60">
        <v>488</v>
      </c>
      <c r="F60">
        <v>492.5</v>
      </c>
      <c r="G60">
        <v>11694600</v>
      </c>
      <c r="H60">
        <v>2244608370</v>
      </c>
      <c r="I60">
        <v>4531500</v>
      </c>
      <c r="J60">
        <v>4246</v>
      </c>
      <c r="L60" t="s">
        <v>618</v>
      </c>
      <c r="M60">
        <v>482.7</v>
      </c>
      <c r="N60">
        <v>494</v>
      </c>
      <c r="O60">
        <v>481.75</v>
      </c>
      <c r="P60">
        <v>491.95</v>
      </c>
      <c r="Q60">
        <v>12527100</v>
      </c>
      <c r="R60">
        <v>1827949455</v>
      </c>
      <c r="S60">
        <v>3739500</v>
      </c>
      <c r="T60">
        <v>3407</v>
      </c>
      <c r="V60" t="s">
        <v>618</v>
      </c>
      <c r="W60">
        <v>474.7</v>
      </c>
      <c r="X60">
        <v>483.35</v>
      </c>
      <c r="Y60">
        <v>472.8</v>
      </c>
      <c r="Z60">
        <v>480</v>
      </c>
      <c r="AA60">
        <v>12889800</v>
      </c>
      <c r="AB60">
        <v>1194390090</v>
      </c>
      <c r="AC60">
        <v>2497500</v>
      </c>
      <c r="AD60">
        <v>2477</v>
      </c>
      <c r="AF60" t="s">
        <v>618</v>
      </c>
      <c r="AG60">
        <v>474.9</v>
      </c>
      <c r="AH60">
        <v>487.25</v>
      </c>
      <c r="AI60">
        <v>465</v>
      </c>
      <c r="AJ60">
        <v>474</v>
      </c>
      <c r="AK60">
        <v>13187700</v>
      </c>
      <c r="AL60">
        <v>1590172920</v>
      </c>
      <c r="AM60">
        <v>3334500</v>
      </c>
      <c r="AN60">
        <v>3395</v>
      </c>
      <c r="AP60" t="s">
        <v>618</v>
      </c>
      <c r="AQ60">
        <v>484.35</v>
      </c>
      <c r="AR60">
        <v>490</v>
      </c>
      <c r="AS60">
        <v>463.6</v>
      </c>
      <c r="AT60">
        <v>467.5</v>
      </c>
      <c r="AU60">
        <v>13203000</v>
      </c>
      <c r="AV60">
        <v>1372253670</v>
      </c>
      <c r="AW60">
        <v>2881800</v>
      </c>
      <c r="AX60">
        <v>2995</v>
      </c>
    </row>
    <row r="61" spans="2:50" x14ac:dyDescent="0.3">
      <c r="B61" t="s">
        <v>62</v>
      </c>
      <c r="C61">
        <v>2096.5500000000002</v>
      </c>
      <c r="D61">
        <v>2148.5</v>
      </c>
      <c r="E61">
        <v>2072.75</v>
      </c>
      <c r="F61">
        <v>2141.5500000000002</v>
      </c>
      <c r="G61">
        <v>2268200</v>
      </c>
      <c r="H61">
        <v>3439188020</v>
      </c>
      <c r="I61">
        <v>1625000</v>
      </c>
      <c r="J61">
        <v>7262</v>
      </c>
      <c r="L61" t="s">
        <v>62</v>
      </c>
      <c r="M61">
        <v>2044.85</v>
      </c>
      <c r="N61">
        <v>2119.5</v>
      </c>
      <c r="O61">
        <v>2024</v>
      </c>
      <c r="P61">
        <v>2108.85</v>
      </c>
      <c r="Q61">
        <v>2175400</v>
      </c>
      <c r="R61">
        <v>3922435010</v>
      </c>
      <c r="S61">
        <v>1875600</v>
      </c>
      <c r="T61">
        <v>8589</v>
      </c>
      <c r="V61" t="s">
        <v>62</v>
      </c>
      <c r="W61">
        <v>2061.15</v>
      </c>
      <c r="X61">
        <v>2061.15</v>
      </c>
      <c r="Y61">
        <v>1991.65</v>
      </c>
      <c r="Z61">
        <v>2027.45</v>
      </c>
      <c r="AA61">
        <v>2369000</v>
      </c>
      <c r="AB61">
        <v>3726801200</v>
      </c>
      <c r="AC61">
        <v>1843600</v>
      </c>
      <c r="AD61">
        <v>8164</v>
      </c>
      <c r="AF61" t="s">
        <v>62</v>
      </c>
      <c r="AG61">
        <v>2107.6999999999998</v>
      </c>
      <c r="AH61">
        <v>2123.25</v>
      </c>
      <c r="AI61">
        <v>2053.85</v>
      </c>
      <c r="AJ61">
        <v>2068.15</v>
      </c>
      <c r="AK61">
        <v>2340600</v>
      </c>
      <c r="AL61">
        <v>2069870320</v>
      </c>
      <c r="AM61">
        <v>993400</v>
      </c>
      <c r="AN61">
        <v>4497</v>
      </c>
      <c r="AP61" t="s">
        <v>62</v>
      </c>
      <c r="AQ61">
        <v>2192.8000000000002</v>
      </c>
      <c r="AR61">
        <v>2213.25</v>
      </c>
      <c r="AS61">
        <v>2057.85</v>
      </c>
      <c r="AT61">
        <v>2069.75</v>
      </c>
      <c r="AU61">
        <v>2378400</v>
      </c>
      <c r="AV61">
        <v>2896215760</v>
      </c>
      <c r="AW61">
        <v>1373000</v>
      </c>
      <c r="AX61">
        <v>6137</v>
      </c>
    </row>
    <row r="62" spans="2:50" x14ac:dyDescent="0.3">
      <c r="B62" t="s">
        <v>435</v>
      </c>
      <c r="C62">
        <v>126.6</v>
      </c>
      <c r="D62">
        <v>126.6</v>
      </c>
      <c r="E62">
        <v>123.2</v>
      </c>
      <c r="F62">
        <v>124.45</v>
      </c>
      <c r="G62">
        <v>25942000</v>
      </c>
      <c r="H62">
        <v>2419463200</v>
      </c>
      <c r="I62">
        <v>19442500</v>
      </c>
      <c r="J62">
        <v>4966</v>
      </c>
      <c r="L62" t="s">
        <v>435</v>
      </c>
      <c r="M62">
        <v>121.45</v>
      </c>
      <c r="N62">
        <v>129.80000000000001</v>
      </c>
      <c r="O62">
        <v>120.55</v>
      </c>
      <c r="P62">
        <v>128.69999999999999</v>
      </c>
      <c r="Q62">
        <v>27184500</v>
      </c>
      <c r="R62">
        <v>4133089625</v>
      </c>
      <c r="S62">
        <v>32648000</v>
      </c>
      <c r="T62">
        <v>8391</v>
      </c>
      <c r="V62" t="s">
        <v>435</v>
      </c>
      <c r="W62">
        <v>117</v>
      </c>
      <c r="X62">
        <v>121.75</v>
      </c>
      <c r="Y62">
        <v>116.55</v>
      </c>
      <c r="Z62">
        <v>121.05</v>
      </c>
      <c r="AA62">
        <v>27342000</v>
      </c>
      <c r="AB62">
        <v>1399695850</v>
      </c>
      <c r="AC62">
        <v>11697000</v>
      </c>
      <c r="AD62">
        <v>2957</v>
      </c>
      <c r="AF62" t="s">
        <v>435</v>
      </c>
      <c r="AG62">
        <v>117.5</v>
      </c>
      <c r="AH62">
        <v>120.5</v>
      </c>
      <c r="AI62">
        <v>116.5</v>
      </c>
      <c r="AJ62">
        <v>117.5</v>
      </c>
      <c r="AK62">
        <v>27695500</v>
      </c>
      <c r="AL62">
        <v>2210707975</v>
      </c>
      <c r="AM62">
        <v>18595500</v>
      </c>
      <c r="AN62">
        <v>4944</v>
      </c>
      <c r="AP62" t="s">
        <v>435</v>
      </c>
      <c r="AQ62">
        <v>120.25</v>
      </c>
      <c r="AR62">
        <v>120.9</v>
      </c>
      <c r="AS62">
        <v>114.1</v>
      </c>
      <c r="AT62">
        <v>114.9</v>
      </c>
      <c r="AU62">
        <v>27023500</v>
      </c>
      <c r="AV62">
        <v>1965864600</v>
      </c>
      <c r="AW62">
        <v>16919000</v>
      </c>
      <c r="AX62">
        <v>4288</v>
      </c>
    </row>
    <row r="63" spans="2:50" x14ac:dyDescent="0.3">
      <c r="B63" t="s">
        <v>436</v>
      </c>
      <c r="C63">
        <v>178.9</v>
      </c>
      <c r="D63">
        <v>186.7</v>
      </c>
      <c r="E63">
        <v>178</v>
      </c>
      <c r="F63">
        <v>181.75</v>
      </c>
      <c r="G63">
        <v>17467800</v>
      </c>
      <c r="H63">
        <v>1415442945</v>
      </c>
      <c r="I63">
        <v>7707000</v>
      </c>
      <c r="J63">
        <v>3332</v>
      </c>
      <c r="L63" t="s">
        <v>436</v>
      </c>
      <c r="M63">
        <v>179</v>
      </c>
      <c r="N63">
        <v>181.85</v>
      </c>
      <c r="O63">
        <v>174.6</v>
      </c>
      <c r="P63">
        <v>180.1</v>
      </c>
      <c r="Q63">
        <v>17877300</v>
      </c>
      <c r="R63">
        <v>1002348690</v>
      </c>
      <c r="S63">
        <v>5621700</v>
      </c>
      <c r="T63">
        <v>2402</v>
      </c>
      <c r="V63" t="s">
        <v>436</v>
      </c>
      <c r="W63">
        <v>171.8</v>
      </c>
      <c r="X63">
        <v>181.2</v>
      </c>
      <c r="Y63">
        <v>171</v>
      </c>
      <c r="Z63">
        <v>178.95</v>
      </c>
      <c r="AA63">
        <v>18169200</v>
      </c>
      <c r="AB63">
        <v>1246043925</v>
      </c>
      <c r="AC63">
        <v>7032900</v>
      </c>
      <c r="AD63">
        <v>2980</v>
      </c>
      <c r="AF63" t="s">
        <v>436</v>
      </c>
      <c r="AG63">
        <v>175.6</v>
      </c>
      <c r="AH63">
        <v>180.85</v>
      </c>
      <c r="AI63">
        <v>170.8</v>
      </c>
      <c r="AJ63">
        <v>171.8</v>
      </c>
      <c r="AK63">
        <v>18627000</v>
      </c>
      <c r="AL63">
        <v>1087727445</v>
      </c>
      <c r="AM63">
        <v>6184500</v>
      </c>
      <c r="AN63">
        <v>2620</v>
      </c>
      <c r="AP63" t="s">
        <v>436</v>
      </c>
      <c r="AQ63">
        <v>189.5</v>
      </c>
      <c r="AR63">
        <v>189.5</v>
      </c>
      <c r="AS63">
        <v>171</v>
      </c>
      <c r="AT63">
        <v>172.9</v>
      </c>
      <c r="AU63">
        <v>18341400</v>
      </c>
      <c r="AV63">
        <v>1661575020</v>
      </c>
      <c r="AW63">
        <v>9303000</v>
      </c>
      <c r="AX63">
        <v>3900</v>
      </c>
    </row>
    <row r="64" spans="2:50" x14ac:dyDescent="0.3">
      <c r="B64" t="s">
        <v>65</v>
      </c>
      <c r="C64">
        <v>1976.1</v>
      </c>
      <c r="D64">
        <v>1999.5</v>
      </c>
      <c r="E64">
        <v>1962.55</v>
      </c>
      <c r="F64">
        <v>1992.7</v>
      </c>
      <c r="G64">
        <v>16454100</v>
      </c>
      <c r="H64">
        <v>11807417250</v>
      </c>
      <c r="I64">
        <v>5952000</v>
      </c>
      <c r="J64">
        <v>17720</v>
      </c>
      <c r="L64" t="s">
        <v>65</v>
      </c>
      <c r="M64">
        <v>1998.9</v>
      </c>
      <c r="N64">
        <v>2006.35</v>
      </c>
      <c r="O64">
        <v>1961</v>
      </c>
      <c r="P64">
        <v>1977.45</v>
      </c>
      <c r="Q64">
        <v>17482200</v>
      </c>
      <c r="R64">
        <v>7523953215</v>
      </c>
      <c r="S64">
        <v>3795900</v>
      </c>
      <c r="T64">
        <v>11044</v>
      </c>
      <c r="V64" t="s">
        <v>65</v>
      </c>
      <c r="W64">
        <v>1981.2</v>
      </c>
      <c r="X64">
        <v>2016</v>
      </c>
      <c r="Y64">
        <v>1977.25</v>
      </c>
      <c r="Z64">
        <v>1997.7</v>
      </c>
      <c r="AA64">
        <v>17456100</v>
      </c>
      <c r="AB64">
        <v>7486191765</v>
      </c>
      <c r="AC64">
        <v>3746700</v>
      </c>
      <c r="AD64">
        <v>11355</v>
      </c>
      <c r="AF64" t="s">
        <v>65</v>
      </c>
      <c r="AG64">
        <v>2021</v>
      </c>
      <c r="AH64">
        <v>2028</v>
      </c>
      <c r="AI64">
        <v>1972</v>
      </c>
      <c r="AJ64">
        <v>1981.65</v>
      </c>
      <c r="AK64">
        <v>17369700</v>
      </c>
      <c r="AL64">
        <v>12070304505</v>
      </c>
      <c r="AM64">
        <v>6058500</v>
      </c>
      <c r="AN64">
        <v>17689</v>
      </c>
      <c r="AP64" t="s">
        <v>65</v>
      </c>
      <c r="AQ64">
        <v>2045</v>
      </c>
      <c r="AR64">
        <v>2049</v>
      </c>
      <c r="AS64">
        <v>1994.5</v>
      </c>
      <c r="AT64">
        <v>2011.2</v>
      </c>
      <c r="AU64">
        <v>16890600</v>
      </c>
      <c r="AV64">
        <v>13387957320</v>
      </c>
      <c r="AW64">
        <v>6649200</v>
      </c>
      <c r="AX64">
        <v>19489</v>
      </c>
    </row>
    <row r="65" spans="2:50" x14ac:dyDescent="0.3">
      <c r="B65" t="s">
        <v>66</v>
      </c>
      <c r="C65">
        <v>119.3</v>
      </c>
      <c r="D65">
        <v>122.65</v>
      </c>
      <c r="E65">
        <v>110.65</v>
      </c>
      <c r="F65">
        <v>113.55</v>
      </c>
      <c r="G65">
        <v>12505200</v>
      </c>
      <c r="H65">
        <v>1317149040</v>
      </c>
      <c r="I65">
        <v>11400000</v>
      </c>
      <c r="J65">
        <v>7910</v>
      </c>
      <c r="L65" t="s">
        <v>66</v>
      </c>
      <c r="M65">
        <v>122.65</v>
      </c>
      <c r="N65">
        <v>125.7</v>
      </c>
      <c r="O65">
        <v>118.3</v>
      </c>
      <c r="P65">
        <v>120.4</v>
      </c>
      <c r="Q65">
        <v>12501600</v>
      </c>
      <c r="R65">
        <v>695809920</v>
      </c>
      <c r="S65">
        <v>5696400</v>
      </c>
      <c r="T65">
        <v>4093</v>
      </c>
      <c r="V65" t="s">
        <v>66</v>
      </c>
      <c r="W65">
        <v>117.3</v>
      </c>
      <c r="X65">
        <v>125.1</v>
      </c>
      <c r="Y65">
        <v>117.3</v>
      </c>
      <c r="Z65">
        <v>123.35</v>
      </c>
      <c r="AA65">
        <v>12910800</v>
      </c>
      <c r="AB65">
        <v>1230899460</v>
      </c>
      <c r="AC65">
        <v>10084800</v>
      </c>
      <c r="AD65">
        <v>6607</v>
      </c>
      <c r="AF65" t="s">
        <v>66</v>
      </c>
      <c r="AG65">
        <v>120.2</v>
      </c>
      <c r="AH65">
        <v>123.15</v>
      </c>
      <c r="AI65">
        <v>113.15</v>
      </c>
      <c r="AJ65">
        <v>118.15</v>
      </c>
      <c r="AK65">
        <v>12903600</v>
      </c>
      <c r="AL65">
        <v>1089789600</v>
      </c>
      <c r="AM65">
        <v>9169200</v>
      </c>
      <c r="AN65">
        <v>6556</v>
      </c>
      <c r="AP65" t="s">
        <v>66</v>
      </c>
      <c r="AQ65">
        <v>129.85</v>
      </c>
      <c r="AR65">
        <v>130.5</v>
      </c>
      <c r="AS65">
        <v>112.6</v>
      </c>
      <c r="AT65">
        <v>113.8</v>
      </c>
      <c r="AU65">
        <v>12681600</v>
      </c>
      <c r="AV65">
        <v>1549910340</v>
      </c>
      <c r="AW65">
        <v>13108800</v>
      </c>
      <c r="AX65">
        <v>9283</v>
      </c>
    </row>
    <row r="66" spans="2:50" x14ac:dyDescent="0.3">
      <c r="B66" t="s">
        <v>437</v>
      </c>
      <c r="C66">
        <v>300.60000000000002</v>
      </c>
      <c r="D66">
        <v>307.5</v>
      </c>
      <c r="E66">
        <v>286</v>
      </c>
      <c r="F66">
        <v>291.10000000000002</v>
      </c>
      <c r="G66">
        <v>78738000</v>
      </c>
      <c r="H66">
        <v>24427981668.75</v>
      </c>
      <c r="I66">
        <v>83202625</v>
      </c>
      <c r="J66">
        <v>48804</v>
      </c>
      <c r="L66" t="s">
        <v>437</v>
      </c>
      <c r="M66">
        <v>306.64999999999998</v>
      </c>
      <c r="N66">
        <v>313.14999999999998</v>
      </c>
      <c r="O66">
        <v>301.64999999999998</v>
      </c>
      <c r="P66">
        <v>304.25</v>
      </c>
      <c r="Q66">
        <v>76575125</v>
      </c>
      <c r="R66">
        <v>15195424818.75</v>
      </c>
      <c r="S66">
        <v>49361125</v>
      </c>
      <c r="T66">
        <v>29309</v>
      </c>
      <c r="V66" t="s">
        <v>437</v>
      </c>
      <c r="W66">
        <v>298</v>
      </c>
      <c r="X66">
        <v>308.89999999999998</v>
      </c>
      <c r="Y66">
        <v>294.55</v>
      </c>
      <c r="Z66">
        <v>306.45</v>
      </c>
      <c r="AA66">
        <v>83740250</v>
      </c>
      <c r="AB66">
        <v>13806049331.25</v>
      </c>
      <c r="AC66">
        <v>45468500</v>
      </c>
      <c r="AD66">
        <v>27858</v>
      </c>
      <c r="AF66" t="s">
        <v>437</v>
      </c>
      <c r="AG66">
        <v>306.85000000000002</v>
      </c>
      <c r="AH66">
        <v>312.14999999999998</v>
      </c>
      <c r="AI66">
        <v>297.05</v>
      </c>
      <c r="AJ66">
        <v>300.89999999999998</v>
      </c>
      <c r="AK66">
        <v>82828625</v>
      </c>
      <c r="AL66">
        <v>18642015012.5</v>
      </c>
      <c r="AM66">
        <v>61237000</v>
      </c>
      <c r="AN66">
        <v>38112</v>
      </c>
      <c r="AP66" t="s">
        <v>437</v>
      </c>
      <c r="AQ66">
        <v>320.25</v>
      </c>
      <c r="AR66">
        <v>320.25</v>
      </c>
      <c r="AS66">
        <v>293.64999999999998</v>
      </c>
      <c r="AT66">
        <v>299.3</v>
      </c>
      <c r="AU66">
        <v>82982625</v>
      </c>
      <c r="AV66">
        <v>18207436431.25</v>
      </c>
      <c r="AW66">
        <v>60192000</v>
      </c>
      <c r="AX66">
        <v>37778</v>
      </c>
    </row>
    <row r="67" spans="2:50" x14ac:dyDescent="0.3">
      <c r="B67" t="s">
        <v>68</v>
      </c>
      <c r="C67">
        <v>360.5</v>
      </c>
      <c r="D67">
        <v>369.65</v>
      </c>
      <c r="E67">
        <v>334.5</v>
      </c>
      <c r="F67">
        <v>342.8</v>
      </c>
      <c r="G67">
        <v>8070000</v>
      </c>
      <c r="H67">
        <v>3545193675</v>
      </c>
      <c r="I67">
        <v>10152000</v>
      </c>
      <c r="J67">
        <v>5738</v>
      </c>
      <c r="L67" t="s">
        <v>68</v>
      </c>
      <c r="M67">
        <v>367.75</v>
      </c>
      <c r="N67">
        <v>376.75</v>
      </c>
      <c r="O67">
        <v>355</v>
      </c>
      <c r="P67">
        <v>362.35</v>
      </c>
      <c r="Q67">
        <v>7279500</v>
      </c>
      <c r="R67">
        <v>1737027675</v>
      </c>
      <c r="S67">
        <v>4743000</v>
      </c>
      <c r="T67">
        <v>2862</v>
      </c>
      <c r="V67" t="s">
        <v>68</v>
      </c>
      <c r="W67">
        <v>362.5</v>
      </c>
      <c r="X67">
        <v>368.2</v>
      </c>
      <c r="Y67">
        <v>360.4</v>
      </c>
      <c r="Z67">
        <v>364.95</v>
      </c>
      <c r="AA67">
        <v>7225500</v>
      </c>
      <c r="AB67">
        <v>741893550</v>
      </c>
      <c r="AC67">
        <v>2037000</v>
      </c>
      <c r="AD67">
        <v>1279</v>
      </c>
      <c r="AF67" t="s">
        <v>68</v>
      </c>
      <c r="AG67">
        <v>362.75</v>
      </c>
      <c r="AH67">
        <v>373.25</v>
      </c>
      <c r="AI67">
        <v>357.6</v>
      </c>
      <c r="AJ67">
        <v>360.75</v>
      </c>
      <c r="AK67">
        <v>7231500</v>
      </c>
      <c r="AL67">
        <v>956015175</v>
      </c>
      <c r="AM67">
        <v>2623500</v>
      </c>
      <c r="AN67">
        <v>1685</v>
      </c>
      <c r="AP67" t="s">
        <v>68</v>
      </c>
      <c r="AQ67">
        <v>383.15</v>
      </c>
      <c r="AR67">
        <v>383.15</v>
      </c>
      <c r="AS67">
        <v>357.3</v>
      </c>
      <c r="AT67">
        <v>359.05</v>
      </c>
      <c r="AU67">
        <v>7344000</v>
      </c>
      <c r="AV67">
        <v>1409779350</v>
      </c>
      <c r="AW67">
        <v>3829500</v>
      </c>
      <c r="AX67">
        <v>2381</v>
      </c>
    </row>
    <row r="68" spans="2:50" x14ac:dyDescent="0.3">
      <c r="B68" t="s">
        <v>438</v>
      </c>
      <c r="C68">
        <v>5.45</v>
      </c>
      <c r="D68">
        <v>5.7</v>
      </c>
      <c r="E68">
        <v>5.4</v>
      </c>
      <c r="F68">
        <v>5.6</v>
      </c>
      <c r="G68">
        <v>312424000</v>
      </c>
      <c r="H68">
        <v>1541687000</v>
      </c>
      <c r="I68">
        <v>278712000</v>
      </c>
      <c r="J68">
        <v>1550</v>
      </c>
      <c r="L68" t="s">
        <v>438</v>
      </c>
      <c r="M68">
        <v>5.7</v>
      </c>
      <c r="N68">
        <v>5.85</v>
      </c>
      <c r="O68">
        <v>5.35</v>
      </c>
      <c r="P68">
        <v>5.65</v>
      </c>
      <c r="Q68">
        <v>323890000</v>
      </c>
      <c r="R68">
        <v>358733900</v>
      </c>
      <c r="S68">
        <v>64190000</v>
      </c>
      <c r="T68">
        <v>594</v>
      </c>
      <c r="V68" t="s">
        <v>438</v>
      </c>
      <c r="W68">
        <v>5.65</v>
      </c>
      <c r="X68">
        <v>5.95</v>
      </c>
      <c r="Y68">
        <v>5.55</v>
      </c>
      <c r="Z68">
        <v>5.65</v>
      </c>
      <c r="AA68">
        <v>379456000</v>
      </c>
      <c r="AB68">
        <v>323042300</v>
      </c>
      <c r="AC68">
        <v>56742000</v>
      </c>
      <c r="AD68">
        <v>475</v>
      </c>
      <c r="AF68" t="s">
        <v>438</v>
      </c>
      <c r="AG68">
        <v>4.8499999999999996</v>
      </c>
      <c r="AH68">
        <v>5.65</v>
      </c>
      <c r="AI68">
        <v>4.7</v>
      </c>
      <c r="AJ68">
        <v>5.5</v>
      </c>
      <c r="AK68">
        <v>434336000</v>
      </c>
      <c r="AL68">
        <v>2945541900</v>
      </c>
      <c r="AM68">
        <v>563696000</v>
      </c>
      <c r="AN68">
        <v>3695</v>
      </c>
      <c r="AP68" t="s">
        <v>438</v>
      </c>
      <c r="AQ68">
        <v>4.95</v>
      </c>
      <c r="AR68">
        <v>5.15</v>
      </c>
      <c r="AS68">
        <v>4.5999999999999996</v>
      </c>
      <c r="AT68">
        <v>4.7</v>
      </c>
      <c r="AU68">
        <v>369950000</v>
      </c>
      <c r="AV68">
        <v>1034198900</v>
      </c>
      <c r="AW68">
        <v>215110000</v>
      </c>
      <c r="AX68">
        <v>1348</v>
      </c>
    </row>
    <row r="69" spans="2:50" x14ac:dyDescent="0.3">
      <c r="B69" t="s">
        <v>162</v>
      </c>
      <c r="C69">
        <v>18.7</v>
      </c>
      <c r="D69">
        <v>19.149999999999999</v>
      </c>
      <c r="E69">
        <v>18.149999999999999</v>
      </c>
      <c r="F69">
        <v>18.649999999999999</v>
      </c>
      <c r="G69">
        <v>117000000</v>
      </c>
      <c r="H69">
        <v>931028400</v>
      </c>
      <c r="I69">
        <v>50172000</v>
      </c>
      <c r="J69">
        <v>2681</v>
      </c>
      <c r="L69" t="s">
        <v>162</v>
      </c>
      <c r="M69">
        <v>19.05</v>
      </c>
      <c r="N69">
        <v>19.600000000000001</v>
      </c>
      <c r="O69">
        <v>18.55</v>
      </c>
      <c r="P69">
        <v>18.649999999999999</v>
      </c>
      <c r="Q69">
        <v>120204000</v>
      </c>
      <c r="R69">
        <v>1025706600</v>
      </c>
      <c r="S69">
        <v>54120000</v>
      </c>
      <c r="T69">
        <v>3207</v>
      </c>
      <c r="V69" t="s">
        <v>162</v>
      </c>
      <c r="W69">
        <v>19.3</v>
      </c>
      <c r="X69">
        <v>19.75</v>
      </c>
      <c r="Y69">
        <v>18.8</v>
      </c>
      <c r="Z69">
        <v>19.100000000000001</v>
      </c>
      <c r="AA69">
        <v>116688000</v>
      </c>
      <c r="AB69">
        <v>950394600</v>
      </c>
      <c r="AC69">
        <v>49464000</v>
      </c>
      <c r="AD69">
        <v>3494</v>
      </c>
      <c r="AF69" t="s">
        <v>162</v>
      </c>
      <c r="AG69">
        <v>20</v>
      </c>
      <c r="AH69">
        <v>20.3</v>
      </c>
      <c r="AI69">
        <v>19.399999999999999</v>
      </c>
      <c r="AJ69">
        <v>19.5</v>
      </c>
      <c r="AK69">
        <v>106500000</v>
      </c>
      <c r="AL69">
        <v>430179600</v>
      </c>
      <c r="AM69">
        <v>21804000</v>
      </c>
      <c r="AN69">
        <v>1554</v>
      </c>
      <c r="AP69" t="s">
        <v>162</v>
      </c>
      <c r="AQ69">
        <v>20.85</v>
      </c>
      <c r="AR69">
        <v>20.85</v>
      </c>
      <c r="AS69">
        <v>19.5</v>
      </c>
      <c r="AT69">
        <v>19.850000000000001</v>
      </c>
      <c r="AU69">
        <v>105528000</v>
      </c>
      <c r="AV69">
        <v>733378200</v>
      </c>
      <c r="AW69">
        <v>36696000</v>
      </c>
      <c r="AX69">
        <v>2434</v>
      </c>
    </row>
    <row r="70" spans="2:50" x14ac:dyDescent="0.3">
      <c r="B70" t="s">
        <v>439</v>
      </c>
      <c r="C70">
        <v>448.2</v>
      </c>
      <c r="D70">
        <v>454.3</v>
      </c>
      <c r="E70">
        <v>441.5</v>
      </c>
      <c r="F70">
        <v>449.4</v>
      </c>
      <c r="G70">
        <v>4323000</v>
      </c>
      <c r="H70">
        <v>1742396493.75</v>
      </c>
      <c r="I70">
        <v>3894000</v>
      </c>
      <c r="J70">
        <v>2338</v>
      </c>
      <c r="L70" t="s">
        <v>439</v>
      </c>
      <c r="M70">
        <v>453.85</v>
      </c>
      <c r="N70">
        <v>463.5</v>
      </c>
      <c r="O70">
        <v>447.85</v>
      </c>
      <c r="P70">
        <v>451</v>
      </c>
      <c r="Q70">
        <v>4508625</v>
      </c>
      <c r="R70">
        <v>1096989093.75</v>
      </c>
      <c r="S70">
        <v>2400750</v>
      </c>
      <c r="T70">
        <v>1623</v>
      </c>
      <c r="V70" t="s">
        <v>439</v>
      </c>
      <c r="W70">
        <v>453.35</v>
      </c>
      <c r="X70">
        <v>459.85</v>
      </c>
      <c r="Y70">
        <v>450.5</v>
      </c>
      <c r="Z70">
        <v>453.3</v>
      </c>
      <c r="AA70">
        <v>4488000</v>
      </c>
      <c r="AB70">
        <v>948774612.5</v>
      </c>
      <c r="AC70">
        <v>2081750</v>
      </c>
      <c r="AD70">
        <v>1430</v>
      </c>
      <c r="AF70" t="s">
        <v>439</v>
      </c>
      <c r="AG70">
        <v>455.2</v>
      </c>
      <c r="AH70">
        <v>458.7</v>
      </c>
      <c r="AI70">
        <v>444</v>
      </c>
      <c r="AJ70">
        <v>451.5</v>
      </c>
      <c r="AK70">
        <v>4701125</v>
      </c>
      <c r="AL70">
        <v>2092336537.5</v>
      </c>
      <c r="AM70">
        <v>4610375</v>
      </c>
      <c r="AN70">
        <v>2843</v>
      </c>
      <c r="AP70" t="s">
        <v>439</v>
      </c>
      <c r="AQ70">
        <v>454.7</v>
      </c>
      <c r="AR70">
        <v>463.4</v>
      </c>
      <c r="AS70">
        <v>438.1</v>
      </c>
      <c r="AT70">
        <v>444.1</v>
      </c>
      <c r="AU70">
        <v>4779500</v>
      </c>
      <c r="AV70">
        <v>1671824000</v>
      </c>
      <c r="AW70">
        <v>3726250</v>
      </c>
      <c r="AX70">
        <v>2361</v>
      </c>
    </row>
    <row r="71" spans="2:50" x14ac:dyDescent="0.3">
      <c r="B71" t="s">
        <v>440</v>
      </c>
      <c r="C71">
        <v>980.15</v>
      </c>
      <c r="D71">
        <v>1009.05</v>
      </c>
      <c r="E71">
        <v>962.5</v>
      </c>
      <c r="F71">
        <v>972.9</v>
      </c>
      <c r="G71">
        <v>3121800</v>
      </c>
      <c r="H71">
        <v>3906286020</v>
      </c>
      <c r="I71">
        <v>3983400</v>
      </c>
      <c r="J71">
        <v>10910</v>
      </c>
      <c r="L71" t="s">
        <v>440</v>
      </c>
      <c r="M71">
        <v>988.5</v>
      </c>
      <c r="N71">
        <v>1023</v>
      </c>
      <c r="O71">
        <v>953.35</v>
      </c>
      <c r="P71">
        <v>975.1</v>
      </c>
      <c r="Q71">
        <v>3470100</v>
      </c>
      <c r="R71">
        <v>8913268365</v>
      </c>
      <c r="S71">
        <v>9050700</v>
      </c>
      <c r="T71">
        <v>25489</v>
      </c>
      <c r="V71" t="s">
        <v>440</v>
      </c>
      <c r="W71">
        <v>889.95</v>
      </c>
      <c r="X71">
        <v>915.85</v>
      </c>
      <c r="Y71">
        <v>881.4</v>
      </c>
      <c r="Z71">
        <v>910.1</v>
      </c>
      <c r="AA71">
        <v>3420000</v>
      </c>
      <c r="AB71">
        <v>1587582735</v>
      </c>
      <c r="AC71">
        <v>1761300</v>
      </c>
      <c r="AD71">
        <v>4849</v>
      </c>
      <c r="AF71" t="s">
        <v>440</v>
      </c>
      <c r="AG71">
        <v>900</v>
      </c>
      <c r="AH71">
        <v>917.3</v>
      </c>
      <c r="AI71">
        <v>870.8</v>
      </c>
      <c r="AJ71">
        <v>887.55</v>
      </c>
      <c r="AK71">
        <v>3411000</v>
      </c>
      <c r="AL71">
        <v>2471506635</v>
      </c>
      <c r="AM71">
        <v>2772000</v>
      </c>
      <c r="AN71">
        <v>7896</v>
      </c>
      <c r="AP71" t="s">
        <v>440</v>
      </c>
      <c r="AQ71">
        <v>952.4</v>
      </c>
      <c r="AR71">
        <v>952.4</v>
      </c>
      <c r="AS71">
        <v>831.5</v>
      </c>
      <c r="AT71">
        <v>883.3</v>
      </c>
      <c r="AU71">
        <v>3434700</v>
      </c>
      <c r="AV71">
        <v>5375682105</v>
      </c>
      <c r="AW71">
        <v>6103200</v>
      </c>
      <c r="AX71">
        <v>16732</v>
      </c>
    </row>
    <row r="72" spans="2:50" x14ac:dyDescent="0.3">
      <c r="B72" t="s">
        <v>72</v>
      </c>
      <c r="C72">
        <v>341.75</v>
      </c>
      <c r="D72">
        <v>354.2</v>
      </c>
      <c r="E72">
        <v>327.55</v>
      </c>
      <c r="F72">
        <v>337.1</v>
      </c>
      <c r="G72">
        <v>15914000</v>
      </c>
      <c r="H72">
        <v>6294472460</v>
      </c>
      <c r="I72">
        <v>18576000</v>
      </c>
      <c r="J72">
        <v>32476</v>
      </c>
      <c r="L72" t="s">
        <v>72</v>
      </c>
      <c r="M72">
        <v>362.5</v>
      </c>
      <c r="N72">
        <v>364.75</v>
      </c>
      <c r="O72">
        <v>342.7</v>
      </c>
      <c r="P72">
        <v>346.65</v>
      </c>
      <c r="Q72">
        <v>18277600</v>
      </c>
      <c r="R72">
        <v>4189810360</v>
      </c>
      <c r="S72">
        <v>11818000</v>
      </c>
      <c r="T72">
        <v>25226</v>
      </c>
      <c r="V72" t="s">
        <v>72</v>
      </c>
      <c r="W72">
        <v>366</v>
      </c>
      <c r="X72">
        <v>373.5</v>
      </c>
      <c r="Y72">
        <v>350.8</v>
      </c>
      <c r="Z72">
        <v>358.45</v>
      </c>
      <c r="AA72">
        <v>19108800</v>
      </c>
      <c r="AB72">
        <v>4661764860</v>
      </c>
      <c r="AC72">
        <v>13001600</v>
      </c>
      <c r="AD72">
        <v>28724</v>
      </c>
      <c r="AF72" t="s">
        <v>72</v>
      </c>
      <c r="AG72">
        <v>385.7</v>
      </c>
      <c r="AH72">
        <v>387.05</v>
      </c>
      <c r="AI72">
        <v>361.5</v>
      </c>
      <c r="AJ72">
        <v>368.65</v>
      </c>
      <c r="AK72">
        <v>19027600</v>
      </c>
      <c r="AL72">
        <v>4890477180</v>
      </c>
      <c r="AM72">
        <v>13060400</v>
      </c>
      <c r="AN72">
        <v>28202</v>
      </c>
      <c r="AP72" t="s">
        <v>72</v>
      </c>
      <c r="AQ72">
        <v>418.55</v>
      </c>
      <c r="AR72">
        <v>418.8</v>
      </c>
      <c r="AS72">
        <v>371.4</v>
      </c>
      <c r="AT72">
        <v>376.3</v>
      </c>
      <c r="AU72">
        <v>18692400</v>
      </c>
      <c r="AV72">
        <v>5028786820</v>
      </c>
      <c r="AW72">
        <v>12949600</v>
      </c>
      <c r="AX72">
        <v>27780</v>
      </c>
    </row>
    <row r="73" spans="2:50" x14ac:dyDescent="0.3">
      <c r="B73" t="s">
        <v>441</v>
      </c>
      <c r="C73">
        <v>201.9</v>
      </c>
      <c r="D73">
        <v>211.4</v>
      </c>
      <c r="E73">
        <v>199.45</v>
      </c>
      <c r="F73">
        <v>207.35</v>
      </c>
      <c r="G73">
        <v>7346000</v>
      </c>
      <c r="H73">
        <v>1929068700</v>
      </c>
      <c r="I73">
        <v>9326000</v>
      </c>
      <c r="J73">
        <v>4298</v>
      </c>
      <c r="L73" t="s">
        <v>441</v>
      </c>
      <c r="M73">
        <v>204</v>
      </c>
      <c r="N73">
        <v>209.5</v>
      </c>
      <c r="O73">
        <v>203.1</v>
      </c>
      <c r="P73">
        <v>204.15</v>
      </c>
      <c r="Q73">
        <v>7206000</v>
      </c>
      <c r="R73">
        <v>1555884300</v>
      </c>
      <c r="S73">
        <v>7546000</v>
      </c>
      <c r="T73">
        <v>3569</v>
      </c>
      <c r="V73" t="s">
        <v>441</v>
      </c>
      <c r="W73">
        <v>213.15</v>
      </c>
      <c r="X73">
        <v>217.35</v>
      </c>
      <c r="Y73">
        <v>196.1</v>
      </c>
      <c r="Z73">
        <v>201.75</v>
      </c>
      <c r="AA73">
        <v>8166000</v>
      </c>
      <c r="AB73">
        <v>2693706000</v>
      </c>
      <c r="AC73">
        <v>13180000</v>
      </c>
      <c r="AD73">
        <v>6035</v>
      </c>
      <c r="AF73" t="s">
        <v>441</v>
      </c>
      <c r="AG73">
        <v>209.25</v>
      </c>
      <c r="AH73">
        <v>219.4</v>
      </c>
      <c r="AI73">
        <v>202.7</v>
      </c>
      <c r="AJ73">
        <v>216.65</v>
      </c>
      <c r="AK73">
        <v>8764000</v>
      </c>
      <c r="AL73">
        <v>2675863600</v>
      </c>
      <c r="AM73">
        <v>12550000</v>
      </c>
      <c r="AN73">
        <v>5866</v>
      </c>
      <c r="AP73" t="s">
        <v>441</v>
      </c>
      <c r="AQ73">
        <v>202</v>
      </c>
      <c r="AR73">
        <v>209</v>
      </c>
      <c r="AS73">
        <v>200.9</v>
      </c>
      <c r="AT73">
        <v>205.35</v>
      </c>
      <c r="AU73">
        <v>7800000</v>
      </c>
      <c r="AV73">
        <v>1962481600</v>
      </c>
      <c r="AW73">
        <v>9540000</v>
      </c>
      <c r="AX73">
        <v>4485</v>
      </c>
    </row>
    <row r="74" spans="2:50" x14ac:dyDescent="0.3">
      <c r="B74" t="s">
        <v>442</v>
      </c>
      <c r="C74">
        <v>676.6</v>
      </c>
      <c r="D74">
        <v>692.15</v>
      </c>
      <c r="E74">
        <v>671.4</v>
      </c>
      <c r="F74">
        <v>689.35</v>
      </c>
      <c r="G74">
        <v>38367600</v>
      </c>
      <c r="H74">
        <v>16242988260</v>
      </c>
      <c r="I74">
        <v>23685600</v>
      </c>
      <c r="J74">
        <v>14748</v>
      </c>
      <c r="L74" t="s">
        <v>442</v>
      </c>
      <c r="M74">
        <v>668.1</v>
      </c>
      <c r="N74">
        <v>679.15</v>
      </c>
      <c r="O74">
        <v>665.2</v>
      </c>
      <c r="P74">
        <v>670.1</v>
      </c>
      <c r="Q74">
        <v>43984800</v>
      </c>
      <c r="R74">
        <v>9501374820</v>
      </c>
      <c r="S74">
        <v>14140800</v>
      </c>
      <c r="T74">
        <v>7885</v>
      </c>
      <c r="V74" t="s">
        <v>442</v>
      </c>
      <c r="W74">
        <v>665</v>
      </c>
      <c r="X74">
        <v>671.4</v>
      </c>
      <c r="Y74">
        <v>659.6</v>
      </c>
      <c r="Z74">
        <v>668.75</v>
      </c>
      <c r="AA74">
        <v>48178800</v>
      </c>
      <c r="AB74">
        <v>6451818300</v>
      </c>
      <c r="AC74">
        <v>9704400</v>
      </c>
      <c r="AD74">
        <v>7100</v>
      </c>
      <c r="AF74" t="s">
        <v>442</v>
      </c>
      <c r="AG74">
        <v>665</v>
      </c>
      <c r="AH74">
        <v>674.45</v>
      </c>
      <c r="AI74">
        <v>654.45000000000005</v>
      </c>
      <c r="AJ74">
        <v>668.7</v>
      </c>
      <c r="AK74">
        <v>48033600</v>
      </c>
      <c r="AL74">
        <v>4778919840</v>
      </c>
      <c r="AM74">
        <v>7156800</v>
      </c>
      <c r="AN74">
        <v>5568</v>
      </c>
      <c r="AP74" t="s">
        <v>442</v>
      </c>
      <c r="AQ74">
        <v>654.75</v>
      </c>
      <c r="AR74">
        <v>669.5</v>
      </c>
      <c r="AS74">
        <v>652.95000000000005</v>
      </c>
      <c r="AT74">
        <v>662.8</v>
      </c>
      <c r="AU74">
        <v>47709600</v>
      </c>
      <c r="AV74">
        <v>9046761360</v>
      </c>
      <c r="AW74">
        <v>13657200</v>
      </c>
      <c r="AX74">
        <v>10272</v>
      </c>
    </row>
    <row r="75" spans="2:50" x14ac:dyDescent="0.3">
      <c r="B75" t="s">
        <v>443</v>
      </c>
      <c r="C75">
        <v>73.75</v>
      </c>
      <c r="D75">
        <v>75.75</v>
      </c>
      <c r="E75">
        <v>72.7</v>
      </c>
      <c r="F75">
        <v>75.5</v>
      </c>
      <c r="G75">
        <v>51080000</v>
      </c>
      <c r="H75">
        <v>1102182400</v>
      </c>
      <c r="I75">
        <v>14796000</v>
      </c>
      <c r="J75">
        <v>3050</v>
      </c>
      <c r="L75" t="s">
        <v>443</v>
      </c>
      <c r="M75">
        <v>74.55</v>
      </c>
      <c r="N75">
        <v>74.849999999999994</v>
      </c>
      <c r="O75">
        <v>72.95</v>
      </c>
      <c r="P75">
        <v>74.150000000000006</v>
      </c>
      <c r="Q75">
        <v>51764000</v>
      </c>
      <c r="R75">
        <v>633602000</v>
      </c>
      <c r="S75">
        <v>8556000</v>
      </c>
      <c r="T75">
        <v>1996</v>
      </c>
      <c r="V75" t="s">
        <v>443</v>
      </c>
      <c r="W75">
        <v>72.099999999999994</v>
      </c>
      <c r="X75">
        <v>74.7</v>
      </c>
      <c r="Y75">
        <v>71.75</v>
      </c>
      <c r="Z75">
        <v>74.25</v>
      </c>
      <c r="AA75">
        <v>51972000</v>
      </c>
      <c r="AB75">
        <v>884805600</v>
      </c>
      <c r="AC75">
        <v>11996000</v>
      </c>
      <c r="AD75">
        <v>2681</v>
      </c>
      <c r="AF75" t="s">
        <v>443</v>
      </c>
      <c r="AG75">
        <v>72.5</v>
      </c>
      <c r="AH75">
        <v>73.55</v>
      </c>
      <c r="AI75">
        <v>71.5</v>
      </c>
      <c r="AJ75">
        <v>71.900000000000006</v>
      </c>
      <c r="AK75">
        <v>53208000</v>
      </c>
      <c r="AL75">
        <v>693408800</v>
      </c>
      <c r="AM75">
        <v>9572000</v>
      </c>
      <c r="AN75">
        <v>2191</v>
      </c>
      <c r="AP75" t="s">
        <v>443</v>
      </c>
      <c r="AQ75">
        <v>75.8</v>
      </c>
      <c r="AR75">
        <v>75.8</v>
      </c>
      <c r="AS75">
        <v>71</v>
      </c>
      <c r="AT75">
        <v>71.3</v>
      </c>
      <c r="AU75">
        <v>53492000</v>
      </c>
      <c r="AV75">
        <v>1104689400</v>
      </c>
      <c r="AW75">
        <v>15256000</v>
      </c>
      <c r="AX75">
        <v>3525</v>
      </c>
    </row>
    <row r="76" spans="2:50" x14ac:dyDescent="0.3">
      <c r="B76" t="s">
        <v>444</v>
      </c>
      <c r="C76">
        <v>187.85</v>
      </c>
      <c r="D76">
        <v>191.9</v>
      </c>
      <c r="E76">
        <v>185</v>
      </c>
      <c r="F76">
        <v>186.8</v>
      </c>
      <c r="G76">
        <v>43893600</v>
      </c>
      <c r="H76">
        <v>6621367680</v>
      </c>
      <c r="I76">
        <v>35330400</v>
      </c>
      <c r="J76">
        <v>13267</v>
      </c>
      <c r="L76" t="s">
        <v>444</v>
      </c>
      <c r="M76">
        <v>174.65</v>
      </c>
      <c r="N76">
        <v>191</v>
      </c>
      <c r="O76">
        <v>172.5</v>
      </c>
      <c r="P76">
        <v>189.5</v>
      </c>
      <c r="Q76">
        <v>46600800</v>
      </c>
      <c r="R76">
        <v>11359884720</v>
      </c>
      <c r="S76">
        <v>61713600</v>
      </c>
      <c r="T76">
        <v>23282</v>
      </c>
      <c r="V76" t="s">
        <v>444</v>
      </c>
      <c r="W76">
        <v>171.85</v>
      </c>
      <c r="X76">
        <v>177.25</v>
      </c>
      <c r="Y76">
        <v>171.1</v>
      </c>
      <c r="Z76">
        <v>175.65</v>
      </c>
      <c r="AA76">
        <v>35925600</v>
      </c>
      <c r="AB76">
        <v>3406785720</v>
      </c>
      <c r="AC76">
        <v>19440000</v>
      </c>
      <c r="AD76">
        <v>7488</v>
      </c>
      <c r="AF76" t="s">
        <v>444</v>
      </c>
      <c r="AG76">
        <v>166.35</v>
      </c>
      <c r="AH76">
        <v>171.7</v>
      </c>
      <c r="AI76">
        <v>164.95</v>
      </c>
      <c r="AJ76">
        <v>170.85</v>
      </c>
      <c r="AK76">
        <v>37658400</v>
      </c>
      <c r="AL76">
        <v>3421977840</v>
      </c>
      <c r="AM76">
        <v>20229600</v>
      </c>
      <c r="AN76">
        <v>7517</v>
      </c>
      <c r="AP76" t="s">
        <v>444</v>
      </c>
      <c r="AQ76">
        <v>166.25</v>
      </c>
      <c r="AR76">
        <v>167.3</v>
      </c>
      <c r="AS76">
        <v>163.15</v>
      </c>
      <c r="AT76">
        <v>165.1</v>
      </c>
      <c r="AU76">
        <v>38167200</v>
      </c>
      <c r="AV76">
        <v>3000966240</v>
      </c>
      <c r="AW76">
        <v>18124800</v>
      </c>
      <c r="AX76">
        <v>6922</v>
      </c>
    </row>
    <row r="77" spans="2:50" x14ac:dyDescent="0.3">
      <c r="B77" t="s">
        <v>77</v>
      </c>
      <c r="C77">
        <v>96.4</v>
      </c>
      <c r="D77">
        <v>98.35</v>
      </c>
      <c r="E77">
        <v>92.9</v>
      </c>
      <c r="F77">
        <v>96.45</v>
      </c>
      <c r="G77">
        <v>13275000</v>
      </c>
      <c r="H77">
        <v>2249001000</v>
      </c>
      <c r="I77">
        <v>23655000</v>
      </c>
      <c r="J77">
        <v>4309</v>
      </c>
      <c r="L77" t="s">
        <v>77</v>
      </c>
      <c r="M77">
        <v>95</v>
      </c>
      <c r="N77">
        <v>99.3</v>
      </c>
      <c r="O77">
        <v>94.25</v>
      </c>
      <c r="P77">
        <v>98</v>
      </c>
      <c r="Q77">
        <v>14600000</v>
      </c>
      <c r="R77">
        <v>2158101000</v>
      </c>
      <c r="S77">
        <v>22190000</v>
      </c>
      <c r="T77">
        <v>4154</v>
      </c>
      <c r="V77" t="s">
        <v>77</v>
      </c>
      <c r="W77">
        <v>90.75</v>
      </c>
      <c r="X77">
        <v>95.7</v>
      </c>
      <c r="Y77">
        <v>90.75</v>
      </c>
      <c r="Z77">
        <v>95.05</v>
      </c>
      <c r="AA77">
        <v>14820000</v>
      </c>
      <c r="AB77">
        <v>1474252000</v>
      </c>
      <c r="AC77">
        <v>15705000</v>
      </c>
      <c r="AD77">
        <v>2900</v>
      </c>
      <c r="AF77" t="s">
        <v>77</v>
      </c>
      <c r="AG77">
        <v>90.25</v>
      </c>
      <c r="AH77">
        <v>94.4</v>
      </c>
      <c r="AI77">
        <v>89.15</v>
      </c>
      <c r="AJ77">
        <v>91.65</v>
      </c>
      <c r="AK77">
        <v>13755000</v>
      </c>
      <c r="AL77">
        <v>2214472000</v>
      </c>
      <c r="AM77">
        <v>24005000</v>
      </c>
      <c r="AN77">
        <v>4383</v>
      </c>
      <c r="AP77" t="s">
        <v>77</v>
      </c>
      <c r="AQ77">
        <v>95.2</v>
      </c>
      <c r="AR77">
        <v>95.85</v>
      </c>
      <c r="AS77">
        <v>86.75</v>
      </c>
      <c r="AT77">
        <v>88</v>
      </c>
      <c r="AU77">
        <v>14045000</v>
      </c>
      <c r="AV77">
        <v>2251489500</v>
      </c>
      <c r="AW77">
        <v>25065000</v>
      </c>
      <c r="AX77">
        <v>4501</v>
      </c>
    </row>
    <row r="78" spans="2:50" x14ac:dyDescent="0.3">
      <c r="B78" t="s">
        <v>445</v>
      </c>
      <c r="C78">
        <v>168.05</v>
      </c>
      <c r="D78">
        <v>169.1</v>
      </c>
      <c r="E78">
        <v>162.85</v>
      </c>
      <c r="F78">
        <v>165.45</v>
      </c>
      <c r="G78">
        <v>25017100</v>
      </c>
      <c r="H78">
        <v>2557027070</v>
      </c>
      <c r="I78">
        <v>15460600</v>
      </c>
      <c r="J78">
        <v>5668</v>
      </c>
      <c r="L78" t="s">
        <v>445</v>
      </c>
      <c r="M78">
        <v>173.4</v>
      </c>
      <c r="N78">
        <v>175.2</v>
      </c>
      <c r="O78">
        <v>168.35</v>
      </c>
      <c r="P78">
        <v>169.25</v>
      </c>
      <c r="Q78">
        <v>25994600</v>
      </c>
      <c r="R78">
        <v>2346669760</v>
      </c>
      <c r="S78">
        <v>13675800</v>
      </c>
      <c r="T78">
        <v>5480</v>
      </c>
      <c r="V78" t="s">
        <v>445</v>
      </c>
      <c r="W78">
        <v>169.5</v>
      </c>
      <c r="X78">
        <v>173.35</v>
      </c>
      <c r="Y78">
        <v>168.35</v>
      </c>
      <c r="Z78">
        <v>171.4</v>
      </c>
      <c r="AA78">
        <v>25159700</v>
      </c>
      <c r="AB78">
        <v>1508293310</v>
      </c>
      <c r="AC78">
        <v>8815900</v>
      </c>
      <c r="AD78">
        <v>3343</v>
      </c>
      <c r="AF78" t="s">
        <v>445</v>
      </c>
      <c r="AG78">
        <v>167.75</v>
      </c>
      <c r="AH78">
        <v>173.25</v>
      </c>
      <c r="AI78">
        <v>165.85</v>
      </c>
      <c r="AJ78">
        <v>169.5</v>
      </c>
      <c r="AK78">
        <v>23846400</v>
      </c>
      <c r="AL78">
        <v>1879381290</v>
      </c>
      <c r="AM78">
        <v>11035400</v>
      </c>
      <c r="AN78">
        <v>4434</v>
      </c>
      <c r="AP78" t="s">
        <v>445</v>
      </c>
      <c r="AQ78">
        <v>175.8</v>
      </c>
      <c r="AR78">
        <v>175.8</v>
      </c>
      <c r="AS78">
        <v>162.30000000000001</v>
      </c>
      <c r="AT78">
        <v>163.15</v>
      </c>
      <c r="AU78">
        <v>24731900</v>
      </c>
      <c r="AV78">
        <v>1541718520</v>
      </c>
      <c r="AW78">
        <v>9232200</v>
      </c>
      <c r="AX78">
        <v>3737</v>
      </c>
    </row>
    <row r="79" spans="2:50" x14ac:dyDescent="0.3">
      <c r="B79" t="s">
        <v>446</v>
      </c>
      <c r="C79">
        <v>1551.15</v>
      </c>
      <c r="D79">
        <v>1628.7</v>
      </c>
      <c r="E79">
        <v>1546.1</v>
      </c>
      <c r="F79">
        <v>1613.4</v>
      </c>
      <c r="G79">
        <v>2354500</v>
      </c>
      <c r="H79">
        <v>5079620575</v>
      </c>
      <c r="I79">
        <v>3171000</v>
      </c>
      <c r="J79">
        <v>5792</v>
      </c>
      <c r="L79" t="s">
        <v>446</v>
      </c>
      <c r="M79">
        <v>1575</v>
      </c>
      <c r="N79">
        <v>1608.85</v>
      </c>
      <c r="O79">
        <v>1532.3</v>
      </c>
      <c r="P79">
        <v>1560.85</v>
      </c>
      <c r="Q79">
        <v>2326500</v>
      </c>
      <c r="R79">
        <v>8516267800</v>
      </c>
      <c r="S79">
        <v>5436500</v>
      </c>
      <c r="T79">
        <v>9393</v>
      </c>
      <c r="V79" t="s">
        <v>446</v>
      </c>
      <c r="W79">
        <v>1474.95</v>
      </c>
      <c r="X79">
        <v>1521</v>
      </c>
      <c r="Y79">
        <v>1451</v>
      </c>
      <c r="Z79">
        <v>1510.9</v>
      </c>
      <c r="AA79">
        <v>2550500</v>
      </c>
      <c r="AB79">
        <v>4622474525</v>
      </c>
      <c r="AC79">
        <v>3102000</v>
      </c>
      <c r="AD79">
        <v>5343</v>
      </c>
      <c r="AF79" t="s">
        <v>446</v>
      </c>
      <c r="AG79">
        <v>1523.35</v>
      </c>
      <c r="AH79">
        <v>1544.55</v>
      </c>
      <c r="AI79">
        <v>1455.55</v>
      </c>
      <c r="AJ79">
        <v>1477.05</v>
      </c>
      <c r="AK79">
        <v>2196000</v>
      </c>
      <c r="AL79">
        <v>5210922500</v>
      </c>
      <c r="AM79">
        <v>3480500</v>
      </c>
      <c r="AN79">
        <v>6311</v>
      </c>
      <c r="AP79" t="s">
        <v>446</v>
      </c>
      <c r="AQ79">
        <v>1640.7</v>
      </c>
      <c r="AR79">
        <v>1664.05</v>
      </c>
      <c r="AS79">
        <v>1505</v>
      </c>
      <c r="AT79">
        <v>1516.5</v>
      </c>
      <c r="AU79">
        <v>2014500</v>
      </c>
      <c r="AV79">
        <v>6453989100</v>
      </c>
      <c r="AW79">
        <v>4115500</v>
      </c>
      <c r="AX79">
        <v>7049</v>
      </c>
    </row>
    <row r="80" spans="2:50" x14ac:dyDescent="0.3">
      <c r="B80" t="s">
        <v>447</v>
      </c>
      <c r="C80">
        <v>347.3</v>
      </c>
      <c r="D80">
        <v>359.2</v>
      </c>
      <c r="E80">
        <v>344.05</v>
      </c>
      <c r="F80">
        <v>347.6</v>
      </c>
      <c r="G80">
        <v>1444800</v>
      </c>
      <c r="H80">
        <v>924031570</v>
      </c>
      <c r="I80">
        <v>2620800</v>
      </c>
      <c r="J80">
        <v>1688</v>
      </c>
      <c r="L80" t="s">
        <v>447</v>
      </c>
      <c r="M80">
        <v>352</v>
      </c>
      <c r="N80">
        <v>354.35</v>
      </c>
      <c r="O80">
        <v>346</v>
      </c>
      <c r="P80">
        <v>349.75</v>
      </c>
      <c r="Q80">
        <v>1524600</v>
      </c>
      <c r="R80">
        <v>369437530</v>
      </c>
      <c r="S80">
        <v>1057000</v>
      </c>
      <c r="T80">
        <v>708</v>
      </c>
      <c r="V80" t="s">
        <v>447</v>
      </c>
      <c r="W80">
        <v>333.95</v>
      </c>
      <c r="X80">
        <v>354.75</v>
      </c>
      <c r="Y80">
        <v>333.95</v>
      </c>
      <c r="Z80">
        <v>352.85</v>
      </c>
      <c r="AA80">
        <v>1621200</v>
      </c>
      <c r="AB80">
        <v>697264400</v>
      </c>
      <c r="AC80">
        <v>2007600</v>
      </c>
      <c r="AD80">
        <v>1373</v>
      </c>
      <c r="AF80" t="s">
        <v>447</v>
      </c>
      <c r="AG80">
        <v>337.55</v>
      </c>
      <c r="AH80">
        <v>340.6</v>
      </c>
      <c r="AI80">
        <v>330.15</v>
      </c>
      <c r="AJ80">
        <v>333.95</v>
      </c>
      <c r="AK80">
        <v>1503600</v>
      </c>
      <c r="AL80">
        <v>720006140</v>
      </c>
      <c r="AM80">
        <v>2150400</v>
      </c>
      <c r="AN80">
        <v>1436</v>
      </c>
      <c r="AP80" t="s">
        <v>447</v>
      </c>
      <c r="AQ80">
        <v>345.1</v>
      </c>
      <c r="AR80">
        <v>345.1</v>
      </c>
      <c r="AS80">
        <v>323</v>
      </c>
      <c r="AT80">
        <v>331.55</v>
      </c>
      <c r="AU80">
        <v>1542800</v>
      </c>
      <c r="AV80">
        <v>784222250</v>
      </c>
      <c r="AW80">
        <v>2361800</v>
      </c>
      <c r="AX80">
        <v>1558</v>
      </c>
    </row>
    <row r="81" spans="2:50" x14ac:dyDescent="0.3">
      <c r="B81" t="s">
        <v>448</v>
      </c>
      <c r="C81">
        <v>1143.45</v>
      </c>
      <c r="D81">
        <v>1163.4000000000001</v>
      </c>
      <c r="E81">
        <v>1111.0999999999999</v>
      </c>
      <c r="F81">
        <v>1156.05</v>
      </c>
      <c r="G81">
        <v>6946800</v>
      </c>
      <c r="H81">
        <v>12227096380</v>
      </c>
      <c r="I81">
        <v>10742000</v>
      </c>
      <c r="J81">
        <v>21359</v>
      </c>
      <c r="L81" t="s">
        <v>448</v>
      </c>
      <c r="M81">
        <v>1170</v>
      </c>
      <c r="N81">
        <v>1187.75</v>
      </c>
      <c r="O81">
        <v>1139.2</v>
      </c>
      <c r="P81">
        <v>1144.95</v>
      </c>
      <c r="Q81">
        <v>7303600</v>
      </c>
      <c r="R81">
        <v>10618259020</v>
      </c>
      <c r="S81">
        <v>9098400</v>
      </c>
      <c r="T81">
        <v>18884</v>
      </c>
      <c r="V81" t="s">
        <v>448</v>
      </c>
      <c r="W81">
        <v>1124.1500000000001</v>
      </c>
      <c r="X81">
        <v>1182</v>
      </c>
      <c r="Y81">
        <v>1115.5</v>
      </c>
      <c r="Z81">
        <v>1164</v>
      </c>
      <c r="AA81">
        <v>7681600</v>
      </c>
      <c r="AB81">
        <v>10113429720</v>
      </c>
      <c r="AC81">
        <v>8753200</v>
      </c>
      <c r="AD81">
        <v>18324</v>
      </c>
      <c r="AF81" t="s">
        <v>448</v>
      </c>
      <c r="AG81">
        <v>1122</v>
      </c>
      <c r="AH81">
        <v>1167.25</v>
      </c>
      <c r="AI81">
        <v>1122</v>
      </c>
      <c r="AJ81">
        <v>1129.2</v>
      </c>
      <c r="AK81">
        <v>7792800</v>
      </c>
      <c r="AL81">
        <v>10669233520</v>
      </c>
      <c r="AM81">
        <v>9317600</v>
      </c>
      <c r="AN81">
        <v>20300</v>
      </c>
      <c r="AP81" t="s">
        <v>448</v>
      </c>
      <c r="AQ81">
        <v>1174.8</v>
      </c>
      <c r="AR81">
        <v>1174.8</v>
      </c>
      <c r="AS81">
        <v>1111.1500000000001</v>
      </c>
      <c r="AT81">
        <v>1116.8499999999999</v>
      </c>
      <c r="AU81">
        <v>8086000</v>
      </c>
      <c r="AV81">
        <v>9015811100</v>
      </c>
      <c r="AW81">
        <v>7977600</v>
      </c>
      <c r="AX81">
        <v>17363</v>
      </c>
    </row>
    <row r="82" spans="2:50" x14ac:dyDescent="0.3">
      <c r="B82" t="s">
        <v>449</v>
      </c>
      <c r="C82">
        <v>52.3</v>
      </c>
      <c r="D82">
        <v>54.25</v>
      </c>
      <c r="E82">
        <v>50.25</v>
      </c>
      <c r="F82">
        <v>51.4</v>
      </c>
      <c r="G82">
        <v>24505600</v>
      </c>
      <c r="H82">
        <v>1079657040</v>
      </c>
      <c r="I82">
        <v>20815200</v>
      </c>
      <c r="J82">
        <v>3192</v>
      </c>
      <c r="L82" t="s">
        <v>449</v>
      </c>
      <c r="M82">
        <v>53.65</v>
      </c>
      <c r="N82">
        <v>55</v>
      </c>
      <c r="O82">
        <v>52.35</v>
      </c>
      <c r="P82">
        <v>52.8</v>
      </c>
      <c r="Q82">
        <v>26812800</v>
      </c>
      <c r="R82">
        <v>687798440</v>
      </c>
      <c r="S82">
        <v>12784800</v>
      </c>
      <c r="T82">
        <v>2004</v>
      </c>
      <c r="V82" t="s">
        <v>449</v>
      </c>
      <c r="W82">
        <v>51.8</v>
      </c>
      <c r="X82">
        <v>54.95</v>
      </c>
      <c r="Y82">
        <v>51.25</v>
      </c>
      <c r="Z82">
        <v>53.45</v>
      </c>
      <c r="AA82">
        <v>26980800</v>
      </c>
      <c r="AB82">
        <v>869231160</v>
      </c>
      <c r="AC82">
        <v>16419200</v>
      </c>
      <c r="AD82">
        <v>2632</v>
      </c>
      <c r="AF82" t="s">
        <v>449</v>
      </c>
      <c r="AG82">
        <v>53.05</v>
      </c>
      <c r="AH82">
        <v>54.1</v>
      </c>
      <c r="AI82">
        <v>51.15</v>
      </c>
      <c r="AJ82">
        <v>51.65</v>
      </c>
      <c r="AK82">
        <v>27165600</v>
      </c>
      <c r="AL82">
        <v>1057161840</v>
      </c>
      <c r="AM82">
        <v>20059200</v>
      </c>
      <c r="AN82">
        <v>2992</v>
      </c>
      <c r="AP82" t="s">
        <v>449</v>
      </c>
      <c r="AQ82">
        <v>56.8</v>
      </c>
      <c r="AR82">
        <v>56.8</v>
      </c>
      <c r="AS82">
        <v>50.4</v>
      </c>
      <c r="AT82">
        <v>52.4</v>
      </c>
      <c r="AU82">
        <v>25737600</v>
      </c>
      <c r="AV82">
        <v>1545206040</v>
      </c>
      <c r="AW82">
        <v>29282400</v>
      </c>
      <c r="AX82">
        <v>4733</v>
      </c>
    </row>
    <row r="83" spans="2:50" x14ac:dyDescent="0.3">
      <c r="B83" t="s">
        <v>450</v>
      </c>
      <c r="C83">
        <v>241.45</v>
      </c>
      <c r="D83">
        <v>251.25</v>
      </c>
      <c r="E83">
        <v>227.95</v>
      </c>
      <c r="F83">
        <v>236.4</v>
      </c>
      <c r="G83">
        <v>7729800</v>
      </c>
      <c r="H83">
        <v>2339805585</v>
      </c>
      <c r="I83">
        <v>9889100</v>
      </c>
      <c r="J83">
        <v>6278</v>
      </c>
      <c r="L83" t="s">
        <v>450</v>
      </c>
      <c r="M83">
        <v>243.8</v>
      </c>
      <c r="N83">
        <v>246.55</v>
      </c>
      <c r="O83">
        <v>238.4</v>
      </c>
      <c r="P83">
        <v>242.35</v>
      </c>
      <c r="Q83">
        <v>8942700</v>
      </c>
      <c r="R83">
        <v>1126250970</v>
      </c>
      <c r="S83">
        <v>4638400</v>
      </c>
      <c r="T83">
        <v>3248</v>
      </c>
      <c r="V83" t="s">
        <v>450</v>
      </c>
      <c r="W83">
        <v>229.15</v>
      </c>
      <c r="X83">
        <v>249.5</v>
      </c>
      <c r="Y83">
        <v>227.7</v>
      </c>
      <c r="Z83">
        <v>244.45</v>
      </c>
      <c r="AA83">
        <v>8599500</v>
      </c>
      <c r="AB83">
        <v>2393648465</v>
      </c>
      <c r="AC83">
        <v>9941100</v>
      </c>
      <c r="AD83">
        <v>6702</v>
      </c>
      <c r="AF83" t="s">
        <v>450</v>
      </c>
      <c r="AG83">
        <v>224.1</v>
      </c>
      <c r="AH83">
        <v>235.5</v>
      </c>
      <c r="AI83">
        <v>223.15</v>
      </c>
      <c r="AJ83">
        <v>228.15</v>
      </c>
      <c r="AK83">
        <v>8476000</v>
      </c>
      <c r="AL83">
        <v>2472934425</v>
      </c>
      <c r="AM83">
        <v>10732800</v>
      </c>
      <c r="AN83">
        <v>7058</v>
      </c>
      <c r="AP83" t="s">
        <v>450</v>
      </c>
      <c r="AQ83">
        <v>253.15</v>
      </c>
      <c r="AR83">
        <v>254.25</v>
      </c>
      <c r="AS83">
        <v>217.45</v>
      </c>
      <c r="AT83">
        <v>218.8</v>
      </c>
      <c r="AU83">
        <v>8594300</v>
      </c>
      <c r="AV83">
        <v>2383275245</v>
      </c>
      <c r="AW83">
        <v>10480600</v>
      </c>
      <c r="AX83">
        <v>6965</v>
      </c>
    </row>
    <row r="84" spans="2:50" x14ac:dyDescent="0.3">
      <c r="B84" t="s">
        <v>451</v>
      </c>
      <c r="C84">
        <v>812.05</v>
      </c>
      <c r="D84">
        <v>823.35</v>
      </c>
      <c r="E84">
        <v>806.5</v>
      </c>
      <c r="F84">
        <v>815.25</v>
      </c>
      <c r="G84">
        <v>10434000</v>
      </c>
      <c r="H84">
        <v>3673881618.75</v>
      </c>
      <c r="I84">
        <v>4512750</v>
      </c>
      <c r="J84">
        <v>9013</v>
      </c>
      <c r="L84" t="s">
        <v>451</v>
      </c>
      <c r="M84">
        <v>826.1</v>
      </c>
      <c r="N84">
        <v>843.4</v>
      </c>
      <c r="O84">
        <v>815.5</v>
      </c>
      <c r="P84">
        <v>817.85</v>
      </c>
      <c r="Q84">
        <v>10882875</v>
      </c>
      <c r="R84">
        <v>2652965887.5</v>
      </c>
      <c r="S84">
        <v>3220125</v>
      </c>
      <c r="T84">
        <v>7052</v>
      </c>
      <c r="V84" t="s">
        <v>451</v>
      </c>
      <c r="W84">
        <v>799.15</v>
      </c>
      <c r="X84">
        <v>839.1</v>
      </c>
      <c r="Y84">
        <v>799.05</v>
      </c>
      <c r="Z84">
        <v>834.35</v>
      </c>
      <c r="AA84">
        <v>11191500</v>
      </c>
      <c r="AB84">
        <v>3614864775</v>
      </c>
      <c r="AC84">
        <v>4389000</v>
      </c>
      <c r="AD84">
        <v>10217</v>
      </c>
      <c r="AF84" t="s">
        <v>451</v>
      </c>
      <c r="AG84">
        <v>823.5</v>
      </c>
      <c r="AH84">
        <v>835</v>
      </c>
      <c r="AI84">
        <v>791.05</v>
      </c>
      <c r="AJ84">
        <v>796.3</v>
      </c>
      <c r="AK84">
        <v>11196750</v>
      </c>
      <c r="AL84">
        <v>3616464450</v>
      </c>
      <c r="AM84">
        <v>4453500</v>
      </c>
      <c r="AN84">
        <v>10330</v>
      </c>
      <c r="AP84" t="s">
        <v>451</v>
      </c>
      <c r="AQ84">
        <v>866.55</v>
      </c>
      <c r="AR84">
        <v>868.5</v>
      </c>
      <c r="AS84">
        <v>808.7</v>
      </c>
      <c r="AT84">
        <v>812.6</v>
      </c>
      <c r="AU84">
        <v>10964250</v>
      </c>
      <c r="AV84">
        <v>4331107462.5</v>
      </c>
      <c r="AW84">
        <v>5232000</v>
      </c>
      <c r="AX84">
        <v>11795</v>
      </c>
    </row>
    <row r="85" spans="2:50" x14ac:dyDescent="0.3">
      <c r="B85" t="s">
        <v>452</v>
      </c>
      <c r="C85">
        <v>879</v>
      </c>
      <c r="D85">
        <v>896.05</v>
      </c>
      <c r="E85">
        <v>874.1</v>
      </c>
      <c r="F85">
        <v>889.1</v>
      </c>
      <c r="G85">
        <v>8827000</v>
      </c>
      <c r="H85">
        <v>4363605470</v>
      </c>
      <c r="I85">
        <v>4923100</v>
      </c>
      <c r="J85">
        <v>5503</v>
      </c>
      <c r="L85" t="s">
        <v>452</v>
      </c>
      <c r="M85">
        <v>871.85</v>
      </c>
      <c r="N85">
        <v>889.15</v>
      </c>
      <c r="O85">
        <v>865</v>
      </c>
      <c r="P85">
        <v>884.05</v>
      </c>
      <c r="Q85">
        <v>8969100</v>
      </c>
      <c r="R85">
        <v>3566026380</v>
      </c>
      <c r="S85">
        <v>4055100</v>
      </c>
      <c r="T85">
        <v>5352</v>
      </c>
      <c r="V85" t="s">
        <v>452</v>
      </c>
      <c r="W85">
        <v>844</v>
      </c>
      <c r="X85">
        <v>878.6</v>
      </c>
      <c r="Y85">
        <v>841.5</v>
      </c>
      <c r="Z85">
        <v>873.45</v>
      </c>
      <c r="AA85">
        <v>8863400</v>
      </c>
      <c r="AB85">
        <v>4671327465</v>
      </c>
      <c r="AC85">
        <v>5387900</v>
      </c>
      <c r="AD85">
        <v>7044</v>
      </c>
      <c r="AF85" t="s">
        <v>452</v>
      </c>
      <c r="AG85">
        <v>860.35</v>
      </c>
      <c r="AH85">
        <v>871.35</v>
      </c>
      <c r="AI85">
        <v>832.75</v>
      </c>
      <c r="AJ85">
        <v>841.4</v>
      </c>
      <c r="AK85">
        <v>8698900</v>
      </c>
      <c r="AL85">
        <v>3430861105</v>
      </c>
      <c r="AM85">
        <v>4022900</v>
      </c>
      <c r="AN85">
        <v>5387</v>
      </c>
      <c r="AP85" t="s">
        <v>452</v>
      </c>
      <c r="AQ85">
        <v>841.05</v>
      </c>
      <c r="AR85">
        <v>858.5</v>
      </c>
      <c r="AS85">
        <v>835.5</v>
      </c>
      <c r="AT85">
        <v>854.15</v>
      </c>
      <c r="AU85">
        <v>8614900</v>
      </c>
      <c r="AV85">
        <v>2375171050</v>
      </c>
      <c r="AW85">
        <v>2799300</v>
      </c>
      <c r="AX85">
        <v>3803</v>
      </c>
    </row>
    <row r="86" spans="2:50" x14ac:dyDescent="0.3">
      <c r="B86" t="s">
        <v>453</v>
      </c>
      <c r="C86">
        <v>406.2</v>
      </c>
      <c r="D86">
        <v>429.4</v>
      </c>
      <c r="E86">
        <v>399.05</v>
      </c>
      <c r="F86">
        <v>425.95</v>
      </c>
      <c r="G86">
        <v>12708000</v>
      </c>
      <c r="H86">
        <v>4912838950</v>
      </c>
      <c r="I86">
        <v>11855000</v>
      </c>
      <c r="J86">
        <v>10357</v>
      </c>
      <c r="L86" t="s">
        <v>453</v>
      </c>
      <c r="M86">
        <v>402</v>
      </c>
      <c r="N86">
        <v>410.85</v>
      </c>
      <c r="O86">
        <v>398.4</v>
      </c>
      <c r="P86">
        <v>407.7</v>
      </c>
      <c r="Q86">
        <v>14064000</v>
      </c>
      <c r="R86">
        <v>2367489500</v>
      </c>
      <c r="S86">
        <v>5833000</v>
      </c>
      <c r="T86">
        <v>5231</v>
      </c>
      <c r="V86" t="s">
        <v>453</v>
      </c>
      <c r="W86">
        <v>381.6</v>
      </c>
      <c r="X86">
        <v>412.3</v>
      </c>
      <c r="Y86">
        <v>379.9</v>
      </c>
      <c r="Z86">
        <v>404.65</v>
      </c>
      <c r="AA86">
        <v>14725000</v>
      </c>
      <c r="AB86">
        <v>3454526050</v>
      </c>
      <c r="AC86">
        <v>8680000</v>
      </c>
      <c r="AD86">
        <v>7954</v>
      </c>
      <c r="AF86" t="s">
        <v>453</v>
      </c>
      <c r="AG86">
        <v>382.2</v>
      </c>
      <c r="AH86">
        <v>390.4</v>
      </c>
      <c r="AI86">
        <v>370.7</v>
      </c>
      <c r="AJ86">
        <v>382.45</v>
      </c>
      <c r="AK86">
        <v>14322000</v>
      </c>
      <c r="AL86">
        <v>2550540950</v>
      </c>
      <c r="AM86">
        <v>6651000</v>
      </c>
      <c r="AN86">
        <v>6141</v>
      </c>
      <c r="AP86" t="s">
        <v>453</v>
      </c>
      <c r="AQ86">
        <v>381.35</v>
      </c>
      <c r="AR86">
        <v>383.7</v>
      </c>
      <c r="AS86">
        <v>366.65</v>
      </c>
      <c r="AT86">
        <v>375.55</v>
      </c>
      <c r="AU86">
        <v>14458000</v>
      </c>
      <c r="AV86">
        <v>3411463100</v>
      </c>
      <c r="AW86">
        <v>9110000</v>
      </c>
      <c r="AX86">
        <v>8431</v>
      </c>
    </row>
    <row r="87" spans="2:50" x14ac:dyDescent="0.3">
      <c r="B87" t="s">
        <v>454</v>
      </c>
      <c r="C87">
        <v>135.5</v>
      </c>
      <c r="D87">
        <v>139.25</v>
      </c>
      <c r="E87">
        <v>125.2</v>
      </c>
      <c r="F87">
        <v>127.65</v>
      </c>
      <c r="G87">
        <v>15315200</v>
      </c>
      <c r="H87">
        <v>1569960160</v>
      </c>
      <c r="I87">
        <v>12064000</v>
      </c>
      <c r="J87">
        <v>6621</v>
      </c>
      <c r="L87" t="s">
        <v>454</v>
      </c>
      <c r="M87">
        <v>138.19999999999999</v>
      </c>
      <c r="N87">
        <v>145</v>
      </c>
      <c r="O87">
        <v>133.69999999999999</v>
      </c>
      <c r="P87">
        <v>135.4</v>
      </c>
      <c r="Q87">
        <v>15798400</v>
      </c>
      <c r="R87">
        <v>1734089120</v>
      </c>
      <c r="S87">
        <v>12452800</v>
      </c>
      <c r="T87">
        <v>6750</v>
      </c>
      <c r="V87" t="s">
        <v>454</v>
      </c>
      <c r="W87">
        <v>135.5</v>
      </c>
      <c r="X87">
        <v>142.19999999999999</v>
      </c>
      <c r="Y87">
        <v>131.5</v>
      </c>
      <c r="Z87">
        <v>137</v>
      </c>
      <c r="AA87">
        <v>16505600</v>
      </c>
      <c r="AB87">
        <v>1667354800</v>
      </c>
      <c r="AC87">
        <v>12193600</v>
      </c>
      <c r="AD87">
        <v>6544</v>
      </c>
      <c r="AF87" t="s">
        <v>454</v>
      </c>
      <c r="AG87">
        <v>141.94999999999999</v>
      </c>
      <c r="AH87">
        <v>143.69999999999999</v>
      </c>
      <c r="AI87">
        <v>133.30000000000001</v>
      </c>
      <c r="AJ87">
        <v>134.55000000000001</v>
      </c>
      <c r="AK87">
        <v>15588800</v>
      </c>
      <c r="AL87">
        <v>1422722480</v>
      </c>
      <c r="AM87">
        <v>10257600</v>
      </c>
      <c r="AN87">
        <v>5728</v>
      </c>
      <c r="AP87" t="s">
        <v>454</v>
      </c>
      <c r="AQ87">
        <v>164.05</v>
      </c>
      <c r="AR87">
        <v>164.4</v>
      </c>
      <c r="AS87">
        <v>136.1</v>
      </c>
      <c r="AT87">
        <v>138.05000000000001</v>
      </c>
      <c r="AU87">
        <v>15500800</v>
      </c>
      <c r="AV87">
        <v>2429870880</v>
      </c>
      <c r="AW87">
        <v>16763200</v>
      </c>
      <c r="AX87">
        <v>9416</v>
      </c>
    </row>
    <row r="88" spans="2:50" x14ac:dyDescent="0.3">
      <c r="B88" t="s">
        <v>88</v>
      </c>
      <c r="C88">
        <v>118.05</v>
      </c>
      <c r="D88">
        <v>121.7</v>
      </c>
      <c r="E88">
        <v>114.05</v>
      </c>
      <c r="F88">
        <v>114.65</v>
      </c>
      <c r="G88">
        <v>14250000</v>
      </c>
      <c r="H88">
        <v>2115695700</v>
      </c>
      <c r="I88">
        <v>18030000</v>
      </c>
      <c r="J88">
        <v>2879</v>
      </c>
      <c r="L88" t="s">
        <v>88</v>
      </c>
      <c r="M88">
        <v>122</v>
      </c>
      <c r="N88">
        <v>125</v>
      </c>
      <c r="O88">
        <v>118.5</v>
      </c>
      <c r="P88">
        <v>119.3</v>
      </c>
      <c r="Q88">
        <v>14688000</v>
      </c>
      <c r="R88">
        <v>1718356800</v>
      </c>
      <c r="S88">
        <v>14088000</v>
      </c>
      <c r="T88">
        <v>2248</v>
      </c>
      <c r="V88" t="s">
        <v>88</v>
      </c>
      <c r="W88">
        <v>116.8</v>
      </c>
      <c r="X88">
        <v>122.4</v>
      </c>
      <c r="Y88">
        <v>115.75</v>
      </c>
      <c r="Z88">
        <v>121.5</v>
      </c>
      <c r="AA88">
        <v>15204000</v>
      </c>
      <c r="AB88">
        <v>2061885000</v>
      </c>
      <c r="AC88">
        <v>17322000</v>
      </c>
      <c r="AD88">
        <v>2786</v>
      </c>
      <c r="AF88" t="s">
        <v>88</v>
      </c>
      <c r="AG88">
        <v>123</v>
      </c>
      <c r="AH88">
        <v>124.6</v>
      </c>
      <c r="AI88">
        <v>116.55</v>
      </c>
      <c r="AJ88">
        <v>117.15</v>
      </c>
      <c r="AK88">
        <v>15156000</v>
      </c>
      <c r="AL88">
        <v>2941893300</v>
      </c>
      <c r="AM88">
        <v>24516000</v>
      </c>
      <c r="AN88">
        <v>3805</v>
      </c>
      <c r="AP88" t="s">
        <v>88</v>
      </c>
      <c r="AQ88">
        <v>126.5</v>
      </c>
      <c r="AR88">
        <v>127.8</v>
      </c>
      <c r="AS88">
        <v>119.3</v>
      </c>
      <c r="AT88">
        <v>121.15</v>
      </c>
      <c r="AU88">
        <v>14934000</v>
      </c>
      <c r="AV88">
        <v>2913829500</v>
      </c>
      <c r="AW88">
        <v>23742000</v>
      </c>
      <c r="AX88">
        <v>3766</v>
      </c>
    </row>
    <row r="89" spans="2:50" x14ac:dyDescent="0.3">
      <c r="B89" t="s">
        <v>455</v>
      </c>
      <c r="C89">
        <v>312</v>
      </c>
      <c r="D89">
        <v>317.14999999999998</v>
      </c>
      <c r="E89">
        <v>310.8</v>
      </c>
      <c r="F89">
        <v>315.25</v>
      </c>
      <c r="G89">
        <v>10370100</v>
      </c>
      <c r="H89">
        <v>1100335080</v>
      </c>
      <c r="I89">
        <v>3497000</v>
      </c>
      <c r="J89">
        <v>1730</v>
      </c>
      <c r="L89" t="s">
        <v>455</v>
      </c>
      <c r="M89">
        <v>318.35000000000002</v>
      </c>
      <c r="N89">
        <v>319.45</v>
      </c>
      <c r="O89">
        <v>312.7</v>
      </c>
      <c r="P89">
        <v>316.14999999999998</v>
      </c>
      <c r="Q89">
        <v>10904400</v>
      </c>
      <c r="R89">
        <v>678774785</v>
      </c>
      <c r="S89">
        <v>2145000</v>
      </c>
      <c r="T89">
        <v>1434</v>
      </c>
      <c r="V89" t="s">
        <v>455</v>
      </c>
      <c r="W89">
        <v>312.35000000000002</v>
      </c>
      <c r="X89">
        <v>318.3</v>
      </c>
      <c r="Y89">
        <v>311.25</v>
      </c>
      <c r="Z89">
        <v>316</v>
      </c>
      <c r="AA89">
        <v>11026600</v>
      </c>
      <c r="AB89">
        <v>667469920</v>
      </c>
      <c r="AC89">
        <v>2112500</v>
      </c>
      <c r="AD89">
        <v>1546</v>
      </c>
      <c r="AF89" t="s">
        <v>455</v>
      </c>
      <c r="AG89">
        <v>308</v>
      </c>
      <c r="AH89">
        <v>312.8</v>
      </c>
      <c r="AI89">
        <v>305.35000000000002</v>
      </c>
      <c r="AJ89">
        <v>311.75</v>
      </c>
      <c r="AK89">
        <v>11094200</v>
      </c>
      <c r="AL89">
        <v>649350260</v>
      </c>
      <c r="AM89">
        <v>2098200</v>
      </c>
      <c r="AN89">
        <v>1432</v>
      </c>
      <c r="AP89" t="s">
        <v>455</v>
      </c>
      <c r="AQ89">
        <v>317.95</v>
      </c>
      <c r="AR89">
        <v>319.64999999999998</v>
      </c>
      <c r="AS89">
        <v>305.39999999999998</v>
      </c>
      <c r="AT89">
        <v>306.39999999999998</v>
      </c>
      <c r="AU89">
        <v>11198200</v>
      </c>
      <c r="AV89">
        <v>1013788815</v>
      </c>
      <c r="AW89">
        <v>3265600</v>
      </c>
      <c r="AX89">
        <v>2093</v>
      </c>
    </row>
    <row r="90" spans="2:50" x14ac:dyDescent="0.3">
      <c r="B90" t="s">
        <v>456</v>
      </c>
      <c r="C90">
        <v>4987.6000000000004</v>
      </c>
      <c r="D90">
        <v>5128.8</v>
      </c>
      <c r="E90">
        <v>4909.3500000000004</v>
      </c>
      <c r="F90">
        <v>5112.95</v>
      </c>
      <c r="G90">
        <v>2950700</v>
      </c>
      <c r="H90">
        <v>9394613380</v>
      </c>
      <c r="I90">
        <v>1871600</v>
      </c>
      <c r="J90">
        <v>14278</v>
      </c>
      <c r="L90" t="s">
        <v>456</v>
      </c>
      <c r="M90">
        <v>4879.5</v>
      </c>
      <c r="N90">
        <v>5058.95</v>
      </c>
      <c r="O90">
        <v>4855.7</v>
      </c>
      <c r="P90">
        <v>5025.8500000000004</v>
      </c>
      <c r="Q90">
        <v>2916800</v>
      </c>
      <c r="R90">
        <v>6616051985</v>
      </c>
      <c r="S90">
        <v>1324700</v>
      </c>
      <c r="T90">
        <v>12053</v>
      </c>
      <c r="V90" t="s">
        <v>456</v>
      </c>
      <c r="W90">
        <v>4765</v>
      </c>
      <c r="X90">
        <v>4917.95</v>
      </c>
      <c r="Y90">
        <v>4748.1000000000004</v>
      </c>
      <c r="Z90">
        <v>4897.3999999999996</v>
      </c>
      <c r="AA90">
        <v>3027400</v>
      </c>
      <c r="AB90">
        <v>5859148180</v>
      </c>
      <c r="AC90">
        <v>1210800</v>
      </c>
      <c r="AD90">
        <v>10885</v>
      </c>
      <c r="AF90" t="s">
        <v>456</v>
      </c>
      <c r="AG90">
        <v>4834.95</v>
      </c>
      <c r="AH90">
        <v>4907.25</v>
      </c>
      <c r="AI90">
        <v>4753</v>
      </c>
      <c r="AJ90">
        <v>4811.8</v>
      </c>
      <c r="AK90">
        <v>3054700</v>
      </c>
      <c r="AL90">
        <v>6719623750</v>
      </c>
      <c r="AM90">
        <v>1390300</v>
      </c>
      <c r="AN90">
        <v>12352</v>
      </c>
      <c r="AP90" t="s">
        <v>456</v>
      </c>
      <c r="AQ90">
        <v>5070.8</v>
      </c>
      <c r="AR90">
        <v>5088.3999999999996</v>
      </c>
      <c r="AS90">
        <v>4686.1499999999996</v>
      </c>
      <c r="AT90">
        <v>4727.05</v>
      </c>
      <c r="AU90">
        <v>3069000</v>
      </c>
      <c r="AV90">
        <v>9756571205</v>
      </c>
      <c r="AW90">
        <v>2019600</v>
      </c>
      <c r="AX90">
        <v>18122</v>
      </c>
    </row>
    <row r="91" spans="2:50" x14ac:dyDescent="0.3">
      <c r="B91" t="s">
        <v>91</v>
      </c>
      <c r="C91">
        <v>607.79999999999995</v>
      </c>
      <c r="D91">
        <v>611.1</v>
      </c>
      <c r="E91">
        <v>583.4</v>
      </c>
      <c r="F91">
        <v>587.65</v>
      </c>
      <c r="G91">
        <v>9006250</v>
      </c>
      <c r="H91">
        <v>4616025562.5</v>
      </c>
      <c r="I91">
        <v>7771250</v>
      </c>
      <c r="J91">
        <v>5517</v>
      </c>
      <c r="L91" t="s">
        <v>91</v>
      </c>
      <c r="M91">
        <v>572.9</v>
      </c>
      <c r="N91">
        <v>611.4</v>
      </c>
      <c r="O91">
        <v>570.75</v>
      </c>
      <c r="P91">
        <v>606.9</v>
      </c>
      <c r="Q91">
        <v>9795000</v>
      </c>
      <c r="R91">
        <v>7314243000</v>
      </c>
      <c r="S91">
        <v>12290000</v>
      </c>
      <c r="T91">
        <v>9102</v>
      </c>
      <c r="V91" t="s">
        <v>91</v>
      </c>
      <c r="W91">
        <v>561.1</v>
      </c>
      <c r="X91">
        <v>576.9</v>
      </c>
      <c r="Y91">
        <v>556.85</v>
      </c>
      <c r="Z91">
        <v>573.54999999999995</v>
      </c>
      <c r="AA91">
        <v>10072500</v>
      </c>
      <c r="AB91">
        <v>4444377062.5</v>
      </c>
      <c r="AC91">
        <v>7811250</v>
      </c>
      <c r="AD91">
        <v>5936</v>
      </c>
      <c r="AF91" t="s">
        <v>91</v>
      </c>
      <c r="AG91">
        <v>550.15</v>
      </c>
      <c r="AH91">
        <v>559.45000000000005</v>
      </c>
      <c r="AI91">
        <v>541.45000000000005</v>
      </c>
      <c r="AJ91">
        <v>554.25</v>
      </c>
      <c r="AK91">
        <v>10266250</v>
      </c>
      <c r="AL91">
        <v>3324915000</v>
      </c>
      <c r="AM91">
        <v>6027500</v>
      </c>
      <c r="AN91">
        <v>4574</v>
      </c>
      <c r="AP91" t="s">
        <v>91</v>
      </c>
      <c r="AQ91">
        <v>538.9</v>
      </c>
      <c r="AR91">
        <v>569</v>
      </c>
      <c r="AS91">
        <v>533.75</v>
      </c>
      <c r="AT91">
        <v>541.9</v>
      </c>
      <c r="AU91">
        <v>10368750</v>
      </c>
      <c r="AV91">
        <v>10725129125</v>
      </c>
      <c r="AW91">
        <v>19437500</v>
      </c>
      <c r="AX91">
        <v>14234</v>
      </c>
    </row>
    <row r="92" spans="2:50" x14ac:dyDescent="0.3">
      <c r="B92" t="s">
        <v>457</v>
      </c>
      <c r="C92">
        <v>431.35</v>
      </c>
      <c r="D92">
        <v>437.95</v>
      </c>
      <c r="E92">
        <v>425</v>
      </c>
      <c r="F92">
        <v>430.5</v>
      </c>
      <c r="G92">
        <v>1796600</v>
      </c>
      <c r="H92">
        <v>840617115</v>
      </c>
      <c r="I92">
        <v>1951300</v>
      </c>
      <c r="J92">
        <v>1293</v>
      </c>
      <c r="L92" t="s">
        <v>457</v>
      </c>
      <c r="M92">
        <v>434.05</v>
      </c>
      <c r="N92">
        <v>447.9</v>
      </c>
      <c r="O92">
        <v>430.5</v>
      </c>
      <c r="P92">
        <v>440.35</v>
      </c>
      <c r="Q92">
        <v>1808300</v>
      </c>
      <c r="R92">
        <v>470763540</v>
      </c>
      <c r="S92">
        <v>1067300</v>
      </c>
      <c r="T92">
        <v>715</v>
      </c>
      <c r="V92" t="s">
        <v>457</v>
      </c>
      <c r="W92">
        <v>430.35</v>
      </c>
      <c r="X92">
        <v>439.15</v>
      </c>
      <c r="Y92">
        <v>413.7</v>
      </c>
      <c r="Z92">
        <v>435.5</v>
      </c>
      <c r="AA92">
        <v>1796600</v>
      </c>
      <c r="AB92">
        <v>417289535</v>
      </c>
      <c r="AC92">
        <v>980200</v>
      </c>
      <c r="AD92">
        <v>721</v>
      </c>
      <c r="AF92" t="s">
        <v>457</v>
      </c>
      <c r="AG92">
        <v>436.15</v>
      </c>
      <c r="AH92">
        <v>438</v>
      </c>
      <c r="AI92">
        <v>419.1</v>
      </c>
      <c r="AJ92">
        <v>425.95</v>
      </c>
      <c r="AK92">
        <v>1734200</v>
      </c>
      <c r="AL92">
        <v>1258894780</v>
      </c>
      <c r="AM92">
        <v>2914600</v>
      </c>
      <c r="AN92">
        <v>1991</v>
      </c>
      <c r="AP92" t="s">
        <v>457</v>
      </c>
      <c r="AQ92">
        <v>446.7</v>
      </c>
      <c r="AR92">
        <v>448.7</v>
      </c>
      <c r="AS92">
        <v>407.4</v>
      </c>
      <c r="AT92">
        <v>417.7</v>
      </c>
      <c r="AU92">
        <v>1687400</v>
      </c>
      <c r="AV92">
        <v>1283726535</v>
      </c>
      <c r="AW92">
        <v>3044600</v>
      </c>
      <c r="AX92">
        <v>2027</v>
      </c>
    </row>
    <row r="93" spans="2:50" x14ac:dyDescent="0.3">
      <c r="B93" t="s">
        <v>458</v>
      </c>
      <c r="C93">
        <v>906</v>
      </c>
      <c r="D93">
        <v>906</v>
      </c>
      <c r="E93">
        <v>885</v>
      </c>
      <c r="F93">
        <v>894.35</v>
      </c>
      <c r="G93">
        <v>1473600</v>
      </c>
      <c r="H93">
        <v>282524280</v>
      </c>
      <c r="I93">
        <v>316200</v>
      </c>
      <c r="J93">
        <v>447</v>
      </c>
      <c r="L93" t="s">
        <v>458</v>
      </c>
      <c r="M93">
        <v>899.45</v>
      </c>
      <c r="N93">
        <v>914.5</v>
      </c>
      <c r="O93">
        <v>896.95</v>
      </c>
      <c r="P93">
        <v>903.65</v>
      </c>
      <c r="Q93">
        <v>1489200</v>
      </c>
      <c r="R93">
        <v>407906910</v>
      </c>
      <c r="S93">
        <v>449400</v>
      </c>
      <c r="T93">
        <v>722</v>
      </c>
      <c r="V93" t="s">
        <v>458</v>
      </c>
      <c r="W93">
        <v>880.9</v>
      </c>
      <c r="X93">
        <v>901.7</v>
      </c>
      <c r="Y93">
        <v>880.85</v>
      </c>
      <c r="Z93">
        <v>898.95</v>
      </c>
      <c r="AA93">
        <v>1515000</v>
      </c>
      <c r="AB93">
        <v>386301990</v>
      </c>
      <c r="AC93">
        <v>431400</v>
      </c>
      <c r="AD93">
        <v>680</v>
      </c>
      <c r="AF93" t="s">
        <v>458</v>
      </c>
      <c r="AG93">
        <v>887.25</v>
      </c>
      <c r="AH93">
        <v>911</v>
      </c>
      <c r="AI93">
        <v>870.85</v>
      </c>
      <c r="AJ93">
        <v>889.95</v>
      </c>
      <c r="AK93">
        <v>1532400</v>
      </c>
      <c r="AL93">
        <v>534691440</v>
      </c>
      <c r="AM93">
        <v>597600</v>
      </c>
      <c r="AN93">
        <v>932</v>
      </c>
      <c r="AP93" t="s">
        <v>458</v>
      </c>
      <c r="AQ93">
        <v>895</v>
      </c>
      <c r="AR93">
        <v>898.7</v>
      </c>
      <c r="AS93">
        <v>869.25</v>
      </c>
      <c r="AT93">
        <v>879.5</v>
      </c>
      <c r="AU93">
        <v>1483800</v>
      </c>
      <c r="AV93">
        <v>484572450</v>
      </c>
      <c r="AW93">
        <v>549000</v>
      </c>
      <c r="AX93">
        <v>886</v>
      </c>
    </row>
    <row r="94" spans="2:50" x14ac:dyDescent="0.3">
      <c r="B94" t="s">
        <v>459</v>
      </c>
      <c r="C94">
        <v>882.55</v>
      </c>
      <c r="D94">
        <v>906.75</v>
      </c>
      <c r="E94">
        <v>874.9</v>
      </c>
      <c r="F94">
        <v>891.15</v>
      </c>
      <c r="G94">
        <v>689600</v>
      </c>
      <c r="H94">
        <v>1097554360</v>
      </c>
      <c r="I94">
        <v>1224800</v>
      </c>
      <c r="J94">
        <v>1353</v>
      </c>
      <c r="L94" t="s">
        <v>459</v>
      </c>
      <c r="M94">
        <v>908.8</v>
      </c>
      <c r="N94">
        <v>919</v>
      </c>
      <c r="O94">
        <v>880.1</v>
      </c>
      <c r="P94">
        <v>884.85</v>
      </c>
      <c r="Q94">
        <v>713600</v>
      </c>
      <c r="R94">
        <v>885644240</v>
      </c>
      <c r="S94">
        <v>985600</v>
      </c>
      <c r="T94">
        <v>1118</v>
      </c>
      <c r="V94" t="s">
        <v>459</v>
      </c>
      <c r="W94">
        <v>914.5</v>
      </c>
      <c r="X94">
        <v>914.5</v>
      </c>
      <c r="Y94">
        <v>883.7</v>
      </c>
      <c r="Z94">
        <v>904.95</v>
      </c>
      <c r="AA94">
        <v>697600</v>
      </c>
      <c r="AB94">
        <v>955793640</v>
      </c>
      <c r="AC94">
        <v>1064000</v>
      </c>
      <c r="AD94">
        <v>1275</v>
      </c>
      <c r="AF94" t="s">
        <v>459</v>
      </c>
      <c r="AG94">
        <v>885.1</v>
      </c>
      <c r="AH94">
        <v>919.8</v>
      </c>
      <c r="AI94">
        <v>883</v>
      </c>
      <c r="AJ94">
        <v>915</v>
      </c>
      <c r="AK94">
        <v>716000</v>
      </c>
      <c r="AL94">
        <v>1938029400</v>
      </c>
      <c r="AM94">
        <v>2132000</v>
      </c>
      <c r="AN94">
        <v>2528</v>
      </c>
      <c r="AP94" t="s">
        <v>459</v>
      </c>
      <c r="AQ94">
        <v>856.25</v>
      </c>
      <c r="AR94">
        <v>884</v>
      </c>
      <c r="AS94">
        <v>849.3</v>
      </c>
      <c r="AT94">
        <v>880.8</v>
      </c>
      <c r="AU94">
        <v>800000</v>
      </c>
      <c r="AV94">
        <v>2000099960</v>
      </c>
      <c r="AW94">
        <v>2290400</v>
      </c>
      <c r="AX94">
        <v>2509</v>
      </c>
    </row>
    <row r="95" spans="2:50" x14ac:dyDescent="0.3">
      <c r="B95" t="s">
        <v>95</v>
      </c>
      <c r="C95">
        <v>80.5</v>
      </c>
      <c r="D95">
        <v>81.7</v>
      </c>
      <c r="E95">
        <v>78.400000000000006</v>
      </c>
      <c r="F95">
        <v>79.2</v>
      </c>
      <c r="G95">
        <v>15695000</v>
      </c>
      <c r="H95">
        <v>635472750</v>
      </c>
      <c r="I95">
        <v>7970000</v>
      </c>
      <c r="J95">
        <v>1313</v>
      </c>
      <c r="L95" t="s">
        <v>95</v>
      </c>
      <c r="M95">
        <v>82.1</v>
      </c>
      <c r="N95">
        <v>83.6</v>
      </c>
      <c r="O95">
        <v>81.05</v>
      </c>
      <c r="P95">
        <v>81.8</v>
      </c>
      <c r="Q95">
        <v>16930000</v>
      </c>
      <c r="R95">
        <v>762035500</v>
      </c>
      <c r="S95">
        <v>9245000</v>
      </c>
      <c r="T95">
        <v>1619</v>
      </c>
      <c r="V95" t="s">
        <v>95</v>
      </c>
      <c r="W95">
        <v>79</v>
      </c>
      <c r="X95">
        <v>83.15</v>
      </c>
      <c r="Y95">
        <v>79</v>
      </c>
      <c r="Z95">
        <v>82.15</v>
      </c>
      <c r="AA95">
        <v>17880000</v>
      </c>
      <c r="AB95">
        <v>586898250</v>
      </c>
      <c r="AC95">
        <v>7275000</v>
      </c>
      <c r="AD95">
        <v>1390</v>
      </c>
      <c r="AF95" t="s">
        <v>95</v>
      </c>
      <c r="AG95">
        <v>79.849999999999994</v>
      </c>
      <c r="AH95">
        <v>80.7</v>
      </c>
      <c r="AI95">
        <v>78.25</v>
      </c>
      <c r="AJ95">
        <v>79.25</v>
      </c>
      <c r="AK95">
        <v>18240000</v>
      </c>
      <c r="AL95">
        <v>821861000</v>
      </c>
      <c r="AM95">
        <v>10325000</v>
      </c>
      <c r="AN95">
        <v>1910</v>
      </c>
      <c r="AP95" t="s">
        <v>95</v>
      </c>
      <c r="AQ95">
        <v>81.75</v>
      </c>
      <c r="AR95">
        <v>82.25</v>
      </c>
      <c r="AS95">
        <v>77.3</v>
      </c>
      <c r="AT95">
        <v>78</v>
      </c>
      <c r="AU95">
        <v>18840000</v>
      </c>
      <c r="AV95">
        <v>1184622000</v>
      </c>
      <c r="AW95">
        <v>15000000</v>
      </c>
      <c r="AX95">
        <v>2779</v>
      </c>
    </row>
    <row r="96" spans="2:50" x14ac:dyDescent="0.3">
      <c r="B96" t="s">
        <v>460</v>
      </c>
      <c r="C96">
        <v>57326.8</v>
      </c>
      <c r="D96">
        <v>57898.15</v>
      </c>
      <c r="E96">
        <v>56920.2</v>
      </c>
      <c r="F96">
        <v>57447.15</v>
      </c>
      <c r="G96">
        <v>14470</v>
      </c>
      <c r="H96">
        <v>454431402.5</v>
      </c>
      <c r="I96">
        <v>7910</v>
      </c>
      <c r="J96">
        <v>343</v>
      </c>
      <c r="L96" t="s">
        <v>460</v>
      </c>
      <c r="M96">
        <v>57525.45</v>
      </c>
      <c r="N96">
        <v>58400</v>
      </c>
      <c r="O96">
        <v>57266.95</v>
      </c>
      <c r="P96">
        <v>57475.6</v>
      </c>
      <c r="Q96">
        <v>14970</v>
      </c>
      <c r="R96">
        <v>151007473.5</v>
      </c>
      <c r="S96">
        <v>2610</v>
      </c>
      <c r="T96">
        <v>243</v>
      </c>
      <c r="V96" t="s">
        <v>460</v>
      </c>
      <c r="W96">
        <v>57080.05</v>
      </c>
      <c r="X96">
        <v>57500</v>
      </c>
      <c r="Y96">
        <v>56620</v>
      </c>
      <c r="Z96">
        <v>57386.45</v>
      </c>
      <c r="AA96">
        <v>15190</v>
      </c>
      <c r="AB96">
        <v>182279666</v>
      </c>
      <c r="AC96">
        <v>3190</v>
      </c>
      <c r="AD96">
        <v>287</v>
      </c>
      <c r="AF96" t="s">
        <v>460</v>
      </c>
      <c r="AG96">
        <v>56702.05</v>
      </c>
      <c r="AH96">
        <v>57327.199999999997</v>
      </c>
      <c r="AI96">
        <v>56500</v>
      </c>
      <c r="AJ96">
        <v>56652.55</v>
      </c>
      <c r="AK96">
        <v>15600</v>
      </c>
      <c r="AL96">
        <v>189825330</v>
      </c>
      <c r="AM96">
        <v>3340</v>
      </c>
      <c r="AN96">
        <v>291</v>
      </c>
      <c r="AP96" t="s">
        <v>460</v>
      </c>
      <c r="AQ96">
        <v>58145.15</v>
      </c>
      <c r="AR96">
        <v>58145.15</v>
      </c>
      <c r="AS96">
        <v>55915.75</v>
      </c>
      <c r="AT96">
        <v>56140.55</v>
      </c>
      <c r="AU96">
        <v>15370</v>
      </c>
      <c r="AV96">
        <v>297812214</v>
      </c>
      <c r="AW96">
        <v>5250</v>
      </c>
      <c r="AX96">
        <v>448</v>
      </c>
    </row>
    <row r="97" spans="2:50" x14ac:dyDescent="0.3">
      <c r="B97" t="s">
        <v>97</v>
      </c>
      <c r="C97">
        <v>823</v>
      </c>
      <c r="D97">
        <v>831.7</v>
      </c>
      <c r="E97">
        <v>779.35</v>
      </c>
      <c r="F97">
        <v>806.65</v>
      </c>
      <c r="G97">
        <v>1943250</v>
      </c>
      <c r="H97">
        <v>3114193237.5</v>
      </c>
      <c r="I97">
        <v>3880500</v>
      </c>
      <c r="J97">
        <v>4567</v>
      </c>
      <c r="L97" t="s">
        <v>97</v>
      </c>
      <c r="M97">
        <v>811.05</v>
      </c>
      <c r="N97">
        <v>842.5</v>
      </c>
      <c r="O97">
        <v>808.3</v>
      </c>
      <c r="P97">
        <v>824.85</v>
      </c>
      <c r="Q97">
        <v>2028000</v>
      </c>
      <c r="R97">
        <v>2463742762.5</v>
      </c>
      <c r="S97">
        <v>2971500</v>
      </c>
      <c r="T97">
        <v>3589</v>
      </c>
      <c r="V97" t="s">
        <v>97</v>
      </c>
      <c r="W97">
        <v>779.85</v>
      </c>
      <c r="X97">
        <v>816.35</v>
      </c>
      <c r="Y97">
        <v>779.85</v>
      </c>
      <c r="Z97">
        <v>812.3</v>
      </c>
      <c r="AA97">
        <v>2117250</v>
      </c>
      <c r="AB97">
        <v>2242662975</v>
      </c>
      <c r="AC97">
        <v>2788500</v>
      </c>
      <c r="AD97">
        <v>3266</v>
      </c>
      <c r="AF97" t="s">
        <v>97</v>
      </c>
      <c r="AG97">
        <v>787.65</v>
      </c>
      <c r="AH97">
        <v>802.6</v>
      </c>
      <c r="AI97">
        <v>767.3</v>
      </c>
      <c r="AJ97">
        <v>781.85</v>
      </c>
      <c r="AK97">
        <v>2127000</v>
      </c>
      <c r="AL97">
        <v>4068677137.5</v>
      </c>
      <c r="AM97">
        <v>5187750</v>
      </c>
      <c r="AN97">
        <v>6198</v>
      </c>
      <c r="AP97" t="s">
        <v>97</v>
      </c>
      <c r="AQ97">
        <v>816.65</v>
      </c>
      <c r="AR97">
        <v>820.45</v>
      </c>
      <c r="AS97">
        <v>769</v>
      </c>
      <c r="AT97">
        <v>777.9</v>
      </c>
      <c r="AU97">
        <v>2038500</v>
      </c>
      <c r="AV97">
        <v>4556575425</v>
      </c>
      <c r="AW97">
        <v>5757750</v>
      </c>
      <c r="AX97">
        <v>6583</v>
      </c>
    </row>
    <row r="98" spans="2:50" x14ac:dyDescent="0.3">
      <c r="B98" t="s">
        <v>98</v>
      </c>
      <c r="C98">
        <v>27.75</v>
      </c>
      <c r="D98">
        <v>28</v>
      </c>
      <c r="E98">
        <v>26.85</v>
      </c>
      <c r="F98">
        <v>27</v>
      </c>
      <c r="G98">
        <v>22487400</v>
      </c>
      <c r="H98">
        <v>226384470</v>
      </c>
      <c r="I98">
        <v>8283600</v>
      </c>
      <c r="J98">
        <v>608</v>
      </c>
      <c r="L98" t="s">
        <v>98</v>
      </c>
      <c r="M98">
        <v>27.7</v>
      </c>
      <c r="N98">
        <v>28.4</v>
      </c>
      <c r="O98">
        <v>27.7</v>
      </c>
      <c r="P98">
        <v>28.1</v>
      </c>
      <c r="Q98">
        <v>22206600</v>
      </c>
      <c r="R98">
        <v>205650315</v>
      </c>
      <c r="S98">
        <v>7324200</v>
      </c>
      <c r="T98">
        <v>517</v>
      </c>
      <c r="V98" t="s">
        <v>98</v>
      </c>
      <c r="W98">
        <v>27.95</v>
      </c>
      <c r="X98">
        <v>28.3</v>
      </c>
      <c r="Y98">
        <v>27.75</v>
      </c>
      <c r="Z98">
        <v>27.95</v>
      </c>
      <c r="AA98">
        <v>22967100</v>
      </c>
      <c r="AB98">
        <v>115000470</v>
      </c>
      <c r="AC98">
        <v>4106700</v>
      </c>
      <c r="AD98">
        <v>334</v>
      </c>
      <c r="AF98" t="s">
        <v>98</v>
      </c>
      <c r="AG98">
        <v>27.9</v>
      </c>
      <c r="AH98">
        <v>28.55</v>
      </c>
      <c r="AI98">
        <v>27.7</v>
      </c>
      <c r="AJ98">
        <v>28</v>
      </c>
      <c r="AK98">
        <v>23107500</v>
      </c>
      <c r="AL98">
        <v>209016405</v>
      </c>
      <c r="AM98">
        <v>7441200</v>
      </c>
      <c r="AN98">
        <v>558</v>
      </c>
      <c r="AP98" t="s">
        <v>98</v>
      </c>
      <c r="AQ98">
        <v>29.05</v>
      </c>
      <c r="AR98">
        <v>29.45</v>
      </c>
      <c r="AS98">
        <v>27.35</v>
      </c>
      <c r="AT98">
        <v>27.55</v>
      </c>
      <c r="AU98">
        <v>24031800</v>
      </c>
      <c r="AV98">
        <v>245781900</v>
      </c>
      <c r="AW98">
        <v>8751600</v>
      </c>
      <c r="AX98">
        <v>697</v>
      </c>
    </row>
    <row r="99" spans="2:50" x14ac:dyDescent="0.3">
      <c r="B99" t="s">
        <v>619</v>
      </c>
      <c r="C99">
        <v>2410</v>
      </c>
      <c r="D99">
        <v>2449.75</v>
      </c>
      <c r="E99">
        <v>2370.6999999999998</v>
      </c>
      <c r="F99">
        <v>2429.85</v>
      </c>
      <c r="G99">
        <v>641400</v>
      </c>
      <c r="H99">
        <v>603948680</v>
      </c>
      <c r="I99">
        <v>251600</v>
      </c>
      <c r="J99">
        <v>1045</v>
      </c>
      <c r="L99" t="s">
        <v>619</v>
      </c>
      <c r="M99">
        <v>2421.9</v>
      </c>
      <c r="N99">
        <v>2495.9499999999998</v>
      </c>
      <c r="O99">
        <v>2403.9499999999998</v>
      </c>
      <c r="P99">
        <v>2461.0500000000002</v>
      </c>
      <c r="Q99">
        <v>714200</v>
      </c>
      <c r="R99">
        <v>492622190</v>
      </c>
      <c r="S99">
        <v>200400</v>
      </c>
      <c r="T99">
        <v>939</v>
      </c>
      <c r="V99" t="s">
        <v>619</v>
      </c>
      <c r="W99">
        <v>2430.75</v>
      </c>
      <c r="X99">
        <v>2458.85</v>
      </c>
      <c r="Y99">
        <v>2320.9499999999998</v>
      </c>
      <c r="Z99">
        <v>2403.4499999999998</v>
      </c>
      <c r="AA99">
        <v>718000</v>
      </c>
      <c r="AB99">
        <v>1197101090</v>
      </c>
      <c r="AC99">
        <v>505200</v>
      </c>
      <c r="AD99">
        <v>2432</v>
      </c>
      <c r="AF99" t="s">
        <v>619</v>
      </c>
      <c r="AG99">
        <v>2445.1999999999998</v>
      </c>
      <c r="AH99">
        <v>2510.4499999999998</v>
      </c>
      <c r="AI99">
        <v>2411</v>
      </c>
      <c r="AJ99">
        <v>2450.4</v>
      </c>
      <c r="AK99">
        <v>743400</v>
      </c>
      <c r="AL99">
        <v>1257635800</v>
      </c>
      <c r="AM99">
        <v>513400</v>
      </c>
      <c r="AN99">
        <v>2407</v>
      </c>
      <c r="AP99" t="s">
        <v>619</v>
      </c>
      <c r="AQ99">
        <v>2552.1999999999998</v>
      </c>
      <c r="AR99">
        <v>2552.1999999999998</v>
      </c>
      <c r="AS99">
        <v>2211</v>
      </c>
      <c r="AT99">
        <v>2396.4</v>
      </c>
      <c r="AU99">
        <v>706600</v>
      </c>
      <c r="AV99">
        <v>799447820</v>
      </c>
      <c r="AW99">
        <v>337200</v>
      </c>
      <c r="AX99">
        <v>1605</v>
      </c>
    </row>
    <row r="100" spans="2:50" x14ac:dyDescent="0.3">
      <c r="B100" t="s">
        <v>461</v>
      </c>
      <c r="C100">
        <v>21.4</v>
      </c>
      <c r="D100">
        <v>21.65</v>
      </c>
      <c r="E100">
        <v>20.75</v>
      </c>
      <c r="F100">
        <v>21</v>
      </c>
      <c r="G100">
        <v>17901000</v>
      </c>
      <c r="H100">
        <v>239321250</v>
      </c>
      <c r="I100">
        <v>11286000</v>
      </c>
      <c r="J100">
        <v>895</v>
      </c>
      <c r="L100" t="s">
        <v>461</v>
      </c>
      <c r="M100">
        <v>21.95</v>
      </c>
      <c r="N100">
        <v>22.4</v>
      </c>
      <c r="O100">
        <v>21.45</v>
      </c>
      <c r="P100">
        <v>21.7</v>
      </c>
      <c r="Q100">
        <v>18783000</v>
      </c>
      <c r="R100">
        <v>184289850</v>
      </c>
      <c r="S100">
        <v>8388000</v>
      </c>
      <c r="T100">
        <v>854</v>
      </c>
      <c r="V100" t="s">
        <v>461</v>
      </c>
      <c r="W100">
        <v>21.55</v>
      </c>
      <c r="X100">
        <v>22.25</v>
      </c>
      <c r="Y100">
        <v>21.3</v>
      </c>
      <c r="Z100">
        <v>21.85</v>
      </c>
      <c r="AA100">
        <v>19017000</v>
      </c>
      <c r="AB100">
        <v>151065450</v>
      </c>
      <c r="AC100">
        <v>6921000</v>
      </c>
      <c r="AD100">
        <v>718</v>
      </c>
      <c r="AF100" t="s">
        <v>461</v>
      </c>
      <c r="AG100">
        <v>22.2</v>
      </c>
      <c r="AH100">
        <v>22.55</v>
      </c>
      <c r="AI100">
        <v>21.45</v>
      </c>
      <c r="AJ100">
        <v>21.65</v>
      </c>
      <c r="AK100">
        <v>18684000</v>
      </c>
      <c r="AL100">
        <v>226724400</v>
      </c>
      <c r="AM100">
        <v>10314000</v>
      </c>
      <c r="AN100">
        <v>1047</v>
      </c>
      <c r="AP100" t="s">
        <v>461</v>
      </c>
      <c r="AQ100">
        <v>23.55</v>
      </c>
      <c r="AR100">
        <v>23.55</v>
      </c>
      <c r="AS100">
        <v>21.8</v>
      </c>
      <c r="AT100">
        <v>22.1</v>
      </c>
      <c r="AU100">
        <v>18171000</v>
      </c>
      <c r="AV100">
        <v>314590050</v>
      </c>
      <c r="AW100">
        <v>13950000</v>
      </c>
      <c r="AX100">
        <v>1405</v>
      </c>
    </row>
    <row r="101" spans="2:50" x14ac:dyDescent="0.3">
      <c r="B101" t="s">
        <v>462</v>
      </c>
      <c r="C101">
        <v>16451</v>
      </c>
      <c r="D101">
        <v>16451</v>
      </c>
      <c r="E101">
        <v>16111.05</v>
      </c>
      <c r="F101">
        <v>16222.1</v>
      </c>
      <c r="G101">
        <v>328950</v>
      </c>
      <c r="H101">
        <v>2360773785</v>
      </c>
      <c r="I101">
        <v>145650</v>
      </c>
      <c r="J101">
        <v>2129</v>
      </c>
      <c r="L101" t="s">
        <v>462</v>
      </c>
      <c r="M101">
        <v>16437.150000000001</v>
      </c>
      <c r="N101">
        <v>16507.849999999999</v>
      </c>
      <c r="O101">
        <v>16252.7</v>
      </c>
      <c r="P101">
        <v>16278.25</v>
      </c>
      <c r="Q101">
        <v>364950</v>
      </c>
      <c r="R101">
        <v>1349315767.5</v>
      </c>
      <c r="S101">
        <v>82450</v>
      </c>
      <c r="T101">
        <v>1461</v>
      </c>
      <c r="V101" t="s">
        <v>462</v>
      </c>
      <c r="W101">
        <v>16223.45</v>
      </c>
      <c r="X101">
        <v>16600</v>
      </c>
      <c r="Y101">
        <v>16170.45</v>
      </c>
      <c r="Z101">
        <v>16341.35</v>
      </c>
      <c r="AA101">
        <v>373450</v>
      </c>
      <c r="AB101">
        <v>2437727952.5</v>
      </c>
      <c r="AC101">
        <v>148750</v>
      </c>
      <c r="AD101">
        <v>2723</v>
      </c>
      <c r="AF101" t="s">
        <v>462</v>
      </c>
      <c r="AG101">
        <v>16310.05</v>
      </c>
      <c r="AH101">
        <v>16428.95</v>
      </c>
      <c r="AI101">
        <v>16131</v>
      </c>
      <c r="AJ101">
        <v>16167.25</v>
      </c>
      <c r="AK101">
        <v>373150</v>
      </c>
      <c r="AL101">
        <v>1763538982.5</v>
      </c>
      <c r="AM101">
        <v>108550</v>
      </c>
      <c r="AN101">
        <v>1952</v>
      </c>
      <c r="AP101" t="s">
        <v>462</v>
      </c>
      <c r="AQ101">
        <v>16419.650000000001</v>
      </c>
      <c r="AR101">
        <v>16447.95</v>
      </c>
      <c r="AS101">
        <v>16172.9</v>
      </c>
      <c r="AT101">
        <v>16259.5</v>
      </c>
      <c r="AU101">
        <v>367350</v>
      </c>
      <c r="AV101">
        <v>1556945925</v>
      </c>
      <c r="AW101">
        <v>95600</v>
      </c>
      <c r="AX101">
        <v>1773</v>
      </c>
    </row>
    <row r="102" spans="2:50" x14ac:dyDescent="0.3">
      <c r="B102" t="s">
        <v>463</v>
      </c>
      <c r="C102">
        <v>1455.8</v>
      </c>
      <c r="D102">
        <v>1568.4</v>
      </c>
      <c r="E102">
        <v>1452.9</v>
      </c>
      <c r="F102">
        <v>1506.25</v>
      </c>
      <c r="G102">
        <v>381375</v>
      </c>
      <c r="H102">
        <v>2823805950</v>
      </c>
      <c r="I102">
        <v>1853250</v>
      </c>
      <c r="J102">
        <v>4622</v>
      </c>
      <c r="L102" t="s">
        <v>463</v>
      </c>
      <c r="M102">
        <v>1424.1</v>
      </c>
      <c r="N102">
        <v>1450.05</v>
      </c>
      <c r="O102">
        <v>1398</v>
      </c>
      <c r="P102">
        <v>1440.05</v>
      </c>
      <c r="Q102">
        <v>385125</v>
      </c>
      <c r="R102">
        <v>465751556.25</v>
      </c>
      <c r="S102">
        <v>325875</v>
      </c>
      <c r="T102">
        <v>839</v>
      </c>
      <c r="V102" t="s">
        <v>463</v>
      </c>
      <c r="W102">
        <v>1374.95</v>
      </c>
      <c r="X102">
        <v>1423.6</v>
      </c>
      <c r="Y102">
        <v>1374.9</v>
      </c>
      <c r="Z102">
        <v>1414.85</v>
      </c>
      <c r="AA102">
        <v>412875</v>
      </c>
      <c r="AB102">
        <v>547779506.25</v>
      </c>
      <c r="AC102">
        <v>389250</v>
      </c>
      <c r="AD102">
        <v>1018</v>
      </c>
      <c r="AF102" t="s">
        <v>463</v>
      </c>
      <c r="AG102">
        <v>1358</v>
      </c>
      <c r="AH102">
        <v>1407.45</v>
      </c>
      <c r="AI102">
        <v>1350</v>
      </c>
      <c r="AJ102">
        <v>1375.65</v>
      </c>
      <c r="AK102">
        <v>405000</v>
      </c>
      <c r="AL102">
        <v>934521412.5</v>
      </c>
      <c r="AM102">
        <v>674625</v>
      </c>
      <c r="AN102">
        <v>1687</v>
      </c>
      <c r="AP102" t="s">
        <v>463</v>
      </c>
      <c r="AQ102">
        <v>1362</v>
      </c>
      <c r="AR102">
        <v>1391.6</v>
      </c>
      <c r="AS102">
        <v>1331.05</v>
      </c>
      <c r="AT102">
        <v>1347.8</v>
      </c>
      <c r="AU102">
        <v>429000</v>
      </c>
      <c r="AV102">
        <v>1107222712.5</v>
      </c>
      <c r="AW102">
        <v>808875</v>
      </c>
      <c r="AX102">
        <v>1904</v>
      </c>
    </row>
    <row r="103" spans="2:50" x14ac:dyDescent="0.3">
      <c r="B103" t="s">
        <v>464</v>
      </c>
      <c r="C103">
        <v>74</v>
      </c>
      <c r="D103">
        <v>74.5</v>
      </c>
      <c r="E103">
        <v>71.650000000000006</v>
      </c>
      <c r="F103">
        <v>72.55</v>
      </c>
      <c r="G103">
        <v>24600000</v>
      </c>
      <c r="H103">
        <v>590711400</v>
      </c>
      <c r="I103">
        <v>8124000</v>
      </c>
      <c r="J103">
        <v>1067</v>
      </c>
      <c r="L103" t="s">
        <v>464</v>
      </c>
      <c r="M103">
        <v>71.599999999999994</v>
      </c>
      <c r="N103">
        <v>75.75</v>
      </c>
      <c r="O103">
        <v>71.400000000000006</v>
      </c>
      <c r="P103">
        <v>74.150000000000006</v>
      </c>
      <c r="Q103">
        <v>24582000</v>
      </c>
      <c r="R103">
        <v>808561200</v>
      </c>
      <c r="S103">
        <v>10986000</v>
      </c>
      <c r="T103">
        <v>1444</v>
      </c>
      <c r="V103" t="s">
        <v>464</v>
      </c>
      <c r="W103">
        <v>71.05</v>
      </c>
      <c r="X103">
        <v>72.400000000000006</v>
      </c>
      <c r="Y103">
        <v>70.900000000000006</v>
      </c>
      <c r="Z103">
        <v>71.25</v>
      </c>
      <c r="AA103">
        <v>26034000</v>
      </c>
      <c r="AB103">
        <v>266488500</v>
      </c>
      <c r="AC103">
        <v>3726000</v>
      </c>
      <c r="AD103">
        <v>559</v>
      </c>
      <c r="AF103" t="s">
        <v>464</v>
      </c>
      <c r="AG103">
        <v>73.599999999999994</v>
      </c>
      <c r="AH103">
        <v>73.599999999999994</v>
      </c>
      <c r="AI103">
        <v>71.099999999999994</v>
      </c>
      <c r="AJ103">
        <v>71.5</v>
      </c>
      <c r="AK103">
        <v>26190000</v>
      </c>
      <c r="AL103">
        <v>431245200</v>
      </c>
      <c r="AM103">
        <v>5964000</v>
      </c>
      <c r="AN103">
        <v>929</v>
      </c>
      <c r="AP103" t="s">
        <v>464</v>
      </c>
      <c r="AQ103">
        <v>74</v>
      </c>
      <c r="AR103">
        <v>74.599999999999994</v>
      </c>
      <c r="AS103">
        <v>70.400000000000006</v>
      </c>
      <c r="AT103">
        <v>71.349999999999994</v>
      </c>
      <c r="AU103">
        <v>25386000</v>
      </c>
      <c r="AV103">
        <v>606716700</v>
      </c>
      <c r="AW103">
        <v>8448000</v>
      </c>
      <c r="AX103">
        <v>1275</v>
      </c>
    </row>
    <row r="104" spans="2:50" x14ac:dyDescent="0.3">
      <c r="B104" t="s">
        <v>465</v>
      </c>
      <c r="C104">
        <v>89.1</v>
      </c>
      <c r="D104">
        <v>91.1</v>
      </c>
      <c r="E104">
        <v>88.2</v>
      </c>
      <c r="F104">
        <v>90.65</v>
      </c>
      <c r="G104">
        <v>41808000</v>
      </c>
      <c r="H104">
        <v>1264926720</v>
      </c>
      <c r="I104">
        <v>14107200</v>
      </c>
      <c r="J104">
        <v>1945</v>
      </c>
      <c r="L104" t="s">
        <v>465</v>
      </c>
      <c r="M104">
        <v>91.85</v>
      </c>
      <c r="N104">
        <v>92</v>
      </c>
      <c r="O104">
        <v>89.65</v>
      </c>
      <c r="P104">
        <v>90.1</v>
      </c>
      <c r="Q104">
        <v>44688000</v>
      </c>
      <c r="R104">
        <v>1208944320</v>
      </c>
      <c r="S104">
        <v>13344000</v>
      </c>
      <c r="T104">
        <v>2559</v>
      </c>
      <c r="V104" t="s">
        <v>465</v>
      </c>
      <c r="W104">
        <v>89.8</v>
      </c>
      <c r="X104">
        <v>93.45</v>
      </c>
      <c r="Y104">
        <v>89.5</v>
      </c>
      <c r="Z104">
        <v>92.7</v>
      </c>
      <c r="AA104">
        <v>45000000</v>
      </c>
      <c r="AB104">
        <v>788534880</v>
      </c>
      <c r="AC104">
        <v>8544000</v>
      </c>
      <c r="AD104">
        <v>1639</v>
      </c>
      <c r="AF104" t="s">
        <v>465</v>
      </c>
      <c r="AG104">
        <v>89.3</v>
      </c>
      <c r="AH104">
        <v>91.95</v>
      </c>
      <c r="AI104">
        <v>88.2</v>
      </c>
      <c r="AJ104">
        <v>91.1</v>
      </c>
      <c r="AK104">
        <v>46065600</v>
      </c>
      <c r="AL104">
        <v>843757920</v>
      </c>
      <c r="AM104">
        <v>9283200</v>
      </c>
      <c r="AN104">
        <v>1847</v>
      </c>
      <c r="AP104" t="s">
        <v>465</v>
      </c>
      <c r="AQ104">
        <v>90</v>
      </c>
      <c r="AR104">
        <v>90</v>
      </c>
      <c r="AS104">
        <v>88</v>
      </c>
      <c r="AT104">
        <v>89.1</v>
      </c>
      <c r="AU104">
        <v>46075200</v>
      </c>
      <c r="AV104">
        <v>871470000</v>
      </c>
      <c r="AW104">
        <v>9782400</v>
      </c>
      <c r="AX104">
        <v>1903</v>
      </c>
    </row>
    <row r="105" spans="2:50" x14ac:dyDescent="0.3">
      <c r="B105" t="s">
        <v>466</v>
      </c>
      <c r="C105">
        <v>75.7</v>
      </c>
      <c r="D105">
        <v>76.8</v>
      </c>
      <c r="E105">
        <v>75.099999999999994</v>
      </c>
      <c r="F105">
        <v>76.3</v>
      </c>
      <c r="G105">
        <v>49560800</v>
      </c>
      <c r="H105">
        <v>1038612205</v>
      </c>
      <c r="I105">
        <v>13677600</v>
      </c>
      <c r="J105">
        <v>2527</v>
      </c>
      <c r="L105" t="s">
        <v>466</v>
      </c>
      <c r="M105">
        <v>78.5</v>
      </c>
      <c r="N105">
        <v>78.599999999999994</v>
      </c>
      <c r="O105">
        <v>76.150000000000006</v>
      </c>
      <c r="P105">
        <v>76.75</v>
      </c>
      <c r="Q105">
        <v>51049100</v>
      </c>
      <c r="R105">
        <v>977611995</v>
      </c>
      <c r="S105">
        <v>12701800</v>
      </c>
      <c r="T105">
        <v>2841</v>
      </c>
      <c r="V105" t="s">
        <v>466</v>
      </c>
      <c r="W105">
        <v>76.849999999999994</v>
      </c>
      <c r="X105">
        <v>78.650000000000006</v>
      </c>
      <c r="Y105">
        <v>76.349999999999994</v>
      </c>
      <c r="Z105">
        <v>78.150000000000006</v>
      </c>
      <c r="AA105">
        <v>52611200</v>
      </c>
      <c r="AB105">
        <v>609635560</v>
      </c>
      <c r="AC105">
        <v>7814600</v>
      </c>
      <c r="AD105">
        <v>1771</v>
      </c>
      <c r="AF105" t="s">
        <v>466</v>
      </c>
      <c r="AG105">
        <v>74.05</v>
      </c>
      <c r="AH105">
        <v>78.900000000000006</v>
      </c>
      <c r="AI105">
        <v>74.05</v>
      </c>
      <c r="AJ105">
        <v>77.099999999999994</v>
      </c>
      <c r="AK105">
        <v>52525100</v>
      </c>
      <c r="AL105">
        <v>1628312540</v>
      </c>
      <c r="AM105">
        <v>21024800</v>
      </c>
      <c r="AN105">
        <v>4655</v>
      </c>
      <c r="AP105" t="s">
        <v>466</v>
      </c>
      <c r="AQ105">
        <v>76.45</v>
      </c>
      <c r="AR105">
        <v>76.7</v>
      </c>
      <c r="AS105">
        <v>72.7</v>
      </c>
      <c r="AT105">
        <v>73.05</v>
      </c>
      <c r="AU105">
        <v>52918700</v>
      </c>
      <c r="AV105">
        <v>840220995</v>
      </c>
      <c r="AW105">
        <v>11311900</v>
      </c>
      <c r="AX105">
        <v>2549</v>
      </c>
    </row>
    <row r="106" spans="2:50" x14ac:dyDescent="0.3">
      <c r="B106" t="s">
        <v>467</v>
      </c>
      <c r="C106">
        <v>18550</v>
      </c>
      <c r="D106">
        <v>18750</v>
      </c>
      <c r="E106">
        <v>18010</v>
      </c>
      <c r="F106">
        <v>18168.849999999999</v>
      </c>
      <c r="G106">
        <v>129050</v>
      </c>
      <c r="H106">
        <v>618437720</v>
      </c>
      <c r="I106">
        <v>33875</v>
      </c>
      <c r="J106">
        <v>1140</v>
      </c>
      <c r="L106" t="s">
        <v>467</v>
      </c>
      <c r="M106">
        <v>18671.75</v>
      </c>
      <c r="N106">
        <v>18975.099999999999</v>
      </c>
      <c r="O106">
        <v>18150.150000000001</v>
      </c>
      <c r="P106">
        <v>18404.099999999999</v>
      </c>
      <c r="Q106">
        <v>135075</v>
      </c>
      <c r="R106">
        <v>781577668.75</v>
      </c>
      <c r="S106">
        <v>41975</v>
      </c>
      <c r="T106">
        <v>1398</v>
      </c>
      <c r="V106" t="s">
        <v>467</v>
      </c>
      <c r="W106">
        <v>17799.650000000001</v>
      </c>
      <c r="X106">
        <v>18749.650000000001</v>
      </c>
      <c r="Y106">
        <v>17775</v>
      </c>
      <c r="Z106">
        <v>18644</v>
      </c>
      <c r="AA106">
        <v>137500</v>
      </c>
      <c r="AB106">
        <v>665089173.75</v>
      </c>
      <c r="AC106">
        <v>36325</v>
      </c>
      <c r="AD106">
        <v>1254</v>
      </c>
      <c r="AF106" t="s">
        <v>467</v>
      </c>
      <c r="AG106">
        <v>17839.099999999999</v>
      </c>
      <c r="AH106">
        <v>18263.95</v>
      </c>
      <c r="AI106">
        <v>17400</v>
      </c>
      <c r="AJ106">
        <v>17530.95</v>
      </c>
      <c r="AK106">
        <v>131950</v>
      </c>
      <c r="AL106">
        <v>577478830</v>
      </c>
      <c r="AM106">
        <v>32375</v>
      </c>
      <c r="AN106">
        <v>1151</v>
      </c>
      <c r="AP106" t="s">
        <v>467</v>
      </c>
      <c r="AQ106">
        <v>17531.55</v>
      </c>
      <c r="AR106">
        <v>18049.95</v>
      </c>
      <c r="AS106">
        <v>17040</v>
      </c>
      <c r="AT106">
        <v>17681.650000000001</v>
      </c>
      <c r="AU106">
        <v>133425</v>
      </c>
      <c r="AV106">
        <v>781413607.5</v>
      </c>
      <c r="AW106">
        <v>44775</v>
      </c>
      <c r="AX106">
        <v>1437</v>
      </c>
    </row>
    <row r="107" spans="2:50" x14ac:dyDescent="0.3">
      <c r="B107" t="s">
        <v>468</v>
      </c>
      <c r="C107">
        <v>909</v>
      </c>
      <c r="D107">
        <v>954.85</v>
      </c>
      <c r="E107">
        <v>890.05</v>
      </c>
      <c r="F107">
        <v>932.9</v>
      </c>
      <c r="G107">
        <v>3693477</v>
      </c>
      <c r="H107">
        <v>3144130604.5500002</v>
      </c>
      <c r="I107">
        <v>3402708</v>
      </c>
      <c r="J107">
        <v>7864</v>
      </c>
      <c r="L107" t="s">
        <v>468</v>
      </c>
      <c r="M107">
        <v>912.5</v>
      </c>
      <c r="N107">
        <v>956.9</v>
      </c>
      <c r="O107">
        <v>903.2</v>
      </c>
      <c r="P107">
        <v>914.45</v>
      </c>
      <c r="Q107">
        <v>4429824</v>
      </c>
      <c r="R107">
        <v>2127176795.7</v>
      </c>
      <c r="S107">
        <v>2289381</v>
      </c>
      <c r="T107">
        <v>6424</v>
      </c>
      <c r="V107" t="s">
        <v>468</v>
      </c>
      <c r="W107">
        <v>873.05</v>
      </c>
      <c r="X107">
        <v>916.3</v>
      </c>
      <c r="Y107">
        <v>862.75</v>
      </c>
      <c r="Z107">
        <v>907.75</v>
      </c>
      <c r="AA107">
        <v>4304988</v>
      </c>
      <c r="AB107">
        <v>2255619474.5999999</v>
      </c>
      <c r="AC107">
        <v>2518659</v>
      </c>
      <c r="AD107">
        <v>6942</v>
      </c>
      <c r="AF107" t="s">
        <v>468</v>
      </c>
      <c r="AG107">
        <v>877</v>
      </c>
      <c r="AH107">
        <v>884.1</v>
      </c>
      <c r="AI107">
        <v>847.95</v>
      </c>
      <c r="AJ107">
        <v>868.25</v>
      </c>
      <c r="AK107">
        <v>4093323</v>
      </c>
      <c r="AL107">
        <v>1068436855.05</v>
      </c>
      <c r="AM107">
        <v>1231056</v>
      </c>
      <c r="AN107">
        <v>3610</v>
      </c>
      <c r="AP107" t="s">
        <v>468</v>
      </c>
      <c r="AQ107">
        <v>870.95</v>
      </c>
      <c r="AR107">
        <v>898.65</v>
      </c>
      <c r="AS107">
        <v>826.95</v>
      </c>
      <c r="AT107">
        <v>858.9</v>
      </c>
      <c r="AU107">
        <v>3944694</v>
      </c>
      <c r="AV107">
        <v>1845815470.6500001</v>
      </c>
      <c r="AW107">
        <v>2157129</v>
      </c>
      <c r="AX107">
        <v>6212</v>
      </c>
    </row>
    <row r="108" spans="2:50" x14ac:dyDescent="0.3">
      <c r="B108" t="s">
        <v>469</v>
      </c>
      <c r="C108">
        <v>233.9</v>
      </c>
      <c r="D108">
        <v>238.15</v>
      </c>
      <c r="E108">
        <v>229.5</v>
      </c>
      <c r="F108">
        <v>231</v>
      </c>
      <c r="G108">
        <v>11379000</v>
      </c>
      <c r="H108">
        <v>1352589450</v>
      </c>
      <c r="I108">
        <v>5781000</v>
      </c>
      <c r="J108">
        <v>1646</v>
      </c>
      <c r="L108" t="s">
        <v>469</v>
      </c>
      <c r="M108">
        <v>228.5</v>
      </c>
      <c r="N108">
        <v>234.9</v>
      </c>
      <c r="O108">
        <v>227.7</v>
      </c>
      <c r="P108">
        <v>233.8</v>
      </c>
      <c r="Q108">
        <v>11856000</v>
      </c>
      <c r="R108">
        <v>430384200</v>
      </c>
      <c r="S108">
        <v>1854000</v>
      </c>
      <c r="T108">
        <v>594</v>
      </c>
      <c r="V108" t="s">
        <v>469</v>
      </c>
      <c r="W108">
        <v>225</v>
      </c>
      <c r="X108">
        <v>228.25</v>
      </c>
      <c r="Y108">
        <v>223.55</v>
      </c>
      <c r="Z108">
        <v>227.3</v>
      </c>
      <c r="AA108">
        <v>11949000</v>
      </c>
      <c r="AB108">
        <v>458510400</v>
      </c>
      <c r="AC108">
        <v>2028000</v>
      </c>
      <c r="AD108">
        <v>655</v>
      </c>
      <c r="AF108" t="s">
        <v>469</v>
      </c>
      <c r="AG108">
        <v>220.2</v>
      </c>
      <c r="AH108">
        <v>232.35</v>
      </c>
      <c r="AI108">
        <v>220.15</v>
      </c>
      <c r="AJ108">
        <v>223.95</v>
      </c>
      <c r="AK108">
        <v>11874000</v>
      </c>
      <c r="AL108">
        <v>803947200</v>
      </c>
      <c r="AM108">
        <v>3534000</v>
      </c>
      <c r="AN108">
        <v>1146</v>
      </c>
      <c r="AP108" t="s">
        <v>469</v>
      </c>
      <c r="AQ108">
        <v>228.9</v>
      </c>
      <c r="AR108">
        <v>231.25</v>
      </c>
      <c r="AS108">
        <v>218</v>
      </c>
      <c r="AT108">
        <v>219.65</v>
      </c>
      <c r="AU108">
        <v>11922000</v>
      </c>
      <c r="AV108">
        <v>1129710600</v>
      </c>
      <c r="AW108">
        <v>5061000</v>
      </c>
      <c r="AX108">
        <v>1570</v>
      </c>
    </row>
    <row r="109" spans="2:50" x14ac:dyDescent="0.3">
      <c r="B109" t="s">
        <v>470</v>
      </c>
      <c r="C109">
        <v>78.099999999999994</v>
      </c>
      <c r="D109">
        <v>78.099999999999994</v>
      </c>
      <c r="E109">
        <v>74.7</v>
      </c>
      <c r="F109">
        <v>74.900000000000006</v>
      </c>
      <c r="G109">
        <v>38365600</v>
      </c>
      <c r="H109">
        <v>1273351660</v>
      </c>
      <c r="I109">
        <v>16721400</v>
      </c>
      <c r="J109">
        <v>1948</v>
      </c>
      <c r="L109" t="s">
        <v>470</v>
      </c>
      <c r="M109">
        <v>80.900000000000006</v>
      </c>
      <c r="N109">
        <v>81.2</v>
      </c>
      <c r="O109">
        <v>78.599999999999994</v>
      </c>
      <c r="P109">
        <v>79.05</v>
      </c>
      <c r="Q109">
        <v>35929000</v>
      </c>
      <c r="R109">
        <v>484578670</v>
      </c>
      <c r="S109">
        <v>6057400</v>
      </c>
      <c r="T109">
        <v>895</v>
      </c>
      <c r="V109" t="s">
        <v>470</v>
      </c>
      <c r="W109">
        <v>80.2</v>
      </c>
      <c r="X109">
        <v>81.3</v>
      </c>
      <c r="Y109">
        <v>79.599999999999994</v>
      </c>
      <c r="Z109">
        <v>80.849999999999994</v>
      </c>
      <c r="AA109">
        <v>35693400</v>
      </c>
      <c r="AB109">
        <v>835406290</v>
      </c>
      <c r="AC109">
        <v>10391200</v>
      </c>
      <c r="AD109">
        <v>1388</v>
      </c>
      <c r="AF109" t="s">
        <v>470</v>
      </c>
      <c r="AG109">
        <v>82.1</v>
      </c>
      <c r="AH109">
        <v>82.9</v>
      </c>
      <c r="AI109">
        <v>79.349999999999994</v>
      </c>
      <c r="AJ109">
        <v>80.150000000000006</v>
      </c>
      <c r="AK109">
        <v>35705800</v>
      </c>
      <c r="AL109">
        <v>758684700</v>
      </c>
      <c r="AM109">
        <v>9355800</v>
      </c>
      <c r="AN109">
        <v>1423</v>
      </c>
      <c r="AP109" t="s">
        <v>470</v>
      </c>
      <c r="AQ109">
        <v>84</v>
      </c>
      <c r="AR109">
        <v>84.65</v>
      </c>
      <c r="AS109">
        <v>80.150000000000006</v>
      </c>
      <c r="AT109">
        <v>80.95</v>
      </c>
      <c r="AU109">
        <v>35730600</v>
      </c>
      <c r="AV109">
        <v>1078841540</v>
      </c>
      <c r="AW109">
        <v>13187400</v>
      </c>
      <c r="AX109">
        <v>1996</v>
      </c>
    </row>
    <row r="110" spans="2:50" x14ac:dyDescent="0.3">
      <c r="B110" t="s">
        <v>110</v>
      </c>
      <c r="C110">
        <v>1413.95</v>
      </c>
      <c r="D110">
        <v>1425</v>
      </c>
      <c r="E110">
        <v>1389.85</v>
      </c>
      <c r="F110">
        <v>1395.3</v>
      </c>
      <c r="G110">
        <v>2263500</v>
      </c>
      <c r="H110">
        <v>1427957725</v>
      </c>
      <c r="I110">
        <v>1015500</v>
      </c>
      <c r="J110">
        <v>1757</v>
      </c>
      <c r="L110" t="s">
        <v>110</v>
      </c>
      <c r="M110">
        <v>1377.75</v>
      </c>
      <c r="N110">
        <v>1425.05</v>
      </c>
      <c r="O110">
        <v>1367</v>
      </c>
      <c r="P110">
        <v>1419.6</v>
      </c>
      <c r="Q110">
        <v>2396000</v>
      </c>
      <c r="R110">
        <v>2547942050</v>
      </c>
      <c r="S110">
        <v>1813500</v>
      </c>
      <c r="T110">
        <v>3202</v>
      </c>
      <c r="V110" t="s">
        <v>110</v>
      </c>
      <c r="W110">
        <v>1370</v>
      </c>
      <c r="X110">
        <v>1377.5</v>
      </c>
      <c r="Y110">
        <v>1347</v>
      </c>
      <c r="Z110">
        <v>1372.85</v>
      </c>
      <c r="AA110">
        <v>2334000</v>
      </c>
      <c r="AB110">
        <v>777079725</v>
      </c>
      <c r="AC110">
        <v>569000</v>
      </c>
      <c r="AD110">
        <v>1073</v>
      </c>
      <c r="AF110" t="s">
        <v>110</v>
      </c>
      <c r="AG110">
        <v>1351</v>
      </c>
      <c r="AH110">
        <v>1385.6</v>
      </c>
      <c r="AI110">
        <v>1327.4</v>
      </c>
      <c r="AJ110">
        <v>1363.85</v>
      </c>
      <c r="AK110">
        <v>2326500</v>
      </c>
      <c r="AL110">
        <v>1395302325</v>
      </c>
      <c r="AM110">
        <v>1025000</v>
      </c>
      <c r="AN110">
        <v>1834</v>
      </c>
      <c r="AP110" t="s">
        <v>110</v>
      </c>
      <c r="AQ110">
        <v>1367.5</v>
      </c>
      <c r="AR110">
        <v>1373.5</v>
      </c>
      <c r="AS110">
        <v>1326.95</v>
      </c>
      <c r="AT110">
        <v>1337.75</v>
      </c>
      <c r="AU110">
        <v>2295500</v>
      </c>
      <c r="AV110">
        <v>1807742750</v>
      </c>
      <c r="AW110">
        <v>1344000</v>
      </c>
      <c r="AX110">
        <v>2402</v>
      </c>
    </row>
    <row r="111" spans="2:50" x14ac:dyDescent="0.3">
      <c r="B111" t="s">
        <v>471</v>
      </c>
      <c r="C111">
        <v>26.6</v>
      </c>
      <c r="D111">
        <v>27.65</v>
      </c>
      <c r="E111">
        <v>26.25</v>
      </c>
      <c r="F111">
        <v>26.55</v>
      </c>
      <c r="G111">
        <v>34992800</v>
      </c>
      <c r="H111">
        <v>769092525</v>
      </c>
      <c r="I111">
        <v>28718000</v>
      </c>
      <c r="J111">
        <v>2676</v>
      </c>
      <c r="L111" t="s">
        <v>471</v>
      </c>
      <c r="M111">
        <v>26.6</v>
      </c>
      <c r="N111">
        <v>27.7</v>
      </c>
      <c r="O111">
        <v>26.35</v>
      </c>
      <c r="P111">
        <v>26.95</v>
      </c>
      <c r="Q111">
        <v>39923000</v>
      </c>
      <c r="R111">
        <v>583558475</v>
      </c>
      <c r="S111">
        <v>21463800</v>
      </c>
      <c r="T111">
        <v>2127</v>
      </c>
      <c r="V111" t="s">
        <v>471</v>
      </c>
      <c r="W111">
        <v>26.25</v>
      </c>
      <c r="X111">
        <v>26.95</v>
      </c>
      <c r="Y111">
        <v>26.1</v>
      </c>
      <c r="Z111">
        <v>26.65</v>
      </c>
      <c r="AA111">
        <v>43317700</v>
      </c>
      <c r="AB111">
        <v>316067320</v>
      </c>
      <c r="AC111">
        <v>11869000</v>
      </c>
      <c r="AD111">
        <v>1320</v>
      </c>
      <c r="AF111" t="s">
        <v>471</v>
      </c>
      <c r="AG111">
        <v>27.5</v>
      </c>
      <c r="AH111">
        <v>27.8</v>
      </c>
      <c r="AI111">
        <v>26.3</v>
      </c>
      <c r="AJ111">
        <v>26.45</v>
      </c>
      <c r="AK111">
        <v>44346900</v>
      </c>
      <c r="AL111">
        <v>559107920</v>
      </c>
      <c r="AM111">
        <v>20716800</v>
      </c>
      <c r="AN111">
        <v>2281</v>
      </c>
      <c r="AP111" t="s">
        <v>471</v>
      </c>
      <c r="AQ111">
        <v>28.8</v>
      </c>
      <c r="AR111">
        <v>28.85</v>
      </c>
      <c r="AS111">
        <v>26.7</v>
      </c>
      <c r="AT111">
        <v>27.3</v>
      </c>
      <c r="AU111">
        <v>44197500</v>
      </c>
      <c r="AV111">
        <v>812308965</v>
      </c>
      <c r="AW111">
        <v>29614400</v>
      </c>
      <c r="AX111">
        <v>3320</v>
      </c>
    </row>
    <row r="112" spans="2:50" x14ac:dyDescent="0.3">
      <c r="B112" t="s">
        <v>472</v>
      </c>
      <c r="C112">
        <v>157.85</v>
      </c>
      <c r="D112">
        <v>157.85</v>
      </c>
      <c r="E112">
        <v>154.05000000000001</v>
      </c>
      <c r="F112">
        <v>155.85</v>
      </c>
      <c r="G112">
        <v>29116000</v>
      </c>
      <c r="H112">
        <v>1520947600</v>
      </c>
      <c r="I112">
        <v>9776000</v>
      </c>
      <c r="J112">
        <v>2014</v>
      </c>
      <c r="L112" t="s">
        <v>472</v>
      </c>
      <c r="M112">
        <v>158.5</v>
      </c>
      <c r="N112">
        <v>158.69999999999999</v>
      </c>
      <c r="O112">
        <v>156.6</v>
      </c>
      <c r="P112">
        <v>158.19999999999999</v>
      </c>
      <c r="Q112">
        <v>29832000</v>
      </c>
      <c r="R112">
        <v>720887800</v>
      </c>
      <c r="S112">
        <v>4568000</v>
      </c>
      <c r="T112">
        <v>1067</v>
      </c>
      <c r="V112" t="s">
        <v>472</v>
      </c>
      <c r="W112">
        <v>156.6</v>
      </c>
      <c r="X112">
        <v>160.75</v>
      </c>
      <c r="Y112">
        <v>156.15</v>
      </c>
      <c r="Z112">
        <v>158.5</v>
      </c>
      <c r="AA112">
        <v>30100000</v>
      </c>
      <c r="AB112">
        <v>1029034000</v>
      </c>
      <c r="AC112">
        <v>6472000</v>
      </c>
      <c r="AD112">
        <v>1504</v>
      </c>
      <c r="AF112" t="s">
        <v>472</v>
      </c>
      <c r="AG112">
        <v>154.85</v>
      </c>
      <c r="AH112">
        <v>158.80000000000001</v>
      </c>
      <c r="AI112">
        <v>154.19999999999999</v>
      </c>
      <c r="AJ112">
        <v>158.15</v>
      </c>
      <c r="AK112">
        <v>30384000</v>
      </c>
      <c r="AL112">
        <v>1007868600</v>
      </c>
      <c r="AM112">
        <v>6400000</v>
      </c>
      <c r="AN112">
        <v>1434</v>
      </c>
      <c r="AP112" t="s">
        <v>472</v>
      </c>
      <c r="AQ112">
        <v>159</v>
      </c>
      <c r="AR112">
        <v>160</v>
      </c>
      <c r="AS112">
        <v>153.5</v>
      </c>
      <c r="AT112">
        <v>154.65</v>
      </c>
      <c r="AU112">
        <v>30400000</v>
      </c>
      <c r="AV112">
        <v>1242987200</v>
      </c>
      <c r="AW112">
        <v>7992000</v>
      </c>
      <c r="AX112">
        <v>1898</v>
      </c>
    </row>
    <row r="113" spans="2:50" x14ac:dyDescent="0.3">
      <c r="B113" t="s">
        <v>473</v>
      </c>
      <c r="C113">
        <v>863.9</v>
      </c>
      <c r="D113">
        <v>881</v>
      </c>
      <c r="E113">
        <v>837.55</v>
      </c>
      <c r="F113">
        <v>846.25</v>
      </c>
      <c r="G113">
        <v>1489200</v>
      </c>
      <c r="H113">
        <v>1549835200</v>
      </c>
      <c r="I113">
        <v>1808400</v>
      </c>
      <c r="J113">
        <v>4098</v>
      </c>
      <c r="L113" t="s">
        <v>473</v>
      </c>
      <c r="M113">
        <v>828.6</v>
      </c>
      <c r="N113">
        <v>882.1</v>
      </c>
      <c r="O113">
        <v>828.6</v>
      </c>
      <c r="P113">
        <v>872.15</v>
      </c>
      <c r="Q113">
        <v>1702400</v>
      </c>
      <c r="R113">
        <v>2016735720</v>
      </c>
      <c r="S113">
        <v>2333200</v>
      </c>
      <c r="T113">
        <v>5199</v>
      </c>
      <c r="V113" t="s">
        <v>473</v>
      </c>
      <c r="W113">
        <v>773.6</v>
      </c>
      <c r="X113">
        <v>851.55</v>
      </c>
      <c r="Y113">
        <v>769.1</v>
      </c>
      <c r="Z113">
        <v>841.45</v>
      </c>
      <c r="AA113">
        <v>1765600</v>
      </c>
      <c r="AB113">
        <v>2915818660</v>
      </c>
      <c r="AC113">
        <v>3595600</v>
      </c>
      <c r="AD113">
        <v>8147</v>
      </c>
      <c r="AF113" t="s">
        <v>473</v>
      </c>
      <c r="AG113">
        <v>725</v>
      </c>
      <c r="AH113">
        <v>797.9</v>
      </c>
      <c r="AI113">
        <v>713</v>
      </c>
      <c r="AJ113">
        <v>785.8</v>
      </c>
      <c r="AK113">
        <v>1726800</v>
      </c>
      <c r="AL113">
        <v>3555173020</v>
      </c>
      <c r="AM113">
        <v>4639200</v>
      </c>
      <c r="AN113">
        <v>10221</v>
      </c>
      <c r="AP113" t="s">
        <v>473</v>
      </c>
      <c r="AQ113">
        <v>829</v>
      </c>
      <c r="AR113">
        <v>829</v>
      </c>
      <c r="AS113">
        <v>720.5</v>
      </c>
      <c r="AT113">
        <v>728.2</v>
      </c>
      <c r="AU113">
        <v>1536400</v>
      </c>
      <c r="AV113">
        <v>2803651740</v>
      </c>
      <c r="AW113">
        <v>3659200</v>
      </c>
      <c r="AX113">
        <v>8121</v>
      </c>
    </row>
    <row r="114" spans="2:50" x14ac:dyDescent="0.3">
      <c r="B114" t="s">
        <v>474</v>
      </c>
      <c r="C114">
        <v>544</v>
      </c>
      <c r="D114">
        <v>575.04999999999995</v>
      </c>
      <c r="E114">
        <v>531.9</v>
      </c>
      <c r="F114">
        <v>572.20000000000005</v>
      </c>
      <c r="G114">
        <v>452800</v>
      </c>
      <c r="H114">
        <v>373993720</v>
      </c>
      <c r="I114">
        <v>664800</v>
      </c>
      <c r="J114">
        <v>719</v>
      </c>
      <c r="L114" t="s">
        <v>474</v>
      </c>
      <c r="M114">
        <v>564.75</v>
      </c>
      <c r="N114">
        <v>571.25</v>
      </c>
      <c r="O114">
        <v>554.20000000000005</v>
      </c>
      <c r="P114">
        <v>560.04999999999995</v>
      </c>
      <c r="Q114">
        <v>502400</v>
      </c>
      <c r="R114">
        <v>168468800</v>
      </c>
      <c r="S114">
        <v>299200</v>
      </c>
      <c r="T114">
        <v>335</v>
      </c>
      <c r="V114" t="s">
        <v>474</v>
      </c>
      <c r="W114">
        <v>544.1</v>
      </c>
      <c r="X114">
        <v>566</v>
      </c>
      <c r="Y114">
        <v>544</v>
      </c>
      <c r="Z114">
        <v>562.5</v>
      </c>
      <c r="AA114">
        <v>531200</v>
      </c>
      <c r="AB114">
        <v>238091280</v>
      </c>
      <c r="AC114">
        <v>428000</v>
      </c>
      <c r="AD114">
        <v>494</v>
      </c>
      <c r="AF114" t="s">
        <v>474</v>
      </c>
      <c r="AG114">
        <v>540</v>
      </c>
      <c r="AH114">
        <v>552</v>
      </c>
      <c r="AI114">
        <v>534.6</v>
      </c>
      <c r="AJ114">
        <v>540</v>
      </c>
      <c r="AK114">
        <v>503200</v>
      </c>
      <c r="AL114">
        <v>253963520</v>
      </c>
      <c r="AM114">
        <v>467200</v>
      </c>
      <c r="AN114">
        <v>556</v>
      </c>
      <c r="AP114" t="s">
        <v>474</v>
      </c>
      <c r="AQ114">
        <v>578</v>
      </c>
      <c r="AR114">
        <v>582</v>
      </c>
      <c r="AS114">
        <v>531.5</v>
      </c>
      <c r="AT114">
        <v>534.04999999999995</v>
      </c>
      <c r="AU114">
        <v>503200</v>
      </c>
      <c r="AV114">
        <v>722037080</v>
      </c>
      <c r="AW114">
        <v>1304000</v>
      </c>
      <c r="AX114">
        <v>1519</v>
      </c>
    </row>
    <row r="115" spans="2:50" x14ac:dyDescent="0.3">
      <c r="B115" t="s">
        <v>475</v>
      </c>
      <c r="C115">
        <v>110.1</v>
      </c>
      <c r="D115">
        <v>114.4</v>
      </c>
      <c r="E115">
        <v>105.4</v>
      </c>
      <c r="F115">
        <v>107.35</v>
      </c>
      <c r="G115">
        <v>16504500</v>
      </c>
      <c r="H115">
        <v>1852997100</v>
      </c>
      <c r="I115">
        <v>16995000</v>
      </c>
      <c r="J115">
        <v>8857</v>
      </c>
      <c r="L115" t="s">
        <v>475</v>
      </c>
      <c r="M115">
        <v>112.55</v>
      </c>
      <c r="N115">
        <v>115.85</v>
      </c>
      <c r="O115">
        <v>111.1</v>
      </c>
      <c r="P115">
        <v>112.2</v>
      </c>
      <c r="Q115">
        <v>18270000</v>
      </c>
      <c r="R115">
        <v>1194030450</v>
      </c>
      <c r="S115">
        <v>10498500</v>
      </c>
      <c r="T115">
        <v>5954</v>
      </c>
      <c r="V115" t="s">
        <v>475</v>
      </c>
      <c r="W115">
        <v>109.5</v>
      </c>
      <c r="X115">
        <v>113.75</v>
      </c>
      <c r="Y115">
        <v>108.7</v>
      </c>
      <c r="Z115">
        <v>113</v>
      </c>
      <c r="AA115">
        <v>18240000</v>
      </c>
      <c r="AB115">
        <v>1085489625</v>
      </c>
      <c r="AC115">
        <v>9747000</v>
      </c>
      <c r="AD115">
        <v>5581</v>
      </c>
      <c r="AF115" t="s">
        <v>475</v>
      </c>
      <c r="AG115">
        <v>111.6</v>
      </c>
      <c r="AH115">
        <v>114.2</v>
      </c>
      <c r="AI115">
        <v>107.8</v>
      </c>
      <c r="AJ115">
        <v>109.9</v>
      </c>
      <c r="AK115">
        <v>18427500</v>
      </c>
      <c r="AL115">
        <v>1923386025</v>
      </c>
      <c r="AM115">
        <v>17325000</v>
      </c>
      <c r="AN115">
        <v>10355</v>
      </c>
      <c r="AP115" t="s">
        <v>475</v>
      </c>
      <c r="AQ115">
        <v>120.1</v>
      </c>
      <c r="AR115">
        <v>120.1</v>
      </c>
      <c r="AS115">
        <v>107.95</v>
      </c>
      <c r="AT115">
        <v>108.9</v>
      </c>
      <c r="AU115">
        <v>19569000</v>
      </c>
      <c r="AV115">
        <v>1760409300</v>
      </c>
      <c r="AW115">
        <v>15693000</v>
      </c>
      <c r="AX115">
        <v>9215</v>
      </c>
    </row>
    <row r="116" spans="2:50" x14ac:dyDescent="0.3">
      <c r="B116" t="s">
        <v>476</v>
      </c>
      <c r="C116">
        <v>88.4</v>
      </c>
      <c r="D116">
        <v>89.25</v>
      </c>
      <c r="E116">
        <v>85.4</v>
      </c>
      <c r="F116">
        <v>85.9</v>
      </c>
      <c r="G116">
        <v>17526000</v>
      </c>
      <c r="H116">
        <v>777951300</v>
      </c>
      <c r="I116">
        <v>8952000</v>
      </c>
      <c r="J116">
        <v>1397</v>
      </c>
      <c r="L116" t="s">
        <v>476</v>
      </c>
      <c r="M116">
        <v>87.9</v>
      </c>
      <c r="N116">
        <v>88.9</v>
      </c>
      <c r="O116">
        <v>87.1</v>
      </c>
      <c r="P116">
        <v>88.3</v>
      </c>
      <c r="Q116">
        <v>18660000</v>
      </c>
      <c r="R116">
        <v>644207100</v>
      </c>
      <c r="S116">
        <v>7308000</v>
      </c>
      <c r="T116">
        <v>1022</v>
      </c>
      <c r="V116" t="s">
        <v>476</v>
      </c>
      <c r="W116">
        <v>87.2</v>
      </c>
      <c r="X116">
        <v>88.9</v>
      </c>
      <c r="Y116">
        <v>87.15</v>
      </c>
      <c r="Z116">
        <v>87.85</v>
      </c>
      <c r="AA116">
        <v>20604000</v>
      </c>
      <c r="AB116">
        <v>595475100</v>
      </c>
      <c r="AC116">
        <v>6762000</v>
      </c>
      <c r="AD116">
        <v>1052</v>
      </c>
      <c r="AF116" t="s">
        <v>476</v>
      </c>
      <c r="AG116">
        <v>92</v>
      </c>
      <c r="AH116">
        <v>92.7</v>
      </c>
      <c r="AI116">
        <v>86.7</v>
      </c>
      <c r="AJ116">
        <v>87.4</v>
      </c>
      <c r="AK116">
        <v>21276000</v>
      </c>
      <c r="AL116">
        <v>1370851500</v>
      </c>
      <c r="AM116">
        <v>15396000</v>
      </c>
      <c r="AN116">
        <v>2296</v>
      </c>
      <c r="AP116" t="s">
        <v>476</v>
      </c>
      <c r="AQ116">
        <v>97.55</v>
      </c>
      <c r="AR116">
        <v>98.5</v>
      </c>
      <c r="AS116">
        <v>90.2</v>
      </c>
      <c r="AT116">
        <v>90.65</v>
      </c>
      <c r="AU116">
        <v>20616000</v>
      </c>
      <c r="AV116">
        <v>1688926200</v>
      </c>
      <c r="AW116">
        <v>18240000</v>
      </c>
      <c r="AX116">
        <v>2783</v>
      </c>
    </row>
    <row r="117" spans="2:50" x14ac:dyDescent="0.3">
      <c r="B117" t="s">
        <v>477</v>
      </c>
      <c r="C117">
        <v>1450.5</v>
      </c>
      <c r="D117">
        <v>1457</v>
      </c>
      <c r="E117">
        <v>1427.1</v>
      </c>
      <c r="F117">
        <v>1434.5</v>
      </c>
      <c r="G117">
        <v>24754595</v>
      </c>
      <c r="H117">
        <v>30421961615.75</v>
      </c>
      <c r="I117">
        <v>21090315</v>
      </c>
      <c r="J117">
        <v>36399</v>
      </c>
      <c r="L117" t="s">
        <v>477</v>
      </c>
      <c r="M117">
        <v>1433.9</v>
      </c>
      <c r="N117">
        <v>1462.4</v>
      </c>
      <c r="O117">
        <v>1425.7</v>
      </c>
      <c r="P117">
        <v>1443.15</v>
      </c>
      <c r="Q117">
        <v>25497955</v>
      </c>
      <c r="R117">
        <v>32766766909.75</v>
      </c>
      <c r="S117">
        <v>22658845</v>
      </c>
      <c r="T117">
        <v>37945</v>
      </c>
      <c r="V117" t="s">
        <v>477</v>
      </c>
      <c r="W117">
        <v>1413.95</v>
      </c>
      <c r="X117">
        <v>1444.8</v>
      </c>
      <c r="Y117">
        <v>1395.4</v>
      </c>
      <c r="Z117">
        <v>1434.9</v>
      </c>
      <c r="AA117">
        <v>25180310</v>
      </c>
      <c r="AB117">
        <v>44272250766.5</v>
      </c>
      <c r="AC117">
        <v>31020635</v>
      </c>
      <c r="AD117">
        <v>52777</v>
      </c>
      <c r="AF117" t="s">
        <v>477</v>
      </c>
      <c r="AG117">
        <v>1457</v>
      </c>
      <c r="AH117">
        <v>1463.4</v>
      </c>
      <c r="AI117">
        <v>1407</v>
      </c>
      <c r="AJ117">
        <v>1411.9</v>
      </c>
      <c r="AK117">
        <v>26852870</v>
      </c>
      <c r="AL117">
        <v>30769927825.75</v>
      </c>
      <c r="AM117">
        <v>21396345</v>
      </c>
      <c r="AN117">
        <v>37007</v>
      </c>
      <c r="AP117" t="s">
        <v>477</v>
      </c>
      <c r="AQ117">
        <v>1468</v>
      </c>
      <c r="AR117">
        <v>1480</v>
      </c>
      <c r="AS117">
        <v>1428.65</v>
      </c>
      <c r="AT117">
        <v>1444.05</v>
      </c>
      <c r="AU117">
        <v>26801865</v>
      </c>
      <c r="AV117">
        <v>46741941197</v>
      </c>
      <c r="AW117">
        <v>32130120</v>
      </c>
      <c r="AX117">
        <v>54802</v>
      </c>
    </row>
    <row r="118" spans="2:50" x14ac:dyDescent="0.3">
      <c r="B118" t="s">
        <v>478</v>
      </c>
      <c r="C118">
        <v>27.5</v>
      </c>
      <c r="D118">
        <v>28.1</v>
      </c>
      <c r="E118">
        <v>27</v>
      </c>
      <c r="F118">
        <v>27.3</v>
      </c>
      <c r="G118">
        <v>32357700</v>
      </c>
      <c r="H118">
        <v>795626545</v>
      </c>
      <c r="I118">
        <v>28950800</v>
      </c>
      <c r="J118">
        <v>1622</v>
      </c>
      <c r="L118" t="s">
        <v>478</v>
      </c>
      <c r="M118">
        <v>27.65</v>
      </c>
      <c r="N118">
        <v>28.5</v>
      </c>
      <c r="O118">
        <v>27.3</v>
      </c>
      <c r="P118">
        <v>28.15</v>
      </c>
      <c r="Q118">
        <v>34241700</v>
      </c>
      <c r="R118">
        <v>947101715</v>
      </c>
      <c r="S118">
        <v>33802100</v>
      </c>
      <c r="T118">
        <v>1866</v>
      </c>
      <c r="V118" t="s">
        <v>478</v>
      </c>
      <c r="W118">
        <v>26.65</v>
      </c>
      <c r="X118">
        <v>27.8</v>
      </c>
      <c r="Y118">
        <v>26.5</v>
      </c>
      <c r="Z118">
        <v>27.6</v>
      </c>
      <c r="AA118">
        <v>35623300</v>
      </c>
      <c r="AB118">
        <v>646818805</v>
      </c>
      <c r="AC118">
        <v>23581400</v>
      </c>
      <c r="AD118">
        <v>1385</v>
      </c>
      <c r="AF118" t="s">
        <v>478</v>
      </c>
      <c r="AG118">
        <v>27.05</v>
      </c>
      <c r="AH118">
        <v>27.75</v>
      </c>
      <c r="AI118">
        <v>26.05</v>
      </c>
      <c r="AJ118">
        <v>26.8</v>
      </c>
      <c r="AK118">
        <v>39171500</v>
      </c>
      <c r="AL118">
        <v>947587630</v>
      </c>
      <c r="AM118">
        <v>34932500</v>
      </c>
      <c r="AN118">
        <v>2040</v>
      </c>
      <c r="AP118" t="s">
        <v>478</v>
      </c>
      <c r="AQ118">
        <v>29</v>
      </c>
      <c r="AR118">
        <v>29.05</v>
      </c>
      <c r="AS118">
        <v>26.15</v>
      </c>
      <c r="AT118">
        <v>26.4</v>
      </c>
      <c r="AU118">
        <v>42782500</v>
      </c>
      <c r="AV118">
        <v>994810090</v>
      </c>
      <c r="AW118">
        <v>36722300</v>
      </c>
      <c r="AX118">
        <v>2083</v>
      </c>
    </row>
    <row r="119" spans="2:50" x14ac:dyDescent="0.3">
      <c r="B119" t="s">
        <v>621</v>
      </c>
      <c r="C119">
        <v>732.05</v>
      </c>
      <c r="D119">
        <v>742.65</v>
      </c>
      <c r="E119">
        <v>724</v>
      </c>
      <c r="F119">
        <v>730.05</v>
      </c>
      <c r="G119">
        <v>2274000</v>
      </c>
      <c r="H119">
        <v>520111200</v>
      </c>
      <c r="I119">
        <v>710250</v>
      </c>
      <c r="J119">
        <v>891</v>
      </c>
      <c r="L119" t="s">
        <v>621</v>
      </c>
      <c r="M119">
        <v>717.95</v>
      </c>
      <c r="N119">
        <v>742.95</v>
      </c>
      <c r="O119">
        <v>717.75</v>
      </c>
      <c r="P119">
        <v>731.35</v>
      </c>
      <c r="Q119">
        <v>2209500</v>
      </c>
      <c r="R119">
        <v>496520325</v>
      </c>
      <c r="S119">
        <v>678000</v>
      </c>
      <c r="T119">
        <v>878</v>
      </c>
      <c r="V119" t="s">
        <v>621</v>
      </c>
      <c r="W119">
        <v>704.8</v>
      </c>
      <c r="X119">
        <v>719</v>
      </c>
      <c r="Y119">
        <v>699.85</v>
      </c>
      <c r="Z119">
        <v>716.9</v>
      </c>
      <c r="AA119">
        <v>2212500</v>
      </c>
      <c r="AB119">
        <v>376459237.5</v>
      </c>
      <c r="AC119">
        <v>530250</v>
      </c>
      <c r="AD119">
        <v>658</v>
      </c>
      <c r="AF119" t="s">
        <v>621</v>
      </c>
      <c r="AG119">
        <v>704.1</v>
      </c>
      <c r="AH119">
        <v>720.75</v>
      </c>
      <c r="AI119">
        <v>699</v>
      </c>
      <c r="AJ119">
        <v>704.2</v>
      </c>
      <c r="AK119">
        <v>2224500</v>
      </c>
      <c r="AL119">
        <v>613670662.5</v>
      </c>
      <c r="AM119">
        <v>866250</v>
      </c>
      <c r="AN119">
        <v>1077</v>
      </c>
      <c r="AP119" t="s">
        <v>621</v>
      </c>
      <c r="AQ119">
        <v>750.7</v>
      </c>
      <c r="AR119">
        <v>750.75</v>
      </c>
      <c r="AS119">
        <v>695.25</v>
      </c>
      <c r="AT119">
        <v>700.35</v>
      </c>
      <c r="AU119">
        <v>2180250</v>
      </c>
      <c r="AV119">
        <v>926487450</v>
      </c>
      <c r="AW119">
        <v>1302750</v>
      </c>
      <c r="AX119">
        <v>1616</v>
      </c>
    </row>
    <row r="120" spans="2:50" x14ac:dyDescent="0.3">
      <c r="B120" t="s">
        <v>479</v>
      </c>
      <c r="C120">
        <v>151.6</v>
      </c>
      <c r="D120">
        <v>155.69999999999999</v>
      </c>
      <c r="E120">
        <v>148.75</v>
      </c>
      <c r="F120">
        <v>150.4</v>
      </c>
      <c r="G120">
        <v>87927000</v>
      </c>
      <c r="H120">
        <v>18725925150</v>
      </c>
      <c r="I120">
        <v>123672000</v>
      </c>
      <c r="J120">
        <v>33436</v>
      </c>
      <c r="L120" t="s">
        <v>479</v>
      </c>
      <c r="M120">
        <v>154.05000000000001</v>
      </c>
      <c r="N120">
        <v>156.4</v>
      </c>
      <c r="O120">
        <v>151.30000000000001</v>
      </c>
      <c r="P120">
        <v>151.69999999999999</v>
      </c>
      <c r="Q120">
        <v>96912000</v>
      </c>
      <c r="R120">
        <v>10504871700</v>
      </c>
      <c r="S120">
        <v>68205000</v>
      </c>
      <c r="T120">
        <v>20468</v>
      </c>
      <c r="V120" t="s">
        <v>479</v>
      </c>
      <c r="W120">
        <v>151.80000000000001</v>
      </c>
      <c r="X120">
        <v>155.55000000000001</v>
      </c>
      <c r="Y120">
        <v>151.35</v>
      </c>
      <c r="Z120">
        <v>153.69999999999999</v>
      </c>
      <c r="AA120">
        <v>97335000</v>
      </c>
      <c r="AB120">
        <v>11089639350</v>
      </c>
      <c r="AC120">
        <v>72357000</v>
      </c>
      <c r="AD120">
        <v>21602</v>
      </c>
      <c r="AF120" t="s">
        <v>479</v>
      </c>
      <c r="AG120">
        <v>157.6</v>
      </c>
      <c r="AH120">
        <v>158</v>
      </c>
      <c r="AI120">
        <v>151.9</v>
      </c>
      <c r="AJ120">
        <v>152.4</v>
      </c>
      <c r="AK120">
        <v>99528000</v>
      </c>
      <c r="AL120">
        <v>13457526150</v>
      </c>
      <c r="AM120">
        <v>86979000</v>
      </c>
      <c r="AN120">
        <v>25818</v>
      </c>
      <c r="AP120" t="s">
        <v>479</v>
      </c>
      <c r="AQ120">
        <v>165.7</v>
      </c>
      <c r="AR120">
        <v>165.7</v>
      </c>
      <c r="AS120">
        <v>154.05000000000001</v>
      </c>
      <c r="AT120">
        <v>155</v>
      </c>
      <c r="AU120">
        <v>101484000</v>
      </c>
      <c r="AV120">
        <v>16574887950</v>
      </c>
      <c r="AW120">
        <v>105216000</v>
      </c>
      <c r="AX120">
        <v>30957</v>
      </c>
    </row>
    <row r="121" spans="2:50" x14ac:dyDescent="0.3">
      <c r="B121" t="s">
        <v>480</v>
      </c>
      <c r="C121">
        <v>18934.650000000001</v>
      </c>
      <c r="D121">
        <v>19914</v>
      </c>
      <c r="E121">
        <v>18752</v>
      </c>
      <c r="F121">
        <v>19803.5</v>
      </c>
      <c r="G121">
        <v>137900</v>
      </c>
      <c r="H121">
        <v>1749671510</v>
      </c>
      <c r="I121">
        <v>90250</v>
      </c>
      <c r="J121">
        <v>1659</v>
      </c>
      <c r="L121" t="s">
        <v>480</v>
      </c>
      <c r="M121">
        <v>19102</v>
      </c>
      <c r="N121">
        <v>19244.2</v>
      </c>
      <c r="O121">
        <v>18739.599999999999</v>
      </c>
      <c r="P121">
        <v>19146.3</v>
      </c>
      <c r="Q121">
        <v>137450</v>
      </c>
      <c r="R121">
        <v>1098608090</v>
      </c>
      <c r="S121">
        <v>57750</v>
      </c>
      <c r="T121">
        <v>1066</v>
      </c>
      <c r="V121" t="s">
        <v>480</v>
      </c>
      <c r="W121">
        <v>18381.75</v>
      </c>
      <c r="X121">
        <v>19544.400000000001</v>
      </c>
      <c r="Y121">
        <v>18381.75</v>
      </c>
      <c r="Z121">
        <v>19315.2</v>
      </c>
      <c r="AA121">
        <v>142450</v>
      </c>
      <c r="AB121">
        <v>1319904382.5</v>
      </c>
      <c r="AC121">
        <v>69550</v>
      </c>
      <c r="AD121">
        <v>1305</v>
      </c>
      <c r="AF121" t="s">
        <v>480</v>
      </c>
      <c r="AG121">
        <v>18338</v>
      </c>
      <c r="AH121">
        <v>18848</v>
      </c>
      <c r="AI121">
        <v>18081.150000000001</v>
      </c>
      <c r="AJ121">
        <v>18381.75</v>
      </c>
      <c r="AK121">
        <v>147200</v>
      </c>
      <c r="AL121">
        <v>946541692.5</v>
      </c>
      <c r="AM121">
        <v>51250</v>
      </c>
      <c r="AN121">
        <v>943</v>
      </c>
      <c r="AP121" t="s">
        <v>480</v>
      </c>
      <c r="AQ121">
        <v>19035.900000000001</v>
      </c>
      <c r="AR121">
        <v>19240</v>
      </c>
      <c r="AS121">
        <v>18044</v>
      </c>
      <c r="AT121">
        <v>18156.05</v>
      </c>
      <c r="AU121">
        <v>145750</v>
      </c>
      <c r="AV121">
        <v>1189043230</v>
      </c>
      <c r="AW121">
        <v>63700</v>
      </c>
      <c r="AX121">
        <v>1165</v>
      </c>
    </row>
    <row r="122" spans="2:50" x14ac:dyDescent="0.3">
      <c r="B122" t="s">
        <v>481</v>
      </c>
      <c r="C122">
        <v>1020.05</v>
      </c>
      <c r="D122">
        <v>1033</v>
      </c>
      <c r="E122">
        <v>1002.85</v>
      </c>
      <c r="F122">
        <v>1016.1</v>
      </c>
      <c r="G122">
        <v>1898600</v>
      </c>
      <c r="H122">
        <v>521656685</v>
      </c>
      <c r="I122">
        <v>512050</v>
      </c>
      <c r="J122">
        <v>874</v>
      </c>
      <c r="L122" t="s">
        <v>481</v>
      </c>
      <c r="M122">
        <v>1023.3</v>
      </c>
      <c r="N122">
        <v>1037.95</v>
      </c>
      <c r="O122">
        <v>1014</v>
      </c>
      <c r="P122">
        <v>1020.5</v>
      </c>
      <c r="Q122">
        <v>1971750</v>
      </c>
      <c r="R122">
        <v>486082190</v>
      </c>
      <c r="S122">
        <v>473550</v>
      </c>
      <c r="T122">
        <v>828</v>
      </c>
      <c r="V122" t="s">
        <v>481</v>
      </c>
      <c r="W122">
        <v>1013.45</v>
      </c>
      <c r="X122">
        <v>1040</v>
      </c>
      <c r="Y122">
        <v>1003.35</v>
      </c>
      <c r="Z122">
        <v>1024.95</v>
      </c>
      <c r="AA122">
        <v>1954700</v>
      </c>
      <c r="AB122">
        <v>669426890</v>
      </c>
      <c r="AC122">
        <v>655050</v>
      </c>
      <c r="AD122">
        <v>1127</v>
      </c>
      <c r="AF122" t="s">
        <v>481</v>
      </c>
      <c r="AG122">
        <v>1038.6500000000001</v>
      </c>
      <c r="AH122">
        <v>1042</v>
      </c>
      <c r="AI122">
        <v>1003</v>
      </c>
      <c r="AJ122">
        <v>1022.8</v>
      </c>
      <c r="AK122">
        <v>1953050</v>
      </c>
      <c r="AL122">
        <v>1235302145</v>
      </c>
      <c r="AM122">
        <v>1210000</v>
      </c>
      <c r="AN122">
        <v>2074</v>
      </c>
      <c r="AP122" t="s">
        <v>481</v>
      </c>
      <c r="AQ122">
        <v>1078.0999999999999</v>
      </c>
      <c r="AR122">
        <v>1081</v>
      </c>
      <c r="AS122">
        <v>992.35</v>
      </c>
      <c r="AT122">
        <v>997.55</v>
      </c>
      <c r="AU122">
        <v>1957450</v>
      </c>
      <c r="AV122">
        <v>1061876612.5</v>
      </c>
      <c r="AW122">
        <v>1024100</v>
      </c>
      <c r="AX122">
        <v>1750</v>
      </c>
    </row>
    <row r="123" spans="2:50" x14ac:dyDescent="0.3">
      <c r="B123" t="s">
        <v>482</v>
      </c>
      <c r="C123">
        <v>3372</v>
      </c>
      <c r="D123">
        <v>3429.55</v>
      </c>
      <c r="E123">
        <v>3329</v>
      </c>
      <c r="F123">
        <v>3379.95</v>
      </c>
      <c r="G123">
        <v>537250</v>
      </c>
      <c r="H123">
        <v>996676387.5</v>
      </c>
      <c r="I123">
        <v>295000</v>
      </c>
      <c r="J123">
        <v>1109</v>
      </c>
      <c r="L123" t="s">
        <v>482</v>
      </c>
      <c r="M123">
        <v>3413.2</v>
      </c>
      <c r="N123">
        <v>3459</v>
      </c>
      <c r="O123">
        <v>3350.1</v>
      </c>
      <c r="P123">
        <v>3371.65</v>
      </c>
      <c r="Q123">
        <v>559750</v>
      </c>
      <c r="R123">
        <v>751456200</v>
      </c>
      <c r="S123">
        <v>220750</v>
      </c>
      <c r="T123">
        <v>828</v>
      </c>
      <c r="V123" t="s">
        <v>482</v>
      </c>
      <c r="W123">
        <v>3320.05</v>
      </c>
      <c r="X123">
        <v>3414.25</v>
      </c>
      <c r="Y123">
        <v>3320.05</v>
      </c>
      <c r="Z123">
        <v>3386.25</v>
      </c>
      <c r="AA123">
        <v>565000</v>
      </c>
      <c r="AB123">
        <v>1153186612.5</v>
      </c>
      <c r="AC123">
        <v>340750</v>
      </c>
      <c r="AD123">
        <v>1249</v>
      </c>
      <c r="AF123" t="s">
        <v>482</v>
      </c>
      <c r="AG123">
        <v>3484.25</v>
      </c>
      <c r="AH123">
        <v>3508.75</v>
      </c>
      <c r="AI123">
        <v>3309.85</v>
      </c>
      <c r="AJ123">
        <v>3328.9</v>
      </c>
      <c r="AK123">
        <v>552500</v>
      </c>
      <c r="AL123">
        <v>1998984037.5</v>
      </c>
      <c r="AM123">
        <v>588500</v>
      </c>
      <c r="AN123">
        <v>2167</v>
      </c>
      <c r="AP123" t="s">
        <v>482</v>
      </c>
      <c r="AQ123">
        <v>3583.3</v>
      </c>
      <c r="AR123">
        <v>3591.25</v>
      </c>
      <c r="AS123">
        <v>3407</v>
      </c>
      <c r="AT123">
        <v>3426.6</v>
      </c>
      <c r="AU123">
        <v>535000</v>
      </c>
      <c r="AV123">
        <v>1447287287.5</v>
      </c>
      <c r="AW123">
        <v>416500</v>
      </c>
      <c r="AX123">
        <v>1538</v>
      </c>
    </row>
    <row r="124" spans="2:50" x14ac:dyDescent="0.3">
      <c r="B124" t="s">
        <v>123</v>
      </c>
      <c r="C124">
        <v>568.79999999999995</v>
      </c>
      <c r="D124">
        <v>582.75</v>
      </c>
      <c r="E124">
        <v>525.54999999999995</v>
      </c>
      <c r="F124">
        <v>541.65</v>
      </c>
      <c r="G124">
        <v>2586600</v>
      </c>
      <c r="H124">
        <v>3174115020</v>
      </c>
      <c r="I124">
        <v>5789400</v>
      </c>
      <c r="J124">
        <v>8455</v>
      </c>
      <c r="L124" t="s">
        <v>123</v>
      </c>
      <c r="M124">
        <v>583.1</v>
      </c>
      <c r="N124">
        <v>595.70000000000005</v>
      </c>
      <c r="O124">
        <v>568.20000000000005</v>
      </c>
      <c r="P124">
        <v>574.25</v>
      </c>
      <c r="Q124">
        <v>2683200</v>
      </c>
      <c r="R124">
        <v>1947392070</v>
      </c>
      <c r="S124">
        <v>3356400</v>
      </c>
      <c r="T124">
        <v>5039</v>
      </c>
      <c r="V124" t="s">
        <v>123</v>
      </c>
      <c r="W124">
        <v>587</v>
      </c>
      <c r="X124">
        <v>603.54999999999995</v>
      </c>
      <c r="Y124">
        <v>568.70000000000005</v>
      </c>
      <c r="Z124">
        <v>580.6</v>
      </c>
      <c r="AA124">
        <v>2739000</v>
      </c>
      <c r="AB124">
        <v>2908301250</v>
      </c>
      <c r="AC124">
        <v>4990200</v>
      </c>
      <c r="AD124">
        <v>7428</v>
      </c>
      <c r="AF124" t="s">
        <v>123</v>
      </c>
      <c r="AG124">
        <v>582.54999999999995</v>
      </c>
      <c r="AH124">
        <v>618.35</v>
      </c>
      <c r="AI124">
        <v>575</v>
      </c>
      <c r="AJ124">
        <v>585.20000000000005</v>
      </c>
      <c r="AK124">
        <v>2453400</v>
      </c>
      <c r="AL124">
        <v>2824758210</v>
      </c>
      <c r="AM124">
        <v>4723200</v>
      </c>
      <c r="AN124">
        <v>6892</v>
      </c>
      <c r="AP124" t="s">
        <v>123</v>
      </c>
      <c r="AQ124">
        <v>638.5</v>
      </c>
      <c r="AR124">
        <v>639.75</v>
      </c>
      <c r="AS124">
        <v>567.85</v>
      </c>
      <c r="AT124">
        <v>574.5</v>
      </c>
      <c r="AU124">
        <v>2541000</v>
      </c>
      <c r="AV124">
        <v>2585702190</v>
      </c>
      <c r="AW124">
        <v>4369800</v>
      </c>
      <c r="AX124">
        <v>6595</v>
      </c>
    </row>
    <row r="125" spans="2:50" x14ac:dyDescent="0.3">
      <c r="B125" t="s">
        <v>483</v>
      </c>
      <c r="C125">
        <v>466.1</v>
      </c>
      <c r="D125">
        <v>471.25</v>
      </c>
      <c r="E125">
        <v>456.75</v>
      </c>
      <c r="F125">
        <v>469.15</v>
      </c>
      <c r="G125">
        <v>37440000</v>
      </c>
      <c r="H125">
        <v>7796659062.5</v>
      </c>
      <c r="I125">
        <v>16751250</v>
      </c>
      <c r="J125">
        <v>10738</v>
      </c>
      <c r="L125" t="s">
        <v>483</v>
      </c>
      <c r="M125">
        <v>452.45</v>
      </c>
      <c r="N125">
        <v>466.4</v>
      </c>
      <c r="O125">
        <v>452.45</v>
      </c>
      <c r="P125">
        <v>464.6</v>
      </c>
      <c r="Q125">
        <v>39543750</v>
      </c>
      <c r="R125">
        <v>6340520562.5</v>
      </c>
      <c r="S125">
        <v>13768750</v>
      </c>
      <c r="T125">
        <v>9905</v>
      </c>
      <c r="V125" t="s">
        <v>483</v>
      </c>
      <c r="W125">
        <v>440.65</v>
      </c>
      <c r="X125">
        <v>459.05</v>
      </c>
      <c r="Y125">
        <v>436.7</v>
      </c>
      <c r="Z125">
        <v>456.75</v>
      </c>
      <c r="AA125">
        <v>40298750</v>
      </c>
      <c r="AB125">
        <v>4754242562.5</v>
      </c>
      <c r="AC125">
        <v>10580000</v>
      </c>
      <c r="AD125">
        <v>7547</v>
      </c>
      <c r="AF125" t="s">
        <v>483</v>
      </c>
      <c r="AG125">
        <v>442.75</v>
      </c>
      <c r="AH125">
        <v>454.5</v>
      </c>
      <c r="AI125">
        <v>437.65</v>
      </c>
      <c r="AJ125">
        <v>440.55</v>
      </c>
      <c r="AK125">
        <v>40202500</v>
      </c>
      <c r="AL125">
        <v>5800573000</v>
      </c>
      <c r="AM125">
        <v>13007500</v>
      </c>
      <c r="AN125">
        <v>9011</v>
      </c>
      <c r="AP125" t="s">
        <v>483</v>
      </c>
      <c r="AQ125">
        <v>446.95</v>
      </c>
      <c r="AR125">
        <v>454.35</v>
      </c>
      <c r="AS125">
        <v>433.7</v>
      </c>
      <c r="AT125">
        <v>439.85</v>
      </c>
      <c r="AU125">
        <v>41362500</v>
      </c>
      <c r="AV125">
        <v>5121468187.5</v>
      </c>
      <c r="AW125">
        <v>11593750</v>
      </c>
      <c r="AX125">
        <v>8507</v>
      </c>
    </row>
    <row r="126" spans="2:50" x14ac:dyDescent="0.3">
      <c r="B126" t="s">
        <v>484</v>
      </c>
      <c r="C126">
        <v>385.95</v>
      </c>
      <c r="D126">
        <v>398.95</v>
      </c>
      <c r="E126">
        <v>385.4</v>
      </c>
      <c r="F126">
        <v>393.4</v>
      </c>
      <c r="G126">
        <v>3464400</v>
      </c>
      <c r="H126">
        <v>1479893280</v>
      </c>
      <c r="I126">
        <v>3758400</v>
      </c>
      <c r="J126">
        <v>2894</v>
      </c>
      <c r="L126" t="s">
        <v>484</v>
      </c>
      <c r="M126">
        <v>380.45</v>
      </c>
      <c r="N126">
        <v>392</v>
      </c>
      <c r="O126">
        <v>379.1</v>
      </c>
      <c r="P126">
        <v>384.45</v>
      </c>
      <c r="Q126">
        <v>3639600</v>
      </c>
      <c r="R126">
        <v>544143180</v>
      </c>
      <c r="S126">
        <v>1412400</v>
      </c>
      <c r="T126">
        <v>1136</v>
      </c>
      <c r="V126" t="s">
        <v>484</v>
      </c>
      <c r="W126">
        <v>369.35</v>
      </c>
      <c r="X126">
        <v>385.8</v>
      </c>
      <c r="Y126">
        <v>368.95</v>
      </c>
      <c r="Z126">
        <v>379.45</v>
      </c>
      <c r="AA126">
        <v>3747600</v>
      </c>
      <c r="AB126">
        <v>894099780</v>
      </c>
      <c r="AC126">
        <v>2359200</v>
      </c>
      <c r="AD126">
        <v>1844</v>
      </c>
      <c r="AF126" t="s">
        <v>484</v>
      </c>
      <c r="AG126">
        <v>361.9</v>
      </c>
      <c r="AH126">
        <v>371.8</v>
      </c>
      <c r="AI126">
        <v>358.3</v>
      </c>
      <c r="AJ126">
        <v>369.15</v>
      </c>
      <c r="AK126">
        <v>3914400</v>
      </c>
      <c r="AL126">
        <v>1525948140</v>
      </c>
      <c r="AM126">
        <v>4162800</v>
      </c>
      <c r="AN126">
        <v>3161</v>
      </c>
      <c r="AP126" t="s">
        <v>484</v>
      </c>
      <c r="AQ126">
        <v>386</v>
      </c>
      <c r="AR126">
        <v>388.4</v>
      </c>
      <c r="AS126">
        <v>356.1</v>
      </c>
      <c r="AT126">
        <v>357.6</v>
      </c>
      <c r="AU126">
        <v>3972000</v>
      </c>
      <c r="AV126">
        <v>1131239160</v>
      </c>
      <c r="AW126">
        <v>3063600</v>
      </c>
      <c r="AX126">
        <v>2375</v>
      </c>
    </row>
    <row r="127" spans="2:50" x14ac:dyDescent="0.3">
      <c r="B127" t="s">
        <v>485</v>
      </c>
      <c r="C127">
        <v>284.7</v>
      </c>
      <c r="D127">
        <v>293.8</v>
      </c>
      <c r="E127">
        <v>281.55</v>
      </c>
      <c r="F127">
        <v>292.05</v>
      </c>
      <c r="G127">
        <v>1646100</v>
      </c>
      <c r="H127">
        <v>718566705</v>
      </c>
      <c r="I127">
        <v>2481300</v>
      </c>
      <c r="J127">
        <v>2287</v>
      </c>
      <c r="L127" t="s">
        <v>485</v>
      </c>
      <c r="M127">
        <v>284.89999999999998</v>
      </c>
      <c r="N127">
        <v>287.14999999999998</v>
      </c>
      <c r="O127">
        <v>280.25</v>
      </c>
      <c r="P127">
        <v>282.85000000000002</v>
      </c>
      <c r="Q127">
        <v>1723500</v>
      </c>
      <c r="R127">
        <v>202637250</v>
      </c>
      <c r="S127">
        <v>713700</v>
      </c>
      <c r="T127">
        <v>765</v>
      </c>
      <c r="V127" t="s">
        <v>485</v>
      </c>
      <c r="W127">
        <v>277.7</v>
      </c>
      <c r="X127">
        <v>285.35000000000002</v>
      </c>
      <c r="Y127">
        <v>277</v>
      </c>
      <c r="Z127">
        <v>284.14999999999998</v>
      </c>
      <c r="AA127">
        <v>1752300</v>
      </c>
      <c r="AB127">
        <v>417410595</v>
      </c>
      <c r="AC127">
        <v>1481400</v>
      </c>
      <c r="AD127">
        <v>1561</v>
      </c>
      <c r="AF127" t="s">
        <v>485</v>
      </c>
      <c r="AG127">
        <v>278</v>
      </c>
      <c r="AH127">
        <v>283.55</v>
      </c>
      <c r="AI127">
        <v>274.05</v>
      </c>
      <c r="AJ127">
        <v>275.60000000000002</v>
      </c>
      <c r="AK127">
        <v>1698300</v>
      </c>
      <c r="AL127">
        <v>436412565</v>
      </c>
      <c r="AM127">
        <v>1566000</v>
      </c>
      <c r="AN127">
        <v>1565</v>
      </c>
      <c r="AP127" t="s">
        <v>485</v>
      </c>
      <c r="AQ127">
        <v>291.35000000000002</v>
      </c>
      <c r="AR127">
        <v>292.60000000000002</v>
      </c>
      <c r="AS127">
        <v>272.7</v>
      </c>
      <c r="AT127">
        <v>274</v>
      </c>
      <c r="AU127">
        <v>1679400</v>
      </c>
      <c r="AV127">
        <v>561503115</v>
      </c>
      <c r="AW127">
        <v>2001600</v>
      </c>
      <c r="AX127">
        <v>1960</v>
      </c>
    </row>
    <row r="128" spans="2:50" x14ac:dyDescent="0.3">
      <c r="B128" t="s">
        <v>535</v>
      </c>
      <c r="C128">
        <v>358.3</v>
      </c>
      <c r="D128">
        <v>365.8</v>
      </c>
      <c r="E128">
        <v>356.55</v>
      </c>
      <c r="F128">
        <v>362.55</v>
      </c>
      <c r="G128">
        <v>8202600</v>
      </c>
      <c r="H128">
        <v>2483543430</v>
      </c>
      <c r="I128">
        <v>6847200</v>
      </c>
      <c r="J128">
        <v>2321</v>
      </c>
      <c r="L128" t="s">
        <v>535</v>
      </c>
      <c r="M128">
        <v>362.35</v>
      </c>
      <c r="N128">
        <v>366.8</v>
      </c>
      <c r="O128">
        <v>355.15</v>
      </c>
      <c r="P128">
        <v>359.5</v>
      </c>
      <c r="Q128">
        <v>8667000</v>
      </c>
      <c r="R128">
        <v>1913690340</v>
      </c>
      <c r="S128">
        <v>5308200</v>
      </c>
      <c r="T128">
        <v>1821</v>
      </c>
      <c r="V128" t="s">
        <v>535</v>
      </c>
      <c r="W128">
        <v>359.6</v>
      </c>
      <c r="X128">
        <v>363.55</v>
      </c>
      <c r="Y128">
        <v>357.15</v>
      </c>
      <c r="Z128">
        <v>361.3</v>
      </c>
      <c r="AA128">
        <v>9309600</v>
      </c>
      <c r="AB128">
        <v>1848822165</v>
      </c>
      <c r="AC128">
        <v>5132700</v>
      </c>
      <c r="AD128">
        <v>1753</v>
      </c>
      <c r="AF128" t="s">
        <v>535</v>
      </c>
      <c r="AG128">
        <v>351.55</v>
      </c>
      <c r="AH128">
        <v>362.3</v>
      </c>
      <c r="AI128">
        <v>349.25</v>
      </c>
      <c r="AJ128">
        <v>358.05</v>
      </c>
      <c r="AK128">
        <v>9417600</v>
      </c>
      <c r="AL128">
        <v>3460680585</v>
      </c>
      <c r="AM128">
        <v>9687600</v>
      </c>
      <c r="AN128">
        <v>3394</v>
      </c>
      <c r="AP128" t="s">
        <v>535</v>
      </c>
      <c r="AQ128">
        <v>350.85</v>
      </c>
      <c r="AR128">
        <v>355.6</v>
      </c>
      <c r="AS128">
        <v>343.6</v>
      </c>
      <c r="AT128">
        <v>346.55</v>
      </c>
      <c r="AU128">
        <v>9782100</v>
      </c>
      <c r="AV128">
        <v>3500541090</v>
      </c>
      <c r="AW128">
        <v>10038600</v>
      </c>
      <c r="AX128">
        <v>3415</v>
      </c>
    </row>
    <row r="129" spans="2:50" x14ac:dyDescent="0.3">
      <c r="B129" t="s">
        <v>127</v>
      </c>
      <c r="C129">
        <v>83</v>
      </c>
      <c r="D129">
        <v>83.9</v>
      </c>
      <c r="E129">
        <v>81.599999999999994</v>
      </c>
      <c r="F129">
        <v>82.8</v>
      </c>
      <c r="G129">
        <v>53492000</v>
      </c>
      <c r="H129">
        <v>2472147400</v>
      </c>
      <c r="I129">
        <v>29975300</v>
      </c>
      <c r="J129">
        <v>5449</v>
      </c>
      <c r="L129" t="s">
        <v>127</v>
      </c>
      <c r="M129">
        <v>83.25</v>
      </c>
      <c r="N129">
        <v>85.3</v>
      </c>
      <c r="O129">
        <v>82.85</v>
      </c>
      <c r="P129">
        <v>84</v>
      </c>
      <c r="Q129">
        <v>58974500</v>
      </c>
      <c r="R129">
        <v>2481570205</v>
      </c>
      <c r="S129">
        <v>29437800</v>
      </c>
      <c r="T129">
        <v>6310</v>
      </c>
      <c r="V129" t="s">
        <v>127</v>
      </c>
      <c r="W129">
        <v>81.5</v>
      </c>
      <c r="X129">
        <v>84.6</v>
      </c>
      <c r="Y129">
        <v>80.8</v>
      </c>
      <c r="Z129">
        <v>83.6</v>
      </c>
      <c r="AA129">
        <v>59533500</v>
      </c>
      <c r="AB129">
        <v>2268821900</v>
      </c>
      <c r="AC129">
        <v>27274900</v>
      </c>
      <c r="AD129">
        <v>5751</v>
      </c>
      <c r="AF129" t="s">
        <v>127</v>
      </c>
      <c r="AG129">
        <v>82.1</v>
      </c>
      <c r="AH129">
        <v>85.85</v>
      </c>
      <c r="AI129">
        <v>81.650000000000006</v>
      </c>
      <c r="AJ129">
        <v>82.05</v>
      </c>
      <c r="AK129">
        <v>59017500</v>
      </c>
      <c r="AL129">
        <v>4466340985</v>
      </c>
      <c r="AM129">
        <v>53294200</v>
      </c>
      <c r="AN129">
        <v>11448</v>
      </c>
      <c r="AP129" t="s">
        <v>127</v>
      </c>
      <c r="AQ129">
        <v>83.95</v>
      </c>
      <c r="AR129">
        <v>84.3</v>
      </c>
      <c r="AS129">
        <v>79.349999999999994</v>
      </c>
      <c r="AT129">
        <v>80.599999999999994</v>
      </c>
      <c r="AU129">
        <v>60470900</v>
      </c>
      <c r="AV129">
        <v>3053775075</v>
      </c>
      <c r="AW129">
        <v>37698100</v>
      </c>
      <c r="AX129">
        <v>8212</v>
      </c>
    </row>
    <row r="130" spans="2:50" x14ac:dyDescent="0.3">
      <c r="B130" t="s">
        <v>486</v>
      </c>
      <c r="C130">
        <v>32.6</v>
      </c>
      <c r="D130">
        <v>33.549999999999997</v>
      </c>
      <c r="E130">
        <v>31.4</v>
      </c>
      <c r="F130">
        <v>33.299999999999997</v>
      </c>
      <c r="G130">
        <v>54477000</v>
      </c>
      <c r="H130">
        <v>932744250</v>
      </c>
      <c r="I130">
        <v>28710000</v>
      </c>
      <c r="J130">
        <v>2735</v>
      </c>
      <c r="L130" t="s">
        <v>486</v>
      </c>
      <c r="M130">
        <v>33.65</v>
      </c>
      <c r="N130">
        <v>33.65</v>
      </c>
      <c r="O130">
        <v>32.450000000000003</v>
      </c>
      <c r="P130">
        <v>32.65</v>
      </c>
      <c r="Q130">
        <v>54954000</v>
      </c>
      <c r="R130">
        <v>692273700</v>
      </c>
      <c r="S130">
        <v>20916000</v>
      </c>
      <c r="T130">
        <v>2157</v>
      </c>
      <c r="V130" t="s">
        <v>486</v>
      </c>
      <c r="W130">
        <v>33.6</v>
      </c>
      <c r="X130">
        <v>34.6</v>
      </c>
      <c r="Y130">
        <v>32.549999999999997</v>
      </c>
      <c r="Z130">
        <v>33.200000000000003</v>
      </c>
      <c r="AA130">
        <v>55602000</v>
      </c>
      <c r="AB130">
        <v>2061608850</v>
      </c>
      <c r="AC130">
        <v>61263000</v>
      </c>
      <c r="AD130">
        <v>6112</v>
      </c>
      <c r="AF130" t="s">
        <v>486</v>
      </c>
      <c r="AG130">
        <v>31.25</v>
      </c>
      <c r="AH130">
        <v>32.75</v>
      </c>
      <c r="AI130">
        <v>30.45</v>
      </c>
      <c r="AJ130">
        <v>32.4</v>
      </c>
      <c r="AK130">
        <v>55053000</v>
      </c>
      <c r="AL130">
        <v>1014372900</v>
      </c>
      <c r="AM130">
        <v>31959000</v>
      </c>
      <c r="AN130">
        <v>3186</v>
      </c>
      <c r="AP130" t="s">
        <v>486</v>
      </c>
      <c r="AQ130">
        <v>31.7</v>
      </c>
      <c r="AR130">
        <v>32.049999999999997</v>
      </c>
      <c r="AS130">
        <v>30.1</v>
      </c>
      <c r="AT130">
        <v>31.25</v>
      </c>
      <c r="AU130">
        <v>53955000</v>
      </c>
      <c r="AV130">
        <v>768572550</v>
      </c>
      <c r="AW130">
        <v>24759000</v>
      </c>
      <c r="AX130">
        <v>2501</v>
      </c>
    </row>
    <row r="131" spans="2:50" x14ac:dyDescent="0.3">
      <c r="B131" t="s">
        <v>487</v>
      </c>
      <c r="C131">
        <v>279.14999999999998</v>
      </c>
      <c r="D131">
        <v>279.75</v>
      </c>
      <c r="E131">
        <v>272.39999999999998</v>
      </c>
      <c r="F131">
        <v>273.85000000000002</v>
      </c>
      <c r="G131">
        <v>16896000</v>
      </c>
      <c r="H131">
        <v>4809207225</v>
      </c>
      <c r="I131">
        <v>17463000</v>
      </c>
      <c r="J131">
        <v>10056</v>
      </c>
      <c r="L131" t="s">
        <v>487</v>
      </c>
      <c r="M131">
        <v>284.45</v>
      </c>
      <c r="N131">
        <v>286.05</v>
      </c>
      <c r="O131">
        <v>278.45</v>
      </c>
      <c r="P131">
        <v>284.10000000000002</v>
      </c>
      <c r="Q131">
        <v>18922500</v>
      </c>
      <c r="R131">
        <v>5055654000</v>
      </c>
      <c r="S131">
        <v>17869500</v>
      </c>
      <c r="T131">
        <v>10817</v>
      </c>
      <c r="V131" t="s">
        <v>487</v>
      </c>
      <c r="W131">
        <v>271.85000000000002</v>
      </c>
      <c r="X131">
        <v>284.5</v>
      </c>
      <c r="Y131">
        <v>269.60000000000002</v>
      </c>
      <c r="Z131">
        <v>283.8</v>
      </c>
      <c r="AA131">
        <v>17910000</v>
      </c>
      <c r="AB131">
        <v>5974084500</v>
      </c>
      <c r="AC131">
        <v>21313500</v>
      </c>
      <c r="AD131">
        <v>12582</v>
      </c>
      <c r="AF131" t="s">
        <v>487</v>
      </c>
      <c r="AG131">
        <v>270</v>
      </c>
      <c r="AH131">
        <v>280.75</v>
      </c>
      <c r="AI131">
        <v>266.39999999999998</v>
      </c>
      <c r="AJ131">
        <v>272.10000000000002</v>
      </c>
      <c r="AK131">
        <v>16974000</v>
      </c>
      <c r="AL131">
        <v>7269061875</v>
      </c>
      <c r="AM131">
        <v>26403000</v>
      </c>
      <c r="AN131">
        <v>14992</v>
      </c>
      <c r="AP131" t="s">
        <v>487</v>
      </c>
      <c r="AQ131">
        <v>273.64999999999998</v>
      </c>
      <c r="AR131">
        <v>275.75</v>
      </c>
      <c r="AS131">
        <v>260.14999999999998</v>
      </c>
      <c r="AT131">
        <v>265.35000000000002</v>
      </c>
      <c r="AU131">
        <v>18709500</v>
      </c>
      <c r="AV131">
        <v>5043172650</v>
      </c>
      <c r="AW131">
        <v>18985500</v>
      </c>
      <c r="AX131">
        <v>10939</v>
      </c>
    </row>
    <row r="132" spans="2:50" x14ac:dyDescent="0.3">
      <c r="B132" t="s">
        <v>488</v>
      </c>
      <c r="C132">
        <v>1976</v>
      </c>
      <c r="D132">
        <v>2022.1</v>
      </c>
      <c r="E132">
        <v>1961</v>
      </c>
      <c r="F132">
        <v>2010.7</v>
      </c>
      <c r="G132">
        <v>10898250</v>
      </c>
      <c r="H132">
        <v>12487407462.5</v>
      </c>
      <c r="I132">
        <v>6242250</v>
      </c>
      <c r="J132">
        <v>15002</v>
      </c>
      <c r="L132" t="s">
        <v>488</v>
      </c>
      <c r="M132">
        <v>1946</v>
      </c>
      <c r="N132">
        <v>1989.85</v>
      </c>
      <c r="O132">
        <v>1936.05</v>
      </c>
      <c r="P132">
        <v>1983.35</v>
      </c>
      <c r="Q132">
        <v>12639000</v>
      </c>
      <c r="R132">
        <v>6926967400</v>
      </c>
      <c r="S132">
        <v>3511500</v>
      </c>
      <c r="T132">
        <v>10630</v>
      </c>
      <c r="V132" t="s">
        <v>488</v>
      </c>
      <c r="W132">
        <v>1949.95</v>
      </c>
      <c r="X132">
        <v>1959</v>
      </c>
      <c r="Y132">
        <v>1932.1</v>
      </c>
      <c r="Z132">
        <v>1947.85</v>
      </c>
      <c r="AA132">
        <v>13648250</v>
      </c>
      <c r="AB132">
        <v>5235908950</v>
      </c>
      <c r="AC132">
        <v>2693750</v>
      </c>
      <c r="AD132">
        <v>8650</v>
      </c>
      <c r="AF132" t="s">
        <v>488</v>
      </c>
      <c r="AG132">
        <v>1921</v>
      </c>
      <c r="AH132">
        <v>1964.65</v>
      </c>
      <c r="AI132">
        <v>1908.25</v>
      </c>
      <c r="AJ132">
        <v>1949.7</v>
      </c>
      <c r="AK132">
        <v>13807250</v>
      </c>
      <c r="AL132">
        <v>4693382650</v>
      </c>
      <c r="AM132">
        <v>2412750</v>
      </c>
      <c r="AN132">
        <v>8693</v>
      </c>
      <c r="AP132" t="s">
        <v>488</v>
      </c>
      <c r="AQ132">
        <v>1903.8</v>
      </c>
      <c r="AR132">
        <v>1946.3</v>
      </c>
      <c r="AS132">
        <v>1875</v>
      </c>
      <c r="AT132">
        <v>1940.4</v>
      </c>
      <c r="AU132">
        <v>13695750</v>
      </c>
      <c r="AV132">
        <v>6298925087.5</v>
      </c>
      <c r="AW132">
        <v>3283250</v>
      </c>
      <c r="AX132">
        <v>11727</v>
      </c>
    </row>
    <row r="133" spans="2:50" x14ac:dyDescent="0.3">
      <c r="B133" t="s">
        <v>489</v>
      </c>
      <c r="C133">
        <v>514.65</v>
      </c>
      <c r="D133">
        <v>529.95000000000005</v>
      </c>
      <c r="E133">
        <v>514.20000000000005</v>
      </c>
      <c r="F133">
        <v>527.79999999999995</v>
      </c>
      <c r="G133">
        <v>14619600</v>
      </c>
      <c r="H133">
        <v>3080968620</v>
      </c>
      <c r="I133">
        <v>5875200</v>
      </c>
      <c r="J133">
        <v>3293</v>
      </c>
      <c r="L133" t="s">
        <v>489</v>
      </c>
      <c r="M133">
        <v>517.79999999999995</v>
      </c>
      <c r="N133">
        <v>521.54999999999995</v>
      </c>
      <c r="O133">
        <v>510.2</v>
      </c>
      <c r="P133">
        <v>518.45000000000005</v>
      </c>
      <c r="Q133">
        <v>14839200</v>
      </c>
      <c r="R133">
        <v>1287250980</v>
      </c>
      <c r="S133">
        <v>2491200</v>
      </c>
      <c r="T133">
        <v>1947</v>
      </c>
      <c r="V133" t="s">
        <v>489</v>
      </c>
      <c r="W133">
        <v>513</v>
      </c>
      <c r="X133">
        <v>524.79999999999995</v>
      </c>
      <c r="Y133">
        <v>511.05</v>
      </c>
      <c r="Z133">
        <v>519.6</v>
      </c>
      <c r="AA133">
        <v>14876400</v>
      </c>
      <c r="AB133">
        <v>1293758280</v>
      </c>
      <c r="AC133">
        <v>2497200</v>
      </c>
      <c r="AD133">
        <v>2015</v>
      </c>
      <c r="AF133" t="s">
        <v>489</v>
      </c>
      <c r="AG133">
        <v>509.05</v>
      </c>
      <c r="AH133">
        <v>519.70000000000005</v>
      </c>
      <c r="AI133">
        <v>503.15</v>
      </c>
      <c r="AJ133">
        <v>512.45000000000005</v>
      </c>
      <c r="AK133">
        <v>14989200</v>
      </c>
      <c r="AL133">
        <v>1652398980</v>
      </c>
      <c r="AM133">
        <v>3214800</v>
      </c>
      <c r="AN133">
        <v>2569</v>
      </c>
      <c r="AP133" t="s">
        <v>489</v>
      </c>
      <c r="AQ133">
        <v>511.25</v>
      </c>
      <c r="AR133">
        <v>515.20000000000005</v>
      </c>
      <c r="AS133">
        <v>502.1</v>
      </c>
      <c r="AT133">
        <v>504.05</v>
      </c>
      <c r="AU133">
        <v>15212400</v>
      </c>
      <c r="AV133">
        <v>1770095460</v>
      </c>
      <c r="AW133">
        <v>3480000</v>
      </c>
      <c r="AX133">
        <v>2809</v>
      </c>
    </row>
    <row r="134" spans="2:50" x14ac:dyDescent="0.3">
      <c r="B134" t="s">
        <v>490</v>
      </c>
      <c r="C134">
        <v>843.2</v>
      </c>
      <c r="D134">
        <v>852.55</v>
      </c>
      <c r="E134">
        <v>834.05</v>
      </c>
      <c r="F134">
        <v>846.7</v>
      </c>
      <c r="G134">
        <v>6615000</v>
      </c>
      <c r="H134">
        <v>3055626825</v>
      </c>
      <c r="I134">
        <v>3618750</v>
      </c>
      <c r="J134">
        <v>3826</v>
      </c>
      <c r="L134" t="s">
        <v>490</v>
      </c>
      <c r="M134">
        <v>848.95</v>
      </c>
      <c r="N134">
        <v>860.95</v>
      </c>
      <c r="O134">
        <v>842</v>
      </c>
      <c r="P134">
        <v>848.25</v>
      </c>
      <c r="Q134">
        <v>7082250</v>
      </c>
      <c r="R134">
        <v>2031443700</v>
      </c>
      <c r="S134">
        <v>2393250</v>
      </c>
      <c r="T134">
        <v>2835</v>
      </c>
      <c r="V134" t="s">
        <v>490</v>
      </c>
      <c r="W134">
        <v>824.25</v>
      </c>
      <c r="X134">
        <v>854.5</v>
      </c>
      <c r="Y134">
        <v>818.9</v>
      </c>
      <c r="Z134">
        <v>849.7</v>
      </c>
      <c r="AA134">
        <v>7287750</v>
      </c>
      <c r="AB134">
        <v>3187277437.5</v>
      </c>
      <c r="AC134">
        <v>3786750</v>
      </c>
      <c r="AD134">
        <v>4461</v>
      </c>
      <c r="AF134" t="s">
        <v>490</v>
      </c>
      <c r="AG134">
        <v>824.75</v>
      </c>
      <c r="AH134">
        <v>844</v>
      </c>
      <c r="AI134">
        <v>816.4</v>
      </c>
      <c r="AJ134">
        <v>827.1</v>
      </c>
      <c r="AK134">
        <v>7148250</v>
      </c>
      <c r="AL134">
        <v>3551205937.5</v>
      </c>
      <c r="AM134">
        <v>4277250</v>
      </c>
      <c r="AN134">
        <v>4952</v>
      </c>
      <c r="AP134" t="s">
        <v>490</v>
      </c>
      <c r="AQ134">
        <v>842.65</v>
      </c>
      <c r="AR134">
        <v>843.3</v>
      </c>
      <c r="AS134">
        <v>809.5</v>
      </c>
      <c r="AT134">
        <v>814.85</v>
      </c>
      <c r="AU134">
        <v>7260000</v>
      </c>
      <c r="AV134">
        <v>5566825162.5</v>
      </c>
      <c r="AW134">
        <v>6794250</v>
      </c>
      <c r="AX134">
        <v>7900</v>
      </c>
    </row>
    <row r="135" spans="2:50" x14ac:dyDescent="0.3">
      <c r="B135" t="s">
        <v>133</v>
      </c>
      <c r="C135">
        <v>2586.1999999999998</v>
      </c>
      <c r="D135">
        <v>2624.3</v>
      </c>
      <c r="E135">
        <v>2576.6</v>
      </c>
      <c r="F135">
        <v>2596</v>
      </c>
      <c r="G135">
        <v>777500</v>
      </c>
      <c r="H135">
        <v>1916499375</v>
      </c>
      <c r="I135">
        <v>737500</v>
      </c>
      <c r="J135">
        <v>1384</v>
      </c>
      <c r="L135" t="s">
        <v>133</v>
      </c>
      <c r="M135">
        <v>2587.9499999999998</v>
      </c>
      <c r="N135">
        <v>2619.4499999999998</v>
      </c>
      <c r="O135">
        <v>2559.8000000000002</v>
      </c>
      <c r="P135">
        <v>2606.8000000000002</v>
      </c>
      <c r="Q135">
        <v>773000</v>
      </c>
      <c r="R135">
        <v>2744364400</v>
      </c>
      <c r="S135">
        <v>1059500</v>
      </c>
      <c r="T135">
        <v>2010</v>
      </c>
      <c r="V135" t="s">
        <v>133</v>
      </c>
      <c r="W135">
        <v>2495.85</v>
      </c>
      <c r="X135">
        <v>2575</v>
      </c>
      <c r="Y135">
        <v>2495.85</v>
      </c>
      <c r="Z135">
        <v>2561.4</v>
      </c>
      <c r="AA135">
        <v>793000</v>
      </c>
      <c r="AB135">
        <v>3052388425</v>
      </c>
      <c r="AC135">
        <v>1202000</v>
      </c>
      <c r="AD135">
        <v>2253</v>
      </c>
      <c r="AF135" t="s">
        <v>133</v>
      </c>
      <c r="AG135">
        <v>2516</v>
      </c>
      <c r="AH135">
        <v>2529.1</v>
      </c>
      <c r="AI135">
        <v>2460.8000000000002</v>
      </c>
      <c r="AJ135">
        <v>2491.3000000000002</v>
      </c>
      <c r="AK135">
        <v>749000</v>
      </c>
      <c r="AL135">
        <v>1748802900</v>
      </c>
      <c r="AM135">
        <v>703000</v>
      </c>
      <c r="AN135">
        <v>1353</v>
      </c>
      <c r="AP135" t="s">
        <v>133</v>
      </c>
      <c r="AQ135">
        <v>2472.9499999999998</v>
      </c>
      <c r="AR135">
        <v>2517.9499999999998</v>
      </c>
      <c r="AS135">
        <v>2464.0500000000002</v>
      </c>
      <c r="AT135">
        <v>2493</v>
      </c>
      <c r="AU135">
        <v>758000</v>
      </c>
      <c r="AV135">
        <v>2784457575</v>
      </c>
      <c r="AW135">
        <v>1115500</v>
      </c>
      <c r="AX135">
        <v>2147</v>
      </c>
    </row>
    <row r="136" spans="2:50" x14ac:dyDescent="0.3">
      <c r="B136" t="s">
        <v>134</v>
      </c>
      <c r="C136">
        <v>300.85000000000002</v>
      </c>
      <c r="D136">
        <v>309.60000000000002</v>
      </c>
      <c r="E136">
        <v>299.8</v>
      </c>
      <c r="F136">
        <v>301.10000000000002</v>
      </c>
      <c r="G136">
        <v>2280000</v>
      </c>
      <c r="H136">
        <v>944057250</v>
      </c>
      <c r="I136">
        <v>3093000</v>
      </c>
      <c r="J136">
        <v>972</v>
      </c>
      <c r="L136" t="s">
        <v>134</v>
      </c>
      <c r="M136">
        <v>305.95</v>
      </c>
      <c r="N136">
        <v>307.5</v>
      </c>
      <c r="O136">
        <v>299.05</v>
      </c>
      <c r="P136">
        <v>301.39999999999998</v>
      </c>
      <c r="Q136">
        <v>2331000</v>
      </c>
      <c r="R136">
        <v>715400700</v>
      </c>
      <c r="S136">
        <v>2361000</v>
      </c>
      <c r="T136">
        <v>744</v>
      </c>
      <c r="V136" t="s">
        <v>134</v>
      </c>
      <c r="W136">
        <v>307.5</v>
      </c>
      <c r="X136">
        <v>308.8</v>
      </c>
      <c r="Y136">
        <v>301.39999999999998</v>
      </c>
      <c r="Z136">
        <v>304.5</v>
      </c>
      <c r="AA136">
        <v>2463000</v>
      </c>
      <c r="AB136">
        <v>864160200</v>
      </c>
      <c r="AC136">
        <v>2832000</v>
      </c>
      <c r="AD136">
        <v>918</v>
      </c>
      <c r="AF136" t="s">
        <v>134</v>
      </c>
      <c r="AG136">
        <v>294.60000000000002</v>
      </c>
      <c r="AH136">
        <v>318.95</v>
      </c>
      <c r="AI136">
        <v>292.25</v>
      </c>
      <c r="AJ136">
        <v>303.60000000000002</v>
      </c>
      <c r="AK136">
        <v>2412000</v>
      </c>
      <c r="AL136">
        <v>3385147800</v>
      </c>
      <c r="AM136">
        <v>10992000</v>
      </c>
      <c r="AN136">
        <v>3374</v>
      </c>
      <c r="AP136" t="s">
        <v>134</v>
      </c>
      <c r="AQ136">
        <v>304.2</v>
      </c>
      <c r="AR136">
        <v>305</v>
      </c>
      <c r="AS136">
        <v>294.45</v>
      </c>
      <c r="AT136">
        <v>295.95</v>
      </c>
      <c r="AU136">
        <v>2157000</v>
      </c>
      <c r="AV136">
        <v>779965950</v>
      </c>
      <c r="AW136">
        <v>2610000</v>
      </c>
      <c r="AX136">
        <v>818</v>
      </c>
    </row>
    <row r="137" spans="2:50" x14ac:dyDescent="0.3">
      <c r="B137" t="s">
        <v>491</v>
      </c>
      <c r="C137">
        <v>311.64999999999998</v>
      </c>
      <c r="D137">
        <v>317</v>
      </c>
      <c r="E137">
        <v>305.89999999999998</v>
      </c>
      <c r="F137">
        <v>313.45</v>
      </c>
      <c r="G137">
        <v>3597750</v>
      </c>
      <c r="H137">
        <v>1149127425</v>
      </c>
      <c r="I137">
        <v>3693600</v>
      </c>
      <c r="J137">
        <v>2421</v>
      </c>
      <c r="L137" t="s">
        <v>491</v>
      </c>
      <c r="M137">
        <v>310.8</v>
      </c>
      <c r="N137">
        <v>326.25</v>
      </c>
      <c r="O137">
        <v>310.8</v>
      </c>
      <c r="P137">
        <v>314.95</v>
      </c>
      <c r="Q137">
        <v>4039200</v>
      </c>
      <c r="R137">
        <v>1996576020</v>
      </c>
      <c r="S137">
        <v>6257250</v>
      </c>
      <c r="T137">
        <v>4163</v>
      </c>
      <c r="V137" t="s">
        <v>491</v>
      </c>
      <c r="W137">
        <v>302.8</v>
      </c>
      <c r="X137">
        <v>309.45</v>
      </c>
      <c r="Y137">
        <v>299.64999999999998</v>
      </c>
      <c r="Z137">
        <v>308.14999999999998</v>
      </c>
      <c r="AA137">
        <v>4263300</v>
      </c>
      <c r="AB137">
        <v>746909572.5</v>
      </c>
      <c r="AC137">
        <v>2448900</v>
      </c>
      <c r="AD137">
        <v>1645</v>
      </c>
      <c r="AF137" t="s">
        <v>491</v>
      </c>
      <c r="AG137">
        <v>304.89999999999998</v>
      </c>
      <c r="AH137">
        <v>311.35000000000002</v>
      </c>
      <c r="AI137">
        <v>299.14999999999998</v>
      </c>
      <c r="AJ137">
        <v>302.55</v>
      </c>
      <c r="AK137">
        <v>4255200</v>
      </c>
      <c r="AL137">
        <v>905929515</v>
      </c>
      <c r="AM137">
        <v>2970000</v>
      </c>
      <c r="AN137">
        <v>1894</v>
      </c>
      <c r="AP137" t="s">
        <v>491</v>
      </c>
      <c r="AQ137">
        <v>335.65</v>
      </c>
      <c r="AR137">
        <v>335.75</v>
      </c>
      <c r="AS137">
        <v>298.39999999999998</v>
      </c>
      <c r="AT137">
        <v>299.8</v>
      </c>
      <c r="AU137">
        <v>4490100</v>
      </c>
      <c r="AV137">
        <v>1329908557.5</v>
      </c>
      <c r="AW137">
        <v>4255200</v>
      </c>
      <c r="AX137">
        <v>2869</v>
      </c>
    </row>
    <row r="138" spans="2:50" x14ac:dyDescent="0.3">
      <c r="B138" t="s">
        <v>492</v>
      </c>
      <c r="C138">
        <v>923.5</v>
      </c>
      <c r="D138">
        <v>941.75</v>
      </c>
      <c r="E138">
        <v>907</v>
      </c>
      <c r="F138">
        <v>912.45</v>
      </c>
      <c r="G138">
        <v>846300</v>
      </c>
      <c r="H138">
        <v>1669919895</v>
      </c>
      <c r="I138">
        <v>1801800</v>
      </c>
      <c r="J138">
        <v>2452</v>
      </c>
      <c r="L138" t="s">
        <v>492</v>
      </c>
      <c r="M138">
        <v>865.35</v>
      </c>
      <c r="N138">
        <v>930.9</v>
      </c>
      <c r="O138">
        <v>861.7</v>
      </c>
      <c r="P138">
        <v>924.9</v>
      </c>
      <c r="Q138">
        <v>1026900</v>
      </c>
      <c r="R138">
        <v>1845645235</v>
      </c>
      <c r="S138">
        <v>2042600</v>
      </c>
      <c r="T138">
        <v>2761</v>
      </c>
      <c r="V138" t="s">
        <v>492</v>
      </c>
      <c r="W138">
        <v>881.9</v>
      </c>
      <c r="X138">
        <v>885.95</v>
      </c>
      <c r="Y138">
        <v>873.25</v>
      </c>
      <c r="Z138">
        <v>877</v>
      </c>
      <c r="AA138">
        <v>1032500</v>
      </c>
      <c r="AB138">
        <v>632004240</v>
      </c>
      <c r="AC138">
        <v>718900</v>
      </c>
      <c r="AD138">
        <v>999</v>
      </c>
      <c r="AF138" t="s">
        <v>492</v>
      </c>
      <c r="AG138">
        <v>880.5</v>
      </c>
      <c r="AH138">
        <v>892.05</v>
      </c>
      <c r="AI138">
        <v>871</v>
      </c>
      <c r="AJ138">
        <v>876</v>
      </c>
      <c r="AK138">
        <v>949900</v>
      </c>
      <c r="AL138">
        <v>695416015</v>
      </c>
      <c r="AM138">
        <v>790300</v>
      </c>
      <c r="AN138">
        <v>1065</v>
      </c>
      <c r="AP138" t="s">
        <v>492</v>
      </c>
      <c r="AQ138">
        <v>918.3</v>
      </c>
      <c r="AR138">
        <v>927</v>
      </c>
      <c r="AS138">
        <v>876</v>
      </c>
      <c r="AT138">
        <v>879.85</v>
      </c>
      <c r="AU138">
        <v>971600</v>
      </c>
      <c r="AV138">
        <v>1075012715</v>
      </c>
      <c r="AW138">
        <v>1196300</v>
      </c>
      <c r="AX138">
        <v>1620</v>
      </c>
    </row>
    <row r="139" spans="2:50" x14ac:dyDescent="0.3">
      <c r="B139" t="s">
        <v>493</v>
      </c>
      <c r="C139">
        <v>154.5</v>
      </c>
      <c r="D139">
        <v>159</v>
      </c>
      <c r="E139">
        <v>140.85</v>
      </c>
      <c r="F139">
        <v>147.69999999999999</v>
      </c>
      <c r="G139">
        <v>4080000</v>
      </c>
      <c r="H139">
        <v>1336604175</v>
      </c>
      <c r="I139">
        <v>9093300</v>
      </c>
      <c r="J139">
        <v>4127</v>
      </c>
      <c r="L139" t="s">
        <v>493</v>
      </c>
      <c r="M139">
        <v>156.75</v>
      </c>
      <c r="N139">
        <v>163.19999999999999</v>
      </c>
      <c r="O139">
        <v>154.5</v>
      </c>
      <c r="P139">
        <v>155.55000000000001</v>
      </c>
      <c r="Q139">
        <v>4443800</v>
      </c>
      <c r="R139">
        <v>678838475</v>
      </c>
      <c r="S139">
        <v>4287400</v>
      </c>
      <c r="T139">
        <v>1994</v>
      </c>
      <c r="V139" t="s">
        <v>493</v>
      </c>
      <c r="W139">
        <v>151.9</v>
      </c>
      <c r="X139">
        <v>159.35</v>
      </c>
      <c r="Y139">
        <v>149.80000000000001</v>
      </c>
      <c r="Z139">
        <v>158.1</v>
      </c>
      <c r="AA139">
        <v>4469300</v>
      </c>
      <c r="AB139">
        <v>480051270</v>
      </c>
      <c r="AC139">
        <v>3100800</v>
      </c>
      <c r="AD139">
        <v>1597</v>
      </c>
      <c r="AF139" t="s">
        <v>493</v>
      </c>
      <c r="AG139">
        <v>154.65</v>
      </c>
      <c r="AH139">
        <v>156.6</v>
      </c>
      <c r="AI139">
        <v>145.9</v>
      </c>
      <c r="AJ139">
        <v>151.35</v>
      </c>
      <c r="AK139">
        <v>4505000</v>
      </c>
      <c r="AL139">
        <v>648789105</v>
      </c>
      <c r="AM139">
        <v>4294200</v>
      </c>
      <c r="AN139">
        <v>2301</v>
      </c>
      <c r="AP139" t="s">
        <v>493</v>
      </c>
      <c r="AQ139">
        <v>164.05</v>
      </c>
      <c r="AR139">
        <v>164.65</v>
      </c>
      <c r="AS139">
        <v>147.55000000000001</v>
      </c>
      <c r="AT139">
        <v>149.85</v>
      </c>
      <c r="AU139">
        <v>4304400</v>
      </c>
      <c r="AV139">
        <v>1286470325</v>
      </c>
      <c r="AW139">
        <v>8403100</v>
      </c>
      <c r="AX139">
        <v>3648</v>
      </c>
    </row>
    <row r="140" spans="2:50" x14ac:dyDescent="0.3">
      <c r="B140" t="s">
        <v>138</v>
      </c>
      <c r="C140">
        <v>3546.95</v>
      </c>
      <c r="D140">
        <v>3659.6</v>
      </c>
      <c r="E140">
        <v>3517.3</v>
      </c>
      <c r="F140">
        <v>3636.1</v>
      </c>
      <c r="G140">
        <v>2150600</v>
      </c>
      <c r="H140">
        <v>5604539500</v>
      </c>
      <c r="I140">
        <v>1558400</v>
      </c>
      <c r="J140">
        <v>6403</v>
      </c>
      <c r="L140" t="s">
        <v>138</v>
      </c>
      <c r="M140">
        <v>3562</v>
      </c>
      <c r="N140">
        <v>3574.9</v>
      </c>
      <c r="O140">
        <v>3490.1</v>
      </c>
      <c r="P140">
        <v>3557.7</v>
      </c>
      <c r="Q140">
        <v>2255400</v>
      </c>
      <c r="R140">
        <v>3006950570</v>
      </c>
      <c r="S140">
        <v>850600</v>
      </c>
      <c r="T140">
        <v>3912</v>
      </c>
      <c r="V140" t="s">
        <v>138</v>
      </c>
      <c r="W140">
        <v>3445</v>
      </c>
      <c r="X140">
        <v>3579.15</v>
      </c>
      <c r="Y140">
        <v>3436.95</v>
      </c>
      <c r="Z140">
        <v>3520.8</v>
      </c>
      <c r="AA140">
        <v>2323600</v>
      </c>
      <c r="AB140">
        <v>6649416940</v>
      </c>
      <c r="AC140">
        <v>1890000</v>
      </c>
      <c r="AD140">
        <v>8467</v>
      </c>
      <c r="AF140" t="s">
        <v>138</v>
      </c>
      <c r="AG140">
        <v>3374.2</v>
      </c>
      <c r="AH140">
        <v>3485.85</v>
      </c>
      <c r="AI140">
        <v>3329.35</v>
      </c>
      <c r="AJ140">
        <v>3426</v>
      </c>
      <c r="AK140">
        <v>2309000</v>
      </c>
      <c r="AL140">
        <v>2918172420</v>
      </c>
      <c r="AM140">
        <v>853000</v>
      </c>
      <c r="AN140">
        <v>3967</v>
      </c>
      <c r="AP140" t="s">
        <v>138</v>
      </c>
      <c r="AQ140">
        <v>3575.1</v>
      </c>
      <c r="AR140">
        <v>3577</v>
      </c>
      <c r="AS140">
        <v>3288.5</v>
      </c>
      <c r="AT140">
        <v>3314.85</v>
      </c>
      <c r="AU140">
        <v>2351600</v>
      </c>
      <c r="AV140">
        <v>3297877680</v>
      </c>
      <c r="AW140">
        <v>963400</v>
      </c>
      <c r="AX140">
        <v>4475</v>
      </c>
    </row>
    <row r="141" spans="2:50" x14ac:dyDescent="0.3">
      <c r="B141" t="s">
        <v>494</v>
      </c>
      <c r="C141">
        <v>367.65</v>
      </c>
      <c r="D141">
        <v>375</v>
      </c>
      <c r="E141">
        <v>363.8</v>
      </c>
      <c r="F141">
        <v>372.4</v>
      </c>
      <c r="G141">
        <v>18021600</v>
      </c>
      <c r="H141">
        <v>3905945685</v>
      </c>
      <c r="I141">
        <v>10549800</v>
      </c>
      <c r="J141">
        <v>9612</v>
      </c>
      <c r="L141" t="s">
        <v>494</v>
      </c>
      <c r="M141">
        <v>359.8</v>
      </c>
      <c r="N141">
        <v>371</v>
      </c>
      <c r="O141">
        <v>356.7</v>
      </c>
      <c r="P141">
        <v>367.45</v>
      </c>
      <c r="Q141">
        <v>18704700</v>
      </c>
      <c r="R141">
        <v>3558820275</v>
      </c>
      <c r="S141">
        <v>9774000</v>
      </c>
      <c r="T141">
        <v>9544</v>
      </c>
      <c r="V141" t="s">
        <v>494</v>
      </c>
      <c r="W141">
        <v>336.95</v>
      </c>
      <c r="X141">
        <v>359.9</v>
      </c>
      <c r="Y141">
        <v>336.85</v>
      </c>
      <c r="Z141">
        <v>357.9</v>
      </c>
      <c r="AA141">
        <v>18064800</v>
      </c>
      <c r="AB141">
        <v>4957707375</v>
      </c>
      <c r="AC141">
        <v>13991400</v>
      </c>
      <c r="AD141">
        <v>13957</v>
      </c>
      <c r="AF141" t="s">
        <v>494</v>
      </c>
      <c r="AG141">
        <v>377.65</v>
      </c>
      <c r="AH141">
        <v>378</v>
      </c>
      <c r="AI141">
        <v>334.15</v>
      </c>
      <c r="AJ141">
        <v>338.55</v>
      </c>
      <c r="AK141">
        <v>17747100</v>
      </c>
      <c r="AL141">
        <v>6295045365</v>
      </c>
      <c r="AM141">
        <v>17890200</v>
      </c>
      <c r="AN141">
        <v>17148</v>
      </c>
      <c r="AP141" t="s">
        <v>494</v>
      </c>
      <c r="AQ141">
        <v>380.65</v>
      </c>
      <c r="AR141">
        <v>384.95</v>
      </c>
      <c r="AS141">
        <v>364.05</v>
      </c>
      <c r="AT141">
        <v>376.4</v>
      </c>
      <c r="AU141">
        <v>16151400</v>
      </c>
      <c r="AV141">
        <v>2390220180</v>
      </c>
      <c r="AW141">
        <v>6371100</v>
      </c>
      <c r="AX141">
        <v>6358</v>
      </c>
    </row>
    <row r="142" spans="2:50" x14ac:dyDescent="0.3">
      <c r="B142" t="s">
        <v>495</v>
      </c>
      <c r="C142">
        <v>89.2</v>
      </c>
      <c r="D142">
        <v>90.3</v>
      </c>
      <c r="E142">
        <v>88.4</v>
      </c>
      <c r="F142">
        <v>89.25</v>
      </c>
      <c r="G142">
        <v>95795000</v>
      </c>
      <c r="H142">
        <v>1493771650</v>
      </c>
      <c r="I142">
        <v>16754500</v>
      </c>
      <c r="J142">
        <v>3930</v>
      </c>
      <c r="L142" t="s">
        <v>495</v>
      </c>
      <c r="M142">
        <v>89</v>
      </c>
      <c r="N142">
        <v>91.75</v>
      </c>
      <c r="O142">
        <v>88.2</v>
      </c>
      <c r="P142">
        <v>90.15</v>
      </c>
      <c r="Q142">
        <v>95532500</v>
      </c>
      <c r="R142">
        <v>2928427600</v>
      </c>
      <c r="S142">
        <v>32469500</v>
      </c>
      <c r="T142">
        <v>7313</v>
      </c>
      <c r="V142" t="s">
        <v>495</v>
      </c>
      <c r="W142">
        <v>90.15</v>
      </c>
      <c r="X142">
        <v>90.65</v>
      </c>
      <c r="Y142">
        <v>88.45</v>
      </c>
      <c r="Z142">
        <v>88.85</v>
      </c>
      <c r="AA142">
        <v>96694500</v>
      </c>
      <c r="AB142">
        <v>1649738475</v>
      </c>
      <c r="AC142">
        <v>18483500</v>
      </c>
      <c r="AD142">
        <v>4633</v>
      </c>
      <c r="AF142" t="s">
        <v>495</v>
      </c>
      <c r="AG142">
        <v>94</v>
      </c>
      <c r="AH142">
        <v>94</v>
      </c>
      <c r="AI142">
        <v>89.65</v>
      </c>
      <c r="AJ142">
        <v>90.1</v>
      </c>
      <c r="AK142">
        <v>97923000</v>
      </c>
      <c r="AL142">
        <v>2708206025</v>
      </c>
      <c r="AM142">
        <v>29645000</v>
      </c>
      <c r="AN142">
        <v>7248</v>
      </c>
      <c r="AP142" t="s">
        <v>495</v>
      </c>
      <c r="AQ142">
        <v>93.5</v>
      </c>
      <c r="AR142">
        <v>95.8</v>
      </c>
      <c r="AS142">
        <v>90.2</v>
      </c>
      <c r="AT142">
        <v>92.35</v>
      </c>
      <c r="AU142">
        <v>99057000</v>
      </c>
      <c r="AV142">
        <v>7538725600</v>
      </c>
      <c r="AW142">
        <v>80776500</v>
      </c>
      <c r="AX142">
        <v>16694</v>
      </c>
    </row>
    <row r="143" spans="2:50" x14ac:dyDescent="0.3">
      <c r="B143" t="s">
        <v>496</v>
      </c>
      <c r="C143">
        <v>456.45</v>
      </c>
      <c r="D143">
        <v>466</v>
      </c>
      <c r="E143">
        <v>445.1</v>
      </c>
      <c r="F143">
        <v>449.5</v>
      </c>
      <c r="G143">
        <v>3490000</v>
      </c>
      <c r="H143">
        <v>1420325200</v>
      </c>
      <c r="I143">
        <v>3136000</v>
      </c>
      <c r="J143">
        <v>2911</v>
      </c>
      <c r="L143" t="s">
        <v>496</v>
      </c>
      <c r="M143">
        <v>456</v>
      </c>
      <c r="N143">
        <v>466.4</v>
      </c>
      <c r="O143">
        <v>452.1</v>
      </c>
      <c r="P143">
        <v>461.2</v>
      </c>
      <c r="Q143">
        <v>3632000</v>
      </c>
      <c r="R143">
        <v>1041978100</v>
      </c>
      <c r="S143">
        <v>2264000</v>
      </c>
      <c r="T143">
        <v>2164</v>
      </c>
      <c r="V143" t="s">
        <v>496</v>
      </c>
      <c r="W143">
        <v>437.35</v>
      </c>
      <c r="X143">
        <v>456</v>
      </c>
      <c r="Y143">
        <v>433.55</v>
      </c>
      <c r="Z143">
        <v>453.25</v>
      </c>
      <c r="AA143">
        <v>3759000</v>
      </c>
      <c r="AB143">
        <v>1145559550</v>
      </c>
      <c r="AC143">
        <v>2579000</v>
      </c>
      <c r="AD143">
        <v>2360</v>
      </c>
      <c r="AF143" t="s">
        <v>496</v>
      </c>
      <c r="AG143">
        <v>441.1</v>
      </c>
      <c r="AH143">
        <v>453.05</v>
      </c>
      <c r="AI143">
        <v>432.35</v>
      </c>
      <c r="AJ143">
        <v>435.8</v>
      </c>
      <c r="AK143">
        <v>3788000</v>
      </c>
      <c r="AL143">
        <v>1560038000</v>
      </c>
      <c r="AM143">
        <v>3528000</v>
      </c>
      <c r="AN143">
        <v>2995</v>
      </c>
      <c r="AP143" t="s">
        <v>496</v>
      </c>
      <c r="AQ143">
        <v>460.05</v>
      </c>
      <c r="AR143">
        <v>461.8</v>
      </c>
      <c r="AS143">
        <v>438.15</v>
      </c>
      <c r="AT143">
        <v>440.55</v>
      </c>
      <c r="AU143">
        <v>3600000</v>
      </c>
      <c r="AV143">
        <v>1554767350</v>
      </c>
      <c r="AW143">
        <v>3492000</v>
      </c>
      <c r="AX143">
        <v>3160</v>
      </c>
    </row>
    <row r="144" spans="2:50" x14ac:dyDescent="0.3">
      <c r="B144" t="s">
        <v>497</v>
      </c>
      <c r="C144">
        <v>185.7</v>
      </c>
      <c r="D144">
        <v>190.25</v>
      </c>
      <c r="E144">
        <v>185.7</v>
      </c>
      <c r="F144">
        <v>188.95</v>
      </c>
      <c r="G144">
        <v>22188800</v>
      </c>
      <c r="H144">
        <v>1623131360</v>
      </c>
      <c r="I144">
        <v>8608000</v>
      </c>
      <c r="J144">
        <v>1441</v>
      </c>
      <c r="L144" t="s">
        <v>497</v>
      </c>
      <c r="M144">
        <v>184.1</v>
      </c>
      <c r="N144">
        <v>191.25</v>
      </c>
      <c r="O144">
        <v>183.1</v>
      </c>
      <c r="P144">
        <v>188.25</v>
      </c>
      <c r="Q144">
        <v>24963200</v>
      </c>
      <c r="R144">
        <v>1035574560</v>
      </c>
      <c r="S144">
        <v>5500800</v>
      </c>
      <c r="T144">
        <v>1651</v>
      </c>
      <c r="V144" t="s">
        <v>497</v>
      </c>
      <c r="W144">
        <v>184.05</v>
      </c>
      <c r="X144">
        <v>185.8</v>
      </c>
      <c r="Y144">
        <v>182.75</v>
      </c>
      <c r="Z144">
        <v>184.7</v>
      </c>
      <c r="AA144">
        <v>24531200</v>
      </c>
      <c r="AB144">
        <v>1057720960</v>
      </c>
      <c r="AC144">
        <v>5740800</v>
      </c>
      <c r="AD144">
        <v>1557</v>
      </c>
      <c r="AF144" t="s">
        <v>497</v>
      </c>
      <c r="AG144">
        <v>183.25</v>
      </c>
      <c r="AH144">
        <v>185.2</v>
      </c>
      <c r="AI144">
        <v>178.8</v>
      </c>
      <c r="AJ144">
        <v>184.6</v>
      </c>
      <c r="AK144">
        <v>24025600</v>
      </c>
      <c r="AL144">
        <v>717247360</v>
      </c>
      <c r="AM144">
        <v>3920000</v>
      </c>
      <c r="AN144">
        <v>1182</v>
      </c>
      <c r="AP144" t="s">
        <v>497</v>
      </c>
      <c r="AQ144">
        <v>183.45</v>
      </c>
      <c r="AR144">
        <v>185.3</v>
      </c>
      <c r="AS144">
        <v>179.5</v>
      </c>
      <c r="AT144">
        <v>182.55</v>
      </c>
      <c r="AU144">
        <v>23651200</v>
      </c>
      <c r="AV144">
        <v>1617358240</v>
      </c>
      <c r="AW144">
        <v>8857600</v>
      </c>
      <c r="AX144">
        <v>2419</v>
      </c>
    </row>
    <row r="145" spans="2:50" x14ac:dyDescent="0.3">
      <c r="B145" t="s">
        <v>498</v>
      </c>
      <c r="C145">
        <v>26.7</v>
      </c>
      <c r="D145">
        <v>27.05</v>
      </c>
      <c r="E145">
        <v>26.1</v>
      </c>
      <c r="F145">
        <v>26.7</v>
      </c>
      <c r="G145">
        <v>21190400</v>
      </c>
      <c r="H145">
        <v>157006960</v>
      </c>
      <c r="I145">
        <v>5904800</v>
      </c>
      <c r="J145">
        <v>659</v>
      </c>
      <c r="L145" t="s">
        <v>498</v>
      </c>
      <c r="M145">
        <v>27.15</v>
      </c>
      <c r="N145">
        <v>27.65</v>
      </c>
      <c r="O145">
        <v>26.9</v>
      </c>
      <c r="P145">
        <v>27</v>
      </c>
      <c r="Q145">
        <v>22246400</v>
      </c>
      <c r="R145">
        <v>101649240</v>
      </c>
      <c r="S145">
        <v>3740000</v>
      </c>
      <c r="T145">
        <v>409</v>
      </c>
      <c r="V145" t="s">
        <v>498</v>
      </c>
      <c r="W145">
        <v>27.25</v>
      </c>
      <c r="X145">
        <v>27.65</v>
      </c>
      <c r="Y145">
        <v>27.15</v>
      </c>
      <c r="Z145">
        <v>27.3</v>
      </c>
      <c r="AA145">
        <v>23496000</v>
      </c>
      <c r="AB145">
        <v>113041720</v>
      </c>
      <c r="AC145">
        <v>4136000</v>
      </c>
      <c r="AD145">
        <v>455</v>
      </c>
      <c r="AF145" t="s">
        <v>498</v>
      </c>
      <c r="AG145">
        <v>27.8</v>
      </c>
      <c r="AH145">
        <v>28.05</v>
      </c>
      <c r="AI145">
        <v>27.2</v>
      </c>
      <c r="AJ145">
        <v>27.5</v>
      </c>
      <c r="AK145">
        <v>24085600</v>
      </c>
      <c r="AL145">
        <v>268696560</v>
      </c>
      <c r="AM145">
        <v>9697600</v>
      </c>
      <c r="AN145">
        <v>1048</v>
      </c>
      <c r="AP145" t="s">
        <v>498</v>
      </c>
      <c r="AQ145">
        <v>28.75</v>
      </c>
      <c r="AR145">
        <v>28.75</v>
      </c>
      <c r="AS145">
        <v>26.9</v>
      </c>
      <c r="AT145">
        <v>27.7</v>
      </c>
      <c r="AU145">
        <v>27464800</v>
      </c>
      <c r="AV145">
        <v>255971760</v>
      </c>
      <c r="AW145">
        <v>9222400</v>
      </c>
      <c r="AX145">
        <v>1032</v>
      </c>
    </row>
    <row r="146" spans="2:50" x14ac:dyDescent="0.3">
      <c r="B146" t="s">
        <v>499</v>
      </c>
      <c r="C146">
        <v>152.69999999999999</v>
      </c>
      <c r="D146">
        <v>165.6</v>
      </c>
      <c r="E146">
        <v>151.44999999999999</v>
      </c>
      <c r="F146">
        <v>163.19999999999999</v>
      </c>
      <c r="G146">
        <v>22814000</v>
      </c>
      <c r="H146">
        <v>4551499845</v>
      </c>
      <c r="I146">
        <v>28383200</v>
      </c>
      <c r="J146">
        <v>13758</v>
      </c>
      <c r="L146" t="s">
        <v>499</v>
      </c>
      <c r="M146">
        <v>154.94999999999999</v>
      </c>
      <c r="N146">
        <v>159.80000000000001</v>
      </c>
      <c r="O146">
        <v>152</v>
      </c>
      <c r="P146">
        <v>153.44999999999999</v>
      </c>
      <c r="Q146">
        <v>24055000</v>
      </c>
      <c r="R146">
        <v>1867810315</v>
      </c>
      <c r="S146">
        <v>11927200</v>
      </c>
      <c r="T146">
        <v>6183</v>
      </c>
      <c r="V146" t="s">
        <v>499</v>
      </c>
      <c r="W146">
        <v>151.1</v>
      </c>
      <c r="X146">
        <v>154.94999999999999</v>
      </c>
      <c r="Y146">
        <v>150</v>
      </c>
      <c r="Z146">
        <v>153.9</v>
      </c>
      <c r="AA146">
        <v>24701000</v>
      </c>
      <c r="AB146">
        <v>1401623650</v>
      </c>
      <c r="AC146">
        <v>9157900</v>
      </c>
      <c r="AD146">
        <v>4818</v>
      </c>
      <c r="AF146" t="s">
        <v>499</v>
      </c>
      <c r="AG146">
        <v>152</v>
      </c>
      <c r="AH146">
        <v>156</v>
      </c>
      <c r="AI146">
        <v>147.75</v>
      </c>
      <c r="AJ146">
        <v>150.6</v>
      </c>
      <c r="AK146">
        <v>25146400</v>
      </c>
      <c r="AL146">
        <v>2030290280</v>
      </c>
      <c r="AM146">
        <v>13328000</v>
      </c>
      <c r="AN146">
        <v>6850</v>
      </c>
      <c r="AP146" t="s">
        <v>499</v>
      </c>
      <c r="AQ146">
        <v>163.5</v>
      </c>
      <c r="AR146">
        <v>164.4</v>
      </c>
      <c r="AS146">
        <v>148</v>
      </c>
      <c r="AT146">
        <v>149.25</v>
      </c>
      <c r="AU146">
        <v>25205900</v>
      </c>
      <c r="AV146">
        <v>2837068970</v>
      </c>
      <c r="AW146">
        <v>18530000</v>
      </c>
      <c r="AX146">
        <v>9555</v>
      </c>
    </row>
    <row r="147" spans="2:50" x14ac:dyDescent="0.3">
      <c r="C147" s="16"/>
    </row>
    <row r="148" spans="2:50" x14ac:dyDescent="0.3">
      <c r="C148" s="16"/>
    </row>
    <row r="149" spans="2:50" x14ac:dyDescent="0.3">
      <c r="C149" s="16"/>
    </row>
    <row r="150" spans="2:50" x14ac:dyDescent="0.3">
      <c r="C150" s="16"/>
    </row>
    <row r="151" spans="2:50" x14ac:dyDescent="0.3">
      <c r="C151" s="16"/>
    </row>
    <row r="152" spans="2:50" x14ac:dyDescent="0.3">
      <c r="C152" s="16"/>
    </row>
    <row r="153" spans="2:50" x14ac:dyDescent="0.3">
      <c r="C153" s="16"/>
    </row>
    <row r="154" spans="2:50" x14ac:dyDescent="0.3">
      <c r="C154" s="16"/>
    </row>
    <row r="155" spans="2:50" x14ac:dyDescent="0.3">
      <c r="C155" s="16"/>
    </row>
    <row r="156" spans="2:50" x14ac:dyDescent="0.3">
      <c r="C156" s="16"/>
    </row>
    <row r="157" spans="2:50" x14ac:dyDescent="0.3">
      <c r="C157" s="16"/>
    </row>
    <row r="158" spans="2:50" x14ac:dyDescent="0.3">
      <c r="C158" s="16"/>
    </row>
    <row r="159" spans="2:50" x14ac:dyDescent="0.3">
      <c r="C159" s="16"/>
    </row>
    <row r="160" spans="2:50" x14ac:dyDescent="0.3">
      <c r="C160" s="16"/>
    </row>
    <row r="161" spans="3:3" x14ac:dyDescent="0.3">
      <c r="C161" s="16"/>
    </row>
    <row r="162" spans="3:3" x14ac:dyDescent="0.3">
      <c r="C162" s="16"/>
    </row>
    <row r="163" spans="3:3" x14ac:dyDescent="0.3">
      <c r="C163" s="16"/>
    </row>
    <row r="164" spans="3:3" x14ac:dyDescent="0.3">
      <c r="C164" s="16"/>
    </row>
    <row r="165" spans="3:3" x14ac:dyDescent="0.3">
      <c r="C165" s="16"/>
    </row>
    <row r="166" spans="3:3" x14ac:dyDescent="0.3">
      <c r="C166" s="16"/>
    </row>
    <row r="167" spans="3:3" x14ac:dyDescent="0.3">
      <c r="C167" s="16"/>
    </row>
    <row r="168" spans="3:3" x14ac:dyDescent="0.3">
      <c r="C168" s="16"/>
    </row>
    <row r="169" spans="3:3" x14ac:dyDescent="0.3">
      <c r="C169" s="16"/>
    </row>
    <row r="170" spans="3:3" x14ac:dyDescent="0.3">
      <c r="C170" s="16"/>
    </row>
    <row r="171" spans="3:3" x14ac:dyDescent="0.3">
      <c r="C171" s="16"/>
    </row>
    <row r="172" spans="3:3" x14ac:dyDescent="0.3">
      <c r="C172" s="16"/>
    </row>
    <row r="173" spans="3:3" x14ac:dyDescent="0.3">
      <c r="C173" s="16"/>
    </row>
    <row r="174" spans="3:3" x14ac:dyDescent="0.3">
      <c r="C174" s="16"/>
    </row>
    <row r="175" spans="3:3" x14ac:dyDescent="0.3">
      <c r="C175" s="16"/>
    </row>
    <row r="176" spans="3:3" x14ac:dyDescent="0.3">
      <c r="C176" s="16"/>
    </row>
    <row r="177" spans="3:3" x14ac:dyDescent="0.3">
      <c r="C177" s="16"/>
    </row>
    <row r="178" spans="3:3" x14ac:dyDescent="0.3">
      <c r="C178" s="16"/>
    </row>
    <row r="179" spans="3:3" x14ac:dyDescent="0.3">
      <c r="C179" s="16"/>
    </row>
    <row r="180" spans="3:3" x14ac:dyDescent="0.3">
      <c r="C180" s="16"/>
    </row>
    <row r="181" spans="3:3" x14ac:dyDescent="0.3">
      <c r="C181" s="16"/>
    </row>
    <row r="182" spans="3:3" x14ac:dyDescent="0.3">
      <c r="C182" s="16"/>
    </row>
    <row r="183" spans="3:3" x14ac:dyDescent="0.3">
      <c r="C183" s="16"/>
    </row>
    <row r="184" spans="3:3" x14ac:dyDescent="0.3">
      <c r="C184" s="16"/>
    </row>
    <row r="185" spans="3:3" x14ac:dyDescent="0.3">
      <c r="C185" s="16"/>
    </row>
    <row r="186" spans="3:3" x14ac:dyDescent="0.3">
      <c r="C186" s="16"/>
    </row>
    <row r="187" spans="3:3" x14ac:dyDescent="0.3">
      <c r="C187" s="16"/>
    </row>
    <row r="188" spans="3:3" x14ac:dyDescent="0.3">
      <c r="C188" s="16"/>
    </row>
    <row r="189" spans="3:3" x14ac:dyDescent="0.3">
      <c r="C189" s="16"/>
    </row>
    <row r="190" spans="3:3" x14ac:dyDescent="0.3">
      <c r="C190" s="16"/>
    </row>
    <row r="191" spans="3:3" x14ac:dyDescent="0.3">
      <c r="C191" s="16"/>
    </row>
    <row r="192" spans="3:3" x14ac:dyDescent="0.3">
      <c r="C192" s="16"/>
    </row>
    <row r="193" spans="3:3" x14ac:dyDescent="0.3">
      <c r="C193" s="16"/>
    </row>
    <row r="194" spans="3:3" x14ac:dyDescent="0.3">
      <c r="C194" s="16"/>
    </row>
    <row r="195" spans="3:3" x14ac:dyDescent="0.3">
      <c r="C195" s="16"/>
    </row>
    <row r="196" spans="3:3" x14ac:dyDescent="0.3">
      <c r="C196" s="16"/>
    </row>
    <row r="197" spans="3:3" x14ac:dyDescent="0.3">
      <c r="C197" s="16"/>
    </row>
    <row r="198" spans="3:3" x14ac:dyDescent="0.3">
      <c r="C198" s="16"/>
    </row>
    <row r="199" spans="3:3" x14ac:dyDescent="0.3">
      <c r="C199" s="16"/>
    </row>
    <row r="200" spans="3:3" x14ac:dyDescent="0.3">
      <c r="C200" s="16"/>
    </row>
    <row r="201" spans="3:3" x14ac:dyDescent="0.3">
      <c r="C201" s="16"/>
    </row>
    <row r="202" spans="3:3" x14ac:dyDescent="0.3">
      <c r="C202" s="16"/>
    </row>
    <row r="203" spans="3:3" x14ac:dyDescent="0.3">
      <c r="C203" s="16"/>
    </row>
    <row r="204" spans="3:3" x14ac:dyDescent="0.3">
      <c r="C204" s="16"/>
    </row>
    <row r="205" spans="3:3" x14ac:dyDescent="0.3">
      <c r="C205" s="16"/>
    </row>
    <row r="206" spans="3:3" x14ac:dyDescent="0.3">
      <c r="C206" s="16"/>
    </row>
    <row r="207" spans="3:3" x14ac:dyDescent="0.3">
      <c r="C207" s="16"/>
    </row>
    <row r="208" spans="3:3" x14ac:dyDescent="0.3">
      <c r="C208" s="16"/>
    </row>
    <row r="209" spans="3:3" x14ac:dyDescent="0.3">
      <c r="C209" s="16"/>
    </row>
    <row r="210" spans="3:3" x14ac:dyDescent="0.3">
      <c r="C210" s="16"/>
    </row>
    <row r="211" spans="3:3" x14ac:dyDescent="0.3">
      <c r="C211" s="16"/>
    </row>
    <row r="212" spans="3:3" x14ac:dyDescent="0.3">
      <c r="C212" s="16"/>
    </row>
    <row r="213" spans="3:3" x14ac:dyDescent="0.3">
      <c r="C213" s="16"/>
    </row>
    <row r="214" spans="3:3" x14ac:dyDescent="0.3">
      <c r="C214" s="16"/>
    </row>
    <row r="215" spans="3:3" x14ac:dyDescent="0.3">
      <c r="C215" s="16"/>
    </row>
    <row r="216" spans="3:3" x14ac:dyDescent="0.3">
      <c r="C216" s="16"/>
    </row>
    <row r="217" spans="3:3" x14ac:dyDescent="0.3">
      <c r="C217" s="16"/>
    </row>
    <row r="218" spans="3:3" x14ac:dyDescent="0.3">
      <c r="C218" s="16"/>
    </row>
    <row r="219" spans="3:3" x14ac:dyDescent="0.3">
      <c r="C219" s="16"/>
    </row>
    <row r="220" spans="3:3" x14ac:dyDescent="0.3">
      <c r="C220" s="16"/>
    </row>
    <row r="221" spans="3:3" x14ac:dyDescent="0.3">
      <c r="C221" s="16"/>
    </row>
    <row r="222" spans="3:3" x14ac:dyDescent="0.3">
      <c r="C222" s="16"/>
    </row>
    <row r="223" spans="3:3" x14ac:dyDescent="0.3">
      <c r="C223" s="16"/>
    </row>
    <row r="224" spans="3:3" x14ac:dyDescent="0.3">
      <c r="C224" s="16"/>
    </row>
    <row r="225" spans="3:3" x14ac:dyDescent="0.3">
      <c r="C225" s="16"/>
    </row>
    <row r="226" spans="3:3" x14ac:dyDescent="0.3">
      <c r="C226" s="16"/>
    </row>
    <row r="227" spans="3:3" x14ac:dyDescent="0.3">
      <c r="C227" s="16"/>
    </row>
    <row r="228" spans="3:3" x14ac:dyDescent="0.3">
      <c r="C228" s="16"/>
    </row>
    <row r="229" spans="3:3" x14ac:dyDescent="0.3">
      <c r="C229" s="16"/>
    </row>
    <row r="230" spans="3:3" x14ac:dyDescent="0.3">
      <c r="C230" s="16"/>
    </row>
    <row r="231" spans="3:3" x14ac:dyDescent="0.3">
      <c r="C231" s="16"/>
    </row>
    <row r="232" spans="3:3" x14ac:dyDescent="0.3">
      <c r="C232" s="16"/>
    </row>
    <row r="233" spans="3:3" x14ac:dyDescent="0.3">
      <c r="C233" s="16"/>
    </row>
    <row r="234" spans="3:3" x14ac:dyDescent="0.3">
      <c r="C234" s="16"/>
    </row>
    <row r="235" spans="3:3" x14ac:dyDescent="0.3">
      <c r="C235" s="16"/>
    </row>
    <row r="236" spans="3:3" x14ac:dyDescent="0.3">
      <c r="C236" s="16"/>
    </row>
    <row r="237" spans="3:3" x14ac:dyDescent="0.3">
      <c r="C237" s="16"/>
    </row>
    <row r="238" spans="3:3" x14ac:dyDescent="0.3">
      <c r="C238" s="16"/>
    </row>
    <row r="239" spans="3:3" x14ac:dyDescent="0.3">
      <c r="C239" s="16"/>
    </row>
    <row r="240" spans="3:3" x14ac:dyDescent="0.3">
      <c r="C240" s="16"/>
    </row>
    <row r="241" spans="3:3" x14ac:dyDescent="0.3">
      <c r="C241" s="16"/>
    </row>
    <row r="242" spans="3:3" x14ac:dyDescent="0.3">
      <c r="C242" s="16"/>
    </row>
    <row r="243" spans="3:3" x14ac:dyDescent="0.3">
      <c r="C243" s="16"/>
    </row>
    <row r="244" spans="3:3" x14ac:dyDescent="0.3">
      <c r="C244" s="16"/>
    </row>
    <row r="245" spans="3:3" x14ac:dyDescent="0.3">
      <c r="C245" s="16"/>
    </row>
    <row r="246" spans="3:3" x14ac:dyDescent="0.3">
      <c r="C246" s="16"/>
    </row>
    <row r="247" spans="3:3" x14ac:dyDescent="0.3">
      <c r="C247" s="16"/>
    </row>
    <row r="248" spans="3:3" x14ac:dyDescent="0.3">
      <c r="C248" s="16"/>
    </row>
    <row r="249" spans="3:3" x14ac:dyDescent="0.3">
      <c r="C249" s="16"/>
    </row>
    <row r="250" spans="3:3" x14ac:dyDescent="0.3">
      <c r="C250" s="16"/>
    </row>
    <row r="251" spans="3:3" x14ac:dyDescent="0.3">
      <c r="C251" s="16"/>
    </row>
    <row r="252" spans="3:3" x14ac:dyDescent="0.3">
      <c r="C252" s="16"/>
    </row>
    <row r="253" spans="3:3" x14ac:dyDescent="0.3">
      <c r="C253" s="16"/>
    </row>
    <row r="254" spans="3:3" x14ac:dyDescent="0.3">
      <c r="C254" s="16"/>
    </row>
    <row r="255" spans="3:3" x14ac:dyDescent="0.3">
      <c r="C255" s="16"/>
    </row>
    <row r="256" spans="3:3" x14ac:dyDescent="0.3">
      <c r="C256" s="16"/>
    </row>
    <row r="257" spans="3:3" x14ac:dyDescent="0.3">
      <c r="C257" s="16"/>
    </row>
    <row r="258" spans="3:3" x14ac:dyDescent="0.3">
      <c r="C258" s="16"/>
    </row>
    <row r="259" spans="3:3" x14ac:dyDescent="0.3">
      <c r="C259" s="16"/>
    </row>
    <row r="260" spans="3:3" x14ac:dyDescent="0.3">
      <c r="C260" s="16"/>
    </row>
    <row r="261" spans="3:3" x14ac:dyDescent="0.3">
      <c r="C261" s="16"/>
    </row>
    <row r="262" spans="3:3" x14ac:dyDescent="0.3">
      <c r="C262" s="16"/>
    </row>
    <row r="263" spans="3:3" x14ac:dyDescent="0.3">
      <c r="C263" s="16"/>
    </row>
    <row r="264" spans="3:3" x14ac:dyDescent="0.3">
      <c r="C264" s="16"/>
    </row>
    <row r="265" spans="3:3" x14ac:dyDescent="0.3">
      <c r="C265" s="16"/>
    </row>
    <row r="266" spans="3:3" x14ac:dyDescent="0.3">
      <c r="C266" s="16"/>
    </row>
    <row r="267" spans="3:3" x14ac:dyDescent="0.3">
      <c r="C267" s="16"/>
    </row>
    <row r="268" spans="3:3" x14ac:dyDescent="0.3">
      <c r="C268" s="16"/>
    </row>
    <row r="269" spans="3:3" x14ac:dyDescent="0.3">
      <c r="C269" s="16"/>
    </row>
    <row r="270" spans="3:3" x14ac:dyDescent="0.3">
      <c r="C270" s="16"/>
    </row>
    <row r="271" spans="3:3" x14ac:dyDescent="0.3">
      <c r="C271" s="16"/>
    </row>
    <row r="272" spans="3:3" x14ac:dyDescent="0.3">
      <c r="C272" s="16"/>
    </row>
    <row r="273" spans="3:3" x14ac:dyDescent="0.3">
      <c r="C273" s="16"/>
    </row>
    <row r="274" spans="3:3" x14ac:dyDescent="0.3">
      <c r="C274" s="16"/>
    </row>
    <row r="275" spans="3:3" x14ac:dyDescent="0.3">
      <c r="C275" s="16"/>
    </row>
    <row r="276" spans="3:3" x14ac:dyDescent="0.3">
      <c r="C276" s="16"/>
    </row>
    <row r="277" spans="3:3" x14ac:dyDescent="0.3">
      <c r="C277" s="16"/>
    </row>
    <row r="278" spans="3:3" x14ac:dyDescent="0.3">
      <c r="C278" s="16"/>
    </row>
    <row r="279" spans="3:3" x14ac:dyDescent="0.3">
      <c r="C279" s="16"/>
    </row>
    <row r="280" spans="3:3" x14ac:dyDescent="0.3">
      <c r="C280" s="16"/>
    </row>
    <row r="281" spans="3:3" x14ac:dyDescent="0.3">
      <c r="C281" s="16"/>
    </row>
    <row r="282" spans="3:3" x14ac:dyDescent="0.3">
      <c r="C282" s="16"/>
    </row>
    <row r="283" spans="3:3" x14ac:dyDescent="0.3">
      <c r="C283" s="16"/>
    </row>
    <row r="284" spans="3:3" x14ac:dyDescent="0.3">
      <c r="C284" s="16"/>
    </row>
    <row r="285" spans="3:3" x14ac:dyDescent="0.3">
      <c r="C285" s="16"/>
    </row>
    <row r="286" spans="3:3" x14ac:dyDescent="0.3">
      <c r="C286" s="16"/>
    </row>
    <row r="287" spans="3:3" x14ac:dyDescent="0.3">
      <c r="C287" s="16"/>
    </row>
    <row r="288" spans="3:3" x14ac:dyDescent="0.3">
      <c r="C288" s="16"/>
    </row>
    <row r="289" spans="3:3" x14ac:dyDescent="0.3">
      <c r="C289" s="16"/>
    </row>
    <row r="290" spans="3:3" x14ac:dyDescent="0.3">
      <c r="C290" s="16"/>
    </row>
    <row r="291" spans="3:3" x14ac:dyDescent="0.3">
      <c r="C291" s="16"/>
    </row>
    <row r="292" spans="3:3" x14ac:dyDescent="0.3">
      <c r="C292" s="16"/>
    </row>
    <row r="293" spans="3:3" x14ac:dyDescent="0.3">
      <c r="C293" s="16"/>
    </row>
    <row r="294" spans="3:3" x14ac:dyDescent="0.3">
      <c r="C294" s="16"/>
    </row>
    <row r="295" spans="3:3" x14ac:dyDescent="0.3">
      <c r="C295" s="16"/>
    </row>
    <row r="296" spans="3:3" x14ac:dyDescent="0.3">
      <c r="C296" s="16"/>
    </row>
    <row r="297" spans="3:3" x14ac:dyDescent="0.3">
      <c r="C297" s="16"/>
    </row>
    <row r="298" spans="3:3" x14ac:dyDescent="0.3">
      <c r="C298" s="16"/>
    </row>
    <row r="299" spans="3:3" x14ac:dyDescent="0.3">
      <c r="C299" s="16"/>
    </row>
    <row r="300" spans="3:3" x14ac:dyDescent="0.3">
      <c r="C300" s="16"/>
    </row>
    <row r="301" spans="3:3" x14ac:dyDescent="0.3">
      <c r="C301" s="16"/>
    </row>
    <row r="302" spans="3:3" x14ac:dyDescent="0.3">
      <c r="C302" s="16"/>
    </row>
    <row r="303" spans="3:3" x14ac:dyDescent="0.3">
      <c r="C303" s="16"/>
    </row>
    <row r="304" spans="3:3" x14ac:dyDescent="0.3">
      <c r="C304" s="16"/>
    </row>
    <row r="305" spans="3:3" x14ac:dyDescent="0.3">
      <c r="C305" s="16"/>
    </row>
    <row r="306" spans="3:3" x14ac:dyDescent="0.3">
      <c r="C306" s="16"/>
    </row>
    <row r="307" spans="3:3" x14ac:dyDescent="0.3">
      <c r="C307" s="16"/>
    </row>
    <row r="308" spans="3:3" x14ac:dyDescent="0.3">
      <c r="C308" s="16"/>
    </row>
    <row r="309" spans="3:3" x14ac:dyDescent="0.3">
      <c r="C309" s="16"/>
    </row>
    <row r="310" spans="3:3" x14ac:dyDescent="0.3">
      <c r="C310" s="16"/>
    </row>
    <row r="311" spans="3:3" x14ac:dyDescent="0.3">
      <c r="C311" s="16"/>
    </row>
    <row r="312" spans="3:3" x14ac:dyDescent="0.3">
      <c r="C312" s="16"/>
    </row>
    <row r="313" spans="3:3" x14ac:dyDescent="0.3">
      <c r="C313" s="16"/>
    </row>
    <row r="314" spans="3:3" x14ac:dyDescent="0.3">
      <c r="C314" s="16"/>
    </row>
    <row r="315" spans="3:3" x14ac:dyDescent="0.3">
      <c r="C315" s="16"/>
    </row>
    <row r="316" spans="3:3" x14ac:dyDescent="0.3">
      <c r="C316" s="16"/>
    </row>
    <row r="317" spans="3:3" x14ac:dyDescent="0.3">
      <c r="C317" s="16"/>
    </row>
    <row r="318" spans="3:3" x14ac:dyDescent="0.3">
      <c r="C318" s="16"/>
    </row>
    <row r="319" spans="3:3" x14ac:dyDescent="0.3">
      <c r="C319" s="16"/>
    </row>
    <row r="320" spans="3:3" x14ac:dyDescent="0.3">
      <c r="C320" s="16"/>
    </row>
    <row r="321" spans="3:3" x14ac:dyDescent="0.3">
      <c r="C321" s="16"/>
    </row>
    <row r="322" spans="3:3" x14ac:dyDescent="0.3">
      <c r="C322" s="16"/>
    </row>
    <row r="323" spans="3:3" x14ac:dyDescent="0.3">
      <c r="C323" s="16"/>
    </row>
    <row r="324" spans="3:3" x14ac:dyDescent="0.3">
      <c r="C324" s="16"/>
    </row>
    <row r="325" spans="3:3" x14ac:dyDescent="0.3">
      <c r="C325" s="16"/>
    </row>
    <row r="326" spans="3:3" x14ac:dyDescent="0.3">
      <c r="C326" s="16"/>
    </row>
    <row r="327" spans="3:3" x14ac:dyDescent="0.3">
      <c r="C327" s="16"/>
    </row>
    <row r="328" spans="3:3" x14ac:dyDescent="0.3">
      <c r="C328" s="16"/>
    </row>
    <row r="329" spans="3:3" x14ac:dyDescent="0.3">
      <c r="C329" s="16"/>
    </row>
    <row r="330" spans="3:3" x14ac:dyDescent="0.3">
      <c r="C330" s="16"/>
    </row>
    <row r="331" spans="3:3" x14ac:dyDescent="0.3">
      <c r="C331" s="16"/>
    </row>
    <row r="332" spans="3:3" x14ac:dyDescent="0.3">
      <c r="C332" s="16"/>
    </row>
    <row r="333" spans="3:3" x14ac:dyDescent="0.3">
      <c r="C333" s="16"/>
    </row>
    <row r="334" spans="3:3" x14ac:dyDescent="0.3">
      <c r="C334" s="16"/>
    </row>
    <row r="335" spans="3:3" x14ac:dyDescent="0.3">
      <c r="C335" s="16"/>
    </row>
    <row r="336" spans="3:3" x14ac:dyDescent="0.3">
      <c r="C336" s="16"/>
    </row>
    <row r="337" spans="3:3" x14ac:dyDescent="0.3">
      <c r="C337" s="16"/>
    </row>
    <row r="338" spans="3:3" x14ac:dyDescent="0.3">
      <c r="C338" s="16"/>
    </row>
    <row r="339" spans="3:3" x14ac:dyDescent="0.3">
      <c r="C339" s="16"/>
    </row>
    <row r="340" spans="3:3" x14ac:dyDescent="0.3">
      <c r="C340" s="16"/>
    </row>
    <row r="341" spans="3:3" x14ac:dyDescent="0.3">
      <c r="C341" s="16"/>
    </row>
    <row r="342" spans="3:3" x14ac:dyDescent="0.3">
      <c r="C342" s="16"/>
    </row>
    <row r="343" spans="3:3" x14ac:dyDescent="0.3">
      <c r="C343" s="16"/>
    </row>
    <row r="344" spans="3:3" x14ac:dyDescent="0.3">
      <c r="C344" s="16"/>
    </row>
    <row r="345" spans="3:3" x14ac:dyDescent="0.3">
      <c r="C345" s="16"/>
    </row>
    <row r="346" spans="3:3" x14ac:dyDescent="0.3">
      <c r="C346" s="16"/>
    </row>
    <row r="347" spans="3:3" x14ac:dyDescent="0.3">
      <c r="C347" s="16"/>
    </row>
    <row r="348" spans="3:3" x14ac:dyDescent="0.3">
      <c r="C348" s="16"/>
    </row>
    <row r="349" spans="3:3" x14ac:dyDescent="0.3">
      <c r="C349" s="16"/>
    </row>
    <row r="350" spans="3:3" x14ac:dyDescent="0.3">
      <c r="C350" s="16"/>
    </row>
    <row r="351" spans="3:3" x14ac:dyDescent="0.3">
      <c r="C351" s="16"/>
    </row>
    <row r="352" spans="3:3" x14ac:dyDescent="0.3">
      <c r="C352" s="16"/>
    </row>
    <row r="353" spans="3:3" x14ac:dyDescent="0.3">
      <c r="C353" s="16"/>
    </row>
    <row r="354" spans="3:3" x14ac:dyDescent="0.3">
      <c r="C354" s="16"/>
    </row>
    <row r="355" spans="3:3" x14ac:dyDescent="0.3">
      <c r="C355" s="16"/>
    </row>
    <row r="356" spans="3:3" x14ac:dyDescent="0.3">
      <c r="C356" s="16"/>
    </row>
    <row r="357" spans="3:3" x14ac:dyDescent="0.3">
      <c r="C357" s="16"/>
    </row>
    <row r="358" spans="3:3" x14ac:dyDescent="0.3">
      <c r="C358" s="16"/>
    </row>
    <row r="359" spans="3:3" x14ac:dyDescent="0.3">
      <c r="C359" s="16"/>
    </row>
    <row r="360" spans="3:3" x14ac:dyDescent="0.3">
      <c r="C360" s="16"/>
    </row>
    <row r="361" spans="3:3" x14ac:dyDescent="0.3">
      <c r="C361" s="16"/>
    </row>
    <row r="362" spans="3:3" x14ac:dyDescent="0.3">
      <c r="C362" s="16"/>
    </row>
    <row r="363" spans="3:3" x14ac:dyDescent="0.3">
      <c r="C363" s="16"/>
    </row>
    <row r="364" spans="3:3" x14ac:dyDescent="0.3">
      <c r="C364" s="16"/>
    </row>
    <row r="365" spans="3:3" x14ac:dyDescent="0.3">
      <c r="C365" s="16"/>
    </row>
    <row r="366" spans="3:3" x14ac:dyDescent="0.3">
      <c r="C366" s="16"/>
    </row>
    <row r="367" spans="3:3" x14ac:dyDescent="0.3">
      <c r="C367" s="16"/>
    </row>
    <row r="368" spans="3:3" x14ac:dyDescent="0.3">
      <c r="C368" s="16"/>
    </row>
    <row r="369" spans="3:3" x14ac:dyDescent="0.3">
      <c r="C369" s="16"/>
    </row>
    <row r="370" spans="3:3" x14ac:dyDescent="0.3">
      <c r="C370" s="16"/>
    </row>
    <row r="371" spans="3:3" x14ac:dyDescent="0.3">
      <c r="C371" s="16"/>
    </row>
    <row r="372" spans="3:3" x14ac:dyDescent="0.3">
      <c r="C372" s="16"/>
    </row>
    <row r="373" spans="3:3" x14ac:dyDescent="0.3">
      <c r="C373" s="16"/>
    </row>
    <row r="374" spans="3:3" x14ac:dyDescent="0.3">
      <c r="C374" s="16"/>
    </row>
    <row r="375" spans="3:3" x14ac:dyDescent="0.3">
      <c r="C375" s="16"/>
    </row>
    <row r="376" spans="3:3" x14ac:dyDescent="0.3">
      <c r="C376" s="16"/>
    </row>
    <row r="377" spans="3:3" x14ac:dyDescent="0.3">
      <c r="C377" s="16"/>
    </row>
    <row r="378" spans="3:3" x14ac:dyDescent="0.3">
      <c r="C378" s="16"/>
    </row>
    <row r="379" spans="3:3" x14ac:dyDescent="0.3">
      <c r="C379" s="16"/>
    </row>
    <row r="380" spans="3:3" x14ac:dyDescent="0.3">
      <c r="C380" s="16"/>
    </row>
    <row r="381" spans="3:3" x14ac:dyDescent="0.3">
      <c r="C381" s="16"/>
    </row>
    <row r="382" spans="3:3" x14ac:dyDescent="0.3">
      <c r="C382" s="16"/>
    </row>
    <row r="383" spans="3:3" x14ac:dyDescent="0.3">
      <c r="C383" s="16"/>
    </row>
    <row r="384" spans="3:3" x14ac:dyDescent="0.3">
      <c r="C384" s="16"/>
    </row>
    <row r="385" spans="3:3" x14ac:dyDescent="0.3">
      <c r="C385" s="16"/>
    </row>
    <row r="386" spans="3:3" x14ac:dyDescent="0.3">
      <c r="C386" s="16"/>
    </row>
    <row r="387" spans="3:3" x14ac:dyDescent="0.3">
      <c r="C387" s="16"/>
    </row>
    <row r="388" spans="3:3" x14ac:dyDescent="0.3">
      <c r="C388" s="16"/>
    </row>
    <row r="389" spans="3:3" x14ac:dyDescent="0.3">
      <c r="C389" s="16"/>
    </row>
    <row r="390" spans="3:3" x14ac:dyDescent="0.3">
      <c r="C390" s="16"/>
    </row>
    <row r="391" spans="3:3" x14ac:dyDescent="0.3">
      <c r="C391" s="16"/>
    </row>
    <row r="392" spans="3:3" x14ac:dyDescent="0.3">
      <c r="C392" s="16"/>
    </row>
    <row r="393" spans="3:3" x14ac:dyDescent="0.3">
      <c r="C393" s="16"/>
    </row>
    <row r="394" spans="3:3" x14ac:dyDescent="0.3">
      <c r="C394" s="16"/>
    </row>
    <row r="395" spans="3:3" x14ac:dyDescent="0.3">
      <c r="C395" s="16"/>
    </row>
    <row r="396" spans="3:3" x14ac:dyDescent="0.3">
      <c r="C396" s="16"/>
    </row>
    <row r="397" spans="3:3" x14ac:dyDescent="0.3">
      <c r="C397" s="16"/>
    </row>
    <row r="398" spans="3:3" x14ac:dyDescent="0.3">
      <c r="C398" s="16"/>
    </row>
    <row r="399" spans="3:3" x14ac:dyDescent="0.3">
      <c r="C399" s="16"/>
    </row>
    <row r="400" spans="3:3" x14ac:dyDescent="0.3">
      <c r="C400" s="16"/>
    </row>
    <row r="401" spans="3:3" x14ac:dyDescent="0.3">
      <c r="C401" s="16"/>
    </row>
    <row r="402" spans="3:3" x14ac:dyDescent="0.3">
      <c r="C402" s="16"/>
    </row>
    <row r="403" spans="3:3" x14ac:dyDescent="0.3">
      <c r="C403" s="16"/>
    </row>
    <row r="404" spans="3:3" x14ac:dyDescent="0.3">
      <c r="C404" s="16"/>
    </row>
    <row r="405" spans="3:3" x14ac:dyDescent="0.3">
      <c r="C405" s="16"/>
    </row>
    <row r="406" spans="3:3" x14ac:dyDescent="0.3">
      <c r="C406" s="16"/>
    </row>
    <row r="407" spans="3:3" x14ac:dyDescent="0.3">
      <c r="C407" s="16"/>
    </row>
    <row r="408" spans="3:3" x14ac:dyDescent="0.3">
      <c r="C408" s="16"/>
    </row>
    <row r="409" spans="3:3" x14ac:dyDescent="0.3">
      <c r="C409" s="16"/>
    </row>
    <row r="410" spans="3:3" x14ac:dyDescent="0.3">
      <c r="C410" s="16"/>
    </row>
    <row r="411" spans="3:3" x14ac:dyDescent="0.3">
      <c r="C411" s="16"/>
    </row>
    <row r="412" spans="3:3" x14ac:dyDescent="0.3">
      <c r="C412" s="16"/>
    </row>
    <row r="413" spans="3:3" x14ac:dyDescent="0.3">
      <c r="C413" s="16"/>
    </row>
    <row r="414" spans="3:3" x14ac:dyDescent="0.3">
      <c r="C414" s="16"/>
    </row>
    <row r="415" spans="3:3" x14ac:dyDescent="0.3">
      <c r="C415" s="16"/>
    </row>
    <row r="416" spans="3:3" x14ac:dyDescent="0.3">
      <c r="C416" s="16"/>
    </row>
    <row r="417" spans="3:3" x14ac:dyDescent="0.3">
      <c r="C417" s="16"/>
    </row>
    <row r="418" spans="3:3" x14ac:dyDescent="0.3">
      <c r="C418" s="16"/>
    </row>
    <row r="419" spans="3:3" x14ac:dyDescent="0.3">
      <c r="C419" s="16"/>
    </row>
    <row r="420" spans="3:3" x14ac:dyDescent="0.3">
      <c r="C420" s="16"/>
    </row>
    <row r="421" spans="3:3" x14ac:dyDescent="0.3">
      <c r="C421" s="16"/>
    </row>
    <row r="422" spans="3:3" x14ac:dyDescent="0.3">
      <c r="C422" s="16"/>
    </row>
    <row r="423" spans="3:3" x14ac:dyDescent="0.3">
      <c r="C423" s="16"/>
    </row>
    <row r="424" spans="3:3" x14ac:dyDescent="0.3">
      <c r="C424" s="16"/>
    </row>
    <row r="425" spans="3:3" x14ac:dyDescent="0.3">
      <c r="C425" s="16"/>
    </row>
    <row r="426" spans="3:3" x14ac:dyDescent="0.3">
      <c r="C426" s="16"/>
    </row>
    <row r="427" spans="3:3" x14ac:dyDescent="0.3">
      <c r="C427" s="16"/>
    </row>
    <row r="428" spans="3:3" x14ac:dyDescent="0.3">
      <c r="C428" s="16"/>
    </row>
    <row r="429" spans="3:3" x14ac:dyDescent="0.3">
      <c r="C429" s="16"/>
    </row>
    <row r="430" spans="3:3" x14ac:dyDescent="0.3">
      <c r="C430" s="16"/>
    </row>
    <row r="431" spans="3:3" x14ac:dyDescent="0.3">
      <c r="C431" s="16"/>
    </row>
    <row r="432" spans="3:3" x14ac:dyDescent="0.3">
      <c r="C432" s="16"/>
    </row>
    <row r="433" spans="3:3" x14ac:dyDescent="0.3">
      <c r="C433" s="16"/>
    </row>
    <row r="434" spans="3:3" x14ac:dyDescent="0.3">
      <c r="C434" s="16"/>
    </row>
    <row r="435" spans="3:3" x14ac:dyDescent="0.3">
      <c r="C435" s="16"/>
    </row>
    <row r="436" spans="3:3" x14ac:dyDescent="0.3">
      <c r="C436" s="16"/>
    </row>
  </sheetData>
  <mergeCells count="5">
    <mergeCell ref="B1:J1"/>
    <mergeCell ref="L1:T1"/>
    <mergeCell ref="V1:AD1"/>
    <mergeCell ref="AF1:AN1"/>
    <mergeCell ref="AP1:AX1"/>
  </mergeCells>
  <pageMargins left="0.7" right="0.7" top="0.75" bottom="0.75" header="0.3" footer="0.3"/>
  <pageSetup orientation="portrait" horizontalDpi="180" verticalDpi="18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C965-BC64-4707-BE77-1AA81026022E}">
  <sheetPr codeName="Sheet16">
    <tabColor rgb="FFFF0000"/>
  </sheetPr>
  <dimension ref="A1:AI436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4.4" x14ac:dyDescent="0.3"/>
  <cols>
    <col min="1" max="1" width="15" bestFit="1" customWidth="1"/>
    <col min="2" max="2" width="15" customWidth="1"/>
    <col min="3" max="3" width="4.88671875" customWidth="1"/>
    <col min="4" max="4" width="6.109375" customWidth="1"/>
    <col min="5" max="5" width="6.33203125" customWidth="1"/>
    <col min="6" max="6" width="6.109375" customWidth="1"/>
    <col min="7" max="7" width="3.88671875" style="6" customWidth="1"/>
    <col min="8" max="8" width="6" customWidth="1"/>
    <col min="9" max="9" width="5.88671875" customWidth="1"/>
    <col min="10" max="10" width="5.5546875" customWidth="1"/>
    <col min="11" max="11" width="6.109375" customWidth="1"/>
    <col min="12" max="12" width="4.33203125" style="6" customWidth="1"/>
    <col min="13" max="13" width="5.5546875" customWidth="1"/>
    <col min="14" max="14" width="5.6640625" customWidth="1"/>
    <col min="15" max="15" width="6" customWidth="1"/>
    <col min="16" max="16" width="5.88671875" customWidth="1"/>
    <col min="17" max="17" width="4" style="6" customWidth="1"/>
    <col min="18" max="18" width="5.5546875" customWidth="1"/>
    <col min="19" max="19" width="5.44140625" customWidth="1"/>
    <col min="20" max="20" width="5.5546875" customWidth="1"/>
    <col min="21" max="21" width="6.109375" customWidth="1"/>
    <col min="22" max="22" width="4" style="6" customWidth="1"/>
    <col min="23" max="23" width="8.6640625" customWidth="1"/>
    <col min="27" max="27" width="4.44140625" customWidth="1"/>
    <col min="30" max="30" width="6.88671875" customWidth="1"/>
    <col min="33" max="33" width="6.6640625" customWidth="1"/>
  </cols>
  <sheetData>
    <row r="1" spans="1:35" ht="15.6" x14ac:dyDescent="0.3">
      <c r="A1" s="56"/>
      <c r="B1" s="1"/>
      <c r="C1" s="97" t="s">
        <v>144</v>
      </c>
      <c r="D1" s="97"/>
      <c r="E1" s="97"/>
      <c r="F1" s="97"/>
      <c r="G1" s="57"/>
      <c r="H1" s="104" t="s">
        <v>168</v>
      </c>
      <c r="I1" s="104"/>
      <c r="J1" s="104"/>
      <c r="K1" s="104"/>
      <c r="L1" s="57"/>
      <c r="M1" s="105" t="s">
        <v>152</v>
      </c>
      <c r="N1" s="105"/>
      <c r="O1" s="105"/>
      <c r="P1" s="105"/>
      <c r="Q1" s="58"/>
      <c r="R1" s="106" t="s">
        <v>158</v>
      </c>
      <c r="S1" s="106"/>
      <c r="T1" s="106"/>
      <c r="U1" s="106"/>
      <c r="V1" s="58"/>
      <c r="AB1" s="99" t="s">
        <v>536</v>
      </c>
      <c r="AC1" s="99"/>
      <c r="AD1" s="1"/>
      <c r="AE1" s="99" t="s">
        <v>537</v>
      </c>
      <c r="AF1" s="99"/>
      <c r="AG1" s="1"/>
      <c r="AH1" s="99" t="s">
        <v>538</v>
      </c>
      <c r="AI1" s="99"/>
    </row>
    <row r="2" spans="1:35" x14ac:dyDescent="0.3">
      <c r="A2" s="2" t="s">
        <v>0</v>
      </c>
      <c r="B2" s="2" t="s">
        <v>539</v>
      </c>
      <c r="C2" s="2" t="s">
        <v>169</v>
      </c>
      <c r="D2" s="2" t="s">
        <v>170</v>
      </c>
      <c r="E2" s="2" t="s">
        <v>171</v>
      </c>
      <c r="F2" s="2" t="s">
        <v>172</v>
      </c>
      <c r="G2" s="5"/>
      <c r="H2" s="2" t="s">
        <v>169</v>
      </c>
      <c r="I2" s="2" t="s">
        <v>170</v>
      </c>
      <c r="J2" s="2" t="s">
        <v>171</v>
      </c>
      <c r="K2" s="2" t="s">
        <v>172</v>
      </c>
      <c r="L2" s="5"/>
      <c r="M2" s="2" t="s">
        <v>169</v>
      </c>
      <c r="N2" s="2" t="s">
        <v>170</v>
      </c>
      <c r="O2" s="2" t="s">
        <v>171</v>
      </c>
      <c r="P2" s="2" t="s">
        <v>172</v>
      </c>
      <c r="Q2" s="5"/>
      <c r="R2" s="2" t="s">
        <v>169</v>
      </c>
      <c r="S2" s="2" t="s">
        <v>170</v>
      </c>
      <c r="T2" s="2" t="s">
        <v>171</v>
      </c>
      <c r="U2" s="2" t="s">
        <v>172</v>
      </c>
      <c r="V2" s="5"/>
      <c r="W2" s="2" t="s">
        <v>177</v>
      </c>
      <c r="X2" s="2" t="s">
        <v>178</v>
      </c>
      <c r="Y2" s="2" t="s">
        <v>179</v>
      </c>
      <c r="Z2" s="2" t="s">
        <v>327</v>
      </c>
      <c r="AB2" s="2" t="s">
        <v>328</v>
      </c>
      <c r="AC2" s="2" t="s">
        <v>168</v>
      </c>
      <c r="AD2" s="2"/>
      <c r="AE2" s="2" t="s">
        <v>328</v>
      </c>
      <c r="AF2" s="2" t="s">
        <v>168</v>
      </c>
      <c r="AG2" s="2"/>
      <c r="AH2" s="2" t="s">
        <v>329</v>
      </c>
      <c r="AI2" s="2" t="s">
        <v>330</v>
      </c>
    </row>
    <row r="3" spans="1:35" x14ac:dyDescent="0.3">
      <c r="A3" s="137" t="str">
        <f>'FOD (ALL)'!B3</f>
        <v>ACC</v>
      </c>
      <c r="B3" s="146">
        <f>'FOD (ALL)'!C3</f>
        <v>43979</v>
      </c>
      <c r="C3" s="137" t="str">
        <f>'(B) FO'!H3</f>
        <v>Y</v>
      </c>
      <c r="D3" s="137" t="str">
        <f>'(B) FO'!I3</f>
        <v>Y</v>
      </c>
      <c r="E3" s="137" t="str">
        <f>'(B) FO'!J3</f>
        <v>Y</v>
      </c>
      <c r="F3" s="137" t="str">
        <f>'(B) FO'!K3</f>
        <v>Y</v>
      </c>
      <c r="H3" s="137" t="str">
        <f>'(B) FO'!AM3</f>
        <v>Y</v>
      </c>
      <c r="I3" s="137" t="str">
        <f>'(B) FO'!AN3</f>
        <v>N</v>
      </c>
      <c r="J3" s="137" t="str">
        <f>'(B) FO'!AO3</f>
        <v>N</v>
      </c>
      <c r="K3" s="137" t="str">
        <f>'(B) FO'!AP3</f>
        <v>N</v>
      </c>
      <c r="M3" s="137" t="str">
        <f>'(B) FO'!BS3</f>
        <v>Y</v>
      </c>
      <c r="N3" s="137" t="str">
        <f>'(B) FO'!BT3</f>
        <v>Y</v>
      </c>
      <c r="O3" s="137" t="str">
        <f>'(B) FO'!BU3</f>
        <v>N</v>
      </c>
      <c r="P3" s="137" t="str">
        <f>'(B) FO'!BV3</f>
        <v>N</v>
      </c>
      <c r="R3" s="137" t="str">
        <f>'(B) FO'!BC3</f>
        <v>Y</v>
      </c>
      <c r="S3" s="137" t="str">
        <f>'(B) FO'!BD3</f>
        <v>Y</v>
      </c>
      <c r="T3" s="137" t="str">
        <f>'(B) FO'!BE3</f>
        <v>N</v>
      </c>
      <c r="U3" s="137" t="str">
        <f>'(B) FO'!BF3</f>
        <v>N</v>
      </c>
      <c r="W3" s="137">
        <f>'(B) FO'!C3</f>
        <v>1226.7</v>
      </c>
      <c r="X3" s="137">
        <f>'(B) FO'!X3</f>
        <v>1232.45</v>
      </c>
      <c r="Y3" s="137">
        <f>'(B) FO'!AC3</f>
        <v>1163.3</v>
      </c>
      <c r="Z3" s="137">
        <f>('(B) FO'!X3+'(B) FO'!AC3+'(B) FO'!C3)/3</f>
        <v>1207.4833333333333</v>
      </c>
      <c r="AB3" s="137" t="str">
        <f>IF('(B) FO'!BN3&gt;MAX('(B) FO'!BO3:'(B) FO'!BR3),"Yes","")</f>
        <v>Yes</v>
      </c>
      <c r="AC3" s="137" t="str">
        <f>IF('(B) FO'!AH3&gt;MAX('(B) FO'!AI3:'(B) FO'!AL3),"Yes","")</f>
        <v/>
      </c>
      <c r="AE3" s="137" t="str">
        <f>IF('(B) FO'!BN3&gt;(AVERAGE('(B) FO'!BO3:'(B) FO'!BR3)*2),"Yes","")</f>
        <v/>
      </c>
      <c r="AF3" s="137" t="str">
        <f>IF('(B) FO'!AH3&gt;(AVERAGE('(B) FO'!AI3:'(B) FO'!AL3)*2),"Yes","")</f>
        <v/>
      </c>
      <c r="AH3" s="137" t="str">
        <f>IF('(B) FO'!C3&gt;MAX('(B) FO'!D3:'(B) FO'!G3),"Yes","")</f>
        <v>Yes</v>
      </c>
      <c r="AI3" s="137" t="str">
        <f>IF('(B) FO'!C3&lt;MIN('(B) FO'!D3:'(B) FO'!G3),"Yes","")</f>
        <v/>
      </c>
    </row>
    <row r="4" spans="1:35" x14ac:dyDescent="0.3">
      <c r="A4" s="137" t="str">
        <f>'FOD (ALL)'!B4</f>
        <v>ACC</v>
      </c>
      <c r="B4" s="146">
        <f>'FOD (ALL)'!C4</f>
        <v>44007</v>
      </c>
      <c r="C4" s="137" t="str">
        <f>'(B) FO'!H4</f>
        <v>Y</v>
      </c>
      <c r="D4" s="137" t="str">
        <f>'(B) FO'!I4</f>
        <v>Y</v>
      </c>
      <c r="E4" s="137" t="str">
        <f>'(B) FO'!J4</f>
        <v>Y</v>
      </c>
      <c r="F4" s="137" t="str">
        <f>'(B) FO'!K4</f>
        <v>Y</v>
      </c>
      <c r="H4" s="137" t="str">
        <f>'(B) FO'!AM4</f>
        <v>Y</v>
      </c>
      <c r="I4" s="137" t="str">
        <f>'(B) FO'!AN4</f>
        <v>Y</v>
      </c>
      <c r="J4" s="137" t="str">
        <f>'(B) FO'!AO4</f>
        <v>Y</v>
      </c>
      <c r="K4" s="137" t="str">
        <f>'(B) FO'!AP4</f>
        <v>Y</v>
      </c>
      <c r="M4" s="137" t="str">
        <f>'(B) FO'!BS4</f>
        <v>Y</v>
      </c>
      <c r="N4" s="137" t="str">
        <f>'(B) FO'!BT4</f>
        <v>Y</v>
      </c>
      <c r="O4" s="137" t="str">
        <f>'(B) FO'!BU4</f>
        <v>N</v>
      </c>
      <c r="P4" s="137" t="str">
        <f>'(B) FO'!BV4</f>
        <v>Y</v>
      </c>
      <c r="R4" s="137" t="str">
        <f>'(B) FO'!BC4</f>
        <v>Y</v>
      </c>
      <c r="S4" s="137" t="str">
        <f>'(B) FO'!BD4</f>
        <v>Y</v>
      </c>
      <c r="T4" s="137" t="str">
        <f>'(B) FO'!BE4</f>
        <v>N</v>
      </c>
      <c r="U4" s="137" t="str">
        <f>'(B) FO'!BF4</f>
        <v>Y</v>
      </c>
      <c r="W4" s="137">
        <f>'(B) FO'!C4</f>
        <v>1227.9000000000001</v>
      </c>
      <c r="X4" s="137">
        <f>'(B) FO'!X4</f>
        <v>1234.5</v>
      </c>
      <c r="Y4" s="137">
        <f>'(B) FO'!AC4</f>
        <v>1169.4000000000001</v>
      </c>
      <c r="Z4" s="137">
        <f>('(B) FO'!X4+'(B) FO'!AC4+'(B) FO'!C4)/3</f>
        <v>1210.6000000000001</v>
      </c>
      <c r="AB4" s="137" t="str">
        <f>IF('(B) FO'!BN4&gt;MAX('(B) FO'!BO4:'(B) FO'!BR4),"Yes","")</f>
        <v>Yes</v>
      </c>
      <c r="AC4" s="137" t="str">
        <f>IF('(B) FO'!AH4&gt;MAX('(B) FO'!AI4:'(B) FO'!AL4),"Yes","")</f>
        <v>Yes</v>
      </c>
      <c r="AE4" s="137" t="str">
        <f>IF('(B) FO'!BN4&gt;(AVERAGE('(B) FO'!BO4:'(B) FO'!BR4)*2),"Yes","")</f>
        <v>Yes</v>
      </c>
      <c r="AF4" s="137" t="str">
        <f>IF('(B) FO'!AH4&gt;(AVERAGE('(B) FO'!AI4:'(B) FO'!AL4)*2),"Yes","")</f>
        <v>Yes</v>
      </c>
      <c r="AH4" s="137" t="str">
        <f>IF('(B) FO'!C4&gt;MAX('(B) FO'!D4:'(B) FO'!G4),"Yes","")</f>
        <v>Yes</v>
      </c>
      <c r="AI4" s="137" t="str">
        <f>IF('(B) FO'!C4&lt;MIN('(B) FO'!D4:'(B) FO'!G4),"Yes","")</f>
        <v/>
      </c>
    </row>
    <row r="5" spans="1:35" x14ac:dyDescent="0.3">
      <c r="A5" s="137" t="str">
        <f>'FOD (ALL)'!B5</f>
        <v>ACC</v>
      </c>
      <c r="B5" s="146">
        <f>'FOD (ALL)'!C5</f>
        <v>44042</v>
      </c>
      <c r="C5" s="137" t="str">
        <f>'(B) FO'!H5</f>
        <v>Y</v>
      </c>
      <c r="D5" s="137" t="str">
        <f>'(B) FO'!I5</f>
        <v>Y</v>
      </c>
      <c r="E5" s="137" t="str">
        <f>'(B) FO'!J5</f>
        <v>Y</v>
      </c>
      <c r="F5" s="137" t="str">
        <f>'(B) FO'!K5</f>
        <v>Y</v>
      </c>
      <c r="H5" s="137" t="str">
        <f>'(B) FO'!AM5</f>
        <v>Y</v>
      </c>
      <c r="I5" s="137" t="str">
        <f>'(B) FO'!AN5</f>
        <v>Y</v>
      </c>
      <c r="J5" s="137" t="str">
        <f>'(B) FO'!AO5</f>
        <v>Y</v>
      </c>
      <c r="K5" s="137" t="str">
        <f>'(B) FO'!AP5</f>
        <v>Y</v>
      </c>
      <c r="M5" s="137" t="str">
        <f>'(B) FO'!BS5</f>
        <v>N</v>
      </c>
      <c r="N5" s="137" t="str">
        <f>'(B) FO'!BT5</f>
        <v>Y</v>
      </c>
      <c r="O5" s="137" t="str">
        <f>'(B) FO'!BU5</f>
        <v>Y</v>
      </c>
      <c r="P5" s="137" t="str">
        <f>'(B) FO'!BV5</f>
        <v>N</v>
      </c>
      <c r="R5" s="137" t="str">
        <f>'(B) FO'!BC5</f>
        <v>N</v>
      </c>
      <c r="S5" s="137" t="str">
        <f>'(B) FO'!BD5</f>
        <v>Y</v>
      </c>
      <c r="T5" s="137" t="str">
        <f>'(B) FO'!BE5</f>
        <v>Y</v>
      </c>
      <c r="U5" s="137" t="str">
        <f>'(B) FO'!BF5</f>
        <v>N</v>
      </c>
      <c r="W5" s="137">
        <f>'(B) FO'!C5</f>
        <v>1237.0999999999999</v>
      </c>
      <c r="X5" s="137">
        <f>'(B) FO'!X5</f>
        <v>0</v>
      </c>
      <c r="Y5" s="137">
        <f>'(B) FO'!AC5</f>
        <v>0</v>
      </c>
      <c r="Z5" s="137">
        <f>('(B) FO'!X5+'(B) FO'!AC5+'(B) FO'!C5)/3</f>
        <v>412.36666666666662</v>
      </c>
      <c r="AB5" s="137" t="str">
        <f>IF('(B) FO'!BN5&gt;MAX('(B) FO'!BO5:'(B) FO'!BR5),"Yes","")</f>
        <v/>
      </c>
      <c r="AC5" s="137" t="str">
        <f>IF('(B) FO'!AH5&gt;MAX('(B) FO'!AI5:'(B) FO'!AL5),"Yes","")</f>
        <v/>
      </c>
      <c r="AE5" s="137" t="str">
        <f>IF('(B) FO'!BN5&gt;(AVERAGE('(B) FO'!BO5:'(B) FO'!BR5)*2),"Yes","")</f>
        <v/>
      </c>
      <c r="AF5" s="137" t="str">
        <f>IF('(B) FO'!AH5&gt;(AVERAGE('(B) FO'!AI5:'(B) FO'!AL5)*2),"Yes","")</f>
        <v/>
      </c>
      <c r="AH5" s="137" t="str">
        <f>IF('(B) FO'!C5&gt;MAX('(B) FO'!D5:'(B) FO'!G5),"Yes","")</f>
        <v>Yes</v>
      </c>
      <c r="AI5" s="137" t="str">
        <f>IF('(B) FO'!C5&lt;MIN('(B) FO'!D5:'(B) FO'!G5),"Yes","")</f>
        <v/>
      </c>
    </row>
    <row r="6" spans="1:35" x14ac:dyDescent="0.3">
      <c r="A6" s="137" t="str">
        <f>'FOD (ALL)'!B6</f>
        <v>ADANIENT</v>
      </c>
      <c r="B6" s="146">
        <f>'FOD (ALL)'!C6</f>
        <v>43979</v>
      </c>
      <c r="C6" s="137" t="str">
        <f>'(B) FO'!H6</f>
        <v>N</v>
      </c>
      <c r="D6" s="137" t="str">
        <f>'(B) FO'!I6</f>
        <v>N</v>
      </c>
      <c r="E6" s="137" t="str">
        <f>'(B) FO'!J6</f>
        <v>Y</v>
      </c>
      <c r="F6" s="137" t="str">
        <f>'(B) FO'!K6</f>
        <v>Y</v>
      </c>
      <c r="H6" s="137" t="str">
        <f>'(B) FO'!AM6</f>
        <v>N</v>
      </c>
      <c r="I6" s="137" t="str">
        <f>'(B) FO'!AN6</f>
        <v>N</v>
      </c>
      <c r="J6" s="137" t="str">
        <f>'(B) FO'!AO6</f>
        <v>N</v>
      </c>
      <c r="K6" s="137" t="str">
        <f>'(B) FO'!AP6</f>
        <v>Y</v>
      </c>
      <c r="M6" s="137" t="str">
        <f>'(B) FO'!BS6</f>
        <v>Y</v>
      </c>
      <c r="N6" s="137" t="str">
        <f>'(B) FO'!BT6</f>
        <v>N</v>
      </c>
      <c r="O6" s="137" t="str">
        <f>'(B) FO'!BU6</f>
        <v>N</v>
      </c>
      <c r="P6" s="137" t="str">
        <f>'(B) FO'!BV6</f>
        <v>Y</v>
      </c>
      <c r="R6" s="137" t="str">
        <f>'(B) FO'!BC6</f>
        <v>Y</v>
      </c>
      <c r="S6" s="137" t="str">
        <f>'(B) FO'!BD6</f>
        <v>N</v>
      </c>
      <c r="T6" s="137" t="str">
        <f>'(B) FO'!BE6</f>
        <v>N</v>
      </c>
      <c r="U6" s="137" t="str">
        <f>'(B) FO'!BF6</f>
        <v>Y</v>
      </c>
      <c r="W6" s="137">
        <f>'(B) FO'!C6</f>
        <v>137.55000000000001</v>
      </c>
      <c r="X6" s="137">
        <f>'(B) FO'!X6</f>
        <v>141.19999999999999</v>
      </c>
      <c r="Y6" s="137">
        <f>'(B) FO'!AC6</f>
        <v>136.55000000000001</v>
      </c>
      <c r="Z6" s="137">
        <f>('(B) FO'!X6+'(B) FO'!AC6+'(B) FO'!C6)/3</f>
        <v>138.43333333333334</v>
      </c>
      <c r="AB6" s="137" t="str">
        <f>IF('(B) FO'!BN6&gt;MAX('(B) FO'!BO6:'(B) FO'!BR6),"Yes","")</f>
        <v>Yes</v>
      </c>
      <c r="AC6" s="137" t="str">
        <f>IF('(B) FO'!AH6&gt;MAX('(B) FO'!AI6:'(B) FO'!AL6),"Yes","")</f>
        <v/>
      </c>
      <c r="AE6" s="137" t="str">
        <f>IF('(B) FO'!BN6&gt;(AVERAGE('(B) FO'!BO6:'(B) FO'!BR6)*2),"Yes","")</f>
        <v>Yes</v>
      </c>
      <c r="AF6" s="137" t="str">
        <f>IF('(B) FO'!AH6&gt;(AVERAGE('(B) FO'!AI6:'(B) FO'!AL6)*2),"Yes","")</f>
        <v/>
      </c>
      <c r="AH6" s="137" t="str">
        <f>IF('(B) FO'!C6&gt;MAX('(B) FO'!D6:'(B) FO'!G6),"Yes","")</f>
        <v/>
      </c>
      <c r="AI6" s="137" t="str">
        <f>IF('(B) FO'!C6&lt;MIN('(B) FO'!D6:'(B) FO'!G6),"Yes","")</f>
        <v/>
      </c>
    </row>
    <row r="7" spans="1:35" x14ac:dyDescent="0.3">
      <c r="A7" s="137" t="str">
        <f>'FOD (ALL)'!B7</f>
        <v>ADANIENT</v>
      </c>
      <c r="B7" s="146">
        <f>'FOD (ALL)'!C7</f>
        <v>44007</v>
      </c>
      <c r="C7" s="137" t="str">
        <f>'(B) FO'!H7</f>
        <v>N</v>
      </c>
      <c r="D7" s="137" t="str">
        <f>'(B) FO'!I7</f>
        <v>N</v>
      </c>
      <c r="E7" s="137" t="str">
        <f>'(B) FO'!J7</f>
        <v>Y</v>
      </c>
      <c r="F7" s="137" t="str">
        <f>'(B) FO'!K7</f>
        <v>Y</v>
      </c>
      <c r="H7" s="137" t="str">
        <f>'(B) FO'!AM7</f>
        <v>Y</v>
      </c>
      <c r="I7" s="137" t="str">
        <f>'(B) FO'!AN7</f>
        <v>Y</v>
      </c>
      <c r="J7" s="137" t="str">
        <f>'(B) FO'!AO7</f>
        <v>Y</v>
      </c>
      <c r="K7" s="137" t="str">
        <f>'(B) FO'!AP7</f>
        <v>Y</v>
      </c>
      <c r="M7" s="137" t="str">
        <f>'(B) FO'!BS7</f>
        <v>Y</v>
      </c>
      <c r="N7" s="137" t="str">
        <f>'(B) FO'!BT7</f>
        <v>Y</v>
      </c>
      <c r="O7" s="137" t="str">
        <f>'(B) FO'!BU7</f>
        <v>Y</v>
      </c>
      <c r="P7" s="137" t="str">
        <f>'(B) FO'!BV7</f>
        <v>Y</v>
      </c>
      <c r="R7" s="137" t="str">
        <f>'(B) FO'!BC7</f>
        <v>Y</v>
      </c>
      <c r="S7" s="137" t="str">
        <f>'(B) FO'!BD7</f>
        <v>Y</v>
      </c>
      <c r="T7" s="137" t="str">
        <f>'(B) FO'!BE7</f>
        <v>Y</v>
      </c>
      <c r="U7" s="137" t="str">
        <f>'(B) FO'!BF7</f>
        <v>Y</v>
      </c>
      <c r="W7" s="137">
        <f>'(B) FO'!C7</f>
        <v>138.30000000000001</v>
      </c>
      <c r="X7" s="137">
        <f>'(B) FO'!X7</f>
        <v>141.69999999999999</v>
      </c>
      <c r="Y7" s="137">
        <f>'(B) FO'!AC7</f>
        <v>137.4</v>
      </c>
      <c r="Z7" s="137">
        <f>('(B) FO'!X7+'(B) FO'!AC7+'(B) FO'!C7)/3</f>
        <v>139.13333333333335</v>
      </c>
      <c r="AB7" s="137" t="str">
        <f>IF('(B) FO'!BN7&gt;MAX('(B) FO'!BO7:'(B) FO'!BR7),"Yes","")</f>
        <v>Yes</v>
      </c>
      <c r="AC7" s="137" t="str">
        <f>IF('(B) FO'!AH7&gt;MAX('(B) FO'!AI7:'(B) FO'!AL7),"Yes","")</f>
        <v>Yes</v>
      </c>
      <c r="AE7" s="137" t="str">
        <f>IF('(B) FO'!BN7&gt;(AVERAGE('(B) FO'!BO7:'(B) FO'!BR7)*2),"Yes","")</f>
        <v>Yes</v>
      </c>
      <c r="AF7" s="137" t="str">
        <f>IF('(B) FO'!AH7&gt;(AVERAGE('(B) FO'!AI7:'(B) FO'!AL7)*2),"Yes","")</f>
        <v>Yes</v>
      </c>
      <c r="AH7" s="137" t="str">
        <f>IF('(B) FO'!C7&gt;MAX('(B) FO'!D7:'(B) FO'!G7),"Yes","")</f>
        <v/>
      </c>
      <c r="AI7" s="137" t="str">
        <f>IF('(B) FO'!C7&lt;MIN('(B) FO'!D7:'(B) FO'!G7),"Yes","")</f>
        <v/>
      </c>
    </row>
    <row r="8" spans="1:35" x14ac:dyDescent="0.3">
      <c r="A8" s="137" t="str">
        <f>'FOD (ALL)'!B8</f>
        <v>ADANIENT</v>
      </c>
      <c r="B8" s="146">
        <f>'FOD (ALL)'!C8</f>
        <v>44042</v>
      </c>
      <c r="C8" s="137" t="str">
        <f>'(B) FO'!H8</f>
        <v>N</v>
      </c>
      <c r="D8" s="137" t="str">
        <f>'(B) FO'!I8</f>
        <v>N</v>
      </c>
      <c r="E8" s="137" t="str">
        <f>'(B) FO'!J8</f>
        <v>Y</v>
      </c>
      <c r="F8" s="137" t="str">
        <f>'(B) FO'!K8</f>
        <v>Y</v>
      </c>
      <c r="H8" s="137" t="str">
        <f>'(B) FO'!AM8</f>
        <v>Y</v>
      </c>
      <c r="I8" s="137" t="str">
        <f>'(B) FO'!AN8</f>
        <v>Y</v>
      </c>
      <c r="J8" s="137" t="str">
        <f>'(B) FO'!AO8</f>
        <v>Y</v>
      </c>
      <c r="K8" s="137" t="str">
        <f>'(B) FO'!AP8</f>
        <v>Y</v>
      </c>
      <c r="M8" s="137" t="str">
        <f>'(B) FO'!BS8</f>
        <v>Y</v>
      </c>
      <c r="N8" s="137" t="str">
        <f>'(B) FO'!BT8</f>
        <v>Y</v>
      </c>
      <c r="O8" s="137" t="str">
        <f>'(B) FO'!BU8</f>
        <v>Y</v>
      </c>
      <c r="P8" s="137" t="str">
        <f>'(B) FO'!BV8</f>
        <v>N</v>
      </c>
      <c r="R8" s="137" t="str">
        <f>'(B) FO'!BC8</f>
        <v>Y</v>
      </c>
      <c r="S8" s="137" t="str">
        <f>'(B) FO'!BD8</f>
        <v>Y</v>
      </c>
      <c r="T8" s="137" t="str">
        <f>'(B) FO'!BE8</f>
        <v>Y</v>
      </c>
      <c r="U8" s="137" t="str">
        <f>'(B) FO'!BF8</f>
        <v>N</v>
      </c>
      <c r="W8" s="137">
        <f>'(B) FO'!C8</f>
        <v>138.4</v>
      </c>
      <c r="X8" s="137">
        <f>'(B) FO'!X8</f>
        <v>140.80000000000001</v>
      </c>
      <c r="Y8" s="137">
        <f>'(B) FO'!AC8</f>
        <v>138.4</v>
      </c>
      <c r="Z8" s="137">
        <f>('(B) FO'!X8+'(B) FO'!AC8+'(B) FO'!C8)/3</f>
        <v>139.20000000000002</v>
      </c>
      <c r="AB8" s="137" t="str">
        <f>IF('(B) FO'!BN8&gt;MAX('(B) FO'!BO8:'(B) FO'!BR8),"Yes","")</f>
        <v>Yes</v>
      </c>
      <c r="AC8" s="137" t="str">
        <f>IF('(B) FO'!AH8&gt;MAX('(B) FO'!AI8:'(B) FO'!AL8),"Yes","")</f>
        <v>Yes</v>
      </c>
      <c r="AE8" s="137" t="str">
        <f>IF('(B) FO'!BN8&gt;(AVERAGE('(B) FO'!BO8:'(B) FO'!BR8)*2),"Yes","")</f>
        <v>Yes</v>
      </c>
      <c r="AF8" s="137" t="str">
        <f>IF('(B) FO'!AH8&gt;(AVERAGE('(B) FO'!AI8:'(B) FO'!AL8)*2),"Yes","")</f>
        <v/>
      </c>
      <c r="AH8" s="137" t="str">
        <f>IF('(B) FO'!C8&gt;MAX('(B) FO'!D8:'(B) FO'!G8),"Yes","")</f>
        <v/>
      </c>
      <c r="AI8" s="137" t="str">
        <f>IF('(B) FO'!C8&lt;MIN('(B) FO'!D8:'(B) FO'!G8),"Yes","")</f>
        <v/>
      </c>
    </row>
    <row r="9" spans="1:35" x14ac:dyDescent="0.3">
      <c r="A9" s="137" t="str">
        <f>'FOD (ALL)'!B9</f>
        <v>ADANIPORTS</v>
      </c>
      <c r="B9" s="146">
        <f>'FOD (ALL)'!C9</f>
        <v>43979</v>
      </c>
      <c r="C9" s="137" t="str">
        <f>'(B) FO'!H9</f>
        <v>N</v>
      </c>
      <c r="D9" s="137" t="str">
        <f>'(B) FO'!I9</f>
        <v>N</v>
      </c>
      <c r="E9" s="137" t="str">
        <f>'(B) FO'!J9</f>
        <v>Y</v>
      </c>
      <c r="F9" s="137" t="str">
        <f>'(B) FO'!K9</f>
        <v>Y</v>
      </c>
      <c r="H9" s="137" t="str">
        <f>'(B) FO'!AM9</f>
        <v>N</v>
      </c>
      <c r="I9" s="137" t="str">
        <f>'(B) FO'!AN9</f>
        <v>N</v>
      </c>
      <c r="J9" s="137" t="str">
        <f>'(B) FO'!AO9</f>
        <v>N</v>
      </c>
      <c r="K9" s="137" t="str">
        <f>'(B) FO'!AP9</f>
        <v>Y</v>
      </c>
      <c r="M9" s="137" t="str">
        <f>'(B) FO'!BS9</f>
        <v>Y</v>
      </c>
      <c r="N9" s="137" t="str">
        <f>'(B) FO'!BT9</f>
        <v>N</v>
      </c>
      <c r="O9" s="137" t="str">
        <f>'(B) FO'!BU9</f>
        <v>N</v>
      </c>
      <c r="P9" s="137" t="str">
        <f>'(B) FO'!BV9</f>
        <v>Y</v>
      </c>
      <c r="R9" s="137" t="str">
        <f>'(B) FO'!BC9</f>
        <v>Y</v>
      </c>
      <c r="S9" s="137" t="str">
        <f>'(B) FO'!BD9</f>
        <v>N</v>
      </c>
      <c r="T9" s="137" t="str">
        <f>'(B) FO'!BE9</f>
        <v>N</v>
      </c>
      <c r="U9" s="137" t="str">
        <f>'(B) FO'!BF9</f>
        <v>Y</v>
      </c>
      <c r="W9" s="137">
        <f>'(B) FO'!C9</f>
        <v>310.39999999999998</v>
      </c>
      <c r="X9" s="137">
        <f>'(B) FO'!X9</f>
        <v>313.5</v>
      </c>
      <c r="Y9" s="137">
        <f>'(B) FO'!AC9</f>
        <v>306.60000000000002</v>
      </c>
      <c r="Z9" s="137">
        <f>('(B) FO'!X9+'(B) FO'!AC9+'(B) FO'!C9)/3</f>
        <v>310.16666666666669</v>
      </c>
      <c r="AB9" s="137" t="str">
        <f>IF('(B) FO'!BN9&gt;MAX('(B) FO'!BO9:'(B) FO'!BR9),"Yes","")</f>
        <v>Yes</v>
      </c>
      <c r="AC9" s="137" t="str">
        <f>IF('(B) FO'!AH9&gt;MAX('(B) FO'!AI9:'(B) FO'!AL9),"Yes","")</f>
        <v/>
      </c>
      <c r="AE9" s="137" t="str">
        <f>IF('(B) FO'!BN9&gt;(AVERAGE('(B) FO'!BO9:'(B) FO'!BR9)*2),"Yes","")</f>
        <v/>
      </c>
      <c r="AF9" s="137" t="str">
        <f>IF('(B) FO'!AH9&gt;(AVERAGE('(B) FO'!AI9:'(B) FO'!AL9)*2),"Yes","")</f>
        <v/>
      </c>
      <c r="AH9" s="137" t="str">
        <f>IF('(B) FO'!C9&gt;MAX('(B) FO'!D9:'(B) FO'!G9),"Yes","")</f>
        <v/>
      </c>
      <c r="AI9" s="137" t="str">
        <f>IF('(B) FO'!C9&lt;MIN('(B) FO'!D9:'(B) FO'!G9),"Yes","")</f>
        <v/>
      </c>
    </row>
    <row r="10" spans="1:35" x14ac:dyDescent="0.3">
      <c r="A10" s="137" t="str">
        <f>'FOD (ALL)'!B10</f>
        <v>ADANIPORTS</v>
      </c>
      <c r="B10" s="146">
        <f>'FOD (ALL)'!C10</f>
        <v>44007</v>
      </c>
      <c r="C10" s="137" t="str">
        <f>'(B) FO'!H10</f>
        <v>N</v>
      </c>
      <c r="D10" s="137" t="str">
        <f>'(B) FO'!I10</f>
        <v>N</v>
      </c>
      <c r="E10" s="137" t="str">
        <f>'(B) FO'!J10</f>
        <v>Y</v>
      </c>
      <c r="F10" s="137" t="str">
        <f>'(B) FO'!K10</f>
        <v>Y</v>
      </c>
      <c r="H10" s="137" t="str">
        <f>'(B) FO'!AM10</f>
        <v>Y</v>
      </c>
      <c r="I10" s="137" t="str">
        <f>'(B) FO'!AN10</f>
        <v>Y</v>
      </c>
      <c r="J10" s="137" t="str">
        <f>'(B) FO'!AO10</f>
        <v>Y</v>
      </c>
      <c r="K10" s="137" t="str">
        <f>'(B) FO'!AP10</f>
        <v>Y</v>
      </c>
      <c r="M10" s="137" t="str">
        <f>'(B) FO'!BS10</f>
        <v>Y</v>
      </c>
      <c r="N10" s="137" t="str">
        <f>'(B) FO'!BT10</f>
        <v>Y</v>
      </c>
      <c r="O10" s="137" t="str">
        <f>'(B) FO'!BU10</f>
        <v>N</v>
      </c>
      <c r="P10" s="137" t="str">
        <f>'(B) FO'!BV10</f>
        <v>Y</v>
      </c>
      <c r="R10" s="137" t="str">
        <f>'(B) FO'!BC10</f>
        <v>Y</v>
      </c>
      <c r="S10" s="137" t="str">
        <f>'(B) FO'!BD10</f>
        <v>Y</v>
      </c>
      <c r="T10" s="137" t="str">
        <f>'(B) FO'!BE10</f>
        <v>N</v>
      </c>
      <c r="U10" s="137" t="str">
        <f>'(B) FO'!BF10</f>
        <v>Y</v>
      </c>
      <c r="W10" s="137">
        <f>'(B) FO'!C10</f>
        <v>311.05</v>
      </c>
      <c r="X10" s="137">
        <f>'(B) FO'!X10</f>
        <v>314</v>
      </c>
      <c r="Y10" s="137">
        <f>'(B) FO'!AC10</f>
        <v>307.8</v>
      </c>
      <c r="Z10" s="137">
        <f>('(B) FO'!X10+'(B) FO'!AC10+'(B) FO'!C10)/3</f>
        <v>310.95</v>
      </c>
      <c r="AB10" s="137" t="str">
        <f>IF('(B) FO'!BN10&gt;MAX('(B) FO'!BO10:'(B) FO'!BR10),"Yes","")</f>
        <v>Yes</v>
      </c>
      <c r="AC10" s="137" t="str">
        <f>IF('(B) FO'!AH10&gt;MAX('(B) FO'!AI10:'(B) FO'!AL10),"Yes","")</f>
        <v>Yes</v>
      </c>
      <c r="AE10" s="137" t="str">
        <f>IF('(B) FO'!BN10&gt;(AVERAGE('(B) FO'!BO10:'(B) FO'!BR10)*2),"Yes","")</f>
        <v>Yes</v>
      </c>
      <c r="AF10" s="137" t="str">
        <f>IF('(B) FO'!AH10&gt;(AVERAGE('(B) FO'!AI10:'(B) FO'!AL10)*2),"Yes","")</f>
        <v>Yes</v>
      </c>
      <c r="AH10" s="137" t="str">
        <f>IF('(B) FO'!C10&gt;MAX('(B) FO'!D10:'(B) FO'!G10),"Yes","")</f>
        <v/>
      </c>
      <c r="AI10" s="137" t="str">
        <f>IF('(B) FO'!C10&lt;MIN('(B) FO'!D10:'(B) FO'!G10),"Yes","")</f>
        <v/>
      </c>
    </row>
    <row r="11" spans="1:35" x14ac:dyDescent="0.3">
      <c r="A11" s="137" t="str">
        <f>'FOD (ALL)'!B11</f>
        <v>ADANIPORTS</v>
      </c>
      <c r="B11" s="146">
        <f>'FOD (ALL)'!C11</f>
        <v>44042</v>
      </c>
      <c r="C11" s="137" t="str">
        <f>'(B) FO'!H11</f>
        <v>N</v>
      </c>
      <c r="D11" s="137" t="str">
        <f>'(B) FO'!I11</f>
        <v>N</v>
      </c>
      <c r="E11" s="137" t="str">
        <f>'(B) FO'!J11</f>
        <v>Y</v>
      </c>
      <c r="F11" s="137" t="str">
        <f>'(B) FO'!K11</f>
        <v>Y</v>
      </c>
      <c r="H11" s="137" t="str">
        <f>'(B) FO'!AM11</f>
        <v>Y</v>
      </c>
      <c r="I11" s="137" t="str">
        <f>'(B) FO'!AN11</f>
        <v>Y</v>
      </c>
      <c r="J11" s="137" t="str">
        <f>'(B) FO'!AO11</f>
        <v>Y</v>
      </c>
      <c r="K11" s="137" t="str">
        <f>'(B) FO'!AP11</f>
        <v>Y</v>
      </c>
      <c r="M11" s="137" t="str">
        <f>'(B) FO'!BS11</f>
        <v>N</v>
      </c>
      <c r="N11" s="137" t="str">
        <f>'(B) FO'!BT11</f>
        <v>Y</v>
      </c>
      <c r="O11" s="137" t="str">
        <f>'(B) FO'!BU11</f>
        <v>N</v>
      </c>
      <c r="P11" s="137" t="str">
        <f>'(B) FO'!BV11</f>
        <v>Y</v>
      </c>
      <c r="R11" s="137" t="str">
        <f>'(B) FO'!BC11</f>
        <v>N</v>
      </c>
      <c r="S11" s="137" t="str">
        <f>'(B) FO'!BD11</f>
        <v>Y</v>
      </c>
      <c r="T11" s="137" t="str">
        <f>'(B) FO'!BE11</f>
        <v>N</v>
      </c>
      <c r="U11" s="137" t="str">
        <f>'(B) FO'!BF11</f>
        <v>Y</v>
      </c>
      <c r="W11" s="137">
        <f>'(B) FO'!C11</f>
        <v>313.10000000000002</v>
      </c>
      <c r="X11" s="137">
        <f>'(B) FO'!X11</f>
        <v>311.39999999999998</v>
      </c>
      <c r="Y11" s="137">
        <f>'(B) FO'!AC11</f>
        <v>311.39999999999998</v>
      </c>
      <c r="Z11" s="137">
        <f>('(B) FO'!X11+'(B) FO'!AC11+'(B) FO'!C11)/3</f>
        <v>311.96666666666664</v>
      </c>
      <c r="AB11" s="137" t="str">
        <f>IF('(B) FO'!BN11&gt;MAX('(B) FO'!BO11:'(B) FO'!BR11),"Yes","")</f>
        <v/>
      </c>
      <c r="AC11" s="137" t="str">
        <f>IF('(B) FO'!AH11&gt;MAX('(B) FO'!AI11:'(B) FO'!AL11),"Yes","")</f>
        <v>Yes</v>
      </c>
      <c r="AE11" s="137" t="str">
        <f>IF('(B) FO'!BN11&gt;(AVERAGE('(B) FO'!BO11:'(B) FO'!BR11)*2),"Yes","")</f>
        <v/>
      </c>
      <c r="AF11" s="137" t="str">
        <f>IF('(B) FO'!AH11&gt;(AVERAGE('(B) FO'!AI11:'(B) FO'!AL11)*2),"Yes","")</f>
        <v/>
      </c>
      <c r="AH11" s="137" t="str">
        <f>IF('(B) FO'!C11&gt;MAX('(B) FO'!D11:'(B) FO'!G11),"Yes","")</f>
        <v/>
      </c>
      <c r="AI11" s="137" t="str">
        <f>IF('(B) FO'!C11&lt;MIN('(B) FO'!D11:'(B) FO'!G11),"Yes","")</f>
        <v/>
      </c>
    </row>
    <row r="12" spans="1:35" x14ac:dyDescent="0.3">
      <c r="A12" s="137" t="str">
        <f>'FOD (ALL)'!B12</f>
        <v>ADANIPOWER</v>
      </c>
      <c r="B12" s="146">
        <f>'FOD (ALL)'!C12</f>
        <v>43979</v>
      </c>
      <c r="C12" s="137" t="str">
        <f>'(B) FO'!H12</f>
        <v>N</v>
      </c>
      <c r="D12" s="137" t="str">
        <f>'(B) FO'!I12</f>
        <v>N</v>
      </c>
      <c r="E12" s="137" t="str">
        <f>'(B) FO'!J12</f>
        <v>N</v>
      </c>
      <c r="F12" s="137" t="str">
        <f>'(B) FO'!K12</f>
        <v>Y</v>
      </c>
      <c r="H12" s="137" t="str">
        <f>'(B) FO'!AM12</f>
        <v>N</v>
      </c>
      <c r="I12" s="137" t="str">
        <f>'(B) FO'!AN12</f>
        <v>N</v>
      </c>
      <c r="J12" s="137" t="str">
        <f>'(B) FO'!AO12</f>
        <v>N</v>
      </c>
      <c r="K12" s="137" t="str">
        <f>'(B) FO'!AP12</f>
        <v>Y</v>
      </c>
      <c r="M12" s="137" t="str">
        <f>'(B) FO'!BS12</f>
        <v>N</v>
      </c>
      <c r="N12" s="137" t="str">
        <f>'(B) FO'!BT12</f>
        <v>N</v>
      </c>
      <c r="O12" s="137" t="str">
        <f>'(B) FO'!BU12</f>
        <v>N</v>
      </c>
      <c r="P12" s="137" t="str">
        <f>'(B) FO'!BV12</f>
        <v>Y</v>
      </c>
      <c r="R12" s="137" t="str">
        <f>'(B) FO'!BC12</f>
        <v>N</v>
      </c>
      <c r="S12" s="137" t="str">
        <f>'(B) FO'!BD12</f>
        <v>N</v>
      </c>
      <c r="T12" s="137" t="str">
        <f>'(B) FO'!BE12</f>
        <v>N</v>
      </c>
      <c r="U12" s="137" t="str">
        <f>'(B) FO'!BF12</f>
        <v>Y</v>
      </c>
      <c r="W12" s="137">
        <f>'(B) FO'!C12</f>
        <v>32.85</v>
      </c>
      <c r="X12" s="137">
        <f>'(B) FO'!X12</f>
        <v>34.4</v>
      </c>
      <c r="Y12" s="137">
        <f>'(B) FO'!AC12</f>
        <v>32.700000000000003</v>
      </c>
      <c r="Z12" s="137">
        <f>('(B) FO'!X12+'(B) FO'!AC12+'(B) FO'!C12)/3</f>
        <v>33.316666666666663</v>
      </c>
      <c r="AB12" s="137" t="str">
        <f>IF('(B) FO'!BN12&gt;MAX('(B) FO'!BO12:'(B) FO'!BR12),"Yes","")</f>
        <v/>
      </c>
      <c r="AC12" s="137" t="str">
        <f>IF('(B) FO'!AH12&gt;MAX('(B) FO'!AI12:'(B) FO'!AL12),"Yes","")</f>
        <v/>
      </c>
      <c r="AE12" s="137" t="str">
        <f>IF('(B) FO'!BN12&gt;(AVERAGE('(B) FO'!BO12:'(B) FO'!BR12)*2),"Yes","")</f>
        <v/>
      </c>
      <c r="AF12" s="137" t="str">
        <f>IF('(B) FO'!AH12&gt;(AVERAGE('(B) FO'!AI12:'(B) FO'!AL12)*2),"Yes","")</f>
        <v/>
      </c>
      <c r="AH12" s="137" t="str">
        <f>IF('(B) FO'!C12&gt;MAX('(B) FO'!D12:'(B) FO'!G12),"Yes","")</f>
        <v/>
      </c>
      <c r="AI12" s="137" t="str">
        <f>IF('(B) FO'!C12&lt;MIN('(B) FO'!D12:'(B) FO'!G12),"Yes","")</f>
        <v/>
      </c>
    </row>
    <row r="13" spans="1:35" x14ac:dyDescent="0.3">
      <c r="A13" s="137" t="str">
        <f>'FOD (ALL)'!B13</f>
        <v>ADANIPOWER</v>
      </c>
      <c r="B13" s="146">
        <f>'FOD (ALL)'!C13</f>
        <v>44007</v>
      </c>
      <c r="C13" s="137" t="str">
        <f>'(B) FO'!H13</f>
        <v>N</v>
      </c>
      <c r="D13" s="137" t="str">
        <f>'(B) FO'!I13</f>
        <v>N</v>
      </c>
      <c r="E13" s="137" t="str">
        <f>'(B) FO'!J13</f>
        <v>N</v>
      </c>
      <c r="F13" s="137" t="str">
        <f>'(B) FO'!K13</f>
        <v>Y</v>
      </c>
      <c r="H13" s="137" t="str">
        <f>'(B) FO'!AM13</f>
        <v>Y</v>
      </c>
      <c r="I13" s="137" t="str">
        <f>'(B) FO'!AN13</f>
        <v>Y</v>
      </c>
      <c r="J13" s="137" t="str">
        <f>'(B) FO'!AO13</f>
        <v>Y</v>
      </c>
      <c r="K13" s="137" t="str">
        <f>'(B) FO'!AP13</f>
        <v>Y</v>
      </c>
      <c r="M13" s="137" t="str">
        <f>'(B) FO'!BS13</f>
        <v>N</v>
      </c>
      <c r="N13" s="137" t="str">
        <f>'(B) FO'!BT13</f>
        <v>N</v>
      </c>
      <c r="O13" s="137" t="str">
        <f>'(B) FO'!BU13</f>
        <v>Y</v>
      </c>
      <c r="P13" s="137" t="str">
        <f>'(B) FO'!BV13</f>
        <v>Y</v>
      </c>
      <c r="R13" s="137" t="str">
        <f>'(B) FO'!BC13</f>
        <v>N</v>
      </c>
      <c r="S13" s="137" t="str">
        <f>'(B) FO'!BD13</f>
        <v>N</v>
      </c>
      <c r="T13" s="137" t="str">
        <f>'(B) FO'!BE13</f>
        <v>Y</v>
      </c>
      <c r="U13" s="137" t="str">
        <f>'(B) FO'!BF13</f>
        <v>Y</v>
      </c>
      <c r="W13" s="137">
        <f>'(B) FO'!C13</f>
        <v>32.9</v>
      </c>
      <c r="X13" s="137">
        <f>'(B) FO'!X13</f>
        <v>34.35</v>
      </c>
      <c r="Y13" s="137">
        <f>'(B) FO'!AC13</f>
        <v>32.9</v>
      </c>
      <c r="Z13" s="137">
        <f>('(B) FO'!X13+'(B) FO'!AC13+'(B) FO'!C13)/3</f>
        <v>33.383333333333333</v>
      </c>
      <c r="AB13" s="137" t="str">
        <f>IF('(B) FO'!BN13&gt;MAX('(B) FO'!BO13:'(B) FO'!BR13),"Yes","")</f>
        <v/>
      </c>
      <c r="AC13" s="137" t="str">
        <f>IF('(B) FO'!AH13&gt;MAX('(B) FO'!AI13:'(B) FO'!AL13),"Yes","")</f>
        <v>Yes</v>
      </c>
      <c r="AE13" s="137" t="str">
        <f>IF('(B) FO'!BN13&gt;(AVERAGE('(B) FO'!BO13:'(B) FO'!BR13)*2),"Yes","")</f>
        <v/>
      </c>
      <c r="AF13" s="137" t="str">
        <f>IF('(B) FO'!AH13&gt;(AVERAGE('(B) FO'!AI13:'(B) FO'!AL13)*2),"Yes","")</f>
        <v>Yes</v>
      </c>
      <c r="AH13" s="137" t="str">
        <f>IF('(B) FO'!C13&gt;MAX('(B) FO'!D13:'(B) FO'!G13),"Yes","")</f>
        <v/>
      </c>
      <c r="AI13" s="137" t="str">
        <f>IF('(B) FO'!C13&lt;MIN('(B) FO'!D13:'(B) FO'!G13),"Yes","")</f>
        <v/>
      </c>
    </row>
    <row r="14" spans="1:35" x14ac:dyDescent="0.3">
      <c r="A14" s="137" t="str">
        <f>'FOD (ALL)'!B14</f>
        <v>AMARAJABAT</v>
      </c>
      <c r="B14" s="146">
        <f>'FOD (ALL)'!C14</f>
        <v>43979</v>
      </c>
      <c r="C14" s="137" t="str">
        <f>'(B) FO'!H14</f>
        <v>N</v>
      </c>
      <c r="D14" s="137" t="str">
        <f>'(B) FO'!I14</f>
        <v>Y</v>
      </c>
      <c r="E14" s="137" t="str">
        <f>'(B) FO'!J14</f>
        <v>Y</v>
      </c>
      <c r="F14" s="137" t="str">
        <f>'(B) FO'!K14</f>
        <v>Y</v>
      </c>
      <c r="H14" s="137" t="str">
        <f>'(B) FO'!AM14</f>
        <v>N</v>
      </c>
      <c r="I14" s="137" t="str">
        <f>'(B) FO'!AN14</f>
        <v>Y</v>
      </c>
      <c r="J14" s="137" t="str">
        <f>'(B) FO'!AO14</f>
        <v>Y</v>
      </c>
      <c r="K14" s="137" t="str">
        <f>'(B) FO'!AP14</f>
        <v>Y</v>
      </c>
      <c r="M14" s="137" t="str">
        <f>'(B) FO'!BS14</f>
        <v>Y</v>
      </c>
      <c r="N14" s="137" t="str">
        <f>'(B) FO'!BT14</f>
        <v>Y</v>
      </c>
      <c r="O14" s="137" t="str">
        <f>'(B) FO'!BU14</f>
        <v>N</v>
      </c>
      <c r="P14" s="137" t="str">
        <f>'(B) FO'!BV14</f>
        <v>N</v>
      </c>
      <c r="R14" s="137" t="str">
        <f>'(B) FO'!BC14</f>
        <v>Y</v>
      </c>
      <c r="S14" s="137" t="str">
        <f>'(B) FO'!BD14</f>
        <v>Y</v>
      </c>
      <c r="T14" s="137" t="str">
        <f>'(B) FO'!BE14</f>
        <v>N</v>
      </c>
      <c r="U14" s="137" t="str">
        <f>'(B) FO'!BF14</f>
        <v>N</v>
      </c>
      <c r="W14" s="137">
        <f>'(B) FO'!C14</f>
        <v>592.1</v>
      </c>
      <c r="X14" s="137">
        <f>'(B) FO'!X14</f>
        <v>612.95000000000005</v>
      </c>
      <c r="Y14" s="137">
        <f>'(B) FO'!AC14</f>
        <v>588.29999999999995</v>
      </c>
      <c r="Z14" s="137">
        <f>('(B) FO'!X14+'(B) FO'!AC14+'(B) FO'!C14)/3</f>
        <v>597.7833333333333</v>
      </c>
      <c r="AB14" s="137" t="str">
        <f>IF('(B) FO'!BN14&gt;MAX('(B) FO'!BO14:'(B) FO'!BR14),"Yes","")</f>
        <v/>
      </c>
      <c r="AC14" s="137" t="str">
        <f>IF('(B) FO'!AH14&gt;MAX('(B) FO'!AI14:'(B) FO'!AL14),"Yes","")</f>
        <v/>
      </c>
      <c r="AE14" s="137" t="str">
        <f>IF('(B) FO'!BN14&gt;(AVERAGE('(B) FO'!BO14:'(B) FO'!BR14)*2),"Yes","")</f>
        <v/>
      </c>
      <c r="AF14" s="137" t="str">
        <f>IF('(B) FO'!AH14&gt;(AVERAGE('(B) FO'!AI14:'(B) FO'!AL14)*2),"Yes","")</f>
        <v/>
      </c>
      <c r="AH14" s="137" t="str">
        <f>IF('(B) FO'!C14&gt;MAX('(B) FO'!D14:'(B) FO'!G14),"Yes","")</f>
        <v/>
      </c>
      <c r="AI14" s="137" t="str">
        <f>IF('(B) FO'!C14&lt;MIN('(B) FO'!D14:'(B) FO'!G14),"Yes","")</f>
        <v/>
      </c>
    </row>
    <row r="15" spans="1:35" x14ac:dyDescent="0.3">
      <c r="A15" s="137" t="str">
        <f>'FOD (ALL)'!B15</f>
        <v>AMARAJABAT</v>
      </c>
      <c r="B15" s="146">
        <f>'FOD (ALL)'!C15</f>
        <v>44007</v>
      </c>
      <c r="C15" s="137" t="str">
        <f>'(B) FO'!H15</f>
        <v>N</v>
      </c>
      <c r="D15" s="137" t="str">
        <f>'(B) FO'!I15</f>
        <v>Y</v>
      </c>
      <c r="E15" s="137" t="str">
        <f>'(B) FO'!J15</f>
        <v>Y</v>
      </c>
      <c r="F15" s="137" t="str">
        <f>'(B) FO'!K15</f>
        <v>Y</v>
      </c>
      <c r="H15" s="137" t="str">
        <f>'(B) FO'!AM15</f>
        <v>Y</v>
      </c>
      <c r="I15" s="137" t="str">
        <f>'(B) FO'!AN15</f>
        <v>Y</v>
      </c>
      <c r="J15" s="137" t="str">
        <f>'(B) FO'!AO15</f>
        <v>Y</v>
      </c>
      <c r="K15" s="137" t="str">
        <f>'(B) FO'!AP15</f>
        <v>Y</v>
      </c>
      <c r="M15" s="137" t="str">
        <f>'(B) FO'!BS15</f>
        <v>Y</v>
      </c>
      <c r="N15" s="137" t="str">
        <f>'(B) FO'!BT15</f>
        <v>Y</v>
      </c>
      <c r="O15" s="137" t="str">
        <f>'(B) FO'!BU15</f>
        <v>Y</v>
      </c>
      <c r="P15" s="137" t="str">
        <f>'(B) FO'!BV15</f>
        <v>Y</v>
      </c>
      <c r="R15" s="137" t="str">
        <f>'(B) FO'!BC15</f>
        <v>Y</v>
      </c>
      <c r="S15" s="137" t="str">
        <f>'(B) FO'!BD15</f>
        <v>Y</v>
      </c>
      <c r="T15" s="137" t="str">
        <f>'(B) FO'!BE15</f>
        <v>Y</v>
      </c>
      <c r="U15" s="137" t="str">
        <f>'(B) FO'!BF15</f>
        <v>Y</v>
      </c>
      <c r="W15" s="137">
        <f>'(B) FO'!C15</f>
        <v>591.5</v>
      </c>
      <c r="X15" s="137">
        <f>'(B) FO'!X15</f>
        <v>607.9</v>
      </c>
      <c r="Y15" s="137">
        <f>'(B) FO'!AC15</f>
        <v>586.65</v>
      </c>
      <c r="Z15" s="137">
        <f>('(B) FO'!X15+'(B) FO'!AC15+'(B) FO'!C15)/3</f>
        <v>595.35</v>
      </c>
      <c r="AB15" s="137" t="str">
        <f>IF('(B) FO'!BN15&gt;MAX('(B) FO'!BO15:'(B) FO'!BR15),"Yes","")</f>
        <v>Yes</v>
      </c>
      <c r="AC15" s="137" t="str">
        <f>IF('(B) FO'!AH15&gt;MAX('(B) FO'!AI15:'(B) FO'!AL15),"Yes","")</f>
        <v>Yes</v>
      </c>
      <c r="AE15" s="137" t="str">
        <f>IF('(B) FO'!BN15&gt;(AVERAGE('(B) FO'!BO15:'(B) FO'!BR15)*2),"Yes","")</f>
        <v>Yes</v>
      </c>
      <c r="AF15" s="137" t="str">
        <f>IF('(B) FO'!AH15&gt;(AVERAGE('(B) FO'!AI15:'(B) FO'!AL15)*2),"Yes","")</f>
        <v>Yes</v>
      </c>
      <c r="AH15" s="137" t="str">
        <f>IF('(B) FO'!C15&gt;MAX('(B) FO'!D15:'(B) FO'!G15),"Yes","")</f>
        <v/>
      </c>
      <c r="AI15" s="137" t="str">
        <f>IF('(B) FO'!C15&lt;MIN('(B) FO'!D15:'(B) FO'!G15),"Yes","")</f>
        <v/>
      </c>
    </row>
    <row r="16" spans="1:35" x14ac:dyDescent="0.3">
      <c r="A16" s="137" t="str">
        <f>'FOD (ALL)'!B16</f>
        <v>AMARAJABAT</v>
      </c>
      <c r="B16" s="146">
        <f>'FOD (ALL)'!C16</f>
        <v>44042</v>
      </c>
      <c r="C16" s="137" t="str">
        <f>'(B) FO'!H16</f>
        <v>Y</v>
      </c>
      <c r="D16" s="137" t="str">
        <f>'(B) FO'!I16</f>
        <v>Y</v>
      </c>
      <c r="E16" s="137" t="str">
        <f>'(B) FO'!J16</f>
        <v>Y</v>
      </c>
      <c r="F16" s="137" t="str">
        <f>'(B) FO'!K16</f>
        <v>Y</v>
      </c>
      <c r="H16" s="137" t="str">
        <f>'(B) FO'!AM16</f>
        <v>Y</v>
      </c>
      <c r="I16" s="137" t="str">
        <f>'(B) FO'!AN16</f>
        <v>Y</v>
      </c>
      <c r="J16" s="137" t="str">
        <f>'(B) FO'!AO16</f>
        <v>Y</v>
      </c>
      <c r="K16" s="137" t="str">
        <f>'(B) FO'!AP16</f>
        <v>Y</v>
      </c>
      <c r="M16" s="137" t="str">
        <f>'(B) FO'!BS16</f>
        <v>Y</v>
      </c>
      <c r="N16" s="137" t="str">
        <f>'(B) FO'!BT16</f>
        <v>Y</v>
      </c>
      <c r="O16" s="137" t="str">
        <f>'(B) FO'!BU16</f>
        <v>N</v>
      </c>
      <c r="P16" s="137" t="str">
        <f>'(B) FO'!BV16</f>
        <v>Y</v>
      </c>
      <c r="R16" s="137" t="str">
        <f>'(B) FO'!BC16</f>
        <v>Y</v>
      </c>
      <c r="S16" s="137" t="str">
        <f>'(B) FO'!BD16</f>
        <v>Y</v>
      </c>
      <c r="T16" s="137" t="str">
        <f>'(B) FO'!BE16</f>
        <v>N</v>
      </c>
      <c r="U16" s="137" t="str">
        <f>'(B) FO'!BF16</f>
        <v>Y</v>
      </c>
      <c r="W16" s="137">
        <f>'(B) FO'!C16</f>
        <v>597.35</v>
      </c>
      <c r="X16" s="137">
        <f>'(B) FO'!X16</f>
        <v>602.35</v>
      </c>
      <c r="Y16" s="137">
        <f>'(B) FO'!AC16</f>
        <v>591.6</v>
      </c>
      <c r="Z16" s="137">
        <f>('(B) FO'!X16+'(B) FO'!AC16+'(B) FO'!C16)/3</f>
        <v>597.1</v>
      </c>
      <c r="AB16" s="137" t="str">
        <f>IF('(B) FO'!BN16&gt;MAX('(B) FO'!BO16:'(B) FO'!BR16),"Yes","")</f>
        <v/>
      </c>
      <c r="AC16" s="137" t="str">
        <f>IF('(B) FO'!AH16&gt;MAX('(B) FO'!AI16:'(B) FO'!AL16),"Yes","")</f>
        <v>Yes</v>
      </c>
      <c r="AE16" s="137" t="str">
        <f>IF('(B) FO'!BN16&gt;(AVERAGE('(B) FO'!BO16:'(B) FO'!BR16)*2),"Yes","")</f>
        <v/>
      </c>
      <c r="AF16" s="137" t="str">
        <f>IF('(B) FO'!AH16&gt;(AVERAGE('(B) FO'!AI16:'(B) FO'!AL16)*2),"Yes","")</f>
        <v/>
      </c>
      <c r="AH16" s="137" t="str">
        <f>IF('(B) FO'!C16&gt;MAX('(B) FO'!D16:'(B) FO'!G16),"Yes","")</f>
        <v>Yes</v>
      </c>
      <c r="AI16" s="137" t="str">
        <f>IF('(B) FO'!C16&lt;MIN('(B) FO'!D16:'(B) FO'!G16),"Yes","")</f>
        <v/>
      </c>
    </row>
    <row r="17" spans="1:35" x14ac:dyDescent="0.3">
      <c r="A17" s="137" t="str">
        <f>'FOD (ALL)'!B17</f>
        <v>AMBUJACEM</v>
      </c>
      <c r="B17" s="146">
        <f>'FOD (ALL)'!C17</f>
        <v>43979</v>
      </c>
      <c r="C17" s="137" t="str">
        <f>'(B) FO'!H17</f>
        <v>Y</v>
      </c>
      <c r="D17" s="137" t="str">
        <f>'(B) FO'!I17</f>
        <v>Y</v>
      </c>
      <c r="E17" s="137" t="str">
        <f>'(B) FO'!J17</f>
        <v>Y</v>
      </c>
      <c r="F17" s="137" t="str">
        <f>'(B) FO'!K17</f>
        <v>Y</v>
      </c>
      <c r="H17" s="137" t="str">
        <f>'(B) FO'!AM17</f>
        <v>N</v>
      </c>
      <c r="I17" s="137" t="str">
        <f>'(B) FO'!AN17</f>
        <v>N</v>
      </c>
      <c r="J17" s="137" t="str">
        <f>'(B) FO'!AO17</f>
        <v>N</v>
      </c>
      <c r="K17" s="137" t="str">
        <f>'(B) FO'!AP17</f>
        <v>N</v>
      </c>
      <c r="M17" s="137" t="str">
        <f>'(B) FO'!BS17</f>
        <v>Y</v>
      </c>
      <c r="N17" s="137" t="str">
        <f>'(B) FO'!BT17</f>
        <v>Y</v>
      </c>
      <c r="O17" s="137" t="str">
        <f>'(B) FO'!BU17</f>
        <v>N</v>
      </c>
      <c r="P17" s="137" t="str">
        <f>'(B) FO'!BV17</f>
        <v>Y</v>
      </c>
      <c r="R17" s="137" t="str">
        <f>'(B) FO'!BC17</f>
        <v>Y</v>
      </c>
      <c r="S17" s="137" t="str">
        <f>'(B) FO'!BD17</f>
        <v>Y</v>
      </c>
      <c r="T17" s="137" t="str">
        <f>'(B) FO'!BE17</f>
        <v>N</v>
      </c>
      <c r="U17" s="137" t="str">
        <f>'(B) FO'!BF17</f>
        <v>Y</v>
      </c>
      <c r="W17" s="137">
        <f>'(B) FO'!C17</f>
        <v>186.25</v>
      </c>
      <c r="X17" s="137">
        <f>'(B) FO'!X17</f>
        <v>187.2</v>
      </c>
      <c r="Y17" s="137">
        <f>'(B) FO'!AC17</f>
        <v>177.45</v>
      </c>
      <c r="Z17" s="137">
        <f>('(B) FO'!X17+'(B) FO'!AC17+'(B) FO'!C17)/3</f>
        <v>183.63333333333333</v>
      </c>
      <c r="AB17" s="137" t="str">
        <f>IF('(B) FO'!BN17&gt;MAX('(B) FO'!BO17:'(B) FO'!BR17),"Yes","")</f>
        <v>Yes</v>
      </c>
      <c r="AC17" s="137" t="str">
        <f>IF('(B) FO'!AH17&gt;MAX('(B) FO'!AI17:'(B) FO'!AL17),"Yes","")</f>
        <v/>
      </c>
      <c r="AE17" s="137" t="str">
        <f>IF('(B) FO'!BN17&gt;(AVERAGE('(B) FO'!BO17:'(B) FO'!BR17)*2),"Yes","")</f>
        <v>Yes</v>
      </c>
      <c r="AF17" s="137" t="str">
        <f>IF('(B) FO'!AH17&gt;(AVERAGE('(B) FO'!AI17:'(B) FO'!AL17)*2),"Yes","")</f>
        <v/>
      </c>
      <c r="AH17" s="137" t="str">
        <f>IF('(B) FO'!C17&gt;MAX('(B) FO'!D17:'(B) FO'!G17),"Yes","")</f>
        <v>Yes</v>
      </c>
      <c r="AI17" s="137" t="str">
        <f>IF('(B) FO'!C17&lt;MIN('(B) FO'!D17:'(B) FO'!G17),"Yes","")</f>
        <v/>
      </c>
    </row>
    <row r="18" spans="1:35" x14ac:dyDescent="0.3">
      <c r="A18" s="137" t="str">
        <f>'FOD (ALL)'!B18</f>
        <v>AMBUJACEM</v>
      </c>
      <c r="B18" s="146">
        <f>'FOD (ALL)'!C18</f>
        <v>44007</v>
      </c>
      <c r="C18" s="137" t="str">
        <f>'(B) FO'!H18</f>
        <v>Y</v>
      </c>
      <c r="D18" s="137" t="str">
        <f>'(B) FO'!I18</f>
        <v>Y</v>
      </c>
      <c r="E18" s="137" t="str">
        <f>'(B) FO'!J18</f>
        <v>Y</v>
      </c>
      <c r="F18" s="137" t="str">
        <f>'(B) FO'!K18</f>
        <v>Y</v>
      </c>
      <c r="H18" s="137" t="str">
        <f>'(B) FO'!AM18</f>
        <v>Y</v>
      </c>
      <c r="I18" s="137" t="str">
        <f>'(B) FO'!AN18</f>
        <v>Y</v>
      </c>
      <c r="J18" s="137" t="str">
        <f>'(B) FO'!AO18</f>
        <v>Y</v>
      </c>
      <c r="K18" s="137" t="str">
        <f>'(B) FO'!AP18</f>
        <v>Y</v>
      </c>
      <c r="M18" s="137" t="str">
        <f>'(B) FO'!BS18</f>
        <v>Y</v>
      </c>
      <c r="N18" s="137" t="str">
        <f>'(B) FO'!BT18</f>
        <v>Y</v>
      </c>
      <c r="O18" s="137" t="str">
        <f>'(B) FO'!BU18</f>
        <v>N</v>
      </c>
      <c r="P18" s="137" t="str">
        <f>'(B) FO'!BV18</f>
        <v>Y</v>
      </c>
      <c r="R18" s="137" t="str">
        <f>'(B) FO'!BC18</f>
        <v>Y</v>
      </c>
      <c r="S18" s="137" t="str">
        <f>'(B) FO'!BD18</f>
        <v>Y</v>
      </c>
      <c r="T18" s="137" t="str">
        <f>'(B) FO'!BE18</f>
        <v>N</v>
      </c>
      <c r="U18" s="137" t="str">
        <f>'(B) FO'!BF18</f>
        <v>Y</v>
      </c>
      <c r="W18" s="137">
        <f>'(B) FO'!C18</f>
        <v>186.75</v>
      </c>
      <c r="X18" s="137">
        <f>'(B) FO'!X18</f>
        <v>187</v>
      </c>
      <c r="Y18" s="137">
        <f>'(B) FO'!AC18</f>
        <v>178.4</v>
      </c>
      <c r="Z18" s="137">
        <f>('(B) FO'!X18+'(B) FO'!AC18+'(B) FO'!C18)/3</f>
        <v>184.04999999999998</v>
      </c>
      <c r="AB18" s="137" t="str">
        <f>IF('(B) FO'!BN18&gt;MAX('(B) FO'!BO18:'(B) FO'!BR18),"Yes","")</f>
        <v>Yes</v>
      </c>
      <c r="AC18" s="137" t="str">
        <f>IF('(B) FO'!AH18&gt;MAX('(B) FO'!AI18:'(B) FO'!AL18),"Yes","")</f>
        <v>Yes</v>
      </c>
      <c r="AE18" s="137" t="str">
        <f>IF('(B) FO'!BN18&gt;(AVERAGE('(B) FO'!BO18:'(B) FO'!BR18)*2),"Yes","")</f>
        <v>Yes</v>
      </c>
      <c r="AF18" s="137" t="str">
        <f>IF('(B) FO'!AH18&gt;(AVERAGE('(B) FO'!AI18:'(B) FO'!AL18)*2),"Yes","")</f>
        <v>Yes</v>
      </c>
      <c r="AH18" s="137" t="str">
        <f>IF('(B) FO'!C18&gt;MAX('(B) FO'!D18:'(B) FO'!G18),"Yes","")</f>
        <v>Yes</v>
      </c>
      <c r="AI18" s="137" t="str">
        <f>IF('(B) FO'!C18&lt;MIN('(B) FO'!D18:'(B) FO'!G18),"Yes","")</f>
        <v/>
      </c>
    </row>
    <row r="19" spans="1:35" x14ac:dyDescent="0.3">
      <c r="A19" s="137" t="str">
        <f>'FOD (ALL)'!B19</f>
        <v>AMBUJACEM</v>
      </c>
      <c r="B19" s="146">
        <f>'FOD (ALL)'!C19</f>
        <v>44042</v>
      </c>
      <c r="C19" s="137" t="str">
        <f>'(B) FO'!H19</f>
        <v>Y</v>
      </c>
      <c r="D19" s="137" t="str">
        <f>'(B) FO'!I19</f>
        <v>Y</v>
      </c>
      <c r="E19" s="137" t="str">
        <f>'(B) FO'!J19</f>
        <v>Y</v>
      </c>
      <c r="F19" s="137" t="str">
        <f>'(B) FO'!K19</f>
        <v>Y</v>
      </c>
      <c r="H19" s="137" t="str">
        <f>'(B) FO'!AM19</f>
        <v>Y</v>
      </c>
      <c r="I19" s="137" t="str">
        <f>'(B) FO'!AN19</f>
        <v>Y</v>
      </c>
      <c r="J19" s="137" t="str">
        <f>'(B) FO'!AO19</f>
        <v>Y</v>
      </c>
      <c r="K19" s="137" t="str">
        <f>'(B) FO'!AP19</f>
        <v>Y</v>
      </c>
      <c r="M19" s="137" t="str">
        <f>'(B) FO'!BS19</f>
        <v>Y</v>
      </c>
      <c r="N19" s="137" t="str">
        <f>'(B) FO'!BT19</f>
        <v>Y</v>
      </c>
      <c r="O19" s="137" t="str">
        <f>'(B) FO'!BU19</f>
        <v>Y</v>
      </c>
      <c r="P19" s="137" t="str">
        <f>'(B) FO'!BV19</f>
        <v>N</v>
      </c>
      <c r="R19" s="137" t="str">
        <f>'(B) FO'!BC19</f>
        <v>Y</v>
      </c>
      <c r="S19" s="137" t="str">
        <f>'(B) FO'!BD19</f>
        <v>Y</v>
      </c>
      <c r="T19" s="137" t="str">
        <f>'(B) FO'!BE19</f>
        <v>Y</v>
      </c>
      <c r="U19" s="137" t="str">
        <f>'(B) FO'!BF19</f>
        <v>N</v>
      </c>
      <c r="W19" s="137">
        <f>'(B) FO'!C19</f>
        <v>188.45</v>
      </c>
      <c r="X19" s="137">
        <f>'(B) FO'!X19</f>
        <v>184.65</v>
      </c>
      <c r="Y19" s="137">
        <f>'(B) FO'!AC19</f>
        <v>183</v>
      </c>
      <c r="Z19" s="137">
        <f>('(B) FO'!X19+'(B) FO'!AC19+'(B) FO'!C19)/3</f>
        <v>185.36666666666665</v>
      </c>
      <c r="AB19" s="137" t="str">
        <f>IF('(B) FO'!BN19&gt;MAX('(B) FO'!BO19:'(B) FO'!BR19),"Yes","")</f>
        <v>Yes</v>
      </c>
      <c r="AC19" s="137" t="str">
        <f>IF('(B) FO'!AH19&gt;MAX('(B) FO'!AI19:'(B) FO'!AL19),"Yes","")</f>
        <v>Yes</v>
      </c>
      <c r="AE19" s="137" t="str">
        <f>IF('(B) FO'!BN19&gt;(AVERAGE('(B) FO'!BO19:'(B) FO'!BR19)*2),"Yes","")</f>
        <v>Yes</v>
      </c>
      <c r="AF19" s="137" t="str">
        <f>IF('(B) FO'!AH19&gt;(AVERAGE('(B) FO'!AI19:'(B) FO'!AL19)*2),"Yes","")</f>
        <v>Yes</v>
      </c>
      <c r="AH19" s="137" t="str">
        <f>IF('(B) FO'!C19&gt;MAX('(B) FO'!D19:'(B) FO'!G19),"Yes","")</f>
        <v>Yes</v>
      </c>
      <c r="AI19" s="137" t="str">
        <f>IF('(B) FO'!C19&lt;MIN('(B) FO'!D19:'(B) FO'!G19),"Yes","")</f>
        <v/>
      </c>
    </row>
    <row r="20" spans="1:35" x14ac:dyDescent="0.3">
      <c r="A20" s="137" t="str">
        <f>'FOD (ALL)'!B20</f>
        <v>APOLLOHOSP</v>
      </c>
      <c r="B20" s="146">
        <f>'FOD (ALL)'!C20</f>
        <v>43979</v>
      </c>
      <c r="C20" s="137" t="str">
        <f>'(B) FO'!H20</f>
        <v>N</v>
      </c>
      <c r="D20" s="137" t="str">
        <f>'(B) FO'!I20</f>
        <v>N</v>
      </c>
      <c r="E20" s="137" t="str">
        <f>'(B) FO'!J20</f>
        <v>Y</v>
      </c>
      <c r="F20" s="137" t="str">
        <f>'(B) FO'!K20</f>
        <v>Y</v>
      </c>
      <c r="H20" s="137" t="str">
        <f>'(B) FO'!AM20</f>
        <v>Y</v>
      </c>
      <c r="I20" s="137" t="str">
        <f>'(B) FO'!AN20</f>
        <v>N</v>
      </c>
      <c r="J20" s="137" t="str">
        <f>'(B) FO'!AO20</f>
        <v>N</v>
      </c>
      <c r="K20" s="137" t="str">
        <f>'(B) FO'!AP20</f>
        <v>Y</v>
      </c>
      <c r="M20" s="137" t="str">
        <f>'(B) FO'!BS20</f>
        <v>Y</v>
      </c>
      <c r="N20" s="137" t="str">
        <f>'(B) FO'!BT20</f>
        <v>Y</v>
      </c>
      <c r="O20" s="137" t="str">
        <f>'(B) FO'!BU20</f>
        <v>N</v>
      </c>
      <c r="P20" s="137" t="str">
        <f>'(B) FO'!BV20</f>
        <v>N</v>
      </c>
      <c r="R20" s="137" t="str">
        <f>'(B) FO'!BC20</f>
        <v>Y</v>
      </c>
      <c r="S20" s="137" t="str">
        <f>'(B) FO'!BD20</f>
        <v>Y</v>
      </c>
      <c r="T20" s="137" t="str">
        <f>'(B) FO'!BE20</f>
        <v>N</v>
      </c>
      <c r="U20" s="137" t="str">
        <f>'(B) FO'!BF20</f>
        <v>N</v>
      </c>
      <c r="W20" s="137">
        <f>'(B) FO'!C20</f>
        <v>1276.75</v>
      </c>
      <c r="X20" s="137">
        <f>'(B) FO'!X20</f>
        <v>1289.5</v>
      </c>
      <c r="Y20" s="137">
        <f>'(B) FO'!AC20</f>
        <v>1241.5999999999999</v>
      </c>
      <c r="Z20" s="137">
        <f>('(B) FO'!X20+'(B) FO'!AC20+'(B) FO'!C20)/3</f>
        <v>1269.2833333333333</v>
      </c>
      <c r="AB20" s="137" t="str">
        <f>IF('(B) FO'!BN20&gt;MAX('(B) FO'!BO20:'(B) FO'!BR20),"Yes","")</f>
        <v/>
      </c>
      <c r="AC20" s="137" t="str">
        <f>IF('(B) FO'!AH20&gt;MAX('(B) FO'!AI20:'(B) FO'!AL20),"Yes","")</f>
        <v/>
      </c>
      <c r="AE20" s="137" t="str">
        <f>IF('(B) FO'!BN20&gt;(AVERAGE('(B) FO'!BO20:'(B) FO'!BR20)*2),"Yes","")</f>
        <v/>
      </c>
      <c r="AF20" s="137" t="str">
        <f>IF('(B) FO'!AH20&gt;(AVERAGE('(B) FO'!AI20:'(B) FO'!AL20)*2),"Yes","")</f>
        <v/>
      </c>
      <c r="AH20" s="137" t="str">
        <f>IF('(B) FO'!C20&gt;MAX('(B) FO'!D20:'(B) FO'!G20),"Yes","")</f>
        <v/>
      </c>
      <c r="AI20" s="137" t="str">
        <f>IF('(B) FO'!C20&lt;MIN('(B) FO'!D20:'(B) FO'!G20),"Yes","")</f>
        <v/>
      </c>
    </row>
    <row r="21" spans="1:35" x14ac:dyDescent="0.3">
      <c r="A21" s="137" t="str">
        <f>'FOD (ALL)'!B21</f>
        <v>APOLLOHOSP</v>
      </c>
      <c r="B21" s="146">
        <f>'FOD (ALL)'!C21</f>
        <v>44007</v>
      </c>
      <c r="C21" s="137" t="str">
        <f>'(B) FO'!H21</f>
        <v>N</v>
      </c>
      <c r="D21" s="137" t="str">
        <f>'(B) FO'!I21</f>
        <v>N</v>
      </c>
      <c r="E21" s="137" t="str">
        <f>'(B) FO'!J21</f>
        <v>Y</v>
      </c>
      <c r="F21" s="137" t="str">
        <f>'(B) FO'!K21</f>
        <v>N</v>
      </c>
      <c r="H21" s="137" t="str">
        <f>'(B) FO'!AM21</f>
        <v>Y</v>
      </c>
      <c r="I21" s="137" t="str">
        <f>'(B) FO'!AN21</f>
        <v>Y</v>
      </c>
      <c r="J21" s="137" t="str">
        <f>'(B) FO'!AO21</f>
        <v>Y</v>
      </c>
      <c r="K21" s="137" t="str">
        <f>'(B) FO'!AP21</f>
        <v>Y</v>
      </c>
      <c r="M21" s="137" t="str">
        <f>'(B) FO'!BS21</f>
        <v>Y</v>
      </c>
      <c r="N21" s="137" t="str">
        <f>'(B) FO'!BT21</f>
        <v>Y</v>
      </c>
      <c r="O21" s="137" t="str">
        <f>'(B) FO'!BU21</f>
        <v>Y</v>
      </c>
      <c r="P21" s="137" t="str">
        <f>'(B) FO'!BV21</f>
        <v>N</v>
      </c>
      <c r="R21" s="137" t="str">
        <f>'(B) FO'!BC21</f>
        <v>Y</v>
      </c>
      <c r="S21" s="137" t="str">
        <f>'(B) FO'!BD21</f>
        <v>Y</v>
      </c>
      <c r="T21" s="137" t="str">
        <f>'(B) FO'!BE21</f>
        <v>Y</v>
      </c>
      <c r="U21" s="137" t="str">
        <f>'(B) FO'!BF21</f>
        <v>N</v>
      </c>
      <c r="W21" s="137">
        <f>'(B) FO'!C21</f>
        <v>1273.2</v>
      </c>
      <c r="X21" s="137">
        <f>'(B) FO'!X21</f>
        <v>1286</v>
      </c>
      <c r="Y21" s="137">
        <f>'(B) FO'!AC21</f>
        <v>1243.4000000000001</v>
      </c>
      <c r="Z21" s="137">
        <f>('(B) FO'!X21+'(B) FO'!AC21+'(B) FO'!C21)/3</f>
        <v>1267.5333333333335</v>
      </c>
      <c r="AB21" s="137" t="str">
        <f>IF('(B) FO'!BN21&gt;MAX('(B) FO'!BO21:'(B) FO'!BR21),"Yes","")</f>
        <v>Yes</v>
      </c>
      <c r="AC21" s="137" t="str">
        <f>IF('(B) FO'!AH21&gt;MAX('(B) FO'!AI21:'(B) FO'!AL21),"Yes","")</f>
        <v>Yes</v>
      </c>
      <c r="AE21" s="137" t="str">
        <f>IF('(B) FO'!BN21&gt;(AVERAGE('(B) FO'!BO21:'(B) FO'!BR21)*2),"Yes","")</f>
        <v>Yes</v>
      </c>
      <c r="AF21" s="137" t="str">
        <f>IF('(B) FO'!AH21&gt;(AVERAGE('(B) FO'!AI21:'(B) FO'!AL21)*2),"Yes","")</f>
        <v>Yes</v>
      </c>
      <c r="AH21" s="137" t="str">
        <f>IF('(B) FO'!C21&gt;MAX('(B) FO'!D21:'(B) FO'!G21),"Yes","")</f>
        <v/>
      </c>
      <c r="AI21" s="137" t="str">
        <f>IF('(B) FO'!C21&lt;MIN('(B) FO'!D21:'(B) FO'!G21),"Yes","")</f>
        <v/>
      </c>
    </row>
    <row r="22" spans="1:35" x14ac:dyDescent="0.3">
      <c r="A22" s="137" t="str">
        <f>'FOD (ALL)'!B22</f>
        <v>APOLLOHOSP</v>
      </c>
      <c r="B22" s="146">
        <f>'FOD (ALL)'!C22</f>
        <v>44042</v>
      </c>
      <c r="C22" s="137" t="str">
        <f>'(B) FO'!H22</f>
        <v>N</v>
      </c>
      <c r="D22" s="137" t="str">
        <f>'(B) FO'!I22</f>
        <v>N</v>
      </c>
      <c r="E22" s="137" t="str">
        <f>'(B) FO'!J22</f>
        <v>Y</v>
      </c>
      <c r="F22" s="137" t="str">
        <f>'(B) FO'!K22</f>
        <v>Y</v>
      </c>
      <c r="H22" s="137" t="str">
        <f>'(B) FO'!AM22</f>
        <v>Y</v>
      </c>
      <c r="I22" s="137" t="str">
        <f>'(B) FO'!AN22</f>
        <v>Y</v>
      </c>
      <c r="J22" s="137" t="str">
        <f>'(B) FO'!AO22</f>
        <v>Y</v>
      </c>
      <c r="K22" s="137" t="str">
        <f>'(B) FO'!AP22</f>
        <v>Y</v>
      </c>
      <c r="M22" s="137" t="str">
        <f>'(B) FO'!BS22</f>
        <v>Y</v>
      </c>
      <c r="N22" s="137" t="str">
        <f>'(B) FO'!BT22</f>
        <v>N</v>
      </c>
      <c r="O22" s="137" t="str">
        <f>'(B) FO'!BU22</f>
        <v>Y</v>
      </c>
      <c r="P22" s="137" t="str">
        <f>'(B) FO'!BV22</f>
        <v>N</v>
      </c>
      <c r="R22" s="137" t="str">
        <f>'(B) FO'!BC22</f>
        <v>Y</v>
      </c>
      <c r="S22" s="137" t="str">
        <f>'(B) FO'!BD22</f>
        <v>N</v>
      </c>
      <c r="T22" s="137" t="str">
        <f>'(B) FO'!BE22</f>
        <v>Y</v>
      </c>
      <c r="U22" s="137" t="str">
        <f>'(B) FO'!BF22</f>
        <v>N</v>
      </c>
      <c r="W22" s="137">
        <f>'(B) FO'!C22</f>
        <v>1290.3</v>
      </c>
      <c r="X22" s="137">
        <f>'(B) FO'!X22</f>
        <v>1282.05</v>
      </c>
      <c r="Y22" s="137">
        <f>'(B) FO'!AC22</f>
        <v>1266</v>
      </c>
      <c r="Z22" s="137">
        <f>('(B) FO'!X22+'(B) FO'!AC22+'(B) FO'!C22)/3</f>
        <v>1279.45</v>
      </c>
      <c r="AB22" s="137" t="str">
        <f>IF('(B) FO'!BN22&gt;MAX('(B) FO'!BO22:'(B) FO'!BR22),"Yes","")</f>
        <v>Yes</v>
      </c>
      <c r="AC22" s="137" t="str">
        <f>IF('(B) FO'!AH22&gt;MAX('(B) FO'!AI22:'(B) FO'!AL22),"Yes","")</f>
        <v>Yes</v>
      </c>
      <c r="AE22" s="137" t="str">
        <f>IF('(B) FO'!BN22&gt;(AVERAGE('(B) FO'!BO22:'(B) FO'!BR22)*2),"Yes","")</f>
        <v/>
      </c>
      <c r="AF22" s="137" t="str">
        <f>IF('(B) FO'!AH22&gt;(AVERAGE('(B) FO'!AI22:'(B) FO'!AL22)*2),"Yes","")</f>
        <v/>
      </c>
      <c r="AH22" s="137" t="str">
        <f>IF('(B) FO'!C22&gt;MAX('(B) FO'!D22:'(B) FO'!G22),"Yes","")</f>
        <v/>
      </c>
      <c r="AI22" s="137" t="str">
        <f>IF('(B) FO'!C22&lt;MIN('(B) FO'!D22:'(B) FO'!G22),"Yes","")</f>
        <v/>
      </c>
    </row>
    <row r="23" spans="1:35" x14ac:dyDescent="0.3">
      <c r="A23" s="137" t="str">
        <f>'FOD (ALL)'!B23</f>
        <v>APOLLOTYRE</v>
      </c>
      <c r="B23" s="146">
        <f>'FOD (ALL)'!C23</f>
        <v>43979</v>
      </c>
      <c r="C23" s="137" t="str">
        <f>'(B) FO'!H23</f>
        <v>N</v>
      </c>
      <c r="D23" s="137" t="str">
        <f>'(B) FO'!I23</f>
        <v>Y</v>
      </c>
      <c r="E23" s="137" t="str">
        <f>'(B) FO'!J23</f>
        <v>N</v>
      </c>
      <c r="F23" s="137" t="str">
        <f>'(B) FO'!K23</f>
        <v>Y</v>
      </c>
      <c r="H23" s="137" t="str">
        <f>'(B) FO'!AM23</f>
        <v>N</v>
      </c>
      <c r="I23" s="137" t="str">
        <f>'(B) FO'!AN23</f>
        <v>N</v>
      </c>
      <c r="J23" s="137" t="str">
        <f>'(B) FO'!AO23</f>
        <v>N</v>
      </c>
      <c r="K23" s="137" t="str">
        <f>'(B) FO'!AP23</f>
        <v>Y</v>
      </c>
      <c r="M23" s="137" t="str">
        <f>'(B) FO'!BS23</f>
        <v>N</v>
      </c>
      <c r="N23" s="137" t="str">
        <f>'(B) FO'!BT23</f>
        <v>N</v>
      </c>
      <c r="O23" s="137" t="str">
        <f>'(B) FO'!BU23</f>
        <v>Y</v>
      </c>
      <c r="P23" s="137" t="str">
        <f>'(B) FO'!BV23</f>
        <v>Y</v>
      </c>
      <c r="R23" s="137" t="str">
        <f>'(B) FO'!BC23</f>
        <v>N</v>
      </c>
      <c r="S23" s="137" t="str">
        <f>'(B) FO'!BD23</f>
        <v>N</v>
      </c>
      <c r="T23" s="137" t="str">
        <f>'(B) FO'!BE23</f>
        <v>Y</v>
      </c>
      <c r="U23" s="137" t="str">
        <f>'(B) FO'!BF23</f>
        <v>Y</v>
      </c>
      <c r="W23" s="137">
        <f>'(B) FO'!C23</f>
        <v>90.3</v>
      </c>
      <c r="X23" s="137">
        <f>'(B) FO'!X23</f>
        <v>92.95</v>
      </c>
      <c r="Y23" s="137">
        <f>'(B) FO'!AC23</f>
        <v>89.9</v>
      </c>
      <c r="Z23" s="137">
        <f>('(B) FO'!X23+'(B) FO'!AC23+'(B) FO'!C23)/3</f>
        <v>91.050000000000011</v>
      </c>
      <c r="AB23" s="137" t="str">
        <f>IF('(B) FO'!BN23&gt;MAX('(B) FO'!BO23:'(B) FO'!BR23),"Yes","")</f>
        <v/>
      </c>
      <c r="AC23" s="137" t="str">
        <f>IF('(B) FO'!AH23&gt;MAX('(B) FO'!AI23:'(B) FO'!AL23),"Yes","")</f>
        <v/>
      </c>
      <c r="AE23" s="137" t="str">
        <f>IF('(B) FO'!BN23&gt;(AVERAGE('(B) FO'!BO23:'(B) FO'!BR23)*2),"Yes","")</f>
        <v/>
      </c>
      <c r="AF23" s="137" t="str">
        <f>IF('(B) FO'!AH23&gt;(AVERAGE('(B) FO'!AI23:'(B) FO'!AL23)*2),"Yes","")</f>
        <v/>
      </c>
      <c r="AH23" s="137" t="str">
        <f>IF('(B) FO'!C23&gt;MAX('(B) FO'!D23:'(B) FO'!G23),"Yes","")</f>
        <v/>
      </c>
      <c r="AI23" s="137" t="str">
        <f>IF('(B) FO'!C23&lt;MIN('(B) FO'!D23:'(B) FO'!G23),"Yes","")</f>
        <v>Yes</v>
      </c>
    </row>
    <row r="24" spans="1:35" x14ac:dyDescent="0.3">
      <c r="A24" s="137" t="str">
        <f>'FOD (ALL)'!B24</f>
        <v>APOLLOTYRE</v>
      </c>
      <c r="B24" s="146">
        <f>'FOD (ALL)'!C24</f>
        <v>44007</v>
      </c>
      <c r="C24" s="137" t="str">
        <f>'(B) FO'!H24</f>
        <v>N</v>
      </c>
      <c r="D24" s="137" t="str">
        <f>'(B) FO'!I24</f>
        <v>Y</v>
      </c>
      <c r="E24" s="137" t="str">
        <f>'(B) FO'!J24</f>
        <v>N</v>
      </c>
      <c r="F24" s="137" t="str">
        <f>'(B) FO'!K24</f>
        <v>N</v>
      </c>
      <c r="H24" s="137" t="str">
        <f>'(B) FO'!AM24</f>
        <v>Y</v>
      </c>
      <c r="I24" s="137" t="str">
        <f>'(B) FO'!AN24</f>
        <v>Y</v>
      </c>
      <c r="J24" s="137" t="str">
        <f>'(B) FO'!AO24</f>
        <v>Y</v>
      </c>
      <c r="K24" s="137" t="str">
        <f>'(B) FO'!AP24</f>
        <v>Y</v>
      </c>
      <c r="M24" s="137" t="str">
        <f>'(B) FO'!BS24</f>
        <v>N</v>
      </c>
      <c r="N24" s="137" t="str">
        <f>'(B) FO'!BT24</f>
        <v>Y</v>
      </c>
      <c r="O24" s="137" t="str">
        <f>'(B) FO'!BU24</f>
        <v>Y</v>
      </c>
      <c r="P24" s="137" t="str">
        <f>'(B) FO'!BV24</f>
        <v>N</v>
      </c>
      <c r="R24" s="137" t="str">
        <f>'(B) FO'!BC24</f>
        <v>N</v>
      </c>
      <c r="S24" s="137" t="str">
        <f>'(B) FO'!BD24</f>
        <v>Y</v>
      </c>
      <c r="T24" s="137" t="str">
        <f>'(B) FO'!BE24</f>
        <v>Y</v>
      </c>
      <c r="U24" s="137" t="str">
        <f>'(B) FO'!BF24</f>
        <v>N</v>
      </c>
      <c r="W24" s="137">
        <f>'(B) FO'!C24</f>
        <v>89.65</v>
      </c>
      <c r="X24" s="137">
        <f>'(B) FO'!X24</f>
        <v>91</v>
      </c>
      <c r="Y24" s="137">
        <f>'(B) FO'!AC24</f>
        <v>88.6</v>
      </c>
      <c r="Z24" s="137">
        <f>('(B) FO'!X24+'(B) FO'!AC24+'(B) FO'!C24)/3</f>
        <v>89.75</v>
      </c>
      <c r="AB24" s="137" t="str">
        <f>IF('(B) FO'!BN24&gt;MAX('(B) FO'!BO24:'(B) FO'!BR24),"Yes","")</f>
        <v/>
      </c>
      <c r="AC24" s="137" t="str">
        <f>IF('(B) FO'!AH24&gt;MAX('(B) FO'!AI24:'(B) FO'!AL24),"Yes","")</f>
        <v>Yes</v>
      </c>
      <c r="AE24" s="137" t="str">
        <f>IF('(B) FO'!BN24&gt;(AVERAGE('(B) FO'!BO24:'(B) FO'!BR24)*2),"Yes","")</f>
        <v/>
      </c>
      <c r="AF24" s="137" t="str">
        <f>IF('(B) FO'!AH24&gt;(AVERAGE('(B) FO'!AI24:'(B) FO'!AL24)*2),"Yes","")</f>
        <v/>
      </c>
      <c r="AH24" s="137" t="str">
        <f>IF('(B) FO'!C24&gt;MAX('(B) FO'!D24:'(B) FO'!G24),"Yes","")</f>
        <v/>
      </c>
      <c r="AI24" s="137" t="str">
        <f>IF('(B) FO'!C24&lt;MIN('(B) FO'!D24:'(B) FO'!G24),"Yes","")</f>
        <v/>
      </c>
    </row>
    <row r="25" spans="1:35" x14ac:dyDescent="0.3">
      <c r="A25" s="137" t="str">
        <f>'FOD (ALL)'!B25</f>
        <v>APOLLOTYRE</v>
      </c>
      <c r="B25" s="146">
        <f>'FOD (ALL)'!C25</f>
        <v>44042</v>
      </c>
      <c r="C25" s="137" t="str">
        <f>'(B) FO'!H25</f>
        <v>N</v>
      </c>
      <c r="D25" s="137" t="str">
        <f>'(B) FO'!I25</f>
        <v>Y</v>
      </c>
      <c r="E25" s="137" t="str">
        <f>'(B) FO'!J25</f>
        <v>N</v>
      </c>
      <c r="F25" s="137" t="str">
        <f>'(B) FO'!K25</f>
        <v>Y</v>
      </c>
      <c r="H25" s="137" t="str">
        <f>'(B) FO'!AM25</f>
        <v>Y</v>
      </c>
      <c r="I25" s="137" t="str">
        <f>'(B) FO'!AN25</f>
        <v>Y</v>
      </c>
      <c r="J25" s="137" t="str">
        <f>'(B) FO'!AO25</f>
        <v>Y</v>
      </c>
      <c r="K25" s="137" t="str">
        <f>'(B) FO'!AP25</f>
        <v>N</v>
      </c>
      <c r="M25" s="137" t="str">
        <f>'(B) FO'!BS25</f>
        <v>Y</v>
      </c>
      <c r="N25" s="137" t="str">
        <f>'(B) FO'!BT25</f>
        <v>N</v>
      </c>
      <c r="O25" s="137" t="str">
        <f>'(B) FO'!BU25</f>
        <v>Y</v>
      </c>
      <c r="P25" s="137" t="str">
        <f>'(B) FO'!BV25</f>
        <v>N</v>
      </c>
      <c r="R25" s="137" t="str">
        <f>'(B) FO'!BC25</f>
        <v>Y</v>
      </c>
      <c r="S25" s="137" t="str">
        <f>'(B) FO'!BD25</f>
        <v>N</v>
      </c>
      <c r="T25" s="137" t="str">
        <f>'(B) FO'!BE25</f>
        <v>Y</v>
      </c>
      <c r="U25" s="137" t="str">
        <f>'(B) FO'!BF25</f>
        <v>N</v>
      </c>
      <c r="W25" s="137">
        <f>'(B) FO'!C25</f>
        <v>91.1</v>
      </c>
      <c r="X25" s="137">
        <f>'(B) FO'!X25</f>
        <v>89.25</v>
      </c>
      <c r="Y25" s="137">
        <f>'(B) FO'!AC25</f>
        <v>89</v>
      </c>
      <c r="Z25" s="137">
        <f>('(B) FO'!X25+'(B) FO'!AC25+'(B) FO'!C25)/3</f>
        <v>89.783333333333346</v>
      </c>
      <c r="AB25" s="137" t="str">
        <f>IF('(B) FO'!BN25&gt;MAX('(B) FO'!BO25:'(B) FO'!BR25),"Yes","")</f>
        <v/>
      </c>
      <c r="AC25" s="137" t="str">
        <f>IF('(B) FO'!AH25&gt;MAX('(B) FO'!AI25:'(B) FO'!AL25),"Yes","")</f>
        <v>Yes</v>
      </c>
      <c r="AE25" s="137" t="str">
        <f>IF('(B) FO'!BN25&gt;(AVERAGE('(B) FO'!BO25:'(B) FO'!BR25)*2),"Yes","")</f>
        <v/>
      </c>
      <c r="AF25" s="137" t="str">
        <f>IF('(B) FO'!AH25&gt;(AVERAGE('(B) FO'!AI25:'(B) FO'!AL25)*2),"Yes","")</f>
        <v/>
      </c>
      <c r="AH25" s="137" t="str">
        <f>IF('(B) FO'!C25&gt;MAX('(B) FO'!D25:'(B) FO'!G25),"Yes","")</f>
        <v/>
      </c>
      <c r="AI25" s="137" t="str">
        <f>IF('(B) FO'!C25&lt;MIN('(B) FO'!D25:'(B) FO'!G25),"Yes","")</f>
        <v>Yes</v>
      </c>
    </row>
    <row r="26" spans="1:35" x14ac:dyDescent="0.3">
      <c r="A26" s="137" t="str">
        <f>'FOD (ALL)'!B26</f>
        <v>ASHOKLEY</v>
      </c>
      <c r="B26" s="146">
        <f>'FOD (ALL)'!C26</f>
        <v>43979</v>
      </c>
      <c r="C26" s="137" t="str">
        <f>'(B) FO'!H26</f>
        <v>N</v>
      </c>
      <c r="D26" s="137" t="str">
        <f>'(B) FO'!I26</f>
        <v>Y</v>
      </c>
      <c r="E26" s="137" t="str">
        <f>'(B) FO'!J26</f>
        <v>Y</v>
      </c>
      <c r="F26" s="137" t="str">
        <f>'(B) FO'!K26</f>
        <v>N</v>
      </c>
      <c r="H26" s="137" t="str">
        <f>'(B) FO'!AM26</f>
        <v>Y</v>
      </c>
      <c r="I26" s="137" t="str">
        <f>'(B) FO'!AN26</f>
        <v>Y</v>
      </c>
      <c r="J26" s="137" t="str">
        <f>'(B) FO'!AO26</f>
        <v>Y</v>
      </c>
      <c r="K26" s="137" t="str">
        <f>'(B) FO'!AP26</f>
        <v>Y</v>
      </c>
      <c r="M26" s="137" t="str">
        <f>'(B) FO'!BS26</f>
        <v>N</v>
      </c>
      <c r="N26" s="137" t="str">
        <f>'(B) FO'!BT26</f>
        <v>Y</v>
      </c>
      <c r="O26" s="137" t="str">
        <f>'(B) FO'!BU26</f>
        <v>N</v>
      </c>
      <c r="P26" s="137" t="str">
        <f>'(B) FO'!BV26</f>
        <v>N</v>
      </c>
      <c r="R26" s="137" t="str">
        <f>'(B) FO'!BC26</f>
        <v>N</v>
      </c>
      <c r="S26" s="137" t="str">
        <f>'(B) FO'!BD26</f>
        <v>Y</v>
      </c>
      <c r="T26" s="137" t="str">
        <f>'(B) FO'!BE26</f>
        <v>N</v>
      </c>
      <c r="U26" s="137" t="str">
        <f>'(B) FO'!BF26</f>
        <v>N</v>
      </c>
      <c r="W26" s="137">
        <f>'(B) FO'!C26</f>
        <v>42.95</v>
      </c>
      <c r="X26" s="137">
        <f>'(B) FO'!X26</f>
        <v>44.8</v>
      </c>
      <c r="Y26" s="137">
        <f>'(B) FO'!AC26</f>
        <v>42.4</v>
      </c>
      <c r="Z26" s="137">
        <f>('(B) FO'!X26+'(B) FO'!AC26+'(B) FO'!C26)/3</f>
        <v>43.383333333333326</v>
      </c>
      <c r="AB26" s="137" t="str">
        <f>IF('(B) FO'!BN26&gt;MAX('(B) FO'!BO26:'(B) FO'!BR26),"Yes","")</f>
        <v/>
      </c>
      <c r="AC26" s="137" t="str">
        <f>IF('(B) FO'!AH26&gt;MAX('(B) FO'!AI26:'(B) FO'!AL26),"Yes","")</f>
        <v>Yes</v>
      </c>
      <c r="AE26" s="137" t="str">
        <f>IF('(B) FO'!BN26&gt;(AVERAGE('(B) FO'!BO26:'(B) FO'!BR26)*2),"Yes","")</f>
        <v/>
      </c>
      <c r="AF26" s="137" t="str">
        <f>IF('(B) FO'!AH26&gt;(AVERAGE('(B) FO'!AI26:'(B) FO'!AL26)*2),"Yes","")</f>
        <v/>
      </c>
      <c r="AH26" s="137" t="str">
        <f>IF('(B) FO'!C26&gt;MAX('(B) FO'!D26:'(B) FO'!G26),"Yes","")</f>
        <v/>
      </c>
      <c r="AI26" s="137" t="str">
        <f>IF('(B) FO'!C26&lt;MIN('(B) FO'!D26:'(B) FO'!G26),"Yes","")</f>
        <v/>
      </c>
    </row>
    <row r="27" spans="1:35" x14ac:dyDescent="0.3">
      <c r="A27" s="137" t="str">
        <f>'FOD (ALL)'!B27</f>
        <v>ASHOKLEY</v>
      </c>
      <c r="B27" s="146">
        <f>'FOD (ALL)'!C27</f>
        <v>44007</v>
      </c>
      <c r="C27" s="137" t="str">
        <f>'(B) FO'!H27</f>
        <v>N</v>
      </c>
      <c r="D27" s="137" t="str">
        <f>'(B) FO'!I27</f>
        <v>Y</v>
      </c>
      <c r="E27" s="137" t="str">
        <f>'(B) FO'!J27</f>
        <v>Y</v>
      </c>
      <c r="F27" s="137" t="str">
        <f>'(B) FO'!K27</f>
        <v>N</v>
      </c>
      <c r="H27" s="137" t="str">
        <f>'(B) FO'!AM27</f>
        <v>Y</v>
      </c>
      <c r="I27" s="137" t="str">
        <f>'(B) FO'!AN27</f>
        <v>Y</v>
      </c>
      <c r="J27" s="137" t="str">
        <f>'(B) FO'!AO27</f>
        <v>Y</v>
      </c>
      <c r="K27" s="137" t="str">
        <f>'(B) FO'!AP27</f>
        <v>Y</v>
      </c>
      <c r="M27" s="137" t="str">
        <f>'(B) FO'!BS27</f>
        <v>Y</v>
      </c>
      <c r="N27" s="137" t="str">
        <f>'(B) FO'!BT27</f>
        <v>Y</v>
      </c>
      <c r="O27" s="137" t="str">
        <f>'(B) FO'!BU27</f>
        <v>Y</v>
      </c>
      <c r="P27" s="137" t="str">
        <f>'(B) FO'!BV27</f>
        <v>N</v>
      </c>
      <c r="R27" s="137" t="str">
        <f>'(B) FO'!BC27</f>
        <v>Y</v>
      </c>
      <c r="S27" s="137" t="str">
        <f>'(B) FO'!BD27</f>
        <v>Y</v>
      </c>
      <c r="T27" s="137" t="str">
        <f>'(B) FO'!BE27</f>
        <v>Y</v>
      </c>
      <c r="U27" s="137" t="str">
        <f>'(B) FO'!BF27</f>
        <v>N</v>
      </c>
      <c r="W27" s="137">
        <f>'(B) FO'!C27</f>
        <v>42.2</v>
      </c>
      <c r="X27" s="137">
        <f>'(B) FO'!X27</f>
        <v>44.1</v>
      </c>
      <c r="Y27" s="137">
        <f>'(B) FO'!AC27</f>
        <v>41.45</v>
      </c>
      <c r="Z27" s="137">
        <f>('(B) FO'!X27+'(B) FO'!AC27+'(B) FO'!C27)/3</f>
        <v>42.583333333333336</v>
      </c>
      <c r="AB27" s="137" t="str">
        <f>IF('(B) FO'!BN27&gt;MAX('(B) FO'!BO27:'(B) FO'!BR27),"Yes","")</f>
        <v>Yes</v>
      </c>
      <c r="AC27" s="137" t="str">
        <f>IF('(B) FO'!AH27&gt;MAX('(B) FO'!AI27:'(B) FO'!AL27),"Yes","")</f>
        <v>Yes</v>
      </c>
      <c r="AE27" s="137" t="str">
        <f>IF('(B) FO'!BN27&gt;(AVERAGE('(B) FO'!BO27:'(B) FO'!BR27)*2),"Yes","")</f>
        <v>Yes</v>
      </c>
      <c r="AF27" s="137" t="str">
        <f>IF('(B) FO'!AH27&gt;(AVERAGE('(B) FO'!AI27:'(B) FO'!AL27)*2),"Yes","")</f>
        <v>Yes</v>
      </c>
      <c r="AH27" s="137" t="str">
        <f>IF('(B) FO'!C27&gt;MAX('(B) FO'!D27:'(B) FO'!G27),"Yes","")</f>
        <v/>
      </c>
      <c r="AI27" s="137" t="str">
        <f>IF('(B) FO'!C27&lt;MIN('(B) FO'!D27:'(B) FO'!G27),"Yes","")</f>
        <v>Yes</v>
      </c>
    </row>
    <row r="28" spans="1:35" x14ac:dyDescent="0.3">
      <c r="A28" s="137" t="str">
        <f>'FOD (ALL)'!B28</f>
        <v>ASHOKLEY</v>
      </c>
      <c r="B28" s="146">
        <f>'FOD (ALL)'!C28</f>
        <v>44042</v>
      </c>
      <c r="C28" s="137" t="str">
        <f>'(B) FO'!H28</f>
        <v>N</v>
      </c>
      <c r="D28" s="137" t="str">
        <f>'(B) FO'!I28</f>
        <v>Y</v>
      </c>
      <c r="E28" s="137" t="str">
        <f>'(B) FO'!J28</f>
        <v>Y</v>
      </c>
      <c r="F28" s="137" t="str">
        <f>'(B) FO'!K28</f>
        <v>N</v>
      </c>
      <c r="H28" s="137" t="str">
        <f>'(B) FO'!AM28</f>
        <v>Y</v>
      </c>
      <c r="I28" s="137" t="str">
        <f>'(B) FO'!AN28</f>
        <v>Y</v>
      </c>
      <c r="J28" s="137" t="str">
        <f>'(B) FO'!AO28</f>
        <v>Y</v>
      </c>
      <c r="K28" s="137" t="str">
        <f>'(B) FO'!AP28</f>
        <v>N</v>
      </c>
      <c r="M28" s="137" t="str">
        <f>'(B) FO'!BS28</f>
        <v>Y</v>
      </c>
      <c r="N28" s="137" t="str">
        <f>'(B) FO'!BT28</f>
        <v>Y</v>
      </c>
      <c r="O28" s="137" t="str">
        <f>'(B) FO'!BU28</f>
        <v>Y</v>
      </c>
      <c r="P28" s="137" t="str">
        <f>'(B) FO'!BV28</f>
        <v>N</v>
      </c>
      <c r="R28" s="137" t="str">
        <f>'(B) FO'!BC28</f>
        <v>Y</v>
      </c>
      <c r="S28" s="137" t="str">
        <f>'(B) FO'!BD28</f>
        <v>Y</v>
      </c>
      <c r="T28" s="137" t="str">
        <f>'(B) FO'!BE28</f>
        <v>Y</v>
      </c>
      <c r="U28" s="137" t="str">
        <f>'(B) FO'!BF28</f>
        <v>N</v>
      </c>
      <c r="W28" s="137">
        <f>'(B) FO'!C28</f>
        <v>41.85</v>
      </c>
      <c r="X28" s="137">
        <f>'(B) FO'!X28</f>
        <v>43.9</v>
      </c>
      <c r="Y28" s="137">
        <f>'(B) FO'!AC28</f>
        <v>41.65</v>
      </c>
      <c r="Z28" s="137">
        <f>('(B) FO'!X28+'(B) FO'!AC28+'(B) FO'!C28)/3</f>
        <v>42.466666666666669</v>
      </c>
      <c r="AB28" s="137" t="str">
        <f>IF('(B) FO'!BN28&gt;MAX('(B) FO'!BO28:'(B) FO'!BR28),"Yes","")</f>
        <v/>
      </c>
      <c r="AC28" s="137" t="str">
        <f>IF('(B) FO'!AH28&gt;MAX('(B) FO'!AI28:'(B) FO'!AL28),"Yes","")</f>
        <v>Yes</v>
      </c>
      <c r="AE28" s="137" t="str">
        <f>IF('(B) FO'!BN28&gt;(AVERAGE('(B) FO'!BO28:'(B) FO'!BR28)*2),"Yes","")</f>
        <v/>
      </c>
      <c r="AF28" s="137" t="str">
        <f>IF('(B) FO'!AH28&gt;(AVERAGE('(B) FO'!AI28:'(B) FO'!AL28)*2),"Yes","")</f>
        <v/>
      </c>
      <c r="AH28" s="137" t="str">
        <f>IF('(B) FO'!C28&gt;MAX('(B) FO'!D28:'(B) FO'!G28),"Yes","")</f>
        <v/>
      </c>
      <c r="AI28" s="137" t="str">
        <f>IF('(B) FO'!C28&lt;MIN('(B) FO'!D28:'(B) FO'!G28),"Yes","")</f>
        <v/>
      </c>
    </row>
    <row r="29" spans="1:35" x14ac:dyDescent="0.3">
      <c r="A29" s="137" t="str">
        <f>'FOD (ALL)'!B29</f>
        <v>ASIANPAINT</v>
      </c>
      <c r="B29" s="146">
        <f>'FOD (ALL)'!C29</f>
        <v>43979</v>
      </c>
      <c r="C29" s="137" t="str">
        <f>'(B) FO'!H29</f>
        <v>Y</v>
      </c>
      <c r="D29" s="137" t="str">
        <f>'(B) FO'!I29</f>
        <v>Y</v>
      </c>
      <c r="E29" s="137" t="str">
        <f>'(B) FO'!J29</f>
        <v>N</v>
      </c>
      <c r="F29" s="137" t="str">
        <f>'(B) FO'!K29</f>
        <v>N</v>
      </c>
      <c r="H29" s="137" t="str">
        <f>'(B) FO'!AM29</f>
        <v>N</v>
      </c>
      <c r="I29" s="137" t="str">
        <f>'(B) FO'!AN29</f>
        <v>N</v>
      </c>
      <c r="J29" s="137" t="str">
        <f>'(B) FO'!AO29</f>
        <v>Y</v>
      </c>
      <c r="K29" s="137" t="str">
        <f>'(B) FO'!AP29</f>
        <v>Y</v>
      </c>
      <c r="M29" s="137" t="str">
        <f>'(B) FO'!BS29</f>
        <v>Y</v>
      </c>
      <c r="N29" s="137" t="str">
        <f>'(B) FO'!BT29</f>
        <v>Y</v>
      </c>
      <c r="O29" s="137" t="str">
        <f>'(B) FO'!BU29</f>
        <v>N</v>
      </c>
      <c r="P29" s="137" t="str">
        <f>'(B) FO'!BV29</f>
        <v>Y</v>
      </c>
      <c r="R29" s="137" t="str">
        <f>'(B) FO'!BC29</f>
        <v>Y</v>
      </c>
      <c r="S29" s="137" t="str">
        <f>'(B) FO'!BD29</f>
        <v>Y</v>
      </c>
      <c r="T29" s="137" t="str">
        <f>'(B) FO'!BE29</f>
        <v>N</v>
      </c>
      <c r="U29" s="137" t="str">
        <f>'(B) FO'!BF29</f>
        <v>Y</v>
      </c>
      <c r="W29" s="137">
        <f>'(B) FO'!C29</f>
        <v>1607.15</v>
      </c>
      <c r="X29" s="137">
        <f>'(B) FO'!X29</f>
        <v>1618.4</v>
      </c>
      <c r="Y29" s="137">
        <f>'(B) FO'!AC29</f>
        <v>1553.8</v>
      </c>
      <c r="Z29" s="137">
        <f>('(B) FO'!X29+'(B) FO'!AC29+'(B) FO'!C29)/3</f>
        <v>1593.1166666666668</v>
      </c>
      <c r="AB29" s="137" t="str">
        <f>IF('(B) FO'!BN29&gt;MAX('(B) FO'!BO29:'(B) FO'!BR29),"Yes","")</f>
        <v>Yes</v>
      </c>
      <c r="AC29" s="137" t="str">
        <f>IF('(B) FO'!AH29&gt;MAX('(B) FO'!AI29:'(B) FO'!AL29),"Yes","")</f>
        <v/>
      </c>
      <c r="AE29" s="137" t="str">
        <f>IF('(B) FO'!BN29&gt;(AVERAGE('(B) FO'!BO29:'(B) FO'!BR29)*2),"Yes","")</f>
        <v/>
      </c>
      <c r="AF29" s="137" t="str">
        <f>IF('(B) FO'!AH29&gt;(AVERAGE('(B) FO'!AI29:'(B) FO'!AL29)*2),"Yes","")</f>
        <v/>
      </c>
      <c r="AH29" s="137" t="str">
        <f>IF('(B) FO'!C29&gt;MAX('(B) FO'!D29:'(B) FO'!G29),"Yes","")</f>
        <v>Yes</v>
      </c>
      <c r="AI29" s="137" t="str">
        <f>IF('(B) FO'!C29&lt;MIN('(B) FO'!D29:'(B) FO'!G29),"Yes","")</f>
        <v/>
      </c>
    </row>
    <row r="30" spans="1:35" x14ac:dyDescent="0.3">
      <c r="A30" s="137" t="str">
        <f>'FOD (ALL)'!B30</f>
        <v>ASIANPAINT</v>
      </c>
      <c r="B30" s="146">
        <f>'FOD (ALL)'!C30</f>
        <v>44007</v>
      </c>
      <c r="C30" s="137" t="str">
        <f>'(B) FO'!H30</f>
        <v>Y</v>
      </c>
      <c r="D30" s="137" t="str">
        <f>'(B) FO'!I30</f>
        <v>Y</v>
      </c>
      <c r="E30" s="137" t="str">
        <f>'(B) FO'!J30</f>
        <v>N</v>
      </c>
      <c r="F30" s="137" t="str">
        <f>'(B) FO'!K30</f>
        <v>N</v>
      </c>
      <c r="H30" s="137" t="str">
        <f>'(B) FO'!AM30</f>
        <v>Y</v>
      </c>
      <c r="I30" s="137" t="str">
        <f>'(B) FO'!AN30</f>
        <v>Y</v>
      </c>
      <c r="J30" s="137" t="str">
        <f>'(B) FO'!AO30</f>
        <v>Y</v>
      </c>
      <c r="K30" s="137" t="str">
        <f>'(B) FO'!AP30</f>
        <v>Y</v>
      </c>
      <c r="M30" s="137" t="str">
        <f>'(B) FO'!BS30</f>
        <v>Y</v>
      </c>
      <c r="N30" s="137" t="str">
        <f>'(B) FO'!BT30</f>
        <v>Y</v>
      </c>
      <c r="O30" s="137" t="str">
        <f>'(B) FO'!BU30</f>
        <v>Y</v>
      </c>
      <c r="P30" s="137" t="str">
        <f>'(B) FO'!BV30</f>
        <v>N</v>
      </c>
      <c r="R30" s="137" t="str">
        <f>'(B) FO'!BC30</f>
        <v>Y</v>
      </c>
      <c r="S30" s="137" t="str">
        <f>'(B) FO'!BD30</f>
        <v>Y</v>
      </c>
      <c r="T30" s="137" t="str">
        <f>'(B) FO'!BE30</f>
        <v>Y</v>
      </c>
      <c r="U30" s="137" t="str">
        <f>'(B) FO'!BF30</f>
        <v>N</v>
      </c>
      <c r="W30" s="137">
        <f>'(B) FO'!C30</f>
        <v>1606.15</v>
      </c>
      <c r="X30" s="137">
        <f>'(B) FO'!X30</f>
        <v>1617.2</v>
      </c>
      <c r="Y30" s="137">
        <f>'(B) FO'!AC30</f>
        <v>1561.3</v>
      </c>
      <c r="Z30" s="137">
        <f>('(B) FO'!X30+'(B) FO'!AC30+'(B) FO'!C30)/3</f>
        <v>1594.8833333333332</v>
      </c>
      <c r="AB30" s="137" t="str">
        <f>IF('(B) FO'!BN30&gt;MAX('(B) FO'!BO30:'(B) FO'!BR30),"Yes","")</f>
        <v>Yes</v>
      </c>
      <c r="AC30" s="137" t="str">
        <f>IF('(B) FO'!AH30&gt;MAX('(B) FO'!AI30:'(B) FO'!AL30),"Yes","")</f>
        <v>Yes</v>
      </c>
      <c r="AE30" s="137" t="str">
        <f>IF('(B) FO'!BN30&gt;(AVERAGE('(B) FO'!BO30:'(B) FO'!BR30)*2),"Yes","")</f>
        <v>Yes</v>
      </c>
      <c r="AF30" s="137" t="str">
        <f>IF('(B) FO'!AH30&gt;(AVERAGE('(B) FO'!AI30:'(B) FO'!AL30)*2),"Yes","")</f>
        <v>Yes</v>
      </c>
      <c r="AH30" s="137" t="str">
        <f>IF('(B) FO'!C30&gt;MAX('(B) FO'!D30:'(B) FO'!G30),"Yes","")</f>
        <v>Yes</v>
      </c>
      <c r="AI30" s="137" t="str">
        <f>IF('(B) FO'!C30&lt;MIN('(B) FO'!D30:'(B) FO'!G30),"Yes","")</f>
        <v/>
      </c>
    </row>
    <row r="31" spans="1:35" x14ac:dyDescent="0.3">
      <c r="A31" s="137" t="str">
        <f>'FOD (ALL)'!B31</f>
        <v>ASIANPAINT</v>
      </c>
      <c r="B31" s="146">
        <f>'FOD (ALL)'!C31</f>
        <v>44042</v>
      </c>
      <c r="C31" s="137" t="str">
        <f>'(B) FO'!H31</f>
        <v>Y</v>
      </c>
      <c r="D31" s="137" t="str">
        <f>'(B) FO'!I31</f>
        <v>Y</v>
      </c>
      <c r="E31" s="137" t="str">
        <f>'(B) FO'!J31</f>
        <v>Y</v>
      </c>
      <c r="F31" s="137" t="str">
        <f>'(B) FO'!K31</f>
        <v>N</v>
      </c>
      <c r="H31" s="137" t="str">
        <f>'(B) FO'!AM31</f>
        <v>Y</v>
      </c>
      <c r="I31" s="137" t="str">
        <f>'(B) FO'!AN31</f>
        <v>Y</v>
      </c>
      <c r="J31" s="137" t="str">
        <f>'(B) FO'!AO31</f>
        <v>Y</v>
      </c>
      <c r="K31" s="137" t="str">
        <f>'(B) FO'!AP31</f>
        <v>N</v>
      </c>
      <c r="M31" s="137" t="str">
        <f>'(B) FO'!BS31</f>
        <v>Y</v>
      </c>
      <c r="N31" s="137" t="str">
        <f>'(B) FO'!BT31</f>
        <v>N</v>
      </c>
      <c r="O31" s="137" t="str">
        <f>'(B) FO'!BU31</f>
        <v>Y</v>
      </c>
      <c r="P31" s="137" t="str">
        <f>'(B) FO'!BV31</f>
        <v>N</v>
      </c>
      <c r="R31" s="137" t="str">
        <f>'(B) FO'!BC31</f>
        <v>Y</v>
      </c>
      <c r="S31" s="137" t="str">
        <f>'(B) FO'!BD31</f>
        <v>N</v>
      </c>
      <c r="T31" s="137" t="str">
        <f>'(B) FO'!BE31</f>
        <v>Y</v>
      </c>
      <c r="U31" s="137" t="str">
        <f>'(B) FO'!BF31</f>
        <v>N</v>
      </c>
      <c r="W31" s="137">
        <f>'(B) FO'!C31</f>
        <v>1607.6</v>
      </c>
      <c r="X31" s="137">
        <f>'(B) FO'!X31</f>
        <v>1620</v>
      </c>
      <c r="Y31" s="137">
        <f>'(B) FO'!AC31</f>
        <v>1570.05</v>
      </c>
      <c r="Z31" s="137">
        <f>('(B) FO'!X31+'(B) FO'!AC31+'(B) FO'!C31)/3</f>
        <v>1599.2166666666665</v>
      </c>
      <c r="AB31" s="137" t="str">
        <f>IF('(B) FO'!BN31&gt;MAX('(B) FO'!BO31:'(B) FO'!BR31),"Yes","")</f>
        <v>Yes</v>
      </c>
      <c r="AC31" s="137" t="str">
        <f>IF('(B) FO'!AH31&gt;MAX('(B) FO'!AI31:'(B) FO'!AL31),"Yes","")</f>
        <v>Yes</v>
      </c>
      <c r="AE31" s="137" t="str">
        <f>IF('(B) FO'!BN31&gt;(AVERAGE('(B) FO'!BO31:'(B) FO'!BR31)*2),"Yes","")</f>
        <v>Yes</v>
      </c>
      <c r="AF31" s="137" t="str">
        <f>IF('(B) FO'!AH31&gt;(AVERAGE('(B) FO'!AI31:'(B) FO'!AL31)*2),"Yes","")</f>
        <v/>
      </c>
      <c r="AH31" s="137" t="str">
        <f>IF('(B) FO'!C31&gt;MAX('(B) FO'!D31:'(B) FO'!G31),"Yes","")</f>
        <v>Yes</v>
      </c>
      <c r="AI31" s="137" t="str">
        <f>IF('(B) FO'!C31&lt;MIN('(B) FO'!D31:'(B) FO'!G31),"Yes","")</f>
        <v/>
      </c>
    </row>
    <row r="32" spans="1:35" x14ac:dyDescent="0.3">
      <c r="A32" s="137" t="str">
        <f>'FOD (ALL)'!B32</f>
        <v>AUROPHARMA</v>
      </c>
      <c r="B32" s="146">
        <f>'FOD (ALL)'!C32</f>
        <v>43979</v>
      </c>
      <c r="C32" s="137" t="str">
        <f>'(B) FO'!H32</f>
        <v>Y</v>
      </c>
      <c r="D32" s="137" t="str">
        <f>'(B) FO'!I32</f>
        <v>Y</v>
      </c>
      <c r="E32" s="137" t="str">
        <f>'(B) FO'!J32</f>
        <v>Y</v>
      </c>
      <c r="F32" s="137" t="str">
        <f>'(B) FO'!K32</f>
        <v>N</v>
      </c>
      <c r="H32" s="137" t="str">
        <f>'(B) FO'!AM32</f>
        <v>N</v>
      </c>
      <c r="I32" s="137" t="str">
        <f>'(B) FO'!AN32</f>
        <v>N</v>
      </c>
      <c r="J32" s="137" t="str">
        <f>'(B) FO'!AO32</f>
        <v>Y</v>
      </c>
      <c r="K32" s="137" t="str">
        <f>'(B) FO'!AP32</f>
        <v>N</v>
      </c>
      <c r="M32" s="137" t="str">
        <f>'(B) FO'!BS32</f>
        <v>N</v>
      </c>
      <c r="N32" s="137" t="str">
        <f>'(B) FO'!BT32</f>
        <v>N</v>
      </c>
      <c r="O32" s="137" t="str">
        <f>'(B) FO'!BU32</f>
        <v>Y</v>
      </c>
      <c r="P32" s="137" t="str">
        <f>'(B) FO'!BV32</f>
        <v>N</v>
      </c>
      <c r="R32" s="137" t="str">
        <f>'(B) FO'!BC32</f>
        <v>N</v>
      </c>
      <c r="S32" s="137" t="str">
        <f>'(B) FO'!BD32</f>
        <v>N</v>
      </c>
      <c r="T32" s="137" t="str">
        <f>'(B) FO'!BE32</f>
        <v>Y</v>
      </c>
      <c r="U32" s="137" t="str">
        <f>'(B) FO'!BF32</f>
        <v>N</v>
      </c>
      <c r="W32" s="137">
        <f>'(B) FO'!C32</f>
        <v>727.95</v>
      </c>
      <c r="X32" s="137">
        <f>'(B) FO'!X32</f>
        <v>730.45</v>
      </c>
      <c r="Y32" s="137">
        <f>'(B) FO'!AC32</f>
        <v>710.9</v>
      </c>
      <c r="Z32" s="137">
        <f>('(B) FO'!X32+'(B) FO'!AC32+'(B) FO'!C32)/3</f>
        <v>723.1</v>
      </c>
      <c r="AB32" s="137" t="str">
        <f>IF('(B) FO'!BN32&gt;MAX('(B) FO'!BO32:'(B) FO'!BR32),"Yes","")</f>
        <v/>
      </c>
      <c r="AC32" s="137" t="str">
        <f>IF('(B) FO'!AH32&gt;MAX('(B) FO'!AI32:'(B) FO'!AL32),"Yes","")</f>
        <v/>
      </c>
      <c r="AE32" s="137" t="str">
        <f>IF('(B) FO'!BN32&gt;(AVERAGE('(B) FO'!BO32:'(B) FO'!BR32)*2),"Yes","")</f>
        <v/>
      </c>
      <c r="AF32" s="137" t="str">
        <f>IF('(B) FO'!AH32&gt;(AVERAGE('(B) FO'!AI32:'(B) FO'!AL32)*2),"Yes","")</f>
        <v/>
      </c>
      <c r="AH32" s="137" t="str">
        <f>IF('(B) FO'!C32&gt;MAX('(B) FO'!D32:'(B) FO'!G32),"Yes","")</f>
        <v>Yes</v>
      </c>
      <c r="AI32" s="137" t="str">
        <f>IF('(B) FO'!C32&lt;MIN('(B) FO'!D32:'(B) FO'!G32),"Yes","")</f>
        <v/>
      </c>
    </row>
    <row r="33" spans="1:35" x14ac:dyDescent="0.3">
      <c r="A33" s="137" t="str">
        <f>'FOD (ALL)'!B33</f>
        <v>AUROPHARMA</v>
      </c>
      <c r="B33" s="146">
        <f>'FOD (ALL)'!C33</f>
        <v>44007</v>
      </c>
      <c r="C33" s="137" t="str">
        <f>'(B) FO'!H33</f>
        <v>Y</v>
      </c>
      <c r="D33" s="137" t="str">
        <f>'(B) FO'!I33</f>
        <v>Y</v>
      </c>
      <c r="E33" s="137" t="str">
        <f>'(B) FO'!J33</f>
        <v>Y</v>
      </c>
      <c r="F33" s="137" t="str">
        <f>'(B) FO'!K33</f>
        <v>N</v>
      </c>
      <c r="H33" s="137" t="str">
        <f>'(B) FO'!AM33</f>
        <v>Y</v>
      </c>
      <c r="I33" s="137" t="str">
        <f>'(B) FO'!AN33</f>
        <v>Y</v>
      </c>
      <c r="J33" s="137" t="str">
        <f>'(B) FO'!AO33</f>
        <v>Y</v>
      </c>
      <c r="K33" s="137" t="str">
        <f>'(B) FO'!AP33</f>
        <v>Y</v>
      </c>
      <c r="M33" s="137" t="str">
        <f>'(B) FO'!BS33</f>
        <v>Y</v>
      </c>
      <c r="N33" s="137" t="str">
        <f>'(B) FO'!BT33</f>
        <v>N</v>
      </c>
      <c r="O33" s="137" t="str">
        <f>'(B) FO'!BU33</f>
        <v>Y</v>
      </c>
      <c r="P33" s="137" t="str">
        <f>'(B) FO'!BV33</f>
        <v>Y</v>
      </c>
      <c r="R33" s="137" t="str">
        <f>'(B) FO'!BC33</f>
        <v>Y</v>
      </c>
      <c r="S33" s="137" t="str">
        <f>'(B) FO'!BD33</f>
        <v>N</v>
      </c>
      <c r="T33" s="137" t="str">
        <f>'(B) FO'!BE33</f>
        <v>Y</v>
      </c>
      <c r="U33" s="137" t="str">
        <f>'(B) FO'!BF33</f>
        <v>Y</v>
      </c>
      <c r="W33" s="137">
        <f>'(B) FO'!C33</f>
        <v>730.05</v>
      </c>
      <c r="X33" s="137">
        <f>'(B) FO'!X33</f>
        <v>732</v>
      </c>
      <c r="Y33" s="137">
        <f>'(B) FO'!AC33</f>
        <v>713.5</v>
      </c>
      <c r="Z33" s="137">
        <f>('(B) FO'!X33+'(B) FO'!AC33+'(B) FO'!C33)/3</f>
        <v>725.18333333333339</v>
      </c>
      <c r="AB33" s="137" t="str">
        <f>IF('(B) FO'!BN33&gt;MAX('(B) FO'!BO33:'(B) FO'!BR33),"Yes","")</f>
        <v>Yes</v>
      </c>
      <c r="AC33" s="137" t="str">
        <f>IF('(B) FO'!AH33&gt;MAX('(B) FO'!AI33:'(B) FO'!AL33),"Yes","")</f>
        <v>Yes</v>
      </c>
      <c r="AE33" s="137" t="str">
        <f>IF('(B) FO'!BN33&gt;(AVERAGE('(B) FO'!BO33:'(B) FO'!BR33)*2),"Yes","")</f>
        <v>Yes</v>
      </c>
      <c r="AF33" s="137" t="str">
        <f>IF('(B) FO'!AH33&gt;(AVERAGE('(B) FO'!AI33:'(B) FO'!AL33)*2),"Yes","")</f>
        <v>Yes</v>
      </c>
      <c r="AH33" s="137" t="str">
        <f>IF('(B) FO'!C33&gt;MAX('(B) FO'!D33:'(B) FO'!G33),"Yes","")</f>
        <v>Yes</v>
      </c>
      <c r="AI33" s="137" t="str">
        <f>IF('(B) FO'!C33&lt;MIN('(B) FO'!D33:'(B) FO'!G33),"Yes","")</f>
        <v/>
      </c>
    </row>
    <row r="34" spans="1:35" x14ac:dyDescent="0.3">
      <c r="A34" s="137" t="str">
        <f>'FOD (ALL)'!B34</f>
        <v>AUROPHARMA</v>
      </c>
      <c r="B34" s="146">
        <f>'FOD (ALL)'!C34</f>
        <v>44042</v>
      </c>
      <c r="C34" s="137" t="str">
        <f>'(B) FO'!H34</f>
        <v>Y</v>
      </c>
      <c r="D34" s="137" t="str">
        <f>'(B) FO'!I34</f>
        <v>Y</v>
      </c>
      <c r="E34" s="137" t="str">
        <f>'(B) FO'!J34</f>
        <v>Y</v>
      </c>
      <c r="F34" s="137" t="str">
        <f>'(B) FO'!K34</f>
        <v>N</v>
      </c>
      <c r="H34" s="137" t="str">
        <f>'(B) FO'!AM34</f>
        <v>Y</v>
      </c>
      <c r="I34" s="137" t="str">
        <f>'(B) FO'!AN34</f>
        <v>Y</v>
      </c>
      <c r="J34" s="137" t="str">
        <f>'(B) FO'!AO34</f>
        <v>Y</v>
      </c>
      <c r="K34" s="137" t="str">
        <f>'(B) FO'!AP34</f>
        <v>Y</v>
      </c>
      <c r="M34" s="137" t="str">
        <f>'(B) FO'!BS34</f>
        <v>N</v>
      </c>
      <c r="N34" s="137" t="str">
        <f>'(B) FO'!BT34</f>
        <v>Y</v>
      </c>
      <c r="O34" s="137" t="str">
        <f>'(B) FO'!BU34</f>
        <v>Y</v>
      </c>
      <c r="P34" s="137" t="str">
        <f>'(B) FO'!BV34</f>
        <v>Y</v>
      </c>
      <c r="R34" s="137" t="str">
        <f>'(B) FO'!BC34</f>
        <v>N</v>
      </c>
      <c r="S34" s="137" t="str">
        <f>'(B) FO'!BD34</f>
        <v>Y</v>
      </c>
      <c r="T34" s="137" t="str">
        <f>'(B) FO'!BE34</f>
        <v>Y</v>
      </c>
      <c r="U34" s="137" t="str">
        <f>'(B) FO'!BF34</f>
        <v>Y</v>
      </c>
      <c r="W34" s="137">
        <f>'(B) FO'!C34</f>
        <v>736.8</v>
      </c>
      <c r="X34" s="137">
        <f>'(B) FO'!X34</f>
        <v>0</v>
      </c>
      <c r="Y34" s="137">
        <f>'(B) FO'!AC34</f>
        <v>0</v>
      </c>
      <c r="Z34" s="137">
        <f>('(B) FO'!X34+'(B) FO'!AC34+'(B) FO'!C34)/3</f>
        <v>245.6</v>
      </c>
      <c r="AB34" s="137" t="str">
        <f>IF('(B) FO'!BN34&gt;MAX('(B) FO'!BO34:'(B) FO'!BR34),"Yes","")</f>
        <v/>
      </c>
      <c r="AC34" s="137" t="str">
        <f>IF('(B) FO'!AH34&gt;MAX('(B) FO'!AI34:'(B) FO'!AL34),"Yes","")</f>
        <v/>
      </c>
      <c r="AE34" s="137" t="str">
        <f>IF('(B) FO'!BN34&gt;(AVERAGE('(B) FO'!BO34:'(B) FO'!BR34)*2),"Yes","")</f>
        <v/>
      </c>
      <c r="AF34" s="137" t="str">
        <f>IF('(B) FO'!AH34&gt;(AVERAGE('(B) FO'!AI34:'(B) FO'!AL34)*2),"Yes","")</f>
        <v/>
      </c>
      <c r="AH34" s="137" t="str">
        <f>IF('(B) FO'!C34&gt;MAX('(B) FO'!D34:'(B) FO'!G34),"Yes","")</f>
        <v>Yes</v>
      </c>
      <c r="AI34" s="137" t="str">
        <f>IF('(B) FO'!C34&lt;MIN('(B) FO'!D34:'(B) FO'!G34),"Yes","")</f>
        <v/>
      </c>
    </row>
    <row r="35" spans="1:35" x14ac:dyDescent="0.3">
      <c r="A35" s="137" t="str">
        <f>'FOD (ALL)'!B35</f>
        <v>AXISBANK</v>
      </c>
      <c r="B35" s="146">
        <f>'FOD (ALL)'!C35</f>
        <v>43979</v>
      </c>
      <c r="C35" s="137" t="str">
        <f>'(B) FO'!H35</f>
        <v>N</v>
      </c>
      <c r="D35" s="137" t="str">
        <f>'(B) FO'!I35</f>
        <v>N</v>
      </c>
      <c r="E35" s="137" t="str">
        <f>'(B) FO'!J35</f>
        <v>Y</v>
      </c>
      <c r="F35" s="137" t="str">
        <f>'(B) FO'!K35</f>
        <v>N</v>
      </c>
      <c r="H35" s="137" t="str">
        <f>'(B) FO'!AM35</f>
        <v>N</v>
      </c>
      <c r="I35" s="137" t="str">
        <f>'(B) FO'!AN35</f>
        <v>N</v>
      </c>
      <c r="J35" s="137" t="str">
        <f>'(B) FO'!AO35</f>
        <v>N</v>
      </c>
      <c r="K35" s="137" t="str">
        <f>'(B) FO'!AP35</f>
        <v>Y</v>
      </c>
      <c r="M35" s="137" t="str">
        <f>'(B) FO'!BS35</f>
        <v>Y</v>
      </c>
      <c r="N35" s="137" t="str">
        <f>'(B) FO'!BT35</f>
        <v>N</v>
      </c>
      <c r="O35" s="137" t="str">
        <f>'(B) FO'!BU35</f>
        <v>N</v>
      </c>
      <c r="P35" s="137" t="str">
        <f>'(B) FO'!BV35</f>
        <v>N</v>
      </c>
      <c r="R35" s="137" t="str">
        <f>'(B) FO'!BC35</f>
        <v>Y</v>
      </c>
      <c r="S35" s="137" t="str">
        <f>'(B) FO'!BD35</f>
        <v>N</v>
      </c>
      <c r="T35" s="137" t="str">
        <f>'(B) FO'!BE35</f>
        <v>N</v>
      </c>
      <c r="U35" s="137" t="str">
        <f>'(B) FO'!BF35</f>
        <v>N</v>
      </c>
      <c r="W35" s="137">
        <f>'(B) FO'!C35</f>
        <v>337.35</v>
      </c>
      <c r="X35" s="137">
        <f>'(B) FO'!X35</f>
        <v>358.9</v>
      </c>
      <c r="Y35" s="137">
        <f>'(B) FO'!AC35</f>
        <v>332.35</v>
      </c>
      <c r="Z35" s="137">
        <f>('(B) FO'!X35+'(B) FO'!AC35+'(B) FO'!C35)/3</f>
        <v>342.86666666666662</v>
      </c>
      <c r="AB35" s="137" t="str">
        <f>IF('(B) FO'!BN35&gt;MAX('(B) FO'!BO35:'(B) FO'!BR35),"Yes","")</f>
        <v>Yes</v>
      </c>
      <c r="AC35" s="137" t="str">
        <f>IF('(B) FO'!AH35&gt;MAX('(B) FO'!AI35:'(B) FO'!AL35),"Yes","")</f>
        <v/>
      </c>
      <c r="AE35" s="137" t="str">
        <f>IF('(B) FO'!BN35&gt;(AVERAGE('(B) FO'!BO35:'(B) FO'!BR35)*2),"Yes","")</f>
        <v/>
      </c>
      <c r="AF35" s="137" t="str">
        <f>IF('(B) FO'!AH35&gt;(AVERAGE('(B) FO'!AI35:'(B) FO'!AL35)*2),"Yes","")</f>
        <v/>
      </c>
      <c r="AH35" s="137" t="str">
        <f>IF('(B) FO'!C35&gt;MAX('(B) FO'!D35:'(B) FO'!G35),"Yes","")</f>
        <v/>
      </c>
      <c r="AI35" s="137" t="str">
        <f>IF('(B) FO'!C35&lt;MIN('(B) FO'!D35:'(B) FO'!G35),"Yes","")</f>
        <v>Yes</v>
      </c>
    </row>
    <row r="36" spans="1:35" x14ac:dyDescent="0.3">
      <c r="A36" s="137" t="str">
        <f>'FOD (ALL)'!B36</f>
        <v>AXISBANK</v>
      </c>
      <c r="B36" s="146">
        <f>'FOD (ALL)'!C36</f>
        <v>44007</v>
      </c>
      <c r="C36" s="137" t="str">
        <f>'(B) FO'!H36</f>
        <v>N</v>
      </c>
      <c r="D36" s="137" t="str">
        <f>'(B) FO'!I36</f>
        <v>N</v>
      </c>
      <c r="E36" s="137" t="str">
        <f>'(B) FO'!J36</f>
        <v>Y</v>
      </c>
      <c r="F36" s="137" t="str">
        <f>'(B) FO'!K36</f>
        <v>N</v>
      </c>
      <c r="H36" s="137" t="str">
        <f>'(B) FO'!AM36</f>
        <v>Y</v>
      </c>
      <c r="I36" s="137" t="str">
        <f>'(B) FO'!AN36</f>
        <v>Y</v>
      </c>
      <c r="J36" s="137" t="str">
        <f>'(B) FO'!AO36</f>
        <v>Y</v>
      </c>
      <c r="K36" s="137" t="str">
        <f>'(B) FO'!AP36</f>
        <v>Y</v>
      </c>
      <c r="M36" s="137" t="str">
        <f>'(B) FO'!BS36</f>
        <v>Y</v>
      </c>
      <c r="N36" s="137" t="str">
        <f>'(B) FO'!BT36</f>
        <v>Y</v>
      </c>
      <c r="O36" s="137" t="str">
        <f>'(B) FO'!BU36</f>
        <v>Y</v>
      </c>
      <c r="P36" s="137" t="str">
        <f>'(B) FO'!BV36</f>
        <v>N</v>
      </c>
      <c r="R36" s="137" t="str">
        <f>'(B) FO'!BC36</f>
        <v>Y</v>
      </c>
      <c r="S36" s="137" t="str">
        <f>'(B) FO'!BD36</f>
        <v>Y</v>
      </c>
      <c r="T36" s="137" t="str">
        <f>'(B) FO'!BE36</f>
        <v>Y</v>
      </c>
      <c r="U36" s="137" t="str">
        <f>'(B) FO'!BF36</f>
        <v>N</v>
      </c>
      <c r="W36" s="137">
        <f>'(B) FO'!C36</f>
        <v>337.95</v>
      </c>
      <c r="X36" s="137">
        <f>'(B) FO'!X36</f>
        <v>360</v>
      </c>
      <c r="Y36" s="137">
        <f>'(B) FO'!AC36</f>
        <v>333.35</v>
      </c>
      <c r="Z36" s="137">
        <f>('(B) FO'!X36+'(B) FO'!AC36+'(B) FO'!C36)/3</f>
        <v>343.76666666666665</v>
      </c>
      <c r="AB36" s="137" t="str">
        <f>IF('(B) FO'!BN36&gt;MAX('(B) FO'!BO36:'(B) FO'!BR36),"Yes","")</f>
        <v>Yes</v>
      </c>
      <c r="AC36" s="137" t="str">
        <f>IF('(B) FO'!AH36&gt;MAX('(B) FO'!AI36:'(B) FO'!AL36),"Yes","")</f>
        <v>Yes</v>
      </c>
      <c r="AE36" s="137" t="str">
        <f>IF('(B) FO'!BN36&gt;(AVERAGE('(B) FO'!BO36:'(B) FO'!BR36)*2),"Yes","")</f>
        <v>Yes</v>
      </c>
      <c r="AF36" s="137" t="str">
        <f>IF('(B) FO'!AH36&gt;(AVERAGE('(B) FO'!AI36:'(B) FO'!AL36)*2),"Yes","")</f>
        <v>Yes</v>
      </c>
      <c r="AH36" s="137" t="str">
        <f>IF('(B) FO'!C36&gt;MAX('(B) FO'!D36:'(B) FO'!G36),"Yes","")</f>
        <v/>
      </c>
      <c r="AI36" s="137" t="str">
        <f>IF('(B) FO'!C36&lt;MIN('(B) FO'!D36:'(B) FO'!G36),"Yes","")</f>
        <v>Yes</v>
      </c>
    </row>
    <row r="37" spans="1:35" x14ac:dyDescent="0.3">
      <c r="A37" s="137" t="str">
        <f>'FOD (ALL)'!B37</f>
        <v>AXISBANK</v>
      </c>
      <c r="B37" s="146">
        <f>'FOD (ALL)'!C37</f>
        <v>44042</v>
      </c>
      <c r="C37" s="137" t="str">
        <f>'(B) FO'!H37</f>
        <v>N</v>
      </c>
      <c r="D37" s="137" t="str">
        <f>'(B) FO'!I37</f>
        <v>N</v>
      </c>
      <c r="E37" s="137" t="str">
        <f>'(B) FO'!J37</f>
        <v>Y</v>
      </c>
      <c r="F37" s="137" t="str">
        <f>'(B) FO'!K37</f>
        <v>N</v>
      </c>
      <c r="H37" s="137" t="str">
        <f>'(B) FO'!AM37</f>
        <v>Y</v>
      </c>
      <c r="I37" s="137" t="str">
        <f>'(B) FO'!AN37</f>
        <v>Y</v>
      </c>
      <c r="J37" s="137" t="str">
        <f>'(B) FO'!AO37</f>
        <v>Y</v>
      </c>
      <c r="K37" s="137" t="str">
        <f>'(B) FO'!AP37</f>
        <v>N</v>
      </c>
      <c r="M37" s="137" t="str">
        <f>'(B) FO'!BS37</f>
        <v>Y</v>
      </c>
      <c r="N37" s="137" t="str">
        <f>'(B) FO'!BT37</f>
        <v>Y</v>
      </c>
      <c r="O37" s="137" t="str">
        <f>'(B) FO'!BU37</f>
        <v>N</v>
      </c>
      <c r="P37" s="137" t="str">
        <f>'(B) FO'!BV37</f>
        <v>N</v>
      </c>
      <c r="R37" s="137" t="str">
        <f>'(B) FO'!BC37</f>
        <v>Y</v>
      </c>
      <c r="S37" s="137" t="str">
        <f>'(B) FO'!BD37</f>
        <v>Y</v>
      </c>
      <c r="T37" s="137" t="str">
        <f>'(B) FO'!BE37</f>
        <v>N</v>
      </c>
      <c r="U37" s="137" t="str">
        <f>'(B) FO'!BF37</f>
        <v>N</v>
      </c>
      <c r="W37" s="137">
        <f>'(B) FO'!C37</f>
        <v>339.6</v>
      </c>
      <c r="X37" s="137">
        <f>'(B) FO'!X37</f>
        <v>357.75</v>
      </c>
      <c r="Y37" s="137">
        <f>'(B) FO'!AC37</f>
        <v>335.8</v>
      </c>
      <c r="Z37" s="137">
        <f>('(B) FO'!X37+'(B) FO'!AC37+'(B) FO'!C37)/3</f>
        <v>344.38333333333338</v>
      </c>
      <c r="AB37" s="137" t="str">
        <f>IF('(B) FO'!BN37&gt;MAX('(B) FO'!BO37:'(B) FO'!BR37),"Yes","")</f>
        <v>Yes</v>
      </c>
      <c r="AC37" s="137" t="str">
        <f>IF('(B) FO'!AH37&gt;MAX('(B) FO'!AI37:'(B) FO'!AL37),"Yes","")</f>
        <v>Yes</v>
      </c>
      <c r="AE37" s="137" t="str">
        <f>IF('(B) FO'!BN37&gt;(AVERAGE('(B) FO'!BO37:'(B) FO'!BR37)*2),"Yes","")</f>
        <v>Yes</v>
      </c>
      <c r="AF37" s="137" t="str">
        <f>IF('(B) FO'!AH37&gt;(AVERAGE('(B) FO'!AI37:'(B) FO'!AL37)*2),"Yes","")</f>
        <v>Yes</v>
      </c>
      <c r="AH37" s="137" t="str">
        <f>IF('(B) FO'!C37&gt;MAX('(B) FO'!D37:'(B) FO'!G37),"Yes","")</f>
        <v/>
      </c>
      <c r="AI37" s="137" t="str">
        <f>IF('(B) FO'!C37&lt;MIN('(B) FO'!D37:'(B) FO'!G37),"Yes","")</f>
        <v>Yes</v>
      </c>
    </row>
    <row r="38" spans="1:35" x14ac:dyDescent="0.3">
      <c r="A38" s="137" t="str">
        <f>'FOD (ALL)'!B38</f>
        <v>BAJAJ-AUTO</v>
      </c>
      <c r="B38" s="146">
        <f>'FOD (ALL)'!C38</f>
        <v>43979</v>
      </c>
      <c r="C38" s="137" t="str">
        <f>'(B) FO'!H38</f>
        <v>N</v>
      </c>
      <c r="D38" s="137" t="str">
        <f>'(B) FO'!I38</f>
        <v>Y</v>
      </c>
      <c r="E38" s="137" t="str">
        <f>'(B) FO'!J38</f>
        <v>Y</v>
      </c>
      <c r="F38" s="137" t="str">
        <f>'(B) FO'!K38</f>
        <v>Y</v>
      </c>
      <c r="H38" s="137" t="str">
        <f>'(B) FO'!AM38</f>
        <v>N</v>
      </c>
      <c r="I38" s="137" t="str">
        <f>'(B) FO'!AN38</f>
        <v>Y</v>
      </c>
      <c r="J38" s="137" t="str">
        <f>'(B) FO'!AO38</f>
        <v>Y</v>
      </c>
      <c r="K38" s="137" t="str">
        <f>'(B) FO'!AP38</f>
        <v>Y</v>
      </c>
      <c r="M38" s="137" t="str">
        <f>'(B) FO'!BS38</f>
        <v>N</v>
      </c>
      <c r="N38" s="137" t="str">
        <f>'(B) FO'!BT38</f>
        <v>Y</v>
      </c>
      <c r="O38" s="137" t="str">
        <f>'(B) FO'!BU38</f>
        <v>Y</v>
      </c>
      <c r="P38" s="137" t="str">
        <f>'(B) FO'!BV38</f>
        <v>N</v>
      </c>
      <c r="R38" s="137" t="str">
        <f>'(B) FO'!BC38</f>
        <v>N</v>
      </c>
      <c r="S38" s="137" t="str">
        <f>'(B) FO'!BD38</f>
        <v>Y</v>
      </c>
      <c r="T38" s="137" t="str">
        <f>'(B) FO'!BE38</f>
        <v>Y</v>
      </c>
      <c r="U38" s="137" t="str">
        <f>'(B) FO'!BF38</f>
        <v>N</v>
      </c>
      <c r="W38" s="137">
        <f>'(B) FO'!C38</f>
        <v>2557</v>
      </c>
      <c r="X38" s="137">
        <f>'(B) FO'!X38</f>
        <v>2634.95</v>
      </c>
      <c r="Y38" s="137">
        <f>'(B) FO'!AC38</f>
        <v>2545.0500000000002</v>
      </c>
      <c r="Z38" s="137">
        <f>('(B) FO'!X38+'(B) FO'!AC38+'(B) FO'!C38)/3</f>
        <v>2579</v>
      </c>
      <c r="AB38" s="137" t="str">
        <f>IF('(B) FO'!BN38&gt;MAX('(B) FO'!BO38:'(B) FO'!BR38),"Yes","")</f>
        <v/>
      </c>
      <c r="AC38" s="137" t="str">
        <f>IF('(B) FO'!AH38&gt;MAX('(B) FO'!AI38:'(B) FO'!AL38),"Yes","")</f>
        <v/>
      </c>
      <c r="AE38" s="137" t="str">
        <f>IF('(B) FO'!BN38&gt;(AVERAGE('(B) FO'!BO38:'(B) FO'!BR38)*2),"Yes","")</f>
        <v/>
      </c>
      <c r="AF38" s="137" t="str">
        <f>IF('(B) FO'!AH38&gt;(AVERAGE('(B) FO'!AI38:'(B) FO'!AL38)*2),"Yes","")</f>
        <v/>
      </c>
      <c r="AH38" s="137" t="str">
        <f>IF('(B) FO'!C38&gt;MAX('(B) FO'!D38:'(B) FO'!G38),"Yes","")</f>
        <v/>
      </c>
      <c r="AI38" s="137" t="str">
        <f>IF('(B) FO'!C38&lt;MIN('(B) FO'!D38:'(B) FO'!G38),"Yes","")</f>
        <v/>
      </c>
    </row>
    <row r="39" spans="1:35" x14ac:dyDescent="0.3">
      <c r="A39" s="137" t="str">
        <f>'FOD (ALL)'!B39</f>
        <v>BAJAJ-AUTO</v>
      </c>
      <c r="B39" s="146">
        <f>'FOD (ALL)'!C39</f>
        <v>44007</v>
      </c>
      <c r="C39" s="137" t="str">
        <f>'(B) FO'!H39</f>
        <v>N</v>
      </c>
      <c r="D39" s="137" t="str">
        <f>'(B) FO'!I39</f>
        <v>Y</v>
      </c>
      <c r="E39" s="137" t="str">
        <f>'(B) FO'!J39</f>
        <v>Y</v>
      </c>
      <c r="F39" s="137" t="str">
        <f>'(B) FO'!K39</f>
        <v>Y</v>
      </c>
      <c r="H39" s="137" t="str">
        <f>'(B) FO'!AM39</f>
        <v>Y</v>
      </c>
      <c r="I39" s="137" t="str">
        <f>'(B) FO'!AN39</f>
        <v>Y</v>
      </c>
      <c r="J39" s="137" t="str">
        <f>'(B) FO'!AO39</f>
        <v>Y</v>
      </c>
      <c r="K39" s="137" t="str">
        <f>'(B) FO'!AP39</f>
        <v>Y</v>
      </c>
      <c r="M39" s="137" t="str">
        <f>'(B) FO'!BS39</f>
        <v>Y</v>
      </c>
      <c r="N39" s="137" t="str">
        <f>'(B) FO'!BT39</f>
        <v>Y</v>
      </c>
      <c r="O39" s="137" t="str">
        <f>'(B) FO'!BU39</f>
        <v>Y</v>
      </c>
      <c r="P39" s="137" t="str">
        <f>'(B) FO'!BV39</f>
        <v>N</v>
      </c>
      <c r="R39" s="137" t="str">
        <f>'(B) FO'!BC39</f>
        <v>Y</v>
      </c>
      <c r="S39" s="137" t="str">
        <f>'(B) FO'!BD39</f>
        <v>Y</v>
      </c>
      <c r="T39" s="137" t="str">
        <f>'(B) FO'!BE39</f>
        <v>Y</v>
      </c>
      <c r="U39" s="137" t="str">
        <f>'(B) FO'!BF39</f>
        <v>N</v>
      </c>
      <c r="W39" s="137">
        <f>'(B) FO'!C39</f>
        <v>2559.1999999999998</v>
      </c>
      <c r="X39" s="137">
        <f>'(B) FO'!X39</f>
        <v>2638.2</v>
      </c>
      <c r="Y39" s="137">
        <f>'(B) FO'!AC39</f>
        <v>2548.4</v>
      </c>
      <c r="Z39" s="137">
        <f>('(B) FO'!X39+'(B) FO'!AC39+'(B) FO'!C39)/3</f>
        <v>2581.9333333333334</v>
      </c>
      <c r="AB39" s="137" t="str">
        <f>IF('(B) FO'!BN39&gt;MAX('(B) FO'!BO39:'(B) FO'!BR39),"Yes","")</f>
        <v>Yes</v>
      </c>
      <c r="AC39" s="137" t="str">
        <f>IF('(B) FO'!AH39&gt;MAX('(B) FO'!AI39:'(B) FO'!AL39),"Yes","")</f>
        <v>Yes</v>
      </c>
      <c r="AE39" s="137" t="str">
        <f>IF('(B) FO'!BN39&gt;(AVERAGE('(B) FO'!BO39:'(B) FO'!BR39)*2),"Yes","")</f>
        <v>Yes</v>
      </c>
      <c r="AF39" s="137" t="str">
        <f>IF('(B) FO'!AH39&gt;(AVERAGE('(B) FO'!AI39:'(B) FO'!AL39)*2),"Yes","")</f>
        <v>Yes</v>
      </c>
      <c r="AH39" s="137" t="str">
        <f>IF('(B) FO'!C39&gt;MAX('(B) FO'!D39:'(B) FO'!G39),"Yes","")</f>
        <v/>
      </c>
      <c r="AI39" s="137" t="str">
        <f>IF('(B) FO'!C39&lt;MIN('(B) FO'!D39:'(B) FO'!G39),"Yes","")</f>
        <v/>
      </c>
    </row>
    <row r="40" spans="1:35" x14ac:dyDescent="0.3">
      <c r="A40" s="137" t="str">
        <f>'FOD (ALL)'!B40</f>
        <v>BAJAJ-AUTO</v>
      </c>
      <c r="B40" s="146">
        <f>'FOD (ALL)'!C40</f>
        <v>44042</v>
      </c>
      <c r="C40" s="137" t="str">
        <f>'(B) FO'!H40</f>
        <v>N</v>
      </c>
      <c r="D40" s="137" t="str">
        <f>'(B) FO'!I40</f>
        <v>Y</v>
      </c>
      <c r="E40" s="137" t="str">
        <f>'(B) FO'!J40</f>
        <v>Y</v>
      </c>
      <c r="F40" s="137" t="str">
        <f>'(B) FO'!K40</f>
        <v>Y</v>
      </c>
      <c r="H40" s="137" t="str">
        <f>'(B) FO'!AM40</f>
        <v>Y</v>
      </c>
      <c r="I40" s="137" t="str">
        <f>'(B) FO'!AN40</f>
        <v>Y</v>
      </c>
      <c r="J40" s="137" t="str">
        <f>'(B) FO'!AO40</f>
        <v>Y</v>
      </c>
      <c r="K40" s="137" t="str">
        <f>'(B) FO'!AP40</f>
        <v>Y</v>
      </c>
      <c r="M40" s="137" t="str">
        <f>'(B) FO'!BS40</f>
        <v>N</v>
      </c>
      <c r="N40" s="137" t="str">
        <f>'(B) FO'!BT40</f>
        <v>Y</v>
      </c>
      <c r="O40" s="137" t="str">
        <f>'(B) FO'!BU40</f>
        <v>Y</v>
      </c>
      <c r="P40" s="137" t="str">
        <f>'(B) FO'!BV40</f>
        <v>N</v>
      </c>
      <c r="R40" s="137" t="str">
        <f>'(B) FO'!BC40</f>
        <v>N</v>
      </c>
      <c r="S40" s="137" t="str">
        <f>'(B) FO'!BD40</f>
        <v>Y</v>
      </c>
      <c r="T40" s="137" t="str">
        <f>'(B) FO'!BE40</f>
        <v>Y</v>
      </c>
      <c r="U40" s="137" t="str">
        <f>'(B) FO'!BF40</f>
        <v>N</v>
      </c>
      <c r="W40" s="137">
        <f>'(B) FO'!C40</f>
        <v>2574.35</v>
      </c>
      <c r="X40" s="137">
        <f>'(B) FO'!X40</f>
        <v>2640.2</v>
      </c>
      <c r="Y40" s="137">
        <f>'(B) FO'!AC40</f>
        <v>2590</v>
      </c>
      <c r="Z40" s="137">
        <f>('(B) FO'!X40+'(B) FO'!AC40+'(B) FO'!C40)/3</f>
        <v>2601.5166666666664</v>
      </c>
      <c r="AB40" s="137" t="str">
        <f>IF('(B) FO'!BN40&gt;MAX('(B) FO'!BO40:'(B) FO'!BR40),"Yes","")</f>
        <v/>
      </c>
      <c r="AC40" s="137" t="str">
        <f>IF('(B) FO'!AH40&gt;MAX('(B) FO'!AI40:'(B) FO'!AL40),"Yes","")</f>
        <v>Yes</v>
      </c>
      <c r="AE40" s="137" t="str">
        <f>IF('(B) FO'!BN40&gt;(AVERAGE('(B) FO'!BO40:'(B) FO'!BR40)*2),"Yes","")</f>
        <v/>
      </c>
      <c r="AF40" s="137" t="str">
        <f>IF('(B) FO'!AH40&gt;(AVERAGE('(B) FO'!AI40:'(B) FO'!AL40)*2),"Yes","")</f>
        <v/>
      </c>
      <c r="AH40" s="137" t="str">
        <f>IF('(B) FO'!C40&gt;MAX('(B) FO'!D40:'(B) FO'!G40),"Yes","")</f>
        <v/>
      </c>
      <c r="AI40" s="137" t="str">
        <f>IF('(B) FO'!C40&lt;MIN('(B) FO'!D40:'(B) FO'!G40),"Yes","")</f>
        <v/>
      </c>
    </row>
    <row r="41" spans="1:35" x14ac:dyDescent="0.3">
      <c r="A41" s="137" t="str">
        <f>'FOD (ALL)'!B41</f>
        <v>BAJAJFINSV</v>
      </c>
      <c r="B41" s="146">
        <f>'FOD (ALL)'!C41</f>
        <v>43979</v>
      </c>
      <c r="C41" s="137" t="str">
        <f>'(B) FO'!H41</f>
        <v>N</v>
      </c>
      <c r="D41" s="137" t="str">
        <f>'(B) FO'!I41</f>
        <v>N</v>
      </c>
      <c r="E41" s="137" t="str">
        <f>'(B) FO'!J41</f>
        <v>Y</v>
      </c>
      <c r="F41" s="137" t="str">
        <f>'(B) FO'!K41</f>
        <v>Y</v>
      </c>
      <c r="H41" s="137" t="str">
        <f>'(B) FO'!AM41</f>
        <v>N</v>
      </c>
      <c r="I41" s="137" t="str">
        <f>'(B) FO'!AN41</f>
        <v>Y</v>
      </c>
      <c r="J41" s="137" t="str">
        <f>'(B) FO'!AO41</f>
        <v>Y</v>
      </c>
      <c r="K41" s="137" t="str">
        <f>'(B) FO'!AP41</f>
        <v>Y</v>
      </c>
      <c r="M41" s="137" t="str">
        <f>'(B) FO'!BS41</f>
        <v>Y</v>
      </c>
      <c r="N41" s="137" t="str">
        <f>'(B) FO'!BT41</f>
        <v>Y</v>
      </c>
      <c r="O41" s="137" t="str">
        <f>'(B) FO'!BU41</f>
        <v>Y</v>
      </c>
      <c r="P41" s="137" t="str">
        <f>'(B) FO'!BV41</f>
        <v>N</v>
      </c>
      <c r="R41" s="137" t="str">
        <f>'(B) FO'!BC41</f>
        <v>Y</v>
      </c>
      <c r="S41" s="137" t="str">
        <f>'(B) FO'!BD41</f>
        <v>Y</v>
      </c>
      <c r="T41" s="137" t="str">
        <f>'(B) FO'!BE41</f>
        <v>Y</v>
      </c>
      <c r="U41" s="137" t="str">
        <f>'(B) FO'!BF41</f>
        <v>N</v>
      </c>
      <c r="W41" s="137">
        <f>'(B) FO'!C41</f>
        <v>4315.25</v>
      </c>
      <c r="X41" s="137">
        <f>'(B) FO'!X41</f>
        <v>4574.95</v>
      </c>
      <c r="Y41" s="137">
        <f>'(B) FO'!AC41</f>
        <v>4078.05</v>
      </c>
      <c r="Z41" s="137">
        <f>('(B) FO'!X41+'(B) FO'!AC41+'(B) FO'!C41)/3</f>
        <v>4322.75</v>
      </c>
      <c r="AB41" s="137" t="str">
        <f>IF('(B) FO'!BN41&gt;MAX('(B) FO'!BO41:'(B) FO'!BR41),"Yes","")</f>
        <v>Yes</v>
      </c>
      <c r="AC41" s="137" t="str">
        <f>IF('(B) FO'!AH41&gt;MAX('(B) FO'!AI41:'(B) FO'!AL41),"Yes","")</f>
        <v/>
      </c>
      <c r="AE41" s="137" t="str">
        <f>IF('(B) FO'!BN41&gt;(AVERAGE('(B) FO'!BO41:'(B) FO'!BR41)*2),"Yes","")</f>
        <v>Yes</v>
      </c>
      <c r="AF41" s="137" t="str">
        <f>IF('(B) FO'!AH41&gt;(AVERAGE('(B) FO'!AI41:'(B) FO'!AL41)*2),"Yes","")</f>
        <v/>
      </c>
      <c r="AH41" s="137" t="str">
        <f>IF('(B) FO'!C41&gt;MAX('(B) FO'!D41:'(B) FO'!G41),"Yes","")</f>
        <v/>
      </c>
      <c r="AI41" s="137" t="str">
        <f>IF('(B) FO'!C41&lt;MIN('(B) FO'!D41:'(B) FO'!G41),"Yes","")</f>
        <v>Yes</v>
      </c>
    </row>
    <row r="42" spans="1:35" x14ac:dyDescent="0.3">
      <c r="A42" s="137" t="str">
        <f>'FOD (ALL)'!B42</f>
        <v>BAJAJFINSV</v>
      </c>
      <c r="B42" s="146">
        <f>'FOD (ALL)'!C42</f>
        <v>44007</v>
      </c>
      <c r="C42" s="137" t="str">
        <f>'(B) FO'!H42</f>
        <v>N</v>
      </c>
      <c r="D42" s="137" t="str">
        <f>'(B) FO'!I42</f>
        <v>N</v>
      </c>
      <c r="E42" s="137" t="str">
        <f>'(B) FO'!J42</f>
        <v>Y</v>
      </c>
      <c r="F42" s="137" t="str">
        <f>'(B) FO'!K42</f>
        <v>Y</v>
      </c>
      <c r="H42" s="137" t="str">
        <f>'(B) FO'!AM42</f>
        <v>Y</v>
      </c>
      <c r="I42" s="137" t="str">
        <f>'(B) FO'!AN42</f>
        <v>Y</v>
      </c>
      <c r="J42" s="137" t="str">
        <f>'(B) FO'!AO42</f>
        <v>Y</v>
      </c>
      <c r="K42" s="137" t="str">
        <f>'(B) FO'!AP42</f>
        <v>Y</v>
      </c>
      <c r="M42" s="137" t="str">
        <f>'(B) FO'!BS42</f>
        <v>Y</v>
      </c>
      <c r="N42" s="137" t="str">
        <f>'(B) FO'!BT42</f>
        <v>Y</v>
      </c>
      <c r="O42" s="137" t="str">
        <f>'(B) FO'!BU42</f>
        <v>Y</v>
      </c>
      <c r="P42" s="137" t="str">
        <f>'(B) FO'!BV42</f>
        <v>Y</v>
      </c>
      <c r="R42" s="137" t="str">
        <f>'(B) FO'!BC42</f>
        <v>Y</v>
      </c>
      <c r="S42" s="137" t="str">
        <f>'(B) FO'!BD42</f>
        <v>Y</v>
      </c>
      <c r="T42" s="137" t="str">
        <f>'(B) FO'!BE42</f>
        <v>Y</v>
      </c>
      <c r="U42" s="137" t="str">
        <f>'(B) FO'!BF42</f>
        <v>Y</v>
      </c>
      <c r="W42" s="137">
        <f>'(B) FO'!C42</f>
        <v>4325.75</v>
      </c>
      <c r="X42" s="137">
        <f>'(B) FO'!X42</f>
        <v>4585</v>
      </c>
      <c r="Y42" s="137">
        <f>'(B) FO'!AC42</f>
        <v>4095.3</v>
      </c>
      <c r="Z42" s="137">
        <f>('(B) FO'!X42+'(B) FO'!AC42+'(B) FO'!C42)/3</f>
        <v>4335.3499999999995</v>
      </c>
      <c r="AB42" s="137" t="str">
        <f>IF('(B) FO'!BN42&gt;MAX('(B) FO'!BO42:'(B) FO'!BR42),"Yes","")</f>
        <v>Yes</v>
      </c>
      <c r="AC42" s="137" t="str">
        <f>IF('(B) FO'!AH42&gt;MAX('(B) FO'!AI42:'(B) FO'!AL42),"Yes","")</f>
        <v>Yes</v>
      </c>
      <c r="AE42" s="137" t="str">
        <f>IF('(B) FO'!BN42&gt;(AVERAGE('(B) FO'!BO42:'(B) FO'!BR42)*2),"Yes","")</f>
        <v>Yes</v>
      </c>
      <c r="AF42" s="137" t="str">
        <f>IF('(B) FO'!AH42&gt;(AVERAGE('(B) FO'!AI42:'(B) FO'!AL42)*2),"Yes","")</f>
        <v>Yes</v>
      </c>
      <c r="AH42" s="137" t="str">
        <f>IF('(B) FO'!C42&gt;MAX('(B) FO'!D42:'(B) FO'!G42),"Yes","")</f>
        <v/>
      </c>
      <c r="AI42" s="137" t="str">
        <f>IF('(B) FO'!C42&lt;MIN('(B) FO'!D42:'(B) FO'!G42),"Yes","")</f>
        <v>Yes</v>
      </c>
    </row>
    <row r="43" spans="1:35" x14ac:dyDescent="0.3">
      <c r="A43" s="137" t="str">
        <f>'FOD (ALL)'!B43</f>
        <v>BAJAJFINSV</v>
      </c>
      <c r="B43" s="146">
        <f>'FOD (ALL)'!C43</f>
        <v>44042</v>
      </c>
      <c r="C43" s="137" t="str">
        <f>'(B) FO'!H43</f>
        <v>N</v>
      </c>
      <c r="D43" s="137" t="str">
        <f>'(B) FO'!I43</f>
        <v>N</v>
      </c>
      <c r="E43" s="137" t="str">
        <f>'(B) FO'!J43</f>
        <v>Y</v>
      </c>
      <c r="F43" s="137" t="str">
        <f>'(B) FO'!K43</f>
        <v>Y</v>
      </c>
      <c r="H43" s="137" t="str">
        <f>'(B) FO'!AM43</f>
        <v>Y</v>
      </c>
      <c r="I43" s="137" t="str">
        <f>'(B) FO'!AN43</f>
        <v>Y</v>
      </c>
      <c r="J43" s="137" t="str">
        <f>'(B) FO'!AO43</f>
        <v>Y</v>
      </c>
      <c r="K43" s="137" t="str">
        <f>'(B) FO'!AP43</f>
        <v>Y</v>
      </c>
      <c r="M43" s="137" t="str">
        <f>'(B) FO'!BS43</f>
        <v>Y</v>
      </c>
      <c r="N43" s="137" t="str">
        <f>'(B) FO'!BT43</f>
        <v>Y</v>
      </c>
      <c r="O43" s="137" t="str">
        <f>'(B) FO'!BU43</f>
        <v>Y</v>
      </c>
      <c r="P43" s="137" t="str">
        <f>'(B) FO'!BV43</f>
        <v>Y</v>
      </c>
      <c r="R43" s="137" t="str">
        <f>'(B) FO'!BC43</f>
        <v>Y</v>
      </c>
      <c r="S43" s="137" t="str">
        <f>'(B) FO'!BD43</f>
        <v>Y</v>
      </c>
      <c r="T43" s="137" t="str">
        <f>'(B) FO'!BE43</f>
        <v>Y</v>
      </c>
      <c r="U43" s="137" t="str">
        <f>'(B) FO'!BF43</f>
        <v>Y</v>
      </c>
      <c r="W43" s="137">
        <f>'(B) FO'!C43</f>
        <v>4348.3</v>
      </c>
      <c r="X43" s="137">
        <f>'(B) FO'!X43</f>
        <v>4360.95</v>
      </c>
      <c r="Y43" s="137">
        <f>'(B) FO'!AC43</f>
        <v>4121.8500000000004</v>
      </c>
      <c r="Z43" s="137">
        <f>('(B) FO'!X43+'(B) FO'!AC43+'(B) FO'!C43)/3</f>
        <v>4277.0333333333328</v>
      </c>
      <c r="AB43" s="137" t="str">
        <f>IF('(B) FO'!BN43&gt;MAX('(B) FO'!BO43:'(B) FO'!BR43),"Yes","")</f>
        <v>Yes</v>
      </c>
      <c r="AC43" s="137" t="str">
        <f>IF('(B) FO'!AH43&gt;MAX('(B) FO'!AI43:'(B) FO'!AL43),"Yes","")</f>
        <v>Yes</v>
      </c>
      <c r="AE43" s="137" t="str">
        <f>IF('(B) FO'!BN43&gt;(AVERAGE('(B) FO'!BO43:'(B) FO'!BR43)*2),"Yes","")</f>
        <v>Yes</v>
      </c>
      <c r="AF43" s="137" t="str">
        <f>IF('(B) FO'!AH43&gt;(AVERAGE('(B) FO'!AI43:'(B) FO'!AL43)*2),"Yes","")</f>
        <v>Yes</v>
      </c>
      <c r="AH43" s="137" t="str">
        <f>IF('(B) FO'!C43&gt;MAX('(B) FO'!D43:'(B) FO'!G43),"Yes","")</f>
        <v/>
      </c>
      <c r="AI43" s="137" t="str">
        <f>IF('(B) FO'!C43&lt;MIN('(B) FO'!D43:'(B) FO'!G43),"Yes","")</f>
        <v>Yes</v>
      </c>
    </row>
    <row r="44" spans="1:35" x14ac:dyDescent="0.3">
      <c r="A44" s="137" t="str">
        <f>'FOD (ALL)'!B44</f>
        <v>BAJFINANCE</v>
      </c>
      <c r="B44" s="146">
        <f>'FOD (ALL)'!C44</f>
        <v>43979</v>
      </c>
      <c r="C44" s="137" t="str">
        <f>'(B) FO'!H44</f>
        <v>N</v>
      </c>
      <c r="D44" s="137" t="str">
        <f>'(B) FO'!I44</f>
        <v>N</v>
      </c>
      <c r="E44" s="137" t="str">
        <f>'(B) FO'!J44</f>
        <v>Y</v>
      </c>
      <c r="F44" s="137" t="str">
        <f>'(B) FO'!K44</f>
        <v>Y</v>
      </c>
      <c r="H44" s="137" t="str">
        <f>'(B) FO'!AM44</f>
        <v>N</v>
      </c>
      <c r="I44" s="137" t="str">
        <f>'(B) FO'!AN44</f>
        <v>N</v>
      </c>
      <c r="J44" s="137" t="str">
        <f>'(B) FO'!AO44</f>
        <v>Y</v>
      </c>
      <c r="K44" s="137" t="str">
        <f>'(B) FO'!AP44</f>
        <v>N</v>
      </c>
      <c r="M44" s="137" t="str">
        <f>'(B) FO'!BS44</f>
        <v>Y</v>
      </c>
      <c r="N44" s="137" t="str">
        <f>'(B) FO'!BT44</f>
        <v>N</v>
      </c>
      <c r="O44" s="137" t="str">
        <f>'(B) FO'!BU44</f>
        <v>Y</v>
      </c>
      <c r="P44" s="137" t="str">
        <f>'(B) FO'!BV44</f>
        <v>N</v>
      </c>
      <c r="R44" s="137" t="str">
        <f>'(B) FO'!BC44</f>
        <v>Y</v>
      </c>
      <c r="S44" s="137" t="str">
        <f>'(B) FO'!BD44</f>
        <v>N</v>
      </c>
      <c r="T44" s="137" t="str">
        <f>'(B) FO'!BE44</f>
        <v>Y</v>
      </c>
      <c r="U44" s="137" t="str">
        <f>'(B) FO'!BF44</f>
        <v>N</v>
      </c>
      <c r="W44" s="137">
        <f>'(B) FO'!C44</f>
        <v>1885.55</v>
      </c>
      <c r="X44" s="137">
        <f>'(B) FO'!X44</f>
        <v>2002.5</v>
      </c>
      <c r="Y44" s="137">
        <f>'(B) FO'!AC44</f>
        <v>1843</v>
      </c>
      <c r="Z44" s="137">
        <f>('(B) FO'!X44+'(B) FO'!AC44+'(B) FO'!C44)/3</f>
        <v>1910.3500000000001</v>
      </c>
      <c r="AB44" s="137" t="str">
        <f>IF('(B) FO'!BN44&gt;MAX('(B) FO'!BO44:'(B) FO'!BR44),"Yes","")</f>
        <v/>
      </c>
      <c r="AC44" s="137" t="str">
        <f>IF('(B) FO'!AH44&gt;MAX('(B) FO'!AI44:'(B) FO'!AL44),"Yes","")</f>
        <v/>
      </c>
      <c r="AE44" s="137" t="str">
        <f>IF('(B) FO'!BN44&gt;(AVERAGE('(B) FO'!BO44:'(B) FO'!BR44)*2),"Yes","")</f>
        <v/>
      </c>
      <c r="AF44" s="137" t="str">
        <f>IF('(B) FO'!AH44&gt;(AVERAGE('(B) FO'!AI44:'(B) FO'!AL44)*2),"Yes","")</f>
        <v/>
      </c>
      <c r="AH44" s="137" t="str">
        <f>IF('(B) FO'!C44&gt;MAX('(B) FO'!D44:'(B) FO'!G44),"Yes","")</f>
        <v/>
      </c>
      <c r="AI44" s="137" t="str">
        <f>IF('(B) FO'!C44&lt;MIN('(B) FO'!D44:'(B) FO'!G44),"Yes","")</f>
        <v>Yes</v>
      </c>
    </row>
    <row r="45" spans="1:35" x14ac:dyDescent="0.3">
      <c r="A45" s="137" t="str">
        <f>'FOD (ALL)'!B45</f>
        <v>BAJFINANCE</v>
      </c>
      <c r="B45" s="146">
        <f>'FOD (ALL)'!C45</f>
        <v>44007</v>
      </c>
      <c r="C45" s="137" t="str">
        <f>'(B) FO'!H45</f>
        <v>N</v>
      </c>
      <c r="D45" s="137" t="str">
        <f>'(B) FO'!I45</f>
        <v>N</v>
      </c>
      <c r="E45" s="137" t="str">
        <f>'(B) FO'!J45</f>
        <v>Y</v>
      </c>
      <c r="F45" s="137" t="str">
        <f>'(B) FO'!K45</f>
        <v>Y</v>
      </c>
      <c r="H45" s="137" t="str">
        <f>'(B) FO'!AM45</f>
        <v>Y</v>
      </c>
      <c r="I45" s="137" t="str">
        <f>'(B) FO'!AN45</f>
        <v>Y</v>
      </c>
      <c r="J45" s="137" t="str">
        <f>'(B) FO'!AO45</f>
        <v>Y</v>
      </c>
      <c r="K45" s="137" t="str">
        <f>'(B) FO'!AP45</f>
        <v>Y</v>
      </c>
      <c r="M45" s="137" t="str">
        <f>'(B) FO'!BS45</f>
        <v>Y</v>
      </c>
      <c r="N45" s="137" t="str">
        <f>'(B) FO'!BT45</f>
        <v>Y</v>
      </c>
      <c r="O45" s="137" t="str">
        <f>'(B) FO'!BU45</f>
        <v>Y</v>
      </c>
      <c r="P45" s="137" t="str">
        <f>'(B) FO'!BV45</f>
        <v>Y</v>
      </c>
      <c r="R45" s="137" t="str">
        <f>'(B) FO'!BC45</f>
        <v>Y</v>
      </c>
      <c r="S45" s="137" t="str">
        <f>'(B) FO'!BD45</f>
        <v>Y</v>
      </c>
      <c r="T45" s="137" t="str">
        <f>'(B) FO'!BE45</f>
        <v>Y</v>
      </c>
      <c r="U45" s="137" t="str">
        <f>'(B) FO'!BF45</f>
        <v>Y</v>
      </c>
      <c r="W45" s="137">
        <f>'(B) FO'!C45</f>
        <v>1886.2</v>
      </c>
      <c r="X45" s="137">
        <f>'(B) FO'!X45</f>
        <v>2005.85</v>
      </c>
      <c r="Y45" s="137">
        <f>'(B) FO'!AC45</f>
        <v>1845.8</v>
      </c>
      <c r="Z45" s="137">
        <f>('(B) FO'!X45+'(B) FO'!AC45+'(B) FO'!C45)/3</f>
        <v>1912.6166666666666</v>
      </c>
      <c r="AB45" s="137" t="str">
        <f>IF('(B) FO'!BN45&gt;MAX('(B) FO'!BO45:'(B) FO'!BR45),"Yes","")</f>
        <v>Yes</v>
      </c>
      <c r="AC45" s="137" t="str">
        <f>IF('(B) FO'!AH45&gt;MAX('(B) FO'!AI45:'(B) FO'!AL45),"Yes","")</f>
        <v>Yes</v>
      </c>
      <c r="AE45" s="137" t="str">
        <f>IF('(B) FO'!BN45&gt;(AVERAGE('(B) FO'!BO45:'(B) FO'!BR45)*2),"Yes","")</f>
        <v>Yes</v>
      </c>
      <c r="AF45" s="137" t="str">
        <f>IF('(B) FO'!AH45&gt;(AVERAGE('(B) FO'!AI45:'(B) FO'!AL45)*2),"Yes","")</f>
        <v>Yes</v>
      </c>
      <c r="AH45" s="137" t="str">
        <f>IF('(B) FO'!C45&gt;MAX('(B) FO'!D45:'(B) FO'!G45),"Yes","")</f>
        <v/>
      </c>
      <c r="AI45" s="137" t="str">
        <f>IF('(B) FO'!C45&lt;MIN('(B) FO'!D45:'(B) FO'!G45),"Yes","")</f>
        <v>Yes</v>
      </c>
    </row>
    <row r="46" spans="1:35" x14ac:dyDescent="0.3">
      <c r="A46" s="137" t="str">
        <f>'FOD (ALL)'!B46</f>
        <v>BAJFINANCE</v>
      </c>
      <c r="B46" s="146">
        <f>'FOD (ALL)'!C46</f>
        <v>44042</v>
      </c>
      <c r="C46" s="137" t="str">
        <f>'(B) FO'!H46</f>
        <v>N</v>
      </c>
      <c r="D46" s="137" t="str">
        <f>'(B) FO'!I46</f>
        <v>N</v>
      </c>
      <c r="E46" s="137" t="str">
        <f>'(B) FO'!J46</f>
        <v>Y</v>
      </c>
      <c r="F46" s="137" t="str">
        <f>'(B) FO'!K46</f>
        <v>Y</v>
      </c>
      <c r="H46" s="137" t="str">
        <f>'(B) FO'!AM46</f>
        <v>Y</v>
      </c>
      <c r="I46" s="137" t="str">
        <f>'(B) FO'!AN46</f>
        <v>Y</v>
      </c>
      <c r="J46" s="137" t="str">
        <f>'(B) FO'!AO46</f>
        <v>N</v>
      </c>
      <c r="K46" s="137" t="str">
        <f>'(B) FO'!AP46</f>
        <v>N</v>
      </c>
      <c r="M46" s="137" t="str">
        <f>'(B) FO'!BS46</f>
        <v>Y</v>
      </c>
      <c r="N46" s="137" t="str">
        <f>'(B) FO'!BT46</f>
        <v>N</v>
      </c>
      <c r="O46" s="137" t="str">
        <f>'(B) FO'!BU46</f>
        <v>Y</v>
      </c>
      <c r="P46" s="137" t="str">
        <f>'(B) FO'!BV46</f>
        <v>N</v>
      </c>
      <c r="R46" s="137" t="str">
        <f>'(B) FO'!BC46</f>
        <v>Y</v>
      </c>
      <c r="S46" s="137" t="str">
        <f>'(B) FO'!BD46</f>
        <v>N</v>
      </c>
      <c r="T46" s="137" t="str">
        <f>'(B) FO'!BE46</f>
        <v>Y</v>
      </c>
      <c r="U46" s="137" t="str">
        <f>'(B) FO'!BF46</f>
        <v>N</v>
      </c>
      <c r="W46" s="137">
        <f>'(B) FO'!C46</f>
        <v>1895</v>
      </c>
      <c r="X46" s="137">
        <f>'(B) FO'!X46</f>
        <v>2010</v>
      </c>
      <c r="Y46" s="137">
        <f>'(B) FO'!AC46</f>
        <v>1858</v>
      </c>
      <c r="Z46" s="137">
        <f>('(B) FO'!X46+'(B) FO'!AC46+'(B) FO'!C46)/3</f>
        <v>1921</v>
      </c>
      <c r="AB46" s="137" t="str">
        <f>IF('(B) FO'!BN46&gt;MAX('(B) FO'!BO46:'(B) FO'!BR46),"Yes","")</f>
        <v>Yes</v>
      </c>
      <c r="AC46" s="137" t="str">
        <f>IF('(B) FO'!AH46&gt;MAX('(B) FO'!AI46:'(B) FO'!AL46),"Yes","")</f>
        <v>Yes</v>
      </c>
      <c r="AE46" s="137" t="str">
        <f>IF('(B) FO'!BN46&gt;(AVERAGE('(B) FO'!BO46:'(B) FO'!BR46)*2),"Yes","")</f>
        <v>Yes</v>
      </c>
      <c r="AF46" s="137" t="str">
        <f>IF('(B) FO'!AH46&gt;(AVERAGE('(B) FO'!AI46:'(B) FO'!AL46)*2),"Yes","")</f>
        <v/>
      </c>
      <c r="AH46" s="137" t="str">
        <f>IF('(B) FO'!C46&gt;MAX('(B) FO'!D46:'(B) FO'!G46),"Yes","")</f>
        <v/>
      </c>
      <c r="AI46" s="137" t="str">
        <f>IF('(B) FO'!C46&lt;MIN('(B) FO'!D46:'(B) FO'!G46),"Yes","")</f>
        <v>Yes</v>
      </c>
    </row>
    <row r="47" spans="1:35" x14ac:dyDescent="0.3">
      <c r="A47" s="137" t="str">
        <f>'FOD (ALL)'!B47</f>
        <v>BALKRISIND</v>
      </c>
      <c r="B47" s="146">
        <f>'FOD (ALL)'!C47</f>
        <v>43979</v>
      </c>
      <c r="C47" s="137" t="str">
        <f>'(B) FO'!H47</f>
        <v>Y</v>
      </c>
      <c r="D47" s="137" t="str">
        <f>'(B) FO'!I47</f>
        <v>Y</v>
      </c>
      <c r="E47" s="137" t="str">
        <f>'(B) FO'!J47</f>
        <v>Y</v>
      </c>
      <c r="F47" s="137" t="str">
        <f>'(B) FO'!K47</f>
        <v>Y</v>
      </c>
      <c r="H47" s="137" t="str">
        <f>'(B) FO'!AM47</f>
        <v>Y</v>
      </c>
      <c r="I47" s="137" t="str">
        <f>'(B) FO'!AN47</f>
        <v>Y</v>
      </c>
      <c r="J47" s="137" t="str">
        <f>'(B) FO'!AO47</f>
        <v>N</v>
      </c>
      <c r="K47" s="137" t="str">
        <f>'(B) FO'!AP47</f>
        <v>Y</v>
      </c>
      <c r="M47" s="137" t="str">
        <f>'(B) FO'!BS47</f>
        <v>N</v>
      </c>
      <c r="N47" s="137" t="str">
        <f>'(B) FO'!BT47</f>
        <v>Y</v>
      </c>
      <c r="O47" s="137" t="str">
        <f>'(B) FO'!BU47</f>
        <v>Y</v>
      </c>
      <c r="P47" s="137" t="str">
        <f>'(B) FO'!BV47</f>
        <v>Y</v>
      </c>
      <c r="R47" s="137" t="str">
        <f>'(B) FO'!BC47</f>
        <v>N</v>
      </c>
      <c r="S47" s="137" t="str">
        <f>'(B) FO'!BD47</f>
        <v>Y</v>
      </c>
      <c r="T47" s="137" t="str">
        <f>'(B) FO'!BE47</f>
        <v>Y</v>
      </c>
      <c r="U47" s="137" t="str">
        <f>'(B) FO'!BF47</f>
        <v>Y</v>
      </c>
      <c r="W47" s="137">
        <f>'(B) FO'!C47</f>
        <v>989.1</v>
      </c>
      <c r="X47" s="137">
        <f>'(B) FO'!X47</f>
        <v>995.35</v>
      </c>
      <c r="Y47" s="137">
        <f>'(B) FO'!AC47</f>
        <v>957.65</v>
      </c>
      <c r="Z47" s="137">
        <f>('(B) FO'!X47+'(B) FO'!AC47+'(B) FO'!C47)/3</f>
        <v>980.69999999999993</v>
      </c>
      <c r="AB47" s="137" t="str">
        <f>IF('(B) FO'!BN47&gt;MAX('(B) FO'!BO47:'(B) FO'!BR47),"Yes","")</f>
        <v/>
      </c>
      <c r="AC47" s="137" t="str">
        <f>IF('(B) FO'!AH47&gt;MAX('(B) FO'!AI47:'(B) FO'!AL47),"Yes","")</f>
        <v>Yes</v>
      </c>
      <c r="AE47" s="137" t="str">
        <f>IF('(B) FO'!BN47&gt;(AVERAGE('(B) FO'!BO47:'(B) FO'!BR47)*2),"Yes","")</f>
        <v/>
      </c>
      <c r="AF47" s="137" t="str">
        <f>IF('(B) FO'!AH47&gt;(AVERAGE('(B) FO'!AI47:'(B) FO'!AL47)*2),"Yes","")</f>
        <v/>
      </c>
      <c r="AH47" s="137" t="str">
        <f>IF('(B) FO'!C47&gt;MAX('(B) FO'!D47:'(B) FO'!G47),"Yes","")</f>
        <v>Yes</v>
      </c>
      <c r="AI47" s="137" t="str">
        <f>IF('(B) FO'!C47&lt;MIN('(B) FO'!D47:'(B) FO'!G47),"Yes","")</f>
        <v/>
      </c>
    </row>
    <row r="48" spans="1:35" x14ac:dyDescent="0.3">
      <c r="A48" s="137" t="str">
        <f>'FOD (ALL)'!B48</f>
        <v>BALKRISIND</v>
      </c>
      <c r="B48" s="146">
        <f>'FOD (ALL)'!C48</f>
        <v>44007</v>
      </c>
      <c r="C48" s="137" t="str">
        <f>'(B) FO'!H48</f>
        <v>Y</v>
      </c>
      <c r="D48" s="137" t="str">
        <f>'(B) FO'!I48</f>
        <v>Y</v>
      </c>
      <c r="E48" s="137" t="str">
        <f>'(B) FO'!J48</f>
        <v>Y</v>
      </c>
      <c r="F48" s="137" t="str">
        <f>'(B) FO'!K48</f>
        <v>Y</v>
      </c>
      <c r="H48" s="137" t="str">
        <f>'(B) FO'!AM48</f>
        <v>Y</v>
      </c>
      <c r="I48" s="137" t="str">
        <f>'(B) FO'!AN48</f>
        <v>Y</v>
      </c>
      <c r="J48" s="137" t="str">
        <f>'(B) FO'!AO48</f>
        <v>Y</v>
      </c>
      <c r="K48" s="137" t="str">
        <f>'(B) FO'!AP48</f>
        <v>Y</v>
      </c>
      <c r="M48" s="137" t="str">
        <f>'(B) FO'!BS48</f>
        <v>N</v>
      </c>
      <c r="N48" s="137" t="str">
        <f>'(B) FO'!BT48</f>
        <v>Y</v>
      </c>
      <c r="O48" s="137" t="str">
        <f>'(B) FO'!BU48</f>
        <v>Y</v>
      </c>
      <c r="P48" s="137" t="str">
        <f>'(B) FO'!BV48</f>
        <v>Y</v>
      </c>
      <c r="R48" s="137" t="str">
        <f>'(B) FO'!BC48</f>
        <v>N</v>
      </c>
      <c r="S48" s="137" t="str">
        <f>'(B) FO'!BD48</f>
        <v>Y</v>
      </c>
      <c r="T48" s="137" t="str">
        <f>'(B) FO'!BE48</f>
        <v>Y</v>
      </c>
      <c r="U48" s="137" t="str">
        <f>'(B) FO'!BF48</f>
        <v>Y</v>
      </c>
      <c r="W48" s="137">
        <f>'(B) FO'!C48</f>
        <v>984.55</v>
      </c>
      <c r="X48" s="137">
        <f>'(B) FO'!X48</f>
        <v>988</v>
      </c>
      <c r="Y48" s="137">
        <f>'(B) FO'!AC48</f>
        <v>962.55</v>
      </c>
      <c r="Z48" s="137">
        <f>('(B) FO'!X48+'(B) FO'!AC48+'(B) FO'!C48)/3</f>
        <v>978.36666666666667</v>
      </c>
      <c r="AB48" s="137" t="str">
        <f>IF('(B) FO'!BN48&gt;MAX('(B) FO'!BO48:'(B) FO'!BR48),"Yes","")</f>
        <v/>
      </c>
      <c r="AC48" s="137" t="str">
        <f>IF('(B) FO'!AH48&gt;MAX('(B) FO'!AI48:'(B) FO'!AL48),"Yes","")</f>
        <v>Yes</v>
      </c>
      <c r="AE48" s="137" t="str">
        <f>IF('(B) FO'!BN48&gt;(AVERAGE('(B) FO'!BO48:'(B) FO'!BR48)*2),"Yes","")</f>
        <v>Yes</v>
      </c>
      <c r="AF48" s="137" t="str">
        <f>IF('(B) FO'!AH48&gt;(AVERAGE('(B) FO'!AI48:'(B) FO'!AL48)*2),"Yes","")</f>
        <v>Yes</v>
      </c>
      <c r="AH48" s="137" t="str">
        <f>IF('(B) FO'!C48&gt;MAX('(B) FO'!D48:'(B) FO'!G48),"Yes","")</f>
        <v>Yes</v>
      </c>
      <c r="AI48" s="137" t="str">
        <f>IF('(B) FO'!C48&lt;MIN('(B) FO'!D48:'(B) FO'!G48),"Yes","")</f>
        <v/>
      </c>
    </row>
    <row r="49" spans="1:35" x14ac:dyDescent="0.3">
      <c r="A49" s="137" t="str">
        <f>'FOD (ALL)'!B49</f>
        <v>BALKRISIND</v>
      </c>
      <c r="B49" s="146">
        <f>'FOD (ALL)'!C49</f>
        <v>44042</v>
      </c>
      <c r="C49" s="137" t="str">
        <f>'(B) FO'!H49</f>
        <v>N</v>
      </c>
      <c r="D49" s="137" t="str">
        <f>'(B) FO'!I49</f>
        <v>Y</v>
      </c>
      <c r="E49" s="137" t="str">
        <f>'(B) FO'!J49</f>
        <v>Y</v>
      </c>
      <c r="F49" s="137" t="str">
        <f>'(B) FO'!K49</f>
        <v>Y</v>
      </c>
      <c r="H49" s="137" t="str">
        <f>'(B) FO'!AM49</f>
        <v>Y</v>
      </c>
      <c r="I49" s="137" t="str">
        <f>'(B) FO'!AN49</f>
        <v>Y</v>
      </c>
      <c r="J49" s="137" t="str">
        <f>'(B) FO'!AO49</f>
        <v>Y</v>
      </c>
      <c r="K49" s="137" t="str">
        <f>'(B) FO'!AP49</f>
        <v>Y</v>
      </c>
      <c r="M49" s="137" t="str">
        <f>'(B) FO'!BS49</f>
        <v>Y</v>
      </c>
      <c r="N49" s="137" t="str">
        <f>'(B) FO'!BT49</f>
        <v>Y</v>
      </c>
      <c r="O49" s="137" t="str">
        <f>'(B) FO'!BU49</f>
        <v>Y</v>
      </c>
      <c r="P49" s="137" t="str">
        <f>'(B) FO'!BV49</f>
        <v>Y</v>
      </c>
      <c r="R49" s="137" t="str">
        <f>'(B) FO'!BC49</f>
        <v>Y</v>
      </c>
      <c r="S49" s="137" t="str">
        <f>'(B) FO'!BD49</f>
        <v>Y</v>
      </c>
      <c r="T49" s="137" t="str">
        <f>'(B) FO'!BE49</f>
        <v>Y</v>
      </c>
      <c r="U49" s="137" t="str">
        <f>'(B) FO'!BF49</f>
        <v>Y</v>
      </c>
      <c r="W49" s="137">
        <f>'(B) FO'!C49</f>
        <v>985.05</v>
      </c>
      <c r="X49" s="137">
        <f>'(B) FO'!X49</f>
        <v>985.05</v>
      </c>
      <c r="Y49" s="137">
        <f>'(B) FO'!AC49</f>
        <v>985.05</v>
      </c>
      <c r="Z49" s="137">
        <f>('(B) FO'!X49+'(B) FO'!AC49+'(B) FO'!C49)/3</f>
        <v>985.04999999999984</v>
      </c>
      <c r="AB49" s="137" t="str">
        <f>IF('(B) FO'!BN49&gt;MAX('(B) FO'!BO49:'(B) FO'!BR49),"Yes","")</f>
        <v/>
      </c>
      <c r="AC49" s="137" t="str">
        <f>IF('(B) FO'!AH49&gt;MAX('(B) FO'!AI49:'(B) FO'!AL49),"Yes","")</f>
        <v>Yes</v>
      </c>
      <c r="AE49" s="137" t="str">
        <f>IF('(B) FO'!BN49&gt;(AVERAGE('(B) FO'!BO49:'(B) FO'!BR49)*2),"Yes","")</f>
        <v>Yes</v>
      </c>
      <c r="AF49" s="137" t="str">
        <f>IF('(B) FO'!AH49&gt;(AVERAGE('(B) FO'!AI49:'(B) FO'!AL49)*2),"Yes","")</f>
        <v>Yes</v>
      </c>
      <c r="AH49" s="137" t="str">
        <f>IF('(B) FO'!C49&gt;MAX('(B) FO'!D49:'(B) FO'!G49),"Yes","")</f>
        <v/>
      </c>
      <c r="AI49" s="137" t="str">
        <f>IF('(B) FO'!C49&lt;MIN('(B) FO'!D49:'(B) FO'!G49),"Yes","")</f>
        <v/>
      </c>
    </row>
    <row r="50" spans="1:35" x14ac:dyDescent="0.3">
      <c r="A50" s="137" t="str">
        <f>'FOD (ALL)'!B50</f>
        <v>BANDHANBNK</v>
      </c>
      <c r="B50" s="146">
        <f>'FOD (ALL)'!C50</f>
        <v>43979</v>
      </c>
      <c r="C50" s="137" t="str">
        <f>'(B) FO'!H50</f>
        <v>N</v>
      </c>
      <c r="D50" s="137" t="str">
        <f>'(B) FO'!I50</f>
        <v>N</v>
      </c>
      <c r="E50" s="137" t="str">
        <f>'(B) FO'!J50</f>
        <v>Y</v>
      </c>
      <c r="F50" s="137" t="str">
        <f>'(B) FO'!K50</f>
        <v>N</v>
      </c>
      <c r="H50" s="137" t="str">
        <f>'(B) FO'!AM50</f>
        <v>N</v>
      </c>
      <c r="I50" s="137" t="str">
        <f>'(B) FO'!AN50</f>
        <v>Y</v>
      </c>
      <c r="J50" s="137" t="str">
        <f>'(B) FO'!AO50</f>
        <v>N</v>
      </c>
      <c r="K50" s="137" t="str">
        <f>'(B) FO'!AP50</f>
        <v>Y</v>
      </c>
      <c r="M50" s="137" t="str">
        <f>'(B) FO'!BS50</f>
        <v>Y</v>
      </c>
      <c r="N50" s="137" t="str">
        <f>'(B) FO'!BT50</f>
        <v>Y</v>
      </c>
      <c r="O50" s="137" t="str">
        <f>'(B) FO'!BU50</f>
        <v>N</v>
      </c>
      <c r="P50" s="137" t="str">
        <f>'(B) FO'!BV50</f>
        <v>Y</v>
      </c>
      <c r="R50" s="137" t="str">
        <f>'(B) FO'!BC50</f>
        <v>Y</v>
      </c>
      <c r="S50" s="137" t="str">
        <f>'(B) FO'!BD50</f>
        <v>Y</v>
      </c>
      <c r="T50" s="137" t="str">
        <f>'(B) FO'!BE50</f>
        <v>N</v>
      </c>
      <c r="U50" s="137" t="str">
        <f>'(B) FO'!BF50</f>
        <v>Y</v>
      </c>
      <c r="W50" s="137">
        <f>'(B) FO'!C50</f>
        <v>200.25</v>
      </c>
      <c r="X50" s="137">
        <f>'(B) FO'!X50</f>
        <v>209</v>
      </c>
      <c r="Y50" s="137">
        <f>'(B) FO'!AC50</f>
        <v>192.6</v>
      </c>
      <c r="Z50" s="137">
        <f>('(B) FO'!X50+'(B) FO'!AC50+'(B) FO'!C50)/3</f>
        <v>200.61666666666667</v>
      </c>
      <c r="AB50" s="137" t="str">
        <f>IF('(B) FO'!BN50&gt;MAX('(B) FO'!BO50:'(B) FO'!BR50),"Yes","")</f>
        <v>Yes</v>
      </c>
      <c r="AC50" s="137" t="str">
        <f>IF('(B) FO'!AH50&gt;MAX('(B) FO'!AI50:'(B) FO'!AL50),"Yes","")</f>
        <v/>
      </c>
      <c r="AE50" s="137" t="str">
        <f>IF('(B) FO'!BN50&gt;(AVERAGE('(B) FO'!BO50:'(B) FO'!BR50)*2),"Yes","")</f>
        <v/>
      </c>
      <c r="AF50" s="137" t="str">
        <f>IF('(B) FO'!AH50&gt;(AVERAGE('(B) FO'!AI50:'(B) FO'!AL50)*2),"Yes","")</f>
        <v/>
      </c>
      <c r="AH50" s="137" t="str">
        <f>IF('(B) FO'!C50&gt;MAX('(B) FO'!D50:'(B) FO'!G50),"Yes","")</f>
        <v/>
      </c>
      <c r="AI50" s="137" t="str">
        <f>IF('(B) FO'!C50&lt;MIN('(B) FO'!D50:'(B) FO'!G50),"Yes","")</f>
        <v>Yes</v>
      </c>
    </row>
    <row r="51" spans="1:35" x14ac:dyDescent="0.3">
      <c r="A51" s="137" t="str">
        <f>'FOD (ALL)'!B51</f>
        <v>BANDHANBNK</v>
      </c>
      <c r="B51" s="146">
        <f>'FOD (ALL)'!C51</f>
        <v>44007</v>
      </c>
      <c r="C51" s="137" t="str">
        <f>'(B) FO'!H51</f>
        <v>N</v>
      </c>
      <c r="D51" s="137" t="str">
        <f>'(B) FO'!I51</f>
        <v>N</v>
      </c>
      <c r="E51" s="137" t="str">
        <f>'(B) FO'!J51</f>
        <v>Y</v>
      </c>
      <c r="F51" s="137" t="str">
        <f>'(B) FO'!K51</f>
        <v>N</v>
      </c>
      <c r="H51" s="137" t="str">
        <f>'(B) FO'!AM51</f>
        <v>Y</v>
      </c>
      <c r="I51" s="137" t="str">
        <f>'(B) FO'!AN51</f>
        <v>Y</v>
      </c>
      <c r="J51" s="137" t="str">
        <f>'(B) FO'!AO51</f>
        <v>Y</v>
      </c>
      <c r="K51" s="137" t="str">
        <f>'(B) FO'!AP51</f>
        <v>Y</v>
      </c>
      <c r="M51" s="137" t="str">
        <f>'(B) FO'!BS51</f>
        <v>Y</v>
      </c>
      <c r="N51" s="137" t="str">
        <f>'(B) FO'!BT51</f>
        <v>Y</v>
      </c>
      <c r="O51" s="137" t="str">
        <f>'(B) FO'!BU51</f>
        <v>N</v>
      </c>
      <c r="P51" s="137" t="str">
        <f>'(B) FO'!BV51</f>
        <v>Y</v>
      </c>
      <c r="R51" s="137" t="str">
        <f>'(B) FO'!BC51</f>
        <v>Y</v>
      </c>
      <c r="S51" s="137" t="str">
        <f>'(B) FO'!BD51</f>
        <v>Y</v>
      </c>
      <c r="T51" s="137" t="str">
        <f>'(B) FO'!BE51</f>
        <v>N</v>
      </c>
      <c r="U51" s="137" t="str">
        <f>'(B) FO'!BF51</f>
        <v>Y</v>
      </c>
      <c r="W51" s="137">
        <f>'(B) FO'!C51</f>
        <v>198.05</v>
      </c>
      <c r="X51" s="137">
        <f>'(B) FO'!X51</f>
        <v>207.55</v>
      </c>
      <c r="Y51" s="137">
        <f>'(B) FO'!AC51</f>
        <v>190.65</v>
      </c>
      <c r="Z51" s="137">
        <f>('(B) FO'!X51+'(B) FO'!AC51+'(B) FO'!C51)/3</f>
        <v>198.75</v>
      </c>
      <c r="AB51" s="137" t="str">
        <f>IF('(B) FO'!BN51&gt;MAX('(B) FO'!BO51:'(B) FO'!BR51),"Yes","")</f>
        <v>Yes</v>
      </c>
      <c r="AC51" s="137" t="str">
        <f>IF('(B) FO'!AH51&gt;MAX('(B) FO'!AI51:'(B) FO'!AL51),"Yes","")</f>
        <v>Yes</v>
      </c>
      <c r="AE51" s="137" t="str">
        <f>IF('(B) FO'!BN51&gt;(AVERAGE('(B) FO'!BO51:'(B) FO'!BR51)*2),"Yes","")</f>
        <v>Yes</v>
      </c>
      <c r="AF51" s="137" t="str">
        <f>IF('(B) FO'!AH51&gt;(AVERAGE('(B) FO'!AI51:'(B) FO'!AL51)*2),"Yes","")</f>
        <v>Yes</v>
      </c>
      <c r="AH51" s="137" t="str">
        <f>IF('(B) FO'!C51&gt;MAX('(B) FO'!D51:'(B) FO'!G51),"Yes","")</f>
        <v/>
      </c>
      <c r="AI51" s="137" t="str">
        <f>IF('(B) FO'!C51&lt;MIN('(B) FO'!D51:'(B) FO'!G51),"Yes","")</f>
        <v>Yes</v>
      </c>
    </row>
    <row r="52" spans="1:35" x14ac:dyDescent="0.3">
      <c r="A52" s="137" t="str">
        <f>'FOD (ALL)'!B52</f>
        <v>BANDHANBNK</v>
      </c>
      <c r="B52" s="146">
        <f>'FOD (ALL)'!C52</f>
        <v>44042</v>
      </c>
      <c r="C52" s="137" t="str">
        <f>'(B) FO'!H52</f>
        <v>N</v>
      </c>
      <c r="D52" s="137" t="str">
        <f>'(B) FO'!I52</f>
        <v>N</v>
      </c>
      <c r="E52" s="137" t="str">
        <f>'(B) FO'!J52</f>
        <v>Y</v>
      </c>
      <c r="F52" s="137" t="str">
        <f>'(B) FO'!K52</f>
        <v>N</v>
      </c>
      <c r="H52" s="137" t="str">
        <f>'(B) FO'!AM52</f>
        <v>Y</v>
      </c>
      <c r="I52" s="137" t="str">
        <f>'(B) FO'!AN52</f>
        <v>Y</v>
      </c>
      <c r="J52" s="137" t="str">
        <f>'(B) FO'!AO52</f>
        <v>Y</v>
      </c>
      <c r="K52" s="137" t="str">
        <f>'(B) FO'!AP52</f>
        <v>Y</v>
      </c>
      <c r="M52" s="137" t="str">
        <f>'(B) FO'!BS52</f>
        <v>N</v>
      </c>
      <c r="N52" s="137" t="str">
        <f>'(B) FO'!BT52</f>
        <v>Y</v>
      </c>
      <c r="O52" s="137" t="str">
        <f>'(B) FO'!BU52</f>
        <v>N</v>
      </c>
      <c r="P52" s="137" t="str">
        <f>'(B) FO'!BV52</f>
        <v>Y</v>
      </c>
      <c r="R52" s="137" t="str">
        <f>'(B) FO'!BC52</f>
        <v>N</v>
      </c>
      <c r="S52" s="137" t="str">
        <f>'(B) FO'!BD52</f>
        <v>Y</v>
      </c>
      <c r="T52" s="137" t="str">
        <f>'(B) FO'!BE52</f>
        <v>N</v>
      </c>
      <c r="U52" s="137" t="str">
        <f>'(B) FO'!BF52</f>
        <v>Y</v>
      </c>
      <c r="W52" s="137">
        <f>'(B) FO'!C52</f>
        <v>202.65</v>
      </c>
      <c r="X52" s="137">
        <f>'(B) FO'!X52</f>
        <v>204.4</v>
      </c>
      <c r="Y52" s="137">
        <f>'(B) FO'!AC52</f>
        <v>196.15</v>
      </c>
      <c r="Z52" s="137">
        <f>('(B) FO'!X52+'(B) FO'!AC52+'(B) FO'!C52)/3</f>
        <v>201.06666666666669</v>
      </c>
      <c r="AB52" s="137" t="str">
        <f>IF('(B) FO'!BN52&gt;MAX('(B) FO'!BO52:'(B) FO'!BR52),"Yes","")</f>
        <v/>
      </c>
      <c r="AC52" s="137" t="str">
        <f>IF('(B) FO'!AH52&gt;MAX('(B) FO'!AI52:'(B) FO'!AL52),"Yes","")</f>
        <v>Yes</v>
      </c>
      <c r="AE52" s="137" t="str">
        <f>IF('(B) FO'!BN52&gt;(AVERAGE('(B) FO'!BO52:'(B) FO'!BR52)*2),"Yes","")</f>
        <v/>
      </c>
      <c r="AF52" s="137" t="str">
        <f>IF('(B) FO'!AH52&gt;(AVERAGE('(B) FO'!AI52:'(B) FO'!AL52)*2),"Yes","")</f>
        <v>Yes</v>
      </c>
      <c r="AH52" s="137" t="str">
        <f>IF('(B) FO'!C52&gt;MAX('(B) FO'!D52:'(B) FO'!G52),"Yes","")</f>
        <v/>
      </c>
      <c r="AI52" s="137" t="str">
        <f>IF('(B) FO'!C52&lt;MIN('(B) FO'!D52:'(B) FO'!G52),"Yes","")</f>
        <v>Yes</v>
      </c>
    </row>
    <row r="53" spans="1:35" x14ac:dyDescent="0.3">
      <c r="A53" s="137" t="str">
        <f>'FOD (ALL)'!B53</f>
        <v>BANKBARODA</v>
      </c>
      <c r="B53" s="146">
        <f>'FOD (ALL)'!C53</f>
        <v>43979</v>
      </c>
      <c r="C53" s="137" t="str">
        <f>'(B) FO'!H53</f>
        <v>N</v>
      </c>
      <c r="D53" s="137" t="str">
        <f>'(B) FO'!I53</f>
        <v>Y</v>
      </c>
      <c r="E53" s="137" t="str">
        <f>'(B) FO'!J53</f>
        <v>Y</v>
      </c>
      <c r="F53" s="137" t="str">
        <f>'(B) FO'!K53</f>
        <v>N</v>
      </c>
      <c r="H53" s="137" t="str">
        <f>'(B) FO'!AM53</f>
        <v>N</v>
      </c>
      <c r="I53" s="137" t="str">
        <f>'(B) FO'!AN53</f>
        <v>N</v>
      </c>
      <c r="J53" s="137" t="str">
        <f>'(B) FO'!AO53</f>
        <v>N</v>
      </c>
      <c r="K53" s="137" t="str">
        <f>'(B) FO'!AP53</f>
        <v>Y</v>
      </c>
      <c r="M53" s="137" t="str">
        <f>'(B) FO'!BS53</f>
        <v>N</v>
      </c>
      <c r="N53" s="137" t="str">
        <f>'(B) FO'!BT53</f>
        <v>Y</v>
      </c>
      <c r="O53" s="137" t="str">
        <f>'(B) FO'!BU53</f>
        <v>N</v>
      </c>
      <c r="P53" s="137" t="str">
        <f>'(B) FO'!BV53</f>
        <v>Y</v>
      </c>
      <c r="R53" s="137" t="str">
        <f>'(B) FO'!BC53</f>
        <v>N</v>
      </c>
      <c r="S53" s="137" t="str">
        <f>'(B) FO'!BD53</f>
        <v>Y</v>
      </c>
      <c r="T53" s="137" t="str">
        <f>'(B) FO'!BE53</f>
        <v>N</v>
      </c>
      <c r="U53" s="137" t="str">
        <f>'(B) FO'!BF53</f>
        <v>Y</v>
      </c>
      <c r="W53" s="137">
        <f>'(B) FO'!C53</f>
        <v>37.299999999999997</v>
      </c>
      <c r="X53" s="137">
        <f>'(B) FO'!X53</f>
        <v>39.299999999999997</v>
      </c>
      <c r="Y53" s="137">
        <f>'(B) FO'!AC53</f>
        <v>36.6</v>
      </c>
      <c r="Z53" s="137">
        <f>('(B) FO'!X53+'(B) FO'!AC53+'(B) FO'!C53)/3</f>
        <v>37.733333333333334</v>
      </c>
      <c r="AB53" s="137" t="str">
        <f>IF('(B) FO'!BN53&gt;MAX('(B) FO'!BO53:'(B) FO'!BR53),"Yes","")</f>
        <v/>
      </c>
      <c r="AC53" s="137" t="str">
        <f>IF('(B) FO'!AH53&gt;MAX('(B) FO'!AI53:'(B) FO'!AL53),"Yes","")</f>
        <v/>
      </c>
      <c r="AE53" s="137" t="str">
        <f>IF('(B) FO'!BN53&gt;(AVERAGE('(B) FO'!BO53:'(B) FO'!BR53)*2),"Yes","")</f>
        <v/>
      </c>
      <c r="AF53" s="137" t="str">
        <f>IF('(B) FO'!AH53&gt;(AVERAGE('(B) FO'!AI53:'(B) FO'!AL53)*2),"Yes","")</f>
        <v/>
      </c>
      <c r="AH53" s="137" t="str">
        <f>IF('(B) FO'!C53&gt;MAX('(B) FO'!D53:'(B) FO'!G53),"Yes","")</f>
        <v/>
      </c>
      <c r="AI53" s="137" t="str">
        <f>IF('(B) FO'!C53&lt;MIN('(B) FO'!D53:'(B) FO'!G53),"Yes","")</f>
        <v/>
      </c>
    </row>
    <row r="54" spans="1:35" x14ac:dyDescent="0.3">
      <c r="A54" s="137" t="str">
        <f>'FOD (ALL)'!B54</f>
        <v>BANKBARODA</v>
      </c>
      <c r="B54" s="146">
        <f>'FOD (ALL)'!C54</f>
        <v>44007</v>
      </c>
      <c r="C54" s="137" t="str">
        <f>'(B) FO'!H54</f>
        <v>N</v>
      </c>
      <c r="D54" s="137" t="str">
        <f>'(B) FO'!I54</f>
        <v>Y</v>
      </c>
      <c r="E54" s="137" t="str">
        <f>'(B) FO'!J54</f>
        <v>Y</v>
      </c>
      <c r="F54" s="137" t="str">
        <f>'(B) FO'!K54</f>
        <v>N</v>
      </c>
      <c r="H54" s="137" t="str">
        <f>'(B) FO'!AM54</f>
        <v>Y</v>
      </c>
      <c r="I54" s="137" t="str">
        <f>'(B) FO'!AN54</f>
        <v>Y</v>
      </c>
      <c r="J54" s="137" t="str">
        <f>'(B) FO'!AO54</f>
        <v>Y</v>
      </c>
      <c r="K54" s="137" t="str">
        <f>'(B) FO'!AP54</f>
        <v>Y</v>
      </c>
      <c r="M54" s="137" t="str">
        <f>'(B) FO'!BS54</f>
        <v>Y</v>
      </c>
      <c r="N54" s="137" t="str">
        <f>'(B) FO'!BT54</f>
        <v>Y</v>
      </c>
      <c r="O54" s="137" t="str">
        <f>'(B) FO'!BU54</f>
        <v>N</v>
      </c>
      <c r="P54" s="137" t="str">
        <f>'(B) FO'!BV54</f>
        <v>Y</v>
      </c>
      <c r="R54" s="137" t="str">
        <f>'(B) FO'!BC54</f>
        <v>Y</v>
      </c>
      <c r="S54" s="137" t="str">
        <f>'(B) FO'!BD54</f>
        <v>Y</v>
      </c>
      <c r="T54" s="137" t="str">
        <f>'(B) FO'!BE54</f>
        <v>N</v>
      </c>
      <c r="U54" s="137" t="str">
        <f>'(B) FO'!BF54</f>
        <v>Y</v>
      </c>
      <c r="W54" s="137">
        <f>'(B) FO'!C54</f>
        <v>37.25</v>
      </c>
      <c r="X54" s="137">
        <f>'(B) FO'!X54</f>
        <v>39.200000000000003</v>
      </c>
      <c r="Y54" s="137">
        <f>'(B) FO'!AC54</f>
        <v>36.65</v>
      </c>
      <c r="Z54" s="137">
        <f>('(B) FO'!X54+'(B) FO'!AC54+'(B) FO'!C54)/3</f>
        <v>37.699999999999996</v>
      </c>
      <c r="AB54" s="137" t="str">
        <f>IF('(B) FO'!BN54&gt;MAX('(B) FO'!BO54:'(B) FO'!BR54),"Yes","")</f>
        <v>Yes</v>
      </c>
      <c r="AC54" s="137" t="str">
        <f>IF('(B) FO'!AH54&gt;MAX('(B) FO'!AI54:'(B) FO'!AL54),"Yes","")</f>
        <v>Yes</v>
      </c>
      <c r="AE54" s="137" t="str">
        <f>IF('(B) FO'!BN54&gt;(AVERAGE('(B) FO'!BO54:'(B) FO'!BR54)*2),"Yes","")</f>
        <v>Yes</v>
      </c>
      <c r="AF54" s="137" t="str">
        <f>IF('(B) FO'!AH54&gt;(AVERAGE('(B) FO'!AI54:'(B) FO'!AL54)*2),"Yes","")</f>
        <v>Yes</v>
      </c>
      <c r="AH54" s="137" t="str">
        <f>IF('(B) FO'!C54&gt;MAX('(B) FO'!D54:'(B) FO'!G54),"Yes","")</f>
        <v/>
      </c>
      <c r="AI54" s="137" t="str">
        <f>IF('(B) FO'!C54&lt;MIN('(B) FO'!D54:'(B) FO'!G54),"Yes","")</f>
        <v/>
      </c>
    </row>
    <row r="55" spans="1:35" x14ac:dyDescent="0.3">
      <c r="A55" s="137" t="str">
        <f>'FOD (ALL)'!B55</f>
        <v>BANKBARODA</v>
      </c>
      <c r="B55" s="146">
        <f>'FOD (ALL)'!C55</f>
        <v>44042</v>
      </c>
      <c r="C55" s="137" t="str">
        <f>'(B) FO'!H55</f>
        <v>N</v>
      </c>
      <c r="D55" s="137" t="str">
        <f>'(B) FO'!I55</f>
        <v>Y</v>
      </c>
      <c r="E55" s="137" t="str">
        <f>'(B) FO'!J55</f>
        <v>Y</v>
      </c>
      <c r="F55" s="137" t="str">
        <f>'(B) FO'!K55</f>
        <v>N</v>
      </c>
      <c r="H55" s="137" t="str">
        <f>'(B) FO'!AM55</f>
        <v>Y</v>
      </c>
      <c r="I55" s="137" t="str">
        <f>'(B) FO'!AN55</f>
        <v>Y</v>
      </c>
      <c r="J55" s="137" t="str">
        <f>'(B) FO'!AO55</f>
        <v>Y</v>
      </c>
      <c r="K55" s="137" t="str">
        <f>'(B) FO'!AP55</f>
        <v>Y</v>
      </c>
      <c r="M55" s="137" t="str">
        <f>'(B) FO'!BS55</f>
        <v>Y</v>
      </c>
      <c r="N55" s="137" t="str">
        <f>'(B) FO'!BT55</f>
        <v>Y</v>
      </c>
      <c r="O55" s="137" t="str">
        <f>'(B) FO'!BU55</f>
        <v>Y</v>
      </c>
      <c r="P55" s="137" t="str">
        <f>'(B) FO'!BV55</f>
        <v>Y</v>
      </c>
      <c r="R55" s="137" t="str">
        <f>'(B) FO'!BC55</f>
        <v>Y</v>
      </c>
      <c r="S55" s="137" t="str">
        <f>'(B) FO'!BD55</f>
        <v>Y</v>
      </c>
      <c r="T55" s="137" t="str">
        <f>'(B) FO'!BE55</f>
        <v>Y</v>
      </c>
      <c r="U55" s="137" t="str">
        <f>'(B) FO'!BF55</f>
        <v>Y</v>
      </c>
      <c r="W55" s="137">
        <f>'(B) FO'!C55</f>
        <v>37.450000000000003</v>
      </c>
      <c r="X55" s="137">
        <f>'(B) FO'!X55</f>
        <v>39</v>
      </c>
      <c r="Y55" s="137">
        <f>'(B) FO'!AC55</f>
        <v>37.1</v>
      </c>
      <c r="Z55" s="137">
        <f>('(B) FO'!X55+'(B) FO'!AC55+'(B) FO'!C55)/3</f>
        <v>37.85</v>
      </c>
      <c r="AB55" s="137" t="str">
        <f>IF('(B) FO'!BN55&gt;MAX('(B) FO'!BO55:'(B) FO'!BR55),"Yes","")</f>
        <v>Yes</v>
      </c>
      <c r="AC55" s="137" t="str">
        <f>IF('(B) FO'!AH55&gt;MAX('(B) FO'!AI55:'(B) FO'!AL55),"Yes","")</f>
        <v>Yes</v>
      </c>
      <c r="AE55" s="137" t="str">
        <f>IF('(B) FO'!BN55&gt;(AVERAGE('(B) FO'!BO55:'(B) FO'!BR55)*2),"Yes","")</f>
        <v>Yes</v>
      </c>
      <c r="AF55" s="137" t="str">
        <f>IF('(B) FO'!AH55&gt;(AVERAGE('(B) FO'!AI55:'(B) FO'!AL55)*2),"Yes","")</f>
        <v>Yes</v>
      </c>
      <c r="AH55" s="137" t="str">
        <f>IF('(B) FO'!C55&gt;MAX('(B) FO'!D55:'(B) FO'!G55),"Yes","")</f>
        <v/>
      </c>
      <c r="AI55" s="137" t="str">
        <f>IF('(B) FO'!C55&lt;MIN('(B) FO'!D55:'(B) FO'!G55),"Yes","")</f>
        <v/>
      </c>
    </row>
    <row r="56" spans="1:35" x14ac:dyDescent="0.3">
      <c r="A56" s="137" t="str">
        <f>'FOD (ALL)'!B56</f>
        <v>BANKNIFTY</v>
      </c>
      <c r="B56" s="146">
        <f>'FOD (ALL)'!C56</f>
        <v>43979</v>
      </c>
      <c r="C56" s="137" t="str">
        <f>'(B) FO'!H56</f>
        <v>N</v>
      </c>
      <c r="D56" s="137" t="str">
        <f>'(B) FO'!I56</f>
        <v>N</v>
      </c>
      <c r="E56" s="137" t="str">
        <f>'(B) FO'!J56</f>
        <v>Y</v>
      </c>
      <c r="F56" s="137" t="str">
        <f>'(B) FO'!K56</f>
        <v>N</v>
      </c>
      <c r="H56" s="137" t="str">
        <f>'(B) FO'!AM56</f>
        <v>Y</v>
      </c>
      <c r="I56" s="137" t="str">
        <f>'(B) FO'!AN56</f>
        <v>Y</v>
      </c>
      <c r="J56" s="137" t="str">
        <f>'(B) FO'!AO56</f>
        <v>N</v>
      </c>
      <c r="K56" s="137" t="str">
        <f>'(B) FO'!AP56</f>
        <v>N</v>
      </c>
      <c r="M56" s="137" t="str">
        <f>'(B) FO'!BS56</f>
        <v>Y</v>
      </c>
      <c r="N56" s="137" t="str">
        <f>'(B) FO'!BT56</f>
        <v>N</v>
      </c>
      <c r="O56" s="137" t="str">
        <f>'(B) FO'!BU56</f>
        <v>N</v>
      </c>
      <c r="P56" s="137" t="str">
        <f>'(B) FO'!BV56</f>
        <v>Y</v>
      </c>
      <c r="R56" s="137" t="str">
        <f>'(B) FO'!BC56</f>
        <v>Y</v>
      </c>
      <c r="S56" s="137" t="str">
        <f>'(B) FO'!BD56</f>
        <v>N</v>
      </c>
      <c r="T56" s="137" t="str">
        <f>'(B) FO'!BE56</f>
        <v>N</v>
      </c>
      <c r="U56" s="137" t="str">
        <f>'(B) FO'!BF56</f>
        <v>Y</v>
      </c>
      <c r="W56" s="137">
        <f>'(B) FO'!C56</f>
        <v>17216.099999999999</v>
      </c>
      <c r="X56" s="137">
        <f>'(B) FO'!X56</f>
        <v>17899.95</v>
      </c>
      <c r="Y56" s="137">
        <f>'(B) FO'!AC56</f>
        <v>17005.95</v>
      </c>
      <c r="Z56" s="137">
        <f>('(B) FO'!X56+'(B) FO'!AC56+'(B) FO'!C56)/3</f>
        <v>17374</v>
      </c>
      <c r="AB56" s="137" t="str">
        <f>IF('(B) FO'!BN56&gt;MAX('(B) FO'!BO56:'(B) FO'!BR56),"Yes","")</f>
        <v>Yes</v>
      </c>
      <c r="AC56" s="137" t="str">
        <f>IF('(B) FO'!AH56&gt;MAX('(B) FO'!AI56:'(B) FO'!AL56),"Yes","")</f>
        <v>Yes</v>
      </c>
      <c r="AE56" s="137" t="str">
        <f>IF('(B) FO'!BN56&gt;(AVERAGE('(B) FO'!BO56:'(B) FO'!BR56)*2),"Yes","")</f>
        <v/>
      </c>
      <c r="AF56" s="137" t="str">
        <f>IF('(B) FO'!AH56&gt;(AVERAGE('(B) FO'!AI56:'(B) FO'!AL56)*2),"Yes","")</f>
        <v/>
      </c>
      <c r="AH56" s="137" t="str">
        <f>IF('(B) FO'!C56&gt;MAX('(B) FO'!D56:'(B) FO'!G56),"Yes","")</f>
        <v/>
      </c>
      <c r="AI56" s="137" t="str">
        <f>IF('(B) FO'!C56&lt;MIN('(B) FO'!D56:'(B) FO'!G56),"Yes","")</f>
        <v>Yes</v>
      </c>
    </row>
    <row r="57" spans="1:35" x14ac:dyDescent="0.3">
      <c r="A57" s="137" t="str">
        <f>'FOD (ALL)'!B57</f>
        <v>BANKNIFTY</v>
      </c>
      <c r="B57" s="146">
        <f>'FOD (ALL)'!C57</f>
        <v>44007</v>
      </c>
      <c r="C57" s="137" t="str">
        <f>'(B) FO'!H57</f>
        <v>N</v>
      </c>
      <c r="D57" s="137" t="str">
        <f>'(B) FO'!I57</f>
        <v>N</v>
      </c>
      <c r="E57" s="137" t="str">
        <f>'(B) FO'!J57</f>
        <v>Y</v>
      </c>
      <c r="F57" s="137" t="str">
        <f>'(B) FO'!K57</f>
        <v>N</v>
      </c>
      <c r="H57" s="137" t="str">
        <f>'(B) FO'!AM57</f>
        <v>Y</v>
      </c>
      <c r="I57" s="137" t="str">
        <f>'(B) FO'!AN57</f>
        <v>Y</v>
      </c>
      <c r="J57" s="137" t="str">
        <f>'(B) FO'!AO57</f>
        <v>Y</v>
      </c>
      <c r="K57" s="137" t="str">
        <f>'(B) FO'!AP57</f>
        <v>Y</v>
      </c>
      <c r="M57" s="137" t="str">
        <f>'(B) FO'!BS57</f>
        <v>Y</v>
      </c>
      <c r="N57" s="137" t="str">
        <f>'(B) FO'!BT57</f>
        <v>Y</v>
      </c>
      <c r="O57" s="137" t="str">
        <f>'(B) FO'!BU57</f>
        <v>N</v>
      </c>
      <c r="P57" s="137" t="str">
        <f>'(B) FO'!BV57</f>
        <v>Y</v>
      </c>
      <c r="R57" s="137" t="str">
        <f>'(B) FO'!BC57</f>
        <v>Y</v>
      </c>
      <c r="S57" s="137" t="str">
        <f>'(B) FO'!BD57</f>
        <v>Y</v>
      </c>
      <c r="T57" s="137" t="str">
        <f>'(B) FO'!BE57</f>
        <v>N</v>
      </c>
      <c r="U57" s="137" t="str">
        <f>'(B) FO'!BF57</f>
        <v>Y</v>
      </c>
      <c r="W57" s="137">
        <f>'(B) FO'!C57</f>
        <v>17236.150000000001</v>
      </c>
      <c r="X57" s="137">
        <f>'(B) FO'!X57</f>
        <v>17895</v>
      </c>
      <c r="Y57" s="137">
        <f>'(B) FO'!AC57</f>
        <v>17022</v>
      </c>
      <c r="Z57" s="137">
        <f>('(B) FO'!X57+'(B) FO'!AC57+'(B) FO'!C57)/3</f>
        <v>17384.383333333335</v>
      </c>
      <c r="AB57" s="137" t="str">
        <f>IF('(B) FO'!BN57&gt;MAX('(B) FO'!BO57:'(B) FO'!BR57),"Yes","")</f>
        <v>Yes</v>
      </c>
      <c r="AC57" s="137" t="str">
        <f>IF('(B) FO'!AH57&gt;MAX('(B) FO'!AI57:'(B) FO'!AL57),"Yes","")</f>
        <v>Yes</v>
      </c>
      <c r="AE57" s="137" t="str">
        <f>IF('(B) FO'!BN57&gt;(AVERAGE('(B) FO'!BO57:'(B) FO'!BR57)*2),"Yes","")</f>
        <v>Yes</v>
      </c>
      <c r="AF57" s="137" t="str">
        <f>IF('(B) FO'!AH57&gt;(AVERAGE('(B) FO'!AI57:'(B) FO'!AL57)*2),"Yes","")</f>
        <v/>
      </c>
      <c r="AH57" s="137" t="str">
        <f>IF('(B) FO'!C57&gt;MAX('(B) FO'!D57:'(B) FO'!G57),"Yes","")</f>
        <v/>
      </c>
      <c r="AI57" s="137" t="str">
        <f>IF('(B) FO'!C57&lt;MIN('(B) FO'!D57:'(B) FO'!G57),"Yes","")</f>
        <v>Yes</v>
      </c>
    </row>
    <row r="58" spans="1:35" x14ac:dyDescent="0.3">
      <c r="A58" s="137" t="str">
        <f>'FOD (ALL)'!B58</f>
        <v>BANKNIFTY</v>
      </c>
      <c r="B58" s="146">
        <f>'FOD (ALL)'!C58</f>
        <v>44042</v>
      </c>
      <c r="C58" s="137" t="str">
        <f>'(B) FO'!H58</f>
        <v>N</v>
      </c>
      <c r="D58" s="137" t="str">
        <f>'(B) FO'!I58</f>
        <v>N</v>
      </c>
      <c r="E58" s="137" t="str">
        <f>'(B) FO'!J58</f>
        <v>Y</v>
      </c>
      <c r="F58" s="137" t="str">
        <f>'(B) FO'!K58</f>
        <v>N</v>
      </c>
      <c r="H58" s="137" t="str">
        <f>'(B) FO'!AM58</f>
        <v>Y</v>
      </c>
      <c r="I58" s="137" t="str">
        <f>'(B) FO'!AN58</f>
        <v>Y</v>
      </c>
      <c r="J58" s="137" t="str">
        <f>'(B) FO'!AO58</f>
        <v>Y</v>
      </c>
      <c r="K58" s="137" t="str">
        <f>'(B) FO'!AP58</f>
        <v>Y</v>
      </c>
      <c r="M58" s="137" t="str">
        <f>'(B) FO'!BS58</f>
        <v>Y</v>
      </c>
      <c r="N58" s="137" t="str">
        <f>'(B) FO'!BT58</f>
        <v>N</v>
      </c>
      <c r="O58" s="137" t="str">
        <f>'(B) FO'!BU58</f>
        <v>Y</v>
      </c>
      <c r="P58" s="137" t="str">
        <f>'(B) FO'!BV58</f>
        <v>N</v>
      </c>
      <c r="R58" s="137" t="str">
        <f>'(B) FO'!BC58</f>
        <v>Y</v>
      </c>
      <c r="S58" s="137" t="str">
        <f>'(B) FO'!BD58</f>
        <v>N</v>
      </c>
      <c r="T58" s="137" t="str">
        <f>'(B) FO'!BE58</f>
        <v>Y</v>
      </c>
      <c r="U58" s="137" t="str">
        <f>'(B) FO'!BF58</f>
        <v>N</v>
      </c>
      <c r="W58" s="137">
        <f>'(B) FO'!C58</f>
        <v>17284.5</v>
      </c>
      <c r="X58" s="137">
        <f>'(B) FO'!X58</f>
        <v>17935</v>
      </c>
      <c r="Y58" s="137">
        <f>'(B) FO'!AC58</f>
        <v>17070</v>
      </c>
      <c r="Z58" s="137">
        <f>('(B) FO'!X58+'(B) FO'!AC58+'(B) FO'!C58)/3</f>
        <v>17429.833333333332</v>
      </c>
      <c r="AB58" s="137" t="str">
        <f>IF('(B) FO'!BN58&gt;MAX('(B) FO'!BO58:'(B) FO'!BR58),"Yes","")</f>
        <v>Yes</v>
      </c>
      <c r="AC58" s="137" t="str">
        <f>IF('(B) FO'!AH58&gt;MAX('(B) FO'!AI58:'(B) FO'!AL58),"Yes","")</f>
        <v>Yes</v>
      </c>
      <c r="AE58" s="137" t="str">
        <f>IF('(B) FO'!BN58&gt;(AVERAGE('(B) FO'!BO58:'(B) FO'!BR58)*2),"Yes","")</f>
        <v/>
      </c>
      <c r="AF58" s="137" t="str">
        <f>IF('(B) FO'!AH58&gt;(AVERAGE('(B) FO'!AI58:'(B) FO'!AL58)*2),"Yes","")</f>
        <v/>
      </c>
      <c r="AH58" s="137" t="str">
        <f>IF('(B) FO'!C58&gt;MAX('(B) FO'!D58:'(B) FO'!G58),"Yes","")</f>
        <v/>
      </c>
      <c r="AI58" s="137" t="str">
        <f>IF('(B) FO'!C58&lt;MIN('(B) FO'!D58:'(B) FO'!G58),"Yes","")</f>
        <v>Yes</v>
      </c>
    </row>
    <row r="59" spans="1:35" x14ac:dyDescent="0.3">
      <c r="A59" s="137" t="str">
        <f>'FOD (ALL)'!B59</f>
        <v>BATAINDIA</v>
      </c>
      <c r="B59" s="146">
        <f>'FOD (ALL)'!C59</f>
        <v>43979</v>
      </c>
      <c r="C59" s="137" t="str">
        <f>'(B) FO'!H59</f>
        <v>N</v>
      </c>
      <c r="D59" s="137" t="str">
        <f>'(B) FO'!I59</f>
        <v>N</v>
      </c>
      <c r="E59" s="137" t="str">
        <f>'(B) FO'!J59</f>
        <v>Y</v>
      </c>
      <c r="F59" s="137" t="str">
        <f>'(B) FO'!K59</f>
        <v>Y</v>
      </c>
      <c r="H59" s="137" t="str">
        <f>'(B) FO'!AM59</f>
        <v>Y</v>
      </c>
      <c r="I59" s="137" t="str">
        <f>'(B) FO'!AN59</f>
        <v>N</v>
      </c>
      <c r="J59" s="137" t="str">
        <f>'(B) FO'!AO59</f>
        <v>Y</v>
      </c>
      <c r="K59" s="137" t="str">
        <f>'(B) FO'!AP59</f>
        <v>Y</v>
      </c>
      <c r="M59" s="137" t="str">
        <f>'(B) FO'!BS59</f>
        <v>Y</v>
      </c>
      <c r="N59" s="137" t="str">
        <f>'(B) FO'!BT59</f>
        <v>N</v>
      </c>
      <c r="O59" s="137" t="str">
        <f>'(B) FO'!BU59</f>
        <v>N</v>
      </c>
      <c r="P59" s="137" t="str">
        <f>'(B) FO'!BV59</f>
        <v>N</v>
      </c>
      <c r="R59" s="137" t="str">
        <f>'(B) FO'!BC59</f>
        <v>Y</v>
      </c>
      <c r="S59" s="137" t="str">
        <f>'(B) FO'!BD59</f>
        <v>N</v>
      </c>
      <c r="T59" s="137" t="str">
        <f>'(B) FO'!BE59</f>
        <v>N</v>
      </c>
      <c r="U59" s="137" t="str">
        <f>'(B) FO'!BF59</f>
        <v>N</v>
      </c>
      <c r="W59" s="137">
        <f>'(B) FO'!C59</f>
        <v>1271.1500000000001</v>
      </c>
      <c r="X59" s="137">
        <f>'(B) FO'!X59</f>
        <v>1316.8</v>
      </c>
      <c r="Y59" s="137">
        <f>'(B) FO'!AC59</f>
        <v>1265.55</v>
      </c>
      <c r="Z59" s="137">
        <f>('(B) FO'!X59+'(B) FO'!AC59+'(B) FO'!C59)/3</f>
        <v>1284.5</v>
      </c>
      <c r="AB59" s="137" t="str">
        <f>IF('(B) FO'!BN59&gt;MAX('(B) FO'!BO59:'(B) FO'!BR59),"Yes","")</f>
        <v/>
      </c>
      <c r="AC59" s="137" t="str">
        <f>IF('(B) FO'!AH59&gt;MAX('(B) FO'!AI59:'(B) FO'!AL59),"Yes","")</f>
        <v/>
      </c>
      <c r="AE59" s="137" t="str">
        <f>IF('(B) FO'!BN59&gt;(AVERAGE('(B) FO'!BO59:'(B) FO'!BR59)*2),"Yes","")</f>
        <v/>
      </c>
      <c r="AF59" s="137" t="str">
        <f>IF('(B) FO'!AH59&gt;(AVERAGE('(B) FO'!AI59:'(B) FO'!AL59)*2),"Yes","")</f>
        <v/>
      </c>
      <c r="AH59" s="137" t="str">
        <f>IF('(B) FO'!C59&gt;MAX('(B) FO'!D59:'(B) FO'!G59),"Yes","")</f>
        <v/>
      </c>
      <c r="AI59" s="137" t="str">
        <f>IF('(B) FO'!C59&lt;MIN('(B) FO'!D59:'(B) FO'!G59),"Yes","")</f>
        <v>Yes</v>
      </c>
    </row>
    <row r="60" spans="1:35" x14ac:dyDescent="0.3">
      <c r="A60" s="137" t="str">
        <f>'FOD (ALL)'!B60</f>
        <v>BATAINDIA</v>
      </c>
      <c r="B60" s="146">
        <f>'FOD (ALL)'!C60</f>
        <v>44007</v>
      </c>
      <c r="C60" s="137" t="str">
        <f>'(B) FO'!H60</f>
        <v>N</v>
      </c>
      <c r="D60" s="137" t="str">
        <f>'(B) FO'!I60</f>
        <v>N</v>
      </c>
      <c r="E60" s="137" t="str">
        <f>'(B) FO'!J60</f>
        <v>Y</v>
      </c>
      <c r="F60" s="137" t="str">
        <f>'(B) FO'!K60</f>
        <v>Y</v>
      </c>
      <c r="H60" s="137" t="str">
        <f>'(B) FO'!AM60</f>
        <v>Y</v>
      </c>
      <c r="I60" s="137" t="str">
        <f>'(B) FO'!AN60</f>
        <v>Y</v>
      </c>
      <c r="J60" s="137" t="str">
        <f>'(B) FO'!AO60</f>
        <v>Y</v>
      </c>
      <c r="K60" s="137" t="str">
        <f>'(B) FO'!AP60</f>
        <v>N</v>
      </c>
      <c r="M60" s="137" t="str">
        <f>'(B) FO'!BS60</f>
        <v>Y</v>
      </c>
      <c r="N60" s="137" t="str">
        <f>'(B) FO'!BT60</f>
        <v>Y</v>
      </c>
      <c r="O60" s="137" t="str">
        <f>'(B) FO'!BU60</f>
        <v>Y</v>
      </c>
      <c r="P60" s="137" t="str">
        <f>'(B) FO'!BV60</f>
        <v>N</v>
      </c>
      <c r="R60" s="137" t="str">
        <f>'(B) FO'!BC60</f>
        <v>Y</v>
      </c>
      <c r="S60" s="137" t="str">
        <f>'(B) FO'!BD60</f>
        <v>Y</v>
      </c>
      <c r="T60" s="137" t="str">
        <f>'(B) FO'!BE60</f>
        <v>Y</v>
      </c>
      <c r="U60" s="137" t="str">
        <f>'(B) FO'!BF60</f>
        <v>N</v>
      </c>
      <c r="W60" s="137">
        <f>'(B) FO'!C60</f>
        <v>1266.6500000000001</v>
      </c>
      <c r="X60" s="137">
        <f>'(B) FO'!X60</f>
        <v>1314.55</v>
      </c>
      <c r="Y60" s="137">
        <f>'(B) FO'!AC60</f>
        <v>1263</v>
      </c>
      <c r="Z60" s="137">
        <f>('(B) FO'!X60+'(B) FO'!AC60+'(B) FO'!C60)/3</f>
        <v>1281.4000000000001</v>
      </c>
      <c r="AB60" s="137" t="str">
        <f>IF('(B) FO'!BN60&gt;MAX('(B) FO'!BO60:'(B) FO'!BR60),"Yes","")</f>
        <v>Yes</v>
      </c>
      <c r="AC60" s="137" t="str">
        <f>IF('(B) FO'!AH60&gt;MAX('(B) FO'!AI60:'(B) FO'!AL60),"Yes","")</f>
        <v>Yes</v>
      </c>
      <c r="AE60" s="137" t="str">
        <f>IF('(B) FO'!BN60&gt;(AVERAGE('(B) FO'!BO60:'(B) FO'!BR60)*2),"Yes","")</f>
        <v>Yes</v>
      </c>
      <c r="AF60" s="137" t="str">
        <f>IF('(B) FO'!AH60&gt;(AVERAGE('(B) FO'!AI60:'(B) FO'!AL60)*2),"Yes","")</f>
        <v>Yes</v>
      </c>
      <c r="AH60" s="137" t="str">
        <f>IF('(B) FO'!C60&gt;MAX('(B) FO'!D60:'(B) FO'!G60),"Yes","")</f>
        <v/>
      </c>
      <c r="AI60" s="137" t="str">
        <f>IF('(B) FO'!C60&lt;MIN('(B) FO'!D60:'(B) FO'!G60),"Yes","")</f>
        <v>Yes</v>
      </c>
    </row>
    <row r="61" spans="1:35" x14ac:dyDescent="0.3">
      <c r="A61" s="137" t="str">
        <f>'FOD (ALL)'!B61</f>
        <v>BATAINDIA</v>
      </c>
      <c r="B61" s="146">
        <f>'FOD (ALL)'!C61</f>
        <v>44042</v>
      </c>
      <c r="C61" s="137" t="str">
        <f>'(B) FO'!H61</f>
        <v>N</v>
      </c>
      <c r="D61" s="137" t="str">
        <f>'(B) FO'!I61</f>
        <v>N</v>
      </c>
      <c r="E61" s="137" t="str">
        <f>'(B) FO'!J61</f>
        <v>Y</v>
      </c>
      <c r="F61" s="137" t="str">
        <f>'(B) FO'!K61</f>
        <v>Y</v>
      </c>
      <c r="H61" s="137" t="str">
        <f>'(B) FO'!AM61</f>
        <v>Y</v>
      </c>
      <c r="I61" s="137" t="str">
        <f>'(B) FO'!AN61</f>
        <v>N</v>
      </c>
      <c r="J61" s="137" t="str">
        <f>'(B) FO'!AO61</f>
        <v>Y</v>
      </c>
      <c r="K61" s="137" t="str">
        <f>'(B) FO'!AP61</f>
        <v>N</v>
      </c>
      <c r="M61" s="137" t="str">
        <f>'(B) FO'!BS61</f>
        <v>Y</v>
      </c>
      <c r="N61" s="137" t="str">
        <f>'(B) FO'!BT61</f>
        <v>Y</v>
      </c>
      <c r="O61" s="137" t="str">
        <f>'(B) FO'!BU61</f>
        <v>N</v>
      </c>
      <c r="P61" s="137" t="str">
        <f>'(B) FO'!BV61</f>
        <v>Y</v>
      </c>
      <c r="R61" s="137" t="str">
        <f>'(B) FO'!BC61</f>
        <v>Y</v>
      </c>
      <c r="S61" s="137" t="str">
        <f>'(B) FO'!BD61</f>
        <v>Y</v>
      </c>
      <c r="T61" s="137" t="str">
        <f>'(B) FO'!BE61</f>
        <v>N</v>
      </c>
      <c r="U61" s="137" t="str">
        <f>'(B) FO'!BF61</f>
        <v>Y</v>
      </c>
      <c r="W61" s="137">
        <f>'(B) FO'!C61</f>
        <v>1265</v>
      </c>
      <c r="X61" s="137">
        <f>'(B) FO'!X61</f>
        <v>1302.6500000000001</v>
      </c>
      <c r="Y61" s="137">
        <f>'(B) FO'!AC61</f>
        <v>1265</v>
      </c>
      <c r="Z61" s="137">
        <f>('(B) FO'!X61+'(B) FO'!AC61+'(B) FO'!C61)/3</f>
        <v>1277.55</v>
      </c>
      <c r="AB61" s="137" t="str">
        <f>IF('(B) FO'!BN61&gt;MAX('(B) FO'!BO61:'(B) FO'!BR61),"Yes","")</f>
        <v>Yes</v>
      </c>
      <c r="AC61" s="137" t="str">
        <f>IF('(B) FO'!AH61&gt;MAX('(B) FO'!AI61:'(B) FO'!AL61),"Yes","")</f>
        <v>Yes</v>
      </c>
      <c r="AE61" s="137" t="str">
        <f>IF('(B) FO'!BN61&gt;(AVERAGE('(B) FO'!BO61:'(B) FO'!BR61)*2),"Yes","")</f>
        <v>Yes</v>
      </c>
      <c r="AF61" s="137" t="str">
        <f>IF('(B) FO'!AH61&gt;(AVERAGE('(B) FO'!AI61:'(B) FO'!AL61)*2),"Yes","")</f>
        <v/>
      </c>
      <c r="AH61" s="137" t="str">
        <f>IF('(B) FO'!C61&gt;MAX('(B) FO'!D61:'(B) FO'!G61),"Yes","")</f>
        <v/>
      </c>
      <c r="AI61" s="137" t="str">
        <f>IF('(B) FO'!C61&lt;MIN('(B) FO'!D61:'(B) FO'!G61),"Yes","")</f>
        <v>Yes</v>
      </c>
    </row>
    <row r="62" spans="1:35" x14ac:dyDescent="0.3">
      <c r="A62" s="137" t="str">
        <f>'FOD (ALL)'!B62</f>
        <v>BEL</v>
      </c>
      <c r="B62" s="146">
        <f>'FOD (ALL)'!C62</f>
        <v>43979</v>
      </c>
      <c r="C62" s="137" t="str">
        <f>'(B) FO'!H62</f>
        <v>N</v>
      </c>
      <c r="D62" s="137" t="str">
        <f>'(B) FO'!I62</f>
        <v>N</v>
      </c>
      <c r="E62" s="137" t="str">
        <f>'(B) FO'!J62</f>
        <v>Y</v>
      </c>
      <c r="F62" s="137" t="str">
        <f>'(B) FO'!K62</f>
        <v>N</v>
      </c>
      <c r="H62" s="137" t="str">
        <f>'(B) FO'!AM62</f>
        <v>N</v>
      </c>
      <c r="I62" s="137" t="str">
        <f>'(B) FO'!AN62</f>
        <v>N</v>
      </c>
      <c r="J62" s="137" t="str">
        <f>'(B) FO'!AO62</f>
        <v>N</v>
      </c>
      <c r="K62" s="137" t="str">
        <f>'(B) FO'!AP62</f>
        <v>Y</v>
      </c>
      <c r="M62" s="137" t="str">
        <f>'(B) FO'!BS62</f>
        <v>N</v>
      </c>
      <c r="N62" s="137" t="str">
        <f>'(B) FO'!BT62</f>
        <v>N</v>
      </c>
      <c r="O62" s="137" t="str">
        <f>'(B) FO'!BU62</f>
        <v>N</v>
      </c>
      <c r="P62" s="137" t="str">
        <f>'(B) FO'!BV62</f>
        <v>N</v>
      </c>
      <c r="R62" s="137" t="str">
        <f>'(B) FO'!BC62</f>
        <v>N</v>
      </c>
      <c r="S62" s="137" t="str">
        <f>'(B) FO'!BD62</f>
        <v>N</v>
      </c>
      <c r="T62" s="137" t="str">
        <f>'(B) FO'!BE62</f>
        <v>N</v>
      </c>
      <c r="U62" s="137" t="str">
        <f>'(B) FO'!BF62</f>
        <v>N</v>
      </c>
      <c r="W62" s="137">
        <f>'(B) FO'!C62</f>
        <v>62.85</v>
      </c>
      <c r="X62" s="137">
        <f>'(B) FO'!X62</f>
        <v>63.25</v>
      </c>
      <c r="Y62" s="137">
        <f>'(B) FO'!AC62</f>
        <v>61.25</v>
      </c>
      <c r="Z62" s="137">
        <f>('(B) FO'!X62+'(B) FO'!AC62+'(B) FO'!C62)/3</f>
        <v>62.449999999999996</v>
      </c>
      <c r="AB62" s="137" t="str">
        <f>IF('(B) FO'!BN62&gt;MAX('(B) FO'!BO62:'(B) FO'!BR62),"Yes","")</f>
        <v/>
      </c>
      <c r="AC62" s="137" t="str">
        <f>IF('(B) FO'!AH62&gt;MAX('(B) FO'!AI62:'(B) FO'!AL62),"Yes","")</f>
        <v/>
      </c>
      <c r="AE62" s="137" t="str">
        <f>IF('(B) FO'!BN62&gt;(AVERAGE('(B) FO'!BO62:'(B) FO'!BR62)*2),"Yes","")</f>
        <v/>
      </c>
      <c r="AF62" s="137" t="str">
        <f>IF('(B) FO'!AH62&gt;(AVERAGE('(B) FO'!AI62:'(B) FO'!AL62)*2),"Yes","")</f>
        <v/>
      </c>
      <c r="AH62" s="137" t="str">
        <f>IF('(B) FO'!C62&gt;MAX('(B) FO'!D62:'(B) FO'!G62),"Yes","")</f>
        <v/>
      </c>
      <c r="AI62" s="137" t="str">
        <f>IF('(B) FO'!C62&lt;MIN('(B) FO'!D62:'(B) FO'!G62),"Yes","")</f>
        <v/>
      </c>
    </row>
    <row r="63" spans="1:35" x14ac:dyDescent="0.3">
      <c r="A63" s="137" t="str">
        <f>'FOD (ALL)'!B63</f>
        <v>BEL</v>
      </c>
      <c r="B63" s="146">
        <f>'FOD (ALL)'!C63</f>
        <v>44007</v>
      </c>
      <c r="C63" s="137" t="str">
        <f>'(B) FO'!H63</f>
        <v>N</v>
      </c>
      <c r="D63" s="137" t="str">
        <f>'(B) FO'!I63</f>
        <v>N</v>
      </c>
      <c r="E63" s="137" t="str">
        <f>'(B) FO'!J63</f>
        <v>Y</v>
      </c>
      <c r="F63" s="137" t="str">
        <f>'(B) FO'!K63</f>
        <v>N</v>
      </c>
      <c r="H63" s="137" t="str">
        <f>'(B) FO'!AM63</f>
        <v>Y</v>
      </c>
      <c r="I63" s="137" t="str">
        <f>'(B) FO'!AN63</f>
        <v>Y</v>
      </c>
      <c r="J63" s="137" t="str">
        <f>'(B) FO'!AO63</f>
        <v>Y</v>
      </c>
      <c r="K63" s="137" t="str">
        <f>'(B) FO'!AP63</f>
        <v>Y</v>
      </c>
      <c r="M63" s="137" t="str">
        <f>'(B) FO'!BS63</f>
        <v>Y</v>
      </c>
      <c r="N63" s="137" t="str">
        <f>'(B) FO'!BT63</f>
        <v>Y</v>
      </c>
      <c r="O63" s="137" t="str">
        <f>'(B) FO'!BU63</f>
        <v>Y</v>
      </c>
      <c r="P63" s="137" t="str">
        <f>'(B) FO'!BV63</f>
        <v>Y</v>
      </c>
      <c r="R63" s="137" t="str">
        <f>'(B) FO'!BC63</f>
        <v>Y</v>
      </c>
      <c r="S63" s="137" t="str">
        <f>'(B) FO'!BD63</f>
        <v>Y</v>
      </c>
      <c r="T63" s="137" t="str">
        <f>'(B) FO'!BE63</f>
        <v>Y</v>
      </c>
      <c r="U63" s="137" t="str">
        <f>'(B) FO'!BF63</f>
        <v>Y</v>
      </c>
      <c r="W63" s="137">
        <f>'(B) FO'!C63</f>
        <v>63</v>
      </c>
      <c r="X63" s="137">
        <f>'(B) FO'!X63</f>
        <v>63.5</v>
      </c>
      <c r="Y63" s="137">
        <f>'(B) FO'!AC63</f>
        <v>61.35</v>
      </c>
      <c r="Z63" s="137">
        <f>('(B) FO'!X63+'(B) FO'!AC63+'(B) FO'!C63)/3</f>
        <v>62.616666666666667</v>
      </c>
      <c r="AB63" s="137" t="str">
        <f>IF('(B) FO'!BN63&gt;MAX('(B) FO'!BO63:'(B) FO'!BR63),"Yes","")</f>
        <v>Yes</v>
      </c>
      <c r="AC63" s="137" t="str">
        <f>IF('(B) FO'!AH63&gt;MAX('(B) FO'!AI63:'(B) FO'!AL63),"Yes","")</f>
        <v>Yes</v>
      </c>
      <c r="AE63" s="137" t="str">
        <f>IF('(B) FO'!BN63&gt;(AVERAGE('(B) FO'!BO63:'(B) FO'!BR63)*2),"Yes","")</f>
        <v/>
      </c>
      <c r="AF63" s="137" t="str">
        <f>IF('(B) FO'!AH63&gt;(AVERAGE('(B) FO'!AI63:'(B) FO'!AL63)*2),"Yes","")</f>
        <v>Yes</v>
      </c>
      <c r="AH63" s="137" t="str">
        <f>IF('(B) FO'!C63&gt;MAX('(B) FO'!D63:'(B) FO'!G63),"Yes","")</f>
        <v/>
      </c>
      <c r="AI63" s="137" t="str">
        <f>IF('(B) FO'!C63&lt;MIN('(B) FO'!D63:'(B) FO'!G63),"Yes","")</f>
        <v/>
      </c>
    </row>
    <row r="64" spans="1:35" x14ac:dyDescent="0.3">
      <c r="A64" s="137" t="str">
        <f>'FOD (ALL)'!B64</f>
        <v>BEL</v>
      </c>
      <c r="B64" s="146">
        <f>'FOD (ALL)'!C64</f>
        <v>44042</v>
      </c>
      <c r="C64" s="137" t="str">
        <f>'(B) FO'!H64</f>
        <v>Y</v>
      </c>
      <c r="D64" s="137" t="str">
        <f>'(B) FO'!I64</f>
        <v>N</v>
      </c>
      <c r="E64" s="137" t="str">
        <f>'(B) FO'!J64</f>
        <v>Y</v>
      </c>
      <c r="F64" s="137" t="str">
        <f>'(B) FO'!K64</f>
        <v>N</v>
      </c>
      <c r="H64" s="137" t="str">
        <f>'(B) FO'!AM64</f>
        <v>Y</v>
      </c>
      <c r="I64" s="137" t="str">
        <f>'(B) FO'!AN64</f>
        <v>Y</v>
      </c>
      <c r="J64" s="137" t="str">
        <f>'(B) FO'!AO64</f>
        <v>Y</v>
      </c>
      <c r="K64" s="137" t="str">
        <f>'(B) FO'!AP64</f>
        <v>Y</v>
      </c>
      <c r="M64" s="137" t="str">
        <f>'(B) FO'!BS64</f>
        <v>Y</v>
      </c>
      <c r="N64" s="137" t="str">
        <f>'(B) FO'!BT64</f>
        <v>N</v>
      </c>
      <c r="O64" s="137" t="str">
        <f>'(B) FO'!BU64</f>
        <v>Y</v>
      </c>
      <c r="P64" s="137" t="str">
        <f>'(B) FO'!BV64</f>
        <v>N</v>
      </c>
      <c r="R64" s="137" t="str">
        <f>'(B) FO'!BC64</f>
        <v>Y</v>
      </c>
      <c r="S64" s="137" t="str">
        <f>'(B) FO'!BD64</f>
        <v>N</v>
      </c>
      <c r="T64" s="137" t="str">
        <f>'(B) FO'!BE64</f>
        <v>N</v>
      </c>
      <c r="U64" s="137" t="str">
        <f>'(B) FO'!BF64</f>
        <v>N</v>
      </c>
      <c r="W64" s="137">
        <f>'(B) FO'!C64</f>
        <v>63.55</v>
      </c>
      <c r="X64" s="137">
        <f>'(B) FO'!X64</f>
        <v>62.6</v>
      </c>
      <c r="Y64" s="137">
        <f>'(B) FO'!AC64</f>
        <v>62</v>
      </c>
      <c r="Z64" s="137">
        <f>('(B) FO'!X64+'(B) FO'!AC64+'(B) FO'!C64)/3</f>
        <v>62.716666666666661</v>
      </c>
      <c r="AB64" s="137" t="str">
        <f>IF('(B) FO'!BN64&gt;MAX('(B) FO'!BO64:'(B) FO'!BR64),"Yes","")</f>
        <v>Yes</v>
      </c>
      <c r="AC64" s="137" t="str">
        <f>IF('(B) FO'!AH64&gt;MAX('(B) FO'!AI64:'(B) FO'!AL64),"Yes","")</f>
        <v>Yes</v>
      </c>
      <c r="AE64" s="137" t="str">
        <f>IF('(B) FO'!BN64&gt;(AVERAGE('(B) FO'!BO64:'(B) FO'!BR64)*2),"Yes","")</f>
        <v>Yes</v>
      </c>
      <c r="AF64" s="137" t="str">
        <f>IF('(B) FO'!AH64&gt;(AVERAGE('(B) FO'!AI64:'(B) FO'!AL64)*2),"Yes","")</f>
        <v/>
      </c>
      <c r="AH64" s="137" t="str">
        <f>IF('(B) FO'!C64&gt;MAX('(B) FO'!D64:'(B) FO'!G64),"Yes","")</f>
        <v/>
      </c>
      <c r="AI64" s="137" t="str">
        <f>IF('(B) FO'!C64&lt;MIN('(B) FO'!D64:'(B) FO'!G64),"Yes","")</f>
        <v/>
      </c>
    </row>
    <row r="65" spans="1:35" x14ac:dyDescent="0.3">
      <c r="A65" s="137" t="str">
        <f>'FOD (ALL)'!B65</f>
        <v>BERGEPAINT</v>
      </c>
      <c r="B65" s="146">
        <f>'FOD (ALL)'!C65</f>
        <v>43979</v>
      </c>
      <c r="C65" s="137" t="str">
        <f>'(B) FO'!H65</f>
        <v>N</v>
      </c>
      <c r="D65" s="137" t="str">
        <f>'(B) FO'!I65</f>
        <v>Y</v>
      </c>
      <c r="E65" s="137" t="str">
        <f>'(B) FO'!J65</f>
        <v>Y</v>
      </c>
      <c r="F65" s="137" t="str">
        <f>'(B) FO'!K65</f>
        <v>N</v>
      </c>
      <c r="H65" s="137" t="str">
        <f>'(B) FO'!AM65</f>
        <v>N</v>
      </c>
      <c r="I65" s="137" t="str">
        <f>'(B) FO'!AN65</f>
        <v>N</v>
      </c>
      <c r="J65" s="137" t="str">
        <f>'(B) FO'!AO65</f>
        <v>Y</v>
      </c>
      <c r="K65" s="137" t="str">
        <f>'(B) FO'!AP65</f>
        <v>Y</v>
      </c>
      <c r="M65" s="137" t="str">
        <f>'(B) FO'!BS65</f>
        <v>Y</v>
      </c>
      <c r="N65" s="137" t="str">
        <f>'(B) FO'!BT65</f>
        <v>N</v>
      </c>
      <c r="O65" s="137" t="str">
        <f>'(B) FO'!BU65</f>
        <v>N</v>
      </c>
      <c r="P65" s="137" t="str">
        <f>'(B) FO'!BV65</f>
        <v>Y</v>
      </c>
      <c r="R65" s="137" t="str">
        <f>'(B) FO'!BC65</f>
        <v>Y</v>
      </c>
      <c r="S65" s="137" t="str">
        <f>'(B) FO'!BD65</f>
        <v>N</v>
      </c>
      <c r="T65" s="137" t="str">
        <f>'(B) FO'!BE65</f>
        <v>N</v>
      </c>
      <c r="U65" s="137" t="str">
        <f>'(B) FO'!BF65</f>
        <v>Y</v>
      </c>
      <c r="W65" s="137">
        <f>'(B) FO'!C65</f>
        <v>458.95</v>
      </c>
      <c r="X65" s="137">
        <f>'(B) FO'!X65</f>
        <v>472</v>
      </c>
      <c r="Y65" s="137">
        <f>'(B) FO'!AC65</f>
        <v>453.65</v>
      </c>
      <c r="Z65" s="137">
        <f>('(B) FO'!X65+'(B) FO'!AC65+'(B) FO'!C65)/3</f>
        <v>461.5333333333333</v>
      </c>
      <c r="AB65" s="137" t="str">
        <f>IF('(B) FO'!BN65&gt;MAX('(B) FO'!BO65:'(B) FO'!BR65),"Yes","")</f>
        <v/>
      </c>
      <c r="AC65" s="137" t="str">
        <f>IF('(B) FO'!AH65&gt;MAX('(B) FO'!AI65:'(B) FO'!AL65),"Yes","")</f>
        <v/>
      </c>
      <c r="AE65" s="137" t="str">
        <f>IF('(B) FO'!BN65&gt;(AVERAGE('(B) FO'!BO65:'(B) FO'!BR65)*2),"Yes","")</f>
        <v/>
      </c>
      <c r="AF65" s="137" t="str">
        <f>IF('(B) FO'!AH65&gt;(AVERAGE('(B) FO'!AI65:'(B) FO'!AL65)*2),"Yes","")</f>
        <v/>
      </c>
      <c r="AH65" s="137" t="str">
        <f>IF('(B) FO'!C65&gt;MAX('(B) FO'!D65:'(B) FO'!G65),"Yes","")</f>
        <v/>
      </c>
      <c r="AI65" s="137" t="str">
        <f>IF('(B) FO'!C65&lt;MIN('(B) FO'!D65:'(B) FO'!G65),"Yes","")</f>
        <v/>
      </c>
    </row>
    <row r="66" spans="1:35" x14ac:dyDescent="0.3">
      <c r="A66" s="137" t="str">
        <f>'FOD (ALL)'!B66</f>
        <v>BERGEPAINT</v>
      </c>
      <c r="B66" s="146">
        <f>'FOD (ALL)'!C66</f>
        <v>44007</v>
      </c>
      <c r="C66" s="137" t="str">
        <f>'(B) FO'!H66</f>
        <v>N</v>
      </c>
      <c r="D66" s="137" t="str">
        <f>'(B) FO'!I66</f>
        <v>Y</v>
      </c>
      <c r="E66" s="137" t="str">
        <f>'(B) FO'!J66</f>
        <v>Y</v>
      </c>
      <c r="F66" s="137" t="str">
        <f>'(B) FO'!K66</f>
        <v>N</v>
      </c>
      <c r="H66" s="137" t="str">
        <f>'(B) FO'!AM66</f>
        <v>Y</v>
      </c>
      <c r="I66" s="137" t="str">
        <f>'(B) FO'!AN66</f>
        <v>Y</v>
      </c>
      <c r="J66" s="137" t="str">
        <f>'(B) FO'!AO66</f>
        <v>Y</v>
      </c>
      <c r="K66" s="137" t="str">
        <f>'(B) FO'!AP66</f>
        <v>Y</v>
      </c>
      <c r="M66" s="137" t="str">
        <f>'(B) FO'!BS66</f>
        <v>Y</v>
      </c>
      <c r="N66" s="137" t="str">
        <f>'(B) FO'!BT66</f>
        <v>Y</v>
      </c>
      <c r="O66" s="137" t="str">
        <f>'(B) FO'!BU66</f>
        <v>Y</v>
      </c>
      <c r="P66" s="137" t="str">
        <f>'(B) FO'!BV66</f>
        <v>Y</v>
      </c>
      <c r="R66" s="137" t="str">
        <f>'(B) FO'!BC66</f>
        <v>Y</v>
      </c>
      <c r="S66" s="137" t="str">
        <f>'(B) FO'!BD66</f>
        <v>Y</v>
      </c>
      <c r="T66" s="137" t="str">
        <f>'(B) FO'!BE66</f>
        <v>Y</v>
      </c>
      <c r="U66" s="137" t="str">
        <f>'(B) FO'!BF66</f>
        <v>Y</v>
      </c>
      <c r="W66" s="137">
        <f>'(B) FO'!C66</f>
        <v>458.2</v>
      </c>
      <c r="X66" s="137">
        <f>'(B) FO'!X66</f>
        <v>470.75</v>
      </c>
      <c r="Y66" s="137">
        <f>'(B) FO'!AC66</f>
        <v>453.1</v>
      </c>
      <c r="Z66" s="137">
        <f>('(B) FO'!X66+'(B) FO'!AC66+'(B) FO'!C66)/3</f>
        <v>460.68333333333334</v>
      </c>
      <c r="AB66" s="137" t="str">
        <f>IF('(B) FO'!BN66&gt;MAX('(B) FO'!BO66:'(B) FO'!BR66),"Yes","")</f>
        <v>Yes</v>
      </c>
      <c r="AC66" s="137" t="str">
        <f>IF('(B) FO'!AH66&gt;MAX('(B) FO'!AI66:'(B) FO'!AL66),"Yes","")</f>
        <v>Yes</v>
      </c>
      <c r="AE66" s="137" t="str">
        <f>IF('(B) FO'!BN66&gt;(AVERAGE('(B) FO'!BO66:'(B) FO'!BR66)*2),"Yes","")</f>
        <v>Yes</v>
      </c>
      <c r="AF66" s="137" t="str">
        <f>IF('(B) FO'!AH66&gt;(AVERAGE('(B) FO'!AI66:'(B) FO'!AL66)*2),"Yes","")</f>
        <v>Yes</v>
      </c>
      <c r="AH66" s="137" t="str">
        <f>IF('(B) FO'!C66&gt;MAX('(B) FO'!D66:'(B) FO'!G66),"Yes","")</f>
        <v/>
      </c>
      <c r="AI66" s="137" t="str">
        <f>IF('(B) FO'!C66&lt;MIN('(B) FO'!D66:'(B) FO'!G66),"Yes","")</f>
        <v/>
      </c>
    </row>
    <row r="67" spans="1:35" x14ac:dyDescent="0.3">
      <c r="A67" s="137" t="str">
        <f>'FOD (ALL)'!B67</f>
        <v>BERGEPAINT</v>
      </c>
      <c r="B67" s="146">
        <f>'FOD (ALL)'!C67</f>
        <v>44042</v>
      </c>
      <c r="C67" s="137" t="str">
        <f>'(B) FO'!H67</f>
        <v>N</v>
      </c>
      <c r="D67" s="137" t="str">
        <f>'(B) FO'!I67</f>
        <v>Y</v>
      </c>
      <c r="E67" s="137" t="str">
        <f>'(B) FO'!J67</f>
        <v>N</v>
      </c>
      <c r="F67" s="137" t="str">
        <f>'(B) FO'!K67</f>
        <v>N</v>
      </c>
      <c r="H67" s="137" t="str">
        <f>'(B) FO'!AM67</f>
        <v>Y</v>
      </c>
      <c r="I67" s="137" t="str">
        <f>'(B) FO'!AN67</f>
        <v>Y</v>
      </c>
      <c r="J67" s="137" t="str">
        <f>'(B) FO'!AO67</f>
        <v>Y</v>
      </c>
      <c r="K67" s="137" t="str">
        <f>'(B) FO'!AP67</f>
        <v>Y</v>
      </c>
      <c r="M67" s="137" t="str">
        <f>'(B) FO'!BS67</f>
        <v>N</v>
      </c>
      <c r="N67" s="137" t="str">
        <f>'(B) FO'!BT67</f>
        <v>Y</v>
      </c>
      <c r="O67" s="137" t="str">
        <f>'(B) FO'!BU67</f>
        <v>Y</v>
      </c>
      <c r="P67" s="137" t="str">
        <f>'(B) FO'!BV67</f>
        <v>N</v>
      </c>
      <c r="R67" s="137" t="str">
        <f>'(B) FO'!BC67</f>
        <v>N</v>
      </c>
      <c r="S67" s="137" t="str">
        <f>'(B) FO'!BD67</f>
        <v>Y</v>
      </c>
      <c r="T67" s="137" t="str">
        <f>'(B) FO'!BE67</f>
        <v>Y</v>
      </c>
      <c r="U67" s="137" t="str">
        <f>'(B) FO'!BF67</f>
        <v>N</v>
      </c>
      <c r="W67" s="137">
        <f>'(B) FO'!C67</f>
        <v>461</v>
      </c>
      <c r="X67" s="137">
        <f>'(B) FO'!X67</f>
        <v>457.8</v>
      </c>
      <c r="Y67" s="137">
        <f>'(B) FO'!AC67</f>
        <v>457.15</v>
      </c>
      <c r="Z67" s="137">
        <f>('(B) FO'!X67+'(B) FO'!AC67+'(B) FO'!C67)/3</f>
        <v>458.65000000000003</v>
      </c>
      <c r="AB67" s="137" t="str">
        <f>IF('(B) FO'!BN67&gt;MAX('(B) FO'!BO67:'(B) FO'!BR67),"Yes","")</f>
        <v/>
      </c>
      <c r="AC67" s="137" t="str">
        <f>IF('(B) FO'!AH67&gt;MAX('(B) FO'!AI67:'(B) FO'!AL67),"Yes","")</f>
        <v>Yes</v>
      </c>
      <c r="AE67" s="137" t="str">
        <f>IF('(B) FO'!BN67&gt;(AVERAGE('(B) FO'!BO67:'(B) FO'!BR67)*2),"Yes","")</f>
        <v/>
      </c>
      <c r="AF67" s="137" t="str">
        <f>IF('(B) FO'!AH67&gt;(AVERAGE('(B) FO'!AI67:'(B) FO'!AL67)*2),"Yes","")</f>
        <v/>
      </c>
      <c r="AH67" s="137" t="str">
        <f>IF('(B) FO'!C67&gt;MAX('(B) FO'!D67:'(B) FO'!G67),"Yes","")</f>
        <v/>
      </c>
      <c r="AI67" s="137" t="str">
        <f>IF('(B) FO'!C67&lt;MIN('(B) FO'!D67:'(B) FO'!G67),"Yes","")</f>
        <v/>
      </c>
    </row>
    <row r="68" spans="1:35" x14ac:dyDescent="0.3">
      <c r="A68" s="137" t="str">
        <f>'FOD (ALL)'!B68</f>
        <v>BHARATFORG</v>
      </c>
      <c r="B68" s="146">
        <f>'FOD (ALL)'!C68</f>
        <v>43979</v>
      </c>
      <c r="C68" s="137" t="str">
        <f>'(B) FO'!H68</f>
        <v>N</v>
      </c>
      <c r="D68" s="137" t="str">
        <f>'(B) FO'!I68</f>
        <v>Y</v>
      </c>
      <c r="E68" s="137" t="str">
        <f>'(B) FO'!J68</f>
        <v>Y</v>
      </c>
      <c r="F68" s="137" t="str">
        <f>'(B) FO'!K68</f>
        <v>Y</v>
      </c>
      <c r="H68" s="137" t="str">
        <f>'(B) FO'!AM68</f>
        <v>N</v>
      </c>
      <c r="I68" s="137" t="str">
        <f>'(B) FO'!AN68</f>
        <v>Y</v>
      </c>
      <c r="J68" s="137" t="str">
        <f>'(B) FO'!AO68</f>
        <v>N</v>
      </c>
      <c r="K68" s="137" t="str">
        <f>'(B) FO'!AP68</f>
        <v>N</v>
      </c>
      <c r="M68" s="137" t="str">
        <f>'(B) FO'!BS68</f>
        <v>N</v>
      </c>
      <c r="N68" s="137" t="str">
        <f>'(B) FO'!BT68</f>
        <v>Y</v>
      </c>
      <c r="O68" s="137" t="str">
        <f>'(B) FO'!BU68</f>
        <v>N</v>
      </c>
      <c r="P68" s="137" t="str">
        <f>'(B) FO'!BV68</f>
        <v>N</v>
      </c>
      <c r="R68" s="137" t="str">
        <f>'(B) FO'!BC68</f>
        <v>N</v>
      </c>
      <c r="S68" s="137" t="str">
        <f>'(B) FO'!BD68</f>
        <v>Y</v>
      </c>
      <c r="T68" s="137" t="str">
        <f>'(B) FO'!BE68</f>
        <v>N</v>
      </c>
      <c r="U68" s="137" t="str">
        <f>'(B) FO'!BF68</f>
        <v>N</v>
      </c>
      <c r="W68" s="137">
        <f>'(B) FO'!C68</f>
        <v>284.39999999999998</v>
      </c>
      <c r="X68" s="137">
        <f>'(B) FO'!X68</f>
        <v>294.3</v>
      </c>
      <c r="Y68" s="137">
        <f>'(B) FO'!AC68</f>
        <v>278.14999999999998</v>
      </c>
      <c r="Z68" s="137">
        <f>('(B) FO'!X68+'(B) FO'!AC68+'(B) FO'!C68)/3</f>
        <v>285.61666666666667</v>
      </c>
      <c r="AB68" s="137" t="str">
        <f>IF('(B) FO'!BN68&gt;MAX('(B) FO'!BO68:'(B) FO'!BR68),"Yes","")</f>
        <v/>
      </c>
      <c r="AC68" s="137" t="str">
        <f>IF('(B) FO'!AH68&gt;MAX('(B) FO'!AI68:'(B) FO'!AL68),"Yes","")</f>
        <v/>
      </c>
      <c r="AE68" s="137" t="str">
        <f>IF('(B) FO'!BN68&gt;(AVERAGE('(B) FO'!BO68:'(B) FO'!BR68)*2),"Yes","")</f>
        <v/>
      </c>
      <c r="AF68" s="137" t="str">
        <f>IF('(B) FO'!AH68&gt;(AVERAGE('(B) FO'!AI68:'(B) FO'!AL68)*2),"Yes","")</f>
        <v/>
      </c>
      <c r="AH68" s="137" t="str">
        <f>IF('(B) FO'!C68&gt;MAX('(B) FO'!D68:'(B) FO'!G68),"Yes","")</f>
        <v/>
      </c>
      <c r="AI68" s="137" t="str">
        <f>IF('(B) FO'!C68&lt;MIN('(B) FO'!D68:'(B) FO'!G68),"Yes","")</f>
        <v/>
      </c>
    </row>
    <row r="69" spans="1:35" x14ac:dyDescent="0.3">
      <c r="A69" s="137" t="str">
        <f>'FOD (ALL)'!B69</f>
        <v>BHARATFORG</v>
      </c>
      <c r="B69" s="146">
        <f>'FOD (ALL)'!C69</f>
        <v>44007</v>
      </c>
      <c r="C69" s="137" t="str">
        <f>'(B) FO'!H69</f>
        <v>N</v>
      </c>
      <c r="D69" s="137" t="str">
        <f>'(B) FO'!I69</f>
        <v>Y</v>
      </c>
      <c r="E69" s="137" t="str">
        <f>'(B) FO'!J69</f>
        <v>Y</v>
      </c>
      <c r="F69" s="137" t="str">
        <f>'(B) FO'!K69</f>
        <v>Y</v>
      </c>
      <c r="H69" s="137" t="str">
        <f>'(B) FO'!AM69</f>
        <v>Y</v>
      </c>
      <c r="I69" s="137" t="str">
        <f>'(B) FO'!AN69</f>
        <v>Y</v>
      </c>
      <c r="J69" s="137" t="str">
        <f>'(B) FO'!AO69</f>
        <v>Y</v>
      </c>
      <c r="K69" s="137" t="str">
        <f>'(B) FO'!AP69</f>
        <v>Y</v>
      </c>
      <c r="M69" s="137" t="str">
        <f>'(B) FO'!BS69</f>
        <v>Y</v>
      </c>
      <c r="N69" s="137" t="str">
        <f>'(B) FO'!BT69</f>
        <v>Y</v>
      </c>
      <c r="O69" s="137" t="str">
        <f>'(B) FO'!BU69</f>
        <v>Y</v>
      </c>
      <c r="P69" s="137" t="str">
        <f>'(B) FO'!BV69</f>
        <v>N</v>
      </c>
      <c r="R69" s="137" t="str">
        <f>'(B) FO'!BC69</f>
        <v>Y</v>
      </c>
      <c r="S69" s="137" t="str">
        <f>'(B) FO'!BD69</f>
        <v>Y</v>
      </c>
      <c r="T69" s="137" t="str">
        <f>'(B) FO'!BE69</f>
        <v>Y</v>
      </c>
      <c r="U69" s="137" t="str">
        <f>'(B) FO'!BF69</f>
        <v>N</v>
      </c>
      <c r="W69" s="137">
        <f>'(B) FO'!C69</f>
        <v>284.45</v>
      </c>
      <c r="X69" s="137">
        <f>'(B) FO'!X69</f>
        <v>293.39999999999998</v>
      </c>
      <c r="Y69" s="137">
        <f>'(B) FO'!AC69</f>
        <v>277.60000000000002</v>
      </c>
      <c r="Z69" s="137">
        <f>('(B) FO'!X69+'(B) FO'!AC69+'(B) FO'!C69)/3</f>
        <v>285.15000000000003</v>
      </c>
      <c r="AB69" s="137" t="str">
        <f>IF('(B) FO'!BN69&gt;MAX('(B) FO'!BO69:'(B) FO'!BR69),"Yes","")</f>
        <v>Yes</v>
      </c>
      <c r="AC69" s="137" t="str">
        <f>IF('(B) FO'!AH69&gt;MAX('(B) FO'!AI69:'(B) FO'!AL69),"Yes","")</f>
        <v>Yes</v>
      </c>
      <c r="AE69" s="137" t="str">
        <f>IF('(B) FO'!BN69&gt;(AVERAGE('(B) FO'!BO69:'(B) FO'!BR69)*2),"Yes","")</f>
        <v>Yes</v>
      </c>
      <c r="AF69" s="137" t="str">
        <f>IF('(B) FO'!AH69&gt;(AVERAGE('(B) FO'!AI69:'(B) FO'!AL69)*2),"Yes","")</f>
        <v>Yes</v>
      </c>
      <c r="AH69" s="137" t="str">
        <f>IF('(B) FO'!C69&gt;MAX('(B) FO'!D69:'(B) FO'!G69),"Yes","")</f>
        <v/>
      </c>
      <c r="AI69" s="137" t="str">
        <f>IF('(B) FO'!C69&lt;MIN('(B) FO'!D69:'(B) FO'!G69),"Yes","")</f>
        <v/>
      </c>
    </row>
    <row r="70" spans="1:35" x14ac:dyDescent="0.3">
      <c r="A70" s="137" t="str">
        <f>'FOD (ALL)'!B70</f>
        <v>BHARATFORG</v>
      </c>
      <c r="B70" s="146">
        <f>'FOD (ALL)'!C70</f>
        <v>44042</v>
      </c>
      <c r="C70" s="137" t="str">
        <f>'(B) FO'!H70</f>
        <v>N</v>
      </c>
      <c r="D70" s="137" t="str">
        <f>'(B) FO'!I70</f>
        <v>Y</v>
      </c>
      <c r="E70" s="137" t="str">
        <f>'(B) FO'!J70</f>
        <v>Y</v>
      </c>
      <c r="F70" s="137" t="str">
        <f>'(B) FO'!K70</f>
        <v>Y</v>
      </c>
      <c r="H70" s="137" t="str">
        <f>'(B) FO'!AM70</f>
        <v>Y</v>
      </c>
      <c r="I70" s="137" t="str">
        <f>'(B) FO'!AN70</f>
        <v>Y</v>
      </c>
      <c r="J70" s="137" t="str">
        <f>'(B) FO'!AO70</f>
        <v>Y</v>
      </c>
      <c r="K70" s="137" t="str">
        <f>'(B) FO'!AP70</f>
        <v>Y</v>
      </c>
      <c r="M70" s="137" t="str">
        <f>'(B) FO'!BS70</f>
        <v>Y</v>
      </c>
      <c r="N70" s="137" t="str">
        <f>'(B) FO'!BT70</f>
        <v>Y</v>
      </c>
      <c r="O70" s="137" t="str">
        <f>'(B) FO'!BU70</f>
        <v>Y</v>
      </c>
      <c r="P70" s="137" t="str">
        <f>'(B) FO'!BV70</f>
        <v>Y</v>
      </c>
      <c r="R70" s="137" t="str">
        <f>'(B) FO'!BC70</f>
        <v>Y</v>
      </c>
      <c r="S70" s="137" t="str">
        <f>'(B) FO'!BD70</f>
        <v>Y</v>
      </c>
      <c r="T70" s="137" t="str">
        <f>'(B) FO'!BE70</f>
        <v>Y</v>
      </c>
      <c r="U70" s="137" t="str">
        <f>'(B) FO'!BF70</f>
        <v>Y</v>
      </c>
      <c r="W70" s="137">
        <f>'(B) FO'!C70</f>
        <v>286.64999999999998</v>
      </c>
      <c r="X70" s="137">
        <f>'(B) FO'!X70</f>
        <v>0</v>
      </c>
      <c r="Y70" s="137">
        <f>'(B) FO'!AC70</f>
        <v>0</v>
      </c>
      <c r="Z70" s="137">
        <f>('(B) FO'!X70+'(B) FO'!AC70+'(B) FO'!C70)/3</f>
        <v>95.55</v>
      </c>
      <c r="AB70" s="137" t="str">
        <f>IF('(B) FO'!BN70&gt;MAX('(B) FO'!BO70:'(B) FO'!BR70),"Yes","")</f>
        <v/>
      </c>
      <c r="AC70" s="137" t="str">
        <f>IF('(B) FO'!AH70&gt;MAX('(B) FO'!AI70:'(B) FO'!AL70),"Yes","")</f>
        <v/>
      </c>
      <c r="AE70" s="137" t="str">
        <f>IF('(B) FO'!BN70&gt;(AVERAGE('(B) FO'!BO70:'(B) FO'!BR70)*2),"Yes","")</f>
        <v/>
      </c>
      <c r="AF70" s="137" t="str">
        <f>IF('(B) FO'!AH70&gt;(AVERAGE('(B) FO'!AI70:'(B) FO'!AL70)*2),"Yes","")</f>
        <v/>
      </c>
      <c r="AH70" s="137" t="str">
        <f>IF('(B) FO'!C70&gt;MAX('(B) FO'!D70:'(B) FO'!G70),"Yes","")</f>
        <v/>
      </c>
      <c r="AI70" s="137" t="str">
        <f>IF('(B) FO'!C70&lt;MIN('(B) FO'!D70:'(B) FO'!G70),"Yes","")</f>
        <v/>
      </c>
    </row>
    <row r="71" spans="1:35" x14ac:dyDescent="0.3">
      <c r="A71" s="137" t="str">
        <f>'FOD (ALL)'!B71</f>
        <v>BHARTIARTL</v>
      </c>
      <c r="B71" s="146">
        <f>'FOD (ALL)'!C71</f>
        <v>43979</v>
      </c>
      <c r="C71" s="137" t="str">
        <f>'(B) FO'!H71</f>
        <v>Y</v>
      </c>
      <c r="D71" s="137" t="str">
        <f>'(B) FO'!I71</f>
        <v>N</v>
      </c>
      <c r="E71" s="137" t="str">
        <f>'(B) FO'!J71</f>
        <v>N</v>
      </c>
      <c r="F71" s="137" t="str">
        <f>'(B) FO'!K71</f>
        <v>Y</v>
      </c>
      <c r="H71" s="137" t="str">
        <f>'(B) FO'!AM71</f>
        <v>N</v>
      </c>
      <c r="I71" s="137" t="str">
        <f>'(B) FO'!AN71</f>
        <v>N</v>
      </c>
      <c r="J71" s="137" t="str">
        <f>'(B) FO'!AO71</f>
        <v>N</v>
      </c>
      <c r="K71" s="137" t="str">
        <f>'(B) FO'!AP71</f>
        <v>N</v>
      </c>
      <c r="M71" s="137" t="str">
        <f>'(B) FO'!BS71</f>
        <v>N</v>
      </c>
      <c r="N71" s="137" t="str">
        <f>'(B) FO'!BT71</f>
        <v>N</v>
      </c>
      <c r="O71" s="137" t="str">
        <f>'(B) FO'!BU71</f>
        <v>N</v>
      </c>
      <c r="P71" s="137" t="str">
        <f>'(B) FO'!BV71</f>
        <v>Y</v>
      </c>
      <c r="R71" s="137" t="str">
        <f>'(B) FO'!BC71</f>
        <v>N</v>
      </c>
      <c r="S71" s="137" t="str">
        <f>'(B) FO'!BD71</f>
        <v>N</v>
      </c>
      <c r="T71" s="137" t="str">
        <f>'(B) FO'!BE71</f>
        <v>N</v>
      </c>
      <c r="U71" s="137" t="str">
        <f>'(B) FO'!BF71</f>
        <v>Y</v>
      </c>
      <c r="W71" s="137">
        <f>'(B) FO'!C71</f>
        <v>592.35</v>
      </c>
      <c r="X71" s="137">
        <f>'(B) FO'!X71</f>
        <v>595.85</v>
      </c>
      <c r="Y71" s="137">
        <f>'(B) FO'!AC71</f>
        <v>586.54999999999995</v>
      </c>
      <c r="Z71" s="137">
        <f>('(B) FO'!X71+'(B) FO'!AC71+'(B) FO'!C71)/3</f>
        <v>591.58333333333337</v>
      </c>
      <c r="AB71" s="137" t="str">
        <f>IF('(B) FO'!BN71&gt;MAX('(B) FO'!BO71:'(B) FO'!BR71),"Yes","")</f>
        <v/>
      </c>
      <c r="AC71" s="137" t="str">
        <f>IF('(B) FO'!AH71&gt;MAX('(B) FO'!AI71:'(B) FO'!AL71),"Yes","")</f>
        <v/>
      </c>
      <c r="AE71" s="137" t="str">
        <f>IF('(B) FO'!BN71&gt;(AVERAGE('(B) FO'!BO71:'(B) FO'!BR71)*2),"Yes","")</f>
        <v/>
      </c>
      <c r="AF71" s="137" t="str">
        <f>IF('(B) FO'!AH71&gt;(AVERAGE('(B) FO'!AI71:'(B) FO'!AL71)*2),"Yes","")</f>
        <v/>
      </c>
      <c r="AH71" s="137" t="str">
        <f>IF('(B) FO'!C71&gt;MAX('(B) FO'!D71:'(B) FO'!G71),"Yes","")</f>
        <v/>
      </c>
      <c r="AI71" s="137" t="str">
        <f>IF('(B) FO'!C71&lt;MIN('(B) FO'!D71:'(B) FO'!G71),"Yes","")</f>
        <v/>
      </c>
    </row>
    <row r="72" spans="1:35" x14ac:dyDescent="0.3">
      <c r="A72" s="137" t="str">
        <f>'FOD (ALL)'!B72</f>
        <v>BHARTIARTL</v>
      </c>
      <c r="B72" s="146">
        <f>'FOD (ALL)'!C72</f>
        <v>44007</v>
      </c>
      <c r="C72" s="137" t="str">
        <f>'(B) FO'!H72</f>
        <v>N</v>
      </c>
      <c r="D72" s="137" t="str">
        <f>'(B) FO'!I72</f>
        <v>N</v>
      </c>
      <c r="E72" s="137" t="str">
        <f>'(B) FO'!J72</f>
        <v>N</v>
      </c>
      <c r="F72" s="137" t="str">
        <f>'(B) FO'!K72</f>
        <v>Y</v>
      </c>
      <c r="H72" s="137" t="str">
        <f>'(B) FO'!AM72</f>
        <v>Y</v>
      </c>
      <c r="I72" s="137" t="str">
        <f>'(B) FO'!AN72</f>
        <v>Y</v>
      </c>
      <c r="J72" s="137" t="str">
        <f>'(B) FO'!AO72</f>
        <v>Y</v>
      </c>
      <c r="K72" s="137" t="str">
        <f>'(B) FO'!AP72</f>
        <v>Y</v>
      </c>
      <c r="M72" s="137" t="str">
        <f>'(B) FO'!BS72</f>
        <v>Y</v>
      </c>
      <c r="N72" s="137" t="str">
        <f>'(B) FO'!BT72</f>
        <v>Y</v>
      </c>
      <c r="O72" s="137" t="str">
        <f>'(B) FO'!BU72</f>
        <v>N</v>
      </c>
      <c r="P72" s="137" t="str">
        <f>'(B) FO'!BV72</f>
        <v>Y</v>
      </c>
      <c r="R72" s="137" t="str">
        <f>'(B) FO'!BC72</f>
        <v>Y</v>
      </c>
      <c r="S72" s="137" t="str">
        <f>'(B) FO'!BD72</f>
        <v>Y</v>
      </c>
      <c r="T72" s="137" t="str">
        <f>'(B) FO'!BE72</f>
        <v>N</v>
      </c>
      <c r="U72" s="137" t="str">
        <f>'(B) FO'!BF72</f>
        <v>Y</v>
      </c>
      <c r="W72" s="137">
        <f>'(B) FO'!C72</f>
        <v>593.65</v>
      </c>
      <c r="X72" s="137">
        <f>'(B) FO'!X72</f>
        <v>597.45000000000005</v>
      </c>
      <c r="Y72" s="137">
        <f>'(B) FO'!AC72</f>
        <v>587.95000000000005</v>
      </c>
      <c r="Z72" s="137">
        <f>('(B) FO'!X72+'(B) FO'!AC72+'(B) FO'!C72)/3</f>
        <v>593.01666666666677</v>
      </c>
      <c r="AB72" s="137" t="str">
        <f>IF('(B) FO'!BN72&gt;MAX('(B) FO'!BO72:'(B) FO'!BR72),"Yes","")</f>
        <v>Yes</v>
      </c>
      <c r="AC72" s="137" t="str">
        <f>IF('(B) FO'!AH72&gt;MAX('(B) FO'!AI72:'(B) FO'!AL72),"Yes","")</f>
        <v>Yes</v>
      </c>
      <c r="AE72" s="137" t="str">
        <f>IF('(B) FO'!BN72&gt;(AVERAGE('(B) FO'!BO72:'(B) FO'!BR72)*2),"Yes","")</f>
        <v>Yes</v>
      </c>
      <c r="AF72" s="137" t="str">
        <f>IF('(B) FO'!AH72&gt;(AVERAGE('(B) FO'!AI72:'(B) FO'!AL72)*2),"Yes","")</f>
        <v>Yes</v>
      </c>
      <c r="AH72" s="137" t="str">
        <f>IF('(B) FO'!C72&gt;MAX('(B) FO'!D72:'(B) FO'!G72),"Yes","")</f>
        <v/>
      </c>
      <c r="AI72" s="137" t="str">
        <f>IF('(B) FO'!C72&lt;MIN('(B) FO'!D72:'(B) FO'!G72),"Yes","")</f>
        <v/>
      </c>
    </row>
    <row r="73" spans="1:35" x14ac:dyDescent="0.3">
      <c r="A73" s="137" t="str">
        <f>'FOD (ALL)'!B73</f>
        <v>BHARTIARTL</v>
      </c>
      <c r="B73" s="146">
        <f>'FOD (ALL)'!C73</f>
        <v>44042</v>
      </c>
      <c r="C73" s="137" t="str">
        <f>'(B) FO'!H73</f>
        <v>Y</v>
      </c>
      <c r="D73" s="137" t="str">
        <f>'(B) FO'!I73</f>
        <v>N</v>
      </c>
      <c r="E73" s="137" t="str">
        <f>'(B) FO'!J73</f>
        <v>N</v>
      </c>
      <c r="F73" s="137" t="str">
        <f>'(B) FO'!K73</f>
        <v>Y</v>
      </c>
      <c r="H73" s="137" t="str">
        <f>'(B) FO'!AM73</f>
        <v>Y</v>
      </c>
      <c r="I73" s="137" t="str">
        <f>'(B) FO'!AN73</f>
        <v>Y</v>
      </c>
      <c r="J73" s="137" t="str">
        <f>'(B) FO'!AO73</f>
        <v>N</v>
      </c>
      <c r="K73" s="137" t="str">
        <f>'(B) FO'!AP73</f>
        <v>Y</v>
      </c>
      <c r="M73" s="137" t="str">
        <f>'(B) FO'!BS73</f>
        <v>N</v>
      </c>
      <c r="N73" s="137" t="str">
        <f>'(B) FO'!BT73</f>
        <v>N</v>
      </c>
      <c r="O73" s="137" t="str">
        <f>'(B) FO'!BU73</f>
        <v>N</v>
      </c>
      <c r="P73" s="137" t="str">
        <f>'(B) FO'!BV73</f>
        <v>Y</v>
      </c>
      <c r="R73" s="137" t="str">
        <f>'(B) FO'!BC73</f>
        <v>N</v>
      </c>
      <c r="S73" s="137" t="str">
        <f>'(B) FO'!BD73</f>
        <v>N</v>
      </c>
      <c r="T73" s="137" t="str">
        <f>'(B) FO'!BE73</f>
        <v>N</v>
      </c>
      <c r="U73" s="137" t="str">
        <f>'(B) FO'!BF73</f>
        <v>Y</v>
      </c>
      <c r="W73" s="137">
        <f>'(B) FO'!C73</f>
        <v>594.29999999999995</v>
      </c>
      <c r="X73" s="137">
        <f>'(B) FO'!X73</f>
        <v>596.1</v>
      </c>
      <c r="Y73" s="137">
        <f>'(B) FO'!AC73</f>
        <v>590</v>
      </c>
      <c r="Z73" s="137">
        <f>('(B) FO'!X73+'(B) FO'!AC73+'(B) FO'!C73)/3</f>
        <v>593.46666666666658</v>
      </c>
      <c r="AB73" s="137" t="str">
        <f>IF('(B) FO'!BN73&gt;MAX('(B) FO'!BO73:'(B) FO'!BR73),"Yes","")</f>
        <v/>
      </c>
      <c r="AC73" s="137" t="str">
        <f>IF('(B) FO'!AH73&gt;MAX('(B) FO'!AI73:'(B) FO'!AL73),"Yes","")</f>
        <v/>
      </c>
      <c r="AE73" s="137" t="str">
        <f>IF('(B) FO'!BN73&gt;(AVERAGE('(B) FO'!BO73:'(B) FO'!BR73)*2),"Yes","")</f>
        <v/>
      </c>
      <c r="AF73" s="137" t="str">
        <f>IF('(B) FO'!AH73&gt;(AVERAGE('(B) FO'!AI73:'(B) FO'!AL73)*2),"Yes","")</f>
        <v/>
      </c>
      <c r="AH73" s="137" t="str">
        <f>IF('(B) FO'!C73&gt;MAX('(B) FO'!D73:'(B) FO'!G73),"Yes","")</f>
        <v/>
      </c>
      <c r="AI73" s="137" t="str">
        <f>IF('(B) FO'!C73&lt;MIN('(B) FO'!D73:'(B) FO'!G73),"Yes","")</f>
        <v/>
      </c>
    </row>
    <row r="74" spans="1:35" x14ac:dyDescent="0.3">
      <c r="A74" s="137" t="str">
        <f>'FOD (ALL)'!B74</f>
        <v>BHEL</v>
      </c>
      <c r="B74" s="146">
        <f>'FOD (ALL)'!C74</f>
        <v>43979</v>
      </c>
      <c r="C74" s="137" t="str">
        <f>'(B) FO'!H74</f>
        <v>N</v>
      </c>
      <c r="D74" s="137" t="str">
        <f>'(B) FO'!I74</f>
        <v>N</v>
      </c>
      <c r="E74" s="137" t="str">
        <f>'(B) FO'!J74</f>
        <v>Y</v>
      </c>
      <c r="F74" s="137" t="str">
        <f>'(B) FO'!K74</f>
        <v>N</v>
      </c>
      <c r="H74" s="137" t="str">
        <f>'(B) FO'!AM74</f>
        <v>N</v>
      </c>
      <c r="I74" s="137" t="str">
        <f>'(B) FO'!AN74</f>
        <v>N</v>
      </c>
      <c r="J74" s="137" t="str">
        <f>'(B) FO'!AO74</f>
        <v>Y</v>
      </c>
      <c r="K74" s="137" t="str">
        <f>'(B) FO'!AP74</f>
        <v>N</v>
      </c>
      <c r="M74" s="137" t="str">
        <f>'(B) FO'!BS74</f>
        <v>Y</v>
      </c>
      <c r="N74" s="137" t="str">
        <f>'(B) FO'!BT74</f>
        <v>N</v>
      </c>
      <c r="O74" s="137" t="str">
        <f>'(B) FO'!BU74</f>
        <v>Y</v>
      </c>
      <c r="P74" s="137" t="str">
        <f>'(B) FO'!BV74</f>
        <v>N</v>
      </c>
      <c r="R74" s="137" t="str">
        <f>'(B) FO'!BC74</f>
        <v>Y</v>
      </c>
      <c r="S74" s="137" t="str">
        <f>'(B) FO'!BD74</f>
        <v>N</v>
      </c>
      <c r="T74" s="137" t="str">
        <f>'(B) FO'!BE74</f>
        <v>Y</v>
      </c>
      <c r="U74" s="137" t="str">
        <f>'(B) FO'!BF74</f>
        <v>N</v>
      </c>
      <c r="W74" s="137">
        <f>'(B) FO'!C74</f>
        <v>24.65</v>
      </c>
      <c r="X74" s="137">
        <f>'(B) FO'!X74</f>
        <v>25.55</v>
      </c>
      <c r="Y74" s="137">
        <f>'(B) FO'!AC74</f>
        <v>24.15</v>
      </c>
      <c r="Z74" s="137">
        <f>('(B) FO'!X74+'(B) FO'!AC74+'(B) FO'!C74)/3</f>
        <v>24.783333333333331</v>
      </c>
      <c r="AB74" s="137" t="str">
        <f>IF('(B) FO'!BN74&gt;MAX('(B) FO'!BO74:'(B) FO'!BR74),"Yes","")</f>
        <v/>
      </c>
      <c r="AC74" s="137" t="str">
        <f>IF('(B) FO'!AH74&gt;MAX('(B) FO'!AI74:'(B) FO'!AL74),"Yes","")</f>
        <v/>
      </c>
      <c r="AE74" s="137" t="str">
        <f>IF('(B) FO'!BN74&gt;(AVERAGE('(B) FO'!BO74:'(B) FO'!BR74)*2),"Yes","")</f>
        <v/>
      </c>
      <c r="AF74" s="137" t="str">
        <f>IF('(B) FO'!AH74&gt;(AVERAGE('(B) FO'!AI74:'(B) FO'!AL74)*2),"Yes","")</f>
        <v/>
      </c>
      <c r="AH74" s="137" t="str">
        <f>IF('(B) FO'!C74&gt;MAX('(B) FO'!D74:'(B) FO'!G74),"Yes","")</f>
        <v/>
      </c>
      <c r="AI74" s="137" t="str">
        <f>IF('(B) FO'!C74&lt;MIN('(B) FO'!D74:'(B) FO'!G74),"Yes","")</f>
        <v>Yes</v>
      </c>
    </row>
    <row r="75" spans="1:35" x14ac:dyDescent="0.3">
      <c r="A75" s="137" t="str">
        <f>'FOD (ALL)'!B75</f>
        <v>BHEL</v>
      </c>
      <c r="B75" s="146">
        <f>'FOD (ALL)'!C75</f>
        <v>44007</v>
      </c>
      <c r="C75" s="137" t="str">
        <f>'(B) FO'!H75</f>
        <v>N</v>
      </c>
      <c r="D75" s="137" t="str">
        <f>'(B) FO'!I75</f>
        <v>N</v>
      </c>
      <c r="E75" s="137" t="str">
        <f>'(B) FO'!J75</f>
        <v>Y</v>
      </c>
      <c r="F75" s="137" t="str">
        <f>'(B) FO'!K75</f>
        <v>N</v>
      </c>
      <c r="H75" s="137" t="str">
        <f>'(B) FO'!AM75</f>
        <v>Y</v>
      </c>
      <c r="I75" s="137" t="str">
        <f>'(B) FO'!AN75</f>
        <v>Y</v>
      </c>
      <c r="J75" s="137" t="str">
        <f>'(B) FO'!AO75</f>
        <v>Y</v>
      </c>
      <c r="K75" s="137" t="str">
        <f>'(B) FO'!AP75</f>
        <v>Y</v>
      </c>
      <c r="M75" s="137" t="str">
        <f>'(B) FO'!BS75</f>
        <v>Y</v>
      </c>
      <c r="N75" s="137" t="str">
        <f>'(B) FO'!BT75</f>
        <v>N</v>
      </c>
      <c r="O75" s="137" t="str">
        <f>'(B) FO'!BU75</f>
        <v>Y</v>
      </c>
      <c r="P75" s="137" t="str">
        <f>'(B) FO'!BV75</f>
        <v>N</v>
      </c>
      <c r="R75" s="137" t="str">
        <f>'(B) FO'!BC75</f>
        <v>Y</v>
      </c>
      <c r="S75" s="137" t="str">
        <f>'(B) FO'!BD75</f>
        <v>N</v>
      </c>
      <c r="T75" s="137" t="str">
        <f>'(B) FO'!BE75</f>
        <v>Y</v>
      </c>
      <c r="U75" s="137" t="str">
        <f>'(B) FO'!BF75</f>
        <v>N</v>
      </c>
      <c r="W75" s="137">
        <f>'(B) FO'!C75</f>
        <v>24.7</v>
      </c>
      <c r="X75" s="137">
        <f>'(B) FO'!X75</f>
        <v>25.6</v>
      </c>
      <c r="Y75" s="137">
        <f>'(B) FO'!AC75</f>
        <v>24.25</v>
      </c>
      <c r="Z75" s="137">
        <f>('(B) FO'!X75+'(B) FO'!AC75+'(B) FO'!C75)/3</f>
        <v>24.849999999999998</v>
      </c>
      <c r="AB75" s="137" t="str">
        <f>IF('(B) FO'!BN75&gt;MAX('(B) FO'!BO75:'(B) FO'!BR75),"Yes","")</f>
        <v>Yes</v>
      </c>
      <c r="AC75" s="137" t="str">
        <f>IF('(B) FO'!AH75&gt;MAX('(B) FO'!AI75:'(B) FO'!AL75),"Yes","")</f>
        <v>Yes</v>
      </c>
      <c r="AE75" s="137" t="str">
        <f>IF('(B) FO'!BN75&gt;(AVERAGE('(B) FO'!BO75:'(B) FO'!BR75)*2),"Yes","")</f>
        <v>Yes</v>
      </c>
      <c r="AF75" s="137" t="str">
        <f>IF('(B) FO'!AH75&gt;(AVERAGE('(B) FO'!AI75:'(B) FO'!AL75)*2),"Yes","")</f>
        <v/>
      </c>
      <c r="AH75" s="137" t="str">
        <f>IF('(B) FO'!C75&gt;MAX('(B) FO'!D75:'(B) FO'!G75),"Yes","")</f>
        <v/>
      </c>
      <c r="AI75" s="137" t="str">
        <f>IF('(B) FO'!C75&lt;MIN('(B) FO'!D75:'(B) FO'!G75),"Yes","")</f>
        <v>Yes</v>
      </c>
    </row>
    <row r="76" spans="1:35" x14ac:dyDescent="0.3">
      <c r="A76" s="137" t="str">
        <f>'FOD (ALL)'!B76</f>
        <v>BHEL</v>
      </c>
      <c r="B76" s="146">
        <f>'FOD (ALL)'!C76</f>
        <v>44042</v>
      </c>
      <c r="C76" s="137" t="str">
        <f>'(B) FO'!H76</f>
        <v>N</v>
      </c>
      <c r="D76" s="137" t="str">
        <f>'(B) FO'!I76</f>
        <v>N</v>
      </c>
      <c r="E76" s="137" t="str">
        <f>'(B) FO'!J76</f>
        <v>Y</v>
      </c>
      <c r="F76" s="137" t="str">
        <f>'(B) FO'!K76</f>
        <v>N</v>
      </c>
      <c r="H76" s="137" t="str">
        <f>'(B) FO'!AM76</f>
        <v>Y</v>
      </c>
      <c r="I76" s="137" t="str">
        <f>'(B) FO'!AN76</f>
        <v>Y</v>
      </c>
      <c r="J76" s="137" t="str">
        <f>'(B) FO'!AO76</f>
        <v>N</v>
      </c>
      <c r="K76" s="137" t="str">
        <f>'(B) FO'!AP76</f>
        <v>Y</v>
      </c>
      <c r="M76" s="137" t="str">
        <f>'(B) FO'!BS76</f>
        <v>Y</v>
      </c>
      <c r="N76" s="137" t="str">
        <f>'(B) FO'!BT76</f>
        <v>N</v>
      </c>
      <c r="O76" s="137" t="str">
        <f>'(B) FO'!BU76</f>
        <v>Y</v>
      </c>
      <c r="P76" s="137" t="str">
        <f>'(B) FO'!BV76</f>
        <v>N</v>
      </c>
      <c r="R76" s="137" t="str">
        <f>'(B) FO'!BC76</f>
        <v>Y</v>
      </c>
      <c r="S76" s="137" t="str">
        <f>'(B) FO'!BD76</f>
        <v>N</v>
      </c>
      <c r="T76" s="137" t="str">
        <f>'(B) FO'!BE76</f>
        <v>Y</v>
      </c>
      <c r="U76" s="137" t="str">
        <f>'(B) FO'!BF76</f>
        <v>N</v>
      </c>
      <c r="W76" s="137">
        <f>'(B) FO'!C76</f>
        <v>24.75</v>
      </c>
      <c r="X76" s="137">
        <f>'(B) FO'!X76</f>
        <v>25.5</v>
      </c>
      <c r="Y76" s="137">
        <f>'(B) FO'!AC76</f>
        <v>24.6</v>
      </c>
      <c r="Z76" s="137">
        <f>('(B) FO'!X76+'(B) FO'!AC76+'(B) FO'!C76)/3</f>
        <v>24.95</v>
      </c>
      <c r="AB76" s="137" t="str">
        <f>IF('(B) FO'!BN76&gt;MAX('(B) FO'!BO76:'(B) FO'!BR76),"Yes","")</f>
        <v>Yes</v>
      </c>
      <c r="AC76" s="137" t="str">
        <f>IF('(B) FO'!AH76&gt;MAX('(B) FO'!AI76:'(B) FO'!AL76),"Yes","")</f>
        <v>Yes</v>
      </c>
      <c r="AE76" s="137" t="str">
        <f>IF('(B) FO'!BN76&gt;(AVERAGE('(B) FO'!BO76:'(B) FO'!BR76)*2),"Yes","")</f>
        <v>Yes</v>
      </c>
      <c r="AF76" s="137" t="str">
        <f>IF('(B) FO'!AH76&gt;(AVERAGE('(B) FO'!AI76:'(B) FO'!AL76)*2),"Yes","")</f>
        <v/>
      </c>
      <c r="AH76" s="137" t="str">
        <f>IF('(B) FO'!C76&gt;MAX('(B) FO'!D76:'(B) FO'!G76),"Yes","")</f>
        <v/>
      </c>
      <c r="AI76" s="137" t="str">
        <f>IF('(B) FO'!C76&lt;MIN('(B) FO'!D76:'(B) FO'!G76),"Yes","")</f>
        <v>Yes</v>
      </c>
    </row>
    <row r="77" spans="1:35" x14ac:dyDescent="0.3">
      <c r="A77" s="137" t="str">
        <f>'FOD (ALL)'!B77</f>
        <v>BIOCON</v>
      </c>
      <c r="B77" s="146">
        <f>'FOD (ALL)'!C77</f>
        <v>43979</v>
      </c>
      <c r="C77" s="137" t="str">
        <f>'(B) FO'!H77</f>
        <v>N</v>
      </c>
      <c r="D77" s="137" t="str">
        <f>'(B) FO'!I77</f>
        <v>Y</v>
      </c>
      <c r="E77" s="137" t="str">
        <f>'(B) FO'!J77</f>
        <v>Y</v>
      </c>
      <c r="F77" s="137" t="str">
        <f>'(B) FO'!K77</f>
        <v>Y</v>
      </c>
      <c r="H77" s="137" t="str">
        <f>'(B) FO'!AM77</f>
        <v>N</v>
      </c>
      <c r="I77" s="137" t="str">
        <f>'(B) FO'!AN77</f>
        <v>N</v>
      </c>
      <c r="J77" s="137" t="str">
        <f>'(B) FO'!AO77</f>
        <v>N</v>
      </c>
      <c r="K77" s="137" t="str">
        <f>'(B) FO'!AP77</f>
        <v>N</v>
      </c>
      <c r="M77" s="137" t="str">
        <f>'(B) FO'!BS77</f>
        <v>N</v>
      </c>
      <c r="N77" s="137" t="str">
        <f>'(B) FO'!BT77</f>
        <v>Y</v>
      </c>
      <c r="O77" s="137" t="str">
        <f>'(B) FO'!BU77</f>
        <v>Y</v>
      </c>
      <c r="P77" s="137" t="str">
        <f>'(B) FO'!BV77</f>
        <v>N</v>
      </c>
      <c r="R77" s="137" t="str">
        <f>'(B) FO'!BC77</f>
        <v>N</v>
      </c>
      <c r="S77" s="137" t="str">
        <f>'(B) FO'!BD77</f>
        <v>Y</v>
      </c>
      <c r="T77" s="137" t="str">
        <f>'(B) FO'!BE77</f>
        <v>Y</v>
      </c>
      <c r="U77" s="137" t="str">
        <f>'(B) FO'!BF77</f>
        <v>N</v>
      </c>
      <c r="W77" s="137">
        <f>'(B) FO'!C77</f>
        <v>350</v>
      </c>
      <c r="X77" s="137">
        <f>'(B) FO'!X77</f>
        <v>356.55</v>
      </c>
      <c r="Y77" s="137">
        <f>'(B) FO'!AC77</f>
        <v>348.4</v>
      </c>
      <c r="Z77" s="137">
        <f>('(B) FO'!X77+'(B) FO'!AC77+'(B) FO'!C77)/3</f>
        <v>351.65000000000003</v>
      </c>
      <c r="AB77" s="137" t="str">
        <f>IF('(B) FO'!BN77&gt;MAX('(B) FO'!BO77:'(B) FO'!BR77),"Yes","")</f>
        <v/>
      </c>
      <c r="AC77" s="137" t="str">
        <f>IF('(B) FO'!AH77&gt;MAX('(B) FO'!AI77:'(B) FO'!AL77),"Yes","")</f>
        <v/>
      </c>
      <c r="AE77" s="137" t="str">
        <f>IF('(B) FO'!BN77&gt;(AVERAGE('(B) FO'!BO77:'(B) FO'!BR77)*2),"Yes","")</f>
        <v/>
      </c>
      <c r="AF77" s="137" t="str">
        <f>IF('(B) FO'!AH77&gt;(AVERAGE('(B) FO'!AI77:'(B) FO'!AL77)*2),"Yes","")</f>
        <v/>
      </c>
      <c r="AH77" s="137" t="str">
        <f>IF('(B) FO'!C77&gt;MAX('(B) FO'!D77:'(B) FO'!G77),"Yes","")</f>
        <v/>
      </c>
      <c r="AI77" s="137" t="str">
        <f>IF('(B) FO'!C77&lt;MIN('(B) FO'!D77:'(B) FO'!G77),"Yes","")</f>
        <v/>
      </c>
    </row>
    <row r="78" spans="1:35" x14ac:dyDescent="0.3">
      <c r="A78" s="137" t="str">
        <f>'FOD (ALL)'!B78</f>
        <v>BIOCON</v>
      </c>
      <c r="B78" s="146">
        <f>'FOD (ALL)'!C78</f>
        <v>44007</v>
      </c>
      <c r="C78" s="137" t="str">
        <f>'(B) FO'!H78</f>
        <v>N</v>
      </c>
      <c r="D78" s="137" t="str">
        <f>'(B) FO'!I78</f>
        <v>Y</v>
      </c>
      <c r="E78" s="137" t="str">
        <f>'(B) FO'!J78</f>
        <v>Y</v>
      </c>
      <c r="F78" s="137" t="str">
        <f>'(B) FO'!K78</f>
        <v>Y</v>
      </c>
      <c r="H78" s="137" t="str">
        <f>'(B) FO'!AM78</f>
        <v>Y</v>
      </c>
      <c r="I78" s="137" t="str">
        <f>'(B) FO'!AN78</f>
        <v>Y</v>
      </c>
      <c r="J78" s="137" t="str">
        <f>'(B) FO'!AO78</f>
        <v>Y</v>
      </c>
      <c r="K78" s="137" t="str">
        <f>'(B) FO'!AP78</f>
        <v>Y</v>
      </c>
      <c r="M78" s="137" t="str">
        <f>'(B) FO'!BS78</f>
        <v>Y</v>
      </c>
      <c r="N78" s="137" t="str">
        <f>'(B) FO'!BT78</f>
        <v>Y</v>
      </c>
      <c r="O78" s="137" t="str">
        <f>'(B) FO'!BU78</f>
        <v>Y</v>
      </c>
      <c r="P78" s="137" t="str">
        <f>'(B) FO'!BV78</f>
        <v>Y</v>
      </c>
      <c r="R78" s="137" t="str">
        <f>'(B) FO'!BC78</f>
        <v>Y</v>
      </c>
      <c r="S78" s="137" t="str">
        <f>'(B) FO'!BD78</f>
        <v>Y</v>
      </c>
      <c r="T78" s="137" t="str">
        <f>'(B) FO'!BE78</f>
        <v>Y</v>
      </c>
      <c r="U78" s="137" t="str">
        <f>'(B) FO'!BF78</f>
        <v>Y</v>
      </c>
      <c r="W78" s="137">
        <f>'(B) FO'!C78</f>
        <v>349</v>
      </c>
      <c r="X78" s="137">
        <f>'(B) FO'!X78</f>
        <v>354.5</v>
      </c>
      <c r="Y78" s="137">
        <f>'(B) FO'!AC78</f>
        <v>347</v>
      </c>
      <c r="Z78" s="137">
        <f>('(B) FO'!X78+'(B) FO'!AC78+'(B) FO'!C78)/3</f>
        <v>350.16666666666669</v>
      </c>
      <c r="AB78" s="137" t="str">
        <f>IF('(B) FO'!BN78&gt;MAX('(B) FO'!BO78:'(B) FO'!BR78),"Yes","")</f>
        <v>Yes</v>
      </c>
      <c r="AC78" s="137" t="str">
        <f>IF('(B) FO'!AH78&gt;MAX('(B) FO'!AI78:'(B) FO'!AL78),"Yes","")</f>
        <v>Yes</v>
      </c>
      <c r="AE78" s="137" t="str">
        <f>IF('(B) FO'!BN78&gt;(AVERAGE('(B) FO'!BO78:'(B) FO'!BR78)*2),"Yes","")</f>
        <v>Yes</v>
      </c>
      <c r="AF78" s="137" t="str">
        <f>IF('(B) FO'!AH78&gt;(AVERAGE('(B) FO'!AI78:'(B) FO'!AL78)*2),"Yes","")</f>
        <v/>
      </c>
      <c r="AH78" s="137" t="str">
        <f>IF('(B) FO'!C78&gt;MAX('(B) FO'!D78:'(B) FO'!G78),"Yes","")</f>
        <v/>
      </c>
      <c r="AI78" s="137" t="str">
        <f>IF('(B) FO'!C78&lt;MIN('(B) FO'!D78:'(B) FO'!G78),"Yes","")</f>
        <v/>
      </c>
    </row>
    <row r="79" spans="1:35" x14ac:dyDescent="0.3">
      <c r="A79" s="137" t="str">
        <f>'FOD (ALL)'!B79</f>
        <v>BIOCON</v>
      </c>
      <c r="B79" s="146">
        <f>'FOD (ALL)'!C79</f>
        <v>44042</v>
      </c>
      <c r="C79" s="137" t="str">
        <f>'(B) FO'!H79</f>
        <v>N</v>
      </c>
      <c r="D79" s="137" t="str">
        <f>'(B) FO'!I79</f>
        <v>Y</v>
      </c>
      <c r="E79" s="137" t="str">
        <f>'(B) FO'!J79</f>
        <v>Y</v>
      </c>
      <c r="F79" s="137" t="str">
        <f>'(B) FO'!K79</f>
        <v>Y</v>
      </c>
      <c r="H79" s="137" t="str">
        <f>'(B) FO'!AM79</f>
        <v>Y</v>
      </c>
      <c r="I79" s="137" t="str">
        <f>'(B) FO'!AN79</f>
        <v>Y</v>
      </c>
      <c r="J79" s="137" t="str">
        <f>'(B) FO'!AO79</f>
        <v>Y</v>
      </c>
      <c r="K79" s="137" t="str">
        <f>'(B) FO'!AP79</f>
        <v>Y</v>
      </c>
      <c r="M79" s="137" t="str">
        <f>'(B) FO'!BS79</f>
        <v>N</v>
      </c>
      <c r="N79" s="137" t="str">
        <f>'(B) FO'!BT79</f>
        <v>Y</v>
      </c>
      <c r="O79" s="137" t="str">
        <f>'(B) FO'!BU79</f>
        <v>Y</v>
      </c>
      <c r="P79" s="137" t="str">
        <f>'(B) FO'!BV79</f>
        <v>Y</v>
      </c>
      <c r="R79" s="137" t="str">
        <f>'(B) FO'!BC79</f>
        <v>N</v>
      </c>
      <c r="S79" s="137" t="str">
        <f>'(B) FO'!BD79</f>
        <v>Y</v>
      </c>
      <c r="T79" s="137" t="str">
        <f>'(B) FO'!BE79</f>
        <v>Y</v>
      </c>
      <c r="U79" s="137" t="str">
        <f>'(B) FO'!BF79</f>
        <v>Y</v>
      </c>
      <c r="W79" s="137">
        <f>'(B) FO'!C79</f>
        <v>349.1</v>
      </c>
      <c r="X79" s="137">
        <f>'(B) FO'!X79</f>
        <v>353</v>
      </c>
      <c r="Y79" s="137">
        <f>'(B) FO'!AC79</f>
        <v>346.4</v>
      </c>
      <c r="Z79" s="137">
        <f>('(B) FO'!X79+'(B) FO'!AC79+'(B) FO'!C79)/3</f>
        <v>349.5</v>
      </c>
      <c r="AB79" s="137" t="str">
        <f>IF('(B) FO'!BN79&gt;MAX('(B) FO'!BO79:'(B) FO'!BR79),"Yes","")</f>
        <v/>
      </c>
      <c r="AC79" s="137" t="str">
        <f>IF('(B) FO'!AH79&gt;MAX('(B) FO'!AI79:'(B) FO'!AL79),"Yes","")</f>
        <v>Yes</v>
      </c>
      <c r="AE79" s="137" t="str">
        <f>IF('(B) FO'!BN79&gt;(AVERAGE('(B) FO'!BO79:'(B) FO'!BR79)*2),"Yes","")</f>
        <v/>
      </c>
      <c r="AF79" s="137" t="str">
        <f>IF('(B) FO'!AH79&gt;(AVERAGE('(B) FO'!AI79:'(B) FO'!AL79)*2),"Yes","")</f>
        <v/>
      </c>
      <c r="AH79" s="137" t="str">
        <f>IF('(B) FO'!C79&gt;MAX('(B) FO'!D79:'(B) FO'!G79),"Yes","")</f>
        <v/>
      </c>
      <c r="AI79" s="137" t="str">
        <f>IF('(B) FO'!C79&lt;MIN('(B) FO'!D79:'(B) FO'!G79),"Yes","")</f>
        <v/>
      </c>
    </row>
    <row r="80" spans="1:35" x14ac:dyDescent="0.3">
      <c r="A80" s="137" t="str">
        <f>'FOD (ALL)'!B80</f>
        <v>BOSCHLTD</v>
      </c>
      <c r="B80" s="146">
        <f>'FOD (ALL)'!C80</f>
        <v>43979</v>
      </c>
      <c r="C80" s="137" t="str">
        <f>'(B) FO'!H80</f>
        <v>Y</v>
      </c>
      <c r="D80" s="137" t="str">
        <f>'(B) FO'!I80</f>
        <v>Y</v>
      </c>
      <c r="E80" s="137" t="str">
        <f>'(B) FO'!J80</f>
        <v>Y</v>
      </c>
      <c r="F80" s="137" t="str">
        <f>'(B) FO'!K80</f>
        <v>Y</v>
      </c>
      <c r="H80" s="137" t="str">
        <f>'(B) FO'!AM80</f>
        <v>N</v>
      </c>
      <c r="I80" s="137" t="str">
        <f>'(B) FO'!AN80</f>
        <v>Y</v>
      </c>
      <c r="J80" s="137" t="str">
        <f>'(B) FO'!AO80</f>
        <v>Y</v>
      </c>
      <c r="K80" s="137" t="str">
        <f>'(B) FO'!AP80</f>
        <v>Y</v>
      </c>
      <c r="M80" s="137" t="str">
        <f>'(B) FO'!BS80</f>
        <v>Y</v>
      </c>
      <c r="N80" s="137" t="str">
        <f>'(B) FO'!BT80</f>
        <v>N</v>
      </c>
      <c r="O80" s="137" t="str">
        <f>'(B) FO'!BU80</f>
        <v>Y</v>
      </c>
      <c r="P80" s="137" t="str">
        <f>'(B) FO'!BV80</f>
        <v>N</v>
      </c>
      <c r="R80" s="137" t="str">
        <f>'(B) FO'!BC80</f>
        <v>Y</v>
      </c>
      <c r="S80" s="137" t="str">
        <f>'(B) FO'!BD80</f>
        <v>N</v>
      </c>
      <c r="T80" s="137" t="str">
        <f>'(B) FO'!BE80</f>
        <v>Y</v>
      </c>
      <c r="U80" s="137" t="str">
        <f>'(B) FO'!BF80</f>
        <v>N</v>
      </c>
      <c r="W80" s="137">
        <f>'(B) FO'!C80</f>
        <v>9507.35</v>
      </c>
      <c r="X80" s="137">
        <f>'(B) FO'!X80</f>
        <v>9623.6</v>
      </c>
      <c r="Y80" s="137">
        <f>'(B) FO'!AC80</f>
        <v>9202.5499999999993</v>
      </c>
      <c r="Z80" s="137">
        <f>('(B) FO'!X80+'(B) FO'!AC80+'(B) FO'!C80)/3</f>
        <v>9444.5</v>
      </c>
      <c r="AB80" s="137" t="str">
        <f>IF('(B) FO'!BN80&gt;MAX('(B) FO'!BO80:'(B) FO'!BR80),"Yes","")</f>
        <v>Yes</v>
      </c>
      <c r="AC80" s="137" t="str">
        <f>IF('(B) FO'!AH80&gt;MAX('(B) FO'!AI80:'(B) FO'!AL80),"Yes","")</f>
        <v/>
      </c>
      <c r="AE80" s="137" t="str">
        <f>IF('(B) FO'!BN80&gt;(AVERAGE('(B) FO'!BO80:'(B) FO'!BR80)*2),"Yes","")</f>
        <v>Yes</v>
      </c>
      <c r="AF80" s="137" t="str">
        <f>IF('(B) FO'!AH80&gt;(AVERAGE('(B) FO'!AI80:'(B) FO'!AL80)*2),"Yes","")</f>
        <v/>
      </c>
      <c r="AH80" s="137" t="str">
        <f>IF('(B) FO'!C80&gt;MAX('(B) FO'!D80:'(B) FO'!G80),"Yes","")</f>
        <v>Yes</v>
      </c>
      <c r="AI80" s="137" t="str">
        <f>IF('(B) FO'!C80&lt;MIN('(B) FO'!D80:'(B) FO'!G80),"Yes","")</f>
        <v/>
      </c>
    </row>
    <row r="81" spans="1:35" x14ac:dyDescent="0.3">
      <c r="A81" s="137" t="str">
        <f>'FOD (ALL)'!B81</f>
        <v>BOSCHLTD</v>
      </c>
      <c r="B81" s="146">
        <f>'FOD (ALL)'!C81</f>
        <v>44007</v>
      </c>
      <c r="C81" s="137" t="str">
        <f>'(B) FO'!H81</f>
        <v>Y</v>
      </c>
      <c r="D81" s="137" t="str">
        <f>'(B) FO'!I81</f>
        <v>Y</v>
      </c>
      <c r="E81" s="137" t="str">
        <f>'(B) FO'!J81</f>
        <v>Y</v>
      </c>
      <c r="F81" s="137" t="str">
        <f>'(B) FO'!K81</f>
        <v>Y</v>
      </c>
      <c r="H81" s="137" t="str">
        <f>'(B) FO'!AM81</f>
        <v>Y</v>
      </c>
      <c r="I81" s="137" t="str">
        <f>'(B) FO'!AN81</f>
        <v>Y</v>
      </c>
      <c r="J81" s="137" t="str">
        <f>'(B) FO'!AO81</f>
        <v>Y</v>
      </c>
      <c r="K81" s="137" t="str">
        <f>'(B) FO'!AP81</f>
        <v>Y</v>
      </c>
      <c r="M81" s="137" t="str">
        <f>'(B) FO'!BS81</f>
        <v>Y</v>
      </c>
      <c r="N81" s="137" t="str">
        <f>'(B) FO'!BT81</f>
        <v>Y</v>
      </c>
      <c r="O81" s="137" t="str">
        <f>'(B) FO'!BU81</f>
        <v>Y</v>
      </c>
      <c r="P81" s="137" t="str">
        <f>'(B) FO'!BV81</f>
        <v>N</v>
      </c>
      <c r="R81" s="137" t="str">
        <f>'(B) FO'!BC81</f>
        <v>Y</v>
      </c>
      <c r="S81" s="137" t="str">
        <f>'(B) FO'!BD81</f>
        <v>Y</v>
      </c>
      <c r="T81" s="137" t="str">
        <f>'(B) FO'!BE81</f>
        <v>Y</v>
      </c>
      <c r="U81" s="137" t="str">
        <f>'(B) FO'!BF81</f>
        <v>N</v>
      </c>
      <c r="W81" s="137">
        <f>'(B) FO'!C81</f>
        <v>9530.4500000000007</v>
      </c>
      <c r="X81" s="137">
        <f>'(B) FO'!X81</f>
        <v>9621.7000000000007</v>
      </c>
      <c r="Y81" s="137">
        <f>'(B) FO'!AC81</f>
        <v>9219.85</v>
      </c>
      <c r="Z81" s="137">
        <f>('(B) FO'!X81+'(B) FO'!AC81+'(B) FO'!C81)/3</f>
        <v>9457.3333333333339</v>
      </c>
      <c r="AB81" s="137" t="str">
        <f>IF('(B) FO'!BN81&gt;MAX('(B) FO'!BO81:'(B) FO'!BR81),"Yes","")</f>
        <v>Yes</v>
      </c>
      <c r="AC81" s="137" t="str">
        <f>IF('(B) FO'!AH81&gt;MAX('(B) FO'!AI81:'(B) FO'!AL81),"Yes","")</f>
        <v>Yes</v>
      </c>
      <c r="AE81" s="137" t="str">
        <f>IF('(B) FO'!BN81&gt;(AVERAGE('(B) FO'!BO81:'(B) FO'!BR81)*2),"Yes","")</f>
        <v>Yes</v>
      </c>
      <c r="AF81" s="137" t="str">
        <f>IF('(B) FO'!AH81&gt;(AVERAGE('(B) FO'!AI81:'(B) FO'!AL81)*2),"Yes","")</f>
        <v>Yes</v>
      </c>
      <c r="AH81" s="137" t="str">
        <f>IF('(B) FO'!C81&gt;MAX('(B) FO'!D81:'(B) FO'!G81),"Yes","")</f>
        <v>Yes</v>
      </c>
      <c r="AI81" s="137" t="str">
        <f>IF('(B) FO'!C81&lt;MIN('(B) FO'!D81:'(B) FO'!G81),"Yes","")</f>
        <v/>
      </c>
    </row>
    <row r="82" spans="1:35" x14ac:dyDescent="0.3">
      <c r="A82" s="137" t="str">
        <f>'FOD (ALL)'!B82</f>
        <v>BOSCHLTD</v>
      </c>
      <c r="B82" s="146">
        <f>'FOD (ALL)'!C82</f>
        <v>44042</v>
      </c>
      <c r="C82" s="137" t="str">
        <f>'(B) FO'!H82</f>
        <v>Y</v>
      </c>
      <c r="D82" s="137" t="str">
        <f>'(B) FO'!I82</f>
        <v>Y</v>
      </c>
      <c r="E82" s="137" t="str">
        <f>'(B) FO'!J82</f>
        <v>Y</v>
      </c>
      <c r="F82" s="137" t="str">
        <f>'(B) FO'!K82</f>
        <v>Y</v>
      </c>
      <c r="H82" s="137" t="str">
        <f>'(B) FO'!AM82</f>
        <v>Y</v>
      </c>
      <c r="I82" s="137" t="str">
        <f>'(B) FO'!AN82</f>
        <v>Y</v>
      </c>
      <c r="J82" s="137" t="str">
        <f>'(B) FO'!AO82</f>
        <v>Y</v>
      </c>
      <c r="K82" s="137" t="str">
        <f>'(B) FO'!AP82</f>
        <v>Y</v>
      </c>
      <c r="M82" s="137" t="str">
        <f>'(B) FO'!BS82</f>
        <v>Y</v>
      </c>
      <c r="N82" s="137" t="str">
        <f>'(B) FO'!BT82</f>
        <v>Y</v>
      </c>
      <c r="O82" s="137" t="str">
        <f>'(B) FO'!BU82</f>
        <v>Y</v>
      </c>
      <c r="P82" s="137" t="str">
        <f>'(B) FO'!BV82</f>
        <v>Y</v>
      </c>
      <c r="R82" s="137" t="str">
        <f>'(B) FO'!BC82</f>
        <v>Y</v>
      </c>
      <c r="S82" s="137" t="str">
        <f>'(B) FO'!BD82</f>
        <v>Y</v>
      </c>
      <c r="T82" s="137" t="str">
        <f>'(B) FO'!BE82</f>
        <v>Y</v>
      </c>
      <c r="U82" s="137" t="str">
        <f>'(B) FO'!BF82</f>
        <v>Y</v>
      </c>
      <c r="W82" s="137">
        <f>'(B) FO'!C82</f>
        <v>9597.7000000000007</v>
      </c>
      <c r="X82" s="137">
        <f>'(B) FO'!X82</f>
        <v>0</v>
      </c>
      <c r="Y82" s="137">
        <f>'(B) FO'!AC82</f>
        <v>0</v>
      </c>
      <c r="Z82" s="137">
        <f>('(B) FO'!X82+'(B) FO'!AC82+'(B) FO'!C82)/3</f>
        <v>3199.2333333333336</v>
      </c>
      <c r="AB82" s="137" t="str">
        <f>IF('(B) FO'!BN82&gt;MAX('(B) FO'!BO82:'(B) FO'!BR82),"Yes","")</f>
        <v/>
      </c>
      <c r="AC82" s="137" t="str">
        <f>IF('(B) FO'!AH82&gt;MAX('(B) FO'!AI82:'(B) FO'!AL82),"Yes","")</f>
        <v/>
      </c>
      <c r="AE82" s="137" t="str">
        <f>IF('(B) FO'!BN82&gt;(AVERAGE('(B) FO'!BO82:'(B) FO'!BR82)*2),"Yes","")</f>
        <v/>
      </c>
      <c r="AF82" s="137" t="str">
        <f>IF('(B) FO'!AH82&gt;(AVERAGE('(B) FO'!AI82:'(B) FO'!AL82)*2),"Yes","")</f>
        <v/>
      </c>
      <c r="AH82" s="137" t="str">
        <f>IF('(B) FO'!C82&gt;MAX('(B) FO'!D82:'(B) FO'!G82),"Yes","")</f>
        <v>Yes</v>
      </c>
      <c r="AI82" s="137" t="str">
        <f>IF('(B) FO'!C82&lt;MIN('(B) FO'!D82:'(B) FO'!G82),"Yes","")</f>
        <v/>
      </c>
    </row>
    <row r="83" spans="1:35" x14ac:dyDescent="0.3">
      <c r="A83" s="137" t="str">
        <f>'FOD (ALL)'!B83</f>
        <v>BPCL</v>
      </c>
      <c r="B83" s="146">
        <f>'FOD (ALL)'!C83</f>
        <v>43979</v>
      </c>
      <c r="C83" s="137" t="str">
        <f>'(B) FO'!H83</f>
        <v>Y</v>
      </c>
      <c r="D83" s="137" t="str">
        <f>'(B) FO'!I83</f>
        <v>Y</v>
      </c>
      <c r="E83" s="137" t="str">
        <f>'(B) FO'!J83</f>
        <v>Y</v>
      </c>
      <c r="F83" s="137" t="str">
        <f>'(B) FO'!K83</f>
        <v>N</v>
      </c>
      <c r="H83" s="137" t="str">
        <f>'(B) FO'!AM83</f>
        <v>N</v>
      </c>
      <c r="I83" s="137" t="str">
        <f>'(B) FO'!AN83</f>
        <v>N</v>
      </c>
      <c r="J83" s="137" t="str">
        <f>'(B) FO'!AO83</f>
        <v>N</v>
      </c>
      <c r="K83" s="137" t="str">
        <f>'(B) FO'!AP83</f>
        <v>Y</v>
      </c>
      <c r="M83" s="137" t="str">
        <f>'(B) FO'!BS83</f>
        <v>Y</v>
      </c>
      <c r="N83" s="137" t="str">
        <f>'(B) FO'!BT83</f>
        <v>N</v>
      </c>
      <c r="O83" s="137" t="str">
        <f>'(B) FO'!BU83</f>
        <v>Y</v>
      </c>
      <c r="P83" s="137" t="str">
        <f>'(B) FO'!BV83</f>
        <v>N</v>
      </c>
      <c r="R83" s="137" t="str">
        <f>'(B) FO'!BC83</f>
        <v>Y</v>
      </c>
      <c r="S83" s="137" t="str">
        <f>'(B) FO'!BD83</f>
        <v>N</v>
      </c>
      <c r="T83" s="137" t="str">
        <f>'(B) FO'!BE83</f>
        <v>Y</v>
      </c>
      <c r="U83" s="137" t="str">
        <f>'(B) FO'!BF83</f>
        <v>N</v>
      </c>
      <c r="W83" s="137">
        <f>'(B) FO'!C83</f>
        <v>313.89999999999998</v>
      </c>
      <c r="X83" s="137">
        <f>'(B) FO'!X83</f>
        <v>322.7</v>
      </c>
      <c r="Y83" s="137">
        <f>'(B) FO'!AC83</f>
        <v>307.5</v>
      </c>
      <c r="Z83" s="137">
        <f>('(B) FO'!X83+'(B) FO'!AC83+'(B) FO'!C83)/3</f>
        <v>314.7</v>
      </c>
      <c r="AB83" s="137" t="str">
        <f>IF('(B) FO'!BN83&gt;MAX('(B) FO'!BO83:'(B) FO'!BR83),"Yes","")</f>
        <v>Yes</v>
      </c>
      <c r="AC83" s="137" t="str">
        <f>IF('(B) FO'!AH83&gt;MAX('(B) FO'!AI83:'(B) FO'!AL83),"Yes","")</f>
        <v/>
      </c>
      <c r="AE83" s="137" t="str">
        <f>IF('(B) FO'!BN83&gt;(AVERAGE('(B) FO'!BO83:'(B) FO'!BR83)*2),"Yes","")</f>
        <v/>
      </c>
      <c r="AF83" s="137" t="str">
        <f>IF('(B) FO'!AH83&gt;(AVERAGE('(B) FO'!AI83:'(B) FO'!AL83)*2),"Yes","")</f>
        <v/>
      </c>
      <c r="AH83" s="137" t="str">
        <f>IF('(B) FO'!C83&gt;MAX('(B) FO'!D83:'(B) FO'!G83),"Yes","")</f>
        <v>Yes</v>
      </c>
      <c r="AI83" s="137" t="str">
        <f>IF('(B) FO'!C83&lt;MIN('(B) FO'!D83:'(B) FO'!G83),"Yes","")</f>
        <v/>
      </c>
    </row>
    <row r="84" spans="1:35" x14ac:dyDescent="0.3">
      <c r="A84" s="137" t="str">
        <f>'FOD (ALL)'!B84</f>
        <v>BPCL</v>
      </c>
      <c r="B84" s="146">
        <f>'FOD (ALL)'!C84</f>
        <v>44007</v>
      </c>
      <c r="C84" s="137" t="str">
        <f>'(B) FO'!H84</f>
        <v>Y</v>
      </c>
      <c r="D84" s="137" t="str">
        <f>'(B) FO'!I84</f>
        <v>Y</v>
      </c>
      <c r="E84" s="137" t="str">
        <f>'(B) FO'!J84</f>
        <v>Y</v>
      </c>
      <c r="F84" s="137" t="str">
        <f>'(B) FO'!K84</f>
        <v>N</v>
      </c>
      <c r="H84" s="137" t="str">
        <f>'(B) FO'!AM84</f>
        <v>Y</v>
      </c>
      <c r="I84" s="137" t="str">
        <f>'(B) FO'!AN84</f>
        <v>Y</v>
      </c>
      <c r="J84" s="137" t="str">
        <f>'(B) FO'!AO84</f>
        <v>Y</v>
      </c>
      <c r="K84" s="137" t="str">
        <f>'(B) FO'!AP84</f>
        <v>Y</v>
      </c>
      <c r="M84" s="137" t="str">
        <f>'(B) FO'!BS84</f>
        <v>Y</v>
      </c>
      <c r="N84" s="137" t="str">
        <f>'(B) FO'!BT84</f>
        <v>Y</v>
      </c>
      <c r="O84" s="137" t="str">
        <f>'(B) FO'!BU84</f>
        <v>Y</v>
      </c>
      <c r="P84" s="137" t="str">
        <f>'(B) FO'!BV84</f>
        <v>Y</v>
      </c>
      <c r="R84" s="137" t="str">
        <f>'(B) FO'!BC84</f>
        <v>Y</v>
      </c>
      <c r="S84" s="137" t="str">
        <f>'(B) FO'!BD84</f>
        <v>Y</v>
      </c>
      <c r="T84" s="137" t="str">
        <f>'(B) FO'!BE84</f>
        <v>Y</v>
      </c>
      <c r="U84" s="137" t="str">
        <f>'(B) FO'!BF84</f>
        <v>Y</v>
      </c>
      <c r="W84" s="137">
        <f>'(B) FO'!C84</f>
        <v>314.39999999999998</v>
      </c>
      <c r="X84" s="137">
        <f>'(B) FO'!X84</f>
        <v>323.64999999999998</v>
      </c>
      <c r="Y84" s="137">
        <f>'(B) FO'!AC84</f>
        <v>308.64999999999998</v>
      </c>
      <c r="Z84" s="137">
        <f>('(B) FO'!X84+'(B) FO'!AC84+'(B) FO'!C84)/3</f>
        <v>315.56666666666666</v>
      </c>
      <c r="AB84" s="137" t="str">
        <f>IF('(B) FO'!BN84&gt;MAX('(B) FO'!BO84:'(B) FO'!BR84),"Yes","")</f>
        <v>Yes</v>
      </c>
      <c r="AC84" s="137" t="str">
        <f>IF('(B) FO'!AH84&gt;MAX('(B) FO'!AI84:'(B) FO'!AL84),"Yes","")</f>
        <v>Yes</v>
      </c>
      <c r="AE84" s="137" t="str">
        <f>IF('(B) FO'!BN84&gt;(AVERAGE('(B) FO'!BO84:'(B) FO'!BR84)*2),"Yes","")</f>
        <v>Yes</v>
      </c>
      <c r="AF84" s="137" t="str">
        <f>IF('(B) FO'!AH84&gt;(AVERAGE('(B) FO'!AI84:'(B) FO'!AL84)*2),"Yes","")</f>
        <v>Yes</v>
      </c>
      <c r="AH84" s="137" t="str">
        <f>IF('(B) FO'!C84&gt;MAX('(B) FO'!D84:'(B) FO'!G84),"Yes","")</f>
        <v>Yes</v>
      </c>
      <c r="AI84" s="137" t="str">
        <f>IF('(B) FO'!C84&lt;MIN('(B) FO'!D84:'(B) FO'!G84),"Yes","")</f>
        <v/>
      </c>
    </row>
    <row r="85" spans="1:35" x14ac:dyDescent="0.3">
      <c r="A85" s="137" t="str">
        <f>'FOD (ALL)'!B85</f>
        <v>BPCL</v>
      </c>
      <c r="B85" s="146">
        <f>'FOD (ALL)'!C85</f>
        <v>44042</v>
      </c>
      <c r="C85" s="137" t="str">
        <f>'(B) FO'!H85</f>
        <v>Y</v>
      </c>
      <c r="D85" s="137" t="str">
        <f>'(B) FO'!I85</f>
        <v>Y</v>
      </c>
      <c r="E85" s="137" t="str">
        <f>'(B) FO'!J85</f>
        <v>Y</v>
      </c>
      <c r="F85" s="137" t="str">
        <f>'(B) FO'!K85</f>
        <v>N</v>
      </c>
      <c r="H85" s="137" t="str">
        <f>'(B) FO'!AM85</f>
        <v>Y</v>
      </c>
      <c r="I85" s="137" t="str">
        <f>'(B) FO'!AN85</f>
        <v>N</v>
      </c>
      <c r="J85" s="137" t="str">
        <f>'(B) FO'!AO85</f>
        <v>Y</v>
      </c>
      <c r="K85" s="137" t="str">
        <f>'(B) FO'!AP85</f>
        <v>Y</v>
      </c>
      <c r="M85" s="137" t="str">
        <f>'(B) FO'!BS85</f>
        <v>Y</v>
      </c>
      <c r="N85" s="137" t="str">
        <f>'(B) FO'!BT85</f>
        <v>Y</v>
      </c>
      <c r="O85" s="137" t="str">
        <f>'(B) FO'!BU85</f>
        <v>N</v>
      </c>
      <c r="P85" s="137" t="str">
        <f>'(B) FO'!BV85</f>
        <v>Y</v>
      </c>
      <c r="R85" s="137" t="str">
        <f>'(B) FO'!BC85</f>
        <v>Y</v>
      </c>
      <c r="S85" s="137" t="str">
        <f>'(B) FO'!BD85</f>
        <v>Y</v>
      </c>
      <c r="T85" s="137" t="str">
        <f>'(B) FO'!BE85</f>
        <v>N</v>
      </c>
      <c r="U85" s="137" t="str">
        <f>'(B) FO'!BF85</f>
        <v>Y</v>
      </c>
      <c r="W85" s="137">
        <f>'(B) FO'!C85</f>
        <v>314.64999999999998</v>
      </c>
      <c r="X85" s="137">
        <f>'(B) FO'!X85</f>
        <v>321</v>
      </c>
      <c r="Y85" s="137">
        <f>'(B) FO'!AC85</f>
        <v>313.45</v>
      </c>
      <c r="Z85" s="137">
        <f>('(B) FO'!X85+'(B) FO'!AC85+'(B) FO'!C85)/3</f>
        <v>316.36666666666667</v>
      </c>
      <c r="AB85" s="137" t="str">
        <f>IF('(B) FO'!BN85&gt;MAX('(B) FO'!BO85:'(B) FO'!BR85),"Yes","")</f>
        <v>Yes</v>
      </c>
      <c r="AC85" s="137" t="str">
        <f>IF('(B) FO'!AH85&gt;MAX('(B) FO'!AI85:'(B) FO'!AL85),"Yes","")</f>
        <v/>
      </c>
      <c r="AE85" s="137" t="str">
        <f>IF('(B) FO'!BN85&gt;(AVERAGE('(B) FO'!BO85:'(B) FO'!BR85)*2),"Yes","")</f>
        <v/>
      </c>
      <c r="AF85" s="137" t="str">
        <f>IF('(B) FO'!AH85&gt;(AVERAGE('(B) FO'!AI85:'(B) FO'!AL85)*2),"Yes","")</f>
        <v/>
      </c>
      <c r="AH85" s="137" t="str">
        <f>IF('(B) FO'!C85&gt;MAX('(B) FO'!D85:'(B) FO'!G85),"Yes","")</f>
        <v>Yes</v>
      </c>
      <c r="AI85" s="137" t="str">
        <f>IF('(B) FO'!C85&lt;MIN('(B) FO'!D85:'(B) FO'!G85),"Yes","")</f>
        <v/>
      </c>
    </row>
    <row r="86" spans="1:35" x14ac:dyDescent="0.3">
      <c r="A86" s="137" t="str">
        <f>'FOD (ALL)'!B86</f>
        <v>BRITANNIA</v>
      </c>
      <c r="B86" s="146">
        <f>'FOD (ALL)'!C86</f>
        <v>43979</v>
      </c>
      <c r="C86" s="137" t="str">
        <f>'(B) FO'!H86</f>
        <v>Y</v>
      </c>
      <c r="D86" s="137" t="str">
        <f>'(B) FO'!I86</f>
        <v>N</v>
      </c>
      <c r="E86" s="137" t="str">
        <f>'(B) FO'!J86</f>
        <v>Y</v>
      </c>
      <c r="F86" s="137" t="str">
        <f>'(B) FO'!K86</f>
        <v>Y</v>
      </c>
      <c r="H86" s="137" t="str">
        <f>'(B) FO'!AM86</f>
        <v>N</v>
      </c>
      <c r="I86" s="137" t="str">
        <f>'(B) FO'!AN86</f>
        <v>Y</v>
      </c>
      <c r="J86" s="137" t="str">
        <f>'(B) FO'!AO86</f>
        <v>Y</v>
      </c>
      <c r="K86" s="137" t="str">
        <f>'(B) FO'!AP86</f>
        <v>Y</v>
      </c>
      <c r="M86" s="137" t="str">
        <f>'(B) FO'!BS86</f>
        <v>Y</v>
      </c>
      <c r="N86" s="137" t="str">
        <f>'(B) FO'!BT86</f>
        <v>Y</v>
      </c>
      <c r="O86" s="137" t="str">
        <f>'(B) FO'!BU86</f>
        <v>N</v>
      </c>
      <c r="P86" s="137" t="str">
        <f>'(B) FO'!BV86</f>
        <v>Y</v>
      </c>
      <c r="R86" s="137" t="str">
        <f>'(B) FO'!BC86</f>
        <v>Y</v>
      </c>
      <c r="S86" s="137" t="str">
        <f>'(B) FO'!BD86</f>
        <v>Y</v>
      </c>
      <c r="T86" s="137" t="str">
        <f>'(B) FO'!BE86</f>
        <v>N</v>
      </c>
      <c r="U86" s="137" t="str">
        <f>'(B) FO'!BF86</f>
        <v>Y</v>
      </c>
      <c r="W86" s="137">
        <f>'(B) FO'!C86</f>
        <v>3155.1</v>
      </c>
      <c r="X86" s="137">
        <f>'(B) FO'!X86</f>
        <v>3168.85</v>
      </c>
      <c r="Y86" s="137">
        <f>'(B) FO'!AC86</f>
        <v>3071.1</v>
      </c>
      <c r="Z86" s="137">
        <f>('(B) FO'!X86+'(B) FO'!AC86+'(B) FO'!C86)/3</f>
        <v>3131.6833333333329</v>
      </c>
      <c r="AB86" s="137" t="str">
        <f>IF('(B) FO'!BN86&gt;MAX('(B) FO'!BO86:'(B) FO'!BR86),"Yes","")</f>
        <v/>
      </c>
      <c r="AC86" s="137" t="str">
        <f>IF('(B) FO'!AH86&gt;MAX('(B) FO'!AI86:'(B) FO'!AL86),"Yes","")</f>
        <v/>
      </c>
      <c r="AE86" s="137" t="str">
        <f>IF('(B) FO'!BN86&gt;(AVERAGE('(B) FO'!BO86:'(B) FO'!BR86)*2),"Yes","")</f>
        <v/>
      </c>
      <c r="AF86" s="137" t="str">
        <f>IF('(B) FO'!AH86&gt;(AVERAGE('(B) FO'!AI86:'(B) FO'!AL86)*2),"Yes","")</f>
        <v/>
      </c>
      <c r="AH86" s="137" t="str">
        <f>IF('(B) FO'!C86&gt;MAX('(B) FO'!D86:'(B) FO'!G86),"Yes","")</f>
        <v>Yes</v>
      </c>
      <c r="AI86" s="137" t="str">
        <f>IF('(B) FO'!C86&lt;MIN('(B) FO'!D86:'(B) FO'!G86),"Yes","")</f>
        <v/>
      </c>
    </row>
    <row r="87" spans="1:35" x14ac:dyDescent="0.3">
      <c r="A87" s="137" t="str">
        <f>'FOD (ALL)'!B87</f>
        <v>BRITANNIA</v>
      </c>
      <c r="B87" s="146">
        <f>'FOD (ALL)'!C87</f>
        <v>44007</v>
      </c>
      <c r="C87" s="137" t="str">
        <f>'(B) FO'!H87</f>
        <v>Y</v>
      </c>
      <c r="D87" s="137" t="str">
        <f>'(B) FO'!I87</f>
        <v>N</v>
      </c>
      <c r="E87" s="137" t="str">
        <f>'(B) FO'!J87</f>
        <v>Y</v>
      </c>
      <c r="F87" s="137" t="str">
        <f>'(B) FO'!K87</f>
        <v>Y</v>
      </c>
      <c r="H87" s="137" t="str">
        <f>'(B) FO'!AM87</f>
        <v>Y</v>
      </c>
      <c r="I87" s="137" t="str">
        <f>'(B) FO'!AN87</f>
        <v>Y</v>
      </c>
      <c r="J87" s="137" t="str">
        <f>'(B) FO'!AO87</f>
        <v>Y</v>
      </c>
      <c r="K87" s="137" t="str">
        <f>'(B) FO'!AP87</f>
        <v>Y</v>
      </c>
      <c r="M87" s="137" t="str">
        <f>'(B) FO'!BS87</f>
        <v>Y</v>
      </c>
      <c r="N87" s="137" t="str">
        <f>'(B) FO'!BT87</f>
        <v>Y</v>
      </c>
      <c r="O87" s="137" t="str">
        <f>'(B) FO'!BU87</f>
        <v>Y</v>
      </c>
      <c r="P87" s="137" t="str">
        <f>'(B) FO'!BV87</f>
        <v>Y</v>
      </c>
      <c r="R87" s="137" t="str">
        <f>'(B) FO'!BC87</f>
        <v>Y</v>
      </c>
      <c r="S87" s="137" t="str">
        <f>'(B) FO'!BD87</f>
        <v>Y</v>
      </c>
      <c r="T87" s="137" t="str">
        <f>'(B) FO'!BE87</f>
        <v>Y</v>
      </c>
      <c r="U87" s="137" t="str">
        <f>'(B) FO'!BF87</f>
        <v>Y</v>
      </c>
      <c r="W87" s="137">
        <f>'(B) FO'!C87</f>
        <v>3144.05</v>
      </c>
      <c r="X87" s="137">
        <f>'(B) FO'!X87</f>
        <v>3152</v>
      </c>
      <c r="Y87" s="137">
        <f>'(B) FO'!AC87</f>
        <v>3081.9</v>
      </c>
      <c r="Z87" s="137">
        <f>('(B) FO'!X87+'(B) FO'!AC87+'(B) FO'!C87)/3</f>
        <v>3125.9833333333336</v>
      </c>
      <c r="AB87" s="137" t="str">
        <f>IF('(B) FO'!BN87&gt;MAX('(B) FO'!BO87:'(B) FO'!BR87),"Yes","")</f>
        <v>Yes</v>
      </c>
      <c r="AC87" s="137" t="str">
        <f>IF('(B) FO'!AH87&gt;MAX('(B) FO'!AI87:'(B) FO'!AL87),"Yes","")</f>
        <v>Yes</v>
      </c>
      <c r="AE87" s="137" t="str">
        <f>IF('(B) FO'!BN87&gt;(AVERAGE('(B) FO'!BO87:'(B) FO'!BR87)*2),"Yes","")</f>
        <v>Yes</v>
      </c>
      <c r="AF87" s="137" t="str">
        <f>IF('(B) FO'!AH87&gt;(AVERAGE('(B) FO'!AI87:'(B) FO'!AL87)*2),"Yes","")</f>
        <v>Yes</v>
      </c>
      <c r="AH87" s="137" t="str">
        <f>IF('(B) FO'!C87&gt;MAX('(B) FO'!D87:'(B) FO'!G87),"Yes","")</f>
        <v>Yes</v>
      </c>
      <c r="AI87" s="137" t="str">
        <f>IF('(B) FO'!C87&lt;MIN('(B) FO'!D87:'(B) FO'!G87),"Yes","")</f>
        <v/>
      </c>
    </row>
    <row r="88" spans="1:35" x14ac:dyDescent="0.3">
      <c r="A88" s="137" t="str">
        <f>'FOD (ALL)'!B88</f>
        <v>BRITANNIA</v>
      </c>
      <c r="B88" s="146">
        <f>'FOD (ALL)'!C88</f>
        <v>44042</v>
      </c>
      <c r="C88" s="137" t="str">
        <f>'(B) FO'!H88</f>
        <v>Y</v>
      </c>
      <c r="D88" s="137" t="str">
        <f>'(B) FO'!I88</f>
        <v>N</v>
      </c>
      <c r="E88" s="137" t="str">
        <f>'(B) FO'!J88</f>
        <v>Y</v>
      </c>
      <c r="F88" s="137" t="str">
        <f>'(B) FO'!K88</f>
        <v>N</v>
      </c>
      <c r="H88" s="137" t="str">
        <f>'(B) FO'!AM88</f>
        <v>Y</v>
      </c>
      <c r="I88" s="137" t="str">
        <f>'(B) FO'!AN88</f>
        <v>Y</v>
      </c>
      <c r="J88" s="137" t="str">
        <f>'(B) FO'!AO88</f>
        <v>Y</v>
      </c>
      <c r="K88" s="137" t="str">
        <f>'(B) FO'!AP88</f>
        <v>Y</v>
      </c>
      <c r="M88" s="137" t="str">
        <f>'(B) FO'!BS88</f>
        <v>Y</v>
      </c>
      <c r="N88" s="137" t="str">
        <f>'(B) FO'!BT88</f>
        <v>N</v>
      </c>
      <c r="O88" s="137" t="str">
        <f>'(B) FO'!BU88</f>
        <v>Y</v>
      </c>
      <c r="P88" s="137" t="str">
        <f>'(B) FO'!BV88</f>
        <v>Y</v>
      </c>
      <c r="R88" s="137" t="str">
        <f>'(B) FO'!BC88</f>
        <v>Y</v>
      </c>
      <c r="S88" s="137" t="str">
        <f>'(B) FO'!BD88</f>
        <v>N</v>
      </c>
      <c r="T88" s="137" t="str">
        <f>'(B) FO'!BE88</f>
        <v>Y</v>
      </c>
      <c r="U88" s="137" t="str">
        <f>'(B) FO'!BF88</f>
        <v>Y</v>
      </c>
      <c r="W88" s="137">
        <f>'(B) FO'!C88</f>
        <v>3140</v>
      </c>
      <c r="X88" s="137">
        <f>'(B) FO'!X88</f>
        <v>3140</v>
      </c>
      <c r="Y88" s="137">
        <f>'(B) FO'!AC88</f>
        <v>3114</v>
      </c>
      <c r="Z88" s="137">
        <f>('(B) FO'!X88+'(B) FO'!AC88+'(B) FO'!C88)/3</f>
        <v>3131.3333333333335</v>
      </c>
      <c r="AB88" s="137" t="str">
        <f>IF('(B) FO'!BN88&gt;MAX('(B) FO'!BO88:'(B) FO'!BR88),"Yes","")</f>
        <v>Yes</v>
      </c>
      <c r="AC88" s="137" t="str">
        <f>IF('(B) FO'!AH88&gt;MAX('(B) FO'!AI88:'(B) FO'!AL88),"Yes","")</f>
        <v>Yes</v>
      </c>
      <c r="AE88" s="137" t="str">
        <f>IF('(B) FO'!BN88&gt;(AVERAGE('(B) FO'!BO88:'(B) FO'!BR88)*2),"Yes","")</f>
        <v>Yes</v>
      </c>
      <c r="AF88" s="137" t="str">
        <f>IF('(B) FO'!AH88&gt;(AVERAGE('(B) FO'!AI88:'(B) FO'!AL88)*2),"Yes","")</f>
        <v/>
      </c>
      <c r="AH88" s="137" t="str">
        <f>IF('(B) FO'!C88&gt;MAX('(B) FO'!D88:'(B) FO'!G88),"Yes","")</f>
        <v/>
      </c>
      <c r="AI88" s="137" t="str">
        <f>IF('(B) FO'!C88&lt;MIN('(B) FO'!D88:'(B) FO'!G88),"Yes","")</f>
        <v/>
      </c>
    </row>
    <row r="89" spans="1:35" x14ac:dyDescent="0.3">
      <c r="A89" s="137" t="str">
        <f>'FOD (ALL)'!B89</f>
        <v>CADILAHC</v>
      </c>
      <c r="B89" s="146">
        <f>'FOD (ALL)'!C89</f>
        <v>43979</v>
      </c>
      <c r="C89" s="137" t="str">
        <f>'(B) FO'!H89</f>
        <v>Y</v>
      </c>
      <c r="D89" s="137" t="str">
        <f>'(B) FO'!I89</f>
        <v>Y</v>
      </c>
      <c r="E89" s="137" t="str">
        <f>'(B) FO'!J89</f>
        <v>Y</v>
      </c>
      <c r="F89" s="137" t="str">
        <f>'(B) FO'!K89</f>
        <v>Y</v>
      </c>
      <c r="H89" s="137" t="str">
        <f>'(B) FO'!AM89</f>
        <v>N</v>
      </c>
      <c r="I89" s="137" t="str">
        <f>'(B) FO'!AN89</f>
        <v>Y</v>
      </c>
      <c r="J89" s="137" t="str">
        <f>'(B) FO'!AO89</f>
        <v>Y</v>
      </c>
      <c r="K89" s="137" t="str">
        <f>'(B) FO'!AP89</f>
        <v>Y</v>
      </c>
      <c r="M89" s="137" t="str">
        <f>'(B) FO'!BS89</f>
        <v>N</v>
      </c>
      <c r="N89" s="137" t="str">
        <f>'(B) FO'!BT89</f>
        <v>Y</v>
      </c>
      <c r="O89" s="137" t="str">
        <f>'(B) FO'!BU89</f>
        <v>Y</v>
      </c>
      <c r="P89" s="137" t="str">
        <f>'(B) FO'!BV89</f>
        <v>N</v>
      </c>
      <c r="R89" s="137" t="str">
        <f>'(B) FO'!BC89</f>
        <v>N</v>
      </c>
      <c r="S89" s="137" t="str">
        <f>'(B) FO'!BD89</f>
        <v>Y</v>
      </c>
      <c r="T89" s="137" t="str">
        <f>'(B) FO'!BE89</f>
        <v>Y</v>
      </c>
      <c r="U89" s="137" t="str">
        <f>'(B) FO'!BF89</f>
        <v>N</v>
      </c>
      <c r="W89" s="137">
        <f>'(B) FO'!C89</f>
        <v>346.45</v>
      </c>
      <c r="X89" s="137">
        <f>'(B) FO'!X89</f>
        <v>358</v>
      </c>
      <c r="Y89" s="137">
        <f>'(B) FO'!AC89</f>
        <v>343</v>
      </c>
      <c r="Z89" s="137">
        <f>('(B) FO'!X89+'(B) FO'!AC89+'(B) FO'!C89)/3</f>
        <v>349.15000000000003</v>
      </c>
      <c r="AB89" s="137" t="str">
        <f>IF('(B) FO'!BN89&gt;MAX('(B) FO'!BO89:'(B) FO'!BR89),"Yes","")</f>
        <v/>
      </c>
      <c r="AC89" s="137" t="str">
        <f>IF('(B) FO'!AH89&gt;MAX('(B) FO'!AI89:'(B) FO'!AL89),"Yes","")</f>
        <v/>
      </c>
      <c r="AE89" s="137" t="str">
        <f>IF('(B) FO'!BN89&gt;(AVERAGE('(B) FO'!BO89:'(B) FO'!BR89)*2),"Yes","")</f>
        <v/>
      </c>
      <c r="AF89" s="137" t="str">
        <f>IF('(B) FO'!AH89&gt;(AVERAGE('(B) FO'!AI89:'(B) FO'!AL89)*2),"Yes","")</f>
        <v/>
      </c>
      <c r="AH89" s="137" t="str">
        <f>IF('(B) FO'!C89&gt;MAX('(B) FO'!D89:'(B) FO'!G89),"Yes","")</f>
        <v>Yes</v>
      </c>
      <c r="AI89" s="137" t="str">
        <f>IF('(B) FO'!C89&lt;MIN('(B) FO'!D89:'(B) FO'!G89),"Yes","")</f>
        <v/>
      </c>
    </row>
    <row r="90" spans="1:35" x14ac:dyDescent="0.3">
      <c r="A90" s="137" t="str">
        <f>'FOD (ALL)'!B90</f>
        <v>CADILAHC</v>
      </c>
      <c r="B90" s="146">
        <f>'FOD (ALL)'!C90</f>
        <v>44007</v>
      </c>
      <c r="C90" s="137" t="str">
        <f>'(B) FO'!H90</f>
        <v>Y</v>
      </c>
      <c r="D90" s="137" t="str">
        <f>'(B) FO'!I90</f>
        <v>Y</v>
      </c>
      <c r="E90" s="137" t="str">
        <f>'(B) FO'!J90</f>
        <v>Y</v>
      </c>
      <c r="F90" s="137" t="str">
        <f>'(B) FO'!K90</f>
        <v>Y</v>
      </c>
      <c r="H90" s="137" t="str">
        <f>'(B) FO'!AM90</f>
        <v>Y</v>
      </c>
      <c r="I90" s="137" t="str">
        <f>'(B) FO'!AN90</f>
        <v>Y</v>
      </c>
      <c r="J90" s="137" t="str">
        <f>'(B) FO'!AO90</f>
        <v>Y</v>
      </c>
      <c r="K90" s="137" t="str">
        <f>'(B) FO'!AP90</f>
        <v>Y</v>
      </c>
      <c r="M90" s="137" t="str">
        <f>'(B) FO'!BS90</f>
        <v>N</v>
      </c>
      <c r="N90" s="137" t="str">
        <f>'(B) FO'!BT90</f>
        <v>Y</v>
      </c>
      <c r="O90" s="137" t="str">
        <f>'(B) FO'!BU90</f>
        <v>Y</v>
      </c>
      <c r="P90" s="137" t="str">
        <f>'(B) FO'!BV90</f>
        <v>Y</v>
      </c>
      <c r="R90" s="137" t="str">
        <f>'(B) FO'!BC90</f>
        <v>N</v>
      </c>
      <c r="S90" s="137" t="str">
        <f>'(B) FO'!BD90</f>
        <v>Y</v>
      </c>
      <c r="T90" s="137" t="str">
        <f>'(B) FO'!BE90</f>
        <v>Y</v>
      </c>
      <c r="U90" s="137" t="str">
        <f>'(B) FO'!BF90</f>
        <v>Y</v>
      </c>
      <c r="W90" s="137">
        <f>'(B) FO'!C90</f>
        <v>347.1</v>
      </c>
      <c r="X90" s="137">
        <f>'(B) FO'!X90</f>
        <v>353</v>
      </c>
      <c r="Y90" s="137">
        <f>'(B) FO'!AC90</f>
        <v>343.65</v>
      </c>
      <c r="Z90" s="137">
        <f>('(B) FO'!X90+'(B) FO'!AC90+'(B) FO'!C90)/3</f>
        <v>347.91666666666669</v>
      </c>
      <c r="AB90" s="137" t="str">
        <f>IF('(B) FO'!BN90&gt;MAX('(B) FO'!BO90:'(B) FO'!BR90),"Yes","")</f>
        <v/>
      </c>
      <c r="AC90" s="137" t="str">
        <f>IF('(B) FO'!AH90&gt;MAX('(B) FO'!AI90:'(B) FO'!AL90),"Yes","")</f>
        <v>Yes</v>
      </c>
      <c r="AE90" s="137" t="str">
        <f>IF('(B) FO'!BN90&gt;(AVERAGE('(B) FO'!BO90:'(B) FO'!BR90)*2),"Yes","")</f>
        <v>Yes</v>
      </c>
      <c r="AF90" s="137" t="str">
        <f>IF('(B) FO'!AH90&gt;(AVERAGE('(B) FO'!AI90:'(B) FO'!AL90)*2),"Yes","")</f>
        <v>Yes</v>
      </c>
      <c r="AH90" s="137" t="str">
        <f>IF('(B) FO'!C90&gt;MAX('(B) FO'!D90:'(B) FO'!G90),"Yes","")</f>
        <v>Yes</v>
      </c>
      <c r="AI90" s="137" t="str">
        <f>IF('(B) FO'!C90&lt;MIN('(B) FO'!D90:'(B) FO'!G90),"Yes","")</f>
        <v/>
      </c>
    </row>
    <row r="91" spans="1:35" x14ac:dyDescent="0.3">
      <c r="A91" s="137" t="str">
        <f>'FOD (ALL)'!B91</f>
        <v>CADILAHC</v>
      </c>
      <c r="B91" s="146">
        <f>'FOD (ALL)'!C91</f>
        <v>44042</v>
      </c>
      <c r="C91" s="137" t="str">
        <f>'(B) FO'!H91</f>
        <v>Y</v>
      </c>
      <c r="D91" s="137" t="str">
        <f>'(B) FO'!I91</f>
        <v>Y</v>
      </c>
      <c r="E91" s="137" t="str">
        <f>'(B) FO'!J91</f>
        <v>Y</v>
      </c>
      <c r="F91" s="137" t="str">
        <f>'(B) FO'!K91</f>
        <v>Y</v>
      </c>
      <c r="H91" s="137" t="str">
        <f>'(B) FO'!AM91</f>
        <v>Y</v>
      </c>
      <c r="I91" s="137" t="str">
        <f>'(B) FO'!AN91</f>
        <v>Y</v>
      </c>
      <c r="J91" s="137" t="str">
        <f>'(B) FO'!AO91</f>
        <v>Y</v>
      </c>
      <c r="K91" s="137" t="str">
        <f>'(B) FO'!AP91</f>
        <v>Y</v>
      </c>
      <c r="M91" s="137" t="str">
        <f>'(B) FO'!BS91</f>
        <v>N</v>
      </c>
      <c r="N91" s="137" t="str">
        <f>'(B) FO'!BT91</f>
        <v>Y</v>
      </c>
      <c r="O91" s="137" t="str">
        <f>'(B) FO'!BU91</f>
        <v>Y</v>
      </c>
      <c r="P91" s="137" t="str">
        <f>'(B) FO'!BV91</f>
        <v>N</v>
      </c>
      <c r="R91" s="137" t="str">
        <f>'(B) FO'!BC91</f>
        <v>N</v>
      </c>
      <c r="S91" s="137" t="str">
        <f>'(B) FO'!BD91</f>
        <v>Y</v>
      </c>
      <c r="T91" s="137" t="str">
        <f>'(B) FO'!BE91</f>
        <v>Y</v>
      </c>
      <c r="U91" s="137" t="str">
        <f>'(B) FO'!BF91</f>
        <v>N</v>
      </c>
      <c r="W91" s="137">
        <f>'(B) FO'!C91</f>
        <v>349.45</v>
      </c>
      <c r="X91" s="137">
        <f>'(B) FO'!X91</f>
        <v>347</v>
      </c>
      <c r="Y91" s="137">
        <f>'(B) FO'!AC91</f>
        <v>345.35</v>
      </c>
      <c r="Z91" s="137">
        <f>('(B) FO'!X91+'(B) FO'!AC91+'(B) FO'!C91)/3</f>
        <v>347.26666666666665</v>
      </c>
      <c r="AB91" s="137" t="str">
        <f>IF('(B) FO'!BN91&gt;MAX('(B) FO'!BO91:'(B) FO'!BR91),"Yes","")</f>
        <v/>
      </c>
      <c r="AC91" s="137" t="str">
        <f>IF('(B) FO'!AH91&gt;MAX('(B) FO'!AI91:'(B) FO'!AL91),"Yes","")</f>
        <v>Yes</v>
      </c>
      <c r="AE91" s="137" t="str">
        <f>IF('(B) FO'!BN91&gt;(AVERAGE('(B) FO'!BO91:'(B) FO'!BR91)*2),"Yes","")</f>
        <v/>
      </c>
      <c r="AF91" s="137" t="str">
        <f>IF('(B) FO'!AH91&gt;(AVERAGE('(B) FO'!AI91:'(B) FO'!AL91)*2),"Yes","")</f>
        <v>Yes</v>
      </c>
      <c r="AH91" s="137" t="str">
        <f>IF('(B) FO'!C91&gt;MAX('(B) FO'!D91:'(B) FO'!G91),"Yes","")</f>
        <v>Yes</v>
      </c>
      <c r="AI91" s="137" t="str">
        <f>IF('(B) FO'!C91&lt;MIN('(B) FO'!D91:'(B) FO'!G91),"Yes","")</f>
        <v/>
      </c>
    </row>
    <row r="92" spans="1:35" x14ac:dyDescent="0.3">
      <c r="A92" s="137" t="str">
        <f>'FOD (ALL)'!B92</f>
        <v>CANBK</v>
      </c>
      <c r="B92" s="146">
        <f>'FOD (ALL)'!C92</f>
        <v>43979</v>
      </c>
      <c r="C92" s="137" t="str">
        <f>'(B) FO'!H92</f>
        <v>N</v>
      </c>
      <c r="D92" s="137" t="str">
        <f>'(B) FO'!I92</f>
        <v>Y</v>
      </c>
      <c r="E92" s="137" t="str">
        <f>'(B) FO'!J92</f>
        <v>Y</v>
      </c>
      <c r="F92" s="137" t="str">
        <f>'(B) FO'!K92</f>
        <v>N</v>
      </c>
      <c r="H92" s="137" t="str">
        <f>'(B) FO'!AM92</f>
        <v>N</v>
      </c>
      <c r="I92" s="137" t="str">
        <f>'(B) FO'!AN92</f>
        <v>N</v>
      </c>
      <c r="J92" s="137" t="str">
        <f>'(B) FO'!AO92</f>
        <v>N</v>
      </c>
      <c r="K92" s="137" t="str">
        <f>'(B) FO'!AP92</f>
        <v>N</v>
      </c>
      <c r="M92" s="137" t="str">
        <f>'(B) FO'!BS92</f>
        <v>Y</v>
      </c>
      <c r="N92" s="137" t="str">
        <f>'(B) FO'!BT92</f>
        <v>Y</v>
      </c>
      <c r="O92" s="137" t="str">
        <f>'(B) FO'!BU92</f>
        <v>N</v>
      </c>
      <c r="P92" s="137" t="str">
        <f>'(B) FO'!BV92</f>
        <v>N</v>
      </c>
      <c r="R92" s="137" t="str">
        <f>'(B) FO'!BC92</f>
        <v>Y</v>
      </c>
      <c r="S92" s="137" t="str">
        <f>'(B) FO'!BD92</f>
        <v>Y</v>
      </c>
      <c r="T92" s="137" t="str">
        <f>'(B) FO'!BE92</f>
        <v>N</v>
      </c>
      <c r="U92" s="137" t="str">
        <f>'(B) FO'!BF92</f>
        <v>N</v>
      </c>
      <c r="W92" s="137">
        <f>'(B) FO'!C92</f>
        <v>77.150000000000006</v>
      </c>
      <c r="X92" s="137">
        <f>'(B) FO'!X92</f>
        <v>80.2</v>
      </c>
      <c r="Y92" s="137">
        <f>'(B) FO'!AC92</f>
        <v>76.099999999999994</v>
      </c>
      <c r="Z92" s="137">
        <f>('(B) FO'!X92+'(B) FO'!AC92+'(B) FO'!C92)/3</f>
        <v>77.816666666666677</v>
      </c>
      <c r="AB92" s="137" t="str">
        <f>IF('(B) FO'!BN92&gt;MAX('(B) FO'!BO92:'(B) FO'!BR92),"Yes","")</f>
        <v/>
      </c>
      <c r="AC92" s="137" t="str">
        <f>IF('(B) FO'!AH92&gt;MAX('(B) FO'!AI92:'(B) FO'!AL92),"Yes","")</f>
        <v/>
      </c>
      <c r="AE92" s="137" t="str">
        <f>IF('(B) FO'!BN92&gt;(AVERAGE('(B) FO'!BO92:'(B) FO'!BR92)*2),"Yes","")</f>
        <v/>
      </c>
      <c r="AF92" s="137" t="str">
        <f>IF('(B) FO'!AH92&gt;(AVERAGE('(B) FO'!AI92:'(B) FO'!AL92)*2),"Yes","")</f>
        <v/>
      </c>
      <c r="AH92" s="137" t="str">
        <f>IF('(B) FO'!C92&gt;MAX('(B) FO'!D92:'(B) FO'!G92),"Yes","")</f>
        <v/>
      </c>
      <c r="AI92" s="137" t="str">
        <f>IF('(B) FO'!C92&lt;MIN('(B) FO'!D92:'(B) FO'!G92),"Yes","")</f>
        <v/>
      </c>
    </row>
    <row r="93" spans="1:35" x14ac:dyDescent="0.3">
      <c r="A93" s="137" t="str">
        <f>'FOD (ALL)'!B93</f>
        <v>CANBK</v>
      </c>
      <c r="B93" s="146">
        <f>'FOD (ALL)'!C93</f>
        <v>44007</v>
      </c>
      <c r="C93" s="137" t="str">
        <f>'(B) FO'!H93</f>
        <v>N</v>
      </c>
      <c r="D93" s="137" t="str">
        <f>'(B) FO'!I93</f>
        <v>Y</v>
      </c>
      <c r="E93" s="137" t="str">
        <f>'(B) FO'!J93</f>
        <v>Y</v>
      </c>
      <c r="F93" s="137" t="str">
        <f>'(B) FO'!K93</f>
        <v>N</v>
      </c>
      <c r="H93" s="137" t="str">
        <f>'(B) FO'!AM93</f>
        <v>Y</v>
      </c>
      <c r="I93" s="137" t="str">
        <f>'(B) FO'!AN93</f>
        <v>Y</v>
      </c>
      <c r="J93" s="137" t="str">
        <f>'(B) FO'!AO93</f>
        <v>Y</v>
      </c>
      <c r="K93" s="137" t="str">
        <f>'(B) FO'!AP93</f>
        <v>Y</v>
      </c>
      <c r="M93" s="137" t="str">
        <f>'(B) FO'!BS93</f>
        <v>Y</v>
      </c>
      <c r="N93" s="137" t="str">
        <f>'(B) FO'!BT93</f>
        <v>Y</v>
      </c>
      <c r="O93" s="137" t="str">
        <f>'(B) FO'!BU93</f>
        <v>Y</v>
      </c>
      <c r="P93" s="137" t="str">
        <f>'(B) FO'!BV93</f>
        <v>N</v>
      </c>
      <c r="R93" s="137" t="str">
        <f>'(B) FO'!BC93</f>
        <v>Y</v>
      </c>
      <c r="S93" s="137" t="str">
        <f>'(B) FO'!BD93</f>
        <v>Y</v>
      </c>
      <c r="T93" s="137" t="str">
        <f>'(B) FO'!BE93</f>
        <v>Y</v>
      </c>
      <c r="U93" s="137" t="str">
        <f>'(B) FO'!BF93</f>
        <v>N</v>
      </c>
      <c r="W93" s="137">
        <f>'(B) FO'!C93</f>
        <v>76.95</v>
      </c>
      <c r="X93" s="137">
        <f>'(B) FO'!X93</f>
        <v>80</v>
      </c>
      <c r="Y93" s="137">
        <f>'(B) FO'!AC93</f>
        <v>75.900000000000006</v>
      </c>
      <c r="Z93" s="137">
        <f>('(B) FO'!X93+'(B) FO'!AC93+'(B) FO'!C93)/3</f>
        <v>77.616666666666674</v>
      </c>
      <c r="AB93" s="137" t="str">
        <f>IF('(B) FO'!BN93&gt;MAX('(B) FO'!BO93:'(B) FO'!BR93),"Yes","")</f>
        <v>Yes</v>
      </c>
      <c r="AC93" s="137" t="str">
        <f>IF('(B) FO'!AH93&gt;MAX('(B) FO'!AI93:'(B) FO'!AL93),"Yes","")</f>
        <v>Yes</v>
      </c>
      <c r="AE93" s="137" t="str">
        <f>IF('(B) FO'!BN93&gt;(AVERAGE('(B) FO'!BO93:'(B) FO'!BR93)*2),"Yes","")</f>
        <v>Yes</v>
      </c>
      <c r="AF93" s="137" t="str">
        <f>IF('(B) FO'!AH93&gt;(AVERAGE('(B) FO'!AI93:'(B) FO'!AL93)*2),"Yes","")</f>
        <v>Yes</v>
      </c>
      <c r="AH93" s="137" t="str">
        <f>IF('(B) FO'!C93&gt;MAX('(B) FO'!D93:'(B) FO'!G93),"Yes","")</f>
        <v/>
      </c>
      <c r="AI93" s="137" t="str">
        <f>IF('(B) FO'!C93&lt;MIN('(B) FO'!D93:'(B) FO'!G93),"Yes","")</f>
        <v/>
      </c>
    </row>
    <row r="94" spans="1:35" x14ac:dyDescent="0.3">
      <c r="A94" s="137" t="str">
        <f>'FOD (ALL)'!B94</f>
        <v>CANBK</v>
      </c>
      <c r="B94" s="146">
        <f>'FOD (ALL)'!C94</f>
        <v>44042</v>
      </c>
      <c r="C94" s="137" t="str">
        <f>'(B) FO'!H94</f>
        <v>N</v>
      </c>
      <c r="D94" s="137" t="str">
        <f>'(B) FO'!I94</f>
        <v>Y</v>
      </c>
      <c r="E94" s="137" t="str">
        <f>'(B) FO'!J94</f>
        <v>Y</v>
      </c>
      <c r="F94" s="137" t="str">
        <f>'(B) FO'!K94</f>
        <v>N</v>
      </c>
      <c r="H94" s="137" t="str">
        <f>'(B) FO'!AM94</f>
        <v>Y</v>
      </c>
      <c r="I94" s="137" t="str">
        <f>'(B) FO'!AN94</f>
        <v>Y</v>
      </c>
      <c r="J94" s="137" t="str">
        <f>'(B) FO'!AO94</f>
        <v>Y</v>
      </c>
      <c r="K94" s="137" t="str">
        <f>'(B) FO'!AP94</f>
        <v>Y</v>
      </c>
      <c r="M94" s="137" t="str">
        <f>'(B) FO'!BS94</f>
        <v>Y</v>
      </c>
      <c r="N94" s="137" t="str">
        <f>'(B) FO'!BT94</f>
        <v>Y</v>
      </c>
      <c r="O94" s="137" t="str">
        <f>'(B) FO'!BU94</f>
        <v>Y</v>
      </c>
      <c r="P94" s="137" t="str">
        <f>'(B) FO'!BV94</f>
        <v>N</v>
      </c>
      <c r="R94" s="137" t="str">
        <f>'(B) FO'!BC94</f>
        <v>Y</v>
      </c>
      <c r="S94" s="137" t="str">
        <f>'(B) FO'!BD94</f>
        <v>Y</v>
      </c>
      <c r="T94" s="137" t="str">
        <f>'(B) FO'!BE94</f>
        <v>Y</v>
      </c>
      <c r="U94" s="137" t="str">
        <f>'(B) FO'!BF94</f>
        <v>N</v>
      </c>
      <c r="W94" s="137">
        <f>'(B) FO'!C94</f>
        <v>77.849999999999994</v>
      </c>
      <c r="X94" s="137">
        <f>'(B) FO'!X94</f>
        <v>79.849999999999994</v>
      </c>
      <c r="Y94" s="137">
        <f>'(B) FO'!AC94</f>
        <v>77.400000000000006</v>
      </c>
      <c r="Z94" s="137">
        <f>('(B) FO'!X94+'(B) FO'!AC94+'(B) FO'!C94)/3</f>
        <v>78.36666666666666</v>
      </c>
      <c r="AB94" s="137" t="str">
        <f>IF('(B) FO'!BN94&gt;MAX('(B) FO'!BO94:'(B) FO'!BR94),"Yes","")</f>
        <v/>
      </c>
      <c r="AC94" s="137" t="str">
        <f>IF('(B) FO'!AH94&gt;MAX('(B) FO'!AI94:'(B) FO'!AL94),"Yes","")</f>
        <v>Yes</v>
      </c>
      <c r="AE94" s="137" t="str">
        <f>IF('(B) FO'!BN94&gt;(AVERAGE('(B) FO'!BO94:'(B) FO'!BR94)*2),"Yes","")</f>
        <v/>
      </c>
      <c r="AF94" s="137" t="str">
        <f>IF('(B) FO'!AH94&gt;(AVERAGE('(B) FO'!AI94:'(B) FO'!AL94)*2),"Yes","")</f>
        <v/>
      </c>
      <c r="AH94" s="137" t="str">
        <f>IF('(B) FO'!C94&gt;MAX('(B) FO'!D94:'(B) FO'!G94),"Yes","")</f>
        <v/>
      </c>
      <c r="AI94" s="137" t="str">
        <f>IF('(B) FO'!C94&lt;MIN('(B) FO'!D94:'(B) FO'!G94),"Yes","")</f>
        <v/>
      </c>
    </row>
    <row r="95" spans="1:35" x14ac:dyDescent="0.3">
      <c r="A95" s="137" t="str">
        <f>'FOD (ALL)'!B95</f>
        <v>CENTURYTEX</v>
      </c>
      <c r="B95" s="146">
        <f>'FOD (ALL)'!C95</f>
        <v>43979</v>
      </c>
      <c r="C95" s="137" t="str">
        <f>'(B) FO'!H95</f>
        <v>Y</v>
      </c>
      <c r="D95" s="137" t="str">
        <f>'(B) FO'!I95</f>
        <v>N</v>
      </c>
      <c r="E95" s="137" t="str">
        <f>'(B) FO'!J95</f>
        <v>Y</v>
      </c>
      <c r="F95" s="137" t="str">
        <f>'(B) FO'!K95</f>
        <v>Y</v>
      </c>
      <c r="H95" s="137" t="str">
        <f>'(B) FO'!AM95</f>
        <v>N</v>
      </c>
      <c r="I95" s="137" t="str">
        <f>'(B) FO'!AN95</f>
        <v>N</v>
      </c>
      <c r="J95" s="137" t="str">
        <f>'(B) FO'!AO95</f>
        <v>Y</v>
      </c>
      <c r="K95" s="137" t="str">
        <f>'(B) FO'!AP95</f>
        <v>Y</v>
      </c>
      <c r="M95" s="137" t="str">
        <f>'(B) FO'!BS95</f>
        <v>Y</v>
      </c>
      <c r="N95" s="137" t="str">
        <f>'(B) FO'!BT95</f>
        <v>Y</v>
      </c>
      <c r="O95" s="137" t="str">
        <f>'(B) FO'!BU95</f>
        <v>N</v>
      </c>
      <c r="P95" s="137" t="str">
        <f>'(B) FO'!BV95</f>
        <v>Y</v>
      </c>
      <c r="R95" s="137" t="str">
        <f>'(B) FO'!BC95</f>
        <v>Y</v>
      </c>
      <c r="S95" s="137" t="str">
        <f>'(B) FO'!BD95</f>
        <v>Y</v>
      </c>
      <c r="T95" s="137" t="str">
        <f>'(B) FO'!BE95</f>
        <v>N</v>
      </c>
      <c r="U95" s="137" t="str">
        <f>'(B) FO'!BF95</f>
        <v>Y</v>
      </c>
      <c r="W95" s="137">
        <f>'(B) FO'!C95</f>
        <v>270</v>
      </c>
      <c r="X95" s="137">
        <f>'(B) FO'!X95</f>
        <v>273.95</v>
      </c>
      <c r="Y95" s="137">
        <f>'(B) FO'!AC95</f>
        <v>259</v>
      </c>
      <c r="Z95" s="137">
        <f>('(B) FO'!X95+'(B) FO'!AC95+'(B) FO'!C95)/3</f>
        <v>267.65000000000003</v>
      </c>
      <c r="AB95" s="137" t="str">
        <f>IF('(B) FO'!BN95&gt;MAX('(B) FO'!BO95:'(B) FO'!BR95),"Yes","")</f>
        <v>Yes</v>
      </c>
      <c r="AC95" s="137" t="str">
        <f>IF('(B) FO'!AH95&gt;MAX('(B) FO'!AI95:'(B) FO'!AL95),"Yes","")</f>
        <v/>
      </c>
      <c r="AE95" s="137" t="str">
        <f>IF('(B) FO'!BN95&gt;(AVERAGE('(B) FO'!BO95:'(B) FO'!BR95)*2),"Yes","")</f>
        <v/>
      </c>
      <c r="AF95" s="137" t="str">
        <f>IF('(B) FO'!AH95&gt;(AVERAGE('(B) FO'!AI95:'(B) FO'!AL95)*2),"Yes","")</f>
        <v/>
      </c>
      <c r="AH95" s="137" t="str">
        <f>IF('(B) FO'!C95&gt;MAX('(B) FO'!D95:'(B) FO'!G95),"Yes","")</f>
        <v>Yes</v>
      </c>
      <c r="AI95" s="137" t="str">
        <f>IF('(B) FO'!C95&lt;MIN('(B) FO'!D95:'(B) FO'!G95),"Yes","")</f>
        <v/>
      </c>
    </row>
    <row r="96" spans="1:35" x14ac:dyDescent="0.3">
      <c r="A96" s="137" t="str">
        <f>'FOD (ALL)'!B96</f>
        <v>CENTURYTEX</v>
      </c>
      <c r="B96" s="146">
        <f>'FOD (ALL)'!C96</f>
        <v>44007</v>
      </c>
      <c r="C96" s="137" t="str">
        <f>'(B) FO'!H96</f>
        <v>Y</v>
      </c>
      <c r="D96" s="137" t="str">
        <f>'(B) FO'!I96</f>
        <v>N</v>
      </c>
      <c r="E96" s="137" t="str">
        <f>'(B) FO'!J96</f>
        <v>Y</v>
      </c>
      <c r="F96" s="137" t="str">
        <f>'(B) FO'!K96</f>
        <v>Y</v>
      </c>
      <c r="H96" s="137" t="str">
        <f>'(B) FO'!AM96</f>
        <v>Y</v>
      </c>
      <c r="I96" s="137" t="str">
        <f>'(B) FO'!AN96</f>
        <v>Y</v>
      </c>
      <c r="J96" s="137" t="str">
        <f>'(B) FO'!AO96</f>
        <v>Y</v>
      </c>
      <c r="K96" s="137" t="str">
        <f>'(B) FO'!AP96</f>
        <v>Y</v>
      </c>
      <c r="M96" s="137" t="str">
        <f>'(B) FO'!BS96</f>
        <v>Y</v>
      </c>
      <c r="N96" s="137" t="str">
        <f>'(B) FO'!BT96</f>
        <v>Y</v>
      </c>
      <c r="O96" s="137" t="str">
        <f>'(B) FO'!BU96</f>
        <v>Y</v>
      </c>
      <c r="P96" s="137" t="str">
        <f>'(B) FO'!BV96</f>
        <v>Y</v>
      </c>
      <c r="R96" s="137" t="str">
        <f>'(B) FO'!BC96</f>
        <v>Y</v>
      </c>
      <c r="S96" s="137" t="str">
        <f>'(B) FO'!BD96</f>
        <v>Y</v>
      </c>
      <c r="T96" s="137" t="str">
        <f>'(B) FO'!BE96</f>
        <v>Y</v>
      </c>
      <c r="U96" s="137" t="str">
        <f>'(B) FO'!BF96</f>
        <v>Y</v>
      </c>
      <c r="W96" s="137">
        <f>'(B) FO'!C96</f>
        <v>270.85000000000002</v>
      </c>
      <c r="X96" s="137">
        <f>'(B) FO'!X96</f>
        <v>274.5</v>
      </c>
      <c r="Y96" s="137">
        <f>'(B) FO'!AC96</f>
        <v>263.25</v>
      </c>
      <c r="Z96" s="137">
        <f>('(B) FO'!X96+'(B) FO'!AC96+'(B) FO'!C96)/3</f>
        <v>269.53333333333336</v>
      </c>
      <c r="AB96" s="137" t="str">
        <f>IF('(B) FO'!BN96&gt;MAX('(B) FO'!BO96:'(B) FO'!BR96),"Yes","")</f>
        <v>Yes</v>
      </c>
      <c r="AC96" s="137" t="str">
        <f>IF('(B) FO'!AH96&gt;MAX('(B) FO'!AI96:'(B) FO'!AL96),"Yes","")</f>
        <v>Yes</v>
      </c>
      <c r="AE96" s="137" t="str">
        <f>IF('(B) FO'!BN96&gt;(AVERAGE('(B) FO'!BO96:'(B) FO'!BR96)*2),"Yes","")</f>
        <v>Yes</v>
      </c>
      <c r="AF96" s="137" t="str">
        <f>IF('(B) FO'!AH96&gt;(AVERAGE('(B) FO'!AI96:'(B) FO'!AL96)*2),"Yes","")</f>
        <v>Yes</v>
      </c>
      <c r="AH96" s="137" t="str">
        <f>IF('(B) FO'!C96&gt;MAX('(B) FO'!D96:'(B) FO'!G96),"Yes","")</f>
        <v>Yes</v>
      </c>
      <c r="AI96" s="137" t="str">
        <f>IF('(B) FO'!C96&lt;MIN('(B) FO'!D96:'(B) FO'!G96),"Yes","")</f>
        <v/>
      </c>
    </row>
    <row r="97" spans="1:35" x14ac:dyDescent="0.3">
      <c r="A97" s="137" t="str">
        <f>'FOD (ALL)'!B97</f>
        <v>CENTURYTEX</v>
      </c>
      <c r="B97" s="146">
        <f>'FOD (ALL)'!C97</f>
        <v>44042</v>
      </c>
      <c r="C97" s="137" t="str">
        <f>'(B) FO'!H97</f>
        <v>Y</v>
      </c>
      <c r="D97" s="137" t="str">
        <f>'(B) FO'!I97</f>
        <v>N</v>
      </c>
      <c r="E97" s="137" t="str">
        <f>'(B) FO'!J97</f>
        <v>Y</v>
      </c>
      <c r="F97" s="137" t="str">
        <f>'(B) FO'!K97</f>
        <v>Y</v>
      </c>
      <c r="H97" s="137" t="str">
        <f>'(B) FO'!AM97</f>
        <v>Y</v>
      </c>
      <c r="I97" s="137" t="str">
        <f>'(B) FO'!AN97</f>
        <v>Y</v>
      </c>
      <c r="J97" s="137" t="str">
        <f>'(B) FO'!AO97</f>
        <v>Y</v>
      </c>
      <c r="K97" s="137" t="str">
        <f>'(B) FO'!AP97</f>
        <v>Y</v>
      </c>
      <c r="M97" s="137" t="str">
        <f>'(B) FO'!BS97</f>
        <v>N</v>
      </c>
      <c r="N97" s="137" t="str">
        <f>'(B) FO'!BT97</f>
        <v>Y</v>
      </c>
      <c r="O97" s="137" t="str">
        <f>'(B) FO'!BU97</f>
        <v>Y</v>
      </c>
      <c r="P97" s="137" t="str">
        <f>'(B) FO'!BV97</f>
        <v>Y</v>
      </c>
      <c r="R97" s="137" t="str">
        <f>'(B) FO'!BC97</f>
        <v>N</v>
      </c>
      <c r="S97" s="137" t="str">
        <f>'(B) FO'!BD97</f>
        <v>Y</v>
      </c>
      <c r="T97" s="137" t="str">
        <f>'(B) FO'!BE97</f>
        <v>Y</v>
      </c>
      <c r="U97" s="137" t="str">
        <f>'(B) FO'!BF97</f>
        <v>Y</v>
      </c>
      <c r="W97" s="137">
        <f>'(B) FO'!C97</f>
        <v>273.35000000000002</v>
      </c>
      <c r="X97" s="137">
        <f>'(B) FO'!X97</f>
        <v>0</v>
      </c>
      <c r="Y97" s="137">
        <f>'(B) FO'!AC97</f>
        <v>0</v>
      </c>
      <c r="Z97" s="137">
        <f>('(B) FO'!X97+'(B) FO'!AC97+'(B) FO'!C97)/3</f>
        <v>91.116666666666674</v>
      </c>
      <c r="AB97" s="137" t="str">
        <f>IF('(B) FO'!BN97&gt;MAX('(B) FO'!BO97:'(B) FO'!BR97),"Yes","")</f>
        <v/>
      </c>
      <c r="AC97" s="137" t="str">
        <f>IF('(B) FO'!AH97&gt;MAX('(B) FO'!AI97:'(B) FO'!AL97),"Yes","")</f>
        <v/>
      </c>
      <c r="AE97" s="137" t="str">
        <f>IF('(B) FO'!BN97&gt;(AVERAGE('(B) FO'!BO97:'(B) FO'!BR97)*2),"Yes","")</f>
        <v/>
      </c>
      <c r="AF97" s="137" t="str">
        <f>IF('(B) FO'!AH97&gt;(AVERAGE('(B) FO'!AI97:'(B) FO'!AL97)*2),"Yes","")</f>
        <v>Yes</v>
      </c>
      <c r="AH97" s="137" t="str">
        <f>IF('(B) FO'!C97&gt;MAX('(B) FO'!D97:'(B) FO'!G97),"Yes","")</f>
        <v>Yes</v>
      </c>
      <c r="AI97" s="137" t="str">
        <f>IF('(B) FO'!C97&lt;MIN('(B) FO'!D97:'(B) FO'!G97),"Yes","")</f>
        <v/>
      </c>
    </row>
    <row r="98" spans="1:35" x14ac:dyDescent="0.3">
      <c r="A98" s="137" t="str">
        <f>'FOD (ALL)'!B98</f>
        <v>CESC</v>
      </c>
      <c r="B98" s="146">
        <f>'FOD (ALL)'!C98</f>
        <v>43979</v>
      </c>
      <c r="C98" s="137" t="str">
        <f>'(B) FO'!H98</f>
        <v>N</v>
      </c>
      <c r="D98" s="137" t="str">
        <f>'(B) FO'!I98</f>
        <v>N</v>
      </c>
      <c r="E98" s="137" t="str">
        <f>'(B) FO'!J98</f>
        <v>N</v>
      </c>
      <c r="F98" s="137" t="str">
        <f>'(B) FO'!K98</f>
        <v>Y</v>
      </c>
      <c r="H98" s="137" t="str">
        <f>'(B) FO'!AM98</f>
        <v>Y</v>
      </c>
      <c r="I98" s="137" t="str">
        <f>'(B) FO'!AN98</f>
        <v>N</v>
      </c>
      <c r="J98" s="137" t="str">
        <f>'(B) FO'!AO98</f>
        <v>N</v>
      </c>
      <c r="K98" s="137" t="str">
        <f>'(B) FO'!AP98</f>
        <v>Y</v>
      </c>
      <c r="M98" s="137" t="str">
        <f>'(B) FO'!BS98</f>
        <v>Y</v>
      </c>
      <c r="N98" s="137" t="str">
        <f>'(B) FO'!BT98</f>
        <v>Y</v>
      </c>
      <c r="O98" s="137" t="str">
        <f>'(B) FO'!BU98</f>
        <v>N</v>
      </c>
      <c r="P98" s="137" t="str">
        <f>'(B) FO'!BV98</f>
        <v>N</v>
      </c>
      <c r="R98" s="137" t="str">
        <f>'(B) FO'!BC98</f>
        <v>Y</v>
      </c>
      <c r="S98" s="137" t="str">
        <f>'(B) FO'!BD98</f>
        <v>Y</v>
      </c>
      <c r="T98" s="137" t="str">
        <f>'(B) FO'!BE98</f>
        <v>N</v>
      </c>
      <c r="U98" s="137" t="str">
        <f>'(B) FO'!BF98</f>
        <v>N</v>
      </c>
      <c r="W98" s="137">
        <f>'(B) FO'!C98</f>
        <v>550.54999999999995</v>
      </c>
      <c r="X98" s="137">
        <f>'(B) FO'!X98</f>
        <v>576.9</v>
      </c>
      <c r="Y98" s="137">
        <f>'(B) FO'!AC98</f>
        <v>547.29999999999995</v>
      </c>
      <c r="Z98" s="137">
        <f>('(B) FO'!X98+'(B) FO'!AC98+'(B) FO'!C98)/3</f>
        <v>558.24999999999989</v>
      </c>
      <c r="AB98" s="137" t="str">
        <f>IF('(B) FO'!BN98&gt;MAX('(B) FO'!BO98:'(B) FO'!BR98),"Yes","")</f>
        <v>Yes</v>
      </c>
      <c r="AC98" s="137" t="str">
        <f>IF('(B) FO'!AH98&gt;MAX('(B) FO'!AI98:'(B) FO'!AL98),"Yes","")</f>
        <v>Yes</v>
      </c>
      <c r="AE98" s="137" t="str">
        <f>IF('(B) FO'!BN98&gt;(AVERAGE('(B) FO'!BO98:'(B) FO'!BR98)*2),"Yes","")</f>
        <v/>
      </c>
      <c r="AF98" s="137" t="str">
        <f>IF('(B) FO'!AH98&gt;(AVERAGE('(B) FO'!AI98:'(B) FO'!AL98)*2),"Yes","")</f>
        <v/>
      </c>
      <c r="AH98" s="137" t="str">
        <f>IF('(B) FO'!C98&gt;MAX('(B) FO'!D98:'(B) FO'!G98),"Yes","")</f>
        <v/>
      </c>
      <c r="AI98" s="137" t="str">
        <f>IF('(B) FO'!C98&lt;MIN('(B) FO'!D98:'(B) FO'!G98),"Yes","")</f>
        <v>Yes</v>
      </c>
    </row>
    <row r="99" spans="1:35" x14ac:dyDescent="0.3">
      <c r="A99" s="137" t="str">
        <f>'FOD (ALL)'!B99</f>
        <v>CHOLAFIN</v>
      </c>
      <c r="B99" s="146">
        <f>'FOD (ALL)'!C99</f>
        <v>43979</v>
      </c>
      <c r="C99" s="137" t="str">
        <f>'(B) FO'!H99</f>
        <v>N</v>
      </c>
      <c r="D99" s="137" t="str">
        <f>'(B) FO'!I99</f>
        <v>N</v>
      </c>
      <c r="E99" s="137" t="str">
        <f>'(B) FO'!J99</f>
        <v>Y</v>
      </c>
      <c r="F99" s="137" t="str">
        <f>'(B) FO'!K99</f>
        <v>Y</v>
      </c>
      <c r="H99" s="137" t="str">
        <f>'(B) FO'!AM99</f>
        <v>Y</v>
      </c>
      <c r="I99" s="137" t="str">
        <f>'(B) FO'!AN99</f>
        <v>Y</v>
      </c>
      <c r="J99" s="137" t="str">
        <f>'(B) FO'!AO99</f>
        <v>Y</v>
      </c>
      <c r="K99" s="137" t="str">
        <f>'(B) FO'!AP99</f>
        <v>N</v>
      </c>
      <c r="M99" s="137" t="str">
        <f>'(B) FO'!BS99</f>
        <v>Y</v>
      </c>
      <c r="N99" s="137" t="str">
        <f>'(B) FO'!BT99</f>
        <v>N</v>
      </c>
      <c r="O99" s="137" t="str">
        <f>'(B) FO'!BU99</f>
        <v>Y</v>
      </c>
      <c r="P99" s="137" t="str">
        <f>'(B) FO'!BV99</f>
        <v>N</v>
      </c>
      <c r="R99" s="137" t="str">
        <f>'(B) FO'!BC99</f>
        <v>Y</v>
      </c>
      <c r="S99" s="137" t="str">
        <f>'(B) FO'!BD99</f>
        <v>N</v>
      </c>
      <c r="T99" s="137" t="str">
        <f>'(B) FO'!BE99</f>
        <v>Y</v>
      </c>
      <c r="U99" s="137" t="str">
        <f>'(B) FO'!BF99</f>
        <v>N</v>
      </c>
      <c r="W99" s="137">
        <f>'(B) FO'!C99</f>
        <v>123.55</v>
      </c>
      <c r="X99" s="137">
        <f>'(B) FO'!X99</f>
        <v>133</v>
      </c>
      <c r="Y99" s="137">
        <f>'(B) FO'!AC99</f>
        <v>121</v>
      </c>
      <c r="Z99" s="137">
        <f>('(B) FO'!X99+'(B) FO'!AC99+'(B) FO'!C99)/3</f>
        <v>125.85000000000001</v>
      </c>
      <c r="AB99" s="137" t="str">
        <f>IF('(B) FO'!BN99&gt;MAX('(B) FO'!BO99:'(B) FO'!BR99),"Yes","")</f>
        <v>Yes</v>
      </c>
      <c r="AC99" s="137" t="str">
        <f>IF('(B) FO'!AH99&gt;MAX('(B) FO'!AI99:'(B) FO'!AL99),"Yes","")</f>
        <v>Yes</v>
      </c>
      <c r="AE99" s="137" t="str">
        <f>IF('(B) FO'!BN99&gt;(AVERAGE('(B) FO'!BO99:'(B) FO'!BR99)*2),"Yes","")</f>
        <v/>
      </c>
      <c r="AF99" s="137" t="str">
        <f>IF('(B) FO'!AH99&gt;(AVERAGE('(B) FO'!AI99:'(B) FO'!AL99)*2),"Yes","")</f>
        <v/>
      </c>
      <c r="AH99" s="137" t="str">
        <f>IF('(B) FO'!C99&gt;MAX('(B) FO'!D99:'(B) FO'!G99),"Yes","")</f>
        <v/>
      </c>
      <c r="AI99" s="137" t="str">
        <f>IF('(B) FO'!C99&lt;MIN('(B) FO'!D99:'(B) FO'!G99),"Yes","")</f>
        <v>Yes</v>
      </c>
    </row>
    <row r="100" spans="1:35" x14ac:dyDescent="0.3">
      <c r="A100" s="137" t="str">
        <f>'FOD (ALL)'!B100</f>
        <v>CHOLAFIN</v>
      </c>
      <c r="B100" s="146">
        <f>'FOD (ALL)'!C100</f>
        <v>44007</v>
      </c>
      <c r="C100" s="137" t="str">
        <f>'(B) FO'!H100</f>
        <v>N</v>
      </c>
      <c r="D100" s="137" t="str">
        <f>'(B) FO'!I100</f>
        <v>N</v>
      </c>
      <c r="E100" s="137" t="str">
        <f>'(B) FO'!J100</f>
        <v>Y</v>
      </c>
      <c r="F100" s="137" t="str">
        <f>'(B) FO'!K100</f>
        <v>Y</v>
      </c>
      <c r="H100" s="137" t="str">
        <f>'(B) FO'!AM100</f>
        <v>Y</v>
      </c>
      <c r="I100" s="137" t="str">
        <f>'(B) FO'!AN100</f>
        <v>Y</v>
      </c>
      <c r="J100" s="137" t="str">
        <f>'(B) FO'!AO100</f>
        <v>Y</v>
      </c>
      <c r="K100" s="137" t="str">
        <f>'(B) FO'!AP100</f>
        <v>Y</v>
      </c>
      <c r="M100" s="137" t="str">
        <f>'(B) FO'!BS100</f>
        <v>Y</v>
      </c>
      <c r="N100" s="137" t="str">
        <f>'(B) FO'!BT100</f>
        <v>Y</v>
      </c>
      <c r="O100" s="137" t="str">
        <f>'(B) FO'!BU100</f>
        <v>Y</v>
      </c>
      <c r="P100" s="137" t="str">
        <f>'(B) FO'!BV100</f>
        <v>N</v>
      </c>
      <c r="R100" s="137" t="str">
        <f>'(B) FO'!BC100</f>
        <v>Y</v>
      </c>
      <c r="S100" s="137" t="str">
        <f>'(B) FO'!BD100</f>
        <v>Y</v>
      </c>
      <c r="T100" s="137" t="str">
        <f>'(B) FO'!BE100</f>
        <v>Y</v>
      </c>
      <c r="U100" s="137" t="str">
        <f>'(B) FO'!BF100</f>
        <v>N</v>
      </c>
      <c r="W100" s="137">
        <f>'(B) FO'!C100</f>
        <v>123.7</v>
      </c>
      <c r="X100" s="137">
        <f>'(B) FO'!X100</f>
        <v>133.30000000000001</v>
      </c>
      <c r="Y100" s="137">
        <f>'(B) FO'!AC100</f>
        <v>121.35</v>
      </c>
      <c r="Z100" s="137">
        <f>('(B) FO'!X100+'(B) FO'!AC100+'(B) FO'!C100)/3</f>
        <v>126.11666666666667</v>
      </c>
      <c r="AB100" s="137" t="str">
        <f>IF('(B) FO'!BN100&gt;MAX('(B) FO'!BO100:'(B) FO'!BR100),"Yes","")</f>
        <v>Yes</v>
      </c>
      <c r="AC100" s="137" t="str">
        <f>IF('(B) FO'!AH100&gt;MAX('(B) FO'!AI100:'(B) FO'!AL100),"Yes","")</f>
        <v>Yes</v>
      </c>
      <c r="AE100" s="137" t="str">
        <f>IF('(B) FO'!BN100&gt;(AVERAGE('(B) FO'!BO100:'(B) FO'!BR100)*2),"Yes","")</f>
        <v>Yes</v>
      </c>
      <c r="AF100" s="137" t="str">
        <f>IF('(B) FO'!AH100&gt;(AVERAGE('(B) FO'!AI100:'(B) FO'!AL100)*2),"Yes","")</f>
        <v>Yes</v>
      </c>
      <c r="AH100" s="137" t="str">
        <f>IF('(B) FO'!C100&gt;MAX('(B) FO'!D100:'(B) FO'!G100),"Yes","")</f>
        <v/>
      </c>
      <c r="AI100" s="137" t="str">
        <f>IF('(B) FO'!C100&lt;MIN('(B) FO'!D100:'(B) FO'!G100),"Yes","")</f>
        <v>Yes</v>
      </c>
    </row>
    <row r="101" spans="1:35" x14ac:dyDescent="0.3">
      <c r="A101" s="137" t="str">
        <f>'FOD (ALL)'!B101</f>
        <v>CHOLAFIN</v>
      </c>
      <c r="B101" s="146">
        <f>'FOD (ALL)'!C101</f>
        <v>44042</v>
      </c>
      <c r="C101" s="137" t="str">
        <f>'(B) FO'!H101</f>
        <v>N</v>
      </c>
      <c r="D101" s="137" t="str">
        <f>'(B) FO'!I101</f>
        <v>N</v>
      </c>
      <c r="E101" s="137" t="str">
        <f>'(B) FO'!J101</f>
        <v>Y</v>
      </c>
      <c r="F101" s="137" t="str">
        <f>'(B) FO'!K101</f>
        <v>Y</v>
      </c>
      <c r="H101" s="137" t="str">
        <f>'(B) FO'!AM101</f>
        <v>Y</v>
      </c>
      <c r="I101" s="137" t="str">
        <f>'(B) FO'!AN101</f>
        <v>N</v>
      </c>
      <c r="J101" s="137" t="str">
        <f>'(B) FO'!AO101</f>
        <v>Y</v>
      </c>
      <c r="K101" s="137" t="str">
        <f>'(B) FO'!AP101</f>
        <v>N</v>
      </c>
      <c r="M101" s="137" t="str">
        <f>'(B) FO'!BS101</f>
        <v>Y</v>
      </c>
      <c r="N101" s="137" t="str">
        <f>'(B) FO'!BT101</f>
        <v>Y</v>
      </c>
      <c r="O101" s="137" t="str">
        <f>'(B) FO'!BU101</f>
        <v>N</v>
      </c>
      <c r="P101" s="137" t="str">
        <f>'(B) FO'!BV101</f>
        <v>N</v>
      </c>
      <c r="R101" s="137" t="str">
        <f>'(B) FO'!BC101</f>
        <v>Y</v>
      </c>
      <c r="S101" s="137" t="str">
        <f>'(B) FO'!BD101</f>
        <v>Y</v>
      </c>
      <c r="T101" s="137" t="str">
        <f>'(B) FO'!BE101</f>
        <v>N</v>
      </c>
      <c r="U101" s="137" t="str">
        <f>'(B) FO'!BF101</f>
        <v>N</v>
      </c>
      <c r="W101" s="137">
        <f>'(B) FO'!C101</f>
        <v>123.4</v>
      </c>
      <c r="X101" s="137">
        <f>'(B) FO'!X101</f>
        <v>124.8</v>
      </c>
      <c r="Y101" s="137">
        <f>'(B) FO'!AC101</f>
        <v>122</v>
      </c>
      <c r="Z101" s="137">
        <f>('(B) FO'!X101+'(B) FO'!AC101+'(B) FO'!C101)/3</f>
        <v>123.40000000000002</v>
      </c>
      <c r="AB101" s="137" t="str">
        <f>IF('(B) FO'!BN101&gt;MAX('(B) FO'!BO101:'(B) FO'!BR101),"Yes","")</f>
        <v>Yes</v>
      </c>
      <c r="AC101" s="137" t="str">
        <f>IF('(B) FO'!AH101&gt;MAX('(B) FO'!AI101:'(B) FO'!AL101),"Yes","")</f>
        <v>Yes</v>
      </c>
      <c r="AE101" s="137" t="str">
        <f>IF('(B) FO'!BN101&gt;(AVERAGE('(B) FO'!BO101:'(B) FO'!BR101)*2),"Yes","")</f>
        <v>Yes</v>
      </c>
      <c r="AF101" s="137" t="str">
        <f>IF('(B) FO'!AH101&gt;(AVERAGE('(B) FO'!AI101:'(B) FO'!AL101)*2),"Yes","")</f>
        <v/>
      </c>
      <c r="AH101" s="137" t="str">
        <f>IF('(B) FO'!C101&gt;MAX('(B) FO'!D101:'(B) FO'!G101),"Yes","")</f>
        <v/>
      </c>
      <c r="AI101" s="137" t="str">
        <f>IF('(B) FO'!C101&lt;MIN('(B) FO'!D101:'(B) FO'!G101),"Yes","")</f>
        <v>Yes</v>
      </c>
    </row>
    <row r="102" spans="1:35" x14ac:dyDescent="0.3">
      <c r="A102" s="137" t="str">
        <f>'FOD (ALL)'!B102</f>
        <v>CIPLA</v>
      </c>
      <c r="B102" s="146">
        <f>'FOD (ALL)'!C102</f>
        <v>43979</v>
      </c>
      <c r="C102" s="137" t="str">
        <f>'(B) FO'!H102</f>
        <v>Y</v>
      </c>
      <c r="D102" s="137" t="str">
        <f>'(B) FO'!I102</f>
        <v>N</v>
      </c>
      <c r="E102" s="137" t="str">
        <f>'(B) FO'!J102</f>
        <v>Y</v>
      </c>
      <c r="F102" s="137" t="str">
        <f>'(B) FO'!K102</f>
        <v>N</v>
      </c>
      <c r="H102" s="137" t="str">
        <f>'(B) FO'!AM102</f>
        <v>N</v>
      </c>
      <c r="I102" s="137" t="str">
        <f>'(B) FO'!AN102</f>
        <v>N</v>
      </c>
      <c r="J102" s="137" t="str">
        <f>'(B) FO'!AO102</f>
        <v>Y</v>
      </c>
      <c r="K102" s="137" t="str">
        <f>'(B) FO'!AP102</f>
        <v>N</v>
      </c>
      <c r="M102" s="137" t="str">
        <f>'(B) FO'!BS102</f>
        <v>Y</v>
      </c>
      <c r="N102" s="137" t="str">
        <f>'(B) FO'!BT102</f>
        <v>N</v>
      </c>
      <c r="O102" s="137" t="str">
        <f>'(B) FO'!BU102</f>
        <v>Y</v>
      </c>
      <c r="P102" s="137" t="str">
        <f>'(B) FO'!BV102</f>
        <v>N</v>
      </c>
      <c r="R102" s="137" t="str">
        <f>'(B) FO'!BC102</f>
        <v>Y</v>
      </c>
      <c r="S102" s="137" t="str">
        <f>'(B) FO'!BD102</f>
        <v>N</v>
      </c>
      <c r="T102" s="137" t="str">
        <f>'(B) FO'!BE102</f>
        <v>Y</v>
      </c>
      <c r="U102" s="137" t="str">
        <f>'(B) FO'!BF102</f>
        <v>N</v>
      </c>
      <c r="W102" s="137">
        <f>'(B) FO'!C102</f>
        <v>636.85</v>
      </c>
      <c r="X102" s="137">
        <f>'(B) FO'!X102</f>
        <v>638.65</v>
      </c>
      <c r="Y102" s="137">
        <f>'(B) FO'!AC102</f>
        <v>610</v>
      </c>
      <c r="Z102" s="137">
        <f>('(B) FO'!X102+'(B) FO'!AC102+'(B) FO'!C102)/3</f>
        <v>628.5</v>
      </c>
      <c r="AB102" s="137" t="str">
        <f>IF('(B) FO'!BN102&gt;MAX('(B) FO'!BO102:'(B) FO'!BR102),"Yes","")</f>
        <v/>
      </c>
      <c r="AC102" s="137" t="str">
        <f>IF('(B) FO'!AH102&gt;MAX('(B) FO'!AI102:'(B) FO'!AL102),"Yes","")</f>
        <v/>
      </c>
      <c r="AE102" s="137" t="str">
        <f>IF('(B) FO'!BN102&gt;(AVERAGE('(B) FO'!BO102:'(B) FO'!BR102)*2),"Yes","")</f>
        <v/>
      </c>
      <c r="AF102" s="137" t="str">
        <f>IF('(B) FO'!AH102&gt;(AVERAGE('(B) FO'!AI102:'(B) FO'!AL102)*2),"Yes","")</f>
        <v/>
      </c>
      <c r="AH102" s="137" t="str">
        <f>IF('(B) FO'!C102&gt;MAX('(B) FO'!D102:'(B) FO'!G102),"Yes","")</f>
        <v>Yes</v>
      </c>
      <c r="AI102" s="137" t="str">
        <f>IF('(B) FO'!C102&lt;MIN('(B) FO'!D102:'(B) FO'!G102),"Yes","")</f>
        <v/>
      </c>
    </row>
    <row r="103" spans="1:35" x14ac:dyDescent="0.3">
      <c r="A103" s="137" t="str">
        <f>'FOD (ALL)'!B103</f>
        <v>CIPLA</v>
      </c>
      <c r="B103" s="146">
        <f>'FOD (ALL)'!C103</f>
        <v>44007</v>
      </c>
      <c r="C103" s="137" t="str">
        <f>'(B) FO'!H103</f>
        <v>Y</v>
      </c>
      <c r="D103" s="137" t="str">
        <f>'(B) FO'!I103</f>
        <v>N</v>
      </c>
      <c r="E103" s="137" t="str">
        <f>'(B) FO'!J103</f>
        <v>Y</v>
      </c>
      <c r="F103" s="137" t="str">
        <f>'(B) FO'!K103</f>
        <v>N</v>
      </c>
      <c r="H103" s="137" t="str">
        <f>'(B) FO'!AM103</f>
        <v>Y</v>
      </c>
      <c r="I103" s="137" t="str">
        <f>'(B) FO'!AN103</f>
        <v>Y</v>
      </c>
      <c r="J103" s="137" t="str">
        <f>'(B) FO'!AO103</f>
        <v>Y</v>
      </c>
      <c r="K103" s="137" t="str">
        <f>'(B) FO'!AP103</f>
        <v>Y</v>
      </c>
      <c r="M103" s="137" t="str">
        <f>'(B) FO'!BS103</f>
        <v>Y</v>
      </c>
      <c r="N103" s="137" t="str">
        <f>'(B) FO'!BT103</f>
        <v>N</v>
      </c>
      <c r="O103" s="137" t="str">
        <f>'(B) FO'!BU103</f>
        <v>Y</v>
      </c>
      <c r="P103" s="137" t="str">
        <f>'(B) FO'!BV103</f>
        <v>N</v>
      </c>
      <c r="R103" s="137" t="str">
        <f>'(B) FO'!BC103</f>
        <v>Y</v>
      </c>
      <c r="S103" s="137" t="str">
        <f>'(B) FO'!BD103</f>
        <v>N</v>
      </c>
      <c r="T103" s="137" t="str">
        <f>'(B) FO'!BE103</f>
        <v>Y</v>
      </c>
      <c r="U103" s="137" t="str">
        <f>'(B) FO'!BF103</f>
        <v>N</v>
      </c>
      <c r="W103" s="137">
        <f>'(B) FO'!C103</f>
        <v>638.5</v>
      </c>
      <c r="X103" s="137">
        <f>'(B) FO'!X103</f>
        <v>640</v>
      </c>
      <c r="Y103" s="137">
        <f>'(B) FO'!AC103</f>
        <v>612.85</v>
      </c>
      <c r="Z103" s="137">
        <f>('(B) FO'!X103+'(B) FO'!AC103+'(B) FO'!C103)/3</f>
        <v>630.44999999999993</v>
      </c>
      <c r="AB103" s="137" t="str">
        <f>IF('(B) FO'!BN103&gt;MAX('(B) FO'!BO103:'(B) FO'!BR103),"Yes","")</f>
        <v>Yes</v>
      </c>
      <c r="AC103" s="137" t="str">
        <f>IF('(B) FO'!AH103&gt;MAX('(B) FO'!AI103:'(B) FO'!AL103),"Yes","")</f>
        <v>Yes</v>
      </c>
      <c r="AE103" s="137" t="str">
        <f>IF('(B) FO'!BN103&gt;(AVERAGE('(B) FO'!BO103:'(B) FO'!BR103)*2),"Yes","")</f>
        <v>Yes</v>
      </c>
      <c r="AF103" s="137" t="str">
        <f>IF('(B) FO'!AH103&gt;(AVERAGE('(B) FO'!AI103:'(B) FO'!AL103)*2),"Yes","")</f>
        <v>Yes</v>
      </c>
      <c r="AH103" s="137" t="str">
        <f>IF('(B) FO'!C103&gt;MAX('(B) FO'!D103:'(B) FO'!G103),"Yes","")</f>
        <v>Yes</v>
      </c>
      <c r="AI103" s="137" t="str">
        <f>IF('(B) FO'!C103&lt;MIN('(B) FO'!D103:'(B) FO'!G103),"Yes","")</f>
        <v/>
      </c>
    </row>
    <row r="104" spans="1:35" x14ac:dyDescent="0.3">
      <c r="A104" s="137" t="str">
        <f>'FOD (ALL)'!B104</f>
        <v>CIPLA</v>
      </c>
      <c r="B104" s="146">
        <f>'FOD (ALL)'!C104</f>
        <v>44042</v>
      </c>
      <c r="C104" s="137" t="str">
        <f>'(B) FO'!H104</f>
        <v>Y</v>
      </c>
      <c r="D104" s="137" t="str">
        <f>'(B) FO'!I104</f>
        <v>N</v>
      </c>
      <c r="E104" s="137" t="str">
        <f>'(B) FO'!J104</f>
        <v>Y</v>
      </c>
      <c r="F104" s="137" t="str">
        <f>'(B) FO'!K104</f>
        <v>N</v>
      </c>
      <c r="H104" s="137" t="str">
        <f>'(B) FO'!AM104</f>
        <v>Y</v>
      </c>
      <c r="I104" s="137" t="str">
        <f>'(B) FO'!AN104</f>
        <v>Y</v>
      </c>
      <c r="J104" s="137" t="str">
        <f>'(B) FO'!AO104</f>
        <v>Y</v>
      </c>
      <c r="K104" s="137" t="str">
        <f>'(B) FO'!AP104</f>
        <v>Y</v>
      </c>
      <c r="M104" s="137" t="str">
        <f>'(B) FO'!BS104</f>
        <v>Y</v>
      </c>
      <c r="N104" s="137" t="str">
        <f>'(B) FO'!BT104</f>
        <v>Y</v>
      </c>
      <c r="O104" s="137" t="str">
        <f>'(B) FO'!BU104</f>
        <v>Y</v>
      </c>
      <c r="P104" s="137" t="str">
        <f>'(B) FO'!BV104</f>
        <v>N</v>
      </c>
      <c r="R104" s="137" t="str">
        <f>'(B) FO'!BC104</f>
        <v>Y</v>
      </c>
      <c r="S104" s="137" t="str">
        <f>'(B) FO'!BD104</f>
        <v>Y</v>
      </c>
      <c r="T104" s="137" t="str">
        <f>'(B) FO'!BE104</f>
        <v>Y</v>
      </c>
      <c r="U104" s="137" t="str">
        <f>'(B) FO'!BF104</f>
        <v>N</v>
      </c>
      <c r="W104" s="137">
        <f>'(B) FO'!C104</f>
        <v>637.29999999999995</v>
      </c>
      <c r="X104" s="137">
        <f>'(B) FO'!X104</f>
        <v>638.54999999999995</v>
      </c>
      <c r="Y104" s="137">
        <f>'(B) FO'!AC104</f>
        <v>623.15</v>
      </c>
      <c r="Z104" s="137">
        <f>('(B) FO'!X104+'(B) FO'!AC104+'(B) FO'!C104)/3</f>
        <v>632.99999999999989</v>
      </c>
      <c r="AB104" s="137" t="str">
        <f>IF('(B) FO'!BN104&gt;MAX('(B) FO'!BO104:'(B) FO'!BR104),"Yes","")</f>
        <v>Yes</v>
      </c>
      <c r="AC104" s="137" t="str">
        <f>IF('(B) FO'!AH104&gt;MAX('(B) FO'!AI104:'(B) FO'!AL104),"Yes","")</f>
        <v>Yes</v>
      </c>
      <c r="AE104" s="137" t="str">
        <f>IF('(B) FO'!BN104&gt;(AVERAGE('(B) FO'!BO104:'(B) FO'!BR104)*2),"Yes","")</f>
        <v>Yes</v>
      </c>
      <c r="AF104" s="137" t="str">
        <f>IF('(B) FO'!AH104&gt;(AVERAGE('(B) FO'!AI104:'(B) FO'!AL104)*2),"Yes","")</f>
        <v/>
      </c>
      <c r="AH104" s="137" t="str">
        <f>IF('(B) FO'!C104&gt;MAX('(B) FO'!D104:'(B) FO'!G104),"Yes","")</f>
        <v>Yes</v>
      </c>
      <c r="AI104" s="137" t="str">
        <f>IF('(B) FO'!C104&lt;MIN('(B) FO'!D104:'(B) FO'!G104),"Yes","")</f>
        <v/>
      </c>
    </row>
    <row r="105" spans="1:35" x14ac:dyDescent="0.3">
      <c r="A105" s="137" t="str">
        <f>'FOD (ALL)'!B105</f>
        <v>COALINDIA</v>
      </c>
      <c r="B105" s="146">
        <f>'FOD (ALL)'!C105</f>
        <v>43979</v>
      </c>
      <c r="C105" s="137" t="str">
        <f>'(B) FO'!H105</f>
        <v>Y</v>
      </c>
      <c r="D105" s="137" t="str">
        <f>'(B) FO'!I105</f>
        <v>Y</v>
      </c>
      <c r="E105" s="137" t="str">
        <f>'(B) FO'!J105</f>
        <v>N</v>
      </c>
      <c r="F105" s="137" t="str">
        <f>'(B) FO'!K105</f>
        <v>Y</v>
      </c>
      <c r="H105" s="137" t="str">
        <f>'(B) FO'!AM105</f>
        <v>N</v>
      </c>
      <c r="I105" s="137" t="str">
        <f>'(B) FO'!AN105</f>
        <v>N</v>
      </c>
      <c r="J105" s="137" t="str">
        <f>'(B) FO'!AO105</f>
        <v>N</v>
      </c>
      <c r="K105" s="137" t="str">
        <f>'(B) FO'!AP105</f>
        <v>N</v>
      </c>
      <c r="M105" s="137" t="str">
        <f>'(B) FO'!BS105</f>
        <v>Y</v>
      </c>
      <c r="N105" s="137" t="str">
        <f>'(B) FO'!BT105</f>
        <v>Y</v>
      </c>
      <c r="O105" s="137" t="str">
        <f>'(B) FO'!BU105</f>
        <v>N</v>
      </c>
      <c r="P105" s="137" t="str">
        <f>'(B) FO'!BV105</f>
        <v>N</v>
      </c>
      <c r="R105" s="137" t="str">
        <f>'(B) FO'!BC105</f>
        <v>Y</v>
      </c>
      <c r="S105" s="137" t="str">
        <f>'(B) FO'!BD105</f>
        <v>Y</v>
      </c>
      <c r="T105" s="137" t="str">
        <f>'(B) FO'!BE105</f>
        <v>N</v>
      </c>
      <c r="U105" s="137" t="str">
        <f>'(B) FO'!BF105</f>
        <v>N</v>
      </c>
      <c r="W105" s="137">
        <f>'(B) FO'!C105</f>
        <v>125</v>
      </c>
      <c r="X105" s="137">
        <f>'(B) FO'!X105</f>
        <v>125.75</v>
      </c>
      <c r="Y105" s="137">
        <f>'(B) FO'!AC105</f>
        <v>121.8</v>
      </c>
      <c r="Z105" s="137">
        <f>('(B) FO'!X105+'(B) FO'!AC105+'(B) FO'!C105)/3</f>
        <v>124.18333333333334</v>
      </c>
      <c r="AB105" s="137" t="str">
        <f>IF('(B) FO'!BN105&gt;MAX('(B) FO'!BO105:'(B) FO'!BR105),"Yes","")</f>
        <v/>
      </c>
      <c r="AC105" s="137" t="str">
        <f>IF('(B) FO'!AH105&gt;MAX('(B) FO'!AI105:'(B) FO'!AL105),"Yes","")</f>
        <v/>
      </c>
      <c r="AE105" s="137" t="str">
        <f>IF('(B) FO'!BN105&gt;(AVERAGE('(B) FO'!BO105:'(B) FO'!BR105)*2),"Yes","")</f>
        <v/>
      </c>
      <c r="AF105" s="137" t="str">
        <f>IF('(B) FO'!AH105&gt;(AVERAGE('(B) FO'!AI105:'(B) FO'!AL105)*2),"Yes","")</f>
        <v/>
      </c>
      <c r="AH105" s="137" t="str">
        <f>IF('(B) FO'!C105&gt;MAX('(B) FO'!D105:'(B) FO'!G105),"Yes","")</f>
        <v>Yes</v>
      </c>
      <c r="AI105" s="137" t="str">
        <f>IF('(B) FO'!C105&lt;MIN('(B) FO'!D105:'(B) FO'!G105),"Yes","")</f>
        <v/>
      </c>
    </row>
    <row r="106" spans="1:35" x14ac:dyDescent="0.3">
      <c r="A106" s="137" t="str">
        <f>'FOD (ALL)'!B106</f>
        <v>COALINDIA</v>
      </c>
      <c r="B106" s="146">
        <f>'FOD (ALL)'!C106</f>
        <v>44007</v>
      </c>
      <c r="C106" s="137" t="str">
        <f>'(B) FO'!H106</f>
        <v>Y</v>
      </c>
      <c r="D106" s="137" t="str">
        <f>'(B) FO'!I106</f>
        <v>Y</v>
      </c>
      <c r="E106" s="137" t="str">
        <f>'(B) FO'!J106</f>
        <v>N</v>
      </c>
      <c r="F106" s="137" t="str">
        <f>'(B) FO'!K106</f>
        <v>Y</v>
      </c>
      <c r="H106" s="137" t="str">
        <f>'(B) FO'!AM106</f>
        <v>Y</v>
      </c>
      <c r="I106" s="137" t="str">
        <f>'(B) FO'!AN106</f>
        <v>Y</v>
      </c>
      <c r="J106" s="137" t="str">
        <f>'(B) FO'!AO106</f>
        <v>Y</v>
      </c>
      <c r="K106" s="137" t="str">
        <f>'(B) FO'!AP106</f>
        <v>Y</v>
      </c>
      <c r="M106" s="137" t="str">
        <f>'(B) FO'!BS106</f>
        <v>Y</v>
      </c>
      <c r="N106" s="137" t="str">
        <f>'(B) FO'!BT106</f>
        <v>Y</v>
      </c>
      <c r="O106" s="137" t="str">
        <f>'(B) FO'!BU106</f>
        <v>Y</v>
      </c>
      <c r="P106" s="137" t="str">
        <f>'(B) FO'!BV106</f>
        <v>N</v>
      </c>
      <c r="R106" s="137" t="str">
        <f>'(B) FO'!BC106</f>
        <v>Y</v>
      </c>
      <c r="S106" s="137" t="str">
        <f>'(B) FO'!BD106</f>
        <v>Y</v>
      </c>
      <c r="T106" s="137" t="str">
        <f>'(B) FO'!BE106</f>
        <v>Y</v>
      </c>
      <c r="U106" s="137" t="str">
        <f>'(B) FO'!BF106</f>
        <v>N</v>
      </c>
      <c r="W106" s="137">
        <f>'(B) FO'!C106</f>
        <v>125.35</v>
      </c>
      <c r="X106" s="137">
        <f>'(B) FO'!X106</f>
        <v>126.1</v>
      </c>
      <c r="Y106" s="137">
        <f>'(B) FO'!AC106</f>
        <v>122.2</v>
      </c>
      <c r="Z106" s="137">
        <f>('(B) FO'!X106+'(B) FO'!AC106+'(B) FO'!C106)/3</f>
        <v>124.55</v>
      </c>
      <c r="AB106" s="137" t="str">
        <f>IF('(B) FO'!BN106&gt;MAX('(B) FO'!BO106:'(B) FO'!BR106),"Yes","")</f>
        <v>Yes</v>
      </c>
      <c r="AC106" s="137" t="str">
        <f>IF('(B) FO'!AH106&gt;MAX('(B) FO'!AI106:'(B) FO'!AL106),"Yes","")</f>
        <v>Yes</v>
      </c>
      <c r="AE106" s="137" t="str">
        <f>IF('(B) FO'!BN106&gt;(AVERAGE('(B) FO'!BO106:'(B) FO'!BR106)*2),"Yes","")</f>
        <v>Yes</v>
      </c>
      <c r="AF106" s="137" t="str">
        <f>IF('(B) FO'!AH106&gt;(AVERAGE('(B) FO'!AI106:'(B) FO'!AL106)*2),"Yes","")</f>
        <v>Yes</v>
      </c>
      <c r="AH106" s="137" t="str">
        <f>IF('(B) FO'!C106&gt;MAX('(B) FO'!D106:'(B) FO'!G106),"Yes","")</f>
        <v>Yes</v>
      </c>
      <c r="AI106" s="137" t="str">
        <f>IF('(B) FO'!C106&lt;MIN('(B) FO'!D106:'(B) FO'!G106),"Yes","")</f>
        <v/>
      </c>
    </row>
    <row r="107" spans="1:35" x14ac:dyDescent="0.3">
      <c r="A107" s="137" t="str">
        <f>'FOD (ALL)'!B107</f>
        <v>COALINDIA</v>
      </c>
      <c r="B107" s="146">
        <f>'FOD (ALL)'!C107</f>
        <v>44042</v>
      </c>
      <c r="C107" s="137" t="str">
        <f>'(B) FO'!H107</f>
        <v>N</v>
      </c>
      <c r="D107" s="137" t="str">
        <f>'(B) FO'!I107</f>
        <v>Y</v>
      </c>
      <c r="E107" s="137" t="str">
        <f>'(B) FO'!J107</f>
        <v>N</v>
      </c>
      <c r="F107" s="137" t="str">
        <f>'(B) FO'!K107</f>
        <v>Y</v>
      </c>
      <c r="H107" s="137" t="str">
        <f>'(B) FO'!AM107</f>
        <v>Y</v>
      </c>
      <c r="I107" s="137" t="str">
        <f>'(B) FO'!AN107</f>
        <v>N</v>
      </c>
      <c r="J107" s="137" t="str">
        <f>'(B) FO'!AO107</f>
        <v>Y</v>
      </c>
      <c r="K107" s="137" t="str">
        <f>'(B) FO'!AP107</f>
        <v>N</v>
      </c>
      <c r="M107" s="137" t="str">
        <f>'(B) FO'!BS107</f>
        <v>N</v>
      </c>
      <c r="N107" s="137" t="str">
        <f>'(B) FO'!BT107</f>
        <v>Y</v>
      </c>
      <c r="O107" s="137" t="str">
        <f>'(B) FO'!BU107</f>
        <v>Y</v>
      </c>
      <c r="P107" s="137" t="str">
        <f>'(B) FO'!BV107</f>
        <v>N</v>
      </c>
      <c r="R107" s="137" t="str">
        <f>'(B) FO'!BC107</f>
        <v>N</v>
      </c>
      <c r="S107" s="137" t="str">
        <f>'(B) FO'!BD107</f>
        <v>Y</v>
      </c>
      <c r="T107" s="137" t="str">
        <f>'(B) FO'!BE107</f>
        <v>Y</v>
      </c>
      <c r="U107" s="137" t="str">
        <f>'(B) FO'!BF107</f>
        <v>N</v>
      </c>
      <c r="W107" s="137">
        <f>'(B) FO'!C107</f>
        <v>125.15</v>
      </c>
      <c r="X107" s="137">
        <f>'(B) FO'!X107</f>
        <v>125.15</v>
      </c>
      <c r="Y107" s="137">
        <f>'(B) FO'!AC107</f>
        <v>124.4</v>
      </c>
      <c r="Z107" s="137">
        <f>('(B) FO'!X107+'(B) FO'!AC107+'(B) FO'!C107)/3</f>
        <v>124.90000000000002</v>
      </c>
      <c r="AB107" s="137" t="str">
        <f>IF('(B) FO'!BN107&gt;MAX('(B) FO'!BO107:'(B) FO'!BR107),"Yes","")</f>
        <v/>
      </c>
      <c r="AC107" s="137" t="str">
        <f>IF('(B) FO'!AH107&gt;MAX('(B) FO'!AI107:'(B) FO'!AL107),"Yes","")</f>
        <v/>
      </c>
      <c r="AE107" s="137" t="str">
        <f>IF('(B) FO'!BN107&gt;(AVERAGE('(B) FO'!BO107:'(B) FO'!BR107)*2),"Yes","")</f>
        <v/>
      </c>
      <c r="AF107" s="137" t="str">
        <f>IF('(B) FO'!AH107&gt;(AVERAGE('(B) FO'!AI107:'(B) FO'!AL107)*2),"Yes","")</f>
        <v/>
      </c>
      <c r="AH107" s="137" t="str">
        <f>IF('(B) FO'!C107&gt;MAX('(B) FO'!D107:'(B) FO'!G107),"Yes","")</f>
        <v/>
      </c>
      <c r="AI107" s="137" t="str">
        <f>IF('(B) FO'!C107&lt;MIN('(B) FO'!D107:'(B) FO'!G107),"Yes","")</f>
        <v/>
      </c>
    </row>
    <row r="108" spans="1:35" x14ac:dyDescent="0.3">
      <c r="A108" s="137" t="str">
        <f>'FOD (ALL)'!B108</f>
        <v>COLPAL</v>
      </c>
      <c r="B108" s="146">
        <f>'FOD (ALL)'!C108</f>
        <v>43979</v>
      </c>
      <c r="C108" s="137" t="str">
        <f>'(B) FO'!H108</f>
        <v>N</v>
      </c>
      <c r="D108" s="137" t="str">
        <f>'(B) FO'!I108</f>
        <v>N</v>
      </c>
      <c r="E108" s="137" t="str">
        <f>'(B) FO'!J108</f>
        <v>Y</v>
      </c>
      <c r="F108" s="137" t="str">
        <f>'(B) FO'!K108</f>
        <v>N</v>
      </c>
      <c r="H108" s="137" t="str">
        <f>'(B) FO'!AM108</f>
        <v>N</v>
      </c>
      <c r="I108" s="137" t="str">
        <f>'(B) FO'!AN108</f>
        <v>Y</v>
      </c>
      <c r="J108" s="137" t="str">
        <f>'(B) FO'!AO108</f>
        <v>Y</v>
      </c>
      <c r="K108" s="137" t="str">
        <f>'(B) FO'!AP108</f>
        <v>Y</v>
      </c>
      <c r="M108" s="137" t="str">
        <f>'(B) FO'!BS108</f>
        <v>N</v>
      </c>
      <c r="N108" s="137" t="str">
        <f>'(B) FO'!BT108</f>
        <v>Y</v>
      </c>
      <c r="O108" s="137" t="str">
        <f>'(B) FO'!BU108</f>
        <v>N</v>
      </c>
      <c r="P108" s="137" t="str">
        <f>'(B) FO'!BV108</f>
        <v>N</v>
      </c>
      <c r="R108" s="137" t="str">
        <f>'(B) FO'!BC108</f>
        <v>N</v>
      </c>
      <c r="S108" s="137" t="str">
        <f>'(B) FO'!BD108</f>
        <v>Y</v>
      </c>
      <c r="T108" s="137" t="str">
        <f>'(B) FO'!BE108</f>
        <v>N</v>
      </c>
      <c r="U108" s="137" t="str">
        <f>'(B) FO'!BF108</f>
        <v>N</v>
      </c>
      <c r="W108" s="137">
        <f>'(B) FO'!C108</f>
        <v>1313.45</v>
      </c>
      <c r="X108" s="137">
        <f>'(B) FO'!X108</f>
        <v>1344.8</v>
      </c>
      <c r="Y108" s="137">
        <f>'(B) FO'!AC108</f>
        <v>1307.1500000000001</v>
      </c>
      <c r="Z108" s="137">
        <f>('(B) FO'!X108+'(B) FO'!AC108+'(B) FO'!C108)/3</f>
        <v>1321.8</v>
      </c>
      <c r="AB108" s="137" t="str">
        <f>IF('(B) FO'!BN108&gt;MAX('(B) FO'!BO108:'(B) FO'!BR108),"Yes","")</f>
        <v/>
      </c>
      <c r="AC108" s="137" t="str">
        <f>IF('(B) FO'!AH108&gt;MAX('(B) FO'!AI108:'(B) FO'!AL108),"Yes","")</f>
        <v/>
      </c>
      <c r="AE108" s="137" t="str">
        <f>IF('(B) FO'!BN108&gt;(AVERAGE('(B) FO'!BO108:'(B) FO'!BR108)*2),"Yes","")</f>
        <v/>
      </c>
      <c r="AF108" s="137" t="str">
        <f>IF('(B) FO'!AH108&gt;(AVERAGE('(B) FO'!AI108:'(B) FO'!AL108)*2),"Yes","")</f>
        <v/>
      </c>
      <c r="AH108" s="137" t="str">
        <f>IF('(B) FO'!C108&gt;MAX('(B) FO'!D108:'(B) FO'!G108),"Yes","")</f>
        <v/>
      </c>
      <c r="AI108" s="137" t="str">
        <f>IF('(B) FO'!C108&lt;MIN('(B) FO'!D108:'(B) FO'!G108),"Yes","")</f>
        <v>Yes</v>
      </c>
    </row>
    <row r="109" spans="1:35" x14ac:dyDescent="0.3">
      <c r="A109" s="137" t="str">
        <f>'FOD (ALL)'!B109</f>
        <v>COLPAL</v>
      </c>
      <c r="B109" s="146">
        <f>'FOD (ALL)'!C109</f>
        <v>44007</v>
      </c>
      <c r="C109" s="137" t="str">
        <f>'(B) FO'!H109</f>
        <v>N</v>
      </c>
      <c r="D109" s="137" t="str">
        <f>'(B) FO'!I109</f>
        <v>N</v>
      </c>
      <c r="E109" s="137" t="str">
        <f>'(B) FO'!J109</f>
        <v>Y</v>
      </c>
      <c r="F109" s="137" t="str">
        <f>'(B) FO'!K109</f>
        <v>N</v>
      </c>
      <c r="H109" s="137" t="str">
        <f>'(B) FO'!AM109</f>
        <v>Y</v>
      </c>
      <c r="I109" s="137" t="str">
        <f>'(B) FO'!AN109</f>
        <v>Y</v>
      </c>
      <c r="J109" s="137" t="str">
        <f>'(B) FO'!AO109</f>
        <v>Y</v>
      </c>
      <c r="K109" s="137" t="str">
        <f>'(B) FO'!AP109</f>
        <v>Y</v>
      </c>
      <c r="M109" s="137" t="str">
        <f>'(B) FO'!BS109</f>
        <v>Y</v>
      </c>
      <c r="N109" s="137" t="str">
        <f>'(B) FO'!BT109</f>
        <v>Y</v>
      </c>
      <c r="O109" s="137" t="str">
        <f>'(B) FO'!BU109</f>
        <v>Y</v>
      </c>
      <c r="P109" s="137" t="str">
        <f>'(B) FO'!BV109</f>
        <v>N</v>
      </c>
      <c r="R109" s="137" t="str">
        <f>'(B) FO'!BC109</f>
        <v>Y</v>
      </c>
      <c r="S109" s="137" t="str">
        <f>'(B) FO'!BD109</f>
        <v>Y</v>
      </c>
      <c r="T109" s="137" t="str">
        <f>'(B) FO'!BE109</f>
        <v>Y</v>
      </c>
      <c r="U109" s="137" t="str">
        <f>'(B) FO'!BF109</f>
        <v>N</v>
      </c>
      <c r="W109" s="137">
        <f>'(B) FO'!C109</f>
        <v>1299.8499999999999</v>
      </c>
      <c r="X109" s="137">
        <f>'(B) FO'!X109</f>
        <v>1329.85</v>
      </c>
      <c r="Y109" s="137">
        <f>'(B) FO'!AC109</f>
        <v>1295.05</v>
      </c>
      <c r="Z109" s="137">
        <f>('(B) FO'!X109+'(B) FO'!AC109+'(B) FO'!C109)/3</f>
        <v>1308.2499999999998</v>
      </c>
      <c r="AB109" s="137" t="str">
        <f>IF('(B) FO'!BN109&gt;MAX('(B) FO'!BO109:'(B) FO'!BR109),"Yes","")</f>
        <v>Yes</v>
      </c>
      <c r="AC109" s="137" t="str">
        <f>IF('(B) FO'!AH109&gt;MAX('(B) FO'!AI109:'(B) FO'!AL109),"Yes","")</f>
        <v>Yes</v>
      </c>
      <c r="AE109" s="137" t="str">
        <f>IF('(B) FO'!BN109&gt;(AVERAGE('(B) FO'!BO109:'(B) FO'!BR109)*2),"Yes","")</f>
        <v>Yes</v>
      </c>
      <c r="AF109" s="137" t="str">
        <f>IF('(B) FO'!AH109&gt;(AVERAGE('(B) FO'!AI109:'(B) FO'!AL109)*2),"Yes","")</f>
        <v>Yes</v>
      </c>
      <c r="AH109" s="137" t="str">
        <f>IF('(B) FO'!C109&gt;MAX('(B) FO'!D109:'(B) FO'!G109),"Yes","")</f>
        <v/>
      </c>
      <c r="AI109" s="137" t="str">
        <f>IF('(B) FO'!C109&lt;MIN('(B) FO'!D109:'(B) FO'!G109),"Yes","")</f>
        <v>Yes</v>
      </c>
    </row>
    <row r="110" spans="1:35" x14ac:dyDescent="0.3">
      <c r="A110" s="137" t="str">
        <f>'FOD (ALL)'!B110</f>
        <v>COLPAL</v>
      </c>
      <c r="B110" s="146">
        <f>'FOD (ALL)'!C110</f>
        <v>44042</v>
      </c>
      <c r="C110" s="137" t="str">
        <f>'(B) FO'!H110</f>
        <v>Y</v>
      </c>
      <c r="D110" s="137" t="str">
        <f>'(B) FO'!I110</f>
        <v>N</v>
      </c>
      <c r="E110" s="137" t="str">
        <f>'(B) FO'!J110</f>
        <v>Y</v>
      </c>
      <c r="F110" s="137" t="str">
        <f>'(B) FO'!K110</f>
        <v>N</v>
      </c>
      <c r="H110" s="137" t="str">
        <f>'(B) FO'!AM110</f>
        <v>Y</v>
      </c>
      <c r="I110" s="137" t="str">
        <f>'(B) FO'!AN110</f>
        <v>Y</v>
      </c>
      <c r="J110" s="137" t="str">
        <f>'(B) FO'!AO110</f>
        <v>Y</v>
      </c>
      <c r="K110" s="137" t="str">
        <f>'(B) FO'!AP110</f>
        <v>Y</v>
      </c>
      <c r="M110" s="137" t="str">
        <f>'(B) FO'!BS110</f>
        <v>N</v>
      </c>
      <c r="N110" s="137" t="str">
        <f>'(B) FO'!BT110</f>
        <v>Y</v>
      </c>
      <c r="O110" s="137" t="str">
        <f>'(B) FO'!BU110</f>
        <v>Y</v>
      </c>
      <c r="P110" s="137" t="str">
        <f>'(B) FO'!BV110</f>
        <v>N</v>
      </c>
      <c r="R110" s="137" t="str">
        <f>'(B) FO'!BC110</f>
        <v>N</v>
      </c>
      <c r="S110" s="137" t="str">
        <f>'(B) FO'!BD110</f>
        <v>Y</v>
      </c>
      <c r="T110" s="137" t="str">
        <f>'(B) FO'!BE110</f>
        <v>Y</v>
      </c>
      <c r="U110" s="137" t="str">
        <f>'(B) FO'!BF110</f>
        <v>N</v>
      </c>
      <c r="W110" s="137">
        <f>'(B) FO'!C110</f>
        <v>1323.95</v>
      </c>
      <c r="X110" s="137">
        <f>'(B) FO'!X110</f>
        <v>1330</v>
      </c>
      <c r="Y110" s="137">
        <f>'(B) FO'!AC110</f>
        <v>1310</v>
      </c>
      <c r="Z110" s="137">
        <f>('(B) FO'!X110+'(B) FO'!AC110+'(B) FO'!C110)/3</f>
        <v>1321.3166666666666</v>
      </c>
      <c r="AB110" s="137" t="str">
        <f>IF('(B) FO'!BN110&gt;MAX('(B) FO'!BO110:'(B) FO'!BR110),"Yes","")</f>
        <v/>
      </c>
      <c r="AC110" s="137" t="str">
        <f>IF('(B) FO'!AH110&gt;MAX('(B) FO'!AI110:'(B) FO'!AL110),"Yes","")</f>
        <v>Yes</v>
      </c>
      <c r="AE110" s="137" t="str">
        <f>IF('(B) FO'!BN110&gt;(AVERAGE('(B) FO'!BO110:'(B) FO'!BR110)*2),"Yes","")</f>
        <v/>
      </c>
      <c r="AF110" s="137" t="str">
        <f>IF('(B) FO'!AH110&gt;(AVERAGE('(B) FO'!AI110:'(B) FO'!AL110)*2),"Yes","")</f>
        <v>Yes</v>
      </c>
      <c r="AH110" s="137" t="str">
        <f>IF('(B) FO'!C110&gt;MAX('(B) FO'!D110:'(B) FO'!G110),"Yes","")</f>
        <v/>
      </c>
      <c r="AI110" s="137" t="str">
        <f>IF('(B) FO'!C110&lt;MIN('(B) FO'!D110:'(B) FO'!G110),"Yes","")</f>
        <v/>
      </c>
    </row>
    <row r="111" spans="1:35" x14ac:dyDescent="0.3">
      <c r="A111" s="137" t="str">
        <f>'FOD (ALL)'!B111</f>
        <v>CONCOR</v>
      </c>
      <c r="B111" s="146">
        <f>'FOD (ALL)'!C111</f>
        <v>43979</v>
      </c>
      <c r="C111" s="137" t="str">
        <f>'(B) FO'!H111</f>
        <v>N</v>
      </c>
      <c r="D111" s="137" t="str">
        <f>'(B) FO'!I111</f>
        <v>Y</v>
      </c>
      <c r="E111" s="137" t="str">
        <f>'(B) FO'!J111</f>
        <v>Y</v>
      </c>
      <c r="F111" s="137" t="str">
        <f>'(B) FO'!K111</f>
        <v>Y</v>
      </c>
      <c r="H111" s="137" t="str">
        <f>'(B) FO'!AM111</f>
        <v>N</v>
      </c>
      <c r="I111" s="137" t="str">
        <f>'(B) FO'!AN111</f>
        <v>Y</v>
      </c>
      <c r="J111" s="137" t="str">
        <f>'(B) FO'!AO111</f>
        <v>Y</v>
      </c>
      <c r="K111" s="137" t="str">
        <f>'(B) FO'!AP111</f>
        <v>Y</v>
      </c>
      <c r="M111" s="137" t="str">
        <f>'(B) FO'!BS111</f>
        <v>Y</v>
      </c>
      <c r="N111" s="137" t="str">
        <f>'(B) FO'!BT111</f>
        <v>Y</v>
      </c>
      <c r="O111" s="137" t="str">
        <f>'(B) FO'!BU111</f>
        <v>N</v>
      </c>
      <c r="P111" s="137" t="str">
        <f>'(B) FO'!BV111</f>
        <v>Y</v>
      </c>
      <c r="R111" s="137" t="str">
        <f>'(B) FO'!BC111</f>
        <v>Y</v>
      </c>
      <c r="S111" s="137" t="str">
        <f>'(B) FO'!BD111</f>
        <v>Y</v>
      </c>
      <c r="T111" s="137" t="str">
        <f>'(B) FO'!BE111</f>
        <v>N</v>
      </c>
      <c r="U111" s="137" t="str">
        <f>'(B) FO'!BF111</f>
        <v>Y</v>
      </c>
      <c r="W111" s="137">
        <f>'(B) FO'!C111</f>
        <v>348.25</v>
      </c>
      <c r="X111" s="137">
        <f>'(B) FO'!X111</f>
        <v>364.4</v>
      </c>
      <c r="Y111" s="137">
        <f>'(B) FO'!AC111</f>
        <v>345.95</v>
      </c>
      <c r="Z111" s="137">
        <f>('(B) FO'!X111+'(B) FO'!AC111+'(B) FO'!C111)/3</f>
        <v>352.86666666666662</v>
      </c>
      <c r="AB111" s="137" t="str">
        <f>IF('(B) FO'!BN111&gt;MAX('(B) FO'!BO111:'(B) FO'!BR111),"Yes","")</f>
        <v/>
      </c>
      <c r="AC111" s="137" t="str">
        <f>IF('(B) FO'!AH111&gt;MAX('(B) FO'!AI111:'(B) FO'!AL111),"Yes","")</f>
        <v/>
      </c>
      <c r="AE111" s="137" t="str">
        <f>IF('(B) FO'!BN111&gt;(AVERAGE('(B) FO'!BO111:'(B) FO'!BR111)*2),"Yes","")</f>
        <v/>
      </c>
      <c r="AF111" s="137" t="str">
        <f>IF('(B) FO'!AH111&gt;(AVERAGE('(B) FO'!AI111:'(B) FO'!AL111)*2),"Yes","")</f>
        <v/>
      </c>
      <c r="AH111" s="137" t="str">
        <f>IF('(B) FO'!C111&gt;MAX('(B) FO'!D111:'(B) FO'!G111),"Yes","")</f>
        <v/>
      </c>
      <c r="AI111" s="137" t="str">
        <f>IF('(B) FO'!C111&lt;MIN('(B) FO'!D111:'(B) FO'!G111),"Yes","")</f>
        <v/>
      </c>
    </row>
    <row r="112" spans="1:35" x14ac:dyDescent="0.3">
      <c r="A112" s="137" t="str">
        <f>'FOD (ALL)'!B112</f>
        <v>CONCOR</v>
      </c>
      <c r="B112" s="146">
        <f>'FOD (ALL)'!C112</f>
        <v>44007</v>
      </c>
      <c r="C112" s="137" t="str">
        <f>'(B) FO'!H112</f>
        <v>N</v>
      </c>
      <c r="D112" s="137" t="str">
        <f>'(B) FO'!I112</f>
        <v>Y</v>
      </c>
      <c r="E112" s="137" t="str">
        <f>'(B) FO'!J112</f>
        <v>Y</v>
      </c>
      <c r="F112" s="137" t="str">
        <f>'(B) FO'!K112</f>
        <v>Y</v>
      </c>
      <c r="H112" s="137" t="str">
        <f>'(B) FO'!AM112</f>
        <v>Y</v>
      </c>
      <c r="I112" s="137" t="str">
        <f>'(B) FO'!AN112</f>
        <v>Y</v>
      </c>
      <c r="J112" s="137" t="str">
        <f>'(B) FO'!AO112</f>
        <v>Y</v>
      </c>
      <c r="K112" s="137" t="str">
        <f>'(B) FO'!AP112</f>
        <v>Y</v>
      </c>
      <c r="M112" s="137" t="str">
        <f>'(B) FO'!BS112</f>
        <v>Y</v>
      </c>
      <c r="N112" s="137" t="str">
        <f>'(B) FO'!BT112</f>
        <v>Y</v>
      </c>
      <c r="O112" s="137" t="str">
        <f>'(B) FO'!BU112</f>
        <v>Y</v>
      </c>
      <c r="P112" s="137" t="str">
        <f>'(B) FO'!BV112</f>
        <v>Y</v>
      </c>
      <c r="R112" s="137" t="str">
        <f>'(B) FO'!BC112</f>
        <v>Y</v>
      </c>
      <c r="S112" s="137" t="str">
        <f>'(B) FO'!BD112</f>
        <v>Y</v>
      </c>
      <c r="T112" s="137" t="str">
        <f>'(B) FO'!BE112</f>
        <v>Y</v>
      </c>
      <c r="U112" s="137" t="str">
        <f>'(B) FO'!BF112</f>
        <v>Y</v>
      </c>
      <c r="W112" s="137">
        <f>'(B) FO'!C112</f>
        <v>348.8</v>
      </c>
      <c r="X112" s="137">
        <f>'(B) FO'!X112</f>
        <v>364.75</v>
      </c>
      <c r="Y112" s="137">
        <f>'(B) FO'!AC112</f>
        <v>346.55</v>
      </c>
      <c r="Z112" s="137">
        <f>('(B) FO'!X112+'(B) FO'!AC112+'(B) FO'!C112)/3</f>
        <v>353.36666666666662</v>
      </c>
      <c r="AB112" s="137" t="str">
        <f>IF('(B) FO'!BN112&gt;MAX('(B) FO'!BO112:'(B) FO'!BR112),"Yes","")</f>
        <v>Yes</v>
      </c>
      <c r="AC112" s="137" t="str">
        <f>IF('(B) FO'!AH112&gt;MAX('(B) FO'!AI112:'(B) FO'!AL112),"Yes","")</f>
        <v>Yes</v>
      </c>
      <c r="AE112" s="137" t="str">
        <f>IF('(B) FO'!BN112&gt;(AVERAGE('(B) FO'!BO112:'(B) FO'!BR112)*2),"Yes","")</f>
        <v>Yes</v>
      </c>
      <c r="AF112" s="137" t="str">
        <f>IF('(B) FO'!AH112&gt;(AVERAGE('(B) FO'!AI112:'(B) FO'!AL112)*2),"Yes","")</f>
        <v>Yes</v>
      </c>
      <c r="AH112" s="137" t="str">
        <f>IF('(B) FO'!C112&gt;MAX('(B) FO'!D112:'(B) FO'!G112),"Yes","")</f>
        <v/>
      </c>
      <c r="AI112" s="137" t="str">
        <f>IF('(B) FO'!C112&lt;MIN('(B) FO'!D112:'(B) FO'!G112),"Yes","")</f>
        <v>Yes</v>
      </c>
    </row>
    <row r="113" spans="1:35" x14ac:dyDescent="0.3">
      <c r="A113" s="137" t="str">
        <f>'FOD (ALL)'!B113</f>
        <v>CONCOR</v>
      </c>
      <c r="B113" s="146">
        <f>'FOD (ALL)'!C113</f>
        <v>44042</v>
      </c>
      <c r="C113" s="137" t="str">
        <f>'(B) FO'!H113</f>
        <v>N</v>
      </c>
      <c r="D113" s="137" t="str">
        <f>'(B) FO'!I113</f>
        <v>Y</v>
      </c>
      <c r="E113" s="137" t="str">
        <f>'(B) FO'!J113</f>
        <v>Y</v>
      </c>
      <c r="F113" s="137" t="str">
        <f>'(B) FO'!K113</f>
        <v>Y</v>
      </c>
      <c r="H113" s="137" t="str">
        <f>'(B) FO'!AM113</f>
        <v>Y</v>
      </c>
      <c r="I113" s="137" t="str">
        <f>'(B) FO'!AN113</f>
        <v>Y</v>
      </c>
      <c r="J113" s="137" t="str">
        <f>'(B) FO'!AO113</f>
        <v>Y</v>
      </c>
      <c r="K113" s="137" t="str">
        <f>'(B) FO'!AP113</f>
        <v>Y</v>
      </c>
      <c r="M113" s="137" t="str">
        <f>'(B) FO'!BS113</f>
        <v>N</v>
      </c>
      <c r="N113" s="137" t="str">
        <f>'(B) FO'!BT113</f>
        <v>Y</v>
      </c>
      <c r="O113" s="137" t="str">
        <f>'(B) FO'!BU113</f>
        <v>Y</v>
      </c>
      <c r="P113" s="137" t="str">
        <f>'(B) FO'!BV113</f>
        <v>Y</v>
      </c>
      <c r="R113" s="137" t="str">
        <f>'(B) FO'!BC113</f>
        <v>N</v>
      </c>
      <c r="S113" s="137" t="str">
        <f>'(B) FO'!BD113</f>
        <v>Y</v>
      </c>
      <c r="T113" s="137" t="str">
        <f>'(B) FO'!BE113</f>
        <v>Y</v>
      </c>
      <c r="U113" s="137" t="str">
        <f>'(B) FO'!BF113</f>
        <v>Y</v>
      </c>
      <c r="W113" s="137">
        <f>'(B) FO'!C113</f>
        <v>351.15</v>
      </c>
      <c r="X113" s="137">
        <f>'(B) FO'!X113</f>
        <v>0</v>
      </c>
      <c r="Y113" s="137">
        <f>'(B) FO'!AC113</f>
        <v>0</v>
      </c>
      <c r="Z113" s="137">
        <f>('(B) FO'!X113+'(B) FO'!AC113+'(B) FO'!C113)/3</f>
        <v>117.05</v>
      </c>
      <c r="AB113" s="137" t="str">
        <f>IF('(B) FO'!BN113&gt;MAX('(B) FO'!BO113:'(B) FO'!BR113),"Yes","")</f>
        <v/>
      </c>
      <c r="AC113" s="137" t="str">
        <f>IF('(B) FO'!AH113&gt;MAX('(B) FO'!AI113:'(B) FO'!AL113),"Yes","")</f>
        <v/>
      </c>
      <c r="AE113" s="137" t="str">
        <f>IF('(B) FO'!BN113&gt;(AVERAGE('(B) FO'!BO113:'(B) FO'!BR113)*2),"Yes","")</f>
        <v/>
      </c>
      <c r="AF113" s="137" t="str">
        <f>IF('(B) FO'!AH113&gt;(AVERAGE('(B) FO'!AI113:'(B) FO'!AL113)*2),"Yes","")</f>
        <v>Yes</v>
      </c>
      <c r="AH113" s="137" t="str">
        <f>IF('(B) FO'!C113&gt;MAX('(B) FO'!D113:'(B) FO'!G113),"Yes","")</f>
        <v/>
      </c>
      <c r="AI113" s="137" t="str">
        <f>IF('(B) FO'!C113&lt;MIN('(B) FO'!D113:'(B) FO'!G113),"Yes","")</f>
        <v>Yes</v>
      </c>
    </row>
    <row r="114" spans="1:35" x14ac:dyDescent="0.3">
      <c r="A114" s="137" t="str">
        <f>'FOD (ALL)'!B114</f>
        <v>CUMMINSIND</v>
      </c>
      <c r="B114" s="146">
        <f>'FOD (ALL)'!C114</f>
        <v>43979</v>
      </c>
      <c r="C114" s="137" t="str">
        <f>'(B) FO'!H114</f>
        <v>N</v>
      </c>
      <c r="D114" s="137" t="str">
        <f>'(B) FO'!I114</f>
        <v>Y</v>
      </c>
      <c r="E114" s="137" t="str">
        <f>'(B) FO'!J114</f>
        <v>Y</v>
      </c>
      <c r="F114" s="137" t="str">
        <f>'(B) FO'!K114</f>
        <v>Y</v>
      </c>
      <c r="H114" s="137" t="str">
        <f>'(B) FO'!AM114</f>
        <v>N</v>
      </c>
      <c r="I114" s="137" t="str">
        <f>'(B) FO'!AN114</f>
        <v>N</v>
      </c>
      <c r="J114" s="137" t="str">
        <f>'(B) FO'!AO114</f>
        <v>N</v>
      </c>
      <c r="K114" s="137" t="str">
        <f>'(B) FO'!AP114</f>
        <v>N</v>
      </c>
      <c r="M114" s="137" t="str">
        <f>'(B) FO'!BS114</f>
        <v>Y</v>
      </c>
      <c r="N114" s="137" t="str">
        <f>'(B) FO'!BT114</f>
        <v>N</v>
      </c>
      <c r="O114" s="137" t="str">
        <f>'(B) FO'!BU114</f>
        <v>N</v>
      </c>
      <c r="P114" s="137" t="str">
        <f>'(B) FO'!BV114</f>
        <v>N</v>
      </c>
      <c r="R114" s="137" t="str">
        <f>'(B) FO'!BC114</f>
        <v>Y</v>
      </c>
      <c r="S114" s="137" t="str">
        <f>'(B) FO'!BD114</f>
        <v>N</v>
      </c>
      <c r="T114" s="137" t="str">
        <f>'(B) FO'!BE114</f>
        <v>N</v>
      </c>
      <c r="U114" s="137" t="str">
        <f>'(B) FO'!BF114</f>
        <v>N</v>
      </c>
      <c r="W114" s="137">
        <f>'(B) FO'!C114</f>
        <v>329.1</v>
      </c>
      <c r="X114" s="137">
        <f>'(B) FO'!X114</f>
        <v>338</v>
      </c>
      <c r="Y114" s="137">
        <f>'(B) FO'!AC114</f>
        <v>326.45</v>
      </c>
      <c r="Z114" s="137">
        <f>('(B) FO'!X114+'(B) FO'!AC114+'(B) FO'!C114)/3</f>
        <v>331.18333333333334</v>
      </c>
      <c r="AB114" s="137" t="str">
        <f>IF('(B) FO'!BN114&gt;MAX('(B) FO'!BO114:'(B) FO'!BR114),"Yes","")</f>
        <v/>
      </c>
      <c r="AC114" s="137" t="str">
        <f>IF('(B) FO'!AH114&gt;MAX('(B) FO'!AI114:'(B) FO'!AL114),"Yes","")</f>
        <v/>
      </c>
      <c r="AE114" s="137" t="str">
        <f>IF('(B) FO'!BN114&gt;(AVERAGE('(B) FO'!BO114:'(B) FO'!BR114)*2),"Yes","")</f>
        <v/>
      </c>
      <c r="AF114" s="137" t="str">
        <f>IF('(B) FO'!AH114&gt;(AVERAGE('(B) FO'!AI114:'(B) FO'!AL114)*2),"Yes","")</f>
        <v/>
      </c>
      <c r="AH114" s="137" t="str">
        <f>IF('(B) FO'!C114&gt;MAX('(B) FO'!D114:'(B) FO'!G114),"Yes","")</f>
        <v/>
      </c>
      <c r="AI114" s="137" t="str">
        <f>IF('(B) FO'!C114&lt;MIN('(B) FO'!D114:'(B) FO'!G114),"Yes","")</f>
        <v/>
      </c>
    </row>
    <row r="115" spans="1:35" x14ac:dyDescent="0.3">
      <c r="A115" s="137" t="str">
        <f>'FOD (ALL)'!B115</f>
        <v>CUMMINSIND</v>
      </c>
      <c r="B115" s="146">
        <f>'FOD (ALL)'!C115</f>
        <v>44007</v>
      </c>
      <c r="C115" s="137" t="str">
        <f>'(B) FO'!H115</f>
        <v>N</v>
      </c>
      <c r="D115" s="137" t="str">
        <f>'(B) FO'!I115</f>
        <v>Y</v>
      </c>
      <c r="E115" s="137" t="str">
        <f>'(B) FO'!J115</f>
        <v>Y</v>
      </c>
      <c r="F115" s="137" t="str">
        <f>'(B) FO'!K115</f>
        <v>Y</v>
      </c>
      <c r="H115" s="137" t="str">
        <f>'(B) FO'!AM115</f>
        <v>Y</v>
      </c>
      <c r="I115" s="137" t="str">
        <f>'(B) FO'!AN115</f>
        <v>Y</v>
      </c>
      <c r="J115" s="137" t="str">
        <f>'(B) FO'!AO115</f>
        <v>Y</v>
      </c>
      <c r="K115" s="137" t="str">
        <f>'(B) FO'!AP115</f>
        <v>Y</v>
      </c>
      <c r="M115" s="137" t="str">
        <f>'(B) FO'!BS115</f>
        <v>Y</v>
      </c>
      <c r="N115" s="137" t="str">
        <f>'(B) FO'!BT115</f>
        <v>Y</v>
      </c>
      <c r="O115" s="137" t="str">
        <f>'(B) FO'!BU115</f>
        <v>N</v>
      </c>
      <c r="P115" s="137" t="str">
        <f>'(B) FO'!BV115</f>
        <v>Y</v>
      </c>
      <c r="R115" s="137" t="str">
        <f>'(B) FO'!BC115</f>
        <v>Y</v>
      </c>
      <c r="S115" s="137" t="str">
        <f>'(B) FO'!BD115</f>
        <v>Y</v>
      </c>
      <c r="T115" s="137" t="str">
        <f>'(B) FO'!BE115</f>
        <v>N</v>
      </c>
      <c r="U115" s="137" t="str">
        <f>'(B) FO'!BF115</f>
        <v>Y</v>
      </c>
      <c r="W115" s="137">
        <f>'(B) FO'!C115</f>
        <v>329.9</v>
      </c>
      <c r="X115" s="137">
        <f>'(B) FO'!X115</f>
        <v>339</v>
      </c>
      <c r="Y115" s="137">
        <f>'(B) FO'!AC115</f>
        <v>327.35000000000002</v>
      </c>
      <c r="Z115" s="137">
        <f>('(B) FO'!X115+'(B) FO'!AC115+'(B) FO'!C115)/3</f>
        <v>332.08333333333331</v>
      </c>
      <c r="AB115" s="137" t="str">
        <f>IF('(B) FO'!BN115&gt;MAX('(B) FO'!BO115:'(B) FO'!BR115),"Yes","")</f>
        <v>Yes</v>
      </c>
      <c r="AC115" s="137" t="str">
        <f>IF('(B) FO'!AH115&gt;MAX('(B) FO'!AI115:'(B) FO'!AL115),"Yes","")</f>
        <v>Yes</v>
      </c>
      <c r="AE115" s="137" t="str">
        <f>IF('(B) FO'!BN115&gt;(AVERAGE('(B) FO'!BO115:'(B) FO'!BR115)*2),"Yes","")</f>
        <v>Yes</v>
      </c>
      <c r="AF115" s="137" t="str">
        <f>IF('(B) FO'!AH115&gt;(AVERAGE('(B) FO'!AI115:'(B) FO'!AL115)*2),"Yes","")</f>
        <v>Yes</v>
      </c>
      <c r="AH115" s="137" t="str">
        <f>IF('(B) FO'!C115&gt;MAX('(B) FO'!D115:'(B) FO'!G115),"Yes","")</f>
        <v/>
      </c>
      <c r="AI115" s="137" t="str">
        <f>IF('(B) FO'!C115&lt;MIN('(B) FO'!D115:'(B) FO'!G115),"Yes","")</f>
        <v/>
      </c>
    </row>
    <row r="116" spans="1:35" x14ac:dyDescent="0.3">
      <c r="A116" s="137" t="str">
        <f>'FOD (ALL)'!B116</f>
        <v>CUMMINSIND</v>
      </c>
      <c r="B116" s="146">
        <f>'FOD (ALL)'!C116</f>
        <v>44042</v>
      </c>
      <c r="C116" s="137" t="str">
        <f>'(B) FO'!H116</f>
        <v>N</v>
      </c>
      <c r="D116" s="137" t="str">
        <f>'(B) FO'!I116</f>
        <v>Y</v>
      </c>
      <c r="E116" s="137" t="str">
        <f>'(B) FO'!J116</f>
        <v>Y</v>
      </c>
      <c r="F116" s="137" t="str">
        <f>'(B) FO'!K116</f>
        <v>Y</v>
      </c>
      <c r="H116" s="137" t="str">
        <f>'(B) FO'!AM116</f>
        <v>Y</v>
      </c>
      <c r="I116" s="137" t="str">
        <f>'(B) FO'!AN116</f>
        <v>Y</v>
      </c>
      <c r="J116" s="137" t="str">
        <f>'(B) FO'!AO116</f>
        <v>Y</v>
      </c>
      <c r="K116" s="137" t="str">
        <f>'(B) FO'!AP116</f>
        <v>Y</v>
      </c>
      <c r="M116" s="137" t="str">
        <f>'(B) FO'!BS116</f>
        <v>Y</v>
      </c>
      <c r="N116" s="137" t="str">
        <f>'(B) FO'!BT116</f>
        <v>Y</v>
      </c>
      <c r="O116" s="137" t="str">
        <f>'(B) FO'!BU116</f>
        <v>Y</v>
      </c>
      <c r="P116" s="137" t="str">
        <f>'(B) FO'!BV116</f>
        <v>Y</v>
      </c>
      <c r="R116" s="137" t="str">
        <f>'(B) FO'!BC116</f>
        <v>Y</v>
      </c>
      <c r="S116" s="137" t="str">
        <f>'(B) FO'!BD116</f>
        <v>Y</v>
      </c>
      <c r="T116" s="137" t="str">
        <f>'(B) FO'!BE116</f>
        <v>Y</v>
      </c>
      <c r="U116" s="137" t="str">
        <f>'(B) FO'!BF116</f>
        <v>Y</v>
      </c>
      <c r="W116" s="137">
        <f>'(B) FO'!C116</f>
        <v>332.35</v>
      </c>
      <c r="X116" s="137">
        <f>'(B) FO'!X116</f>
        <v>320.05</v>
      </c>
      <c r="Y116" s="137">
        <f>'(B) FO'!AC116</f>
        <v>320.05</v>
      </c>
      <c r="Z116" s="137">
        <f>('(B) FO'!X116+'(B) FO'!AC116+'(B) FO'!C116)/3</f>
        <v>324.15000000000003</v>
      </c>
      <c r="AB116" s="137" t="str">
        <f>IF('(B) FO'!BN116&gt;MAX('(B) FO'!BO116:'(B) FO'!BR116),"Yes","")</f>
        <v>Yes</v>
      </c>
      <c r="AC116" s="137" t="str">
        <f>IF('(B) FO'!AH116&gt;MAX('(B) FO'!AI116:'(B) FO'!AL116),"Yes","")</f>
        <v>Yes</v>
      </c>
      <c r="AE116" s="137" t="str">
        <f>IF('(B) FO'!BN116&gt;(AVERAGE('(B) FO'!BO116:'(B) FO'!BR116)*2),"Yes","")</f>
        <v>Yes</v>
      </c>
      <c r="AF116" s="137" t="str">
        <f>IF('(B) FO'!AH116&gt;(AVERAGE('(B) FO'!AI116:'(B) FO'!AL116)*2),"Yes","")</f>
        <v>Yes</v>
      </c>
      <c r="AH116" s="137" t="str">
        <f>IF('(B) FO'!C116&gt;MAX('(B) FO'!D116:'(B) FO'!G116),"Yes","")</f>
        <v/>
      </c>
      <c r="AI116" s="137" t="str">
        <f>IF('(B) FO'!C116&lt;MIN('(B) FO'!D116:'(B) FO'!G116),"Yes","")</f>
        <v/>
      </c>
    </row>
    <row r="117" spans="1:35" x14ac:dyDescent="0.3">
      <c r="A117" s="137" t="str">
        <f>'FOD (ALL)'!B117</f>
        <v>DABUR</v>
      </c>
      <c r="B117" s="146">
        <f>'FOD (ALL)'!C117</f>
        <v>43979</v>
      </c>
      <c r="C117" s="137" t="str">
        <f>'(B) FO'!H117</f>
        <v>N</v>
      </c>
      <c r="D117" s="137" t="str">
        <f>'(B) FO'!I117</f>
        <v>N</v>
      </c>
      <c r="E117" s="137" t="str">
        <f>'(B) FO'!J117</f>
        <v>Y</v>
      </c>
      <c r="F117" s="137" t="str">
        <f>'(B) FO'!K117</f>
        <v>Y</v>
      </c>
      <c r="H117" s="137" t="str">
        <f>'(B) FO'!AM117</f>
        <v>N</v>
      </c>
      <c r="I117" s="137" t="str">
        <f>'(B) FO'!AN117</f>
        <v>Y</v>
      </c>
      <c r="J117" s="137" t="str">
        <f>'(B) FO'!AO117</f>
        <v>N</v>
      </c>
      <c r="K117" s="137" t="str">
        <f>'(B) FO'!AP117</f>
        <v>N</v>
      </c>
      <c r="M117" s="137" t="str">
        <f>'(B) FO'!BS117</f>
        <v>Y</v>
      </c>
      <c r="N117" s="137" t="str">
        <f>'(B) FO'!BT117</f>
        <v>Y</v>
      </c>
      <c r="O117" s="137" t="str">
        <f>'(B) FO'!BU117</f>
        <v>N</v>
      </c>
      <c r="P117" s="137" t="str">
        <f>'(B) FO'!BV117</f>
        <v>N</v>
      </c>
      <c r="R117" s="137" t="str">
        <f>'(B) FO'!BC117</f>
        <v>Y</v>
      </c>
      <c r="S117" s="137" t="str">
        <f>'(B) FO'!BD117</f>
        <v>Y</v>
      </c>
      <c r="T117" s="137" t="str">
        <f>'(B) FO'!BE117</f>
        <v>N</v>
      </c>
      <c r="U117" s="137" t="str">
        <f>'(B) FO'!BF117</f>
        <v>N</v>
      </c>
      <c r="W117" s="137">
        <f>'(B) FO'!C117</f>
        <v>431.6</v>
      </c>
      <c r="X117" s="137">
        <f>'(B) FO'!X117</f>
        <v>442.35</v>
      </c>
      <c r="Y117" s="137">
        <f>'(B) FO'!AC117</f>
        <v>430</v>
      </c>
      <c r="Z117" s="137">
        <f>('(B) FO'!X117+'(B) FO'!AC117+'(B) FO'!C117)/3</f>
        <v>434.65000000000003</v>
      </c>
      <c r="AB117" s="137" t="str">
        <f>IF('(B) FO'!BN117&gt;MAX('(B) FO'!BO117:'(B) FO'!BR117),"Yes","")</f>
        <v>Yes</v>
      </c>
      <c r="AC117" s="137" t="str">
        <f>IF('(B) FO'!AH117&gt;MAX('(B) FO'!AI117:'(B) FO'!AL117),"Yes","")</f>
        <v/>
      </c>
      <c r="AE117" s="137" t="str">
        <f>IF('(B) FO'!BN117&gt;(AVERAGE('(B) FO'!BO117:'(B) FO'!BR117)*2),"Yes","")</f>
        <v/>
      </c>
      <c r="AF117" s="137" t="str">
        <f>IF('(B) FO'!AH117&gt;(AVERAGE('(B) FO'!AI117:'(B) FO'!AL117)*2),"Yes","")</f>
        <v/>
      </c>
      <c r="AH117" s="137" t="str">
        <f>IF('(B) FO'!C117&gt;MAX('(B) FO'!D117:'(B) FO'!G117),"Yes","")</f>
        <v/>
      </c>
      <c r="AI117" s="137" t="str">
        <f>IF('(B) FO'!C117&lt;MIN('(B) FO'!D117:'(B) FO'!G117),"Yes","")</f>
        <v>Yes</v>
      </c>
    </row>
    <row r="118" spans="1:35" x14ac:dyDescent="0.3">
      <c r="A118" s="137" t="str">
        <f>'FOD (ALL)'!B118</f>
        <v>DABUR</v>
      </c>
      <c r="B118" s="146">
        <f>'FOD (ALL)'!C118</f>
        <v>44007</v>
      </c>
      <c r="C118" s="137" t="str">
        <f>'(B) FO'!H118</f>
        <v>N</v>
      </c>
      <c r="D118" s="137" t="str">
        <f>'(B) FO'!I118</f>
        <v>N</v>
      </c>
      <c r="E118" s="137" t="str">
        <f>'(B) FO'!J118</f>
        <v>Y</v>
      </c>
      <c r="F118" s="137" t="str">
        <f>'(B) FO'!K118</f>
        <v>Y</v>
      </c>
      <c r="H118" s="137" t="str">
        <f>'(B) FO'!AM118</f>
        <v>Y</v>
      </c>
      <c r="I118" s="137" t="str">
        <f>'(B) FO'!AN118</f>
        <v>Y</v>
      </c>
      <c r="J118" s="137" t="str">
        <f>'(B) FO'!AO118</f>
        <v>Y</v>
      </c>
      <c r="K118" s="137" t="str">
        <f>'(B) FO'!AP118</f>
        <v>Y</v>
      </c>
      <c r="M118" s="137" t="str">
        <f>'(B) FO'!BS118</f>
        <v>Y</v>
      </c>
      <c r="N118" s="137" t="str">
        <f>'(B) FO'!BT118</f>
        <v>Y</v>
      </c>
      <c r="O118" s="137" t="str">
        <f>'(B) FO'!BU118</f>
        <v>N</v>
      </c>
      <c r="P118" s="137" t="str">
        <f>'(B) FO'!BV118</f>
        <v>Y</v>
      </c>
      <c r="R118" s="137" t="str">
        <f>'(B) FO'!BC118</f>
        <v>Y</v>
      </c>
      <c r="S118" s="137" t="str">
        <f>'(B) FO'!BD118</f>
        <v>Y</v>
      </c>
      <c r="T118" s="137" t="str">
        <f>'(B) FO'!BE118</f>
        <v>N</v>
      </c>
      <c r="U118" s="137" t="str">
        <f>'(B) FO'!BF118</f>
        <v>Y</v>
      </c>
      <c r="W118" s="137">
        <f>'(B) FO'!C118</f>
        <v>432.6</v>
      </c>
      <c r="X118" s="137">
        <f>'(B) FO'!X118</f>
        <v>443.5</v>
      </c>
      <c r="Y118" s="137">
        <f>'(B) FO'!AC118</f>
        <v>431.05</v>
      </c>
      <c r="Z118" s="137">
        <f>('(B) FO'!X118+'(B) FO'!AC118+'(B) FO'!C118)/3</f>
        <v>435.7166666666667</v>
      </c>
      <c r="AB118" s="137" t="str">
        <f>IF('(B) FO'!BN118&gt;MAX('(B) FO'!BO118:'(B) FO'!BR118),"Yes","")</f>
        <v>Yes</v>
      </c>
      <c r="AC118" s="137" t="str">
        <f>IF('(B) FO'!AH118&gt;MAX('(B) FO'!AI118:'(B) FO'!AL118),"Yes","")</f>
        <v>Yes</v>
      </c>
      <c r="AE118" s="137" t="str">
        <f>IF('(B) FO'!BN118&gt;(AVERAGE('(B) FO'!BO118:'(B) FO'!BR118)*2),"Yes","")</f>
        <v>Yes</v>
      </c>
      <c r="AF118" s="137" t="str">
        <f>IF('(B) FO'!AH118&gt;(AVERAGE('(B) FO'!AI118:'(B) FO'!AL118)*2),"Yes","")</f>
        <v>Yes</v>
      </c>
      <c r="AH118" s="137" t="str">
        <f>IF('(B) FO'!C118&gt;MAX('(B) FO'!D118:'(B) FO'!G118),"Yes","")</f>
        <v/>
      </c>
      <c r="AI118" s="137" t="str">
        <f>IF('(B) FO'!C118&lt;MIN('(B) FO'!D118:'(B) FO'!G118),"Yes","")</f>
        <v>Yes</v>
      </c>
    </row>
    <row r="119" spans="1:35" x14ac:dyDescent="0.3">
      <c r="A119" s="137" t="str">
        <f>'FOD (ALL)'!B119</f>
        <v>DABUR</v>
      </c>
      <c r="B119" s="146">
        <f>'FOD (ALL)'!C119</f>
        <v>44042</v>
      </c>
      <c r="C119" s="137" t="str">
        <f>'(B) FO'!H119</f>
        <v>N</v>
      </c>
      <c r="D119" s="137" t="str">
        <f>'(B) FO'!I119</f>
        <v>Y</v>
      </c>
      <c r="E119" s="137" t="str">
        <f>'(B) FO'!J119</f>
        <v>Y</v>
      </c>
      <c r="F119" s="137" t="str">
        <f>'(B) FO'!K119</f>
        <v>N</v>
      </c>
      <c r="H119" s="137" t="str">
        <f>'(B) FO'!AM119</f>
        <v>Y</v>
      </c>
      <c r="I119" s="137" t="str">
        <f>'(B) FO'!AN119</f>
        <v>Y</v>
      </c>
      <c r="J119" s="137" t="str">
        <f>'(B) FO'!AO119</f>
        <v>Y</v>
      </c>
      <c r="K119" s="137" t="str">
        <f>'(B) FO'!AP119</f>
        <v>N</v>
      </c>
      <c r="M119" s="137" t="str">
        <f>'(B) FO'!BS119</f>
        <v>N</v>
      </c>
      <c r="N119" s="137" t="str">
        <f>'(B) FO'!BT119</f>
        <v>Y</v>
      </c>
      <c r="O119" s="137" t="str">
        <f>'(B) FO'!BU119</f>
        <v>N</v>
      </c>
      <c r="P119" s="137" t="str">
        <f>'(B) FO'!BV119</f>
        <v>N</v>
      </c>
      <c r="R119" s="137" t="str">
        <f>'(B) FO'!BC119</f>
        <v>N</v>
      </c>
      <c r="S119" s="137" t="str">
        <f>'(B) FO'!BD119</f>
        <v>Y</v>
      </c>
      <c r="T119" s="137" t="str">
        <f>'(B) FO'!BE119</f>
        <v>N</v>
      </c>
      <c r="U119" s="137" t="str">
        <f>'(B) FO'!BF119</f>
        <v>N</v>
      </c>
      <c r="W119" s="137">
        <f>'(B) FO'!C119</f>
        <v>435.2</v>
      </c>
      <c r="X119" s="137">
        <f>'(B) FO'!X119</f>
        <v>0</v>
      </c>
      <c r="Y119" s="137">
        <f>'(B) FO'!AC119</f>
        <v>0</v>
      </c>
      <c r="Z119" s="137">
        <f>('(B) FO'!X119+'(B) FO'!AC119+'(B) FO'!C119)/3</f>
        <v>145.06666666666666</v>
      </c>
      <c r="AB119" s="137" t="str">
        <f>IF('(B) FO'!BN119&gt;MAX('(B) FO'!BO119:'(B) FO'!BR119),"Yes","")</f>
        <v/>
      </c>
      <c r="AC119" s="137" t="str">
        <f>IF('(B) FO'!AH119&gt;MAX('(B) FO'!AI119:'(B) FO'!AL119),"Yes","")</f>
        <v/>
      </c>
      <c r="AE119" s="137" t="str">
        <f>IF('(B) FO'!BN119&gt;(AVERAGE('(B) FO'!BO119:'(B) FO'!BR119)*2),"Yes","")</f>
        <v/>
      </c>
      <c r="AF119" s="137" t="str">
        <f>IF('(B) FO'!AH119&gt;(AVERAGE('(B) FO'!AI119:'(B) FO'!AL119)*2),"Yes","")</f>
        <v/>
      </c>
      <c r="AH119" s="137" t="str">
        <f>IF('(B) FO'!C119&gt;MAX('(B) FO'!D119:'(B) FO'!G119),"Yes","")</f>
        <v/>
      </c>
      <c r="AI119" s="137" t="str">
        <f>IF('(B) FO'!C119&lt;MIN('(B) FO'!D119:'(B) FO'!G119),"Yes","")</f>
        <v>Yes</v>
      </c>
    </row>
    <row r="120" spans="1:35" x14ac:dyDescent="0.3">
      <c r="A120" s="137" t="str">
        <f>'FOD (ALL)'!B120</f>
        <v>DIVISLAB</v>
      </c>
      <c r="B120" s="146">
        <f>'FOD (ALL)'!C120</f>
        <v>43979</v>
      </c>
      <c r="C120" s="137" t="str">
        <f>'(B) FO'!H120</f>
        <v>N</v>
      </c>
      <c r="D120" s="137" t="str">
        <f>'(B) FO'!I120</f>
        <v>N</v>
      </c>
      <c r="E120" s="137" t="str">
        <f>'(B) FO'!J120</f>
        <v>Y</v>
      </c>
      <c r="F120" s="137" t="str">
        <f>'(B) FO'!K120</f>
        <v>N</v>
      </c>
      <c r="H120" s="137" t="str">
        <f>'(B) FO'!AM120</f>
        <v>N</v>
      </c>
      <c r="I120" s="137" t="str">
        <f>'(B) FO'!AN120</f>
        <v>N</v>
      </c>
      <c r="J120" s="137" t="str">
        <f>'(B) FO'!AO120</f>
        <v>N</v>
      </c>
      <c r="K120" s="137" t="str">
        <f>'(B) FO'!AP120</f>
        <v>Y</v>
      </c>
      <c r="M120" s="137" t="str">
        <f>'(B) FO'!BS120</f>
        <v>Y</v>
      </c>
      <c r="N120" s="137" t="str">
        <f>'(B) FO'!BT120</f>
        <v>N</v>
      </c>
      <c r="O120" s="137" t="str">
        <f>'(B) FO'!BU120</f>
        <v>Y</v>
      </c>
      <c r="P120" s="137" t="str">
        <f>'(B) FO'!BV120</f>
        <v>N</v>
      </c>
      <c r="R120" s="137" t="str">
        <f>'(B) FO'!BC120</f>
        <v>Y</v>
      </c>
      <c r="S120" s="137" t="str">
        <f>'(B) FO'!BD120</f>
        <v>N</v>
      </c>
      <c r="T120" s="137" t="str">
        <f>'(B) FO'!BE120</f>
        <v>Y</v>
      </c>
      <c r="U120" s="137" t="str">
        <f>'(B) FO'!BF120</f>
        <v>N</v>
      </c>
      <c r="W120" s="137">
        <f>'(B) FO'!C120</f>
        <v>2319.1</v>
      </c>
      <c r="X120" s="137">
        <f>'(B) FO'!X120</f>
        <v>2370.9499999999998</v>
      </c>
      <c r="Y120" s="137">
        <f>'(B) FO'!AC120</f>
        <v>2306.3000000000002</v>
      </c>
      <c r="Z120" s="137">
        <f>('(B) FO'!X120+'(B) FO'!AC120+'(B) FO'!C120)/3</f>
        <v>2332.1166666666668</v>
      </c>
      <c r="AB120" s="137" t="str">
        <f>IF('(B) FO'!BN120&gt;MAX('(B) FO'!BO120:'(B) FO'!BR120),"Yes","")</f>
        <v>Yes</v>
      </c>
      <c r="AC120" s="137" t="str">
        <f>IF('(B) FO'!AH120&gt;MAX('(B) FO'!AI120:'(B) FO'!AL120),"Yes","")</f>
        <v/>
      </c>
      <c r="AE120" s="137" t="str">
        <f>IF('(B) FO'!BN120&gt;(AVERAGE('(B) FO'!BO120:'(B) FO'!BR120)*2),"Yes","")</f>
        <v/>
      </c>
      <c r="AF120" s="137" t="str">
        <f>IF('(B) FO'!AH120&gt;(AVERAGE('(B) FO'!AI120:'(B) FO'!AL120)*2),"Yes","")</f>
        <v/>
      </c>
      <c r="AH120" s="137" t="str">
        <f>IF('(B) FO'!C120&gt;MAX('(B) FO'!D120:'(B) FO'!G120),"Yes","")</f>
        <v/>
      </c>
      <c r="AI120" s="137" t="str">
        <f>IF('(B) FO'!C120&lt;MIN('(B) FO'!D120:'(B) FO'!G120),"Yes","")</f>
        <v>Yes</v>
      </c>
    </row>
    <row r="121" spans="1:35" x14ac:dyDescent="0.3">
      <c r="A121" s="137" t="str">
        <f>'FOD (ALL)'!B121</f>
        <v>DIVISLAB</v>
      </c>
      <c r="B121" s="146">
        <f>'FOD (ALL)'!C121</f>
        <v>44007</v>
      </c>
      <c r="C121" s="137" t="str">
        <f>'(B) FO'!H121</f>
        <v>N</v>
      </c>
      <c r="D121" s="137" t="str">
        <f>'(B) FO'!I121</f>
        <v>N</v>
      </c>
      <c r="E121" s="137" t="str">
        <f>'(B) FO'!J121</f>
        <v>Y</v>
      </c>
      <c r="F121" s="137" t="str">
        <f>'(B) FO'!K121</f>
        <v>N</v>
      </c>
      <c r="H121" s="137" t="str">
        <f>'(B) FO'!AM121</f>
        <v>Y</v>
      </c>
      <c r="I121" s="137" t="str">
        <f>'(B) FO'!AN121</f>
        <v>Y</v>
      </c>
      <c r="J121" s="137" t="str">
        <f>'(B) FO'!AO121</f>
        <v>Y</v>
      </c>
      <c r="K121" s="137" t="str">
        <f>'(B) FO'!AP121</f>
        <v>Y</v>
      </c>
      <c r="M121" s="137" t="str">
        <f>'(B) FO'!BS121</f>
        <v>Y</v>
      </c>
      <c r="N121" s="137" t="str">
        <f>'(B) FO'!BT121</f>
        <v>N</v>
      </c>
      <c r="O121" s="137" t="str">
        <f>'(B) FO'!BU121</f>
        <v>Y</v>
      </c>
      <c r="P121" s="137" t="str">
        <f>'(B) FO'!BV121</f>
        <v>Y</v>
      </c>
      <c r="R121" s="137" t="str">
        <f>'(B) FO'!BC121</f>
        <v>Y</v>
      </c>
      <c r="S121" s="137" t="str">
        <f>'(B) FO'!BD121</f>
        <v>N</v>
      </c>
      <c r="T121" s="137" t="str">
        <f>'(B) FO'!BE121</f>
        <v>Y</v>
      </c>
      <c r="U121" s="137" t="str">
        <f>'(B) FO'!BF121</f>
        <v>Y</v>
      </c>
      <c r="W121" s="137">
        <f>'(B) FO'!C121</f>
        <v>2323.4499999999998</v>
      </c>
      <c r="X121" s="137">
        <f>'(B) FO'!X121</f>
        <v>2376.0500000000002</v>
      </c>
      <c r="Y121" s="137">
        <f>'(B) FO'!AC121</f>
        <v>2311.1999999999998</v>
      </c>
      <c r="Z121" s="137">
        <f>('(B) FO'!X121+'(B) FO'!AC121+'(B) FO'!C121)/3</f>
        <v>2336.9</v>
      </c>
      <c r="AB121" s="137" t="str">
        <f>IF('(B) FO'!BN121&gt;MAX('(B) FO'!BO121:'(B) FO'!BR121),"Yes","")</f>
        <v>Yes</v>
      </c>
      <c r="AC121" s="137" t="str">
        <f>IF('(B) FO'!AH121&gt;MAX('(B) FO'!AI121:'(B) FO'!AL121),"Yes","")</f>
        <v>Yes</v>
      </c>
      <c r="AE121" s="137" t="str">
        <f>IF('(B) FO'!BN121&gt;(AVERAGE('(B) FO'!BO121:'(B) FO'!BR121)*2),"Yes","")</f>
        <v>Yes</v>
      </c>
      <c r="AF121" s="137" t="str">
        <f>IF('(B) FO'!AH121&gt;(AVERAGE('(B) FO'!AI121:'(B) FO'!AL121)*2),"Yes","")</f>
        <v>Yes</v>
      </c>
      <c r="AH121" s="137" t="str">
        <f>IF('(B) FO'!C121&gt;MAX('(B) FO'!D121:'(B) FO'!G121),"Yes","")</f>
        <v/>
      </c>
      <c r="AI121" s="137" t="str">
        <f>IF('(B) FO'!C121&lt;MIN('(B) FO'!D121:'(B) FO'!G121),"Yes","")</f>
        <v>Yes</v>
      </c>
    </row>
    <row r="122" spans="1:35" x14ac:dyDescent="0.3">
      <c r="A122" s="137" t="str">
        <f>'FOD (ALL)'!B122</f>
        <v>DIVISLAB</v>
      </c>
      <c r="B122" s="146">
        <f>'FOD (ALL)'!C122</f>
        <v>44042</v>
      </c>
      <c r="C122" s="137" t="str">
        <f>'(B) FO'!H122</f>
        <v>N</v>
      </c>
      <c r="D122" s="137" t="str">
        <f>'(B) FO'!I122</f>
        <v>N</v>
      </c>
      <c r="E122" s="137" t="str">
        <f>'(B) FO'!J122</f>
        <v>Y</v>
      </c>
      <c r="F122" s="137" t="str">
        <f>'(B) FO'!K122</f>
        <v>N</v>
      </c>
      <c r="H122" s="137" t="str">
        <f>'(B) FO'!AM122</f>
        <v>Y</v>
      </c>
      <c r="I122" s="137" t="str">
        <f>'(B) FO'!AN122</f>
        <v>Y</v>
      </c>
      <c r="J122" s="137" t="str">
        <f>'(B) FO'!AO122</f>
        <v>Y</v>
      </c>
      <c r="K122" s="137" t="str">
        <f>'(B) FO'!AP122</f>
        <v>Y</v>
      </c>
      <c r="M122" s="137" t="str">
        <f>'(B) FO'!BS122</f>
        <v>Y</v>
      </c>
      <c r="N122" s="137" t="str">
        <f>'(B) FO'!BT122</f>
        <v>Y</v>
      </c>
      <c r="O122" s="137" t="str">
        <f>'(B) FO'!BU122</f>
        <v>Y</v>
      </c>
      <c r="P122" s="137" t="str">
        <f>'(B) FO'!BV122</f>
        <v>Y</v>
      </c>
      <c r="R122" s="137" t="str">
        <f>'(B) FO'!BC122</f>
        <v>Y</v>
      </c>
      <c r="S122" s="137" t="str">
        <f>'(B) FO'!BD122</f>
        <v>Y</v>
      </c>
      <c r="T122" s="137" t="str">
        <f>'(B) FO'!BE122</f>
        <v>Y</v>
      </c>
      <c r="U122" s="137" t="str">
        <f>'(B) FO'!BF122</f>
        <v>Y</v>
      </c>
      <c r="W122" s="137">
        <f>'(B) FO'!C122</f>
        <v>2340.4499999999998</v>
      </c>
      <c r="X122" s="137">
        <f>'(B) FO'!X122</f>
        <v>2351.1</v>
      </c>
      <c r="Y122" s="137">
        <f>'(B) FO'!AC122</f>
        <v>2343.1999999999998</v>
      </c>
      <c r="Z122" s="137">
        <f>('(B) FO'!X122+'(B) FO'!AC122+'(B) FO'!C122)/3</f>
        <v>2344.9166666666665</v>
      </c>
      <c r="AB122" s="137" t="str">
        <f>IF('(B) FO'!BN122&gt;MAX('(B) FO'!BO122:'(B) FO'!BR122),"Yes","")</f>
        <v>Yes</v>
      </c>
      <c r="AC122" s="137" t="str">
        <f>IF('(B) FO'!AH122&gt;MAX('(B) FO'!AI122:'(B) FO'!AL122),"Yes","")</f>
        <v/>
      </c>
      <c r="AE122" s="137" t="str">
        <f>IF('(B) FO'!BN122&gt;(AVERAGE('(B) FO'!BO122:'(B) FO'!BR122)*2),"Yes","")</f>
        <v>Yes</v>
      </c>
      <c r="AF122" s="137" t="str">
        <f>IF('(B) FO'!AH122&gt;(AVERAGE('(B) FO'!AI122:'(B) FO'!AL122)*2),"Yes","")</f>
        <v/>
      </c>
      <c r="AH122" s="137" t="str">
        <f>IF('(B) FO'!C122&gt;MAX('(B) FO'!D122:'(B) FO'!G122),"Yes","")</f>
        <v/>
      </c>
      <c r="AI122" s="137" t="str">
        <f>IF('(B) FO'!C122&lt;MIN('(B) FO'!D122:'(B) FO'!G122),"Yes","")</f>
        <v>Yes</v>
      </c>
    </row>
    <row r="123" spans="1:35" x14ac:dyDescent="0.3">
      <c r="A123" s="137" t="str">
        <f>'FOD (ALL)'!B123</f>
        <v>DLF</v>
      </c>
      <c r="B123" s="146">
        <f>'FOD (ALL)'!C123</f>
        <v>43979</v>
      </c>
      <c r="C123" s="137" t="str">
        <f>'(B) FO'!H123</f>
        <v>N</v>
      </c>
      <c r="D123" s="137" t="str">
        <f>'(B) FO'!I123</f>
        <v>N</v>
      </c>
      <c r="E123" s="137" t="str">
        <f>'(B) FO'!J123</f>
        <v>Y</v>
      </c>
      <c r="F123" s="137" t="str">
        <f>'(B) FO'!K123</f>
        <v>N</v>
      </c>
      <c r="H123" s="137" t="str">
        <f>'(B) FO'!AM123</f>
        <v>N</v>
      </c>
      <c r="I123" s="137" t="str">
        <f>'(B) FO'!AN123</f>
        <v>N</v>
      </c>
      <c r="J123" s="137" t="str">
        <f>'(B) FO'!AO123</f>
        <v>N</v>
      </c>
      <c r="K123" s="137" t="str">
        <f>'(B) FO'!AP123</f>
        <v>Y</v>
      </c>
      <c r="M123" s="137" t="str">
        <f>'(B) FO'!BS123</f>
        <v>Y</v>
      </c>
      <c r="N123" s="137" t="str">
        <f>'(B) FO'!BT123</f>
        <v>N</v>
      </c>
      <c r="O123" s="137" t="str">
        <f>'(B) FO'!BU123</f>
        <v>Y</v>
      </c>
      <c r="P123" s="137" t="str">
        <f>'(B) FO'!BV123</f>
        <v>N</v>
      </c>
      <c r="R123" s="137" t="str">
        <f>'(B) FO'!BC123</f>
        <v>Y</v>
      </c>
      <c r="S123" s="137" t="str">
        <f>'(B) FO'!BD123</f>
        <v>N</v>
      </c>
      <c r="T123" s="137" t="str">
        <f>'(B) FO'!BE123</f>
        <v>Y</v>
      </c>
      <c r="U123" s="137" t="str">
        <f>'(B) FO'!BF123</f>
        <v>N</v>
      </c>
      <c r="W123" s="137">
        <f>'(B) FO'!C123</f>
        <v>135</v>
      </c>
      <c r="X123" s="137">
        <f>'(B) FO'!X123</f>
        <v>140</v>
      </c>
      <c r="Y123" s="137">
        <f>'(B) FO'!AC123</f>
        <v>134</v>
      </c>
      <c r="Z123" s="137">
        <f>('(B) FO'!X123+'(B) FO'!AC123+'(B) FO'!C123)/3</f>
        <v>136.33333333333334</v>
      </c>
      <c r="AB123" s="137" t="str">
        <f>IF('(B) FO'!BN123&gt;MAX('(B) FO'!BO123:'(B) FO'!BR123),"Yes","")</f>
        <v/>
      </c>
      <c r="AC123" s="137" t="str">
        <f>IF('(B) FO'!AH123&gt;MAX('(B) FO'!AI123:'(B) FO'!AL123),"Yes","")</f>
        <v/>
      </c>
      <c r="AE123" s="137" t="str">
        <f>IF('(B) FO'!BN123&gt;(AVERAGE('(B) FO'!BO123:'(B) FO'!BR123)*2),"Yes","")</f>
        <v/>
      </c>
      <c r="AF123" s="137" t="str">
        <f>IF('(B) FO'!AH123&gt;(AVERAGE('(B) FO'!AI123:'(B) FO'!AL123)*2),"Yes","")</f>
        <v/>
      </c>
      <c r="AH123" s="137" t="str">
        <f>IF('(B) FO'!C123&gt;MAX('(B) FO'!D123:'(B) FO'!G123),"Yes","")</f>
        <v/>
      </c>
      <c r="AI123" s="137" t="str">
        <f>IF('(B) FO'!C123&lt;MIN('(B) FO'!D123:'(B) FO'!G123),"Yes","")</f>
        <v/>
      </c>
    </row>
    <row r="124" spans="1:35" x14ac:dyDescent="0.3">
      <c r="A124" s="137" t="str">
        <f>'FOD (ALL)'!B124</f>
        <v>DLF</v>
      </c>
      <c r="B124" s="146">
        <f>'FOD (ALL)'!C124</f>
        <v>44007</v>
      </c>
      <c r="C124" s="137" t="str">
        <f>'(B) FO'!H124</f>
        <v>N</v>
      </c>
      <c r="D124" s="137" t="str">
        <f>'(B) FO'!I124</f>
        <v>N</v>
      </c>
      <c r="E124" s="137" t="str">
        <f>'(B) FO'!J124</f>
        <v>Y</v>
      </c>
      <c r="F124" s="137" t="str">
        <f>'(B) FO'!K124</f>
        <v>N</v>
      </c>
      <c r="H124" s="137" t="str">
        <f>'(B) FO'!AM124</f>
        <v>Y</v>
      </c>
      <c r="I124" s="137" t="str">
        <f>'(B) FO'!AN124</f>
        <v>Y</v>
      </c>
      <c r="J124" s="137" t="str">
        <f>'(B) FO'!AO124</f>
        <v>Y</v>
      </c>
      <c r="K124" s="137" t="str">
        <f>'(B) FO'!AP124</f>
        <v>Y</v>
      </c>
      <c r="M124" s="137" t="str">
        <f>'(B) FO'!BS124</f>
        <v>Y</v>
      </c>
      <c r="N124" s="137" t="str">
        <f>'(B) FO'!BT124</f>
        <v>N</v>
      </c>
      <c r="O124" s="137" t="str">
        <f>'(B) FO'!BU124</f>
        <v>Y</v>
      </c>
      <c r="P124" s="137" t="str">
        <f>'(B) FO'!BV124</f>
        <v>Y</v>
      </c>
      <c r="R124" s="137" t="str">
        <f>'(B) FO'!BC124</f>
        <v>Y</v>
      </c>
      <c r="S124" s="137" t="str">
        <f>'(B) FO'!BD124</f>
        <v>N</v>
      </c>
      <c r="T124" s="137" t="str">
        <f>'(B) FO'!BE124</f>
        <v>Y</v>
      </c>
      <c r="U124" s="137" t="str">
        <f>'(B) FO'!BF124</f>
        <v>Y</v>
      </c>
      <c r="W124" s="137">
        <f>'(B) FO'!C124</f>
        <v>135.35</v>
      </c>
      <c r="X124" s="137">
        <f>'(B) FO'!X124</f>
        <v>140.25</v>
      </c>
      <c r="Y124" s="137">
        <f>'(B) FO'!AC124</f>
        <v>134.44999999999999</v>
      </c>
      <c r="Z124" s="137">
        <f>('(B) FO'!X124+'(B) FO'!AC124+'(B) FO'!C124)/3</f>
        <v>136.68333333333331</v>
      </c>
      <c r="AB124" s="137" t="str">
        <f>IF('(B) FO'!BN124&gt;MAX('(B) FO'!BO124:'(B) FO'!BR124),"Yes","")</f>
        <v>Yes</v>
      </c>
      <c r="AC124" s="137" t="str">
        <f>IF('(B) FO'!AH124&gt;MAX('(B) FO'!AI124:'(B) FO'!AL124),"Yes","")</f>
        <v>Yes</v>
      </c>
      <c r="AE124" s="137" t="str">
        <f>IF('(B) FO'!BN124&gt;(AVERAGE('(B) FO'!BO124:'(B) FO'!BR124)*2),"Yes","")</f>
        <v>Yes</v>
      </c>
      <c r="AF124" s="137" t="str">
        <f>IF('(B) FO'!AH124&gt;(AVERAGE('(B) FO'!AI124:'(B) FO'!AL124)*2),"Yes","")</f>
        <v>Yes</v>
      </c>
      <c r="AH124" s="137" t="str">
        <f>IF('(B) FO'!C124&gt;MAX('(B) FO'!D124:'(B) FO'!G124),"Yes","")</f>
        <v/>
      </c>
      <c r="AI124" s="137" t="str">
        <f>IF('(B) FO'!C124&lt;MIN('(B) FO'!D124:'(B) FO'!G124),"Yes","")</f>
        <v/>
      </c>
    </row>
    <row r="125" spans="1:35" x14ac:dyDescent="0.3">
      <c r="A125" s="137" t="str">
        <f>'FOD (ALL)'!B125</f>
        <v>DLF</v>
      </c>
      <c r="B125" s="146">
        <f>'FOD (ALL)'!C125</f>
        <v>44042</v>
      </c>
      <c r="C125" s="137" t="str">
        <f>'(B) FO'!H125</f>
        <v>N</v>
      </c>
      <c r="D125" s="137" t="str">
        <f>'(B) FO'!I125</f>
        <v>N</v>
      </c>
      <c r="E125" s="137" t="str">
        <f>'(B) FO'!J125</f>
        <v>Y</v>
      </c>
      <c r="F125" s="137" t="str">
        <f>'(B) FO'!K125</f>
        <v>N</v>
      </c>
      <c r="H125" s="137" t="str">
        <f>'(B) FO'!AM125</f>
        <v>Y</v>
      </c>
      <c r="I125" s="137" t="str">
        <f>'(B) FO'!AN125</f>
        <v>Y</v>
      </c>
      <c r="J125" s="137" t="str">
        <f>'(B) FO'!AO125</f>
        <v>Y</v>
      </c>
      <c r="K125" s="137" t="str">
        <f>'(B) FO'!AP125</f>
        <v>Y</v>
      </c>
      <c r="M125" s="137" t="str">
        <f>'(B) FO'!BS125</f>
        <v>Y</v>
      </c>
      <c r="N125" s="137" t="str">
        <f>'(B) FO'!BT125</f>
        <v>N</v>
      </c>
      <c r="O125" s="137" t="str">
        <f>'(B) FO'!BU125</f>
        <v>Y</v>
      </c>
      <c r="P125" s="137" t="str">
        <f>'(B) FO'!BV125</f>
        <v>Y</v>
      </c>
      <c r="R125" s="137" t="str">
        <f>'(B) FO'!BC125</f>
        <v>Y</v>
      </c>
      <c r="S125" s="137" t="str">
        <f>'(B) FO'!BD125</f>
        <v>N</v>
      </c>
      <c r="T125" s="137" t="str">
        <f>'(B) FO'!BE125</f>
        <v>Y</v>
      </c>
      <c r="U125" s="137" t="str">
        <f>'(B) FO'!BF125</f>
        <v>Y</v>
      </c>
      <c r="W125" s="137">
        <f>'(B) FO'!C125</f>
        <v>136.25</v>
      </c>
      <c r="X125" s="137">
        <f>'(B) FO'!X125</f>
        <v>138.1</v>
      </c>
      <c r="Y125" s="137">
        <f>'(B) FO'!AC125</f>
        <v>134.55000000000001</v>
      </c>
      <c r="Z125" s="137">
        <f>('(B) FO'!X125+'(B) FO'!AC125+'(B) FO'!C125)/3</f>
        <v>136.29999999999998</v>
      </c>
      <c r="AB125" s="137" t="str">
        <f>IF('(B) FO'!BN125&gt;MAX('(B) FO'!BO125:'(B) FO'!BR125),"Yes","")</f>
        <v/>
      </c>
      <c r="AC125" s="137" t="str">
        <f>IF('(B) FO'!AH125&gt;MAX('(B) FO'!AI125:'(B) FO'!AL125),"Yes","")</f>
        <v>Yes</v>
      </c>
      <c r="AE125" s="137" t="str">
        <f>IF('(B) FO'!BN125&gt;(AVERAGE('(B) FO'!BO125:'(B) FO'!BR125)*2),"Yes","")</f>
        <v>Yes</v>
      </c>
      <c r="AF125" s="137" t="str">
        <f>IF('(B) FO'!AH125&gt;(AVERAGE('(B) FO'!AI125:'(B) FO'!AL125)*2),"Yes","")</f>
        <v/>
      </c>
      <c r="AH125" s="137" t="str">
        <f>IF('(B) FO'!C125&gt;MAX('(B) FO'!D125:'(B) FO'!G125),"Yes","")</f>
        <v/>
      </c>
      <c r="AI125" s="137" t="str">
        <f>IF('(B) FO'!C125&lt;MIN('(B) FO'!D125:'(B) FO'!G125),"Yes","")</f>
        <v/>
      </c>
    </row>
    <row r="126" spans="1:35" x14ac:dyDescent="0.3">
      <c r="A126" s="137" t="str">
        <f>'FOD (ALL)'!B126</f>
        <v>DRREDDY</v>
      </c>
      <c r="B126" s="146">
        <f>'FOD (ALL)'!C126</f>
        <v>43979</v>
      </c>
      <c r="C126" s="137" t="str">
        <f>'(B) FO'!H126</f>
        <v>Y</v>
      </c>
      <c r="D126" s="137" t="str">
        <f>'(B) FO'!I126</f>
        <v>N</v>
      </c>
      <c r="E126" s="137" t="str">
        <f>'(B) FO'!J126</f>
        <v>Y</v>
      </c>
      <c r="F126" s="137" t="str">
        <f>'(B) FO'!K126</f>
        <v>Y</v>
      </c>
      <c r="H126" s="137" t="str">
        <f>'(B) FO'!AM126</f>
        <v>N</v>
      </c>
      <c r="I126" s="137" t="str">
        <f>'(B) FO'!AN126</f>
        <v>N</v>
      </c>
      <c r="J126" s="137" t="str">
        <f>'(B) FO'!AO126</f>
        <v>Y</v>
      </c>
      <c r="K126" s="137" t="str">
        <f>'(B) FO'!AP126</f>
        <v>Y</v>
      </c>
      <c r="M126" s="137" t="str">
        <f>'(B) FO'!BS126</f>
        <v>N</v>
      </c>
      <c r="N126" s="137" t="str">
        <f>'(B) FO'!BT126</f>
        <v>N</v>
      </c>
      <c r="O126" s="137" t="str">
        <f>'(B) FO'!BU126</f>
        <v>Y</v>
      </c>
      <c r="P126" s="137" t="str">
        <f>'(B) FO'!BV126</f>
        <v>N</v>
      </c>
      <c r="R126" s="137" t="str">
        <f>'(B) FO'!BC126</f>
        <v>N</v>
      </c>
      <c r="S126" s="137" t="str">
        <f>'(B) FO'!BD126</f>
        <v>N</v>
      </c>
      <c r="T126" s="137" t="str">
        <f>'(B) FO'!BE126</f>
        <v>Y</v>
      </c>
      <c r="U126" s="137" t="str">
        <f>'(B) FO'!BF126</f>
        <v>N</v>
      </c>
      <c r="W126" s="137">
        <f>'(B) FO'!C126</f>
        <v>3874.15</v>
      </c>
      <c r="X126" s="137">
        <f>'(B) FO'!X126</f>
        <v>3891</v>
      </c>
      <c r="Y126" s="137">
        <f>'(B) FO'!AC126</f>
        <v>3800.65</v>
      </c>
      <c r="Z126" s="137">
        <f>('(B) FO'!X126+'(B) FO'!AC126+'(B) FO'!C126)/3</f>
        <v>3855.2666666666664</v>
      </c>
      <c r="AB126" s="137" t="str">
        <f>IF('(B) FO'!BN126&gt;MAX('(B) FO'!BO126:'(B) FO'!BR126),"Yes","")</f>
        <v/>
      </c>
      <c r="AC126" s="137" t="str">
        <f>IF('(B) FO'!AH126&gt;MAX('(B) FO'!AI126:'(B) FO'!AL126),"Yes","")</f>
        <v/>
      </c>
      <c r="AE126" s="137" t="str">
        <f>IF('(B) FO'!BN126&gt;(AVERAGE('(B) FO'!BO126:'(B) FO'!BR126)*2),"Yes","")</f>
        <v/>
      </c>
      <c r="AF126" s="137" t="str">
        <f>IF('(B) FO'!AH126&gt;(AVERAGE('(B) FO'!AI126:'(B) FO'!AL126)*2),"Yes","")</f>
        <v/>
      </c>
      <c r="AH126" s="137" t="str">
        <f>IF('(B) FO'!C126&gt;MAX('(B) FO'!D126:'(B) FO'!G126),"Yes","")</f>
        <v/>
      </c>
      <c r="AI126" s="137" t="str">
        <f>IF('(B) FO'!C126&lt;MIN('(B) FO'!D126:'(B) FO'!G126),"Yes","")</f>
        <v/>
      </c>
    </row>
    <row r="127" spans="1:35" x14ac:dyDescent="0.3">
      <c r="A127" s="137" t="str">
        <f>'FOD (ALL)'!B127</f>
        <v>DRREDDY</v>
      </c>
      <c r="B127" s="146">
        <f>'FOD (ALL)'!C127</f>
        <v>44007</v>
      </c>
      <c r="C127" s="137" t="str">
        <f>'(B) FO'!H127</f>
        <v>Y</v>
      </c>
      <c r="D127" s="137" t="str">
        <f>'(B) FO'!I127</f>
        <v>N</v>
      </c>
      <c r="E127" s="137" t="str">
        <f>'(B) FO'!J127</f>
        <v>Y</v>
      </c>
      <c r="F127" s="137" t="str">
        <f>'(B) FO'!K127</f>
        <v>Y</v>
      </c>
      <c r="H127" s="137" t="str">
        <f>'(B) FO'!AM127</f>
        <v>Y</v>
      </c>
      <c r="I127" s="137" t="str">
        <f>'(B) FO'!AN127</f>
        <v>Y</v>
      </c>
      <c r="J127" s="137" t="str">
        <f>'(B) FO'!AO127</f>
        <v>Y</v>
      </c>
      <c r="K127" s="137" t="str">
        <f>'(B) FO'!AP127</f>
        <v>Y</v>
      </c>
      <c r="M127" s="137" t="str">
        <f>'(B) FO'!BS127</f>
        <v>Y</v>
      </c>
      <c r="N127" s="137" t="str">
        <f>'(B) FO'!BT127</f>
        <v>N</v>
      </c>
      <c r="O127" s="137" t="str">
        <f>'(B) FO'!BU127</f>
        <v>Y</v>
      </c>
      <c r="P127" s="137" t="str">
        <f>'(B) FO'!BV127</f>
        <v>N</v>
      </c>
      <c r="R127" s="137" t="str">
        <f>'(B) FO'!BC127</f>
        <v>Y</v>
      </c>
      <c r="S127" s="137" t="str">
        <f>'(B) FO'!BD127</f>
        <v>N</v>
      </c>
      <c r="T127" s="137" t="str">
        <f>'(B) FO'!BE127</f>
        <v>Y</v>
      </c>
      <c r="U127" s="137" t="str">
        <f>'(B) FO'!BF127</f>
        <v>N</v>
      </c>
      <c r="W127" s="137">
        <f>'(B) FO'!C127</f>
        <v>3883.8</v>
      </c>
      <c r="X127" s="137">
        <f>'(B) FO'!X127</f>
        <v>3900</v>
      </c>
      <c r="Y127" s="137">
        <f>'(B) FO'!AC127</f>
        <v>3814.3</v>
      </c>
      <c r="Z127" s="137">
        <f>('(B) FO'!X127+'(B) FO'!AC127+'(B) FO'!C127)/3</f>
        <v>3866.0333333333333</v>
      </c>
      <c r="AB127" s="137" t="str">
        <f>IF('(B) FO'!BN127&gt;MAX('(B) FO'!BO127:'(B) FO'!BR127),"Yes","")</f>
        <v>Yes</v>
      </c>
      <c r="AC127" s="137" t="str">
        <f>IF('(B) FO'!AH127&gt;MAX('(B) FO'!AI127:'(B) FO'!AL127),"Yes","")</f>
        <v>Yes</v>
      </c>
      <c r="AE127" s="137" t="str">
        <f>IF('(B) FO'!BN127&gt;(AVERAGE('(B) FO'!BO127:'(B) FO'!BR127)*2),"Yes","")</f>
        <v>Yes</v>
      </c>
      <c r="AF127" s="137" t="str">
        <f>IF('(B) FO'!AH127&gt;(AVERAGE('(B) FO'!AI127:'(B) FO'!AL127)*2),"Yes","")</f>
        <v>Yes</v>
      </c>
      <c r="AH127" s="137" t="str">
        <f>IF('(B) FO'!C127&gt;MAX('(B) FO'!D127:'(B) FO'!G127),"Yes","")</f>
        <v/>
      </c>
      <c r="AI127" s="137" t="str">
        <f>IF('(B) FO'!C127&lt;MIN('(B) FO'!D127:'(B) FO'!G127),"Yes","")</f>
        <v/>
      </c>
    </row>
    <row r="128" spans="1:35" x14ac:dyDescent="0.3">
      <c r="A128" s="137" t="str">
        <f>'FOD (ALL)'!B128</f>
        <v>DRREDDY</v>
      </c>
      <c r="B128" s="146">
        <f>'FOD (ALL)'!C128</f>
        <v>44042</v>
      </c>
      <c r="C128" s="137" t="str">
        <f>'(B) FO'!H128</f>
        <v>Y</v>
      </c>
      <c r="D128" s="137" t="str">
        <f>'(B) FO'!I128</f>
        <v>N</v>
      </c>
      <c r="E128" s="137" t="str">
        <f>'(B) FO'!J128</f>
        <v>Y</v>
      </c>
      <c r="F128" s="137" t="str">
        <f>'(B) FO'!K128</f>
        <v>Y</v>
      </c>
      <c r="H128" s="137" t="str">
        <f>'(B) FO'!AM128</f>
        <v>Y</v>
      </c>
      <c r="I128" s="137" t="str">
        <f>'(B) FO'!AN128</f>
        <v>N</v>
      </c>
      <c r="J128" s="137" t="str">
        <f>'(B) FO'!AO128</f>
        <v>Y</v>
      </c>
      <c r="K128" s="137" t="str">
        <f>'(B) FO'!AP128</f>
        <v>Y</v>
      </c>
      <c r="M128" s="137" t="str">
        <f>'(B) FO'!BS128</f>
        <v>N</v>
      </c>
      <c r="N128" s="137" t="str">
        <f>'(B) FO'!BT128</f>
        <v>Y</v>
      </c>
      <c r="O128" s="137" t="str">
        <f>'(B) FO'!BU128</f>
        <v>Y</v>
      </c>
      <c r="P128" s="137" t="str">
        <f>'(B) FO'!BV128</f>
        <v>N</v>
      </c>
      <c r="R128" s="137" t="str">
        <f>'(B) FO'!BC128</f>
        <v>N</v>
      </c>
      <c r="S128" s="137" t="str">
        <f>'(B) FO'!BD128</f>
        <v>Y</v>
      </c>
      <c r="T128" s="137" t="str">
        <f>'(B) FO'!BE128</f>
        <v>Y</v>
      </c>
      <c r="U128" s="137" t="str">
        <f>'(B) FO'!BF128</f>
        <v>N</v>
      </c>
      <c r="W128" s="137">
        <f>'(B) FO'!C128</f>
        <v>3924.3</v>
      </c>
      <c r="X128" s="137">
        <f>'(B) FO'!X128</f>
        <v>3872</v>
      </c>
      <c r="Y128" s="137">
        <f>'(B) FO'!AC128</f>
        <v>3818.3</v>
      </c>
      <c r="Z128" s="137">
        <f>('(B) FO'!X128+'(B) FO'!AC128+'(B) FO'!C128)/3</f>
        <v>3871.5333333333333</v>
      </c>
      <c r="AB128" s="137" t="str">
        <f>IF('(B) FO'!BN128&gt;MAX('(B) FO'!BO128:'(B) FO'!BR128),"Yes","")</f>
        <v/>
      </c>
      <c r="AC128" s="137" t="str">
        <f>IF('(B) FO'!AH128&gt;MAX('(B) FO'!AI128:'(B) FO'!AL128),"Yes","")</f>
        <v/>
      </c>
      <c r="AE128" s="137" t="str">
        <f>IF('(B) FO'!BN128&gt;(AVERAGE('(B) FO'!BO128:'(B) FO'!BR128)*2),"Yes","")</f>
        <v/>
      </c>
      <c r="AF128" s="137" t="str">
        <f>IF('(B) FO'!AH128&gt;(AVERAGE('(B) FO'!AI128:'(B) FO'!AL128)*2),"Yes","")</f>
        <v/>
      </c>
      <c r="AH128" s="137" t="str">
        <f>IF('(B) FO'!C128&gt;MAX('(B) FO'!D128:'(B) FO'!G128),"Yes","")</f>
        <v>Yes</v>
      </c>
      <c r="AI128" s="137" t="str">
        <f>IF('(B) FO'!C128&lt;MIN('(B) FO'!D128:'(B) FO'!G128),"Yes","")</f>
        <v/>
      </c>
    </row>
    <row r="129" spans="1:35" x14ac:dyDescent="0.3">
      <c r="A129" s="137" t="str">
        <f>'FOD (ALL)'!B129</f>
        <v>EICHERMOT</v>
      </c>
      <c r="B129" s="146">
        <f>'FOD (ALL)'!C129</f>
        <v>43979</v>
      </c>
      <c r="C129" s="137" t="str">
        <f>'(B) FO'!H129</f>
        <v>N</v>
      </c>
      <c r="D129" s="137" t="str">
        <f>'(B) FO'!I129</f>
        <v>Y</v>
      </c>
      <c r="E129" s="137" t="str">
        <f>'(B) FO'!J129</f>
        <v>Y</v>
      </c>
      <c r="F129" s="137" t="str">
        <f>'(B) FO'!K129</f>
        <v>Y</v>
      </c>
      <c r="H129" s="137" t="str">
        <f>'(B) FO'!AM129</f>
        <v>N</v>
      </c>
      <c r="I129" s="137" t="str">
        <f>'(B) FO'!AN129</f>
        <v>N</v>
      </c>
      <c r="J129" s="137" t="str">
        <f>'(B) FO'!AO129</f>
        <v>N</v>
      </c>
      <c r="K129" s="137" t="str">
        <f>'(B) FO'!AP129</f>
        <v>Y</v>
      </c>
      <c r="M129" s="137" t="str">
        <f>'(B) FO'!BS129</f>
        <v>N</v>
      </c>
      <c r="N129" s="137" t="str">
        <f>'(B) FO'!BT129</f>
        <v>Y</v>
      </c>
      <c r="O129" s="137" t="str">
        <f>'(B) FO'!BU129</f>
        <v>N</v>
      </c>
      <c r="P129" s="137" t="str">
        <f>'(B) FO'!BV129</f>
        <v>N</v>
      </c>
      <c r="R129" s="137" t="str">
        <f>'(B) FO'!BC129</f>
        <v>N</v>
      </c>
      <c r="S129" s="137" t="str">
        <f>'(B) FO'!BD129</f>
        <v>Y</v>
      </c>
      <c r="T129" s="137" t="str">
        <f>'(B) FO'!BE129</f>
        <v>N</v>
      </c>
      <c r="U129" s="137" t="str">
        <f>'(B) FO'!BF129</f>
        <v>N</v>
      </c>
      <c r="W129" s="137">
        <f>'(B) FO'!C129</f>
        <v>13908.6</v>
      </c>
      <c r="X129" s="137">
        <f>'(B) FO'!X129</f>
        <v>14085.3</v>
      </c>
      <c r="Y129" s="137">
        <f>'(B) FO'!AC129</f>
        <v>13657.8</v>
      </c>
      <c r="Z129" s="137">
        <f>('(B) FO'!X129+'(B) FO'!AC129+'(B) FO'!C129)/3</f>
        <v>13883.9</v>
      </c>
      <c r="AB129" s="137" t="str">
        <f>IF('(B) FO'!BN129&gt;MAX('(B) FO'!BO129:'(B) FO'!BR129),"Yes","")</f>
        <v/>
      </c>
      <c r="AC129" s="137" t="str">
        <f>IF('(B) FO'!AH129&gt;MAX('(B) FO'!AI129:'(B) FO'!AL129),"Yes","")</f>
        <v/>
      </c>
      <c r="AE129" s="137" t="str">
        <f>IF('(B) FO'!BN129&gt;(AVERAGE('(B) FO'!BO129:'(B) FO'!BR129)*2),"Yes","")</f>
        <v/>
      </c>
      <c r="AF129" s="137" t="str">
        <f>IF('(B) FO'!AH129&gt;(AVERAGE('(B) FO'!AI129:'(B) FO'!AL129)*2),"Yes","")</f>
        <v/>
      </c>
      <c r="AH129" s="137" t="str">
        <f>IF('(B) FO'!C129&gt;MAX('(B) FO'!D129:'(B) FO'!G129),"Yes","")</f>
        <v/>
      </c>
      <c r="AI129" s="137" t="str">
        <f>IF('(B) FO'!C129&lt;MIN('(B) FO'!D129:'(B) FO'!G129),"Yes","")</f>
        <v/>
      </c>
    </row>
    <row r="130" spans="1:35" x14ac:dyDescent="0.3">
      <c r="A130" s="137" t="str">
        <f>'FOD (ALL)'!B130</f>
        <v>EICHERMOT</v>
      </c>
      <c r="B130" s="146">
        <f>'FOD (ALL)'!C130</f>
        <v>44007</v>
      </c>
      <c r="C130" s="137" t="str">
        <f>'(B) FO'!H130</f>
        <v>N</v>
      </c>
      <c r="D130" s="137" t="str">
        <f>'(B) FO'!I130</f>
        <v>Y</v>
      </c>
      <c r="E130" s="137" t="str">
        <f>'(B) FO'!J130</f>
        <v>Y</v>
      </c>
      <c r="F130" s="137" t="str">
        <f>'(B) FO'!K130</f>
        <v>N</v>
      </c>
      <c r="H130" s="137" t="str">
        <f>'(B) FO'!AM130</f>
        <v>Y</v>
      </c>
      <c r="I130" s="137" t="str">
        <f>'(B) FO'!AN130</f>
        <v>Y</v>
      </c>
      <c r="J130" s="137" t="str">
        <f>'(B) FO'!AO130</f>
        <v>Y</v>
      </c>
      <c r="K130" s="137" t="str">
        <f>'(B) FO'!AP130</f>
        <v>Y</v>
      </c>
      <c r="M130" s="137" t="str">
        <f>'(B) FO'!BS130</f>
        <v>Y</v>
      </c>
      <c r="N130" s="137" t="str">
        <f>'(B) FO'!BT130</f>
        <v>Y</v>
      </c>
      <c r="O130" s="137" t="str">
        <f>'(B) FO'!BU130</f>
        <v>Y</v>
      </c>
      <c r="P130" s="137" t="str">
        <f>'(B) FO'!BV130</f>
        <v>Y</v>
      </c>
      <c r="R130" s="137" t="str">
        <f>'(B) FO'!BC130</f>
        <v>Y</v>
      </c>
      <c r="S130" s="137" t="str">
        <f>'(B) FO'!BD130</f>
        <v>Y</v>
      </c>
      <c r="T130" s="137" t="str">
        <f>'(B) FO'!BE130</f>
        <v>Y</v>
      </c>
      <c r="U130" s="137" t="str">
        <f>'(B) FO'!BF130</f>
        <v>Y</v>
      </c>
      <c r="W130" s="137">
        <f>'(B) FO'!C130</f>
        <v>13948.45</v>
      </c>
      <c r="X130" s="137">
        <f>'(B) FO'!X130</f>
        <v>14121</v>
      </c>
      <c r="Y130" s="137">
        <f>'(B) FO'!AC130</f>
        <v>13705.2</v>
      </c>
      <c r="Z130" s="137">
        <f>('(B) FO'!X130+'(B) FO'!AC130+'(B) FO'!C130)/3</f>
        <v>13924.883333333333</v>
      </c>
      <c r="AB130" s="137" t="str">
        <f>IF('(B) FO'!BN130&gt;MAX('(B) FO'!BO130:'(B) FO'!BR130),"Yes","")</f>
        <v>Yes</v>
      </c>
      <c r="AC130" s="137" t="str">
        <f>IF('(B) FO'!AH130&gt;MAX('(B) FO'!AI130:'(B) FO'!AL130),"Yes","")</f>
        <v>Yes</v>
      </c>
      <c r="AE130" s="137" t="str">
        <f>IF('(B) FO'!BN130&gt;(AVERAGE('(B) FO'!BO130:'(B) FO'!BR130)*2),"Yes","")</f>
        <v>Yes</v>
      </c>
      <c r="AF130" s="137" t="str">
        <f>IF('(B) FO'!AH130&gt;(AVERAGE('(B) FO'!AI130:'(B) FO'!AL130)*2),"Yes","")</f>
        <v>Yes</v>
      </c>
      <c r="AH130" s="137" t="str">
        <f>IF('(B) FO'!C130&gt;MAX('(B) FO'!D130:'(B) FO'!G130),"Yes","")</f>
        <v/>
      </c>
      <c r="AI130" s="137" t="str">
        <f>IF('(B) FO'!C130&lt;MIN('(B) FO'!D130:'(B) FO'!G130),"Yes","")</f>
        <v/>
      </c>
    </row>
    <row r="131" spans="1:35" x14ac:dyDescent="0.3">
      <c r="A131" s="137" t="str">
        <f>'FOD (ALL)'!B131</f>
        <v>EICHERMOT</v>
      </c>
      <c r="B131" s="146">
        <f>'FOD (ALL)'!C131</f>
        <v>44042</v>
      </c>
      <c r="C131" s="137" t="str">
        <f>'(B) FO'!H131</f>
        <v>N</v>
      </c>
      <c r="D131" s="137" t="str">
        <f>'(B) FO'!I131</f>
        <v>Y</v>
      </c>
      <c r="E131" s="137" t="str">
        <f>'(B) FO'!J131</f>
        <v>Y</v>
      </c>
      <c r="F131" s="137" t="str">
        <f>'(B) FO'!K131</f>
        <v>N</v>
      </c>
      <c r="H131" s="137" t="str">
        <f>'(B) FO'!AM131</f>
        <v>Y</v>
      </c>
      <c r="I131" s="137" t="str">
        <f>'(B) FO'!AN131</f>
        <v>Y</v>
      </c>
      <c r="J131" s="137" t="str">
        <f>'(B) FO'!AO131</f>
        <v>N</v>
      </c>
      <c r="K131" s="137" t="str">
        <f>'(B) FO'!AP131</f>
        <v>Y</v>
      </c>
      <c r="M131" s="137" t="str">
        <f>'(B) FO'!BS131</f>
        <v>N</v>
      </c>
      <c r="N131" s="137" t="str">
        <f>'(B) FO'!BT131</f>
        <v>N</v>
      </c>
      <c r="O131" s="137" t="str">
        <f>'(B) FO'!BU131</f>
        <v>Y</v>
      </c>
      <c r="P131" s="137" t="str">
        <f>'(B) FO'!BV131</f>
        <v>N</v>
      </c>
      <c r="R131" s="137" t="str">
        <f>'(B) FO'!BC131</f>
        <v>N</v>
      </c>
      <c r="S131" s="137" t="str">
        <f>'(B) FO'!BD131</f>
        <v>N</v>
      </c>
      <c r="T131" s="137" t="str">
        <f>'(B) FO'!BE131</f>
        <v>Y</v>
      </c>
      <c r="U131" s="137" t="str">
        <f>'(B) FO'!BF131</f>
        <v>N</v>
      </c>
      <c r="W131" s="137">
        <f>'(B) FO'!C131</f>
        <v>14034.65</v>
      </c>
      <c r="X131" s="137">
        <f>'(B) FO'!X131</f>
        <v>0</v>
      </c>
      <c r="Y131" s="137">
        <f>'(B) FO'!AC131</f>
        <v>0</v>
      </c>
      <c r="Z131" s="137">
        <f>('(B) FO'!X131+'(B) FO'!AC131+'(B) FO'!C131)/3</f>
        <v>4678.2166666666662</v>
      </c>
      <c r="AB131" s="137" t="str">
        <f>IF('(B) FO'!BN131&gt;MAX('(B) FO'!BO131:'(B) FO'!BR131),"Yes","")</f>
        <v/>
      </c>
      <c r="AC131" s="137" t="str">
        <f>IF('(B) FO'!AH131&gt;MAX('(B) FO'!AI131:'(B) FO'!AL131),"Yes","")</f>
        <v/>
      </c>
      <c r="AE131" s="137" t="str">
        <f>IF('(B) FO'!BN131&gt;(AVERAGE('(B) FO'!BO131:'(B) FO'!BR131)*2),"Yes","")</f>
        <v/>
      </c>
      <c r="AF131" s="137" t="str">
        <f>IF('(B) FO'!AH131&gt;(AVERAGE('(B) FO'!AI131:'(B) FO'!AL131)*2),"Yes","")</f>
        <v/>
      </c>
      <c r="AH131" s="137" t="str">
        <f>IF('(B) FO'!C131&gt;MAX('(B) FO'!D131:'(B) FO'!G131),"Yes","")</f>
        <v/>
      </c>
      <c r="AI131" s="137" t="str">
        <f>IF('(B) FO'!C131&lt;MIN('(B) FO'!D131:'(B) FO'!G131),"Yes","")</f>
        <v/>
      </c>
    </row>
    <row r="132" spans="1:35" x14ac:dyDescent="0.3">
      <c r="A132" s="137" t="str">
        <f>'FOD (ALL)'!B132</f>
        <v>EQUITAS</v>
      </c>
      <c r="B132" s="146">
        <f>'FOD (ALL)'!C132</f>
        <v>43979</v>
      </c>
      <c r="C132" s="137" t="str">
        <f>'(B) FO'!H132</f>
        <v>N</v>
      </c>
      <c r="D132" s="137" t="str">
        <f>'(B) FO'!I132</f>
        <v>Y</v>
      </c>
      <c r="E132" s="137" t="str">
        <f>'(B) FO'!J132</f>
        <v>Y</v>
      </c>
      <c r="F132" s="137" t="str">
        <f>'(B) FO'!K132</f>
        <v>N</v>
      </c>
      <c r="H132" s="137" t="str">
        <f>'(B) FO'!AM132</f>
        <v>Y</v>
      </c>
      <c r="I132" s="137" t="str">
        <f>'(B) FO'!AN132</f>
        <v>N</v>
      </c>
      <c r="J132" s="137" t="str">
        <f>'(B) FO'!AO132</f>
        <v>N</v>
      </c>
      <c r="K132" s="137" t="str">
        <f>'(B) FO'!AP132</f>
        <v>Y</v>
      </c>
      <c r="M132" s="137" t="str">
        <f>'(B) FO'!BS132</f>
        <v>Y</v>
      </c>
      <c r="N132" s="137" t="str">
        <f>'(B) FO'!BT132</f>
        <v>Y</v>
      </c>
      <c r="O132" s="137" t="str">
        <f>'(B) FO'!BU132</f>
        <v>Y</v>
      </c>
      <c r="P132" s="137" t="str">
        <f>'(B) FO'!BV132</f>
        <v>Y</v>
      </c>
      <c r="R132" s="137" t="str">
        <f>'(B) FO'!BC132</f>
        <v>N</v>
      </c>
      <c r="S132" s="137" t="str">
        <f>'(B) FO'!BD132</f>
        <v>Y</v>
      </c>
      <c r="T132" s="137" t="str">
        <f>'(B) FO'!BE132</f>
        <v>Y</v>
      </c>
      <c r="U132" s="137" t="str">
        <f>'(B) FO'!BF132</f>
        <v>Y</v>
      </c>
      <c r="W132" s="137">
        <f>'(B) FO'!C132</f>
        <v>40.75</v>
      </c>
      <c r="X132" s="137">
        <f>'(B) FO'!X132</f>
        <v>45.4</v>
      </c>
      <c r="Y132" s="137">
        <f>'(B) FO'!AC132</f>
        <v>39.799999999999997</v>
      </c>
      <c r="Z132" s="137">
        <f>('(B) FO'!X132+'(B) FO'!AC132+'(B) FO'!C132)/3</f>
        <v>41.983333333333327</v>
      </c>
      <c r="AB132" s="137" t="str">
        <f>IF('(B) FO'!BN132&gt;MAX('(B) FO'!BO132:'(B) FO'!BR132),"Yes","")</f>
        <v>Yes</v>
      </c>
      <c r="AC132" s="137" t="str">
        <f>IF('(B) FO'!AH132&gt;MAX('(B) FO'!AI132:'(B) FO'!AL132),"Yes","")</f>
        <v>Yes</v>
      </c>
      <c r="AE132" s="137" t="str">
        <f>IF('(B) FO'!BN132&gt;(AVERAGE('(B) FO'!BO132:'(B) FO'!BR132)*2),"Yes","")</f>
        <v/>
      </c>
      <c r="AF132" s="137" t="str">
        <f>IF('(B) FO'!AH132&gt;(AVERAGE('(B) FO'!AI132:'(B) FO'!AL132)*2),"Yes","")</f>
        <v/>
      </c>
      <c r="AH132" s="137" t="str">
        <f>IF('(B) FO'!C132&gt;MAX('(B) FO'!D132:'(B) FO'!G132),"Yes","")</f>
        <v/>
      </c>
      <c r="AI132" s="137" t="str">
        <f>IF('(B) FO'!C132&lt;MIN('(B) FO'!D132:'(B) FO'!G132),"Yes","")</f>
        <v>Yes</v>
      </c>
    </row>
    <row r="133" spans="1:35" x14ac:dyDescent="0.3">
      <c r="A133" s="137" t="str">
        <f>'FOD (ALL)'!B133</f>
        <v>EQUITAS</v>
      </c>
      <c r="B133" s="146">
        <f>'FOD (ALL)'!C133</f>
        <v>44007</v>
      </c>
      <c r="C133" s="137" t="str">
        <f>'(B) FO'!H133</f>
        <v>N</v>
      </c>
      <c r="D133" s="137" t="str">
        <f>'(B) FO'!I133</f>
        <v>N</v>
      </c>
      <c r="E133" s="137" t="str">
        <f>'(B) FO'!J133</f>
        <v>Y</v>
      </c>
      <c r="F133" s="137" t="str">
        <f>'(B) FO'!K133</f>
        <v>Y</v>
      </c>
      <c r="H133" s="137" t="str">
        <f>'(B) FO'!AM133</f>
        <v>Y</v>
      </c>
      <c r="I133" s="137" t="str">
        <f>'(B) FO'!AN133</f>
        <v>Y</v>
      </c>
      <c r="J133" s="137" t="str">
        <f>'(B) FO'!AO133</f>
        <v>Y</v>
      </c>
      <c r="K133" s="137" t="str">
        <f>'(B) FO'!AP133</f>
        <v>Y</v>
      </c>
      <c r="M133" s="137" t="str">
        <f>'(B) FO'!BS133</f>
        <v>Y</v>
      </c>
      <c r="N133" s="137" t="str">
        <f>'(B) FO'!BT133</f>
        <v>Y</v>
      </c>
      <c r="O133" s="137" t="str">
        <f>'(B) FO'!BU133</f>
        <v>Y</v>
      </c>
      <c r="P133" s="137" t="str">
        <f>'(B) FO'!BV133</f>
        <v>N</v>
      </c>
      <c r="R133" s="137" t="str">
        <f>'(B) FO'!BC133</f>
        <v>Y</v>
      </c>
      <c r="S133" s="137" t="str">
        <f>'(B) FO'!BD133</f>
        <v>Y</v>
      </c>
      <c r="T133" s="137" t="str">
        <f>'(B) FO'!BE133</f>
        <v>Y</v>
      </c>
      <c r="U133" s="137" t="str">
        <f>'(B) FO'!BF133</f>
        <v>N</v>
      </c>
      <c r="W133" s="137">
        <f>'(B) FO'!C133</f>
        <v>39.450000000000003</v>
      </c>
      <c r="X133" s="137">
        <f>'(B) FO'!X133</f>
        <v>43.75</v>
      </c>
      <c r="Y133" s="137">
        <f>'(B) FO'!AC133</f>
        <v>38.35</v>
      </c>
      <c r="Z133" s="137">
        <f>('(B) FO'!X133+'(B) FO'!AC133+'(B) FO'!C133)/3</f>
        <v>40.516666666666666</v>
      </c>
      <c r="AB133" s="137" t="str">
        <f>IF('(B) FO'!BN133&gt;MAX('(B) FO'!BO133:'(B) FO'!BR133),"Yes","")</f>
        <v>Yes</v>
      </c>
      <c r="AC133" s="137" t="str">
        <f>IF('(B) FO'!AH133&gt;MAX('(B) FO'!AI133:'(B) FO'!AL133),"Yes","")</f>
        <v>Yes</v>
      </c>
      <c r="AE133" s="137" t="str">
        <f>IF('(B) FO'!BN133&gt;(AVERAGE('(B) FO'!BO133:'(B) FO'!BR133)*2),"Yes","")</f>
        <v>Yes</v>
      </c>
      <c r="AF133" s="137" t="str">
        <f>IF('(B) FO'!AH133&gt;(AVERAGE('(B) FO'!AI133:'(B) FO'!AL133)*2),"Yes","")</f>
        <v>Yes</v>
      </c>
      <c r="AH133" s="137" t="str">
        <f>IF('(B) FO'!C133&gt;MAX('(B) FO'!D133:'(B) FO'!G133),"Yes","")</f>
        <v/>
      </c>
      <c r="AI133" s="137" t="str">
        <f>IF('(B) FO'!C133&lt;MIN('(B) FO'!D133:'(B) FO'!G133),"Yes","")</f>
        <v>Yes</v>
      </c>
    </row>
    <row r="134" spans="1:35" x14ac:dyDescent="0.3">
      <c r="A134" s="137" t="str">
        <f>'FOD (ALL)'!B134</f>
        <v>EQUITAS</v>
      </c>
      <c r="B134" s="146">
        <f>'FOD (ALL)'!C134</f>
        <v>44042</v>
      </c>
      <c r="C134" s="137" t="str">
        <f>'(B) FO'!H134</f>
        <v>N</v>
      </c>
      <c r="D134" s="137" t="str">
        <f>'(B) FO'!I134</f>
        <v>N</v>
      </c>
      <c r="E134" s="137" t="str">
        <f>'(B) FO'!J134</f>
        <v>Y</v>
      </c>
      <c r="F134" s="137" t="str">
        <f>'(B) FO'!K134</f>
        <v>N</v>
      </c>
      <c r="H134" s="137" t="str">
        <f>'(B) FO'!AM134</f>
        <v>Y</v>
      </c>
      <c r="I134" s="137" t="str">
        <f>'(B) FO'!AN134</f>
        <v>Y</v>
      </c>
      <c r="J134" s="137" t="str">
        <f>'(B) FO'!AO134</f>
        <v>Y</v>
      </c>
      <c r="K134" s="137" t="str">
        <f>'(B) FO'!AP134</f>
        <v>Y</v>
      </c>
      <c r="M134" s="137" t="str">
        <f>'(B) FO'!BS134</f>
        <v>Y</v>
      </c>
      <c r="N134" s="137" t="str">
        <f>'(B) FO'!BT134</f>
        <v>Y</v>
      </c>
      <c r="O134" s="137" t="str">
        <f>'(B) FO'!BU134</f>
        <v>N</v>
      </c>
      <c r="P134" s="137" t="str">
        <f>'(B) FO'!BV134</f>
        <v>Y</v>
      </c>
      <c r="R134" s="137" t="str">
        <f>'(B) FO'!BC134</f>
        <v>Y</v>
      </c>
      <c r="S134" s="137" t="str">
        <f>'(B) FO'!BD134</f>
        <v>Y</v>
      </c>
      <c r="T134" s="137" t="str">
        <f>'(B) FO'!BE134</f>
        <v>N</v>
      </c>
      <c r="U134" s="137" t="str">
        <f>'(B) FO'!BF134</f>
        <v>Y</v>
      </c>
      <c r="W134" s="137">
        <f>'(B) FO'!C134</f>
        <v>42</v>
      </c>
      <c r="X134" s="137">
        <f>'(B) FO'!X134</f>
        <v>0</v>
      </c>
      <c r="Y134" s="137">
        <f>'(B) FO'!AC134</f>
        <v>0</v>
      </c>
      <c r="Z134" s="137">
        <f>('(B) FO'!X134+'(B) FO'!AC134+'(B) FO'!C134)/3</f>
        <v>14</v>
      </c>
      <c r="AB134" s="137" t="str">
        <f>IF('(B) FO'!BN134&gt;MAX('(B) FO'!BO134:'(B) FO'!BR134),"Yes","")</f>
        <v/>
      </c>
      <c r="AC134" s="137" t="str">
        <f>IF('(B) FO'!AH134&gt;MAX('(B) FO'!AI134:'(B) FO'!AL134),"Yes","")</f>
        <v/>
      </c>
      <c r="AE134" s="137" t="str">
        <f>IF('(B) FO'!BN134&gt;(AVERAGE('(B) FO'!BO134:'(B) FO'!BR134)*2),"Yes","")</f>
        <v/>
      </c>
      <c r="AF134" s="137" t="str">
        <f>IF('(B) FO'!AH134&gt;(AVERAGE('(B) FO'!AI134:'(B) FO'!AL134)*2),"Yes","")</f>
        <v/>
      </c>
      <c r="AH134" s="137" t="str">
        <f>IF('(B) FO'!C134&gt;MAX('(B) FO'!D134:'(B) FO'!G134),"Yes","")</f>
        <v/>
      </c>
      <c r="AI134" s="137" t="str">
        <f>IF('(B) FO'!C134&lt;MIN('(B) FO'!D134:'(B) FO'!G134),"Yes","")</f>
        <v>Yes</v>
      </c>
    </row>
    <row r="135" spans="1:35" x14ac:dyDescent="0.3">
      <c r="A135" s="137" t="str">
        <f>'FOD (ALL)'!B135</f>
        <v>ESCORTS</v>
      </c>
      <c r="B135" s="146">
        <f>'FOD (ALL)'!C135</f>
        <v>43979</v>
      </c>
      <c r="C135" s="137" t="str">
        <f>'(B) FO'!H135</f>
        <v>Y</v>
      </c>
      <c r="D135" s="137" t="str">
        <f>'(B) FO'!I135</f>
        <v>Y</v>
      </c>
      <c r="E135" s="137" t="str">
        <f>'(B) FO'!J135</f>
        <v>Y</v>
      </c>
      <c r="F135" s="137" t="str">
        <f>'(B) FO'!K135</f>
        <v>Y</v>
      </c>
      <c r="H135" s="137" t="str">
        <f>'(B) FO'!AM135</f>
        <v>N</v>
      </c>
      <c r="I135" s="137" t="str">
        <f>'(B) FO'!AN135</f>
        <v>Y</v>
      </c>
      <c r="J135" s="137" t="str">
        <f>'(B) FO'!AO135</f>
        <v>Y</v>
      </c>
      <c r="K135" s="137" t="str">
        <f>'(B) FO'!AP135</f>
        <v>Y</v>
      </c>
      <c r="M135" s="137" t="str">
        <f>'(B) FO'!BS135</f>
        <v>Y</v>
      </c>
      <c r="N135" s="137" t="str">
        <f>'(B) FO'!BT135</f>
        <v>N</v>
      </c>
      <c r="O135" s="137" t="str">
        <f>'(B) FO'!BU135</f>
        <v>N</v>
      </c>
      <c r="P135" s="137" t="str">
        <f>'(B) FO'!BV135</f>
        <v>N</v>
      </c>
      <c r="R135" s="137" t="str">
        <f>'(B) FO'!BC135</f>
        <v>Y</v>
      </c>
      <c r="S135" s="137" t="str">
        <f>'(B) FO'!BD135</f>
        <v>N</v>
      </c>
      <c r="T135" s="137" t="str">
        <f>'(B) FO'!BE135</f>
        <v>N</v>
      </c>
      <c r="U135" s="137" t="str">
        <f>'(B) FO'!BF135</f>
        <v>N</v>
      </c>
      <c r="W135" s="137">
        <f>'(B) FO'!C135</f>
        <v>889.5</v>
      </c>
      <c r="X135" s="137">
        <f>'(B) FO'!X135</f>
        <v>894.15</v>
      </c>
      <c r="Y135" s="137">
        <f>'(B) FO'!AC135</f>
        <v>858.1</v>
      </c>
      <c r="Z135" s="137">
        <f>('(B) FO'!X135+'(B) FO'!AC135+'(B) FO'!C135)/3</f>
        <v>880.58333333333337</v>
      </c>
      <c r="AB135" s="137" t="str">
        <f>IF('(B) FO'!BN135&gt;MAX('(B) FO'!BO135:'(B) FO'!BR135),"Yes","")</f>
        <v/>
      </c>
      <c r="AC135" s="137" t="str">
        <f>IF('(B) FO'!AH135&gt;MAX('(B) FO'!AI135:'(B) FO'!AL135),"Yes","")</f>
        <v/>
      </c>
      <c r="AE135" s="137" t="str">
        <f>IF('(B) FO'!BN135&gt;(AVERAGE('(B) FO'!BO135:'(B) FO'!BR135)*2),"Yes","")</f>
        <v/>
      </c>
      <c r="AF135" s="137" t="str">
        <f>IF('(B) FO'!AH135&gt;(AVERAGE('(B) FO'!AI135:'(B) FO'!AL135)*2),"Yes","")</f>
        <v/>
      </c>
      <c r="AH135" s="137" t="str">
        <f>IF('(B) FO'!C135&gt;MAX('(B) FO'!D135:'(B) FO'!G135),"Yes","")</f>
        <v>Yes</v>
      </c>
      <c r="AI135" s="137" t="str">
        <f>IF('(B) FO'!C135&lt;MIN('(B) FO'!D135:'(B) FO'!G135),"Yes","")</f>
        <v/>
      </c>
    </row>
    <row r="136" spans="1:35" x14ac:dyDescent="0.3">
      <c r="A136" s="137" t="str">
        <f>'FOD (ALL)'!B136</f>
        <v>ESCORTS</v>
      </c>
      <c r="B136" s="146">
        <f>'FOD (ALL)'!C136</f>
        <v>44007</v>
      </c>
      <c r="C136" s="137" t="str">
        <f>'(B) FO'!H136</f>
        <v>Y</v>
      </c>
      <c r="D136" s="137" t="str">
        <f>'(B) FO'!I136</f>
        <v>Y</v>
      </c>
      <c r="E136" s="137" t="str">
        <f>'(B) FO'!J136</f>
        <v>Y</v>
      </c>
      <c r="F136" s="137" t="str">
        <f>'(B) FO'!K136</f>
        <v>Y</v>
      </c>
      <c r="H136" s="137" t="str">
        <f>'(B) FO'!AM136</f>
        <v>Y</v>
      </c>
      <c r="I136" s="137" t="str">
        <f>'(B) FO'!AN136</f>
        <v>Y</v>
      </c>
      <c r="J136" s="137" t="str">
        <f>'(B) FO'!AO136</f>
        <v>Y</v>
      </c>
      <c r="K136" s="137" t="str">
        <f>'(B) FO'!AP136</f>
        <v>Y</v>
      </c>
      <c r="M136" s="137" t="str">
        <f>'(B) FO'!BS136</f>
        <v>Y</v>
      </c>
      <c r="N136" s="137" t="str">
        <f>'(B) FO'!BT136</f>
        <v>Y</v>
      </c>
      <c r="O136" s="137" t="str">
        <f>'(B) FO'!BU136</f>
        <v>Y</v>
      </c>
      <c r="P136" s="137" t="str">
        <f>'(B) FO'!BV136</f>
        <v>Y</v>
      </c>
      <c r="R136" s="137" t="str">
        <f>'(B) FO'!BC136</f>
        <v>Y</v>
      </c>
      <c r="S136" s="137" t="str">
        <f>'(B) FO'!BD136</f>
        <v>Y</v>
      </c>
      <c r="T136" s="137" t="str">
        <f>'(B) FO'!BE136</f>
        <v>Y</v>
      </c>
      <c r="U136" s="137" t="str">
        <f>'(B) FO'!BF136</f>
        <v>Y</v>
      </c>
      <c r="W136" s="137">
        <f>'(B) FO'!C136</f>
        <v>881.4</v>
      </c>
      <c r="X136" s="137">
        <f>'(B) FO'!X136</f>
        <v>885</v>
      </c>
      <c r="Y136" s="137">
        <f>'(B) FO'!AC136</f>
        <v>852</v>
      </c>
      <c r="Z136" s="137">
        <f>('(B) FO'!X136+'(B) FO'!AC136+'(B) FO'!C136)/3</f>
        <v>872.80000000000007</v>
      </c>
      <c r="AB136" s="137" t="str">
        <f>IF('(B) FO'!BN136&gt;MAX('(B) FO'!BO136:'(B) FO'!BR136),"Yes","")</f>
        <v>Yes</v>
      </c>
      <c r="AC136" s="137" t="str">
        <f>IF('(B) FO'!AH136&gt;MAX('(B) FO'!AI136:'(B) FO'!AL136),"Yes","")</f>
        <v>Yes</v>
      </c>
      <c r="AE136" s="137" t="str">
        <f>IF('(B) FO'!BN136&gt;(AVERAGE('(B) FO'!BO136:'(B) FO'!BR136)*2),"Yes","")</f>
        <v>Yes</v>
      </c>
      <c r="AF136" s="137" t="str">
        <f>IF('(B) FO'!AH136&gt;(AVERAGE('(B) FO'!AI136:'(B) FO'!AL136)*2),"Yes","")</f>
        <v>Yes</v>
      </c>
      <c r="AH136" s="137" t="str">
        <f>IF('(B) FO'!C136&gt;MAX('(B) FO'!D136:'(B) FO'!G136),"Yes","")</f>
        <v>Yes</v>
      </c>
      <c r="AI136" s="137" t="str">
        <f>IF('(B) FO'!C136&lt;MIN('(B) FO'!D136:'(B) FO'!G136),"Yes","")</f>
        <v/>
      </c>
    </row>
    <row r="137" spans="1:35" x14ac:dyDescent="0.3">
      <c r="A137" s="137" t="str">
        <f>'FOD (ALL)'!B137</f>
        <v>ESCORTS</v>
      </c>
      <c r="B137" s="146">
        <f>'FOD (ALL)'!C137</f>
        <v>44042</v>
      </c>
      <c r="C137" s="137" t="str">
        <f>'(B) FO'!H137</f>
        <v>Y</v>
      </c>
      <c r="D137" s="137" t="str">
        <f>'(B) FO'!I137</f>
        <v>Y</v>
      </c>
      <c r="E137" s="137" t="str">
        <f>'(B) FO'!J137</f>
        <v>Y</v>
      </c>
      <c r="F137" s="137" t="str">
        <f>'(B) FO'!K137</f>
        <v>Y</v>
      </c>
      <c r="H137" s="137" t="str">
        <f>'(B) FO'!AM137</f>
        <v>Y</v>
      </c>
      <c r="I137" s="137" t="str">
        <f>'(B) FO'!AN137</f>
        <v>Y</v>
      </c>
      <c r="J137" s="137" t="str">
        <f>'(B) FO'!AO137</f>
        <v>Y</v>
      </c>
      <c r="K137" s="137" t="str">
        <f>'(B) FO'!AP137</f>
        <v>Y</v>
      </c>
      <c r="M137" s="137" t="str">
        <f>'(B) FO'!BS137</f>
        <v>Y</v>
      </c>
      <c r="N137" s="137" t="str">
        <f>'(B) FO'!BT137</f>
        <v>Y</v>
      </c>
      <c r="O137" s="137" t="str">
        <f>'(B) FO'!BU137</f>
        <v>Y</v>
      </c>
      <c r="P137" s="137" t="str">
        <f>'(B) FO'!BV137</f>
        <v>N</v>
      </c>
      <c r="R137" s="137" t="str">
        <f>'(B) FO'!BC137</f>
        <v>Y</v>
      </c>
      <c r="S137" s="137" t="str">
        <f>'(B) FO'!BD137</f>
        <v>Y</v>
      </c>
      <c r="T137" s="137" t="str">
        <f>'(B) FO'!BE137</f>
        <v>Y</v>
      </c>
      <c r="U137" s="137" t="str">
        <f>'(B) FO'!BF137</f>
        <v>N</v>
      </c>
      <c r="W137" s="137">
        <f>'(B) FO'!C137</f>
        <v>876.6</v>
      </c>
      <c r="X137" s="137">
        <f>'(B) FO'!X137</f>
        <v>879</v>
      </c>
      <c r="Y137" s="137">
        <f>'(B) FO'!AC137</f>
        <v>854.1</v>
      </c>
      <c r="Z137" s="137">
        <f>('(B) FO'!X137+'(B) FO'!AC137+'(B) FO'!C137)/3</f>
        <v>869.9</v>
      </c>
      <c r="AB137" s="137" t="str">
        <f>IF('(B) FO'!BN137&gt;MAX('(B) FO'!BO137:'(B) FO'!BR137),"Yes","")</f>
        <v>Yes</v>
      </c>
      <c r="AC137" s="137" t="str">
        <f>IF('(B) FO'!AH137&gt;MAX('(B) FO'!AI137:'(B) FO'!AL137),"Yes","")</f>
        <v>Yes</v>
      </c>
      <c r="AE137" s="137" t="str">
        <f>IF('(B) FO'!BN137&gt;(AVERAGE('(B) FO'!BO137:'(B) FO'!BR137)*2),"Yes","")</f>
        <v>Yes</v>
      </c>
      <c r="AF137" s="137" t="str">
        <f>IF('(B) FO'!AH137&gt;(AVERAGE('(B) FO'!AI137:'(B) FO'!AL137)*2),"Yes","")</f>
        <v/>
      </c>
      <c r="AH137" s="137" t="str">
        <f>IF('(B) FO'!C137&gt;MAX('(B) FO'!D137:'(B) FO'!G137),"Yes","")</f>
        <v>Yes</v>
      </c>
      <c r="AI137" s="137" t="str">
        <f>IF('(B) FO'!C137&lt;MIN('(B) FO'!D137:'(B) FO'!G137),"Yes","")</f>
        <v/>
      </c>
    </row>
    <row r="138" spans="1:35" x14ac:dyDescent="0.3">
      <c r="A138" s="137" t="str">
        <f>'FOD (ALL)'!B138</f>
        <v>EXIDEIND</v>
      </c>
      <c r="B138" s="146">
        <f>'FOD (ALL)'!C138</f>
        <v>43979</v>
      </c>
      <c r="C138" s="137" t="str">
        <f>'(B) FO'!H138</f>
        <v>N</v>
      </c>
      <c r="D138" s="137" t="str">
        <f>'(B) FO'!I138</f>
        <v>Y</v>
      </c>
      <c r="E138" s="137" t="str">
        <f>'(B) FO'!J138</f>
        <v>N</v>
      </c>
      <c r="F138" s="137" t="str">
        <f>'(B) FO'!K138</f>
        <v>N</v>
      </c>
      <c r="H138" s="137" t="str">
        <f>'(B) FO'!AM138</f>
        <v>N</v>
      </c>
      <c r="I138" s="137" t="str">
        <f>'(B) FO'!AN138</f>
        <v>N</v>
      </c>
      <c r="J138" s="137" t="str">
        <f>'(B) FO'!AO138</f>
        <v>Y</v>
      </c>
      <c r="K138" s="137" t="str">
        <f>'(B) FO'!AP138</f>
        <v>Y</v>
      </c>
      <c r="M138" s="137" t="str">
        <f>'(B) FO'!BS138</f>
        <v>Y</v>
      </c>
      <c r="N138" s="137" t="str">
        <f>'(B) FO'!BT138</f>
        <v>Y</v>
      </c>
      <c r="O138" s="137" t="str">
        <f>'(B) FO'!BU138</f>
        <v>N</v>
      </c>
      <c r="P138" s="137" t="str">
        <f>'(B) FO'!BV138</f>
        <v>N</v>
      </c>
      <c r="R138" s="137" t="str">
        <f>'(B) FO'!BC138</f>
        <v>Y</v>
      </c>
      <c r="S138" s="137" t="str">
        <f>'(B) FO'!BD138</f>
        <v>Y</v>
      </c>
      <c r="T138" s="137" t="str">
        <f>'(B) FO'!BE138</f>
        <v>N</v>
      </c>
      <c r="U138" s="137" t="str">
        <f>'(B) FO'!BF138</f>
        <v>N</v>
      </c>
      <c r="W138" s="137">
        <f>'(B) FO'!C138</f>
        <v>153.44999999999999</v>
      </c>
      <c r="X138" s="137">
        <f>'(B) FO'!X138</f>
        <v>157.65</v>
      </c>
      <c r="Y138" s="137">
        <f>'(B) FO'!AC138</f>
        <v>151.4</v>
      </c>
      <c r="Z138" s="137">
        <f>('(B) FO'!X138+'(B) FO'!AC138+'(B) FO'!C138)/3</f>
        <v>154.16666666666666</v>
      </c>
      <c r="AB138" s="137" t="str">
        <f>IF('(B) FO'!BN138&gt;MAX('(B) FO'!BO138:'(B) FO'!BR138),"Yes","")</f>
        <v/>
      </c>
      <c r="AC138" s="137" t="str">
        <f>IF('(B) FO'!AH138&gt;MAX('(B) FO'!AI138:'(B) FO'!AL138),"Yes","")</f>
        <v/>
      </c>
      <c r="AE138" s="137" t="str">
        <f>IF('(B) FO'!BN138&gt;(AVERAGE('(B) FO'!BO138:'(B) FO'!BR138)*2),"Yes","")</f>
        <v/>
      </c>
      <c r="AF138" s="137" t="str">
        <f>IF('(B) FO'!AH138&gt;(AVERAGE('(B) FO'!AI138:'(B) FO'!AL138)*2),"Yes","")</f>
        <v/>
      </c>
      <c r="AH138" s="137" t="str">
        <f>IF('(B) FO'!C138&gt;MAX('(B) FO'!D138:'(B) FO'!G138),"Yes","")</f>
        <v/>
      </c>
      <c r="AI138" s="137" t="str">
        <f>IF('(B) FO'!C138&lt;MIN('(B) FO'!D138:'(B) FO'!G138),"Yes","")</f>
        <v/>
      </c>
    </row>
    <row r="139" spans="1:35" x14ac:dyDescent="0.3">
      <c r="A139" s="137" t="str">
        <f>'FOD (ALL)'!B139</f>
        <v>EXIDEIND</v>
      </c>
      <c r="B139" s="146">
        <f>'FOD (ALL)'!C139</f>
        <v>44007</v>
      </c>
      <c r="C139" s="137" t="str">
        <f>'(B) FO'!H139</f>
        <v>N</v>
      </c>
      <c r="D139" s="137" t="str">
        <f>'(B) FO'!I139</f>
        <v>Y</v>
      </c>
      <c r="E139" s="137" t="str">
        <f>'(B) FO'!J139</f>
        <v>N</v>
      </c>
      <c r="F139" s="137" t="str">
        <f>'(B) FO'!K139</f>
        <v>N</v>
      </c>
      <c r="H139" s="137" t="str">
        <f>'(B) FO'!AM139</f>
        <v>Y</v>
      </c>
      <c r="I139" s="137" t="str">
        <f>'(B) FO'!AN139</f>
        <v>Y</v>
      </c>
      <c r="J139" s="137" t="str">
        <f>'(B) FO'!AO139</f>
        <v>Y</v>
      </c>
      <c r="K139" s="137" t="str">
        <f>'(B) FO'!AP139</f>
        <v>Y</v>
      </c>
      <c r="M139" s="137" t="str">
        <f>'(B) FO'!BS139</f>
        <v>Y</v>
      </c>
      <c r="N139" s="137" t="str">
        <f>'(B) FO'!BT139</f>
        <v>Y</v>
      </c>
      <c r="O139" s="137" t="str">
        <f>'(B) FO'!BU139</f>
        <v>Y</v>
      </c>
      <c r="P139" s="137" t="str">
        <f>'(B) FO'!BV139</f>
        <v>Y</v>
      </c>
      <c r="R139" s="137" t="str">
        <f>'(B) FO'!BC139</f>
        <v>Y</v>
      </c>
      <c r="S139" s="137" t="str">
        <f>'(B) FO'!BD139</f>
        <v>Y</v>
      </c>
      <c r="T139" s="137" t="str">
        <f>'(B) FO'!BE139</f>
        <v>Y</v>
      </c>
      <c r="U139" s="137" t="str">
        <f>'(B) FO'!BF139</f>
        <v>Y</v>
      </c>
      <c r="W139" s="137">
        <f>'(B) FO'!C139</f>
        <v>153.69999999999999</v>
      </c>
      <c r="X139" s="137">
        <f>'(B) FO'!X139</f>
        <v>157.44999999999999</v>
      </c>
      <c r="Y139" s="137">
        <f>'(B) FO'!AC139</f>
        <v>152</v>
      </c>
      <c r="Z139" s="137">
        <f>('(B) FO'!X139+'(B) FO'!AC139+'(B) FO'!C139)/3</f>
        <v>154.38333333333333</v>
      </c>
      <c r="AB139" s="137" t="str">
        <f>IF('(B) FO'!BN139&gt;MAX('(B) FO'!BO139:'(B) FO'!BR139),"Yes","")</f>
        <v>Yes</v>
      </c>
      <c r="AC139" s="137" t="str">
        <f>IF('(B) FO'!AH139&gt;MAX('(B) FO'!AI139:'(B) FO'!AL139),"Yes","")</f>
        <v>Yes</v>
      </c>
      <c r="AE139" s="137" t="str">
        <f>IF('(B) FO'!BN139&gt;(AVERAGE('(B) FO'!BO139:'(B) FO'!BR139)*2),"Yes","")</f>
        <v>Yes</v>
      </c>
      <c r="AF139" s="137" t="str">
        <f>IF('(B) FO'!AH139&gt;(AVERAGE('(B) FO'!AI139:'(B) FO'!AL139)*2),"Yes","")</f>
        <v>Yes</v>
      </c>
      <c r="AH139" s="137" t="str">
        <f>IF('(B) FO'!C139&gt;MAX('(B) FO'!D139:'(B) FO'!G139),"Yes","")</f>
        <v/>
      </c>
      <c r="AI139" s="137" t="str">
        <f>IF('(B) FO'!C139&lt;MIN('(B) FO'!D139:'(B) FO'!G139),"Yes","")</f>
        <v/>
      </c>
    </row>
    <row r="140" spans="1:35" x14ac:dyDescent="0.3">
      <c r="A140" s="137" t="str">
        <f>'FOD (ALL)'!B140</f>
        <v>EXIDEIND</v>
      </c>
      <c r="B140" s="146">
        <f>'FOD (ALL)'!C140</f>
        <v>44042</v>
      </c>
      <c r="C140" s="137" t="str">
        <f>'(B) FO'!H140</f>
        <v>N</v>
      </c>
      <c r="D140" s="137" t="str">
        <f>'(B) FO'!I140</f>
        <v>Y</v>
      </c>
      <c r="E140" s="137" t="str">
        <f>'(B) FO'!J140</f>
        <v>N</v>
      </c>
      <c r="F140" s="137" t="str">
        <f>'(B) FO'!K140</f>
        <v>N</v>
      </c>
      <c r="H140" s="137" t="str">
        <f>'(B) FO'!AM140</f>
        <v>Y</v>
      </c>
      <c r="I140" s="137" t="str">
        <f>'(B) FO'!AN140</f>
        <v>Y</v>
      </c>
      <c r="J140" s="137" t="str">
        <f>'(B) FO'!AO140</f>
        <v>Y</v>
      </c>
      <c r="K140" s="137" t="str">
        <f>'(B) FO'!AP140</f>
        <v>Y</v>
      </c>
      <c r="M140" s="137" t="str">
        <f>'(B) FO'!BS140</f>
        <v>Y</v>
      </c>
      <c r="N140" s="137" t="str">
        <f>'(B) FO'!BT140</f>
        <v>Y</v>
      </c>
      <c r="O140" s="137" t="str">
        <f>'(B) FO'!BU140</f>
        <v>Y</v>
      </c>
      <c r="P140" s="137" t="str">
        <f>'(B) FO'!BV140</f>
        <v>Y</v>
      </c>
      <c r="R140" s="137" t="str">
        <f>'(B) FO'!BC140</f>
        <v>N</v>
      </c>
      <c r="S140" s="137" t="str">
        <f>'(B) FO'!BD140</f>
        <v>Y</v>
      </c>
      <c r="T140" s="137" t="str">
        <f>'(B) FO'!BE140</f>
        <v>Y</v>
      </c>
      <c r="U140" s="137" t="str">
        <f>'(B) FO'!BF140</f>
        <v>Y</v>
      </c>
      <c r="W140" s="137">
        <f>'(B) FO'!C140</f>
        <v>155.35</v>
      </c>
      <c r="X140" s="137">
        <f>'(B) FO'!X140</f>
        <v>153.55000000000001</v>
      </c>
      <c r="Y140" s="137">
        <f>'(B) FO'!AC140</f>
        <v>153.55000000000001</v>
      </c>
      <c r="Z140" s="137">
        <f>('(B) FO'!X140+'(B) FO'!AC140+'(B) FO'!C140)/3</f>
        <v>154.15</v>
      </c>
      <c r="AB140" s="137" t="str">
        <f>IF('(B) FO'!BN140&gt;MAX('(B) FO'!BO140:'(B) FO'!BR140),"Yes","")</f>
        <v/>
      </c>
      <c r="AC140" s="137" t="str">
        <f>IF('(B) FO'!AH140&gt;MAX('(B) FO'!AI140:'(B) FO'!AL140),"Yes","")</f>
        <v/>
      </c>
      <c r="AE140" s="137" t="str">
        <f>IF('(B) FO'!BN140&gt;(AVERAGE('(B) FO'!BO140:'(B) FO'!BR140)*2),"Yes","")</f>
        <v/>
      </c>
      <c r="AF140" s="137" t="str">
        <f>IF('(B) FO'!AH140&gt;(AVERAGE('(B) FO'!AI140:'(B) FO'!AL140)*2),"Yes","")</f>
        <v/>
      </c>
      <c r="AH140" s="137" t="str">
        <f>IF('(B) FO'!C140&gt;MAX('(B) FO'!D140:'(B) FO'!G140),"Yes","")</f>
        <v/>
      </c>
      <c r="AI140" s="137" t="str">
        <f>IF('(B) FO'!C140&lt;MIN('(B) FO'!D140:'(B) FO'!G140),"Yes","")</f>
        <v/>
      </c>
    </row>
    <row r="141" spans="1:35" x14ac:dyDescent="0.3">
      <c r="A141" s="137" t="str">
        <f>'FOD (ALL)'!B141</f>
        <v>FEDERALBNK</v>
      </c>
      <c r="B141" s="146">
        <f>'FOD (ALL)'!C141</f>
        <v>43979</v>
      </c>
      <c r="C141" s="137" t="str">
        <f>'(B) FO'!H141</f>
        <v>N</v>
      </c>
      <c r="D141" s="137" t="str">
        <f>'(B) FO'!I141</f>
        <v>Y</v>
      </c>
      <c r="E141" s="137" t="str">
        <f>'(B) FO'!J141</f>
        <v>Y</v>
      </c>
      <c r="F141" s="137" t="str">
        <f>'(B) FO'!K141</f>
        <v>N</v>
      </c>
      <c r="H141" s="137" t="str">
        <f>'(B) FO'!AM141</f>
        <v>N</v>
      </c>
      <c r="I141" s="137" t="str">
        <f>'(B) FO'!AN141</f>
        <v>N</v>
      </c>
      <c r="J141" s="137" t="str">
        <f>'(B) FO'!AO141</f>
        <v>N</v>
      </c>
      <c r="K141" s="137" t="str">
        <f>'(B) FO'!AP141</f>
        <v>N</v>
      </c>
      <c r="M141" s="137" t="str">
        <f>'(B) FO'!BS141</f>
        <v>Y</v>
      </c>
      <c r="N141" s="137" t="str">
        <f>'(B) FO'!BT141</f>
        <v>N</v>
      </c>
      <c r="O141" s="137" t="str">
        <f>'(B) FO'!BU141</f>
        <v>N</v>
      </c>
      <c r="P141" s="137" t="str">
        <f>'(B) FO'!BV141</f>
        <v>N</v>
      </c>
      <c r="R141" s="137" t="str">
        <f>'(B) FO'!BC141</f>
        <v>Y</v>
      </c>
      <c r="S141" s="137" t="str">
        <f>'(B) FO'!BD141</f>
        <v>N</v>
      </c>
      <c r="T141" s="137" t="str">
        <f>'(B) FO'!BE141</f>
        <v>N</v>
      </c>
      <c r="U141" s="137" t="str">
        <f>'(B) FO'!BF141</f>
        <v>N</v>
      </c>
      <c r="W141" s="137">
        <f>'(B) FO'!C141</f>
        <v>37.25</v>
      </c>
      <c r="X141" s="137">
        <f>'(B) FO'!X141</f>
        <v>39.85</v>
      </c>
      <c r="Y141" s="137">
        <f>'(B) FO'!AC141</f>
        <v>36.700000000000003</v>
      </c>
      <c r="Z141" s="137">
        <f>('(B) FO'!X141+'(B) FO'!AC141+'(B) FO'!C141)/3</f>
        <v>37.933333333333337</v>
      </c>
      <c r="AB141" s="137" t="str">
        <f>IF('(B) FO'!BN141&gt;MAX('(B) FO'!BO141:'(B) FO'!BR141),"Yes","")</f>
        <v/>
      </c>
      <c r="AC141" s="137" t="str">
        <f>IF('(B) FO'!AH141&gt;MAX('(B) FO'!AI141:'(B) FO'!AL141),"Yes","")</f>
        <v/>
      </c>
      <c r="AE141" s="137" t="str">
        <f>IF('(B) FO'!BN141&gt;(AVERAGE('(B) FO'!BO141:'(B) FO'!BR141)*2),"Yes","")</f>
        <v/>
      </c>
      <c r="AF141" s="137" t="str">
        <f>IF('(B) FO'!AH141&gt;(AVERAGE('(B) FO'!AI141:'(B) FO'!AL141)*2),"Yes","")</f>
        <v/>
      </c>
      <c r="AH141" s="137" t="str">
        <f>IF('(B) FO'!C141&gt;MAX('(B) FO'!D141:'(B) FO'!G141),"Yes","")</f>
        <v/>
      </c>
      <c r="AI141" s="137" t="str">
        <f>IF('(B) FO'!C141&lt;MIN('(B) FO'!D141:'(B) FO'!G141),"Yes","")</f>
        <v>Yes</v>
      </c>
    </row>
    <row r="142" spans="1:35" x14ac:dyDescent="0.3">
      <c r="A142" s="137" t="str">
        <f>'FOD (ALL)'!B142</f>
        <v>FEDERALBNK</v>
      </c>
      <c r="B142" s="146">
        <f>'FOD (ALL)'!C142</f>
        <v>44007</v>
      </c>
      <c r="C142" s="137" t="str">
        <f>'(B) FO'!H142</f>
        <v>N</v>
      </c>
      <c r="D142" s="137" t="str">
        <f>'(B) FO'!I142</f>
        <v>Y</v>
      </c>
      <c r="E142" s="137" t="str">
        <f>'(B) FO'!J142</f>
        <v>Y</v>
      </c>
      <c r="F142" s="137" t="str">
        <f>'(B) FO'!K142</f>
        <v>N</v>
      </c>
      <c r="H142" s="137" t="str">
        <f>'(B) FO'!AM142</f>
        <v>Y</v>
      </c>
      <c r="I142" s="137" t="str">
        <f>'(B) FO'!AN142</f>
        <v>Y</v>
      </c>
      <c r="J142" s="137" t="str">
        <f>'(B) FO'!AO142</f>
        <v>Y</v>
      </c>
      <c r="K142" s="137" t="str">
        <f>'(B) FO'!AP142</f>
        <v>Y</v>
      </c>
      <c r="M142" s="137" t="str">
        <f>'(B) FO'!BS142</f>
        <v>Y</v>
      </c>
      <c r="N142" s="137" t="str">
        <f>'(B) FO'!BT142</f>
        <v>N</v>
      </c>
      <c r="O142" s="137" t="str">
        <f>'(B) FO'!BU142</f>
        <v>Y</v>
      </c>
      <c r="P142" s="137" t="str">
        <f>'(B) FO'!BV142</f>
        <v>N</v>
      </c>
      <c r="R142" s="137" t="str">
        <f>'(B) FO'!BC142</f>
        <v>Y</v>
      </c>
      <c r="S142" s="137" t="str">
        <f>'(B) FO'!BD142</f>
        <v>N</v>
      </c>
      <c r="T142" s="137" t="str">
        <f>'(B) FO'!BE142</f>
        <v>Y</v>
      </c>
      <c r="U142" s="137" t="str">
        <f>'(B) FO'!BF142</f>
        <v>N</v>
      </c>
      <c r="W142" s="137">
        <f>'(B) FO'!C142</f>
        <v>37.35</v>
      </c>
      <c r="X142" s="137">
        <f>'(B) FO'!X142</f>
        <v>39.85</v>
      </c>
      <c r="Y142" s="137">
        <f>'(B) FO'!AC142</f>
        <v>36.799999999999997</v>
      </c>
      <c r="Z142" s="137">
        <f>('(B) FO'!X142+'(B) FO'!AC142+'(B) FO'!C142)/3</f>
        <v>38</v>
      </c>
      <c r="AB142" s="137" t="str">
        <f>IF('(B) FO'!BN142&gt;MAX('(B) FO'!BO142:'(B) FO'!BR142),"Yes","")</f>
        <v>Yes</v>
      </c>
      <c r="AC142" s="137" t="str">
        <f>IF('(B) FO'!AH142&gt;MAX('(B) FO'!AI142:'(B) FO'!AL142),"Yes","")</f>
        <v>Yes</v>
      </c>
      <c r="AE142" s="137" t="str">
        <f>IF('(B) FO'!BN142&gt;(AVERAGE('(B) FO'!BO142:'(B) FO'!BR142)*2),"Yes","")</f>
        <v>Yes</v>
      </c>
      <c r="AF142" s="137" t="str">
        <f>IF('(B) FO'!AH142&gt;(AVERAGE('(B) FO'!AI142:'(B) FO'!AL142)*2),"Yes","")</f>
        <v>Yes</v>
      </c>
      <c r="AH142" s="137" t="str">
        <f>IF('(B) FO'!C142&gt;MAX('(B) FO'!D142:'(B) FO'!G142),"Yes","")</f>
        <v/>
      </c>
      <c r="AI142" s="137" t="str">
        <f>IF('(B) FO'!C142&lt;MIN('(B) FO'!D142:'(B) FO'!G142),"Yes","")</f>
        <v>Yes</v>
      </c>
    </row>
    <row r="143" spans="1:35" x14ac:dyDescent="0.3">
      <c r="A143" s="137" t="str">
        <f>'FOD (ALL)'!B143</f>
        <v>FEDERALBNK</v>
      </c>
      <c r="B143" s="146">
        <f>'FOD (ALL)'!C143</f>
        <v>44042</v>
      </c>
      <c r="C143" s="137" t="str">
        <f>'(B) FO'!H143</f>
        <v>N</v>
      </c>
      <c r="D143" s="137" t="str">
        <f>'(B) FO'!I143</f>
        <v>Y</v>
      </c>
      <c r="E143" s="137" t="str">
        <f>'(B) FO'!J143</f>
        <v>Y</v>
      </c>
      <c r="F143" s="137" t="str">
        <f>'(B) FO'!K143</f>
        <v>N</v>
      </c>
      <c r="H143" s="137" t="str">
        <f>'(B) FO'!AM143</f>
        <v>Y</v>
      </c>
      <c r="I143" s="137" t="str">
        <f>'(B) FO'!AN143</f>
        <v>Y</v>
      </c>
      <c r="J143" s="137" t="str">
        <f>'(B) FO'!AO143</f>
        <v>Y</v>
      </c>
      <c r="K143" s="137" t="str">
        <f>'(B) FO'!AP143</f>
        <v>Y</v>
      </c>
      <c r="M143" s="137" t="str">
        <f>'(B) FO'!BS143</f>
        <v>Y</v>
      </c>
      <c r="N143" s="137" t="str">
        <f>'(B) FO'!BT143</f>
        <v>N</v>
      </c>
      <c r="O143" s="137" t="str">
        <f>'(B) FO'!BU143</f>
        <v>Y</v>
      </c>
      <c r="P143" s="137" t="str">
        <f>'(B) FO'!BV143</f>
        <v>Y</v>
      </c>
      <c r="R143" s="137" t="str">
        <f>'(B) FO'!BC143</f>
        <v>Y</v>
      </c>
      <c r="S143" s="137" t="str">
        <f>'(B) FO'!BD143</f>
        <v>N</v>
      </c>
      <c r="T143" s="137" t="str">
        <f>'(B) FO'!BE143</f>
        <v>N</v>
      </c>
      <c r="U143" s="137" t="str">
        <f>'(B) FO'!BF143</f>
        <v>Y</v>
      </c>
      <c r="W143" s="137">
        <f>'(B) FO'!C143</f>
        <v>37.200000000000003</v>
      </c>
      <c r="X143" s="137">
        <f>'(B) FO'!X143</f>
        <v>39.75</v>
      </c>
      <c r="Y143" s="137">
        <f>'(B) FO'!AC143</f>
        <v>37.1</v>
      </c>
      <c r="Z143" s="137">
        <f>('(B) FO'!X143+'(B) FO'!AC143+'(B) FO'!C143)/3</f>
        <v>38.016666666666666</v>
      </c>
      <c r="AB143" s="137" t="str">
        <f>IF('(B) FO'!BN143&gt;MAX('(B) FO'!BO143:'(B) FO'!BR143),"Yes","")</f>
        <v>Yes</v>
      </c>
      <c r="AC143" s="137" t="str">
        <f>IF('(B) FO'!AH143&gt;MAX('(B) FO'!AI143:'(B) FO'!AL143),"Yes","")</f>
        <v>Yes</v>
      </c>
      <c r="AE143" s="137" t="str">
        <f>IF('(B) FO'!BN143&gt;(AVERAGE('(B) FO'!BO143:'(B) FO'!BR143)*2),"Yes","")</f>
        <v/>
      </c>
      <c r="AF143" s="137" t="str">
        <f>IF('(B) FO'!AH143&gt;(AVERAGE('(B) FO'!AI143:'(B) FO'!AL143)*2),"Yes","")</f>
        <v/>
      </c>
      <c r="AH143" s="137" t="str">
        <f>IF('(B) FO'!C143&gt;MAX('(B) FO'!D143:'(B) FO'!G143),"Yes","")</f>
        <v/>
      </c>
      <c r="AI143" s="137" t="str">
        <f>IF('(B) FO'!C143&lt;MIN('(B) FO'!D143:'(B) FO'!G143),"Yes","")</f>
        <v>Yes</v>
      </c>
    </row>
    <row r="144" spans="1:35" x14ac:dyDescent="0.3">
      <c r="A144" s="137" t="str">
        <f>'FOD (ALL)'!B144</f>
        <v>GAIL</v>
      </c>
      <c r="B144" s="146">
        <f>'FOD (ALL)'!C144</f>
        <v>43979</v>
      </c>
      <c r="C144" s="137" t="str">
        <f>'(B) FO'!H144</f>
        <v>N</v>
      </c>
      <c r="D144" s="137" t="str">
        <f>'(B) FO'!I144</f>
        <v>Y</v>
      </c>
      <c r="E144" s="137" t="str">
        <f>'(B) FO'!J144</f>
        <v>Y</v>
      </c>
      <c r="F144" s="137" t="str">
        <f>'(B) FO'!K144</f>
        <v>Y</v>
      </c>
      <c r="H144" s="137" t="str">
        <f>'(B) FO'!AM144</f>
        <v>N</v>
      </c>
      <c r="I144" s="137" t="str">
        <f>'(B) FO'!AN144</f>
        <v>N</v>
      </c>
      <c r="J144" s="137" t="str">
        <f>'(B) FO'!AO144</f>
        <v>N</v>
      </c>
      <c r="K144" s="137" t="str">
        <f>'(B) FO'!AP144</f>
        <v>Y</v>
      </c>
      <c r="M144" s="137" t="str">
        <f>'(B) FO'!BS144</f>
        <v>Y</v>
      </c>
      <c r="N144" s="137" t="str">
        <f>'(B) FO'!BT144</f>
        <v>N</v>
      </c>
      <c r="O144" s="137" t="str">
        <f>'(B) FO'!BU144</f>
        <v>Y</v>
      </c>
      <c r="P144" s="137" t="str">
        <f>'(B) FO'!BV144</f>
        <v>Y</v>
      </c>
      <c r="R144" s="137" t="str">
        <f>'(B) FO'!BC144</f>
        <v>Y</v>
      </c>
      <c r="S144" s="137" t="str">
        <f>'(B) FO'!BD144</f>
        <v>N</v>
      </c>
      <c r="T144" s="137" t="str">
        <f>'(B) FO'!BE144</f>
        <v>Y</v>
      </c>
      <c r="U144" s="137" t="str">
        <f>'(B) FO'!BF144</f>
        <v>Y</v>
      </c>
      <c r="W144" s="137">
        <f>'(B) FO'!C144</f>
        <v>87.2</v>
      </c>
      <c r="X144" s="137">
        <f>'(B) FO'!X144</f>
        <v>87.35</v>
      </c>
      <c r="Y144" s="137">
        <f>'(B) FO'!AC144</f>
        <v>84.85</v>
      </c>
      <c r="Z144" s="137">
        <f>('(B) FO'!X144+'(B) FO'!AC144+'(B) FO'!C144)/3</f>
        <v>86.466666666666654</v>
      </c>
      <c r="AB144" s="137" t="str">
        <f>IF('(B) FO'!BN144&gt;MAX('(B) FO'!BO144:'(B) FO'!BR144),"Yes","")</f>
        <v/>
      </c>
      <c r="AC144" s="137" t="str">
        <f>IF('(B) FO'!AH144&gt;MAX('(B) FO'!AI144:'(B) FO'!AL144),"Yes","")</f>
        <v/>
      </c>
      <c r="AE144" s="137" t="str">
        <f>IF('(B) FO'!BN144&gt;(AVERAGE('(B) FO'!BO144:'(B) FO'!BR144)*2),"Yes","")</f>
        <v/>
      </c>
      <c r="AF144" s="137" t="str">
        <f>IF('(B) FO'!AH144&gt;(AVERAGE('(B) FO'!AI144:'(B) FO'!AL144)*2),"Yes","")</f>
        <v/>
      </c>
      <c r="AH144" s="137" t="str">
        <f>IF('(B) FO'!C144&gt;MAX('(B) FO'!D144:'(B) FO'!G144),"Yes","")</f>
        <v/>
      </c>
      <c r="AI144" s="137" t="str">
        <f>IF('(B) FO'!C144&lt;MIN('(B) FO'!D144:'(B) FO'!G144),"Yes","")</f>
        <v/>
      </c>
    </row>
    <row r="145" spans="1:35" x14ac:dyDescent="0.3">
      <c r="A145" s="137" t="str">
        <f>'FOD (ALL)'!B145</f>
        <v>GAIL</v>
      </c>
      <c r="B145" s="146">
        <f>'FOD (ALL)'!C145</f>
        <v>44007</v>
      </c>
      <c r="C145" s="137" t="str">
        <f>'(B) FO'!H145</f>
        <v>N</v>
      </c>
      <c r="D145" s="137" t="str">
        <f>'(B) FO'!I145</f>
        <v>Y</v>
      </c>
      <c r="E145" s="137" t="str">
        <f>'(B) FO'!J145</f>
        <v>Y</v>
      </c>
      <c r="F145" s="137" t="str">
        <f>'(B) FO'!K145</f>
        <v>Y</v>
      </c>
      <c r="H145" s="137" t="str">
        <f>'(B) FO'!AM145</f>
        <v>Y</v>
      </c>
      <c r="I145" s="137" t="str">
        <f>'(B) FO'!AN145</f>
        <v>Y</v>
      </c>
      <c r="J145" s="137" t="str">
        <f>'(B) FO'!AO145</f>
        <v>Y</v>
      </c>
      <c r="K145" s="137" t="str">
        <f>'(B) FO'!AP145</f>
        <v>Y</v>
      </c>
      <c r="M145" s="137" t="str">
        <f>'(B) FO'!BS145</f>
        <v>Y</v>
      </c>
      <c r="N145" s="137" t="str">
        <f>'(B) FO'!BT145</f>
        <v>N</v>
      </c>
      <c r="O145" s="137" t="str">
        <f>'(B) FO'!BU145</f>
        <v>Y</v>
      </c>
      <c r="P145" s="137" t="str">
        <f>'(B) FO'!BV145</f>
        <v>Y</v>
      </c>
      <c r="R145" s="137" t="str">
        <f>'(B) FO'!BC145</f>
        <v>Y</v>
      </c>
      <c r="S145" s="137" t="str">
        <f>'(B) FO'!BD145</f>
        <v>N</v>
      </c>
      <c r="T145" s="137" t="str">
        <f>'(B) FO'!BE145</f>
        <v>Y</v>
      </c>
      <c r="U145" s="137" t="str">
        <f>'(B) FO'!BF145</f>
        <v>Y</v>
      </c>
      <c r="W145" s="137">
        <f>'(B) FO'!C145</f>
        <v>87.45</v>
      </c>
      <c r="X145" s="137">
        <f>'(B) FO'!X145</f>
        <v>87.55</v>
      </c>
      <c r="Y145" s="137">
        <f>'(B) FO'!AC145</f>
        <v>85.2</v>
      </c>
      <c r="Z145" s="137">
        <f>('(B) FO'!X145+'(B) FO'!AC145+'(B) FO'!C145)/3</f>
        <v>86.733333333333334</v>
      </c>
      <c r="AB145" s="137" t="str">
        <f>IF('(B) FO'!BN145&gt;MAX('(B) FO'!BO145:'(B) FO'!BR145),"Yes","")</f>
        <v>Yes</v>
      </c>
      <c r="AC145" s="137" t="str">
        <f>IF('(B) FO'!AH145&gt;MAX('(B) FO'!AI145:'(B) FO'!AL145),"Yes","")</f>
        <v>Yes</v>
      </c>
      <c r="AE145" s="137" t="str">
        <f>IF('(B) FO'!BN145&gt;(AVERAGE('(B) FO'!BO145:'(B) FO'!BR145)*2),"Yes","")</f>
        <v>Yes</v>
      </c>
      <c r="AF145" s="137" t="str">
        <f>IF('(B) FO'!AH145&gt;(AVERAGE('(B) FO'!AI145:'(B) FO'!AL145)*2),"Yes","")</f>
        <v>Yes</v>
      </c>
      <c r="AH145" s="137" t="str">
        <f>IF('(B) FO'!C145&gt;MAX('(B) FO'!D145:'(B) FO'!G145),"Yes","")</f>
        <v/>
      </c>
      <c r="AI145" s="137" t="str">
        <f>IF('(B) FO'!C145&lt;MIN('(B) FO'!D145:'(B) FO'!G145),"Yes","")</f>
        <v/>
      </c>
    </row>
    <row r="146" spans="1:35" x14ac:dyDescent="0.3">
      <c r="A146" s="137" t="str">
        <f>'FOD (ALL)'!B146</f>
        <v>GAIL</v>
      </c>
      <c r="B146" s="146">
        <f>'FOD (ALL)'!C146</f>
        <v>44042</v>
      </c>
      <c r="C146" s="137" t="str">
        <f>'(B) FO'!H146</f>
        <v>N</v>
      </c>
      <c r="D146" s="137" t="str">
        <f>'(B) FO'!I146</f>
        <v>Y</v>
      </c>
      <c r="E146" s="137" t="str">
        <f>'(B) FO'!J146</f>
        <v>Y</v>
      </c>
      <c r="F146" s="137" t="str">
        <f>'(B) FO'!K146</f>
        <v>Y</v>
      </c>
      <c r="H146" s="137" t="str">
        <f>'(B) FO'!AM146</f>
        <v>Y</v>
      </c>
      <c r="I146" s="137" t="str">
        <f>'(B) FO'!AN146</f>
        <v>N</v>
      </c>
      <c r="J146" s="137" t="str">
        <f>'(B) FO'!AO146</f>
        <v>Y</v>
      </c>
      <c r="K146" s="137" t="str">
        <f>'(B) FO'!AP146</f>
        <v>Y</v>
      </c>
      <c r="M146" s="137" t="str">
        <f>'(B) FO'!BS146</f>
        <v>N</v>
      </c>
      <c r="N146" s="137" t="str">
        <f>'(B) FO'!BT146</f>
        <v>N</v>
      </c>
      <c r="O146" s="137" t="str">
        <f>'(B) FO'!BU146</f>
        <v>Y</v>
      </c>
      <c r="P146" s="137" t="str">
        <f>'(B) FO'!BV146</f>
        <v>Y</v>
      </c>
      <c r="R146" s="137" t="str">
        <f>'(B) FO'!BC146</f>
        <v>N</v>
      </c>
      <c r="S146" s="137" t="str">
        <f>'(B) FO'!BD146</f>
        <v>N</v>
      </c>
      <c r="T146" s="137" t="str">
        <f>'(B) FO'!BE146</f>
        <v>Y</v>
      </c>
      <c r="U146" s="137" t="str">
        <f>'(B) FO'!BF146</f>
        <v>Y</v>
      </c>
      <c r="W146" s="137">
        <f>'(B) FO'!C146</f>
        <v>87.9</v>
      </c>
      <c r="X146" s="137">
        <f>'(B) FO'!X146</f>
        <v>0</v>
      </c>
      <c r="Y146" s="137">
        <f>'(B) FO'!AC146</f>
        <v>0</v>
      </c>
      <c r="Z146" s="137">
        <f>('(B) FO'!X146+'(B) FO'!AC146+'(B) FO'!C146)/3</f>
        <v>29.3</v>
      </c>
      <c r="AB146" s="137" t="str">
        <f>IF('(B) FO'!BN146&gt;MAX('(B) FO'!BO146:'(B) FO'!BR146),"Yes","")</f>
        <v/>
      </c>
      <c r="AC146" s="137" t="str">
        <f>IF('(B) FO'!AH146&gt;MAX('(B) FO'!AI146:'(B) FO'!AL146),"Yes","")</f>
        <v/>
      </c>
      <c r="AE146" s="137" t="str">
        <f>IF('(B) FO'!BN146&gt;(AVERAGE('(B) FO'!BO146:'(B) FO'!BR146)*2),"Yes","")</f>
        <v/>
      </c>
      <c r="AF146" s="137" t="str">
        <f>IF('(B) FO'!AH146&gt;(AVERAGE('(B) FO'!AI146:'(B) FO'!AL146)*2),"Yes","")</f>
        <v/>
      </c>
      <c r="AH146" s="137" t="str">
        <f>IF('(B) FO'!C146&gt;MAX('(B) FO'!D146:'(B) FO'!G146),"Yes","")</f>
        <v/>
      </c>
      <c r="AI146" s="137" t="str">
        <f>IF('(B) FO'!C146&lt;MIN('(B) FO'!D146:'(B) FO'!G146),"Yes","")</f>
        <v/>
      </c>
    </row>
    <row r="147" spans="1:35" x14ac:dyDescent="0.3">
      <c r="A147" s="137" t="str">
        <f>'FOD (ALL)'!B147</f>
        <v>GLENMARK</v>
      </c>
      <c r="B147" s="146">
        <f>'FOD (ALL)'!C147</f>
        <v>43979</v>
      </c>
      <c r="C147" s="137" t="str">
        <f>'(B) FO'!H147</f>
        <v>Y</v>
      </c>
      <c r="D147" s="137" t="str">
        <f>'(B) FO'!I147</f>
        <v>Y</v>
      </c>
      <c r="E147" s="137" t="str">
        <f>'(B) FO'!J147</f>
        <v>Y</v>
      </c>
      <c r="F147" s="137" t="str">
        <f>'(B) FO'!K147</f>
        <v>Y</v>
      </c>
      <c r="H147" s="137" t="str">
        <f>'(B) FO'!AM147</f>
        <v>Y</v>
      </c>
      <c r="I147" s="137" t="str">
        <f>'(B) FO'!AN147</f>
        <v>N</v>
      </c>
      <c r="J147" s="137" t="str">
        <f>'(B) FO'!AO147</f>
        <v>Y</v>
      </c>
      <c r="K147" s="137" t="str">
        <f>'(B) FO'!AP147</f>
        <v>N</v>
      </c>
      <c r="M147" s="137" t="str">
        <f>'(B) FO'!BS147</f>
        <v>Y</v>
      </c>
      <c r="N147" s="137" t="str">
        <f>'(B) FO'!BT147</f>
        <v>Y</v>
      </c>
      <c r="O147" s="137" t="str">
        <f>'(B) FO'!BU147</f>
        <v>Y</v>
      </c>
      <c r="P147" s="137" t="str">
        <f>'(B) FO'!BV147</f>
        <v>Y</v>
      </c>
      <c r="R147" s="137" t="str">
        <f>'(B) FO'!BC147</f>
        <v>Y</v>
      </c>
      <c r="S147" s="137" t="str">
        <f>'(B) FO'!BD147</f>
        <v>Y</v>
      </c>
      <c r="T147" s="137" t="str">
        <f>'(B) FO'!BE147</f>
        <v>Y</v>
      </c>
      <c r="U147" s="137" t="str">
        <f>'(B) FO'!BF147</f>
        <v>Y</v>
      </c>
      <c r="W147" s="137">
        <f>'(B) FO'!C147</f>
        <v>351.75</v>
      </c>
      <c r="X147" s="137">
        <f>'(B) FO'!X147</f>
        <v>363.5</v>
      </c>
      <c r="Y147" s="137">
        <f>'(B) FO'!AC147</f>
        <v>344.8</v>
      </c>
      <c r="Z147" s="137">
        <f>('(B) FO'!X147+'(B) FO'!AC147+'(B) FO'!C147)/3</f>
        <v>353.34999999999997</v>
      </c>
      <c r="AB147" s="137" t="str">
        <f>IF('(B) FO'!BN147&gt;MAX('(B) FO'!BO147:'(B) FO'!BR147),"Yes","")</f>
        <v>Yes</v>
      </c>
      <c r="AC147" s="137" t="str">
        <f>IF('(B) FO'!AH147&gt;MAX('(B) FO'!AI147:'(B) FO'!AL147),"Yes","")</f>
        <v/>
      </c>
      <c r="AE147" s="137" t="str">
        <f>IF('(B) FO'!BN147&gt;(AVERAGE('(B) FO'!BO147:'(B) FO'!BR147)*2),"Yes","")</f>
        <v>Yes</v>
      </c>
      <c r="AF147" s="137" t="str">
        <f>IF('(B) FO'!AH147&gt;(AVERAGE('(B) FO'!AI147:'(B) FO'!AL147)*2),"Yes","")</f>
        <v/>
      </c>
      <c r="AH147" s="137" t="str">
        <f>IF('(B) FO'!C147&gt;MAX('(B) FO'!D147:'(B) FO'!G147),"Yes","")</f>
        <v>Yes</v>
      </c>
      <c r="AI147" s="137" t="str">
        <f>IF('(B) FO'!C147&lt;MIN('(B) FO'!D147:'(B) FO'!G147),"Yes","")</f>
        <v/>
      </c>
    </row>
    <row r="148" spans="1:35" x14ac:dyDescent="0.3">
      <c r="A148" s="137" t="str">
        <f>'FOD (ALL)'!B148</f>
        <v>GLENMARK</v>
      </c>
      <c r="B148" s="146">
        <f>'FOD (ALL)'!C148</f>
        <v>44007</v>
      </c>
      <c r="C148" s="137" t="str">
        <f>'(B) FO'!H148</f>
        <v>Y</v>
      </c>
      <c r="D148" s="137" t="str">
        <f>'(B) FO'!I148</f>
        <v>Y</v>
      </c>
      <c r="E148" s="137" t="str">
        <f>'(B) FO'!J148</f>
        <v>Y</v>
      </c>
      <c r="F148" s="137" t="str">
        <f>'(B) FO'!K148</f>
        <v>Y</v>
      </c>
      <c r="H148" s="137" t="str">
        <f>'(B) FO'!AM148</f>
        <v>Y</v>
      </c>
      <c r="I148" s="137" t="str">
        <f>'(B) FO'!AN148</f>
        <v>Y</v>
      </c>
      <c r="J148" s="137" t="str">
        <f>'(B) FO'!AO148</f>
        <v>Y</v>
      </c>
      <c r="K148" s="137" t="str">
        <f>'(B) FO'!AP148</f>
        <v>Y</v>
      </c>
      <c r="M148" s="137" t="str">
        <f>'(B) FO'!BS148</f>
        <v>Y</v>
      </c>
      <c r="N148" s="137" t="str">
        <f>'(B) FO'!BT148</f>
        <v>Y</v>
      </c>
      <c r="O148" s="137" t="str">
        <f>'(B) FO'!BU148</f>
        <v>Y</v>
      </c>
      <c r="P148" s="137" t="str">
        <f>'(B) FO'!BV148</f>
        <v>N</v>
      </c>
      <c r="R148" s="137" t="str">
        <f>'(B) FO'!BC148</f>
        <v>Y</v>
      </c>
      <c r="S148" s="137" t="str">
        <f>'(B) FO'!BD148</f>
        <v>Y</v>
      </c>
      <c r="T148" s="137" t="str">
        <f>'(B) FO'!BE148</f>
        <v>Y</v>
      </c>
      <c r="U148" s="137" t="str">
        <f>'(B) FO'!BF148</f>
        <v>N</v>
      </c>
      <c r="W148" s="137">
        <f>'(B) FO'!C148</f>
        <v>352.5</v>
      </c>
      <c r="X148" s="137">
        <f>'(B) FO'!X148</f>
        <v>364</v>
      </c>
      <c r="Y148" s="137">
        <f>'(B) FO'!AC148</f>
        <v>346.1</v>
      </c>
      <c r="Z148" s="137">
        <f>('(B) FO'!X148+'(B) FO'!AC148+'(B) FO'!C148)/3</f>
        <v>354.2</v>
      </c>
      <c r="AB148" s="137" t="str">
        <f>IF('(B) FO'!BN148&gt;MAX('(B) FO'!BO148:'(B) FO'!BR148),"Yes","")</f>
        <v>Yes</v>
      </c>
      <c r="AC148" s="137" t="str">
        <f>IF('(B) FO'!AH148&gt;MAX('(B) FO'!AI148:'(B) FO'!AL148),"Yes","")</f>
        <v>Yes</v>
      </c>
      <c r="AE148" s="137" t="str">
        <f>IF('(B) FO'!BN148&gt;(AVERAGE('(B) FO'!BO148:'(B) FO'!BR148)*2),"Yes","")</f>
        <v>Yes</v>
      </c>
      <c r="AF148" s="137" t="str">
        <f>IF('(B) FO'!AH148&gt;(AVERAGE('(B) FO'!AI148:'(B) FO'!AL148)*2),"Yes","")</f>
        <v>Yes</v>
      </c>
      <c r="AH148" s="137" t="str">
        <f>IF('(B) FO'!C148&gt;MAX('(B) FO'!D148:'(B) FO'!G148),"Yes","")</f>
        <v>Yes</v>
      </c>
      <c r="AI148" s="137" t="str">
        <f>IF('(B) FO'!C148&lt;MIN('(B) FO'!D148:'(B) FO'!G148),"Yes","")</f>
        <v/>
      </c>
    </row>
    <row r="149" spans="1:35" x14ac:dyDescent="0.3">
      <c r="A149" s="137" t="str">
        <f>'FOD (ALL)'!B149</f>
        <v>GLENMARK</v>
      </c>
      <c r="B149" s="146">
        <f>'FOD (ALL)'!C149</f>
        <v>44042</v>
      </c>
      <c r="C149" s="137" t="str">
        <f>'(B) FO'!H149</f>
        <v>Y</v>
      </c>
      <c r="D149" s="137" t="str">
        <f>'(B) FO'!I149</f>
        <v>Y</v>
      </c>
      <c r="E149" s="137" t="str">
        <f>'(B) FO'!J149</f>
        <v>Y</v>
      </c>
      <c r="F149" s="137" t="str">
        <f>'(B) FO'!K149</f>
        <v>Y</v>
      </c>
      <c r="H149" s="137" t="str">
        <f>'(B) FO'!AM149</f>
        <v>Y</v>
      </c>
      <c r="I149" s="137" t="str">
        <f>'(B) FO'!AN149</f>
        <v>Y</v>
      </c>
      <c r="J149" s="137" t="str">
        <f>'(B) FO'!AO149</f>
        <v>Y</v>
      </c>
      <c r="K149" s="137" t="str">
        <f>'(B) FO'!AP149</f>
        <v>Y</v>
      </c>
      <c r="M149" s="137" t="str">
        <f>'(B) FO'!BS149</f>
        <v>Y</v>
      </c>
      <c r="N149" s="137" t="str">
        <f>'(B) FO'!BT149</f>
        <v>Y</v>
      </c>
      <c r="O149" s="137" t="str">
        <f>'(B) FO'!BU149</f>
        <v>N</v>
      </c>
      <c r="P149" s="137" t="str">
        <f>'(B) FO'!BV149</f>
        <v>Y</v>
      </c>
      <c r="R149" s="137" t="str">
        <f>'(B) FO'!BC149</f>
        <v>Y</v>
      </c>
      <c r="S149" s="137" t="str">
        <f>'(B) FO'!BD149</f>
        <v>Y</v>
      </c>
      <c r="T149" s="137" t="str">
        <f>'(B) FO'!BE149</f>
        <v>N</v>
      </c>
      <c r="U149" s="137" t="str">
        <f>'(B) FO'!BF149</f>
        <v>Y</v>
      </c>
      <c r="W149" s="137">
        <f>'(B) FO'!C149</f>
        <v>354.4</v>
      </c>
      <c r="X149" s="137">
        <f>'(B) FO'!X149</f>
        <v>358</v>
      </c>
      <c r="Y149" s="137">
        <f>'(B) FO'!AC149</f>
        <v>354.1</v>
      </c>
      <c r="Z149" s="137">
        <f>('(B) FO'!X149+'(B) FO'!AC149+'(B) FO'!C149)/3</f>
        <v>355.5</v>
      </c>
      <c r="AB149" s="137" t="str">
        <f>IF('(B) FO'!BN149&gt;MAX('(B) FO'!BO149:'(B) FO'!BR149),"Yes","")</f>
        <v>Yes</v>
      </c>
      <c r="AC149" s="137" t="str">
        <f>IF('(B) FO'!AH149&gt;MAX('(B) FO'!AI149:'(B) FO'!AL149),"Yes","")</f>
        <v>Yes</v>
      </c>
      <c r="AE149" s="137" t="str">
        <f>IF('(B) FO'!BN149&gt;(AVERAGE('(B) FO'!BO149:'(B) FO'!BR149)*2),"Yes","")</f>
        <v>Yes</v>
      </c>
      <c r="AF149" s="137" t="str">
        <f>IF('(B) FO'!AH149&gt;(AVERAGE('(B) FO'!AI149:'(B) FO'!AL149)*2),"Yes","")</f>
        <v>Yes</v>
      </c>
      <c r="AH149" s="137" t="str">
        <f>IF('(B) FO'!C149&gt;MAX('(B) FO'!D149:'(B) FO'!G149),"Yes","")</f>
        <v>Yes</v>
      </c>
      <c r="AI149" s="137" t="str">
        <f>IF('(B) FO'!C149&lt;MIN('(B) FO'!D149:'(B) FO'!G149),"Yes","")</f>
        <v/>
      </c>
    </row>
    <row r="150" spans="1:35" x14ac:dyDescent="0.3">
      <c r="A150" s="137" t="str">
        <f>'FOD (ALL)'!B150</f>
        <v>GMRINFRA</v>
      </c>
      <c r="B150" s="146">
        <f>'FOD (ALL)'!C150</f>
        <v>43979</v>
      </c>
      <c r="C150" s="137" t="str">
        <f>'(B) FO'!H150</f>
        <v>N</v>
      </c>
      <c r="D150" s="137" t="str">
        <f>'(B) FO'!I150</f>
        <v>Y</v>
      </c>
      <c r="E150" s="137" t="str">
        <f>'(B) FO'!J150</f>
        <v>N</v>
      </c>
      <c r="F150" s="137" t="str">
        <f>'(B) FO'!K150</f>
        <v>N</v>
      </c>
      <c r="H150" s="137" t="str">
        <f>'(B) FO'!AM150</f>
        <v>N</v>
      </c>
      <c r="I150" s="137" t="str">
        <f>'(B) FO'!AN150</f>
        <v>N</v>
      </c>
      <c r="J150" s="137" t="str">
        <f>'(B) FO'!AO150</f>
        <v>N</v>
      </c>
      <c r="K150" s="137" t="str">
        <f>'(B) FO'!AP150</f>
        <v>N</v>
      </c>
      <c r="M150" s="137" t="str">
        <f>'(B) FO'!BS150</f>
        <v>N</v>
      </c>
      <c r="N150" s="137" t="str">
        <f>'(B) FO'!BT150</f>
        <v>N</v>
      </c>
      <c r="O150" s="137" t="str">
        <f>'(B) FO'!BU150</f>
        <v>Y</v>
      </c>
      <c r="P150" s="137" t="str">
        <f>'(B) FO'!BV150</f>
        <v>N</v>
      </c>
      <c r="R150" s="137" t="str">
        <f>'(B) FO'!BC150</f>
        <v>N</v>
      </c>
      <c r="S150" s="137" t="str">
        <f>'(B) FO'!BD150</f>
        <v>N</v>
      </c>
      <c r="T150" s="137" t="str">
        <f>'(B) FO'!BE150</f>
        <v>Y</v>
      </c>
      <c r="U150" s="137" t="str">
        <f>'(B) FO'!BF150</f>
        <v>N</v>
      </c>
      <c r="W150" s="137">
        <f>'(B) FO'!C150</f>
        <v>17.100000000000001</v>
      </c>
      <c r="X150" s="137">
        <f>'(B) FO'!X150</f>
        <v>17.399999999999999</v>
      </c>
      <c r="Y150" s="137">
        <f>'(B) FO'!AC150</f>
        <v>17</v>
      </c>
      <c r="Z150" s="137">
        <f>('(B) FO'!X150+'(B) FO'!AC150+'(B) FO'!C150)/3</f>
        <v>17.166666666666668</v>
      </c>
      <c r="AB150" s="137" t="str">
        <f>IF('(B) FO'!BN150&gt;MAX('(B) FO'!BO150:'(B) FO'!BR150),"Yes","")</f>
        <v/>
      </c>
      <c r="AC150" s="137" t="str">
        <f>IF('(B) FO'!AH150&gt;MAX('(B) FO'!AI150:'(B) FO'!AL150),"Yes","")</f>
        <v/>
      </c>
      <c r="AE150" s="137" t="str">
        <f>IF('(B) FO'!BN150&gt;(AVERAGE('(B) FO'!BO150:'(B) FO'!BR150)*2),"Yes","")</f>
        <v/>
      </c>
      <c r="AF150" s="137" t="str">
        <f>IF('(B) FO'!AH150&gt;(AVERAGE('(B) FO'!AI150:'(B) FO'!AL150)*2),"Yes","")</f>
        <v/>
      </c>
      <c r="AH150" s="137" t="str">
        <f>IF('(B) FO'!C150&gt;MAX('(B) FO'!D150:'(B) FO'!G150),"Yes","")</f>
        <v/>
      </c>
      <c r="AI150" s="137" t="str">
        <f>IF('(B) FO'!C150&lt;MIN('(B) FO'!D150:'(B) FO'!G150),"Yes","")</f>
        <v>Yes</v>
      </c>
    </row>
    <row r="151" spans="1:35" x14ac:dyDescent="0.3">
      <c r="A151" s="137" t="str">
        <f>'FOD (ALL)'!B151</f>
        <v>GMRINFRA</v>
      </c>
      <c r="B151" s="146">
        <f>'FOD (ALL)'!C151</f>
        <v>44007</v>
      </c>
      <c r="C151" s="137" t="str">
        <f>'(B) FO'!H151</f>
        <v>N</v>
      </c>
      <c r="D151" s="137" t="str">
        <f>'(B) FO'!I151</f>
        <v>Y</v>
      </c>
      <c r="E151" s="137" t="str">
        <f>'(B) FO'!J151</f>
        <v>N</v>
      </c>
      <c r="F151" s="137" t="str">
        <f>'(B) FO'!K151</f>
        <v>N</v>
      </c>
      <c r="H151" s="137" t="str">
        <f>'(B) FO'!AM151</f>
        <v>Y</v>
      </c>
      <c r="I151" s="137" t="str">
        <f>'(B) FO'!AN151</f>
        <v>Y</v>
      </c>
      <c r="J151" s="137" t="str">
        <f>'(B) FO'!AO151</f>
        <v>Y</v>
      </c>
      <c r="K151" s="137" t="str">
        <f>'(B) FO'!AP151</f>
        <v>Y</v>
      </c>
      <c r="M151" s="137" t="str">
        <f>'(B) FO'!BS151</f>
        <v>Y</v>
      </c>
      <c r="N151" s="137" t="str">
        <f>'(B) FO'!BT151</f>
        <v>N</v>
      </c>
      <c r="O151" s="137" t="str">
        <f>'(B) FO'!BU151</f>
        <v>Y</v>
      </c>
      <c r="P151" s="137" t="str">
        <f>'(B) FO'!BV151</f>
        <v>Y</v>
      </c>
      <c r="R151" s="137" t="str">
        <f>'(B) FO'!BC151</f>
        <v>Y</v>
      </c>
      <c r="S151" s="137" t="str">
        <f>'(B) FO'!BD151</f>
        <v>N</v>
      </c>
      <c r="T151" s="137" t="str">
        <f>'(B) FO'!BE151</f>
        <v>Y</v>
      </c>
      <c r="U151" s="137" t="str">
        <f>'(B) FO'!BF151</f>
        <v>Y</v>
      </c>
      <c r="W151" s="137">
        <f>'(B) FO'!C151</f>
        <v>17.149999999999999</v>
      </c>
      <c r="X151" s="137">
        <f>'(B) FO'!X151</f>
        <v>17.350000000000001</v>
      </c>
      <c r="Y151" s="137">
        <f>'(B) FO'!AC151</f>
        <v>17.05</v>
      </c>
      <c r="Z151" s="137">
        <f>('(B) FO'!X151+'(B) FO'!AC151+'(B) FO'!C151)/3</f>
        <v>17.183333333333334</v>
      </c>
      <c r="AB151" s="137" t="str">
        <f>IF('(B) FO'!BN151&gt;MAX('(B) FO'!BO151:'(B) FO'!BR151),"Yes","")</f>
        <v>Yes</v>
      </c>
      <c r="AC151" s="137" t="str">
        <f>IF('(B) FO'!AH151&gt;MAX('(B) FO'!AI151:'(B) FO'!AL151),"Yes","")</f>
        <v>Yes</v>
      </c>
      <c r="AE151" s="137" t="str">
        <f>IF('(B) FO'!BN151&gt;(AVERAGE('(B) FO'!BO151:'(B) FO'!BR151)*2),"Yes","")</f>
        <v>Yes</v>
      </c>
      <c r="AF151" s="137" t="str">
        <f>IF('(B) FO'!AH151&gt;(AVERAGE('(B) FO'!AI151:'(B) FO'!AL151)*2),"Yes","")</f>
        <v>Yes</v>
      </c>
      <c r="AH151" s="137" t="str">
        <f>IF('(B) FO'!C151&gt;MAX('(B) FO'!D151:'(B) FO'!G151),"Yes","")</f>
        <v/>
      </c>
      <c r="AI151" s="137" t="str">
        <f>IF('(B) FO'!C151&lt;MIN('(B) FO'!D151:'(B) FO'!G151),"Yes","")</f>
        <v>Yes</v>
      </c>
    </row>
    <row r="152" spans="1:35" x14ac:dyDescent="0.3">
      <c r="A152" s="137" t="str">
        <f>'FOD (ALL)'!B152</f>
        <v>GMRINFRA</v>
      </c>
      <c r="B152" s="146">
        <f>'FOD (ALL)'!C152</f>
        <v>44042</v>
      </c>
      <c r="C152" s="137" t="str">
        <f>'(B) FO'!H152</f>
        <v>N</v>
      </c>
      <c r="D152" s="137" t="str">
        <f>'(B) FO'!I152</f>
        <v>Y</v>
      </c>
      <c r="E152" s="137" t="str">
        <f>'(B) FO'!J152</f>
        <v>Y</v>
      </c>
      <c r="F152" s="137" t="str">
        <f>'(B) FO'!K152</f>
        <v>N</v>
      </c>
      <c r="H152" s="137" t="str">
        <f>'(B) FO'!AM152</f>
        <v>Y</v>
      </c>
      <c r="I152" s="137" t="str">
        <f>'(B) FO'!AN152</f>
        <v>Y</v>
      </c>
      <c r="J152" s="137" t="str">
        <f>'(B) FO'!AO152</f>
        <v>Y</v>
      </c>
      <c r="K152" s="137" t="str">
        <f>'(B) FO'!AP152</f>
        <v>N</v>
      </c>
      <c r="M152" s="137" t="str">
        <f>'(B) FO'!BS152</f>
        <v>Y</v>
      </c>
      <c r="N152" s="137" t="str">
        <f>'(B) FO'!BT152</f>
        <v>Y</v>
      </c>
      <c r="O152" s="137" t="str">
        <f>'(B) FO'!BU152</f>
        <v>Y</v>
      </c>
      <c r="P152" s="137" t="str">
        <f>'(B) FO'!BV152</f>
        <v>Y</v>
      </c>
      <c r="R152" s="137" t="str">
        <f>'(B) FO'!BC152</f>
        <v>Y</v>
      </c>
      <c r="S152" s="137" t="str">
        <f>'(B) FO'!BD152</f>
        <v>Y</v>
      </c>
      <c r="T152" s="137" t="str">
        <f>'(B) FO'!BE152</f>
        <v>Y</v>
      </c>
      <c r="U152" s="137" t="str">
        <f>'(B) FO'!BF152</f>
        <v>N</v>
      </c>
      <c r="W152" s="137">
        <f>'(B) FO'!C152</f>
        <v>17.25</v>
      </c>
      <c r="X152" s="137">
        <f>'(B) FO'!X152</f>
        <v>17.399999999999999</v>
      </c>
      <c r="Y152" s="137">
        <f>'(B) FO'!AC152</f>
        <v>17.2</v>
      </c>
      <c r="Z152" s="137">
        <f>('(B) FO'!X152+'(B) FO'!AC152+'(B) FO'!C152)/3</f>
        <v>17.283333333333331</v>
      </c>
      <c r="AB152" s="137" t="str">
        <f>IF('(B) FO'!BN152&gt;MAX('(B) FO'!BO152:'(B) FO'!BR152),"Yes","")</f>
        <v>Yes</v>
      </c>
      <c r="AC152" s="137" t="str">
        <f>IF('(B) FO'!AH152&gt;MAX('(B) FO'!AI152:'(B) FO'!AL152),"Yes","")</f>
        <v>Yes</v>
      </c>
      <c r="AE152" s="137" t="str">
        <f>IF('(B) FO'!BN152&gt;(AVERAGE('(B) FO'!BO152:'(B) FO'!BR152)*2),"Yes","")</f>
        <v>Yes</v>
      </c>
      <c r="AF152" s="137" t="str">
        <f>IF('(B) FO'!AH152&gt;(AVERAGE('(B) FO'!AI152:'(B) FO'!AL152)*2),"Yes","")</f>
        <v/>
      </c>
      <c r="AH152" s="137" t="str">
        <f>IF('(B) FO'!C152&gt;MAX('(B) FO'!D152:'(B) FO'!G152),"Yes","")</f>
        <v/>
      </c>
      <c r="AI152" s="137" t="str">
        <f>IF('(B) FO'!C152&lt;MIN('(B) FO'!D152:'(B) FO'!G152),"Yes","")</f>
        <v>Yes</v>
      </c>
    </row>
    <row r="153" spans="1:35" x14ac:dyDescent="0.3">
      <c r="A153" s="137" t="str">
        <f>'FOD (ALL)'!B153</f>
        <v>GODREJCP</v>
      </c>
      <c r="B153" s="146">
        <f>'FOD (ALL)'!C153</f>
        <v>43979</v>
      </c>
      <c r="C153" s="137" t="str">
        <f>'(B) FO'!H153</f>
        <v>N</v>
      </c>
      <c r="D153" s="137" t="str">
        <f>'(B) FO'!I153</f>
        <v>Y</v>
      </c>
      <c r="E153" s="137" t="str">
        <f>'(B) FO'!J153</f>
        <v>Y</v>
      </c>
      <c r="F153" s="137" t="str">
        <f>'(B) FO'!K153</f>
        <v>Y</v>
      </c>
      <c r="H153" s="137" t="str">
        <f>'(B) FO'!AM153</f>
        <v>N</v>
      </c>
      <c r="I153" s="137" t="str">
        <f>'(B) FO'!AN153</f>
        <v>N</v>
      </c>
      <c r="J153" s="137" t="str">
        <f>'(B) FO'!AO153</f>
        <v>Y</v>
      </c>
      <c r="K153" s="137" t="str">
        <f>'(B) FO'!AP153</f>
        <v>Y</v>
      </c>
      <c r="M153" s="137" t="str">
        <f>'(B) FO'!BS153</f>
        <v>Y</v>
      </c>
      <c r="N153" s="137" t="str">
        <f>'(B) FO'!BT153</f>
        <v>Y</v>
      </c>
      <c r="O153" s="137" t="str">
        <f>'(B) FO'!BU153</f>
        <v>N</v>
      </c>
      <c r="P153" s="137" t="str">
        <f>'(B) FO'!BV153</f>
        <v>N</v>
      </c>
      <c r="R153" s="137" t="str">
        <f>'(B) FO'!BC153</f>
        <v>Y</v>
      </c>
      <c r="S153" s="137" t="str">
        <f>'(B) FO'!BD153</f>
        <v>Y</v>
      </c>
      <c r="T153" s="137" t="str">
        <f>'(B) FO'!BE153</f>
        <v>N</v>
      </c>
      <c r="U153" s="137" t="str">
        <f>'(B) FO'!BF153</f>
        <v>N</v>
      </c>
      <c r="W153" s="137">
        <f>'(B) FO'!C153</f>
        <v>569.4</v>
      </c>
      <c r="X153" s="137">
        <f>'(B) FO'!X153</f>
        <v>581.15</v>
      </c>
      <c r="Y153" s="137">
        <f>'(B) FO'!AC153</f>
        <v>567.15</v>
      </c>
      <c r="Z153" s="137">
        <f>('(B) FO'!X153+'(B) FO'!AC153+'(B) FO'!C153)/3</f>
        <v>572.56666666666661</v>
      </c>
      <c r="AB153" s="137" t="str">
        <f>IF('(B) FO'!BN153&gt;MAX('(B) FO'!BO153:'(B) FO'!BR153),"Yes","")</f>
        <v>Yes</v>
      </c>
      <c r="AC153" s="137" t="str">
        <f>IF('(B) FO'!AH153&gt;MAX('(B) FO'!AI153:'(B) FO'!AL153),"Yes","")</f>
        <v/>
      </c>
      <c r="AE153" s="137" t="str">
        <f>IF('(B) FO'!BN153&gt;(AVERAGE('(B) FO'!BO153:'(B) FO'!BR153)*2),"Yes","")</f>
        <v/>
      </c>
      <c r="AF153" s="137" t="str">
        <f>IF('(B) FO'!AH153&gt;(AVERAGE('(B) FO'!AI153:'(B) FO'!AL153)*2),"Yes","")</f>
        <v/>
      </c>
      <c r="AH153" s="137" t="str">
        <f>IF('(B) FO'!C153&gt;MAX('(B) FO'!D153:'(B) FO'!G153),"Yes","")</f>
        <v/>
      </c>
      <c r="AI153" s="137" t="str">
        <f>IF('(B) FO'!C153&lt;MIN('(B) FO'!D153:'(B) FO'!G153),"Yes","")</f>
        <v/>
      </c>
    </row>
    <row r="154" spans="1:35" x14ac:dyDescent="0.3">
      <c r="A154" s="137" t="str">
        <f>'FOD (ALL)'!B154</f>
        <v>GODREJCP</v>
      </c>
      <c r="B154" s="146">
        <f>'FOD (ALL)'!C154</f>
        <v>44007</v>
      </c>
      <c r="C154" s="137" t="str">
        <f>'(B) FO'!H154</f>
        <v>N</v>
      </c>
      <c r="D154" s="137" t="str">
        <f>'(B) FO'!I154</f>
        <v>Y</v>
      </c>
      <c r="E154" s="137" t="str">
        <f>'(B) FO'!J154</f>
        <v>Y</v>
      </c>
      <c r="F154" s="137" t="str">
        <f>'(B) FO'!K154</f>
        <v>Y</v>
      </c>
      <c r="H154" s="137" t="str">
        <f>'(B) FO'!AM154</f>
        <v>Y</v>
      </c>
      <c r="I154" s="137" t="str">
        <f>'(B) FO'!AN154</f>
        <v>Y</v>
      </c>
      <c r="J154" s="137" t="str">
        <f>'(B) FO'!AO154</f>
        <v>Y</v>
      </c>
      <c r="K154" s="137" t="str">
        <f>'(B) FO'!AP154</f>
        <v>Y</v>
      </c>
      <c r="M154" s="137" t="str">
        <f>'(B) FO'!BS154</f>
        <v>Y</v>
      </c>
      <c r="N154" s="137" t="str">
        <f>'(B) FO'!BT154</f>
        <v>Y</v>
      </c>
      <c r="O154" s="137" t="str">
        <f>'(B) FO'!BU154</f>
        <v>Y</v>
      </c>
      <c r="P154" s="137" t="str">
        <f>'(B) FO'!BV154</f>
        <v>Y</v>
      </c>
      <c r="R154" s="137" t="str">
        <f>'(B) FO'!BC154</f>
        <v>Y</v>
      </c>
      <c r="S154" s="137" t="str">
        <f>'(B) FO'!BD154</f>
        <v>Y</v>
      </c>
      <c r="T154" s="137" t="str">
        <f>'(B) FO'!BE154</f>
        <v>Y</v>
      </c>
      <c r="U154" s="137" t="str">
        <f>'(B) FO'!BF154</f>
        <v>Y</v>
      </c>
      <c r="W154" s="137">
        <f>'(B) FO'!C154</f>
        <v>570.85</v>
      </c>
      <c r="X154" s="137">
        <f>'(B) FO'!X154</f>
        <v>581.95000000000005</v>
      </c>
      <c r="Y154" s="137">
        <f>'(B) FO'!AC154</f>
        <v>568.85</v>
      </c>
      <c r="Z154" s="137">
        <f>('(B) FO'!X154+'(B) FO'!AC154+'(B) FO'!C154)/3</f>
        <v>573.88333333333333</v>
      </c>
      <c r="AB154" s="137" t="str">
        <f>IF('(B) FO'!BN154&gt;MAX('(B) FO'!BO154:'(B) FO'!BR154),"Yes","")</f>
        <v>Yes</v>
      </c>
      <c r="AC154" s="137" t="str">
        <f>IF('(B) FO'!AH154&gt;MAX('(B) FO'!AI154:'(B) FO'!AL154),"Yes","")</f>
        <v>Yes</v>
      </c>
      <c r="AE154" s="137" t="str">
        <f>IF('(B) FO'!BN154&gt;(AVERAGE('(B) FO'!BO154:'(B) FO'!BR154)*2),"Yes","")</f>
        <v>Yes</v>
      </c>
      <c r="AF154" s="137" t="str">
        <f>IF('(B) FO'!AH154&gt;(AVERAGE('(B) FO'!AI154:'(B) FO'!AL154)*2),"Yes","")</f>
        <v>Yes</v>
      </c>
      <c r="AH154" s="137" t="str">
        <f>IF('(B) FO'!C154&gt;MAX('(B) FO'!D154:'(B) FO'!G154),"Yes","")</f>
        <v/>
      </c>
      <c r="AI154" s="137" t="str">
        <f>IF('(B) FO'!C154&lt;MIN('(B) FO'!D154:'(B) FO'!G154),"Yes","")</f>
        <v/>
      </c>
    </row>
    <row r="155" spans="1:35" x14ac:dyDescent="0.3">
      <c r="A155" s="137" t="str">
        <f>'FOD (ALL)'!B155</f>
        <v>GODREJCP</v>
      </c>
      <c r="B155" s="146">
        <f>'FOD (ALL)'!C155</f>
        <v>44042</v>
      </c>
      <c r="C155" s="137" t="str">
        <f>'(B) FO'!H155</f>
        <v>N</v>
      </c>
      <c r="D155" s="137" t="str">
        <f>'(B) FO'!I155</f>
        <v>Y</v>
      </c>
      <c r="E155" s="137" t="str">
        <f>'(B) FO'!J155</f>
        <v>Y</v>
      </c>
      <c r="F155" s="137" t="str">
        <f>'(B) FO'!K155</f>
        <v>Y</v>
      </c>
      <c r="H155" s="137" t="str">
        <f>'(B) FO'!AM155</f>
        <v>Y</v>
      </c>
      <c r="I155" s="137" t="str">
        <f>'(B) FO'!AN155</f>
        <v>Y</v>
      </c>
      <c r="J155" s="137" t="str">
        <f>'(B) FO'!AO155</f>
        <v>Y</v>
      </c>
      <c r="K155" s="137" t="str">
        <f>'(B) FO'!AP155</f>
        <v>Y</v>
      </c>
      <c r="M155" s="137" t="str">
        <f>'(B) FO'!BS155</f>
        <v>Y</v>
      </c>
      <c r="N155" s="137" t="str">
        <f>'(B) FO'!BT155</f>
        <v>Y</v>
      </c>
      <c r="O155" s="137" t="str">
        <f>'(B) FO'!BU155</f>
        <v>Y</v>
      </c>
      <c r="P155" s="137" t="str">
        <f>'(B) FO'!BV155</f>
        <v>Y</v>
      </c>
      <c r="R155" s="137" t="str">
        <f>'(B) FO'!BC155</f>
        <v>Y</v>
      </c>
      <c r="S155" s="137" t="str">
        <f>'(B) FO'!BD155</f>
        <v>Y</v>
      </c>
      <c r="T155" s="137" t="str">
        <f>'(B) FO'!BE155</f>
        <v>Y</v>
      </c>
      <c r="U155" s="137" t="str">
        <f>'(B) FO'!BF155</f>
        <v>Y</v>
      </c>
      <c r="W155" s="137">
        <f>'(B) FO'!C155</f>
        <v>573.79999999999995</v>
      </c>
      <c r="X155" s="137">
        <f>'(B) FO'!X155</f>
        <v>0</v>
      </c>
      <c r="Y155" s="137">
        <f>'(B) FO'!AC155</f>
        <v>0</v>
      </c>
      <c r="Z155" s="137">
        <f>('(B) FO'!X155+'(B) FO'!AC155+'(B) FO'!C155)/3</f>
        <v>191.26666666666665</v>
      </c>
      <c r="AB155" s="137" t="str">
        <f>IF('(B) FO'!BN155&gt;MAX('(B) FO'!BO155:'(B) FO'!BR155),"Yes","")</f>
        <v/>
      </c>
      <c r="AC155" s="137" t="str">
        <f>IF('(B) FO'!AH155&gt;MAX('(B) FO'!AI155:'(B) FO'!AL155),"Yes","")</f>
        <v/>
      </c>
      <c r="AE155" s="137" t="str">
        <f>IF('(B) FO'!BN155&gt;(AVERAGE('(B) FO'!BO155:'(B) FO'!BR155)*2),"Yes","")</f>
        <v/>
      </c>
      <c r="AF155" s="137" t="str">
        <f>IF('(B) FO'!AH155&gt;(AVERAGE('(B) FO'!AI155:'(B) FO'!AL155)*2),"Yes","")</f>
        <v/>
      </c>
      <c r="AH155" s="137" t="str">
        <f>IF('(B) FO'!C155&gt;MAX('(B) FO'!D155:'(B) FO'!G155),"Yes","")</f>
        <v/>
      </c>
      <c r="AI155" s="137" t="str">
        <f>IF('(B) FO'!C155&lt;MIN('(B) FO'!D155:'(B) FO'!G155),"Yes","")</f>
        <v/>
      </c>
    </row>
    <row r="156" spans="1:35" x14ac:dyDescent="0.3">
      <c r="A156" s="137" t="str">
        <f>'FOD (ALL)'!B156</f>
        <v>GODREJPROP</v>
      </c>
      <c r="B156" s="146">
        <f>'FOD (ALL)'!C156</f>
        <v>43979</v>
      </c>
      <c r="C156" s="137" t="str">
        <f>'(B) FO'!H156</f>
        <v>Y</v>
      </c>
      <c r="D156" s="137" t="str">
        <f>'(B) FO'!I156</f>
        <v>Y</v>
      </c>
      <c r="E156" s="137" t="str">
        <f>'(B) FO'!J156</f>
        <v>Y</v>
      </c>
      <c r="F156" s="137" t="str">
        <f>'(B) FO'!K156</f>
        <v>N</v>
      </c>
      <c r="H156" s="137" t="str">
        <f>'(B) FO'!AM156</f>
        <v>Y</v>
      </c>
      <c r="I156" s="137" t="str">
        <f>'(B) FO'!AN156</f>
        <v>N</v>
      </c>
      <c r="J156" s="137" t="str">
        <f>'(B) FO'!AO156</f>
        <v>Y</v>
      </c>
      <c r="K156" s="137" t="str">
        <f>'(B) FO'!AP156</f>
        <v>Y</v>
      </c>
      <c r="M156" s="137" t="str">
        <f>'(B) FO'!BS156</f>
        <v>N</v>
      </c>
      <c r="N156" s="137" t="str">
        <f>'(B) FO'!BT156</f>
        <v>N</v>
      </c>
      <c r="O156" s="137" t="str">
        <f>'(B) FO'!BU156</f>
        <v>Y</v>
      </c>
      <c r="P156" s="137" t="str">
        <f>'(B) FO'!BV156</f>
        <v>N</v>
      </c>
      <c r="R156" s="137" t="str">
        <f>'(B) FO'!BC156</f>
        <v>N</v>
      </c>
      <c r="S156" s="137" t="str">
        <f>'(B) FO'!BD156</f>
        <v>N</v>
      </c>
      <c r="T156" s="137" t="str">
        <f>'(B) FO'!BE156</f>
        <v>Y</v>
      </c>
      <c r="U156" s="137" t="str">
        <f>'(B) FO'!BF156</f>
        <v>N</v>
      </c>
      <c r="W156" s="137">
        <f>'(B) FO'!C156</f>
        <v>602.4</v>
      </c>
      <c r="X156" s="137">
        <f>'(B) FO'!X156</f>
        <v>614.20000000000005</v>
      </c>
      <c r="Y156" s="137">
        <f>'(B) FO'!AC156</f>
        <v>583.65</v>
      </c>
      <c r="Z156" s="137">
        <f>('(B) FO'!X156+'(B) FO'!AC156+'(B) FO'!C156)/3</f>
        <v>600.08333333333337</v>
      </c>
      <c r="AB156" s="137" t="str">
        <f>IF('(B) FO'!BN156&gt;MAX('(B) FO'!BO156:'(B) FO'!BR156),"Yes","")</f>
        <v/>
      </c>
      <c r="AC156" s="137" t="str">
        <f>IF('(B) FO'!AH156&gt;MAX('(B) FO'!AI156:'(B) FO'!AL156),"Yes","")</f>
        <v/>
      </c>
      <c r="AE156" s="137" t="str">
        <f>IF('(B) FO'!BN156&gt;(AVERAGE('(B) FO'!BO156:'(B) FO'!BR156)*2),"Yes","")</f>
        <v/>
      </c>
      <c r="AF156" s="137" t="str">
        <f>IF('(B) FO'!AH156&gt;(AVERAGE('(B) FO'!AI156:'(B) FO'!AL156)*2),"Yes","")</f>
        <v/>
      </c>
      <c r="AH156" s="137" t="str">
        <f>IF('(B) FO'!C156&gt;MAX('(B) FO'!D156:'(B) FO'!G156),"Yes","")</f>
        <v>Yes</v>
      </c>
      <c r="AI156" s="137" t="str">
        <f>IF('(B) FO'!C156&lt;MIN('(B) FO'!D156:'(B) FO'!G156),"Yes","")</f>
        <v/>
      </c>
    </row>
    <row r="157" spans="1:35" x14ac:dyDescent="0.3">
      <c r="A157" s="137" t="str">
        <f>'FOD (ALL)'!B157</f>
        <v>GODREJPROP</v>
      </c>
      <c r="B157" s="146">
        <f>'FOD (ALL)'!C157</f>
        <v>44007</v>
      </c>
      <c r="C157" s="137" t="str">
        <f>'(B) FO'!H157</f>
        <v>Y</v>
      </c>
      <c r="D157" s="137" t="str">
        <f>'(B) FO'!I157</f>
        <v>Y</v>
      </c>
      <c r="E157" s="137" t="str">
        <f>'(B) FO'!J157</f>
        <v>Y</v>
      </c>
      <c r="F157" s="137" t="str">
        <f>'(B) FO'!K157</f>
        <v>N</v>
      </c>
      <c r="H157" s="137" t="str">
        <f>'(B) FO'!AM157</f>
        <v>Y</v>
      </c>
      <c r="I157" s="137" t="str">
        <f>'(B) FO'!AN157</f>
        <v>Y</v>
      </c>
      <c r="J157" s="137" t="str">
        <f>'(B) FO'!AO157</f>
        <v>Y</v>
      </c>
      <c r="K157" s="137" t="str">
        <f>'(B) FO'!AP157</f>
        <v>Y</v>
      </c>
      <c r="M157" s="137" t="str">
        <f>'(B) FO'!BS157</f>
        <v>Y</v>
      </c>
      <c r="N157" s="137" t="str">
        <f>'(B) FO'!BT157</f>
        <v>N</v>
      </c>
      <c r="O157" s="137" t="str">
        <f>'(B) FO'!BU157</f>
        <v>Y</v>
      </c>
      <c r="P157" s="137" t="str">
        <f>'(B) FO'!BV157</f>
        <v>Y</v>
      </c>
      <c r="R157" s="137" t="str">
        <f>'(B) FO'!BC157</f>
        <v>Y</v>
      </c>
      <c r="S157" s="137" t="str">
        <f>'(B) FO'!BD157</f>
        <v>N</v>
      </c>
      <c r="T157" s="137" t="str">
        <f>'(B) FO'!BE157</f>
        <v>Y</v>
      </c>
      <c r="U157" s="137" t="str">
        <f>'(B) FO'!BF157</f>
        <v>Y</v>
      </c>
      <c r="W157" s="137">
        <f>'(B) FO'!C157</f>
        <v>603.9</v>
      </c>
      <c r="X157" s="137">
        <f>'(B) FO'!X157</f>
        <v>613.54999999999995</v>
      </c>
      <c r="Y157" s="137">
        <f>'(B) FO'!AC157</f>
        <v>590</v>
      </c>
      <c r="Z157" s="137">
        <f>('(B) FO'!X157+'(B) FO'!AC157+'(B) FO'!C157)/3</f>
        <v>602.48333333333323</v>
      </c>
      <c r="AB157" s="137" t="str">
        <f>IF('(B) FO'!BN157&gt;MAX('(B) FO'!BO157:'(B) FO'!BR157),"Yes","")</f>
        <v>Yes</v>
      </c>
      <c r="AC157" s="137" t="str">
        <f>IF('(B) FO'!AH157&gt;MAX('(B) FO'!AI157:'(B) FO'!AL157),"Yes","")</f>
        <v>Yes</v>
      </c>
      <c r="AE157" s="137" t="str">
        <f>IF('(B) FO'!BN157&gt;(AVERAGE('(B) FO'!BO157:'(B) FO'!BR157)*2),"Yes","")</f>
        <v>Yes</v>
      </c>
      <c r="AF157" s="137" t="str">
        <f>IF('(B) FO'!AH157&gt;(AVERAGE('(B) FO'!AI157:'(B) FO'!AL157)*2),"Yes","")</f>
        <v>Yes</v>
      </c>
      <c r="AH157" s="137" t="str">
        <f>IF('(B) FO'!C157&gt;MAX('(B) FO'!D157:'(B) FO'!G157),"Yes","")</f>
        <v>Yes</v>
      </c>
      <c r="AI157" s="137" t="str">
        <f>IF('(B) FO'!C157&lt;MIN('(B) FO'!D157:'(B) FO'!G157),"Yes","")</f>
        <v/>
      </c>
    </row>
    <row r="158" spans="1:35" x14ac:dyDescent="0.3">
      <c r="A158" s="137" t="str">
        <f>'FOD (ALL)'!B158</f>
        <v>GODREJPROP</v>
      </c>
      <c r="B158" s="146">
        <f>'FOD (ALL)'!C158</f>
        <v>44042</v>
      </c>
      <c r="C158" s="137" t="str">
        <f>'(B) FO'!H158</f>
        <v>Y</v>
      </c>
      <c r="D158" s="137" t="str">
        <f>'(B) FO'!I158</f>
        <v>Y</v>
      </c>
      <c r="E158" s="137" t="str">
        <f>'(B) FO'!J158</f>
        <v>Y</v>
      </c>
      <c r="F158" s="137" t="str">
        <f>'(B) FO'!K158</f>
        <v>N</v>
      </c>
      <c r="H158" s="137" t="str">
        <f>'(B) FO'!AM158</f>
        <v>Y</v>
      </c>
      <c r="I158" s="137" t="str">
        <f>'(B) FO'!AN158</f>
        <v>Y</v>
      </c>
      <c r="J158" s="137" t="str">
        <f>'(B) FO'!AO158</f>
        <v>Y</v>
      </c>
      <c r="K158" s="137" t="str">
        <f>'(B) FO'!AP158</f>
        <v>Y</v>
      </c>
      <c r="M158" s="137" t="str">
        <f>'(B) FO'!BS158</f>
        <v>N</v>
      </c>
      <c r="N158" s="137" t="str">
        <f>'(B) FO'!BT158</f>
        <v>Y</v>
      </c>
      <c r="O158" s="137" t="str">
        <f>'(B) FO'!BU158</f>
        <v>N</v>
      </c>
      <c r="P158" s="137" t="str">
        <f>'(B) FO'!BV158</f>
        <v>Y</v>
      </c>
      <c r="R158" s="137" t="str">
        <f>'(B) FO'!BC158</f>
        <v>N</v>
      </c>
      <c r="S158" s="137" t="str">
        <f>'(B) FO'!BD158</f>
        <v>Y</v>
      </c>
      <c r="T158" s="137" t="str">
        <f>'(B) FO'!BE158</f>
        <v>N</v>
      </c>
      <c r="U158" s="137" t="str">
        <f>'(B) FO'!BF158</f>
        <v>Y</v>
      </c>
      <c r="W158" s="137">
        <f>'(B) FO'!C158</f>
        <v>607.35</v>
      </c>
      <c r="X158" s="137">
        <f>'(B) FO'!X158</f>
        <v>0</v>
      </c>
      <c r="Y158" s="137">
        <f>'(B) FO'!AC158</f>
        <v>0</v>
      </c>
      <c r="Z158" s="137">
        <f>('(B) FO'!X158+'(B) FO'!AC158+'(B) FO'!C158)/3</f>
        <v>202.45000000000002</v>
      </c>
      <c r="AB158" s="137" t="str">
        <f>IF('(B) FO'!BN158&gt;MAX('(B) FO'!BO158:'(B) FO'!BR158),"Yes","")</f>
        <v/>
      </c>
      <c r="AC158" s="137" t="str">
        <f>IF('(B) FO'!AH158&gt;MAX('(B) FO'!AI158:'(B) FO'!AL158),"Yes","")</f>
        <v/>
      </c>
      <c r="AE158" s="137" t="str">
        <f>IF('(B) FO'!BN158&gt;(AVERAGE('(B) FO'!BO158:'(B) FO'!BR158)*2),"Yes","")</f>
        <v/>
      </c>
      <c r="AF158" s="137" t="str">
        <f>IF('(B) FO'!AH158&gt;(AVERAGE('(B) FO'!AI158:'(B) FO'!AL158)*2),"Yes","")</f>
        <v/>
      </c>
      <c r="AH158" s="137" t="str">
        <f>IF('(B) FO'!C158&gt;MAX('(B) FO'!D158:'(B) FO'!G158),"Yes","")</f>
        <v>Yes</v>
      </c>
      <c r="AI158" s="137" t="str">
        <f>IF('(B) FO'!C158&lt;MIN('(B) FO'!D158:'(B) FO'!G158),"Yes","")</f>
        <v/>
      </c>
    </row>
    <row r="159" spans="1:35" x14ac:dyDescent="0.3">
      <c r="A159" s="137" t="str">
        <f>'FOD (ALL)'!B159</f>
        <v>GRASIM</v>
      </c>
      <c r="B159" s="146">
        <f>'FOD (ALL)'!C159</f>
        <v>43979</v>
      </c>
      <c r="C159" s="137" t="str">
        <f>'(B) FO'!H159</f>
        <v>Y</v>
      </c>
      <c r="D159" s="137" t="str">
        <f>'(B) FO'!I159</f>
        <v>N</v>
      </c>
      <c r="E159" s="137" t="str">
        <f>'(B) FO'!J159</f>
        <v>Y</v>
      </c>
      <c r="F159" s="137" t="str">
        <f>'(B) FO'!K159</f>
        <v>Y</v>
      </c>
      <c r="H159" s="137" t="str">
        <f>'(B) FO'!AM159</f>
        <v>N</v>
      </c>
      <c r="I159" s="137" t="str">
        <f>'(B) FO'!AN159</f>
        <v>N</v>
      </c>
      <c r="J159" s="137" t="str">
        <f>'(B) FO'!AO159</f>
        <v>N</v>
      </c>
      <c r="K159" s="137" t="str">
        <f>'(B) FO'!AP159</f>
        <v>N</v>
      </c>
      <c r="M159" s="137" t="str">
        <f>'(B) FO'!BS159</f>
        <v>Y</v>
      </c>
      <c r="N159" s="137" t="str">
        <f>'(B) FO'!BT159</f>
        <v>N</v>
      </c>
      <c r="O159" s="137" t="str">
        <f>'(B) FO'!BU159</f>
        <v>Y</v>
      </c>
      <c r="P159" s="137" t="str">
        <f>'(B) FO'!BV159</f>
        <v>N</v>
      </c>
      <c r="R159" s="137" t="str">
        <f>'(B) FO'!BC159</f>
        <v>Y</v>
      </c>
      <c r="S159" s="137" t="str">
        <f>'(B) FO'!BD159</f>
        <v>N</v>
      </c>
      <c r="T159" s="137" t="str">
        <f>'(B) FO'!BE159</f>
        <v>Y</v>
      </c>
      <c r="U159" s="137" t="str">
        <f>'(B) FO'!BF159</f>
        <v>N</v>
      </c>
      <c r="W159" s="137">
        <f>'(B) FO'!C159</f>
        <v>530.29999999999995</v>
      </c>
      <c r="X159" s="137">
        <f>'(B) FO'!X159</f>
        <v>532.79999999999995</v>
      </c>
      <c r="Y159" s="137">
        <f>'(B) FO'!AC159</f>
        <v>510.1</v>
      </c>
      <c r="Z159" s="137">
        <f>('(B) FO'!X159+'(B) FO'!AC159+'(B) FO'!C159)/3</f>
        <v>524.4</v>
      </c>
      <c r="AB159" s="137" t="str">
        <f>IF('(B) FO'!BN159&gt;MAX('(B) FO'!BO159:'(B) FO'!BR159),"Yes","")</f>
        <v>Yes</v>
      </c>
      <c r="AC159" s="137" t="str">
        <f>IF('(B) FO'!AH159&gt;MAX('(B) FO'!AI159:'(B) FO'!AL159),"Yes","")</f>
        <v/>
      </c>
      <c r="AE159" s="137" t="str">
        <f>IF('(B) FO'!BN159&gt;(AVERAGE('(B) FO'!BO159:'(B) FO'!BR159)*2),"Yes","")</f>
        <v>Yes</v>
      </c>
      <c r="AF159" s="137" t="str">
        <f>IF('(B) FO'!AH159&gt;(AVERAGE('(B) FO'!AI159:'(B) FO'!AL159)*2),"Yes","")</f>
        <v/>
      </c>
      <c r="AH159" s="137" t="str">
        <f>IF('(B) FO'!C159&gt;MAX('(B) FO'!D159:'(B) FO'!G159),"Yes","")</f>
        <v/>
      </c>
      <c r="AI159" s="137" t="str">
        <f>IF('(B) FO'!C159&lt;MIN('(B) FO'!D159:'(B) FO'!G159),"Yes","")</f>
        <v/>
      </c>
    </row>
    <row r="160" spans="1:35" x14ac:dyDescent="0.3">
      <c r="A160" s="137" t="str">
        <f>'FOD (ALL)'!B160</f>
        <v>GRASIM</v>
      </c>
      <c r="B160" s="146">
        <f>'FOD (ALL)'!C160</f>
        <v>44007</v>
      </c>
      <c r="C160" s="137" t="str">
        <f>'(B) FO'!H160</f>
        <v>Y</v>
      </c>
      <c r="D160" s="137" t="str">
        <f>'(B) FO'!I160</f>
        <v>N</v>
      </c>
      <c r="E160" s="137" t="str">
        <f>'(B) FO'!J160</f>
        <v>Y</v>
      </c>
      <c r="F160" s="137" t="str">
        <f>'(B) FO'!K160</f>
        <v>Y</v>
      </c>
      <c r="H160" s="137" t="str">
        <f>'(B) FO'!AM160</f>
        <v>Y</v>
      </c>
      <c r="I160" s="137" t="str">
        <f>'(B) FO'!AN160</f>
        <v>Y</v>
      </c>
      <c r="J160" s="137" t="str">
        <f>'(B) FO'!AO160</f>
        <v>Y</v>
      </c>
      <c r="K160" s="137" t="str">
        <f>'(B) FO'!AP160</f>
        <v>Y</v>
      </c>
      <c r="M160" s="137" t="str">
        <f>'(B) FO'!BS160</f>
        <v>Y</v>
      </c>
      <c r="N160" s="137" t="str">
        <f>'(B) FO'!BT160</f>
        <v>N</v>
      </c>
      <c r="O160" s="137" t="str">
        <f>'(B) FO'!BU160</f>
        <v>N</v>
      </c>
      <c r="P160" s="137" t="str">
        <f>'(B) FO'!BV160</f>
        <v>N</v>
      </c>
      <c r="R160" s="137" t="str">
        <f>'(B) FO'!BC160</f>
        <v>Y</v>
      </c>
      <c r="S160" s="137" t="str">
        <f>'(B) FO'!BD160</f>
        <v>N</v>
      </c>
      <c r="T160" s="137" t="str">
        <f>'(B) FO'!BE160</f>
        <v>N</v>
      </c>
      <c r="U160" s="137" t="str">
        <f>'(B) FO'!BF160</f>
        <v>Y</v>
      </c>
      <c r="W160" s="137">
        <f>'(B) FO'!C160</f>
        <v>532.15</v>
      </c>
      <c r="X160" s="137">
        <f>'(B) FO'!X160</f>
        <v>535</v>
      </c>
      <c r="Y160" s="137">
        <f>'(B) FO'!AC160</f>
        <v>515.6</v>
      </c>
      <c r="Z160" s="137">
        <f>('(B) FO'!X160+'(B) FO'!AC160+'(B) FO'!C160)/3</f>
        <v>527.58333333333337</v>
      </c>
      <c r="AB160" s="137" t="str">
        <f>IF('(B) FO'!BN160&gt;MAX('(B) FO'!BO160:'(B) FO'!BR160),"Yes","")</f>
        <v>Yes</v>
      </c>
      <c r="AC160" s="137" t="str">
        <f>IF('(B) FO'!AH160&gt;MAX('(B) FO'!AI160:'(B) FO'!AL160),"Yes","")</f>
        <v>Yes</v>
      </c>
      <c r="AE160" s="137" t="str">
        <f>IF('(B) FO'!BN160&gt;(AVERAGE('(B) FO'!BO160:'(B) FO'!BR160)*2),"Yes","")</f>
        <v>Yes</v>
      </c>
      <c r="AF160" s="137" t="str">
        <f>IF('(B) FO'!AH160&gt;(AVERAGE('(B) FO'!AI160:'(B) FO'!AL160)*2),"Yes","")</f>
        <v>Yes</v>
      </c>
      <c r="AH160" s="137" t="str">
        <f>IF('(B) FO'!C160&gt;MAX('(B) FO'!D160:'(B) FO'!G160),"Yes","")</f>
        <v/>
      </c>
      <c r="AI160" s="137" t="str">
        <f>IF('(B) FO'!C160&lt;MIN('(B) FO'!D160:'(B) FO'!G160),"Yes","")</f>
        <v/>
      </c>
    </row>
    <row r="161" spans="1:35" x14ac:dyDescent="0.3">
      <c r="A161" s="137" t="str">
        <f>'FOD (ALL)'!B161</f>
        <v>GRASIM</v>
      </c>
      <c r="B161" s="146">
        <f>'FOD (ALL)'!C161</f>
        <v>44042</v>
      </c>
      <c r="C161" s="137" t="str">
        <f>'(B) FO'!H161</f>
        <v>Y</v>
      </c>
      <c r="D161" s="137" t="str">
        <f>'(B) FO'!I161</f>
        <v>N</v>
      </c>
      <c r="E161" s="137" t="str">
        <f>'(B) FO'!J161</f>
        <v>Y</v>
      </c>
      <c r="F161" s="137" t="str">
        <f>'(B) FO'!K161</f>
        <v>Y</v>
      </c>
      <c r="H161" s="137" t="str">
        <f>'(B) FO'!AM161</f>
        <v>Y</v>
      </c>
      <c r="I161" s="137" t="str">
        <f>'(B) FO'!AN161</f>
        <v>Y</v>
      </c>
      <c r="J161" s="137" t="str">
        <f>'(B) FO'!AO161</f>
        <v>N</v>
      </c>
      <c r="K161" s="137" t="str">
        <f>'(B) FO'!AP161</f>
        <v>Y</v>
      </c>
      <c r="M161" s="137" t="str">
        <f>'(B) FO'!BS161</f>
        <v>Y</v>
      </c>
      <c r="N161" s="137" t="str">
        <f>'(B) FO'!BT161</f>
        <v>Y</v>
      </c>
      <c r="O161" s="137" t="str">
        <f>'(B) FO'!BU161</f>
        <v>N</v>
      </c>
      <c r="P161" s="137" t="str">
        <f>'(B) FO'!BV161</f>
        <v>Y</v>
      </c>
      <c r="R161" s="137" t="str">
        <f>'(B) FO'!BC161</f>
        <v>N</v>
      </c>
      <c r="S161" s="137" t="str">
        <f>'(B) FO'!BD161</f>
        <v>N</v>
      </c>
      <c r="T161" s="137" t="str">
        <f>'(B) FO'!BE161</f>
        <v>N</v>
      </c>
      <c r="U161" s="137" t="str">
        <f>'(B) FO'!BF161</f>
        <v>Y</v>
      </c>
      <c r="W161" s="137">
        <f>'(B) FO'!C161</f>
        <v>536.65</v>
      </c>
      <c r="X161" s="137">
        <f>'(B) FO'!X161</f>
        <v>518.6</v>
      </c>
      <c r="Y161" s="137">
        <f>'(B) FO'!AC161</f>
        <v>518.6</v>
      </c>
      <c r="Z161" s="137">
        <f>('(B) FO'!X161+'(B) FO'!AC161+'(B) FO'!C161)/3</f>
        <v>524.61666666666667</v>
      </c>
      <c r="AB161" s="137" t="str">
        <f>IF('(B) FO'!BN161&gt;MAX('(B) FO'!BO161:'(B) FO'!BR161),"Yes","")</f>
        <v/>
      </c>
      <c r="AC161" s="137" t="str">
        <f>IF('(B) FO'!AH161&gt;MAX('(B) FO'!AI161:'(B) FO'!AL161),"Yes","")</f>
        <v>Yes</v>
      </c>
      <c r="AE161" s="137" t="str">
        <f>IF('(B) FO'!BN161&gt;(AVERAGE('(B) FO'!BO161:'(B) FO'!BR161)*2),"Yes","")</f>
        <v/>
      </c>
      <c r="AF161" s="137" t="str">
        <f>IF('(B) FO'!AH161&gt;(AVERAGE('(B) FO'!AI161:'(B) FO'!AL161)*2),"Yes","")</f>
        <v/>
      </c>
      <c r="AH161" s="137" t="str">
        <f>IF('(B) FO'!C161&gt;MAX('(B) FO'!D161:'(B) FO'!G161),"Yes","")</f>
        <v/>
      </c>
      <c r="AI161" s="137" t="str">
        <f>IF('(B) FO'!C161&lt;MIN('(B) FO'!D161:'(B) FO'!G161),"Yes","")</f>
        <v/>
      </c>
    </row>
    <row r="162" spans="1:35" x14ac:dyDescent="0.3">
      <c r="A162" s="137" t="str">
        <f>'FOD (ALL)'!B162</f>
        <v>HAVELLS</v>
      </c>
      <c r="B162" s="146">
        <f>'FOD (ALL)'!C162</f>
        <v>43979</v>
      </c>
      <c r="C162" s="137" t="str">
        <f>'(B) FO'!H162</f>
        <v>N</v>
      </c>
      <c r="D162" s="137" t="str">
        <f>'(B) FO'!I162</f>
        <v>N</v>
      </c>
      <c r="E162" s="137" t="str">
        <f>'(B) FO'!J162</f>
        <v>Y</v>
      </c>
      <c r="F162" s="137" t="str">
        <f>'(B) FO'!K162</f>
        <v>N</v>
      </c>
      <c r="H162" s="137" t="str">
        <f>'(B) FO'!AM162</f>
        <v>N</v>
      </c>
      <c r="I162" s="137" t="str">
        <f>'(B) FO'!AN162</f>
        <v>Y</v>
      </c>
      <c r="J162" s="137" t="str">
        <f>'(B) FO'!AO162</f>
        <v>Y</v>
      </c>
      <c r="K162" s="137" t="str">
        <f>'(B) FO'!AP162</f>
        <v>Y</v>
      </c>
      <c r="M162" s="137" t="str">
        <f>'(B) FO'!BS162</f>
        <v>N</v>
      </c>
      <c r="N162" s="137" t="str">
        <f>'(B) FO'!BT162</f>
        <v>N</v>
      </c>
      <c r="O162" s="137" t="str">
        <f>'(B) FO'!BU162</f>
        <v>Y</v>
      </c>
      <c r="P162" s="137" t="str">
        <f>'(B) FO'!BV162</f>
        <v>Y</v>
      </c>
      <c r="R162" s="137" t="str">
        <f>'(B) FO'!BC162</f>
        <v>N</v>
      </c>
      <c r="S162" s="137" t="str">
        <f>'(B) FO'!BD162</f>
        <v>N</v>
      </c>
      <c r="T162" s="137" t="str">
        <f>'(B) FO'!BE162</f>
        <v>Y</v>
      </c>
      <c r="U162" s="137" t="str">
        <f>'(B) FO'!BF162</f>
        <v>Y</v>
      </c>
      <c r="W162" s="137">
        <f>'(B) FO'!C162</f>
        <v>459.75</v>
      </c>
      <c r="X162" s="137">
        <f>'(B) FO'!X162</f>
        <v>474.8</v>
      </c>
      <c r="Y162" s="137">
        <f>'(B) FO'!AC162</f>
        <v>455.85</v>
      </c>
      <c r="Z162" s="137">
        <f>('(B) FO'!X162+'(B) FO'!AC162+'(B) FO'!C162)/3</f>
        <v>463.4666666666667</v>
      </c>
      <c r="AB162" s="137" t="str">
        <f>IF('(B) FO'!BN162&gt;MAX('(B) FO'!BO162:'(B) FO'!BR162),"Yes","")</f>
        <v/>
      </c>
      <c r="AC162" s="137" t="str">
        <f>IF('(B) FO'!AH162&gt;MAX('(B) FO'!AI162:'(B) FO'!AL162),"Yes","")</f>
        <v/>
      </c>
      <c r="AE162" s="137" t="str">
        <f>IF('(B) FO'!BN162&gt;(AVERAGE('(B) FO'!BO162:'(B) FO'!BR162)*2),"Yes","")</f>
        <v/>
      </c>
      <c r="AF162" s="137" t="str">
        <f>IF('(B) FO'!AH162&gt;(AVERAGE('(B) FO'!AI162:'(B) FO'!AL162)*2),"Yes","")</f>
        <v/>
      </c>
      <c r="AH162" s="137" t="str">
        <f>IF('(B) FO'!C162&gt;MAX('(B) FO'!D162:'(B) FO'!G162),"Yes","")</f>
        <v/>
      </c>
      <c r="AI162" s="137" t="str">
        <f>IF('(B) FO'!C162&lt;MIN('(B) FO'!D162:'(B) FO'!G162),"Yes","")</f>
        <v>Yes</v>
      </c>
    </row>
    <row r="163" spans="1:35" x14ac:dyDescent="0.3">
      <c r="A163" s="137" t="str">
        <f>'FOD (ALL)'!B163</f>
        <v>HAVELLS</v>
      </c>
      <c r="B163" s="146">
        <f>'FOD (ALL)'!C163</f>
        <v>44007</v>
      </c>
      <c r="C163" s="137" t="str">
        <f>'(B) FO'!H163</f>
        <v>N</v>
      </c>
      <c r="D163" s="137" t="str">
        <f>'(B) FO'!I163</f>
        <v>N</v>
      </c>
      <c r="E163" s="137" t="str">
        <f>'(B) FO'!J163</f>
        <v>Y</v>
      </c>
      <c r="F163" s="137" t="str">
        <f>'(B) FO'!K163</f>
        <v>N</v>
      </c>
      <c r="H163" s="137" t="str">
        <f>'(B) FO'!AM163</f>
        <v>Y</v>
      </c>
      <c r="I163" s="137" t="str">
        <f>'(B) FO'!AN163</f>
        <v>Y</v>
      </c>
      <c r="J163" s="137" t="str">
        <f>'(B) FO'!AO163</f>
        <v>Y</v>
      </c>
      <c r="K163" s="137" t="str">
        <f>'(B) FO'!AP163</f>
        <v>Y</v>
      </c>
      <c r="M163" s="137" t="str">
        <f>'(B) FO'!BS163</f>
        <v>Y</v>
      </c>
      <c r="N163" s="137" t="str">
        <f>'(B) FO'!BT163</f>
        <v>N</v>
      </c>
      <c r="O163" s="137" t="str">
        <f>'(B) FO'!BU163</f>
        <v>Y</v>
      </c>
      <c r="P163" s="137" t="str">
        <f>'(B) FO'!BV163</f>
        <v>Y</v>
      </c>
      <c r="R163" s="137" t="str">
        <f>'(B) FO'!BC163</f>
        <v>Y</v>
      </c>
      <c r="S163" s="137" t="str">
        <f>'(B) FO'!BD163</f>
        <v>N</v>
      </c>
      <c r="T163" s="137" t="str">
        <f>'(B) FO'!BE163</f>
        <v>Y</v>
      </c>
      <c r="U163" s="137" t="str">
        <f>'(B) FO'!BF163</f>
        <v>Y</v>
      </c>
      <c r="W163" s="137">
        <f>'(B) FO'!C163</f>
        <v>460.2</v>
      </c>
      <c r="X163" s="137">
        <f>'(B) FO'!X163</f>
        <v>474.65</v>
      </c>
      <c r="Y163" s="137">
        <f>'(B) FO'!AC163</f>
        <v>456</v>
      </c>
      <c r="Z163" s="137">
        <f>('(B) FO'!X163+'(B) FO'!AC163+'(B) FO'!C163)/3</f>
        <v>463.61666666666662</v>
      </c>
      <c r="AB163" s="137" t="str">
        <f>IF('(B) FO'!BN163&gt;MAX('(B) FO'!BO163:'(B) FO'!BR163),"Yes","")</f>
        <v>Yes</v>
      </c>
      <c r="AC163" s="137" t="str">
        <f>IF('(B) FO'!AH163&gt;MAX('(B) FO'!AI163:'(B) FO'!AL163),"Yes","")</f>
        <v>Yes</v>
      </c>
      <c r="AE163" s="137" t="str">
        <f>IF('(B) FO'!BN163&gt;(AVERAGE('(B) FO'!BO163:'(B) FO'!BR163)*2),"Yes","")</f>
        <v>Yes</v>
      </c>
      <c r="AF163" s="137" t="str">
        <f>IF('(B) FO'!AH163&gt;(AVERAGE('(B) FO'!AI163:'(B) FO'!AL163)*2),"Yes","")</f>
        <v>Yes</v>
      </c>
      <c r="AH163" s="137" t="str">
        <f>IF('(B) FO'!C163&gt;MAX('(B) FO'!D163:'(B) FO'!G163),"Yes","")</f>
        <v/>
      </c>
      <c r="AI163" s="137" t="str">
        <f>IF('(B) FO'!C163&lt;MIN('(B) FO'!D163:'(B) FO'!G163),"Yes","")</f>
        <v>Yes</v>
      </c>
    </row>
    <row r="164" spans="1:35" x14ac:dyDescent="0.3">
      <c r="A164" s="137" t="str">
        <f>'FOD (ALL)'!B164</f>
        <v>HAVELLS</v>
      </c>
      <c r="B164" s="146">
        <f>'FOD (ALL)'!C164</f>
        <v>44042</v>
      </c>
      <c r="C164" s="137" t="str">
        <f>'(B) FO'!H164</f>
        <v>N</v>
      </c>
      <c r="D164" s="137" t="str">
        <f>'(B) FO'!I164</f>
        <v>N</v>
      </c>
      <c r="E164" s="137" t="str">
        <f>'(B) FO'!J164</f>
        <v>N</v>
      </c>
      <c r="F164" s="137" t="str">
        <f>'(B) FO'!K164</f>
        <v>N</v>
      </c>
      <c r="H164" s="137" t="str">
        <f>'(B) FO'!AM164</f>
        <v>Y</v>
      </c>
      <c r="I164" s="137" t="str">
        <f>'(B) FO'!AN164</f>
        <v>Y</v>
      </c>
      <c r="J164" s="137" t="str">
        <f>'(B) FO'!AO164</f>
        <v>Y</v>
      </c>
      <c r="K164" s="137" t="str">
        <f>'(B) FO'!AP164</f>
        <v>Y</v>
      </c>
      <c r="M164" s="137" t="str">
        <f>'(B) FO'!BS164</f>
        <v>N</v>
      </c>
      <c r="N164" s="137" t="str">
        <f>'(B) FO'!BT164</f>
        <v>Y</v>
      </c>
      <c r="O164" s="137" t="str">
        <f>'(B) FO'!BU164</f>
        <v>Y</v>
      </c>
      <c r="P164" s="137" t="str">
        <f>'(B) FO'!BV164</f>
        <v>N</v>
      </c>
      <c r="R164" s="137" t="str">
        <f>'(B) FO'!BC164</f>
        <v>N</v>
      </c>
      <c r="S164" s="137" t="str">
        <f>'(B) FO'!BD164</f>
        <v>Y</v>
      </c>
      <c r="T164" s="137" t="str">
        <f>'(B) FO'!BE164</f>
        <v>Y</v>
      </c>
      <c r="U164" s="137" t="str">
        <f>'(B) FO'!BF164</f>
        <v>N</v>
      </c>
      <c r="W164" s="137">
        <f>'(B) FO'!C164</f>
        <v>459</v>
      </c>
      <c r="X164" s="137">
        <f>'(B) FO'!X164</f>
        <v>460</v>
      </c>
      <c r="Y164" s="137">
        <f>'(B) FO'!AC164</f>
        <v>458</v>
      </c>
      <c r="Z164" s="137">
        <f>('(B) FO'!X164+'(B) FO'!AC164+'(B) FO'!C164)/3</f>
        <v>459</v>
      </c>
      <c r="AB164" s="137" t="str">
        <f>IF('(B) FO'!BN164&gt;MAX('(B) FO'!BO164:'(B) FO'!BR164),"Yes","")</f>
        <v/>
      </c>
      <c r="AC164" s="137" t="str">
        <f>IF('(B) FO'!AH164&gt;MAX('(B) FO'!AI164:'(B) FO'!AL164),"Yes","")</f>
        <v>Yes</v>
      </c>
      <c r="AE164" s="137" t="str">
        <f>IF('(B) FO'!BN164&gt;(AVERAGE('(B) FO'!BO164:'(B) FO'!BR164)*2),"Yes","")</f>
        <v/>
      </c>
      <c r="AF164" s="137" t="str">
        <f>IF('(B) FO'!AH164&gt;(AVERAGE('(B) FO'!AI164:'(B) FO'!AL164)*2),"Yes","")</f>
        <v>Yes</v>
      </c>
      <c r="AH164" s="137" t="str">
        <f>IF('(B) FO'!C164&gt;MAX('(B) FO'!D164:'(B) FO'!G164),"Yes","")</f>
        <v/>
      </c>
      <c r="AI164" s="137" t="str">
        <f>IF('(B) FO'!C164&lt;MIN('(B) FO'!D164:'(B) FO'!G164),"Yes","")</f>
        <v>Yes</v>
      </c>
    </row>
    <row r="165" spans="1:35" x14ac:dyDescent="0.3">
      <c r="A165" s="137" t="str">
        <f>'FOD (ALL)'!B165</f>
        <v>HCLTECH</v>
      </c>
      <c r="B165" s="146">
        <f>'FOD (ALL)'!C165</f>
        <v>43979</v>
      </c>
      <c r="C165" s="137" t="str">
        <f>'(B) FO'!H165</f>
        <v>N</v>
      </c>
      <c r="D165" s="137" t="str">
        <f>'(B) FO'!I165</f>
        <v>Y</v>
      </c>
      <c r="E165" s="137" t="str">
        <f>'(B) FO'!J165</f>
        <v>Y</v>
      </c>
      <c r="F165" s="137" t="str">
        <f>'(B) FO'!K165</f>
        <v>Y</v>
      </c>
      <c r="H165" s="137" t="str">
        <f>'(B) FO'!AM165</f>
        <v>N</v>
      </c>
      <c r="I165" s="137" t="str">
        <f>'(B) FO'!AN165</f>
        <v>Y</v>
      </c>
      <c r="J165" s="137" t="str">
        <f>'(B) FO'!AO165</f>
        <v>N</v>
      </c>
      <c r="K165" s="137" t="str">
        <f>'(B) FO'!AP165</f>
        <v>Y</v>
      </c>
      <c r="M165" s="137" t="str">
        <f>'(B) FO'!BS165</f>
        <v>Y</v>
      </c>
      <c r="N165" s="137" t="str">
        <f>'(B) FO'!BT165</f>
        <v>N</v>
      </c>
      <c r="O165" s="137" t="str">
        <f>'(B) FO'!BU165</f>
        <v>Y</v>
      </c>
      <c r="P165" s="137" t="str">
        <f>'(B) FO'!BV165</f>
        <v>N</v>
      </c>
      <c r="R165" s="137" t="str">
        <f>'(B) FO'!BC165</f>
        <v>Y</v>
      </c>
      <c r="S165" s="137" t="str">
        <f>'(B) FO'!BD165</f>
        <v>N</v>
      </c>
      <c r="T165" s="137" t="str">
        <f>'(B) FO'!BE165</f>
        <v>Y</v>
      </c>
      <c r="U165" s="137" t="str">
        <f>'(B) FO'!BF165</f>
        <v>N</v>
      </c>
      <c r="W165" s="137">
        <f>'(B) FO'!C165</f>
        <v>530.5</v>
      </c>
      <c r="X165" s="137">
        <f>'(B) FO'!X165</f>
        <v>534.65</v>
      </c>
      <c r="Y165" s="137">
        <f>'(B) FO'!AC165</f>
        <v>522.54999999999995</v>
      </c>
      <c r="Z165" s="137">
        <f>('(B) FO'!X165+'(B) FO'!AC165+'(B) FO'!C165)/3</f>
        <v>529.23333333333323</v>
      </c>
      <c r="AB165" s="137" t="str">
        <f>IF('(B) FO'!BN165&gt;MAX('(B) FO'!BO165:'(B) FO'!BR165),"Yes","")</f>
        <v/>
      </c>
      <c r="AC165" s="137" t="str">
        <f>IF('(B) FO'!AH165&gt;MAX('(B) FO'!AI165:'(B) FO'!AL165),"Yes","")</f>
        <v/>
      </c>
      <c r="AE165" s="137" t="str">
        <f>IF('(B) FO'!BN165&gt;(AVERAGE('(B) FO'!BO165:'(B) FO'!BR165)*2),"Yes","")</f>
        <v/>
      </c>
      <c r="AF165" s="137" t="str">
        <f>IF('(B) FO'!AH165&gt;(AVERAGE('(B) FO'!AI165:'(B) FO'!AL165)*2),"Yes","")</f>
        <v/>
      </c>
      <c r="AH165" s="137" t="str">
        <f>IF('(B) FO'!C165&gt;MAX('(B) FO'!D165:'(B) FO'!G165),"Yes","")</f>
        <v/>
      </c>
      <c r="AI165" s="137" t="str">
        <f>IF('(B) FO'!C165&lt;MIN('(B) FO'!D165:'(B) FO'!G165),"Yes","")</f>
        <v/>
      </c>
    </row>
    <row r="166" spans="1:35" x14ac:dyDescent="0.3">
      <c r="A166" s="137" t="str">
        <f>'FOD (ALL)'!B166</f>
        <v>HCLTECH</v>
      </c>
      <c r="B166" s="146">
        <f>'FOD (ALL)'!C166</f>
        <v>44007</v>
      </c>
      <c r="C166" s="137" t="str">
        <f>'(B) FO'!H166</f>
        <v>N</v>
      </c>
      <c r="D166" s="137" t="str">
        <f>'(B) FO'!I166</f>
        <v>Y</v>
      </c>
      <c r="E166" s="137" t="str">
        <f>'(B) FO'!J166</f>
        <v>Y</v>
      </c>
      <c r="F166" s="137" t="str">
        <f>'(B) FO'!K166</f>
        <v>Y</v>
      </c>
      <c r="H166" s="137" t="str">
        <f>'(B) FO'!AM166</f>
        <v>Y</v>
      </c>
      <c r="I166" s="137" t="str">
        <f>'(B) FO'!AN166</f>
        <v>Y</v>
      </c>
      <c r="J166" s="137" t="str">
        <f>'(B) FO'!AO166</f>
        <v>Y</v>
      </c>
      <c r="K166" s="137" t="str">
        <f>'(B) FO'!AP166</f>
        <v>Y</v>
      </c>
      <c r="M166" s="137" t="str">
        <f>'(B) FO'!BS166</f>
        <v>Y</v>
      </c>
      <c r="N166" s="137" t="str">
        <f>'(B) FO'!BT166</f>
        <v>N</v>
      </c>
      <c r="O166" s="137" t="str">
        <f>'(B) FO'!BU166</f>
        <v>Y</v>
      </c>
      <c r="P166" s="137" t="str">
        <f>'(B) FO'!BV166</f>
        <v>Y</v>
      </c>
      <c r="R166" s="137" t="str">
        <f>'(B) FO'!BC166</f>
        <v>Y</v>
      </c>
      <c r="S166" s="137" t="str">
        <f>'(B) FO'!BD166</f>
        <v>N</v>
      </c>
      <c r="T166" s="137" t="str">
        <f>'(B) FO'!BE166</f>
        <v>Y</v>
      </c>
      <c r="U166" s="137" t="str">
        <f>'(B) FO'!BF166</f>
        <v>Y</v>
      </c>
      <c r="W166" s="137">
        <f>'(B) FO'!C166</f>
        <v>530.95000000000005</v>
      </c>
      <c r="X166" s="137">
        <f>'(B) FO'!X166</f>
        <v>535.4</v>
      </c>
      <c r="Y166" s="137">
        <f>'(B) FO'!AC166</f>
        <v>523.9</v>
      </c>
      <c r="Z166" s="137">
        <f>('(B) FO'!X166+'(B) FO'!AC166+'(B) FO'!C166)/3</f>
        <v>530.08333333333337</v>
      </c>
      <c r="AB166" s="137" t="str">
        <f>IF('(B) FO'!BN166&gt;MAX('(B) FO'!BO166:'(B) FO'!BR166),"Yes","")</f>
        <v>Yes</v>
      </c>
      <c r="AC166" s="137" t="str">
        <f>IF('(B) FO'!AH166&gt;MAX('(B) FO'!AI166:'(B) FO'!AL166),"Yes","")</f>
        <v>Yes</v>
      </c>
      <c r="AE166" s="137" t="str">
        <f>IF('(B) FO'!BN166&gt;(AVERAGE('(B) FO'!BO166:'(B) FO'!BR166)*2),"Yes","")</f>
        <v>Yes</v>
      </c>
      <c r="AF166" s="137" t="str">
        <f>IF('(B) FO'!AH166&gt;(AVERAGE('(B) FO'!AI166:'(B) FO'!AL166)*2),"Yes","")</f>
        <v>Yes</v>
      </c>
      <c r="AH166" s="137" t="str">
        <f>IF('(B) FO'!C166&gt;MAX('(B) FO'!D166:'(B) FO'!G166),"Yes","")</f>
        <v/>
      </c>
      <c r="AI166" s="137" t="str">
        <f>IF('(B) FO'!C166&lt;MIN('(B) FO'!D166:'(B) FO'!G166),"Yes","")</f>
        <v/>
      </c>
    </row>
    <row r="167" spans="1:35" x14ac:dyDescent="0.3">
      <c r="A167" s="137" t="str">
        <f>'FOD (ALL)'!B167</f>
        <v>HCLTECH</v>
      </c>
      <c r="B167" s="146">
        <f>'FOD (ALL)'!C167</f>
        <v>44042</v>
      </c>
      <c r="C167" s="137" t="str">
        <f>'(B) FO'!H167</f>
        <v>N</v>
      </c>
      <c r="D167" s="137" t="str">
        <f>'(B) FO'!I167</f>
        <v>Y</v>
      </c>
      <c r="E167" s="137" t="str">
        <f>'(B) FO'!J167</f>
        <v>Y</v>
      </c>
      <c r="F167" s="137" t="str">
        <f>'(B) FO'!K167</f>
        <v>Y</v>
      </c>
      <c r="H167" s="137" t="str">
        <f>'(B) FO'!AM167</f>
        <v>Y</v>
      </c>
      <c r="I167" s="137" t="str">
        <f>'(B) FO'!AN167</f>
        <v>Y</v>
      </c>
      <c r="J167" s="137" t="str">
        <f>'(B) FO'!AO167</f>
        <v>Y</v>
      </c>
      <c r="K167" s="137" t="str">
        <f>'(B) FO'!AP167</f>
        <v>N</v>
      </c>
      <c r="M167" s="137" t="str">
        <f>'(B) FO'!BS167</f>
        <v>N</v>
      </c>
      <c r="N167" s="137" t="str">
        <f>'(B) FO'!BT167</f>
        <v>Y</v>
      </c>
      <c r="O167" s="137" t="str">
        <f>'(B) FO'!BU167</f>
        <v>Y</v>
      </c>
      <c r="P167" s="137" t="str">
        <f>'(B) FO'!BV167</f>
        <v>N</v>
      </c>
      <c r="R167" s="137" t="str">
        <f>'(B) FO'!BC167</f>
        <v>N</v>
      </c>
      <c r="S167" s="137" t="str">
        <f>'(B) FO'!BD167</f>
        <v>Y</v>
      </c>
      <c r="T167" s="137" t="str">
        <f>'(B) FO'!BE167</f>
        <v>Y</v>
      </c>
      <c r="U167" s="137" t="str">
        <f>'(B) FO'!BF167</f>
        <v>N</v>
      </c>
      <c r="W167" s="137">
        <f>'(B) FO'!C167</f>
        <v>534.70000000000005</v>
      </c>
      <c r="X167" s="137">
        <f>'(B) FO'!X167</f>
        <v>0</v>
      </c>
      <c r="Y167" s="137">
        <f>'(B) FO'!AC167</f>
        <v>0</v>
      </c>
      <c r="Z167" s="137">
        <f>('(B) FO'!X167+'(B) FO'!AC167+'(B) FO'!C167)/3</f>
        <v>178.23333333333335</v>
      </c>
      <c r="AB167" s="137" t="str">
        <f>IF('(B) FO'!BN167&gt;MAX('(B) FO'!BO167:'(B) FO'!BR167),"Yes","")</f>
        <v/>
      </c>
      <c r="AC167" s="137" t="str">
        <f>IF('(B) FO'!AH167&gt;MAX('(B) FO'!AI167:'(B) FO'!AL167),"Yes","")</f>
        <v/>
      </c>
      <c r="AE167" s="137" t="str">
        <f>IF('(B) FO'!BN167&gt;(AVERAGE('(B) FO'!BO167:'(B) FO'!BR167)*2),"Yes","")</f>
        <v/>
      </c>
      <c r="AF167" s="137" t="str">
        <f>IF('(B) FO'!AH167&gt;(AVERAGE('(B) FO'!AI167:'(B) FO'!AL167)*2),"Yes","")</f>
        <v/>
      </c>
      <c r="AH167" s="137" t="str">
        <f>IF('(B) FO'!C167&gt;MAX('(B) FO'!D167:'(B) FO'!G167),"Yes","")</f>
        <v/>
      </c>
      <c r="AI167" s="137" t="str">
        <f>IF('(B) FO'!C167&lt;MIN('(B) FO'!D167:'(B) FO'!G167),"Yes","")</f>
        <v/>
      </c>
    </row>
    <row r="168" spans="1:35" x14ac:dyDescent="0.3">
      <c r="A168" s="137" t="str">
        <f>'FOD (ALL)'!B168</f>
        <v>HDFC</v>
      </c>
      <c r="B168" s="146">
        <f>'FOD (ALL)'!C168</f>
        <v>43979</v>
      </c>
      <c r="C168" s="137" t="str">
        <f>'(B) FO'!H168</f>
        <v>N</v>
      </c>
      <c r="D168" s="137" t="str">
        <f>'(B) FO'!I168</f>
        <v>N</v>
      </c>
      <c r="E168" s="137" t="str">
        <f>'(B) FO'!J168</f>
        <v>Y</v>
      </c>
      <c r="F168" s="137" t="str">
        <f>'(B) FO'!K168</f>
        <v>Y</v>
      </c>
      <c r="H168" s="137" t="str">
        <f>'(B) FO'!AM168</f>
        <v>N</v>
      </c>
      <c r="I168" s="137" t="str">
        <f>'(B) FO'!AN168</f>
        <v>N</v>
      </c>
      <c r="J168" s="137" t="str">
        <f>'(B) FO'!AO168</f>
        <v>N</v>
      </c>
      <c r="K168" s="137" t="str">
        <f>'(B) FO'!AP168</f>
        <v>N</v>
      </c>
      <c r="M168" s="137" t="str">
        <f>'(B) FO'!BS168</f>
        <v>Y</v>
      </c>
      <c r="N168" s="137" t="str">
        <f>'(B) FO'!BT168</f>
        <v>Y</v>
      </c>
      <c r="O168" s="137" t="str">
        <f>'(B) FO'!BU168</f>
        <v>Y</v>
      </c>
      <c r="P168" s="137" t="str">
        <f>'(B) FO'!BV168</f>
        <v>Y</v>
      </c>
      <c r="R168" s="137" t="str">
        <f>'(B) FO'!BC168</f>
        <v>N</v>
      </c>
      <c r="S168" s="137" t="str">
        <f>'(B) FO'!BD168</f>
        <v>Y</v>
      </c>
      <c r="T168" s="137" t="str">
        <f>'(B) FO'!BE168</f>
        <v>Y</v>
      </c>
      <c r="U168" s="137" t="str">
        <f>'(B) FO'!BF168</f>
        <v>Y</v>
      </c>
      <c r="W168" s="137">
        <f>'(B) FO'!C168</f>
        <v>1515.75</v>
      </c>
      <c r="X168" s="137">
        <f>'(B) FO'!X168</f>
        <v>1594.55</v>
      </c>
      <c r="Y168" s="137">
        <f>'(B) FO'!AC168</f>
        <v>1501.95</v>
      </c>
      <c r="Z168" s="137">
        <f>('(B) FO'!X168+'(B) FO'!AC168+'(B) FO'!C168)/3</f>
        <v>1537.4166666666667</v>
      </c>
      <c r="AB168" s="137" t="str">
        <f>IF('(B) FO'!BN168&gt;MAX('(B) FO'!BO168:'(B) FO'!BR168),"Yes","")</f>
        <v>Yes</v>
      </c>
      <c r="AC168" s="137" t="str">
        <f>IF('(B) FO'!AH168&gt;MAX('(B) FO'!AI168:'(B) FO'!AL168),"Yes","")</f>
        <v/>
      </c>
      <c r="AE168" s="137" t="str">
        <f>IF('(B) FO'!BN168&gt;(AVERAGE('(B) FO'!BO168:'(B) FO'!BR168)*2),"Yes","")</f>
        <v/>
      </c>
      <c r="AF168" s="137" t="str">
        <f>IF('(B) FO'!AH168&gt;(AVERAGE('(B) FO'!AI168:'(B) FO'!AL168)*2),"Yes","")</f>
        <v/>
      </c>
      <c r="AH168" s="137" t="str">
        <f>IF('(B) FO'!C168&gt;MAX('(B) FO'!D168:'(B) FO'!G168),"Yes","")</f>
        <v/>
      </c>
      <c r="AI168" s="137" t="str">
        <f>IF('(B) FO'!C168&lt;MIN('(B) FO'!D168:'(B) FO'!G168),"Yes","")</f>
        <v/>
      </c>
    </row>
    <row r="169" spans="1:35" x14ac:dyDescent="0.3">
      <c r="A169" s="137" t="str">
        <f>'FOD (ALL)'!B169</f>
        <v>HDFC</v>
      </c>
      <c r="B169" s="146">
        <f>'FOD (ALL)'!C169</f>
        <v>44007</v>
      </c>
      <c r="C169" s="137" t="str">
        <f>'(B) FO'!H169</f>
        <v>N</v>
      </c>
      <c r="D169" s="137" t="str">
        <f>'(B) FO'!I169</f>
        <v>N</v>
      </c>
      <c r="E169" s="137" t="str">
        <f>'(B) FO'!J169</f>
        <v>Y</v>
      </c>
      <c r="F169" s="137" t="str">
        <f>'(B) FO'!K169</f>
        <v>Y</v>
      </c>
      <c r="H169" s="137" t="str">
        <f>'(B) FO'!AM169</f>
        <v>Y</v>
      </c>
      <c r="I169" s="137" t="str">
        <f>'(B) FO'!AN169</f>
        <v>Y</v>
      </c>
      <c r="J169" s="137" t="str">
        <f>'(B) FO'!AO169</f>
        <v>Y</v>
      </c>
      <c r="K169" s="137" t="str">
        <f>'(B) FO'!AP169</f>
        <v>Y</v>
      </c>
      <c r="M169" s="137" t="str">
        <f>'(B) FO'!BS169</f>
        <v>N</v>
      </c>
      <c r="N169" s="137" t="str">
        <f>'(B) FO'!BT169</f>
        <v>Y</v>
      </c>
      <c r="O169" s="137" t="str">
        <f>'(B) FO'!BU169</f>
        <v>Y</v>
      </c>
      <c r="P169" s="137" t="str">
        <f>'(B) FO'!BV169</f>
        <v>Y</v>
      </c>
      <c r="R169" s="137" t="str">
        <f>'(B) FO'!BC169</f>
        <v>N</v>
      </c>
      <c r="S169" s="137" t="str">
        <f>'(B) FO'!BD169</f>
        <v>Y</v>
      </c>
      <c r="T169" s="137" t="str">
        <f>'(B) FO'!BE169</f>
        <v>Y</v>
      </c>
      <c r="U169" s="137" t="str">
        <f>'(B) FO'!BF169</f>
        <v>Y</v>
      </c>
      <c r="W169" s="137">
        <f>'(B) FO'!C169</f>
        <v>1519.1</v>
      </c>
      <c r="X169" s="137">
        <f>'(B) FO'!X169</f>
        <v>1598.7</v>
      </c>
      <c r="Y169" s="137">
        <f>'(B) FO'!AC169</f>
        <v>1505.05</v>
      </c>
      <c r="Z169" s="137">
        <f>('(B) FO'!X169+'(B) FO'!AC169+'(B) FO'!C169)/3</f>
        <v>1540.95</v>
      </c>
      <c r="AB169" s="137" t="str">
        <f>IF('(B) FO'!BN169&gt;MAX('(B) FO'!BO169:'(B) FO'!BR169),"Yes","")</f>
        <v/>
      </c>
      <c r="AC169" s="137" t="str">
        <f>IF('(B) FO'!AH169&gt;MAX('(B) FO'!AI169:'(B) FO'!AL169),"Yes","")</f>
        <v>Yes</v>
      </c>
      <c r="AE169" s="137" t="str">
        <f>IF('(B) FO'!BN169&gt;(AVERAGE('(B) FO'!BO169:'(B) FO'!BR169)*2),"Yes","")</f>
        <v/>
      </c>
      <c r="AF169" s="137" t="str">
        <f>IF('(B) FO'!AH169&gt;(AVERAGE('(B) FO'!AI169:'(B) FO'!AL169)*2),"Yes","")</f>
        <v>Yes</v>
      </c>
      <c r="AH169" s="137" t="str">
        <f>IF('(B) FO'!C169&gt;MAX('(B) FO'!D169:'(B) FO'!G169),"Yes","")</f>
        <v/>
      </c>
      <c r="AI169" s="137" t="str">
        <f>IF('(B) FO'!C169&lt;MIN('(B) FO'!D169:'(B) FO'!G169),"Yes","")</f>
        <v/>
      </c>
    </row>
    <row r="170" spans="1:35" x14ac:dyDescent="0.3">
      <c r="A170" s="137" t="str">
        <f>'FOD (ALL)'!B170</f>
        <v>HDFC</v>
      </c>
      <c r="B170" s="146">
        <f>'FOD (ALL)'!C170</f>
        <v>44042</v>
      </c>
      <c r="C170" s="137" t="str">
        <f>'(B) FO'!H170</f>
        <v>N</v>
      </c>
      <c r="D170" s="137" t="str">
        <f>'(B) FO'!I170</f>
        <v>N</v>
      </c>
      <c r="E170" s="137" t="str">
        <f>'(B) FO'!J170</f>
        <v>Y</v>
      </c>
      <c r="F170" s="137" t="str">
        <f>'(B) FO'!K170</f>
        <v>Y</v>
      </c>
      <c r="H170" s="137" t="str">
        <f>'(B) FO'!AM170</f>
        <v>Y</v>
      </c>
      <c r="I170" s="137" t="str">
        <f>'(B) FO'!AN170</f>
        <v>Y</v>
      </c>
      <c r="J170" s="137" t="str">
        <f>'(B) FO'!AO170</f>
        <v>N</v>
      </c>
      <c r="K170" s="137" t="str">
        <f>'(B) FO'!AP170</f>
        <v>N</v>
      </c>
      <c r="M170" s="137" t="str">
        <f>'(B) FO'!BS170</f>
        <v>Y</v>
      </c>
      <c r="N170" s="137" t="str">
        <f>'(B) FO'!BT170</f>
        <v>Y</v>
      </c>
      <c r="O170" s="137" t="str">
        <f>'(B) FO'!BU170</f>
        <v>N</v>
      </c>
      <c r="P170" s="137" t="str">
        <f>'(B) FO'!BV170</f>
        <v>N</v>
      </c>
      <c r="R170" s="137" t="str">
        <f>'(B) FO'!BC170</f>
        <v>Y</v>
      </c>
      <c r="S170" s="137" t="str">
        <f>'(B) FO'!BD170</f>
        <v>Y</v>
      </c>
      <c r="T170" s="137" t="str">
        <f>'(B) FO'!BE170</f>
        <v>N</v>
      </c>
      <c r="U170" s="137" t="str">
        <f>'(B) FO'!BF170</f>
        <v>N</v>
      </c>
      <c r="W170" s="137">
        <f>'(B) FO'!C170</f>
        <v>1519.75</v>
      </c>
      <c r="X170" s="137">
        <f>'(B) FO'!X170</f>
        <v>1588.9</v>
      </c>
      <c r="Y170" s="137">
        <f>'(B) FO'!AC170</f>
        <v>1500</v>
      </c>
      <c r="Z170" s="137">
        <f>('(B) FO'!X170+'(B) FO'!AC170+'(B) FO'!C170)/3</f>
        <v>1536.2166666666665</v>
      </c>
      <c r="AB170" s="137" t="str">
        <f>IF('(B) FO'!BN170&gt;MAX('(B) FO'!BO170:'(B) FO'!BR170),"Yes","")</f>
        <v>Yes</v>
      </c>
      <c r="AC170" s="137" t="str">
        <f>IF('(B) FO'!AH170&gt;MAX('(B) FO'!AI170:'(B) FO'!AL170),"Yes","")</f>
        <v>Yes</v>
      </c>
      <c r="AE170" s="137" t="str">
        <f>IF('(B) FO'!BN170&gt;(AVERAGE('(B) FO'!BO170:'(B) FO'!BR170)*2),"Yes","")</f>
        <v>Yes</v>
      </c>
      <c r="AF170" s="137" t="str">
        <f>IF('(B) FO'!AH170&gt;(AVERAGE('(B) FO'!AI170:'(B) FO'!AL170)*2),"Yes","")</f>
        <v>Yes</v>
      </c>
      <c r="AH170" s="137" t="str">
        <f>IF('(B) FO'!C170&gt;MAX('(B) FO'!D170:'(B) FO'!G170),"Yes","")</f>
        <v/>
      </c>
      <c r="AI170" s="137" t="str">
        <f>IF('(B) FO'!C170&lt;MIN('(B) FO'!D170:'(B) FO'!G170),"Yes","")</f>
        <v>Yes</v>
      </c>
    </row>
    <row r="171" spans="1:35" x14ac:dyDescent="0.3">
      <c r="A171" s="137" t="str">
        <f>'FOD (ALL)'!B171</f>
        <v>HDFCBANK</v>
      </c>
      <c r="B171" s="146">
        <f>'FOD (ALL)'!C171</f>
        <v>43979</v>
      </c>
      <c r="C171" s="137" t="str">
        <f>'(B) FO'!H171</f>
        <v>N</v>
      </c>
      <c r="D171" s="137" t="str">
        <f>'(B) FO'!I171</f>
        <v>N</v>
      </c>
      <c r="E171" s="137" t="str">
        <f>'(B) FO'!J171</f>
        <v>Y</v>
      </c>
      <c r="F171" s="137" t="str">
        <f>'(B) FO'!K171</f>
        <v>N</v>
      </c>
      <c r="H171" s="137" t="str">
        <f>'(B) FO'!AM171</f>
        <v>N</v>
      </c>
      <c r="I171" s="137" t="str">
        <f>'(B) FO'!AN171</f>
        <v>N</v>
      </c>
      <c r="J171" s="137" t="str">
        <f>'(B) FO'!AO171</f>
        <v>N</v>
      </c>
      <c r="K171" s="137" t="str">
        <f>'(B) FO'!AP171</f>
        <v>N</v>
      </c>
      <c r="M171" s="137" t="str">
        <f>'(B) FO'!BS171</f>
        <v>Y</v>
      </c>
      <c r="N171" s="137" t="str">
        <f>'(B) FO'!BT171</f>
        <v>Y</v>
      </c>
      <c r="O171" s="137" t="str">
        <f>'(B) FO'!BU171</f>
        <v>N</v>
      </c>
      <c r="P171" s="137" t="str">
        <f>'(B) FO'!BV171</f>
        <v>Y</v>
      </c>
      <c r="R171" s="137" t="str">
        <f>'(B) FO'!BC171</f>
        <v>Y</v>
      </c>
      <c r="S171" s="137" t="str">
        <f>'(B) FO'!BD171</f>
        <v>Y</v>
      </c>
      <c r="T171" s="137" t="str">
        <f>'(B) FO'!BE171</f>
        <v>N</v>
      </c>
      <c r="U171" s="137" t="str">
        <f>'(B) FO'!BF171</f>
        <v>Y</v>
      </c>
      <c r="W171" s="137">
        <f>'(B) FO'!C171</f>
        <v>837.35</v>
      </c>
      <c r="X171" s="137">
        <f>'(B) FO'!X171</f>
        <v>866.4</v>
      </c>
      <c r="Y171" s="137">
        <f>'(B) FO'!AC171</f>
        <v>829.65</v>
      </c>
      <c r="Z171" s="137">
        <f>('(B) FO'!X171+'(B) FO'!AC171+'(B) FO'!C171)/3</f>
        <v>844.4666666666667</v>
      </c>
      <c r="AB171" s="137" t="str">
        <f>IF('(B) FO'!BN171&gt;MAX('(B) FO'!BO171:'(B) FO'!BR171),"Yes","")</f>
        <v>Yes</v>
      </c>
      <c r="AC171" s="137" t="str">
        <f>IF('(B) FO'!AH171&gt;MAX('(B) FO'!AI171:'(B) FO'!AL171),"Yes","")</f>
        <v/>
      </c>
      <c r="AE171" s="137" t="str">
        <f>IF('(B) FO'!BN171&gt;(AVERAGE('(B) FO'!BO171:'(B) FO'!BR171)*2),"Yes","")</f>
        <v/>
      </c>
      <c r="AF171" s="137" t="str">
        <f>IF('(B) FO'!AH171&gt;(AVERAGE('(B) FO'!AI171:'(B) FO'!AL171)*2),"Yes","")</f>
        <v/>
      </c>
      <c r="AH171" s="137" t="str">
        <f>IF('(B) FO'!C171&gt;MAX('(B) FO'!D171:'(B) FO'!G171),"Yes","")</f>
        <v/>
      </c>
      <c r="AI171" s="137" t="str">
        <f>IF('(B) FO'!C171&lt;MIN('(B) FO'!D171:'(B) FO'!G171),"Yes","")</f>
        <v/>
      </c>
    </row>
    <row r="172" spans="1:35" x14ac:dyDescent="0.3">
      <c r="A172" s="137" t="str">
        <f>'FOD (ALL)'!B172</f>
        <v>HDFCBANK</v>
      </c>
      <c r="B172" s="146">
        <f>'FOD (ALL)'!C172</f>
        <v>44007</v>
      </c>
      <c r="C172" s="137" t="str">
        <f>'(B) FO'!H172</f>
        <v>N</v>
      </c>
      <c r="D172" s="137" t="str">
        <f>'(B) FO'!I172</f>
        <v>N</v>
      </c>
      <c r="E172" s="137" t="str">
        <f>'(B) FO'!J172</f>
        <v>Y</v>
      </c>
      <c r="F172" s="137" t="str">
        <f>'(B) FO'!K172</f>
        <v>N</v>
      </c>
      <c r="H172" s="137" t="str">
        <f>'(B) FO'!AM172</f>
        <v>Y</v>
      </c>
      <c r="I172" s="137" t="str">
        <f>'(B) FO'!AN172</f>
        <v>Y</v>
      </c>
      <c r="J172" s="137" t="str">
        <f>'(B) FO'!AO172</f>
        <v>Y</v>
      </c>
      <c r="K172" s="137" t="str">
        <f>'(B) FO'!AP172</f>
        <v>Y</v>
      </c>
      <c r="M172" s="137" t="str">
        <f>'(B) FO'!BS172</f>
        <v>Y</v>
      </c>
      <c r="N172" s="137" t="str">
        <f>'(B) FO'!BT172</f>
        <v>Y</v>
      </c>
      <c r="O172" s="137" t="str">
        <f>'(B) FO'!BU172</f>
        <v>N</v>
      </c>
      <c r="P172" s="137" t="str">
        <f>'(B) FO'!BV172</f>
        <v>Y</v>
      </c>
      <c r="R172" s="137" t="str">
        <f>'(B) FO'!BC172</f>
        <v>Y</v>
      </c>
      <c r="S172" s="137" t="str">
        <f>'(B) FO'!BD172</f>
        <v>Y</v>
      </c>
      <c r="T172" s="137" t="str">
        <f>'(B) FO'!BE172</f>
        <v>N</v>
      </c>
      <c r="U172" s="137" t="str">
        <f>'(B) FO'!BF172</f>
        <v>Y</v>
      </c>
      <c r="W172" s="137">
        <f>'(B) FO'!C172</f>
        <v>832.5</v>
      </c>
      <c r="X172" s="137">
        <f>'(B) FO'!X172</f>
        <v>862</v>
      </c>
      <c r="Y172" s="137">
        <f>'(B) FO'!AC172</f>
        <v>826</v>
      </c>
      <c r="Z172" s="137">
        <f>('(B) FO'!X172+'(B) FO'!AC172+'(B) FO'!C172)/3</f>
        <v>840.16666666666663</v>
      </c>
      <c r="AB172" s="137" t="str">
        <f>IF('(B) FO'!BN172&gt;MAX('(B) FO'!BO172:'(B) FO'!BR172),"Yes","")</f>
        <v>Yes</v>
      </c>
      <c r="AC172" s="137" t="str">
        <f>IF('(B) FO'!AH172&gt;MAX('(B) FO'!AI172:'(B) FO'!AL172),"Yes","")</f>
        <v>Yes</v>
      </c>
      <c r="AE172" s="137" t="str">
        <f>IF('(B) FO'!BN172&gt;(AVERAGE('(B) FO'!BO172:'(B) FO'!BR172)*2),"Yes","")</f>
        <v>Yes</v>
      </c>
      <c r="AF172" s="137" t="str">
        <f>IF('(B) FO'!AH172&gt;(AVERAGE('(B) FO'!AI172:'(B) FO'!AL172)*2),"Yes","")</f>
        <v>Yes</v>
      </c>
      <c r="AH172" s="137" t="str">
        <f>IF('(B) FO'!C172&gt;MAX('(B) FO'!D172:'(B) FO'!G172),"Yes","")</f>
        <v/>
      </c>
      <c r="AI172" s="137" t="str">
        <f>IF('(B) FO'!C172&lt;MIN('(B) FO'!D172:'(B) FO'!G172),"Yes","")</f>
        <v/>
      </c>
    </row>
    <row r="173" spans="1:35" x14ac:dyDescent="0.3">
      <c r="A173" s="137" t="str">
        <f>'FOD (ALL)'!B173</f>
        <v>HDFCBANK</v>
      </c>
      <c r="B173" s="146">
        <f>'FOD (ALL)'!C173</f>
        <v>44042</v>
      </c>
      <c r="C173" s="137" t="str">
        <f>'(B) FO'!H173</f>
        <v>N</v>
      </c>
      <c r="D173" s="137" t="str">
        <f>'(B) FO'!I173</f>
        <v>N</v>
      </c>
      <c r="E173" s="137" t="str">
        <f>'(B) FO'!J173</f>
        <v>Y</v>
      </c>
      <c r="F173" s="137" t="str">
        <f>'(B) FO'!K173</f>
        <v>Y</v>
      </c>
      <c r="H173" s="137" t="str">
        <f>'(B) FO'!AM173</f>
        <v>Y</v>
      </c>
      <c r="I173" s="137" t="str">
        <f>'(B) FO'!AN173</f>
        <v>Y</v>
      </c>
      <c r="J173" s="137" t="str">
        <f>'(B) FO'!AO173</f>
        <v>N</v>
      </c>
      <c r="K173" s="137" t="str">
        <f>'(B) FO'!AP173</f>
        <v>Y</v>
      </c>
      <c r="M173" s="137" t="str">
        <f>'(B) FO'!BS173</f>
        <v>Y</v>
      </c>
      <c r="N173" s="137" t="str">
        <f>'(B) FO'!BT173</f>
        <v>Y</v>
      </c>
      <c r="O173" s="137" t="str">
        <f>'(B) FO'!BU173</f>
        <v>Y</v>
      </c>
      <c r="P173" s="137" t="str">
        <f>'(B) FO'!BV173</f>
        <v>N</v>
      </c>
      <c r="R173" s="137" t="str">
        <f>'(B) FO'!BC173</f>
        <v>Y</v>
      </c>
      <c r="S173" s="137" t="str">
        <f>'(B) FO'!BD173</f>
        <v>Y</v>
      </c>
      <c r="T173" s="137" t="str">
        <f>'(B) FO'!BE173</f>
        <v>Y</v>
      </c>
      <c r="U173" s="137" t="str">
        <f>'(B) FO'!BF173</f>
        <v>N</v>
      </c>
      <c r="W173" s="137">
        <f>'(B) FO'!C173</f>
        <v>835.2</v>
      </c>
      <c r="X173" s="137">
        <f>'(B) FO'!X173</f>
        <v>856</v>
      </c>
      <c r="Y173" s="137">
        <f>'(B) FO'!AC173</f>
        <v>826</v>
      </c>
      <c r="Z173" s="137">
        <f>('(B) FO'!X173+'(B) FO'!AC173+'(B) FO'!C173)/3</f>
        <v>839.06666666666661</v>
      </c>
      <c r="AB173" s="137" t="str">
        <f>IF('(B) FO'!BN173&gt;MAX('(B) FO'!BO173:'(B) FO'!BR173),"Yes","")</f>
        <v>Yes</v>
      </c>
      <c r="AC173" s="137" t="str">
        <f>IF('(B) FO'!AH173&gt;MAX('(B) FO'!AI173:'(B) FO'!AL173),"Yes","")</f>
        <v>Yes</v>
      </c>
      <c r="AE173" s="137" t="str">
        <f>IF('(B) FO'!BN173&gt;(AVERAGE('(B) FO'!BO173:'(B) FO'!BR173)*2),"Yes","")</f>
        <v/>
      </c>
      <c r="AF173" s="137" t="str">
        <f>IF('(B) FO'!AH173&gt;(AVERAGE('(B) FO'!AI173:'(B) FO'!AL173)*2),"Yes","")</f>
        <v/>
      </c>
      <c r="AH173" s="137" t="str">
        <f>IF('(B) FO'!C173&gt;MAX('(B) FO'!D173:'(B) FO'!G173),"Yes","")</f>
        <v/>
      </c>
      <c r="AI173" s="137" t="str">
        <f>IF('(B) FO'!C173&lt;MIN('(B) FO'!D173:'(B) FO'!G173),"Yes","")</f>
        <v/>
      </c>
    </row>
    <row r="174" spans="1:35" x14ac:dyDescent="0.3">
      <c r="A174" s="137" t="str">
        <f>'FOD (ALL)'!B174</f>
        <v>HDFCLIFE</v>
      </c>
      <c r="B174" s="146">
        <f>'FOD (ALL)'!C174</f>
        <v>43979</v>
      </c>
      <c r="C174" s="137" t="str">
        <f>'(B) FO'!H174</f>
        <v>Y</v>
      </c>
      <c r="D174" s="137" t="str">
        <f>'(B) FO'!I174</f>
        <v>Y</v>
      </c>
      <c r="E174" s="137" t="str">
        <f>'(B) FO'!J174</f>
        <v>Y</v>
      </c>
      <c r="F174" s="137" t="str">
        <f>'(B) FO'!K174</f>
        <v>Y</v>
      </c>
      <c r="H174" s="137" t="str">
        <f>'(B) FO'!AM174</f>
        <v>N</v>
      </c>
      <c r="I174" s="137" t="str">
        <f>'(B) FO'!AN174</f>
        <v>N</v>
      </c>
      <c r="J174" s="137" t="str">
        <f>'(B) FO'!AO174</f>
        <v>N</v>
      </c>
      <c r="K174" s="137" t="str">
        <f>'(B) FO'!AP174</f>
        <v>N</v>
      </c>
      <c r="M174" s="137" t="str">
        <f>'(B) FO'!BS174</f>
        <v>Y</v>
      </c>
      <c r="N174" s="137" t="str">
        <f>'(B) FO'!BT174</f>
        <v>Y</v>
      </c>
      <c r="O174" s="137" t="str">
        <f>'(B) FO'!BU174</f>
        <v>N</v>
      </c>
      <c r="P174" s="137" t="str">
        <f>'(B) FO'!BV174</f>
        <v>Y</v>
      </c>
      <c r="R174" s="137" t="str">
        <f>'(B) FO'!BC174</f>
        <v>Y</v>
      </c>
      <c r="S174" s="137" t="str">
        <f>'(B) FO'!BD174</f>
        <v>Y</v>
      </c>
      <c r="T174" s="137" t="str">
        <f>'(B) FO'!BE174</f>
        <v>N</v>
      </c>
      <c r="U174" s="137" t="str">
        <f>'(B) FO'!BF174</f>
        <v>Y</v>
      </c>
      <c r="W174" s="137">
        <f>'(B) FO'!C174</f>
        <v>492.5</v>
      </c>
      <c r="X174" s="137">
        <f>'(B) FO'!X174</f>
        <v>504</v>
      </c>
      <c r="Y174" s="137">
        <f>'(B) FO'!AC174</f>
        <v>488</v>
      </c>
      <c r="Z174" s="137">
        <f>('(B) FO'!X174+'(B) FO'!AC174+'(B) FO'!C174)/3</f>
        <v>494.83333333333331</v>
      </c>
      <c r="AB174" s="137" t="str">
        <f>IF('(B) FO'!BN174&gt;MAX('(B) FO'!BO174:'(B) FO'!BR174),"Yes","")</f>
        <v>Yes</v>
      </c>
      <c r="AC174" s="137" t="str">
        <f>IF('(B) FO'!AH174&gt;MAX('(B) FO'!AI174:'(B) FO'!AL174),"Yes","")</f>
        <v/>
      </c>
      <c r="AE174" s="137" t="str">
        <f>IF('(B) FO'!BN174&gt;(AVERAGE('(B) FO'!BO174:'(B) FO'!BR174)*2),"Yes","")</f>
        <v/>
      </c>
      <c r="AF174" s="137" t="str">
        <f>IF('(B) FO'!AH174&gt;(AVERAGE('(B) FO'!AI174:'(B) FO'!AL174)*2),"Yes","")</f>
        <v/>
      </c>
      <c r="AH174" s="137" t="str">
        <f>IF('(B) FO'!C174&gt;MAX('(B) FO'!D174:'(B) FO'!G174),"Yes","")</f>
        <v>Yes</v>
      </c>
      <c r="AI174" s="137" t="str">
        <f>IF('(B) FO'!C174&lt;MIN('(B) FO'!D174:'(B) FO'!G174),"Yes","")</f>
        <v/>
      </c>
    </row>
    <row r="175" spans="1:35" x14ac:dyDescent="0.3">
      <c r="A175" s="137" t="str">
        <f>'FOD (ALL)'!B175</f>
        <v>HDFCLIFE</v>
      </c>
      <c r="B175" s="146">
        <f>'FOD (ALL)'!C175</f>
        <v>44007</v>
      </c>
      <c r="C175" s="137" t="str">
        <f>'(B) FO'!H175</f>
        <v>N</v>
      </c>
      <c r="D175" s="137" t="str">
        <f>'(B) FO'!I175</f>
        <v>Y</v>
      </c>
      <c r="E175" s="137" t="str">
        <f>'(B) FO'!J175</f>
        <v>Y</v>
      </c>
      <c r="F175" s="137" t="str">
        <f>'(B) FO'!K175</f>
        <v>Y</v>
      </c>
      <c r="H175" s="137" t="str">
        <f>'(B) FO'!AM175</f>
        <v>Y</v>
      </c>
      <c r="I175" s="137" t="str">
        <f>'(B) FO'!AN175</f>
        <v>Y</v>
      </c>
      <c r="J175" s="137" t="str">
        <f>'(B) FO'!AO175</f>
        <v>Y</v>
      </c>
      <c r="K175" s="137" t="str">
        <f>'(B) FO'!AP175</f>
        <v>Y</v>
      </c>
      <c r="M175" s="137" t="str">
        <f>'(B) FO'!BS175</f>
        <v>Y</v>
      </c>
      <c r="N175" s="137" t="str">
        <f>'(B) FO'!BT175</f>
        <v>Y</v>
      </c>
      <c r="O175" s="137" t="str">
        <f>'(B) FO'!BU175</f>
        <v>Y</v>
      </c>
      <c r="P175" s="137" t="str">
        <f>'(B) FO'!BV175</f>
        <v>Y</v>
      </c>
      <c r="R175" s="137" t="str">
        <f>'(B) FO'!BC175</f>
        <v>Y</v>
      </c>
      <c r="S175" s="137" t="str">
        <f>'(B) FO'!BD175</f>
        <v>Y</v>
      </c>
      <c r="T175" s="137" t="str">
        <f>'(B) FO'!BE175</f>
        <v>Y</v>
      </c>
      <c r="U175" s="137" t="str">
        <f>'(B) FO'!BF175</f>
        <v>Y</v>
      </c>
      <c r="W175" s="137">
        <f>'(B) FO'!C175</f>
        <v>493.5</v>
      </c>
      <c r="X175" s="137">
        <f>'(B) FO'!X175</f>
        <v>505</v>
      </c>
      <c r="Y175" s="137">
        <f>'(B) FO'!AC175</f>
        <v>489.65</v>
      </c>
      <c r="Z175" s="137">
        <f>('(B) FO'!X175+'(B) FO'!AC175+'(B) FO'!C175)/3</f>
        <v>496.05</v>
      </c>
      <c r="AB175" s="137" t="str">
        <f>IF('(B) FO'!BN175&gt;MAX('(B) FO'!BO175:'(B) FO'!BR175),"Yes","")</f>
        <v>Yes</v>
      </c>
      <c r="AC175" s="137" t="str">
        <f>IF('(B) FO'!AH175&gt;MAX('(B) FO'!AI175:'(B) FO'!AL175),"Yes","")</f>
        <v>Yes</v>
      </c>
      <c r="AE175" s="137" t="str">
        <f>IF('(B) FO'!BN175&gt;(AVERAGE('(B) FO'!BO175:'(B) FO'!BR175)*2),"Yes","")</f>
        <v>Yes</v>
      </c>
      <c r="AF175" s="137" t="str">
        <f>IF('(B) FO'!AH175&gt;(AVERAGE('(B) FO'!AI175:'(B) FO'!AL175)*2),"Yes","")</f>
        <v>Yes</v>
      </c>
      <c r="AH175" s="137" t="str">
        <f>IF('(B) FO'!C175&gt;MAX('(B) FO'!D175:'(B) FO'!G175),"Yes","")</f>
        <v/>
      </c>
      <c r="AI175" s="137" t="str">
        <f>IF('(B) FO'!C175&lt;MIN('(B) FO'!D175:'(B) FO'!G175),"Yes","")</f>
        <v/>
      </c>
    </row>
    <row r="176" spans="1:35" x14ac:dyDescent="0.3">
      <c r="A176" s="137" t="str">
        <f>'FOD (ALL)'!B176</f>
        <v>HDFCLIFE</v>
      </c>
      <c r="B176" s="146">
        <f>'FOD (ALL)'!C176</f>
        <v>44042</v>
      </c>
      <c r="C176" s="137" t="str">
        <f>'(B) FO'!H176</f>
        <v>Y</v>
      </c>
      <c r="D176" s="137" t="str">
        <f>'(B) FO'!I176</f>
        <v>Y</v>
      </c>
      <c r="E176" s="137" t="str">
        <f>'(B) FO'!J176</f>
        <v>Y</v>
      </c>
      <c r="F176" s="137" t="str">
        <f>'(B) FO'!K176</f>
        <v>Y</v>
      </c>
      <c r="H176" s="137" t="str">
        <f>'(B) FO'!AM176</f>
        <v>Y</v>
      </c>
      <c r="I176" s="137" t="str">
        <f>'(B) FO'!AN176</f>
        <v>Y</v>
      </c>
      <c r="J176" s="137" t="str">
        <f>'(B) FO'!AO176</f>
        <v>Y</v>
      </c>
      <c r="K176" s="137" t="str">
        <f>'(B) FO'!AP176</f>
        <v>Y</v>
      </c>
      <c r="M176" s="137" t="str">
        <f>'(B) FO'!BS176</f>
        <v>Y</v>
      </c>
      <c r="N176" s="137" t="str">
        <f>'(B) FO'!BT176</f>
        <v>Y</v>
      </c>
      <c r="O176" s="137" t="str">
        <f>'(B) FO'!BU176</f>
        <v>N</v>
      </c>
      <c r="P176" s="137" t="str">
        <f>'(B) FO'!BV176</f>
        <v>Y</v>
      </c>
      <c r="R176" s="137" t="str">
        <f>'(B) FO'!BC176</f>
        <v>Y</v>
      </c>
      <c r="S176" s="137" t="str">
        <f>'(B) FO'!BD176</f>
        <v>Y</v>
      </c>
      <c r="T176" s="137" t="str">
        <f>'(B) FO'!BE176</f>
        <v>N</v>
      </c>
      <c r="U176" s="137" t="str">
        <f>'(B) FO'!BF176</f>
        <v>Y</v>
      </c>
      <c r="W176" s="137">
        <f>'(B) FO'!C176</f>
        <v>498.75</v>
      </c>
      <c r="X176" s="137">
        <f>'(B) FO'!X176</f>
        <v>0</v>
      </c>
      <c r="Y176" s="137">
        <f>'(B) FO'!AC176</f>
        <v>0</v>
      </c>
      <c r="Z176" s="137">
        <f>('(B) FO'!X176+'(B) FO'!AC176+'(B) FO'!C176)/3</f>
        <v>166.25</v>
      </c>
      <c r="AB176" s="137" t="str">
        <f>IF('(B) FO'!BN176&gt;MAX('(B) FO'!BO176:'(B) FO'!BR176),"Yes","")</f>
        <v/>
      </c>
      <c r="AC176" s="137" t="str">
        <f>IF('(B) FO'!AH176&gt;MAX('(B) FO'!AI176:'(B) FO'!AL176),"Yes","")</f>
        <v/>
      </c>
      <c r="AE176" s="137" t="str">
        <f>IF('(B) FO'!BN176&gt;(AVERAGE('(B) FO'!BO176:'(B) FO'!BR176)*2),"Yes","")</f>
        <v/>
      </c>
      <c r="AF176" s="137" t="str">
        <f>IF('(B) FO'!AH176&gt;(AVERAGE('(B) FO'!AI176:'(B) FO'!AL176)*2),"Yes","")</f>
        <v/>
      </c>
      <c r="AH176" s="137" t="str">
        <f>IF('(B) FO'!C176&gt;MAX('(B) FO'!D176:'(B) FO'!G176),"Yes","")</f>
        <v>Yes</v>
      </c>
      <c r="AI176" s="137" t="str">
        <f>IF('(B) FO'!C176&lt;MIN('(B) FO'!D176:'(B) FO'!G176),"Yes","")</f>
        <v/>
      </c>
    </row>
    <row r="177" spans="1:35" x14ac:dyDescent="0.3">
      <c r="A177" s="137" t="str">
        <f>'FOD (ALL)'!B177</f>
        <v>HEROMOTOCO</v>
      </c>
      <c r="B177" s="146">
        <f>'FOD (ALL)'!C177</f>
        <v>43979</v>
      </c>
      <c r="C177" s="137" t="str">
        <f>'(B) FO'!H177</f>
        <v>Y</v>
      </c>
      <c r="D177" s="137" t="str">
        <f>'(B) FO'!I177</f>
        <v>Y</v>
      </c>
      <c r="E177" s="137" t="str">
        <f>'(B) FO'!J177</f>
        <v>N</v>
      </c>
      <c r="F177" s="137" t="str">
        <f>'(B) FO'!K177</f>
        <v>N</v>
      </c>
      <c r="H177" s="137" t="str">
        <f>'(B) FO'!AM177</f>
        <v>N</v>
      </c>
      <c r="I177" s="137" t="str">
        <f>'(B) FO'!AN177</f>
        <v>N</v>
      </c>
      <c r="J177" s="137" t="str">
        <f>'(B) FO'!AO177</f>
        <v>Y</v>
      </c>
      <c r="K177" s="137" t="str">
        <f>'(B) FO'!AP177</f>
        <v>N</v>
      </c>
      <c r="M177" s="137" t="str">
        <f>'(B) FO'!BS177</f>
        <v>N</v>
      </c>
      <c r="N177" s="137" t="str">
        <f>'(B) FO'!BT177</f>
        <v>Y</v>
      </c>
      <c r="O177" s="137" t="str">
        <f>'(B) FO'!BU177</f>
        <v>Y</v>
      </c>
      <c r="P177" s="137" t="str">
        <f>'(B) FO'!BV177</f>
        <v>N</v>
      </c>
      <c r="R177" s="137" t="str">
        <f>'(B) FO'!BC177</f>
        <v>N</v>
      </c>
      <c r="S177" s="137" t="str">
        <f>'(B) FO'!BD177</f>
        <v>Y</v>
      </c>
      <c r="T177" s="137" t="str">
        <f>'(B) FO'!BE177</f>
        <v>Y</v>
      </c>
      <c r="U177" s="137" t="str">
        <f>'(B) FO'!BF177</f>
        <v>N</v>
      </c>
      <c r="W177" s="137">
        <f>'(B) FO'!C177</f>
        <v>2141.5500000000002</v>
      </c>
      <c r="X177" s="137">
        <f>'(B) FO'!X177</f>
        <v>2148.5</v>
      </c>
      <c r="Y177" s="137">
        <f>'(B) FO'!AC177</f>
        <v>2072.75</v>
      </c>
      <c r="Z177" s="137">
        <f>('(B) FO'!X177+'(B) FO'!AC177+'(B) FO'!C177)/3</f>
        <v>2120.9333333333334</v>
      </c>
      <c r="AB177" s="137" t="str">
        <f>IF('(B) FO'!BN177&gt;MAX('(B) FO'!BO177:'(B) FO'!BR177),"Yes","")</f>
        <v/>
      </c>
      <c r="AC177" s="137" t="str">
        <f>IF('(B) FO'!AH177&gt;MAX('(B) FO'!AI177:'(B) FO'!AL177),"Yes","")</f>
        <v/>
      </c>
      <c r="AE177" s="137" t="str">
        <f>IF('(B) FO'!BN177&gt;(AVERAGE('(B) FO'!BO177:'(B) FO'!BR177)*2),"Yes","")</f>
        <v/>
      </c>
      <c r="AF177" s="137" t="str">
        <f>IF('(B) FO'!AH177&gt;(AVERAGE('(B) FO'!AI177:'(B) FO'!AL177)*2),"Yes","")</f>
        <v/>
      </c>
      <c r="AH177" s="137" t="str">
        <f>IF('(B) FO'!C177&gt;MAX('(B) FO'!D177:'(B) FO'!G177),"Yes","")</f>
        <v>Yes</v>
      </c>
      <c r="AI177" s="137" t="str">
        <f>IF('(B) FO'!C177&lt;MIN('(B) FO'!D177:'(B) FO'!G177),"Yes","")</f>
        <v/>
      </c>
    </row>
    <row r="178" spans="1:35" x14ac:dyDescent="0.3">
      <c r="A178" s="137" t="str">
        <f>'FOD (ALL)'!B178</f>
        <v>HEROMOTOCO</v>
      </c>
      <c r="B178" s="146">
        <f>'FOD (ALL)'!C178</f>
        <v>44007</v>
      </c>
      <c r="C178" s="137" t="str">
        <f>'(B) FO'!H178</f>
        <v>Y</v>
      </c>
      <c r="D178" s="137" t="str">
        <f>'(B) FO'!I178</f>
        <v>Y</v>
      </c>
      <c r="E178" s="137" t="str">
        <f>'(B) FO'!J178</f>
        <v>N</v>
      </c>
      <c r="F178" s="137" t="str">
        <f>'(B) FO'!K178</f>
        <v>N</v>
      </c>
      <c r="H178" s="137" t="str">
        <f>'(B) FO'!AM178</f>
        <v>Y</v>
      </c>
      <c r="I178" s="137" t="str">
        <f>'(B) FO'!AN178</f>
        <v>Y</v>
      </c>
      <c r="J178" s="137" t="str">
        <f>'(B) FO'!AO178</f>
        <v>Y</v>
      </c>
      <c r="K178" s="137" t="str">
        <f>'(B) FO'!AP178</f>
        <v>Y</v>
      </c>
      <c r="M178" s="137" t="str">
        <f>'(B) FO'!BS178</f>
        <v>Y</v>
      </c>
      <c r="N178" s="137" t="str">
        <f>'(B) FO'!BT178</f>
        <v>N</v>
      </c>
      <c r="O178" s="137" t="str">
        <f>'(B) FO'!BU178</f>
        <v>Y</v>
      </c>
      <c r="P178" s="137" t="str">
        <f>'(B) FO'!BV178</f>
        <v>Y</v>
      </c>
      <c r="R178" s="137" t="str">
        <f>'(B) FO'!BC178</f>
        <v>Y</v>
      </c>
      <c r="S178" s="137" t="str">
        <f>'(B) FO'!BD178</f>
        <v>N</v>
      </c>
      <c r="T178" s="137" t="str">
        <f>'(B) FO'!BE178</f>
        <v>Y</v>
      </c>
      <c r="U178" s="137" t="str">
        <f>'(B) FO'!BF178</f>
        <v>Y</v>
      </c>
      <c r="W178" s="137">
        <f>'(B) FO'!C178</f>
        <v>2147.15</v>
      </c>
      <c r="X178" s="137">
        <f>'(B) FO'!X178</f>
        <v>2152.0500000000002</v>
      </c>
      <c r="Y178" s="137">
        <f>'(B) FO'!AC178</f>
        <v>2075</v>
      </c>
      <c r="Z178" s="137">
        <f>('(B) FO'!X178+'(B) FO'!AC178+'(B) FO'!C178)/3</f>
        <v>2124.7333333333336</v>
      </c>
      <c r="AB178" s="137" t="str">
        <f>IF('(B) FO'!BN178&gt;MAX('(B) FO'!BO178:'(B) FO'!BR178),"Yes","")</f>
        <v>Yes</v>
      </c>
      <c r="AC178" s="137" t="str">
        <f>IF('(B) FO'!AH178&gt;MAX('(B) FO'!AI178:'(B) FO'!AL178),"Yes","")</f>
        <v>Yes</v>
      </c>
      <c r="AE178" s="137" t="str">
        <f>IF('(B) FO'!BN178&gt;(AVERAGE('(B) FO'!BO178:'(B) FO'!BR178)*2),"Yes","")</f>
        <v>Yes</v>
      </c>
      <c r="AF178" s="137" t="str">
        <f>IF('(B) FO'!AH178&gt;(AVERAGE('(B) FO'!AI178:'(B) FO'!AL178)*2),"Yes","")</f>
        <v>Yes</v>
      </c>
      <c r="AH178" s="137" t="str">
        <f>IF('(B) FO'!C178&gt;MAX('(B) FO'!D178:'(B) FO'!G178),"Yes","")</f>
        <v>Yes</v>
      </c>
      <c r="AI178" s="137" t="str">
        <f>IF('(B) FO'!C178&lt;MIN('(B) FO'!D178:'(B) FO'!G178),"Yes","")</f>
        <v/>
      </c>
    </row>
    <row r="179" spans="1:35" x14ac:dyDescent="0.3">
      <c r="A179" s="137" t="str">
        <f>'FOD (ALL)'!B179</f>
        <v>HEROMOTOCO</v>
      </c>
      <c r="B179" s="146">
        <f>'FOD (ALL)'!C179</f>
        <v>44042</v>
      </c>
      <c r="C179" s="137" t="str">
        <f>'(B) FO'!H179</f>
        <v>Y</v>
      </c>
      <c r="D179" s="137" t="str">
        <f>'(B) FO'!I179</f>
        <v>Y</v>
      </c>
      <c r="E179" s="137" t="str">
        <f>'(B) FO'!J179</f>
        <v>N</v>
      </c>
      <c r="F179" s="137" t="str">
        <f>'(B) FO'!K179</f>
        <v>Y</v>
      </c>
      <c r="H179" s="137" t="str">
        <f>'(B) FO'!AM179</f>
        <v>Y</v>
      </c>
      <c r="I179" s="137" t="str">
        <f>'(B) FO'!AN179</f>
        <v>Y</v>
      </c>
      <c r="J179" s="137" t="str">
        <f>'(B) FO'!AO179</f>
        <v>Y</v>
      </c>
      <c r="K179" s="137" t="str">
        <f>'(B) FO'!AP179</f>
        <v>Y</v>
      </c>
      <c r="M179" s="137" t="str">
        <f>'(B) FO'!BS179</f>
        <v>N</v>
      </c>
      <c r="N179" s="137" t="str">
        <f>'(B) FO'!BT179</f>
        <v>Y</v>
      </c>
      <c r="O179" s="137" t="str">
        <f>'(B) FO'!BU179</f>
        <v>Y</v>
      </c>
      <c r="P179" s="137" t="str">
        <f>'(B) FO'!BV179</f>
        <v>N</v>
      </c>
      <c r="R179" s="137" t="str">
        <f>'(B) FO'!BC179</f>
        <v>N</v>
      </c>
      <c r="S179" s="137" t="str">
        <f>'(B) FO'!BD179</f>
        <v>Y</v>
      </c>
      <c r="T179" s="137" t="str">
        <f>'(B) FO'!BE179</f>
        <v>Y</v>
      </c>
      <c r="U179" s="137" t="str">
        <f>'(B) FO'!BF179</f>
        <v>N</v>
      </c>
      <c r="W179" s="137">
        <f>'(B) FO'!C179</f>
        <v>2167.9499999999998</v>
      </c>
      <c r="X179" s="137">
        <f>'(B) FO'!X179</f>
        <v>2128.9499999999998</v>
      </c>
      <c r="Y179" s="137">
        <f>'(B) FO'!AC179</f>
        <v>2067.6</v>
      </c>
      <c r="Z179" s="137">
        <f>('(B) FO'!X179+'(B) FO'!AC179+'(B) FO'!C179)/3</f>
        <v>2121.4999999999995</v>
      </c>
      <c r="AB179" s="137" t="str">
        <f>IF('(B) FO'!BN179&gt;MAX('(B) FO'!BO179:'(B) FO'!BR179),"Yes","")</f>
        <v/>
      </c>
      <c r="AC179" s="137" t="str">
        <f>IF('(B) FO'!AH179&gt;MAX('(B) FO'!AI179:'(B) FO'!AL179),"Yes","")</f>
        <v/>
      </c>
      <c r="AE179" s="137" t="str">
        <f>IF('(B) FO'!BN179&gt;(AVERAGE('(B) FO'!BO179:'(B) FO'!BR179)*2),"Yes","")</f>
        <v/>
      </c>
      <c r="AF179" s="137" t="str">
        <f>IF('(B) FO'!AH179&gt;(AVERAGE('(B) FO'!AI179:'(B) FO'!AL179)*2),"Yes","")</f>
        <v>Yes</v>
      </c>
      <c r="AH179" s="137" t="str">
        <f>IF('(B) FO'!C179&gt;MAX('(B) FO'!D179:'(B) FO'!G179),"Yes","")</f>
        <v>Yes</v>
      </c>
      <c r="AI179" s="137" t="str">
        <f>IF('(B) FO'!C179&lt;MIN('(B) FO'!D179:'(B) FO'!G179),"Yes","")</f>
        <v/>
      </c>
    </row>
    <row r="180" spans="1:35" x14ac:dyDescent="0.3">
      <c r="A180" s="137" t="str">
        <f>'FOD (ALL)'!B180</f>
        <v>HINDALCO</v>
      </c>
      <c r="B180" s="146">
        <f>'FOD (ALL)'!C180</f>
        <v>43979</v>
      </c>
      <c r="C180" s="137" t="str">
        <f>'(B) FO'!H180</f>
        <v>N</v>
      </c>
      <c r="D180" s="137" t="str">
        <f>'(B) FO'!I180</f>
        <v>Y</v>
      </c>
      <c r="E180" s="137" t="str">
        <f>'(B) FO'!J180</f>
        <v>Y</v>
      </c>
      <c r="F180" s="137" t="str">
        <f>'(B) FO'!K180</f>
        <v>Y</v>
      </c>
      <c r="H180" s="137" t="str">
        <f>'(B) FO'!AM180</f>
        <v>N</v>
      </c>
      <c r="I180" s="137" t="str">
        <f>'(B) FO'!AN180</f>
        <v>N</v>
      </c>
      <c r="J180" s="137" t="str">
        <f>'(B) FO'!AO180</f>
        <v>N</v>
      </c>
      <c r="K180" s="137" t="str">
        <f>'(B) FO'!AP180</f>
        <v>Y</v>
      </c>
      <c r="M180" s="137" t="str">
        <f>'(B) FO'!BS180</f>
        <v>N</v>
      </c>
      <c r="N180" s="137" t="str">
        <f>'(B) FO'!BT180</f>
        <v>Y</v>
      </c>
      <c r="O180" s="137" t="str">
        <f>'(B) FO'!BU180</f>
        <v>N</v>
      </c>
      <c r="P180" s="137" t="str">
        <f>'(B) FO'!BV180</f>
        <v>Y</v>
      </c>
      <c r="R180" s="137" t="str">
        <f>'(B) FO'!BC180</f>
        <v>N</v>
      </c>
      <c r="S180" s="137" t="str">
        <f>'(B) FO'!BD180</f>
        <v>Y</v>
      </c>
      <c r="T180" s="137" t="str">
        <f>'(B) FO'!BE180</f>
        <v>N</v>
      </c>
      <c r="U180" s="137" t="str">
        <f>'(B) FO'!BF180</f>
        <v>Y</v>
      </c>
      <c r="W180" s="137">
        <f>'(B) FO'!C180</f>
        <v>124.45</v>
      </c>
      <c r="X180" s="137">
        <f>'(B) FO'!X180</f>
        <v>126.6</v>
      </c>
      <c r="Y180" s="137">
        <f>'(B) FO'!AC180</f>
        <v>123.2</v>
      </c>
      <c r="Z180" s="137">
        <f>('(B) FO'!X180+'(B) FO'!AC180+'(B) FO'!C180)/3</f>
        <v>124.75</v>
      </c>
      <c r="AB180" s="137" t="str">
        <f>IF('(B) FO'!BN180&gt;MAX('(B) FO'!BO180:'(B) FO'!BR180),"Yes","")</f>
        <v/>
      </c>
      <c r="AC180" s="137" t="str">
        <f>IF('(B) FO'!AH180&gt;MAX('(B) FO'!AI180:'(B) FO'!AL180),"Yes","")</f>
        <v/>
      </c>
      <c r="AE180" s="137" t="str">
        <f>IF('(B) FO'!BN180&gt;(AVERAGE('(B) FO'!BO180:'(B) FO'!BR180)*2),"Yes","")</f>
        <v/>
      </c>
      <c r="AF180" s="137" t="str">
        <f>IF('(B) FO'!AH180&gt;(AVERAGE('(B) FO'!AI180:'(B) FO'!AL180)*2),"Yes","")</f>
        <v/>
      </c>
      <c r="AH180" s="137" t="str">
        <f>IF('(B) FO'!C180&gt;MAX('(B) FO'!D180:'(B) FO'!G180),"Yes","")</f>
        <v/>
      </c>
      <c r="AI180" s="137" t="str">
        <f>IF('(B) FO'!C180&lt;MIN('(B) FO'!D180:'(B) FO'!G180),"Yes","")</f>
        <v/>
      </c>
    </row>
    <row r="181" spans="1:35" x14ac:dyDescent="0.3">
      <c r="A181" s="137" t="str">
        <f>'FOD (ALL)'!B181</f>
        <v>HINDALCO</v>
      </c>
      <c r="B181" s="146">
        <f>'FOD (ALL)'!C181</f>
        <v>44007</v>
      </c>
      <c r="C181" s="137" t="str">
        <f>'(B) FO'!H181</f>
        <v>N</v>
      </c>
      <c r="D181" s="137" t="str">
        <f>'(B) FO'!I181</f>
        <v>Y</v>
      </c>
      <c r="E181" s="137" t="str">
        <f>'(B) FO'!J181</f>
        <v>Y</v>
      </c>
      <c r="F181" s="137" t="str">
        <f>'(B) FO'!K181</f>
        <v>Y</v>
      </c>
      <c r="H181" s="137" t="str">
        <f>'(B) FO'!AM181</f>
        <v>Y</v>
      </c>
      <c r="I181" s="137" t="str">
        <f>'(B) FO'!AN181</f>
        <v>Y</v>
      </c>
      <c r="J181" s="137" t="str">
        <f>'(B) FO'!AO181</f>
        <v>Y</v>
      </c>
      <c r="K181" s="137" t="str">
        <f>'(B) FO'!AP181</f>
        <v>Y</v>
      </c>
      <c r="M181" s="137" t="str">
        <f>'(B) FO'!BS181</f>
        <v>Y</v>
      </c>
      <c r="N181" s="137" t="str">
        <f>'(B) FO'!BT181</f>
        <v>Y</v>
      </c>
      <c r="O181" s="137" t="str">
        <f>'(B) FO'!BU181</f>
        <v>Y</v>
      </c>
      <c r="P181" s="137" t="str">
        <f>'(B) FO'!BV181</f>
        <v>Y</v>
      </c>
      <c r="R181" s="137" t="str">
        <f>'(B) FO'!BC181</f>
        <v>Y</v>
      </c>
      <c r="S181" s="137" t="str">
        <f>'(B) FO'!BD181</f>
        <v>Y</v>
      </c>
      <c r="T181" s="137" t="str">
        <f>'(B) FO'!BE181</f>
        <v>Y</v>
      </c>
      <c r="U181" s="137" t="str">
        <f>'(B) FO'!BF181</f>
        <v>Y</v>
      </c>
      <c r="W181" s="137">
        <f>'(B) FO'!C181</f>
        <v>124.7</v>
      </c>
      <c r="X181" s="137">
        <f>'(B) FO'!X181</f>
        <v>126.7</v>
      </c>
      <c r="Y181" s="137">
        <f>'(B) FO'!AC181</f>
        <v>123.6</v>
      </c>
      <c r="Z181" s="137">
        <f>('(B) FO'!X181+'(B) FO'!AC181+'(B) FO'!C181)/3</f>
        <v>125</v>
      </c>
      <c r="AB181" s="137" t="str">
        <f>IF('(B) FO'!BN181&gt;MAX('(B) FO'!BO181:'(B) FO'!BR181),"Yes","")</f>
        <v>Yes</v>
      </c>
      <c r="AC181" s="137" t="str">
        <f>IF('(B) FO'!AH181&gt;MAX('(B) FO'!AI181:'(B) FO'!AL181),"Yes","")</f>
        <v>Yes</v>
      </c>
      <c r="AE181" s="137" t="str">
        <f>IF('(B) FO'!BN181&gt;(AVERAGE('(B) FO'!BO181:'(B) FO'!BR181)*2),"Yes","")</f>
        <v/>
      </c>
      <c r="AF181" s="137" t="str">
        <f>IF('(B) FO'!AH181&gt;(AVERAGE('(B) FO'!AI181:'(B) FO'!AL181)*2),"Yes","")</f>
        <v>Yes</v>
      </c>
      <c r="AH181" s="137" t="str">
        <f>IF('(B) FO'!C181&gt;MAX('(B) FO'!D181:'(B) FO'!G181),"Yes","")</f>
        <v/>
      </c>
      <c r="AI181" s="137" t="str">
        <f>IF('(B) FO'!C181&lt;MIN('(B) FO'!D181:'(B) FO'!G181),"Yes","")</f>
        <v/>
      </c>
    </row>
    <row r="182" spans="1:35" x14ac:dyDescent="0.3">
      <c r="A182" s="137" t="str">
        <f>'FOD (ALL)'!B182</f>
        <v>HINDALCO</v>
      </c>
      <c r="B182" s="146">
        <f>'FOD (ALL)'!C182</f>
        <v>44042</v>
      </c>
      <c r="C182" s="137" t="str">
        <f>'(B) FO'!H182</f>
        <v>N</v>
      </c>
      <c r="D182" s="137" t="str">
        <f>'(B) FO'!I182</f>
        <v>Y</v>
      </c>
      <c r="E182" s="137" t="str">
        <f>'(B) FO'!J182</f>
        <v>Y</v>
      </c>
      <c r="F182" s="137" t="str">
        <f>'(B) FO'!K182</f>
        <v>Y</v>
      </c>
      <c r="H182" s="137" t="str">
        <f>'(B) FO'!AM182</f>
        <v>Y</v>
      </c>
      <c r="I182" s="137" t="str">
        <f>'(B) FO'!AN182</f>
        <v>N</v>
      </c>
      <c r="J182" s="137" t="str">
        <f>'(B) FO'!AO182</f>
        <v>Y</v>
      </c>
      <c r="K182" s="137" t="str">
        <f>'(B) FO'!AP182</f>
        <v>Y</v>
      </c>
      <c r="M182" s="137" t="str">
        <f>'(B) FO'!BS182</f>
        <v>N</v>
      </c>
      <c r="N182" s="137" t="str">
        <f>'(B) FO'!BT182</f>
        <v>Y</v>
      </c>
      <c r="O182" s="137" t="str">
        <f>'(B) FO'!BU182</f>
        <v>N</v>
      </c>
      <c r="P182" s="137" t="str">
        <f>'(B) FO'!BV182</f>
        <v>Y</v>
      </c>
      <c r="R182" s="137" t="str">
        <f>'(B) FO'!BC182</f>
        <v>N</v>
      </c>
      <c r="S182" s="137" t="str">
        <f>'(B) FO'!BD182</f>
        <v>Y</v>
      </c>
      <c r="T182" s="137" t="str">
        <f>'(B) FO'!BE182</f>
        <v>N</v>
      </c>
      <c r="U182" s="137" t="str">
        <f>'(B) FO'!BF182</f>
        <v>Y</v>
      </c>
      <c r="W182" s="137">
        <f>'(B) FO'!C182</f>
        <v>125.85</v>
      </c>
      <c r="X182" s="137">
        <f>'(B) FO'!X182</f>
        <v>126.1</v>
      </c>
      <c r="Y182" s="137">
        <f>'(B) FO'!AC182</f>
        <v>126.1</v>
      </c>
      <c r="Z182" s="137">
        <f>('(B) FO'!X182+'(B) FO'!AC182+'(B) FO'!C182)/3</f>
        <v>126.01666666666665</v>
      </c>
      <c r="AB182" s="137" t="str">
        <f>IF('(B) FO'!BN182&gt;MAX('(B) FO'!BO182:'(B) FO'!BR182),"Yes","")</f>
        <v/>
      </c>
      <c r="AC182" s="137" t="str">
        <f>IF('(B) FO'!AH182&gt;MAX('(B) FO'!AI182:'(B) FO'!AL182),"Yes","")</f>
        <v/>
      </c>
      <c r="AE182" s="137" t="str">
        <f>IF('(B) FO'!BN182&gt;(AVERAGE('(B) FO'!BO182:'(B) FO'!BR182)*2),"Yes","")</f>
        <v/>
      </c>
      <c r="AF182" s="137" t="str">
        <f>IF('(B) FO'!AH182&gt;(AVERAGE('(B) FO'!AI182:'(B) FO'!AL182)*2),"Yes","")</f>
        <v/>
      </c>
      <c r="AH182" s="137" t="str">
        <f>IF('(B) FO'!C182&gt;MAX('(B) FO'!D182:'(B) FO'!G182),"Yes","")</f>
        <v/>
      </c>
      <c r="AI182" s="137" t="str">
        <f>IF('(B) FO'!C182&lt;MIN('(B) FO'!D182:'(B) FO'!G182),"Yes","")</f>
        <v/>
      </c>
    </row>
    <row r="183" spans="1:35" x14ac:dyDescent="0.3">
      <c r="A183" s="137" t="str">
        <f>'FOD (ALL)'!B183</f>
        <v>HINDPETRO</v>
      </c>
      <c r="B183" s="146">
        <f>'FOD (ALL)'!C183</f>
        <v>43979</v>
      </c>
      <c r="C183" s="137" t="str">
        <f>'(B) FO'!H183</f>
        <v>Y</v>
      </c>
      <c r="D183" s="137" t="str">
        <f>'(B) FO'!I183</f>
        <v>Y</v>
      </c>
      <c r="E183" s="137" t="str">
        <f>'(B) FO'!J183</f>
        <v>Y</v>
      </c>
      <c r="F183" s="137" t="str">
        <f>'(B) FO'!K183</f>
        <v>N</v>
      </c>
      <c r="H183" s="137" t="str">
        <f>'(B) FO'!AM183</f>
        <v>N</v>
      </c>
      <c r="I183" s="137" t="str">
        <f>'(B) FO'!AN183</f>
        <v>N</v>
      </c>
      <c r="J183" s="137" t="str">
        <f>'(B) FO'!AO183</f>
        <v>N</v>
      </c>
      <c r="K183" s="137" t="str">
        <f>'(B) FO'!AP183</f>
        <v>Y</v>
      </c>
      <c r="M183" s="137" t="str">
        <f>'(B) FO'!BS183</f>
        <v>Y</v>
      </c>
      <c r="N183" s="137" t="str">
        <f>'(B) FO'!BT183</f>
        <v>N</v>
      </c>
      <c r="O183" s="137" t="str">
        <f>'(B) FO'!BU183</f>
        <v>Y</v>
      </c>
      <c r="P183" s="137" t="str">
        <f>'(B) FO'!BV183</f>
        <v>N</v>
      </c>
      <c r="R183" s="137" t="str">
        <f>'(B) FO'!BC183</f>
        <v>Y</v>
      </c>
      <c r="S183" s="137" t="str">
        <f>'(B) FO'!BD183</f>
        <v>N</v>
      </c>
      <c r="T183" s="137" t="str">
        <f>'(B) FO'!BE183</f>
        <v>Y</v>
      </c>
      <c r="U183" s="137" t="str">
        <f>'(B) FO'!BF183</f>
        <v>N</v>
      </c>
      <c r="W183" s="137">
        <f>'(B) FO'!C183</f>
        <v>181.75</v>
      </c>
      <c r="X183" s="137">
        <f>'(B) FO'!X183</f>
        <v>186.7</v>
      </c>
      <c r="Y183" s="137">
        <f>'(B) FO'!AC183</f>
        <v>178</v>
      </c>
      <c r="Z183" s="137">
        <f>('(B) FO'!X183+'(B) FO'!AC183+'(B) FO'!C183)/3</f>
        <v>182.15</v>
      </c>
      <c r="AB183" s="137" t="str">
        <f>IF('(B) FO'!BN183&gt;MAX('(B) FO'!BO183:'(B) FO'!BR183),"Yes","")</f>
        <v/>
      </c>
      <c r="AC183" s="137" t="str">
        <f>IF('(B) FO'!AH183&gt;MAX('(B) FO'!AI183:'(B) FO'!AL183),"Yes","")</f>
        <v/>
      </c>
      <c r="AE183" s="137" t="str">
        <f>IF('(B) FO'!BN183&gt;(AVERAGE('(B) FO'!BO183:'(B) FO'!BR183)*2),"Yes","")</f>
        <v/>
      </c>
      <c r="AF183" s="137" t="str">
        <f>IF('(B) FO'!AH183&gt;(AVERAGE('(B) FO'!AI183:'(B) FO'!AL183)*2),"Yes","")</f>
        <v/>
      </c>
      <c r="AH183" s="137" t="str">
        <f>IF('(B) FO'!C183&gt;MAX('(B) FO'!D183:'(B) FO'!G183),"Yes","")</f>
        <v>Yes</v>
      </c>
      <c r="AI183" s="137" t="str">
        <f>IF('(B) FO'!C183&lt;MIN('(B) FO'!D183:'(B) FO'!G183),"Yes","")</f>
        <v/>
      </c>
    </row>
    <row r="184" spans="1:35" x14ac:dyDescent="0.3">
      <c r="A184" s="137" t="str">
        <f>'FOD (ALL)'!B184</f>
        <v>HINDPETRO</v>
      </c>
      <c r="B184" s="146">
        <f>'FOD (ALL)'!C184</f>
        <v>44007</v>
      </c>
      <c r="C184" s="137" t="str">
        <f>'(B) FO'!H184</f>
        <v>Y</v>
      </c>
      <c r="D184" s="137" t="str">
        <f>'(B) FO'!I184</f>
        <v>Y</v>
      </c>
      <c r="E184" s="137" t="str">
        <f>'(B) FO'!J184</f>
        <v>Y</v>
      </c>
      <c r="F184" s="137" t="str">
        <f>'(B) FO'!K184</f>
        <v>N</v>
      </c>
      <c r="H184" s="137" t="str">
        <f>'(B) FO'!AM184</f>
        <v>Y</v>
      </c>
      <c r="I184" s="137" t="str">
        <f>'(B) FO'!AN184</f>
        <v>Y</v>
      </c>
      <c r="J184" s="137" t="str">
        <f>'(B) FO'!AO184</f>
        <v>Y</v>
      </c>
      <c r="K184" s="137" t="str">
        <f>'(B) FO'!AP184</f>
        <v>Y</v>
      </c>
      <c r="M184" s="137" t="str">
        <f>'(B) FO'!BS184</f>
        <v>Y</v>
      </c>
      <c r="N184" s="137" t="str">
        <f>'(B) FO'!BT184</f>
        <v>Y</v>
      </c>
      <c r="O184" s="137" t="str">
        <f>'(B) FO'!BU184</f>
        <v>Y</v>
      </c>
      <c r="P184" s="137" t="str">
        <f>'(B) FO'!BV184</f>
        <v>Y</v>
      </c>
      <c r="R184" s="137" t="str">
        <f>'(B) FO'!BC184</f>
        <v>Y</v>
      </c>
      <c r="S184" s="137" t="str">
        <f>'(B) FO'!BD184</f>
        <v>Y</v>
      </c>
      <c r="T184" s="137" t="str">
        <f>'(B) FO'!BE184</f>
        <v>Y</v>
      </c>
      <c r="U184" s="137" t="str">
        <f>'(B) FO'!BF184</f>
        <v>Y</v>
      </c>
      <c r="W184" s="137">
        <f>'(B) FO'!C184</f>
        <v>178.75</v>
      </c>
      <c r="X184" s="137">
        <f>'(B) FO'!X184</f>
        <v>183.45</v>
      </c>
      <c r="Y184" s="137">
        <f>'(B) FO'!AC184</f>
        <v>177</v>
      </c>
      <c r="Z184" s="137">
        <f>('(B) FO'!X184+'(B) FO'!AC184+'(B) FO'!C184)/3</f>
        <v>179.73333333333335</v>
      </c>
      <c r="AB184" s="137" t="str">
        <f>IF('(B) FO'!BN184&gt;MAX('(B) FO'!BO184:'(B) FO'!BR184),"Yes","")</f>
        <v>Yes</v>
      </c>
      <c r="AC184" s="137" t="str">
        <f>IF('(B) FO'!AH184&gt;MAX('(B) FO'!AI184:'(B) FO'!AL184),"Yes","")</f>
        <v>Yes</v>
      </c>
      <c r="AE184" s="137" t="str">
        <f>IF('(B) FO'!BN184&gt;(AVERAGE('(B) FO'!BO184:'(B) FO'!BR184)*2),"Yes","")</f>
        <v>Yes</v>
      </c>
      <c r="AF184" s="137" t="str">
        <f>IF('(B) FO'!AH184&gt;(AVERAGE('(B) FO'!AI184:'(B) FO'!AL184)*2),"Yes","")</f>
        <v/>
      </c>
      <c r="AH184" s="137" t="str">
        <f>IF('(B) FO'!C184&gt;MAX('(B) FO'!D184:'(B) FO'!G184),"Yes","")</f>
        <v>Yes</v>
      </c>
      <c r="AI184" s="137" t="str">
        <f>IF('(B) FO'!C184&lt;MIN('(B) FO'!D184:'(B) FO'!G184),"Yes","")</f>
        <v/>
      </c>
    </row>
    <row r="185" spans="1:35" x14ac:dyDescent="0.3">
      <c r="A185" s="137" t="str">
        <f>'FOD (ALL)'!B185</f>
        <v>HINDPETRO</v>
      </c>
      <c r="B185" s="146">
        <f>'FOD (ALL)'!C185</f>
        <v>44042</v>
      </c>
      <c r="C185" s="137" t="str">
        <f>'(B) FO'!H185</f>
        <v>Y</v>
      </c>
      <c r="D185" s="137" t="str">
        <f>'(B) FO'!I185</f>
        <v>Y</v>
      </c>
      <c r="E185" s="137" t="str">
        <f>'(B) FO'!J185</f>
        <v>Y</v>
      </c>
      <c r="F185" s="137" t="str">
        <f>'(B) FO'!K185</f>
        <v>Y</v>
      </c>
      <c r="H185" s="137" t="str">
        <f>'(B) FO'!AM185</f>
        <v>Y</v>
      </c>
      <c r="I185" s="137" t="str">
        <f>'(B) FO'!AN185</f>
        <v>Y</v>
      </c>
      <c r="J185" s="137" t="str">
        <f>'(B) FO'!AO185</f>
        <v>Y</v>
      </c>
      <c r="K185" s="137" t="str">
        <f>'(B) FO'!AP185</f>
        <v>Y</v>
      </c>
      <c r="M185" s="137" t="str">
        <f>'(B) FO'!BS185</f>
        <v>N</v>
      </c>
      <c r="N185" s="137" t="str">
        <f>'(B) FO'!BT185</f>
        <v>N</v>
      </c>
      <c r="O185" s="137" t="str">
        <f>'(B) FO'!BU185</f>
        <v>Y</v>
      </c>
      <c r="P185" s="137" t="str">
        <f>'(B) FO'!BV185</f>
        <v>N</v>
      </c>
      <c r="R185" s="137" t="str">
        <f>'(B) FO'!BC185</f>
        <v>N</v>
      </c>
      <c r="S185" s="137" t="str">
        <f>'(B) FO'!BD185</f>
        <v>N</v>
      </c>
      <c r="T185" s="137" t="str">
        <f>'(B) FO'!BE185</f>
        <v>Y</v>
      </c>
      <c r="U185" s="137" t="str">
        <f>'(B) FO'!BF185</f>
        <v>N</v>
      </c>
      <c r="W185" s="137">
        <f>'(B) FO'!C185</f>
        <v>183.65</v>
      </c>
      <c r="X185" s="137">
        <f>'(B) FO'!X185</f>
        <v>0</v>
      </c>
      <c r="Y185" s="137">
        <f>'(B) FO'!AC185</f>
        <v>0</v>
      </c>
      <c r="Z185" s="137">
        <f>('(B) FO'!X185+'(B) FO'!AC185+'(B) FO'!C185)/3</f>
        <v>61.216666666666669</v>
      </c>
      <c r="AB185" s="137" t="str">
        <f>IF('(B) FO'!BN185&gt;MAX('(B) FO'!BO185:'(B) FO'!BR185),"Yes","")</f>
        <v/>
      </c>
      <c r="AC185" s="137" t="str">
        <f>IF('(B) FO'!AH185&gt;MAX('(B) FO'!AI185:'(B) FO'!AL185),"Yes","")</f>
        <v/>
      </c>
      <c r="AE185" s="137" t="str">
        <f>IF('(B) FO'!BN185&gt;(AVERAGE('(B) FO'!BO185:'(B) FO'!BR185)*2),"Yes","")</f>
        <v/>
      </c>
      <c r="AF185" s="137" t="str">
        <f>IF('(B) FO'!AH185&gt;(AVERAGE('(B) FO'!AI185:'(B) FO'!AL185)*2),"Yes","")</f>
        <v/>
      </c>
      <c r="AH185" s="137" t="str">
        <f>IF('(B) FO'!C185&gt;MAX('(B) FO'!D185:'(B) FO'!G185),"Yes","")</f>
        <v>Yes</v>
      </c>
      <c r="AI185" s="137" t="str">
        <f>IF('(B) FO'!C185&lt;MIN('(B) FO'!D185:'(B) FO'!G185),"Yes","")</f>
        <v/>
      </c>
    </row>
    <row r="186" spans="1:35" x14ac:dyDescent="0.3">
      <c r="A186" s="137" t="str">
        <f>'FOD (ALL)'!B186</f>
        <v>HINDUNILVR</v>
      </c>
      <c r="B186" s="146">
        <f>'FOD (ALL)'!C186</f>
        <v>43979</v>
      </c>
      <c r="C186" s="137" t="str">
        <f>'(B) FO'!H186</f>
        <v>Y</v>
      </c>
      <c r="D186" s="137" t="str">
        <f>'(B) FO'!I186</f>
        <v>N</v>
      </c>
      <c r="E186" s="137" t="str">
        <f>'(B) FO'!J186</f>
        <v>Y</v>
      </c>
      <c r="F186" s="137" t="str">
        <f>'(B) FO'!K186</f>
        <v>N</v>
      </c>
      <c r="H186" s="137" t="str">
        <f>'(B) FO'!AM186</f>
        <v>N</v>
      </c>
      <c r="I186" s="137" t="str">
        <f>'(B) FO'!AN186</f>
        <v>Y</v>
      </c>
      <c r="J186" s="137" t="str">
        <f>'(B) FO'!AO186</f>
        <v>Y</v>
      </c>
      <c r="K186" s="137" t="str">
        <f>'(B) FO'!AP186</f>
        <v>Y</v>
      </c>
      <c r="M186" s="137" t="str">
        <f>'(B) FO'!BS186</f>
        <v>Y</v>
      </c>
      <c r="N186" s="137" t="str">
        <f>'(B) FO'!BT186</f>
        <v>Y</v>
      </c>
      <c r="O186" s="137" t="str">
        <f>'(B) FO'!BU186</f>
        <v>N</v>
      </c>
      <c r="P186" s="137" t="str">
        <f>'(B) FO'!BV186</f>
        <v>N</v>
      </c>
      <c r="R186" s="137" t="str">
        <f>'(B) FO'!BC186</f>
        <v>Y</v>
      </c>
      <c r="S186" s="137" t="str">
        <f>'(B) FO'!BD186</f>
        <v>Y</v>
      </c>
      <c r="T186" s="137" t="str">
        <f>'(B) FO'!BE186</f>
        <v>N</v>
      </c>
      <c r="U186" s="137" t="str">
        <f>'(B) FO'!BF186</f>
        <v>N</v>
      </c>
      <c r="W186" s="137">
        <f>'(B) FO'!C186</f>
        <v>1992.7</v>
      </c>
      <c r="X186" s="137">
        <f>'(B) FO'!X186</f>
        <v>1999.5</v>
      </c>
      <c r="Y186" s="137">
        <f>'(B) FO'!AC186</f>
        <v>1962.55</v>
      </c>
      <c r="Z186" s="137">
        <f>('(B) FO'!X186+'(B) FO'!AC186+'(B) FO'!C186)/3</f>
        <v>1984.9166666666667</v>
      </c>
      <c r="AB186" s="137" t="str">
        <f>IF('(B) FO'!BN186&gt;MAX('(B) FO'!BO186:'(B) FO'!BR186),"Yes","")</f>
        <v/>
      </c>
      <c r="AC186" s="137" t="str">
        <f>IF('(B) FO'!AH186&gt;MAX('(B) FO'!AI186:'(B) FO'!AL186),"Yes","")</f>
        <v/>
      </c>
      <c r="AE186" s="137" t="str">
        <f>IF('(B) FO'!BN186&gt;(AVERAGE('(B) FO'!BO186:'(B) FO'!BR186)*2),"Yes","")</f>
        <v/>
      </c>
      <c r="AF186" s="137" t="str">
        <f>IF('(B) FO'!AH186&gt;(AVERAGE('(B) FO'!AI186:'(B) FO'!AL186)*2),"Yes","")</f>
        <v/>
      </c>
      <c r="AH186" s="137" t="str">
        <f>IF('(B) FO'!C186&gt;MAX('(B) FO'!D186:'(B) FO'!G186),"Yes","")</f>
        <v/>
      </c>
      <c r="AI186" s="137" t="str">
        <f>IF('(B) FO'!C186&lt;MIN('(B) FO'!D186:'(B) FO'!G186),"Yes","")</f>
        <v/>
      </c>
    </row>
    <row r="187" spans="1:35" x14ac:dyDescent="0.3">
      <c r="A187" s="137" t="str">
        <f>'FOD (ALL)'!B187</f>
        <v>HINDUNILVR</v>
      </c>
      <c r="B187" s="146">
        <f>'FOD (ALL)'!C187</f>
        <v>44007</v>
      </c>
      <c r="C187" s="137" t="str">
        <f>'(B) FO'!H187</f>
        <v>Y</v>
      </c>
      <c r="D187" s="137" t="str">
        <f>'(B) FO'!I187</f>
        <v>N</v>
      </c>
      <c r="E187" s="137" t="str">
        <f>'(B) FO'!J187</f>
        <v>Y</v>
      </c>
      <c r="F187" s="137" t="str">
        <f>'(B) FO'!K187</f>
        <v>N</v>
      </c>
      <c r="H187" s="137" t="str">
        <f>'(B) FO'!AM187</f>
        <v>Y</v>
      </c>
      <c r="I187" s="137" t="str">
        <f>'(B) FO'!AN187</f>
        <v>Y</v>
      </c>
      <c r="J187" s="137" t="str">
        <f>'(B) FO'!AO187</f>
        <v>Y</v>
      </c>
      <c r="K187" s="137" t="str">
        <f>'(B) FO'!AP187</f>
        <v>Y</v>
      </c>
      <c r="M187" s="137" t="str">
        <f>'(B) FO'!BS187</f>
        <v>Y</v>
      </c>
      <c r="N187" s="137" t="str">
        <f>'(B) FO'!BT187</f>
        <v>Y</v>
      </c>
      <c r="O187" s="137" t="str">
        <f>'(B) FO'!BU187</f>
        <v>N</v>
      </c>
      <c r="P187" s="137" t="str">
        <f>'(B) FO'!BV187</f>
        <v>Y</v>
      </c>
      <c r="R187" s="137" t="str">
        <f>'(B) FO'!BC187</f>
        <v>Y</v>
      </c>
      <c r="S187" s="137" t="str">
        <f>'(B) FO'!BD187</f>
        <v>Y</v>
      </c>
      <c r="T187" s="137" t="str">
        <f>'(B) FO'!BE187</f>
        <v>N</v>
      </c>
      <c r="U187" s="137" t="str">
        <f>'(B) FO'!BF187</f>
        <v>Y</v>
      </c>
      <c r="W187" s="137">
        <f>'(B) FO'!C187</f>
        <v>1988.1</v>
      </c>
      <c r="X187" s="137">
        <f>'(B) FO'!X187</f>
        <v>1996</v>
      </c>
      <c r="Y187" s="137">
        <f>'(B) FO'!AC187</f>
        <v>1959</v>
      </c>
      <c r="Z187" s="137">
        <f>('(B) FO'!X187+'(B) FO'!AC187+'(B) FO'!C187)/3</f>
        <v>1981.0333333333335</v>
      </c>
      <c r="AB187" s="137" t="str">
        <f>IF('(B) FO'!BN187&gt;MAX('(B) FO'!BO187:'(B) FO'!BR187),"Yes","")</f>
        <v>Yes</v>
      </c>
      <c r="AC187" s="137" t="str">
        <f>IF('(B) FO'!AH187&gt;MAX('(B) FO'!AI187:'(B) FO'!AL187),"Yes","")</f>
        <v>Yes</v>
      </c>
      <c r="AE187" s="137" t="str">
        <f>IF('(B) FO'!BN187&gt;(AVERAGE('(B) FO'!BO187:'(B) FO'!BR187)*2),"Yes","")</f>
        <v>Yes</v>
      </c>
      <c r="AF187" s="137" t="str">
        <f>IF('(B) FO'!AH187&gt;(AVERAGE('(B) FO'!AI187:'(B) FO'!AL187)*2),"Yes","")</f>
        <v>Yes</v>
      </c>
      <c r="AH187" s="137" t="str">
        <f>IF('(B) FO'!C187&gt;MAX('(B) FO'!D187:'(B) FO'!G187),"Yes","")</f>
        <v/>
      </c>
      <c r="AI187" s="137" t="str">
        <f>IF('(B) FO'!C187&lt;MIN('(B) FO'!D187:'(B) FO'!G187),"Yes","")</f>
        <v/>
      </c>
    </row>
    <row r="188" spans="1:35" x14ac:dyDescent="0.3">
      <c r="A188" s="137" t="str">
        <f>'FOD (ALL)'!B188</f>
        <v>HINDUNILVR</v>
      </c>
      <c r="B188" s="146">
        <f>'FOD (ALL)'!C188</f>
        <v>44042</v>
      </c>
      <c r="C188" s="137" t="str">
        <f>'(B) FO'!H188</f>
        <v>Y</v>
      </c>
      <c r="D188" s="137" t="str">
        <f>'(B) FO'!I188</f>
        <v>N</v>
      </c>
      <c r="E188" s="137" t="str">
        <f>'(B) FO'!J188</f>
        <v>Y</v>
      </c>
      <c r="F188" s="137" t="str">
        <f>'(B) FO'!K188</f>
        <v>N</v>
      </c>
      <c r="H188" s="137" t="str">
        <f>'(B) FO'!AM188</f>
        <v>Y</v>
      </c>
      <c r="I188" s="137" t="str">
        <f>'(B) FO'!AN188</f>
        <v>Y</v>
      </c>
      <c r="J188" s="137" t="str">
        <f>'(B) FO'!AO188</f>
        <v>Y</v>
      </c>
      <c r="K188" s="137" t="str">
        <f>'(B) FO'!AP188</f>
        <v>Y</v>
      </c>
      <c r="M188" s="137" t="str">
        <f>'(B) FO'!BS188</f>
        <v>N</v>
      </c>
      <c r="N188" s="137" t="str">
        <f>'(B) FO'!BT188</f>
        <v>Y</v>
      </c>
      <c r="O188" s="137" t="str">
        <f>'(B) FO'!BU188</f>
        <v>Y</v>
      </c>
      <c r="P188" s="137" t="str">
        <f>'(B) FO'!BV188</f>
        <v>Y</v>
      </c>
      <c r="R188" s="137" t="str">
        <f>'(B) FO'!BC188</f>
        <v>N</v>
      </c>
      <c r="S188" s="137" t="str">
        <f>'(B) FO'!BD188</f>
        <v>Y</v>
      </c>
      <c r="T188" s="137" t="str">
        <f>'(B) FO'!BE188</f>
        <v>Y</v>
      </c>
      <c r="U188" s="137" t="str">
        <f>'(B) FO'!BF188</f>
        <v>Y</v>
      </c>
      <c r="W188" s="137">
        <f>'(B) FO'!C188</f>
        <v>1993.8</v>
      </c>
      <c r="X188" s="137">
        <f>'(B) FO'!X188</f>
        <v>1999.85</v>
      </c>
      <c r="Y188" s="137">
        <f>'(B) FO'!AC188</f>
        <v>1965.9</v>
      </c>
      <c r="Z188" s="137">
        <f>('(B) FO'!X188+'(B) FO'!AC188+'(B) FO'!C188)/3</f>
        <v>1986.5166666666667</v>
      </c>
      <c r="AB188" s="137" t="str">
        <f>IF('(B) FO'!BN188&gt;MAX('(B) FO'!BO188:'(B) FO'!BR188),"Yes","")</f>
        <v/>
      </c>
      <c r="AC188" s="137" t="str">
        <f>IF('(B) FO'!AH188&gt;MAX('(B) FO'!AI188:'(B) FO'!AL188),"Yes","")</f>
        <v>Yes</v>
      </c>
      <c r="AE188" s="137" t="str">
        <f>IF('(B) FO'!BN188&gt;(AVERAGE('(B) FO'!BO188:'(B) FO'!BR188)*2),"Yes","")</f>
        <v/>
      </c>
      <c r="AF188" s="137" t="str">
        <f>IF('(B) FO'!AH188&gt;(AVERAGE('(B) FO'!AI188:'(B) FO'!AL188)*2),"Yes","")</f>
        <v/>
      </c>
      <c r="AH188" s="137" t="str">
        <f>IF('(B) FO'!C188&gt;MAX('(B) FO'!D188:'(B) FO'!G188),"Yes","")</f>
        <v/>
      </c>
      <c r="AI188" s="137" t="str">
        <f>IF('(B) FO'!C188&lt;MIN('(B) FO'!D188:'(B) FO'!G188),"Yes","")</f>
        <v/>
      </c>
    </row>
    <row r="189" spans="1:35" x14ac:dyDescent="0.3">
      <c r="A189" s="137" t="str">
        <f>'FOD (ALL)'!B189</f>
        <v>IBULHSGFIN</v>
      </c>
      <c r="B189" s="146">
        <f>'FOD (ALL)'!C189</f>
        <v>43979</v>
      </c>
      <c r="C189" s="137" t="str">
        <f>'(B) FO'!H189</f>
        <v>N</v>
      </c>
      <c r="D189" s="137" t="str">
        <f>'(B) FO'!I189</f>
        <v>N</v>
      </c>
      <c r="E189" s="137" t="str">
        <f>'(B) FO'!J189</f>
        <v>Y</v>
      </c>
      <c r="F189" s="137" t="str">
        <f>'(B) FO'!K189</f>
        <v>Y</v>
      </c>
      <c r="H189" s="137" t="str">
        <f>'(B) FO'!AM189</f>
        <v>Y</v>
      </c>
      <c r="I189" s="137" t="str">
        <f>'(B) FO'!AN189</f>
        <v>N</v>
      </c>
      <c r="J189" s="137" t="str">
        <f>'(B) FO'!AO189</f>
        <v>Y</v>
      </c>
      <c r="K189" s="137" t="str">
        <f>'(B) FO'!AP189</f>
        <v>Y</v>
      </c>
      <c r="M189" s="137" t="str">
        <f>'(B) FO'!BS189</f>
        <v>Y</v>
      </c>
      <c r="N189" s="137" t="str">
        <f>'(B) FO'!BT189</f>
        <v>N</v>
      </c>
      <c r="O189" s="137" t="str">
        <f>'(B) FO'!BU189</f>
        <v>Y</v>
      </c>
      <c r="P189" s="137" t="str">
        <f>'(B) FO'!BV189</f>
        <v>N</v>
      </c>
      <c r="R189" s="137" t="str">
        <f>'(B) FO'!BC189</f>
        <v>Y</v>
      </c>
      <c r="S189" s="137" t="str">
        <f>'(B) FO'!BD189</f>
        <v>N</v>
      </c>
      <c r="T189" s="137" t="str">
        <f>'(B) FO'!BE189</f>
        <v>Y</v>
      </c>
      <c r="U189" s="137" t="str">
        <f>'(B) FO'!BF189</f>
        <v>N</v>
      </c>
      <c r="W189" s="137">
        <f>'(B) FO'!C189</f>
        <v>113.55</v>
      </c>
      <c r="X189" s="137">
        <f>'(B) FO'!X189</f>
        <v>122.65</v>
      </c>
      <c r="Y189" s="137">
        <f>'(B) FO'!AC189</f>
        <v>110.65</v>
      </c>
      <c r="Z189" s="137">
        <f>('(B) FO'!X189+'(B) FO'!AC189+'(B) FO'!C189)/3</f>
        <v>115.61666666666667</v>
      </c>
      <c r="AB189" s="137" t="str">
        <f>IF('(B) FO'!BN189&gt;MAX('(B) FO'!BO189:'(B) FO'!BR189),"Yes","")</f>
        <v/>
      </c>
      <c r="AC189" s="137" t="str">
        <f>IF('(B) FO'!AH189&gt;MAX('(B) FO'!AI189:'(B) FO'!AL189),"Yes","")</f>
        <v/>
      </c>
      <c r="AE189" s="137" t="str">
        <f>IF('(B) FO'!BN189&gt;(AVERAGE('(B) FO'!BO189:'(B) FO'!BR189)*2),"Yes","")</f>
        <v/>
      </c>
      <c r="AF189" s="137" t="str">
        <f>IF('(B) FO'!AH189&gt;(AVERAGE('(B) FO'!AI189:'(B) FO'!AL189)*2),"Yes","")</f>
        <v/>
      </c>
      <c r="AH189" s="137" t="str">
        <f>IF('(B) FO'!C189&gt;MAX('(B) FO'!D189:'(B) FO'!G189),"Yes","")</f>
        <v/>
      </c>
      <c r="AI189" s="137" t="str">
        <f>IF('(B) FO'!C189&lt;MIN('(B) FO'!D189:'(B) FO'!G189),"Yes","")</f>
        <v>Yes</v>
      </c>
    </row>
    <row r="190" spans="1:35" x14ac:dyDescent="0.3">
      <c r="A190" s="137" t="str">
        <f>'FOD (ALL)'!B190</f>
        <v>IBULHSGFIN</v>
      </c>
      <c r="B190" s="146">
        <f>'FOD (ALL)'!C190</f>
        <v>44007</v>
      </c>
      <c r="C190" s="137" t="str">
        <f>'(B) FO'!H190</f>
        <v>N</v>
      </c>
      <c r="D190" s="137" t="str">
        <f>'(B) FO'!I190</f>
        <v>N</v>
      </c>
      <c r="E190" s="137" t="str">
        <f>'(B) FO'!J190</f>
        <v>Y</v>
      </c>
      <c r="F190" s="137" t="str">
        <f>'(B) FO'!K190</f>
        <v>Y</v>
      </c>
      <c r="H190" s="137" t="str">
        <f>'(B) FO'!AM190</f>
        <v>Y</v>
      </c>
      <c r="I190" s="137" t="str">
        <f>'(B) FO'!AN190</f>
        <v>Y</v>
      </c>
      <c r="J190" s="137" t="str">
        <f>'(B) FO'!AO190</f>
        <v>Y</v>
      </c>
      <c r="K190" s="137" t="str">
        <f>'(B) FO'!AP190</f>
        <v>Y</v>
      </c>
      <c r="M190" s="137" t="str">
        <f>'(B) FO'!BS190</f>
        <v>Y</v>
      </c>
      <c r="N190" s="137" t="str">
        <f>'(B) FO'!BT190</f>
        <v>N</v>
      </c>
      <c r="O190" s="137" t="str">
        <f>'(B) FO'!BU190</f>
        <v>Y</v>
      </c>
      <c r="P190" s="137" t="str">
        <f>'(B) FO'!BV190</f>
        <v>Y</v>
      </c>
      <c r="R190" s="137" t="str">
        <f>'(B) FO'!BC190</f>
        <v>Y</v>
      </c>
      <c r="S190" s="137" t="str">
        <f>'(B) FO'!BD190</f>
        <v>N</v>
      </c>
      <c r="T190" s="137" t="str">
        <f>'(B) FO'!BE190</f>
        <v>Y</v>
      </c>
      <c r="U190" s="137" t="str">
        <f>'(B) FO'!BF190</f>
        <v>Y</v>
      </c>
      <c r="W190" s="137">
        <f>'(B) FO'!C190</f>
        <v>109.05</v>
      </c>
      <c r="X190" s="137">
        <f>'(B) FO'!X190</f>
        <v>118.9</v>
      </c>
      <c r="Y190" s="137">
        <f>'(B) FO'!AC190</f>
        <v>106</v>
      </c>
      <c r="Z190" s="137">
        <f>('(B) FO'!X190+'(B) FO'!AC190+'(B) FO'!C190)/3</f>
        <v>111.31666666666666</v>
      </c>
      <c r="AB190" s="137" t="str">
        <f>IF('(B) FO'!BN190&gt;MAX('(B) FO'!BO190:'(B) FO'!BR190),"Yes","")</f>
        <v>Yes</v>
      </c>
      <c r="AC190" s="137" t="str">
        <f>IF('(B) FO'!AH190&gt;MAX('(B) FO'!AI190:'(B) FO'!AL190),"Yes","")</f>
        <v>Yes</v>
      </c>
      <c r="AE190" s="137" t="str">
        <f>IF('(B) FO'!BN190&gt;(AVERAGE('(B) FO'!BO190:'(B) FO'!BR190)*2),"Yes","")</f>
        <v>Yes</v>
      </c>
      <c r="AF190" s="137" t="str">
        <f>IF('(B) FO'!AH190&gt;(AVERAGE('(B) FO'!AI190:'(B) FO'!AL190)*2),"Yes","")</f>
        <v/>
      </c>
      <c r="AH190" s="137" t="str">
        <f>IF('(B) FO'!C190&gt;MAX('(B) FO'!D190:'(B) FO'!G190),"Yes","")</f>
        <v/>
      </c>
      <c r="AI190" s="137" t="str">
        <f>IF('(B) FO'!C190&lt;MIN('(B) FO'!D190:'(B) FO'!G190),"Yes","")</f>
        <v>Yes</v>
      </c>
    </row>
    <row r="191" spans="1:35" x14ac:dyDescent="0.3">
      <c r="A191" s="137" t="str">
        <f>'FOD (ALL)'!B191</f>
        <v>IBULHSGFIN</v>
      </c>
      <c r="B191" s="146">
        <f>'FOD (ALL)'!C191</f>
        <v>44042</v>
      </c>
      <c r="C191" s="137" t="str">
        <f>'(B) FO'!H191</f>
        <v>Y</v>
      </c>
      <c r="D191" s="137" t="str">
        <f>'(B) FO'!I191</f>
        <v>N</v>
      </c>
      <c r="E191" s="137" t="str">
        <f>'(B) FO'!J191</f>
        <v>Y</v>
      </c>
      <c r="F191" s="137" t="str">
        <f>'(B) FO'!K191</f>
        <v>N</v>
      </c>
      <c r="H191" s="137" t="str">
        <f>'(B) FO'!AM191</f>
        <v>Y</v>
      </c>
      <c r="I191" s="137" t="str">
        <f>'(B) FO'!AN191</f>
        <v>Y</v>
      </c>
      <c r="J191" s="137" t="str">
        <f>'(B) FO'!AO191</f>
        <v>Y</v>
      </c>
      <c r="K191" s="137" t="str">
        <f>'(B) FO'!AP191</f>
        <v>Y</v>
      </c>
      <c r="M191" s="137" t="str">
        <f>'(B) FO'!BS191</f>
        <v>Y</v>
      </c>
      <c r="N191" s="137" t="str">
        <f>'(B) FO'!BT191</f>
        <v>Y</v>
      </c>
      <c r="O191" s="137" t="str">
        <f>'(B) FO'!BU191</f>
        <v>N</v>
      </c>
      <c r="P191" s="137" t="str">
        <f>'(B) FO'!BV191</f>
        <v>Y</v>
      </c>
      <c r="R191" s="137" t="str">
        <f>'(B) FO'!BC191</f>
        <v>Y</v>
      </c>
      <c r="S191" s="137" t="str">
        <f>'(B) FO'!BD191</f>
        <v>Y</v>
      </c>
      <c r="T191" s="137" t="str">
        <f>'(B) FO'!BE191</f>
        <v>N</v>
      </c>
      <c r="U191" s="137" t="str">
        <f>'(B) FO'!BF191</f>
        <v>Y</v>
      </c>
      <c r="W191" s="137">
        <f>'(B) FO'!C191</f>
        <v>116.6</v>
      </c>
      <c r="X191" s="137">
        <f>'(B) FO'!X191</f>
        <v>115</v>
      </c>
      <c r="Y191" s="137">
        <f>'(B) FO'!AC191</f>
        <v>114.2</v>
      </c>
      <c r="Z191" s="137">
        <f>('(B) FO'!X191+'(B) FO'!AC191+'(B) FO'!C191)/3</f>
        <v>115.26666666666665</v>
      </c>
      <c r="AB191" s="137" t="str">
        <f>IF('(B) FO'!BN191&gt;MAX('(B) FO'!BO191:'(B) FO'!BR191),"Yes","")</f>
        <v/>
      </c>
      <c r="AC191" s="137" t="str">
        <f>IF('(B) FO'!AH191&gt;MAX('(B) FO'!AI191:'(B) FO'!AL191),"Yes","")</f>
        <v>Yes</v>
      </c>
      <c r="AE191" s="137" t="str">
        <f>IF('(B) FO'!BN191&gt;(AVERAGE('(B) FO'!BO191:'(B) FO'!BR191)*2),"Yes","")</f>
        <v/>
      </c>
      <c r="AF191" s="137" t="str">
        <f>IF('(B) FO'!AH191&gt;(AVERAGE('(B) FO'!AI191:'(B) FO'!AL191)*2),"Yes","")</f>
        <v/>
      </c>
      <c r="AH191" s="137" t="str">
        <f>IF('(B) FO'!C191&gt;MAX('(B) FO'!D191:'(B) FO'!G191),"Yes","")</f>
        <v/>
      </c>
      <c r="AI191" s="137" t="str">
        <f>IF('(B) FO'!C191&lt;MIN('(B) FO'!D191:'(B) FO'!G191),"Yes","")</f>
        <v/>
      </c>
    </row>
    <row r="192" spans="1:35" x14ac:dyDescent="0.3">
      <c r="A192" s="137" t="str">
        <f>'FOD (ALL)'!B192</f>
        <v>ICICIBANK</v>
      </c>
      <c r="B192" s="146">
        <f>'FOD (ALL)'!C192</f>
        <v>43979</v>
      </c>
      <c r="C192" s="137" t="str">
        <f>'(B) FO'!H192</f>
        <v>N</v>
      </c>
      <c r="D192" s="137" t="str">
        <f>'(B) FO'!I192</f>
        <v>N</v>
      </c>
      <c r="E192" s="137" t="str">
        <f>'(B) FO'!J192</f>
        <v>Y</v>
      </c>
      <c r="F192" s="137" t="str">
        <f>'(B) FO'!K192</f>
        <v>Y</v>
      </c>
      <c r="H192" s="137" t="str">
        <f>'(B) FO'!AM192</f>
        <v>N</v>
      </c>
      <c r="I192" s="137" t="str">
        <f>'(B) FO'!AN192</f>
        <v>N</v>
      </c>
      <c r="J192" s="137" t="str">
        <f>'(B) FO'!AO192</f>
        <v>Y</v>
      </c>
      <c r="K192" s="137" t="str">
        <f>'(B) FO'!AP192</f>
        <v>N</v>
      </c>
      <c r="M192" s="137" t="str">
        <f>'(B) FO'!BS192</f>
        <v>Y</v>
      </c>
      <c r="N192" s="137" t="str">
        <f>'(B) FO'!BT192</f>
        <v>Y</v>
      </c>
      <c r="O192" s="137" t="str">
        <f>'(B) FO'!BU192</f>
        <v>N</v>
      </c>
      <c r="P192" s="137" t="str">
        <f>'(B) FO'!BV192</f>
        <v>Y</v>
      </c>
      <c r="R192" s="137" t="str">
        <f>'(B) FO'!BC192</f>
        <v>Y</v>
      </c>
      <c r="S192" s="137" t="str">
        <f>'(B) FO'!BD192</f>
        <v>Y</v>
      </c>
      <c r="T192" s="137" t="str">
        <f>'(B) FO'!BE192</f>
        <v>N</v>
      </c>
      <c r="U192" s="137" t="str">
        <f>'(B) FO'!BF192</f>
        <v>Y</v>
      </c>
      <c r="W192" s="137">
        <f>'(B) FO'!C192</f>
        <v>291.10000000000002</v>
      </c>
      <c r="X192" s="137">
        <f>'(B) FO'!X192</f>
        <v>307.5</v>
      </c>
      <c r="Y192" s="137">
        <f>'(B) FO'!AC192</f>
        <v>286</v>
      </c>
      <c r="Z192" s="137">
        <f>('(B) FO'!X192+'(B) FO'!AC192+'(B) FO'!C192)/3</f>
        <v>294.86666666666667</v>
      </c>
      <c r="AB192" s="137" t="str">
        <f>IF('(B) FO'!BN192&gt;MAX('(B) FO'!BO192:'(B) FO'!BR192),"Yes","")</f>
        <v>Yes</v>
      </c>
      <c r="AC192" s="137" t="str">
        <f>IF('(B) FO'!AH192&gt;MAX('(B) FO'!AI192:'(B) FO'!AL192),"Yes","")</f>
        <v/>
      </c>
      <c r="AE192" s="137" t="str">
        <f>IF('(B) FO'!BN192&gt;(AVERAGE('(B) FO'!BO192:'(B) FO'!BR192)*2),"Yes","")</f>
        <v/>
      </c>
      <c r="AF192" s="137" t="str">
        <f>IF('(B) FO'!AH192&gt;(AVERAGE('(B) FO'!AI192:'(B) FO'!AL192)*2),"Yes","")</f>
        <v/>
      </c>
      <c r="AH192" s="137" t="str">
        <f>IF('(B) FO'!C192&gt;MAX('(B) FO'!D192:'(B) FO'!G192),"Yes","")</f>
        <v/>
      </c>
      <c r="AI192" s="137" t="str">
        <f>IF('(B) FO'!C192&lt;MIN('(B) FO'!D192:'(B) FO'!G192),"Yes","")</f>
        <v>Yes</v>
      </c>
    </row>
    <row r="193" spans="1:35" x14ac:dyDescent="0.3">
      <c r="A193" s="137" t="str">
        <f>'FOD (ALL)'!B193</f>
        <v>ICICIBANK</v>
      </c>
      <c r="B193" s="146">
        <f>'FOD (ALL)'!C193</f>
        <v>44007</v>
      </c>
      <c r="C193" s="137" t="str">
        <f>'(B) FO'!H193</f>
        <v>N</v>
      </c>
      <c r="D193" s="137" t="str">
        <f>'(B) FO'!I193</f>
        <v>N</v>
      </c>
      <c r="E193" s="137" t="str">
        <f>'(B) FO'!J193</f>
        <v>Y</v>
      </c>
      <c r="F193" s="137" t="str">
        <f>'(B) FO'!K193</f>
        <v>Y</v>
      </c>
      <c r="H193" s="137" t="str">
        <f>'(B) FO'!AM193</f>
        <v>Y</v>
      </c>
      <c r="I193" s="137" t="str">
        <f>'(B) FO'!AN193</f>
        <v>Y</v>
      </c>
      <c r="J193" s="137" t="str">
        <f>'(B) FO'!AO193</f>
        <v>Y</v>
      </c>
      <c r="K193" s="137" t="str">
        <f>'(B) FO'!AP193</f>
        <v>Y</v>
      </c>
      <c r="M193" s="137" t="str">
        <f>'(B) FO'!BS193</f>
        <v>Y</v>
      </c>
      <c r="N193" s="137" t="str">
        <f>'(B) FO'!BT193</f>
        <v>Y</v>
      </c>
      <c r="O193" s="137" t="str">
        <f>'(B) FO'!BU193</f>
        <v>Y</v>
      </c>
      <c r="P193" s="137" t="str">
        <f>'(B) FO'!BV193</f>
        <v>Y</v>
      </c>
      <c r="R193" s="137" t="str">
        <f>'(B) FO'!BC193</f>
        <v>Y</v>
      </c>
      <c r="S193" s="137" t="str">
        <f>'(B) FO'!BD193</f>
        <v>Y</v>
      </c>
      <c r="T193" s="137" t="str">
        <f>'(B) FO'!BE193</f>
        <v>Y</v>
      </c>
      <c r="U193" s="137" t="str">
        <f>'(B) FO'!BF193</f>
        <v>Y</v>
      </c>
      <c r="W193" s="137">
        <f>'(B) FO'!C193</f>
        <v>291.95</v>
      </c>
      <c r="X193" s="137">
        <f>'(B) FO'!X193</f>
        <v>308.14999999999998</v>
      </c>
      <c r="Y193" s="137">
        <f>'(B) FO'!AC193</f>
        <v>286.25</v>
      </c>
      <c r="Z193" s="137">
        <f>('(B) FO'!X193+'(B) FO'!AC193+'(B) FO'!C193)/3</f>
        <v>295.45</v>
      </c>
      <c r="AB193" s="137" t="str">
        <f>IF('(B) FO'!BN193&gt;MAX('(B) FO'!BO193:'(B) FO'!BR193),"Yes","")</f>
        <v>Yes</v>
      </c>
      <c r="AC193" s="137" t="str">
        <f>IF('(B) FO'!AH193&gt;MAX('(B) FO'!AI193:'(B) FO'!AL193),"Yes","")</f>
        <v>Yes</v>
      </c>
      <c r="AE193" s="137" t="str">
        <f>IF('(B) FO'!BN193&gt;(AVERAGE('(B) FO'!BO193:'(B) FO'!BR193)*2),"Yes","")</f>
        <v>Yes</v>
      </c>
      <c r="AF193" s="137" t="str">
        <f>IF('(B) FO'!AH193&gt;(AVERAGE('(B) FO'!AI193:'(B) FO'!AL193)*2),"Yes","")</f>
        <v>Yes</v>
      </c>
      <c r="AH193" s="137" t="str">
        <f>IF('(B) FO'!C193&gt;MAX('(B) FO'!D193:'(B) FO'!G193),"Yes","")</f>
        <v/>
      </c>
      <c r="AI193" s="137" t="str">
        <f>IF('(B) FO'!C193&lt;MIN('(B) FO'!D193:'(B) FO'!G193),"Yes","")</f>
        <v>Yes</v>
      </c>
    </row>
    <row r="194" spans="1:35" x14ac:dyDescent="0.3">
      <c r="A194" s="137" t="str">
        <f>'FOD (ALL)'!B194</f>
        <v>ICICIBANK</v>
      </c>
      <c r="B194" s="146">
        <f>'FOD (ALL)'!C194</f>
        <v>44042</v>
      </c>
      <c r="C194" s="137" t="str">
        <f>'(B) FO'!H194</f>
        <v>N</v>
      </c>
      <c r="D194" s="137" t="str">
        <f>'(B) FO'!I194</f>
        <v>N</v>
      </c>
      <c r="E194" s="137" t="str">
        <f>'(B) FO'!J194</f>
        <v>Y</v>
      </c>
      <c r="F194" s="137" t="str">
        <f>'(B) FO'!K194</f>
        <v>Y</v>
      </c>
      <c r="H194" s="137" t="str">
        <f>'(B) FO'!AM194</f>
        <v>Y</v>
      </c>
      <c r="I194" s="137" t="str">
        <f>'(B) FO'!AN194</f>
        <v>Y</v>
      </c>
      <c r="J194" s="137" t="str">
        <f>'(B) FO'!AO194</f>
        <v>N</v>
      </c>
      <c r="K194" s="137" t="str">
        <f>'(B) FO'!AP194</f>
        <v>Y</v>
      </c>
      <c r="M194" s="137" t="str">
        <f>'(B) FO'!BS194</f>
        <v>Y</v>
      </c>
      <c r="N194" s="137" t="str">
        <f>'(B) FO'!BT194</f>
        <v>N</v>
      </c>
      <c r="O194" s="137" t="str">
        <f>'(B) FO'!BU194</f>
        <v>N</v>
      </c>
      <c r="P194" s="137" t="str">
        <f>'(B) FO'!BV194</f>
        <v>N</v>
      </c>
      <c r="R194" s="137" t="str">
        <f>'(B) FO'!BC194</f>
        <v>Y</v>
      </c>
      <c r="S194" s="137" t="str">
        <f>'(B) FO'!BD194</f>
        <v>N</v>
      </c>
      <c r="T194" s="137" t="str">
        <f>'(B) FO'!BE194</f>
        <v>N</v>
      </c>
      <c r="U194" s="137" t="str">
        <f>'(B) FO'!BF194</f>
        <v>N</v>
      </c>
      <c r="W194" s="137">
        <f>'(B) FO'!C194</f>
        <v>293.3</v>
      </c>
      <c r="X194" s="137">
        <f>'(B) FO'!X194</f>
        <v>308</v>
      </c>
      <c r="Y194" s="137">
        <f>'(B) FO'!AC194</f>
        <v>287.35000000000002</v>
      </c>
      <c r="Z194" s="137">
        <f>('(B) FO'!X194+'(B) FO'!AC194+'(B) FO'!C194)/3</f>
        <v>296.2166666666667</v>
      </c>
      <c r="AB194" s="137" t="str">
        <f>IF('(B) FO'!BN194&gt;MAX('(B) FO'!BO194:'(B) FO'!BR194),"Yes","")</f>
        <v>Yes</v>
      </c>
      <c r="AC194" s="137" t="str">
        <f>IF('(B) FO'!AH194&gt;MAX('(B) FO'!AI194:'(B) FO'!AL194),"Yes","")</f>
        <v>Yes</v>
      </c>
      <c r="AE194" s="137" t="str">
        <f>IF('(B) FO'!BN194&gt;(AVERAGE('(B) FO'!BO194:'(B) FO'!BR194)*2),"Yes","")</f>
        <v>Yes</v>
      </c>
      <c r="AF194" s="137" t="str">
        <f>IF('(B) FO'!AH194&gt;(AVERAGE('(B) FO'!AI194:'(B) FO'!AL194)*2),"Yes","")</f>
        <v>Yes</v>
      </c>
      <c r="AH194" s="137" t="str">
        <f>IF('(B) FO'!C194&gt;MAX('(B) FO'!D194:'(B) FO'!G194),"Yes","")</f>
        <v/>
      </c>
      <c r="AI194" s="137" t="str">
        <f>IF('(B) FO'!C194&lt;MIN('(B) FO'!D194:'(B) FO'!G194),"Yes","")</f>
        <v>Yes</v>
      </c>
    </row>
    <row r="195" spans="1:35" x14ac:dyDescent="0.3">
      <c r="A195" s="137" t="str">
        <f>'FOD (ALL)'!B195</f>
        <v>ICICIPRULI</v>
      </c>
      <c r="B195" s="146">
        <f>'FOD (ALL)'!C195</f>
        <v>43979</v>
      </c>
      <c r="C195" s="137" t="str">
        <f>'(B) FO'!H195</f>
        <v>N</v>
      </c>
      <c r="D195" s="137" t="str">
        <f>'(B) FO'!I195</f>
        <v>N</v>
      </c>
      <c r="E195" s="137" t="str">
        <f>'(B) FO'!J195</f>
        <v>Y</v>
      </c>
      <c r="F195" s="137" t="str">
        <f>'(B) FO'!K195</f>
        <v>Y</v>
      </c>
      <c r="H195" s="137" t="str">
        <f>'(B) FO'!AM195</f>
        <v>Y</v>
      </c>
      <c r="I195" s="137" t="str">
        <f>'(B) FO'!AN195</f>
        <v>Y</v>
      </c>
      <c r="J195" s="137" t="str">
        <f>'(B) FO'!AO195</f>
        <v>N</v>
      </c>
      <c r="K195" s="137" t="str">
        <f>'(B) FO'!AP195</f>
        <v>N</v>
      </c>
      <c r="M195" s="137" t="str">
        <f>'(B) FO'!BS195</f>
        <v>Y</v>
      </c>
      <c r="N195" s="137" t="str">
        <f>'(B) FO'!BT195</f>
        <v>Y</v>
      </c>
      <c r="O195" s="137" t="str">
        <f>'(B) FO'!BU195</f>
        <v>N</v>
      </c>
      <c r="P195" s="137" t="str">
        <f>'(B) FO'!BV195</f>
        <v>N</v>
      </c>
      <c r="R195" s="137" t="str">
        <f>'(B) FO'!BC195</f>
        <v>Y</v>
      </c>
      <c r="S195" s="137" t="str">
        <f>'(B) FO'!BD195</f>
        <v>Y</v>
      </c>
      <c r="T195" s="137" t="str">
        <f>'(B) FO'!BE195</f>
        <v>N</v>
      </c>
      <c r="U195" s="137" t="str">
        <f>'(B) FO'!BF195</f>
        <v>N</v>
      </c>
      <c r="W195" s="137">
        <f>'(B) FO'!C195</f>
        <v>342.8</v>
      </c>
      <c r="X195" s="137">
        <f>'(B) FO'!X195</f>
        <v>369.65</v>
      </c>
      <c r="Y195" s="137">
        <f>'(B) FO'!AC195</f>
        <v>334.5</v>
      </c>
      <c r="Z195" s="137">
        <f>('(B) FO'!X195+'(B) FO'!AC195+'(B) FO'!C195)/3</f>
        <v>348.98333333333335</v>
      </c>
      <c r="AB195" s="137" t="str">
        <f>IF('(B) FO'!BN195&gt;MAX('(B) FO'!BO195:'(B) FO'!BR195),"Yes","")</f>
        <v>Yes</v>
      </c>
      <c r="AC195" s="137" t="str">
        <f>IF('(B) FO'!AH195&gt;MAX('(B) FO'!AI195:'(B) FO'!AL195),"Yes","")</f>
        <v>Yes</v>
      </c>
      <c r="AE195" s="137" t="str">
        <f>IF('(B) FO'!BN195&gt;(AVERAGE('(B) FO'!BO195:'(B) FO'!BR195)*2),"Yes","")</f>
        <v>Yes</v>
      </c>
      <c r="AF195" s="137" t="str">
        <f>IF('(B) FO'!AH195&gt;(AVERAGE('(B) FO'!AI195:'(B) FO'!AL195)*2),"Yes","")</f>
        <v/>
      </c>
      <c r="AH195" s="137" t="str">
        <f>IF('(B) FO'!C195&gt;MAX('(B) FO'!D195:'(B) FO'!G195),"Yes","")</f>
        <v/>
      </c>
      <c r="AI195" s="137" t="str">
        <f>IF('(B) FO'!C195&lt;MIN('(B) FO'!D195:'(B) FO'!G195),"Yes","")</f>
        <v>Yes</v>
      </c>
    </row>
    <row r="196" spans="1:35" x14ac:dyDescent="0.3">
      <c r="A196" s="137" t="str">
        <f>'FOD (ALL)'!B196</f>
        <v>ICICIPRULI</v>
      </c>
      <c r="B196" s="146">
        <f>'FOD (ALL)'!C196</f>
        <v>44007</v>
      </c>
      <c r="C196" s="137" t="str">
        <f>'(B) FO'!H196</f>
        <v>N</v>
      </c>
      <c r="D196" s="137" t="str">
        <f>'(B) FO'!I196</f>
        <v>N</v>
      </c>
      <c r="E196" s="137" t="str">
        <f>'(B) FO'!J196</f>
        <v>Y</v>
      </c>
      <c r="F196" s="137" t="str">
        <f>'(B) FO'!K196</f>
        <v>Y</v>
      </c>
      <c r="H196" s="137" t="str">
        <f>'(B) FO'!AM196</f>
        <v>Y</v>
      </c>
      <c r="I196" s="137" t="str">
        <f>'(B) FO'!AN196</f>
        <v>Y</v>
      </c>
      <c r="J196" s="137" t="str">
        <f>'(B) FO'!AO196</f>
        <v>Y</v>
      </c>
      <c r="K196" s="137" t="str">
        <f>'(B) FO'!AP196</f>
        <v>Y</v>
      </c>
      <c r="M196" s="137" t="str">
        <f>'(B) FO'!BS196</f>
        <v>Y</v>
      </c>
      <c r="N196" s="137" t="str">
        <f>'(B) FO'!BT196</f>
        <v>Y</v>
      </c>
      <c r="O196" s="137" t="str">
        <f>'(B) FO'!BU196</f>
        <v>Y</v>
      </c>
      <c r="P196" s="137" t="str">
        <f>'(B) FO'!BV196</f>
        <v>Y</v>
      </c>
      <c r="R196" s="137" t="str">
        <f>'(B) FO'!BC196</f>
        <v>Y</v>
      </c>
      <c r="S196" s="137" t="str">
        <f>'(B) FO'!BD196</f>
        <v>Y</v>
      </c>
      <c r="T196" s="137" t="str">
        <f>'(B) FO'!BE196</f>
        <v>Y</v>
      </c>
      <c r="U196" s="137" t="str">
        <f>'(B) FO'!BF196</f>
        <v>Y</v>
      </c>
      <c r="W196" s="137">
        <f>'(B) FO'!C196</f>
        <v>344.4</v>
      </c>
      <c r="X196" s="137">
        <f>'(B) FO'!X196</f>
        <v>370.3</v>
      </c>
      <c r="Y196" s="137">
        <f>'(B) FO'!AC196</f>
        <v>335</v>
      </c>
      <c r="Z196" s="137">
        <f>('(B) FO'!X196+'(B) FO'!AC196+'(B) FO'!C196)/3</f>
        <v>349.89999999999992</v>
      </c>
      <c r="AB196" s="137" t="str">
        <f>IF('(B) FO'!BN196&gt;MAX('(B) FO'!BO196:'(B) FO'!BR196),"Yes","")</f>
        <v>Yes</v>
      </c>
      <c r="AC196" s="137" t="str">
        <f>IF('(B) FO'!AH196&gt;MAX('(B) FO'!AI196:'(B) FO'!AL196),"Yes","")</f>
        <v>Yes</v>
      </c>
      <c r="AE196" s="137" t="str">
        <f>IF('(B) FO'!BN196&gt;(AVERAGE('(B) FO'!BO196:'(B) FO'!BR196)*2),"Yes","")</f>
        <v>Yes</v>
      </c>
      <c r="AF196" s="137" t="str">
        <f>IF('(B) FO'!AH196&gt;(AVERAGE('(B) FO'!AI196:'(B) FO'!AL196)*2),"Yes","")</f>
        <v>Yes</v>
      </c>
      <c r="AH196" s="137" t="str">
        <f>IF('(B) FO'!C196&gt;MAX('(B) FO'!D196:'(B) FO'!G196),"Yes","")</f>
        <v/>
      </c>
      <c r="AI196" s="137" t="str">
        <f>IF('(B) FO'!C196&lt;MIN('(B) FO'!D196:'(B) FO'!G196),"Yes","")</f>
        <v>Yes</v>
      </c>
    </row>
    <row r="197" spans="1:35" x14ac:dyDescent="0.3">
      <c r="A197" s="137" t="str">
        <f>'FOD (ALL)'!B197</f>
        <v>ICICIPRULI</v>
      </c>
      <c r="B197" s="146">
        <f>'FOD (ALL)'!C197</f>
        <v>44042</v>
      </c>
      <c r="C197" s="137" t="str">
        <f>'(B) FO'!H197</f>
        <v>N</v>
      </c>
      <c r="D197" s="137" t="str">
        <f>'(B) FO'!I197</f>
        <v>N</v>
      </c>
      <c r="E197" s="137" t="str">
        <f>'(B) FO'!J197</f>
        <v>Y</v>
      </c>
      <c r="F197" s="137" t="str">
        <f>'(B) FO'!K197</f>
        <v>Y</v>
      </c>
      <c r="H197" s="137" t="str">
        <f>'(B) FO'!AM197</f>
        <v>Y</v>
      </c>
      <c r="I197" s="137" t="str">
        <f>'(B) FO'!AN197</f>
        <v>Y</v>
      </c>
      <c r="J197" s="137" t="str">
        <f>'(B) FO'!AO197</f>
        <v>Y</v>
      </c>
      <c r="K197" s="137" t="str">
        <f>'(B) FO'!AP197</f>
        <v>Y</v>
      </c>
      <c r="M197" s="137" t="str">
        <f>'(B) FO'!BS197</f>
        <v>Y</v>
      </c>
      <c r="N197" s="137" t="str">
        <f>'(B) FO'!BT197</f>
        <v>Y</v>
      </c>
      <c r="O197" s="137" t="str">
        <f>'(B) FO'!BU197</f>
        <v>Y</v>
      </c>
      <c r="P197" s="137" t="str">
        <f>'(B) FO'!BV197</f>
        <v>Y</v>
      </c>
      <c r="R197" s="137" t="str">
        <f>'(B) FO'!BC197</f>
        <v>Y</v>
      </c>
      <c r="S197" s="137" t="str">
        <f>'(B) FO'!BD197</f>
        <v>Y</v>
      </c>
      <c r="T197" s="137" t="str">
        <f>'(B) FO'!BE197</f>
        <v>Y</v>
      </c>
      <c r="U197" s="137" t="str">
        <f>'(B) FO'!BF197</f>
        <v>Y</v>
      </c>
      <c r="W197" s="137">
        <f>'(B) FO'!C197</f>
        <v>347.85</v>
      </c>
      <c r="X197" s="137">
        <f>'(B) FO'!X197</f>
        <v>357.4</v>
      </c>
      <c r="Y197" s="137">
        <f>'(B) FO'!AC197</f>
        <v>350.3</v>
      </c>
      <c r="Z197" s="137">
        <f>('(B) FO'!X197+'(B) FO'!AC197+'(B) FO'!C197)/3</f>
        <v>351.85000000000008</v>
      </c>
      <c r="AB197" s="137" t="str">
        <f>IF('(B) FO'!BN197&gt;MAX('(B) FO'!BO197:'(B) FO'!BR197),"Yes","")</f>
        <v>Yes</v>
      </c>
      <c r="AC197" s="137" t="str">
        <f>IF('(B) FO'!AH197&gt;MAX('(B) FO'!AI197:'(B) FO'!AL197),"Yes","")</f>
        <v>Yes</v>
      </c>
      <c r="AE197" s="137" t="str">
        <f>IF('(B) FO'!BN197&gt;(AVERAGE('(B) FO'!BO197:'(B) FO'!BR197)*2),"Yes","")</f>
        <v>Yes</v>
      </c>
      <c r="AF197" s="137" t="str">
        <f>IF('(B) FO'!AH197&gt;(AVERAGE('(B) FO'!AI197:'(B) FO'!AL197)*2),"Yes","")</f>
        <v>Yes</v>
      </c>
      <c r="AH197" s="137" t="str">
        <f>IF('(B) FO'!C197&gt;MAX('(B) FO'!D197:'(B) FO'!G197),"Yes","")</f>
        <v/>
      </c>
      <c r="AI197" s="137" t="str">
        <f>IF('(B) FO'!C197&lt;MIN('(B) FO'!D197:'(B) FO'!G197),"Yes","")</f>
        <v>Yes</v>
      </c>
    </row>
    <row r="198" spans="1:35" x14ac:dyDescent="0.3">
      <c r="A198" s="137" t="str">
        <f>'FOD (ALL)'!B198</f>
        <v>IDEA</v>
      </c>
      <c r="B198" s="146">
        <f>'FOD (ALL)'!C198</f>
        <v>43979</v>
      </c>
      <c r="C198" s="137" t="str">
        <f>'(B) FO'!H198</f>
        <v>N</v>
      </c>
      <c r="D198" s="137" t="str">
        <f>'(B) FO'!I198</f>
        <v>Y</v>
      </c>
      <c r="E198" s="137" t="str">
        <f>'(B) FO'!J198</f>
        <v>Y</v>
      </c>
      <c r="F198" s="137" t="str">
        <f>'(B) FO'!K198</f>
        <v>Y</v>
      </c>
      <c r="H198" s="137" t="str">
        <f>'(B) FO'!AM198</f>
        <v>N</v>
      </c>
      <c r="I198" s="137" t="str">
        <f>'(B) FO'!AN198</f>
        <v>N</v>
      </c>
      <c r="J198" s="137" t="str">
        <f>'(B) FO'!AO198</f>
        <v>N</v>
      </c>
      <c r="K198" s="137" t="str">
        <f>'(B) FO'!AP198</f>
        <v>Y</v>
      </c>
      <c r="M198" s="137" t="str">
        <f>'(B) FO'!BS198</f>
        <v>Y</v>
      </c>
      <c r="N198" s="137" t="str">
        <f>'(B) FO'!BT198</f>
        <v>Y</v>
      </c>
      <c r="O198" s="137" t="str">
        <f>'(B) FO'!BU198</f>
        <v>N</v>
      </c>
      <c r="P198" s="137" t="str">
        <f>'(B) FO'!BV198</f>
        <v>Y</v>
      </c>
      <c r="R198" s="137" t="str">
        <f>'(B) FO'!BC198</f>
        <v>Y</v>
      </c>
      <c r="S198" s="137" t="str">
        <f>'(B) FO'!BD198</f>
        <v>Y</v>
      </c>
      <c r="T198" s="137" t="str">
        <f>'(B) FO'!BE198</f>
        <v>N</v>
      </c>
      <c r="U198" s="137" t="str">
        <f>'(B) FO'!BF198</f>
        <v>Y</v>
      </c>
      <c r="W198" s="137">
        <f>'(B) FO'!C198</f>
        <v>5.6</v>
      </c>
      <c r="X198" s="137">
        <f>'(B) FO'!X198</f>
        <v>5.7</v>
      </c>
      <c r="Y198" s="137">
        <f>'(B) FO'!AC198</f>
        <v>5.4</v>
      </c>
      <c r="Z198" s="137">
        <f>('(B) FO'!X198+'(B) FO'!AC198+'(B) FO'!C198)/3</f>
        <v>5.5666666666666673</v>
      </c>
      <c r="AB198" s="137" t="str">
        <f>IF('(B) FO'!BN198&gt;MAX('(B) FO'!BO198:'(B) FO'!BR198),"Yes","")</f>
        <v/>
      </c>
      <c r="AC198" s="137" t="str">
        <f>IF('(B) FO'!AH198&gt;MAX('(B) FO'!AI198:'(B) FO'!AL198),"Yes","")</f>
        <v/>
      </c>
      <c r="AE198" s="137" t="str">
        <f>IF('(B) FO'!BN198&gt;(AVERAGE('(B) FO'!BO198:'(B) FO'!BR198)*2),"Yes","")</f>
        <v/>
      </c>
      <c r="AF198" s="137" t="str">
        <f>IF('(B) FO'!AH198&gt;(AVERAGE('(B) FO'!AI198:'(B) FO'!AL198)*2),"Yes","")</f>
        <v/>
      </c>
      <c r="AH198" s="137" t="str">
        <f>IF('(B) FO'!C198&gt;MAX('(B) FO'!D198:'(B) FO'!G198),"Yes","")</f>
        <v/>
      </c>
      <c r="AI198" s="137" t="str">
        <f>IF('(B) FO'!C198&lt;MIN('(B) FO'!D198:'(B) FO'!G198),"Yes","")</f>
        <v/>
      </c>
    </row>
    <row r="199" spans="1:35" x14ac:dyDescent="0.3">
      <c r="A199" s="137" t="str">
        <f>'FOD (ALL)'!B199</f>
        <v>IDEA</v>
      </c>
      <c r="B199" s="146">
        <f>'FOD (ALL)'!C199</f>
        <v>44007</v>
      </c>
      <c r="C199" s="137" t="str">
        <f>'(B) FO'!H199</f>
        <v>N</v>
      </c>
      <c r="D199" s="137" t="str">
        <f>'(B) FO'!I199</f>
        <v>N</v>
      </c>
      <c r="E199" s="137" t="str">
        <f>'(B) FO'!J199</f>
        <v>Y</v>
      </c>
      <c r="F199" s="137" t="str">
        <f>'(B) FO'!K199</f>
        <v>Y</v>
      </c>
      <c r="H199" s="137" t="str">
        <f>'(B) FO'!AM199</f>
        <v>Y</v>
      </c>
      <c r="I199" s="137" t="str">
        <f>'(B) FO'!AN199</f>
        <v>N</v>
      </c>
      <c r="J199" s="137" t="str">
        <f>'(B) FO'!AO199</f>
        <v>N</v>
      </c>
      <c r="K199" s="137" t="str">
        <f>'(B) FO'!AP199</f>
        <v>Y</v>
      </c>
      <c r="M199" s="137" t="str">
        <f>'(B) FO'!BS199</f>
        <v>Y</v>
      </c>
      <c r="N199" s="137" t="str">
        <f>'(B) FO'!BT199</f>
        <v>N</v>
      </c>
      <c r="O199" s="137" t="str">
        <f>'(B) FO'!BU199</f>
        <v>N</v>
      </c>
      <c r="P199" s="137" t="str">
        <f>'(B) FO'!BV199</f>
        <v>Y</v>
      </c>
      <c r="R199" s="137" t="str">
        <f>'(B) FO'!BC199</f>
        <v>Y</v>
      </c>
      <c r="S199" s="137" t="str">
        <f>'(B) FO'!BD199</f>
        <v>N</v>
      </c>
      <c r="T199" s="137" t="str">
        <f>'(B) FO'!BE199</f>
        <v>N</v>
      </c>
      <c r="U199" s="137" t="str">
        <f>'(B) FO'!BF199</f>
        <v>Y</v>
      </c>
      <c r="W199" s="137">
        <f>'(B) FO'!C199</f>
        <v>5.6</v>
      </c>
      <c r="X199" s="137">
        <f>'(B) FO'!X199</f>
        <v>5.75</v>
      </c>
      <c r="Y199" s="137">
        <f>'(B) FO'!AC199</f>
        <v>5.45</v>
      </c>
      <c r="Z199" s="137">
        <f>('(B) FO'!X199+'(B) FO'!AC199+'(B) FO'!C199)/3</f>
        <v>5.5999999999999988</v>
      </c>
      <c r="AB199" s="137" t="str">
        <f>IF('(B) FO'!BN199&gt;MAX('(B) FO'!BO199:'(B) FO'!BR199),"Yes","")</f>
        <v>Yes</v>
      </c>
      <c r="AC199" s="137" t="str">
        <f>IF('(B) FO'!AH199&gt;MAX('(B) FO'!AI199:'(B) FO'!AL199),"Yes","")</f>
        <v>Yes</v>
      </c>
      <c r="AE199" s="137" t="str">
        <f>IF('(B) FO'!BN199&gt;(AVERAGE('(B) FO'!BO199:'(B) FO'!BR199)*2),"Yes","")</f>
        <v>Yes</v>
      </c>
      <c r="AF199" s="137" t="str">
        <f>IF('(B) FO'!AH199&gt;(AVERAGE('(B) FO'!AI199:'(B) FO'!AL199)*2),"Yes","")</f>
        <v>Yes</v>
      </c>
      <c r="AH199" s="137" t="str">
        <f>IF('(B) FO'!C199&gt;MAX('(B) FO'!D199:'(B) FO'!G199),"Yes","")</f>
        <v/>
      </c>
      <c r="AI199" s="137" t="str">
        <f>IF('(B) FO'!C199&lt;MIN('(B) FO'!D199:'(B) FO'!G199),"Yes","")</f>
        <v/>
      </c>
    </row>
    <row r="200" spans="1:35" x14ac:dyDescent="0.3">
      <c r="A200" s="137" t="str">
        <f>'FOD (ALL)'!B200</f>
        <v>IDEA</v>
      </c>
      <c r="B200" s="146">
        <f>'FOD (ALL)'!C200</f>
        <v>44042</v>
      </c>
      <c r="C200" s="137" t="str">
        <f>'(B) FO'!H200</f>
        <v>N</v>
      </c>
      <c r="D200" s="137" t="str">
        <f>'(B) FO'!I200</f>
        <v>N</v>
      </c>
      <c r="E200" s="137" t="str">
        <f>'(B) FO'!J200</f>
        <v>Y</v>
      </c>
      <c r="F200" s="137" t="str">
        <f>'(B) FO'!K200</f>
        <v>Y</v>
      </c>
      <c r="H200" s="137" t="str">
        <f>'(B) FO'!AM200</f>
        <v>Y</v>
      </c>
      <c r="I200" s="137" t="str">
        <f>'(B) FO'!AN200</f>
        <v>Y</v>
      </c>
      <c r="J200" s="137" t="str">
        <f>'(B) FO'!AO200</f>
        <v>Y</v>
      </c>
      <c r="K200" s="137" t="str">
        <f>'(B) FO'!AP200</f>
        <v>Y</v>
      </c>
      <c r="M200" s="137" t="str">
        <f>'(B) FO'!BS200</f>
        <v>Y</v>
      </c>
      <c r="N200" s="137" t="str">
        <f>'(B) FO'!BT200</f>
        <v>Y</v>
      </c>
      <c r="O200" s="137" t="str">
        <f>'(B) FO'!BU200</f>
        <v>Y</v>
      </c>
      <c r="P200" s="137" t="str">
        <f>'(B) FO'!BV200</f>
        <v>Y</v>
      </c>
      <c r="R200" s="137" t="str">
        <f>'(B) FO'!BC200</f>
        <v>Y</v>
      </c>
      <c r="S200" s="137" t="str">
        <f>'(B) FO'!BD200</f>
        <v>Y</v>
      </c>
      <c r="T200" s="137" t="str">
        <f>'(B) FO'!BE200</f>
        <v>Y</v>
      </c>
      <c r="U200" s="137" t="str">
        <f>'(B) FO'!BF200</f>
        <v>Y</v>
      </c>
      <c r="W200" s="137">
        <f>'(B) FO'!C200</f>
        <v>5.55</v>
      </c>
      <c r="X200" s="137">
        <f>'(B) FO'!X200</f>
        <v>0</v>
      </c>
      <c r="Y200" s="137">
        <f>'(B) FO'!AC200</f>
        <v>0</v>
      </c>
      <c r="Z200" s="137">
        <f>('(B) FO'!X200+'(B) FO'!AC200+'(B) FO'!C200)/3</f>
        <v>1.8499999999999999</v>
      </c>
      <c r="AB200" s="137" t="str">
        <f>IF('(B) FO'!BN200&gt;MAX('(B) FO'!BO200:'(B) FO'!BR200),"Yes","")</f>
        <v/>
      </c>
      <c r="AC200" s="137" t="str">
        <f>IF('(B) FO'!AH200&gt;MAX('(B) FO'!AI200:'(B) FO'!AL200),"Yes","")</f>
        <v/>
      </c>
      <c r="AE200" s="137" t="str">
        <f>IF('(B) FO'!BN200&gt;(AVERAGE('(B) FO'!BO200:'(B) FO'!BR200)*2),"Yes","")</f>
        <v/>
      </c>
      <c r="AF200" s="137" t="str">
        <f>IF('(B) FO'!AH200&gt;(AVERAGE('(B) FO'!AI200:'(B) FO'!AL200)*2),"Yes","")</f>
        <v/>
      </c>
      <c r="AH200" s="137" t="str">
        <f>IF('(B) FO'!C200&gt;MAX('(B) FO'!D200:'(B) FO'!G200),"Yes","")</f>
        <v/>
      </c>
      <c r="AI200" s="137" t="str">
        <f>IF('(B) FO'!C200&lt;MIN('(B) FO'!D200:'(B) FO'!G200),"Yes","")</f>
        <v/>
      </c>
    </row>
    <row r="201" spans="1:35" x14ac:dyDescent="0.3">
      <c r="A201" s="137" t="str">
        <f>'FOD (ALL)'!B201</f>
        <v>IDFCFIRSTB</v>
      </c>
      <c r="B201" s="146">
        <f>'FOD (ALL)'!C201</f>
        <v>43979</v>
      </c>
      <c r="C201" s="137" t="str">
        <f>'(B) FO'!H201</f>
        <v>Y</v>
      </c>
      <c r="D201" s="137" t="str">
        <f>'(B) FO'!I201</f>
        <v>N</v>
      </c>
      <c r="E201" s="137" t="str">
        <f>'(B) FO'!J201</f>
        <v>N</v>
      </c>
      <c r="F201" s="137" t="str">
        <f>'(B) FO'!K201</f>
        <v>N</v>
      </c>
      <c r="H201" s="137" t="str">
        <f>'(B) FO'!AM201</f>
        <v>N</v>
      </c>
      <c r="I201" s="137" t="str">
        <f>'(B) FO'!AN201</f>
        <v>Y</v>
      </c>
      <c r="J201" s="137" t="str">
        <f>'(B) FO'!AO201</f>
        <v>Y</v>
      </c>
      <c r="K201" s="137" t="str">
        <f>'(B) FO'!AP201</f>
        <v>Y</v>
      </c>
      <c r="M201" s="137" t="str">
        <f>'(B) FO'!BS201</f>
        <v>N</v>
      </c>
      <c r="N201" s="137" t="str">
        <f>'(B) FO'!BT201</f>
        <v>Y</v>
      </c>
      <c r="O201" s="137" t="str">
        <f>'(B) FO'!BU201</f>
        <v>Y</v>
      </c>
      <c r="P201" s="137" t="str">
        <f>'(B) FO'!BV201</f>
        <v>N</v>
      </c>
      <c r="R201" s="137" t="str">
        <f>'(B) FO'!BC201</f>
        <v>N</v>
      </c>
      <c r="S201" s="137" t="str">
        <f>'(B) FO'!BD201</f>
        <v>Y</v>
      </c>
      <c r="T201" s="137" t="str">
        <f>'(B) FO'!BE201</f>
        <v>Y</v>
      </c>
      <c r="U201" s="137" t="str">
        <f>'(B) FO'!BF201</f>
        <v>N</v>
      </c>
      <c r="W201" s="137">
        <f>'(B) FO'!C201</f>
        <v>18.649999999999999</v>
      </c>
      <c r="X201" s="137">
        <f>'(B) FO'!X201</f>
        <v>19.149999999999999</v>
      </c>
      <c r="Y201" s="137">
        <f>'(B) FO'!AC201</f>
        <v>18.149999999999999</v>
      </c>
      <c r="Z201" s="137">
        <f>('(B) FO'!X201+'(B) FO'!AC201+'(B) FO'!C201)/3</f>
        <v>18.649999999999999</v>
      </c>
      <c r="AB201" s="137" t="str">
        <f>IF('(B) FO'!BN201&gt;MAX('(B) FO'!BO201:'(B) FO'!BR201),"Yes","")</f>
        <v/>
      </c>
      <c r="AC201" s="137" t="str">
        <f>IF('(B) FO'!AH201&gt;MAX('(B) FO'!AI201:'(B) FO'!AL201),"Yes","")</f>
        <v/>
      </c>
      <c r="AE201" s="137" t="str">
        <f>IF('(B) FO'!BN201&gt;(AVERAGE('(B) FO'!BO201:'(B) FO'!BR201)*2),"Yes","")</f>
        <v/>
      </c>
      <c r="AF201" s="137" t="str">
        <f>IF('(B) FO'!AH201&gt;(AVERAGE('(B) FO'!AI201:'(B) FO'!AL201)*2),"Yes","")</f>
        <v/>
      </c>
      <c r="AH201" s="137" t="str">
        <f>IF('(B) FO'!C201&gt;MAX('(B) FO'!D201:'(B) FO'!G201),"Yes","")</f>
        <v/>
      </c>
      <c r="AI201" s="137" t="str">
        <f>IF('(B) FO'!C201&lt;MIN('(B) FO'!D201:'(B) FO'!G201),"Yes","")</f>
        <v/>
      </c>
    </row>
    <row r="202" spans="1:35" x14ac:dyDescent="0.3">
      <c r="A202" s="137" t="str">
        <f>'FOD (ALL)'!B202</f>
        <v>IDFCFIRSTB</v>
      </c>
      <c r="B202" s="146">
        <f>'FOD (ALL)'!C202</f>
        <v>44007</v>
      </c>
      <c r="C202" s="137" t="str">
        <f>'(B) FO'!H202</f>
        <v>Y</v>
      </c>
      <c r="D202" s="137" t="str">
        <f>'(B) FO'!I202</f>
        <v>N</v>
      </c>
      <c r="E202" s="137" t="str">
        <f>'(B) FO'!J202</f>
        <v>N</v>
      </c>
      <c r="F202" s="137" t="str">
        <f>'(B) FO'!K202</f>
        <v>N</v>
      </c>
      <c r="H202" s="137" t="str">
        <f>'(B) FO'!AM202</f>
        <v>Y</v>
      </c>
      <c r="I202" s="137" t="str">
        <f>'(B) FO'!AN202</f>
        <v>Y</v>
      </c>
      <c r="J202" s="137" t="str">
        <f>'(B) FO'!AO202</f>
        <v>Y</v>
      </c>
      <c r="K202" s="137" t="str">
        <f>'(B) FO'!AP202</f>
        <v>Y</v>
      </c>
      <c r="M202" s="137" t="str">
        <f>'(B) FO'!BS202</f>
        <v>Y</v>
      </c>
      <c r="N202" s="137" t="str">
        <f>'(B) FO'!BT202</f>
        <v>Y</v>
      </c>
      <c r="O202" s="137" t="str">
        <f>'(B) FO'!BU202</f>
        <v>Y</v>
      </c>
      <c r="P202" s="137" t="str">
        <f>'(B) FO'!BV202</f>
        <v>N</v>
      </c>
      <c r="R202" s="137" t="str">
        <f>'(B) FO'!BC202</f>
        <v>Y</v>
      </c>
      <c r="S202" s="137" t="str">
        <f>'(B) FO'!BD202</f>
        <v>Y</v>
      </c>
      <c r="T202" s="137" t="str">
        <f>'(B) FO'!BE202</f>
        <v>Y</v>
      </c>
      <c r="U202" s="137" t="str">
        <f>'(B) FO'!BF202</f>
        <v>N</v>
      </c>
      <c r="W202" s="137">
        <f>'(B) FO'!C202</f>
        <v>18.45</v>
      </c>
      <c r="X202" s="137">
        <f>'(B) FO'!X202</f>
        <v>18.95</v>
      </c>
      <c r="Y202" s="137">
        <f>'(B) FO'!AC202</f>
        <v>17.95</v>
      </c>
      <c r="Z202" s="137">
        <f>('(B) FO'!X202+'(B) FO'!AC202+'(B) FO'!C202)/3</f>
        <v>18.45</v>
      </c>
      <c r="AB202" s="137" t="str">
        <f>IF('(B) FO'!BN202&gt;MAX('(B) FO'!BO202:'(B) FO'!BR202),"Yes","")</f>
        <v>Yes</v>
      </c>
      <c r="AC202" s="137" t="str">
        <f>IF('(B) FO'!AH202&gt;MAX('(B) FO'!AI202:'(B) FO'!AL202),"Yes","")</f>
        <v>Yes</v>
      </c>
      <c r="AE202" s="137" t="str">
        <f>IF('(B) FO'!BN202&gt;(AVERAGE('(B) FO'!BO202:'(B) FO'!BR202)*2),"Yes","")</f>
        <v>Yes</v>
      </c>
      <c r="AF202" s="137" t="str">
        <f>IF('(B) FO'!AH202&gt;(AVERAGE('(B) FO'!AI202:'(B) FO'!AL202)*2),"Yes","")</f>
        <v/>
      </c>
      <c r="AH202" s="137" t="str">
        <f>IF('(B) FO'!C202&gt;MAX('(B) FO'!D202:'(B) FO'!G202),"Yes","")</f>
        <v/>
      </c>
      <c r="AI202" s="137" t="str">
        <f>IF('(B) FO'!C202&lt;MIN('(B) FO'!D202:'(B) FO'!G202),"Yes","")</f>
        <v/>
      </c>
    </row>
    <row r="203" spans="1:35" x14ac:dyDescent="0.3">
      <c r="A203" s="137" t="str">
        <f>'FOD (ALL)'!B203</f>
        <v>IDFCFIRSTB</v>
      </c>
      <c r="B203" s="146">
        <f>'FOD (ALL)'!C203</f>
        <v>44042</v>
      </c>
      <c r="C203" s="137" t="str">
        <f>'(B) FO'!H203</f>
        <v>N</v>
      </c>
      <c r="D203" s="137" t="str">
        <f>'(B) FO'!I203</f>
        <v>N</v>
      </c>
      <c r="E203" s="137" t="str">
        <f>'(B) FO'!J203</f>
        <v>N</v>
      </c>
      <c r="F203" s="137" t="str">
        <f>'(B) FO'!K203</f>
        <v>N</v>
      </c>
      <c r="H203" s="137" t="str">
        <f>'(B) FO'!AM203</f>
        <v>Y</v>
      </c>
      <c r="I203" s="137" t="str">
        <f>'(B) FO'!AN203</f>
        <v>Y</v>
      </c>
      <c r="J203" s="137" t="str">
        <f>'(B) FO'!AO203</f>
        <v>Y</v>
      </c>
      <c r="K203" s="137" t="str">
        <f>'(B) FO'!AP203</f>
        <v>Y</v>
      </c>
      <c r="M203" s="137" t="str">
        <f>'(B) FO'!BS203</f>
        <v>Y</v>
      </c>
      <c r="N203" s="137" t="str">
        <f>'(B) FO'!BT203</f>
        <v>Y</v>
      </c>
      <c r="O203" s="137" t="str">
        <f>'(B) FO'!BU203</f>
        <v>N</v>
      </c>
      <c r="P203" s="137" t="str">
        <f>'(B) FO'!BV203</f>
        <v>N</v>
      </c>
      <c r="R203" s="137" t="str">
        <f>'(B) FO'!BC203</f>
        <v>Y</v>
      </c>
      <c r="S203" s="137" t="str">
        <f>'(B) FO'!BD203</f>
        <v>Y</v>
      </c>
      <c r="T203" s="137" t="str">
        <f>'(B) FO'!BE203</f>
        <v>N</v>
      </c>
      <c r="U203" s="137" t="str">
        <f>'(B) FO'!BF203</f>
        <v>N</v>
      </c>
      <c r="W203" s="137">
        <f>'(B) FO'!C203</f>
        <v>18.350000000000001</v>
      </c>
      <c r="X203" s="137">
        <f>'(B) FO'!X203</f>
        <v>18.850000000000001</v>
      </c>
      <c r="Y203" s="137">
        <f>'(B) FO'!AC203</f>
        <v>17.95</v>
      </c>
      <c r="Z203" s="137">
        <f>('(B) FO'!X203+'(B) FO'!AC203+'(B) FO'!C203)/3</f>
        <v>18.383333333333333</v>
      </c>
      <c r="AB203" s="137" t="str">
        <f>IF('(B) FO'!BN203&gt;MAX('(B) FO'!BO203:'(B) FO'!BR203),"Yes","")</f>
        <v>Yes</v>
      </c>
      <c r="AC203" s="137" t="str">
        <f>IF('(B) FO'!AH203&gt;MAX('(B) FO'!AI203:'(B) FO'!AL203),"Yes","")</f>
        <v>Yes</v>
      </c>
      <c r="AE203" s="137" t="str">
        <f>IF('(B) FO'!BN203&gt;(AVERAGE('(B) FO'!BO203:'(B) FO'!BR203)*2),"Yes","")</f>
        <v>Yes</v>
      </c>
      <c r="AF203" s="137" t="str">
        <f>IF('(B) FO'!AH203&gt;(AVERAGE('(B) FO'!AI203:'(B) FO'!AL203)*2),"Yes","")</f>
        <v/>
      </c>
      <c r="AH203" s="137" t="str">
        <f>IF('(B) FO'!C203&gt;MAX('(B) FO'!D203:'(B) FO'!G203),"Yes","")</f>
        <v/>
      </c>
      <c r="AI203" s="137" t="str">
        <f>IF('(B) FO'!C203&lt;MIN('(B) FO'!D203:'(B) FO'!G203),"Yes","")</f>
        <v>Yes</v>
      </c>
    </row>
    <row r="204" spans="1:35" x14ac:dyDescent="0.3">
      <c r="A204" s="137" t="str">
        <f>'FOD (ALL)'!B204</f>
        <v>IGL</v>
      </c>
      <c r="B204" s="146">
        <f>'FOD (ALL)'!C204</f>
        <v>43979</v>
      </c>
      <c r="C204" s="137" t="str">
        <f>'(B) FO'!H204</f>
        <v>N</v>
      </c>
      <c r="D204" s="137" t="str">
        <f>'(B) FO'!I204</f>
        <v>N</v>
      </c>
      <c r="E204" s="137" t="str">
        <f>'(B) FO'!J204</f>
        <v>Y</v>
      </c>
      <c r="F204" s="137" t="str">
        <f>'(B) FO'!K204</f>
        <v>Y</v>
      </c>
      <c r="H204" s="137" t="str">
        <f>'(B) FO'!AM204</f>
        <v>N</v>
      </c>
      <c r="I204" s="137" t="str">
        <f>'(B) FO'!AN204</f>
        <v>Y</v>
      </c>
      <c r="J204" s="137" t="str">
        <f>'(B) FO'!AO204</f>
        <v>N</v>
      </c>
      <c r="K204" s="137" t="str">
        <f>'(B) FO'!AP204</f>
        <v>N</v>
      </c>
      <c r="M204" s="137" t="str">
        <f>'(B) FO'!BS204</f>
        <v>Y</v>
      </c>
      <c r="N204" s="137" t="str">
        <f>'(B) FO'!BT204</f>
        <v>Y</v>
      </c>
      <c r="O204" s="137" t="str">
        <f>'(B) FO'!BU204</f>
        <v>N</v>
      </c>
      <c r="P204" s="137" t="str">
        <f>'(B) FO'!BV204</f>
        <v>Y</v>
      </c>
      <c r="R204" s="137" t="str">
        <f>'(B) FO'!BC204</f>
        <v>Y</v>
      </c>
      <c r="S204" s="137" t="str">
        <f>'(B) FO'!BD204</f>
        <v>Y</v>
      </c>
      <c r="T204" s="137" t="str">
        <f>'(B) FO'!BE204</f>
        <v>N</v>
      </c>
      <c r="U204" s="137" t="str">
        <f>'(B) FO'!BF204</f>
        <v>Y</v>
      </c>
      <c r="W204" s="137">
        <f>'(B) FO'!C204</f>
        <v>449.4</v>
      </c>
      <c r="X204" s="137">
        <f>'(B) FO'!X204</f>
        <v>454.3</v>
      </c>
      <c r="Y204" s="137">
        <f>'(B) FO'!AC204</f>
        <v>441.5</v>
      </c>
      <c r="Z204" s="137">
        <f>('(B) FO'!X204+'(B) FO'!AC204+'(B) FO'!C204)/3</f>
        <v>448.39999999999992</v>
      </c>
      <c r="AB204" s="137" t="str">
        <f>IF('(B) FO'!BN204&gt;MAX('(B) FO'!BO204:'(B) FO'!BR204),"Yes","")</f>
        <v/>
      </c>
      <c r="AC204" s="137" t="str">
        <f>IF('(B) FO'!AH204&gt;MAX('(B) FO'!AI204:'(B) FO'!AL204),"Yes","")</f>
        <v/>
      </c>
      <c r="AE204" s="137" t="str">
        <f>IF('(B) FO'!BN204&gt;(AVERAGE('(B) FO'!BO204:'(B) FO'!BR204)*2),"Yes","")</f>
        <v/>
      </c>
      <c r="AF204" s="137" t="str">
        <f>IF('(B) FO'!AH204&gt;(AVERAGE('(B) FO'!AI204:'(B) FO'!AL204)*2),"Yes","")</f>
        <v/>
      </c>
      <c r="AH204" s="137" t="str">
        <f>IF('(B) FO'!C204&gt;MAX('(B) FO'!D204:'(B) FO'!G204),"Yes","")</f>
        <v/>
      </c>
      <c r="AI204" s="137" t="str">
        <f>IF('(B) FO'!C204&lt;MIN('(B) FO'!D204:'(B) FO'!G204),"Yes","")</f>
        <v/>
      </c>
    </row>
    <row r="205" spans="1:35" x14ac:dyDescent="0.3">
      <c r="A205" s="137" t="str">
        <f>'FOD (ALL)'!B205</f>
        <v>IGL</v>
      </c>
      <c r="B205" s="146">
        <f>'FOD (ALL)'!C205</f>
        <v>44007</v>
      </c>
      <c r="C205" s="137" t="str">
        <f>'(B) FO'!H205</f>
        <v>N</v>
      </c>
      <c r="D205" s="137" t="str">
        <f>'(B) FO'!I205</f>
        <v>N</v>
      </c>
      <c r="E205" s="137" t="str">
        <f>'(B) FO'!J205</f>
        <v>Y</v>
      </c>
      <c r="F205" s="137" t="str">
        <f>'(B) FO'!K205</f>
        <v>Y</v>
      </c>
      <c r="H205" s="137" t="str">
        <f>'(B) FO'!AM205</f>
        <v>Y</v>
      </c>
      <c r="I205" s="137" t="str">
        <f>'(B) FO'!AN205</f>
        <v>Y</v>
      </c>
      <c r="J205" s="137" t="str">
        <f>'(B) FO'!AO205</f>
        <v>Y</v>
      </c>
      <c r="K205" s="137" t="str">
        <f>'(B) FO'!AP205</f>
        <v>Y</v>
      </c>
      <c r="M205" s="137" t="str">
        <f>'(B) FO'!BS205</f>
        <v>Y</v>
      </c>
      <c r="N205" s="137" t="str">
        <f>'(B) FO'!BT205</f>
        <v>Y</v>
      </c>
      <c r="O205" s="137" t="str">
        <f>'(B) FO'!BU205</f>
        <v>N</v>
      </c>
      <c r="P205" s="137" t="str">
        <f>'(B) FO'!BV205</f>
        <v>Y</v>
      </c>
      <c r="R205" s="137" t="str">
        <f>'(B) FO'!BC205</f>
        <v>Y</v>
      </c>
      <c r="S205" s="137" t="str">
        <f>'(B) FO'!BD205</f>
        <v>Y</v>
      </c>
      <c r="T205" s="137" t="str">
        <f>'(B) FO'!BE205</f>
        <v>N</v>
      </c>
      <c r="U205" s="137" t="str">
        <f>'(B) FO'!BF205</f>
        <v>Y</v>
      </c>
      <c r="W205" s="137">
        <f>'(B) FO'!C205</f>
        <v>446.5</v>
      </c>
      <c r="X205" s="137">
        <f>'(B) FO'!X205</f>
        <v>452.95</v>
      </c>
      <c r="Y205" s="137">
        <f>'(B) FO'!AC205</f>
        <v>440.2</v>
      </c>
      <c r="Z205" s="137">
        <f>('(B) FO'!X205+'(B) FO'!AC205+'(B) FO'!C205)/3</f>
        <v>446.55</v>
      </c>
      <c r="AB205" s="137" t="str">
        <f>IF('(B) FO'!BN205&gt;MAX('(B) FO'!BO205:'(B) FO'!BR205),"Yes","")</f>
        <v>Yes</v>
      </c>
      <c r="AC205" s="137" t="str">
        <f>IF('(B) FO'!AH205&gt;MAX('(B) FO'!AI205:'(B) FO'!AL205),"Yes","")</f>
        <v>Yes</v>
      </c>
      <c r="AE205" s="137" t="str">
        <f>IF('(B) FO'!BN205&gt;(AVERAGE('(B) FO'!BO205:'(B) FO'!BR205)*2),"Yes","")</f>
        <v>Yes</v>
      </c>
      <c r="AF205" s="137" t="str">
        <f>IF('(B) FO'!AH205&gt;(AVERAGE('(B) FO'!AI205:'(B) FO'!AL205)*2),"Yes","")</f>
        <v/>
      </c>
      <c r="AH205" s="137" t="str">
        <f>IF('(B) FO'!C205&gt;MAX('(B) FO'!D205:'(B) FO'!G205),"Yes","")</f>
        <v/>
      </c>
      <c r="AI205" s="137" t="str">
        <f>IF('(B) FO'!C205&lt;MIN('(B) FO'!D205:'(B) FO'!G205),"Yes","")</f>
        <v/>
      </c>
    </row>
    <row r="206" spans="1:35" x14ac:dyDescent="0.3">
      <c r="A206" s="137" t="str">
        <f>'FOD (ALL)'!B206</f>
        <v>IGL</v>
      </c>
      <c r="B206" s="146">
        <f>'FOD (ALL)'!C206</f>
        <v>44042</v>
      </c>
      <c r="C206" s="137" t="str">
        <f>'(B) FO'!H206</f>
        <v>N</v>
      </c>
      <c r="D206" s="137" t="str">
        <f>'(B) FO'!I206</f>
        <v>N</v>
      </c>
      <c r="E206" s="137" t="str">
        <f>'(B) FO'!J206</f>
        <v>Y</v>
      </c>
      <c r="F206" s="137" t="str">
        <f>'(B) FO'!K206</f>
        <v>Y</v>
      </c>
      <c r="H206" s="137" t="str">
        <f>'(B) FO'!AM206</f>
        <v>Y</v>
      </c>
      <c r="I206" s="137" t="str">
        <f>'(B) FO'!AN206</f>
        <v>Y</v>
      </c>
      <c r="J206" s="137" t="str">
        <f>'(B) FO'!AO206</f>
        <v>Y</v>
      </c>
      <c r="K206" s="137" t="str">
        <f>'(B) FO'!AP206</f>
        <v>Y</v>
      </c>
      <c r="M206" s="137" t="str">
        <f>'(B) FO'!BS206</f>
        <v>Y</v>
      </c>
      <c r="N206" s="137" t="str">
        <f>'(B) FO'!BT206</f>
        <v>Y</v>
      </c>
      <c r="O206" s="137" t="str">
        <f>'(B) FO'!BU206</f>
        <v>N</v>
      </c>
      <c r="P206" s="137" t="str">
        <f>'(B) FO'!BV206</f>
        <v>Y</v>
      </c>
      <c r="R206" s="137" t="str">
        <f>'(B) FO'!BC206</f>
        <v>Y</v>
      </c>
      <c r="S206" s="137" t="str">
        <f>'(B) FO'!BD206</f>
        <v>Y</v>
      </c>
      <c r="T206" s="137" t="str">
        <f>'(B) FO'!BE206</f>
        <v>N</v>
      </c>
      <c r="U206" s="137" t="str">
        <f>'(B) FO'!BF206</f>
        <v>Y</v>
      </c>
      <c r="W206" s="137">
        <f>'(B) FO'!C206</f>
        <v>444.75</v>
      </c>
      <c r="X206" s="137">
        <f>'(B) FO'!X206</f>
        <v>450.65</v>
      </c>
      <c r="Y206" s="137">
        <f>'(B) FO'!AC206</f>
        <v>444.75</v>
      </c>
      <c r="Z206" s="137">
        <f>('(B) FO'!X206+'(B) FO'!AC206+'(B) FO'!C206)/3</f>
        <v>446.7166666666667</v>
      </c>
      <c r="AB206" s="137" t="str">
        <f>IF('(B) FO'!BN206&gt;MAX('(B) FO'!BO206:'(B) FO'!BR206),"Yes","")</f>
        <v>Yes</v>
      </c>
      <c r="AC206" s="137" t="str">
        <f>IF('(B) FO'!AH206&gt;MAX('(B) FO'!AI206:'(B) FO'!AL206),"Yes","")</f>
        <v>Yes</v>
      </c>
      <c r="AE206" s="137" t="str">
        <f>IF('(B) FO'!BN206&gt;(AVERAGE('(B) FO'!BO206:'(B) FO'!BR206)*2),"Yes","")</f>
        <v>Yes</v>
      </c>
      <c r="AF206" s="137" t="str">
        <f>IF('(B) FO'!AH206&gt;(AVERAGE('(B) FO'!AI206:'(B) FO'!AL206)*2),"Yes","")</f>
        <v>Yes</v>
      </c>
      <c r="AH206" s="137" t="str">
        <f>IF('(B) FO'!C206&gt;MAX('(B) FO'!D206:'(B) FO'!G206),"Yes","")</f>
        <v/>
      </c>
      <c r="AI206" s="137" t="str">
        <f>IF('(B) FO'!C206&lt;MIN('(B) FO'!D206:'(B) FO'!G206),"Yes","")</f>
        <v>Yes</v>
      </c>
    </row>
    <row r="207" spans="1:35" x14ac:dyDescent="0.3">
      <c r="A207" s="137" t="str">
        <f>'FOD (ALL)'!B207</f>
        <v>INDIGO</v>
      </c>
      <c r="B207" s="146">
        <f>'FOD (ALL)'!C207</f>
        <v>43979</v>
      </c>
      <c r="C207" s="137" t="str">
        <f>'(B) FO'!H207</f>
        <v>N</v>
      </c>
      <c r="D207" s="137" t="str">
        <f>'(B) FO'!I207</f>
        <v>Y</v>
      </c>
      <c r="E207" s="137" t="str">
        <f>'(B) FO'!J207</f>
        <v>Y</v>
      </c>
      <c r="F207" s="137" t="str">
        <f>'(B) FO'!K207</f>
        <v>Y</v>
      </c>
      <c r="H207" s="137" t="str">
        <f>'(B) FO'!AM207</f>
        <v>N</v>
      </c>
      <c r="I207" s="137" t="str">
        <f>'(B) FO'!AN207</f>
        <v>Y</v>
      </c>
      <c r="J207" s="137" t="str">
        <f>'(B) FO'!AO207</f>
        <v>Y</v>
      </c>
      <c r="K207" s="137" t="str">
        <f>'(B) FO'!AP207</f>
        <v>N</v>
      </c>
      <c r="M207" s="137" t="str">
        <f>'(B) FO'!BS207</f>
        <v>N</v>
      </c>
      <c r="N207" s="137" t="str">
        <f>'(B) FO'!BT207</f>
        <v>Y</v>
      </c>
      <c r="O207" s="137" t="str">
        <f>'(B) FO'!BU207</f>
        <v>N</v>
      </c>
      <c r="P207" s="137" t="str">
        <f>'(B) FO'!BV207</f>
        <v>N</v>
      </c>
      <c r="R207" s="137" t="str">
        <f>'(B) FO'!BC207</f>
        <v>N</v>
      </c>
      <c r="S207" s="137" t="str">
        <f>'(B) FO'!BD207</f>
        <v>Y</v>
      </c>
      <c r="T207" s="137" t="str">
        <f>'(B) FO'!BE207</f>
        <v>N</v>
      </c>
      <c r="U207" s="137" t="str">
        <f>'(B) FO'!BF207</f>
        <v>N</v>
      </c>
      <c r="W207" s="137">
        <f>'(B) FO'!C207</f>
        <v>972.9</v>
      </c>
      <c r="X207" s="137">
        <f>'(B) FO'!X207</f>
        <v>1009.05</v>
      </c>
      <c r="Y207" s="137">
        <f>'(B) FO'!AC207</f>
        <v>962.5</v>
      </c>
      <c r="Z207" s="137">
        <f>('(B) FO'!X207+'(B) FO'!AC207+'(B) FO'!C207)/3</f>
        <v>981.48333333333323</v>
      </c>
      <c r="AB207" s="137" t="str">
        <f>IF('(B) FO'!BN207&gt;MAX('(B) FO'!BO207:'(B) FO'!BR207),"Yes","")</f>
        <v/>
      </c>
      <c r="AC207" s="137" t="str">
        <f>IF('(B) FO'!AH207&gt;MAX('(B) FO'!AI207:'(B) FO'!AL207),"Yes","")</f>
        <v/>
      </c>
      <c r="AE207" s="137" t="str">
        <f>IF('(B) FO'!BN207&gt;(AVERAGE('(B) FO'!BO207:'(B) FO'!BR207)*2),"Yes","")</f>
        <v/>
      </c>
      <c r="AF207" s="137" t="str">
        <f>IF('(B) FO'!AH207&gt;(AVERAGE('(B) FO'!AI207:'(B) FO'!AL207)*2),"Yes","")</f>
        <v/>
      </c>
      <c r="AH207" s="137" t="str">
        <f>IF('(B) FO'!C207&gt;MAX('(B) FO'!D207:'(B) FO'!G207),"Yes","")</f>
        <v/>
      </c>
      <c r="AI207" s="137" t="str">
        <f>IF('(B) FO'!C207&lt;MIN('(B) FO'!D207:'(B) FO'!G207),"Yes","")</f>
        <v/>
      </c>
    </row>
    <row r="208" spans="1:35" x14ac:dyDescent="0.3">
      <c r="A208" s="137" t="str">
        <f>'FOD (ALL)'!B208</f>
        <v>INDIGO</v>
      </c>
      <c r="B208" s="146">
        <f>'FOD (ALL)'!C208</f>
        <v>44007</v>
      </c>
      <c r="C208" s="137" t="str">
        <f>'(B) FO'!H208</f>
        <v>N</v>
      </c>
      <c r="D208" s="137" t="str">
        <f>'(B) FO'!I208</f>
        <v>Y</v>
      </c>
      <c r="E208" s="137" t="str">
        <f>'(B) FO'!J208</f>
        <v>Y</v>
      </c>
      <c r="F208" s="137" t="str">
        <f>'(B) FO'!K208</f>
        <v>Y</v>
      </c>
      <c r="H208" s="137" t="str">
        <f>'(B) FO'!AM208</f>
        <v>Y</v>
      </c>
      <c r="I208" s="137" t="str">
        <f>'(B) FO'!AN208</f>
        <v>Y</v>
      </c>
      <c r="J208" s="137" t="str">
        <f>'(B) FO'!AO208</f>
        <v>Y</v>
      </c>
      <c r="K208" s="137" t="str">
        <f>'(B) FO'!AP208</f>
        <v>Y</v>
      </c>
      <c r="M208" s="137" t="str">
        <f>'(B) FO'!BS208</f>
        <v>N</v>
      </c>
      <c r="N208" s="137" t="str">
        <f>'(B) FO'!BT208</f>
        <v>Y</v>
      </c>
      <c r="O208" s="137" t="str">
        <f>'(B) FO'!BU208</f>
        <v>N</v>
      </c>
      <c r="P208" s="137" t="str">
        <f>'(B) FO'!BV208</f>
        <v>N</v>
      </c>
      <c r="R208" s="137" t="str">
        <f>'(B) FO'!BC208</f>
        <v>N</v>
      </c>
      <c r="S208" s="137" t="str">
        <f>'(B) FO'!BD208</f>
        <v>Y</v>
      </c>
      <c r="T208" s="137" t="str">
        <f>'(B) FO'!BE208</f>
        <v>N</v>
      </c>
      <c r="U208" s="137" t="str">
        <f>'(B) FO'!BF208</f>
        <v>N</v>
      </c>
      <c r="W208" s="137">
        <f>'(B) FO'!C208</f>
        <v>953.4</v>
      </c>
      <c r="X208" s="137">
        <f>'(B) FO'!X208</f>
        <v>987.6</v>
      </c>
      <c r="Y208" s="137">
        <f>'(B) FO'!AC208</f>
        <v>938.8</v>
      </c>
      <c r="Z208" s="137">
        <f>('(B) FO'!X208+'(B) FO'!AC208+'(B) FO'!C208)/3</f>
        <v>959.93333333333339</v>
      </c>
      <c r="AB208" s="137" t="str">
        <f>IF('(B) FO'!BN208&gt;MAX('(B) FO'!BO208:'(B) FO'!BR208),"Yes","")</f>
        <v/>
      </c>
      <c r="AC208" s="137" t="str">
        <f>IF('(B) FO'!AH208&gt;MAX('(B) FO'!AI208:'(B) FO'!AL208),"Yes","")</f>
        <v>Yes</v>
      </c>
      <c r="AE208" s="137" t="str">
        <f>IF('(B) FO'!BN208&gt;(AVERAGE('(B) FO'!BO208:'(B) FO'!BR208)*2),"Yes","")</f>
        <v/>
      </c>
      <c r="AF208" s="137" t="str">
        <f>IF('(B) FO'!AH208&gt;(AVERAGE('(B) FO'!AI208:'(B) FO'!AL208)*2),"Yes","")</f>
        <v>Yes</v>
      </c>
      <c r="AH208" s="137" t="str">
        <f>IF('(B) FO'!C208&gt;MAX('(B) FO'!D208:'(B) FO'!G208),"Yes","")</f>
        <v/>
      </c>
      <c r="AI208" s="137" t="str">
        <f>IF('(B) FO'!C208&lt;MIN('(B) FO'!D208:'(B) FO'!G208),"Yes","")</f>
        <v/>
      </c>
    </row>
    <row r="209" spans="1:35" x14ac:dyDescent="0.3">
      <c r="A209" s="137" t="str">
        <f>'FOD (ALL)'!B209</f>
        <v>INDIGO</v>
      </c>
      <c r="B209" s="146">
        <f>'FOD (ALL)'!C209</f>
        <v>44042</v>
      </c>
      <c r="C209" s="137" t="str">
        <f>'(B) FO'!H209</f>
        <v>Y</v>
      </c>
      <c r="D209" s="137" t="str">
        <f>'(B) FO'!I209</f>
        <v>Y</v>
      </c>
      <c r="E209" s="137" t="str">
        <f>'(B) FO'!J209</f>
        <v>Y</v>
      </c>
      <c r="F209" s="137" t="str">
        <f>'(B) FO'!K209</f>
        <v>N</v>
      </c>
      <c r="H209" s="137" t="str">
        <f>'(B) FO'!AM209</f>
        <v>Y</v>
      </c>
      <c r="I209" s="137" t="str">
        <f>'(B) FO'!AN209</f>
        <v>Y</v>
      </c>
      <c r="J209" s="137" t="str">
        <f>'(B) FO'!AO209</f>
        <v>Y</v>
      </c>
      <c r="K209" s="137" t="str">
        <f>'(B) FO'!AP209</f>
        <v>N</v>
      </c>
      <c r="M209" s="137" t="str">
        <f>'(B) FO'!BS209</f>
        <v>Y</v>
      </c>
      <c r="N209" s="137" t="str">
        <f>'(B) FO'!BT209</f>
        <v>Y</v>
      </c>
      <c r="O209" s="137" t="str">
        <f>'(B) FO'!BU209</f>
        <v>Y</v>
      </c>
      <c r="P209" s="137" t="str">
        <f>'(B) FO'!BV209</f>
        <v>N</v>
      </c>
      <c r="R209" s="137" t="str">
        <f>'(B) FO'!BC209</f>
        <v>Y</v>
      </c>
      <c r="S209" s="137" t="str">
        <f>'(B) FO'!BD209</f>
        <v>Y</v>
      </c>
      <c r="T209" s="137" t="str">
        <f>'(B) FO'!BE209</f>
        <v>Y</v>
      </c>
      <c r="U209" s="137" t="str">
        <f>'(B) FO'!BF209</f>
        <v>N</v>
      </c>
      <c r="W209" s="137">
        <f>'(B) FO'!C209</f>
        <v>955.3</v>
      </c>
      <c r="X209" s="137">
        <f>'(B) FO'!X209</f>
        <v>978</v>
      </c>
      <c r="Y209" s="137">
        <f>'(B) FO'!AC209</f>
        <v>935</v>
      </c>
      <c r="Z209" s="137">
        <f>('(B) FO'!X209+'(B) FO'!AC209+'(B) FO'!C209)/3</f>
        <v>956.1</v>
      </c>
      <c r="AB209" s="137" t="str">
        <f>IF('(B) FO'!BN209&gt;MAX('(B) FO'!BO209:'(B) FO'!BR209),"Yes","")</f>
        <v>Yes</v>
      </c>
      <c r="AC209" s="137" t="str">
        <f>IF('(B) FO'!AH209&gt;MAX('(B) FO'!AI209:'(B) FO'!AL209),"Yes","")</f>
        <v>Yes</v>
      </c>
      <c r="AE209" s="137" t="str">
        <f>IF('(B) FO'!BN209&gt;(AVERAGE('(B) FO'!BO209:'(B) FO'!BR209)*2),"Yes","")</f>
        <v>Yes</v>
      </c>
      <c r="AF209" s="137" t="str">
        <f>IF('(B) FO'!AH209&gt;(AVERAGE('(B) FO'!AI209:'(B) FO'!AL209)*2),"Yes","")</f>
        <v/>
      </c>
      <c r="AH209" s="137" t="str">
        <f>IF('(B) FO'!C209&gt;MAX('(B) FO'!D209:'(B) FO'!G209),"Yes","")</f>
        <v>Yes</v>
      </c>
      <c r="AI209" s="137" t="str">
        <f>IF('(B) FO'!C209&lt;MIN('(B) FO'!D209:'(B) FO'!G209),"Yes","")</f>
        <v/>
      </c>
    </row>
    <row r="210" spans="1:35" x14ac:dyDescent="0.3">
      <c r="A210" s="137" t="str">
        <f>'FOD (ALL)'!B210</f>
        <v>INDUSINDBK</v>
      </c>
      <c r="B210" s="146">
        <f>'FOD (ALL)'!C210</f>
        <v>43979</v>
      </c>
      <c r="C210" s="137" t="str">
        <f>'(B) FO'!H210</f>
        <v>N</v>
      </c>
      <c r="D210" s="137" t="str">
        <f>'(B) FO'!I210</f>
        <v>N</v>
      </c>
      <c r="E210" s="137" t="str">
        <f>'(B) FO'!J210</f>
        <v>N</v>
      </c>
      <c r="F210" s="137" t="str">
        <f>'(B) FO'!K210</f>
        <v>N</v>
      </c>
      <c r="H210" s="137" t="str">
        <f>'(B) FO'!AM210</f>
        <v>N</v>
      </c>
      <c r="I210" s="137" t="str">
        <f>'(B) FO'!AN210</f>
        <v>N</v>
      </c>
      <c r="J210" s="137" t="str">
        <f>'(B) FO'!AO210</f>
        <v>Y</v>
      </c>
      <c r="K210" s="137" t="str">
        <f>'(B) FO'!AP210</f>
        <v>Y</v>
      </c>
      <c r="M210" s="137" t="str">
        <f>'(B) FO'!BS210</f>
        <v>Y</v>
      </c>
      <c r="N210" s="137" t="str">
        <f>'(B) FO'!BT210</f>
        <v>N</v>
      </c>
      <c r="O210" s="137" t="str">
        <f>'(B) FO'!BU210</f>
        <v>N</v>
      </c>
      <c r="P210" s="137" t="str">
        <f>'(B) FO'!BV210</f>
        <v>Y</v>
      </c>
      <c r="R210" s="137" t="str">
        <f>'(B) FO'!BC210</f>
        <v>Y</v>
      </c>
      <c r="S210" s="137" t="str">
        <f>'(B) FO'!BD210</f>
        <v>N</v>
      </c>
      <c r="T210" s="137" t="str">
        <f>'(B) FO'!BE210</f>
        <v>N</v>
      </c>
      <c r="U210" s="137" t="str">
        <f>'(B) FO'!BF210</f>
        <v>N</v>
      </c>
      <c r="W210" s="137">
        <f>'(B) FO'!C210</f>
        <v>337.1</v>
      </c>
      <c r="X210" s="137">
        <f>'(B) FO'!X210</f>
        <v>354.2</v>
      </c>
      <c r="Y210" s="137">
        <f>'(B) FO'!AC210</f>
        <v>327.55</v>
      </c>
      <c r="Z210" s="137">
        <f>('(B) FO'!X210+'(B) FO'!AC210+'(B) FO'!C210)/3</f>
        <v>339.61666666666667</v>
      </c>
      <c r="AB210" s="137" t="str">
        <f>IF('(B) FO'!BN210&gt;MAX('(B) FO'!BO210:'(B) FO'!BR210),"Yes","")</f>
        <v>Yes</v>
      </c>
      <c r="AC210" s="137" t="str">
        <f>IF('(B) FO'!AH210&gt;MAX('(B) FO'!AI210:'(B) FO'!AL210),"Yes","")</f>
        <v/>
      </c>
      <c r="AE210" s="137" t="str">
        <f>IF('(B) FO'!BN210&gt;(AVERAGE('(B) FO'!BO210:'(B) FO'!BR210)*2),"Yes","")</f>
        <v/>
      </c>
      <c r="AF210" s="137" t="str">
        <f>IF('(B) FO'!AH210&gt;(AVERAGE('(B) FO'!AI210:'(B) FO'!AL210)*2),"Yes","")</f>
        <v/>
      </c>
      <c r="AH210" s="137" t="str">
        <f>IF('(B) FO'!C210&gt;MAX('(B) FO'!D210:'(B) FO'!G210),"Yes","")</f>
        <v/>
      </c>
      <c r="AI210" s="137" t="str">
        <f>IF('(B) FO'!C210&lt;MIN('(B) FO'!D210:'(B) FO'!G210),"Yes","")</f>
        <v>Yes</v>
      </c>
    </row>
    <row r="211" spans="1:35" x14ac:dyDescent="0.3">
      <c r="A211" s="137" t="str">
        <f>'FOD (ALL)'!B211</f>
        <v>INDUSINDBK</v>
      </c>
      <c r="B211" s="146">
        <f>'FOD (ALL)'!C211</f>
        <v>44007</v>
      </c>
      <c r="C211" s="137" t="str">
        <f>'(B) FO'!H211</f>
        <v>N</v>
      </c>
      <c r="D211" s="137" t="str">
        <f>'(B) FO'!I211</f>
        <v>N</v>
      </c>
      <c r="E211" s="137" t="str">
        <f>'(B) FO'!J211</f>
        <v>N</v>
      </c>
      <c r="F211" s="137" t="str">
        <f>'(B) FO'!K211</f>
        <v>N</v>
      </c>
      <c r="H211" s="137" t="str">
        <f>'(B) FO'!AM211</f>
        <v>Y</v>
      </c>
      <c r="I211" s="137" t="str">
        <f>'(B) FO'!AN211</f>
        <v>Y</v>
      </c>
      <c r="J211" s="137" t="str">
        <f>'(B) FO'!AO211</f>
        <v>Y</v>
      </c>
      <c r="K211" s="137" t="str">
        <f>'(B) FO'!AP211</f>
        <v>Y</v>
      </c>
      <c r="M211" s="137" t="str">
        <f>'(B) FO'!BS211</f>
        <v>Y</v>
      </c>
      <c r="N211" s="137" t="str">
        <f>'(B) FO'!BT211</f>
        <v>Y</v>
      </c>
      <c r="O211" s="137" t="str">
        <f>'(B) FO'!BU211</f>
        <v>Y</v>
      </c>
      <c r="P211" s="137" t="str">
        <f>'(B) FO'!BV211</f>
        <v>Y</v>
      </c>
      <c r="R211" s="137" t="str">
        <f>'(B) FO'!BC211</f>
        <v>Y</v>
      </c>
      <c r="S211" s="137" t="str">
        <f>'(B) FO'!BD211</f>
        <v>Y</v>
      </c>
      <c r="T211" s="137" t="str">
        <f>'(B) FO'!BE211</f>
        <v>Y</v>
      </c>
      <c r="U211" s="137" t="str">
        <f>'(B) FO'!BF211</f>
        <v>Y</v>
      </c>
      <c r="W211" s="137">
        <f>'(B) FO'!C211</f>
        <v>337.75</v>
      </c>
      <c r="X211" s="137">
        <f>'(B) FO'!X211</f>
        <v>355.15</v>
      </c>
      <c r="Y211" s="137">
        <f>'(B) FO'!AC211</f>
        <v>328.9</v>
      </c>
      <c r="Z211" s="137">
        <f>('(B) FO'!X211+'(B) FO'!AC211+'(B) FO'!C211)/3</f>
        <v>340.59999999999997</v>
      </c>
      <c r="AB211" s="137" t="str">
        <f>IF('(B) FO'!BN211&gt;MAX('(B) FO'!BO211:'(B) FO'!BR211),"Yes","")</f>
        <v>Yes</v>
      </c>
      <c r="AC211" s="137" t="str">
        <f>IF('(B) FO'!AH211&gt;MAX('(B) FO'!AI211:'(B) FO'!AL211),"Yes","")</f>
        <v>Yes</v>
      </c>
      <c r="AE211" s="137" t="str">
        <f>IF('(B) FO'!BN211&gt;(AVERAGE('(B) FO'!BO211:'(B) FO'!BR211)*2),"Yes","")</f>
        <v>Yes</v>
      </c>
      <c r="AF211" s="137" t="str">
        <f>IF('(B) FO'!AH211&gt;(AVERAGE('(B) FO'!AI211:'(B) FO'!AL211)*2),"Yes","")</f>
        <v>Yes</v>
      </c>
      <c r="AH211" s="137" t="str">
        <f>IF('(B) FO'!C211&gt;MAX('(B) FO'!D211:'(B) FO'!G211),"Yes","")</f>
        <v/>
      </c>
      <c r="AI211" s="137" t="str">
        <f>IF('(B) FO'!C211&lt;MIN('(B) FO'!D211:'(B) FO'!G211),"Yes","")</f>
        <v>Yes</v>
      </c>
    </row>
    <row r="212" spans="1:35" x14ac:dyDescent="0.3">
      <c r="A212" s="137" t="str">
        <f>'FOD (ALL)'!B212</f>
        <v>INDUSINDBK</v>
      </c>
      <c r="B212" s="146">
        <f>'FOD (ALL)'!C212</f>
        <v>44042</v>
      </c>
      <c r="C212" s="137" t="str">
        <f>'(B) FO'!H212</f>
        <v>N</v>
      </c>
      <c r="D212" s="137" t="str">
        <f>'(B) FO'!I212</f>
        <v>N</v>
      </c>
      <c r="E212" s="137" t="str">
        <f>'(B) FO'!J212</f>
        <v>N</v>
      </c>
      <c r="F212" s="137" t="str">
        <f>'(B) FO'!K212</f>
        <v>N</v>
      </c>
      <c r="H212" s="137" t="str">
        <f>'(B) FO'!AM212</f>
        <v>Y</v>
      </c>
      <c r="I212" s="137" t="str">
        <f>'(B) FO'!AN212</f>
        <v>Y</v>
      </c>
      <c r="J212" s="137" t="str">
        <f>'(B) FO'!AO212</f>
        <v>Y</v>
      </c>
      <c r="K212" s="137" t="str">
        <f>'(B) FO'!AP212</f>
        <v>Y</v>
      </c>
      <c r="M212" s="137" t="str">
        <f>'(B) FO'!BS212</f>
        <v>Y</v>
      </c>
      <c r="N212" s="137" t="str">
        <f>'(B) FO'!BT212</f>
        <v>Y</v>
      </c>
      <c r="O212" s="137" t="str">
        <f>'(B) FO'!BU212</f>
        <v>Y</v>
      </c>
      <c r="P212" s="137" t="str">
        <f>'(B) FO'!BV212</f>
        <v>Y</v>
      </c>
      <c r="R212" s="137" t="str">
        <f>'(B) FO'!BC212</f>
        <v>Y</v>
      </c>
      <c r="S212" s="137" t="str">
        <f>'(B) FO'!BD212</f>
        <v>Y</v>
      </c>
      <c r="T212" s="137" t="str">
        <f>'(B) FO'!BE212</f>
        <v>Y</v>
      </c>
      <c r="U212" s="137" t="str">
        <f>'(B) FO'!BF212</f>
        <v>Y</v>
      </c>
      <c r="W212" s="137">
        <f>'(B) FO'!C212</f>
        <v>340.35</v>
      </c>
      <c r="X212" s="137">
        <f>'(B) FO'!X212</f>
        <v>354.65</v>
      </c>
      <c r="Y212" s="137">
        <f>'(B) FO'!AC212</f>
        <v>331.85</v>
      </c>
      <c r="Z212" s="137">
        <f>('(B) FO'!X212+'(B) FO'!AC212+'(B) FO'!C212)/3</f>
        <v>342.2833333333333</v>
      </c>
      <c r="AB212" s="137" t="str">
        <f>IF('(B) FO'!BN212&gt;MAX('(B) FO'!BO212:'(B) FO'!BR212),"Yes","")</f>
        <v>Yes</v>
      </c>
      <c r="AC212" s="137" t="str">
        <f>IF('(B) FO'!AH212&gt;MAX('(B) FO'!AI212:'(B) FO'!AL212),"Yes","")</f>
        <v>Yes</v>
      </c>
      <c r="AE212" s="137" t="str">
        <f>IF('(B) FO'!BN212&gt;(AVERAGE('(B) FO'!BO212:'(B) FO'!BR212)*2),"Yes","")</f>
        <v>Yes</v>
      </c>
      <c r="AF212" s="137" t="str">
        <f>IF('(B) FO'!AH212&gt;(AVERAGE('(B) FO'!AI212:'(B) FO'!AL212)*2),"Yes","")</f>
        <v/>
      </c>
      <c r="AH212" s="137" t="str">
        <f>IF('(B) FO'!C212&gt;MAX('(B) FO'!D212:'(B) FO'!G212),"Yes","")</f>
        <v/>
      </c>
      <c r="AI212" s="137" t="str">
        <f>IF('(B) FO'!C212&lt;MIN('(B) FO'!D212:'(B) FO'!G212),"Yes","")</f>
        <v>Yes</v>
      </c>
    </row>
    <row r="213" spans="1:35" x14ac:dyDescent="0.3">
      <c r="A213" s="137" t="str">
        <f>'FOD (ALL)'!B213</f>
        <v>INFRATEL</v>
      </c>
      <c r="B213" s="146">
        <f>'FOD (ALL)'!C213</f>
        <v>43979</v>
      </c>
      <c r="C213" s="137" t="str">
        <f>'(B) FO'!H213</f>
        <v>Y</v>
      </c>
      <c r="D213" s="137" t="str">
        <f>'(B) FO'!I213</f>
        <v>Y</v>
      </c>
      <c r="E213" s="137" t="str">
        <f>'(B) FO'!J213</f>
        <v>N</v>
      </c>
      <c r="F213" s="137" t="str">
        <f>'(B) FO'!K213</f>
        <v>Y</v>
      </c>
      <c r="H213" s="137" t="str">
        <f>'(B) FO'!AM213</f>
        <v>N</v>
      </c>
      <c r="I213" s="137" t="str">
        <f>'(B) FO'!AN213</f>
        <v>N</v>
      </c>
      <c r="J213" s="137" t="str">
        <f>'(B) FO'!AO213</f>
        <v>N</v>
      </c>
      <c r="K213" s="137" t="str">
        <f>'(B) FO'!AP213</f>
        <v>Y</v>
      </c>
      <c r="M213" s="137" t="str">
        <f>'(B) FO'!BS213</f>
        <v>Y</v>
      </c>
      <c r="N213" s="137" t="str">
        <f>'(B) FO'!BT213</f>
        <v>N</v>
      </c>
      <c r="O213" s="137" t="str">
        <f>'(B) FO'!BU213</f>
        <v>Y</v>
      </c>
      <c r="P213" s="137" t="str">
        <f>'(B) FO'!BV213</f>
        <v>Y</v>
      </c>
      <c r="R213" s="137" t="str">
        <f>'(B) FO'!BC213</f>
        <v>Y</v>
      </c>
      <c r="S213" s="137" t="str">
        <f>'(B) FO'!BD213</f>
        <v>N</v>
      </c>
      <c r="T213" s="137" t="str">
        <f>'(B) FO'!BE213</f>
        <v>Y</v>
      </c>
      <c r="U213" s="137" t="str">
        <f>'(B) FO'!BF213</f>
        <v>Y</v>
      </c>
      <c r="W213" s="137">
        <f>'(B) FO'!C213</f>
        <v>207.35</v>
      </c>
      <c r="X213" s="137">
        <f>'(B) FO'!X213</f>
        <v>211.4</v>
      </c>
      <c r="Y213" s="137">
        <f>'(B) FO'!AC213</f>
        <v>199.45</v>
      </c>
      <c r="Z213" s="137">
        <f>('(B) FO'!X213+'(B) FO'!AC213+'(B) FO'!C213)/3</f>
        <v>206.06666666666669</v>
      </c>
      <c r="AB213" s="137" t="str">
        <f>IF('(B) FO'!BN213&gt;MAX('(B) FO'!BO213:'(B) FO'!BR213),"Yes","")</f>
        <v/>
      </c>
      <c r="AC213" s="137" t="str">
        <f>IF('(B) FO'!AH213&gt;MAX('(B) FO'!AI213:'(B) FO'!AL213),"Yes","")</f>
        <v/>
      </c>
      <c r="AE213" s="137" t="str">
        <f>IF('(B) FO'!BN213&gt;(AVERAGE('(B) FO'!BO213:'(B) FO'!BR213)*2),"Yes","")</f>
        <v/>
      </c>
      <c r="AF213" s="137" t="str">
        <f>IF('(B) FO'!AH213&gt;(AVERAGE('(B) FO'!AI213:'(B) FO'!AL213)*2),"Yes","")</f>
        <v/>
      </c>
      <c r="AH213" s="137" t="str">
        <f>IF('(B) FO'!C213&gt;MAX('(B) FO'!D213:'(B) FO'!G213),"Yes","")</f>
        <v/>
      </c>
      <c r="AI213" s="137" t="str">
        <f>IF('(B) FO'!C213&lt;MIN('(B) FO'!D213:'(B) FO'!G213),"Yes","")</f>
        <v/>
      </c>
    </row>
    <row r="214" spans="1:35" x14ac:dyDescent="0.3">
      <c r="A214" s="137" t="str">
        <f>'FOD (ALL)'!B214</f>
        <v>INFRATEL</v>
      </c>
      <c r="B214" s="146">
        <f>'FOD (ALL)'!C214</f>
        <v>44007</v>
      </c>
      <c r="C214" s="137" t="str">
        <f>'(B) FO'!H214</f>
        <v>Y</v>
      </c>
      <c r="D214" s="137" t="str">
        <f>'(B) FO'!I214</f>
        <v>Y</v>
      </c>
      <c r="E214" s="137" t="str">
        <f>'(B) FO'!J214</f>
        <v>N</v>
      </c>
      <c r="F214" s="137" t="str">
        <f>'(B) FO'!K214</f>
        <v>Y</v>
      </c>
      <c r="H214" s="137" t="str">
        <f>'(B) FO'!AM214</f>
        <v>Y</v>
      </c>
      <c r="I214" s="137" t="str">
        <f>'(B) FO'!AN214</f>
        <v>Y</v>
      </c>
      <c r="J214" s="137" t="str">
        <f>'(B) FO'!AO214</f>
        <v>Y</v>
      </c>
      <c r="K214" s="137" t="str">
        <f>'(B) FO'!AP214</f>
        <v>Y</v>
      </c>
      <c r="M214" s="137" t="str">
        <f>'(B) FO'!BS214</f>
        <v>Y</v>
      </c>
      <c r="N214" s="137" t="str">
        <f>'(B) FO'!BT214</f>
        <v>N</v>
      </c>
      <c r="O214" s="137" t="str">
        <f>'(B) FO'!BU214</f>
        <v>Y</v>
      </c>
      <c r="P214" s="137" t="str">
        <f>'(B) FO'!BV214</f>
        <v>Y</v>
      </c>
      <c r="R214" s="137" t="str">
        <f>'(B) FO'!BC214</f>
        <v>Y</v>
      </c>
      <c r="S214" s="137" t="str">
        <f>'(B) FO'!BD214</f>
        <v>N</v>
      </c>
      <c r="T214" s="137" t="str">
        <f>'(B) FO'!BE214</f>
        <v>Y</v>
      </c>
      <c r="U214" s="137" t="str">
        <f>'(B) FO'!BF214</f>
        <v>Y</v>
      </c>
      <c r="W214" s="137">
        <f>'(B) FO'!C214</f>
        <v>205.3</v>
      </c>
      <c r="X214" s="137">
        <f>'(B) FO'!X214</f>
        <v>209.25</v>
      </c>
      <c r="Y214" s="137">
        <f>'(B) FO'!AC214</f>
        <v>198.2</v>
      </c>
      <c r="Z214" s="137">
        <f>('(B) FO'!X214+'(B) FO'!AC214+'(B) FO'!C214)/3</f>
        <v>204.25</v>
      </c>
      <c r="AB214" s="137" t="str">
        <f>IF('(B) FO'!BN214&gt;MAX('(B) FO'!BO214:'(B) FO'!BR214),"Yes","")</f>
        <v>Yes</v>
      </c>
      <c r="AC214" s="137" t="str">
        <f>IF('(B) FO'!AH214&gt;MAX('(B) FO'!AI214:'(B) FO'!AL214),"Yes","")</f>
        <v>Yes</v>
      </c>
      <c r="AE214" s="137" t="str">
        <f>IF('(B) FO'!BN214&gt;(AVERAGE('(B) FO'!BO214:'(B) FO'!BR214)*2),"Yes","")</f>
        <v>Yes</v>
      </c>
      <c r="AF214" s="137" t="str">
        <f>IF('(B) FO'!AH214&gt;(AVERAGE('(B) FO'!AI214:'(B) FO'!AL214)*2),"Yes","")</f>
        <v>Yes</v>
      </c>
      <c r="AH214" s="137" t="str">
        <f>IF('(B) FO'!C214&gt;MAX('(B) FO'!D214:'(B) FO'!G214),"Yes","")</f>
        <v/>
      </c>
      <c r="AI214" s="137" t="str">
        <f>IF('(B) FO'!C214&lt;MIN('(B) FO'!D214:'(B) FO'!G214),"Yes","")</f>
        <v/>
      </c>
    </row>
    <row r="215" spans="1:35" x14ac:dyDescent="0.3">
      <c r="A215" s="137" t="str">
        <f>'FOD (ALL)'!B215</f>
        <v>INFRATEL</v>
      </c>
      <c r="B215" s="146">
        <f>'FOD (ALL)'!C215</f>
        <v>44042</v>
      </c>
      <c r="C215" s="137" t="str">
        <f>'(B) FO'!H215</f>
        <v>Y</v>
      </c>
      <c r="D215" s="137" t="str">
        <f>'(B) FO'!I215</f>
        <v>Y</v>
      </c>
      <c r="E215" s="137" t="str">
        <f>'(B) FO'!J215</f>
        <v>N</v>
      </c>
      <c r="F215" s="137" t="str">
        <f>'(B) FO'!K215</f>
        <v>Y</v>
      </c>
      <c r="H215" s="137" t="str">
        <f>'(B) FO'!AM215</f>
        <v>Y</v>
      </c>
      <c r="I215" s="137" t="str">
        <f>'(B) FO'!AN215</f>
        <v>Y</v>
      </c>
      <c r="J215" s="137" t="str">
        <f>'(B) FO'!AO215</f>
        <v>Y</v>
      </c>
      <c r="K215" s="137" t="str">
        <f>'(B) FO'!AP215</f>
        <v>Y</v>
      </c>
      <c r="M215" s="137" t="str">
        <f>'(B) FO'!BS215</f>
        <v>Y</v>
      </c>
      <c r="N215" s="137" t="str">
        <f>'(B) FO'!BT215</f>
        <v>Y</v>
      </c>
      <c r="O215" s="137" t="str">
        <f>'(B) FO'!BU215</f>
        <v>Y</v>
      </c>
      <c r="P215" s="137" t="str">
        <f>'(B) FO'!BV215</f>
        <v>Y</v>
      </c>
      <c r="R215" s="137" t="str">
        <f>'(B) FO'!BC215</f>
        <v>Y</v>
      </c>
      <c r="S215" s="137" t="str">
        <f>'(B) FO'!BD215</f>
        <v>Y</v>
      </c>
      <c r="T215" s="137" t="str">
        <f>'(B) FO'!BE215</f>
        <v>Y</v>
      </c>
      <c r="U215" s="137" t="str">
        <f>'(B) FO'!BF215</f>
        <v>Y</v>
      </c>
      <c r="W215" s="137">
        <f>'(B) FO'!C215</f>
        <v>209.15</v>
      </c>
      <c r="X215" s="137">
        <f>'(B) FO'!X215</f>
        <v>0</v>
      </c>
      <c r="Y215" s="137">
        <f>'(B) FO'!AC215</f>
        <v>0</v>
      </c>
      <c r="Z215" s="137">
        <f>('(B) FO'!X215+'(B) FO'!AC215+'(B) FO'!C215)/3</f>
        <v>69.716666666666669</v>
      </c>
      <c r="AB215" s="137" t="str">
        <f>IF('(B) FO'!BN215&gt;MAX('(B) FO'!BO215:'(B) FO'!BR215),"Yes","")</f>
        <v/>
      </c>
      <c r="AC215" s="137" t="str">
        <f>IF('(B) FO'!AH215&gt;MAX('(B) FO'!AI215:'(B) FO'!AL215),"Yes","")</f>
        <v/>
      </c>
      <c r="AE215" s="137" t="str">
        <f>IF('(B) FO'!BN215&gt;(AVERAGE('(B) FO'!BO215:'(B) FO'!BR215)*2),"Yes","")</f>
        <v/>
      </c>
      <c r="AF215" s="137" t="str">
        <f>IF('(B) FO'!AH215&gt;(AVERAGE('(B) FO'!AI215:'(B) FO'!AL215)*2),"Yes","")</f>
        <v/>
      </c>
      <c r="AH215" s="137" t="str">
        <f>IF('(B) FO'!C215&gt;MAX('(B) FO'!D215:'(B) FO'!G215),"Yes","")</f>
        <v/>
      </c>
      <c r="AI215" s="137" t="str">
        <f>IF('(B) FO'!C215&lt;MIN('(B) FO'!D215:'(B) FO'!G215),"Yes","")</f>
        <v/>
      </c>
    </row>
    <row r="216" spans="1:35" x14ac:dyDescent="0.3">
      <c r="A216" s="137" t="str">
        <f>'FOD (ALL)'!B216</f>
        <v>INFY</v>
      </c>
      <c r="B216" s="146">
        <f>'FOD (ALL)'!C216</f>
        <v>43979</v>
      </c>
      <c r="C216" s="137" t="str">
        <f>'(B) FO'!H216</f>
        <v>Y</v>
      </c>
      <c r="D216" s="137" t="str">
        <f>'(B) FO'!I216</f>
        <v>Y</v>
      </c>
      <c r="E216" s="137" t="str">
        <f>'(B) FO'!J216</f>
        <v>Y</v>
      </c>
      <c r="F216" s="137" t="str">
        <f>'(B) FO'!K216</f>
        <v>Y</v>
      </c>
      <c r="H216" s="137" t="str">
        <f>'(B) FO'!AM216</f>
        <v>N</v>
      </c>
      <c r="I216" s="137" t="str">
        <f>'(B) FO'!AN216</f>
        <v>N</v>
      </c>
      <c r="J216" s="137" t="str">
        <f>'(B) FO'!AO216</f>
        <v>Y</v>
      </c>
      <c r="K216" s="137" t="str">
        <f>'(B) FO'!AP216</f>
        <v>Y</v>
      </c>
      <c r="M216" s="137" t="str">
        <f>'(B) FO'!BS216</f>
        <v>Y</v>
      </c>
      <c r="N216" s="137" t="str">
        <f>'(B) FO'!BT216</f>
        <v>Y</v>
      </c>
      <c r="O216" s="137" t="str">
        <f>'(B) FO'!BU216</f>
        <v>Y</v>
      </c>
      <c r="P216" s="137" t="str">
        <f>'(B) FO'!BV216</f>
        <v>N</v>
      </c>
      <c r="R216" s="137" t="str">
        <f>'(B) FO'!BC216</f>
        <v>Y</v>
      </c>
      <c r="S216" s="137" t="str">
        <f>'(B) FO'!BD216</f>
        <v>Y</v>
      </c>
      <c r="T216" s="137" t="str">
        <f>'(B) FO'!BE216</f>
        <v>Y</v>
      </c>
      <c r="U216" s="137" t="str">
        <f>'(B) FO'!BF216</f>
        <v>N</v>
      </c>
      <c r="W216" s="137">
        <f>'(B) FO'!C216</f>
        <v>689.35</v>
      </c>
      <c r="X216" s="137">
        <f>'(B) FO'!X216</f>
        <v>692.15</v>
      </c>
      <c r="Y216" s="137">
        <f>'(B) FO'!AC216</f>
        <v>671.4</v>
      </c>
      <c r="Z216" s="137">
        <f>('(B) FO'!X216+'(B) FO'!AC216+'(B) FO'!C216)/3</f>
        <v>684.30000000000007</v>
      </c>
      <c r="AB216" s="137" t="str">
        <f>IF('(B) FO'!BN216&gt;MAX('(B) FO'!BO216:'(B) FO'!BR216),"Yes","")</f>
        <v>Yes</v>
      </c>
      <c r="AC216" s="137" t="str">
        <f>IF('(B) FO'!AH216&gt;MAX('(B) FO'!AI216:'(B) FO'!AL216),"Yes","")</f>
        <v/>
      </c>
      <c r="AE216" s="137" t="str">
        <f>IF('(B) FO'!BN216&gt;(AVERAGE('(B) FO'!BO216:'(B) FO'!BR216)*2),"Yes","")</f>
        <v>Yes</v>
      </c>
      <c r="AF216" s="137" t="str">
        <f>IF('(B) FO'!AH216&gt;(AVERAGE('(B) FO'!AI216:'(B) FO'!AL216)*2),"Yes","")</f>
        <v/>
      </c>
      <c r="AH216" s="137" t="str">
        <f>IF('(B) FO'!C216&gt;MAX('(B) FO'!D216:'(B) FO'!G216),"Yes","")</f>
        <v>Yes</v>
      </c>
      <c r="AI216" s="137" t="str">
        <f>IF('(B) FO'!C216&lt;MIN('(B) FO'!D216:'(B) FO'!G216),"Yes","")</f>
        <v/>
      </c>
    </row>
    <row r="217" spans="1:35" x14ac:dyDescent="0.3">
      <c r="A217" s="137" t="str">
        <f>'FOD (ALL)'!B217</f>
        <v>INFY</v>
      </c>
      <c r="B217" s="146">
        <f>'FOD (ALL)'!C217</f>
        <v>44007</v>
      </c>
      <c r="C217" s="137" t="str">
        <f>'(B) FO'!H217</f>
        <v>Y</v>
      </c>
      <c r="D217" s="137" t="str">
        <f>'(B) FO'!I217</f>
        <v>Y</v>
      </c>
      <c r="E217" s="137" t="str">
        <f>'(B) FO'!J217</f>
        <v>N</v>
      </c>
      <c r="F217" s="137" t="str">
        <f>'(B) FO'!K217</f>
        <v>Y</v>
      </c>
      <c r="H217" s="137" t="str">
        <f>'(B) FO'!AM217</f>
        <v>Y</v>
      </c>
      <c r="I217" s="137" t="str">
        <f>'(B) FO'!AN217</f>
        <v>Y</v>
      </c>
      <c r="J217" s="137" t="str">
        <f>'(B) FO'!AO217</f>
        <v>Y</v>
      </c>
      <c r="K217" s="137" t="str">
        <f>'(B) FO'!AP217</f>
        <v>Y</v>
      </c>
      <c r="M217" s="137" t="str">
        <f>'(B) FO'!BS217</f>
        <v>Y</v>
      </c>
      <c r="N217" s="137" t="str">
        <f>'(B) FO'!BT217</f>
        <v>Y</v>
      </c>
      <c r="O217" s="137" t="str">
        <f>'(B) FO'!BU217</f>
        <v>Y</v>
      </c>
      <c r="P217" s="137" t="str">
        <f>'(B) FO'!BV217</f>
        <v>Y</v>
      </c>
      <c r="R217" s="137" t="str">
        <f>'(B) FO'!BC217</f>
        <v>Y</v>
      </c>
      <c r="S217" s="137" t="str">
        <f>'(B) FO'!BD217</f>
        <v>Y</v>
      </c>
      <c r="T217" s="137" t="str">
        <f>'(B) FO'!BE217</f>
        <v>Y</v>
      </c>
      <c r="U217" s="137" t="str">
        <f>'(B) FO'!BF217</f>
        <v>Y</v>
      </c>
      <c r="W217" s="137">
        <f>'(B) FO'!C217</f>
        <v>681.75</v>
      </c>
      <c r="X217" s="137">
        <f>'(B) FO'!X217</f>
        <v>684.45</v>
      </c>
      <c r="Y217" s="137">
        <f>'(B) FO'!AC217</f>
        <v>666.15</v>
      </c>
      <c r="Z217" s="137">
        <f>('(B) FO'!X217+'(B) FO'!AC217+'(B) FO'!C217)/3</f>
        <v>677.44999999999993</v>
      </c>
      <c r="AB217" s="137" t="str">
        <f>IF('(B) FO'!BN217&gt;MAX('(B) FO'!BO217:'(B) FO'!BR217),"Yes","")</f>
        <v>Yes</v>
      </c>
      <c r="AC217" s="137" t="str">
        <f>IF('(B) FO'!AH217&gt;MAX('(B) FO'!AI217:'(B) FO'!AL217),"Yes","")</f>
        <v>Yes</v>
      </c>
      <c r="AE217" s="137" t="str">
        <f>IF('(B) FO'!BN217&gt;(AVERAGE('(B) FO'!BO217:'(B) FO'!BR217)*2),"Yes","")</f>
        <v>Yes</v>
      </c>
      <c r="AF217" s="137" t="str">
        <f>IF('(B) FO'!AH217&gt;(AVERAGE('(B) FO'!AI217:'(B) FO'!AL217)*2),"Yes","")</f>
        <v>Yes</v>
      </c>
      <c r="AH217" s="137" t="str">
        <f>IF('(B) FO'!C217&gt;MAX('(B) FO'!D217:'(B) FO'!G217),"Yes","")</f>
        <v>Yes</v>
      </c>
      <c r="AI217" s="137" t="str">
        <f>IF('(B) FO'!C217&lt;MIN('(B) FO'!D217:'(B) FO'!G217),"Yes","")</f>
        <v/>
      </c>
    </row>
    <row r="218" spans="1:35" x14ac:dyDescent="0.3">
      <c r="A218" s="137" t="str">
        <f>'FOD (ALL)'!B218</f>
        <v>INFY</v>
      </c>
      <c r="B218" s="146">
        <f>'FOD (ALL)'!C218</f>
        <v>44042</v>
      </c>
      <c r="C218" s="137" t="str">
        <f>'(B) FO'!H218</f>
        <v>Y</v>
      </c>
      <c r="D218" s="137" t="str">
        <f>'(B) FO'!I218</f>
        <v>Y</v>
      </c>
      <c r="E218" s="137" t="str">
        <f>'(B) FO'!J218</f>
        <v>N</v>
      </c>
      <c r="F218" s="137" t="str">
        <f>'(B) FO'!K218</f>
        <v>Y</v>
      </c>
      <c r="H218" s="137" t="str">
        <f>'(B) FO'!AM218</f>
        <v>Y</v>
      </c>
      <c r="I218" s="137" t="str">
        <f>'(B) FO'!AN218</f>
        <v>Y</v>
      </c>
      <c r="J218" s="137" t="str">
        <f>'(B) FO'!AO218</f>
        <v>Y</v>
      </c>
      <c r="K218" s="137" t="str">
        <f>'(B) FO'!AP218</f>
        <v>N</v>
      </c>
      <c r="M218" s="137" t="str">
        <f>'(B) FO'!BS218</f>
        <v>Y</v>
      </c>
      <c r="N218" s="137" t="str">
        <f>'(B) FO'!BT218</f>
        <v>N</v>
      </c>
      <c r="O218" s="137" t="str">
        <f>'(B) FO'!BU218</f>
        <v>Y</v>
      </c>
      <c r="P218" s="137" t="str">
        <f>'(B) FO'!BV218</f>
        <v>N</v>
      </c>
      <c r="R218" s="137" t="str">
        <f>'(B) FO'!BC218</f>
        <v>Y</v>
      </c>
      <c r="S218" s="137" t="str">
        <f>'(B) FO'!BD218</f>
        <v>N</v>
      </c>
      <c r="T218" s="137" t="str">
        <f>'(B) FO'!BE218</f>
        <v>Y</v>
      </c>
      <c r="U218" s="137" t="str">
        <f>'(B) FO'!BF218</f>
        <v>N</v>
      </c>
      <c r="W218" s="137">
        <f>'(B) FO'!C218</f>
        <v>697.95</v>
      </c>
      <c r="X218" s="137">
        <f>'(B) FO'!X218</f>
        <v>685.1</v>
      </c>
      <c r="Y218" s="137">
        <f>'(B) FO'!AC218</f>
        <v>673</v>
      </c>
      <c r="Z218" s="137">
        <f>('(B) FO'!X218+'(B) FO'!AC218+'(B) FO'!C218)/3</f>
        <v>685.35</v>
      </c>
      <c r="AB218" s="137" t="str">
        <f>IF('(B) FO'!BN218&gt;MAX('(B) FO'!BO218:'(B) FO'!BR218),"Yes","")</f>
        <v/>
      </c>
      <c r="AC218" s="137" t="str">
        <f>IF('(B) FO'!AH218&gt;MAX('(B) FO'!AI218:'(B) FO'!AL218),"Yes","")</f>
        <v>Yes</v>
      </c>
      <c r="AE218" s="137" t="str">
        <f>IF('(B) FO'!BN218&gt;(AVERAGE('(B) FO'!BO218:'(B) FO'!BR218)*2),"Yes","")</f>
        <v/>
      </c>
      <c r="AF218" s="137" t="str">
        <f>IF('(B) FO'!AH218&gt;(AVERAGE('(B) FO'!AI218:'(B) FO'!AL218)*2),"Yes","")</f>
        <v/>
      </c>
      <c r="AH218" s="137" t="str">
        <f>IF('(B) FO'!C218&gt;MAX('(B) FO'!D218:'(B) FO'!G218),"Yes","")</f>
        <v>Yes</v>
      </c>
      <c r="AI218" s="137" t="str">
        <f>IF('(B) FO'!C218&lt;MIN('(B) FO'!D218:'(B) FO'!G218),"Yes","")</f>
        <v/>
      </c>
    </row>
    <row r="219" spans="1:35" x14ac:dyDescent="0.3">
      <c r="A219" s="137" t="str">
        <f>'FOD (ALL)'!B219</f>
        <v>IOC</v>
      </c>
      <c r="B219" s="146">
        <f>'FOD (ALL)'!C219</f>
        <v>43979</v>
      </c>
      <c r="C219" s="137" t="str">
        <f>'(B) FO'!H219</f>
        <v>Y</v>
      </c>
      <c r="D219" s="137" t="str">
        <f>'(B) FO'!I219</f>
        <v>N</v>
      </c>
      <c r="E219" s="137" t="str">
        <f>'(B) FO'!J219</f>
        <v>Y</v>
      </c>
      <c r="F219" s="137" t="str">
        <f>'(B) FO'!K219</f>
        <v>Y</v>
      </c>
      <c r="H219" s="137" t="str">
        <f>'(B) FO'!AM219</f>
        <v>N</v>
      </c>
      <c r="I219" s="137" t="str">
        <f>'(B) FO'!AN219</f>
        <v>N</v>
      </c>
      <c r="J219" s="137" t="str">
        <f>'(B) FO'!AO219</f>
        <v>N</v>
      </c>
      <c r="K219" s="137" t="str">
        <f>'(B) FO'!AP219</f>
        <v>N</v>
      </c>
      <c r="M219" s="137" t="str">
        <f>'(B) FO'!BS219</f>
        <v>Y</v>
      </c>
      <c r="N219" s="137" t="str">
        <f>'(B) FO'!BT219</f>
        <v>N</v>
      </c>
      <c r="O219" s="137" t="str">
        <f>'(B) FO'!BU219</f>
        <v>Y</v>
      </c>
      <c r="P219" s="137" t="str">
        <f>'(B) FO'!BV219</f>
        <v>N</v>
      </c>
      <c r="R219" s="137" t="str">
        <f>'(B) FO'!BC219</f>
        <v>Y</v>
      </c>
      <c r="S219" s="137" t="str">
        <f>'(B) FO'!BD219</f>
        <v>N</v>
      </c>
      <c r="T219" s="137" t="str">
        <f>'(B) FO'!BE219</f>
        <v>Y</v>
      </c>
      <c r="U219" s="137" t="str">
        <f>'(B) FO'!BF219</f>
        <v>N</v>
      </c>
      <c r="W219" s="137">
        <f>'(B) FO'!C219</f>
        <v>75.5</v>
      </c>
      <c r="X219" s="137">
        <f>'(B) FO'!X219</f>
        <v>75.75</v>
      </c>
      <c r="Y219" s="137">
        <f>'(B) FO'!AC219</f>
        <v>72.7</v>
      </c>
      <c r="Z219" s="137">
        <f>('(B) FO'!X219+'(B) FO'!AC219+'(B) FO'!C219)/3</f>
        <v>74.649999999999991</v>
      </c>
      <c r="AB219" s="137" t="str">
        <f>IF('(B) FO'!BN219&gt;MAX('(B) FO'!BO219:'(B) FO'!BR219),"Yes","")</f>
        <v/>
      </c>
      <c r="AC219" s="137" t="str">
        <f>IF('(B) FO'!AH219&gt;MAX('(B) FO'!AI219:'(B) FO'!AL219),"Yes","")</f>
        <v/>
      </c>
      <c r="AE219" s="137" t="str">
        <f>IF('(B) FO'!BN219&gt;(AVERAGE('(B) FO'!BO219:'(B) FO'!BR219)*2),"Yes","")</f>
        <v/>
      </c>
      <c r="AF219" s="137" t="str">
        <f>IF('(B) FO'!AH219&gt;(AVERAGE('(B) FO'!AI219:'(B) FO'!AL219)*2),"Yes","")</f>
        <v/>
      </c>
      <c r="AH219" s="137" t="str">
        <f>IF('(B) FO'!C219&gt;MAX('(B) FO'!D219:'(B) FO'!G219),"Yes","")</f>
        <v>Yes</v>
      </c>
      <c r="AI219" s="137" t="str">
        <f>IF('(B) FO'!C219&lt;MIN('(B) FO'!D219:'(B) FO'!G219),"Yes","")</f>
        <v/>
      </c>
    </row>
    <row r="220" spans="1:35" x14ac:dyDescent="0.3">
      <c r="A220" s="137" t="str">
        <f>'FOD (ALL)'!B220</f>
        <v>IOC</v>
      </c>
      <c r="B220" s="146">
        <f>'FOD (ALL)'!C220</f>
        <v>44007</v>
      </c>
      <c r="C220" s="137" t="str">
        <f>'(B) FO'!H220</f>
        <v>Y</v>
      </c>
      <c r="D220" s="137" t="str">
        <f>'(B) FO'!I220</f>
        <v>N</v>
      </c>
      <c r="E220" s="137" t="str">
        <f>'(B) FO'!J220</f>
        <v>Y</v>
      </c>
      <c r="F220" s="137" t="str">
        <f>'(B) FO'!K220</f>
        <v>Y</v>
      </c>
      <c r="H220" s="137" t="str">
        <f>'(B) FO'!AM220</f>
        <v>Y</v>
      </c>
      <c r="I220" s="137" t="str">
        <f>'(B) FO'!AN220</f>
        <v>Y</v>
      </c>
      <c r="J220" s="137" t="str">
        <f>'(B) FO'!AO220</f>
        <v>Y</v>
      </c>
      <c r="K220" s="137" t="str">
        <f>'(B) FO'!AP220</f>
        <v>Y</v>
      </c>
      <c r="M220" s="137" t="str">
        <f>'(B) FO'!BS220</f>
        <v>Y</v>
      </c>
      <c r="N220" s="137" t="str">
        <f>'(B) FO'!BT220</f>
        <v>N</v>
      </c>
      <c r="O220" s="137" t="str">
        <f>'(B) FO'!BU220</f>
        <v>Y</v>
      </c>
      <c r="P220" s="137" t="str">
        <f>'(B) FO'!BV220</f>
        <v>N</v>
      </c>
      <c r="R220" s="137" t="str">
        <f>'(B) FO'!BC220</f>
        <v>Y</v>
      </c>
      <c r="S220" s="137" t="str">
        <f>'(B) FO'!BD220</f>
        <v>N</v>
      </c>
      <c r="T220" s="137" t="str">
        <f>'(B) FO'!BE220</f>
        <v>Y</v>
      </c>
      <c r="U220" s="137" t="str">
        <f>'(B) FO'!BF220</f>
        <v>N</v>
      </c>
      <c r="W220" s="137">
        <f>'(B) FO'!C220</f>
        <v>75.599999999999994</v>
      </c>
      <c r="X220" s="137">
        <f>'(B) FO'!X220</f>
        <v>75.900000000000006</v>
      </c>
      <c r="Y220" s="137">
        <f>'(B) FO'!AC220</f>
        <v>72.8</v>
      </c>
      <c r="Z220" s="137">
        <f>('(B) FO'!X220+'(B) FO'!AC220+'(B) FO'!C220)/3</f>
        <v>74.766666666666666</v>
      </c>
      <c r="AB220" s="137" t="str">
        <f>IF('(B) FO'!BN220&gt;MAX('(B) FO'!BO220:'(B) FO'!BR220),"Yes","")</f>
        <v>Yes</v>
      </c>
      <c r="AC220" s="137" t="str">
        <f>IF('(B) FO'!AH220&gt;MAX('(B) FO'!AI220:'(B) FO'!AL220),"Yes","")</f>
        <v>Yes</v>
      </c>
      <c r="AE220" s="137" t="str">
        <f>IF('(B) FO'!BN220&gt;(AVERAGE('(B) FO'!BO220:'(B) FO'!BR220)*2),"Yes","")</f>
        <v>Yes</v>
      </c>
      <c r="AF220" s="137" t="str">
        <f>IF('(B) FO'!AH220&gt;(AVERAGE('(B) FO'!AI220:'(B) FO'!AL220)*2),"Yes","")</f>
        <v/>
      </c>
      <c r="AH220" s="137" t="str">
        <f>IF('(B) FO'!C220&gt;MAX('(B) FO'!D220:'(B) FO'!G220),"Yes","")</f>
        <v>Yes</v>
      </c>
      <c r="AI220" s="137" t="str">
        <f>IF('(B) FO'!C220&lt;MIN('(B) FO'!D220:'(B) FO'!G220),"Yes","")</f>
        <v/>
      </c>
    </row>
    <row r="221" spans="1:35" x14ac:dyDescent="0.3">
      <c r="A221" s="137" t="str">
        <f>'FOD (ALL)'!B221</f>
        <v>IOC</v>
      </c>
      <c r="B221" s="146">
        <f>'FOD (ALL)'!C221</f>
        <v>44042</v>
      </c>
      <c r="C221" s="137" t="str">
        <f>'(B) FO'!H221</f>
        <v>Y</v>
      </c>
      <c r="D221" s="137" t="str">
        <f>'(B) FO'!I221</f>
        <v>N</v>
      </c>
      <c r="E221" s="137" t="str">
        <f>'(B) FO'!J221</f>
        <v>Y</v>
      </c>
      <c r="F221" s="137" t="str">
        <f>'(B) FO'!K221</f>
        <v>Y</v>
      </c>
      <c r="H221" s="137" t="str">
        <f>'(B) FO'!AM221</f>
        <v>Y</v>
      </c>
      <c r="I221" s="137" t="str">
        <f>'(B) FO'!AN221</f>
        <v>Y</v>
      </c>
      <c r="J221" s="137" t="str">
        <f>'(B) FO'!AO221</f>
        <v>Y</v>
      </c>
      <c r="K221" s="137" t="str">
        <f>'(B) FO'!AP221</f>
        <v>Y</v>
      </c>
      <c r="M221" s="137" t="str">
        <f>'(B) FO'!BS221</f>
        <v>Y</v>
      </c>
      <c r="N221" s="137" t="str">
        <f>'(B) FO'!BT221</f>
        <v>N</v>
      </c>
      <c r="O221" s="137" t="str">
        <f>'(B) FO'!BU221</f>
        <v>Y</v>
      </c>
      <c r="P221" s="137" t="str">
        <f>'(B) FO'!BV221</f>
        <v>N</v>
      </c>
      <c r="R221" s="137" t="str">
        <f>'(B) FO'!BC221</f>
        <v>Y</v>
      </c>
      <c r="S221" s="137" t="str">
        <f>'(B) FO'!BD221</f>
        <v>N</v>
      </c>
      <c r="T221" s="137" t="str">
        <f>'(B) FO'!BE221</f>
        <v>Y</v>
      </c>
      <c r="U221" s="137" t="str">
        <f>'(B) FO'!BF221</f>
        <v>N</v>
      </c>
      <c r="W221" s="137">
        <f>'(B) FO'!C221</f>
        <v>76.05</v>
      </c>
      <c r="X221" s="137">
        <f>'(B) FO'!X221</f>
        <v>76.3</v>
      </c>
      <c r="Y221" s="137">
        <f>'(B) FO'!AC221</f>
        <v>73.5</v>
      </c>
      <c r="Z221" s="137">
        <f>('(B) FO'!X221+'(B) FO'!AC221+'(B) FO'!C221)/3</f>
        <v>75.283333333333346</v>
      </c>
      <c r="AB221" s="137" t="str">
        <f>IF('(B) FO'!BN221&gt;MAX('(B) FO'!BO221:'(B) FO'!BR221),"Yes","")</f>
        <v>Yes</v>
      </c>
      <c r="AC221" s="137" t="str">
        <f>IF('(B) FO'!AH221&gt;MAX('(B) FO'!AI221:'(B) FO'!AL221),"Yes","")</f>
        <v>Yes</v>
      </c>
      <c r="AE221" s="137" t="str">
        <f>IF('(B) FO'!BN221&gt;(AVERAGE('(B) FO'!BO221:'(B) FO'!BR221)*2),"Yes","")</f>
        <v/>
      </c>
      <c r="AF221" s="137" t="str">
        <f>IF('(B) FO'!AH221&gt;(AVERAGE('(B) FO'!AI221:'(B) FO'!AL221)*2),"Yes","")</f>
        <v/>
      </c>
      <c r="AH221" s="137" t="str">
        <f>IF('(B) FO'!C221&gt;MAX('(B) FO'!D221:'(B) FO'!G221),"Yes","")</f>
        <v>Yes</v>
      </c>
      <c r="AI221" s="137" t="str">
        <f>IF('(B) FO'!C221&lt;MIN('(B) FO'!D221:'(B) FO'!G221),"Yes","")</f>
        <v/>
      </c>
    </row>
    <row r="222" spans="1:35" x14ac:dyDescent="0.3">
      <c r="A222" s="137" t="str">
        <f>'FOD (ALL)'!B222</f>
        <v>ITC</v>
      </c>
      <c r="B222" s="146">
        <f>'FOD (ALL)'!C222</f>
        <v>43979</v>
      </c>
      <c r="C222" s="137" t="str">
        <f>'(B) FO'!H222</f>
        <v>N</v>
      </c>
      <c r="D222" s="137" t="str">
        <f>'(B) FO'!I222</f>
        <v>Y</v>
      </c>
      <c r="E222" s="137" t="str">
        <f>'(B) FO'!J222</f>
        <v>Y</v>
      </c>
      <c r="F222" s="137" t="str">
        <f>'(B) FO'!K222</f>
        <v>Y</v>
      </c>
      <c r="H222" s="137" t="str">
        <f>'(B) FO'!AM222</f>
        <v>N</v>
      </c>
      <c r="I222" s="137" t="str">
        <f>'(B) FO'!AN222</f>
        <v>Y</v>
      </c>
      <c r="J222" s="137" t="str">
        <f>'(B) FO'!AO222</f>
        <v>N</v>
      </c>
      <c r="K222" s="137" t="str">
        <f>'(B) FO'!AP222</f>
        <v>N</v>
      </c>
      <c r="M222" s="137" t="str">
        <f>'(B) FO'!BS222</f>
        <v>N</v>
      </c>
      <c r="N222" s="137" t="str">
        <f>'(B) FO'!BT222</f>
        <v>Y</v>
      </c>
      <c r="O222" s="137" t="str">
        <f>'(B) FO'!BU222</f>
        <v>N</v>
      </c>
      <c r="P222" s="137" t="str">
        <f>'(B) FO'!BV222</f>
        <v>Y</v>
      </c>
      <c r="R222" s="137" t="str">
        <f>'(B) FO'!BC222</f>
        <v>N</v>
      </c>
      <c r="S222" s="137" t="str">
        <f>'(B) FO'!BD222</f>
        <v>Y</v>
      </c>
      <c r="T222" s="137" t="str">
        <f>'(B) FO'!BE222</f>
        <v>N</v>
      </c>
      <c r="U222" s="137" t="str">
        <f>'(B) FO'!BF222</f>
        <v>Y</v>
      </c>
      <c r="W222" s="137">
        <f>'(B) FO'!C222</f>
        <v>186.8</v>
      </c>
      <c r="X222" s="137">
        <f>'(B) FO'!X222</f>
        <v>191.9</v>
      </c>
      <c r="Y222" s="137">
        <f>'(B) FO'!AC222</f>
        <v>185</v>
      </c>
      <c r="Z222" s="137">
        <f>('(B) FO'!X222+'(B) FO'!AC222+'(B) FO'!C222)/3</f>
        <v>187.9</v>
      </c>
      <c r="AB222" s="137" t="str">
        <f>IF('(B) FO'!BN222&gt;MAX('(B) FO'!BO222:'(B) FO'!BR222),"Yes","")</f>
        <v/>
      </c>
      <c r="AC222" s="137" t="str">
        <f>IF('(B) FO'!AH222&gt;MAX('(B) FO'!AI222:'(B) FO'!AL222),"Yes","")</f>
        <v/>
      </c>
      <c r="AE222" s="137" t="str">
        <f>IF('(B) FO'!BN222&gt;(AVERAGE('(B) FO'!BO222:'(B) FO'!BR222)*2),"Yes","")</f>
        <v/>
      </c>
      <c r="AF222" s="137" t="str">
        <f>IF('(B) FO'!AH222&gt;(AVERAGE('(B) FO'!AI222:'(B) FO'!AL222)*2),"Yes","")</f>
        <v/>
      </c>
      <c r="AH222" s="137" t="str">
        <f>IF('(B) FO'!C222&gt;MAX('(B) FO'!D222:'(B) FO'!G222),"Yes","")</f>
        <v/>
      </c>
      <c r="AI222" s="137" t="str">
        <f>IF('(B) FO'!C222&lt;MIN('(B) FO'!D222:'(B) FO'!G222),"Yes","")</f>
        <v/>
      </c>
    </row>
    <row r="223" spans="1:35" x14ac:dyDescent="0.3">
      <c r="A223" s="137" t="str">
        <f>'FOD (ALL)'!B223</f>
        <v>ITC</v>
      </c>
      <c r="B223" s="146">
        <f>'FOD (ALL)'!C223</f>
        <v>44007</v>
      </c>
      <c r="C223" s="137" t="str">
        <f>'(B) FO'!H223</f>
        <v>N</v>
      </c>
      <c r="D223" s="137" t="str">
        <f>'(B) FO'!I223</f>
        <v>Y</v>
      </c>
      <c r="E223" s="137" t="str">
        <f>'(B) FO'!J223</f>
        <v>Y</v>
      </c>
      <c r="F223" s="137" t="str">
        <f>'(B) FO'!K223</f>
        <v>Y</v>
      </c>
      <c r="H223" s="137" t="str">
        <f>'(B) FO'!AM223</f>
        <v>Y</v>
      </c>
      <c r="I223" s="137" t="str">
        <f>'(B) FO'!AN223</f>
        <v>Y</v>
      </c>
      <c r="J223" s="137" t="str">
        <f>'(B) FO'!AO223</f>
        <v>Y</v>
      </c>
      <c r="K223" s="137" t="str">
        <f>'(B) FO'!AP223</f>
        <v>Y</v>
      </c>
      <c r="M223" s="137" t="str">
        <f>'(B) FO'!BS223</f>
        <v>Y</v>
      </c>
      <c r="N223" s="137" t="str">
        <f>'(B) FO'!BT223</f>
        <v>Y</v>
      </c>
      <c r="O223" s="137" t="str">
        <f>'(B) FO'!BU223</f>
        <v>Y</v>
      </c>
      <c r="P223" s="137" t="str">
        <f>'(B) FO'!BV223</f>
        <v>Y</v>
      </c>
      <c r="R223" s="137" t="str">
        <f>'(B) FO'!BC223</f>
        <v>Y</v>
      </c>
      <c r="S223" s="137" t="str">
        <f>'(B) FO'!BD223</f>
        <v>Y</v>
      </c>
      <c r="T223" s="137" t="str">
        <f>'(B) FO'!BE223</f>
        <v>Y</v>
      </c>
      <c r="U223" s="137" t="str">
        <f>'(B) FO'!BF223</f>
        <v>Y</v>
      </c>
      <c r="W223" s="137">
        <f>'(B) FO'!C223</f>
        <v>183.25</v>
      </c>
      <c r="X223" s="137">
        <f>'(B) FO'!X223</f>
        <v>188.5</v>
      </c>
      <c r="Y223" s="137">
        <f>'(B) FO'!AC223</f>
        <v>181.85</v>
      </c>
      <c r="Z223" s="137">
        <f>('(B) FO'!X223+'(B) FO'!AC223+'(B) FO'!C223)/3</f>
        <v>184.53333333333333</v>
      </c>
      <c r="AB223" s="137" t="str">
        <f>IF('(B) FO'!BN223&gt;MAX('(B) FO'!BO223:'(B) FO'!BR223),"Yes","")</f>
        <v>Yes</v>
      </c>
      <c r="AC223" s="137" t="str">
        <f>IF('(B) FO'!AH223&gt;MAX('(B) FO'!AI223:'(B) FO'!AL223),"Yes","")</f>
        <v>Yes</v>
      </c>
      <c r="AE223" s="137" t="str">
        <f>IF('(B) FO'!BN223&gt;(AVERAGE('(B) FO'!BO223:'(B) FO'!BR223)*2),"Yes","")</f>
        <v>Yes</v>
      </c>
      <c r="AF223" s="137" t="str">
        <f>IF('(B) FO'!AH223&gt;(AVERAGE('(B) FO'!AI223:'(B) FO'!AL223)*2),"Yes","")</f>
        <v/>
      </c>
      <c r="AH223" s="137" t="str">
        <f>IF('(B) FO'!C223&gt;MAX('(B) FO'!D223:'(B) FO'!G223),"Yes","")</f>
        <v/>
      </c>
      <c r="AI223" s="137" t="str">
        <f>IF('(B) FO'!C223&lt;MIN('(B) FO'!D223:'(B) FO'!G223),"Yes","")</f>
        <v/>
      </c>
    </row>
    <row r="224" spans="1:35" x14ac:dyDescent="0.3">
      <c r="A224" s="137" t="str">
        <f>'FOD (ALL)'!B224</f>
        <v>ITC</v>
      </c>
      <c r="B224" s="146">
        <f>'FOD (ALL)'!C224</f>
        <v>44042</v>
      </c>
      <c r="C224" s="137" t="str">
        <f>'(B) FO'!H224</f>
        <v>N</v>
      </c>
      <c r="D224" s="137" t="str">
        <f>'(B) FO'!I224</f>
        <v>Y</v>
      </c>
      <c r="E224" s="137" t="str">
        <f>'(B) FO'!J224</f>
        <v>Y</v>
      </c>
      <c r="F224" s="137" t="str">
        <f>'(B) FO'!K224</f>
        <v>Y</v>
      </c>
      <c r="H224" s="137" t="str">
        <f>'(B) FO'!AM224</f>
        <v>Y</v>
      </c>
      <c r="I224" s="137" t="str">
        <f>'(B) FO'!AN224</f>
        <v>Y</v>
      </c>
      <c r="J224" s="137" t="str">
        <f>'(B) FO'!AO224</f>
        <v>Y</v>
      </c>
      <c r="K224" s="137" t="str">
        <f>'(B) FO'!AP224</f>
        <v>Y</v>
      </c>
      <c r="M224" s="137" t="str">
        <f>'(B) FO'!BS224</f>
        <v>Y</v>
      </c>
      <c r="N224" s="137" t="str">
        <f>'(B) FO'!BT224</f>
        <v>Y</v>
      </c>
      <c r="O224" s="137" t="str">
        <f>'(B) FO'!BU224</f>
        <v>N</v>
      </c>
      <c r="P224" s="137" t="str">
        <f>'(B) FO'!BV224</f>
        <v>Y</v>
      </c>
      <c r="R224" s="137" t="str">
        <f>'(B) FO'!BC224</f>
        <v>Y</v>
      </c>
      <c r="S224" s="137" t="str">
        <f>'(B) FO'!BD224</f>
        <v>Y</v>
      </c>
      <c r="T224" s="137" t="str">
        <f>'(B) FO'!BE224</f>
        <v>N</v>
      </c>
      <c r="U224" s="137" t="str">
        <f>'(B) FO'!BF224</f>
        <v>Y</v>
      </c>
      <c r="W224" s="137">
        <f>'(B) FO'!C224</f>
        <v>182</v>
      </c>
      <c r="X224" s="137">
        <f>'(B) FO'!X224</f>
        <v>187.35</v>
      </c>
      <c r="Y224" s="137">
        <f>'(B) FO'!AC224</f>
        <v>181</v>
      </c>
      <c r="Z224" s="137">
        <f>('(B) FO'!X224+'(B) FO'!AC224+'(B) FO'!C224)/3</f>
        <v>183.45000000000002</v>
      </c>
      <c r="AB224" s="137" t="str">
        <f>IF('(B) FO'!BN224&gt;MAX('(B) FO'!BO224:'(B) FO'!BR224),"Yes","")</f>
        <v>Yes</v>
      </c>
      <c r="AC224" s="137" t="str">
        <f>IF('(B) FO'!AH224&gt;MAX('(B) FO'!AI224:'(B) FO'!AL224),"Yes","")</f>
        <v>Yes</v>
      </c>
      <c r="AE224" s="137" t="str">
        <f>IF('(B) FO'!BN224&gt;(AVERAGE('(B) FO'!BO224:'(B) FO'!BR224)*2),"Yes","")</f>
        <v>Yes</v>
      </c>
      <c r="AF224" s="137" t="str">
        <f>IF('(B) FO'!AH224&gt;(AVERAGE('(B) FO'!AI224:'(B) FO'!AL224)*2),"Yes","")</f>
        <v/>
      </c>
      <c r="AH224" s="137" t="str">
        <f>IF('(B) FO'!C224&gt;MAX('(B) FO'!D224:'(B) FO'!G224),"Yes","")</f>
        <v/>
      </c>
      <c r="AI224" s="137" t="str">
        <f>IF('(B) FO'!C224&lt;MIN('(B) FO'!D224:'(B) FO'!G224),"Yes","")</f>
        <v/>
      </c>
    </row>
    <row r="225" spans="1:35" x14ac:dyDescent="0.3">
      <c r="A225" s="137" t="str">
        <f>'FOD (ALL)'!B225</f>
        <v>JINDALSTEL</v>
      </c>
      <c r="B225" s="146">
        <f>'FOD (ALL)'!C225</f>
        <v>43979</v>
      </c>
      <c r="C225" s="137" t="str">
        <f>'(B) FO'!H225</f>
        <v>N</v>
      </c>
      <c r="D225" s="137" t="str">
        <f>'(B) FO'!I225</f>
        <v>Y</v>
      </c>
      <c r="E225" s="137" t="str">
        <f>'(B) FO'!J225</f>
        <v>Y</v>
      </c>
      <c r="F225" s="137" t="str">
        <f>'(B) FO'!K225</f>
        <v>Y</v>
      </c>
      <c r="H225" s="137" t="str">
        <f>'(B) FO'!AM225</f>
        <v>N</v>
      </c>
      <c r="I225" s="137" t="str">
        <f>'(B) FO'!AN225</f>
        <v>N</v>
      </c>
      <c r="J225" s="137" t="str">
        <f>'(B) FO'!AO225</f>
        <v>Y</v>
      </c>
      <c r="K225" s="137" t="str">
        <f>'(B) FO'!AP225</f>
        <v>N</v>
      </c>
      <c r="M225" s="137" t="str">
        <f>'(B) FO'!BS225</f>
        <v>Y</v>
      </c>
      <c r="N225" s="137" t="str">
        <f>'(B) FO'!BT225</f>
        <v>Y</v>
      </c>
      <c r="O225" s="137" t="str">
        <f>'(B) FO'!BU225</f>
        <v>N</v>
      </c>
      <c r="P225" s="137" t="str">
        <f>'(B) FO'!BV225</f>
        <v>N</v>
      </c>
      <c r="R225" s="137" t="str">
        <f>'(B) FO'!BC225</f>
        <v>Y</v>
      </c>
      <c r="S225" s="137" t="str">
        <f>'(B) FO'!BD225</f>
        <v>Y</v>
      </c>
      <c r="T225" s="137" t="str">
        <f>'(B) FO'!BE225</f>
        <v>N</v>
      </c>
      <c r="U225" s="137" t="str">
        <f>'(B) FO'!BF225</f>
        <v>N</v>
      </c>
      <c r="W225" s="137">
        <f>'(B) FO'!C225</f>
        <v>96.45</v>
      </c>
      <c r="X225" s="137">
        <f>'(B) FO'!X225</f>
        <v>98.35</v>
      </c>
      <c r="Y225" s="137">
        <f>'(B) FO'!AC225</f>
        <v>92.9</v>
      </c>
      <c r="Z225" s="137">
        <f>('(B) FO'!X225+'(B) FO'!AC225+'(B) FO'!C225)/3</f>
        <v>95.899999999999991</v>
      </c>
      <c r="AB225" s="137" t="str">
        <f>IF('(B) FO'!BN225&gt;MAX('(B) FO'!BO225:'(B) FO'!BR225),"Yes","")</f>
        <v/>
      </c>
      <c r="AC225" s="137" t="str">
        <f>IF('(B) FO'!AH225&gt;MAX('(B) FO'!AI225:'(B) FO'!AL225),"Yes","")</f>
        <v/>
      </c>
      <c r="AE225" s="137" t="str">
        <f>IF('(B) FO'!BN225&gt;(AVERAGE('(B) FO'!BO225:'(B) FO'!BR225)*2),"Yes","")</f>
        <v/>
      </c>
      <c r="AF225" s="137" t="str">
        <f>IF('(B) FO'!AH225&gt;(AVERAGE('(B) FO'!AI225:'(B) FO'!AL225)*2),"Yes","")</f>
        <v/>
      </c>
      <c r="AH225" s="137" t="str">
        <f>IF('(B) FO'!C225&gt;MAX('(B) FO'!D225:'(B) FO'!G225),"Yes","")</f>
        <v/>
      </c>
      <c r="AI225" s="137" t="str">
        <f>IF('(B) FO'!C225&lt;MIN('(B) FO'!D225:'(B) FO'!G225),"Yes","")</f>
        <v/>
      </c>
    </row>
    <row r="226" spans="1:35" x14ac:dyDescent="0.3">
      <c r="A226" s="137" t="str">
        <f>'FOD (ALL)'!B226</f>
        <v>JINDALSTEL</v>
      </c>
      <c r="B226" s="146">
        <f>'FOD (ALL)'!C226</f>
        <v>44007</v>
      </c>
      <c r="C226" s="137" t="str">
        <f>'(B) FO'!H226</f>
        <v>N</v>
      </c>
      <c r="D226" s="137" t="str">
        <f>'(B) FO'!I226</f>
        <v>Y</v>
      </c>
      <c r="E226" s="137" t="str">
        <f>'(B) FO'!J226</f>
        <v>Y</v>
      </c>
      <c r="F226" s="137" t="str">
        <f>'(B) FO'!K226</f>
        <v>Y</v>
      </c>
      <c r="H226" s="137" t="str">
        <f>'(B) FO'!AM226</f>
        <v>Y</v>
      </c>
      <c r="I226" s="137" t="str">
        <f>'(B) FO'!AN226</f>
        <v>Y</v>
      </c>
      <c r="J226" s="137" t="str">
        <f>'(B) FO'!AO226</f>
        <v>Y</v>
      </c>
      <c r="K226" s="137" t="str">
        <f>'(B) FO'!AP226</f>
        <v>Y</v>
      </c>
      <c r="M226" s="137" t="str">
        <f>'(B) FO'!BS226</f>
        <v>Y</v>
      </c>
      <c r="N226" s="137" t="str">
        <f>'(B) FO'!BT226</f>
        <v>Y</v>
      </c>
      <c r="O226" s="137" t="str">
        <f>'(B) FO'!BU226</f>
        <v>Y</v>
      </c>
      <c r="P226" s="137" t="str">
        <f>'(B) FO'!BV226</f>
        <v>Y</v>
      </c>
      <c r="R226" s="137" t="str">
        <f>'(B) FO'!BC226</f>
        <v>Y</v>
      </c>
      <c r="S226" s="137" t="str">
        <f>'(B) FO'!BD226</f>
        <v>Y</v>
      </c>
      <c r="T226" s="137" t="str">
        <f>'(B) FO'!BE226</f>
        <v>Y</v>
      </c>
      <c r="U226" s="137" t="str">
        <f>'(B) FO'!BF226</f>
        <v>Y</v>
      </c>
      <c r="W226" s="137">
        <f>'(B) FO'!C226</f>
        <v>96.55</v>
      </c>
      <c r="X226" s="137">
        <f>'(B) FO'!X226</f>
        <v>98.55</v>
      </c>
      <c r="Y226" s="137">
        <f>'(B) FO'!AC226</f>
        <v>93.25</v>
      </c>
      <c r="Z226" s="137">
        <f>('(B) FO'!X226+'(B) FO'!AC226+'(B) FO'!C226)/3</f>
        <v>96.116666666666674</v>
      </c>
      <c r="AB226" s="137" t="str">
        <f>IF('(B) FO'!BN226&gt;MAX('(B) FO'!BO226:'(B) FO'!BR226),"Yes","")</f>
        <v>Yes</v>
      </c>
      <c r="AC226" s="137" t="str">
        <f>IF('(B) FO'!AH226&gt;MAX('(B) FO'!AI226:'(B) FO'!AL226),"Yes","")</f>
        <v>Yes</v>
      </c>
      <c r="AE226" s="137" t="str">
        <f>IF('(B) FO'!BN226&gt;(AVERAGE('(B) FO'!BO226:'(B) FO'!BR226)*2),"Yes","")</f>
        <v>Yes</v>
      </c>
      <c r="AF226" s="137" t="str">
        <f>IF('(B) FO'!AH226&gt;(AVERAGE('(B) FO'!AI226:'(B) FO'!AL226)*2),"Yes","")</f>
        <v>Yes</v>
      </c>
      <c r="AH226" s="137" t="str">
        <f>IF('(B) FO'!C226&gt;MAX('(B) FO'!D226:'(B) FO'!G226),"Yes","")</f>
        <v/>
      </c>
      <c r="AI226" s="137" t="str">
        <f>IF('(B) FO'!C226&lt;MIN('(B) FO'!D226:'(B) FO'!G226),"Yes","")</f>
        <v/>
      </c>
    </row>
    <row r="227" spans="1:35" x14ac:dyDescent="0.3">
      <c r="A227" s="137" t="str">
        <f>'FOD (ALL)'!B227</f>
        <v>JINDALSTEL</v>
      </c>
      <c r="B227" s="146">
        <f>'FOD (ALL)'!C227</f>
        <v>44042</v>
      </c>
      <c r="C227" s="137" t="str">
        <f>'(B) FO'!H227</f>
        <v>N</v>
      </c>
      <c r="D227" s="137" t="str">
        <f>'(B) FO'!I227</f>
        <v>Y</v>
      </c>
      <c r="E227" s="137" t="str">
        <f>'(B) FO'!J227</f>
        <v>Y</v>
      </c>
      <c r="F227" s="137" t="str">
        <f>'(B) FO'!K227</f>
        <v>Y</v>
      </c>
      <c r="H227" s="137" t="str">
        <f>'(B) FO'!AM227</f>
        <v>Y</v>
      </c>
      <c r="I227" s="137" t="str">
        <f>'(B) FO'!AN227</f>
        <v>Y</v>
      </c>
      <c r="J227" s="137" t="str">
        <f>'(B) FO'!AO227</f>
        <v>Y</v>
      </c>
      <c r="K227" s="137" t="str">
        <f>'(B) FO'!AP227</f>
        <v>Y</v>
      </c>
      <c r="M227" s="137" t="str">
        <f>'(B) FO'!BS227</f>
        <v>Y</v>
      </c>
      <c r="N227" s="137" t="str">
        <f>'(B) FO'!BT227</f>
        <v>Y</v>
      </c>
      <c r="O227" s="137" t="str">
        <f>'(B) FO'!BU227</f>
        <v>Y</v>
      </c>
      <c r="P227" s="137" t="str">
        <f>'(B) FO'!BV227</f>
        <v>N</v>
      </c>
      <c r="R227" s="137" t="str">
        <f>'(B) FO'!BC227</f>
        <v>Y</v>
      </c>
      <c r="S227" s="137" t="str">
        <f>'(B) FO'!BD227</f>
        <v>Y</v>
      </c>
      <c r="T227" s="137" t="str">
        <f>'(B) FO'!BE227</f>
        <v>Y</v>
      </c>
      <c r="U227" s="137" t="str">
        <f>'(B) FO'!BF227</f>
        <v>N</v>
      </c>
      <c r="W227" s="137">
        <f>'(B) FO'!C227</f>
        <v>97.5</v>
      </c>
      <c r="X227" s="137">
        <f>'(B) FO'!X227</f>
        <v>97.5</v>
      </c>
      <c r="Y227" s="137">
        <f>'(B) FO'!AC227</f>
        <v>95.85</v>
      </c>
      <c r="Z227" s="137">
        <f>('(B) FO'!X227+'(B) FO'!AC227+'(B) FO'!C227)/3</f>
        <v>96.95</v>
      </c>
      <c r="AB227" s="137" t="str">
        <f>IF('(B) FO'!BN227&gt;MAX('(B) FO'!BO227:'(B) FO'!BR227),"Yes","")</f>
        <v>Yes</v>
      </c>
      <c r="AC227" s="137" t="str">
        <f>IF('(B) FO'!AH227&gt;MAX('(B) FO'!AI227:'(B) FO'!AL227),"Yes","")</f>
        <v>Yes</v>
      </c>
      <c r="AE227" s="137" t="str">
        <f>IF('(B) FO'!BN227&gt;(AVERAGE('(B) FO'!BO227:'(B) FO'!BR227)*2),"Yes","")</f>
        <v>Yes</v>
      </c>
      <c r="AF227" s="137" t="str">
        <f>IF('(B) FO'!AH227&gt;(AVERAGE('(B) FO'!AI227:'(B) FO'!AL227)*2),"Yes","")</f>
        <v/>
      </c>
      <c r="AH227" s="137" t="str">
        <f>IF('(B) FO'!C227&gt;MAX('(B) FO'!D227:'(B) FO'!G227),"Yes","")</f>
        <v/>
      </c>
      <c r="AI227" s="137" t="str">
        <f>IF('(B) FO'!C227&lt;MIN('(B) FO'!D227:'(B) FO'!G227),"Yes","")</f>
        <v/>
      </c>
    </row>
    <row r="228" spans="1:35" x14ac:dyDescent="0.3">
      <c r="A228" s="137" t="str">
        <f>'FOD (ALL)'!B228</f>
        <v>JSWSTEEL</v>
      </c>
      <c r="B228" s="146">
        <f>'FOD (ALL)'!C228</f>
        <v>43979</v>
      </c>
      <c r="C228" s="137" t="str">
        <f>'(B) FO'!H228</f>
        <v>N</v>
      </c>
      <c r="D228" s="137" t="str">
        <f>'(B) FO'!I228</f>
        <v>N</v>
      </c>
      <c r="E228" s="137" t="str">
        <f>'(B) FO'!J228</f>
        <v>Y</v>
      </c>
      <c r="F228" s="137" t="str">
        <f>'(B) FO'!K228</f>
        <v>Y</v>
      </c>
      <c r="H228" s="137" t="str">
        <f>'(B) FO'!AM228</f>
        <v>N</v>
      </c>
      <c r="I228" s="137" t="str">
        <f>'(B) FO'!AN228</f>
        <v>Y</v>
      </c>
      <c r="J228" s="137" t="str">
        <f>'(B) FO'!AO228</f>
        <v>Y</v>
      </c>
      <c r="K228" s="137" t="str">
        <f>'(B) FO'!AP228</f>
        <v>N</v>
      </c>
      <c r="M228" s="137" t="str">
        <f>'(B) FO'!BS228</f>
        <v>Y</v>
      </c>
      <c r="N228" s="137" t="str">
        <f>'(B) FO'!BT228</f>
        <v>Y</v>
      </c>
      <c r="O228" s="137" t="str">
        <f>'(B) FO'!BU228</f>
        <v>N</v>
      </c>
      <c r="P228" s="137" t="str">
        <f>'(B) FO'!BV228</f>
        <v>Y</v>
      </c>
      <c r="R228" s="137" t="str">
        <f>'(B) FO'!BC228</f>
        <v>Y</v>
      </c>
      <c r="S228" s="137" t="str">
        <f>'(B) FO'!BD228</f>
        <v>Y</v>
      </c>
      <c r="T228" s="137" t="str">
        <f>'(B) FO'!BE228</f>
        <v>N</v>
      </c>
      <c r="U228" s="137" t="str">
        <f>'(B) FO'!BF228</f>
        <v>Y</v>
      </c>
      <c r="W228" s="137">
        <f>'(B) FO'!C228</f>
        <v>165.45</v>
      </c>
      <c r="X228" s="137">
        <f>'(B) FO'!X228</f>
        <v>169.1</v>
      </c>
      <c r="Y228" s="137">
        <f>'(B) FO'!AC228</f>
        <v>162.85</v>
      </c>
      <c r="Z228" s="137">
        <f>('(B) FO'!X228+'(B) FO'!AC228+'(B) FO'!C228)/3</f>
        <v>165.79999999999998</v>
      </c>
      <c r="AB228" s="137" t="str">
        <f>IF('(B) FO'!BN228&gt;MAX('(B) FO'!BO228:'(B) FO'!BR228),"Yes","")</f>
        <v>Yes</v>
      </c>
      <c r="AC228" s="137" t="str">
        <f>IF('(B) FO'!AH228&gt;MAX('(B) FO'!AI228:'(B) FO'!AL228),"Yes","")</f>
        <v/>
      </c>
      <c r="AE228" s="137" t="str">
        <f>IF('(B) FO'!BN228&gt;(AVERAGE('(B) FO'!BO228:'(B) FO'!BR228)*2),"Yes","")</f>
        <v/>
      </c>
      <c r="AF228" s="137" t="str">
        <f>IF('(B) FO'!AH228&gt;(AVERAGE('(B) FO'!AI228:'(B) FO'!AL228)*2),"Yes","")</f>
        <v/>
      </c>
      <c r="AH228" s="137" t="str">
        <f>IF('(B) FO'!C228&gt;MAX('(B) FO'!D228:'(B) FO'!G228),"Yes","")</f>
        <v/>
      </c>
      <c r="AI228" s="137" t="str">
        <f>IF('(B) FO'!C228&lt;MIN('(B) FO'!D228:'(B) FO'!G228),"Yes","")</f>
        <v/>
      </c>
    </row>
    <row r="229" spans="1:35" x14ac:dyDescent="0.3">
      <c r="A229" s="137" t="str">
        <f>'FOD (ALL)'!B229</f>
        <v>JSWSTEEL</v>
      </c>
      <c r="B229" s="146">
        <f>'FOD (ALL)'!C229</f>
        <v>44007</v>
      </c>
      <c r="C229" s="137" t="str">
        <f>'(B) FO'!H229</f>
        <v>N</v>
      </c>
      <c r="D229" s="137" t="str">
        <f>'(B) FO'!I229</f>
        <v>N</v>
      </c>
      <c r="E229" s="137" t="str">
        <f>'(B) FO'!J229</f>
        <v>Y</v>
      </c>
      <c r="F229" s="137" t="str">
        <f>'(B) FO'!K229</f>
        <v>Y</v>
      </c>
      <c r="H229" s="137" t="str">
        <f>'(B) FO'!AM229</f>
        <v>Y</v>
      </c>
      <c r="I229" s="137" t="str">
        <f>'(B) FO'!AN229</f>
        <v>Y</v>
      </c>
      <c r="J229" s="137" t="str">
        <f>'(B) FO'!AO229</f>
        <v>Y</v>
      </c>
      <c r="K229" s="137" t="str">
        <f>'(B) FO'!AP229</f>
        <v>Y</v>
      </c>
      <c r="M229" s="137" t="str">
        <f>'(B) FO'!BS229</f>
        <v>Y</v>
      </c>
      <c r="N229" s="137" t="str">
        <f>'(B) FO'!BT229</f>
        <v>Y</v>
      </c>
      <c r="O229" s="137" t="str">
        <f>'(B) FO'!BU229</f>
        <v>Y</v>
      </c>
      <c r="P229" s="137" t="str">
        <f>'(B) FO'!BV229</f>
        <v>Y</v>
      </c>
      <c r="R229" s="137" t="str">
        <f>'(B) FO'!BC229</f>
        <v>Y</v>
      </c>
      <c r="S229" s="137" t="str">
        <f>'(B) FO'!BD229</f>
        <v>Y</v>
      </c>
      <c r="T229" s="137" t="str">
        <f>'(B) FO'!BE229</f>
        <v>Y</v>
      </c>
      <c r="U229" s="137" t="str">
        <f>'(B) FO'!BF229</f>
        <v>Y</v>
      </c>
      <c r="W229" s="137">
        <f>'(B) FO'!C229</f>
        <v>165.65</v>
      </c>
      <c r="X229" s="137">
        <f>'(B) FO'!X229</f>
        <v>169.4</v>
      </c>
      <c r="Y229" s="137">
        <f>'(B) FO'!AC229</f>
        <v>163.25</v>
      </c>
      <c r="Z229" s="137">
        <f>('(B) FO'!X229+'(B) FO'!AC229+'(B) FO'!C229)/3</f>
        <v>166.1</v>
      </c>
      <c r="AB229" s="137" t="str">
        <f>IF('(B) FO'!BN229&gt;MAX('(B) FO'!BO229:'(B) FO'!BR229),"Yes","")</f>
        <v>Yes</v>
      </c>
      <c r="AC229" s="137" t="str">
        <f>IF('(B) FO'!AH229&gt;MAX('(B) FO'!AI229:'(B) FO'!AL229),"Yes","")</f>
        <v>Yes</v>
      </c>
      <c r="AE229" s="137" t="str">
        <f>IF('(B) FO'!BN229&gt;(AVERAGE('(B) FO'!BO229:'(B) FO'!BR229)*2),"Yes","")</f>
        <v>Yes</v>
      </c>
      <c r="AF229" s="137" t="str">
        <f>IF('(B) FO'!AH229&gt;(AVERAGE('(B) FO'!AI229:'(B) FO'!AL229)*2),"Yes","")</f>
        <v>Yes</v>
      </c>
      <c r="AH229" s="137" t="str">
        <f>IF('(B) FO'!C229&gt;MAX('(B) FO'!D229:'(B) FO'!G229),"Yes","")</f>
        <v/>
      </c>
      <c r="AI229" s="137" t="str">
        <f>IF('(B) FO'!C229&lt;MIN('(B) FO'!D229:'(B) FO'!G229),"Yes","")</f>
        <v/>
      </c>
    </row>
    <row r="230" spans="1:35" x14ac:dyDescent="0.3">
      <c r="A230" s="137" t="str">
        <f>'FOD (ALL)'!B230</f>
        <v>JSWSTEEL</v>
      </c>
      <c r="B230" s="146">
        <f>'FOD (ALL)'!C230</f>
        <v>44042</v>
      </c>
      <c r="C230" s="137" t="str">
        <f>'(B) FO'!H230</f>
        <v>N</v>
      </c>
      <c r="D230" s="137" t="str">
        <f>'(B) FO'!I230</f>
        <v>N</v>
      </c>
      <c r="E230" s="137" t="str">
        <f>'(B) FO'!J230</f>
        <v>Y</v>
      </c>
      <c r="F230" s="137" t="str">
        <f>'(B) FO'!K230</f>
        <v>Y</v>
      </c>
      <c r="H230" s="137" t="str">
        <f>'(B) FO'!AM230</f>
        <v>Y</v>
      </c>
      <c r="I230" s="137" t="str">
        <f>'(B) FO'!AN230</f>
        <v>Y</v>
      </c>
      <c r="J230" s="137" t="str">
        <f>'(B) FO'!AO230</f>
        <v>Y</v>
      </c>
      <c r="K230" s="137" t="str">
        <f>'(B) FO'!AP230</f>
        <v>Y</v>
      </c>
      <c r="M230" s="137" t="str">
        <f>'(B) FO'!BS230</f>
        <v>N</v>
      </c>
      <c r="N230" s="137" t="str">
        <f>'(B) FO'!BT230</f>
        <v>Y</v>
      </c>
      <c r="O230" s="137" t="str">
        <f>'(B) FO'!BU230</f>
        <v>Y</v>
      </c>
      <c r="P230" s="137" t="str">
        <f>'(B) FO'!BV230</f>
        <v>Y</v>
      </c>
      <c r="R230" s="137" t="str">
        <f>'(B) FO'!BC230</f>
        <v>N</v>
      </c>
      <c r="S230" s="137" t="str">
        <f>'(B) FO'!BD230</f>
        <v>Y</v>
      </c>
      <c r="T230" s="137" t="str">
        <f>'(B) FO'!BE230</f>
        <v>Y</v>
      </c>
      <c r="U230" s="137" t="str">
        <f>'(B) FO'!BF230</f>
        <v>Y</v>
      </c>
      <c r="W230" s="137">
        <f>'(B) FO'!C230</f>
        <v>164</v>
      </c>
      <c r="X230" s="137">
        <f>'(B) FO'!X230</f>
        <v>165.7</v>
      </c>
      <c r="Y230" s="137">
        <f>'(B) FO'!AC230</f>
        <v>163.15</v>
      </c>
      <c r="Z230" s="137">
        <f>('(B) FO'!X230+'(B) FO'!AC230+'(B) FO'!C230)/3</f>
        <v>164.28333333333333</v>
      </c>
      <c r="AB230" s="137" t="str">
        <f>IF('(B) FO'!BN230&gt;MAX('(B) FO'!BO230:'(B) FO'!BR230),"Yes","")</f>
        <v/>
      </c>
      <c r="AC230" s="137" t="str">
        <f>IF('(B) FO'!AH230&gt;MAX('(B) FO'!AI230:'(B) FO'!AL230),"Yes","")</f>
        <v>Yes</v>
      </c>
      <c r="AE230" s="137" t="str">
        <f>IF('(B) FO'!BN230&gt;(AVERAGE('(B) FO'!BO230:'(B) FO'!BR230)*2),"Yes","")</f>
        <v>Yes</v>
      </c>
      <c r="AF230" s="137" t="str">
        <f>IF('(B) FO'!AH230&gt;(AVERAGE('(B) FO'!AI230:'(B) FO'!AL230)*2),"Yes","")</f>
        <v>Yes</v>
      </c>
      <c r="AH230" s="137" t="str">
        <f>IF('(B) FO'!C230&gt;MAX('(B) FO'!D230:'(B) FO'!G230),"Yes","")</f>
        <v/>
      </c>
      <c r="AI230" s="137" t="str">
        <f>IF('(B) FO'!C230&lt;MIN('(B) FO'!D230:'(B) FO'!G230),"Yes","")</f>
        <v>Yes</v>
      </c>
    </row>
    <row r="231" spans="1:35" x14ac:dyDescent="0.3">
      <c r="A231" s="137" t="str">
        <f>'FOD (ALL)'!B231</f>
        <v>JUBLFOOD</v>
      </c>
      <c r="B231" s="146">
        <f>'FOD (ALL)'!C231</f>
        <v>43979</v>
      </c>
      <c r="C231" s="137" t="str">
        <f>'(B) FO'!H231</f>
        <v>Y</v>
      </c>
      <c r="D231" s="137" t="str">
        <f>'(B) FO'!I231</f>
        <v>Y</v>
      </c>
      <c r="E231" s="137" t="str">
        <f>'(B) FO'!J231</f>
        <v>Y</v>
      </c>
      <c r="F231" s="137" t="str">
        <f>'(B) FO'!K231</f>
        <v>N</v>
      </c>
      <c r="H231" s="137" t="str">
        <f>'(B) FO'!AM231</f>
        <v>Y</v>
      </c>
      <c r="I231" s="137" t="str">
        <f>'(B) FO'!AN231</f>
        <v>N</v>
      </c>
      <c r="J231" s="137" t="str">
        <f>'(B) FO'!AO231</f>
        <v>Y</v>
      </c>
      <c r="K231" s="137" t="str">
        <f>'(B) FO'!AP231</f>
        <v>Y</v>
      </c>
      <c r="M231" s="137" t="str">
        <f>'(B) FO'!BS231</f>
        <v>N</v>
      </c>
      <c r="N231" s="137" t="str">
        <f>'(B) FO'!BT231</f>
        <v>Y</v>
      </c>
      <c r="O231" s="137" t="str">
        <f>'(B) FO'!BU231</f>
        <v>N</v>
      </c>
      <c r="P231" s="137" t="str">
        <f>'(B) FO'!BV231</f>
        <v>N</v>
      </c>
      <c r="R231" s="137" t="str">
        <f>'(B) FO'!BC231</f>
        <v>N</v>
      </c>
      <c r="S231" s="137" t="str">
        <f>'(B) FO'!BD231</f>
        <v>Y</v>
      </c>
      <c r="T231" s="137" t="str">
        <f>'(B) FO'!BE231</f>
        <v>N</v>
      </c>
      <c r="U231" s="137" t="str">
        <f>'(B) FO'!BF231</f>
        <v>N</v>
      </c>
      <c r="W231" s="137">
        <f>'(B) FO'!C231</f>
        <v>1613.4</v>
      </c>
      <c r="X231" s="137">
        <f>'(B) FO'!X231</f>
        <v>1628.7</v>
      </c>
      <c r="Y231" s="137">
        <f>'(B) FO'!AC231</f>
        <v>1546.1</v>
      </c>
      <c r="Z231" s="137">
        <f>('(B) FO'!X231+'(B) FO'!AC231+'(B) FO'!C231)/3</f>
        <v>1596.0666666666668</v>
      </c>
      <c r="AB231" s="137" t="str">
        <f>IF('(B) FO'!BN231&gt;MAX('(B) FO'!BO231:'(B) FO'!BR231),"Yes","")</f>
        <v/>
      </c>
      <c r="AC231" s="137" t="str">
        <f>IF('(B) FO'!AH231&gt;MAX('(B) FO'!AI231:'(B) FO'!AL231),"Yes","")</f>
        <v/>
      </c>
      <c r="AE231" s="137" t="str">
        <f>IF('(B) FO'!BN231&gt;(AVERAGE('(B) FO'!BO231:'(B) FO'!BR231)*2),"Yes","")</f>
        <v/>
      </c>
      <c r="AF231" s="137" t="str">
        <f>IF('(B) FO'!AH231&gt;(AVERAGE('(B) FO'!AI231:'(B) FO'!AL231)*2),"Yes","")</f>
        <v/>
      </c>
      <c r="AH231" s="137" t="str">
        <f>IF('(B) FO'!C231&gt;MAX('(B) FO'!D231:'(B) FO'!G231),"Yes","")</f>
        <v>Yes</v>
      </c>
      <c r="AI231" s="137" t="str">
        <f>IF('(B) FO'!C231&lt;MIN('(B) FO'!D231:'(B) FO'!G231),"Yes","")</f>
        <v/>
      </c>
    </row>
    <row r="232" spans="1:35" x14ac:dyDescent="0.3">
      <c r="A232" s="137" t="str">
        <f>'FOD (ALL)'!B232</f>
        <v>JUBLFOOD</v>
      </c>
      <c r="B232" s="146">
        <f>'FOD (ALL)'!C232</f>
        <v>44007</v>
      </c>
      <c r="C232" s="137" t="str">
        <f>'(B) FO'!H232</f>
        <v>Y</v>
      </c>
      <c r="D232" s="137" t="str">
        <f>'(B) FO'!I232</f>
        <v>Y</v>
      </c>
      <c r="E232" s="137" t="str">
        <f>'(B) FO'!J232</f>
        <v>Y</v>
      </c>
      <c r="F232" s="137" t="str">
        <f>'(B) FO'!K232</f>
        <v>N</v>
      </c>
      <c r="H232" s="137" t="str">
        <f>'(B) FO'!AM232</f>
        <v>Y</v>
      </c>
      <c r="I232" s="137" t="str">
        <f>'(B) FO'!AN232</f>
        <v>Y</v>
      </c>
      <c r="J232" s="137" t="str">
        <f>'(B) FO'!AO232</f>
        <v>Y</v>
      </c>
      <c r="K232" s="137" t="str">
        <f>'(B) FO'!AP232</f>
        <v>Y</v>
      </c>
      <c r="M232" s="137" t="str">
        <f>'(B) FO'!BS232</f>
        <v>Y</v>
      </c>
      <c r="N232" s="137" t="str">
        <f>'(B) FO'!BT232</f>
        <v>Y</v>
      </c>
      <c r="O232" s="137" t="str">
        <f>'(B) FO'!BU232</f>
        <v>Y</v>
      </c>
      <c r="P232" s="137" t="str">
        <f>'(B) FO'!BV232</f>
        <v>Y</v>
      </c>
      <c r="R232" s="137" t="str">
        <f>'(B) FO'!BC232</f>
        <v>Y</v>
      </c>
      <c r="S232" s="137" t="str">
        <f>'(B) FO'!BD232</f>
        <v>Y</v>
      </c>
      <c r="T232" s="137" t="str">
        <f>'(B) FO'!BE232</f>
        <v>Y</v>
      </c>
      <c r="U232" s="137" t="str">
        <f>'(B) FO'!BF232</f>
        <v>Y</v>
      </c>
      <c r="W232" s="137">
        <f>'(B) FO'!C232</f>
        <v>1568.8</v>
      </c>
      <c r="X232" s="137">
        <f>'(B) FO'!X232</f>
        <v>1586</v>
      </c>
      <c r="Y232" s="137">
        <f>'(B) FO'!AC232</f>
        <v>1517.95</v>
      </c>
      <c r="Z232" s="137">
        <f>('(B) FO'!X232+'(B) FO'!AC232+'(B) FO'!C232)/3</f>
        <v>1557.5833333333333</v>
      </c>
      <c r="AB232" s="137" t="str">
        <f>IF('(B) FO'!BN232&gt;MAX('(B) FO'!BO232:'(B) FO'!BR232),"Yes","")</f>
        <v>Yes</v>
      </c>
      <c r="AC232" s="137" t="str">
        <f>IF('(B) FO'!AH232&gt;MAX('(B) FO'!AI232:'(B) FO'!AL232),"Yes","")</f>
        <v>Yes</v>
      </c>
      <c r="AE232" s="137" t="str">
        <f>IF('(B) FO'!BN232&gt;(AVERAGE('(B) FO'!BO232:'(B) FO'!BR232)*2),"Yes","")</f>
        <v>Yes</v>
      </c>
      <c r="AF232" s="137" t="str">
        <f>IF('(B) FO'!AH232&gt;(AVERAGE('(B) FO'!AI232:'(B) FO'!AL232)*2),"Yes","")</f>
        <v>Yes</v>
      </c>
      <c r="AH232" s="137" t="str">
        <f>IF('(B) FO'!C232&gt;MAX('(B) FO'!D232:'(B) FO'!G232),"Yes","")</f>
        <v>Yes</v>
      </c>
      <c r="AI232" s="137" t="str">
        <f>IF('(B) FO'!C232&lt;MIN('(B) FO'!D232:'(B) FO'!G232),"Yes","")</f>
        <v/>
      </c>
    </row>
    <row r="233" spans="1:35" x14ac:dyDescent="0.3">
      <c r="A233" s="137" t="str">
        <f>'FOD (ALL)'!B233</f>
        <v>JUBLFOOD</v>
      </c>
      <c r="B233" s="146">
        <f>'FOD (ALL)'!C233</f>
        <v>44042</v>
      </c>
      <c r="C233" s="137" t="str">
        <f>'(B) FO'!H233</f>
        <v>Y</v>
      </c>
      <c r="D233" s="137" t="str">
        <f>'(B) FO'!I233</f>
        <v>Y</v>
      </c>
      <c r="E233" s="137" t="str">
        <f>'(B) FO'!J233</f>
        <v>N</v>
      </c>
      <c r="F233" s="137" t="str">
        <f>'(B) FO'!K233</f>
        <v>N</v>
      </c>
      <c r="H233" s="137" t="str">
        <f>'(B) FO'!AM233</f>
        <v>Y</v>
      </c>
      <c r="I233" s="137" t="str">
        <f>'(B) FO'!AN233</f>
        <v>Y</v>
      </c>
      <c r="J233" s="137" t="str">
        <f>'(B) FO'!AO233</f>
        <v>N</v>
      </c>
      <c r="K233" s="137" t="str">
        <f>'(B) FO'!AP233</f>
        <v>Y</v>
      </c>
      <c r="M233" s="137" t="str">
        <f>'(B) FO'!BS233</f>
        <v>N</v>
      </c>
      <c r="N233" s="137" t="str">
        <f>'(B) FO'!BT233</f>
        <v>Y</v>
      </c>
      <c r="O233" s="137" t="str">
        <f>'(B) FO'!BU233</f>
        <v>N</v>
      </c>
      <c r="P233" s="137" t="str">
        <f>'(B) FO'!BV233</f>
        <v>Y</v>
      </c>
      <c r="R233" s="137" t="str">
        <f>'(B) FO'!BC233</f>
        <v>N</v>
      </c>
      <c r="S233" s="137" t="str">
        <f>'(B) FO'!BD233</f>
        <v>Y</v>
      </c>
      <c r="T233" s="137" t="str">
        <f>'(B) FO'!BE233</f>
        <v>N</v>
      </c>
      <c r="U233" s="137" t="str">
        <f>'(B) FO'!BF233</f>
        <v>Y</v>
      </c>
      <c r="W233" s="137">
        <f>'(B) FO'!C233</f>
        <v>1633.35</v>
      </c>
      <c r="X233" s="137">
        <f>'(B) FO'!X233</f>
        <v>1544</v>
      </c>
      <c r="Y233" s="137">
        <f>'(B) FO'!AC233</f>
        <v>1526.4</v>
      </c>
      <c r="Z233" s="137">
        <f>('(B) FO'!X233+'(B) FO'!AC233+'(B) FO'!C233)/3</f>
        <v>1567.9166666666667</v>
      </c>
      <c r="AB233" s="137" t="str">
        <f>IF('(B) FO'!BN233&gt;MAX('(B) FO'!BO233:'(B) FO'!BR233),"Yes","")</f>
        <v/>
      </c>
      <c r="AC233" s="137" t="str">
        <f>IF('(B) FO'!AH233&gt;MAX('(B) FO'!AI233:'(B) FO'!AL233),"Yes","")</f>
        <v/>
      </c>
      <c r="AE233" s="137" t="str">
        <f>IF('(B) FO'!BN233&gt;(AVERAGE('(B) FO'!BO233:'(B) FO'!BR233)*2),"Yes","")</f>
        <v/>
      </c>
      <c r="AF233" s="137" t="str">
        <f>IF('(B) FO'!AH233&gt;(AVERAGE('(B) FO'!AI233:'(B) FO'!AL233)*2),"Yes","")</f>
        <v/>
      </c>
      <c r="AH233" s="137" t="str">
        <f>IF('(B) FO'!C233&gt;MAX('(B) FO'!D233:'(B) FO'!G233),"Yes","")</f>
        <v>Yes</v>
      </c>
      <c r="AI233" s="137" t="str">
        <f>IF('(B) FO'!C233&lt;MIN('(B) FO'!D233:'(B) FO'!G233),"Yes","")</f>
        <v/>
      </c>
    </row>
    <row r="234" spans="1:35" x14ac:dyDescent="0.3">
      <c r="A234" s="137" t="str">
        <f>'FOD (ALL)'!B234</f>
        <v>JUSTDIAL</v>
      </c>
      <c r="B234" s="146">
        <f>'FOD (ALL)'!C234</f>
        <v>43979</v>
      </c>
      <c r="C234" s="137" t="str">
        <f>'(B) FO'!H234</f>
        <v>N</v>
      </c>
      <c r="D234" s="137" t="str">
        <f>'(B) FO'!I234</f>
        <v>N</v>
      </c>
      <c r="E234" s="137" t="str">
        <f>'(B) FO'!J234</f>
        <v>Y</v>
      </c>
      <c r="F234" s="137" t="str">
        <f>'(B) FO'!K234</f>
        <v>Y</v>
      </c>
      <c r="H234" s="137" t="str">
        <f>'(B) FO'!AM234</f>
        <v>N</v>
      </c>
      <c r="I234" s="137" t="str">
        <f>'(B) FO'!AN234</f>
        <v>N</v>
      </c>
      <c r="J234" s="137" t="str">
        <f>'(B) FO'!AO234</f>
        <v>Y</v>
      </c>
      <c r="K234" s="137" t="str">
        <f>'(B) FO'!AP234</f>
        <v>N</v>
      </c>
      <c r="M234" s="137" t="str">
        <f>'(B) FO'!BS234</f>
        <v>Y</v>
      </c>
      <c r="N234" s="137" t="str">
        <f>'(B) FO'!BT234</f>
        <v>N</v>
      </c>
      <c r="O234" s="137" t="str">
        <f>'(B) FO'!BU234</f>
        <v>N</v>
      </c>
      <c r="P234" s="137" t="str">
        <f>'(B) FO'!BV234</f>
        <v>N</v>
      </c>
      <c r="R234" s="137" t="str">
        <f>'(B) FO'!BC234</f>
        <v>Y</v>
      </c>
      <c r="S234" s="137" t="str">
        <f>'(B) FO'!BD234</f>
        <v>N</v>
      </c>
      <c r="T234" s="137" t="str">
        <f>'(B) FO'!BE234</f>
        <v>N</v>
      </c>
      <c r="U234" s="137" t="str">
        <f>'(B) FO'!BF234</f>
        <v>N</v>
      </c>
      <c r="W234" s="137">
        <f>'(B) FO'!C234</f>
        <v>347.6</v>
      </c>
      <c r="X234" s="137">
        <f>'(B) FO'!X234</f>
        <v>359.2</v>
      </c>
      <c r="Y234" s="137">
        <f>'(B) FO'!AC234</f>
        <v>344.05</v>
      </c>
      <c r="Z234" s="137">
        <f>('(B) FO'!X234+'(B) FO'!AC234+'(B) FO'!C234)/3</f>
        <v>350.2833333333333</v>
      </c>
      <c r="AB234" s="137" t="str">
        <f>IF('(B) FO'!BN234&gt;MAX('(B) FO'!BO234:'(B) FO'!BR234),"Yes","")</f>
        <v>Yes</v>
      </c>
      <c r="AC234" s="137" t="str">
        <f>IF('(B) FO'!AH234&gt;MAX('(B) FO'!AI234:'(B) FO'!AL234),"Yes","")</f>
        <v/>
      </c>
      <c r="AE234" s="137" t="str">
        <f>IF('(B) FO'!BN234&gt;(AVERAGE('(B) FO'!BO234:'(B) FO'!BR234)*2),"Yes","")</f>
        <v/>
      </c>
      <c r="AF234" s="137" t="str">
        <f>IF('(B) FO'!AH234&gt;(AVERAGE('(B) FO'!AI234:'(B) FO'!AL234)*2),"Yes","")</f>
        <v/>
      </c>
      <c r="AH234" s="137" t="str">
        <f>IF('(B) FO'!C234&gt;MAX('(B) FO'!D234:'(B) FO'!G234),"Yes","")</f>
        <v/>
      </c>
      <c r="AI234" s="137" t="str">
        <f>IF('(B) FO'!C234&lt;MIN('(B) FO'!D234:'(B) FO'!G234),"Yes","")</f>
        <v/>
      </c>
    </row>
    <row r="235" spans="1:35" x14ac:dyDescent="0.3">
      <c r="A235" s="137" t="str">
        <f>'FOD (ALL)'!B235</f>
        <v>JUSTDIAL</v>
      </c>
      <c r="B235" s="146">
        <f>'FOD (ALL)'!C235</f>
        <v>44007</v>
      </c>
      <c r="C235" s="137" t="str">
        <f>'(B) FO'!H235</f>
        <v>Y</v>
      </c>
      <c r="D235" s="137" t="str">
        <f>'(B) FO'!I235</f>
        <v>N</v>
      </c>
      <c r="E235" s="137" t="str">
        <f>'(B) FO'!J235</f>
        <v>Y</v>
      </c>
      <c r="F235" s="137" t="str">
        <f>'(B) FO'!K235</f>
        <v>Y</v>
      </c>
      <c r="H235" s="137" t="str">
        <f>'(B) FO'!AM235</f>
        <v>Y</v>
      </c>
      <c r="I235" s="137" t="str">
        <f>'(B) FO'!AN235</f>
        <v>Y</v>
      </c>
      <c r="J235" s="137" t="str">
        <f>'(B) FO'!AO235</f>
        <v>Y</v>
      </c>
      <c r="K235" s="137" t="str">
        <f>'(B) FO'!AP235</f>
        <v>Y</v>
      </c>
      <c r="M235" s="137" t="str">
        <f>'(B) FO'!BS235</f>
        <v>Y</v>
      </c>
      <c r="N235" s="137" t="str">
        <f>'(B) FO'!BT235</f>
        <v>Y</v>
      </c>
      <c r="O235" s="137" t="str">
        <f>'(B) FO'!BU235</f>
        <v>Y</v>
      </c>
      <c r="P235" s="137" t="str">
        <f>'(B) FO'!BV235</f>
        <v>N</v>
      </c>
      <c r="R235" s="137" t="str">
        <f>'(B) FO'!BC235</f>
        <v>Y</v>
      </c>
      <c r="S235" s="137" t="str">
        <f>'(B) FO'!BD235</f>
        <v>Y</v>
      </c>
      <c r="T235" s="137" t="str">
        <f>'(B) FO'!BE235</f>
        <v>Y</v>
      </c>
      <c r="U235" s="137" t="str">
        <f>'(B) FO'!BF235</f>
        <v>N</v>
      </c>
      <c r="W235" s="137">
        <f>'(B) FO'!C235</f>
        <v>345.1</v>
      </c>
      <c r="X235" s="137">
        <f>'(B) FO'!X235</f>
        <v>353.35</v>
      </c>
      <c r="Y235" s="137">
        <f>'(B) FO'!AC235</f>
        <v>340.15</v>
      </c>
      <c r="Z235" s="137">
        <f>('(B) FO'!X235+'(B) FO'!AC235+'(B) FO'!C235)/3</f>
        <v>346.2</v>
      </c>
      <c r="AB235" s="137" t="str">
        <f>IF('(B) FO'!BN235&gt;MAX('(B) FO'!BO235:'(B) FO'!BR235),"Yes","")</f>
        <v>Yes</v>
      </c>
      <c r="AC235" s="137" t="str">
        <f>IF('(B) FO'!AH235&gt;MAX('(B) FO'!AI235:'(B) FO'!AL235),"Yes","")</f>
        <v>Yes</v>
      </c>
      <c r="AE235" s="137" t="str">
        <f>IF('(B) FO'!BN235&gt;(AVERAGE('(B) FO'!BO235:'(B) FO'!BR235)*2),"Yes","")</f>
        <v>Yes</v>
      </c>
      <c r="AF235" s="137" t="str">
        <f>IF('(B) FO'!AH235&gt;(AVERAGE('(B) FO'!AI235:'(B) FO'!AL235)*2),"Yes","")</f>
        <v/>
      </c>
      <c r="AH235" s="137" t="str">
        <f>IF('(B) FO'!C235&gt;MAX('(B) FO'!D235:'(B) FO'!G235),"Yes","")</f>
        <v/>
      </c>
      <c r="AI235" s="137" t="str">
        <f>IF('(B) FO'!C235&lt;MIN('(B) FO'!D235:'(B) FO'!G235),"Yes","")</f>
        <v/>
      </c>
    </row>
    <row r="236" spans="1:35" x14ac:dyDescent="0.3">
      <c r="A236" s="137" t="str">
        <f>'FOD (ALL)'!B236</f>
        <v>JUSTDIAL</v>
      </c>
      <c r="B236" s="146">
        <f>'FOD (ALL)'!C236</f>
        <v>44042</v>
      </c>
      <c r="C236" s="137" t="str">
        <f>'(B) FO'!H236</f>
        <v>Y</v>
      </c>
      <c r="D236" s="137" t="str">
        <f>'(B) FO'!I236</f>
        <v>N</v>
      </c>
      <c r="E236" s="137" t="str">
        <f>'(B) FO'!J236</f>
        <v>Y</v>
      </c>
      <c r="F236" s="137" t="str">
        <f>'(B) FO'!K236</f>
        <v>Y</v>
      </c>
      <c r="H236" s="137" t="str">
        <f>'(B) FO'!AM236</f>
        <v>Y</v>
      </c>
      <c r="I236" s="137" t="str">
        <f>'(B) FO'!AN236</f>
        <v>Y</v>
      </c>
      <c r="J236" s="137" t="str">
        <f>'(B) FO'!AO236</f>
        <v>Y</v>
      </c>
      <c r="K236" s="137" t="str">
        <f>'(B) FO'!AP236</f>
        <v>Y</v>
      </c>
      <c r="M236" s="137" t="str">
        <f>'(B) FO'!BS236</f>
        <v>N</v>
      </c>
      <c r="N236" s="137" t="str">
        <f>'(B) FO'!BT236</f>
        <v>Y</v>
      </c>
      <c r="O236" s="137" t="str">
        <f>'(B) FO'!BU236</f>
        <v>Y</v>
      </c>
      <c r="P236" s="137" t="str">
        <f>'(B) FO'!BV236</f>
        <v>N</v>
      </c>
      <c r="R236" s="137" t="str">
        <f>'(B) FO'!BC236</f>
        <v>N</v>
      </c>
      <c r="S236" s="137" t="str">
        <f>'(B) FO'!BD236</f>
        <v>Y</v>
      </c>
      <c r="T236" s="137" t="str">
        <f>'(B) FO'!BE236</f>
        <v>Y</v>
      </c>
      <c r="U236" s="137" t="str">
        <f>'(B) FO'!BF236</f>
        <v>N</v>
      </c>
      <c r="W236" s="137">
        <f>'(B) FO'!C236</f>
        <v>350.3</v>
      </c>
      <c r="X236" s="137">
        <f>'(B) FO'!X236</f>
        <v>0</v>
      </c>
      <c r="Y236" s="137">
        <f>'(B) FO'!AC236</f>
        <v>0</v>
      </c>
      <c r="Z236" s="137">
        <f>('(B) FO'!X236+'(B) FO'!AC236+'(B) FO'!C236)/3</f>
        <v>116.76666666666667</v>
      </c>
      <c r="AB236" s="137" t="str">
        <f>IF('(B) FO'!BN236&gt;MAX('(B) FO'!BO236:'(B) FO'!BR236),"Yes","")</f>
        <v/>
      </c>
      <c r="AC236" s="137" t="str">
        <f>IF('(B) FO'!AH236&gt;MAX('(B) FO'!AI236:'(B) FO'!AL236),"Yes","")</f>
        <v/>
      </c>
      <c r="AE236" s="137" t="str">
        <f>IF('(B) FO'!BN236&gt;(AVERAGE('(B) FO'!BO236:'(B) FO'!BR236)*2),"Yes","")</f>
        <v/>
      </c>
      <c r="AF236" s="137" t="str">
        <f>IF('(B) FO'!AH236&gt;(AVERAGE('(B) FO'!AI236:'(B) FO'!AL236)*2),"Yes","")</f>
        <v/>
      </c>
      <c r="AH236" s="137" t="str">
        <f>IF('(B) FO'!C236&gt;MAX('(B) FO'!D236:'(B) FO'!G236),"Yes","")</f>
        <v/>
      </c>
      <c r="AI236" s="137" t="str">
        <f>IF('(B) FO'!C236&lt;MIN('(B) FO'!D236:'(B) FO'!G236),"Yes","")</f>
        <v/>
      </c>
    </row>
    <row r="237" spans="1:35" x14ac:dyDescent="0.3">
      <c r="A237" s="137" t="str">
        <f>'FOD (ALL)'!B237</f>
        <v>KOTAKBANK</v>
      </c>
      <c r="B237" s="146">
        <f>'FOD (ALL)'!C237</f>
        <v>43979</v>
      </c>
      <c r="C237" s="137" t="str">
        <f>'(B) FO'!H237</f>
        <v>Y</v>
      </c>
      <c r="D237" s="137" t="str">
        <f>'(B) FO'!I237</f>
        <v>N</v>
      </c>
      <c r="E237" s="137" t="str">
        <f>'(B) FO'!J237</f>
        <v>Y</v>
      </c>
      <c r="F237" s="137" t="str">
        <f>'(B) FO'!K237</f>
        <v>Y</v>
      </c>
      <c r="H237" s="137" t="str">
        <f>'(B) FO'!AM237</f>
        <v>N</v>
      </c>
      <c r="I237" s="137" t="str">
        <f>'(B) FO'!AN237</f>
        <v>N</v>
      </c>
      <c r="J237" s="137" t="str">
        <f>'(B) FO'!AO237</f>
        <v>N</v>
      </c>
      <c r="K237" s="137" t="str">
        <f>'(B) FO'!AP237</f>
        <v>N</v>
      </c>
      <c r="M237" s="137" t="str">
        <f>'(B) FO'!BS237</f>
        <v>Y</v>
      </c>
      <c r="N237" s="137" t="str">
        <f>'(B) FO'!BT237</f>
        <v>Y</v>
      </c>
      <c r="O237" s="137" t="str">
        <f>'(B) FO'!BU237</f>
        <v>N</v>
      </c>
      <c r="P237" s="137" t="str">
        <f>'(B) FO'!BV237</f>
        <v>Y</v>
      </c>
      <c r="R237" s="137" t="str">
        <f>'(B) FO'!BC237</f>
        <v>Y</v>
      </c>
      <c r="S237" s="137" t="str">
        <f>'(B) FO'!BD237</f>
        <v>Y</v>
      </c>
      <c r="T237" s="137" t="str">
        <f>'(B) FO'!BE237</f>
        <v>N</v>
      </c>
      <c r="U237" s="137" t="str">
        <f>'(B) FO'!BF237</f>
        <v>Y</v>
      </c>
      <c r="W237" s="137">
        <f>'(B) FO'!C237</f>
        <v>1156.05</v>
      </c>
      <c r="X237" s="137">
        <f>'(B) FO'!X237</f>
        <v>1163.4000000000001</v>
      </c>
      <c r="Y237" s="137">
        <f>'(B) FO'!AC237</f>
        <v>1111.0999999999999</v>
      </c>
      <c r="Z237" s="137">
        <f>('(B) FO'!X237+'(B) FO'!AC237+'(B) FO'!C237)/3</f>
        <v>1143.5166666666667</v>
      </c>
      <c r="AB237" s="137" t="str">
        <f>IF('(B) FO'!BN237&gt;MAX('(B) FO'!BO237:'(B) FO'!BR237),"Yes","")</f>
        <v>Yes</v>
      </c>
      <c r="AC237" s="137" t="str">
        <f>IF('(B) FO'!AH237&gt;MAX('(B) FO'!AI237:'(B) FO'!AL237),"Yes","")</f>
        <v/>
      </c>
      <c r="AE237" s="137" t="str">
        <f>IF('(B) FO'!BN237&gt;(AVERAGE('(B) FO'!BO237:'(B) FO'!BR237)*2),"Yes","")</f>
        <v/>
      </c>
      <c r="AF237" s="137" t="str">
        <f>IF('(B) FO'!AH237&gt;(AVERAGE('(B) FO'!AI237:'(B) FO'!AL237)*2),"Yes","")</f>
        <v/>
      </c>
      <c r="AH237" s="137" t="str">
        <f>IF('(B) FO'!C237&gt;MAX('(B) FO'!D237:'(B) FO'!G237),"Yes","")</f>
        <v/>
      </c>
      <c r="AI237" s="137" t="str">
        <f>IF('(B) FO'!C237&lt;MIN('(B) FO'!D237:'(B) FO'!G237),"Yes","")</f>
        <v/>
      </c>
    </row>
    <row r="238" spans="1:35" x14ac:dyDescent="0.3">
      <c r="A238" s="137" t="str">
        <f>'FOD (ALL)'!B238</f>
        <v>KOTAKBANK</v>
      </c>
      <c r="B238" s="146">
        <f>'FOD (ALL)'!C238</f>
        <v>44007</v>
      </c>
      <c r="C238" s="137" t="str">
        <f>'(B) FO'!H238</f>
        <v>Y</v>
      </c>
      <c r="D238" s="137" t="str">
        <f>'(B) FO'!I238</f>
        <v>N</v>
      </c>
      <c r="E238" s="137" t="str">
        <f>'(B) FO'!J238</f>
        <v>Y</v>
      </c>
      <c r="F238" s="137" t="str">
        <f>'(B) FO'!K238</f>
        <v>Y</v>
      </c>
      <c r="H238" s="137" t="str">
        <f>'(B) FO'!AM238</f>
        <v>Y</v>
      </c>
      <c r="I238" s="137" t="str">
        <f>'(B) FO'!AN238</f>
        <v>Y</v>
      </c>
      <c r="J238" s="137" t="str">
        <f>'(B) FO'!AO238</f>
        <v>Y</v>
      </c>
      <c r="K238" s="137" t="str">
        <f>'(B) FO'!AP238</f>
        <v>Y</v>
      </c>
      <c r="M238" s="137" t="str">
        <f>'(B) FO'!BS238</f>
        <v>N</v>
      </c>
      <c r="N238" s="137" t="str">
        <f>'(B) FO'!BT238</f>
        <v>Y</v>
      </c>
      <c r="O238" s="137" t="str">
        <f>'(B) FO'!BU238</f>
        <v>Y</v>
      </c>
      <c r="P238" s="137" t="str">
        <f>'(B) FO'!BV238</f>
        <v>Y</v>
      </c>
      <c r="R238" s="137" t="str">
        <f>'(B) FO'!BC238</f>
        <v>N</v>
      </c>
      <c r="S238" s="137" t="str">
        <f>'(B) FO'!BD238</f>
        <v>Y</v>
      </c>
      <c r="T238" s="137" t="str">
        <f>'(B) FO'!BE238</f>
        <v>Y</v>
      </c>
      <c r="U238" s="137" t="str">
        <f>'(B) FO'!BF238</f>
        <v>Y</v>
      </c>
      <c r="W238" s="137">
        <f>'(B) FO'!C238</f>
        <v>1151.0999999999999</v>
      </c>
      <c r="X238" s="137">
        <f>'(B) FO'!X238</f>
        <v>1156.3</v>
      </c>
      <c r="Y238" s="137">
        <f>'(B) FO'!AC238</f>
        <v>1105.8</v>
      </c>
      <c r="Z238" s="137">
        <f>('(B) FO'!X238+'(B) FO'!AC238+'(B) FO'!C238)/3</f>
        <v>1137.7333333333333</v>
      </c>
      <c r="AB238" s="137" t="str">
        <f>IF('(B) FO'!BN238&gt;MAX('(B) FO'!BO238:'(B) FO'!BR238),"Yes","")</f>
        <v/>
      </c>
      <c r="AC238" s="137" t="str">
        <f>IF('(B) FO'!AH238&gt;MAX('(B) FO'!AI238:'(B) FO'!AL238),"Yes","")</f>
        <v>Yes</v>
      </c>
      <c r="AE238" s="137" t="str">
        <f>IF('(B) FO'!BN238&gt;(AVERAGE('(B) FO'!BO238:'(B) FO'!BR238)*2),"Yes","")</f>
        <v/>
      </c>
      <c r="AF238" s="137" t="str">
        <f>IF('(B) FO'!AH238&gt;(AVERAGE('(B) FO'!AI238:'(B) FO'!AL238)*2),"Yes","")</f>
        <v>Yes</v>
      </c>
      <c r="AH238" s="137" t="str">
        <f>IF('(B) FO'!C238&gt;MAX('(B) FO'!D238:'(B) FO'!G238),"Yes","")</f>
        <v/>
      </c>
      <c r="AI238" s="137" t="str">
        <f>IF('(B) FO'!C238&lt;MIN('(B) FO'!D238:'(B) FO'!G238),"Yes","")</f>
        <v/>
      </c>
    </row>
    <row r="239" spans="1:35" x14ac:dyDescent="0.3">
      <c r="A239" s="137" t="str">
        <f>'FOD (ALL)'!B239</f>
        <v>KOTAKBANK</v>
      </c>
      <c r="B239" s="146">
        <f>'FOD (ALL)'!C239</f>
        <v>44042</v>
      </c>
      <c r="C239" s="137" t="str">
        <f>'(B) FO'!H239</f>
        <v>Y</v>
      </c>
      <c r="D239" s="137" t="str">
        <f>'(B) FO'!I239</f>
        <v>N</v>
      </c>
      <c r="E239" s="137" t="str">
        <f>'(B) FO'!J239</f>
        <v>Y</v>
      </c>
      <c r="F239" s="137" t="str">
        <f>'(B) FO'!K239</f>
        <v>N</v>
      </c>
      <c r="H239" s="137" t="str">
        <f>'(B) FO'!AM239</f>
        <v>Y</v>
      </c>
      <c r="I239" s="137" t="str">
        <f>'(B) FO'!AN239</f>
        <v>Y</v>
      </c>
      <c r="J239" s="137" t="str">
        <f>'(B) FO'!AO239</f>
        <v>Y</v>
      </c>
      <c r="K239" s="137" t="str">
        <f>'(B) FO'!AP239</f>
        <v>Y</v>
      </c>
      <c r="M239" s="137" t="str">
        <f>'(B) FO'!BS239</f>
        <v>Y</v>
      </c>
      <c r="N239" s="137" t="str">
        <f>'(B) FO'!BT239</f>
        <v>Y</v>
      </c>
      <c r="O239" s="137" t="str">
        <f>'(B) FO'!BU239</f>
        <v>N</v>
      </c>
      <c r="P239" s="137" t="str">
        <f>'(B) FO'!BV239</f>
        <v>Y</v>
      </c>
      <c r="R239" s="137" t="str">
        <f>'(B) FO'!BC239</f>
        <v>Y</v>
      </c>
      <c r="S239" s="137" t="str">
        <f>'(B) FO'!BD239</f>
        <v>Y</v>
      </c>
      <c r="T239" s="137" t="str">
        <f>'(B) FO'!BE239</f>
        <v>N</v>
      </c>
      <c r="U239" s="137" t="str">
        <f>'(B) FO'!BF239</f>
        <v>Y</v>
      </c>
      <c r="W239" s="137">
        <f>'(B) FO'!C239</f>
        <v>1149.4000000000001</v>
      </c>
      <c r="X239" s="137">
        <f>'(B) FO'!X239</f>
        <v>1150.9000000000001</v>
      </c>
      <c r="Y239" s="137">
        <f>'(B) FO'!AC239</f>
        <v>1108</v>
      </c>
      <c r="Z239" s="137">
        <f>('(B) FO'!X239+'(B) FO'!AC239+'(B) FO'!C239)/3</f>
        <v>1136.1000000000001</v>
      </c>
      <c r="AB239" s="137" t="str">
        <f>IF('(B) FO'!BN239&gt;MAX('(B) FO'!BO239:'(B) FO'!BR239),"Yes","")</f>
        <v>Yes</v>
      </c>
      <c r="AC239" s="137" t="str">
        <f>IF('(B) FO'!AH239&gt;MAX('(B) FO'!AI239:'(B) FO'!AL239),"Yes","")</f>
        <v>Yes</v>
      </c>
      <c r="AE239" s="137" t="str">
        <f>IF('(B) FO'!BN239&gt;(AVERAGE('(B) FO'!BO239:'(B) FO'!BR239)*2),"Yes","")</f>
        <v>Yes</v>
      </c>
      <c r="AF239" s="137" t="str">
        <f>IF('(B) FO'!AH239&gt;(AVERAGE('(B) FO'!AI239:'(B) FO'!AL239)*2),"Yes","")</f>
        <v/>
      </c>
      <c r="AH239" s="137" t="str">
        <f>IF('(B) FO'!C239&gt;MAX('(B) FO'!D239:'(B) FO'!G239),"Yes","")</f>
        <v/>
      </c>
      <c r="AI239" s="137" t="str">
        <f>IF('(B) FO'!C239&lt;MIN('(B) FO'!D239:'(B) FO'!G239),"Yes","")</f>
        <v/>
      </c>
    </row>
    <row r="240" spans="1:35" x14ac:dyDescent="0.3">
      <c r="A240" s="137" t="str">
        <f>'FOD (ALL)'!B240</f>
        <v>L&amp;TFH</v>
      </c>
      <c r="B240" s="146">
        <f>'FOD (ALL)'!C240</f>
        <v>43979</v>
      </c>
      <c r="C240" s="137" t="str">
        <f>'(B) FO'!H240</f>
        <v>N</v>
      </c>
      <c r="D240" s="137" t="str">
        <f>'(B) FO'!I240</f>
        <v>N</v>
      </c>
      <c r="E240" s="137" t="str">
        <f>'(B) FO'!J240</f>
        <v>Y</v>
      </c>
      <c r="F240" s="137" t="str">
        <f>'(B) FO'!K240</f>
        <v>N</v>
      </c>
      <c r="H240" s="137" t="str">
        <f>'(B) FO'!AM240</f>
        <v>N</v>
      </c>
      <c r="I240" s="137" t="str">
        <f>'(B) FO'!AN240</f>
        <v>N</v>
      </c>
      <c r="J240" s="137" t="str">
        <f>'(B) FO'!AO240</f>
        <v>N</v>
      </c>
      <c r="K240" s="137" t="str">
        <f>'(B) FO'!AP240</f>
        <v>Y</v>
      </c>
      <c r="M240" s="137" t="str">
        <f>'(B) FO'!BS240</f>
        <v>Y</v>
      </c>
      <c r="N240" s="137" t="str">
        <f>'(B) FO'!BT240</f>
        <v>N</v>
      </c>
      <c r="O240" s="137" t="str">
        <f>'(B) FO'!BU240</f>
        <v>N</v>
      </c>
      <c r="P240" s="137" t="str">
        <f>'(B) FO'!BV240</f>
        <v>N</v>
      </c>
      <c r="R240" s="137" t="str">
        <f>'(B) FO'!BC240</f>
        <v>Y</v>
      </c>
      <c r="S240" s="137" t="str">
        <f>'(B) FO'!BD240</f>
        <v>N</v>
      </c>
      <c r="T240" s="137" t="str">
        <f>'(B) FO'!BE240</f>
        <v>N</v>
      </c>
      <c r="U240" s="137" t="str">
        <f>'(B) FO'!BF240</f>
        <v>N</v>
      </c>
      <c r="W240" s="137">
        <f>'(B) FO'!C240</f>
        <v>51.4</v>
      </c>
      <c r="X240" s="137">
        <f>'(B) FO'!X240</f>
        <v>54.25</v>
      </c>
      <c r="Y240" s="137">
        <f>'(B) FO'!AC240</f>
        <v>50.25</v>
      </c>
      <c r="Z240" s="137">
        <f>('(B) FO'!X240+'(B) FO'!AC240+'(B) FO'!C240)/3</f>
        <v>51.966666666666669</v>
      </c>
      <c r="AB240" s="137" t="str">
        <f>IF('(B) FO'!BN240&gt;MAX('(B) FO'!BO240:'(B) FO'!BR240),"Yes","")</f>
        <v/>
      </c>
      <c r="AC240" s="137" t="str">
        <f>IF('(B) FO'!AH240&gt;MAX('(B) FO'!AI240:'(B) FO'!AL240),"Yes","")</f>
        <v/>
      </c>
      <c r="AE240" s="137" t="str">
        <f>IF('(B) FO'!BN240&gt;(AVERAGE('(B) FO'!BO240:'(B) FO'!BR240)*2),"Yes","")</f>
        <v/>
      </c>
      <c r="AF240" s="137" t="str">
        <f>IF('(B) FO'!AH240&gt;(AVERAGE('(B) FO'!AI240:'(B) FO'!AL240)*2),"Yes","")</f>
        <v/>
      </c>
      <c r="AH240" s="137" t="str">
        <f>IF('(B) FO'!C240&gt;MAX('(B) FO'!D240:'(B) FO'!G240),"Yes","")</f>
        <v/>
      </c>
      <c r="AI240" s="137" t="str">
        <f>IF('(B) FO'!C240&lt;MIN('(B) FO'!D240:'(B) FO'!G240),"Yes","")</f>
        <v>Yes</v>
      </c>
    </row>
    <row r="241" spans="1:35" x14ac:dyDescent="0.3">
      <c r="A241" s="137" t="str">
        <f>'FOD (ALL)'!B241</f>
        <v>L&amp;TFH</v>
      </c>
      <c r="B241" s="146">
        <f>'FOD (ALL)'!C241</f>
        <v>44007</v>
      </c>
      <c r="C241" s="137" t="str">
        <f>'(B) FO'!H241</f>
        <v>N</v>
      </c>
      <c r="D241" s="137" t="str">
        <f>'(B) FO'!I241</f>
        <v>N</v>
      </c>
      <c r="E241" s="137" t="str">
        <f>'(B) FO'!J241</f>
        <v>Y</v>
      </c>
      <c r="F241" s="137" t="str">
        <f>'(B) FO'!K241</f>
        <v>N</v>
      </c>
      <c r="H241" s="137" t="str">
        <f>'(B) FO'!AM241</f>
        <v>Y</v>
      </c>
      <c r="I241" s="137" t="str">
        <f>'(B) FO'!AN241</f>
        <v>Y</v>
      </c>
      <c r="J241" s="137" t="str">
        <f>'(B) FO'!AO241</f>
        <v>Y</v>
      </c>
      <c r="K241" s="137" t="str">
        <f>'(B) FO'!AP241</f>
        <v>Y</v>
      </c>
      <c r="M241" s="137" t="str">
        <f>'(B) FO'!BS241</f>
        <v>Y</v>
      </c>
      <c r="N241" s="137" t="str">
        <f>'(B) FO'!BT241</f>
        <v>Y</v>
      </c>
      <c r="O241" s="137" t="str">
        <f>'(B) FO'!BU241</f>
        <v>N</v>
      </c>
      <c r="P241" s="137" t="str">
        <f>'(B) FO'!BV241</f>
        <v>N</v>
      </c>
      <c r="R241" s="137" t="str">
        <f>'(B) FO'!BC241</f>
        <v>Y</v>
      </c>
      <c r="S241" s="137" t="str">
        <f>'(B) FO'!BD241</f>
        <v>Y</v>
      </c>
      <c r="T241" s="137" t="str">
        <f>'(B) FO'!BE241</f>
        <v>N</v>
      </c>
      <c r="U241" s="137" t="str">
        <f>'(B) FO'!BF241</f>
        <v>N</v>
      </c>
      <c r="W241" s="137">
        <f>'(B) FO'!C241</f>
        <v>50.05</v>
      </c>
      <c r="X241" s="137">
        <f>'(B) FO'!X241</f>
        <v>52.85</v>
      </c>
      <c r="Y241" s="137">
        <f>'(B) FO'!AC241</f>
        <v>49</v>
      </c>
      <c r="Z241" s="137">
        <f>('(B) FO'!X241+'(B) FO'!AC241+'(B) FO'!C241)/3</f>
        <v>50.633333333333326</v>
      </c>
      <c r="AB241" s="137" t="str">
        <f>IF('(B) FO'!BN241&gt;MAX('(B) FO'!BO241:'(B) FO'!BR241),"Yes","")</f>
        <v>Yes</v>
      </c>
      <c r="AC241" s="137" t="str">
        <f>IF('(B) FO'!AH241&gt;MAX('(B) FO'!AI241:'(B) FO'!AL241),"Yes","")</f>
        <v>Yes</v>
      </c>
      <c r="AE241" s="137" t="str">
        <f>IF('(B) FO'!BN241&gt;(AVERAGE('(B) FO'!BO241:'(B) FO'!BR241)*2),"Yes","")</f>
        <v>Yes</v>
      </c>
      <c r="AF241" s="137" t="str">
        <f>IF('(B) FO'!AH241&gt;(AVERAGE('(B) FO'!AI241:'(B) FO'!AL241)*2),"Yes","")</f>
        <v/>
      </c>
      <c r="AH241" s="137" t="str">
        <f>IF('(B) FO'!C241&gt;MAX('(B) FO'!D241:'(B) FO'!G241),"Yes","")</f>
        <v/>
      </c>
      <c r="AI241" s="137" t="str">
        <f>IF('(B) FO'!C241&lt;MIN('(B) FO'!D241:'(B) FO'!G241),"Yes","")</f>
        <v>Yes</v>
      </c>
    </row>
    <row r="242" spans="1:35" x14ac:dyDescent="0.3">
      <c r="A242" s="137" t="str">
        <f>'FOD (ALL)'!B242</f>
        <v>L&amp;TFH</v>
      </c>
      <c r="B242" s="146">
        <f>'FOD (ALL)'!C242</f>
        <v>44042</v>
      </c>
      <c r="C242" s="137" t="str">
        <f>'(B) FO'!H242</f>
        <v>N</v>
      </c>
      <c r="D242" s="137" t="str">
        <f>'(B) FO'!I242</f>
        <v>Y</v>
      </c>
      <c r="E242" s="137" t="str">
        <f>'(B) FO'!J242</f>
        <v>N</v>
      </c>
      <c r="F242" s="137" t="str">
        <f>'(B) FO'!K242</f>
        <v>Y</v>
      </c>
      <c r="H242" s="137" t="str">
        <f>'(B) FO'!AM242</f>
        <v>Y</v>
      </c>
      <c r="I242" s="137" t="str">
        <f>'(B) FO'!AN242</f>
        <v>Y</v>
      </c>
      <c r="J242" s="137" t="str">
        <f>'(B) FO'!AO242</f>
        <v>Y</v>
      </c>
      <c r="K242" s="137" t="str">
        <f>'(B) FO'!AP242</f>
        <v>N</v>
      </c>
      <c r="M242" s="137" t="str">
        <f>'(B) FO'!BS242</f>
        <v>N</v>
      </c>
      <c r="N242" s="137" t="str">
        <f>'(B) FO'!BT242</f>
        <v>Y</v>
      </c>
      <c r="O242" s="137" t="str">
        <f>'(B) FO'!BU242</f>
        <v>Y</v>
      </c>
      <c r="P242" s="137" t="str">
        <f>'(B) FO'!BV242</f>
        <v>N</v>
      </c>
      <c r="R242" s="137" t="str">
        <f>'(B) FO'!BC242</f>
        <v>N</v>
      </c>
      <c r="S242" s="137" t="str">
        <f>'(B) FO'!BD242</f>
        <v>Y</v>
      </c>
      <c r="T242" s="137" t="str">
        <f>'(B) FO'!BE242</f>
        <v>Y</v>
      </c>
      <c r="U242" s="137" t="str">
        <f>'(B) FO'!BF242</f>
        <v>N</v>
      </c>
      <c r="W242" s="137">
        <f>'(B) FO'!C242</f>
        <v>49.7</v>
      </c>
      <c r="X242" s="137">
        <f>'(B) FO'!X242</f>
        <v>52.1</v>
      </c>
      <c r="Y242" s="137">
        <f>'(B) FO'!AC242</f>
        <v>48.35</v>
      </c>
      <c r="Z242" s="137">
        <f>('(B) FO'!X242+'(B) FO'!AC242+'(B) FO'!C242)/3</f>
        <v>50.050000000000004</v>
      </c>
      <c r="AB242" s="137" t="str">
        <f>IF('(B) FO'!BN242&gt;MAX('(B) FO'!BO242:'(B) FO'!BR242),"Yes","")</f>
        <v/>
      </c>
      <c r="AC242" s="137" t="str">
        <f>IF('(B) FO'!AH242&gt;MAX('(B) FO'!AI242:'(B) FO'!AL242),"Yes","")</f>
        <v>Yes</v>
      </c>
      <c r="AE242" s="137" t="str">
        <f>IF('(B) FO'!BN242&gt;(AVERAGE('(B) FO'!BO242:'(B) FO'!BR242)*2),"Yes","")</f>
        <v/>
      </c>
      <c r="AF242" s="137" t="str">
        <f>IF('(B) FO'!AH242&gt;(AVERAGE('(B) FO'!AI242:'(B) FO'!AL242)*2),"Yes","")</f>
        <v/>
      </c>
      <c r="AH242" s="137" t="str">
        <f>IF('(B) FO'!C242&gt;MAX('(B) FO'!D242:'(B) FO'!G242),"Yes","")</f>
        <v/>
      </c>
      <c r="AI242" s="137" t="str">
        <f>IF('(B) FO'!C242&lt;MIN('(B) FO'!D242:'(B) FO'!G242),"Yes","")</f>
        <v>Yes</v>
      </c>
    </row>
    <row r="243" spans="1:35" x14ac:dyDescent="0.3">
      <c r="A243" s="137" t="str">
        <f>'FOD (ALL)'!B243</f>
        <v>LICHSGFIN</v>
      </c>
      <c r="B243" s="146">
        <f>'FOD (ALL)'!C243</f>
        <v>43979</v>
      </c>
      <c r="C243" s="137" t="str">
        <f>'(B) FO'!H243</f>
        <v>N</v>
      </c>
      <c r="D243" s="137" t="str">
        <f>'(B) FO'!I243</f>
        <v>N</v>
      </c>
      <c r="E243" s="137" t="str">
        <f>'(B) FO'!J243</f>
        <v>Y</v>
      </c>
      <c r="F243" s="137" t="str">
        <f>'(B) FO'!K243</f>
        <v>Y</v>
      </c>
      <c r="H243" s="137" t="str">
        <f>'(B) FO'!AM243</f>
        <v>N</v>
      </c>
      <c r="I243" s="137" t="str">
        <f>'(B) FO'!AN243</f>
        <v>Y</v>
      </c>
      <c r="J243" s="137" t="str">
        <f>'(B) FO'!AO243</f>
        <v>Y</v>
      </c>
      <c r="K243" s="137" t="str">
        <f>'(B) FO'!AP243</f>
        <v>N</v>
      </c>
      <c r="M243" s="137" t="str">
        <f>'(B) FO'!BS243</f>
        <v>Y</v>
      </c>
      <c r="N243" s="137" t="str">
        <f>'(B) FO'!BT243</f>
        <v>N</v>
      </c>
      <c r="O243" s="137" t="str">
        <f>'(B) FO'!BU243</f>
        <v>N</v>
      </c>
      <c r="P243" s="137" t="str">
        <f>'(B) FO'!BV243</f>
        <v>Y</v>
      </c>
      <c r="R243" s="137" t="str">
        <f>'(B) FO'!BC243</f>
        <v>Y</v>
      </c>
      <c r="S243" s="137" t="str">
        <f>'(B) FO'!BD243</f>
        <v>N</v>
      </c>
      <c r="T243" s="137" t="str">
        <f>'(B) FO'!BE243</f>
        <v>N</v>
      </c>
      <c r="U243" s="137" t="str">
        <f>'(B) FO'!BF243</f>
        <v>Y</v>
      </c>
      <c r="W243" s="137">
        <f>'(B) FO'!C243</f>
        <v>236.4</v>
      </c>
      <c r="X243" s="137">
        <f>'(B) FO'!X243</f>
        <v>251.25</v>
      </c>
      <c r="Y243" s="137">
        <f>'(B) FO'!AC243</f>
        <v>227.95</v>
      </c>
      <c r="Z243" s="137">
        <f>('(B) FO'!X243+'(B) FO'!AC243+'(B) FO'!C243)/3</f>
        <v>238.53333333333333</v>
      </c>
      <c r="AB243" s="137" t="str">
        <f>IF('(B) FO'!BN243&gt;MAX('(B) FO'!BO243:'(B) FO'!BR243),"Yes","")</f>
        <v/>
      </c>
      <c r="AC243" s="137" t="str">
        <f>IF('(B) FO'!AH243&gt;MAX('(B) FO'!AI243:'(B) FO'!AL243),"Yes","")</f>
        <v/>
      </c>
      <c r="AE243" s="137" t="str">
        <f>IF('(B) FO'!BN243&gt;(AVERAGE('(B) FO'!BO243:'(B) FO'!BR243)*2),"Yes","")</f>
        <v/>
      </c>
      <c r="AF243" s="137" t="str">
        <f>IF('(B) FO'!AH243&gt;(AVERAGE('(B) FO'!AI243:'(B) FO'!AL243)*2),"Yes","")</f>
        <v/>
      </c>
      <c r="AH243" s="137" t="str">
        <f>IF('(B) FO'!C243&gt;MAX('(B) FO'!D243:'(B) FO'!G243),"Yes","")</f>
        <v/>
      </c>
      <c r="AI243" s="137" t="str">
        <f>IF('(B) FO'!C243&lt;MIN('(B) FO'!D243:'(B) FO'!G243),"Yes","")</f>
        <v/>
      </c>
    </row>
    <row r="244" spans="1:35" x14ac:dyDescent="0.3">
      <c r="A244" s="137" t="str">
        <f>'FOD (ALL)'!B244</f>
        <v>LICHSGFIN</v>
      </c>
      <c r="B244" s="146">
        <f>'FOD (ALL)'!C244</f>
        <v>44007</v>
      </c>
      <c r="C244" s="137" t="str">
        <f>'(B) FO'!H244</f>
        <v>N</v>
      </c>
      <c r="D244" s="137" t="str">
        <f>'(B) FO'!I244</f>
        <v>N</v>
      </c>
      <c r="E244" s="137" t="str">
        <f>'(B) FO'!J244</f>
        <v>Y</v>
      </c>
      <c r="F244" s="137" t="str">
        <f>'(B) FO'!K244</f>
        <v>Y</v>
      </c>
      <c r="H244" s="137" t="str">
        <f>'(B) FO'!AM244</f>
        <v>Y</v>
      </c>
      <c r="I244" s="137" t="str">
        <f>'(B) FO'!AN244</f>
        <v>Y</v>
      </c>
      <c r="J244" s="137" t="str">
        <f>'(B) FO'!AO244</f>
        <v>Y</v>
      </c>
      <c r="K244" s="137" t="str">
        <f>'(B) FO'!AP244</f>
        <v>N</v>
      </c>
      <c r="M244" s="137" t="str">
        <f>'(B) FO'!BS244</f>
        <v>Y</v>
      </c>
      <c r="N244" s="137" t="str">
        <f>'(B) FO'!BT244</f>
        <v>Y</v>
      </c>
      <c r="O244" s="137" t="str">
        <f>'(B) FO'!BU244</f>
        <v>Y</v>
      </c>
      <c r="P244" s="137" t="str">
        <f>'(B) FO'!BV244</f>
        <v>Y</v>
      </c>
      <c r="R244" s="137" t="str">
        <f>'(B) FO'!BC244</f>
        <v>Y</v>
      </c>
      <c r="S244" s="137" t="str">
        <f>'(B) FO'!BD244</f>
        <v>Y</v>
      </c>
      <c r="T244" s="137" t="str">
        <f>'(B) FO'!BE244</f>
        <v>Y</v>
      </c>
      <c r="U244" s="137" t="str">
        <f>'(B) FO'!BF244</f>
        <v>Y</v>
      </c>
      <c r="W244" s="137">
        <f>'(B) FO'!C244</f>
        <v>231.35</v>
      </c>
      <c r="X244" s="137">
        <f>'(B) FO'!X244</f>
        <v>246</v>
      </c>
      <c r="Y244" s="137">
        <f>'(B) FO'!AC244</f>
        <v>222.8</v>
      </c>
      <c r="Z244" s="137">
        <f>('(B) FO'!X244+'(B) FO'!AC244+'(B) FO'!C244)/3</f>
        <v>233.38333333333333</v>
      </c>
      <c r="AB244" s="137" t="str">
        <f>IF('(B) FO'!BN244&gt;MAX('(B) FO'!BO244:'(B) FO'!BR244),"Yes","")</f>
        <v>Yes</v>
      </c>
      <c r="AC244" s="137" t="str">
        <f>IF('(B) FO'!AH244&gt;MAX('(B) FO'!AI244:'(B) FO'!AL244),"Yes","")</f>
        <v>Yes</v>
      </c>
      <c r="AE244" s="137" t="str">
        <f>IF('(B) FO'!BN244&gt;(AVERAGE('(B) FO'!BO244:'(B) FO'!BR244)*2),"Yes","")</f>
        <v>Yes</v>
      </c>
      <c r="AF244" s="137" t="str">
        <f>IF('(B) FO'!AH244&gt;(AVERAGE('(B) FO'!AI244:'(B) FO'!AL244)*2),"Yes","")</f>
        <v>Yes</v>
      </c>
      <c r="AH244" s="137" t="str">
        <f>IF('(B) FO'!C244&gt;MAX('(B) FO'!D244:'(B) FO'!G244),"Yes","")</f>
        <v/>
      </c>
      <c r="AI244" s="137" t="str">
        <f>IF('(B) FO'!C244&lt;MIN('(B) FO'!D244:'(B) FO'!G244),"Yes","")</f>
        <v/>
      </c>
    </row>
    <row r="245" spans="1:35" x14ac:dyDescent="0.3">
      <c r="A245" s="137" t="str">
        <f>'FOD (ALL)'!B245</f>
        <v>LICHSGFIN</v>
      </c>
      <c r="B245" s="146">
        <f>'FOD (ALL)'!C245</f>
        <v>44042</v>
      </c>
      <c r="C245" s="137" t="str">
        <f>'(B) FO'!H245</f>
        <v>Y</v>
      </c>
      <c r="D245" s="137" t="str">
        <f>'(B) FO'!I245</f>
        <v>N</v>
      </c>
      <c r="E245" s="137" t="str">
        <f>'(B) FO'!J245</f>
        <v>Y</v>
      </c>
      <c r="F245" s="137" t="str">
        <f>'(B) FO'!K245</f>
        <v>Y</v>
      </c>
      <c r="H245" s="137" t="str">
        <f>'(B) FO'!AM245</f>
        <v>Y</v>
      </c>
      <c r="I245" s="137" t="str">
        <f>'(B) FO'!AN245</f>
        <v>N</v>
      </c>
      <c r="J245" s="137" t="str">
        <f>'(B) FO'!AO245</f>
        <v>Y</v>
      </c>
      <c r="K245" s="137" t="str">
        <f>'(B) FO'!AP245</f>
        <v>N</v>
      </c>
      <c r="M245" s="137" t="str">
        <f>'(B) FO'!BS245</f>
        <v>Y</v>
      </c>
      <c r="N245" s="137" t="str">
        <f>'(B) FO'!BT245</f>
        <v>N</v>
      </c>
      <c r="O245" s="137" t="str">
        <f>'(B) FO'!BU245</f>
        <v>N</v>
      </c>
      <c r="P245" s="137" t="str">
        <f>'(B) FO'!BV245</f>
        <v>N</v>
      </c>
      <c r="R245" s="137" t="str">
        <f>'(B) FO'!BC245</f>
        <v>Y</v>
      </c>
      <c r="S245" s="137" t="str">
        <f>'(B) FO'!BD245</f>
        <v>N</v>
      </c>
      <c r="T245" s="137" t="str">
        <f>'(B) FO'!BE245</f>
        <v>N</v>
      </c>
      <c r="U245" s="137" t="str">
        <f>'(B) FO'!BF245</f>
        <v>N</v>
      </c>
      <c r="W245" s="137">
        <f>'(B) FO'!C245</f>
        <v>243</v>
      </c>
      <c r="X245" s="137">
        <f>'(B) FO'!X245</f>
        <v>238.65</v>
      </c>
      <c r="Y245" s="137">
        <f>'(B) FO'!AC245</f>
        <v>236.45</v>
      </c>
      <c r="Z245" s="137">
        <f>('(B) FO'!X245+'(B) FO'!AC245+'(B) FO'!C245)/3</f>
        <v>239.36666666666667</v>
      </c>
      <c r="AB245" s="137" t="str">
        <f>IF('(B) FO'!BN245&gt;MAX('(B) FO'!BO245:'(B) FO'!BR245),"Yes","")</f>
        <v/>
      </c>
      <c r="AC245" s="137" t="str">
        <f>IF('(B) FO'!AH245&gt;MAX('(B) FO'!AI245:'(B) FO'!AL245),"Yes","")</f>
        <v>Yes</v>
      </c>
      <c r="AE245" s="137" t="str">
        <f>IF('(B) FO'!BN245&gt;(AVERAGE('(B) FO'!BO245:'(B) FO'!BR245)*2),"Yes","")</f>
        <v/>
      </c>
      <c r="AF245" s="137" t="str">
        <f>IF('(B) FO'!AH245&gt;(AVERAGE('(B) FO'!AI245:'(B) FO'!AL245)*2),"Yes","")</f>
        <v/>
      </c>
      <c r="AH245" s="137" t="str">
        <f>IF('(B) FO'!C245&gt;MAX('(B) FO'!D245:'(B) FO'!G245),"Yes","")</f>
        <v>Yes</v>
      </c>
      <c r="AI245" s="137" t="str">
        <f>IF('(B) FO'!C245&lt;MIN('(B) FO'!D245:'(B) FO'!G245),"Yes","")</f>
        <v/>
      </c>
    </row>
    <row r="246" spans="1:35" x14ac:dyDescent="0.3">
      <c r="A246" s="137" t="str">
        <f>'FOD (ALL)'!B246</f>
        <v>LT</v>
      </c>
      <c r="B246" s="146">
        <f>'FOD (ALL)'!C246</f>
        <v>43979</v>
      </c>
      <c r="C246" s="137" t="str">
        <f>'(B) FO'!H246</f>
        <v>N</v>
      </c>
      <c r="D246" s="137" t="str">
        <f>'(B) FO'!I246</f>
        <v>N</v>
      </c>
      <c r="E246" s="137" t="str">
        <f>'(B) FO'!J246</f>
        <v>Y</v>
      </c>
      <c r="F246" s="137" t="str">
        <f>'(B) FO'!K246</f>
        <v>N</v>
      </c>
      <c r="H246" s="137" t="str">
        <f>'(B) FO'!AM246</f>
        <v>N</v>
      </c>
      <c r="I246" s="137" t="str">
        <f>'(B) FO'!AN246</f>
        <v>N</v>
      </c>
      <c r="J246" s="137" t="str">
        <f>'(B) FO'!AO246</f>
        <v>N</v>
      </c>
      <c r="K246" s="137" t="str">
        <f>'(B) FO'!AP246</f>
        <v>Y</v>
      </c>
      <c r="M246" s="137" t="str">
        <f>'(B) FO'!BS246</f>
        <v>Y</v>
      </c>
      <c r="N246" s="137" t="str">
        <f>'(B) FO'!BT246</f>
        <v>N</v>
      </c>
      <c r="O246" s="137" t="str">
        <f>'(B) FO'!BU246</f>
        <v>N</v>
      </c>
      <c r="P246" s="137" t="str">
        <f>'(B) FO'!BV246</f>
        <v>N</v>
      </c>
      <c r="R246" s="137" t="str">
        <f>'(B) FO'!BC246</f>
        <v>Y</v>
      </c>
      <c r="S246" s="137" t="str">
        <f>'(B) FO'!BD246</f>
        <v>N</v>
      </c>
      <c r="T246" s="137" t="str">
        <f>'(B) FO'!BE246</f>
        <v>N</v>
      </c>
      <c r="U246" s="137" t="str">
        <f>'(B) FO'!BF246</f>
        <v>N</v>
      </c>
      <c r="W246" s="137">
        <f>'(B) FO'!C246</f>
        <v>815.25</v>
      </c>
      <c r="X246" s="137">
        <f>'(B) FO'!X246</f>
        <v>823.35</v>
      </c>
      <c r="Y246" s="137">
        <f>'(B) FO'!AC246</f>
        <v>806.5</v>
      </c>
      <c r="Z246" s="137">
        <f>('(B) FO'!X246+'(B) FO'!AC246+'(B) FO'!C246)/3</f>
        <v>815.0333333333333</v>
      </c>
      <c r="AB246" s="137" t="str">
        <f>IF('(B) FO'!BN246&gt;MAX('(B) FO'!BO246:'(B) FO'!BR246),"Yes","")</f>
        <v/>
      </c>
      <c r="AC246" s="137" t="str">
        <f>IF('(B) FO'!AH246&gt;MAX('(B) FO'!AI246:'(B) FO'!AL246),"Yes","")</f>
        <v/>
      </c>
      <c r="AE246" s="137" t="str">
        <f>IF('(B) FO'!BN246&gt;(AVERAGE('(B) FO'!BO246:'(B) FO'!BR246)*2),"Yes","")</f>
        <v/>
      </c>
      <c r="AF246" s="137" t="str">
        <f>IF('(B) FO'!AH246&gt;(AVERAGE('(B) FO'!AI246:'(B) FO'!AL246)*2),"Yes","")</f>
        <v/>
      </c>
      <c r="AH246" s="137" t="str">
        <f>IF('(B) FO'!C246&gt;MAX('(B) FO'!D246:'(B) FO'!G246),"Yes","")</f>
        <v/>
      </c>
      <c r="AI246" s="137" t="str">
        <f>IF('(B) FO'!C246&lt;MIN('(B) FO'!D246:'(B) FO'!G246),"Yes","")</f>
        <v/>
      </c>
    </row>
    <row r="247" spans="1:35" x14ac:dyDescent="0.3">
      <c r="A247" s="137" t="str">
        <f>'FOD (ALL)'!B247</f>
        <v>LT</v>
      </c>
      <c r="B247" s="146">
        <f>'FOD (ALL)'!C247</f>
        <v>44007</v>
      </c>
      <c r="C247" s="137" t="str">
        <f>'(B) FO'!H247</f>
        <v>N</v>
      </c>
      <c r="D247" s="137" t="str">
        <f>'(B) FO'!I247</f>
        <v>N</v>
      </c>
      <c r="E247" s="137" t="str">
        <f>'(B) FO'!J247</f>
        <v>Y</v>
      </c>
      <c r="F247" s="137" t="str">
        <f>'(B) FO'!K247</f>
        <v>N</v>
      </c>
      <c r="H247" s="137" t="str">
        <f>'(B) FO'!AM247</f>
        <v>Y</v>
      </c>
      <c r="I247" s="137" t="str">
        <f>'(B) FO'!AN247</f>
        <v>Y</v>
      </c>
      <c r="J247" s="137" t="str">
        <f>'(B) FO'!AO247</f>
        <v>Y</v>
      </c>
      <c r="K247" s="137" t="str">
        <f>'(B) FO'!AP247</f>
        <v>Y</v>
      </c>
      <c r="M247" s="137" t="str">
        <f>'(B) FO'!BS247</f>
        <v>Y</v>
      </c>
      <c r="N247" s="137" t="str">
        <f>'(B) FO'!BT247</f>
        <v>N</v>
      </c>
      <c r="O247" s="137" t="str">
        <f>'(B) FO'!BU247</f>
        <v>Y</v>
      </c>
      <c r="P247" s="137" t="str">
        <f>'(B) FO'!BV247</f>
        <v>Y</v>
      </c>
      <c r="R247" s="137" t="str">
        <f>'(B) FO'!BC247</f>
        <v>Y</v>
      </c>
      <c r="S247" s="137" t="str">
        <f>'(B) FO'!BD247</f>
        <v>N</v>
      </c>
      <c r="T247" s="137" t="str">
        <f>'(B) FO'!BE247</f>
        <v>Y</v>
      </c>
      <c r="U247" s="137" t="str">
        <f>'(B) FO'!BF247</f>
        <v>Y</v>
      </c>
      <c r="W247" s="137">
        <f>'(B) FO'!C247</f>
        <v>817.15</v>
      </c>
      <c r="X247" s="137">
        <f>'(B) FO'!X247</f>
        <v>825.6</v>
      </c>
      <c r="Y247" s="137">
        <f>'(B) FO'!AC247</f>
        <v>808.65</v>
      </c>
      <c r="Z247" s="137">
        <f>('(B) FO'!X247+'(B) FO'!AC247+'(B) FO'!C247)/3</f>
        <v>817.13333333333333</v>
      </c>
      <c r="AB247" s="137" t="str">
        <f>IF('(B) FO'!BN247&gt;MAX('(B) FO'!BO247:'(B) FO'!BR247),"Yes","")</f>
        <v>Yes</v>
      </c>
      <c r="AC247" s="137" t="str">
        <f>IF('(B) FO'!AH247&gt;MAX('(B) FO'!AI247:'(B) FO'!AL247),"Yes","")</f>
        <v>Yes</v>
      </c>
      <c r="AE247" s="137" t="str">
        <f>IF('(B) FO'!BN247&gt;(AVERAGE('(B) FO'!BO247:'(B) FO'!BR247)*2),"Yes","")</f>
        <v>Yes</v>
      </c>
      <c r="AF247" s="137" t="str">
        <f>IF('(B) FO'!AH247&gt;(AVERAGE('(B) FO'!AI247:'(B) FO'!AL247)*2),"Yes","")</f>
        <v>Yes</v>
      </c>
      <c r="AH247" s="137" t="str">
        <f>IF('(B) FO'!C247&gt;MAX('(B) FO'!D247:'(B) FO'!G247),"Yes","")</f>
        <v/>
      </c>
      <c r="AI247" s="137" t="str">
        <f>IF('(B) FO'!C247&lt;MIN('(B) FO'!D247:'(B) FO'!G247),"Yes","")</f>
        <v/>
      </c>
    </row>
    <row r="248" spans="1:35" x14ac:dyDescent="0.3">
      <c r="A248" s="137" t="str">
        <f>'FOD (ALL)'!B248</f>
        <v>LT</v>
      </c>
      <c r="B248" s="146">
        <f>'FOD (ALL)'!C248</f>
        <v>44042</v>
      </c>
      <c r="C248" s="137" t="str">
        <f>'(B) FO'!H248</f>
        <v>N</v>
      </c>
      <c r="D248" s="137" t="str">
        <f>'(B) FO'!I248</f>
        <v>N</v>
      </c>
      <c r="E248" s="137" t="str">
        <f>'(B) FO'!J248</f>
        <v>Y</v>
      </c>
      <c r="F248" s="137" t="str">
        <f>'(B) FO'!K248</f>
        <v>N</v>
      </c>
      <c r="H248" s="137" t="str">
        <f>'(B) FO'!AM248</f>
        <v>Y</v>
      </c>
      <c r="I248" s="137" t="str">
        <f>'(B) FO'!AN248</f>
        <v>Y</v>
      </c>
      <c r="J248" s="137" t="str">
        <f>'(B) FO'!AO248</f>
        <v>Y</v>
      </c>
      <c r="K248" s="137" t="str">
        <f>'(B) FO'!AP248</f>
        <v>Y</v>
      </c>
      <c r="M248" s="137" t="str">
        <f>'(B) FO'!BS248</f>
        <v>Y</v>
      </c>
      <c r="N248" s="137" t="str">
        <f>'(B) FO'!BT248</f>
        <v>Y</v>
      </c>
      <c r="O248" s="137" t="str">
        <f>'(B) FO'!BU248</f>
        <v>N</v>
      </c>
      <c r="P248" s="137" t="str">
        <f>'(B) FO'!BV248</f>
        <v>N</v>
      </c>
      <c r="R248" s="137" t="str">
        <f>'(B) FO'!BC248</f>
        <v>Y</v>
      </c>
      <c r="S248" s="137" t="str">
        <f>'(B) FO'!BD248</f>
        <v>Y</v>
      </c>
      <c r="T248" s="137" t="str">
        <f>'(B) FO'!BE248</f>
        <v>N</v>
      </c>
      <c r="U248" s="137" t="str">
        <f>'(B) FO'!BF248</f>
        <v>N</v>
      </c>
      <c r="W248" s="137">
        <f>'(B) FO'!C248</f>
        <v>815.1</v>
      </c>
      <c r="X248" s="137">
        <f>'(B) FO'!X248</f>
        <v>826.95</v>
      </c>
      <c r="Y248" s="137">
        <f>'(B) FO'!AC248</f>
        <v>810.05</v>
      </c>
      <c r="Z248" s="137">
        <f>('(B) FO'!X248+'(B) FO'!AC248+'(B) FO'!C248)/3</f>
        <v>817.36666666666667</v>
      </c>
      <c r="AB248" s="137" t="str">
        <f>IF('(B) FO'!BN248&gt;MAX('(B) FO'!BO248:'(B) FO'!BR248),"Yes","")</f>
        <v>Yes</v>
      </c>
      <c r="AC248" s="137" t="str">
        <f>IF('(B) FO'!AH248&gt;MAX('(B) FO'!AI248:'(B) FO'!AL248),"Yes","")</f>
        <v>Yes</v>
      </c>
      <c r="AE248" s="137" t="str">
        <f>IF('(B) FO'!BN248&gt;(AVERAGE('(B) FO'!BO248:'(B) FO'!BR248)*2),"Yes","")</f>
        <v>Yes</v>
      </c>
      <c r="AF248" s="137" t="str">
        <f>IF('(B) FO'!AH248&gt;(AVERAGE('(B) FO'!AI248:'(B) FO'!AL248)*2),"Yes","")</f>
        <v/>
      </c>
      <c r="AH248" s="137" t="str">
        <f>IF('(B) FO'!C248&gt;MAX('(B) FO'!D248:'(B) FO'!G248),"Yes","")</f>
        <v/>
      </c>
      <c r="AI248" s="137" t="str">
        <f>IF('(B) FO'!C248&lt;MIN('(B) FO'!D248:'(B) FO'!G248),"Yes","")</f>
        <v/>
      </c>
    </row>
    <row r="249" spans="1:35" x14ac:dyDescent="0.3">
      <c r="A249" s="137" t="str">
        <f>'FOD (ALL)'!B249</f>
        <v>LUPIN</v>
      </c>
      <c r="B249" s="146">
        <f>'FOD (ALL)'!C249</f>
        <v>43979</v>
      </c>
      <c r="C249" s="137" t="str">
        <f>'(B) FO'!H249</f>
        <v>Y</v>
      </c>
      <c r="D249" s="137" t="str">
        <f>'(B) FO'!I249</f>
        <v>Y</v>
      </c>
      <c r="E249" s="137" t="str">
        <f>'(B) FO'!J249</f>
        <v>Y</v>
      </c>
      <c r="F249" s="137" t="str">
        <f>'(B) FO'!K249</f>
        <v>N</v>
      </c>
      <c r="H249" s="137" t="str">
        <f>'(B) FO'!AM249</f>
        <v>N</v>
      </c>
      <c r="I249" s="137" t="str">
        <f>'(B) FO'!AN249</f>
        <v>Y</v>
      </c>
      <c r="J249" s="137" t="str">
        <f>'(B) FO'!AO249</f>
        <v>Y</v>
      </c>
      <c r="K249" s="137" t="str">
        <f>'(B) FO'!AP249</f>
        <v>Y</v>
      </c>
      <c r="M249" s="137" t="str">
        <f>'(B) FO'!BS249</f>
        <v>Y</v>
      </c>
      <c r="N249" s="137" t="str">
        <f>'(B) FO'!BT249</f>
        <v>N</v>
      </c>
      <c r="O249" s="137" t="str">
        <f>'(B) FO'!BU249</f>
        <v>Y</v>
      </c>
      <c r="P249" s="137" t="str">
        <f>'(B) FO'!BV249</f>
        <v>Y</v>
      </c>
      <c r="R249" s="137" t="str">
        <f>'(B) FO'!BC249</f>
        <v>Y</v>
      </c>
      <c r="S249" s="137" t="str">
        <f>'(B) FO'!BD249</f>
        <v>N</v>
      </c>
      <c r="T249" s="137" t="str">
        <f>'(B) FO'!BE249</f>
        <v>Y</v>
      </c>
      <c r="U249" s="137" t="str">
        <f>'(B) FO'!BF249</f>
        <v>Y</v>
      </c>
      <c r="W249" s="137">
        <f>'(B) FO'!C249</f>
        <v>889.1</v>
      </c>
      <c r="X249" s="137">
        <f>'(B) FO'!X249</f>
        <v>896.05</v>
      </c>
      <c r="Y249" s="137">
        <f>'(B) FO'!AC249</f>
        <v>874.1</v>
      </c>
      <c r="Z249" s="137">
        <f>('(B) FO'!X249+'(B) FO'!AC249+'(B) FO'!C249)/3</f>
        <v>886.41666666666663</v>
      </c>
      <c r="AB249" s="137" t="str">
        <f>IF('(B) FO'!BN249&gt;MAX('(B) FO'!BO249:'(B) FO'!BR249),"Yes","")</f>
        <v/>
      </c>
      <c r="AC249" s="137" t="str">
        <f>IF('(B) FO'!AH249&gt;MAX('(B) FO'!AI249:'(B) FO'!AL249),"Yes","")</f>
        <v/>
      </c>
      <c r="AE249" s="137" t="str">
        <f>IF('(B) FO'!BN249&gt;(AVERAGE('(B) FO'!BO249:'(B) FO'!BR249)*2),"Yes","")</f>
        <v/>
      </c>
      <c r="AF249" s="137" t="str">
        <f>IF('(B) FO'!AH249&gt;(AVERAGE('(B) FO'!AI249:'(B) FO'!AL249)*2),"Yes","")</f>
        <v/>
      </c>
      <c r="AH249" s="137" t="str">
        <f>IF('(B) FO'!C249&gt;MAX('(B) FO'!D249:'(B) FO'!G249),"Yes","")</f>
        <v>Yes</v>
      </c>
      <c r="AI249" s="137" t="str">
        <f>IF('(B) FO'!C249&lt;MIN('(B) FO'!D249:'(B) FO'!G249),"Yes","")</f>
        <v/>
      </c>
    </row>
    <row r="250" spans="1:35" x14ac:dyDescent="0.3">
      <c r="A250" s="137" t="str">
        <f>'FOD (ALL)'!B250</f>
        <v>LUPIN</v>
      </c>
      <c r="B250" s="146">
        <f>'FOD (ALL)'!C250</f>
        <v>44007</v>
      </c>
      <c r="C250" s="137" t="str">
        <f>'(B) FO'!H250</f>
        <v>Y</v>
      </c>
      <c r="D250" s="137" t="str">
        <f>'(B) FO'!I250</f>
        <v>Y</v>
      </c>
      <c r="E250" s="137" t="str">
        <f>'(B) FO'!J250</f>
        <v>Y</v>
      </c>
      <c r="F250" s="137" t="str">
        <f>'(B) FO'!K250</f>
        <v>N</v>
      </c>
      <c r="H250" s="137" t="str">
        <f>'(B) FO'!AM250</f>
        <v>Y</v>
      </c>
      <c r="I250" s="137" t="str">
        <f>'(B) FO'!AN250</f>
        <v>Y</v>
      </c>
      <c r="J250" s="137" t="str">
        <f>'(B) FO'!AO250</f>
        <v>Y</v>
      </c>
      <c r="K250" s="137" t="str">
        <f>'(B) FO'!AP250</f>
        <v>Y</v>
      </c>
      <c r="M250" s="137" t="str">
        <f>'(B) FO'!BS250</f>
        <v>Y</v>
      </c>
      <c r="N250" s="137" t="str">
        <f>'(B) FO'!BT250</f>
        <v>Y</v>
      </c>
      <c r="O250" s="137" t="str">
        <f>'(B) FO'!BU250</f>
        <v>Y</v>
      </c>
      <c r="P250" s="137" t="str">
        <f>'(B) FO'!BV250</f>
        <v>Y</v>
      </c>
      <c r="R250" s="137" t="str">
        <f>'(B) FO'!BC250</f>
        <v>Y</v>
      </c>
      <c r="S250" s="137" t="str">
        <f>'(B) FO'!BD250</f>
        <v>Y</v>
      </c>
      <c r="T250" s="137" t="str">
        <f>'(B) FO'!BE250</f>
        <v>Y</v>
      </c>
      <c r="U250" s="137" t="str">
        <f>'(B) FO'!BF250</f>
        <v>Y</v>
      </c>
      <c r="W250" s="137">
        <f>'(B) FO'!C250</f>
        <v>891.55</v>
      </c>
      <c r="X250" s="137">
        <f>'(B) FO'!X250</f>
        <v>898.8</v>
      </c>
      <c r="Y250" s="137">
        <f>'(B) FO'!AC250</f>
        <v>877</v>
      </c>
      <c r="Z250" s="137">
        <f>('(B) FO'!X250+'(B) FO'!AC250+'(B) FO'!C250)/3</f>
        <v>889.11666666666667</v>
      </c>
      <c r="AB250" s="137" t="str">
        <f>IF('(B) FO'!BN250&gt;MAX('(B) FO'!BO250:'(B) FO'!BR250),"Yes","")</f>
        <v>Yes</v>
      </c>
      <c r="AC250" s="137" t="str">
        <f>IF('(B) FO'!AH250&gt;MAX('(B) FO'!AI250:'(B) FO'!AL250),"Yes","")</f>
        <v>Yes</v>
      </c>
      <c r="AE250" s="137" t="str">
        <f>IF('(B) FO'!BN250&gt;(AVERAGE('(B) FO'!BO250:'(B) FO'!BR250)*2),"Yes","")</f>
        <v>Yes</v>
      </c>
      <c r="AF250" s="137" t="str">
        <f>IF('(B) FO'!AH250&gt;(AVERAGE('(B) FO'!AI250:'(B) FO'!AL250)*2),"Yes","")</f>
        <v>Yes</v>
      </c>
      <c r="AH250" s="137" t="str">
        <f>IF('(B) FO'!C250&gt;MAX('(B) FO'!D250:'(B) FO'!G250),"Yes","")</f>
        <v>Yes</v>
      </c>
      <c r="AI250" s="137" t="str">
        <f>IF('(B) FO'!C250&lt;MIN('(B) FO'!D250:'(B) FO'!G250),"Yes","")</f>
        <v/>
      </c>
    </row>
    <row r="251" spans="1:35" x14ac:dyDescent="0.3">
      <c r="A251" s="137" t="str">
        <f>'FOD (ALL)'!B251</f>
        <v>LUPIN</v>
      </c>
      <c r="B251" s="146">
        <f>'FOD (ALL)'!C251</f>
        <v>44042</v>
      </c>
      <c r="C251" s="137" t="str">
        <f>'(B) FO'!H251</f>
        <v>Y</v>
      </c>
      <c r="D251" s="137" t="str">
        <f>'(B) FO'!I251</f>
        <v>N</v>
      </c>
      <c r="E251" s="137" t="str">
        <f>'(B) FO'!J251</f>
        <v>Y</v>
      </c>
      <c r="F251" s="137" t="str">
        <f>'(B) FO'!K251</f>
        <v>N</v>
      </c>
      <c r="H251" s="137" t="str">
        <f>'(B) FO'!AM251</f>
        <v>Y</v>
      </c>
      <c r="I251" s="137" t="str">
        <f>'(B) FO'!AN251</f>
        <v>N</v>
      </c>
      <c r="J251" s="137" t="str">
        <f>'(B) FO'!AO251</f>
        <v>Y</v>
      </c>
      <c r="K251" s="137" t="str">
        <f>'(B) FO'!AP251</f>
        <v>Y</v>
      </c>
      <c r="M251" s="137" t="str">
        <f>'(B) FO'!BS251</f>
        <v>N</v>
      </c>
      <c r="N251" s="137" t="str">
        <f>'(B) FO'!BT251</f>
        <v>Y</v>
      </c>
      <c r="O251" s="137" t="str">
        <f>'(B) FO'!BU251</f>
        <v>Y</v>
      </c>
      <c r="P251" s="137" t="str">
        <f>'(B) FO'!BV251</f>
        <v>Y</v>
      </c>
      <c r="R251" s="137" t="str">
        <f>'(B) FO'!BC251</f>
        <v>N</v>
      </c>
      <c r="S251" s="137" t="str">
        <f>'(B) FO'!BD251</f>
        <v>Y</v>
      </c>
      <c r="T251" s="137" t="str">
        <f>'(B) FO'!BE251</f>
        <v>Y</v>
      </c>
      <c r="U251" s="137" t="str">
        <f>'(B) FO'!BF251</f>
        <v>Y</v>
      </c>
      <c r="W251" s="137">
        <f>'(B) FO'!C251</f>
        <v>899.95</v>
      </c>
      <c r="X251" s="137">
        <f>'(B) FO'!X251</f>
        <v>891</v>
      </c>
      <c r="Y251" s="137">
        <f>'(B) FO'!AC251</f>
        <v>880.85</v>
      </c>
      <c r="Z251" s="137">
        <f>('(B) FO'!X251+'(B) FO'!AC251+'(B) FO'!C251)/3</f>
        <v>890.6</v>
      </c>
      <c r="AB251" s="137" t="str">
        <f>IF('(B) FO'!BN251&gt;MAX('(B) FO'!BO251:'(B) FO'!BR251),"Yes","")</f>
        <v/>
      </c>
      <c r="AC251" s="137" t="str">
        <f>IF('(B) FO'!AH251&gt;MAX('(B) FO'!AI251:'(B) FO'!AL251),"Yes","")</f>
        <v/>
      </c>
      <c r="AE251" s="137" t="str">
        <f>IF('(B) FO'!BN251&gt;(AVERAGE('(B) FO'!BO251:'(B) FO'!BR251)*2),"Yes","")</f>
        <v/>
      </c>
      <c r="AF251" s="137" t="str">
        <f>IF('(B) FO'!AH251&gt;(AVERAGE('(B) FO'!AI251:'(B) FO'!AL251)*2),"Yes","")</f>
        <v/>
      </c>
      <c r="AH251" s="137" t="str">
        <f>IF('(B) FO'!C251&gt;MAX('(B) FO'!D251:'(B) FO'!G251),"Yes","")</f>
        <v>Yes</v>
      </c>
      <c r="AI251" s="137" t="str">
        <f>IF('(B) FO'!C251&lt;MIN('(B) FO'!D251:'(B) FO'!G251),"Yes","")</f>
        <v/>
      </c>
    </row>
    <row r="252" spans="1:35" x14ac:dyDescent="0.3">
      <c r="A252" s="137" t="str">
        <f>'FOD (ALL)'!B252</f>
        <v>M&amp;M</v>
      </c>
      <c r="B252" s="146">
        <f>'FOD (ALL)'!C252</f>
        <v>43979</v>
      </c>
      <c r="C252" s="137" t="str">
        <f>'(B) FO'!H252</f>
        <v>Y</v>
      </c>
      <c r="D252" s="137" t="str">
        <f>'(B) FO'!I252</f>
        <v>Y</v>
      </c>
      <c r="E252" s="137" t="str">
        <f>'(B) FO'!J252</f>
        <v>Y</v>
      </c>
      <c r="F252" s="137" t="str">
        <f>'(B) FO'!K252</f>
        <v>Y</v>
      </c>
      <c r="H252" s="137" t="str">
        <f>'(B) FO'!AM252</f>
        <v>N</v>
      </c>
      <c r="I252" s="137" t="str">
        <f>'(B) FO'!AN252</f>
        <v>N</v>
      </c>
      <c r="J252" s="137" t="str">
        <f>'(B) FO'!AO252</f>
        <v>Y</v>
      </c>
      <c r="K252" s="137" t="str">
        <f>'(B) FO'!AP252</f>
        <v>N</v>
      </c>
      <c r="M252" s="137" t="str">
        <f>'(B) FO'!BS252</f>
        <v>Y</v>
      </c>
      <c r="N252" s="137" t="str">
        <f>'(B) FO'!BT252</f>
        <v>N</v>
      </c>
      <c r="O252" s="137" t="str">
        <f>'(B) FO'!BU252</f>
        <v>Y</v>
      </c>
      <c r="P252" s="137" t="str">
        <f>'(B) FO'!BV252</f>
        <v>N</v>
      </c>
      <c r="R252" s="137" t="str">
        <f>'(B) FO'!BC252</f>
        <v>Y</v>
      </c>
      <c r="S252" s="137" t="str">
        <f>'(B) FO'!BD252</f>
        <v>N</v>
      </c>
      <c r="T252" s="137" t="str">
        <f>'(B) FO'!BE252</f>
        <v>Y</v>
      </c>
      <c r="U252" s="137" t="str">
        <f>'(B) FO'!BF252</f>
        <v>N</v>
      </c>
      <c r="W252" s="137">
        <f>'(B) FO'!C252</f>
        <v>425.95</v>
      </c>
      <c r="X252" s="137">
        <f>'(B) FO'!X252</f>
        <v>429.4</v>
      </c>
      <c r="Y252" s="137">
        <f>'(B) FO'!AC252</f>
        <v>399.05</v>
      </c>
      <c r="Z252" s="137">
        <f>('(B) FO'!X252+'(B) FO'!AC252+'(B) FO'!C252)/3</f>
        <v>418.13333333333338</v>
      </c>
      <c r="AB252" s="137" t="str">
        <f>IF('(B) FO'!BN252&gt;MAX('(B) FO'!BO252:'(B) FO'!BR252),"Yes","")</f>
        <v>Yes</v>
      </c>
      <c r="AC252" s="137" t="str">
        <f>IF('(B) FO'!AH252&gt;MAX('(B) FO'!AI252:'(B) FO'!AL252),"Yes","")</f>
        <v/>
      </c>
      <c r="AE252" s="137" t="str">
        <f>IF('(B) FO'!BN252&gt;(AVERAGE('(B) FO'!BO252:'(B) FO'!BR252)*2),"Yes","")</f>
        <v/>
      </c>
      <c r="AF252" s="137" t="str">
        <f>IF('(B) FO'!AH252&gt;(AVERAGE('(B) FO'!AI252:'(B) FO'!AL252)*2),"Yes","")</f>
        <v/>
      </c>
      <c r="AH252" s="137" t="str">
        <f>IF('(B) FO'!C252&gt;MAX('(B) FO'!D252:'(B) FO'!G252),"Yes","")</f>
        <v>Yes</v>
      </c>
      <c r="AI252" s="137" t="str">
        <f>IF('(B) FO'!C252&lt;MIN('(B) FO'!D252:'(B) FO'!G252),"Yes","")</f>
        <v/>
      </c>
    </row>
    <row r="253" spans="1:35" x14ac:dyDescent="0.3">
      <c r="A253" s="137" t="str">
        <f>'FOD (ALL)'!B253</f>
        <v>M&amp;M</v>
      </c>
      <c r="B253" s="146">
        <f>'FOD (ALL)'!C253</f>
        <v>44007</v>
      </c>
      <c r="C253" s="137" t="str">
        <f>'(B) FO'!H253</f>
        <v>Y</v>
      </c>
      <c r="D253" s="137" t="str">
        <f>'(B) FO'!I253</f>
        <v>Y</v>
      </c>
      <c r="E253" s="137" t="str">
        <f>'(B) FO'!J253</f>
        <v>Y</v>
      </c>
      <c r="F253" s="137" t="str">
        <f>'(B) FO'!K253</f>
        <v>Y</v>
      </c>
      <c r="H253" s="137" t="str">
        <f>'(B) FO'!AM253</f>
        <v>Y</v>
      </c>
      <c r="I253" s="137" t="str">
        <f>'(B) FO'!AN253</f>
        <v>Y</v>
      </c>
      <c r="J253" s="137" t="str">
        <f>'(B) FO'!AO253</f>
        <v>Y</v>
      </c>
      <c r="K253" s="137" t="str">
        <f>'(B) FO'!AP253</f>
        <v>Y</v>
      </c>
      <c r="M253" s="137" t="str">
        <f>'(B) FO'!BS253</f>
        <v>Y</v>
      </c>
      <c r="N253" s="137" t="str">
        <f>'(B) FO'!BT253</f>
        <v>N</v>
      </c>
      <c r="O253" s="137" t="str">
        <f>'(B) FO'!BU253</f>
        <v>Y</v>
      </c>
      <c r="P253" s="137" t="str">
        <f>'(B) FO'!BV253</f>
        <v>Y</v>
      </c>
      <c r="R253" s="137" t="str">
        <f>'(B) FO'!BC253</f>
        <v>Y</v>
      </c>
      <c r="S253" s="137" t="str">
        <f>'(B) FO'!BD253</f>
        <v>N</v>
      </c>
      <c r="T253" s="137" t="str">
        <f>'(B) FO'!BE253</f>
        <v>Y</v>
      </c>
      <c r="U253" s="137" t="str">
        <f>'(B) FO'!BF253</f>
        <v>Y</v>
      </c>
      <c r="W253" s="137">
        <f>'(B) FO'!C253</f>
        <v>427.65</v>
      </c>
      <c r="X253" s="137">
        <f>'(B) FO'!X253</f>
        <v>430.35</v>
      </c>
      <c r="Y253" s="137">
        <f>'(B) FO'!AC253</f>
        <v>400.3</v>
      </c>
      <c r="Z253" s="137">
        <f>('(B) FO'!X253+'(B) FO'!AC253+'(B) FO'!C253)/3</f>
        <v>419.43333333333339</v>
      </c>
      <c r="AB253" s="137" t="str">
        <f>IF('(B) FO'!BN253&gt;MAX('(B) FO'!BO253:'(B) FO'!BR253),"Yes","")</f>
        <v>Yes</v>
      </c>
      <c r="AC253" s="137" t="str">
        <f>IF('(B) FO'!AH253&gt;MAX('(B) FO'!AI253:'(B) FO'!AL253),"Yes","")</f>
        <v>Yes</v>
      </c>
      <c r="AE253" s="137" t="str">
        <f>IF('(B) FO'!BN253&gt;(AVERAGE('(B) FO'!BO253:'(B) FO'!BR253)*2),"Yes","")</f>
        <v>Yes</v>
      </c>
      <c r="AF253" s="137" t="str">
        <f>IF('(B) FO'!AH253&gt;(AVERAGE('(B) FO'!AI253:'(B) FO'!AL253)*2),"Yes","")</f>
        <v>Yes</v>
      </c>
      <c r="AH253" s="137" t="str">
        <f>IF('(B) FO'!C253&gt;MAX('(B) FO'!D253:'(B) FO'!G253),"Yes","")</f>
        <v>Yes</v>
      </c>
      <c r="AI253" s="137" t="str">
        <f>IF('(B) FO'!C253&lt;MIN('(B) FO'!D253:'(B) FO'!G253),"Yes","")</f>
        <v/>
      </c>
    </row>
    <row r="254" spans="1:35" x14ac:dyDescent="0.3">
      <c r="A254" s="137" t="str">
        <f>'FOD (ALL)'!B254</f>
        <v>M&amp;M</v>
      </c>
      <c r="B254" s="146">
        <f>'FOD (ALL)'!C254</f>
        <v>44042</v>
      </c>
      <c r="C254" s="137" t="str">
        <f>'(B) FO'!H254</f>
        <v>Y</v>
      </c>
      <c r="D254" s="137" t="str">
        <f>'(B) FO'!I254</f>
        <v>Y</v>
      </c>
      <c r="E254" s="137" t="str">
        <f>'(B) FO'!J254</f>
        <v>Y</v>
      </c>
      <c r="F254" s="137" t="str">
        <f>'(B) FO'!K254</f>
        <v>Y</v>
      </c>
      <c r="H254" s="137" t="str">
        <f>'(B) FO'!AM254</f>
        <v>Y</v>
      </c>
      <c r="I254" s="137" t="str">
        <f>'(B) FO'!AN254</f>
        <v>N</v>
      </c>
      <c r="J254" s="137" t="str">
        <f>'(B) FO'!AO254</f>
        <v>Y</v>
      </c>
      <c r="K254" s="137" t="str">
        <f>'(B) FO'!AP254</f>
        <v>Y</v>
      </c>
      <c r="M254" s="137" t="str">
        <f>'(B) FO'!BS254</f>
        <v>Y</v>
      </c>
      <c r="N254" s="137" t="str">
        <f>'(B) FO'!BT254</f>
        <v>N</v>
      </c>
      <c r="O254" s="137" t="str">
        <f>'(B) FO'!BU254</f>
        <v>Y</v>
      </c>
      <c r="P254" s="137" t="str">
        <f>'(B) FO'!BV254</f>
        <v>Y</v>
      </c>
      <c r="R254" s="137" t="str">
        <f>'(B) FO'!BC254</f>
        <v>Y</v>
      </c>
      <c r="S254" s="137" t="str">
        <f>'(B) FO'!BD254</f>
        <v>N</v>
      </c>
      <c r="T254" s="137" t="str">
        <f>'(B) FO'!BE254</f>
        <v>Y</v>
      </c>
      <c r="U254" s="137" t="str">
        <f>'(B) FO'!BF254</f>
        <v>Y</v>
      </c>
      <c r="W254" s="137">
        <f>'(B) FO'!C254</f>
        <v>424.3</v>
      </c>
      <c r="X254" s="137">
        <f>'(B) FO'!X254</f>
        <v>426.5</v>
      </c>
      <c r="Y254" s="137">
        <f>'(B) FO'!AC254</f>
        <v>401.3</v>
      </c>
      <c r="Z254" s="137">
        <f>('(B) FO'!X254+'(B) FO'!AC254+'(B) FO'!C254)/3</f>
        <v>417.36666666666662</v>
      </c>
      <c r="AB254" s="137" t="str">
        <f>IF('(B) FO'!BN254&gt;MAX('(B) FO'!BO254:'(B) FO'!BR254),"Yes","")</f>
        <v>Yes</v>
      </c>
      <c r="AC254" s="137" t="str">
        <f>IF('(B) FO'!AH254&gt;MAX('(B) FO'!AI254:'(B) FO'!AL254),"Yes","")</f>
        <v>Yes</v>
      </c>
      <c r="AE254" s="137" t="str">
        <f>IF('(B) FO'!BN254&gt;(AVERAGE('(B) FO'!BO254:'(B) FO'!BR254)*2),"Yes","")</f>
        <v>Yes</v>
      </c>
      <c r="AF254" s="137" t="str">
        <f>IF('(B) FO'!AH254&gt;(AVERAGE('(B) FO'!AI254:'(B) FO'!AL254)*2),"Yes","")</f>
        <v/>
      </c>
      <c r="AH254" s="137" t="str">
        <f>IF('(B) FO'!C254&gt;MAX('(B) FO'!D254:'(B) FO'!G254),"Yes","")</f>
        <v>Yes</v>
      </c>
      <c r="AI254" s="137" t="str">
        <f>IF('(B) FO'!C254&lt;MIN('(B) FO'!D254:'(B) FO'!G254),"Yes","")</f>
        <v/>
      </c>
    </row>
    <row r="255" spans="1:35" x14ac:dyDescent="0.3">
      <c r="A255" s="137" t="str">
        <f>'FOD (ALL)'!B255</f>
        <v>M&amp;MFIN</v>
      </c>
      <c r="B255" s="146">
        <f>'FOD (ALL)'!C255</f>
        <v>43979</v>
      </c>
      <c r="C255" s="137" t="str">
        <f>'(B) FO'!H255</f>
        <v>N</v>
      </c>
      <c r="D255" s="137" t="str">
        <f>'(B) FO'!I255</f>
        <v>N</v>
      </c>
      <c r="E255" s="137" t="str">
        <f>'(B) FO'!J255</f>
        <v>Y</v>
      </c>
      <c r="F255" s="137" t="str">
        <f>'(B) FO'!K255</f>
        <v>N</v>
      </c>
      <c r="H255" s="137" t="str">
        <f>'(B) FO'!AM255</f>
        <v>N</v>
      </c>
      <c r="I255" s="137" t="str">
        <f>'(B) FO'!AN255</f>
        <v>N</v>
      </c>
      <c r="J255" s="137" t="str">
        <f>'(B) FO'!AO255</f>
        <v>Y</v>
      </c>
      <c r="K255" s="137" t="str">
        <f>'(B) FO'!AP255</f>
        <v>Y</v>
      </c>
      <c r="M255" s="137" t="str">
        <f>'(B) FO'!BS255</f>
        <v>N</v>
      </c>
      <c r="N255" s="137" t="str">
        <f>'(B) FO'!BT255</f>
        <v>Y</v>
      </c>
      <c r="O255" s="137" t="str">
        <f>'(B) FO'!BU255</f>
        <v>Y</v>
      </c>
      <c r="P255" s="137" t="str">
        <f>'(B) FO'!BV255</f>
        <v>N</v>
      </c>
      <c r="R255" s="137" t="str">
        <f>'(B) FO'!BC255</f>
        <v>N</v>
      </c>
      <c r="S255" s="137" t="str">
        <f>'(B) FO'!BD255</f>
        <v>Y</v>
      </c>
      <c r="T255" s="137" t="str">
        <f>'(B) FO'!BE255</f>
        <v>Y</v>
      </c>
      <c r="U255" s="137" t="str">
        <f>'(B) FO'!BF255</f>
        <v>N</v>
      </c>
      <c r="W255" s="137">
        <f>'(B) FO'!C255</f>
        <v>127.65</v>
      </c>
      <c r="X255" s="137">
        <f>'(B) FO'!X255</f>
        <v>139.25</v>
      </c>
      <c r="Y255" s="137">
        <f>'(B) FO'!AC255</f>
        <v>125.2</v>
      </c>
      <c r="Z255" s="137">
        <f>('(B) FO'!X255+'(B) FO'!AC255+'(B) FO'!C255)/3</f>
        <v>130.70000000000002</v>
      </c>
      <c r="AB255" s="137" t="str">
        <f>IF('(B) FO'!BN255&gt;MAX('(B) FO'!BO255:'(B) FO'!BR255),"Yes","")</f>
        <v/>
      </c>
      <c r="AC255" s="137" t="str">
        <f>IF('(B) FO'!AH255&gt;MAX('(B) FO'!AI255:'(B) FO'!AL255),"Yes","")</f>
        <v/>
      </c>
      <c r="AE255" s="137" t="str">
        <f>IF('(B) FO'!BN255&gt;(AVERAGE('(B) FO'!BO255:'(B) FO'!BR255)*2),"Yes","")</f>
        <v/>
      </c>
      <c r="AF255" s="137" t="str">
        <f>IF('(B) FO'!AH255&gt;(AVERAGE('(B) FO'!AI255:'(B) FO'!AL255)*2),"Yes","")</f>
        <v/>
      </c>
      <c r="AH255" s="137" t="str">
        <f>IF('(B) FO'!C255&gt;MAX('(B) FO'!D255:'(B) FO'!G255),"Yes","")</f>
        <v/>
      </c>
      <c r="AI255" s="137" t="str">
        <f>IF('(B) FO'!C255&lt;MIN('(B) FO'!D255:'(B) FO'!G255),"Yes","")</f>
        <v>Yes</v>
      </c>
    </row>
    <row r="256" spans="1:35" x14ac:dyDescent="0.3">
      <c r="A256" s="137" t="str">
        <f>'FOD (ALL)'!B256</f>
        <v>M&amp;MFIN</v>
      </c>
      <c r="B256" s="146">
        <f>'FOD (ALL)'!C256</f>
        <v>44007</v>
      </c>
      <c r="C256" s="137" t="str">
        <f>'(B) FO'!H256</f>
        <v>N</v>
      </c>
      <c r="D256" s="137" t="str">
        <f>'(B) FO'!I256</f>
        <v>N</v>
      </c>
      <c r="E256" s="137" t="str">
        <f>'(B) FO'!J256</f>
        <v>Y</v>
      </c>
      <c r="F256" s="137" t="str">
        <f>'(B) FO'!K256</f>
        <v>N</v>
      </c>
      <c r="H256" s="137" t="str">
        <f>'(B) FO'!AM256</f>
        <v>Y</v>
      </c>
      <c r="I256" s="137" t="str">
        <f>'(B) FO'!AN256</f>
        <v>Y</v>
      </c>
      <c r="J256" s="137" t="str">
        <f>'(B) FO'!AO256</f>
        <v>Y</v>
      </c>
      <c r="K256" s="137" t="str">
        <f>'(B) FO'!AP256</f>
        <v>Y</v>
      </c>
      <c r="M256" s="137" t="str">
        <f>'(B) FO'!BS256</f>
        <v>Y</v>
      </c>
      <c r="N256" s="137" t="str">
        <f>'(B) FO'!BT256</f>
        <v>Y</v>
      </c>
      <c r="O256" s="137" t="str">
        <f>'(B) FO'!BU256</f>
        <v>Y</v>
      </c>
      <c r="P256" s="137" t="str">
        <f>'(B) FO'!BV256</f>
        <v>Y</v>
      </c>
      <c r="R256" s="137" t="str">
        <f>'(B) FO'!BC256</f>
        <v>Y</v>
      </c>
      <c r="S256" s="137" t="str">
        <f>'(B) FO'!BD256</f>
        <v>Y</v>
      </c>
      <c r="T256" s="137" t="str">
        <f>'(B) FO'!BE256</f>
        <v>Y</v>
      </c>
      <c r="U256" s="137" t="str">
        <f>'(B) FO'!BF256</f>
        <v>Y</v>
      </c>
      <c r="W256" s="137">
        <f>'(B) FO'!C256</f>
        <v>127.8</v>
      </c>
      <c r="X256" s="137">
        <f>'(B) FO'!X256</f>
        <v>139.05000000000001</v>
      </c>
      <c r="Y256" s="137">
        <f>'(B) FO'!AC256</f>
        <v>125.1</v>
      </c>
      <c r="Z256" s="137">
        <f>('(B) FO'!X256+'(B) FO'!AC256+'(B) FO'!C256)/3</f>
        <v>130.65</v>
      </c>
      <c r="AB256" s="137" t="str">
        <f>IF('(B) FO'!BN256&gt;MAX('(B) FO'!BO256:'(B) FO'!BR256),"Yes","")</f>
        <v>Yes</v>
      </c>
      <c r="AC256" s="137" t="str">
        <f>IF('(B) FO'!AH256&gt;MAX('(B) FO'!AI256:'(B) FO'!AL256),"Yes","")</f>
        <v>Yes</v>
      </c>
      <c r="AE256" s="137" t="str">
        <f>IF('(B) FO'!BN256&gt;(AVERAGE('(B) FO'!BO256:'(B) FO'!BR256)*2),"Yes","")</f>
        <v>Yes</v>
      </c>
      <c r="AF256" s="137" t="str">
        <f>IF('(B) FO'!AH256&gt;(AVERAGE('(B) FO'!AI256:'(B) FO'!AL256)*2),"Yes","")</f>
        <v>Yes</v>
      </c>
      <c r="AH256" s="137" t="str">
        <f>IF('(B) FO'!C256&gt;MAX('(B) FO'!D256:'(B) FO'!G256),"Yes","")</f>
        <v/>
      </c>
      <c r="AI256" s="137" t="str">
        <f>IF('(B) FO'!C256&lt;MIN('(B) FO'!D256:'(B) FO'!G256),"Yes","")</f>
        <v>Yes</v>
      </c>
    </row>
    <row r="257" spans="1:35" x14ac:dyDescent="0.3">
      <c r="A257" s="137" t="str">
        <f>'FOD (ALL)'!B257</f>
        <v>M&amp;MFIN</v>
      </c>
      <c r="B257" s="146">
        <f>'FOD (ALL)'!C257</f>
        <v>44042</v>
      </c>
      <c r="C257" s="137" t="str">
        <f>'(B) FO'!H257</f>
        <v>N</v>
      </c>
      <c r="D257" s="137" t="str">
        <f>'(B) FO'!I257</f>
        <v>N</v>
      </c>
      <c r="E257" s="137" t="str">
        <f>'(B) FO'!J257</f>
        <v>Y</v>
      </c>
      <c r="F257" s="137" t="str">
        <f>'(B) FO'!K257</f>
        <v>N</v>
      </c>
      <c r="H257" s="137" t="str">
        <f>'(B) FO'!AM257</f>
        <v>Y</v>
      </c>
      <c r="I257" s="137" t="str">
        <f>'(B) FO'!AN257</f>
        <v>Y</v>
      </c>
      <c r="J257" s="137" t="str">
        <f>'(B) FO'!AO257</f>
        <v>N</v>
      </c>
      <c r="K257" s="137" t="str">
        <f>'(B) FO'!AP257</f>
        <v>Y</v>
      </c>
      <c r="M257" s="137" t="str">
        <f>'(B) FO'!BS257</f>
        <v>Y</v>
      </c>
      <c r="N257" s="137" t="str">
        <f>'(B) FO'!BT257</f>
        <v>Y</v>
      </c>
      <c r="O257" s="137" t="str">
        <f>'(B) FO'!BU257</f>
        <v>N</v>
      </c>
      <c r="P257" s="137" t="str">
        <f>'(B) FO'!BV257</f>
        <v>Y</v>
      </c>
      <c r="R257" s="137" t="str">
        <f>'(B) FO'!BC257</f>
        <v>Y</v>
      </c>
      <c r="S257" s="137" t="str">
        <f>'(B) FO'!BD257</f>
        <v>Y</v>
      </c>
      <c r="T257" s="137" t="str">
        <f>'(B) FO'!BE257</f>
        <v>N</v>
      </c>
      <c r="U257" s="137" t="str">
        <f>'(B) FO'!BF257</f>
        <v>N</v>
      </c>
      <c r="W257" s="137">
        <f>'(B) FO'!C257</f>
        <v>128.6</v>
      </c>
      <c r="X257" s="137">
        <f>'(B) FO'!X257</f>
        <v>137.9</v>
      </c>
      <c r="Y257" s="137">
        <f>'(B) FO'!AC257</f>
        <v>126</v>
      </c>
      <c r="Z257" s="137">
        <f>('(B) FO'!X257+'(B) FO'!AC257+'(B) FO'!C257)/3</f>
        <v>130.83333333333334</v>
      </c>
      <c r="AB257" s="137" t="str">
        <f>IF('(B) FO'!BN257&gt;MAX('(B) FO'!BO257:'(B) FO'!BR257),"Yes","")</f>
        <v/>
      </c>
      <c r="AC257" s="137" t="str">
        <f>IF('(B) FO'!AH257&gt;MAX('(B) FO'!AI257:'(B) FO'!AL257),"Yes","")</f>
        <v>Yes</v>
      </c>
      <c r="AE257" s="137" t="str">
        <f>IF('(B) FO'!BN257&gt;(AVERAGE('(B) FO'!BO257:'(B) FO'!BR257)*2),"Yes","")</f>
        <v/>
      </c>
      <c r="AF257" s="137" t="str">
        <f>IF('(B) FO'!AH257&gt;(AVERAGE('(B) FO'!AI257:'(B) FO'!AL257)*2),"Yes","")</f>
        <v/>
      </c>
      <c r="AH257" s="137" t="str">
        <f>IF('(B) FO'!C257&gt;MAX('(B) FO'!D257:'(B) FO'!G257),"Yes","")</f>
        <v/>
      </c>
      <c r="AI257" s="137" t="str">
        <f>IF('(B) FO'!C257&lt;MIN('(B) FO'!D257:'(B) FO'!G257),"Yes","")</f>
        <v>Yes</v>
      </c>
    </row>
    <row r="258" spans="1:35" x14ac:dyDescent="0.3">
      <c r="A258" s="137" t="str">
        <f>'FOD (ALL)'!B258</f>
        <v>MANAPPURAM</v>
      </c>
      <c r="B258" s="146">
        <f>'FOD (ALL)'!C258</f>
        <v>43979</v>
      </c>
      <c r="C258" s="137" t="str">
        <f>'(B) FO'!H258</f>
        <v>N</v>
      </c>
      <c r="D258" s="137" t="str">
        <f>'(B) FO'!I258</f>
        <v>N</v>
      </c>
      <c r="E258" s="137" t="str">
        <f>'(B) FO'!J258</f>
        <v>Y</v>
      </c>
      <c r="F258" s="137" t="str">
        <f>'(B) FO'!K258</f>
        <v>N</v>
      </c>
      <c r="H258" s="137" t="str">
        <f>'(B) FO'!AM258</f>
        <v>N</v>
      </c>
      <c r="I258" s="137" t="str">
        <f>'(B) FO'!AN258</f>
        <v>N</v>
      </c>
      <c r="J258" s="137" t="str">
        <f>'(B) FO'!AO258</f>
        <v>Y</v>
      </c>
      <c r="K258" s="137" t="str">
        <f>'(B) FO'!AP258</f>
        <v>Y</v>
      </c>
      <c r="M258" s="137" t="str">
        <f>'(B) FO'!BS258</f>
        <v>Y</v>
      </c>
      <c r="N258" s="137" t="str">
        <f>'(B) FO'!BT258</f>
        <v>N</v>
      </c>
      <c r="O258" s="137" t="str">
        <f>'(B) FO'!BU258</f>
        <v>N</v>
      </c>
      <c r="P258" s="137" t="str">
        <f>'(B) FO'!BV258</f>
        <v>Y</v>
      </c>
      <c r="R258" s="137" t="str">
        <f>'(B) FO'!BC258</f>
        <v>Y</v>
      </c>
      <c r="S258" s="137" t="str">
        <f>'(B) FO'!BD258</f>
        <v>N</v>
      </c>
      <c r="T258" s="137" t="str">
        <f>'(B) FO'!BE258</f>
        <v>N</v>
      </c>
      <c r="U258" s="137" t="str">
        <f>'(B) FO'!BF258</f>
        <v>Y</v>
      </c>
      <c r="W258" s="137">
        <f>'(B) FO'!C258</f>
        <v>114.65</v>
      </c>
      <c r="X258" s="137">
        <f>'(B) FO'!X258</f>
        <v>121.7</v>
      </c>
      <c r="Y258" s="137">
        <f>'(B) FO'!AC258</f>
        <v>114.05</v>
      </c>
      <c r="Z258" s="137">
        <f>('(B) FO'!X258+'(B) FO'!AC258+'(B) FO'!C258)/3</f>
        <v>116.8</v>
      </c>
      <c r="AB258" s="137" t="str">
        <f>IF('(B) FO'!BN258&gt;MAX('(B) FO'!BO258:'(B) FO'!BR258),"Yes","")</f>
        <v/>
      </c>
      <c r="AC258" s="137" t="str">
        <f>IF('(B) FO'!AH258&gt;MAX('(B) FO'!AI258:'(B) FO'!AL258),"Yes","")</f>
        <v/>
      </c>
      <c r="AE258" s="137" t="str">
        <f>IF('(B) FO'!BN258&gt;(AVERAGE('(B) FO'!BO258:'(B) FO'!BR258)*2),"Yes","")</f>
        <v/>
      </c>
      <c r="AF258" s="137" t="str">
        <f>IF('(B) FO'!AH258&gt;(AVERAGE('(B) FO'!AI258:'(B) FO'!AL258)*2),"Yes","")</f>
        <v/>
      </c>
      <c r="AH258" s="137" t="str">
        <f>IF('(B) FO'!C258&gt;MAX('(B) FO'!D258:'(B) FO'!G258),"Yes","")</f>
        <v/>
      </c>
      <c r="AI258" s="137" t="str">
        <f>IF('(B) FO'!C258&lt;MIN('(B) FO'!D258:'(B) FO'!G258),"Yes","")</f>
        <v>Yes</v>
      </c>
    </row>
    <row r="259" spans="1:35" x14ac:dyDescent="0.3">
      <c r="A259" s="137" t="str">
        <f>'FOD (ALL)'!B259</f>
        <v>MANAPPURAM</v>
      </c>
      <c r="B259" s="146">
        <f>'FOD (ALL)'!C259</f>
        <v>44007</v>
      </c>
      <c r="C259" s="137" t="str">
        <f>'(B) FO'!H259</f>
        <v>N</v>
      </c>
      <c r="D259" s="137" t="str">
        <f>'(B) FO'!I259</f>
        <v>N</v>
      </c>
      <c r="E259" s="137" t="str">
        <f>'(B) FO'!J259</f>
        <v>Y</v>
      </c>
      <c r="F259" s="137" t="str">
        <f>'(B) FO'!K259</f>
        <v>N</v>
      </c>
      <c r="H259" s="137" t="str">
        <f>'(B) FO'!AM259</f>
        <v>Y</v>
      </c>
      <c r="I259" s="137" t="str">
        <f>'(B) FO'!AN259</f>
        <v>Y</v>
      </c>
      <c r="J259" s="137" t="str">
        <f>'(B) FO'!AO259</f>
        <v>Y</v>
      </c>
      <c r="K259" s="137" t="str">
        <f>'(B) FO'!AP259</f>
        <v>Y</v>
      </c>
      <c r="M259" s="137" t="str">
        <f>'(B) FO'!BS259</f>
        <v>Y</v>
      </c>
      <c r="N259" s="137" t="str">
        <f>'(B) FO'!BT259</f>
        <v>N</v>
      </c>
      <c r="O259" s="137" t="str">
        <f>'(B) FO'!BU259</f>
        <v>Y</v>
      </c>
      <c r="P259" s="137" t="str">
        <f>'(B) FO'!BV259</f>
        <v>Y</v>
      </c>
      <c r="R259" s="137" t="str">
        <f>'(B) FO'!BC259</f>
        <v>Y</v>
      </c>
      <c r="S259" s="137" t="str">
        <f>'(B) FO'!BD259</f>
        <v>N</v>
      </c>
      <c r="T259" s="137" t="str">
        <f>'(B) FO'!BE259</f>
        <v>Y</v>
      </c>
      <c r="U259" s="137" t="str">
        <f>'(B) FO'!BF259</f>
        <v>Y</v>
      </c>
      <c r="W259" s="137">
        <f>'(B) FO'!C259</f>
        <v>114.15</v>
      </c>
      <c r="X259" s="137">
        <f>'(B) FO'!X259</f>
        <v>122</v>
      </c>
      <c r="Y259" s="137">
        <f>'(B) FO'!AC259</f>
        <v>113.55</v>
      </c>
      <c r="Z259" s="137">
        <f>('(B) FO'!X259+'(B) FO'!AC259+'(B) FO'!C259)/3</f>
        <v>116.56666666666668</v>
      </c>
      <c r="AB259" s="137" t="str">
        <f>IF('(B) FO'!BN259&gt;MAX('(B) FO'!BO259:'(B) FO'!BR259),"Yes","")</f>
        <v>Yes</v>
      </c>
      <c r="AC259" s="137" t="str">
        <f>IF('(B) FO'!AH259&gt;MAX('(B) FO'!AI259:'(B) FO'!AL259),"Yes","")</f>
        <v>Yes</v>
      </c>
      <c r="AE259" s="137" t="str">
        <f>IF('(B) FO'!BN259&gt;(AVERAGE('(B) FO'!BO259:'(B) FO'!BR259)*2),"Yes","")</f>
        <v>Yes</v>
      </c>
      <c r="AF259" s="137" t="str">
        <f>IF('(B) FO'!AH259&gt;(AVERAGE('(B) FO'!AI259:'(B) FO'!AL259)*2),"Yes","")</f>
        <v>Yes</v>
      </c>
      <c r="AH259" s="137" t="str">
        <f>IF('(B) FO'!C259&gt;MAX('(B) FO'!D259:'(B) FO'!G259),"Yes","")</f>
        <v/>
      </c>
      <c r="AI259" s="137" t="str">
        <f>IF('(B) FO'!C259&lt;MIN('(B) FO'!D259:'(B) FO'!G259),"Yes","")</f>
        <v>Yes</v>
      </c>
    </row>
    <row r="260" spans="1:35" x14ac:dyDescent="0.3">
      <c r="A260" s="137" t="str">
        <f>'FOD (ALL)'!B260</f>
        <v>MANAPPURAM</v>
      </c>
      <c r="B260" s="146">
        <f>'FOD (ALL)'!C260</f>
        <v>44042</v>
      </c>
      <c r="C260" s="137" t="str">
        <f>'(B) FO'!H260</f>
        <v>N</v>
      </c>
      <c r="D260" s="137" t="str">
        <f>'(B) FO'!I260</f>
        <v>N</v>
      </c>
      <c r="E260" s="137" t="str">
        <f>'(B) FO'!J260</f>
        <v>Y</v>
      </c>
      <c r="F260" s="137" t="str">
        <f>'(B) FO'!K260</f>
        <v>N</v>
      </c>
      <c r="H260" s="137" t="str">
        <f>'(B) FO'!AM260</f>
        <v>Y</v>
      </c>
      <c r="I260" s="137" t="str">
        <f>'(B) FO'!AN260</f>
        <v>Y</v>
      </c>
      <c r="J260" s="137" t="str">
        <f>'(B) FO'!AO260</f>
        <v>Y</v>
      </c>
      <c r="K260" s="137" t="str">
        <f>'(B) FO'!AP260</f>
        <v>Y</v>
      </c>
      <c r="M260" s="137" t="str">
        <f>'(B) FO'!BS260</f>
        <v>Y</v>
      </c>
      <c r="N260" s="137" t="str">
        <f>'(B) FO'!BT260</f>
        <v>Y</v>
      </c>
      <c r="O260" s="137" t="str">
        <f>'(B) FO'!BU260</f>
        <v>N</v>
      </c>
      <c r="P260" s="137" t="str">
        <f>'(B) FO'!BV260</f>
        <v>N</v>
      </c>
      <c r="R260" s="137" t="str">
        <f>'(B) FO'!BC260</f>
        <v>Y</v>
      </c>
      <c r="S260" s="137" t="str">
        <f>'(B) FO'!BD260</f>
        <v>Y</v>
      </c>
      <c r="T260" s="137" t="str">
        <f>'(B) FO'!BE260</f>
        <v>N</v>
      </c>
      <c r="U260" s="137" t="str">
        <f>'(B) FO'!BF260</f>
        <v>N</v>
      </c>
      <c r="W260" s="137">
        <f>'(B) FO'!C260</f>
        <v>114.15</v>
      </c>
      <c r="X260" s="137">
        <f>'(B) FO'!X260</f>
        <v>120.25</v>
      </c>
      <c r="Y260" s="137">
        <f>'(B) FO'!AC260</f>
        <v>114.1</v>
      </c>
      <c r="Z260" s="137">
        <f>('(B) FO'!X260+'(B) FO'!AC260+'(B) FO'!C260)/3</f>
        <v>116.16666666666667</v>
      </c>
      <c r="AB260" s="137" t="str">
        <f>IF('(B) FO'!BN260&gt;MAX('(B) FO'!BO260:'(B) FO'!BR260),"Yes","")</f>
        <v>Yes</v>
      </c>
      <c r="AC260" s="137" t="str">
        <f>IF('(B) FO'!AH260&gt;MAX('(B) FO'!AI260:'(B) FO'!AL260),"Yes","")</f>
        <v/>
      </c>
      <c r="AE260" s="137" t="str">
        <f>IF('(B) FO'!BN260&gt;(AVERAGE('(B) FO'!BO260:'(B) FO'!BR260)*2),"Yes","")</f>
        <v>Yes</v>
      </c>
      <c r="AF260" s="137" t="str">
        <f>IF('(B) FO'!AH260&gt;(AVERAGE('(B) FO'!AI260:'(B) FO'!AL260)*2),"Yes","")</f>
        <v/>
      </c>
      <c r="AH260" s="137" t="str">
        <f>IF('(B) FO'!C260&gt;MAX('(B) FO'!D260:'(B) FO'!G260),"Yes","")</f>
        <v/>
      </c>
      <c r="AI260" s="137" t="str">
        <f>IF('(B) FO'!C260&lt;MIN('(B) FO'!D260:'(B) FO'!G260),"Yes","")</f>
        <v>Yes</v>
      </c>
    </row>
    <row r="261" spans="1:35" x14ac:dyDescent="0.3">
      <c r="A261" s="137" t="str">
        <f>'FOD (ALL)'!B261</f>
        <v>MARICO</v>
      </c>
      <c r="B261" s="146">
        <f>'FOD (ALL)'!C261</f>
        <v>43979</v>
      </c>
      <c r="C261" s="137" t="str">
        <f>'(B) FO'!H261</f>
        <v>N</v>
      </c>
      <c r="D261" s="137" t="str">
        <f>'(B) FO'!I261</f>
        <v>Y</v>
      </c>
      <c r="E261" s="137" t="str">
        <f>'(B) FO'!J261</f>
        <v>Y</v>
      </c>
      <c r="F261" s="137" t="str">
        <f>'(B) FO'!K261</f>
        <v>Y</v>
      </c>
      <c r="H261" s="137" t="str">
        <f>'(B) FO'!AM261</f>
        <v>N</v>
      </c>
      <c r="I261" s="137" t="str">
        <f>'(B) FO'!AN261</f>
        <v>N</v>
      </c>
      <c r="J261" s="137" t="str">
        <f>'(B) FO'!AO261</f>
        <v>N</v>
      </c>
      <c r="K261" s="137" t="str">
        <f>'(B) FO'!AP261</f>
        <v>N</v>
      </c>
      <c r="M261" s="137" t="str">
        <f>'(B) FO'!BS261</f>
        <v>Y</v>
      </c>
      <c r="N261" s="137" t="str">
        <f>'(B) FO'!BT261</f>
        <v>Y</v>
      </c>
      <c r="O261" s="137" t="str">
        <f>'(B) FO'!BU261</f>
        <v>Y</v>
      </c>
      <c r="P261" s="137" t="str">
        <f>'(B) FO'!BV261</f>
        <v>N</v>
      </c>
      <c r="R261" s="137" t="str">
        <f>'(B) FO'!BC261</f>
        <v>Y</v>
      </c>
      <c r="S261" s="137" t="str">
        <f>'(B) FO'!BD261</f>
        <v>Y</v>
      </c>
      <c r="T261" s="137" t="str">
        <f>'(B) FO'!BE261</f>
        <v>Y</v>
      </c>
      <c r="U261" s="137" t="str">
        <f>'(B) FO'!BF261</f>
        <v>N</v>
      </c>
      <c r="W261" s="137">
        <f>'(B) FO'!C261</f>
        <v>315.25</v>
      </c>
      <c r="X261" s="137">
        <f>'(B) FO'!X261</f>
        <v>317.14999999999998</v>
      </c>
      <c r="Y261" s="137">
        <f>'(B) FO'!AC261</f>
        <v>310.8</v>
      </c>
      <c r="Z261" s="137">
        <f>('(B) FO'!X261+'(B) FO'!AC261+'(B) FO'!C261)/3</f>
        <v>314.40000000000003</v>
      </c>
      <c r="AB261" s="137" t="str">
        <f>IF('(B) FO'!BN261&gt;MAX('(B) FO'!BO261:'(B) FO'!BR261),"Yes","")</f>
        <v>Yes</v>
      </c>
      <c r="AC261" s="137" t="str">
        <f>IF('(B) FO'!AH261&gt;MAX('(B) FO'!AI261:'(B) FO'!AL261),"Yes","")</f>
        <v/>
      </c>
      <c r="AE261" s="137" t="str">
        <f>IF('(B) FO'!BN261&gt;(AVERAGE('(B) FO'!BO261:'(B) FO'!BR261)*2),"Yes","")</f>
        <v/>
      </c>
      <c r="AF261" s="137" t="str">
        <f>IF('(B) FO'!AH261&gt;(AVERAGE('(B) FO'!AI261:'(B) FO'!AL261)*2),"Yes","")</f>
        <v/>
      </c>
      <c r="AH261" s="137" t="str">
        <f>IF('(B) FO'!C261&gt;MAX('(B) FO'!D261:'(B) FO'!G261),"Yes","")</f>
        <v/>
      </c>
      <c r="AI261" s="137" t="str">
        <f>IF('(B) FO'!C261&lt;MIN('(B) FO'!D261:'(B) FO'!G261),"Yes","")</f>
        <v/>
      </c>
    </row>
    <row r="262" spans="1:35" x14ac:dyDescent="0.3">
      <c r="A262" s="137" t="str">
        <f>'FOD (ALL)'!B262</f>
        <v>MARICO</v>
      </c>
      <c r="B262" s="146">
        <f>'FOD (ALL)'!C262</f>
        <v>44007</v>
      </c>
      <c r="C262" s="137" t="str">
        <f>'(B) FO'!H262</f>
        <v>N</v>
      </c>
      <c r="D262" s="137" t="str">
        <f>'(B) FO'!I262</f>
        <v>N</v>
      </c>
      <c r="E262" s="137" t="str">
        <f>'(B) FO'!J262</f>
        <v>Y</v>
      </c>
      <c r="F262" s="137" t="str">
        <f>'(B) FO'!K262</f>
        <v>Y</v>
      </c>
      <c r="H262" s="137" t="str">
        <f>'(B) FO'!AM262</f>
        <v>Y</v>
      </c>
      <c r="I262" s="137" t="str">
        <f>'(B) FO'!AN262</f>
        <v>Y</v>
      </c>
      <c r="J262" s="137" t="str">
        <f>'(B) FO'!AO262</f>
        <v>Y</v>
      </c>
      <c r="K262" s="137" t="str">
        <f>'(B) FO'!AP262</f>
        <v>Y</v>
      </c>
      <c r="M262" s="137" t="str">
        <f>'(B) FO'!BS262</f>
        <v>Y</v>
      </c>
      <c r="N262" s="137" t="str">
        <f>'(B) FO'!BT262</f>
        <v>Y</v>
      </c>
      <c r="O262" s="137" t="str">
        <f>'(B) FO'!BU262</f>
        <v>Y</v>
      </c>
      <c r="P262" s="137" t="str">
        <f>'(B) FO'!BV262</f>
        <v>N</v>
      </c>
      <c r="R262" s="137" t="str">
        <f>'(B) FO'!BC262</f>
        <v>Y</v>
      </c>
      <c r="S262" s="137" t="str">
        <f>'(B) FO'!BD262</f>
        <v>Y</v>
      </c>
      <c r="T262" s="137" t="str">
        <f>'(B) FO'!BE262</f>
        <v>Y</v>
      </c>
      <c r="U262" s="137" t="str">
        <f>'(B) FO'!BF262</f>
        <v>N</v>
      </c>
      <c r="W262" s="137">
        <f>'(B) FO'!C262</f>
        <v>316.14999999999998</v>
      </c>
      <c r="X262" s="137">
        <f>'(B) FO'!X262</f>
        <v>318</v>
      </c>
      <c r="Y262" s="137">
        <f>'(B) FO'!AC262</f>
        <v>312.39999999999998</v>
      </c>
      <c r="Z262" s="137">
        <f>('(B) FO'!X262+'(B) FO'!AC262+'(B) FO'!C262)/3</f>
        <v>315.51666666666665</v>
      </c>
      <c r="AB262" s="137" t="str">
        <f>IF('(B) FO'!BN262&gt;MAX('(B) FO'!BO262:'(B) FO'!BR262),"Yes","")</f>
        <v>Yes</v>
      </c>
      <c r="AC262" s="137" t="str">
        <f>IF('(B) FO'!AH262&gt;MAX('(B) FO'!AI262:'(B) FO'!AL262),"Yes","")</f>
        <v>Yes</v>
      </c>
      <c r="AE262" s="137" t="str">
        <f>IF('(B) FO'!BN262&gt;(AVERAGE('(B) FO'!BO262:'(B) FO'!BR262)*2),"Yes","")</f>
        <v>Yes</v>
      </c>
      <c r="AF262" s="137" t="str">
        <f>IF('(B) FO'!AH262&gt;(AVERAGE('(B) FO'!AI262:'(B) FO'!AL262)*2),"Yes","")</f>
        <v>Yes</v>
      </c>
      <c r="AH262" s="137" t="str">
        <f>IF('(B) FO'!C262&gt;MAX('(B) FO'!D262:'(B) FO'!G262),"Yes","")</f>
        <v/>
      </c>
      <c r="AI262" s="137" t="str">
        <f>IF('(B) FO'!C262&lt;MIN('(B) FO'!D262:'(B) FO'!G262),"Yes","")</f>
        <v/>
      </c>
    </row>
    <row r="263" spans="1:35" x14ac:dyDescent="0.3">
      <c r="A263" s="137" t="str">
        <f>'FOD (ALL)'!B263</f>
        <v>MARICO</v>
      </c>
      <c r="B263" s="146">
        <f>'FOD (ALL)'!C263</f>
        <v>44042</v>
      </c>
      <c r="C263" s="137" t="str">
        <f>'(B) FO'!H263</f>
        <v>N</v>
      </c>
      <c r="D263" s="137" t="str">
        <f>'(B) FO'!I263</f>
        <v>N</v>
      </c>
      <c r="E263" s="137" t="str">
        <f>'(B) FO'!J263</f>
        <v>Y</v>
      </c>
      <c r="F263" s="137" t="str">
        <f>'(B) FO'!K263</f>
        <v>Y</v>
      </c>
      <c r="H263" s="137" t="str">
        <f>'(B) FO'!AM263</f>
        <v>Y</v>
      </c>
      <c r="I263" s="137" t="str">
        <f>'(B) FO'!AN263</f>
        <v>Y</v>
      </c>
      <c r="J263" s="137" t="str">
        <f>'(B) FO'!AO263</f>
        <v>Y</v>
      </c>
      <c r="K263" s="137" t="str">
        <f>'(B) FO'!AP263</f>
        <v>Y</v>
      </c>
      <c r="M263" s="137" t="str">
        <f>'(B) FO'!BS263</f>
        <v>Y</v>
      </c>
      <c r="N263" s="137" t="str">
        <f>'(B) FO'!BT263</f>
        <v>Y</v>
      </c>
      <c r="O263" s="137" t="str">
        <f>'(B) FO'!BU263</f>
        <v>Y</v>
      </c>
      <c r="P263" s="137" t="str">
        <f>'(B) FO'!BV263</f>
        <v>N</v>
      </c>
      <c r="R263" s="137" t="str">
        <f>'(B) FO'!BC263</f>
        <v>Y</v>
      </c>
      <c r="S263" s="137" t="str">
        <f>'(B) FO'!BD263</f>
        <v>Y</v>
      </c>
      <c r="T263" s="137" t="str">
        <f>'(B) FO'!BE263</f>
        <v>Y</v>
      </c>
      <c r="U263" s="137" t="str">
        <f>'(B) FO'!BF263</f>
        <v>N</v>
      </c>
      <c r="W263" s="137">
        <f>'(B) FO'!C263</f>
        <v>319.3</v>
      </c>
      <c r="X263" s="137">
        <f>'(B) FO'!X263</f>
        <v>315.45</v>
      </c>
      <c r="Y263" s="137">
        <f>'(B) FO'!AC263</f>
        <v>314.39999999999998</v>
      </c>
      <c r="Z263" s="137">
        <f>('(B) FO'!X263+'(B) FO'!AC263+'(B) FO'!C263)/3</f>
        <v>316.38333333333327</v>
      </c>
      <c r="AB263" s="137" t="str">
        <f>IF('(B) FO'!BN263&gt;MAX('(B) FO'!BO263:'(B) FO'!BR263),"Yes","")</f>
        <v>Yes</v>
      </c>
      <c r="AC263" s="137" t="str">
        <f>IF('(B) FO'!AH263&gt;MAX('(B) FO'!AI263:'(B) FO'!AL263),"Yes","")</f>
        <v>Yes</v>
      </c>
      <c r="AE263" s="137" t="str">
        <f>IF('(B) FO'!BN263&gt;(AVERAGE('(B) FO'!BO263:'(B) FO'!BR263)*2),"Yes","")</f>
        <v>Yes</v>
      </c>
      <c r="AF263" s="137" t="str">
        <f>IF('(B) FO'!AH263&gt;(AVERAGE('(B) FO'!AI263:'(B) FO'!AL263)*2),"Yes","")</f>
        <v>Yes</v>
      </c>
      <c r="AH263" s="137" t="str">
        <f>IF('(B) FO'!C263&gt;MAX('(B) FO'!D263:'(B) FO'!G263),"Yes","")</f>
        <v/>
      </c>
      <c r="AI263" s="137" t="str">
        <f>IF('(B) FO'!C263&lt;MIN('(B) FO'!D263:'(B) FO'!G263),"Yes","")</f>
        <v/>
      </c>
    </row>
    <row r="264" spans="1:35" x14ac:dyDescent="0.3">
      <c r="A264" s="137" t="str">
        <f>'FOD (ALL)'!B264</f>
        <v>MARUTI</v>
      </c>
      <c r="B264" s="146">
        <f>'FOD (ALL)'!C264</f>
        <v>43979</v>
      </c>
      <c r="C264" s="137" t="str">
        <f>'(B) FO'!H264</f>
        <v>Y</v>
      </c>
      <c r="D264" s="137" t="str">
        <f>'(B) FO'!I264</f>
        <v>Y</v>
      </c>
      <c r="E264" s="137" t="str">
        <f>'(B) FO'!J264</f>
        <v>Y</v>
      </c>
      <c r="F264" s="137" t="str">
        <f>'(B) FO'!K264</f>
        <v>Y</v>
      </c>
      <c r="H264" s="137" t="str">
        <f>'(B) FO'!AM264</f>
        <v>N</v>
      </c>
      <c r="I264" s="137" t="str">
        <f>'(B) FO'!AN264</f>
        <v>N</v>
      </c>
      <c r="J264" s="137" t="str">
        <f>'(B) FO'!AO264</f>
        <v>N</v>
      </c>
      <c r="K264" s="137" t="str">
        <f>'(B) FO'!AP264</f>
        <v>N</v>
      </c>
      <c r="M264" s="137" t="str">
        <f>'(B) FO'!BS264</f>
        <v>Y</v>
      </c>
      <c r="N264" s="137" t="str">
        <f>'(B) FO'!BT264</f>
        <v>Y</v>
      </c>
      <c r="O264" s="137" t="str">
        <f>'(B) FO'!BU264</f>
        <v>N</v>
      </c>
      <c r="P264" s="137" t="str">
        <f>'(B) FO'!BV264</f>
        <v>N</v>
      </c>
      <c r="R264" s="137" t="str">
        <f>'(B) FO'!BC264</f>
        <v>Y</v>
      </c>
      <c r="S264" s="137" t="str">
        <f>'(B) FO'!BD264</f>
        <v>Y</v>
      </c>
      <c r="T264" s="137" t="str">
        <f>'(B) FO'!BE264</f>
        <v>N</v>
      </c>
      <c r="U264" s="137" t="str">
        <f>'(B) FO'!BF264</f>
        <v>N</v>
      </c>
      <c r="W264" s="137">
        <f>'(B) FO'!C264</f>
        <v>5112.95</v>
      </c>
      <c r="X264" s="137">
        <f>'(B) FO'!X264</f>
        <v>5128.8</v>
      </c>
      <c r="Y264" s="137">
        <f>'(B) FO'!AC264</f>
        <v>4909.3500000000004</v>
      </c>
      <c r="Z264" s="137">
        <f>('(B) FO'!X264+'(B) FO'!AC264+'(B) FO'!C264)/3</f>
        <v>5050.3666666666677</v>
      </c>
      <c r="AB264" s="137" t="str">
        <f>IF('(B) FO'!BN264&gt;MAX('(B) FO'!BO264:'(B) FO'!BR264),"Yes","")</f>
        <v/>
      </c>
      <c r="AC264" s="137" t="str">
        <f>IF('(B) FO'!AH264&gt;MAX('(B) FO'!AI264:'(B) FO'!AL264),"Yes","")</f>
        <v/>
      </c>
      <c r="AE264" s="137" t="str">
        <f>IF('(B) FO'!BN264&gt;(AVERAGE('(B) FO'!BO264:'(B) FO'!BR264)*2),"Yes","")</f>
        <v/>
      </c>
      <c r="AF264" s="137" t="str">
        <f>IF('(B) FO'!AH264&gt;(AVERAGE('(B) FO'!AI264:'(B) FO'!AL264)*2),"Yes","")</f>
        <v/>
      </c>
      <c r="AH264" s="137" t="str">
        <f>IF('(B) FO'!C264&gt;MAX('(B) FO'!D264:'(B) FO'!G264),"Yes","")</f>
        <v>Yes</v>
      </c>
      <c r="AI264" s="137" t="str">
        <f>IF('(B) FO'!C264&lt;MIN('(B) FO'!D264:'(B) FO'!G264),"Yes","")</f>
        <v/>
      </c>
    </row>
    <row r="265" spans="1:35" x14ac:dyDescent="0.3">
      <c r="A265" s="137" t="str">
        <f>'FOD (ALL)'!B265</f>
        <v>MARUTI</v>
      </c>
      <c r="B265" s="146">
        <f>'FOD (ALL)'!C265</f>
        <v>44007</v>
      </c>
      <c r="C265" s="137" t="str">
        <f>'(B) FO'!H265</f>
        <v>Y</v>
      </c>
      <c r="D265" s="137" t="str">
        <f>'(B) FO'!I265</f>
        <v>Y</v>
      </c>
      <c r="E265" s="137" t="str">
        <f>'(B) FO'!J265</f>
        <v>Y</v>
      </c>
      <c r="F265" s="137" t="str">
        <f>'(B) FO'!K265</f>
        <v>Y</v>
      </c>
      <c r="H265" s="137" t="str">
        <f>'(B) FO'!AM265</f>
        <v>Y</v>
      </c>
      <c r="I265" s="137" t="str">
        <f>'(B) FO'!AN265</f>
        <v>Y</v>
      </c>
      <c r="J265" s="137" t="str">
        <f>'(B) FO'!AO265</f>
        <v>Y</v>
      </c>
      <c r="K265" s="137" t="str">
        <f>'(B) FO'!AP265</f>
        <v>Y</v>
      </c>
      <c r="M265" s="137" t="str">
        <f>'(B) FO'!BS265</f>
        <v>Y</v>
      </c>
      <c r="N265" s="137" t="str">
        <f>'(B) FO'!BT265</f>
        <v>N</v>
      </c>
      <c r="O265" s="137" t="str">
        <f>'(B) FO'!BU265</f>
        <v>Y</v>
      </c>
      <c r="P265" s="137" t="str">
        <f>'(B) FO'!BV265</f>
        <v>N</v>
      </c>
      <c r="R265" s="137" t="str">
        <f>'(B) FO'!BC265</f>
        <v>Y</v>
      </c>
      <c r="S265" s="137" t="str">
        <f>'(B) FO'!BD265</f>
        <v>N</v>
      </c>
      <c r="T265" s="137" t="str">
        <f>'(B) FO'!BE265</f>
        <v>Y</v>
      </c>
      <c r="U265" s="137" t="str">
        <f>'(B) FO'!BF265</f>
        <v>N</v>
      </c>
      <c r="W265" s="137">
        <f>'(B) FO'!C265</f>
        <v>5128.05</v>
      </c>
      <c r="X265" s="137">
        <f>'(B) FO'!X265</f>
        <v>5140.3999999999996</v>
      </c>
      <c r="Y265" s="137">
        <f>'(B) FO'!AC265</f>
        <v>4930</v>
      </c>
      <c r="Z265" s="137">
        <f>('(B) FO'!X265+'(B) FO'!AC265+'(B) FO'!C265)/3</f>
        <v>5066.1500000000005</v>
      </c>
      <c r="AB265" s="137" t="str">
        <f>IF('(B) FO'!BN265&gt;MAX('(B) FO'!BO265:'(B) FO'!BR265),"Yes","")</f>
        <v>Yes</v>
      </c>
      <c r="AC265" s="137" t="str">
        <f>IF('(B) FO'!AH265&gt;MAX('(B) FO'!AI265:'(B) FO'!AL265),"Yes","")</f>
        <v>Yes</v>
      </c>
      <c r="AE265" s="137" t="str">
        <f>IF('(B) FO'!BN265&gt;(AVERAGE('(B) FO'!BO265:'(B) FO'!BR265)*2),"Yes","")</f>
        <v>Yes</v>
      </c>
      <c r="AF265" s="137" t="str">
        <f>IF('(B) FO'!AH265&gt;(AVERAGE('(B) FO'!AI265:'(B) FO'!AL265)*2),"Yes","")</f>
        <v>Yes</v>
      </c>
      <c r="AH265" s="137" t="str">
        <f>IF('(B) FO'!C265&gt;MAX('(B) FO'!D265:'(B) FO'!G265),"Yes","")</f>
        <v>Yes</v>
      </c>
      <c r="AI265" s="137" t="str">
        <f>IF('(B) FO'!C265&lt;MIN('(B) FO'!D265:'(B) FO'!G265),"Yes","")</f>
        <v/>
      </c>
    </row>
    <row r="266" spans="1:35" x14ac:dyDescent="0.3">
      <c r="A266" s="137" t="str">
        <f>'FOD (ALL)'!B266</f>
        <v>MARUTI</v>
      </c>
      <c r="B266" s="146">
        <f>'FOD (ALL)'!C266</f>
        <v>44042</v>
      </c>
      <c r="C266" s="137" t="str">
        <f>'(B) FO'!H266</f>
        <v>Y</v>
      </c>
      <c r="D266" s="137" t="str">
        <f>'(B) FO'!I266</f>
        <v>Y</v>
      </c>
      <c r="E266" s="137" t="str">
        <f>'(B) FO'!J266</f>
        <v>Y</v>
      </c>
      <c r="F266" s="137" t="str">
        <f>'(B) FO'!K266</f>
        <v>Y</v>
      </c>
      <c r="H266" s="137" t="str">
        <f>'(B) FO'!AM266</f>
        <v>Y</v>
      </c>
      <c r="I266" s="137" t="str">
        <f>'(B) FO'!AN266</f>
        <v>Y</v>
      </c>
      <c r="J266" s="137" t="str">
        <f>'(B) FO'!AO266</f>
        <v>Y</v>
      </c>
      <c r="K266" s="137" t="str">
        <f>'(B) FO'!AP266</f>
        <v>N</v>
      </c>
      <c r="M266" s="137" t="str">
        <f>'(B) FO'!BS266</f>
        <v>N</v>
      </c>
      <c r="N266" s="137" t="str">
        <f>'(B) FO'!BT266</f>
        <v>N</v>
      </c>
      <c r="O266" s="137" t="str">
        <f>'(B) FO'!BU266</f>
        <v>Y</v>
      </c>
      <c r="P266" s="137" t="str">
        <f>'(B) FO'!BV266</f>
        <v>N</v>
      </c>
      <c r="R266" s="137" t="str">
        <f>'(B) FO'!BC266</f>
        <v>N</v>
      </c>
      <c r="S266" s="137" t="str">
        <f>'(B) FO'!BD266</f>
        <v>N</v>
      </c>
      <c r="T266" s="137" t="str">
        <f>'(B) FO'!BE266</f>
        <v>Y</v>
      </c>
      <c r="U266" s="137" t="str">
        <f>'(B) FO'!BF266</f>
        <v>N</v>
      </c>
      <c r="W266" s="137">
        <f>'(B) FO'!C266</f>
        <v>5129.2</v>
      </c>
      <c r="X266" s="137">
        <f>'(B) FO'!X266</f>
        <v>5130</v>
      </c>
      <c r="Y266" s="137">
        <f>'(B) FO'!AC266</f>
        <v>4944.1000000000004</v>
      </c>
      <c r="Z266" s="137">
        <f>('(B) FO'!X266+'(B) FO'!AC266+'(B) FO'!C266)/3</f>
        <v>5067.7666666666664</v>
      </c>
      <c r="AB266" s="137" t="str">
        <f>IF('(B) FO'!BN266&gt;MAX('(B) FO'!BO266:'(B) FO'!BR266),"Yes","")</f>
        <v/>
      </c>
      <c r="AC266" s="137" t="str">
        <f>IF('(B) FO'!AH266&gt;MAX('(B) FO'!AI266:'(B) FO'!AL266),"Yes","")</f>
        <v>Yes</v>
      </c>
      <c r="AE266" s="137" t="str">
        <f>IF('(B) FO'!BN266&gt;(AVERAGE('(B) FO'!BO266:'(B) FO'!BR266)*2),"Yes","")</f>
        <v/>
      </c>
      <c r="AF266" s="137" t="str">
        <f>IF('(B) FO'!AH266&gt;(AVERAGE('(B) FO'!AI266:'(B) FO'!AL266)*2),"Yes","")</f>
        <v/>
      </c>
      <c r="AH266" s="137" t="str">
        <f>IF('(B) FO'!C266&gt;MAX('(B) FO'!D266:'(B) FO'!G266),"Yes","")</f>
        <v>Yes</v>
      </c>
      <c r="AI266" s="137" t="str">
        <f>IF('(B) FO'!C266&lt;MIN('(B) FO'!D266:'(B) FO'!G266),"Yes","")</f>
        <v/>
      </c>
    </row>
    <row r="267" spans="1:35" x14ac:dyDescent="0.3">
      <c r="A267" s="137" t="str">
        <f>'FOD (ALL)'!B267</f>
        <v>MCDOWELL-N</v>
      </c>
      <c r="B267" s="146">
        <f>'FOD (ALL)'!C267</f>
        <v>43979</v>
      </c>
      <c r="C267" s="137" t="str">
        <f>'(B) FO'!H267</f>
        <v>N</v>
      </c>
      <c r="D267" s="137" t="str">
        <f>'(B) FO'!I267</f>
        <v>Y</v>
      </c>
      <c r="E267" s="137" t="str">
        <f>'(B) FO'!J267</f>
        <v>Y</v>
      </c>
      <c r="F267" s="137" t="str">
        <f>'(B) FO'!K267</f>
        <v>Y</v>
      </c>
      <c r="H267" s="137" t="str">
        <f>'(B) FO'!AM267</f>
        <v>N</v>
      </c>
      <c r="I267" s="137" t="str">
        <f>'(B) FO'!AN267</f>
        <v>N</v>
      </c>
      <c r="J267" s="137" t="str">
        <f>'(B) FO'!AO267</f>
        <v>N</v>
      </c>
      <c r="K267" s="137" t="str">
        <f>'(B) FO'!AP267</f>
        <v>N</v>
      </c>
      <c r="M267" s="137" t="str">
        <f>'(B) FO'!BS267</f>
        <v>N</v>
      </c>
      <c r="N267" s="137" t="str">
        <f>'(B) FO'!BT267</f>
        <v>Y</v>
      </c>
      <c r="O267" s="137" t="str">
        <f>'(B) FO'!BU267</f>
        <v>Y</v>
      </c>
      <c r="P267" s="137" t="str">
        <f>'(B) FO'!BV267</f>
        <v>N</v>
      </c>
      <c r="R267" s="137" t="str">
        <f>'(B) FO'!BC267</f>
        <v>N</v>
      </c>
      <c r="S267" s="137" t="str">
        <f>'(B) FO'!BD267</f>
        <v>Y</v>
      </c>
      <c r="T267" s="137" t="str">
        <f>'(B) FO'!BE267</f>
        <v>Y</v>
      </c>
      <c r="U267" s="137" t="str">
        <f>'(B) FO'!BF267</f>
        <v>N</v>
      </c>
      <c r="W267" s="137">
        <f>'(B) FO'!C267</f>
        <v>587.65</v>
      </c>
      <c r="X267" s="137">
        <f>'(B) FO'!X267</f>
        <v>611.1</v>
      </c>
      <c r="Y267" s="137">
        <f>'(B) FO'!AC267</f>
        <v>583.4</v>
      </c>
      <c r="Z267" s="137">
        <f>('(B) FO'!X267+'(B) FO'!AC267+'(B) FO'!C267)/3</f>
        <v>594.05000000000007</v>
      </c>
      <c r="AB267" s="137" t="str">
        <f>IF('(B) FO'!BN267&gt;MAX('(B) FO'!BO267:'(B) FO'!BR267),"Yes","")</f>
        <v/>
      </c>
      <c r="AC267" s="137" t="str">
        <f>IF('(B) FO'!AH267&gt;MAX('(B) FO'!AI267:'(B) FO'!AL267),"Yes","")</f>
        <v/>
      </c>
      <c r="AE267" s="137" t="str">
        <f>IF('(B) FO'!BN267&gt;(AVERAGE('(B) FO'!BO267:'(B) FO'!BR267)*2),"Yes","")</f>
        <v/>
      </c>
      <c r="AF267" s="137" t="str">
        <f>IF('(B) FO'!AH267&gt;(AVERAGE('(B) FO'!AI267:'(B) FO'!AL267)*2),"Yes","")</f>
        <v/>
      </c>
      <c r="AH267" s="137" t="str">
        <f>IF('(B) FO'!C267&gt;MAX('(B) FO'!D267:'(B) FO'!G267),"Yes","")</f>
        <v/>
      </c>
      <c r="AI267" s="137" t="str">
        <f>IF('(B) FO'!C267&lt;MIN('(B) FO'!D267:'(B) FO'!G267),"Yes","")</f>
        <v/>
      </c>
    </row>
    <row r="268" spans="1:35" x14ac:dyDescent="0.3">
      <c r="A268" s="137" t="str">
        <f>'FOD (ALL)'!B268</f>
        <v>MCDOWELL-N</v>
      </c>
      <c r="B268" s="146">
        <f>'FOD (ALL)'!C268</f>
        <v>44007</v>
      </c>
      <c r="C268" s="137" t="str">
        <f>'(B) FO'!H268</f>
        <v>N</v>
      </c>
      <c r="D268" s="137" t="str">
        <f>'(B) FO'!I268</f>
        <v>Y</v>
      </c>
      <c r="E268" s="137" t="str">
        <f>'(B) FO'!J268</f>
        <v>Y</v>
      </c>
      <c r="F268" s="137" t="str">
        <f>'(B) FO'!K268</f>
        <v>Y</v>
      </c>
      <c r="H268" s="137" t="str">
        <f>'(B) FO'!AM268</f>
        <v>Y</v>
      </c>
      <c r="I268" s="137" t="str">
        <f>'(B) FO'!AN268</f>
        <v>Y</v>
      </c>
      <c r="J268" s="137" t="str">
        <f>'(B) FO'!AO268</f>
        <v>Y</v>
      </c>
      <c r="K268" s="137" t="str">
        <f>'(B) FO'!AP268</f>
        <v>Y</v>
      </c>
      <c r="M268" s="137" t="str">
        <f>'(B) FO'!BS268</f>
        <v>Y</v>
      </c>
      <c r="N268" s="137" t="str">
        <f>'(B) FO'!BT268</f>
        <v>Y</v>
      </c>
      <c r="O268" s="137" t="str">
        <f>'(B) FO'!BU268</f>
        <v>Y</v>
      </c>
      <c r="P268" s="137" t="str">
        <f>'(B) FO'!BV268</f>
        <v>N</v>
      </c>
      <c r="R268" s="137" t="str">
        <f>'(B) FO'!BC268</f>
        <v>Y</v>
      </c>
      <c r="S268" s="137" t="str">
        <f>'(B) FO'!BD268</f>
        <v>Y</v>
      </c>
      <c r="T268" s="137" t="str">
        <f>'(B) FO'!BE268</f>
        <v>Y</v>
      </c>
      <c r="U268" s="137" t="str">
        <f>'(B) FO'!BF268</f>
        <v>N</v>
      </c>
      <c r="W268" s="137">
        <f>'(B) FO'!C268</f>
        <v>589.35</v>
      </c>
      <c r="X268" s="137">
        <f>'(B) FO'!X268</f>
        <v>612.15</v>
      </c>
      <c r="Y268" s="137">
        <f>'(B) FO'!AC268</f>
        <v>585.04999999999995</v>
      </c>
      <c r="Z268" s="137">
        <f>('(B) FO'!X268+'(B) FO'!AC268+'(B) FO'!C268)/3</f>
        <v>595.51666666666654</v>
      </c>
      <c r="AB268" s="137" t="str">
        <f>IF('(B) FO'!BN268&gt;MAX('(B) FO'!BO268:'(B) FO'!BR268),"Yes","")</f>
        <v>Yes</v>
      </c>
      <c r="AC268" s="137" t="str">
        <f>IF('(B) FO'!AH268&gt;MAX('(B) FO'!AI268:'(B) FO'!AL268),"Yes","")</f>
        <v>Yes</v>
      </c>
      <c r="AE268" s="137" t="str">
        <f>IF('(B) FO'!BN268&gt;(AVERAGE('(B) FO'!BO268:'(B) FO'!BR268)*2),"Yes","")</f>
        <v>Yes</v>
      </c>
      <c r="AF268" s="137" t="str">
        <f>IF('(B) FO'!AH268&gt;(AVERAGE('(B) FO'!AI268:'(B) FO'!AL268)*2),"Yes","")</f>
        <v>Yes</v>
      </c>
      <c r="AH268" s="137" t="str">
        <f>IF('(B) FO'!C268&gt;MAX('(B) FO'!D268:'(B) FO'!G268),"Yes","")</f>
        <v/>
      </c>
      <c r="AI268" s="137" t="str">
        <f>IF('(B) FO'!C268&lt;MIN('(B) FO'!D268:'(B) FO'!G268),"Yes","")</f>
        <v/>
      </c>
    </row>
    <row r="269" spans="1:35" x14ac:dyDescent="0.3">
      <c r="A269" s="137" t="str">
        <f>'FOD (ALL)'!B269</f>
        <v>MCDOWELL-N</v>
      </c>
      <c r="B269" s="146">
        <f>'FOD (ALL)'!C269</f>
        <v>44042</v>
      </c>
      <c r="C269" s="137" t="str">
        <f>'(B) FO'!H269</f>
        <v>N</v>
      </c>
      <c r="D269" s="137" t="str">
        <f>'(B) FO'!I269</f>
        <v>Y</v>
      </c>
      <c r="E269" s="137" t="str">
        <f>'(B) FO'!J269</f>
        <v>Y</v>
      </c>
      <c r="F269" s="137" t="str">
        <f>'(B) FO'!K269</f>
        <v>Y</v>
      </c>
      <c r="H269" s="137" t="str">
        <f>'(B) FO'!AM269</f>
        <v>Y</v>
      </c>
      <c r="I269" s="137" t="str">
        <f>'(B) FO'!AN269</f>
        <v>Y</v>
      </c>
      <c r="J269" s="137" t="str">
        <f>'(B) FO'!AO269</f>
        <v>Y</v>
      </c>
      <c r="K269" s="137" t="str">
        <f>'(B) FO'!AP269</f>
        <v>Y</v>
      </c>
      <c r="M269" s="137" t="str">
        <f>'(B) FO'!BS269</f>
        <v>N</v>
      </c>
      <c r="N269" s="137" t="str">
        <f>'(B) FO'!BT269</f>
        <v>Y</v>
      </c>
      <c r="O269" s="137" t="str">
        <f>'(B) FO'!BU269</f>
        <v>Y</v>
      </c>
      <c r="P269" s="137" t="str">
        <f>'(B) FO'!BV269</f>
        <v>N</v>
      </c>
      <c r="R269" s="137" t="str">
        <f>'(B) FO'!BC269</f>
        <v>N</v>
      </c>
      <c r="S269" s="137" t="str">
        <f>'(B) FO'!BD269</f>
        <v>Y</v>
      </c>
      <c r="T269" s="137" t="str">
        <f>'(B) FO'!BE269</f>
        <v>Y</v>
      </c>
      <c r="U269" s="137" t="str">
        <f>'(B) FO'!BF269</f>
        <v>N</v>
      </c>
      <c r="W269" s="137">
        <f>'(B) FO'!C269</f>
        <v>591</v>
      </c>
      <c r="X269" s="137">
        <f>'(B) FO'!X269</f>
        <v>596</v>
      </c>
      <c r="Y269" s="137">
        <f>'(B) FO'!AC269</f>
        <v>590.5</v>
      </c>
      <c r="Z269" s="137">
        <f>('(B) FO'!X269+'(B) FO'!AC269+'(B) FO'!C269)/3</f>
        <v>592.5</v>
      </c>
      <c r="AB269" s="137" t="str">
        <f>IF('(B) FO'!BN269&gt;MAX('(B) FO'!BO269:'(B) FO'!BR269),"Yes","")</f>
        <v/>
      </c>
      <c r="AC269" s="137" t="str">
        <f>IF('(B) FO'!AH269&gt;MAX('(B) FO'!AI269:'(B) FO'!AL269),"Yes","")</f>
        <v>Yes</v>
      </c>
      <c r="AE269" s="137" t="str">
        <f>IF('(B) FO'!BN269&gt;(AVERAGE('(B) FO'!BO269:'(B) FO'!BR269)*2),"Yes","")</f>
        <v/>
      </c>
      <c r="AF269" s="137" t="str">
        <f>IF('(B) FO'!AH269&gt;(AVERAGE('(B) FO'!AI269:'(B) FO'!AL269)*2),"Yes","")</f>
        <v/>
      </c>
      <c r="AH269" s="137" t="str">
        <f>IF('(B) FO'!C269&gt;MAX('(B) FO'!D269:'(B) FO'!G269),"Yes","")</f>
        <v/>
      </c>
      <c r="AI269" s="137" t="str">
        <f>IF('(B) FO'!C269&lt;MIN('(B) FO'!D269:'(B) FO'!G269),"Yes","")</f>
        <v/>
      </c>
    </row>
    <row r="270" spans="1:35" x14ac:dyDescent="0.3">
      <c r="A270" s="137" t="str">
        <f>'FOD (ALL)'!B270</f>
        <v>MFSL</v>
      </c>
      <c r="B270" s="146">
        <f>'FOD (ALL)'!C270</f>
        <v>43979</v>
      </c>
      <c r="C270" s="137" t="str">
        <f>'(B) FO'!H270</f>
        <v>N</v>
      </c>
      <c r="D270" s="137" t="str">
        <f>'(B) FO'!I270</f>
        <v>Y</v>
      </c>
      <c r="E270" s="137" t="str">
        <f>'(B) FO'!J270</f>
        <v>Y</v>
      </c>
      <c r="F270" s="137" t="str">
        <f>'(B) FO'!K270</f>
        <v>Y</v>
      </c>
      <c r="H270" s="137" t="str">
        <f>'(B) FO'!AM270</f>
        <v>N</v>
      </c>
      <c r="I270" s="137" t="str">
        <f>'(B) FO'!AN270</f>
        <v>Y</v>
      </c>
      <c r="J270" s="137" t="str">
        <f>'(B) FO'!AO270</f>
        <v>Y</v>
      </c>
      <c r="K270" s="137" t="str">
        <f>'(B) FO'!AP270</f>
        <v>Y</v>
      </c>
      <c r="M270" s="137" t="str">
        <f>'(B) FO'!BS270</f>
        <v>Y</v>
      </c>
      <c r="N270" s="137" t="str">
        <f>'(B) FO'!BT270</f>
        <v>Y</v>
      </c>
      <c r="O270" s="137" t="str">
        <f>'(B) FO'!BU270</f>
        <v>N</v>
      </c>
      <c r="P270" s="137" t="str">
        <f>'(B) FO'!BV270</f>
        <v>N</v>
      </c>
      <c r="R270" s="137" t="str">
        <f>'(B) FO'!BC270</f>
        <v>Y</v>
      </c>
      <c r="S270" s="137" t="str">
        <f>'(B) FO'!BD270</f>
        <v>Y</v>
      </c>
      <c r="T270" s="137" t="str">
        <f>'(B) FO'!BE270</f>
        <v>N</v>
      </c>
      <c r="U270" s="137" t="str">
        <f>'(B) FO'!BF270</f>
        <v>N</v>
      </c>
      <c r="W270" s="137">
        <f>'(B) FO'!C270</f>
        <v>430.5</v>
      </c>
      <c r="X270" s="137">
        <f>'(B) FO'!X270</f>
        <v>437.95</v>
      </c>
      <c r="Y270" s="137">
        <f>'(B) FO'!AC270</f>
        <v>425</v>
      </c>
      <c r="Z270" s="137">
        <f>('(B) FO'!X270+'(B) FO'!AC270+'(B) FO'!C270)/3</f>
        <v>431.15000000000003</v>
      </c>
      <c r="AB270" s="137" t="str">
        <f>IF('(B) FO'!BN270&gt;MAX('(B) FO'!BO270:'(B) FO'!BR270),"Yes","")</f>
        <v/>
      </c>
      <c r="AC270" s="137" t="str">
        <f>IF('(B) FO'!AH270&gt;MAX('(B) FO'!AI270:'(B) FO'!AL270),"Yes","")</f>
        <v/>
      </c>
      <c r="AE270" s="137" t="str">
        <f>IF('(B) FO'!BN270&gt;(AVERAGE('(B) FO'!BO270:'(B) FO'!BR270)*2),"Yes","")</f>
        <v/>
      </c>
      <c r="AF270" s="137" t="str">
        <f>IF('(B) FO'!AH270&gt;(AVERAGE('(B) FO'!AI270:'(B) FO'!AL270)*2),"Yes","")</f>
        <v/>
      </c>
      <c r="AH270" s="137" t="str">
        <f>IF('(B) FO'!C270&gt;MAX('(B) FO'!D270:'(B) FO'!G270),"Yes","")</f>
        <v/>
      </c>
      <c r="AI270" s="137" t="str">
        <f>IF('(B) FO'!C270&lt;MIN('(B) FO'!D270:'(B) FO'!G270),"Yes","")</f>
        <v/>
      </c>
    </row>
    <row r="271" spans="1:35" x14ac:dyDescent="0.3">
      <c r="A271" s="137" t="str">
        <f>'FOD (ALL)'!B271</f>
        <v>MFSL</v>
      </c>
      <c r="B271" s="146">
        <f>'FOD (ALL)'!C271</f>
        <v>44007</v>
      </c>
      <c r="C271" s="137" t="str">
        <f>'(B) FO'!H271</f>
        <v>N</v>
      </c>
      <c r="D271" s="137" t="str">
        <f>'(B) FO'!I271</f>
        <v>Y</v>
      </c>
      <c r="E271" s="137" t="str">
        <f>'(B) FO'!J271</f>
        <v>Y</v>
      </c>
      <c r="F271" s="137" t="str">
        <f>'(B) FO'!K271</f>
        <v>Y</v>
      </c>
      <c r="H271" s="137" t="str">
        <f>'(B) FO'!AM271</f>
        <v>Y</v>
      </c>
      <c r="I271" s="137" t="str">
        <f>'(B) FO'!AN271</f>
        <v>Y</v>
      </c>
      <c r="J271" s="137" t="str">
        <f>'(B) FO'!AO271</f>
        <v>Y</v>
      </c>
      <c r="K271" s="137" t="str">
        <f>'(B) FO'!AP271</f>
        <v>Y</v>
      </c>
      <c r="M271" s="137" t="str">
        <f>'(B) FO'!BS271</f>
        <v>Y</v>
      </c>
      <c r="N271" s="137" t="str">
        <f>'(B) FO'!BT271</f>
        <v>Y</v>
      </c>
      <c r="O271" s="137" t="str">
        <f>'(B) FO'!BU271</f>
        <v>Y</v>
      </c>
      <c r="P271" s="137" t="str">
        <f>'(B) FO'!BV271</f>
        <v>N</v>
      </c>
      <c r="R271" s="137" t="str">
        <f>'(B) FO'!BC271</f>
        <v>Y</v>
      </c>
      <c r="S271" s="137" t="str">
        <f>'(B) FO'!BD271</f>
        <v>Y</v>
      </c>
      <c r="T271" s="137" t="str">
        <f>'(B) FO'!BE271</f>
        <v>Y</v>
      </c>
      <c r="U271" s="137" t="str">
        <f>'(B) FO'!BF271</f>
        <v>N</v>
      </c>
      <c r="W271" s="137">
        <f>'(B) FO'!C271</f>
        <v>429.6</v>
      </c>
      <c r="X271" s="137">
        <f>'(B) FO'!X271</f>
        <v>435.65</v>
      </c>
      <c r="Y271" s="137">
        <f>'(B) FO'!AC271</f>
        <v>426.4</v>
      </c>
      <c r="Z271" s="137">
        <f>('(B) FO'!X271+'(B) FO'!AC271+'(B) FO'!C271)/3</f>
        <v>430.55</v>
      </c>
      <c r="AB271" s="137" t="str">
        <f>IF('(B) FO'!BN271&gt;MAX('(B) FO'!BO271:'(B) FO'!BR271),"Yes","")</f>
        <v>Yes</v>
      </c>
      <c r="AC271" s="137" t="str">
        <f>IF('(B) FO'!AH271&gt;MAX('(B) FO'!AI271:'(B) FO'!AL271),"Yes","")</f>
        <v>Yes</v>
      </c>
      <c r="AE271" s="137" t="str">
        <f>IF('(B) FO'!BN271&gt;(AVERAGE('(B) FO'!BO271:'(B) FO'!BR271)*2),"Yes","")</f>
        <v>Yes</v>
      </c>
      <c r="AF271" s="137" t="str">
        <f>IF('(B) FO'!AH271&gt;(AVERAGE('(B) FO'!AI271:'(B) FO'!AL271)*2),"Yes","")</f>
        <v>Yes</v>
      </c>
      <c r="AH271" s="137" t="str">
        <f>IF('(B) FO'!C271&gt;MAX('(B) FO'!D271:'(B) FO'!G271),"Yes","")</f>
        <v/>
      </c>
      <c r="AI271" s="137" t="str">
        <f>IF('(B) FO'!C271&lt;MIN('(B) FO'!D271:'(B) FO'!G271),"Yes","")</f>
        <v/>
      </c>
    </row>
    <row r="272" spans="1:35" x14ac:dyDescent="0.3">
      <c r="A272" s="137" t="str">
        <f>'FOD (ALL)'!B272</f>
        <v>MFSL</v>
      </c>
      <c r="B272" s="146">
        <f>'FOD (ALL)'!C272</f>
        <v>44042</v>
      </c>
      <c r="C272" s="137" t="str">
        <f>'(B) FO'!H272</f>
        <v>N</v>
      </c>
      <c r="D272" s="137" t="str">
        <f>'(B) FO'!I272</f>
        <v>Y</v>
      </c>
      <c r="E272" s="137" t="str">
        <f>'(B) FO'!J272</f>
        <v>Y</v>
      </c>
      <c r="F272" s="137" t="str">
        <f>'(B) FO'!K272</f>
        <v>Y</v>
      </c>
      <c r="H272" s="137" t="str">
        <f>'(B) FO'!AM272</f>
        <v>Y</v>
      </c>
      <c r="I272" s="137" t="str">
        <f>'(B) FO'!AN272</f>
        <v>Y</v>
      </c>
      <c r="J272" s="137" t="str">
        <f>'(B) FO'!AO272</f>
        <v>Y</v>
      </c>
      <c r="K272" s="137" t="str">
        <f>'(B) FO'!AP272</f>
        <v>Y</v>
      </c>
      <c r="M272" s="137" t="str">
        <f>'(B) FO'!BS272</f>
        <v>Y</v>
      </c>
      <c r="N272" s="137" t="str">
        <f>'(B) FO'!BT272</f>
        <v>Y</v>
      </c>
      <c r="O272" s="137" t="str">
        <f>'(B) FO'!BU272</f>
        <v>Y</v>
      </c>
      <c r="P272" s="137" t="str">
        <f>'(B) FO'!BV272</f>
        <v>Y</v>
      </c>
      <c r="R272" s="137" t="str">
        <f>'(B) FO'!BC272</f>
        <v>Y</v>
      </c>
      <c r="S272" s="137" t="str">
        <f>'(B) FO'!BD272</f>
        <v>Y</v>
      </c>
      <c r="T272" s="137" t="str">
        <f>'(B) FO'!BE272</f>
        <v>Y</v>
      </c>
      <c r="U272" s="137" t="str">
        <f>'(B) FO'!BF272</f>
        <v>Y</v>
      </c>
      <c r="W272" s="137">
        <f>'(B) FO'!C272</f>
        <v>432.7</v>
      </c>
      <c r="X272" s="137">
        <f>'(B) FO'!X272</f>
        <v>0</v>
      </c>
      <c r="Y272" s="137">
        <f>'(B) FO'!AC272</f>
        <v>0</v>
      </c>
      <c r="Z272" s="137">
        <f>('(B) FO'!X272+'(B) FO'!AC272+'(B) FO'!C272)/3</f>
        <v>144.23333333333332</v>
      </c>
      <c r="AB272" s="137" t="str">
        <f>IF('(B) FO'!BN272&gt;MAX('(B) FO'!BO272:'(B) FO'!BR272),"Yes","")</f>
        <v/>
      </c>
      <c r="AC272" s="137" t="str">
        <f>IF('(B) FO'!AH272&gt;MAX('(B) FO'!AI272:'(B) FO'!AL272),"Yes","")</f>
        <v/>
      </c>
      <c r="AE272" s="137" t="str">
        <f>IF('(B) FO'!BN272&gt;(AVERAGE('(B) FO'!BO272:'(B) FO'!BR272)*2),"Yes","")</f>
        <v/>
      </c>
      <c r="AF272" s="137" t="str">
        <f>IF('(B) FO'!AH272&gt;(AVERAGE('(B) FO'!AI272:'(B) FO'!AL272)*2),"Yes","")</f>
        <v/>
      </c>
      <c r="AH272" s="137" t="str">
        <f>IF('(B) FO'!C272&gt;MAX('(B) FO'!D272:'(B) FO'!G272),"Yes","")</f>
        <v/>
      </c>
      <c r="AI272" s="137" t="str">
        <f>IF('(B) FO'!C272&lt;MIN('(B) FO'!D272:'(B) FO'!G272),"Yes","")</f>
        <v/>
      </c>
    </row>
    <row r="273" spans="1:35" x14ac:dyDescent="0.3">
      <c r="A273" s="137" t="str">
        <f>'FOD (ALL)'!B273</f>
        <v>MGL</v>
      </c>
      <c r="B273" s="146">
        <f>'FOD (ALL)'!C273</f>
        <v>43979</v>
      </c>
      <c r="C273" s="137" t="str">
        <f>'(B) FO'!H273</f>
        <v>N</v>
      </c>
      <c r="D273" s="137" t="str">
        <f>'(B) FO'!I273</f>
        <v>Y</v>
      </c>
      <c r="E273" s="137" t="str">
        <f>'(B) FO'!J273</f>
        <v>Y</v>
      </c>
      <c r="F273" s="137" t="str">
        <f>'(B) FO'!K273</f>
        <v>Y</v>
      </c>
      <c r="H273" s="137" t="str">
        <f>'(B) FO'!AM273</f>
        <v>N</v>
      </c>
      <c r="I273" s="137" t="str">
        <f>'(B) FO'!AN273</f>
        <v>N</v>
      </c>
      <c r="J273" s="137" t="str">
        <f>'(B) FO'!AO273</f>
        <v>N</v>
      </c>
      <c r="K273" s="137" t="str">
        <f>'(B) FO'!AP273</f>
        <v>Y</v>
      </c>
      <c r="M273" s="137" t="str">
        <f>'(B) FO'!BS273</f>
        <v>N</v>
      </c>
      <c r="N273" s="137" t="str">
        <f>'(B) FO'!BT273</f>
        <v>Y</v>
      </c>
      <c r="O273" s="137" t="str">
        <f>'(B) FO'!BU273</f>
        <v>N</v>
      </c>
      <c r="P273" s="137" t="str">
        <f>'(B) FO'!BV273</f>
        <v>Y</v>
      </c>
      <c r="R273" s="137" t="str">
        <f>'(B) FO'!BC273</f>
        <v>N</v>
      </c>
      <c r="S273" s="137" t="str">
        <f>'(B) FO'!BD273</f>
        <v>Y</v>
      </c>
      <c r="T273" s="137" t="str">
        <f>'(B) FO'!BE273</f>
        <v>N</v>
      </c>
      <c r="U273" s="137" t="str">
        <f>'(B) FO'!BF273</f>
        <v>Y</v>
      </c>
      <c r="W273" s="137">
        <f>'(B) FO'!C273</f>
        <v>894.35</v>
      </c>
      <c r="X273" s="137">
        <f>'(B) FO'!X273</f>
        <v>906</v>
      </c>
      <c r="Y273" s="137">
        <f>'(B) FO'!AC273</f>
        <v>885</v>
      </c>
      <c r="Z273" s="137">
        <f>('(B) FO'!X273+'(B) FO'!AC273+'(B) FO'!C273)/3</f>
        <v>895.11666666666667</v>
      </c>
      <c r="AB273" s="137" t="str">
        <f>IF('(B) FO'!BN273&gt;MAX('(B) FO'!BO273:'(B) FO'!BR273),"Yes","")</f>
        <v/>
      </c>
      <c r="AC273" s="137" t="str">
        <f>IF('(B) FO'!AH273&gt;MAX('(B) FO'!AI273:'(B) FO'!AL273),"Yes","")</f>
        <v/>
      </c>
      <c r="AE273" s="137" t="str">
        <f>IF('(B) FO'!BN273&gt;(AVERAGE('(B) FO'!BO273:'(B) FO'!BR273)*2),"Yes","")</f>
        <v/>
      </c>
      <c r="AF273" s="137" t="str">
        <f>IF('(B) FO'!AH273&gt;(AVERAGE('(B) FO'!AI273:'(B) FO'!AL273)*2),"Yes","")</f>
        <v/>
      </c>
      <c r="AH273" s="137" t="str">
        <f>IF('(B) FO'!C273&gt;MAX('(B) FO'!D273:'(B) FO'!G273),"Yes","")</f>
        <v/>
      </c>
      <c r="AI273" s="137" t="str">
        <f>IF('(B) FO'!C273&lt;MIN('(B) FO'!D273:'(B) FO'!G273),"Yes","")</f>
        <v/>
      </c>
    </row>
    <row r="274" spans="1:35" x14ac:dyDescent="0.3">
      <c r="A274" s="137" t="str">
        <f>'FOD (ALL)'!B274</f>
        <v>MGL</v>
      </c>
      <c r="B274" s="146">
        <f>'FOD (ALL)'!C274</f>
        <v>44007</v>
      </c>
      <c r="C274" s="137" t="str">
        <f>'(B) FO'!H274</f>
        <v>N</v>
      </c>
      <c r="D274" s="137" t="str">
        <f>'(B) FO'!I274</f>
        <v>Y</v>
      </c>
      <c r="E274" s="137" t="str">
        <f>'(B) FO'!J274</f>
        <v>Y</v>
      </c>
      <c r="F274" s="137" t="str">
        <f>'(B) FO'!K274</f>
        <v>Y</v>
      </c>
      <c r="H274" s="137" t="str">
        <f>'(B) FO'!AM274</f>
        <v>Y</v>
      </c>
      <c r="I274" s="137" t="str">
        <f>'(B) FO'!AN274</f>
        <v>Y</v>
      </c>
      <c r="J274" s="137" t="str">
        <f>'(B) FO'!AO274</f>
        <v>Y</v>
      </c>
      <c r="K274" s="137" t="str">
        <f>'(B) FO'!AP274</f>
        <v>Y</v>
      </c>
      <c r="M274" s="137" t="str">
        <f>'(B) FO'!BS274</f>
        <v>Y</v>
      </c>
      <c r="N274" s="137" t="str">
        <f>'(B) FO'!BT274</f>
        <v>Y</v>
      </c>
      <c r="O274" s="137" t="str">
        <f>'(B) FO'!BU274</f>
        <v>N</v>
      </c>
      <c r="P274" s="137" t="str">
        <f>'(B) FO'!BV274</f>
        <v>Y</v>
      </c>
      <c r="R274" s="137" t="str">
        <f>'(B) FO'!BC274</f>
        <v>Y</v>
      </c>
      <c r="S274" s="137" t="str">
        <f>'(B) FO'!BD274</f>
        <v>Y</v>
      </c>
      <c r="T274" s="137" t="str">
        <f>'(B) FO'!BE274</f>
        <v>N</v>
      </c>
      <c r="U274" s="137" t="str">
        <f>'(B) FO'!BF274</f>
        <v>Y</v>
      </c>
      <c r="W274" s="137">
        <f>'(B) FO'!C274</f>
        <v>895.7</v>
      </c>
      <c r="X274" s="137">
        <f>'(B) FO'!X274</f>
        <v>914.2</v>
      </c>
      <c r="Y274" s="137">
        <f>'(B) FO'!AC274</f>
        <v>890</v>
      </c>
      <c r="Z274" s="137">
        <f>('(B) FO'!X274+'(B) FO'!AC274+'(B) FO'!C274)/3</f>
        <v>899.9666666666667</v>
      </c>
      <c r="AB274" s="137" t="str">
        <f>IF('(B) FO'!BN274&gt;MAX('(B) FO'!BO274:'(B) FO'!BR274),"Yes","")</f>
        <v>Yes</v>
      </c>
      <c r="AC274" s="137" t="str">
        <f>IF('(B) FO'!AH274&gt;MAX('(B) FO'!AI274:'(B) FO'!AL274),"Yes","")</f>
        <v>Yes</v>
      </c>
      <c r="AE274" s="137" t="str">
        <f>IF('(B) FO'!BN274&gt;(AVERAGE('(B) FO'!BO274:'(B) FO'!BR274)*2),"Yes","")</f>
        <v>Yes</v>
      </c>
      <c r="AF274" s="137" t="str">
        <f>IF('(B) FO'!AH274&gt;(AVERAGE('(B) FO'!AI274:'(B) FO'!AL274)*2),"Yes","")</f>
        <v>Yes</v>
      </c>
      <c r="AH274" s="137" t="str">
        <f>IF('(B) FO'!C274&gt;MAX('(B) FO'!D274:'(B) FO'!G274),"Yes","")</f>
        <v/>
      </c>
      <c r="AI274" s="137" t="str">
        <f>IF('(B) FO'!C274&lt;MIN('(B) FO'!D274:'(B) FO'!G274),"Yes","")</f>
        <v/>
      </c>
    </row>
    <row r="275" spans="1:35" x14ac:dyDescent="0.3">
      <c r="A275" s="137" t="str">
        <f>'FOD (ALL)'!B275</f>
        <v>MGL</v>
      </c>
      <c r="B275" s="146">
        <f>'FOD (ALL)'!C275</f>
        <v>44042</v>
      </c>
      <c r="C275" s="137" t="str">
        <f>'(B) FO'!H275</f>
        <v>N</v>
      </c>
      <c r="D275" s="137" t="str">
        <f>'(B) FO'!I275</f>
        <v>Y</v>
      </c>
      <c r="E275" s="137" t="str">
        <f>'(B) FO'!J275</f>
        <v>Y</v>
      </c>
      <c r="F275" s="137" t="str">
        <f>'(B) FO'!K275</f>
        <v>Y</v>
      </c>
      <c r="H275" s="137" t="str">
        <f>'(B) FO'!AM275</f>
        <v>Y</v>
      </c>
      <c r="I275" s="137" t="str">
        <f>'(B) FO'!AN275</f>
        <v>Y</v>
      </c>
      <c r="J275" s="137" t="str">
        <f>'(B) FO'!AO275</f>
        <v>Y</v>
      </c>
      <c r="K275" s="137" t="str">
        <f>'(B) FO'!AP275</f>
        <v>Y</v>
      </c>
      <c r="M275" s="137" t="str">
        <f>'(B) FO'!BS275</f>
        <v>Y</v>
      </c>
      <c r="N275" s="137" t="str">
        <f>'(B) FO'!BT275</f>
        <v>Y</v>
      </c>
      <c r="O275" s="137" t="str">
        <f>'(B) FO'!BU275</f>
        <v>Y</v>
      </c>
      <c r="P275" s="137" t="str">
        <f>'(B) FO'!BV275</f>
        <v>Y</v>
      </c>
      <c r="R275" s="137" t="str">
        <f>'(B) FO'!BC275</f>
        <v>Y</v>
      </c>
      <c r="S275" s="137" t="str">
        <f>'(B) FO'!BD275</f>
        <v>Y</v>
      </c>
      <c r="T275" s="137" t="str">
        <f>'(B) FO'!BE275</f>
        <v>Y</v>
      </c>
      <c r="U275" s="137" t="str">
        <f>'(B) FO'!BF275</f>
        <v>Y</v>
      </c>
      <c r="W275" s="137">
        <f>'(B) FO'!C275</f>
        <v>901.8</v>
      </c>
      <c r="X275" s="137">
        <f>'(B) FO'!X275</f>
        <v>0</v>
      </c>
      <c r="Y275" s="137">
        <f>'(B) FO'!AC275</f>
        <v>0</v>
      </c>
      <c r="Z275" s="137">
        <f>('(B) FO'!X275+'(B) FO'!AC275+'(B) FO'!C275)/3</f>
        <v>300.59999999999997</v>
      </c>
      <c r="AB275" s="137" t="str">
        <f>IF('(B) FO'!BN275&gt;MAX('(B) FO'!BO275:'(B) FO'!BR275),"Yes","")</f>
        <v/>
      </c>
      <c r="AC275" s="137" t="str">
        <f>IF('(B) FO'!AH275&gt;MAX('(B) FO'!AI275:'(B) FO'!AL275),"Yes","")</f>
        <v/>
      </c>
      <c r="AE275" s="137" t="str">
        <f>IF('(B) FO'!BN275&gt;(AVERAGE('(B) FO'!BO275:'(B) FO'!BR275)*2),"Yes","")</f>
        <v/>
      </c>
      <c r="AF275" s="137" t="str">
        <f>IF('(B) FO'!AH275&gt;(AVERAGE('(B) FO'!AI275:'(B) FO'!AL275)*2),"Yes","")</f>
        <v/>
      </c>
      <c r="AH275" s="137" t="str">
        <f>IF('(B) FO'!C275&gt;MAX('(B) FO'!D275:'(B) FO'!G275),"Yes","")</f>
        <v/>
      </c>
      <c r="AI275" s="137" t="str">
        <f>IF('(B) FO'!C275&lt;MIN('(B) FO'!D275:'(B) FO'!G275),"Yes","")</f>
        <v/>
      </c>
    </row>
    <row r="276" spans="1:35" x14ac:dyDescent="0.3">
      <c r="A276" s="137" t="str">
        <f>'FOD (ALL)'!B276</f>
        <v>MINDTREE</v>
      </c>
      <c r="B276" s="146">
        <f>'FOD (ALL)'!C276</f>
        <v>43979</v>
      </c>
      <c r="C276" s="137" t="str">
        <f>'(B) FO'!H276</f>
        <v>Y</v>
      </c>
      <c r="D276" s="137" t="str">
        <f>'(B) FO'!I276</f>
        <v>N</v>
      </c>
      <c r="E276" s="137" t="str">
        <f>'(B) FO'!J276</f>
        <v>N</v>
      </c>
      <c r="F276" s="137" t="str">
        <f>'(B) FO'!K276</f>
        <v>Y</v>
      </c>
      <c r="H276" s="137" t="str">
        <f>'(B) FO'!AM276</f>
        <v>N</v>
      </c>
      <c r="I276" s="137" t="str">
        <f>'(B) FO'!AN276</f>
        <v>Y</v>
      </c>
      <c r="J276" s="137" t="str">
        <f>'(B) FO'!AO276</f>
        <v>N</v>
      </c>
      <c r="K276" s="137" t="str">
        <f>'(B) FO'!AP276</f>
        <v>N</v>
      </c>
      <c r="M276" s="137" t="str">
        <f>'(B) FO'!BS276</f>
        <v>Y</v>
      </c>
      <c r="N276" s="137" t="str">
        <f>'(B) FO'!BT276</f>
        <v>N</v>
      </c>
      <c r="O276" s="137" t="str">
        <f>'(B) FO'!BU276</f>
        <v>N</v>
      </c>
      <c r="P276" s="137" t="str">
        <f>'(B) FO'!BV276</f>
        <v>N</v>
      </c>
      <c r="R276" s="137" t="str">
        <f>'(B) FO'!BC276</f>
        <v>Y</v>
      </c>
      <c r="S276" s="137" t="str">
        <f>'(B) FO'!BD276</f>
        <v>N</v>
      </c>
      <c r="T276" s="137" t="str">
        <f>'(B) FO'!BE276</f>
        <v>N</v>
      </c>
      <c r="U276" s="137" t="str">
        <f>'(B) FO'!BF276</f>
        <v>N</v>
      </c>
      <c r="W276" s="137">
        <f>'(B) FO'!C276</f>
        <v>891.15</v>
      </c>
      <c r="X276" s="137">
        <f>'(B) FO'!X276</f>
        <v>906.75</v>
      </c>
      <c r="Y276" s="137">
        <f>'(B) FO'!AC276</f>
        <v>874.9</v>
      </c>
      <c r="Z276" s="137">
        <f>('(B) FO'!X276+'(B) FO'!AC276+'(B) FO'!C276)/3</f>
        <v>890.93333333333339</v>
      </c>
      <c r="AB276" s="137" t="str">
        <f>IF('(B) FO'!BN276&gt;MAX('(B) FO'!BO276:'(B) FO'!BR276),"Yes","")</f>
        <v/>
      </c>
      <c r="AC276" s="137" t="str">
        <f>IF('(B) FO'!AH276&gt;MAX('(B) FO'!AI276:'(B) FO'!AL276),"Yes","")</f>
        <v/>
      </c>
      <c r="AE276" s="137" t="str">
        <f>IF('(B) FO'!BN276&gt;(AVERAGE('(B) FO'!BO276:'(B) FO'!BR276)*2),"Yes","")</f>
        <v/>
      </c>
      <c r="AF276" s="137" t="str">
        <f>IF('(B) FO'!AH276&gt;(AVERAGE('(B) FO'!AI276:'(B) FO'!AL276)*2),"Yes","")</f>
        <v/>
      </c>
      <c r="AH276" s="137" t="str">
        <f>IF('(B) FO'!C276&gt;MAX('(B) FO'!D276:'(B) FO'!G276),"Yes","")</f>
        <v/>
      </c>
      <c r="AI276" s="137" t="str">
        <f>IF('(B) FO'!C276&lt;MIN('(B) FO'!D276:'(B) FO'!G276),"Yes","")</f>
        <v/>
      </c>
    </row>
    <row r="277" spans="1:35" x14ac:dyDescent="0.3">
      <c r="A277" s="137" t="str">
        <f>'FOD (ALL)'!B277</f>
        <v>MINDTREE</v>
      </c>
      <c r="B277" s="146">
        <f>'FOD (ALL)'!C277</f>
        <v>44007</v>
      </c>
      <c r="C277" s="137" t="str">
        <f>'(B) FO'!H277</f>
        <v>Y</v>
      </c>
      <c r="D277" s="137" t="str">
        <f>'(B) FO'!I277</f>
        <v>N</v>
      </c>
      <c r="E277" s="137" t="str">
        <f>'(B) FO'!J277</f>
        <v>N</v>
      </c>
      <c r="F277" s="137" t="str">
        <f>'(B) FO'!K277</f>
        <v>Y</v>
      </c>
      <c r="H277" s="137" t="str">
        <f>'(B) FO'!AM277</f>
        <v>Y</v>
      </c>
      <c r="I277" s="137" t="str">
        <f>'(B) FO'!AN277</f>
        <v>Y</v>
      </c>
      <c r="J277" s="137" t="str">
        <f>'(B) FO'!AO277</f>
        <v>N</v>
      </c>
      <c r="K277" s="137" t="str">
        <f>'(B) FO'!AP277</f>
        <v>Y</v>
      </c>
      <c r="M277" s="137" t="str">
        <f>'(B) FO'!BS277</f>
        <v>Y</v>
      </c>
      <c r="N277" s="137" t="str">
        <f>'(B) FO'!BT277</f>
        <v>Y</v>
      </c>
      <c r="O277" s="137" t="str">
        <f>'(B) FO'!BU277</f>
        <v>Y</v>
      </c>
      <c r="P277" s="137" t="str">
        <f>'(B) FO'!BV277</f>
        <v>Y</v>
      </c>
      <c r="R277" s="137" t="str">
        <f>'(B) FO'!BC277</f>
        <v>Y</v>
      </c>
      <c r="S277" s="137" t="str">
        <f>'(B) FO'!BD277</f>
        <v>Y</v>
      </c>
      <c r="T277" s="137" t="str">
        <f>'(B) FO'!BE277</f>
        <v>Y</v>
      </c>
      <c r="U277" s="137" t="str">
        <f>'(B) FO'!BF277</f>
        <v>Y</v>
      </c>
      <c r="W277" s="137">
        <f>'(B) FO'!C277</f>
        <v>887.05</v>
      </c>
      <c r="X277" s="137">
        <f>'(B) FO'!X277</f>
        <v>900.4</v>
      </c>
      <c r="Y277" s="137">
        <f>'(B) FO'!AC277</f>
        <v>869.9</v>
      </c>
      <c r="Z277" s="137">
        <f>('(B) FO'!X277+'(B) FO'!AC277+'(B) FO'!C277)/3</f>
        <v>885.7833333333333</v>
      </c>
      <c r="AB277" s="137" t="str">
        <f>IF('(B) FO'!BN277&gt;MAX('(B) FO'!BO277:'(B) FO'!BR277),"Yes","")</f>
        <v>Yes</v>
      </c>
      <c r="AC277" s="137" t="str">
        <f>IF('(B) FO'!AH277&gt;MAX('(B) FO'!AI277:'(B) FO'!AL277),"Yes","")</f>
        <v>Yes</v>
      </c>
      <c r="AE277" s="137" t="str">
        <f>IF('(B) FO'!BN277&gt;(AVERAGE('(B) FO'!BO277:'(B) FO'!BR277)*2),"Yes","")</f>
        <v>Yes</v>
      </c>
      <c r="AF277" s="137" t="str">
        <f>IF('(B) FO'!AH277&gt;(AVERAGE('(B) FO'!AI277:'(B) FO'!AL277)*2),"Yes","")</f>
        <v>Yes</v>
      </c>
      <c r="AH277" s="137" t="str">
        <f>IF('(B) FO'!C277&gt;MAX('(B) FO'!D277:'(B) FO'!G277),"Yes","")</f>
        <v/>
      </c>
      <c r="AI277" s="137" t="str">
        <f>IF('(B) FO'!C277&lt;MIN('(B) FO'!D277:'(B) FO'!G277),"Yes","")</f>
        <v/>
      </c>
    </row>
    <row r="278" spans="1:35" x14ac:dyDescent="0.3">
      <c r="A278" s="137" t="str">
        <f>'FOD (ALL)'!B278</f>
        <v>MINDTREE</v>
      </c>
      <c r="B278" s="146">
        <f>'FOD (ALL)'!C278</f>
        <v>44042</v>
      </c>
      <c r="C278" s="137" t="str">
        <f>'(B) FO'!H278</f>
        <v>Y</v>
      </c>
      <c r="D278" s="137" t="str">
        <f>'(B) FO'!I278</f>
        <v>N</v>
      </c>
      <c r="E278" s="137" t="str">
        <f>'(B) FO'!J278</f>
        <v>N</v>
      </c>
      <c r="F278" s="137" t="str">
        <f>'(B) FO'!K278</f>
        <v>Y</v>
      </c>
      <c r="H278" s="137" t="str">
        <f>'(B) FO'!AM278</f>
        <v>Y</v>
      </c>
      <c r="I278" s="137" t="str">
        <f>'(B) FO'!AN278</f>
        <v>Y</v>
      </c>
      <c r="J278" s="137" t="str">
        <f>'(B) FO'!AO278</f>
        <v>Y</v>
      </c>
      <c r="K278" s="137" t="str">
        <f>'(B) FO'!AP278</f>
        <v>Y</v>
      </c>
      <c r="M278" s="137" t="str">
        <f>'(B) FO'!BS278</f>
        <v>Y</v>
      </c>
      <c r="N278" s="137" t="str">
        <f>'(B) FO'!BT278</f>
        <v>Y</v>
      </c>
      <c r="O278" s="137" t="str">
        <f>'(B) FO'!BU278</f>
        <v>Y</v>
      </c>
      <c r="P278" s="137" t="str">
        <f>'(B) FO'!BV278</f>
        <v>Y</v>
      </c>
      <c r="R278" s="137" t="str">
        <f>'(B) FO'!BC278</f>
        <v>Y</v>
      </c>
      <c r="S278" s="137" t="str">
        <f>'(B) FO'!BD278</f>
        <v>Y</v>
      </c>
      <c r="T278" s="137" t="str">
        <f>'(B) FO'!BE278</f>
        <v>Y</v>
      </c>
      <c r="U278" s="137" t="str">
        <f>'(B) FO'!BF278</f>
        <v>Y</v>
      </c>
      <c r="W278" s="137">
        <f>'(B) FO'!C278</f>
        <v>897.9</v>
      </c>
      <c r="X278" s="137">
        <f>'(B) FO'!X278</f>
        <v>888</v>
      </c>
      <c r="Y278" s="137">
        <f>'(B) FO'!AC278</f>
        <v>870.25</v>
      </c>
      <c r="Z278" s="137">
        <f>('(B) FO'!X278+'(B) FO'!AC278+'(B) FO'!C278)/3</f>
        <v>885.38333333333333</v>
      </c>
      <c r="AB278" s="137" t="str">
        <f>IF('(B) FO'!BN278&gt;MAX('(B) FO'!BO278:'(B) FO'!BR278),"Yes","")</f>
        <v>Yes</v>
      </c>
      <c r="AC278" s="137" t="str">
        <f>IF('(B) FO'!AH278&gt;MAX('(B) FO'!AI278:'(B) FO'!AL278),"Yes","")</f>
        <v>Yes</v>
      </c>
      <c r="AE278" s="137" t="str">
        <f>IF('(B) FO'!BN278&gt;(AVERAGE('(B) FO'!BO278:'(B) FO'!BR278)*2),"Yes","")</f>
        <v>Yes</v>
      </c>
      <c r="AF278" s="137" t="str">
        <f>IF('(B) FO'!AH278&gt;(AVERAGE('(B) FO'!AI278:'(B) FO'!AL278)*2),"Yes","")</f>
        <v/>
      </c>
      <c r="AH278" s="137" t="str">
        <f>IF('(B) FO'!C278&gt;MAX('(B) FO'!D278:'(B) FO'!G278),"Yes","")</f>
        <v/>
      </c>
      <c r="AI278" s="137" t="str">
        <f>IF('(B) FO'!C278&lt;MIN('(B) FO'!D278:'(B) FO'!G278),"Yes","")</f>
        <v/>
      </c>
    </row>
    <row r="279" spans="1:35" x14ac:dyDescent="0.3">
      <c r="A279" s="137" t="str">
        <f>'FOD (ALL)'!B279</f>
        <v>MOTHERSUMI</v>
      </c>
      <c r="B279" s="146">
        <f>'FOD (ALL)'!C279</f>
        <v>43979</v>
      </c>
      <c r="C279" s="137" t="str">
        <f>'(B) FO'!H279</f>
        <v>N</v>
      </c>
      <c r="D279" s="137" t="str">
        <f>'(B) FO'!I279</f>
        <v>N</v>
      </c>
      <c r="E279" s="137" t="str">
        <f>'(B) FO'!J279</f>
        <v>Y</v>
      </c>
      <c r="F279" s="137" t="str">
        <f>'(B) FO'!K279</f>
        <v>Y</v>
      </c>
      <c r="H279" s="137" t="str">
        <f>'(B) FO'!AM279</f>
        <v>N</v>
      </c>
      <c r="I279" s="137" t="str">
        <f>'(B) FO'!AN279</f>
        <v>N</v>
      </c>
      <c r="J279" s="137" t="str">
        <f>'(B) FO'!AO279</f>
        <v>N</v>
      </c>
      <c r="K279" s="137" t="str">
        <f>'(B) FO'!AP279</f>
        <v>N</v>
      </c>
      <c r="M279" s="137" t="str">
        <f>'(B) FO'!BS279</f>
        <v>N</v>
      </c>
      <c r="N279" s="137" t="str">
        <f>'(B) FO'!BT279</f>
        <v>Y</v>
      </c>
      <c r="O279" s="137" t="str">
        <f>'(B) FO'!BU279</f>
        <v>N</v>
      </c>
      <c r="P279" s="137" t="str">
        <f>'(B) FO'!BV279</f>
        <v>N</v>
      </c>
      <c r="R279" s="137" t="str">
        <f>'(B) FO'!BC279</f>
        <v>N</v>
      </c>
      <c r="S279" s="137" t="str">
        <f>'(B) FO'!BD279</f>
        <v>Y</v>
      </c>
      <c r="T279" s="137" t="str">
        <f>'(B) FO'!BE279</f>
        <v>N</v>
      </c>
      <c r="U279" s="137" t="str">
        <f>'(B) FO'!BF279</f>
        <v>N</v>
      </c>
      <c r="W279" s="137">
        <f>'(B) FO'!C279</f>
        <v>79.2</v>
      </c>
      <c r="X279" s="137">
        <f>'(B) FO'!X279</f>
        <v>81.7</v>
      </c>
      <c r="Y279" s="137">
        <f>'(B) FO'!AC279</f>
        <v>78.400000000000006</v>
      </c>
      <c r="Z279" s="137">
        <f>('(B) FO'!X279+'(B) FO'!AC279+'(B) FO'!C279)/3</f>
        <v>79.766666666666666</v>
      </c>
      <c r="AB279" s="137" t="str">
        <f>IF('(B) FO'!BN279&gt;MAX('(B) FO'!BO279:'(B) FO'!BR279),"Yes","")</f>
        <v/>
      </c>
      <c r="AC279" s="137" t="str">
        <f>IF('(B) FO'!AH279&gt;MAX('(B) FO'!AI279:'(B) FO'!AL279),"Yes","")</f>
        <v/>
      </c>
      <c r="AE279" s="137" t="str">
        <f>IF('(B) FO'!BN279&gt;(AVERAGE('(B) FO'!BO279:'(B) FO'!BR279)*2),"Yes","")</f>
        <v/>
      </c>
      <c r="AF279" s="137" t="str">
        <f>IF('(B) FO'!AH279&gt;(AVERAGE('(B) FO'!AI279:'(B) FO'!AL279)*2),"Yes","")</f>
        <v/>
      </c>
      <c r="AH279" s="137" t="str">
        <f>IF('(B) FO'!C279&gt;MAX('(B) FO'!D279:'(B) FO'!G279),"Yes","")</f>
        <v/>
      </c>
      <c r="AI279" s="137" t="str">
        <f>IF('(B) FO'!C279&lt;MIN('(B) FO'!D279:'(B) FO'!G279),"Yes","")</f>
        <v/>
      </c>
    </row>
    <row r="280" spans="1:35" x14ac:dyDescent="0.3">
      <c r="A280" s="137" t="str">
        <f>'FOD (ALL)'!B280</f>
        <v>MOTHERSUMI</v>
      </c>
      <c r="B280" s="146">
        <f>'FOD (ALL)'!C280</f>
        <v>44007</v>
      </c>
      <c r="C280" s="137" t="str">
        <f>'(B) FO'!H280</f>
        <v>N</v>
      </c>
      <c r="D280" s="137" t="str">
        <f>'(B) FO'!I280</f>
        <v>N</v>
      </c>
      <c r="E280" s="137" t="str">
        <f>'(B) FO'!J280</f>
        <v>Y</v>
      </c>
      <c r="F280" s="137" t="str">
        <f>'(B) FO'!K280</f>
        <v>Y</v>
      </c>
      <c r="H280" s="137" t="str">
        <f>'(B) FO'!AM280</f>
        <v>Y</v>
      </c>
      <c r="I280" s="137" t="str">
        <f>'(B) FO'!AN280</f>
        <v>Y</v>
      </c>
      <c r="J280" s="137" t="str">
        <f>'(B) FO'!AO280</f>
        <v>Y</v>
      </c>
      <c r="K280" s="137" t="str">
        <f>'(B) FO'!AP280</f>
        <v>Y</v>
      </c>
      <c r="M280" s="137" t="str">
        <f>'(B) FO'!BS280</f>
        <v>Y</v>
      </c>
      <c r="N280" s="137" t="str">
        <f>'(B) FO'!BT280</f>
        <v>Y</v>
      </c>
      <c r="O280" s="137" t="str">
        <f>'(B) FO'!BU280</f>
        <v>Y</v>
      </c>
      <c r="P280" s="137" t="str">
        <f>'(B) FO'!BV280</f>
        <v>Y</v>
      </c>
      <c r="R280" s="137" t="str">
        <f>'(B) FO'!BC280</f>
        <v>Y</v>
      </c>
      <c r="S280" s="137" t="str">
        <f>'(B) FO'!BD280</f>
        <v>Y</v>
      </c>
      <c r="T280" s="137" t="str">
        <f>'(B) FO'!BE280</f>
        <v>Y</v>
      </c>
      <c r="U280" s="137" t="str">
        <f>'(B) FO'!BF280</f>
        <v>Y</v>
      </c>
      <c r="W280" s="137">
        <f>'(B) FO'!C280</f>
        <v>79.400000000000006</v>
      </c>
      <c r="X280" s="137">
        <f>'(B) FO'!X280</f>
        <v>81.8</v>
      </c>
      <c r="Y280" s="137">
        <f>'(B) FO'!AC280</f>
        <v>78.55</v>
      </c>
      <c r="Z280" s="137">
        <f>('(B) FO'!X280+'(B) FO'!AC280+'(B) FO'!C280)/3</f>
        <v>79.916666666666671</v>
      </c>
      <c r="AB280" s="137" t="str">
        <f>IF('(B) FO'!BN280&gt;MAX('(B) FO'!BO280:'(B) FO'!BR280),"Yes","")</f>
        <v>Yes</v>
      </c>
      <c r="AC280" s="137" t="str">
        <f>IF('(B) FO'!AH280&gt;MAX('(B) FO'!AI280:'(B) FO'!AL280),"Yes","")</f>
        <v>Yes</v>
      </c>
      <c r="AE280" s="137" t="str">
        <f>IF('(B) FO'!BN280&gt;(AVERAGE('(B) FO'!BO280:'(B) FO'!BR280)*2),"Yes","")</f>
        <v>Yes</v>
      </c>
      <c r="AF280" s="137" t="str">
        <f>IF('(B) FO'!AH280&gt;(AVERAGE('(B) FO'!AI280:'(B) FO'!AL280)*2),"Yes","")</f>
        <v>Yes</v>
      </c>
      <c r="AH280" s="137" t="str">
        <f>IF('(B) FO'!C280&gt;MAX('(B) FO'!D280:'(B) FO'!G280),"Yes","")</f>
        <v/>
      </c>
      <c r="AI280" s="137" t="str">
        <f>IF('(B) FO'!C280&lt;MIN('(B) FO'!D280:'(B) FO'!G280),"Yes","")</f>
        <v/>
      </c>
    </row>
    <row r="281" spans="1:35" x14ac:dyDescent="0.3">
      <c r="A281" s="137" t="str">
        <f>'FOD (ALL)'!B281</f>
        <v>MOTHERSUMI</v>
      </c>
      <c r="B281" s="146">
        <f>'FOD (ALL)'!C281</f>
        <v>44042</v>
      </c>
      <c r="C281" s="137" t="str">
        <f>'(B) FO'!H281</f>
        <v>N</v>
      </c>
      <c r="D281" s="137" t="str">
        <f>'(B) FO'!I281</f>
        <v>N</v>
      </c>
      <c r="E281" s="137" t="str">
        <f>'(B) FO'!J281</f>
        <v>Y</v>
      </c>
      <c r="F281" s="137" t="str">
        <f>'(B) FO'!K281</f>
        <v>Y</v>
      </c>
      <c r="H281" s="137" t="str">
        <f>'(B) FO'!AM281</f>
        <v>Y</v>
      </c>
      <c r="I281" s="137" t="str">
        <f>'(B) FO'!AN281</f>
        <v>Y</v>
      </c>
      <c r="J281" s="137" t="str">
        <f>'(B) FO'!AO281</f>
        <v>Y</v>
      </c>
      <c r="K281" s="137" t="str">
        <f>'(B) FO'!AP281</f>
        <v>Y</v>
      </c>
      <c r="M281" s="137" t="str">
        <f>'(B) FO'!BS281</f>
        <v>N</v>
      </c>
      <c r="N281" s="137" t="str">
        <f>'(B) FO'!BT281</f>
        <v>Y</v>
      </c>
      <c r="O281" s="137" t="str">
        <f>'(B) FO'!BU281</f>
        <v>Y</v>
      </c>
      <c r="P281" s="137" t="str">
        <f>'(B) FO'!BV281</f>
        <v>N</v>
      </c>
      <c r="R281" s="137" t="str">
        <f>'(B) FO'!BC281</f>
        <v>N</v>
      </c>
      <c r="S281" s="137" t="str">
        <f>'(B) FO'!BD281</f>
        <v>Y</v>
      </c>
      <c r="T281" s="137" t="str">
        <f>'(B) FO'!BE281</f>
        <v>Y</v>
      </c>
      <c r="U281" s="137" t="str">
        <f>'(B) FO'!BF281</f>
        <v>N</v>
      </c>
      <c r="W281" s="137">
        <f>'(B) FO'!C281</f>
        <v>79.849999999999994</v>
      </c>
      <c r="X281" s="137">
        <f>'(B) FO'!X281</f>
        <v>0</v>
      </c>
      <c r="Y281" s="137">
        <f>'(B) FO'!AC281</f>
        <v>0</v>
      </c>
      <c r="Z281" s="137">
        <f>('(B) FO'!X281+'(B) FO'!AC281+'(B) FO'!C281)/3</f>
        <v>26.616666666666664</v>
      </c>
      <c r="AB281" s="137" t="str">
        <f>IF('(B) FO'!BN281&gt;MAX('(B) FO'!BO281:'(B) FO'!BR281),"Yes","")</f>
        <v/>
      </c>
      <c r="AC281" s="137" t="str">
        <f>IF('(B) FO'!AH281&gt;MAX('(B) FO'!AI281:'(B) FO'!AL281),"Yes","")</f>
        <v/>
      </c>
      <c r="AE281" s="137" t="str">
        <f>IF('(B) FO'!BN281&gt;(AVERAGE('(B) FO'!BO281:'(B) FO'!BR281)*2),"Yes","")</f>
        <v/>
      </c>
      <c r="AF281" s="137" t="str">
        <f>IF('(B) FO'!AH281&gt;(AVERAGE('(B) FO'!AI281:'(B) FO'!AL281)*2),"Yes","")</f>
        <v/>
      </c>
      <c r="AH281" s="137" t="str">
        <f>IF('(B) FO'!C281&gt;MAX('(B) FO'!D281:'(B) FO'!G281),"Yes","")</f>
        <v/>
      </c>
      <c r="AI281" s="137" t="str">
        <f>IF('(B) FO'!C281&lt;MIN('(B) FO'!D281:'(B) FO'!G281),"Yes","")</f>
        <v/>
      </c>
    </row>
    <row r="282" spans="1:35" x14ac:dyDescent="0.3">
      <c r="A282" s="137" t="str">
        <f>'FOD (ALL)'!B282</f>
        <v>MRF</v>
      </c>
      <c r="B282" s="146">
        <f>'FOD (ALL)'!C282</f>
        <v>43979</v>
      </c>
      <c r="C282" s="137" t="str">
        <f>'(B) FO'!H282</f>
        <v>N</v>
      </c>
      <c r="D282" s="137" t="str">
        <f>'(B) FO'!I282</f>
        <v>Y</v>
      </c>
      <c r="E282" s="137" t="str">
        <f>'(B) FO'!J282</f>
        <v>Y</v>
      </c>
      <c r="F282" s="137" t="str">
        <f>'(B) FO'!K282</f>
        <v>Y</v>
      </c>
      <c r="H282" s="137" t="str">
        <f>'(B) FO'!AM282</f>
        <v>N</v>
      </c>
      <c r="I282" s="137" t="str">
        <f>'(B) FO'!AN282</f>
        <v>N</v>
      </c>
      <c r="J282" s="137" t="str">
        <f>'(B) FO'!AO282</f>
        <v>N</v>
      </c>
      <c r="K282" s="137" t="str">
        <f>'(B) FO'!AP282</f>
        <v>Y</v>
      </c>
      <c r="M282" s="137" t="str">
        <f>'(B) FO'!BS282</f>
        <v>Y</v>
      </c>
      <c r="N282" s="137" t="str">
        <f>'(B) FO'!BT282</f>
        <v>N</v>
      </c>
      <c r="O282" s="137" t="str">
        <f>'(B) FO'!BU282</f>
        <v>N</v>
      </c>
      <c r="P282" s="137" t="str">
        <f>'(B) FO'!BV282</f>
        <v>N</v>
      </c>
      <c r="R282" s="137" t="str">
        <f>'(B) FO'!BC282</f>
        <v>Y</v>
      </c>
      <c r="S282" s="137" t="str">
        <f>'(B) FO'!BD282</f>
        <v>N</v>
      </c>
      <c r="T282" s="137" t="str">
        <f>'(B) FO'!BE282</f>
        <v>N</v>
      </c>
      <c r="U282" s="137" t="str">
        <f>'(B) FO'!BF282</f>
        <v>N</v>
      </c>
      <c r="W282" s="137">
        <f>'(B) FO'!C282</f>
        <v>57447.15</v>
      </c>
      <c r="X282" s="137">
        <f>'(B) FO'!X282</f>
        <v>57898.15</v>
      </c>
      <c r="Y282" s="137">
        <f>'(B) FO'!AC282</f>
        <v>56920.2</v>
      </c>
      <c r="Z282" s="137">
        <f>('(B) FO'!X282+'(B) FO'!AC282+'(B) FO'!C282)/3</f>
        <v>57421.833333333336</v>
      </c>
      <c r="AB282" s="137" t="str">
        <f>IF('(B) FO'!BN282&gt;MAX('(B) FO'!BO282:'(B) FO'!BR282),"Yes","")</f>
        <v>Yes</v>
      </c>
      <c r="AC282" s="137" t="str">
        <f>IF('(B) FO'!AH282&gt;MAX('(B) FO'!AI282:'(B) FO'!AL282),"Yes","")</f>
        <v/>
      </c>
      <c r="AE282" s="137" t="str">
        <f>IF('(B) FO'!BN282&gt;(AVERAGE('(B) FO'!BO282:'(B) FO'!BR282)*2),"Yes","")</f>
        <v>Yes</v>
      </c>
      <c r="AF282" s="137" t="str">
        <f>IF('(B) FO'!AH282&gt;(AVERAGE('(B) FO'!AI282:'(B) FO'!AL282)*2),"Yes","")</f>
        <v/>
      </c>
      <c r="AH282" s="137" t="str">
        <f>IF('(B) FO'!C282&gt;MAX('(B) FO'!D282:'(B) FO'!G282),"Yes","")</f>
        <v/>
      </c>
      <c r="AI282" s="137" t="str">
        <f>IF('(B) FO'!C282&lt;MIN('(B) FO'!D282:'(B) FO'!G282),"Yes","")</f>
        <v/>
      </c>
    </row>
    <row r="283" spans="1:35" x14ac:dyDescent="0.3">
      <c r="A283" s="137" t="str">
        <f>'FOD (ALL)'!B283</f>
        <v>MRF</v>
      </c>
      <c r="B283" s="146">
        <f>'FOD (ALL)'!C283</f>
        <v>44007</v>
      </c>
      <c r="C283" s="137" t="str">
        <f>'(B) FO'!H283</f>
        <v>Y</v>
      </c>
      <c r="D283" s="137" t="str">
        <f>'(B) FO'!I283</f>
        <v>Y</v>
      </c>
      <c r="E283" s="137" t="str">
        <f>'(B) FO'!J283</f>
        <v>Y</v>
      </c>
      <c r="F283" s="137" t="str">
        <f>'(B) FO'!K283</f>
        <v>Y</v>
      </c>
      <c r="H283" s="137" t="str">
        <f>'(B) FO'!AM283</f>
        <v>Y</v>
      </c>
      <c r="I283" s="137" t="str">
        <f>'(B) FO'!AN283</f>
        <v>Y</v>
      </c>
      <c r="J283" s="137" t="str">
        <f>'(B) FO'!AO283</f>
        <v>Y</v>
      </c>
      <c r="K283" s="137" t="str">
        <f>'(B) FO'!AP283</f>
        <v>Y</v>
      </c>
      <c r="M283" s="137" t="str">
        <f>'(B) FO'!BS283</f>
        <v>Y</v>
      </c>
      <c r="N283" s="137" t="str">
        <f>'(B) FO'!BT283</f>
        <v>Y</v>
      </c>
      <c r="O283" s="137" t="str">
        <f>'(B) FO'!BU283</f>
        <v>Y</v>
      </c>
      <c r="P283" s="137" t="str">
        <f>'(B) FO'!BV283</f>
        <v>N</v>
      </c>
      <c r="R283" s="137" t="str">
        <f>'(B) FO'!BC283</f>
        <v>Y</v>
      </c>
      <c r="S283" s="137" t="str">
        <f>'(B) FO'!BD283</f>
        <v>Y</v>
      </c>
      <c r="T283" s="137" t="str">
        <f>'(B) FO'!BE283</f>
        <v>Y</v>
      </c>
      <c r="U283" s="137" t="str">
        <f>'(B) FO'!BF283</f>
        <v>N</v>
      </c>
      <c r="W283" s="137">
        <f>'(B) FO'!C283</f>
        <v>57582.35</v>
      </c>
      <c r="X283" s="137">
        <f>'(B) FO'!X283</f>
        <v>58000.1</v>
      </c>
      <c r="Y283" s="137">
        <f>'(B) FO'!AC283</f>
        <v>57425.65</v>
      </c>
      <c r="Z283" s="137">
        <f>('(B) FO'!X283+'(B) FO'!AC283+'(B) FO'!C283)/3</f>
        <v>57669.366666666669</v>
      </c>
      <c r="AB283" s="137" t="str">
        <f>IF('(B) FO'!BN283&gt;MAX('(B) FO'!BO283:'(B) FO'!BR283),"Yes","")</f>
        <v>Yes</v>
      </c>
      <c r="AC283" s="137" t="str">
        <f>IF('(B) FO'!AH283&gt;MAX('(B) FO'!AI283:'(B) FO'!AL283),"Yes","")</f>
        <v>Yes</v>
      </c>
      <c r="AE283" s="137" t="str">
        <f>IF('(B) FO'!BN283&gt;(AVERAGE('(B) FO'!BO283:'(B) FO'!BR283)*2),"Yes","")</f>
        <v>Yes</v>
      </c>
      <c r="AF283" s="137" t="str">
        <f>IF('(B) FO'!AH283&gt;(AVERAGE('(B) FO'!AI283:'(B) FO'!AL283)*2),"Yes","")</f>
        <v>Yes</v>
      </c>
      <c r="AH283" s="137" t="str">
        <f>IF('(B) FO'!C283&gt;MAX('(B) FO'!D283:'(B) FO'!G283),"Yes","")</f>
        <v>Yes</v>
      </c>
      <c r="AI283" s="137" t="str">
        <f>IF('(B) FO'!C283&lt;MIN('(B) FO'!D283:'(B) FO'!G283),"Yes","")</f>
        <v/>
      </c>
    </row>
    <row r="284" spans="1:35" x14ac:dyDescent="0.3">
      <c r="A284" s="137" t="str">
        <f>'FOD (ALL)'!B284</f>
        <v>MRF</v>
      </c>
      <c r="B284" s="146">
        <f>'FOD (ALL)'!C284</f>
        <v>44042</v>
      </c>
      <c r="C284" s="137" t="str">
        <f>'(B) FO'!H284</f>
        <v>N</v>
      </c>
      <c r="D284" s="137" t="str">
        <f>'(B) FO'!I284</f>
        <v>Y</v>
      </c>
      <c r="E284" s="137" t="str">
        <f>'(B) FO'!J284</f>
        <v>Y</v>
      </c>
      <c r="F284" s="137" t="str">
        <f>'(B) FO'!K284</f>
        <v>Y</v>
      </c>
      <c r="H284" s="137" t="str">
        <f>'(B) FO'!AM284</f>
        <v>Y</v>
      </c>
      <c r="I284" s="137" t="str">
        <f>'(B) FO'!AN284</f>
        <v>Y</v>
      </c>
      <c r="J284" s="137" t="str">
        <f>'(B) FO'!AO284</f>
        <v>N</v>
      </c>
      <c r="K284" s="137" t="str">
        <f>'(B) FO'!AP284</f>
        <v>Y</v>
      </c>
      <c r="M284" s="137" t="str">
        <f>'(B) FO'!BS284</f>
        <v>Y</v>
      </c>
      <c r="N284" s="137" t="str">
        <f>'(B) FO'!BT284</f>
        <v>N</v>
      </c>
      <c r="O284" s="137" t="str">
        <f>'(B) FO'!BU284</f>
        <v>Y</v>
      </c>
      <c r="P284" s="137" t="str">
        <f>'(B) FO'!BV284</f>
        <v>N</v>
      </c>
      <c r="R284" s="137" t="str">
        <f>'(B) FO'!BC284</f>
        <v>Y</v>
      </c>
      <c r="S284" s="137" t="str">
        <f>'(B) FO'!BD284</f>
        <v>N</v>
      </c>
      <c r="T284" s="137" t="str">
        <f>'(B) FO'!BE284</f>
        <v>Y</v>
      </c>
      <c r="U284" s="137" t="str">
        <f>'(B) FO'!BF284</f>
        <v>N</v>
      </c>
      <c r="W284" s="137">
        <f>'(B) FO'!C284</f>
        <v>57898.75</v>
      </c>
      <c r="X284" s="137">
        <f>'(B) FO'!X284</f>
        <v>0</v>
      </c>
      <c r="Y284" s="137">
        <f>'(B) FO'!AC284</f>
        <v>0</v>
      </c>
      <c r="Z284" s="137">
        <f>('(B) FO'!X284+'(B) FO'!AC284+'(B) FO'!C284)/3</f>
        <v>19299.583333333332</v>
      </c>
      <c r="AB284" s="137" t="str">
        <f>IF('(B) FO'!BN284&gt;MAX('(B) FO'!BO284:'(B) FO'!BR284),"Yes","")</f>
        <v/>
      </c>
      <c r="AC284" s="137" t="str">
        <f>IF('(B) FO'!AH284&gt;MAX('(B) FO'!AI284:'(B) FO'!AL284),"Yes","")</f>
        <v/>
      </c>
      <c r="AE284" s="137" t="str">
        <f>IF('(B) FO'!BN284&gt;(AVERAGE('(B) FO'!BO284:'(B) FO'!BR284)*2),"Yes","")</f>
        <v/>
      </c>
      <c r="AF284" s="137" t="str">
        <f>IF('(B) FO'!AH284&gt;(AVERAGE('(B) FO'!AI284:'(B) FO'!AL284)*2),"Yes","")</f>
        <v/>
      </c>
      <c r="AH284" s="137" t="str">
        <f>IF('(B) FO'!C284&gt;MAX('(B) FO'!D284:'(B) FO'!G284),"Yes","")</f>
        <v/>
      </c>
      <c r="AI284" s="137" t="str">
        <f>IF('(B) FO'!C284&lt;MIN('(B) FO'!D284:'(B) FO'!G284),"Yes","")</f>
        <v/>
      </c>
    </row>
    <row r="285" spans="1:35" x14ac:dyDescent="0.3">
      <c r="A285" s="137" t="str">
        <f>'FOD (ALL)'!B285</f>
        <v>MUTHOOTFIN</v>
      </c>
      <c r="B285" s="146">
        <f>'FOD (ALL)'!C285</f>
        <v>43979</v>
      </c>
      <c r="C285" s="137" t="str">
        <f>'(B) FO'!H285</f>
        <v>N</v>
      </c>
      <c r="D285" s="137" t="str">
        <f>'(B) FO'!I285</f>
        <v>Y</v>
      </c>
      <c r="E285" s="137" t="str">
        <f>'(B) FO'!J285</f>
        <v>Y</v>
      </c>
      <c r="F285" s="137" t="str">
        <f>'(B) FO'!K285</f>
        <v>Y</v>
      </c>
      <c r="H285" s="137" t="str">
        <f>'(B) FO'!AM285</f>
        <v>N</v>
      </c>
      <c r="I285" s="137" t="str">
        <f>'(B) FO'!AN285</f>
        <v>N</v>
      </c>
      <c r="J285" s="137" t="str">
        <f>'(B) FO'!AO285</f>
        <v>N</v>
      </c>
      <c r="K285" s="137" t="str">
        <f>'(B) FO'!AP285</f>
        <v>Y</v>
      </c>
      <c r="M285" s="137" t="str">
        <f>'(B) FO'!BS285</f>
        <v>Y</v>
      </c>
      <c r="N285" s="137" t="str">
        <f>'(B) FO'!BT285</f>
        <v>Y</v>
      </c>
      <c r="O285" s="137" t="str">
        <f>'(B) FO'!BU285</f>
        <v>N</v>
      </c>
      <c r="P285" s="137" t="str">
        <f>'(B) FO'!BV285</f>
        <v>N</v>
      </c>
      <c r="R285" s="137" t="str">
        <f>'(B) FO'!BC285</f>
        <v>Y</v>
      </c>
      <c r="S285" s="137" t="str">
        <f>'(B) FO'!BD285</f>
        <v>Y</v>
      </c>
      <c r="T285" s="137" t="str">
        <f>'(B) FO'!BE285</f>
        <v>N</v>
      </c>
      <c r="U285" s="137" t="str">
        <f>'(B) FO'!BF285</f>
        <v>N</v>
      </c>
      <c r="W285" s="137">
        <f>'(B) FO'!C285</f>
        <v>806.65</v>
      </c>
      <c r="X285" s="137">
        <f>'(B) FO'!X285</f>
        <v>831.7</v>
      </c>
      <c r="Y285" s="137">
        <f>'(B) FO'!AC285</f>
        <v>779.35</v>
      </c>
      <c r="Z285" s="137">
        <f>('(B) FO'!X285+'(B) FO'!AC285+'(B) FO'!C285)/3</f>
        <v>805.90000000000009</v>
      </c>
      <c r="AB285" s="137" t="str">
        <f>IF('(B) FO'!BN285&gt;MAX('(B) FO'!BO285:'(B) FO'!BR285),"Yes","")</f>
        <v/>
      </c>
      <c r="AC285" s="137" t="str">
        <f>IF('(B) FO'!AH285&gt;MAX('(B) FO'!AI285:'(B) FO'!AL285),"Yes","")</f>
        <v/>
      </c>
      <c r="AE285" s="137" t="str">
        <f>IF('(B) FO'!BN285&gt;(AVERAGE('(B) FO'!BO285:'(B) FO'!BR285)*2),"Yes","")</f>
        <v/>
      </c>
      <c r="AF285" s="137" t="str">
        <f>IF('(B) FO'!AH285&gt;(AVERAGE('(B) FO'!AI285:'(B) FO'!AL285)*2),"Yes","")</f>
        <v/>
      </c>
      <c r="AH285" s="137" t="str">
        <f>IF('(B) FO'!C285&gt;MAX('(B) FO'!D285:'(B) FO'!G285),"Yes","")</f>
        <v/>
      </c>
      <c r="AI285" s="137" t="str">
        <f>IF('(B) FO'!C285&lt;MIN('(B) FO'!D285:'(B) FO'!G285),"Yes","")</f>
        <v/>
      </c>
    </row>
    <row r="286" spans="1:35" x14ac:dyDescent="0.3">
      <c r="A286" s="137" t="str">
        <f>'FOD (ALL)'!B286</f>
        <v>MUTHOOTFIN</v>
      </c>
      <c r="B286" s="146">
        <f>'FOD (ALL)'!C286</f>
        <v>44007</v>
      </c>
      <c r="C286" s="137" t="str">
        <f>'(B) FO'!H286</f>
        <v>N</v>
      </c>
      <c r="D286" s="137" t="str">
        <f>'(B) FO'!I286</f>
        <v>Y</v>
      </c>
      <c r="E286" s="137" t="str">
        <f>'(B) FO'!J286</f>
        <v>Y</v>
      </c>
      <c r="F286" s="137" t="str">
        <f>'(B) FO'!K286</f>
        <v>Y</v>
      </c>
      <c r="H286" s="137" t="str">
        <f>'(B) FO'!AM286</f>
        <v>Y</v>
      </c>
      <c r="I286" s="137" t="str">
        <f>'(B) FO'!AN286</f>
        <v>Y</v>
      </c>
      <c r="J286" s="137" t="str">
        <f>'(B) FO'!AO286</f>
        <v>Y</v>
      </c>
      <c r="K286" s="137" t="str">
        <f>'(B) FO'!AP286</f>
        <v>Y</v>
      </c>
      <c r="M286" s="137" t="str">
        <f>'(B) FO'!BS286</f>
        <v>Y</v>
      </c>
      <c r="N286" s="137" t="str">
        <f>'(B) FO'!BT286</f>
        <v>Y</v>
      </c>
      <c r="O286" s="137" t="str">
        <f>'(B) FO'!BU286</f>
        <v>Y</v>
      </c>
      <c r="P286" s="137" t="str">
        <f>'(B) FO'!BV286</f>
        <v>N</v>
      </c>
      <c r="R286" s="137" t="str">
        <f>'(B) FO'!BC286</f>
        <v>Y</v>
      </c>
      <c r="S286" s="137" t="str">
        <f>'(B) FO'!BD286</f>
        <v>Y</v>
      </c>
      <c r="T286" s="137" t="str">
        <f>'(B) FO'!BE286</f>
        <v>Y</v>
      </c>
      <c r="U286" s="137" t="str">
        <f>'(B) FO'!BF286</f>
        <v>N</v>
      </c>
      <c r="W286" s="137">
        <f>'(B) FO'!C286</f>
        <v>800.35</v>
      </c>
      <c r="X286" s="137">
        <f>'(B) FO'!X286</f>
        <v>824.5</v>
      </c>
      <c r="Y286" s="137">
        <f>'(B) FO'!AC286</f>
        <v>776</v>
      </c>
      <c r="Z286" s="137">
        <f>('(B) FO'!X286+'(B) FO'!AC286+'(B) FO'!C286)/3</f>
        <v>800.2833333333333</v>
      </c>
      <c r="AB286" s="137" t="str">
        <f>IF('(B) FO'!BN286&gt;MAX('(B) FO'!BO286:'(B) FO'!BR286),"Yes","")</f>
        <v>Yes</v>
      </c>
      <c r="AC286" s="137" t="str">
        <f>IF('(B) FO'!AH286&gt;MAX('(B) FO'!AI286:'(B) FO'!AL286),"Yes","")</f>
        <v>Yes</v>
      </c>
      <c r="AE286" s="137" t="str">
        <f>IF('(B) FO'!BN286&gt;(AVERAGE('(B) FO'!BO286:'(B) FO'!BR286)*2),"Yes","")</f>
        <v>Yes</v>
      </c>
      <c r="AF286" s="137" t="str">
        <f>IF('(B) FO'!AH286&gt;(AVERAGE('(B) FO'!AI286:'(B) FO'!AL286)*2),"Yes","")</f>
        <v>Yes</v>
      </c>
      <c r="AH286" s="137" t="str">
        <f>IF('(B) FO'!C286&gt;MAX('(B) FO'!D286:'(B) FO'!G286),"Yes","")</f>
        <v/>
      </c>
      <c r="AI286" s="137" t="str">
        <f>IF('(B) FO'!C286&lt;MIN('(B) FO'!D286:'(B) FO'!G286),"Yes","")</f>
        <v/>
      </c>
    </row>
    <row r="287" spans="1:35" x14ac:dyDescent="0.3">
      <c r="A287" s="137" t="str">
        <f>'FOD (ALL)'!B287</f>
        <v>MUTHOOTFIN</v>
      </c>
      <c r="B287" s="146">
        <f>'FOD (ALL)'!C287</f>
        <v>44042</v>
      </c>
      <c r="C287" s="137" t="str">
        <f>'(B) FO'!H287</f>
        <v>N</v>
      </c>
      <c r="D287" s="137" t="str">
        <f>'(B) FO'!I287</f>
        <v>Y</v>
      </c>
      <c r="E287" s="137" t="str">
        <f>'(B) FO'!J287</f>
        <v>Y</v>
      </c>
      <c r="F287" s="137" t="str">
        <f>'(B) FO'!K287</f>
        <v>Y</v>
      </c>
      <c r="H287" s="137" t="str">
        <f>'(B) FO'!AM287</f>
        <v>Y</v>
      </c>
      <c r="I287" s="137" t="str">
        <f>'(B) FO'!AN287</f>
        <v>Y</v>
      </c>
      <c r="J287" s="137" t="str">
        <f>'(B) FO'!AO287</f>
        <v>Y</v>
      </c>
      <c r="K287" s="137" t="str">
        <f>'(B) FO'!AP287</f>
        <v>Y</v>
      </c>
      <c r="M287" s="137" t="str">
        <f>'(B) FO'!BS287</f>
        <v>N</v>
      </c>
      <c r="N287" s="137" t="str">
        <f>'(B) FO'!BT287</f>
        <v>Y</v>
      </c>
      <c r="O287" s="137" t="str">
        <f>'(B) FO'!BU287</f>
        <v>Y</v>
      </c>
      <c r="P287" s="137" t="str">
        <f>'(B) FO'!BV287</f>
        <v>N</v>
      </c>
      <c r="R287" s="137" t="str">
        <f>'(B) FO'!BC287</f>
        <v>N</v>
      </c>
      <c r="S287" s="137" t="str">
        <f>'(B) FO'!BD287</f>
        <v>Y</v>
      </c>
      <c r="T287" s="137" t="str">
        <f>'(B) FO'!BE287</f>
        <v>Y</v>
      </c>
      <c r="U287" s="137" t="str">
        <f>'(B) FO'!BF287</f>
        <v>N</v>
      </c>
      <c r="W287" s="137">
        <f>'(B) FO'!C287</f>
        <v>811.8</v>
      </c>
      <c r="X287" s="137">
        <f>'(B) FO'!X287</f>
        <v>0</v>
      </c>
      <c r="Y287" s="137">
        <f>'(B) FO'!AC287</f>
        <v>0</v>
      </c>
      <c r="Z287" s="137">
        <f>('(B) FO'!X287+'(B) FO'!AC287+'(B) FO'!C287)/3</f>
        <v>270.59999999999997</v>
      </c>
      <c r="AB287" s="137" t="str">
        <f>IF('(B) FO'!BN287&gt;MAX('(B) FO'!BO287:'(B) FO'!BR287),"Yes","")</f>
        <v/>
      </c>
      <c r="AC287" s="137" t="str">
        <f>IF('(B) FO'!AH287&gt;MAX('(B) FO'!AI287:'(B) FO'!AL287),"Yes","")</f>
        <v/>
      </c>
      <c r="AE287" s="137" t="str">
        <f>IF('(B) FO'!BN287&gt;(AVERAGE('(B) FO'!BO287:'(B) FO'!BR287)*2),"Yes","")</f>
        <v/>
      </c>
      <c r="AF287" s="137" t="str">
        <f>IF('(B) FO'!AH287&gt;(AVERAGE('(B) FO'!AI287:'(B) FO'!AL287)*2),"Yes","")</f>
        <v/>
      </c>
      <c r="AH287" s="137" t="str">
        <f>IF('(B) FO'!C287&gt;MAX('(B) FO'!D287:'(B) FO'!G287),"Yes","")</f>
        <v/>
      </c>
      <c r="AI287" s="137" t="str">
        <f>IF('(B) FO'!C287&lt;MIN('(B) FO'!D287:'(B) FO'!G287),"Yes","")</f>
        <v/>
      </c>
    </row>
    <row r="288" spans="1:35" x14ac:dyDescent="0.3">
      <c r="A288" s="137" t="str">
        <f>'FOD (ALL)'!B288</f>
        <v>NATIONALUM</v>
      </c>
      <c r="B288" s="146">
        <f>'FOD (ALL)'!C288</f>
        <v>43979</v>
      </c>
      <c r="C288" s="137" t="str">
        <f>'(B) FO'!H288</f>
        <v>N</v>
      </c>
      <c r="D288" s="137" t="str">
        <f>'(B) FO'!I288</f>
        <v>Y</v>
      </c>
      <c r="E288" s="137" t="str">
        <f>'(B) FO'!J288</f>
        <v>N</v>
      </c>
      <c r="F288" s="137" t="str">
        <f>'(B) FO'!K288</f>
        <v>Y</v>
      </c>
      <c r="H288" s="137" t="str">
        <f>'(B) FO'!AM288</f>
        <v>Y</v>
      </c>
      <c r="I288" s="137" t="str">
        <f>'(B) FO'!AN288</f>
        <v>N</v>
      </c>
      <c r="J288" s="137" t="str">
        <f>'(B) FO'!AO288</f>
        <v>N</v>
      </c>
      <c r="K288" s="137" t="str">
        <f>'(B) FO'!AP288</f>
        <v>N</v>
      </c>
      <c r="M288" s="137" t="str">
        <f>'(B) FO'!BS288</f>
        <v>Y</v>
      </c>
      <c r="N288" s="137" t="str">
        <f>'(B) FO'!BT288</f>
        <v>Y</v>
      </c>
      <c r="O288" s="137" t="str">
        <f>'(B) FO'!BU288</f>
        <v>N</v>
      </c>
      <c r="P288" s="137" t="str">
        <f>'(B) FO'!BV288</f>
        <v>N</v>
      </c>
      <c r="R288" s="137" t="str">
        <f>'(B) FO'!BC288</f>
        <v>Y</v>
      </c>
      <c r="S288" s="137" t="str">
        <f>'(B) FO'!BD288</f>
        <v>Y</v>
      </c>
      <c r="T288" s="137" t="str">
        <f>'(B) FO'!BE288</f>
        <v>N</v>
      </c>
      <c r="U288" s="137" t="str">
        <f>'(B) FO'!BF288</f>
        <v>N</v>
      </c>
      <c r="W288" s="137">
        <f>'(B) FO'!C288</f>
        <v>27</v>
      </c>
      <c r="X288" s="137">
        <f>'(B) FO'!X288</f>
        <v>28</v>
      </c>
      <c r="Y288" s="137">
        <f>'(B) FO'!AC288</f>
        <v>26.85</v>
      </c>
      <c r="Z288" s="137">
        <f>('(B) FO'!X288+'(B) FO'!AC288+'(B) FO'!C288)/3</f>
        <v>27.283333333333331</v>
      </c>
      <c r="AB288" s="137" t="str">
        <f>IF('(B) FO'!BN288&gt;MAX('(B) FO'!BO288:'(B) FO'!BR288),"Yes","")</f>
        <v/>
      </c>
      <c r="AC288" s="137" t="str">
        <f>IF('(B) FO'!AH288&gt;MAX('(B) FO'!AI288:'(B) FO'!AL288),"Yes","")</f>
        <v/>
      </c>
      <c r="AE288" s="137" t="str">
        <f>IF('(B) FO'!BN288&gt;(AVERAGE('(B) FO'!BO288:'(B) FO'!BR288)*2),"Yes","")</f>
        <v/>
      </c>
      <c r="AF288" s="137" t="str">
        <f>IF('(B) FO'!AH288&gt;(AVERAGE('(B) FO'!AI288:'(B) FO'!AL288)*2),"Yes","")</f>
        <v/>
      </c>
      <c r="AH288" s="137" t="str">
        <f>IF('(B) FO'!C288&gt;MAX('(B) FO'!D288:'(B) FO'!G288),"Yes","")</f>
        <v/>
      </c>
      <c r="AI288" s="137" t="str">
        <f>IF('(B) FO'!C288&lt;MIN('(B) FO'!D288:'(B) FO'!G288),"Yes","")</f>
        <v>Yes</v>
      </c>
    </row>
    <row r="289" spans="1:35" x14ac:dyDescent="0.3">
      <c r="A289" s="137" t="str">
        <f>'FOD (ALL)'!B289</f>
        <v>NATIONALUM</v>
      </c>
      <c r="B289" s="146">
        <f>'FOD (ALL)'!C289</f>
        <v>44007</v>
      </c>
      <c r="C289" s="137" t="str">
        <f>'(B) FO'!H289</f>
        <v>N</v>
      </c>
      <c r="D289" s="137" t="str">
        <f>'(B) FO'!I289</f>
        <v>Y</v>
      </c>
      <c r="E289" s="137" t="str">
        <f>'(B) FO'!J289</f>
        <v>N</v>
      </c>
      <c r="F289" s="137" t="str">
        <f>'(B) FO'!K289</f>
        <v>Y</v>
      </c>
      <c r="H289" s="137" t="str">
        <f>'(B) FO'!AM289</f>
        <v>Y</v>
      </c>
      <c r="I289" s="137" t="str">
        <f>'(B) FO'!AN289</f>
        <v>Y</v>
      </c>
      <c r="J289" s="137" t="str">
        <f>'(B) FO'!AO289</f>
        <v>Y</v>
      </c>
      <c r="K289" s="137" t="str">
        <f>'(B) FO'!AP289</f>
        <v>Y</v>
      </c>
      <c r="M289" s="137" t="str">
        <f>'(B) FO'!BS289</f>
        <v>Y</v>
      </c>
      <c r="N289" s="137" t="str">
        <f>'(B) FO'!BT289</f>
        <v>Y</v>
      </c>
      <c r="O289" s="137" t="str">
        <f>'(B) FO'!BU289</f>
        <v>Y</v>
      </c>
      <c r="P289" s="137" t="str">
        <f>'(B) FO'!BV289</f>
        <v>Y</v>
      </c>
      <c r="R289" s="137" t="str">
        <f>'(B) FO'!BC289</f>
        <v>Y</v>
      </c>
      <c r="S289" s="137" t="str">
        <f>'(B) FO'!BD289</f>
        <v>Y</v>
      </c>
      <c r="T289" s="137" t="str">
        <f>'(B) FO'!BE289</f>
        <v>Y</v>
      </c>
      <c r="U289" s="137" t="str">
        <f>'(B) FO'!BF289</f>
        <v>Y</v>
      </c>
      <c r="W289" s="137">
        <f>'(B) FO'!C289</f>
        <v>27</v>
      </c>
      <c r="X289" s="137">
        <f>'(B) FO'!X289</f>
        <v>27.9</v>
      </c>
      <c r="Y289" s="137">
        <f>'(B) FO'!AC289</f>
        <v>26.8</v>
      </c>
      <c r="Z289" s="137">
        <f>('(B) FO'!X289+'(B) FO'!AC289+'(B) FO'!C289)/3</f>
        <v>27.233333333333334</v>
      </c>
      <c r="AB289" s="137" t="str">
        <f>IF('(B) FO'!BN289&gt;MAX('(B) FO'!BO289:'(B) FO'!BR289),"Yes","")</f>
        <v>Yes</v>
      </c>
      <c r="AC289" s="137" t="str">
        <f>IF('(B) FO'!AH289&gt;MAX('(B) FO'!AI289:'(B) FO'!AL289),"Yes","")</f>
        <v>Yes</v>
      </c>
      <c r="AE289" s="137" t="str">
        <f>IF('(B) FO'!BN289&gt;(AVERAGE('(B) FO'!BO289:'(B) FO'!BR289)*2),"Yes","")</f>
        <v>Yes</v>
      </c>
      <c r="AF289" s="137" t="str">
        <f>IF('(B) FO'!AH289&gt;(AVERAGE('(B) FO'!AI289:'(B) FO'!AL289)*2),"Yes","")</f>
        <v>Yes</v>
      </c>
      <c r="AH289" s="137" t="str">
        <f>IF('(B) FO'!C289&gt;MAX('(B) FO'!D289:'(B) FO'!G289),"Yes","")</f>
        <v/>
      </c>
      <c r="AI289" s="137" t="str">
        <f>IF('(B) FO'!C289&lt;MIN('(B) FO'!D289:'(B) FO'!G289),"Yes","")</f>
        <v>Yes</v>
      </c>
    </row>
    <row r="290" spans="1:35" x14ac:dyDescent="0.3">
      <c r="A290" s="137" t="str">
        <f>'FOD (ALL)'!B290</f>
        <v>NATIONALUM</v>
      </c>
      <c r="B290" s="146">
        <f>'FOD (ALL)'!C290</f>
        <v>44042</v>
      </c>
      <c r="C290" s="137" t="str">
        <f>'(B) FO'!H290</f>
        <v>N</v>
      </c>
      <c r="D290" s="137" t="str">
        <f>'(B) FO'!I290</f>
        <v>Y</v>
      </c>
      <c r="E290" s="137" t="str">
        <f>'(B) FO'!J290</f>
        <v>N</v>
      </c>
      <c r="F290" s="137" t="str">
        <f>'(B) FO'!K290</f>
        <v>Y</v>
      </c>
      <c r="H290" s="137" t="str">
        <f>'(B) FO'!AM290</f>
        <v>Y</v>
      </c>
      <c r="I290" s="137" t="str">
        <f>'(B) FO'!AN290</f>
        <v>Y</v>
      </c>
      <c r="J290" s="137" t="str">
        <f>'(B) FO'!AO290</f>
        <v>Y</v>
      </c>
      <c r="K290" s="137" t="str">
        <f>'(B) FO'!AP290</f>
        <v>Y</v>
      </c>
      <c r="M290" s="137" t="str">
        <f>'(B) FO'!BS290</f>
        <v>Y</v>
      </c>
      <c r="N290" s="137" t="str">
        <f>'(B) FO'!BT290</f>
        <v>Y</v>
      </c>
      <c r="O290" s="137" t="str">
        <f>'(B) FO'!BU290</f>
        <v>Y</v>
      </c>
      <c r="P290" s="137" t="str">
        <f>'(B) FO'!BV290</f>
        <v>Y</v>
      </c>
      <c r="R290" s="137" t="str">
        <f>'(B) FO'!BC290</f>
        <v>Y</v>
      </c>
      <c r="S290" s="137" t="str">
        <f>'(B) FO'!BD290</f>
        <v>Y</v>
      </c>
      <c r="T290" s="137" t="str">
        <f>'(B) FO'!BE290</f>
        <v>Y</v>
      </c>
      <c r="U290" s="137" t="str">
        <f>'(B) FO'!BF290</f>
        <v>Y</v>
      </c>
      <c r="W290" s="137">
        <f>'(B) FO'!C290</f>
        <v>27.05</v>
      </c>
      <c r="X290" s="137">
        <f>'(B) FO'!X290</f>
        <v>27.05</v>
      </c>
      <c r="Y290" s="137">
        <f>'(B) FO'!AC290</f>
        <v>27.05</v>
      </c>
      <c r="Z290" s="137">
        <f>('(B) FO'!X290+'(B) FO'!AC290+'(B) FO'!C290)/3</f>
        <v>27.05</v>
      </c>
      <c r="AB290" s="137" t="str">
        <f>IF('(B) FO'!BN290&gt;MAX('(B) FO'!BO290:'(B) FO'!BR290),"Yes","")</f>
        <v>Yes</v>
      </c>
      <c r="AC290" s="137" t="str">
        <f>IF('(B) FO'!AH290&gt;MAX('(B) FO'!AI290:'(B) FO'!AL290),"Yes","")</f>
        <v>Yes</v>
      </c>
      <c r="AE290" s="137" t="str">
        <f>IF('(B) FO'!BN290&gt;(AVERAGE('(B) FO'!BO290:'(B) FO'!BR290)*2),"Yes","")</f>
        <v>Yes</v>
      </c>
      <c r="AF290" s="137" t="str">
        <f>IF('(B) FO'!AH290&gt;(AVERAGE('(B) FO'!AI290:'(B) FO'!AL290)*2),"Yes","")</f>
        <v/>
      </c>
      <c r="AH290" s="137" t="str">
        <f>IF('(B) FO'!C290&gt;MAX('(B) FO'!D290:'(B) FO'!G290),"Yes","")</f>
        <v/>
      </c>
      <c r="AI290" s="137" t="str">
        <f>IF('(B) FO'!C290&lt;MIN('(B) FO'!D290:'(B) FO'!G290),"Yes","")</f>
        <v>Yes</v>
      </c>
    </row>
    <row r="291" spans="1:35" x14ac:dyDescent="0.3">
      <c r="A291" s="137" t="str">
        <f>'FOD (ALL)'!B291</f>
        <v>NAUKRI</v>
      </c>
      <c r="B291" s="146">
        <f>'FOD (ALL)'!C291</f>
        <v>43979</v>
      </c>
      <c r="C291" s="137" t="str">
        <f>'(B) FO'!H291</f>
        <v>N</v>
      </c>
      <c r="D291" s="137" t="str">
        <f>'(B) FO'!I291</f>
        <v>Y</v>
      </c>
      <c r="E291" s="137" t="str">
        <f>'(B) FO'!J291</f>
        <v>N</v>
      </c>
      <c r="F291" s="137" t="str">
        <f>'(B) FO'!K291</f>
        <v>Y</v>
      </c>
      <c r="H291" s="137" t="str">
        <f>'(B) FO'!AM291</f>
        <v>N</v>
      </c>
      <c r="I291" s="137" t="str">
        <f>'(B) FO'!AN291</f>
        <v>N</v>
      </c>
      <c r="J291" s="137" t="str">
        <f>'(B) FO'!AO291</f>
        <v>N</v>
      </c>
      <c r="K291" s="137" t="str">
        <f>'(B) FO'!AP291</f>
        <v>Y</v>
      </c>
      <c r="M291" s="137" t="str">
        <f>'(B) FO'!BS291</f>
        <v>Y</v>
      </c>
      <c r="N291" s="137" t="str">
        <f>'(B) FO'!BT291</f>
        <v>N</v>
      </c>
      <c r="O291" s="137" t="str">
        <f>'(B) FO'!BU291</f>
        <v>N</v>
      </c>
      <c r="P291" s="137" t="str">
        <f>'(B) FO'!BV291</f>
        <v>Y</v>
      </c>
      <c r="R291" s="137" t="str">
        <f>'(B) FO'!BC291</f>
        <v>Y</v>
      </c>
      <c r="S291" s="137" t="str">
        <f>'(B) FO'!BD291</f>
        <v>N</v>
      </c>
      <c r="T291" s="137" t="str">
        <f>'(B) FO'!BE291</f>
        <v>N</v>
      </c>
      <c r="U291" s="137" t="str">
        <f>'(B) FO'!BF291</f>
        <v>Y</v>
      </c>
      <c r="W291" s="137">
        <f>'(B) FO'!C291</f>
        <v>2429.85</v>
      </c>
      <c r="X291" s="137">
        <f>'(B) FO'!X291</f>
        <v>2449.75</v>
      </c>
      <c r="Y291" s="137">
        <f>'(B) FO'!AC291</f>
        <v>2370.6999999999998</v>
      </c>
      <c r="Z291" s="137">
        <f>('(B) FO'!X291+'(B) FO'!AC291+'(B) FO'!C291)/3</f>
        <v>2416.7666666666664</v>
      </c>
      <c r="AB291" s="137" t="str">
        <f>IF('(B) FO'!BN291&gt;MAX('(B) FO'!BO291:'(B) FO'!BR291),"Yes","")</f>
        <v/>
      </c>
      <c r="AC291" s="137" t="str">
        <f>IF('(B) FO'!AH291&gt;MAX('(B) FO'!AI291:'(B) FO'!AL291),"Yes","")</f>
        <v/>
      </c>
      <c r="AE291" s="137" t="str">
        <f>IF('(B) FO'!BN291&gt;(AVERAGE('(B) FO'!BO291:'(B) FO'!BR291)*2),"Yes","")</f>
        <v/>
      </c>
      <c r="AF291" s="137" t="str">
        <f>IF('(B) FO'!AH291&gt;(AVERAGE('(B) FO'!AI291:'(B) FO'!AL291)*2),"Yes","")</f>
        <v/>
      </c>
      <c r="AH291" s="137" t="str">
        <f>IF('(B) FO'!C291&gt;MAX('(B) FO'!D291:'(B) FO'!G291),"Yes","")</f>
        <v/>
      </c>
      <c r="AI291" s="137" t="str">
        <f>IF('(B) FO'!C291&lt;MIN('(B) FO'!D291:'(B) FO'!G291),"Yes","")</f>
        <v/>
      </c>
    </row>
    <row r="292" spans="1:35" x14ac:dyDescent="0.3">
      <c r="A292" s="137" t="str">
        <f>'FOD (ALL)'!B292</f>
        <v>NAUKRI</v>
      </c>
      <c r="B292" s="146">
        <f>'FOD (ALL)'!C292</f>
        <v>44007</v>
      </c>
      <c r="C292" s="137" t="str">
        <f>'(B) FO'!H292</f>
        <v>N</v>
      </c>
      <c r="D292" s="137" t="str">
        <f>'(B) FO'!I292</f>
        <v>Y</v>
      </c>
      <c r="E292" s="137" t="str">
        <f>'(B) FO'!J292</f>
        <v>N</v>
      </c>
      <c r="F292" s="137" t="str">
        <f>'(B) FO'!K292</f>
        <v>Y</v>
      </c>
      <c r="H292" s="137" t="str">
        <f>'(B) FO'!AM292</f>
        <v>Y</v>
      </c>
      <c r="I292" s="137" t="str">
        <f>'(B) FO'!AN292</f>
        <v>Y</v>
      </c>
      <c r="J292" s="137" t="str">
        <f>'(B) FO'!AO292</f>
        <v>Y</v>
      </c>
      <c r="K292" s="137" t="str">
        <f>'(B) FO'!AP292</f>
        <v>Y</v>
      </c>
      <c r="M292" s="137" t="str">
        <f>'(B) FO'!BS292</f>
        <v>Y</v>
      </c>
      <c r="N292" s="137" t="str">
        <f>'(B) FO'!BT292</f>
        <v>N</v>
      </c>
      <c r="O292" s="137" t="str">
        <f>'(B) FO'!BU292</f>
        <v>Y</v>
      </c>
      <c r="P292" s="137" t="str">
        <f>'(B) FO'!BV292</f>
        <v>Y</v>
      </c>
      <c r="R292" s="137" t="str">
        <f>'(B) FO'!BC292</f>
        <v>Y</v>
      </c>
      <c r="S292" s="137" t="str">
        <f>'(B) FO'!BD292</f>
        <v>N</v>
      </c>
      <c r="T292" s="137" t="str">
        <f>'(B) FO'!BE292</f>
        <v>Y</v>
      </c>
      <c r="U292" s="137" t="str">
        <f>'(B) FO'!BF292</f>
        <v>Y</v>
      </c>
      <c r="W292" s="137">
        <f>'(B) FO'!C292</f>
        <v>2430.0500000000002</v>
      </c>
      <c r="X292" s="137">
        <f>'(B) FO'!X292</f>
        <v>2450</v>
      </c>
      <c r="Y292" s="137">
        <f>'(B) FO'!AC292</f>
        <v>2377.6</v>
      </c>
      <c r="Z292" s="137">
        <f>('(B) FO'!X292+'(B) FO'!AC292+'(B) FO'!C292)/3</f>
        <v>2419.2166666666667</v>
      </c>
      <c r="AB292" s="137" t="str">
        <f>IF('(B) FO'!BN292&gt;MAX('(B) FO'!BO292:'(B) FO'!BR292),"Yes","")</f>
        <v>Yes</v>
      </c>
      <c r="AC292" s="137" t="str">
        <f>IF('(B) FO'!AH292&gt;MAX('(B) FO'!AI292:'(B) FO'!AL292),"Yes","")</f>
        <v>Yes</v>
      </c>
      <c r="AE292" s="137" t="str">
        <f>IF('(B) FO'!BN292&gt;(AVERAGE('(B) FO'!BO292:'(B) FO'!BR292)*2),"Yes","")</f>
        <v>Yes</v>
      </c>
      <c r="AF292" s="137" t="str">
        <f>IF('(B) FO'!AH292&gt;(AVERAGE('(B) FO'!AI292:'(B) FO'!AL292)*2),"Yes","")</f>
        <v>Yes</v>
      </c>
      <c r="AH292" s="137" t="str">
        <f>IF('(B) FO'!C292&gt;MAX('(B) FO'!D292:'(B) FO'!G292),"Yes","")</f>
        <v/>
      </c>
      <c r="AI292" s="137" t="str">
        <f>IF('(B) FO'!C292&lt;MIN('(B) FO'!D292:'(B) FO'!G292),"Yes","")</f>
        <v/>
      </c>
    </row>
    <row r="293" spans="1:35" x14ac:dyDescent="0.3">
      <c r="A293" s="137" t="str">
        <f>'FOD (ALL)'!B293</f>
        <v>NAUKRI</v>
      </c>
      <c r="B293" s="146">
        <f>'FOD (ALL)'!C293</f>
        <v>44042</v>
      </c>
      <c r="C293" s="137" t="str">
        <f>'(B) FO'!H293</f>
        <v>N</v>
      </c>
      <c r="D293" s="137" t="str">
        <f>'(B) FO'!I293</f>
        <v>Y</v>
      </c>
      <c r="E293" s="137" t="str">
        <f>'(B) FO'!J293</f>
        <v>N</v>
      </c>
      <c r="F293" s="137" t="str">
        <f>'(B) FO'!K293</f>
        <v>Y</v>
      </c>
      <c r="H293" s="137" t="str">
        <f>'(B) FO'!AM293</f>
        <v>Y</v>
      </c>
      <c r="I293" s="137" t="str">
        <f>'(B) FO'!AN293</f>
        <v>Y</v>
      </c>
      <c r="J293" s="137" t="str">
        <f>'(B) FO'!AO293</f>
        <v>Y</v>
      </c>
      <c r="K293" s="137" t="str">
        <f>'(B) FO'!AP293</f>
        <v>Y</v>
      </c>
      <c r="M293" s="137" t="str">
        <f>'(B) FO'!BS293</f>
        <v>Y</v>
      </c>
      <c r="N293" s="137" t="str">
        <f>'(B) FO'!BT293</f>
        <v>Y</v>
      </c>
      <c r="O293" s="137" t="str">
        <f>'(B) FO'!BU293</f>
        <v>Y</v>
      </c>
      <c r="P293" s="137" t="str">
        <f>'(B) FO'!BV293</f>
        <v>Y</v>
      </c>
      <c r="R293" s="137" t="str">
        <f>'(B) FO'!BC293</f>
        <v>Y</v>
      </c>
      <c r="S293" s="137" t="str">
        <f>'(B) FO'!BD293</f>
        <v>Y</v>
      </c>
      <c r="T293" s="137" t="str">
        <f>'(B) FO'!BE293</f>
        <v>Y</v>
      </c>
      <c r="U293" s="137" t="str">
        <f>'(B) FO'!BF293</f>
        <v>Y</v>
      </c>
      <c r="W293" s="137">
        <f>'(B) FO'!C293</f>
        <v>2442.75</v>
      </c>
      <c r="X293" s="137">
        <f>'(B) FO'!X293</f>
        <v>0</v>
      </c>
      <c r="Y293" s="137">
        <f>'(B) FO'!AC293</f>
        <v>0</v>
      </c>
      <c r="Z293" s="137">
        <f>('(B) FO'!X293+'(B) FO'!AC293+'(B) FO'!C293)/3</f>
        <v>814.25</v>
      </c>
      <c r="AB293" s="137" t="str">
        <f>IF('(B) FO'!BN293&gt;MAX('(B) FO'!BO293:'(B) FO'!BR293),"Yes","")</f>
        <v/>
      </c>
      <c r="AC293" s="137" t="str">
        <f>IF('(B) FO'!AH293&gt;MAX('(B) FO'!AI293:'(B) FO'!AL293),"Yes","")</f>
        <v/>
      </c>
      <c r="AE293" s="137" t="str">
        <f>IF('(B) FO'!BN293&gt;(AVERAGE('(B) FO'!BO293:'(B) FO'!BR293)*2),"Yes","")</f>
        <v/>
      </c>
      <c r="AF293" s="137" t="str">
        <f>IF('(B) FO'!AH293&gt;(AVERAGE('(B) FO'!AI293:'(B) FO'!AL293)*2),"Yes","")</f>
        <v/>
      </c>
      <c r="AH293" s="137" t="str">
        <f>IF('(B) FO'!C293&gt;MAX('(B) FO'!D293:'(B) FO'!G293),"Yes","")</f>
        <v/>
      </c>
      <c r="AI293" s="137" t="str">
        <f>IF('(B) FO'!C293&lt;MIN('(B) FO'!D293:'(B) FO'!G293),"Yes","")</f>
        <v/>
      </c>
    </row>
    <row r="294" spans="1:35" x14ac:dyDescent="0.3">
      <c r="A294" s="137" t="str">
        <f>'FOD (ALL)'!B294</f>
        <v>NCC</v>
      </c>
      <c r="B294" s="146">
        <f>'FOD (ALL)'!C294</f>
        <v>43979</v>
      </c>
      <c r="C294" s="137" t="str">
        <f>'(B) FO'!H294</f>
        <v>N</v>
      </c>
      <c r="D294" s="137" t="str">
        <f>'(B) FO'!I294</f>
        <v>N</v>
      </c>
      <c r="E294" s="137" t="str">
        <f>'(B) FO'!J294</f>
        <v>Y</v>
      </c>
      <c r="F294" s="137" t="str">
        <f>'(B) FO'!K294</f>
        <v>N</v>
      </c>
      <c r="H294" s="137" t="str">
        <f>'(B) FO'!AM294</f>
        <v>N</v>
      </c>
      <c r="I294" s="137" t="str">
        <f>'(B) FO'!AN294</f>
        <v>N</v>
      </c>
      <c r="J294" s="137" t="str">
        <f>'(B) FO'!AO294</f>
        <v>Y</v>
      </c>
      <c r="K294" s="137" t="str">
        <f>'(B) FO'!AP294</f>
        <v>Y</v>
      </c>
      <c r="M294" s="137" t="str">
        <f>'(B) FO'!BS294</f>
        <v>Y</v>
      </c>
      <c r="N294" s="137" t="str">
        <f>'(B) FO'!BT294</f>
        <v>Y</v>
      </c>
      <c r="O294" s="137" t="str">
        <f>'(B) FO'!BU294</f>
        <v>N</v>
      </c>
      <c r="P294" s="137" t="str">
        <f>'(B) FO'!BV294</f>
        <v>N</v>
      </c>
      <c r="R294" s="137" t="str">
        <f>'(B) FO'!BC294</f>
        <v>Y</v>
      </c>
      <c r="S294" s="137" t="str">
        <f>'(B) FO'!BD294</f>
        <v>Y</v>
      </c>
      <c r="T294" s="137" t="str">
        <f>'(B) FO'!BE294</f>
        <v>N</v>
      </c>
      <c r="U294" s="137" t="str">
        <f>'(B) FO'!BF294</f>
        <v>N</v>
      </c>
      <c r="W294" s="137">
        <f>'(B) FO'!C294</f>
        <v>21</v>
      </c>
      <c r="X294" s="137">
        <f>'(B) FO'!X294</f>
        <v>21.65</v>
      </c>
      <c r="Y294" s="137">
        <f>'(B) FO'!AC294</f>
        <v>20.75</v>
      </c>
      <c r="Z294" s="137">
        <f>('(B) FO'!X294+'(B) FO'!AC294+'(B) FO'!C294)/3</f>
        <v>21.133333333333333</v>
      </c>
      <c r="AB294" s="137" t="str">
        <f>IF('(B) FO'!BN294&gt;MAX('(B) FO'!BO294:'(B) FO'!BR294),"Yes","")</f>
        <v/>
      </c>
      <c r="AC294" s="137" t="str">
        <f>IF('(B) FO'!AH294&gt;MAX('(B) FO'!AI294:'(B) FO'!AL294),"Yes","")</f>
        <v/>
      </c>
      <c r="AE294" s="137" t="str">
        <f>IF('(B) FO'!BN294&gt;(AVERAGE('(B) FO'!BO294:'(B) FO'!BR294)*2),"Yes","")</f>
        <v/>
      </c>
      <c r="AF294" s="137" t="str">
        <f>IF('(B) FO'!AH294&gt;(AVERAGE('(B) FO'!AI294:'(B) FO'!AL294)*2),"Yes","")</f>
        <v/>
      </c>
      <c r="AH294" s="137" t="str">
        <f>IF('(B) FO'!C294&gt;MAX('(B) FO'!D294:'(B) FO'!G294),"Yes","")</f>
        <v/>
      </c>
      <c r="AI294" s="137" t="str">
        <f>IF('(B) FO'!C294&lt;MIN('(B) FO'!D294:'(B) FO'!G294),"Yes","")</f>
        <v>Yes</v>
      </c>
    </row>
    <row r="295" spans="1:35" x14ac:dyDescent="0.3">
      <c r="A295" s="137" t="str">
        <f>'FOD (ALL)'!B295</f>
        <v>NCC</v>
      </c>
      <c r="B295" s="146">
        <f>'FOD (ALL)'!C295</f>
        <v>44007</v>
      </c>
      <c r="C295" s="137" t="str">
        <f>'(B) FO'!H295</f>
        <v>N</v>
      </c>
      <c r="D295" s="137" t="str">
        <f>'(B) FO'!I295</f>
        <v>N</v>
      </c>
      <c r="E295" s="137" t="str">
        <f>'(B) FO'!J295</f>
        <v>Y</v>
      </c>
      <c r="F295" s="137" t="str">
        <f>'(B) FO'!K295</f>
        <v>N</v>
      </c>
      <c r="H295" s="137" t="str">
        <f>'(B) FO'!AM295</f>
        <v>Y</v>
      </c>
      <c r="I295" s="137" t="str">
        <f>'(B) FO'!AN295</f>
        <v>Y</v>
      </c>
      <c r="J295" s="137" t="str">
        <f>'(B) FO'!AO295</f>
        <v>Y</v>
      </c>
      <c r="K295" s="137" t="str">
        <f>'(B) FO'!AP295</f>
        <v>Y</v>
      </c>
      <c r="M295" s="137" t="str">
        <f>'(B) FO'!BS295</f>
        <v>Y</v>
      </c>
      <c r="N295" s="137" t="str">
        <f>'(B) FO'!BT295</f>
        <v>Y</v>
      </c>
      <c r="O295" s="137" t="str">
        <f>'(B) FO'!BU295</f>
        <v>Y</v>
      </c>
      <c r="P295" s="137" t="str">
        <f>'(B) FO'!BV295</f>
        <v>Y</v>
      </c>
      <c r="R295" s="137" t="str">
        <f>'(B) FO'!BC295</f>
        <v>Y</v>
      </c>
      <c r="S295" s="137" t="str">
        <f>'(B) FO'!BD295</f>
        <v>Y</v>
      </c>
      <c r="T295" s="137" t="str">
        <f>'(B) FO'!BE295</f>
        <v>Y</v>
      </c>
      <c r="U295" s="137" t="str">
        <f>'(B) FO'!BF295</f>
        <v>Y</v>
      </c>
      <c r="W295" s="137">
        <f>'(B) FO'!C295</f>
        <v>21.05</v>
      </c>
      <c r="X295" s="137">
        <f>'(B) FO'!X295</f>
        <v>21.7</v>
      </c>
      <c r="Y295" s="137">
        <f>'(B) FO'!AC295</f>
        <v>20.8</v>
      </c>
      <c r="Z295" s="137">
        <f>('(B) FO'!X295+'(B) FO'!AC295+'(B) FO'!C295)/3</f>
        <v>21.183333333333334</v>
      </c>
      <c r="AB295" s="137" t="str">
        <f>IF('(B) FO'!BN295&gt;MAX('(B) FO'!BO295:'(B) FO'!BR295),"Yes","")</f>
        <v>Yes</v>
      </c>
      <c r="AC295" s="137" t="str">
        <f>IF('(B) FO'!AH295&gt;MAX('(B) FO'!AI295:'(B) FO'!AL295),"Yes","")</f>
        <v>Yes</v>
      </c>
      <c r="AE295" s="137" t="str">
        <f>IF('(B) FO'!BN295&gt;(AVERAGE('(B) FO'!BO295:'(B) FO'!BR295)*2),"Yes","")</f>
        <v>Yes</v>
      </c>
      <c r="AF295" s="137" t="str">
        <f>IF('(B) FO'!AH295&gt;(AVERAGE('(B) FO'!AI295:'(B) FO'!AL295)*2),"Yes","")</f>
        <v>Yes</v>
      </c>
      <c r="AH295" s="137" t="str">
        <f>IF('(B) FO'!C295&gt;MAX('(B) FO'!D295:'(B) FO'!G295),"Yes","")</f>
        <v/>
      </c>
      <c r="AI295" s="137" t="str">
        <f>IF('(B) FO'!C295&lt;MIN('(B) FO'!D295:'(B) FO'!G295),"Yes","")</f>
        <v>Yes</v>
      </c>
    </row>
    <row r="296" spans="1:35" x14ac:dyDescent="0.3">
      <c r="A296" s="137" t="str">
        <f>'FOD (ALL)'!B296</f>
        <v>NCC</v>
      </c>
      <c r="B296" s="146">
        <f>'FOD (ALL)'!C296</f>
        <v>44042</v>
      </c>
      <c r="C296" s="137" t="str">
        <f>'(B) FO'!H296</f>
        <v>N</v>
      </c>
      <c r="D296" s="137" t="str">
        <f>'(B) FO'!I296</f>
        <v>N</v>
      </c>
      <c r="E296" s="137" t="str">
        <f>'(B) FO'!J296</f>
        <v>Y</v>
      </c>
      <c r="F296" s="137" t="str">
        <f>'(B) FO'!K296</f>
        <v>N</v>
      </c>
      <c r="H296" s="137" t="str">
        <f>'(B) FO'!AM296</f>
        <v>Y</v>
      </c>
      <c r="I296" s="137" t="str">
        <f>'(B) FO'!AN296</f>
        <v>Y</v>
      </c>
      <c r="J296" s="137" t="str">
        <f>'(B) FO'!AO296</f>
        <v>Y</v>
      </c>
      <c r="K296" s="137" t="str">
        <f>'(B) FO'!AP296</f>
        <v>Y</v>
      </c>
      <c r="M296" s="137" t="str">
        <f>'(B) FO'!BS296</f>
        <v>Y</v>
      </c>
      <c r="N296" s="137" t="str">
        <f>'(B) FO'!BT296</f>
        <v>N</v>
      </c>
      <c r="O296" s="137" t="str">
        <f>'(B) FO'!BU296</f>
        <v>Y</v>
      </c>
      <c r="P296" s="137" t="str">
        <f>'(B) FO'!BV296</f>
        <v>N</v>
      </c>
      <c r="R296" s="137" t="str">
        <f>'(B) FO'!BC296</f>
        <v>Y</v>
      </c>
      <c r="S296" s="137" t="str">
        <f>'(B) FO'!BD296</f>
        <v>N</v>
      </c>
      <c r="T296" s="137" t="str">
        <f>'(B) FO'!BE296</f>
        <v>Y</v>
      </c>
      <c r="U296" s="137" t="str">
        <f>'(B) FO'!BF296</f>
        <v>N</v>
      </c>
      <c r="W296" s="137">
        <f>'(B) FO'!C296</f>
        <v>21.1</v>
      </c>
      <c r="X296" s="137">
        <f>'(B) FO'!X296</f>
        <v>21.75</v>
      </c>
      <c r="Y296" s="137">
        <f>'(B) FO'!AC296</f>
        <v>21.1</v>
      </c>
      <c r="Z296" s="137">
        <f>('(B) FO'!X296+'(B) FO'!AC296+'(B) FO'!C296)/3</f>
        <v>21.316666666666666</v>
      </c>
      <c r="AB296" s="137" t="str">
        <f>IF('(B) FO'!BN296&gt;MAX('(B) FO'!BO296:'(B) FO'!BR296),"Yes","")</f>
        <v/>
      </c>
      <c r="AC296" s="137" t="str">
        <f>IF('(B) FO'!AH296&gt;MAX('(B) FO'!AI296:'(B) FO'!AL296),"Yes","")</f>
        <v>Yes</v>
      </c>
      <c r="AE296" s="137" t="str">
        <f>IF('(B) FO'!BN296&gt;(AVERAGE('(B) FO'!BO296:'(B) FO'!BR296)*2),"Yes","")</f>
        <v>Yes</v>
      </c>
      <c r="AF296" s="137" t="str">
        <f>IF('(B) FO'!AH296&gt;(AVERAGE('(B) FO'!AI296:'(B) FO'!AL296)*2),"Yes","")</f>
        <v/>
      </c>
      <c r="AH296" s="137" t="str">
        <f>IF('(B) FO'!C296&gt;MAX('(B) FO'!D296:'(B) FO'!G296),"Yes","")</f>
        <v/>
      </c>
      <c r="AI296" s="137" t="str">
        <f>IF('(B) FO'!C296&lt;MIN('(B) FO'!D296:'(B) FO'!G296),"Yes","")</f>
        <v>Yes</v>
      </c>
    </row>
    <row r="297" spans="1:35" x14ac:dyDescent="0.3">
      <c r="A297" s="137" t="str">
        <f>'FOD (ALL)'!B297</f>
        <v>NESTLEIND</v>
      </c>
      <c r="B297" s="146">
        <f>'FOD (ALL)'!C297</f>
        <v>43979</v>
      </c>
      <c r="C297" s="137" t="str">
        <f>'(B) FO'!H297</f>
        <v>N</v>
      </c>
      <c r="D297" s="137" t="str">
        <f>'(B) FO'!I297</f>
        <v>N</v>
      </c>
      <c r="E297" s="137" t="str">
        <f>'(B) FO'!J297</f>
        <v>Y</v>
      </c>
      <c r="F297" s="137" t="str">
        <f>'(B) FO'!K297</f>
        <v>N</v>
      </c>
      <c r="H297" s="137" t="str">
        <f>'(B) FO'!AM297</f>
        <v>N</v>
      </c>
      <c r="I297" s="137" t="str">
        <f>'(B) FO'!AN297</f>
        <v>N</v>
      </c>
      <c r="J297" s="137" t="str">
        <f>'(B) FO'!AO297</f>
        <v>Y</v>
      </c>
      <c r="K297" s="137" t="str">
        <f>'(B) FO'!AP297</f>
        <v>Y</v>
      </c>
      <c r="M297" s="137" t="str">
        <f>'(B) FO'!BS297</f>
        <v>Y</v>
      </c>
      <c r="N297" s="137" t="str">
        <f>'(B) FO'!BT297</f>
        <v>N</v>
      </c>
      <c r="O297" s="137" t="str">
        <f>'(B) FO'!BU297</f>
        <v>Y</v>
      </c>
      <c r="P297" s="137" t="str">
        <f>'(B) FO'!BV297</f>
        <v>Y</v>
      </c>
      <c r="R297" s="137" t="str">
        <f>'(B) FO'!BC297</f>
        <v>Y</v>
      </c>
      <c r="S297" s="137" t="str">
        <f>'(B) FO'!BD297</f>
        <v>N</v>
      </c>
      <c r="T297" s="137" t="str">
        <f>'(B) FO'!BE297</f>
        <v>Y</v>
      </c>
      <c r="U297" s="137" t="str">
        <f>'(B) FO'!BF297</f>
        <v>Y</v>
      </c>
      <c r="W297" s="137">
        <f>'(B) FO'!C297</f>
        <v>16222.1</v>
      </c>
      <c r="X297" s="137">
        <f>'(B) FO'!X297</f>
        <v>16451</v>
      </c>
      <c r="Y297" s="137">
        <f>'(B) FO'!AC297</f>
        <v>16111.05</v>
      </c>
      <c r="Z297" s="137">
        <f>('(B) FO'!X297+'(B) FO'!AC297+'(B) FO'!C297)/3</f>
        <v>16261.383333333333</v>
      </c>
      <c r="AB297" s="137" t="str">
        <f>IF('(B) FO'!BN297&gt;MAX('(B) FO'!BO297:'(B) FO'!BR297),"Yes","")</f>
        <v/>
      </c>
      <c r="AC297" s="137" t="str">
        <f>IF('(B) FO'!AH297&gt;MAX('(B) FO'!AI297:'(B) FO'!AL297),"Yes","")</f>
        <v/>
      </c>
      <c r="AE297" s="137" t="str">
        <f>IF('(B) FO'!BN297&gt;(AVERAGE('(B) FO'!BO297:'(B) FO'!BR297)*2),"Yes","")</f>
        <v/>
      </c>
      <c r="AF297" s="137" t="str">
        <f>IF('(B) FO'!AH297&gt;(AVERAGE('(B) FO'!AI297:'(B) FO'!AL297)*2),"Yes","")</f>
        <v/>
      </c>
      <c r="AH297" s="137" t="str">
        <f>IF('(B) FO'!C297&gt;MAX('(B) FO'!D297:'(B) FO'!G297),"Yes","")</f>
        <v/>
      </c>
      <c r="AI297" s="137" t="str">
        <f>IF('(B) FO'!C297&lt;MIN('(B) FO'!D297:'(B) FO'!G297),"Yes","")</f>
        <v/>
      </c>
    </row>
    <row r="298" spans="1:35" x14ac:dyDescent="0.3">
      <c r="A298" s="137" t="str">
        <f>'FOD (ALL)'!B298</f>
        <v>NESTLEIND</v>
      </c>
      <c r="B298" s="146">
        <f>'FOD (ALL)'!C298</f>
        <v>44007</v>
      </c>
      <c r="C298" s="137" t="str">
        <f>'(B) FO'!H298</f>
        <v>N</v>
      </c>
      <c r="D298" s="137" t="str">
        <f>'(B) FO'!I298</f>
        <v>N</v>
      </c>
      <c r="E298" s="137" t="str">
        <f>'(B) FO'!J298</f>
        <v>Y</v>
      </c>
      <c r="F298" s="137" t="str">
        <f>'(B) FO'!K298</f>
        <v>N</v>
      </c>
      <c r="H298" s="137" t="str">
        <f>'(B) FO'!AM298</f>
        <v>Y</v>
      </c>
      <c r="I298" s="137" t="str">
        <f>'(B) FO'!AN298</f>
        <v>Y</v>
      </c>
      <c r="J298" s="137" t="str">
        <f>'(B) FO'!AO298</f>
        <v>Y</v>
      </c>
      <c r="K298" s="137" t="str">
        <f>'(B) FO'!AP298</f>
        <v>Y</v>
      </c>
      <c r="M298" s="137" t="str">
        <f>'(B) FO'!BS298</f>
        <v>Y</v>
      </c>
      <c r="N298" s="137" t="str">
        <f>'(B) FO'!BT298</f>
        <v>Y</v>
      </c>
      <c r="O298" s="137" t="str">
        <f>'(B) FO'!BU298</f>
        <v>Y</v>
      </c>
      <c r="P298" s="137" t="str">
        <f>'(B) FO'!BV298</f>
        <v>Y</v>
      </c>
      <c r="R298" s="137" t="str">
        <f>'(B) FO'!BC298</f>
        <v>Y</v>
      </c>
      <c r="S298" s="137" t="str">
        <f>'(B) FO'!BD298</f>
        <v>Y</v>
      </c>
      <c r="T298" s="137" t="str">
        <f>'(B) FO'!BE298</f>
        <v>Y</v>
      </c>
      <c r="U298" s="137" t="str">
        <f>'(B) FO'!BF298</f>
        <v>Y</v>
      </c>
      <c r="W298" s="137">
        <f>'(B) FO'!C298</f>
        <v>16191.8</v>
      </c>
      <c r="X298" s="137">
        <f>'(B) FO'!X298</f>
        <v>16339.25</v>
      </c>
      <c r="Y298" s="137">
        <f>'(B) FO'!AC298</f>
        <v>16123.45</v>
      </c>
      <c r="Z298" s="137">
        <f>('(B) FO'!X298+'(B) FO'!AC298+'(B) FO'!C298)/3</f>
        <v>16218.166666666666</v>
      </c>
      <c r="AB298" s="137" t="str">
        <f>IF('(B) FO'!BN298&gt;MAX('(B) FO'!BO298:'(B) FO'!BR298),"Yes","")</f>
        <v>Yes</v>
      </c>
      <c r="AC298" s="137" t="str">
        <f>IF('(B) FO'!AH298&gt;MAX('(B) FO'!AI298:'(B) FO'!AL298),"Yes","")</f>
        <v>Yes</v>
      </c>
      <c r="AE298" s="137" t="str">
        <f>IF('(B) FO'!BN298&gt;(AVERAGE('(B) FO'!BO298:'(B) FO'!BR298)*2),"Yes","")</f>
        <v>Yes</v>
      </c>
      <c r="AF298" s="137" t="str">
        <f>IF('(B) FO'!AH298&gt;(AVERAGE('(B) FO'!AI298:'(B) FO'!AL298)*2),"Yes","")</f>
        <v>Yes</v>
      </c>
      <c r="AH298" s="137" t="str">
        <f>IF('(B) FO'!C298&gt;MAX('(B) FO'!D298:'(B) FO'!G298),"Yes","")</f>
        <v/>
      </c>
      <c r="AI298" s="137" t="str">
        <f>IF('(B) FO'!C298&lt;MIN('(B) FO'!D298:'(B) FO'!G298),"Yes","")</f>
        <v>Yes</v>
      </c>
    </row>
    <row r="299" spans="1:35" x14ac:dyDescent="0.3">
      <c r="A299" s="137" t="str">
        <f>'FOD (ALL)'!B299</f>
        <v>NESTLEIND</v>
      </c>
      <c r="B299" s="146">
        <f>'FOD (ALL)'!C299</f>
        <v>44042</v>
      </c>
      <c r="C299" s="137" t="str">
        <f>'(B) FO'!H299</f>
        <v>N</v>
      </c>
      <c r="D299" s="137" t="str">
        <f>'(B) FO'!I299</f>
        <v>N</v>
      </c>
      <c r="E299" s="137" t="str">
        <f>'(B) FO'!J299</f>
        <v>Y</v>
      </c>
      <c r="F299" s="137" t="str">
        <f>'(B) FO'!K299</f>
        <v>N</v>
      </c>
      <c r="H299" s="137" t="str">
        <f>'(B) FO'!AM299</f>
        <v>Y</v>
      </c>
      <c r="I299" s="137" t="str">
        <f>'(B) FO'!AN299</f>
        <v>Y</v>
      </c>
      <c r="J299" s="137" t="str">
        <f>'(B) FO'!AO299</f>
        <v>Y</v>
      </c>
      <c r="K299" s="137" t="str">
        <f>'(B) FO'!AP299</f>
        <v>Y</v>
      </c>
      <c r="M299" s="137" t="str">
        <f>'(B) FO'!BS299</f>
        <v>Y</v>
      </c>
      <c r="N299" s="137" t="str">
        <f>'(B) FO'!BT299</f>
        <v>Y</v>
      </c>
      <c r="O299" s="137" t="str">
        <f>'(B) FO'!BU299</f>
        <v>Y</v>
      </c>
      <c r="P299" s="137" t="str">
        <f>'(B) FO'!BV299</f>
        <v>N</v>
      </c>
      <c r="R299" s="137" t="str">
        <f>'(B) FO'!BC299</f>
        <v>Y</v>
      </c>
      <c r="S299" s="137" t="str">
        <f>'(B) FO'!BD299</f>
        <v>Y</v>
      </c>
      <c r="T299" s="137" t="str">
        <f>'(B) FO'!BE299</f>
        <v>Y</v>
      </c>
      <c r="U299" s="137" t="str">
        <f>'(B) FO'!BF299</f>
        <v>N</v>
      </c>
      <c r="W299" s="137">
        <f>'(B) FO'!C299</f>
        <v>16346.1</v>
      </c>
      <c r="X299" s="137">
        <f>'(B) FO'!X299</f>
        <v>16555</v>
      </c>
      <c r="Y299" s="137">
        <f>'(B) FO'!AC299</f>
        <v>16201</v>
      </c>
      <c r="Z299" s="137">
        <f>('(B) FO'!X299+'(B) FO'!AC299+'(B) FO'!C299)/3</f>
        <v>16367.366666666667</v>
      </c>
      <c r="AB299" s="137" t="str">
        <f>IF('(B) FO'!BN299&gt;MAX('(B) FO'!BO299:'(B) FO'!BR299),"Yes","")</f>
        <v>Yes</v>
      </c>
      <c r="AC299" s="137" t="str">
        <f>IF('(B) FO'!AH299&gt;MAX('(B) FO'!AI299:'(B) FO'!AL299),"Yes","")</f>
        <v>Yes</v>
      </c>
      <c r="AE299" s="137" t="str">
        <f>IF('(B) FO'!BN299&gt;(AVERAGE('(B) FO'!BO299:'(B) FO'!BR299)*2),"Yes","")</f>
        <v>Yes</v>
      </c>
      <c r="AF299" s="137" t="str">
        <f>IF('(B) FO'!AH299&gt;(AVERAGE('(B) FO'!AI299:'(B) FO'!AL299)*2),"Yes","")</f>
        <v>Yes</v>
      </c>
      <c r="AH299" s="137" t="str">
        <f>IF('(B) FO'!C299&gt;MAX('(B) FO'!D299:'(B) FO'!G299),"Yes","")</f>
        <v/>
      </c>
      <c r="AI299" s="137" t="str">
        <f>IF('(B) FO'!C299&lt;MIN('(B) FO'!D299:'(B) FO'!G299),"Yes","")</f>
        <v/>
      </c>
    </row>
    <row r="300" spans="1:35" x14ac:dyDescent="0.3">
      <c r="A300" s="137" t="str">
        <f>'FOD (ALL)'!B300</f>
        <v>NIFTY</v>
      </c>
      <c r="B300" s="146">
        <f>'FOD (ALL)'!C300</f>
        <v>43979</v>
      </c>
      <c r="C300" s="137" t="str">
        <f>'(B) FO'!H300</f>
        <v>N</v>
      </c>
      <c r="D300" s="137" t="str">
        <f>'(B) FO'!I300</f>
        <v>Y</v>
      </c>
      <c r="E300" s="137" t="str">
        <f>'(B) FO'!J300</f>
        <v>Y</v>
      </c>
      <c r="F300" s="137" t="str">
        <f>'(B) FO'!K300</f>
        <v>Y</v>
      </c>
      <c r="H300" s="137" t="str">
        <f>'(B) FO'!AM300</f>
        <v>N</v>
      </c>
      <c r="I300" s="137" t="str">
        <f>'(B) FO'!AN300</f>
        <v>N</v>
      </c>
      <c r="J300" s="137" t="str">
        <f>'(B) FO'!AO300</f>
        <v>N</v>
      </c>
      <c r="K300" s="137" t="str">
        <f>'(B) FO'!AP300</f>
        <v>Y</v>
      </c>
      <c r="M300" s="137" t="str">
        <f>'(B) FO'!BS300</f>
        <v>Y</v>
      </c>
      <c r="N300" s="137" t="str">
        <f>'(B) FO'!BT300</f>
        <v>N</v>
      </c>
      <c r="O300" s="137" t="str">
        <f>'(B) FO'!BU300</f>
        <v>N</v>
      </c>
      <c r="P300" s="137" t="str">
        <f>'(B) FO'!BV300</f>
        <v>Y</v>
      </c>
      <c r="R300" s="137" t="str">
        <f>'(B) FO'!BC300</f>
        <v>Y</v>
      </c>
      <c r="S300" s="137" t="str">
        <f>'(B) FO'!BD300</f>
        <v>N</v>
      </c>
      <c r="T300" s="137" t="str">
        <f>'(B) FO'!BE300</f>
        <v>N</v>
      </c>
      <c r="U300" s="137" t="str">
        <f>'(B) FO'!BF300</f>
        <v>Y</v>
      </c>
      <c r="W300" s="137">
        <f>'(B) FO'!C300</f>
        <v>9027.7999999999993</v>
      </c>
      <c r="X300" s="137">
        <f>'(B) FO'!X300</f>
        <v>9123.6</v>
      </c>
      <c r="Y300" s="137">
        <f>'(B) FO'!AC300</f>
        <v>8940</v>
      </c>
      <c r="Z300" s="137">
        <f>('(B) FO'!X300+'(B) FO'!AC300+'(B) FO'!C300)/3</f>
        <v>9030.4666666666653</v>
      </c>
      <c r="AB300" s="137" t="str">
        <f>IF('(B) FO'!BN300&gt;MAX('(B) FO'!BO300:'(B) FO'!BR300),"Yes","")</f>
        <v/>
      </c>
      <c r="AC300" s="137" t="str">
        <f>IF('(B) FO'!AH300&gt;MAX('(B) FO'!AI300:'(B) FO'!AL300),"Yes","")</f>
        <v/>
      </c>
      <c r="AE300" s="137" t="str">
        <f>IF('(B) FO'!BN300&gt;(AVERAGE('(B) FO'!BO300:'(B) FO'!BR300)*2),"Yes","")</f>
        <v/>
      </c>
      <c r="AF300" s="137" t="str">
        <f>IF('(B) FO'!AH300&gt;(AVERAGE('(B) FO'!AI300:'(B) FO'!AL300)*2),"Yes","")</f>
        <v/>
      </c>
      <c r="AH300" s="137" t="str">
        <f>IF('(B) FO'!C300&gt;MAX('(B) FO'!D300:'(B) FO'!G300),"Yes","")</f>
        <v/>
      </c>
      <c r="AI300" s="137" t="str">
        <f>IF('(B) FO'!C300&lt;MIN('(B) FO'!D300:'(B) FO'!G300),"Yes","")</f>
        <v/>
      </c>
    </row>
    <row r="301" spans="1:35" x14ac:dyDescent="0.3">
      <c r="A301" s="137" t="str">
        <f>'FOD (ALL)'!B301</f>
        <v>NIFTY</v>
      </c>
      <c r="B301" s="146">
        <f>'FOD (ALL)'!C301</f>
        <v>44007</v>
      </c>
      <c r="C301" s="137" t="str">
        <f>'(B) FO'!H301</f>
        <v>N</v>
      </c>
      <c r="D301" s="137" t="str">
        <f>'(B) FO'!I301</f>
        <v>Y</v>
      </c>
      <c r="E301" s="137" t="str">
        <f>'(B) FO'!J301</f>
        <v>Y</v>
      </c>
      <c r="F301" s="137" t="str">
        <f>'(B) FO'!K301</f>
        <v>Y</v>
      </c>
      <c r="H301" s="137" t="str">
        <f>'(B) FO'!AM301</f>
        <v>Y</v>
      </c>
      <c r="I301" s="137" t="str">
        <f>'(B) FO'!AN301</f>
        <v>Y</v>
      </c>
      <c r="J301" s="137" t="str">
        <f>'(B) FO'!AO301</f>
        <v>Y</v>
      </c>
      <c r="K301" s="137" t="str">
        <f>'(B) FO'!AP301</f>
        <v>Y</v>
      </c>
      <c r="M301" s="137" t="str">
        <f>'(B) FO'!BS301</f>
        <v>Y</v>
      </c>
      <c r="N301" s="137" t="str">
        <f>'(B) FO'!BT301</f>
        <v>N</v>
      </c>
      <c r="O301" s="137" t="str">
        <f>'(B) FO'!BU301</f>
        <v>Y</v>
      </c>
      <c r="P301" s="137" t="str">
        <f>'(B) FO'!BV301</f>
        <v>N</v>
      </c>
      <c r="R301" s="137" t="str">
        <f>'(B) FO'!BC301</f>
        <v>Y</v>
      </c>
      <c r="S301" s="137" t="str">
        <f>'(B) FO'!BD301</f>
        <v>N</v>
      </c>
      <c r="T301" s="137" t="str">
        <f>'(B) FO'!BE301</f>
        <v>Y</v>
      </c>
      <c r="U301" s="137" t="str">
        <f>'(B) FO'!BF301</f>
        <v>N</v>
      </c>
      <c r="W301" s="137">
        <f>'(B) FO'!C301</f>
        <v>9026.5499999999993</v>
      </c>
      <c r="X301" s="137">
        <f>'(B) FO'!X301</f>
        <v>9124.25</v>
      </c>
      <c r="Y301" s="137">
        <f>'(B) FO'!AC301</f>
        <v>8942.2999999999993</v>
      </c>
      <c r="Z301" s="137">
        <f>('(B) FO'!X301+'(B) FO'!AC301+'(B) FO'!C301)/3</f>
        <v>9031.0333333333328</v>
      </c>
      <c r="AB301" s="137" t="str">
        <f>IF('(B) FO'!BN301&gt;MAX('(B) FO'!BO301:'(B) FO'!BR301),"Yes","")</f>
        <v>Yes</v>
      </c>
      <c r="AC301" s="137" t="str">
        <f>IF('(B) FO'!AH301&gt;MAX('(B) FO'!AI301:'(B) FO'!AL301),"Yes","")</f>
        <v>Yes</v>
      </c>
      <c r="AE301" s="137" t="str">
        <f>IF('(B) FO'!BN301&gt;(AVERAGE('(B) FO'!BO301:'(B) FO'!BR301)*2),"Yes","")</f>
        <v/>
      </c>
      <c r="AF301" s="137" t="str">
        <f>IF('(B) FO'!AH301&gt;(AVERAGE('(B) FO'!AI301:'(B) FO'!AL301)*2),"Yes","")</f>
        <v/>
      </c>
      <c r="AH301" s="137" t="str">
        <f>IF('(B) FO'!C301&gt;MAX('(B) FO'!D301:'(B) FO'!G301),"Yes","")</f>
        <v/>
      </c>
      <c r="AI301" s="137" t="str">
        <f>IF('(B) FO'!C301&lt;MIN('(B) FO'!D301:'(B) FO'!G301),"Yes","")</f>
        <v/>
      </c>
    </row>
    <row r="302" spans="1:35" x14ac:dyDescent="0.3">
      <c r="A302" s="137" t="str">
        <f>'FOD (ALL)'!B302</f>
        <v>NIFTY</v>
      </c>
      <c r="B302" s="146">
        <f>'FOD (ALL)'!C302</f>
        <v>44042</v>
      </c>
      <c r="C302" s="137" t="str">
        <f>'(B) FO'!H302</f>
        <v>N</v>
      </c>
      <c r="D302" s="137" t="str">
        <f>'(B) FO'!I302</f>
        <v>Y</v>
      </c>
      <c r="E302" s="137" t="str">
        <f>'(B) FO'!J302</f>
        <v>Y</v>
      </c>
      <c r="F302" s="137" t="str">
        <f>'(B) FO'!K302</f>
        <v>Y</v>
      </c>
      <c r="H302" s="137" t="str">
        <f>'(B) FO'!AM302</f>
        <v>Y</v>
      </c>
      <c r="I302" s="137" t="str">
        <f>'(B) FO'!AN302</f>
        <v>Y</v>
      </c>
      <c r="J302" s="137" t="str">
        <f>'(B) FO'!AO302</f>
        <v>Y</v>
      </c>
      <c r="K302" s="137" t="str">
        <f>'(B) FO'!AP302</f>
        <v>Y</v>
      </c>
      <c r="M302" s="137" t="str">
        <f>'(B) FO'!BS302</f>
        <v>Y</v>
      </c>
      <c r="N302" s="137" t="str">
        <f>'(B) FO'!BT302</f>
        <v>N</v>
      </c>
      <c r="O302" s="137" t="str">
        <f>'(B) FO'!BU302</f>
        <v>N</v>
      </c>
      <c r="P302" s="137" t="str">
        <f>'(B) FO'!BV302</f>
        <v>N</v>
      </c>
      <c r="R302" s="137" t="str">
        <f>'(B) FO'!BC302</f>
        <v>Y</v>
      </c>
      <c r="S302" s="137" t="str">
        <f>'(B) FO'!BD302</f>
        <v>N</v>
      </c>
      <c r="T302" s="137" t="str">
        <f>'(B) FO'!BE302</f>
        <v>N</v>
      </c>
      <c r="U302" s="137" t="str">
        <f>'(B) FO'!BF302</f>
        <v>N</v>
      </c>
      <c r="W302" s="137">
        <f>'(B) FO'!C302</f>
        <v>9033.85</v>
      </c>
      <c r="X302" s="137">
        <f>'(B) FO'!X302</f>
        <v>9116.2000000000007</v>
      </c>
      <c r="Y302" s="137">
        <f>'(B) FO'!AC302</f>
        <v>8945</v>
      </c>
      <c r="Z302" s="137">
        <f>('(B) FO'!X302+'(B) FO'!AC302+'(B) FO'!C302)/3</f>
        <v>9031.6833333333343</v>
      </c>
      <c r="AB302" s="137" t="str">
        <f>IF('(B) FO'!BN302&gt;MAX('(B) FO'!BO302:'(B) FO'!BR302),"Yes","")</f>
        <v/>
      </c>
      <c r="AC302" s="137" t="str">
        <f>IF('(B) FO'!AH302&gt;MAX('(B) FO'!AI302:'(B) FO'!AL302),"Yes","")</f>
        <v>Yes</v>
      </c>
      <c r="AE302" s="137" t="str">
        <f>IF('(B) FO'!BN302&gt;(AVERAGE('(B) FO'!BO302:'(B) FO'!BR302)*2),"Yes","")</f>
        <v/>
      </c>
      <c r="AF302" s="137" t="str">
        <f>IF('(B) FO'!AH302&gt;(AVERAGE('(B) FO'!AI302:'(B) FO'!AL302)*2),"Yes","")</f>
        <v/>
      </c>
      <c r="AH302" s="137" t="str">
        <f>IF('(B) FO'!C302&gt;MAX('(B) FO'!D302:'(B) FO'!G302),"Yes","")</f>
        <v/>
      </c>
      <c r="AI302" s="137" t="str">
        <f>IF('(B) FO'!C302&lt;MIN('(B) FO'!D302:'(B) FO'!G302),"Yes","")</f>
        <v/>
      </c>
    </row>
    <row r="303" spans="1:35" x14ac:dyDescent="0.3">
      <c r="A303" s="137" t="str">
        <f>'FOD (ALL)'!B303</f>
        <v>NIITTECH</v>
      </c>
      <c r="B303" s="146">
        <f>'FOD (ALL)'!C303</f>
        <v>43979</v>
      </c>
      <c r="C303" s="137" t="str">
        <f>'(B) FO'!H303</f>
        <v>Y</v>
      </c>
      <c r="D303" s="137" t="str">
        <f>'(B) FO'!I303</f>
        <v>Y</v>
      </c>
      <c r="E303" s="137" t="str">
        <f>'(B) FO'!J303</f>
        <v>Y</v>
      </c>
      <c r="F303" s="137" t="str">
        <f>'(B) FO'!K303</f>
        <v>Y</v>
      </c>
      <c r="H303" s="137" t="str">
        <f>'(B) FO'!AM303</f>
        <v>N</v>
      </c>
      <c r="I303" s="137" t="str">
        <f>'(B) FO'!AN303</f>
        <v>N</v>
      </c>
      <c r="J303" s="137" t="str">
        <f>'(B) FO'!AO303</f>
        <v>Y</v>
      </c>
      <c r="K303" s="137" t="str">
        <f>'(B) FO'!AP303</f>
        <v>N</v>
      </c>
      <c r="M303" s="137" t="str">
        <f>'(B) FO'!BS303</f>
        <v>Y</v>
      </c>
      <c r="N303" s="137" t="str">
        <f>'(B) FO'!BT303</f>
        <v>N</v>
      </c>
      <c r="O303" s="137" t="str">
        <f>'(B) FO'!BU303</f>
        <v>N</v>
      </c>
      <c r="P303" s="137" t="str">
        <f>'(B) FO'!BV303</f>
        <v>N</v>
      </c>
      <c r="R303" s="137" t="str">
        <f>'(B) FO'!BC303</f>
        <v>Y</v>
      </c>
      <c r="S303" s="137" t="str">
        <f>'(B) FO'!BD303</f>
        <v>N</v>
      </c>
      <c r="T303" s="137" t="str">
        <f>'(B) FO'!BE303</f>
        <v>N</v>
      </c>
      <c r="U303" s="137" t="str">
        <f>'(B) FO'!BF303</f>
        <v>N</v>
      </c>
      <c r="W303" s="137">
        <f>'(B) FO'!C303</f>
        <v>1506.25</v>
      </c>
      <c r="X303" s="137">
        <f>'(B) FO'!X303</f>
        <v>1568.4</v>
      </c>
      <c r="Y303" s="137">
        <f>'(B) FO'!AC303</f>
        <v>1452.9</v>
      </c>
      <c r="Z303" s="137">
        <f>('(B) FO'!X303+'(B) FO'!AC303+'(B) FO'!C303)/3</f>
        <v>1509.1833333333334</v>
      </c>
      <c r="AB303" s="137" t="str">
        <f>IF('(B) FO'!BN303&gt;MAX('(B) FO'!BO303:'(B) FO'!BR303),"Yes","")</f>
        <v>Yes</v>
      </c>
      <c r="AC303" s="137" t="str">
        <f>IF('(B) FO'!AH303&gt;MAX('(B) FO'!AI303:'(B) FO'!AL303),"Yes","")</f>
        <v/>
      </c>
      <c r="AE303" s="137" t="str">
        <f>IF('(B) FO'!BN303&gt;(AVERAGE('(B) FO'!BO303:'(B) FO'!BR303)*2),"Yes","")</f>
        <v>Yes</v>
      </c>
      <c r="AF303" s="137" t="str">
        <f>IF('(B) FO'!AH303&gt;(AVERAGE('(B) FO'!AI303:'(B) FO'!AL303)*2),"Yes","")</f>
        <v/>
      </c>
      <c r="AH303" s="137" t="str">
        <f>IF('(B) FO'!C303&gt;MAX('(B) FO'!D303:'(B) FO'!G303),"Yes","")</f>
        <v>Yes</v>
      </c>
      <c r="AI303" s="137" t="str">
        <f>IF('(B) FO'!C303&lt;MIN('(B) FO'!D303:'(B) FO'!G303),"Yes","")</f>
        <v/>
      </c>
    </row>
    <row r="304" spans="1:35" x14ac:dyDescent="0.3">
      <c r="A304" s="137" t="str">
        <f>'FOD (ALL)'!B304</f>
        <v>NIITTECH</v>
      </c>
      <c r="B304" s="146">
        <f>'FOD (ALL)'!C304</f>
        <v>44007</v>
      </c>
      <c r="C304" s="137" t="str">
        <f>'(B) FO'!H304</f>
        <v>Y</v>
      </c>
      <c r="D304" s="137" t="str">
        <f>'(B) FO'!I304</f>
        <v>Y</v>
      </c>
      <c r="E304" s="137" t="str">
        <f>'(B) FO'!J304</f>
        <v>Y</v>
      </c>
      <c r="F304" s="137" t="str">
        <f>'(B) FO'!K304</f>
        <v>Y</v>
      </c>
      <c r="H304" s="137" t="str">
        <f>'(B) FO'!AM304</f>
        <v>Y</v>
      </c>
      <c r="I304" s="137" t="str">
        <f>'(B) FO'!AN304</f>
        <v>Y</v>
      </c>
      <c r="J304" s="137" t="str">
        <f>'(B) FO'!AO304</f>
        <v>Y</v>
      </c>
      <c r="K304" s="137" t="str">
        <f>'(B) FO'!AP304</f>
        <v>Y</v>
      </c>
      <c r="M304" s="137" t="str">
        <f>'(B) FO'!BS304</f>
        <v>Y</v>
      </c>
      <c r="N304" s="137" t="str">
        <f>'(B) FO'!BT304</f>
        <v>Y</v>
      </c>
      <c r="O304" s="137" t="str">
        <f>'(B) FO'!BU304</f>
        <v>Y</v>
      </c>
      <c r="P304" s="137" t="str">
        <f>'(B) FO'!BV304</f>
        <v>Y</v>
      </c>
      <c r="R304" s="137" t="str">
        <f>'(B) FO'!BC304</f>
        <v>Y</v>
      </c>
      <c r="S304" s="137" t="str">
        <f>'(B) FO'!BD304</f>
        <v>Y</v>
      </c>
      <c r="T304" s="137" t="str">
        <f>'(B) FO'!BE304</f>
        <v>Y</v>
      </c>
      <c r="U304" s="137" t="str">
        <f>'(B) FO'!BF304</f>
        <v>Y</v>
      </c>
      <c r="W304" s="137">
        <f>'(B) FO'!C304</f>
        <v>1470.55</v>
      </c>
      <c r="X304" s="137">
        <f>'(B) FO'!X304</f>
        <v>1525</v>
      </c>
      <c r="Y304" s="137">
        <f>'(B) FO'!AC304</f>
        <v>1416.05</v>
      </c>
      <c r="Z304" s="137">
        <f>('(B) FO'!X304+'(B) FO'!AC304+'(B) FO'!C304)/3</f>
        <v>1470.5333333333335</v>
      </c>
      <c r="AB304" s="137" t="str">
        <f>IF('(B) FO'!BN304&gt;MAX('(B) FO'!BO304:'(B) FO'!BR304),"Yes","")</f>
        <v>Yes</v>
      </c>
      <c r="AC304" s="137" t="str">
        <f>IF('(B) FO'!AH304&gt;MAX('(B) FO'!AI304:'(B) FO'!AL304),"Yes","")</f>
        <v>Yes</v>
      </c>
      <c r="AE304" s="137" t="str">
        <f>IF('(B) FO'!BN304&gt;(AVERAGE('(B) FO'!BO304:'(B) FO'!BR304)*2),"Yes","")</f>
        <v>Yes</v>
      </c>
      <c r="AF304" s="137" t="str">
        <f>IF('(B) FO'!AH304&gt;(AVERAGE('(B) FO'!AI304:'(B) FO'!AL304)*2),"Yes","")</f>
        <v>Yes</v>
      </c>
      <c r="AH304" s="137" t="str">
        <f>IF('(B) FO'!C304&gt;MAX('(B) FO'!D304:'(B) FO'!G304),"Yes","")</f>
        <v>Yes</v>
      </c>
      <c r="AI304" s="137" t="str">
        <f>IF('(B) FO'!C304&lt;MIN('(B) FO'!D304:'(B) FO'!G304),"Yes","")</f>
        <v/>
      </c>
    </row>
    <row r="305" spans="1:35" x14ac:dyDescent="0.3">
      <c r="A305" s="137" t="str">
        <f>'FOD (ALL)'!B305</f>
        <v>NIITTECH</v>
      </c>
      <c r="B305" s="146">
        <f>'FOD (ALL)'!C305</f>
        <v>44042</v>
      </c>
      <c r="C305" s="137" t="str">
        <f>'(B) FO'!H305</f>
        <v>Y</v>
      </c>
      <c r="D305" s="137" t="str">
        <f>'(B) FO'!I305</f>
        <v>Y</v>
      </c>
      <c r="E305" s="137" t="str">
        <f>'(B) FO'!J305</f>
        <v>Y</v>
      </c>
      <c r="F305" s="137" t="str">
        <f>'(B) FO'!K305</f>
        <v>Y</v>
      </c>
      <c r="H305" s="137" t="str">
        <f>'(B) FO'!AM305</f>
        <v>Y</v>
      </c>
      <c r="I305" s="137" t="str">
        <f>'(B) FO'!AN305</f>
        <v>Y</v>
      </c>
      <c r="J305" s="137" t="str">
        <f>'(B) FO'!AO305</f>
        <v>Y</v>
      </c>
      <c r="K305" s="137" t="str">
        <f>'(B) FO'!AP305</f>
        <v>Y</v>
      </c>
      <c r="M305" s="137" t="str">
        <f>'(B) FO'!BS305</f>
        <v>N</v>
      </c>
      <c r="N305" s="137" t="str">
        <f>'(B) FO'!BT305</f>
        <v>Y</v>
      </c>
      <c r="O305" s="137" t="str">
        <f>'(B) FO'!BU305</f>
        <v>Y</v>
      </c>
      <c r="P305" s="137" t="str">
        <f>'(B) FO'!BV305</f>
        <v>Y</v>
      </c>
      <c r="R305" s="137" t="str">
        <f>'(B) FO'!BC305</f>
        <v>N</v>
      </c>
      <c r="S305" s="137" t="str">
        <f>'(B) FO'!BD305</f>
        <v>Y</v>
      </c>
      <c r="T305" s="137" t="str">
        <f>'(B) FO'!BE305</f>
        <v>Y</v>
      </c>
      <c r="U305" s="137" t="str">
        <f>'(B) FO'!BF305</f>
        <v>Y</v>
      </c>
      <c r="W305" s="137">
        <f>'(B) FO'!C305</f>
        <v>1519.15</v>
      </c>
      <c r="X305" s="137">
        <f>'(B) FO'!X305</f>
        <v>1459.3</v>
      </c>
      <c r="Y305" s="137">
        <f>'(B) FO'!AC305</f>
        <v>1459.3</v>
      </c>
      <c r="Z305" s="137">
        <f>('(B) FO'!X305+'(B) FO'!AC305+'(B) FO'!C305)/3</f>
        <v>1479.25</v>
      </c>
      <c r="AB305" s="137" t="str">
        <f>IF('(B) FO'!BN305&gt;MAX('(B) FO'!BO305:'(B) FO'!BR305),"Yes","")</f>
        <v/>
      </c>
      <c r="AC305" s="137" t="str">
        <f>IF('(B) FO'!AH305&gt;MAX('(B) FO'!AI305:'(B) FO'!AL305),"Yes","")</f>
        <v>Yes</v>
      </c>
      <c r="AE305" s="137" t="str">
        <f>IF('(B) FO'!BN305&gt;(AVERAGE('(B) FO'!BO305:'(B) FO'!BR305)*2),"Yes","")</f>
        <v/>
      </c>
      <c r="AF305" s="137" t="str">
        <f>IF('(B) FO'!AH305&gt;(AVERAGE('(B) FO'!AI305:'(B) FO'!AL305)*2),"Yes","")</f>
        <v/>
      </c>
      <c r="AH305" s="137" t="str">
        <f>IF('(B) FO'!C305&gt;MAX('(B) FO'!D305:'(B) FO'!G305),"Yes","")</f>
        <v>Yes</v>
      </c>
      <c r="AI305" s="137" t="str">
        <f>IF('(B) FO'!C305&lt;MIN('(B) FO'!D305:'(B) FO'!G305),"Yes","")</f>
        <v/>
      </c>
    </row>
    <row r="306" spans="1:35" x14ac:dyDescent="0.3">
      <c r="A306" s="137" t="str">
        <f>'FOD (ALL)'!B306</f>
        <v>NMDC</v>
      </c>
      <c r="B306" s="146">
        <f>'FOD (ALL)'!C306</f>
        <v>43979</v>
      </c>
      <c r="C306" s="137" t="str">
        <f>'(B) FO'!H306</f>
        <v>N</v>
      </c>
      <c r="D306" s="137" t="str">
        <f>'(B) FO'!I306</f>
        <v>Y</v>
      </c>
      <c r="E306" s="137" t="str">
        <f>'(B) FO'!J306</f>
        <v>N</v>
      </c>
      <c r="F306" s="137" t="str">
        <f>'(B) FO'!K306</f>
        <v>Y</v>
      </c>
      <c r="H306" s="137" t="str">
        <f>'(B) FO'!AM306</f>
        <v>N</v>
      </c>
      <c r="I306" s="137" t="str">
        <f>'(B) FO'!AN306</f>
        <v>N</v>
      </c>
      <c r="J306" s="137" t="str">
        <f>'(B) FO'!AO306</f>
        <v>N</v>
      </c>
      <c r="K306" s="137" t="str">
        <f>'(B) FO'!AP306</f>
        <v>Y</v>
      </c>
      <c r="M306" s="137" t="str">
        <f>'(B) FO'!BS306</f>
        <v>N</v>
      </c>
      <c r="N306" s="137" t="str">
        <f>'(B) FO'!BT306</f>
        <v>Y</v>
      </c>
      <c r="O306" s="137" t="str">
        <f>'(B) FO'!BU306</f>
        <v>N</v>
      </c>
      <c r="P306" s="137" t="str">
        <f>'(B) FO'!BV306</f>
        <v>N</v>
      </c>
      <c r="R306" s="137" t="str">
        <f>'(B) FO'!BC306</f>
        <v>N</v>
      </c>
      <c r="S306" s="137" t="str">
        <f>'(B) FO'!BD306</f>
        <v>Y</v>
      </c>
      <c r="T306" s="137" t="str">
        <f>'(B) FO'!BE306</f>
        <v>N</v>
      </c>
      <c r="U306" s="137" t="str">
        <f>'(B) FO'!BF306</f>
        <v>N</v>
      </c>
      <c r="W306" s="137">
        <f>'(B) FO'!C306</f>
        <v>72.55</v>
      </c>
      <c r="X306" s="137">
        <f>'(B) FO'!X306</f>
        <v>74.5</v>
      </c>
      <c r="Y306" s="137">
        <f>'(B) FO'!AC306</f>
        <v>71.650000000000006</v>
      </c>
      <c r="Z306" s="137">
        <f>('(B) FO'!X306+'(B) FO'!AC306+'(B) FO'!C306)/3</f>
        <v>72.899999999999991</v>
      </c>
      <c r="AB306" s="137" t="str">
        <f>IF('(B) FO'!BN306&gt;MAX('(B) FO'!BO306:'(B) FO'!BR306),"Yes","")</f>
        <v/>
      </c>
      <c r="AC306" s="137" t="str">
        <f>IF('(B) FO'!AH306&gt;MAX('(B) FO'!AI306:'(B) FO'!AL306),"Yes","")</f>
        <v/>
      </c>
      <c r="AE306" s="137" t="str">
        <f>IF('(B) FO'!BN306&gt;(AVERAGE('(B) FO'!BO306:'(B) FO'!BR306)*2),"Yes","")</f>
        <v/>
      </c>
      <c r="AF306" s="137" t="str">
        <f>IF('(B) FO'!AH306&gt;(AVERAGE('(B) FO'!AI306:'(B) FO'!AL306)*2),"Yes","")</f>
        <v/>
      </c>
      <c r="AH306" s="137" t="str">
        <f>IF('(B) FO'!C306&gt;MAX('(B) FO'!D306:'(B) FO'!G306),"Yes","")</f>
        <v/>
      </c>
      <c r="AI306" s="137" t="str">
        <f>IF('(B) FO'!C306&lt;MIN('(B) FO'!D306:'(B) FO'!G306),"Yes","")</f>
        <v/>
      </c>
    </row>
    <row r="307" spans="1:35" x14ac:dyDescent="0.3">
      <c r="A307" s="137" t="str">
        <f>'FOD (ALL)'!B307</f>
        <v>NMDC</v>
      </c>
      <c r="B307" s="146">
        <f>'FOD (ALL)'!C307</f>
        <v>44007</v>
      </c>
      <c r="C307" s="137" t="str">
        <f>'(B) FO'!H307</f>
        <v>N</v>
      </c>
      <c r="D307" s="137" t="str">
        <f>'(B) FO'!I307</f>
        <v>Y</v>
      </c>
      <c r="E307" s="137" t="str">
        <f>'(B) FO'!J307</f>
        <v>N</v>
      </c>
      <c r="F307" s="137" t="str">
        <f>'(B) FO'!K307</f>
        <v>Y</v>
      </c>
      <c r="H307" s="137" t="str">
        <f>'(B) FO'!AM307</f>
        <v>Y</v>
      </c>
      <c r="I307" s="137" t="str">
        <f>'(B) FO'!AN307</f>
        <v>Y</v>
      </c>
      <c r="J307" s="137" t="str">
        <f>'(B) FO'!AO307</f>
        <v>Y</v>
      </c>
      <c r="K307" s="137" t="str">
        <f>'(B) FO'!AP307</f>
        <v>Y</v>
      </c>
      <c r="M307" s="137" t="str">
        <f>'(B) FO'!BS307</f>
        <v>N</v>
      </c>
      <c r="N307" s="137" t="str">
        <f>'(B) FO'!BT307</f>
        <v>Y</v>
      </c>
      <c r="O307" s="137" t="str">
        <f>'(B) FO'!BU307</f>
        <v>Y</v>
      </c>
      <c r="P307" s="137" t="str">
        <f>'(B) FO'!BV307</f>
        <v>Y</v>
      </c>
      <c r="R307" s="137" t="str">
        <f>'(B) FO'!BC307</f>
        <v>N</v>
      </c>
      <c r="S307" s="137" t="str">
        <f>'(B) FO'!BD307</f>
        <v>Y</v>
      </c>
      <c r="T307" s="137" t="str">
        <f>'(B) FO'!BE307</f>
        <v>Y</v>
      </c>
      <c r="U307" s="137" t="str">
        <f>'(B) FO'!BF307</f>
        <v>Y</v>
      </c>
      <c r="W307" s="137">
        <f>'(B) FO'!C307</f>
        <v>72.849999999999994</v>
      </c>
      <c r="X307" s="137">
        <f>'(B) FO'!X307</f>
        <v>74.7</v>
      </c>
      <c r="Y307" s="137">
        <f>'(B) FO'!AC307</f>
        <v>72</v>
      </c>
      <c r="Z307" s="137">
        <f>('(B) FO'!X307+'(B) FO'!AC307+'(B) FO'!C307)/3</f>
        <v>73.183333333333323</v>
      </c>
      <c r="AB307" s="137" t="str">
        <f>IF('(B) FO'!BN307&gt;MAX('(B) FO'!BO307:'(B) FO'!BR307),"Yes","")</f>
        <v/>
      </c>
      <c r="AC307" s="137" t="str">
        <f>IF('(B) FO'!AH307&gt;MAX('(B) FO'!AI307:'(B) FO'!AL307),"Yes","")</f>
        <v>Yes</v>
      </c>
      <c r="AE307" s="137" t="str">
        <f>IF('(B) FO'!BN307&gt;(AVERAGE('(B) FO'!BO307:'(B) FO'!BR307)*2),"Yes","")</f>
        <v>Yes</v>
      </c>
      <c r="AF307" s="137" t="str">
        <f>IF('(B) FO'!AH307&gt;(AVERAGE('(B) FO'!AI307:'(B) FO'!AL307)*2),"Yes","")</f>
        <v>Yes</v>
      </c>
      <c r="AH307" s="137" t="str">
        <f>IF('(B) FO'!C307&gt;MAX('(B) FO'!D307:'(B) FO'!G307),"Yes","")</f>
        <v/>
      </c>
      <c r="AI307" s="137" t="str">
        <f>IF('(B) FO'!C307&lt;MIN('(B) FO'!D307:'(B) FO'!G307),"Yes","")</f>
        <v/>
      </c>
    </row>
    <row r="308" spans="1:35" x14ac:dyDescent="0.3">
      <c r="A308" s="137" t="str">
        <f>'FOD (ALL)'!B308</f>
        <v>NMDC</v>
      </c>
      <c r="B308" s="146">
        <f>'FOD (ALL)'!C308</f>
        <v>44042</v>
      </c>
      <c r="C308" s="137" t="str">
        <f>'(B) FO'!H308</f>
        <v>N</v>
      </c>
      <c r="D308" s="137" t="str">
        <f>'(B) FO'!I308</f>
        <v>Y</v>
      </c>
      <c r="E308" s="137" t="str">
        <f>'(B) FO'!J308</f>
        <v>N</v>
      </c>
      <c r="F308" s="137" t="str">
        <f>'(B) FO'!K308</f>
        <v>Y</v>
      </c>
      <c r="H308" s="137" t="str">
        <f>'(B) FO'!AM308</f>
        <v>Y</v>
      </c>
      <c r="I308" s="137" t="str">
        <f>'(B) FO'!AN308</f>
        <v>Y</v>
      </c>
      <c r="J308" s="137" t="str">
        <f>'(B) FO'!AO308</f>
        <v>Y</v>
      </c>
      <c r="K308" s="137" t="str">
        <f>'(B) FO'!AP308</f>
        <v>Y</v>
      </c>
      <c r="M308" s="137" t="str">
        <f>'(B) FO'!BS308</f>
        <v>Y</v>
      </c>
      <c r="N308" s="137" t="str">
        <f>'(B) FO'!BT308</f>
        <v>Y</v>
      </c>
      <c r="O308" s="137" t="str">
        <f>'(B) FO'!BU308</f>
        <v>Y</v>
      </c>
      <c r="P308" s="137" t="str">
        <f>'(B) FO'!BV308</f>
        <v>N</v>
      </c>
      <c r="R308" s="137" t="str">
        <f>'(B) FO'!BC308</f>
        <v>Y</v>
      </c>
      <c r="S308" s="137" t="str">
        <f>'(B) FO'!BD308</f>
        <v>Y</v>
      </c>
      <c r="T308" s="137" t="str">
        <f>'(B) FO'!BE308</f>
        <v>Y</v>
      </c>
      <c r="U308" s="137" t="str">
        <f>'(B) FO'!BF308</f>
        <v>N</v>
      </c>
      <c r="W308" s="137">
        <f>'(B) FO'!C308</f>
        <v>73.05</v>
      </c>
      <c r="X308" s="137">
        <f>'(B) FO'!X308</f>
        <v>0</v>
      </c>
      <c r="Y308" s="137">
        <f>'(B) FO'!AC308</f>
        <v>0</v>
      </c>
      <c r="Z308" s="137">
        <f>('(B) FO'!X308+'(B) FO'!AC308+'(B) FO'!C308)/3</f>
        <v>24.349999999999998</v>
      </c>
      <c r="AB308" s="137" t="str">
        <f>IF('(B) FO'!BN308&gt;MAX('(B) FO'!BO308:'(B) FO'!BR308),"Yes","")</f>
        <v/>
      </c>
      <c r="AC308" s="137" t="str">
        <f>IF('(B) FO'!AH308&gt;MAX('(B) FO'!AI308:'(B) FO'!AL308),"Yes","")</f>
        <v/>
      </c>
      <c r="AE308" s="137" t="str">
        <f>IF('(B) FO'!BN308&gt;(AVERAGE('(B) FO'!BO308:'(B) FO'!BR308)*2),"Yes","")</f>
        <v/>
      </c>
      <c r="AF308" s="137" t="str">
        <f>IF('(B) FO'!AH308&gt;(AVERAGE('(B) FO'!AI308:'(B) FO'!AL308)*2),"Yes","")</f>
        <v/>
      </c>
      <c r="AH308" s="137" t="str">
        <f>IF('(B) FO'!C308&gt;MAX('(B) FO'!D308:'(B) FO'!G308),"Yes","")</f>
        <v/>
      </c>
      <c r="AI308" s="137" t="str">
        <f>IF('(B) FO'!C308&lt;MIN('(B) FO'!D308:'(B) FO'!G308),"Yes","")</f>
        <v/>
      </c>
    </row>
    <row r="309" spans="1:35" x14ac:dyDescent="0.3">
      <c r="A309" s="137" t="str">
        <f>'FOD (ALL)'!B309</f>
        <v>NTPC</v>
      </c>
      <c r="B309" s="146">
        <f>'FOD (ALL)'!C309</f>
        <v>43979</v>
      </c>
      <c r="C309" s="137" t="str">
        <f>'(B) FO'!H309</f>
        <v>Y</v>
      </c>
      <c r="D309" s="137" t="str">
        <f>'(B) FO'!I309</f>
        <v>N</v>
      </c>
      <c r="E309" s="137" t="str">
        <f>'(B) FO'!J309</f>
        <v>Y</v>
      </c>
      <c r="F309" s="137" t="str">
        <f>'(B) FO'!K309</f>
        <v>Y</v>
      </c>
      <c r="H309" s="137" t="str">
        <f>'(B) FO'!AM309</f>
        <v>N</v>
      </c>
      <c r="I309" s="137" t="str">
        <f>'(B) FO'!AN309</f>
        <v>N</v>
      </c>
      <c r="J309" s="137" t="str">
        <f>'(B) FO'!AO309</f>
        <v>N</v>
      </c>
      <c r="K309" s="137" t="str">
        <f>'(B) FO'!AP309</f>
        <v>N</v>
      </c>
      <c r="M309" s="137" t="str">
        <f>'(B) FO'!BS309</f>
        <v>Y</v>
      </c>
      <c r="N309" s="137" t="str">
        <f>'(B) FO'!BT309</f>
        <v>Y</v>
      </c>
      <c r="O309" s="137" t="str">
        <f>'(B) FO'!BU309</f>
        <v>N</v>
      </c>
      <c r="P309" s="137" t="str">
        <f>'(B) FO'!BV309</f>
        <v>N</v>
      </c>
      <c r="R309" s="137" t="str">
        <f>'(B) FO'!BC309</f>
        <v>Y</v>
      </c>
      <c r="S309" s="137" t="str">
        <f>'(B) FO'!BD309</f>
        <v>Y</v>
      </c>
      <c r="T309" s="137" t="str">
        <f>'(B) FO'!BE309</f>
        <v>N</v>
      </c>
      <c r="U309" s="137" t="str">
        <f>'(B) FO'!BF309</f>
        <v>N</v>
      </c>
      <c r="W309" s="137">
        <f>'(B) FO'!C309</f>
        <v>90.65</v>
      </c>
      <c r="X309" s="137">
        <f>'(B) FO'!X309</f>
        <v>91.1</v>
      </c>
      <c r="Y309" s="137">
        <f>'(B) FO'!AC309</f>
        <v>88.2</v>
      </c>
      <c r="Z309" s="137">
        <f>('(B) FO'!X309+'(B) FO'!AC309+'(B) FO'!C309)/3</f>
        <v>89.983333333333348</v>
      </c>
      <c r="AB309" s="137" t="str">
        <f>IF('(B) FO'!BN309&gt;MAX('(B) FO'!BO309:'(B) FO'!BR309),"Yes","")</f>
        <v>Yes</v>
      </c>
      <c r="AC309" s="137" t="str">
        <f>IF('(B) FO'!AH309&gt;MAX('(B) FO'!AI309:'(B) FO'!AL309),"Yes","")</f>
        <v/>
      </c>
      <c r="AE309" s="137" t="str">
        <f>IF('(B) FO'!BN309&gt;(AVERAGE('(B) FO'!BO309:'(B) FO'!BR309)*2),"Yes","")</f>
        <v/>
      </c>
      <c r="AF309" s="137" t="str">
        <f>IF('(B) FO'!AH309&gt;(AVERAGE('(B) FO'!AI309:'(B) FO'!AL309)*2),"Yes","")</f>
        <v/>
      </c>
      <c r="AH309" s="137" t="str">
        <f>IF('(B) FO'!C309&gt;MAX('(B) FO'!D309:'(B) FO'!G309),"Yes","")</f>
        <v/>
      </c>
      <c r="AI309" s="137" t="str">
        <f>IF('(B) FO'!C309&lt;MIN('(B) FO'!D309:'(B) FO'!G309),"Yes","")</f>
        <v/>
      </c>
    </row>
    <row r="310" spans="1:35" x14ac:dyDescent="0.3">
      <c r="A310" s="137" t="str">
        <f>'FOD (ALL)'!B310</f>
        <v>NTPC</v>
      </c>
      <c r="B310" s="146">
        <f>'FOD (ALL)'!C310</f>
        <v>44007</v>
      </c>
      <c r="C310" s="137" t="str">
        <f>'(B) FO'!H310</f>
        <v>Y</v>
      </c>
      <c r="D310" s="137" t="str">
        <f>'(B) FO'!I310</f>
        <v>N</v>
      </c>
      <c r="E310" s="137" t="str">
        <f>'(B) FO'!J310</f>
        <v>Y</v>
      </c>
      <c r="F310" s="137" t="str">
        <f>'(B) FO'!K310</f>
        <v>Y</v>
      </c>
      <c r="H310" s="137" t="str">
        <f>'(B) FO'!AM310</f>
        <v>Y</v>
      </c>
      <c r="I310" s="137" t="str">
        <f>'(B) FO'!AN310</f>
        <v>Y</v>
      </c>
      <c r="J310" s="137" t="str">
        <f>'(B) FO'!AO310</f>
        <v>Y</v>
      </c>
      <c r="K310" s="137" t="str">
        <f>'(B) FO'!AP310</f>
        <v>Y</v>
      </c>
      <c r="M310" s="137" t="str">
        <f>'(B) FO'!BS310</f>
        <v>Y</v>
      </c>
      <c r="N310" s="137" t="str">
        <f>'(B) FO'!BT310</f>
        <v>N</v>
      </c>
      <c r="O310" s="137" t="str">
        <f>'(B) FO'!BU310</f>
        <v>Y</v>
      </c>
      <c r="P310" s="137" t="str">
        <f>'(B) FO'!BV310</f>
        <v>Y</v>
      </c>
      <c r="R310" s="137" t="str">
        <f>'(B) FO'!BC310</f>
        <v>Y</v>
      </c>
      <c r="S310" s="137" t="str">
        <f>'(B) FO'!BD310</f>
        <v>N</v>
      </c>
      <c r="T310" s="137" t="str">
        <f>'(B) FO'!BE310</f>
        <v>Y</v>
      </c>
      <c r="U310" s="137" t="str">
        <f>'(B) FO'!BF310</f>
        <v>Y</v>
      </c>
      <c r="W310" s="137">
        <f>'(B) FO'!C310</f>
        <v>90.8</v>
      </c>
      <c r="X310" s="137">
        <f>'(B) FO'!X310</f>
        <v>91.25</v>
      </c>
      <c r="Y310" s="137">
        <f>'(B) FO'!AC310</f>
        <v>88.5</v>
      </c>
      <c r="Z310" s="137">
        <f>('(B) FO'!X310+'(B) FO'!AC310+'(B) FO'!C310)/3</f>
        <v>90.183333333333337</v>
      </c>
      <c r="AB310" s="137" t="str">
        <f>IF('(B) FO'!BN310&gt;MAX('(B) FO'!BO310:'(B) FO'!BR310),"Yes","")</f>
        <v>Yes</v>
      </c>
      <c r="AC310" s="137" t="str">
        <f>IF('(B) FO'!AH310&gt;MAX('(B) FO'!AI310:'(B) FO'!AL310),"Yes","")</f>
        <v>Yes</v>
      </c>
      <c r="AE310" s="137" t="str">
        <f>IF('(B) FO'!BN310&gt;(AVERAGE('(B) FO'!BO310:'(B) FO'!BR310)*2),"Yes","")</f>
        <v>Yes</v>
      </c>
      <c r="AF310" s="137" t="str">
        <f>IF('(B) FO'!AH310&gt;(AVERAGE('(B) FO'!AI310:'(B) FO'!AL310)*2),"Yes","")</f>
        <v>Yes</v>
      </c>
      <c r="AH310" s="137" t="str">
        <f>IF('(B) FO'!C310&gt;MAX('(B) FO'!D310:'(B) FO'!G310),"Yes","")</f>
        <v/>
      </c>
      <c r="AI310" s="137" t="str">
        <f>IF('(B) FO'!C310&lt;MIN('(B) FO'!D310:'(B) FO'!G310),"Yes","")</f>
        <v/>
      </c>
    </row>
    <row r="311" spans="1:35" x14ac:dyDescent="0.3">
      <c r="A311" s="137" t="str">
        <f>'FOD (ALL)'!B311</f>
        <v>NTPC</v>
      </c>
      <c r="B311" s="146">
        <f>'FOD (ALL)'!C311</f>
        <v>44042</v>
      </c>
      <c r="C311" s="137" t="str">
        <f>'(B) FO'!H311</f>
        <v>Y</v>
      </c>
      <c r="D311" s="137" t="str">
        <f>'(B) FO'!I311</f>
        <v>N</v>
      </c>
      <c r="E311" s="137" t="str">
        <f>'(B) FO'!J311</f>
        <v>Y</v>
      </c>
      <c r="F311" s="137" t="str">
        <f>'(B) FO'!K311</f>
        <v>Y</v>
      </c>
      <c r="H311" s="137" t="str">
        <f>'(B) FO'!AM311</f>
        <v>Y</v>
      </c>
      <c r="I311" s="137" t="str">
        <f>'(B) FO'!AN311</f>
        <v>Y</v>
      </c>
      <c r="J311" s="137" t="str">
        <f>'(B) FO'!AO311</f>
        <v>Y</v>
      </c>
      <c r="K311" s="137" t="str">
        <f>'(B) FO'!AP311</f>
        <v>Y</v>
      </c>
      <c r="M311" s="137" t="str">
        <f>'(B) FO'!BS311</f>
        <v>Y</v>
      </c>
      <c r="N311" s="137" t="str">
        <f>'(B) FO'!BT311</f>
        <v>Y</v>
      </c>
      <c r="O311" s="137" t="str">
        <f>'(B) FO'!BU311</f>
        <v>Y</v>
      </c>
      <c r="P311" s="137" t="str">
        <f>'(B) FO'!BV311</f>
        <v>Y</v>
      </c>
      <c r="R311" s="137" t="str">
        <f>'(B) FO'!BC311</f>
        <v>Y</v>
      </c>
      <c r="S311" s="137" t="str">
        <f>'(B) FO'!BD311</f>
        <v>Y</v>
      </c>
      <c r="T311" s="137" t="str">
        <f>'(B) FO'!BE311</f>
        <v>Y</v>
      </c>
      <c r="U311" s="137" t="str">
        <f>'(B) FO'!BF311</f>
        <v>Y</v>
      </c>
      <c r="W311" s="137">
        <f>'(B) FO'!C311</f>
        <v>91.7</v>
      </c>
      <c r="X311" s="137">
        <f>'(B) FO'!X311</f>
        <v>0</v>
      </c>
      <c r="Y311" s="137">
        <f>'(B) FO'!AC311</f>
        <v>0</v>
      </c>
      <c r="Z311" s="137">
        <f>('(B) FO'!X311+'(B) FO'!AC311+'(B) FO'!C311)/3</f>
        <v>30.566666666666666</v>
      </c>
      <c r="AB311" s="137" t="str">
        <f>IF('(B) FO'!BN311&gt;MAX('(B) FO'!BO311:'(B) FO'!BR311),"Yes","")</f>
        <v/>
      </c>
      <c r="AC311" s="137" t="str">
        <f>IF('(B) FO'!AH311&gt;MAX('(B) FO'!AI311:'(B) FO'!AL311),"Yes","")</f>
        <v/>
      </c>
      <c r="AE311" s="137" t="str">
        <f>IF('(B) FO'!BN311&gt;(AVERAGE('(B) FO'!BO311:'(B) FO'!BR311)*2),"Yes","")</f>
        <v/>
      </c>
      <c r="AF311" s="137" t="str">
        <f>IF('(B) FO'!AH311&gt;(AVERAGE('(B) FO'!AI311:'(B) FO'!AL311)*2),"Yes","")</f>
        <v/>
      </c>
      <c r="AH311" s="137" t="str">
        <f>IF('(B) FO'!C311&gt;MAX('(B) FO'!D311:'(B) FO'!G311),"Yes","")</f>
        <v/>
      </c>
      <c r="AI311" s="137" t="str">
        <f>IF('(B) FO'!C311&lt;MIN('(B) FO'!D311:'(B) FO'!G311),"Yes","")</f>
        <v/>
      </c>
    </row>
    <row r="312" spans="1:35" x14ac:dyDescent="0.3">
      <c r="A312" s="137" t="str">
        <f>'FOD (ALL)'!B312</f>
        <v>ONGC</v>
      </c>
      <c r="B312" s="146">
        <f>'FOD (ALL)'!C312</f>
        <v>43979</v>
      </c>
      <c r="C312" s="137" t="str">
        <f>'(B) FO'!H312</f>
        <v>N</v>
      </c>
      <c r="D312" s="137" t="str">
        <f>'(B) FO'!I312</f>
        <v>N</v>
      </c>
      <c r="E312" s="137" t="str">
        <f>'(B) FO'!J312</f>
        <v>Y</v>
      </c>
      <c r="F312" s="137" t="str">
        <f>'(B) FO'!K312</f>
        <v>Y</v>
      </c>
      <c r="H312" s="137" t="str">
        <f>'(B) FO'!AM312</f>
        <v>N</v>
      </c>
      <c r="I312" s="137" t="str">
        <f>'(B) FO'!AN312</f>
        <v>N</v>
      </c>
      <c r="J312" s="137" t="str">
        <f>'(B) FO'!AO312</f>
        <v>Y</v>
      </c>
      <c r="K312" s="137" t="str">
        <f>'(B) FO'!AP312</f>
        <v>N</v>
      </c>
      <c r="M312" s="137" t="str">
        <f>'(B) FO'!BS312</f>
        <v>Y</v>
      </c>
      <c r="N312" s="137" t="str">
        <f>'(B) FO'!BT312</f>
        <v>Y</v>
      </c>
      <c r="O312" s="137" t="str">
        <f>'(B) FO'!BU312</f>
        <v>N</v>
      </c>
      <c r="P312" s="137" t="str">
        <f>'(B) FO'!BV312</f>
        <v>Y</v>
      </c>
      <c r="R312" s="137" t="str">
        <f>'(B) FO'!BC312</f>
        <v>Y</v>
      </c>
      <c r="S312" s="137" t="str">
        <f>'(B) FO'!BD312</f>
        <v>Y</v>
      </c>
      <c r="T312" s="137" t="str">
        <f>'(B) FO'!BE312</f>
        <v>N</v>
      </c>
      <c r="U312" s="137" t="str">
        <f>'(B) FO'!BF312</f>
        <v>Y</v>
      </c>
      <c r="W312" s="137">
        <f>'(B) FO'!C312</f>
        <v>76.3</v>
      </c>
      <c r="X312" s="137">
        <f>'(B) FO'!X312</f>
        <v>76.8</v>
      </c>
      <c r="Y312" s="137">
        <f>'(B) FO'!AC312</f>
        <v>75.099999999999994</v>
      </c>
      <c r="Z312" s="137">
        <f>('(B) FO'!X312+'(B) FO'!AC312+'(B) FO'!C312)/3</f>
        <v>76.066666666666663</v>
      </c>
      <c r="AB312" s="137" t="str">
        <f>IF('(B) FO'!BN312&gt;MAX('(B) FO'!BO312:'(B) FO'!BR312),"Yes","")</f>
        <v/>
      </c>
      <c r="AC312" s="137" t="str">
        <f>IF('(B) FO'!AH312&gt;MAX('(B) FO'!AI312:'(B) FO'!AL312),"Yes","")</f>
        <v/>
      </c>
      <c r="AE312" s="137" t="str">
        <f>IF('(B) FO'!BN312&gt;(AVERAGE('(B) FO'!BO312:'(B) FO'!BR312)*2),"Yes","")</f>
        <v/>
      </c>
      <c r="AF312" s="137" t="str">
        <f>IF('(B) FO'!AH312&gt;(AVERAGE('(B) FO'!AI312:'(B) FO'!AL312)*2),"Yes","")</f>
        <v/>
      </c>
      <c r="AH312" s="137" t="str">
        <f>IF('(B) FO'!C312&gt;MAX('(B) FO'!D312:'(B) FO'!G312),"Yes","")</f>
        <v/>
      </c>
      <c r="AI312" s="137" t="str">
        <f>IF('(B) FO'!C312&lt;MIN('(B) FO'!D312:'(B) FO'!G312),"Yes","")</f>
        <v/>
      </c>
    </row>
    <row r="313" spans="1:35" x14ac:dyDescent="0.3">
      <c r="A313" s="137" t="str">
        <f>'FOD (ALL)'!B313</f>
        <v>ONGC</v>
      </c>
      <c r="B313" s="146">
        <f>'FOD (ALL)'!C313</f>
        <v>44007</v>
      </c>
      <c r="C313" s="137" t="str">
        <f>'(B) FO'!H313</f>
        <v>N</v>
      </c>
      <c r="D313" s="137" t="str">
        <f>'(B) FO'!I313</f>
        <v>N</v>
      </c>
      <c r="E313" s="137" t="str">
        <f>'(B) FO'!J313</f>
        <v>Y</v>
      </c>
      <c r="F313" s="137" t="str">
        <f>'(B) FO'!K313</f>
        <v>Y</v>
      </c>
      <c r="H313" s="137" t="str">
        <f>'(B) FO'!AM313</f>
        <v>Y</v>
      </c>
      <c r="I313" s="137" t="str">
        <f>'(B) FO'!AN313</f>
        <v>Y</v>
      </c>
      <c r="J313" s="137" t="str">
        <f>'(B) FO'!AO313</f>
        <v>Y</v>
      </c>
      <c r="K313" s="137" t="str">
        <f>'(B) FO'!AP313</f>
        <v>Y</v>
      </c>
      <c r="M313" s="137" t="str">
        <f>'(B) FO'!BS313</f>
        <v>Y</v>
      </c>
      <c r="N313" s="137" t="str">
        <f>'(B) FO'!BT313</f>
        <v>Y</v>
      </c>
      <c r="O313" s="137" t="str">
        <f>'(B) FO'!BU313</f>
        <v>N</v>
      </c>
      <c r="P313" s="137" t="str">
        <f>'(B) FO'!BV313</f>
        <v>Y</v>
      </c>
      <c r="R313" s="137" t="str">
        <f>'(B) FO'!BC313</f>
        <v>Y</v>
      </c>
      <c r="S313" s="137" t="str">
        <f>'(B) FO'!BD313</f>
        <v>Y</v>
      </c>
      <c r="T313" s="137" t="str">
        <f>'(B) FO'!BE313</f>
        <v>N</v>
      </c>
      <c r="U313" s="137" t="str">
        <f>'(B) FO'!BF313</f>
        <v>Y</v>
      </c>
      <c r="W313" s="137">
        <f>'(B) FO'!C313</f>
        <v>76.45</v>
      </c>
      <c r="X313" s="137">
        <f>'(B) FO'!X313</f>
        <v>76.75</v>
      </c>
      <c r="Y313" s="137">
        <f>'(B) FO'!AC313</f>
        <v>75</v>
      </c>
      <c r="Z313" s="137">
        <f>('(B) FO'!X313+'(B) FO'!AC313+'(B) FO'!C313)/3</f>
        <v>76.066666666666663</v>
      </c>
      <c r="AB313" s="137" t="str">
        <f>IF('(B) FO'!BN313&gt;MAX('(B) FO'!BO313:'(B) FO'!BR313),"Yes","")</f>
        <v>Yes</v>
      </c>
      <c r="AC313" s="137" t="str">
        <f>IF('(B) FO'!AH313&gt;MAX('(B) FO'!AI313:'(B) FO'!AL313),"Yes","")</f>
        <v>Yes</v>
      </c>
      <c r="AE313" s="137" t="str">
        <f>IF('(B) FO'!BN313&gt;(AVERAGE('(B) FO'!BO313:'(B) FO'!BR313)*2),"Yes","")</f>
        <v>Yes</v>
      </c>
      <c r="AF313" s="137" t="str">
        <f>IF('(B) FO'!AH313&gt;(AVERAGE('(B) FO'!AI313:'(B) FO'!AL313)*2),"Yes","")</f>
        <v>Yes</v>
      </c>
      <c r="AH313" s="137" t="str">
        <f>IF('(B) FO'!C313&gt;MAX('(B) FO'!D313:'(B) FO'!G313),"Yes","")</f>
        <v/>
      </c>
      <c r="AI313" s="137" t="str">
        <f>IF('(B) FO'!C313&lt;MIN('(B) FO'!D313:'(B) FO'!G313),"Yes","")</f>
        <v/>
      </c>
    </row>
    <row r="314" spans="1:35" x14ac:dyDescent="0.3">
      <c r="A314" s="137" t="str">
        <f>'FOD (ALL)'!B314</f>
        <v>ONGC</v>
      </c>
      <c r="B314" s="146">
        <f>'FOD (ALL)'!C314</f>
        <v>44042</v>
      </c>
      <c r="C314" s="137" t="str">
        <f>'(B) FO'!H314</f>
        <v>N</v>
      </c>
      <c r="D314" s="137" t="str">
        <f>'(B) FO'!I314</f>
        <v>N</v>
      </c>
      <c r="E314" s="137" t="str">
        <f>'(B) FO'!J314</f>
        <v>Y</v>
      </c>
      <c r="F314" s="137" t="str">
        <f>'(B) FO'!K314</f>
        <v>Y</v>
      </c>
      <c r="H314" s="137" t="str">
        <f>'(B) FO'!AM314</f>
        <v>Y</v>
      </c>
      <c r="I314" s="137" t="str">
        <f>'(B) FO'!AN314</f>
        <v>Y</v>
      </c>
      <c r="J314" s="137" t="str">
        <f>'(B) FO'!AO314</f>
        <v>Y</v>
      </c>
      <c r="K314" s="137" t="str">
        <f>'(B) FO'!AP314</f>
        <v>Y</v>
      </c>
      <c r="M314" s="137" t="str">
        <f>'(B) FO'!BS314</f>
        <v>Y</v>
      </c>
      <c r="N314" s="137" t="str">
        <f>'(B) FO'!BT314</f>
        <v>Y</v>
      </c>
      <c r="O314" s="137" t="str">
        <f>'(B) FO'!BU314</f>
        <v>Y</v>
      </c>
      <c r="P314" s="137" t="str">
        <f>'(B) FO'!BV314</f>
        <v>Y</v>
      </c>
      <c r="R314" s="137" t="str">
        <f>'(B) FO'!BC314</f>
        <v>Y</v>
      </c>
      <c r="S314" s="137" t="str">
        <f>'(B) FO'!BD314</f>
        <v>Y</v>
      </c>
      <c r="T314" s="137" t="str">
        <f>'(B) FO'!BE314</f>
        <v>Y</v>
      </c>
      <c r="U314" s="137" t="str">
        <f>'(B) FO'!BF314</f>
        <v>Y</v>
      </c>
      <c r="W314" s="137">
        <f>'(B) FO'!C314</f>
        <v>76.75</v>
      </c>
      <c r="X314" s="137">
        <f>'(B) FO'!X314</f>
        <v>76.5</v>
      </c>
      <c r="Y314" s="137">
        <f>'(B) FO'!AC314</f>
        <v>76.400000000000006</v>
      </c>
      <c r="Z314" s="137">
        <f>('(B) FO'!X314+'(B) FO'!AC314+'(B) FO'!C314)/3</f>
        <v>76.55</v>
      </c>
      <c r="AB314" s="137" t="str">
        <f>IF('(B) FO'!BN314&gt;MAX('(B) FO'!BO314:'(B) FO'!BR314),"Yes","")</f>
        <v>Yes</v>
      </c>
      <c r="AC314" s="137" t="str">
        <f>IF('(B) FO'!AH314&gt;MAX('(B) FO'!AI314:'(B) FO'!AL314),"Yes","")</f>
        <v>Yes</v>
      </c>
      <c r="AE314" s="137" t="str">
        <f>IF('(B) FO'!BN314&gt;(AVERAGE('(B) FO'!BO314:'(B) FO'!BR314)*2),"Yes","")</f>
        <v>Yes</v>
      </c>
      <c r="AF314" s="137" t="str">
        <f>IF('(B) FO'!AH314&gt;(AVERAGE('(B) FO'!AI314:'(B) FO'!AL314)*2),"Yes","")</f>
        <v/>
      </c>
      <c r="AH314" s="137" t="str">
        <f>IF('(B) FO'!C314&gt;MAX('(B) FO'!D314:'(B) FO'!G314),"Yes","")</f>
        <v/>
      </c>
      <c r="AI314" s="137" t="str">
        <f>IF('(B) FO'!C314&lt;MIN('(B) FO'!D314:'(B) FO'!G314),"Yes","")</f>
        <v/>
      </c>
    </row>
    <row r="315" spans="1:35" x14ac:dyDescent="0.3">
      <c r="A315" s="137" t="str">
        <f>'FOD (ALL)'!B315</f>
        <v>PAGEIND</v>
      </c>
      <c r="B315" s="146">
        <f>'FOD (ALL)'!C315</f>
        <v>43979</v>
      </c>
      <c r="C315" s="137" t="str">
        <f>'(B) FO'!H315</f>
        <v>N</v>
      </c>
      <c r="D315" s="137" t="str">
        <f>'(B) FO'!I315</f>
        <v>N</v>
      </c>
      <c r="E315" s="137" t="str">
        <f>'(B) FO'!J315</f>
        <v>Y</v>
      </c>
      <c r="F315" s="137" t="str">
        <f>'(B) FO'!K315</f>
        <v>N</v>
      </c>
      <c r="H315" s="137" t="str">
        <f>'(B) FO'!AM315</f>
        <v>N</v>
      </c>
      <c r="I315" s="137" t="str">
        <f>'(B) FO'!AN315</f>
        <v>N</v>
      </c>
      <c r="J315" s="137" t="str">
        <f>'(B) FO'!AO315</f>
        <v>Y</v>
      </c>
      <c r="K315" s="137" t="str">
        <f>'(B) FO'!AP315</f>
        <v>N</v>
      </c>
      <c r="M315" s="137" t="str">
        <f>'(B) FO'!BS315</f>
        <v>N</v>
      </c>
      <c r="N315" s="137" t="str">
        <f>'(B) FO'!BT315</f>
        <v>Y</v>
      </c>
      <c r="O315" s="137" t="str">
        <f>'(B) FO'!BU315</f>
        <v>Y</v>
      </c>
      <c r="P315" s="137" t="str">
        <f>'(B) FO'!BV315</f>
        <v>N</v>
      </c>
      <c r="R315" s="137" t="str">
        <f>'(B) FO'!BC315</f>
        <v>N</v>
      </c>
      <c r="S315" s="137" t="str">
        <f>'(B) FO'!BD315</f>
        <v>Y</v>
      </c>
      <c r="T315" s="137" t="str">
        <f>'(B) FO'!BE315</f>
        <v>Y</v>
      </c>
      <c r="U315" s="137" t="str">
        <f>'(B) FO'!BF315</f>
        <v>N</v>
      </c>
      <c r="W315" s="137">
        <f>'(B) FO'!C315</f>
        <v>18168.849999999999</v>
      </c>
      <c r="X315" s="137">
        <f>'(B) FO'!X315</f>
        <v>18750</v>
      </c>
      <c r="Y315" s="137">
        <f>'(B) FO'!AC315</f>
        <v>18010</v>
      </c>
      <c r="Z315" s="137">
        <f>('(B) FO'!X315+'(B) FO'!AC315+'(B) FO'!C315)/3</f>
        <v>18309.616666666665</v>
      </c>
      <c r="AB315" s="137" t="str">
        <f>IF('(B) FO'!BN315&gt;MAX('(B) FO'!BO315:'(B) FO'!BR315),"Yes","")</f>
        <v/>
      </c>
      <c r="AC315" s="137" t="str">
        <f>IF('(B) FO'!AH315&gt;MAX('(B) FO'!AI315:'(B) FO'!AL315),"Yes","")</f>
        <v/>
      </c>
      <c r="AE315" s="137" t="str">
        <f>IF('(B) FO'!BN315&gt;(AVERAGE('(B) FO'!BO315:'(B) FO'!BR315)*2),"Yes","")</f>
        <v/>
      </c>
      <c r="AF315" s="137" t="str">
        <f>IF('(B) FO'!AH315&gt;(AVERAGE('(B) FO'!AI315:'(B) FO'!AL315)*2),"Yes","")</f>
        <v/>
      </c>
      <c r="AH315" s="137" t="str">
        <f>IF('(B) FO'!C315&gt;MAX('(B) FO'!D315:'(B) FO'!G315),"Yes","")</f>
        <v/>
      </c>
      <c r="AI315" s="137" t="str">
        <f>IF('(B) FO'!C315&lt;MIN('(B) FO'!D315:'(B) FO'!G315),"Yes","")</f>
        <v/>
      </c>
    </row>
    <row r="316" spans="1:35" x14ac:dyDescent="0.3">
      <c r="A316" s="137" t="str">
        <f>'FOD (ALL)'!B316</f>
        <v>PAGEIND</v>
      </c>
      <c r="B316" s="146">
        <f>'FOD (ALL)'!C316</f>
        <v>44007</v>
      </c>
      <c r="C316" s="137" t="str">
        <f>'(B) FO'!H316</f>
        <v>N</v>
      </c>
      <c r="D316" s="137" t="str">
        <f>'(B) FO'!I316</f>
        <v>N</v>
      </c>
      <c r="E316" s="137" t="str">
        <f>'(B) FO'!J316</f>
        <v>Y</v>
      </c>
      <c r="F316" s="137" t="str">
        <f>'(B) FO'!K316</f>
        <v>N</v>
      </c>
      <c r="H316" s="137" t="str">
        <f>'(B) FO'!AM316</f>
        <v>Y</v>
      </c>
      <c r="I316" s="137" t="str">
        <f>'(B) FO'!AN316</f>
        <v>Y</v>
      </c>
      <c r="J316" s="137" t="str">
        <f>'(B) FO'!AO316</f>
        <v>Y</v>
      </c>
      <c r="K316" s="137" t="str">
        <f>'(B) FO'!AP316</f>
        <v>Y</v>
      </c>
      <c r="M316" s="137" t="str">
        <f>'(B) FO'!BS316</f>
        <v>Y</v>
      </c>
      <c r="N316" s="137" t="str">
        <f>'(B) FO'!BT316</f>
        <v>Y</v>
      </c>
      <c r="O316" s="137" t="str">
        <f>'(B) FO'!BU316</f>
        <v>Y</v>
      </c>
      <c r="P316" s="137" t="str">
        <f>'(B) FO'!BV316</f>
        <v>Y</v>
      </c>
      <c r="R316" s="137" t="str">
        <f>'(B) FO'!BC316</f>
        <v>Y</v>
      </c>
      <c r="S316" s="137" t="str">
        <f>'(B) FO'!BD316</f>
        <v>Y</v>
      </c>
      <c r="T316" s="137" t="str">
        <f>'(B) FO'!BE316</f>
        <v>Y</v>
      </c>
      <c r="U316" s="137" t="str">
        <f>'(B) FO'!BF316</f>
        <v>Y</v>
      </c>
      <c r="W316" s="137">
        <f>'(B) FO'!C316</f>
        <v>17925.2</v>
      </c>
      <c r="X316" s="137">
        <f>'(B) FO'!X316</f>
        <v>18399.95</v>
      </c>
      <c r="Y316" s="137">
        <f>'(B) FO'!AC316</f>
        <v>17749.849999999999</v>
      </c>
      <c r="Z316" s="137">
        <f>('(B) FO'!X316+'(B) FO'!AC316+'(B) FO'!C316)/3</f>
        <v>18025</v>
      </c>
      <c r="AB316" s="137" t="str">
        <f>IF('(B) FO'!BN316&gt;MAX('(B) FO'!BO316:'(B) FO'!BR316),"Yes","")</f>
        <v>Yes</v>
      </c>
      <c r="AC316" s="137" t="str">
        <f>IF('(B) FO'!AH316&gt;MAX('(B) FO'!AI316:'(B) FO'!AL316),"Yes","")</f>
        <v>Yes</v>
      </c>
      <c r="AE316" s="137" t="str">
        <f>IF('(B) FO'!BN316&gt;(AVERAGE('(B) FO'!BO316:'(B) FO'!BR316)*2),"Yes","")</f>
        <v>Yes</v>
      </c>
      <c r="AF316" s="137" t="str">
        <f>IF('(B) FO'!AH316&gt;(AVERAGE('(B) FO'!AI316:'(B) FO'!AL316)*2),"Yes","")</f>
        <v>Yes</v>
      </c>
      <c r="AH316" s="137" t="str">
        <f>IF('(B) FO'!C316&gt;MAX('(B) FO'!D316:'(B) FO'!G316),"Yes","")</f>
        <v/>
      </c>
      <c r="AI316" s="137" t="str">
        <f>IF('(B) FO'!C316&lt;MIN('(B) FO'!D316:'(B) FO'!G316),"Yes","")</f>
        <v/>
      </c>
    </row>
    <row r="317" spans="1:35" x14ac:dyDescent="0.3">
      <c r="A317" s="137" t="str">
        <f>'FOD (ALL)'!B317</f>
        <v>PAGEIND</v>
      </c>
      <c r="B317" s="146">
        <f>'FOD (ALL)'!C317</f>
        <v>44042</v>
      </c>
      <c r="C317" s="137" t="str">
        <f>'(B) FO'!H317</f>
        <v>N</v>
      </c>
      <c r="D317" s="137" t="str">
        <f>'(B) FO'!I317</f>
        <v>N</v>
      </c>
      <c r="E317" s="137" t="str">
        <f>'(B) FO'!J317</f>
        <v>Y</v>
      </c>
      <c r="F317" s="137" t="str">
        <f>'(B) FO'!K317</f>
        <v>N</v>
      </c>
      <c r="H317" s="137" t="str">
        <f>'(B) FO'!AM317</f>
        <v>Y</v>
      </c>
      <c r="I317" s="137" t="str">
        <f>'(B) FO'!AN317</f>
        <v>Y</v>
      </c>
      <c r="J317" s="137" t="str">
        <f>'(B) FO'!AO317</f>
        <v>Y</v>
      </c>
      <c r="K317" s="137" t="str">
        <f>'(B) FO'!AP317</f>
        <v>Y</v>
      </c>
      <c r="M317" s="137" t="str">
        <f>'(B) FO'!BS317</f>
        <v>Y</v>
      </c>
      <c r="N317" s="137" t="str">
        <f>'(B) FO'!BT317</f>
        <v>Y</v>
      </c>
      <c r="O317" s="137" t="str">
        <f>'(B) FO'!BU317</f>
        <v>Y</v>
      </c>
      <c r="P317" s="137" t="str">
        <f>'(B) FO'!BV317</f>
        <v>Y</v>
      </c>
      <c r="R317" s="137" t="str">
        <f>'(B) FO'!BC317</f>
        <v>Y</v>
      </c>
      <c r="S317" s="137" t="str">
        <f>'(B) FO'!BD317</f>
        <v>Y</v>
      </c>
      <c r="T317" s="137" t="str">
        <f>'(B) FO'!BE317</f>
        <v>Y</v>
      </c>
      <c r="U317" s="137" t="str">
        <f>'(B) FO'!BF317</f>
        <v>Y</v>
      </c>
      <c r="W317" s="137">
        <f>'(B) FO'!C317</f>
        <v>18257.650000000001</v>
      </c>
      <c r="X317" s="137">
        <f>'(B) FO'!X317</f>
        <v>0</v>
      </c>
      <c r="Y317" s="137">
        <f>'(B) FO'!AC317</f>
        <v>0</v>
      </c>
      <c r="Z317" s="137">
        <f>('(B) FO'!X317+'(B) FO'!AC317+'(B) FO'!C317)/3</f>
        <v>6085.8833333333341</v>
      </c>
      <c r="AB317" s="137" t="str">
        <f>IF('(B) FO'!BN317&gt;MAX('(B) FO'!BO317:'(B) FO'!BR317),"Yes","")</f>
        <v/>
      </c>
      <c r="AC317" s="137" t="str">
        <f>IF('(B) FO'!AH317&gt;MAX('(B) FO'!AI317:'(B) FO'!AL317),"Yes","")</f>
        <v/>
      </c>
      <c r="AE317" s="137" t="str">
        <f>IF('(B) FO'!BN317&gt;(AVERAGE('(B) FO'!BO317:'(B) FO'!BR317)*2),"Yes","")</f>
        <v/>
      </c>
      <c r="AF317" s="137" t="str">
        <f>IF('(B) FO'!AH317&gt;(AVERAGE('(B) FO'!AI317:'(B) FO'!AL317)*2),"Yes","")</f>
        <v/>
      </c>
      <c r="AH317" s="137" t="str">
        <f>IF('(B) FO'!C317&gt;MAX('(B) FO'!D317:'(B) FO'!G317),"Yes","")</f>
        <v/>
      </c>
      <c r="AI317" s="137" t="str">
        <f>IF('(B) FO'!C317&lt;MIN('(B) FO'!D317:'(B) FO'!G317),"Yes","")</f>
        <v/>
      </c>
    </row>
    <row r="318" spans="1:35" x14ac:dyDescent="0.3">
      <c r="A318" s="137" t="str">
        <f>'FOD (ALL)'!B318</f>
        <v>PEL</v>
      </c>
      <c r="B318" s="146">
        <f>'FOD (ALL)'!C318</f>
        <v>43979</v>
      </c>
      <c r="C318" s="137" t="str">
        <f>'(B) FO'!H318</f>
        <v>Y</v>
      </c>
      <c r="D318" s="137" t="str">
        <f>'(B) FO'!I318</f>
        <v>Y</v>
      </c>
      <c r="E318" s="137" t="str">
        <f>'(B) FO'!J318</f>
        <v>Y</v>
      </c>
      <c r="F318" s="137" t="str">
        <f>'(B) FO'!K318</f>
        <v>Y</v>
      </c>
      <c r="H318" s="137" t="str">
        <f>'(B) FO'!AM318</f>
        <v>N</v>
      </c>
      <c r="I318" s="137" t="str">
        <f>'(B) FO'!AN318</f>
        <v>Y</v>
      </c>
      <c r="J318" s="137" t="str">
        <f>'(B) FO'!AO318</f>
        <v>Y</v>
      </c>
      <c r="K318" s="137" t="str">
        <f>'(B) FO'!AP318</f>
        <v>Y</v>
      </c>
      <c r="M318" s="137" t="str">
        <f>'(B) FO'!BS318</f>
        <v>Y</v>
      </c>
      <c r="N318" s="137" t="str">
        <f>'(B) FO'!BT318</f>
        <v>N</v>
      </c>
      <c r="O318" s="137" t="str">
        <f>'(B) FO'!BU318</f>
        <v>Y</v>
      </c>
      <c r="P318" s="137" t="str">
        <f>'(B) FO'!BV318</f>
        <v>N</v>
      </c>
      <c r="R318" s="137" t="str">
        <f>'(B) FO'!BC318</f>
        <v>Y</v>
      </c>
      <c r="S318" s="137" t="str">
        <f>'(B) FO'!BD318</f>
        <v>N</v>
      </c>
      <c r="T318" s="137" t="str">
        <f>'(B) FO'!BE318</f>
        <v>Y</v>
      </c>
      <c r="U318" s="137" t="str">
        <f>'(B) FO'!BF318</f>
        <v>N</v>
      </c>
      <c r="W318" s="137">
        <f>'(B) FO'!C318</f>
        <v>932.9</v>
      </c>
      <c r="X318" s="137">
        <f>'(B) FO'!X318</f>
        <v>954.85</v>
      </c>
      <c r="Y318" s="137">
        <f>'(B) FO'!AC318</f>
        <v>890.05</v>
      </c>
      <c r="Z318" s="137">
        <f>('(B) FO'!X318+'(B) FO'!AC318+'(B) FO'!C318)/3</f>
        <v>925.93333333333339</v>
      </c>
      <c r="AB318" s="137" t="str">
        <f>IF('(B) FO'!BN318&gt;MAX('(B) FO'!BO318:'(B) FO'!BR318),"Yes","")</f>
        <v>Yes</v>
      </c>
      <c r="AC318" s="137" t="str">
        <f>IF('(B) FO'!AH318&gt;MAX('(B) FO'!AI318:'(B) FO'!AL318),"Yes","")</f>
        <v/>
      </c>
      <c r="AE318" s="137" t="str">
        <f>IF('(B) FO'!BN318&gt;(AVERAGE('(B) FO'!BO318:'(B) FO'!BR318)*2),"Yes","")</f>
        <v/>
      </c>
      <c r="AF318" s="137" t="str">
        <f>IF('(B) FO'!AH318&gt;(AVERAGE('(B) FO'!AI318:'(B) FO'!AL318)*2),"Yes","")</f>
        <v/>
      </c>
      <c r="AH318" s="137" t="str">
        <f>IF('(B) FO'!C318&gt;MAX('(B) FO'!D318:'(B) FO'!G318),"Yes","")</f>
        <v>Yes</v>
      </c>
      <c r="AI318" s="137" t="str">
        <f>IF('(B) FO'!C318&lt;MIN('(B) FO'!D318:'(B) FO'!G318),"Yes","")</f>
        <v/>
      </c>
    </row>
    <row r="319" spans="1:35" x14ac:dyDescent="0.3">
      <c r="A319" s="137" t="str">
        <f>'FOD (ALL)'!B319</f>
        <v>PEL</v>
      </c>
      <c r="B319" s="146">
        <f>'FOD (ALL)'!C319</f>
        <v>44007</v>
      </c>
      <c r="C319" s="137" t="str">
        <f>'(B) FO'!H319</f>
        <v>Y</v>
      </c>
      <c r="D319" s="137" t="str">
        <f>'(B) FO'!I319</f>
        <v>Y</v>
      </c>
      <c r="E319" s="137" t="str">
        <f>'(B) FO'!J319</f>
        <v>Y</v>
      </c>
      <c r="F319" s="137" t="str">
        <f>'(B) FO'!K319</f>
        <v>Y</v>
      </c>
      <c r="H319" s="137" t="str">
        <f>'(B) FO'!AM319</f>
        <v>Y</v>
      </c>
      <c r="I319" s="137" t="str">
        <f>'(B) FO'!AN319</f>
        <v>Y</v>
      </c>
      <c r="J319" s="137" t="str">
        <f>'(B) FO'!AO319</f>
        <v>Y</v>
      </c>
      <c r="K319" s="137" t="str">
        <f>'(B) FO'!AP319</f>
        <v>Y</v>
      </c>
      <c r="M319" s="137" t="str">
        <f>'(B) FO'!BS319</f>
        <v>Y</v>
      </c>
      <c r="N319" s="137" t="str">
        <f>'(B) FO'!BT319</f>
        <v>Y</v>
      </c>
      <c r="O319" s="137" t="str">
        <f>'(B) FO'!BU319</f>
        <v>Y</v>
      </c>
      <c r="P319" s="137" t="str">
        <f>'(B) FO'!BV319</f>
        <v>N</v>
      </c>
      <c r="R319" s="137" t="str">
        <f>'(B) FO'!BC319</f>
        <v>Y</v>
      </c>
      <c r="S319" s="137" t="str">
        <f>'(B) FO'!BD319</f>
        <v>Y</v>
      </c>
      <c r="T319" s="137" t="str">
        <f>'(B) FO'!BE319</f>
        <v>Y</v>
      </c>
      <c r="U319" s="137" t="str">
        <f>'(B) FO'!BF319</f>
        <v>N</v>
      </c>
      <c r="W319" s="137">
        <f>'(B) FO'!C319</f>
        <v>924.1</v>
      </c>
      <c r="X319" s="137">
        <f>'(B) FO'!X319</f>
        <v>945.05</v>
      </c>
      <c r="Y319" s="137">
        <f>'(B) FO'!AC319</f>
        <v>883</v>
      </c>
      <c r="Z319" s="137">
        <f>('(B) FO'!X319+'(B) FO'!AC319+'(B) FO'!C319)/3</f>
        <v>917.38333333333333</v>
      </c>
      <c r="AB319" s="137" t="str">
        <f>IF('(B) FO'!BN319&gt;MAX('(B) FO'!BO319:'(B) FO'!BR319),"Yes","")</f>
        <v>Yes</v>
      </c>
      <c r="AC319" s="137" t="str">
        <f>IF('(B) FO'!AH319&gt;MAX('(B) FO'!AI319:'(B) FO'!AL319),"Yes","")</f>
        <v>Yes</v>
      </c>
      <c r="AE319" s="137" t="str">
        <f>IF('(B) FO'!BN319&gt;(AVERAGE('(B) FO'!BO319:'(B) FO'!BR319)*2),"Yes","")</f>
        <v>Yes</v>
      </c>
      <c r="AF319" s="137" t="str">
        <f>IF('(B) FO'!AH319&gt;(AVERAGE('(B) FO'!AI319:'(B) FO'!AL319)*2),"Yes","")</f>
        <v>Yes</v>
      </c>
      <c r="AH319" s="137" t="str">
        <f>IF('(B) FO'!C319&gt;MAX('(B) FO'!D319:'(B) FO'!G319),"Yes","")</f>
        <v>Yes</v>
      </c>
      <c r="AI319" s="137" t="str">
        <f>IF('(B) FO'!C319&lt;MIN('(B) FO'!D319:'(B) FO'!G319),"Yes","")</f>
        <v/>
      </c>
    </row>
    <row r="320" spans="1:35" x14ac:dyDescent="0.3">
      <c r="A320" s="137" t="str">
        <f>'FOD (ALL)'!B320</f>
        <v>PEL</v>
      </c>
      <c r="B320" s="146">
        <f>'FOD (ALL)'!C320</f>
        <v>44042</v>
      </c>
      <c r="C320" s="137" t="str">
        <f>'(B) FO'!H320</f>
        <v>Y</v>
      </c>
      <c r="D320" s="137" t="str">
        <f>'(B) FO'!I320</f>
        <v>N</v>
      </c>
      <c r="E320" s="137" t="str">
        <f>'(B) FO'!J320</f>
        <v>Y</v>
      </c>
      <c r="F320" s="137" t="str">
        <f>'(B) FO'!K320</f>
        <v>Y</v>
      </c>
      <c r="H320" s="137" t="str">
        <f>'(B) FO'!AM320</f>
        <v>N</v>
      </c>
      <c r="I320" s="137" t="str">
        <f>'(B) FO'!AN320</f>
        <v>Y</v>
      </c>
      <c r="J320" s="137" t="str">
        <f>'(B) FO'!AO320</f>
        <v>Y</v>
      </c>
      <c r="K320" s="137" t="str">
        <f>'(B) FO'!AP320</f>
        <v>Y</v>
      </c>
      <c r="M320" s="137" t="str">
        <f>'(B) FO'!BS320</f>
        <v>N</v>
      </c>
      <c r="N320" s="137" t="str">
        <f>'(B) FO'!BT320</f>
        <v>Y</v>
      </c>
      <c r="O320" s="137" t="str">
        <f>'(B) FO'!BU320</f>
        <v>N</v>
      </c>
      <c r="P320" s="137" t="str">
        <f>'(B) FO'!BV320</f>
        <v>Y</v>
      </c>
      <c r="R320" s="137" t="str">
        <f>'(B) FO'!BC320</f>
        <v>N</v>
      </c>
      <c r="S320" s="137" t="str">
        <f>'(B) FO'!BD320</f>
        <v>Y</v>
      </c>
      <c r="T320" s="137" t="str">
        <f>'(B) FO'!BE320</f>
        <v>N</v>
      </c>
      <c r="U320" s="137" t="str">
        <f>'(B) FO'!BF320</f>
        <v>Y</v>
      </c>
      <c r="W320" s="137">
        <f>'(B) FO'!C320</f>
        <v>961.05</v>
      </c>
      <c r="X320" s="137">
        <f>'(B) FO'!X320</f>
        <v>928</v>
      </c>
      <c r="Y320" s="137">
        <f>'(B) FO'!AC320</f>
        <v>891.4</v>
      </c>
      <c r="Z320" s="137">
        <f>('(B) FO'!X320+'(B) FO'!AC320+'(B) FO'!C320)/3</f>
        <v>926.81666666666661</v>
      </c>
      <c r="AB320" s="137" t="str">
        <f>IF('(B) FO'!BN320&gt;MAX('(B) FO'!BO320:'(B) FO'!BR320),"Yes","")</f>
        <v/>
      </c>
      <c r="AC320" s="137" t="str">
        <f>IF('(B) FO'!AH320&gt;MAX('(B) FO'!AI320:'(B) FO'!AL320),"Yes","")</f>
        <v/>
      </c>
      <c r="AE320" s="137" t="str">
        <f>IF('(B) FO'!BN320&gt;(AVERAGE('(B) FO'!BO320:'(B) FO'!BR320)*2),"Yes","")</f>
        <v/>
      </c>
      <c r="AF320" s="137" t="str">
        <f>IF('(B) FO'!AH320&gt;(AVERAGE('(B) FO'!AI320:'(B) FO'!AL320)*2),"Yes","")</f>
        <v/>
      </c>
      <c r="AH320" s="137" t="str">
        <f>IF('(B) FO'!C320&gt;MAX('(B) FO'!D320:'(B) FO'!G320),"Yes","")</f>
        <v>Yes</v>
      </c>
      <c r="AI320" s="137" t="str">
        <f>IF('(B) FO'!C320&lt;MIN('(B) FO'!D320:'(B) FO'!G320),"Yes","")</f>
        <v/>
      </c>
    </row>
    <row r="321" spans="1:35" x14ac:dyDescent="0.3">
      <c r="A321" s="137" t="str">
        <f>'FOD (ALL)'!B321</f>
        <v>PETRONET</v>
      </c>
      <c r="B321" s="146">
        <f>'FOD (ALL)'!C321</f>
        <v>43979</v>
      </c>
      <c r="C321" s="137" t="str">
        <f>'(B) FO'!H321</f>
        <v>N</v>
      </c>
      <c r="D321" s="137" t="str">
        <f>'(B) FO'!I321</f>
        <v>Y</v>
      </c>
      <c r="E321" s="137" t="str">
        <f>'(B) FO'!J321</f>
        <v>Y</v>
      </c>
      <c r="F321" s="137" t="str">
        <f>'(B) FO'!K321</f>
        <v>Y</v>
      </c>
      <c r="H321" s="137" t="str">
        <f>'(B) FO'!AM321</f>
        <v>N</v>
      </c>
      <c r="I321" s="137" t="str">
        <f>'(B) FO'!AN321</f>
        <v>N</v>
      </c>
      <c r="J321" s="137" t="str">
        <f>'(B) FO'!AO321</f>
        <v>Y</v>
      </c>
      <c r="K321" s="137" t="str">
        <f>'(B) FO'!AP321</f>
        <v>N</v>
      </c>
      <c r="M321" s="137" t="str">
        <f>'(B) FO'!BS321</f>
        <v>Y</v>
      </c>
      <c r="N321" s="137" t="str">
        <f>'(B) FO'!BT321</f>
        <v>N</v>
      </c>
      <c r="O321" s="137" t="str">
        <f>'(B) FO'!BU321</f>
        <v>N</v>
      </c>
      <c r="P321" s="137" t="str">
        <f>'(B) FO'!BV321</f>
        <v>N</v>
      </c>
      <c r="R321" s="137" t="str">
        <f>'(B) FO'!BC321</f>
        <v>Y</v>
      </c>
      <c r="S321" s="137" t="str">
        <f>'(B) FO'!BD321</f>
        <v>N</v>
      </c>
      <c r="T321" s="137" t="str">
        <f>'(B) FO'!BE321</f>
        <v>N</v>
      </c>
      <c r="U321" s="137" t="str">
        <f>'(B) FO'!BF321</f>
        <v>N</v>
      </c>
      <c r="W321" s="137">
        <f>'(B) FO'!C321</f>
        <v>231</v>
      </c>
      <c r="X321" s="137">
        <f>'(B) FO'!X321</f>
        <v>238.15</v>
      </c>
      <c r="Y321" s="137">
        <f>'(B) FO'!AC321</f>
        <v>229.5</v>
      </c>
      <c r="Z321" s="137">
        <f>('(B) FO'!X321+'(B) FO'!AC321+'(B) FO'!C321)/3</f>
        <v>232.88333333333333</v>
      </c>
      <c r="AB321" s="137" t="str">
        <f>IF('(B) FO'!BN321&gt;MAX('(B) FO'!BO321:'(B) FO'!BR321),"Yes","")</f>
        <v>Yes</v>
      </c>
      <c r="AC321" s="137" t="str">
        <f>IF('(B) FO'!AH321&gt;MAX('(B) FO'!AI321:'(B) FO'!AL321),"Yes","")</f>
        <v/>
      </c>
      <c r="AE321" s="137" t="str">
        <f>IF('(B) FO'!BN321&gt;(AVERAGE('(B) FO'!BO321:'(B) FO'!BR321)*2),"Yes","")</f>
        <v/>
      </c>
      <c r="AF321" s="137" t="str">
        <f>IF('(B) FO'!AH321&gt;(AVERAGE('(B) FO'!AI321:'(B) FO'!AL321)*2),"Yes","")</f>
        <v/>
      </c>
      <c r="AH321" s="137" t="str">
        <f>IF('(B) FO'!C321&gt;MAX('(B) FO'!D321:'(B) FO'!G321),"Yes","")</f>
        <v/>
      </c>
      <c r="AI321" s="137" t="str">
        <f>IF('(B) FO'!C321&lt;MIN('(B) FO'!D321:'(B) FO'!G321),"Yes","")</f>
        <v/>
      </c>
    </row>
    <row r="322" spans="1:35" x14ac:dyDescent="0.3">
      <c r="A322" s="137" t="str">
        <f>'FOD (ALL)'!B322</f>
        <v>PETRONET</v>
      </c>
      <c r="B322" s="146">
        <f>'FOD (ALL)'!C322</f>
        <v>44007</v>
      </c>
      <c r="C322" s="137" t="str">
        <f>'(B) FO'!H322</f>
        <v>N</v>
      </c>
      <c r="D322" s="137" t="str">
        <f>'(B) FO'!I322</f>
        <v>Y</v>
      </c>
      <c r="E322" s="137" t="str">
        <f>'(B) FO'!J322</f>
        <v>Y</v>
      </c>
      <c r="F322" s="137" t="str">
        <f>'(B) FO'!K322</f>
        <v>Y</v>
      </c>
      <c r="H322" s="137" t="str">
        <f>'(B) FO'!AM322</f>
        <v>Y</v>
      </c>
      <c r="I322" s="137" t="str">
        <f>'(B) FO'!AN322</f>
        <v>Y</v>
      </c>
      <c r="J322" s="137" t="str">
        <f>'(B) FO'!AO322</f>
        <v>Y</v>
      </c>
      <c r="K322" s="137" t="str">
        <f>'(B) FO'!AP322</f>
        <v>Y</v>
      </c>
      <c r="M322" s="137" t="str">
        <f>'(B) FO'!BS322</f>
        <v>Y</v>
      </c>
      <c r="N322" s="137" t="str">
        <f>'(B) FO'!BT322</f>
        <v>Y</v>
      </c>
      <c r="O322" s="137" t="str">
        <f>'(B) FO'!BU322</f>
        <v>N</v>
      </c>
      <c r="P322" s="137" t="str">
        <f>'(B) FO'!BV322</f>
        <v>N</v>
      </c>
      <c r="R322" s="137" t="str">
        <f>'(B) FO'!BC322</f>
        <v>Y</v>
      </c>
      <c r="S322" s="137" t="str">
        <f>'(B) FO'!BD322</f>
        <v>Y</v>
      </c>
      <c r="T322" s="137" t="str">
        <f>'(B) FO'!BE322</f>
        <v>N</v>
      </c>
      <c r="U322" s="137" t="str">
        <f>'(B) FO'!BF322</f>
        <v>N</v>
      </c>
      <c r="W322" s="137">
        <f>'(B) FO'!C322</f>
        <v>231.6</v>
      </c>
      <c r="X322" s="137">
        <f>'(B) FO'!X322</f>
        <v>238.5</v>
      </c>
      <c r="Y322" s="137">
        <f>'(B) FO'!AC322</f>
        <v>230.1</v>
      </c>
      <c r="Z322" s="137">
        <f>('(B) FO'!X322+'(B) FO'!AC322+'(B) FO'!C322)/3</f>
        <v>233.4</v>
      </c>
      <c r="AB322" s="137" t="str">
        <f>IF('(B) FO'!BN322&gt;MAX('(B) FO'!BO322:'(B) FO'!BR322),"Yes","")</f>
        <v>Yes</v>
      </c>
      <c r="AC322" s="137" t="str">
        <f>IF('(B) FO'!AH322&gt;MAX('(B) FO'!AI322:'(B) FO'!AL322),"Yes","")</f>
        <v>Yes</v>
      </c>
      <c r="AE322" s="137" t="str">
        <f>IF('(B) FO'!BN322&gt;(AVERAGE('(B) FO'!BO322:'(B) FO'!BR322)*2),"Yes","")</f>
        <v>Yes</v>
      </c>
      <c r="AF322" s="137" t="str">
        <f>IF('(B) FO'!AH322&gt;(AVERAGE('(B) FO'!AI322:'(B) FO'!AL322)*2),"Yes","")</f>
        <v>Yes</v>
      </c>
      <c r="AH322" s="137" t="str">
        <f>IF('(B) FO'!C322&gt;MAX('(B) FO'!D322:'(B) FO'!G322),"Yes","")</f>
        <v/>
      </c>
      <c r="AI322" s="137" t="str">
        <f>IF('(B) FO'!C322&lt;MIN('(B) FO'!D322:'(B) FO'!G322),"Yes","")</f>
        <v/>
      </c>
    </row>
    <row r="323" spans="1:35" x14ac:dyDescent="0.3">
      <c r="A323" s="137" t="str">
        <f>'FOD (ALL)'!B323</f>
        <v>PETRONET</v>
      </c>
      <c r="B323" s="146">
        <f>'FOD (ALL)'!C323</f>
        <v>44042</v>
      </c>
      <c r="C323" s="137" t="str">
        <f>'(B) FO'!H323</f>
        <v>N</v>
      </c>
      <c r="D323" s="137" t="str">
        <f>'(B) FO'!I323</f>
        <v>Y</v>
      </c>
      <c r="E323" s="137" t="str">
        <f>'(B) FO'!J323</f>
        <v>Y</v>
      </c>
      <c r="F323" s="137" t="str">
        <f>'(B) FO'!K323</f>
        <v>Y</v>
      </c>
      <c r="H323" s="137" t="str">
        <f>'(B) FO'!AM323</f>
        <v>Y</v>
      </c>
      <c r="I323" s="137" t="str">
        <f>'(B) FO'!AN323</f>
        <v>Y</v>
      </c>
      <c r="J323" s="137" t="str">
        <f>'(B) FO'!AO323</f>
        <v>Y</v>
      </c>
      <c r="K323" s="137" t="str">
        <f>'(B) FO'!AP323</f>
        <v>Y</v>
      </c>
      <c r="M323" s="137" t="str">
        <f>'(B) FO'!BS323</f>
        <v>Y</v>
      </c>
      <c r="N323" s="137" t="str">
        <f>'(B) FO'!BT323</f>
        <v>Y</v>
      </c>
      <c r="O323" s="137" t="str">
        <f>'(B) FO'!BU323</f>
        <v>Y</v>
      </c>
      <c r="P323" s="137" t="str">
        <f>'(B) FO'!BV323</f>
        <v>Y</v>
      </c>
      <c r="R323" s="137" t="str">
        <f>'(B) FO'!BC323</f>
        <v>Y</v>
      </c>
      <c r="S323" s="137" t="str">
        <f>'(B) FO'!BD323</f>
        <v>Y</v>
      </c>
      <c r="T323" s="137" t="str">
        <f>'(B) FO'!BE323</f>
        <v>Y</v>
      </c>
      <c r="U323" s="137" t="str">
        <f>'(B) FO'!BF323</f>
        <v>Y</v>
      </c>
      <c r="W323" s="137">
        <f>'(B) FO'!C323</f>
        <v>233.05</v>
      </c>
      <c r="X323" s="137">
        <f>'(B) FO'!X323</f>
        <v>0</v>
      </c>
      <c r="Y323" s="137">
        <f>'(B) FO'!AC323</f>
        <v>0</v>
      </c>
      <c r="Z323" s="137">
        <f>('(B) FO'!X323+'(B) FO'!AC323+'(B) FO'!C323)/3</f>
        <v>77.683333333333337</v>
      </c>
      <c r="AB323" s="137" t="str">
        <f>IF('(B) FO'!BN323&gt;MAX('(B) FO'!BO323:'(B) FO'!BR323),"Yes","")</f>
        <v/>
      </c>
      <c r="AC323" s="137" t="str">
        <f>IF('(B) FO'!AH323&gt;MAX('(B) FO'!AI323:'(B) FO'!AL323),"Yes","")</f>
        <v/>
      </c>
      <c r="AE323" s="137" t="str">
        <f>IF('(B) FO'!BN323&gt;(AVERAGE('(B) FO'!BO323:'(B) FO'!BR323)*2),"Yes","")</f>
        <v/>
      </c>
      <c r="AF323" s="137" t="str">
        <f>IF('(B) FO'!AH323&gt;(AVERAGE('(B) FO'!AI323:'(B) FO'!AL323)*2),"Yes","")</f>
        <v/>
      </c>
      <c r="AH323" s="137" t="str">
        <f>IF('(B) FO'!C323&gt;MAX('(B) FO'!D323:'(B) FO'!G323),"Yes","")</f>
        <v/>
      </c>
      <c r="AI323" s="137" t="str">
        <f>IF('(B) FO'!C323&lt;MIN('(B) FO'!D323:'(B) FO'!G323),"Yes","")</f>
        <v/>
      </c>
    </row>
    <row r="324" spans="1:35" x14ac:dyDescent="0.3">
      <c r="A324" s="137" t="str">
        <f>'FOD (ALL)'!B324</f>
        <v>PFC</v>
      </c>
      <c r="B324" s="146">
        <f>'FOD (ALL)'!C324</f>
        <v>43979</v>
      </c>
      <c r="C324" s="137" t="str">
        <f>'(B) FO'!H324</f>
        <v>N</v>
      </c>
      <c r="D324" s="137" t="str">
        <f>'(B) FO'!I324</f>
        <v>N</v>
      </c>
      <c r="E324" s="137" t="str">
        <f>'(B) FO'!J324</f>
        <v>Y</v>
      </c>
      <c r="F324" s="137" t="str">
        <f>'(B) FO'!K324</f>
        <v>N</v>
      </c>
      <c r="H324" s="137" t="str">
        <f>'(B) FO'!AM324</f>
        <v>N</v>
      </c>
      <c r="I324" s="137" t="str">
        <f>'(B) FO'!AN324</f>
        <v>Y</v>
      </c>
      <c r="J324" s="137" t="str">
        <f>'(B) FO'!AO324</f>
        <v>N</v>
      </c>
      <c r="K324" s="137" t="str">
        <f>'(B) FO'!AP324</f>
        <v>N</v>
      </c>
      <c r="M324" s="137" t="str">
        <f>'(B) FO'!BS324</f>
        <v>Y</v>
      </c>
      <c r="N324" s="137" t="str">
        <f>'(B) FO'!BT324</f>
        <v>N</v>
      </c>
      <c r="O324" s="137" t="str">
        <f>'(B) FO'!BU324</f>
        <v>Y</v>
      </c>
      <c r="P324" s="137" t="str">
        <f>'(B) FO'!BV324</f>
        <v>N</v>
      </c>
      <c r="R324" s="137" t="str">
        <f>'(B) FO'!BC324</f>
        <v>Y</v>
      </c>
      <c r="S324" s="137" t="str">
        <f>'(B) FO'!BD324</f>
        <v>N</v>
      </c>
      <c r="T324" s="137" t="str">
        <f>'(B) FO'!BE324</f>
        <v>Y</v>
      </c>
      <c r="U324" s="137" t="str">
        <f>'(B) FO'!BF324</f>
        <v>N</v>
      </c>
      <c r="W324" s="137">
        <f>'(B) FO'!C324</f>
        <v>74.900000000000006</v>
      </c>
      <c r="X324" s="137">
        <f>'(B) FO'!X324</f>
        <v>78.099999999999994</v>
      </c>
      <c r="Y324" s="137">
        <f>'(B) FO'!AC324</f>
        <v>74.7</v>
      </c>
      <c r="Z324" s="137">
        <f>('(B) FO'!X324+'(B) FO'!AC324+'(B) FO'!C324)/3</f>
        <v>75.900000000000006</v>
      </c>
      <c r="AB324" s="137" t="str">
        <f>IF('(B) FO'!BN324&gt;MAX('(B) FO'!BO324:'(B) FO'!BR324),"Yes","")</f>
        <v>Yes</v>
      </c>
      <c r="AC324" s="137" t="str">
        <f>IF('(B) FO'!AH324&gt;MAX('(B) FO'!AI324:'(B) FO'!AL324),"Yes","")</f>
        <v/>
      </c>
      <c r="AE324" s="137" t="str">
        <f>IF('(B) FO'!BN324&gt;(AVERAGE('(B) FO'!BO324:'(B) FO'!BR324)*2),"Yes","")</f>
        <v/>
      </c>
      <c r="AF324" s="137" t="str">
        <f>IF('(B) FO'!AH324&gt;(AVERAGE('(B) FO'!AI324:'(B) FO'!AL324)*2),"Yes","")</f>
        <v/>
      </c>
      <c r="AH324" s="137" t="str">
        <f>IF('(B) FO'!C324&gt;MAX('(B) FO'!D324:'(B) FO'!G324),"Yes","")</f>
        <v/>
      </c>
      <c r="AI324" s="137" t="str">
        <f>IF('(B) FO'!C324&lt;MIN('(B) FO'!D324:'(B) FO'!G324),"Yes","")</f>
        <v>Yes</v>
      </c>
    </row>
    <row r="325" spans="1:35" x14ac:dyDescent="0.3">
      <c r="A325" s="137" t="str">
        <f>'FOD (ALL)'!B325</f>
        <v>PFC</v>
      </c>
      <c r="B325" s="146">
        <f>'FOD (ALL)'!C325</f>
        <v>44007</v>
      </c>
      <c r="C325" s="137" t="str">
        <f>'(B) FO'!H325</f>
        <v>N</v>
      </c>
      <c r="D325" s="137" t="str">
        <f>'(B) FO'!I325</f>
        <v>N</v>
      </c>
      <c r="E325" s="137" t="str">
        <f>'(B) FO'!J325</f>
        <v>Y</v>
      </c>
      <c r="F325" s="137" t="str">
        <f>'(B) FO'!K325</f>
        <v>N</v>
      </c>
      <c r="H325" s="137" t="str">
        <f>'(B) FO'!AM325</f>
        <v>Y</v>
      </c>
      <c r="I325" s="137" t="str">
        <f>'(B) FO'!AN325</f>
        <v>Y</v>
      </c>
      <c r="J325" s="137" t="str">
        <f>'(B) FO'!AO325</f>
        <v>Y</v>
      </c>
      <c r="K325" s="137" t="str">
        <f>'(B) FO'!AP325</f>
        <v>Y</v>
      </c>
      <c r="M325" s="137" t="str">
        <f>'(B) FO'!BS325</f>
        <v>Y</v>
      </c>
      <c r="N325" s="137" t="str">
        <f>'(B) FO'!BT325</f>
        <v>N</v>
      </c>
      <c r="O325" s="137" t="str">
        <f>'(B) FO'!BU325</f>
        <v>Y</v>
      </c>
      <c r="P325" s="137" t="str">
        <f>'(B) FO'!BV325</f>
        <v>N</v>
      </c>
      <c r="R325" s="137" t="str">
        <f>'(B) FO'!BC325</f>
        <v>Y</v>
      </c>
      <c r="S325" s="137" t="str">
        <f>'(B) FO'!BD325</f>
        <v>N</v>
      </c>
      <c r="T325" s="137" t="str">
        <f>'(B) FO'!BE325</f>
        <v>Y</v>
      </c>
      <c r="U325" s="137" t="str">
        <f>'(B) FO'!BF325</f>
        <v>N</v>
      </c>
      <c r="W325" s="137">
        <f>'(B) FO'!C325</f>
        <v>75.05</v>
      </c>
      <c r="X325" s="137">
        <f>'(B) FO'!X325</f>
        <v>78.2</v>
      </c>
      <c r="Y325" s="137">
        <f>'(B) FO'!AC325</f>
        <v>74.900000000000006</v>
      </c>
      <c r="Z325" s="137">
        <f>('(B) FO'!X325+'(B) FO'!AC325+'(B) FO'!C325)/3</f>
        <v>76.050000000000011</v>
      </c>
      <c r="AB325" s="137" t="str">
        <f>IF('(B) FO'!BN325&gt;MAX('(B) FO'!BO325:'(B) FO'!BR325),"Yes","")</f>
        <v>Yes</v>
      </c>
      <c r="AC325" s="137" t="str">
        <f>IF('(B) FO'!AH325&gt;MAX('(B) FO'!AI325:'(B) FO'!AL325),"Yes","")</f>
        <v>Yes</v>
      </c>
      <c r="AE325" s="137" t="str">
        <f>IF('(B) FO'!BN325&gt;(AVERAGE('(B) FO'!BO325:'(B) FO'!BR325)*2),"Yes","")</f>
        <v>Yes</v>
      </c>
      <c r="AF325" s="137" t="str">
        <f>IF('(B) FO'!AH325&gt;(AVERAGE('(B) FO'!AI325:'(B) FO'!AL325)*2),"Yes","")</f>
        <v>Yes</v>
      </c>
      <c r="AH325" s="137" t="str">
        <f>IF('(B) FO'!C325&gt;MAX('(B) FO'!D325:'(B) FO'!G325),"Yes","")</f>
        <v/>
      </c>
      <c r="AI325" s="137" t="str">
        <f>IF('(B) FO'!C325&lt;MIN('(B) FO'!D325:'(B) FO'!G325),"Yes","")</f>
        <v>Yes</v>
      </c>
    </row>
    <row r="326" spans="1:35" x14ac:dyDescent="0.3">
      <c r="A326" s="137" t="str">
        <f>'FOD (ALL)'!B326</f>
        <v>PFC</v>
      </c>
      <c r="B326" s="146">
        <f>'FOD (ALL)'!C326</f>
        <v>44042</v>
      </c>
      <c r="C326" s="137" t="str">
        <f>'(B) FO'!H326</f>
        <v>N</v>
      </c>
      <c r="D326" s="137" t="str">
        <f>'(B) FO'!I326</f>
        <v>N</v>
      </c>
      <c r="E326" s="137" t="str">
        <f>'(B) FO'!J326</f>
        <v>Y</v>
      </c>
      <c r="F326" s="137" t="str">
        <f>'(B) FO'!K326</f>
        <v>Y</v>
      </c>
      <c r="H326" s="137" t="str">
        <f>'(B) FO'!AM326</f>
        <v>Y</v>
      </c>
      <c r="I326" s="137" t="str">
        <f>'(B) FO'!AN326</f>
        <v>Y</v>
      </c>
      <c r="J326" s="137" t="str">
        <f>'(B) FO'!AO326</f>
        <v>Y</v>
      </c>
      <c r="K326" s="137" t="str">
        <f>'(B) FO'!AP326</f>
        <v>Y</v>
      </c>
      <c r="M326" s="137" t="str">
        <f>'(B) FO'!BS326</f>
        <v>Y</v>
      </c>
      <c r="N326" s="137" t="str">
        <f>'(B) FO'!BT326</f>
        <v>N</v>
      </c>
      <c r="O326" s="137" t="str">
        <f>'(B) FO'!BU326</f>
        <v>N</v>
      </c>
      <c r="P326" s="137" t="str">
        <f>'(B) FO'!BV326</f>
        <v>Y</v>
      </c>
      <c r="R326" s="137" t="str">
        <f>'(B) FO'!BC326</f>
        <v>Y</v>
      </c>
      <c r="S326" s="137" t="str">
        <f>'(B) FO'!BD326</f>
        <v>N</v>
      </c>
      <c r="T326" s="137" t="str">
        <f>'(B) FO'!BE326</f>
        <v>N</v>
      </c>
      <c r="U326" s="137" t="str">
        <f>'(B) FO'!BF326</f>
        <v>Y</v>
      </c>
      <c r="W326" s="137">
        <f>'(B) FO'!C326</f>
        <v>75.099999999999994</v>
      </c>
      <c r="X326" s="137">
        <f>'(B) FO'!X326</f>
        <v>76.349999999999994</v>
      </c>
      <c r="Y326" s="137">
        <f>'(B) FO'!AC326</f>
        <v>75</v>
      </c>
      <c r="Z326" s="137">
        <f>('(B) FO'!X326+'(B) FO'!AC326+'(B) FO'!C326)/3</f>
        <v>75.483333333333334</v>
      </c>
      <c r="AB326" s="137" t="str">
        <f>IF('(B) FO'!BN326&gt;MAX('(B) FO'!BO326:'(B) FO'!BR326),"Yes","")</f>
        <v>Yes</v>
      </c>
      <c r="AC326" s="137" t="str">
        <f>IF('(B) FO'!AH326&gt;MAX('(B) FO'!AI326:'(B) FO'!AL326),"Yes","")</f>
        <v>Yes</v>
      </c>
      <c r="AE326" s="137" t="str">
        <f>IF('(B) FO'!BN326&gt;(AVERAGE('(B) FO'!BO326:'(B) FO'!BR326)*2),"Yes","")</f>
        <v>Yes</v>
      </c>
      <c r="AF326" s="137" t="str">
        <f>IF('(B) FO'!AH326&gt;(AVERAGE('(B) FO'!AI326:'(B) FO'!AL326)*2),"Yes","")</f>
        <v/>
      </c>
      <c r="AH326" s="137" t="str">
        <f>IF('(B) FO'!C326&gt;MAX('(B) FO'!D326:'(B) FO'!G326),"Yes","")</f>
        <v/>
      </c>
      <c r="AI326" s="137" t="str">
        <f>IF('(B) FO'!C326&lt;MIN('(B) FO'!D326:'(B) FO'!G326),"Yes","")</f>
        <v>Yes</v>
      </c>
    </row>
    <row r="327" spans="1:35" x14ac:dyDescent="0.3">
      <c r="A327" s="137" t="str">
        <f>'FOD (ALL)'!B327</f>
        <v>PIDILITIND</v>
      </c>
      <c r="B327" s="146">
        <f>'FOD (ALL)'!C327</f>
        <v>43979</v>
      </c>
      <c r="C327" s="137" t="str">
        <f>'(B) FO'!H327</f>
        <v>N</v>
      </c>
      <c r="D327" s="137" t="str">
        <f>'(B) FO'!I327</f>
        <v>Y</v>
      </c>
      <c r="E327" s="137" t="str">
        <f>'(B) FO'!J327</f>
        <v>Y</v>
      </c>
      <c r="F327" s="137" t="str">
        <f>'(B) FO'!K327</f>
        <v>Y</v>
      </c>
      <c r="H327" s="137" t="str">
        <f>'(B) FO'!AM327</f>
        <v>N</v>
      </c>
      <c r="I327" s="137" t="str">
        <f>'(B) FO'!AN327</f>
        <v>Y</v>
      </c>
      <c r="J327" s="137" t="str">
        <f>'(B) FO'!AO327</f>
        <v>Y</v>
      </c>
      <c r="K327" s="137" t="str">
        <f>'(B) FO'!AP327</f>
        <v>Y</v>
      </c>
      <c r="M327" s="137" t="str">
        <f>'(B) FO'!BS327</f>
        <v>N</v>
      </c>
      <c r="N327" s="137" t="str">
        <f>'(B) FO'!BT327</f>
        <v>Y</v>
      </c>
      <c r="O327" s="137" t="str">
        <f>'(B) FO'!BU327</f>
        <v>N</v>
      </c>
      <c r="P327" s="137" t="str">
        <f>'(B) FO'!BV327</f>
        <v>N</v>
      </c>
      <c r="R327" s="137" t="str">
        <f>'(B) FO'!BC327</f>
        <v>N</v>
      </c>
      <c r="S327" s="137" t="str">
        <f>'(B) FO'!BD327</f>
        <v>Y</v>
      </c>
      <c r="T327" s="137" t="str">
        <f>'(B) FO'!BE327</f>
        <v>N</v>
      </c>
      <c r="U327" s="137" t="str">
        <f>'(B) FO'!BF327</f>
        <v>N</v>
      </c>
      <c r="W327" s="137">
        <f>'(B) FO'!C327</f>
        <v>1395.3</v>
      </c>
      <c r="X327" s="137">
        <f>'(B) FO'!X327</f>
        <v>1425</v>
      </c>
      <c r="Y327" s="137">
        <f>'(B) FO'!AC327</f>
        <v>1389.85</v>
      </c>
      <c r="Z327" s="137">
        <f>('(B) FO'!X327+'(B) FO'!AC327+'(B) FO'!C327)/3</f>
        <v>1403.3833333333332</v>
      </c>
      <c r="AB327" s="137" t="str">
        <f>IF('(B) FO'!BN327&gt;MAX('(B) FO'!BO327:'(B) FO'!BR327),"Yes","")</f>
        <v/>
      </c>
      <c r="AC327" s="137" t="str">
        <f>IF('(B) FO'!AH327&gt;MAX('(B) FO'!AI327:'(B) FO'!AL327),"Yes","")</f>
        <v/>
      </c>
      <c r="AE327" s="137" t="str">
        <f>IF('(B) FO'!BN327&gt;(AVERAGE('(B) FO'!BO327:'(B) FO'!BR327)*2),"Yes","")</f>
        <v/>
      </c>
      <c r="AF327" s="137" t="str">
        <f>IF('(B) FO'!AH327&gt;(AVERAGE('(B) FO'!AI327:'(B) FO'!AL327)*2),"Yes","")</f>
        <v/>
      </c>
      <c r="AH327" s="137" t="str">
        <f>IF('(B) FO'!C327&gt;MAX('(B) FO'!D327:'(B) FO'!G327),"Yes","")</f>
        <v/>
      </c>
      <c r="AI327" s="137" t="str">
        <f>IF('(B) FO'!C327&lt;MIN('(B) FO'!D327:'(B) FO'!G327),"Yes","")</f>
        <v/>
      </c>
    </row>
    <row r="328" spans="1:35" x14ac:dyDescent="0.3">
      <c r="A328" s="137" t="str">
        <f>'FOD (ALL)'!B328</f>
        <v>PIDILITIND</v>
      </c>
      <c r="B328" s="146">
        <f>'FOD (ALL)'!C328</f>
        <v>44007</v>
      </c>
      <c r="C328" s="137" t="str">
        <f>'(B) FO'!H328</f>
        <v>N</v>
      </c>
      <c r="D328" s="137" t="str">
        <f>'(B) FO'!I328</f>
        <v>Y</v>
      </c>
      <c r="E328" s="137" t="str">
        <f>'(B) FO'!J328</f>
        <v>Y</v>
      </c>
      <c r="F328" s="137" t="str">
        <f>'(B) FO'!K328</f>
        <v>Y</v>
      </c>
      <c r="H328" s="137" t="str">
        <f>'(B) FO'!AM328</f>
        <v>Y</v>
      </c>
      <c r="I328" s="137" t="str">
        <f>'(B) FO'!AN328</f>
        <v>Y</v>
      </c>
      <c r="J328" s="137" t="str">
        <f>'(B) FO'!AO328</f>
        <v>Y</v>
      </c>
      <c r="K328" s="137" t="str">
        <f>'(B) FO'!AP328</f>
        <v>Y</v>
      </c>
      <c r="M328" s="137" t="str">
        <f>'(B) FO'!BS328</f>
        <v>N</v>
      </c>
      <c r="N328" s="137" t="str">
        <f>'(B) FO'!BT328</f>
        <v>Y</v>
      </c>
      <c r="O328" s="137" t="str">
        <f>'(B) FO'!BU328</f>
        <v>Y</v>
      </c>
      <c r="P328" s="137" t="str">
        <f>'(B) FO'!BV328</f>
        <v>N</v>
      </c>
      <c r="R328" s="137" t="str">
        <f>'(B) FO'!BC328</f>
        <v>N</v>
      </c>
      <c r="S328" s="137" t="str">
        <f>'(B) FO'!BD328</f>
        <v>Y</v>
      </c>
      <c r="T328" s="137" t="str">
        <f>'(B) FO'!BE328</f>
        <v>Y</v>
      </c>
      <c r="U328" s="137" t="str">
        <f>'(B) FO'!BF328</f>
        <v>N</v>
      </c>
      <c r="W328" s="137">
        <f>'(B) FO'!C328</f>
        <v>1399.05</v>
      </c>
      <c r="X328" s="137">
        <f>'(B) FO'!X328</f>
        <v>1428</v>
      </c>
      <c r="Y328" s="137">
        <f>'(B) FO'!AC328</f>
        <v>1393.7</v>
      </c>
      <c r="Z328" s="137">
        <f>('(B) FO'!X328+'(B) FO'!AC328+'(B) FO'!C328)/3</f>
        <v>1406.9166666666667</v>
      </c>
      <c r="AB328" s="137" t="str">
        <f>IF('(B) FO'!BN328&gt;MAX('(B) FO'!BO328:'(B) FO'!BR328),"Yes","")</f>
        <v/>
      </c>
      <c r="AC328" s="137" t="str">
        <f>IF('(B) FO'!AH328&gt;MAX('(B) FO'!AI328:'(B) FO'!AL328),"Yes","")</f>
        <v>Yes</v>
      </c>
      <c r="AE328" s="137" t="str">
        <f>IF('(B) FO'!BN328&gt;(AVERAGE('(B) FO'!BO328:'(B) FO'!BR328)*2),"Yes","")</f>
        <v/>
      </c>
      <c r="AF328" s="137" t="str">
        <f>IF('(B) FO'!AH328&gt;(AVERAGE('(B) FO'!AI328:'(B) FO'!AL328)*2),"Yes","")</f>
        <v>Yes</v>
      </c>
      <c r="AH328" s="137" t="str">
        <f>IF('(B) FO'!C328&gt;MAX('(B) FO'!D328:'(B) FO'!G328),"Yes","")</f>
        <v/>
      </c>
      <c r="AI328" s="137" t="str">
        <f>IF('(B) FO'!C328&lt;MIN('(B) FO'!D328:'(B) FO'!G328),"Yes","")</f>
        <v/>
      </c>
    </row>
    <row r="329" spans="1:35" x14ac:dyDescent="0.3">
      <c r="A329" s="137" t="str">
        <f>'FOD (ALL)'!B329</f>
        <v>PIDILITIND</v>
      </c>
      <c r="B329" s="146">
        <f>'FOD (ALL)'!C329</f>
        <v>44042</v>
      </c>
      <c r="C329" s="137" t="str">
        <f>'(B) FO'!H329</f>
        <v>N</v>
      </c>
      <c r="D329" s="137" t="str">
        <f>'(B) FO'!I329</f>
        <v>Y</v>
      </c>
      <c r="E329" s="137" t="str">
        <f>'(B) FO'!J329</f>
        <v>Y</v>
      </c>
      <c r="F329" s="137" t="str">
        <f>'(B) FO'!K329</f>
        <v>Y</v>
      </c>
      <c r="H329" s="137" t="str">
        <f>'(B) FO'!AM329</f>
        <v>Y</v>
      </c>
      <c r="I329" s="137" t="str">
        <f>'(B) FO'!AN329</f>
        <v>Y</v>
      </c>
      <c r="J329" s="137" t="str">
        <f>'(B) FO'!AO329</f>
        <v>Y</v>
      </c>
      <c r="K329" s="137" t="str">
        <f>'(B) FO'!AP329</f>
        <v>Y</v>
      </c>
      <c r="M329" s="137" t="str">
        <f>'(B) FO'!BS329</f>
        <v>Y</v>
      </c>
      <c r="N329" s="137" t="str">
        <f>'(B) FO'!BT329</f>
        <v>N</v>
      </c>
      <c r="O329" s="137" t="str">
        <f>'(B) FO'!BU329</f>
        <v>N</v>
      </c>
      <c r="P329" s="137" t="str">
        <f>'(B) FO'!BV329</f>
        <v>Y</v>
      </c>
      <c r="R329" s="137" t="str">
        <f>'(B) FO'!BC329</f>
        <v>Y</v>
      </c>
      <c r="S329" s="137" t="str">
        <f>'(B) FO'!BD329</f>
        <v>N</v>
      </c>
      <c r="T329" s="137" t="str">
        <f>'(B) FO'!BE329</f>
        <v>N</v>
      </c>
      <c r="U329" s="137" t="str">
        <f>'(B) FO'!BF329</f>
        <v>Y</v>
      </c>
      <c r="W329" s="137">
        <f>'(B) FO'!C329</f>
        <v>1409</v>
      </c>
      <c r="X329" s="137">
        <f>'(B) FO'!X329</f>
        <v>1415</v>
      </c>
      <c r="Y329" s="137">
        <f>'(B) FO'!AC329</f>
        <v>1415</v>
      </c>
      <c r="Z329" s="137">
        <f>('(B) FO'!X329+'(B) FO'!AC329+'(B) FO'!C329)/3</f>
        <v>1413</v>
      </c>
      <c r="AB329" s="137" t="str">
        <f>IF('(B) FO'!BN329&gt;MAX('(B) FO'!BO329:'(B) FO'!BR329),"Yes","")</f>
        <v/>
      </c>
      <c r="AC329" s="137" t="str">
        <f>IF('(B) FO'!AH329&gt;MAX('(B) FO'!AI329:'(B) FO'!AL329),"Yes","")</f>
        <v>Yes</v>
      </c>
      <c r="AE329" s="137" t="str">
        <f>IF('(B) FO'!BN329&gt;(AVERAGE('(B) FO'!BO329:'(B) FO'!BR329)*2),"Yes","")</f>
        <v/>
      </c>
      <c r="AF329" s="137" t="str">
        <f>IF('(B) FO'!AH329&gt;(AVERAGE('(B) FO'!AI329:'(B) FO'!AL329)*2),"Yes","")</f>
        <v/>
      </c>
      <c r="AH329" s="137" t="str">
        <f>IF('(B) FO'!C329&gt;MAX('(B) FO'!D329:'(B) FO'!G329),"Yes","")</f>
        <v/>
      </c>
      <c r="AI329" s="137" t="str">
        <f>IF('(B) FO'!C329&lt;MIN('(B) FO'!D329:'(B) FO'!G329),"Yes","")</f>
        <v/>
      </c>
    </row>
    <row r="330" spans="1:35" x14ac:dyDescent="0.3">
      <c r="A330" s="137" t="str">
        <f>'FOD (ALL)'!B330</f>
        <v>PNB</v>
      </c>
      <c r="B330" s="146">
        <f>'FOD (ALL)'!C330</f>
        <v>43979</v>
      </c>
      <c r="C330" s="137" t="str">
        <f>'(B) FO'!H330</f>
        <v>N</v>
      </c>
      <c r="D330" s="137" t="str">
        <f>'(B) FO'!I330</f>
        <v>Y</v>
      </c>
      <c r="E330" s="137" t="str">
        <f>'(B) FO'!J330</f>
        <v>Y</v>
      </c>
      <c r="F330" s="137" t="str">
        <f>'(B) FO'!K330</f>
        <v>N</v>
      </c>
      <c r="H330" s="137" t="str">
        <f>'(B) FO'!AM330</f>
        <v>N</v>
      </c>
      <c r="I330" s="137" t="str">
        <f>'(B) FO'!AN330</f>
        <v>N</v>
      </c>
      <c r="J330" s="137" t="str">
        <f>'(B) FO'!AO330</f>
        <v>N</v>
      </c>
      <c r="K330" s="137" t="str">
        <f>'(B) FO'!AP330</f>
        <v>Y</v>
      </c>
      <c r="M330" s="137" t="str">
        <f>'(B) FO'!BS330</f>
        <v>Y</v>
      </c>
      <c r="N330" s="137" t="str">
        <f>'(B) FO'!BT330</f>
        <v>Y</v>
      </c>
      <c r="O330" s="137" t="str">
        <f>'(B) FO'!BU330</f>
        <v>N</v>
      </c>
      <c r="P330" s="137" t="str">
        <f>'(B) FO'!BV330</f>
        <v>N</v>
      </c>
      <c r="R330" s="137" t="str">
        <f>'(B) FO'!BC330</f>
        <v>Y</v>
      </c>
      <c r="S330" s="137" t="str">
        <f>'(B) FO'!BD330</f>
        <v>Y</v>
      </c>
      <c r="T330" s="137" t="str">
        <f>'(B) FO'!BE330</f>
        <v>N</v>
      </c>
      <c r="U330" s="137" t="str">
        <f>'(B) FO'!BF330</f>
        <v>N</v>
      </c>
      <c r="W330" s="137">
        <f>'(B) FO'!C330</f>
        <v>26.55</v>
      </c>
      <c r="X330" s="137">
        <f>'(B) FO'!X330</f>
        <v>27.65</v>
      </c>
      <c r="Y330" s="137">
        <f>'(B) FO'!AC330</f>
        <v>26.25</v>
      </c>
      <c r="Z330" s="137">
        <f>('(B) FO'!X330+'(B) FO'!AC330+'(B) FO'!C330)/3</f>
        <v>26.816666666666666</v>
      </c>
      <c r="AB330" s="137" t="str">
        <f>IF('(B) FO'!BN330&gt;MAX('(B) FO'!BO330:'(B) FO'!BR330),"Yes","")</f>
        <v/>
      </c>
      <c r="AC330" s="137" t="str">
        <f>IF('(B) FO'!AH330&gt;MAX('(B) FO'!AI330:'(B) FO'!AL330),"Yes","")</f>
        <v/>
      </c>
      <c r="AE330" s="137" t="str">
        <f>IF('(B) FO'!BN330&gt;(AVERAGE('(B) FO'!BO330:'(B) FO'!BR330)*2),"Yes","")</f>
        <v/>
      </c>
      <c r="AF330" s="137" t="str">
        <f>IF('(B) FO'!AH330&gt;(AVERAGE('(B) FO'!AI330:'(B) FO'!AL330)*2),"Yes","")</f>
        <v/>
      </c>
      <c r="AH330" s="137" t="str">
        <f>IF('(B) FO'!C330&gt;MAX('(B) FO'!D330:'(B) FO'!G330),"Yes","")</f>
        <v/>
      </c>
      <c r="AI330" s="137" t="str">
        <f>IF('(B) FO'!C330&lt;MIN('(B) FO'!D330:'(B) FO'!G330),"Yes","")</f>
        <v/>
      </c>
    </row>
    <row r="331" spans="1:35" x14ac:dyDescent="0.3">
      <c r="A331" s="137" t="str">
        <f>'FOD (ALL)'!B331</f>
        <v>PNB</v>
      </c>
      <c r="B331" s="146">
        <f>'FOD (ALL)'!C331</f>
        <v>44007</v>
      </c>
      <c r="C331" s="137" t="str">
        <f>'(B) FO'!H331</f>
        <v>N</v>
      </c>
      <c r="D331" s="137" t="str">
        <f>'(B) FO'!I331</f>
        <v>Y</v>
      </c>
      <c r="E331" s="137" t="str">
        <f>'(B) FO'!J331</f>
        <v>Y</v>
      </c>
      <c r="F331" s="137" t="str">
        <f>'(B) FO'!K331</f>
        <v>N</v>
      </c>
      <c r="H331" s="137" t="str">
        <f>'(B) FO'!AM331</f>
        <v>Y</v>
      </c>
      <c r="I331" s="137" t="str">
        <f>'(B) FO'!AN331</f>
        <v>Y</v>
      </c>
      <c r="J331" s="137" t="str">
        <f>'(B) FO'!AO331</f>
        <v>Y</v>
      </c>
      <c r="K331" s="137" t="str">
        <f>'(B) FO'!AP331</f>
        <v>Y</v>
      </c>
      <c r="M331" s="137" t="str">
        <f>'(B) FO'!BS331</f>
        <v>Y</v>
      </c>
      <c r="N331" s="137" t="str">
        <f>'(B) FO'!BT331</f>
        <v>Y</v>
      </c>
      <c r="O331" s="137" t="str">
        <f>'(B) FO'!BU331</f>
        <v>Y</v>
      </c>
      <c r="P331" s="137" t="str">
        <f>'(B) FO'!BV331</f>
        <v>N</v>
      </c>
      <c r="R331" s="137" t="str">
        <f>'(B) FO'!BC331</f>
        <v>Y</v>
      </c>
      <c r="S331" s="137" t="str">
        <f>'(B) FO'!BD331</f>
        <v>Y</v>
      </c>
      <c r="T331" s="137" t="str">
        <f>'(B) FO'!BE331</f>
        <v>Y</v>
      </c>
      <c r="U331" s="137" t="str">
        <f>'(B) FO'!BF331</f>
        <v>N</v>
      </c>
      <c r="W331" s="137">
        <f>'(B) FO'!C331</f>
        <v>26.55</v>
      </c>
      <c r="X331" s="137">
        <f>'(B) FO'!X331</f>
        <v>27.7</v>
      </c>
      <c r="Y331" s="137">
        <f>'(B) FO'!AC331</f>
        <v>26.25</v>
      </c>
      <c r="Z331" s="137">
        <f>('(B) FO'!X331+'(B) FO'!AC331+'(B) FO'!C331)/3</f>
        <v>26.833333333333332</v>
      </c>
      <c r="AB331" s="137" t="str">
        <f>IF('(B) FO'!BN331&gt;MAX('(B) FO'!BO331:'(B) FO'!BR331),"Yes","")</f>
        <v>Yes</v>
      </c>
      <c r="AC331" s="137" t="str">
        <f>IF('(B) FO'!AH331&gt;MAX('(B) FO'!AI331:'(B) FO'!AL331),"Yes","")</f>
        <v>Yes</v>
      </c>
      <c r="AE331" s="137" t="str">
        <f>IF('(B) FO'!BN331&gt;(AVERAGE('(B) FO'!BO331:'(B) FO'!BR331)*2),"Yes","")</f>
        <v>Yes</v>
      </c>
      <c r="AF331" s="137" t="str">
        <f>IF('(B) FO'!AH331&gt;(AVERAGE('(B) FO'!AI331:'(B) FO'!AL331)*2),"Yes","")</f>
        <v>Yes</v>
      </c>
      <c r="AH331" s="137" t="str">
        <f>IF('(B) FO'!C331&gt;MAX('(B) FO'!D331:'(B) FO'!G331),"Yes","")</f>
        <v/>
      </c>
      <c r="AI331" s="137" t="str">
        <f>IF('(B) FO'!C331&lt;MIN('(B) FO'!D331:'(B) FO'!G331),"Yes","")</f>
        <v/>
      </c>
    </row>
    <row r="332" spans="1:35" x14ac:dyDescent="0.3">
      <c r="A332" s="137" t="str">
        <f>'FOD (ALL)'!B332</f>
        <v>PNB</v>
      </c>
      <c r="B332" s="146">
        <f>'FOD (ALL)'!C332</f>
        <v>44042</v>
      </c>
      <c r="C332" s="137" t="str">
        <f>'(B) FO'!H332</f>
        <v>N</v>
      </c>
      <c r="D332" s="137" t="str">
        <f>'(B) FO'!I332</f>
        <v>Y</v>
      </c>
      <c r="E332" s="137" t="str">
        <f>'(B) FO'!J332</f>
        <v>Y</v>
      </c>
      <c r="F332" s="137" t="str">
        <f>'(B) FO'!K332</f>
        <v>N</v>
      </c>
      <c r="H332" s="137" t="str">
        <f>'(B) FO'!AM332</f>
        <v>Y</v>
      </c>
      <c r="I332" s="137" t="str">
        <f>'(B) FO'!AN332</f>
        <v>Y</v>
      </c>
      <c r="J332" s="137" t="str">
        <f>'(B) FO'!AO332</f>
        <v>Y</v>
      </c>
      <c r="K332" s="137" t="str">
        <f>'(B) FO'!AP332</f>
        <v>Y</v>
      </c>
      <c r="M332" s="137" t="str">
        <f>'(B) FO'!BS332</f>
        <v>Y</v>
      </c>
      <c r="N332" s="137" t="str">
        <f>'(B) FO'!BT332</f>
        <v>Y</v>
      </c>
      <c r="O332" s="137" t="str">
        <f>'(B) FO'!BU332</f>
        <v>Y</v>
      </c>
      <c r="P332" s="137" t="str">
        <f>'(B) FO'!BV332</f>
        <v>N</v>
      </c>
      <c r="R332" s="137" t="str">
        <f>'(B) FO'!BC332</f>
        <v>Y</v>
      </c>
      <c r="S332" s="137" t="str">
        <f>'(B) FO'!BD332</f>
        <v>Y</v>
      </c>
      <c r="T332" s="137" t="str">
        <f>'(B) FO'!BE332</f>
        <v>Y</v>
      </c>
      <c r="U332" s="137" t="str">
        <f>'(B) FO'!BF332</f>
        <v>N</v>
      </c>
      <c r="W332" s="137">
        <f>'(B) FO'!C332</f>
        <v>26.7</v>
      </c>
      <c r="X332" s="137">
        <f>'(B) FO'!X332</f>
        <v>27.6</v>
      </c>
      <c r="Y332" s="137">
        <f>'(B) FO'!AC332</f>
        <v>26.4</v>
      </c>
      <c r="Z332" s="137">
        <f>('(B) FO'!X332+'(B) FO'!AC332+'(B) FO'!C332)/3</f>
        <v>26.900000000000002</v>
      </c>
      <c r="AB332" s="137" t="str">
        <f>IF('(B) FO'!BN332&gt;MAX('(B) FO'!BO332:'(B) FO'!BR332),"Yes","")</f>
        <v>Yes</v>
      </c>
      <c r="AC332" s="137" t="str">
        <f>IF('(B) FO'!AH332&gt;MAX('(B) FO'!AI332:'(B) FO'!AL332),"Yes","")</f>
        <v>Yes</v>
      </c>
      <c r="AE332" s="137" t="str">
        <f>IF('(B) FO'!BN332&gt;(AVERAGE('(B) FO'!BO332:'(B) FO'!BR332)*2),"Yes","")</f>
        <v>Yes</v>
      </c>
      <c r="AF332" s="137" t="str">
        <f>IF('(B) FO'!AH332&gt;(AVERAGE('(B) FO'!AI332:'(B) FO'!AL332)*2),"Yes","")</f>
        <v/>
      </c>
      <c r="AH332" s="137" t="str">
        <f>IF('(B) FO'!C332&gt;MAX('(B) FO'!D332:'(B) FO'!G332),"Yes","")</f>
        <v/>
      </c>
      <c r="AI332" s="137" t="str">
        <f>IF('(B) FO'!C332&lt;MIN('(B) FO'!D332:'(B) FO'!G332),"Yes","")</f>
        <v>Yes</v>
      </c>
    </row>
    <row r="333" spans="1:35" x14ac:dyDescent="0.3">
      <c r="A333" s="137" t="str">
        <f>'FOD (ALL)'!B333</f>
        <v>POWERGRID</v>
      </c>
      <c r="B333" s="146">
        <f>'FOD (ALL)'!C333</f>
        <v>43979</v>
      </c>
      <c r="C333" s="137" t="str">
        <f>'(B) FO'!H333</f>
        <v>N</v>
      </c>
      <c r="D333" s="137" t="str">
        <f>'(B) FO'!I333</f>
        <v>N</v>
      </c>
      <c r="E333" s="137" t="str">
        <f>'(B) FO'!J333</f>
        <v>Y</v>
      </c>
      <c r="F333" s="137" t="str">
        <f>'(B) FO'!K333</f>
        <v>Y</v>
      </c>
      <c r="H333" s="137" t="str">
        <f>'(B) FO'!AM333</f>
        <v>N</v>
      </c>
      <c r="I333" s="137" t="str">
        <f>'(B) FO'!AN333</f>
        <v>N</v>
      </c>
      <c r="J333" s="137" t="str">
        <f>'(B) FO'!AO333</f>
        <v>N</v>
      </c>
      <c r="K333" s="137" t="str">
        <f>'(B) FO'!AP333</f>
        <v>N</v>
      </c>
      <c r="M333" s="137" t="str">
        <f>'(B) FO'!BS333</f>
        <v>Y</v>
      </c>
      <c r="N333" s="137" t="str">
        <f>'(B) FO'!BT333</f>
        <v>N</v>
      </c>
      <c r="O333" s="137" t="str">
        <f>'(B) FO'!BU333</f>
        <v>Y</v>
      </c>
      <c r="P333" s="137" t="str">
        <f>'(B) FO'!BV333</f>
        <v>N</v>
      </c>
      <c r="R333" s="137" t="str">
        <f>'(B) FO'!BC333</f>
        <v>Y</v>
      </c>
      <c r="S333" s="137" t="str">
        <f>'(B) FO'!BD333</f>
        <v>N</v>
      </c>
      <c r="T333" s="137" t="str">
        <f>'(B) FO'!BE333</f>
        <v>Y</v>
      </c>
      <c r="U333" s="137" t="str">
        <f>'(B) FO'!BF333</f>
        <v>N</v>
      </c>
      <c r="W333" s="137">
        <f>'(B) FO'!C333</f>
        <v>155.85</v>
      </c>
      <c r="X333" s="137">
        <f>'(B) FO'!X333</f>
        <v>157.85</v>
      </c>
      <c r="Y333" s="137">
        <f>'(B) FO'!AC333</f>
        <v>154.05000000000001</v>
      </c>
      <c r="Z333" s="137">
        <f>('(B) FO'!X333+'(B) FO'!AC333+'(B) FO'!C333)/3</f>
        <v>155.91666666666666</v>
      </c>
      <c r="AB333" s="137" t="str">
        <f>IF('(B) FO'!BN333&gt;MAX('(B) FO'!BO333:'(B) FO'!BR333),"Yes","")</f>
        <v>Yes</v>
      </c>
      <c r="AC333" s="137" t="str">
        <f>IF('(B) FO'!AH333&gt;MAX('(B) FO'!AI333:'(B) FO'!AL333),"Yes","")</f>
        <v/>
      </c>
      <c r="AE333" s="137" t="str">
        <f>IF('(B) FO'!BN333&gt;(AVERAGE('(B) FO'!BO333:'(B) FO'!BR333)*2),"Yes","")</f>
        <v/>
      </c>
      <c r="AF333" s="137" t="str">
        <f>IF('(B) FO'!AH333&gt;(AVERAGE('(B) FO'!AI333:'(B) FO'!AL333)*2),"Yes","")</f>
        <v/>
      </c>
      <c r="AH333" s="137" t="str">
        <f>IF('(B) FO'!C333&gt;MAX('(B) FO'!D333:'(B) FO'!G333),"Yes","")</f>
        <v/>
      </c>
      <c r="AI333" s="137" t="str">
        <f>IF('(B) FO'!C333&lt;MIN('(B) FO'!D333:'(B) FO'!G333),"Yes","")</f>
        <v/>
      </c>
    </row>
    <row r="334" spans="1:35" x14ac:dyDescent="0.3">
      <c r="A334" s="137" t="str">
        <f>'FOD (ALL)'!B334</f>
        <v>POWERGRID</v>
      </c>
      <c r="B334" s="146">
        <f>'FOD (ALL)'!C334</f>
        <v>44007</v>
      </c>
      <c r="C334" s="137" t="str">
        <f>'(B) FO'!H334</f>
        <v>N</v>
      </c>
      <c r="D334" s="137" t="str">
        <f>'(B) FO'!I334</f>
        <v>N</v>
      </c>
      <c r="E334" s="137" t="str">
        <f>'(B) FO'!J334</f>
        <v>Y</v>
      </c>
      <c r="F334" s="137" t="str">
        <f>'(B) FO'!K334</f>
        <v>Y</v>
      </c>
      <c r="H334" s="137" t="str">
        <f>'(B) FO'!AM334</f>
        <v>Y</v>
      </c>
      <c r="I334" s="137" t="str">
        <f>'(B) FO'!AN334</f>
        <v>Y</v>
      </c>
      <c r="J334" s="137" t="str">
        <f>'(B) FO'!AO334</f>
        <v>Y</v>
      </c>
      <c r="K334" s="137" t="str">
        <f>'(B) FO'!AP334</f>
        <v>Y</v>
      </c>
      <c r="M334" s="137" t="str">
        <f>'(B) FO'!BS334</f>
        <v>Y</v>
      </c>
      <c r="N334" s="137" t="str">
        <f>'(B) FO'!BT334</f>
        <v>N</v>
      </c>
      <c r="O334" s="137" t="str">
        <f>'(B) FO'!BU334</f>
        <v>Y</v>
      </c>
      <c r="P334" s="137" t="str">
        <f>'(B) FO'!BV334</f>
        <v>Y</v>
      </c>
      <c r="R334" s="137" t="str">
        <f>'(B) FO'!BC334</f>
        <v>Y</v>
      </c>
      <c r="S334" s="137" t="str">
        <f>'(B) FO'!BD334</f>
        <v>N</v>
      </c>
      <c r="T334" s="137" t="str">
        <f>'(B) FO'!BE334</f>
        <v>Y</v>
      </c>
      <c r="U334" s="137" t="str">
        <f>'(B) FO'!BF334</f>
        <v>Y</v>
      </c>
      <c r="W334" s="137">
        <f>'(B) FO'!C334</f>
        <v>156</v>
      </c>
      <c r="X334" s="137">
        <f>'(B) FO'!X334</f>
        <v>157.5</v>
      </c>
      <c r="Y334" s="137">
        <f>'(B) FO'!AC334</f>
        <v>154.4</v>
      </c>
      <c r="Z334" s="137">
        <f>('(B) FO'!X334+'(B) FO'!AC334+'(B) FO'!C334)/3</f>
        <v>155.96666666666667</v>
      </c>
      <c r="AB334" s="137" t="str">
        <f>IF('(B) FO'!BN334&gt;MAX('(B) FO'!BO334:'(B) FO'!BR334),"Yes","")</f>
        <v>Yes</v>
      </c>
      <c r="AC334" s="137" t="str">
        <f>IF('(B) FO'!AH334&gt;MAX('(B) FO'!AI334:'(B) FO'!AL334),"Yes","")</f>
        <v>Yes</v>
      </c>
      <c r="AE334" s="137" t="str">
        <f>IF('(B) FO'!BN334&gt;(AVERAGE('(B) FO'!BO334:'(B) FO'!BR334)*2),"Yes","")</f>
        <v>Yes</v>
      </c>
      <c r="AF334" s="137" t="str">
        <f>IF('(B) FO'!AH334&gt;(AVERAGE('(B) FO'!AI334:'(B) FO'!AL334)*2),"Yes","")</f>
        <v>Yes</v>
      </c>
      <c r="AH334" s="137" t="str">
        <f>IF('(B) FO'!C334&gt;MAX('(B) FO'!D334:'(B) FO'!G334),"Yes","")</f>
        <v/>
      </c>
      <c r="AI334" s="137" t="str">
        <f>IF('(B) FO'!C334&lt;MIN('(B) FO'!D334:'(B) FO'!G334),"Yes","")</f>
        <v/>
      </c>
    </row>
    <row r="335" spans="1:35" x14ac:dyDescent="0.3">
      <c r="A335" s="137" t="str">
        <f>'FOD (ALL)'!B335</f>
        <v>POWERGRID</v>
      </c>
      <c r="B335" s="146">
        <f>'FOD (ALL)'!C335</f>
        <v>44042</v>
      </c>
      <c r="C335" s="137" t="str">
        <f>'(B) FO'!H335</f>
        <v>N</v>
      </c>
      <c r="D335" s="137" t="str">
        <f>'(B) FO'!I335</f>
        <v>Y</v>
      </c>
      <c r="E335" s="137" t="str">
        <f>'(B) FO'!J335</f>
        <v>Y</v>
      </c>
      <c r="F335" s="137" t="str">
        <f>'(B) FO'!K335</f>
        <v>Y</v>
      </c>
      <c r="H335" s="137" t="str">
        <f>'(B) FO'!AM335</f>
        <v>Y</v>
      </c>
      <c r="I335" s="137" t="str">
        <f>'(B) FO'!AN335</f>
        <v>Y</v>
      </c>
      <c r="J335" s="137" t="str">
        <f>'(B) FO'!AO335</f>
        <v>Y</v>
      </c>
      <c r="K335" s="137" t="str">
        <f>'(B) FO'!AP335</f>
        <v>Y</v>
      </c>
      <c r="M335" s="137" t="str">
        <f>'(B) FO'!BS335</f>
        <v>Y</v>
      </c>
      <c r="N335" s="137" t="str">
        <f>'(B) FO'!BT335</f>
        <v>Y</v>
      </c>
      <c r="O335" s="137" t="str">
        <f>'(B) FO'!BU335</f>
        <v>Y</v>
      </c>
      <c r="P335" s="137" t="str">
        <f>'(B) FO'!BV335</f>
        <v>N</v>
      </c>
      <c r="R335" s="137" t="str">
        <f>'(B) FO'!BC335</f>
        <v>Y</v>
      </c>
      <c r="S335" s="137" t="str">
        <f>'(B) FO'!BD335</f>
        <v>Y</v>
      </c>
      <c r="T335" s="137" t="str">
        <f>'(B) FO'!BE335</f>
        <v>Y</v>
      </c>
      <c r="U335" s="137" t="str">
        <f>'(B) FO'!BF335</f>
        <v>N</v>
      </c>
      <c r="W335" s="137">
        <f>'(B) FO'!C335</f>
        <v>157.1</v>
      </c>
      <c r="X335" s="137">
        <f>'(B) FO'!X335</f>
        <v>0</v>
      </c>
      <c r="Y335" s="137">
        <f>'(B) FO'!AC335</f>
        <v>0</v>
      </c>
      <c r="Z335" s="137">
        <f>('(B) FO'!X335+'(B) FO'!AC335+'(B) FO'!C335)/3</f>
        <v>52.366666666666667</v>
      </c>
      <c r="AB335" s="137" t="str">
        <f>IF('(B) FO'!BN335&gt;MAX('(B) FO'!BO335:'(B) FO'!BR335),"Yes","")</f>
        <v/>
      </c>
      <c r="AC335" s="137" t="str">
        <f>IF('(B) FO'!AH335&gt;MAX('(B) FO'!AI335:'(B) FO'!AL335),"Yes","")</f>
        <v/>
      </c>
      <c r="AE335" s="137" t="str">
        <f>IF('(B) FO'!BN335&gt;(AVERAGE('(B) FO'!BO335:'(B) FO'!BR335)*2),"Yes","")</f>
        <v/>
      </c>
      <c r="AF335" s="137" t="str">
        <f>IF('(B) FO'!AH335&gt;(AVERAGE('(B) FO'!AI335:'(B) FO'!AL335)*2),"Yes","")</f>
        <v/>
      </c>
      <c r="AH335" s="137" t="str">
        <f>IF('(B) FO'!C335&gt;MAX('(B) FO'!D335:'(B) FO'!G335),"Yes","")</f>
        <v/>
      </c>
      <c r="AI335" s="137" t="str">
        <f>IF('(B) FO'!C335&lt;MIN('(B) FO'!D335:'(B) FO'!G335),"Yes","")</f>
        <v/>
      </c>
    </row>
    <row r="336" spans="1:35" x14ac:dyDescent="0.3">
      <c r="A336" s="137" t="str">
        <f>'FOD (ALL)'!B336</f>
        <v>PVR</v>
      </c>
      <c r="B336" s="146">
        <f>'FOD (ALL)'!C336</f>
        <v>43979</v>
      </c>
      <c r="C336" s="137" t="str">
        <f>'(B) FO'!H336</f>
        <v>N</v>
      </c>
      <c r="D336" s="137" t="str">
        <f>'(B) FO'!I336</f>
        <v>Y</v>
      </c>
      <c r="E336" s="137" t="str">
        <f>'(B) FO'!J336</f>
        <v>Y</v>
      </c>
      <c r="F336" s="137" t="str">
        <f>'(B) FO'!K336</f>
        <v>Y</v>
      </c>
      <c r="H336" s="137" t="str">
        <f>'(B) FO'!AM336</f>
        <v>N</v>
      </c>
      <c r="I336" s="137" t="str">
        <f>'(B) FO'!AN336</f>
        <v>N</v>
      </c>
      <c r="J336" s="137" t="str">
        <f>'(B) FO'!AO336</f>
        <v>Y</v>
      </c>
      <c r="K336" s="137" t="str">
        <f>'(B) FO'!AP336</f>
        <v>Y</v>
      </c>
      <c r="M336" s="137" t="str">
        <f>'(B) FO'!BS336</f>
        <v>N</v>
      </c>
      <c r="N336" s="137" t="str">
        <f>'(B) FO'!BT336</f>
        <v>N</v>
      </c>
      <c r="O336" s="137" t="str">
        <f>'(B) FO'!BU336</f>
        <v>N</v>
      </c>
      <c r="P336" s="137" t="str">
        <f>'(B) FO'!BV336</f>
        <v>Y</v>
      </c>
      <c r="R336" s="137" t="str">
        <f>'(B) FO'!BC336</f>
        <v>N</v>
      </c>
      <c r="S336" s="137" t="str">
        <f>'(B) FO'!BD336</f>
        <v>N</v>
      </c>
      <c r="T336" s="137" t="str">
        <f>'(B) FO'!BE336</f>
        <v>N</v>
      </c>
      <c r="U336" s="137" t="str">
        <f>'(B) FO'!BF336</f>
        <v>Y</v>
      </c>
      <c r="W336" s="137">
        <f>'(B) FO'!C336</f>
        <v>846.25</v>
      </c>
      <c r="X336" s="137">
        <f>'(B) FO'!X336</f>
        <v>881</v>
      </c>
      <c r="Y336" s="137">
        <f>'(B) FO'!AC336</f>
        <v>837.55</v>
      </c>
      <c r="Z336" s="137">
        <f>('(B) FO'!X336+'(B) FO'!AC336+'(B) FO'!C336)/3</f>
        <v>854.93333333333339</v>
      </c>
      <c r="AB336" s="137" t="str">
        <f>IF('(B) FO'!BN336&gt;MAX('(B) FO'!BO336:'(B) FO'!BR336),"Yes","")</f>
        <v/>
      </c>
      <c r="AC336" s="137" t="str">
        <f>IF('(B) FO'!AH336&gt;MAX('(B) FO'!AI336:'(B) FO'!AL336),"Yes","")</f>
        <v/>
      </c>
      <c r="AE336" s="137" t="str">
        <f>IF('(B) FO'!BN336&gt;(AVERAGE('(B) FO'!BO336:'(B) FO'!BR336)*2),"Yes","")</f>
        <v/>
      </c>
      <c r="AF336" s="137" t="str">
        <f>IF('(B) FO'!AH336&gt;(AVERAGE('(B) FO'!AI336:'(B) FO'!AL336)*2),"Yes","")</f>
        <v/>
      </c>
      <c r="AH336" s="137" t="str">
        <f>IF('(B) FO'!C336&gt;MAX('(B) FO'!D336:'(B) FO'!G336),"Yes","")</f>
        <v/>
      </c>
      <c r="AI336" s="137" t="str">
        <f>IF('(B) FO'!C336&lt;MIN('(B) FO'!D336:'(B) FO'!G336),"Yes","")</f>
        <v/>
      </c>
    </row>
    <row r="337" spans="1:35" x14ac:dyDescent="0.3">
      <c r="A337" s="137" t="str">
        <f>'FOD (ALL)'!B337</f>
        <v>PVR</v>
      </c>
      <c r="B337" s="146">
        <f>'FOD (ALL)'!C337</f>
        <v>44007</v>
      </c>
      <c r="C337" s="137" t="str">
        <f>'(B) FO'!H337</f>
        <v>N</v>
      </c>
      <c r="D337" s="137" t="str">
        <f>'(B) FO'!I337</f>
        <v>Y</v>
      </c>
      <c r="E337" s="137" t="str">
        <f>'(B) FO'!J337</f>
        <v>Y</v>
      </c>
      <c r="F337" s="137" t="str">
        <f>'(B) FO'!K337</f>
        <v>Y</v>
      </c>
      <c r="H337" s="137" t="str">
        <f>'(B) FO'!AM337</f>
        <v>Y</v>
      </c>
      <c r="I337" s="137" t="str">
        <f>'(B) FO'!AN337</f>
        <v>Y</v>
      </c>
      <c r="J337" s="137" t="str">
        <f>'(B) FO'!AO337</f>
        <v>Y</v>
      </c>
      <c r="K337" s="137" t="str">
        <f>'(B) FO'!AP337</f>
        <v>Y</v>
      </c>
      <c r="M337" s="137" t="str">
        <f>'(B) FO'!BS337</f>
        <v>Y</v>
      </c>
      <c r="N337" s="137" t="str">
        <f>'(B) FO'!BT337</f>
        <v>Y</v>
      </c>
      <c r="O337" s="137" t="str">
        <f>'(B) FO'!BU337</f>
        <v>Y</v>
      </c>
      <c r="P337" s="137" t="str">
        <f>'(B) FO'!BV337</f>
        <v>Y</v>
      </c>
      <c r="R337" s="137" t="str">
        <f>'(B) FO'!BC337</f>
        <v>Y</v>
      </c>
      <c r="S337" s="137" t="str">
        <f>'(B) FO'!BD337</f>
        <v>Y</v>
      </c>
      <c r="T337" s="137" t="str">
        <f>'(B) FO'!BE337</f>
        <v>Y</v>
      </c>
      <c r="U337" s="137" t="str">
        <f>'(B) FO'!BF337</f>
        <v>Y</v>
      </c>
      <c r="W337" s="137">
        <f>'(B) FO'!C337</f>
        <v>815.1</v>
      </c>
      <c r="X337" s="137">
        <f>'(B) FO'!X337</f>
        <v>851.05</v>
      </c>
      <c r="Y337" s="137">
        <f>'(B) FO'!AC337</f>
        <v>808.65</v>
      </c>
      <c r="Z337" s="137">
        <f>('(B) FO'!X337+'(B) FO'!AC337+'(B) FO'!C337)/3</f>
        <v>824.93333333333328</v>
      </c>
      <c r="AB337" s="137" t="str">
        <f>IF('(B) FO'!BN337&gt;MAX('(B) FO'!BO337:'(B) FO'!BR337),"Yes","")</f>
        <v>Yes</v>
      </c>
      <c r="AC337" s="137" t="str">
        <f>IF('(B) FO'!AH337&gt;MAX('(B) FO'!AI337:'(B) FO'!AL337),"Yes","")</f>
        <v>Yes</v>
      </c>
      <c r="AE337" s="137" t="str">
        <f>IF('(B) FO'!BN337&gt;(AVERAGE('(B) FO'!BO337:'(B) FO'!BR337)*2),"Yes","")</f>
        <v/>
      </c>
      <c r="AF337" s="137" t="str">
        <f>IF('(B) FO'!AH337&gt;(AVERAGE('(B) FO'!AI337:'(B) FO'!AL337)*2),"Yes","")</f>
        <v/>
      </c>
      <c r="AH337" s="137" t="str">
        <f>IF('(B) FO'!C337&gt;MAX('(B) FO'!D337:'(B) FO'!G337),"Yes","")</f>
        <v/>
      </c>
      <c r="AI337" s="137" t="str">
        <f>IF('(B) FO'!C337&lt;MIN('(B) FO'!D337:'(B) FO'!G337),"Yes","")</f>
        <v/>
      </c>
    </row>
    <row r="338" spans="1:35" x14ac:dyDescent="0.3">
      <c r="A338" s="137" t="str">
        <f>'FOD (ALL)'!B338</f>
        <v>PVR</v>
      </c>
      <c r="B338" s="146">
        <f>'FOD (ALL)'!C338</f>
        <v>44042</v>
      </c>
      <c r="C338" s="137" t="str">
        <f>'(B) FO'!H338</f>
        <v>N</v>
      </c>
      <c r="D338" s="137" t="str">
        <f>'(B) FO'!I338</f>
        <v>Y</v>
      </c>
      <c r="E338" s="137" t="str">
        <f>'(B) FO'!J338</f>
        <v>Y</v>
      </c>
      <c r="F338" s="137" t="str">
        <f>'(B) FO'!K338</f>
        <v>Y</v>
      </c>
      <c r="H338" s="137" t="str">
        <f>'(B) FO'!AM338</f>
        <v>Y</v>
      </c>
      <c r="I338" s="137" t="str">
        <f>'(B) FO'!AN338</f>
        <v>Y</v>
      </c>
      <c r="J338" s="137" t="str">
        <f>'(B) FO'!AO338</f>
        <v>Y</v>
      </c>
      <c r="K338" s="137" t="str">
        <f>'(B) FO'!AP338</f>
        <v>Y</v>
      </c>
      <c r="M338" s="137" t="str">
        <f>'(B) FO'!BS338</f>
        <v>N</v>
      </c>
      <c r="N338" s="137" t="str">
        <f>'(B) FO'!BT338</f>
        <v>Y</v>
      </c>
      <c r="O338" s="137" t="str">
        <f>'(B) FO'!BU338</f>
        <v>N</v>
      </c>
      <c r="P338" s="137" t="str">
        <f>'(B) FO'!BV338</f>
        <v>Y</v>
      </c>
      <c r="R338" s="137" t="str">
        <f>'(B) FO'!BC338</f>
        <v>N</v>
      </c>
      <c r="S338" s="137" t="str">
        <f>'(B) FO'!BD338</f>
        <v>Y</v>
      </c>
      <c r="T338" s="137" t="str">
        <f>'(B) FO'!BE338</f>
        <v>N</v>
      </c>
      <c r="U338" s="137" t="str">
        <f>'(B) FO'!BF338</f>
        <v>Y</v>
      </c>
      <c r="W338" s="137">
        <f>'(B) FO'!C338</f>
        <v>805.85</v>
      </c>
      <c r="X338" s="137">
        <f>'(B) FO'!X338</f>
        <v>829.1</v>
      </c>
      <c r="Y338" s="137">
        <f>'(B) FO'!AC338</f>
        <v>801</v>
      </c>
      <c r="Z338" s="137">
        <f>('(B) FO'!X338+'(B) FO'!AC338+'(B) FO'!C338)/3</f>
        <v>811.98333333333323</v>
      </c>
      <c r="AB338" s="137" t="str">
        <f>IF('(B) FO'!BN338&gt;MAX('(B) FO'!BO338:'(B) FO'!BR338),"Yes","")</f>
        <v/>
      </c>
      <c r="AC338" s="137" t="str">
        <f>IF('(B) FO'!AH338&gt;MAX('(B) FO'!AI338:'(B) FO'!AL338),"Yes","")</f>
        <v>Yes</v>
      </c>
      <c r="AE338" s="137" t="str">
        <f>IF('(B) FO'!BN338&gt;(AVERAGE('(B) FO'!BO338:'(B) FO'!BR338)*2),"Yes","")</f>
        <v/>
      </c>
      <c r="AF338" s="137" t="str">
        <f>IF('(B) FO'!AH338&gt;(AVERAGE('(B) FO'!AI338:'(B) FO'!AL338)*2),"Yes","")</f>
        <v/>
      </c>
      <c r="AH338" s="137" t="str">
        <f>IF('(B) FO'!C338&gt;MAX('(B) FO'!D338:'(B) FO'!G338),"Yes","")</f>
        <v/>
      </c>
      <c r="AI338" s="137" t="str">
        <f>IF('(B) FO'!C338&lt;MIN('(B) FO'!D338:'(B) FO'!G338),"Yes","")</f>
        <v/>
      </c>
    </row>
    <row r="339" spans="1:35" x14ac:dyDescent="0.3">
      <c r="A339" s="137" t="str">
        <f>'FOD (ALL)'!B339</f>
        <v>RAMCOCEM</v>
      </c>
      <c r="B339" s="146">
        <f>'FOD (ALL)'!C339</f>
        <v>43979</v>
      </c>
      <c r="C339" s="137" t="str">
        <f>'(B) FO'!H339</f>
        <v>Y</v>
      </c>
      <c r="D339" s="137" t="str">
        <f>'(B) FO'!I339</f>
        <v>N</v>
      </c>
      <c r="E339" s="137" t="str">
        <f>'(B) FO'!J339</f>
        <v>Y</v>
      </c>
      <c r="F339" s="137" t="str">
        <f>'(B) FO'!K339</f>
        <v>Y</v>
      </c>
      <c r="H339" s="137" t="str">
        <f>'(B) FO'!AM339</f>
        <v>N</v>
      </c>
      <c r="I339" s="137" t="str">
        <f>'(B) FO'!AN339</f>
        <v>N</v>
      </c>
      <c r="J339" s="137" t="str">
        <f>'(B) FO'!AO339</f>
        <v>Y</v>
      </c>
      <c r="K339" s="137" t="str">
        <f>'(B) FO'!AP339</f>
        <v>Y</v>
      </c>
      <c r="M339" s="137" t="str">
        <f>'(B) FO'!BS339</f>
        <v>Y</v>
      </c>
      <c r="N339" s="137" t="str">
        <f>'(B) FO'!BT339</f>
        <v>N</v>
      </c>
      <c r="O339" s="137" t="str">
        <f>'(B) FO'!BU339</f>
        <v>N</v>
      </c>
      <c r="P339" s="137" t="str">
        <f>'(B) FO'!BV339</f>
        <v>N</v>
      </c>
      <c r="R339" s="137" t="str">
        <f>'(B) FO'!BC339</f>
        <v>Y</v>
      </c>
      <c r="S339" s="137" t="str">
        <f>'(B) FO'!BD339</f>
        <v>N</v>
      </c>
      <c r="T339" s="137" t="str">
        <f>'(B) FO'!BE339</f>
        <v>N</v>
      </c>
      <c r="U339" s="137" t="str">
        <f>'(B) FO'!BF339</f>
        <v>N</v>
      </c>
      <c r="W339" s="137">
        <f>'(B) FO'!C339</f>
        <v>572.20000000000005</v>
      </c>
      <c r="X339" s="137">
        <f>'(B) FO'!X339</f>
        <v>575.04999999999995</v>
      </c>
      <c r="Y339" s="137">
        <f>'(B) FO'!AC339</f>
        <v>531.9</v>
      </c>
      <c r="Z339" s="137">
        <f>('(B) FO'!X339+'(B) FO'!AC339+'(B) FO'!C339)/3</f>
        <v>559.71666666666658</v>
      </c>
      <c r="AB339" s="137" t="str">
        <f>IF('(B) FO'!BN339&gt;MAX('(B) FO'!BO339:'(B) FO'!BR339),"Yes","")</f>
        <v/>
      </c>
      <c r="AC339" s="137" t="str">
        <f>IF('(B) FO'!AH339&gt;MAX('(B) FO'!AI339:'(B) FO'!AL339),"Yes","")</f>
        <v/>
      </c>
      <c r="AE339" s="137" t="str">
        <f>IF('(B) FO'!BN339&gt;(AVERAGE('(B) FO'!BO339:'(B) FO'!BR339)*2),"Yes","")</f>
        <v/>
      </c>
      <c r="AF339" s="137" t="str">
        <f>IF('(B) FO'!AH339&gt;(AVERAGE('(B) FO'!AI339:'(B) FO'!AL339)*2),"Yes","")</f>
        <v/>
      </c>
      <c r="AH339" s="137" t="str">
        <f>IF('(B) FO'!C339&gt;MAX('(B) FO'!D339:'(B) FO'!G339),"Yes","")</f>
        <v>Yes</v>
      </c>
      <c r="AI339" s="137" t="str">
        <f>IF('(B) FO'!C339&lt;MIN('(B) FO'!D339:'(B) FO'!G339),"Yes","")</f>
        <v/>
      </c>
    </row>
    <row r="340" spans="1:35" x14ac:dyDescent="0.3">
      <c r="A340" s="137" t="str">
        <f>'FOD (ALL)'!B340</f>
        <v>RAMCOCEM</v>
      </c>
      <c r="B340" s="146">
        <f>'FOD (ALL)'!C340</f>
        <v>44007</v>
      </c>
      <c r="C340" s="137" t="str">
        <f>'(B) FO'!H340</f>
        <v>Y</v>
      </c>
      <c r="D340" s="137" t="str">
        <f>'(B) FO'!I340</f>
        <v>N</v>
      </c>
      <c r="E340" s="137" t="str">
        <f>'(B) FO'!J340</f>
        <v>Y</v>
      </c>
      <c r="F340" s="137" t="str">
        <f>'(B) FO'!K340</f>
        <v>Y</v>
      </c>
      <c r="H340" s="137" t="str">
        <f>'(B) FO'!AM340</f>
        <v>Y</v>
      </c>
      <c r="I340" s="137" t="str">
        <f>'(B) FO'!AN340</f>
        <v>Y</v>
      </c>
      <c r="J340" s="137" t="str">
        <f>'(B) FO'!AO340</f>
        <v>Y</v>
      </c>
      <c r="K340" s="137" t="str">
        <f>'(B) FO'!AP340</f>
        <v>Y</v>
      </c>
      <c r="M340" s="137" t="str">
        <f>'(B) FO'!BS340</f>
        <v>Y</v>
      </c>
      <c r="N340" s="137" t="str">
        <f>'(B) FO'!BT340</f>
        <v>N</v>
      </c>
      <c r="O340" s="137" t="str">
        <f>'(B) FO'!BU340</f>
        <v>Y</v>
      </c>
      <c r="P340" s="137" t="str">
        <f>'(B) FO'!BV340</f>
        <v>N</v>
      </c>
      <c r="R340" s="137" t="str">
        <f>'(B) FO'!BC340</f>
        <v>Y</v>
      </c>
      <c r="S340" s="137" t="str">
        <f>'(B) FO'!BD340</f>
        <v>N</v>
      </c>
      <c r="T340" s="137" t="str">
        <f>'(B) FO'!BE340</f>
        <v>Y</v>
      </c>
      <c r="U340" s="137" t="str">
        <f>'(B) FO'!BF340</f>
        <v>N</v>
      </c>
      <c r="W340" s="137">
        <f>'(B) FO'!C340</f>
        <v>569.25</v>
      </c>
      <c r="X340" s="137">
        <f>'(B) FO'!X340</f>
        <v>572.4</v>
      </c>
      <c r="Y340" s="137">
        <f>'(B) FO'!AC340</f>
        <v>552.85</v>
      </c>
      <c r="Z340" s="137">
        <f>('(B) FO'!X340+'(B) FO'!AC340+'(B) FO'!C340)/3</f>
        <v>564.83333333333337</v>
      </c>
      <c r="AB340" s="137" t="str">
        <f>IF('(B) FO'!BN340&gt;MAX('(B) FO'!BO340:'(B) FO'!BR340),"Yes","")</f>
        <v>Yes</v>
      </c>
      <c r="AC340" s="137" t="str">
        <f>IF('(B) FO'!AH340&gt;MAX('(B) FO'!AI340:'(B) FO'!AL340),"Yes","")</f>
        <v>Yes</v>
      </c>
      <c r="AE340" s="137" t="str">
        <f>IF('(B) FO'!BN340&gt;(AVERAGE('(B) FO'!BO340:'(B) FO'!BR340)*2),"Yes","")</f>
        <v>Yes</v>
      </c>
      <c r="AF340" s="137" t="str">
        <f>IF('(B) FO'!AH340&gt;(AVERAGE('(B) FO'!AI340:'(B) FO'!AL340)*2),"Yes","")</f>
        <v>Yes</v>
      </c>
      <c r="AH340" s="137" t="str">
        <f>IF('(B) FO'!C340&gt;MAX('(B) FO'!D340:'(B) FO'!G340),"Yes","")</f>
        <v>Yes</v>
      </c>
      <c r="AI340" s="137" t="str">
        <f>IF('(B) FO'!C340&lt;MIN('(B) FO'!D340:'(B) FO'!G340),"Yes","")</f>
        <v/>
      </c>
    </row>
    <row r="341" spans="1:35" x14ac:dyDescent="0.3">
      <c r="A341" s="137" t="str">
        <f>'FOD (ALL)'!B341</f>
        <v>RAMCOCEM</v>
      </c>
      <c r="B341" s="146">
        <f>'FOD (ALL)'!C341</f>
        <v>44042</v>
      </c>
      <c r="C341" s="137" t="str">
        <f>'(B) FO'!H341</f>
        <v>Y</v>
      </c>
      <c r="D341" s="137" t="str">
        <f>'(B) FO'!I341</f>
        <v>Y</v>
      </c>
      <c r="E341" s="137" t="str">
        <f>'(B) FO'!J341</f>
        <v>Y</v>
      </c>
      <c r="F341" s="137" t="str">
        <f>'(B) FO'!K341</f>
        <v>Y</v>
      </c>
      <c r="H341" s="137" t="str">
        <f>'(B) FO'!AM341</f>
        <v>Y</v>
      </c>
      <c r="I341" s="137" t="str">
        <f>'(B) FO'!AN341</f>
        <v>Y</v>
      </c>
      <c r="J341" s="137" t="str">
        <f>'(B) FO'!AO341</f>
        <v>Y</v>
      </c>
      <c r="K341" s="137" t="str">
        <f>'(B) FO'!AP341</f>
        <v>Y</v>
      </c>
      <c r="M341" s="137" t="str">
        <f>'(B) FO'!BS341</f>
        <v>Y</v>
      </c>
      <c r="N341" s="137" t="str">
        <f>'(B) FO'!BT341</f>
        <v>Y</v>
      </c>
      <c r="O341" s="137" t="str">
        <f>'(B) FO'!BU341</f>
        <v>Y</v>
      </c>
      <c r="P341" s="137" t="str">
        <f>'(B) FO'!BV341</f>
        <v>Y</v>
      </c>
      <c r="R341" s="137" t="str">
        <f>'(B) FO'!BC341</f>
        <v>Y</v>
      </c>
      <c r="S341" s="137" t="str">
        <f>'(B) FO'!BD341</f>
        <v>Y</v>
      </c>
      <c r="T341" s="137" t="str">
        <f>'(B) FO'!BE341</f>
        <v>Y</v>
      </c>
      <c r="U341" s="137" t="str">
        <f>'(B) FO'!BF341</f>
        <v>Y</v>
      </c>
      <c r="W341" s="137">
        <f>'(B) FO'!C341</f>
        <v>575.54999999999995</v>
      </c>
      <c r="X341" s="137">
        <f>'(B) FO'!X341</f>
        <v>0</v>
      </c>
      <c r="Y341" s="137">
        <f>'(B) FO'!AC341</f>
        <v>0</v>
      </c>
      <c r="Z341" s="137">
        <f>('(B) FO'!X341+'(B) FO'!AC341+'(B) FO'!C341)/3</f>
        <v>191.85</v>
      </c>
      <c r="AB341" s="137" t="str">
        <f>IF('(B) FO'!BN341&gt;MAX('(B) FO'!BO341:'(B) FO'!BR341),"Yes","")</f>
        <v/>
      </c>
      <c r="AC341" s="137" t="str">
        <f>IF('(B) FO'!AH341&gt;MAX('(B) FO'!AI341:'(B) FO'!AL341),"Yes","")</f>
        <v/>
      </c>
      <c r="AE341" s="137" t="str">
        <f>IF('(B) FO'!BN341&gt;(AVERAGE('(B) FO'!BO341:'(B) FO'!BR341)*2),"Yes","")</f>
        <v/>
      </c>
      <c r="AF341" s="137" t="str">
        <f>IF('(B) FO'!AH341&gt;(AVERAGE('(B) FO'!AI341:'(B) FO'!AL341)*2),"Yes","")</f>
        <v/>
      </c>
      <c r="AH341" s="137" t="str">
        <f>IF('(B) FO'!C341&gt;MAX('(B) FO'!D341:'(B) FO'!G341),"Yes","")</f>
        <v>Yes</v>
      </c>
      <c r="AI341" s="137" t="str">
        <f>IF('(B) FO'!C341&lt;MIN('(B) FO'!D341:'(B) FO'!G341),"Yes","")</f>
        <v/>
      </c>
    </row>
    <row r="342" spans="1:35" x14ac:dyDescent="0.3">
      <c r="A342" s="137" t="str">
        <f>'FOD (ALL)'!B342</f>
        <v>RBLBANK</v>
      </c>
      <c r="B342" s="146">
        <f>'FOD (ALL)'!C342</f>
        <v>43979</v>
      </c>
      <c r="C342" s="137" t="str">
        <f>'(B) FO'!H342</f>
        <v>N</v>
      </c>
      <c r="D342" s="137" t="str">
        <f>'(B) FO'!I342</f>
        <v>N</v>
      </c>
      <c r="E342" s="137" t="str">
        <f>'(B) FO'!J342</f>
        <v>Y</v>
      </c>
      <c r="F342" s="137" t="str">
        <f>'(B) FO'!K342</f>
        <v>Y</v>
      </c>
      <c r="H342" s="137" t="str">
        <f>'(B) FO'!AM342</f>
        <v>N</v>
      </c>
      <c r="I342" s="137" t="str">
        <f>'(B) FO'!AN342</f>
        <v>Y</v>
      </c>
      <c r="J342" s="137" t="str">
        <f>'(B) FO'!AO342</f>
        <v>N</v>
      </c>
      <c r="K342" s="137" t="str">
        <f>'(B) FO'!AP342</f>
        <v>N</v>
      </c>
      <c r="M342" s="137" t="str">
        <f>'(B) FO'!BS342</f>
        <v>Y</v>
      </c>
      <c r="N342" s="137" t="str">
        <f>'(B) FO'!BT342</f>
        <v>Y</v>
      </c>
      <c r="O342" s="137" t="str">
        <f>'(B) FO'!BU342</f>
        <v>N</v>
      </c>
      <c r="P342" s="137" t="str">
        <f>'(B) FO'!BV342</f>
        <v>Y</v>
      </c>
      <c r="R342" s="137" t="str">
        <f>'(B) FO'!BC342</f>
        <v>Y</v>
      </c>
      <c r="S342" s="137" t="str">
        <f>'(B) FO'!BD342</f>
        <v>Y</v>
      </c>
      <c r="T342" s="137" t="str">
        <f>'(B) FO'!BE342</f>
        <v>N</v>
      </c>
      <c r="U342" s="137" t="str">
        <f>'(B) FO'!BF342</f>
        <v>Y</v>
      </c>
      <c r="W342" s="137">
        <f>'(B) FO'!C342</f>
        <v>107.35</v>
      </c>
      <c r="X342" s="137">
        <f>'(B) FO'!X342</f>
        <v>114.4</v>
      </c>
      <c r="Y342" s="137">
        <f>'(B) FO'!AC342</f>
        <v>105.4</v>
      </c>
      <c r="Z342" s="137">
        <f>('(B) FO'!X342+'(B) FO'!AC342+'(B) FO'!C342)/3</f>
        <v>109.05</v>
      </c>
      <c r="AB342" s="137" t="str">
        <f>IF('(B) FO'!BN342&gt;MAX('(B) FO'!BO342:'(B) FO'!BR342),"Yes","")</f>
        <v/>
      </c>
      <c r="AC342" s="137" t="str">
        <f>IF('(B) FO'!AH342&gt;MAX('(B) FO'!AI342:'(B) FO'!AL342),"Yes","")</f>
        <v/>
      </c>
      <c r="AE342" s="137" t="str">
        <f>IF('(B) FO'!BN342&gt;(AVERAGE('(B) FO'!BO342:'(B) FO'!BR342)*2),"Yes","")</f>
        <v/>
      </c>
      <c r="AF342" s="137" t="str">
        <f>IF('(B) FO'!AH342&gt;(AVERAGE('(B) FO'!AI342:'(B) FO'!AL342)*2),"Yes","")</f>
        <v/>
      </c>
      <c r="AH342" s="137" t="str">
        <f>IF('(B) FO'!C342&gt;MAX('(B) FO'!D342:'(B) FO'!G342),"Yes","")</f>
        <v/>
      </c>
      <c r="AI342" s="137" t="str">
        <f>IF('(B) FO'!C342&lt;MIN('(B) FO'!D342:'(B) FO'!G342),"Yes","")</f>
        <v>Yes</v>
      </c>
    </row>
    <row r="343" spans="1:35" x14ac:dyDescent="0.3">
      <c r="A343" s="137" t="str">
        <f>'FOD (ALL)'!B343</f>
        <v>RBLBANK</v>
      </c>
      <c r="B343" s="146">
        <f>'FOD (ALL)'!C343</f>
        <v>44007</v>
      </c>
      <c r="C343" s="137" t="str">
        <f>'(B) FO'!H343</f>
        <v>N</v>
      </c>
      <c r="D343" s="137" t="str">
        <f>'(B) FO'!I343</f>
        <v>N</v>
      </c>
      <c r="E343" s="137" t="str">
        <f>'(B) FO'!J343</f>
        <v>Y</v>
      </c>
      <c r="F343" s="137" t="str">
        <f>'(B) FO'!K343</f>
        <v>Y</v>
      </c>
      <c r="H343" s="137" t="str">
        <f>'(B) FO'!AM343</f>
        <v>Y</v>
      </c>
      <c r="I343" s="137" t="str">
        <f>'(B) FO'!AN343</f>
        <v>Y</v>
      </c>
      <c r="J343" s="137" t="str">
        <f>'(B) FO'!AO343</f>
        <v>Y</v>
      </c>
      <c r="K343" s="137" t="str">
        <f>'(B) FO'!AP343</f>
        <v>Y</v>
      </c>
      <c r="M343" s="137" t="str">
        <f>'(B) FO'!BS343</f>
        <v>Y</v>
      </c>
      <c r="N343" s="137" t="str">
        <f>'(B) FO'!BT343</f>
        <v>Y</v>
      </c>
      <c r="O343" s="137" t="str">
        <f>'(B) FO'!BU343</f>
        <v>N</v>
      </c>
      <c r="P343" s="137" t="str">
        <f>'(B) FO'!BV343</f>
        <v>Y</v>
      </c>
      <c r="R343" s="137" t="str">
        <f>'(B) FO'!BC343</f>
        <v>Y</v>
      </c>
      <c r="S343" s="137" t="str">
        <f>'(B) FO'!BD343</f>
        <v>Y</v>
      </c>
      <c r="T343" s="137" t="str">
        <f>'(B) FO'!BE343</f>
        <v>N</v>
      </c>
      <c r="U343" s="137" t="str">
        <f>'(B) FO'!BF343</f>
        <v>Y</v>
      </c>
      <c r="W343" s="137">
        <f>'(B) FO'!C343</f>
        <v>106.4</v>
      </c>
      <c r="X343" s="137">
        <f>'(B) FO'!X343</f>
        <v>113.4</v>
      </c>
      <c r="Y343" s="137">
        <f>'(B) FO'!AC343</f>
        <v>104.7</v>
      </c>
      <c r="Z343" s="137">
        <f>('(B) FO'!X343+'(B) FO'!AC343+'(B) FO'!C343)/3</f>
        <v>108.16666666666667</v>
      </c>
      <c r="AB343" s="137" t="str">
        <f>IF('(B) FO'!BN343&gt;MAX('(B) FO'!BO343:'(B) FO'!BR343),"Yes","")</f>
        <v>Yes</v>
      </c>
      <c r="AC343" s="137" t="str">
        <f>IF('(B) FO'!AH343&gt;MAX('(B) FO'!AI343:'(B) FO'!AL343),"Yes","")</f>
        <v>Yes</v>
      </c>
      <c r="AE343" s="137" t="str">
        <f>IF('(B) FO'!BN343&gt;(AVERAGE('(B) FO'!BO343:'(B) FO'!BR343)*2),"Yes","")</f>
        <v>Yes</v>
      </c>
      <c r="AF343" s="137" t="str">
        <f>IF('(B) FO'!AH343&gt;(AVERAGE('(B) FO'!AI343:'(B) FO'!AL343)*2),"Yes","")</f>
        <v/>
      </c>
      <c r="AH343" s="137" t="str">
        <f>IF('(B) FO'!C343&gt;MAX('(B) FO'!D343:'(B) FO'!G343),"Yes","")</f>
        <v/>
      </c>
      <c r="AI343" s="137" t="str">
        <f>IF('(B) FO'!C343&lt;MIN('(B) FO'!D343:'(B) FO'!G343),"Yes","")</f>
        <v>Yes</v>
      </c>
    </row>
    <row r="344" spans="1:35" x14ac:dyDescent="0.3">
      <c r="A344" s="137" t="str">
        <f>'FOD (ALL)'!B344</f>
        <v>RBLBANK</v>
      </c>
      <c r="B344" s="146">
        <f>'FOD (ALL)'!C344</f>
        <v>44042</v>
      </c>
      <c r="C344" s="137" t="str">
        <f>'(B) FO'!H344</f>
        <v>N</v>
      </c>
      <c r="D344" s="137" t="str">
        <f>'(B) FO'!I344</f>
        <v>Y</v>
      </c>
      <c r="E344" s="137" t="str">
        <f>'(B) FO'!J344</f>
        <v>N</v>
      </c>
      <c r="F344" s="137" t="str">
        <f>'(B) FO'!K344</f>
        <v>Y</v>
      </c>
      <c r="H344" s="137" t="str">
        <f>'(B) FO'!AM344</f>
        <v>Y</v>
      </c>
      <c r="I344" s="137" t="str">
        <f>'(B) FO'!AN344</f>
        <v>Y</v>
      </c>
      <c r="J344" s="137" t="str">
        <f>'(B) FO'!AO344</f>
        <v>Y</v>
      </c>
      <c r="K344" s="137" t="str">
        <f>'(B) FO'!AP344</f>
        <v>Y</v>
      </c>
      <c r="M344" s="137" t="str">
        <f>'(B) FO'!BS344</f>
        <v>Y</v>
      </c>
      <c r="N344" s="137" t="str">
        <f>'(B) FO'!BT344</f>
        <v>Y</v>
      </c>
      <c r="O344" s="137" t="str">
        <f>'(B) FO'!BU344</f>
        <v>Y</v>
      </c>
      <c r="P344" s="137" t="str">
        <f>'(B) FO'!BV344</f>
        <v>Y</v>
      </c>
      <c r="R344" s="137" t="str">
        <f>'(B) FO'!BC344</f>
        <v>Y</v>
      </c>
      <c r="S344" s="137" t="str">
        <f>'(B) FO'!BD344</f>
        <v>Y</v>
      </c>
      <c r="T344" s="137" t="str">
        <f>'(B) FO'!BE344</f>
        <v>Y</v>
      </c>
      <c r="U344" s="137" t="str">
        <f>'(B) FO'!BF344</f>
        <v>Y</v>
      </c>
      <c r="W344" s="137">
        <f>'(B) FO'!C344</f>
        <v>105</v>
      </c>
      <c r="X344" s="137">
        <f>'(B) FO'!X344</f>
        <v>111.1</v>
      </c>
      <c r="Y344" s="137">
        <f>'(B) FO'!AC344</f>
        <v>104.75</v>
      </c>
      <c r="Z344" s="137">
        <f>('(B) FO'!X344+'(B) FO'!AC344+'(B) FO'!C344)/3</f>
        <v>106.95</v>
      </c>
      <c r="AB344" s="137" t="str">
        <f>IF('(B) FO'!BN344&gt;MAX('(B) FO'!BO344:'(B) FO'!BR344),"Yes","")</f>
        <v>Yes</v>
      </c>
      <c r="AC344" s="137" t="str">
        <f>IF('(B) FO'!AH344&gt;MAX('(B) FO'!AI344:'(B) FO'!AL344),"Yes","")</f>
        <v>Yes</v>
      </c>
      <c r="AE344" s="137" t="str">
        <f>IF('(B) FO'!BN344&gt;(AVERAGE('(B) FO'!BO344:'(B) FO'!BR344)*2),"Yes","")</f>
        <v>Yes</v>
      </c>
      <c r="AF344" s="137" t="str">
        <f>IF('(B) FO'!AH344&gt;(AVERAGE('(B) FO'!AI344:'(B) FO'!AL344)*2),"Yes","")</f>
        <v/>
      </c>
      <c r="AH344" s="137" t="str">
        <f>IF('(B) FO'!C344&gt;MAX('(B) FO'!D344:'(B) FO'!G344),"Yes","")</f>
        <v/>
      </c>
      <c r="AI344" s="137" t="str">
        <f>IF('(B) FO'!C344&lt;MIN('(B) FO'!D344:'(B) FO'!G344),"Yes","")</f>
        <v>Yes</v>
      </c>
    </row>
    <row r="345" spans="1:35" x14ac:dyDescent="0.3">
      <c r="A345" s="137" t="str">
        <f>'FOD (ALL)'!B345</f>
        <v>RECLTD</v>
      </c>
      <c r="B345" s="146">
        <f>'FOD (ALL)'!C345</f>
        <v>43979</v>
      </c>
      <c r="C345" s="137" t="str">
        <f>'(B) FO'!H345</f>
        <v>N</v>
      </c>
      <c r="D345" s="137" t="str">
        <f>'(B) FO'!I345</f>
        <v>Y</v>
      </c>
      <c r="E345" s="137" t="str">
        <f>'(B) FO'!J345</f>
        <v>Y</v>
      </c>
      <c r="F345" s="137" t="str">
        <f>'(B) FO'!K345</f>
        <v>N</v>
      </c>
      <c r="H345" s="137" t="str">
        <f>'(B) FO'!AM345</f>
        <v>N</v>
      </c>
      <c r="I345" s="137" t="str">
        <f>'(B) FO'!AN345</f>
        <v>N</v>
      </c>
      <c r="J345" s="137" t="str">
        <f>'(B) FO'!AO345</f>
        <v>N</v>
      </c>
      <c r="K345" s="137" t="str">
        <f>'(B) FO'!AP345</f>
        <v>Y</v>
      </c>
      <c r="M345" s="137" t="str">
        <f>'(B) FO'!BS345</f>
        <v>Y</v>
      </c>
      <c r="N345" s="137" t="str">
        <f>'(B) FO'!BT345</f>
        <v>Y</v>
      </c>
      <c r="O345" s="137" t="str">
        <f>'(B) FO'!BU345</f>
        <v>N</v>
      </c>
      <c r="P345" s="137" t="str">
        <f>'(B) FO'!BV345</f>
        <v>N</v>
      </c>
      <c r="R345" s="137" t="str">
        <f>'(B) FO'!BC345</f>
        <v>Y</v>
      </c>
      <c r="S345" s="137" t="str">
        <f>'(B) FO'!BD345</f>
        <v>Y</v>
      </c>
      <c r="T345" s="137" t="str">
        <f>'(B) FO'!BE345</f>
        <v>N</v>
      </c>
      <c r="U345" s="137" t="str">
        <f>'(B) FO'!BF345</f>
        <v>N</v>
      </c>
      <c r="W345" s="137">
        <f>'(B) FO'!C345</f>
        <v>85.9</v>
      </c>
      <c r="X345" s="137">
        <f>'(B) FO'!X345</f>
        <v>89.25</v>
      </c>
      <c r="Y345" s="137">
        <f>'(B) FO'!AC345</f>
        <v>85.4</v>
      </c>
      <c r="Z345" s="137">
        <f>('(B) FO'!X345+'(B) FO'!AC345+'(B) FO'!C345)/3</f>
        <v>86.850000000000009</v>
      </c>
      <c r="AB345" s="137" t="str">
        <f>IF('(B) FO'!BN345&gt;MAX('(B) FO'!BO345:'(B) FO'!BR345),"Yes","")</f>
        <v/>
      </c>
      <c r="AC345" s="137" t="str">
        <f>IF('(B) FO'!AH345&gt;MAX('(B) FO'!AI345:'(B) FO'!AL345),"Yes","")</f>
        <v/>
      </c>
      <c r="AE345" s="137" t="str">
        <f>IF('(B) FO'!BN345&gt;(AVERAGE('(B) FO'!BO345:'(B) FO'!BR345)*2),"Yes","")</f>
        <v/>
      </c>
      <c r="AF345" s="137" t="str">
        <f>IF('(B) FO'!AH345&gt;(AVERAGE('(B) FO'!AI345:'(B) FO'!AL345)*2),"Yes","")</f>
        <v/>
      </c>
      <c r="AH345" s="137" t="str">
        <f>IF('(B) FO'!C345&gt;MAX('(B) FO'!D345:'(B) FO'!G345),"Yes","")</f>
        <v/>
      </c>
      <c r="AI345" s="137" t="str">
        <f>IF('(B) FO'!C345&lt;MIN('(B) FO'!D345:'(B) FO'!G345),"Yes","")</f>
        <v>Yes</v>
      </c>
    </row>
    <row r="346" spans="1:35" x14ac:dyDescent="0.3">
      <c r="A346" s="137" t="str">
        <f>'FOD (ALL)'!B346</f>
        <v>RECLTD</v>
      </c>
      <c r="B346" s="146">
        <f>'FOD (ALL)'!C346</f>
        <v>44007</v>
      </c>
      <c r="C346" s="137" t="str">
        <f>'(B) FO'!H346</f>
        <v>N</v>
      </c>
      <c r="D346" s="137" t="str">
        <f>'(B) FO'!I346</f>
        <v>Y</v>
      </c>
      <c r="E346" s="137" t="str">
        <f>'(B) FO'!J346</f>
        <v>Y</v>
      </c>
      <c r="F346" s="137" t="str">
        <f>'(B) FO'!K346</f>
        <v>N</v>
      </c>
      <c r="H346" s="137" t="str">
        <f>'(B) FO'!AM346</f>
        <v>Y</v>
      </c>
      <c r="I346" s="137" t="str">
        <f>'(B) FO'!AN346</f>
        <v>Y</v>
      </c>
      <c r="J346" s="137" t="str">
        <f>'(B) FO'!AO346</f>
        <v>Y</v>
      </c>
      <c r="K346" s="137" t="str">
        <f>'(B) FO'!AP346</f>
        <v>Y</v>
      </c>
      <c r="M346" s="137" t="str">
        <f>'(B) FO'!BS346</f>
        <v>Y</v>
      </c>
      <c r="N346" s="137" t="str">
        <f>'(B) FO'!BT346</f>
        <v>Y</v>
      </c>
      <c r="O346" s="137" t="str">
        <f>'(B) FO'!BU346</f>
        <v>N</v>
      </c>
      <c r="P346" s="137" t="str">
        <f>'(B) FO'!BV346</f>
        <v>Y</v>
      </c>
      <c r="R346" s="137" t="str">
        <f>'(B) FO'!BC346</f>
        <v>Y</v>
      </c>
      <c r="S346" s="137" t="str">
        <f>'(B) FO'!BD346</f>
        <v>Y</v>
      </c>
      <c r="T346" s="137" t="str">
        <f>'(B) FO'!BE346</f>
        <v>N</v>
      </c>
      <c r="U346" s="137" t="str">
        <f>'(B) FO'!BF346</f>
        <v>Y</v>
      </c>
      <c r="W346" s="137">
        <f>'(B) FO'!C346</f>
        <v>86.05</v>
      </c>
      <c r="X346" s="137">
        <f>'(B) FO'!X346</f>
        <v>89.25</v>
      </c>
      <c r="Y346" s="137">
        <f>'(B) FO'!AC346</f>
        <v>85.65</v>
      </c>
      <c r="Z346" s="137">
        <f>('(B) FO'!X346+'(B) FO'!AC346+'(B) FO'!C346)/3</f>
        <v>86.983333333333334</v>
      </c>
      <c r="AB346" s="137" t="str">
        <f>IF('(B) FO'!BN346&gt;MAX('(B) FO'!BO346:'(B) FO'!BR346),"Yes","")</f>
        <v>Yes</v>
      </c>
      <c r="AC346" s="137" t="str">
        <f>IF('(B) FO'!AH346&gt;MAX('(B) FO'!AI346:'(B) FO'!AL346),"Yes","")</f>
        <v>Yes</v>
      </c>
      <c r="AE346" s="137" t="str">
        <f>IF('(B) FO'!BN346&gt;(AVERAGE('(B) FO'!BO346:'(B) FO'!BR346)*2),"Yes","")</f>
        <v/>
      </c>
      <c r="AF346" s="137" t="str">
        <f>IF('(B) FO'!AH346&gt;(AVERAGE('(B) FO'!AI346:'(B) FO'!AL346)*2),"Yes","")</f>
        <v>Yes</v>
      </c>
      <c r="AH346" s="137" t="str">
        <f>IF('(B) FO'!C346&gt;MAX('(B) FO'!D346:'(B) FO'!G346),"Yes","")</f>
        <v/>
      </c>
      <c r="AI346" s="137" t="str">
        <f>IF('(B) FO'!C346&lt;MIN('(B) FO'!D346:'(B) FO'!G346),"Yes","")</f>
        <v>Yes</v>
      </c>
    </row>
    <row r="347" spans="1:35" x14ac:dyDescent="0.3">
      <c r="A347" s="137" t="str">
        <f>'FOD (ALL)'!B347</f>
        <v>RECLTD</v>
      </c>
      <c r="B347" s="146">
        <f>'FOD (ALL)'!C347</f>
        <v>44042</v>
      </c>
      <c r="C347" s="137" t="str">
        <f>'(B) FO'!H347</f>
        <v>N</v>
      </c>
      <c r="D347" s="137" t="str">
        <f>'(B) FO'!I347</f>
        <v>N</v>
      </c>
      <c r="E347" s="137" t="str">
        <f>'(B) FO'!J347</f>
        <v>Y</v>
      </c>
      <c r="F347" s="137" t="str">
        <f>'(B) FO'!K347</f>
        <v>N</v>
      </c>
      <c r="H347" s="137" t="str">
        <f>'(B) FO'!AM347</f>
        <v>Y</v>
      </c>
      <c r="I347" s="137" t="str">
        <f>'(B) FO'!AN347</f>
        <v>Y</v>
      </c>
      <c r="J347" s="137" t="str">
        <f>'(B) FO'!AO347</f>
        <v>Y</v>
      </c>
      <c r="K347" s="137" t="str">
        <f>'(B) FO'!AP347</f>
        <v>Y</v>
      </c>
      <c r="M347" s="137" t="str">
        <f>'(B) FO'!BS347</f>
        <v>Y</v>
      </c>
      <c r="N347" s="137" t="str">
        <f>'(B) FO'!BT347</f>
        <v>Y</v>
      </c>
      <c r="O347" s="137" t="str">
        <f>'(B) FO'!BU347</f>
        <v>N</v>
      </c>
      <c r="P347" s="137" t="str">
        <f>'(B) FO'!BV347</f>
        <v>Y</v>
      </c>
      <c r="R347" s="137" t="str">
        <f>'(B) FO'!BC347</f>
        <v>Y</v>
      </c>
      <c r="S347" s="137" t="str">
        <f>'(B) FO'!BD347</f>
        <v>N</v>
      </c>
      <c r="T347" s="137" t="str">
        <f>'(B) FO'!BE347</f>
        <v>N</v>
      </c>
      <c r="U347" s="137" t="str">
        <f>'(B) FO'!BF347</f>
        <v>Y</v>
      </c>
      <c r="W347" s="137">
        <f>'(B) FO'!C347</f>
        <v>86.6</v>
      </c>
      <c r="X347" s="137">
        <f>'(B) FO'!X347</f>
        <v>86.75</v>
      </c>
      <c r="Y347" s="137">
        <f>'(B) FO'!AC347</f>
        <v>86.7</v>
      </c>
      <c r="Z347" s="137">
        <f>('(B) FO'!X347+'(B) FO'!AC347+'(B) FO'!C347)/3</f>
        <v>86.683333333333323</v>
      </c>
      <c r="AB347" s="137" t="str">
        <f>IF('(B) FO'!BN347&gt;MAX('(B) FO'!BO347:'(B) FO'!BR347),"Yes","")</f>
        <v/>
      </c>
      <c r="AC347" s="137" t="str">
        <f>IF('(B) FO'!AH347&gt;MAX('(B) FO'!AI347:'(B) FO'!AL347),"Yes","")</f>
        <v/>
      </c>
      <c r="AE347" s="137" t="str">
        <f>IF('(B) FO'!BN347&gt;(AVERAGE('(B) FO'!BO347:'(B) FO'!BR347)*2),"Yes","")</f>
        <v/>
      </c>
      <c r="AF347" s="137" t="str">
        <f>IF('(B) FO'!AH347&gt;(AVERAGE('(B) FO'!AI347:'(B) FO'!AL347)*2),"Yes","")</f>
        <v/>
      </c>
      <c r="AH347" s="137" t="str">
        <f>IF('(B) FO'!C347&gt;MAX('(B) FO'!D347:'(B) FO'!G347),"Yes","")</f>
        <v/>
      </c>
      <c r="AI347" s="137" t="str">
        <f>IF('(B) FO'!C347&lt;MIN('(B) FO'!D347:'(B) FO'!G347),"Yes","")</f>
        <v>Yes</v>
      </c>
    </row>
    <row r="348" spans="1:35" x14ac:dyDescent="0.3">
      <c r="A348" s="137" t="str">
        <f>'FOD (ALL)'!B348</f>
        <v>RELIANCE</v>
      </c>
      <c r="B348" s="146">
        <f>'FOD (ALL)'!C348</f>
        <v>43979</v>
      </c>
      <c r="C348" s="137" t="str">
        <f>'(B) FO'!H348</f>
        <v>N</v>
      </c>
      <c r="D348" s="137" t="str">
        <f>'(B) FO'!I348</f>
        <v>Y</v>
      </c>
      <c r="E348" s="137" t="str">
        <f>'(B) FO'!J348</f>
        <v>Y</v>
      </c>
      <c r="F348" s="137" t="str">
        <f>'(B) FO'!K348</f>
        <v>N</v>
      </c>
      <c r="H348" s="137" t="str">
        <f>'(B) FO'!AM348</f>
        <v>N</v>
      </c>
      <c r="I348" s="137" t="str">
        <f>'(B) FO'!AN348</f>
        <v>Y</v>
      </c>
      <c r="J348" s="137" t="str">
        <f>'(B) FO'!AO348</f>
        <v>N</v>
      </c>
      <c r="K348" s="137" t="str">
        <f>'(B) FO'!AP348</f>
        <v>Y</v>
      </c>
      <c r="M348" s="137" t="str">
        <f>'(B) FO'!BS348</f>
        <v>N</v>
      </c>
      <c r="N348" s="137" t="str">
        <f>'(B) FO'!BT348</f>
        <v>N</v>
      </c>
      <c r="O348" s="137" t="str">
        <f>'(B) FO'!BU348</f>
        <v>Y</v>
      </c>
      <c r="P348" s="137" t="str">
        <f>'(B) FO'!BV348</f>
        <v>N</v>
      </c>
      <c r="R348" s="137" t="str">
        <f>'(B) FO'!BC348</f>
        <v>N</v>
      </c>
      <c r="S348" s="137" t="str">
        <f>'(B) FO'!BD348</f>
        <v>N</v>
      </c>
      <c r="T348" s="137" t="str">
        <f>'(B) FO'!BE348</f>
        <v>Y</v>
      </c>
      <c r="U348" s="137" t="str">
        <f>'(B) FO'!BF348</f>
        <v>N</v>
      </c>
      <c r="W348" s="137">
        <f>'(B) FO'!C348</f>
        <v>1434.5</v>
      </c>
      <c r="X348" s="137">
        <f>'(B) FO'!X348</f>
        <v>1457</v>
      </c>
      <c r="Y348" s="137">
        <f>'(B) FO'!AC348</f>
        <v>1427.1</v>
      </c>
      <c r="Z348" s="137">
        <f>('(B) FO'!X348+'(B) FO'!AC348+'(B) FO'!C348)/3</f>
        <v>1439.5333333333335</v>
      </c>
      <c r="AB348" s="137" t="str">
        <f>IF('(B) FO'!BN348&gt;MAX('(B) FO'!BO348:'(B) FO'!BR348),"Yes","")</f>
        <v/>
      </c>
      <c r="AC348" s="137" t="str">
        <f>IF('(B) FO'!AH348&gt;MAX('(B) FO'!AI348:'(B) FO'!AL348),"Yes","")</f>
        <v/>
      </c>
      <c r="AE348" s="137" t="str">
        <f>IF('(B) FO'!BN348&gt;(AVERAGE('(B) FO'!BO348:'(B) FO'!BR348)*2),"Yes","")</f>
        <v/>
      </c>
      <c r="AF348" s="137" t="str">
        <f>IF('(B) FO'!AH348&gt;(AVERAGE('(B) FO'!AI348:'(B) FO'!AL348)*2),"Yes","")</f>
        <v/>
      </c>
      <c r="AH348" s="137" t="str">
        <f>IF('(B) FO'!C348&gt;MAX('(B) FO'!D348:'(B) FO'!G348),"Yes","")</f>
        <v/>
      </c>
      <c r="AI348" s="137" t="str">
        <f>IF('(B) FO'!C348&lt;MIN('(B) FO'!D348:'(B) FO'!G348),"Yes","")</f>
        <v/>
      </c>
    </row>
    <row r="349" spans="1:35" x14ac:dyDescent="0.3">
      <c r="A349" s="137" t="str">
        <f>'FOD (ALL)'!B349</f>
        <v>RELIANCE</v>
      </c>
      <c r="B349" s="146">
        <f>'FOD (ALL)'!C349</f>
        <v>44007</v>
      </c>
      <c r="C349" s="137" t="str">
        <f>'(B) FO'!H349</f>
        <v>N</v>
      </c>
      <c r="D349" s="137" t="str">
        <f>'(B) FO'!I349</f>
        <v>Y</v>
      </c>
      <c r="E349" s="137" t="str">
        <f>'(B) FO'!J349</f>
        <v>Y</v>
      </c>
      <c r="F349" s="137" t="str">
        <f>'(B) FO'!K349</f>
        <v>N</v>
      </c>
      <c r="H349" s="137" t="str">
        <f>'(B) FO'!AM349</f>
        <v>Y</v>
      </c>
      <c r="I349" s="137" t="str">
        <f>'(B) FO'!AN349</f>
        <v>Y</v>
      </c>
      <c r="J349" s="137" t="str">
        <f>'(B) FO'!AO349</f>
        <v>Y</v>
      </c>
      <c r="K349" s="137" t="str">
        <f>'(B) FO'!AP349</f>
        <v>Y</v>
      </c>
      <c r="M349" s="137" t="str">
        <f>'(B) FO'!BS349</f>
        <v>Y</v>
      </c>
      <c r="N349" s="137" t="str">
        <f>'(B) FO'!BT349</f>
        <v>N</v>
      </c>
      <c r="O349" s="137" t="str">
        <f>'(B) FO'!BU349</f>
        <v>Y</v>
      </c>
      <c r="P349" s="137" t="str">
        <f>'(B) FO'!BV349</f>
        <v>N</v>
      </c>
      <c r="R349" s="137" t="str">
        <f>'(B) FO'!BC349</f>
        <v>Y</v>
      </c>
      <c r="S349" s="137" t="str">
        <f>'(B) FO'!BD349</f>
        <v>N</v>
      </c>
      <c r="T349" s="137" t="str">
        <f>'(B) FO'!BE349</f>
        <v>Y</v>
      </c>
      <c r="U349" s="137" t="str">
        <f>'(B) FO'!BF349</f>
        <v>N</v>
      </c>
      <c r="W349" s="137">
        <f>'(B) FO'!C349</f>
        <v>1433.25</v>
      </c>
      <c r="X349" s="137">
        <f>'(B) FO'!X349</f>
        <v>1456</v>
      </c>
      <c r="Y349" s="137">
        <f>'(B) FO'!AC349</f>
        <v>1426.3</v>
      </c>
      <c r="Z349" s="137">
        <f>('(B) FO'!X349+'(B) FO'!AC349+'(B) FO'!C349)/3</f>
        <v>1438.5166666666667</v>
      </c>
      <c r="AB349" s="137" t="str">
        <f>IF('(B) FO'!BN349&gt;MAX('(B) FO'!BO349:'(B) FO'!BR349),"Yes","")</f>
        <v>Yes</v>
      </c>
      <c r="AC349" s="137" t="str">
        <f>IF('(B) FO'!AH349&gt;MAX('(B) FO'!AI349:'(B) FO'!AL349),"Yes","")</f>
        <v>Yes</v>
      </c>
      <c r="AE349" s="137" t="str">
        <f>IF('(B) FO'!BN349&gt;(AVERAGE('(B) FO'!BO349:'(B) FO'!BR349)*2),"Yes","")</f>
        <v/>
      </c>
      <c r="AF349" s="137" t="str">
        <f>IF('(B) FO'!AH349&gt;(AVERAGE('(B) FO'!AI349:'(B) FO'!AL349)*2),"Yes","")</f>
        <v/>
      </c>
      <c r="AH349" s="137" t="str">
        <f>IF('(B) FO'!C349&gt;MAX('(B) FO'!D349:'(B) FO'!G349),"Yes","")</f>
        <v/>
      </c>
      <c r="AI349" s="137" t="str">
        <f>IF('(B) FO'!C349&lt;MIN('(B) FO'!D349:'(B) FO'!G349),"Yes","")</f>
        <v/>
      </c>
    </row>
    <row r="350" spans="1:35" x14ac:dyDescent="0.3">
      <c r="A350" s="137" t="str">
        <f>'FOD (ALL)'!B350</f>
        <v>RELIANCE</v>
      </c>
      <c r="B350" s="146">
        <f>'FOD (ALL)'!C350</f>
        <v>44042</v>
      </c>
      <c r="C350" s="137" t="str">
        <f>'(B) FO'!H350</f>
        <v>N</v>
      </c>
      <c r="D350" s="137" t="str">
        <f>'(B) FO'!I350</f>
        <v>Y</v>
      </c>
      <c r="E350" s="137" t="str">
        <f>'(B) FO'!J350</f>
        <v>Y</v>
      </c>
      <c r="F350" s="137" t="str">
        <f>'(B) FO'!K350</f>
        <v>N</v>
      </c>
      <c r="H350" s="137" t="str">
        <f>'(B) FO'!AM350</f>
        <v>Y</v>
      </c>
      <c r="I350" s="137" t="str">
        <f>'(B) FO'!AN350</f>
        <v>Y</v>
      </c>
      <c r="J350" s="137" t="str">
        <f>'(B) FO'!AO350</f>
        <v>Y</v>
      </c>
      <c r="K350" s="137" t="str">
        <f>'(B) FO'!AP350</f>
        <v>Y</v>
      </c>
      <c r="M350" s="137" t="str">
        <f>'(B) FO'!BS350</f>
        <v>Y</v>
      </c>
      <c r="N350" s="137" t="str">
        <f>'(B) FO'!BT350</f>
        <v>N</v>
      </c>
      <c r="O350" s="137" t="str">
        <f>'(B) FO'!BU350</f>
        <v>Y</v>
      </c>
      <c r="P350" s="137" t="str">
        <f>'(B) FO'!BV350</f>
        <v>N</v>
      </c>
      <c r="R350" s="137" t="str">
        <f>'(B) FO'!BC350</f>
        <v>Y</v>
      </c>
      <c r="S350" s="137" t="str">
        <f>'(B) FO'!BD350</f>
        <v>N</v>
      </c>
      <c r="T350" s="137" t="str">
        <f>'(B) FO'!BE350</f>
        <v>Y</v>
      </c>
      <c r="U350" s="137" t="str">
        <f>'(B) FO'!BF350</f>
        <v>N</v>
      </c>
      <c r="W350" s="137">
        <f>'(B) FO'!C350</f>
        <v>1435.95</v>
      </c>
      <c r="X350" s="137">
        <f>'(B) FO'!X350</f>
        <v>1457</v>
      </c>
      <c r="Y350" s="137">
        <f>'(B) FO'!AC350</f>
        <v>1430</v>
      </c>
      <c r="Z350" s="137">
        <f>('(B) FO'!X350+'(B) FO'!AC350+'(B) FO'!C350)/3</f>
        <v>1440.9833333333333</v>
      </c>
      <c r="AB350" s="137" t="str">
        <f>IF('(B) FO'!BN350&gt;MAX('(B) FO'!BO350:'(B) FO'!BR350),"Yes","")</f>
        <v>Yes</v>
      </c>
      <c r="AC350" s="137" t="str">
        <f>IF('(B) FO'!AH350&gt;MAX('(B) FO'!AI350:'(B) FO'!AL350),"Yes","")</f>
        <v>Yes</v>
      </c>
      <c r="AE350" s="137" t="str">
        <f>IF('(B) FO'!BN350&gt;(AVERAGE('(B) FO'!BO350:'(B) FO'!BR350)*2),"Yes","")</f>
        <v/>
      </c>
      <c r="AF350" s="137" t="str">
        <f>IF('(B) FO'!AH350&gt;(AVERAGE('(B) FO'!AI350:'(B) FO'!AL350)*2),"Yes","")</f>
        <v/>
      </c>
      <c r="AH350" s="137" t="str">
        <f>IF('(B) FO'!C350&gt;MAX('(B) FO'!D350:'(B) FO'!G350),"Yes","")</f>
        <v/>
      </c>
      <c r="AI350" s="137" t="str">
        <f>IF('(B) FO'!C350&lt;MIN('(B) FO'!D350:'(B) FO'!G350),"Yes","")</f>
        <v/>
      </c>
    </row>
    <row r="351" spans="1:35" x14ac:dyDescent="0.3">
      <c r="A351" s="137" t="str">
        <f>'FOD (ALL)'!B351</f>
        <v>SAIL</v>
      </c>
      <c r="B351" s="146">
        <f>'FOD (ALL)'!C351</f>
        <v>43979</v>
      </c>
      <c r="C351" s="137" t="str">
        <f>'(B) FO'!H351</f>
        <v>N</v>
      </c>
      <c r="D351" s="137" t="str">
        <f>'(B) FO'!I351</f>
        <v>Y</v>
      </c>
      <c r="E351" s="137" t="str">
        <f>'(B) FO'!J351</f>
        <v>Y</v>
      </c>
      <c r="F351" s="137" t="str">
        <f>'(B) FO'!K351</f>
        <v>Y</v>
      </c>
      <c r="H351" s="137" t="str">
        <f>'(B) FO'!AM351</f>
        <v>N</v>
      </c>
      <c r="I351" s="137" t="str">
        <f>'(B) FO'!AN351</f>
        <v>N</v>
      </c>
      <c r="J351" s="137" t="str">
        <f>'(B) FO'!AO351</f>
        <v>N</v>
      </c>
      <c r="K351" s="137" t="str">
        <f>'(B) FO'!AP351</f>
        <v>N</v>
      </c>
      <c r="M351" s="137" t="str">
        <f>'(B) FO'!BS351</f>
        <v>N</v>
      </c>
      <c r="N351" s="137" t="str">
        <f>'(B) FO'!BT351</f>
        <v>Y</v>
      </c>
      <c r="O351" s="137" t="str">
        <f>'(B) FO'!BU351</f>
        <v>N</v>
      </c>
      <c r="P351" s="137" t="str">
        <f>'(B) FO'!BV351</f>
        <v>N</v>
      </c>
      <c r="R351" s="137" t="str">
        <f>'(B) FO'!BC351</f>
        <v>N</v>
      </c>
      <c r="S351" s="137" t="str">
        <f>'(B) FO'!BD351</f>
        <v>Y</v>
      </c>
      <c r="T351" s="137" t="str">
        <f>'(B) FO'!BE351</f>
        <v>N</v>
      </c>
      <c r="U351" s="137" t="str">
        <f>'(B) FO'!BF351</f>
        <v>N</v>
      </c>
      <c r="W351" s="137">
        <f>'(B) FO'!C351</f>
        <v>27.3</v>
      </c>
      <c r="X351" s="137">
        <f>'(B) FO'!X351</f>
        <v>28.1</v>
      </c>
      <c r="Y351" s="137">
        <f>'(B) FO'!AC351</f>
        <v>27</v>
      </c>
      <c r="Z351" s="137">
        <f>('(B) FO'!X351+'(B) FO'!AC351+'(B) FO'!C351)/3</f>
        <v>27.466666666666669</v>
      </c>
      <c r="AB351" s="137" t="str">
        <f>IF('(B) FO'!BN351&gt;MAX('(B) FO'!BO351:'(B) FO'!BR351),"Yes","")</f>
        <v/>
      </c>
      <c r="AC351" s="137" t="str">
        <f>IF('(B) FO'!AH351&gt;MAX('(B) FO'!AI351:'(B) FO'!AL351),"Yes","")</f>
        <v/>
      </c>
      <c r="AE351" s="137" t="str">
        <f>IF('(B) FO'!BN351&gt;(AVERAGE('(B) FO'!BO351:'(B) FO'!BR351)*2),"Yes","")</f>
        <v/>
      </c>
      <c r="AF351" s="137" t="str">
        <f>IF('(B) FO'!AH351&gt;(AVERAGE('(B) FO'!AI351:'(B) FO'!AL351)*2),"Yes","")</f>
        <v/>
      </c>
      <c r="AH351" s="137" t="str">
        <f>IF('(B) FO'!C351&gt;MAX('(B) FO'!D351:'(B) FO'!G351),"Yes","")</f>
        <v/>
      </c>
      <c r="AI351" s="137" t="str">
        <f>IF('(B) FO'!C351&lt;MIN('(B) FO'!D351:'(B) FO'!G351),"Yes","")</f>
        <v/>
      </c>
    </row>
    <row r="352" spans="1:35" x14ac:dyDescent="0.3">
      <c r="A352" s="137" t="str">
        <f>'FOD (ALL)'!B352</f>
        <v>SAIL</v>
      </c>
      <c r="B352" s="146">
        <f>'FOD (ALL)'!C352</f>
        <v>44007</v>
      </c>
      <c r="C352" s="137" t="str">
        <f>'(B) FO'!H352</f>
        <v>N</v>
      </c>
      <c r="D352" s="137" t="str">
        <f>'(B) FO'!I352</f>
        <v>Y</v>
      </c>
      <c r="E352" s="137" t="str">
        <f>'(B) FO'!J352</f>
        <v>Y</v>
      </c>
      <c r="F352" s="137" t="str">
        <f>'(B) FO'!K352</f>
        <v>Y</v>
      </c>
      <c r="H352" s="137" t="str">
        <f>'(B) FO'!AM352</f>
        <v>Y</v>
      </c>
      <c r="I352" s="137" t="str">
        <f>'(B) FO'!AN352</f>
        <v>Y</v>
      </c>
      <c r="J352" s="137" t="str">
        <f>'(B) FO'!AO352</f>
        <v>Y</v>
      </c>
      <c r="K352" s="137" t="str">
        <f>'(B) FO'!AP352</f>
        <v>Y</v>
      </c>
      <c r="M352" s="137" t="str">
        <f>'(B) FO'!BS352</f>
        <v>Y</v>
      </c>
      <c r="N352" s="137" t="str">
        <f>'(B) FO'!BT352</f>
        <v>Y</v>
      </c>
      <c r="O352" s="137" t="str">
        <f>'(B) FO'!BU352</f>
        <v>Y</v>
      </c>
      <c r="P352" s="137" t="str">
        <f>'(B) FO'!BV352</f>
        <v>N</v>
      </c>
      <c r="R352" s="137" t="str">
        <f>'(B) FO'!BC352</f>
        <v>Y</v>
      </c>
      <c r="S352" s="137" t="str">
        <f>'(B) FO'!BD352</f>
        <v>Y</v>
      </c>
      <c r="T352" s="137" t="str">
        <f>'(B) FO'!BE352</f>
        <v>Y</v>
      </c>
      <c r="U352" s="137" t="str">
        <f>'(B) FO'!BF352</f>
        <v>N</v>
      </c>
      <c r="W352" s="137">
        <f>'(B) FO'!C352</f>
        <v>26.75</v>
      </c>
      <c r="X352" s="137">
        <f>'(B) FO'!X352</f>
        <v>27.5</v>
      </c>
      <c r="Y352" s="137">
        <f>'(B) FO'!AC352</f>
        <v>26.3</v>
      </c>
      <c r="Z352" s="137">
        <f>('(B) FO'!X352+'(B) FO'!AC352+'(B) FO'!C352)/3</f>
        <v>26.849999999999998</v>
      </c>
      <c r="AB352" s="137" t="str">
        <f>IF('(B) FO'!BN352&gt;MAX('(B) FO'!BO352:'(B) FO'!BR352),"Yes","")</f>
        <v>Yes</v>
      </c>
      <c r="AC352" s="137" t="str">
        <f>IF('(B) FO'!AH352&gt;MAX('(B) FO'!AI352:'(B) FO'!AL352),"Yes","")</f>
        <v>Yes</v>
      </c>
      <c r="AE352" s="137" t="str">
        <f>IF('(B) FO'!BN352&gt;(AVERAGE('(B) FO'!BO352:'(B) FO'!BR352)*2),"Yes","")</f>
        <v>Yes</v>
      </c>
      <c r="AF352" s="137" t="str">
        <f>IF('(B) FO'!AH352&gt;(AVERAGE('(B) FO'!AI352:'(B) FO'!AL352)*2),"Yes","")</f>
        <v/>
      </c>
      <c r="AH352" s="137" t="str">
        <f>IF('(B) FO'!C352&gt;MAX('(B) FO'!D352:'(B) FO'!G352),"Yes","")</f>
        <v/>
      </c>
      <c r="AI352" s="137" t="str">
        <f>IF('(B) FO'!C352&lt;MIN('(B) FO'!D352:'(B) FO'!G352),"Yes","")</f>
        <v/>
      </c>
    </row>
    <row r="353" spans="1:35" x14ac:dyDescent="0.3">
      <c r="A353" s="137" t="str">
        <f>'FOD (ALL)'!B353</f>
        <v>SAIL</v>
      </c>
      <c r="B353" s="146">
        <f>'FOD (ALL)'!C353</f>
        <v>44042</v>
      </c>
      <c r="C353" s="137" t="str">
        <f>'(B) FO'!H353</f>
        <v>N</v>
      </c>
      <c r="D353" s="137" t="str">
        <f>'(B) FO'!I353</f>
        <v>Y</v>
      </c>
      <c r="E353" s="137" t="str">
        <f>'(B) FO'!J353</f>
        <v>Y</v>
      </c>
      <c r="F353" s="137" t="str">
        <f>'(B) FO'!K353</f>
        <v>Y</v>
      </c>
      <c r="H353" s="137" t="str">
        <f>'(B) FO'!AM353</f>
        <v>Y</v>
      </c>
      <c r="I353" s="137" t="str">
        <f>'(B) FO'!AN353</f>
        <v>Y</v>
      </c>
      <c r="J353" s="137" t="str">
        <f>'(B) FO'!AO353</f>
        <v>Y</v>
      </c>
      <c r="K353" s="137" t="str">
        <f>'(B) FO'!AP353</f>
        <v>N</v>
      </c>
      <c r="M353" s="137" t="str">
        <f>'(B) FO'!BS353</f>
        <v>Y</v>
      </c>
      <c r="N353" s="137" t="str">
        <f>'(B) FO'!BT353</f>
        <v>Y</v>
      </c>
      <c r="O353" s="137" t="str">
        <f>'(B) FO'!BU353</f>
        <v>N</v>
      </c>
      <c r="P353" s="137" t="str">
        <f>'(B) FO'!BV353</f>
        <v>N</v>
      </c>
      <c r="R353" s="137" t="str">
        <f>'(B) FO'!BC353</f>
        <v>Y</v>
      </c>
      <c r="S353" s="137" t="str">
        <f>'(B) FO'!BD353</f>
        <v>Y</v>
      </c>
      <c r="T353" s="137" t="str">
        <f>'(B) FO'!BE353</f>
        <v>N</v>
      </c>
      <c r="U353" s="137" t="str">
        <f>'(B) FO'!BF353</f>
        <v>N</v>
      </c>
      <c r="W353" s="137">
        <f>'(B) FO'!C353</f>
        <v>26.55</v>
      </c>
      <c r="X353" s="137">
        <f>'(B) FO'!X353</f>
        <v>27.35</v>
      </c>
      <c r="Y353" s="137">
        <f>'(B) FO'!AC353</f>
        <v>26.3</v>
      </c>
      <c r="Z353" s="137">
        <f>('(B) FO'!X353+'(B) FO'!AC353+'(B) FO'!C353)/3</f>
        <v>26.733333333333334</v>
      </c>
      <c r="AB353" s="137" t="str">
        <f>IF('(B) FO'!BN353&gt;MAX('(B) FO'!BO353:'(B) FO'!BR353),"Yes","")</f>
        <v>Yes</v>
      </c>
      <c r="AC353" s="137" t="str">
        <f>IF('(B) FO'!AH353&gt;MAX('(B) FO'!AI353:'(B) FO'!AL353),"Yes","")</f>
        <v>Yes</v>
      </c>
      <c r="AE353" s="137" t="str">
        <f>IF('(B) FO'!BN353&gt;(AVERAGE('(B) FO'!BO353:'(B) FO'!BR353)*2),"Yes","")</f>
        <v>Yes</v>
      </c>
      <c r="AF353" s="137" t="str">
        <f>IF('(B) FO'!AH353&gt;(AVERAGE('(B) FO'!AI353:'(B) FO'!AL353)*2),"Yes","")</f>
        <v/>
      </c>
      <c r="AH353" s="137" t="str">
        <f>IF('(B) FO'!C353&gt;MAX('(B) FO'!D353:'(B) FO'!G353),"Yes","")</f>
        <v/>
      </c>
      <c r="AI353" s="137" t="str">
        <f>IF('(B) FO'!C353&lt;MIN('(B) FO'!D353:'(B) FO'!G353),"Yes","")</f>
        <v/>
      </c>
    </row>
    <row r="354" spans="1:35" x14ac:dyDescent="0.3">
      <c r="A354" s="137" t="str">
        <f>'FOD (ALL)'!B354</f>
        <v>SBILIFE</v>
      </c>
      <c r="B354" s="146">
        <f>'FOD (ALL)'!C354</f>
        <v>43979</v>
      </c>
      <c r="C354" s="137" t="str">
        <f>'(B) FO'!H354</f>
        <v>N</v>
      </c>
      <c r="D354" s="137" t="str">
        <f>'(B) FO'!I354</f>
        <v>Y</v>
      </c>
      <c r="E354" s="137" t="str">
        <f>'(B) FO'!J354</f>
        <v>Y</v>
      </c>
      <c r="F354" s="137" t="str">
        <f>'(B) FO'!K354</f>
        <v>Y</v>
      </c>
      <c r="H354" s="137" t="str">
        <f>'(B) FO'!AM354</f>
        <v>Y</v>
      </c>
      <c r="I354" s="137" t="str">
        <f>'(B) FO'!AN354</f>
        <v>N</v>
      </c>
      <c r="J354" s="137" t="str">
        <f>'(B) FO'!AO354</f>
        <v>N</v>
      </c>
      <c r="K354" s="137" t="str">
        <f>'(B) FO'!AP354</f>
        <v>Y</v>
      </c>
      <c r="M354" s="137" t="str">
        <f>'(B) FO'!BS354</f>
        <v>Y</v>
      </c>
      <c r="N354" s="137" t="str">
        <f>'(B) FO'!BT354</f>
        <v>Y</v>
      </c>
      <c r="O354" s="137" t="str">
        <f>'(B) FO'!BU354</f>
        <v>N</v>
      </c>
      <c r="P354" s="137" t="str">
        <f>'(B) FO'!BV354</f>
        <v>N</v>
      </c>
      <c r="R354" s="137" t="str">
        <f>'(B) FO'!BC354</f>
        <v>Y</v>
      </c>
      <c r="S354" s="137" t="str">
        <f>'(B) FO'!BD354</f>
        <v>Y</v>
      </c>
      <c r="T354" s="137" t="str">
        <f>'(B) FO'!BE354</f>
        <v>N</v>
      </c>
      <c r="U354" s="137" t="str">
        <f>'(B) FO'!BF354</f>
        <v>N</v>
      </c>
      <c r="W354" s="137">
        <f>'(B) FO'!C354</f>
        <v>730.05</v>
      </c>
      <c r="X354" s="137">
        <f>'(B) FO'!X354</f>
        <v>742.65</v>
      </c>
      <c r="Y354" s="137">
        <f>'(B) FO'!AC354</f>
        <v>724</v>
      </c>
      <c r="Z354" s="137">
        <f>('(B) FO'!X354+'(B) FO'!AC354+'(B) FO'!C354)/3</f>
        <v>732.23333333333323</v>
      </c>
      <c r="AB354" s="137" t="str">
        <f>IF('(B) FO'!BN354&gt;MAX('(B) FO'!BO354:'(B) FO'!BR354),"Yes","")</f>
        <v/>
      </c>
      <c r="AC354" s="137" t="str">
        <f>IF('(B) FO'!AH354&gt;MAX('(B) FO'!AI354:'(B) FO'!AL354),"Yes","")</f>
        <v>Yes</v>
      </c>
      <c r="AE354" s="137" t="str">
        <f>IF('(B) FO'!BN354&gt;(AVERAGE('(B) FO'!BO354:'(B) FO'!BR354)*2),"Yes","")</f>
        <v/>
      </c>
      <c r="AF354" s="137" t="str">
        <f>IF('(B) FO'!AH354&gt;(AVERAGE('(B) FO'!AI354:'(B) FO'!AL354)*2),"Yes","")</f>
        <v/>
      </c>
      <c r="AH354" s="137" t="str">
        <f>IF('(B) FO'!C354&gt;MAX('(B) FO'!D354:'(B) FO'!G354),"Yes","")</f>
        <v/>
      </c>
      <c r="AI354" s="137" t="str">
        <f>IF('(B) FO'!C354&lt;MIN('(B) FO'!D354:'(B) FO'!G354),"Yes","")</f>
        <v/>
      </c>
    </row>
    <row r="355" spans="1:35" x14ac:dyDescent="0.3">
      <c r="A355" s="137" t="str">
        <f>'FOD (ALL)'!B355</f>
        <v>SBILIFE</v>
      </c>
      <c r="B355" s="146">
        <f>'FOD (ALL)'!C355</f>
        <v>44007</v>
      </c>
      <c r="C355" s="137" t="str">
        <f>'(B) FO'!H355</f>
        <v>N</v>
      </c>
      <c r="D355" s="137" t="str">
        <f>'(B) FO'!I355</f>
        <v>Y</v>
      </c>
      <c r="E355" s="137" t="str">
        <f>'(B) FO'!J355</f>
        <v>Y</v>
      </c>
      <c r="F355" s="137" t="str">
        <f>'(B) FO'!K355</f>
        <v>Y</v>
      </c>
      <c r="H355" s="137" t="str">
        <f>'(B) FO'!AM355</f>
        <v>Y</v>
      </c>
      <c r="I355" s="137" t="str">
        <f>'(B) FO'!AN355</f>
        <v>Y</v>
      </c>
      <c r="J355" s="137" t="str">
        <f>'(B) FO'!AO355</f>
        <v>Y</v>
      </c>
      <c r="K355" s="137" t="str">
        <f>'(B) FO'!AP355</f>
        <v>Y</v>
      </c>
      <c r="M355" s="137" t="str">
        <f>'(B) FO'!BS355</f>
        <v>Y</v>
      </c>
      <c r="N355" s="137" t="str">
        <f>'(B) FO'!BT355</f>
        <v>N</v>
      </c>
      <c r="O355" s="137" t="str">
        <f>'(B) FO'!BU355</f>
        <v>Y</v>
      </c>
      <c r="P355" s="137" t="str">
        <f>'(B) FO'!BV355</f>
        <v>Y</v>
      </c>
      <c r="R355" s="137" t="str">
        <f>'(B) FO'!BC355</f>
        <v>Y</v>
      </c>
      <c r="S355" s="137" t="str">
        <f>'(B) FO'!BD355</f>
        <v>N</v>
      </c>
      <c r="T355" s="137" t="str">
        <f>'(B) FO'!BE355</f>
        <v>Y</v>
      </c>
      <c r="U355" s="137" t="str">
        <f>'(B) FO'!BF355</f>
        <v>Y</v>
      </c>
      <c r="W355" s="137">
        <f>'(B) FO'!C355</f>
        <v>730.95</v>
      </c>
      <c r="X355" s="137">
        <f>'(B) FO'!X355</f>
        <v>743.45</v>
      </c>
      <c r="Y355" s="137">
        <f>'(B) FO'!AC355</f>
        <v>725.05</v>
      </c>
      <c r="Z355" s="137">
        <f>('(B) FO'!X355+'(B) FO'!AC355+'(B) FO'!C355)/3</f>
        <v>733.15</v>
      </c>
      <c r="AB355" s="137" t="str">
        <f>IF('(B) FO'!BN355&gt;MAX('(B) FO'!BO355:'(B) FO'!BR355),"Yes","")</f>
        <v>Yes</v>
      </c>
      <c r="AC355" s="137" t="str">
        <f>IF('(B) FO'!AH355&gt;MAX('(B) FO'!AI355:'(B) FO'!AL355),"Yes","")</f>
        <v>Yes</v>
      </c>
      <c r="AE355" s="137" t="str">
        <f>IF('(B) FO'!BN355&gt;(AVERAGE('(B) FO'!BO355:'(B) FO'!BR355)*2),"Yes","")</f>
        <v>Yes</v>
      </c>
      <c r="AF355" s="137" t="str">
        <f>IF('(B) FO'!AH355&gt;(AVERAGE('(B) FO'!AI355:'(B) FO'!AL355)*2),"Yes","")</f>
        <v>Yes</v>
      </c>
      <c r="AH355" s="137" t="str">
        <f>IF('(B) FO'!C355&gt;MAX('(B) FO'!D355:'(B) FO'!G355),"Yes","")</f>
        <v/>
      </c>
      <c r="AI355" s="137" t="str">
        <f>IF('(B) FO'!C355&lt;MIN('(B) FO'!D355:'(B) FO'!G355),"Yes","")</f>
        <v/>
      </c>
    </row>
    <row r="356" spans="1:35" x14ac:dyDescent="0.3">
      <c r="A356" s="137" t="str">
        <f>'FOD (ALL)'!B356</f>
        <v>SBILIFE</v>
      </c>
      <c r="B356" s="146">
        <f>'FOD (ALL)'!C356</f>
        <v>44042</v>
      </c>
      <c r="C356" s="137" t="str">
        <f>'(B) FO'!H356</f>
        <v>N</v>
      </c>
      <c r="D356" s="137" t="str">
        <f>'(B) FO'!I356</f>
        <v>Y</v>
      </c>
      <c r="E356" s="137" t="str">
        <f>'(B) FO'!J356</f>
        <v>Y</v>
      </c>
      <c r="F356" s="137" t="str">
        <f>'(B) FO'!K356</f>
        <v>Y</v>
      </c>
      <c r="H356" s="137" t="str">
        <f>'(B) FO'!AM356</f>
        <v>Y</v>
      </c>
      <c r="I356" s="137" t="str">
        <f>'(B) FO'!AN356</f>
        <v>Y</v>
      </c>
      <c r="J356" s="137" t="str">
        <f>'(B) FO'!AO356</f>
        <v>Y</v>
      </c>
      <c r="K356" s="137" t="str">
        <f>'(B) FO'!AP356</f>
        <v>Y</v>
      </c>
      <c r="M356" s="137" t="str">
        <f>'(B) FO'!BS356</f>
        <v>Y</v>
      </c>
      <c r="N356" s="137" t="str">
        <f>'(B) FO'!BT356</f>
        <v>Y</v>
      </c>
      <c r="O356" s="137" t="str">
        <f>'(B) FO'!BU356</f>
        <v>Y</v>
      </c>
      <c r="P356" s="137" t="str">
        <f>'(B) FO'!BV356</f>
        <v>Y</v>
      </c>
      <c r="R356" s="137" t="str">
        <f>'(B) FO'!BC356</f>
        <v>Y</v>
      </c>
      <c r="S356" s="137" t="str">
        <f>'(B) FO'!BD356</f>
        <v>Y</v>
      </c>
      <c r="T356" s="137" t="str">
        <f>'(B) FO'!BE356</f>
        <v>Y</v>
      </c>
      <c r="U356" s="137" t="str">
        <f>'(B) FO'!BF356</f>
        <v>Y</v>
      </c>
      <c r="W356" s="137">
        <f>'(B) FO'!C356</f>
        <v>735.85</v>
      </c>
      <c r="X356" s="137">
        <f>'(B) FO'!X356</f>
        <v>0</v>
      </c>
      <c r="Y356" s="137">
        <f>'(B) FO'!AC356</f>
        <v>0</v>
      </c>
      <c r="Z356" s="137">
        <f>('(B) FO'!X356+'(B) FO'!AC356+'(B) FO'!C356)/3</f>
        <v>245.28333333333333</v>
      </c>
      <c r="AB356" s="137" t="str">
        <f>IF('(B) FO'!BN356&gt;MAX('(B) FO'!BO356:'(B) FO'!BR356),"Yes","")</f>
        <v/>
      </c>
      <c r="AC356" s="137" t="str">
        <f>IF('(B) FO'!AH356&gt;MAX('(B) FO'!AI356:'(B) FO'!AL356),"Yes","")</f>
        <v/>
      </c>
      <c r="AE356" s="137" t="str">
        <f>IF('(B) FO'!BN356&gt;(AVERAGE('(B) FO'!BO356:'(B) FO'!BR356)*2),"Yes","")</f>
        <v/>
      </c>
      <c r="AF356" s="137" t="str">
        <f>IF('(B) FO'!AH356&gt;(AVERAGE('(B) FO'!AI356:'(B) FO'!AL356)*2),"Yes","")</f>
        <v/>
      </c>
      <c r="AH356" s="137" t="str">
        <f>IF('(B) FO'!C356&gt;MAX('(B) FO'!D356:'(B) FO'!G356),"Yes","")</f>
        <v/>
      </c>
      <c r="AI356" s="137" t="str">
        <f>IF('(B) FO'!C356&lt;MIN('(B) FO'!D356:'(B) FO'!G356),"Yes","")</f>
        <v/>
      </c>
    </row>
    <row r="357" spans="1:35" x14ac:dyDescent="0.3">
      <c r="A357" s="137" t="str">
        <f>'FOD (ALL)'!B357</f>
        <v>SBIN</v>
      </c>
      <c r="B357" s="146">
        <f>'FOD (ALL)'!C357</f>
        <v>43979</v>
      </c>
      <c r="C357" s="137" t="str">
        <f>'(B) FO'!H357</f>
        <v>N</v>
      </c>
      <c r="D357" s="137" t="str">
        <f>'(B) FO'!I357</f>
        <v>N</v>
      </c>
      <c r="E357" s="137" t="str">
        <f>'(B) FO'!J357</f>
        <v>Y</v>
      </c>
      <c r="F357" s="137" t="str">
        <f>'(B) FO'!K357</f>
        <v>N</v>
      </c>
      <c r="H357" s="137" t="str">
        <f>'(B) FO'!AM357</f>
        <v>N</v>
      </c>
      <c r="I357" s="137" t="str">
        <f>'(B) FO'!AN357</f>
        <v>N</v>
      </c>
      <c r="J357" s="137" t="str">
        <f>'(B) FO'!AO357</f>
        <v>N</v>
      </c>
      <c r="K357" s="137" t="str">
        <f>'(B) FO'!AP357</f>
        <v>N</v>
      </c>
      <c r="M357" s="137" t="str">
        <f>'(B) FO'!BS357</f>
        <v>Y</v>
      </c>
      <c r="N357" s="137" t="str">
        <f>'(B) FO'!BT357</f>
        <v>N</v>
      </c>
      <c r="O357" s="137" t="str">
        <f>'(B) FO'!BU357</f>
        <v>N</v>
      </c>
      <c r="P357" s="137" t="str">
        <f>'(B) FO'!BV357</f>
        <v>N</v>
      </c>
      <c r="R357" s="137" t="str">
        <f>'(B) FO'!BC357</f>
        <v>Y</v>
      </c>
      <c r="S357" s="137" t="str">
        <f>'(B) FO'!BD357</f>
        <v>N</v>
      </c>
      <c r="T357" s="137" t="str">
        <f>'(B) FO'!BE357</f>
        <v>N</v>
      </c>
      <c r="U357" s="137" t="str">
        <f>'(B) FO'!BF357</f>
        <v>N</v>
      </c>
      <c r="W357" s="137">
        <f>'(B) FO'!C357</f>
        <v>150.4</v>
      </c>
      <c r="X357" s="137">
        <f>'(B) FO'!X357</f>
        <v>155.69999999999999</v>
      </c>
      <c r="Y357" s="137">
        <f>'(B) FO'!AC357</f>
        <v>148.75</v>
      </c>
      <c r="Z357" s="137">
        <f>('(B) FO'!X357+'(B) FO'!AC357+'(B) FO'!C357)/3</f>
        <v>151.61666666666667</v>
      </c>
      <c r="AB357" s="137" t="str">
        <f>IF('(B) FO'!BN357&gt;MAX('(B) FO'!BO357:'(B) FO'!BR357),"Yes","")</f>
        <v>Yes</v>
      </c>
      <c r="AC357" s="137" t="str">
        <f>IF('(B) FO'!AH357&gt;MAX('(B) FO'!AI357:'(B) FO'!AL357),"Yes","")</f>
        <v/>
      </c>
      <c r="AE357" s="137" t="str">
        <f>IF('(B) FO'!BN357&gt;(AVERAGE('(B) FO'!BO357:'(B) FO'!BR357)*2),"Yes","")</f>
        <v/>
      </c>
      <c r="AF357" s="137" t="str">
        <f>IF('(B) FO'!AH357&gt;(AVERAGE('(B) FO'!AI357:'(B) FO'!AL357)*2),"Yes","")</f>
        <v/>
      </c>
      <c r="AH357" s="137" t="str">
        <f>IF('(B) FO'!C357&gt;MAX('(B) FO'!D357:'(B) FO'!G357),"Yes","")</f>
        <v/>
      </c>
      <c r="AI357" s="137" t="str">
        <f>IF('(B) FO'!C357&lt;MIN('(B) FO'!D357:'(B) FO'!G357),"Yes","")</f>
        <v>Yes</v>
      </c>
    </row>
    <row r="358" spans="1:35" x14ac:dyDescent="0.3">
      <c r="A358" s="137" t="str">
        <f>'FOD (ALL)'!B358</f>
        <v>SBIN</v>
      </c>
      <c r="B358" s="146">
        <f>'FOD (ALL)'!C358</f>
        <v>44007</v>
      </c>
      <c r="C358" s="137" t="str">
        <f>'(B) FO'!H358</f>
        <v>N</v>
      </c>
      <c r="D358" s="137" t="str">
        <f>'(B) FO'!I358</f>
        <v>N</v>
      </c>
      <c r="E358" s="137" t="str">
        <f>'(B) FO'!J358</f>
        <v>Y</v>
      </c>
      <c r="F358" s="137" t="str">
        <f>'(B) FO'!K358</f>
        <v>N</v>
      </c>
      <c r="H358" s="137" t="str">
        <f>'(B) FO'!AM358</f>
        <v>Y</v>
      </c>
      <c r="I358" s="137" t="str">
        <f>'(B) FO'!AN358</f>
        <v>Y</v>
      </c>
      <c r="J358" s="137" t="str">
        <f>'(B) FO'!AO358</f>
        <v>Y</v>
      </c>
      <c r="K358" s="137" t="str">
        <f>'(B) FO'!AP358</f>
        <v>Y</v>
      </c>
      <c r="M358" s="137" t="str">
        <f>'(B) FO'!BS358</f>
        <v>Y</v>
      </c>
      <c r="N358" s="137" t="str">
        <f>'(B) FO'!BT358</f>
        <v>Y</v>
      </c>
      <c r="O358" s="137" t="str">
        <f>'(B) FO'!BU358</f>
        <v>Y</v>
      </c>
      <c r="P358" s="137" t="str">
        <f>'(B) FO'!BV358</f>
        <v>N</v>
      </c>
      <c r="R358" s="137" t="str">
        <f>'(B) FO'!BC358</f>
        <v>Y</v>
      </c>
      <c r="S358" s="137" t="str">
        <f>'(B) FO'!BD358</f>
        <v>Y</v>
      </c>
      <c r="T358" s="137" t="str">
        <f>'(B) FO'!BE358</f>
        <v>Y</v>
      </c>
      <c r="U358" s="137" t="str">
        <f>'(B) FO'!BF358</f>
        <v>N</v>
      </c>
      <c r="W358" s="137">
        <f>'(B) FO'!C358</f>
        <v>150.6</v>
      </c>
      <c r="X358" s="137">
        <f>'(B) FO'!X358</f>
        <v>155.94999999999999</v>
      </c>
      <c r="Y358" s="137">
        <f>'(B) FO'!AC358</f>
        <v>149.15</v>
      </c>
      <c r="Z358" s="137">
        <f>('(B) FO'!X358+'(B) FO'!AC358+'(B) FO'!C358)/3</f>
        <v>151.9</v>
      </c>
      <c r="AB358" s="137" t="str">
        <f>IF('(B) FO'!BN358&gt;MAX('(B) FO'!BO358:'(B) FO'!BR358),"Yes","")</f>
        <v>Yes</v>
      </c>
      <c r="AC358" s="137" t="str">
        <f>IF('(B) FO'!AH358&gt;MAX('(B) FO'!AI358:'(B) FO'!AL358),"Yes","")</f>
        <v>Yes</v>
      </c>
      <c r="AE358" s="137" t="str">
        <f>IF('(B) FO'!BN358&gt;(AVERAGE('(B) FO'!BO358:'(B) FO'!BR358)*2),"Yes","")</f>
        <v>Yes</v>
      </c>
      <c r="AF358" s="137" t="str">
        <f>IF('(B) FO'!AH358&gt;(AVERAGE('(B) FO'!AI358:'(B) FO'!AL358)*2),"Yes","")</f>
        <v>Yes</v>
      </c>
      <c r="AH358" s="137" t="str">
        <f>IF('(B) FO'!C358&gt;MAX('(B) FO'!D358:'(B) FO'!G358),"Yes","")</f>
        <v/>
      </c>
      <c r="AI358" s="137" t="str">
        <f>IF('(B) FO'!C358&lt;MIN('(B) FO'!D358:'(B) FO'!G358),"Yes","")</f>
        <v>Yes</v>
      </c>
    </row>
    <row r="359" spans="1:35" x14ac:dyDescent="0.3">
      <c r="A359" s="137" t="str">
        <f>'FOD (ALL)'!B359</f>
        <v>SBIN</v>
      </c>
      <c r="B359" s="146">
        <f>'FOD (ALL)'!C359</f>
        <v>44042</v>
      </c>
      <c r="C359" s="137" t="str">
        <f>'(B) FO'!H359</f>
        <v>N</v>
      </c>
      <c r="D359" s="137" t="str">
        <f>'(B) FO'!I359</f>
        <v>N</v>
      </c>
      <c r="E359" s="137" t="str">
        <f>'(B) FO'!J359</f>
        <v>Y</v>
      </c>
      <c r="F359" s="137" t="str">
        <f>'(B) FO'!K359</f>
        <v>N</v>
      </c>
      <c r="H359" s="137" t="str">
        <f>'(B) FO'!AM359</f>
        <v>Y</v>
      </c>
      <c r="I359" s="137" t="str">
        <f>'(B) FO'!AN359</f>
        <v>Y</v>
      </c>
      <c r="J359" s="137" t="str">
        <f>'(B) FO'!AO359</f>
        <v>Y</v>
      </c>
      <c r="K359" s="137" t="str">
        <f>'(B) FO'!AP359</f>
        <v>Y</v>
      </c>
      <c r="M359" s="137" t="str">
        <f>'(B) FO'!BS359</f>
        <v>Y</v>
      </c>
      <c r="N359" s="137" t="str">
        <f>'(B) FO'!BT359</f>
        <v>Y</v>
      </c>
      <c r="O359" s="137" t="str">
        <f>'(B) FO'!BU359</f>
        <v>N</v>
      </c>
      <c r="P359" s="137" t="str">
        <f>'(B) FO'!BV359</f>
        <v>N</v>
      </c>
      <c r="R359" s="137" t="str">
        <f>'(B) FO'!BC359</f>
        <v>Y</v>
      </c>
      <c r="S359" s="137" t="str">
        <f>'(B) FO'!BD359</f>
        <v>Y</v>
      </c>
      <c r="T359" s="137" t="str">
        <f>'(B) FO'!BE359</f>
        <v>N</v>
      </c>
      <c r="U359" s="137" t="str">
        <f>'(B) FO'!BF359</f>
        <v>N</v>
      </c>
      <c r="W359" s="137">
        <f>'(B) FO'!C359</f>
        <v>151.44999999999999</v>
      </c>
      <c r="X359" s="137">
        <f>'(B) FO'!X359</f>
        <v>156.6</v>
      </c>
      <c r="Y359" s="137">
        <f>'(B) FO'!AC359</f>
        <v>149.80000000000001</v>
      </c>
      <c r="Z359" s="137">
        <f>('(B) FO'!X359+'(B) FO'!AC359+'(B) FO'!C359)/3</f>
        <v>152.61666666666665</v>
      </c>
      <c r="AB359" s="137" t="str">
        <f>IF('(B) FO'!BN359&gt;MAX('(B) FO'!BO359:'(B) FO'!BR359),"Yes","")</f>
        <v>Yes</v>
      </c>
      <c r="AC359" s="137" t="str">
        <f>IF('(B) FO'!AH359&gt;MAX('(B) FO'!AI359:'(B) FO'!AL359),"Yes","")</f>
        <v>Yes</v>
      </c>
      <c r="AE359" s="137" t="str">
        <f>IF('(B) FO'!BN359&gt;(AVERAGE('(B) FO'!BO359:'(B) FO'!BR359)*2),"Yes","")</f>
        <v/>
      </c>
      <c r="AF359" s="137" t="str">
        <f>IF('(B) FO'!AH359&gt;(AVERAGE('(B) FO'!AI359:'(B) FO'!AL359)*2),"Yes","")</f>
        <v/>
      </c>
      <c r="AH359" s="137" t="str">
        <f>IF('(B) FO'!C359&gt;MAX('(B) FO'!D359:'(B) FO'!G359),"Yes","")</f>
        <v/>
      </c>
      <c r="AI359" s="137" t="str">
        <f>IF('(B) FO'!C359&lt;MIN('(B) FO'!D359:'(B) FO'!G359),"Yes","")</f>
        <v>Yes</v>
      </c>
    </row>
    <row r="360" spans="1:35" x14ac:dyDescent="0.3">
      <c r="A360" s="137" t="str">
        <f>'FOD (ALL)'!B360</f>
        <v>SHREECEM</v>
      </c>
      <c r="B360" s="146">
        <f>'FOD (ALL)'!C360</f>
        <v>43979</v>
      </c>
      <c r="C360" s="137" t="str">
        <f>'(B) FO'!H360</f>
        <v>Y</v>
      </c>
      <c r="D360" s="137" t="str">
        <f>'(B) FO'!I360</f>
        <v>N</v>
      </c>
      <c r="E360" s="137" t="str">
        <f>'(B) FO'!J360</f>
        <v>Y</v>
      </c>
      <c r="F360" s="137" t="str">
        <f>'(B) FO'!K360</f>
        <v>Y</v>
      </c>
      <c r="H360" s="137" t="str">
        <f>'(B) FO'!AM360</f>
        <v>N</v>
      </c>
      <c r="I360" s="137" t="str">
        <f>'(B) FO'!AN360</f>
        <v>N</v>
      </c>
      <c r="J360" s="137" t="str">
        <f>'(B) FO'!AO360</f>
        <v>N</v>
      </c>
      <c r="K360" s="137" t="str">
        <f>'(B) FO'!AP360</f>
        <v>Y</v>
      </c>
      <c r="M360" s="137" t="str">
        <f>'(B) FO'!BS360</f>
        <v>Y</v>
      </c>
      <c r="N360" s="137" t="str">
        <f>'(B) FO'!BT360</f>
        <v>N</v>
      </c>
      <c r="O360" s="137" t="str">
        <f>'(B) FO'!BU360</f>
        <v>Y</v>
      </c>
      <c r="P360" s="137" t="str">
        <f>'(B) FO'!BV360</f>
        <v>N</v>
      </c>
      <c r="R360" s="137" t="str">
        <f>'(B) FO'!BC360</f>
        <v>Y</v>
      </c>
      <c r="S360" s="137" t="str">
        <f>'(B) FO'!BD360</f>
        <v>N</v>
      </c>
      <c r="T360" s="137" t="str">
        <f>'(B) FO'!BE360</f>
        <v>Y</v>
      </c>
      <c r="U360" s="137" t="str">
        <f>'(B) FO'!BF360</f>
        <v>N</v>
      </c>
      <c r="W360" s="137">
        <f>'(B) FO'!C360</f>
        <v>19803.5</v>
      </c>
      <c r="X360" s="137">
        <f>'(B) FO'!X360</f>
        <v>19914</v>
      </c>
      <c r="Y360" s="137">
        <f>'(B) FO'!AC360</f>
        <v>18752</v>
      </c>
      <c r="Z360" s="137">
        <f>('(B) FO'!X360+'(B) FO'!AC360+'(B) FO'!C360)/3</f>
        <v>19489.833333333332</v>
      </c>
      <c r="AB360" s="137" t="str">
        <f>IF('(B) FO'!BN360&gt;MAX('(B) FO'!BO360:'(B) FO'!BR360),"Yes","")</f>
        <v>Yes</v>
      </c>
      <c r="AC360" s="137" t="str">
        <f>IF('(B) FO'!AH360&gt;MAX('(B) FO'!AI360:'(B) FO'!AL360),"Yes","")</f>
        <v/>
      </c>
      <c r="AE360" s="137" t="str">
        <f>IF('(B) FO'!BN360&gt;(AVERAGE('(B) FO'!BO360:'(B) FO'!BR360)*2),"Yes","")</f>
        <v/>
      </c>
      <c r="AF360" s="137" t="str">
        <f>IF('(B) FO'!AH360&gt;(AVERAGE('(B) FO'!AI360:'(B) FO'!AL360)*2),"Yes","")</f>
        <v/>
      </c>
      <c r="AH360" s="137" t="str">
        <f>IF('(B) FO'!C360&gt;MAX('(B) FO'!D360:'(B) FO'!G360),"Yes","")</f>
        <v>Yes</v>
      </c>
      <c r="AI360" s="137" t="str">
        <f>IF('(B) FO'!C360&lt;MIN('(B) FO'!D360:'(B) FO'!G360),"Yes","")</f>
        <v/>
      </c>
    </row>
    <row r="361" spans="1:35" x14ac:dyDescent="0.3">
      <c r="A361" s="137" t="str">
        <f>'FOD (ALL)'!B361</f>
        <v>SHREECEM</v>
      </c>
      <c r="B361" s="146">
        <f>'FOD (ALL)'!C361</f>
        <v>44007</v>
      </c>
      <c r="C361" s="137" t="str">
        <f>'(B) FO'!H361</f>
        <v>Y</v>
      </c>
      <c r="D361" s="137" t="str">
        <f>'(B) FO'!I361</f>
        <v>N</v>
      </c>
      <c r="E361" s="137" t="str">
        <f>'(B) FO'!J361</f>
        <v>Y</v>
      </c>
      <c r="F361" s="137" t="str">
        <f>'(B) FO'!K361</f>
        <v>Y</v>
      </c>
      <c r="H361" s="137" t="str">
        <f>'(B) FO'!AM361</f>
        <v>Y</v>
      </c>
      <c r="I361" s="137" t="str">
        <f>'(B) FO'!AN361</f>
        <v>Y</v>
      </c>
      <c r="J361" s="137" t="str">
        <f>'(B) FO'!AO361</f>
        <v>Y</v>
      </c>
      <c r="K361" s="137" t="str">
        <f>'(B) FO'!AP361</f>
        <v>Y</v>
      </c>
      <c r="M361" s="137" t="str">
        <f>'(B) FO'!BS361</f>
        <v>Y</v>
      </c>
      <c r="N361" s="137" t="str">
        <f>'(B) FO'!BT361</f>
        <v>N</v>
      </c>
      <c r="O361" s="137" t="str">
        <f>'(B) FO'!BU361</f>
        <v>Y</v>
      </c>
      <c r="P361" s="137" t="str">
        <f>'(B) FO'!BV361</f>
        <v>Y</v>
      </c>
      <c r="R361" s="137" t="str">
        <f>'(B) FO'!BC361</f>
        <v>Y</v>
      </c>
      <c r="S361" s="137" t="str">
        <f>'(B) FO'!BD361</f>
        <v>N</v>
      </c>
      <c r="T361" s="137" t="str">
        <f>'(B) FO'!BE361</f>
        <v>Y</v>
      </c>
      <c r="U361" s="137" t="str">
        <f>'(B) FO'!BF361</f>
        <v>Y</v>
      </c>
      <c r="W361" s="137">
        <f>'(B) FO'!C361</f>
        <v>19860</v>
      </c>
      <c r="X361" s="137">
        <f>'(B) FO'!X361</f>
        <v>19950</v>
      </c>
      <c r="Y361" s="137">
        <f>'(B) FO'!AC361</f>
        <v>18813.900000000001</v>
      </c>
      <c r="Z361" s="137">
        <f>('(B) FO'!X361+'(B) FO'!AC361+'(B) FO'!C361)/3</f>
        <v>19541.3</v>
      </c>
      <c r="AB361" s="137" t="str">
        <f>IF('(B) FO'!BN361&gt;MAX('(B) FO'!BO361:'(B) FO'!BR361),"Yes","")</f>
        <v>Yes</v>
      </c>
      <c r="AC361" s="137" t="str">
        <f>IF('(B) FO'!AH361&gt;MAX('(B) FO'!AI361:'(B) FO'!AL361),"Yes","")</f>
        <v>Yes</v>
      </c>
      <c r="AE361" s="137" t="str">
        <f>IF('(B) FO'!BN361&gt;(AVERAGE('(B) FO'!BO361:'(B) FO'!BR361)*2),"Yes","")</f>
        <v>Yes</v>
      </c>
      <c r="AF361" s="137" t="str">
        <f>IF('(B) FO'!AH361&gt;(AVERAGE('(B) FO'!AI361:'(B) FO'!AL361)*2),"Yes","")</f>
        <v>Yes</v>
      </c>
      <c r="AH361" s="137" t="str">
        <f>IF('(B) FO'!C361&gt;MAX('(B) FO'!D361:'(B) FO'!G361),"Yes","")</f>
        <v>Yes</v>
      </c>
      <c r="AI361" s="137" t="str">
        <f>IF('(B) FO'!C361&lt;MIN('(B) FO'!D361:'(B) FO'!G361),"Yes","")</f>
        <v/>
      </c>
    </row>
    <row r="362" spans="1:35" x14ac:dyDescent="0.3">
      <c r="A362" s="137" t="str">
        <f>'FOD (ALL)'!B362</f>
        <v>SHREECEM</v>
      </c>
      <c r="B362" s="146">
        <f>'FOD (ALL)'!C362</f>
        <v>44042</v>
      </c>
      <c r="C362" s="137" t="str">
        <f>'(B) FO'!H362</f>
        <v>Y</v>
      </c>
      <c r="D362" s="137" t="str">
        <f>'(B) FO'!I362</f>
        <v>N</v>
      </c>
      <c r="E362" s="137" t="str">
        <f>'(B) FO'!J362</f>
        <v>Y</v>
      </c>
      <c r="F362" s="137" t="str">
        <f>'(B) FO'!K362</f>
        <v>Y</v>
      </c>
      <c r="H362" s="137" t="str">
        <f>'(B) FO'!AM362</f>
        <v>Y</v>
      </c>
      <c r="I362" s="137" t="str">
        <f>'(B) FO'!AN362</f>
        <v>Y</v>
      </c>
      <c r="J362" s="137" t="str">
        <f>'(B) FO'!AO362</f>
        <v>Y</v>
      </c>
      <c r="K362" s="137" t="str">
        <f>'(B) FO'!AP362</f>
        <v>Y</v>
      </c>
      <c r="M362" s="137" t="str">
        <f>'(B) FO'!BS362</f>
        <v>Y</v>
      </c>
      <c r="N362" s="137" t="str">
        <f>'(B) FO'!BT362</f>
        <v>Y</v>
      </c>
      <c r="O362" s="137" t="str">
        <f>'(B) FO'!BU362</f>
        <v>Y</v>
      </c>
      <c r="P362" s="137" t="str">
        <f>'(B) FO'!BV362</f>
        <v>N</v>
      </c>
      <c r="R362" s="137" t="str">
        <f>'(B) FO'!BC362</f>
        <v>Y</v>
      </c>
      <c r="S362" s="137" t="str">
        <f>'(B) FO'!BD362</f>
        <v>Y</v>
      </c>
      <c r="T362" s="137" t="str">
        <f>'(B) FO'!BE362</f>
        <v>Y</v>
      </c>
      <c r="U362" s="137" t="str">
        <f>'(B) FO'!BF362</f>
        <v>N</v>
      </c>
      <c r="W362" s="137">
        <f>'(B) FO'!C362</f>
        <v>20070.900000000001</v>
      </c>
      <c r="X362" s="137">
        <f>'(B) FO'!X362</f>
        <v>18902.099999999999</v>
      </c>
      <c r="Y362" s="137">
        <f>'(B) FO'!AC362</f>
        <v>18902.099999999999</v>
      </c>
      <c r="Z362" s="137">
        <f>('(B) FO'!X362+'(B) FO'!AC362+'(B) FO'!C362)/3</f>
        <v>19291.7</v>
      </c>
      <c r="AB362" s="137" t="str">
        <f>IF('(B) FO'!BN362&gt;MAX('(B) FO'!BO362:'(B) FO'!BR362),"Yes","")</f>
        <v/>
      </c>
      <c r="AC362" s="137" t="str">
        <f>IF('(B) FO'!AH362&gt;MAX('(B) FO'!AI362:'(B) FO'!AL362),"Yes","")</f>
        <v>Yes</v>
      </c>
      <c r="AE362" s="137" t="str">
        <f>IF('(B) FO'!BN362&gt;(AVERAGE('(B) FO'!BO362:'(B) FO'!BR362)*2),"Yes","")</f>
        <v>Yes</v>
      </c>
      <c r="AF362" s="137" t="str">
        <f>IF('(B) FO'!AH362&gt;(AVERAGE('(B) FO'!AI362:'(B) FO'!AL362)*2),"Yes","")</f>
        <v/>
      </c>
      <c r="AH362" s="137" t="str">
        <f>IF('(B) FO'!C362&gt;MAX('(B) FO'!D362:'(B) FO'!G362),"Yes","")</f>
        <v>Yes</v>
      </c>
      <c r="AI362" s="137" t="str">
        <f>IF('(B) FO'!C362&lt;MIN('(B) FO'!D362:'(B) FO'!G362),"Yes","")</f>
        <v/>
      </c>
    </row>
    <row r="363" spans="1:35" x14ac:dyDescent="0.3">
      <c r="A363" s="137" t="str">
        <f>'FOD (ALL)'!B363</f>
        <v>SIEMENS</v>
      </c>
      <c r="B363" s="146">
        <f>'FOD (ALL)'!C363</f>
        <v>43979</v>
      </c>
      <c r="C363" s="137" t="str">
        <f>'(B) FO'!H363</f>
        <v>N</v>
      </c>
      <c r="D363" s="137" t="str">
        <f>'(B) FO'!I363</f>
        <v>N</v>
      </c>
      <c r="E363" s="137" t="str">
        <f>'(B) FO'!J363</f>
        <v>Y</v>
      </c>
      <c r="F363" s="137" t="str">
        <f>'(B) FO'!K363</f>
        <v>Y</v>
      </c>
      <c r="H363" s="137" t="str">
        <f>'(B) FO'!AM363</f>
        <v>N</v>
      </c>
      <c r="I363" s="137" t="str">
        <f>'(B) FO'!AN363</f>
        <v>Y</v>
      </c>
      <c r="J363" s="137" t="str">
        <f>'(B) FO'!AO363</f>
        <v>Y</v>
      </c>
      <c r="K363" s="137" t="str">
        <f>'(B) FO'!AP363</f>
        <v>N</v>
      </c>
      <c r="M363" s="137" t="str">
        <f>'(B) FO'!BS363</f>
        <v>Y</v>
      </c>
      <c r="N363" s="137" t="str">
        <f>'(B) FO'!BT363</f>
        <v>N</v>
      </c>
      <c r="O363" s="137" t="str">
        <f>'(B) FO'!BU363</f>
        <v>N</v>
      </c>
      <c r="P363" s="137" t="str">
        <f>'(B) FO'!BV363</f>
        <v>Y</v>
      </c>
      <c r="R363" s="137" t="str">
        <f>'(B) FO'!BC363</f>
        <v>Y</v>
      </c>
      <c r="S363" s="137" t="str">
        <f>'(B) FO'!BD363</f>
        <v>N</v>
      </c>
      <c r="T363" s="137" t="str">
        <f>'(B) FO'!BE363</f>
        <v>N</v>
      </c>
      <c r="U363" s="137" t="str">
        <f>'(B) FO'!BF363</f>
        <v>Y</v>
      </c>
      <c r="W363" s="137">
        <f>'(B) FO'!C363</f>
        <v>1016.1</v>
      </c>
      <c r="X363" s="137">
        <f>'(B) FO'!X363</f>
        <v>1033</v>
      </c>
      <c r="Y363" s="137">
        <f>'(B) FO'!AC363</f>
        <v>1002.85</v>
      </c>
      <c r="Z363" s="137">
        <f>('(B) FO'!X363+'(B) FO'!AC363+'(B) FO'!C363)/3</f>
        <v>1017.3166666666666</v>
      </c>
      <c r="AB363" s="137" t="str">
        <f>IF('(B) FO'!BN363&gt;MAX('(B) FO'!BO363:'(B) FO'!BR363),"Yes","")</f>
        <v/>
      </c>
      <c r="AC363" s="137" t="str">
        <f>IF('(B) FO'!AH363&gt;MAX('(B) FO'!AI363:'(B) FO'!AL363),"Yes","")</f>
        <v/>
      </c>
      <c r="AE363" s="137" t="str">
        <f>IF('(B) FO'!BN363&gt;(AVERAGE('(B) FO'!BO363:'(B) FO'!BR363)*2),"Yes","")</f>
        <v/>
      </c>
      <c r="AF363" s="137" t="str">
        <f>IF('(B) FO'!AH363&gt;(AVERAGE('(B) FO'!AI363:'(B) FO'!AL363)*2),"Yes","")</f>
        <v/>
      </c>
      <c r="AH363" s="137" t="str">
        <f>IF('(B) FO'!C363&gt;MAX('(B) FO'!D363:'(B) FO'!G363),"Yes","")</f>
        <v/>
      </c>
      <c r="AI363" s="137" t="str">
        <f>IF('(B) FO'!C363&lt;MIN('(B) FO'!D363:'(B) FO'!G363),"Yes","")</f>
        <v/>
      </c>
    </row>
    <row r="364" spans="1:35" x14ac:dyDescent="0.3">
      <c r="A364" s="137" t="str">
        <f>'FOD (ALL)'!B364</f>
        <v>SIEMENS</v>
      </c>
      <c r="B364" s="146">
        <f>'FOD (ALL)'!C364</f>
        <v>44007</v>
      </c>
      <c r="C364" s="137" t="str">
        <f>'(B) FO'!H364</f>
        <v>N</v>
      </c>
      <c r="D364" s="137" t="str">
        <f>'(B) FO'!I364</f>
        <v>N</v>
      </c>
      <c r="E364" s="137" t="str">
        <f>'(B) FO'!J364</f>
        <v>Y</v>
      </c>
      <c r="F364" s="137" t="str">
        <f>'(B) FO'!K364</f>
        <v>Y</v>
      </c>
      <c r="H364" s="137" t="str">
        <f>'(B) FO'!AM364</f>
        <v>Y</v>
      </c>
      <c r="I364" s="137" t="str">
        <f>'(B) FO'!AN364</f>
        <v>Y</v>
      </c>
      <c r="J364" s="137" t="str">
        <f>'(B) FO'!AO364</f>
        <v>Y</v>
      </c>
      <c r="K364" s="137" t="str">
        <f>'(B) FO'!AP364</f>
        <v>Y</v>
      </c>
      <c r="M364" s="137" t="str">
        <f>'(B) FO'!BS364</f>
        <v>Y</v>
      </c>
      <c r="N364" s="137" t="str">
        <f>'(B) FO'!BT364</f>
        <v>Y</v>
      </c>
      <c r="O364" s="137" t="str">
        <f>'(B) FO'!BU364</f>
        <v>Y</v>
      </c>
      <c r="P364" s="137" t="str">
        <f>'(B) FO'!BV364</f>
        <v>N</v>
      </c>
      <c r="R364" s="137" t="str">
        <f>'(B) FO'!BC364</f>
        <v>Y</v>
      </c>
      <c r="S364" s="137" t="str">
        <f>'(B) FO'!BD364</f>
        <v>Y</v>
      </c>
      <c r="T364" s="137" t="str">
        <f>'(B) FO'!BE364</f>
        <v>Y</v>
      </c>
      <c r="U364" s="137" t="str">
        <f>'(B) FO'!BF364</f>
        <v>N</v>
      </c>
      <c r="W364" s="137">
        <f>'(B) FO'!C364</f>
        <v>1016.95</v>
      </c>
      <c r="X364" s="137">
        <f>'(B) FO'!X364</f>
        <v>1034</v>
      </c>
      <c r="Y364" s="137">
        <f>'(B) FO'!AC364</f>
        <v>1005</v>
      </c>
      <c r="Z364" s="137">
        <f>('(B) FO'!X364+'(B) FO'!AC364+'(B) FO'!C364)/3</f>
        <v>1018.65</v>
      </c>
      <c r="AB364" s="137" t="str">
        <f>IF('(B) FO'!BN364&gt;MAX('(B) FO'!BO364:'(B) FO'!BR364),"Yes","")</f>
        <v>Yes</v>
      </c>
      <c r="AC364" s="137" t="str">
        <f>IF('(B) FO'!AH364&gt;MAX('(B) FO'!AI364:'(B) FO'!AL364),"Yes","")</f>
        <v>Yes</v>
      </c>
      <c r="AE364" s="137" t="str">
        <f>IF('(B) FO'!BN364&gt;(AVERAGE('(B) FO'!BO364:'(B) FO'!BR364)*2),"Yes","")</f>
        <v>Yes</v>
      </c>
      <c r="AF364" s="137" t="str">
        <f>IF('(B) FO'!AH364&gt;(AVERAGE('(B) FO'!AI364:'(B) FO'!AL364)*2),"Yes","")</f>
        <v>Yes</v>
      </c>
      <c r="AH364" s="137" t="str">
        <f>IF('(B) FO'!C364&gt;MAX('(B) FO'!D364:'(B) FO'!G364),"Yes","")</f>
        <v/>
      </c>
      <c r="AI364" s="137" t="str">
        <f>IF('(B) FO'!C364&lt;MIN('(B) FO'!D364:'(B) FO'!G364),"Yes","")</f>
        <v/>
      </c>
    </row>
    <row r="365" spans="1:35" x14ac:dyDescent="0.3">
      <c r="A365" s="137" t="str">
        <f>'FOD (ALL)'!B365</f>
        <v>SIEMENS</v>
      </c>
      <c r="B365" s="146">
        <f>'FOD (ALL)'!C365</f>
        <v>44042</v>
      </c>
      <c r="C365" s="137" t="str">
        <f>'(B) FO'!H365</f>
        <v>N</v>
      </c>
      <c r="D365" s="137" t="str">
        <f>'(B) FO'!I365</f>
        <v>N</v>
      </c>
      <c r="E365" s="137" t="str">
        <f>'(B) FO'!J365</f>
        <v>Y</v>
      </c>
      <c r="F365" s="137" t="str">
        <f>'(B) FO'!K365</f>
        <v>Y</v>
      </c>
      <c r="H365" s="137" t="str">
        <f>'(B) FO'!AM365</f>
        <v>Y</v>
      </c>
      <c r="I365" s="137" t="str">
        <f>'(B) FO'!AN365</f>
        <v>Y</v>
      </c>
      <c r="J365" s="137" t="str">
        <f>'(B) FO'!AO365</f>
        <v>Y</v>
      </c>
      <c r="K365" s="137" t="str">
        <f>'(B) FO'!AP365</f>
        <v>Y</v>
      </c>
      <c r="M365" s="137" t="str">
        <f>'(B) FO'!BS365</f>
        <v>Y</v>
      </c>
      <c r="N365" s="137" t="str">
        <f>'(B) FO'!BT365</f>
        <v>Y</v>
      </c>
      <c r="O365" s="137" t="str">
        <f>'(B) FO'!BU365</f>
        <v>Y</v>
      </c>
      <c r="P365" s="137" t="str">
        <f>'(B) FO'!BV365</f>
        <v>Y</v>
      </c>
      <c r="R365" s="137" t="str">
        <f>'(B) FO'!BC365</f>
        <v>Y</v>
      </c>
      <c r="S365" s="137" t="str">
        <f>'(B) FO'!BD365</f>
        <v>Y</v>
      </c>
      <c r="T365" s="137" t="str">
        <f>'(B) FO'!BE365</f>
        <v>Y</v>
      </c>
      <c r="U365" s="137" t="str">
        <f>'(B) FO'!BF365</f>
        <v>Y</v>
      </c>
      <c r="W365" s="137">
        <f>'(B) FO'!C365</f>
        <v>1023.15</v>
      </c>
      <c r="X365" s="137">
        <f>'(B) FO'!X365</f>
        <v>0</v>
      </c>
      <c r="Y365" s="137">
        <f>'(B) FO'!AC365</f>
        <v>0</v>
      </c>
      <c r="Z365" s="137">
        <f>('(B) FO'!X365+'(B) FO'!AC365+'(B) FO'!C365)/3</f>
        <v>341.05</v>
      </c>
      <c r="AB365" s="137" t="str">
        <f>IF('(B) FO'!BN365&gt;MAX('(B) FO'!BO365:'(B) FO'!BR365),"Yes","")</f>
        <v/>
      </c>
      <c r="AC365" s="137" t="str">
        <f>IF('(B) FO'!AH365&gt;MAX('(B) FO'!AI365:'(B) FO'!AL365),"Yes","")</f>
        <v/>
      </c>
      <c r="AE365" s="137" t="str">
        <f>IF('(B) FO'!BN365&gt;(AVERAGE('(B) FO'!BO365:'(B) FO'!BR365)*2),"Yes","")</f>
        <v/>
      </c>
      <c r="AF365" s="137" t="str">
        <f>IF('(B) FO'!AH365&gt;(AVERAGE('(B) FO'!AI365:'(B) FO'!AL365)*2),"Yes","")</f>
        <v/>
      </c>
      <c r="AH365" s="137" t="str">
        <f>IF('(B) FO'!C365&gt;MAX('(B) FO'!D365:'(B) FO'!G365),"Yes","")</f>
        <v/>
      </c>
      <c r="AI365" s="137" t="str">
        <f>IF('(B) FO'!C365&lt;MIN('(B) FO'!D365:'(B) FO'!G365),"Yes","")</f>
        <v/>
      </c>
    </row>
    <row r="366" spans="1:35" x14ac:dyDescent="0.3">
      <c r="A366" s="137" t="str">
        <f>'FOD (ALL)'!B366</f>
        <v>SRF</v>
      </c>
      <c r="B366" s="146">
        <f>'FOD (ALL)'!C366</f>
        <v>43979</v>
      </c>
      <c r="C366" s="137" t="str">
        <f>'(B) FO'!H366</f>
        <v>Y</v>
      </c>
      <c r="D366" s="137" t="str">
        <f>'(B) FO'!I366</f>
        <v>N</v>
      </c>
      <c r="E366" s="137" t="str">
        <f>'(B) FO'!J366</f>
        <v>Y</v>
      </c>
      <c r="F366" s="137" t="str">
        <f>'(B) FO'!K366</f>
        <v>N</v>
      </c>
      <c r="H366" s="137" t="str">
        <f>'(B) FO'!AM366</f>
        <v>N</v>
      </c>
      <c r="I366" s="137" t="str">
        <f>'(B) FO'!AN366</f>
        <v>N</v>
      </c>
      <c r="J366" s="137" t="str">
        <f>'(B) FO'!AO366</f>
        <v>Y</v>
      </c>
      <c r="K366" s="137" t="str">
        <f>'(B) FO'!AP366</f>
        <v>Y</v>
      </c>
      <c r="M366" s="137" t="str">
        <f>'(B) FO'!BS366</f>
        <v>Y</v>
      </c>
      <c r="N366" s="137" t="str">
        <f>'(B) FO'!BT366</f>
        <v>N</v>
      </c>
      <c r="O366" s="137" t="str">
        <f>'(B) FO'!BU366</f>
        <v>N</v>
      </c>
      <c r="P366" s="137" t="str">
        <f>'(B) FO'!BV366</f>
        <v>Y</v>
      </c>
      <c r="R366" s="137" t="str">
        <f>'(B) FO'!BC366</f>
        <v>Y</v>
      </c>
      <c r="S366" s="137" t="str">
        <f>'(B) FO'!BD366</f>
        <v>N</v>
      </c>
      <c r="T366" s="137" t="str">
        <f>'(B) FO'!BE366</f>
        <v>N</v>
      </c>
      <c r="U366" s="137" t="str">
        <f>'(B) FO'!BF366</f>
        <v>Y</v>
      </c>
      <c r="W366" s="137">
        <f>'(B) FO'!C366</f>
        <v>3379.95</v>
      </c>
      <c r="X366" s="137">
        <f>'(B) FO'!X366</f>
        <v>3429.55</v>
      </c>
      <c r="Y366" s="137">
        <f>'(B) FO'!AC366</f>
        <v>3329</v>
      </c>
      <c r="Z366" s="137">
        <f>('(B) FO'!X366+'(B) FO'!AC366+'(B) FO'!C366)/3</f>
        <v>3379.5</v>
      </c>
      <c r="AB366" s="137" t="str">
        <f>IF('(B) FO'!BN366&gt;MAX('(B) FO'!BO366:'(B) FO'!BR366),"Yes","")</f>
        <v/>
      </c>
      <c r="AC366" s="137" t="str">
        <f>IF('(B) FO'!AH366&gt;MAX('(B) FO'!AI366:'(B) FO'!AL366),"Yes","")</f>
        <v/>
      </c>
      <c r="AE366" s="137" t="str">
        <f>IF('(B) FO'!BN366&gt;(AVERAGE('(B) FO'!BO366:'(B) FO'!BR366)*2),"Yes","")</f>
        <v/>
      </c>
      <c r="AF366" s="137" t="str">
        <f>IF('(B) FO'!AH366&gt;(AVERAGE('(B) FO'!AI366:'(B) FO'!AL366)*2),"Yes","")</f>
        <v/>
      </c>
      <c r="AH366" s="137" t="str">
        <f>IF('(B) FO'!C366&gt;MAX('(B) FO'!D366:'(B) FO'!G366),"Yes","")</f>
        <v/>
      </c>
      <c r="AI366" s="137" t="str">
        <f>IF('(B) FO'!C366&lt;MIN('(B) FO'!D366:'(B) FO'!G366),"Yes","")</f>
        <v/>
      </c>
    </row>
    <row r="367" spans="1:35" x14ac:dyDescent="0.3">
      <c r="A367" s="137" t="str">
        <f>'FOD (ALL)'!B367</f>
        <v>SRF</v>
      </c>
      <c r="B367" s="146">
        <f>'FOD (ALL)'!C367</f>
        <v>44007</v>
      </c>
      <c r="C367" s="137" t="str">
        <f>'(B) FO'!H367</f>
        <v>Y</v>
      </c>
      <c r="D367" s="137" t="str">
        <f>'(B) FO'!I367</f>
        <v>N</v>
      </c>
      <c r="E367" s="137" t="str">
        <f>'(B) FO'!J367</f>
        <v>Y</v>
      </c>
      <c r="F367" s="137" t="str">
        <f>'(B) FO'!K367</f>
        <v>N</v>
      </c>
      <c r="H367" s="137" t="str">
        <f>'(B) FO'!AM367</f>
        <v>Y</v>
      </c>
      <c r="I367" s="137" t="str">
        <f>'(B) FO'!AN367</f>
        <v>Y</v>
      </c>
      <c r="J367" s="137" t="str">
        <f>'(B) FO'!AO367</f>
        <v>Y</v>
      </c>
      <c r="K367" s="137" t="str">
        <f>'(B) FO'!AP367</f>
        <v>Y</v>
      </c>
      <c r="M367" s="137" t="str">
        <f>'(B) FO'!BS367</f>
        <v>Y</v>
      </c>
      <c r="N367" s="137" t="str">
        <f>'(B) FO'!BT367</f>
        <v>N</v>
      </c>
      <c r="O367" s="137" t="str">
        <f>'(B) FO'!BU367</f>
        <v>Y</v>
      </c>
      <c r="P367" s="137" t="str">
        <f>'(B) FO'!BV367</f>
        <v>Y</v>
      </c>
      <c r="R367" s="137" t="str">
        <f>'(B) FO'!BC367</f>
        <v>Y</v>
      </c>
      <c r="S367" s="137" t="str">
        <f>'(B) FO'!BD367</f>
        <v>N</v>
      </c>
      <c r="T367" s="137" t="str">
        <f>'(B) FO'!BE367</f>
        <v>Y</v>
      </c>
      <c r="U367" s="137" t="str">
        <f>'(B) FO'!BF367</f>
        <v>Y</v>
      </c>
      <c r="W367" s="137">
        <f>'(B) FO'!C367</f>
        <v>3387</v>
      </c>
      <c r="X367" s="137">
        <f>'(B) FO'!X367</f>
        <v>3430</v>
      </c>
      <c r="Y367" s="137">
        <f>'(B) FO'!AC367</f>
        <v>3331.8</v>
      </c>
      <c r="Z367" s="137">
        <f>('(B) FO'!X367+'(B) FO'!AC367+'(B) FO'!C367)/3</f>
        <v>3382.9333333333329</v>
      </c>
      <c r="AB367" s="137" t="str">
        <f>IF('(B) FO'!BN367&gt;MAX('(B) FO'!BO367:'(B) FO'!BR367),"Yes","")</f>
        <v>Yes</v>
      </c>
      <c r="AC367" s="137" t="str">
        <f>IF('(B) FO'!AH367&gt;MAX('(B) FO'!AI367:'(B) FO'!AL367),"Yes","")</f>
        <v>Yes</v>
      </c>
      <c r="AE367" s="137" t="str">
        <f>IF('(B) FO'!BN367&gt;(AVERAGE('(B) FO'!BO367:'(B) FO'!BR367)*2),"Yes","")</f>
        <v>Yes</v>
      </c>
      <c r="AF367" s="137" t="str">
        <f>IF('(B) FO'!AH367&gt;(AVERAGE('(B) FO'!AI367:'(B) FO'!AL367)*2),"Yes","")</f>
        <v>Yes</v>
      </c>
      <c r="AH367" s="137" t="str">
        <f>IF('(B) FO'!C367&gt;MAX('(B) FO'!D367:'(B) FO'!G367),"Yes","")</f>
        <v/>
      </c>
      <c r="AI367" s="137" t="str">
        <f>IF('(B) FO'!C367&lt;MIN('(B) FO'!D367:'(B) FO'!G367),"Yes","")</f>
        <v/>
      </c>
    </row>
    <row r="368" spans="1:35" x14ac:dyDescent="0.3">
      <c r="A368" s="137" t="str">
        <f>'FOD (ALL)'!B368</f>
        <v>SRF</v>
      </c>
      <c r="B368" s="146">
        <f>'FOD (ALL)'!C368</f>
        <v>44042</v>
      </c>
      <c r="C368" s="137" t="str">
        <f>'(B) FO'!H368</f>
        <v>Y</v>
      </c>
      <c r="D368" s="137" t="str">
        <f>'(B) FO'!I368</f>
        <v>N</v>
      </c>
      <c r="E368" s="137" t="str">
        <f>'(B) FO'!J368</f>
        <v>Y</v>
      </c>
      <c r="F368" s="137" t="str">
        <f>'(B) FO'!K368</f>
        <v>N</v>
      </c>
      <c r="H368" s="137" t="str">
        <f>'(B) FO'!AM368</f>
        <v>Y</v>
      </c>
      <c r="I368" s="137" t="str">
        <f>'(B) FO'!AN368</f>
        <v>Y</v>
      </c>
      <c r="J368" s="137" t="str">
        <f>'(B) FO'!AO368</f>
        <v>Y</v>
      </c>
      <c r="K368" s="137" t="str">
        <f>'(B) FO'!AP368</f>
        <v>Y</v>
      </c>
      <c r="M368" s="137" t="str">
        <f>'(B) FO'!BS368</f>
        <v>Y</v>
      </c>
      <c r="N368" s="137" t="str">
        <f>'(B) FO'!BT368</f>
        <v>Y</v>
      </c>
      <c r="O368" s="137" t="str">
        <f>'(B) FO'!BU368</f>
        <v>Y</v>
      </c>
      <c r="P368" s="137" t="str">
        <f>'(B) FO'!BV368</f>
        <v>Y</v>
      </c>
      <c r="R368" s="137" t="str">
        <f>'(B) FO'!BC368</f>
        <v>Y</v>
      </c>
      <c r="S368" s="137" t="str">
        <f>'(B) FO'!BD368</f>
        <v>Y</v>
      </c>
      <c r="T368" s="137" t="str">
        <f>'(B) FO'!BE368</f>
        <v>Y</v>
      </c>
      <c r="U368" s="137" t="str">
        <f>'(B) FO'!BF368</f>
        <v>Y</v>
      </c>
      <c r="W368" s="137">
        <f>'(B) FO'!C368</f>
        <v>3415.55</v>
      </c>
      <c r="X368" s="137">
        <f>'(B) FO'!X368</f>
        <v>3419.6</v>
      </c>
      <c r="Y368" s="137">
        <f>'(B) FO'!AC368</f>
        <v>3411.45</v>
      </c>
      <c r="Z368" s="137">
        <f>('(B) FO'!X368+'(B) FO'!AC368+'(B) FO'!C368)/3</f>
        <v>3415.5333333333328</v>
      </c>
      <c r="AB368" s="137" t="str">
        <f>IF('(B) FO'!BN368&gt;MAX('(B) FO'!BO368:'(B) FO'!BR368),"Yes","")</f>
        <v>Yes</v>
      </c>
      <c r="AC368" s="137" t="str">
        <f>IF('(B) FO'!AH368&gt;MAX('(B) FO'!AI368:'(B) FO'!AL368),"Yes","")</f>
        <v>Yes</v>
      </c>
      <c r="AE368" s="137" t="str">
        <f>IF('(B) FO'!BN368&gt;(AVERAGE('(B) FO'!BO368:'(B) FO'!BR368)*2),"Yes","")</f>
        <v>Yes</v>
      </c>
      <c r="AF368" s="137" t="str">
        <f>IF('(B) FO'!AH368&gt;(AVERAGE('(B) FO'!AI368:'(B) FO'!AL368)*2),"Yes","")</f>
        <v>Yes</v>
      </c>
      <c r="AH368" s="137" t="str">
        <f>IF('(B) FO'!C368&gt;MAX('(B) FO'!D368:'(B) FO'!G368),"Yes","")</f>
        <v/>
      </c>
      <c r="AI368" s="137" t="str">
        <f>IF('(B) FO'!C368&lt;MIN('(B) FO'!D368:'(B) FO'!G368),"Yes","")</f>
        <v/>
      </c>
    </row>
    <row r="369" spans="1:35" x14ac:dyDescent="0.3">
      <c r="A369" s="137" t="str">
        <f>'FOD (ALL)'!B369</f>
        <v>SRTRANSFIN</v>
      </c>
      <c r="B369" s="146">
        <f>'FOD (ALL)'!C369</f>
        <v>43979</v>
      </c>
      <c r="C369" s="137" t="str">
        <f>'(B) FO'!H369</f>
        <v>N</v>
      </c>
      <c r="D369" s="137" t="str">
        <f>'(B) FO'!I369</f>
        <v>N</v>
      </c>
      <c r="E369" s="137" t="str">
        <f>'(B) FO'!J369</f>
        <v>N</v>
      </c>
      <c r="F369" s="137" t="str">
        <f>'(B) FO'!K369</f>
        <v>Y</v>
      </c>
      <c r="H369" s="137" t="str">
        <f>'(B) FO'!AM369</f>
        <v>N</v>
      </c>
      <c r="I369" s="137" t="str">
        <f>'(B) FO'!AN369</f>
        <v>N</v>
      </c>
      <c r="J369" s="137" t="str">
        <f>'(B) FO'!AO369</f>
        <v>Y</v>
      </c>
      <c r="K369" s="137" t="str">
        <f>'(B) FO'!AP369</f>
        <v>N</v>
      </c>
      <c r="M369" s="137" t="str">
        <f>'(B) FO'!BS369</f>
        <v>Y</v>
      </c>
      <c r="N369" s="137" t="str">
        <f>'(B) FO'!BT369</f>
        <v>N</v>
      </c>
      <c r="O369" s="137" t="str">
        <f>'(B) FO'!BU369</f>
        <v>Y</v>
      </c>
      <c r="P369" s="137" t="str">
        <f>'(B) FO'!BV369</f>
        <v>Y</v>
      </c>
      <c r="R369" s="137" t="str">
        <f>'(B) FO'!BC369</f>
        <v>Y</v>
      </c>
      <c r="S369" s="137" t="str">
        <f>'(B) FO'!BD369</f>
        <v>N</v>
      </c>
      <c r="T369" s="137" t="str">
        <f>'(B) FO'!BE369</f>
        <v>Y</v>
      </c>
      <c r="U369" s="137" t="str">
        <f>'(B) FO'!BF369</f>
        <v>Y</v>
      </c>
      <c r="W369" s="137">
        <f>'(B) FO'!C369</f>
        <v>541.65</v>
      </c>
      <c r="X369" s="137">
        <f>'(B) FO'!X369</f>
        <v>582.75</v>
      </c>
      <c r="Y369" s="137">
        <f>'(B) FO'!AC369</f>
        <v>525.54999999999995</v>
      </c>
      <c r="Z369" s="137">
        <f>('(B) FO'!X369+'(B) FO'!AC369+'(B) FO'!C369)/3</f>
        <v>549.98333333333323</v>
      </c>
      <c r="AB369" s="137" t="str">
        <f>IF('(B) FO'!BN369&gt;MAX('(B) FO'!BO369:'(B) FO'!BR369),"Yes","")</f>
        <v>Yes</v>
      </c>
      <c r="AC369" s="137" t="str">
        <f>IF('(B) FO'!AH369&gt;MAX('(B) FO'!AI369:'(B) FO'!AL369),"Yes","")</f>
        <v/>
      </c>
      <c r="AE369" s="137" t="str">
        <f>IF('(B) FO'!BN369&gt;(AVERAGE('(B) FO'!BO369:'(B) FO'!BR369)*2),"Yes","")</f>
        <v/>
      </c>
      <c r="AF369" s="137" t="str">
        <f>IF('(B) FO'!AH369&gt;(AVERAGE('(B) FO'!AI369:'(B) FO'!AL369)*2),"Yes","")</f>
        <v/>
      </c>
      <c r="AH369" s="137" t="str">
        <f>IF('(B) FO'!C369&gt;MAX('(B) FO'!D369:'(B) FO'!G369),"Yes","")</f>
        <v/>
      </c>
      <c r="AI369" s="137" t="str">
        <f>IF('(B) FO'!C369&lt;MIN('(B) FO'!D369:'(B) FO'!G369),"Yes","")</f>
        <v>Yes</v>
      </c>
    </row>
    <row r="370" spans="1:35" x14ac:dyDescent="0.3">
      <c r="A370" s="137" t="str">
        <f>'FOD (ALL)'!B370</f>
        <v>SRTRANSFIN</v>
      </c>
      <c r="B370" s="146">
        <f>'FOD (ALL)'!C370</f>
        <v>44007</v>
      </c>
      <c r="C370" s="137" t="str">
        <f>'(B) FO'!H370</f>
        <v>N</v>
      </c>
      <c r="D370" s="137" t="str">
        <f>'(B) FO'!I370</f>
        <v>N</v>
      </c>
      <c r="E370" s="137" t="str">
        <f>'(B) FO'!J370</f>
        <v>N</v>
      </c>
      <c r="F370" s="137" t="str">
        <f>'(B) FO'!K370</f>
        <v>Y</v>
      </c>
      <c r="H370" s="137" t="str">
        <f>'(B) FO'!AM370</f>
        <v>Y</v>
      </c>
      <c r="I370" s="137" t="str">
        <f>'(B) FO'!AN370</f>
        <v>Y</v>
      </c>
      <c r="J370" s="137" t="str">
        <f>'(B) FO'!AO370</f>
        <v>Y</v>
      </c>
      <c r="K370" s="137" t="str">
        <f>'(B) FO'!AP370</f>
        <v>Y</v>
      </c>
      <c r="M370" s="137" t="str">
        <f>'(B) FO'!BS370</f>
        <v>Y</v>
      </c>
      <c r="N370" s="137" t="str">
        <f>'(B) FO'!BT370</f>
        <v>Y</v>
      </c>
      <c r="O370" s="137" t="str">
        <f>'(B) FO'!BU370</f>
        <v>Y</v>
      </c>
      <c r="P370" s="137" t="str">
        <f>'(B) FO'!BV370</f>
        <v>Y</v>
      </c>
      <c r="R370" s="137" t="str">
        <f>'(B) FO'!BC370</f>
        <v>Y</v>
      </c>
      <c r="S370" s="137" t="str">
        <f>'(B) FO'!BD370</f>
        <v>Y</v>
      </c>
      <c r="T370" s="137" t="str">
        <f>'(B) FO'!BE370</f>
        <v>Y</v>
      </c>
      <c r="U370" s="137" t="str">
        <f>'(B) FO'!BF370</f>
        <v>Y</v>
      </c>
      <c r="W370" s="137">
        <f>'(B) FO'!C370</f>
        <v>532</v>
      </c>
      <c r="X370" s="137">
        <f>'(B) FO'!X370</f>
        <v>564.6</v>
      </c>
      <c r="Y370" s="137">
        <f>'(B) FO'!AC370</f>
        <v>510.1</v>
      </c>
      <c r="Z370" s="137">
        <f>('(B) FO'!X370+'(B) FO'!AC370+'(B) FO'!C370)/3</f>
        <v>535.56666666666672</v>
      </c>
      <c r="AB370" s="137" t="str">
        <f>IF('(B) FO'!BN370&gt;MAX('(B) FO'!BO370:'(B) FO'!BR370),"Yes","")</f>
        <v>Yes</v>
      </c>
      <c r="AC370" s="137" t="str">
        <f>IF('(B) FO'!AH370&gt;MAX('(B) FO'!AI370:'(B) FO'!AL370),"Yes","")</f>
        <v>Yes</v>
      </c>
      <c r="AE370" s="137" t="str">
        <f>IF('(B) FO'!BN370&gt;(AVERAGE('(B) FO'!BO370:'(B) FO'!BR370)*2),"Yes","")</f>
        <v>Yes</v>
      </c>
      <c r="AF370" s="137" t="str">
        <f>IF('(B) FO'!AH370&gt;(AVERAGE('(B) FO'!AI370:'(B) FO'!AL370)*2),"Yes","")</f>
        <v>Yes</v>
      </c>
      <c r="AH370" s="137" t="str">
        <f>IF('(B) FO'!C370&gt;MAX('(B) FO'!D370:'(B) FO'!G370),"Yes","")</f>
        <v/>
      </c>
      <c r="AI370" s="137" t="str">
        <f>IF('(B) FO'!C370&lt;MIN('(B) FO'!D370:'(B) FO'!G370),"Yes","")</f>
        <v>Yes</v>
      </c>
    </row>
    <row r="371" spans="1:35" x14ac:dyDescent="0.3">
      <c r="A371" s="137" t="str">
        <f>'FOD (ALL)'!B371</f>
        <v>SRTRANSFIN</v>
      </c>
      <c r="B371" s="146">
        <f>'FOD (ALL)'!C371</f>
        <v>44042</v>
      </c>
      <c r="C371" s="137" t="str">
        <f>'(B) FO'!H371</f>
        <v>N</v>
      </c>
      <c r="D371" s="137" t="str">
        <f>'(B) FO'!I371</f>
        <v>Y</v>
      </c>
      <c r="E371" s="137" t="str">
        <f>'(B) FO'!J371</f>
        <v>N</v>
      </c>
      <c r="F371" s="137" t="str">
        <f>'(B) FO'!K371</f>
        <v>Y</v>
      </c>
      <c r="H371" s="137" t="str">
        <f>'(B) FO'!AM371</f>
        <v>Y</v>
      </c>
      <c r="I371" s="137" t="str">
        <f>'(B) FO'!AN371</f>
        <v>Y</v>
      </c>
      <c r="J371" s="137" t="str">
        <f>'(B) FO'!AO371</f>
        <v>Y</v>
      </c>
      <c r="K371" s="137" t="str">
        <f>'(B) FO'!AP371</f>
        <v>Y</v>
      </c>
      <c r="M371" s="137" t="str">
        <f>'(B) FO'!BS371</f>
        <v>Y</v>
      </c>
      <c r="N371" s="137" t="str">
        <f>'(B) FO'!BT371</f>
        <v>N</v>
      </c>
      <c r="O371" s="137" t="str">
        <f>'(B) FO'!BU371</f>
        <v>Y</v>
      </c>
      <c r="P371" s="137" t="str">
        <f>'(B) FO'!BV371</f>
        <v>Y</v>
      </c>
      <c r="R371" s="137" t="str">
        <f>'(B) FO'!BC371</f>
        <v>Y</v>
      </c>
      <c r="S371" s="137" t="str">
        <f>'(B) FO'!BD371</f>
        <v>N</v>
      </c>
      <c r="T371" s="137" t="str">
        <f>'(B) FO'!BE371</f>
        <v>Y</v>
      </c>
      <c r="U371" s="137" t="str">
        <f>'(B) FO'!BF371</f>
        <v>Y</v>
      </c>
      <c r="W371" s="137">
        <f>'(B) FO'!C371</f>
        <v>527.54999999999995</v>
      </c>
      <c r="X371" s="137">
        <f>'(B) FO'!X371</f>
        <v>548</v>
      </c>
      <c r="Y371" s="137">
        <f>'(B) FO'!AC371</f>
        <v>522.15</v>
      </c>
      <c r="Z371" s="137">
        <f>('(B) FO'!X371+'(B) FO'!AC371+'(B) FO'!C371)/3</f>
        <v>532.56666666666672</v>
      </c>
      <c r="AB371" s="137" t="str">
        <f>IF('(B) FO'!BN371&gt;MAX('(B) FO'!BO371:'(B) FO'!BR371),"Yes","")</f>
        <v/>
      </c>
      <c r="AC371" s="137" t="str">
        <f>IF('(B) FO'!AH371&gt;MAX('(B) FO'!AI371:'(B) FO'!AL371),"Yes","")</f>
        <v>Yes</v>
      </c>
      <c r="AE371" s="137" t="str">
        <f>IF('(B) FO'!BN371&gt;(AVERAGE('(B) FO'!BO371:'(B) FO'!BR371)*2),"Yes","")</f>
        <v/>
      </c>
      <c r="AF371" s="137" t="str">
        <f>IF('(B) FO'!AH371&gt;(AVERAGE('(B) FO'!AI371:'(B) FO'!AL371)*2),"Yes","")</f>
        <v>Yes</v>
      </c>
      <c r="AH371" s="137" t="str">
        <f>IF('(B) FO'!C371&gt;MAX('(B) FO'!D371:'(B) FO'!G371),"Yes","")</f>
        <v/>
      </c>
      <c r="AI371" s="137" t="str">
        <f>IF('(B) FO'!C371&lt;MIN('(B) FO'!D371:'(B) FO'!G371),"Yes","")</f>
        <v>Yes</v>
      </c>
    </row>
    <row r="372" spans="1:35" x14ac:dyDescent="0.3">
      <c r="A372" s="137" t="str">
        <f>'FOD (ALL)'!B372</f>
        <v>SUNPHARMA</v>
      </c>
      <c r="B372" s="146">
        <f>'FOD (ALL)'!C372</f>
        <v>43979</v>
      </c>
      <c r="C372" s="137" t="str">
        <f>'(B) FO'!H372</f>
        <v>Y</v>
      </c>
      <c r="D372" s="137" t="str">
        <f>'(B) FO'!I372</f>
        <v>Y</v>
      </c>
      <c r="E372" s="137" t="str">
        <f>'(B) FO'!J372</f>
        <v>Y</v>
      </c>
      <c r="F372" s="137" t="str">
        <f>'(B) FO'!K372</f>
        <v>Y</v>
      </c>
      <c r="H372" s="137" t="str">
        <f>'(B) FO'!AM372</f>
        <v>N</v>
      </c>
      <c r="I372" s="137" t="str">
        <f>'(B) FO'!AN372</f>
        <v>N</v>
      </c>
      <c r="J372" s="137" t="str">
        <f>'(B) FO'!AO372</f>
        <v>Y</v>
      </c>
      <c r="K372" s="137" t="str">
        <f>'(B) FO'!AP372</f>
        <v>N</v>
      </c>
      <c r="M372" s="137" t="str">
        <f>'(B) FO'!BS372</f>
        <v>Y</v>
      </c>
      <c r="N372" s="137" t="str">
        <f>'(B) FO'!BT372</f>
        <v>Y</v>
      </c>
      <c r="O372" s="137" t="str">
        <f>'(B) FO'!BU372</f>
        <v>N</v>
      </c>
      <c r="P372" s="137" t="str">
        <f>'(B) FO'!BV372</f>
        <v>Y</v>
      </c>
      <c r="R372" s="137" t="str">
        <f>'(B) FO'!BC372</f>
        <v>Y</v>
      </c>
      <c r="S372" s="137" t="str">
        <f>'(B) FO'!BD372</f>
        <v>Y</v>
      </c>
      <c r="T372" s="137" t="str">
        <f>'(B) FO'!BE372</f>
        <v>N</v>
      </c>
      <c r="U372" s="137" t="str">
        <f>'(B) FO'!BF372</f>
        <v>Y</v>
      </c>
      <c r="W372" s="137">
        <f>'(B) FO'!C372</f>
        <v>469.15</v>
      </c>
      <c r="X372" s="137">
        <f>'(B) FO'!X372</f>
        <v>471.25</v>
      </c>
      <c r="Y372" s="137">
        <f>'(B) FO'!AC372</f>
        <v>456.75</v>
      </c>
      <c r="Z372" s="137">
        <f>('(B) FO'!X372+'(B) FO'!AC372+'(B) FO'!C372)/3</f>
        <v>465.7166666666667</v>
      </c>
      <c r="AB372" s="137" t="str">
        <f>IF('(B) FO'!BN372&gt;MAX('(B) FO'!BO372:'(B) FO'!BR372),"Yes","")</f>
        <v>Yes</v>
      </c>
      <c r="AC372" s="137" t="str">
        <f>IF('(B) FO'!AH372&gt;MAX('(B) FO'!AI372:'(B) FO'!AL372),"Yes","")</f>
        <v/>
      </c>
      <c r="AE372" s="137" t="str">
        <f>IF('(B) FO'!BN372&gt;(AVERAGE('(B) FO'!BO372:'(B) FO'!BR372)*2),"Yes","")</f>
        <v/>
      </c>
      <c r="AF372" s="137" t="str">
        <f>IF('(B) FO'!AH372&gt;(AVERAGE('(B) FO'!AI372:'(B) FO'!AL372)*2),"Yes","")</f>
        <v/>
      </c>
      <c r="AH372" s="137" t="str">
        <f>IF('(B) FO'!C372&gt;MAX('(B) FO'!D372:'(B) FO'!G372),"Yes","")</f>
        <v>Yes</v>
      </c>
      <c r="AI372" s="137" t="str">
        <f>IF('(B) FO'!C372&lt;MIN('(B) FO'!D372:'(B) FO'!G372),"Yes","")</f>
        <v/>
      </c>
    </row>
    <row r="373" spans="1:35" x14ac:dyDescent="0.3">
      <c r="A373" s="137" t="str">
        <f>'FOD (ALL)'!B373</f>
        <v>SUNPHARMA</v>
      </c>
      <c r="B373" s="146">
        <f>'FOD (ALL)'!C373</f>
        <v>44007</v>
      </c>
      <c r="C373" s="137" t="str">
        <f>'(B) FO'!H373</f>
        <v>Y</v>
      </c>
      <c r="D373" s="137" t="str">
        <f>'(B) FO'!I373</f>
        <v>Y</v>
      </c>
      <c r="E373" s="137" t="str">
        <f>'(B) FO'!J373</f>
        <v>Y</v>
      </c>
      <c r="F373" s="137" t="str">
        <f>'(B) FO'!K373</f>
        <v>Y</v>
      </c>
      <c r="H373" s="137" t="str">
        <f>'(B) FO'!AM373</f>
        <v>Y</v>
      </c>
      <c r="I373" s="137" t="str">
        <f>'(B) FO'!AN373</f>
        <v>Y</v>
      </c>
      <c r="J373" s="137" t="str">
        <f>'(B) FO'!AO373</f>
        <v>Y</v>
      </c>
      <c r="K373" s="137" t="str">
        <f>'(B) FO'!AP373</f>
        <v>Y</v>
      </c>
      <c r="M373" s="137" t="str">
        <f>'(B) FO'!BS373</f>
        <v>Y</v>
      </c>
      <c r="N373" s="137" t="str">
        <f>'(B) FO'!BT373</f>
        <v>Y</v>
      </c>
      <c r="O373" s="137" t="str">
        <f>'(B) FO'!BU373</f>
        <v>Y</v>
      </c>
      <c r="P373" s="137" t="str">
        <f>'(B) FO'!BV373</f>
        <v>Y</v>
      </c>
      <c r="R373" s="137" t="str">
        <f>'(B) FO'!BC373</f>
        <v>Y</v>
      </c>
      <c r="S373" s="137" t="str">
        <f>'(B) FO'!BD373</f>
        <v>Y</v>
      </c>
      <c r="T373" s="137" t="str">
        <f>'(B) FO'!BE373</f>
        <v>Y</v>
      </c>
      <c r="U373" s="137" t="str">
        <f>'(B) FO'!BF373</f>
        <v>Y</v>
      </c>
      <c r="W373" s="137">
        <f>'(B) FO'!C373</f>
        <v>470.15</v>
      </c>
      <c r="X373" s="137">
        <f>'(B) FO'!X373</f>
        <v>472.1</v>
      </c>
      <c r="Y373" s="137">
        <f>'(B) FO'!AC373</f>
        <v>458.15</v>
      </c>
      <c r="Z373" s="137">
        <f>('(B) FO'!X373+'(B) FO'!AC373+'(B) FO'!C373)/3</f>
        <v>466.8</v>
      </c>
      <c r="AB373" s="137" t="str">
        <f>IF('(B) FO'!BN373&gt;MAX('(B) FO'!BO373:'(B) FO'!BR373),"Yes","")</f>
        <v>Yes</v>
      </c>
      <c r="AC373" s="137" t="str">
        <f>IF('(B) FO'!AH373&gt;MAX('(B) FO'!AI373:'(B) FO'!AL373),"Yes","")</f>
        <v>Yes</v>
      </c>
      <c r="AE373" s="137" t="str">
        <f>IF('(B) FO'!BN373&gt;(AVERAGE('(B) FO'!BO373:'(B) FO'!BR373)*2),"Yes","")</f>
        <v>Yes</v>
      </c>
      <c r="AF373" s="137" t="str">
        <f>IF('(B) FO'!AH373&gt;(AVERAGE('(B) FO'!AI373:'(B) FO'!AL373)*2),"Yes","")</f>
        <v>Yes</v>
      </c>
      <c r="AH373" s="137" t="str">
        <f>IF('(B) FO'!C373&gt;MAX('(B) FO'!D373:'(B) FO'!G373),"Yes","")</f>
        <v>Yes</v>
      </c>
      <c r="AI373" s="137" t="str">
        <f>IF('(B) FO'!C373&lt;MIN('(B) FO'!D373:'(B) FO'!G373),"Yes","")</f>
        <v/>
      </c>
    </row>
    <row r="374" spans="1:35" x14ac:dyDescent="0.3">
      <c r="A374" s="137" t="str">
        <f>'FOD (ALL)'!B374</f>
        <v>SUNPHARMA</v>
      </c>
      <c r="B374" s="146">
        <f>'FOD (ALL)'!C374</f>
        <v>44042</v>
      </c>
      <c r="C374" s="137" t="str">
        <f>'(B) FO'!H374</f>
        <v>N</v>
      </c>
      <c r="D374" s="137" t="str">
        <f>'(B) FO'!I374</f>
        <v>Y</v>
      </c>
      <c r="E374" s="137" t="str">
        <f>'(B) FO'!J374</f>
        <v>Y</v>
      </c>
      <c r="F374" s="137" t="str">
        <f>'(B) FO'!K374</f>
        <v>Y</v>
      </c>
      <c r="H374" s="137" t="str">
        <f>'(B) FO'!AM374</f>
        <v>Y</v>
      </c>
      <c r="I374" s="137" t="str">
        <f>'(B) FO'!AN374</f>
        <v>Y</v>
      </c>
      <c r="J374" s="137" t="str">
        <f>'(B) FO'!AO374</f>
        <v>Y</v>
      </c>
      <c r="K374" s="137" t="str">
        <f>'(B) FO'!AP374</f>
        <v>Y</v>
      </c>
      <c r="M374" s="137" t="str">
        <f>'(B) FO'!BS374</f>
        <v>Y</v>
      </c>
      <c r="N374" s="137" t="str">
        <f>'(B) FO'!BT374</f>
        <v>Y</v>
      </c>
      <c r="O374" s="137" t="str">
        <f>'(B) FO'!BU374</f>
        <v>N</v>
      </c>
      <c r="P374" s="137" t="str">
        <f>'(B) FO'!BV374</f>
        <v>Y</v>
      </c>
      <c r="R374" s="137" t="str">
        <f>'(B) FO'!BC374</f>
        <v>Y</v>
      </c>
      <c r="S374" s="137" t="str">
        <f>'(B) FO'!BD374</f>
        <v>Y</v>
      </c>
      <c r="T374" s="137" t="str">
        <f>'(B) FO'!BE374</f>
        <v>N</v>
      </c>
      <c r="U374" s="137" t="str">
        <f>'(B) FO'!BF374</f>
        <v>Y</v>
      </c>
      <c r="W374" s="137">
        <f>'(B) FO'!C374</f>
        <v>470</v>
      </c>
      <c r="X374" s="137">
        <f>'(B) FO'!X374</f>
        <v>471</v>
      </c>
      <c r="Y374" s="137">
        <f>'(B) FO'!AC374</f>
        <v>460</v>
      </c>
      <c r="Z374" s="137">
        <f>('(B) FO'!X374+'(B) FO'!AC374+'(B) FO'!C374)/3</f>
        <v>467</v>
      </c>
      <c r="AB374" s="137" t="str">
        <f>IF('(B) FO'!BN374&gt;MAX('(B) FO'!BO374:'(B) FO'!BR374),"Yes","")</f>
        <v>Yes</v>
      </c>
      <c r="AC374" s="137" t="str">
        <f>IF('(B) FO'!AH374&gt;MAX('(B) FO'!AI374:'(B) FO'!AL374),"Yes","")</f>
        <v>Yes</v>
      </c>
      <c r="AE374" s="137" t="str">
        <f>IF('(B) FO'!BN374&gt;(AVERAGE('(B) FO'!BO374:'(B) FO'!BR374)*2),"Yes","")</f>
        <v>Yes</v>
      </c>
      <c r="AF374" s="137" t="str">
        <f>IF('(B) FO'!AH374&gt;(AVERAGE('(B) FO'!AI374:'(B) FO'!AL374)*2),"Yes","")</f>
        <v>Yes</v>
      </c>
      <c r="AH374" s="137" t="str">
        <f>IF('(B) FO'!C374&gt;MAX('(B) FO'!D374:'(B) FO'!G374),"Yes","")</f>
        <v/>
      </c>
      <c r="AI374" s="137" t="str">
        <f>IF('(B) FO'!C374&lt;MIN('(B) FO'!D374:'(B) FO'!G374),"Yes","")</f>
        <v/>
      </c>
    </row>
    <row r="375" spans="1:35" x14ac:dyDescent="0.3">
      <c r="A375" s="137" t="str">
        <f>'FOD (ALL)'!B375</f>
        <v>SUNTV</v>
      </c>
      <c r="B375" s="146">
        <f>'FOD (ALL)'!C375</f>
        <v>43979</v>
      </c>
      <c r="C375" s="137" t="str">
        <f>'(B) FO'!H375</f>
        <v>Y</v>
      </c>
      <c r="D375" s="137" t="str">
        <f>'(B) FO'!I375</f>
        <v>Y</v>
      </c>
      <c r="E375" s="137" t="str">
        <f>'(B) FO'!J375</f>
        <v>Y</v>
      </c>
      <c r="F375" s="137" t="str">
        <f>'(B) FO'!K375</f>
        <v>Y</v>
      </c>
      <c r="H375" s="137" t="str">
        <f>'(B) FO'!AM375</f>
        <v>N</v>
      </c>
      <c r="I375" s="137" t="str">
        <f>'(B) FO'!AN375</f>
        <v>N</v>
      </c>
      <c r="J375" s="137" t="str">
        <f>'(B) FO'!AO375</f>
        <v>N</v>
      </c>
      <c r="K375" s="137" t="str">
        <f>'(B) FO'!AP375</f>
        <v>N</v>
      </c>
      <c r="M375" s="137" t="str">
        <f>'(B) FO'!BS375</f>
        <v>Y</v>
      </c>
      <c r="N375" s="137" t="str">
        <f>'(B) FO'!BT375</f>
        <v>N</v>
      </c>
      <c r="O375" s="137" t="str">
        <f>'(B) FO'!BU375</f>
        <v>N</v>
      </c>
      <c r="P375" s="137" t="str">
        <f>'(B) FO'!BV375</f>
        <v>Y</v>
      </c>
      <c r="R375" s="137" t="str">
        <f>'(B) FO'!BC375</f>
        <v>Y</v>
      </c>
      <c r="S375" s="137" t="str">
        <f>'(B) FO'!BD375</f>
        <v>N</v>
      </c>
      <c r="T375" s="137" t="str">
        <f>'(B) FO'!BE375</f>
        <v>N</v>
      </c>
      <c r="U375" s="137" t="str">
        <f>'(B) FO'!BF375</f>
        <v>Y</v>
      </c>
      <c r="W375" s="137">
        <f>'(B) FO'!C375</f>
        <v>393.4</v>
      </c>
      <c r="X375" s="137">
        <f>'(B) FO'!X375</f>
        <v>398.95</v>
      </c>
      <c r="Y375" s="137">
        <f>'(B) FO'!AC375</f>
        <v>385.4</v>
      </c>
      <c r="Z375" s="137">
        <f>('(B) FO'!X375+'(B) FO'!AC375+'(B) FO'!C375)/3</f>
        <v>392.58333333333331</v>
      </c>
      <c r="AB375" s="137" t="str">
        <f>IF('(B) FO'!BN375&gt;MAX('(B) FO'!BO375:'(B) FO'!BR375),"Yes","")</f>
        <v/>
      </c>
      <c r="AC375" s="137" t="str">
        <f>IF('(B) FO'!AH375&gt;MAX('(B) FO'!AI375:'(B) FO'!AL375),"Yes","")</f>
        <v/>
      </c>
      <c r="AE375" s="137" t="str">
        <f>IF('(B) FO'!BN375&gt;(AVERAGE('(B) FO'!BO375:'(B) FO'!BR375)*2),"Yes","")</f>
        <v/>
      </c>
      <c r="AF375" s="137" t="str">
        <f>IF('(B) FO'!AH375&gt;(AVERAGE('(B) FO'!AI375:'(B) FO'!AL375)*2),"Yes","")</f>
        <v/>
      </c>
      <c r="AH375" s="137" t="str">
        <f>IF('(B) FO'!C375&gt;MAX('(B) FO'!D375:'(B) FO'!G375),"Yes","")</f>
        <v>Yes</v>
      </c>
      <c r="AI375" s="137" t="str">
        <f>IF('(B) FO'!C375&lt;MIN('(B) FO'!D375:'(B) FO'!G375),"Yes","")</f>
        <v/>
      </c>
    </row>
    <row r="376" spans="1:35" x14ac:dyDescent="0.3">
      <c r="A376" s="137" t="str">
        <f>'FOD (ALL)'!B376</f>
        <v>SUNTV</v>
      </c>
      <c r="B376" s="146">
        <f>'FOD (ALL)'!C376</f>
        <v>44007</v>
      </c>
      <c r="C376" s="137" t="str">
        <f>'(B) FO'!H376</f>
        <v>Y</v>
      </c>
      <c r="D376" s="137" t="str">
        <f>'(B) FO'!I376</f>
        <v>Y</v>
      </c>
      <c r="E376" s="137" t="str">
        <f>'(B) FO'!J376</f>
        <v>Y</v>
      </c>
      <c r="F376" s="137" t="str">
        <f>'(B) FO'!K376</f>
        <v>Y</v>
      </c>
      <c r="H376" s="137" t="str">
        <f>'(B) FO'!AM376</f>
        <v>Y</v>
      </c>
      <c r="I376" s="137" t="str">
        <f>'(B) FO'!AN376</f>
        <v>Y</v>
      </c>
      <c r="J376" s="137" t="str">
        <f>'(B) FO'!AO376</f>
        <v>Y</v>
      </c>
      <c r="K376" s="137" t="str">
        <f>'(B) FO'!AP376</f>
        <v>Y</v>
      </c>
      <c r="M376" s="137" t="str">
        <f>'(B) FO'!BS376</f>
        <v>Y</v>
      </c>
      <c r="N376" s="137" t="str">
        <f>'(B) FO'!BT376</f>
        <v>N</v>
      </c>
      <c r="O376" s="137" t="str">
        <f>'(B) FO'!BU376</f>
        <v>N</v>
      </c>
      <c r="P376" s="137" t="str">
        <f>'(B) FO'!BV376</f>
        <v>Y</v>
      </c>
      <c r="R376" s="137" t="str">
        <f>'(B) FO'!BC376</f>
        <v>Y</v>
      </c>
      <c r="S376" s="137" t="str">
        <f>'(B) FO'!BD376</f>
        <v>N</v>
      </c>
      <c r="T376" s="137" t="str">
        <f>'(B) FO'!BE376</f>
        <v>N</v>
      </c>
      <c r="U376" s="137" t="str">
        <f>'(B) FO'!BF376</f>
        <v>Y</v>
      </c>
      <c r="W376" s="137">
        <f>'(B) FO'!C376</f>
        <v>394.05</v>
      </c>
      <c r="X376" s="137">
        <f>'(B) FO'!X376</f>
        <v>398.85</v>
      </c>
      <c r="Y376" s="137">
        <f>'(B) FO'!AC376</f>
        <v>385.5</v>
      </c>
      <c r="Z376" s="137">
        <f>('(B) FO'!X376+'(B) FO'!AC376+'(B) FO'!C376)/3</f>
        <v>392.8</v>
      </c>
      <c r="AB376" s="137" t="str">
        <f>IF('(B) FO'!BN376&gt;MAX('(B) FO'!BO376:'(B) FO'!BR376),"Yes","")</f>
        <v>Yes</v>
      </c>
      <c r="AC376" s="137" t="str">
        <f>IF('(B) FO'!AH376&gt;MAX('(B) FO'!AI376:'(B) FO'!AL376),"Yes","")</f>
        <v>Yes</v>
      </c>
      <c r="AE376" s="137" t="str">
        <f>IF('(B) FO'!BN376&gt;(AVERAGE('(B) FO'!BO376:'(B) FO'!BR376)*2),"Yes","")</f>
        <v>Yes</v>
      </c>
      <c r="AF376" s="137" t="str">
        <f>IF('(B) FO'!AH376&gt;(AVERAGE('(B) FO'!AI376:'(B) FO'!AL376)*2),"Yes","")</f>
        <v>Yes</v>
      </c>
      <c r="AH376" s="137" t="str">
        <f>IF('(B) FO'!C376&gt;MAX('(B) FO'!D376:'(B) FO'!G376),"Yes","")</f>
        <v>Yes</v>
      </c>
      <c r="AI376" s="137" t="str">
        <f>IF('(B) FO'!C376&lt;MIN('(B) FO'!D376:'(B) FO'!G376),"Yes","")</f>
        <v/>
      </c>
    </row>
    <row r="377" spans="1:35" x14ac:dyDescent="0.3">
      <c r="A377" s="137" t="str">
        <f>'FOD (ALL)'!B377</f>
        <v>SUNTV</v>
      </c>
      <c r="B377" s="146">
        <f>'FOD (ALL)'!C377</f>
        <v>44042</v>
      </c>
      <c r="C377" s="137" t="str">
        <f>'(B) FO'!H377</f>
        <v>Y</v>
      </c>
      <c r="D377" s="137" t="str">
        <f>'(B) FO'!I377</f>
        <v>Y</v>
      </c>
      <c r="E377" s="137" t="str">
        <f>'(B) FO'!J377</f>
        <v>Y</v>
      </c>
      <c r="F377" s="137" t="str">
        <f>'(B) FO'!K377</f>
        <v>Y</v>
      </c>
      <c r="H377" s="137" t="str">
        <f>'(B) FO'!AM377</f>
        <v>Y</v>
      </c>
      <c r="I377" s="137" t="str">
        <f>'(B) FO'!AN377</f>
        <v>Y</v>
      </c>
      <c r="J377" s="137" t="str">
        <f>'(B) FO'!AO377</f>
        <v>Y</v>
      </c>
      <c r="K377" s="137" t="str">
        <f>'(B) FO'!AP377</f>
        <v>Y</v>
      </c>
      <c r="M377" s="137" t="str">
        <f>'(B) FO'!BS377</f>
        <v>Y</v>
      </c>
      <c r="N377" s="137" t="str">
        <f>'(B) FO'!BT377</f>
        <v>Y</v>
      </c>
      <c r="O377" s="137" t="str">
        <f>'(B) FO'!BU377</f>
        <v>N</v>
      </c>
      <c r="P377" s="137" t="str">
        <f>'(B) FO'!BV377</f>
        <v>Y</v>
      </c>
      <c r="R377" s="137" t="str">
        <f>'(B) FO'!BC377</f>
        <v>Y</v>
      </c>
      <c r="S377" s="137" t="str">
        <f>'(B) FO'!BD377</f>
        <v>Y</v>
      </c>
      <c r="T377" s="137" t="str">
        <f>'(B) FO'!BE377</f>
        <v>N</v>
      </c>
      <c r="U377" s="137" t="str">
        <f>'(B) FO'!BF377</f>
        <v>Y</v>
      </c>
      <c r="W377" s="137">
        <f>'(B) FO'!C377</f>
        <v>397.15</v>
      </c>
      <c r="X377" s="137">
        <f>'(B) FO'!X377</f>
        <v>0</v>
      </c>
      <c r="Y377" s="137">
        <f>'(B) FO'!AC377</f>
        <v>0</v>
      </c>
      <c r="Z377" s="137">
        <f>('(B) FO'!X377+'(B) FO'!AC377+'(B) FO'!C377)/3</f>
        <v>132.38333333333333</v>
      </c>
      <c r="AB377" s="137" t="str">
        <f>IF('(B) FO'!BN377&gt;MAX('(B) FO'!BO377:'(B) FO'!BR377),"Yes","")</f>
        <v/>
      </c>
      <c r="AC377" s="137" t="str">
        <f>IF('(B) FO'!AH377&gt;MAX('(B) FO'!AI377:'(B) FO'!AL377),"Yes","")</f>
        <v/>
      </c>
      <c r="AE377" s="137" t="str">
        <f>IF('(B) FO'!BN377&gt;(AVERAGE('(B) FO'!BO377:'(B) FO'!BR377)*2),"Yes","")</f>
        <v/>
      </c>
      <c r="AF377" s="137" t="str">
        <f>IF('(B) FO'!AH377&gt;(AVERAGE('(B) FO'!AI377:'(B) FO'!AL377)*2),"Yes","")</f>
        <v/>
      </c>
      <c r="AH377" s="137" t="str">
        <f>IF('(B) FO'!C377&gt;MAX('(B) FO'!D377:'(B) FO'!G377),"Yes","")</f>
        <v>Yes</v>
      </c>
      <c r="AI377" s="137" t="str">
        <f>IF('(B) FO'!C377&lt;MIN('(B) FO'!D377:'(B) FO'!G377),"Yes","")</f>
        <v/>
      </c>
    </row>
    <row r="378" spans="1:35" x14ac:dyDescent="0.3">
      <c r="A378" s="137" t="str">
        <f>'FOD (ALL)'!B378</f>
        <v>TATACHEM</v>
      </c>
      <c r="B378" s="146">
        <f>'FOD (ALL)'!C378</f>
        <v>43979</v>
      </c>
      <c r="C378" s="137" t="str">
        <f>'(B) FO'!H378</f>
        <v>Y</v>
      </c>
      <c r="D378" s="137" t="str">
        <f>'(B) FO'!I378</f>
        <v>N</v>
      </c>
      <c r="E378" s="137" t="str">
        <f>'(B) FO'!J378</f>
        <v>Y</v>
      </c>
      <c r="F378" s="137" t="str">
        <f>'(B) FO'!K378</f>
        <v>Y</v>
      </c>
      <c r="H378" s="137" t="str">
        <f>'(B) FO'!AM378</f>
        <v>N</v>
      </c>
      <c r="I378" s="137" t="str">
        <f>'(B) FO'!AN378</f>
        <v>N</v>
      </c>
      <c r="J378" s="137" t="str">
        <f>'(B) FO'!AO378</f>
        <v>Y</v>
      </c>
      <c r="K378" s="137" t="str">
        <f>'(B) FO'!AP378</f>
        <v>Y</v>
      </c>
      <c r="M378" s="137" t="str">
        <f>'(B) FO'!BS378</f>
        <v>Y</v>
      </c>
      <c r="N378" s="137" t="str">
        <f>'(B) FO'!BT378</f>
        <v>N</v>
      </c>
      <c r="O378" s="137" t="str">
        <f>'(B) FO'!BU378</f>
        <v>N</v>
      </c>
      <c r="P378" s="137" t="str">
        <f>'(B) FO'!BV378</f>
        <v>N</v>
      </c>
      <c r="R378" s="137" t="str">
        <f>'(B) FO'!BC378</f>
        <v>Y</v>
      </c>
      <c r="S378" s="137" t="str">
        <f>'(B) FO'!BD378</f>
        <v>N</v>
      </c>
      <c r="T378" s="137" t="str">
        <f>'(B) FO'!BE378</f>
        <v>N</v>
      </c>
      <c r="U378" s="137" t="str">
        <f>'(B) FO'!BF378</f>
        <v>N</v>
      </c>
      <c r="W378" s="137">
        <f>'(B) FO'!C378</f>
        <v>292.05</v>
      </c>
      <c r="X378" s="137">
        <f>'(B) FO'!X378</f>
        <v>293.8</v>
      </c>
      <c r="Y378" s="137">
        <f>'(B) FO'!AC378</f>
        <v>281.55</v>
      </c>
      <c r="Z378" s="137">
        <f>('(B) FO'!X378+'(B) FO'!AC378+'(B) FO'!C378)/3</f>
        <v>289.13333333333338</v>
      </c>
      <c r="AB378" s="137" t="str">
        <f>IF('(B) FO'!BN378&gt;MAX('(B) FO'!BO378:'(B) FO'!BR378),"Yes","")</f>
        <v>Yes</v>
      </c>
      <c r="AC378" s="137" t="str">
        <f>IF('(B) FO'!AH378&gt;MAX('(B) FO'!AI378:'(B) FO'!AL378),"Yes","")</f>
        <v/>
      </c>
      <c r="AE378" s="137" t="str">
        <f>IF('(B) FO'!BN378&gt;(AVERAGE('(B) FO'!BO378:'(B) FO'!BR378)*2),"Yes","")</f>
        <v/>
      </c>
      <c r="AF378" s="137" t="str">
        <f>IF('(B) FO'!AH378&gt;(AVERAGE('(B) FO'!AI378:'(B) FO'!AL378)*2),"Yes","")</f>
        <v/>
      </c>
      <c r="AH378" s="137" t="str">
        <f>IF('(B) FO'!C378&gt;MAX('(B) FO'!D378:'(B) FO'!G378),"Yes","")</f>
        <v>Yes</v>
      </c>
      <c r="AI378" s="137" t="str">
        <f>IF('(B) FO'!C378&lt;MIN('(B) FO'!D378:'(B) FO'!G378),"Yes","")</f>
        <v/>
      </c>
    </row>
    <row r="379" spans="1:35" x14ac:dyDescent="0.3">
      <c r="A379" s="137" t="str">
        <f>'FOD (ALL)'!B379</f>
        <v>TATACHEM</v>
      </c>
      <c r="B379" s="146">
        <f>'FOD (ALL)'!C379</f>
        <v>44007</v>
      </c>
      <c r="C379" s="137" t="str">
        <f>'(B) FO'!H379</f>
        <v>Y</v>
      </c>
      <c r="D379" s="137" t="str">
        <f>'(B) FO'!I379</f>
        <v>N</v>
      </c>
      <c r="E379" s="137" t="str">
        <f>'(B) FO'!J379</f>
        <v>Y</v>
      </c>
      <c r="F379" s="137" t="str">
        <f>'(B) FO'!K379</f>
        <v>Y</v>
      </c>
      <c r="H379" s="137" t="str">
        <f>'(B) FO'!AM379</f>
        <v>Y</v>
      </c>
      <c r="I379" s="137" t="str">
        <f>'(B) FO'!AN379</f>
        <v>N</v>
      </c>
      <c r="J379" s="137" t="str">
        <f>'(B) FO'!AO379</f>
        <v>Y</v>
      </c>
      <c r="K379" s="137" t="str">
        <f>'(B) FO'!AP379</f>
        <v>N</v>
      </c>
      <c r="M379" s="137" t="str">
        <f>'(B) FO'!BS379</f>
        <v>Y</v>
      </c>
      <c r="N379" s="137" t="str">
        <f>'(B) FO'!BT379</f>
        <v>N</v>
      </c>
      <c r="O379" s="137" t="str">
        <f>'(B) FO'!BU379</f>
        <v>Y</v>
      </c>
      <c r="P379" s="137" t="str">
        <f>'(B) FO'!BV379</f>
        <v>N</v>
      </c>
      <c r="R379" s="137" t="str">
        <f>'(B) FO'!BC379</f>
        <v>Y</v>
      </c>
      <c r="S379" s="137" t="str">
        <f>'(B) FO'!BD379</f>
        <v>N</v>
      </c>
      <c r="T379" s="137" t="str">
        <f>'(B) FO'!BE379</f>
        <v>Y</v>
      </c>
      <c r="U379" s="137" t="str">
        <f>'(B) FO'!BF379</f>
        <v>N</v>
      </c>
      <c r="W379" s="137">
        <f>'(B) FO'!C379</f>
        <v>281.89999999999998</v>
      </c>
      <c r="X379" s="137">
        <f>'(B) FO'!X379</f>
        <v>290</v>
      </c>
      <c r="Y379" s="137">
        <f>'(B) FO'!AC379</f>
        <v>280</v>
      </c>
      <c r="Z379" s="137">
        <f>('(B) FO'!X379+'(B) FO'!AC379+'(B) FO'!C379)/3</f>
        <v>283.96666666666664</v>
      </c>
      <c r="AB379" s="137" t="str">
        <f>IF('(B) FO'!BN379&gt;MAX('(B) FO'!BO379:'(B) FO'!BR379),"Yes","")</f>
        <v>Yes</v>
      </c>
      <c r="AC379" s="137" t="str">
        <f>IF('(B) FO'!AH379&gt;MAX('(B) FO'!AI379:'(B) FO'!AL379),"Yes","")</f>
        <v>Yes</v>
      </c>
      <c r="AE379" s="137" t="str">
        <f>IF('(B) FO'!BN379&gt;(AVERAGE('(B) FO'!BO379:'(B) FO'!BR379)*2),"Yes","")</f>
        <v>Yes</v>
      </c>
      <c r="AF379" s="137" t="str">
        <f>IF('(B) FO'!AH379&gt;(AVERAGE('(B) FO'!AI379:'(B) FO'!AL379)*2),"Yes","")</f>
        <v>Yes</v>
      </c>
      <c r="AH379" s="137" t="str">
        <f>IF('(B) FO'!C379&gt;MAX('(B) FO'!D379:'(B) FO'!G379),"Yes","")</f>
        <v>Yes</v>
      </c>
      <c r="AI379" s="137" t="str">
        <f>IF('(B) FO'!C379&lt;MIN('(B) FO'!D379:'(B) FO'!G379),"Yes","")</f>
        <v/>
      </c>
    </row>
    <row r="380" spans="1:35" x14ac:dyDescent="0.3">
      <c r="A380" s="137" t="str">
        <f>'FOD (ALL)'!B380</f>
        <v>TATACHEM</v>
      </c>
      <c r="B380" s="146">
        <f>'FOD (ALL)'!C380</f>
        <v>44042</v>
      </c>
      <c r="C380" s="137" t="str">
        <f>'(B) FO'!H380</f>
        <v>Y</v>
      </c>
      <c r="D380" s="137" t="str">
        <f>'(B) FO'!I380</f>
        <v>N</v>
      </c>
      <c r="E380" s="137" t="str">
        <f>'(B) FO'!J380</f>
        <v>Y</v>
      </c>
      <c r="F380" s="137" t="str">
        <f>'(B) FO'!K380</f>
        <v>Y</v>
      </c>
      <c r="H380" s="137" t="str">
        <f>'(B) FO'!AM380</f>
        <v>Y</v>
      </c>
      <c r="I380" s="137" t="str">
        <f>'(B) FO'!AN380</f>
        <v>Y</v>
      </c>
      <c r="J380" s="137" t="str">
        <f>'(B) FO'!AO380</f>
        <v>Y</v>
      </c>
      <c r="K380" s="137" t="str">
        <f>'(B) FO'!AP380</f>
        <v>Y</v>
      </c>
      <c r="M380" s="137" t="str">
        <f>'(B) FO'!BS380</f>
        <v>Y</v>
      </c>
      <c r="N380" s="137" t="str">
        <f>'(B) FO'!BT380</f>
        <v>Y</v>
      </c>
      <c r="O380" s="137" t="str">
        <f>'(B) FO'!BU380</f>
        <v>Y</v>
      </c>
      <c r="P380" s="137" t="str">
        <f>'(B) FO'!BV380</f>
        <v>Y</v>
      </c>
      <c r="R380" s="137" t="str">
        <f>'(B) FO'!BC380</f>
        <v>Y</v>
      </c>
      <c r="S380" s="137" t="str">
        <f>'(B) FO'!BD380</f>
        <v>Y</v>
      </c>
      <c r="T380" s="137" t="str">
        <f>'(B) FO'!BE380</f>
        <v>Y</v>
      </c>
      <c r="U380" s="137" t="str">
        <f>'(B) FO'!BF380</f>
        <v>Y</v>
      </c>
      <c r="W380" s="137">
        <f>'(B) FO'!C380</f>
        <v>297.39999999999998</v>
      </c>
      <c r="X380" s="137">
        <f>'(B) FO'!X380</f>
        <v>284</v>
      </c>
      <c r="Y380" s="137">
        <f>'(B) FO'!AC380</f>
        <v>278.89999999999998</v>
      </c>
      <c r="Z380" s="137">
        <f>('(B) FO'!X380+'(B) FO'!AC380+'(B) FO'!C380)/3</f>
        <v>286.76666666666665</v>
      </c>
      <c r="AB380" s="137" t="str">
        <f>IF('(B) FO'!BN380&gt;MAX('(B) FO'!BO380:'(B) FO'!BR380),"Yes","")</f>
        <v>Yes</v>
      </c>
      <c r="AC380" s="137" t="str">
        <f>IF('(B) FO'!AH380&gt;MAX('(B) FO'!AI380:'(B) FO'!AL380),"Yes","")</f>
        <v>Yes</v>
      </c>
      <c r="AE380" s="137" t="str">
        <f>IF('(B) FO'!BN380&gt;(AVERAGE('(B) FO'!BO380:'(B) FO'!BR380)*2),"Yes","")</f>
        <v>Yes</v>
      </c>
      <c r="AF380" s="137" t="str">
        <f>IF('(B) FO'!AH380&gt;(AVERAGE('(B) FO'!AI380:'(B) FO'!AL380)*2),"Yes","")</f>
        <v>Yes</v>
      </c>
      <c r="AH380" s="137" t="str">
        <f>IF('(B) FO'!C380&gt;MAX('(B) FO'!D380:'(B) FO'!G380),"Yes","")</f>
        <v>Yes</v>
      </c>
      <c r="AI380" s="137" t="str">
        <f>IF('(B) FO'!C380&lt;MIN('(B) FO'!D380:'(B) FO'!G380),"Yes","")</f>
        <v/>
      </c>
    </row>
    <row r="381" spans="1:35" x14ac:dyDescent="0.3">
      <c r="A381" s="137" t="str">
        <f>'FOD (ALL)'!B381</f>
        <v>TATACONSUM</v>
      </c>
      <c r="B381" s="146">
        <f>'FOD (ALL)'!C381</f>
        <v>43979</v>
      </c>
      <c r="C381" s="137" t="str">
        <f>'(B) FO'!H381</f>
        <v>Y</v>
      </c>
      <c r="D381" s="137" t="str">
        <f>'(B) FO'!I381</f>
        <v>N</v>
      </c>
      <c r="E381" s="137" t="str">
        <f>'(B) FO'!J381</f>
        <v>Y</v>
      </c>
      <c r="F381" s="137" t="str">
        <f>'(B) FO'!K381</f>
        <v>Y</v>
      </c>
      <c r="H381" s="137" t="str">
        <f>'(B) FO'!AM381</f>
        <v>N</v>
      </c>
      <c r="I381" s="137" t="str">
        <f>'(B) FO'!AN381</f>
        <v>N</v>
      </c>
      <c r="J381" s="137" t="str">
        <f>'(B) FO'!AO381</f>
        <v>N</v>
      </c>
      <c r="K381" s="137" t="str">
        <f>'(B) FO'!AP381</f>
        <v>N</v>
      </c>
      <c r="M381" s="137" t="str">
        <f>'(B) FO'!BS381</f>
        <v>Y</v>
      </c>
      <c r="N381" s="137" t="str">
        <f>'(B) FO'!BT381</f>
        <v>Y</v>
      </c>
      <c r="O381" s="137" t="str">
        <f>'(B) FO'!BU381</f>
        <v>N</v>
      </c>
      <c r="P381" s="137" t="str">
        <f>'(B) FO'!BV381</f>
        <v>N</v>
      </c>
      <c r="R381" s="137" t="str">
        <f>'(B) FO'!BC381</f>
        <v>Y</v>
      </c>
      <c r="S381" s="137" t="str">
        <f>'(B) FO'!BD381</f>
        <v>Y</v>
      </c>
      <c r="T381" s="137" t="str">
        <f>'(B) FO'!BE381</f>
        <v>N</v>
      </c>
      <c r="U381" s="137" t="str">
        <f>'(B) FO'!BF381</f>
        <v>N</v>
      </c>
      <c r="W381" s="137">
        <f>'(B) FO'!C381</f>
        <v>362.55</v>
      </c>
      <c r="X381" s="137">
        <f>'(B) FO'!X381</f>
        <v>365.8</v>
      </c>
      <c r="Y381" s="137">
        <f>'(B) FO'!AC381</f>
        <v>356.55</v>
      </c>
      <c r="Z381" s="137">
        <f>('(B) FO'!X381+'(B) FO'!AC381+'(B) FO'!C381)/3</f>
        <v>361.63333333333338</v>
      </c>
      <c r="AB381" s="137" t="str">
        <f>IF('(B) FO'!BN381&gt;MAX('(B) FO'!BO381:'(B) FO'!BR381),"Yes","")</f>
        <v/>
      </c>
      <c r="AC381" s="137" t="str">
        <f>IF('(B) FO'!AH381&gt;MAX('(B) FO'!AI381:'(B) FO'!AL381),"Yes","")</f>
        <v/>
      </c>
      <c r="AE381" s="137" t="str">
        <f>IF('(B) FO'!BN381&gt;(AVERAGE('(B) FO'!BO381:'(B) FO'!BR381)*2),"Yes","")</f>
        <v/>
      </c>
      <c r="AF381" s="137" t="str">
        <f>IF('(B) FO'!AH381&gt;(AVERAGE('(B) FO'!AI381:'(B) FO'!AL381)*2),"Yes","")</f>
        <v/>
      </c>
      <c r="AH381" s="137" t="str">
        <f>IF('(B) FO'!C381&gt;MAX('(B) FO'!D381:'(B) FO'!G381),"Yes","")</f>
        <v>Yes</v>
      </c>
      <c r="AI381" s="137" t="str">
        <f>IF('(B) FO'!C381&lt;MIN('(B) FO'!D381:'(B) FO'!G381),"Yes","")</f>
        <v/>
      </c>
    </row>
    <row r="382" spans="1:35" x14ac:dyDescent="0.3">
      <c r="A382" s="137" t="str">
        <f>'FOD (ALL)'!B382</f>
        <v>TATACONSUM</v>
      </c>
      <c r="B382" s="146">
        <f>'FOD (ALL)'!C382</f>
        <v>44007</v>
      </c>
      <c r="C382" s="137" t="str">
        <f>'(B) FO'!H382</f>
        <v>Y</v>
      </c>
      <c r="D382" s="137" t="str">
        <f>'(B) FO'!I382</f>
        <v>N</v>
      </c>
      <c r="E382" s="137" t="str">
        <f>'(B) FO'!J382</f>
        <v>Y</v>
      </c>
      <c r="F382" s="137" t="str">
        <f>'(B) FO'!K382</f>
        <v>Y</v>
      </c>
      <c r="H382" s="137" t="str">
        <f>'(B) FO'!AM382</f>
        <v>Y</v>
      </c>
      <c r="I382" s="137" t="str">
        <f>'(B) FO'!AN382</f>
        <v>Y</v>
      </c>
      <c r="J382" s="137" t="str">
        <f>'(B) FO'!AO382</f>
        <v>Y</v>
      </c>
      <c r="K382" s="137" t="str">
        <f>'(B) FO'!AP382</f>
        <v>Y</v>
      </c>
      <c r="M382" s="137" t="str">
        <f>'(B) FO'!BS382</f>
        <v>Y</v>
      </c>
      <c r="N382" s="137" t="str">
        <f>'(B) FO'!BT382</f>
        <v>N</v>
      </c>
      <c r="O382" s="137" t="str">
        <f>'(B) FO'!BU382</f>
        <v>Y</v>
      </c>
      <c r="P382" s="137" t="str">
        <f>'(B) FO'!BV382</f>
        <v>Y</v>
      </c>
      <c r="R382" s="137" t="str">
        <f>'(B) FO'!BC382</f>
        <v>Y</v>
      </c>
      <c r="S382" s="137" t="str">
        <f>'(B) FO'!BD382</f>
        <v>N</v>
      </c>
      <c r="T382" s="137" t="str">
        <f>'(B) FO'!BE382</f>
        <v>Y</v>
      </c>
      <c r="U382" s="137" t="str">
        <f>'(B) FO'!BF382</f>
        <v>Y</v>
      </c>
      <c r="W382" s="137">
        <f>'(B) FO'!C382</f>
        <v>358.4</v>
      </c>
      <c r="X382" s="137">
        <f>'(B) FO'!X382</f>
        <v>362</v>
      </c>
      <c r="Y382" s="137">
        <f>'(B) FO'!AC382</f>
        <v>353.05</v>
      </c>
      <c r="Z382" s="137">
        <f>('(B) FO'!X382+'(B) FO'!AC382+'(B) FO'!C382)/3</f>
        <v>357.81666666666661</v>
      </c>
      <c r="AB382" s="137" t="str">
        <f>IF('(B) FO'!BN382&gt;MAX('(B) FO'!BO382:'(B) FO'!BR382),"Yes","")</f>
        <v>Yes</v>
      </c>
      <c r="AC382" s="137" t="str">
        <f>IF('(B) FO'!AH382&gt;MAX('(B) FO'!AI382:'(B) FO'!AL382),"Yes","")</f>
        <v>Yes</v>
      </c>
      <c r="AE382" s="137" t="str">
        <f>IF('(B) FO'!BN382&gt;(AVERAGE('(B) FO'!BO382:'(B) FO'!BR382)*2),"Yes","")</f>
        <v>Yes</v>
      </c>
      <c r="AF382" s="137" t="str">
        <f>IF('(B) FO'!AH382&gt;(AVERAGE('(B) FO'!AI382:'(B) FO'!AL382)*2),"Yes","")</f>
        <v/>
      </c>
      <c r="AH382" s="137" t="str">
        <f>IF('(B) FO'!C382&gt;MAX('(B) FO'!D382:'(B) FO'!G382),"Yes","")</f>
        <v>Yes</v>
      </c>
      <c r="AI382" s="137" t="str">
        <f>IF('(B) FO'!C382&lt;MIN('(B) FO'!D382:'(B) FO'!G382),"Yes","")</f>
        <v/>
      </c>
    </row>
    <row r="383" spans="1:35" x14ac:dyDescent="0.3">
      <c r="A383" s="137" t="str">
        <f>'FOD (ALL)'!B383</f>
        <v>TATACONSUM</v>
      </c>
      <c r="B383" s="146">
        <f>'FOD (ALL)'!C383</f>
        <v>44042</v>
      </c>
      <c r="C383" s="137" t="str">
        <f>'(B) FO'!H383</f>
        <v>N</v>
      </c>
      <c r="D383" s="137" t="str">
        <f>'(B) FO'!I383</f>
        <v>N</v>
      </c>
      <c r="E383" s="137" t="str">
        <f>'(B) FO'!J383</f>
        <v>Y</v>
      </c>
      <c r="F383" s="137" t="str">
        <f>'(B) FO'!K383</f>
        <v>Y</v>
      </c>
      <c r="H383" s="137" t="str">
        <f>'(B) FO'!AM383</f>
        <v>Y</v>
      </c>
      <c r="I383" s="137" t="str">
        <f>'(B) FO'!AN383</f>
        <v>Y</v>
      </c>
      <c r="J383" s="137" t="str">
        <f>'(B) FO'!AO383</f>
        <v>N</v>
      </c>
      <c r="K383" s="137" t="str">
        <f>'(B) FO'!AP383</f>
        <v>Y</v>
      </c>
      <c r="M383" s="137" t="str">
        <f>'(B) FO'!BS383</f>
        <v>Y</v>
      </c>
      <c r="N383" s="137" t="str">
        <f>'(B) FO'!BT383</f>
        <v>N</v>
      </c>
      <c r="O383" s="137" t="str">
        <f>'(B) FO'!BU383</f>
        <v>Y</v>
      </c>
      <c r="P383" s="137" t="str">
        <f>'(B) FO'!BV383</f>
        <v>N</v>
      </c>
      <c r="R383" s="137" t="str">
        <f>'(B) FO'!BC383</f>
        <v>Y</v>
      </c>
      <c r="S383" s="137" t="str">
        <f>'(B) FO'!BD383</f>
        <v>N</v>
      </c>
      <c r="T383" s="137" t="str">
        <f>'(B) FO'!BE383</f>
        <v>Y</v>
      </c>
      <c r="U383" s="137" t="str">
        <f>'(B) FO'!BF383</f>
        <v>N</v>
      </c>
      <c r="W383" s="137">
        <f>'(B) FO'!C383</f>
        <v>359.2</v>
      </c>
      <c r="X383" s="137">
        <f>'(B) FO'!X383</f>
        <v>361.45</v>
      </c>
      <c r="Y383" s="137">
        <f>'(B) FO'!AC383</f>
        <v>359.1</v>
      </c>
      <c r="Z383" s="137">
        <f>('(B) FO'!X383+'(B) FO'!AC383+'(B) FO'!C383)/3</f>
        <v>359.91666666666669</v>
      </c>
      <c r="AB383" s="137" t="str">
        <f>IF('(B) FO'!BN383&gt;MAX('(B) FO'!BO383:'(B) FO'!BR383),"Yes","")</f>
        <v>Yes</v>
      </c>
      <c r="AC383" s="137" t="str">
        <f>IF('(B) FO'!AH383&gt;MAX('(B) FO'!AI383:'(B) FO'!AL383),"Yes","")</f>
        <v>Yes</v>
      </c>
      <c r="AE383" s="137" t="str">
        <f>IF('(B) FO'!BN383&gt;(AVERAGE('(B) FO'!BO383:'(B) FO'!BR383)*2),"Yes","")</f>
        <v>Yes</v>
      </c>
      <c r="AF383" s="137" t="str">
        <f>IF('(B) FO'!AH383&gt;(AVERAGE('(B) FO'!AI383:'(B) FO'!AL383)*2),"Yes","")</f>
        <v/>
      </c>
      <c r="AH383" s="137" t="str">
        <f>IF('(B) FO'!C383&gt;MAX('(B) FO'!D383:'(B) FO'!G383),"Yes","")</f>
        <v/>
      </c>
      <c r="AI383" s="137" t="str">
        <f>IF('(B) FO'!C383&lt;MIN('(B) FO'!D383:'(B) FO'!G383),"Yes","")</f>
        <v/>
      </c>
    </row>
    <row r="384" spans="1:35" x14ac:dyDescent="0.3">
      <c r="A384" s="137" t="str">
        <f>'FOD (ALL)'!B384</f>
        <v>TATAMOTORS</v>
      </c>
      <c r="B384" s="146">
        <f>'FOD (ALL)'!C384</f>
        <v>43979</v>
      </c>
      <c r="C384" s="137" t="str">
        <f>'(B) FO'!H384</f>
        <v>N</v>
      </c>
      <c r="D384" s="137" t="str">
        <f>'(B) FO'!I384</f>
        <v>Y</v>
      </c>
      <c r="E384" s="137" t="str">
        <f>'(B) FO'!J384</f>
        <v>Y</v>
      </c>
      <c r="F384" s="137" t="str">
        <f>'(B) FO'!K384</f>
        <v>Y</v>
      </c>
      <c r="H384" s="137" t="str">
        <f>'(B) FO'!AM384</f>
        <v>N</v>
      </c>
      <c r="I384" s="137" t="str">
        <f>'(B) FO'!AN384</f>
        <v>N</v>
      </c>
      <c r="J384" s="137" t="str">
        <f>'(B) FO'!AO384</f>
        <v>Y</v>
      </c>
      <c r="K384" s="137" t="str">
        <f>'(B) FO'!AP384</f>
        <v>N</v>
      </c>
      <c r="M384" s="137" t="str">
        <f>'(B) FO'!BS384</f>
        <v>Y</v>
      </c>
      <c r="N384" s="137" t="str">
        <f>'(B) FO'!BT384</f>
        <v>Y</v>
      </c>
      <c r="O384" s="137" t="str">
        <f>'(B) FO'!BU384</f>
        <v>N</v>
      </c>
      <c r="P384" s="137" t="str">
        <f>'(B) FO'!BV384</f>
        <v>Y</v>
      </c>
      <c r="R384" s="137" t="str">
        <f>'(B) FO'!BC384</f>
        <v>N</v>
      </c>
      <c r="S384" s="137" t="str">
        <f>'(B) FO'!BD384</f>
        <v>Y</v>
      </c>
      <c r="T384" s="137" t="str">
        <f>'(B) FO'!BE384</f>
        <v>N</v>
      </c>
      <c r="U384" s="137" t="str">
        <f>'(B) FO'!BF384</f>
        <v>Y</v>
      </c>
      <c r="W384" s="137">
        <f>'(B) FO'!C384</f>
        <v>82.8</v>
      </c>
      <c r="X384" s="137">
        <f>'(B) FO'!X384</f>
        <v>83.9</v>
      </c>
      <c r="Y384" s="137">
        <f>'(B) FO'!AC384</f>
        <v>81.599999999999994</v>
      </c>
      <c r="Z384" s="137">
        <f>('(B) FO'!X384+'(B) FO'!AC384+'(B) FO'!C384)/3</f>
        <v>82.766666666666666</v>
      </c>
      <c r="AB384" s="137" t="str">
        <f>IF('(B) FO'!BN384&gt;MAX('(B) FO'!BO384:'(B) FO'!BR384),"Yes","")</f>
        <v/>
      </c>
      <c r="AC384" s="137" t="str">
        <f>IF('(B) FO'!AH384&gt;MAX('(B) FO'!AI384:'(B) FO'!AL384),"Yes","")</f>
        <v/>
      </c>
      <c r="AE384" s="137" t="str">
        <f>IF('(B) FO'!BN384&gt;(AVERAGE('(B) FO'!BO384:'(B) FO'!BR384)*2),"Yes","")</f>
        <v/>
      </c>
      <c r="AF384" s="137" t="str">
        <f>IF('(B) FO'!AH384&gt;(AVERAGE('(B) FO'!AI384:'(B) FO'!AL384)*2),"Yes","")</f>
        <v/>
      </c>
      <c r="AH384" s="137" t="str">
        <f>IF('(B) FO'!C384&gt;MAX('(B) FO'!D384:'(B) FO'!G384),"Yes","")</f>
        <v/>
      </c>
      <c r="AI384" s="137" t="str">
        <f>IF('(B) FO'!C384&lt;MIN('(B) FO'!D384:'(B) FO'!G384),"Yes","")</f>
        <v/>
      </c>
    </row>
    <row r="385" spans="1:35" x14ac:dyDescent="0.3">
      <c r="A385" s="137" t="str">
        <f>'FOD (ALL)'!B385</f>
        <v>TATAMOTORS</v>
      </c>
      <c r="B385" s="146">
        <f>'FOD (ALL)'!C385</f>
        <v>44007</v>
      </c>
      <c r="C385" s="137" t="str">
        <f>'(B) FO'!H385</f>
        <v>N</v>
      </c>
      <c r="D385" s="137" t="str">
        <f>'(B) FO'!I385</f>
        <v>Y</v>
      </c>
      <c r="E385" s="137" t="str">
        <f>'(B) FO'!J385</f>
        <v>Y</v>
      </c>
      <c r="F385" s="137" t="str">
        <f>'(B) FO'!K385</f>
        <v>Y</v>
      </c>
      <c r="H385" s="137" t="str">
        <f>'(B) FO'!AM385</f>
        <v>Y</v>
      </c>
      <c r="I385" s="137" t="str">
        <f>'(B) FO'!AN385</f>
        <v>Y</v>
      </c>
      <c r="J385" s="137" t="str">
        <f>'(B) FO'!AO385</f>
        <v>Y</v>
      </c>
      <c r="K385" s="137" t="str">
        <f>'(B) FO'!AP385</f>
        <v>Y</v>
      </c>
      <c r="M385" s="137" t="str">
        <f>'(B) FO'!BS385</f>
        <v>Y</v>
      </c>
      <c r="N385" s="137" t="str">
        <f>'(B) FO'!BT385</f>
        <v>Y</v>
      </c>
      <c r="O385" s="137" t="str">
        <f>'(B) FO'!BU385</f>
        <v>N</v>
      </c>
      <c r="P385" s="137" t="str">
        <f>'(B) FO'!BV385</f>
        <v>Y</v>
      </c>
      <c r="R385" s="137" t="str">
        <f>'(B) FO'!BC385</f>
        <v>Y</v>
      </c>
      <c r="S385" s="137" t="str">
        <f>'(B) FO'!BD385</f>
        <v>Y</v>
      </c>
      <c r="T385" s="137" t="str">
        <f>'(B) FO'!BE385</f>
        <v>N</v>
      </c>
      <c r="U385" s="137" t="str">
        <f>'(B) FO'!BF385</f>
        <v>Y</v>
      </c>
      <c r="W385" s="137">
        <f>'(B) FO'!C385</f>
        <v>82.9</v>
      </c>
      <c r="X385" s="137">
        <f>'(B) FO'!X385</f>
        <v>84</v>
      </c>
      <c r="Y385" s="137">
        <f>'(B) FO'!AC385</f>
        <v>81.7</v>
      </c>
      <c r="Z385" s="137">
        <f>('(B) FO'!X385+'(B) FO'!AC385+'(B) FO'!C385)/3</f>
        <v>82.86666666666666</v>
      </c>
      <c r="AB385" s="137" t="str">
        <f>IF('(B) FO'!BN385&gt;MAX('(B) FO'!BO385:'(B) FO'!BR385),"Yes","")</f>
        <v>Yes</v>
      </c>
      <c r="AC385" s="137" t="str">
        <f>IF('(B) FO'!AH385&gt;MAX('(B) FO'!AI385:'(B) FO'!AL385),"Yes","")</f>
        <v>Yes</v>
      </c>
      <c r="AE385" s="137" t="str">
        <f>IF('(B) FO'!BN385&gt;(AVERAGE('(B) FO'!BO385:'(B) FO'!BR385)*2),"Yes","")</f>
        <v>Yes</v>
      </c>
      <c r="AF385" s="137" t="str">
        <f>IF('(B) FO'!AH385&gt;(AVERAGE('(B) FO'!AI385:'(B) FO'!AL385)*2),"Yes","")</f>
        <v>Yes</v>
      </c>
      <c r="AH385" s="137" t="str">
        <f>IF('(B) FO'!C385&gt;MAX('(B) FO'!D385:'(B) FO'!G385),"Yes","")</f>
        <v/>
      </c>
      <c r="AI385" s="137" t="str">
        <f>IF('(B) FO'!C385&lt;MIN('(B) FO'!D385:'(B) FO'!G385),"Yes","")</f>
        <v/>
      </c>
    </row>
    <row r="386" spans="1:35" x14ac:dyDescent="0.3">
      <c r="A386" s="137" t="str">
        <f>'FOD (ALL)'!B386</f>
        <v>TATAMOTORS</v>
      </c>
      <c r="B386" s="146">
        <f>'FOD (ALL)'!C386</f>
        <v>44042</v>
      </c>
      <c r="C386" s="137" t="str">
        <f>'(B) FO'!H386</f>
        <v>N</v>
      </c>
      <c r="D386" s="137" t="str">
        <f>'(B) FO'!I386</f>
        <v>Y</v>
      </c>
      <c r="E386" s="137" t="str">
        <f>'(B) FO'!J386</f>
        <v>Y</v>
      </c>
      <c r="F386" s="137" t="str">
        <f>'(B) FO'!K386</f>
        <v>Y</v>
      </c>
      <c r="H386" s="137" t="str">
        <f>'(B) FO'!AM386</f>
        <v>Y</v>
      </c>
      <c r="I386" s="137" t="str">
        <f>'(B) FO'!AN386</f>
        <v>Y</v>
      </c>
      <c r="J386" s="137" t="str">
        <f>'(B) FO'!AO386</f>
        <v>Y</v>
      </c>
      <c r="K386" s="137" t="str">
        <f>'(B) FO'!AP386</f>
        <v>N</v>
      </c>
      <c r="M386" s="137" t="str">
        <f>'(B) FO'!BS386</f>
        <v>Y</v>
      </c>
      <c r="N386" s="137" t="str">
        <f>'(B) FO'!BT386</f>
        <v>Y</v>
      </c>
      <c r="O386" s="137" t="str">
        <f>'(B) FO'!BU386</f>
        <v>N</v>
      </c>
      <c r="P386" s="137" t="str">
        <f>'(B) FO'!BV386</f>
        <v>Y</v>
      </c>
      <c r="R386" s="137" t="str">
        <f>'(B) FO'!BC386</f>
        <v>Y</v>
      </c>
      <c r="S386" s="137" t="str">
        <f>'(B) FO'!BD386</f>
        <v>Y</v>
      </c>
      <c r="T386" s="137" t="str">
        <f>'(B) FO'!BE386</f>
        <v>N</v>
      </c>
      <c r="U386" s="137" t="str">
        <f>'(B) FO'!BF386</f>
        <v>Y</v>
      </c>
      <c r="W386" s="137">
        <f>'(B) FO'!C386</f>
        <v>83.15</v>
      </c>
      <c r="X386" s="137">
        <f>'(B) FO'!X386</f>
        <v>83.7</v>
      </c>
      <c r="Y386" s="137">
        <f>'(B) FO'!AC386</f>
        <v>82.05</v>
      </c>
      <c r="Z386" s="137">
        <f>('(B) FO'!X386+'(B) FO'!AC386+'(B) FO'!C386)/3</f>
        <v>82.966666666666669</v>
      </c>
      <c r="AB386" s="137" t="str">
        <f>IF('(B) FO'!BN386&gt;MAX('(B) FO'!BO386:'(B) FO'!BR386),"Yes","")</f>
        <v>Yes</v>
      </c>
      <c r="AC386" s="137" t="str">
        <f>IF('(B) FO'!AH386&gt;MAX('(B) FO'!AI386:'(B) FO'!AL386),"Yes","")</f>
        <v>Yes</v>
      </c>
      <c r="AE386" s="137" t="str">
        <f>IF('(B) FO'!BN386&gt;(AVERAGE('(B) FO'!BO386:'(B) FO'!BR386)*2),"Yes","")</f>
        <v>Yes</v>
      </c>
      <c r="AF386" s="137" t="str">
        <f>IF('(B) FO'!AH386&gt;(AVERAGE('(B) FO'!AI386:'(B) FO'!AL386)*2),"Yes","")</f>
        <v/>
      </c>
      <c r="AH386" s="137" t="str">
        <f>IF('(B) FO'!C386&gt;MAX('(B) FO'!D386:'(B) FO'!G386),"Yes","")</f>
        <v/>
      </c>
      <c r="AI386" s="137" t="str">
        <f>IF('(B) FO'!C386&lt;MIN('(B) FO'!D386:'(B) FO'!G386),"Yes","")</f>
        <v/>
      </c>
    </row>
    <row r="387" spans="1:35" x14ac:dyDescent="0.3">
      <c r="A387" s="137" t="str">
        <f>'FOD (ALL)'!B387</f>
        <v>TATAPOWER</v>
      </c>
      <c r="B387" s="146">
        <f>'FOD (ALL)'!C387</f>
        <v>43979</v>
      </c>
      <c r="C387" s="137" t="str">
        <f>'(B) FO'!H387</f>
        <v>Y</v>
      </c>
      <c r="D387" s="137" t="str">
        <f>'(B) FO'!I387</f>
        <v>N</v>
      </c>
      <c r="E387" s="137" t="str">
        <f>'(B) FO'!J387</f>
        <v>Y</v>
      </c>
      <c r="F387" s="137" t="str">
        <f>'(B) FO'!K387</f>
        <v>Y</v>
      </c>
      <c r="H387" s="137" t="str">
        <f>'(B) FO'!AM387</f>
        <v>N</v>
      </c>
      <c r="I387" s="137" t="str">
        <f>'(B) FO'!AN387</f>
        <v>N</v>
      </c>
      <c r="J387" s="137" t="str">
        <f>'(B) FO'!AO387</f>
        <v>Y</v>
      </c>
      <c r="K387" s="137" t="str">
        <f>'(B) FO'!AP387</f>
        <v>Y</v>
      </c>
      <c r="M387" s="137" t="str">
        <f>'(B) FO'!BS387</f>
        <v>Y</v>
      </c>
      <c r="N387" s="137" t="str">
        <f>'(B) FO'!BT387</f>
        <v>N</v>
      </c>
      <c r="O387" s="137" t="str">
        <f>'(B) FO'!BU387</f>
        <v>Y</v>
      </c>
      <c r="P387" s="137" t="str">
        <f>'(B) FO'!BV387</f>
        <v>Y</v>
      </c>
      <c r="R387" s="137" t="str">
        <f>'(B) FO'!BC387</f>
        <v>Y</v>
      </c>
      <c r="S387" s="137" t="str">
        <f>'(B) FO'!BD387</f>
        <v>N</v>
      </c>
      <c r="T387" s="137" t="str">
        <f>'(B) FO'!BE387</f>
        <v>Y</v>
      </c>
      <c r="U387" s="137" t="str">
        <f>'(B) FO'!BF387</f>
        <v>Y</v>
      </c>
      <c r="W387" s="137">
        <f>'(B) FO'!C387</f>
        <v>33.299999999999997</v>
      </c>
      <c r="X387" s="137">
        <f>'(B) FO'!X387</f>
        <v>33.549999999999997</v>
      </c>
      <c r="Y387" s="137">
        <f>'(B) FO'!AC387</f>
        <v>31.4</v>
      </c>
      <c r="Z387" s="137">
        <f>('(B) FO'!X387+'(B) FO'!AC387+'(B) FO'!C387)/3</f>
        <v>32.749999999999993</v>
      </c>
      <c r="AB387" s="137" t="str">
        <f>IF('(B) FO'!BN387&gt;MAX('(B) FO'!BO387:'(B) FO'!BR387),"Yes","")</f>
        <v/>
      </c>
      <c r="AC387" s="137" t="str">
        <f>IF('(B) FO'!AH387&gt;MAX('(B) FO'!AI387:'(B) FO'!AL387),"Yes","")</f>
        <v/>
      </c>
      <c r="AE387" s="137" t="str">
        <f>IF('(B) FO'!BN387&gt;(AVERAGE('(B) FO'!BO387:'(B) FO'!BR387)*2),"Yes","")</f>
        <v/>
      </c>
      <c r="AF387" s="137" t="str">
        <f>IF('(B) FO'!AH387&gt;(AVERAGE('(B) FO'!AI387:'(B) FO'!AL387)*2),"Yes","")</f>
        <v/>
      </c>
      <c r="AH387" s="137" t="str">
        <f>IF('(B) FO'!C387&gt;MAX('(B) FO'!D387:'(B) FO'!G387),"Yes","")</f>
        <v>Yes</v>
      </c>
      <c r="AI387" s="137" t="str">
        <f>IF('(B) FO'!C387&lt;MIN('(B) FO'!D387:'(B) FO'!G387),"Yes","")</f>
        <v/>
      </c>
    </row>
    <row r="388" spans="1:35" x14ac:dyDescent="0.3">
      <c r="A388" s="137" t="str">
        <f>'FOD (ALL)'!B388</f>
        <v>TATAPOWER</v>
      </c>
      <c r="B388" s="146">
        <f>'FOD (ALL)'!C388</f>
        <v>44007</v>
      </c>
      <c r="C388" s="137" t="str">
        <f>'(B) FO'!H388</f>
        <v>Y</v>
      </c>
      <c r="D388" s="137" t="str">
        <f>'(B) FO'!I388</f>
        <v>N</v>
      </c>
      <c r="E388" s="137" t="str">
        <f>'(B) FO'!J388</f>
        <v>Y</v>
      </c>
      <c r="F388" s="137" t="str">
        <f>'(B) FO'!K388</f>
        <v>Y</v>
      </c>
      <c r="H388" s="137" t="str">
        <f>'(B) FO'!AM388</f>
        <v>Y</v>
      </c>
      <c r="I388" s="137" t="str">
        <f>'(B) FO'!AN388</f>
        <v>Y</v>
      </c>
      <c r="J388" s="137" t="str">
        <f>'(B) FO'!AO388</f>
        <v>Y</v>
      </c>
      <c r="K388" s="137" t="str">
        <f>'(B) FO'!AP388</f>
        <v>Y</v>
      </c>
      <c r="M388" s="137" t="str">
        <f>'(B) FO'!BS388</f>
        <v>Y</v>
      </c>
      <c r="N388" s="137" t="str">
        <f>'(B) FO'!BT388</f>
        <v>N</v>
      </c>
      <c r="O388" s="137" t="str">
        <f>'(B) FO'!BU388</f>
        <v>Y</v>
      </c>
      <c r="P388" s="137" t="str">
        <f>'(B) FO'!BV388</f>
        <v>Y</v>
      </c>
      <c r="R388" s="137" t="str">
        <f>'(B) FO'!BC388</f>
        <v>Y</v>
      </c>
      <c r="S388" s="137" t="str">
        <f>'(B) FO'!BD388</f>
        <v>N</v>
      </c>
      <c r="T388" s="137" t="str">
        <f>'(B) FO'!BE388</f>
        <v>Y</v>
      </c>
      <c r="U388" s="137" t="str">
        <f>'(B) FO'!BF388</f>
        <v>Y</v>
      </c>
      <c r="W388" s="137">
        <f>'(B) FO'!C388</f>
        <v>32.9</v>
      </c>
      <c r="X388" s="137">
        <f>'(B) FO'!X388</f>
        <v>33.15</v>
      </c>
      <c r="Y388" s="137">
        <f>'(B) FO'!AC388</f>
        <v>31.1</v>
      </c>
      <c r="Z388" s="137">
        <f>('(B) FO'!X388+'(B) FO'!AC388+'(B) FO'!C388)/3</f>
        <v>32.383333333333333</v>
      </c>
      <c r="AB388" s="137" t="str">
        <f>IF('(B) FO'!BN388&gt;MAX('(B) FO'!BO388:'(B) FO'!BR388),"Yes","")</f>
        <v>Yes</v>
      </c>
      <c r="AC388" s="137" t="str">
        <f>IF('(B) FO'!AH388&gt;MAX('(B) FO'!AI388:'(B) FO'!AL388),"Yes","")</f>
        <v>Yes</v>
      </c>
      <c r="AE388" s="137" t="str">
        <f>IF('(B) FO'!BN388&gt;(AVERAGE('(B) FO'!BO388:'(B) FO'!BR388)*2),"Yes","")</f>
        <v>Yes</v>
      </c>
      <c r="AF388" s="137" t="str">
        <f>IF('(B) FO'!AH388&gt;(AVERAGE('(B) FO'!AI388:'(B) FO'!AL388)*2),"Yes","")</f>
        <v>Yes</v>
      </c>
      <c r="AH388" s="137" t="str">
        <f>IF('(B) FO'!C388&gt;MAX('(B) FO'!D388:'(B) FO'!G388),"Yes","")</f>
        <v/>
      </c>
      <c r="AI388" s="137" t="str">
        <f>IF('(B) FO'!C388&lt;MIN('(B) FO'!D388:'(B) FO'!G388),"Yes","")</f>
        <v/>
      </c>
    </row>
    <row r="389" spans="1:35" x14ac:dyDescent="0.3">
      <c r="A389" s="137" t="str">
        <f>'FOD (ALL)'!B389</f>
        <v>TATAPOWER</v>
      </c>
      <c r="B389" s="146">
        <f>'FOD (ALL)'!C389</f>
        <v>44042</v>
      </c>
      <c r="C389" s="137" t="str">
        <f>'(B) FO'!H389</f>
        <v>Y</v>
      </c>
      <c r="D389" s="137" t="str">
        <f>'(B) FO'!I389</f>
        <v>N</v>
      </c>
      <c r="E389" s="137" t="str">
        <f>'(B) FO'!J389</f>
        <v>N</v>
      </c>
      <c r="F389" s="137" t="str">
        <f>'(B) FO'!K389</f>
        <v>Y</v>
      </c>
      <c r="H389" s="137" t="str">
        <f>'(B) FO'!AM389</f>
        <v>Y</v>
      </c>
      <c r="I389" s="137" t="str">
        <f>'(B) FO'!AN389</f>
        <v>Y</v>
      </c>
      <c r="J389" s="137" t="str">
        <f>'(B) FO'!AO389</f>
        <v>Y</v>
      </c>
      <c r="K389" s="137" t="str">
        <f>'(B) FO'!AP389</f>
        <v>Y</v>
      </c>
      <c r="M389" s="137" t="str">
        <f>'(B) FO'!BS389</f>
        <v>N</v>
      </c>
      <c r="N389" s="137" t="str">
        <f>'(B) FO'!BT389</f>
        <v>N</v>
      </c>
      <c r="O389" s="137" t="str">
        <f>'(B) FO'!BU389</f>
        <v>Y</v>
      </c>
      <c r="P389" s="137" t="str">
        <f>'(B) FO'!BV389</f>
        <v>N</v>
      </c>
      <c r="R389" s="137" t="str">
        <f>'(B) FO'!BC389</f>
        <v>N</v>
      </c>
      <c r="S389" s="137" t="str">
        <f>'(B) FO'!BD389</f>
        <v>N</v>
      </c>
      <c r="T389" s="137" t="str">
        <f>'(B) FO'!BE389</f>
        <v>Y</v>
      </c>
      <c r="U389" s="137" t="str">
        <f>'(B) FO'!BF389</f>
        <v>N</v>
      </c>
      <c r="W389" s="137">
        <f>'(B) FO'!C389</f>
        <v>31.9</v>
      </c>
      <c r="X389" s="137">
        <f>'(B) FO'!X389</f>
        <v>31.9</v>
      </c>
      <c r="Y389" s="137">
        <f>'(B) FO'!AC389</f>
        <v>30.7</v>
      </c>
      <c r="Z389" s="137">
        <f>('(B) FO'!X389+'(B) FO'!AC389+'(B) FO'!C389)/3</f>
        <v>31.5</v>
      </c>
      <c r="AB389" s="137" t="str">
        <f>IF('(B) FO'!BN389&gt;MAX('(B) FO'!BO389:'(B) FO'!BR389),"Yes","")</f>
        <v/>
      </c>
      <c r="AC389" s="137" t="str">
        <f>IF('(B) FO'!AH389&gt;MAX('(B) FO'!AI389:'(B) FO'!AL389),"Yes","")</f>
        <v>Yes</v>
      </c>
      <c r="AE389" s="137" t="str">
        <f>IF('(B) FO'!BN389&gt;(AVERAGE('(B) FO'!BO389:'(B) FO'!BR389)*2),"Yes","")</f>
        <v/>
      </c>
      <c r="AF389" s="137" t="str">
        <f>IF('(B) FO'!AH389&gt;(AVERAGE('(B) FO'!AI389:'(B) FO'!AL389)*2),"Yes","")</f>
        <v/>
      </c>
      <c r="AH389" s="137" t="str">
        <f>IF('(B) FO'!C389&gt;MAX('(B) FO'!D389:'(B) FO'!G389),"Yes","")</f>
        <v/>
      </c>
      <c r="AI389" s="137" t="str">
        <f>IF('(B) FO'!C389&lt;MIN('(B) FO'!D389:'(B) FO'!G389),"Yes","")</f>
        <v/>
      </c>
    </row>
    <row r="390" spans="1:35" x14ac:dyDescent="0.3">
      <c r="A390" s="137" t="str">
        <f>'FOD (ALL)'!B390</f>
        <v>TATASTEEL</v>
      </c>
      <c r="B390" s="146">
        <f>'FOD (ALL)'!C390</f>
        <v>43979</v>
      </c>
      <c r="C390" s="137" t="str">
        <f>'(B) FO'!H390</f>
        <v>N</v>
      </c>
      <c r="D390" s="137" t="str">
        <f>'(B) FO'!I390</f>
        <v>Y</v>
      </c>
      <c r="E390" s="137" t="str">
        <f>'(B) FO'!J390</f>
        <v>Y</v>
      </c>
      <c r="F390" s="137" t="str">
        <f>'(B) FO'!K390</f>
        <v>Y</v>
      </c>
      <c r="H390" s="137" t="str">
        <f>'(B) FO'!AM390</f>
        <v>N</v>
      </c>
      <c r="I390" s="137" t="str">
        <f>'(B) FO'!AN390</f>
        <v>Y</v>
      </c>
      <c r="J390" s="137" t="str">
        <f>'(B) FO'!AO390</f>
        <v>Y</v>
      </c>
      <c r="K390" s="137" t="str">
        <f>'(B) FO'!AP390</f>
        <v>N</v>
      </c>
      <c r="M390" s="137" t="str">
        <f>'(B) FO'!BS390</f>
        <v>N</v>
      </c>
      <c r="N390" s="137" t="str">
        <f>'(B) FO'!BT390</f>
        <v>N</v>
      </c>
      <c r="O390" s="137" t="str">
        <f>'(B) FO'!BU390</f>
        <v>N</v>
      </c>
      <c r="P390" s="137" t="str">
        <f>'(B) FO'!BV390</f>
        <v>Y</v>
      </c>
      <c r="R390" s="137" t="str">
        <f>'(B) FO'!BC390</f>
        <v>N</v>
      </c>
      <c r="S390" s="137" t="str">
        <f>'(B) FO'!BD390</f>
        <v>N</v>
      </c>
      <c r="T390" s="137" t="str">
        <f>'(B) FO'!BE390</f>
        <v>N</v>
      </c>
      <c r="U390" s="137" t="str">
        <f>'(B) FO'!BF390</f>
        <v>Y</v>
      </c>
      <c r="W390" s="137">
        <f>'(B) FO'!C390</f>
        <v>273.85000000000002</v>
      </c>
      <c r="X390" s="137">
        <f>'(B) FO'!X390</f>
        <v>279.75</v>
      </c>
      <c r="Y390" s="137">
        <f>'(B) FO'!AC390</f>
        <v>272.39999999999998</v>
      </c>
      <c r="Z390" s="137">
        <f>('(B) FO'!X390+'(B) FO'!AC390+'(B) FO'!C390)/3</f>
        <v>275.33333333333331</v>
      </c>
      <c r="AB390" s="137" t="str">
        <f>IF('(B) FO'!BN390&gt;MAX('(B) FO'!BO390:'(B) FO'!BR390),"Yes","")</f>
        <v/>
      </c>
      <c r="AC390" s="137" t="str">
        <f>IF('(B) FO'!AH390&gt;MAX('(B) FO'!AI390:'(B) FO'!AL390),"Yes","")</f>
        <v/>
      </c>
      <c r="AE390" s="137" t="str">
        <f>IF('(B) FO'!BN390&gt;(AVERAGE('(B) FO'!BO390:'(B) FO'!BR390)*2),"Yes","")</f>
        <v/>
      </c>
      <c r="AF390" s="137" t="str">
        <f>IF('(B) FO'!AH390&gt;(AVERAGE('(B) FO'!AI390:'(B) FO'!AL390)*2),"Yes","")</f>
        <v/>
      </c>
      <c r="AH390" s="137" t="str">
        <f>IF('(B) FO'!C390&gt;MAX('(B) FO'!D390:'(B) FO'!G390),"Yes","")</f>
        <v/>
      </c>
      <c r="AI390" s="137" t="str">
        <f>IF('(B) FO'!C390&lt;MIN('(B) FO'!D390:'(B) FO'!G390),"Yes","")</f>
        <v/>
      </c>
    </row>
    <row r="391" spans="1:35" x14ac:dyDescent="0.3">
      <c r="A391" s="137" t="str">
        <f>'FOD (ALL)'!B391</f>
        <v>TATASTEEL</v>
      </c>
      <c r="B391" s="146">
        <f>'FOD (ALL)'!C391</f>
        <v>44007</v>
      </c>
      <c r="C391" s="137" t="str">
        <f>'(B) FO'!H391</f>
        <v>N</v>
      </c>
      <c r="D391" s="137" t="str">
        <f>'(B) FO'!I391</f>
        <v>Y</v>
      </c>
      <c r="E391" s="137" t="str">
        <f>'(B) FO'!J391</f>
        <v>Y</v>
      </c>
      <c r="F391" s="137" t="str">
        <f>'(B) FO'!K391</f>
        <v>Y</v>
      </c>
      <c r="H391" s="137" t="str">
        <f>'(B) FO'!AM391</f>
        <v>Y</v>
      </c>
      <c r="I391" s="137" t="str">
        <f>'(B) FO'!AN391</f>
        <v>Y</v>
      </c>
      <c r="J391" s="137" t="str">
        <f>'(B) FO'!AO391</f>
        <v>Y</v>
      </c>
      <c r="K391" s="137" t="str">
        <f>'(B) FO'!AP391</f>
        <v>Y</v>
      </c>
      <c r="M391" s="137" t="str">
        <f>'(B) FO'!BS391</f>
        <v>Y</v>
      </c>
      <c r="N391" s="137" t="str">
        <f>'(B) FO'!BT391</f>
        <v>Y</v>
      </c>
      <c r="O391" s="137" t="str">
        <f>'(B) FO'!BU391</f>
        <v>N</v>
      </c>
      <c r="P391" s="137" t="str">
        <f>'(B) FO'!BV391</f>
        <v>Y</v>
      </c>
      <c r="R391" s="137" t="str">
        <f>'(B) FO'!BC391</f>
        <v>Y</v>
      </c>
      <c r="S391" s="137" t="str">
        <f>'(B) FO'!BD391</f>
        <v>Y</v>
      </c>
      <c r="T391" s="137" t="str">
        <f>'(B) FO'!BE391</f>
        <v>N</v>
      </c>
      <c r="U391" s="137" t="str">
        <f>'(B) FO'!BF391</f>
        <v>Y</v>
      </c>
      <c r="W391" s="137">
        <f>'(B) FO'!C391</f>
        <v>273.2</v>
      </c>
      <c r="X391" s="137">
        <f>'(B) FO'!X391</f>
        <v>279.25</v>
      </c>
      <c r="Y391" s="137">
        <f>'(B) FO'!AC391</f>
        <v>271.85000000000002</v>
      </c>
      <c r="Z391" s="137">
        <f>('(B) FO'!X391+'(B) FO'!AC391+'(B) FO'!C391)/3</f>
        <v>274.76666666666665</v>
      </c>
      <c r="AB391" s="137" t="str">
        <f>IF('(B) FO'!BN391&gt;MAX('(B) FO'!BO391:'(B) FO'!BR391),"Yes","")</f>
        <v>Yes</v>
      </c>
      <c r="AC391" s="137" t="str">
        <f>IF('(B) FO'!AH391&gt;MAX('(B) FO'!AI391:'(B) FO'!AL391),"Yes","")</f>
        <v>Yes</v>
      </c>
      <c r="AE391" s="137" t="str">
        <f>IF('(B) FO'!BN391&gt;(AVERAGE('(B) FO'!BO391:'(B) FO'!BR391)*2),"Yes","")</f>
        <v/>
      </c>
      <c r="AF391" s="137" t="str">
        <f>IF('(B) FO'!AH391&gt;(AVERAGE('(B) FO'!AI391:'(B) FO'!AL391)*2),"Yes","")</f>
        <v/>
      </c>
      <c r="AH391" s="137" t="str">
        <f>IF('(B) FO'!C391&gt;MAX('(B) FO'!D391:'(B) FO'!G391),"Yes","")</f>
        <v/>
      </c>
      <c r="AI391" s="137" t="str">
        <f>IF('(B) FO'!C391&lt;MIN('(B) FO'!D391:'(B) FO'!G391),"Yes","")</f>
        <v/>
      </c>
    </row>
    <row r="392" spans="1:35" x14ac:dyDescent="0.3">
      <c r="A392" s="137" t="str">
        <f>'FOD (ALL)'!B392</f>
        <v>TATASTEEL</v>
      </c>
      <c r="B392" s="146">
        <f>'FOD (ALL)'!C392</f>
        <v>44042</v>
      </c>
      <c r="C392" s="137" t="str">
        <f>'(B) FO'!H392</f>
        <v>N</v>
      </c>
      <c r="D392" s="137" t="str">
        <f>'(B) FO'!I392</f>
        <v>Y</v>
      </c>
      <c r="E392" s="137" t="str">
        <f>'(B) FO'!J392</f>
        <v>Y</v>
      </c>
      <c r="F392" s="137" t="str">
        <f>'(B) FO'!K392</f>
        <v>Y</v>
      </c>
      <c r="H392" s="137" t="str">
        <f>'(B) FO'!AM392</f>
        <v>Y</v>
      </c>
      <c r="I392" s="137" t="str">
        <f>'(B) FO'!AN392</f>
        <v>Y</v>
      </c>
      <c r="J392" s="137" t="str">
        <f>'(B) FO'!AO392</f>
        <v>N</v>
      </c>
      <c r="K392" s="137" t="str">
        <f>'(B) FO'!AP392</f>
        <v>N</v>
      </c>
      <c r="M392" s="137" t="str">
        <f>'(B) FO'!BS392</f>
        <v>Y</v>
      </c>
      <c r="N392" s="137" t="str">
        <f>'(B) FO'!BT392</f>
        <v>N</v>
      </c>
      <c r="O392" s="137" t="str">
        <f>'(B) FO'!BU392</f>
        <v>N</v>
      </c>
      <c r="P392" s="137" t="str">
        <f>'(B) FO'!BV392</f>
        <v>Y</v>
      </c>
      <c r="R392" s="137" t="str">
        <f>'(B) FO'!BC392</f>
        <v>Y</v>
      </c>
      <c r="S392" s="137" t="str">
        <f>'(B) FO'!BD392</f>
        <v>N</v>
      </c>
      <c r="T392" s="137" t="str">
        <f>'(B) FO'!BE392</f>
        <v>N</v>
      </c>
      <c r="U392" s="137" t="str">
        <f>'(B) FO'!BF392</f>
        <v>Y</v>
      </c>
      <c r="W392" s="137">
        <f>'(B) FO'!C392</f>
        <v>269.64999999999998</v>
      </c>
      <c r="X392" s="137">
        <f>'(B) FO'!X392</f>
        <v>276</v>
      </c>
      <c r="Y392" s="137">
        <f>'(B) FO'!AC392</f>
        <v>267.64999999999998</v>
      </c>
      <c r="Z392" s="137">
        <f>('(B) FO'!X392+'(B) FO'!AC392+'(B) FO'!C392)/3</f>
        <v>271.09999999999997</v>
      </c>
      <c r="AB392" s="137" t="str">
        <f>IF('(B) FO'!BN392&gt;MAX('(B) FO'!BO392:'(B) FO'!BR392),"Yes","")</f>
        <v>Yes</v>
      </c>
      <c r="AC392" s="137" t="str">
        <f>IF('(B) FO'!AH392&gt;MAX('(B) FO'!AI392:'(B) FO'!AL392),"Yes","")</f>
        <v>Yes</v>
      </c>
      <c r="AE392" s="137" t="str">
        <f>IF('(B) FO'!BN392&gt;(AVERAGE('(B) FO'!BO392:'(B) FO'!BR392)*2),"Yes","")</f>
        <v>Yes</v>
      </c>
      <c r="AF392" s="137" t="str">
        <f>IF('(B) FO'!AH392&gt;(AVERAGE('(B) FO'!AI392:'(B) FO'!AL392)*2),"Yes","")</f>
        <v/>
      </c>
      <c r="AH392" s="137" t="str">
        <f>IF('(B) FO'!C392&gt;MAX('(B) FO'!D392:'(B) FO'!G392),"Yes","")</f>
        <v/>
      </c>
      <c r="AI392" s="137" t="str">
        <f>IF('(B) FO'!C392&lt;MIN('(B) FO'!D392:'(B) FO'!G392),"Yes","")</f>
        <v/>
      </c>
    </row>
    <row r="393" spans="1:35" x14ac:dyDescent="0.3">
      <c r="A393" s="137" t="str">
        <f>'FOD (ALL)'!B393</f>
        <v>TCS</v>
      </c>
      <c r="B393" s="146">
        <f>'FOD (ALL)'!C393</f>
        <v>43979</v>
      </c>
      <c r="C393" s="137" t="str">
        <f>'(B) FO'!H393</f>
        <v>Y</v>
      </c>
      <c r="D393" s="137" t="str">
        <f>'(B) FO'!I393</f>
        <v>Y</v>
      </c>
      <c r="E393" s="137" t="str">
        <f>'(B) FO'!J393</f>
        <v>N</v>
      </c>
      <c r="F393" s="137" t="str">
        <f>'(B) FO'!K393</f>
        <v>Y</v>
      </c>
      <c r="H393" s="137" t="str">
        <f>'(B) FO'!AM393</f>
        <v>N</v>
      </c>
      <c r="I393" s="137" t="str">
        <f>'(B) FO'!AN393</f>
        <v>N</v>
      </c>
      <c r="J393" s="137" t="str">
        <f>'(B) FO'!AO393</f>
        <v>N</v>
      </c>
      <c r="K393" s="137" t="str">
        <f>'(B) FO'!AP393</f>
        <v>Y</v>
      </c>
      <c r="M393" s="137" t="str">
        <f>'(B) FO'!BS393</f>
        <v>Y</v>
      </c>
      <c r="N393" s="137" t="str">
        <f>'(B) FO'!BT393</f>
        <v>Y</v>
      </c>
      <c r="O393" s="137" t="str">
        <f>'(B) FO'!BU393</f>
        <v>Y</v>
      </c>
      <c r="P393" s="137" t="str">
        <f>'(B) FO'!BV393</f>
        <v>N</v>
      </c>
      <c r="R393" s="137" t="str">
        <f>'(B) FO'!BC393</f>
        <v>Y</v>
      </c>
      <c r="S393" s="137" t="str">
        <f>'(B) FO'!BD393</f>
        <v>Y</v>
      </c>
      <c r="T393" s="137" t="str">
        <f>'(B) FO'!BE393</f>
        <v>Y</v>
      </c>
      <c r="U393" s="137" t="str">
        <f>'(B) FO'!BF393</f>
        <v>N</v>
      </c>
      <c r="W393" s="137">
        <f>'(B) FO'!C393</f>
        <v>2010.7</v>
      </c>
      <c r="X393" s="137">
        <f>'(B) FO'!X393</f>
        <v>2022.1</v>
      </c>
      <c r="Y393" s="137">
        <f>'(B) FO'!AC393</f>
        <v>1961</v>
      </c>
      <c r="Z393" s="137">
        <f>('(B) FO'!X393+'(B) FO'!AC393+'(B) FO'!C393)/3</f>
        <v>1997.9333333333334</v>
      </c>
      <c r="AB393" s="137" t="str">
        <f>IF('(B) FO'!BN393&gt;MAX('(B) FO'!BO393:'(B) FO'!BR393),"Yes","")</f>
        <v>Yes</v>
      </c>
      <c r="AC393" s="137" t="str">
        <f>IF('(B) FO'!AH393&gt;MAX('(B) FO'!AI393:'(B) FO'!AL393),"Yes","")</f>
        <v/>
      </c>
      <c r="AE393" s="137" t="str">
        <f>IF('(B) FO'!BN393&gt;(AVERAGE('(B) FO'!BO393:'(B) FO'!BR393)*2),"Yes","")</f>
        <v>Yes</v>
      </c>
      <c r="AF393" s="137" t="str">
        <f>IF('(B) FO'!AH393&gt;(AVERAGE('(B) FO'!AI393:'(B) FO'!AL393)*2),"Yes","")</f>
        <v/>
      </c>
      <c r="AH393" s="137" t="str">
        <f>IF('(B) FO'!C393&gt;MAX('(B) FO'!D393:'(B) FO'!G393),"Yes","")</f>
        <v>Yes</v>
      </c>
      <c r="AI393" s="137" t="str">
        <f>IF('(B) FO'!C393&lt;MIN('(B) FO'!D393:'(B) FO'!G393),"Yes","")</f>
        <v/>
      </c>
    </row>
    <row r="394" spans="1:35" x14ac:dyDescent="0.3">
      <c r="A394" s="137" t="str">
        <f>'FOD (ALL)'!B394</f>
        <v>TCS</v>
      </c>
      <c r="B394" s="146">
        <f>'FOD (ALL)'!C394</f>
        <v>44007</v>
      </c>
      <c r="C394" s="137" t="str">
        <f>'(B) FO'!H394</f>
        <v>Y</v>
      </c>
      <c r="D394" s="137" t="str">
        <f>'(B) FO'!I394</f>
        <v>Y</v>
      </c>
      <c r="E394" s="137" t="str">
        <f>'(B) FO'!J394</f>
        <v>N</v>
      </c>
      <c r="F394" s="137" t="str">
        <f>'(B) FO'!K394</f>
        <v>Y</v>
      </c>
      <c r="H394" s="137" t="str">
        <f>'(B) FO'!AM394</f>
        <v>Y</v>
      </c>
      <c r="I394" s="137" t="str">
        <f>'(B) FO'!AN394</f>
        <v>Y</v>
      </c>
      <c r="J394" s="137" t="str">
        <f>'(B) FO'!AO394</f>
        <v>Y</v>
      </c>
      <c r="K394" s="137" t="str">
        <f>'(B) FO'!AP394</f>
        <v>Y</v>
      </c>
      <c r="M394" s="137" t="str">
        <f>'(B) FO'!BS394</f>
        <v>Y</v>
      </c>
      <c r="N394" s="137" t="str">
        <f>'(B) FO'!BT394</f>
        <v>Y</v>
      </c>
      <c r="O394" s="137" t="str">
        <f>'(B) FO'!BU394</f>
        <v>Y</v>
      </c>
      <c r="P394" s="137" t="str">
        <f>'(B) FO'!BV394</f>
        <v>Y</v>
      </c>
      <c r="R394" s="137" t="str">
        <f>'(B) FO'!BC394</f>
        <v>Y</v>
      </c>
      <c r="S394" s="137" t="str">
        <f>'(B) FO'!BD394</f>
        <v>Y</v>
      </c>
      <c r="T394" s="137" t="str">
        <f>'(B) FO'!BE394</f>
        <v>Y</v>
      </c>
      <c r="U394" s="137" t="str">
        <f>'(B) FO'!BF394</f>
        <v>Y</v>
      </c>
      <c r="W394" s="137">
        <f>'(B) FO'!C394</f>
        <v>2010.1</v>
      </c>
      <c r="X394" s="137">
        <f>'(B) FO'!X394</f>
        <v>2022.95</v>
      </c>
      <c r="Y394" s="137">
        <f>'(B) FO'!AC394</f>
        <v>1961.4</v>
      </c>
      <c r="Z394" s="137">
        <f>('(B) FO'!X394+'(B) FO'!AC394+'(B) FO'!C394)/3</f>
        <v>1998.1500000000003</v>
      </c>
      <c r="AB394" s="137" t="str">
        <f>IF('(B) FO'!BN394&gt;MAX('(B) FO'!BO394:'(B) FO'!BR394),"Yes","")</f>
        <v>Yes</v>
      </c>
      <c r="AC394" s="137" t="str">
        <f>IF('(B) FO'!AH394&gt;MAX('(B) FO'!AI394:'(B) FO'!AL394),"Yes","")</f>
        <v>Yes</v>
      </c>
      <c r="AE394" s="137" t="str">
        <f>IF('(B) FO'!BN394&gt;(AVERAGE('(B) FO'!BO394:'(B) FO'!BR394)*2),"Yes","")</f>
        <v>Yes</v>
      </c>
      <c r="AF394" s="137" t="str">
        <f>IF('(B) FO'!AH394&gt;(AVERAGE('(B) FO'!AI394:'(B) FO'!AL394)*2),"Yes","")</f>
        <v>Yes</v>
      </c>
      <c r="AH394" s="137" t="str">
        <f>IF('(B) FO'!C394&gt;MAX('(B) FO'!D394:'(B) FO'!G394),"Yes","")</f>
        <v>Yes</v>
      </c>
      <c r="AI394" s="137" t="str">
        <f>IF('(B) FO'!C394&lt;MIN('(B) FO'!D394:'(B) FO'!G394),"Yes","")</f>
        <v/>
      </c>
    </row>
    <row r="395" spans="1:35" x14ac:dyDescent="0.3">
      <c r="A395" s="137" t="str">
        <f>'FOD (ALL)'!B395</f>
        <v>TCS</v>
      </c>
      <c r="B395" s="146">
        <f>'FOD (ALL)'!C395</f>
        <v>44042</v>
      </c>
      <c r="C395" s="137" t="str">
        <f>'(B) FO'!H395</f>
        <v>Y</v>
      </c>
      <c r="D395" s="137" t="str">
        <f>'(B) FO'!I395</f>
        <v>Y</v>
      </c>
      <c r="E395" s="137" t="str">
        <f>'(B) FO'!J395</f>
        <v>Y</v>
      </c>
      <c r="F395" s="137" t="str">
        <f>'(B) FO'!K395</f>
        <v>N</v>
      </c>
      <c r="H395" s="137" t="str">
        <f>'(B) FO'!AM395</f>
        <v>Y</v>
      </c>
      <c r="I395" s="137" t="str">
        <f>'(B) FO'!AN395</f>
        <v>Y</v>
      </c>
      <c r="J395" s="137" t="str">
        <f>'(B) FO'!AO395</f>
        <v>Y</v>
      </c>
      <c r="K395" s="137" t="str">
        <f>'(B) FO'!AP395</f>
        <v>Y</v>
      </c>
      <c r="M395" s="137" t="str">
        <f>'(B) FO'!BS395</f>
        <v>Y</v>
      </c>
      <c r="N395" s="137" t="str">
        <f>'(B) FO'!BT395</f>
        <v>Y</v>
      </c>
      <c r="O395" s="137" t="str">
        <f>'(B) FO'!BU395</f>
        <v>N</v>
      </c>
      <c r="P395" s="137" t="str">
        <f>'(B) FO'!BV395</f>
        <v>Y</v>
      </c>
      <c r="R395" s="137" t="str">
        <f>'(B) FO'!BC395</f>
        <v>Y</v>
      </c>
      <c r="S395" s="137" t="str">
        <f>'(B) FO'!BD395</f>
        <v>Y</v>
      </c>
      <c r="T395" s="137" t="str">
        <f>'(B) FO'!BE395</f>
        <v>N</v>
      </c>
      <c r="U395" s="137" t="str">
        <f>'(B) FO'!BF395</f>
        <v>Y</v>
      </c>
      <c r="W395" s="137">
        <f>'(B) FO'!C395</f>
        <v>2010.05</v>
      </c>
      <c r="X395" s="137">
        <f>'(B) FO'!X395</f>
        <v>2013.9</v>
      </c>
      <c r="Y395" s="137">
        <f>'(B) FO'!AC395</f>
        <v>1978.65</v>
      </c>
      <c r="Z395" s="137">
        <f>('(B) FO'!X395+'(B) FO'!AC395+'(B) FO'!C395)/3</f>
        <v>2000.8666666666668</v>
      </c>
      <c r="AB395" s="137" t="str">
        <f>IF('(B) FO'!BN395&gt;MAX('(B) FO'!BO395:'(B) FO'!BR395),"Yes","")</f>
        <v>Yes</v>
      </c>
      <c r="AC395" s="137" t="str">
        <f>IF('(B) FO'!AH395&gt;MAX('(B) FO'!AI395:'(B) FO'!AL395),"Yes","")</f>
        <v>Yes</v>
      </c>
      <c r="AE395" s="137" t="str">
        <f>IF('(B) FO'!BN395&gt;(AVERAGE('(B) FO'!BO395:'(B) FO'!BR395)*2),"Yes","")</f>
        <v>Yes</v>
      </c>
      <c r="AF395" s="137" t="str">
        <f>IF('(B) FO'!AH395&gt;(AVERAGE('(B) FO'!AI395:'(B) FO'!AL395)*2),"Yes","")</f>
        <v/>
      </c>
      <c r="AH395" s="137" t="str">
        <f>IF('(B) FO'!C395&gt;MAX('(B) FO'!D395:'(B) FO'!G395),"Yes","")</f>
        <v>Yes</v>
      </c>
      <c r="AI395" s="137" t="str">
        <f>IF('(B) FO'!C395&lt;MIN('(B) FO'!D395:'(B) FO'!G395),"Yes","")</f>
        <v/>
      </c>
    </row>
    <row r="396" spans="1:35" x14ac:dyDescent="0.3">
      <c r="A396" s="137" t="str">
        <f>'FOD (ALL)'!B396</f>
        <v>TECHM</v>
      </c>
      <c r="B396" s="146">
        <f>'FOD (ALL)'!C396</f>
        <v>43979</v>
      </c>
      <c r="C396" s="137" t="str">
        <f>'(B) FO'!H396</f>
        <v>Y</v>
      </c>
      <c r="D396" s="137" t="str">
        <f>'(B) FO'!I396</f>
        <v>N</v>
      </c>
      <c r="E396" s="137" t="str">
        <f>'(B) FO'!J396</f>
        <v>Y</v>
      </c>
      <c r="F396" s="137" t="str">
        <f>'(B) FO'!K396</f>
        <v>Y</v>
      </c>
      <c r="H396" s="137" t="str">
        <f>'(B) FO'!AM396</f>
        <v>N</v>
      </c>
      <c r="I396" s="137" t="str">
        <f>'(B) FO'!AN396</f>
        <v>N</v>
      </c>
      <c r="J396" s="137" t="str">
        <f>'(B) FO'!AO396</f>
        <v>N</v>
      </c>
      <c r="K396" s="137" t="str">
        <f>'(B) FO'!AP396</f>
        <v>N</v>
      </c>
      <c r="M396" s="137" t="str">
        <f>'(B) FO'!BS396</f>
        <v>Y</v>
      </c>
      <c r="N396" s="137" t="str">
        <f>'(B) FO'!BT396</f>
        <v>N</v>
      </c>
      <c r="O396" s="137" t="str">
        <f>'(B) FO'!BU396</f>
        <v>N</v>
      </c>
      <c r="P396" s="137" t="str">
        <f>'(B) FO'!BV396</f>
        <v>N</v>
      </c>
      <c r="R396" s="137" t="str">
        <f>'(B) FO'!BC396</f>
        <v>Y</v>
      </c>
      <c r="S396" s="137" t="str">
        <f>'(B) FO'!BD396</f>
        <v>N</v>
      </c>
      <c r="T396" s="137" t="str">
        <f>'(B) FO'!BE396</f>
        <v>N</v>
      </c>
      <c r="U396" s="137" t="str">
        <f>'(B) FO'!BF396</f>
        <v>N</v>
      </c>
      <c r="W396" s="137">
        <f>'(B) FO'!C396</f>
        <v>527.79999999999995</v>
      </c>
      <c r="X396" s="137">
        <f>'(B) FO'!X396</f>
        <v>529.95000000000005</v>
      </c>
      <c r="Y396" s="137">
        <f>'(B) FO'!AC396</f>
        <v>514.20000000000005</v>
      </c>
      <c r="Z396" s="137">
        <f>('(B) FO'!X396+'(B) FO'!AC396+'(B) FO'!C396)/3</f>
        <v>523.98333333333335</v>
      </c>
      <c r="AB396" s="137" t="str">
        <f>IF('(B) FO'!BN396&gt;MAX('(B) FO'!BO396:'(B) FO'!BR396),"Yes","")</f>
        <v>Yes</v>
      </c>
      <c r="AC396" s="137" t="str">
        <f>IF('(B) FO'!AH396&gt;MAX('(B) FO'!AI396:'(B) FO'!AL396),"Yes","")</f>
        <v/>
      </c>
      <c r="AE396" s="137" t="str">
        <f>IF('(B) FO'!BN396&gt;(AVERAGE('(B) FO'!BO396:'(B) FO'!BR396)*2),"Yes","")</f>
        <v>Yes</v>
      </c>
      <c r="AF396" s="137" t="str">
        <f>IF('(B) FO'!AH396&gt;(AVERAGE('(B) FO'!AI396:'(B) FO'!AL396)*2),"Yes","")</f>
        <v/>
      </c>
      <c r="AH396" s="137" t="str">
        <f>IF('(B) FO'!C396&gt;MAX('(B) FO'!D396:'(B) FO'!G396),"Yes","")</f>
        <v>Yes</v>
      </c>
      <c r="AI396" s="137" t="str">
        <f>IF('(B) FO'!C396&lt;MIN('(B) FO'!D396:'(B) FO'!G396),"Yes","")</f>
        <v/>
      </c>
    </row>
    <row r="397" spans="1:35" x14ac:dyDescent="0.3">
      <c r="A397" s="137" t="str">
        <f>'FOD (ALL)'!B397</f>
        <v>TECHM</v>
      </c>
      <c r="B397" s="146">
        <f>'FOD (ALL)'!C397</f>
        <v>44007</v>
      </c>
      <c r="C397" s="137" t="str">
        <f>'(B) FO'!H397</f>
        <v>Y</v>
      </c>
      <c r="D397" s="137" t="str">
        <f>'(B) FO'!I397</f>
        <v>N</v>
      </c>
      <c r="E397" s="137" t="str">
        <f>'(B) FO'!J397</f>
        <v>Y</v>
      </c>
      <c r="F397" s="137" t="str">
        <f>'(B) FO'!K397</f>
        <v>Y</v>
      </c>
      <c r="H397" s="137" t="str">
        <f>'(B) FO'!AM397</f>
        <v>Y</v>
      </c>
      <c r="I397" s="137" t="str">
        <f>'(B) FO'!AN397</f>
        <v>Y</v>
      </c>
      <c r="J397" s="137" t="str">
        <f>'(B) FO'!AO397</f>
        <v>Y</v>
      </c>
      <c r="K397" s="137" t="str">
        <f>'(B) FO'!AP397</f>
        <v>Y</v>
      </c>
      <c r="M397" s="137" t="str">
        <f>'(B) FO'!BS397</f>
        <v>Y</v>
      </c>
      <c r="N397" s="137" t="str">
        <f>'(B) FO'!BT397</f>
        <v>Y</v>
      </c>
      <c r="O397" s="137" t="str">
        <f>'(B) FO'!BU397</f>
        <v>N</v>
      </c>
      <c r="P397" s="137" t="str">
        <f>'(B) FO'!BV397</f>
        <v>Y</v>
      </c>
      <c r="R397" s="137" t="str">
        <f>'(B) FO'!BC397</f>
        <v>Y</v>
      </c>
      <c r="S397" s="137" t="str">
        <f>'(B) FO'!BD397</f>
        <v>Y</v>
      </c>
      <c r="T397" s="137" t="str">
        <f>'(B) FO'!BE397</f>
        <v>N</v>
      </c>
      <c r="U397" s="137" t="str">
        <f>'(B) FO'!BF397</f>
        <v>Y</v>
      </c>
      <c r="W397" s="137">
        <f>'(B) FO'!C397</f>
        <v>529.15</v>
      </c>
      <c r="X397" s="137">
        <f>'(B) FO'!X397</f>
        <v>530.95000000000005</v>
      </c>
      <c r="Y397" s="137">
        <f>'(B) FO'!AC397</f>
        <v>519.1</v>
      </c>
      <c r="Z397" s="137">
        <f>('(B) FO'!X397+'(B) FO'!AC397+'(B) FO'!C397)/3</f>
        <v>526.40000000000009</v>
      </c>
      <c r="AB397" s="137" t="str">
        <f>IF('(B) FO'!BN397&gt;MAX('(B) FO'!BO397:'(B) FO'!BR397),"Yes","")</f>
        <v>Yes</v>
      </c>
      <c r="AC397" s="137" t="str">
        <f>IF('(B) FO'!AH397&gt;MAX('(B) FO'!AI397:'(B) FO'!AL397),"Yes","")</f>
        <v>Yes</v>
      </c>
      <c r="AE397" s="137" t="str">
        <f>IF('(B) FO'!BN397&gt;(AVERAGE('(B) FO'!BO397:'(B) FO'!BR397)*2),"Yes","")</f>
        <v>Yes</v>
      </c>
      <c r="AF397" s="137" t="str">
        <f>IF('(B) FO'!AH397&gt;(AVERAGE('(B) FO'!AI397:'(B) FO'!AL397)*2),"Yes","")</f>
        <v>Yes</v>
      </c>
      <c r="AH397" s="137" t="str">
        <f>IF('(B) FO'!C397&gt;MAX('(B) FO'!D397:'(B) FO'!G397),"Yes","")</f>
        <v>Yes</v>
      </c>
      <c r="AI397" s="137" t="str">
        <f>IF('(B) FO'!C397&lt;MIN('(B) FO'!D397:'(B) FO'!G397),"Yes","")</f>
        <v/>
      </c>
    </row>
    <row r="398" spans="1:35" x14ac:dyDescent="0.3">
      <c r="A398" s="137" t="str">
        <f>'FOD (ALL)'!B398</f>
        <v>TECHM</v>
      </c>
      <c r="B398" s="146">
        <f>'FOD (ALL)'!C398</f>
        <v>44042</v>
      </c>
      <c r="C398" s="137" t="str">
        <f>'(B) FO'!H398</f>
        <v>Y</v>
      </c>
      <c r="D398" s="137" t="str">
        <f>'(B) FO'!I398</f>
        <v>Y</v>
      </c>
      <c r="E398" s="137" t="str">
        <f>'(B) FO'!J398</f>
        <v>Y</v>
      </c>
      <c r="F398" s="137" t="str">
        <f>'(B) FO'!K398</f>
        <v>Y</v>
      </c>
      <c r="H398" s="137" t="str">
        <f>'(B) FO'!AM398</f>
        <v>Y</v>
      </c>
      <c r="I398" s="137" t="str">
        <f>'(B) FO'!AN398</f>
        <v>Y</v>
      </c>
      <c r="J398" s="137" t="str">
        <f>'(B) FO'!AO398</f>
        <v>Y</v>
      </c>
      <c r="K398" s="137" t="str">
        <f>'(B) FO'!AP398</f>
        <v>Y</v>
      </c>
      <c r="M398" s="137" t="str">
        <f>'(B) FO'!BS398</f>
        <v>Y</v>
      </c>
      <c r="N398" s="137" t="str">
        <f>'(B) FO'!BT398</f>
        <v>Y</v>
      </c>
      <c r="O398" s="137" t="str">
        <f>'(B) FO'!BU398</f>
        <v>N</v>
      </c>
      <c r="P398" s="137" t="str">
        <f>'(B) FO'!BV398</f>
        <v>N</v>
      </c>
      <c r="R398" s="137" t="str">
        <f>'(B) FO'!BC398</f>
        <v>Y</v>
      </c>
      <c r="S398" s="137" t="str">
        <f>'(B) FO'!BD398</f>
        <v>Y</v>
      </c>
      <c r="T398" s="137" t="str">
        <f>'(B) FO'!BE398</f>
        <v>N</v>
      </c>
      <c r="U398" s="137" t="str">
        <f>'(B) FO'!BF398</f>
        <v>N</v>
      </c>
      <c r="W398" s="137">
        <f>'(B) FO'!C398</f>
        <v>533.9</v>
      </c>
      <c r="X398" s="137">
        <f>'(B) FO'!X398</f>
        <v>522.6</v>
      </c>
      <c r="Y398" s="137">
        <f>'(B) FO'!AC398</f>
        <v>522.6</v>
      </c>
      <c r="Z398" s="137">
        <f>('(B) FO'!X398+'(B) FO'!AC398+'(B) FO'!C398)/3</f>
        <v>526.36666666666667</v>
      </c>
      <c r="AB398" s="137" t="str">
        <f>IF('(B) FO'!BN398&gt;MAX('(B) FO'!BO398:'(B) FO'!BR398),"Yes","")</f>
        <v/>
      </c>
      <c r="AC398" s="137" t="str">
        <f>IF('(B) FO'!AH398&gt;MAX('(B) FO'!AI398:'(B) FO'!AL398),"Yes","")</f>
        <v>Yes</v>
      </c>
      <c r="AE398" s="137" t="str">
        <f>IF('(B) FO'!BN398&gt;(AVERAGE('(B) FO'!BO398:'(B) FO'!BR398)*2),"Yes","")</f>
        <v/>
      </c>
      <c r="AF398" s="137" t="str">
        <f>IF('(B) FO'!AH398&gt;(AVERAGE('(B) FO'!AI398:'(B) FO'!AL398)*2),"Yes","")</f>
        <v/>
      </c>
      <c r="AH398" s="137" t="str">
        <f>IF('(B) FO'!C398&gt;MAX('(B) FO'!D398:'(B) FO'!G398),"Yes","")</f>
        <v>Yes</v>
      </c>
      <c r="AI398" s="137" t="str">
        <f>IF('(B) FO'!C398&lt;MIN('(B) FO'!D398:'(B) FO'!G398),"Yes","")</f>
        <v/>
      </c>
    </row>
    <row r="399" spans="1:35" x14ac:dyDescent="0.3">
      <c r="A399" s="137" t="str">
        <f>'FOD (ALL)'!B399</f>
        <v>TITAN</v>
      </c>
      <c r="B399" s="146">
        <f>'FOD (ALL)'!C399</f>
        <v>43979</v>
      </c>
      <c r="C399" s="137" t="str">
        <f>'(B) FO'!H399</f>
        <v>N</v>
      </c>
      <c r="D399" s="137" t="str">
        <f>'(B) FO'!I399</f>
        <v>N</v>
      </c>
      <c r="E399" s="137" t="str">
        <f>'(B) FO'!J399</f>
        <v>Y</v>
      </c>
      <c r="F399" s="137" t="str">
        <f>'(B) FO'!K399</f>
        <v>Y</v>
      </c>
      <c r="H399" s="137" t="str">
        <f>'(B) FO'!AM399</f>
        <v>N</v>
      </c>
      <c r="I399" s="137" t="str">
        <f>'(B) FO'!AN399</f>
        <v>N</v>
      </c>
      <c r="J399" s="137" t="str">
        <f>'(B) FO'!AO399</f>
        <v>Y</v>
      </c>
      <c r="K399" s="137" t="str">
        <f>'(B) FO'!AP399</f>
        <v>N</v>
      </c>
      <c r="M399" s="137" t="str">
        <f>'(B) FO'!BS399</f>
        <v>Y</v>
      </c>
      <c r="N399" s="137" t="str">
        <f>'(B) FO'!BT399</f>
        <v>N</v>
      </c>
      <c r="O399" s="137" t="str">
        <f>'(B) FO'!BU399</f>
        <v>N</v>
      </c>
      <c r="P399" s="137" t="str">
        <f>'(B) FO'!BV399</f>
        <v>N</v>
      </c>
      <c r="R399" s="137" t="str">
        <f>'(B) FO'!BC399</f>
        <v>Y</v>
      </c>
      <c r="S399" s="137" t="str">
        <f>'(B) FO'!BD399</f>
        <v>N</v>
      </c>
      <c r="T399" s="137" t="str">
        <f>'(B) FO'!BE399</f>
        <v>N</v>
      </c>
      <c r="U399" s="137" t="str">
        <f>'(B) FO'!BF399</f>
        <v>N</v>
      </c>
      <c r="W399" s="137">
        <f>'(B) FO'!C399</f>
        <v>846.7</v>
      </c>
      <c r="X399" s="137">
        <f>'(B) FO'!X399</f>
        <v>852.55</v>
      </c>
      <c r="Y399" s="137">
        <f>'(B) FO'!AC399</f>
        <v>834.05</v>
      </c>
      <c r="Z399" s="137">
        <f>('(B) FO'!X399+'(B) FO'!AC399+'(B) FO'!C399)/3</f>
        <v>844.43333333333339</v>
      </c>
      <c r="AB399" s="137" t="str">
        <f>IF('(B) FO'!BN399&gt;MAX('(B) FO'!BO399:'(B) FO'!BR399),"Yes","")</f>
        <v/>
      </c>
      <c r="AC399" s="137" t="str">
        <f>IF('(B) FO'!AH399&gt;MAX('(B) FO'!AI399:'(B) FO'!AL399),"Yes","")</f>
        <v/>
      </c>
      <c r="AE399" s="137" t="str">
        <f>IF('(B) FO'!BN399&gt;(AVERAGE('(B) FO'!BO399:'(B) FO'!BR399)*2),"Yes","")</f>
        <v/>
      </c>
      <c r="AF399" s="137" t="str">
        <f>IF('(B) FO'!AH399&gt;(AVERAGE('(B) FO'!AI399:'(B) FO'!AL399)*2),"Yes","")</f>
        <v/>
      </c>
      <c r="AH399" s="137" t="str">
        <f>IF('(B) FO'!C399&gt;MAX('(B) FO'!D399:'(B) FO'!G399),"Yes","")</f>
        <v/>
      </c>
      <c r="AI399" s="137" t="str">
        <f>IF('(B) FO'!C399&lt;MIN('(B) FO'!D399:'(B) FO'!G399),"Yes","")</f>
        <v/>
      </c>
    </row>
    <row r="400" spans="1:35" x14ac:dyDescent="0.3">
      <c r="A400" s="137" t="str">
        <f>'FOD (ALL)'!B400</f>
        <v>TITAN</v>
      </c>
      <c r="B400" s="146">
        <f>'FOD (ALL)'!C400</f>
        <v>44007</v>
      </c>
      <c r="C400" s="137" t="str">
        <f>'(B) FO'!H400</f>
        <v>N</v>
      </c>
      <c r="D400" s="137" t="str">
        <f>'(B) FO'!I400</f>
        <v>N</v>
      </c>
      <c r="E400" s="137" t="str">
        <f>'(B) FO'!J400</f>
        <v>Y</v>
      </c>
      <c r="F400" s="137" t="str">
        <f>'(B) FO'!K400</f>
        <v>Y</v>
      </c>
      <c r="H400" s="137" t="str">
        <f>'(B) FO'!AM400</f>
        <v>Y</v>
      </c>
      <c r="I400" s="137" t="str">
        <f>'(B) FO'!AN400</f>
        <v>Y</v>
      </c>
      <c r="J400" s="137" t="str">
        <f>'(B) FO'!AO400</f>
        <v>Y</v>
      </c>
      <c r="K400" s="137" t="str">
        <f>'(B) FO'!AP400</f>
        <v>Y</v>
      </c>
      <c r="M400" s="137" t="str">
        <f>'(B) FO'!BS400</f>
        <v>Y</v>
      </c>
      <c r="N400" s="137" t="str">
        <f>'(B) FO'!BT400</f>
        <v>N</v>
      </c>
      <c r="O400" s="137" t="str">
        <f>'(B) FO'!BU400</f>
        <v>Y</v>
      </c>
      <c r="P400" s="137" t="str">
        <f>'(B) FO'!BV400</f>
        <v>Y</v>
      </c>
      <c r="R400" s="137" t="str">
        <f>'(B) FO'!BC400</f>
        <v>Y</v>
      </c>
      <c r="S400" s="137" t="str">
        <f>'(B) FO'!BD400</f>
        <v>N</v>
      </c>
      <c r="T400" s="137" t="str">
        <f>'(B) FO'!BE400</f>
        <v>Y</v>
      </c>
      <c r="U400" s="137" t="str">
        <f>'(B) FO'!BF400</f>
        <v>Y</v>
      </c>
      <c r="W400" s="137">
        <f>'(B) FO'!C400</f>
        <v>849</v>
      </c>
      <c r="X400" s="137">
        <f>'(B) FO'!X400</f>
        <v>854.8</v>
      </c>
      <c r="Y400" s="137">
        <f>'(B) FO'!AC400</f>
        <v>837.05</v>
      </c>
      <c r="Z400" s="137">
        <f>('(B) FO'!X400+'(B) FO'!AC400+'(B) FO'!C400)/3</f>
        <v>846.94999999999993</v>
      </c>
      <c r="AB400" s="137" t="str">
        <f>IF('(B) FO'!BN400&gt;MAX('(B) FO'!BO400:'(B) FO'!BR400),"Yes","")</f>
        <v>Yes</v>
      </c>
      <c r="AC400" s="137" t="str">
        <f>IF('(B) FO'!AH400&gt;MAX('(B) FO'!AI400:'(B) FO'!AL400),"Yes","")</f>
        <v>Yes</v>
      </c>
      <c r="AE400" s="137" t="str">
        <f>IF('(B) FO'!BN400&gt;(AVERAGE('(B) FO'!BO400:'(B) FO'!BR400)*2),"Yes","")</f>
        <v>Yes</v>
      </c>
      <c r="AF400" s="137" t="str">
        <f>IF('(B) FO'!AH400&gt;(AVERAGE('(B) FO'!AI400:'(B) FO'!AL400)*2),"Yes","")</f>
        <v>Yes</v>
      </c>
      <c r="AH400" s="137" t="str">
        <f>IF('(B) FO'!C400&gt;MAX('(B) FO'!D400:'(B) FO'!G400),"Yes","")</f>
        <v/>
      </c>
      <c r="AI400" s="137" t="str">
        <f>IF('(B) FO'!C400&lt;MIN('(B) FO'!D400:'(B) FO'!G400),"Yes","")</f>
        <v/>
      </c>
    </row>
    <row r="401" spans="1:35" x14ac:dyDescent="0.3">
      <c r="A401" s="137" t="str">
        <f>'FOD (ALL)'!B401</f>
        <v>TITAN</v>
      </c>
      <c r="B401" s="146">
        <f>'FOD (ALL)'!C401</f>
        <v>44042</v>
      </c>
      <c r="C401" s="137" t="str">
        <f>'(B) FO'!H401</f>
        <v>N</v>
      </c>
      <c r="D401" s="137" t="str">
        <f>'(B) FO'!I401</f>
        <v>Y</v>
      </c>
      <c r="E401" s="137" t="str">
        <f>'(B) FO'!J401</f>
        <v>Y</v>
      </c>
      <c r="F401" s="137" t="str">
        <f>'(B) FO'!K401</f>
        <v>Y</v>
      </c>
      <c r="H401" s="137" t="str">
        <f>'(B) FO'!AM401</f>
        <v>Y</v>
      </c>
      <c r="I401" s="137" t="str">
        <f>'(B) FO'!AN401</f>
        <v>Y</v>
      </c>
      <c r="J401" s="137" t="str">
        <f>'(B) FO'!AO401</f>
        <v>Y</v>
      </c>
      <c r="K401" s="137" t="str">
        <f>'(B) FO'!AP401</f>
        <v>Y</v>
      </c>
      <c r="M401" s="137" t="str">
        <f>'(B) FO'!BS401</f>
        <v>N</v>
      </c>
      <c r="N401" s="137" t="str">
        <f>'(B) FO'!BT401</f>
        <v>Y</v>
      </c>
      <c r="O401" s="137" t="str">
        <f>'(B) FO'!BU401</f>
        <v>Y</v>
      </c>
      <c r="P401" s="137" t="str">
        <f>'(B) FO'!BV401</f>
        <v>N</v>
      </c>
      <c r="R401" s="137" t="str">
        <f>'(B) FO'!BC401</f>
        <v>N</v>
      </c>
      <c r="S401" s="137" t="str">
        <f>'(B) FO'!BD401</f>
        <v>Y</v>
      </c>
      <c r="T401" s="137" t="str">
        <f>'(B) FO'!BE401</f>
        <v>Y</v>
      </c>
      <c r="U401" s="137" t="str">
        <f>'(B) FO'!BF401</f>
        <v>N</v>
      </c>
      <c r="W401" s="137">
        <f>'(B) FO'!C401</f>
        <v>856.5</v>
      </c>
      <c r="X401" s="137">
        <f>'(B) FO'!X401</f>
        <v>842.3</v>
      </c>
      <c r="Y401" s="137">
        <f>'(B) FO'!AC401</f>
        <v>842.3</v>
      </c>
      <c r="Z401" s="137">
        <f>('(B) FO'!X401+'(B) FO'!AC401+'(B) FO'!C401)/3</f>
        <v>847.0333333333333</v>
      </c>
      <c r="AB401" s="137" t="str">
        <f>IF('(B) FO'!BN401&gt;MAX('(B) FO'!BO401:'(B) FO'!BR401),"Yes","")</f>
        <v/>
      </c>
      <c r="AC401" s="137" t="str">
        <f>IF('(B) FO'!AH401&gt;MAX('(B) FO'!AI401:'(B) FO'!AL401),"Yes","")</f>
        <v>Yes</v>
      </c>
      <c r="AE401" s="137" t="str">
        <f>IF('(B) FO'!BN401&gt;(AVERAGE('(B) FO'!BO401:'(B) FO'!BR401)*2),"Yes","")</f>
        <v/>
      </c>
      <c r="AF401" s="137" t="str">
        <f>IF('(B) FO'!AH401&gt;(AVERAGE('(B) FO'!AI401:'(B) FO'!AL401)*2),"Yes","")</f>
        <v/>
      </c>
      <c r="AH401" s="137" t="str">
        <f>IF('(B) FO'!C401&gt;MAX('(B) FO'!D401:'(B) FO'!G401),"Yes","")</f>
        <v/>
      </c>
      <c r="AI401" s="137" t="str">
        <f>IF('(B) FO'!C401&lt;MIN('(B) FO'!D401:'(B) FO'!G401),"Yes","")</f>
        <v/>
      </c>
    </row>
    <row r="402" spans="1:35" x14ac:dyDescent="0.3">
      <c r="A402" s="137" t="str">
        <f>'FOD (ALL)'!B402</f>
        <v>TORNTPHARM</v>
      </c>
      <c r="B402" s="146">
        <f>'FOD (ALL)'!C402</f>
        <v>43979</v>
      </c>
      <c r="C402" s="137" t="str">
        <f>'(B) FO'!H402</f>
        <v>N</v>
      </c>
      <c r="D402" s="137" t="str">
        <f>'(B) FO'!I402</f>
        <v>Y</v>
      </c>
      <c r="E402" s="137" t="str">
        <f>'(B) FO'!J402</f>
        <v>Y</v>
      </c>
      <c r="F402" s="137" t="str">
        <f>'(B) FO'!K402</f>
        <v>N</v>
      </c>
      <c r="H402" s="137" t="str">
        <f>'(B) FO'!AM402</f>
        <v>Y</v>
      </c>
      <c r="I402" s="137" t="str">
        <f>'(B) FO'!AN402</f>
        <v>N</v>
      </c>
      <c r="J402" s="137" t="str">
        <f>'(B) FO'!AO402</f>
        <v>Y</v>
      </c>
      <c r="K402" s="137" t="str">
        <f>'(B) FO'!AP402</f>
        <v>N</v>
      </c>
      <c r="M402" s="137" t="str">
        <f>'(B) FO'!BS402</f>
        <v>N</v>
      </c>
      <c r="N402" s="137" t="str">
        <f>'(B) FO'!BT402</f>
        <v>N</v>
      </c>
      <c r="O402" s="137" t="str">
        <f>'(B) FO'!BU402</f>
        <v>Y</v>
      </c>
      <c r="P402" s="137" t="str">
        <f>'(B) FO'!BV402</f>
        <v>N</v>
      </c>
      <c r="R402" s="137" t="str">
        <f>'(B) FO'!BC402</f>
        <v>N</v>
      </c>
      <c r="S402" s="137" t="str">
        <f>'(B) FO'!BD402</f>
        <v>N</v>
      </c>
      <c r="T402" s="137" t="str">
        <f>'(B) FO'!BE402</f>
        <v>Y</v>
      </c>
      <c r="U402" s="137" t="str">
        <f>'(B) FO'!BF402</f>
        <v>N</v>
      </c>
      <c r="W402" s="137">
        <f>'(B) FO'!C402</f>
        <v>2596</v>
      </c>
      <c r="X402" s="137">
        <f>'(B) FO'!X402</f>
        <v>2624.3</v>
      </c>
      <c r="Y402" s="137">
        <f>'(B) FO'!AC402</f>
        <v>2576.6</v>
      </c>
      <c r="Z402" s="137">
        <f>('(B) FO'!X402+'(B) FO'!AC402+'(B) FO'!C402)/3</f>
        <v>2598.9666666666667</v>
      </c>
      <c r="AB402" s="137" t="str">
        <f>IF('(B) FO'!BN402&gt;MAX('(B) FO'!BO402:'(B) FO'!BR402),"Yes","")</f>
        <v/>
      </c>
      <c r="AC402" s="137" t="str">
        <f>IF('(B) FO'!AH402&gt;MAX('(B) FO'!AI402:'(B) FO'!AL402),"Yes","")</f>
        <v/>
      </c>
      <c r="AE402" s="137" t="str">
        <f>IF('(B) FO'!BN402&gt;(AVERAGE('(B) FO'!BO402:'(B) FO'!BR402)*2),"Yes","")</f>
        <v/>
      </c>
      <c r="AF402" s="137" t="str">
        <f>IF('(B) FO'!AH402&gt;(AVERAGE('(B) FO'!AI402:'(B) FO'!AL402)*2),"Yes","")</f>
        <v/>
      </c>
      <c r="AH402" s="137" t="str">
        <f>IF('(B) FO'!C402&gt;MAX('(B) FO'!D402:'(B) FO'!G402),"Yes","")</f>
        <v/>
      </c>
      <c r="AI402" s="137" t="str">
        <f>IF('(B) FO'!C402&lt;MIN('(B) FO'!D402:'(B) FO'!G402),"Yes","")</f>
        <v/>
      </c>
    </row>
    <row r="403" spans="1:35" x14ac:dyDescent="0.3">
      <c r="A403" s="137" t="str">
        <f>'FOD (ALL)'!B403</f>
        <v>TORNTPHARM</v>
      </c>
      <c r="B403" s="146">
        <f>'FOD (ALL)'!C403</f>
        <v>44007</v>
      </c>
      <c r="C403" s="137" t="str">
        <f>'(B) FO'!H403</f>
        <v>N</v>
      </c>
      <c r="D403" s="137" t="str">
        <f>'(B) FO'!I403</f>
        <v>Y</v>
      </c>
      <c r="E403" s="137" t="str">
        <f>'(B) FO'!J403</f>
        <v>Y</v>
      </c>
      <c r="F403" s="137" t="str">
        <f>'(B) FO'!K403</f>
        <v>N</v>
      </c>
      <c r="H403" s="137" t="str">
        <f>'(B) FO'!AM403</f>
        <v>Y</v>
      </c>
      <c r="I403" s="137" t="str">
        <f>'(B) FO'!AN403</f>
        <v>Y</v>
      </c>
      <c r="J403" s="137" t="str">
        <f>'(B) FO'!AO403</f>
        <v>Y</v>
      </c>
      <c r="K403" s="137" t="str">
        <f>'(B) FO'!AP403</f>
        <v>Y</v>
      </c>
      <c r="M403" s="137" t="str">
        <f>'(B) FO'!BS403</f>
        <v>Y</v>
      </c>
      <c r="N403" s="137" t="str">
        <f>'(B) FO'!BT403</f>
        <v>Y</v>
      </c>
      <c r="O403" s="137" t="str">
        <f>'(B) FO'!BU403</f>
        <v>Y</v>
      </c>
      <c r="P403" s="137" t="str">
        <f>'(B) FO'!BV403</f>
        <v>N</v>
      </c>
      <c r="R403" s="137" t="str">
        <f>'(B) FO'!BC403</f>
        <v>Y</v>
      </c>
      <c r="S403" s="137" t="str">
        <f>'(B) FO'!BD403</f>
        <v>Y</v>
      </c>
      <c r="T403" s="137" t="str">
        <f>'(B) FO'!BE403</f>
        <v>Y</v>
      </c>
      <c r="U403" s="137" t="str">
        <f>'(B) FO'!BF403</f>
        <v>N</v>
      </c>
      <c r="W403" s="137">
        <f>'(B) FO'!C403</f>
        <v>2576.5</v>
      </c>
      <c r="X403" s="137">
        <f>'(B) FO'!X403</f>
        <v>2606.35</v>
      </c>
      <c r="Y403" s="137">
        <f>'(B) FO'!AC403</f>
        <v>2550</v>
      </c>
      <c r="Z403" s="137">
        <f>('(B) FO'!X403+'(B) FO'!AC403+'(B) FO'!C403)/3</f>
        <v>2577.6166666666668</v>
      </c>
      <c r="AB403" s="137" t="str">
        <f>IF('(B) FO'!BN403&gt;MAX('(B) FO'!BO403:'(B) FO'!BR403),"Yes","")</f>
        <v>Yes</v>
      </c>
      <c r="AC403" s="137" t="str">
        <f>IF('(B) FO'!AH403&gt;MAX('(B) FO'!AI403:'(B) FO'!AL403),"Yes","")</f>
        <v>Yes</v>
      </c>
      <c r="AE403" s="137" t="str">
        <f>IF('(B) FO'!BN403&gt;(AVERAGE('(B) FO'!BO403:'(B) FO'!BR403)*2),"Yes","")</f>
        <v>Yes</v>
      </c>
      <c r="AF403" s="137" t="str">
        <f>IF('(B) FO'!AH403&gt;(AVERAGE('(B) FO'!AI403:'(B) FO'!AL403)*2),"Yes","")</f>
        <v>Yes</v>
      </c>
      <c r="AH403" s="137" t="str">
        <f>IF('(B) FO'!C403&gt;MAX('(B) FO'!D403:'(B) FO'!G403),"Yes","")</f>
        <v/>
      </c>
      <c r="AI403" s="137" t="str">
        <f>IF('(B) FO'!C403&lt;MIN('(B) FO'!D403:'(B) FO'!G403),"Yes","")</f>
        <v/>
      </c>
    </row>
    <row r="404" spans="1:35" x14ac:dyDescent="0.3">
      <c r="A404" s="137" t="str">
        <f>'FOD (ALL)'!B404</f>
        <v>TORNTPHARM</v>
      </c>
      <c r="B404" s="146">
        <f>'FOD (ALL)'!C404</f>
        <v>44042</v>
      </c>
      <c r="C404" s="137" t="str">
        <f>'(B) FO'!H404</f>
        <v>Y</v>
      </c>
      <c r="D404" s="137" t="str">
        <f>'(B) FO'!I404</f>
        <v>Y</v>
      </c>
      <c r="E404" s="137" t="str">
        <f>'(B) FO'!J404</f>
        <v>Y</v>
      </c>
      <c r="F404" s="137" t="str">
        <f>'(B) FO'!K404</f>
        <v>Y</v>
      </c>
      <c r="H404" s="137" t="str">
        <f>'(B) FO'!AM404</f>
        <v>Y</v>
      </c>
      <c r="I404" s="137" t="str">
        <f>'(B) FO'!AN404</f>
        <v>Y</v>
      </c>
      <c r="J404" s="137" t="str">
        <f>'(B) FO'!AO404</f>
        <v>Y</v>
      </c>
      <c r="K404" s="137" t="str">
        <f>'(B) FO'!AP404</f>
        <v>Y</v>
      </c>
      <c r="M404" s="137" t="str">
        <f>'(B) FO'!BS404</f>
        <v>N</v>
      </c>
      <c r="N404" s="137" t="str">
        <f>'(B) FO'!BT404</f>
        <v>Y</v>
      </c>
      <c r="O404" s="137" t="str">
        <f>'(B) FO'!BU404</f>
        <v>Y</v>
      </c>
      <c r="P404" s="137" t="str">
        <f>'(B) FO'!BV404</f>
        <v>Y</v>
      </c>
      <c r="R404" s="137" t="str">
        <f>'(B) FO'!BC404</f>
        <v>N</v>
      </c>
      <c r="S404" s="137" t="str">
        <f>'(B) FO'!BD404</f>
        <v>Y</v>
      </c>
      <c r="T404" s="137" t="str">
        <f>'(B) FO'!BE404</f>
        <v>Y</v>
      </c>
      <c r="U404" s="137" t="str">
        <f>'(B) FO'!BF404</f>
        <v>Y</v>
      </c>
      <c r="W404" s="137">
        <f>'(B) FO'!C404</f>
        <v>2621.95</v>
      </c>
      <c r="X404" s="137">
        <f>'(B) FO'!X404</f>
        <v>0</v>
      </c>
      <c r="Y404" s="137">
        <f>'(B) FO'!AC404</f>
        <v>0</v>
      </c>
      <c r="Z404" s="137">
        <f>('(B) FO'!X404+'(B) FO'!AC404+'(B) FO'!C404)/3</f>
        <v>873.98333333333323</v>
      </c>
      <c r="AB404" s="137" t="str">
        <f>IF('(B) FO'!BN404&gt;MAX('(B) FO'!BO404:'(B) FO'!BR404),"Yes","")</f>
        <v/>
      </c>
      <c r="AC404" s="137" t="str">
        <f>IF('(B) FO'!AH404&gt;MAX('(B) FO'!AI404:'(B) FO'!AL404),"Yes","")</f>
        <v/>
      </c>
      <c r="AE404" s="137" t="str">
        <f>IF('(B) FO'!BN404&gt;(AVERAGE('(B) FO'!BO404:'(B) FO'!BR404)*2),"Yes","")</f>
        <v/>
      </c>
      <c r="AF404" s="137" t="str">
        <f>IF('(B) FO'!AH404&gt;(AVERAGE('(B) FO'!AI404:'(B) FO'!AL404)*2),"Yes","")</f>
        <v/>
      </c>
      <c r="AH404" s="137" t="str">
        <f>IF('(B) FO'!C404&gt;MAX('(B) FO'!D404:'(B) FO'!G404),"Yes","")</f>
        <v>Yes</v>
      </c>
      <c r="AI404" s="137" t="str">
        <f>IF('(B) FO'!C404&lt;MIN('(B) FO'!D404:'(B) FO'!G404),"Yes","")</f>
        <v/>
      </c>
    </row>
    <row r="405" spans="1:35" x14ac:dyDescent="0.3">
      <c r="A405" s="137" t="str">
        <f>'FOD (ALL)'!B405</f>
        <v>TORNTPOWER</v>
      </c>
      <c r="B405" s="146">
        <f>'FOD (ALL)'!C405</f>
        <v>43979</v>
      </c>
      <c r="C405" s="137" t="str">
        <f>'(B) FO'!H405</f>
        <v>N</v>
      </c>
      <c r="D405" s="137" t="str">
        <f>'(B) FO'!I405</f>
        <v>N</v>
      </c>
      <c r="E405" s="137" t="str">
        <f>'(B) FO'!J405</f>
        <v>Y</v>
      </c>
      <c r="F405" s="137" t="str">
        <f>'(B) FO'!K405</f>
        <v>Y</v>
      </c>
      <c r="H405" s="137" t="str">
        <f>'(B) FO'!AM405</f>
        <v>N</v>
      </c>
      <c r="I405" s="137" t="str">
        <f>'(B) FO'!AN405</f>
        <v>N</v>
      </c>
      <c r="J405" s="137" t="str">
        <f>'(B) FO'!AO405</f>
        <v>Y</v>
      </c>
      <c r="K405" s="137" t="str">
        <f>'(B) FO'!AP405</f>
        <v>Y</v>
      </c>
      <c r="M405" s="137" t="str">
        <f>'(B) FO'!BS405</f>
        <v>Y</v>
      </c>
      <c r="N405" s="137" t="str">
        <f>'(B) FO'!BT405</f>
        <v>N</v>
      </c>
      <c r="O405" s="137" t="str">
        <f>'(B) FO'!BU405</f>
        <v>N</v>
      </c>
      <c r="P405" s="137" t="str">
        <f>'(B) FO'!BV405</f>
        <v>Y</v>
      </c>
      <c r="R405" s="137" t="str">
        <f>'(B) FO'!BC405</f>
        <v>Y</v>
      </c>
      <c r="S405" s="137" t="str">
        <f>'(B) FO'!BD405</f>
        <v>N</v>
      </c>
      <c r="T405" s="137" t="str">
        <f>'(B) FO'!BE405</f>
        <v>N</v>
      </c>
      <c r="U405" s="137" t="str">
        <f>'(B) FO'!BF405</f>
        <v>Y</v>
      </c>
      <c r="W405" s="137">
        <f>'(B) FO'!C405</f>
        <v>301.10000000000002</v>
      </c>
      <c r="X405" s="137">
        <f>'(B) FO'!X405</f>
        <v>309.60000000000002</v>
      </c>
      <c r="Y405" s="137">
        <f>'(B) FO'!AC405</f>
        <v>299.8</v>
      </c>
      <c r="Z405" s="137">
        <f>('(B) FO'!X405+'(B) FO'!AC405+'(B) FO'!C405)/3</f>
        <v>303.50000000000006</v>
      </c>
      <c r="AB405" s="137" t="str">
        <f>IF('(B) FO'!BN405&gt;MAX('(B) FO'!BO405:'(B) FO'!BR405),"Yes","")</f>
        <v/>
      </c>
      <c r="AC405" s="137" t="str">
        <f>IF('(B) FO'!AH405&gt;MAX('(B) FO'!AI405:'(B) FO'!AL405),"Yes","")</f>
        <v/>
      </c>
      <c r="AE405" s="137" t="str">
        <f>IF('(B) FO'!BN405&gt;(AVERAGE('(B) FO'!BO405:'(B) FO'!BR405)*2),"Yes","")</f>
        <v/>
      </c>
      <c r="AF405" s="137" t="str">
        <f>IF('(B) FO'!AH405&gt;(AVERAGE('(B) FO'!AI405:'(B) FO'!AL405)*2),"Yes","")</f>
        <v/>
      </c>
      <c r="AH405" s="137" t="str">
        <f>IF('(B) FO'!C405&gt;MAX('(B) FO'!D405:'(B) FO'!G405),"Yes","")</f>
        <v/>
      </c>
      <c r="AI405" s="137" t="str">
        <f>IF('(B) FO'!C405&lt;MIN('(B) FO'!D405:'(B) FO'!G405),"Yes","")</f>
        <v/>
      </c>
    </row>
    <row r="406" spans="1:35" x14ac:dyDescent="0.3">
      <c r="A406" s="137" t="str">
        <f>'FOD (ALL)'!B406</f>
        <v>TORNTPOWER</v>
      </c>
      <c r="B406" s="146">
        <f>'FOD (ALL)'!C406</f>
        <v>44007</v>
      </c>
      <c r="C406" s="137" t="str">
        <f>'(B) FO'!H406</f>
        <v>N</v>
      </c>
      <c r="D406" s="137" t="str">
        <f>'(B) FO'!I406</f>
        <v>N</v>
      </c>
      <c r="E406" s="137" t="str">
        <f>'(B) FO'!J406</f>
        <v>Y</v>
      </c>
      <c r="F406" s="137" t="str">
        <f>'(B) FO'!K406</f>
        <v>Y</v>
      </c>
      <c r="H406" s="137" t="str">
        <f>'(B) FO'!AM406</f>
        <v>Y</v>
      </c>
      <c r="I406" s="137" t="str">
        <f>'(B) FO'!AN406</f>
        <v>Y</v>
      </c>
      <c r="J406" s="137" t="str">
        <f>'(B) FO'!AO406</f>
        <v>Y</v>
      </c>
      <c r="K406" s="137" t="str">
        <f>'(B) FO'!AP406</f>
        <v>Y</v>
      </c>
      <c r="M406" s="137" t="str">
        <f>'(B) FO'!BS406</f>
        <v>Y</v>
      </c>
      <c r="N406" s="137" t="str">
        <f>'(B) FO'!BT406</f>
        <v>Y</v>
      </c>
      <c r="O406" s="137" t="str">
        <f>'(B) FO'!BU406</f>
        <v>N</v>
      </c>
      <c r="P406" s="137" t="str">
        <f>'(B) FO'!BV406</f>
        <v>Y</v>
      </c>
      <c r="R406" s="137" t="str">
        <f>'(B) FO'!BC406</f>
        <v>Y</v>
      </c>
      <c r="S406" s="137" t="str">
        <f>'(B) FO'!BD406</f>
        <v>Y</v>
      </c>
      <c r="T406" s="137" t="str">
        <f>'(B) FO'!BE406</f>
        <v>N</v>
      </c>
      <c r="U406" s="137" t="str">
        <f>'(B) FO'!BF406</f>
        <v>Y</v>
      </c>
      <c r="W406" s="137">
        <f>'(B) FO'!C406</f>
        <v>300.89999999999998</v>
      </c>
      <c r="X406" s="137">
        <f>'(B) FO'!X406</f>
        <v>309.3</v>
      </c>
      <c r="Y406" s="137">
        <f>'(B) FO'!AC406</f>
        <v>299.60000000000002</v>
      </c>
      <c r="Z406" s="137">
        <f>('(B) FO'!X406+'(B) FO'!AC406+'(B) FO'!C406)/3</f>
        <v>303.26666666666671</v>
      </c>
      <c r="AB406" s="137" t="str">
        <f>IF('(B) FO'!BN406&gt;MAX('(B) FO'!BO406:'(B) FO'!BR406),"Yes","")</f>
        <v/>
      </c>
      <c r="AC406" s="137" t="str">
        <f>IF('(B) FO'!AH406&gt;MAX('(B) FO'!AI406:'(B) FO'!AL406),"Yes","")</f>
        <v>Yes</v>
      </c>
      <c r="AE406" s="137" t="str">
        <f>IF('(B) FO'!BN406&gt;(AVERAGE('(B) FO'!BO406:'(B) FO'!BR406)*2),"Yes","")</f>
        <v/>
      </c>
      <c r="AF406" s="137" t="str">
        <f>IF('(B) FO'!AH406&gt;(AVERAGE('(B) FO'!AI406:'(B) FO'!AL406)*2),"Yes","")</f>
        <v>Yes</v>
      </c>
      <c r="AH406" s="137" t="str">
        <f>IF('(B) FO'!C406&gt;MAX('(B) FO'!D406:'(B) FO'!G406),"Yes","")</f>
        <v/>
      </c>
      <c r="AI406" s="137" t="str">
        <f>IF('(B) FO'!C406&lt;MIN('(B) FO'!D406:'(B) FO'!G406),"Yes","")</f>
        <v/>
      </c>
    </row>
    <row r="407" spans="1:35" x14ac:dyDescent="0.3">
      <c r="A407" s="137" t="str">
        <f>'FOD (ALL)'!B407</f>
        <v>TORNTPOWER</v>
      </c>
      <c r="B407" s="146">
        <f>'FOD (ALL)'!C407</f>
        <v>44042</v>
      </c>
      <c r="C407" s="137" t="str">
        <f>'(B) FO'!H407</f>
        <v>N</v>
      </c>
      <c r="D407" s="137" t="str">
        <f>'(B) FO'!I407</f>
        <v>N</v>
      </c>
      <c r="E407" s="137" t="str">
        <f>'(B) FO'!J407</f>
        <v>Y</v>
      </c>
      <c r="F407" s="137" t="str">
        <f>'(B) FO'!K407</f>
        <v>Y</v>
      </c>
      <c r="H407" s="137" t="str">
        <f>'(B) FO'!AM407</f>
        <v>Y</v>
      </c>
      <c r="I407" s="137" t="str">
        <f>'(B) FO'!AN407</f>
        <v>Y</v>
      </c>
      <c r="J407" s="137" t="str">
        <f>'(B) FO'!AO407</f>
        <v>Y</v>
      </c>
      <c r="K407" s="137" t="str">
        <f>'(B) FO'!AP407</f>
        <v>Y</v>
      </c>
      <c r="M407" s="137" t="str">
        <f>'(B) FO'!BS407</f>
        <v>Y</v>
      </c>
      <c r="N407" s="137" t="str">
        <f>'(B) FO'!BT407</f>
        <v>Y</v>
      </c>
      <c r="O407" s="137" t="str">
        <f>'(B) FO'!BU407</f>
        <v>Y</v>
      </c>
      <c r="P407" s="137" t="str">
        <f>'(B) FO'!BV407</f>
        <v>Y</v>
      </c>
      <c r="R407" s="137" t="str">
        <f>'(B) FO'!BC407</f>
        <v>Y</v>
      </c>
      <c r="S407" s="137" t="str">
        <f>'(B) FO'!BD407</f>
        <v>Y</v>
      </c>
      <c r="T407" s="137" t="str">
        <f>'(B) FO'!BE407</f>
        <v>Y</v>
      </c>
      <c r="U407" s="137" t="str">
        <f>'(B) FO'!BF407</f>
        <v>Y</v>
      </c>
      <c r="W407" s="137">
        <f>'(B) FO'!C407</f>
        <v>303.35000000000002</v>
      </c>
      <c r="X407" s="137">
        <f>'(B) FO'!X407</f>
        <v>0</v>
      </c>
      <c r="Y407" s="137">
        <f>'(B) FO'!AC407</f>
        <v>0</v>
      </c>
      <c r="Z407" s="137">
        <f>('(B) FO'!X407+'(B) FO'!AC407+'(B) FO'!C407)/3</f>
        <v>101.11666666666667</v>
      </c>
      <c r="AB407" s="137" t="str">
        <f>IF('(B) FO'!BN407&gt;MAX('(B) FO'!BO407:'(B) FO'!BR407),"Yes","")</f>
        <v/>
      </c>
      <c r="AC407" s="137" t="str">
        <f>IF('(B) FO'!AH407&gt;MAX('(B) FO'!AI407:'(B) FO'!AL407),"Yes","")</f>
        <v/>
      </c>
      <c r="AE407" s="137" t="str">
        <f>IF('(B) FO'!BN407&gt;(AVERAGE('(B) FO'!BO407:'(B) FO'!BR407)*2),"Yes","")</f>
        <v/>
      </c>
      <c r="AF407" s="137" t="str">
        <f>IF('(B) FO'!AH407&gt;(AVERAGE('(B) FO'!AI407:'(B) FO'!AL407)*2),"Yes","")</f>
        <v/>
      </c>
      <c r="AH407" s="137" t="str">
        <f>IF('(B) FO'!C407&gt;MAX('(B) FO'!D407:'(B) FO'!G407),"Yes","")</f>
        <v/>
      </c>
      <c r="AI407" s="137" t="str">
        <f>IF('(B) FO'!C407&lt;MIN('(B) FO'!D407:'(B) FO'!G407),"Yes","")</f>
        <v/>
      </c>
    </row>
    <row r="408" spans="1:35" x14ac:dyDescent="0.3">
      <c r="A408" s="137" t="str">
        <f>'FOD (ALL)'!B408</f>
        <v>TVSMOTOR</v>
      </c>
      <c r="B408" s="146">
        <f>'FOD (ALL)'!C408</f>
        <v>43979</v>
      </c>
      <c r="C408" s="137" t="str">
        <f>'(B) FO'!H408</f>
        <v>N</v>
      </c>
      <c r="D408" s="137" t="str">
        <f>'(B) FO'!I408</f>
        <v>Y</v>
      </c>
      <c r="E408" s="137" t="str">
        <f>'(B) FO'!J408</f>
        <v>Y</v>
      </c>
      <c r="F408" s="137" t="str">
        <f>'(B) FO'!K408</f>
        <v>Y</v>
      </c>
      <c r="H408" s="137" t="str">
        <f>'(B) FO'!AM408</f>
        <v>N</v>
      </c>
      <c r="I408" s="137" t="str">
        <f>'(B) FO'!AN408</f>
        <v>N</v>
      </c>
      <c r="J408" s="137" t="str">
        <f>'(B) FO'!AO408</f>
        <v>Y</v>
      </c>
      <c r="K408" s="137" t="str">
        <f>'(B) FO'!AP408</f>
        <v>N</v>
      </c>
      <c r="M408" s="137" t="str">
        <f>'(B) FO'!BS408</f>
        <v>N</v>
      </c>
      <c r="N408" s="137" t="str">
        <f>'(B) FO'!BT408</f>
        <v>Y</v>
      </c>
      <c r="O408" s="137" t="str">
        <f>'(B) FO'!BU408</f>
        <v>N</v>
      </c>
      <c r="P408" s="137" t="str">
        <f>'(B) FO'!BV408</f>
        <v>N</v>
      </c>
      <c r="R408" s="137" t="str">
        <f>'(B) FO'!BC408</f>
        <v>N</v>
      </c>
      <c r="S408" s="137" t="str">
        <f>'(B) FO'!BD408</f>
        <v>Y</v>
      </c>
      <c r="T408" s="137" t="str">
        <f>'(B) FO'!BE408</f>
        <v>N</v>
      </c>
      <c r="U408" s="137" t="str">
        <f>'(B) FO'!BF408</f>
        <v>N</v>
      </c>
      <c r="W408" s="137">
        <f>'(B) FO'!C408</f>
        <v>313.45</v>
      </c>
      <c r="X408" s="137">
        <f>'(B) FO'!X408</f>
        <v>317</v>
      </c>
      <c r="Y408" s="137">
        <f>'(B) FO'!AC408</f>
        <v>305.89999999999998</v>
      </c>
      <c r="Z408" s="137">
        <f>('(B) FO'!X408+'(B) FO'!AC408+'(B) FO'!C408)/3</f>
        <v>312.11666666666662</v>
      </c>
      <c r="AB408" s="137" t="str">
        <f>IF('(B) FO'!BN408&gt;MAX('(B) FO'!BO408:'(B) FO'!BR408),"Yes","")</f>
        <v/>
      </c>
      <c r="AC408" s="137" t="str">
        <f>IF('(B) FO'!AH408&gt;MAX('(B) FO'!AI408:'(B) FO'!AL408),"Yes","")</f>
        <v/>
      </c>
      <c r="AE408" s="137" t="str">
        <f>IF('(B) FO'!BN408&gt;(AVERAGE('(B) FO'!BO408:'(B) FO'!BR408)*2),"Yes","")</f>
        <v/>
      </c>
      <c r="AF408" s="137" t="str">
        <f>IF('(B) FO'!AH408&gt;(AVERAGE('(B) FO'!AI408:'(B) FO'!AL408)*2),"Yes","")</f>
        <v/>
      </c>
      <c r="AH408" s="137" t="str">
        <f>IF('(B) FO'!C408&gt;MAX('(B) FO'!D408:'(B) FO'!G408),"Yes","")</f>
        <v/>
      </c>
      <c r="AI408" s="137" t="str">
        <f>IF('(B) FO'!C408&lt;MIN('(B) FO'!D408:'(B) FO'!G408),"Yes","")</f>
        <v/>
      </c>
    </row>
    <row r="409" spans="1:35" x14ac:dyDescent="0.3">
      <c r="A409" s="137" t="str">
        <f>'FOD (ALL)'!B409</f>
        <v>TVSMOTOR</v>
      </c>
      <c r="B409" s="146">
        <f>'FOD (ALL)'!C409</f>
        <v>44007</v>
      </c>
      <c r="C409" s="137" t="str">
        <f>'(B) FO'!H409</f>
        <v>N</v>
      </c>
      <c r="D409" s="137" t="str">
        <f>'(B) FO'!I409</f>
        <v>Y</v>
      </c>
      <c r="E409" s="137" t="str">
        <f>'(B) FO'!J409</f>
        <v>Y</v>
      </c>
      <c r="F409" s="137" t="str">
        <f>'(B) FO'!K409</f>
        <v>Y</v>
      </c>
      <c r="H409" s="137" t="str">
        <f>'(B) FO'!AM409</f>
        <v>Y</v>
      </c>
      <c r="I409" s="137" t="str">
        <f>'(B) FO'!AN409</f>
        <v>Y</v>
      </c>
      <c r="J409" s="137" t="str">
        <f>'(B) FO'!AO409</f>
        <v>Y</v>
      </c>
      <c r="K409" s="137" t="str">
        <f>'(B) FO'!AP409</f>
        <v>Y</v>
      </c>
      <c r="M409" s="137" t="str">
        <f>'(B) FO'!BS409</f>
        <v>Y</v>
      </c>
      <c r="N409" s="137" t="str">
        <f>'(B) FO'!BT409</f>
        <v>Y</v>
      </c>
      <c r="O409" s="137" t="str">
        <f>'(B) FO'!BU409</f>
        <v>Y</v>
      </c>
      <c r="P409" s="137" t="str">
        <f>'(B) FO'!BV409</f>
        <v>N</v>
      </c>
      <c r="R409" s="137" t="str">
        <f>'(B) FO'!BC409</f>
        <v>Y</v>
      </c>
      <c r="S409" s="137" t="str">
        <f>'(B) FO'!BD409</f>
        <v>Y</v>
      </c>
      <c r="T409" s="137" t="str">
        <f>'(B) FO'!BE409</f>
        <v>Y</v>
      </c>
      <c r="U409" s="137" t="str">
        <f>'(B) FO'!BF409</f>
        <v>N</v>
      </c>
      <c r="W409" s="137">
        <f>'(B) FO'!C409</f>
        <v>307.75</v>
      </c>
      <c r="X409" s="137">
        <f>'(B) FO'!X409</f>
        <v>310.39999999999998</v>
      </c>
      <c r="Y409" s="137">
        <f>'(B) FO'!AC409</f>
        <v>299.35000000000002</v>
      </c>
      <c r="Z409" s="137">
        <f>('(B) FO'!X409+'(B) FO'!AC409+'(B) FO'!C409)/3</f>
        <v>305.83333333333331</v>
      </c>
      <c r="AB409" s="137" t="str">
        <f>IF('(B) FO'!BN409&gt;MAX('(B) FO'!BO409:'(B) FO'!BR409),"Yes","")</f>
        <v>Yes</v>
      </c>
      <c r="AC409" s="137" t="str">
        <f>IF('(B) FO'!AH409&gt;MAX('(B) FO'!AI409:'(B) FO'!AL409),"Yes","")</f>
        <v>Yes</v>
      </c>
      <c r="AE409" s="137" t="str">
        <f>IF('(B) FO'!BN409&gt;(AVERAGE('(B) FO'!BO409:'(B) FO'!BR409)*2),"Yes","")</f>
        <v>Yes</v>
      </c>
      <c r="AF409" s="137" t="str">
        <f>IF('(B) FO'!AH409&gt;(AVERAGE('(B) FO'!AI409:'(B) FO'!AL409)*2),"Yes","")</f>
        <v>Yes</v>
      </c>
      <c r="AH409" s="137" t="str">
        <f>IF('(B) FO'!C409&gt;MAX('(B) FO'!D409:'(B) FO'!G409),"Yes","")</f>
        <v/>
      </c>
      <c r="AI409" s="137" t="str">
        <f>IF('(B) FO'!C409&lt;MIN('(B) FO'!D409:'(B) FO'!G409),"Yes","")</f>
        <v/>
      </c>
    </row>
    <row r="410" spans="1:35" x14ac:dyDescent="0.3">
      <c r="A410" s="137" t="str">
        <f>'FOD (ALL)'!B410</f>
        <v>TVSMOTOR</v>
      </c>
      <c r="B410" s="146">
        <f>'FOD (ALL)'!C410</f>
        <v>44042</v>
      </c>
      <c r="C410" s="137" t="str">
        <f>'(B) FO'!H410</f>
        <v>N</v>
      </c>
      <c r="D410" s="137" t="str">
        <f>'(B) FO'!I410</f>
        <v>Y</v>
      </c>
      <c r="E410" s="137" t="str">
        <f>'(B) FO'!J410</f>
        <v>Y</v>
      </c>
      <c r="F410" s="137" t="str">
        <f>'(B) FO'!K410</f>
        <v>N</v>
      </c>
      <c r="H410" s="137" t="str">
        <f>'(B) FO'!AM410</f>
        <v>Y</v>
      </c>
      <c r="I410" s="137" t="str">
        <f>'(B) FO'!AN410</f>
        <v>Y</v>
      </c>
      <c r="J410" s="137" t="str">
        <f>'(B) FO'!AO410</f>
        <v>Y</v>
      </c>
      <c r="K410" s="137" t="str">
        <f>'(B) FO'!AP410</f>
        <v>Y</v>
      </c>
      <c r="M410" s="137" t="str">
        <f>'(B) FO'!BS410</f>
        <v>Y</v>
      </c>
      <c r="N410" s="137" t="str">
        <f>'(B) FO'!BT410</f>
        <v>Y</v>
      </c>
      <c r="O410" s="137" t="str">
        <f>'(B) FO'!BU410</f>
        <v>Y</v>
      </c>
      <c r="P410" s="137" t="str">
        <f>'(B) FO'!BV410</f>
        <v>Y</v>
      </c>
      <c r="R410" s="137" t="str">
        <f>'(B) FO'!BC410</f>
        <v>Y</v>
      </c>
      <c r="S410" s="137" t="str">
        <f>'(B) FO'!BD410</f>
        <v>Y</v>
      </c>
      <c r="T410" s="137" t="str">
        <f>'(B) FO'!BE410</f>
        <v>Y</v>
      </c>
      <c r="U410" s="137" t="str">
        <f>'(B) FO'!BF410</f>
        <v>Y</v>
      </c>
      <c r="W410" s="137">
        <f>'(B) FO'!C410</f>
        <v>316.7</v>
      </c>
      <c r="X410" s="137">
        <f>'(B) FO'!X410</f>
        <v>0</v>
      </c>
      <c r="Y410" s="137">
        <f>'(B) FO'!AC410</f>
        <v>0</v>
      </c>
      <c r="Z410" s="137">
        <f>('(B) FO'!X410+'(B) FO'!AC410+'(B) FO'!C410)/3</f>
        <v>105.56666666666666</v>
      </c>
      <c r="AB410" s="137" t="str">
        <f>IF('(B) FO'!BN410&gt;MAX('(B) FO'!BO410:'(B) FO'!BR410),"Yes","")</f>
        <v/>
      </c>
      <c r="AC410" s="137" t="str">
        <f>IF('(B) FO'!AH410&gt;MAX('(B) FO'!AI410:'(B) FO'!AL410),"Yes","")</f>
        <v/>
      </c>
      <c r="AE410" s="137" t="str">
        <f>IF('(B) FO'!BN410&gt;(AVERAGE('(B) FO'!BO410:'(B) FO'!BR410)*2),"Yes","")</f>
        <v/>
      </c>
      <c r="AF410" s="137" t="str">
        <f>IF('(B) FO'!AH410&gt;(AVERAGE('(B) FO'!AI410:'(B) FO'!AL410)*2),"Yes","")</f>
        <v/>
      </c>
      <c r="AH410" s="137" t="str">
        <f>IF('(B) FO'!C410&gt;MAX('(B) FO'!D410:'(B) FO'!G410),"Yes","")</f>
        <v/>
      </c>
      <c r="AI410" s="137" t="str">
        <f>IF('(B) FO'!C410&lt;MIN('(B) FO'!D410:'(B) FO'!G410),"Yes","")</f>
        <v/>
      </c>
    </row>
    <row r="411" spans="1:35" x14ac:dyDescent="0.3">
      <c r="A411" s="137" t="str">
        <f>'FOD (ALL)'!B411</f>
        <v>UBL</v>
      </c>
      <c r="B411" s="146">
        <f>'FOD (ALL)'!C411</f>
        <v>43979</v>
      </c>
      <c r="C411" s="137" t="str">
        <f>'(B) FO'!H411</f>
        <v>N</v>
      </c>
      <c r="D411" s="137" t="str">
        <f>'(B) FO'!I411</f>
        <v>Y</v>
      </c>
      <c r="E411" s="137" t="str">
        <f>'(B) FO'!J411</f>
        <v>Y</v>
      </c>
      <c r="F411" s="137" t="str">
        <f>'(B) FO'!K411</f>
        <v>N</v>
      </c>
      <c r="H411" s="137" t="str">
        <f>'(B) FO'!AM411</f>
        <v>N</v>
      </c>
      <c r="I411" s="137" t="str">
        <f>'(B) FO'!AN411</f>
        <v>N</v>
      </c>
      <c r="J411" s="137" t="str">
        <f>'(B) FO'!AO411</f>
        <v>Y</v>
      </c>
      <c r="K411" s="137" t="str">
        <f>'(B) FO'!AP411</f>
        <v>N</v>
      </c>
      <c r="M411" s="137" t="str">
        <f>'(B) FO'!BS411</f>
        <v>N</v>
      </c>
      <c r="N411" s="137" t="str">
        <f>'(B) FO'!BT411</f>
        <v>Y</v>
      </c>
      <c r="O411" s="137" t="str">
        <f>'(B) FO'!BU411</f>
        <v>N</v>
      </c>
      <c r="P411" s="137" t="str">
        <f>'(B) FO'!BV411</f>
        <v>N</v>
      </c>
      <c r="R411" s="137" t="str">
        <f>'(B) FO'!BC411</f>
        <v>N</v>
      </c>
      <c r="S411" s="137" t="str">
        <f>'(B) FO'!BD411</f>
        <v>Y</v>
      </c>
      <c r="T411" s="137" t="str">
        <f>'(B) FO'!BE411</f>
        <v>N</v>
      </c>
      <c r="U411" s="137" t="str">
        <f>'(B) FO'!BF411</f>
        <v>N</v>
      </c>
      <c r="W411" s="137">
        <f>'(B) FO'!C411</f>
        <v>912.45</v>
      </c>
      <c r="X411" s="137">
        <f>'(B) FO'!X411</f>
        <v>941.75</v>
      </c>
      <c r="Y411" s="137">
        <f>'(B) FO'!AC411</f>
        <v>907</v>
      </c>
      <c r="Z411" s="137">
        <f>('(B) FO'!X411+'(B) FO'!AC411+'(B) FO'!C411)/3</f>
        <v>920.4</v>
      </c>
      <c r="AB411" s="137" t="str">
        <f>IF('(B) FO'!BN411&gt;MAX('(B) FO'!BO411:'(B) FO'!BR411),"Yes","")</f>
        <v/>
      </c>
      <c r="AC411" s="137" t="str">
        <f>IF('(B) FO'!AH411&gt;MAX('(B) FO'!AI411:'(B) FO'!AL411),"Yes","")</f>
        <v/>
      </c>
      <c r="AE411" s="137" t="str">
        <f>IF('(B) FO'!BN411&gt;(AVERAGE('(B) FO'!BO411:'(B) FO'!BR411)*2),"Yes","")</f>
        <v/>
      </c>
      <c r="AF411" s="137" t="str">
        <f>IF('(B) FO'!AH411&gt;(AVERAGE('(B) FO'!AI411:'(B) FO'!AL411)*2),"Yes","")</f>
        <v/>
      </c>
      <c r="AH411" s="137" t="str">
        <f>IF('(B) FO'!C411&gt;MAX('(B) FO'!D411:'(B) FO'!G411),"Yes","")</f>
        <v/>
      </c>
      <c r="AI411" s="137" t="str">
        <f>IF('(B) FO'!C411&lt;MIN('(B) FO'!D411:'(B) FO'!G411),"Yes","")</f>
        <v/>
      </c>
    </row>
    <row r="412" spans="1:35" x14ac:dyDescent="0.3">
      <c r="A412" s="137" t="str">
        <f>'FOD (ALL)'!B412</f>
        <v>UBL</v>
      </c>
      <c r="B412" s="146">
        <f>'FOD (ALL)'!C412</f>
        <v>44007</v>
      </c>
      <c r="C412" s="137" t="str">
        <f>'(B) FO'!H412</f>
        <v>N</v>
      </c>
      <c r="D412" s="137" t="str">
        <f>'(B) FO'!I412</f>
        <v>Y</v>
      </c>
      <c r="E412" s="137" t="str">
        <f>'(B) FO'!J412</f>
        <v>Y</v>
      </c>
      <c r="F412" s="137" t="str">
        <f>'(B) FO'!K412</f>
        <v>N</v>
      </c>
      <c r="H412" s="137" t="str">
        <f>'(B) FO'!AM412</f>
        <v>Y</v>
      </c>
      <c r="I412" s="137" t="str">
        <f>'(B) FO'!AN412</f>
        <v>Y</v>
      </c>
      <c r="J412" s="137" t="str">
        <f>'(B) FO'!AO412</f>
        <v>Y</v>
      </c>
      <c r="K412" s="137" t="str">
        <f>'(B) FO'!AP412</f>
        <v>Y</v>
      </c>
      <c r="M412" s="137" t="str">
        <f>'(B) FO'!BS412</f>
        <v>Y</v>
      </c>
      <c r="N412" s="137" t="str">
        <f>'(B) FO'!BT412</f>
        <v>Y</v>
      </c>
      <c r="O412" s="137" t="str">
        <f>'(B) FO'!BU412</f>
        <v>Y</v>
      </c>
      <c r="P412" s="137" t="str">
        <f>'(B) FO'!BV412</f>
        <v>Y</v>
      </c>
      <c r="R412" s="137" t="str">
        <f>'(B) FO'!BC412</f>
        <v>Y</v>
      </c>
      <c r="S412" s="137" t="str">
        <f>'(B) FO'!BD412</f>
        <v>Y</v>
      </c>
      <c r="T412" s="137" t="str">
        <f>'(B) FO'!BE412</f>
        <v>Y</v>
      </c>
      <c r="U412" s="137" t="str">
        <f>'(B) FO'!BF412</f>
        <v>Y</v>
      </c>
      <c r="W412" s="137">
        <f>'(B) FO'!C412</f>
        <v>911</v>
      </c>
      <c r="X412" s="137">
        <f>'(B) FO'!X412</f>
        <v>941.95</v>
      </c>
      <c r="Y412" s="137">
        <f>'(B) FO'!AC412</f>
        <v>905</v>
      </c>
      <c r="Z412" s="137">
        <f>('(B) FO'!X412+'(B) FO'!AC412+'(B) FO'!C412)/3</f>
        <v>919.31666666666661</v>
      </c>
      <c r="AB412" s="137" t="str">
        <f>IF('(B) FO'!BN412&gt;MAX('(B) FO'!BO412:'(B) FO'!BR412),"Yes","")</f>
        <v>Yes</v>
      </c>
      <c r="AC412" s="137" t="str">
        <f>IF('(B) FO'!AH412&gt;MAX('(B) FO'!AI412:'(B) FO'!AL412),"Yes","")</f>
        <v>Yes</v>
      </c>
      <c r="AE412" s="137" t="str">
        <f>IF('(B) FO'!BN412&gt;(AVERAGE('(B) FO'!BO412:'(B) FO'!BR412)*2),"Yes","")</f>
        <v>Yes</v>
      </c>
      <c r="AF412" s="137" t="str">
        <f>IF('(B) FO'!AH412&gt;(AVERAGE('(B) FO'!AI412:'(B) FO'!AL412)*2),"Yes","")</f>
        <v>Yes</v>
      </c>
      <c r="AH412" s="137" t="str">
        <f>IF('(B) FO'!C412&gt;MAX('(B) FO'!D412:'(B) FO'!G412),"Yes","")</f>
        <v/>
      </c>
      <c r="AI412" s="137" t="str">
        <f>IF('(B) FO'!C412&lt;MIN('(B) FO'!D412:'(B) FO'!G412),"Yes","")</f>
        <v/>
      </c>
    </row>
    <row r="413" spans="1:35" x14ac:dyDescent="0.3">
      <c r="A413" s="137" t="str">
        <f>'FOD (ALL)'!B413</f>
        <v>UBL</v>
      </c>
      <c r="B413" s="146">
        <f>'FOD (ALL)'!C413</f>
        <v>44042</v>
      </c>
      <c r="C413" s="137" t="str">
        <f>'(B) FO'!H413</f>
        <v>N</v>
      </c>
      <c r="D413" s="137" t="str">
        <f>'(B) FO'!I413</f>
        <v>Y</v>
      </c>
      <c r="E413" s="137" t="str">
        <f>'(B) FO'!J413</f>
        <v>Y</v>
      </c>
      <c r="F413" s="137" t="str">
        <f>'(B) FO'!K413</f>
        <v>N</v>
      </c>
      <c r="H413" s="137" t="str">
        <f>'(B) FO'!AM413</f>
        <v>Y</v>
      </c>
      <c r="I413" s="137" t="str">
        <f>'(B) FO'!AN413</f>
        <v>Y</v>
      </c>
      <c r="J413" s="137" t="str">
        <f>'(B) FO'!AO413</f>
        <v>Y</v>
      </c>
      <c r="K413" s="137" t="str">
        <f>'(B) FO'!AP413</f>
        <v>Y</v>
      </c>
      <c r="M413" s="137" t="str">
        <f>'(B) FO'!BS413</f>
        <v>N</v>
      </c>
      <c r="N413" s="137" t="str">
        <f>'(B) FO'!BT413</f>
        <v>Y</v>
      </c>
      <c r="O413" s="137" t="str">
        <f>'(B) FO'!BU413</f>
        <v>Y</v>
      </c>
      <c r="P413" s="137" t="str">
        <f>'(B) FO'!BV413</f>
        <v>Y</v>
      </c>
      <c r="R413" s="137" t="str">
        <f>'(B) FO'!BC413</f>
        <v>N</v>
      </c>
      <c r="S413" s="137" t="str">
        <f>'(B) FO'!BD413</f>
        <v>Y</v>
      </c>
      <c r="T413" s="137" t="str">
        <f>'(B) FO'!BE413</f>
        <v>Y</v>
      </c>
      <c r="U413" s="137" t="str">
        <f>'(B) FO'!BF413</f>
        <v>Y</v>
      </c>
      <c r="W413" s="137">
        <f>'(B) FO'!C413</f>
        <v>920.6</v>
      </c>
      <c r="X413" s="137">
        <f>'(B) FO'!X413</f>
        <v>0</v>
      </c>
      <c r="Y413" s="137">
        <f>'(B) FO'!AC413</f>
        <v>0</v>
      </c>
      <c r="Z413" s="137">
        <f>('(B) FO'!X413+'(B) FO'!AC413+'(B) FO'!C413)/3</f>
        <v>306.86666666666667</v>
      </c>
      <c r="AB413" s="137" t="str">
        <f>IF('(B) FO'!BN413&gt;MAX('(B) FO'!BO413:'(B) FO'!BR413),"Yes","")</f>
        <v/>
      </c>
      <c r="AC413" s="137" t="str">
        <f>IF('(B) FO'!AH413&gt;MAX('(B) FO'!AI413:'(B) FO'!AL413),"Yes","")</f>
        <v/>
      </c>
      <c r="AE413" s="137" t="str">
        <f>IF('(B) FO'!BN413&gt;(AVERAGE('(B) FO'!BO413:'(B) FO'!BR413)*2),"Yes","")</f>
        <v/>
      </c>
      <c r="AF413" s="137" t="str">
        <f>IF('(B) FO'!AH413&gt;(AVERAGE('(B) FO'!AI413:'(B) FO'!AL413)*2),"Yes","")</f>
        <v/>
      </c>
      <c r="AH413" s="137" t="str">
        <f>IF('(B) FO'!C413&gt;MAX('(B) FO'!D413:'(B) FO'!G413),"Yes","")</f>
        <v/>
      </c>
      <c r="AI413" s="137" t="str">
        <f>IF('(B) FO'!C413&lt;MIN('(B) FO'!D413:'(B) FO'!G413),"Yes","")</f>
        <v/>
      </c>
    </row>
    <row r="414" spans="1:35" x14ac:dyDescent="0.3">
      <c r="A414" s="137" t="str">
        <f>'FOD (ALL)'!B414</f>
        <v>UJJIVAN</v>
      </c>
      <c r="B414" s="146">
        <f>'FOD (ALL)'!C414</f>
        <v>43979</v>
      </c>
      <c r="C414" s="137" t="str">
        <f>'(B) FO'!H414</f>
        <v>N</v>
      </c>
      <c r="D414" s="137" t="str">
        <f>'(B) FO'!I414</f>
        <v>N</v>
      </c>
      <c r="E414" s="137" t="str">
        <f>'(B) FO'!J414</f>
        <v>Y</v>
      </c>
      <c r="F414" s="137" t="str">
        <f>'(B) FO'!K414</f>
        <v>Y</v>
      </c>
      <c r="H414" s="137" t="str">
        <f>'(B) FO'!AM414</f>
        <v>N</v>
      </c>
      <c r="I414" s="137" t="str">
        <f>'(B) FO'!AN414</f>
        <v>N</v>
      </c>
      <c r="J414" s="137" t="str">
        <f>'(B) FO'!AO414</f>
        <v>N</v>
      </c>
      <c r="K414" s="137" t="str">
        <f>'(B) FO'!AP414</f>
        <v>Y</v>
      </c>
      <c r="M414" s="137" t="str">
        <f>'(B) FO'!BS414</f>
        <v>Y</v>
      </c>
      <c r="N414" s="137" t="str">
        <f>'(B) FO'!BT414</f>
        <v>Y</v>
      </c>
      <c r="O414" s="137" t="str">
        <f>'(B) FO'!BU414</f>
        <v>N</v>
      </c>
      <c r="P414" s="137" t="str">
        <f>'(B) FO'!BV414</f>
        <v>N</v>
      </c>
      <c r="R414" s="137" t="str">
        <f>'(B) FO'!BC414</f>
        <v>Y</v>
      </c>
      <c r="S414" s="137" t="str">
        <f>'(B) FO'!BD414</f>
        <v>Y</v>
      </c>
      <c r="T414" s="137" t="str">
        <f>'(B) FO'!BE414</f>
        <v>N</v>
      </c>
      <c r="U414" s="137" t="str">
        <f>'(B) FO'!BF414</f>
        <v>N</v>
      </c>
      <c r="W414" s="137">
        <f>'(B) FO'!C414</f>
        <v>147.69999999999999</v>
      </c>
      <c r="X414" s="137">
        <f>'(B) FO'!X414</f>
        <v>159</v>
      </c>
      <c r="Y414" s="137">
        <f>'(B) FO'!AC414</f>
        <v>140.85</v>
      </c>
      <c r="Z414" s="137">
        <f>('(B) FO'!X414+'(B) FO'!AC414+'(B) FO'!C414)/3</f>
        <v>149.18333333333334</v>
      </c>
      <c r="AB414" s="137" t="str">
        <f>IF('(B) FO'!BN414&gt;MAX('(B) FO'!BO414:'(B) FO'!BR414),"Yes","")</f>
        <v>Yes</v>
      </c>
      <c r="AC414" s="137" t="str">
        <f>IF('(B) FO'!AH414&gt;MAX('(B) FO'!AI414:'(B) FO'!AL414),"Yes","")</f>
        <v/>
      </c>
      <c r="AE414" s="137" t="str">
        <f>IF('(B) FO'!BN414&gt;(AVERAGE('(B) FO'!BO414:'(B) FO'!BR414)*2),"Yes","")</f>
        <v/>
      </c>
      <c r="AF414" s="137" t="str">
        <f>IF('(B) FO'!AH414&gt;(AVERAGE('(B) FO'!AI414:'(B) FO'!AL414)*2),"Yes","")</f>
        <v/>
      </c>
      <c r="AH414" s="137" t="str">
        <f>IF('(B) FO'!C414&gt;MAX('(B) FO'!D414:'(B) FO'!G414),"Yes","")</f>
        <v/>
      </c>
      <c r="AI414" s="137" t="str">
        <f>IF('(B) FO'!C414&lt;MIN('(B) FO'!D414:'(B) FO'!G414),"Yes","")</f>
        <v>Yes</v>
      </c>
    </row>
    <row r="415" spans="1:35" x14ac:dyDescent="0.3">
      <c r="A415" s="137" t="str">
        <f>'FOD (ALL)'!B415</f>
        <v>UJJIVAN</v>
      </c>
      <c r="B415" s="146">
        <f>'FOD (ALL)'!C415</f>
        <v>44007</v>
      </c>
      <c r="C415" s="137" t="str">
        <f>'(B) FO'!H415</f>
        <v>N</v>
      </c>
      <c r="D415" s="137" t="str">
        <f>'(B) FO'!I415</f>
        <v>N</v>
      </c>
      <c r="E415" s="137" t="str">
        <f>'(B) FO'!J415</f>
        <v>Y</v>
      </c>
      <c r="F415" s="137" t="str">
        <f>'(B) FO'!K415</f>
        <v>Y</v>
      </c>
      <c r="H415" s="137" t="str">
        <f>'(B) FO'!AM415</f>
        <v>Y</v>
      </c>
      <c r="I415" s="137" t="str">
        <f>'(B) FO'!AN415</f>
        <v>Y</v>
      </c>
      <c r="J415" s="137" t="str">
        <f>'(B) FO'!AO415</f>
        <v>Y</v>
      </c>
      <c r="K415" s="137" t="str">
        <f>'(B) FO'!AP415</f>
        <v>Y</v>
      </c>
      <c r="M415" s="137" t="str">
        <f>'(B) FO'!BS415</f>
        <v>Y</v>
      </c>
      <c r="N415" s="137" t="str">
        <f>'(B) FO'!BT415</f>
        <v>Y</v>
      </c>
      <c r="O415" s="137" t="str">
        <f>'(B) FO'!BU415</f>
        <v>Y</v>
      </c>
      <c r="P415" s="137" t="str">
        <f>'(B) FO'!BV415</f>
        <v>Y</v>
      </c>
      <c r="R415" s="137" t="str">
        <f>'(B) FO'!BC415</f>
        <v>Y</v>
      </c>
      <c r="S415" s="137" t="str">
        <f>'(B) FO'!BD415</f>
        <v>Y</v>
      </c>
      <c r="T415" s="137" t="str">
        <f>'(B) FO'!BE415</f>
        <v>Y</v>
      </c>
      <c r="U415" s="137" t="str">
        <f>'(B) FO'!BF415</f>
        <v>Y</v>
      </c>
      <c r="W415" s="137">
        <f>'(B) FO'!C415</f>
        <v>144.6</v>
      </c>
      <c r="X415" s="137">
        <f>'(B) FO'!X415</f>
        <v>155.4</v>
      </c>
      <c r="Y415" s="137">
        <f>'(B) FO'!AC415</f>
        <v>137.65</v>
      </c>
      <c r="Z415" s="137">
        <f>('(B) FO'!X415+'(B) FO'!AC415+'(B) FO'!C415)/3</f>
        <v>145.88333333333333</v>
      </c>
      <c r="AB415" s="137" t="str">
        <f>IF('(B) FO'!BN415&gt;MAX('(B) FO'!BO415:'(B) FO'!BR415),"Yes","")</f>
        <v>Yes</v>
      </c>
      <c r="AC415" s="137" t="str">
        <f>IF('(B) FO'!AH415&gt;MAX('(B) FO'!AI415:'(B) FO'!AL415),"Yes","")</f>
        <v>Yes</v>
      </c>
      <c r="AE415" s="137" t="str">
        <f>IF('(B) FO'!BN415&gt;(AVERAGE('(B) FO'!BO415:'(B) FO'!BR415)*2),"Yes","")</f>
        <v>Yes</v>
      </c>
      <c r="AF415" s="137" t="str">
        <f>IF('(B) FO'!AH415&gt;(AVERAGE('(B) FO'!AI415:'(B) FO'!AL415)*2),"Yes","")</f>
        <v>Yes</v>
      </c>
      <c r="AH415" s="137" t="str">
        <f>IF('(B) FO'!C415&gt;MAX('(B) FO'!D415:'(B) FO'!G415),"Yes","")</f>
        <v/>
      </c>
      <c r="AI415" s="137" t="str">
        <f>IF('(B) FO'!C415&lt;MIN('(B) FO'!D415:'(B) FO'!G415),"Yes","")</f>
        <v>Yes</v>
      </c>
    </row>
    <row r="416" spans="1:35" x14ac:dyDescent="0.3">
      <c r="A416" s="137" t="str">
        <f>'FOD (ALL)'!B416</f>
        <v>UJJIVAN</v>
      </c>
      <c r="B416" s="146">
        <f>'FOD (ALL)'!C416</f>
        <v>44042</v>
      </c>
      <c r="C416" s="137" t="str">
        <f>'(B) FO'!H416</f>
        <v>N</v>
      </c>
      <c r="D416" s="137" t="str">
        <f>'(B) FO'!I416</f>
        <v>N</v>
      </c>
      <c r="E416" s="137" t="str">
        <f>'(B) FO'!J416</f>
        <v>Y</v>
      </c>
      <c r="F416" s="137" t="str">
        <f>'(B) FO'!K416</f>
        <v>Y</v>
      </c>
      <c r="H416" s="137" t="str">
        <f>'(B) FO'!AM416</f>
        <v>Y</v>
      </c>
      <c r="I416" s="137" t="str">
        <f>'(B) FO'!AN416</f>
        <v>Y</v>
      </c>
      <c r="J416" s="137" t="str">
        <f>'(B) FO'!AO416</f>
        <v>Y</v>
      </c>
      <c r="K416" s="137" t="str">
        <f>'(B) FO'!AP416</f>
        <v>Y</v>
      </c>
      <c r="M416" s="137" t="str">
        <f>'(B) FO'!BS416</f>
        <v>Y</v>
      </c>
      <c r="N416" s="137" t="str">
        <f>'(B) FO'!BT416</f>
        <v>Y</v>
      </c>
      <c r="O416" s="137" t="str">
        <f>'(B) FO'!BU416</f>
        <v>Y</v>
      </c>
      <c r="P416" s="137" t="str">
        <f>'(B) FO'!BV416</f>
        <v>N</v>
      </c>
      <c r="R416" s="137" t="str">
        <f>'(B) FO'!BC416</f>
        <v>Y</v>
      </c>
      <c r="S416" s="137" t="str">
        <f>'(B) FO'!BD416</f>
        <v>Y</v>
      </c>
      <c r="T416" s="137" t="str">
        <f>'(B) FO'!BE416</f>
        <v>Y</v>
      </c>
      <c r="U416" s="137" t="str">
        <f>'(B) FO'!BF416</f>
        <v>N</v>
      </c>
      <c r="W416" s="137">
        <f>'(B) FO'!C416</f>
        <v>152.19999999999999</v>
      </c>
      <c r="X416" s="137">
        <f>'(B) FO'!X416</f>
        <v>153.19999999999999</v>
      </c>
      <c r="Y416" s="137">
        <f>'(B) FO'!AC416</f>
        <v>142.15</v>
      </c>
      <c r="Z416" s="137">
        <f>('(B) FO'!X416+'(B) FO'!AC416+'(B) FO'!C416)/3</f>
        <v>149.18333333333334</v>
      </c>
      <c r="AB416" s="137" t="str">
        <f>IF('(B) FO'!BN416&gt;MAX('(B) FO'!BO416:'(B) FO'!BR416),"Yes","")</f>
        <v/>
      </c>
      <c r="AC416" s="137" t="str">
        <f>IF('(B) FO'!AH416&gt;MAX('(B) FO'!AI416:'(B) FO'!AL416),"Yes","")</f>
        <v>Yes</v>
      </c>
      <c r="AE416" s="137" t="str">
        <f>IF('(B) FO'!BN416&gt;(AVERAGE('(B) FO'!BO416:'(B) FO'!BR416)*2),"Yes","")</f>
        <v>Yes</v>
      </c>
      <c r="AF416" s="137" t="str">
        <f>IF('(B) FO'!AH416&gt;(AVERAGE('(B) FO'!AI416:'(B) FO'!AL416)*2),"Yes","")</f>
        <v/>
      </c>
      <c r="AH416" s="137" t="str">
        <f>IF('(B) FO'!C416&gt;MAX('(B) FO'!D416:'(B) FO'!G416),"Yes","")</f>
        <v/>
      </c>
      <c r="AI416" s="137" t="str">
        <f>IF('(B) FO'!C416&lt;MIN('(B) FO'!D416:'(B) FO'!G416),"Yes","")</f>
        <v>Yes</v>
      </c>
    </row>
    <row r="417" spans="1:35" x14ac:dyDescent="0.3">
      <c r="A417" s="137" t="str">
        <f>'FOD (ALL)'!B417</f>
        <v>ULTRACEMCO</v>
      </c>
      <c r="B417" s="146">
        <f>'FOD (ALL)'!C417</f>
        <v>43979</v>
      </c>
      <c r="C417" s="137" t="str">
        <f>'(B) FO'!H417</f>
        <v>Y</v>
      </c>
      <c r="D417" s="137" t="str">
        <f>'(B) FO'!I417</f>
        <v>Y</v>
      </c>
      <c r="E417" s="137" t="str">
        <f>'(B) FO'!J417</f>
        <v>Y</v>
      </c>
      <c r="F417" s="137" t="str">
        <f>'(B) FO'!K417</f>
        <v>Y</v>
      </c>
      <c r="H417" s="137" t="str">
        <f>'(B) FO'!AM417</f>
        <v>N</v>
      </c>
      <c r="I417" s="137" t="str">
        <f>'(B) FO'!AN417</f>
        <v>N</v>
      </c>
      <c r="J417" s="137" t="str">
        <f>'(B) FO'!AO417</f>
        <v>Y</v>
      </c>
      <c r="K417" s="137" t="str">
        <f>'(B) FO'!AP417</f>
        <v>N</v>
      </c>
      <c r="M417" s="137" t="str">
        <f>'(B) FO'!BS417</f>
        <v>Y</v>
      </c>
      <c r="N417" s="137" t="str">
        <f>'(B) FO'!BT417</f>
        <v>N</v>
      </c>
      <c r="O417" s="137" t="str">
        <f>'(B) FO'!BU417</f>
        <v>Y</v>
      </c>
      <c r="P417" s="137" t="str">
        <f>'(B) FO'!BV417</f>
        <v>N</v>
      </c>
      <c r="R417" s="137" t="str">
        <f>'(B) FO'!BC417</f>
        <v>Y</v>
      </c>
      <c r="S417" s="137" t="str">
        <f>'(B) FO'!BD417</f>
        <v>N</v>
      </c>
      <c r="T417" s="137" t="str">
        <f>'(B) FO'!BE417</f>
        <v>Y</v>
      </c>
      <c r="U417" s="137" t="str">
        <f>'(B) FO'!BF417</f>
        <v>N</v>
      </c>
      <c r="W417" s="137">
        <f>'(B) FO'!C417</f>
        <v>3636.1</v>
      </c>
      <c r="X417" s="137">
        <f>'(B) FO'!X417</f>
        <v>3659.6</v>
      </c>
      <c r="Y417" s="137">
        <f>'(B) FO'!AC417</f>
        <v>3517.3</v>
      </c>
      <c r="Z417" s="137">
        <f>('(B) FO'!X417+'(B) FO'!AC417+'(B) FO'!C417)/3</f>
        <v>3604.3333333333335</v>
      </c>
      <c r="AB417" s="137" t="str">
        <f>IF('(B) FO'!BN417&gt;MAX('(B) FO'!BO417:'(B) FO'!BR417),"Yes","")</f>
        <v/>
      </c>
      <c r="AC417" s="137" t="str">
        <f>IF('(B) FO'!AH417&gt;MAX('(B) FO'!AI417:'(B) FO'!AL417),"Yes","")</f>
        <v/>
      </c>
      <c r="AE417" s="137" t="str">
        <f>IF('(B) FO'!BN417&gt;(AVERAGE('(B) FO'!BO417:'(B) FO'!BR417)*2),"Yes","")</f>
        <v/>
      </c>
      <c r="AF417" s="137" t="str">
        <f>IF('(B) FO'!AH417&gt;(AVERAGE('(B) FO'!AI417:'(B) FO'!AL417)*2),"Yes","")</f>
        <v/>
      </c>
      <c r="AH417" s="137" t="str">
        <f>IF('(B) FO'!C417&gt;MAX('(B) FO'!D417:'(B) FO'!G417),"Yes","")</f>
        <v>Yes</v>
      </c>
      <c r="AI417" s="137" t="str">
        <f>IF('(B) FO'!C417&lt;MIN('(B) FO'!D417:'(B) FO'!G417),"Yes","")</f>
        <v/>
      </c>
    </row>
    <row r="418" spans="1:35" x14ac:dyDescent="0.3">
      <c r="A418" s="137" t="str">
        <f>'FOD (ALL)'!B418</f>
        <v>ULTRACEMCO</v>
      </c>
      <c r="B418" s="146">
        <f>'FOD (ALL)'!C418</f>
        <v>44007</v>
      </c>
      <c r="C418" s="137" t="str">
        <f>'(B) FO'!H418</f>
        <v>Y</v>
      </c>
      <c r="D418" s="137" t="str">
        <f>'(B) FO'!I418</f>
        <v>Y</v>
      </c>
      <c r="E418" s="137" t="str">
        <f>'(B) FO'!J418</f>
        <v>Y</v>
      </c>
      <c r="F418" s="137" t="str">
        <f>'(B) FO'!K418</f>
        <v>Y</v>
      </c>
      <c r="H418" s="137" t="str">
        <f>'(B) FO'!AM418</f>
        <v>Y</v>
      </c>
      <c r="I418" s="137" t="str">
        <f>'(B) FO'!AN418</f>
        <v>Y</v>
      </c>
      <c r="J418" s="137" t="str">
        <f>'(B) FO'!AO418</f>
        <v>Y</v>
      </c>
      <c r="K418" s="137" t="str">
        <f>'(B) FO'!AP418</f>
        <v>Y</v>
      </c>
      <c r="M418" s="137" t="str">
        <f>'(B) FO'!BS418</f>
        <v>Y</v>
      </c>
      <c r="N418" s="137" t="str">
        <f>'(B) FO'!BT418</f>
        <v>N</v>
      </c>
      <c r="O418" s="137" t="str">
        <f>'(B) FO'!BU418</f>
        <v>Y</v>
      </c>
      <c r="P418" s="137" t="str">
        <f>'(B) FO'!BV418</f>
        <v>N</v>
      </c>
      <c r="R418" s="137" t="str">
        <f>'(B) FO'!BC418</f>
        <v>Y</v>
      </c>
      <c r="S418" s="137" t="str">
        <f>'(B) FO'!BD418</f>
        <v>N</v>
      </c>
      <c r="T418" s="137" t="str">
        <f>'(B) FO'!BE418</f>
        <v>Y</v>
      </c>
      <c r="U418" s="137" t="str">
        <f>'(B) FO'!BF418</f>
        <v>N</v>
      </c>
      <c r="W418" s="137">
        <f>'(B) FO'!C418</f>
        <v>3644.45</v>
      </c>
      <c r="X418" s="137">
        <f>'(B) FO'!X418</f>
        <v>3668.75</v>
      </c>
      <c r="Y418" s="137">
        <f>'(B) FO'!AC418</f>
        <v>3531.3</v>
      </c>
      <c r="Z418" s="137">
        <f>('(B) FO'!X418+'(B) FO'!AC418+'(B) FO'!C418)/3</f>
        <v>3614.8333333333335</v>
      </c>
      <c r="AB418" s="137" t="str">
        <f>IF('(B) FO'!BN418&gt;MAX('(B) FO'!BO418:'(B) FO'!BR418),"Yes","")</f>
        <v>Yes</v>
      </c>
      <c r="AC418" s="137" t="str">
        <f>IF('(B) FO'!AH418&gt;MAX('(B) FO'!AI418:'(B) FO'!AL418),"Yes","")</f>
        <v>Yes</v>
      </c>
      <c r="AE418" s="137" t="str">
        <f>IF('(B) FO'!BN418&gt;(AVERAGE('(B) FO'!BO418:'(B) FO'!BR418)*2),"Yes","")</f>
        <v>Yes</v>
      </c>
      <c r="AF418" s="137" t="str">
        <f>IF('(B) FO'!AH418&gt;(AVERAGE('(B) FO'!AI418:'(B) FO'!AL418)*2),"Yes","")</f>
        <v>Yes</v>
      </c>
      <c r="AH418" s="137" t="str">
        <f>IF('(B) FO'!C418&gt;MAX('(B) FO'!D418:'(B) FO'!G418),"Yes","")</f>
        <v>Yes</v>
      </c>
      <c r="AI418" s="137" t="str">
        <f>IF('(B) FO'!C418&lt;MIN('(B) FO'!D418:'(B) FO'!G418),"Yes","")</f>
        <v/>
      </c>
    </row>
    <row r="419" spans="1:35" x14ac:dyDescent="0.3">
      <c r="A419" s="137" t="str">
        <f>'FOD (ALL)'!B419</f>
        <v>ULTRACEMCO</v>
      </c>
      <c r="B419" s="146">
        <f>'FOD (ALL)'!C419</f>
        <v>44042</v>
      </c>
      <c r="C419" s="137" t="str">
        <f>'(B) FO'!H419</f>
        <v>Y</v>
      </c>
      <c r="D419" s="137" t="str">
        <f>'(B) FO'!I419</f>
        <v>Y</v>
      </c>
      <c r="E419" s="137" t="str">
        <f>'(B) FO'!J419</f>
        <v>Y</v>
      </c>
      <c r="F419" s="137" t="str">
        <f>'(B) FO'!K419</f>
        <v>Y</v>
      </c>
      <c r="H419" s="137" t="str">
        <f>'(B) FO'!AM419</f>
        <v>Y</v>
      </c>
      <c r="I419" s="137" t="str">
        <f>'(B) FO'!AN419</f>
        <v>Y</v>
      </c>
      <c r="J419" s="137" t="str">
        <f>'(B) FO'!AO419</f>
        <v>Y</v>
      </c>
      <c r="K419" s="137" t="str">
        <f>'(B) FO'!AP419</f>
        <v>Y</v>
      </c>
      <c r="M419" s="137" t="str">
        <f>'(B) FO'!BS419</f>
        <v>Y</v>
      </c>
      <c r="N419" s="137" t="str">
        <f>'(B) FO'!BT419</f>
        <v>N</v>
      </c>
      <c r="O419" s="137" t="str">
        <f>'(B) FO'!BU419</f>
        <v>Y</v>
      </c>
      <c r="P419" s="137" t="str">
        <f>'(B) FO'!BV419</f>
        <v>Y</v>
      </c>
      <c r="R419" s="137" t="str">
        <f>'(B) FO'!BC419</f>
        <v>Y</v>
      </c>
      <c r="S419" s="137" t="str">
        <f>'(B) FO'!BD419</f>
        <v>N</v>
      </c>
      <c r="T419" s="137" t="str">
        <f>'(B) FO'!BE419</f>
        <v>Y</v>
      </c>
      <c r="U419" s="137" t="str">
        <f>'(B) FO'!BF419</f>
        <v>Y</v>
      </c>
      <c r="W419" s="137">
        <f>'(B) FO'!C419</f>
        <v>3668.3</v>
      </c>
      <c r="X419" s="137">
        <f>'(B) FO'!X419</f>
        <v>0</v>
      </c>
      <c r="Y419" s="137">
        <f>'(B) FO'!AC419</f>
        <v>0</v>
      </c>
      <c r="Z419" s="137">
        <f>('(B) FO'!X419+'(B) FO'!AC419+'(B) FO'!C419)/3</f>
        <v>1222.7666666666667</v>
      </c>
      <c r="AB419" s="137" t="str">
        <f>IF('(B) FO'!BN419&gt;MAX('(B) FO'!BO419:'(B) FO'!BR419),"Yes","")</f>
        <v/>
      </c>
      <c r="AC419" s="137" t="str">
        <f>IF('(B) FO'!AH419&gt;MAX('(B) FO'!AI419:'(B) FO'!AL419),"Yes","")</f>
        <v/>
      </c>
      <c r="AE419" s="137" t="str">
        <f>IF('(B) FO'!BN419&gt;(AVERAGE('(B) FO'!BO419:'(B) FO'!BR419)*2),"Yes","")</f>
        <v/>
      </c>
      <c r="AF419" s="137" t="str">
        <f>IF('(B) FO'!AH419&gt;(AVERAGE('(B) FO'!AI419:'(B) FO'!AL419)*2),"Yes","")</f>
        <v/>
      </c>
      <c r="AH419" s="137" t="str">
        <f>IF('(B) FO'!C419&gt;MAX('(B) FO'!D419:'(B) FO'!G419),"Yes","")</f>
        <v>Yes</v>
      </c>
      <c r="AI419" s="137" t="str">
        <f>IF('(B) FO'!C419&lt;MIN('(B) FO'!D419:'(B) FO'!G419),"Yes","")</f>
        <v/>
      </c>
    </row>
    <row r="420" spans="1:35" x14ac:dyDescent="0.3">
      <c r="A420" s="137" t="str">
        <f>'FOD (ALL)'!B420</f>
        <v>UPL</v>
      </c>
      <c r="B420" s="146">
        <f>'FOD (ALL)'!C420</f>
        <v>43979</v>
      </c>
      <c r="C420" s="137" t="str">
        <f>'(B) FO'!H420</f>
        <v>Y</v>
      </c>
      <c r="D420" s="137" t="str">
        <f>'(B) FO'!I420</f>
        <v>Y</v>
      </c>
      <c r="E420" s="137" t="str">
        <f>'(B) FO'!J420</f>
        <v>Y</v>
      </c>
      <c r="F420" s="137" t="str">
        <f>'(B) FO'!K420</f>
        <v>N</v>
      </c>
      <c r="H420" s="137" t="str">
        <f>'(B) FO'!AM420</f>
        <v>N</v>
      </c>
      <c r="I420" s="137" t="str">
        <f>'(B) FO'!AN420</f>
        <v>Y</v>
      </c>
      <c r="J420" s="137" t="str">
        <f>'(B) FO'!AO420</f>
        <v>Y</v>
      </c>
      <c r="K420" s="137" t="str">
        <f>'(B) FO'!AP420</f>
        <v>Y</v>
      </c>
      <c r="M420" s="137" t="str">
        <f>'(B) FO'!BS420</f>
        <v>Y</v>
      </c>
      <c r="N420" s="137" t="str">
        <f>'(B) FO'!BT420</f>
        <v>N</v>
      </c>
      <c r="O420" s="137" t="str">
        <f>'(B) FO'!BU420</f>
        <v>N</v>
      </c>
      <c r="P420" s="137" t="str">
        <f>'(B) FO'!BV420</f>
        <v>Y</v>
      </c>
      <c r="R420" s="137" t="str">
        <f>'(B) FO'!BC420</f>
        <v>Y</v>
      </c>
      <c r="S420" s="137" t="str">
        <f>'(B) FO'!BD420</f>
        <v>N</v>
      </c>
      <c r="T420" s="137" t="str">
        <f>'(B) FO'!BE420</f>
        <v>N</v>
      </c>
      <c r="U420" s="137" t="str">
        <f>'(B) FO'!BF420</f>
        <v>Y</v>
      </c>
      <c r="W420" s="137">
        <f>'(B) FO'!C420</f>
        <v>372.4</v>
      </c>
      <c r="X420" s="137">
        <f>'(B) FO'!X420</f>
        <v>375</v>
      </c>
      <c r="Y420" s="137">
        <f>'(B) FO'!AC420</f>
        <v>363.8</v>
      </c>
      <c r="Z420" s="137">
        <f>('(B) FO'!X420+'(B) FO'!AC420+'(B) FO'!C420)/3</f>
        <v>370.39999999999992</v>
      </c>
      <c r="AB420" s="137" t="str">
        <f>IF('(B) FO'!BN420&gt;MAX('(B) FO'!BO420:'(B) FO'!BR420),"Yes","")</f>
        <v/>
      </c>
      <c r="AC420" s="137" t="str">
        <f>IF('(B) FO'!AH420&gt;MAX('(B) FO'!AI420:'(B) FO'!AL420),"Yes","")</f>
        <v/>
      </c>
      <c r="AE420" s="137" t="str">
        <f>IF('(B) FO'!BN420&gt;(AVERAGE('(B) FO'!BO420:'(B) FO'!BR420)*2),"Yes","")</f>
        <v/>
      </c>
      <c r="AF420" s="137" t="str">
        <f>IF('(B) FO'!AH420&gt;(AVERAGE('(B) FO'!AI420:'(B) FO'!AL420)*2),"Yes","")</f>
        <v/>
      </c>
      <c r="AH420" s="137" t="str">
        <f>IF('(B) FO'!C420&gt;MAX('(B) FO'!D420:'(B) FO'!G420),"Yes","")</f>
        <v/>
      </c>
      <c r="AI420" s="137" t="str">
        <f>IF('(B) FO'!C420&lt;MIN('(B) FO'!D420:'(B) FO'!G420),"Yes","")</f>
        <v/>
      </c>
    </row>
    <row r="421" spans="1:35" x14ac:dyDescent="0.3">
      <c r="A421" s="137" t="str">
        <f>'FOD (ALL)'!B421</f>
        <v>UPL</v>
      </c>
      <c r="B421" s="146">
        <f>'FOD (ALL)'!C421</f>
        <v>44007</v>
      </c>
      <c r="C421" s="137" t="str">
        <f>'(B) FO'!H421</f>
        <v>Y</v>
      </c>
      <c r="D421" s="137" t="str">
        <f>'(B) FO'!I421</f>
        <v>Y</v>
      </c>
      <c r="E421" s="137" t="str">
        <f>'(B) FO'!J421</f>
        <v>Y</v>
      </c>
      <c r="F421" s="137" t="str">
        <f>'(B) FO'!K421</f>
        <v>N</v>
      </c>
      <c r="H421" s="137" t="str">
        <f>'(B) FO'!AM421</f>
        <v>Y</v>
      </c>
      <c r="I421" s="137" t="str">
        <f>'(B) FO'!AN421</f>
        <v>Y</v>
      </c>
      <c r="J421" s="137" t="str">
        <f>'(B) FO'!AO421</f>
        <v>Y</v>
      </c>
      <c r="K421" s="137" t="str">
        <f>'(B) FO'!AP421</f>
        <v>Y</v>
      </c>
      <c r="M421" s="137" t="str">
        <f>'(B) FO'!BS421</f>
        <v>Y</v>
      </c>
      <c r="N421" s="137" t="str">
        <f>'(B) FO'!BT421</f>
        <v>Y</v>
      </c>
      <c r="O421" s="137" t="str">
        <f>'(B) FO'!BU421</f>
        <v>N</v>
      </c>
      <c r="P421" s="137" t="str">
        <f>'(B) FO'!BV421</f>
        <v>Y</v>
      </c>
      <c r="R421" s="137" t="str">
        <f>'(B) FO'!BC421</f>
        <v>Y</v>
      </c>
      <c r="S421" s="137" t="str">
        <f>'(B) FO'!BD421</f>
        <v>Y</v>
      </c>
      <c r="T421" s="137" t="str">
        <f>'(B) FO'!BE421</f>
        <v>N</v>
      </c>
      <c r="U421" s="137" t="str">
        <f>'(B) FO'!BF421</f>
        <v>Y</v>
      </c>
      <c r="W421" s="137">
        <f>'(B) FO'!C421</f>
        <v>371.55</v>
      </c>
      <c r="X421" s="137">
        <f>'(B) FO'!X421</f>
        <v>374.1</v>
      </c>
      <c r="Y421" s="137">
        <f>'(B) FO'!AC421</f>
        <v>363.4</v>
      </c>
      <c r="Z421" s="137">
        <f>('(B) FO'!X421+'(B) FO'!AC421+'(B) FO'!C421)/3</f>
        <v>369.68333333333334</v>
      </c>
      <c r="AB421" s="137" t="str">
        <f>IF('(B) FO'!BN421&gt;MAX('(B) FO'!BO421:'(B) FO'!BR421),"Yes","")</f>
        <v>Yes</v>
      </c>
      <c r="AC421" s="137" t="str">
        <f>IF('(B) FO'!AH421&gt;MAX('(B) FO'!AI421:'(B) FO'!AL421),"Yes","")</f>
        <v>Yes</v>
      </c>
      <c r="AE421" s="137" t="str">
        <f>IF('(B) FO'!BN421&gt;(AVERAGE('(B) FO'!BO421:'(B) FO'!BR421)*2),"Yes","")</f>
        <v>Yes</v>
      </c>
      <c r="AF421" s="137" t="str">
        <f>IF('(B) FO'!AH421&gt;(AVERAGE('(B) FO'!AI421:'(B) FO'!AL421)*2),"Yes","")</f>
        <v>Yes</v>
      </c>
      <c r="AH421" s="137" t="str">
        <f>IF('(B) FO'!C421&gt;MAX('(B) FO'!D421:'(B) FO'!G421),"Yes","")</f>
        <v/>
      </c>
      <c r="AI421" s="137" t="str">
        <f>IF('(B) FO'!C421&lt;MIN('(B) FO'!D421:'(B) FO'!G421),"Yes","")</f>
        <v/>
      </c>
    </row>
    <row r="422" spans="1:35" x14ac:dyDescent="0.3">
      <c r="A422" s="137" t="str">
        <f>'FOD (ALL)'!B422</f>
        <v>UPL</v>
      </c>
      <c r="B422" s="146">
        <f>'FOD (ALL)'!C422</f>
        <v>44042</v>
      </c>
      <c r="C422" s="137" t="str">
        <f>'(B) FO'!H422</f>
        <v>Y</v>
      </c>
      <c r="D422" s="137" t="str">
        <f>'(B) FO'!I422</f>
        <v>Y</v>
      </c>
      <c r="E422" s="137" t="str">
        <f>'(B) FO'!J422</f>
        <v>Y</v>
      </c>
      <c r="F422" s="137" t="str">
        <f>'(B) FO'!K422</f>
        <v>N</v>
      </c>
      <c r="H422" s="137" t="str">
        <f>'(B) FO'!AM422</f>
        <v>Y</v>
      </c>
      <c r="I422" s="137" t="str">
        <f>'(B) FO'!AN422</f>
        <v>Y</v>
      </c>
      <c r="J422" s="137" t="str">
        <f>'(B) FO'!AO422</f>
        <v>Y</v>
      </c>
      <c r="K422" s="137" t="str">
        <f>'(B) FO'!AP422</f>
        <v>Y</v>
      </c>
      <c r="M422" s="137" t="str">
        <f>'(B) FO'!BS422</f>
        <v>Y</v>
      </c>
      <c r="N422" s="137" t="str">
        <f>'(B) FO'!BT422</f>
        <v>N</v>
      </c>
      <c r="O422" s="137" t="str">
        <f>'(B) FO'!BU422</f>
        <v>N</v>
      </c>
      <c r="P422" s="137" t="str">
        <f>'(B) FO'!BV422</f>
        <v>Y</v>
      </c>
      <c r="R422" s="137" t="str">
        <f>'(B) FO'!BC422</f>
        <v>Y</v>
      </c>
      <c r="S422" s="137" t="str">
        <f>'(B) FO'!BD422</f>
        <v>N</v>
      </c>
      <c r="T422" s="137" t="str">
        <f>'(B) FO'!BE422</f>
        <v>N</v>
      </c>
      <c r="U422" s="137" t="str">
        <f>'(B) FO'!BF422</f>
        <v>Y</v>
      </c>
      <c r="W422" s="137">
        <f>'(B) FO'!C422</f>
        <v>372.05</v>
      </c>
      <c r="X422" s="137">
        <f>'(B) FO'!X422</f>
        <v>372.05</v>
      </c>
      <c r="Y422" s="137">
        <f>'(B) FO'!AC422</f>
        <v>365.15</v>
      </c>
      <c r="Z422" s="137">
        <f>('(B) FO'!X422+'(B) FO'!AC422+'(B) FO'!C422)/3</f>
        <v>369.75</v>
      </c>
      <c r="AB422" s="137" t="str">
        <f>IF('(B) FO'!BN422&gt;MAX('(B) FO'!BO422:'(B) FO'!BR422),"Yes","")</f>
        <v/>
      </c>
      <c r="AC422" s="137" t="str">
        <f>IF('(B) FO'!AH422&gt;MAX('(B) FO'!AI422:'(B) FO'!AL422),"Yes","")</f>
        <v>Yes</v>
      </c>
      <c r="AE422" s="137" t="str">
        <f>IF('(B) FO'!BN422&gt;(AVERAGE('(B) FO'!BO422:'(B) FO'!BR422)*2),"Yes","")</f>
        <v/>
      </c>
      <c r="AF422" s="137" t="str">
        <f>IF('(B) FO'!AH422&gt;(AVERAGE('(B) FO'!AI422:'(B) FO'!AL422)*2),"Yes","")</f>
        <v/>
      </c>
      <c r="AH422" s="137" t="str">
        <f>IF('(B) FO'!C422&gt;MAX('(B) FO'!D422:'(B) FO'!G422),"Yes","")</f>
        <v/>
      </c>
      <c r="AI422" s="137" t="str">
        <f>IF('(B) FO'!C422&lt;MIN('(B) FO'!D422:'(B) FO'!G422),"Yes","")</f>
        <v/>
      </c>
    </row>
    <row r="423" spans="1:35" x14ac:dyDescent="0.3">
      <c r="A423" s="137" t="str">
        <f>'FOD (ALL)'!B423</f>
        <v>VEDL</v>
      </c>
      <c r="B423" s="146">
        <f>'FOD (ALL)'!C423</f>
        <v>43979</v>
      </c>
      <c r="C423" s="137" t="str">
        <f>'(B) FO'!H423</f>
        <v>N</v>
      </c>
      <c r="D423" s="137" t="str">
        <f>'(B) FO'!I423</f>
        <v>Y</v>
      </c>
      <c r="E423" s="137" t="str">
        <f>'(B) FO'!J423</f>
        <v>N</v>
      </c>
      <c r="F423" s="137" t="str">
        <f>'(B) FO'!K423</f>
        <v>N</v>
      </c>
      <c r="H423" s="137" t="str">
        <f>'(B) FO'!AM423</f>
        <v>Y</v>
      </c>
      <c r="I423" s="137" t="str">
        <f>'(B) FO'!AN423</f>
        <v>N</v>
      </c>
      <c r="J423" s="137" t="str">
        <f>'(B) FO'!AO423</f>
        <v>N</v>
      </c>
      <c r="K423" s="137" t="str">
        <f>'(B) FO'!AP423</f>
        <v>N</v>
      </c>
      <c r="M423" s="137" t="str">
        <f>'(B) FO'!BS423</f>
        <v>N</v>
      </c>
      <c r="N423" s="137" t="str">
        <f>'(B) FO'!BT423</f>
        <v>Y</v>
      </c>
      <c r="O423" s="137" t="str">
        <f>'(B) FO'!BU423</f>
        <v>N</v>
      </c>
      <c r="P423" s="137" t="str">
        <f>'(B) FO'!BV423</f>
        <v>N</v>
      </c>
      <c r="R423" s="137" t="str">
        <f>'(B) FO'!BC423</f>
        <v>N</v>
      </c>
      <c r="S423" s="137" t="str">
        <f>'(B) FO'!BD423</f>
        <v>Y</v>
      </c>
      <c r="T423" s="137" t="str">
        <f>'(B) FO'!BE423</f>
        <v>N</v>
      </c>
      <c r="U423" s="137" t="str">
        <f>'(B) FO'!BF423</f>
        <v>N</v>
      </c>
      <c r="W423" s="137">
        <f>'(B) FO'!C423</f>
        <v>89.25</v>
      </c>
      <c r="X423" s="137">
        <f>'(B) FO'!X423</f>
        <v>90.3</v>
      </c>
      <c r="Y423" s="137">
        <f>'(B) FO'!AC423</f>
        <v>88.4</v>
      </c>
      <c r="Z423" s="137">
        <f>('(B) FO'!X423+'(B) FO'!AC423+'(B) FO'!C423)/3</f>
        <v>89.316666666666663</v>
      </c>
      <c r="AB423" s="137" t="str">
        <f>IF('(B) FO'!BN423&gt;MAX('(B) FO'!BO423:'(B) FO'!BR423),"Yes","")</f>
        <v/>
      </c>
      <c r="AC423" s="137" t="str">
        <f>IF('(B) FO'!AH423&gt;MAX('(B) FO'!AI423:'(B) FO'!AL423),"Yes","")</f>
        <v/>
      </c>
      <c r="AE423" s="137" t="str">
        <f>IF('(B) FO'!BN423&gt;(AVERAGE('(B) FO'!BO423:'(B) FO'!BR423)*2),"Yes","")</f>
        <v/>
      </c>
      <c r="AF423" s="137" t="str">
        <f>IF('(B) FO'!AH423&gt;(AVERAGE('(B) FO'!AI423:'(B) FO'!AL423)*2),"Yes","")</f>
        <v/>
      </c>
      <c r="AH423" s="137" t="str">
        <f>IF('(B) FO'!C423&gt;MAX('(B) FO'!D423:'(B) FO'!G423),"Yes","")</f>
        <v/>
      </c>
      <c r="AI423" s="137" t="str">
        <f>IF('(B) FO'!C423&lt;MIN('(B) FO'!D423:'(B) FO'!G423),"Yes","")</f>
        <v/>
      </c>
    </row>
    <row r="424" spans="1:35" x14ac:dyDescent="0.3">
      <c r="A424" s="137" t="str">
        <f>'FOD (ALL)'!B424</f>
        <v>VEDL</v>
      </c>
      <c r="B424" s="146">
        <f>'FOD (ALL)'!C424</f>
        <v>44007</v>
      </c>
      <c r="C424" s="137" t="str">
        <f>'(B) FO'!H424</f>
        <v>N</v>
      </c>
      <c r="D424" s="137" t="str">
        <f>'(B) FO'!I424</f>
        <v>Y</v>
      </c>
      <c r="E424" s="137" t="str">
        <f>'(B) FO'!J424</f>
        <v>N</v>
      </c>
      <c r="F424" s="137" t="str">
        <f>'(B) FO'!K424</f>
        <v>N</v>
      </c>
      <c r="H424" s="137" t="str">
        <f>'(B) FO'!AM424</f>
        <v>Y</v>
      </c>
      <c r="I424" s="137" t="str">
        <f>'(B) FO'!AN424</f>
        <v>Y</v>
      </c>
      <c r="J424" s="137" t="str">
        <f>'(B) FO'!AO424</f>
        <v>Y</v>
      </c>
      <c r="K424" s="137" t="str">
        <f>'(B) FO'!AP424</f>
        <v>Y</v>
      </c>
      <c r="M424" s="137" t="str">
        <f>'(B) FO'!BS424</f>
        <v>N</v>
      </c>
      <c r="N424" s="137" t="str">
        <f>'(B) FO'!BT424</f>
        <v>Y</v>
      </c>
      <c r="O424" s="137" t="str">
        <f>'(B) FO'!BU424</f>
        <v>Y</v>
      </c>
      <c r="P424" s="137" t="str">
        <f>'(B) FO'!BV424</f>
        <v>N</v>
      </c>
      <c r="R424" s="137" t="str">
        <f>'(B) FO'!BC424</f>
        <v>N</v>
      </c>
      <c r="S424" s="137" t="str">
        <f>'(B) FO'!BD424</f>
        <v>Y</v>
      </c>
      <c r="T424" s="137" t="str">
        <f>'(B) FO'!BE424</f>
        <v>Y</v>
      </c>
      <c r="U424" s="137" t="str">
        <f>'(B) FO'!BF424</f>
        <v>N</v>
      </c>
      <c r="W424" s="137">
        <f>'(B) FO'!C424</f>
        <v>89.45</v>
      </c>
      <c r="X424" s="137">
        <f>'(B) FO'!X424</f>
        <v>90.55</v>
      </c>
      <c r="Y424" s="137">
        <f>'(B) FO'!AC424</f>
        <v>88.65</v>
      </c>
      <c r="Z424" s="137">
        <f>('(B) FO'!X424+'(B) FO'!AC424+'(B) FO'!C424)/3</f>
        <v>89.55</v>
      </c>
      <c r="AB424" s="137" t="str">
        <f>IF('(B) FO'!BN424&gt;MAX('(B) FO'!BO424:'(B) FO'!BR424),"Yes","")</f>
        <v/>
      </c>
      <c r="AC424" s="137" t="str">
        <f>IF('(B) FO'!AH424&gt;MAX('(B) FO'!AI424:'(B) FO'!AL424),"Yes","")</f>
        <v>Yes</v>
      </c>
      <c r="AE424" s="137" t="str">
        <f>IF('(B) FO'!BN424&gt;(AVERAGE('(B) FO'!BO424:'(B) FO'!BR424)*2),"Yes","")</f>
        <v/>
      </c>
      <c r="AF424" s="137" t="str">
        <f>IF('(B) FO'!AH424&gt;(AVERAGE('(B) FO'!AI424:'(B) FO'!AL424)*2),"Yes","")</f>
        <v/>
      </c>
      <c r="AH424" s="137" t="str">
        <f>IF('(B) FO'!C424&gt;MAX('(B) FO'!D424:'(B) FO'!G424),"Yes","")</f>
        <v/>
      </c>
      <c r="AI424" s="137" t="str">
        <f>IF('(B) FO'!C424&lt;MIN('(B) FO'!D424:'(B) FO'!G424),"Yes","")</f>
        <v/>
      </c>
    </row>
    <row r="425" spans="1:35" x14ac:dyDescent="0.3">
      <c r="A425" s="137" t="str">
        <f>'FOD (ALL)'!B425</f>
        <v>VEDL</v>
      </c>
      <c r="B425" s="146">
        <f>'FOD (ALL)'!C425</f>
        <v>44042</v>
      </c>
      <c r="C425" s="137" t="str">
        <f>'(B) FO'!H425</f>
        <v>N</v>
      </c>
      <c r="D425" s="137" t="str">
        <f>'(B) FO'!I425</f>
        <v>Y</v>
      </c>
      <c r="E425" s="137" t="str">
        <f>'(B) FO'!J425</f>
        <v>N</v>
      </c>
      <c r="F425" s="137" t="str">
        <f>'(B) FO'!K425</f>
        <v>N</v>
      </c>
      <c r="H425" s="137" t="str">
        <f>'(B) FO'!AM425</f>
        <v>Y</v>
      </c>
      <c r="I425" s="137" t="str">
        <f>'(B) FO'!AN425</f>
        <v>Y</v>
      </c>
      <c r="J425" s="137" t="str">
        <f>'(B) FO'!AO425</f>
        <v>Y</v>
      </c>
      <c r="K425" s="137" t="str">
        <f>'(B) FO'!AP425</f>
        <v>Y</v>
      </c>
      <c r="M425" s="137" t="str">
        <f>'(B) FO'!BS425</f>
        <v>N</v>
      </c>
      <c r="N425" s="137" t="str">
        <f>'(B) FO'!BT425</f>
        <v>Y</v>
      </c>
      <c r="O425" s="137" t="str">
        <f>'(B) FO'!BU425</f>
        <v>N</v>
      </c>
      <c r="P425" s="137" t="str">
        <f>'(B) FO'!BV425</f>
        <v>Y</v>
      </c>
      <c r="R425" s="137" t="str">
        <f>'(B) FO'!BC425</f>
        <v>N</v>
      </c>
      <c r="S425" s="137" t="str">
        <f>'(B) FO'!BD425</f>
        <v>Y</v>
      </c>
      <c r="T425" s="137" t="str">
        <f>'(B) FO'!BE425</f>
        <v>N</v>
      </c>
      <c r="U425" s="137" t="str">
        <f>'(B) FO'!BF425</f>
        <v>Y</v>
      </c>
      <c r="W425" s="137">
        <f>'(B) FO'!C425</f>
        <v>89.8</v>
      </c>
      <c r="X425" s="137">
        <f>'(B) FO'!X425</f>
        <v>90</v>
      </c>
      <c r="Y425" s="137">
        <f>'(B) FO'!AC425</f>
        <v>89.6</v>
      </c>
      <c r="Z425" s="137">
        <f>('(B) FO'!X425+'(B) FO'!AC425+'(B) FO'!C425)/3</f>
        <v>89.8</v>
      </c>
      <c r="AB425" s="137" t="str">
        <f>IF('(B) FO'!BN425&gt;MAX('(B) FO'!BO425:'(B) FO'!BR425),"Yes","")</f>
        <v/>
      </c>
      <c r="AC425" s="137" t="str">
        <f>IF('(B) FO'!AH425&gt;MAX('(B) FO'!AI425:'(B) FO'!AL425),"Yes","")</f>
        <v>Yes</v>
      </c>
      <c r="AE425" s="137" t="str">
        <f>IF('(B) FO'!BN425&gt;(AVERAGE('(B) FO'!BO425:'(B) FO'!BR425)*2),"Yes","")</f>
        <v/>
      </c>
      <c r="AF425" s="137" t="str">
        <f>IF('(B) FO'!AH425&gt;(AVERAGE('(B) FO'!AI425:'(B) FO'!AL425)*2),"Yes","")</f>
        <v/>
      </c>
      <c r="AH425" s="137" t="str">
        <f>IF('(B) FO'!C425&gt;MAX('(B) FO'!D425:'(B) FO'!G425),"Yes","")</f>
        <v/>
      </c>
      <c r="AI425" s="137" t="str">
        <f>IF('(B) FO'!C425&lt;MIN('(B) FO'!D425:'(B) FO'!G425),"Yes","")</f>
        <v/>
      </c>
    </row>
    <row r="426" spans="1:35" x14ac:dyDescent="0.3">
      <c r="A426" s="137" t="str">
        <f>'FOD (ALL)'!B426</f>
        <v>VOLTAS</v>
      </c>
      <c r="B426" s="146">
        <f>'FOD (ALL)'!C426</f>
        <v>43979</v>
      </c>
      <c r="C426" s="137" t="str">
        <f>'(B) FO'!H426</f>
        <v>N</v>
      </c>
      <c r="D426" s="137" t="str">
        <f>'(B) FO'!I426</f>
        <v>Y</v>
      </c>
      <c r="E426" s="137" t="str">
        <f>'(B) FO'!J426</f>
        <v>Y</v>
      </c>
      <c r="F426" s="137" t="str">
        <f>'(B) FO'!K426</f>
        <v>N</v>
      </c>
      <c r="H426" s="137" t="str">
        <f>'(B) FO'!AM426</f>
        <v>N</v>
      </c>
      <c r="I426" s="137" t="str">
        <f>'(B) FO'!AN426</f>
        <v>N</v>
      </c>
      <c r="J426" s="137" t="str">
        <f>'(B) FO'!AO426</f>
        <v>N</v>
      </c>
      <c r="K426" s="137" t="str">
        <f>'(B) FO'!AP426</f>
        <v>Y</v>
      </c>
      <c r="M426" s="137" t="str">
        <f>'(B) FO'!BS426</f>
        <v>Y</v>
      </c>
      <c r="N426" s="137" t="str">
        <f>'(B) FO'!BT426</f>
        <v>N</v>
      </c>
      <c r="O426" s="137" t="str">
        <f>'(B) FO'!BU426</f>
        <v>N</v>
      </c>
      <c r="P426" s="137" t="str">
        <f>'(B) FO'!BV426</f>
        <v>Y</v>
      </c>
      <c r="R426" s="137" t="str">
        <f>'(B) FO'!BC426</f>
        <v>Y</v>
      </c>
      <c r="S426" s="137" t="str">
        <f>'(B) FO'!BD426</f>
        <v>N</v>
      </c>
      <c r="T426" s="137" t="str">
        <f>'(B) FO'!BE426</f>
        <v>N</v>
      </c>
      <c r="U426" s="137" t="str">
        <f>'(B) FO'!BF426</f>
        <v>Y</v>
      </c>
      <c r="W426" s="137">
        <f>'(B) FO'!C426</f>
        <v>449.5</v>
      </c>
      <c r="X426" s="137">
        <f>'(B) FO'!X426</f>
        <v>466</v>
      </c>
      <c r="Y426" s="137">
        <f>'(B) FO'!AC426</f>
        <v>445.1</v>
      </c>
      <c r="Z426" s="137">
        <f>('(B) FO'!X426+'(B) FO'!AC426+'(B) FO'!C426)/3</f>
        <v>453.5333333333333</v>
      </c>
      <c r="AB426" s="137" t="str">
        <f>IF('(B) FO'!BN426&gt;MAX('(B) FO'!BO426:'(B) FO'!BR426),"Yes","")</f>
        <v/>
      </c>
      <c r="AC426" s="137" t="str">
        <f>IF('(B) FO'!AH426&gt;MAX('(B) FO'!AI426:'(B) FO'!AL426),"Yes","")</f>
        <v/>
      </c>
      <c r="AE426" s="137" t="str">
        <f>IF('(B) FO'!BN426&gt;(AVERAGE('(B) FO'!BO426:'(B) FO'!BR426)*2),"Yes","")</f>
        <v/>
      </c>
      <c r="AF426" s="137" t="str">
        <f>IF('(B) FO'!AH426&gt;(AVERAGE('(B) FO'!AI426:'(B) FO'!AL426)*2),"Yes","")</f>
        <v/>
      </c>
      <c r="AH426" s="137" t="str">
        <f>IF('(B) FO'!C426&gt;MAX('(B) FO'!D426:'(B) FO'!G426),"Yes","")</f>
        <v/>
      </c>
      <c r="AI426" s="137" t="str">
        <f>IF('(B) FO'!C426&lt;MIN('(B) FO'!D426:'(B) FO'!G426),"Yes","")</f>
        <v/>
      </c>
    </row>
    <row r="427" spans="1:35" x14ac:dyDescent="0.3">
      <c r="A427" s="137" t="str">
        <f>'FOD (ALL)'!B427</f>
        <v>VOLTAS</v>
      </c>
      <c r="B427" s="146">
        <f>'FOD (ALL)'!C427</f>
        <v>44007</v>
      </c>
      <c r="C427" s="137" t="str">
        <f>'(B) FO'!H427</f>
        <v>N</v>
      </c>
      <c r="D427" s="137" t="str">
        <f>'(B) FO'!I427</f>
        <v>Y</v>
      </c>
      <c r="E427" s="137" t="str">
        <f>'(B) FO'!J427</f>
        <v>Y</v>
      </c>
      <c r="F427" s="137" t="str">
        <f>'(B) FO'!K427</f>
        <v>N</v>
      </c>
      <c r="H427" s="137" t="str">
        <f>'(B) FO'!AM427</f>
        <v>Y</v>
      </c>
      <c r="I427" s="137" t="str">
        <f>'(B) FO'!AN427</f>
        <v>Y</v>
      </c>
      <c r="J427" s="137" t="str">
        <f>'(B) FO'!AO427</f>
        <v>N</v>
      </c>
      <c r="K427" s="137" t="str">
        <f>'(B) FO'!AP427</f>
        <v>Y</v>
      </c>
      <c r="M427" s="137" t="str">
        <f>'(B) FO'!BS427</f>
        <v>Y</v>
      </c>
      <c r="N427" s="137" t="str">
        <f>'(B) FO'!BT427</f>
        <v>Y</v>
      </c>
      <c r="O427" s="137" t="str">
        <f>'(B) FO'!BU427</f>
        <v>Y</v>
      </c>
      <c r="P427" s="137" t="str">
        <f>'(B) FO'!BV427</f>
        <v>Y</v>
      </c>
      <c r="R427" s="137" t="str">
        <f>'(B) FO'!BC427</f>
        <v>Y</v>
      </c>
      <c r="S427" s="137" t="str">
        <f>'(B) FO'!BD427</f>
        <v>Y</v>
      </c>
      <c r="T427" s="137" t="str">
        <f>'(B) FO'!BE427</f>
        <v>Y</v>
      </c>
      <c r="U427" s="137" t="str">
        <f>'(B) FO'!BF427</f>
        <v>Y</v>
      </c>
      <c r="W427" s="137">
        <f>'(B) FO'!C427</f>
        <v>450.1</v>
      </c>
      <c r="X427" s="137">
        <f>'(B) FO'!X427</f>
        <v>465</v>
      </c>
      <c r="Y427" s="137">
        <f>'(B) FO'!AC427</f>
        <v>446</v>
      </c>
      <c r="Z427" s="137">
        <f>('(B) FO'!X427+'(B) FO'!AC427+'(B) FO'!C427)/3</f>
        <v>453.7</v>
      </c>
      <c r="AB427" s="137" t="str">
        <f>IF('(B) FO'!BN427&gt;MAX('(B) FO'!BO427:'(B) FO'!BR427),"Yes","")</f>
        <v>Yes</v>
      </c>
      <c r="AC427" s="137" t="str">
        <f>IF('(B) FO'!AH427&gt;MAX('(B) FO'!AI427:'(B) FO'!AL427),"Yes","")</f>
        <v>Yes</v>
      </c>
      <c r="AE427" s="137" t="str">
        <f>IF('(B) FO'!BN427&gt;(AVERAGE('(B) FO'!BO427:'(B) FO'!BR427)*2),"Yes","")</f>
        <v>Yes</v>
      </c>
      <c r="AF427" s="137" t="str">
        <f>IF('(B) FO'!AH427&gt;(AVERAGE('(B) FO'!AI427:'(B) FO'!AL427)*2),"Yes","")</f>
        <v>Yes</v>
      </c>
      <c r="AH427" s="137" t="str">
        <f>IF('(B) FO'!C427&gt;MAX('(B) FO'!D427:'(B) FO'!G427),"Yes","")</f>
        <v/>
      </c>
      <c r="AI427" s="137" t="str">
        <f>IF('(B) FO'!C427&lt;MIN('(B) FO'!D427:'(B) FO'!G427),"Yes","")</f>
        <v/>
      </c>
    </row>
    <row r="428" spans="1:35" x14ac:dyDescent="0.3">
      <c r="A428" s="137" t="str">
        <f>'FOD (ALL)'!B428</f>
        <v>VOLTAS</v>
      </c>
      <c r="B428" s="146">
        <f>'FOD (ALL)'!C428</f>
        <v>44042</v>
      </c>
      <c r="C428" s="137" t="str">
        <f>'(B) FO'!H428</f>
        <v>N</v>
      </c>
      <c r="D428" s="137" t="str">
        <f>'(B) FO'!I428</f>
        <v>Y</v>
      </c>
      <c r="E428" s="137" t="str">
        <f>'(B) FO'!J428</f>
        <v>Y</v>
      </c>
      <c r="F428" s="137" t="str">
        <f>'(B) FO'!K428</f>
        <v>N</v>
      </c>
      <c r="H428" s="137" t="str">
        <f>'(B) FO'!AM428</f>
        <v>Y</v>
      </c>
      <c r="I428" s="137" t="str">
        <f>'(B) FO'!AN428</f>
        <v>Y</v>
      </c>
      <c r="J428" s="137" t="str">
        <f>'(B) FO'!AO428</f>
        <v>Y</v>
      </c>
      <c r="K428" s="137" t="str">
        <f>'(B) FO'!AP428</f>
        <v>Y</v>
      </c>
      <c r="M428" s="137" t="str">
        <f>'(B) FO'!BS428</f>
        <v>Y</v>
      </c>
      <c r="N428" s="137" t="str">
        <f>'(B) FO'!BT428</f>
        <v>Y</v>
      </c>
      <c r="O428" s="137" t="str">
        <f>'(B) FO'!BU428</f>
        <v>Y</v>
      </c>
      <c r="P428" s="137" t="str">
        <f>'(B) FO'!BV428</f>
        <v>N</v>
      </c>
      <c r="R428" s="137" t="str">
        <f>'(B) FO'!BC428</f>
        <v>Y</v>
      </c>
      <c r="S428" s="137" t="str">
        <f>'(B) FO'!BD428</f>
        <v>Y</v>
      </c>
      <c r="T428" s="137" t="str">
        <f>'(B) FO'!BE428</f>
        <v>Y</v>
      </c>
      <c r="U428" s="137" t="str">
        <f>'(B) FO'!BF428</f>
        <v>N</v>
      </c>
      <c r="W428" s="137">
        <f>'(B) FO'!C428</f>
        <v>446.7</v>
      </c>
      <c r="X428" s="137">
        <f>'(B) FO'!X428</f>
        <v>461.15</v>
      </c>
      <c r="Y428" s="137">
        <f>'(B) FO'!AC428</f>
        <v>445.5</v>
      </c>
      <c r="Z428" s="137">
        <f>('(B) FO'!X428+'(B) FO'!AC428+'(B) FO'!C428)/3</f>
        <v>451.11666666666662</v>
      </c>
      <c r="AB428" s="137" t="str">
        <f>IF('(B) FO'!BN428&gt;MAX('(B) FO'!BO428:'(B) FO'!BR428),"Yes","")</f>
        <v>Yes</v>
      </c>
      <c r="AC428" s="137" t="str">
        <f>IF('(B) FO'!AH428&gt;MAX('(B) FO'!AI428:'(B) FO'!AL428),"Yes","")</f>
        <v>Yes</v>
      </c>
      <c r="AE428" s="137" t="str">
        <f>IF('(B) FO'!BN428&gt;(AVERAGE('(B) FO'!BO428:'(B) FO'!BR428)*2),"Yes","")</f>
        <v>Yes</v>
      </c>
      <c r="AF428" s="137" t="str">
        <f>IF('(B) FO'!AH428&gt;(AVERAGE('(B) FO'!AI428:'(B) FO'!AL428)*2),"Yes","")</f>
        <v>Yes</v>
      </c>
      <c r="AH428" s="137" t="str">
        <f>IF('(B) FO'!C428&gt;MAX('(B) FO'!D428:'(B) FO'!G428),"Yes","")</f>
        <v/>
      </c>
      <c r="AI428" s="137" t="str">
        <f>IF('(B) FO'!C428&lt;MIN('(B) FO'!D428:'(B) FO'!G428),"Yes","")</f>
        <v/>
      </c>
    </row>
    <row r="429" spans="1:35" x14ac:dyDescent="0.3">
      <c r="A429" s="137" t="str">
        <f>'FOD (ALL)'!B429</f>
        <v>WIPRO</v>
      </c>
      <c r="B429" s="146">
        <f>'FOD (ALL)'!C429</f>
        <v>43979</v>
      </c>
      <c r="C429" s="137" t="str">
        <f>'(B) FO'!H429</f>
        <v>Y</v>
      </c>
      <c r="D429" s="137" t="str">
        <f>'(B) FO'!I429</f>
        <v>Y</v>
      </c>
      <c r="E429" s="137" t="str">
        <f>'(B) FO'!J429</f>
        <v>Y</v>
      </c>
      <c r="F429" s="137" t="str">
        <f>'(B) FO'!K429</f>
        <v>Y</v>
      </c>
      <c r="H429" s="137" t="str">
        <f>'(B) FO'!AM429</f>
        <v>N</v>
      </c>
      <c r="I429" s="137" t="str">
        <f>'(B) FO'!AN429</f>
        <v>Y</v>
      </c>
      <c r="J429" s="137" t="str">
        <f>'(B) FO'!AO429</f>
        <v>Y</v>
      </c>
      <c r="K429" s="137" t="str">
        <f>'(B) FO'!AP429</f>
        <v>Y</v>
      </c>
      <c r="M429" s="137" t="str">
        <f>'(B) FO'!BS429</f>
        <v>Y</v>
      </c>
      <c r="N429" s="137" t="str">
        <f>'(B) FO'!BT429</f>
        <v>N</v>
      </c>
      <c r="O429" s="137" t="str">
        <f>'(B) FO'!BU429</f>
        <v>Y</v>
      </c>
      <c r="P429" s="137" t="str">
        <f>'(B) FO'!BV429</f>
        <v>N</v>
      </c>
      <c r="R429" s="137" t="str">
        <f>'(B) FO'!BC429</f>
        <v>Y</v>
      </c>
      <c r="S429" s="137" t="str">
        <f>'(B) FO'!BD429</f>
        <v>N</v>
      </c>
      <c r="T429" s="137" t="str">
        <f>'(B) FO'!BE429</f>
        <v>Y</v>
      </c>
      <c r="U429" s="137" t="str">
        <f>'(B) FO'!BF429</f>
        <v>N</v>
      </c>
      <c r="W429" s="137">
        <f>'(B) FO'!C429</f>
        <v>188.95</v>
      </c>
      <c r="X429" s="137">
        <f>'(B) FO'!X429</f>
        <v>190.25</v>
      </c>
      <c r="Y429" s="137">
        <f>'(B) FO'!AC429</f>
        <v>185.7</v>
      </c>
      <c r="Z429" s="137">
        <f>('(B) FO'!X429+'(B) FO'!AC429+'(B) FO'!C429)/3</f>
        <v>188.29999999999998</v>
      </c>
      <c r="AB429" s="137" t="str">
        <f>IF('(B) FO'!BN429&gt;MAX('(B) FO'!BO429:'(B) FO'!BR429),"Yes","")</f>
        <v/>
      </c>
      <c r="AC429" s="137" t="str">
        <f>IF('(B) FO'!AH429&gt;MAX('(B) FO'!AI429:'(B) FO'!AL429),"Yes","")</f>
        <v/>
      </c>
      <c r="AE429" s="137" t="str">
        <f>IF('(B) FO'!BN429&gt;(AVERAGE('(B) FO'!BO429:'(B) FO'!BR429)*2),"Yes","")</f>
        <v/>
      </c>
      <c r="AF429" s="137" t="str">
        <f>IF('(B) FO'!AH429&gt;(AVERAGE('(B) FO'!AI429:'(B) FO'!AL429)*2),"Yes","")</f>
        <v/>
      </c>
      <c r="AH429" s="137" t="str">
        <f>IF('(B) FO'!C429&gt;MAX('(B) FO'!D429:'(B) FO'!G429),"Yes","")</f>
        <v>Yes</v>
      </c>
      <c r="AI429" s="137" t="str">
        <f>IF('(B) FO'!C429&lt;MIN('(B) FO'!D429:'(B) FO'!G429),"Yes","")</f>
        <v/>
      </c>
    </row>
    <row r="430" spans="1:35" x14ac:dyDescent="0.3">
      <c r="A430" s="137" t="str">
        <f>'FOD (ALL)'!B430</f>
        <v>WIPRO</v>
      </c>
      <c r="B430" s="146">
        <f>'FOD (ALL)'!C430</f>
        <v>44007</v>
      </c>
      <c r="C430" s="137" t="str">
        <f>'(B) FO'!H430</f>
        <v>Y</v>
      </c>
      <c r="D430" s="137" t="str">
        <f>'(B) FO'!I430</f>
        <v>Y</v>
      </c>
      <c r="E430" s="137" t="str">
        <f>'(B) FO'!J430</f>
        <v>Y</v>
      </c>
      <c r="F430" s="137" t="str">
        <f>'(B) FO'!K430</f>
        <v>Y</v>
      </c>
      <c r="H430" s="137" t="str">
        <f>'(B) FO'!AM430</f>
        <v>Y</v>
      </c>
      <c r="I430" s="137" t="str">
        <f>'(B) FO'!AN430</f>
        <v>Y</v>
      </c>
      <c r="J430" s="137" t="str">
        <f>'(B) FO'!AO430</f>
        <v>Y</v>
      </c>
      <c r="K430" s="137" t="str">
        <f>'(B) FO'!AP430</f>
        <v>Y</v>
      </c>
      <c r="M430" s="137" t="str">
        <f>'(B) FO'!BS430</f>
        <v>Y</v>
      </c>
      <c r="N430" s="137" t="str">
        <f>'(B) FO'!BT430</f>
        <v>Y</v>
      </c>
      <c r="O430" s="137" t="str">
        <f>'(B) FO'!BU430</f>
        <v>Y</v>
      </c>
      <c r="P430" s="137" t="str">
        <f>'(B) FO'!BV430</f>
        <v>N</v>
      </c>
      <c r="R430" s="137" t="str">
        <f>'(B) FO'!BC430</f>
        <v>Y</v>
      </c>
      <c r="S430" s="137" t="str">
        <f>'(B) FO'!BD430</f>
        <v>Y</v>
      </c>
      <c r="T430" s="137" t="str">
        <f>'(B) FO'!BE430</f>
        <v>Y</v>
      </c>
      <c r="U430" s="137" t="str">
        <f>'(B) FO'!BF430</f>
        <v>N</v>
      </c>
      <c r="W430" s="137">
        <f>'(B) FO'!C430</f>
        <v>189.4</v>
      </c>
      <c r="X430" s="137">
        <f>'(B) FO'!X430</f>
        <v>190.75</v>
      </c>
      <c r="Y430" s="137">
        <f>'(B) FO'!AC430</f>
        <v>187.05</v>
      </c>
      <c r="Z430" s="137">
        <f>('(B) FO'!X430+'(B) FO'!AC430+'(B) FO'!C430)/3</f>
        <v>189.06666666666669</v>
      </c>
      <c r="AB430" s="137" t="str">
        <f>IF('(B) FO'!BN430&gt;MAX('(B) FO'!BO430:'(B) FO'!BR430),"Yes","")</f>
        <v>Yes</v>
      </c>
      <c r="AC430" s="137" t="str">
        <f>IF('(B) FO'!AH430&gt;MAX('(B) FO'!AI430:'(B) FO'!AL430),"Yes","")</f>
        <v>Yes</v>
      </c>
      <c r="AE430" s="137" t="str">
        <f>IF('(B) FO'!BN430&gt;(AVERAGE('(B) FO'!BO430:'(B) FO'!BR430)*2),"Yes","")</f>
        <v>Yes</v>
      </c>
      <c r="AF430" s="137" t="str">
        <f>IF('(B) FO'!AH430&gt;(AVERAGE('(B) FO'!AI430:'(B) FO'!AL430)*2),"Yes","")</f>
        <v>Yes</v>
      </c>
      <c r="AH430" s="137" t="str">
        <f>IF('(B) FO'!C430&gt;MAX('(B) FO'!D430:'(B) FO'!G430),"Yes","")</f>
        <v>Yes</v>
      </c>
      <c r="AI430" s="137" t="str">
        <f>IF('(B) FO'!C430&lt;MIN('(B) FO'!D430:'(B) FO'!G430),"Yes","")</f>
        <v/>
      </c>
    </row>
    <row r="431" spans="1:35" x14ac:dyDescent="0.3">
      <c r="A431" s="137" t="str">
        <f>'FOD (ALL)'!B431</f>
        <v>WIPRO</v>
      </c>
      <c r="B431" s="146">
        <f>'FOD (ALL)'!C431</f>
        <v>44042</v>
      </c>
      <c r="C431" s="137" t="str">
        <f>'(B) FO'!H431</f>
        <v>N</v>
      </c>
      <c r="D431" s="137" t="str">
        <f>'(B) FO'!I431</f>
        <v>Y</v>
      </c>
      <c r="E431" s="137" t="str">
        <f>'(B) FO'!J431</f>
        <v>Y</v>
      </c>
      <c r="F431" s="137" t="str">
        <f>'(B) FO'!K431</f>
        <v>Y</v>
      </c>
      <c r="H431" s="137" t="str">
        <f>'(B) FO'!AM431</f>
        <v>Y</v>
      </c>
      <c r="I431" s="137" t="str">
        <f>'(B) FO'!AN431</f>
        <v>Y</v>
      </c>
      <c r="J431" s="137" t="str">
        <f>'(B) FO'!AO431</f>
        <v>N</v>
      </c>
      <c r="K431" s="137" t="str">
        <f>'(B) FO'!AP431</f>
        <v>Y</v>
      </c>
      <c r="M431" s="137" t="str">
        <f>'(B) FO'!BS431</f>
        <v>Y</v>
      </c>
      <c r="N431" s="137" t="str">
        <f>'(B) FO'!BT431</f>
        <v>N</v>
      </c>
      <c r="O431" s="137" t="str">
        <f>'(B) FO'!BU431</f>
        <v>Y</v>
      </c>
      <c r="P431" s="137" t="str">
        <f>'(B) FO'!BV431</f>
        <v>Y</v>
      </c>
      <c r="R431" s="137" t="str">
        <f>'(B) FO'!BC431</f>
        <v>Y</v>
      </c>
      <c r="S431" s="137" t="str">
        <f>'(B) FO'!BD431</f>
        <v>N</v>
      </c>
      <c r="T431" s="137" t="str">
        <f>'(B) FO'!BE431</f>
        <v>Y</v>
      </c>
      <c r="U431" s="137" t="str">
        <f>'(B) FO'!BF431</f>
        <v>Y</v>
      </c>
      <c r="W431" s="137">
        <f>'(B) FO'!C431</f>
        <v>190.5</v>
      </c>
      <c r="X431" s="137">
        <f>'(B) FO'!X431</f>
        <v>190.1</v>
      </c>
      <c r="Y431" s="137">
        <f>'(B) FO'!AC431</f>
        <v>190.1</v>
      </c>
      <c r="Z431" s="137">
        <f>('(B) FO'!X431+'(B) FO'!AC431+'(B) FO'!C431)/3</f>
        <v>190.23333333333335</v>
      </c>
      <c r="AB431" s="137" t="str">
        <f>IF('(B) FO'!BN431&gt;MAX('(B) FO'!BO431:'(B) FO'!BR431),"Yes","")</f>
        <v>Yes</v>
      </c>
      <c r="AC431" s="137" t="str">
        <f>IF('(B) FO'!AH431&gt;MAX('(B) FO'!AI431:'(B) FO'!AL431),"Yes","")</f>
        <v/>
      </c>
      <c r="AE431" s="137" t="str">
        <f>IF('(B) FO'!BN431&gt;(AVERAGE('(B) FO'!BO431:'(B) FO'!BR431)*2),"Yes","")</f>
        <v>Yes</v>
      </c>
      <c r="AF431" s="137" t="str">
        <f>IF('(B) FO'!AH431&gt;(AVERAGE('(B) FO'!AI431:'(B) FO'!AL431)*2),"Yes","")</f>
        <v/>
      </c>
      <c r="AH431" s="137" t="str">
        <f>IF('(B) FO'!C431&gt;MAX('(B) FO'!D431:'(B) FO'!G431),"Yes","")</f>
        <v/>
      </c>
      <c r="AI431" s="137" t="str">
        <f>IF('(B) FO'!C431&lt;MIN('(B) FO'!D431:'(B) FO'!G431),"Yes","")</f>
        <v/>
      </c>
    </row>
    <row r="432" spans="1:35" x14ac:dyDescent="0.3">
      <c r="A432" s="137" t="str">
        <f>'FOD (ALL)'!B432</f>
        <v>YESBANK</v>
      </c>
      <c r="B432" s="146">
        <f>'FOD (ALL)'!C432</f>
        <v>43979</v>
      </c>
      <c r="C432" s="137" t="str">
        <f>'(B) FO'!H432</f>
        <v>N</v>
      </c>
      <c r="D432" s="137" t="str">
        <f>'(B) FO'!I432</f>
        <v>N</v>
      </c>
      <c r="E432" s="137" t="str">
        <f>'(B) FO'!J432</f>
        <v>N</v>
      </c>
      <c r="F432" s="137" t="str">
        <f>'(B) FO'!K432</f>
        <v>N</v>
      </c>
      <c r="H432" s="137" t="str">
        <f>'(B) FO'!AM432</f>
        <v>N</v>
      </c>
      <c r="I432" s="137" t="str">
        <f>'(B) FO'!AN432</f>
        <v>N</v>
      </c>
      <c r="J432" s="137" t="str">
        <f>'(B) FO'!AO432</f>
        <v>N</v>
      </c>
      <c r="K432" s="137" t="str">
        <f>'(B) FO'!AP432</f>
        <v>N</v>
      </c>
      <c r="M432" s="137" t="str">
        <f>'(B) FO'!BS432</f>
        <v>Y</v>
      </c>
      <c r="N432" s="137" t="str">
        <f>'(B) FO'!BT432</f>
        <v>N</v>
      </c>
      <c r="O432" s="137" t="str">
        <f>'(B) FO'!BU432</f>
        <v>N</v>
      </c>
      <c r="P432" s="137" t="str">
        <f>'(B) FO'!BV432</f>
        <v>Y</v>
      </c>
      <c r="R432" s="137" t="str">
        <f>'(B) FO'!BC432</f>
        <v>Y</v>
      </c>
      <c r="S432" s="137" t="str">
        <f>'(B) FO'!BD432</f>
        <v>N</v>
      </c>
      <c r="T432" s="137" t="str">
        <f>'(B) FO'!BE432</f>
        <v>N</v>
      </c>
      <c r="U432" s="137" t="str">
        <f>'(B) FO'!BF432</f>
        <v>Y</v>
      </c>
      <c r="W432" s="137">
        <f>'(B) FO'!C432</f>
        <v>26.7</v>
      </c>
      <c r="X432" s="137">
        <f>'(B) FO'!X432</f>
        <v>27.05</v>
      </c>
      <c r="Y432" s="137">
        <f>'(B) FO'!AC432</f>
        <v>26.1</v>
      </c>
      <c r="Z432" s="137">
        <f>('(B) FO'!X432+'(B) FO'!AC432+'(B) FO'!C432)/3</f>
        <v>26.616666666666671</v>
      </c>
      <c r="AB432" s="137" t="str">
        <f>IF('(B) FO'!BN432&gt;MAX('(B) FO'!BO432:'(B) FO'!BR432),"Yes","")</f>
        <v/>
      </c>
      <c r="AC432" s="137" t="str">
        <f>IF('(B) FO'!AH432&gt;MAX('(B) FO'!AI432:'(B) FO'!AL432),"Yes","")</f>
        <v/>
      </c>
      <c r="AE432" s="137" t="str">
        <f>IF('(B) FO'!BN432&gt;(AVERAGE('(B) FO'!BO432:'(B) FO'!BR432)*2),"Yes","")</f>
        <v/>
      </c>
      <c r="AF432" s="137" t="str">
        <f>IF('(B) FO'!AH432&gt;(AVERAGE('(B) FO'!AI432:'(B) FO'!AL432)*2),"Yes","")</f>
        <v/>
      </c>
      <c r="AH432" s="137" t="str">
        <f>IF('(B) FO'!C432&gt;MAX('(B) FO'!D432:'(B) FO'!G432),"Yes","")</f>
        <v/>
      </c>
      <c r="AI432" s="137" t="str">
        <f>IF('(B) FO'!C432&lt;MIN('(B) FO'!D432:'(B) FO'!G432),"Yes","")</f>
        <v>Yes</v>
      </c>
    </row>
    <row r="433" spans="1:35" x14ac:dyDescent="0.3">
      <c r="A433" s="137" t="str">
        <f>'FOD (ALL)'!B433</f>
        <v>ZEEL</v>
      </c>
      <c r="B433" s="146">
        <f>'FOD (ALL)'!C433</f>
        <v>43979</v>
      </c>
      <c r="C433" s="137" t="str">
        <f>'(B) FO'!H433</f>
        <v>Y</v>
      </c>
      <c r="D433" s="137" t="str">
        <f>'(B) FO'!I433</f>
        <v>N</v>
      </c>
      <c r="E433" s="137" t="str">
        <f>'(B) FO'!J433</f>
        <v>Y</v>
      </c>
      <c r="F433" s="137" t="str">
        <f>'(B) FO'!K433</f>
        <v>Y</v>
      </c>
      <c r="H433" s="137" t="str">
        <f>'(B) FO'!AM433</f>
        <v>N</v>
      </c>
      <c r="I433" s="137" t="str">
        <f>'(B) FO'!AN433</f>
        <v>N</v>
      </c>
      <c r="J433" s="137" t="str">
        <f>'(B) FO'!AO433</f>
        <v>N</v>
      </c>
      <c r="K433" s="137" t="str">
        <f>'(B) FO'!AP433</f>
        <v>N</v>
      </c>
      <c r="M433" s="137" t="str">
        <f>'(B) FO'!BS433</f>
        <v>Y</v>
      </c>
      <c r="N433" s="137" t="str">
        <f>'(B) FO'!BT433</f>
        <v>Y</v>
      </c>
      <c r="O433" s="137" t="str">
        <f>'(B) FO'!BU433</f>
        <v>N</v>
      </c>
      <c r="P433" s="137" t="str">
        <f>'(B) FO'!BV433</f>
        <v>N</v>
      </c>
      <c r="R433" s="137" t="str">
        <f>'(B) FO'!BC433</f>
        <v>Y</v>
      </c>
      <c r="S433" s="137" t="str">
        <f>'(B) FO'!BD433</f>
        <v>Y</v>
      </c>
      <c r="T433" s="137" t="str">
        <f>'(B) FO'!BE433</f>
        <v>N</v>
      </c>
      <c r="U433" s="137" t="str">
        <f>'(B) FO'!BF433</f>
        <v>N</v>
      </c>
      <c r="W433" s="137">
        <f>'(B) FO'!C433</f>
        <v>163.19999999999999</v>
      </c>
      <c r="X433" s="137">
        <f>'(B) FO'!X433</f>
        <v>165.6</v>
      </c>
      <c r="Y433" s="137">
        <f>'(B) FO'!AC433</f>
        <v>151.44999999999999</v>
      </c>
      <c r="Z433" s="137">
        <f>('(B) FO'!X433+'(B) FO'!AC433+'(B) FO'!C433)/3</f>
        <v>160.08333333333331</v>
      </c>
      <c r="AB433" s="137" t="str">
        <f>IF('(B) FO'!BN433&gt;MAX('(B) FO'!BO433:'(B) FO'!BR433),"Yes","")</f>
        <v>Yes</v>
      </c>
      <c r="AC433" s="137" t="str">
        <f>IF('(B) FO'!AH433&gt;MAX('(B) FO'!AI433:'(B) FO'!AL433),"Yes","")</f>
        <v/>
      </c>
      <c r="AE433" s="137" t="str">
        <f>IF('(B) FO'!BN433&gt;(AVERAGE('(B) FO'!BO433:'(B) FO'!BR433)*2),"Yes","")</f>
        <v>Yes</v>
      </c>
      <c r="AF433" s="137" t="str">
        <f>IF('(B) FO'!AH433&gt;(AVERAGE('(B) FO'!AI433:'(B) FO'!AL433)*2),"Yes","")</f>
        <v/>
      </c>
      <c r="AH433" s="137" t="str">
        <f>IF('(B) FO'!C433&gt;MAX('(B) FO'!D433:'(B) FO'!G433),"Yes","")</f>
        <v>Yes</v>
      </c>
      <c r="AI433" s="137" t="str">
        <f>IF('(B) FO'!C433&lt;MIN('(B) FO'!D433:'(B) FO'!G433),"Yes","")</f>
        <v/>
      </c>
    </row>
    <row r="434" spans="1:35" x14ac:dyDescent="0.3">
      <c r="A434" s="137" t="str">
        <f>'FOD (ALL)'!B434</f>
        <v>ZEEL</v>
      </c>
      <c r="B434" s="146">
        <f>'FOD (ALL)'!C434</f>
        <v>44007</v>
      </c>
      <c r="C434" s="137" t="str">
        <f>'(B) FO'!H434</f>
        <v>Y</v>
      </c>
      <c r="D434" s="137" t="str">
        <f>'(B) FO'!I434</f>
        <v>N</v>
      </c>
      <c r="E434" s="137" t="str">
        <f>'(B) FO'!J434</f>
        <v>Y</v>
      </c>
      <c r="F434" s="137" t="str">
        <f>'(B) FO'!K434</f>
        <v>Y</v>
      </c>
      <c r="H434" s="137" t="str">
        <f>'(B) FO'!AM434</f>
        <v>Y</v>
      </c>
      <c r="I434" s="137" t="str">
        <f>'(B) FO'!AN434</f>
        <v>Y</v>
      </c>
      <c r="J434" s="137" t="str">
        <f>'(B) FO'!AO434</f>
        <v>Y</v>
      </c>
      <c r="K434" s="137" t="str">
        <f>'(B) FO'!AP434</f>
        <v>Y</v>
      </c>
      <c r="M434" s="137" t="str">
        <f>'(B) FO'!BS434</f>
        <v>Y</v>
      </c>
      <c r="N434" s="137" t="str">
        <f>'(B) FO'!BT434</f>
        <v>Y</v>
      </c>
      <c r="O434" s="137" t="str">
        <f>'(B) FO'!BU434</f>
        <v>Y</v>
      </c>
      <c r="P434" s="137" t="str">
        <f>'(B) FO'!BV434</f>
        <v>Y</v>
      </c>
      <c r="R434" s="137" t="str">
        <f>'(B) FO'!BC434</f>
        <v>Y</v>
      </c>
      <c r="S434" s="137" t="str">
        <f>'(B) FO'!BD434</f>
        <v>Y</v>
      </c>
      <c r="T434" s="137" t="str">
        <f>'(B) FO'!BE434</f>
        <v>Y</v>
      </c>
      <c r="U434" s="137" t="str">
        <f>'(B) FO'!BF434</f>
        <v>Y</v>
      </c>
      <c r="W434" s="137">
        <f>'(B) FO'!C434</f>
        <v>163.75</v>
      </c>
      <c r="X434" s="137">
        <f>'(B) FO'!X434</f>
        <v>165.75</v>
      </c>
      <c r="Y434" s="137">
        <f>'(B) FO'!AC434</f>
        <v>152.25</v>
      </c>
      <c r="Z434" s="137">
        <f>('(B) FO'!X434+'(B) FO'!AC434+'(B) FO'!C434)/3</f>
        <v>160.58333333333334</v>
      </c>
      <c r="AB434" s="137" t="str">
        <f>IF('(B) FO'!BN434&gt;MAX('(B) FO'!BO434:'(B) FO'!BR434),"Yes","")</f>
        <v>Yes</v>
      </c>
      <c r="AC434" s="137" t="str">
        <f>IF('(B) FO'!AH434&gt;MAX('(B) FO'!AI434:'(B) FO'!AL434),"Yes","")</f>
        <v>Yes</v>
      </c>
      <c r="AE434" s="137" t="str">
        <f>IF('(B) FO'!BN434&gt;(AVERAGE('(B) FO'!BO434:'(B) FO'!BR434)*2),"Yes","")</f>
        <v>Yes</v>
      </c>
      <c r="AF434" s="137" t="str">
        <f>IF('(B) FO'!AH434&gt;(AVERAGE('(B) FO'!AI434:'(B) FO'!AL434)*2),"Yes","")</f>
        <v>Yes</v>
      </c>
      <c r="AH434" s="137" t="str">
        <f>IF('(B) FO'!C434&gt;MAX('(B) FO'!D434:'(B) FO'!G434),"Yes","")</f>
        <v>Yes</v>
      </c>
      <c r="AI434" s="137" t="str">
        <f>IF('(B) FO'!C434&lt;MIN('(B) FO'!D434:'(B) FO'!G434),"Yes","")</f>
        <v/>
      </c>
    </row>
    <row r="435" spans="1:35" x14ac:dyDescent="0.3">
      <c r="A435" s="137" t="str">
        <f>'FOD (ALL)'!B435</f>
        <v>ZEEL</v>
      </c>
      <c r="B435" s="146">
        <f>'FOD (ALL)'!C435</f>
        <v>44042</v>
      </c>
      <c r="C435" s="137" t="str">
        <f>'(B) FO'!H435</f>
        <v>Y</v>
      </c>
      <c r="D435" s="137" t="str">
        <f>'(B) FO'!I435</f>
        <v>N</v>
      </c>
      <c r="E435" s="137" t="str">
        <f>'(B) FO'!J435</f>
        <v>Y</v>
      </c>
      <c r="F435" s="137" t="str">
        <f>'(B) FO'!K435</f>
        <v>Y</v>
      </c>
      <c r="H435" s="137" t="str">
        <f>'(B) FO'!AM435</f>
        <v>Y</v>
      </c>
      <c r="I435" s="137" t="str">
        <f>'(B) FO'!AN435</f>
        <v>Y</v>
      </c>
      <c r="J435" s="137" t="str">
        <f>'(B) FO'!AO435</f>
        <v>Y</v>
      </c>
      <c r="K435" s="137" t="str">
        <f>'(B) FO'!AP435</f>
        <v>Y</v>
      </c>
      <c r="M435" s="137" t="str">
        <f>'(B) FO'!BS435</f>
        <v>Y</v>
      </c>
      <c r="N435" s="137" t="str">
        <f>'(B) FO'!BT435</f>
        <v>Y</v>
      </c>
      <c r="O435" s="137" t="str">
        <f>'(B) FO'!BU435</f>
        <v>Y</v>
      </c>
      <c r="P435" s="137" t="str">
        <f>'(B) FO'!BV435</f>
        <v>N</v>
      </c>
      <c r="R435" s="137" t="str">
        <f>'(B) FO'!BC435</f>
        <v>Y</v>
      </c>
      <c r="S435" s="137" t="str">
        <f>'(B) FO'!BD435</f>
        <v>Y</v>
      </c>
      <c r="T435" s="137" t="str">
        <f>'(B) FO'!BE435</f>
        <v>Y</v>
      </c>
      <c r="U435" s="137" t="str">
        <f>'(B) FO'!BF435</f>
        <v>N</v>
      </c>
      <c r="W435" s="137">
        <f>'(B) FO'!C435</f>
        <v>164.55</v>
      </c>
      <c r="X435" s="137">
        <f>'(B) FO'!X435</f>
        <v>158.9</v>
      </c>
      <c r="Y435" s="137">
        <f>'(B) FO'!AC435</f>
        <v>158</v>
      </c>
      <c r="Z435" s="137">
        <f>('(B) FO'!X435+'(B) FO'!AC435+'(B) FO'!C435)/3</f>
        <v>160.48333333333332</v>
      </c>
      <c r="AB435" s="137" t="str">
        <f>IF('(B) FO'!BN435&gt;MAX('(B) FO'!BO435:'(B) FO'!BR435),"Yes","")</f>
        <v/>
      </c>
      <c r="AC435" s="137" t="str">
        <f>IF('(B) FO'!AH435&gt;MAX('(B) FO'!AI435:'(B) FO'!AL435),"Yes","")</f>
        <v/>
      </c>
      <c r="AE435" s="137" t="str">
        <f>IF('(B) FO'!BN435&gt;(AVERAGE('(B) FO'!BO435:'(B) FO'!BR435)*2),"Yes","")</f>
        <v/>
      </c>
      <c r="AF435" s="137" t="str">
        <f>IF('(B) FO'!AH435&gt;(AVERAGE('(B) FO'!AI435:'(B) FO'!AL435)*2),"Yes","")</f>
        <v/>
      </c>
      <c r="AH435" s="137" t="str">
        <f>IF('(B) FO'!C435&gt;MAX('(B) FO'!D435:'(B) FO'!G435),"Yes","")</f>
        <v>Yes</v>
      </c>
      <c r="AI435" s="137" t="str">
        <f>IF('(B) FO'!C435&lt;MIN('(B) FO'!D435:'(B) FO'!G435),"Yes","")</f>
        <v/>
      </c>
    </row>
    <row r="436" spans="1:35" x14ac:dyDescent="0.3">
      <c r="B436" s="16"/>
    </row>
  </sheetData>
  <sheetProtection algorithmName="SHA-512" hashValue="D2KxDCbFclneenFLFp1BMLu6PWjppu7maO1B9p1sTF00fs9cqQ/D8pB6uGLNnXEkzv9ooWRjMOYYNoRL+4m5kA==" saltValue="gC+5T2lwHZ7enaaIxD3JpQ==" spinCount="100000" sheet="1" objects="1" scenarios="1"/>
  <autoFilter ref="A2:AI2" xr:uid="{00000000-0009-0000-0000-000000000000}"/>
  <mergeCells count="7">
    <mergeCell ref="AH1:AI1"/>
    <mergeCell ref="C1:F1"/>
    <mergeCell ref="H1:K1"/>
    <mergeCell ref="M1:P1"/>
    <mergeCell ref="R1:U1"/>
    <mergeCell ref="AB1:AC1"/>
    <mergeCell ref="AE1:AF1"/>
  </mergeCells>
  <pageMargins left="0.7" right="0.7" top="0.75" bottom="0.75" header="0.3" footer="0.3"/>
  <pageSetup orientation="portrait" horizontalDpi="180" verticalDpi="18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A669-A711-4D34-9576-99B09AD6E5FD}">
  <sheetPr codeName="Sheet6"/>
  <dimension ref="A1:BB436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5" bestFit="1" customWidth="1"/>
    <col min="2" max="2" width="15" customWidth="1"/>
    <col min="3" max="3" width="3.88671875" customWidth="1"/>
    <col min="4" max="4" width="3.33203125" customWidth="1"/>
    <col min="5" max="5" width="4" customWidth="1"/>
    <col min="6" max="6" width="4.44140625" customWidth="1"/>
    <col min="7" max="8" width="7.44140625" customWidth="1"/>
    <col min="9" max="9" width="7" customWidth="1"/>
    <col min="10" max="10" width="6.44140625" customWidth="1"/>
    <col min="11" max="11" width="3.5546875" customWidth="1"/>
    <col min="12" max="12" width="3.6640625" customWidth="1"/>
    <col min="13" max="13" width="3.109375" customWidth="1"/>
    <col min="14" max="14" width="7.6640625" customWidth="1"/>
    <col min="15" max="15" width="8.44140625" customWidth="1"/>
    <col min="18" max="19" width="3.109375" customWidth="1"/>
    <col min="20" max="20" width="3.33203125" customWidth="1"/>
    <col min="21" max="21" width="3.109375" customWidth="1"/>
    <col min="22" max="22" width="7" customWidth="1"/>
    <col min="23" max="23" width="6.6640625" customWidth="1"/>
    <col min="24" max="24" width="5.88671875" customWidth="1"/>
    <col min="25" max="25" width="5.44140625" customWidth="1"/>
    <col min="26" max="26" width="3.44140625" customWidth="1"/>
    <col min="27" max="27" width="3.109375" customWidth="1"/>
    <col min="28" max="28" width="3.44140625" customWidth="1"/>
    <col min="29" max="29" width="4.33203125" customWidth="1"/>
    <col min="30" max="30" width="4.5546875" customWidth="1"/>
    <col min="31" max="31" width="4.6640625" customWidth="1"/>
    <col min="32" max="32" width="4.44140625" customWidth="1"/>
    <col min="33" max="34" width="6.5546875" customWidth="1"/>
    <col min="35" max="35" width="6.88671875" customWidth="1"/>
    <col min="36" max="36" width="7.44140625" customWidth="1"/>
    <col min="37" max="37" width="3.88671875" customWidth="1"/>
    <col min="38" max="38" width="3.6640625" customWidth="1"/>
    <col min="39" max="39" width="3.5546875" customWidth="1"/>
    <col min="40" max="40" width="4.6640625" customWidth="1"/>
    <col min="41" max="41" width="4.44140625" customWidth="1"/>
    <col min="42" max="43" width="4.88671875" customWidth="1"/>
    <col min="44" max="45" width="8.109375" customWidth="1"/>
    <col min="46" max="47" width="8" customWidth="1"/>
    <col min="48" max="48" width="3.6640625" customWidth="1"/>
    <col min="49" max="49" width="3.109375" customWidth="1"/>
    <col min="50" max="50" width="3.44140625" customWidth="1"/>
    <col min="51" max="51" width="2.88671875" customWidth="1"/>
    <col min="52" max="52" width="8.6640625" customWidth="1"/>
  </cols>
  <sheetData>
    <row r="1" spans="1:54" ht="15.6" x14ac:dyDescent="0.3">
      <c r="A1" s="1"/>
      <c r="B1" s="1"/>
      <c r="C1" s="88" t="s">
        <v>396</v>
      </c>
      <c r="D1" s="88"/>
      <c r="E1" s="88"/>
      <c r="F1" s="88"/>
      <c r="G1" s="87" t="s">
        <v>397</v>
      </c>
      <c r="H1" s="87"/>
      <c r="I1" s="87"/>
      <c r="J1" s="87"/>
      <c r="K1" s="1"/>
      <c r="L1" s="1"/>
      <c r="M1" s="1"/>
      <c r="N1" s="83" t="s">
        <v>180</v>
      </c>
      <c r="O1" s="83"/>
      <c r="P1" s="83"/>
      <c r="Q1" s="83"/>
      <c r="R1" s="87" t="s">
        <v>181</v>
      </c>
      <c r="S1" s="87"/>
      <c r="T1" s="87"/>
      <c r="U1" s="87"/>
      <c r="V1" s="87" t="s">
        <v>182</v>
      </c>
      <c r="W1" s="87"/>
      <c r="X1" s="87"/>
      <c r="Y1" s="87"/>
      <c r="Z1" s="1"/>
      <c r="AA1" s="1"/>
      <c r="AB1" s="1"/>
      <c r="AC1" s="127" t="s">
        <v>183</v>
      </c>
      <c r="AD1" s="127"/>
      <c r="AE1" s="127"/>
      <c r="AF1" s="127"/>
      <c r="AG1" s="87" t="s">
        <v>159</v>
      </c>
      <c r="AH1" s="87"/>
      <c r="AI1" s="87"/>
      <c r="AJ1" s="87"/>
      <c r="AK1" s="1"/>
      <c r="AL1" s="1"/>
      <c r="AM1" s="1"/>
      <c r="AN1" s="126" t="s">
        <v>184</v>
      </c>
      <c r="AO1" s="126"/>
      <c r="AP1" s="126"/>
      <c r="AQ1" s="126"/>
      <c r="AR1" s="87" t="s">
        <v>153</v>
      </c>
      <c r="AS1" s="87"/>
      <c r="AT1" s="87"/>
      <c r="AU1" s="87"/>
      <c r="AV1" s="1"/>
      <c r="AW1" s="1"/>
      <c r="AX1" s="1"/>
      <c r="AY1" s="1"/>
    </row>
    <row r="2" spans="1:54" x14ac:dyDescent="0.3">
      <c r="A2" s="2" t="s">
        <v>0</v>
      </c>
      <c r="B2" s="2" t="s">
        <v>539</v>
      </c>
      <c r="C2" s="2" t="s">
        <v>186</v>
      </c>
      <c r="D2" s="2" t="s">
        <v>187</v>
      </c>
      <c r="E2" s="2" t="s">
        <v>188</v>
      </c>
      <c r="F2" s="2" t="s">
        <v>189</v>
      </c>
      <c r="G2" s="2" t="s">
        <v>190</v>
      </c>
      <c r="H2" s="2" t="s">
        <v>191</v>
      </c>
      <c r="I2" s="2" t="s">
        <v>192</v>
      </c>
      <c r="J2" s="2" t="s">
        <v>193</v>
      </c>
      <c r="K2" s="2" t="s">
        <v>186</v>
      </c>
      <c r="L2" s="2" t="s">
        <v>187</v>
      </c>
      <c r="M2" s="2" t="s">
        <v>188</v>
      </c>
      <c r="N2" s="2" t="s">
        <v>1</v>
      </c>
      <c r="O2" s="2" t="s">
        <v>2</v>
      </c>
      <c r="P2" s="2" t="s">
        <v>3</v>
      </c>
      <c r="Q2" s="2" t="s">
        <v>149</v>
      </c>
      <c r="R2" s="2" t="s">
        <v>186</v>
      </c>
      <c r="S2" s="2" t="s">
        <v>187</v>
      </c>
      <c r="T2" s="2" t="s">
        <v>188</v>
      </c>
      <c r="U2" s="2" t="s">
        <v>189</v>
      </c>
      <c r="V2" s="2" t="s">
        <v>194</v>
      </c>
      <c r="W2" s="2" t="s">
        <v>195</v>
      </c>
      <c r="X2" s="2" t="s">
        <v>196</v>
      </c>
      <c r="Y2" s="2" t="s">
        <v>197</v>
      </c>
      <c r="Z2" s="2" t="s">
        <v>186</v>
      </c>
      <c r="AA2" s="2" t="s">
        <v>187</v>
      </c>
      <c r="AB2" s="2" t="s">
        <v>188</v>
      </c>
      <c r="AC2" s="2" t="s">
        <v>186</v>
      </c>
      <c r="AD2" s="2" t="s">
        <v>187</v>
      </c>
      <c r="AE2" s="2" t="s">
        <v>188</v>
      </c>
      <c r="AF2" s="2" t="s">
        <v>189</v>
      </c>
      <c r="AG2" s="2" t="s">
        <v>190</v>
      </c>
      <c r="AH2" s="2" t="s">
        <v>191</v>
      </c>
      <c r="AI2" s="2" t="s">
        <v>192</v>
      </c>
      <c r="AJ2" s="2" t="s">
        <v>193</v>
      </c>
      <c r="AK2" s="2" t="s">
        <v>186</v>
      </c>
      <c r="AL2" s="2" t="s">
        <v>187</v>
      </c>
      <c r="AM2" s="2" t="s">
        <v>188</v>
      </c>
      <c r="AN2" s="2" t="s">
        <v>186</v>
      </c>
      <c r="AO2" s="2" t="s">
        <v>187</v>
      </c>
      <c r="AP2" s="2" t="s">
        <v>188</v>
      </c>
      <c r="AQ2" s="2" t="s">
        <v>189</v>
      </c>
      <c r="AR2" s="2" t="s">
        <v>154</v>
      </c>
      <c r="AS2" s="2" t="s">
        <v>155</v>
      </c>
      <c r="AT2" s="2" t="s">
        <v>156</v>
      </c>
      <c r="AU2" s="2" t="s">
        <v>157</v>
      </c>
      <c r="AV2" s="2" t="s">
        <v>186</v>
      </c>
      <c r="AW2" s="2" t="s">
        <v>187</v>
      </c>
      <c r="AX2" s="2" t="s">
        <v>188</v>
      </c>
      <c r="AY2" s="2"/>
      <c r="AZ2" s="2" t="s">
        <v>177</v>
      </c>
      <c r="BA2" s="2" t="s">
        <v>178</v>
      </c>
      <c r="BB2" s="2" t="s">
        <v>179</v>
      </c>
    </row>
    <row r="3" spans="1:54" x14ac:dyDescent="0.3">
      <c r="A3" s="137" t="str">
        <f>'FOD (ALL)'!B3</f>
        <v>ACC</v>
      </c>
      <c r="B3" s="146">
        <f>'FOD (ALL)'!C3</f>
        <v>43979</v>
      </c>
      <c r="C3" s="137" t="str">
        <f>'(B) FO'!H3</f>
        <v>Y</v>
      </c>
      <c r="D3" s="137" t="str">
        <f>'(B) FO'!I3</f>
        <v>Y</v>
      </c>
      <c r="E3" s="137" t="str">
        <f>'(B) FO'!J3</f>
        <v>Y</v>
      </c>
      <c r="F3" s="137" t="str">
        <f>'(B) FO'!K3</f>
        <v>Y</v>
      </c>
      <c r="G3" s="139">
        <f>'(B) FO'!L3</f>
        <v>3.584547181760612</v>
      </c>
      <c r="H3" s="139">
        <f>'(B) FO'!M3</f>
        <v>1.3305382048429839</v>
      </c>
      <c r="I3" s="139">
        <f>'(B) FO'!N3</f>
        <v>2.8242125637867446</v>
      </c>
      <c r="J3" s="139">
        <f>'(B) FO'!O3</f>
        <v>1.427806532214885</v>
      </c>
      <c r="K3" s="137" t="str">
        <f t="shared" ref="K3:M3" si="0">IF(G3&gt;=H3,"Y","N")</f>
        <v>Y</v>
      </c>
      <c r="L3" s="137" t="str">
        <f t="shared" si="0"/>
        <v>N</v>
      </c>
      <c r="M3" s="137" t="str">
        <f t="shared" si="0"/>
        <v>Y</v>
      </c>
      <c r="N3" s="137">
        <f>'(B) FO'!AH3-'(B) FO'!AI3</f>
        <v>7200</v>
      </c>
      <c r="O3" s="137">
        <f>'(B) FO'!AI3-'(B) FO'!AJ3</f>
        <v>-86400</v>
      </c>
      <c r="P3" s="137">
        <f>'(B) FO'!AJ3-'(B) FO'!AK3</f>
        <v>-102400</v>
      </c>
      <c r="Q3" s="137">
        <f>'(B) FO'!AK3-'(B) FO'!AL3</f>
        <v>-26400</v>
      </c>
      <c r="R3" s="137" t="str">
        <f>'(B) FO'!AM3</f>
        <v>Y</v>
      </c>
      <c r="S3" s="137" t="str">
        <f>'(B) FO'!AN3</f>
        <v>N</v>
      </c>
      <c r="T3" s="137" t="str">
        <f>'(B) FO'!AO3</f>
        <v>N</v>
      </c>
      <c r="U3" s="137" t="str">
        <f>'(B) FO'!AP3</f>
        <v>N</v>
      </c>
      <c r="V3" s="139">
        <f>'(B) FO'!AQ3</f>
        <v>0.487408610885459</v>
      </c>
      <c r="W3" s="139">
        <f>'(B) FO'!AR3</f>
        <v>-5.5257099002302379</v>
      </c>
      <c r="X3" s="139">
        <f>'(B) FO'!AS3</f>
        <v>-6.1464585834333736</v>
      </c>
      <c r="Y3" s="139">
        <f>'(B) FO'!AT3</f>
        <v>-1.5599149137319781</v>
      </c>
      <c r="Z3" s="137" t="str">
        <f t="shared" ref="Z3:AB3" si="1">IF(V3&gt;=W3,"Y","N")</f>
        <v>Y</v>
      </c>
      <c r="AA3" s="137" t="str">
        <f t="shared" si="1"/>
        <v>Y</v>
      </c>
      <c r="AB3" s="137" t="str">
        <f t="shared" si="1"/>
        <v>N</v>
      </c>
      <c r="AC3" s="137" t="str">
        <f>'(B) FO'!BC3</f>
        <v>Y</v>
      </c>
      <c r="AD3" s="137" t="str">
        <f>'(B) FO'!BD3</f>
        <v>Y</v>
      </c>
      <c r="AE3" s="137" t="str">
        <f>'(B) FO'!BE3</f>
        <v>N</v>
      </c>
      <c r="AF3" s="137" t="str">
        <f>'(B) FO'!BF3</f>
        <v>N</v>
      </c>
      <c r="AG3" s="139">
        <f>'(B) FO'!BG3</f>
        <v>68.220370976266594</v>
      </c>
      <c r="AH3" s="139">
        <f>'(B) FO'!BH3</f>
        <v>3.6384557541810296</v>
      </c>
      <c r="AI3" s="139">
        <f>'(B) FO'!BI3</f>
        <v>-11.229714093672913</v>
      </c>
      <c r="AJ3" s="139">
        <f>'(B) FO'!BJ3</f>
        <v>-8.1769568098885372</v>
      </c>
      <c r="AK3" s="137" t="str">
        <f t="shared" ref="AK3:AM3" si="2">IF(AG3&gt;=AH3,"Y","N")</f>
        <v>Y</v>
      </c>
      <c r="AL3" s="137" t="str">
        <f t="shared" si="2"/>
        <v>Y</v>
      </c>
      <c r="AM3" s="137" t="str">
        <f t="shared" si="2"/>
        <v>N</v>
      </c>
      <c r="AN3" s="137" t="str">
        <f>'(B) FO'!BS3</f>
        <v>Y</v>
      </c>
      <c r="AO3" s="137" t="str">
        <f>'(B) FO'!BT3</f>
        <v>Y</v>
      </c>
      <c r="AP3" s="137" t="str">
        <f>'(B) FO'!BU3</f>
        <v>N</v>
      </c>
      <c r="AQ3" s="137" t="str">
        <f>'(B) FO'!BV3</f>
        <v>N</v>
      </c>
      <c r="AR3" s="139">
        <f>'(B) FO'!BW3</f>
        <v>64.828055839291792</v>
      </c>
      <c r="AS3" s="139">
        <f>'(B) FO'!BX3</f>
        <v>1.2758620689655173</v>
      </c>
      <c r="AT3" s="139">
        <f>'(B) FO'!BY3</f>
        <v>-12.254160363086234</v>
      </c>
      <c r="AU3" s="139">
        <f>'(B) FO'!BZ3</f>
        <v>-8.2199389058594843</v>
      </c>
      <c r="AV3" s="137" t="str">
        <f t="shared" ref="AV3:AX3" si="3">IF(AR3&gt;=AS3,"Y","N")</f>
        <v>Y</v>
      </c>
      <c r="AW3" s="137" t="str">
        <f t="shared" si="3"/>
        <v>Y</v>
      </c>
      <c r="AX3" s="137" t="str">
        <f t="shared" si="3"/>
        <v>N</v>
      </c>
      <c r="AZ3" s="137">
        <f>'(B) FO'!C3</f>
        <v>1226.7</v>
      </c>
      <c r="BA3" s="137">
        <f>'(B) FO'!X3</f>
        <v>1232.45</v>
      </c>
      <c r="BB3" s="137">
        <f>'(B) FO'!AC3</f>
        <v>1163.3</v>
      </c>
    </row>
    <row r="4" spans="1:54" x14ac:dyDescent="0.3">
      <c r="A4" s="137" t="str">
        <f>'FOD (ALL)'!B4</f>
        <v>ACC</v>
      </c>
      <c r="B4" s="146">
        <f>'FOD (ALL)'!C4</f>
        <v>44007</v>
      </c>
      <c r="C4" s="137" t="str">
        <f>'(B) FO'!H4</f>
        <v>Y</v>
      </c>
      <c r="D4" s="137" t="str">
        <f>'(B) FO'!I4</f>
        <v>Y</v>
      </c>
      <c r="E4" s="137" t="str">
        <f>'(B) FO'!J4</f>
        <v>Y</v>
      </c>
      <c r="F4" s="137" t="str">
        <f>'(B) FO'!K4</f>
        <v>Y</v>
      </c>
      <c r="G4" s="139">
        <f>'(B) FO'!L4</f>
        <v>3.4195232881327495</v>
      </c>
      <c r="H4" s="139">
        <f>'(B) FO'!M4</f>
        <v>1.3789864662938018</v>
      </c>
      <c r="I4" s="139">
        <f>'(B) FO'!N4</f>
        <v>2.7910650809672344</v>
      </c>
      <c r="J4" s="139">
        <f>'(B) FO'!O4</f>
        <v>1.4468880776422404</v>
      </c>
      <c r="K4" s="137" t="str">
        <f t="shared" ref="K4:K67" si="4">IF(G4&gt;=H4,"Y","N")</f>
        <v>Y</v>
      </c>
      <c r="L4" s="137" t="str">
        <f t="shared" ref="L4:L67" si="5">IF(H4&gt;=I4,"Y","N")</f>
        <v>N</v>
      </c>
      <c r="M4" s="137" t="str">
        <f t="shared" ref="M4:M67" si="6">IF(I4&gt;=J4,"Y","N")</f>
        <v>Y</v>
      </c>
      <c r="N4" s="137">
        <f>'(B) FO'!AH4-'(B) FO'!AI4</f>
        <v>96400</v>
      </c>
      <c r="O4" s="137">
        <f>'(B) FO'!AI4-'(B) FO'!AJ4</f>
        <v>6800</v>
      </c>
      <c r="P4" s="137">
        <f>'(B) FO'!AJ4-'(B) FO'!AK4</f>
        <v>2400</v>
      </c>
      <c r="Q4" s="137">
        <f>'(B) FO'!AK4-'(B) FO'!AL4</f>
        <v>24800</v>
      </c>
      <c r="R4" s="137" t="str">
        <f>'(B) FO'!AM4</f>
        <v>Y</v>
      </c>
      <c r="S4" s="137" t="str">
        <f>'(B) FO'!AN4</f>
        <v>Y</v>
      </c>
      <c r="T4" s="137" t="str">
        <f>'(B) FO'!AO4</f>
        <v>Y</v>
      </c>
      <c r="U4" s="137" t="str">
        <f>'(B) FO'!AP4</f>
        <v>Y</v>
      </c>
      <c r="V4" s="139">
        <f>'(B) FO'!AQ4</f>
        <v>136.93181818181819</v>
      </c>
      <c r="W4" s="139">
        <f>'(B) FO'!AR4</f>
        <v>10.691823899371069</v>
      </c>
      <c r="X4" s="139">
        <f>'(B) FO'!AS4</f>
        <v>3.9215686274509802</v>
      </c>
      <c r="Y4" s="139">
        <f>'(B) FO'!AT4</f>
        <v>68.131868131868131</v>
      </c>
      <c r="Z4" s="137" t="str">
        <f t="shared" ref="Z4:Z67" si="7">IF(V4&gt;=W4,"Y","N")</f>
        <v>Y</v>
      </c>
      <c r="AA4" s="137" t="str">
        <f t="shared" ref="AA4:AA67" si="8">IF(W4&gt;=X4,"Y","N")</f>
        <v>Y</v>
      </c>
      <c r="AB4" s="137" t="str">
        <f t="shared" ref="AB4:AB67" si="9">IF(X4&gt;=Y4,"Y","N")</f>
        <v>N</v>
      </c>
      <c r="AC4" s="137" t="str">
        <f>'(B) FO'!BC4</f>
        <v>Y</v>
      </c>
      <c r="AD4" s="137" t="str">
        <f>'(B) FO'!BD4</f>
        <v>Y</v>
      </c>
      <c r="AE4" s="137" t="str">
        <f>'(B) FO'!BE4</f>
        <v>N</v>
      </c>
      <c r="AF4" s="137" t="str">
        <f>'(B) FO'!BF4</f>
        <v>Y</v>
      </c>
      <c r="AG4" s="139">
        <f>'(B) FO'!BG4</f>
        <v>248.19133071225212</v>
      </c>
      <c r="AH4" s="139">
        <f>'(B) FO'!BH4</f>
        <v>72.981558469246337</v>
      </c>
      <c r="AI4" s="139">
        <f>'(B) FO'!BI4</f>
        <v>-48.710238269674463</v>
      </c>
      <c r="AJ4" s="139">
        <f>'(B) FO'!BJ4</f>
        <v>118.2445170990144</v>
      </c>
      <c r="AK4" s="137" t="str">
        <f t="shared" ref="AK4:AK67" si="10">IF(AG4&gt;=AH4,"Y","N")</f>
        <v>Y</v>
      </c>
      <c r="AL4" s="137" t="str">
        <f t="shared" ref="AL4:AL67" si="11">IF(AH4&gt;=AI4,"Y","N")</f>
        <v>Y</v>
      </c>
      <c r="AM4" s="137" t="str">
        <f t="shared" ref="AM4:AM67" si="12">IF(AI4&gt;=AJ4,"Y","N")</f>
        <v>N</v>
      </c>
      <c r="AN4" s="137" t="str">
        <f>'(B) FO'!BS4</f>
        <v>Y</v>
      </c>
      <c r="AO4" s="137" t="str">
        <f>'(B) FO'!BT4</f>
        <v>Y</v>
      </c>
      <c r="AP4" s="137" t="str">
        <f>'(B) FO'!BU4</f>
        <v>N</v>
      </c>
      <c r="AQ4" s="137" t="str">
        <f>'(B) FO'!BV4</f>
        <v>Y</v>
      </c>
      <c r="AR4" s="139">
        <f>'(B) FO'!BW4</f>
        <v>239.76608187134505</v>
      </c>
      <c r="AS4" s="139">
        <f>'(B) FO'!BX4</f>
        <v>69.306930693069305</v>
      </c>
      <c r="AT4" s="139">
        <f>'(B) FO'!BY4</f>
        <v>-49.246231155778894</v>
      </c>
      <c r="AU4" s="139">
        <f>'(B) FO'!BZ4</f>
        <v>116.30434782608697</v>
      </c>
      <c r="AV4" s="137" t="str">
        <f t="shared" ref="AV4:AV67" si="13">IF(AR4&gt;=AS4,"Y","N")</f>
        <v>Y</v>
      </c>
      <c r="AW4" s="137" t="str">
        <f t="shared" ref="AW4:AW67" si="14">IF(AS4&gt;=AT4,"Y","N")</f>
        <v>Y</v>
      </c>
      <c r="AX4" s="137" t="str">
        <f t="shared" ref="AX4:AX67" si="15">IF(AT4&gt;=AU4,"Y","N")</f>
        <v>N</v>
      </c>
      <c r="AZ4" s="137">
        <f>'(B) FO'!C4</f>
        <v>1227.9000000000001</v>
      </c>
      <c r="BA4" s="137">
        <f>'(B) FO'!X4</f>
        <v>1234.5</v>
      </c>
      <c r="BB4" s="137">
        <f>'(B) FO'!AC4</f>
        <v>1169.4000000000001</v>
      </c>
    </row>
    <row r="5" spans="1:54" x14ac:dyDescent="0.3">
      <c r="A5" s="137" t="str">
        <f>'FOD (ALL)'!B5</f>
        <v>ACC</v>
      </c>
      <c r="B5" s="146">
        <f>'FOD (ALL)'!C5</f>
        <v>44042</v>
      </c>
      <c r="C5" s="137" t="str">
        <f>'(B) FO'!H5</f>
        <v>Y</v>
      </c>
      <c r="D5" s="137" t="str">
        <f>'(B) FO'!I5</f>
        <v>Y</v>
      </c>
      <c r="E5" s="137" t="str">
        <f>'(B) FO'!J5</f>
        <v>Y</v>
      </c>
      <c r="F5" s="137" t="str">
        <f>'(B) FO'!K5</f>
        <v>Y</v>
      </c>
      <c r="G5" s="139">
        <f>'(B) FO'!L5</f>
        <v>3.1991657977059362</v>
      </c>
      <c r="H5" s="139">
        <f>'(B) FO'!M5</f>
        <v>1.4600084638171815</v>
      </c>
      <c r="I5" s="139">
        <f>'(B) FO'!N5</f>
        <v>2.8330214543713783</v>
      </c>
      <c r="J5" s="139">
        <f>'(B) FO'!O5</f>
        <v>2.128888888888893</v>
      </c>
      <c r="K5" s="137" t="str">
        <f t="shared" si="4"/>
        <v>Y</v>
      </c>
      <c r="L5" s="137" t="str">
        <f t="shared" si="5"/>
        <v>N</v>
      </c>
      <c r="M5" s="137" t="str">
        <f t="shared" si="6"/>
        <v>Y</v>
      </c>
      <c r="N5" s="137">
        <f>'(B) FO'!AH5-'(B) FO'!AI5</f>
        <v>0</v>
      </c>
      <c r="O5" s="137">
        <f>'(B) FO'!AI5-'(B) FO'!AJ5</f>
        <v>0</v>
      </c>
      <c r="P5" s="137">
        <f>'(B) FO'!AJ5-'(B) FO'!AK5</f>
        <v>0</v>
      </c>
      <c r="Q5" s="137">
        <f>'(B) FO'!AK5-'(B) FO'!AL5</f>
        <v>0</v>
      </c>
      <c r="R5" s="137" t="str">
        <f>'(B) FO'!AM5</f>
        <v>Y</v>
      </c>
      <c r="S5" s="137" t="str">
        <f>'(B) FO'!AN5</f>
        <v>Y</v>
      </c>
      <c r="T5" s="137" t="str">
        <f>'(B) FO'!AO5</f>
        <v>Y</v>
      </c>
      <c r="U5" s="137" t="str">
        <f>'(B) FO'!AP5</f>
        <v>Y</v>
      </c>
      <c r="V5" s="139">
        <f>'(B) FO'!AQ5</f>
        <v>0</v>
      </c>
      <c r="W5" s="139">
        <f>'(B) FO'!AR5</f>
        <v>0</v>
      </c>
      <c r="X5" s="139">
        <f>'(B) FO'!AS5</f>
        <v>0</v>
      </c>
      <c r="Y5" s="139">
        <f>'(B) FO'!AT5</f>
        <v>0</v>
      </c>
      <c r="Z5" s="137" t="str">
        <f t="shared" si="7"/>
        <v>Y</v>
      </c>
      <c r="AA5" s="137" t="str">
        <f t="shared" si="8"/>
        <v>Y</v>
      </c>
      <c r="AB5" s="137" t="str">
        <f t="shared" si="9"/>
        <v>Y</v>
      </c>
      <c r="AC5" s="137" t="str">
        <f>'(B) FO'!BC5</f>
        <v>N</v>
      </c>
      <c r="AD5" s="137" t="str">
        <f>'(B) FO'!BD5</f>
        <v>Y</v>
      </c>
      <c r="AE5" s="137" t="str">
        <f>'(B) FO'!BE5</f>
        <v>Y</v>
      </c>
      <c r="AF5" s="137" t="str">
        <f>'(B) FO'!BF5</f>
        <v>N</v>
      </c>
      <c r="AG5" s="139">
        <f>'(B) FO'!BG5</f>
        <v>-100</v>
      </c>
      <c r="AH5" s="139">
        <f>'(B) FO'!BH5</f>
        <v>413.62068965517238</v>
      </c>
      <c r="AI5" s="139" t="e">
        <f>'(B) FO'!BI5</f>
        <v>#DIV/0!</v>
      </c>
      <c r="AJ5" s="139">
        <f>'(B) FO'!BJ5</f>
        <v>-100</v>
      </c>
      <c r="AK5" s="137" t="str">
        <f t="shared" si="10"/>
        <v>N</v>
      </c>
      <c r="AL5" s="137" t="e">
        <f t="shared" si="11"/>
        <v>#DIV/0!</v>
      </c>
      <c r="AM5" s="137" t="e">
        <f t="shared" si="12"/>
        <v>#DIV/0!</v>
      </c>
      <c r="AN5" s="137" t="str">
        <f>'(B) FO'!BS5</f>
        <v>N</v>
      </c>
      <c r="AO5" s="137" t="str">
        <f>'(B) FO'!BT5</f>
        <v>Y</v>
      </c>
      <c r="AP5" s="137" t="str">
        <f>'(B) FO'!BU5</f>
        <v>Y</v>
      </c>
      <c r="AQ5" s="137" t="str">
        <f>'(B) FO'!BV5</f>
        <v>N</v>
      </c>
      <c r="AR5" s="139">
        <f>'(B) FO'!BW5</f>
        <v>-100</v>
      </c>
      <c r="AS5" s="139">
        <f>'(B) FO'!BX5</f>
        <v>400</v>
      </c>
      <c r="AT5" s="139" t="e">
        <f>'(B) FO'!BY5</f>
        <v>#DIV/0!</v>
      </c>
      <c r="AU5" s="139">
        <f>'(B) FO'!BZ5</f>
        <v>-100</v>
      </c>
      <c r="AV5" s="137" t="str">
        <f t="shared" si="13"/>
        <v>N</v>
      </c>
      <c r="AW5" s="137" t="e">
        <f t="shared" si="14"/>
        <v>#DIV/0!</v>
      </c>
      <c r="AX5" s="137" t="e">
        <f t="shared" si="15"/>
        <v>#DIV/0!</v>
      </c>
      <c r="AZ5" s="137">
        <f>'(B) FO'!C5</f>
        <v>1237.0999999999999</v>
      </c>
      <c r="BA5" s="137">
        <f>'(B) FO'!X5</f>
        <v>0</v>
      </c>
      <c r="BB5" s="137">
        <f>'(B) FO'!AC5</f>
        <v>0</v>
      </c>
    </row>
    <row r="6" spans="1:54" x14ac:dyDescent="0.3">
      <c r="A6" s="137" t="str">
        <f>'FOD (ALL)'!B6</f>
        <v>ADANIENT</v>
      </c>
      <c r="B6" s="146">
        <f>'FOD (ALL)'!C6</f>
        <v>43979</v>
      </c>
      <c r="C6" s="137" t="str">
        <f>'(B) FO'!H6</f>
        <v>N</v>
      </c>
      <c r="D6" s="137" t="str">
        <f>'(B) FO'!I6</f>
        <v>N</v>
      </c>
      <c r="E6" s="137" t="str">
        <f>'(B) FO'!J6</f>
        <v>Y</v>
      </c>
      <c r="F6" s="137" t="str">
        <f>'(B) FO'!K6</f>
        <v>Y</v>
      </c>
      <c r="G6" s="139">
        <f>'(B) FO'!L6</f>
        <v>-0.68592057761732028</v>
      </c>
      <c r="H6" s="139">
        <f>'(B) FO'!M6</f>
        <v>-2.0855425945563724</v>
      </c>
      <c r="I6" s="139">
        <f>'(B) FO'!N6</f>
        <v>0.9635974304068482</v>
      </c>
      <c r="J6" s="139">
        <f>'(B) FO'!O6</f>
        <v>3.0525928650239105</v>
      </c>
      <c r="K6" s="137" t="str">
        <f t="shared" si="4"/>
        <v>Y</v>
      </c>
      <c r="L6" s="137" t="str">
        <f t="shared" si="5"/>
        <v>N</v>
      </c>
      <c r="M6" s="137" t="str">
        <f t="shared" si="6"/>
        <v>N</v>
      </c>
      <c r="N6" s="137">
        <f>'(B) FO'!AH6-'(B) FO'!AI6</f>
        <v>-10412000</v>
      </c>
      <c r="O6" s="137">
        <f>'(B) FO'!AI6-'(B) FO'!AJ6</f>
        <v>-620000</v>
      </c>
      <c r="P6" s="137">
        <f>'(B) FO'!AJ6-'(B) FO'!AK6</f>
        <v>-16000</v>
      </c>
      <c r="Q6" s="137">
        <f>'(B) FO'!AK6-'(B) FO'!AL6</f>
        <v>92000</v>
      </c>
      <c r="R6" s="137" t="str">
        <f>'(B) FO'!AM6</f>
        <v>N</v>
      </c>
      <c r="S6" s="137" t="str">
        <f>'(B) FO'!AN6</f>
        <v>N</v>
      </c>
      <c r="T6" s="137" t="str">
        <f>'(B) FO'!AO6</f>
        <v>N</v>
      </c>
      <c r="U6" s="137" t="str">
        <f>'(B) FO'!AP6</f>
        <v>Y</v>
      </c>
      <c r="V6" s="139">
        <f>'(B) FO'!AQ6</f>
        <v>-58.154602323503127</v>
      </c>
      <c r="W6" s="139">
        <f>'(B) FO'!AR6</f>
        <v>-3.3470092852515654</v>
      </c>
      <c r="X6" s="139">
        <f>'(B) FO'!AS6</f>
        <v>-8.629989212513485E-2</v>
      </c>
      <c r="Y6" s="139">
        <f>'(B) FO'!AT6</f>
        <v>0.49869904596704251</v>
      </c>
      <c r="Z6" s="137" t="str">
        <f t="shared" si="7"/>
        <v>N</v>
      </c>
      <c r="AA6" s="137" t="str">
        <f t="shared" si="8"/>
        <v>N</v>
      </c>
      <c r="AB6" s="137" t="str">
        <f t="shared" si="9"/>
        <v>N</v>
      </c>
      <c r="AC6" s="137" t="str">
        <f>'(B) FO'!BC6</f>
        <v>Y</v>
      </c>
      <c r="AD6" s="137" t="str">
        <f>'(B) FO'!BD6</f>
        <v>N</v>
      </c>
      <c r="AE6" s="137" t="str">
        <f>'(B) FO'!BE6</f>
        <v>N</v>
      </c>
      <c r="AF6" s="137" t="str">
        <f>'(B) FO'!BF6</f>
        <v>Y</v>
      </c>
      <c r="AG6" s="139">
        <f>'(B) FO'!BG6</f>
        <v>344.68109505437366</v>
      </c>
      <c r="AH6" s="139">
        <f>'(B) FO'!BH6</f>
        <v>-12.602813724124573</v>
      </c>
      <c r="AI6" s="139">
        <f>'(B) FO'!BI6</f>
        <v>-55.355022091712847</v>
      </c>
      <c r="AJ6" s="139">
        <f>'(B) FO'!BJ6</f>
        <v>1.7607954448987391</v>
      </c>
      <c r="AK6" s="137" t="str">
        <f t="shared" si="10"/>
        <v>Y</v>
      </c>
      <c r="AL6" s="137" t="str">
        <f t="shared" si="11"/>
        <v>Y</v>
      </c>
      <c r="AM6" s="137" t="str">
        <f t="shared" si="12"/>
        <v>N</v>
      </c>
      <c r="AN6" s="137" t="str">
        <f>'(B) FO'!BS6</f>
        <v>Y</v>
      </c>
      <c r="AO6" s="137" t="str">
        <f>'(B) FO'!BT6</f>
        <v>N</v>
      </c>
      <c r="AP6" s="137" t="str">
        <f>'(B) FO'!BU6</f>
        <v>N</v>
      </c>
      <c r="AQ6" s="137" t="str">
        <f>'(B) FO'!BV6</f>
        <v>Y</v>
      </c>
      <c r="AR6" s="139">
        <f>'(B) FO'!BW6</f>
        <v>348.58078602620088</v>
      </c>
      <c r="AS6" s="139">
        <f>'(B) FO'!BX6</f>
        <v>-12.092130518234164</v>
      </c>
      <c r="AT6" s="139">
        <f>'(B) FO'!BY6</f>
        <v>-55.27896995708155</v>
      </c>
      <c r="AU6" s="139">
        <f>'(B) FO'!BZ6</f>
        <v>1.3484123531970422</v>
      </c>
      <c r="AV6" s="137" t="str">
        <f t="shared" si="13"/>
        <v>Y</v>
      </c>
      <c r="AW6" s="137" t="str">
        <f t="shared" si="14"/>
        <v>Y</v>
      </c>
      <c r="AX6" s="137" t="str">
        <f t="shared" si="15"/>
        <v>N</v>
      </c>
      <c r="AZ6" s="137">
        <f>'(B) FO'!C6</f>
        <v>137.55000000000001</v>
      </c>
      <c r="BA6" s="137">
        <f>'(B) FO'!X6</f>
        <v>141.19999999999999</v>
      </c>
      <c r="BB6" s="137">
        <f>'(B) FO'!AC6</f>
        <v>136.55000000000001</v>
      </c>
    </row>
    <row r="7" spans="1:54" x14ac:dyDescent="0.3">
      <c r="A7" s="137" t="str">
        <f>'FOD (ALL)'!B7</f>
        <v>ADANIENT</v>
      </c>
      <c r="B7" s="146">
        <f>'FOD (ALL)'!C7</f>
        <v>44007</v>
      </c>
      <c r="C7" s="137" t="str">
        <f>'(B) FO'!H7</f>
        <v>N</v>
      </c>
      <c r="D7" s="137" t="str">
        <f>'(B) FO'!I7</f>
        <v>N</v>
      </c>
      <c r="E7" s="137" t="str">
        <f>'(B) FO'!J7</f>
        <v>Y</v>
      </c>
      <c r="F7" s="137" t="str">
        <f>'(B) FO'!K7</f>
        <v>Y</v>
      </c>
      <c r="G7" s="139">
        <f>'(B) FO'!L7</f>
        <v>-0.46779417056493511</v>
      </c>
      <c r="H7" s="139">
        <f>'(B) FO'!M7</f>
        <v>-2.0789288231148815</v>
      </c>
      <c r="I7" s="139">
        <f>'(B) FO'!N7</f>
        <v>1.1404133998574442</v>
      </c>
      <c r="J7" s="139">
        <f>'(B) FO'!O7</f>
        <v>3.313696612665685</v>
      </c>
      <c r="K7" s="137" t="str">
        <f t="shared" si="4"/>
        <v>Y</v>
      </c>
      <c r="L7" s="137" t="str">
        <f t="shared" si="5"/>
        <v>N</v>
      </c>
      <c r="M7" s="137" t="str">
        <f t="shared" si="6"/>
        <v>N</v>
      </c>
      <c r="N7" s="137">
        <f>'(B) FO'!AH7-'(B) FO'!AI7</f>
        <v>12064000</v>
      </c>
      <c r="O7" s="137">
        <f>'(B) FO'!AI7-'(B) FO'!AJ7</f>
        <v>732000</v>
      </c>
      <c r="P7" s="137">
        <f>'(B) FO'!AJ7-'(B) FO'!AK7</f>
        <v>68000</v>
      </c>
      <c r="Q7" s="137">
        <f>'(B) FO'!AK7-'(B) FO'!AL7</f>
        <v>52000</v>
      </c>
      <c r="R7" s="137" t="str">
        <f>'(B) FO'!AM7</f>
        <v>Y</v>
      </c>
      <c r="S7" s="137" t="str">
        <f>'(B) FO'!AN7</f>
        <v>Y</v>
      </c>
      <c r="T7" s="137" t="str">
        <f>'(B) FO'!AO7</f>
        <v>Y</v>
      </c>
      <c r="U7" s="137" t="str">
        <f>'(B) FO'!AP7</f>
        <v>Y</v>
      </c>
      <c r="V7" s="139">
        <f>'(B) FO'!AQ7</f>
        <v>1231.0204081632653</v>
      </c>
      <c r="W7" s="139">
        <f>'(B) FO'!AR7</f>
        <v>295.16129032258067</v>
      </c>
      <c r="X7" s="139">
        <f>'(B) FO'!AS7</f>
        <v>37.777777777777779</v>
      </c>
      <c r="Y7" s="139">
        <f>'(B) FO'!AT7</f>
        <v>40.625</v>
      </c>
      <c r="Z7" s="137" t="str">
        <f t="shared" si="7"/>
        <v>Y</v>
      </c>
      <c r="AA7" s="137" t="str">
        <f t="shared" si="8"/>
        <v>Y</v>
      </c>
      <c r="AB7" s="137" t="str">
        <f t="shared" si="9"/>
        <v>N</v>
      </c>
      <c r="AC7" s="137" t="str">
        <f>'(B) FO'!BC7</f>
        <v>Y</v>
      </c>
      <c r="AD7" s="137" t="str">
        <f>'(B) FO'!BD7</f>
        <v>Y</v>
      </c>
      <c r="AE7" s="137" t="str">
        <f>'(B) FO'!BE7</f>
        <v>Y</v>
      </c>
      <c r="AF7" s="137" t="str">
        <f>'(B) FO'!BF7</f>
        <v>Y</v>
      </c>
      <c r="AG7" s="139">
        <f>'(B) FO'!BG7</f>
        <v>1074.1258334625525</v>
      </c>
      <c r="AH7" s="139">
        <f>'(B) FO'!BH7</f>
        <v>435.77956244807535</v>
      </c>
      <c r="AI7" s="139">
        <f>'(B) FO'!BI7</f>
        <v>9.8069028432416054</v>
      </c>
      <c r="AJ7" s="139">
        <f>'(B) FO'!BJ7</f>
        <v>234.62223352836426</v>
      </c>
      <c r="AK7" s="137" t="str">
        <f t="shared" si="10"/>
        <v>Y</v>
      </c>
      <c r="AL7" s="137" t="str">
        <f t="shared" si="11"/>
        <v>Y</v>
      </c>
      <c r="AM7" s="137" t="str">
        <f t="shared" si="12"/>
        <v>N</v>
      </c>
      <c r="AN7" s="137" t="str">
        <f>'(B) FO'!BS7</f>
        <v>Y</v>
      </c>
      <c r="AO7" s="137" t="str">
        <f>'(B) FO'!BT7</f>
        <v>Y</v>
      </c>
      <c r="AP7" s="137" t="str">
        <f>'(B) FO'!BU7</f>
        <v>Y</v>
      </c>
      <c r="AQ7" s="137" t="str">
        <f>'(B) FO'!BV7</f>
        <v>Y</v>
      </c>
      <c r="AR7" s="139">
        <f>'(B) FO'!BW7</f>
        <v>1079.2727272727273</v>
      </c>
      <c r="AS7" s="139">
        <f>'(B) FO'!BX7</f>
        <v>439.21568627450984</v>
      </c>
      <c r="AT7" s="139">
        <f>'(B) FO'!BY7</f>
        <v>10.869565217391305</v>
      </c>
      <c r="AU7" s="139">
        <f>'(B) FO'!BZ7</f>
        <v>228.57142857142856</v>
      </c>
      <c r="AV7" s="137" t="str">
        <f t="shared" si="13"/>
        <v>Y</v>
      </c>
      <c r="AW7" s="137" t="str">
        <f t="shared" si="14"/>
        <v>Y</v>
      </c>
      <c r="AX7" s="137" t="str">
        <f t="shared" si="15"/>
        <v>N</v>
      </c>
      <c r="AZ7" s="137">
        <f>'(B) FO'!C7</f>
        <v>138.30000000000001</v>
      </c>
      <c r="BA7" s="137">
        <f>'(B) FO'!X7</f>
        <v>141.69999999999999</v>
      </c>
      <c r="BB7" s="137">
        <f>'(B) FO'!AC7</f>
        <v>137.4</v>
      </c>
    </row>
    <row r="8" spans="1:54" x14ac:dyDescent="0.3">
      <c r="A8" s="137" t="str">
        <f>'FOD (ALL)'!B8</f>
        <v>ADANIENT</v>
      </c>
      <c r="B8" s="146">
        <f>'FOD (ALL)'!C8</f>
        <v>44042</v>
      </c>
      <c r="C8" s="137" t="str">
        <f>'(B) FO'!H8</f>
        <v>N</v>
      </c>
      <c r="D8" s="137" t="str">
        <f>'(B) FO'!I8</f>
        <v>N</v>
      </c>
      <c r="E8" s="137" t="str">
        <f>'(B) FO'!J8</f>
        <v>Y</v>
      </c>
      <c r="F8" s="137" t="str">
        <f>'(B) FO'!K8</f>
        <v>Y</v>
      </c>
      <c r="G8" s="139">
        <f>'(B) FO'!L8</f>
        <v>-0.8240773916159122</v>
      </c>
      <c r="H8" s="139">
        <f>'(B) FO'!M8</f>
        <v>-2.1731510690501188</v>
      </c>
      <c r="I8" s="139">
        <f>'(B) FO'!N8</f>
        <v>1.1702127659574508</v>
      </c>
      <c r="J8" s="139">
        <f>'(B) FO'!O8</f>
        <v>2.8071454611738931</v>
      </c>
      <c r="K8" s="137" t="str">
        <f t="shared" si="4"/>
        <v>Y</v>
      </c>
      <c r="L8" s="137" t="str">
        <f t="shared" si="5"/>
        <v>N</v>
      </c>
      <c r="M8" s="137" t="str">
        <f t="shared" si="6"/>
        <v>N</v>
      </c>
      <c r="N8" s="137">
        <f>'(B) FO'!AH8-'(B) FO'!AI8</f>
        <v>4000</v>
      </c>
      <c r="O8" s="137">
        <f>'(B) FO'!AI8-'(B) FO'!AJ8</f>
        <v>0</v>
      </c>
      <c r="P8" s="137">
        <f>'(B) FO'!AJ8-'(B) FO'!AK8</f>
        <v>0</v>
      </c>
      <c r="Q8" s="137">
        <f>'(B) FO'!AK8-'(B) FO'!AL8</f>
        <v>0</v>
      </c>
      <c r="R8" s="137" t="str">
        <f>'(B) FO'!AM8</f>
        <v>Y</v>
      </c>
      <c r="S8" s="137" t="str">
        <f>'(B) FO'!AN8</f>
        <v>Y</v>
      </c>
      <c r="T8" s="137" t="str">
        <f>'(B) FO'!AO8</f>
        <v>Y</v>
      </c>
      <c r="U8" s="137" t="str">
        <f>'(B) FO'!AP8</f>
        <v>Y</v>
      </c>
      <c r="V8" s="139">
        <f>'(B) FO'!AQ8</f>
        <v>100</v>
      </c>
      <c r="W8" s="139">
        <f>'(B) FO'!AR8</f>
        <v>0</v>
      </c>
      <c r="X8" s="139">
        <f>'(B) FO'!AS8</f>
        <v>0</v>
      </c>
      <c r="Y8" s="139">
        <f>'(B) FO'!AT8</f>
        <v>0</v>
      </c>
      <c r="Z8" s="137" t="str">
        <f t="shared" si="7"/>
        <v>Y</v>
      </c>
      <c r="AA8" s="137" t="str">
        <f t="shared" si="8"/>
        <v>Y</v>
      </c>
      <c r="AB8" s="137" t="str">
        <f t="shared" si="9"/>
        <v>Y</v>
      </c>
      <c r="AC8" s="137" t="str">
        <f>'(B) FO'!BC8</f>
        <v>Y</v>
      </c>
      <c r="AD8" s="137" t="str">
        <f>'(B) FO'!BD8</f>
        <v>Y</v>
      </c>
      <c r="AE8" s="137" t="str">
        <f>'(B) FO'!BE8</f>
        <v>Y</v>
      </c>
      <c r="AF8" s="137" t="str">
        <f>'(B) FO'!BF8</f>
        <v>N</v>
      </c>
      <c r="AG8" s="139" t="e">
        <f>'(B) FO'!BG8</f>
        <v>#DIV/0!</v>
      </c>
      <c r="AH8" s="139" t="e">
        <f>'(B) FO'!BH8</f>
        <v>#DIV/0!</v>
      </c>
      <c r="AI8" s="139" t="e">
        <f>'(B) FO'!BI8</f>
        <v>#DIV/0!</v>
      </c>
      <c r="AJ8" s="139">
        <f>'(B) FO'!BJ8</f>
        <v>-100</v>
      </c>
      <c r="AK8" s="137" t="e">
        <f t="shared" si="10"/>
        <v>#DIV/0!</v>
      </c>
      <c r="AL8" s="137" t="e">
        <f t="shared" si="11"/>
        <v>#DIV/0!</v>
      </c>
      <c r="AM8" s="137" t="e">
        <f t="shared" si="12"/>
        <v>#DIV/0!</v>
      </c>
      <c r="AN8" s="137" t="str">
        <f>'(B) FO'!BS8</f>
        <v>Y</v>
      </c>
      <c r="AO8" s="137" t="str">
        <f>'(B) FO'!BT8</f>
        <v>Y</v>
      </c>
      <c r="AP8" s="137" t="str">
        <f>'(B) FO'!BU8</f>
        <v>Y</v>
      </c>
      <c r="AQ8" s="137" t="str">
        <f>'(B) FO'!BV8</f>
        <v>N</v>
      </c>
      <c r="AR8" s="139" t="e">
        <f>'(B) FO'!BW8</f>
        <v>#DIV/0!</v>
      </c>
      <c r="AS8" s="139" t="e">
        <f>'(B) FO'!BX8</f>
        <v>#DIV/0!</v>
      </c>
      <c r="AT8" s="139" t="e">
        <f>'(B) FO'!BY8</f>
        <v>#DIV/0!</v>
      </c>
      <c r="AU8" s="139">
        <f>'(B) FO'!BZ8</f>
        <v>-100</v>
      </c>
      <c r="AV8" s="137" t="e">
        <f t="shared" si="13"/>
        <v>#DIV/0!</v>
      </c>
      <c r="AW8" s="137" t="e">
        <f t="shared" si="14"/>
        <v>#DIV/0!</v>
      </c>
      <c r="AX8" s="137" t="e">
        <f t="shared" si="15"/>
        <v>#DIV/0!</v>
      </c>
      <c r="AZ8" s="137">
        <f>'(B) FO'!C8</f>
        <v>138.4</v>
      </c>
      <c r="BA8" s="137">
        <f>'(B) FO'!X8</f>
        <v>140.80000000000001</v>
      </c>
      <c r="BB8" s="137">
        <f>'(B) FO'!AC8</f>
        <v>138.4</v>
      </c>
    </row>
    <row r="9" spans="1:54" x14ac:dyDescent="0.3">
      <c r="A9" s="137" t="str">
        <f>'FOD (ALL)'!B9</f>
        <v>ADANIPORTS</v>
      </c>
      <c r="B9" s="146">
        <f>'FOD (ALL)'!C9</f>
        <v>43979</v>
      </c>
      <c r="C9" s="137" t="str">
        <f>'(B) FO'!H9</f>
        <v>N</v>
      </c>
      <c r="D9" s="137" t="str">
        <f>'(B) FO'!I9</f>
        <v>N</v>
      </c>
      <c r="E9" s="137" t="str">
        <f>'(B) FO'!J9</f>
        <v>Y</v>
      </c>
      <c r="F9" s="137" t="str">
        <f>'(B) FO'!K9</f>
        <v>Y</v>
      </c>
      <c r="G9" s="139">
        <f>'(B) FO'!L9</f>
        <v>-1.9118344130194378</v>
      </c>
      <c r="H9" s="139">
        <f>'(B) FO'!M9</f>
        <v>-1.9367833901456462</v>
      </c>
      <c r="I9" s="139">
        <f>'(B) FO'!N9</f>
        <v>1.4142049025769956</v>
      </c>
      <c r="J9" s="139">
        <f>'(B) FO'!O9</f>
        <v>8.3418454204971049</v>
      </c>
      <c r="K9" s="137" t="str">
        <f t="shared" si="4"/>
        <v>Y</v>
      </c>
      <c r="L9" s="137" t="str">
        <f t="shared" si="5"/>
        <v>N</v>
      </c>
      <c r="M9" s="137" t="str">
        <f t="shared" si="6"/>
        <v>N</v>
      </c>
      <c r="N9" s="137">
        <f>'(B) FO'!AH9-'(B) FO'!AI9</f>
        <v>-14342500</v>
      </c>
      <c r="O9" s="137">
        <f>'(B) FO'!AI9-'(B) FO'!AJ9</f>
        <v>-2277500</v>
      </c>
      <c r="P9" s="137">
        <f>'(B) FO'!AJ9-'(B) FO'!AK9</f>
        <v>-1042500</v>
      </c>
      <c r="Q9" s="137">
        <f>'(B) FO'!AK9-'(B) FO'!AL9</f>
        <v>1127500</v>
      </c>
      <c r="R9" s="137" t="str">
        <f>'(B) FO'!AM9</f>
        <v>N</v>
      </c>
      <c r="S9" s="137" t="str">
        <f>'(B) FO'!AN9</f>
        <v>N</v>
      </c>
      <c r="T9" s="137" t="str">
        <f>'(B) FO'!AO9</f>
        <v>N</v>
      </c>
      <c r="U9" s="137" t="str">
        <f>'(B) FO'!AP9</f>
        <v>Y</v>
      </c>
      <c r="V9" s="139">
        <f>'(B) FO'!AQ9</f>
        <v>-43.491774694867715</v>
      </c>
      <c r="W9" s="139">
        <f>'(B) FO'!AR9</f>
        <v>-6.4600765848815769</v>
      </c>
      <c r="X9" s="139">
        <f>'(B) FO'!AS9</f>
        <v>-2.8720986293821889</v>
      </c>
      <c r="Y9" s="139">
        <f>'(B) FO'!AT9</f>
        <v>3.2058572647142451</v>
      </c>
      <c r="Z9" s="137" t="str">
        <f t="shared" si="7"/>
        <v>N</v>
      </c>
      <c r="AA9" s="137" t="str">
        <f t="shared" si="8"/>
        <v>N</v>
      </c>
      <c r="AB9" s="137" t="str">
        <f t="shared" si="9"/>
        <v>N</v>
      </c>
      <c r="AC9" s="137" t="str">
        <f>'(B) FO'!BC9</f>
        <v>Y</v>
      </c>
      <c r="AD9" s="137" t="str">
        <f>'(B) FO'!BD9</f>
        <v>N</v>
      </c>
      <c r="AE9" s="137" t="str">
        <f>'(B) FO'!BE9</f>
        <v>N</v>
      </c>
      <c r="AF9" s="137" t="str">
        <f>'(B) FO'!BF9</f>
        <v>Y</v>
      </c>
      <c r="AG9" s="139">
        <f>'(B) FO'!BG9</f>
        <v>162.15241328126916</v>
      </c>
      <c r="AH9" s="139">
        <f>'(B) FO'!BH9</f>
        <v>-31.082878817073706</v>
      </c>
      <c r="AI9" s="139">
        <f>'(B) FO'!BI9</f>
        <v>-27.90485655046313</v>
      </c>
      <c r="AJ9" s="139">
        <f>'(B) FO'!BJ9</f>
        <v>103.01466320919943</v>
      </c>
      <c r="AK9" s="137" t="str">
        <f t="shared" si="10"/>
        <v>Y</v>
      </c>
      <c r="AL9" s="137" t="str">
        <f t="shared" si="11"/>
        <v>N</v>
      </c>
      <c r="AM9" s="137" t="str">
        <f t="shared" si="12"/>
        <v>N</v>
      </c>
      <c r="AN9" s="137" t="str">
        <f>'(B) FO'!BS9</f>
        <v>Y</v>
      </c>
      <c r="AO9" s="137" t="str">
        <f>'(B) FO'!BT9</f>
        <v>N</v>
      </c>
      <c r="AP9" s="137" t="str">
        <f>'(B) FO'!BU9</f>
        <v>N</v>
      </c>
      <c r="AQ9" s="137" t="str">
        <f>'(B) FO'!BV9</f>
        <v>Y</v>
      </c>
      <c r="AR9" s="139">
        <f>'(B) FO'!BW9</f>
        <v>168.56427901157335</v>
      </c>
      <c r="AS9" s="139">
        <f>'(B) FO'!BX9</f>
        <v>-30.815840727115347</v>
      </c>
      <c r="AT9" s="139">
        <f>'(B) FO'!BY9</f>
        <v>-29.80404071092207</v>
      </c>
      <c r="AU9" s="139">
        <f>'(B) FO'!BZ9</f>
        <v>94.418192557590075</v>
      </c>
      <c r="AV9" s="137" t="str">
        <f t="shared" si="13"/>
        <v>Y</v>
      </c>
      <c r="AW9" s="137" t="str">
        <f t="shared" si="14"/>
        <v>N</v>
      </c>
      <c r="AX9" s="137" t="str">
        <f t="shared" si="15"/>
        <v>N</v>
      </c>
      <c r="AZ9" s="137">
        <f>'(B) FO'!C9</f>
        <v>310.39999999999998</v>
      </c>
      <c r="BA9" s="137">
        <f>'(B) FO'!X9</f>
        <v>313.5</v>
      </c>
      <c r="BB9" s="137">
        <f>'(B) FO'!AC9</f>
        <v>306.60000000000002</v>
      </c>
    </row>
    <row r="10" spans="1:54" x14ac:dyDescent="0.3">
      <c r="A10" s="137" t="str">
        <f>'FOD (ALL)'!B10</f>
        <v>ADANIPORTS</v>
      </c>
      <c r="B10" s="146">
        <f>'FOD (ALL)'!C10</f>
        <v>44007</v>
      </c>
      <c r="C10" s="137" t="str">
        <f>'(B) FO'!H10</f>
        <v>N</v>
      </c>
      <c r="D10" s="137" t="str">
        <f>'(B) FO'!I10</f>
        <v>N</v>
      </c>
      <c r="E10" s="137" t="str">
        <f>'(B) FO'!J10</f>
        <v>Y</v>
      </c>
      <c r="F10" s="137" t="str">
        <f>'(B) FO'!K10</f>
        <v>Y</v>
      </c>
      <c r="G10" s="139">
        <f>'(B) FO'!L10</f>
        <v>-2.0314960629921224</v>
      </c>
      <c r="H10" s="139">
        <f>'(B) FO'!M10</f>
        <v>-1.8547140649149922</v>
      </c>
      <c r="I10" s="139">
        <f>'(B) FO'!N10</f>
        <v>1.3471177944862192</v>
      </c>
      <c r="J10" s="139">
        <f>'(B) FO'!O10</f>
        <v>8.4055017829852261</v>
      </c>
      <c r="K10" s="137" t="str">
        <f t="shared" si="4"/>
        <v>N</v>
      </c>
      <c r="L10" s="137" t="str">
        <f t="shared" si="5"/>
        <v>N</v>
      </c>
      <c r="M10" s="137" t="str">
        <f t="shared" si="6"/>
        <v>N</v>
      </c>
      <c r="N10" s="137">
        <f>'(B) FO'!AH10-'(B) FO'!AI10</f>
        <v>14932500</v>
      </c>
      <c r="O10" s="137">
        <f>'(B) FO'!AI10-'(B) FO'!AJ10</f>
        <v>1410000</v>
      </c>
      <c r="P10" s="137">
        <f>'(B) FO'!AJ10-'(B) FO'!AK10</f>
        <v>312500</v>
      </c>
      <c r="Q10" s="137">
        <f>'(B) FO'!AK10-'(B) FO'!AL10</f>
        <v>467500</v>
      </c>
      <c r="R10" s="137" t="str">
        <f>'(B) FO'!AM10</f>
        <v>Y</v>
      </c>
      <c r="S10" s="137" t="str">
        <f>'(B) FO'!AN10</f>
        <v>Y</v>
      </c>
      <c r="T10" s="137" t="str">
        <f>'(B) FO'!AO10</f>
        <v>Y</v>
      </c>
      <c r="U10" s="137" t="str">
        <f>'(B) FO'!AP10</f>
        <v>Y</v>
      </c>
      <c r="V10" s="139">
        <f>'(B) FO'!AQ10</f>
        <v>581.03112840466929</v>
      </c>
      <c r="W10" s="139">
        <f>'(B) FO'!AR10</f>
        <v>121.55172413793103</v>
      </c>
      <c r="X10" s="139">
        <f>'(B) FO'!AS10</f>
        <v>36.873156342182888</v>
      </c>
      <c r="Y10" s="139">
        <f>'(B) FO'!AT10</f>
        <v>123.0263157894737</v>
      </c>
      <c r="Z10" s="137" t="str">
        <f t="shared" si="7"/>
        <v>Y</v>
      </c>
      <c r="AA10" s="137" t="str">
        <f t="shared" si="8"/>
        <v>Y</v>
      </c>
      <c r="AB10" s="137" t="str">
        <f t="shared" si="9"/>
        <v>N</v>
      </c>
      <c r="AC10" s="137" t="str">
        <f>'(B) FO'!BC10</f>
        <v>Y</v>
      </c>
      <c r="AD10" s="137" t="str">
        <f>'(B) FO'!BD10</f>
        <v>Y</v>
      </c>
      <c r="AE10" s="137" t="str">
        <f>'(B) FO'!BE10</f>
        <v>N</v>
      </c>
      <c r="AF10" s="137" t="str">
        <f>'(B) FO'!BF10</f>
        <v>Y</v>
      </c>
      <c r="AG10" s="139">
        <f>'(B) FO'!BG10</f>
        <v>707.49613490949741</v>
      </c>
      <c r="AH10" s="139">
        <f>'(B) FO'!BH10</f>
        <v>71.535000870397766</v>
      </c>
      <c r="AI10" s="139">
        <f>'(B) FO'!BI10</f>
        <v>-30.353340557252086</v>
      </c>
      <c r="AJ10" s="139">
        <f>'(B) FO'!BJ10</f>
        <v>185.00099881761591</v>
      </c>
      <c r="AK10" s="137" t="str">
        <f t="shared" si="10"/>
        <v>Y</v>
      </c>
      <c r="AL10" s="137" t="str">
        <f t="shared" si="11"/>
        <v>Y</v>
      </c>
      <c r="AM10" s="137" t="str">
        <f t="shared" si="12"/>
        <v>N</v>
      </c>
      <c r="AN10" s="137" t="str">
        <f>'(B) FO'!BS10</f>
        <v>Y</v>
      </c>
      <c r="AO10" s="137" t="str">
        <f>'(B) FO'!BT10</f>
        <v>Y</v>
      </c>
      <c r="AP10" s="137" t="str">
        <f>'(B) FO'!BU10</f>
        <v>N</v>
      </c>
      <c r="AQ10" s="137" t="str">
        <f>'(B) FO'!BV10</f>
        <v>Y</v>
      </c>
      <c r="AR10" s="139">
        <f>'(B) FO'!BW10</f>
        <v>726.48171500630519</v>
      </c>
      <c r="AS10" s="139">
        <f>'(B) FO'!BX10</f>
        <v>72.017353579175705</v>
      </c>
      <c r="AT10" s="139">
        <f>'(B) FO'!BY10</f>
        <v>-31.703703703703706</v>
      </c>
      <c r="AU10" s="139">
        <f>'(B) FO'!BZ10</f>
        <v>170</v>
      </c>
      <c r="AV10" s="137" t="str">
        <f t="shared" si="13"/>
        <v>Y</v>
      </c>
      <c r="AW10" s="137" t="str">
        <f t="shared" si="14"/>
        <v>Y</v>
      </c>
      <c r="AX10" s="137" t="str">
        <f t="shared" si="15"/>
        <v>N</v>
      </c>
      <c r="AZ10" s="137">
        <f>'(B) FO'!C10</f>
        <v>311.05</v>
      </c>
      <c r="BA10" s="137">
        <f>'(B) FO'!X10</f>
        <v>314</v>
      </c>
      <c r="BB10" s="137">
        <f>'(B) FO'!AC10</f>
        <v>307.8</v>
      </c>
    </row>
    <row r="11" spans="1:54" x14ac:dyDescent="0.3">
      <c r="A11" s="137" t="str">
        <f>'FOD (ALL)'!B11</f>
        <v>ADANIPORTS</v>
      </c>
      <c r="B11" s="146">
        <f>'FOD (ALL)'!C11</f>
        <v>44042</v>
      </c>
      <c r="C11" s="137" t="str">
        <f>'(B) FO'!H11</f>
        <v>N</v>
      </c>
      <c r="D11" s="137" t="str">
        <f>'(B) FO'!I11</f>
        <v>N</v>
      </c>
      <c r="E11" s="137" t="str">
        <f>'(B) FO'!J11</f>
        <v>Y</v>
      </c>
      <c r="F11" s="137" t="str">
        <f>'(B) FO'!K11</f>
        <v>Y</v>
      </c>
      <c r="G11" s="139">
        <f>'(B) FO'!L11</f>
        <v>-2.1562499999999929</v>
      </c>
      <c r="H11" s="139">
        <f>'(B) FO'!M11</f>
        <v>-2.0508111417202293</v>
      </c>
      <c r="I11" s="139">
        <f>'(B) FO'!N11</f>
        <v>2.3977433004231239</v>
      </c>
      <c r="J11" s="139">
        <f>'(B) FO'!O11</f>
        <v>7.7689579462928551</v>
      </c>
      <c r="K11" s="137" t="str">
        <f t="shared" si="4"/>
        <v>N</v>
      </c>
      <c r="L11" s="137" t="str">
        <f t="shared" si="5"/>
        <v>N</v>
      </c>
      <c r="M11" s="137" t="str">
        <f t="shared" si="6"/>
        <v>N</v>
      </c>
      <c r="N11" s="137">
        <f>'(B) FO'!AH11-'(B) FO'!AI11</f>
        <v>2500</v>
      </c>
      <c r="O11" s="137">
        <f>'(B) FO'!AI11-'(B) FO'!AJ11</f>
        <v>5000</v>
      </c>
      <c r="P11" s="137">
        <f>'(B) FO'!AJ11-'(B) FO'!AK11</f>
        <v>2500</v>
      </c>
      <c r="Q11" s="137">
        <f>'(B) FO'!AK11-'(B) FO'!AL11</f>
        <v>12500</v>
      </c>
      <c r="R11" s="137" t="str">
        <f>'(B) FO'!AM11</f>
        <v>Y</v>
      </c>
      <c r="S11" s="137" t="str">
        <f>'(B) FO'!AN11</f>
        <v>Y</v>
      </c>
      <c r="T11" s="137" t="str">
        <f>'(B) FO'!AO11</f>
        <v>Y</v>
      </c>
      <c r="U11" s="137" t="str">
        <f>'(B) FO'!AP11</f>
        <v>Y</v>
      </c>
      <c r="V11" s="139">
        <f>'(B) FO'!AQ11</f>
        <v>7.1428571428571423</v>
      </c>
      <c r="W11" s="139">
        <f>'(B) FO'!AR11</f>
        <v>16.666666666666664</v>
      </c>
      <c r="X11" s="139">
        <f>'(B) FO'!AS11</f>
        <v>9.0909090909090917</v>
      </c>
      <c r="Y11" s="139">
        <f>'(B) FO'!AT11</f>
        <v>83.333333333333343</v>
      </c>
      <c r="Z11" s="137" t="str">
        <f t="shared" si="7"/>
        <v>N</v>
      </c>
      <c r="AA11" s="137" t="str">
        <f t="shared" si="8"/>
        <v>Y</v>
      </c>
      <c r="AB11" s="137" t="str">
        <f t="shared" si="9"/>
        <v>N</v>
      </c>
      <c r="AC11" s="137" t="str">
        <f>'(B) FO'!BC11</f>
        <v>N</v>
      </c>
      <c r="AD11" s="137" t="str">
        <f>'(B) FO'!BD11</f>
        <v>Y</v>
      </c>
      <c r="AE11" s="137" t="str">
        <f>'(B) FO'!BE11</f>
        <v>N</v>
      </c>
      <c r="AF11" s="137" t="str">
        <f>'(B) FO'!BF11</f>
        <v>Y</v>
      </c>
      <c r="AG11" s="139">
        <f>'(B) FO'!BG11</f>
        <v>-78.299651567944252</v>
      </c>
      <c r="AH11" s="139">
        <f>'(B) FO'!BH11</f>
        <v>791.30434782608688</v>
      </c>
      <c r="AI11" s="139">
        <f>'(B) FO'!BI11</f>
        <v>-87.248534769523204</v>
      </c>
      <c r="AJ11" s="139">
        <f>'(B) FO'!BJ11</f>
        <v>113.27702702702702</v>
      </c>
      <c r="AK11" s="137" t="str">
        <f t="shared" si="10"/>
        <v>N</v>
      </c>
      <c r="AL11" s="137" t="str">
        <f t="shared" si="11"/>
        <v>Y</v>
      </c>
      <c r="AM11" s="137" t="str">
        <f t="shared" si="12"/>
        <v>N</v>
      </c>
      <c r="AN11" s="137" t="str">
        <f>'(B) FO'!BS11</f>
        <v>N</v>
      </c>
      <c r="AO11" s="137" t="str">
        <f>'(B) FO'!BT11</f>
        <v>Y</v>
      </c>
      <c r="AP11" s="137" t="str">
        <f>'(B) FO'!BU11</f>
        <v>N</v>
      </c>
      <c r="AQ11" s="137" t="str">
        <f>'(B) FO'!BV11</f>
        <v>Y</v>
      </c>
      <c r="AR11" s="139">
        <f>'(B) FO'!BW11</f>
        <v>-77.777777777777786</v>
      </c>
      <c r="AS11" s="139">
        <f>'(B) FO'!BX11</f>
        <v>800</v>
      </c>
      <c r="AT11" s="139">
        <f>'(B) FO'!BY11</f>
        <v>-87.5</v>
      </c>
      <c r="AU11" s="139">
        <f>'(B) FO'!BZ11</f>
        <v>100</v>
      </c>
      <c r="AV11" s="137" t="str">
        <f t="shared" si="13"/>
        <v>N</v>
      </c>
      <c r="AW11" s="137" t="str">
        <f t="shared" si="14"/>
        <v>Y</v>
      </c>
      <c r="AX11" s="137" t="str">
        <f t="shared" si="15"/>
        <v>N</v>
      </c>
      <c r="AZ11" s="137">
        <f>'(B) FO'!C11</f>
        <v>313.10000000000002</v>
      </c>
      <c r="BA11" s="137">
        <f>'(B) FO'!X11</f>
        <v>311.39999999999998</v>
      </c>
      <c r="BB11" s="137">
        <f>'(B) FO'!AC11</f>
        <v>311.39999999999998</v>
      </c>
    </row>
    <row r="12" spans="1:54" x14ac:dyDescent="0.3">
      <c r="A12" s="137" t="str">
        <f>'FOD (ALL)'!B12</f>
        <v>ADANIPOWER</v>
      </c>
      <c r="B12" s="146">
        <f>'FOD (ALL)'!C12</f>
        <v>43979</v>
      </c>
      <c r="C12" s="137" t="str">
        <f>'(B) FO'!H12</f>
        <v>N</v>
      </c>
      <c r="D12" s="137" t="str">
        <f>'(B) FO'!I12</f>
        <v>N</v>
      </c>
      <c r="E12" s="137" t="str">
        <f>'(B) FO'!J12</f>
        <v>N</v>
      </c>
      <c r="F12" s="137" t="str">
        <f>'(B) FO'!K12</f>
        <v>Y</v>
      </c>
      <c r="G12" s="139">
        <f>'(B) FO'!L12</f>
        <v>-3.0973451327433543</v>
      </c>
      <c r="H12" s="139">
        <f>'(B) FO'!M12</f>
        <v>-2.1645021645021649</v>
      </c>
      <c r="I12" s="139">
        <f>'(B) FO'!N12</f>
        <v>-2.6685393258427044</v>
      </c>
      <c r="J12" s="139">
        <f>'(B) FO'!O12</f>
        <v>15.024232633279491</v>
      </c>
      <c r="K12" s="137" t="str">
        <f t="shared" si="4"/>
        <v>N</v>
      </c>
      <c r="L12" s="137" t="str">
        <f t="shared" si="5"/>
        <v>Y</v>
      </c>
      <c r="M12" s="137" t="str">
        <f t="shared" si="6"/>
        <v>N</v>
      </c>
      <c r="N12" s="137">
        <f>'(B) FO'!AH12-'(B) FO'!AI12</f>
        <v>-1510000</v>
      </c>
      <c r="O12" s="137">
        <f>'(B) FO'!AI12-'(B) FO'!AJ12</f>
        <v>-10850000</v>
      </c>
      <c r="P12" s="137">
        <f>'(B) FO'!AJ12-'(B) FO'!AK12</f>
        <v>-16200000</v>
      </c>
      <c r="Q12" s="137">
        <f>'(B) FO'!AK12-'(B) FO'!AL12</f>
        <v>8930000</v>
      </c>
      <c r="R12" s="137" t="str">
        <f>'(B) FO'!AM12</f>
        <v>N</v>
      </c>
      <c r="S12" s="137" t="str">
        <f>'(B) FO'!AN12</f>
        <v>N</v>
      </c>
      <c r="T12" s="137" t="str">
        <f>'(B) FO'!AO12</f>
        <v>N</v>
      </c>
      <c r="U12" s="137" t="str">
        <f>'(B) FO'!AP12</f>
        <v>Y</v>
      </c>
      <c r="V12" s="139">
        <f>'(B) FO'!AQ12</f>
        <v>-3.7413280475718533</v>
      </c>
      <c r="W12" s="139">
        <f>'(B) FO'!AR12</f>
        <v>-21.187268111696934</v>
      </c>
      <c r="X12" s="139">
        <f>'(B) FO'!AS12</f>
        <v>-24.032042723631509</v>
      </c>
      <c r="Y12" s="139">
        <f>'(B) FO'!AT12</f>
        <v>15.270177838577293</v>
      </c>
      <c r="Z12" s="137" t="str">
        <f t="shared" si="7"/>
        <v>Y</v>
      </c>
      <c r="AA12" s="137" t="str">
        <f t="shared" si="8"/>
        <v>Y</v>
      </c>
      <c r="AB12" s="137" t="str">
        <f t="shared" si="9"/>
        <v>N</v>
      </c>
      <c r="AC12" s="137" t="str">
        <f>'(B) FO'!BC12</f>
        <v>N</v>
      </c>
      <c r="AD12" s="137" t="str">
        <f>'(B) FO'!BD12</f>
        <v>N</v>
      </c>
      <c r="AE12" s="137" t="str">
        <f>'(B) FO'!BE12</f>
        <v>N</v>
      </c>
      <c r="AF12" s="137" t="str">
        <f>'(B) FO'!BF12</f>
        <v>Y</v>
      </c>
      <c r="AG12" s="139">
        <f>'(B) FO'!BG12</f>
        <v>-48.850688440705852</v>
      </c>
      <c r="AH12" s="139">
        <f>'(B) FO'!BH12</f>
        <v>-48.904179070831368</v>
      </c>
      <c r="AI12" s="139">
        <f>'(B) FO'!BI12</f>
        <v>-18.744028848295034</v>
      </c>
      <c r="AJ12" s="139">
        <f>'(B) FO'!BJ12</f>
        <v>403.09803673554205</v>
      </c>
      <c r="AK12" s="137" t="str">
        <f t="shared" si="10"/>
        <v>Y</v>
      </c>
      <c r="AL12" s="137" t="str">
        <f t="shared" si="11"/>
        <v>N</v>
      </c>
      <c r="AM12" s="137" t="str">
        <f t="shared" si="12"/>
        <v>N</v>
      </c>
      <c r="AN12" s="137" t="str">
        <f>'(B) FO'!BS12</f>
        <v>N</v>
      </c>
      <c r="AO12" s="137" t="str">
        <f>'(B) FO'!BT12</f>
        <v>N</v>
      </c>
      <c r="AP12" s="137" t="str">
        <f>'(B) FO'!BU12</f>
        <v>N</v>
      </c>
      <c r="AQ12" s="137" t="str">
        <f>'(B) FO'!BV12</f>
        <v>Y</v>
      </c>
      <c r="AR12" s="139">
        <f>'(B) FO'!BW12</f>
        <v>-47.821310875137314</v>
      </c>
      <c r="AS12" s="139">
        <f>'(B) FO'!BX12</f>
        <v>-46.722590714007026</v>
      </c>
      <c r="AT12" s="139">
        <f>'(B) FO'!BY12</f>
        <v>-20.416084458934947</v>
      </c>
      <c r="AU12" s="139">
        <f>'(B) FO'!BZ12</f>
        <v>355.51626591230547</v>
      </c>
      <c r="AV12" s="137" t="str">
        <f t="shared" si="13"/>
        <v>N</v>
      </c>
      <c r="AW12" s="137" t="str">
        <f t="shared" si="14"/>
        <v>N</v>
      </c>
      <c r="AX12" s="137" t="str">
        <f t="shared" si="15"/>
        <v>N</v>
      </c>
      <c r="AZ12" s="137">
        <f>'(B) FO'!C12</f>
        <v>32.85</v>
      </c>
      <c r="BA12" s="137">
        <f>'(B) FO'!X12</f>
        <v>34.4</v>
      </c>
      <c r="BB12" s="137">
        <f>'(B) FO'!AC12</f>
        <v>32.700000000000003</v>
      </c>
    </row>
    <row r="13" spans="1:54" x14ac:dyDescent="0.3">
      <c r="A13" s="137" t="str">
        <f>'FOD (ALL)'!B13</f>
        <v>ADANIPOWER</v>
      </c>
      <c r="B13" s="146">
        <f>'FOD (ALL)'!C13</f>
        <v>44007</v>
      </c>
      <c r="C13" s="137" t="str">
        <f>'(B) FO'!H13</f>
        <v>N</v>
      </c>
      <c r="D13" s="137" t="str">
        <f>'(B) FO'!I13</f>
        <v>N</v>
      </c>
      <c r="E13" s="137" t="str">
        <f>'(B) FO'!J13</f>
        <v>N</v>
      </c>
      <c r="F13" s="137" t="str">
        <f>'(B) FO'!K13</f>
        <v>Y</v>
      </c>
      <c r="G13" s="139">
        <f>'(B) FO'!L13</f>
        <v>-3.2352941176470633</v>
      </c>
      <c r="H13" s="139">
        <f>'(B) FO'!M13</f>
        <v>-2.0172910662824286</v>
      </c>
      <c r="I13" s="139">
        <f>'(B) FO'!N13</f>
        <v>-3.2078103207810278</v>
      </c>
      <c r="J13" s="139">
        <f>'(B) FO'!O13</f>
        <v>15.458937198067634</v>
      </c>
      <c r="K13" s="137" t="str">
        <f t="shared" si="4"/>
        <v>N</v>
      </c>
      <c r="L13" s="137" t="str">
        <f t="shared" si="5"/>
        <v>Y</v>
      </c>
      <c r="M13" s="137" t="str">
        <f t="shared" si="6"/>
        <v>N</v>
      </c>
      <c r="N13" s="137">
        <f>'(B) FO'!AH13-'(B) FO'!AI13</f>
        <v>1980000</v>
      </c>
      <c r="O13" s="137">
        <f>'(B) FO'!AI13-'(B) FO'!AJ13</f>
        <v>6550000</v>
      </c>
      <c r="P13" s="137">
        <f>'(B) FO'!AJ13-'(B) FO'!AK13</f>
        <v>13550000</v>
      </c>
      <c r="Q13" s="137">
        <f>'(B) FO'!AK13-'(B) FO'!AL13</f>
        <v>480000</v>
      </c>
      <c r="R13" s="137" t="str">
        <f>'(B) FO'!AM13</f>
        <v>Y</v>
      </c>
      <c r="S13" s="137" t="str">
        <f>'(B) FO'!AN13</f>
        <v>Y</v>
      </c>
      <c r="T13" s="137" t="str">
        <f>'(B) FO'!AO13</f>
        <v>Y</v>
      </c>
      <c r="U13" s="137" t="str">
        <f>'(B) FO'!AP13</f>
        <v>Y</v>
      </c>
      <c r="V13" s="139">
        <f>'(B) FO'!AQ13</f>
        <v>9.3705631803123524</v>
      </c>
      <c r="W13" s="139">
        <f>'(B) FO'!AR13</f>
        <v>44.924554183813441</v>
      </c>
      <c r="X13" s="139">
        <f>'(B) FO'!AS13</f>
        <v>1315.5339805825242</v>
      </c>
      <c r="Y13" s="139">
        <f>'(B) FO'!AT13</f>
        <v>87.272727272727266</v>
      </c>
      <c r="Z13" s="137" t="str">
        <f t="shared" si="7"/>
        <v>N</v>
      </c>
      <c r="AA13" s="137" t="str">
        <f t="shared" si="8"/>
        <v>N</v>
      </c>
      <c r="AB13" s="137" t="str">
        <f t="shared" si="9"/>
        <v>Y</v>
      </c>
      <c r="AC13" s="137" t="str">
        <f>'(B) FO'!BC13</f>
        <v>N</v>
      </c>
      <c r="AD13" s="137" t="str">
        <f>'(B) FO'!BD13</f>
        <v>N</v>
      </c>
      <c r="AE13" s="137" t="str">
        <f>'(B) FO'!BE13</f>
        <v>Y</v>
      </c>
      <c r="AF13" s="137" t="str">
        <f>'(B) FO'!BF13</f>
        <v>Y</v>
      </c>
      <c r="AG13" s="139">
        <f>'(B) FO'!BG13</f>
        <v>-65.631339863997056</v>
      </c>
      <c r="AH13" s="139">
        <f>'(B) FO'!BH13</f>
        <v>-41.011341100421468</v>
      </c>
      <c r="AI13" s="139">
        <f>'(B) FO'!BI13</f>
        <v>569.83051664697791</v>
      </c>
      <c r="AJ13" s="139">
        <f>'(B) FO'!BJ13</f>
        <v>805.95173091623894</v>
      </c>
      <c r="AK13" s="137" t="str">
        <f t="shared" si="10"/>
        <v>N</v>
      </c>
      <c r="AL13" s="137" t="str">
        <f t="shared" si="11"/>
        <v>N</v>
      </c>
      <c r="AM13" s="137" t="str">
        <f t="shared" si="12"/>
        <v>N</v>
      </c>
      <c r="AN13" s="137" t="str">
        <f>'(B) FO'!BS13</f>
        <v>N</v>
      </c>
      <c r="AO13" s="137" t="str">
        <f>'(B) FO'!BT13</f>
        <v>N</v>
      </c>
      <c r="AP13" s="137" t="str">
        <f>'(B) FO'!BU13</f>
        <v>Y</v>
      </c>
      <c r="AQ13" s="137" t="str">
        <f>'(B) FO'!BV13</f>
        <v>Y</v>
      </c>
      <c r="AR13" s="139">
        <f>'(B) FO'!BW13</f>
        <v>-64.912280701754383</v>
      </c>
      <c r="AS13" s="139">
        <f>'(B) FO'!BX13</f>
        <v>-38.003838771593088</v>
      </c>
      <c r="AT13" s="139">
        <f>'(B) FO'!BY13</f>
        <v>545.86776859504141</v>
      </c>
      <c r="AU13" s="139">
        <f>'(B) FO'!BZ13</f>
        <v>734.48275862068965</v>
      </c>
      <c r="AV13" s="137" t="str">
        <f t="shared" si="13"/>
        <v>N</v>
      </c>
      <c r="AW13" s="137" t="str">
        <f t="shared" si="14"/>
        <v>N</v>
      </c>
      <c r="AX13" s="137" t="str">
        <f t="shared" si="15"/>
        <v>N</v>
      </c>
      <c r="AZ13" s="137">
        <f>'(B) FO'!C13</f>
        <v>32.9</v>
      </c>
      <c r="BA13" s="137">
        <f>'(B) FO'!X13</f>
        <v>34.35</v>
      </c>
      <c r="BB13" s="137">
        <f>'(B) FO'!AC13</f>
        <v>32.9</v>
      </c>
    </row>
    <row r="14" spans="1:54" x14ac:dyDescent="0.3">
      <c r="A14" s="137" t="str">
        <f>'FOD (ALL)'!B14</f>
        <v>AMARAJABAT</v>
      </c>
      <c r="B14" s="146">
        <f>'FOD (ALL)'!C14</f>
        <v>43979</v>
      </c>
      <c r="C14" s="137" t="str">
        <f>'(B) FO'!H14</f>
        <v>N</v>
      </c>
      <c r="D14" s="137" t="str">
        <f>'(B) FO'!I14</f>
        <v>Y</v>
      </c>
      <c r="E14" s="137" t="str">
        <f>'(B) FO'!J14</f>
        <v>Y</v>
      </c>
      <c r="F14" s="137" t="str">
        <f>'(B) FO'!K14</f>
        <v>Y</v>
      </c>
      <c r="G14" s="139">
        <f>'(B) FO'!L14</f>
        <v>-0.72931511442703034</v>
      </c>
      <c r="H14" s="139">
        <f>'(B) FO'!M14</f>
        <v>4.5761374594547242</v>
      </c>
      <c r="I14" s="139">
        <f>'(B) FO'!N14</f>
        <v>1.2245984559410732</v>
      </c>
      <c r="J14" s="139">
        <f>'(B) FO'!O14</f>
        <v>4.6818392940083688</v>
      </c>
      <c r="K14" s="137" t="str">
        <f t="shared" si="4"/>
        <v>N</v>
      </c>
      <c r="L14" s="137" t="str">
        <f t="shared" si="5"/>
        <v>Y</v>
      </c>
      <c r="M14" s="137" t="str">
        <f t="shared" si="6"/>
        <v>N</v>
      </c>
      <c r="N14" s="137">
        <f>'(B) FO'!AH14-'(B) FO'!AI14</f>
        <v>-192000</v>
      </c>
      <c r="O14" s="137">
        <f>'(B) FO'!AI14-'(B) FO'!AJ14</f>
        <v>152000</v>
      </c>
      <c r="P14" s="137">
        <f>'(B) FO'!AJ14-'(B) FO'!AK14</f>
        <v>44000</v>
      </c>
      <c r="Q14" s="137">
        <f>'(B) FO'!AK14-'(B) FO'!AL14</f>
        <v>59200</v>
      </c>
      <c r="R14" s="137" t="str">
        <f>'(B) FO'!AM14</f>
        <v>N</v>
      </c>
      <c r="S14" s="137" t="str">
        <f>'(B) FO'!AN14</f>
        <v>Y</v>
      </c>
      <c r="T14" s="137" t="str">
        <f>'(B) FO'!AO14</f>
        <v>Y</v>
      </c>
      <c r="U14" s="137" t="str">
        <f>'(B) FO'!AP14</f>
        <v>Y</v>
      </c>
      <c r="V14" s="139">
        <f>'(B) FO'!AQ14</f>
        <v>-13.888888888888889</v>
      </c>
      <c r="W14" s="139">
        <f>'(B) FO'!AR14</f>
        <v>12.353706111833549</v>
      </c>
      <c r="X14" s="139">
        <f>'(B) FO'!AS14</f>
        <v>3.7086985839514495</v>
      </c>
      <c r="Y14" s="139">
        <f>'(B) FO'!AT14</f>
        <v>5.2519517388218597</v>
      </c>
      <c r="Z14" s="137" t="str">
        <f t="shared" si="7"/>
        <v>N</v>
      </c>
      <c r="AA14" s="137" t="str">
        <f t="shared" si="8"/>
        <v>Y</v>
      </c>
      <c r="AB14" s="137" t="str">
        <f t="shared" si="9"/>
        <v>N</v>
      </c>
      <c r="AC14" s="137" t="str">
        <f>'(B) FO'!BC14</f>
        <v>Y</v>
      </c>
      <c r="AD14" s="137" t="str">
        <f>'(B) FO'!BD14</f>
        <v>Y</v>
      </c>
      <c r="AE14" s="137" t="str">
        <f>'(B) FO'!BE14</f>
        <v>N</v>
      </c>
      <c r="AF14" s="137" t="str">
        <f>'(B) FO'!BF14</f>
        <v>N</v>
      </c>
      <c r="AG14" s="139">
        <f>'(B) FO'!BG14</f>
        <v>8.3879625902787254</v>
      </c>
      <c r="AH14" s="139">
        <f>'(B) FO'!BH14</f>
        <v>136.04775103912178</v>
      </c>
      <c r="AI14" s="139">
        <f>'(B) FO'!BI14</f>
        <v>-33.110390735360753</v>
      </c>
      <c r="AJ14" s="139">
        <f>'(B) FO'!BJ14</f>
        <v>-42.811251713602786</v>
      </c>
      <c r="AK14" s="137" t="str">
        <f t="shared" si="10"/>
        <v>N</v>
      </c>
      <c r="AL14" s="137" t="str">
        <f t="shared" si="11"/>
        <v>Y</v>
      </c>
      <c r="AM14" s="137" t="str">
        <f t="shared" si="12"/>
        <v>Y</v>
      </c>
      <c r="AN14" s="137" t="str">
        <f>'(B) FO'!BS14</f>
        <v>Y</v>
      </c>
      <c r="AO14" s="137" t="str">
        <f>'(B) FO'!BT14</f>
        <v>Y</v>
      </c>
      <c r="AP14" s="137" t="str">
        <f>'(B) FO'!BU14</f>
        <v>N</v>
      </c>
      <c r="AQ14" s="137" t="str">
        <f>'(B) FO'!BV14</f>
        <v>N</v>
      </c>
      <c r="AR14" s="139">
        <f>'(B) FO'!BW14</f>
        <v>6.7716141929035478</v>
      </c>
      <c r="AS14" s="139">
        <f>'(B) FO'!BX14</f>
        <v>125.46478873239437</v>
      </c>
      <c r="AT14" s="139">
        <f>'(B) FO'!BY14</f>
        <v>-34.380776340110906</v>
      </c>
      <c r="AU14" s="139">
        <f>'(B) FO'!BZ14</f>
        <v>-42.872228088701164</v>
      </c>
      <c r="AV14" s="137" t="str">
        <f t="shared" si="13"/>
        <v>N</v>
      </c>
      <c r="AW14" s="137" t="str">
        <f t="shared" si="14"/>
        <v>Y</v>
      </c>
      <c r="AX14" s="137" t="str">
        <f t="shared" si="15"/>
        <v>Y</v>
      </c>
      <c r="AZ14" s="137">
        <f>'(B) FO'!C14</f>
        <v>592.1</v>
      </c>
      <c r="BA14" s="137">
        <f>'(B) FO'!X14</f>
        <v>612.95000000000005</v>
      </c>
      <c r="BB14" s="137">
        <f>'(B) FO'!AC14</f>
        <v>588.29999999999995</v>
      </c>
    </row>
    <row r="15" spans="1:54" x14ac:dyDescent="0.3">
      <c r="A15" s="137" t="str">
        <f>'FOD (ALL)'!B15</f>
        <v>AMARAJABAT</v>
      </c>
      <c r="B15" s="146">
        <f>'FOD (ALL)'!C15</f>
        <v>44007</v>
      </c>
      <c r="C15" s="137" t="str">
        <f>'(B) FO'!H15</f>
        <v>N</v>
      </c>
      <c r="D15" s="137" t="str">
        <f>'(B) FO'!I15</f>
        <v>Y</v>
      </c>
      <c r="E15" s="137" t="str">
        <f>'(B) FO'!J15</f>
        <v>Y</v>
      </c>
      <c r="F15" s="137" t="str">
        <f>'(B) FO'!K15</f>
        <v>Y</v>
      </c>
      <c r="G15" s="139">
        <f>'(B) FO'!L15</f>
        <v>-0.21088148460565162</v>
      </c>
      <c r="H15" s="139">
        <f>'(B) FO'!M15</f>
        <v>4.1190936237484719</v>
      </c>
      <c r="I15" s="139">
        <f>'(B) FO'!N15</f>
        <v>0.93971631205672956</v>
      </c>
      <c r="J15" s="139">
        <f>'(B) FO'!O15</f>
        <v>4.7840222944728286</v>
      </c>
      <c r="K15" s="137" t="str">
        <f t="shared" si="4"/>
        <v>N</v>
      </c>
      <c r="L15" s="137" t="str">
        <f t="shared" si="5"/>
        <v>Y</v>
      </c>
      <c r="M15" s="137" t="str">
        <f t="shared" si="6"/>
        <v>N</v>
      </c>
      <c r="N15" s="137">
        <f>'(B) FO'!AH15-'(B) FO'!AI15</f>
        <v>103200</v>
      </c>
      <c r="O15" s="137">
        <f>'(B) FO'!AI15-'(B) FO'!AJ15</f>
        <v>35200</v>
      </c>
      <c r="P15" s="137">
        <f>'(B) FO'!AJ15-'(B) FO'!AK15</f>
        <v>8000</v>
      </c>
      <c r="Q15" s="137">
        <f>'(B) FO'!AK15-'(B) FO'!AL15</f>
        <v>4800</v>
      </c>
      <c r="R15" s="137" t="str">
        <f>'(B) FO'!AM15</f>
        <v>Y</v>
      </c>
      <c r="S15" s="137" t="str">
        <f>'(B) FO'!AN15</f>
        <v>Y</v>
      </c>
      <c r="T15" s="137" t="str">
        <f>'(B) FO'!AO15</f>
        <v>Y</v>
      </c>
      <c r="U15" s="137" t="str">
        <f>'(B) FO'!AP15</f>
        <v>Y</v>
      </c>
      <c r="V15" s="139">
        <f>'(B) FO'!AQ15</f>
        <v>135.78947368421052</v>
      </c>
      <c r="W15" s="139">
        <f>'(B) FO'!AR15</f>
        <v>86.274509803921575</v>
      </c>
      <c r="X15" s="139">
        <f>'(B) FO'!AS15</f>
        <v>24.390243902439025</v>
      </c>
      <c r="Y15" s="139">
        <f>'(B) FO'!AT15</f>
        <v>17.142857142857142</v>
      </c>
      <c r="Z15" s="137" t="str">
        <f t="shared" si="7"/>
        <v>Y</v>
      </c>
      <c r="AA15" s="137" t="str">
        <f t="shared" si="8"/>
        <v>Y</v>
      </c>
      <c r="AB15" s="137" t="str">
        <f t="shared" si="9"/>
        <v>Y</v>
      </c>
      <c r="AC15" s="137" t="str">
        <f>'(B) FO'!BC15</f>
        <v>Y</v>
      </c>
      <c r="AD15" s="137" t="str">
        <f>'(B) FO'!BD15</f>
        <v>Y</v>
      </c>
      <c r="AE15" s="137" t="str">
        <f>'(B) FO'!BE15</f>
        <v>Y</v>
      </c>
      <c r="AF15" s="137" t="str">
        <f>'(B) FO'!BF15</f>
        <v>Y</v>
      </c>
      <c r="AG15" s="139">
        <f>'(B) FO'!BG15</f>
        <v>138.52283747940595</v>
      </c>
      <c r="AH15" s="139">
        <f>'(B) FO'!BH15</f>
        <v>272.06764629162683</v>
      </c>
      <c r="AI15" s="139">
        <f>'(B) FO'!BI15</f>
        <v>84.503088152723194</v>
      </c>
      <c r="AJ15" s="139">
        <f>'(B) FO'!BJ15</f>
        <v>29.986445626107816</v>
      </c>
      <c r="AK15" s="137" t="str">
        <f t="shared" si="10"/>
        <v>N</v>
      </c>
      <c r="AL15" s="137" t="str">
        <f t="shared" si="11"/>
        <v>Y</v>
      </c>
      <c r="AM15" s="137" t="str">
        <f t="shared" si="12"/>
        <v>Y</v>
      </c>
      <c r="AN15" s="137" t="str">
        <f>'(B) FO'!BS15</f>
        <v>Y</v>
      </c>
      <c r="AO15" s="137" t="str">
        <f>'(B) FO'!BT15</f>
        <v>Y</v>
      </c>
      <c r="AP15" s="137" t="str">
        <f>'(B) FO'!BU15</f>
        <v>Y</v>
      </c>
      <c r="AQ15" s="137" t="str">
        <f>'(B) FO'!BV15</f>
        <v>Y</v>
      </c>
      <c r="AR15" s="139">
        <f>'(B) FO'!BW15</f>
        <v>135.91160220994476</v>
      </c>
      <c r="AS15" s="139">
        <f>'(B) FO'!BX15</f>
        <v>254.9019607843137</v>
      </c>
      <c r="AT15" s="139">
        <f>'(B) FO'!BY15</f>
        <v>82.142857142857139</v>
      </c>
      <c r="AU15" s="139">
        <f>'(B) FO'!BZ15</f>
        <v>27.27272727272727</v>
      </c>
      <c r="AV15" s="137" t="str">
        <f t="shared" si="13"/>
        <v>N</v>
      </c>
      <c r="AW15" s="137" t="str">
        <f t="shared" si="14"/>
        <v>Y</v>
      </c>
      <c r="AX15" s="137" t="str">
        <f t="shared" si="15"/>
        <v>Y</v>
      </c>
      <c r="AZ15" s="137">
        <f>'(B) FO'!C15</f>
        <v>591.5</v>
      </c>
      <c r="BA15" s="137">
        <f>'(B) FO'!X15</f>
        <v>607.9</v>
      </c>
      <c r="BB15" s="137">
        <f>'(B) FO'!AC15</f>
        <v>586.65</v>
      </c>
    </row>
    <row r="16" spans="1:54" x14ac:dyDescent="0.3">
      <c r="A16" s="137" t="str">
        <f>'FOD (ALL)'!B16</f>
        <v>AMARAJABAT</v>
      </c>
      <c r="B16" s="146">
        <f>'FOD (ALL)'!C16</f>
        <v>44042</v>
      </c>
      <c r="C16" s="137" t="str">
        <f>'(B) FO'!H16</f>
        <v>Y</v>
      </c>
      <c r="D16" s="137" t="str">
        <f>'(B) FO'!I16</f>
        <v>Y</v>
      </c>
      <c r="E16" s="137" t="str">
        <f>'(B) FO'!J16</f>
        <v>Y</v>
      </c>
      <c r="F16" s="137" t="str">
        <f>'(B) FO'!K16</f>
        <v>Y</v>
      </c>
      <c r="G16" s="139">
        <f>'(B) FO'!L16</f>
        <v>0.39495798319328118</v>
      </c>
      <c r="H16" s="139">
        <f>'(B) FO'!M16</f>
        <v>3.631455194635552</v>
      </c>
      <c r="I16" s="139">
        <f>'(B) FO'!N16</f>
        <v>0.71923515481098554</v>
      </c>
      <c r="J16" s="139">
        <f>'(B) FO'!O16</f>
        <v>4.5579603815113545</v>
      </c>
      <c r="K16" s="137" t="str">
        <f t="shared" si="4"/>
        <v>N</v>
      </c>
      <c r="L16" s="137" t="str">
        <f t="shared" si="5"/>
        <v>Y</v>
      </c>
      <c r="M16" s="137" t="str">
        <f t="shared" si="6"/>
        <v>N</v>
      </c>
      <c r="N16" s="137">
        <f>'(B) FO'!AH16-'(B) FO'!AI16</f>
        <v>1000</v>
      </c>
      <c r="O16" s="137">
        <f>'(B) FO'!AI16-'(B) FO'!AJ16</f>
        <v>1000</v>
      </c>
      <c r="P16" s="137">
        <f>'(B) FO'!AJ16-'(B) FO'!AK16</f>
        <v>0</v>
      </c>
      <c r="Q16" s="137">
        <f>'(B) FO'!AK16-'(B) FO'!AL16</f>
        <v>1000</v>
      </c>
      <c r="R16" s="137" t="str">
        <f>'(B) FO'!AM16</f>
        <v>Y</v>
      </c>
      <c r="S16" s="137" t="str">
        <f>'(B) FO'!AN16</f>
        <v>Y</v>
      </c>
      <c r="T16" s="137" t="str">
        <f>'(B) FO'!AO16</f>
        <v>Y</v>
      </c>
      <c r="U16" s="137" t="str">
        <f>'(B) FO'!AP16</f>
        <v>Y</v>
      </c>
      <c r="V16" s="139">
        <f>'(B) FO'!AQ16</f>
        <v>25</v>
      </c>
      <c r="W16" s="139">
        <f>'(B) FO'!AR16</f>
        <v>33.333333333333329</v>
      </c>
      <c r="X16" s="139">
        <f>'(B) FO'!AS16</f>
        <v>0</v>
      </c>
      <c r="Y16" s="139">
        <f>'(B) FO'!AT16</f>
        <v>50</v>
      </c>
      <c r="Z16" s="137" t="str">
        <f t="shared" si="7"/>
        <v>N</v>
      </c>
      <c r="AA16" s="137" t="str">
        <f t="shared" si="8"/>
        <v>Y</v>
      </c>
      <c r="AB16" s="137" t="str">
        <f t="shared" si="9"/>
        <v>N</v>
      </c>
      <c r="AC16" s="137" t="str">
        <f>'(B) FO'!BC16</f>
        <v>Y</v>
      </c>
      <c r="AD16" s="137" t="str">
        <f>'(B) FO'!BD16</f>
        <v>Y</v>
      </c>
      <c r="AE16" s="137" t="str">
        <f>'(B) FO'!BE16</f>
        <v>N</v>
      </c>
      <c r="AF16" s="137" t="str">
        <f>'(B) FO'!BF16</f>
        <v>Y</v>
      </c>
      <c r="AG16" s="139">
        <f>'(B) FO'!BG16</f>
        <v>8.3892617449662643E-2</v>
      </c>
      <c r="AH16" s="139" t="e">
        <f>'(B) FO'!BH16</f>
        <v>#DIV/0!</v>
      </c>
      <c r="AI16" s="139">
        <f>'(B) FO'!BI16</f>
        <v>-100</v>
      </c>
      <c r="AJ16" s="139" t="e">
        <f>'(B) FO'!BJ16</f>
        <v>#DIV/0!</v>
      </c>
      <c r="AK16" s="137" t="e">
        <f t="shared" si="10"/>
        <v>#DIV/0!</v>
      </c>
      <c r="AL16" s="137" t="e">
        <f t="shared" si="11"/>
        <v>#DIV/0!</v>
      </c>
      <c r="AM16" s="137" t="e">
        <f t="shared" si="12"/>
        <v>#DIV/0!</v>
      </c>
      <c r="AN16" s="137" t="str">
        <f>'(B) FO'!BS16</f>
        <v>Y</v>
      </c>
      <c r="AO16" s="137" t="str">
        <f>'(B) FO'!BT16</f>
        <v>Y</v>
      </c>
      <c r="AP16" s="137" t="str">
        <f>'(B) FO'!BU16</f>
        <v>N</v>
      </c>
      <c r="AQ16" s="137" t="str">
        <f>'(B) FO'!BV16</f>
        <v>Y</v>
      </c>
      <c r="AR16" s="139">
        <f>'(B) FO'!BW16</f>
        <v>0</v>
      </c>
      <c r="AS16" s="139" t="e">
        <f>'(B) FO'!BX16</f>
        <v>#DIV/0!</v>
      </c>
      <c r="AT16" s="139">
        <f>'(B) FO'!BY16</f>
        <v>-100</v>
      </c>
      <c r="AU16" s="139" t="e">
        <f>'(B) FO'!BZ16</f>
        <v>#DIV/0!</v>
      </c>
      <c r="AV16" s="137" t="e">
        <f t="shared" si="13"/>
        <v>#DIV/0!</v>
      </c>
      <c r="AW16" s="137" t="e">
        <f t="shared" si="14"/>
        <v>#DIV/0!</v>
      </c>
      <c r="AX16" s="137" t="e">
        <f t="shared" si="15"/>
        <v>#DIV/0!</v>
      </c>
      <c r="AZ16" s="137">
        <f>'(B) FO'!C16</f>
        <v>597.35</v>
      </c>
      <c r="BA16" s="137">
        <f>'(B) FO'!X16</f>
        <v>602.35</v>
      </c>
      <c r="BB16" s="137">
        <f>'(B) FO'!AC16</f>
        <v>591.6</v>
      </c>
    </row>
    <row r="17" spans="1:54" x14ac:dyDescent="0.3">
      <c r="A17" s="137" t="str">
        <f>'FOD (ALL)'!B17</f>
        <v>AMBUJACEM</v>
      </c>
      <c r="B17" s="146">
        <f>'FOD (ALL)'!C17</f>
        <v>43979</v>
      </c>
      <c r="C17" s="137" t="str">
        <f>'(B) FO'!H17</f>
        <v>Y</v>
      </c>
      <c r="D17" s="137" t="str">
        <f>'(B) FO'!I17</f>
        <v>Y</v>
      </c>
      <c r="E17" s="137" t="str">
        <f>'(B) FO'!J17</f>
        <v>Y</v>
      </c>
      <c r="F17" s="137" t="str">
        <f>'(B) FO'!K17</f>
        <v>Y</v>
      </c>
      <c r="G17" s="139">
        <f>'(B) FO'!L17</f>
        <v>3.1284606866002247</v>
      </c>
      <c r="H17" s="139">
        <f>'(B) FO'!M17</f>
        <v>0.61281337047353446</v>
      </c>
      <c r="I17" s="139">
        <f>'(B) FO'!N17</f>
        <v>2.9833620195065911</v>
      </c>
      <c r="J17" s="139">
        <f>'(B) FO'!O17</f>
        <v>2.2587268993839968</v>
      </c>
      <c r="K17" s="137" t="str">
        <f t="shared" si="4"/>
        <v>Y</v>
      </c>
      <c r="L17" s="137" t="str">
        <f t="shared" si="5"/>
        <v>N</v>
      </c>
      <c r="M17" s="137" t="str">
        <f t="shared" si="6"/>
        <v>Y</v>
      </c>
      <c r="N17" s="137">
        <f>'(B) FO'!AH17-'(B) FO'!AI17</f>
        <v>-2230000</v>
      </c>
      <c r="O17" s="137">
        <f>'(B) FO'!AI17-'(B) FO'!AJ17</f>
        <v>-362500</v>
      </c>
      <c r="P17" s="137">
        <f>'(B) FO'!AJ17-'(B) FO'!AK17</f>
        <v>-5000</v>
      </c>
      <c r="Q17" s="137">
        <f>'(B) FO'!AK17-'(B) FO'!AL17</f>
        <v>-62500</v>
      </c>
      <c r="R17" s="137" t="str">
        <f>'(B) FO'!AM17</f>
        <v>N</v>
      </c>
      <c r="S17" s="137" t="str">
        <f>'(B) FO'!AN17</f>
        <v>N</v>
      </c>
      <c r="T17" s="137" t="str">
        <f>'(B) FO'!AO17</f>
        <v>N</v>
      </c>
      <c r="U17" s="137" t="str">
        <f>'(B) FO'!AP17</f>
        <v>N</v>
      </c>
      <c r="V17" s="139">
        <f>'(B) FO'!AQ17</f>
        <v>-12.892036421448186</v>
      </c>
      <c r="W17" s="139">
        <f>'(B) FO'!AR17</f>
        <v>-2.0526613816534542</v>
      </c>
      <c r="X17" s="139">
        <f>'(B) FO'!AS17</f>
        <v>-2.8304557033682419E-2</v>
      </c>
      <c r="Y17" s="139">
        <f>'(B) FO'!AT17</f>
        <v>-0.35255958256945424</v>
      </c>
      <c r="Z17" s="137" t="str">
        <f t="shared" si="7"/>
        <v>N</v>
      </c>
      <c r="AA17" s="137" t="str">
        <f t="shared" si="8"/>
        <v>N</v>
      </c>
      <c r="AB17" s="137" t="str">
        <f t="shared" si="9"/>
        <v>Y</v>
      </c>
      <c r="AC17" s="137" t="str">
        <f>'(B) FO'!BC17</f>
        <v>Y</v>
      </c>
      <c r="AD17" s="137" t="str">
        <f>'(B) FO'!BD17</f>
        <v>Y</v>
      </c>
      <c r="AE17" s="137" t="str">
        <f>'(B) FO'!BE17</f>
        <v>N</v>
      </c>
      <c r="AF17" s="137" t="str">
        <f>'(B) FO'!BF17</f>
        <v>Y</v>
      </c>
      <c r="AG17" s="139">
        <f>'(B) FO'!BG17</f>
        <v>166.29310806062344</v>
      </c>
      <c r="AH17" s="139">
        <f>'(B) FO'!BH17</f>
        <v>12.337434494589013</v>
      </c>
      <c r="AI17" s="139">
        <f>'(B) FO'!BI17</f>
        <v>-19.251115941135502</v>
      </c>
      <c r="AJ17" s="139">
        <f>'(B) FO'!BJ17</f>
        <v>8.1924800676663274</v>
      </c>
      <c r="AK17" s="137" t="str">
        <f t="shared" si="10"/>
        <v>Y</v>
      </c>
      <c r="AL17" s="137" t="str">
        <f t="shared" si="11"/>
        <v>Y</v>
      </c>
      <c r="AM17" s="137" t="str">
        <f t="shared" si="12"/>
        <v>N</v>
      </c>
      <c r="AN17" s="137" t="str">
        <f>'(B) FO'!BS17</f>
        <v>Y</v>
      </c>
      <c r="AO17" s="137" t="str">
        <f>'(B) FO'!BT17</f>
        <v>Y</v>
      </c>
      <c r="AP17" s="137" t="str">
        <f>'(B) FO'!BU17</f>
        <v>N</v>
      </c>
      <c r="AQ17" s="137" t="str">
        <f>'(B) FO'!BV17</f>
        <v>Y</v>
      </c>
      <c r="AR17" s="139">
        <f>'(B) FO'!BW17</f>
        <v>160.86105675146771</v>
      </c>
      <c r="AS17" s="139">
        <f>'(B) FO'!BX17</f>
        <v>10.367170626349893</v>
      </c>
      <c r="AT17" s="139">
        <f>'(B) FO'!BY17</f>
        <v>-20.62857142857143</v>
      </c>
      <c r="AU17" s="139">
        <f>'(B) FO'!BZ17</f>
        <v>7.8250154035736292</v>
      </c>
      <c r="AV17" s="137" t="str">
        <f t="shared" si="13"/>
        <v>Y</v>
      </c>
      <c r="AW17" s="137" t="str">
        <f t="shared" si="14"/>
        <v>Y</v>
      </c>
      <c r="AX17" s="137" t="str">
        <f t="shared" si="15"/>
        <v>N</v>
      </c>
      <c r="AZ17" s="137">
        <f>'(B) FO'!C17</f>
        <v>186.25</v>
      </c>
      <c r="BA17" s="137">
        <f>'(B) FO'!X17</f>
        <v>187.2</v>
      </c>
      <c r="BB17" s="137">
        <f>'(B) FO'!AC17</f>
        <v>177.45</v>
      </c>
    </row>
    <row r="18" spans="1:54" x14ac:dyDescent="0.3">
      <c r="A18" s="137" t="str">
        <f>'FOD (ALL)'!B18</f>
        <v>AMBUJACEM</v>
      </c>
      <c r="B18" s="146">
        <f>'FOD (ALL)'!C18</f>
        <v>44007</v>
      </c>
      <c r="C18" s="137" t="str">
        <f>'(B) FO'!H18</f>
        <v>Y</v>
      </c>
      <c r="D18" s="137" t="str">
        <f>'(B) FO'!I18</f>
        <v>Y</v>
      </c>
      <c r="E18" s="137" t="str">
        <f>'(B) FO'!J18</f>
        <v>Y</v>
      </c>
      <c r="F18" s="137" t="str">
        <f>'(B) FO'!K18</f>
        <v>Y</v>
      </c>
      <c r="G18" s="139">
        <f>'(B) FO'!L18</f>
        <v>3.0913607507590362</v>
      </c>
      <c r="H18" s="139">
        <f>'(B) FO'!M18</f>
        <v>0.58300943920045056</v>
      </c>
      <c r="I18" s="139">
        <f>'(B) FO'!N18</f>
        <v>2.8848900314195842</v>
      </c>
      <c r="J18" s="139">
        <f>'(B) FO'!O18</f>
        <v>2.5783767946088521</v>
      </c>
      <c r="K18" s="137" t="str">
        <f t="shared" si="4"/>
        <v>Y</v>
      </c>
      <c r="L18" s="137" t="str">
        <f t="shared" si="5"/>
        <v>N</v>
      </c>
      <c r="M18" s="137" t="str">
        <f t="shared" si="6"/>
        <v>Y</v>
      </c>
      <c r="N18" s="137">
        <f>'(B) FO'!AH18-'(B) FO'!AI18</f>
        <v>2060000</v>
      </c>
      <c r="O18" s="137">
        <f>'(B) FO'!AI18-'(B) FO'!AJ18</f>
        <v>230000</v>
      </c>
      <c r="P18" s="137">
        <f>'(B) FO'!AJ18-'(B) FO'!AK18</f>
        <v>127500</v>
      </c>
      <c r="Q18" s="137">
        <f>'(B) FO'!AK18-'(B) FO'!AL18</f>
        <v>172500</v>
      </c>
      <c r="R18" s="137" t="str">
        <f>'(B) FO'!AM18</f>
        <v>Y</v>
      </c>
      <c r="S18" s="137" t="str">
        <f>'(B) FO'!AN18</f>
        <v>Y</v>
      </c>
      <c r="T18" s="137" t="str">
        <f>'(B) FO'!AO18</f>
        <v>Y</v>
      </c>
      <c r="U18" s="137" t="str">
        <f>'(B) FO'!AP18</f>
        <v>Y</v>
      </c>
      <c r="V18" s="139">
        <f>'(B) FO'!AQ18</f>
        <v>280.27210884353741</v>
      </c>
      <c r="W18" s="139">
        <f>'(B) FO'!AR18</f>
        <v>45.544554455445549</v>
      </c>
      <c r="X18" s="139">
        <f>'(B) FO'!AS18</f>
        <v>33.774834437086092</v>
      </c>
      <c r="Y18" s="139">
        <f>'(B) FO'!AT18</f>
        <v>84.146341463414629</v>
      </c>
      <c r="Z18" s="137" t="str">
        <f t="shared" si="7"/>
        <v>Y</v>
      </c>
      <c r="AA18" s="137" t="str">
        <f t="shared" si="8"/>
        <v>Y</v>
      </c>
      <c r="AB18" s="137" t="str">
        <f t="shared" si="9"/>
        <v>N</v>
      </c>
      <c r="AC18" s="137" t="str">
        <f>'(B) FO'!BC18</f>
        <v>Y</v>
      </c>
      <c r="AD18" s="137" t="str">
        <f>'(B) FO'!BD18</f>
        <v>Y</v>
      </c>
      <c r="AE18" s="137" t="str">
        <f>'(B) FO'!BE18</f>
        <v>N</v>
      </c>
      <c r="AF18" s="137" t="str">
        <f>'(B) FO'!BF18</f>
        <v>Y</v>
      </c>
      <c r="AG18" s="139">
        <f>'(B) FO'!BG18</f>
        <v>497.32164671390171</v>
      </c>
      <c r="AH18" s="139">
        <f>'(B) FO'!BH18</f>
        <v>63.211324704670446</v>
      </c>
      <c r="AI18" s="139">
        <f>'(B) FO'!BI18</f>
        <v>-10.246353902591791</v>
      </c>
      <c r="AJ18" s="139">
        <f>'(B) FO'!BJ18</f>
        <v>208.25595292819713</v>
      </c>
      <c r="AK18" s="137" t="str">
        <f t="shared" si="10"/>
        <v>Y</v>
      </c>
      <c r="AL18" s="137" t="str">
        <f t="shared" si="11"/>
        <v>Y</v>
      </c>
      <c r="AM18" s="137" t="str">
        <f t="shared" si="12"/>
        <v>N</v>
      </c>
      <c r="AN18" s="137" t="str">
        <f>'(B) FO'!BS18</f>
        <v>Y</v>
      </c>
      <c r="AO18" s="137" t="str">
        <f>'(B) FO'!BT18</f>
        <v>Y</v>
      </c>
      <c r="AP18" s="137" t="str">
        <f>'(B) FO'!BU18</f>
        <v>N</v>
      </c>
      <c r="AQ18" s="137" t="str">
        <f>'(B) FO'!BV18</f>
        <v>Y</v>
      </c>
      <c r="AR18" s="139">
        <f>'(B) FO'!BW18</f>
        <v>487.55760368663596</v>
      </c>
      <c r="AS18" s="139">
        <f>'(B) FO'!BX18</f>
        <v>60.74074074074074</v>
      </c>
      <c r="AT18" s="139">
        <f>'(B) FO'!BY18</f>
        <v>-11.76470588235294</v>
      </c>
      <c r="AU18" s="139">
        <f>'(B) FO'!BZ18</f>
        <v>206</v>
      </c>
      <c r="AV18" s="137" t="str">
        <f t="shared" si="13"/>
        <v>Y</v>
      </c>
      <c r="AW18" s="137" t="str">
        <f t="shared" si="14"/>
        <v>Y</v>
      </c>
      <c r="AX18" s="137" t="str">
        <f t="shared" si="15"/>
        <v>N</v>
      </c>
      <c r="AZ18" s="137">
        <f>'(B) FO'!C18</f>
        <v>186.75</v>
      </c>
      <c r="BA18" s="137">
        <f>'(B) FO'!X18</f>
        <v>187</v>
      </c>
      <c r="BB18" s="137">
        <f>'(B) FO'!AC18</f>
        <v>178.4</v>
      </c>
    </row>
    <row r="19" spans="1:54" x14ac:dyDescent="0.3">
      <c r="A19" s="137" t="str">
        <f>'FOD (ALL)'!B19</f>
        <v>AMBUJACEM</v>
      </c>
      <c r="B19" s="146">
        <f>'FOD (ALL)'!C19</f>
        <v>44042</v>
      </c>
      <c r="C19" s="137" t="str">
        <f>'(B) FO'!H19</f>
        <v>Y</v>
      </c>
      <c r="D19" s="137" t="str">
        <f>'(B) FO'!I19</f>
        <v>Y</v>
      </c>
      <c r="E19" s="137" t="str">
        <f>'(B) FO'!J19</f>
        <v>Y</v>
      </c>
      <c r="F19" s="137" t="str">
        <f>'(B) FO'!K19</f>
        <v>Y</v>
      </c>
      <c r="G19" s="139">
        <f>'(B) FO'!L19</f>
        <v>3.2037239868565139</v>
      </c>
      <c r="H19" s="139">
        <f>'(B) FO'!M19</f>
        <v>0.71704357418642184</v>
      </c>
      <c r="I19" s="139">
        <f>'(B) FO'!N19</f>
        <v>2.8944381384790141</v>
      </c>
      <c r="J19" s="139">
        <f>'(B) FO'!O19</f>
        <v>1.4100719424460366</v>
      </c>
      <c r="K19" s="137" t="str">
        <f t="shared" si="4"/>
        <v>Y</v>
      </c>
      <c r="L19" s="137" t="str">
        <f t="shared" si="5"/>
        <v>N</v>
      </c>
      <c r="M19" s="137" t="str">
        <f t="shared" si="6"/>
        <v>Y</v>
      </c>
      <c r="N19" s="137">
        <f>'(B) FO'!AH19-'(B) FO'!AI19</f>
        <v>9000</v>
      </c>
      <c r="O19" s="137">
        <f>'(B) FO'!AI19-'(B) FO'!AJ19</f>
        <v>0</v>
      </c>
      <c r="P19" s="137">
        <f>'(B) FO'!AJ19-'(B) FO'!AK19</f>
        <v>0</v>
      </c>
      <c r="Q19" s="137">
        <f>'(B) FO'!AK19-'(B) FO'!AL19</f>
        <v>0</v>
      </c>
      <c r="R19" s="137" t="str">
        <f>'(B) FO'!AM19</f>
        <v>Y</v>
      </c>
      <c r="S19" s="137" t="str">
        <f>'(B) FO'!AN19</f>
        <v>Y</v>
      </c>
      <c r="T19" s="137" t="str">
        <f>'(B) FO'!AO19</f>
        <v>Y</v>
      </c>
      <c r="U19" s="137" t="str">
        <f>'(B) FO'!AP19</f>
        <v>Y</v>
      </c>
      <c r="V19" s="139" t="e">
        <f>'(B) FO'!AQ19</f>
        <v>#DIV/0!</v>
      </c>
      <c r="W19" s="139" t="e">
        <f>'(B) FO'!AR19</f>
        <v>#DIV/0!</v>
      </c>
      <c r="X19" s="139" t="e">
        <f>'(B) FO'!AS19</f>
        <v>#DIV/0!</v>
      </c>
      <c r="Y19" s="139" t="e">
        <f>'(B) FO'!AT19</f>
        <v>#DIV/0!</v>
      </c>
      <c r="Z19" s="137" t="e">
        <f t="shared" si="7"/>
        <v>#DIV/0!</v>
      </c>
      <c r="AA19" s="137" t="e">
        <f t="shared" si="8"/>
        <v>#DIV/0!</v>
      </c>
      <c r="AB19" s="137" t="e">
        <f t="shared" si="9"/>
        <v>#DIV/0!</v>
      </c>
      <c r="AC19" s="137" t="str">
        <f>'(B) FO'!BC19</f>
        <v>Y</v>
      </c>
      <c r="AD19" s="137" t="str">
        <f>'(B) FO'!BD19</f>
        <v>Y</v>
      </c>
      <c r="AE19" s="137" t="str">
        <f>'(B) FO'!BE19</f>
        <v>Y</v>
      </c>
      <c r="AF19" s="137" t="str">
        <f>'(B) FO'!BF19</f>
        <v>N</v>
      </c>
      <c r="AG19" s="139" t="e">
        <f>'(B) FO'!BG19</f>
        <v>#DIV/0!</v>
      </c>
      <c r="AH19" s="139" t="e">
        <f>'(B) FO'!BH19</f>
        <v>#DIV/0!</v>
      </c>
      <c r="AI19" s="139" t="e">
        <f>'(B) FO'!BI19</f>
        <v>#DIV/0!</v>
      </c>
      <c r="AJ19" s="139">
        <f>'(B) FO'!BJ19</f>
        <v>-100</v>
      </c>
      <c r="AK19" s="137" t="e">
        <f t="shared" si="10"/>
        <v>#DIV/0!</v>
      </c>
      <c r="AL19" s="137" t="e">
        <f t="shared" si="11"/>
        <v>#DIV/0!</v>
      </c>
      <c r="AM19" s="137" t="e">
        <f t="shared" si="12"/>
        <v>#DIV/0!</v>
      </c>
      <c r="AN19" s="137" t="str">
        <f>'(B) FO'!BS19</f>
        <v>Y</v>
      </c>
      <c r="AO19" s="137" t="str">
        <f>'(B) FO'!BT19</f>
        <v>Y</v>
      </c>
      <c r="AP19" s="137" t="str">
        <f>'(B) FO'!BU19</f>
        <v>Y</v>
      </c>
      <c r="AQ19" s="137" t="str">
        <f>'(B) FO'!BV19</f>
        <v>N</v>
      </c>
      <c r="AR19" s="139" t="e">
        <f>'(B) FO'!BW19</f>
        <v>#DIV/0!</v>
      </c>
      <c r="AS19" s="139" t="e">
        <f>'(B) FO'!BX19</f>
        <v>#DIV/0!</v>
      </c>
      <c r="AT19" s="139" t="e">
        <f>'(B) FO'!BY19</f>
        <v>#DIV/0!</v>
      </c>
      <c r="AU19" s="139">
        <f>'(B) FO'!BZ19</f>
        <v>-100</v>
      </c>
      <c r="AV19" s="137" t="e">
        <f t="shared" si="13"/>
        <v>#DIV/0!</v>
      </c>
      <c r="AW19" s="137" t="e">
        <f t="shared" si="14"/>
        <v>#DIV/0!</v>
      </c>
      <c r="AX19" s="137" t="e">
        <f t="shared" si="15"/>
        <v>#DIV/0!</v>
      </c>
      <c r="AZ19" s="137">
        <f>'(B) FO'!C19</f>
        <v>188.45</v>
      </c>
      <c r="BA19" s="137">
        <f>'(B) FO'!X19</f>
        <v>184.65</v>
      </c>
      <c r="BB19" s="137">
        <f>'(B) FO'!AC19</f>
        <v>183</v>
      </c>
    </row>
    <row r="20" spans="1:54" x14ac:dyDescent="0.3">
      <c r="A20" s="137" t="str">
        <f>'FOD (ALL)'!B20</f>
        <v>APOLLOHOSP</v>
      </c>
      <c r="B20" s="146">
        <f>'FOD (ALL)'!C20</f>
        <v>43979</v>
      </c>
      <c r="C20" s="137" t="str">
        <f>'(B) FO'!H20</f>
        <v>N</v>
      </c>
      <c r="D20" s="137" t="str">
        <f>'(B) FO'!I20</f>
        <v>N</v>
      </c>
      <c r="E20" s="137" t="str">
        <f>'(B) FO'!J20</f>
        <v>Y</v>
      </c>
      <c r="F20" s="137" t="str">
        <f>'(B) FO'!K20</f>
        <v>Y</v>
      </c>
      <c r="G20" s="139">
        <f>'(B) FO'!L20</f>
        <v>-0.27727876278996755</v>
      </c>
      <c r="H20" s="139">
        <f>'(B) FO'!M20</f>
        <v>-0.48192771084337699</v>
      </c>
      <c r="I20" s="139">
        <f>'(B) FO'!N20</f>
        <v>2.2980279898218905</v>
      </c>
      <c r="J20" s="139">
        <f>'(B) FO'!O20</f>
        <v>6.3653723742835344E-2</v>
      </c>
      <c r="K20" s="137" t="str">
        <f t="shared" si="4"/>
        <v>Y</v>
      </c>
      <c r="L20" s="137" t="str">
        <f t="shared" si="5"/>
        <v>N</v>
      </c>
      <c r="M20" s="137" t="str">
        <f t="shared" si="6"/>
        <v>Y</v>
      </c>
      <c r="N20" s="137">
        <f>'(B) FO'!AH20-'(B) FO'!AI20</f>
        <v>10500</v>
      </c>
      <c r="O20" s="137">
        <f>'(B) FO'!AI20-'(B) FO'!AJ20</f>
        <v>-31500</v>
      </c>
      <c r="P20" s="137">
        <f>'(B) FO'!AJ20-'(B) FO'!AK20</f>
        <v>-19500</v>
      </c>
      <c r="Q20" s="137">
        <f>'(B) FO'!AK20-'(B) FO'!AL20</f>
        <v>10500</v>
      </c>
      <c r="R20" s="137" t="str">
        <f>'(B) FO'!AM20</f>
        <v>Y</v>
      </c>
      <c r="S20" s="137" t="str">
        <f>'(B) FO'!AN20</f>
        <v>N</v>
      </c>
      <c r="T20" s="137" t="str">
        <f>'(B) FO'!AO20</f>
        <v>N</v>
      </c>
      <c r="U20" s="137" t="str">
        <f>'(B) FO'!AP20</f>
        <v>Y</v>
      </c>
      <c r="V20" s="139">
        <f>'(B) FO'!AQ20</f>
        <v>1.2514898688915377</v>
      </c>
      <c r="W20" s="139">
        <f>'(B) FO'!AR20</f>
        <v>-3.6186099942561745</v>
      </c>
      <c r="X20" s="139">
        <f>'(B) FO'!AS20</f>
        <v>-2.191011235955056</v>
      </c>
      <c r="Y20" s="139">
        <f>'(B) FO'!AT20</f>
        <v>1.1938601478112563</v>
      </c>
      <c r="Z20" s="137" t="str">
        <f t="shared" si="7"/>
        <v>Y</v>
      </c>
      <c r="AA20" s="137" t="str">
        <f t="shared" si="8"/>
        <v>N</v>
      </c>
      <c r="AB20" s="137" t="str">
        <f t="shared" si="9"/>
        <v>N</v>
      </c>
      <c r="AC20" s="137" t="str">
        <f>'(B) FO'!BC20</f>
        <v>Y</v>
      </c>
      <c r="AD20" s="137" t="str">
        <f>'(B) FO'!BD20</f>
        <v>Y</v>
      </c>
      <c r="AE20" s="137" t="str">
        <f>'(B) FO'!BE20</f>
        <v>N</v>
      </c>
      <c r="AF20" s="137" t="str">
        <f>'(B) FO'!BF20</f>
        <v>N</v>
      </c>
      <c r="AG20" s="139">
        <f>'(B) FO'!BG20</f>
        <v>105.59318424795146</v>
      </c>
      <c r="AH20" s="139">
        <f>'(B) FO'!BH20</f>
        <v>3.3866366443438336</v>
      </c>
      <c r="AI20" s="139">
        <f>'(B) FO'!BI20</f>
        <v>-34.31004949894124</v>
      </c>
      <c r="AJ20" s="139">
        <f>'(B) FO'!BJ20</f>
        <v>-39.705751467741315</v>
      </c>
      <c r="AK20" s="137" t="str">
        <f t="shared" si="10"/>
        <v>Y</v>
      </c>
      <c r="AL20" s="137" t="str">
        <f t="shared" si="11"/>
        <v>Y</v>
      </c>
      <c r="AM20" s="137" t="str">
        <f t="shared" si="12"/>
        <v>Y</v>
      </c>
      <c r="AN20" s="137" t="str">
        <f>'(B) FO'!BS20</f>
        <v>Y</v>
      </c>
      <c r="AO20" s="137" t="str">
        <f>'(B) FO'!BT20</f>
        <v>Y</v>
      </c>
      <c r="AP20" s="137" t="str">
        <f>'(B) FO'!BU20</f>
        <v>N</v>
      </c>
      <c r="AQ20" s="137" t="str">
        <f>'(B) FO'!BV20</f>
        <v>N</v>
      </c>
      <c r="AR20" s="139">
        <f>'(B) FO'!BW20</f>
        <v>109.61538461538463</v>
      </c>
      <c r="AS20" s="139">
        <f>'(B) FO'!BX20</f>
        <v>2.556610664718773</v>
      </c>
      <c r="AT20" s="139">
        <f>'(B) FO'!BY20</f>
        <v>-34.778465936160075</v>
      </c>
      <c r="AU20" s="139">
        <f>'(B) FO'!BZ20</f>
        <v>-38.679520888109849</v>
      </c>
      <c r="AV20" s="137" t="str">
        <f t="shared" si="13"/>
        <v>Y</v>
      </c>
      <c r="AW20" s="137" t="str">
        <f t="shared" si="14"/>
        <v>Y</v>
      </c>
      <c r="AX20" s="137" t="str">
        <f t="shared" si="15"/>
        <v>Y</v>
      </c>
      <c r="AZ20" s="137">
        <f>'(B) FO'!C20</f>
        <v>1276.75</v>
      </c>
      <c r="BA20" s="137">
        <f>'(B) FO'!X20</f>
        <v>1289.5</v>
      </c>
      <c r="BB20" s="137">
        <f>'(B) FO'!AC20</f>
        <v>1241.5999999999999</v>
      </c>
    </row>
    <row r="21" spans="1:54" x14ac:dyDescent="0.3">
      <c r="A21" s="137" t="str">
        <f>'FOD (ALL)'!B21</f>
        <v>APOLLOHOSP</v>
      </c>
      <c r="B21" s="146">
        <f>'FOD (ALL)'!C21</f>
        <v>44007</v>
      </c>
      <c r="C21" s="137" t="str">
        <f>'(B) FO'!H21</f>
        <v>N</v>
      </c>
      <c r="D21" s="137" t="str">
        <f>'(B) FO'!I21</f>
        <v>N</v>
      </c>
      <c r="E21" s="137" t="str">
        <f>'(B) FO'!J21</f>
        <v>Y</v>
      </c>
      <c r="F21" s="137" t="str">
        <f>'(B) FO'!K21</f>
        <v>N</v>
      </c>
      <c r="G21" s="139">
        <f>'(B) FO'!L21</f>
        <v>-0.58949834081592467</v>
      </c>
      <c r="H21" s="139">
        <f>'(B) FO'!M21</f>
        <v>-0.24534621076408528</v>
      </c>
      <c r="I21" s="139">
        <f>'(B) FO'!N21</f>
        <v>2.2050628880751511</v>
      </c>
      <c r="J21" s="139">
        <f>'(B) FO'!O21</f>
        <v>-9.9407531114557232E-2</v>
      </c>
      <c r="K21" s="137" t="str">
        <f t="shared" si="4"/>
        <v>N</v>
      </c>
      <c r="L21" s="137" t="str">
        <f t="shared" si="5"/>
        <v>N</v>
      </c>
      <c r="M21" s="137" t="str">
        <f t="shared" si="6"/>
        <v>Y</v>
      </c>
      <c r="N21" s="137">
        <f>'(B) FO'!AH21-'(B) FO'!AI21</f>
        <v>80500</v>
      </c>
      <c r="O21" s="137">
        <f>'(B) FO'!AI21-'(B) FO'!AJ21</f>
        <v>56500</v>
      </c>
      <c r="P21" s="137">
        <f>'(B) FO'!AJ21-'(B) FO'!AK21</f>
        <v>10500</v>
      </c>
      <c r="Q21" s="137">
        <f>'(B) FO'!AK21-'(B) FO'!AL21</f>
        <v>0</v>
      </c>
      <c r="R21" s="137" t="str">
        <f>'(B) FO'!AM21</f>
        <v>Y</v>
      </c>
      <c r="S21" s="137" t="str">
        <f>'(B) FO'!AN21</f>
        <v>Y</v>
      </c>
      <c r="T21" s="137" t="str">
        <f>'(B) FO'!AO21</f>
        <v>Y</v>
      </c>
      <c r="U21" s="137" t="str">
        <f>'(B) FO'!AP21</f>
        <v>Y</v>
      </c>
      <c r="V21" s="139">
        <f>'(B) FO'!AQ21</f>
        <v>75.943396226415089</v>
      </c>
      <c r="W21" s="139">
        <f>'(B) FO'!AR21</f>
        <v>114.14141414141415</v>
      </c>
      <c r="X21" s="139">
        <f>'(B) FO'!AS21</f>
        <v>26.923076923076923</v>
      </c>
      <c r="Y21" s="139">
        <f>'(B) FO'!AT21</f>
        <v>0</v>
      </c>
      <c r="Z21" s="137" t="str">
        <f t="shared" si="7"/>
        <v>N</v>
      </c>
      <c r="AA21" s="137" t="str">
        <f t="shared" si="8"/>
        <v>Y</v>
      </c>
      <c r="AB21" s="137" t="str">
        <f t="shared" si="9"/>
        <v>Y</v>
      </c>
      <c r="AC21" s="137" t="str">
        <f>'(B) FO'!BC21</f>
        <v>Y</v>
      </c>
      <c r="AD21" s="137" t="str">
        <f>'(B) FO'!BD21</f>
        <v>Y</v>
      </c>
      <c r="AE21" s="137" t="str">
        <f>'(B) FO'!BE21</f>
        <v>Y</v>
      </c>
      <c r="AF21" s="137" t="str">
        <f>'(B) FO'!BF21</f>
        <v>N</v>
      </c>
      <c r="AG21" s="139">
        <f>'(B) FO'!BG21</f>
        <v>117.43886867753588</v>
      </c>
      <c r="AH21" s="139">
        <f>'(B) FO'!BH21</f>
        <v>238.74459344910778</v>
      </c>
      <c r="AI21" s="139">
        <f>'(B) FO'!BI21</f>
        <v>29.253286886166986</v>
      </c>
      <c r="AJ21" s="139">
        <f>'(B) FO'!BJ21</f>
        <v>-53.330186700230755</v>
      </c>
      <c r="AK21" s="137" t="str">
        <f t="shared" si="10"/>
        <v>N</v>
      </c>
      <c r="AL21" s="137" t="str">
        <f t="shared" si="11"/>
        <v>Y</v>
      </c>
      <c r="AM21" s="137" t="str">
        <f t="shared" si="12"/>
        <v>Y</v>
      </c>
      <c r="AN21" s="137" t="str">
        <f>'(B) FO'!BS21</f>
        <v>Y</v>
      </c>
      <c r="AO21" s="137" t="str">
        <f>'(B) FO'!BT21</f>
        <v>Y</v>
      </c>
      <c r="AP21" s="137" t="str">
        <f>'(B) FO'!BU21</f>
        <v>Y</v>
      </c>
      <c r="AQ21" s="137" t="str">
        <f>'(B) FO'!BV21</f>
        <v>N</v>
      </c>
      <c r="AR21" s="139">
        <f>'(B) FO'!BW21</f>
        <v>121.48760330578511</v>
      </c>
      <c r="AS21" s="139">
        <f>'(B) FO'!BX21</f>
        <v>236.11111111111111</v>
      </c>
      <c r="AT21" s="139">
        <f>'(B) FO'!BY21</f>
        <v>28.571428571428569</v>
      </c>
      <c r="AU21" s="139">
        <f>'(B) FO'!BZ21</f>
        <v>-52.941176470588239</v>
      </c>
      <c r="AV21" s="137" t="str">
        <f t="shared" si="13"/>
        <v>N</v>
      </c>
      <c r="AW21" s="137" t="str">
        <f t="shared" si="14"/>
        <v>Y</v>
      </c>
      <c r="AX21" s="137" t="str">
        <f t="shared" si="15"/>
        <v>Y</v>
      </c>
      <c r="AZ21" s="137">
        <f>'(B) FO'!C21</f>
        <v>1273.2</v>
      </c>
      <c r="BA21" s="137">
        <f>'(B) FO'!X21</f>
        <v>1286</v>
      </c>
      <c r="BB21" s="137">
        <f>'(B) FO'!AC21</f>
        <v>1243.4000000000001</v>
      </c>
    </row>
    <row r="22" spans="1:54" x14ac:dyDescent="0.3">
      <c r="A22" s="137" t="str">
        <f>'FOD (ALL)'!B22</f>
        <v>APOLLOHOSP</v>
      </c>
      <c r="B22" s="146">
        <f>'FOD (ALL)'!C22</f>
        <v>44042</v>
      </c>
      <c r="C22" s="137" t="str">
        <f>'(B) FO'!H22</f>
        <v>N</v>
      </c>
      <c r="D22" s="137" t="str">
        <f>'(B) FO'!I22</f>
        <v>N</v>
      </c>
      <c r="E22" s="137" t="str">
        <f>'(B) FO'!J22</f>
        <v>Y</v>
      </c>
      <c r="F22" s="137" t="str">
        <f>'(B) FO'!K22</f>
        <v>Y</v>
      </c>
      <c r="G22" s="139">
        <f>'(B) FO'!L22</f>
        <v>-0.11611704598235022</v>
      </c>
      <c r="H22" s="139">
        <f>'(B) FO'!M22</f>
        <v>-0.64223358843211442</v>
      </c>
      <c r="I22" s="139">
        <f>'(B) FO'!N22</f>
        <v>1.1042420000777671</v>
      </c>
      <c r="J22" s="139">
        <f>'(B) FO'!O22</f>
        <v>0.63387721563564869</v>
      </c>
      <c r="K22" s="137" t="str">
        <f t="shared" si="4"/>
        <v>Y</v>
      </c>
      <c r="L22" s="137" t="str">
        <f t="shared" si="5"/>
        <v>N</v>
      </c>
      <c r="M22" s="137" t="str">
        <f t="shared" si="6"/>
        <v>Y</v>
      </c>
      <c r="N22" s="137">
        <f>'(B) FO'!AH22-'(B) FO'!AI22</f>
        <v>1000</v>
      </c>
      <c r="O22" s="137">
        <f>'(B) FO'!AI22-'(B) FO'!AJ22</f>
        <v>500</v>
      </c>
      <c r="P22" s="137">
        <f>'(B) FO'!AJ22-'(B) FO'!AK22</f>
        <v>500</v>
      </c>
      <c r="Q22" s="137">
        <f>'(B) FO'!AK22-'(B) FO'!AL22</f>
        <v>0</v>
      </c>
      <c r="R22" s="137" t="str">
        <f>'(B) FO'!AM22</f>
        <v>Y</v>
      </c>
      <c r="S22" s="137" t="str">
        <f>'(B) FO'!AN22</f>
        <v>Y</v>
      </c>
      <c r="T22" s="137" t="str">
        <f>'(B) FO'!AO22</f>
        <v>Y</v>
      </c>
      <c r="U22" s="137" t="str">
        <f>'(B) FO'!AP22</f>
        <v>Y</v>
      </c>
      <c r="V22" s="139">
        <f>'(B) FO'!AQ22</f>
        <v>33.333333333333329</v>
      </c>
      <c r="W22" s="139">
        <f>'(B) FO'!AR22</f>
        <v>20</v>
      </c>
      <c r="X22" s="139">
        <f>'(B) FO'!AS22</f>
        <v>25</v>
      </c>
      <c r="Y22" s="139">
        <f>'(B) FO'!AT22</f>
        <v>0</v>
      </c>
      <c r="Z22" s="137" t="str">
        <f t="shared" si="7"/>
        <v>Y</v>
      </c>
      <c r="AA22" s="137" t="str">
        <f t="shared" si="8"/>
        <v>N</v>
      </c>
      <c r="AB22" s="137" t="str">
        <f t="shared" si="9"/>
        <v>Y</v>
      </c>
      <c r="AC22" s="137" t="str">
        <f>'(B) FO'!BC22</f>
        <v>Y</v>
      </c>
      <c r="AD22" s="137" t="str">
        <f>'(B) FO'!BD22</f>
        <v>N</v>
      </c>
      <c r="AE22" s="137" t="str">
        <f>'(B) FO'!BE22</f>
        <v>Y</v>
      </c>
      <c r="AF22" s="137" t="str">
        <f>'(B) FO'!BF22</f>
        <v>N</v>
      </c>
      <c r="AG22" s="139">
        <f>'(B) FO'!BG22</f>
        <v>195.37037037037035</v>
      </c>
      <c r="AH22" s="139">
        <f>'(B) FO'!BH22</f>
        <v>-49.493374902572093</v>
      </c>
      <c r="AI22" s="139">
        <f>'(B) FO'!BI22</f>
        <v>302.19435736677116</v>
      </c>
      <c r="AJ22" s="139">
        <f>'(B) FO'!BJ22</f>
        <v>-80.11841695232161</v>
      </c>
      <c r="AK22" s="137" t="str">
        <f t="shared" si="10"/>
        <v>Y</v>
      </c>
      <c r="AL22" s="137" t="str">
        <f t="shared" si="11"/>
        <v>N</v>
      </c>
      <c r="AM22" s="137" t="str">
        <f t="shared" si="12"/>
        <v>Y</v>
      </c>
      <c r="AN22" s="137" t="str">
        <f>'(B) FO'!BS22</f>
        <v>Y</v>
      </c>
      <c r="AO22" s="137" t="str">
        <f>'(B) FO'!BT22</f>
        <v>N</v>
      </c>
      <c r="AP22" s="137" t="str">
        <f>'(B) FO'!BU22</f>
        <v>Y</v>
      </c>
      <c r="AQ22" s="137" t="str">
        <f>'(B) FO'!BV22</f>
        <v>N</v>
      </c>
      <c r="AR22" s="139">
        <f>'(B) FO'!BW22</f>
        <v>200</v>
      </c>
      <c r="AS22" s="139">
        <f>'(B) FO'!BX22</f>
        <v>-50</v>
      </c>
      <c r="AT22" s="139">
        <f>'(B) FO'!BY22</f>
        <v>300</v>
      </c>
      <c r="AU22" s="139">
        <f>'(B) FO'!BZ22</f>
        <v>-80</v>
      </c>
      <c r="AV22" s="137" t="str">
        <f t="shared" si="13"/>
        <v>Y</v>
      </c>
      <c r="AW22" s="137" t="str">
        <f t="shared" si="14"/>
        <v>N</v>
      </c>
      <c r="AX22" s="137" t="str">
        <f t="shared" si="15"/>
        <v>Y</v>
      </c>
      <c r="AZ22" s="137">
        <f>'(B) FO'!C22</f>
        <v>1290.3</v>
      </c>
      <c r="BA22" s="137">
        <f>'(B) FO'!X22</f>
        <v>1282.05</v>
      </c>
      <c r="BB22" s="137">
        <f>'(B) FO'!AC22</f>
        <v>1266</v>
      </c>
    </row>
    <row r="23" spans="1:54" x14ac:dyDescent="0.3">
      <c r="A23" s="137" t="str">
        <f>'FOD (ALL)'!B23</f>
        <v>APOLLOTYRE</v>
      </c>
      <c r="B23" s="146">
        <f>'FOD (ALL)'!C23</f>
        <v>43979</v>
      </c>
      <c r="C23" s="137" t="str">
        <f>'(B) FO'!H23</f>
        <v>N</v>
      </c>
      <c r="D23" s="137" t="str">
        <f>'(B) FO'!I23</f>
        <v>Y</v>
      </c>
      <c r="E23" s="137" t="str">
        <f>'(B) FO'!J23</f>
        <v>N</v>
      </c>
      <c r="F23" s="137" t="str">
        <f>'(B) FO'!K23</f>
        <v>Y</v>
      </c>
      <c r="G23" s="139">
        <f>'(B) FO'!L23</f>
        <v>-1.5267175572519145</v>
      </c>
      <c r="H23" s="139">
        <f>'(B) FO'!M23</f>
        <v>1.2700165654334685</v>
      </c>
      <c r="I23" s="139">
        <f>'(B) FO'!N23</f>
        <v>-1.4153511159499155</v>
      </c>
      <c r="J23" s="139">
        <f>'(B) FO'!O23</f>
        <v>5.4466230936816074E-2</v>
      </c>
      <c r="K23" s="137" t="str">
        <f t="shared" si="4"/>
        <v>N</v>
      </c>
      <c r="L23" s="137" t="str">
        <f t="shared" si="5"/>
        <v>Y</v>
      </c>
      <c r="M23" s="137" t="str">
        <f t="shared" si="6"/>
        <v>N</v>
      </c>
      <c r="N23" s="137">
        <f>'(B) FO'!AH23-'(B) FO'!AI23</f>
        <v>-1095000</v>
      </c>
      <c r="O23" s="137">
        <f>'(B) FO'!AI23-'(B) FO'!AJ23</f>
        <v>-501000</v>
      </c>
      <c r="P23" s="137">
        <f>'(B) FO'!AJ23-'(B) FO'!AK23</f>
        <v>-2700000</v>
      </c>
      <c r="Q23" s="137">
        <f>'(B) FO'!AK23-'(B) FO'!AL23</f>
        <v>900000</v>
      </c>
      <c r="R23" s="137" t="str">
        <f>'(B) FO'!AM23</f>
        <v>N</v>
      </c>
      <c r="S23" s="137" t="str">
        <f>'(B) FO'!AN23</f>
        <v>N</v>
      </c>
      <c r="T23" s="137" t="str">
        <f>'(B) FO'!AO23</f>
        <v>N</v>
      </c>
      <c r="U23" s="137" t="str">
        <f>'(B) FO'!AP23</f>
        <v>Y</v>
      </c>
      <c r="V23" s="139">
        <f>'(B) FO'!AQ23</f>
        <v>-15.565031982942431</v>
      </c>
      <c r="W23" s="139">
        <f>'(B) FO'!AR23</f>
        <v>-6.6480891719745223</v>
      </c>
      <c r="X23" s="139">
        <f>'(B) FO'!AS23</f>
        <v>-26.377491207502928</v>
      </c>
      <c r="Y23" s="139">
        <f>'(B) FO'!AT23</f>
        <v>9.6401028277634957</v>
      </c>
      <c r="Z23" s="137" t="str">
        <f t="shared" si="7"/>
        <v>N</v>
      </c>
      <c r="AA23" s="137" t="str">
        <f t="shared" si="8"/>
        <v>Y</v>
      </c>
      <c r="AB23" s="137" t="str">
        <f t="shared" si="9"/>
        <v>N</v>
      </c>
      <c r="AC23" s="137" t="str">
        <f>'(B) FO'!BC23</f>
        <v>N</v>
      </c>
      <c r="AD23" s="137" t="str">
        <f>'(B) FO'!BD23</f>
        <v>N</v>
      </c>
      <c r="AE23" s="137" t="str">
        <f>'(B) FO'!BE23</f>
        <v>Y</v>
      </c>
      <c r="AF23" s="137" t="str">
        <f>'(B) FO'!BF23</f>
        <v>Y</v>
      </c>
      <c r="AG23" s="139">
        <f>'(B) FO'!BG23</f>
        <v>-22.368774735381734</v>
      </c>
      <c r="AH23" s="139">
        <f>'(B) FO'!BH23</f>
        <v>-58.369752934581889</v>
      </c>
      <c r="AI23" s="139">
        <f>'(B) FO'!BI23</f>
        <v>5.1158239941457806</v>
      </c>
      <c r="AJ23" s="139">
        <f>'(B) FO'!BJ23</f>
        <v>18.420157343644892</v>
      </c>
      <c r="AK23" s="137" t="str">
        <f t="shared" si="10"/>
        <v>Y</v>
      </c>
      <c r="AL23" s="137" t="str">
        <f t="shared" si="11"/>
        <v>N</v>
      </c>
      <c r="AM23" s="137" t="str">
        <f t="shared" si="12"/>
        <v>N</v>
      </c>
      <c r="AN23" s="137" t="str">
        <f>'(B) FO'!BS23</f>
        <v>N</v>
      </c>
      <c r="AO23" s="137" t="str">
        <f>'(B) FO'!BT23</f>
        <v>N</v>
      </c>
      <c r="AP23" s="137" t="str">
        <f>'(B) FO'!BU23</f>
        <v>Y</v>
      </c>
      <c r="AQ23" s="137" t="str">
        <f>'(B) FO'!BV23</f>
        <v>Y</v>
      </c>
      <c r="AR23" s="139">
        <f>'(B) FO'!BW23</f>
        <v>-21.682626538987687</v>
      </c>
      <c r="AS23" s="139">
        <f>'(B) FO'!BX23</f>
        <v>-58.653846153846153</v>
      </c>
      <c r="AT23" s="139">
        <f>'(B) FO'!BY23</f>
        <v>7.7555995733658385</v>
      </c>
      <c r="AU23" s="139">
        <f>'(B) FO'!BZ23</f>
        <v>16.489172878949237</v>
      </c>
      <c r="AV23" s="137" t="str">
        <f t="shared" si="13"/>
        <v>Y</v>
      </c>
      <c r="AW23" s="137" t="str">
        <f t="shared" si="14"/>
        <v>N</v>
      </c>
      <c r="AX23" s="137" t="str">
        <f t="shared" si="15"/>
        <v>N</v>
      </c>
      <c r="AZ23" s="137">
        <f>'(B) FO'!C23</f>
        <v>90.3</v>
      </c>
      <c r="BA23" s="137">
        <f>'(B) FO'!X23</f>
        <v>92.95</v>
      </c>
      <c r="BB23" s="137">
        <f>'(B) FO'!AC23</f>
        <v>89.9</v>
      </c>
    </row>
    <row r="24" spans="1:54" x14ac:dyDescent="0.3">
      <c r="A24" s="137" t="str">
        <f>'FOD (ALL)'!B24</f>
        <v>APOLLOTYRE</v>
      </c>
      <c r="B24" s="146">
        <f>'FOD (ALL)'!C24</f>
        <v>44007</v>
      </c>
      <c r="C24" s="137" t="str">
        <f>'(B) FO'!H24</f>
        <v>N</v>
      </c>
      <c r="D24" s="137" t="str">
        <f>'(B) FO'!I24</f>
        <v>Y</v>
      </c>
      <c r="E24" s="137" t="str">
        <f>'(B) FO'!J24</f>
        <v>N</v>
      </c>
      <c r="F24" s="137" t="str">
        <f>'(B) FO'!K24</f>
        <v>N</v>
      </c>
      <c r="G24" s="139">
        <f>'(B) FO'!L24</f>
        <v>-0.38888888888888257</v>
      </c>
      <c r="H24" s="139">
        <f>'(B) FO'!M24</f>
        <v>0.78387458006719235</v>
      </c>
      <c r="I24" s="139">
        <f>'(B) FO'!N24</f>
        <v>-1.3259668508287323</v>
      </c>
      <c r="J24" s="139">
        <f>'(B) FO'!O24</f>
        <v>-5.5218111540582177E-2</v>
      </c>
      <c r="K24" s="137" t="str">
        <f t="shared" si="4"/>
        <v>N</v>
      </c>
      <c r="L24" s="137" t="str">
        <f t="shared" si="5"/>
        <v>Y</v>
      </c>
      <c r="M24" s="137" t="str">
        <f t="shared" si="6"/>
        <v>N</v>
      </c>
      <c r="N24" s="137">
        <f>'(B) FO'!AH24-'(B) FO'!AI24</f>
        <v>399000</v>
      </c>
      <c r="O24" s="137">
        <f>'(B) FO'!AI24-'(B) FO'!AJ24</f>
        <v>321000</v>
      </c>
      <c r="P24" s="137">
        <f>'(B) FO'!AJ24-'(B) FO'!AK24</f>
        <v>537000</v>
      </c>
      <c r="Q24" s="137">
        <f>'(B) FO'!AK24-'(B) FO'!AL24</f>
        <v>69000</v>
      </c>
      <c r="R24" s="137" t="str">
        <f>'(B) FO'!AM24</f>
        <v>Y</v>
      </c>
      <c r="S24" s="137" t="str">
        <f>'(B) FO'!AN24</f>
        <v>Y</v>
      </c>
      <c r="T24" s="137" t="str">
        <f>'(B) FO'!AO24</f>
        <v>Y</v>
      </c>
      <c r="U24" s="137" t="str">
        <f>'(B) FO'!AP24</f>
        <v>Y</v>
      </c>
      <c r="V24" s="139">
        <f>'(B) FO'!AQ24</f>
        <v>26.181102362204722</v>
      </c>
      <c r="W24" s="139">
        <f>'(B) FO'!AR24</f>
        <v>26.683291770573565</v>
      </c>
      <c r="X24" s="139">
        <f>'(B) FO'!AS24</f>
        <v>80.630630630630634</v>
      </c>
      <c r="Y24" s="139">
        <f>'(B) FO'!AT24</f>
        <v>11.557788944723619</v>
      </c>
      <c r="Z24" s="137" t="str">
        <f t="shared" si="7"/>
        <v>N</v>
      </c>
      <c r="AA24" s="137" t="str">
        <f t="shared" si="8"/>
        <v>N</v>
      </c>
      <c r="AB24" s="137" t="str">
        <f t="shared" si="9"/>
        <v>Y</v>
      </c>
      <c r="AC24" s="137" t="str">
        <f>'(B) FO'!BC24</f>
        <v>N</v>
      </c>
      <c r="AD24" s="137" t="str">
        <f>'(B) FO'!BD24</f>
        <v>Y</v>
      </c>
      <c r="AE24" s="137" t="str">
        <f>'(B) FO'!BE24</f>
        <v>Y</v>
      </c>
      <c r="AF24" s="137" t="str">
        <f>'(B) FO'!BF24</f>
        <v>N</v>
      </c>
      <c r="AG24" s="139">
        <f>'(B) FO'!BG24</f>
        <v>-14.926652381737259</v>
      </c>
      <c r="AH24" s="139">
        <f>'(B) FO'!BH24</f>
        <v>21.729534510433375</v>
      </c>
      <c r="AI24" s="139">
        <f>'(B) FO'!BI24</f>
        <v>187.6767676767677</v>
      </c>
      <c r="AJ24" s="139">
        <f>'(B) FO'!BJ24</f>
        <v>-38.978573525095392</v>
      </c>
      <c r="AK24" s="137" t="str">
        <f t="shared" si="10"/>
        <v>N</v>
      </c>
      <c r="AL24" s="137" t="str">
        <f t="shared" si="11"/>
        <v>N</v>
      </c>
      <c r="AM24" s="137" t="str">
        <f t="shared" si="12"/>
        <v>Y</v>
      </c>
      <c r="AN24" s="137" t="str">
        <f>'(B) FO'!BS24</f>
        <v>N</v>
      </c>
      <c r="AO24" s="137" t="str">
        <f>'(B) FO'!BT24</f>
        <v>Y</v>
      </c>
      <c r="AP24" s="137" t="str">
        <f>'(B) FO'!BU24</f>
        <v>Y</v>
      </c>
      <c r="AQ24" s="137" t="str">
        <f>'(B) FO'!BV24</f>
        <v>N</v>
      </c>
      <c r="AR24" s="139">
        <f>'(B) FO'!BW24</f>
        <v>-13.77245508982036</v>
      </c>
      <c r="AS24" s="139">
        <f>'(B) FO'!BX24</f>
        <v>19.928186714542189</v>
      </c>
      <c r="AT24" s="139">
        <f>'(B) FO'!BY24</f>
        <v>197.8609625668449</v>
      </c>
      <c r="AU24" s="139">
        <f>'(B) FO'!BZ24</f>
        <v>-40.445859872611464</v>
      </c>
      <c r="AV24" s="137" t="str">
        <f t="shared" si="13"/>
        <v>N</v>
      </c>
      <c r="AW24" s="137" t="str">
        <f t="shared" si="14"/>
        <v>N</v>
      </c>
      <c r="AX24" s="137" t="str">
        <f t="shared" si="15"/>
        <v>Y</v>
      </c>
      <c r="AZ24" s="137">
        <f>'(B) FO'!C24</f>
        <v>89.65</v>
      </c>
      <c r="BA24" s="137">
        <f>'(B) FO'!X24</f>
        <v>91</v>
      </c>
      <c r="BB24" s="137">
        <f>'(B) FO'!AC24</f>
        <v>88.6</v>
      </c>
    </row>
    <row r="25" spans="1:54" x14ac:dyDescent="0.3">
      <c r="A25" s="137" t="str">
        <f>'FOD (ALL)'!B25</f>
        <v>APOLLOTYRE</v>
      </c>
      <c r="B25" s="146">
        <f>'FOD (ALL)'!C25</f>
        <v>44042</v>
      </c>
      <c r="C25" s="137" t="str">
        <f>'(B) FO'!H25</f>
        <v>N</v>
      </c>
      <c r="D25" s="137" t="str">
        <f>'(B) FO'!I25</f>
        <v>Y</v>
      </c>
      <c r="E25" s="137" t="str">
        <f>'(B) FO'!J25</f>
        <v>N</v>
      </c>
      <c r="F25" s="137" t="str">
        <f>'(B) FO'!K25</f>
        <v>Y</v>
      </c>
      <c r="G25" s="139">
        <f>'(B) FO'!L25</f>
        <v>-1.6729627630868982</v>
      </c>
      <c r="H25" s="139">
        <f>'(B) FO'!M25</f>
        <v>1.6456390565002741</v>
      </c>
      <c r="I25" s="139">
        <f>'(B) FO'!N25</f>
        <v>-1.6189962223421479</v>
      </c>
      <c r="J25" s="139">
        <f>'(B) FO'!O25</f>
        <v>0.16216216216216831</v>
      </c>
      <c r="K25" s="137" t="str">
        <f t="shared" si="4"/>
        <v>N</v>
      </c>
      <c r="L25" s="137" t="str">
        <f t="shared" si="5"/>
        <v>Y</v>
      </c>
      <c r="M25" s="137" t="str">
        <f t="shared" si="6"/>
        <v>N</v>
      </c>
      <c r="N25" s="137">
        <f>'(B) FO'!AH25-'(B) FO'!AI25</f>
        <v>10000</v>
      </c>
      <c r="O25" s="137">
        <f>'(B) FO'!AI25-'(B) FO'!AJ25</f>
        <v>0</v>
      </c>
      <c r="P25" s="137">
        <f>'(B) FO'!AJ25-'(B) FO'!AK25</f>
        <v>20000</v>
      </c>
      <c r="Q25" s="137">
        <f>'(B) FO'!AK25-'(B) FO'!AL25</f>
        <v>-5000</v>
      </c>
      <c r="R25" s="137" t="str">
        <f>'(B) FO'!AM25</f>
        <v>Y</v>
      </c>
      <c r="S25" s="137" t="str">
        <f>'(B) FO'!AN25</f>
        <v>Y</v>
      </c>
      <c r="T25" s="137" t="str">
        <f>'(B) FO'!AO25</f>
        <v>Y</v>
      </c>
      <c r="U25" s="137" t="str">
        <f>'(B) FO'!AP25</f>
        <v>N</v>
      </c>
      <c r="V25" s="139">
        <f>'(B) FO'!AQ25</f>
        <v>25</v>
      </c>
      <c r="W25" s="139">
        <f>'(B) FO'!AR25</f>
        <v>0</v>
      </c>
      <c r="X25" s="139">
        <f>'(B) FO'!AS25</f>
        <v>100</v>
      </c>
      <c r="Y25" s="139">
        <f>'(B) FO'!AT25</f>
        <v>-20</v>
      </c>
      <c r="Z25" s="137" t="str">
        <f t="shared" si="7"/>
        <v>Y</v>
      </c>
      <c r="AA25" s="137" t="str">
        <f t="shared" si="8"/>
        <v>N</v>
      </c>
      <c r="AB25" s="137" t="str">
        <f t="shared" si="9"/>
        <v>Y</v>
      </c>
      <c r="AC25" s="137" t="str">
        <f>'(B) FO'!BC25</f>
        <v>Y</v>
      </c>
      <c r="AD25" s="137" t="str">
        <f>'(B) FO'!BD25</f>
        <v>N</v>
      </c>
      <c r="AE25" s="137" t="str">
        <f>'(B) FO'!BE25</f>
        <v>Y</v>
      </c>
      <c r="AF25" s="137" t="str">
        <f>'(B) FO'!BF25</f>
        <v>N</v>
      </c>
      <c r="AG25" s="139">
        <f>'(B) FO'!BG25</f>
        <v>98.440979955456569</v>
      </c>
      <c r="AH25" s="139">
        <f>'(B) FO'!BH25</f>
        <v>-87.482575968776132</v>
      </c>
      <c r="AI25" s="139">
        <f>'(B) FO'!BI25</f>
        <v>686.62280701754389</v>
      </c>
      <c r="AJ25" s="139">
        <f>'(B) FO'!BJ25</f>
        <v>-49.050279329608934</v>
      </c>
      <c r="AK25" s="137" t="str">
        <f t="shared" si="10"/>
        <v>Y</v>
      </c>
      <c r="AL25" s="137" t="str">
        <f t="shared" si="11"/>
        <v>N</v>
      </c>
      <c r="AM25" s="137" t="str">
        <f t="shared" si="12"/>
        <v>Y</v>
      </c>
      <c r="AN25" s="137" t="str">
        <f>'(B) FO'!BS25</f>
        <v>Y</v>
      </c>
      <c r="AO25" s="137" t="str">
        <f>'(B) FO'!BT25</f>
        <v>N</v>
      </c>
      <c r="AP25" s="137" t="str">
        <f>'(B) FO'!BU25</f>
        <v>Y</v>
      </c>
      <c r="AQ25" s="137" t="str">
        <f>'(B) FO'!BV25</f>
        <v>N</v>
      </c>
      <c r="AR25" s="139">
        <f>'(B) FO'!BW25</f>
        <v>100</v>
      </c>
      <c r="AS25" s="139">
        <f>'(B) FO'!BX25</f>
        <v>-87.5</v>
      </c>
      <c r="AT25" s="139">
        <f>'(B) FO'!BY25</f>
        <v>700</v>
      </c>
      <c r="AU25" s="139">
        <f>'(B) FO'!BZ25</f>
        <v>-50</v>
      </c>
      <c r="AV25" s="137" t="str">
        <f t="shared" si="13"/>
        <v>Y</v>
      </c>
      <c r="AW25" s="137" t="str">
        <f t="shared" si="14"/>
        <v>N</v>
      </c>
      <c r="AX25" s="137" t="str">
        <f t="shared" si="15"/>
        <v>Y</v>
      </c>
      <c r="AZ25" s="137">
        <f>'(B) FO'!C25</f>
        <v>91.1</v>
      </c>
      <c r="BA25" s="137">
        <f>'(B) FO'!X25</f>
        <v>89.25</v>
      </c>
      <c r="BB25" s="137">
        <f>'(B) FO'!AC25</f>
        <v>89</v>
      </c>
    </row>
    <row r="26" spans="1:54" x14ac:dyDescent="0.3">
      <c r="A26" s="137" t="str">
        <f>'FOD (ALL)'!B26</f>
        <v>ASHOKLEY</v>
      </c>
      <c r="B26" s="146">
        <f>'FOD (ALL)'!C26</f>
        <v>43979</v>
      </c>
      <c r="C26" s="137" t="str">
        <f>'(B) FO'!H26</f>
        <v>N</v>
      </c>
      <c r="D26" s="137" t="str">
        <f>'(B) FO'!I26</f>
        <v>Y</v>
      </c>
      <c r="E26" s="137" t="str">
        <f>'(B) FO'!J26</f>
        <v>Y</v>
      </c>
      <c r="F26" s="137" t="str">
        <f>'(B) FO'!K26</f>
        <v>N</v>
      </c>
      <c r="G26" s="139">
        <f>'(B) FO'!L26</f>
        <v>-3.8073908174691953</v>
      </c>
      <c r="H26" s="139">
        <f>'(B) FO'!M26</f>
        <v>3.4762456546929319</v>
      </c>
      <c r="I26" s="139">
        <f>'(B) FO'!N26</f>
        <v>0.70011668611434574</v>
      </c>
      <c r="J26" s="139">
        <f>'(B) FO'!O26</f>
        <v>-0.81018518518518845</v>
      </c>
      <c r="K26" s="137" t="str">
        <f t="shared" si="4"/>
        <v>N</v>
      </c>
      <c r="L26" s="137" t="str">
        <f t="shared" si="5"/>
        <v>Y</v>
      </c>
      <c r="M26" s="137" t="str">
        <f t="shared" si="6"/>
        <v>Y</v>
      </c>
      <c r="N26" s="137">
        <f>'(B) FO'!AH26-'(B) FO'!AI26</f>
        <v>3024000</v>
      </c>
      <c r="O26" s="137">
        <f>'(B) FO'!AI26-'(B) FO'!AJ26</f>
        <v>728000</v>
      </c>
      <c r="P26" s="137">
        <f>'(B) FO'!AJ26-'(B) FO'!AK26</f>
        <v>1648000</v>
      </c>
      <c r="Q26" s="137">
        <f>'(B) FO'!AK26-'(B) FO'!AL26</f>
        <v>520000</v>
      </c>
      <c r="R26" s="137" t="str">
        <f>'(B) FO'!AM26</f>
        <v>Y</v>
      </c>
      <c r="S26" s="137" t="str">
        <f>'(B) FO'!AN26</f>
        <v>Y</v>
      </c>
      <c r="T26" s="137" t="str">
        <f>'(B) FO'!AO26</f>
        <v>Y</v>
      </c>
      <c r="U26" s="137" t="str">
        <f>'(B) FO'!AP26</f>
        <v>Y</v>
      </c>
      <c r="V26" s="139">
        <f>'(B) FO'!AQ26</f>
        <v>5.5352174549714448</v>
      </c>
      <c r="W26" s="139">
        <f>'(B) FO'!AR26</f>
        <v>1.3505491243692491</v>
      </c>
      <c r="X26" s="139">
        <f>'(B) FO'!AS26</f>
        <v>3.1537048377219845</v>
      </c>
      <c r="Y26" s="139">
        <f>'(B) FO'!AT26</f>
        <v>1.0051028297510438</v>
      </c>
      <c r="Z26" s="137" t="str">
        <f t="shared" si="7"/>
        <v>Y</v>
      </c>
      <c r="AA26" s="137" t="str">
        <f t="shared" si="8"/>
        <v>N</v>
      </c>
      <c r="AB26" s="137" t="str">
        <f t="shared" si="9"/>
        <v>Y</v>
      </c>
      <c r="AC26" s="137" t="str">
        <f>'(B) FO'!BC26</f>
        <v>N</v>
      </c>
      <c r="AD26" s="137" t="str">
        <f>'(B) FO'!BD26</f>
        <v>Y</v>
      </c>
      <c r="AE26" s="137" t="str">
        <f>'(B) FO'!BE26</f>
        <v>N</v>
      </c>
      <c r="AF26" s="137" t="str">
        <f>'(B) FO'!BF26</f>
        <v>N</v>
      </c>
      <c r="AG26" s="139">
        <f>'(B) FO'!BG26</f>
        <v>-9.6751643047675078</v>
      </c>
      <c r="AH26" s="139">
        <f>'(B) FO'!BH26</f>
        <v>77.709406997246887</v>
      </c>
      <c r="AI26" s="139">
        <f>'(B) FO'!BI26</f>
        <v>-9.0007791810042068</v>
      </c>
      <c r="AJ26" s="139">
        <f>'(B) FO'!BJ26</f>
        <v>-45.583073077985915</v>
      </c>
      <c r="AK26" s="137" t="str">
        <f t="shared" si="10"/>
        <v>N</v>
      </c>
      <c r="AL26" s="137" t="str">
        <f t="shared" si="11"/>
        <v>Y</v>
      </c>
      <c r="AM26" s="137" t="str">
        <f t="shared" si="12"/>
        <v>Y</v>
      </c>
      <c r="AN26" s="137" t="str">
        <f>'(B) FO'!BS26</f>
        <v>N</v>
      </c>
      <c r="AO26" s="137" t="str">
        <f>'(B) FO'!BT26</f>
        <v>Y</v>
      </c>
      <c r="AP26" s="137" t="str">
        <f>'(B) FO'!BU26</f>
        <v>N</v>
      </c>
      <c r="AQ26" s="137" t="str">
        <f>'(B) FO'!BV26</f>
        <v>N</v>
      </c>
      <c r="AR26" s="139">
        <f>'(B) FO'!BW26</f>
        <v>-6.9669071908434939</v>
      </c>
      <c r="AS26" s="139">
        <f>'(B) FO'!BX26</f>
        <v>70.008460236886634</v>
      </c>
      <c r="AT26" s="139">
        <f>'(B) FO'!BY26</f>
        <v>-6.8924773532886965</v>
      </c>
      <c r="AU26" s="139">
        <f>'(B) FO'!BZ26</f>
        <v>-45.967227069589271</v>
      </c>
      <c r="AV26" s="137" t="str">
        <f t="shared" si="13"/>
        <v>N</v>
      </c>
      <c r="AW26" s="137" t="str">
        <f t="shared" si="14"/>
        <v>Y</v>
      </c>
      <c r="AX26" s="137" t="str">
        <f t="shared" si="15"/>
        <v>Y</v>
      </c>
      <c r="AZ26" s="137">
        <f>'(B) FO'!C26</f>
        <v>42.95</v>
      </c>
      <c r="BA26" s="137">
        <f>'(B) FO'!X26</f>
        <v>44.8</v>
      </c>
      <c r="BB26" s="137">
        <f>'(B) FO'!AC26</f>
        <v>42.4</v>
      </c>
    </row>
    <row r="27" spans="1:54" x14ac:dyDescent="0.3">
      <c r="A27" s="137" t="str">
        <f>'FOD (ALL)'!B27</f>
        <v>ASHOKLEY</v>
      </c>
      <c r="B27" s="146">
        <f>'FOD (ALL)'!C27</f>
        <v>44007</v>
      </c>
      <c r="C27" s="137" t="str">
        <f>'(B) FO'!H27</f>
        <v>N</v>
      </c>
      <c r="D27" s="137" t="str">
        <f>'(B) FO'!I27</f>
        <v>Y</v>
      </c>
      <c r="E27" s="137" t="str">
        <f>'(B) FO'!J27</f>
        <v>Y</v>
      </c>
      <c r="F27" s="137" t="str">
        <f>'(B) FO'!K27</f>
        <v>N</v>
      </c>
      <c r="G27" s="139">
        <f>'(B) FO'!L27</f>
        <v>-3.981797497155859</v>
      </c>
      <c r="H27" s="139">
        <f>'(B) FO'!M27</f>
        <v>2.9274004683840746</v>
      </c>
      <c r="I27" s="139">
        <f>'(B) FO'!N27</f>
        <v>1.0650887573964565</v>
      </c>
      <c r="J27" s="139">
        <f>'(B) FO'!O27</f>
        <v>-0.70505287896591584</v>
      </c>
      <c r="K27" s="137" t="str">
        <f t="shared" si="4"/>
        <v>N</v>
      </c>
      <c r="L27" s="137" t="str">
        <f t="shared" si="5"/>
        <v>Y</v>
      </c>
      <c r="M27" s="137" t="str">
        <f t="shared" si="6"/>
        <v>Y</v>
      </c>
      <c r="N27" s="137">
        <f>'(B) FO'!AH27-'(B) FO'!AI27</f>
        <v>6816000</v>
      </c>
      <c r="O27" s="137">
        <f>'(B) FO'!AI27-'(B) FO'!AJ27</f>
        <v>2152000</v>
      </c>
      <c r="P27" s="137">
        <f>'(B) FO'!AJ27-'(B) FO'!AK27</f>
        <v>1104000</v>
      </c>
      <c r="Q27" s="137">
        <f>'(B) FO'!AK27-'(B) FO'!AL27</f>
        <v>832000</v>
      </c>
      <c r="R27" s="137" t="str">
        <f>'(B) FO'!AM27</f>
        <v>Y</v>
      </c>
      <c r="S27" s="137" t="str">
        <f>'(B) FO'!AN27</f>
        <v>Y</v>
      </c>
      <c r="T27" s="137" t="str">
        <f>'(B) FO'!AO27</f>
        <v>Y</v>
      </c>
      <c r="U27" s="137" t="str">
        <f>'(B) FO'!AP27</f>
        <v>Y</v>
      </c>
      <c r="V27" s="139">
        <f>'(B) FO'!AQ27</f>
        <v>85.285285285285283</v>
      </c>
      <c r="W27" s="139">
        <f>'(B) FO'!AR27</f>
        <v>36.849315068493148</v>
      </c>
      <c r="X27" s="139">
        <f>'(B) FO'!AS27</f>
        <v>23.310810810810811</v>
      </c>
      <c r="Y27" s="139">
        <f>'(B) FO'!AT27</f>
        <v>21.311475409836063</v>
      </c>
      <c r="Z27" s="137" t="str">
        <f t="shared" si="7"/>
        <v>Y</v>
      </c>
      <c r="AA27" s="137" t="str">
        <f t="shared" si="8"/>
        <v>Y</v>
      </c>
      <c r="AB27" s="137" t="str">
        <f t="shared" si="9"/>
        <v>Y</v>
      </c>
      <c r="AC27" s="137" t="str">
        <f>'(B) FO'!BC27</f>
        <v>Y</v>
      </c>
      <c r="AD27" s="137" t="str">
        <f>'(B) FO'!BD27</f>
        <v>Y</v>
      </c>
      <c r="AE27" s="137" t="str">
        <f>'(B) FO'!BE27</f>
        <v>Y</v>
      </c>
      <c r="AF27" s="137" t="str">
        <f>'(B) FO'!BF27</f>
        <v>N</v>
      </c>
      <c r="AG27" s="139">
        <f>'(B) FO'!BG27</f>
        <v>79.536589121424797</v>
      </c>
      <c r="AH27" s="139">
        <f>'(B) FO'!BH27</f>
        <v>140.1004359412789</v>
      </c>
      <c r="AI27" s="139">
        <f>'(B) FO'!BI27</f>
        <v>0.78166843906944483</v>
      </c>
      <c r="AJ27" s="139">
        <f>'(B) FO'!BJ27</f>
        <v>-9.3042247770041531</v>
      </c>
      <c r="AK27" s="137" t="str">
        <f t="shared" si="10"/>
        <v>N</v>
      </c>
      <c r="AL27" s="137" t="str">
        <f t="shared" si="11"/>
        <v>Y</v>
      </c>
      <c r="AM27" s="137" t="str">
        <f t="shared" si="12"/>
        <v>Y</v>
      </c>
      <c r="AN27" s="137" t="str">
        <f>'(B) FO'!BS27</f>
        <v>Y</v>
      </c>
      <c r="AO27" s="137" t="str">
        <f>'(B) FO'!BT27</f>
        <v>Y</v>
      </c>
      <c r="AP27" s="137" t="str">
        <f>'(B) FO'!BU27</f>
        <v>Y</v>
      </c>
      <c r="AQ27" s="137" t="str">
        <f>'(B) FO'!BV27</f>
        <v>N</v>
      </c>
      <c r="AR27" s="139">
        <f>'(B) FO'!BW27</f>
        <v>85.649717514124291</v>
      </c>
      <c r="AS27" s="139">
        <f>'(B) FO'!BX27</f>
        <v>129.87012987012986</v>
      </c>
      <c r="AT27" s="139">
        <f>'(B) FO'!BY27</f>
        <v>2.9411764705882351</v>
      </c>
      <c r="AU27" s="139">
        <f>'(B) FO'!BZ27</f>
        <v>-10.739856801909307</v>
      </c>
      <c r="AV27" s="137" t="str">
        <f t="shared" si="13"/>
        <v>N</v>
      </c>
      <c r="AW27" s="137" t="str">
        <f t="shared" si="14"/>
        <v>Y</v>
      </c>
      <c r="AX27" s="137" t="str">
        <f t="shared" si="15"/>
        <v>Y</v>
      </c>
      <c r="AZ27" s="137">
        <f>'(B) FO'!C27</f>
        <v>42.2</v>
      </c>
      <c r="BA27" s="137">
        <f>'(B) FO'!X27</f>
        <v>44.1</v>
      </c>
      <c r="BB27" s="137">
        <f>'(B) FO'!AC27</f>
        <v>41.45</v>
      </c>
    </row>
    <row r="28" spans="1:54" x14ac:dyDescent="0.3">
      <c r="A28" s="137" t="str">
        <f>'FOD (ALL)'!B28</f>
        <v>ASHOKLEY</v>
      </c>
      <c r="B28" s="146">
        <f>'FOD (ALL)'!C28</f>
        <v>44042</v>
      </c>
      <c r="C28" s="137" t="str">
        <f>'(B) FO'!H28</f>
        <v>N</v>
      </c>
      <c r="D28" s="137" t="str">
        <f>'(B) FO'!I28</f>
        <v>Y</v>
      </c>
      <c r="E28" s="137" t="str">
        <f>'(B) FO'!J28</f>
        <v>Y</v>
      </c>
      <c r="F28" s="137" t="str">
        <f>'(B) FO'!K28</f>
        <v>N</v>
      </c>
      <c r="G28" s="139">
        <f>'(B) FO'!L28</f>
        <v>-4.6697038724373519</v>
      </c>
      <c r="H28" s="139">
        <f>'(B) FO'!M28</f>
        <v>0.34285714285713964</v>
      </c>
      <c r="I28" s="139">
        <f>'(B) FO'!N28</f>
        <v>4.916067146282967</v>
      </c>
      <c r="J28" s="139">
        <f>'(B) FO'!O28</f>
        <v>-5.7627118644067732</v>
      </c>
      <c r="K28" s="137" t="str">
        <f t="shared" si="4"/>
        <v>N</v>
      </c>
      <c r="L28" s="137" t="str">
        <f t="shared" si="5"/>
        <v>N</v>
      </c>
      <c r="M28" s="137" t="str">
        <f t="shared" si="6"/>
        <v>Y</v>
      </c>
      <c r="N28" s="137">
        <f>'(B) FO'!AH28-'(B) FO'!AI28</f>
        <v>63000</v>
      </c>
      <c r="O28" s="137">
        <f>'(B) FO'!AI28-'(B) FO'!AJ28</f>
        <v>36000</v>
      </c>
      <c r="P28" s="137">
        <f>'(B) FO'!AJ28-'(B) FO'!AK28</f>
        <v>54000</v>
      </c>
      <c r="Q28" s="137">
        <f>'(B) FO'!AK28-'(B) FO'!AL28</f>
        <v>-18000</v>
      </c>
      <c r="R28" s="137" t="str">
        <f>'(B) FO'!AM28</f>
        <v>Y</v>
      </c>
      <c r="S28" s="137" t="str">
        <f>'(B) FO'!AN28</f>
        <v>Y</v>
      </c>
      <c r="T28" s="137" t="str">
        <f>'(B) FO'!AO28</f>
        <v>Y</v>
      </c>
      <c r="U28" s="137" t="str">
        <f>'(B) FO'!AP28</f>
        <v>N</v>
      </c>
      <c r="V28" s="139">
        <f>'(B) FO'!AQ28</f>
        <v>23.333333333333332</v>
      </c>
      <c r="W28" s="139">
        <f>'(B) FO'!AR28</f>
        <v>15.384615384615385</v>
      </c>
      <c r="X28" s="139">
        <f>'(B) FO'!AS28</f>
        <v>30</v>
      </c>
      <c r="Y28" s="139">
        <f>'(B) FO'!AT28</f>
        <v>-9.0909090909090917</v>
      </c>
      <c r="Z28" s="137" t="str">
        <f t="shared" si="7"/>
        <v>Y</v>
      </c>
      <c r="AA28" s="137" t="str">
        <f t="shared" si="8"/>
        <v>N</v>
      </c>
      <c r="AB28" s="137" t="str">
        <f t="shared" si="9"/>
        <v>Y</v>
      </c>
      <c r="AC28" s="137" t="str">
        <f>'(B) FO'!BC28</f>
        <v>Y</v>
      </c>
      <c r="AD28" s="137" t="str">
        <f>'(B) FO'!BD28</f>
        <v>Y</v>
      </c>
      <c r="AE28" s="137" t="str">
        <f>'(B) FO'!BE28</f>
        <v>Y</v>
      </c>
      <c r="AF28" s="137" t="str">
        <f>'(B) FO'!BF28</f>
        <v>N</v>
      </c>
      <c r="AG28" s="139">
        <f>'(B) FO'!BG28</f>
        <v>82.20366206231931</v>
      </c>
      <c r="AH28" s="139">
        <f>'(B) FO'!BH28</f>
        <v>18.590476190476188</v>
      </c>
      <c r="AI28" s="139">
        <f>'(B) FO'!BI28</f>
        <v>38.230647709320706</v>
      </c>
      <c r="AJ28" s="139">
        <f>'(B) FO'!BJ28</f>
        <v>-70.698966208918392</v>
      </c>
      <c r="AK28" s="137" t="str">
        <f t="shared" si="10"/>
        <v>Y</v>
      </c>
      <c r="AL28" s="137" t="str">
        <f t="shared" si="11"/>
        <v>N</v>
      </c>
      <c r="AM28" s="137" t="str">
        <f t="shared" si="12"/>
        <v>Y</v>
      </c>
      <c r="AN28" s="137" t="str">
        <f>'(B) FO'!BS28</f>
        <v>Y</v>
      </c>
      <c r="AO28" s="137" t="str">
        <f>'(B) FO'!BT28</f>
        <v>Y</v>
      </c>
      <c r="AP28" s="137" t="str">
        <f>'(B) FO'!BU28</f>
        <v>Y</v>
      </c>
      <c r="AQ28" s="137" t="str">
        <f>'(B) FO'!BV28</f>
        <v>N</v>
      </c>
      <c r="AR28" s="139">
        <f>'(B) FO'!BW28</f>
        <v>87.5</v>
      </c>
      <c r="AS28" s="139">
        <f>'(B) FO'!BX28</f>
        <v>14.285714285714285</v>
      </c>
      <c r="AT28" s="139">
        <f>'(B) FO'!BY28</f>
        <v>40</v>
      </c>
      <c r="AU28" s="139">
        <f>'(B) FO'!BZ28</f>
        <v>-70.588235294117652</v>
      </c>
      <c r="AV28" s="137" t="str">
        <f t="shared" si="13"/>
        <v>Y</v>
      </c>
      <c r="AW28" s="137" t="str">
        <f t="shared" si="14"/>
        <v>N</v>
      </c>
      <c r="AX28" s="137" t="str">
        <f t="shared" si="15"/>
        <v>Y</v>
      </c>
      <c r="AZ28" s="137">
        <f>'(B) FO'!C28</f>
        <v>41.85</v>
      </c>
      <c r="BA28" s="137">
        <f>'(B) FO'!X28</f>
        <v>43.9</v>
      </c>
      <c r="BB28" s="137">
        <f>'(B) FO'!AC28</f>
        <v>41.65</v>
      </c>
    </row>
    <row r="29" spans="1:54" x14ac:dyDescent="0.3">
      <c r="A29" s="137" t="str">
        <f>'FOD (ALL)'!B29</f>
        <v>ASIANPAINT</v>
      </c>
      <c r="B29" s="146">
        <f>'FOD (ALL)'!C29</f>
        <v>43979</v>
      </c>
      <c r="C29" s="137" t="str">
        <f>'(B) FO'!H29</f>
        <v>Y</v>
      </c>
      <c r="D29" s="137" t="str">
        <f>'(B) FO'!I29</f>
        <v>Y</v>
      </c>
      <c r="E29" s="137" t="str">
        <f>'(B) FO'!J29</f>
        <v>N</v>
      </c>
      <c r="F29" s="137" t="str">
        <f>'(B) FO'!K29</f>
        <v>N</v>
      </c>
      <c r="G29" s="139">
        <f>'(B) FO'!L29</f>
        <v>2.5033484278334077</v>
      </c>
      <c r="H29" s="139">
        <f>'(B) FO'!M29</f>
        <v>4.8096527290350641</v>
      </c>
      <c r="I29" s="139">
        <f>'(B) FO'!N29</f>
        <v>-0.21345429076476971</v>
      </c>
      <c r="J29" s="139">
        <f>'(B) FO'!O29</f>
        <v>-0.12657806202324132</v>
      </c>
      <c r="K29" s="137" t="str">
        <f t="shared" si="4"/>
        <v>N</v>
      </c>
      <c r="L29" s="137" t="str">
        <f t="shared" si="5"/>
        <v>Y</v>
      </c>
      <c r="M29" s="137" t="str">
        <f t="shared" si="6"/>
        <v>N</v>
      </c>
      <c r="N29" s="137">
        <f>'(B) FO'!AH29-'(B) FO'!AI29</f>
        <v>-537300</v>
      </c>
      <c r="O29" s="137">
        <f>'(B) FO'!AI29-'(B) FO'!AJ29</f>
        <v>-366000</v>
      </c>
      <c r="P29" s="137">
        <f>'(B) FO'!AJ29-'(B) FO'!AK29</f>
        <v>132600</v>
      </c>
      <c r="Q29" s="137">
        <f>'(B) FO'!AK29-'(B) FO'!AL29</f>
        <v>40200</v>
      </c>
      <c r="R29" s="137" t="str">
        <f>'(B) FO'!AM29</f>
        <v>N</v>
      </c>
      <c r="S29" s="137" t="str">
        <f>'(B) FO'!AN29</f>
        <v>N</v>
      </c>
      <c r="T29" s="137" t="str">
        <f>'(B) FO'!AO29</f>
        <v>Y</v>
      </c>
      <c r="U29" s="137" t="str">
        <f>'(B) FO'!AP29</f>
        <v>Y</v>
      </c>
      <c r="V29" s="139">
        <f>'(B) FO'!AQ29</f>
        <v>-10.518588124743056</v>
      </c>
      <c r="W29" s="139">
        <f>'(B) FO'!AR29</f>
        <v>-6.6860305803693763</v>
      </c>
      <c r="X29" s="139">
        <f>'(B) FO'!AS29</f>
        <v>2.4824487503510251</v>
      </c>
      <c r="Y29" s="139">
        <f>'(B) FO'!AT29</f>
        <v>0.75830456680436875</v>
      </c>
      <c r="Z29" s="137" t="str">
        <f t="shared" si="7"/>
        <v>N</v>
      </c>
      <c r="AA29" s="137" t="str">
        <f t="shared" si="8"/>
        <v>N</v>
      </c>
      <c r="AB29" s="137" t="str">
        <f t="shared" si="9"/>
        <v>Y</v>
      </c>
      <c r="AC29" s="137" t="str">
        <f>'(B) FO'!BC29</f>
        <v>Y</v>
      </c>
      <c r="AD29" s="137" t="str">
        <f>'(B) FO'!BD29</f>
        <v>Y</v>
      </c>
      <c r="AE29" s="137" t="str">
        <f>'(B) FO'!BE29</f>
        <v>N</v>
      </c>
      <c r="AF29" s="137" t="str">
        <f>'(B) FO'!BF29</f>
        <v>Y</v>
      </c>
      <c r="AG29" s="139">
        <f>'(B) FO'!BG29</f>
        <v>49.679484447404505</v>
      </c>
      <c r="AH29" s="139">
        <f>'(B) FO'!BH29</f>
        <v>57.937879145526381</v>
      </c>
      <c r="AI29" s="139">
        <f>'(B) FO'!BI29</f>
        <v>-19.212692400279597</v>
      </c>
      <c r="AJ29" s="139">
        <f>'(B) FO'!BJ29</f>
        <v>3.7286442692959385</v>
      </c>
      <c r="AK29" s="137" t="str">
        <f t="shared" si="10"/>
        <v>N</v>
      </c>
      <c r="AL29" s="137" t="str">
        <f t="shared" si="11"/>
        <v>Y</v>
      </c>
      <c r="AM29" s="137" t="str">
        <f t="shared" si="12"/>
        <v>N</v>
      </c>
      <c r="AN29" s="137" t="str">
        <f>'(B) FO'!BS29</f>
        <v>Y</v>
      </c>
      <c r="AO29" s="137" t="str">
        <f>'(B) FO'!BT29</f>
        <v>Y</v>
      </c>
      <c r="AP29" s="137" t="str">
        <f>'(B) FO'!BU29</f>
        <v>N</v>
      </c>
      <c r="AQ29" s="137" t="str">
        <f>'(B) FO'!BV29</f>
        <v>Y</v>
      </c>
      <c r="AR29" s="139">
        <f>'(B) FO'!BW29</f>
        <v>44.72022452201368</v>
      </c>
      <c r="AS29" s="139">
        <f>'(B) FO'!BX29</f>
        <v>53.541610557500675</v>
      </c>
      <c r="AT29" s="139">
        <f>'(B) FO'!BY29</f>
        <v>-19.265057621222002</v>
      </c>
      <c r="AU29" s="139">
        <f>'(B) FO'!BZ29</f>
        <v>4.7131147540983607</v>
      </c>
      <c r="AV29" s="137" t="str">
        <f t="shared" si="13"/>
        <v>N</v>
      </c>
      <c r="AW29" s="137" t="str">
        <f t="shared" si="14"/>
        <v>Y</v>
      </c>
      <c r="AX29" s="137" t="str">
        <f t="shared" si="15"/>
        <v>N</v>
      </c>
      <c r="AZ29" s="137">
        <f>'(B) FO'!C29</f>
        <v>1607.15</v>
      </c>
      <c r="BA29" s="137">
        <f>'(B) FO'!X29</f>
        <v>1618.4</v>
      </c>
      <c r="BB29" s="137">
        <f>'(B) FO'!AC29</f>
        <v>1553.8</v>
      </c>
    </row>
    <row r="30" spans="1:54" x14ac:dyDescent="0.3">
      <c r="A30" s="137" t="str">
        <f>'FOD (ALL)'!B30</f>
        <v>ASIANPAINT</v>
      </c>
      <c r="B30" s="146">
        <f>'FOD (ALL)'!C30</f>
        <v>44007</v>
      </c>
      <c r="C30" s="137" t="str">
        <f>'(B) FO'!H30</f>
        <v>Y</v>
      </c>
      <c r="D30" s="137" t="str">
        <f>'(B) FO'!I30</f>
        <v>Y</v>
      </c>
      <c r="E30" s="137" t="str">
        <f>'(B) FO'!J30</f>
        <v>N</v>
      </c>
      <c r="F30" s="137" t="str">
        <f>'(B) FO'!K30</f>
        <v>N</v>
      </c>
      <c r="G30" s="139">
        <f>'(B) FO'!L30</f>
        <v>2.1658927549138212</v>
      </c>
      <c r="H30" s="139">
        <f>'(B) FO'!M30</f>
        <v>4.7333533193431236</v>
      </c>
      <c r="I30" s="139">
        <f>'(B) FO'!N30</f>
        <v>-8.3205751181521667E-2</v>
      </c>
      <c r="J30" s="139">
        <f>'(B) FO'!O30</f>
        <v>-3.9922815889289795E-2</v>
      </c>
      <c r="K30" s="137" t="str">
        <f t="shared" si="4"/>
        <v>N</v>
      </c>
      <c r="L30" s="137" t="str">
        <f t="shared" si="5"/>
        <v>Y</v>
      </c>
      <c r="M30" s="137" t="str">
        <f t="shared" si="6"/>
        <v>N</v>
      </c>
      <c r="N30" s="137">
        <f>'(B) FO'!AH30-'(B) FO'!AI30</f>
        <v>384900</v>
      </c>
      <c r="O30" s="137">
        <f>'(B) FO'!AI30-'(B) FO'!AJ30</f>
        <v>5400</v>
      </c>
      <c r="P30" s="137">
        <f>'(B) FO'!AJ30-'(B) FO'!AK30</f>
        <v>25500</v>
      </c>
      <c r="Q30" s="137">
        <f>'(B) FO'!AK30-'(B) FO'!AL30</f>
        <v>41700</v>
      </c>
      <c r="R30" s="137" t="str">
        <f>'(B) FO'!AM30</f>
        <v>Y</v>
      </c>
      <c r="S30" s="137" t="str">
        <f>'(B) FO'!AN30</f>
        <v>Y</v>
      </c>
      <c r="T30" s="137" t="str">
        <f>'(B) FO'!AO30</f>
        <v>Y</v>
      </c>
      <c r="U30" s="137" t="str">
        <f>'(B) FO'!AP30</f>
        <v>Y</v>
      </c>
      <c r="V30" s="139">
        <f>'(B) FO'!AQ30</f>
        <v>102.55795363709032</v>
      </c>
      <c r="W30" s="139">
        <f>'(B) FO'!AR30</f>
        <v>1.4598540145985401</v>
      </c>
      <c r="X30" s="139">
        <f>'(B) FO'!AS30</f>
        <v>7.4041811846689898</v>
      </c>
      <c r="Y30" s="139">
        <f>'(B) FO'!AT30</f>
        <v>13.77601585728444</v>
      </c>
      <c r="Z30" s="137" t="str">
        <f t="shared" si="7"/>
        <v>Y</v>
      </c>
      <c r="AA30" s="137" t="str">
        <f t="shared" si="8"/>
        <v>N</v>
      </c>
      <c r="AB30" s="137" t="str">
        <f t="shared" si="9"/>
        <v>N</v>
      </c>
      <c r="AC30" s="137" t="str">
        <f>'(B) FO'!BC30</f>
        <v>Y</v>
      </c>
      <c r="AD30" s="137" t="str">
        <f>'(B) FO'!BD30</f>
        <v>Y</v>
      </c>
      <c r="AE30" s="137" t="str">
        <f>'(B) FO'!BE30</f>
        <v>Y</v>
      </c>
      <c r="AF30" s="137" t="str">
        <f>'(B) FO'!BF30</f>
        <v>N</v>
      </c>
      <c r="AG30" s="139">
        <f>'(B) FO'!BG30</f>
        <v>171.41397432944572</v>
      </c>
      <c r="AH30" s="139">
        <f>'(B) FO'!BH30</f>
        <v>173.74911155777357</v>
      </c>
      <c r="AI30" s="139">
        <f>'(B) FO'!BI30</f>
        <v>12.14944459681843</v>
      </c>
      <c r="AJ30" s="139">
        <f>'(B) FO'!BJ30</f>
        <v>-17.007867294532723</v>
      </c>
      <c r="AK30" s="137" t="str">
        <f t="shared" si="10"/>
        <v>N</v>
      </c>
      <c r="AL30" s="137" t="str">
        <f t="shared" si="11"/>
        <v>Y</v>
      </c>
      <c r="AM30" s="137" t="str">
        <f t="shared" si="12"/>
        <v>Y</v>
      </c>
      <c r="AN30" s="137" t="str">
        <f>'(B) FO'!BS30</f>
        <v>Y</v>
      </c>
      <c r="AO30" s="137" t="str">
        <f>'(B) FO'!BT30</f>
        <v>Y</v>
      </c>
      <c r="AP30" s="137" t="str">
        <f>'(B) FO'!BU30</f>
        <v>Y</v>
      </c>
      <c r="AQ30" s="137" t="str">
        <f>'(B) FO'!BV30</f>
        <v>N</v>
      </c>
      <c r="AR30" s="139">
        <f>'(B) FO'!BW30</f>
        <v>162.73493195074531</v>
      </c>
      <c r="AS30" s="139">
        <f>'(B) FO'!BX30</f>
        <v>166.0344827586207</v>
      </c>
      <c r="AT30" s="139">
        <f>'(B) FO'!BY30</f>
        <v>11.969111969111969</v>
      </c>
      <c r="AU30" s="139">
        <f>'(B) FO'!BZ30</f>
        <v>-16.451612903225808</v>
      </c>
      <c r="AV30" s="137" t="str">
        <f t="shared" si="13"/>
        <v>N</v>
      </c>
      <c r="AW30" s="137" t="str">
        <f t="shared" si="14"/>
        <v>Y</v>
      </c>
      <c r="AX30" s="137" t="str">
        <f t="shared" si="15"/>
        <v>Y</v>
      </c>
      <c r="AZ30" s="137">
        <f>'(B) FO'!C30</f>
        <v>1606.15</v>
      </c>
      <c r="BA30" s="137">
        <f>'(B) FO'!X30</f>
        <v>1617.2</v>
      </c>
      <c r="BB30" s="137">
        <f>'(B) FO'!AC30</f>
        <v>1561.3</v>
      </c>
    </row>
    <row r="31" spans="1:54" x14ac:dyDescent="0.3">
      <c r="A31" s="137" t="str">
        <f>'FOD (ALL)'!B31</f>
        <v>ASIANPAINT</v>
      </c>
      <c r="B31" s="146">
        <f>'FOD (ALL)'!C31</f>
        <v>44042</v>
      </c>
      <c r="C31" s="137" t="str">
        <f>'(B) FO'!H31</f>
        <v>Y</v>
      </c>
      <c r="D31" s="137" t="str">
        <f>'(B) FO'!I31</f>
        <v>Y</v>
      </c>
      <c r="E31" s="137" t="str">
        <f>'(B) FO'!J31</f>
        <v>Y</v>
      </c>
      <c r="F31" s="137" t="str">
        <f>'(B) FO'!K31</f>
        <v>N</v>
      </c>
      <c r="G31" s="139">
        <f>'(B) FO'!L31</f>
        <v>1.7339577268700077</v>
      </c>
      <c r="H31" s="139">
        <f>'(B) FO'!M31</f>
        <v>5.0176114840167472</v>
      </c>
      <c r="I31" s="139">
        <f>'(B) FO'!N31</f>
        <v>0.47409188034188948</v>
      </c>
      <c r="J31" s="139">
        <f>'(B) FO'!O31</f>
        <v>-0.84089253790637919</v>
      </c>
      <c r="K31" s="137" t="str">
        <f t="shared" si="4"/>
        <v>N</v>
      </c>
      <c r="L31" s="137" t="str">
        <f t="shared" si="5"/>
        <v>Y</v>
      </c>
      <c r="M31" s="137" t="str">
        <f t="shared" si="6"/>
        <v>Y</v>
      </c>
      <c r="N31" s="137">
        <f>'(B) FO'!AH31-'(B) FO'!AI31</f>
        <v>6900</v>
      </c>
      <c r="O31" s="137">
        <f>'(B) FO'!AI31-'(B) FO'!AJ31</f>
        <v>600</v>
      </c>
      <c r="P31" s="137">
        <f>'(B) FO'!AJ31-'(B) FO'!AK31</f>
        <v>3000</v>
      </c>
      <c r="Q31" s="137">
        <f>'(B) FO'!AK31-'(B) FO'!AL31</f>
        <v>-600</v>
      </c>
      <c r="R31" s="137" t="str">
        <f>'(B) FO'!AM31</f>
        <v>Y</v>
      </c>
      <c r="S31" s="137" t="str">
        <f>'(B) FO'!AN31</f>
        <v>Y</v>
      </c>
      <c r="T31" s="137" t="str">
        <f>'(B) FO'!AO31</f>
        <v>Y</v>
      </c>
      <c r="U31" s="137" t="str">
        <f>'(B) FO'!AP31</f>
        <v>N</v>
      </c>
      <c r="V31" s="139">
        <f>'(B) FO'!AQ31</f>
        <v>50</v>
      </c>
      <c r="W31" s="139">
        <f>'(B) FO'!AR31</f>
        <v>4.5454545454545459</v>
      </c>
      <c r="X31" s="139">
        <f>'(B) FO'!AS31</f>
        <v>29.411764705882355</v>
      </c>
      <c r="Y31" s="139">
        <f>'(B) FO'!AT31</f>
        <v>-5.5555555555555554</v>
      </c>
      <c r="Z31" s="137" t="str">
        <f t="shared" si="7"/>
        <v>Y</v>
      </c>
      <c r="AA31" s="137" t="str">
        <f t="shared" si="8"/>
        <v>N</v>
      </c>
      <c r="AB31" s="137" t="str">
        <f t="shared" si="9"/>
        <v>Y</v>
      </c>
      <c r="AC31" s="137" t="str">
        <f>'(B) FO'!BC31</f>
        <v>Y</v>
      </c>
      <c r="AD31" s="137" t="str">
        <f>'(B) FO'!BD31</f>
        <v>N</v>
      </c>
      <c r="AE31" s="137" t="str">
        <f>'(B) FO'!BE31</f>
        <v>Y</v>
      </c>
      <c r="AF31" s="137" t="str">
        <f>'(B) FO'!BF31</f>
        <v>N</v>
      </c>
      <c r="AG31" s="139">
        <f>'(B) FO'!BG31</f>
        <v>235.07489514679452</v>
      </c>
      <c r="AH31" s="139">
        <f>'(B) FO'!BH31</f>
        <v>-29.051181771807517</v>
      </c>
      <c r="AI31" s="139">
        <f>'(B) FO'!BI31</f>
        <v>100.3065395095368</v>
      </c>
      <c r="AJ31" s="139">
        <f>'(B) FO'!BJ31</f>
        <v>-64.188571080075633</v>
      </c>
      <c r="AK31" s="137" t="str">
        <f t="shared" si="10"/>
        <v>Y</v>
      </c>
      <c r="AL31" s="137" t="str">
        <f t="shared" si="11"/>
        <v>N</v>
      </c>
      <c r="AM31" s="137" t="str">
        <f t="shared" si="12"/>
        <v>Y</v>
      </c>
      <c r="AN31" s="137" t="str">
        <f>'(B) FO'!BS31</f>
        <v>Y</v>
      </c>
      <c r="AO31" s="137" t="str">
        <f>'(B) FO'!BT31</f>
        <v>N</v>
      </c>
      <c r="AP31" s="137" t="str">
        <f>'(B) FO'!BU31</f>
        <v>Y</v>
      </c>
      <c r="AQ31" s="137" t="str">
        <f>'(B) FO'!BV31</f>
        <v>N</v>
      </c>
      <c r="AR31" s="139">
        <f>'(B) FO'!BW31</f>
        <v>222.22222222222223</v>
      </c>
      <c r="AS31" s="139">
        <f>'(B) FO'!BX31</f>
        <v>-30.76923076923077</v>
      </c>
      <c r="AT31" s="139">
        <f>'(B) FO'!BY31</f>
        <v>100</v>
      </c>
      <c r="AU31" s="139">
        <f>'(B) FO'!BZ31</f>
        <v>-63.888888888888886</v>
      </c>
      <c r="AV31" s="137" t="str">
        <f t="shared" si="13"/>
        <v>Y</v>
      </c>
      <c r="AW31" s="137" t="str">
        <f t="shared" si="14"/>
        <v>N</v>
      </c>
      <c r="AX31" s="137" t="str">
        <f t="shared" si="15"/>
        <v>Y</v>
      </c>
      <c r="AZ31" s="137">
        <f>'(B) FO'!C31</f>
        <v>1607.6</v>
      </c>
      <c r="BA31" s="137">
        <f>'(B) FO'!X31</f>
        <v>1620</v>
      </c>
      <c r="BB31" s="137">
        <f>'(B) FO'!AC31</f>
        <v>1570.05</v>
      </c>
    </row>
    <row r="32" spans="1:54" x14ac:dyDescent="0.3">
      <c r="A32" s="137" t="str">
        <f>'FOD (ALL)'!B32</f>
        <v>AUROPHARMA</v>
      </c>
      <c r="B32" s="146">
        <f>'FOD (ALL)'!C32</f>
        <v>43979</v>
      </c>
      <c r="C32" s="137" t="str">
        <f>'(B) FO'!H32</f>
        <v>Y</v>
      </c>
      <c r="D32" s="137" t="str">
        <f>'(B) FO'!I32</f>
        <v>Y</v>
      </c>
      <c r="E32" s="137" t="str">
        <f>'(B) FO'!J32</f>
        <v>Y</v>
      </c>
      <c r="F32" s="137" t="str">
        <f>'(B) FO'!K32</f>
        <v>N</v>
      </c>
      <c r="G32" s="139">
        <f>'(B) FO'!L32</f>
        <v>0.97794423637121219</v>
      </c>
      <c r="H32" s="139">
        <f>'(B) FO'!M32</f>
        <v>2.1249468763280919</v>
      </c>
      <c r="I32" s="139">
        <f>'(B) FO'!N32</f>
        <v>6.4063913174555331</v>
      </c>
      <c r="J32" s="139">
        <f>'(B) FO'!O32</f>
        <v>-0.62911923307370365</v>
      </c>
      <c r="K32" s="137" t="str">
        <f t="shared" si="4"/>
        <v>N</v>
      </c>
      <c r="L32" s="137" t="str">
        <f t="shared" si="5"/>
        <v>N</v>
      </c>
      <c r="M32" s="137" t="str">
        <f t="shared" si="6"/>
        <v>Y</v>
      </c>
      <c r="N32" s="137">
        <f>'(B) FO'!AH32-'(B) FO'!AI32</f>
        <v>-769000</v>
      </c>
      <c r="O32" s="137">
        <f>'(B) FO'!AI32-'(B) FO'!AJ32</f>
        <v>-208000</v>
      </c>
      <c r="P32" s="137">
        <f>'(B) FO'!AJ32-'(B) FO'!AK32</f>
        <v>265000</v>
      </c>
      <c r="Q32" s="137">
        <f>'(B) FO'!AK32-'(B) FO'!AL32</f>
        <v>-158000</v>
      </c>
      <c r="R32" s="137" t="str">
        <f>'(B) FO'!AM32</f>
        <v>N</v>
      </c>
      <c r="S32" s="137" t="str">
        <f>'(B) FO'!AN32</f>
        <v>N</v>
      </c>
      <c r="T32" s="137" t="str">
        <f>'(B) FO'!AO32</f>
        <v>Y</v>
      </c>
      <c r="U32" s="137" t="str">
        <f>'(B) FO'!AP32</f>
        <v>N</v>
      </c>
      <c r="V32" s="139">
        <f>'(B) FO'!AQ32</f>
        <v>-8.0989994734070567</v>
      </c>
      <c r="W32" s="139">
        <f>'(B) FO'!AR32</f>
        <v>-2.143666907142121</v>
      </c>
      <c r="X32" s="139">
        <f>'(B) FO'!AS32</f>
        <v>2.807798262343717</v>
      </c>
      <c r="Y32" s="139">
        <f>'(B) FO'!AT32</f>
        <v>-1.6465193830762819</v>
      </c>
      <c r="Z32" s="137" t="str">
        <f t="shared" si="7"/>
        <v>N</v>
      </c>
      <c r="AA32" s="137" t="str">
        <f t="shared" si="8"/>
        <v>N</v>
      </c>
      <c r="AB32" s="137" t="str">
        <f t="shared" si="9"/>
        <v>Y</v>
      </c>
      <c r="AC32" s="137" t="str">
        <f>'(B) FO'!BC32</f>
        <v>N</v>
      </c>
      <c r="AD32" s="137" t="str">
        <f>'(B) FO'!BD32</f>
        <v>N</v>
      </c>
      <c r="AE32" s="137" t="str">
        <f>'(B) FO'!BE32</f>
        <v>Y</v>
      </c>
      <c r="AF32" s="137" t="str">
        <f>'(B) FO'!BF32</f>
        <v>N</v>
      </c>
      <c r="AG32" s="139">
        <f>'(B) FO'!BG32</f>
        <v>-25.607317047860839</v>
      </c>
      <c r="AH32" s="139">
        <f>'(B) FO'!BH32</f>
        <v>-4.5459785615573498</v>
      </c>
      <c r="AI32" s="139">
        <f>'(B) FO'!BI32</f>
        <v>88.268721518742751</v>
      </c>
      <c r="AJ32" s="139">
        <f>'(B) FO'!BJ32</f>
        <v>-14.509938453465161</v>
      </c>
      <c r="AK32" s="137" t="str">
        <f t="shared" si="10"/>
        <v>N</v>
      </c>
      <c r="AL32" s="137" t="str">
        <f t="shared" si="11"/>
        <v>N</v>
      </c>
      <c r="AM32" s="137" t="str">
        <f t="shared" si="12"/>
        <v>Y</v>
      </c>
      <c r="AN32" s="137" t="str">
        <f>'(B) FO'!BS32</f>
        <v>N</v>
      </c>
      <c r="AO32" s="137" t="str">
        <f>'(B) FO'!BT32</f>
        <v>N</v>
      </c>
      <c r="AP32" s="137" t="str">
        <f>'(B) FO'!BU32</f>
        <v>Y</v>
      </c>
      <c r="AQ32" s="137" t="str">
        <f>'(B) FO'!BV32</f>
        <v>N</v>
      </c>
      <c r="AR32" s="139">
        <f>'(B) FO'!BW32</f>
        <v>-26.540790879943</v>
      </c>
      <c r="AS32" s="139">
        <f>'(B) FO'!BX32</f>
        <v>-7.6492844217798979</v>
      </c>
      <c r="AT32" s="139">
        <f>'(B) FO'!BY32</f>
        <v>82.142322097378269</v>
      </c>
      <c r="AU32" s="139">
        <f>'(B) FO'!BZ32</f>
        <v>-14.269201130233752</v>
      </c>
      <c r="AV32" s="137" t="str">
        <f t="shared" si="13"/>
        <v>N</v>
      </c>
      <c r="AW32" s="137" t="str">
        <f t="shared" si="14"/>
        <v>N</v>
      </c>
      <c r="AX32" s="137" t="str">
        <f t="shared" si="15"/>
        <v>Y</v>
      </c>
      <c r="AZ32" s="137">
        <f>'(B) FO'!C32</f>
        <v>727.95</v>
      </c>
      <c r="BA32" s="137">
        <f>'(B) FO'!X32</f>
        <v>730.45</v>
      </c>
      <c r="BB32" s="137">
        <f>'(B) FO'!AC32</f>
        <v>710.9</v>
      </c>
    </row>
    <row r="33" spans="1:54" x14ac:dyDescent="0.3">
      <c r="A33" s="137" t="str">
        <f>'FOD (ALL)'!B33</f>
        <v>AUROPHARMA</v>
      </c>
      <c r="B33" s="146">
        <f>'FOD (ALL)'!C33</f>
        <v>44007</v>
      </c>
      <c r="C33" s="137" t="str">
        <f>'(B) FO'!H33</f>
        <v>Y</v>
      </c>
      <c r="D33" s="137" t="str">
        <f>'(B) FO'!I33</f>
        <v>Y</v>
      </c>
      <c r="E33" s="137" t="str">
        <f>'(B) FO'!J33</f>
        <v>Y</v>
      </c>
      <c r="F33" s="137" t="str">
        <f>'(B) FO'!K33</f>
        <v>N</v>
      </c>
      <c r="G33" s="139">
        <f>'(B) FO'!L33</f>
        <v>0.98907179416239843</v>
      </c>
      <c r="H33" s="139">
        <f>'(B) FO'!M33</f>
        <v>2.169457988834715</v>
      </c>
      <c r="I33" s="139">
        <f>'(B) FO'!N33</f>
        <v>6.3824988723500118</v>
      </c>
      <c r="J33" s="139">
        <f>'(B) FO'!O33</f>
        <v>-0.74615728995672281</v>
      </c>
      <c r="K33" s="137" t="str">
        <f t="shared" si="4"/>
        <v>N</v>
      </c>
      <c r="L33" s="137" t="str">
        <f t="shared" si="5"/>
        <v>N</v>
      </c>
      <c r="M33" s="137" t="str">
        <f t="shared" si="6"/>
        <v>Y</v>
      </c>
      <c r="N33" s="137">
        <f>'(B) FO'!AH33-'(B) FO'!AI33</f>
        <v>1615000</v>
      </c>
      <c r="O33" s="137">
        <f>'(B) FO'!AI33-'(B) FO'!AJ33</f>
        <v>343000</v>
      </c>
      <c r="P33" s="137">
        <f>'(B) FO'!AJ33-'(B) FO'!AK33</f>
        <v>511000</v>
      </c>
      <c r="Q33" s="137">
        <f>'(B) FO'!AK33-'(B) FO'!AL33</f>
        <v>127000</v>
      </c>
      <c r="R33" s="137" t="str">
        <f>'(B) FO'!AM33</f>
        <v>Y</v>
      </c>
      <c r="S33" s="137" t="str">
        <f>'(B) FO'!AN33</f>
        <v>Y</v>
      </c>
      <c r="T33" s="137" t="str">
        <f>'(B) FO'!AO33</f>
        <v>Y</v>
      </c>
      <c r="U33" s="137" t="str">
        <f>'(B) FO'!AP33</f>
        <v>Y</v>
      </c>
      <c r="V33" s="139">
        <f>'(B) FO'!AQ33</f>
        <v>128.37837837837839</v>
      </c>
      <c r="W33" s="139">
        <f>'(B) FO'!AR33</f>
        <v>37.486338797814206</v>
      </c>
      <c r="X33" s="139">
        <f>'(B) FO'!AS33</f>
        <v>126.48514851485149</v>
      </c>
      <c r="Y33" s="139">
        <f>'(B) FO'!AT33</f>
        <v>45.848375451263543</v>
      </c>
      <c r="Z33" s="137" t="str">
        <f t="shared" si="7"/>
        <v>Y</v>
      </c>
      <c r="AA33" s="137" t="str">
        <f t="shared" si="8"/>
        <v>N</v>
      </c>
      <c r="AB33" s="137" t="str">
        <f t="shared" si="9"/>
        <v>Y</v>
      </c>
      <c r="AC33" s="137" t="str">
        <f>'(B) FO'!BC33</f>
        <v>Y</v>
      </c>
      <c r="AD33" s="137" t="str">
        <f>'(B) FO'!BD33</f>
        <v>N</v>
      </c>
      <c r="AE33" s="137" t="str">
        <f>'(B) FO'!BE33</f>
        <v>Y</v>
      </c>
      <c r="AF33" s="137" t="str">
        <f>'(B) FO'!BF33</f>
        <v>Y</v>
      </c>
      <c r="AG33" s="139">
        <f>'(B) FO'!BG33</f>
        <v>106.33376423186782</v>
      </c>
      <c r="AH33" s="139">
        <f>'(B) FO'!BH33</f>
        <v>-15.856814059560815</v>
      </c>
      <c r="AI33" s="139">
        <f>'(B) FO'!BI33</f>
        <v>211.22269142179104</v>
      </c>
      <c r="AJ33" s="139">
        <f>'(B) FO'!BJ33</f>
        <v>117.55646947168619</v>
      </c>
      <c r="AK33" s="137" t="str">
        <f t="shared" si="10"/>
        <v>Y</v>
      </c>
      <c r="AL33" s="137" t="str">
        <f t="shared" si="11"/>
        <v>N</v>
      </c>
      <c r="AM33" s="137" t="str">
        <f t="shared" si="12"/>
        <v>Y</v>
      </c>
      <c r="AN33" s="137" t="str">
        <f>'(B) FO'!BS33</f>
        <v>Y</v>
      </c>
      <c r="AO33" s="137" t="str">
        <f>'(B) FO'!BT33</f>
        <v>N</v>
      </c>
      <c r="AP33" s="137" t="str">
        <f>'(B) FO'!BU33</f>
        <v>Y</v>
      </c>
      <c r="AQ33" s="137" t="str">
        <f>'(B) FO'!BV33</f>
        <v>Y</v>
      </c>
      <c r="AR33" s="139">
        <f>'(B) FO'!BW33</f>
        <v>104.20969023034155</v>
      </c>
      <c r="AS33" s="139">
        <f>'(B) FO'!BX33</f>
        <v>-18.826563507414569</v>
      </c>
      <c r="AT33" s="139">
        <f>'(B) FO'!BY33</f>
        <v>201.75097276264592</v>
      </c>
      <c r="AU33" s="139">
        <f>'(B) FO'!BZ33</f>
        <v>117.79661016949152</v>
      </c>
      <c r="AV33" s="137" t="str">
        <f t="shared" si="13"/>
        <v>Y</v>
      </c>
      <c r="AW33" s="137" t="str">
        <f t="shared" si="14"/>
        <v>N</v>
      </c>
      <c r="AX33" s="137" t="str">
        <f t="shared" si="15"/>
        <v>Y</v>
      </c>
      <c r="AZ33" s="137">
        <f>'(B) FO'!C33</f>
        <v>730.05</v>
      </c>
      <c r="BA33" s="137">
        <f>'(B) FO'!X33</f>
        <v>732</v>
      </c>
      <c r="BB33" s="137">
        <f>'(B) FO'!AC33</f>
        <v>713.5</v>
      </c>
    </row>
    <row r="34" spans="1:54" x14ac:dyDescent="0.3">
      <c r="A34" s="137" t="str">
        <f>'FOD (ALL)'!B34</f>
        <v>AUROPHARMA</v>
      </c>
      <c r="B34" s="146">
        <f>'FOD (ALL)'!C34</f>
        <v>44042</v>
      </c>
      <c r="C34" s="137" t="str">
        <f>'(B) FO'!H34</f>
        <v>Y</v>
      </c>
      <c r="D34" s="137" t="str">
        <f>'(B) FO'!I34</f>
        <v>Y</v>
      </c>
      <c r="E34" s="137" t="str">
        <f>'(B) FO'!J34</f>
        <v>Y</v>
      </c>
      <c r="F34" s="137" t="str">
        <f>'(B) FO'!K34</f>
        <v>N</v>
      </c>
      <c r="G34" s="139">
        <f>'(B) FO'!L34</f>
        <v>1.9087136929460518</v>
      </c>
      <c r="H34" s="139">
        <f>'(B) FO'!M34</f>
        <v>1.2534136264967504</v>
      </c>
      <c r="I34" s="139">
        <f>'(B) FO'!N34</f>
        <v>6.8137621540762829</v>
      </c>
      <c r="J34" s="139">
        <f>'(B) FO'!O34</f>
        <v>-1.1167813031580438</v>
      </c>
      <c r="K34" s="137" t="str">
        <f t="shared" si="4"/>
        <v>Y</v>
      </c>
      <c r="L34" s="137" t="str">
        <f t="shared" si="5"/>
        <v>N</v>
      </c>
      <c r="M34" s="137" t="str">
        <f t="shared" si="6"/>
        <v>Y</v>
      </c>
      <c r="N34" s="137">
        <f>'(B) FO'!AH34-'(B) FO'!AI34</f>
        <v>0</v>
      </c>
      <c r="O34" s="137">
        <f>'(B) FO'!AI34-'(B) FO'!AJ34</f>
        <v>3900</v>
      </c>
      <c r="P34" s="137">
        <f>'(B) FO'!AJ34-'(B) FO'!AK34</f>
        <v>0</v>
      </c>
      <c r="Q34" s="137">
        <f>'(B) FO'!AK34-'(B) FO'!AL34</f>
        <v>0</v>
      </c>
      <c r="R34" s="137" t="str">
        <f>'(B) FO'!AM34</f>
        <v>Y</v>
      </c>
      <c r="S34" s="137" t="str">
        <f>'(B) FO'!AN34</f>
        <v>Y</v>
      </c>
      <c r="T34" s="137" t="str">
        <f>'(B) FO'!AO34</f>
        <v>Y</v>
      </c>
      <c r="U34" s="137" t="str">
        <f>'(B) FO'!AP34</f>
        <v>Y</v>
      </c>
      <c r="V34" s="139">
        <f>'(B) FO'!AQ34</f>
        <v>0</v>
      </c>
      <c r="W34" s="139">
        <f>'(B) FO'!AR34</f>
        <v>42.857142857142854</v>
      </c>
      <c r="X34" s="139">
        <f>'(B) FO'!AS34</f>
        <v>0</v>
      </c>
      <c r="Y34" s="139">
        <f>'(B) FO'!AT34</f>
        <v>0</v>
      </c>
      <c r="Z34" s="137" t="str">
        <f t="shared" si="7"/>
        <v>N</v>
      </c>
      <c r="AA34" s="137" t="str">
        <f t="shared" si="8"/>
        <v>Y</v>
      </c>
      <c r="AB34" s="137" t="str">
        <f t="shared" si="9"/>
        <v>Y</v>
      </c>
      <c r="AC34" s="137" t="str">
        <f>'(B) FO'!BC34</f>
        <v>N</v>
      </c>
      <c r="AD34" s="137" t="str">
        <f>'(B) FO'!BD34</f>
        <v>Y</v>
      </c>
      <c r="AE34" s="137" t="str">
        <f>'(B) FO'!BE34</f>
        <v>Y</v>
      </c>
      <c r="AF34" s="137" t="str">
        <f>'(B) FO'!BF34</f>
        <v>Y</v>
      </c>
      <c r="AG34" s="139">
        <f>'(B) FO'!BG34</f>
        <v>-100</v>
      </c>
      <c r="AH34" s="139" t="e">
        <f>'(B) FO'!BH34</f>
        <v>#DIV/0!</v>
      </c>
      <c r="AI34" s="139" t="e">
        <f>'(B) FO'!BI34</f>
        <v>#DIV/0!</v>
      </c>
      <c r="AJ34" s="139" t="e">
        <f>'(B) FO'!BJ34</f>
        <v>#DIV/0!</v>
      </c>
      <c r="AK34" s="137" t="e">
        <f t="shared" si="10"/>
        <v>#DIV/0!</v>
      </c>
      <c r="AL34" s="137" t="e">
        <f t="shared" si="11"/>
        <v>#DIV/0!</v>
      </c>
      <c r="AM34" s="137" t="e">
        <f t="shared" si="12"/>
        <v>#DIV/0!</v>
      </c>
      <c r="AN34" s="137" t="str">
        <f>'(B) FO'!BS34</f>
        <v>N</v>
      </c>
      <c r="AO34" s="137" t="str">
        <f>'(B) FO'!BT34</f>
        <v>Y</v>
      </c>
      <c r="AP34" s="137" t="str">
        <f>'(B) FO'!BU34</f>
        <v>Y</v>
      </c>
      <c r="AQ34" s="137" t="str">
        <f>'(B) FO'!BV34</f>
        <v>Y</v>
      </c>
      <c r="AR34" s="139">
        <f>'(B) FO'!BW34</f>
        <v>-100</v>
      </c>
      <c r="AS34" s="139" t="e">
        <f>'(B) FO'!BX34</f>
        <v>#DIV/0!</v>
      </c>
      <c r="AT34" s="139" t="e">
        <f>'(B) FO'!BY34</f>
        <v>#DIV/0!</v>
      </c>
      <c r="AU34" s="139" t="e">
        <f>'(B) FO'!BZ34</f>
        <v>#DIV/0!</v>
      </c>
      <c r="AV34" s="137" t="e">
        <f t="shared" si="13"/>
        <v>#DIV/0!</v>
      </c>
      <c r="AW34" s="137" t="e">
        <f t="shared" si="14"/>
        <v>#DIV/0!</v>
      </c>
      <c r="AX34" s="137" t="e">
        <f t="shared" si="15"/>
        <v>#DIV/0!</v>
      </c>
      <c r="AZ34" s="137">
        <f>'(B) FO'!C34</f>
        <v>736.8</v>
      </c>
      <c r="BA34" s="137">
        <f>'(B) FO'!X34</f>
        <v>0</v>
      </c>
      <c r="BB34" s="137">
        <f>'(B) FO'!AC34</f>
        <v>0</v>
      </c>
    </row>
    <row r="35" spans="1:54" x14ac:dyDescent="0.3">
      <c r="A35" s="137" t="str">
        <f>'FOD (ALL)'!B35</f>
        <v>AXISBANK</v>
      </c>
      <c r="B35" s="146">
        <f>'FOD (ALL)'!C35</f>
        <v>43979</v>
      </c>
      <c r="C35" s="137" t="str">
        <f>'(B) FO'!H35</f>
        <v>N</v>
      </c>
      <c r="D35" s="137" t="str">
        <f>'(B) FO'!I35</f>
        <v>N</v>
      </c>
      <c r="E35" s="137" t="str">
        <f>'(B) FO'!J35</f>
        <v>Y</v>
      </c>
      <c r="F35" s="137" t="str">
        <f>'(B) FO'!K35</f>
        <v>N</v>
      </c>
      <c r="G35" s="139">
        <f>'(B) FO'!L35</f>
        <v>-5.1321709786276708</v>
      </c>
      <c r="H35" s="139">
        <f>'(B) FO'!M35</f>
        <v>-1.8357487922705251</v>
      </c>
      <c r="I35" s="139">
        <f>'(B) FO'!N35</f>
        <v>2.3594235659790965</v>
      </c>
      <c r="J35" s="139">
        <f>'(B) FO'!O35</f>
        <v>-1.5714087053261117</v>
      </c>
      <c r="K35" s="137" t="str">
        <f t="shared" si="4"/>
        <v>N</v>
      </c>
      <c r="L35" s="137" t="str">
        <f t="shared" si="5"/>
        <v>N</v>
      </c>
      <c r="M35" s="137" t="str">
        <f t="shared" si="6"/>
        <v>Y</v>
      </c>
      <c r="N35" s="137">
        <f>'(B) FO'!AH35-'(B) FO'!AI35</f>
        <v>-3555600</v>
      </c>
      <c r="O35" s="137">
        <f>'(B) FO'!AI35-'(B) FO'!AJ35</f>
        <v>-3067200</v>
      </c>
      <c r="P35" s="137">
        <f>'(B) FO'!AJ35-'(B) FO'!AK35</f>
        <v>-1263600</v>
      </c>
      <c r="Q35" s="137">
        <f>'(B) FO'!AK35-'(B) FO'!AL35</f>
        <v>2121600</v>
      </c>
      <c r="R35" s="137" t="str">
        <f>'(B) FO'!AM35</f>
        <v>N</v>
      </c>
      <c r="S35" s="137" t="str">
        <f>'(B) FO'!AN35</f>
        <v>N</v>
      </c>
      <c r="T35" s="137" t="str">
        <f>'(B) FO'!AO35</f>
        <v>N</v>
      </c>
      <c r="U35" s="137" t="str">
        <f>'(B) FO'!AP35</f>
        <v>Y</v>
      </c>
      <c r="V35" s="139">
        <f>'(B) FO'!AQ35</f>
        <v>-7.2480430528375734</v>
      </c>
      <c r="W35" s="139">
        <f>'(B) FO'!AR35</f>
        <v>-5.8845197532001103</v>
      </c>
      <c r="X35" s="139">
        <f>'(B) FO'!AS35</f>
        <v>-2.3668772056013849</v>
      </c>
      <c r="Y35" s="139">
        <f>'(B) FO'!AT35</f>
        <v>4.1384799044966174</v>
      </c>
      <c r="Z35" s="137" t="str">
        <f t="shared" si="7"/>
        <v>N</v>
      </c>
      <c r="AA35" s="137" t="str">
        <f t="shared" si="8"/>
        <v>N</v>
      </c>
      <c r="AB35" s="137" t="str">
        <f t="shared" si="9"/>
        <v>N</v>
      </c>
      <c r="AC35" s="137" t="str">
        <f>'(B) FO'!BC35</f>
        <v>Y</v>
      </c>
      <c r="AD35" s="137" t="str">
        <f>'(B) FO'!BD35</f>
        <v>N</v>
      </c>
      <c r="AE35" s="137" t="str">
        <f>'(B) FO'!BE35</f>
        <v>N</v>
      </c>
      <c r="AF35" s="137" t="str">
        <f>'(B) FO'!BF35</f>
        <v>N</v>
      </c>
      <c r="AG35" s="139">
        <f>'(B) FO'!BG35</f>
        <v>60.759932887408887</v>
      </c>
      <c r="AH35" s="139">
        <f>'(B) FO'!BH35</f>
        <v>-0.34425864672416101</v>
      </c>
      <c r="AI35" s="139">
        <f>'(B) FO'!BI35</f>
        <v>-28.927495619914612</v>
      </c>
      <c r="AJ35" s="139">
        <f>'(B) FO'!BJ35</f>
        <v>-2.765959176057768</v>
      </c>
      <c r="AK35" s="137" t="str">
        <f t="shared" si="10"/>
        <v>Y</v>
      </c>
      <c r="AL35" s="137" t="str">
        <f t="shared" si="11"/>
        <v>Y</v>
      </c>
      <c r="AM35" s="137" t="str">
        <f t="shared" si="12"/>
        <v>N</v>
      </c>
      <c r="AN35" s="137" t="str">
        <f>'(B) FO'!BS35</f>
        <v>Y</v>
      </c>
      <c r="AO35" s="137" t="str">
        <f>'(B) FO'!BT35</f>
        <v>N</v>
      </c>
      <c r="AP35" s="137" t="str">
        <f>'(B) FO'!BU35</f>
        <v>N</v>
      </c>
      <c r="AQ35" s="137" t="str">
        <f>'(B) FO'!BV35</f>
        <v>N</v>
      </c>
      <c r="AR35" s="139">
        <f>'(B) FO'!BW35</f>
        <v>70.070654320445868</v>
      </c>
      <c r="AS35" s="139">
        <f>'(B) FO'!BX35</f>
        <v>-1.4871817042064761</v>
      </c>
      <c r="AT35" s="139">
        <f>'(B) FO'!BY35</f>
        <v>-28.400297158422582</v>
      </c>
      <c r="AU35" s="139">
        <f>'(B) FO'!BZ35</f>
        <v>-1.7965163996717024</v>
      </c>
      <c r="AV35" s="137" t="str">
        <f t="shared" si="13"/>
        <v>Y</v>
      </c>
      <c r="AW35" s="137" t="str">
        <f t="shared" si="14"/>
        <v>Y</v>
      </c>
      <c r="AX35" s="137" t="str">
        <f t="shared" si="15"/>
        <v>N</v>
      </c>
      <c r="AZ35" s="137">
        <f>'(B) FO'!C35</f>
        <v>337.35</v>
      </c>
      <c r="BA35" s="137">
        <f>'(B) FO'!X35</f>
        <v>358.9</v>
      </c>
      <c r="BB35" s="137">
        <f>'(B) FO'!AC35</f>
        <v>332.35</v>
      </c>
    </row>
    <row r="36" spans="1:54" x14ac:dyDescent="0.3">
      <c r="A36" s="137" t="str">
        <f>'FOD (ALL)'!B36</f>
        <v>AXISBANK</v>
      </c>
      <c r="B36" s="146">
        <f>'FOD (ALL)'!C36</f>
        <v>44007</v>
      </c>
      <c r="C36" s="137" t="str">
        <f>'(B) FO'!H36</f>
        <v>N</v>
      </c>
      <c r="D36" s="137" t="str">
        <f>'(B) FO'!I36</f>
        <v>N</v>
      </c>
      <c r="E36" s="137" t="str">
        <f>'(B) FO'!J36</f>
        <v>Y</v>
      </c>
      <c r="F36" s="137" t="str">
        <f>'(B) FO'!K36</f>
        <v>N</v>
      </c>
      <c r="G36" s="139">
        <f>'(B) FO'!L36</f>
        <v>-5.2432356652179983</v>
      </c>
      <c r="H36" s="139">
        <f>'(B) FO'!M36</f>
        <v>-1.830443159922938</v>
      </c>
      <c r="I36" s="139">
        <f>'(B) FO'!N36</f>
        <v>2.3092086736130635</v>
      </c>
      <c r="J36" s="139">
        <f>'(B) FO'!O36</f>
        <v>-1.3611111111111047</v>
      </c>
      <c r="K36" s="137" t="str">
        <f t="shared" si="4"/>
        <v>N</v>
      </c>
      <c r="L36" s="137" t="str">
        <f t="shared" si="5"/>
        <v>N</v>
      </c>
      <c r="M36" s="137" t="str">
        <f t="shared" si="6"/>
        <v>Y</v>
      </c>
      <c r="N36" s="137">
        <f>'(B) FO'!AH36-'(B) FO'!AI36</f>
        <v>6578400</v>
      </c>
      <c r="O36" s="137">
        <f>'(B) FO'!AI36-'(B) FO'!AJ36</f>
        <v>3292800</v>
      </c>
      <c r="P36" s="137">
        <f>'(B) FO'!AJ36-'(B) FO'!AK36</f>
        <v>1962000</v>
      </c>
      <c r="Q36" s="137">
        <f>'(B) FO'!AK36-'(B) FO'!AL36</f>
        <v>624000</v>
      </c>
      <c r="R36" s="137" t="str">
        <f>'(B) FO'!AM36</f>
        <v>Y</v>
      </c>
      <c r="S36" s="137" t="str">
        <f>'(B) FO'!AN36</f>
        <v>Y</v>
      </c>
      <c r="T36" s="137" t="str">
        <f>'(B) FO'!AO36</f>
        <v>Y</v>
      </c>
      <c r="U36" s="137" t="str">
        <f>'(B) FO'!AP36</f>
        <v>Y</v>
      </c>
      <c r="V36" s="139">
        <f>'(B) FO'!AQ36</f>
        <v>76.810985007706321</v>
      </c>
      <c r="W36" s="139">
        <f>'(B) FO'!AR36</f>
        <v>62.463009333029817</v>
      </c>
      <c r="X36" s="139">
        <f>'(B) FO'!AS36</f>
        <v>59.282088469905723</v>
      </c>
      <c r="Y36" s="139">
        <f>'(B) FO'!AT36</f>
        <v>23.235031277926723</v>
      </c>
      <c r="Z36" s="137" t="str">
        <f t="shared" si="7"/>
        <v>Y</v>
      </c>
      <c r="AA36" s="137" t="str">
        <f t="shared" si="8"/>
        <v>Y</v>
      </c>
      <c r="AB36" s="137" t="str">
        <f t="shared" si="9"/>
        <v>Y</v>
      </c>
      <c r="AC36" s="137" t="str">
        <f>'(B) FO'!BC36</f>
        <v>Y</v>
      </c>
      <c r="AD36" s="137" t="str">
        <f>'(B) FO'!BD36</f>
        <v>Y</v>
      </c>
      <c r="AE36" s="137" t="str">
        <f>'(B) FO'!BE36</f>
        <v>Y</v>
      </c>
      <c r="AF36" s="137" t="str">
        <f>'(B) FO'!BF36</f>
        <v>N</v>
      </c>
      <c r="AG36" s="139">
        <f>'(B) FO'!BG36</f>
        <v>103.65803154660075</v>
      </c>
      <c r="AH36" s="139">
        <f>'(B) FO'!BH36</f>
        <v>35.982787818967864</v>
      </c>
      <c r="AI36" s="139">
        <f>'(B) FO'!BI36</f>
        <v>75.793348022542474</v>
      </c>
      <c r="AJ36" s="139">
        <f>'(B) FO'!BJ36</f>
        <v>-20.602955330351573</v>
      </c>
      <c r="AK36" s="137" t="str">
        <f t="shared" si="10"/>
        <v>Y</v>
      </c>
      <c r="AL36" s="137" t="str">
        <f t="shared" si="11"/>
        <v>N</v>
      </c>
      <c r="AM36" s="137" t="str">
        <f t="shared" si="12"/>
        <v>Y</v>
      </c>
      <c r="AN36" s="137" t="str">
        <f>'(B) FO'!BS36</f>
        <v>Y</v>
      </c>
      <c r="AO36" s="137" t="str">
        <f>'(B) FO'!BT36</f>
        <v>Y</v>
      </c>
      <c r="AP36" s="137" t="str">
        <f>'(B) FO'!BU36</f>
        <v>Y</v>
      </c>
      <c r="AQ36" s="137" t="str">
        <f>'(B) FO'!BV36</f>
        <v>N</v>
      </c>
      <c r="AR36" s="139">
        <f>'(B) FO'!BW36</f>
        <v>116.68479443115073</v>
      </c>
      <c r="AS36" s="139">
        <f>'(B) FO'!BX36</f>
        <v>33.906204485872415</v>
      </c>
      <c r="AT36" s="139">
        <f>'(B) FO'!BY36</f>
        <v>77.691511387163558</v>
      </c>
      <c r="AU36" s="139">
        <f>'(B) FO'!BZ36</f>
        <v>-20.395550061804695</v>
      </c>
      <c r="AV36" s="137" t="str">
        <f t="shared" si="13"/>
        <v>Y</v>
      </c>
      <c r="AW36" s="137" t="str">
        <f t="shared" si="14"/>
        <v>N</v>
      </c>
      <c r="AX36" s="137" t="str">
        <f t="shared" si="15"/>
        <v>Y</v>
      </c>
      <c r="AZ36" s="137">
        <f>'(B) FO'!C36</f>
        <v>337.95</v>
      </c>
      <c r="BA36" s="137">
        <f>'(B) FO'!X36</f>
        <v>360</v>
      </c>
      <c r="BB36" s="137">
        <f>'(B) FO'!AC36</f>
        <v>333.35</v>
      </c>
    </row>
    <row r="37" spans="1:54" x14ac:dyDescent="0.3">
      <c r="A37" s="137" t="str">
        <f>'FOD (ALL)'!B37</f>
        <v>AXISBANK</v>
      </c>
      <c r="B37" s="146">
        <f>'FOD (ALL)'!C37</f>
        <v>44042</v>
      </c>
      <c r="C37" s="137" t="str">
        <f>'(B) FO'!H37</f>
        <v>N</v>
      </c>
      <c r="D37" s="137" t="str">
        <f>'(B) FO'!I37</f>
        <v>N</v>
      </c>
      <c r="E37" s="137" t="str">
        <f>'(B) FO'!J37</f>
        <v>Y</v>
      </c>
      <c r="F37" s="137" t="str">
        <f>'(B) FO'!K37</f>
        <v>N</v>
      </c>
      <c r="G37" s="139">
        <f>'(B) FO'!L37</f>
        <v>-4.9139017219655479</v>
      </c>
      <c r="H37" s="139">
        <f>'(B) FO'!M37</f>
        <v>-2.3646801530891293</v>
      </c>
      <c r="I37" s="139">
        <f>'(B) FO'!N37</f>
        <v>2.5799214806505857</v>
      </c>
      <c r="J37" s="139">
        <f>'(B) FO'!O37</f>
        <v>-1.2871972318339038</v>
      </c>
      <c r="K37" s="137" t="str">
        <f t="shared" si="4"/>
        <v>N</v>
      </c>
      <c r="L37" s="137" t="str">
        <f t="shared" si="5"/>
        <v>N</v>
      </c>
      <c r="M37" s="137" t="str">
        <f t="shared" si="6"/>
        <v>Y</v>
      </c>
      <c r="N37" s="137">
        <f>'(B) FO'!AH37-'(B) FO'!AI37</f>
        <v>39600</v>
      </c>
      <c r="O37" s="137">
        <f>'(B) FO'!AI37-'(B) FO'!AJ37</f>
        <v>7200</v>
      </c>
      <c r="P37" s="137">
        <f>'(B) FO'!AJ37-'(B) FO'!AK37</f>
        <v>3600</v>
      </c>
      <c r="Q37" s="137">
        <f>'(B) FO'!AK37-'(B) FO'!AL37</f>
        <v>-2400</v>
      </c>
      <c r="R37" s="137" t="str">
        <f>'(B) FO'!AM37</f>
        <v>Y</v>
      </c>
      <c r="S37" s="137" t="str">
        <f>'(B) FO'!AN37</f>
        <v>Y</v>
      </c>
      <c r="T37" s="137" t="str">
        <f>'(B) FO'!AO37</f>
        <v>Y</v>
      </c>
      <c r="U37" s="137" t="str">
        <f>'(B) FO'!AP37</f>
        <v>N</v>
      </c>
      <c r="V37" s="139">
        <f>'(B) FO'!AQ37</f>
        <v>78.571428571428569</v>
      </c>
      <c r="W37" s="139">
        <f>'(B) FO'!AR37</f>
        <v>16.666666666666664</v>
      </c>
      <c r="X37" s="139">
        <f>'(B) FO'!AS37</f>
        <v>9.0909090909090917</v>
      </c>
      <c r="Y37" s="139">
        <f>'(B) FO'!AT37</f>
        <v>-5.7142857142857144</v>
      </c>
      <c r="Z37" s="137" t="str">
        <f t="shared" si="7"/>
        <v>Y</v>
      </c>
      <c r="AA37" s="137" t="str">
        <f t="shared" si="8"/>
        <v>Y</v>
      </c>
      <c r="AB37" s="137" t="str">
        <f t="shared" si="9"/>
        <v>Y</v>
      </c>
      <c r="AC37" s="137" t="str">
        <f>'(B) FO'!BC37</f>
        <v>Y</v>
      </c>
      <c r="AD37" s="137" t="str">
        <f>'(B) FO'!BD37</f>
        <v>Y</v>
      </c>
      <c r="AE37" s="137" t="str">
        <f>'(B) FO'!BE37</f>
        <v>N</v>
      </c>
      <c r="AF37" s="137" t="str">
        <f>'(B) FO'!BF37</f>
        <v>N</v>
      </c>
      <c r="AG37" s="139">
        <f>'(B) FO'!BG37</f>
        <v>226.70842824601368</v>
      </c>
      <c r="AH37" s="139">
        <f>'(B) FO'!BH37</f>
        <v>126.81477654352879</v>
      </c>
      <c r="AI37" s="139">
        <f>'(B) FO'!BI37</f>
        <v>-77.66172312308845</v>
      </c>
      <c r="AJ37" s="139">
        <f>'(B) FO'!BJ37</f>
        <v>-3.561689576492852</v>
      </c>
      <c r="AK37" s="137" t="str">
        <f t="shared" si="10"/>
        <v>Y</v>
      </c>
      <c r="AL37" s="137" t="str">
        <f t="shared" si="11"/>
        <v>Y</v>
      </c>
      <c r="AM37" s="137" t="str">
        <f t="shared" si="12"/>
        <v>N</v>
      </c>
      <c r="AN37" s="137" t="str">
        <f>'(B) FO'!BS37</f>
        <v>Y</v>
      </c>
      <c r="AO37" s="137" t="str">
        <f>'(B) FO'!BT37</f>
        <v>Y</v>
      </c>
      <c r="AP37" s="137" t="str">
        <f>'(B) FO'!BU37</f>
        <v>N</v>
      </c>
      <c r="AQ37" s="137" t="str">
        <f>'(B) FO'!BV37</f>
        <v>N</v>
      </c>
      <c r="AR37" s="139">
        <f>'(B) FO'!BW37</f>
        <v>250</v>
      </c>
      <c r="AS37" s="139">
        <f>'(B) FO'!BX37</f>
        <v>122.22222222222223</v>
      </c>
      <c r="AT37" s="139">
        <f>'(B) FO'!BY37</f>
        <v>-77.5</v>
      </c>
      <c r="AU37" s="139">
        <f>'(B) FO'!BZ37</f>
        <v>-2.4390243902439024</v>
      </c>
      <c r="AV37" s="137" t="str">
        <f t="shared" si="13"/>
        <v>Y</v>
      </c>
      <c r="AW37" s="137" t="str">
        <f t="shared" si="14"/>
        <v>Y</v>
      </c>
      <c r="AX37" s="137" t="str">
        <f t="shared" si="15"/>
        <v>N</v>
      </c>
      <c r="AZ37" s="137">
        <f>'(B) FO'!C37</f>
        <v>339.6</v>
      </c>
      <c r="BA37" s="137">
        <f>'(B) FO'!X37</f>
        <v>357.75</v>
      </c>
      <c r="BB37" s="137">
        <f>'(B) FO'!AC37</f>
        <v>335.8</v>
      </c>
    </row>
    <row r="38" spans="1:54" x14ac:dyDescent="0.3">
      <c r="A38" s="137" t="str">
        <f>'FOD (ALL)'!B38</f>
        <v>BAJAJ-AUTO</v>
      </c>
      <c r="B38" s="146">
        <f>'FOD (ALL)'!C38</f>
        <v>43979</v>
      </c>
      <c r="C38" s="137" t="str">
        <f>'(B) FO'!H38</f>
        <v>N</v>
      </c>
      <c r="D38" s="137" t="str">
        <f>'(B) FO'!I38</f>
        <v>Y</v>
      </c>
      <c r="E38" s="137" t="str">
        <f>'(B) FO'!J38</f>
        <v>Y</v>
      </c>
      <c r="F38" s="137" t="str">
        <f>'(B) FO'!K38</f>
        <v>Y</v>
      </c>
      <c r="G38" s="139">
        <f>'(B) FO'!L38</f>
        <v>-3.0355890104472869</v>
      </c>
      <c r="H38" s="139">
        <f>'(B) FO'!M38</f>
        <v>3.3893985728848222</v>
      </c>
      <c r="I38" s="139">
        <f>'(B) FO'!N38</f>
        <v>1.5750383305788305</v>
      </c>
      <c r="J38" s="139">
        <f>'(B) FO'!O38</f>
        <v>1.1765416926889327</v>
      </c>
      <c r="K38" s="137" t="str">
        <f t="shared" si="4"/>
        <v>N</v>
      </c>
      <c r="L38" s="137" t="str">
        <f t="shared" si="5"/>
        <v>Y</v>
      </c>
      <c r="M38" s="137" t="str">
        <f t="shared" si="6"/>
        <v>Y</v>
      </c>
      <c r="N38" s="137">
        <f>'(B) FO'!AH38-'(B) FO'!AI38</f>
        <v>-123500</v>
      </c>
      <c r="O38" s="137">
        <f>'(B) FO'!AI38-'(B) FO'!AJ38</f>
        <v>25500</v>
      </c>
      <c r="P38" s="137">
        <f>'(B) FO'!AJ38-'(B) FO'!AK38</f>
        <v>12250</v>
      </c>
      <c r="Q38" s="137">
        <f>'(B) FO'!AK38-'(B) FO'!AL38</f>
        <v>7250</v>
      </c>
      <c r="R38" s="137" t="str">
        <f>'(B) FO'!AM38</f>
        <v>N</v>
      </c>
      <c r="S38" s="137" t="str">
        <f>'(B) FO'!AN38</f>
        <v>Y</v>
      </c>
      <c r="T38" s="137" t="str">
        <f>'(B) FO'!AO38</f>
        <v>Y</v>
      </c>
      <c r="U38" s="137" t="str">
        <f>'(B) FO'!AP38</f>
        <v>Y</v>
      </c>
      <c r="V38" s="139">
        <f>'(B) FO'!AQ38</f>
        <v>-8.263633322181331</v>
      </c>
      <c r="W38" s="139">
        <f>'(B) FO'!AR38</f>
        <v>1.7358747447243021</v>
      </c>
      <c r="X38" s="139">
        <f>'(B) FO'!AS38</f>
        <v>0.8409129912476403</v>
      </c>
      <c r="Y38" s="139">
        <f>'(B) FO'!AT38</f>
        <v>0.50017247326664371</v>
      </c>
      <c r="Z38" s="137" t="str">
        <f t="shared" si="7"/>
        <v>N</v>
      </c>
      <c r="AA38" s="137" t="str">
        <f t="shared" si="8"/>
        <v>Y</v>
      </c>
      <c r="AB38" s="137" t="str">
        <f t="shared" si="9"/>
        <v>Y</v>
      </c>
      <c r="AC38" s="137" t="str">
        <f>'(B) FO'!BC38</f>
        <v>N</v>
      </c>
      <c r="AD38" s="137" t="str">
        <f>'(B) FO'!BD38</f>
        <v>Y</v>
      </c>
      <c r="AE38" s="137" t="str">
        <f>'(B) FO'!BE38</f>
        <v>Y</v>
      </c>
      <c r="AF38" s="137" t="str">
        <f>'(B) FO'!BF38</f>
        <v>N</v>
      </c>
      <c r="AG38" s="139">
        <f>'(B) FO'!BG38</f>
        <v>-53.969637127742217</v>
      </c>
      <c r="AH38" s="139">
        <f>'(B) FO'!BH38</f>
        <v>197.95456506022899</v>
      </c>
      <c r="AI38" s="139">
        <f>'(B) FO'!BI38</f>
        <v>73.281134044756996</v>
      </c>
      <c r="AJ38" s="139">
        <f>'(B) FO'!BJ38</f>
        <v>-55.245853597890026</v>
      </c>
      <c r="AK38" s="137" t="str">
        <f t="shared" si="10"/>
        <v>N</v>
      </c>
      <c r="AL38" s="137" t="str">
        <f t="shared" si="11"/>
        <v>Y</v>
      </c>
      <c r="AM38" s="137" t="str">
        <f t="shared" si="12"/>
        <v>Y</v>
      </c>
      <c r="AN38" s="137" t="str">
        <f>'(B) FO'!BS38</f>
        <v>N</v>
      </c>
      <c r="AO38" s="137" t="str">
        <f>'(B) FO'!BT38</f>
        <v>Y</v>
      </c>
      <c r="AP38" s="137" t="str">
        <f>'(B) FO'!BU38</f>
        <v>Y</v>
      </c>
      <c r="AQ38" s="137" t="str">
        <f>'(B) FO'!BV38</f>
        <v>N</v>
      </c>
      <c r="AR38" s="139">
        <f>'(B) FO'!BW38</f>
        <v>-52.573717402420314</v>
      </c>
      <c r="AS38" s="139">
        <f>'(B) FO'!BX38</f>
        <v>183.15637065637065</v>
      </c>
      <c r="AT38" s="139">
        <f>'(B) FO'!BY38</f>
        <v>72.307692307692307</v>
      </c>
      <c r="AU38" s="139">
        <f>'(B) FO'!BZ38</f>
        <v>-54.648312276070158</v>
      </c>
      <c r="AV38" s="137" t="str">
        <f t="shared" si="13"/>
        <v>N</v>
      </c>
      <c r="AW38" s="137" t="str">
        <f t="shared" si="14"/>
        <v>Y</v>
      </c>
      <c r="AX38" s="137" t="str">
        <f t="shared" si="15"/>
        <v>Y</v>
      </c>
      <c r="AZ38" s="137">
        <f>'(B) FO'!C38</f>
        <v>2557</v>
      </c>
      <c r="BA38" s="137">
        <f>'(B) FO'!X38</f>
        <v>2634.95</v>
      </c>
      <c r="BB38" s="137">
        <f>'(B) FO'!AC38</f>
        <v>2545.0500000000002</v>
      </c>
    </row>
    <row r="39" spans="1:54" x14ac:dyDescent="0.3">
      <c r="A39" s="137" t="str">
        <f>'FOD (ALL)'!B39</f>
        <v>BAJAJ-AUTO</v>
      </c>
      <c r="B39" s="146">
        <f>'FOD (ALL)'!C39</f>
        <v>44007</v>
      </c>
      <c r="C39" s="137" t="str">
        <f>'(B) FO'!H39</f>
        <v>N</v>
      </c>
      <c r="D39" s="137" t="str">
        <f>'(B) FO'!I39</f>
        <v>Y</v>
      </c>
      <c r="E39" s="137" t="str">
        <f>'(B) FO'!J39</f>
        <v>Y</v>
      </c>
      <c r="F39" s="137" t="str">
        <f>'(B) FO'!K39</f>
        <v>Y</v>
      </c>
      <c r="G39" s="139">
        <f>'(B) FO'!L39</f>
        <v>-3.1706394248959588</v>
      </c>
      <c r="H39" s="139">
        <f>'(B) FO'!M39</f>
        <v>3.3612952425646667</v>
      </c>
      <c r="I39" s="139">
        <f>'(B) FO'!N39</f>
        <v>1.5831082154775293</v>
      </c>
      <c r="J39" s="139">
        <f>'(B) FO'!O39</f>
        <v>1.210244863495634</v>
      </c>
      <c r="K39" s="137" t="str">
        <f t="shared" si="4"/>
        <v>N</v>
      </c>
      <c r="L39" s="137" t="str">
        <f t="shared" si="5"/>
        <v>Y</v>
      </c>
      <c r="M39" s="137" t="str">
        <f t="shared" si="6"/>
        <v>Y</v>
      </c>
      <c r="N39" s="137">
        <f>'(B) FO'!AH39-'(B) FO'!AI39</f>
        <v>302000</v>
      </c>
      <c r="O39" s="137">
        <f>'(B) FO'!AI39-'(B) FO'!AJ39</f>
        <v>110250</v>
      </c>
      <c r="P39" s="137">
        <f>'(B) FO'!AJ39-'(B) FO'!AK39</f>
        <v>44000</v>
      </c>
      <c r="Q39" s="137">
        <f>'(B) FO'!AK39-'(B) FO'!AL39</f>
        <v>22250</v>
      </c>
      <c r="R39" s="137" t="str">
        <f>'(B) FO'!AM39</f>
        <v>Y</v>
      </c>
      <c r="S39" s="137" t="str">
        <f>'(B) FO'!AN39</f>
        <v>Y</v>
      </c>
      <c r="T39" s="137" t="str">
        <f>'(B) FO'!AO39</f>
        <v>Y</v>
      </c>
      <c r="U39" s="137" t="str">
        <f>'(B) FO'!AP39</f>
        <v>Y</v>
      </c>
      <c r="V39" s="139">
        <f>'(B) FO'!AQ39</f>
        <v>126.22779519331245</v>
      </c>
      <c r="W39" s="139">
        <f>'(B) FO'!AR39</f>
        <v>85.465116279069761</v>
      </c>
      <c r="X39" s="139">
        <f>'(B) FO'!AS39</f>
        <v>51.764705882352949</v>
      </c>
      <c r="Y39" s="139">
        <f>'(B) FO'!AT39</f>
        <v>35.458167330677291</v>
      </c>
      <c r="Z39" s="137" t="str">
        <f t="shared" si="7"/>
        <v>Y</v>
      </c>
      <c r="AA39" s="137" t="str">
        <f t="shared" si="8"/>
        <v>Y</v>
      </c>
      <c r="AB39" s="137" t="str">
        <f t="shared" si="9"/>
        <v>Y</v>
      </c>
      <c r="AC39" s="137" t="str">
        <f>'(B) FO'!BC39</f>
        <v>Y</v>
      </c>
      <c r="AD39" s="137" t="str">
        <f>'(B) FO'!BD39</f>
        <v>Y</v>
      </c>
      <c r="AE39" s="137" t="str">
        <f>'(B) FO'!BE39</f>
        <v>Y</v>
      </c>
      <c r="AF39" s="137" t="str">
        <f>'(B) FO'!BF39</f>
        <v>N</v>
      </c>
      <c r="AG39" s="139">
        <f>'(B) FO'!BG39</f>
        <v>76.664597971977983</v>
      </c>
      <c r="AH39" s="139">
        <f>'(B) FO'!BH39</f>
        <v>255.96660051671844</v>
      </c>
      <c r="AI39" s="139">
        <f>'(B) FO'!BI39</f>
        <v>75.340577093523265</v>
      </c>
      <c r="AJ39" s="139">
        <f>'(B) FO'!BJ39</f>
        <v>-21.841646141215101</v>
      </c>
      <c r="AK39" s="137" t="str">
        <f t="shared" si="10"/>
        <v>N</v>
      </c>
      <c r="AL39" s="137" t="str">
        <f t="shared" si="11"/>
        <v>Y</v>
      </c>
      <c r="AM39" s="137" t="str">
        <f t="shared" si="12"/>
        <v>Y</v>
      </c>
      <c r="AN39" s="137" t="str">
        <f>'(B) FO'!BS39</f>
        <v>Y</v>
      </c>
      <c r="AO39" s="137" t="str">
        <f>'(B) FO'!BT39</f>
        <v>Y</v>
      </c>
      <c r="AP39" s="137" t="str">
        <f>'(B) FO'!BU39</f>
        <v>Y</v>
      </c>
      <c r="AQ39" s="137" t="str">
        <f>'(B) FO'!BV39</f>
        <v>N</v>
      </c>
      <c r="AR39" s="139">
        <f>'(B) FO'!BW39</f>
        <v>83.239831697054697</v>
      </c>
      <c r="AS39" s="139">
        <f>'(B) FO'!BX39</f>
        <v>237.91469194312796</v>
      </c>
      <c r="AT39" s="139">
        <f>'(B) FO'!BY39</f>
        <v>74.380165289256198</v>
      </c>
      <c r="AU39" s="139">
        <f>'(B) FO'!BZ39</f>
        <v>-21.68284789644013</v>
      </c>
      <c r="AV39" s="137" t="str">
        <f t="shared" si="13"/>
        <v>N</v>
      </c>
      <c r="AW39" s="137" t="str">
        <f t="shared" si="14"/>
        <v>Y</v>
      </c>
      <c r="AX39" s="137" t="str">
        <f t="shared" si="15"/>
        <v>Y</v>
      </c>
      <c r="AZ39" s="137">
        <f>'(B) FO'!C39</f>
        <v>2559.1999999999998</v>
      </c>
      <c r="BA39" s="137">
        <f>'(B) FO'!X39</f>
        <v>2638.2</v>
      </c>
      <c r="BB39" s="137">
        <f>'(B) FO'!AC39</f>
        <v>2548.4</v>
      </c>
    </row>
    <row r="40" spans="1:54" x14ac:dyDescent="0.3">
      <c r="A40" s="137" t="str">
        <f>'FOD (ALL)'!B40</f>
        <v>BAJAJ-AUTO</v>
      </c>
      <c r="B40" s="146">
        <f>'FOD (ALL)'!C40</f>
        <v>44042</v>
      </c>
      <c r="C40" s="137" t="str">
        <f>'(B) FO'!H40</f>
        <v>N</v>
      </c>
      <c r="D40" s="137" t="str">
        <f>'(B) FO'!I40</f>
        <v>Y</v>
      </c>
      <c r="E40" s="137" t="str">
        <f>'(B) FO'!J40</f>
        <v>Y</v>
      </c>
      <c r="F40" s="137" t="str">
        <f>'(B) FO'!K40</f>
        <v>Y</v>
      </c>
      <c r="G40" s="139">
        <f>'(B) FO'!L40</f>
        <v>-2.6821154500434834</v>
      </c>
      <c r="H40" s="139">
        <f>'(B) FO'!M40</f>
        <v>2.4912824486633158</v>
      </c>
      <c r="I40" s="139">
        <f>'(B) FO'!N40</f>
        <v>1.9191280998262481</v>
      </c>
      <c r="J40" s="139">
        <f>'(B) FO'!O40</f>
        <v>1.2676450593833837</v>
      </c>
      <c r="K40" s="137" t="str">
        <f t="shared" si="4"/>
        <v>N</v>
      </c>
      <c r="L40" s="137" t="str">
        <f t="shared" si="5"/>
        <v>Y</v>
      </c>
      <c r="M40" s="137" t="str">
        <f t="shared" si="6"/>
        <v>Y</v>
      </c>
      <c r="N40" s="137">
        <f>'(B) FO'!AH40-'(B) FO'!AI40</f>
        <v>250</v>
      </c>
      <c r="O40" s="137">
        <f>'(B) FO'!AI40-'(B) FO'!AJ40</f>
        <v>4250</v>
      </c>
      <c r="P40" s="137">
        <f>'(B) FO'!AJ40-'(B) FO'!AK40</f>
        <v>0</v>
      </c>
      <c r="Q40" s="137">
        <f>'(B) FO'!AK40-'(B) FO'!AL40</f>
        <v>0</v>
      </c>
      <c r="R40" s="137" t="str">
        <f>'(B) FO'!AM40</f>
        <v>Y</v>
      </c>
      <c r="S40" s="137" t="str">
        <f>'(B) FO'!AN40</f>
        <v>Y</v>
      </c>
      <c r="T40" s="137" t="str">
        <f>'(B) FO'!AO40</f>
        <v>Y</v>
      </c>
      <c r="U40" s="137" t="str">
        <f>'(B) FO'!AP40</f>
        <v>Y</v>
      </c>
      <c r="V40" s="139">
        <f>'(B) FO'!AQ40</f>
        <v>2.2222222222222223</v>
      </c>
      <c r="W40" s="139">
        <f>'(B) FO'!AR40</f>
        <v>60.714285714285708</v>
      </c>
      <c r="X40" s="139">
        <f>'(B) FO'!AS40</f>
        <v>0</v>
      </c>
      <c r="Y40" s="139">
        <f>'(B) FO'!AT40</f>
        <v>0</v>
      </c>
      <c r="Z40" s="137" t="str">
        <f t="shared" si="7"/>
        <v>N</v>
      </c>
      <c r="AA40" s="137" t="str">
        <f t="shared" si="8"/>
        <v>Y</v>
      </c>
      <c r="AB40" s="137" t="str">
        <f t="shared" si="9"/>
        <v>Y</v>
      </c>
      <c r="AC40" s="137" t="str">
        <f>'(B) FO'!BC40</f>
        <v>N</v>
      </c>
      <c r="AD40" s="137" t="str">
        <f>'(B) FO'!BD40</f>
        <v>Y</v>
      </c>
      <c r="AE40" s="137" t="str">
        <f>'(B) FO'!BE40</f>
        <v>Y</v>
      </c>
      <c r="AF40" s="137" t="str">
        <f>'(B) FO'!BF40</f>
        <v>N</v>
      </c>
      <c r="AG40" s="139">
        <f>'(B) FO'!BG40</f>
        <v>-84.200590541652545</v>
      </c>
      <c r="AH40" s="139">
        <f>'(B) FO'!BH40</f>
        <v>718.17821782178214</v>
      </c>
      <c r="AI40" s="139" t="e">
        <f>'(B) FO'!BI40</f>
        <v>#DIV/0!</v>
      </c>
      <c r="AJ40" s="139">
        <f>'(B) FO'!BJ40</f>
        <v>-100</v>
      </c>
      <c r="AK40" s="137" t="str">
        <f t="shared" si="10"/>
        <v>N</v>
      </c>
      <c r="AL40" s="137" t="e">
        <f t="shared" si="11"/>
        <v>#DIV/0!</v>
      </c>
      <c r="AM40" s="137" t="e">
        <f t="shared" si="12"/>
        <v>#DIV/0!</v>
      </c>
      <c r="AN40" s="137" t="str">
        <f>'(B) FO'!BS40</f>
        <v>N</v>
      </c>
      <c r="AO40" s="137" t="str">
        <f>'(B) FO'!BT40</f>
        <v>Y</v>
      </c>
      <c r="AP40" s="137" t="str">
        <f>'(B) FO'!BU40</f>
        <v>Y</v>
      </c>
      <c r="AQ40" s="137" t="str">
        <f>'(B) FO'!BV40</f>
        <v>N</v>
      </c>
      <c r="AR40" s="139">
        <f>'(B) FO'!BW40</f>
        <v>-83.870967741935488</v>
      </c>
      <c r="AS40" s="139">
        <f>'(B) FO'!BX40</f>
        <v>675</v>
      </c>
      <c r="AT40" s="139" t="e">
        <f>'(B) FO'!BY40</f>
        <v>#DIV/0!</v>
      </c>
      <c r="AU40" s="139">
        <f>'(B) FO'!BZ40</f>
        <v>-100</v>
      </c>
      <c r="AV40" s="137" t="str">
        <f t="shared" si="13"/>
        <v>N</v>
      </c>
      <c r="AW40" s="137" t="e">
        <f t="shared" si="14"/>
        <v>#DIV/0!</v>
      </c>
      <c r="AX40" s="137" t="e">
        <f t="shared" si="15"/>
        <v>#DIV/0!</v>
      </c>
      <c r="AZ40" s="137">
        <f>'(B) FO'!C40</f>
        <v>2574.35</v>
      </c>
      <c r="BA40" s="137">
        <f>'(B) FO'!X40</f>
        <v>2640.2</v>
      </c>
      <c r="BB40" s="137">
        <f>'(B) FO'!AC40</f>
        <v>2590</v>
      </c>
    </row>
    <row r="41" spans="1:54" x14ac:dyDescent="0.3">
      <c r="A41" s="137" t="str">
        <f>'FOD (ALL)'!B41</f>
        <v>BAJAJFINSV</v>
      </c>
      <c r="B41" s="146">
        <f>'FOD (ALL)'!C41</f>
        <v>43979</v>
      </c>
      <c r="C41" s="137" t="str">
        <f>'(B) FO'!H41</f>
        <v>N</v>
      </c>
      <c r="D41" s="137" t="str">
        <f>'(B) FO'!I41</f>
        <v>N</v>
      </c>
      <c r="E41" s="137" t="str">
        <f>'(B) FO'!J41</f>
        <v>Y</v>
      </c>
      <c r="F41" s="137" t="str">
        <f>'(B) FO'!K41</f>
        <v>Y</v>
      </c>
      <c r="G41" s="139">
        <f>'(B) FO'!L41</f>
        <v>-4.7647948092647479</v>
      </c>
      <c r="H41" s="139">
        <f>'(B) FO'!M41</f>
        <v>-3.4394945179060539</v>
      </c>
      <c r="I41" s="139">
        <f>'(B) FO'!N41</f>
        <v>3.5094685063252133</v>
      </c>
      <c r="J41" s="139">
        <f>'(B) FO'!O41</f>
        <v>1.8112199065756296</v>
      </c>
      <c r="K41" s="137" t="str">
        <f t="shared" si="4"/>
        <v>N</v>
      </c>
      <c r="L41" s="137" t="str">
        <f t="shared" si="5"/>
        <v>N</v>
      </c>
      <c r="M41" s="137" t="str">
        <f t="shared" si="6"/>
        <v>Y</v>
      </c>
      <c r="N41" s="137">
        <f>'(B) FO'!AH41-'(B) FO'!AI41</f>
        <v>-40625</v>
      </c>
      <c r="O41" s="137">
        <f>'(B) FO'!AI41-'(B) FO'!AJ41</f>
        <v>14750</v>
      </c>
      <c r="P41" s="137">
        <f>'(B) FO'!AJ41-'(B) FO'!AK41</f>
        <v>9000</v>
      </c>
      <c r="Q41" s="137">
        <f>'(B) FO'!AK41-'(B) FO'!AL41</f>
        <v>1000</v>
      </c>
      <c r="R41" s="137" t="str">
        <f>'(B) FO'!AM41</f>
        <v>N</v>
      </c>
      <c r="S41" s="137" t="str">
        <f>'(B) FO'!AN41</f>
        <v>Y</v>
      </c>
      <c r="T41" s="137" t="str">
        <f>'(B) FO'!AO41</f>
        <v>Y</v>
      </c>
      <c r="U41" s="137" t="str">
        <f>'(B) FO'!AP41</f>
        <v>Y</v>
      </c>
      <c r="V41" s="139">
        <f>'(B) FO'!AQ41</f>
        <v>-6.4026792750197004</v>
      </c>
      <c r="W41" s="139">
        <f>'(B) FO'!AR41</f>
        <v>2.3799919322307383</v>
      </c>
      <c r="X41" s="139">
        <f>'(B) FO'!AS41</f>
        <v>1.4735980352026197</v>
      </c>
      <c r="Y41" s="139">
        <f>'(B) FO'!AT41</f>
        <v>0.16400164001640016</v>
      </c>
      <c r="Z41" s="137" t="str">
        <f t="shared" si="7"/>
        <v>N</v>
      </c>
      <c r="AA41" s="137" t="str">
        <f t="shared" si="8"/>
        <v>Y</v>
      </c>
      <c r="AB41" s="137" t="str">
        <f t="shared" si="9"/>
        <v>Y</v>
      </c>
      <c r="AC41" s="137" t="str">
        <f>'(B) FO'!BC41</f>
        <v>Y</v>
      </c>
      <c r="AD41" s="137" t="str">
        <f>'(B) FO'!BD41</f>
        <v>Y</v>
      </c>
      <c r="AE41" s="137" t="str">
        <f>'(B) FO'!BE41</f>
        <v>Y</v>
      </c>
      <c r="AF41" s="137" t="str">
        <f>'(B) FO'!BF41</f>
        <v>N</v>
      </c>
      <c r="AG41" s="139">
        <f>'(B) FO'!BG41</f>
        <v>46.6554785684284</v>
      </c>
      <c r="AH41" s="139">
        <f>'(B) FO'!BH41</f>
        <v>135.56910716137261</v>
      </c>
      <c r="AI41" s="139">
        <f>'(B) FO'!BI41</f>
        <v>42.103802355198674</v>
      </c>
      <c r="AJ41" s="139">
        <f>'(B) FO'!BJ41</f>
        <v>-27.629088227854592</v>
      </c>
      <c r="AK41" s="137" t="str">
        <f t="shared" si="10"/>
        <v>N</v>
      </c>
      <c r="AL41" s="137" t="str">
        <f t="shared" si="11"/>
        <v>Y</v>
      </c>
      <c r="AM41" s="137" t="str">
        <f t="shared" si="12"/>
        <v>Y</v>
      </c>
      <c r="AN41" s="137" t="str">
        <f>'(B) FO'!BS41</f>
        <v>Y</v>
      </c>
      <c r="AO41" s="137" t="str">
        <f>'(B) FO'!BT41</f>
        <v>Y</v>
      </c>
      <c r="AP41" s="137" t="str">
        <f>'(B) FO'!BU41</f>
        <v>Y</v>
      </c>
      <c r="AQ41" s="137" t="str">
        <f>'(B) FO'!BV41</f>
        <v>N</v>
      </c>
      <c r="AR41" s="139">
        <f>'(B) FO'!BW41</f>
        <v>58.115856069592716</v>
      </c>
      <c r="AS41" s="139">
        <f>'(B) FO'!BX41</f>
        <v>135.14644351464435</v>
      </c>
      <c r="AT41" s="139">
        <f>'(B) FO'!BY41</f>
        <v>38.863783085861847</v>
      </c>
      <c r="AU41" s="139">
        <f>'(B) FO'!BZ41</f>
        <v>-27.768710655164377</v>
      </c>
      <c r="AV41" s="137" t="str">
        <f t="shared" si="13"/>
        <v>N</v>
      </c>
      <c r="AW41" s="137" t="str">
        <f t="shared" si="14"/>
        <v>Y</v>
      </c>
      <c r="AX41" s="137" t="str">
        <f t="shared" si="15"/>
        <v>Y</v>
      </c>
      <c r="AZ41" s="137">
        <f>'(B) FO'!C41</f>
        <v>4315.25</v>
      </c>
      <c r="BA41" s="137">
        <f>'(B) FO'!X41</f>
        <v>4574.95</v>
      </c>
      <c r="BB41" s="137">
        <f>'(B) FO'!AC41</f>
        <v>4078.05</v>
      </c>
    </row>
    <row r="42" spans="1:54" x14ac:dyDescent="0.3">
      <c r="A42" s="137" t="str">
        <f>'FOD (ALL)'!B42</f>
        <v>BAJAJFINSV</v>
      </c>
      <c r="B42" s="146">
        <f>'FOD (ALL)'!C42</f>
        <v>44007</v>
      </c>
      <c r="C42" s="137" t="str">
        <f>'(B) FO'!H42</f>
        <v>N</v>
      </c>
      <c r="D42" s="137" t="str">
        <f>'(B) FO'!I42</f>
        <v>N</v>
      </c>
      <c r="E42" s="137" t="str">
        <f>'(B) FO'!J42</f>
        <v>Y</v>
      </c>
      <c r="F42" s="137" t="str">
        <f>'(B) FO'!K42</f>
        <v>Y</v>
      </c>
      <c r="G42" s="139">
        <f>'(B) FO'!L42</f>
        <v>-4.9348394611344348</v>
      </c>
      <c r="H42" s="139">
        <f>'(B) FO'!M42</f>
        <v>-3.4265400328964781</v>
      </c>
      <c r="I42" s="139">
        <f>'(B) FO'!N42</f>
        <v>3.6802728573000327</v>
      </c>
      <c r="J42" s="139">
        <f>'(B) FO'!O42</f>
        <v>1.6928292513733876</v>
      </c>
      <c r="K42" s="137" t="str">
        <f t="shared" si="4"/>
        <v>N</v>
      </c>
      <c r="L42" s="137" t="str">
        <f t="shared" si="5"/>
        <v>N</v>
      </c>
      <c r="M42" s="137" t="str">
        <f t="shared" si="6"/>
        <v>Y</v>
      </c>
      <c r="N42" s="137">
        <f>'(B) FO'!AH42-'(B) FO'!AI42</f>
        <v>108750</v>
      </c>
      <c r="O42" s="137">
        <f>'(B) FO'!AI42-'(B) FO'!AJ42</f>
        <v>19375</v>
      </c>
      <c r="P42" s="137">
        <f>'(B) FO'!AJ42-'(B) FO'!AK42</f>
        <v>28750</v>
      </c>
      <c r="Q42" s="137">
        <f>'(B) FO'!AK42-'(B) FO'!AL42</f>
        <v>6250</v>
      </c>
      <c r="R42" s="137" t="str">
        <f>'(B) FO'!AM42</f>
        <v>Y</v>
      </c>
      <c r="S42" s="137" t="str">
        <f>'(B) FO'!AN42</f>
        <v>Y</v>
      </c>
      <c r="T42" s="137" t="str">
        <f>'(B) FO'!AO42</f>
        <v>Y</v>
      </c>
      <c r="U42" s="137" t="str">
        <f>'(B) FO'!AP42</f>
        <v>Y</v>
      </c>
      <c r="V42" s="139">
        <f>'(B) FO'!AQ42</f>
        <v>166.66666666666669</v>
      </c>
      <c r="W42" s="139">
        <f>'(B) FO'!AR42</f>
        <v>42.234332425068125</v>
      </c>
      <c r="X42" s="139">
        <f>'(B) FO'!AS42</f>
        <v>167.88321167883211</v>
      </c>
      <c r="Y42" s="139">
        <f>'(B) FO'!AT42</f>
        <v>57.47126436781609</v>
      </c>
      <c r="Z42" s="137" t="str">
        <f t="shared" si="7"/>
        <v>Y</v>
      </c>
      <c r="AA42" s="137" t="str">
        <f t="shared" si="8"/>
        <v>N</v>
      </c>
      <c r="AB42" s="137" t="str">
        <f t="shared" si="9"/>
        <v>Y</v>
      </c>
      <c r="AC42" s="137" t="str">
        <f>'(B) FO'!BC42</f>
        <v>Y</v>
      </c>
      <c r="AD42" s="137" t="str">
        <f>'(B) FO'!BD42</f>
        <v>Y</v>
      </c>
      <c r="AE42" s="137" t="str">
        <f>'(B) FO'!BE42</f>
        <v>Y</v>
      </c>
      <c r="AF42" s="137" t="str">
        <f>'(B) FO'!BF42</f>
        <v>Y</v>
      </c>
      <c r="AG42" s="139">
        <f>'(B) FO'!BG42</f>
        <v>208.64805160553414</v>
      </c>
      <c r="AH42" s="139">
        <f>'(B) FO'!BH42</f>
        <v>75.936573282629155</v>
      </c>
      <c r="AI42" s="139">
        <f>'(B) FO'!BI42</f>
        <v>196.59561258278146</v>
      </c>
      <c r="AJ42" s="139">
        <f>'(B) FO'!BJ42</f>
        <v>67.859376085597162</v>
      </c>
      <c r="AK42" s="137" t="str">
        <f t="shared" si="10"/>
        <v>Y</v>
      </c>
      <c r="AL42" s="137" t="str">
        <f t="shared" si="11"/>
        <v>N</v>
      </c>
      <c r="AM42" s="137" t="str">
        <f t="shared" si="12"/>
        <v>Y</v>
      </c>
      <c r="AN42" s="137" t="str">
        <f>'(B) FO'!BS42</f>
        <v>Y</v>
      </c>
      <c r="AO42" s="137" t="str">
        <f>'(B) FO'!BT42</f>
        <v>Y</v>
      </c>
      <c r="AP42" s="137" t="str">
        <f>'(B) FO'!BU42</f>
        <v>Y</v>
      </c>
      <c r="AQ42" s="137" t="str">
        <f>'(B) FO'!BV42</f>
        <v>Y</v>
      </c>
      <c r="AR42" s="139">
        <f>'(B) FO'!BW42</f>
        <v>231.34328358208953</v>
      </c>
      <c r="AS42" s="139">
        <f>'(B) FO'!BX42</f>
        <v>76.673427991886413</v>
      </c>
      <c r="AT42" s="139">
        <f>'(B) FO'!BY42</f>
        <v>190</v>
      </c>
      <c r="AU42" s="139">
        <f>'(B) FO'!BZ42</f>
        <v>66.666666666666657</v>
      </c>
      <c r="AV42" s="137" t="str">
        <f t="shared" si="13"/>
        <v>Y</v>
      </c>
      <c r="AW42" s="137" t="str">
        <f t="shared" si="14"/>
        <v>N</v>
      </c>
      <c r="AX42" s="137" t="str">
        <f t="shared" si="15"/>
        <v>Y</v>
      </c>
      <c r="AZ42" s="137">
        <f>'(B) FO'!C42</f>
        <v>4325.75</v>
      </c>
      <c r="BA42" s="137">
        <f>'(B) FO'!X42</f>
        <v>4585</v>
      </c>
      <c r="BB42" s="137">
        <f>'(B) FO'!AC42</f>
        <v>4095.3</v>
      </c>
    </row>
    <row r="43" spans="1:54" x14ac:dyDescent="0.3">
      <c r="A43" s="137" t="str">
        <f>'FOD (ALL)'!B43</f>
        <v>BAJAJFINSV</v>
      </c>
      <c r="B43" s="146">
        <f>'FOD (ALL)'!C43</f>
        <v>44042</v>
      </c>
      <c r="C43" s="137" t="str">
        <f>'(B) FO'!H43</f>
        <v>N</v>
      </c>
      <c r="D43" s="137" t="str">
        <f>'(B) FO'!I43</f>
        <v>N</v>
      </c>
      <c r="E43" s="137" t="str">
        <f>'(B) FO'!J43</f>
        <v>Y</v>
      </c>
      <c r="F43" s="137" t="str">
        <f>'(B) FO'!K43</f>
        <v>Y</v>
      </c>
      <c r="G43" s="139">
        <f>'(B) FO'!L43</f>
        <v>-5.0548058867199437</v>
      </c>
      <c r="H43" s="139">
        <f>'(B) FO'!M43</f>
        <v>-3.482576579804217</v>
      </c>
      <c r="I43" s="139">
        <f>'(B) FO'!N43</f>
        <v>3.6625595316118442</v>
      </c>
      <c r="J43" s="139">
        <f>'(B) FO'!O43</f>
        <v>1.5608879422238371</v>
      </c>
      <c r="K43" s="137" t="str">
        <f t="shared" si="4"/>
        <v>N</v>
      </c>
      <c r="L43" s="137" t="str">
        <f t="shared" si="5"/>
        <v>N</v>
      </c>
      <c r="M43" s="137" t="str">
        <f t="shared" si="6"/>
        <v>Y</v>
      </c>
      <c r="N43" s="137">
        <f>'(B) FO'!AH43-'(B) FO'!AI43</f>
        <v>375</v>
      </c>
      <c r="O43" s="137">
        <f>'(B) FO'!AI43-'(B) FO'!AJ43</f>
        <v>0</v>
      </c>
      <c r="P43" s="137">
        <f>'(B) FO'!AJ43-'(B) FO'!AK43</f>
        <v>0</v>
      </c>
      <c r="Q43" s="137">
        <f>'(B) FO'!AK43-'(B) FO'!AL43</f>
        <v>0</v>
      </c>
      <c r="R43" s="137" t="str">
        <f>'(B) FO'!AM43</f>
        <v>Y</v>
      </c>
      <c r="S43" s="137" t="str">
        <f>'(B) FO'!AN43</f>
        <v>Y</v>
      </c>
      <c r="T43" s="137" t="str">
        <f>'(B) FO'!AO43</f>
        <v>Y</v>
      </c>
      <c r="U43" s="137" t="str">
        <f>'(B) FO'!AP43</f>
        <v>Y</v>
      </c>
      <c r="V43" s="139">
        <f>'(B) FO'!AQ43</f>
        <v>300</v>
      </c>
      <c r="W43" s="139">
        <f>'(B) FO'!AR43</f>
        <v>0</v>
      </c>
      <c r="X43" s="139">
        <f>'(B) FO'!AS43</f>
        <v>0</v>
      </c>
      <c r="Y43" s="139">
        <f>'(B) FO'!AT43</f>
        <v>0</v>
      </c>
      <c r="Z43" s="137" t="str">
        <f t="shared" si="7"/>
        <v>Y</v>
      </c>
      <c r="AA43" s="137" t="str">
        <f t="shared" si="8"/>
        <v>Y</v>
      </c>
      <c r="AB43" s="137" t="str">
        <f t="shared" si="9"/>
        <v>Y</v>
      </c>
      <c r="AC43" s="137" t="str">
        <f>'(B) FO'!BC43</f>
        <v>Y</v>
      </c>
      <c r="AD43" s="137" t="str">
        <f>'(B) FO'!BD43</f>
        <v>Y</v>
      </c>
      <c r="AE43" s="137" t="str">
        <f>'(B) FO'!BE43</f>
        <v>Y</v>
      </c>
      <c r="AF43" s="137" t="str">
        <f>'(B) FO'!BF43</f>
        <v>Y</v>
      </c>
      <c r="AG43" s="139" t="e">
        <f>'(B) FO'!BG43</f>
        <v>#DIV/0!</v>
      </c>
      <c r="AH43" s="139" t="e">
        <f>'(B) FO'!BH43</f>
        <v>#DIV/0!</v>
      </c>
      <c r="AI43" s="139" t="e">
        <f>'(B) FO'!BI43</f>
        <v>#DIV/0!</v>
      </c>
      <c r="AJ43" s="139" t="e">
        <f>'(B) FO'!BJ43</f>
        <v>#DIV/0!</v>
      </c>
      <c r="AK43" s="137" t="e">
        <f t="shared" si="10"/>
        <v>#DIV/0!</v>
      </c>
      <c r="AL43" s="137" t="e">
        <f t="shared" si="11"/>
        <v>#DIV/0!</v>
      </c>
      <c r="AM43" s="137" t="e">
        <f t="shared" si="12"/>
        <v>#DIV/0!</v>
      </c>
      <c r="AN43" s="137" t="str">
        <f>'(B) FO'!BS43</f>
        <v>Y</v>
      </c>
      <c r="AO43" s="137" t="str">
        <f>'(B) FO'!BT43</f>
        <v>Y</v>
      </c>
      <c r="AP43" s="137" t="str">
        <f>'(B) FO'!BU43</f>
        <v>Y</v>
      </c>
      <c r="AQ43" s="137" t="str">
        <f>'(B) FO'!BV43</f>
        <v>Y</v>
      </c>
      <c r="AR43" s="139" t="e">
        <f>'(B) FO'!BW43</f>
        <v>#DIV/0!</v>
      </c>
      <c r="AS43" s="139" t="e">
        <f>'(B) FO'!BX43</f>
        <v>#DIV/0!</v>
      </c>
      <c r="AT43" s="139" t="e">
        <f>'(B) FO'!BY43</f>
        <v>#DIV/0!</v>
      </c>
      <c r="AU43" s="139" t="e">
        <f>'(B) FO'!BZ43</f>
        <v>#DIV/0!</v>
      </c>
      <c r="AV43" s="137" t="e">
        <f t="shared" si="13"/>
        <v>#DIV/0!</v>
      </c>
      <c r="AW43" s="137" t="e">
        <f t="shared" si="14"/>
        <v>#DIV/0!</v>
      </c>
      <c r="AX43" s="137" t="e">
        <f t="shared" si="15"/>
        <v>#DIV/0!</v>
      </c>
      <c r="AZ43" s="137">
        <f>'(B) FO'!C43</f>
        <v>4348.3</v>
      </c>
      <c r="BA43" s="137">
        <f>'(B) FO'!X43</f>
        <v>4360.95</v>
      </c>
      <c r="BB43" s="137">
        <f>'(B) FO'!AC43</f>
        <v>4121.8500000000004</v>
      </c>
    </row>
    <row r="44" spans="1:54" x14ac:dyDescent="0.3">
      <c r="A44" s="137" t="str">
        <f>'FOD (ALL)'!B44</f>
        <v>BAJFINANCE</v>
      </c>
      <c r="B44" s="146">
        <f>'FOD (ALL)'!C44</f>
        <v>43979</v>
      </c>
      <c r="C44" s="137" t="str">
        <f>'(B) FO'!H44</f>
        <v>N</v>
      </c>
      <c r="D44" s="137" t="str">
        <f>'(B) FO'!I44</f>
        <v>N</v>
      </c>
      <c r="E44" s="137" t="str">
        <f>'(B) FO'!J44</f>
        <v>Y</v>
      </c>
      <c r="F44" s="137" t="str">
        <f>'(B) FO'!K44</f>
        <v>Y</v>
      </c>
      <c r="G44" s="139">
        <f>'(B) FO'!L44</f>
        <v>-4.8422911935402499</v>
      </c>
      <c r="H44" s="139">
        <f>'(B) FO'!M44</f>
        <v>-3.1808853708589808</v>
      </c>
      <c r="I44" s="139">
        <f>'(B) FO'!N44</f>
        <v>4.2534766440833378</v>
      </c>
      <c r="J44" s="139">
        <f>'(B) FO'!O44</f>
        <v>1.6755146963615126</v>
      </c>
      <c r="K44" s="137" t="str">
        <f t="shared" si="4"/>
        <v>N</v>
      </c>
      <c r="L44" s="137" t="str">
        <f t="shared" si="5"/>
        <v>N</v>
      </c>
      <c r="M44" s="137" t="str">
        <f t="shared" si="6"/>
        <v>Y</v>
      </c>
      <c r="N44" s="137">
        <f>'(B) FO'!AH44-'(B) FO'!AI44</f>
        <v>-533750</v>
      </c>
      <c r="O44" s="137">
        <f>'(B) FO'!AI44-'(B) FO'!AJ44</f>
        <v>-554750</v>
      </c>
      <c r="P44" s="137">
        <f>'(B) FO'!AJ44-'(B) FO'!AK44</f>
        <v>367000</v>
      </c>
      <c r="Q44" s="137">
        <f>'(B) FO'!AK44-'(B) FO'!AL44</f>
        <v>-18000</v>
      </c>
      <c r="R44" s="137" t="str">
        <f>'(B) FO'!AM44</f>
        <v>N</v>
      </c>
      <c r="S44" s="137" t="str">
        <f>'(B) FO'!AN44</f>
        <v>N</v>
      </c>
      <c r="T44" s="137" t="str">
        <f>'(B) FO'!AO44</f>
        <v>Y</v>
      </c>
      <c r="U44" s="137" t="str">
        <f>'(B) FO'!AP44</f>
        <v>N</v>
      </c>
      <c r="V44" s="139">
        <f>'(B) FO'!AQ44</f>
        <v>-9.1068077119945396</v>
      </c>
      <c r="W44" s="139">
        <f>'(B) FO'!AR44</f>
        <v>-8.6466897868526669</v>
      </c>
      <c r="X44" s="139">
        <f>'(B) FO'!AS44</f>
        <v>6.0673692911758632</v>
      </c>
      <c r="Y44" s="139">
        <f>'(B) FO'!AT44</f>
        <v>-0.29669922116454445</v>
      </c>
      <c r="Z44" s="137" t="str">
        <f t="shared" si="7"/>
        <v>N</v>
      </c>
      <c r="AA44" s="137" t="str">
        <f t="shared" si="8"/>
        <v>N</v>
      </c>
      <c r="AB44" s="137" t="str">
        <f t="shared" si="9"/>
        <v>Y</v>
      </c>
      <c r="AC44" s="137" t="str">
        <f>'(B) FO'!BC44</f>
        <v>Y</v>
      </c>
      <c r="AD44" s="137" t="str">
        <f>'(B) FO'!BD44</f>
        <v>N</v>
      </c>
      <c r="AE44" s="137" t="str">
        <f>'(B) FO'!BE44</f>
        <v>Y</v>
      </c>
      <c r="AF44" s="137" t="str">
        <f>'(B) FO'!BF44</f>
        <v>N</v>
      </c>
      <c r="AG44" s="139">
        <f>'(B) FO'!BG44</f>
        <v>51.453974351249478</v>
      </c>
      <c r="AH44" s="139">
        <f>'(B) FO'!BH44</f>
        <v>-49.892520515535047</v>
      </c>
      <c r="AI44" s="139">
        <f>'(B) FO'!BI44</f>
        <v>110.51059234215816</v>
      </c>
      <c r="AJ44" s="139">
        <f>'(B) FO'!BJ44</f>
        <v>-2.4872953272001497</v>
      </c>
      <c r="AK44" s="137" t="str">
        <f t="shared" si="10"/>
        <v>Y</v>
      </c>
      <c r="AL44" s="137" t="str">
        <f t="shared" si="11"/>
        <v>N</v>
      </c>
      <c r="AM44" s="137" t="str">
        <f t="shared" si="12"/>
        <v>Y</v>
      </c>
      <c r="AN44" s="137" t="str">
        <f>'(B) FO'!BS44</f>
        <v>Y</v>
      </c>
      <c r="AO44" s="137" t="str">
        <f>'(B) FO'!BT44</f>
        <v>N</v>
      </c>
      <c r="AP44" s="137" t="str">
        <f>'(B) FO'!BU44</f>
        <v>Y</v>
      </c>
      <c r="AQ44" s="137" t="str">
        <f>'(B) FO'!BV44</f>
        <v>N</v>
      </c>
      <c r="AR44" s="139">
        <f>'(B) FO'!BW44</f>
        <v>61.317896559186323</v>
      </c>
      <c r="AS44" s="139">
        <f>'(B) FO'!BX44</f>
        <v>-50.674476630151979</v>
      </c>
      <c r="AT44" s="139">
        <f>'(B) FO'!BY44</f>
        <v>107.5576726023983</v>
      </c>
      <c r="AU44" s="139">
        <f>'(B) FO'!BZ44</f>
        <v>-2.3764464150535307</v>
      </c>
      <c r="AV44" s="137" t="str">
        <f t="shared" si="13"/>
        <v>Y</v>
      </c>
      <c r="AW44" s="137" t="str">
        <f t="shared" si="14"/>
        <v>N</v>
      </c>
      <c r="AX44" s="137" t="str">
        <f t="shared" si="15"/>
        <v>Y</v>
      </c>
      <c r="AZ44" s="137">
        <f>'(B) FO'!C44</f>
        <v>1885.55</v>
      </c>
      <c r="BA44" s="137">
        <f>'(B) FO'!X44</f>
        <v>2002.5</v>
      </c>
      <c r="BB44" s="137">
        <f>'(B) FO'!AC44</f>
        <v>1843</v>
      </c>
    </row>
    <row r="45" spans="1:54" x14ac:dyDescent="0.3">
      <c r="A45" s="137" t="str">
        <f>'FOD (ALL)'!B45</f>
        <v>BAJFINANCE</v>
      </c>
      <c r="B45" s="146">
        <f>'FOD (ALL)'!C45</f>
        <v>44007</v>
      </c>
      <c r="C45" s="137" t="str">
        <f>'(B) FO'!H45</f>
        <v>N</v>
      </c>
      <c r="D45" s="137" t="str">
        <f>'(B) FO'!I45</f>
        <v>N</v>
      </c>
      <c r="E45" s="137" t="str">
        <f>'(B) FO'!J45</f>
        <v>Y</v>
      </c>
      <c r="F45" s="137" t="str">
        <f>'(B) FO'!K45</f>
        <v>Y</v>
      </c>
      <c r="G45" s="139">
        <f>'(B) FO'!L45</f>
        <v>-5.1445813427206417</v>
      </c>
      <c r="H45" s="139">
        <f>'(B) FO'!M45</f>
        <v>-3.1323070927513728</v>
      </c>
      <c r="I45" s="139">
        <f>'(B) FO'!N45</f>
        <v>4.3964706181503939</v>
      </c>
      <c r="J45" s="139">
        <f>'(B) FO'!O45</f>
        <v>1.5230916178330796</v>
      </c>
      <c r="K45" s="137" t="str">
        <f t="shared" si="4"/>
        <v>N</v>
      </c>
      <c r="L45" s="137" t="str">
        <f t="shared" si="5"/>
        <v>N</v>
      </c>
      <c r="M45" s="137" t="str">
        <f t="shared" si="6"/>
        <v>Y</v>
      </c>
      <c r="N45" s="137">
        <f>'(B) FO'!AH45-'(B) FO'!AI45</f>
        <v>753500</v>
      </c>
      <c r="O45" s="137">
        <f>'(B) FO'!AI45-'(B) FO'!AJ45</f>
        <v>256750</v>
      </c>
      <c r="P45" s="137">
        <f>'(B) FO'!AJ45-'(B) FO'!AK45</f>
        <v>265500</v>
      </c>
      <c r="Q45" s="137">
        <f>'(B) FO'!AK45-'(B) FO'!AL45</f>
        <v>72250</v>
      </c>
      <c r="R45" s="137" t="str">
        <f>'(B) FO'!AM45</f>
        <v>Y</v>
      </c>
      <c r="S45" s="137" t="str">
        <f>'(B) FO'!AN45</f>
        <v>Y</v>
      </c>
      <c r="T45" s="137" t="str">
        <f>'(B) FO'!AO45</f>
        <v>Y</v>
      </c>
      <c r="U45" s="137" t="str">
        <f>'(B) FO'!AP45</f>
        <v>Y</v>
      </c>
      <c r="V45" s="139">
        <f>'(B) FO'!AQ45</f>
        <v>88.206028680128767</v>
      </c>
      <c r="W45" s="139">
        <f>'(B) FO'!AR45</f>
        <v>42.970711297071126</v>
      </c>
      <c r="X45" s="139">
        <f>'(B) FO'!AS45</f>
        <v>79.96987951807229</v>
      </c>
      <c r="Y45" s="139">
        <f>'(B) FO'!AT45</f>
        <v>27.815206929740132</v>
      </c>
      <c r="Z45" s="137" t="str">
        <f t="shared" si="7"/>
        <v>Y</v>
      </c>
      <c r="AA45" s="137" t="str">
        <f t="shared" si="8"/>
        <v>N</v>
      </c>
      <c r="AB45" s="137" t="str">
        <f t="shared" si="9"/>
        <v>Y</v>
      </c>
      <c r="AC45" s="137" t="str">
        <f>'(B) FO'!BC45</f>
        <v>Y</v>
      </c>
      <c r="AD45" s="137" t="str">
        <f>'(B) FO'!BD45</f>
        <v>Y</v>
      </c>
      <c r="AE45" s="137" t="str">
        <f>'(B) FO'!BE45</f>
        <v>Y</v>
      </c>
      <c r="AF45" s="137" t="str">
        <f>'(B) FO'!BF45</f>
        <v>Y</v>
      </c>
      <c r="AG45" s="139">
        <f>'(B) FO'!BG45</f>
        <v>98.17675518488592</v>
      </c>
      <c r="AH45" s="139">
        <f>'(B) FO'!BH45</f>
        <v>7.7233631511079013</v>
      </c>
      <c r="AI45" s="139">
        <f>'(B) FO'!BI45</f>
        <v>143.39217787887264</v>
      </c>
      <c r="AJ45" s="139">
        <f>'(B) FO'!BJ45</f>
        <v>16.35026290038331</v>
      </c>
      <c r="AK45" s="137" t="str">
        <f t="shared" si="10"/>
        <v>Y</v>
      </c>
      <c r="AL45" s="137" t="str">
        <f t="shared" si="11"/>
        <v>N</v>
      </c>
      <c r="AM45" s="137" t="str">
        <f t="shared" si="12"/>
        <v>Y</v>
      </c>
      <c r="AN45" s="137" t="str">
        <f>'(B) FO'!BS45</f>
        <v>Y</v>
      </c>
      <c r="AO45" s="137" t="str">
        <f>'(B) FO'!BT45</f>
        <v>Y</v>
      </c>
      <c r="AP45" s="137" t="str">
        <f>'(B) FO'!BU45</f>
        <v>Y</v>
      </c>
      <c r="AQ45" s="137" t="str">
        <f>'(B) FO'!BV45</f>
        <v>Y</v>
      </c>
      <c r="AR45" s="139">
        <f>'(B) FO'!BW45</f>
        <v>111.27185051235683</v>
      </c>
      <c r="AS45" s="139">
        <f>'(B) FO'!BX45</f>
        <v>6.6423826869509313</v>
      </c>
      <c r="AT45" s="139">
        <f>'(B) FO'!BY45</f>
        <v>138.84339815762539</v>
      </c>
      <c r="AU45" s="139">
        <f>'(B) FO'!BZ45</f>
        <v>16.378796902918406</v>
      </c>
      <c r="AV45" s="137" t="str">
        <f t="shared" si="13"/>
        <v>Y</v>
      </c>
      <c r="AW45" s="137" t="str">
        <f t="shared" si="14"/>
        <v>N</v>
      </c>
      <c r="AX45" s="137" t="str">
        <f t="shared" si="15"/>
        <v>Y</v>
      </c>
      <c r="AZ45" s="137">
        <f>'(B) FO'!C45</f>
        <v>1886.2</v>
      </c>
      <c r="BA45" s="137">
        <f>'(B) FO'!X45</f>
        <v>2005.85</v>
      </c>
      <c r="BB45" s="137">
        <f>'(B) FO'!AC45</f>
        <v>1845.8</v>
      </c>
    </row>
    <row r="46" spans="1:54" x14ac:dyDescent="0.3">
      <c r="A46" s="137" t="str">
        <f>'FOD (ALL)'!B46</f>
        <v>BAJFINANCE</v>
      </c>
      <c r="B46" s="146">
        <f>'FOD (ALL)'!C46</f>
        <v>44042</v>
      </c>
      <c r="C46" s="137" t="str">
        <f>'(B) FO'!H46</f>
        <v>N</v>
      </c>
      <c r="D46" s="137" t="str">
        <f>'(B) FO'!I46</f>
        <v>N</v>
      </c>
      <c r="E46" s="137" t="str">
        <f>'(B) FO'!J46</f>
        <v>Y</v>
      </c>
      <c r="F46" s="137" t="str">
        <f>'(B) FO'!K46</f>
        <v>Y</v>
      </c>
      <c r="G46" s="139">
        <f>'(B) FO'!L46</f>
        <v>-4.814526458547852</v>
      </c>
      <c r="H46" s="139">
        <f>'(B) FO'!M46</f>
        <v>-3.1993776286679885</v>
      </c>
      <c r="I46" s="139">
        <f>'(B) FO'!N46</f>
        <v>3.7062249451629983</v>
      </c>
      <c r="J46" s="139">
        <f>'(B) FO'!O46</f>
        <v>1.6973923745545054</v>
      </c>
      <c r="K46" s="137" t="str">
        <f t="shared" si="4"/>
        <v>N</v>
      </c>
      <c r="L46" s="137" t="str">
        <f t="shared" si="5"/>
        <v>N</v>
      </c>
      <c r="M46" s="137" t="str">
        <f t="shared" si="6"/>
        <v>Y</v>
      </c>
      <c r="N46" s="137">
        <f>'(B) FO'!AH46-'(B) FO'!AI46</f>
        <v>20250</v>
      </c>
      <c r="O46" s="137">
        <f>'(B) FO'!AI46-'(B) FO'!AJ46</f>
        <v>2750</v>
      </c>
      <c r="P46" s="137">
        <f>'(B) FO'!AJ46-'(B) FO'!AK46</f>
        <v>-6000</v>
      </c>
      <c r="Q46" s="137">
        <f>'(B) FO'!AK46-'(B) FO'!AL46</f>
        <v>-2750</v>
      </c>
      <c r="R46" s="137" t="str">
        <f>'(B) FO'!AM46</f>
        <v>Y</v>
      </c>
      <c r="S46" s="137" t="str">
        <f>'(B) FO'!AN46</f>
        <v>Y</v>
      </c>
      <c r="T46" s="137" t="str">
        <f>'(B) FO'!AO46</f>
        <v>N</v>
      </c>
      <c r="U46" s="137" t="str">
        <f>'(B) FO'!AP46</f>
        <v>N</v>
      </c>
      <c r="V46" s="139">
        <f>'(B) FO'!AQ46</f>
        <v>114.08450704225352</v>
      </c>
      <c r="W46" s="139">
        <f>'(B) FO'!AR46</f>
        <v>18.333333333333332</v>
      </c>
      <c r="X46" s="139">
        <f>'(B) FO'!AS46</f>
        <v>-28.571428571428569</v>
      </c>
      <c r="Y46" s="139">
        <f>'(B) FO'!AT46</f>
        <v>-11.578947368421053</v>
      </c>
      <c r="Z46" s="137" t="str">
        <f t="shared" si="7"/>
        <v>Y</v>
      </c>
      <c r="AA46" s="137" t="str">
        <f t="shared" si="8"/>
        <v>Y</v>
      </c>
      <c r="AB46" s="137" t="str">
        <f t="shared" si="9"/>
        <v>N</v>
      </c>
      <c r="AC46" s="137" t="str">
        <f>'(B) FO'!BC46</f>
        <v>Y</v>
      </c>
      <c r="AD46" s="137" t="str">
        <f>'(B) FO'!BD46</f>
        <v>N</v>
      </c>
      <c r="AE46" s="137" t="str">
        <f>'(B) FO'!BE46</f>
        <v>Y</v>
      </c>
      <c r="AF46" s="137" t="str">
        <f>'(B) FO'!BF46</f>
        <v>N</v>
      </c>
      <c r="AG46" s="139">
        <f>'(B) FO'!BG46</f>
        <v>189.516479423996</v>
      </c>
      <c r="AH46" s="139">
        <f>'(B) FO'!BH46</f>
        <v>-14.553168920710686</v>
      </c>
      <c r="AI46" s="139">
        <f>'(B) FO'!BI46</f>
        <v>58.852521167698747</v>
      </c>
      <c r="AJ46" s="139">
        <f>'(B) FO'!BJ46</f>
        <v>-51.781361715957111</v>
      </c>
      <c r="AK46" s="137" t="str">
        <f t="shared" si="10"/>
        <v>Y</v>
      </c>
      <c r="AL46" s="137" t="str">
        <f t="shared" si="11"/>
        <v>N</v>
      </c>
      <c r="AM46" s="137" t="str">
        <f t="shared" si="12"/>
        <v>Y</v>
      </c>
      <c r="AN46" s="137" t="str">
        <f>'(B) FO'!BS46</f>
        <v>Y</v>
      </c>
      <c r="AO46" s="137" t="str">
        <f>'(B) FO'!BT46</f>
        <v>N</v>
      </c>
      <c r="AP46" s="137" t="str">
        <f>'(B) FO'!BU46</f>
        <v>Y</v>
      </c>
      <c r="AQ46" s="137" t="str">
        <f>'(B) FO'!BV46</f>
        <v>N</v>
      </c>
      <c r="AR46" s="139">
        <f>'(B) FO'!BW46</f>
        <v>206.25</v>
      </c>
      <c r="AS46" s="139">
        <f>'(B) FO'!BX46</f>
        <v>-14.666666666666666</v>
      </c>
      <c r="AT46" s="139">
        <f>'(B) FO'!BY46</f>
        <v>56.25</v>
      </c>
      <c r="AU46" s="139">
        <f>'(B) FO'!BZ46</f>
        <v>-52</v>
      </c>
      <c r="AV46" s="137" t="str">
        <f t="shared" si="13"/>
        <v>Y</v>
      </c>
      <c r="AW46" s="137" t="str">
        <f t="shared" si="14"/>
        <v>N</v>
      </c>
      <c r="AX46" s="137" t="str">
        <f t="shared" si="15"/>
        <v>Y</v>
      </c>
      <c r="AZ46" s="137">
        <f>'(B) FO'!C46</f>
        <v>1895</v>
      </c>
      <c r="BA46" s="137">
        <f>'(B) FO'!X46</f>
        <v>2010</v>
      </c>
      <c r="BB46" s="137">
        <f>'(B) FO'!AC46</f>
        <v>1858</v>
      </c>
    </row>
    <row r="47" spans="1:54" x14ac:dyDescent="0.3">
      <c r="A47" s="137" t="str">
        <f>'FOD (ALL)'!B47</f>
        <v>BALKRISIND</v>
      </c>
      <c r="B47" s="146">
        <f>'FOD (ALL)'!C47</f>
        <v>43979</v>
      </c>
      <c r="C47" s="137" t="str">
        <f>'(B) FO'!H47</f>
        <v>Y</v>
      </c>
      <c r="D47" s="137" t="str">
        <f>'(B) FO'!I47</f>
        <v>Y</v>
      </c>
      <c r="E47" s="137" t="str">
        <f>'(B) FO'!J47</f>
        <v>Y</v>
      </c>
      <c r="F47" s="137" t="str">
        <f>'(B) FO'!K47</f>
        <v>Y</v>
      </c>
      <c r="G47" s="139">
        <f>'(B) FO'!L47</f>
        <v>1.743558092886905</v>
      </c>
      <c r="H47" s="139">
        <f>'(B) FO'!M47</f>
        <v>0.83497562493516797</v>
      </c>
      <c r="I47" s="139">
        <f>'(B) FO'!N47</f>
        <v>1.4361618180861673</v>
      </c>
      <c r="J47" s="139">
        <f>'(B) FO'!O47</f>
        <v>3.298554504945117</v>
      </c>
      <c r="K47" s="137" t="str">
        <f t="shared" si="4"/>
        <v>Y</v>
      </c>
      <c r="L47" s="137" t="str">
        <f t="shared" si="5"/>
        <v>N</v>
      </c>
      <c r="M47" s="137" t="str">
        <f t="shared" si="6"/>
        <v>N</v>
      </c>
      <c r="N47" s="137">
        <f>'(B) FO'!AH47-'(B) FO'!AI47</f>
        <v>35200</v>
      </c>
      <c r="O47" s="137">
        <f>'(B) FO'!AI47-'(B) FO'!AJ47</f>
        <v>124000</v>
      </c>
      <c r="P47" s="137">
        <f>'(B) FO'!AJ47-'(B) FO'!AK47</f>
        <v>-21600</v>
      </c>
      <c r="Q47" s="137">
        <f>'(B) FO'!AK47-'(B) FO'!AL47</f>
        <v>52800</v>
      </c>
      <c r="R47" s="137" t="str">
        <f>'(B) FO'!AM47</f>
        <v>Y</v>
      </c>
      <c r="S47" s="137" t="str">
        <f>'(B) FO'!AN47</f>
        <v>Y</v>
      </c>
      <c r="T47" s="137" t="str">
        <f>'(B) FO'!AO47</f>
        <v>N</v>
      </c>
      <c r="U47" s="137" t="str">
        <f>'(B) FO'!AP47</f>
        <v>Y</v>
      </c>
      <c r="V47" s="139">
        <f>'(B) FO'!AQ47</f>
        <v>4.0816326530612246</v>
      </c>
      <c r="W47" s="139">
        <f>'(B) FO'!AR47</f>
        <v>16.793066088840735</v>
      </c>
      <c r="X47" s="139">
        <f>'(B) FO'!AS47</f>
        <v>-2.8421052631578947</v>
      </c>
      <c r="Y47" s="139">
        <f>'(B) FO'!AT47</f>
        <v>7.4660633484162897</v>
      </c>
      <c r="Z47" s="137" t="str">
        <f t="shared" si="7"/>
        <v>N</v>
      </c>
      <c r="AA47" s="137" t="str">
        <f t="shared" si="8"/>
        <v>Y</v>
      </c>
      <c r="AB47" s="137" t="str">
        <f t="shared" si="9"/>
        <v>N</v>
      </c>
      <c r="AC47" s="137" t="str">
        <f>'(B) FO'!BC47</f>
        <v>N</v>
      </c>
      <c r="AD47" s="137" t="str">
        <f>'(B) FO'!BD47</f>
        <v>Y</v>
      </c>
      <c r="AE47" s="137" t="str">
        <f>'(B) FO'!BE47</f>
        <v>Y</v>
      </c>
      <c r="AF47" s="137" t="str">
        <f>'(B) FO'!BF47</f>
        <v>Y</v>
      </c>
      <c r="AG47" s="139">
        <f>'(B) FO'!BG47</f>
        <v>-30.677780759493167</v>
      </c>
      <c r="AH47" s="139">
        <f>'(B) FO'!BH47</f>
        <v>70.507201484768018</v>
      </c>
      <c r="AI47" s="139">
        <f>'(B) FO'!BI47</f>
        <v>16.172680604788258</v>
      </c>
      <c r="AJ47" s="139">
        <f>'(B) FO'!BJ47</f>
        <v>2.5334750005358382</v>
      </c>
      <c r="AK47" s="137" t="str">
        <f t="shared" si="10"/>
        <v>N</v>
      </c>
      <c r="AL47" s="137" t="str">
        <f t="shared" si="11"/>
        <v>Y</v>
      </c>
      <c r="AM47" s="137" t="str">
        <f t="shared" si="12"/>
        <v>Y</v>
      </c>
      <c r="AN47" s="137" t="str">
        <f>'(B) FO'!BS47</f>
        <v>N</v>
      </c>
      <c r="AO47" s="137" t="str">
        <f>'(B) FO'!BT47</f>
        <v>Y</v>
      </c>
      <c r="AP47" s="137" t="str">
        <f>'(B) FO'!BU47</f>
        <v>Y</v>
      </c>
      <c r="AQ47" s="137" t="str">
        <f>'(B) FO'!BV47</f>
        <v>Y</v>
      </c>
      <c r="AR47" s="139">
        <f>'(B) FO'!BW47</f>
        <v>-30.30543435144784</v>
      </c>
      <c r="AS47" s="139">
        <f>'(B) FO'!BX47</f>
        <v>65.203145478374836</v>
      </c>
      <c r="AT47" s="139">
        <f>'(B) FO'!BY47</f>
        <v>14.996232102486811</v>
      </c>
      <c r="AU47" s="139">
        <f>'(B) FO'!BZ47</f>
        <v>1.0662604722010662</v>
      </c>
      <c r="AV47" s="137" t="str">
        <f t="shared" si="13"/>
        <v>N</v>
      </c>
      <c r="AW47" s="137" t="str">
        <f t="shared" si="14"/>
        <v>Y</v>
      </c>
      <c r="AX47" s="137" t="str">
        <f t="shared" si="15"/>
        <v>Y</v>
      </c>
      <c r="AZ47" s="137">
        <f>'(B) FO'!C47</f>
        <v>989.1</v>
      </c>
      <c r="BA47" s="137">
        <f>'(B) FO'!X47</f>
        <v>995.35</v>
      </c>
      <c r="BB47" s="137">
        <f>'(B) FO'!AC47</f>
        <v>957.65</v>
      </c>
    </row>
    <row r="48" spans="1:54" x14ac:dyDescent="0.3">
      <c r="A48" s="137" t="str">
        <f>'FOD (ALL)'!B48</f>
        <v>BALKRISIND</v>
      </c>
      <c r="B48" s="146">
        <f>'FOD (ALL)'!C48</f>
        <v>44007</v>
      </c>
      <c r="C48" s="137" t="str">
        <f>'(B) FO'!H48</f>
        <v>Y</v>
      </c>
      <c r="D48" s="137" t="str">
        <f>'(B) FO'!I48</f>
        <v>Y</v>
      </c>
      <c r="E48" s="137" t="str">
        <f>'(B) FO'!J48</f>
        <v>Y</v>
      </c>
      <c r="F48" s="137" t="str">
        <f>'(B) FO'!K48</f>
        <v>Y</v>
      </c>
      <c r="G48" s="139">
        <f>'(B) FO'!L48</f>
        <v>1.7727930535455838</v>
      </c>
      <c r="H48" s="139">
        <f>'(B) FO'!M48</f>
        <v>0.86013657926288911</v>
      </c>
      <c r="I48" s="139">
        <f>'(B) FO'!N48</f>
        <v>0.50822592476160777</v>
      </c>
      <c r="J48" s="139">
        <f>'(B) FO'!O48</f>
        <v>4.8047883147548189</v>
      </c>
      <c r="K48" s="137" t="str">
        <f t="shared" si="4"/>
        <v>Y</v>
      </c>
      <c r="L48" s="137" t="str">
        <f t="shared" si="5"/>
        <v>Y</v>
      </c>
      <c r="M48" s="137" t="str">
        <f t="shared" si="6"/>
        <v>N</v>
      </c>
      <c r="N48" s="137">
        <f>'(B) FO'!AH48-'(B) FO'!AI48</f>
        <v>69600</v>
      </c>
      <c r="O48" s="137">
        <f>'(B) FO'!AI48-'(B) FO'!AJ48</f>
        <v>38400</v>
      </c>
      <c r="P48" s="137">
        <f>'(B) FO'!AJ48-'(B) FO'!AK48</f>
        <v>39200</v>
      </c>
      <c r="Q48" s="137">
        <f>'(B) FO'!AK48-'(B) FO'!AL48</f>
        <v>4800</v>
      </c>
      <c r="R48" s="137" t="str">
        <f>'(B) FO'!AM48</f>
        <v>Y</v>
      </c>
      <c r="S48" s="137" t="str">
        <f>'(B) FO'!AN48</f>
        <v>Y</v>
      </c>
      <c r="T48" s="137" t="str">
        <f>'(B) FO'!AO48</f>
        <v>Y</v>
      </c>
      <c r="U48" s="137" t="str">
        <f>'(B) FO'!AP48</f>
        <v>Y</v>
      </c>
      <c r="V48" s="139">
        <f>'(B) FO'!AQ48</f>
        <v>76.31578947368422</v>
      </c>
      <c r="W48" s="139">
        <f>'(B) FO'!AR48</f>
        <v>72.727272727272734</v>
      </c>
      <c r="X48" s="139">
        <f>'(B) FO'!AS48</f>
        <v>288.23529411764707</v>
      </c>
      <c r="Y48" s="139">
        <f>'(B) FO'!AT48</f>
        <v>54.54545454545454</v>
      </c>
      <c r="Z48" s="137" t="str">
        <f t="shared" si="7"/>
        <v>Y</v>
      </c>
      <c r="AA48" s="137" t="str">
        <f t="shared" si="8"/>
        <v>N</v>
      </c>
      <c r="AB48" s="137" t="str">
        <f t="shared" si="9"/>
        <v>Y</v>
      </c>
      <c r="AC48" s="137" t="str">
        <f>'(B) FO'!BC48</f>
        <v>N</v>
      </c>
      <c r="AD48" s="137" t="str">
        <f>'(B) FO'!BD48</f>
        <v>Y</v>
      </c>
      <c r="AE48" s="137" t="str">
        <f>'(B) FO'!BE48</f>
        <v>Y</v>
      </c>
      <c r="AF48" s="137" t="str">
        <f>'(B) FO'!BF48</f>
        <v>Y</v>
      </c>
      <c r="AG48" s="139">
        <f>'(B) FO'!BG48</f>
        <v>-18.89709362870396</v>
      </c>
      <c r="AH48" s="139">
        <f>'(B) FO'!BH48</f>
        <v>166.14762462678107</v>
      </c>
      <c r="AI48" s="139">
        <f>'(B) FO'!BI48</f>
        <v>770.26641815590392</v>
      </c>
      <c r="AJ48" s="139">
        <f>'(B) FO'!BJ48</f>
        <v>519.633152173913</v>
      </c>
      <c r="AK48" s="137" t="str">
        <f t="shared" si="10"/>
        <v>N</v>
      </c>
      <c r="AL48" s="137" t="str">
        <f t="shared" si="11"/>
        <v>N</v>
      </c>
      <c r="AM48" s="137" t="str">
        <f t="shared" si="12"/>
        <v>Y</v>
      </c>
      <c r="AN48" s="137" t="str">
        <f>'(B) FO'!BS48</f>
        <v>N</v>
      </c>
      <c r="AO48" s="137" t="str">
        <f>'(B) FO'!BT48</f>
        <v>Y</v>
      </c>
      <c r="AP48" s="137" t="str">
        <f>'(B) FO'!BU48</f>
        <v>Y</v>
      </c>
      <c r="AQ48" s="137" t="str">
        <f>'(B) FO'!BV48</f>
        <v>Y</v>
      </c>
      <c r="AR48" s="139">
        <f>'(B) FO'!BW48</f>
        <v>-18.587360594795538</v>
      </c>
      <c r="AS48" s="139">
        <f>'(B) FO'!BX48</f>
        <v>158.65384615384613</v>
      </c>
      <c r="AT48" s="139">
        <f>'(B) FO'!BY48</f>
        <v>766.66666666666674</v>
      </c>
      <c r="AU48" s="139">
        <f>'(B) FO'!BZ48</f>
        <v>500</v>
      </c>
      <c r="AV48" s="137" t="str">
        <f t="shared" si="13"/>
        <v>N</v>
      </c>
      <c r="AW48" s="137" t="str">
        <f t="shared" si="14"/>
        <v>N</v>
      </c>
      <c r="AX48" s="137" t="str">
        <f t="shared" si="15"/>
        <v>Y</v>
      </c>
      <c r="AZ48" s="137">
        <f>'(B) FO'!C48</f>
        <v>984.55</v>
      </c>
      <c r="BA48" s="137">
        <f>'(B) FO'!X48</f>
        <v>988</v>
      </c>
      <c r="BB48" s="137">
        <f>'(B) FO'!AC48</f>
        <v>962.55</v>
      </c>
    </row>
    <row r="49" spans="1:54" x14ac:dyDescent="0.3">
      <c r="A49" s="137" t="str">
        <f>'FOD (ALL)'!B49</f>
        <v>BALKRISIND</v>
      </c>
      <c r="B49" s="146">
        <f>'FOD (ALL)'!C49</f>
        <v>44042</v>
      </c>
      <c r="C49" s="137" t="str">
        <f>'(B) FO'!H49</f>
        <v>N</v>
      </c>
      <c r="D49" s="137" t="str">
        <f>'(B) FO'!I49</f>
        <v>Y</v>
      </c>
      <c r="E49" s="137" t="str">
        <f>'(B) FO'!J49</f>
        <v>Y</v>
      </c>
      <c r="F49" s="137" t="str">
        <f>'(B) FO'!K49</f>
        <v>Y</v>
      </c>
      <c r="G49" s="139">
        <f>'(B) FO'!L49</f>
        <v>-2.0299416391783353E-2</v>
      </c>
      <c r="H49" s="139">
        <f>'(B) FO'!M49</f>
        <v>0.74645943044122443</v>
      </c>
      <c r="I49" s="139">
        <f>'(B) FO'!N49</f>
        <v>2.023890250899806</v>
      </c>
      <c r="J49" s="139">
        <f>'(B) FO'!O49</f>
        <v>3.1586310804993447</v>
      </c>
      <c r="K49" s="137" t="str">
        <f t="shared" si="4"/>
        <v>N</v>
      </c>
      <c r="L49" s="137" t="str">
        <f t="shared" si="5"/>
        <v>N</v>
      </c>
      <c r="M49" s="137" t="str">
        <f t="shared" si="6"/>
        <v>N</v>
      </c>
      <c r="N49" s="137">
        <f>'(B) FO'!AH49-'(B) FO'!AI49</f>
        <v>800</v>
      </c>
      <c r="O49" s="137">
        <f>'(B) FO'!AI49-'(B) FO'!AJ49</f>
        <v>800</v>
      </c>
      <c r="P49" s="137">
        <f>'(B) FO'!AJ49-'(B) FO'!AK49</f>
        <v>0</v>
      </c>
      <c r="Q49" s="137">
        <f>'(B) FO'!AK49-'(B) FO'!AL49</f>
        <v>0</v>
      </c>
      <c r="R49" s="137" t="str">
        <f>'(B) FO'!AM49</f>
        <v>Y</v>
      </c>
      <c r="S49" s="137" t="str">
        <f>'(B) FO'!AN49</f>
        <v>Y</v>
      </c>
      <c r="T49" s="137" t="str">
        <f>'(B) FO'!AO49</f>
        <v>Y</v>
      </c>
      <c r="U49" s="137" t="str">
        <f>'(B) FO'!AP49</f>
        <v>Y</v>
      </c>
      <c r="V49" s="139">
        <f>'(B) FO'!AQ49</f>
        <v>100</v>
      </c>
      <c r="W49" s="139" t="e">
        <f>'(B) FO'!AR49</f>
        <v>#DIV/0!</v>
      </c>
      <c r="X49" s="139" t="e">
        <f>'(B) FO'!AS49</f>
        <v>#DIV/0!</v>
      </c>
      <c r="Y49" s="139" t="e">
        <f>'(B) FO'!AT49</f>
        <v>#DIV/0!</v>
      </c>
      <c r="Z49" s="137" t="e">
        <f t="shared" si="7"/>
        <v>#DIV/0!</v>
      </c>
      <c r="AA49" s="137" t="e">
        <f t="shared" si="8"/>
        <v>#DIV/0!</v>
      </c>
      <c r="AB49" s="137" t="e">
        <f t="shared" si="9"/>
        <v>#DIV/0!</v>
      </c>
      <c r="AC49" s="137" t="str">
        <f>'(B) FO'!BC49</f>
        <v>Y</v>
      </c>
      <c r="AD49" s="137" t="str">
        <f>'(B) FO'!BD49</f>
        <v>Y</v>
      </c>
      <c r="AE49" s="137" t="str">
        <f>'(B) FO'!BE49</f>
        <v>Y</v>
      </c>
      <c r="AF49" s="137" t="str">
        <f>'(B) FO'!BF49</f>
        <v>Y</v>
      </c>
      <c r="AG49" s="139">
        <f>'(B) FO'!BG49</f>
        <v>0.51020408163265352</v>
      </c>
      <c r="AH49" s="139" t="e">
        <f>'(B) FO'!BH49</f>
        <v>#DIV/0!</v>
      </c>
      <c r="AI49" s="139" t="e">
        <f>'(B) FO'!BI49</f>
        <v>#DIV/0!</v>
      </c>
      <c r="AJ49" s="139" t="e">
        <f>'(B) FO'!BJ49</f>
        <v>#DIV/0!</v>
      </c>
      <c r="AK49" s="137" t="e">
        <f t="shared" si="10"/>
        <v>#DIV/0!</v>
      </c>
      <c r="AL49" s="137" t="e">
        <f t="shared" si="11"/>
        <v>#DIV/0!</v>
      </c>
      <c r="AM49" s="137" t="e">
        <f t="shared" si="12"/>
        <v>#DIV/0!</v>
      </c>
      <c r="AN49" s="137" t="str">
        <f>'(B) FO'!BS49</f>
        <v>Y</v>
      </c>
      <c r="AO49" s="137" t="str">
        <f>'(B) FO'!BT49</f>
        <v>Y</v>
      </c>
      <c r="AP49" s="137" t="str">
        <f>'(B) FO'!BU49</f>
        <v>Y</v>
      </c>
      <c r="AQ49" s="137" t="str">
        <f>'(B) FO'!BV49</f>
        <v>Y</v>
      </c>
      <c r="AR49" s="139">
        <f>'(B) FO'!BW49</f>
        <v>0</v>
      </c>
      <c r="AS49" s="139" t="e">
        <f>'(B) FO'!BX49</f>
        <v>#DIV/0!</v>
      </c>
      <c r="AT49" s="139" t="e">
        <f>'(B) FO'!BY49</f>
        <v>#DIV/0!</v>
      </c>
      <c r="AU49" s="139" t="e">
        <f>'(B) FO'!BZ49</f>
        <v>#DIV/0!</v>
      </c>
      <c r="AV49" s="137" t="e">
        <f t="shared" si="13"/>
        <v>#DIV/0!</v>
      </c>
      <c r="AW49" s="137" t="e">
        <f t="shared" si="14"/>
        <v>#DIV/0!</v>
      </c>
      <c r="AX49" s="137" t="e">
        <f t="shared" si="15"/>
        <v>#DIV/0!</v>
      </c>
      <c r="AZ49" s="137">
        <f>'(B) FO'!C49</f>
        <v>985.05</v>
      </c>
      <c r="BA49" s="137">
        <f>'(B) FO'!X49</f>
        <v>985.05</v>
      </c>
      <c r="BB49" s="137">
        <f>'(B) FO'!AC49</f>
        <v>985.05</v>
      </c>
    </row>
    <row r="50" spans="1:54" x14ac:dyDescent="0.3">
      <c r="A50" s="137" t="str">
        <f>'FOD (ALL)'!B50</f>
        <v>BANDHANBNK</v>
      </c>
      <c r="B50" s="146">
        <f>'FOD (ALL)'!C50</f>
        <v>43979</v>
      </c>
      <c r="C50" s="137" t="str">
        <f>'(B) FO'!H50</f>
        <v>N</v>
      </c>
      <c r="D50" s="137" t="str">
        <f>'(B) FO'!I50</f>
        <v>N</v>
      </c>
      <c r="E50" s="137" t="str">
        <f>'(B) FO'!J50</f>
        <v>Y</v>
      </c>
      <c r="F50" s="137" t="str">
        <f>'(B) FO'!K50</f>
        <v>N</v>
      </c>
      <c r="G50" s="139">
        <f>'(B) FO'!L50</f>
        <v>-4.1866028708133971</v>
      </c>
      <c r="H50" s="139">
        <f>'(B) FO'!M50</f>
        <v>-6.0674157303370784</v>
      </c>
      <c r="I50" s="139">
        <f>'(B) FO'!N50</f>
        <v>2.7239150507848597</v>
      </c>
      <c r="J50" s="139">
        <f>'(B) FO'!O50</f>
        <v>-4.4130626654898499</v>
      </c>
      <c r="K50" s="137" t="str">
        <f t="shared" si="4"/>
        <v>Y</v>
      </c>
      <c r="L50" s="137" t="str">
        <f t="shared" si="5"/>
        <v>N</v>
      </c>
      <c r="M50" s="137" t="str">
        <f t="shared" si="6"/>
        <v>Y</v>
      </c>
      <c r="N50" s="137">
        <f>'(B) FO'!AH50-'(B) FO'!AI50</f>
        <v>-289200</v>
      </c>
      <c r="O50" s="137">
        <f>'(B) FO'!AI50-'(B) FO'!AJ50</f>
        <v>518400</v>
      </c>
      <c r="P50" s="137">
        <f>'(B) FO'!AJ50-'(B) FO'!AK50</f>
        <v>-183600</v>
      </c>
      <c r="Q50" s="137">
        <f>'(B) FO'!AK50-'(B) FO'!AL50</f>
        <v>882000</v>
      </c>
      <c r="R50" s="137" t="str">
        <f>'(B) FO'!AM50</f>
        <v>N</v>
      </c>
      <c r="S50" s="137" t="str">
        <f>'(B) FO'!AN50</f>
        <v>Y</v>
      </c>
      <c r="T50" s="137" t="str">
        <f>'(B) FO'!AO50</f>
        <v>N</v>
      </c>
      <c r="U50" s="137" t="str">
        <f>'(B) FO'!AP50</f>
        <v>Y</v>
      </c>
      <c r="V50" s="139">
        <f>'(B) FO'!AQ50</f>
        <v>-2.4822329797095479</v>
      </c>
      <c r="W50" s="139">
        <f>'(B) FO'!AR50</f>
        <v>4.6566778053249971</v>
      </c>
      <c r="X50" s="139">
        <f>'(B) FO'!AS50</f>
        <v>-1.6224814422057265</v>
      </c>
      <c r="Y50" s="139">
        <f>'(B) FO'!AT50</f>
        <v>8.4531339850488791</v>
      </c>
      <c r="Z50" s="137" t="str">
        <f t="shared" si="7"/>
        <v>N</v>
      </c>
      <c r="AA50" s="137" t="str">
        <f t="shared" si="8"/>
        <v>Y</v>
      </c>
      <c r="AB50" s="137" t="str">
        <f t="shared" si="9"/>
        <v>N</v>
      </c>
      <c r="AC50" s="137" t="str">
        <f>'(B) FO'!BC50</f>
        <v>Y</v>
      </c>
      <c r="AD50" s="137" t="str">
        <f>'(B) FO'!BD50</f>
        <v>Y</v>
      </c>
      <c r="AE50" s="137" t="str">
        <f>'(B) FO'!BE50</f>
        <v>N</v>
      </c>
      <c r="AF50" s="137" t="str">
        <f>'(B) FO'!BF50</f>
        <v>Y</v>
      </c>
      <c r="AG50" s="139">
        <f>'(B) FO'!BG50</f>
        <v>39.734571278165994</v>
      </c>
      <c r="AH50" s="139">
        <f>'(B) FO'!BH50</f>
        <v>22.012684755120759</v>
      </c>
      <c r="AI50" s="139">
        <f>'(B) FO'!BI50</f>
        <v>-29.993087687619909</v>
      </c>
      <c r="AJ50" s="139">
        <f>'(B) FO'!BJ50</f>
        <v>20.73080902483575</v>
      </c>
      <c r="AK50" s="137" t="str">
        <f t="shared" si="10"/>
        <v>Y</v>
      </c>
      <c r="AL50" s="137" t="str">
        <f t="shared" si="11"/>
        <v>Y</v>
      </c>
      <c r="AM50" s="137" t="str">
        <f t="shared" si="12"/>
        <v>N</v>
      </c>
      <c r="AN50" s="137" t="str">
        <f>'(B) FO'!BS50</f>
        <v>Y</v>
      </c>
      <c r="AO50" s="137" t="str">
        <f>'(B) FO'!BT50</f>
        <v>Y</v>
      </c>
      <c r="AP50" s="137" t="str">
        <f>'(B) FO'!BU50</f>
        <v>N</v>
      </c>
      <c r="AQ50" s="137" t="str">
        <f>'(B) FO'!BV50</f>
        <v>Y</v>
      </c>
      <c r="AR50" s="139">
        <f>'(B) FO'!BW50</f>
        <v>50.059563203176708</v>
      </c>
      <c r="AS50" s="139">
        <f>'(B) FO'!BX50</f>
        <v>24.752311756935271</v>
      </c>
      <c r="AT50" s="139">
        <f>'(B) FO'!BY50</f>
        <v>-29.17787393287335</v>
      </c>
      <c r="AU50" s="139">
        <f>'(B) FO'!BZ50</f>
        <v>24.504950495049506</v>
      </c>
      <c r="AV50" s="137" t="str">
        <f t="shared" si="13"/>
        <v>Y</v>
      </c>
      <c r="AW50" s="137" t="str">
        <f t="shared" si="14"/>
        <v>Y</v>
      </c>
      <c r="AX50" s="137" t="str">
        <f t="shared" si="15"/>
        <v>N</v>
      </c>
      <c r="AZ50" s="137">
        <f>'(B) FO'!C50</f>
        <v>200.25</v>
      </c>
      <c r="BA50" s="137">
        <f>'(B) FO'!X50</f>
        <v>209</v>
      </c>
      <c r="BB50" s="137">
        <f>'(B) FO'!AC50</f>
        <v>192.6</v>
      </c>
    </row>
    <row r="51" spans="1:54" x14ac:dyDescent="0.3">
      <c r="A51" s="137" t="str">
        <f>'FOD (ALL)'!B51</f>
        <v>BANDHANBNK</v>
      </c>
      <c r="B51" s="146">
        <f>'FOD (ALL)'!C51</f>
        <v>44007</v>
      </c>
      <c r="C51" s="137" t="str">
        <f>'(B) FO'!H51</f>
        <v>N</v>
      </c>
      <c r="D51" s="137" t="str">
        <f>'(B) FO'!I51</f>
        <v>N</v>
      </c>
      <c r="E51" s="137" t="str">
        <f>'(B) FO'!J51</f>
        <v>Y</v>
      </c>
      <c r="F51" s="137" t="str">
        <f>'(B) FO'!K51</f>
        <v>N</v>
      </c>
      <c r="G51" s="139">
        <f>'(B) FO'!L51</f>
        <v>-4.7149386576858232</v>
      </c>
      <c r="H51" s="139">
        <f>'(B) FO'!M51</f>
        <v>-6.4160288158487164</v>
      </c>
      <c r="I51" s="139">
        <f>'(B) FO'!N51</f>
        <v>2.9670839128419129</v>
      </c>
      <c r="J51" s="139">
        <f>'(B) FO'!O51</f>
        <v>-4.7471848090086119</v>
      </c>
      <c r="K51" s="137" t="str">
        <f t="shared" si="4"/>
        <v>Y</v>
      </c>
      <c r="L51" s="137" t="str">
        <f t="shared" si="5"/>
        <v>N</v>
      </c>
      <c r="M51" s="137" t="str">
        <f t="shared" si="6"/>
        <v>Y</v>
      </c>
      <c r="N51" s="137">
        <f>'(B) FO'!AH51-'(B) FO'!AI51</f>
        <v>1712400</v>
      </c>
      <c r="O51" s="137">
        <f>'(B) FO'!AI51-'(B) FO'!AJ51</f>
        <v>558000</v>
      </c>
      <c r="P51" s="137">
        <f>'(B) FO'!AJ51-'(B) FO'!AK51</f>
        <v>33600</v>
      </c>
      <c r="Q51" s="137">
        <f>'(B) FO'!AK51-'(B) FO'!AL51</f>
        <v>92400</v>
      </c>
      <c r="R51" s="137" t="str">
        <f>'(B) FO'!AM51</f>
        <v>Y</v>
      </c>
      <c r="S51" s="137" t="str">
        <f>'(B) FO'!AN51</f>
        <v>Y</v>
      </c>
      <c r="T51" s="137" t="str">
        <f>'(B) FO'!AO51</f>
        <v>Y</v>
      </c>
      <c r="U51" s="137" t="str">
        <f>'(B) FO'!AP51</f>
        <v>Y</v>
      </c>
      <c r="V51" s="139">
        <f>'(B) FO'!AQ51</f>
        <v>175.30712530712532</v>
      </c>
      <c r="W51" s="139">
        <f>'(B) FO'!AR51</f>
        <v>133.23782234957019</v>
      </c>
      <c r="X51" s="139">
        <f>'(B) FO'!AS51</f>
        <v>8.722741433021806</v>
      </c>
      <c r="Y51" s="139">
        <f>'(B) FO'!AT51</f>
        <v>31.557377049180328</v>
      </c>
      <c r="Z51" s="137" t="str">
        <f t="shared" si="7"/>
        <v>Y</v>
      </c>
      <c r="AA51" s="137" t="str">
        <f t="shared" si="8"/>
        <v>Y</v>
      </c>
      <c r="AB51" s="137" t="str">
        <f t="shared" si="9"/>
        <v>N</v>
      </c>
      <c r="AC51" s="137" t="str">
        <f>'(B) FO'!BC51</f>
        <v>Y</v>
      </c>
      <c r="AD51" s="137" t="str">
        <f>'(B) FO'!BD51</f>
        <v>Y</v>
      </c>
      <c r="AE51" s="137" t="str">
        <f>'(B) FO'!BE51</f>
        <v>N</v>
      </c>
      <c r="AF51" s="137" t="str">
        <f>'(B) FO'!BF51</f>
        <v>Y</v>
      </c>
      <c r="AG51" s="139">
        <f>'(B) FO'!BG51</f>
        <v>174.67584531825028</v>
      </c>
      <c r="AH51" s="139">
        <f>'(B) FO'!BH51</f>
        <v>225.40746482102119</v>
      </c>
      <c r="AI51" s="139">
        <f>'(B) FO'!BI51</f>
        <v>-32.40878066777347</v>
      </c>
      <c r="AJ51" s="139">
        <f>'(B) FO'!BJ51</f>
        <v>73.93062025950023</v>
      </c>
      <c r="AK51" s="137" t="str">
        <f t="shared" si="10"/>
        <v>N</v>
      </c>
      <c r="AL51" s="137" t="str">
        <f t="shared" si="11"/>
        <v>Y</v>
      </c>
      <c r="AM51" s="137" t="str">
        <f t="shared" si="12"/>
        <v>N</v>
      </c>
      <c r="AN51" s="137" t="str">
        <f>'(B) FO'!BS51</f>
        <v>Y</v>
      </c>
      <c r="AO51" s="137" t="str">
        <f>'(B) FO'!BT51</f>
        <v>Y</v>
      </c>
      <c r="AP51" s="137" t="str">
        <f>'(B) FO'!BU51</f>
        <v>N</v>
      </c>
      <c r="AQ51" s="137" t="str">
        <f>'(B) FO'!BV51</f>
        <v>Y</v>
      </c>
      <c r="AR51" s="139">
        <f>'(B) FO'!BW51</f>
        <v>197.00598802395211</v>
      </c>
      <c r="AS51" s="139">
        <f>'(B) FO'!BX51</f>
        <v>233.04843304843303</v>
      </c>
      <c r="AT51" s="139">
        <f>'(B) FO'!BY51</f>
        <v>-31.578947368421051</v>
      </c>
      <c r="AU51" s="139">
        <f>'(B) FO'!BZ51</f>
        <v>79.370629370629374</v>
      </c>
      <c r="AV51" s="137" t="str">
        <f t="shared" si="13"/>
        <v>N</v>
      </c>
      <c r="AW51" s="137" t="str">
        <f t="shared" si="14"/>
        <v>Y</v>
      </c>
      <c r="AX51" s="137" t="str">
        <f t="shared" si="15"/>
        <v>N</v>
      </c>
      <c r="AZ51" s="137">
        <f>'(B) FO'!C51</f>
        <v>198.05</v>
      </c>
      <c r="BA51" s="137">
        <f>'(B) FO'!X51</f>
        <v>207.55</v>
      </c>
      <c r="BB51" s="137">
        <f>'(B) FO'!AC51</f>
        <v>190.65</v>
      </c>
    </row>
    <row r="52" spans="1:54" x14ac:dyDescent="0.3">
      <c r="A52" s="137" t="str">
        <f>'FOD (ALL)'!B52</f>
        <v>BANDHANBNK</v>
      </c>
      <c r="B52" s="146">
        <f>'FOD (ALL)'!C52</f>
        <v>44042</v>
      </c>
      <c r="C52" s="137" t="str">
        <f>'(B) FO'!H52</f>
        <v>N</v>
      </c>
      <c r="D52" s="137" t="str">
        <f>'(B) FO'!I52</f>
        <v>N</v>
      </c>
      <c r="E52" s="137" t="str">
        <f>'(B) FO'!J52</f>
        <v>Y</v>
      </c>
      <c r="F52" s="137" t="str">
        <f>'(B) FO'!K52</f>
        <v>N</v>
      </c>
      <c r="G52" s="139">
        <f>'(B) FO'!L52</f>
        <v>-2.4313914299470309</v>
      </c>
      <c r="H52" s="139">
        <f>'(B) FO'!M52</f>
        <v>-7.3181615350290077</v>
      </c>
      <c r="I52" s="139">
        <f>'(B) FO'!N52</f>
        <v>3.2718894009216561</v>
      </c>
      <c r="J52" s="139">
        <f>'(B) FO'!O52</f>
        <v>-6.3646170442286945</v>
      </c>
      <c r="K52" s="137" t="str">
        <f t="shared" si="4"/>
        <v>Y</v>
      </c>
      <c r="L52" s="137" t="str">
        <f t="shared" si="5"/>
        <v>N</v>
      </c>
      <c r="M52" s="137" t="str">
        <f t="shared" si="6"/>
        <v>Y</v>
      </c>
      <c r="N52" s="137">
        <f>'(B) FO'!AH52-'(B) FO'!AI52</f>
        <v>5400</v>
      </c>
      <c r="O52" s="137">
        <f>'(B) FO'!AI52-'(B) FO'!AJ52</f>
        <v>10800</v>
      </c>
      <c r="P52" s="137">
        <f>'(B) FO'!AJ52-'(B) FO'!AK52</f>
        <v>0</v>
      </c>
      <c r="Q52" s="137">
        <f>'(B) FO'!AK52-'(B) FO'!AL52</f>
        <v>9000</v>
      </c>
      <c r="R52" s="137" t="str">
        <f>'(B) FO'!AM52</f>
        <v>Y</v>
      </c>
      <c r="S52" s="137" t="str">
        <f>'(B) FO'!AN52</f>
        <v>Y</v>
      </c>
      <c r="T52" s="137" t="str">
        <f>'(B) FO'!AO52</f>
        <v>Y</v>
      </c>
      <c r="U52" s="137" t="str">
        <f>'(B) FO'!AP52</f>
        <v>Y</v>
      </c>
      <c r="V52" s="139">
        <f>'(B) FO'!AQ52</f>
        <v>27.27272727272727</v>
      </c>
      <c r="W52" s="139">
        <f>'(B) FO'!AR52</f>
        <v>120</v>
      </c>
      <c r="X52" s="139">
        <f>'(B) FO'!AS52</f>
        <v>0</v>
      </c>
      <c r="Y52" s="139" t="e">
        <f>'(B) FO'!AT52</f>
        <v>#DIV/0!</v>
      </c>
      <c r="Z52" s="137" t="str">
        <f t="shared" si="7"/>
        <v>N</v>
      </c>
      <c r="AA52" s="137" t="str">
        <f t="shared" si="8"/>
        <v>Y</v>
      </c>
      <c r="AB52" s="137" t="e">
        <f t="shared" si="9"/>
        <v>#DIV/0!</v>
      </c>
      <c r="AC52" s="137" t="str">
        <f>'(B) FO'!BC52</f>
        <v>N</v>
      </c>
      <c r="AD52" s="137" t="str">
        <f>'(B) FO'!BD52</f>
        <v>Y</v>
      </c>
      <c r="AE52" s="137" t="str">
        <f>'(B) FO'!BE52</f>
        <v>N</v>
      </c>
      <c r="AF52" s="137" t="str">
        <f>'(B) FO'!BF52</f>
        <v>Y</v>
      </c>
      <c r="AG52" s="139">
        <f>'(B) FO'!BG52</f>
        <v>-68.261249453909997</v>
      </c>
      <c r="AH52" s="139" t="e">
        <f>'(B) FO'!BH52</f>
        <v>#DIV/0!</v>
      </c>
      <c r="AI52" s="139">
        <f>'(B) FO'!BI52</f>
        <v>-100</v>
      </c>
      <c r="AJ52" s="139" t="e">
        <f>'(B) FO'!BJ52</f>
        <v>#DIV/0!</v>
      </c>
      <c r="AK52" s="137" t="e">
        <f t="shared" si="10"/>
        <v>#DIV/0!</v>
      </c>
      <c r="AL52" s="137" t="e">
        <f t="shared" si="11"/>
        <v>#DIV/0!</v>
      </c>
      <c r="AM52" s="137" t="e">
        <f t="shared" si="12"/>
        <v>#DIV/0!</v>
      </c>
      <c r="AN52" s="137" t="str">
        <f>'(B) FO'!BS52</f>
        <v>N</v>
      </c>
      <c r="AO52" s="137" t="str">
        <f>'(B) FO'!BT52</f>
        <v>Y</v>
      </c>
      <c r="AP52" s="137" t="str">
        <f>'(B) FO'!BU52</f>
        <v>N</v>
      </c>
      <c r="AQ52" s="137" t="str">
        <f>'(B) FO'!BV52</f>
        <v>Y</v>
      </c>
      <c r="AR52" s="139">
        <f>'(B) FO'!BW52</f>
        <v>-66.666666666666657</v>
      </c>
      <c r="AS52" s="139" t="e">
        <f>'(B) FO'!BX52</f>
        <v>#DIV/0!</v>
      </c>
      <c r="AT52" s="139">
        <f>'(B) FO'!BY52</f>
        <v>-100</v>
      </c>
      <c r="AU52" s="139" t="e">
        <f>'(B) FO'!BZ52</f>
        <v>#DIV/0!</v>
      </c>
      <c r="AV52" s="137" t="e">
        <f t="shared" si="13"/>
        <v>#DIV/0!</v>
      </c>
      <c r="AW52" s="137" t="e">
        <f t="shared" si="14"/>
        <v>#DIV/0!</v>
      </c>
      <c r="AX52" s="137" t="e">
        <f t="shared" si="15"/>
        <v>#DIV/0!</v>
      </c>
      <c r="AZ52" s="137">
        <f>'(B) FO'!C52</f>
        <v>202.65</v>
      </c>
      <c r="BA52" s="137">
        <f>'(B) FO'!X52</f>
        <v>204.4</v>
      </c>
      <c r="BB52" s="137">
        <f>'(B) FO'!AC52</f>
        <v>196.15</v>
      </c>
    </row>
    <row r="53" spans="1:54" x14ac:dyDescent="0.3">
      <c r="A53" s="137" t="str">
        <f>'FOD (ALL)'!B53</f>
        <v>BANKBARODA</v>
      </c>
      <c r="B53" s="146">
        <f>'FOD (ALL)'!C53</f>
        <v>43979</v>
      </c>
      <c r="C53" s="137" t="str">
        <f>'(B) FO'!H53</f>
        <v>N</v>
      </c>
      <c r="D53" s="137" t="str">
        <f>'(B) FO'!I53</f>
        <v>Y</v>
      </c>
      <c r="E53" s="137" t="str">
        <f>'(B) FO'!J53</f>
        <v>Y</v>
      </c>
      <c r="F53" s="137" t="str">
        <f>'(B) FO'!K53</f>
        <v>N</v>
      </c>
      <c r="G53" s="139">
        <f>'(B) FO'!L53</f>
        <v>-0.66577896138482029</v>
      </c>
      <c r="H53" s="139">
        <f>'(B) FO'!M53</f>
        <v>2.0380434782608696</v>
      </c>
      <c r="I53" s="139">
        <f>'(B) FO'!N53</f>
        <v>1.098901098901095</v>
      </c>
      <c r="J53" s="139">
        <f>'(B) FO'!O53</f>
        <v>-4.9608355091383771</v>
      </c>
      <c r="K53" s="137" t="str">
        <f t="shared" si="4"/>
        <v>N</v>
      </c>
      <c r="L53" s="137" t="str">
        <f t="shared" si="5"/>
        <v>Y</v>
      </c>
      <c r="M53" s="137" t="str">
        <f t="shared" si="6"/>
        <v>Y</v>
      </c>
      <c r="N53" s="137">
        <f>'(B) FO'!AH53-'(B) FO'!AI53</f>
        <v>-4141800</v>
      </c>
      <c r="O53" s="137">
        <f>'(B) FO'!AI53-'(B) FO'!AJ53</f>
        <v>-1695600</v>
      </c>
      <c r="P53" s="137">
        <f>'(B) FO'!AJ53-'(B) FO'!AK53</f>
        <v>-118800</v>
      </c>
      <c r="Q53" s="137">
        <f>'(B) FO'!AK53-'(B) FO'!AL53</f>
        <v>3040200</v>
      </c>
      <c r="R53" s="137" t="str">
        <f>'(B) FO'!AM53</f>
        <v>N</v>
      </c>
      <c r="S53" s="137" t="str">
        <f>'(B) FO'!AN53</f>
        <v>N</v>
      </c>
      <c r="T53" s="137" t="str">
        <f>'(B) FO'!AO53</f>
        <v>N</v>
      </c>
      <c r="U53" s="137" t="str">
        <f>'(B) FO'!AP53</f>
        <v>Y</v>
      </c>
      <c r="V53" s="139">
        <f>'(B) FO'!AQ53</f>
        <v>-9.1363907087552114</v>
      </c>
      <c r="W53" s="139">
        <f>'(B) FO'!AR53</f>
        <v>-3.6054656102882077</v>
      </c>
      <c r="X53" s="139">
        <f>'(B) FO'!AS53</f>
        <v>-0.25197571870347035</v>
      </c>
      <c r="Y53" s="139">
        <f>'(B) FO'!AT53</f>
        <v>6.8927522037218409</v>
      </c>
      <c r="Z53" s="137" t="str">
        <f t="shared" si="7"/>
        <v>N</v>
      </c>
      <c r="AA53" s="137" t="str">
        <f t="shared" si="8"/>
        <v>N</v>
      </c>
      <c r="AB53" s="137" t="str">
        <f t="shared" si="9"/>
        <v>N</v>
      </c>
      <c r="AC53" s="137" t="str">
        <f>'(B) FO'!BC53</f>
        <v>N</v>
      </c>
      <c r="AD53" s="137" t="str">
        <f>'(B) FO'!BD53</f>
        <v>Y</v>
      </c>
      <c r="AE53" s="137" t="str">
        <f>'(B) FO'!BE53</f>
        <v>N</v>
      </c>
      <c r="AF53" s="137" t="str">
        <f>'(B) FO'!BF53</f>
        <v>Y</v>
      </c>
      <c r="AG53" s="139">
        <f>'(B) FO'!BG53</f>
        <v>-5.9090472817880579</v>
      </c>
      <c r="AH53" s="139">
        <f>'(B) FO'!BH53</f>
        <v>93.026806840115555</v>
      </c>
      <c r="AI53" s="139">
        <f>'(B) FO'!BI53</f>
        <v>-37.671306282576303</v>
      </c>
      <c r="AJ53" s="139">
        <f>'(B) FO'!BJ53</f>
        <v>9.2341950552326963</v>
      </c>
      <c r="AK53" s="137" t="str">
        <f t="shared" si="10"/>
        <v>N</v>
      </c>
      <c r="AL53" s="137" t="str">
        <f t="shared" si="11"/>
        <v>Y</v>
      </c>
      <c r="AM53" s="137" t="str">
        <f t="shared" si="12"/>
        <v>N</v>
      </c>
      <c r="AN53" s="137" t="str">
        <f>'(B) FO'!BS53</f>
        <v>N</v>
      </c>
      <c r="AO53" s="137" t="str">
        <f>'(B) FO'!BT53</f>
        <v>Y</v>
      </c>
      <c r="AP53" s="137" t="str">
        <f>'(B) FO'!BU53</f>
        <v>N</v>
      </c>
      <c r="AQ53" s="137" t="str">
        <f>'(B) FO'!BV53</f>
        <v>Y</v>
      </c>
      <c r="AR53" s="139">
        <f>'(B) FO'!BW53</f>
        <v>-4.9146404552509049</v>
      </c>
      <c r="AS53" s="139">
        <f>'(B) FO'!BX53</f>
        <v>85.464140081554334</v>
      </c>
      <c r="AT53" s="139">
        <f>'(B) FO'!BY53</f>
        <v>-36.312251756798041</v>
      </c>
      <c r="AU53" s="139">
        <f>'(B) FO'!BZ53</f>
        <v>13.586673607496097</v>
      </c>
      <c r="AV53" s="137" t="str">
        <f t="shared" si="13"/>
        <v>N</v>
      </c>
      <c r="AW53" s="137" t="str">
        <f t="shared" si="14"/>
        <v>Y</v>
      </c>
      <c r="AX53" s="137" t="str">
        <f t="shared" si="15"/>
        <v>N</v>
      </c>
      <c r="AZ53" s="137">
        <f>'(B) FO'!C53</f>
        <v>37.299999999999997</v>
      </c>
      <c r="BA53" s="137">
        <f>'(B) FO'!X53</f>
        <v>39.299999999999997</v>
      </c>
      <c r="BB53" s="137">
        <f>'(B) FO'!AC53</f>
        <v>36.6</v>
      </c>
    </row>
    <row r="54" spans="1:54" x14ac:dyDescent="0.3">
      <c r="A54" s="137" t="str">
        <f>'FOD (ALL)'!B54</f>
        <v>BANKBARODA</v>
      </c>
      <c r="B54" s="146">
        <f>'FOD (ALL)'!C54</f>
        <v>44007</v>
      </c>
      <c r="C54" s="137" t="str">
        <f>'(B) FO'!H54</f>
        <v>N</v>
      </c>
      <c r="D54" s="137" t="str">
        <f>'(B) FO'!I54</f>
        <v>Y</v>
      </c>
      <c r="E54" s="137" t="str">
        <f>'(B) FO'!J54</f>
        <v>Y</v>
      </c>
      <c r="F54" s="137" t="str">
        <f>'(B) FO'!K54</f>
        <v>N</v>
      </c>
      <c r="G54" s="139">
        <f>'(B) FO'!L54</f>
        <v>-0.7989347536617768</v>
      </c>
      <c r="H54" s="139">
        <f>'(B) FO'!M54</f>
        <v>1.899592944369052</v>
      </c>
      <c r="I54" s="139">
        <f>'(B) FO'!N54</f>
        <v>1.0973936899862786</v>
      </c>
      <c r="J54" s="139">
        <f>'(B) FO'!O54</f>
        <v>-5.0781249999999893</v>
      </c>
      <c r="K54" s="137" t="str">
        <f t="shared" si="4"/>
        <v>N</v>
      </c>
      <c r="L54" s="137" t="str">
        <f t="shared" si="5"/>
        <v>Y</v>
      </c>
      <c r="M54" s="137" t="str">
        <f t="shared" si="6"/>
        <v>Y</v>
      </c>
      <c r="N54" s="137">
        <f>'(B) FO'!AH54-'(B) FO'!AI54</f>
        <v>4941000</v>
      </c>
      <c r="O54" s="137">
        <f>'(B) FO'!AI54-'(B) FO'!AJ54</f>
        <v>2003400</v>
      </c>
      <c r="P54" s="137">
        <f>'(B) FO'!AJ54-'(B) FO'!AK54</f>
        <v>961200</v>
      </c>
      <c r="Q54" s="137">
        <f>'(B) FO'!AK54-'(B) FO'!AL54</f>
        <v>1674000</v>
      </c>
      <c r="R54" s="137" t="str">
        <f>'(B) FO'!AM54</f>
        <v>Y</v>
      </c>
      <c r="S54" s="137" t="str">
        <f>'(B) FO'!AN54</f>
        <v>Y</v>
      </c>
      <c r="T54" s="137" t="str">
        <f>'(B) FO'!AO54</f>
        <v>Y</v>
      </c>
      <c r="U54" s="137" t="str">
        <f>'(B) FO'!AP54</f>
        <v>Y</v>
      </c>
      <c r="V54" s="139">
        <f>'(B) FO'!AQ54</f>
        <v>58.095238095238102</v>
      </c>
      <c r="W54" s="139">
        <f>'(B) FO'!AR54</f>
        <v>30.813953488372093</v>
      </c>
      <c r="X54" s="139">
        <f>'(B) FO'!AS54</f>
        <v>17.348927875243664</v>
      </c>
      <c r="Y54" s="139">
        <f>'(B) FO'!AT54</f>
        <v>43.296089385474865</v>
      </c>
      <c r="Z54" s="137" t="str">
        <f t="shared" si="7"/>
        <v>Y</v>
      </c>
      <c r="AA54" s="137" t="str">
        <f t="shared" si="8"/>
        <v>Y</v>
      </c>
      <c r="AB54" s="137" t="str">
        <f t="shared" si="9"/>
        <v>N</v>
      </c>
      <c r="AC54" s="137" t="str">
        <f>'(B) FO'!BC54</f>
        <v>Y</v>
      </c>
      <c r="AD54" s="137" t="str">
        <f>'(B) FO'!BD54</f>
        <v>Y</v>
      </c>
      <c r="AE54" s="137" t="str">
        <f>'(B) FO'!BE54</f>
        <v>N</v>
      </c>
      <c r="AF54" s="137" t="str">
        <f>'(B) FO'!BF54</f>
        <v>Y</v>
      </c>
      <c r="AG54" s="139">
        <f>'(B) FO'!BG54</f>
        <v>25.671706119433228</v>
      </c>
      <c r="AH54" s="139">
        <f>'(B) FO'!BH54</f>
        <v>198.93094060355074</v>
      </c>
      <c r="AI54" s="139">
        <f>'(B) FO'!BI54</f>
        <v>-30.337852998685765</v>
      </c>
      <c r="AJ54" s="139">
        <f>'(B) FO'!BJ54</f>
        <v>54.055455420853804</v>
      </c>
      <c r="AK54" s="137" t="str">
        <f t="shared" si="10"/>
        <v>N</v>
      </c>
      <c r="AL54" s="137" t="str">
        <f t="shared" si="11"/>
        <v>Y</v>
      </c>
      <c r="AM54" s="137" t="str">
        <f t="shared" si="12"/>
        <v>N</v>
      </c>
      <c r="AN54" s="137" t="str">
        <f>'(B) FO'!BS54</f>
        <v>Y</v>
      </c>
      <c r="AO54" s="137" t="str">
        <f>'(B) FO'!BT54</f>
        <v>Y</v>
      </c>
      <c r="AP54" s="137" t="str">
        <f>'(B) FO'!BU54</f>
        <v>N</v>
      </c>
      <c r="AQ54" s="137" t="str">
        <f>'(B) FO'!BV54</f>
        <v>Y</v>
      </c>
      <c r="AR54" s="139">
        <f>'(B) FO'!BW54</f>
        <v>27.609962904080554</v>
      </c>
      <c r="AS54" s="139">
        <f>'(B) FO'!BX54</f>
        <v>186.34294385432472</v>
      </c>
      <c r="AT54" s="139">
        <f>'(B) FO'!BY54</f>
        <v>-28.833693304535636</v>
      </c>
      <c r="AU54" s="139">
        <f>'(B) FO'!BZ54</f>
        <v>60.763888888888886</v>
      </c>
      <c r="AV54" s="137" t="str">
        <f t="shared" si="13"/>
        <v>N</v>
      </c>
      <c r="AW54" s="137" t="str">
        <f t="shared" si="14"/>
        <v>Y</v>
      </c>
      <c r="AX54" s="137" t="str">
        <f t="shared" si="15"/>
        <v>N</v>
      </c>
      <c r="AZ54" s="137">
        <f>'(B) FO'!C54</f>
        <v>37.25</v>
      </c>
      <c r="BA54" s="137">
        <f>'(B) FO'!X54</f>
        <v>39.200000000000003</v>
      </c>
      <c r="BB54" s="137">
        <f>'(B) FO'!AC54</f>
        <v>36.65</v>
      </c>
    </row>
    <row r="55" spans="1:54" x14ac:dyDescent="0.3">
      <c r="A55" s="137" t="str">
        <f>'FOD (ALL)'!B55</f>
        <v>BANKBARODA</v>
      </c>
      <c r="B55" s="146">
        <f>'FOD (ALL)'!C55</f>
        <v>44042</v>
      </c>
      <c r="C55" s="137" t="str">
        <f>'(B) FO'!H55</f>
        <v>N</v>
      </c>
      <c r="D55" s="137" t="str">
        <f>'(B) FO'!I55</f>
        <v>Y</v>
      </c>
      <c r="E55" s="137" t="str">
        <f>'(B) FO'!J55</f>
        <v>Y</v>
      </c>
      <c r="F55" s="137" t="str">
        <f>'(B) FO'!K55</f>
        <v>N</v>
      </c>
      <c r="G55" s="139">
        <f>'(B) FO'!L55</f>
        <v>-1.0568031704095073</v>
      </c>
      <c r="H55" s="139">
        <f>'(B) FO'!M55</f>
        <v>2.2972972972973014</v>
      </c>
      <c r="I55" s="139">
        <f>'(B) FO'!N55</f>
        <v>0.68027210884353739</v>
      </c>
      <c r="J55" s="139">
        <f>'(B) FO'!O55</f>
        <v>-5.6482670089858864</v>
      </c>
      <c r="K55" s="137" t="str">
        <f t="shared" si="4"/>
        <v>N</v>
      </c>
      <c r="L55" s="137" t="str">
        <f t="shared" si="5"/>
        <v>Y</v>
      </c>
      <c r="M55" s="137" t="str">
        <f t="shared" si="6"/>
        <v>Y</v>
      </c>
      <c r="N55" s="137">
        <f>'(B) FO'!AH55-'(B) FO'!AI55</f>
        <v>90200</v>
      </c>
      <c r="O55" s="137">
        <f>'(B) FO'!AI55-'(B) FO'!AJ55</f>
        <v>73800</v>
      </c>
      <c r="P55" s="137">
        <f>'(B) FO'!AJ55-'(B) FO'!AK55</f>
        <v>8200</v>
      </c>
      <c r="Q55" s="137">
        <f>'(B) FO'!AK55-'(B) FO'!AL55</f>
        <v>24600</v>
      </c>
      <c r="R55" s="137" t="str">
        <f>'(B) FO'!AM55</f>
        <v>Y</v>
      </c>
      <c r="S55" s="137" t="str">
        <f>'(B) FO'!AN55</f>
        <v>Y</v>
      </c>
      <c r="T55" s="137" t="str">
        <f>'(B) FO'!AO55</f>
        <v>Y</v>
      </c>
      <c r="U55" s="137" t="str">
        <f>'(B) FO'!AP55</f>
        <v>Y</v>
      </c>
      <c r="V55" s="139">
        <f>'(B) FO'!AQ55</f>
        <v>47.826086956521742</v>
      </c>
      <c r="W55" s="139">
        <f>'(B) FO'!AR55</f>
        <v>64.285714285714292</v>
      </c>
      <c r="X55" s="139">
        <f>'(B) FO'!AS55</f>
        <v>7.6923076923076925</v>
      </c>
      <c r="Y55" s="139">
        <f>'(B) FO'!AT55</f>
        <v>30</v>
      </c>
      <c r="Z55" s="137" t="str">
        <f t="shared" si="7"/>
        <v>N</v>
      </c>
      <c r="AA55" s="137" t="str">
        <f t="shared" si="8"/>
        <v>Y</v>
      </c>
      <c r="AB55" s="137" t="str">
        <f t="shared" si="9"/>
        <v>N</v>
      </c>
      <c r="AC55" s="137" t="str">
        <f>'(B) FO'!BC55</f>
        <v>Y</v>
      </c>
      <c r="AD55" s="137" t="str">
        <f>'(B) FO'!BD55</f>
        <v>Y</v>
      </c>
      <c r="AE55" s="137" t="str">
        <f>'(B) FO'!BE55</f>
        <v>Y</v>
      </c>
      <c r="AF55" s="137" t="str">
        <f>'(B) FO'!BF55</f>
        <v>Y</v>
      </c>
      <c r="AG55" s="139">
        <f>'(B) FO'!BG55</f>
        <v>96.12329202414999</v>
      </c>
      <c r="AH55" s="139">
        <f>'(B) FO'!BH55</f>
        <v>109.52063914780292</v>
      </c>
      <c r="AI55" s="139">
        <f>'(B) FO'!BI55</f>
        <v>64.332603938730841</v>
      </c>
      <c r="AJ55" s="139" t="e">
        <f>'(B) FO'!BJ55</f>
        <v>#DIV/0!</v>
      </c>
      <c r="AK55" s="137" t="str">
        <f t="shared" si="10"/>
        <v>N</v>
      </c>
      <c r="AL55" s="137" t="str">
        <f t="shared" si="11"/>
        <v>Y</v>
      </c>
      <c r="AM55" s="137" t="e">
        <f t="shared" si="12"/>
        <v>#DIV/0!</v>
      </c>
      <c r="AN55" s="137" t="str">
        <f>'(B) FO'!BS55</f>
        <v>Y</v>
      </c>
      <c r="AO55" s="137" t="str">
        <f>'(B) FO'!BT55</f>
        <v>Y</v>
      </c>
      <c r="AP55" s="137" t="str">
        <f>'(B) FO'!BU55</f>
        <v>Y</v>
      </c>
      <c r="AQ55" s="137" t="str">
        <f>'(B) FO'!BV55</f>
        <v>Y</v>
      </c>
      <c r="AR55" s="139">
        <f>'(B) FO'!BW55</f>
        <v>100</v>
      </c>
      <c r="AS55" s="139">
        <f>'(B) FO'!BX55</f>
        <v>100</v>
      </c>
      <c r="AT55" s="139">
        <f>'(B) FO'!BY55</f>
        <v>66.666666666666657</v>
      </c>
      <c r="AU55" s="139" t="e">
        <f>'(B) FO'!BZ55</f>
        <v>#DIV/0!</v>
      </c>
      <c r="AV55" s="137" t="str">
        <f t="shared" si="13"/>
        <v>Y</v>
      </c>
      <c r="AW55" s="137" t="str">
        <f t="shared" si="14"/>
        <v>Y</v>
      </c>
      <c r="AX55" s="137" t="e">
        <f t="shared" si="15"/>
        <v>#DIV/0!</v>
      </c>
      <c r="AZ55" s="137">
        <f>'(B) FO'!C55</f>
        <v>37.450000000000003</v>
      </c>
      <c r="BA55" s="137">
        <f>'(B) FO'!X55</f>
        <v>39</v>
      </c>
      <c r="BB55" s="137">
        <f>'(B) FO'!AC55</f>
        <v>37.1</v>
      </c>
    </row>
    <row r="56" spans="1:54" x14ac:dyDescent="0.3">
      <c r="A56" s="137" t="str">
        <f>'FOD (ALL)'!B56</f>
        <v>BANKNIFTY</v>
      </c>
      <c r="B56" s="146">
        <f>'FOD (ALL)'!C56</f>
        <v>43979</v>
      </c>
      <c r="C56" s="137" t="str">
        <f>'(B) FO'!H56</f>
        <v>N</v>
      </c>
      <c r="D56" s="137" t="str">
        <f>'(B) FO'!I56</f>
        <v>N</v>
      </c>
      <c r="E56" s="137" t="str">
        <f>'(B) FO'!J56</f>
        <v>Y</v>
      </c>
      <c r="F56" s="137" t="str">
        <f>'(B) FO'!K56</f>
        <v>N</v>
      </c>
      <c r="G56" s="139">
        <f>'(B) FO'!L56</f>
        <v>-2.4298874742488605</v>
      </c>
      <c r="H56" s="139">
        <f>'(B) FO'!M56</f>
        <v>-1.0753140303812818</v>
      </c>
      <c r="I56" s="139">
        <f>'(B) FO'!N56</f>
        <v>2.2817002365421919</v>
      </c>
      <c r="J56" s="139">
        <f>'(B) FO'!O56</f>
        <v>-0.52961509502839754</v>
      </c>
      <c r="K56" s="137" t="str">
        <f t="shared" si="4"/>
        <v>N</v>
      </c>
      <c r="L56" s="137" t="str">
        <f t="shared" si="5"/>
        <v>N</v>
      </c>
      <c r="M56" s="137" t="str">
        <f t="shared" si="6"/>
        <v>Y</v>
      </c>
      <c r="N56" s="137">
        <f>'(B) FO'!AH56-'(B) FO'!AI56</f>
        <v>384000</v>
      </c>
      <c r="O56" s="137">
        <f>'(B) FO'!AI56-'(B) FO'!AJ56</f>
        <v>109080</v>
      </c>
      <c r="P56" s="137">
        <f>'(B) FO'!AJ56-'(B) FO'!AK56</f>
        <v>-105500</v>
      </c>
      <c r="Q56" s="137">
        <f>'(B) FO'!AK56-'(B) FO'!AL56</f>
        <v>-25300</v>
      </c>
      <c r="R56" s="137" t="str">
        <f>'(B) FO'!AM56</f>
        <v>Y</v>
      </c>
      <c r="S56" s="137" t="str">
        <f>'(B) FO'!AN56</f>
        <v>Y</v>
      </c>
      <c r="T56" s="137" t="str">
        <f>'(B) FO'!AO56</f>
        <v>N</v>
      </c>
      <c r="U56" s="137" t="str">
        <f>'(B) FO'!AP56</f>
        <v>N</v>
      </c>
      <c r="V56" s="139">
        <f>'(B) FO'!AQ56</f>
        <v>27.857578131801162</v>
      </c>
      <c r="W56" s="139">
        <f>'(B) FO'!AR56</f>
        <v>8.5933068633011906</v>
      </c>
      <c r="X56" s="139">
        <f>'(B) FO'!AS56</f>
        <v>-7.6735085754185874</v>
      </c>
      <c r="Y56" s="139">
        <f>'(B) FO'!AT56</f>
        <v>-1.8069363501314135</v>
      </c>
      <c r="Z56" s="137" t="str">
        <f t="shared" si="7"/>
        <v>Y</v>
      </c>
      <c r="AA56" s="137" t="str">
        <f t="shared" si="8"/>
        <v>Y</v>
      </c>
      <c r="AB56" s="137" t="str">
        <f t="shared" si="9"/>
        <v>N</v>
      </c>
      <c r="AC56" s="137" t="str">
        <f>'(B) FO'!BC56</f>
        <v>Y</v>
      </c>
      <c r="AD56" s="137" t="str">
        <f>'(B) FO'!BD56</f>
        <v>N</v>
      </c>
      <c r="AE56" s="137" t="str">
        <f>'(B) FO'!BE56</f>
        <v>N</v>
      </c>
      <c r="AF56" s="137" t="str">
        <f>'(B) FO'!BF56</f>
        <v>Y</v>
      </c>
      <c r="AG56" s="139">
        <f>'(B) FO'!BG56</f>
        <v>42.260856695719447</v>
      </c>
      <c r="AH56" s="139">
        <f>'(B) FO'!BH56</f>
        <v>-13.564825272798215</v>
      </c>
      <c r="AI56" s="139">
        <f>'(B) FO'!BI56</f>
        <v>-13.243740660541039</v>
      </c>
      <c r="AJ56" s="139">
        <f>'(B) FO'!BJ56</f>
        <v>7.0419405380575064</v>
      </c>
      <c r="AK56" s="137" t="str">
        <f t="shared" si="10"/>
        <v>Y</v>
      </c>
      <c r="AL56" s="137" t="str">
        <f t="shared" si="11"/>
        <v>N</v>
      </c>
      <c r="AM56" s="137" t="str">
        <f t="shared" si="12"/>
        <v>N</v>
      </c>
      <c r="AN56" s="137" t="str">
        <f>'(B) FO'!BS56</f>
        <v>Y</v>
      </c>
      <c r="AO56" s="137" t="str">
        <f>'(B) FO'!BT56</f>
        <v>N</v>
      </c>
      <c r="AP56" s="137" t="str">
        <f>'(B) FO'!BU56</f>
        <v>N</v>
      </c>
      <c r="AQ56" s="137" t="str">
        <f>'(B) FO'!BV56</f>
        <v>Y</v>
      </c>
      <c r="AR56" s="139">
        <f>'(B) FO'!BW56</f>
        <v>47.304711210720455</v>
      </c>
      <c r="AS56" s="139">
        <f>'(B) FO'!BX56</f>
        <v>-14.758845083245648</v>
      </c>
      <c r="AT56" s="139">
        <f>'(B) FO'!BY56</f>
        <v>-13.021381002453559</v>
      </c>
      <c r="AU56" s="139">
        <f>'(B) FO'!BZ56</f>
        <v>7.4656225149856539</v>
      </c>
      <c r="AV56" s="137" t="str">
        <f t="shared" si="13"/>
        <v>Y</v>
      </c>
      <c r="AW56" s="137" t="str">
        <f t="shared" si="14"/>
        <v>N</v>
      </c>
      <c r="AX56" s="137" t="str">
        <f t="shared" si="15"/>
        <v>N</v>
      </c>
      <c r="AZ56" s="137">
        <f>'(B) FO'!C56</f>
        <v>17216.099999999999</v>
      </c>
      <c r="BA56" s="137">
        <f>'(B) FO'!X56</f>
        <v>17899.95</v>
      </c>
      <c r="BB56" s="137">
        <f>'(B) FO'!AC56</f>
        <v>17005.95</v>
      </c>
    </row>
    <row r="57" spans="1:54" x14ac:dyDescent="0.3">
      <c r="A57" s="137" t="str">
        <f>'FOD (ALL)'!B57</f>
        <v>BANKNIFTY</v>
      </c>
      <c r="B57" s="146">
        <f>'FOD (ALL)'!C57</f>
        <v>44007</v>
      </c>
      <c r="C57" s="137" t="str">
        <f>'(B) FO'!H57</f>
        <v>N</v>
      </c>
      <c r="D57" s="137" t="str">
        <f>'(B) FO'!I57</f>
        <v>N</v>
      </c>
      <c r="E57" s="137" t="str">
        <f>'(B) FO'!J57</f>
        <v>Y</v>
      </c>
      <c r="F57" s="137" t="str">
        <f>'(B) FO'!K57</f>
        <v>N</v>
      </c>
      <c r="G57" s="139">
        <f>'(B) FO'!L57</f>
        <v>-2.3345223153701662</v>
      </c>
      <c r="H57" s="139">
        <f>'(B) FO'!M57</f>
        <v>-1.1504714748607299</v>
      </c>
      <c r="I57" s="139">
        <f>'(B) FO'!N57</f>
        <v>2.4411725890946272</v>
      </c>
      <c r="J57" s="139">
        <f>'(B) FO'!O57</f>
        <v>-0.54299288088683006</v>
      </c>
      <c r="K57" s="137" t="str">
        <f t="shared" si="4"/>
        <v>N</v>
      </c>
      <c r="L57" s="137" t="str">
        <f t="shared" si="5"/>
        <v>N</v>
      </c>
      <c r="M57" s="137" t="str">
        <f t="shared" si="6"/>
        <v>Y</v>
      </c>
      <c r="N57" s="137">
        <f>'(B) FO'!AH57-'(B) FO'!AI57</f>
        <v>99520</v>
      </c>
      <c r="O57" s="137">
        <f>'(B) FO'!AI57-'(B) FO'!AJ57</f>
        <v>37820</v>
      </c>
      <c r="P57" s="137">
        <f>'(B) FO'!AJ57-'(B) FO'!AK57</f>
        <v>1680</v>
      </c>
      <c r="Q57" s="137">
        <f>'(B) FO'!AK57-'(B) FO'!AL57</f>
        <v>8980</v>
      </c>
      <c r="R57" s="137" t="str">
        <f>'(B) FO'!AM57</f>
        <v>Y</v>
      </c>
      <c r="S57" s="137" t="str">
        <f>'(B) FO'!AN57</f>
        <v>Y</v>
      </c>
      <c r="T57" s="137" t="str">
        <f>'(B) FO'!AO57</f>
        <v>Y</v>
      </c>
      <c r="U57" s="137" t="str">
        <f>'(B) FO'!AP57</f>
        <v>Y</v>
      </c>
      <c r="V57" s="139">
        <f>'(B) FO'!AQ57</f>
        <v>56.532606225857762</v>
      </c>
      <c r="W57" s="139">
        <f>'(B) FO'!AR57</f>
        <v>27.362176240775575</v>
      </c>
      <c r="X57" s="139">
        <f>'(B) FO'!AS57</f>
        <v>1.2304086714515894</v>
      </c>
      <c r="Y57" s="139">
        <f>'(B) FO'!AT57</f>
        <v>7.039824396362496</v>
      </c>
      <c r="Z57" s="137" t="str">
        <f t="shared" si="7"/>
        <v>Y</v>
      </c>
      <c r="AA57" s="137" t="str">
        <f t="shared" si="8"/>
        <v>Y</v>
      </c>
      <c r="AB57" s="137" t="str">
        <f t="shared" si="9"/>
        <v>N</v>
      </c>
      <c r="AC57" s="137" t="str">
        <f>'(B) FO'!BC57</f>
        <v>Y</v>
      </c>
      <c r="AD57" s="137" t="str">
        <f>'(B) FO'!BD57</f>
        <v>Y</v>
      </c>
      <c r="AE57" s="137" t="str">
        <f>'(B) FO'!BE57</f>
        <v>N</v>
      </c>
      <c r="AF57" s="137" t="str">
        <f>'(B) FO'!BF57</f>
        <v>Y</v>
      </c>
      <c r="AG57" s="139">
        <f>'(B) FO'!BG57</f>
        <v>104.7804713257745</v>
      </c>
      <c r="AH57" s="139">
        <f>'(B) FO'!BH57</f>
        <v>44.330039738945906</v>
      </c>
      <c r="AI57" s="139">
        <f>'(B) FO'!BI57</f>
        <v>-26.207968272087463</v>
      </c>
      <c r="AJ57" s="139">
        <f>'(B) FO'!BJ57</f>
        <v>16.41489296689981</v>
      </c>
      <c r="AK57" s="137" t="str">
        <f t="shared" si="10"/>
        <v>Y</v>
      </c>
      <c r="AL57" s="137" t="str">
        <f t="shared" si="11"/>
        <v>Y</v>
      </c>
      <c r="AM57" s="137" t="str">
        <f t="shared" si="12"/>
        <v>N</v>
      </c>
      <c r="AN57" s="137" t="str">
        <f>'(B) FO'!BS57</f>
        <v>Y</v>
      </c>
      <c r="AO57" s="137" t="str">
        <f>'(B) FO'!BT57</f>
        <v>Y</v>
      </c>
      <c r="AP57" s="137" t="str">
        <f>'(B) FO'!BU57</f>
        <v>N</v>
      </c>
      <c r="AQ57" s="137" t="str">
        <f>'(B) FO'!BV57</f>
        <v>Y</v>
      </c>
      <c r="AR57" s="139">
        <f>'(B) FO'!BW57</f>
        <v>111.88210415014539</v>
      </c>
      <c r="AS57" s="139">
        <f>'(B) FO'!BX57</f>
        <v>42.593290614398796</v>
      </c>
      <c r="AT57" s="139">
        <f>'(B) FO'!BY57</f>
        <v>-26.100278551532035</v>
      </c>
      <c r="AU57" s="139">
        <f>'(B) FO'!BZ57</f>
        <v>17.014341590612776</v>
      </c>
      <c r="AV57" s="137" t="str">
        <f t="shared" si="13"/>
        <v>Y</v>
      </c>
      <c r="AW57" s="137" t="str">
        <f t="shared" si="14"/>
        <v>Y</v>
      </c>
      <c r="AX57" s="137" t="str">
        <f t="shared" si="15"/>
        <v>N</v>
      </c>
      <c r="AZ57" s="137">
        <f>'(B) FO'!C57</f>
        <v>17236.150000000001</v>
      </c>
      <c r="BA57" s="137">
        <f>'(B) FO'!X57</f>
        <v>17895</v>
      </c>
      <c r="BB57" s="137">
        <f>'(B) FO'!AC57</f>
        <v>17022</v>
      </c>
    </row>
    <row r="58" spans="1:54" x14ac:dyDescent="0.3">
      <c r="A58" s="137" t="str">
        <f>'FOD (ALL)'!B58</f>
        <v>BANKNIFTY</v>
      </c>
      <c r="B58" s="146">
        <f>'FOD (ALL)'!C58</f>
        <v>44042</v>
      </c>
      <c r="C58" s="137" t="str">
        <f>'(B) FO'!H58</f>
        <v>N</v>
      </c>
      <c r="D58" s="137" t="str">
        <f>'(B) FO'!I58</f>
        <v>N</v>
      </c>
      <c r="E58" s="137" t="str">
        <f>'(B) FO'!J58</f>
        <v>Y</v>
      </c>
      <c r="F58" s="137" t="str">
        <f>'(B) FO'!K58</f>
        <v>N</v>
      </c>
      <c r="G58" s="139">
        <f>'(B) FO'!L58</f>
        <v>-2.2823125021200612</v>
      </c>
      <c r="H58" s="139">
        <f>'(B) FO'!M58</f>
        <v>-0.97689598996792193</v>
      </c>
      <c r="I58" s="139">
        <f>'(B) FO'!N58</f>
        <v>2.1756228424668436</v>
      </c>
      <c r="J58" s="139">
        <f>'(B) FO'!O58</f>
        <v>-0.633461787675208</v>
      </c>
      <c r="K58" s="137" t="str">
        <f t="shared" si="4"/>
        <v>N</v>
      </c>
      <c r="L58" s="137" t="str">
        <f t="shared" si="5"/>
        <v>N</v>
      </c>
      <c r="M58" s="137" t="str">
        <f t="shared" si="6"/>
        <v>Y</v>
      </c>
      <c r="N58" s="137">
        <f>'(B) FO'!AH58-'(B) FO'!AI58</f>
        <v>3625</v>
      </c>
      <c r="O58" s="137">
        <f>'(B) FO'!AI58-'(B) FO'!AJ58</f>
        <v>3275</v>
      </c>
      <c r="P58" s="137">
        <f>'(B) FO'!AJ58-'(B) FO'!AK58</f>
        <v>0</v>
      </c>
      <c r="Q58" s="137">
        <f>'(B) FO'!AK58-'(B) FO'!AL58</f>
        <v>425</v>
      </c>
      <c r="R58" s="137" t="str">
        <f>'(B) FO'!AM58</f>
        <v>Y</v>
      </c>
      <c r="S58" s="137" t="str">
        <f>'(B) FO'!AN58</f>
        <v>Y</v>
      </c>
      <c r="T58" s="137" t="str">
        <f>'(B) FO'!AO58</f>
        <v>Y</v>
      </c>
      <c r="U58" s="137" t="str">
        <f>'(B) FO'!AP58</f>
        <v>Y</v>
      </c>
      <c r="V58" s="139">
        <f>'(B) FO'!AQ58</f>
        <v>18.377693282636248</v>
      </c>
      <c r="W58" s="139">
        <f>'(B) FO'!AR58</f>
        <v>19.908814589665656</v>
      </c>
      <c r="X58" s="139">
        <f>'(B) FO'!AS58</f>
        <v>0</v>
      </c>
      <c r="Y58" s="139">
        <f>'(B) FO'!AT58</f>
        <v>2.6521060842433699</v>
      </c>
      <c r="Z58" s="137" t="str">
        <f t="shared" si="7"/>
        <v>N</v>
      </c>
      <c r="AA58" s="137" t="str">
        <f t="shared" si="8"/>
        <v>Y</v>
      </c>
      <c r="AB58" s="137" t="str">
        <f t="shared" si="9"/>
        <v>N</v>
      </c>
      <c r="AC58" s="137" t="str">
        <f>'(B) FO'!BC58</f>
        <v>Y</v>
      </c>
      <c r="AD58" s="137" t="str">
        <f>'(B) FO'!BD58</f>
        <v>N</v>
      </c>
      <c r="AE58" s="137" t="str">
        <f>'(B) FO'!BE58</f>
        <v>Y</v>
      </c>
      <c r="AF58" s="137" t="str">
        <f>'(B) FO'!BF58</f>
        <v>N</v>
      </c>
      <c r="AG58" s="139">
        <f>'(B) FO'!BG58</f>
        <v>70.036629714481705</v>
      </c>
      <c r="AH58" s="139">
        <f>'(B) FO'!BH58</f>
        <v>-14.421564421564421</v>
      </c>
      <c r="AI58" s="139">
        <f>'(B) FO'!BI58</f>
        <v>2.755521870939809</v>
      </c>
      <c r="AJ58" s="139">
        <f>'(B) FO'!BJ58</f>
        <v>-25.749231961870862</v>
      </c>
      <c r="AK58" s="137" t="str">
        <f t="shared" si="10"/>
        <v>Y</v>
      </c>
      <c r="AL58" s="137" t="str">
        <f t="shared" si="11"/>
        <v>N</v>
      </c>
      <c r="AM58" s="137" t="str">
        <f t="shared" si="12"/>
        <v>Y</v>
      </c>
      <c r="AN58" s="137" t="str">
        <f>'(B) FO'!BS58</f>
        <v>Y</v>
      </c>
      <c r="AO58" s="137" t="str">
        <f>'(B) FO'!BT58</f>
        <v>N</v>
      </c>
      <c r="AP58" s="137" t="str">
        <f>'(B) FO'!BU58</f>
        <v>Y</v>
      </c>
      <c r="AQ58" s="137" t="str">
        <f>'(B) FO'!BV58</f>
        <v>N</v>
      </c>
      <c r="AR58" s="139">
        <f>'(B) FO'!BW58</f>
        <v>75.54240631163708</v>
      </c>
      <c r="AS58" s="139">
        <f>'(B) FO'!BX58</f>
        <v>-15.640599001663894</v>
      </c>
      <c r="AT58" s="139">
        <f>'(B) FO'!BY58</f>
        <v>3.0874785591766725</v>
      </c>
      <c r="AU58" s="139">
        <f>'(B) FO'!BZ58</f>
        <v>-25.256410256410255</v>
      </c>
      <c r="AV58" s="137" t="str">
        <f t="shared" si="13"/>
        <v>Y</v>
      </c>
      <c r="AW58" s="137" t="str">
        <f t="shared" si="14"/>
        <v>N</v>
      </c>
      <c r="AX58" s="137" t="str">
        <f t="shared" si="15"/>
        <v>Y</v>
      </c>
      <c r="AZ58" s="137">
        <f>'(B) FO'!C58</f>
        <v>17284.5</v>
      </c>
      <c r="BA58" s="137">
        <f>'(B) FO'!X58</f>
        <v>17935</v>
      </c>
      <c r="BB58" s="137">
        <f>'(B) FO'!AC58</f>
        <v>17070</v>
      </c>
    </row>
    <row r="59" spans="1:54" x14ac:dyDescent="0.3">
      <c r="A59" s="137" t="str">
        <f>'FOD (ALL)'!B59</f>
        <v>BATAINDIA</v>
      </c>
      <c r="B59" s="146">
        <f>'FOD (ALL)'!C59</f>
        <v>43979</v>
      </c>
      <c r="C59" s="137" t="str">
        <f>'(B) FO'!H59</f>
        <v>N</v>
      </c>
      <c r="D59" s="137" t="str">
        <f>'(B) FO'!I59</f>
        <v>N</v>
      </c>
      <c r="E59" s="137" t="str">
        <f>'(B) FO'!J59</f>
        <v>Y</v>
      </c>
      <c r="F59" s="137" t="str">
        <f>'(B) FO'!K59</f>
        <v>Y</v>
      </c>
      <c r="G59" s="139">
        <f>'(B) FO'!L59</f>
        <v>-2.3769295753014221</v>
      </c>
      <c r="H59" s="139">
        <f>'(B) FO'!M59</f>
        <v>-1.546255340062761</v>
      </c>
      <c r="I59" s="139">
        <f>'(B) FO'!N59</f>
        <v>2.94220665499124</v>
      </c>
      <c r="J59" s="139">
        <f>'(B) FO'!O59</f>
        <v>0.53210219492155042</v>
      </c>
      <c r="K59" s="137" t="str">
        <f t="shared" si="4"/>
        <v>N</v>
      </c>
      <c r="L59" s="137" t="str">
        <f t="shared" si="5"/>
        <v>N</v>
      </c>
      <c r="M59" s="137" t="str">
        <f t="shared" si="6"/>
        <v>Y</v>
      </c>
      <c r="N59" s="137">
        <f>'(B) FO'!AH59-'(B) FO'!AI59</f>
        <v>550</v>
      </c>
      <c r="O59" s="137">
        <f>'(B) FO'!AI59-'(B) FO'!AJ59</f>
        <v>-69850</v>
      </c>
      <c r="P59" s="137">
        <f>'(B) FO'!AJ59-'(B) FO'!AK59</f>
        <v>106700</v>
      </c>
      <c r="Q59" s="137">
        <f>'(B) FO'!AK59-'(B) FO'!AL59</f>
        <v>8800</v>
      </c>
      <c r="R59" s="137" t="str">
        <f>'(B) FO'!AM59</f>
        <v>Y</v>
      </c>
      <c r="S59" s="137" t="str">
        <f>'(B) FO'!AN59</f>
        <v>N</v>
      </c>
      <c r="T59" s="137" t="str">
        <f>'(B) FO'!AO59</f>
        <v>Y</v>
      </c>
      <c r="U59" s="137" t="str">
        <f>'(B) FO'!AP59</f>
        <v>Y</v>
      </c>
      <c r="V59" s="139">
        <f>'(B) FO'!AQ59</f>
        <v>4.0883074407195422E-2</v>
      </c>
      <c r="W59" s="139">
        <f>'(B) FO'!AR59</f>
        <v>-4.935872522347454</v>
      </c>
      <c r="X59" s="139">
        <f>'(B) FO'!AS59</f>
        <v>8.154686843211433</v>
      </c>
      <c r="Y59" s="139">
        <f>'(B) FO'!AT59</f>
        <v>0.67710537452391029</v>
      </c>
      <c r="Z59" s="137" t="str">
        <f t="shared" si="7"/>
        <v>Y</v>
      </c>
      <c r="AA59" s="137" t="str">
        <f t="shared" si="8"/>
        <v>N</v>
      </c>
      <c r="AB59" s="137" t="str">
        <f t="shared" si="9"/>
        <v>Y</v>
      </c>
      <c r="AC59" s="137" t="str">
        <f>'(B) FO'!BC59</f>
        <v>Y</v>
      </c>
      <c r="AD59" s="137" t="str">
        <f>'(B) FO'!BD59</f>
        <v>N</v>
      </c>
      <c r="AE59" s="137" t="str">
        <f>'(B) FO'!BE59</f>
        <v>N</v>
      </c>
      <c r="AF59" s="137" t="str">
        <f>'(B) FO'!BF59</f>
        <v>N</v>
      </c>
      <c r="AG59" s="139">
        <f>'(B) FO'!BG59</f>
        <v>77.382109776737195</v>
      </c>
      <c r="AH59" s="139">
        <f>'(B) FO'!BH59</f>
        <v>-15.738228506730634</v>
      </c>
      <c r="AI59" s="139">
        <f>'(B) FO'!BI59</f>
        <v>-23.62146880465701</v>
      </c>
      <c r="AJ59" s="139">
        <f>'(B) FO'!BJ59</f>
        <v>-22.239393502328678</v>
      </c>
      <c r="AK59" s="137" t="str">
        <f t="shared" si="10"/>
        <v>Y</v>
      </c>
      <c r="AL59" s="137" t="str">
        <f t="shared" si="11"/>
        <v>Y</v>
      </c>
      <c r="AM59" s="137" t="str">
        <f t="shared" si="12"/>
        <v>N</v>
      </c>
      <c r="AN59" s="137" t="str">
        <f>'(B) FO'!BS59</f>
        <v>Y</v>
      </c>
      <c r="AO59" s="137" t="str">
        <f>'(B) FO'!BT59</f>
        <v>N</v>
      </c>
      <c r="AP59" s="137" t="str">
        <f>'(B) FO'!BU59</f>
        <v>N</v>
      </c>
      <c r="AQ59" s="137" t="str">
        <f>'(B) FO'!BV59</f>
        <v>N</v>
      </c>
      <c r="AR59" s="139">
        <f>'(B) FO'!BW59</f>
        <v>81.313526192337761</v>
      </c>
      <c r="AS59" s="139">
        <f>'(B) FO'!BX59</f>
        <v>-16.514360313315926</v>
      </c>
      <c r="AT59" s="139">
        <f>'(B) FO'!BY59</f>
        <v>-24.49482503696402</v>
      </c>
      <c r="AU59" s="139">
        <f>'(B) FO'!BZ59</f>
        <v>-22.111324376199615</v>
      </c>
      <c r="AV59" s="137" t="str">
        <f t="shared" si="13"/>
        <v>Y</v>
      </c>
      <c r="AW59" s="137" t="str">
        <f t="shared" si="14"/>
        <v>Y</v>
      </c>
      <c r="AX59" s="137" t="str">
        <f t="shared" si="15"/>
        <v>N</v>
      </c>
      <c r="AZ59" s="137">
        <f>'(B) FO'!C59</f>
        <v>1271.1500000000001</v>
      </c>
      <c r="BA59" s="137">
        <f>'(B) FO'!X59</f>
        <v>1316.8</v>
      </c>
      <c r="BB59" s="137">
        <f>'(B) FO'!AC59</f>
        <v>1265.55</v>
      </c>
    </row>
    <row r="60" spans="1:54" x14ac:dyDescent="0.3">
      <c r="A60" s="137" t="str">
        <f>'FOD (ALL)'!B60</f>
        <v>BATAINDIA</v>
      </c>
      <c r="B60" s="146">
        <f>'FOD (ALL)'!C60</f>
        <v>44007</v>
      </c>
      <c r="C60" s="137" t="str">
        <f>'(B) FO'!H60</f>
        <v>N</v>
      </c>
      <c r="D60" s="137" t="str">
        <f>'(B) FO'!I60</f>
        <v>N</v>
      </c>
      <c r="E60" s="137" t="str">
        <f>'(B) FO'!J60</f>
        <v>Y</v>
      </c>
      <c r="F60" s="137" t="str">
        <f>'(B) FO'!K60</f>
        <v>Y</v>
      </c>
      <c r="G60" s="139">
        <f>'(B) FO'!L60</f>
        <v>-2.7561322022187142</v>
      </c>
      <c r="H60" s="139">
        <f>'(B) FO'!M60</f>
        <v>-1.3481273904646462</v>
      </c>
      <c r="I60" s="139">
        <f>'(B) FO'!N60</f>
        <v>2.8309968847351952</v>
      </c>
      <c r="J60" s="139">
        <f>'(B) FO'!O60</f>
        <v>0.61907374030249129</v>
      </c>
      <c r="K60" s="137" t="str">
        <f t="shared" si="4"/>
        <v>N</v>
      </c>
      <c r="L60" s="137" t="str">
        <f t="shared" si="5"/>
        <v>N</v>
      </c>
      <c r="M60" s="137" t="str">
        <f t="shared" si="6"/>
        <v>Y</v>
      </c>
      <c r="N60" s="137">
        <f>'(B) FO'!AH60-'(B) FO'!AI60</f>
        <v>139700</v>
      </c>
      <c r="O60" s="137">
        <f>'(B) FO'!AI60-'(B) FO'!AJ60</f>
        <v>17600</v>
      </c>
      <c r="P60" s="137">
        <f>'(B) FO'!AJ60-'(B) FO'!AK60</f>
        <v>5500</v>
      </c>
      <c r="Q60" s="137">
        <f>'(B) FO'!AK60-'(B) FO'!AL60</f>
        <v>-1100</v>
      </c>
      <c r="R60" s="137" t="str">
        <f>'(B) FO'!AM60</f>
        <v>Y</v>
      </c>
      <c r="S60" s="137" t="str">
        <f>'(B) FO'!AN60</f>
        <v>Y</v>
      </c>
      <c r="T60" s="137" t="str">
        <f>'(B) FO'!AO60</f>
        <v>Y</v>
      </c>
      <c r="U60" s="137" t="str">
        <f>'(B) FO'!AP60</f>
        <v>N</v>
      </c>
      <c r="V60" s="139">
        <f>'(B) FO'!AQ60</f>
        <v>213.44537815126051</v>
      </c>
      <c r="W60" s="139">
        <f>'(B) FO'!AR60</f>
        <v>36.781609195402297</v>
      </c>
      <c r="X60" s="139">
        <f>'(B) FO'!AS60</f>
        <v>12.987012987012985</v>
      </c>
      <c r="Y60" s="139">
        <f>'(B) FO'!AT60</f>
        <v>-2.5316455696202533</v>
      </c>
      <c r="Z60" s="137" t="str">
        <f t="shared" si="7"/>
        <v>Y</v>
      </c>
      <c r="AA60" s="137" t="str">
        <f t="shared" si="8"/>
        <v>Y</v>
      </c>
      <c r="AB60" s="137" t="str">
        <f t="shared" si="9"/>
        <v>Y</v>
      </c>
      <c r="AC60" s="137" t="str">
        <f>'(B) FO'!BC60</f>
        <v>Y</v>
      </c>
      <c r="AD60" s="137" t="str">
        <f>'(B) FO'!BD60</f>
        <v>Y</v>
      </c>
      <c r="AE60" s="137" t="str">
        <f>'(B) FO'!BE60</f>
        <v>Y</v>
      </c>
      <c r="AF60" s="137" t="str">
        <f>'(B) FO'!BF60</f>
        <v>N</v>
      </c>
      <c r="AG60" s="139">
        <f>'(B) FO'!BG60</f>
        <v>200.19250664606275</v>
      </c>
      <c r="AH60" s="139">
        <f>'(B) FO'!BH60</f>
        <v>87.31540990040719</v>
      </c>
      <c r="AI60" s="139">
        <f>'(B) FO'!BI60</f>
        <v>42.384129090845597</v>
      </c>
      <c r="AJ60" s="139">
        <f>'(B) FO'!BJ60</f>
        <v>-29.741601433093663</v>
      </c>
      <c r="AK60" s="137" t="str">
        <f t="shared" si="10"/>
        <v>Y</v>
      </c>
      <c r="AL60" s="137" t="str">
        <f t="shared" si="11"/>
        <v>Y</v>
      </c>
      <c r="AM60" s="137" t="str">
        <f t="shared" si="12"/>
        <v>Y</v>
      </c>
      <c r="AN60" s="137" t="str">
        <f>'(B) FO'!BS60</f>
        <v>Y</v>
      </c>
      <c r="AO60" s="137" t="str">
        <f>'(B) FO'!BT60</f>
        <v>Y</v>
      </c>
      <c r="AP60" s="137" t="str">
        <f>'(B) FO'!BU60</f>
        <v>Y</v>
      </c>
      <c r="AQ60" s="137" t="str">
        <f>'(B) FO'!BV60</f>
        <v>N</v>
      </c>
      <c r="AR60" s="139">
        <f>'(B) FO'!BW60</f>
        <v>207.07547169811323</v>
      </c>
      <c r="AS60" s="139">
        <f>'(B) FO'!BX60</f>
        <v>85.964912280701753</v>
      </c>
      <c r="AT60" s="139">
        <f>'(B) FO'!BY60</f>
        <v>40.74074074074074</v>
      </c>
      <c r="AU60" s="139">
        <f>'(B) FO'!BZ60</f>
        <v>-29.565217391304348</v>
      </c>
      <c r="AV60" s="137" t="str">
        <f t="shared" si="13"/>
        <v>Y</v>
      </c>
      <c r="AW60" s="137" t="str">
        <f t="shared" si="14"/>
        <v>Y</v>
      </c>
      <c r="AX60" s="137" t="str">
        <f t="shared" si="15"/>
        <v>Y</v>
      </c>
      <c r="AZ60" s="137">
        <f>'(B) FO'!C60</f>
        <v>1266.6500000000001</v>
      </c>
      <c r="BA60" s="137">
        <f>'(B) FO'!X60</f>
        <v>1314.55</v>
      </c>
      <c r="BB60" s="137">
        <f>'(B) FO'!AC60</f>
        <v>1263</v>
      </c>
    </row>
    <row r="61" spans="1:54" x14ac:dyDescent="0.3">
      <c r="A61" s="137" t="str">
        <f>'FOD (ALL)'!B61</f>
        <v>BATAINDIA</v>
      </c>
      <c r="B61" s="146">
        <f>'FOD (ALL)'!C61</f>
        <v>44042</v>
      </c>
      <c r="C61" s="137" t="str">
        <f>'(B) FO'!H61</f>
        <v>N</v>
      </c>
      <c r="D61" s="137" t="str">
        <f>'(B) FO'!I61</f>
        <v>N</v>
      </c>
      <c r="E61" s="137" t="str">
        <f>'(B) FO'!J61</f>
        <v>Y</v>
      </c>
      <c r="F61" s="137" t="str">
        <f>'(B) FO'!K61</f>
        <v>Y</v>
      </c>
      <c r="G61" s="139">
        <f>'(B) FO'!L61</f>
        <v>-3.6484119125599888</v>
      </c>
      <c r="H61" s="139">
        <f>'(B) FO'!M61</f>
        <v>-1.8025430067314816</v>
      </c>
      <c r="I61" s="139">
        <f>'(B) FO'!N61</f>
        <v>2.751306486320316</v>
      </c>
      <c r="J61" s="139">
        <f>'(B) FO'!O61</f>
        <v>2.2875560097476719</v>
      </c>
      <c r="K61" s="137" t="str">
        <f t="shared" si="4"/>
        <v>N</v>
      </c>
      <c r="L61" s="137" t="str">
        <f t="shared" si="5"/>
        <v>N</v>
      </c>
      <c r="M61" s="137" t="str">
        <f t="shared" si="6"/>
        <v>Y</v>
      </c>
      <c r="N61" s="137">
        <f>'(B) FO'!AH61-'(B) FO'!AI61</f>
        <v>2750</v>
      </c>
      <c r="O61" s="137">
        <f>'(B) FO'!AI61-'(B) FO'!AJ61</f>
        <v>-550</v>
      </c>
      <c r="P61" s="137">
        <f>'(B) FO'!AJ61-'(B) FO'!AK61</f>
        <v>1100</v>
      </c>
      <c r="Q61" s="137">
        <f>'(B) FO'!AK61-'(B) FO'!AL61</f>
        <v>-1100</v>
      </c>
      <c r="R61" s="137" t="str">
        <f>'(B) FO'!AM61</f>
        <v>Y</v>
      </c>
      <c r="S61" s="137" t="str">
        <f>'(B) FO'!AN61</f>
        <v>N</v>
      </c>
      <c r="T61" s="137" t="str">
        <f>'(B) FO'!AO61</f>
        <v>Y</v>
      </c>
      <c r="U61" s="137" t="str">
        <f>'(B) FO'!AP61</f>
        <v>N</v>
      </c>
      <c r="V61" s="139">
        <f>'(B) FO'!AQ61</f>
        <v>45.454545454545453</v>
      </c>
      <c r="W61" s="139">
        <f>'(B) FO'!AR61</f>
        <v>-8.3333333333333321</v>
      </c>
      <c r="X61" s="139">
        <f>'(B) FO'!AS61</f>
        <v>20</v>
      </c>
      <c r="Y61" s="139">
        <f>'(B) FO'!AT61</f>
        <v>-16.666666666666664</v>
      </c>
      <c r="Z61" s="137" t="str">
        <f t="shared" si="7"/>
        <v>Y</v>
      </c>
      <c r="AA61" s="137" t="str">
        <f t="shared" si="8"/>
        <v>N</v>
      </c>
      <c r="AB61" s="137" t="str">
        <f t="shared" si="9"/>
        <v>Y</v>
      </c>
      <c r="AC61" s="137" t="str">
        <f>'(B) FO'!BC61</f>
        <v>Y</v>
      </c>
      <c r="AD61" s="137" t="str">
        <f>'(B) FO'!BD61</f>
        <v>Y</v>
      </c>
      <c r="AE61" s="137" t="str">
        <f>'(B) FO'!BE61</f>
        <v>N</v>
      </c>
      <c r="AF61" s="137" t="str">
        <f>'(B) FO'!BF61</f>
        <v>Y</v>
      </c>
      <c r="AG61" s="139">
        <f>'(B) FO'!BG61</f>
        <v>416.7048054919909</v>
      </c>
      <c r="AH61" s="139">
        <f>'(B) FO'!BH61</f>
        <v>51.736111111111114</v>
      </c>
      <c r="AI61" s="139">
        <f>'(B) FO'!BI61</f>
        <v>-74.47713576745835</v>
      </c>
      <c r="AJ61" s="139">
        <f>'(B) FO'!BJ61</f>
        <v>14.118122977346287</v>
      </c>
      <c r="AK61" s="137" t="str">
        <f t="shared" si="10"/>
        <v>Y</v>
      </c>
      <c r="AL61" s="137" t="str">
        <f t="shared" si="11"/>
        <v>Y</v>
      </c>
      <c r="AM61" s="137" t="str">
        <f t="shared" si="12"/>
        <v>N</v>
      </c>
      <c r="AN61" s="137" t="str">
        <f>'(B) FO'!BS61</f>
        <v>Y</v>
      </c>
      <c r="AO61" s="137" t="str">
        <f>'(B) FO'!BT61</f>
        <v>Y</v>
      </c>
      <c r="AP61" s="137" t="str">
        <f>'(B) FO'!BU61</f>
        <v>N</v>
      </c>
      <c r="AQ61" s="137" t="str">
        <f>'(B) FO'!BV61</f>
        <v>Y</v>
      </c>
      <c r="AR61" s="139">
        <f>'(B) FO'!BW61</f>
        <v>433.33333333333331</v>
      </c>
      <c r="AS61" s="139">
        <f>'(B) FO'!BX61</f>
        <v>50</v>
      </c>
      <c r="AT61" s="139">
        <f>'(B) FO'!BY61</f>
        <v>-75</v>
      </c>
      <c r="AU61" s="139">
        <f>'(B) FO'!BZ61</f>
        <v>14.285714285714285</v>
      </c>
      <c r="AV61" s="137" t="str">
        <f t="shared" si="13"/>
        <v>Y</v>
      </c>
      <c r="AW61" s="137" t="str">
        <f t="shared" si="14"/>
        <v>Y</v>
      </c>
      <c r="AX61" s="137" t="str">
        <f t="shared" si="15"/>
        <v>N</v>
      </c>
      <c r="AZ61" s="137">
        <f>'(B) FO'!C61</f>
        <v>1265</v>
      </c>
      <c r="BA61" s="137">
        <f>'(B) FO'!X61</f>
        <v>1302.6500000000001</v>
      </c>
      <c r="BB61" s="137">
        <f>'(B) FO'!AC61</f>
        <v>1265</v>
      </c>
    </row>
    <row r="62" spans="1:54" x14ac:dyDescent="0.3">
      <c r="A62" s="137" t="str">
        <f>'FOD (ALL)'!B62</f>
        <v>BEL</v>
      </c>
      <c r="B62" s="146">
        <f>'FOD (ALL)'!C62</f>
        <v>43979</v>
      </c>
      <c r="C62" s="137" t="str">
        <f>'(B) FO'!H62</f>
        <v>N</v>
      </c>
      <c r="D62" s="137" t="str">
        <f>'(B) FO'!I62</f>
        <v>N</v>
      </c>
      <c r="E62" s="137" t="str">
        <f>'(B) FO'!J62</f>
        <v>Y</v>
      </c>
      <c r="F62" s="137" t="str">
        <f>'(B) FO'!K62</f>
        <v>N</v>
      </c>
      <c r="G62" s="139">
        <f>'(B) FO'!L62</f>
        <v>-7.9491255961839674E-2</v>
      </c>
      <c r="H62" s="139">
        <f>'(B) FO'!M62</f>
        <v>-0.55335968379446865</v>
      </c>
      <c r="I62" s="139">
        <f>'(B) FO'!N62</f>
        <v>1.4434643143544483</v>
      </c>
      <c r="J62" s="139">
        <f>'(B) FO'!O62</f>
        <v>-3.4082106893880653</v>
      </c>
      <c r="K62" s="137" t="str">
        <f t="shared" si="4"/>
        <v>Y</v>
      </c>
      <c r="L62" s="137" t="str">
        <f t="shared" si="5"/>
        <v>N</v>
      </c>
      <c r="M62" s="137" t="str">
        <f t="shared" si="6"/>
        <v>Y</v>
      </c>
      <c r="N62" s="137">
        <f>'(B) FO'!AH62-'(B) FO'!AI62</f>
        <v>-2016000</v>
      </c>
      <c r="O62" s="137">
        <f>'(B) FO'!AI62-'(B) FO'!AJ62</f>
        <v>-1218000</v>
      </c>
      <c r="P62" s="137">
        <f>'(B) FO'!AJ62-'(B) FO'!AK62</f>
        <v>-102000</v>
      </c>
      <c r="Q62" s="137">
        <f>'(B) FO'!AK62-'(B) FO'!AL62</f>
        <v>360000</v>
      </c>
      <c r="R62" s="137" t="str">
        <f>'(B) FO'!AM62</f>
        <v>N</v>
      </c>
      <c r="S62" s="137" t="str">
        <f>'(B) FO'!AN62</f>
        <v>N</v>
      </c>
      <c r="T62" s="137" t="str">
        <f>'(B) FO'!AO62</f>
        <v>N</v>
      </c>
      <c r="U62" s="137" t="str">
        <f>'(B) FO'!AP62</f>
        <v>Y</v>
      </c>
      <c r="V62" s="139">
        <f>'(B) FO'!AQ62</f>
        <v>-8.0905369612328446</v>
      </c>
      <c r="W62" s="139">
        <f>'(B) FO'!AR62</f>
        <v>-4.6602387511478414</v>
      </c>
      <c r="X62" s="139">
        <f>'(B) FO'!AS62</f>
        <v>-0.38874914246512693</v>
      </c>
      <c r="Y62" s="139">
        <f>'(B) FO'!AT62</f>
        <v>1.3911430558775795</v>
      </c>
      <c r="Z62" s="137" t="str">
        <f t="shared" si="7"/>
        <v>N</v>
      </c>
      <c r="AA62" s="137" t="str">
        <f t="shared" si="8"/>
        <v>N</v>
      </c>
      <c r="AB62" s="137" t="str">
        <f t="shared" si="9"/>
        <v>N</v>
      </c>
      <c r="AC62" s="137" t="str">
        <f>'(B) FO'!BC62</f>
        <v>N</v>
      </c>
      <c r="AD62" s="137" t="str">
        <f>'(B) FO'!BD62</f>
        <v>N</v>
      </c>
      <c r="AE62" s="137" t="str">
        <f>'(B) FO'!BE62</f>
        <v>N</v>
      </c>
      <c r="AF62" s="137" t="str">
        <f>'(B) FO'!BF62</f>
        <v>N</v>
      </c>
      <c r="AG62" s="139">
        <f>'(B) FO'!BG62</f>
        <v>-28.312165604006768</v>
      </c>
      <c r="AH62" s="139">
        <f>'(B) FO'!BH62</f>
        <v>-10.41400274113151</v>
      </c>
      <c r="AI62" s="139">
        <f>'(B) FO'!BI62</f>
        <v>-15.162227401581358</v>
      </c>
      <c r="AJ62" s="139">
        <f>'(B) FO'!BJ62</f>
        <v>-29.305571309370894</v>
      </c>
      <c r="AK62" s="137" t="str">
        <f t="shared" si="10"/>
        <v>N</v>
      </c>
      <c r="AL62" s="137" t="str">
        <f t="shared" si="11"/>
        <v>Y</v>
      </c>
      <c r="AM62" s="137" t="str">
        <f t="shared" si="12"/>
        <v>Y</v>
      </c>
      <c r="AN62" s="137" t="str">
        <f>'(B) FO'!BS62</f>
        <v>N</v>
      </c>
      <c r="AO62" s="137" t="str">
        <f>'(B) FO'!BT62</f>
        <v>N</v>
      </c>
      <c r="AP62" s="137" t="str">
        <f>'(B) FO'!BU62</f>
        <v>N</v>
      </c>
      <c r="AQ62" s="137" t="str">
        <f>'(B) FO'!BV62</f>
        <v>N</v>
      </c>
      <c r="AR62" s="139">
        <f>'(B) FO'!BW62</f>
        <v>-26.531280707500819</v>
      </c>
      <c r="AS62" s="139">
        <f>'(B) FO'!BX62</f>
        <v>-11.89033189033189</v>
      </c>
      <c r="AT62" s="139">
        <f>'(B) FO'!BY62</f>
        <v>-14.019851116625309</v>
      </c>
      <c r="AU62" s="139">
        <f>'(B) FO'!BZ62</f>
        <v>-25.231910946196663</v>
      </c>
      <c r="AV62" s="137" t="str">
        <f t="shared" si="13"/>
        <v>N</v>
      </c>
      <c r="AW62" s="137" t="str">
        <f t="shared" si="14"/>
        <v>Y</v>
      </c>
      <c r="AX62" s="137" t="str">
        <f t="shared" si="15"/>
        <v>Y</v>
      </c>
      <c r="AZ62" s="137">
        <f>'(B) FO'!C62</f>
        <v>62.85</v>
      </c>
      <c r="BA62" s="137">
        <f>'(B) FO'!X62</f>
        <v>63.25</v>
      </c>
      <c r="BB62" s="137">
        <f>'(B) FO'!AC62</f>
        <v>61.25</v>
      </c>
    </row>
    <row r="63" spans="1:54" x14ac:dyDescent="0.3">
      <c r="A63" s="137" t="str">
        <f>'FOD (ALL)'!B63</f>
        <v>BEL</v>
      </c>
      <c r="B63" s="146">
        <f>'FOD (ALL)'!C63</f>
        <v>44007</v>
      </c>
      <c r="C63" s="137" t="str">
        <f>'(B) FO'!H63</f>
        <v>N</v>
      </c>
      <c r="D63" s="137" t="str">
        <f>'(B) FO'!I63</f>
        <v>N</v>
      </c>
      <c r="E63" s="137" t="str">
        <f>'(B) FO'!J63</f>
        <v>Y</v>
      </c>
      <c r="F63" s="137" t="str">
        <f>'(B) FO'!K63</f>
        <v>N</v>
      </c>
      <c r="G63" s="139">
        <f>'(B) FO'!L63</f>
        <v>-7.930214115780676E-2</v>
      </c>
      <c r="H63" s="139">
        <f>'(B) FO'!M63</f>
        <v>-0.47355958958169575</v>
      </c>
      <c r="I63" s="139">
        <f>'(B) FO'!N63</f>
        <v>1.4411529223378678</v>
      </c>
      <c r="J63" s="139">
        <f>'(B) FO'!O63</f>
        <v>-3.4775888717156103</v>
      </c>
      <c r="K63" s="137" t="str">
        <f t="shared" si="4"/>
        <v>Y</v>
      </c>
      <c r="L63" s="137" t="str">
        <f t="shared" si="5"/>
        <v>N</v>
      </c>
      <c r="M63" s="137" t="str">
        <f t="shared" si="6"/>
        <v>Y</v>
      </c>
      <c r="N63" s="137">
        <f>'(B) FO'!AH63-'(B) FO'!AI63</f>
        <v>2142000</v>
      </c>
      <c r="O63" s="137">
        <f>'(B) FO'!AI63-'(B) FO'!AJ63</f>
        <v>2136000</v>
      </c>
      <c r="P63" s="137">
        <f>'(B) FO'!AJ63-'(B) FO'!AK63</f>
        <v>504000</v>
      </c>
      <c r="Q63" s="137">
        <f>'(B) FO'!AK63-'(B) FO'!AL63</f>
        <v>1020000</v>
      </c>
      <c r="R63" s="137" t="str">
        <f>'(B) FO'!AM63</f>
        <v>Y</v>
      </c>
      <c r="S63" s="137" t="str">
        <f>'(B) FO'!AN63</f>
        <v>Y</v>
      </c>
      <c r="T63" s="137" t="str">
        <f>'(B) FO'!AO63</f>
        <v>Y</v>
      </c>
      <c r="U63" s="137" t="str">
        <f>'(B) FO'!AP63</f>
        <v>Y</v>
      </c>
      <c r="V63" s="139">
        <f>'(B) FO'!AQ63</f>
        <v>38.387096774193544</v>
      </c>
      <c r="W63" s="139">
        <f>'(B) FO'!AR63</f>
        <v>62.020905923344948</v>
      </c>
      <c r="X63" s="139">
        <f>'(B) FO'!AS63</f>
        <v>17.142857142857142</v>
      </c>
      <c r="Y63" s="139">
        <f>'(B) FO'!AT63</f>
        <v>53.125</v>
      </c>
      <c r="Z63" s="137" t="str">
        <f t="shared" si="7"/>
        <v>N</v>
      </c>
      <c r="AA63" s="137" t="str">
        <f t="shared" si="8"/>
        <v>Y</v>
      </c>
      <c r="AB63" s="137" t="str">
        <f t="shared" si="9"/>
        <v>N</v>
      </c>
      <c r="AC63" s="137" t="str">
        <f>'(B) FO'!BC63</f>
        <v>Y</v>
      </c>
      <c r="AD63" s="137" t="str">
        <f>'(B) FO'!BD63</f>
        <v>Y</v>
      </c>
      <c r="AE63" s="137" t="str">
        <f>'(B) FO'!BE63</f>
        <v>Y</v>
      </c>
      <c r="AF63" s="137" t="str">
        <f>'(B) FO'!BF63</f>
        <v>Y</v>
      </c>
      <c r="AG63" s="139">
        <f>'(B) FO'!BG63</f>
        <v>29.613642631895505</v>
      </c>
      <c r="AH63" s="139">
        <f>'(B) FO'!BH63</f>
        <v>55.752629181848278</v>
      </c>
      <c r="AI63" s="139">
        <f>'(B) FO'!BI63</f>
        <v>8.1866793583247031</v>
      </c>
      <c r="AJ63" s="139">
        <f>'(B) FO'!BJ63</f>
        <v>14.422362317726362</v>
      </c>
      <c r="AK63" s="137" t="str">
        <f t="shared" si="10"/>
        <v>N</v>
      </c>
      <c r="AL63" s="137" t="str">
        <f t="shared" si="11"/>
        <v>Y</v>
      </c>
      <c r="AM63" s="137" t="str">
        <f t="shared" si="12"/>
        <v>N</v>
      </c>
      <c r="AN63" s="137" t="str">
        <f>'(B) FO'!BS63</f>
        <v>Y</v>
      </c>
      <c r="AO63" s="137" t="str">
        <f>'(B) FO'!BT63</f>
        <v>Y</v>
      </c>
      <c r="AP63" s="137" t="str">
        <f>'(B) FO'!BU63</f>
        <v>Y</v>
      </c>
      <c r="AQ63" s="137" t="str">
        <f>'(B) FO'!BV63</f>
        <v>Y</v>
      </c>
      <c r="AR63" s="139">
        <f>'(B) FO'!BW63</f>
        <v>32.611464968152866</v>
      </c>
      <c r="AS63" s="139">
        <f>'(B) FO'!BX63</f>
        <v>53.620352250489233</v>
      </c>
      <c r="AT63" s="139">
        <f>'(B) FO'!BY63</f>
        <v>9.1880341880341891</v>
      </c>
      <c r="AU63" s="139">
        <f>'(B) FO'!BZ63</f>
        <v>20.618556701030926</v>
      </c>
      <c r="AV63" s="137" t="str">
        <f t="shared" si="13"/>
        <v>N</v>
      </c>
      <c r="AW63" s="137" t="str">
        <f t="shared" si="14"/>
        <v>Y</v>
      </c>
      <c r="AX63" s="137" t="str">
        <f t="shared" si="15"/>
        <v>N</v>
      </c>
      <c r="AZ63" s="137">
        <f>'(B) FO'!C63</f>
        <v>63</v>
      </c>
      <c r="BA63" s="137">
        <f>'(B) FO'!X63</f>
        <v>63.5</v>
      </c>
      <c r="BB63" s="137">
        <f>'(B) FO'!AC63</f>
        <v>61.35</v>
      </c>
    </row>
    <row r="64" spans="1:54" x14ac:dyDescent="0.3">
      <c r="A64" s="137" t="str">
        <f>'FOD (ALL)'!B64</f>
        <v>BEL</v>
      </c>
      <c r="B64" s="146">
        <f>'FOD (ALL)'!C64</f>
        <v>44042</v>
      </c>
      <c r="C64" s="137" t="str">
        <f>'(B) FO'!H64</f>
        <v>Y</v>
      </c>
      <c r="D64" s="137" t="str">
        <f>'(B) FO'!I64</f>
        <v>N</v>
      </c>
      <c r="E64" s="137" t="str">
        <f>'(B) FO'!J64</f>
        <v>Y</v>
      </c>
      <c r="F64" s="137" t="str">
        <f>'(B) FO'!K64</f>
        <v>N</v>
      </c>
      <c r="G64" s="139">
        <f>'(B) FO'!L64</f>
        <v>0</v>
      </c>
      <c r="H64" s="139">
        <f>'(B) FO'!M64</f>
        <v>-0.31372549019608287</v>
      </c>
      <c r="I64" s="139">
        <f>'(B) FO'!N64</f>
        <v>1.4319809069212386</v>
      </c>
      <c r="J64" s="139">
        <f>'(B) FO'!O64</f>
        <v>-3.4562211981566713</v>
      </c>
      <c r="K64" s="137" t="str">
        <f t="shared" si="4"/>
        <v>Y</v>
      </c>
      <c r="L64" s="137" t="str">
        <f t="shared" si="5"/>
        <v>N</v>
      </c>
      <c r="M64" s="137" t="str">
        <f t="shared" si="6"/>
        <v>Y</v>
      </c>
      <c r="N64" s="137">
        <f>'(B) FO'!AH64-'(B) FO'!AI64</f>
        <v>22800</v>
      </c>
      <c r="O64" s="137">
        <f>'(B) FO'!AI64-'(B) FO'!AJ64</f>
        <v>0</v>
      </c>
      <c r="P64" s="137">
        <f>'(B) FO'!AJ64-'(B) FO'!AK64</f>
        <v>15200</v>
      </c>
      <c r="Q64" s="137">
        <f>'(B) FO'!AK64-'(B) FO'!AL64</f>
        <v>15200</v>
      </c>
      <c r="R64" s="137" t="str">
        <f>'(B) FO'!AM64</f>
        <v>Y</v>
      </c>
      <c r="S64" s="137" t="str">
        <f>'(B) FO'!AN64</f>
        <v>Y</v>
      </c>
      <c r="T64" s="137" t="str">
        <f>'(B) FO'!AO64</f>
        <v>Y</v>
      </c>
      <c r="U64" s="137" t="str">
        <f>'(B) FO'!AP64</f>
        <v>Y</v>
      </c>
      <c r="V64" s="139">
        <f>'(B) FO'!AQ64</f>
        <v>30</v>
      </c>
      <c r="W64" s="139">
        <f>'(B) FO'!AR64</f>
        <v>0</v>
      </c>
      <c r="X64" s="139">
        <f>'(B) FO'!AS64</f>
        <v>25</v>
      </c>
      <c r="Y64" s="139">
        <f>'(B) FO'!AT64</f>
        <v>33.333333333333329</v>
      </c>
      <c r="Z64" s="137" t="str">
        <f t="shared" si="7"/>
        <v>Y</v>
      </c>
      <c r="AA64" s="137" t="str">
        <f t="shared" si="8"/>
        <v>N</v>
      </c>
      <c r="AB64" s="137" t="str">
        <f t="shared" si="9"/>
        <v>N</v>
      </c>
      <c r="AC64" s="137" t="str">
        <f>'(B) FO'!BC64</f>
        <v>Y</v>
      </c>
      <c r="AD64" s="137" t="str">
        <f>'(B) FO'!BD64</f>
        <v>N</v>
      </c>
      <c r="AE64" s="137" t="str">
        <f>'(B) FO'!BE64</f>
        <v>N</v>
      </c>
      <c r="AF64" s="137" t="str">
        <f>'(B) FO'!BF64</f>
        <v>N</v>
      </c>
      <c r="AG64" s="139">
        <f>'(B) FO'!BG64</f>
        <v>482.17213114754099</v>
      </c>
      <c r="AH64" s="139">
        <f>'(B) FO'!BH64</f>
        <v>-49.325025960539989</v>
      </c>
      <c r="AI64" s="139">
        <f>'(B) FO'!BI64</f>
        <v>-0.61919504643961532</v>
      </c>
      <c r="AJ64" s="139">
        <f>'(B) FO'!BJ64</f>
        <v>-37.159533073929964</v>
      </c>
      <c r="AK64" s="137" t="str">
        <f t="shared" si="10"/>
        <v>Y</v>
      </c>
      <c r="AL64" s="137" t="str">
        <f t="shared" si="11"/>
        <v>N</v>
      </c>
      <c r="AM64" s="137" t="str">
        <f t="shared" si="12"/>
        <v>Y</v>
      </c>
      <c r="AN64" s="137" t="str">
        <f>'(B) FO'!BS64</f>
        <v>Y</v>
      </c>
      <c r="AO64" s="137" t="str">
        <f>'(B) FO'!BT64</f>
        <v>N</v>
      </c>
      <c r="AP64" s="137" t="str">
        <f>'(B) FO'!BU64</f>
        <v>Y</v>
      </c>
      <c r="AQ64" s="137" t="str">
        <f>'(B) FO'!BV64</f>
        <v>N</v>
      </c>
      <c r="AR64" s="139">
        <f>'(B) FO'!BW64</f>
        <v>500</v>
      </c>
      <c r="AS64" s="139">
        <f>'(B) FO'!BX64</f>
        <v>-50</v>
      </c>
      <c r="AT64" s="139">
        <f>'(B) FO'!BY64</f>
        <v>0</v>
      </c>
      <c r="AU64" s="139">
        <f>'(B) FO'!BZ64</f>
        <v>-33.333333333333329</v>
      </c>
      <c r="AV64" s="137" t="str">
        <f t="shared" si="13"/>
        <v>Y</v>
      </c>
      <c r="AW64" s="137" t="str">
        <f t="shared" si="14"/>
        <v>N</v>
      </c>
      <c r="AX64" s="137" t="str">
        <f t="shared" si="15"/>
        <v>Y</v>
      </c>
      <c r="AZ64" s="137">
        <f>'(B) FO'!C64</f>
        <v>63.55</v>
      </c>
      <c r="BA64" s="137">
        <f>'(B) FO'!X64</f>
        <v>62.6</v>
      </c>
      <c r="BB64" s="137">
        <f>'(B) FO'!AC64</f>
        <v>62</v>
      </c>
    </row>
    <row r="65" spans="1:54" x14ac:dyDescent="0.3">
      <c r="A65" s="137" t="str">
        <f>'FOD (ALL)'!B65</f>
        <v>BERGEPAINT</v>
      </c>
      <c r="B65" s="146">
        <f>'FOD (ALL)'!C65</f>
        <v>43979</v>
      </c>
      <c r="C65" s="137" t="str">
        <f>'(B) FO'!H65</f>
        <v>N</v>
      </c>
      <c r="D65" s="137" t="str">
        <f>'(B) FO'!I65</f>
        <v>Y</v>
      </c>
      <c r="E65" s="137" t="str">
        <f>'(B) FO'!J65</f>
        <v>Y</v>
      </c>
      <c r="F65" s="137" t="str">
        <f>'(B) FO'!K65</f>
        <v>N</v>
      </c>
      <c r="G65" s="139">
        <f>'(B) FO'!L65</f>
        <v>-1.2160998708566582</v>
      </c>
      <c r="H65" s="139">
        <f>'(B) FO'!M65</f>
        <v>4.4631815626756657</v>
      </c>
      <c r="I65" s="139">
        <f>'(B) FO'!N65</f>
        <v>1.5874828688899014</v>
      </c>
      <c r="J65" s="139">
        <f>'(B) FO'!O65</f>
        <v>-0.36413290851159896</v>
      </c>
      <c r="K65" s="137" t="str">
        <f t="shared" si="4"/>
        <v>N</v>
      </c>
      <c r="L65" s="137" t="str">
        <f t="shared" si="5"/>
        <v>Y</v>
      </c>
      <c r="M65" s="137" t="str">
        <f t="shared" si="6"/>
        <v>Y</v>
      </c>
      <c r="N65" s="137">
        <f>'(B) FO'!AH65-'(B) FO'!AI65</f>
        <v>-264000</v>
      </c>
      <c r="O65" s="137">
        <f>'(B) FO'!AI65-'(B) FO'!AJ65</f>
        <v>-160600</v>
      </c>
      <c r="P65" s="137">
        <f>'(B) FO'!AJ65-'(B) FO'!AK65</f>
        <v>108900</v>
      </c>
      <c r="Q65" s="137">
        <f>'(B) FO'!AK65-'(B) FO'!AL65</f>
        <v>1100</v>
      </c>
      <c r="R65" s="137" t="str">
        <f>'(B) FO'!AM65</f>
        <v>N</v>
      </c>
      <c r="S65" s="137" t="str">
        <f>'(B) FO'!AN65</f>
        <v>N</v>
      </c>
      <c r="T65" s="137" t="str">
        <f>'(B) FO'!AO65</f>
        <v>Y</v>
      </c>
      <c r="U65" s="137" t="str">
        <f>'(B) FO'!AP65</f>
        <v>Y</v>
      </c>
      <c r="V65" s="139">
        <f>'(B) FO'!AQ65</f>
        <v>-5.7623049219687879</v>
      </c>
      <c r="W65" s="139">
        <f>'(B) FO'!AR65</f>
        <v>-3.3866852238459755</v>
      </c>
      <c r="X65" s="139">
        <f>'(B) FO'!AS65</f>
        <v>2.3504273504273505</v>
      </c>
      <c r="Y65" s="139">
        <f>'(B) FO'!AT65</f>
        <v>2.3747328425552126E-2</v>
      </c>
      <c r="Z65" s="137" t="str">
        <f t="shared" si="7"/>
        <v>N</v>
      </c>
      <c r="AA65" s="137" t="str">
        <f t="shared" si="8"/>
        <v>N</v>
      </c>
      <c r="AB65" s="137" t="str">
        <f t="shared" si="9"/>
        <v>Y</v>
      </c>
      <c r="AC65" s="137" t="str">
        <f>'(B) FO'!BC65</f>
        <v>Y</v>
      </c>
      <c r="AD65" s="137" t="str">
        <f>'(B) FO'!BD65</f>
        <v>N</v>
      </c>
      <c r="AE65" s="137" t="str">
        <f>'(B) FO'!BE65</f>
        <v>N</v>
      </c>
      <c r="AF65" s="137" t="str">
        <f>'(B) FO'!BF65</f>
        <v>Y</v>
      </c>
      <c r="AG65" s="139">
        <f>'(B) FO'!BG65</f>
        <v>6.0055204837603151</v>
      </c>
      <c r="AH65" s="139">
        <f>'(B) FO'!BH65</f>
        <v>-7.324548173471408</v>
      </c>
      <c r="AI65" s="139">
        <f>'(B) FO'!BI65</f>
        <v>-16.342185907353112</v>
      </c>
      <c r="AJ65" s="139">
        <f>'(B) FO'!BJ65</f>
        <v>42.260462726262737</v>
      </c>
      <c r="AK65" s="137" t="str">
        <f t="shared" si="10"/>
        <v>Y</v>
      </c>
      <c r="AL65" s="137" t="str">
        <f t="shared" si="11"/>
        <v>Y</v>
      </c>
      <c r="AM65" s="137" t="str">
        <f t="shared" si="12"/>
        <v>N</v>
      </c>
      <c r="AN65" s="137" t="str">
        <f>'(B) FO'!BS65</f>
        <v>Y</v>
      </c>
      <c r="AO65" s="137" t="str">
        <f>'(B) FO'!BT65</f>
        <v>N</v>
      </c>
      <c r="AP65" s="137" t="str">
        <f>'(B) FO'!BU65</f>
        <v>N</v>
      </c>
      <c r="AQ65" s="137" t="str">
        <f>'(B) FO'!BV65</f>
        <v>Y</v>
      </c>
      <c r="AR65" s="139">
        <f>'(B) FO'!BW65</f>
        <v>5.1955008034279588</v>
      </c>
      <c r="AS65" s="139">
        <f>'(B) FO'!BX65</f>
        <v>-11.432637571157494</v>
      </c>
      <c r="AT65" s="139">
        <f>'(B) FO'!BY65</f>
        <v>-15.915436777024333</v>
      </c>
      <c r="AU65" s="139">
        <f>'(B) FO'!BZ65</f>
        <v>43.421052631578952</v>
      </c>
      <c r="AV65" s="137" t="str">
        <f t="shared" si="13"/>
        <v>Y</v>
      </c>
      <c r="AW65" s="137" t="str">
        <f t="shared" si="14"/>
        <v>Y</v>
      </c>
      <c r="AX65" s="137" t="str">
        <f t="shared" si="15"/>
        <v>N</v>
      </c>
      <c r="AZ65" s="137">
        <f>'(B) FO'!C65</f>
        <v>458.95</v>
      </c>
      <c r="BA65" s="137">
        <f>'(B) FO'!X65</f>
        <v>472</v>
      </c>
      <c r="BB65" s="137">
        <f>'(B) FO'!AC65</f>
        <v>453.65</v>
      </c>
    </row>
    <row r="66" spans="1:54" x14ac:dyDescent="0.3">
      <c r="A66" s="137" t="str">
        <f>'FOD (ALL)'!B66</f>
        <v>BERGEPAINT</v>
      </c>
      <c r="B66" s="146">
        <f>'FOD (ALL)'!C66</f>
        <v>44007</v>
      </c>
      <c r="C66" s="137" t="str">
        <f>'(B) FO'!H66</f>
        <v>N</v>
      </c>
      <c r="D66" s="137" t="str">
        <f>'(B) FO'!I66</f>
        <v>Y</v>
      </c>
      <c r="E66" s="137" t="str">
        <f>'(B) FO'!J66</f>
        <v>Y</v>
      </c>
      <c r="F66" s="137" t="str">
        <f>'(B) FO'!K66</f>
        <v>N</v>
      </c>
      <c r="G66" s="139">
        <f>'(B) FO'!L66</f>
        <v>-1.0901241230437153</v>
      </c>
      <c r="H66" s="139">
        <f>'(B) FO'!M66</f>
        <v>4.3590898851092641</v>
      </c>
      <c r="I66" s="139">
        <f>'(B) FO'!N66</f>
        <v>1.5440924167905754</v>
      </c>
      <c r="J66" s="139">
        <f>'(B) FO'!O66</f>
        <v>-0.57994086877416684</v>
      </c>
      <c r="K66" s="137" t="str">
        <f t="shared" si="4"/>
        <v>N</v>
      </c>
      <c r="L66" s="137" t="str">
        <f t="shared" si="5"/>
        <v>Y</v>
      </c>
      <c r="M66" s="137" t="str">
        <f t="shared" si="6"/>
        <v>Y</v>
      </c>
      <c r="N66" s="137">
        <f>'(B) FO'!AH66-'(B) FO'!AI66</f>
        <v>245300</v>
      </c>
      <c r="O66" s="137">
        <f>'(B) FO'!AI66-'(B) FO'!AJ66</f>
        <v>81400</v>
      </c>
      <c r="P66" s="137">
        <f>'(B) FO'!AJ66-'(B) FO'!AK66</f>
        <v>47300</v>
      </c>
      <c r="Q66" s="137">
        <f>'(B) FO'!AK66-'(B) FO'!AL66</f>
        <v>25300</v>
      </c>
      <c r="R66" s="137" t="str">
        <f>'(B) FO'!AM66</f>
        <v>Y</v>
      </c>
      <c r="S66" s="137" t="str">
        <f>'(B) FO'!AN66</f>
        <v>Y</v>
      </c>
      <c r="T66" s="137" t="str">
        <f>'(B) FO'!AO66</f>
        <v>Y</v>
      </c>
      <c r="U66" s="137" t="str">
        <f>'(B) FO'!AP66</f>
        <v>Y</v>
      </c>
      <c r="V66" s="139">
        <f>'(B) FO'!AQ66</f>
        <v>122.52747252747254</v>
      </c>
      <c r="W66" s="139">
        <f>'(B) FO'!AR66</f>
        <v>68.518518518518519</v>
      </c>
      <c r="X66" s="139">
        <f>'(B) FO'!AS66</f>
        <v>66.153846153846146</v>
      </c>
      <c r="Y66" s="139">
        <f>'(B) FO'!AT66</f>
        <v>54.761904761904766</v>
      </c>
      <c r="Z66" s="137" t="str">
        <f t="shared" si="7"/>
        <v>Y</v>
      </c>
      <c r="AA66" s="137" t="str">
        <f t="shared" si="8"/>
        <v>Y</v>
      </c>
      <c r="AB66" s="137" t="str">
        <f t="shared" si="9"/>
        <v>Y</v>
      </c>
      <c r="AC66" s="137" t="str">
        <f>'(B) FO'!BC66</f>
        <v>Y</v>
      </c>
      <c r="AD66" s="137" t="str">
        <f>'(B) FO'!BD66</f>
        <v>Y</v>
      </c>
      <c r="AE66" s="137" t="str">
        <f>'(B) FO'!BE66</f>
        <v>Y</v>
      </c>
      <c r="AF66" s="137" t="str">
        <f>'(B) FO'!BF66</f>
        <v>Y</v>
      </c>
      <c r="AG66" s="139">
        <f>'(B) FO'!BG66</f>
        <v>100.49200298659962</v>
      </c>
      <c r="AH66" s="139">
        <f>'(B) FO'!BH66</f>
        <v>173.6354251795776</v>
      </c>
      <c r="AI66" s="139">
        <f>'(B) FO'!BI66</f>
        <v>154.25415573053368</v>
      </c>
      <c r="AJ66" s="139">
        <f>'(B) FO'!BJ66</f>
        <v>108.74329414450405</v>
      </c>
      <c r="AK66" s="137" t="str">
        <f t="shared" si="10"/>
        <v>N</v>
      </c>
      <c r="AL66" s="137" t="str">
        <f t="shared" si="11"/>
        <v>Y</v>
      </c>
      <c r="AM66" s="137" t="str">
        <f t="shared" si="12"/>
        <v>Y</v>
      </c>
      <c r="AN66" s="137" t="str">
        <f>'(B) FO'!BS66</f>
        <v>Y</v>
      </c>
      <c r="AO66" s="137" t="str">
        <f>'(B) FO'!BT66</f>
        <v>Y</v>
      </c>
      <c r="AP66" s="137" t="str">
        <f>'(B) FO'!BU66</f>
        <v>Y</v>
      </c>
      <c r="AQ66" s="137" t="str">
        <f>'(B) FO'!BV66</f>
        <v>Y</v>
      </c>
      <c r="AR66" s="139">
        <f>'(B) FO'!BW66</f>
        <v>99.209486166007906</v>
      </c>
      <c r="AS66" s="139">
        <f>'(B) FO'!BX66</f>
        <v>163.54166666666669</v>
      </c>
      <c r="AT66" s="139">
        <f>'(B) FO'!BY66</f>
        <v>152.63157894736844</v>
      </c>
      <c r="AU66" s="139">
        <f>'(B) FO'!BZ66</f>
        <v>111.11111111111111</v>
      </c>
      <c r="AV66" s="137" t="str">
        <f t="shared" si="13"/>
        <v>N</v>
      </c>
      <c r="AW66" s="137" t="str">
        <f t="shared" si="14"/>
        <v>Y</v>
      </c>
      <c r="AX66" s="137" t="str">
        <f t="shared" si="15"/>
        <v>Y</v>
      </c>
      <c r="AZ66" s="137">
        <f>'(B) FO'!C66</f>
        <v>458.2</v>
      </c>
      <c r="BA66" s="137">
        <f>'(B) FO'!X66</f>
        <v>470.75</v>
      </c>
      <c r="BB66" s="137">
        <f>'(B) FO'!AC66</f>
        <v>453.1</v>
      </c>
    </row>
    <row r="67" spans="1:54" x14ac:dyDescent="0.3">
      <c r="A67" s="137" t="str">
        <f>'FOD (ALL)'!B67</f>
        <v>BERGEPAINT</v>
      </c>
      <c r="B67" s="146">
        <f>'FOD (ALL)'!C67</f>
        <v>44042</v>
      </c>
      <c r="C67" s="137" t="str">
        <f>'(B) FO'!H67</f>
        <v>N</v>
      </c>
      <c r="D67" s="137" t="str">
        <f>'(B) FO'!I67</f>
        <v>Y</v>
      </c>
      <c r="E67" s="137" t="str">
        <f>'(B) FO'!J67</f>
        <v>N</v>
      </c>
      <c r="F67" s="137" t="str">
        <f>'(B) FO'!K67</f>
        <v>N</v>
      </c>
      <c r="G67" s="139">
        <f>'(B) FO'!L67</f>
        <v>-1.8313458262350986</v>
      </c>
      <c r="H67" s="139">
        <f>'(B) FO'!M67</f>
        <v>6.3526214471747275</v>
      </c>
      <c r="I67" s="139">
        <f>'(B) FO'!N67</f>
        <v>-0.41723049165538251</v>
      </c>
      <c r="J67" s="139">
        <f>'(B) FO'!O67</f>
        <v>-0.25868856146665936</v>
      </c>
      <c r="K67" s="137" t="str">
        <f t="shared" si="4"/>
        <v>N</v>
      </c>
      <c r="L67" s="137" t="str">
        <f t="shared" si="5"/>
        <v>Y</v>
      </c>
      <c r="M67" s="137" t="str">
        <f t="shared" si="6"/>
        <v>N</v>
      </c>
      <c r="N67" s="137">
        <f>'(B) FO'!AH67-'(B) FO'!AI67</f>
        <v>1100</v>
      </c>
      <c r="O67" s="137">
        <f>'(B) FO'!AI67-'(B) FO'!AJ67</f>
        <v>1100</v>
      </c>
      <c r="P67" s="137">
        <f>'(B) FO'!AJ67-'(B) FO'!AK67</f>
        <v>5500</v>
      </c>
      <c r="Q67" s="137">
        <f>'(B) FO'!AK67-'(B) FO'!AL67</f>
        <v>0</v>
      </c>
      <c r="R67" s="137" t="str">
        <f>'(B) FO'!AM67</f>
        <v>Y</v>
      </c>
      <c r="S67" s="137" t="str">
        <f>'(B) FO'!AN67</f>
        <v>Y</v>
      </c>
      <c r="T67" s="137" t="str">
        <f>'(B) FO'!AO67</f>
        <v>Y</v>
      </c>
      <c r="U67" s="137" t="str">
        <f>'(B) FO'!AP67</f>
        <v>Y</v>
      </c>
      <c r="V67" s="139">
        <f>'(B) FO'!AQ67</f>
        <v>12.5</v>
      </c>
      <c r="W67" s="139">
        <f>'(B) FO'!AR67</f>
        <v>14.285714285714285</v>
      </c>
      <c r="X67" s="139">
        <f>'(B) FO'!AS67</f>
        <v>250</v>
      </c>
      <c r="Y67" s="139">
        <f>'(B) FO'!AT67</f>
        <v>0</v>
      </c>
      <c r="Z67" s="137" t="str">
        <f t="shared" si="7"/>
        <v>N</v>
      </c>
      <c r="AA67" s="137" t="str">
        <f t="shared" si="8"/>
        <v>N</v>
      </c>
      <c r="AB67" s="137" t="str">
        <f t="shared" si="9"/>
        <v>Y</v>
      </c>
      <c r="AC67" s="137" t="str">
        <f>'(B) FO'!BC67</f>
        <v>N</v>
      </c>
      <c r="AD67" s="137" t="str">
        <f>'(B) FO'!BD67</f>
        <v>Y</v>
      </c>
      <c r="AE67" s="137" t="str">
        <f>'(B) FO'!BE67</f>
        <v>Y</v>
      </c>
      <c r="AF67" s="137" t="str">
        <f>'(B) FO'!BF67</f>
        <v>N</v>
      </c>
      <c r="AG67" s="139">
        <f>'(B) FO'!BG67</f>
        <v>-71.016997983290111</v>
      </c>
      <c r="AH67" s="139">
        <f>'(B) FO'!BH67</f>
        <v>3.02760463045415</v>
      </c>
      <c r="AI67" s="139" t="e">
        <f>'(B) FO'!BI67</f>
        <v>#DIV/0!</v>
      </c>
      <c r="AJ67" s="139">
        <f>'(B) FO'!BJ67</f>
        <v>-100</v>
      </c>
      <c r="AK67" s="137" t="str">
        <f t="shared" si="10"/>
        <v>N</v>
      </c>
      <c r="AL67" s="137" t="e">
        <f t="shared" si="11"/>
        <v>#DIV/0!</v>
      </c>
      <c r="AM67" s="137" t="e">
        <f t="shared" si="12"/>
        <v>#DIV/0!</v>
      </c>
      <c r="AN67" s="137" t="str">
        <f>'(B) FO'!BS67</f>
        <v>N</v>
      </c>
      <c r="AO67" s="137" t="str">
        <f>'(B) FO'!BT67</f>
        <v>Y</v>
      </c>
      <c r="AP67" s="137" t="str">
        <f>'(B) FO'!BU67</f>
        <v>Y</v>
      </c>
      <c r="AQ67" s="137" t="str">
        <f>'(B) FO'!BV67</f>
        <v>N</v>
      </c>
      <c r="AR67" s="139">
        <f>'(B) FO'!BW67</f>
        <v>-71.428571428571431</v>
      </c>
      <c r="AS67" s="139">
        <f>'(B) FO'!BX67</f>
        <v>0</v>
      </c>
      <c r="AT67" s="139" t="e">
        <f>'(B) FO'!BY67</f>
        <v>#DIV/0!</v>
      </c>
      <c r="AU67" s="139">
        <f>'(B) FO'!BZ67</f>
        <v>-100</v>
      </c>
      <c r="AV67" s="137" t="str">
        <f t="shared" si="13"/>
        <v>N</v>
      </c>
      <c r="AW67" s="137" t="e">
        <f t="shared" si="14"/>
        <v>#DIV/0!</v>
      </c>
      <c r="AX67" s="137" t="e">
        <f t="shared" si="15"/>
        <v>#DIV/0!</v>
      </c>
      <c r="AZ67" s="137">
        <f>'(B) FO'!C67</f>
        <v>461</v>
      </c>
      <c r="BA67" s="137">
        <f>'(B) FO'!X67</f>
        <v>457.8</v>
      </c>
      <c r="BB67" s="137">
        <f>'(B) FO'!AC67</f>
        <v>457.15</v>
      </c>
    </row>
    <row r="68" spans="1:54" x14ac:dyDescent="0.3">
      <c r="A68" s="137" t="str">
        <f>'FOD (ALL)'!B68</f>
        <v>BHARATFORG</v>
      </c>
      <c r="B68" s="146">
        <f>'FOD (ALL)'!C68</f>
        <v>43979</v>
      </c>
      <c r="C68" s="137" t="str">
        <f>'(B) FO'!H68</f>
        <v>N</v>
      </c>
      <c r="D68" s="137" t="str">
        <f>'(B) FO'!I68</f>
        <v>Y</v>
      </c>
      <c r="E68" s="137" t="str">
        <f>'(B) FO'!J68</f>
        <v>Y</v>
      </c>
      <c r="F68" s="137" t="str">
        <f>'(B) FO'!K68</f>
        <v>Y</v>
      </c>
      <c r="G68" s="139">
        <f>'(B) FO'!L68</f>
        <v>-2.4858563346476945</v>
      </c>
      <c r="H68" s="139">
        <f>'(B) FO'!M68</f>
        <v>3.2206689081578359</v>
      </c>
      <c r="I68" s="139">
        <f>'(B) FO'!N68</f>
        <v>4.3582640812557747</v>
      </c>
      <c r="J68" s="139">
        <f>'(B) FO'!O68</f>
        <v>0.48246427908703343</v>
      </c>
      <c r="K68" s="137" t="str">
        <f t="shared" ref="K68:K131" si="16">IF(G68&gt;=H68,"Y","N")</f>
        <v>N</v>
      </c>
      <c r="L68" s="137" t="str">
        <f t="shared" ref="L68:L131" si="17">IF(H68&gt;=I68,"Y","N")</f>
        <v>N</v>
      </c>
      <c r="M68" s="137" t="str">
        <f t="shared" ref="M68:M131" si="18">IF(I68&gt;=J68,"Y","N")</f>
        <v>Y</v>
      </c>
      <c r="N68" s="137">
        <f>'(B) FO'!AH68-'(B) FO'!AI68</f>
        <v>-432900</v>
      </c>
      <c r="O68" s="137">
        <f>'(B) FO'!AI68-'(B) FO'!AJ68</f>
        <v>52000</v>
      </c>
      <c r="P68" s="137">
        <f>'(B) FO'!AJ68-'(B) FO'!AK68</f>
        <v>-11700</v>
      </c>
      <c r="Q68" s="137">
        <f>'(B) FO'!AK68-'(B) FO'!AL68</f>
        <v>-148200</v>
      </c>
      <c r="R68" s="137" t="str">
        <f>'(B) FO'!AM68</f>
        <v>N</v>
      </c>
      <c r="S68" s="137" t="str">
        <f>'(B) FO'!AN68</f>
        <v>Y</v>
      </c>
      <c r="T68" s="137" t="str">
        <f>'(B) FO'!AO68</f>
        <v>N</v>
      </c>
      <c r="U68" s="137" t="str">
        <f>'(B) FO'!AP68</f>
        <v>N</v>
      </c>
      <c r="V68" s="139">
        <f>'(B) FO'!AQ68</f>
        <v>-8.3752515090543245</v>
      </c>
      <c r="W68" s="139">
        <f>'(B) FO'!AR68</f>
        <v>1.0162601626016259</v>
      </c>
      <c r="X68" s="139">
        <f>'(B) FO'!AS68</f>
        <v>-0.22813688212927757</v>
      </c>
      <c r="Y68" s="139">
        <f>'(B) FO'!AT68</f>
        <v>-2.8085735402808574</v>
      </c>
      <c r="Z68" s="137" t="str">
        <f t="shared" ref="Z68:Z131" si="19">IF(V68&gt;=W68,"Y","N")</f>
        <v>N</v>
      </c>
      <c r="AA68" s="137" t="str">
        <f t="shared" ref="AA68:AA131" si="20">IF(W68&gt;=X68,"Y","N")</f>
        <v>Y</v>
      </c>
      <c r="AB68" s="137" t="str">
        <f t="shared" ref="AB68:AB131" si="21">IF(X68&gt;=Y68,"Y","N")</f>
        <v>Y</v>
      </c>
      <c r="AC68" s="137" t="str">
        <f>'(B) FO'!BC68</f>
        <v>N</v>
      </c>
      <c r="AD68" s="137" t="str">
        <f>'(B) FO'!BD68</f>
        <v>Y</v>
      </c>
      <c r="AE68" s="137" t="str">
        <f>'(B) FO'!BE68</f>
        <v>N</v>
      </c>
      <c r="AF68" s="137" t="str">
        <f>'(B) FO'!BF68</f>
        <v>N</v>
      </c>
      <c r="AG68" s="139">
        <f>'(B) FO'!BG68</f>
        <v>-8.6056819675382954</v>
      </c>
      <c r="AH68" s="139">
        <f>'(B) FO'!BH68</f>
        <v>67.653162062015127</v>
      </c>
      <c r="AI68" s="139">
        <f>'(B) FO'!BI68</f>
        <v>-23.598830417812689</v>
      </c>
      <c r="AJ68" s="139">
        <f>'(B) FO'!BJ68</f>
        <v>-52.440695100140331</v>
      </c>
      <c r="AK68" s="137" t="str">
        <f t="shared" ref="AK68:AK131" si="22">IF(AG68&gt;=AH68,"Y","N")</f>
        <v>N</v>
      </c>
      <c r="AL68" s="137" t="str">
        <f t="shared" ref="AL68:AL131" si="23">IF(AH68&gt;=AI68,"Y","N")</f>
        <v>Y</v>
      </c>
      <c r="AM68" s="137" t="str">
        <f t="shared" ref="AM68:AM131" si="24">IF(AI68&gt;=AJ68,"Y","N")</f>
        <v>Y</v>
      </c>
      <c r="AN68" s="137" t="str">
        <f>'(B) FO'!BS68</f>
        <v>N</v>
      </c>
      <c r="AO68" s="137" t="str">
        <f>'(B) FO'!BT68</f>
        <v>Y</v>
      </c>
      <c r="AP68" s="137" t="str">
        <f>'(B) FO'!BU68</f>
        <v>N</v>
      </c>
      <c r="AQ68" s="137" t="str">
        <f>'(B) FO'!BV68</f>
        <v>N</v>
      </c>
      <c r="AR68" s="139">
        <f>'(B) FO'!BW68</f>
        <v>-7.2186836518046711</v>
      </c>
      <c r="AS68" s="139">
        <f>'(B) FO'!BX68</f>
        <v>60.986328125</v>
      </c>
      <c r="AT68" s="139">
        <f>'(B) FO'!BY68</f>
        <v>-24.120044460911451</v>
      </c>
      <c r="AU68" s="139">
        <f>'(B) FO'!BZ68</f>
        <v>-52.905252137497818</v>
      </c>
      <c r="AV68" s="137" t="str">
        <f t="shared" ref="AV68:AV131" si="25">IF(AR68&gt;=AS68,"Y","N")</f>
        <v>N</v>
      </c>
      <c r="AW68" s="137" t="str">
        <f t="shared" ref="AW68:AW131" si="26">IF(AS68&gt;=AT68,"Y","N")</f>
        <v>Y</v>
      </c>
      <c r="AX68" s="137" t="str">
        <f t="shared" ref="AX68:AX131" si="27">IF(AT68&gt;=AU68,"Y","N")</f>
        <v>Y</v>
      </c>
      <c r="AZ68" s="137">
        <f>'(B) FO'!C68</f>
        <v>284.39999999999998</v>
      </c>
      <c r="BA68" s="137">
        <f>'(B) FO'!X68</f>
        <v>294.3</v>
      </c>
      <c r="BB68" s="137">
        <f>'(B) FO'!AC68</f>
        <v>278.14999999999998</v>
      </c>
    </row>
    <row r="69" spans="1:54" x14ac:dyDescent="0.3">
      <c r="A69" s="137" t="str">
        <f>'FOD (ALL)'!B69</f>
        <v>BHARATFORG</v>
      </c>
      <c r="B69" s="146">
        <f>'FOD (ALL)'!C69</f>
        <v>44007</v>
      </c>
      <c r="C69" s="137" t="str">
        <f>'(B) FO'!H69</f>
        <v>N</v>
      </c>
      <c r="D69" s="137" t="str">
        <f>'(B) FO'!I69</f>
        <v>Y</v>
      </c>
      <c r="E69" s="137" t="str">
        <f>'(B) FO'!J69</f>
        <v>Y</v>
      </c>
      <c r="F69" s="137" t="str">
        <f>'(B) FO'!K69</f>
        <v>Y</v>
      </c>
      <c r="G69" s="139">
        <f>'(B) FO'!L69</f>
        <v>-2.1836313617606682</v>
      </c>
      <c r="H69" s="139">
        <f>'(B) FO'!M69</f>
        <v>3.047484053862517</v>
      </c>
      <c r="I69" s="139">
        <f>'(B) FO'!N69</f>
        <v>4.4025157232704313</v>
      </c>
      <c r="J69" s="139">
        <f>'(B) FO'!O69</f>
        <v>0.50195203569437541</v>
      </c>
      <c r="K69" s="137" t="str">
        <f t="shared" si="16"/>
        <v>N</v>
      </c>
      <c r="L69" s="137" t="str">
        <f t="shared" si="17"/>
        <v>N</v>
      </c>
      <c r="M69" s="137" t="str">
        <f t="shared" si="18"/>
        <v>Y</v>
      </c>
      <c r="N69" s="137">
        <f>'(B) FO'!AH69-'(B) FO'!AI69</f>
        <v>188500</v>
      </c>
      <c r="O69" s="137">
        <f>'(B) FO'!AI69-'(B) FO'!AJ69</f>
        <v>114400</v>
      </c>
      <c r="P69" s="137">
        <f>'(B) FO'!AJ69-'(B) FO'!AK69</f>
        <v>10400</v>
      </c>
      <c r="Q69" s="137">
        <f>'(B) FO'!AK69-'(B) FO'!AL69</f>
        <v>0</v>
      </c>
      <c r="R69" s="137" t="str">
        <f>'(B) FO'!AM69</f>
        <v>Y</v>
      </c>
      <c r="S69" s="137" t="str">
        <f>'(B) FO'!AN69</f>
        <v>Y</v>
      </c>
      <c r="T69" s="137" t="str">
        <f>'(B) FO'!AO69</f>
        <v>Y</v>
      </c>
      <c r="U69" s="137" t="str">
        <f>'(B) FO'!AP69</f>
        <v>Y</v>
      </c>
      <c r="V69" s="139">
        <f>'(B) FO'!AQ69</f>
        <v>52.536231884057969</v>
      </c>
      <c r="W69" s="139">
        <f>'(B) FO'!AR69</f>
        <v>46.808510638297875</v>
      </c>
      <c r="X69" s="139">
        <f>'(B) FO'!AS69</f>
        <v>4.4444444444444446</v>
      </c>
      <c r="Y69" s="139">
        <f>'(B) FO'!AT69</f>
        <v>0</v>
      </c>
      <c r="Z69" s="137" t="str">
        <f t="shared" si="19"/>
        <v>Y</v>
      </c>
      <c r="AA69" s="137" t="str">
        <f t="shared" si="20"/>
        <v>Y</v>
      </c>
      <c r="AB69" s="137" t="str">
        <f t="shared" si="21"/>
        <v>Y</v>
      </c>
      <c r="AC69" s="137" t="str">
        <f>'(B) FO'!BC69</f>
        <v>Y</v>
      </c>
      <c r="AD69" s="137" t="str">
        <f>'(B) FO'!BD69</f>
        <v>Y</v>
      </c>
      <c r="AE69" s="137" t="str">
        <f>'(B) FO'!BE69</f>
        <v>Y</v>
      </c>
      <c r="AF69" s="137" t="str">
        <f>'(B) FO'!BF69</f>
        <v>N</v>
      </c>
      <c r="AG69" s="139">
        <f>'(B) FO'!BG69</f>
        <v>74.000834811645618</v>
      </c>
      <c r="AH69" s="139">
        <f>'(B) FO'!BH69</f>
        <v>148.12191378002993</v>
      </c>
      <c r="AI69" s="139">
        <f>'(B) FO'!BI69</f>
        <v>78.747107438016542</v>
      </c>
      <c r="AJ69" s="139">
        <f>'(B) FO'!BJ69</f>
        <v>-69.549943126340054</v>
      </c>
      <c r="AK69" s="137" t="str">
        <f t="shared" si="22"/>
        <v>N</v>
      </c>
      <c r="AL69" s="137" t="str">
        <f t="shared" si="23"/>
        <v>Y</v>
      </c>
      <c r="AM69" s="137" t="str">
        <f t="shared" si="24"/>
        <v>Y</v>
      </c>
      <c r="AN69" s="137" t="str">
        <f>'(B) FO'!BS69</f>
        <v>Y</v>
      </c>
      <c r="AO69" s="137" t="str">
        <f>'(B) FO'!BT69</f>
        <v>Y</v>
      </c>
      <c r="AP69" s="137" t="str">
        <f>'(B) FO'!BU69</f>
        <v>Y</v>
      </c>
      <c r="AQ69" s="137" t="str">
        <f>'(B) FO'!BV69</f>
        <v>N</v>
      </c>
      <c r="AR69" s="139">
        <f>'(B) FO'!BW69</f>
        <v>77.74647887323944</v>
      </c>
      <c r="AS69" s="139">
        <f>'(B) FO'!BX69</f>
        <v>136.66666666666666</v>
      </c>
      <c r="AT69" s="139">
        <f>'(B) FO'!BY69</f>
        <v>76.470588235294116</v>
      </c>
      <c r="AU69" s="139">
        <f>'(B) FO'!BZ69</f>
        <v>-69.7508896797153</v>
      </c>
      <c r="AV69" s="137" t="str">
        <f t="shared" si="25"/>
        <v>N</v>
      </c>
      <c r="AW69" s="137" t="str">
        <f t="shared" si="26"/>
        <v>Y</v>
      </c>
      <c r="AX69" s="137" t="str">
        <f t="shared" si="27"/>
        <v>Y</v>
      </c>
      <c r="AZ69" s="137">
        <f>'(B) FO'!C69</f>
        <v>284.45</v>
      </c>
      <c r="BA69" s="137">
        <f>'(B) FO'!X69</f>
        <v>293.39999999999998</v>
      </c>
      <c r="BB69" s="137">
        <f>'(B) FO'!AC69</f>
        <v>277.60000000000002</v>
      </c>
    </row>
    <row r="70" spans="1:54" x14ac:dyDescent="0.3">
      <c r="A70" s="137" t="str">
        <f>'FOD (ALL)'!B70</f>
        <v>BHARATFORG</v>
      </c>
      <c r="B70" s="146">
        <f>'FOD (ALL)'!C70</f>
        <v>44042</v>
      </c>
      <c r="C70" s="137" t="str">
        <f>'(B) FO'!H70</f>
        <v>N</v>
      </c>
      <c r="D70" s="137" t="str">
        <f>'(B) FO'!I70</f>
        <v>Y</v>
      </c>
      <c r="E70" s="137" t="str">
        <f>'(B) FO'!J70</f>
        <v>Y</v>
      </c>
      <c r="F70" s="137" t="str">
        <f>'(B) FO'!K70</f>
        <v>Y</v>
      </c>
      <c r="G70" s="139">
        <f>'(B) FO'!L70</f>
        <v>-2.5662814411964692</v>
      </c>
      <c r="H70" s="139">
        <f>'(B) FO'!M70</f>
        <v>3.4276674283705399</v>
      </c>
      <c r="I70" s="139">
        <f>'(B) FO'!N70</f>
        <v>4.1559868180153661</v>
      </c>
      <c r="J70" s="139">
        <f>'(B) FO'!O70</f>
        <v>0.3306392358560008</v>
      </c>
      <c r="K70" s="137" t="str">
        <f t="shared" si="16"/>
        <v>N</v>
      </c>
      <c r="L70" s="137" t="str">
        <f t="shared" si="17"/>
        <v>N</v>
      </c>
      <c r="M70" s="137" t="str">
        <f t="shared" si="18"/>
        <v>Y</v>
      </c>
      <c r="N70" s="137">
        <f>'(B) FO'!AH70-'(B) FO'!AI70</f>
        <v>0</v>
      </c>
      <c r="O70" s="137">
        <f>'(B) FO'!AI70-'(B) FO'!AJ70</f>
        <v>0</v>
      </c>
      <c r="P70" s="137">
        <f>'(B) FO'!AJ70-'(B) FO'!AK70</f>
        <v>0</v>
      </c>
      <c r="Q70" s="137">
        <f>'(B) FO'!AK70-'(B) FO'!AL70</f>
        <v>0</v>
      </c>
      <c r="R70" s="137" t="str">
        <f>'(B) FO'!AM70</f>
        <v>Y</v>
      </c>
      <c r="S70" s="137" t="str">
        <f>'(B) FO'!AN70</f>
        <v>Y</v>
      </c>
      <c r="T70" s="137" t="str">
        <f>'(B) FO'!AO70</f>
        <v>Y</v>
      </c>
      <c r="U70" s="137" t="str">
        <f>'(B) FO'!AP70</f>
        <v>Y</v>
      </c>
      <c r="V70" s="139" t="e">
        <f>'(B) FO'!AQ70</f>
        <v>#DIV/0!</v>
      </c>
      <c r="W70" s="139" t="e">
        <f>'(B) FO'!AR70</f>
        <v>#DIV/0!</v>
      </c>
      <c r="X70" s="139" t="e">
        <f>'(B) FO'!AS70</f>
        <v>#DIV/0!</v>
      </c>
      <c r="Y70" s="139" t="e">
        <f>'(B) FO'!AT70</f>
        <v>#DIV/0!</v>
      </c>
      <c r="Z70" s="137" t="e">
        <f t="shared" si="19"/>
        <v>#DIV/0!</v>
      </c>
      <c r="AA70" s="137" t="e">
        <f t="shared" si="20"/>
        <v>#DIV/0!</v>
      </c>
      <c r="AB70" s="137" t="e">
        <f t="shared" si="21"/>
        <v>#DIV/0!</v>
      </c>
      <c r="AC70" s="137" t="str">
        <f>'(B) FO'!BC70</f>
        <v>Y</v>
      </c>
      <c r="AD70" s="137" t="str">
        <f>'(B) FO'!BD70</f>
        <v>Y</v>
      </c>
      <c r="AE70" s="137" t="str">
        <f>'(B) FO'!BE70</f>
        <v>Y</v>
      </c>
      <c r="AF70" s="137" t="str">
        <f>'(B) FO'!BF70</f>
        <v>Y</v>
      </c>
      <c r="AG70" s="139" t="e">
        <f>'(B) FO'!BG70</f>
        <v>#DIV/0!</v>
      </c>
      <c r="AH70" s="139" t="e">
        <f>'(B) FO'!BH70</f>
        <v>#DIV/0!</v>
      </c>
      <c r="AI70" s="139" t="e">
        <f>'(B) FO'!BI70</f>
        <v>#DIV/0!</v>
      </c>
      <c r="AJ70" s="139" t="e">
        <f>'(B) FO'!BJ70</f>
        <v>#DIV/0!</v>
      </c>
      <c r="AK70" s="137" t="e">
        <f t="shared" si="22"/>
        <v>#DIV/0!</v>
      </c>
      <c r="AL70" s="137" t="e">
        <f t="shared" si="23"/>
        <v>#DIV/0!</v>
      </c>
      <c r="AM70" s="137" t="e">
        <f t="shared" si="24"/>
        <v>#DIV/0!</v>
      </c>
      <c r="AN70" s="137" t="str">
        <f>'(B) FO'!BS70</f>
        <v>Y</v>
      </c>
      <c r="AO70" s="137" t="str">
        <f>'(B) FO'!BT70</f>
        <v>Y</v>
      </c>
      <c r="AP70" s="137" t="str">
        <f>'(B) FO'!BU70</f>
        <v>Y</v>
      </c>
      <c r="AQ70" s="137" t="str">
        <f>'(B) FO'!BV70</f>
        <v>Y</v>
      </c>
      <c r="AR70" s="139" t="e">
        <f>'(B) FO'!BW70</f>
        <v>#DIV/0!</v>
      </c>
      <c r="AS70" s="139" t="e">
        <f>'(B) FO'!BX70</f>
        <v>#DIV/0!</v>
      </c>
      <c r="AT70" s="139" t="e">
        <f>'(B) FO'!BY70</f>
        <v>#DIV/0!</v>
      </c>
      <c r="AU70" s="139" t="e">
        <f>'(B) FO'!BZ70</f>
        <v>#DIV/0!</v>
      </c>
      <c r="AV70" s="137" t="e">
        <f t="shared" si="25"/>
        <v>#DIV/0!</v>
      </c>
      <c r="AW70" s="137" t="e">
        <f t="shared" si="26"/>
        <v>#DIV/0!</v>
      </c>
      <c r="AX70" s="137" t="e">
        <f t="shared" si="27"/>
        <v>#DIV/0!</v>
      </c>
      <c r="AZ70" s="137">
        <f>'(B) FO'!C70</f>
        <v>286.64999999999998</v>
      </c>
      <c r="BA70" s="137">
        <f>'(B) FO'!X70</f>
        <v>0</v>
      </c>
      <c r="BB70" s="137">
        <f>'(B) FO'!AC70</f>
        <v>0</v>
      </c>
    </row>
    <row r="71" spans="1:54" x14ac:dyDescent="0.3">
      <c r="A71" s="137" t="str">
        <f>'FOD (ALL)'!B71</f>
        <v>BHARTIARTL</v>
      </c>
      <c r="B71" s="146">
        <f>'FOD (ALL)'!C71</f>
        <v>43979</v>
      </c>
      <c r="C71" s="137" t="str">
        <f>'(B) FO'!H71</f>
        <v>Y</v>
      </c>
      <c r="D71" s="137" t="str">
        <f>'(B) FO'!I71</f>
        <v>N</v>
      </c>
      <c r="E71" s="137" t="str">
        <f>'(B) FO'!J71</f>
        <v>N</v>
      </c>
      <c r="F71" s="137" t="str">
        <f>'(B) FO'!K71</f>
        <v>Y</v>
      </c>
      <c r="G71" s="139">
        <f>'(B) FO'!L71</f>
        <v>3.3775225871830704E-2</v>
      </c>
      <c r="H71" s="139">
        <f>'(B) FO'!M71</f>
        <v>-3.3763822064665397E-2</v>
      </c>
      <c r="I71" s="139">
        <f>'(B) FO'!N71</f>
        <v>-0.83703021679082612</v>
      </c>
      <c r="J71" s="139">
        <f>'(B) FO'!O71</f>
        <v>10.866740905716421</v>
      </c>
      <c r="K71" s="137" t="str">
        <f t="shared" si="16"/>
        <v>Y</v>
      </c>
      <c r="L71" s="137" t="str">
        <f t="shared" si="17"/>
        <v>Y</v>
      </c>
      <c r="M71" s="137" t="str">
        <f t="shared" si="18"/>
        <v>N</v>
      </c>
      <c r="N71" s="137">
        <f>'(B) FO'!AH71-'(B) FO'!AI71</f>
        <v>-8520153</v>
      </c>
      <c r="O71" s="137">
        <f>'(B) FO'!AI71-'(B) FO'!AJ71</f>
        <v>-2360025</v>
      </c>
      <c r="P71" s="137">
        <f>'(B) FO'!AJ71-'(B) FO'!AK71</f>
        <v>-1954656</v>
      </c>
      <c r="Q71" s="137">
        <f>'(B) FO'!AK71-'(B) FO'!AL71</f>
        <v>-2822775</v>
      </c>
      <c r="R71" s="137" t="str">
        <f>'(B) FO'!AM71</f>
        <v>N</v>
      </c>
      <c r="S71" s="137" t="str">
        <f>'(B) FO'!AN71</f>
        <v>N</v>
      </c>
      <c r="T71" s="137" t="str">
        <f>'(B) FO'!AO71</f>
        <v>N</v>
      </c>
      <c r="U71" s="137" t="str">
        <f>'(B) FO'!AP71</f>
        <v>N</v>
      </c>
      <c r="V71" s="139">
        <f>'(B) FO'!AQ71</f>
        <v>-16.165057067603161</v>
      </c>
      <c r="W71" s="139">
        <f>'(B) FO'!AR71</f>
        <v>-4.2857142857142856</v>
      </c>
      <c r="X71" s="139">
        <f>'(B) FO'!AS71</f>
        <v>-3.4279036551321167</v>
      </c>
      <c r="Y71" s="139">
        <f>'(B) FO'!AT71</f>
        <v>-4.7168352355324616</v>
      </c>
      <c r="Z71" s="137" t="str">
        <f t="shared" si="19"/>
        <v>N</v>
      </c>
      <c r="AA71" s="137" t="str">
        <f t="shared" si="20"/>
        <v>N</v>
      </c>
      <c r="AB71" s="137" t="str">
        <f t="shared" si="21"/>
        <v>Y</v>
      </c>
      <c r="AC71" s="137" t="str">
        <f>'(B) FO'!BC71</f>
        <v>N</v>
      </c>
      <c r="AD71" s="137" t="str">
        <f>'(B) FO'!BD71</f>
        <v>N</v>
      </c>
      <c r="AE71" s="137" t="str">
        <f>'(B) FO'!BE71</f>
        <v>N</v>
      </c>
      <c r="AF71" s="137" t="str">
        <f>'(B) FO'!BF71</f>
        <v>Y</v>
      </c>
      <c r="AG71" s="139">
        <f>'(B) FO'!BG71</f>
        <v>-0.6166903403746945</v>
      </c>
      <c r="AH71" s="139">
        <f>'(B) FO'!BH71</f>
        <v>-35.215808425330565</v>
      </c>
      <c r="AI71" s="139">
        <f>'(B) FO'!BI71</f>
        <v>-53.352813672008047</v>
      </c>
      <c r="AJ71" s="139">
        <f>'(B) FO'!BJ71</f>
        <v>180.3507899285373</v>
      </c>
      <c r="AK71" s="137" t="str">
        <f t="shared" si="22"/>
        <v>Y</v>
      </c>
      <c r="AL71" s="137" t="str">
        <f t="shared" si="23"/>
        <v>Y</v>
      </c>
      <c r="AM71" s="137" t="str">
        <f t="shared" si="24"/>
        <v>N</v>
      </c>
      <c r="AN71" s="137" t="str">
        <f>'(B) FO'!BS71</f>
        <v>N</v>
      </c>
      <c r="AO71" s="137" t="str">
        <f>'(B) FO'!BT71</f>
        <v>N</v>
      </c>
      <c r="AP71" s="137" t="str">
        <f>'(B) FO'!BU71</f>
        <v>N</v>
      </c>
      <c r="AQ71" s="137" t="str">
        <f>'(B) FO'!BV71</f>
        <v>Y</v>
      </c>
      <c r="AR71" s="139">
        <f>'(B) FO'!BW71</f>
        <v>-0.16075324377081179</v>
      </c>
      <c r="AS71" s="139">
        <f>'(B) FO'!BX71</f>
        <v>-34.900583046793244</v>
      </c>
      <c r="AT71" s="139">
        <f>'(B) FO'!BY71</f>
        <v>-54.538349135147989</v>
      </c>
      <c r="AU71" s="139">
        <f>'(B) FO'!BZ71</f>
        <v>164.16805063063873</v>
      </c>
      <c r="AV71" s="137" t="str">
        <f t="shared" si="25"/>
        <v>Y</v>
      </c>
      <c r="AW71" s="137" t="str">
        <f t="shared" si="26"/>
        <v>Y</v>
      </c>
      <c r="AX71" s="137" t="str">
        <f t="shared" si="27"/>
        <v>N</v>
      </c>
      <c r="AZ71" s="137">
        <f>'(B) FO'!C71</f>
        <v>592.35</v>
      </c>
      <c r="BA71" s="137">
        <f>'(B) FO'!X71</f>
        <v>595.85</v>
      </c>
      <c r="BB71" s="137">
        <f>'(B) FO'!AC71</f>
        <v>586.54999999999995</v>
      </c>
    </row>
    <row r="72" spans="1:54" x14ac:dyDescent="0.3">
      <c r="A72" s="137" t="str">
        <f>'FOD (ALL)'!B72</f>
        <v>BHARTIARTL</v>
      </c>
      <c r="B72" s="146">
        <f>'FOD (ALL)'!C72</f>
        <v>44007</v>
      </c>
      <c r="C72" s="137" t="str">
        <f>'(B) FO'!H72</f>
        <v>N</v>
      </c>
      <c r="D72" s="137" t="str">
        <f>'(B) FO'!I72</f>
        <v>N</v>
      </c>
      <c r="E72" s="137" t="str">
        <f>'(B) FO'!J72</f>
        <v>N</v>
      </c>
      <c r="F72" s="137" t="str">
        <f>'(B) FO'!K72</f>
        <v>Y</v>
      </c>
      <c r="G72" s="139">
        <f>'(B) FO'!L72</f>
        <v>-5.0509302129820383E-2</v>
      </c>
      <c r="H72" s="139">
        <f>'(B) FO'!M72</f>
        <v>-3.3661533282829552E-2</v>
      </c>
      <c r="I72" s="139">
        <f>'(B) FO'!N72</f>
        <v>-0.73510984880126606</v>
      </c>
      <c r="J72" s="139">
        <f>'(B) FO'!O72</f>
        <v>10.729812228286006</v>
      </c>
      <c r="K72" s="137" t="str">
        <f t="shared" si="16"/>
        <v>N</v>
      </c>
      <c r="L72" s="137" t="str">
        <f t="shared" si="17"/>
        <v>Y</v>
      </c>
      <c r="M72" s="137" t="str">
        <f t="shared" si="18"/>
        <v>N</v>
      </c>
      <c r="N72" s="137">
        <f>'(B) FO'!AH72-'(B) FO'!AI72</f>
        <v>6252678</v>
      </c>
      <c r="O72" s="137">
        <f>'(B) FO'!AI72-'(B) FO'!AJ72</f>
        <v>2304495</v>
      </c>
      <c r="P72" s="137">
        <f>'(B) FO'!AJ72-'(B) FO'!AK72</f>
        <v>688572</v>
      </c>
      <c r="Q72" s="137">
        <f>'(B) FO'!AK72-'(B) FO'!AL72</f>
        <v>2036100</v>
      </c>
      <c r="R72" s="137" t="str">
        <f>'(B) FO'!AM72</f>
        <v>Y</v>
      </c>
      <c r="S72" s="137" t="str">
        <f>'(B) FO'!AN72</f>
        <v>Y</v>
      </c>
      <c r="T72" s="137" t="str">
        <f>'(B) FO'!AO72</f>
        <v>Y</v>
      </c>
      <c r="U72" s="137" t="str">
        <f>'(B) FO'!AP72</f>
        <v>Y</v>
      </c>
      <c r="V72" s="139">
        <f>'(B) FO'!AQ72</f>
        <v>75.841939829366865</v>
      </c>
      <c r="W72" s="139">
        <f>'(B) FO'!AR72</f>
        <v>38.797133063259579</v>
      </c>
      <c r="X72" s="139">
        <f>'(B) FO'!AS72</f>
        <v>13.112442721184351</v>
      </c>
      <c r="Y72" s="139">
        <f>'(B) FO'!AT72</f>
        <v>63.32757628094415</v>
      </c>
      <c r="Z72" s="137" t="str">
        <f t="shared" si="19"/>
        <v>Y</v>
      </c>
      <c r="AA72" s="137" t="str">
        <f t="shared" si="20"/>
        <v>Y</v>
      </c>
      <c r="AB72" s="137" t="str">
        <f t="shared" si="21"/>
        <v>N</v>
      </c>
      <c r="AC72" s="137" t="str">
        <f>'(B) FO'!BC72</f>
        <v>Y</v>
      </c>
      <c r="AD72" s="137" t="str">
        <f>'(B) FO'!BD72</f>
        <v>Y</v>
      </c>
      <c r="AE72" s="137" t="str">
        <f>'(B) FO'!BE72</f>
        <v>N</v>
      </c>
      <c r="AF72" s="137" t="str">
        <f>'(B) FO'!BF72</f>
        <v>Y</v>
      </c>
      <c r="AG72" s="139">
        <f>'(B) FO'!BG72</f>
        <v>185.62665628169398</v>
      </c>
      <c r="AH72" s="139">
        <f>'(B) FO'!BH72</f>
        <v>25.826024090888755</v>
      </c>
      <c r="AI72" s="139">
        <f>'(B) FO'!BI72</f>
        <v>-43.203494396801204</v>
      </c>
      <c r="AJ72" s="139">
        <f>'(B) FO'!BJ72</f>
        <v>179.75970077260448</v>
      </c>
      <c r="AK72" s="137" t="str">
        <f t="shared" si="22"/>
        <v>Y</v>
      </c>
      <c r="AL72" s="137" t="str">
        <f t="shared" si="23"/>
        <v>Y</v>
      </c>
      <c r="AM72" s="137" t="str">
        <f t="shared" si="24"/>
        <v>N</v>
      </c>
      <c r="AN72" s="137" t="str">
        <f>'(B) FO'!BS72</f>
        <v>Y</v>
      </c>
      <c r="AO72" s="137" t="str">
        <f>'(B) FO'!BT72</f>
        <v>Y</v>
      </c>
      <c r="AP72" s="137" t="str">
        <f>'(B) FO'!BU72</f>
        <v>N</v>
      </c>
      <c r="AQ72" s="137" t="str">
        <f>'(B) FO'!BV72</f>
        <v>Y</v>
      </c>
      <c r="AR72" s="139">
        <f>'(B) FO'!BW72</f>
        <v>186.65644171779141</v>
      </c>
      <c r="AS72" s="139">
        <f>'(B) FO'!BX72</f>
        <v>26.479146459747817</v>
      </c>
      <c r="AT72" s="139">
        <f>'(B) FO'!BY72</f>
        <v>-44.330453563714904</v>
      </c>
      <c r="AU72" s="139">
        <f>'(B) FO'!BZ72</f>
        <v>160.66150598170304</v>
      </c>
      <c r="AV72" s="137" t="str">
        <f t="shared" si="25"/>
        <v>Y</v>
      </c>
      <c r="AW72" s="137" t="str">
        <f t="shared" si="26"/>
        <v>Y</v>
      </c>
      <c r="AX72" s="137" t="str">
        <f t="shared" si="27"/>
        <v>N</v>
      </c>
      <c r="AZ72" s="137">
        <f>'(B) FO'!C72</f>
        <v>593.65</v>
      </c>
      <c r="BA72" s="137">
        <f>'(B) FO'!X72</f>
        <v>597.45000000000005</v>
      </c>
      <c r="BB72" s="137">
        <f>'(B) FO'!AC72</f>
        <v>587.95000000000005</v>
      </c>
    </row>
    <row r="73" spans="1:54" x14ac:dyDescent="0.3">
      <c r="A73" s="137" t="str">
        <f>'FOD (ALL)'!B73</f>
        <v>BHARTIARTL</v>
      </c>
      <c r="B73" s="146">
        <f>'FOD (ALL)'!C73</f>
        <v>44042</v>
      </c>
      <c r="C73" s="137" t="str">
        <f>'(B) FO'!H73</f>
        <v>Y</v>
      </c>
      <c r="D73" s="137" t="str">
        <f>'(B) FO'!I73</f>
        <v>N</v>
      </c>
      <c r="E73" s="137" t="str">
        <f>'(B) FO'!J73</f>
        <v>N</v>
      </c>
      <c r="F73" s="137" t="str">
        <f>'(B) FO'!K73</f>
        <v>Y</v>
      </c>
      <c r="G73" s="139">
        <f>'(B) FO'!L73</f>
        <v>0.17699115044247021</v>
      </c>
      <c r="H73" s="139">
        <f>'(B) FO'!M73</f>
        <v>-0.18507613359132208</v>
      </c>
      <c r="I73" s="139">
        <f>'(B) FO'!N73</f>
        <v>-0.8094125500667595</v>
      </c>
      <c r="J73" s="139">
        <f>'(B) FO'!O73</f>
        <v>10.319432937494259</v>
      </c>
      <c r="K73" s="137" t="str">
        <f t="shared" si="16"/>
        <v>Y</v>
      </c>
      <c r="L73" s="137" t="str">
        <f t="shared" si="17"/>
        <v>Y</v>
      </c>
      <c r="M73" s="137" t="str">
        <f t="shared" si="18"/>
        <v>N</v>
      </c>
      <c r="N73" s="137">
        <f>'(B) FO'!AH73-'(B) FO'!AI73</f>
        <v>1851</v>
      </c>
      <c r="O73" s="137">
        <f>'(B) FO'!AI73-'(B) FO'!AJ73</f>
        <v>0</v>
      </c>
      <c r="P73" s="137">
        <f>'(B) FO'!AJ73-'(B) FO'!AK73</f>
        <v>-1851</v>
      </c>
      <c r="Q73" s="137">
        <f>'(B) FO'!AK73-'(B) FO'!AL73</f>
        <v>59232</v>
      </c>
      <c r="R73" s="137" t="str">
        <f>'(B) FO'!AM73</f>
        <v>Y</v>
      </c>
      <c r="S73" s="137" t="str">
        <f>'(B) FO'!AN73</f>
        <v>Y</v>
      </c>
      <c r="T73" s="137" t="str">
        <f>'(B) FO'!AO73</f>
        <v>N</v>
      </c>
      <c r="U73" s="137" t="str">
        <f>'(B) FO'!AP73</f>
        <v>Y</v>
      </c>
      <c r="V73" s="139">
        <f>'(B) FO'!AQ73</f>
        <v>1.5151515151515151</v>
      </c>
      <c r="W73" s="139">
        <f>'(B) FO'!AR73</f>
        <v>0</v>
      </c>
      <c r="X73" s="139">
        <f>'(B) FO'!AS73</f>
        <v>-1.4925373134328357</v>
      </c>
      <c r="Y73" s="139">
        <f>'(B) FO'!AT73</f>
        <v>91.428571428571431</v>
      </c>
      <c r="Z73" s="137" t="str">
        <f t="shared" si="19"/>
        <v>Y</v>
      </c>
      <c r="AA73" s="137" t="str">
        <f t="shared" si="20"/>
        <v>Y</v>
      </c>
      <c r="AB73" s="137" t="str">
        <f t="shared" si="21"/>
        <v>N</v>
      </c>
      <c r="AC73" s="137" t="str">
        <f>'(B) FO'!BC73</f>
        <v>N</v>
      </c>
      <c r="AD73" s="137" t="str">
        <f>'(B) FO'!BD73</f>
        <v>N</v>
      </c>
      <c r="AE73" s="137" t="str">
        <f>'(B) FO'!BE73</f>
        <v>N</v>
      </c>
      <c r="AF73" s="137" t="str">
        <f>'(B) FO'!BF73</f>
        <v>Y</v>
      </c>
      <c r="AG73" s="139">
        <f>'(B) FO'!BG73</f>
        <v>-22.78735825001678</v>
      </c>
      <c r="AH73" s="139">
        <f>'(B) FO'!BH73</f>
        <v>-16.279984270546592</v>
      </c>
      <c r="AI73" s="139">
        <f>'(B) FO'!BI73</f>
        <v>-66.692238604894854</v>
      </c>
      <c r="AJ73" s="139">
        <f>'(B) FO'!BJ73</f>
        <v>453.73776096979748</v>
      </c>
      <c r="AK73" s="137" t="str">
        <f t="shared" si="22"/>
        <v>N</v>
      </c>
      <c r="AL73" s="137" t="str">
        <f t="shared" si="23"/>
        <v>Y</v>
      </c>
      <c r="AM73" s="137" t="str">
        <f t="shared" si="24"/>
        <v>N</v>
      </c>
      <c r="AN73" s="137" t="str">
        <f>'(B) FO'!BS73</f>
        <v>N</v>
      </c>
      <c r="AO73" s="137" t="str">
        <f>'(B) FO'!BT73</f>
        <v>N</v>
      </c>
      <c r="AP73" s="137" t="str">
        <f>'(B) FO'!BU73</f>
        <v>N</v>
      </c>
      <c r="AQ73" s="137" t="str">
        <f>'(B) FO'!BV73</f>
        <v>Y</v>
      </c>
      <c r="AR73" s="139">
        <f>'(B) FO'!BW73</f>
        <v>-22.222222222222221</v>
      </c>
      <c r="AS73" s="139">
        <f>'(B) FO'!BX73</f>
        <v>-15.625</v>
      </c>
      <c r="AT73" s="139">
        <f>'(B) FO'!BY73</f>
        <v>-67.676767676767682</v>
      </c>
      <c r="AU73" s="139">
        <f>'(B) FO'!BZ73</f>
        <v>421.05263157894734</v>
      </c>
      <c r="AV73" s="137" t="str">
        <f t="shared" si="25"/>
        <v>N</v>
      </c>
      <c r="AW73" s="137" t="str">
        <f t="shared" si="26"/>
        <v>Y</v>
      </c>
      <c r="AX73" s="137" t="str">
        <f t="shared" si="27"/>
        <v>N</v>
      </c>
      <c r="AZ73" s="137">
        <f>'(B) FO'!C73</f>
        <v>594.29999999999995</v>
      </c>
      <c r="BA73" s="137">
        <f>'(B) FO'!X73</f>
        <v>596.1</v>
      </c>
      <c r="BB73" s="137">
        <f>'(B) FO'!AC73</f>
        <v>590</v>
      </c>
    </row>
    <row r="74" spans="1:54" x14ac:dyDescent="0.3">
      <c r="A74" s="137" t="str">
        <f>'FOD (ALL)'!B74</f>
        <v>BHEL</v>
      </c>
      <c r="B74" s="146">
        <f>'FOD (ALL)'!C74</f>
        <v>43979</v>
      </c>
      <c r="C74" s="137" t="str">
        <f>'(B) FO'!H74</f>
        <v>N</v>
      </c>
      <c r="D74" s="137" t="str">
        <f>'(B) FO'!I74</f>
        <v>N</v>
      </c>
      <c r="E74" s="137" t="str">
        <f>'(B) FO'!J74</f>
        <v>Y</v>
      </c>
      <c r="F74" s="137" t="str">
        <f>'(B) FO'!K74</f>
        <v>N</v>
      </c>
      <c r="G74" s="139">
        <f>'(B) FO'!L74</f>
        <v>-3.7109375000000111</v>
      </c>
      <c r="H74" s="139">
        <f>'(B) FO'!M74</f>
        <v>-1.538461538461533</v>
      </c>
      <c r="I74" s="139">
        <f>'(B) FO'!N74</f>
        <v>1.9607843137254901</v>
      </c>
      <c r="J74" s="139">
        <f>'(B) FO'!O74</f>
        <v>-1.7341040462427719</v>
      </c>
      <c r="K74" s="137" t="str">
        <f t="shared" si="16"/>
        <v>N</v>
      </c>
      <c r="L74" s="137" t="str">
        <f t="shared" si="17"/>
        <v>N</v>
      </c>
      <c r="M74" s="137" t="str">
        <f t="shared" si="18"/>
        <v>Y</v>
      </c>
      <c r="N74" s="137">
        <f>'(B) FO'!AH74-'(B) FO'!AI74</f>
        <v>-5449600</v>
      </c>
      <c r="O74" s="137">
        <f>'(B) FO'!AI74-'(B) FO'!AJ74</f>
        <v>-1695200</v>
      </c>
      <c r="P74" s="137">
        <f>'(B) FO'!AJ74-'(B) FO'!AK74</f>
        <v>1632800</v>
      </c>
      <c r="Q74" s="137">
        <f>'(B) FO'!AK74-'(B) FO'!AL74</f>
        <v>-1716000</v>
      </c>
      <c r="R74" s="137" t="str">
        <f>'(B) FO'!AM74</f>
        <v>N</v>
      </c>
      <c r="S74" s="137" t="str">
        <f>'(B) FO'!AN74</f>
        <v>N</v>
      </c>
      <c r="T74" s="137" t="str">
        <f>'(B) FO'!AO74</f>
        <v>Y</v>
      </c>
      <c r="U74" s="137" t="str">
        <f>'(B) FO'!AP74</f>
        <v>N</v>
      </c>
      <c r="V74" s="139">
        <f>'(B) FO'!AQ74</f>
        <v>-11.10875556497774</v>
      </c>
      <c r="W74" s="139">
        <f>'(B) FO'!AR74</f>
        <v>-3.3401639344262297</v>
      </c>
      <c r="X74" s="139">
        <f>'(B) FO'!AS74</f>
        <v>3.3241583739148846</v>
      </c>
      <c r="Y74" s="139">
        <f>'(B) FO'!AT74</f>
        <v>-3.3756137479541737</v>
      </c>
      <c r="Z74" s="137" t="str">
        <f t="shared" si="19"/>
        <v>N</v>
      </c>
      <c r="AA74" s="137" t="str">
        <f t="shared" si="20"/>
        <v>N</v>
      </c>
      <c r="AB74" s="137" t="str">
        <f t="shared" si="21"/>
        <v>Y</v>
      </c>
      <c r="AC74" s="137" t="str">
        <f>'(B) FO'!BC74</f>
        <v>Y</v>
      </c>
      <c r="AD74" s="137" t="str">
        <f>'(B) FO'!BD74</f>
        <v>N</v>
      </c>
      <c r="AE74" s="137" t="str">
        <f>'(B) FO'!BE74</f>
        <v>Y</v>
      </c>
      <c r="AF74" s="137" t="str">
        <f>'(B) FO'!BF74</f>
        <v>N</v>
      </c>
      <c r="AG74" s="139">
        <f>'(B) FO'!BG74</f>
        <v>33.590507234481628</v>
      </c>
      <c r="AH74" s="139">
        <f>'(B) FO'!BH74</f>
        <v>-23.803953855648395</v>
      </c>
      <c r="AI74" s="139">
        <f>'(B) FO'!BI74</f>
        <v>15.640691037462199</v>
      </c>
      <c r="AJ74" s="139">
        <f>'(B) FO'!BJ74</f>
        <v>-48.507080940349532</v>
      </c>
      <c r="AK74" s="137" t="str">
        <f t="shared" si="22"/>
        <v>Y</v>
      </c>
      <c r="AL74" s="137" t="str">
        <f t="shared" si="23"/>
        <v>N</v>
      </c>
      <c r="AM74" s="137" t="str">
        <f t="shared" si="24"/>
        <v>Y</v>
      </c>
      <c r="AN74" s="137" t="str">
        <f>'(B) FO'!BS74</f>
        <v>Y</v>
      </c>
      <c r="AO74" s="137" t="str">
        <f>'(B) FO'!BT74</f>
        <v>N</v>
      </c>
      <c r="AP74" s="137" t="str">
        <f>'(B) FO'!BU74</f>
        <v>Y</v>
      </c>
      <c r="AQ74" s="137" t="str">
        <f>'(B) FO'!BV74</f>
        <v>N</v>
      </c>
      <c r="AR74" s="139">
        <f>'(B) FO'!BW74</f>
        <v>39.79641299079011</v>
      </c>
      <c r="AS74" s="139">
        <f>'(B) FO'!BX74</f>
        <v>-23.051100335695637</v>
      </c>
      <c r="AT74" s="139">
        <f>'(B) FO'!BY74</f>
        <v>14.474807856532879</v>
      </c>
      <c r="AU74" s="139">
        <f>'(B) FO'!BZ74</f>
        <v>-47.025559828093193</v>
      </c>
      <c r="AV74" s="137" t="str">
        <f t="shared" si="25"/>
        <v>Y</v>
      </c>
      <c r="AW74" s="137" t="str">
        <f t="shared" si="26"/>
        <v>N</v>
      </c>
      <c r="AX74" s="137" t="str">
        <f t="shared" si="27"/>
        <v>Y</v>
      </c>
      <c r="AZ74" s="137">
        <f>'(B) FO'!C74</f>
        <v>24.65</v>
      </c>
      <c r="BA74" s="137">
        <f>'(B) FO'!X74</f>
        <v>25.55</v>
      </c>
      <c r="BB74" s="137">
        <f>'(B) FO'!AC74</f>
        <v>24.15</v>
      </c>
    </row>
    <row r="75" spans="1:54" x14ac:dyDescent="0.3">
      <c r="A75" s="137" t="str">
        <f>'FOD (ALL)'!B75</f>
        <v>BHEL</v>
      </c>
      <c r="B75" s="146">
        <f>'FOD (ALL)'!C75</f>
        <v>44007</v>
      </c>
      <c r="C75" s="137" t="str">
        <f>'(B) FO'!H75</f>
        <v>N</v>
      </c>
      <c r="D75" s="137" t="str">
        <f>'(B) FO'!I75</f>
        <v>N</v>
      </c>
      <c r="E75" s="137" t="str">
        <f>'(B) FO'!J75</f>
        <v>Y</v>
      </c>
      <c r="F75" s="137" t="str">
        <f>'(B) FO'!K75</f>
        <v>N</v>
      </c>
      <c r="G75" s="139">
        <f>'(B) FO'!L75</f>
        <v>-3.8910505836575875</v>
      </c>
      <c r="H75" s="139">
        <f>'(B) FO'!M75</f>
        <v>-1.5325670498084372</v>
      </c>
      <c r="I75" s="139">
        <f>'(B) FO'!N75</f>
        <v>2.1526418786692787</v>
      </c>
      <c r="J75" s="139">
        <f>'(B) FO'!O75</f>
        <v>-2.2944550669215982</v>
      </c>
      <c r="K75" s="137" t="str">
        <f t="shared" si="16"/>
        <v>N</v>
      </c>
      <c r="L75" s="137" t="str">
        <f t="shared" si="17"/>
        <v>N</v>
      </c>
      <c r="M75" s="137" t="str">
        <f t="shared" si="18"/>
        <v>Y</v>
      </c>
      <c r="N75" s="137">
        <f>'(B) FO'!AH75-'(B) FO'!AI75</f>
        <v>5938400</v>
      </c>
      <c r="O75" s="137">
        <f>'(B) FO'!AI75-'(B) FO'!AJ75</f>
        <v>2059200</v>
      </c>
      <c r="P75" s="137">
        <f>'(B) FO'!AJ75-'(B) FO'!AK75</f>
        <v>2548000</v>
      </c>
      <c r="Q75" s="137">
        <f>'(B) FO'!AK75-'(B) FO'!AL75</f>
        <v>1352000</v>
      </c>
      <c r="R75" s="137" t="str">
        <f>'(B) FO'!AM75</f>
        <v>Y</v>
      </c>
      <c r="S75" s="137" t="str">
        <f>'(B) FO'!AN75</f>
        <v>Y</v>
      </c>
      <c r="T75" s="137" t="str">
        <f>'(B) FO'!AO75</f>
        <v>Y</v>
      </c>
      <c r="U75" s="137" t="str">
        <f>'(B) FO'!AP75</f>
        <v>Y</v>
      </c>
      <c r="V75" s="139">
        <f>'(B) FO'!AQ75</f>
        <v>45.461783439490446</v>
      </c>
      <c r="W75" s="139">
        <f>'(B) FO'!AR75</f>
        <v>18.714555765595463</v>
      </c>
      <c r="X75" s="139">
        <f>'(B) FO'!AS75</f>
        <v>30.135301353013531</v>
      </c>
      <c r="Y75" s="139">
        <f>'(B) FO'!AT75</f>
        <v>19.033674963396781</v>
      </c>
      <c r="Z75" s="137" t="str">
        <f t="shared" si="19"/>
        <v>Y</v>
      </c>
      <c r="AA75" s="137" t="str">
        <f t="shared" si="20"/>
        <v>N</v>
      </c>
      <c r="AB75" s="137" t="str">
        <f t="shared" si="21"/>
        <v>Y</v>
      </c>
      <c r="AC75" s="137" t="str">
        <f>'(B) FO'!BC75</f>
        <v>Y</v>
      </c>
      <c r="AD75" s="137" t="str">
        <f>'(B) FO'!BD75</f>
        <v>N</v>
      </c>
      <c r="AE75" s="137" t="str">
        <f>'(B) FO'!BE75</f>
        <v>Y</v>
      </c>
      <c r="AF75" s="137" t="str">
        <f>'(B) FO'!BF75</f>
        <v>N</v>
      </c>
      <c r="AG75" s="139">
        <f>'(B) FO'!BG75</f>
        <v>98.668837512210999</v>
      </c>
      <c r="AH75" s="139">
        <f>'(B) FO'!BH75</f>
        <v>-3.7207494168693991</v>
      </c>
      <c r="AI75" s="139">
        <f>'(B) FO'!BI75</f>
        <v>78.463604319364393</v>
      </c>
      <c r="AJ75" s="139">
        <f>'(B) FO'!BJ75</f>
        <v>-29.572858381275125</v>
      </c>
      <c r="AK75" s="137" t="str">
        <f t="shared" si="22"/>
        <v>Y</v>
      </c>
      <c r="AL75" s="137" t="str">
        <f t="shared" si="23"/>
        <v>N</v>
      </c>
      <c r="AM75" s="137" t="str">
        <f t="shared" si="24"/>
        <v>Y</v>
      </c>
      <c r="AN75" s="137" t="str">
        <f>'(B) FO'!BS75</f>
        <v>Y</v>
      </c>
      <c r="AO75" s="137" t="str">
        <f>'(B) FO'!BT75</f>
        <v>N</v>
      </c>
      <c r="AP75" s="137" t="str">
        <f>'(B) FO'!BU75</f>
        <v>Y</v>
      </c>
      <c r="AQ75" s="137" t="str">
        <f>'(B) FO'!BV75</f>
        <v>N</v>
      </c>
      <c r="AR75" s="139">
        <f>'(B) FO'!BW75</f>
        <v>107.18038528896672</v>
      </c>
      <c r="AS75" s="139">
        <f>'(B) FO'!BX75</f>
        <v>-3.0560271646859083</v>
      </c>
      <c r="AT75" s="139">
        <f>'(B) FO'!BY75</f>
        <v>77.409638554216869</v>
      </c>
      <c r="AU75" s="139">
        <f>'(B) FO'!BZ75</f>
        <v>-27.826086956521738</v>
      </c>
      <c r="AV75" s="137" t="str">
        <f t="shared" si="25"/>
        <v>Y</v>
      </c>
      <c r="AW75" s="137" t="str">
        <f t="shared" si="26"/>
        <v>N</v>
      </c>
      <c r="AX75" s="137" t="str">
        <f t="shared" si="27"/>
        <v>Y</v>
      </c>
      <c r="AZ75" s="137">
        <f>'(B) FO'!C75</f>
        <v>24.7</v>
      </c>
      <c r="BA75" s="137">
        <f>'(B) FO'!X75</f>
        <v>25.6</v>
      </c>
      <c r="BB75" s="137">
        <f>'(B) FO'!AC75</f>
        <v>24.25</v>
      </c>
    </row>
    <row r="76" spans="1:54" x14ac:dyDescent="0.3">
      <c r="A76" s="137" t="str">
        <f>'FOD (ALL)'!B76</f>
        <v>BHEL</v>
      </c>
      <c r="B76" s="146">
        <f>'FOD (ALL)'!C76</f>
        <v>44042</v>
      </c>
      <c r="C76" s="137" t="str">
        <f>'(B) FO'!H76</f>
        <v>N</v>
      </c>
      <c r="D76" s="137" t="str">
        <f>'(B) FO'!I76</f>
        <v>N</v>
      </c>
      <c r="E76" s="137" t="str">
        <f>'(B) FO'!J76</f>
        <v>Y</v>
      </c>
      <c r="F76" s="137" t="str">
        <f>'(B) FO'!K76</f>
        <v>N</v>
      </c>
      <c r="G76" s="139">
        <f>'(B) FO'!L76</f>
        <v>-4.0697674418604679</v>
      </c>
      <c r="H76" s="139">
        <f>'(B) FO'!M76</f>
        <v>-1.5267175572519029</v>
      </c>
      <c r="I76" s="139">
        <f>'(B) FO'!N76</f>
        <v>2.1442495126705685</v>
      </c>
      <c r="J76" s="139">
        <f>'(B) FO'!O76</f>
        <v>-1.9120458891013385</v>
      </c>
      <c r="K76" s="137" t="str">
        <f t="shared" si="16"/>
        <v>N</v>
      </c>
      <c r="L76" s="137" t="str">
        <f t="shared" si="17"/>
        <v>N</v>
      </c>
      <c r="M76" s="137" t="str">
        <f t="shared" si="18"/>
        <v>Y</v>
      </c>
      <c r="N76" s="137">
        <f>'(B) FO'!AH76-'(B) FO'!AI76</f>
        <v>105000</v>
      </c>
      <c r="O76" s="137">
        <f>'(B) FO'!AI76-'(B) FO'!AJ76</f>
        <v>42000</v>
      </c>
      <c r="P76" s="137">
        <f>'(B) FO'!AJ76-'(B) FO'!AK76</f>
        <v>-63000</v>
      </c>
      <c r="Q76" s="137">
        <f>'(B) FO'!AK76-'(B) FO'!AL76</f>
        <v>0</v>
      </c>
      <c r="R76" s="137" t="str">
        <f>'(B) FO'!AM76</f>
        <v>Y</v>
      </c>
      <c r="S76" s="137" t="str">
        <f>'(B) FO'!AN76</f>
        <v>Y</v>
      </c>
      <c r="T76" s="137" t="str">
        <f>'(B) FO'!AO76</f>
        <v>N</v>
      </c>
      <c r="U76" s="137" t="str">
        <f>'(B) FO'!AP76</f>
        <v>Y</v>
      </c>
      <c r="V76" s="139">
        <f>'(B) FO'!AQ76</f>
        <v>21.739130434782609</v>
      </c>
      <c r="W76" s="139">
        <f>'(B) FO'!AR76</f>
        <v>9.5238095238095237</v>
      </c>
      <c r="X76" s="139">
        <f>'(B) FO'!AS76</f>
        <v>-12.5</v>
      </c>
      <c r="Y76" s="139">
        <f>'(B) FO'!AT76</f>
        <v>0</v>
      </c>
      <c r="Z76" s="137" t="str">
        <f t="shared" si="19"/>
        <v>Y</v>
      </c>
      <c r="AA76" s="137" t="str">
        <f t="shared" si="20"/>
        <v>Y</v>
      </c>
      <c r="AB76" s="137" t="str">
        <f t="shared" si="21"/>
        <v>N</v>
      </c>
      <c r="AC76" s="137" t="str">
        <f>'(B) FO'!BC76</f>
        <v>Y</v>
      </c>
      <c r="AD76" s="137" t="str">
        <f>'(B) FO'!BD76</f>
        <v>N</v>
      </c>
      <c r="AE76" s="137" t="str">
        <f>'(B) FO'!BE76</f>
        <v>Y</v>
      </c>
      <c r="AF76" s="137" t="str">
        <f>'(B) FO'!BF76</f>
        <v>N</v>
      </c>
      <c r="AG76" s="139">
        <f>'(B) FO'!BG76</f>
        <v>94.226327944572745</v>
      </c>
      <c r="AH76" s="139">
        <f>'(B) FO'!BH76</f>
        <v>-44.071299405838289</v>
      </c>
      <c r="AI76" s="139" t="e">
        <f>'(B) FO'!BI76</f>
        <v>#DIV/0!</v>
      </c>
      <c r="AJ76" s="139">
        <f>'(B) FO'!BJ76</f>
        <v>-100</v>
      </c>
      <c r="AK76" s="137" t="str">
        <f t="shared" si="22"/>
        <v>Y</v>
      </c>
      <c r="AL76" s="137" t="e">
        <f t="shared" si="23"/>
        <v>#DIV/0!</v>
      </c>
      <c r="AM76" s="137" t="e">
        <f t="shared" si="24"/>
        <v>#DIV/0!</v>
      </c>
      <c r="AN76" s="137" t="str">
        <f>'(B) FO'!BS76</f>
        <v>Y</v>
      </c>
      <c r="AO76" s="137" t="str">
        <f>'(B) FO'!BT76</f>
        <v>N</v>
      </c>
      <c r="AP76" s="137" t="str">
        <f>'(B) FO'!BU76</f>
        <v>Y</v>
      </c>
      <c r="AQ76" s="137" t="str">
        <f>'(B) FO'!BV76</f>
        <v>N</v>
      </c>
      <c r="AR76" s="139">
        <f>'(B) FO'!BW76</f>
        <v>100</v>
      </c>
      <c r="AS76" s="139">
        <f>'(B) FO'!BX76</f>
        <v>-42.857142857142854</v>
      </c>
      <c r="AT76" s="139" t="e">
        <f>'(B) FO'!BY76</f>
        <v>#DIV/0!</v>
      </c>
      <c r="AU76" s="139">
        <f>'(B) FO'!BZ76</f>
        <v>-100</v>
      </c>
      <c r="AV76" s="137" t="str">
        <f t="shared" si="25"/>
        <v>Y</v>
      </c>
      <c r="AW76" s="137" t="e">
        <f t="shared" si="26"/>
        <v>#DIV/0!</v>
      </c>
      <c r="AX76" s="137" t="e">
        <f t="shared" si="27"/>
        <v>#DIV/0!</v>
      </c>
      <c r="AZ76" s="137">
        <f>'(B) FO'!C76</f>
        <v>24.75</v>
      </c>
      <c r="BA76" s="137">
        <f>'(B) FO'!X76</f>
        <v>25.5</v>
      </c>
      <c r="BB76" s="137">
        <f>'(B) FO'!AC76</f>
        <v>24.6</v>
      </c>
    </row>
    <row r="77" spans="1:54" x14ac:dyDescent="0.3">
      <c r="A77" s="137" t="str">
        <f>'FOD (ALL)'!B77</f>
        <v>BIOCON</v>
      </c>
      <c r="B77" s="146">
        <f>'FOD (ALL)'!C77</f>
        <v>43979</v>
      </c>
      <c r="C77" s="137" t="str">
        <f>'(B) FO'!H77</f>
        <v>N</v>
      </c>
      <c r="D77" s="137" t="str">
        <f>'(B) FO'!I77</f>
        <v>Y</v>
      </c>
      <c r="E77" s="137" t="str">
        <f>'(B) FO'!J77</f>
        <v>Y</v>
      </c>
      <c r="F77" s="137" t="str">
        <f>'(B) FO'!K77</f>
        <v>Y</v>
      </c>
      <c r="G77" s="139">
        <f>'(B) FO'!L77</f>
        <v>-1.1997177134791814</v>
      </c>
      <c r="H77" s="139">
        <f>'(B) FO'!M77</f>
        <v>2.1334870981692307</v>
      </c>
      <c r="I77" s="139">
        <f>'(B) FO'!N77</f>
        <v>3.1217481789802286</v>
      </c>
      <c r="J77" s="139">
        <f>'(B) FO'!O77</f>
        <v>1.279735019572418</v>
      </c>
      <c r="K77" s="137" t="str">
        <f t="shared" si="16"/>
        <v>N</v>
      </c>
      <c r="L77" s="137" t="str">
        <f t="shared" si="17"/>
        <v>N</v>
      </c>
      <c r="M77" s="137" t="str">
        <f t="shared" si="18"/>
        <v>Y</v>
      </c>
      <c r="N77" s="137">
        <f>'(B) FO'!AH77-'(B) FO'!AI77</f>
        <v>-112700</v>
      </c>
      <c r="O77" s="137">
        <f>'(B) FO'!AI77-'(B) FO'!AJ77</f>
        <v>-940700</v>
      </c>
      <c r="P77" s="137">
        <f>'(B) FO'!AJ77-'(B) FO'!AK77</f>
        <v>-87400</v>
      </c>
      <c r="Q77" s="137">
        <f>'(B) FO'!AK77-'(B) FO'!AL77</f>
        <v>-593400</v>
      </c>
      <c r="R77" s="137" t="str">
        <f>'(B) FO'!AM77</f>
        <v>N</v>
      </c>
      <c r="S77" s="137" t="str">
        <f>'(B) FO'!AN77</f>
        <v>N</v>
      </c>
      <c r="T77" s="137" t="str">
        <f>'(B) FO'!AO77</f>
        <v>N</v>
      </c>
      <c r="U77" s="137" t="str">
        <f>'(B) FO'!AP77</f>
        <v>N</v>
      </c>
      <c r="V77" s="139">
        <f>'(B) FO'!AQ77</f>
        <v>-0.78312290234936865</v>
      </c>
      <c r="W77" s="139">
        <f>'(B) FO'!AR77</f>
        <v>-6.1356135613561351</v>
      </c>
      <c r="X77" s="139">
        <f>'(B) FO'!AS77</f>
        <v>-0.56682577565632453</v>
      </c>
      <c r="Y77" s="139">
        <f>'(B) FO'!AT77</f>
        <v>-3.7058316575696635</v>
      </c>
      <c r="Z77" s="137" t="str">
        <f t="shared" si="19"/>
        <v>Y</v>
      </c>
      <c r="AA77" s="137" t="str">
        <f t="shared" si="20"/>
        <v>N</v>
      </c>
      <c r="AB77" s="137" t="str">
        <f t="shared" si="21"/>
        <v>Y</v>
      </c>
      <c r="AC77" s="137" t="str">
        <f>'(B) FO'!BC77</f>
        <v>N</v>
      </c>
      <c r="AD77" s="137" t="str">
        <f>'(B) FO'!BD77</f>
        <v>Y</v>
      </c>
      <c r="AE77" s="137" t="str">
        <f>'(B) FO'!BE77</f>
        <v>Y</v>
      </c>
      <c r="AF77" s="137" t="str">
        <f>'(B) FO'!BF77</f>
        <v>N</v>
      </c>
      <c r="AG77" s="139">
        <f>'(B) FO'!BG77</f>
        <v>-33.05320762092181</v>
      </c>
      <c r="AH77" s="139">
        <f>'(B) FO'!BH77</f>
        <v>33.693294260579613</v>
      </c>
      <c r="AI77" s="139">
        <f>'(B) FO'!BI77</f>
        <v>11.122623030130203</v>
      </c>
      <c r="AJ77" s="139">
        <f>'(B) FO'!BJ77</f>
        <v>-36.224267088206361</v>
      </c>
      <c r="AK77" s="137" t="str">
        <f t="shared" si="22"/>
        <v>N</v>
      </c>
      <c r="AL77" s="137" t="str">
        <f t="shared" si="23"/>
        <v>Y</v>
      </c>
      <c r="AM77" s="137" t="str">
        <f t="shared" si="24"/>
        <v>Y</v>
      </c>
      <c r="AN77" s="137" t="str">
        <f>'(B) FO'!BS77</f>
        <v>N</v>
      </c>
      <c r="AO77" s="137" t="str">
        <f>'(B) FO'!BT77</f>
        <v>Y</v>
      </c>
      <c r="AP77" s="137" t="str">
        <f>'(B) FO'!BU77</f>
        <v>Y</v>
      </c>
      <c r="AQ77" s="137" t="str">
        <f>'(B) FO'!BV77</f>
        <v>N</v>
      </c>
      <c r="AR77" s="139">
        <f>'(B) FO'!BW77</f>
        <v>-32.70536692223439</v>
      </c>
      <c r="AS77" s="139">
        <f>'(B) FO'!BX77</f>
        <v>29.540295119182748</v>
      </c>
      <c r="AT77" s="139">
        <f>'(B) FO'!BY77</f>
        <v>8.6648165279062592</v>
      </c>
      <c r="AU77" s="139">
        <f>'(B) FO'!BZ77</f>
        <v>-36.721951219512192</v>
      </c>
      <c r="AV77" s="137" t="str">
        <f t="shared" si="25"/>
        <v>N</v>
      </c>
      <c r="AW77" s="137" t="str">
        <f t="shared" si="26"/>
        <v>Y</v>
      </c>
      <c r="AX77" s="137" t="str">
        <f t="shared" si="27"/>
        <v>Y</v>
      </c>
      <c r="AZ77" s="137">
        <f>'(B) FO'!C77</f>
        <v>350</v>
      </c>
      <c r="BA77" s="137">
        <f>'(B) FO'!X77</f>
        <v>356.55</v>
      </c>
      <c r="BB77" s="137">
        <f>'(B) FO'!AC77</f>
        <v>348.4</v>
      </c>
    </row>
    <row r="78" spans="1:54" x14ac:dyDescent="0.3">
      <c r="A78" s="137" t="str">
        <f>'FOD (ALL)'!B78</f>
        <v>BIOCON</v>
      </c>
      <c r="B78" s="146">
        <f>'FOD (ALL)'!C78</f>
        <v>44007</v>
      </c>
      <c r="C78" s="137" t="str">
        <f>'(B) FO'!H78</f>
        <v>N</v>
      </c>
      <c r="D78" s="137" t="str">
        <f>'(B) FO'!I78</f>
        <v>Y</v>
      </c>
      <c r="E78" s="137" t="str">
        <f>'(B) FO'!J78</f>
        <v>Y</v>
      </c>
      <c r="F78" s="137" t="str">
        <f>'(B) FO'!K78</f>
        <v>Y</v>
      </c>
      <c r="G78" s="139">
        <f>'(B) FO'!L78</f>
        <v>-1.105128931708693</v>
      </c>
      <c r="H78" s="139">
        <f>'(B) FO'!M78</f>
        <v>2.2305909617612945</v>
      </c>
      <c r="I78" s="139">
        <f>'(B) FO'!N78</f>
        <v>3.1988041853512672</v>
      </c>
      <c r="J78" s="139">
        <f>'(B) FO'!O78</f>
        <v>1.1796733212341128</v>
      </c>
      <c r="K78" s="137" t="str">
        <f t="shared" si="16"/>
        <v>N</v>
      </c>
      <c r="L78" s="137" t="str">
        <f t="shared" si="17"/>
        <v>N</v>
      </c>
      <c r="M78" s="137" t="str">
        <f t="shared" si="18"/>
        <v>Y</v>
      </c>
      <c r="N78" s="137">
        <f>'(B) FO'!AH78-'(B) FO'!AI78</f>
        <v>885500</v>
      </c>
      <c r="O78" s="137">
        <f>'(B) FO'!AI78-'(B) FO'!AJ78</f>
        <v>170200</v>
      </c>
      <c r="P78" s="137">
        <f>'(B) FO'!AJ78-'(B) FO'!AK78</f>
        <v>204700</v>
      </c>
      <c r="Q78" s="137">
        <f>'(B) FO'!AK78-'(B) FO'!AL78</f>
        <v>71300</v>
      </c>
      <c r="R78" s="137" t="str">
        <f>'(B) FO'!AM78</f>
        <v>Y</v>
      </c>
      <c r="S78" s="137" t="str">
        <f>'(B) FO'!AN78</f>
        <v>Y</v>
      </c>
      <c r="T78" s="137" t="str">
        <f>'(B) FO'!AO78</f>
        <v>Y</v>
      </c>
      <c r="U78" s="137" t="str">
        <f>'(B) FO'!AP78</f>
        <v>Y</v>
      </c>
      <c r="V78" s="139">
        <f>'(B) FO'!AQ78</f>
        <v>58.157099697885194</v>
      </c>
      <c r="W78" s="139">
        <f>'(B) FO'!AR78</f>
        <v>12.585034013605442</v>
      </c>
      <c r="X78" s="139">
        <f>'(B) FO'!AS78</f>
        <v>17.835671342685373</v>
      </c>
      <c r="Y78" s="139">
        <f>'(B) FO'!AT78</f>
        <v>6.6239316239316244</v>
      </c>
      <c r="Z78" s="137" t="str">
        <f t="shared" si="19"/>
        <v>Y</v>
      </c>
      <c r="AA78" s="137" t="str">
        <f t="shared" si="20"/>
        <v>N</v>
      </c>
      <c r="AB78" s="137" t="str">
        <f t="shared" si="21"/>
        <v>Y</v>
      </c>
      <c r="AC78" s="137" t="str">
        <f>'(B) FO'!BC78</f>
        <v>Y</v>
      </c>
      <c r="AD78" s="137" t="str">
        <f>'(B) FO'!BD78</f>
        <v>Y</v>
      </c>
      <c r="AE78" s="137" t="str">
        <f>'(B) FO'!BE78</f>
        <v>Y</v>
      </c>
      <c r="AF78" s="137" t="str">
        <f>'(B) FO'!BF78</f>
        <v>Y</v>
      </c>
      <c r="AG78" s="139">
        <f>'(B) FO'!BG78</f>
        <v>111.49389808585516</v>
      </c>
      <c r="AH78" s="139">
        <f>'(B) FO'!BH78</f>
        <v>42.014862173026216</v>
      </c>
      <c r="AI78" s="139">
        <f>'(B) FO'!BI78</f>
        <v>108.45900416485361</v>
      </c>
      <c r="AJ78" s="139">
        <f>'(B) FO'!BJ78</f>
        <v>10.37619985317022</v>
      </c>
      <c r="AK78" s="137" t="str">
        <f t="shared" si="22"/>
        <v>Y</v>
      </c>
      <c r="AL78" s="137" t="str">
        <f t="shared" si="23"/>
        <v>N</v>
      </c>
      <c r="AM78" s="137" t="str">
        <f t="shared" si="24"/>
        <v>Y</v>
      </c>
      <c r="AN78" s="137" t="str">
        <f>'(B) FO'!BS78</f>
        <v>Y</v>
      </c>
      <c r="AO78" s="137" t="str">
        <f>'(B) FO'!BT78</f>
        <v>Y</v>
      </c>
      <c r="AP78" s="137" t="str">
        <f>'(B) FO'!BU78</f>
        <v>Y</v>
      </c>
      <c r="AQ78" s="137" t="str">
        <f>'(B) FO'!BV78</f>
        <v>Y</v>
      </c>
      <c r="AR78" s="139">
        <f>'(B) FO'!BW78</f>
        <v>112.22410865874363</v>
      </c>
      <c r="AS78" s="139">
        <f>'(B) FO'!BX78</f>
        <v>37.616822429906541</v>
      </c>
      <c r="AT78" s="139">
        <f>'(B) FO'!BY78</f>
        <v>103.80952380952382</v>
      </c>
      <c r="AU78" s="139">
        <f>'(B) FO'!BZ78</f>
        <v>9.375</v>
      </c>
      <c r="AV78" s="137" t="str">
        <f t="shared" si="25"/>
        <v>Y</v>
      </c>
      <c r="AW78" s="137" t="str">
        <f t="shared" si="26"/>
        <v>N</v>
      </c>
      <c r="AX78" s="137" t="str">
        <f t="shared" si="27"/>
        <v>Y</v>
      </c>
      <c r="AZ78" s="137">
        <f>'(B) FO'!C78</f>
        <v>349</v>
      </c>
      <c r="BA78" s="137">
        <f>'(B) FO'!X78</f>
        <v>354.5</v>
      </c>
      <c r="BB78" s="137">
        <f>'(B) FO'!AC78</f>
        <v>347</v>
      </c>
    </row>
    <row r="79" spans="1:54" x14ac:dyDescent="0.3">
      <c r="A79" s="137" t="str">
        <f>'FOD (ALL)'!B79</f>
        <v>BIOCON</v>
      </c>
      <c r="B79" s="146">
        <f>'FOD (ALL)'!C79</f>
        <v>44042</v>
      </c>
      <c r="C79" s="137" t="str">
        <f>'(B) FO'!H79</f>
        <v>N</v>
      </c>
      <c r="D79" s="137" t="str">
        <f>'(B) FO'!I79</f>
        <v>Y</v>
      </c>
      <c r="E79" s="137" t="str">
        <f>'(B) FO'!J79</f>
        <v>Y</v>
      </c>
      <c r="F79" s="137" t="str">
        <f>'(B) FO'!K79</f>
        <v>Y</v>
      </c>
      <c r="G79" s="139">
        <f>'(B) FO'!L79</f>
        <v>-0.39942938659057842</v>
      </c>
      <c r="H79" s="139">
        <f>'(B) FO'!M79</f>
        <v>1.5353418308227147</v>
      </c>
      <c r="I79" s="139">
        <f>'(B) FO'!N79</f>
        <v>1.619075654989697</v>
      </c>
      <c r="J79" s="139">
        <f>'(B) FO'!O79</f>
        <v>1.4484097357025432</v>
      </c>
      <c r="K79" s="137" t="str">
        <f t="shared" si="16"/>
        <v>N</v>
      </c>
      <c r="L79" s="137" t="str">
        <f t="shared" si="17"/>
        <v>N</v>
      </c>
      <c r="M79" s="137" t="str">
        <f t="shared" si="18"/>
        <v>Y</v>
      </c>
      <c r="N79" s="137">
        <f>'(B) FO'!AH79-'(B) FO'!AI79</f>
        <v>20700</v>
      </c>
      <c r="O79" s="137">
        <f>'(B) FO'!AI79-'(B) FO'!AJ79</f>
        <v>9200</v>
      </c>
      <c r="P79" s="137">
        <f>'(B) FO'!AJ79-'(B) FO'!AK79</f>
        <v>16100</v>
      </c>
      <c r="Q79" s="137">
        <f>'(B) FO'!AK79-'(B) FO'!AL79</f>
        <v>4600</v>
      </c>
      <c r="R79" s="137" t="str">
        <f>'(B) FO'!AM79</f>
        <v>Y</v>
      </c>
      <c r="S79" s="137" t="str">
        <f>'(B) FO'!AN79</f>
        <v>Y</v>
      </c>
      <c r="T79" s="137" t="str">
        <f>'(B) FO'!AO79</f>
        <v>Y</v>
      </c>
      <c r="U79" s="137" t="str">
        <f>'(B) FO'!AP79</f>
        <v>Y</v>
      </c>
      <c r="V79" s="139">
        <f>'(B) FO'!AQ79</f>
        <v>30</v>
      </c>
      <c r="W79" s="139">
        <f>'(B) FO'!AR79</f>
        <v>15.384615384615385</v>
      </c>
      <c r="X79" s="139">
        <f>'(B) FO'!AS79</f>
        <v>36.84210526315789</v>
      </c>
      <c r="Y79" s="139">
        <f>'(B) FO'!AT79</f>
        <v>11.76470588235294</v>
      </c>
      <c r="Z79" s="137" t="str">
        <f t="shared" si="19"/>
        <v>Y</v>
      </c>
      <c r="AA79" s="137" t="str">
        <f t="shared" si="20"/>
        <v>N</v>
      </c>
      <c r="AB79" s="137" t="str">
        <f t="shared" si="21"/>
        <v>Y</v>
      </c>
      <c r="AC79" s="137" t="str">
        <f>'(B) FO'!BC79</f>
        <v>N</v>
      </c>
      <c r="AD79" s="137" t="str">
        <f>'(B) FO'!BD79</f>
        <v>Y</v>
      </c>
      <c r="AE79" s="137" t="str">
        <f>'(B) FO'!BE79</f>
        <v>Y</v>
      </c>
      <c r="AF79" s="137" t="str">
        <f>'(B) FO'!BF79</f>
        <v>Y</v>
      </c>
      <c r="AG79" s="139">
        <f>'(B) FO'!BG79</f>
        <v>-41.846615918388494</v>
      </c>
      <c r="AH79" s="139">
        <f>'(B) FO'!BH79</f>
        <v>16.746266852064579</v>
      </c>
      <c r="AI79" s="139">
        <f>'(B) FO'!BI79</f>
        <v>442.68372703412069</v>
      </c>
      <c r="AJ79" s="139">
        <f>'(B) FO'!BJ79</f>
        <v>34.628975265017665</v>
      </c>
      <c r="AK79" s="137" t="str">
        <f t="shared" si="22"/>
        <v>N</v>
      </c>
      <c r="AL79" s="137" t="str">
        <f t="shared" si="23"/>
        <v>N</v>
      </c>
      <c r="AM79" s="137" t="str">
        <f t="shared" si="24"/>
        <v>Y</v>
      </c>
      <c r="AN79" s="137" t="str">
        <f>'(B) FO'!BS79</f>
        <v>N</v>
      </c>
      <c r="AO79" s="137" t="str">
        <f>'(B) FO'!BT79</f>
        <v>Y</v>
      </c>
      <c r="AP79" s="137" t="str">
        <f>'(B) FO'!BU79</f>
        <v>Y</v>
      </c>
      <c r="AQ79" s="137" t="str">
        <f>'(B) FO'!BV79</f>
        <v>Y</v>
      </c>
      <c r="AR79" s="139">
        <f>'(B) FO'!BW79</f>
        <v>-41.666666666666671</v>
      </c>
      <c r="AS79" s="139">
        <f>'(B) FO'!BX79</f>
        <v>14.285714285714285</v>
      </c>
      <c r="AT79" s="139">
        <f>'(B) FO'!BY79</f>
        <v>425</v>
      </c>
      <c r="AU79" s="139">
        <f>'(B) FO'!BZ79</f>
        <v>33.333333333333329</v>
      </c>
      <c r="AV79" s="137" t="str">
        <f t="shared" si="25"/>
        <v>N</v>
      </c>
      <c r="AW79" s="137" t="str">
        <f t="shared" si="26"/>
        <v>N</v>
      </c>
      <c r="AX79" s="137" t="str">
        <f t="shared" si="27"/>
        <v>Y</v>
      </c>
      <c r="AZ79" s="137">
        <f>'(B) FO'!C79</f>
        <v>349.1</v>
      </c>
      <c r="BA79" s="137">
        <f>'(B) FO'!X79</f>
        <v>353</v>
      </c>
      <c r="BB79" s="137">
        <f>'(B) FO'!AC79</f>
        <v>346.4</v>
      </c>
    </row>
    <row r="80" spans="1:54" x14ac:dyDescent="0.3">
      <c r="A80" s="137" t="str">
        <f>'FOD (ALL)'!B80</f>
        <v>BOSCHLTD</v>
      </c>
      <c r="B80" s="146">
        <f>'FOD (ALL)'!C80</f>
        <v>43979</v>
      </c>
      <c r="C80" s="137" t="str">
        <f>'(B) FO'!H80</f>
        <v>Y</v>
      </c>
      <c r="D80" s="137" t="str">
        <f>'(B) FO'!I80</f>
        <v>Y</v>
      </c>
      <c r="E80" s="137" t="str">
        <f>'(B) FO'!J80</f>
        <v>Y</v>
      </c>
      <c r="F80" s="137" t="str">
        <f>'(B) FO'!K80</f>
        <v>Y</v>
      </c>
      <c r="G80" s="139">
        <f>'(B) FO'!L80</f>
        <v>2.2356160848222166</v>
      </c>
      <c r="H80" s="139">
        <f>'(B) FO'!M80</f>
        <v>0.67826520006930391</v>
      </c>
      <c r="I80" s="139">
        <f>'(B) FO'!N80</f>
        <v>1.2707079345240013</v>
      </c>
      <c r="J80" s="139">
        <f>'(B) FO'!O80</f>
        <v>0.92226322399323235</v>
      </c>
      <c r="K80" s="137" t="str">
        <f t="shared" si="16"/>
        <v>Y</v>
      </c>
      <c r="L80" s="137" t="str">
        <f t="shared" si="17"/>
        <v>N</v>
      </c>
      <c r="M80" s="137" t="str">
        <f t="shared" si="18"/>
        <v>Y</v>
      </c>
      <c r="N80" s="137">
        <f>'(B) FO'!AH80-'(B) FO'!AI80</f>
        <v>-10800</v>
      </c>
      <c r="O80" s="137">
        <f>'(B) FO'!AI80-'(B) FO'!AJ80</f>
        <v>3680</v>
      </c>
      <c r="P80" s="137">
        <f>'(B) FO'!AJ80-'(B) FO'!AK80</f>
        <v>2120</v>
      </c>
      <c r="Q80" s="137">
        <f>'(B) FO'!AK80-'(B) FO'!AL80</f>
        <v>4120</v>
      </c>
      <c r="R80" s="137" t="str">
        <f>'(B) FO'!AM80</f>
        <v>N</v>
      </c>
      <c r="S80" s="137" t="str">
        <f>'(B) FO'!AN80</f>
        <v>Y</v>
      </c>
      <c r="T80" s="137" t="str">
        <f>'(B) FO'!AO80</f>
        <v>Y</v>
      </c>
      <c r="U80" s="137" t="str">
        <f>'(B) FO'!AP80</f>
        <v>Y</v>
      </c>
      <c r="V80" s="139">
        <f>'(B) FO'!AQ80</f>
        <v>-7.5167037861915365</v>
      </c>
      <c r="W80" s="139">
        <f>'(B) FO'!AR80</f>
        <v>2.6285714285714286</v>
      </c>
      <c r="X80" s="139">
        <f>'(B) FO'!AS80</f>
        <v>1.5375689004931825</v>
      </c>
      <c r="Y80" s="139">
        <f>'(B) FO'!AT80</f>
        <v>3.0801435406698565</v>
      </c>
      <c r="Z80" s="137" t="str">
        <f t="shared" si="19"/>
        <v>N</v>
      </c>
      <c r="AA80" s="137" t="str">
        <f t="shared" si="20"/>
        <v>Y</v>
      </c>
      <c r="AB80" s="137" t="str">
        <f t="shared" si="21"/>
        <v>N</v>
      </c>
      <c r="AC80" s="137" t="str">
        <f>'(B) FO'!BC80</f>
        <v>Y</v>
      </c>
      <c r="AD80" s="137" t="str">
        <f>'(B) FO'!BD80</f>
        <v>N</v>
      </c>
      <c r="AE80" s="137" t="str">
        <f>'(B) FO'!BE80</f>
        <v>Y</v>
      </c>
      <c r="AF80" s="137" t="str">
        <f>'(B) FO'!BF80</f>
        <v>N</v>
      </c>
      <c r="AG80" s="139">
        <f>'(B) FO'!BG80</f>
        <v>416.59135238602903</v>
      </c>
      <c r="AH80" s="139">
        <f>'(B) FO'!BH80</f>
        <v>-6.5194659096485763</v>
      </c>
      <c r="AI80" s="139">
        <f>'(B) FO'!BI80</f>
        <v>21.846424168828531</v>
      </c>
      <c r="AJ80" s="139">
        <f>'(B) FO'!BJ80</f>
        <v>-46.15567509733409</v>
      </c>
      <c r="AK80" s="137" t="str">
        <f t="shared" si="22"/>
        <v>Y</v>
      </c>
      <c r="AL80" s="137" t="str">
        <f t="shared" si="23"/>
        <v>N</v>
      </c>
      <c r="AM80" s="137" t="str">
        <f t="shared" si="24"/>
        <v>Y</v>
      </c>
      <c r="AN80" s="137" t="str">
        <f>'(B) FO'!BS80</f>
        <v>Y</v>
      </c>
      <c r="AO80" s="137" t="str">
        <f>'(B) FO'!BT80</f>
        <v>N</v>
      </c>
      <c r="AP80" s="137" t="str">
        <f>'(B) FO'!BU80</f>
        <v>Y</v>
      </c>
      <c r="AQ80" s="137" t="str">
        <f>'(B) FO'!BV80</f>
        <v>N</v>
      </c>
      <c r="AR80" s="139">
        <f>'(B) FO'!BW80</f>
        <v>411.42857142857139</v>
      </c>
      <c r="AS80" s="139">
        <f>'(B) FO'!BX80</f>
        <v>-7.8947368421052628</v>
      </c>
      <c r="AT80" s="139">
        <f>'(B) FO'!BY80</f>
        <v>22.165820642978005</v>
      </c>
      <c r="AU80" s="139">
        <f>'(B) FO'!BZ80</f>
        <v>-45.978062157221203</v>
      </c>
      <c r="AV80" s="137" t="str">
        <f t="shared" si="25"/>
        <v>Y</v>
      </c>
      <c r="AW80" s="137" t="str">
        <f t="shared" si="26"/>
        <v>N</v>
      </c>
      <c r="AX80" s="137" t="str">
        <f t="shared" si="27"/>
        <v>Y</v>
      </c>
      <c r="AZ80" s="137">
        <f>'(B) FO'!C80</f>
        <v>9507.35</v>
      </c>
      <c r="BA80" s="137">
        <f>'(B) FO'!X80</f>
        <v>9623.6</v>
      </c>
      <c r="BB80" s="137">
        <f>'(B) FO'!AC80</f>
        <v>9202.5499999999993</v>
      </c>
    </row>
    <row r="81" spans="1:54" x14ac:dyDescent="0.3">
      <c r="A81" s="137" t="str">
        <f>'FOD (ALL)'!B81</f>
        <v>BOSCHLTD</v>
      </c>
      <c r="B81" s="146">
        <f>'FOD (ALL)'!C81</f>
        <v>44007</v>
      </c>
      <c r="C81" s="137" t="str">
        <f>'(B) FO'!H81</f>
        <v>Y</v>
      </c>
      <c r="D81" s="137" t="str">
        <f>'(B) FO'!I81</f>
        <v>Y</v>
      </c>
      <c r="E81" s="137" t="str">
        <f>'(B) FO'!J81</f>
        <v>Y</v>
      </c>
      <c r="F81" s="137" t="str">
        <f>'(B) FO'!K81</f>
        <v>Y</v>
      </c>
      <c r="G81" s="139">
        <f>'(B) FO'!L81</f>
        <v>2.5998632784114459</v>
      </c>
      <c r="H81" s="139">
        <f>'(B) FO'!M81</f>
        <v>0.6326816928568878</v>
      </c>
      <c r="I81" s="139">
        <f>'(B) FO'!N81</f>
        <v>1.046530085003186</v>
      </c>
      <c r="J81" s="139">
        <f>'(B) FO'!O81</f>
        <v>0.68279510635953633</v>
      </c>
      <c r="K81" s="137" t="str">
        <f t="shared" si="16"/>
        <v>Y</v>
      </c>
      <c r="L81" s="137" t="str">
        <f t="shared" si="17"/>
        <v>N</v>
      </c>
      <c r="M81" s="137" t="str">
        <f t="shared" si="18"/>
        <v>Y</v>
      </c>
      <c r="N81" s="137">
        <f>'(B) FO'!AH81-'(B) FO'!AI81</f>
        <v>17280</v>
      </c>
      <c r="O81" s="137">
        <f>'(B) FO'!AI81-'(B) FO'!AJ81</f>
        <v>1680</v>
      </c>
      <c r="P81" s="137">
        <f>'(B) FO'!AJ81-'(B) FO'!AK81</f>
        <v>2520</v>
      </c>
      <c r="Q81" s="137">
        <f>'(B) FO'!AK81-'(B) FO'!AL81</f>
        <v>280</v>
      </c>
      <c r="R81" s="137" t="str">
        <f>'(B) FO'!AM81</f>
        <v>Y</v>
      </c>
      <c r="S81" s="137" t="str">
        <f>'(B) FO'!AN81</f>
        <v>Y</v>
      </c>
      <c r="T81" s="137" t="str">
        <f>'(B) FO'!AO81</f>
        <v>Y</v>
      </c>
      <c r="U81" s="137" t="str">
        <f>'(B) FO'!AP81</f>
        <v>Y</v>
      </c>
      <c r="V81" s="139">
        <f>'(B) FO'!AQ81</f>
        <v>310.79136690647482</v>
      </c>
      <c r="W81" s="139">
        <f>'(B) FO'!AR81</f>
        <v>43.298969072164951</v>
      </c>
      <c r="X81" s="139">
        <f>'(B) FO'!AS81</f>
        <v>185.29411764705884</v>
      </c>
      <c r="Y81" s="139">
        <f>'(B) FO'!AT81</f>
        <v>25.925925925925924</v>
      </c>
      <c r="Z81" s="137" t="str">
        <f t="shared" si="19"/>
        <v>Y</v>
      </c>
      <c r="AA81" s="137" t="str">
        <f t="shared" si="20"/>
        <v>N</v>
      </c>
      <c r="AB81" s="137" t="str">
        <f t="shared" si="21"/>
        <v>Y</v>
      </c>
      <c r="AC81" s="137" t="str">
        <f>'(B) FO'!BC81</f>
        <v>Y</v>
      </c>
      <c r="AD81" s="137" t="str">
        <f>'(B) FO'!BD81</f>
        <v>Y</v>
      </c>
      <c r="AE81" s="137" t="str">
        <f>'(B) FO'!BE81</f>
        <v>Y</v>
      </c>
      <c r="AF81" s="137" t="str">
        <f>'(B) FO'!BF81</f>
        <v>N</v>
      </c>
      <c r="AG81" s="139">
        <f>'(B) FO'!BG81</f>
        <v>623.46970931812007</v>
      </c>
      <c r="AH81" s="139">
        <f>'(B) FO'!BH81</f>
        <v>81.77059671716674</v>
      </c>
      <c r="AI81" s="139">
        <f>'(B) FO'!BI81</f>
        <v>814.67028003613359</v>
      </c>
      <c r="AJ81" s="139">
        <f>'(B) FO'!BJ81</f>
        <v>-54.504356403090583</v>
      </c>
      <c r="AK81" s="137" t="str">
        <f t="shared" si="22"/>
        <v>Y</v>
      </c>
      <c r="AL81" s="137" t="str">
        <f t="shared" si="23"/>
        <v>N</v>
      </c>
      <c r="AM81" s="137" t="str">
        <f t="shared" si="24"/>
        <v>Y</v>
      </c>
      <c r="AN81" s="137" t="str">
        <f>'(B) FO'!BS81</f>
        <v>Y</v>
      </c>
      <c r="AO81" s="137" t="str">
        <f>'(B) FO'!BT81</f>
        <v>Y</v>
      </c>
      <c r="AP81" s="137" t="str">
        <f>'(B) FO'!BU81</f>
        <v>Y</v>
      </c>
      <c r="AQ81" s="137" t="str">
        <f>'(B) FO'!BV81</f>
        <v>N</v>
      </c>
      <c r="AR81" s="139">
        <f>'(B) FO'!BW81</f>
        <v>618.62348178137654</v>
      </c>
      <c r="AS81" s="139">
        <f>'(B) FO'!BX81</f>
        <v>78.985507246376812</v>
      </c>
      <c r="AT81" s="139">
        <f>'(B) FO'!BY81</f>
        <v>819.99999999999989</v>
      </c>
      <c r="AU81" s="139">
        <f>'(B) FO'!BZ81</f>
        <v>-54.54545454545454</v>
      </c>
      <c r="AV81" s="137" t="str">
        <f t="shared" si="25"/>
        <v>Y</v>
      </c>
      <c r="AW81" s="137" t="str">
        <f t="shared" si="26"/>
        <v>N</v>
      </c>
      <c r="AX81" s="137" t="str">
        <f t="shared" si="27"/>
        <v>Y</v>
      </c>
      <c r="AZ81" s="137">
        <f>'(B) FO'!C81</f>
        <v>9530.4500000000007</v>
      </c>
      <c r="BA81" s="137">
        <f>'(B) FO'!X81</f>
        <v>9621.7000000000007</v>
      </c>
      <c r="BB81" s="137">
        <f>'(B) FO'!AC81</f>
        <v>9219.85</v>
      </c>
    </row>
    <row r="82" spans="1:54" x14ac:dyDescent="0.3">
      <c r="A82" s="137" t="str">
        <f>'FOD (ALL)'!B82</f>
        <v>BOSCHLTD</v>
      </c>
      <c r="B82" s="146">
        <f>'FOD (ALL)'!C82</f>
        <v>44042</v>
      </c>
      <c r="C82" s="137" t="str">
        <f>'(B) FO'!H82</f>
        <v>Y</v>
      </c>
      <c r="D82" s="137" t="str">
        <f>'(B) FO'!I82</f>
        <v>Y</v>
      </c>
      <c r="E82" s="137" t="str">
        <f>'(B) FO'!J82</f>
        <v>Y</v>
      </c>
      <c r="F82" s="137" t="str">
        <f>'(B) FO'!K82</f>
        <v>Y</v>
      </c>
      <c r="G82" s="139">
        <f>'(B) FO'!L82</f>
        <v>1.7735102778764531</v>
      </c>
      <c r="H82" s="139">
        <f>'(B) FO'!M82</f>
        <v>0.87607169026214182</v>
      </c>
      <c r="I82" s="139">
        <f>'(B) FO'!N82</f>
        <v>1.245458139068939</v>
      </c>
      <c r="J82" s="139">
        <f>'(B) FO'!O82</f>
        <v>0.85689943310284877</v>
      </c>
      <c r="K82" s="137" t="str">
        <f t="shared" si="16"/>
        <v>Y</v>
      </c>
      <c r="L82" s="137" t="str">
        <f t="shared" si="17"/>
        <v>N</v>
      </c>
      <c r="M82" s="137" t="str">
        <f t="shared" si="18"/>
        <v>Y</v>
      </c>
      <c r="N82" s="137">
        <f>'(B) FO'!AH82-'(B) FO'!AI82</f>
        <v>0</v>
      </c>
      <c r="O82" s="137">
        <f>'(B) FO'!AI82-'(B) FO'!AJ82</f>
        <v>0</v>
      </c>
      <c r="P82" s="137">
        <f>'(B) FO'!AJ82-'(B) FO'!AK82</f>
        <v>0</v>
      </c>
      <c r="Q82" s="137">
        <f>'(B) FO'!AK82-'(B) FO'!AL82</f>
        <v>0</v>
      </c>
      <c r="R82" s="137" t="str">
        <f>'(B) FO'!AM82</f>
        <v>Y</v>
      </c>
      <c r="S82" s="137" t="str">
        <f>'(B) FO'!AN82</f>
        <v>Y</v>
      </c>
      <c r="T82" s="137" t="str">
        <f>'(B) FO'!AO82</f>
        <v>Y</v>
      </c>
      <c r="U82" s="137" t="str">
        <f>'(B) FO'!AP82</f>
        <v>Y</v>
      </c>
      <c r="V82" s="139" t="e">
        <f>'(B) FO'!AQ82</f>
        <v>#DIV/0!</v>
      </c>
      <c r="W82" s="139" t="e">
        <f>'(B) FO'!AR82</f>
        <v>#DIV/0!</v>
      </c>
      <c r="X82" s="139" t="e">
        <f>'(B) FO'!AS82</f>
        <v>#DIV/0!</v>
      </c>
      <c r="Y82" s="139" t="e">
        <f>'(B) FO'!AT82</f>
        <v>#DIV/0!</v>
      </c>
      <c r="Z82" s="137" t="e">
        <f t="shared" si="19"/>
        <v>#DIV/0!</v>
      </c>
      <c r="AA82" s="137" t="e">
        <f t="shared" si="20"/>
        <v>#DIV/0!</v>
      </c>
      <c r="AB82" s="137" t="e">
        <f t="shared" si="21"/>
        <v>#DIV/0!</v>
      </c>
      <c r="AC82" s="137" t="str">
        <f>'(B) FO'!BC82</f>
        <v>Y</v>
      </c>
      <c r="AD82" s="137" t="str">
        <f>'(B) FO'!BD82</f>
        <v>Y</v>
      </c>
      <c r="AE82" s="137" t="str">
        <f>'(B) FO'!BE82</f>
        <v>Y</v>
      </c>
      <c r="AF82" s="137" t="str">
        <f>'(B) FO'!BF82</f>
        <v>Y</v>
      </c>
      <c r="AG82" s="139" t="e">
        <f>'(B) FO'!BG82</f>
        <v>#DIV/0!</v>
      </c>
      <c r="AH82" s="139" t="e">
        <f>'(B) FO'!BH82</f>
        <v>#DIV/0!</v>
      </c>
      <c r="AI82" s="139" t="e">
        <f>'(B) FO'!BI82</f>
        <v>#DIV/0!</v>
      </c>
      <c r="AJ82" s="139" t="e">
        <f>'(B) FO'!BJ82</f>
        <v>#DIV/0!</v>
      </c>
      <c r="AK82" s="137" t="e">
        <f t="shared" si="22"/>
        <v>#DIV/0!</v>
      </c>
      <c r="AL82" s="137" t="e">
        <f t="shared" si="23"/>
        <v>#DIV/0!</v>
      </c>
      <c r="AM82" s="137" t="e">
        <f t="shared" si="24"/>
        <v>#DIV/0!</v>
      </c>
      <c r="AN82" s="137" t="str">
        <f>'(B) FO'!BS82</f>
        <v>Y</v>
      </c>
      <c r="AO82" s="137" t="str">
        <f>'(B) FO'!BT82</f>
        <v>Y</v>
      </c>
      <c r="AP82" s="137" t="str">
        <f>'(B) FO'!BU82</f>
        <v>Y</v>
      </c>
      <c r="AQ82" s="137" t="str">
        <f>'(B) FO'!BV82</f>
        <v>Y</v>
      </c>
      <c r="AR82" s="139" t="e">
        <f>'(B) FO'!BW82</f>
        <v>#DIV/0!</v>
      </c>
      <c r="AS82" s="139" t="e">
        <f>'(B) FO'!BX82</f>
        <v>#DIV/0!</v>
      </c>
      <c r="AT82" s="139" t="e">
        <f>'(B) FO'!BY82</f>
        <v>#DIV/0!</v>
      </c>
      <c r="AU82" s="139" t="e">
        <f>'(B) FO'!BZ82</f>
        <v>#DIV/0!</v>
      </c>
      <c r="AV82" s="137" t="e">
        <f t="shared" si="25"/>
        <v>#DIV/0!</v>
      </c>
      <c r="AW82" s="137" t="e">
        <f t="shared" si="26"/>
        <v>#DIV/0!</v>
      </c>
      <c r="AX82" s="137" t="e">
        <f t="shared" si="27"/>
        <v>#DIV/0!</v>
      </c>
      <c r="AZ82" s="137">
        <f>'(B) FO'!C82</f>
        <v>9597.7000000000007</v>
      </c>
      <c r="BA82" s="137">
        <f>'(B) FO'!X82</f>
        <v>0</v>
      </c>
      <c r="BB82" s="137">
        <f>'(B) FO'!AC82</f>
        <v>0</v>
      </c>
    </row>
    <row r="83" spans="1:54" x14ac:dyDescent="0.3">
      <c r="A83" s="137" t="str">
        <f>'FOD (ALL)'!B83</f>
        <v>BPCL</v>
      </c>
      <c r="B83" s="146">
        <f>'FOD (ALL)'!C83</f>
        <v>43979</v>
      </c>
      <c r="C83" s="137" t="str">
        <f>'(B) FO'!H83</f>
        <v>Y</v>
      </c>
      <c r="D83" s="137" t="str">
        <f>'(B) FO'!I83</f>
        <v>Y</v>
      </c>
      <c r="E83" s="137" t="str">
        <f>'(B) FO'!J83</f>
        <v>Y</v>
      </c>
      <c r="F83" s="137" t="str">
        <f>'(B) FO'!K83</f>
        <v>N</v>
      </c>
      <c r="G83" s="139">
        <f>'(B) FO'!L83</f>
        <v>0.56062790325164191</v>
      </c>
      <c r="H83" s="139">
        <f>'(B) FO'!M83</f>
        <v>1.0521204273227582</v>
      </c>
      <c r="I83" s="139">
        <f>'(B) FO'!N83</f>
        <v>5.1037767948281738</v>
      </c>
      <c r="J83" s="139">
        <f>'(B) FO'!O83</f>
        <v>-0.16983695652173914</v>
      </c>
      <c r="K83" s="137" t="str">
        <f t="shared" si="16"/>
        <v>N</v>
      </c>
      <c r="L83" s="137" t="str">
        <f t="shared" si="17"/>
        <v>N</v>
      </c>
      <c r="M83" s="137" t="str">
        <f t="shared" si="18"/>
        <v>Y</v>
      </c>
      <c r="N83" s="137">
        <f>'(B) FO'!AH83-'(B) FO'!AI83</f>
        <v>-3070800</v>
      </c>
      <c r="O83" s="137">
        <f>'(B) FO'!AI83-'(B) FO'!AJ83</f>
        <v>-574200</v>
      </c>
      <c r="P83" s="137">
        <f>'(B) FO'!AJ83-'(B) FO'!AK83</f>
        <v>-316800</v>
      </c>
      <c r="Q83" s="137">
        <f>'(B) FO'!AK83-'(B) FO'!AL83</f>
        <v>19800</v>
      </c>
      <c r="R83" s="137" t="str">
        <f>'(B) FO'!AM83</f>
        <v>N</v>
      </c>
      <c r="S83" s="137" t="str">
        <f>'(B) FO'!AN83</f>
        <v>N</v>
      </c>
      <c r="T83" s="137" t="str">
        <f>'(B) FO'!AO83</f>
        <v>N</v>
      </c>
      <c r="U83" s="137" t="str">
        <f>'(B) FO'!AP83</f>
        <v>Y</v>
      </c>
      <c r="V83" s="139">
        <f>'(B) FO'!AQ83</f>
        <v>-14.876177188698989</v>
      </c>
      <c r="W83" s="139">
        <f>'(B) FO'!AR83</f>
        <v>-2.7063714261474505</v>
      </c>
      <c r="X83" s="139">
        <f>'(B) FO'!AS83</f>
        <v>-1.4712028755328932</v>
      </c>
      <c r="Y83" s="139">
        <f>'(B) FO'!AT83</f>
        <v>9.203480589022757E-2</v>
      </c>
      <c r="Z83" s="137" t="str">
        <f t="shared" si="19"/>
        <v>N</v>
      </c>
      <c r="AA83" s="137" t="str">
        <f t="shared" si="20"/>
        <v>N</v>
      </c>
      <c r="AB83" s="137" t="str">
        <f t="shared" si="21"/>
        <v>N</v>
      </c>
      <c r="AC83" s="137" t="str">
        <f>'(B) FO'!BC83</f>
        <v>Y</v>
      </c>
      <c r="AD83" s="137" t="str">
        <f>'(B) FO'!BD83</f>
        <v>N</v>
      </c>
      <c r="AE83" s="137" t="str">
        <f>'(B) FO'!BE83</f>
        <v>Y</v>
      </c>
      <c r="AF83" s="137" t="str">
        <f>'(B) FO'!BF83</f>
        <v>N</v>
      </c>
      <c r="AG83" s="139">
        <f>'(B) FO'!BG83</f>
        <v>46.360521139208046</v>
      </c>
      <c r="AH83" s="139">
        <f>'(B) FO'!BH83</f>
        <v>-1.3656273866329494</v>
      </c>
      <c r="AI83" s="139">
        <f>'(B) FO'!BI83</f>
        <v>49.135336790346038</v>
      </c>
      <c r="AJ83" s="139">
        <f>'(B) FO'!BJ83</f>
        <v>-42.453229062560546</v>
      </c>
      <c r="AK83" s="137" t="str">
        <f t="shared" si="22"/>
        <v>Y</v>
      </c>
      <c r="AL83" s="137" t="str">
        <f t="shared" si="23"/>
        <v>N</v>
      </c>
      <c r="AM83" s="137" t="str">
        <f t="shared" si="24"/>
        <v>Y</v>
      </c>
      <c r="AN83" s="137" t="str">
        <f>'(B) FO'!BS83</f>
        <v>Y</v>
      </c>
      <c r="AO83" s="137" t="str">
        <f>'(B) FO'!BT83</f>
        <v>N</v>
      </c>
      <c r="AP83" s="137" t="str">
        <f>'(B) FO'!BU83</f>
        <v>Y</v>
      </c>
      <c r="AQ83" s="137" t="str">
        <f>'(B) FO'!BV83</f>
        <v>N</v>
      </c>
      <c r="AR83" s="139">
        <f>'(B) FO'!BW83</f>
        <v>43.76191484854904</v>
      </c>
      <c r="AS83" s="139">
        <f>'(B) FO'!BX83</f>
        <v>-2.7199670307026578</v>
      </c>
      <c r="AT83" s="139">
        <f>'(B) FO'!BY83</f>
        <v>45.169009871373014</v>
      </c>
      <c r="AU83" s="139">
        <f>'(B) FO'!BZ83</f>
        <v>-41.216810269034646</v>
      </c>
      <c r="AV83" s="137" t="str">
        <f t="shared" si="25"/>
        <v>Y</v>
      </c>
      <c r="AW83" s="137" t="str">
        <f t="shared" si="26"/>
        <v>N</v>
      </c>
      <c r="AX83" s="137" t="str">
        <f t="shared" si="27"/>
        <v>Y</v>
      </c>
      <c r="AZ83" s="137">
        <f>'(B) FO'!C83</f>
        <v>313.89999999999998</v>
      </c>
      <c r="BA83" s="137">
        <f>'(B) FO'!X83</f>
        <v>322.7</v>
      </c>
      <c r="BB83" s="137">
        <f>'(B) FO'!AC83</f>
        <v>307.5</v>
      </c>
    </row>
    <row r="84" spans="1:54" x14ac:dyDescent="0.3">
      <c r="A84" s="137" t="str">
        <f>'FOD (ALL)'!B84</f>
        <v>BPCL</v>
      </c>
      <c r="B84" s="146">
        <f>'FOD (ALL)'!C84</f>
        <v>44007</v>
      </c>
      <c r="C84" s="137" t="str">
        <f>'(B) FO'!H84</f>
        <v>Y</v>
      </c>
      <c r="D84" s="137" t="str">
        <f>'(B) FO'!I84</f>
        <v>Y</v>
      </c>
      <c r="E84" s="137" t="str">
        <f>'(B) FO'!J84</f>
        <v>Y</v>
      </c>
      <c r="F84" s="137" t="str">
        <f>'(B) FO'!K84</f>
        <v>N</v>
      </c>
      <c r="G84" s="139">
        <f>'(B) FO'!L84</f>
        <v>0.27108914048794958</v>
      </c>
      <c r="H84" s="139">
        <f>'(B) FO'!M84</f>
        <v>1.2267958030669932</v>
      </c>
      <c r="I84" s="139">
        <f>'(B) FO'!N84</f>
        <v>5.0356052899287977</v>
      </c>
      <c r="J84" s="139">
        <f>'(B) FO'!O84</f>
        <v>-1.6952025767083021E-2</v>
      </c>
      <c r="K84" s="137" t="str">
        <f t="shared" si="16"/>
        <v>N</v>
      </c>
      <c r="L84" s="137" t="str">
        <f t="shared" si="17"/>
        <v>N</v>
      </c>
      <c r="M84" s="137" t="str">
        <f t="shared" si="18"/>
        <v>Y</v>
      </c>
      <c r="N84" s="137">
        <f>'(B) FO'!AH84-'(B) FO'!AI84</f>
        <v>2871000</v>
      </c>
      <c r="O84" s="137">
        <f>'(B) FO'!AI84-'(B) FO'!AJ84</f>
        <v>653400</v>
      </c>
      <c r="P84" s="137">
        <f>'(B) FO'!AJ84-'(B) FO'!AK84</f>
        <v>131400</v>
      </c>
      <c r="Q84" s="137">
        <f>'(B) FO'!AK84-'(B) FO'!AL84</f>
        <v>234000</v>
      </c>
      <c r="R84" s="137" t="str">
        <f>'(B) FO'!AM84</f>
        <v>Y</v>
      </c>
      <c r="S84" s="137" t="str">
        <f>'(B) FO'!AN84</f>
        <v>Y</v>
      </c>
      <c r="T84" s="137" t="str">
        <f>'(B) FO'!AO84</f>
        <v>Y</v>
      </c>
      <c r="U84" s="137" t="str">
        <f>'(B) FO'!AP84</f>
        <v>Y</v>
      </c>
      <c r="V84" s="139">
        <f>'(B) FO'!AQ84</f>
        <v>178.61142217245239</v>
      </c>
      <c r="W84" s="139">
        <f>'(B) FO'!AR84</f>
        <v>68.490566037735846</v>
      </c>
      <c r="X84" s="139">
        <f>'(B) FO'!AS84</f>
        <v>15.973741794310722</v>
      </c>
      <c r="Y84" s="139">
        <f>'(B) FO'!AT84</f>
        <v>39.755351681957187</v>
      </c>
      <c r="Z84" s="137" t="str">
        <f t="shared" si="19"/>
        <v>Y</v>
      </c>
      <c r="AA84" s="137" t="str">
        <f t="shared" si="20"/>
        <v>Y</v>
      </c>
      <c r="AB84" s="137" t="str">
        <f t="shared" si="21"/>
        <v>N</v>
      </c>
      <c r="AC84" s="137" t="str">
        <f>'(B) FO'!BC84</f>
        <v>Y</v>
      </c>
      <c r="AD84" s="137" t="str">
        <f>'(B) FO'!BD84</f>
        <v>Y</v>
      </c>
      <c r="AE84" s="137" t="str">
        <f>'(B) FO'!BE84</f>
        <v>Y</v>
      </c>
      <c r="AF84" s="137" t="str">
        <f>'(B) FO'!BF84</f>
        <v>Y</v>
      </c>
      <c r="AG84" s="139">
        <f>'(B) FO'!BG84</f>
        <v>165.09607062489181</v>
      </c>
      <c r="AH84" s="139">
        <f>'(B) FO'!BH84</f>
        <v>75.014642619110134</v>
      </c>
      <c r="AI84" s="139">
        <f>'(B) FO'!BI84</f>
        <v>38.017254595882896</v>
      </c>
      <c r="AJ84" s="139">
        <f>'(B) FO'!BJ84</f>
        <v>67.854859085733892</v>
      </c>
      <c r="AK84" s="137" t="str">
        <f t="shared" si="22"/>
        <v>Y</v>
      </c>
      <c r="AL84" s="137" t="str">
        <f t="shared" si="23"/>
        <v>Y</v>
      </c>
      <c r="AM84" s="137" t="str">
        <f t="shared" si="24"/>
        <v>N</v>
      </c>
      <c r="AN84" s="137" t="str">
        <f>'(B) FO'!BS84</f>
        <v>Y</v>
      </c>
      <c r="AO84" s="137" t="str">
        <f>'(B) FO'!BT84</f>
        <v>Y</v>
      </c>
      <c r="AP84" s="137" t="str">
        <f>'(B) FO'!BU84</f>
        <v>Y</v>
      </c>
      <c r="AQ84" s="137" t="str">
        <f>'(B) FO'!BV84</f>
        <v>Y</v>
      </c>
      <c r="AR84" s="139">
        <f>'(B) FO'!BW84</f>
        <v>161.31465517241378</v>
      </c>
      <c r="AS84" s="139">
        <f>'(B) FO'!BX84</f>
        <v>71.851851851851862</v>
      </c>
      <c r="AT84" s="139">
        <f>'(B) FO'!BY84</f>
        <v>33.99503722084367</v>
      </c>
      <c r="AU84" s="139">
        <f>'(B) FO'!BZ84</f>
        <v>70.042194092827003</v>
      </c>
      <c r="AV84" s="137" t="str">
        <f t="shared" si="25"/>
        <v>Y</v>
      </c>
      <c r="AW84" s="137" t="str">
        <f t="shared" si="26"/>
        <v>Y</v>
      </c>
      <c r="AX84" s="137" t="str">
        <f t="shared" si="27"/>
        <v>N</v>
      </c>
      <c r="AZ84" s="137">
        <f>'(B) FO'!C84</f>
        <v>314.39999999999998</v>
      </c>
      <c r="BA84" s="137">
        <f>'(B) FO'!X84</f>
        <v>323.64999999999998</v>
      </c>
      <c r="BB84" s="137">
        <f>'(B) FO'!AC84</f>
        <v>308.64999999999998</v>
      </c>
    </row>
    <row r="85" spans="1:54" x14ac:dyDescent="0.3">
      <c r="A85" s="137" t="str">
        <f>'FOD (ALL)'!B85</f>
        <v>BPCL</v>
      </c>
      <c r="B85" s="146">
        <f>'FOD (ALL)'!C85</f>
        <v>44042</v>
      </c>
      <c r="C85" s="137" t="str">
        <f>'(B) FO'!H85</f>
        <v>Y</v>
      </c>
      <c r="D85" s="137" t="str">
        <f>'(B) FO'!I85</f>
        <v>Y</v>
      </c>
      <c r="E85" s="137" t="str">
        <f>'(B) FO'!J85</f>
        <v>Y</v>
      </c>
      <c r="F85" s="137" t="str">
        <f>'(B) FO'!K85</f>
        <v>N</v>
      </c>
      <c r="G85" s="139">
        <f>'(B) FO'!L85</f>
        <v>0.52715654952075952</v>
      </c>
      <c r="H85" s="139">
        <f>'(B) FO'!M85</f>
        <v>0.41706769329483845</v>
      </c>
      <c r="I85" s="139">
        <f>'(B) FO'!N85</f>
        <v>5.3040540540540508</v>
      </c>
      <c r="J85" s="139">
        <f>'(B) FO'!O85</f>
        <v>-0.58774139378673385</v>
      </c>
      <c r="K85" s="137" t="str">
        <f t="shared" si="16"/>
        <v>Y</v>
      </c>
      <c r="L85" s="137" t="str">
        <f t="shared" si="17"/>
        <v>N</v>
      </c>
      <c r="M85" s="137" t="str">
        <f t="shared" si="18"/>
        <v>Y</v>
      </c>
      <c r="N85" s="137">
        <f>'(B) FO'!AH85-'(B) FO'!AI85</f>
        <v>3600</v>
      </c>
      <c r="O85" s="137">
        <f>'(B) FO'!AI85-'(B) FO'!AJ85</f>
        <v>-5400</v>
      </c>
      <c r="P85" s="137">
        <f>'(B) FO'!AJ85-'(B) FO'!AK85</f>
        <v>1800</v>
      </c>
      <c r="Q85" s="137">
        <f>'(B) FO'!AK85-'(B) FO'!AL85</f>
        <v>3600</v>
      </c>
      <c r="R85" s="137" t="str">
        <f>'(B) FO'!AM85</f>
        <v>Y</v>
      </c>
      <c r="S85" s="137" t="str">
        <f>'(B) FO'!AN85</f>
        <v>N</v>
      </c>
      <c r="T85" s="137" t="str">
        <f>'(B) FO'!AO85</f>
        <v>Y</v>
      </c>
      <c r="U85" s="137" t="str">
        <f>'(B) FO'!AP85</f>
        <v>Y</v>
      </c>
      <c r="V85" s="139">
        <f>'(B) FO'!AQ85</f>
        <v>25</v>
      </c>
      <c r="W85" s="139">
        <f>'(B) FO'!AR85</f>
        <v>-27.27272727272727</v>
      </c>
      <c r="X85" s="139">
        <f>'(B) FO'!AS85</f>
        <v>10</v>
      </c>
      <c r="Y85" s="139">
        <f>'(B) FO'!AT85</f>
        <v>25</v>
      </c>
      <c r="Z85" s="137" t="str">
        <f t="shared" si="19"/>
        <v>Y</v>
      </c>
      <c r="AA85" s="137" t="str">
        <f t="shared" si="20"/>
        <v>N</v>
      </c>
      <c r="AB85" s="137" t="str">
        <f t="shared" si="21"/>
        <v>N</v>
      </c>
      <c r="AC85" s="137" t="str">
        <f>'(B) FO'!BC85</f>
        <v>Y</v>
      </c>
      <c r="AD85" s="137" t="str">
        <f>'(B) FO'!BD85</f>
        <v>Y</v>
      </c>
      <c r="AE85" s="137" t="str">
        <f>'(B) FO'!BE85</f>
        <v>N</v>
      </c>
      <c r="AF85" s="137" t="str">
        <f>'(B) FO'!BF85</f>
        <v>Y</v>
      </c>
      <c r="AG85" s="139">
        <f>'(B) FO'!BG85</f>
        <v>15.794819705434227</v>
      </c>
      <c r="AH85" s="139">
        <f>'(B) FO'!BH85</f>
        <v>136.51651651651656</v>
      </c>
      <c r="AI85" s="139">
        <f>'(B) FO'!BI85</f>
        <v>-22.73781902552205</v>
      </c>
      <c r="AJ85" s="139">
        <f>'(B) FO'!BJ85</f>
        <v>33.684863523573199</v>
      </c>
      <c r="AK85" s="137" t="str">
        <f t="shared" si="22"/>
        <v>N</v>
      </c>
      <c r="AL85" s="137" t="str">
        <f t="shared" si="23"/>
        <v>Y</v>
      </c>
      <c r="AM85" s="137" t="str">
        <f t="shared" si="24"/>
        <v>N</v>
      </c>
      <c r="AN85" s="137" t="str">
        <f>'(B) FO'!BS85</f>
        <v>Y</v>
      </c>
      <c r="AO85" s="137" t="str">
        <f>'(B) FO'!BT85</f>
        <v>Y</v>
      </c>
      <c r="AP85" s="137" t="str">
        <f>'(B) FO'!BU85</f>
        <v>N</v>
      </c>
      <c r="AQ85" s="137" t="str">
        <f>'(B) FO'!BV85</f>
        <v>Y</v>
      </c>
      <c r="AR85" s="139">
        <f>'(B) FO'!BW85</f>
        <v>14.285714285714285</v>
      </c>
      <c r="AS85" s="139">
        <f>'(B) FO'!BX85</f>
        <v>133.33333333333331</v>
      </c>
      <c r="AT85" s="139">
        <f>'(B) FO'!BY85</f>
        <v>-25</v>
      </c>
      <c r="AU85" s="139">
        <f>'(B) FO'!BZ85</f>
        <v>33.333333333333329</v>
      </c>
      <c r="AV85" s="137" t="str">
        <f t="shared" si="25"/>
        <v>N</v>
      </c>
      <c r="AW85" s="137" t="str">
        <f t="shared" si="26"/>
        <v>Y</v>
      </c>
      <c r="AX85" s="137" t="str">
        <f t="shared" si="27"/>
        <v>N</v>
      </c>
      <c r="AZ85" s="137">
        <f>'(B) FO'!C85</f>
        <v>314.64999999999998</v>
      </c>
      <c r="BA85" s="137">
        <f>'(B) FO'!X85</f>
        <v>321</v>
      </c>
      <c r="BB85" s="137">
        <f>'(B) FO'!AC85</f>
        <v>313.45</v>
      </c>
    </row>
    <row r="86" spans="1:54" x14ac:dyDescent="0.3">
      <c r="A86" s="137" t="str">
        <f>'FOD (ALL)'!B86</f>
        <v>BRITANNIA</v>
      </c>
      <c r="B86" s="146">
        <f>'FOD (ALL)'!C86</f>
        <v>43979</v>
      </c>
      <c r="C86" s="137" t="str">
        <f>'(B) FO'!H86</f>
        <v>Y</v>
      </c>
      <c r="D86" s="137" t="str">
        <f>'(B) FO'!I86</f>
        <v>N</v>
      </c>
      <c r="E86" s="137" t="str">
        <f>'(B) FO'!J86</f>
        <v>Y</v>
      </c>
      <c r="F86" s="137" t="str">
        <f>'(B) FO'!K86</f>
        <v>Y</v>
      </c>
      <c r="G86" s="139">
        <f>'(B) FO'!L86</f>
        <v>1.6937680295240922</v>
      </c>
      <c r="H86" s="139">
        <f>'(B) FO'!M86</f>
        <v>-0.69456669600703591</v>
      </c>
      <c r="I86" s="139">
        <f>'(B) FO'!N86</f>
        <v>0.67022184987675593</v>
      </c>
      <c r="J86" s="139">
        <f>'(B) FO'!O86</f>
        <v>0.12743990966284297</v>
      </c>
      <c r="K86" s="137" t="str">
        <f t="shared" si="16"/>
        <v>Y</v>
      </c>
      <c r="L86" s="137" t="str">
        <f t="shared" si="17"/>
        <v>N</v>
      </c>
      <c r="M86" s="137" t="str">
        <f t="shared" si="18"/>
        <v>Y</v>
      </c>
      <c r="N86" s="137">
        <f>'(B) FO'!AH86-'(B) FO'!AI86</f>
        <v>-87400</v>
      </c>
      <c r="O86" s="137">
        <f>'(B) FO'!AI86-'(B) FO'!AJ86</f>
        <v>4000</v>
      </c>
      <c r="P86" s="137">
        <f>'(B) FO'!AJ86-'(B) FO'!AK86</f>
        <v>25000</v>
      </c>
      <c r="Q86" s="137">
        <f>'(B) FO'!AK86-'(B) FO'!AL86</f>
        <v>47000</v>
      </c>
      <c r="R86" s="137" t="str">
        <f>'(B) FO'!AM86</f>
        <v>N</v>
      </c>
      <c r="S86" s="137" t="str">
        <f>'(B) FO'!AN86</f>
        <v>Y</v>
      </c>
      <c r="T86" s="137" t="str">
        <f>'(B) FO'!AO86</f>
        <v>Y</v>
      </c>
      <c r="U86" s="137" t="str">
        <f>'(B) FO'!AP86</f>
        <v>Y</v>
      </c>
      <c r="V86" s="139">
        <f>'(B) FO'!AQ86</f>
        <v>-6.4798339264531437</v>
      </c>
      <c r="W86" s="139">
        <f>'(B) FO'!AR86</f>
        <v>0.29744199881023198</v>
      </c>
      <c r="X86" s="139">
        <f>'(B) FO'!AS86</f>
        <v>1.8942263979390817</v>
      </c>
      <c r="Y86" s="139">
        <f>'(B) FO'!AT86</f>
        <v>3.6926461345065995</v>
      </c>
      <c r="Z86" s="137" t="str">
        <f t="shared" si="19"/>
        <v>N</v>
      </c>
      <c r="AA86" s="137" t="str">
        <f t="shared" si="20"/>
        <v>N</v>
      </c>
      <c r="AB86" s="137" t="str">
        <f t="shared" si="21"/>
        <v>N</v>
      </c>
      <c r="AC86" s="137" t="str">
        <f>'(B) FO'!BC86</f>
        <v>Y</v>
      </c>
      <c r="AD86" s="137" t="str">
        <f>'(B) FO'!BD86</f>
        <v>Y</v>
      </c>
      <c r="AE86" s="137" t="str">
        <f>'(B) FO'!BE86</f>
        <v>N</v>
      </c>
      <c r="AF86" s="137" t="str">
        <f>'(B) FO'!BF86</f>
        <v>Y</v>
      </c>
      <c r="AG86" s="139">
        <f>'(B) FO'!BG86</f>
        <v>25.955459705849364</v>
      </c>
      <c r="AH86" s="139">
        <f>'(B) FO'!BH86</f>
        <v>6.0120893967557425</v>
      </c>
      <c r="AI86" s="139">
        <f>'(B) FO'!BI86</f>
        <v>-30.411024273606674</v>
      </c>
      <c r="AJ86" s="139">
        <f>'(B) FO'!BJ86</f>
        <v>2.5098277170241832</v>
      </c>
      <c r="AK86" s="137" t="str">
        <f t="shared" si="22"/>
        <v>Y</v>
      </c>
      <c r="AL86" s="137" t="str">
        <f t="shared" si="23"/>
        <v>Y</v>
      </c>
      <c r="AM86" s="137" t="str">
        <f t="shared" si="24"/>
        <v>N</v>
      </c>
      <c r="AN86" s="137" t="str">
        <f>'(B) FO'!BS86</f>
        <v>Y</v>
      </c>
      <c r="AO86" s="137" t="str">
        <f>'(B) FO'!BT86</f>
        <v>Y</v>
      </c>
      <c r="AP86" s="137" t="str">
        <f>'(B) FO'!BU86</f>
        <v>N</v>
      </c>
      <c r="AQ86" s="137" t="str">
        <f>'(B) FO'!BV86</f>
        <v>Y</v>
      </c>
      <c r="AR86" s="139">
        <f>'(B) FO'!BW86</f>
        <v>25.461571489909833</v>
      </c>
      <c r="AS86" s="139">
        <f>'(B) FO'!BX86</f>
        <v>6.4929126657521721</v>
      </c>
      <c r="AT86" s="139">
        <f>'(B) FO'!BY86</f>
        <v>-31.07469271982351</v>
      </c>
      <c r="AU86" s="139">
        <f>'(B) FO'!BZ86</f>
        <v>3.0194805194805197</v>
      </c>
      <c r="AV86" s="137" t="str">
        <f t="shared" si="25"/>
        <v>Y</v>
      </c>
      <c r="AW86" s="137" t="str">
        <f t="shared" si="26"/>
        <v>Y</v>
      </c>
      <c r="AX86" s="137" t="str">
        <f t="shared" si="27"/>
        <v>N</v>
      </c>
      <c r="AZ86" s="137">
        <f>'(B) FO'!C86</f>
        <v>3155.1</v>
      </c>
      <c r="BA86" s="137">
        <f>'(B) FO'!X86</f>
        <v>3168.85</v>
      </c>
      <c r="BB86" s="137">
        <f>'(B) FO'!AC86</f>
        <v>3071.1</v>
      </c>
    </row>
    <row r="87" spans="1:54" x14ac:dyDescent="0.3">
      <c r="A87" s="137" t="str">
        <f>'FOD (ALL)'!B87</f>
        <v>BRITANNIA</v>
      </c>
      <c r="B87" s="146">
        <f>'FOD (ALL)'!C87</f>
        <v>44007</v>
      </c>
      <c r="C87" s="137" t="str">
        <f>'(B) FO'!H87</f>
        <v>Y</v>
      </c>
      <c r="D87" s="137" t="str">
        <f>'(B) FO'!I87</f>
        <v>N</v>
      </c>
      <c r="E87" s="137" t="str">
        <f>'(B) FO'!J87</f>
        <v>Y</v>
      </c>
      <c r="F87" s="137" t="str">
        <f>'(B) FO'!K87</f>
        <v>Y</v>
      </c>
      <c r="G87" s="139">
        <f>'(B) FO'!L87</f>
        <v>1.4422378885895517</v>
      </c>
      <c r="H87" s="139">
        <f>'(B) FO'!M87</f>
        <v>-0.60610919586306711</v>
      </c>
      <c r="I87" s="139">
        <f>'(B) FO'!N87</f>
        <v>0.66502025729181502</v>
      </c>
      <c r="J87" s="139">
        <f>'(B) FO'!O87</f>
        <v>0.18434968223937234</v>
      </c>
      <c r="K87" s="137" t="str">
        <f t="shared" si="16"/>
        <v>Y</v>
      </c>
      <c r="L87" s="137" t="str">
        <f t="shared" si="17"/>
        <v>N</v>
      </c>
      <c r="M87" s="137" t="str">
        <f t="shared" si="18"/>
        <v>Y</v>
      </c>
      <c r="N87" s="137">
        <f>'(B) FO'!AH87-'(B) FO'!AI87</f>
        <v>111400</v>
      </c>
      <c r="O87" s="137">
        <f>'(B) FO'!AI87-'(B) FO'!AJ87</f>
        <v>4800</v>
      </c>
      <c r="P87" s="137">
        <f>'(B) FO'!AJ87-'(B) FO'!AK87</f>
        <v>9000</v>
      </c>
      <c r="Q87" s="137">
        <f>'(B) FO'!AK87-'(B) FO'!AL87</f>
        <v>1200</v>
      </c>
      <c r="R87" s="137" t="str">
        <f>'(B) FO'!AM87</f>
        <v>Y</v>
      </c>
      <c r="S87" s="137" t="str">
        <f>'(B) FO'!AN87</f>
        <v>Y</v>
      </c>
      <c r="T87" s="137" t="str">
        <f>'(B) FO'!AO87</f>
        <v>Y</v>
      </c>
      <c r="U87" s="137" t="str">
        <f>'(B) FO'!AP87</f>
        <v>Y</v>
      </c>
      <c r="V87" s="139">
        <f>'(B) FO'!AQ87</f>
        <v>160.05747126436782</v>
      </c>
      <c r="W87" s="139">
        <f>'(B) FO'!AR87</f>
        <v>7.4074074074074066</v>
      </c>
      <c r="X87" s="139">
        <f>'(B) FO'!AS87</f>
        <v>16.129032258064516</v>
      </c>
      <c r="Y87" s="139">
        <f>'(B) FO'!AT87</f>
        <v>2.197802197802198</v>
      </c>
      <c r="Z87" s="137" t="str">
        <f t="shared" si="19"/>
        <v>Y</v>
      </c>
      <c r="AA87" s="137" t="str">
        <f t="shared" si="20"/>
        <v>N</v>
      </c>
      <c r="AB87" s="137" t="str">
        <f t="shared" si="21"/>
        <v>Y</v>
      </c>
      <c r="AC87" s="137" t="str">
        <f>'(B) FO'!BC87</f>
        <v>Y</v>
      </c>
      <c r="AD87" s="137" t="str">
        <f>'(B) FO'!BD87</f>
        <v>Y</v>
      </c>
      <c r="AE87" s="137" t="str">
        <f>'(B) FO'!BE87</f>
        <v>Y</v>
      </c>
      <c r="AF87" s="137" t="str">
        <f>'(B) FO'!BF87</f>
        <v>Y</v>
      </c>
      <c r="AG87" s="139">
        <f>'(B) FO'!BG87</f>
        <v>545.64645336699527</v>
      </c>
      <c r="AH87" s="139">
        <f>'(B) FO'!BH87</f>
        <v>6.7500751505602485</v>
      </c>
      <c r="AI87" s="139">
        <f>'(B) FO'!BI87</f>
        <v>17.022076661814658</v>
      </c>
      <c r="AJ87" s="139">
        <f>'(B) FO'!BJ87</f>
        <v>1.6610558247937588</v>
      </c>
      <c r="AK87" s="137" t="str">
        <f t="shared" si="22"/>
        <v>Y</v>
      </c>
      <c r="AL87" s="137" t="str">
        <f t="shared" si="23"/>
        <v>N</v>
      </c>
      <c r="AM87" s="137" t="str">
        <f t="shared" si="24"/>
        <v>Y</v>
      </c>
      <c r="AN87" s="137" t="str">
        <f>'(B) FO'!BS87</f>
        <v>Y</v>
      </c>
      <c r="AO87" s="137" t="str">
        <f>'(B) FO'!BT87</f>
        <v>Y</v>
      </c>
      <c r="AP87" s="137" t="str">
        <f>'(B) FO'!BU87</f>
        <v>Y</v>
      </c>
      <c r="AQ87" s="137" t="str">
        <f>'(B) FO'!BV87</f>
        <v>Y</v>
      </c>
      <c r="AR87" s="139">
        <f>'(B) FO'!BW87</f>
        <v>546.66666666666663</v>
      </c>
      <c r="AS87" s="139">
        <f>'(B) FO'!BX87</f>
        <v>7.1428571428571423</v>
      </c>
      <c r="AT87" s="139">
        <f>'(B) FO'!BY87</f>
        <v>15.789473684210526</v>
      </c>
      <c r="AU87" s="139">
        <f>'(B) FO'!BZ87</f>
        <v>2.3076923076923079</v>
      </c>
      <c r="AV87" s="137" t="str">
        <f t="shared" si="25"/>
        <v>Y</v>
      </c>
      <c r="AW87" s="137" t="str">
        <f t="shared" si="26"/>
        <v>N</v>
      </c>
      <c r="AX87" s="137" t="str">
        <f t="shared" si="27"/>
        <v>Y</v>
      </c>
      <c r="AZ87" s="137">
        <f>'(B) FO'!C87</f>
        <v>3144.05</v>
      </c>
      <c r="BA87" s="137">
        <f>'(B) FO'!X87</f>
        <v>3152</v>
      </c>
      <c r="BB87" s="137">
        <f>'(B) FO'!AC87</f>
        <v>3081.9</v>
      </c>
    </row>
    <row r="88" spans="1:54" x14ac:dyDescent="0.3">
      <c r="A88" s="137" t="str">
        <f>'FOD (ALL)'!B88</f>
        <v>BRITANNIA</v>
      </c>
      <c r="B88" s="146">
        <f>'FOD (ALL)'!C88</f>
        <v>44042</v>
      </c>
      <c r="C88" s="137" t="str">
        <f>'(B) FO'!H88</f>
        <v>Y</v>
      </c>
      <c r="D88" s="137" t="str">
        <f>'(B) FO'!I88</f>
        <v>N</v>
      </c>
      <c r="E88" s="137" t="str">
        <f>'(B) FO'!J88</f>
        <v>Y</v>
      </c>
      <c r="F88" s="137" t="str">
        <f>'(B) FO'!K88</f>
        <v>N</v>
      </c>
      <c r="G88" s="139">
        <f>'(B) FO'!L88</f>
        <v>3.9824771007566706E-2</v>
      </c>
      <c r="H88" s="139">
        <f>'(B) FO'!M88</f>
        <v>-0.55445544554455439</v>
      </c>
      <c r="I88" s="139">
        <f>'(B) FO'!N88</f>
        <v>0.74853166496424339</v>
      </c>
      <c r="J88" s="139">
        <f>'(B) FO'!O88</f>
        <v>-0.18161542137963416</v>
      </c>
      <c r="K88" s="137" t="str">
        <f t="shared" si="16"/>
        <v>Y</v>
      </c>
      <c r="L88" s="137" t="str">
        <f t="shared" si="17"/>
        <v>N</v>
      </c>
      <c r="M88" s="137" t="str">
        <f t="shared" si="18"/>
        <v>Y</v>
      </c>
      <c r="N88" s="137">
        <f>'(B) FO'!AH88-'(B) FO'!AI88</f>
        <v>1000</v>
      </c>
      <c r="O88" s="137">
        <f>'(B) FO'!AI88-'(B) FO'!AJ88</f>
        <v>0</v>
      </c>
      <c r="P88" s="137">
        <f>'(B) FO'!AJ88-'(B) FO'!AK88</f>
        <v>200</v>
      </c>
      <c r="Q88" s="137">
        <f>'(B) FO'!AK88-'(B) FO'!AL88</f>
        <v>0</v>
      </c>
      <c r="R88" s="137" t="str">
        <f>'(B) FO'!AM88</f>
        <v>Y</v>
      </c>
      <c r="S88" s="137" t="str">
        <f>'(B) FO'!AN88</f>
        <v>Y</v>
      </c>
      <c r="T88" s="137" t="str">
        <f>'(B) FO'!AO88</f>
        <v>Y</v>
      </c>
      <c r="U88" s="137" t="str">
        <f>'(B) FO'!AP88</f>
        <v>Y</v>
      </c>
      <c r="V88" s="139">
        <f>'(B) FO'!AQ88</f>
        <v>62.5</v>
      </c>
      <c r="W88" s="139">
        <f>'(B) FO'!AR88</f>
        <v>0</v>
      </c>
      <c r="X88" s="139">
        <f>'(B) FO'!AS88</f>
        <v>14.285714285714285</v>
      </c>
      <c r="Y88" s="139">
        <f>'(B) FO'!AT88</f>
        <v>0</v>
      </c>
      <c r="Z88" s="137" t="str">
        <f t="shared" si="19"/>
        <v>Y</v>
      </c>
      <c r="AA88" s="137" t="str">
        <f t="shared" si="20"/>
        <v>N</v>
      </c>
      <c r="AB88" s="137" t="str">
        <f t="shared" si="21"/>
        <v>Y</v>
      </c>
      <c r="AC88" s="137" t="str">
        <f>'(B) FO'!BC88</f>
        <v>Y</v>
      </c>
      <c r="AD88" s="137" t="str">
        <f>'(B) FO'!BD88</f>
        <v>N</v>
      </c>
      <c r="AE88" s="137" t="str">
        <f>'(B) FO'!BE88</f>
        <v>Y</v>
      </c>
      <c r="AF88" s="137" t="str">
        <f>'(B) FO'!BF88</f>
        <v>Y</v>
      </c>
      <c r="AG88" s="139" t="e">
        <f>'(B) FO'!BG88</f>
        <v>#DIV/0!</v>
      </c>
      <c r="AH88" s="139">
        <f>'(B) FO'!BH88</f>
        <v>-100</v>
      </c>
      <c r="AI88" s="139" t="e">
        <f>'(B) FO'!BI88</f>
        <v>#DIV/0!</v>
      </c>
      <c r="AJ88" s="139" t="e">
        <f>'(B) FO'!BJ88</f>
        <v>#DIV/0!</v>
      </c>
      <c r="AK88" s="137" t="e">
        <f t="shared" si="22"/>
        <v>#DIV/0!</v>
      </c>
      <c r="AL88" s="137" t="e">
        <f t="shared" si="23"/>
        <v>#DIV/0!</v>
      </c>
      <c r="AM88" s="137" t="e">
        <f t="shared" si="24"/>
        <v>#DIV/0!</v>
      </c>
      <c r="AN88" s="137" t="str">
        <f>'(B) FO'!BS88</f>
        <v>Y</v>
      </c>
      <c r="AO88" s="137" t="str">
        <f>'(B) FO'!BT88</f>
        <v>N</v>
      </c>
      <c r="AP88" s="137" t="str">
        <f>'(B) FO'!BU88</f>
        <v>Y</v>
      </c>
      <c r="AQ88" s="137" t="str">
        <f>'(B) FO'!BV88</f>
        <v>Y</v>
      </c>
      <c r="AR88" s="139" t="e">
        <f>'(B) FO'!BW88</f>
        <v>#DIV/0!</v>
      </c>
      <c r="AS88" s="139">
        <f>'(B) FO'!BX88</f>
        <v>-100</v>
      </c>
      <c r="AT88" s="139" t="e">
        <f>'(B) FO'!BY88</f>
        <v>#DIV/0!</v>
      </c>
      <c r="AU88" s="139" t="e">
        <f>'(B) FO'!BZ88</f>
        <v>#DIV/0!</v>
      </c>
      <c r="AV88" s="137" t="e">
        <f t="shared" si="25"/>
        <v>#DIV/0!</v>
      </c>
      <c r="AW88" s="137" t="e">
        <f t="shared" si="26"/>
        <v>#DIV/0!</v>
      </c>
      <c r="AX88" s="137" t="e">
        <f t="shared" si="27"/>
        <v>#DIV/0!</v>
      </c>
      <c r="AZ88" s="137">
        <f>'(B) FO'!C88</f>
        <v>3140</v>
      </c>
      <c r="BA88" s="137">
        <f>'(B) FO'!X88</f>
        <v>3140</v>
      </c>
      <c r="BB88" s="137">
        <f>'(B) FO'!AC88</f>
        <v>3114</v>
      </c>
    </row>
    <row r="89" spans="1:54" x14ac:dyDescent="0.3">
      <c r="A89" s="137" t="str">
        <f>'FOD (ALL)'!B89</f>
        <v>CADILAHC</v>
      </c>
      <c r="B89" s="146">
        <f>'FOD (ALL)'!C89</f>
        <v>43979</v>
      </c>
      <c r="C89" s="137" t="str">
        <f>'(B) FO'!H89</f>
        <v>Y</v>
      </c>
      <c r="D89" s="137" t="str">
        <f>'(B) FO'!I89</f>
        <v>Y</v>
      </c>
      <c r="E89" s="137" t="str">
        <f>'(B) FO'!J89</f>
        <v>Y</v>
      </c>
      <c r="F89" s="137" t="str">
        <f>'(B) FO'!K89</f>
        <v>Y</v>
      </c>
      <c r="G89" s="139">
        <f>'(B) FO'!L89</f>
        <v>0.46396984196026264</v>
      </c>
      <c r="H89" s="139">
        <f>'(B) FO'!M89</f>
        <v>1.9662921348314706</v>
      </c>
      <c r="I89" s="139">
        <f>'(B) FO'!N89</f>
        <v>4.0455314566989617</v>
      </c>
      <c r="J89" s="139">
        <f>'(B) FO'!O89</f>
        <v>0.30859435272334518</v>
      </c>
      <c r="K89" s="137" t="str">
        <f t="shared" si="16"/>
        <v>N</v>
      </c>
      <c r="L89" s="137" t="str">
        <f t="shared" si="17"/>
        <v>N</v>
      </c>
      <c r="M89" s="137" t="str">
        <f t="shared" si="18"/>
        <v>Y</v>
      </c>
      <c r="N89" s="137">
        <f>'(B) FO'!AH89-'(B) FO'!AI89</f>
        <v>-235400</v>
      </c>
      <c r="O89" s="137">
        <f>'(B) FO'!AI89-'(B) FO'!AJ89</f>
        <v>77000</v>
      </c>
      <c r="P89" s="137">
        <f>'(B) FO'!AJ89-'(B) FO'!AK89</f>
        <v>143000</v>
      </c>
      <c r="Q89" s="137">
        <f>'(B) FO'!AK89-'(B) FO'!AL89</f>
        <v>244200</v>
      </c>
      <c r="R89" s="137" t="str">
        <f>'(B) FO'!AM89</f>
        <v>N</v>
      </c>
      <c r="S89" s="137" t="str">
        <f>'(B) FO'!AN89</f>
        <v>Y</v>
      </c>
      <c r="T89" s="137" t="str">
        <f>'(B) FO'!AO89</f>
        <v>Y</v>
      </c>
      <c r="U89" s="137" t="str">
        <f>'(B) FO'!AP89</f>
        <v>Y</v>
      </c>
      <c r="V89" s="139">
        <f>'(B) FO'!AQ89</f>
        <v>-3.3406181704651887</v>
      </c>
      <c r="W89" s="139">
        <f>'(B) FO'!AR89</f>
        <v>1.1047979797979799</v>
      </c>
      <c r="X89" s="139">
        <f>'(B) FO'!AS89</f>
        <v>2.0947470190138575</v>
      </c>
      <c r="Y89" s="139">
        <f>'(B) FO'!AT89</f>
        <v>3.7098930481283423</v>
      </c>
      <c r="Z89" s="137" t="str">
        <f t="shared" si="19"/>
        <v>N</v>
      </c>
      <c r="AA89" s="137" t="str">
        <f t="shared" si="20"/>
        <v>N</v>
      </c>
      <c r="AB89" s="137" t="str">
        <f t="shared" si="21"/>
        <v>N</v>
      </c>
      <c r="AC89" s="137" t="str">
        <f>'(B) FO'!BC89</f>
        <v>N</v>
      </c>
      <c r="AD89" s="137" t="str">
        <f>'(B) FO'!BD89</f>
        <v>Y</v>
      </c>
      <c r="AE89" s="137" t="str">
        <f>'(B) FO'!BE89</f>
        <v>Y</v>
      </c>
      <c r="AF89" s="137" t="str">
        <f>'(B) FO'!BF89</f>
        <v>N</v>
      </c>
      <c r="AG89" s="139">
        <f>'(B) FO'!BG89</f>
        <v>-44.292295374247686</v>
      </c>
      <c r="AH89" s="139">
        <f>'(B) FO'!BH89</f>
        <v>184.48436664421729</v>
      </c>
      <c r="AI89" s="139">
        <f>'(B) FO'!BI89</f>
        <v>31.177758876930543</v>
      </c>
      <c r="AJ89" s="139">
        <f>'(B) FO'!BJ89</f>
        <v>-9.0425195993031373</v>
      </c>
      <c r="AK89" s="137" t="str">
        <f t="shared" si="22"/>
        <v>N</v>
      </c>
      <c r="AL89" s="137" t="str">
        <f t="shared" si="23"/>
        <v>Y</v>
      </c>
      <c r="AM89" s="137" t="str">
        <f t="shared" si="24"/>
        <v>Y</v>
      </c>
      <c r="AN89" s="137" t="str">
        <f>'(B) FO'!BS89</f>
        <v>N</v>
      </c>
      <c r="AO89" s="137" t="str">
        <f>'(B) FO'!BT89</f>
        <v>Y</v>
      </c>
      <c r="AP89" s="137" t="str">
        <f>'(B) FO'!BU89</f>
        <v>Y</v>
      </c>
      <c r="AQ89" s="137" t="str">
        <f>'(B) FO'!BV89</f>
        <v>N</v>
      </c>
      <c r="AR89" s="139">
        <f>'(B) FO'!BW89</f>
        <v>-44.074665356748127</v>
      </c>
      <c r="AS89" s="139">
        <f>'(B) FO'!BX89</f>
        <v>172.43225158916024</v>
      </c>
      <c r="AT89" s="139">
        <f>'(B) FO'!BY89</f>
        <v>28.559139784946236</v>
      </c>
      <c r="AU89" s="139">
        <f>'(B) FO'!BZ89</f>
        <v>-8.7161366313309774</v>
      </c>
      <c r="AV89" s="137" t="str">
        <f t="shared" si="25"/>
        <v>N</v>
      </c>
      <c r="AW89" s="137" t="str">
        <f t="shared" si="26"/>
        <v>Y</v>
      </c>
      <c r="AX89" s="137" t="str">
        <f t="shared" si="27"/>
        <v>Y</v>
      </c>
      <c r="AZ89" s="137">
        <f>'(B) FO'!C89</f>
        <v>346.45</v>
      </c>
      <c r="BA89" s="137">
        <f>'(B) FO'!X89</f>
        <v>358</v>
      </c>
      <c r="BB89" s="137">
        <f>'(B) FO'!AC89</f>
        <v>343</v>
      </c>
    </row>
    <row r="90" spans="1:54" x14ac:dyDescent="0.3">
      <c r="A90" s="137" t="str">
        <f>'FOD (ALL)'!B90</f>
        <v>CADILAHC</v>
      </c>
      <c r="B90" s="146">
        <f>'FOD (ALL)'!C90</f>
        <v>44007</v>
      </c>
      <c r="C90" s="137" t="str">
        <f>'(B) FO'!H90</f>
        <v>Y</v>
      </c>
      <c r="D90" s="137" t="str">
        <f>'(B) FO'!I90</f>
        <v>Y</v>
      </c>
      <c r="E90" s="137" t="str">
        <f>'(B) FO'!J90</f>
        <v>Y</v>
      </c>
      <c r="F90" s="137" t="str">
        <f>'(B) FO'!K90</f>
        <v>Y</v>
      </c>
      <c r="G90" s="139">
        <f>'(B) FO'!L90</f>
        <v>0.6524575902566333</v>
      </c>
      <c r="H90" s="139">
        <f>'(B) FO'!M90</f>
        <v>1.7256637168141657</v>
      </c>
      <c r="I90" s="139">
        <f>'(B) FO'!N90</f>
        <v>3.9877300613496933</v>
      </c>
      <c r="J90" s="139">
        <f>'(B) FO'!O90</f>
        <v>0.27683789603198317</v>
      </c>
      <c r="K90" s="137" t="str">
        <f t="shared" si="16"/>
        <v>N</v>
      </c>
      <c r="L90" s="137" t="str">
        <f t="shared" si="17"/>
        <v>N</v>
      </c>
      <c r="M90" s="137" t="str">
        <f t="shared" si="18"/>
        <v>Y</v>
      </c>
      <c r="N90" s="137">
        <f>'(B) FO'!AH90-'(B) FO'!AI90</f>
        <v>605000</v>
      </c>
      <c r="O90" s="137">
        <f>'(B) FO'!AI90-'(B) FO'!AJ90</f>
        <v>409200</v>
      </c>
      <c r="P90" s="137">
        <f>'(B) FO'!AJ90-'(B) FO'!AK90</f>
        <v>224400</v>
      </c>
      <c r="Q90" s="137">
        <f>'(B) FO'!AK90-'(B) FO'!AL90</f>
        <v>37400</v>
      </c>
      <c r="R90" s="137" t="str">
        <f>'(B) FO'!AM90</f>
        <v>Y</v>
      </c>
      <c r="S90" s="137" t="str">
        <f>'(B) FO'!AN90</f>
        <v>Y</v>
      </c>
      <c r="T90" s="137" t="str">
        <f>'(B) FO'!AO90</f>
        <v>Y</v>
      </c>
      <c r="U90" s="137" t="str">
        <f>'(B) FO'!AP90</f>
        <v>Y</v>
      </c>
      <c r="V90" s="139">
        <f>'(B) FO'!AQ90</f>
        <v>70.153061224489804</v>
      </c>
      <c r="W90" s="139">
        <f>'(B) FO'!AR90</f>
        <v>90.291262135922338</v>
      </c>
      <c r="X90" s="139">
        <f>'(B) FO'!AS90</f>
        <v>98.076923076923066</v>
      </c>
      <c r="Y90" s="139">
        <f>'(B) FO'!AT90</f>
        <v>19.540229885057471</v>
      </c>
      <c r="Z90" s="137" t="str">
        <f t="shared" si="19"/>
        <v>N</v>
      </c>
      <c r="AA90" s="137" t="str">
        <f t="shared" si="20"/>
        <v>N</v>
      </c>
      <c r="AB90" s="137" t="str">
        <f t="shared" si="21"/>
        <v>Y</v>
      </c>
      <c r="AC90" s="137" t="str">
        <f>'(B) FO'!BC90</f>
        <v>N</v>
      </c>
      <c r="AD90" s="137" t="str">
        <f>'(B) FO'!BD90</f>
        <v>Y</v>
      </c>
      <c r="AE90" s="137" t="str">
        <f>'(B) FO'!BE90</f>
        <v>Y</v>
      </c>
      <c r="AF90" s="137" t="str">
        <f>'(B) FO'!BF90</f>
        <v>Y</v>
      </c>
      <c r="AG90" s="139">
        <f>'(B) FO'!BG90</f>
        <v>-0.73086315093959764</v>
      </c>
      <c r="AH90" s="139">
        <f>'(B) FO'!BH90</f>
        <v>142.32549884446323</v>
      </c>
      <c r="AI90" s="139">
        <f>'(B) FO'!BI90</f>
        <v>240.12176012741145</v>
      </c>
      <c r="AJ90" s="139">
        <f>'(B) FO'!BJ90</f>
        <v>22.841230021615328</v>
      </c>
      <c r="AK90" s="137" t="str">
        <f t="shared" si="22"/>
        <v>N</v>
      </c>
      <c r="AL90" s="137" t="str">
        <f t="shared" si="23"/>
        <v>N</v>
      </c>
      <c r="AM90" s="137" t="str">
        <f t="shared" si="24"/>
        <v>Y</v>
      </c>
      <c r="AN90" s="137" t="str">
        <f>'(B) FO'!BS90</f>
        <v>N</v>
      </c>
      <c r="AO90" s="137" t="str">
        <f>'(B) FO'!BT90</f>
        <v>Y</v>
      </c>
      <c r="AP90" s="137" t="str">
        <f>'(B) FO'!BU90</f>
        <v>Y</v>
      </c>
      <c r="AQ90" s="137" t="str">
        <f>'(B) FO'!BV90</f>
        <v>Y</v>
      </c>
      <c r="AR90" s="139">
        <f>'(B) FO'!BW90</f>
        <v>-0.35799522673031026</v>
      </c>
      <c r="AS90" s="139">
        <f>'(B) FO'!BX90</f>
        <v>132.77777777777777</v>
      </c>
      <c r="AT90" s="139">
        <f>'(B) FO'!BY90</f>
        <v>233.33333333333334</v>
      </c>
      <c r="AU90" s="139">
        <f>'(B) FO'!BZ90</f>
        <v>22.727272727272727</v>
      </c>
      <c r="AV90" s="137" t="str">
        <f t="shared" si="25"/>
        <v>N</v>
      </c>
      <c r="AW90" s="137" t="str">
        <f t="shared" si="26"/>
        <v>N</v>
      </c>
      <c r="AX90" s="137" t="str">
        <f t="shared" si="27"/>
        <v>Y</v>
      </c>
      <c r="AZ90" s="137">
        <f>'(B) FO'!C90</f>
        <v>347.1</v>
      </c>
      <c r="BA90" s="137">
        <f>'(B) FO'!X90</f>
        <v>353</v>
      </c>
      <c r="BB90" s="137">
        <f>'(B) FO'!AC90</f>
        <v>343.65</v>
      </c>
    </row>
    <row r="91" spans="1:54" x14ac:dyDescent="0.3">
      <c r="A91" s="137" t="str">
        <f>'FOD (ALL)'!B91</f>
        <v>CADILAHC</v>
      </c>
      <c r="B91" s="146">
        <f>'FOD (ALL)'!C91</f>
        <v>44042</v>
      </c>
      <c r="C91" s="137" t="str">
        <f>'(B) FO'!H91</f>
        <v>Y</v>
      </c>
      <c r="D91" s="137" t="str">
        <f>'(B) FO'!I91</f>
        <v>Y</v>
      </c>
      <c r="E91" s="137" t="str">
        <f>'(B) FO'!J91</f>
        <v>Y</v>
      </c>
      <c r="F91" s="137" t="str">
        <f>'(B) FO'!K91</f>
        <v>Y</v>
      </c>
      <c r="G91" s="139">
        <f>'(B) FO'!L91</f>
        <v>1.0263081815553661</v>
      </c>
      <c r="H91" s="139">
        <f>'(B) FO'!M91</f>
        <v>1.4815901422913171</v>
      </c>
      <c r="I91" s="139">
        <f>'(B) FO'!N91</f>
        <v>3.6333231985406043</v>
      </c>
      <c r="J91" s="139">
        <f>'(B) FO'!O91</f>
        <v>0.58103975535167496</v>
      </c>
      <c r="K91" s="137" t="str">
        <f t="shared" si="16"/>
        <v>N</v>
      </c>
      <c r="L91" s="137" t="str">
        <f t="shared" si="17"/>
        <v>N</v>
      </c>
      <c r="M91" s="137" t="str">
        <f t="shared" si="18"/>
        <v>Y</v>
      </c>
      <c r="N91" s="137">
        <f>'(B) FO'!AH91-'(B) FO'!AI91</f>
        <v>6600</v>
      </c>
      <c r="O91" s="137">
        <f>'(B) FO'!AI91-'(B) FO'!AJ91</f>
        <v>17600</v>
      </c>
      <c r="P91" s="137">
        <f>'(B) FO'!AJ91-'(B) FO'!AK91</f>
        <v>4400</v>
      </c>
      <c r="Q91" s="137">
        <f>'(B) FO'!AK91-'(B) FO'!AL91</f>
        <v>2200</v>
      </c>
      <c r="R91" s="137" t="str">
        <f>'(B) FO'!AM91</f>
        <v>Y</v>
      </c>
      <c r="S91" s="137" t="str">
        <f>'(B) FO'!AN91</f>
        <v>Y</v>
      </c>
      <c r="T91" s="137" t="str">
        <f>'(B) FO'!AO91</f>
        <v>Y</v>
      </c>
      <c r="U91" s="137" t="str">
        <f>'(B) FO'!AP91</f>
        <v>Y</v>
      </c>
      <c r="V91" s="139">
        <f>'(B) FO'!AQ91</f>
        <v>20</v>
      </c>
      <c r="W91" s="139">
        <f>'(B) FO'!AR91</f>
        <v>114.28571428571428</v>
      </c>
      <c r="X91" s="139">
        <f>'(B) FO'!AS91</f>
        <v>40</v>
      </c>
      <c r="Y91" s="139">
        <f>'(B) FO'!AT91</f>
        <v>25</v>
      </c>
      <c r="Z91" s="137" t="str">
        <f t="shared" si="19"/>
        <v>N</v>
      </c>
      <c r="AA91" s="137" t="str">
        <f t="shared" si="20"/>
        <v>Y</v>
      </c>
      <c r="AB91" s="137" t="str">
        <f t="shared" si="21"/>
        <v>Y</v>
      </c>
      <c r="AC91" s="137" t="str">
        <f>'(B) FO'!BC91</f>
        <v>N</v>
      </c>
      <c r="AD91" s="137" t="str">
        <f>'(B) FO'!BD91</f>
        <v>Y</v>
      </c>
      <c r="AE91" s="137" t="str">
        <f>'(B) FO'!BE91</f>
        <v>Y</v>
      </c>
      <c r="AF91" s="137" t="str">
        <f>'(B) FO'!BF91</f>
        <v>N</v>
      </c>
      <c r="AG91" s="139">
        <f>'(B) FO'!BG91</f>
        <v>-54.864320417111024</v>
      </c>
      <c r="AH91" s="139">
        <f>'(B) FO'!BH91</f>
        <v>478.40986977381766</v>
      </c>
      <c r="AI91" s="139">
        <f>'(B) FO'!BI91</f>
        <v>102.92072322670374</v>
      </c>
      <c r="AJ91" s="139">
        <f>'(B) FO'!BJ91</f>
        <v>-67.003212482790261</v>
      </c>
      <c r="AK91" s="137" t="str">
        <f t="shared" si="22"/>
        <v>N</v>
      </c>
      <c r="AL91" s="137" t="str">
        <f t="shared" si="23"/>
        <v>Y</v>
      </c>
      <c r="AM91" s="137" t="str">
        <f t="shared" si="24"/>
        <v>Y</v>
      </c>
      <c r="AN91" s="137" t="str">
        <f>'(B) FO'!BS91</f>
        <v>N</v>
      </c>
      <c r="AO91" s="137" t="str">
        <f>'(B) FO'!BT91</f>
        <v>Y</v>
      </c>
      <c r="AP91" s="137" t="str">
        <f>'(B) FO'!BU91</f>
        <v>Y</v>
      </c>
      <c r="AQ91" s="137" t="str">
        <f>'(B) FO'!BV91</f>
        <v>N</v>
      </c>
      <c r="AR91" s="139">
        <f>'(B) FO'!BW91</f>
        <v>-54.54545454545454</v>
      </c>
      <c r="AS91" s="139">
        <f>'(B) FO'!BX91</f>
        <v>450</v>
      </c>
      <c r="AT91" s="139">
        <f>'(B) FO'!BY91</f>
        <v>100</v>
      </c>
      <c r="AU91" s="139">
        <f>'(B) FO'!BZ91</f>
        <v>-66.666666666666657</v>
      </c>
      <c r="AV91" s="137" t="str">
        <f t="shared" si="25"/>
        <v>N</v>
      </c>
      <c r="AW91" s="137" t="str">
        <f t="shared" si="26"/>
        <v>Y</v>
      </c>
      <c r="AX91" s="137" t="str">
        <f t="shared" si="27"/>
        <v>Y</v>
      </c>
      <c r="AZ91" s="137">
        <f>'(B) FO'!C91</f>
        <v>349.45</v>
      </c>
      <c r="BA91" s="137">
        <f>'(B) FO'!X91</f>
        <v>347</v>
      </c>
      <c r="BB91" s="137">
        <f>'(B) FO'!AC91</f>
        <v>345.35</v>
      </c>
    </row>
    <row r="92" spans="1:54" x14ac:dyDescent="0.3">
      <c r="A92" s="137" t="str">
        <f>'FOD (ALL)'!B92</f>
        <v>CANBK</v>
      </c>
      <c r="B92" s="146">
        <f>'FOD (ALL)'!C92</f>
        <v>43979</v>
      </c>
      <c r="C92" s="137" t="str">
        <f>'(B) FO'!H92</f>
        <v>N</v>
      </c>
      <c r="D92" s="137" t="str">
        <f>'(B) FO'!I92</f>
        <v>Y</v>
      </c>
      <c r="E92" s="137" t="str">
        <f>'(B) FO'!J92</f>
        <v>Y</v>
      </c>
      <c r="F92" s="137" t="str">
        <f>'(B) FO'!K92</f>
        <v>N</v>
      </c>
      <c r="G92" s="139">
        <f>'(B) FO'!L92</f>
        <v>-0.77170418006430141</v>
      </c>
      <c r="H92" s="139">
        <f>'(B) FO'!M92</f>
        <v>0.25789813023855945</v>
      </c>
      <c r="I92" s="139">
        <f>'(B) FO'!N92</f>
        <v>1.9053876478318041</v>
      </c>
      <c r="J92" s="139">
        <f>'(B) FO'!O92</f>
        <v>-1.6160310277957339</v>
      </c>
      <c r="K92" s="137" t="str">
        <f t="shared" si="16"/>
        <v>N</v>
      </c>
      <c r="L92" s="137" t="str">
        <f t="shared" si="17"/>
        <v>N</v>
      </c>
      <c r="M92" s="137" t="str">
        <f t="shared" si="18"/>
        <v>Y</v>
      </c>
      <c r="N92" s="137">
        <f>'(B) FO'!AH92-'(B) FO'!AI92</f>
        <v>-1151800</v>
      </c>
      <c r="O92" s="137">
        <f>'(B) FO'!AI92-'(B) FO'!AJ92</f>
        <v>-535600</v>
      </c>
      <c r="P92" s="137">
        <f>'(B) FO'!AJ92-'(B) FO'!AK92</f>
        <v>-169000</v>
      </c>
      <c r="Q92" s="137">
        <f>'(B) FO'!AK92-'(B) FO'!AL92</f>
        <v>-254800</v>
      </c>
      <c r="R92" s="137" t="str">
        <f>'(B) FO'!AM92</f>
        <v>N</v>
      </c>
      <c r="S92" s="137" t="str">
        <f>'(B) FO'!AN92</f>
        <v>N</v>
      </c>
      <c r="T92" s="137" t="str">
        <f>'(B) FO'!AO92</f>
        <v>N</v>
      </c>
      <c r="U92" s="137" t="str">
        <f>'(B) FO'!AP92</f>
        <v>N</v>
      </c>
      <c r="V92" s="139">
        <f>'(B) FO'!AQ92</f>
        <v>-16.629129129129129</v>
      </c>
      <c r="W92" s="139">
        <f>'(B) FO'!AR92</f>
        <v>-7.1777003484320563</v>
      </c>
      <c r="X92" s="139">
        <f>'(B) FO'!AS92</f>
        <v>-2.2146507666098807</v>
      </c>
      <c r="Y92" s="139">
        <f>'(B) FO'!AT92</f>
        <v>-3.2311242993735578</v>
      </c>
      <c r="Z92" s="137" t="str">
        <f t="shared" si="19"/>
        <v>N</v>
      </c>
      <c r="AA92" s="137" t="str">
        <f t="shared" si="20"/>
        <v>N</v>
      </c>
      <c r="AB92" s="137" t="str">
        <f t="shared" si="21"/>
        <v>Y</v>
      </c>
      <c r="AC92" s="137" t="str">
        <f>'(B) FO'!BC92</f>
        <v>Y</v>
      </c>
      <c r="AD92" s="137" t="str">
        <f>'(B) FO'!BD92</f>
        <v>Y</v>
      </c>
      <c r="AE92" s="137" t="str">
        <f>'(B) FO'!BE92</f>
        <v>N</v>
      </c>
      <c r="AF92" s="137" t="str">
        <f>'(B) FO'!BF92</f>
        <v>N</v>
      </c>
      <c r="AG92" s="139">
        <f>'(B) FO'!BG92</f>
        <v>37.346317334772216</v>
      </c>
      <c r="AH92" s="139">
        <f>'(B) FO'!BH92</f>
        <v>33.017422525782962</v>
      </c>
      <c r="AI92" s="139">
        <f>'(B) FO'!BI92</f>
        <v>-25.062771607918876</v>
      </c>
      <c r="AJ92" s="139">
        <f>'(B) FO'!BJ92</f>
        <v>-30.110258482178843</v>
      </c>
      <c r="AK92" s="137" t="str">
        <f t="shared" si="22"/>
        <v>Y</v>
      </c>
      <c r="AL92" s="137" t="str">
        <f t="shared" si="23"/>
        <v>Y</v>
      </c>
      <c r="AM92" s="137" t="str">
        <f t="shared" si="24"/>
        <v>Y</v>
      </c>
      <c r="AN92" s="137" t="str">
        <f>'(B) FO'!BS92</f>
        <v>Y</v>
      </c>
      <c r="AO92" s="137" t="str">
        <f>'(B) FO'!BT92</f>
        <v>Y</v>
      </c>
      <c r="AP92" s="137" t="str">
        <f>'(B) FO'!BU92</f>
        <v>N</v>
      </c>
      <c r="AQ92" s="137" t="str">
        <f>'(B) FO'!BV92</f>
        <v>N</v>
      </c>
      <c r="AR92" s="139">
        <f>'(B) FO'!BW92</f>
        <v>39.734733351754628</v>
      </c>
      <c r="AS92" s="139">
        <f>'(B) FO'!BX92</f>
        <v>29.481216457960645</v>
      </c>
      <c r="AT92" s="139">
        <f>'(B) FO'!BY92</f>
        <v>-24.723942903312686</v>
      </c>
      <c r="AU92" s="139">
        <f>'(B) FO'!BZ92</f>
        <v>-29.141221374045799</v>
      </c>
      <c r="AV92" s="137" t="str">
        <f t="shared" si="25"/>
        <v>Y</v>
      </c>
      <c r="AW92" s="137" t="str">
        <f t="shared" si="26"/>
        <v>Y</v>
      </c>
      <c r="AX92" s="137" t="str">
        <f t="shared" si="27"/>
        <v>Y</v>
      </c>
      <c r="AZ92" s="137">
        <f>'(B) FO'!C92</f>
        <v>77.150000000000006</v>
      </c>
      <c r="BA92" s="137">
        <f>'(B) FO'!X92</f>
        <v>80.2</v>
      </c>
      <c r="BB92" s="137">
        <f>'(B) FO'!AC92</f>
        <v>76.099999999999994</v>
      </c>
    </row>
    <row r="93" spans="1:54" x14ac:dyDescent="0.3">
      <c r="A93" s="137" t="str">
        <f>'FOD (ALL)'!B93</f>
        <v>CANBK</v>
      </c>
      <c r="B93" s="146">
        <f>'FOD (ALL)'!C93</f>
        <v>44007</v>
      </c>
      <c r="C93" s="137" t="str">
        <f>'(B) FO'!H93</f>
        <v>N</v>
      </c>
      <c r="D93" s="137" t="str">
        <f>'(B) FO'!I93</f>
        <v>Y</v>
      </c>
      <c r="E93" s="137" t="str">
        <f>'(B) FO'!J93</f>
        <v>Y</v>
      </c>
      <c r="F93" s="137" t="str">
        <f>'(B) FO'!K93</f>
        <v>N</v>
      </c>
      <c r="G93" s="139">
        <f>'(B) FO'!L93</f>
        <v>-0.96525096525096521</v>
      </c>
      <c r="H93" s="139">
        <f>'(B) FO'!M93</f>
        <v>0.3875968992248025</v>
      </c>
      <c r="I93" s="139">
        <f>'(B) FO'!N93</f>
        <v>1.8421052631579022</v>
      </c>
      <c r="J93" s="139">
        <f>'(B) FO'!O93</f>
        <v>-1.6817593790426872</v>
      </c>
      <c r="K93" s="137" t="str">
        <f t="shared" si="16"/>
        <v>N</v>
      </c>
      <c r="L93" s="137" t="str">
        <f t="shared" si="17"/>
        <v>N</v>
      </c>
      <c r="M93" s="137" t="str">
        <f t="shared" si="18"/>
        <v>Y</v>
      </c>
      <c r="N93" s="137">
        <f>'(B) FO'!AH93-'(B) FO'!AI93</f>
        <v>1320800</v>
      </c>
      <c r="O93" s="137">
        <f>'(B) FO'!AI93-'(B) FO'!AJ93</f>
        <v>468000</v>
      </c>
      <c r="P93" s="137">
        <f>'(B) FO'!AJ93-'(B) FO'!AK93</f>
        <v>317200</v>
      </c>
      <c r="Q93" s="137">
        <f>'(B) FO'!AK93-'(B) FO'!AL93</f>
        <v>202800</v>
      </c>
      <c r="R93" s="137" t="str">
        <f>'(B) FO'!AM93</f>
        <v>Y</v>
      </c>
      <c r="S93" s="137" t="str">
        <f>'(B) FO'!AN93</f>
        <v>Y</v>
      </c>
      <c r="T93" s="137" t="str">
        <f>'(B) FO'!AO93</f>
        <v>Y</v>
      </c>
      <c r="U93" s="137" t="str">
        <f>'(B) FO'!AP93</f>
        <v>Y</v>
      </c>
      <c r="V93" s="139">
        <f>'(B) FO'!AQ93</f>
        <v>70.360110803324105</v>
      </c>
      <c r="W93" s="139">
        <f>'(B) FO'!AR93</f>
        <v>33.210332103321036</v>
      </c>
      <c r="X93" s="139">
        <f>'(B) FO'!AS93</f>
        <v>29.047619047619051</v>
      </c>
      <c r="Y93" s="139">
        <f>'(B) FO'!AT93</f>
        <v>22.807017543859647</v>
      </c>
      <c r="Z93" s="137" t="str">
        <f t="shared" si="19"/>
        <v>Y</v>
      </c>
      <c r="AA93" s="137" t="str">
        <f t="shared" si="20"/>
        <v>Y</v>
      </c>
      <c r="AB93" s="137" t="str">
        <f t="shared" si="21"/>
        <v>Y</v>
      </c>
      <c r="AC93" s="137" t="str">
        <f>'(B) FO'!BC93</f>
        <v>Y</v>
      </c>
      <c r="AD93" s="137" t="str">
        <f>'(B) FO'!BD93</f>
        <v>Y</v>
      </c>
      <c r="AE93" s="137" t="str">
        <f>'(B) FO'!BE93</f>
        <v>Y</v>
      </c>
      <c r="AF93" s="137" t="str">
        <f>'(B) FO'!BF93</f>
        <v>N</v>
      </c>
      <c r="AG93" s="139">
        <f>'(B) FO'!BG93</f>
        <v>84.958873334702218</v>
      </c>
      <c r="AH93" s="139">
        <f>'(B) FO'!BH93</f>
        <v>73.412087509294437</v>
      </c>
      <c r="AI93" s="139">
        <f>'(B) FO'!BI93</f>
        <v>39.08439420864044</v>
      </c>
      <c r="AJ93" s="139">
        <f>'(B) FO'!BJ93</f>
        <v>-23.474597052856861</v>
      </c>
      <c r="AK93" s="137" t="str">
        <f t="shared" si="22"/>
        <v>Y</v>
      </c>
      <c r="AL93" s="137" t="str">
        <f t="shared" si="23"/>
        <v>Y</v>
      </c>
      <c r="AM93" s="137" t="str">
        <f t="shared" si="24"/>
        <v>Y</v>
      </c>
      <c r="AN93" s="137" t="str">
        <f>'(B) FO'!BS93</f>
        <v>Y</v>
      </c>
      <c r="AO93" s="137" t="str">
        <f>'(B) FO'!BT93</f>
        <v>Y</v>
      </c>
      <c r="AP93" s="137" t="str">
        <f>'(B) FO'!BU93</f>
        <v>Y</v>
      </c>
      <c r="AQ93" s="137" t="str">
        <f>'(B) FO'!BV93</f>
        <v>N</v>
      </c>
      <c r="AR93" s="139">
        <f>'(B) FO'!BW93</f>
        <v>89.46716232961586</v>
      </c>
      <c r="AS93" s="139">
        <f>'(B) FO'!BX93</f>
        <v>68.475991649269304</v>
      </c>
      <c r="AT93" s="139">
        <f>'(B) FO'!BY93</f>
        <v>40.058479532163744</v>
      </c>
      <c r="AU93" s="139">
        <f>'(B) FO'!BZ93</f>
        <v>-22.624434389140273</v>
      </c>
      <c r="AV93" s="137" t="str">
        <f t="shared" si="25"/>
        <v>Y</v>
      </c>
      <c r="AW93" s="137" t="str">
        <f t="shared" si="26"/>
        <v>Y</v>
      </c>
      <c r="AX93" s="137" t="str">
        <f t="shared" si="27"/>
        <v>Y</v>
      </c>
      <c r="AZ93" s="137">
        <f>'(B) FO'!C93</f>
        <v>76.95</v>
      </c>
      <c r="BA93" s="137">
        <f>'(B) FO'!X93</f>
        <v>80</v>
      </c>
      <c r="BB93" s="137">
        <f>'(B) FO'!AC93</f>
        <v>75.900000000000006</v>
      </c>
    </row>
    <row r="94" spans="1:54" x14ac:dyDescent="0.3">
      <c r="A94" s="137" t="str">
        <f>'FOD (ALL)'!B94</f>
        <v>CANBK</v>
      </c>
      <c r="B94" s="146">
        <f>'FOD (ALL)'!C94</f>
        <v>44042</v>
      </c>
      <c r="C94" s="137" t="str">
        <f>'(B) FO'!H94</f>
        <v>N</v>
      </c>
      <c r="D94" s="137" t="str">
        <f>'(B) FO'!I94</f>
        <v>Y</v>
      </c>
      <c r="E94" s="137" t="str">
        <f>'(B) FO'!J94</f>
        <v>Y</v>
      </c>
      <c r="F94" s="137" t="str">
        <f>'(B) FO'!K94</f>
        <v>N</v>
      </c>
      <c r="G94" s="139">
        <f>'(B) FO'!L94</f>
        <v>-0.70153061224491242</v>
      </c>
      <c r="H94" s="139">
        <f>'(B) FO'!M94</f>
        <v>0.4484304932735535</v>
      </c>
      <c r="I94" s="139">
        <f>'(B) FO'!N94</f>
        <v>1.2321660181582399</v>
      </c>
      <c r="J94" s="139">
        <f>'(B) FO'!O94</f>
        <v>-1.5954052329291641</v>
      </c>
      <c r="K94" s="137" t="str">
        <f t="shared" si="16"/>
        <v>N</v>
      </c>
      <c r="L94" s="137" t="str">
        <f t="shared" si="17"/>
        <v>N</v>
      </c>
      <c r="M94" s="137" t="str">
        <f t="shared" si="18"/>
        <v>Y</v>
      </c>
      <c r="N94" s="137">
        <f>'(B) FO'!AH94-'(B) FO'!AI94</f>
        <v>5000</v>
      </c>
      <c r="O94" s="137">
        <f>'(B) FO'!AI94-'(B) FO'!AJ94</f>
        <v>5000</v>
      </c>
      <c r="P94" s="137">
        <f>'(B) FO'!AJ94-'(B) FO'!AK94</f>
        <v>0</v>
      </c>
      <c r="Q94" s="137">
        <f>'(B) FO'!AK94-'(B) FO'!AL94</f>
        <v>0</v>
      </c>
      <c r="R94" s="137" t="str">
        <f>'(B) FO'!AM94</f>
        <v>Y</v>
      </c>
      <c r="S94" s="137" t="str">
        <f>'(B) FO'!AN94</f>
        <v>Y</v>
      </c>
      <c r="T94" s="137" t="str">
        <f>'(B) FO'!AO94</f>
        <v>Y</v>
      </c>
      <c r="U94" s="137" t="str">
        <f>'(B) FO'!AP94</f>
        <v>Y</v>
      </c>
      <c r="V94" s="139">
        <f>'(B) FO'!AQ94</f>
        <v>9.0909090909090917</v>
      </c>
      <c r="W94" s="139">
        <f>'(B) FO'!AR94</f>
        <v>10</v>
      </c>
      <c r="X94" s="139">
        <f>'(B) FO'!AS94</f>
        <v>0</v>
      </c>
      <c r="Y94" s="139">
        <f>'(B) FO'!AT94</f>
        <v>0</v>
      </c>
      <c r="Z94" s="137" t="str">
        <f t="shared" si="19"/>
        <v>N</v>
      </c>
      <c r="AA94" s="137" t="str">
        <f t="shared" si="20"/>
        <v>Y</v>
      </c>
      <c r="AB94" s="137" t="str">
        <f t="shared" si="21"/>
        <v>Y</v>
      </c>
      <c r="AC94" s="137" t="str">
        <f>'(B) FO'!BC94</f>
        <v>Y</v>
      </c>
      <c r="AD94" s="137" t="str">
        <f>'(B) FO'!BD94</f>
        <v>Y</v>
      </c>
      <c r="AE94" s="137" t="str">
        <f>'(B) FO'!BE94</f>
        <v>Y</v>
      </c>
      <c r="AF94" s="137" t="str">
        <f>'(B) FO'!BF94</f>
        <v>N</v>
      </c>
      <c r="AG94" s="139">
        <f>'(B) FO'!BG94</f>
        <v>201.02564102564102</v>
      </c>
      <c r="AH94" s="139" t="e">
        <f>'(B) FO'!BH94</f>
        <v>#DIV/0!</v>
      </c>
      <c r="AI94" s="139" t="e">
        <f>'(B) FO'!BI94</f>
        <v>#DIV/0!</v>
      </c>
      <c r="AJ94" s="139">
        <f>'(B) FO'!BJ94</f>
        <v>-100</v>
      </c>
      <c r="AK94" s="137" t="e">
        <f t="shared" si="22"/>
        <v>#DIV/0!</v>
      </c>
      <c r="AL94" s="137" t="e">
        <f t="shared" si="23"/>
        <v>#DIV/0!</v>
      </c>
      <c r="AM94" s="137" t="e">
        <f t="shared" si="24"/>
        <v>#DIV/0!</v>
      </c>
      <c r="AN94" s="137" t="str">
        <f>'(B) FO'!BS94</f>
        <v>Y</v>
      </c>
      <c r="AO94" s="137" t="str">
        <f>'(B) FO'!BT94</f>
        <v>Y</v>
      </c>
      <c r="AP94" s="137" t="str">
        <f>'(B) FO'!BU94</f>
        <v>Y</v>
      </c>
      <c r="AQ94" s="137" t="str">
        <f>'(B) FO'!BV94</f>
        <v>N</v>
      </c>
      <c r="AR94" s="139">
        <f>'(B) FO'!BW94</f>
        <v>200</v>
      </c>
      <c r="AS94" s="139" t="e">
        <f>'(B) FO'!BX94</f>
        <v>#DIV/0!</v>
      </c>
      <c r="AT94" s="139" t="e">
        <f>'(B) FO'!BY94</f>
        <v>#DIV/0!</v>
      </c>
      <c r="AU94" s="139">
        <f>'(B) FO'!BZ94</f>
        <v>-100</v>
      </c>
      <c r="AV94" s="137" t="e">
        <f t="shared" si="25"/>
        <v>#DIV/0!</v>
      </c>
      <c r="AW94" s="137" t="e">
        <f t="shared" si="26"/>
        <v>#DIV/0!</v>
      </c>
      <c r="AX94" s="137" t="e">
        <f t="shared" si="27"/>
        <v>#DIV/0!</v>
      </c>
      <c r="AZ94" s="137">
        <f>'(B) FO'!C94</f>
        <v>77.849999999999994</v>
      </c>
      <c r="BA94" s="137">
        <f>'(B) FO'!X94</f>
        <v>79.849999999999994</v>
      </c>
      <c r="BB94" s="137">
        <f>'(B) FO'!AC94</f>
        <v>77.400000000000006</v>
      </c>
    </row>
    <row r="95" spans="1:54" x14ac:dyDescent="0.3">
      <c r="A95" s="137" t="str">
        <f>'FOD (ALL)'!B95</f>
        <v>CENTURYTEX</v>
      </c>
      <c r="B95" s="146">
        <f>'FOD (ALL)'!C95</f>
        <v>43979</v>
      </c>
      <c r="C95" s="137" t="str">
        <f>'(B) FO'!H95</f>
        <v>Y</v>
      </c>
      <c r="D95" s="137" t="str">
        <f>'(B) FO'!I95</f>
        <v>N</v>
      </c>
      <c r="E95" s="137" t="str">
        <f>'(B) FO'!J95</f>
        <v>Y</v>
      </c>
      <c r="F95" s="137" t="str">
        <f>'(B) FO'!K95</f>
        <v>Y</v>
      </c>
      <c r="G95" s="139">
        <f>'(B) FO'!L95</f>
        <v>2.8963414634146432</v>
      </c>
      <c r="H95" s="139">
        <f>'(B) FO'!M95</f>
        <v>-0.83144368858656292</v>
      </c>
      <c r="I95" s="139">
        <f>'(B) FO'!N95</f>
        <v>2.1621621621621712</v>
      </c>
      <c r="J95" s="139">
        <f>'(B) FO'!O95</f>
        <v>1.3302034428795013</v>
      </c>
      <c r="K95" s="137" t="str">
        <f t="shared" si="16"/>
        <v>Y</v>
      </c>
      <c r="L95" s="137" t="str">
        <f t="shared" si="17"/>
        <v>N</v>
      </c>
      <c r="M95" s="137" t="str">
        <f t="shared" si="18"/>
        <v>Y</v>
      </c>
      <c r="N95" s="137">
        <f>'(B) FO'!AH95-'(B) FO'!AI95</f>
        <v>-566400</v>
      </c>
      <c r="O95" s="137">
        <f>'(B) FO'!AI95-'(B) FO'!AJ95</f>
        <v>-202200</v>
      </c>
      <c r="P95" s="137">
        <f>'(B) FO'!AJ95-'(B) FO'!AK95</f>
        <v>40200</v>
      </c>
      <c r="Q95" s="137">
        <f>'(B) FO'!AK95-'(B) FO'!AL95</f>
        <v>58800</v>
      </c>
      <c r="R95" s="137" t="str">
        <f>'(B) FO'!AM95</f>
        <v>N</v>
      </c>
      <c r="S95" s="137" t="str">
        <f>'(B) FO'!AN95</f>
        <v>N</v>
      </c>
      <c r="T95" s="137" t="str">
        <f>'(B) FO'!AO95</f>
        <v>Y</v>
      </c>
      <c r="U95" s="137" t="str">
        <f>'(B) FO'!AP95</f>
        <v>Y</v>
      </c>
      <c r="V95" s="139">
        <f>'(B) FO'!AQ95</f>
        <v>-25.806451612903224</v>
      </c>
      <c r="W95" s="139">
        <f>'(B) FO'!AR95</f>
        <v>-8.4355444305381724</v>
      </c>
      <c r="X95" s="139">
        <f>'(B) FO'!AS95</f>
        <v>1.7057026476578412</v>
      </c>
      <c r="Y95" s="139">
        <f>'(B) FO'!AT95</f>
        <v>2.5587467362924285</v>
      </c>
      <c r="Z95" s="137" t="str">
        <f t="shared" si="19"/>
        <v>N</v>
      </c>
      <c r="AA95" s="137" t="str">
        <f t="shared" si="20"/>
        <v>N</v>
      </c>
      <c r="AB95" s="137" t="str">
        <f t="shared" si="21"/>
        <v>N</v>
      </c>
      <c r="AC95" s="137" t="str">
        <f>'(B) FO'!BC95</f>
        <v>Y</v>
      </c>
      <c r="AD95" s="137" t="str">
        <f>'(B) FO'!BD95</f>
        <v>Y</v>
      </c>
      <c r="AE95" s="137" t="str">
        <f>'(B) FO'!BE95</f>
        <v>N</v>
      </c>
      <c r="AF95" s="137" t="str">
        <f>'(B) FO'!BF95</f>
        <v>Y</v>
      </c>
      <c r="AG95" s="139">
        <f>'(B) FO'!BG95</f>
        <v>29.87020468166391</v>
      </c>
      <c r="AH95" s="139">
        <f>'(B) FO'!BH95</f>
        <v>46.706803415567478</v>
      </c>
      <c r="AI95" s="139">
        <f>'(B) FO'!BI95</f>
        <v>-29.596531018775252</v>
      </c>
      <c r="AJ95" s="139">
        <f>'(B) FO'!BJ95</f>
        <v>8.957646698838559</v>
      </c>
      <c r="AK95" s="137" t="str">
        <f t="shared" si="22"/>
        <v>N</v>
      </c>
      <c r="AL95" s="137" t="str">
        <f t="shared" si="23"/>
        <v>Y</v>
      </c>
      <c r="AM95" s="137" t="str">
        <f t="shared" si="24"/>
        <v>N</v>
      </c>
      <c r="AN95" s="137" t="str">
        <f>'(B) FO'!BS95</f>
        <v>Y</v>
      </c>
      <c r="AO95" s="137" t="str">
        <f>'(B) FO'!BT95</f>
        <v>Y</v>
      </c>
      <c r="AP95" s="137" t="str">
        <f>'(B) FO'!BU95</f>
        <v>N</v>
      </c>
      <c r="AQ95" s="137" t="str">
        <f>'(B) FO'!BV95</f>
        <v>Y</v>
      </c>
      <c r="AR95" s="139">
        <f>'(B) FO'!BW95</f>
        <v>27.857405365674389</v>
      </c>
      <c r="AS95" s="139">
        <f>'(B) FO'!BX95</f>
        <v>44.19713831478537</v>
      </c>
      <c r="AT95" s="139">
        <f>'(B) FO'!BY95</f>
        <v>-29.484304932735427</v>
      </c>
      <c r="AU95" s="139">
        <f>'(B) FO'!BZ95</f>
        <v>8.6479902557856274</v>
      </c>
      <c r="AV95" s="137" t="str">
        <f t="shared" si="25"/>
        <v>N</v>
      </c>
      <c r="AW95" s="137" t="str">
        <f t="shared" si="26"/>
        <v>Y</v>
      </c>
      <c r="AX95" s="137" t="str">
        <f t="shared" si="27"/>
        <v>N</v>
      </c>
      <c r="AZ95" s="137">
        <f>'(B) FO'!C95</f>
        <v>270</v>
      </c>
      <c r="BA95" s="137">
        <f>'(B) FO'!X95</f>
        <v>273.95</v>
      </c>
      <c r="BB95" s="137">
        <f>'(B) FO'!AC95</f>
        <v>259</v>
      </c>
    </row>
    <row r="96" spans="1:54" x14ac:dyDescent="0.3">
      <c r="A96" s="137" t="str">
        <f>'FOD (ALL)'!B96</f>
        <v>CENTURYTEX</v>
      </c>
      <c r="B96" s="146">
        <f>'FOD (ALL)'!C96</f>
        <v>44007</v>
      </c>
      <c r="C96" s="137" t="str">
        <f>'(B) FO'!H96</f>
        <v>Y</v>
      </c>
      <c r="D96" s="137" t="str">
        <f>'(B) FO'!I96</f>
        <v>N</v>
      </c>
      <c r="E96" s="137" t="str">
        <f>'(B) FO'!J96</f>
        <v>Y</v>
      </c>
      <c r="F96" s="137" t="str">
        <f>'(B) FO'!K96</f>
        <v>Y</v>
      </c>
      <c r="G96" s="139">
        <f>'(B) FO'!L96</f>
        <v>3.1023981728207213</v>
      </c>
      <c r="H96" s="139">
        <f>'(B) FO'!M96</f>
        <v>-1.017332328560659</v>
      </c>
      <c r="I96" s="139">
        <f>'(B) FO'!N96</f>
        <v>2.3327549643338941</v>
      </c>
      <c r="J96" s="139">
        <f>'(B) FO'!O96</f>
        <v>1.1900117050331687</v>
      </c>
      <c r="K96" s="137" t="str">
        <f t="shared" si="16"/>
        <v>Y</v>
      </c>
      <c r="L96" s="137" t="str">
        <f t="shared" si="17"/>
        <v>N</v>
      </c>
      <c r="M96" s="137" t="str">
        <f t="shared" si="18"/>
        <v>Y</v>
      </c>
      <c r="N96" s="137">
        <f>'(B) FO'!AH96-'(B) FO'!AI96</f>
        <v>469800</v>
      </c>
      <c r="O96" s="137">
        <f>'(B) FO'!AI96-'(B) FO'!AJ96</f>
        <v>204600</v>
      </c>
      <c r="P96" s="137">
        <f>'(B) FO'!AJ96-'(B) FO'!AK96</f>
        <v>30600</v>
      </c>
      <c r="Q96" s="137">
        <f>'(B) FO'!AK96-'(B) FO'!AL96</f>
        <v>13200</v>
      </c>
      <c r="R96" s="137" t="str">
        <f>'(B) FO'!AM96</f>
        <v>Y</v>
      </c>
      <c r="S96" s="137" t="str">
        <f>'(B) FO'!AN96</f>
        <v>Y</v>
      </c>
      <c r="T96" s="137" t="str">
        <f>'(B) FO'!AO96</f>
        <v>Y</v>
      </c>
      <c r="U96" s="137" t="str">
        <f>'(B) FO'!AP96</f>
        <v>Y</v>
      </c>
      <c r="V96" s="139">
        <f>'(B) FO'!AQ96</f>
        <v>161.44329896907217</v>
      </c>
      <c r="W96" s="139">
        <f>'(B) FO'!AR96</f>
        <v>236.80555555555554</v>
      </c>
      <c r="X96" s="139">
        <f>'(B) FO'!AS96</f>
        <v>54.838709677419352</v>
      </c>
      <c r="Y96" s="139">
        <f>'(B) FO'!AT96</f>
        <v>30.985915492957744</v>
      </c>
      <c r="Z96" s="137" t="str">
        <f t="shared" si="19"/>
        <v>N</v>
      </c>
      <c r="AA96" s="137" t="str">
        <f t="shared" si="20"/>
        <v>Y</v>
      </c>
      <c r="AB96" s="137" t="str">
        <f t="shared" si="21"/>
        <v>Y</v>
      </c>
      <c r="AC96" s="137" t="str">
        <f>'(B) FO'!BC96</f>
        <v>Y</v>
      </c>
      <c r="AD96" s="137" t="str">
        <f>'(B) FO'!BD96</f>
        <v>Y</v>
      </c>
      <c r="AE96" s="137" t="str">
        <f>'(B) FO'!BE96</f>
        <v>Y</v>
      </c>
      <c r="AF96" s="137" t="str">
        <f>'(B) FO'!BF96</f>
        <v>Y</v>
      </c>
      <c r="AG96" s="139">
        <f>'(B) FO'!BG96</f>
        <v>93.317829282335566</v>
      </c>
      <c r="AH96" s="139">
        <f>'(B) FO'!BH96</f>
        <v>236.77667097559123</v>
      </c>
      <c r="AI96" s="139">
        <f>'(B) FO'!BI96</f>
        <v>41.400999946239445</v>
      </c>
      <c r="AJ96" s="139">
        <f>'(B) FO'!BJ96</f>
        <v>75.315739868049008</v>
      </c>
      <c r="AK96" s="137" t="str">
        <f t="shared" si="22"/>
        <v>N</v>
      </c>
      <c r="AL96" s="137" t="str">
        <f t="shared" si="23"/>
        <v>Y</v>
      </c>
      <c r="AM96" s="137" t="str">
        <f t="shared" si="24"/>
        <v>N</v>
      </c>
      <c r="AN96" s="137" t="str">
        <f>'(B) FO'!BS96</f>
        <v>Y</v>
      </c>
      <c r="AO96" s="137" t="str">
        <f>'(B) FO'!BT96</f>
        <v>Y</v>
      </c>
      <c r="AP96" s="137" t="str">
        <f>'(B) FO'!BU96</f>
        <v>Y</v>
      </c>
      <c r="AQ96" s="137" t="str">
        <f>'(B) FO'!BV96</f>
        <v>Y</v>
      </c>
      <c r="AR96" s="139">
        <f>'(B) FO'!BW96</f>
        <v>90.072202166064983</v>
      </c>
      <c r="AS96" s="139">
        <f>'(B) FO'!BX96</f>
        <v>231.7365269461078</v>
      </c>
      <c r="AT96" s="139">
        <f>'(B) FO'!BY96</f>
        <v>41.525423728813557</v>
      </c>
      <c r="AU96" s="139">
        <f>'(B) FO'!BZ96</f>
        <v>73.529411764705884</v>
      </c>
      <c r="AV96" s="137" t="str">
        <f t="shared" si="25"/>
        <v>N</v>
      </c>
      <c r="AW96" s="137" t="str">
        <f t="shared" si="26"/>
        <v>Y</v>
      </c>
      <c r="AX96" s="137" t="str">
        <f t="shared" si="27"/>
        <v>N</v>
      </c>
      <c r="AZ96" s="137">
        <f>'(B) FO'!C96</f>
        <v>270.85000000000002</v>
      </c>
      <c r="BA96" s="137">
        <f>'(B) FO'!X96</f>
        <v>274.5</v>
      </c>
      <c r="BB96" s="137">
        <f>'(B) FO'!AC96</f>
        <v>263.25</v>
      </c>
    </row>
    <row r="97" spans="1:54" x14ac:dyDescent="0.3">
      <c r="A97" s="137" t="str">
        <f>'FOD (ALL)'!B97</f>
        <v>CENTURYTEX</v>
      </c>
      <c r="B97" s="146">
        <f>'FOD (ALL)'!C97</f>
        <v>44042</v>
      </c>
      <c r="C97" s="137" t="str">
        <f>'(B) FO'!H97</f>
        <v>Y</v>
      </c>
      <c r="D97" s="137" t="str">
        <f>'(B) FO'!I97</f>
        <v>N</v>
      </c>
      <c r="E97" s="137" t="str">
        <f>'(B) FO'!J97</f>
        <v>Y</v>
      </c>
      <c r="F97" s="137" t="str">
        <f>'(B) FO'!K97</f>
        <v>Y</v>
      </c>
      <c r="G97" s="139">
        <f>'(B) FO'!L97</f>
        <v>3.0343007915567326</v>
      </c>
      <c r="H97" s="139">
        <f>'(B) FO'!M97</f>
        <v>-0.4689551678859501</v>
      </c>
      <c r="I97" s="139">
        <f>'(B) FO'!N97</f>
        <v>2.0677771395749702</v>
      </c>
      <c r="J97" s="139">
        <f>'(B) FO'!O97</f>
        <v>1.1425251742834968</v>
      </c>
      <c r="K97" s="137" t="str">
        <f t="shared" si="16"/>
        <v>Y</v>
      </c>
      <c r="L97" s="137" t="str">
        <f t="shared" si="17"/>
        <v>N</v>
      </c>
      <c r="M97" s="137" t="str">
        <f t="shared" si="18"/>
        <v>Y</v>
      </c>
      <c r="N97" s="137">
        <f>'(B) FO'!AH97-'(B) FO'!AI97</f>
        <v>0</v>
      </c>
      <c r="O97" s="137">
        <f>'(B) FO'!AI97-'(B) FO'!AJ97</f>
        <v>1400</v>
      </c>
      <c r="P97" s="137">
        <f>'(B) FO'!AJ97-'(B) FO'!AK97</f>
        <v>0</v>
      </c>
      <c r="Q97" s="137">
        <f>'(B) FO'!AK97-'(B) FO'!AL97</f>
        <v>0</v>
      </c>
      <c r="R97" s="137" t="str">
        <f>'(B) FO'!AM97</f>
        <v>Y</v>
      </c>
      <c r="S97" s="137" t="str">
        <f>'(B) FO'!AN97</f>
        <v>Y</v>
      </c>
      <c r="T97" s="137" t="str">
        <f>'(B) FO'!AO97</f>
        <v>Y</v>
      </c>
      <c r="U97" s="137" t="str">
        <f>'(B) FO'!AP97</f>
        <v>Y</v>
      </c>
      <c r="V97" s="139">
        <f>'(B) FO'!AQ97</f>
        <v>0</v>
      </c>
      <c r="W97" s="139" t="e">
        <f>'(B) FO'!AR97</f>
        <v>#DIV/0!</v>
      </c>
      <c r="X97" s="139" t="e">
        <f>'(B) FO'!AS97</f>
        <v>#DIV/0!</v>
      </c>
      <c r="Y97" s="139" t="e">
        <f>'(B) FO'!AT97</f>
        <v>#DIV/0!</v>
      </c>
      <c r="Z97" s="137" t="e">
        <f t="shared" si="19"/>
        <v>#DIV/0!</v>
      </c>
      <c r="AA97" s="137" t="e">
        <f t="shared" si="20"/>
        <v>#DIV/0!</v>
      </c>
      <c r="AB97" s="137" t="e">
        <f t="shared" si="21"/>
        <v>#DIV/0!</v>
      </c>
      <c r="AC97" s="137" t="str">
        <f>'(B) FO'!BC97</f>
        <v>N</v>
      </c>
      <c r="AD97" s="137" t="str">
        <f>'(B) FO'!BD97</f>
        <v>Y</v>
      </c>
      <c r="AE97" s="137" t="str">
        <f>'(B) FO'!BE97</f>
        <v>Y</v>
      </c>
      <c r="AF97" s="137" t="str">
        <f>'(B) FO'!BF97</f>
        <v>Y</v>
      </c>
      <c r="AG97" s="139">
        <f>'(B) FO'!BG97</f>
        <v>-100</v>
      </c>
      <c r="AH97" s="139" t="e">
        <f>'(B) FO'!BH97</f>
        <v>#DIV/0!</v>
      </c>
      <c r="AI97" s="139" t="e">
        <f>'(B) FO'!BI97</f>
        <v>#DIV/0!</v>
      </c>
      <c r="AJ97" s="139" t="e">
        <f>'(B) FO'!BJ97</f>
        <v>#DIV/0!</v>
      </c>
      <c r="AK97" s="137" t="e">
        <f t="shared" si="22"/>
        <v>#DIV/0!</v>
      </c>
      <c r="AL97" s="137" t="e">
        <f t="shared" si="23"/>
        <v>#DIV/0!</v>
      </c>
      <c r="AM97" s="137" t="e">
        <f t="shared" si="24"/>
        <v>#DIV/0!</v>
      </c>
      <c r="AN97" s="137" t="str">
        <f>'(B) FO'!BS97</f>
        <v>N</v>
      </c>
      <c r="AO97" s="137" t="str">
        <f>'(B) FO'!BT97</f>
        <v>Y</v>
      </c>
      <c r="AP97" s="137" t="str">
        <f>'(B) FO'!BU97</f>
        <v>Y</v>
      </c>
      <c r="AQ97" s="137" t="str">
        <f>'(B) FO'!BV97</f>
        <v>Y</v>
      </c>
      <c r="AR97" s="139">
        <f>'(B) FO'!BW97</f>
        <v>-100</v>
      </c>
      <c r="AS97" s="139" t="e">
        <f>'(B) FO'!BX97</f>
        <v>#DIV/0!</v>
      </c>
      <c r="AT97" s="139" t="e">
        <f>'(B) FO'!BY97</f>
        <v>#DIV/0!</v>
      </c>
      <c r="AU97" s="139" t="e">
        <f>'(B) FO'!BZ97</f>
        <v>#DIV/0!</v>
      </c>
      <c r="AV97" s="137" t="e">
        <f t="shared" si="25"/>
        <v>#DIV/0!</v>
      </c>
      <c r="AW97" s="137" t="e">
        <f t="shared" si="26"/>
        <v>#DIV/0!</v>
      </c>
      <c r="AX97" s="137" t="e">
        <f t="shared" si="27"/>
        <v>#DIV/0!</v>
      </c>
      <c r="AZ97" s="137">
        <f>'(B) FO'!C97</f>
        <v>273.35000000000002</v>
      </c>
      <c r="BA97" s="137">
        <f>'(B) FO'!X97</f>
        <v>0</v>
      </c>
      <c r="BB97" s="137">
        <f>'(B) FO'!AC97</f>
        <v>0</v>
      </c>
    </row>
    <row r="98" spans="1:54" x14ac:dyDescent="0.3">
      <c r="A98" s="137" t="str">
        <f>'FOD (ALL)'!B98</f>
        <v>CESC</v>
      </c>
      <c r="B98" s="146">
        <f>'FOD (ALL)'!C98</f>
        <v>43979</v>
      </c>
      <c r="C98" s="137" t="str">
        <f>'(B) FO'!H98</f>
        <v>N</v>
      </c>
      <c r="D98" s="137" t="str">
        <f>'(B) FO'!I98</f>
        <v>N</v>
      </c>
      <c r="E98" s="137" t="str">
        <f>'(B) FO'!J98</f>
        <v>N</v>
      </c>
      <c r="F98" s="137" t="str">
        <f>'(B) FO'!K98</f>
        <v>Y</v>
      </c>
      <c r="G98" s="139">
        <f>'(B) FO'!L98</f>
        <v>-3.1489137127276088</v>
      </c>
      <c r="H98" s="139">
        <f>'(B) FO'!M98</f>
        <v>-1.7457436695186086</v>
      </c>
      <c r="I98" s="139">
        <f>'(B) FO'!N98</f>
        <v>-0.68663634022830666</v>
      </c>
      <c r="J98" s="139">
        <f>'(B) FO'!O98</f>
        <v>2.6429389481102987</v>
      </c>
      <c r="K98" s="137" t="str">
        <f t="shared" si="16"/>
        <v>N</v>
      </c>
      <c r="L98" s="137" t="str">
        <f t="shared" si="17"/>
        <v>N</v>
      </c>
      <c r="M98" s="137" t="str">
        <f t="shared" si="18"/>
        <v>N</v>
      </c>
      <c r="N98" s="137">
        <f>'(B) FO'!AH98-'(B) FO'!AI98</f>
        <v>20000</v>
      </c>
      <c r="O98" s="137">
        <f>'(B) FO'!AI98-'(B) FO'!AJ98</f>
        <v>-5600</v>
      </c>
      <c r="P98" s="137">
        <f>'(B) FO'!AJ98-'(B) FO'!AK98</f>
        <v>-6400</v>
      </c>
      <c r="Q98" s="137">
        <f>'(B) FO'!AK98-'(B) FO'!AL98</f>
        <v>22400</v>
      </c>
      <c r="R98" s="137" t="str">
        <f>'(B) FO'!AM98</f>
        <v>Y</v>
      </c>
      <c r="S98" s="137" t="str">
        <f>'(B) FO'!AN98</f>
        <v>N</v>
      </c>
      <c r="T98" s="137" t="str">
        <f>'(B) FO'!AO98</f>
        <v>N</v>
      </c>
      <c r="U98" s="137" t="str">
        <f>'(B) FO'!AP98</f>
        <v>Y</v>
      </c>
      <c r="V98" s="139">
        <f>'(B) FO'!AQ98</f>
        <v>3.0788177339901477</v>
      </c>
      <c r="W98" s="139">
        <f>'(B) FO'!AR98</f>
        <v>-0.85470085470085477</v>
      </c>
      <c r="X98" s="139">
        <f>'(B) FO'!AS98</f>
        <v>-0.96735187424425628</v>
      </c>
      <c r="Y98" s="139">
        <f>'(B) FO'!AT98</f>
        <v>3.5043804755944929</v>
      </c>
      <c r="Z98" s="137" t="str">
        <f t="shared" si="19"/>
        <v>Y</v>
      </c>
      <c r="AA98" s="137" t="str">
        <f t="shared" si="20"/>
        <v>Y</v>
      </c>
      <c r="AB98" s="137" t="str">
        <f t="shared" si="21"/>
        <v>N</v>
      </c>
      <c r="AC98" s="137" t="str">
        <f>'(B) FO'!BC98</f>
        <v>Y</v>
      </c>
      <c r="AD98" s="137" t="str">
        <f>'(B) FO'!BD98</f>
        <v>Y</v>
      </c>
      <c r="AE98" s="137" t="str">
        <f>'(B) FO'!BE98</f>
        <v>N</v>
      </c>
      <c r="AF98" s="137" t="str">
        <f>'(B) FO'!BF98</f>
        <v>N</v>
      </c>
      <c r="AG98" s="139">
        <f>'(B) FO'!BG98</f>
        <v>143.5633597275897</v>
      </c>
      <c r="AH98" s="139">
        <f>'(B) FO'!BH98</f>
        <v>16.36529450611653</v>
      </c>
      <c r="AI98" s="139">
        <f>'(B) FO'!BI98</f>
        <v>-49.040370350338435</v>
      </c>
      <c r="AJ98" s="139">
        <f>'(B) FO'!BJ98</f>
        <v>-26.010567738014956</v>
      </c>
      <c r="AK98" s="137" t="str">
        <f t="shared" si="22"/>
        <v>Y</v>
      </c>
      <c r="AL98" s="137" t="str">
        <f t="shared" si="23"/>
        <v>Y</v>
      </c>
      <c r="AM98" s="137" t="str">
        <f t="shared" si="24"/>
        <v>N</v>
      </c>
      <c r="AN98" s="137" t="str">
        <f>'(B) FO'!BS98</f>
        <v>Y</v>
      </c>
      <c r="AO98" s="137" t="str">
        <f>'(B) FO'!BT98</f>
        <v>Y</v>
      </c>
      <c r="AP98" s="137" t="str">
        <f>'(B) FO'!BU98</f>
        <v>N</v>
      </c>
      <c r="AQ98" s="137" t="str">
        <f>'(B) FO'!BV98</f>
        <v>N</v>
      </c>
      <c r="AR98" s="139">
        <f>'(B) FO'!BW98</f>
        <v>149.84472049689441</v>
      </c>
      <c r="AS98" s="139">
        <f>'(B) FO'!BX98</f>
        <v>17.948717948717949</v>
      </c>
      <c r="AT98" s="139">
        <f>'(B) FO'!BY98</f>
        <v>-49.162011173184354</v>
      </c>
      <c r="AU98" s="139">
        <f>'(B) FO'!BZ98</f>
        <v>-27.432432432432428</v>
      </c>
      <c r="AV98" s="137" t="str">
        <f t="shared" si="25"/>
        <v>Y</v>
      </c>
      <c r="AW98" s="137" t="str">
        <f t="shared" si="26"/>
        <v>Y</v>
      </c>
      <c r="AX98" s="137" t="str">
        <f t="shared" si="27"/>
        <v>N</v>
      </c>
      <c r="AZ98" s="137">
        <f>'(B) FO'!C98</f>
        <v>550.54999999999995</v>
      </c>
      <c r="BA98" s="137">
        <f>'(B) FO'!X98</f>
        <v>576.9</v>
      </c>
      <c r="BB98" s="137">
        <f>'(B) FO'!AC98</f>
        <v>547.29999999999995</v>
      </c>
    </row>
    <row r="99" spans="1:54" x14ac:dyDescent="0.3">
      <c r="A99" s="137" t="str">
        <f>'FOD (ALL)'!B99</f>
        <v>CHOLAFIN</v>
      </c>
      <c r="B99" s="146">
        <f>'FOD (ALL)'!C99</f>
        <v>43979</v>
      </c>
      <c r="C99" s="137" t="str">
        <f>'(B) FO'!H99</f>
        <v>N</v>
      </c>
      <c r="D99" s="137" t="str">
        <f>'(B) FO'!I99</f>
        <v>N</v>
      </c>
      <c r="E99" s="137" t="str">
        <f>'(B) FO'!J99</f>
        <v>Y</v>
      </c>
      <c r="F99" s="137" t="str">
        <f>'(B) FO'!K99</f>
        <v>Y</v>
      </c>
      <c r="G99" s="139">
        <f>'(B) FO'!L99</f>
        <v>-4.8517520215633398</v>
      </c>
      <c r="H99" s="139">
        <f>'(B) FO'!M99</f>
        <v>-4.2404129793510323</v>
      </c>
      <c r="I99" s="139">
        <f>'(B) FO'!N99</f>
        <v>6.9822485207100549</v>
      </c>
      <c r="J99" s="139">
        <f>'(B) FO'!O99</f>
        <v>1.1168727562824139</v>
      </c>
      <c r="K99" s="137" t="str">
        <f t="shared" si="16"/>
        <v>N</v>
      </c>
      <c r="L99" s="137" t="str">
        <f t="shared" si="17"/>
        <v>N</v>
      </c>
      <c r="M99" s="137" t="str">
        <f t="shared" si="18"/>
        <v>Y</v>
      </c>
      <c r="N99" s="137">
        <f>'(B) FO'!AH99-'(B) FO'!AI99</f>
        <v>97500</v>
      </c>
      <c r="O99" s="137">
        <f>'(B) FO'!AI99-'(B) FO'!AJ99</f>
        <v>30000</v>
      </c>
      <c r="P99" s="137">
        <f>'(B) FO'!AJ99-'(B) FO'!AK99</f>
        <v>57500</v>
      </c>
      <c r="Q99" s="137">
        <f>'(B) FO'!AK99-'(B) FO'!AL99</f>
        <v>-122500</v>
      </c>
      <c r="R99" s="137" t="str">
        <f>'(B) FO'!AM99</f>
        <v>Y</v>
      </c>
      <c r="S99" s="137" t="str">
        <f>'(B) FO'!AN99</f>
        <v>Y</v>
      </c>
      <c r="T99" s="137" t="str">
        <f>'(B) FO'!AO99</f>
        <v>Y</v>
      </c>
      <c r="U99" s="137" t="str">
        <f>'(B) FO'!AP99</f>
        <v>N</v>
      </c>
      <c r="V99" s="139">
        <f>'(B) FO'!AQ99</f>
        <v>1.3622074746769124</v>
      </c>
      <c r="W99" s="139">
        <f>'(B) FO'!AR99</f>
        <v>0.4209049456331112</v>
      </c>
      <c r="X99" s="139">
        <f>'(B) FO'!AS99</f>
        <v>0.81329561527581329</v>
      </c>
      <c r="Y99" s="139">
        <f>'(B) FO'!AT99</f>
        <v>-1.7031630170316301</v>
      </c>
      <c r="Z99" s="137" t="str">
        <f t="shared" si="19"/>
        <v>Y</v>
      </c>
      <c r="AA99" s="137" t="str">
        <f t="shared" si="20"/>
        <v>N</v>
      </c>
      <c r="AB99" s="137" t="str">
        <f t="shared" si="21"/>
        <v>Y</v>
      </c>
      <c r="AC99" s="137" t="str">
        <f>'(B) FO'!BC99</f>
        <v>Y</v>
      </c>
      <c r="AD99" s="137" t="str">
        <f>'(B) FO'!BD99</f>
        <v>N</v>
      </c>
      <c r="AE99" s="137" t="str">
        <f>'(B) FO'!BE99</f>
        <v>Y</v>
      </c>
      <c r="AF99" s="137" t="str">
        <f>'(B) FO'!BF99</f>
        <v>N</v>
      </c>
      <c r="AG99" s="139">
        <f>'(B) FO'!BG99</f>
        <v>33.007087871284327</v>
      </c>
      <c r="AH99" s="139">
        <f>'(B) FO'!BH99</f>
        <v>-24.493902017304254</v>
      </c>
      <c r="AI99" s="139">
        <f>'(B) FO'!BI99</f>
        <v>66.177304499719341</v>
      </c>
      <c r="AJ99" s="139">
        <f>'(B) FO'!BJ99</f>
        <v>-38.530726491834066</v>
      </c>
      <c r="AK99" s="137" t="str">
        <f t="shared" si="22"/>
        <v>Y</v>
      </c>
      <c r="AL99" s="137" t="str">
        <f t="shared" si="23"/>
        <v>N</v>
      </c>
      <c r="AM99" s="137" t="str">
        <f t="shared" si="24"/>
        <v>Y</v>
      </c>
      <c r="AN99" s="137" t="str">
        <f>'(B) FO'!BS99</f>
        <v>Y</v>
      </c>
      <c r="AO99" s="137" t="str">
        <f>'(B) FO'!BT99</f>
        <v>N</v>
      </c>
      <c r="AP99" s="137" t="str">
        <f>'(B) FO'!BU99</f>
        <v>Y</v>
      </c>
      <c r="AQ99" s="137" t="str">
        <f>'(B) FO'!BV99</f>
        <v>N</v>
      </c>
      <c r="AR99" s="139">
        <f>'(B) FO'!BW99</f>
        <v>41.402886806786526</v>
      </c>
      <c r="AS99" s="139">
        <f>'(B) FO'!BX99</f>
        <v>-25.74276043625423</v>
      </c>
      <c r="AT99" s="139">
        <f>'(B) FO'!BY99</f>
        <v>63.228974831184779</v>
      </c>
      <c r="AU99" s="139">
        <f>'(B) FO'!BZ99</f>
        <v>-37.067799884102762</v>
      </c>
      <c r="AV99" s="137" t="str">
        <f t="shared" si="25"/>
        <v>Y</v>
      </c>
      <c r="AW99" s="137" t="str">
        <f t="shared" si="26"/>
        <v>N</v>
      </c>
      <c r="AX99" s="137" t="str">
        <f t="shared" si="27"/>
        <v>Y</v>
      </c>
      <c r="AZ99" s="137">
        <f>'(B) FO'!C99</f>
        <v>123.55</v>
      </c>
      <c r="BA99" s="137">
        <f>'(B) FO'!X99</f>
        <v>133</v>
      </c>
      <c r="BB99" s="137">
        <f>'(B) FO'!AC99</f>
        <v>121</v>
      </c>
    </row>
    <row r="100" spans="1:54" x14ac:dyDescent="0.3">
      <c r="A100" s="137" t="str">
        <f>'FOD (ALL)'!B100</f>
        <v>CHOLAFIN</v>
      </c>
      <c r="B100" s="146">
        <f>'FOD (ALL)'!C100</f>
        <v>44007</v>
      </c>
      <c r="C100" s="137" t="str">
        <f>'(B) FO'!H100</f>
        <v>N</v>
      </c>
      <c r="D100" s="137" t="str">
        <f>'(B) FO'!I100</f>
        <v>N</v>
      </c>
      <c r="E100" s="137" t="str">
        <f>'(B) FO'!J100</f>
        <v>Y</v>
      </c>
      <c r="F100" s="137" t="str">
        <f>'(B) FO'!K100</f>
        <v>Y</v>
      </c>
      <c r="G100" s="139">
        <f>'(B) FO'!L100</f>
        <v>-4.9192928516525685</v>
      </c>
      <c r="H100" s="139">
        <f>'(B) FO'!M100</f>
        <v>-4.5487894350697111</v>
      </c>
      <c r="I100" s="139">
        <f>'(B) FO'!N100</f>
        <v>7.9603960396039692</v>
      </c>
      <c r="J100" s="139">
        <f>'(B) FO'!O100</f>
        <v>0.91926458832934121</v>
      </c>
      <c r="K100" s="137" t="str">
        <f t="shared" si="16"/>
        <v>N</v>
      </c>
      <c r="L100" s="137" t="str">
        <f t="shared" si="17"/>
        <v>N</v>
      </c>
      <c r="M100" s="137" t="str">
        <f t="shared" si="18"/>
        <v>Y</v>
      </c>
      <c r="N100" s="137">
        <f>'(B) FO'!AH100-'(B) FO'!AI100</f>
        <v>1057500</v>
      </c>
      <c r="O100" s="137">
        <f>'(B) FO'!AI100-'(B) FO'!AJ100</f>
        <v>272500</v>
      </c>
      <c r="P100" s="137">
        <f>'(B) FO'!AJ100-'(B) FO'!AK100</f>
        <v>135000</v>
      </c>
      <c r="Q100" s="137">
        <f>'(B) FO'!AK100-'(B) FO'!AL100</f>
        <v>27500</v>
      </c>
      <c r="R100" s="137" t="str">
        <f>'(B) FO'!AM100</f>
        <v>Y</v>
      </c>
      <c r="S100" s="137" t="str">
        <f>'(B) FO'!AN100</f>
        <v>Y</v>
      </c>
      <c r="T100" s="137" t="str">
        <f>'(B) FO'!AO100</f>
        <v>Y</v>
      </c>
      <c r="U100" s="137" t="str">
        <f>'(B) FO'!AP100</f>
        <v>Y</v>
      </c>
      <c r="V100" s="139">
        <f>'(B) FO'!AQ100</f>
        <v>152.15827338129498</v>
      </c>
      <c r="W100" s="139">
        <f>'(B) FO'!AR100</f>
        <v>64.497041420118336</v>
      </c>
      <c r="X100" s="139">
        <f>'(B) FO'!AS100</f>
        <v>46.956521739130437</v>
      </c>
      <c r="Y100" s="139">
        <f>'(B) FO'!AT100</f>
        <v>10.576923076923077</v>
      </c>
      <c r="Z100" s="137" t="str">
        <f t="shared" si="19"/>
        <v>Y</v>
      </c>
      <c r="AA100" s="137" t="str">
        <f t="shared" si="20"/>
        <v>Y</v>
      </c>
      <c r="AB100" s="137" t="str">
        <f t="shared" si="21"/>
        <v>Y</v>
      </c>
      <c r="AC100" s="137" t="str">
        <f>'(B) FO'!BC100</f>
        <v>Y</v>
      </c>
      <c r="AD100" s="137" t="str">
        <f>'(B) FO'!BD100</f>
        <v>Y</v>
      </c>
      <c r="AE100" s="137" t="str">
        <f>'(B) FO'!BE100</f>
        <v>Y</v>
      </c>
      <c r="AF100" s="137" t="str">
        <f>'(B) FO'!BF100</f>
        <v>N</v>
      </c>
      <c r="AG100" s="139">
        <f>'(B) FO'!BG100</f>
        <v>148.59261547968487</v>
      </c>
      <c r="AH100" s="139">
        <f>'(B) FO'!BH100</f>
        <v>32.887159852598501</v>
      </c>
      <c r="AI100" s="139">
        <f>'(B) FO'!BI100</f>
        <v>199.95073739955049</v>
      </c>
      <c r="AJ100" s="139">
        <f>'(B) FO'!BJ100</f>
        <v>-40.036924213052707</v>
      </c>
      <c r="AK100" s="137" t="str">
        <f t="shared" si="22"/>
        <v>Y</v>
      </c>
      <c r="AL100" s="137" t="str">
        <f t="shared" si="23"/>
        <v>N</v>
      </c>
      <c r="AM100" s="137" t="str">
        <f t="shared" si="24"/>
        <v>Y</v>
      </c>
      <c r="AN100" s="137" t="str">
        <f>'(B) FO'!BS100</f>
        <v>Y</v>
      </c>
      <c r="AO100" s="137" t="str">
        <f>'(B) FO'!BT100</f>
        <v>Y</v>
      </c>
      <c r="AP100" s="137" t="str">
        <f>'(B) FO'!BU100</f>
        <v>Y</v>
      </c>
      <c r="AQ100" s="137" t="str">
        <f>'(B) FO'!BV100</f>
        <v>N</v>
      </c>
      <c r="AR100" s="139">
        <f>'(B) FO'!BW100</f>
        <v>163.82428940568477</v>
      </c>
      <c r="AS100" s="139">
        <f>'(B) FO'!BX100</f>
        <v>31.632653061224492</v>
      </c>
      <c r="AT100" s="139">
        <f>'(B) FO'!BY100</f>
        <v>194</v>
      </c>
      <c r="AU100" s="139">
        <f>'(B) FO'!BZ100</f>
        <v>-39.75903614457831</v>
      </c>
      <c r="AV100" s="137" t="str">
        <f t="shared" si="25"/>
        <v>Y</v>
      </c>
      <c r="AW100" s="137" t="str">
        <f t="shared" si="26"/>
        <v>N</v>
      </c>
      <c r="AX100" s="137" t="str">
        <f t="shared" si="27"/>
        <v>Y</v>
      </c>
      <c r="AZ100" s="137">
        <f>'(B) FO'!C100</f>
        <v>123.7</v>
      </c>
      <c r="BA100" s="137">
        <f>'(B) FO'!X100</f>
        <v>133.30000000000001</v>
      </c>
      <c r="BB100" s="137">
        <f>'(B) FO'!AC100</f>
        <v>121.35</v>
      </c>
    </row>
    <row r="101" spans="1:54" x14ac:dyDescent="0.3">
      <c r="A101" s="137" t="str">
        <f>'FOD (ALL)'!B101</f>
        <v>CHOLAFIN</v>
      </c>
      <c r="B101" s="146">
        <f>'FOD (ALL)'!C101</f>
        <v>44042</v>
      </c>
      <c r="C101" s="137" t="str">
        <f>'(B) FO'!H101</f>
        <v>N</v>
      </c>
      <c r="D101" s="137" t="str">
        <f>'(B) FO'!I101</f>
        <v>N</v>
      </c>
      <c r="E101" s="137" t="str">
        <f>'(B) FO'!J101</f>
        <v>Y</v>
      </c>
      <c r="F101" s="137" t="str">
        <f>'(B) FO'!K101</f>
        <v>Y</v>
      </c>
      <c r="G101" s="139">
        <f>'(B) FO'!L101</f>
        <v>-5.8015267175572474</v>
      </c>
      <c r="H101" s="139">
        <f>'(B) FO'!M101</f>
        <v>-4.0644452581472068</v>
      </c>
      <c r="I101" s="139">
        <f>'(B) FO'!N101</f>
        <v>6.4717348927875324</v>
      </c>
      <c r="J101" s="139">
        <f>'(B) FO'!O101</f>
        <v>2.6</v>
      </c>
      <c r="K101" s="137" t="str">
        <f t="shared" si="16"/>
        <v>N</v>
      </c>
      <c r="L101" s="137" t="str">
        <f t="shared" si="17"/>
        <v>N</v>
      </c>
      <c r="M101" s="137" t="str">
        <f t="shared" si="18"/>
        <v>Y</v>
      </c>
      <c r="N101" s="137">
        <f>'(B) FO'!AH101-'(B) FO'!AI101</f>
        <v>12500</v>
      </c>
      <c r="O101" s="137">
        <f>'(B) FO'!AI101-'(B) FO'!AJ101</f>
        <v>-2500</v>
      </c>
      <c r="P101" s="137">
        <f>'(B) FO'!AJ101-'(B) FO'!AK101</f>
        <v>2500</v>
      </c>
      <c r="Q101" s="137">
        <f>'(B) FO'!AK101-'(B) FO'!AL101</f>
        <v>-7500</v>
      </c>
      <c r="R101" s="137" t="str">
        <f>'(B) FO'!AM101</f>
        <v>Y</v>
      </c>
      <c r="S101" s="137" t="str">
        <f>'(B) FO'!AN101</f>
        <v>N</v>
      </c>
      <c r="T101" s="137" t="str">
        <f>'(B) FO'!AO101</f>
        <v>Y</v>
      </c>
      <c r="U101" s="137" t="str">
        <f>'(B) FO'!AP101</f>
        <v>N</v>
      </c>
      <c r="V101" s="139">
        <f>'(B) FO'!AQ101</f>
        <v>62.5</v>
      </c>
      <c r="W101" s="139">
        <f>'(B) FO'!AR101</f>
        <v>-11.111111111111111</v>
      </c>
      <c r="X101" s="139">
        <f>'(B) FO'!AS101</f>
        <v>12.5</v>
      </c>
      <c r="Y101" s="139">
        <f>'(B) FO'!AT101</f>
        <v>-27.27272727272727</v>
      </c>
      <c r="Z101" s="137" t="str">
        <f t="shared" si="19"/>
        <v>Y</v>
      </c>
      <c r="AA101" s="137" t="str">
        <f t="shared" si="20"/>
        <v>N</v>
      </c>
      <c r="AB101" s="137" t="str">
        <f t="shared" si="21"/>
        <v>Y</v>
      </c>
      <c r="AC101" s="137" t="str">
        <f>'(B) FO'!BC101</f>
        <v>Y</v>
      </c>
      <c r="AD101" s="137" t="str">
        <f>'(B) FO'!BD101</f>
        <v>Y</v>
      </c>
      <c r="AE101" s="137" t="str">
        <f>'(B) FO'!BE101</f>
        <v>N</v>
      </c>
      <c r="AF101" s="137" t="str">
        <f>'(B) FO'!BF101</f>
        <v>N</v>
      </c>
      <c r="AG101" s="139">
        <f>'(B) FO'!BG101</f>
        <v>801.75953079178885</v>
      </c>
      <c r="AH101" s="139">
        <f>'(B) FO'!BH101</f>
        <v>0</v>
      </c>
      <c r="AI101" s="139">
        <f>'(B) FO'!BI101</f>
        <v>-64.953751284686533</v>
      </c>
      <c r="AJ101" s="139">
        <f>'(B) FO'!BJ101</f>
        <v>-39.149468417761099</v>
      </c>
      <c r="AK101" s="137" t="str">
        <f t="shared" si="22"/>
        <v>Y</v>
      </c>
      <c r="AL101" s="137" t="str">
        <f t="shared" si="23"/>
        <v>Y</v>
      </c>
      <c r="AM101" s="137" t="str">
        <f t="shared" si="24"/>
        <v>N</v>
      </c>
      <c r="AN101" s="137" t="str">
        <f>'(B) FO'!BS101</f>
        <v>Y</v>
      </c>
      <c r="AO101" s="137" t="str">
        <f>'(B) FO'!BT101</f>
        <v>Y</v>
      </c>
      <c r="AP101" s="137" t="str">
        <f>'(B) FO'!BU101</f>
        <v>N</v>
      </c>
      <c r="AQ101" s="137" t="str">
        <f>'(B) FO'!BV101</f>
        <v>N</v>
      </c>
      <c r="AR101" s="139">
        <f>'(B) FO'!BW101</f>
        <v>900</v>
      </c>
      <c r="AS101" s="139">
        <f>'(B) FO'!BX101</f>
        <v>0</v>
      </c>
      <c r="AT101" s="139">
        <f>'(B) FO'!BY101</f>
        <v>-66.666666666666657</v>
      </c>
      <c r="AU101" s="139">
        <f>'(B) FO'!BZ101</f>
        <v>-40</v>
      </c>
      <c r="AV101" s="137" t="str">
        <f t="shared" si="25"/>
        <v>Y</v>
      </c>
      <c r="AW101" s="137" t="str">
        <f t="shared" si="26"/>
        <v>Y</v>
      </c>
      <c r="AX101" s="137" t="str">
        <f t="shared" si="27"/>
        <v>N</v>
      </c>
      <c r="AZ101" s="137">
        <f>'(B) FO'!C101</f>
        <v>123.4</v>
      </c>
      <c r="BA101" s="137">
        <f>'(B) FO'!X101</f>
        <v>124.8</v>
      </c>
      <c r="BB101" s="137">
        <f>'(B) FO'!AC101</f>
        <v>122</v>
      </c>
    </row>
    <row r="102" spans="1:54" x14ac:dyDescent="0.3">
      <c r="A102" s="137" t="str">
        <f>'FOD (ALL)'!B102</f>
        <v>CIPLA</v>
      </c>
      <c r="B102" s="146">
        <f>'FOD (ALL)'!C102</f>
        <v>43979</v>
      </c>
      <c r="C102" s="137" t="str">
        <f>'(B) FO'!H102</f>
        <v>Y</v>
      </c>
      <c r="D102" s="137" t="str">
        <f>'(B) FO'!I102</f>
        <v>N</v>
      </c>
      <c r="E102" s="137" t="str">
        <f>'(B) FO'!J102</f>
        <v>Y</v>
      </c>
      <c r="F102" s="137" t="str">
        <f>'(B) FO'!K102</f>
        <v>N</v>
      </c>
      <c r="G102" s="139">
        <f>'(B) FO'!L102</f>
        <v>3.5949572997153352</v>
      </c>
      <c r="H102" s="139">
        <f>'(B) FO'!M102</f>
        <v>-0.87075707490123</v>
      </c>
      <c r="I102" s="139">
        <f>'(B) FO'!N102</f>
        <v>4.3847837064467186</v>
      </c>
      <c r="J102" s="139">
        <f>'(B) FO'!O102</f>
        <v>-0.90075062552126395</v>
      </c>
      <c r="K102" s="137" t="str">
        <f t="shared" si="16"/>
        <v>Y</v>
      </c>
      <c r="L102" s="137" t="str">
        <f t="shared" si="17"/>
        <v>N</v>
      </c>
      <c r="M102" s="137" t="str">
        <f t="shared" si="18"/>
        <v>Y</v>
      </c>
      <c r="N102" s="137">
        <f>'(B) FO'!AH102-'(B) FO'!AI102</f>
        <v>-1925100</v>
      </c>
      <c r="O102" s="137">
        <f>'(B) FO'!AI102-'(B) FO'!AJ102</f>
        <v>-860200</v>
      </c>
      <c r="P102" s="137">
        <f>'(B) FO'!AJ102-'(B) FO'!AK102</f>
        <v>424350</v>
      </c>
      <c r="Q102" s="137">
        <f>'(B) FO'!AK102-'(B) FO'!AL102</f>
        <v>-607200</v>
      </c>
      <c r="R102" s="137" t="str">
        <f>'(B) FO'!AM102</f>
        <v>N</v>
      </c>
      <c r="S102" s="137" t="str">
        <f>'(B) FO'!AN102</f>
        <v>N</v>
      </c>
      <c r="T102" s="137" t="str">
        <f>'(B) FO'!AO102</f>
        <v>Y</v>
      </c>
      <c r="U102" s="137" t="str">
        <f>'(B) FO'!AP102</f>
        <v>N</v>
      </c>
      <c r="V102" s="139">
        <f>'(B) FO'!AQ102</f>
        <v>-13.436070310618831</v>
      </c>
      <c r="W102" s="139">
        <f>'(B) FO'!AR102</f>
        <v>-5.663663208904369</v>
      </c>
      <c r="X102" s="139">
        <f>'(B) FO'!AS102</f>
        <v>2.874279482785481</v>
      </c>
      <c r="Y102" s="139">
        <f>'(B) FO'!AT102</f>
        <v>-3.9503217118060747</v>
      </c>
      <c r="Z102" s="137" t="str">
        <f t="shared" si="19"/>
        <v>N</v>
      </c>
      <c r="AA102" s="137" t="str">
        <f t="shared" si="20"/>
        <v>N</v>
      </c>
      <c r="AB102" s="137" t="str">
        <f t="shared" si="21"/>
        <v>Y</v>
      </c>
      <c r="AC102" s="137" t="str">
        <f>'(B) FO'!BC102</f>
        <v>Y</v>
      </c>
      <c r="AD102" s="137" t="str">
        <f>'(B) FO'!BD102</f>
        <v>N</v>
      </c>
      <c r="AE102" s="137" t="str">
        <f>'(B) FO'!BE102</f>
        <v>Y</v>
      </c>
      <c r="AF102" s="137" t="str">
        <f>'(B) FO'!BF102</f>
        <v>N</v>
      </c>
      <c r="AG102" s="139">
        <f>'(B) FO'!BG102</f>
        <v>72.263497085454375</v>
      </c>
      <c r="AH102" s="139">
        <f>'(B) FO'!BH102</f>
        <v>-44.200372186996816</v>
      </c>
      <c r="AI102" s="139">
        <f>'(B) FO'!BI102</f>
        <v>36.604624764104358</v>
      </c>
      <c r="AJ102" s="139">
        <f>'(B) FO'!BJ102</f>
        <v>-52.995016713644425</v>
      </c>
      <c r="AK102" s="137" t="str">
        <f t="shared" si="22"/>
        <v>Y</v>
      </c>
      <c r="AL102" s="137" t="str">
        <f t="shared" si="23"/>
        <v>N</v>
      </c>
      <c r="AM102" s="137" t="str">
        <f t="shared" si="24"/>
        <v>Y</v>
      </c>
      <c r="AN102" s="137" t="str">
        <f>'(B) FO'!BS102</f>
        <v>Y</v>
      </c>
      <c r="AO102" s="137" t="str">
        <f>'(B) FO'!BT102</f>
        <v>N</v>
      </c>
      <c r="AP102" s="137" t="str">
        <f>'(B) FO'!BU102</f>
        <v>Y</v>
      </c>
      <c r="AQ102" s="137" t="str">
        <f>'(B) FO'!BV102</f>
        <v>N</v>
      </c>
      <c r="AR102" s="139">
        <f>'(B) FO'!BW102</f>
        <v>69.941248804481475</v>
      </c>
      <c r="AS102" s="139">
        <f>'(B) FO'!BX102</f>
        <v>-44.657844990548206</v>
      </c>
      <c r="AT102" s="139">
        <f>'(B) FO'!BY102</f>
        <v>33.518425037859664</v>
      </c>
      <c r="AU102" s="139">
        <f>'(B) FO'!BZ102</f>
        <v>-53.682487725040914</v>
      </c>
      <c r="AV102" s="137" t="str">
        <f t="shared" si="25"/>
        <v>Y</v>
      </c>
      <c r="AW102" s="137" t="str">
        <f t="shared" si="26"/>
        <v>N</v>
      </c>
      <c r="AX102" s="137" t="str">
        <f t="shared" si="27"/>
        <v>Y</v>
      </c>
      <c r="AZ102" s="137">
        <f>'(B) FO'!C102</f>
        <v>636.85</v>
      </c>
      <c r="BA102" s="137">
        <f>'(B) FO'!X102</f>
        <v>638.65</v>
      </c>
      <c r="BB102" s="137">
        <f>'(B) FO'!AC102</f>
        <v>610</v>
      </c>
    </row>
    <row r="103" spans="1:54" x14ac:dyDescent="0.3">
      <c r="A103" s="137" t="str">
        <f>'FOD (ALL)'!B103</f>
        <v>CIPLA</v>
      </c>
      <c r="B103" s="146">
        <f>'FOD (ALL)'!C103</f>
        <v>44007</v>
      </c>
      <c r="C103" s="137" t="str">
        <f>'(B) FO'!H103</f>
        <v>Y</v>
      </c>
      <c r="D103" s="137" t="str">
        <f>'(B) FO'!I103</f>
        <v>N</v>
      </c>
      <c r="E103" s="137" t="str">
        <f>'(B) FO'!J103</f>
        <v>Y</v>
      </c>
      <c r="F103" s="137" t="str">
        <f>'(B) FO'!K103</f>
        <v>N</v>
      </c>
      <c r="G103" s="139">
        <f>'(B) FO'!L103</f>
        <v>3.4929897074317129</v>
      </c>
      <c r="H103" s="139">
        <f>'(B) FO'!M103</f>
        <v>-0.73209975864842392</v>
      </c>
      <c r="I103" s="139">
        <f>'(B) FO'!N103</f>
        <v>4.2610300285187011</v>
      </c>
      <c r="J103" s="139">
        <f>'(B) FO'!O103</f>
        <v>-0.82355877214872841</v>
      </c>
      <c r="K103" s="137" t="str">
        <f t="shared" si="16"/>
        <v>Y</v>
      </c>
      <c r="L103" s="137" t="str">
        <f t="shared" si="17"/>
        <v>N</v>
      </c>
      <c r="M103" s="137" t="str">
        <f t="shared" si="18"/>
        <v>Y</v>
      </c>
      <c r="N103" s="137">
        <f>'(B) FO'!AH103-'(B) FO'!AI103</f>
        <v>2670300</v>
      </c>
      <c r="O103" s="137">
        <f>'(B) FO'!AI103-'(B) FO'!AJ103</f>
        <v>584200</v>
      </c>
      <c r="P103" s="137">
        <f>'(B) FO'!AJ103-'(B) FO'!AK103</f>
        <v>464600</v>
      </c>
      <c r="Q103" s="137">
        <f>'(B) FO'!AK103-'(B) FO'!AL103</f>
        <v>39100</v>
      </c>
      <c r="R103" s="137" t="str">
        <f>'(B) FO'!AM103</f>
        <v>Y</v>
      </c>
      <c r="S103" s="137" t="str">
        <f>'(B) FO'!AN103</f>
        <v>Y</v>
      </c>
      <c r="T103" s="137" t="str">
        <f>'(B) FO'!AO103</f>
        <v>Y</v>
      </c>
      <c r="U103" s="137" t="str">
        <f>'(B) FO'!AP103</f>
        <v>Y</v>
      </c>
      <c r="V103" s="139">
        <f>'(B) FO'!AQ103</f>
        <v>185.6115107913669</v>
      </c>
      <c r="W103" s="139">
        <f>'(B) FO'!AR103</f>
        <v>68.371467025572002</v>
      </c>
      <c r="X103" s="139">
        <f>'(B) FO'!AS103</f>
        <v>119.17404129793509</v>
      </c>
      <c r="Y103" s="139">
        <f>'(B) FO'!AT103</f>
        <v>11.147540983606557</v>
      </c>
      <c r="Z103" s="137" t="str">
        <f t="shared" si="19"/>
        <v>Y</v>
      </c>
      <c r="AA103" s="137" t="str">
        <f t="shared" si="20"/>
        <v>N</v>
      </c>
      <c r="AB103" s="137" t="str">
        <f t="shared" si="21"/>
        <v>Y</v>
      </c>
      <c r="AC103" s="137" t="str">
        <f>'(B) FO'!BC103</f>
        <v>Y</v>
      </c>
      <c r="AD103" s="137" t="str">
        <f>'(B) FO'!BD103</f>
        <v>N</v>
      </c>
      <c r="AE103" s="137" t="str">
        <f>'(B) FO'!BE103</f>
        <v>Y</v>
      </c>
      <c r="AF103" s="137" t="str">
        <f>'(B) FO'!BF103</f>
        <v>N</v>
      </c>
      <c r="AG103" s="139">
        <f>'(B) FO'!BG103</f>
        <v>250.97253179576833</v>
      </c>
      <c r="AH103" s="139">
        <f>'(B) FO'!BH103</f>
        <v>-7.0759718352905221</v>
      </c>
      <c r="AI103" s="139">
        <f>'(B) FO'!BI103</f>
        <v>215.22254665105453</v>
      </c>
      <c r="AJ103" s="139">
        <f>'(B) FO'!BJ103</f>
        <v>-30.378476548694248</v>
      </c>
      <c r="AK103" s="137" t="str">
        <f t="shared" si="22"/>
        <v>Y</v>
      </c>
      <c r="AL103" s="137" t="str">
        <f t="shared" si="23"/>
        <v>N</v>
      </c>
      <c r="AM103" s="137" t="str">
        <f t="shared" si="24"/>
        <v>Y</v>
      </c>
      <c r="AN103" s="137" t="str">
        <f>'(B) FO'!BS103</f>
        <v>Y</v>
      </c>
      <c r="AO103" s="137" t="str">
        <f>'(B) FO'!BT103</f>
        <v>N</v>
      </c>
      <c r="AP103" s="137" t="str">
        <f>'(B) FO'!BU103</f>
        <v>Y</v>
      </c>
      <c r="AQ103" s="137" t="str">
        <f>'(B) FO'!BV103</f>
        <v>N</v>
      </c>
      <c r="AR103" s="139">
        <f>'(B) FO'!BW103</f>
        <v>247.52475247524751</v>
      </c>
      <c r="AS103" s="139">
        <f>'(B) FO'!BX103</f>
        <v>-7.6475477971737327</v>
      </c>
      <c r="AT103" s="139">
        <f>'(B) FO'!BY103</f>
        <v>207.67263427109975</v>
      </c>
      <c r="AU103" s="139">
        <f>'(B) FO'!BZ103</f>
        <v>-31.282952548330407</v>
      </c>
      <c r="AV103" s="137" t="str">
        <f t="shared" si="25"/>
        <v>Y</v>
      </c>
      <c r="AW103" s="137" t="str">
        <f t="shared" si="26"/>
        <v>N</v>
      </c>
      <c r="AX103" s="137" t="str">
        <f t="shared" si="27"/>
        <v>Y</v>
      </c>
      <c r="AZ103" s="137">
        <f>'(B) FO'!C103</f>
        <v>638.5</v>
      </c>
      <c r="BA103" s="137">
        <f>'(B) FO'!X103</f>
        <v>640</v>
      </c>
      <c r="BB103" s="137">
        <f>'(B) FO'!AC103</f>
        <v>612.85</v>
      </c>
    </row>
    <row r="104" spans="1:54" x14ac:dyDescent="0.3">
      <c r="A104" s="137" t="str">
        <f>'FOD (ALL)'!B104</f>
        <v>CIPLA</v>
      </c>
      <c r="B104" s="146">
        <f>'FOD (ALL)'!C104</f>
        <v>44042</v>
      </c>
      <c r="C104" s="137" t="str">
        <f>'(B) FO'!H104</f>
        <v>Y</v>
      </c>
      <c r="D104" s="137" t="str">
        <f>'(B) FO'!I104</f>
        <v>N</v>
      </c>
      <c r="E104" s="137" t="str">
        <f>'(B) FO'!J104</f>
        <v>Y</v>
      </c>
      <c r="F104" s="137" t="str">
        <f>'(B) FO'!K104</f>
        <v>N</v>
      </c>
      <c r="G104" s="139">
        <f>'(B) FO'!L104</f>
        <v>2.4433370840700741</v>
      </c>
      <c r="H104" s="139">
        <f>'(B) FO'!M104</f>
        <v>-7.2283350734869772E-2</v>
      </c>
      <c r="I104" s="139">
        <f>'(B) FO'!N104</f>
        <v>3.6805729036555759</v>
      </c>
      <c r="J104" s="139">
        <f>'(B) FO'!O104</f>
        <v>-0.92401617028296501</v>
      </c>
      <c r="K104" s="137" t="str">
        <f t="shared" si="16"/>
        <v>Y</v>
      </c>
      <c r="L104" s="137" t="str">
        <f t="shared" si="17"/>
        <v>N</v>
      </c>
      <c r="M104" s="137" t="str">
        <f t="shared" si="18"/>
        <v>Y</v>
      </c>
      <c r="N104" s="137">
        <f>'(B) FO'!AH104-'(B) FO'!AI104</f>
        <v>1300</v>
      </c>
      <c r="O104" s="137">
        <f>'(B) FO'!AI104-'(B) FO'!AJ104</f>
        <v>0</v>
      </c>
      <c r="P104" s="137">
        <f>'(B) FO'!AJ104-'(B) FO'!AK104</f>
        <v>1300</v>
      </c>
      <c r="Q104" s="137">
        <f>'(B) FO'!AK104-'(B) FO'!AL104</f>
        <v>0</v>
      </c>
      <c r="R104" s="137" t="str">
        <f>'(B) FO'!AM104</f>
        <v>Y</v>
      </c>
      <c r="S104" s="137" t="str">
        <f>'(B) FO'!AN104</f>
        <v>Y</v>
      </c>
      <c r="T104" s="137" t="str">
        <f>'(B) FO'!AO104</f>
        <v>Y</v>
      </c>
      <c r="U104" s="137" t="str">
        <f>'(B) FO'!AP104</f>
        <v>Y</v>
      </c>
      <c r="V104" s="139">
        <f>'(B) FO'!AQ104</f>
        <v>5</v>
      </c>
      <c r="W104" s="139">
        <f>'(B) FO'!AR104</f>
        <v>0</v>
      </c>
      <c r="X104" s="139">
        <f>'(B) FO'!AS104</f>
        <v>5.2631578947368416</v>
      </c>
      <c r="Y104" s="139">
        <f>'(B) FO'!AT104</f>
        <v>0</v>
      </c>
      <c r="Z104" s="137" t="str">
        <f t="shared" si="19"/>
        <v>Y</v>
      </c>
      <c r="AA104" s="137" t="str">
        <f t="shared" si="20"/>
        <v>N</v>
      </c>
      <c r="AB104" s="137" t="str">
        <f t="shared" si="21"/>
        <v>Y</v>
      </c>
      <c r="AC104" s="137" t="str">
        <f>'(B) FO'!BC104</f>
        <v>Y</v>
      </c>
      <c r="AD104" s="137" t="str">
        <f>'(B) FO'!BD104</f>
        <v>Y</v>
      </c>
      <c r="AE104" s="137" t="str">
        <f>'(B) FO'!BE104</f>
        <v>Y</v>
      </c>
      <c r="AF104" s="137" t="str">
        <f>'(B) FO'!BF104</f>
        <v>N</v>
      </c>
      <c r="AG104" s="139">
        <f>'(B) FO'!BG104</f>
        <v>143.71301775147927</v>
      </c>
      <c r="AH104" s="139">
        <f>'(B) FO'!BH104</f>
        <v>69.707112970711322</v>
      </c>
      <c r="AI104" s="139">
        <f>'(B) FO'!BI104</f>
        <v>2.5311025311025306</v>
      </c>
      <c r="AJ104" s="139">
        <f>'(B) FO'!BJ104</f>
        <v>-72.456575682382123</v>
      </c>
      <c r="AK104" s="137" t="str">
        <f t="shared" si="22"/>
        <v>Y</v>
      </c>
      <c r="AL104" s="137" t="str">
        <f t="shared" si="23"/>
        <v>Y</v>
      </c>
      <c r="AM104" s="137" t="str">
        <f t="shared" si="24"/>
        <v>Y</v>
      </c>
      <c r="AN104" s="137" t="str">
        <f>'(B) FO'!BS104</f>
        <v>Y</v>
      </c>
      <c r="AO104" s="137" t="str">
        <f>'(B) FO'!BT104</f>
        <v>Y</v>
      </c>
      <c r="AP104" s="137" t="str">
        <f>'(B) FO'!BU104</f>
        <v>Y</v>
      </c>
      <c r="AQ104" s="137" t="str">
        <f>'(B) FO'!BV104</f>
        <v>N</v>
      </c>
      <c r="AR104" s="139">
        <f>'(B) FO'!BW104</f>
        <v>140</v>
      </c>
      <c r="AS104" s="139">
        <f>'(B) FO'!BX104</f>
        <v>66.666666666666657</v>
      </c>
      <c r="AT104" s="139">
        <f>'(B) FO'!BY104</f>
        <v>0</v>
      </c>
      <c r="AU104" s="139">
        <f>'(B) FO'!BZ104</f>
        <v>-72.727272727272734</v>
      </c>
      <c r="AV104" s="137" t="str">
        <f t="shared" si="25"/>
        <v>Y</v>
      </c>
      <c r="AW104" s="137" t="str">
        <f t="shared" si="26"/>
        <v>Y</v>
      </c>
      <c r="AX104" s="137" t="str">
        <f t="shared" si="27"/>
        <v>Y</v>
      </c>
      <c r="AZ104" s="137">
        <f>'(B) FO'!C104</f>
        <v>637.29999999999995</v>
      </c>
      <c r="BA104" s="137">
        <f>'(B) FO'!X104</f>
        <v>638.54999999999995</v>
      </c>
      <c r="BB104" s="137">
        <f>'(B) FO'!AC104</f>
        <v>623.15</v>
      </c>
    </row>
    <row r="105" spans="1:54" x14ac:dyDescent="0.3">
      <c r="A105" s="137" t="str">
        <f>'FOD (ALL)'!B105</f>
        <v>COALINDIA</v>
      </c>
      <c r="B105" s="146">
        <f>'FOD (ALL)'!C105</f>
        <v>43979</v>
      </c>
      <c r="C105" s="137" t="str">
        <f>'(B) FO'!H105</f>
        <v>Y</v>
      </c>
      <c r="D105" s="137" t="str">
        <f>'(B) FO'!I105</f>
        <v>Y</v>
      </c>
      <c r="E105" s="137" t="str">
        <f>'(B) FO'!J105</f>
        <v>N</v>
      </c>
      <c r="F105" s="137" t="str">
        <f>'(B) FO'!K105</f>
        <v>Y</v>
      </c>
      <c r="G105" s="139">
        <f>'(B) FO'!L105</f>
        <v>0.52271813429835601</v>
      </c>
      <c r="H105" s="139">
        <f>'(B) FO'!M105</f>
        <v>0.68825910931173628</v>
      </c>
      <c r="I105" s="139">
        <f>'(B) FO'!N105</f>
        <v>-0.16168148746968702</v>
      </c>
      <c r="J105" s="139">
        <f>'(B) FO'!O105</f>
        <v>1.5182601559294284</v>
      </c>
      <c r="K105" s="137" t="str">
        <f t="shared" si="16"/>
        <v>N</v>
      </c>
      <c r="L105" s="137" t="str">
        <f t="shared" si="17"/>
        <v>Y</v>
      </c>
      <c r="M105" s="137" t="str">
        <f t="shared" si="18"/>
        <v>N</v>
      </c>
      <c r="N105" s="137">
        <f>'(B) FO'!AH105-'(B) FO'!AI105</f>
        <v>-1350000</v>
      </c>
      <c r="O105" s="137">
        <f>'(B) FO'!AI105-'(B) FO'!AJ105</f>
        <v>-1009800</v>
      </c>
      <c r="P105" s="137">
        <f>'(B) FO'!AJ105-'(B) FO'!AK105</f>
        <v>-10800</v>
      </c>
      <c r="Q105" s="137">
        <f>'(B) FO'!AK105-'(B) FO'!AL105</f>
        <v>-32400</v>
      </c>
      <c r="R105" s="137" t="str">
        <f>'(B) FO'!AM105</f>
        <v>N</v>
      </c>
      <c r="S105" s="137" t="str">
        <f>'(B) FO'!AN105</f>
        <v>N</v>
      </c>
      <c r="T105" s="137" t="str">
        <f>'(B) FO'!AO105</f>
        <v>N</v>
      </c>
      <c r="U105" s="137" t="str">
        <f>'(B) FO'!AP105</f>
        <v>N</v>
      </c>
      <c r="V105" s="139">
        <f>'(B) FO'!AQ105</f>
        <v>-4.2294028083234645</v>
      </c>
      <c r="W105" s="139">
        <f>'(B) FO'!AR105</f>
        <v>-3.0665792062971464</v>
      </c>
      <c r="X105" s="139">
        <f>'(B) FO'!AS105</f>
        <v>-3.2786885245901641E-2</v>
      </c>
      <c r="Y105" s="139">
        <f>'(B) FO'!AT105</f>
        <v>-9.8264002620373395E-2</v>
      </c>
      <c r="Z105" s="137" t="str">
        <f t="shared" si="19"/>
        <v>N</v>
      </c>
      <c r="AA105" s="137" t="str">
        <f t="shared" si="20"/>
        <v>N</v>
      </c>
      <c r="AB105" s="137" t="str">
        <f t="shared" si="21"/>
        <v>Y</v>
      </c>
      <c r="AC105" s="137" t="str">
        <f>'(B) FO'!BC105</f>
        <v>Y</v>
      </c>
      <c r="AD105" s="137" t="str">
        <f>'(B) FO'!BD105</f>
        <v>Y</v>
      </c>
      <c r="AE105" s="137" t="str">
        <f>'(B) FO'!BE105</f>
        <v>N</v>
      </c>
      <c r="AF105" s="137" t="str">
        <f>'(B) FO'!BF105</f>
        <v>N</v>
      </c>
      <c r="AG105" s="139">
        <f>'(B) FO'!BG105</f>
        <v>20.208555764284014</v>
      </c>
      <c r="AH105" s="139">
        <f>'(B) FO'!BH105</f>
        <v>30.82868955599497</v>
      </c>
      <c r="AI105" s="139">
        <f>'(B) FO'!BI105</f>
        <v>-21.89450304107903</v>
      </c>
      <c r="AJ105" s="139">
        <f>'(B) FO'!BJ105</f>
        <v>-57.293461085731558</v>
      </c>
      <c r="AK105" s="137" t="str">
        <f t="shared" si="22"/>
        <v>N</v>
      </c>
      <c r="AL105" s="137" t="str">
        <f t="shared" si="23"/>
        <v>Y</v>
      </c>
      <c r="AM105" s="137" t="str">
        <f t="shared" si="24"/>
        <v>Y</v>
      </c>
      <c r="AN105" s="137" t="str">
        <f>'(B) FO'!BS105</f>
        <v>Y</v>
      </c>
      <c r="AO105" s="137" t="str">
        <f>'(B) FO'!BT105</f>
        <v>Y</v>
      </c>
      <c r="AP105" s="137" t="str">
        <f>'(B) FO'!BU105</f>
        <v>N</v>
      </c>
      <c r="AQ105" s="137" t="str">
        <f>'(B) FO'!BV105</f>
        <v>N</v>
      </c>
      <c r="AR105" s="139">
        <f>'(B) FO'!BW105</f>
        <v>20.651762031072376</v>
      </c>
      <c r="AS105" s="139">
        <f>'(B) FO'!BX105</f>
        <v>29.808165272995574</v>
      </c>
      <c r="AT105" s="139">
        <f>'(B) FO'!BY105</f>
        <v>-22.04754601226994</v>
      </c>
      <c r="AU105" s="139">
        <f>'(B) FO'!BZ105</f>
        <v>-57.329842931937172</v>
      </c>
      <c r="AV105" s="137" t="str">
        <f t="shared" si="25"/>
        <v>N</v>
      </c>
      <c r="AW105" s="137" t="str">
        <f t="shared" si="26"/>
        <v>Y</v>
      </c>
      <c r="AX105" s="137" t="str">
        <f t="shared" si="27"/>
        <v>Y</v>
      </c>
      <c r="AZ105" s="137">
        <f>'(B) FO'!C105</f>
        <v>125</v>
      </c>
      <c r="BA105" s="137">
        <f>'(B) FO'!X105</f>
        <v>125.75</v>
      </c>
      <c r="BB105" s="137">
        <f>'(B) FO'!AC105</f>
        <v>121.8</v>
      </c>
    </row>
    <row r="106" spans="1:54" x14ac:dyDescent="0.3">
      <c r="A106" s="137" t="str">
        <f>'FOD (ALL)'!B106</f>
        <v>COALINDIA</v>
      </c>
      <c r="B106" s="146">
        <f>'FOD (ALL)'!C106</f>
        <v>44007</v>
      </c>
      <c r="C106" s="137" t="str">
        <f>'(B) FO'!H106</f>
        <v>Y</v>
      </c>
      <c r="D106" s="137" t="str">
        <f>'(B) FO'!I106</f>
        <v>Y</v>
      </c>
      <c r="E106" s="137" t="str">
        <f>'(B) FO'!J106</f>
        <v>N</v>
      </c>
      <c r="F106" s="137" t="str">
        <f>'(B) FO'!K106</f>
        <v>Y</v>
      </c>
      <c r="G106" s="139">
        <f>'(B) FO'!L106</f>
        <v>0.60192616372391661</v>
      </c>
      <c r="H106" s="139">
        <f>'(B) FO'!M106</f>
        <v>0.60557125555106983</v>
      </c>
      <c r="I106" s="139">
        <f>'(B) FO'!N106</f>
        <v>-0.12096774193548845</v>
      </c>
      <c r="J106" s="139">
        <f>'(B) FO'!O106</f>
        <v>1.597705858254816</v>
      </c>
      <c r="K106" s="137" t="str">
        <f t="shared" si="16"/>
        <v>N</v>
      </c>
      <c r="L106" s="137" t="str">
        <f t="shared" si="17"/>
        <v>Y</v>
      </c>
      <c r="M106" s="137" t="str">
        <f t="shared" si="18"/>
        <v>N</v>
      </c>
      <c r="N106" s="137">
        <f>'(B) FO'!AH106-'(B) FO'!AI106</f>
        <v>2635200</v>
      </c>
      <c r="O106" s="137">
        <f>'(B) FO'!AI106-'(B) FO'!AJ106</f>
        <v>1884600</v>
      </c>
      <c r="P106" s="137">
        <f>'(B) FO'!AJ106-'(B) FO'!AK106</f>
        <v>1174500</v>
      </c>
      <c r="Q106" s="137">
        <f>'(B) FO'!AK106-'(B) FO'!AL106</f>
        <v>248400</v>
      </c>
      <c r="R106" s="137" t="str">
        <f>'(B) FO'!AM106</f>
        <v>Y</v>
      </c>
      <c r="S106" s="137" t="str">
        <f>'(B) FO'!AN106</f>
        <v>Y</v>
      </c>
      <c r="T106" s="137" t="str">
        <f>'(B) FO'!AO106</f>
        <v>Y</v>
      </c>
      <c r="U106" s="137" t="str">
        <f>'(B) FO'!AP106</f>
        <v>Y</v>
      </c>
      <c r="V106" s="139">
        <f>'(B) FO'!AQ106</f>
        <v>62.765273311897104</v>
      </c>
      <c r="W106" s="139">
        <f>'(B) FO'!AR106</f>
        <v>81.44690781796966</v>
      </c>
      <c r="X106" s="139">
        <f>'(B) FO'!AS106</f>
        <v>103.08056872037913</v>
      </c>
      <c r="Y106" s="139">
        <f>'(B) FO'!AT106</f>
        <v>27.878787878787882</v>
      </c>
      <c r="Z106" s="137" t="str">
        <f t="shared" si="19"/>
        <v>N</v>
      </c>
      <c r="AA106" s="137" t="str">
        <f t="shared" si="20"/>
        <v>N</v>
      </c>
      <c r="AB106" s="137" t="str">
        <f t="shared" si="21"/>
        <v>Y</v>
      </c>
      <c r="AC106" s="137" t="str">
        <f>'(B) FO'!BC106</f>
        <v>Y</v>
      </c>
      <c r="AD106" s="137" t="str">
        <f>'(B) FO'!BD106</f>
        <v>Y</v>
      </c>
      <c r="AE106" s="137" t="str">
        <f>'(B) FO'!BE106</f>
        <v>Y</v>
      </c>
      <c r="AF106" s="137" t="str">
        <f>'(B) FO'!BF106</f>
        <v>N</v>
      </c>
      <c r="AG106" s="139">
        <f>'(B) FO'!BG106</f>
        <v>29.036338135917372</v>
      </c>
      <c r="AH106" s="139">
        <f>'(B) FO'!BH106</f>
        <v>54.350264696042352</v>
      </c>
      <c r="AI106" s="139">
        <f>'(B) FO'!BI106</f>
        <v>86.130932321352688</v>
      </c>
      <c r="AJ106" s="139">
        <f>'(B) FO'!BJ106</f>
        <v>-9.7044348010160899</v>
      </c>
      <c r="AK106" s="137" t="str">
        <f t="shared" si="22"/>
        <v>N</v>
      </c>
      <c r="AL106" s="137" t="str">
        <f t="shared" si="23"/>
        <v>N</v>
      </c>
      <c r="AM106" s="137" t="str">
        <f t="shared" si="24"/>
        <v>Y</v>
      </c>
      <c r="AN106" s="137" t="str">
        <f>'(B) FO'!BS106</f>
        <v>Y</v>
      </c>
      <c r="AO106" s="137" t="str">
        <f>'(B) FO'!BT106</f>
        <v>Y</v>
      </c>
      <c r="AP106" s="137" t="str">
        <f>'(B) FO'!BU106</f>
        <v>Y</v>
      </c>
      <c r="AQ106" s="137" t="str">
        <f>'(B) FO'!BV106</f>
        <v>N</v>
      </c>
      <c r="AR106" s="139">
        <f>'(B) FO'!BW106</f>
        <v>29.543496985357447</v>
      </c>
      <c r="AS106" s="139">
        <f>'(B) FO'!BX106</f>
        <v>52.964426877470359</v>
      </c>
      <c r="AT106" s="139">
        <f>'(B) FO'!BY106</f>
        <v>85.574572127139362</v>
      </c>
      <c r="AU106" s="139">
        <f>'(B) FO'!BZ106</f>
        <v>-9.7130242825607063</v>
      </c>
      <c r="AV106" s="137" t="str">
        <f t="shared" si="25"/>
        <v>N</v>
      </c>
      <c r="AW106" s="137" t="str">
        <f t="shared" si="26"/>
        <v>N</v>
      </c>
      <c r="AX106" s="137" t="str">
        <f t="shared" si="27"/>
        <v>Y</v>
      </c>
      <c r="AZ106" s="137">
        <f>'(B) FO'!C106</f>
        <v>125.35</v>
      </c>
      <c r="BA106" s="137">
        <f>'(B) FO'!X106</f>
        <v>126.1</v>
      </c>
      <c r="BB106" s="137">
        <f>'(B) FO'!AC106</f>
        <v>122.2</v>
      </c>
    </row>
    <row r="107" spans="1:54" x14ac:dyDescent="0.3">
      <c r="A107" s="137" t="str">
        <f>'FOD (ALL)'!B107</f>
        <v>COALINDIA</v>
      </c>
      <c r="B107" s="146">
        <f>'FOD (ALL)'!C107</f>
        <v>44042</v>
      </c>
      <c r="C107" s="137" t="str">
        <f>'(B) FO'!H107</f>
        <v>N</v>
      </c>
      <c r="D107" s="137" t="str">
        <f>'(B) FO'!I107</f>
        <v>Y</v>
      </c>
      <c r="E107" s="137" t="str">
        <f>'(B) FO'!J107</f>
        <v>N</v>
      </c>
      <c r="F107" s="137" t="str">
        <f>'(B) FO'!K107</f>
        <v>Y</v>
      </c>
      <c r="G107" s="139">
        <f>'(B) FO'!L107</f>
        <v>-0.35828025477706099</v>
      </c>
      <c r="H107" s="139">
        <f>'(B) FO'!M107</f>
        <v>1.0052271813429836</v>
      </c>
      <c r="I107" s="139">
        <f>'(B) FO'!N107</f>
        <v>-0.3206412825651348</v>
      </c>
      <c r="J107" s="139">
        <f>'(B) FO'!O107</f>
        <v>1.5466015466015512</v>
      </c>
      <c r="K107" s="137" t="str">
        <f t="shared" si="16"/>
        <v>N</v>
      </c>
      <c r="L107" s="137" t="str">
        <f t="shared" si="17"/>
        <v>Y</v>
      </c>
      <c r="M107" s="137" t="str">
        <f t="shared" si="18"/>
        <v>N</v>
      </c>
      <c r="N107" s="137">
        <f>'(B) FO'!AH107-'(B) FO'!AI107</f>
        <v>7400</v>
      </c>
      <c r="O107" s="137">
        <f>'(B) FO'!AI107-'(B) FO'!AJ107</f>
        <v>-3700</v>
      </c>
      <c r="P107" s="137">
        <f>'(B) FO'!AJ107-'(B) FO'!AK107</f>
        <v>0</v>
      </c>
      <c r="Q107" s="137">
        <f>'(B) FO'!AK107-'(B) FO'!AL107</f>
        <v>-3700</v>
      </c>
      <c r="R107" s="137" t="str">
        <f>'(B) FO'!AM107</f>
        <v>Y</v>
      </c>
      <c r="S107" s="137" t="str">
        <f>'(B) FO'!AN107</f>
        <v>N</v>
      </c>
      <c r="T107" s="137" t="str">
        <f>'(B) FO'!AO107</f>
        <v>Y</v>
      </c>
      <c r="U107" s="137" t="str">
        <f>'(B) FO'!AP107</f>
        <v>N</v>
      </c>
      <c r="V107" s="139">
        <f>'(B) FO'!AQ107</f>
        <v>18.181818181818183</v>
      </c>
      <c r="W107" s="139">
        <f>'(B) FO'!AR107</f>
        <v>-8.3333333333333321</v>
      </c>
      <c r="X107" s="139">
        <f>'(B) FO'!AS107</f>
        <v>0</v>
      </c>
      <c r="Y107" s="139">
        <f>'(B) FO'!AT107</f>
        <v>-7.6923076923076925</v>
      </c>
      <c r="Z107" s="137" t="str">
        <f t="shared" si="19"/>
        <v>Y</v>
      </c>
      <c r="AA107" s="137" t="str">
        <f t="shared" si="20"/>
        <v>N</v>
      </c>
      <c r="AB107" s="137" t="str">
        <f t="shared" si="21"/>
        <v>Y</v>
      </c>
      <c r="AC107" s="137" t="str">
        <f>'(B) FO'!BC107</f>
        <v>N</v>
      </c>
      <c r="AD107" s="137" t="str">
        <f>'(B) FO'!BD107</f>
        <v>Y</v>
      </c>
      <c r="AE107" s="137" t="str">
        <f>'(B) FO'!BE107</f>
        <v>Y</v>
      </c>
      <c r="AF107" s="137" t="str">
        <f>'(B) FO'!BF107</f>
        <v>N</v>
      </c>
      <c r="AG107" s="139">
        <f>'(B) FO'!BG107</f>
        <v>-33.115942028985508</v>
      </c>
      <c r="AH107" s="139">
        <f>'(B) FO'!BH107</f>
        <v>49.837133550488595</v>
      </c>
      <c r="AI107" s="139">
        <f>'(B) FO'!BI107</f>
        <v>101.09170305676858</v>
      </c>
      <c r="AJ107" s="139">
        <f>'(B) FO'!BJ107</f>
        <v>-87.510226343059728</v>
      </c>
      <c r="AK107" s="137" t="str">
        <f t="shared" si="22"/>
        <v>N</v>
      </c>
      <c r="AL107" s="137" t="str">
        <f t="shared" si="23"/>
        <v>N</v>
      </c>
      <c r="AM107" s="137" t="str">
        <f t="shared" si="24"/>
        <v>Y</v>
      </c>
      <c r="AN107" s="137" t="str">
        <f>'(B) FO'!BS107</f>
        <v>N</v>
      </c>
      <c r="AO107" s="137" t="str">
        <f>'(B) FO'!BT107</f>
        <v>Y</v>
      </c>
      <c r="AP107" s="137" t="str">
        <f>'(B) FO'!BU107</f>
        <v>Y</v>
      </c>
      <c r="AQ107" s="137" t="str">
        <f>'(B) FO'!BV107</f>
        <v>N</v>
      </c>
      <c r="AR107" s="139">
        <f>'(B) FO'!BW107</f>
        <v>-33.333333333333329</v>
      </c>
      <c r="AS107" s="139">
        <f>'(B) FO'!BX107</f>
        <v>50</v>
      </c>
      <c r="AT107" s="139">
        <f>'(B) FO'!BY107</f>
        <v>100</v>
      </c>
      <c r="AU107" s="139">
        <f>'(B) FO'!BZ107</f>
        <v>-87.5</v>
      </c>
      <c r="AV107" s="137" t="str">
        <f t="shared" si="25"/>
        <v>N</v>
      </c>
      <c r="AW107" s="137" t="str">
        <f t="shared" si="26"/>
        <v>N</v>
      </c>
      <c r="AX107" s="137" t="str">
        <f t="shared" si="27"/>
        <v>Y</v>
      </c>
      <c r="AZ107" s="137">
        <f>'(B) FO'!C107</f>
        <v>125.15</v>
      </c>
      <c r="BA107" s="137">
        <f>'(B) FO'!X107</f>
        <v>125.15</v>
      </c>
      <c r="BB107" s="137">
        <f>'(B) FO'!AC107</f>
        <v>124.4</v>
      </c>
    </row>
    <row r="108" spans="1:54" x14ac:dyDescent="0.3">
      <c r="A108" s="137" t="str">
        <f>'FOD (ALL)'!B108</f>
        <v>COLPAL</v>
      </c>
      <c r="B108" s="146">
        <f>'FOD (ALL)'!C108</f>
        <v>43979</v>
      </c>
      <c r="C108" s="137" t="str">
        <f>'(B) FO'!H108</f>
        <v>N</v>
      </c>
      <c r="D108" s="137" t="str">
        <f>'(B) FO'!I108</f>
        <v>N</v>
      </c>
      <c r="E108" s="137" t="str">
        <f>'(B) FO'!J108</f>
        <v>Y</v>
      </c>
      <c r="F108" s="137" t="str">
        <f>'(B) FO'!K108</f>
        <v>N</v>
      </c>
      <c r="G108" s="139">
        <f>'(B) FO'!L108</f>
        <v>-1.1960732688908011</v>
      </c>
      <c r="H108" s="139">
        <f>'(B) FO'!M108</f>
        <v>-1.7987737312550889</v>
      </c>
      <c r="I108" s="139">
        <f>'(B) FO'!N108</f>
        <v>0.3930584396321532</v>
      </c>
      <c r="J108" s="139">
        <f>'(B) FO'!O108</f>
        <v>-2.3040139110273841</v>
      </c>
      <c r="K108" s="137" t="str">
        <f t="shared" si="16"/>
        <v>Y</v>
      </c>
      <c r="L108" s="137" t="str">
        <f t="shared" si="17"/>
        <v>N</v>
      </c>
      <c r="M108" s="137" t="str">
        <f t="shared" si="18"/>
        <v>Y</v>
      </c>
      <c r="N108" s="137">
        <f>'(B) FO'!AH108-'(B) FO'!AI108</f>
        <v>-153300</v>
      </c>
      <c r="O108" s="137">
        <f>'(B) FO'!AI108-'(B) FO'!AJ108</f>
        <v>158900</v>
      </c>
      <c r="P108" s="137">
        <f>'(B) FO'!AJ108-'(B) FO'!AK108</f>
        <v>45500</v>
      </c>
      <c r="Q108" s="137">
        <f>'(B) FO'!AK108-'(B) FO'!AL108</f>
        <v>25900</v>
      </c>
      <c r="R108" s="137" t="str">
        <f>'(B) FO'!AM108</f>
        <v>N</v>
      </c>
      <c r="S108" s="137" t="str">
        <f>'(B) FO'!AN108</f>
        <v>Y</v>
      </c>
      <c r="T108" s="137" t="str">
        <f>'(B) FO'!AO108</f>
        <v>Y</v>
      </c>
      <c r="U108" s="137" t="str">
        <f>'(B) FO'!AP108</f>
        <v>Y</v>
      </c>
      <c r="V108" s="139">
        <f>'(B) FO'!AQ108</f>
        <v>-9.8471223021582723</v>
      </c>
      <c r="W108" s="139">
        <f>'(B) FO'!AR108</f>
        <v>11.367050575863797</v>
      </c>
      <c r="X108" s="139">
        <f>'(B) FO'!AS108</f>
        <v>3.3643892339544514</v>
      </c>
      <c r="Y108" s="139">
        <f>'(B) FO'!AT108</f>
        <v>1.9525065963060684</v>
      </c>
      <c r="Z108" s="137" t="str">
        <f t="shared" si="19"/>
        <v>N</v>
      </c>
      <c r="AA108" s="137" t="str">
        <f t="shared" si="20"/>
        <v>Y</v>
      </c>
      <c r="AB108" s="137" t="str">
        <f t="shared" si="21"/>
        <v>Y</v>
      </c>
      <c r="AC108" s="137" t="str">
        <f>'(B) FO'!BC108</f>
        <v>N</v>
      </c>
      <c r="AD108" s="137" t="str">
        <f>'(B) FO'!BD108</f>
        <v>Y</v>
      </c>
      <c r="AE108" s="137" t="str">
        <f>'(B) FO'!BE108</f>
        <v>N</v>
      </c>
      <c r="AF108" s="137" t="str">
        <f>'(B) FO'!BF108</f>
        <v>N</v>
      </c>
      <c r="AG108" s="139">
        <f>'(B) FO'!BG108</f>
        <v>-67.136039312713635</v>
      </c>
      <c r="AH108" s="139">
        <f>'(B) FO'!BH108</f>
        <v>383.09763653981781</v>
      </c>
      <c r="AI108" s="139">
        <f>'(B) FO'!BI108</f>
        <v>-10.423566956630092</v>
      </c>
      <c r="AJ108" s="139">
        <f>'(B) FO'!BJ108</f>
        <v>-38.272829188612135</v>
      </c>
      <c r="AK108" s="137" t="str">
        <f t="shared" si="22"/>
        <v>N</v>
      </c>
      <c r="AL108" s="137" t="str">
        <f t="shared" si="23"/>
        <v>Y</v>
      </c>
      <c r="AM108" s="137" t="str">
        <f t="shared" si="24"/>
        <v>Y</v>
      </c>
      <c r="AN108" s="137" t="str">
        <f>'(B) FO'!BS108</f>
        <v>N</v>
      </c>
      <c r="AO108" s="137" t="str">
        <f>'(B) FO'!BT108</f>
        <v>Y</v>
      </c>
      <c r="AP108" s="137" t="str">
        <f>'(B) FO'!BU108</f>
        <v>N</v>
      </c>
      <c r="AQ108" s="137" t="str">
        <f>'(B) FO'!BV108</f>
        <v>N</v>
      </c>
      <c r="AR108" s="139">
        <f>'(B) FO'!BW108</f>
        <v>-67.08580742810571</v>
      </c>
      <c r="AS108" s="139">
        <f>'(B) FO'!BX108</f>
        <v>397.62456546929315</v>
      </c>
      <c r="AT108" s="139">
        <f>'(B) FO'!BY108</f>
        <v>-11.16829644879053</v>
      </c>
      <c r="AU108" s="139">
        <f>'(B) FO'!BZ108</f>
        <v>-37.624398073836275</v>
      </c>
      <c r="AV108" s="137" t="str">
        <f t="shared" si="25"/>
        <v>N</v>
      </c>
      <c r="AW108" s="137" t="str">
        <f t="shared" si="26"/>
        <v>Y</v>
      </c>
      <c r="AX108" s="137" t="str">
        <f t="shared" si="27"/>
        <v>Y</v>
      </c>
      <c r="AZ108" s="137">
        <f>'(B) FO'!C108</f>
        <v>1313.45</v>
      </c>
      <c r="BA108" s="137">
        <f>'(B) FO'!X108</f>
        <v>1344.8</v>
      </c>
      <c r="BB108" s="137">
        <f>'(B) FO'!AC108</f>
        <v>1307.1500000000001</v>
      </c>
    </row>
    <row r="109" spans="1:54" x14ac:dyDescent="0.3">
      <c r="A109" s="137" t="str">
        <f>'FOD (ALL)'!B109</f>
        <v>COLPAL</v>
      </c>
      <c r="B109" s="146">
        <f>'FOD (ALL)'!C109</f>
        <v>44007</v>
      </c>
      <c r="C109" s="137" t="str">
        <f>'(B) FO'!H109</f>
        <v>N</v>
      </c>
      <c r="D109" s="137" t="str">
        <f>'(B) FO'!I109</f>
        <v>N</v>
      </c>
      <c r="E109" s="137" t="str">
        <f>'(B) FO'!J109</f>
        <v>Y</v>
      </c>
      <c r="F109" s="137" t="str">
        <f>'(B) FO'!K109</f>
        <v>N</v>
      </c>
      <c r="G109" s="139">
        <f>'(B) FO'!L109</f>
        <v>-1.14081454158269</v>
      </c>
      <c r="H109" s="139">
        <f>'(B) FO'!M109</f>
        <v>-2.3251495004271572</v>
      </c>
      <c r="I109" s="139">
        <f>'(B) FO'!N109</f>
        <v>6.3182933174766712E-2</v>
      </c>
      <c r="J109" s="139">
        <f>'(B) FO'!O109</f>
        <v>-2.1030417697569561</v>
      </c>
      <c r="K109" s="137" t="str">
        <f t="shared" si="16"/>
        <v>Y</v>
      </c>
      <c r="L109" s="137" t="str">
        <f t="shared" si="17"/>
        <v>N</v>
      </c>
      <c r="M109" s="137" t="str">
        <f t="shared" si="18"/>
        <v>Y</v>
      </c>
      <c r="N109" s="137">
        <f>'(B) FO'!AH109-'(B) FO'!AI109</f>
        <v>198800</v>
      </c>
      <c r="O109" s="137">
        <f>'(B) FO'!AI109-'(B) FO'!AJ109</f>
        <v>87500</v>
      </c>
      <c r="P109" s="137">
        <f>'(B) FO'!AJ109-'(B) FO'!AK109</f>
        <v>35000</v>
      </c>
      <c r="Q109" s="137">
        <f>'(B) FO'!AK109-'(B) FO'!AL109</f>
        <v>12600</v>
      </c>
      <c r="R109" s="137" t="str">
        <f>'(B) FO'!AM109</f>
        <v>Y</v>
      </c>
      <c r="S109" s="137" t="str">
        <f>'(B) FO'!AN109</f>
        <v>Y</v>
      </c>
      <c r="T109" s="137" t="str">
        <f>'(B) FO'!AO109</f>
        <v>Y</v>
      </c>
      <c r="U109" s="137" t="str">
        <f>'(B) FO'!AP109</f>
        <v>Y</v>
      </c>
      <c r="V109" s="139">
        <f>'(B) FO'!AQ109</f>
        <v>108.81226053639847</v>
      </c>
      <c r="W109" s="139">
        <f>'(B) FO'!AR109</f>
        <v>91.911764705882348</v>
      </c>
      <c r="X109" s="139">
        <f>'(B) FO'!AS109</f>
        <v>58.139534883720934</v>
      </c>
      <c r="Y109" s="139">
        <f>'(B) FO'!AT109</f>
        <v>26.47058823529412</v>
      </c>
      <c r="Z109" s="137" t="str">
        <f t="shared" si="19"/>
        <v>Y</v>
      </c>
      <c r="AA109" s="137" t="str">
        <f t="shared" si="20"/>
        <v>Y</v>
      </c>
      <c r="AB109" s="137" t="str">
        <f t="shared" si="21"/>
        <v>Y</v>
      </c>
      <c r="AC109" s="137" t="str">
        <f>'(B) FO'!BC109</f>
        <v>Y</v>
      </c>
      <c r="AD109" s="137" t="str">
        <f>'(B) FO'!BD109</f>
        <v>Y</v>
      </c>
      <c r="AE109" s="137" t="str">
        <f>'(B) FO'!BE109</f>
        <v>Y</v>
      </c>
      <c r="AF109" s="137" t="str">
        <f>'(B) FO'!BF109</f>
        <v>N</v>
      </c>
      <c r="AG109" s="139">
        <f>'(B) FO'!BG109</f>
        <v>5.1680675114629935</v>
      </c>
      <c r="AH109" s="139">
        <f>'(B) FO'!BH109</f>
        <v>376.7546238892333</v>
      </c>
      <c r="AI109" s="139">
        <f>'(B) FO'!BI109</f>
        <v>123.95325629492501</v>
      </c>
      <c r="AJ109" s="139">
        <f>'(B) FO'!BJ109</f>
        <v>-18.014845380383239</v>
      </c>
      <c r="AK109" s="137" t="str">
        <f t="shared" si="22"/>
        <v>N</v>
      </c>
      <c r="AL109" s="137" t="str">
        <f t="shared" si="23"/>
        <v>Y</v>
      </c>
      <c r="AM109" s="137" t="str">
        <f t="shared" si="24"/>
        <v>Y</v>
      </c>
      <c r="AN109" s="137" t="str">
        <f>'(B) FO'!BS109</f>
        <v>Y</v>
      </c>
      <c r="AO109" s="137" t="str">
        <f>'(B) FO'!BT109</f>
        <v>Y</v>
      </c>
      <c r="AP109" s="137" t="str">
        <f>'(B) FO'!BU109</f>
        <v>Y</v>
      </c>
      <c r="AQ109" s="137" t="str">
        <f>'(B) FO'!BV109</f>
        <v>N</v>
      </c>
      <c r="AR109" s="139">
        <f>'(B) FO'!BW109</f>
        <v>5.6179775280898872</v>
      </c>
      <c r="AS109" s="139">
        <f>'(B) FO'!BX109</f>
        <v>394.44444444444446</v>
      </c>
      <c r="AT109" s="139">
        <f>'(B) FO'!BY109</f>
        <v>121.91780821917808</v>
      </c>
      <c r="AU109" s="139">
        <f>'(B) FO'!BZ109</f>
        <v>-17.977528089887642</v>
      </c>
      <c r="AV109" s="137" t="str">
        <f t="shared" si="25"/>
        <v>N</v>
      </c>
      <c r="AW109" s="137" t="str">
        <f t="shared" si="26"/>
        <v>Y</v>
      </c>
      <c r="AX109" s="137" t="str">
        <f t="shared" si="27"/>
        <v>Y</v>
      </c>
      <c r="AZ109" s="137">
        <f>'(B) FO'!C109</f>
        <v>1299.8499999999999</v>
      </c>
      <c r="BA109" s="137">
        <f>'(B) FO'!X109</f>
        <v>1329.85</v>
      </c>
      <c r="BB109" s="137">
        <f>'(B) FO'!AC109</f>
        <v>1295.05</v>
      </c>
    </row>
    <row r="110" spans="1:54" x14ac:dyDescent="0.3">
      <c r="A110" s="137" t="str">
        <f>'FOD (ALL)'!B110</f>
        <v>COLPAL</v>
      </c>
      <c r="B110" s="146">
        <f>'FOD (ALL)'!C110</f>
        <v>44042</v>
      </c>
      <c r="C110" s="137" t="str">
        <f>'(B) FO'!H110</f>
        <v>Y</v>
      </c>
      <c r="D110" s="137" t="str">
        <f>'(B) FO'!I110</f>
        <v>N</v>
      </c>
      <c r="E110" s="137" t="str">
        <f>'(B) FO'!J110</f>
        <v>Y</v>
      </c>
      <c r="F110" s="137" t="str">
        <f>'(B) FO'!K110</f>
        <v>N</v>
      </c>
      <c r="G110" s="139">
        <f>'(B) FO'!L110</f>
        <v>0.26885792184186263</v>
      </c>
      <c r="H110" s="139">
        <f>'(B) FO'!M110</f>
        <v>-3.1467762047971735</v>
      </c>
      <c r="I110" s="139">
        <f>'(B) FO'!N110</f>
        <v>9.5447870778263916E-2</v>
      </c>
      <c r="J110" s="139">
        <f>'(B) FO'!O110</f>
        <v>-2.2254127781765973</v>
      </c>
      <c r="K110" s="137" t="str">
        <f t="shared" si="16"/>
        <v>Y</v>
      </c>
      <c r="L110" s="137" t="str">
        <f t="shared" si="17"/>
        <v>N</v>
      </c>
      <c r="M110" s="137" t="str">
        <f t="shared" si="18"/>
        <v>Y</v>
      </c>
      <c r="N110" s="137">
        <f>'(B) FO'!AH110-'(B) FO'!AI110</f>
        <v>700</v>
      </c>
      <c r="O110" s="137">
        <f>'(B) FO'!AI110-'(B) FO'!AJ110</f>
        <v>2100</v>
      </c>
      <c r="P110" s="137">
        <f>'(B) FO'!AJ110-'(B) FO'!AK110</f>
        <v>700</v>
      </c>
      <c r="Q110" s="137">
        <f>'(B) FO'!AK110-'(B) FO'!AL110</f>
        <v>0</v>
      </c>
      <c r="R110" s="137" t="str">
        <f>'(B) FO'!AM110</f>
        <v>Y</v>
      </c>
      <c r="S110" s="137" t="str">
        <f>'(B) FO'!AN110</f>
        <v>Y</v>
      </c>
      <c r="T110" s="137" t="str">
        <f>'(B) FO'!AO110</f>
        <v>Y</v>
      </c>
      <c r="U110" s="137" t="str">
        <f>'(B) FO'!AP110</f>
        <v>Y</v>
      </c>
      <c r="V110" s="139">
        <f>'(B) FO'!AQ110</f>
        <v>20</v>
      </c>
      <c r="W110" s="139">
        <f>'(B) FO'!AR110</f>
        <v>150</v>
      </c>
      <c r="X110" s="139">
        <f>'(B) FO'!AS110</f>
        <v>100</v>
      </c>
      <c r="Y110" s="139">
        <f>'(B) FO'!AT110</f>
        <v>0</v>
      </c>
      <c r="Z110" s="137" t="str">
        <f t="shared" si="19"/>
        <v>N</v>
      </c>
      <c r="AA110" s="137" t="str">
        <f t="shared" si="20"/>
        <v>Y</v>
      </c>
      <c r="AB110" s="137" t="str">
        <f t="shared" si="21"/>
        <v>Y</v>
      </c>
      <c r="AC110" s="137" t="str">
        <f>'(B) FO'!BC110</f>
        <v>N</v>
      </c>
      <c r="AD110" s="137" t="str">
        <f>'(B) FO'!BD110</f>
        <v>Y</v>
      </c>
      <c r="AE110" s="137" t="str">
        <f>'(B) FO'!BE110</f>
        <v>Y</v>
      </c>
      <c r="AF110" s="137" t="str">
        <f>'(B) FO'!BF110</f>
        <v>N</v>
      </c>
      <c r="AG110" s="139">
        <f>'(B) FO'!BG110</f>
        <v>-43.316983445738813</v>
      </c>
      <c r="AH110" s="139">
        <f>'(B) FO'!BH110</f>
        <v>238.7331256490134</v>
      </c>
      <c r="AI110" s="139" t="e">
        <f>'(B) FO'!BI110</f>
        <v>#DIV/0!</v>
      </c>
      <c r="AJ110" s="139">
        <f>'(B) FO'!BJ110</f>
        <v>-100</v>
      </c>
      <c r="AK110" s="137" t="str">
        <f t="shared" si="22"/>
        <v>N</v>
      </c>
      <c r="AL110" s="137" t="e">
        <f t="shared" si="23"/>
        <v>#DIV/0!</v>
      </c>
      <c r="AM110" s="137" t="e">
        <f t="shared" si="24"/>
        <v>#DIV/0!</v>
      </c>
      <c r="AN110" s="137" t="str">
        <f>'(B) FO'!BS110</f>
        <v>N</v>
      </c>
      <c r="AO110" s="137" t="str">
        <f>'(B) FO'!BT110</f>
        <v>Y</v>
      </c>
      <c r="AP110" s="137" t="str">
        <f>'(B) FO'!BU110</f>
        <v>Y</v>
      </c>
      <c r="AQ110" s="137" t="str">
        <f>'(B) FO'!BV110</f>
        <v>N</v>
      </c>
      <c r="AR110" s="139">
        <f>'(B) FO'!BW110</f>
        <v>-42.857142857142854</v>
      </c>
      <c r="AS110" s="139">
        <f>'(B) FO'!BX110</f>
        <v>250</v>
      </c>
      <c r="AT110" s="139" t="e">
        <f>'(B) FO'!BY110</f>
        <v>#DIV/0!</v>
      </c>
      <c r="AU110" s="139">
        <f>'(B) FO'!BZ110</f>
        <v>-100</v>
      </c>
      <c r="AV110" s="137" t="str">
        <f t="shared" si="25"/>
        <v>N</v>
      </c>
      <c r="AW110" s="137" t="e">
        <f t="shared" si="26"/>
        <v>#DIV/0!</v>
      </c>
      <c r="AX110" s="137" t="e">
        <f t="shared" si="27"/>
        <v>#DIV/0!</v>
      </c>
      <c r="AZ110" s="137">
        <f>'(B) FO'!C110</f>
        <v>1323.95</v>
      </c>
      <c r="BA110" s="137">
        <f>'(B) FO'!X110</f>
        <v>1330</v>
      </c>
      <c r="BB110" s="137">
        <f>'(B) FO'!AC110</f>
        <v>1310</v>
      </c>
    </row>
    <row r="111" spans="1:54" x14ac:dyDescent="0.3">
      <c r="A111" s="137" t="str">
        <f>'FOD (ALL)'!B111</f>
        <v>CONCOR</v>
      </c>
      <c r="B111" s="146">
        <f>'FOD (ALL)'!C111</f>
        <v>43979</v>
      </c>
      <c r="C111" s="137" t="str">
        <f>'(B) FO'!H111</f>
        <v>N</v>
      </c>
      <c r="D111" s="137" t="str">
        <f>'(B) FO'!I111</f>
        <v>Y</v>
      </c>
      <c r="E111" s="137" t="str">
        <f>'(B) FO'!J111</f>
        <v>Y</v>
      </c>
      <c r="F111" s="137" t="str">
        <f>'(B) FO'!K111</f>
        <v>Y</v>
      </c>
      <c r="G111" s="139">
        <f>'(B) FO'!L111</f>
        <v>-3.0349436168731669</v>
      </c>
      <c r="H111" s="139">
        <f>'(B) FO'!M111</f>
        <v>2.1328025024882695</v>
      </c>
      <c r="I111" s="139">
        <f>'(B) FO'!N111</f>
        <v>0.12813211845102182</v>
      </c>
      <c r="J111" s="139">
        <f>'(B) FO'!O111</f>
        <v>0.87605916989803578</v>
      </c>
      <c r="K111" s="137" t="str">
        <f t="shared" si="16"/>
        <v>N</v>
      </c>
      <c r="L111" s="137" t="str">
        <f t="shared" si="17"/>
        <v>Y</v>
      </c>
      <c r="M111" s="137" t="str">
        <f t="shared" si="18"/>
        <v>N</v>
      </c>
      <c r="N111" s="137">
        <f>'(B) FO'!AH111-'(B) FO'!AI111</f>
        <v>-248517</v>
      </c>
      <c r="O111" s="137">
        <f>'(B) FO'!AI111-'(B) FO'!AJ111</f>
        <v>117225</v>
      </c>
      <c r="P111" s="137">
        <f>'(B) FO'!AJ111-'(B) FO'!AK111</f>
        <v>65646</v>
      </c>
      <c r="Q111" s="137">
        <f>'(B) FO'!AK111-'(B) FO'!AL111</f>
        <v>67209</v>
      </c>
      <c r="R111" s="137" t="str">
        <f>'(B) FO'!AM111</f>
        <v>N</v>
      </c>
      <c r="S111" s="137" t="str">
        <f>'(B) FO'!AN111</f>
        <v>Y</v>
      </c>
      <c r="T111" s="137" t="str">
        <f>'(B) FO'!AO111</f>
        <v>Y</v>
      </c>
      <c r="U111" s="137" t="str">
        <f>'(B) FO'!AP111</f>
        <v>Y</v>
      </c>
      <c r="V111" s="139">
        <f>'(B) FO'!AQ111</f>
        <v>-5.7380007217610967</v>
      </c>
      <c r="W111" s="139">
        <f>'(B) FO'!AR111</f>
        <v>2.7818991097922847</v>
      </c>
      <c r="X111" s="139">
        <f>'(B) FO'!AS111</f>
        <v>1.5825169555388092</v>
      </c>
      <c r="Y111" s="139">
        <f>'(B) FO'!AT111</f>
        <v>1.6468785905783225</v>
      </c>
      <c r="Z111" s="137" t="str">
        <f t="shared" si="19"/>
        <v>N</v>
      </c>
      <c r="AA111" s="137" t="str">
        <f t="shared" si="20"/>
        <v>Y</v>
      </c>
      <c r="AB111" s="137" t="str">
        <f t="shared" si="21"/>
        <v>N</v>
      </c>
      <c r="AC111" s="137" t="str">
        <f>'(B) FO'!BC111</f>
        <v>Y</v>
      </c>
      <c r="AD111" s="137" t="str">
        <f>'(B) FO'!BD111</f>
        <v>Y</v>
      </c>
      <c r="AE111" s="137" t="str">
        <f>'(B) FO'!BE111</f>
        <v>N</v>
      </c>
      <c r="AF111" s="137" t="str">
        <f>'(B) FO'!BF111</f>
        <v>Y</v>
      </c>
      <c r="AG111" s="139">
        <f>'(B) FO'!BG111</f>
        <v>7.0890467706889035</v>
      </c>
      <c r="AH111" s="139">
        <f>'(B) FO'!BH111</f>
        <v>7.7959023854647942</v>
      </c>
      <c r="AI111" s="139">
        <f>'(B) FO'!BI111</f>
        <v>-26.457847062708961</v>
      </c>
      <c r="AJ111" s="139">
        <f>'(B) FO'!BJ111</f>
        <v>61.514459902330046</v>
      </c>
      <c r="AK111" s="137" t="str">
        <f t="shared" si="22"/>
        <v>N</v>
      </c>
      <c r="AL111" s="137" t="str">
        <f t="shared" si="23"/>
        <v>Y</v>
      </c>
      <c r="AM111" s="137" t="str">
        <f t="shared" si="24"/>
        <v>N</v>
      </c>
      <c r="AN111" s="137" t="str">
        <f>'(B) FO'!BS111</f>
        <v>Y</v>
      </c>
      <c r="AO111" s="137" t="str">
        <f>'(B) FO'!BT111</f>
        <v>Y</v>
      </c>
      <c r="AP111" s="137" t="str">
        <f>'(B) FO'!BU111</f>
        <v>N</v>
      </c>
      <c r="AQ111" s="137" t="str">
        <f>'(B) FO'!BV111</f>
        <v>Y</v>
      </c>
      <c r="AR111" s="139">
        <f>'(B) FO'!BW111</f>
        <v>7.9748163693599157</v>
      </c>
      <c r="AS111" s="139">
        <f>'(B) FO'!BX111</f>
        <v>4.8404840484048401</v>
      </c>
      <c r="AT111" s="139">
        <f>'(B) FO'!BY111</f>
        <v>-24.626865671641792</v>
      </c>
      <c r="AU111" s="139">
        <f>'(B) FO'!BZ111</f>
        <v>58.99802241265656</v>
      </c>
      <c r="AV111" s="137" t="str">
        <f t="shared" si="25"/>
        <v>Y</v>
      </c>
      <c r="AW111" s="137" t="str">
        <f t="shared" si="26"/>
        <v>Y</v>
      </c>
      <c r="AX111" s="137" t="str">
        <f t="shared" si="27"/>
        <v>N</v>
      </c>
      <c r="AZ111" s="137">
        <f>'(B) FO'!C111</f>
        <v>348.25</v>
      </c>
      <c r="BA111" s="137">
        <f>'(B) FO'!X111</f>
        <v>364.4</v>
      </c>
      <c r="BB111" s="137">
        <f>'(B) FO'!AC111</f>
        <v>345.95</v>
      </c>
    </row>
    <row r="112" spans="1:54" x14ac:dyDescent="0.3">
      <c r="A112" s="137" t="str">
        <f>'FOD (ALL)'!B112</f>
        <v>CONCOR</v>
      </c>
      <c r="B112" s="146">
        <f>'FOD (ALL)'!C112</f>
        <v>44007</v>
      </c>
      <c r="C112" s="137" t="str">
        <f>'(B) FO'!H112</f>
        <v>N</v>
      </c>
      <c r="D112" s="137" t="str">
        <f>'(B) FO'!I112</f>
        <v>Y</v>
      </c>
      <c r="E112" s="137" t="str">
        <f>'(B) FO'!J112</f>
        <v>Y</v>
      </c>
      <c r="F112" s="137" t="str">
        <f>'(B) FO'!K112</f>
        <v>Y</v>
      </c>
      <c r="G112" s="139">
        <f>'(B) FO'!L112</f>
        <v>-3.1380172174396028</v>
      </c>
      <c r="H112" s="139">
        <f>'(B) FO'!M112</f>
        <v>1.9535673839184693</v>
      </c>
      <c r="I112" s="139">
        <f>'(B) FO'!N112</f>
        <v>0.31241124680487525</v>
      </c>
      <c r="J112" s="139">
        <f>'(B) FO'!O112</f>
        <v>0.25626423690205985</v>
      </c>
      <c r="K112" s="137" t="str">
        <f t="shared" si="16"/>
        <v>N</v>
      </c>
      <c r="L112" s="137" t="str">
        <f t="shared" si="17"/>
        <v>Y</v>
      </c>
      <c r="M112" s="137" t="str">
        <f t="shared" si="18"/>
        <v>Y</v>
      </c>
      <c r="N112" s="137">
        <f>'(B) FO'!AH112-'(B) FO'!AI112</f>
        <v>340734</v>
      </c>
      <c r="O112" s="137">
        <f>'(B) FO'!AI112-'(B) FO'!AJ112</f>
        <v>223509</v>
      </c>
      <c r="P112" s="137">
        <f>'(B) FO'!AJ112-'(B) FO'!AK112</f>
        <v>56268</v>
      </c>
      <c r="Q112" s="137">
        <f>'(B) FO'!AK112-'(B) FO'!AL112</f>
        <v>25008</v>
      </c>
      <c r="R112" s="137" t="str">
        <f>'(B) FO'!AM112</f>
        <v>Y</v>
      </c>
      <c r="S112" s="137" t="str">
        <f>'(B) FO'!AN112</f>
        <v>Y</v>
      </c>
      <c r="T112" s="137" t="str">
        <f>'(B) FO'!AO112</f>
        <v>Y</v>
      </c>
      <c r="U112" s="137" t="str">
        <f>'(B) FO'!AP112</f>
        <v>Y</v>
      </c>
      <c r="V112" s="139">
        <f>'(B) FO'!AQ112</f>
        <v>89.344262295081961</v>
      </c>
      <c r="W112" s="139">
        <f>'(B) FO'!AR112</f>
        <v>141.58415841584159</v>
      </c>
      <c r="X112" s="139">
        <f>'(B) FO'!AS112</f>
        <v>55.384615384615387</v>
      </c>
      <c r="Y112" s="139">
        <f>'(B) FO'!AT112</f>
        <v>32.653061224489797</v>
      </c>
      <c r="Z112" s="137" t="str">
        <f t="shared" si="19"/>
        <v>N</v>
      </c>
      <c r="AA112" s="137" t="str">
        <f t="shared" si="20"/>
        <v>Y</v>
      </c>
      <c r="AB112" s="137" t="str">
        <f t="shared" si="21"/>
        <v>Y</v>
      </c>
      <c r="AC112" s="137" t="str">
        <f>'(B) FO'!BC112</f>
        <v>Y</v>
      </c>
      <c r="AD112" s="137" t="str">
        <f>'(B) FO'!BD112</f>
        <v>Y</v>
      </c>
      <c r="AE112" s="137" t="str">
        <f>'(B) FO'!BE112</f>
        <v>Y</v>
      </c>
      <c r="AF112" s="137" t="str">
        <f>'(B) FO'!BF112</f>
        <v>Y</v>
      </c>
      <c r="AG112" s="139">
        <f>'(B) FO'!BG112</f>
        <v>58.29158876466964</v>
      </c>
      <c r="AH112" s="139">
        <f>'(B) FO'!BH112</f>
        <v>232.01882182607912</v>
      </c>
      <c r="AI112" s="139">
        <f>'(B) FO'!BI112</f>
        <v>54.455749986023349</v>
      </c>
      <c r="AJ112" s="139">
        <f>'(B) FO'!BJ112</f>
        <v>59.912386571901123</v>
      </c>
      <c r="AK112" s="137" t="str">
        <f t="shared" si="22"/>
        <v>N</v>
      </c>
      <c r="AL112" s="137" t="str">
        <f t="shared" si="23"/>
        <v>Y</v>
      </c>
      <c r="AM112" s="137" t="str">
        <f t="shared" si="24"/>
        <v>N</v>
      </c>
      <c r="AN112" s="137" t="str">
        <f>'(B) FO'!BS112</f>
        <v>Y</v>
      </c>
      <c r="AO112" s="137" t="str">
        <f>'(B) FO'!BT112</f>
        <v>Y</v>
      </c>
      <c r="AP112" s="137" t="str">
        <f>'(B) FO'!BU112</f>
        <v>Y</v>
      </c>
      <c r="AQ112" s="137" t="str">
        <f>'(B) FO'!BV112</f>
        <v>Y</v>
      </c>
      <c r="AR112" s="139">
        <f>'(B) FO'!BW112</f>
        <v>60.550458715596335</v>
      </c>
      <c r="AS112" s="139">
        <f>'(B) FO'!BX112</f>
        <v>223.76237623762378</v>
      </c>
      <c r="AT112" s="139">
        <f>'(B) FO'!BY112</f>
        <v>57.8125</v>
      </c>
      <c r="AU112" s="139">
        <f>'(B) FO'!BZ112</f>
        <v>60</v>
      </c>
      <c r="AV112" s="137" t="str">
        <f t="shared" si="25"/>
        <v>N</v>
      </c>
      <c r="AW112" s="137" t="str">
        <f t="shared" si="26"/>
        <v>Y</v>
      </c>
      <c r="AX112" s="137" t="str">
        <f t="shared" si="27"/>
        <v>N</v>
      </c>
      <c r="AZ112" s="137">
        <f>'(B) FO'!C112</f>
        <v>348.8</v>
      </c>
      <c r="BA112" s="137">
        <f>'(B) FO'!X112</f>
        <v>364.75</v>
      </c>
      <c r="BB112" s="137">
        <f>'(B) FO'!AC112</f>
        <v>346.55</v>
      </c>
    </row>
    <row r="113" spans="1:54" x14ac:dyDescent="0.3">
      <c r="A113" s="137" t="str">
        <f>'FOD (ALL)'!B113</f>
        <v>CONCOR</v>
      </c>
      <c r="B113" s="146">
        <f>'FOD (ALL)'!C113</f>
        <v>44042</v>
      </c>
      <c r="C113" s="137" t="str">
        <f>'(B) FO'!H113</f>
        <v>N</v>
      </c>
      <c r="D113" s="137" t="str">
        <f>'(B) FO'!I113</f>
        <v>Y</v>
      </c>
      <c r="E113" s="137" t="str">
        <f>'(B) FO'!J113</f>
        <v>Y</v>
      </c>
      <c r="F113" s="137" t="str">
        <f>'(B) FO'!K113</f>
        <v>Y</v>
      </c>
      <c r="G113" s="139">
        <f>'(B) FO'!L113</f>
        <v>-3.0641821946169836</v>
      </c>
      <c r="H113" s="139">
        <f>'(B) FO'!M113</f>
        <v>2.3449639779629923</v>
      </c>
      <c r="I113" s="139">
        <f>'(B) FO'!N113</f>
        <v>4.2396834369693964E-2</v>
      </c>
      <c r="J113" s="139">
        <f>'(B) FO'!O113</f>
        <v>0.29766123316796922</v>
      </c>
      <c r="K113" s="137" t="str">
        <f t="shared" si="16"/>
        <v>N</v>
      </c>
      <c r="L113" s="137" t="str">
        <f t="shared" si="17"/>
        <v>Y</v>
      </c>
      <c r="M113" s="137" t="str">
        <f t="shared" si="18"/>
        <v>N</v>
      </c>
      <c r="N113" s="137">
        <f>'(B) FO'!AH113-'(B) FO'!AI113</f>
        <v>0</v>
      </c>
      <c r="O113" s="137">
        <f>'(B) FO'!AI113-'(B) FO'!AJ113</f>
        <v>1563</v>
      </c>
      <c r="P113" s="137">
        <f>'(B) FO'!AJ113-'(B) FO'!AK113</f>
        <v>0</v>
      </c>
      <c r="Q113" s="137">
        <f>'(B) FO'!AK113-'(B) FO'!AL113</f>
        <v>0</v>
      </c>
      <c r="R113" s="137" t="str">
        <f>'(B) FO'!AM113</f>
        <v>Y</v>
      </c>
      <c r="S113" s="137" t="str">
        <f>'(B) FO'!AN113</f>
        <v>Y</v>
      </c>
      <c r="T113" s="137" t="str">
        <f>'(B) FO'!AO113</f>
        <v>Y</v>
      </c>
      <c r="U113" s="137" t="str">
        <f>'(B) FO'!AP113</f>
        <v>Y</v>
      </c>
      <c r="V113" s="139">
        <f>'(B) FO'!AQ113</f>
        <v>0</v>
      </c>
      <c r="W113" s="139" t="e">
        <f>'(B) FO'!AR113</f>
        <v>#DIV/0!</v>
      </c>
      <c r="X113" s="139" t="e">
        <f>'(B) FO'!AS113</f>
        <v>#DIV/0!</v>
      </c>
      <c r="Y113" s="139" t="e">
        <f>'(B) FO'!AT113</f>
        <v>#DIV/0!</v>
      </c>
      <c r="Z113" s="137" t="e">
        <f t="shared" si="19"/>
        <v>#DIV/0!</v>
      </c>
      <c r="AA113" s="137" t="e">
        <f t="shared" si="20"/>
        <v>#DIV/0!</v>
      </c>
      <c r="AB113" s="137" t="e">
        <f t="shared" si="21"/>
        <v>#DIV/0!</v>
      </c>
      <c r="AC113" s="137" t="str">
        <f>'(B) FO'!BC113</f>
        <v>N</v>
      </c>
      <c r="AD113" s="137" t="str">
        <f>'(B) FO'!BD113</f>
        <v>Y</v>
      </c>
      <c r="AE113" s="137" t="str">
        <f>'(B) FO'!BE113</f>
        <v>Y</v>
      </c>
      <c r="AF113" s="137" t="str">
        <f>'(B) FO'!BF113</f>
        <v>Y</v>
      </c>
      <c r="AG113" s="139">
        <f>'(B) FO'!BG113</f>
        <v>-100</v>
      </c>
      <c r="AH113" s="139" t="e">
        <f>'(B) FO'!BH113</f>
        <v>#DIV/0!</v>
      </c>
      <c r="AI113" s="139" t="e">
        <f>'(B) FO'!BI113</f>
        <v>#DIV/0!</v>
      </c>
      <c r="AJ113" s="139" t="e">
        <f>'(B) FO'!BJ113</f>
        <v>#DIV/0!</v>
      </c>
      <c r="AK113" s="137" t="e">
        <f t="shared" si="22"/>
        <v>#DIV/0!</v>
      </c>
      <c r="AL113" s="137" t="e">
        <f t="shared" si="23"/>
        <v>#DIV/0!</v>
      </c>
      <c r="AM113" s="137" t="e">
        <f t="shared" si="24"/>
        <v>#DIV/0!</v>
      </c>
      <c r="AN113" s="137" t="str">
        <f>'(B) FO'!BS113</f>
        <v>N</v>
      </c>
      <c r="AO113" s="137" t="str">
        <f>'(B) FO'!BT113</f>
        <v>Y</v>
      </c>
      <c r="AP113" s="137" t="str">
        <f>'(B) FO'!BU113</f>
        <v>Y</v>
      </c>
      <c r="AQ113" s="137" t="str">
        <f>'(B) FO'!BV113</f>
        <v>Y</v>
      </c>
      <c r="AR113" s="139">
        <f>'(B) FO'!BW113</f>
        <v>-100</v>
      </c>
      <c r="AS113" s="139" t="e">
        <f>'(B) FO'!BX113</f>
        <v>#DIV/0!</v>
      </c>
      <c r="AT113" s="139" t="e">
        <f>'(B) FO'!BY113</f>
        <v>#DIV/0!</v>
      </c>
      <c r="AU113" s="139" t="e">
        <f>'(B) FO'!BZ113</f>
        <v>#DIV/0!</v>
      </c>
      <c r="AV113" s="137" t="e">
        <f t="shared" si="25"/>
        <v>#DIV/0!</v>
      </c>
      <c r="AW113" s="137" t="e">
        <f t="shared" si="26"/>
        <v>#DIV/0!</v>
      </c>
      <c r="AX113" s="137" t="e">
        <f t="shared" si="27"/>
        <v>#DIV/0!</v>
      </c>
      <c r="AZ113" s="137">
        <f>'(B) FO'!C113</f>
        <v>351.15</v>
      </c>
      <c r="BA113" s="137">
        <f>'(B) FO'!X113</f>
        <v>0</v>
      </c>
      <c r="BB113" s="137">
        <f>'(B) FO'!AC113</f>
        <v>0</v>
      </c>
    </row>
    <row r="114" spans="1:54" x14ac:dyDescent="0.3">
      <c r="A114" s="137" t="str">
        <f>'FOD (ALL)'!B114</f>
        <v>CUMMINSIND</v>
      </c>
      <c r="B114" s="146">
        <f>'FOD (ALL)'!C114</f>
        <v>43979</v>
      </c>
      <c r="C114" s="137" t="str">
        <f>'(B) FO'!H114</f>
        <v>N</v>
      </c>
      <c r="D114" s="137" t="str">
        <f>'(B) FO'!I114</f>
        <v>Y</v>
      </c>
      <c r="E114" s="137" t="str">
        <f>'(B) FO'!J114</f>
        <v>Y</v>
      </c>
      <c r="F114" s="137" t="str">
        <f>'(B) FO'!K114</f>
        <v>Y</v>
      </c>
      <c r="G114" s="139">
        <f>'(B) FO'!L114</f>
        <v>-2.2136383895409266</v>
      </c>
      <c r="H114" s="139">
        <f>'(B) FO'!M114</f>
        <v>0.95995200239987655</v>
      </c>
      <c r="I114" s="139">
        <f>'(B) FO'!N114</f>
        <v>1.8173488087965932</v>
      </c>
      <c r="J114" s="139">
        <f>'(B) FO'!O114</f>
        <v>3.4929666508613733</v>
      </c>
      <c r="K114" s="137" t="str">
        <f t="shared" si="16"/>
        <v>N</v>
      </c>
      <c r="L114" s="137" t="str">
        <f t="shared" si="17"/>
        <v>N</v>
      </c>
      <c r="M114" s="137" t="str">
        <f t="shared" si="18"/>
        <v>N</v>
      </c>
      <c r="N114" s="137">
        <f>'(B) FO'!AH114-'(B) FO'!AI114</f>
        <v>-171000</v>
      </c>
      <c r="O114" s="137">
        <f>'(B) FO'!AI114-'(B) FO'!AJ114</f>
        <v>-25200</v>
      </c>
      <c r="P114" s="137">
        <f>'(B) FO'!AJ114-'(B) FO'!AK114</f>
        <v>-1800</v>
      </c>
      <c r="Q114" s="137">
        <f>'(B) FO'!AK114-'(B) FO'!AL114</f>
        <v>-104400</v>
      </c>
      <c r="R114" s="137" t="str">
        <f>'(B) FO'!AM114</f>
        <v>N</v>
      </c>
      <c r="S114" s="137" t="str">
        <f>'(B) FO'!AN114</f>
        <v>N</v>
      </c>
      <c r="T114" s="137" t="str">
        <f>'(B) FO'!AO114</f>
        <v>N</v>
      </c>
      <c r="U114" s="137" t="str">
        <f>'(B) FO'!AP114</f>
        <v>N</v>
      </c>
      <c r="V114" s="139">
        <f>'(B) FO'!AQ114</f>
        <v>-11.699507389162561</v>
      </c>
      <c r="W114" s="139">
        <f>'(B) FO'!AR114</f>
        <v>-1.6949152542372881</v>
      </c>
      <c r="X114" s="139">
        <f>'(B) FO'!AS114</f>
        <v>-0.12091898428053204</v>
      </c>
      <c r="Y114" s="139">
        <f>'(B) FO'!AT114</f>
        <v>-6.5536723163841808</v>
      </c>
      <c r="Z114" s="137" t="str">
        <f t="shared" si="19"/>
        <v>N</v>
      </c>
      <c r="AA114" s="137" t="str">
        <f t="shared" si="20"/>
        <v>N</v>
      </c>
      <c r="AB114" s="137" t="str">
        <f t="shared" si="21"/>
        <v>Y</v>
      </c>
      <c r="AC114" s="137" t="str">
        <f>'(B) FO'!BC114</f>
        <v>Y</v>
      </c>
      <c r="AD114" s="137" t="str">
        <f>'(B) FO'!BD114</f>
        <v>N</v>
      </c>
      <c r="AE114" s="137" t="str">
        <f>'(B) FO'!BE114</f>
        <v>N</v>
      </c>
      <c r="AF114" s="137" t="str">
        <f>'(B) FO'!BF114</f>
        <v>N</v>
      </c>
      <c r="AG114" s="139">
        <f>'(B) FO'!BG114</f>
        <v>90.954009331440005</v>
      </c>
      <c r="AH114" s="139">
        <f>'(B) FO'!BH114</f>
        <v>-10.029462632864297</v>
      </c>
      <c r="AI114" s="139">
        <f>'(B) FO'!BI114</f>
        <v>-70.705694848972456</v>
      </c>
      <c r="AJ114" s="139">
        <f>'(B) FO'!BJ114</f>
        <v>-18.225927171241587</v>
      </c>
      <c r="AK114" s="137" t="str">
        <f t="shared" si="22"/>
        <v>Y</v>
      </c>
      <c r="AL114" s="137" t="str">
        <f t="shared" si="23"/>
        <v>Y</v>
      </c>
      <c r="AM114" s="137" t="str">
        <f t="shared" si="24"/>
        <v>N</v>
      </c>
      <c r="AN114" s="137" t="str">
        <f>'(B) FO'!BS114</f>
        <v>Y</v>
      </c>
      <c r="AO114" s="137" t="str">
        <f>'(B) FO'!BT114</f>
        <v>N</v>
      </c>
      <c r="AP114" s="137" t="str">
        <f>'(B) FO'!BU114</f>
        <v>N</v>
      </c>
      <c r="AQ114" s="137" t="str">
        <f>'(B) FO'!BV114</f>
        <v>N</v>
      </c>
      <c r="AR114" s="139">
        <f>'(B) FO'!BW114</f>
        <v>95.294117647058812</v>
      </c>
      <c r="AS114" s="139">
        <f>'(B) FO'!BX114</f>
        <v>-12.144702842377262</v>
      </c>
      <c r="AT114" s="139">
        <f>'(B) FO'!BY114</f>
        <v>-70.978627671541062</v>
      </c>
      <c r="AU114" s="139">
        <f>'(B) FO'!BZ114</f>
        <v>-19.813589897775106</v>
      </c>
      <c r="AV114" s="137" t="str">
        <f t="shared" si="25"/>
        <v>Y</v>
      </c>
      <c r="AW114" s="137" t="str">
        <f t="shared" si="26"/>
        <v>Y</v>
      </c>
      <c r="AX114" s="137" t="str">
        <f t="shared" si="27"/>
        <v>N</v>
      </c>
      <c r="AZ114" s="137">
        <f>'(B) FO'!C114</f>
        <v>329.1</v>
      </c>
      <c r="BA114" s="137">
        <f>'(B) FO'!X114</f>
        <v>338</v>
      </c>
      <c r="BB114" s="137">
        <f>'(B) FO'!AC114</f>
        <v>326.45</v>
      </c>
    </row>
    <row r="115" spans="1:54" x14ac:dyDescent="0.3">
      <c r="A115" s="137" t="str">
        <f>'FOD (ALL)'!B115</f>
        <v>CUMMINSIND</v>
      </c>
      <c r="B115" s="146">
        <f>'FOD (ALL)'!C115</f>
        <v>44007</v>
      </c>
      <c r="C115" s="137" t="str">
        <f>'(B) FO'!H115</f>
        <v>N</v>
      </c>
      <c r="D115" s="137" t="str">
        <f>'(B) FO'!I115</f>
        <v>Y</v>
      </c>
      <c r="E115" s="137" t="str">
        <f>'(B) FO'!J115</f>
        <v>Y</v>
      </c>
      <c r="F115" s="137" t="str">
        <f>'(B) FO'!K115</f>
        <v>Y</v>
      </c>
      <c r="G115" s="139">
        <f>'(B) FO'!L115</f>
        <v>-2.3097423748889581</v>
      </c>
      <c r="H115" s="139">
        <f>'(B) FO'!M115</f>
        <v>1.1380652890086889</v>
      </c>
      <c r="I115" s="139">
        <f>'(B) FO'!N115</f>
        <v>2.000916450282558</v>
      </c>
      <c r="J115" s="139">
        <f>'(B) FO'!O115</f>
        <v>3.7723886511333129</v>
      </c>
      <c r="K115" s="137" t="str">
        <f t="shared" si="16"/>
        <v>N</v>
      </c>
      <c r="L115" s="137" t="str">
        <f t="shared" si="17"/>
        <v>N</v>
      </c>
      <c r="M115" s="137" t="str">
        <f t="shared" si="18"/>
        <v>N</v>
      </c>
      <c r="N115" s="137">
        <f>'(B) FO'!AH115-'(B) FO'!AI115</f>
        <v>368100</v>
      </c>
      <c r="O115" s="137">
        <f>'(B) FO'!AI115-'(B) FO'!AJ115</f>
        <v>47700</v>
      </c>
      <c r="P115" s="137">
        <f>'(B) FO'!AJ115-'(B) FO'!AK115</f>
        <v>1800</v>
      </c>
      <c r="Q115" s="137">
        <f>'(B) FO'!AK115-'(B) FO'!AL115</f>
        <v>11700</v>
      </c>
      <c r="R115" s="137" t="str">
        <f>'(B) FO'!AM115</f>
        <v>Y</v>
      </c>
      <c r="S115" s="137" t="str">
        <f>'(B) FO'!AN115</f>
        <v>Y</v>
      </c>
      <c r="T115" s="137" t="str">
        <f>'(B) FO'!AO115</f>
        <v>Y</v>
      </c>
      <c r="U115" s="137" t="str">
        <f>'(B) FO'!AP115</f>
        <v>Y</v>
      </c>
      <c r="V115" s="139">
        <f>'(B) FO'!AQ115</f>
        <v>322.04724409448818</v>
      </c>
      <c r="W115" s="139">
        <f>'(B) FO'!AR115</f>
        <v>71.621621621621628</v>
      </c>
      <c r="X115" s="139">
        <f>'(B) FO'!AS115</f>
        <v>2.7777777777777777</v>
      </c>
      <c r="Y115" s="139">
        <f>'(B) FO'!AT115</f>
        <v>22.033898305084744</v>
      </c>
      <c r="Z115" s="137" t="str">
        <f t="shared" si="19"/>
        <v>Y</v>
      </c>
      <c r="AA115" s="137" t="str">
        <f t="shared" si="20"/>
        <v>Y</v>
      </c>
      <c r="AB115" s="137" t="str">
        <f t="shared" si="21"/>
        <v>N</v>
      </c>
      <c r="AC115" s="137" t="str">
        <f>'(B) FO'!BC115</f>
        <v>Y</v>
      </c>
      <c r="AD115" s="137" t="str">
        <f>'(B) FO'!BD115</f>
        <v>Y</v>
      </c>
      <c r="AE115" s="137" t="str">
        <f>'(B) FO'!BE115</f>
        <v>N</v>
      </c>
      <c r="AF115" s="137" t="str">
        <f>'(B) FO'!BF115</f>
        <v>Y</v>
      </c>
      <c r="AG115" s="139">
        <f>'(B) FO'!BG115</f>
        <v>462.0164311120904</v>
      </c>
      <c r="AH115" s="139">
        <f>'(B) FO'!BH115</f>
        <v>280.42150640641836</v>
      </c>
      <c r="AI115" s="139">
        <f>'(B) FO'!BI115</f>
        <v>-64.699666060785404</v>
      </c>
      <c r="AJ115" s="139">
        <f>'(B) FO'!BJ115</f>
        <v>60.408190941144568</v>
      </c>
      <c r="AK115" s="137" t="str">
        <f t="shared" si="22"/>
        <v>Y</v>
      </c>
      <c r="AL115" s="137" t="str">
        <f t="shared" si="23"/>
        <v>Y</v>
      </c>
      <c r="AM115" s="137" t="str">
        <f t="shared" si="24"/>
        <v>N</v>
      </c>
      <c r="AN115" s="137" t="str">
        <f>'(B) FO'!BS115</f>
        <v>Y</v>
      </c>
      <c r="AO115" s="137" t="str">
        <f>'(B) FO'!BT115</f>
        <v>Y</v>
      </c>
      <c r="AP115" s="137" t="str">
        <f>'(B) FO'!BU115</f>
        <v>N</v>
      </c>
      <c r="AQ115" s="137" t="str">
        <f>'(B) FO'!BV115</f>
        <v>Y</v>
      </c>
      <c r="AR115" s="139">
        <f>'(B) FO'!BW115</f>
        <v>475</v>
      </c>
      <c r="AS115" s="139">
        <f>'(B) FO'!BX115</f>
        <v>271.42857142857144</v>
      </c>
      <c r="AT115" s="139">
        <f>'(B) FO'!BY115</f>
        <v>-65</v>
      </c>
      <c r="AU115" s="139">
        <f>'(B) FO'!BZ115</f>
        <v>56.862745098039213</v>
      </c>
      <c r="AV115" s="137" t="str">
        <f t="shared" si="25"/>
        <v>Y</v>
      </c>
      <c r="AW115" s="137" t="str">
        <f t="shared" si="26"/>
        <v>Y</v>
      </c>
      <c r="AX115" s="137" t="str">
        <f t="shared" si="27"/>
        <v>N</v>
      </c>
      <c r="AZ115" s="137">
        <f>'(B) FO'!C115</f>
        <v>329.9</v>
      </c>
      <c r="BA115" s="137">
        <f>'(B) FO'!X115</f>
        <v>339</v>
      </c>
      <c r="BB115" s="137">
        <f>'(B) FO'!AC115</f>
        <v>327.35000000000002</v>
      </c>
    </row>
    <row r="116" spans="1:54" x14ac:dyDescent="0.3">
      <c r="A116" s="137" t="str">
        <f>'FOD (ALL)'!B116</f>
        <v>CUMMINSIND</v>
      </c>
      <c r="B116" s="146">
        <f>'FOD (ALL)'!C116</f>
        <v>44042</v>
      </c>
      <c r="C116" s="137" t="str">
        <f>'(B) FO'!H116</f>
        <v>N</v>
      </c>
      <c r="D116" s="137" t="str">
        <f>'(B) FO'!I116</f>
        <v>Y</v>
      </c>
      <c r="E116" s="137" t="str">
        <f>'(B) FO'!J116</f>
        <v>Y</v>
      </c>
      <c r="F116" s="137" t="str">
        <f>'(B) FO'!K116</f>
        <v>Y</v>
      </c>
      <c r="G116" s="139">
        <f>'(B) FO'!L116</f>
        <v>-2.3935389133626952</v>
      </c>
      <c r="H116" s="139">
        <f>'(B) FO'!M116</f>
        <v>1.2338338040731314</v>
      </c>
      <c r="I116" s="139">
        <f>'(B) FO'!N116</f>
        <v>1.924242424242431</v>
      </c>
      <c r="J116" s="139">
        <f>'(B) FO'!O116</f>
        <v>2.9962546816479474</v>
      </c>
      <c r="K116" s="137" t="str">
        <f t="shared" si="16"/>
        <v>N</v>
      </c>
      <c r="L116" s="137" t="str">
        <f t="shared" si="17"/>
        <v>N</v>
      </c>
      <c r="M116" s="137" t="str">
        <f t="shared" si="18"/>
        <v>N</v>
      </c>
      <c r="N116" s="137">
        <f>'(B) FO'!AH116-'(B) FO'!AI116</f>
        <v>1200</v>
      </c>
      <c r="O116" s="137">
        <f>'(B) FO'!AI116-'(B) FO'!AJ116</f>
        <v>0</v>
      </c>
      <c r="P116" s="137">
        <f>'(B) FO'!AJ116-'(B) FO'!AK116</f>
        <v>0</v>
      </c>
      <c r="Q116" s="137">
        <f>'(B) FO'!AK116-'(B) FO'!AL116</f>
        <v>0</v>
      </c>
      <c r="R116" s="137" t="str">
        <f>'(B) FO'!AM116</f>
        <v>Y</v>
      </c>
      <c r="S116" s="137" t="str">
        <f>'(B) FO'!AN116</f>
        <v>Y</v>
      </c>
      <c r="T116" s="137" t="str">
        <f>'(B) FO'!AO116</f>
        <v>Y</v>
      </c>
      <c r="U116" s="137" t="str">
        <f>'(B) FO'!AP116</f>
        <v>Y</v>
      </c>
      <c r="V116" s="139" t="e">
        <f>'(B) FO'!AQ116</f>
        <v>#DIV/0!</v>
      </c>
      <c r="W116" s="139" t="e">
        <f>'(B) FO'!AR116</f>
        <v>#DIV/0!</v>
      </c>
      <c r="X116" s="139" t="e">
        <f>'(B) FO'!AS116</f>
        <v>#DIV/0!</v>
      </c>
      <c r="Y116" s="139" t="e">
        <f>'(B) FO'!AT116</f>
        <v>#DIV/0!</v>
      </c>
      <c r="Z116" s="137" t="e">
        <f t="shared" si="19"/>
        <v>#DIV/0!</v>
      </c>
      <c r="AA116" s="137" t="e">
        <f t="shared" si="20"/>
        <v>#DIV/0!</v>
      </c>
      <c r="AB116" s="137" t="e">
        <f t="shared" si="21"/>
        <v>#DIV/0!</v>
      </c>
      <c r="AC116" s="137" t="str">
        <f>'(B) FO'!BC116</f>
        <v>Y</v>
      </c>
      <c r="AD116" s="137" t="str">
        <f>'(B) FO'!BD116</f>
        <v>Y</v>
      </c>
      <c r="AE116" s="137" t="str">
        <f>'(B) FO'!BE116</f>
        <v>Y</v>
      </c>
      <c r="AF116" s="137" t="str">
        <f>'(B) FO'!BF116</f>
        <v>Y</v>
      </c>
      <c r="AG116" s="139" t="e">
        <f>'(B) FO'!BG116</f>
        <v>#DIV/0!</v>
      </c>
      <c r="AH116" s="139" t="e">
        <f>'(B) FO'!BH116</f>
        <v>#DIV/0!</v>
      </c>
      <c r="AI116" s="139" t="e">
        <f>'(B) FO'!BI116</f>
        <v>#DIV/0!</v>
      </c>
      <c r="AJ116" s="139" t="e">
        <f>'(B) FO'!BJ116</f>
        <v>#DIV/0!</v>
      </c>
      <c r="AK116" s="137" t="e">
        <f t="shared" si="22"/>
        <v>#DIV/0!</v>
      </c>
      <c r="AL116" s="137" t="e">
        <f t="shared" si="23"/>
        <v>#DIV/0!</v>
      </c>
      <c r="AM116" s="137" t="e">
        <f t="shared" si="24"/>
        <v>#DIV/0!</v>
      </c>
      <c r="AN116" s="137" t="str">
        <f>'(B) FO'!BS116</f>
        <v>Y</v>
      </c>
      <c r="AO116" s="137" t="str">
        <f>'(B) FO'!BT116</f>
        <v>Y</v>
      </c>
      <c r="AP116" s="137" t="str">
        <f>'(B) FO'!BU116</f>
        <v>Y</v>
      </c>
      <c r="AQ116" s="137" t="str">
        <f>'(B) FO'!BV116</f>
        <v>Y</v>
      </c>
      <c r="AR116" s="139" t="e">
        <f>'(B) FO'!BW116</f>
        <v>#DIV/0!</v>
      </c>
      <c r="AS116" s="139" t="e">
        <f>'(B) FO'!BX116</f>
        <v>#DIV/0!</v>
      </c>
      <c r="AT116" s="139" t="e">
        <f>'(B) FO'!BY116</f>
        <v>#DIV/0!</v>
      </c>
      <c r="AU116" s="139" t="e">
        <f>'(B) FO'!BZ116</f>
        <v>#DIV/0!</v>
      </c>
      <c r="AV116" s="137" t="e">
        <f t="shared" si="25"/>
        <v>#DIV/0!</v>
      </c>
      <c r="AW116" s="137" t="e">
        <f t="shared" si="26"/>
        <v>#DIV/0!</v>
      </c>
      <c r="AX116" s="137" t="e">
        <f t="shared" si="27"/>
        <v>#DIV/0!</v>
      </c>
      <c r="AZ116" s="137">
        <f>'(B) FO'!C116</f>
        <v>332.35</v>
      </c>
      <c r="BA116" s="137">
        <f>'(B) FO'!X116</f>
        <v>320.05</v>
      </c>
      <c r="BB116" s="137">
        <f>'(B) FO'!AC116</f>
        <v>320.05</v>
      </c>
    </row>
    <row r="117" spans="1:54" x14ac:dyDescent="0.3">
      <c r="A117" s="137" t="str">
        <f>'FOD (ALL)'!B117</f>
        <v>DABUR</v>
      </c>
      <c r="B117" s="146">
        <f>'FOD (ALL)'!C117</f>
        <v>43979</v>
      </c>
      <c r="C117" s="137" t="str">
        <f>'(B) FO'!H117</f>
        <v>N</v>
      </c>
      <c r="D117" s="137" t="str">
        <f>'(B) FO'!I117</f>
        <v>N</v>
      </c>
      <c r="E117" s="137" t="str">
        <f>'(B) FO'!J117</f>
        <v>Y</v>
      </c>
      <c r="F117" s="137" t="str">
        <f>'(B) FO'!K117</f>
        <v>Y</v>
      </c>
      <c r="G117" s="139">
        <f>'(B) FO'!L117</f>
        <v>-1.57354618015963</v>
      </c>
      <c r="H117" s="139">
        <f>'(B) FO'!M117</f>
        <v>-0.3069228145958901</v>
      </c>
      <c r="I117" s="139">
        <f>'(B) FO'!N117</f>
        <v>0.88302752293578513</v>
      </c>
      <c r="J117" s="139">
        <f>'(B) FO'!O117</f>
        <v>0.18382352941176733</v>
      </c>
      <c r="K117" s="137" t="str">
        <f t="shared" si="16"/>
        <v>N</v>
      </c>
      <c r="L117" s="137" t="str">
        <f t="shared" si="17"/>
        <v>N</v>
      </c>
      <c r="M117" s="137" t="str">
        <f t="shared" si="18"/>
        <v>Y</v>
      </c>
      <c r="N117" s="137">
        <f>'(B) FO'!AH117-'(B) FO'!AI117</f>
        <v>-1695000</v>
      </c>
      <c r="O117" s="137">
        <f>'(B) FO'!AI117-'(B) FO'!AJ117</f>
        <v>180000</v>
      </c>
      <c r="P117" s="137">
        <f>'(B) FO'!AJ117-'(B) FO'!AK117</f>
        <v>-27500</v>
      </c>
      <c r="Q117" s="137">
        <f>'(B) FO'!AK117-'(B) FO'!AL117</f>
        <v>-355000</v>
      </c>
      <c r="R117" s="137" t="str">
        <f>'(B) FO'!AM117</f>
        <v>N</v>
      </c>
      <c r="S117" s="137" t="str">
        <f>'(B) FO'!AN117</f>
        <v>Y</v>
      </c>
      <c r="T117" s="137" t="str">
        <f>'(B) FO'!AO117</f>
        <v>N</v>
      </c>
      <c r="U117" s="137" t="str">
        <f>'(B) FO'!AP117</f>
        <v>N</v>
      </c>
      <c r="V117" s="139">
        <f>'(B) FO'!AQ117</f>
        <v>-14.585350112939658</v>
      </c>
      <c r="W117" s="139">
        <f>'(B) FO'!AR117</f>
        <v>1.5732546705998034</v>
      </c>
      <c r="X117" s="139">
        <f>'(B) FO'!AS117</f>
        <v>-0.23978201634877383</v>
      </c>
      <c r="Y117" s="139">
        <f>'(B) FO'!AT117</f>
        <v>-3.0024315466751239</v>
      </c>
      <c r="Z117" s="137" t="str">
        <f t="shared" si="19"/>
        <v>N</v>
      </c>
      <c r="AA117" s="137" t="str">
        <f t="shared" si="20"/>
        <v>Y</v>
      </c>
      <c r="AB117" s="137" t="str">
        <f t="shared" si="21"/>
        <v>Y</v>
      </c>
      <c r="AC117" s="137" t="str">
        <f>'(B) FO'!BC117</f>
        <v>Y</v>
      </c>
      <c r="AD117" s="137" t="str">
        <f>'(B) FO'!BD117</f>
        <v>Y</v>
      </c>
      <c r="AE117" s="137" t="str">
        <f>'(B) FO'!BE117</f>
        <v>N</v>
      </c>
      <c r="AF117" s="137" t="str">
        <f>'(B) FO'!BF117</f>
        <v>N</v>
      </c>
      <c r="AG117" s="139">
        <f>'(B) FO'!BG117</f>
        <v>80.472985628606708</v>
      </c>
      <c r="AH117" s="139">
        <f>'(B) FO'!BH117</f>
        <v>24.729803716832848</v>
      </c>
      <c r="AI117" s="139">
        <f>'(B) FO'!BI117</f>
        <v>-26.725615177552985</v>
      </c>
      <c r="AJ117" s="139">
        <f>'(B) FO'!BJ117</f>
        <v>-16.498595612827678</v>
      </c>
      <c r="AK117" s="137" t="str">
        <f t="shared" si="22"/>
        <v>Y</v>
      </c>
      <c r="AL117" s="137" t="str">
        <f t="shared" si="23"/>
        <v>Y</v>
      </c>
      <c r="AM117" s="137" t="str">
        <f t="shared" si="24"/>
        <v>N</v>
      </c>
      <c r="AN117" s="137" t="str">
        <f>'(B) FO'!BS117</f>
        <v>Y</v>
      </c>
      <c r="AO117" s="137" t="str">
        <f>'(B) FO'!BT117</f>
        <v>Y</v>
      </c>
      <c r="AP117" s="137" t="str">
        <f>'(B) FO'!BU117</f>
        <v>N</v>
      </c>
      <c r="AQ117" s="137" t="str">
        <f>'(B) FO'!BV117</f>
        <v>N</v>
      </c>
      <c r="AR117" s="139">
        <f>'(B) FO'!BW117</f>
        <v>83.286318758815241</v>
      </c>
      <c r="AS117" s="139">
        <f>'(B) FO'!BX117</f>
        <v>23.95104895104895</v>
      </c>
      <c r="AT117" s="139">
        <f>'(B) FO'!BY117</f>
        <v>-27.087316762268959</v>
      </c>
      <c r="AU117" s="139">
        <f>'(B) FO'!BZ117</f>
        <v>-16.76392572944297</v>
      </c>
      <c r="AV117" s="137" t="str">
        <f t="shared" si="25"/>
        <v>Y</v>
      </c>
      <c r="AW117" s="137" t="str">
        <f t="shared" si="26"/>
        <v>Y</v>
      </c>
      <c r="AX117" s="137" t="str">
        <f t="shared" si="27"/>
        <v>N</v>
      </c>
      <c r="AZ117" s="137">
        <f>'(B) FO'!C117</f>
        <v>431.6</v>
      </c>
      <c r="BA117" s="137">
        <f>'(B) FO'!X117</f>
        <v>442.35</v>
      </c>
      <c r="BB117" s="137">
        <f>'(B) FO'!AC117</f>
        <v>430</v>
      </c>
    </row>
    <row r="118" spans="1:54" x14ac:dyDescent="0.3">
      <c r="A118" s="137" t="str">
        <f>'FOD (ALL)'!B118</f>
        <v>DABUR</v>
      </c>
      <c r="B118" s="146">
        <f>'FOD (ALL)'!C118</f>
        <v>44007</v>
      </c>
      <c r="C118" s="137" t="str">
        <f>'(B) FO'!H118</f>
        <v>N</v>
      </c>
      <c r="D118" s="137" t="str">
        <f>'(B) FO'!I118</f>
        <v>N</v>
      </c>
      <c r="E118" s="137" t="str">
        <f>'(B) FO'!J118</f>
        <v>Y</v>
      </c>
      <c r="F118" s="137" t="str">
        <f>'(B) FO'!K118</f>
        <v>Y</v>
      </c>
      <c r="G118" s="139">
        <f>'(B) FO'!L118</f>
        <v>-1.625923820352468</v>
      </c>
      <c r="H118" s="139">
        <f>'(B) FO'!M118</f>
        <v>-0.3625240738642852</v>
      </c>
      <c r="I118" s="139">
        <f>'(B) FO'!N118</f>
        <v>0.91459929118554928</v>
      </c>
      <c r="J118" s="139">
        <f>'(B) FO'!O118</f>
        <v>0.10299839780271126</v>
      </c>
      <c r="K118" s="137" t="str">
        <f t="shared" si="16"/>
        <v>N</v>
      </c>
      <c r="L118" s="137" t="str">
        <f t="shared" si="17"/>
        <v>N</v>
      </c>
      <c r="M118" s="137" t="str">
        <f t="shared" si="18"/>
        <v>Y</v>
      </c>
      <c r="N118" s="137">
        <f>'(B) FO'!AH118-'(B) FO'!AI118</f>
        <v>2508750</v>
      </c>
      <c r="O118" s="137">
        <f>'(B) FO'!AI118-'(B) FO'!AJ118</f>
        <v>292500</v>
      </c>
      <c r="P118" s="137">
        <f>'(B) FO'!AJ118-'(B) FO'!AK118</f>
        <v>105000</v>
      </c>
      <c r="Q118" s="137">
        <f>'(B) FO'!AK118-'(B) FO'!AL118</f>
        <v>77500</v>
      </c>
      <c r="R118" s="137" t="str">
        <f>'(B) FO'!AM118</f>
        <v>Y</v>
      </c>
      <c r="S118" s="137" t="str">
        <f>'(B) FO'!AN118</f>
        <v>Y</v>
      </c>
      <c r="T118" s="137" t="str">
        <f>'(B) FO'!AO118</f>
        <v>Y</v>
      </c>
      <c r="U118" s="137" t="str">
        <f>'(B) FO'!AP118</f>
        <v>Y</v>
      </c>
      <c r="V118" s="139">
        <f>'(B) FO'!AQ118</f>
        <v>296.45494830132941</v>
      </c>
      <c r="W118" s="139">
        <f>'(B) FO'!AR118</f>
        <v>52.82167042889391</v>
      </c>
      <c r="X118" s="139">
        <f>'(B) FO'!AS118</f>
        <v>23.398328690807798</v>
      </c>
      <c r="Y118" s="139">
        <f>'(B) FO'!AT118</f>
        <v>20.875420875420875</v>
      </c>
      <c r="Z118" s="137" t="str">
        <f t="shared" si="19"/>
        <v>Y</v>
      </c>
      <c r="AA118" s="137" t="str">
        <f t="shared" si="20"/>
        <v>Y</v>
      </c>
      <c r="AB118" s="137" t="str">
        <f t="shared" si="21"/>
        <v>Y</v>
      </c>
      <c r="AC118" s="137" t="str">
        <f>'(B) FO'!BC118</f>
        <v>Y</v>
      </c>
      <c r="AD118" s="137" t="str">
        <f>'(B) FO'!BD118</f>
        <v>Y</v>
      </c>
      <c r="AE118" s="137" t="str">
        <f>'(B) FO'!BE118</f>
        <v>N</v>
      </c>
      <c r="AF118" s="137" t="str">
        <f>'(B) FO'!BF118</f>
        <v>Y</v>
      </c>
      <c r="AG118" s="139">
        <f>'(B) FO'!BG118</f>
        <v>383.54642250771593</v>
      </c>
      <c r="AH118" s="139">
        <f>'(B) FO'!BH118</f>
        <v>174.73749811149722</v>
      </c>
      <c r="AI118" s="139">
        <f>'(B) FO'!BI118</f>
        <v>-0.39033474731704498</v>
      </c>
      <c r="AJ118" s="139">
        <f>'(B) FO'!BJ118</f>
        <v>94.310622121500131</v>
      </c>
      <c r="AK118" s="137" t="str">
        <f t="shared" si="22"/>
        <v>Y</v>
      </c>
      <c r="AL118" s="137" t="str">
        <f t="shared" si="23"/>
        <v>Y</v>
      </c>
      <c r="AM118" s="137" t="str">
        <f t="shared" si="24"/>
        <v>N</v>
      </c>
      <c r="AN118" s="137" t="str">
        <f>'(B) FO'!BS118</f>
        <v>Y</v>
      </c>
      <c r="AO118" s="137" t="str">
        <f>'(B) FO'!BT118</f>
        <v>Y</v>
      </c>
      <c r="AP118" s="137" t="str">
        <f>'(B) FO'!BU118</f>
        <v>N</v>
      </c>
      <c r="AQ118" s="137" t="str">
        <f>'(B) FO'!BV118</f>
        <v>Y</v>
      </c>
      <c r="AR118" s="139">
        <f>'(B) FO'!BW118</f>
        <v>391.60305343511453</v>
      </c>
      <c r="AS118" s="139">
        <f>'(B) FO'!BX118</f>
        <v>172.91666666666669</v>
      </c>
      <c r="AT118" s="139">
        <f>'(B) FO'!BY118</f>
        <v>-1.0309278350515463</v>
      </c>
      <c r="AU118" s="139">
        <f>'(B) FO'!BZ118</f>
        <v>94</v>
      </c>
      <c r="AV118" s="137" t="str">
        <f t="shared" si="25"/>
        <v>Y</v>
      </c>
      <c r="AW118" s="137" t="str">
        <f t="shared" si="26"/>
        <v>Y</v>
      </c>
      <c r="AX118" s="137" t="str">
        <f t="shared" si="27"/>
        <v>N</v>
      </c>
      <c r="AZ118" s="137">
        <f>'(B) FO'!C118</f>
        <v>432.6</v>
      </c>
      <c r="BA118" s="137">
        <f>'(B) FO'!X118</f>
        <v>443.5</v>
      </c>
      <c r="BB118" s="137">
        <f>'(B) FO'!AC118</f>
        <v>431.05</v>
      </c>
    </row>
    <row r="119" spans="1:54" x14ac:dyDescent="0.3">
      <c r="A119" s="137" t="str">
        <f>'FOD (ALL)'!B119</f>
        <v>DABUR</v>
      </c>
      <c r="B119" s="146">
        <f>'FOD (ALL)'!C119</f>
        <v>44042</v>
      </c>
      <c r="C119" s="137" t="str">
        <f>'(B) FO'!H119</f>
        <v>N</v>
      </c>
      <c r="D119" s="137" t="str">
        <f>'(B) FO'!I119</f>
        <v>Y</v>
      </c>
      <c r="E119" s="137" t="str">
        <f>'(B) FO'!J119</f>
        <v>Y</v>
      </c>
      <c r="F119" s="137" t="str">
        <f>'(B) FO'!K119</f>
        <v>N</v>
      </c>
      <c r="G119" s="139">
        <f>'(B) FO'!L119</f>
        <v>-2.0040531411844253</v>
      </c>
      <c r="H119" s="139">
        <f>'(B) FO'!M119</f>
        <v>0.10143130846388944</v>
      </c>
      <c r="I119" s="139">
        <f>'(B) FO'!N119</f>
        <v>0.56670066870678903</v>
      </c>
      <c r="J119" s="139">
        <f>'(B) FO'!O119</f>
        <v>-0.20359687818120895</v>
      </c>
      <c r="K119" s="137" t="str">
        <f t="shared" si="16"/>
        <v>N</v>
      </c>
      <c r="L119" s="137" t="str">
        <f t="shared" si="17"/>
        <v>N</v>
      </c>
      <c r="M119" s="137" t="str">
        <f t="shared" si="18"/>
        <v>Y</v>
      </c>
      <c r="N119" s="137">
        <f>'(B) FO'!AH119-'(B) FO'!AI119</f>
        <v>0</v>
      </c>
      <c r="O119" s="137">
        <f>'(B) FO'!AI119-'(B) FO'!AJ119</f>
        <v>1250</v>
      </c>
      <c r="P119" s="137">
        <f>'(B) FO'!AJ119-'(B) FO'!AK119</f>
        <v>0</v>
      </c>
      <c r="Q119" s="137">
        <f>'(B) FO'!AK119-'(B) FO'!AL119</f>
        <v>-1250</v>
      </c>
      <c r="R119" s="137" t="str">
        <f>'(B) FO'!AM119</f>
        <v>Y</v>
      </c>
      <c r="S119" s="137" t="str">
        <f>'(B) FO'!AN119</f>
        <v>Y</v>
      </c>
      <c r="T119" s="137" t="str">
        <f>'(B) FO'!AO119</f>
        <v>Y</v>
      </c>
      <c r="U119" s="137" t="str">
        <f>'(B) FO'!AP119</f>
        <v>N</v>
      </c>
      <c r="V119" s="139">
        <f>'(B) FO'!AQ119</f>
        <v>0</v>
      </c>
      <c r="W119" s="139">
        <f>'(B) FO'!AR119</f>
        <v>20</v>
      </c>
      <c r="X119" s="139">
        <f>'(B) FO'!AS119</f>
        <v>0</v>
      </c>
      <c r="Y119" s="139">
        <f>'(B) FO'!AT119</f>
        <v>-16.666666666666664</v>
      </c>
      <c r="Z119" s="137" t="str">
        <f t="shared" si="19"/>
        <v>N</v>
      </c>
      <c r="AA119" s="137" t="str">
        <f t="shared" si="20"/>
        <v>Y</v>
      </c>
      <c r="AB119" s="137" t="str">
        <f t="shared" si="21"/>
        <v>Y</v>
      </c>
      <c r="AC119" s="137" t="str">
        <f>'(B) FO'!BC119</f>
        <v>N</v>
      </c>
      <c r="AD119" s="137" t="str">
        <f>'(B) FO'!BD119</f>
        <v>Y</v>
      </c>
      <c r="AE119" s="137" t="str">
        <f>'(B) FO'!BE119</f>
        <v>N</v>
      </c>
      <c r="AF119" s="137" t="str">
        <f>'(B) FO'!BF119</f>
        <v>N</v>
      </c>
      <c r="AG119" s="139">
        <f>'(B) FO'!BG119</f>
        <v>-100</v>
      </c>
      <c r="AH119" s="139">
        <f>'(B) FO'!BH119</f>
        <v>0.1808318264014428</v>
      </c>
      <c r="AI119" s="139">
        <f>'(B) FO'!BI119</f>
        <v>-74.621385956860948</v>
      </c>
      <c r="AJ119" s="139">
        <f>'(B) FO'!BJ119</f>
        <v>-55.548755609955123</v>
      </c>
      <c r="AK119" s="137" t="str">
        <f t="shared" si="22"/>
        <v>N</v>
      </c>
      <c r="AL119" s="137" t="str">
        <f t="shared" si="23"/>
        <v>Y</v>
      </c>
      <c r="AM119" s="137" t="str">
        <f t="shared" si="24"/>
        <v>N</v>
      </c>
      <c r="AN119" s="137" t="str">
        <f>'(B) FO'!BS119</f>
        <v>N</v>
      </c>
      <c r="AO119" s="137" t="str">
        <f>'(B) FO'!BT119</f>
        <v>Y</v>
      </c>
      <c r="AP119" s="137" t="str">
        <f>'(B) FO'!BU119</f>
        <v>N</v>
      </c>
      <c r="AQ119" s="137" t="str">
        <f>'(B) FO'!BV119</f>
        <v>N</v>
      </c>
      <c r="AR119" s="139">
        <f>'(B) FO'!BW119</f>
        <v>-100</v>
      </c>
      <c r="AS119" s="139">
        <f>'(B) FO'!BX119</f>
        <v>0</v>
      </c>
      <c r="AT119" s="139">
        <f>'(B) FO'!BY119</f>
        <v>-75</v>
      </c>
      <c r="AU119" s="139">
        <f>'(B) FO'!BZ119</f>
        <v>-55.555555555555557</v>
      </c>
      <c r="AV119" s="137" t="str">
        <f t="shared" si="25"/>
        <v>N</v>
      </c>
      <c r="AW119" s="137" t="str">
        <f t="shared" si="26"/>
        <v>Y</v>
      </c>
      <c r="AX119" s="137" t="str">
        <f t="shared" si="27"/>
        <v>N</v>
      </c>
      <c r="AZ119" s="137">
        <f>'(B) FO'!C119</f>
        <v>435.2</v>
      </c>
      <c r="BA119" s="137">
        <f>'(B) FO'!X119</f>
        <v>0</v>
      </c>
      <c r="BB119" s="137">
        <f>'(B) FO'!AC119</f>
        <v>0</v>
      </c>
    </row>
    <row r="120" spans="1:54" x14ac:dyDescent="0.3">
      <c r="A120" s="137" t="str">
        <f>'FOD (ALL)'!B120</f>
        <v>DIVISLAB</v>
      </c>
      <c r="B120" s="146">
        <f>'FOD (ALL)'!C120</f>
        <v>43979</v>
      </c>
      <c r="C120" s="137" t="str">
        <f>'(B) FO'!H120</f>
        <v>N</v>
      </c>
      <c r="D120" s="137" t="str">
        <f>'(B) FO'!I120</f>
        <v>N</v>
      </c>
      <c r="E120" s="137" t="str">
        <f>'(B) FO'!J120</f>
        <v>Y</v>
      </c>
      <c r="F120" s="137" t="str">
        <f>'(B) FO'!K120</f>
        <v>N</v>
      </c>
      <c r="G120" s="139">
        <f>'(B) FO'!L120</f>
        <v>-1.3526734442128623</v>
      </c>
      <c r="H120" s="139">
        <f>'(B) FO'!M120</f>
        <v>-0.99806283163479415</v>
      </c>
      <c r="I120" s="139">
        <f>'(B) FO'!N120</f>
        <v>2.1509076830422438</v>
      </c>
      <c r="J120" s="139">
        <f>'(B) FO'!O120</f>
        <v>-0.25958423615730297</v>
      </c>
      <c r="K120" s="137" t="str">
        <f t="shared" si="16"/>
        <v>N</v>
      </c>
      <c r="L120" s="137" t="str">
        <f t="shared" si="17"/>
        <v>N</v>
      </c>
      <c r="M120" s="137" t="str">
        <f t="shared" si="18"/>
        <v>Y</v>
      </c>
      <c r="N120" s="137">
        <f>'(B) FO'!AH120-'(B) FO'!AI120</f>
        <v>-134400</v>
      </c>
      <c r="O120" s="137">
        <f>'(B) FO'!AI120-'(B) FO'!AJ120</f>
        <v>-47600</v>
      </c>
      <c r="P120" s="137">
        <f>'(B) FO'!AJ120-'(B) FO'!AK120</f>
        <v>-7200</v>
      </c>
      <c r="Q120" s="137">
        <f>'(B) FO'!AK120-'(B) FO'!AL120</f>
        <v>34000</v>
      </c>
      <c r="R120" s="137" t="str">
        <f>'(B) FO'!AM120</f>
        <v>N</v>
      </c>
      <c r="S120" s="137" t="str">
        <f>'(B) FO'!AN120</f>
        <v>N</v>
      </c>
      <c r="T120" s="137" t="str">
        <f>'(B) FO'!AO120</f>
        <v>N</v>
      </c>
      <c r="U120" s="137" t="str">
        <f>'(B) FO'!AP120</f>
        <v>Y</v>
      </c>
      <c r="V120" s="139">
        <f>'(B) FO'!AQ120</f>
        <v>-6.5959952885747937</v>
      </c>
      <c r="W120" s="139">
        <f>'(B) FO'!AR120</f>
        <v>-2.2827546518319588</v>
      </c>
      <c r="X120" s="139">
        <f>'(B) FO'!AS120</f>
        <v>-0.34410246606767347</v>
      </c>
      <c r="Y120" s="139">
        <f>'(B) FO'!AT120</f>
        <v>1.6517683637776912</v>
      </c>
      <c r="Z120" s="137" t="str">
        <f t="shared" si="19"/>
        <v>N</v>
      </c>
      <c r="AA120" s="137" t="str">
        <f t="shared" si="20"/>
        <v>N</v>
      </c>
      <c r="AB120" s="137" t="str">
        <f t="shared" si="21"/>
        <v>N</v>
      </c>
      <c r="AC120" s="137" t="str">
        <f>'(B) FO'!BC120</f>
        <v>Y</v>
      </c>
      <c r="AD120" s="137" t="str">
        <f>'(B) FO'!BD120</f>
        <v>N</v>
      </c>
      <c r="AE120" s="137" t="str">
        <f>'(B) FO'!BE120</f>
        <v>Y</v>
      </c>
      <c r="AF120" s="137" t="str">
        <f>'(B) FO'!BF120</f>
        <v>N</v>
      </c>
      <c r="AG120" s="139">
        <f>'(B) FO'!BG120</f>
        <v>51.876292369734841</v>
      </c>
      <c r="AH120" s="139">
        <f>'(B) FO'!BH120</f>
        <v>-20.529527754528814</v>
      </c>
      <c r="AI120" s="139">
        <f>'(B) FO'!BI120</f>
        <v>40.01229847150973</v>
      </c>
      <c r="AJ120" s="139">
        <f>'(B) FO'!BJ120</f>
        <v>-30.895378414005254</v>
      </c>
      <c r="AK120" s="137" t="str">
        <f t="shared" si="22"/>
        <v>Y</v>
      </c>
      <c r="AL120" s="137" t="str">
        <f t="shared" si="23"/>
        <v>N</v>
      </c>
      <c r="AM120" s="137" t="str">
        <f t="shared" si="24"/>
        <v>Y</v>
      </c>
      <c r="AN120" s="137" t="str">
        <f>'(B) FO'!BS120</f>
        <v>Y</v>
      </c>
      <c r="AO120" s="137" t="str">
        <f>'(B) FO'!BT120</f>
        <v>N</v>
      </c>
      <c r="AP120" s="137" t="str">
        <f>'(B) FO'!BU120</f>
        <v>Y</v>
      </c>
      <c r="AQ120" s="137" t="str">
        <f>'(B) FO'!BV120</f>
        <v>N</v>
      </c>
      <c r="AR120" s="139">
        <f>'(B) FO'!BW120</f>
        <v>53.265993265993259</v>
      </c>
      <c r="AS120" s="139">
        <f>'(B) FO'!BX120</f>
        <v>-20.8</v>
      </c>
      <c r="AT120" s="139">
        <f>'(B) FO'!BY120</f>
        <v>38.991845811712381</v>
      </c>
      <c r="AU120" s="139">
        <f>'(B) FO'!BZ120</f>
        <v>-30.571281523417397</v>
      </c>
      <c r="AV120" s="137" t="str">
        <f t="shared" si="25"/>
        <v>Y</v>
      </c>
      <c r="AW120" s="137" t="str">
        <f t="shared" si="26"/>
        <v>N</v>
      </c>
      <c r="AX120" s="137" t="str">
        <f t="shared" si="27"/>
        <v>Y</v>
      </c>
      <c r="AZ120" s="137">
        <f>'(B) FO'!C120</f>
        <v>2319.1</v>
      </c>
      <c r="BA120" s="137">
        <f>'(B) FO'!X120</f>
        <v>2370.9499999999998</v>
      </c>
      <c r="BB120" s="137">
        <f>'(B) FO'!AC120</f>
        <v>2306.3000000000002</v>
      </c>
    </row>
    <row r="121" spans="1:54" x14ac:dyDescent="0.3">
      <c r="A121" s="137" t="str">
        <f>'FOD (ALL)'!B121</f>
        <v>DIVISLAB</v>
      </c>
      <c r="B121" s="146">
        <f>'FOD (ALL)'!C121</f>
        <v>44007</v>
      </c>
      <c r="C121" s="137" t="str">
        <f>'(B) FO'!H121</f>
        <v>N</v>
      </c>
      <c r="D121" s="137" t="str">
        <f>'(B) FO'!I121</f>
        <v>N</v>
      </c>
      <c r="E121" s="137" t="str">
        <f>'(B) FO'!J121</f>
        <v>Y</v>
      </c>
      <c r="F121" s="137" t="str">
        <f>'(B) FO'!K121</f>
        <v>N</v>
      </c>
      <c r="G121" s="139">
        <f>'(B) FO'!L121</f>
        <v>-1.4923791151718258</v>
      </c>
      <c r="H121" s="139">
        <f>'(B) FO'!M121</f>
        <v>-0.94492157150956468</v>
      </c>
      <c r="I121" s="139">
        <f>'(B) FO'!N121</f>
        <v>2.1251501115114162</v>
      </c>
      <c r="J121" s="139">
        <f>'(B) FO'!O121</f>
        <v>-0.20117279458974757</v>
      </c>
      <c r="K121" s="137" t="str">
        <f t="shared" si="16"/>
        <v>N</v>
      </c>
      <c r="L121" s="137" t="str">
        <f t="shared" si="17"/>
        <v>N</v>
      </c>
      <c r="M121" s="137" t="str">
        <f t="shared" si="18"/>
        <v>Y</v>
      </c>
      <c r="N121" s="137">
        <f>'(B) FO'!AH121-'(B) FO'!AI121</f>
        <v>278000</v>
      </c>
      <c r="O121" s="137">
        <f>'(B) FO'!AI121-'(B) FO'!AJ121</f>
        <v>40000</v>
      </c>
      <c r="P121" s="137">
        <f>'(B) FO'!AJ121-'(B) FO'!AK121</f>
        <v>97200</v>
      </c>
      <c r="Q121" s="137">
        <f>'(B) FO'!AK121-'(B) FO'!AL121</f>
        <v>20000</v>
      </c>
      <c r="R121" s="137" t="str">
        <f>'(B) FO'!AM121</f>
        <v>Y</v>
      </c>
      <c r="S121" s="137" t="str">
        <f>'(B) FO'!AN121</f>
        <v>Y</v>
      </c>
      <c r="T121" s="137" t="str">
        <f>'(B) FO'!AO121</f>
        <v>Y</v>
      </c>
      <c r="U121" s="137" t="str">
        <f>'(B) FO'!AP121</f>
        <v>Y</v>
      </c>
      <c r="V121" s="139">
        <f>'(B) FO'!AQ121</f>
        <v>153.42163355408388</v>
      </c>
      <c r="W121" s="139">
        <f>'(B) FO'!AR121</f>
        <v>28.328611898016998</v>
      </c>
      <c r="X121" s="139">
        <f>'(B) FO'!AS121</f>
        <v>220.90909090909091</v>
      </c>
      <c r="Y121" s="139">
        <f>'(B) FO'!AT121</f>
        <v>83.333333333333343</v>
      </c>
      <c r="Z121" s="137" t="str">
        <f t="shared" si="19"/>
        <v>Y</v>
      </c>
      <c r="AA121" s="137" t="str">
        <f t="shared" si="20"/>
        <v>N</v>
      </c>
      <c r="AB121" s="137" t="str">
        <f t="shared" si="21"/>
        <v>Y</v>
      </c>
      <c r="AC121" s="137" t="str">
        <f>'(B) FO'!BC121</f>
        <v>Y</v>
      </c>
      <c r="AD121" s="137" t="str">
        <f>'(B) FO'!BD121</f>
        <v>N</v>
      </c>
      <c r="AE121" s="137" t="str">
        <f>'(B) FO'!BE121</f>
        <v>Y</v>
      </c>
      <c r="AF121" s="137" t="str">
        <f>'(B) FO'!BF121</f>
        <v>Y</v>
      </c>
      <c r="AG121" s="139">
        <f>'(B) FO'!BG121</f>
        <v>385.38788545967986</v>
      </c>
      <c r="AH121" s="139">
        <f>'(B) FO'!BH121</f>
        <v>-47.354713091283926</v>
      </c>
      <c r="AI121" s="139">
        <f>'(B) FO'!BI121</f>
        <v>382.25845650781019</v>
      </c>
      <c r="AJ121" s="139">
        <f>'(B) FO'!BJ121</f>
        <v>359.43257371973812</v>
      </c>
      <c r="AK121" s="137" t="str">
        <f t="shared" si="22"/>
        <v>Y</v>
      </c>
      <c r="AL121" s="137" t="str">
        <f t="shared" si="23"/>
        <v>N</v>
      </c>
      <c r="AM121" s="137" t="str">
        <f t="shared" si="24"/>
        <v>Y</v>
      </c>
      <c r="AN121" s="137" t="str">
        <f>'(B) FO'!BS121</f>
        <v>Y</v>
      </c>
      <c r="AO121" s="137" t="str">
        <f>'(B) FO'!BT121</f>
        <v>N</v>
      </c>
      <c r="AP121" s="137" t="str">
        <f>'(B) FO'!BU121</f>
        <v>Y</v>
      </c>
      <c r="AQ121" s="137" t="str">
        <f>'(B) FO'!BV121</f>
        <v>Y</v>
      </c>
      <c r="AR121" s="139">
        <f>'(B) FO'!BW121</f>
        <v>390.9465020576132</v>
      </c>
      <c r="AS121" s="139">
        <f>'(B) FO'!BX121</f>
        <v>-47.516198704103672</v>
      </c>
      <c r="AT121" s="139">
        <f>'(B) FO'!BY121</f>
        <v>377.31958762886597</v>
      </c>
      <c r="AU121" s="139">
        <f>'(B) FO'!BZ121</f>
        <v>361.90476190476193</v>
      </c>
      <c r="AV121" s="137" t="str">
        <f t="shared" si="25"/>
        <v>Y</v>
      </c>
      <c r="AW121" s="137" t="str">
        <f t="shared" si="26"/>
        <v>N</v>
      </c>
      <c r="AX121" s="137" t="str">
        <f t="shared" si="27"/>
        <v>Y</v>
      </c>
      <c r="AZ121" s="137">
        <f>'(B) FO'!C121</f>
        <v>2323.4499999999998</v>
      </c>
      <c r="BA121" s="137">
        <f>'(B) FO'!X121</f>
        <v>2376.0500000000002</v>
      </c>
      <c r="BB121" s="137">
        <f>'(B) FO'!AC121</f>
        <v>2311.1999999999998</v>
      </c>
    </row>
    <row r="122" spans="1:54" x14ac:dyDescent="0.3">
      <c r="A122" s="137" t="str">
        <f>'FOD (ALL)'!B122</f>
        <v>DIVISLAB</v>
      </c>
      <c r="B122" s="146">
        <f>'FOD (ALL)'!C122</f>
        <v>44042</v>
      </c>
      <c r="C122" s="137" t="str">
        <f>'(B) FO'!H122</f>
        <v>N</v>
      </c>
      <c r="D122" s="137" t="str">
        <f>'(B) FO'!I122</f>
        <v>N</v>
      </c>
      <c r="E122" s="137" t="str">
        <f>'(B) FO'!J122</f>
        <v>Y</v>
      </c>
      <c r="F122" s="137" t="str">
        <f>'(B) FO'!K122</f>
        <v>N</v>
      </c>
      <c r="G122" s="139">
        <f>'(B) FO'!L122</f>
        <v>-1.597679160797999</v>
      </c>
      <c r="H122" s="139">
        <f>'(B) FO'!M122</f>
        <v>-0.65783977946704542</v>
      </c>
      <c r="I122" s="139">
        <f>'(B) FO'!N122</f>
        <v>2.1786910782493534</v>
      </c>
      <c r="J122" s="139">
        <f>'(B) FO'!O122</f>
        <v>-0.37203962753518427</v>
      </c>
      <c r="K122" s="137" t="str">
        <f t="shared" si="16"/>
        <v>N</v>
      </c>
      <c r="L122" s="137" t="str">
        <f t="shared" si="17"/>
        <v>N</v>
      </c>
      <c r="M122" s="137" t="str">
        <f t="shared" si="18"/>
        <v>Y</v>
      </c>
      <c r="N122" s="137">
        <f>'(B) FO'!AH122-'(B) FO'!AI122</f>
        <v>0</v>
      </c>
      <c r="O122" s="137">
        <f>'(B) FO'!AI122-'(B) FO'!AJ122</f>
        <v>400</v>
      </c>
      <c r="P122" s="137">
        <f>'(B) FO'!AJ122-'(B) FO'!AK122</f>
        <v>0</v>
      </c>
      <c r="Q122" s="137">
        <f>'(B) FO'!AK122-'(B) FO'!AL122</f>
        <v>0</v>
      </c>
      <c r="R122" s="137" t="str">
        <f>'(B) FO'!AM122</f>
        <v>Y</v>
      </c>
      <c r="S122" s="137" t="str">
        <f>'(B) FO'!AN122</f>
        <v>Y</v>
      </c>
      <c r="T122" s="137" t="str">
        <f>'(B) FO'!AO122</f>
        <v>Y</v>
      </c>
      <c r="U122" s="137" t="str">
        <f>'(B) FO'!AP122</f>
        <v>Y</v>
      </c>
      <c r="V122" s="139">
        <f>'(B) FO'!AQ122</f>
        <v>0</v>
      </c>
      <c r="W122" s="139">
        <f>'(B) FO'!AR122</f>
        <v>12.5</v>
      </c>
      <c r="X122" s="139">
        <f>'(B) FO'!AS122</f>
        <v>0</v>
      </c>
      <c r="Y122" s="139">
        <f>'(B) FO'!AT122</f>
        <v>0</v>
      </c>
      <c r="Z122" s="137" t="str">
        <f t="shared" si="19"/>
        <v>N</v>
      </c>
      <c r="AA122" s="137" t="str">
        <f t="shared" si="20"/>
        <v>Y</v>
      </c>
      <c r="AB122" s="137" t="str">
        <f t="shared" si="21"/>
        <v>Y</v>
      </c>
      <c r="AC122" s="137" t="str">
        <f>'(B) FO'!BC122</f>
        <v>Y</v>
      </c>
      <c r="AD122" s="137" t="str">
        <f>'(B) FO'!BD122</f>
        <v>Y</v>
      </c>
      <c r="AE122" s="137" t="str">
        <f>'(B) FO'!BE122</f>
        <v>Y</v>
      </c>
      <c r="AF122" s="137" t="str">
        <f>'(B) FO'!BF122</f>
        <v>Y</v>
      </c>
      <c r="AG122" s="139">
        <f>'(B) FO'!BG122</f>
        <v>384.69493278179937</v>
      </c>
      <c r="AH122" s="139" t="e">
        <f>'(B) FO'!BH122</f>
        <v>#DIV/0!</v>
      </c>
      <c r="AI122" s="139" t="e">
        <f>'(B) FO'!BI122</f>
        <v>#DIV/0!</v>
      </c>
      <c r="AJ122" s="139" t="e">
        <f>'(B) FO'!BJ122</f>
        <v>#DIV/0!</v>
      </c>
      <c r="AK122" s="137" t="e">
        <f t="shared" si="22"/>
        <v>#DIV/0!</v>
      </c>
      <c r="AL122" s="137" t="e">
        <f t="shared" si="23"/>
        <v>#DIV/0!</v>
      </c>
      <c r="AM122" s="137" t="e">
        <f t="shared" si="24"/>
        <v>#DIV/0!</v>
      </c>
      <c r="AN122" s="137" t="str">
        <f>'(B) FO'!BS122</f>
        <v>Y</v>
      </c>
      <c r="AO122" s="137" t="str">
        <f>'(B) FO'!BT122</f>
        <v>Y</v>
      </c>
      <c r="AP122" s="137" t="str">
        <f>'(B) FO'!BU122</f>
        <v>Y</v>
      </c>
      <c r="AQ122" s="137" t="str">
        <f>'(B) FO'!BV122</f>
        <v>Y</v>
      </c>
      <c r="AR122" s="139">
        <f>'(B) FO'!BW122</f>
        <v>400</v>
      </c>
      <c r="AS122" s="139" t="e">
        <f>'(B) FO'!BX122</f>
        <v>#DIV/0!</v>
      </c>
      <c r="AT122" s="139" t="e">
        <f>'(B) FO'!BY122</f>
        <v>#DIV/0!</v>
      </c>
      <c r="AU122" s="139" t="e">
        <f>'(B) FO'!BZ122</f>
        <v>#DIV/0!</v>
      </c>
      <c r="AV122" s="137" t="e">
        <f t="shared" si="25"/>
        <v>#DIV/0!</v>
      </c>
      <c r="AW122" s="137" t="e">
        <f t="shared" si="26"/>
        <v>#DIV/0!</v>
      </c>
      <c r="AX122" s="137" t="e">
        <f t="shared" si="27"/>
        <v>#DIV/0!</v>
      </c>
      <c r="AZ122" s="137">
        <f>'(B) FO'!C122</f>
        <v>2340.4499999999998</v>
      </c>
      <c r="BA122" s="137">
        <f>'(B) FO'!X122</f>
        <v>2351.1</v>
      </c>
      <c r="BB122" s="137">
        <f>'(B) FO'!AC122</f>
        <v>2343.1999999999998</v>
      </c>
    </row>
    <row r="123" spans="1:54" x14ac:dyDescent="0.3">
      <c r="A123" s="137" t="str">
        <f>'FOD (ALL)'!B123</f>
        <v>DLF</v>
      </c>
      <c r="B123" s="146">
        <f>'FOD (ALL)'!C123</f>
        <v>43979</v>
      </c>
      <c r="C123" s="137" t="str">
        <f>'(B) FO'!H123</f>
        <v>N</v>
      </c>
      <c r="D123" s="137" t="str">
        <f>'(B) FO'!I123</f>
        <v>N</v>
      </c>
      <c r="E123" s="137" t="str">
        <f>'(B) FO'!J123</f>
        <v>Y</v>
      </c>
      <c r="F123" s="137" t="str">
        <f>'(B) FO'!K123</f>
        <v>N</v>
      </c>
      <c r="G123" s="139">
        <f>'(B) FO'!L123</f>
        <v>-2.5270758122743682</v>
      </c>
      <c r="H123" s="139">
        <f>'(B) FO'!M123</f>
        <v>-0.78796561604584126</v>
      </c>
      <c r="I123" s="139">
        <f>'(B) FO'!N123</f>
        <v>6.2404870624048616</v>
      </c>
      <c r="J123" s="139">
        <f>'(B) FO'!O123</f>
        <v>-0.6051437216338752</v>
      </c>
      <c r="K123" s="137" t="str">
        <f t="shared" si="16"/>
        <v>N</v>
      </c>
      <c r="L123" s="137" t="str">
        <f t="shared" si="17"/>
        <v>N</v>
      </c>
      <c r="M123" s="137" t="str">
        <f t="shared" si="18"/>
        <v>Y</v>
      </c>
      <c r="N123" s="137">
        <f>'(B) FO'!AH123-'(B) FO'!AI123</f>
        <v>-3323100</v>
      </c>
      <c r="O123" s="137">
        <f>'(B) FO'!AI123-'(B) FO'!AJ123</f>
        <v>-171600</v>
      </c>
      <c r="P123" s="137">
        <f>'(B) FO'!AJ123-'(B) FO'!AK123</f>
        <v>-627000</v>
      </c>
      <c r="Q123" s="137">
        <f>'(B) FO'!AK123-'(B) FO'!AL123</f>
        <v>184800</v>
      </c>
      <c r="R123" s="137" t="str">
        <f>'(B) FO'!AM123</f>
        <v>N</v>
      </c>
      <c r="S123" s="137" t="str">
        <f>'(B) FO'!AN123</f>
        <v>N</v>
      </c>
      <c r="T123" s="137" t="str">
        <f>'(B) FO'!AO123</f>
        <v>N</v>
      </c>
      <c r="U123" s="137" t="str">
        <f>'(B) FO'!AP123</f>
        <v>Y</v>
      </c>
      <c r="V123" s="139">
        <f>'(B) FO'!AQ123</f>
        <v>-14.562545191612436</v>
      </c>
      <c r="W123" s="139">
        <f>'(B) FO'!AR123</f>
        <v>-0.74637577149418688</v>
      </c>
      <c r="X123" s="139">
        <f>'(B) FO'!AS123</f>
        <v>-2.6547436076568394</v>
      </c>
      <c r="Y123" s="139">
        <f>'(B) FO'!AT123</f>
        <v>0.78862132094071269</v>
      </c>
      <c r="Z123" s="137" t="str">
        <f t="shared" si="19"/>
        <v>N</v>
      </c>
      <c r="AA123" s="137" t="str">
        <f t="shared" si="20"/>
        <v>Y</v>
      </c>
      <c r="AB123" s="137" t="str">
        <f t="shared" si="21"/>
        <v>N</v>
      </c>
      <c r="AC123" s="137" t="str">
        <f>'(B) FO'!BC123</f>
        <v>Y</v>
      </c>
      <c r="AD123" s="137" t="str">
        <f>'(B) FO'!BD123</f>
        <v>N</v>
      </c>
      <c r="AE123" s="137" t="str">
        <f>'(B) FO'!BE123</f>
        <v>Y</v>
      </c>
      <c r="AF123" s="137" t="str">
        <f>'(B) FO'!BF123</f>
        <v>N</v>
      </c>
      <c r="AG123" s="139">
        <f>'(B) FO'!BG123</f>
        <v>29.166701102264692</v>
      </c>
      <c r="AH123" s="139">
        <f>'(B) FO'!BH123</f>
        <v>-45.945025025545384</v>
      </c>
      <c r="AI123" s="139">
        <f>'(B) FO'!BI123</f>
        <v>89.948691996923529</v>
      </c>
      <c r="AJ123" s="139">
        <f>'(B) FO'!BJ123</f>
        <v>-23.306265770922643</v>
      </c>
      <c r="AK123" s="137" t="str">
        <f t="shared" si="22"/>
        <v>Y</v>
      </c>
      <c r="AL123" s="137" t="str">
        <f t="shared" si="23"/>
        <v>N</v>
      </c>
      <c r="AM123" s="137" t="str">
        <f t="shared" si="24"/>
        <v>Y</v>
      </c>
      <c r="AN123" s="137" t="str">
        <f>'(B) FO'!BS123</f>
        <v>Y</v>
      </c>
      <c r="AO123" s="137" t="str">
        <f>'(B) FO'!BT123</f>
        <v>N</v>
      </c>
      <c r="AP123" s="137" t="str">
        <f>'(B) FO'!BU123</f>
        <v>Y</v>
      </c>
      <c r="AQ123" s="137" t="str">
        <f>'(B) FO'!BV123</f>
        <v>N</v>
      </c>
      <c r="AR123" s="139">
        <f>'(B) FO'!BW123</f>
        <v>31.222030981067128</v>
      </c>
      <c r="AS123" s="139">
        <f>'(B) FO'!BX123</f>
        <v>-46.804614539461639</v>
      </c>
      <c r="AT123" s="139">
        <f>'(B) FO'!BY123</f>
        <v>84.430935494765279</v>
      </c>
      <c r="AU123" s="139">
        <f>'(B) FO'!BZ123</f>
        <v>-23.429014740108613</v>
      </c>
      <c r="AV123" s="137" t="str">
        <f t="shared" si="25"/>
        <v>Y</v>
      </c>
      <c r="AW123" s="137" t="str">
        <f t="shared" si="26"/>
        <v>N</v>
      </c>
      <c r="AX123" s="137" t="str">
        <f t="shared" si="27"/>
        <v>Y</v>
      </c>
      <c r="AZ123" s="137">
        <f>'(B) FO'!C123</f>
        <v>135</v>
      </c>
      <c r="BA123" s="137">
        <f>'(B) FO'!X123</f>
        <v>140</v>
      </c>
      <c r="BB123" s="137">
        <f>'(B) FO'!AC123</f>
        <v>134</v>
      </c>
    </row>
    <row r="124" spans="1:54" x14ac:dyDescent="0.3">
      <c r="A124" s="137" t="str">
        <f>'FOD (ALL)'!B124</f>
        <v>DLF</v>
      </c>
      <c r="B124" s="146">
        <f>'FOD (ALL)'!C124</f>
        <v>44007</v>
      </c>
      <c r="C124" s="137" t="str">
        <f>'(B) FO'!H124</f>
        <v>N</v>
      </c>
      <c r="D124" s="137" t="str">
        <f>'(B) FO'!I124</f>
        <v>N</v>
      </c>
      <c r="E124" s="137" t="str">
        <f>'(B) FO'!J124</f>
        <v>Y</v>
      </c>
      <c r="F124" s="137" t="str">
        <f>'(B) FO'!K124</f>
        <v>N</v>
      </c>
      <c r="G124" s="139">
        <f>'(B) FO'!L124</f>
        <v>-2.5557955363570994</v>
      </c>
      <c r="H124" s="139">
        <f>'(B) FO'!M124</f>
        <v>-0.85653104925052725</v>
      </c>
      <c r="I124" s="139">
        <f>'(B) FO'!N124</f>
        <v>6.2571103526734921</v>
      </c>
      <c r="J124" s="139">
        <f>'(B) FO'!O124</f>
        <v>-0.5281026027914123</v>
      </c>
      <c r="K124" s="137" t="str">
        <f t="shared" si="16"/>
        <v>N</v>
      </c>
      <c r="L124" s="137" t="str">
        <f t="shared" si="17"/>
        <v>N</v>
      </c>
      <c r="M124" s="137" t="str">
        <f t="shared" si="18"/>
        <v>Y</v>
      </c>
      <c r="N124" s="137">
        <f>'(B) FO'!AH124-'(B) FO'!AI124</f>
        <v>3474900</v>
      </c>
      <c r="O124" s="137">
        <f>'(B) FO'!AI124-'(B) FO'!AJ124</f>
        <v>336600</v>
      </c>
      <c r="P124" s="137">
        <f>'(B) FO'!AJ124-'(B) FO'!AK124</f>
        <v>2214300</v>
      </c>
      <c r="Q124" s="137">
        <f>'(B) FO'!AK124-'(B) FO'!AL124</f>
        <v>320100</v>
      </c>
      <c r="R124" s="137" t="str">
        <f>'(B) FO'!AM124</f>
        <v>Y</v>
      </c>
      <c r="S124" s="137" t="str">
        <f>'(B) FO'!AN124</f>
        <v>Y</v>
      </c>
      <c r="T124" s="137" t="str">
        <f>'(B) FO'!AO124</f>
        <v>Y</v>
      </c>
      <c r="U124" s="137" t="str">
        <f>'(B) FO'!AP124</f>
        <v>Y</v>
      </c>
      <c r="V124" s="139">
        <f>'(B) FO'!AQ124</f>
        <v>108.55670103092783</v>
      </c>
      <c r="W124" s="139">
        <f>'(B) FO'!AR124</f>
        <v>11.751152073732719</v>
      </c>
      <c r="X124" s="139">
        <f>'(B) FO'!AS124</f>
        <v>340.60913705583755</v>
      </c>
      <c r="Y124" s="139">
        <f>'(B) FO'!AT124</f>
        <v>97</v>
      </c>
      <c r="Z124" s="137" t="str">
        <f t="shared" si="19"/>
        <v>Y</v>
      </c>
      <c r="AA124" s="137" t="str">
        <f t="shared" si="20"/>
        <v>N</v>
      </c>
      <c r="AB124" s="137" t="str">
        <f t="shared" si="21"/>
        <v>Y</v>
      </c>
      <c r="AC124" s="137" t="str">
        <f>'(B) FO'!BC124</f>
        <v>Y</v>
      </c>
      <c r="AD124" s="137" t="str">
        <f>'(B) FO'!BD124</f>
        <v>N</v>
      </c>
      <c r="AE124" s="137" t="str">
        <f>'(B) FO'!BE124</f>
        <v>Y</v>
      </c>
      <c r="AF124" s="137" t="str">
        <f>'(B) FO'!BF124</f>
        <v>Y</v>
      </c>
      <c r="AG124" s="139">
        <f>'(B) FO'!BG124</f>
        <v>240.05795956003428</v>
      </c>
      <c r="AH124" s="139">
        <f>'(B) FO'!BH124</f>
        <v>-61.656324410130601</v>
      </c>
      <c r="AI124" s="139">
        <f>'(B) FO'!BI124</f>
        <v>373.88487117676232</v>
      </c>
      <c r="AJ124" s="139">
        <f>'(B) FO'!BJ124</f>
        <v>118.8502048528614</v>
      </c>
      <c r="AK124" s="137" t="str">
        <f t="shared" si="22"/>
        <v>Y</v>
      </c>
      <c r="AL124" s="137" t="str">
        <f t="shared" si="23"/>
        <v>N</v>
      </c>
      <c r="AM124" s="137" t="str">
        <f t="shared" si="24"/>
        <v>Y</v>
      </c>
      <c r="AN124" s="137" t="str">
        <f>'(B) FO'!BS124</f>
        <v>Y</v>
      </c>
      <c r="AO124" s="137" t="str">
        <f>'(B) FO'!BT124</f>
        <v>N</v>
      </c>
      <c r="AP124" s="137" t="str">
        <f>'(B) FO'!BU124</f>
        <v>Y</v>
      </c>
      <c r="AQ124" s="137" t="str">
        <f>'(B) FO'!BV124</f>
        <v>Y</v>
      </c>
      <c r="AR124" s="139">
        <f>'(B) FO'!BW124</f>
        <v>244.92440604751619</v>
      </c>
      <c r="AS124" s="139">
        <f>'(B) FO'!BX124</f>
        <v>-62.080262080262081</v>
      </c>
      <c r="AT124" s="139">
        <f>'(B) FO'!BY124</f>
        <v>359.02255639097746</v>
      </c>
      <c r="AU124" s="139">
        <f>'(B) FO'!BZ124</f>
        <v>118.0327868852459</v>
      </c>
      <c r="AV124" s="137" t="str">
        <f t="shared" si="25"/>
        <v>Y</v>
      </c>
      <c r="AW124" s="137" t="str">
        <f t="shared" si="26"/>
        <v>N</v>
      </c>
      <c r="AX124" s="137" t="str">
        <f t="shared" si="27"/>
        <v>Y</v>
      </c>
      <c r="AZ124" s="137">
        <f>'(B) FO'!C124</f>
        <v>135.35</v>
      </c>
      <c r="BA124" s="137">
        <f>'(B) FO'!X124</f>
        <v>140.25</v>
      </c>
      <c r="BB124" s="137">
        <f>'(B) FO'!AC124</f>
        <v>134.44999999999999</v>
      </c>
    </row>
    <row r="125" spans="1:54" x14ac:dyDescent="0.3">
      <c r="A125" s="137" t="str">
        <f>'FOD (ALL)'!B125</f>
        <v>DLF</v>
      </c>
      <c r="B125" s="146">
        <f>'FOD (ALL)'!C125</f>
        <v>44042</v>
      </c>
      <c r="C125" s="137" t="str">
        <f>'(B) FO'!H125</f>
        <v>N</v>
      </c>
      <c r="D125" s="137" t="str">
        <f>'(B) FO'!I125</f>
        <v>N</v>
      </c>
      <c r="E125" s="137" t="str">
        <f>'(B) FO'!J125</f>
        <v>Y</v>
      </c>
      <c r="F125" s="137" t="str">
        <f>'(B) FO'!K125</f>
        <v>N</v>
      </c>
      <c r="G125" s="139">
        <f>'(B) FO'!L125</f>
        <v>-1.1248185776487745</v>
      </c>
      <c r="H125" s="139">
        <f>'(B) FO'!M125</f>
        <v>-1.9217081850533728</v>
      </c>
      <c r="I125" s="139">
        <f>'(B) FO'!N125</f>
        <v>5.9178288729739865</v>
      </c>
      <c r="J125" s="139">
        <f>'(B) FO'!O125</f>
        <v>-0.78534031413611294</v>
      </c>
      <c r="K125" s="137" t="str">
        <f t="shared" si="16"/>
        <v>Y</v>
      </c>
      <c r="L125" s="137" t="str">
        <f t="shared" si="17"/>
        <v>N</v>
      </c>
      <c r="M125" s="137" t="str">
        <f t="shared" si="18"/>
        <v>Y</v>
      </c>
      <c r="N125" s="137">
        <f>'(B) FO'!AH125-'(B) FO'!AI125</f>
        <v>3300</v>
      </c>
      <c r="O125" s="137">
        <f>'(B) FO'!AI125-'(B) FO'!AJ125</f>
        <v>0</v>
      </c>
      <c r="P125" s="137">
        <f>'(B) FO'!AJ125-'(B) FO'!AK125</f>
        <v>9900</v>
      </c>
      <c r="Q125" s="137">
        <f>'(B) FO'!AK125-'(B) FO'!AL125</f>
        <v>0</v>
      </c>
      <c r="R125" s="137" t="str">
        <f>'(B) FO'!AM125</f>
        <v>Y</v>
      </c>
      <c r="S125" s="137" t="str">
        <f>'(B) FO'!AN125</f>
        <v>Y</v>
      </c>
      <c r="T125" s="137" t="str">
        <f>'(B) FO'!AO125</f>
        <v>Y</v>
      </c>
      <c r="U125" s="137" t="str">
        <f>'(B) FO'!AP125</f>
        <v>Y</v>
      </c>
      <c r="V125" s="139">
        <f>'(B) FO'!AQ125</f>
        <v>9.0909090909090917</v>
      </c>
      <c r="W125" s="139">
        <f>'(B) FO'!AR125</f>
        <v>0</v>
      </c>
      <c r="X125" s="139">
        <f>'(B) FO'!AS125</f>
        <v>37.5</v>
      </c>
      <c r="Y125" s="139">
        <f>'(B) FO'!AT125</f>
        <v>0</v>
      </c>
      <c r="Z125" s="137" t="str">
        <f t="shared" si="19"/>
        <v>Y</v>
      </c>
      <c r="AA125" s="137" t="str">
        <f t="shared" si="20"/>
        <v>N</v>
      </c>
      <c r="AB125" s="137" t="str">
        <f t="shared" si="21"/>
        <v>Y</v>
      </c>
      <c r="AC125" s="137" t="str">
        <f>'(B) FO'!BC125</f>
        <v>Y</v>
      </c>
      <c r="AD125" s="137" t="str">
        <f>'(B) FO'!BD125</f>
        <v>N</v>
      </c>
      <c r="AE125" s="137" t="str">
        <f>'(B) FO'!BE125</f>
        <v>Y</v>
      </c>
      <c r="AF125" s="137" t="str">
        <f>'(B) FO'!BF125</f>
        <v>Y</v>
      </c>
      <c r="AG125" s="139">
        <f>'(B) FO'!BG125</f>
        <v>47.744774477447741</v>
      </c>
      <c r="AH125" s="139">
        <f>'(B) FO'!BH125</f>
        <v>-31.136363636363633</v>
      </c>
      <c r="AI125" s="139" t="e">
        <f>'(B) FO'!BI125</f>
        <v>#DIV/0!</v>
      </c>
      <c r="AJ125" s="139" t="e">
        <f>'(B) FO'!BJ125</f>
        <v>#DIV/0!</v>
      </c>
      <c r="AK125" s="137" t="str">
        <f t="shared" si="22"/>
        <v>Y</v>
      </c>
      <c r="AL125" s="137" t="e">
        <f t="shared" si="23"/>
        <v>#DIV/0!</v>
      </c>
      <c r="AM125" s="137" t="e">
        <f t="shared" si="24"/>
        <v>#DIV/0!</v>
      </c>
      <c r="AN125" s="137" t="str">
        <f>'(B) FO'!BS125</f>
        <v>Y</v>
      </c>
      <c r="AO125" s="137" t="str">
        <f>'(B) FO'!BT125</f>
        <v>N</v>
      </c>
      <c r="AP125" s="137" t="str">
        <f>'(B) FO'!BU125</f>
        <v>Y</v>
      </c>
      <c r="AQ125" s="137" t="str">
        <f>'(B) FO'!BV125</f>
        <v>Y</v>
      </c>
      <c r="AR125" s="139">
        <f>'(B) FO'!BW125</f>
        <v>50</v>
      </c>
      <c r="AS125" s="139">
        <f>'(B) FO'!BX125</f>
        <v>-33.333333333333329</v>
      </c>
      <c r="AT125" s="139" t="e">
        <f>'(B) FO'!BY125</f>
        <v>#DIV/0!</v>
      </c>
      <c r="AU125" s="139" t="e">
        <f>'(B) FO'!BZ125</f>
        <v>#DIV/0!</v>
      </c>
      <c r="AV125" s="137" t="str">
        <f t="shared" si="25"/>
        <v>Y</v>
      </c>
      <c r="AW125" s="137" t="e">
        <f t="shared" si="26"/>
        <v>#DIV/0!</v>
      </c>
      <c r="AX125" s="137" t="e">
        <f t="shared" si="27"/>
        <v>#DIV/0!</v>
      </c>
      <c r="AZ125" s="137">
        <f>'(B) FO'!C125</f>
        <v>136.25</v>
      </c>
      <c r="BA125" s="137">
        <f>'(B) FO'!X125</f>
        <v>138.1</v>
      </c>
      <c r="BB125" s="137">
        <f>'(B) FO'!AC125</f>
        <v>134.55000000000001</v>
      </c>
    </row>
    <row r="126" spans="1:54" x14ac:dyDescent="0.3">
      <c r="A126" s="137" t="str">
        <f>'FOD (ALL)'!B126</f>
        <v>DRREDDY</v>
      </c>
      <c r="B126" s="146">
        <f>'FOD (ALL)'!C126</f>
        <v>43979</v>
      </c>
      <c r="C126" s="137" t="str">
        <f>'(B) FO'!H126</f>
        <v>Y</v>
      </c>
      <c r="D126" s="137" t="str">
        <f>'(B) FO'!I126</f>
        <v>N</v>
      </c>
      <c r="E126" s="137" t="str">
        <f>'(B) FO'!J126</f>
        <v>Y</v>
      </c>
      <c r="F126" s="137" t="str">
        <f>'(B) FO'!K126</f>
        <v>Y</v>
      </c>
      <c r="G126" s="139">
        <f>'(B) FO'!L126</f>
        <v>0.97478334527920996</v>
      </c>
      <c r="H126" s="139">
        <f>'(B) FO'!M126</f>
        <v>-2.0387581065209597</v>
      </c>
      <c r="I126" s="139">
        <f>'(B) FO'!N126</f>
        <v>5.8769463667820094</v>
      </c>
      <c r="J126" s="139">
        <f>'(B) FO'!O126</f>
        <v>0.34858328699119479</v>
      </c>
      <c r="K126" s="137" t="str">
        <f t="shared" si="16"/>
        <v>Y</v>
      </c>
      <c r="L126" s="137" t="str">
        <f t="shared" si="17"/>
        <v>N</v>
      </c>
      <c r="M126" s="137" t="str">
        <f t="shared" si="18"/>
        <v>Y</v>
      </c>
      <c r="N126" s="137">
        <f>'(B) FO'!AH126-'(B) FO'!AI126</f>
        <v>-676500</v>
      </c>
      <c r="O126" s="137">
        <f>'(B) FO'!AI126-'(B) FO'!AJ126</f>
        <v>-84000</v>
      </c>
      <c r="P126" s="137">
        <f>'(B) FO'!AJ126-'(B) FO'!AK126</f>
        <v>179250</v>
      </c>
      <c r="Q126" s="137">
        <f>'(B) FO'!AK126-'(B) FO'!AL126</f>
        <v>750</v>
      </c>
      <c r="R126" s="137" t="str">
        <f>'(B) FO'!AM126</f>
        <v>N</v>
      </c>
      <c r="S126" s="137" t="str">
        <f>'(B) FO'!AN126</f>
        <v>N</v>
      </c>
      <c r="T126" s="137" t="str">
        <f>'(B) FO'!AO126</f>
        <v>Y</v>
      </c>
      <c r="U126" s="137" t="str">
        <f>'(B) FO'!AP126</f>
        <v>Y</v>
      </c>
      <c r="V126" s="139">
        <f>'(B) FO'!AQ126</f>
        <v>-22.012527454648986</v>
      </c>
      <c r="W126" s="139">
        <f>'(B) FO'!AR126</f>
        <v>-2.6605431942354896</v>
      </c>
      <c r="X126" s="139">
        <f>'(B) FO'!AS126</f>
        <v>6.0191403626595026</v>
      </c>
      <c r="Y126" s="139">
        <f>'(B) FO'!AT126</f>
        <v>2.5191031992610632E-2</v>
      </c>
      <c r="Z126" s="137" t="str">
        <f t="shared" si="19"/>
        <v>N</v>
      </c>
      <c r="AA126" s="137" t="str">
        <f t="shared" si="20"/>
        <v>N</v>
      </c>
      <c r="AB126" s="137" t="str">
        <f t="shared" si="21"/>
        <v>Y</v>
      </c>
      <c r="AC126" s="137" t="str">
        <f>'(B) FO'!BC126</f>
        <v>N</v>
      </c>
      <c r="AD126" s="137" t="str">
        <f>'(B) FO'!BD126</f>
        <v>N</v>
      </c>
      <c r="AE126" s="137" t="str">
        <f>'(B) FO'!BE126</f>
        <v>Y</v>
      </c>
      <c r="AF126" s="137" t="str">
        <f>'(B) FO'!BF126</f>
        <v>N</v>
      </c>
      <c r="AG126" s="139">
        <f>'(B) FO'!BG126</f>
        <v>-4.326537916364213</v>
      </c>
      <c r="AH126" s="139">
        <f>'(B) FO'!BH126</f>
        <v>-63.211283889362555</v>
      </c>
      <c r="AI126" s="139">
        <f>'(B) FO'!BI126</f>
        <v>512.13809424172462</v>
      </c>
      <c r="AJ126" s="139">
        <f>'(B) FO'!BJ126</f>
        <v>-11.68405954874555</v>
      </c>
      <c r="AK126" s="137" t="str">
        <f t="shared" si="22"/>
        <v>Y</v>
      </c>
      <c r="AL126" s="137" t="str">
        <f t="shared" si="23"/>
        <v>N</v>
      </c>
      <c r="AM126" s="137" t="str">
        <f t="shared" si="24"/>
        <v>Y</v>
      </c>
      <c r="AN126" s="137" t="str">
        <f>'(B) FO'!BS126</f>
        <v>N</v>
      </c>
      <c r="AO126" s="137" t="str">
        <f>'(B) FO'!BT126</f>
        <v>N</v>
      </c>
      <c r="AP126" s="137" t="str">
        <f>'(B) FO'!BU126</f>
        <v>Y</v>
      </c>
      <c r="AQ126" s="137" t="str">
        <f>'(B) FO'!BV126</f>
        <v>N</v>
      </c>
      <c r="AR126" s="139">
        <f>'(B) FO'!BW126</f>
        <v>-3.9276990718124085</v>
      </c>
      <c r="AS126" s="139">
        <f>'(B) FO'!BX126</f>
        <v>-63.713394313266683</v>
      </c>
      <c r="AT126" s="139">
        <f>'(B) FO'!BY126</f>
        <v>494.81231547870095</v>
      </c>
      <c r="AU126" s="139">
        <f>'(B) FO'!BZ126</f>
        <v>-12.005938021896457</v>
      </c>
      <c r="AV126" s="137" t="str">
        <f t="shared" si="25"/>
        <v>Y</v>
      </c>
      <c r="AW126" s="137" t="str">
        <f t="shared" si="26"/>
        <v>N</v>
      </c>
      <c r="AX126" s="137" t="str">
        <f t="shared" si="27"/>
        <v>Y</v>
      </c>
      <c r="AZ126" s="137">
        <f>'(B) FO'!C126</f>
        <v>3874.15</v>
      </c>
      <c r="BA126" s="137">
        <f>'(B) FO'!X126</f>
        <v>3891</v>
      </c>
      <c r="BB126" s="137">
        <f>'(B) FO'!AC126</f>
        <v>3800.65</v>
      </c>
    </row>
    <row r="127" spans="1:54" x14ac:dyDescent="0.3">
      <c r="A127" s="137" t="str">
        <f>'FOD (ALL)'!B127</f>
        <v>DRREDDY</v>
      </c>
      <c r="B127" s="146">
        <f>'FOD (ALL)'!C127</f>
        <v>44007</v>
      </c>
      <c r="C127" s="137" t="str">
        <f>'(B) FO'!H127</f>
        <v>Y</v>
      </c>
      <c r="D127" s="137" t="str">
        <f>'(B) FO'!I127</f>
        <v>N</v>
      </c>
      <c r="E127" s="137" t="str">
        <f>'(B) FO'!J127</f>
        <v>Y</v>
      </c>
      <c r="F127" s="137" t="str">
        <f>'(B) FO'!K127</f>
        <v>Y</v>
      </c>
      <c r="G127" s="139">
        <f>'(B) FO'!L127</f>
        <v>0.9552774203610559</v>
      </c>
      <c r="H127" s="139">
        <f>'(B) FO'!M127</f>
        <v>-1.9585106654094118</v>
      </c>
      <c r="I127" s="139">
        <f>'(B) FO'!N127</f>
        <v>5.6999703687740721</v>
      </c>
      <c r="J127" s="139">
        <f>'(B) FO'!O127</f>
        <v>0.43286529773016258</v>
      </c>
      <c r="K127" s="137" t="str">
        <f t="shared" si="16"/>
        <v>Y</v>
      </c>
      <c r="L127" s="137" t="str">
        <f t="shared" si="17"/>
        <v>N</v>
      </c>
      <c r="M127" s="137" t="str">
        <f t="shared" si="18"/>
        <v>Y</v>
      </c>
      <c r="N127" s="137">
        <f>'(B) FO'!AH127-'(B) FO'!AI127</f>
        <v>736500</v>
      </c>
      <c r="O127" s="137">
        <f>'(B) FO'!AI127-'(B) FO'!AJ127</f>
        <v>107000</v>
      </c>
      <c r="P127" s="137">
        <f>'(B) FO'!AJ127-'(B) FO'!AK127</f>
        <v>274750</v>
      </c>
      <c r="Q127" s="137">
        <f>'(B) FO'!AK127-'(B) FO'!AL127</f>
        <v>24500</v>
      </c>
      <c r="R127" s="137" t="str">
        <f>'(B) FO'!AM127</f>
        <v>Y</v>
      </c>
      <c r="S127" s="137" t="str">
        <f>'(B) FO'!AN127</f>
        <v>Y</v>
      </c>
      <c r="T127" s="137" t="str">
        <f>'(B) FO'!AO127</f>
        <v>Y</v>
      </c>
      <c r="U127" s="137" t="str">
        <f>'(B) FO'!AP127</f>
        <v>Y</v>
      </c>
      <c r="V127" s="139">
        <f>'(B) FO'!AQ127</f>
        <v>139.68705547652917</v>
      </c>
      <c r="W127" s="139">
        <f>'(B) FO'!AR127</f>
        <v>25.461035098155861</v>
      </c>
      <c r="X127" s="139">
        <f>'(B) FO'!AS127</f>
        <v>188.8316151202749</v>
      </c>
      <c r="Y127" s="139">
        <f>'(B) FO'!AT127</f>
        <v>20.24793388429752</v>
      </c>
      <c r="Z127" s="137" t="str">
        <f t="shared" si="19"/>
        <v>Y</v>
      </c>
      <c r="AA127" s="137" t="str">
        <f t="shared" si="20"/>
        <v>N</v>
      </c>
      <c r="AB127" s="137" t="str">
        <f t="shared" si="21"/>
        <v>Y</v>
      </c>
      <c r="AC127" s="137" t="str">
        <f>'(B) FO'!BC127</f>
        <v>Y</v>
      </c>
      <c r="AD127" s="137" t="str">
        <f>'(B) FO'!BD127</f>
        <v>N</v>
      </c>
      <c r="AE127" s="137" t="str">
        <f>'(B) FO'!BE127</f>
        <v>Y</v>
      </c>
      <c r="AF127" s="137" t="str">
        <f>'(B) FO'!BF127</f>
        <v>N</v>
      </c>
      <c r="AG127" s="139">
        <f>'(B) FO'!BG127</f>
        <v>178.76597845548039</v>
      </c>
      <c r="AH127" s="139">
        <f>'(B) FO'!BH127</f>
        <v>-51.367330091242124</v>
      </c>
      <c r="AI127" s="139">
        <f>'(B) FO'!BI127</f>
        <v>750.55899169278382</v>
      </c>
      <c r="AJ127" s="139">
        <f>'(B) FO'!BJ127</f>
        <v>-37.052245596508968</v>
      </c>
      <c r="AK127" s="137" t="str">
        <f t="shared" si="22"/>
        <v>Y</v>
      </c>
      <c r="AL127" s="137" t="str">
        <f t="shared" si="23"/>
        <v>N</v>
      </c>
      <c r="AM127" s="137" t="str">
        <f t="shared" si="24"/>
        <v>Y</v>
      </c>
      <c r="AN127" s="137" t="str">
        <f>'(B) FO'!BS127</f>
        <v>Y</v>
      </c>
      <c r="AO127" s="137" t="str">
        <f>'(B) FO'!BT127</f>
        <v>N</v>
      </c>
      <c r="AP127" s="137" t="str">
        <f>'(B) FO'!BU127</f>
        <v>Y</v>
      </c>
      <c r="AQ127" s="137" t="str">
        <f>'(B) FO'!BV127</f>
        <v>N</v>
      </c>
      <c r="AR127" s="139">
        <f>'(B) FO'!BW127</f>
        <v>179.49640287769785</v>
      </c>
      <c r="AS127" s="139">
        <f>'(B) FO'!BX127</f>
        <v>-52.068965517241381</v>
      </c>
      <c r="AT127" s="139">
        <f>'(B) FO'!BY127</f>
        <v>728.57142857142856</v>
      </c>
      <c r="AU127" s="139">
        <f>'(B) FO'!BZ127</f>
        <v>-37.388193202146688</v>
      </c>
      <c r="AV127" s="137" t="str">
        <f t="shared" si="25"/>
        <v>Y</v>
      </c>
      <c r="AW127" s="137" t="str">
        <f t="shared" si="26"/>
        <v>N</v>
      </c>
      <c r="AX127" s="137" t="str">
        <f t="shared" si="27"/>
        <v>Y</v>
      </c>
      <c r="AZ127" s="137">
        <f>'(B) FO'!C127</f>
        <v>3883.8</v>
      </c>
      <c r="BA127" s="137">
        <f>'(B) FO'!X127</f>
        <v>3900</v>
      </c>
      <c r="BB127" s="137">
        <f>'(B) FO'!AC127</f>
        <v>3814.3</v>
      </c>
    </row>
    <row r="128" spans="1:54" x14ac:dyDescent="0.3">
      <c r="A128" s="137" t="str">
        <f>'FOD (ALL)'!B128</f>
        <v>DRREDDY</v>
      </c>
      <c r="B128" s="146">
        <f>'FOD (ALL)'!C128</f>
        <v>44042</v>
      </c>
      <c r="C128" s="137" t="str">
        <f>'(B) FO'!H128</f>
        <v>Y</v>
      </c>
      <c r="D128" s="137" t="str">
        <f>'(B) FO'!I128</f>
        <v>N</v>
      </c>
      <c r="E128" s="137" t="str">
        <f>'(B) FO'!J128</f>
        <v>Y</v>
      </c>
      <c r="F128" s="137" t="str">
        <f>'(B) FO'!K128</f>
        <v>Y</v>
      </c>
      <c r="G128" s="139">
        <f>'(B) FO'!L128</f>
        <v>2.328552803129079</v>
      </c>
      <c r="H128" s="139">
        <f>'(B) FO'!M128</f>
        <v>-2.1521425746616125</v>
      </c>
      <c r="I128" s="139">
        <f>'(B) FO'!N128</f>
        <v>4.9722795082625835</v>
      </c>
      <c r="J128" s="139">
        <f>'(B) FO'!O128</f>
        <v>0.54396122256630719</v>
      </c>
      <c r="K128" s="137" t="str">
        <f t="shared" si="16"/>
        <v>Y</v>
      </c>
      <c r="L128" s="137" t="str">
        <f t="shared" si="17"/>
        <v>N</v>
      </c>
      <c r="M128" s="137" t="str">
        <f t="shared" si="18"/>
        <v>Y</v>
      </c>
      <c r="N128" s="137">
        <f>'(B) FO'!AH128-'(B) FO'!AI128</f>
        <v>500</v>
      </c>
      <c r="O128" s="137">
        <f>'(B) FO'!AI128-'(B) FO'!AJ128</f>
        <v>-1750</v>
      </c>
      <c r="P128" s="137">
        <f>'(B) FO'!AJ128-'(B) FO'!AK128</f>
        <v>5250</v>
      </c>
      <c r="Q128" s="137">
        <f>'(B) FO'!AK128-'(B) FO'!AL128</f>
        <v>1000</v>
      </c>
      <c r="R128" s="137" t="str">
        <f>'(B) FO'!AM128</f>
        <v>Y</v>
      </c>
      <c r="S128" s="137" t="str">
        <f>'(B) FO'!AN128</f>
        <v>N</v>
      </c>
      <c r="T128" s="137" t="str">
        <f>'(B) FO'!AO128</f>
        <v>Y</v>
      </c>
      <c r="U128" s="137" t="str">
        <f>'(B) FO'!AP128</f>
        <v>Y</v>
      </c>
      <c r="V128" s="139">
        <f>'(B) FO'!AQ128</f>
        <v>6.0606060606060606</v>
      </c>
      <c r="W128" s="139">
        <f>'(B) FO'!AR128</f>
        <v>-17.5</v>
      </c>
      <c r="X128" s="139">
        <f>'(B) FO'!AS128</f>
        <v>110.5263157894737</v>
      </c>
      <c r="Y128" s="139">
        <f>'(B) FO'!AT128</f>
        <v>26.666666666666668</v>
      </c>
      <c r="Z128" s="137" t="str">
        <f t="shared" si="19"/>
        <v>Y</v>
      </c>
      <c r="AA128" s="137" t="str">
        <f t="shared" si="20"/>
        <v>N</v>
      </c>
      <c r="AB128" s="137" t="str">
        <f t="shared" si="21"/>
        <v>Y</v>
      </c>
      <c r="AC128" s="137" t="str">
        <f>'(B) FO'!BC128</f>
        <v>N</v>
      </c>
      <c r="AD128" s="137" t="str">
        <f>'(B) FO'!BD128</f>
        <v>Y</v>
      </c>
      <c r="AE128" s="137" t="str">
        <f>'(B) FO'!BE128</f>
        <v>Y</v>
      </c>
      <c r="AF128" s="137" t="str">
        <f>'(B) FO'!BF128</f>
        <v>N</v>
      </c>
      <c r="AG128" s="139">
        <f>'(B) FO'!BG128</f>
        <v>-88.977484583393078</v>
      </c>
      <c r="AH128" s="139">
        <f>'(B) FO'!BH128</f>
        <v>5.6803370616228515</v>
      </c>
      <c r="AI128" s="139">
        <f>'(B) FO'!BI128</f>
        <v>789.72491909385121</v>
      </c>
      <c r="AJ128" s="139">
        <f>'(B) FO'!BJ128</f>
        <v>-55.555555555555557</v>
      </c>
      <c r="AK128" s="137" t="str">
        <f t="shared" si="22"/>
        <v>N</v>
      </c>
      <c r="AL128" s="137" t="str">
        <f t="shared" si="23"/>
        <v>N</v>
      </c>
      <c r="AM128" s="137" t="str">
        <f t="shared" si="24"/>
        <v>Y</v>
      </c>
      <c r="AN128" s="137" t="str">
        <f>'(B) FO'!BS128</f>
        <v>N</v>
      </c>
      <c r="AO128" s="137" t="str">
        <f>'(B) FO'!BT128</f>
        <v>Y</v>
      </c>
      <c r="AP128" s="137" t="str">
        <f>'(B) FO'!BU128</f>
        <v>Y</v>
      </c>
      <c r="AQ128" s="137" t="str">
        <f>'(B) FO'!BV128</f>
        <v>N</v>
      </c>
      <c r="AR128" s="139">
        <f>'(B) FO'!BW128</f>
        <v>-88.888888888888886</v>
      </c>
      <c r="AS128" s="139">
        <f>'(B) FO'!BX128</f>
        <v>5.8823529411764701</v>
      </c>
      <c r="AT128" s="139">
        <f>'(B) FO'!BY128</f>
        <v>750</v>
      </c>
      <c r="AU128" s="139">
        <f>'(B) FO'!BZ128</f>
        <v>-55.555555555555557</v>
      </c>
      <c r="AV128" s="137" t="str">
        <f t="shared" si="25"/>
        <v>N</v>
      </c>
      <c r="AW128" s="137" t="str">
        <f t="shared" si="26"/>
        <v>N</v>
      </c>
      <c r="AX128" s="137" t="str">
        <f t="shared" si="27"/>
        <v>Y</v>
      </c>
      <c r="AZ128" s="137">
        <f>'(B) FO'!C128</f>
        <v>3924.3</v>
      </c>
      <c r="BA128" s="137">
        <f>'(B) FO'!X128</f>
        <v>3872</v>
      </c>
      <c r="BB128" s="137">
        <f>'(B) FO'!AC128</f>
        <v>3818.3</v>
      </c>
    </row>
    <row r="129" spans="1:54" x14ac:dyDescent="0.3">
      <c r="A129" s="137" t="str">
        <f>'FOD (ALL)'!B129</f>
        <v>EICHERMOT</v>
      </c>
      <c r="B129" s="146">
        <f>'FOD (ALL)'!C129</f>
        <v>43979</v>
      </c>
      <c r="C129" s="137" t="str">
        <f>'(B) FO'!H129</f>
        <v>N</v>
      </c>
      <c r="D129" s="137" t="str">
        <f>'(B) FO'!I129</f>
        <v>Y</v>
      </c>
      <c r="E129" s="137" t="str">
        <f>'(B) FO'!J129</f>
        <v>Y</v>
      </c>
      <c r="F129" s="137" t="str">
        <f>'(B) FO'!K129</f>
        <v>Y</v>
      </c>
      <c r="G129" s="139">
        <f>'(B) FO'!L129</f>
        <v>-0.75741629354786666</v>
      </c>
      <c r="H129" s="139">
        <f>'(B) FO'!M129</f>
        <v>2.7538372992451903</v>
      </c>
      <c r="I129" s="139">
        <f>'(B) FO'!N129</f>
        <v>5.0947954029719549</v>
      </c>
      <c r="J129" s="139">
        <f>'(B) FO'!O129</f>
        <v>3.6228393039529239E-2</v>
      </c>
      <c r="K129" s="137" t="str">
        <f t="shared" si="16"/>
        <v>N</v>
      </c>
      <c r="L129" s="137" t="str">
        <f t="shared" si="17"/>
        <v>N</v>
      </c>
      <c r="M129" s="137" t="str">
        <f t="shared" si="18"/>
        <v>Y</v>
      </c>
      <c r="N129" s="137">
        <f>'(B) FO'!AH129-'(B) FO'!AI129</f>
        <v>-33600</v>
      </c>
      <c r="O129" s="137">
        <f>'(B) FO'!AI129-'(B) FO'!AJ129</f>
        <v>-17580</v>
      </c>
      <c r="P129" s="137">
        <f>'(B) FO'!AJ129-'(B) FO'!AK129</f>
        <v>-13800</v>
      </c>
      <c r="Q129" s="137">
        <f>'(B) FO'!AK129-'(B) FO'!AL129</f>
        <v>8910</v>
      </c>
      <c r="R129" s="137" t="str">
        <f>'(B) FO'!AM129</f>
        <v>N</v>
      </c>
      <c r="S129" s="137" t="str">
        <f>'(B) FO'!AN129</f>
        <v>N</v>
      </c>
      <c r="T129" s="137" t="str">
        <f>'(B) FO'!AO129</f>
        <v>N</v>
      </c>
      <c r="U129" s="137" t="str">
        <f>'(B) FO'!AP129</f>
        <v>Y</v>
      </c>
      <c r="V129" s="139">
        <f>'(B) FO'!AQ129</f>
        <v>-12.267250821467689</v>
      </c>
      <c r="W129" s="139">
        <f>'(B) FO'!AR129</f>
        <v>-6.0312885961300946</v>
      </c>
      <c r="X129" s="139">
        <f>'(B) FO'!AS129</f>
        <v>-4.5204402515723263</v>
      </c>
      <c r="Y129" s="139">
        <f>'(B) FO'!AT129</f>
        <v>3.0063771636805345</v>
      </c>
      <c r="Z129" s="137" t="str">
        <f t="shared" si="19"/>
        <v>N</v>
      </c>
      <c r="AA129" s="137" t="str">
        <f t="shared" si="20"/>
        <v>N</v>
      </c>
      <c r="AB129" s="137" t="str">
        <f t="shared" si="21"/>
        <v>N</v>
      </c>
      <c r="AC129" s="137" t="str">
        <f>'(B) FO'!BC129</f>
        <v>N</v>
      </c>
      <c r="AD129" s="137" t="str">
        <f>'(B) FO'!BD129</f>
        <v>Y</v>
      </c>
      <c r="AE129" s="137" t="str">
        <f>'(B) FO'!BE129</f>
        <v>N</v>
      </c>
      <c r="AF129" s="137" t="str">
        <f>'(B) FO'!BF129</f>
        <v>N</v>
      </c>
      <c r="AG129" s="139">
        <f>'(B) FO'!BG129</f>
        <v>-6.0509476241067928</v>
      </c>
      <c r="AH129" s="139">
        <f>'(B) FO'!BH129</f>
        <v>10.90537236432861</v>
      </c>
      <c r="AI129" s="139">
        <f>'(B) FO'!BI129</f>
        <v>-4.1578846522322337</v>
      </c>
      <c r="AJ129" s="139">
        <f>'(B) FO'!BJ129</f>
        <v>-34.692785993898347</v>
      </c>
      <c r="AK129" s="137" t="str">
        <f t="shared" si="22"/>
        <v>N</v>
      </c>
      <c r="AL129" s="137" t="str">
        <f t="shared" si="23"/>
        <v>Y</v>
      </c>
      <c r="AM129" s="137" t="str">
        <f t="shared" si="24"/>
        <v>Y</v>
      </c>
      <c r="AN129" s="137" t="str">
        <f>'(B) FO'!BS129</f>
        <v>N</v>
      </c>
      <c r="AO129" s="137" t="str">
        <f>'(B) FO'!BT129</f>
        <v>Y</v>
      </c>
      <c r="AP129" s="137" t="str">
        <f>'(B) FO'!BU129</f>
        <v>N</v>
      </c>
      <c r="AQ129" s="137" t="str">
        <f>'(B) FO'!BV129</f>
        <v>N</v>
      </c>
      <c r="AR129" s="139">
        <f>'(B) FO'!BW129</f>
        <v>-5.4888888888888889</v>
      </c>
      <c r="AS129" s="139">
        <f>'(B) FO'!BX129</f>
        <v>5.5347091932457788</v>
      </c>
      <c r="AT129" s="139">
        <f>'(B) FO'!BY129</f>
        <v>-5.4964539007092199</v>
      </c>
      <c r="AU129" s="139">
        <f>'(B) FO'!BZ129</f>
        <v>-33.695811903012491</v>
      </c>
      <c r="AV129" s="137" t="str">
        <f t="shared" si="25"/>
        <v>N</v>
      </c>
      <c r="AW129" s="137" t="str">
        <f t="shared" si="26"/>
        <v>Y</v>
      </c>
      <c r="AX129" s="137" t="str">
        <f t="shared" si="27"/>
        <v>Y</v>
      </c>
      <c r="AZ129" s="137">
        <f>'(B) FO'!C129</f>
        <v>13908.6</v>
      </c>
      <c r="BA129" s="137">
        <f>'(B) FO'!X129</f>
        <v>14085.3</v>
      </c>
      <c r="BB129" s="137">
        <f>'(B) FO'!AC129</f>
        <v>13657.8</v>
      </c>
    </row>
    <row r="130" spans="1:54" x14ac:dyDescent="0.3">
      <c r="A130" s="137" t="str">
        <f>'FOD (ALL)'!B130</f>
        <v>EICHERMOT</v>
      </c>
      <c r="B130" s="146">
        <f>'FOD (ALL)'!C130</f>
        <v>44007</v>
      </c>
      <c r="C130" s="137" t="str">
        <f>'(B) FO'!H130</f>
        <v>N</v>
      </c>
      <c r="D130" s="137" t="str">
        <f>'(B) FO'!I130</f>
        <v>Y</v>
      </c>
      <c r="E130" s="137" t="str">
        <f>'(B) FO'!J130</f>
        <v>Y</v>
      </c>
      <c r="F130" s="137" t="str">
        <f>'(B) FO'!K130</f>
        <v>N</v>
      </c>
      <c r="G130" s="139">
        <f>'(B) FO'!L130</f>
        <v>-0.87129247639656271</v>
      </c>
      <c r="H130" s="139">
        <f>'(B) FO'!M130</f>
        <v>2.7961836020543092</v>
      </c>
      <c r="I130" s="139">
        <f>'(B) FO'!N130</f>
        <v>5.2517050740851809</v>
      </c>
      <c r="J130" s="139">
        <f>'(B) FO'!O130</f>
        <v>-3.804692454027192E-2</v>
      </c>
      <c r="K130" s="137" t="str">
        <f t="shared" si="16"/>
        <v>N</v>
      </c>
      <c r="L130" s="137" t="str">
        <f t="shared" si="17"/>
        <v>N</v>
      </c>
      <c r="M130" s="137" t="str">
        <f t="shared" si="18"/>
        <v>Y</v>
      </c>
      <c r="N130" s="137">
        <f>'(B) FO'!AH130-'(B) FO'!AI130</f>
        <v>44340</v>
      </c>
      <c r="O130" s="137">
        <f>'(B) FO'!AI130-'(B) FO'!AJ130</f>
        <v>5520</v>
      </c>
      <c r="P130" s="137">
        <f>'(B) FO'!AJ130-'(B) FO'!AK130</f>
        <v>3750</v>
      </c>
      <c r="Q130" s="137">
        <f>'(B) FO'!AK130-'(B) FO'!AL130</f>
        <v>3240</v>
      </c>
      <c r="R130" s="137" t="str">
        <f>'(B) FO'!AM130</f>
        <v>Y</v>
      </c>
      <c r="S130" s="137" t="str">
        <f>'(B) FO'!AN130</f>
        <v>Y</v>
      </c>
      <c r="T130" s="137" t="str">
        <f>'(B) FO'!AO130</f>
        <v>Y</v>
      </c>
      <c r="U130" s="137" t="str">
        <f>'(B) FO'!AP130</f>
        <v>Y</v>
      </c>
      <c r="V130" s="139">
        <f>'(B) FO'!AQ130</f>
        <v>255.2677029360967</v>
      </c>
      <c r="W130" s="139">
        <f>'(B) FO'!AR130</f>
        <v>46.582278481012658</v>
      </c>
      <c r="X130" s="139">
        <f>'(B) FO'!AS130</f>
        <v>46.296296296296298</v>
      </c>
      <c r="Y130" s="139">
        <f>'(B) FO'!AT130</f>
        <v>66.666666666666657</v>
      </c>
      <c r="Z130" s="137" t="str">
        <f t="shared" si="19"/>
        <v>Y</v>
      </c>
      <c r="AA130" s="137" t="str">
        <f t="shared" si="20"/>
        <v>Y</v>
      </c>
      <c r="AB130" s="137" t="str">
        <f t="shared" si="21"/>
        <v>N</v>
      </c>
      <c r="AC130" s="137" t="str">
        <f>'(B) FO'!BC130</f>
        <v>Y</v>
      </c>
      <c r="AD130" s="137" t="str">
        <f>'(B) FO'!BD130</f>
        <v>Y</v>
      </c>
      <c r="AE130" s="137" t="str">
        <f>'(B) FO'!BE130</f>
        <v>Y</v>
      </c>
      <c r="AF130" s="137" t="str">
        <f>'(B) FO'!BF130</f>
        <v>Y</v>
      </c>
      <c r="AG130" s="139">
        <f>'(B) FO'!BG130</f>
        <v>209.20092033087329</v>
      </c>
      <c r="AH130" s="139">
        <f>'(B) FO'!BH130</f>
        <v>72.174056076816058</v>
      </c>
      <c r="AI130" s="139">
        <f>'(B) FO'!BI130</f>
        <v>22.65936966701134</v>
      </c>
      <c r="AJ130" s="139">
        <f>'(B) FO'!BJ130</f>
        <v>38.701289615447401</v>
      </c>
      <c r="AK130" s="137" t="str">
        <f t="shared" si="22"/>
        <v>Y</v>
      </c>
      <c r="AL130" s="137" t="str">
        <f t="shared" si="23"/>
        <v>Y</v>
      </c>
      <c r="AM130" s="137" t="str">
        <f t="shared" si="24"/>
        <v>N</v>
      </c>
      <c r="AN130" s="137" t="str">
        <f>'(B) FO'!BS130</f>
        <v>Y</v>
      </c>
      <c r="AO130" s="137" t="str">
        <f>'(B) FO'!BT130</f>
        <v>Y</v>
      </c>
      <c r="AP130" s="137" t="str">
        <f>'(B) FO'!BU130</f>
        <v>Y</v>
      </c>
      <c r="AQ130" s="137" t="str">
        <f>'(B) FO'!BV130</f>
        <v>Y</v>
      </c>
      <c r="AR130" s="139">
        <f>'(B) FO'!BW130</f>
        <v>211.85308848080132</v>
      </c>
      <c r="AS130" s="139">
        <f>'(B) FO'!BX130</f>
        <v>63.661202185792355</v>
      </c>
      <c r="AT130" s="139">
        <f>'(B) FO'!BY130</f>
        <v>20.792079207920793</v>
      </c>
      <c r="AU130" s="139">
        <f>'(B) FO'!BZ130</f>
        <v>40.277777777777779</v>
      </c>
      <c r="AV130" s="137" t="str">
        <f t="shared" si="25"/>
        <v>Y</v>
      </c>
      <c r="AW130" s="137" t="str">
        <f t="shared" si="26"/>
        <v>Y</v>
      </c>
      <c r="AX130" s="137" t="str">
        <f t="shared" si="27"/>
        <v>N</v>
      </c>
      <c r="AZ130" s="137">
        <f>'(B) FO'!C130</f>
        <v>13948.45</v>
      </c>
      <c r="BA130" s="137">
        <f>'(B) FO'!X130</f>
        <v>14121</v>
      </c>
      <c r="BB130" s="137">
        <f>'(B) FO'!AC130</f>
        <v>13705.2</v>
      </c>
    </row>
    <row r="131" spans="1:54" x14ac:dyDescent="0.3">
      <c r="A131" s="137" t="str">
        <f>'FOD (ALL)'!B131</f>
        <v>EICHERMOT</v>
      </c>
      <c r="B131" s="146">
        <f>'FOD (ALL)'!C131</f>
        <v>44042</v>
      </c>
      <c r="C131" s="137" t="str">
        <f>'(B) FO'!H131</f>
        <v>N</v>
      </c>
      <c r="D131" s="137" t="str">
        <f>'(B) FO'!I131</f>
        <v>Y</v>
      </c>
      <c r="E131" s="137" t="str">
        <f>'(B) FO'!J131</f>
        <v>Y</v>
      </c>
      <c r="F131" s="137" t="str">
        <f>'(B) FO'!K131</f>
        <v>N</v>
      </c>
      <c r="G131" s="139">
        <f>'(B) FO'!L131</f>
        <v>-1.2586581114499871</v>
      </c>
      <c r="H131" s="139">
        <f>'(B) FO'!M131</f>
        <v>3.0012174442367034</v>
      </c>
      <c r="I131" s="139">
        <f>'(B) FO'!N131</f>
        <v>5.742528735632181</v>
      </c>
      <c r="J131" s="139">
        <f>'(B) FO'!O131</f>
        <v>-0.43108381337504292</v>
      </c>
      <c r="K131" s="137" t="str">
        <f t="shared" si="16"/>
        <v>N</v>
      </c>
      <c r="L131" s="137" t="str">
        <f t="shared" si="17"/>
        <v>N</v>
      </c>
      <c r="M131" s="137" t="str">
        <f t="shared" si="18"/>
        <v>Y</v>
      </c>
      <c r="N131" s="137">
        <f>'(B) FO'!AH131-'(B) FO'!AI131</f>
        <v>0</v>
      </c>
      <c r="O131" s="137">
        <f>'(B) FO'!AI131-'(B) FO'!AJ131</f>
        <v>0</v>
      </c>
      <c r="P131" s="137">
        <f>'(B) FO'!AJ131-'(B) FO'!AK131</f>
        <v>-35</v>
      </c>
      <c r="Q131" s="137">
        <f>'(B) FO'!AK131-'(B) FO'!AL131</f>
        <v>35</v>
      </c>
      <c r="R131" s="137" t="str">
        <f>'(B) FO'!AM131</f>
        <v>Y</v>
      </c>
      <c r="S131" s="137" t="str">
        <f>'(B) FO'!AN131</f>
        <v>Y</v>
      </c>
      <c r="T131" s="137" t="str">
        <f>'(B) FO'!AO131</f>
        <v>N</v>
      </c>
      <c r="U131" s="137" t="str">
        <f>'(B) FO'!AP131</f>
        <v>Y</v>
      </c>
      <c r="V131" s="139">
        <f>'(B) FO'!AQ131</f>
        <v>0</v>
      </c>
      <c r="W131" s="139">
        <f>'(B) FO'!AR131</f>
        <v>0</v>
      </c>
      <c r="X131" s="139">
        <f>'(B) FO'!AS131</f>
        <v>-33.333333333333329</v>
      </c>
      <c r="Y131" s="139">
        <f>'(B) FO'!AT131</f>
        <v>50</v>
      </c>
      <c r="Z131" s="137" t="str">
        <f t="shared" si="19"/>
        <v>Y</v>
      </c>
      <c r="AA131" s="137" t="str">
        <f t="shared" si="20"/>
        <v>Y</v>
      </c>
      <c r="AB131" s="137" t="str">
        <f t="shared" si="21"/>
        <v>N</v>
      </c>
      <c r="AC131" s="137" t="str">
        <f>'(B) FO'!BC131</f>
        <v>N</v>
      </c>
      <c r="AD131" s="137" t="str">
        <f>'(B) FO'!BD131</f>
        <v>N</v>
      </c>
      <c r="AE131" s="137" t="str">
        <f>'(B) FO'!BE131</f>
        <v>Y</v>
      </c>
      <c r="AF131" s="137" t="str">
        <f>'(B) FO'!BF131</f>
        <v>N</v>
      </c>
      <c r="AG131" s="139">
        <f>'(B) FO'!BG131</f>
        <v>-100</v>
      </c>
      <c r="AH131" s="139">
        <f>'(B) FO'!BH131</f>
        <v>-64.601139601139607</v>
      </c>
      <c r="AI131" s="139">
        <f>'(B) FO'!BI131</f>
        <v>207.89473684210532</v>
      </c>
      <c r="AJ131" s="139">
        <f>'(B) FO'!BJ131</f>
        <v>-50.272628135223563</v>
      </c>
      <c r="AK131" s="137" t="str">
        <f t="shared" si="22"/>
        <v>N</v>
      </c>
      <c r="AL131" s="137" t="str">
        <f t="shared" si="23"/>
        <v>N</v>
      </c>
      <c r="AM131" s="137" t="str">
        <f t="shared" si="24"/>
        <v>Y</v>
      </c>
      <c r="AN131" s="137" t="str">
        <f>'(B) FO'!BS131</f>
        <v>N</v>
      </c>
      <c r="AO131" s="137" t="str">
        <f>'(B) FO'!BT131</f>
        <v>N</v>
      </c>
      <c r="AP131" s="137" t="str">
        <f>'(B) FO'!BU131</f>
        <v>Y</v>
      </c>
      <c r="AQ131" s="137" t="str">
        <f>'(B) FO'!BV131</f>
        <v>N</v>
      </c>
      <c r="AR131" s="139">
        <f>'(B) FO'!BW131</f>
        <v>-100</v>
      </c>
      <c r="AS131" s="139">
        <f>'(B) FO'!BX131</f>
        <v>-66.666666666666657</v>
      </c>
      <c r="AT131" s="139">
        <f>'(B) FO'!BY131</f>
        <v>200</v>
      </c>
      <c r="AU131" s="139">
        <f>'(B) FO'!BZ131</f>
        <v>-50</v>
      </c>
      <c r="AV131" s="137" t="str">
        <f t="shared" si="25"/>
        <v>N</v>
      </c>
      <c r="AW131" s="137" t="str">
        <f t="shared" si="26"/>
        <v>N</v>
      </c>
      <c r="AX131" s="137" t="str">
        <f t="shared" si="27"/>
        <v>Y</v>
      </c>
      <c r="AZ131" s="137">
        <f>'(B) FO'!C131</f>
        <v>14034.65</v>
      </c>
      <c r="BA131" s="137">
        <f>'(B) FO'!X131</f>
        <v>0</v>
      </c>
      <c r="BB131" s="137">
        <f>'(B) FO'!AC131</f>
        <v>0</v>
      </c>
    </row>
    <row r="132" spans="1:54" x14ac:dyDescent="0.3">
      <c r="A132" s="137" t="str">
        <f>'FOD (ALL)'!B132</f>
        <v>EQUITAS</v>
      </c>
      <c r="B132" s="146">
        <f>'FOD (ALL)'!C132</f>
        <v>43979</v>
      </c>
      <c r="C132" s="137" t="str">
        <f>'(B) FO'!H132</f>
        <v>N</v>
      </c>
      <c r="D132" s="137" t="str">
        <f>'(B) FO'!I132</f>
        <v>Y</v>
      </c>
      <c r="E132" s="137" t="str">
        <f>'(B) FO'!J132</f>
        <v>Y</v>
      </c>
      <c r="F132" s="137" t="str">
        <f>'(B) FO'!K132</f>
        <v>N</v>
      </c>
      <c r="G132" s="139">
        <f>'(B) FO'!L132</f>
        <v>-7.5963718820861708</v>
      </c>
      <c r="H132" s="139">
        <f>'(B) FO'!M132</f>
        <v>0</v>
      </c>
      <c r="I132" s="139">
        <f>'(B) FO'!N132</f>
        <v>5.2505966587112241</v>
      </c>
      <c r="J132" s="139">
        <f>'(B) FO'!O132</f>
        <v>-0.2380952380952415</v>
      </c>
      <c r="K132" s="137" t="str">
        <f t="shared" ref="K132:K195" si="28">IF(G132&gt;=H132,"Y","N")</f>
        <v>N</v>
      </c>
      <c r="L132" s="137" t="str">
        <f t="shared" ref="L132:L195" si="29">IF(H132&gt;=I132,"Y","N")</f>
        <v>N</v>
      </c>
      <c r="M132" s="137" t="str">
        <f t="shared" ref="M132:M195" si="30">IF(I132&gt;=J132,"Y","N")</f>
        <v>Y</v>
      </c>
      <c r="N132" s="137">
        <f>'(B) FO'!AH132-'(B) FO'!AI132</f>
        <v>1259300</v>
      </c>
      <c r="O132" s="137">
        <f>'(B) FO'!AI132-'(B) FO'!AJ132</f>
        <v>-240100</v>
      </c>
      <c r="P132" s="137">
        <f>'(B) FO'!AJ132-'(B) FO'!AK132</f>
        <v>-862400</v>
      </c>
      <c r="Q132" s="137">
        <f>'(B) FO'!AK132-'(B) FO'!AL132</f>
        <v>328300</v>
      </c>
      <c r="R132" s="137" t="str">
        <f>'(B) FO'!AM132</f>
        <v>Y</v>
      </c>
      <c r="S132" s="137" t="str">
        <f>'(B) FO'!AN132</f>
        <v>N</v>
      </c>
      <c r="T132" s="137" t="str">
        <f>'(B) FO'!AO132</f>
        <v>N</v>
      </c>
      <c r="U132" s="137" t="str">
        <f>'(B) FO'!AP132</f>
        <v>Y</v>
      </c>
      <c r="V132" s="139">
        <f>'(B) FO'!AQ132</f>
        <v>15.055653192735793</v>
      </c>
      <c r="W132" s="139">
        <f>'(B) FO'!AR132</f>
        <v>-2.7904328018223232</v>
      </c>
      <c r="X132" s="139">
        <f>'(B) FO'!AS132</f>
        <v>-9.1097308488612825</v>
      </c>
      <c r="Y132" s="139">
        <f>'(B) FO'!AT132</f>
        <v>3.5924932975871315</v>
      </c>
      <c r="Z132" s="137" t="str">
        <f t="shared" ref="Z132:Z195" si="31">IF(V132&gt;=W132,"Y","N")</f>
        <v>Y</v>
      </c>
      <c r="AA132" s="137" t="str">
        <f t="shared" ref="AA132:AA195" si="32">IF(W132&gt;=X132,"Y","N")</f>
        <v>Y</v>
      </c>
      <c r="AB132" s="137" t="str">
        <f t="shared" ref="AB132:AB195" si="33">IF(X132&gt;=Y132,"Y","N")</f>
        <v>N</v>
      </c>
      <c r="AC132" s="137" t="str">
        <f>'(B) FO'!BC132</f>
        <v>N</v>
      </c>
      <c r="AD132" s="137" t="str">
        <f>'(B) FO'!BD132</f>
        <v>Y</v>
      </c>
      <c r="AE132" s="137" t="str">
        <f>'(B) FO'!BE132</f>
        <v>Y</v>
      </c>
      <c r="AF132" s="137" t="str">
        <f>'(B) FO'!BF132</f>
        <v>Y</v>
      </c>
      <c r="AG132" s="139">
        <f>'(B) FO'!BG132</f>
        <v>-2.8607114624505914</v>
      </c>
      <c r="AH132" s="139">
        <f>'(B) FO'!BH132</f>
        <v>33.065449266825162</v>
      </c>
      <c r="AI132" s="139">
        <f>'(B) FO'!BI132</f>
        <v>22.670027355779975</v>
      </c>
      <c r="AJ132" s="139">
        <f>'(B) FO'!BJ132</f>
        <v>4.6940576760271702</v>
      </c>
      <c r="AK132" s="137" t="str">
        <f t="shared" ref="AK132:AK195" si="34">IF(AG132&gt;=AH132,"Y","N")</f>
        <v>N</v>
      </c>
      <c r="AL132" s="137" t="str">
        <f t="shared" ref="AL132:AL195" si="35">IF(AH132&gt;=AI132,"Y","N")</f>
        <v>Y</v>
      </c>
      <c r="AM132" s="137" t="str">
        <f t="shared" ref="AM132:AM195" si="36">IF(AI132&gt;=AJ132,"Y","N")</f>
        <v>Y</v>
      </c>
      <c r="AN132" s="137" t="str">
        <f>'(B) FO'!BS132</f>
        <v>Y</v>
      </c>
      <c r="AO132" s="137" t="str">
        <f>'(B) FO'!BT132</f>
        <v>Y</v>
      </c>
      <c r="AP132" s="137" t="str">
        <f>'(B) FO'!BU132</f>
        <v>Y</v>
      </c>
      <c r="AQ132" s="137" t="str">
        <f>'(B) FO'!BV132</f>
        <v>Y</v>
      </c>
      <c r="AR132" s="139">
        <f>'(B) FO'!BW132</f>
        <v>3.0197444831591174</v>
      </c>
      <c r="AS132" s="139">
        <f>'(B) FO'!BX132</f>
        <v>29.085457271364319</v>
      </c>
      <c r="AT132" s="139">
        <f>'(B) FO'!BY132</f>
        <v>19.022127052105638</v>
      </c>
      <c r="AU132" s="139">
        <f>'(B) FO'!BZ132</f>
        <v>7.4798619102416568</v>
      </c>
      <c r="AV132" s="137" t="str">
        <f t="shared" ref="AV132:AV195" si="37">IF(AR132&gt;=AS132,"Y","N")</f>
        <v>N</v>
      </c>
      <c r="AW132" s="137" t="str">
        <f t="shared" ref="AW132:AW195" si="38">IF(AS132&gt;=AT132,"Y","N")</f>
        <v>Y</v>
      </c>
      <c r="AX132" s="137" t="str">
        <f t="shared" ref="AX132:AX195" si="39">IF(AT132&gt;=AU132,"Y","N")</f>
        <v>Y</v>
      </c>
      <c r="AZ132" s="137">
        <f>'(B) FO'!C132</f>
        <v>40.75</v>
      </c>
      <c r="BA132" s="137">
        <f>'(B) FO'!X132</f>
        <v>45.4</v>
      </c>
      <c r="BB132" s="137">
        <f>'(B) FO'!AC132</f>
        <v>39.799999999999997</v>
      </c>
    </row>
    <row r="133" spans="1:54" x14ac:dyDescent="0.3">
      <c r="A133" s="137" t="str">
        <f>'FOD (ALL)'!B133</f>
        <v>EQUITAS</v>
      </c>
      <c r="B133" s="146">
        <f>'FOD (ALL)'!C133</f>
        <v>44007</v>
      </c>
      <c r="C133" s="137" t="str">
        <f>'(B) FO'!H133</f>
        <v>N</v>
      </c>
      <c r="D133" s="137" t="str">
        <f>'(B) FO'!I133</f>
        <v>N</v>
      </c>
      <c r="E133" s="137" t="str">
        <f>'(B) FO'!J133</f>
        <v>Y</v>
      </c>
      <c r="F133" s="137" t="str">
        <f>'(B) FO'!K133</f>
        <v>Y</v>
      </c>
      <c r="G133" s="139">
        <f>'(B) FO'!L133</f>
        <v>-7.5029308323563786</v>
      </c>
      <c r="H133" s="139">
        <f>'(B) FO'!M133</f>
        <v>-0.69848661233994003</v>
      </c>
      <c r="I133" s="139">
        <f>'(B) FO'!N133</f>
        <v>5.6580565805658161</v>
      </c>
      <c r="J133" s="139">
        <f>'(B) FO'!O133</f>
        <v>0</v>
      </c>
      <c r="K133" s="137" t="str">
        <f t="shared" si="28"/>
        <v>N</v>
      </c>
      <c r="L133" s="137" t="str">
        <f t="shared" si="29"/>
        <v>N</v>
      </c>
      <c r="M133" s="137" t="str">
        <f t="shared" si="30"/>
        <v>Y</v>
      </c>
      <c r="N133" s="137">
        <f>'(B) FO'!AH133-'(B) FO'!AI133</f>
        <v>2048200</v>
      </c>
      <c r="O133" s="137">
        <f>'(B) FO'!AI133-'(B) FO'!AJ133</f>
        <v>833000</v>
      </c>
      <c r="P133" s="137">
        <f>'(B) FO'!AJ133-'(B) FO'!AK133</f>
        <v>343000</v>
      </c>
      <c r="Q133" s="137">
        <f>'(B) FO'!AK133-'(B) FO'!AL133</f>
        <v>298900</v>
      </c>
      <c r="R133" s="137" t="str">
        <f>'(B) FO'!AM133</f>
        <v>Y</v>
      </c>
      <c r="S133" s="137" t="str">
        <f>'(B) FO'!AN133</f>
        <v>Y</v>
      </c>
      <c r="T133" s="137" t="str">
        <f>'(B) FO'!AO133</f>
        <v>Y</v>
      </c>
      <c r="U133" s="137" t="str">
        <f>'(B) FO'!AP133</f>
        <v>Y</v>
      </c>
      <c r="V133" s="139">
        <f>'(B) FO'!AQ133</f>
        <v>90.08620689655173</v>
      </c>
      <c r="W133" s="139">
        <f>'(B) FO'!AR133</f>
        <v>57.823129251700678</v>
      </c>
      <c r="X133" s="139">
        <f>'(B) FO'!AS133</f>
        <v>31.25</v>
      </c>
      <c r="Y133" s="139">
        <f>'(B) FO'!AT133</f>
        <v>37.423312883435585</v>
      </c>
      <c r="Z133" s="137" t="str">
        <f t="shared" si="31"/>
        <v>Y</v>
      </c>
      <c r="AA133" s="137" t="str">
        <f t="shared" si="32"/>
        <v>Y</v>
      </c>
      <c r="AB133" s="137" t="str">
        <f t="shared" si="33"/>
        <v>N</v>
      </c>
      <c r="AC133" s="137" t="str">
        <f>'(B) FO'!BC133</f>
        <v>Y</v>
      </c>
      <c r="AD133" s="137" t="str">
        <f>'(B) FO'!BD133</f>
        <v>Y</v>
      </c>
      <c r="AE133" s="137" t="str">
        <f>'(B) FO'!BE133</f>
        <v>Y</v>
      </c>
      <c r="AF133" s="137" t="str">
        <f>'(B) FO'!BF133</f>
        <v>N</v>
      </c>
      <c r="AG133" s="139">
        <f>'(B) FO'!BG133</f>
        <v>156.49119498338007</v>
      </c>
      <c r="AH133" s="139">
        <f>'(B) FO'!BH133</f>
        <v>51.827194960449553</v>
      </c>
      <c r="AI133" s="139">
        <f>'(B) FO'!BI133</f>
        <v>102.72094035698738</v>
      </c>
      <c r="AJ133" s="139">
        <f>'(B) FO'!BJ133</f>
        <v>-43.306114893354454</v>
      </c>
      <c r="AK133" s="137" t="str">
        <f t="shared" si="34"/>
        <v>Y</v>
      </c>
      <c r="AL133" s="137" t="str">
        <f t="shared" si="35"/>
        <v>N</v>
      </c>
      <c r="AM133" s="137" t="str">
        <f t="shared" si="36"/>
        <v>Y</v>
      </c>
      <c r="AN133" s="137" t="str">
        <f>'(B) FO'!BS133</f>
        <v>Y</v>
      </c>
      <c r="AO133" s="137" t="str">
        <f>'(B) FO'!BT133</f>
        <v>Y</v>
      </c>
      <c r="AP133" s="137" t="str">
        <f>'(B) FO'!BU133</f>
        <v>Y</v>
      </c>
      <c r="AQ133" s="137" t="str">
        <f>'(B) FO'!BV133</f>
        <v>N</v>
      </c>
      <c r="AR133" s="139">
        <f>'(B) FO'!BW133</f>
        <v>177.69423558897245</v>
      </c>
      <c r="AS133" s="139">
        <f>'(B) FO'!BX133</f>
        <v>47.777777777777779</v>
      </c>
      <c r="AT133" s="139">
        <f>'(B) FO'!BY133</f>
        <v>95.652173913043484</v>
      </c>
      <c r="AU133" s="139">
        <f>'(B) FO'!BZ133</f>
        <v>-42.25941422594142</v>
      </c>
      <c r="AV133" s="137" t="str">
        <f t="shared" si="37"/>
        <v>Y</v>
      </c>
      <c r="AW133" s="137" t="str">
        <f t="shared" si="38"/>
        <v>N</v>
      </c>
      <c r="AX133" s="137" t="str">
        <f t="shared" si="39"/>
        <v>Y</v>
      </c>
      <c r="AZ133" s="137">
        <f>'(B) FO'!C133</f>
        <v>39.450000000000003</v>
      </c>
      <c r="BA133" s="137">
        <f>'(B) FO'!X133</f>
        <v>43.75</v>
      </c>
      <c r="BB133" s="137">
        <f>'(B) FO'!AC133</f>
        <v>38.35</v>
      </c>
    </row>
    <row r="134" spans="1:54" x14ac:dyDescent="0.3">
      <c r="A134" s="137" t="str">
        <f>'FOD (ALL)'!B134</f>
        <v>EQUITAS</v>
      </c>
      <c r="B134" s="146">
        <f>'FOD (ALL)'!C134</f>
        <v>44042</v>
      </c>
      <c r="C134" s="137" t="str">
        <f>'(B) FO'!H134</f>
        <v>N</v>
      </c>
      <c r="D134" s="137" t="str">
        <f>'(B) FO'!I134</f>
        <v>N</v>
      </c>
      <c r="E134" s="137" t="str">
        <f>'(B) FO'!J134</f>
        <v>Y</v>
      </c>
      <c r="F134" s="137" t="str">
        <f>'(B) FO'!K134</f>
        <v>N</v>
      </c>
      <c r="G134" s="139">
        <f>'(B) FO'!L134</f>
        <v>-6.4587973273942074</v>
      </c>
      <c r="H134" s="139">
        <f>'(B) FO'!M134</f>
        <v>-1.5350877192982517</v>
      </c>
      <c r="I134" s="139">
        <f>'(B) FO'!N134</f>
        <v>3.2842582106455334</v>
      </c>
      <c r="J134" s="139">
        <f>'(B) FO'!O134</f>
        <v>-1.1198208286674132</v>
      </c>
      <c r="K134" s="137" t="str">
        <f t="shared" si="28"/>
        <v>N</v>
      </c>
      <c r="L134" s="137" t="str">
        <f t="shared" si="29"/>
        <v>N</v>
      </c>
      <c r="M134" s="137" t="str">
        <f t="shared" si="30"/>
        <v>Y</v>
      </c>
      <c r="N134" s="137">
        <f>'(B) FO'!AH134-'(B) FO'!AI134</f>
        <v>0</v>
      </c>
      <c r="O134" s="137">
        <f>'(B) FO'!AI134-'(B) FO'!AJ134</f>
        <v>0</v>
      </c>
      <c r="P134" s="137">
        <f>'(B) FO'!AJ134-'(B) FO'!AK134</f>
        <v>0</v>
      </c>
      <c r="Q134" s="137">
        <f>'(B) FO'!AK134-'(B) FO'!AL134</f>
        <v>7600</v>
      </c>
      <c r="R134" s="137" t="str">
        <f>'(B) FO'!AM134</f>
        <v>Y</v>
      </c>
      <c r="S134" s="137" t="str">
        <f>'(B) FO'!AN134</f>
        <v>Y</v>
      </c>
      <c r="T134" s="137" t="str">
        <f>'(B) FO'!AO134</f>
        <v>Y</v>
      </c>
      <c r="U134" s="137" t="str">
        <f>'(B) FO'!AP134</f>
        <v>Y</v>
      </c>
      <c r="V134" s="139">
        <f>'(B) FO'!AQ134</f>
        <v>0</v>
      </c>
      <c r="W134" s="139">
        <f>'(B) FO'!AR134</f>
        <v>0</v>
      </c>
      <c r="X134" s="139">
        <f>'(B) FO'!AS134</f>
        <v>0</v>
      </c>
      <c r="Y134" s="139">
        <f>'(B) FO'!AT134</f>
        <v>16.666666666666664</v>
      </c>
      <c r="Z134" s="137" t="str">
        <f t="shared" si="31"/>
        <v>Y</v>
      </c>
      <c r="AA134" s="137" t="str">
        <f t="shared" si="32"/>
        <v>Y</v>
      </c>
      <c r="AB134" s="137" t="str">
        <f t="shared" si="33"/>
        <v>N</v>
      </c>
      <c r="AC134" s="137" t="str">
        <f>'(B) FO'!BC134</f>
        <v>Y</v>
      </c>
      <c r="AD134" s="137" t="str">
        <f>'(B) FO'!BD134</f>
        <v>Y</v>
      </c>
      <c r="AE134" s="137" t="str">
        <f>'(B) FO'!BE134</f>
        <v>N</v>
      </c>
      <c r="AF134" s="137" t="str">
        <f>'(B) FO'!BF134</f>
        <v>Y</v>
      </c>
      <c r="AG134" s="139" t="e">
        <f>'(B) FO'!BG134</f>
        <v>#DIV/0!</v>
      </c>
      <c r="AH134" s="139" t="e">
        <f>'(B) FO'!BH134</f>
        <v>#DIV/0!</v>
      </c>
      <c r="AI134" s="139">
        <f>'(B) FO'!BI134</f>
        <v>-100</v>
      </c>
      <c r="AJ134" s="139" t="e">
        <f>'(B) FO'!BJ134</f>
        <v>#DIV/0!</v>
      </c>
      <c r="AK134" s="137" t="e">
        <f t="shared" si="34"/>
        <v>#DIV/0!</v>
      </c>
      <c r="AL134" s="137" t="e">
        <f t="shared" si="35"/>
        <v>#DIV/0!</v>
      </c>
      <c r="AM134" s="137" t="e">
        <f t="shared" si="36"/>
        <v>#DIV/0!</v>
      </c>
      <c r="AN134" s="137" t="str">
        <f>'(B) FO'!BS134</f>
        <v>Y</v>
      </c>
      <c r="AO134" s="137" t="str">
        <f>'(B) FO'!BT134</f>
        <v>Y</v>
      </c>
      <c r="AP134" s="137" t="str">
        <f>'(B) FO'!BU134</f>
        <v>N</v>
      </c>
      <c r="AQ134" s="137" t="str">
        <f>'(B) FO'!BV134</f>
        <v>Y</v>
      </c>
      <c r="AR134" s="139" t="e">
        <f>'(B) FO'!BW134</f>
        <v>#DIV/0!</v>
      </c>
      <c r="AS134" s="139" t="e">
        <f>'(B) FO'!BX134</f>
        <v>#DIV/0!</v>
      </c>
      <c r="AT134" s="139">
        <f>'(B) FO'!BY134</f>
        <v>-100</v>
      </c>
      <c r="AU134" s="139" t="e">
        <f>'(B) FO'!BZ134</f>
        <v>#DIV/0!</v>
      </c>
      <c r="AV134" s="137" t="e">
        <f t="shared" si="37"/>
        <v>#DIV/0!</v>
      </c>
      <c r="AW134" s="137" t="e">
        <f t="shared" si="38"/>
        <v>#DIV/0!</v>
      </c>
      <c r="AX134" s="137" t="e">
        <f t="shared" si="39"/>
        <v>#DIV/0!</v>
      </c>
      <c r="AZ134" s="137">
        <f>'(B) FO'!C134</f>
        <v>42</v>
      </c>
      <c r="BA134" s="137">
        <f>'(B) FO'!X134</f>
        <v>0</v>
      </c>
      <c r="BB134" s="137">
        <f>'(B) FO'!AC134</f>
        <v>0</v>
      </c>
    </row>
    <row r="135" spans="1:54" x14ac:dyDescent="0.3">
      <c r="A135" s="137" t="str">
        <f>'FOD (ALL)'!B135</f>
        <v>ESCORTS</v>
      </c>
      <c r="B135" s="146">
        <f>'FOD (ALL)'!C135</f>
        <v>43979</v>
      </c>
      <c r="C135" s="137" t="str">
        <f>'(B) FO'!H135</f>
        <v>Y</v>
      </c>
      <c r="D135" s="137" t="str">
        <f>'(B) FO'!I135</f>
        <v>Y</v>
      </c>
      <c r="E135" s="137" t="str">
        <f>'(B) FO'!J135</f>
        <v>Y</v>
      </c>
      <c r="F135" s="137" t="str">
        <f>'(B) FO'!K135</f>
        <v>Y</v>
      </c>
      <c r="G135" s="139">
        <f>'(B) FO'!L135</f>
        <v>2.3649231831520749</v>
      </c>
      <c r="H135" s="139">
        <f>'(B) FO'!M135</f>
        <v>1.6553579784745076</v>
      </c>
      <c r="I135" s="139">
        <f>'(B) FO'!N135</f>
        <v>3.4178210634565365</v>
      </c>
      <c r="J135" s="139">
        <f>'(B) FO'!O135</f>
        <v>2.2831332755846963</v>
      </c>
      <c r="K135" s="137" t="str">
        <f t="shared" si="28"/>
        <v>Y</v>
      </c>
      <c r="L135" s="137" t="str">
        <f t="shared" si="29"/>
        <v>N</v>
      </c>
      <c r="M135" s="137" t="str">
        <f t="shared" si="30"/>
        <v>Y</v>
      </c>
      <c r="N135" s="137">
        <f>'(B) FO'!AH135-'(B) FO'!AI135</f>
        <v>-176000</v>
      </c>
      <c r="O135" s="137">
        <f>'(B) FO'!AI135-'(B) FO'!AJ135</f>
        <v>1100</v>
      </c>
      <c r="P135" s="137">
        <f>'(B) FO'!AJ135-'(B) FO'!AK135</f>
        <v>200200</v>
      </c>
      <c r="Q135" s="137">
        <f>'(B) FO'!AK135-'(B) FO'!AL135</f>
        <v>244200</v>
      </c>
      <c r="R135" s="137" t="str">
        <f>'(B) FO'!AM135</f>
        <v>N</v>
      </c>
      <c r="S135" s="137" t="str">
        <f>'(B) FO'!AN135</f>
        <v>Y</v>
      </c>
      <c r="T135" s="137" t="str">
        <f>'(B) FO'!AO135</f>
        <v>Y</v>
      </c>
      <c r="U135" s="137" t="str">
        <f>'(B) FO'!AP135</f>
        <v>Y</v>
      </c>
      <c r="V135" s="139">
        <f>'(B) FO'!AQ135</f>
        <v>-6.788290199406025</v>
      </c>
      <c r="W135" s="139">
        <f>'(B) FO'!AR135</f>
        <v>4.2444821731748725E-2</v>
      </c>
      <c r="X135" s="139">
        <f>'(B) FO'!AS135</f>
        <v>8.3716651333946643</v>
      </c>
      <c r="Y135" s="139">
        <f>'(B) FO'!AT135</f>
        <v>11.372950819672131</v>
      </c>
      <c r="Z135" s="137" t="str">
        <f t="shared" si="31"/>
        <v>N</v>
      </c>
      <c r="AA135" s="137" t="str">
        <f t="shared" si="32"/>
        <v>N</v>
      </c>
      <c r="AB135" s="137" t="str">
        <f t="shared" si="33"/>
        <v>N</v>
      </c>
      <c r="AC135" s="137" t="str">
        <f>'(B) FO'!BC135</f>
        <v>Y</v>
      </c>
      <c r="AD135" s="137" t="str">
        <f>'(B) FO'!BD135</f>
        <v>N</v>
      </c>
      <c r="AE135" s="137" t="str">
        <f>'(B) FO'!BE135</f>
        <v>N</v>
      </c>
      <c r="AF135" s="137" t="str">
        <f>'(B) FO'!BF135</f>
        <v>N</v>
      </c>
      <c r="AG135" s="139">
        <f>'(B) FO'!BG135</f>
        <v>55.230343673137519</v>
      </c>
      <c r="AH135" s="139">
        <f>'(B) FO'!BH135</f>
        <v>-25.179139718531339</v>
      </c>
      <c r="AI135" s="139">
        <f>'(B) FO'!BI135</f>
        <v>-14.274140511654441</v>
      </c>
      <c r="AJ135" s="139">
        <f>'(B) FO'!BJ135</f>
        <v>-17.897358230403963</v>
      </c>
      <c r="AK135" s="137" t="str">
        <f t="shared" si="34"/>
        <v>Y</v>
      </c>
      <c r="AL135" s="137" t="str">
        <f t="shared" si="35"/>
        <v>N</v>
      </c>
      <c r="AM135" s="137" t="str">
        <f t="shared" si="36"/>
        <v>Y</v>
      </c>
      <c r="AN135" s="137" t="str">
        <f>'(B) FO'!BS135</f>
        <v>Y</v>
      </c>
      <c r="AO135" s="137" t="str">
        <f>'(B) FO'!BT135</f>
        <v>N</v>
      </c>
      <c r="AP135" s="137" t="str">
        <f>'(B) FO'!BU135</f>
        <v>N</v>
      </c>
      <c r="AQ135" s="137" t="str">
        <f>'(B) FO'!BV135</f>
        <v>N</v>
      </c>
      <c r="AR135" s="139">
        <f>'(B) FO'!BW135</f>
        <v>53.15130830489192</v>
      </c>
      <c r="AS135" s="139">
        <f>'(B) FO'!BX135</f>
        <v>-27.391376177102263</v>
      </c>
      <c r="AT135" s="139">
        <f>'(B) FO'!BY135</f>
        <v>-15.719855193539404</v>
      </c>
      <c r="AU135" s="139">
        <f>'(B) FO'!BZ135</f>
        <v>-18.746464532186899</v>
      </c>
      <c r="AV135" s="137" t="str">
        <f t="shared" si="37"/>
        <v>Y</v>
      </c>
      <c r="AW135" s="137" t="str">
        <f t="shared" si="38"/>
        <v>N</v>
      </c>
      <c r="AX135" s="137" t="str">
        <f t="shared" si="39"/>
        <v>Y</v>
      </c>
      <c r="AZ135" s="137">
        <f>'(B) FO'!C135</f>
        <v>889.5</v>
      </c>
      <c r="BA135" s="137">
        <f>'(B) FO'!X135</f>
        <v>894.15</v>
      </c>
      <c r="BB135" s="137">
        <f>'(B) FO'!AC135</f>
        <v>858.1</v>
      </c>
    </row>
    <row r="136" spans="1:54" x14ac:dyDescent="0.3">
      <c r="A136" s="137" t="str">
        <f>'FOD (ALL)'!B136</f>
        <v>ESCORTS</v>
      </c>
      <c r="B136" s="146">
        <f>'FOD (ALL)'!C136</f>
        <v>44007</v>
      </c>
      <c r="C136" s="137" t="str">
        <f>'(B) FO'!H136</f>
        <v>Y</v>
      </c>
      <c r="D136" s="137" t="str">
        <f>'(B) FO'!I136</f>
        <v>Y</v>
      </c>
      <c r="E136" s="137" t="str">
        <f>'(B) FO'!J136</f>
        <v>Y</v>
      </c>
      <c r="F136" s="137" t="str">
        <f>'(B) FO'!K136</f>
        <v>Y</v>
      </c>
      <c r="G136" s="139">
        <f>'(B) FO'!L136</f>
        <v>2.143933248348592</v>
      </c>
      <c r="H136" s="139">
        <f>'(B) FO'!M136</f>
        <v>1.841142452496167</v>
      </c>
      <c r="I136" s="139">
        <f>'(B) FO'!N136</f>
        <v>3.0026744468757514</v>
      </c>
      <c r="J136" s="139">
        <f>'(B) FO'!O136</f>
        <v>2.3834712801045459</v>
      </c>
      <c r="K136" s="137" t="str">
        <f t="shared" si="28"/>
        <v>Y</v>
      </c>
      <c r="L136" s="137" t="str">
        <f t="shared" si="29"/>
        <v>N</v>
      </c>
      <c r="M136" s="137" t="str">
        <f t="shared" si="30"/>
        <v>Y</v>
      </c>
      <c r="N136" s="137">
        <f>'(B) FO'!AH136-'(B) FO'!AI136</f>
        <v>193600</v>
      </c>
      <c r="O136" s="137">
        <f>'(B) FO'!AI136-'(B) FO'!AJ136</f>
        <v>137500</v>
      </c>
      <c r="P136" s="137">
        <f>'(B) FO'!AJ136-'(B) FO'!AK136</f>
        <v>111100</v>
      </c>
      <c r="Q136" s="137">
        <f>'(B) FO'!AK136-'(B) FO'!AL136</f>
        <v>35200</v>
      </c>
      <c r="R136" s="137" t="str">
        <f>'(B) FO'!AM136</f>
        <v>Y</v>
      </c>
      <c r="S136" s="137" t="str">
        <f>'(B) FO'!AN136</f>
        <v>Y</v>
      </c>
      <c r="T136" s="137" t="str">
        <f>'(B) FO'!AO136</f>
        <v>Y</v>
      </c>
      <c r="U136" s="137" t="str">
        <f>'(B) FO'!AP136</f>
        <v>Y</v>
      </c>
      <c r="V136" s="139">
        <f>'(B) FO'!AQ136</f>
        <v>54.489164086687303</v>
      </c>
      <c r="W136" s="139">
        <f>'(B) FO'!AR136</f>
        <v>63.131313131313128</v>
      </c>
      <c r="X136" s="139">
        <f>'(B) FO'!AS136</f>
        <v>104.1237113402062</v>
      </c>
      <c r="Y136" s="139">
        <f>'(B) FO'!AT136</f>
        <v>49.230769230769234</v>
      </c>
      <c r="Z136" s="137" t="str">
        <f t="shared" si="31"/>
        <v>N</v>
      </c>
      <c r="AA136" s="137" t="str">
        <f t="shared" si="32"/>
        <v>N</v>
      </c>
      <c r="AB136" s="137" t="str">
        <f t="shared" si="33"/>
        <v>Y</v>
      </c>
      <c r="AC136" s="137" t="str">
        <f>'(B) FO'!BC136</f>
        <v>Y</v>
      </c>
      <c r="AD136" s="137" t="str">
        <f>'(B) FO'!BD136</f>
        <v>Y</v>
      </c>
      <c r="AE136" s="137" t="str">
        <f>'(B) FO'!BE136</f>
        <v>Y</v>
      </c>
      <c r="AF136" s="137" t="str">
        <f>'(B) FO'!BF136</f>
        <v>Y</v>
      </c>
      <c r="AG136" s="139">
        <f>'(B) FO'!BG136</f>
        <v>91.339992626792849</v>
      </c>
      <c r="AH136" s="139">
        <f>'(B) FO'!BH136</f>
        <v>61.993694799021718</v>
      </c>
      <c r="AI136" s="139">
        <f>'(B) FO'!BI136</f>
        <v>131.01454716095731</v>
      </c>
      <c r="AJ136" s="139">
        <f>'(B) FO'!BJ136</f>
        <v>51.081176887628502</v>
      </c>
      <c r="AK136" s="137" t="str">
        <f t="shared" si="34"/>
        <v>Y</v>
      </c>
      <c r="AL136" s="137" t="str">
        <f t="shared" si="35"/>
        <v>N</v>
      </c>
      <c r="AM136" s="137" t="str">
        <f t="shared" si="36"/>
        <v>Y</v>
      </c>
      <c r="AN136" s="137" t="str">
        <f>'(B) FO'!BS136</f>
        <v>Y</v>
      </c>
      <c r="AO136" s="137" t="str">
        <f>'(B) FO'!BT136</f>
        <v>Y</v>
      </c>
      <c r="AP136" s="137" t="str">
        <f>'(B) FO'!BU136</f>
        <v>Y</v>
      </c>
      <c r="AQ136" s="137" t="str">
        <f>'(B) FO'!BV136</f>
        <v>Y</v>
      </c>
      <c r="AR136" s="139">
        <f>'(B) FO'!BW136</f>
        <v>89.073634204275535</v>
      </c>
      <c r="AS136" s="139">
        <f>'(B) FO'!BX136</f>
        <v>57.677902621722843</v>
      </c>
      <c r="AT136" s="139">
        <f>'(B) FO'!BY136</f>
        <v>126.27118644067797</v>
      </c>
      <c r="AU136" s="139">
        <f>'(B) FO'!BZ136</f>
        <v>49.367088607594937</v>
      </c>
      <c r="AV136" s="137" t="str">
        <f t="shared" si="37"/>
        <v>Y</v>
      </c>
      <c r="AW136" s="137" t="str">
        <f t="shared" si="38"/>
        <v>N</v>
      </c>
      <c r="AX136" s="137" t="str">
        <f t="shared" si="39"/>
        <v>Y</v>
      </c>
      <c r="AZ136" s="137">
        <f>'(B) FO'!C136</f>
        <v>881.4</v>
      </c>
      <c r="BA136" s="137">
        <f>'(B) FO'!X136</f>
        <v>885</v>
      </c>
      <c r="BB136" s="137">
        <f>'(B) FO'!AC136</f>
        <v>852</v>
      </c>
    </row>
    <row r="137" spans="1:54" x14ac:dyDescent="0.3">
      <c r="A137" s="137" t="str">
        <f>'FOD (ALL)'!B137</f>
        <v>ESCORTS</v>
      </c>
      <c r="B137" s="146">
        <f>'FOD (ALL)'!C137</f>
        <v>44042</v>
      </c>
      <c r="C137" s="137" t="str">
        <f>'(B) FO'!H137</f>
        <v>Y</v>
      </c>
      <c r="D137" s="137" t="str">
        <f>'(B) FO'!I137</f>
        <v>Y</v>
      </c>
      <c r="E137" s="137" t="str">
        <f>'(B) FO'!J137</f>
        <v>Y</v>
      </c>
      <c r="F137" s="137" t="str">
        <f>'(B) FO'!K137</f>
        <v>Y</v>
      </c>
      <c r="G137" s="139">
        <f>'(B) FO'!L137</f>
        <v>2.0726595249184987</v>
      </c>
      <c r="H137" s="139">
        <f>'(B) FO'!M137</f>
        <v>1.5130023640661885</v>
      </c>
      <c r="I137" s="139">
        <f>'(B) FO'!N137</f>
        <v>0.32017075773746539</v>
      </c>
      <c r="J137" s="139">
        <f>'(B) FO'!O137</f>
        <v>3.0866083980196812</v>
      </c>
      <c r="K137" s="137" t="str">
        <f t="shared" si="28"/>
        <v>Y</v>
      </c>
      <c r="L137" s="137" t="str">
        <f t="shared" si="29"/>
        <v>Y</v>
      </c>
      <c r="M137" s="137" t="str">
        <f t="shared" si="30"/>
        <v>N</v>
      </c>
      <c r="N137" s="137">
        <f>'(B) FO'!AH137-'(B) FO'!AI137</f>
        <v>11000</v>
      </c>
      <c r="O137" s="137">
        <f>'(B) FO'!AI137-'(B) FO'!AJ137</f>
        <v>1100</v>
      </c>
      <c r="P137" s="137">
        <f>'(B) FO'!AJ137-'(B) FO'!AK137</f>
        <v>4400</v>
      </c>
      <c r="Q137" s="137">
        <f>'(B) FO'!AK137-'(B) FO'!AL137</f>
        <v>0</v>
      </c>
      <c r="R137" s="137" t="str">
        <f>'(B) FO'!AM137</f>
        <v>Y</v>
      </c>
      <c r="S137" s="137" t="str">
        <f>'(B) FO'!AN137</f>
        <v>Y</v>
      </c>
      <c r="T137" s="137" t="str">
        <f>'(B) FO'!AO137</f>
        <v>Y</v>
      </c>
      <c r="U137" s="137" t="str">
        <f>'(B) FO'!AP137</f>
        <v>Y</v>
      </c>
      <c r="V137" s="139">
        <f>'(B) FO'!AQ137</f>
        <v>58.82352941176471</v>
      </c>
      <c r="W137" s="139">
        <f>'(B) FO'!AR137</f>
        <v>6.25</v>
      </c>
      <c r="X137" s="139">
        <f>'(B) FO'!AS137</f>
        <v>33.333333333333329</v>
      </c>
      <c r="Y137" s="139">
        <f>'(B) FO'!AT137</f>
        <v>0</v>
      </c>
      <c r="Z137" s="137" t="str">
        <f t="shared" si="31"/>
        <v>Y</v>
      </c>
      <c r="AA137" s="137" t="str">
        <f t="shared" si="32"/>
        <v>N</v>
      </c>
      <c r="AB137" s="137" t="str">
        <f t="shared" si="33"/>
        <v>Y</v>
      </c>
      <c r="AC137" s="137" t="str">
        <f>'(B) FO'!BC137</f>
        <v>Y</v>
      </c>
      <c r="AD137" s="137" t="str">
        <f>'(B) FO'!BD137</f>
        <v>Y</v>
      </c>
      <c r="AE137" s="137" t="str">
        <f>'(B) FO'!BE137</f>
        <v>Y</v>
      </c>
      <c r="AF137" s="137" t="str">
        <f>'(B) FO'!BF137</f>
        <v>N</v>
      </c>
      <c r="AG137" s="139">
        <f>'(B) FO'!BG137</f>
        <v>187.27721898711843</v>
      </c>
      <c r="AH137" s="139">
        <f>'(B) FO'!BH137</f>
        <v>3.6962488563586517</v>
      </c>
      <c r="AI137" s="139" t="e">
        <f>'(B) FO'!BI137</f>
        <v>#DIV/0!</v>
      </c>
      <c r="AJ137" s="139">
        <f>'(B) FO'!BJ137</f>
        <v>-100</v>
      </c>
      <c r="AK137" s="137" t="str">
        <f t="shared" si="34"/>
        <v>Y</v>
      </c>
      <c r="AL137" s="137" t="e">
        <f t="shared" si="35"/>
        <v>#DIV/0!</v>
      </c>
      <c r="AM137" s="137" t="e">
        <f t="shared" si="36"/>
        <v>#DIV/0!</v>
      </c>
      <c r="AN137" s="137" t="str">
        <f>'(B) FO'!BS137</f>
        <v>Y</v>
      </c>
      <c r="AO137" s="137" t="str">
        <f>'(B) FO'!BT137</f>
        <v>Y</v>
      </c>
      <c r="AP137" s="137" t="str">
        <f>'(B) FO'!BU137</f>
        <v>Y</v>
      </c>
      <c r="AQ137" s="137" t="str">
        <f>'(B) FO'!BV137</f>
        <v>N</v>
      </c>
      <c r="AR137" s="139">
        <f>'(B) FO'!BW137</f>
        <v>183.33333333333331</v>
      </c>
      <c r="AS137" s="139">
        <f>'(B) FO'!BX137</f>
        <v>0</v>
      </c>
      <c r="AT137" s="139" t="e">
        <f>'(B) FO'!BY137</f>
        <v>#DIV/0!</v>
      </c>
      <c r="AU137" s="139">
        <f>'(B) FO'!BZ137</f>
        <v>-100</v>
      </c>
      <c r="AV137" s="137" t="str">
        <f t="shared" si="37"/>
        <v>Y</v>
      </c>
      <c r="AW137" s="137" t="e">
        <f t="shared" si="38"/>
        <v>#DIV/0!</v>
      </c>
      <c r="AX137" s="137" t="e">
        <f t="shared" si="39"/>
        <v>#DIV/0!</v>
      </c>
      <c r="AZ137" s="137">
        <f>'(B) FO'!C137</f>
        <v>876.6</v>
      </c>
      <c r="BA137" s="137">
        <f>'(B) FO'!X137</f>
        <v>879</v>
      </c>
      <c r="BB137" s="137">
        <f>'(B) FO'!AC137</f>
        <v>854.1</v>
      </c>
    </row>
    <row r="138" spans="1:54" x14ac:dyDescent="0.3">
      <c r="A138" s="137" t="str">
        <f>'FOD (ALL)'!B138</f>
        <v>EXIDEIND</v>
      </c>
      <c r="B138" s="146">
        <f>'FOD (ALL)'!C138</f>
        <v>43979</v>
      </c>
      <c r="C138" s="137" t="str">
        <f>'(B) FO'!H138</f>
        <v>N</v>
      </c>
      <c r="D138" s="137" t="str">
        <f>'(B) FO'!I138</f>
        <v>Y</v>
      </c>
      <c r="E138" s="137" t="str">
        <f>'(B) FO'!J138</f>
        <v>N</v>
      </c>
      <c r="F138" s="137" t="str">
        <f>'(B) FO'!K138</f>
        <v>N</v>
      </c>
      <c r="G138" s="139">
        <f>'(B) FO'!L138</f>
        <v>-1.0638297872340463</v>
      </c>
      <c r="H138" s="139">
        <f>'(B) FO'!M138</f>
        <v>3.5380507343124048</v>
      </c>
      <c r="I138" s="139">
        <f>'(B) FO'!N138</f>
        <v>-0.26631158455391296</v>
      </c>
      <c r="J138" s="139">
        <f>'(B) FO'!O138</f>
        <v>-0.39787798408489566</v>
      </c>
      <c r="K138" s="137" t="str">
        <f t="shared" si="28"/>
        <v>N</v>
      </c>
      <c r="L138" s="137" t="str">
        <f t="shared" si="29"/>
        <v>Y</v>
      </c>
      <c r="M138" s="137" t="str">
        <f t="shared" si="30"/>
        <v>Y</v>
      </c>
      <c r="N138" s="137">
        <f>'(B) FO'!AH138-'(B) FO'!AI138</f>
        <v>-516200</v>
      </c>
      <c r="O138" s="137">
        <f>'(B) FO'!AI138-'(B) FO'!AJ138</f>
        <v>-58000</v>
      </c>
      <c r="P138" s="137">
        <f>'(B) FO'!AJ138-'(B) FO'!AK138</f>
        <v>127600</v>
      </c>
      <c r="Q138" s="137">
        <f>'(B) FO'!AK138-'(B) FO'!AL138</f>
        <v>304500</v>
      </c>
      <c r="R138" s="137" t="str">
        <f>'(B) FO'!AM138</f>
        <v>N</v>
      </c>
      <c r="S138" s="137" t="str">
        <f>'(B) FO'!AN138</f>
        <v>N</v>
      </c>
      <c r="T138" s="137" t="str">
        <f>'(B) FO'!AO138</f>
        <v>Y</v>
      </c>
      <c r="U138" s="137" t="str">
        <f>'(B) FO'!AP138</f>
        <v>Y</v>
      </c>
      <c r="V138" s="139">
        <f>'(B) FO'!AQ138</f>
        <v>-10.807528840315724</v>
      </c>
      <c r="W138" s="139">
        <f>'(B) FO'!AR138</f>
        <v>-1.199760047990402</v>
      </c>
      <c r="X138" s="139">
        <f>'(B) FO'!AS138</f>
        <v>2.7110289587184226</v>
      </c>
      <c r="Y138" s="139">
        <f>'(B) FO'!AT138</f>
        <v>6.9169960474308301</v>
      </c>
      <c r="Z138" s="137" t="str">
        <f t="shared" si="31"/>
        <v>N</v>
      </c>
      <c r="AA138" s="137" t="str">
        <f t="shared" si="32"/>
        <v>N</v>
      </c>
      <c r="AB138" s="137" t="str">
        <f t="shared" si="33"/>
        <v>N</v>
      </c>
      <c r="AC138" s="137" t="str">
        <f>'(B) FO'!BC138</f>
        <v>Y</v>
      </c>
      <c r="AD138" s="137" t="str">
        <f>'(B) FO'!BD138</f>
        <v>Y</v>
      </c>
      <c r="AE138" s="137" t="str">
        <f>'(B) FO'!BE138</f>
        <v>N</v>
      </c>
      <c r="AF138" s="137" t="str">
        <f>'(B) FO'!BF138</f>
        <v>N</v>
      </c>
      <c r="AG138" s="139">
        <f>'(B) FO'!BG138</f>
        <v>11.178272575282563</v>
      </c>
      <c r="AH138" s="139">
        <f>'(B) FO'!BH138</f>
        <v>41.383390962203407</v>
      </c>
      <c r="AI138" s="139">
        <f>'(B) FO'!BI138</f>
        <v>-34.251193054317035</v>
      </c>
      <c r="AJ138" s="139">
        <f>'(B) FO'!BJ138</f>
        <v>-17.538027422409844</v>
      </c>
      <c r="AK138" s="137" t="str">
        <f t="shared" si="34"/>
        <v>N</v>
      </c>
      <c r="AL138" s="137" t="str">
        <f t="shared" si="35"/>
        <v>Y</v>
      </c>
      <c r="AM138" s="137" t="str">
        <f t="shared" si="36"/>
        <v>N</v>
      </c>
      <c r="AN138" s="137" t="str">
        <f>'(B) FO'!BS138</f>
        <v>Y</v>
      </c>
      <c r="AO138" s="137" t="str">
        <f>'(B) FO'!BT138</f>
        <v>Y</v>
      </c>
      <c r="AP138" s="137" t="str">
        <f>'(B) FO'!BU138</f>
        <v>N</v>
      </c>
      <c r="AQ138" s="137" t="str">
        <f>'(B) FO'!BV138</f>
        <v>N</v>
      </c>
      <c r="AR138" s="139">
        <f>'(B) FO'!BW138</f>
        <v>11.458333333333332</v>
      </c>
      <c r="AS138" s="139">
        <f>'(B) FO'!BX138</f>
        <v>36.610608020698578</v>
      </c>
      <c r="AT138" s="139">
        <f>'(B) FO'!BY138</f>
        <v>-33.53396388650043</v>
      </c>
      <c r="AU138" s="139">
        <f>'(B) FO'!BZ138</f>
        <v>-17.106200997861727</v>
      </c>
      <c r="AV138" s="137" t="str">
        <f t="shared" si="37"/>
        <v>N</v>
      </c>
      <c r="AW138" s="137" t="str">
        <f t="shared" si="38"/>
        <v>Y</v>
      </c>
      <c r="AX138" s="137" t="str">
        <f t="shared" si="39"/>
        <v>N</v>
      </c>
      <c r="AZ138" s="137">
        <f>'(B) FO'!C138</f>
        <v>153.44999999999999</v>
      </c>
      <c r="BA138" s="137">
        <f>'(B) FO'!X138</f>
        <v>157.65</v>
      </c>
      <c r="BB138" s="137">
        <f>'(B) FO'!AC138</f>
        <v>151.4</v>
      </c>
    </row>
    <row r="139" spans="1:54" x14ac:dyDescent="0.3">
      <c r="A139" s="137" t="str">
        <f>'FOD (ALL)'!B139</f>
        <v>EXIDEIND</v>
      </c>
      <c r="B139" s="146">
        <f>'FOD (ALL)'!C139</f>
        <v>44007</v>
      </c>
      <c r="C139" s="137" t="str">
        <f>'(B) FO'!H139</f>
        <v>N</v>
      </c>
      <c r="D139" s="137" t="str">
        <f>'(B) FO'!I139</f>
        <v>Y</v>
      </c>
      <c r="E139" s="137" t="str">
        <f>'(B) FO'!J139</f>
        <v>N</v>
      </c>
      <c r="F139" s="137" t="str">
        <f>'(B) FO'!K139</f>
        <v>N</v>
      </c>
      <c r="G139" s="139">
        <f>'(B) FO'!L139</f>
        <v>-0.93457943925234743</v>
      </c>
      <c r="H139" s="139">
        <f>'(B) FO'!M139</f>
        <v>3.4678226075358567</v>
      </c>
      <c r="I139" s="139">
        <f>'(B) FO'!N139</f>
        <v>-0.43160690571049515</v>
      </c>
      <c r="J139" s="139">
        <f>'(B) FO'!O139</f>
        <v>-0.42975206611570621</v>
      </c>
      <c r="K139" s="137" t="str">
        <f t="shared" si="28"/>
        <v>N</v>
      </c>
      <c r="L139" s="137" t="str">
        <f t="shared" si="29"/>
        <v>Y</v>
      </c>
      <c r="M139" s="137" t="str">
        <f t="shared" si="30"/>
        <v>N</v>
      </c>
      <c r="N139" s="137">
        <f>'(B) FO'!AH139-'(B) FO'!AI139</f>
        <v>620600</v>
      </c>
      <c r="O139" s="137">
        <f>'(B) FO'!AI139-'(B) FO'!AJ139</f>
        <v>342200</v>
      </c>
      <c r="P139" s="137">
        <f>'(B) FO'!AJ139-'(B) FO'!AK139</f>
        <v>113100</v>
      </c>
      <c r="Q139" s="137">
        <f>'(B) FO'!AK139-'(B) FO'!AL139</f>
        <v>11600</v>
      </c>
      <c r="R139" s="137" t="str">
        <f>'(B) FO'!AM139</f>
        <v>Y</v>
      </c>
      <c r="S139" s="137" t="str">
        <f>'(B) FO'!AN139</f>
        <v>Y</v>
      </c>
      <c r="T139" s="137" t="str">
        <f>'(B) FO'!AO139</f>
        <v>Y</v>
      </c>
      <c r="U139" s="137" t="str">
        <f>'(B) FO'!AP139</f>
        <v>Y</v>
      </c>
      <c r="V139" s="139">
        <f>'(B) FO'!AQ139</f>
        <v>102.39234449760765</v>
      </c>
      <c r="W139" s="139">
        <f>'(B) FO'!AR139</f>
        <v>129.67032967032966</v>
      </c>
      <c r="X139" s="139">
        <f>'(B) FO'!AS139</f>
        <v>75</v>
      </c>
      <c r="Y139" s="139">
        <f>'(B) FO'!AT139</f>
        <v>8.3333333333333321</v>
      </c>
      <c r="Z139" s="137" t="str">
        <f t="shared" si="31"/>
        <v>N</v>
      </c>
      <c r="AA139" s="137" t="str">
        <f t="shared" si="32"/>
        <v>Y</v>
      </c>
      <c r="AB139" s="137" t="str">
        <f t="shared" si="33"/>
        <v>Y</v>
      </c>
      <c r="AC139" s="137" t="str">
        <f>'(B) FO'!BC139</f>
        <v>Y</v>
      </c>
      <c r="AD139" s="137" t="str">
        <f>'(B) FO'!BD139</f>
        <v>Y</v>
      </c>
      <c r="AE139" s="137" t="str">
        <f>'(B) FO'!BE139</f>
        <v>Y</v>
      </c>
      <c r="AF139" s="137" t="str">
        <f>'(B) FO'!BF139</f>
        <v>Y</v>
      </c>
      <c r="AG139" s="139">
        <f>'(B) FO'!BG139</f>
        <v>30.729288522932251</v>
      </c>
      <c r="AH139" s="139">
        <f>'(B) FO'!BH139</f>
        <v>301.08672619948538</v>
      </c>
      <c r="AI139" s="139">
        <f>'(B) FO'!BI139</f>
        <v>67.375994325378741</v>
      </c>
      <c r="AJ139" s="139">
        <f>'(B) FO'!BJ139</f>
        <v>65.19082691663877</v>
      </c>
      <c r="AK139" s="137" t="str">
        <f t="shared" si="34"/>
        <v>N</v>
      </c>
      <c r="AL139" s="137" t="str">
        <f t="shared" si="35"/>
        <v>Y</v>
      </c>
      <c r="AM139" s="137" t="str">
        <f t="shared" si="36"/>
        <v>Y</v>
      </c>
      <c r="AN139" s="137" t="str">
        <f>'(B) FO'!BS139</f>
        <v>Y</v>
      </c>
      <c r="AO139" s="137" t="str">
        <f>'(B) FO'!BT139</f>
        <v>Y</v>
      </c>
      <c r="AP139" s="137" t="str">
        <f>'(B) FO'!BU139</f>
        <v>Y</v>
      </c>
      <c r="AQ139" s="137" t="str">
        <f>'(B) FO'!BV139</f>
        <v>Y</v>
      </c>
      <c r="AR139" s="139">
        <f>'(B) FO'!BW139</f>
        <v>30.952380952380953</v>
      </c>
      <c r="AS139" s="139">
        <f>'(B) FO'!BX139</f>
        <v>286.84210526315786</v>
      </c>
      <c r="AT139" s="139">
        <f>'(B) FO'!BY139</f>
        <v>68.888888888888886</v>
      </c>
      <c r="AU139" s="139">
        <f>'(B) FO'!BZ139</f>
        <v>66.666666666666657</v>
      </c>
      <c r="AV139" s="137" t="str">
        <f t="shared" si="37"/>
        <v>N</v>
      </c>
      <c r="AW139" s="137" t="str">
        <f t="shared" si="38"/>
        <v>Y</v>
      </c>
      <c r="AX139" s="137" t="str">
        <f t="shared" si="39"/>
        <v>Y</v>
      </c>
      <c r="AZ139" s="137">
        <f>'(B) FO'!C139</f>
        <v>153.69999999999999</v>
      </c>
      <c r="BA139" s="137">
        <f>'(B) FO'!X139</f>
        <v>157.44999999999999</v>
      </c>
      <c r="BB139" s="137">
        <f>'(B) FO'!AC139</f>
        <v>152</v>
      </c>
    </row>
    <row r="140" spans="1:54" x14ac:dyDescent="0.3">
      <c r="A140" s="137" t="str">
        <f>'FOD (ALL)'!B140</f>
        <v>EXIDEIND</v>
      </c>
      <c r="B140" s="146">
        <f>'FOD (ALL)'!C140</f>
        <v>44042</v>
      </c>
      <c r="C140" s="137" t="str">
        <f>'(B) FO'!H140</f>
        <v>N</v>
      </c>
      <c r="D140" s="137" t="str">
        <f>'(B) FO'!I140</f>
        <v>Y</v>
      </c>
      <c r="E140" s="137" t="str">
        <f>'(B) FO'!J140</f>
        <v>N</v>
      </c>
      <c r="F140" s="137" t="str">
        <f>'(B) FO'!K140</f>
        <v>N</v>
      </c>
      <c r="G140" s="139">
        <f>'(B) FO'!L140</f>
        <v>-0.70310003195908877</v>
      </c>
      <c r="H140" s="139">
        <f>'(B) FO'!M140</f>
        <v>3.7810945273631766</v>
      </c>
      <c r="I140" s="139">
        <f>'(B) FO'!N140</f>
        <v>-0.36351619299405902</v>
      </c>
      <c r="J140" s="139">
        <f>'(B) FO'!O140</f>
        <v>-0.88437602358335687</v>
      </c>
      <c r="K140" s="137" t="str">
        <f t="shared" si="28"/>
        <v>N</v>
      </c>
      <c r="L140" s="137" t="str">
        <f t="shared" si="29"/>
        <v>Y</v>
      </c>
      <c r="M140" s="137" t="str">
        <f t="shared" si="30"/>
        <v>Y</v>
      </c>
      <c r="N140" s="137">
        <f>'(B) FO'!AH140-'(B) FO'!AI140</f>
        <v>0</v>
      </c>
      <c r="O140" s="137">
        <f>'(B) FO'!AI140-'(B) FO'!AJ140</f>
        <v>3600</v>
      </c>
      <c r="P140" s="137">
        <f>'(B) FO'!AJ140-'(B) FO'!AK140</f>
        <v>3600</v>
      </c>
      <c r="Q140" s="137">
        <f>'(B) FO'!AK140-'(B) FO'!AL140</f>
        <v>0</v>
      </c>
      <c r="R140" s="137" t="str">
        <f>'(B) FO'!AM140</f>
        <v>Y</v>
      </c>
      <c r="S140" s="137" t="str">
        <f>'(B) FO'!AN140</f>
        <v>Y</v>
      </c>
      <c r="T140" s="137" t="str">
        <f>'(B) FO'!AO140</f>
        <v>Y</v>
      </c>
      <c r="U140" s="137" t="str">
        <f>'(B) FO'!AP140</f>
        <v>Y</v>
      </c>
      <c r="V140" s="139">
        <f>'(B) FO'!AQ140</f>
        <v>0</v>
      </c>
      <c r="W140" s="139">
        <f>'(B) FO'!AR140</f>
        <v>50</v>
      </c>
      <c r="X140" s="139">
        <f>'(B) FO'!AS140</f>
        <v>100</v>
      </c>
      <c r="Y140" s="139">
        <f>'(B) FO'!AT140</f>
        <v>0</v>
      </c>
      <c r="Z140" s="137" t="str">
        <f t="shared" si="31"/>
        <v>N</v>
      </c>
      <c r="AA140" s="137" t="str">
        <f t="shared" si="32"/>
        <v>N</v>
      </c>
      <c r="AB140" s="137" t="str">
        <f t="shared" si="33"/>
        <v>Y</v>
      </c>
      <c r="AC140" s="137" t="str">
        <f>'(B) FO'!BC140</f>
        <v>N</v>
      </c>
      <c r="AD140" s="137" t="str">
        <f>'(B) FO'!BD140</f>
        <v>Y</v>
      </c>
      <c r="AE140" s="137" t="str">
        <f>'(B) FO'!BE140</f>
        <v>Y</v>
      </c>
      <c r="AF140" s="137" t="str">
        <f>'(B) FO'!BF140</f>
        <v>Y</v>
      </c>
      <c r="AG140" s="139">
        <f>'(B) FO'!BG140</f>
        <v>-2.3008849557522262</v>
      </c>
      <c r="AH140" s="139">
        <f>'(B) FO'!BH140</f>
        <v>3.6697247706422047</v>
      </c>
      <c r="AI140" s="139" t="e">
        <f>'(B) FO'!BI140</f>
        <v>#DIV/0!</v>
      </c>
      <c r="AJ140" s="139" t="e">
        <f>'(B) FO'!BJ140</f>
        <v>#DIV/0!</v>
      </c>
      <c r="AK140" s="137" t="str">
        <f t="shared" si="34"/>
        <v>N</v>
      </c>
      <c r="AL140" s="137" t="e">
        <f t="shared" si="35"/>
        <v>#DIV/0!</v>
      </c>
      <c r="AM140" s="137" t="e">
        <f t="shared" si="36"/>
        <v>#DIV/0!</v>
      </c>
      <c r="AN140" s="137" t="str">
        <f>'(B) FO'!BS140</f>
        <v>Y</v>
      </c>
      <c r="AO140" s="137" t="str">
        <f>'(B) FO'!BT140</f>
        <v>Y</v>
      </c>
      <c r="AP140" s="137" t="str">
        <f>'(B) FO'!BU140</f>
        <v>Y</v>
      </c>
      <c r="AQ140" s="137" t="str">
        <f>'(B) FO'!BV140</f>
        <v>Y</v>
      </c>
      <c r="AR140" s="139">
        <f>'(B) FO'!BW140</f>
        <v>0</v>
      </c>
      <c r="AS140" s="139">
        <f>'(B) FO'!BX140</f>
        <v>0</v>
      </c>
      <c r="AT140" s="139" t="e">
        <f>'(B) FO'!BY140</f>
        <v>#DIV/0!</v>
      </c>
      <c r="AU140" s="139" t="e">
        <f>'(B) FO'!BZ140</f>
        <v>#DIV/0!</v>
      </c>
      <c r="AV140" s="137" t="str">
        <f t="shared" si="37"/>
        <v>Y</v>
      </c>
      <c r="AW140" s="137" t="e">
        <f t="shared" si="38"/>
        <v>#DIV/0!</v>
      </c>
      <c r="AX140" s="137" t="e">
        <f t="shared" si="39"/>
        <v>#DIV/0!</v>
      </c>
      <c r="AZ140" s="137">
        <f>'(B) FO'!C140</f>
        <v>155.35</v>
      </c>
      <c r="BA140" s="137">
        <f>'(B) FO'!X140</f>
        <v>153.55000000000001</v>
      </c>
      <c r="BB140" s="137">
        <f>'(B) FO'!AC140</f>
        <v>153.55000000000001</v>
      </c>
    </row>
    <row r="141" spans="1:54" x14ac:dyDescent="0.3">
      <c r="A141" s="137" t="str">
        <f>'FOD (ALL)'!B141</f>
        <v>FEDERALBNK</v>
      </c>
      <c r="B141" s="146">
        <f>'FOD (ALL)'!C141</f>
        <v>43979</v>
      </c>
      <c r="C141" s="137" t="str">
        <f>'(B) FO'!H141</f>
        <v>N</v>
      </c>
      <c r="D141" s="137" t="str">
        <f>'(B) FO'!I141</f>
        <v>Y</v>
      </c>
      <c r="E141" s="137" t="str">
        <f>'(B) FO'!J141</f>
        <v>Y</v>
      </c>
      <c r="F141" s="137" t="str">
        <f>'(B) FO'!K141</f>
        <v>N</v>
      </c>
      <c r="G141" s="139">
        <f>'(B) FO'!L141</f>
        <v>-5.3367217280813248</v>
      </c>
      <c r="H141" s="139">
        <f>'(B) FO'!M141</f>
        <v>0.12722646310433655</v>
      </c>
      <c r="I141" s="139">
        <f>'(B) FO'!N141</f>
        <v>2.8795811518324457</v>
      </c>
      <c r="J141" s="139">
        <f>'(B) FO'!O141</f>
        <v>-3.2911392405063218</v>
      </c>
      <c r="K141" s="137" t="str">
        <f t="shared" si="28"/>
        <v>N</v>
      </c>
      <c r="L141" s="137" t="str">
        <f t="shared" si="29"/>
        <v>N</v>
      </c>
      <c r="M141" s="137" t="str">
        <f t="shared" si="30"/>
        <v>Y</v>
      </c>
      <c r="N141" s="137">
        <f>'(B) FO'!AH141-'(B) FO'!AI141</f>
        <v>-3122000</v>
      </c>
      <c r="O141" s="137">
        <f>'(B) FO'!AI141-'(B) FO'!AJ141</f>
        <v>-2744000</v>
      </c>
      <c r="P141" s="137">
        <f>'(B) FO'!AJ141-'(B) FO'!AK141</f>
        <v>-1393000</v>
      </c>
      <c r="Q141" s="137">
        <f>'(B) FO'!AK141-'(B) FO'!AL141</f>
        <v>-1260000</v>
      </c>
      <c r="R141" s="137" t="str">
        <f>'(B) FO'!AM141</f>
        <v>N</v>
      </c>
      <c r="S141" s="137" t="str">
        <f>'(B) FO'!AN141</f>
        <v>N</v>
      </c>
      <c r="T141" s="137" t="str">
        <f>'(B) FO'!AO141</f>
        <v>N</v>
      </c>
      <c r="U141" s="137" t="str">
        <f>'(B) FO'!AP141</f>
        <v>N</v>
      </c>
      <c r="V141" s="139">
        <f>'(B) FO'!AQ141</f>
        <v>-5.8661054846771012</v>
      </c>
      <c r="W141" s="139">
        <f>'(B) FO'!AR141</f>
        <v>-4.9030644152595375</v>
      </c>
      <c r="X141" s="139">
        <f>'(B) FO'!AS141</f>
        <v>-2.4286062972907008</v>
      </c>
      <c r="Y141" s="139">
        <f>'(B) FO'!AT141</f>
        <v>-2.149510389300215</v>
      </c>
      <c r="Z141" s="137" t="str">
        <f t="shared" si="31"/>
        <v>N</v>
      </c>
      <c r="AA141" s="137" t="str">
        <f t="shared" si="32"/>
        <v>N</v>
      </c>
      <c r="AB141" s="137" t="str">
        <f t="shared" si="33"/>
        <v>N</v>
      </c>
      <c r="AC141" s="137" t="str">
        <f>'(B) FO'!BC141</f>
        <v>Y</v>
      </c>
      <c r="AD141" s="137" t="str">
        <f>'(B) FO'!BD141</f>
        <v>N</v>
      </c>
      <c r="AE141" s="137" t="str">
        <f>'(B) FO'!BE141</f>
        <v>N</v>
      </c>
      <c r="AF141" s="137" t="str">
        <f>'(B) FO'!BF141</f>
        <v>N</v>
      </c>
      <c r="AG141" s="139">
        <f>'(B) FO'!BG141</f>
        <v>67.948122834706012</v>
      </c>
      <c r="AH141" s="139">
        <f>'(B) FO'!BH141</f>
        <v>-21.307523180896805</v>
      </c>
      <c r="AI141" s="139">
        <f>'(B) FO'!BI141</f>
        <v>-22.600854278167262</v>
      </c>
      <c r="AJ141" s="139">
        <f>'(B) FO'!BJ141</f>
        <v>-24.899515016295314</v>
      </c>
      <c r="AK141" s="137" t="str">
        <f t="shared" si="34"/>
        <v>Y</v>
      </c>
      <c r="AL141" s="137" t="str">
        <f t="shared" si="35"/>
        <v>Y</v>
      </c>
      <c r="AM141" s="137" t="str">
        <f t="shared" si="36"/>
        <v>Y</v>
      </c>
      <c r="AN141" s="137" t="str">
        <f>'(B) FO'!BS141</f>
        <v>Y</v>
      </c>
      <c r="AO141" s="137" t="str">
        <f>'(B) FO'!BT141</f>
        <v>N</v>
      </c>
      <c r="AP141" s="137" t="str">
        <f>'(B) FO'!BU141</f>
        <v>N</v>
      </c>
      <c r="AQ141" s="137" t="str">
        <f>'(B) FO'!BV141</f>
        <v>N</v>
      </c>
      <c r="AR141" s="139">
        <f>'(B) FO'!BW141</f>
        <v>74.826883910386968</v>
      </c>
      <c r="AS141" s="139">
        <f>'(B) FO'!BX141</f>
        <v>-22.310126582278482</v>
      </c>
      <c r="AT141" s="139">
        <f>'(B) FO'!BY141</f>
        <v>-22.415909648907441</v>
      </c>
      <c r="AU141" s="139">
        <f>'(B) FO'!BZ141</f>
        <v>-22.463354273748333</v>
      </c>
      <c r="AV141" s="137" t="str">
        <f t="shared" si="37"/>
        <v>Y</v>
      </c>
      <c r="AW141" s="137" t="str">
        <f t="shared" si="38"/>
        <v>Y</v>
      </c>
      <c r="AX141" s="137" t="str">
        <f t="shared" si="39"/>
        <v>Y</v>
      </c>
      <c r="AZ141" s="137">
        <f>'(B) FO'!C141</f>
        <v>37.25</v>
      </c>
      <c r="BA141" s="137">
        <f>'(B) FO'!X141</f>
        <v>39.85</v>
      </c>
      <c r="BB141" s="137">
        <f>'(B) FO'!AC141</f>
        <v>36.700000000000003</v>
      </c>
    </row>
    <row r="142" spans="1:54" x14ac:dyDescent="0.3">
      <c r="A142" s="137" t="str">
        <f>'FOD (ALL)'!B142</f>
        <v>FEDERALBNK</v>
      </c>
      <c r="B142" s="146">
        <f>'FOD (ALL)'!C142</f>
        <v>44007</v>
      </c>
      <c r="C142" s="137" t="str">
        <f>'(B) FO'!H142</f>
        <v>N</v>
      </c>
      <c r="D142" s="137" t="str">
        <f>'(B) FO'!I142</f>
        <v>Y</v>
      </c>
      <c r="E142" s="137" t="str">
        <f>'(B) FO'!J142</f>
        <v>Y</v>
      </c>
      <c r="F142" s="137" t="str">
        <f>'(B) FO'!K142</f>
        <v>N</v>
      </c>
      <c r="G142" s="139">
        <f>'(B) FO'!L142</f>
        <v>-5.2030456852791804</v>
      </c>
      <c r="H142" s="139">
        <f>'(B) FO'!M142</f>
        <v>0.25445292620865501</v>
      </c>
      <c r="I142" s="139">
        <f>'(B) FO'!N142</f>
        <v>2.4771838331160252</v>
      </c>
      <c r="J142" s="139">
        <f>'(B) FO'!O142</f>
        <v>-3.4005037783375345</v>
      </c>
      <c r="K142" s="137" t="str">
        <f t="shared" si="28"/>
        <v>N</v>
      </c>
      <c r="L142" s="137" t="str">
        <f t="shared" si="29"/>
        <v>N</v>
      </c>
      <c r="M142" s="137" t="str">
        <f t="shared" si="30"/>
        <v>Y</v>
      </c>
      <c r="N142" s="137">
        <f>'(B) FO'!AH142-'(B) FO'!AI142</f>
        <v>7847000</v>
      </c>
      <c r="O142" s="137">
        <f>'(B) FO'!AI142-'(B) FO'!AJ142</f>
        <v>728000</v>
      </c>
      <c r="P142" s="137">
        <f>'(B) FO'!AJ142-'(B) FO'!AK142</f>
        <v>1477000</v>
      </c>
      <c r="Q142" s="137">
        <f>'(B) FO'!AK142-'(B) FO'!AL142</f>
        <v>525000</v>
      </c>
      <c r="R142" s="137" t="str">
        <f>'(B) FO'!AM142</f>
        <v>Y</v>
      </c>
      <c r="S142" s="137" t="str">
        <f>'(B) FO'!AN142</f>
        <v>Y</v>
      </c>
      <c r="T142" s="137" t="str">
        <f>'(B) FO'!AO142</f>
        <v>Y</v>
      </c>
      <c r="U142" s="137" t="str">
        <f>'(B) FO'!AP142</f>
        <v>Y</v>
      </c>
      <c r="V142" s="139">
        <f>'(B) FO'!AQ142</f>
        <v>147.11286089238845</v>
      </c>
      <c r="W142" s="139">
        <f>'(B) FO'!AR142</f>
        <v>15.805471124620061</v>
      </c>
      <c r="X142" s="139">
        <f>'(B) FO'!AS142</f>
        <v>47.203579418344518</v>
      </c>
      <c r="Y142" s="139">
        <f>'(B) FO'!AT142</f>
        <v>20.161290322580644</v>
      </c>
      <c r="Z142" s="137" t="str">
        <f t="shared" si="31"/>
        <v>Y</v>
      </c>
      <c r="AA142" s="137" t="str">
        <f t="shared" si="32"/>
        <v>N</v>
      </c>
      <c r="AB142" s="137" t="str">
        <f t="shared" si="33"/>
        <v>Y</v>
      </c>
      <c r="AC142" s="137" t="str">
        <f>'(B) FO'!BC142</f>
        <v>Y</v>
      </c>
      <c r="AD142" s="137" t="str">
        <f>'(B) FO'!BD142</f>
        <v>N</v>
      </c>
      <c r="AE142" s="137" t="str">
        <f>'(B) FO'!BE142</f>
        <v>Y</v>
      </c>
      <c r="AF142" s="137" t="str">
        <f>'(B) FO'!BF142</f>
        <v>N</v>
      </c>
      <c r="AG142" s="139">
        <f>'(B) FO'!BG142</f>
        <v>337.88924782316383</v>
      </c>
      <c r="AH142" s="139">
        <f>'(B) FO'!BH142</f>
        <v>-29.463542148607374</v>
      </c>
      <c r="AI142" s="139">
        <f>'(B) FO'!BI142</f>
        <v>111.04330420348577</v>
      </c>
      <c r="AJ142" s="139">
        <f>'(B) FO'!BJ142</f>
        <v>-8.8165245843256752</v>
      </c>
      <c r="AK142" s="137" t="str">
        <f t="shared" si="34"/>
        <v>Y</v>
      </c>
      <c r="AL142" s="137" t="str">
        <f t="shared" si="35"/>
        <v>N</v>
      </c>
      <c r="AM142" s="137" t="str">
        <f t="shared" si="36"/>
        <v>Y</v>
      </c>
      <c r="AN142" s="137" t="str">
        <f>'(B) FO'!BS142</f>
        <v>Y</v>
      </c>
      <c r="AO142" s="137" t="str">
        <f>'(B) FO'!BT142</f>
        <v>N</v>
      </c>
      <c r="AP142" s="137" t="str">
        <f>'(B) FO'!BU142</f>
        <v>Y</v>
      </c>
      <c r="AQ142" s="137" t="str">
        <f>'(B) FO'!BV142</f>
        <v>N</v>
      </c>
      <c r="AR142" s="139">
        <f>'(B) FO'!BW142</f>
        <v>357.72727272727269</v>
      </c>
      <c r="AS142" s="139">
        <f>'(B) FO'!BX142</f>
        <v>-30.269413629160063</v>
      </c>
      <c r="AT142" s="139">
        <f>'(B) FO'!BY142</f>
        <v>112.45791245791246</v>
      </c>
      <c r="AU142" s="139">
        <f>'(B) FO'!BZ142</f>
        <v>-6.309148264984227</v>
      </c>
      <c r="AV142" s="137" t="str">
        <f t="shared" si="37"/>
        <v>Y</v>
      </c>
      <c r="AW142" s="137" t="str">
        <f t="shared" si="38"/>
        <v>N</v>
      </c>
      <c r="AX142" s="137" t="str">
        <f t="shared" si="39"/>
        <v>Y</v>
      </c>
      <c r="AZ142" s="137">
        <f>'(B) FO'!C142</f>
        <v>37.35</v>
      </c>
      <c r="BA142" s="137">
        <f>'(B) FO'!X142</f>
        <v>39.85</v>
      </c>
      <c r="BB142" s="137">
        <f>'(B) FO'!AC142</f>
        <v>36.799999999999997</v>
      </c>
    </row>
    <row r="143" spans="1:54" x14ac:dyDescent="0.3">
      <c r="A143" s="137" t="str">
        <f>'FOD (ALL)'!B143</f>
        <v>FEDERALBNK</v>
      </c>
      <c r="B143" s="146">
        <f>'FOD (ALL)'!C143</f>
        <v>44042</v>
      </c>
      <c r="C143" s="137" t="str">
        <f>'(B) FO'!H143</f>
        <v>N</v>
      </c>
      <c r="D143" s="137" t="str">
        <f>'(B) FO'!I143</f>
        <v>Y</v>
      </c>
      <c r="E143" s="137" t="str">
        <f>'(B) FO'!J143</f>
        <v>Y</v>
      </c>
      <c r="F143" s="137" t="str">
        <f>'(B) FO'!K143</f>
        <v>N</v>
      </c>
      <c r="G143" s="139">
        <f>'(B) FO'!L143</f>
        <v>-6.1790668348045292</v>
      </c>
      <c r="H143" s="139">
        <f>'(B) FO'!M143</f>
        <v>0.50697084917616153</v>
      </c>
      <c r="I143" s="139">
        <f>'(B) FO'!N143</f>
        <v>2.2020725388601075</v>
      </c>
      <c r="J143" s="139">
        <f>'(B) FO'!O143</f>
        <v>-2.7707808564231771</v>
      </c>
      <c r="K143" s="137" t="str">
        <f t="shared" si="28"/>
        <v>N</v>
      </c>
      <c r="L143" s="137" t="str">
        <f t="shared" si="29"/>
        <v>N</v>
      </c>
      <c r="M143" s="137" t="str">
        <f t="shared" si="30"/>
        <v>Y</v>
      </c>
      <c r="N143" s="137">
        <f>'(B) FO'!AH143-'(B) FO'!AI143</f>
        <v>42500</v>
      </c>
      <c r="O143" s="137">
        <f>'(B) FO'!AI143-'(B) FO'!AJ143</f>
        <v>17000</v>
      </c>
      <c r="P143" s="137">
        <f>'(B) FO'!AJ143-'(B) FO'!AK143</f>
        <v>51000</v>
      </c>
      <c r="Q143" s="137">
        <f>'(B) FO'!AK143-'(B) FO'!AL143</f>
        <v>25500</v>
      </c>
      <c r="R143" s="137" t="str">
        <f>'(B) FO'!AM143</f>
        <v>Y</v>
      </c>
      <c r="S143" s="137" t="str">
        <f>'(B) FO'!AN143</f>
        <v>Y</v>
      </c>
      <c r="T143" s="137" t="str">
        <f>'(B) FO'!AO143</f>
        <v>Y</v>
      </c>
      <c r="U143" s="137" t="str">
        <f>'(B) FO'!AP143</f>
        <v>Y</v>
      </c>
      <c r="V143" s="139">
        <f>'(B) FO'!AQ143</f>
        <v>20</v>
      </c>
      <c r="W143" s="139">
        <f>'(B) FO'!AR143</f>
        <v>8.695652173913043</v>
      </c>
      <c r="X143" s="139">
        <f>'(B) FO'!AS143</f>
        <v>35.294117647058826</v>
      </c>
      <c r="Y143" s="139">
        <f>'(B) FO'!AT143</f>
        <v>21.428571428571427</v>
      </c>
      <c r="Z143" s="137" t="str">
        <f t="shared" si="31"/>
        <v>Y</v>
      </c>
      <c r="AA143" s="137" t="str">
        <f t="shared" si="32"/>
        <v>N</v>
      </c>
      <c r="AB143" s="137" t="str">
        <f t="shared" si="33"/>
        <v>Y</v>
      </c>
      <c r="AC143" s="137" t="str">
        <f>'(B) FO'!BC143</f>
        <v>Y</v>
      </c>
      <c r="AD143" s="137" t="str">
        <f>'(B) FO'!BD143</f>
        <v>N</v>
      </c>
      <c r="AE143" s="137" t="str">
        <f>'(B) FO'!BE143</f>
        <v>N</v>
      </c>
      <c r="AF143" s="137" t="str">
        <f>'(B) FO'!BF143</f>
        <v>Y</v>
      </c>
      <c r="AG143" s="139">
        <f>'(B) FO'!BG143</f>
        <v>89.57509881422925</v>
      </c>
      <c r="AH143" s="139">
        <f>'(B) FO'!BH143</f>
        <v>-32.44325767690254</v>
      </c>
      <c r="AI143" s="139">
        <f>'(B) FO'!BI143</f>
        <v>-1.1547344110854434</v>
      </c>
      <c r="AJ143" s="139">
        <f>'(B) FO'!BJ143</f>
        <v>48.07034684904739</v>
      </c>
      <c r="AK143" s="137" t="str">
        <f t="shared" si="34"/>
        <v>Y</v>
      </c>
      <c r="AL143" s="137" t="str">
        <f t="shared" si="35"/>
        <v>N</v>
      </c>
      <c r="AM143" s="137" t="str">
        <f t="shared" si="36"/>
        <v>N</v>
      </c>
      <c r="AN143" s="137" t="str">
        <f>'(B) FO'!BS143</f>
        <v>Y</v>
      </c>
      <c r="AO143" s="137" t="str">
        <f>'(B) FO'!BT143</f>
        <v>N</v>
      </c>
      <c r="AP143" s="137" t="str">
        <f>'(B) FO'!BU143</f>
        <v>Y</v>
      </c>
      <c r="AQ143" s="137" t="str">
        <f>'(B) FO'!BV143</f>
        <v>Y</v>
      </c>
      <c r="AR143" s="139">
        <f>'(B) FO'!BW143</f>
        <v>100</v>
      </c>
      <c r="AS143" s="139">
        <f>'(B) FO'!BX143</f>
        <v>-33.333333333333329</v>
      </c>
      <c r="AT143" s="139">
        <f>'(B) FO'!BY143</f>
        <v>0</v>
      </c>
      <c r="AU143" s="139">
        <f>'(B) FO'!BZ143</f>
        <v>50</v>
      </c>
      <c r="AV143" s="137" t="str">
        <f t="shared" si="37"/>
        <v>Y</v>
      </c>
      <c r="AW143" s="137" t="str">
        <f t="shared" si="38"/>
        <v>N</v>
      </c>
      <c r="AX143" s="137" t="str">
        <f t="shared" si="39"/>
        <v>N</v>
      </c>
      <c r="AZ143" s="137">
        <f>'(B) FO'!C143</f>
        <v>37.200000000000003</v>
      </c>
      <c r="BA143" s="137">
        <f>'(B) FO'!X143</f>
        <v>39.75</v>
      </c>
      <c r="BB143" s="137">
        <f>'(B) FO'!AC143</f>
        <v>37.1</v>
      </c>
    </row>
    <row r="144" spans="1:54" x14ac:dyDescent="0.3">
      <c r="A144" s="137" t="str">
        <f>'FOD (ALL)'!B144</f>
        <v>GAIL</v>
      </c>
      <c r="B144" s="146">
        <f>'FOD (ALL)'!C144</f>
        <v>43979</v>
      </c>
      <c r="C144" s="137" t="str">
        <f>'(B) FO'!H144</f>
        <v>N</v>
      </c>
      <c r="D144" s="137" t="str">
        <f>'(B) FO'!I144</f>
        <v>Y</v>
      </c>
      <c r="E144" s="137" t="str">
        <f>'(B) FO'!J144</f>
        <v>Y</v>
      </c>
      <c r="F144" s="137" t="str">
        <f>'(B) FO'!K144</f>
        <v>Y</v>
      </c>
      <c r="G144" s="139">
        <f>'(B) FO'!L144</f>
        <v>-0.39977155910907403</v>
      </c>
      <c r="H144" s="139">
        <f>'(B) FO'!M144</f>
        <v>1.5661252900231952</v>
      </c>
      <c r="I144" s="139">
        <f>'(B) FO'!N144</f>
        <v>5.1219512195121979</v>
      </c>
      <c r="J144" s="139">
        <f>'(B) FO'!O144</f>
        <v>1.2345679012345678</v>
      </c>
      <c r="K144" s="137" t="str">
        <f t="shared" si="28"/>
        <v>N</v>
      </c>
      <c r="L144" s="137" t="str">
        <f t="shared" si="29"/>
        <v>N</v>
      </c>
      <c r="M144" s="137" t="str">
        <f t="shared" si="30"/>
        <v>Y</v>
      </c>
      <c r="N144" s="137">
        <f>'(B) FO'!AH144-'(B) FO'!AI144</f>
        <v>-1866900</v>
      </c>
      <c r="O144" s="137">
        <f>'(B) FO'!AI144-'(B) FO'!AJ144</f>
        <v>-741426</v>
      </c>
      <c r="P144" s="137">
        <f>'(B) FO'!AJ144-'(B) FO'!AK144</f>
        <v>-517398</v>
      </c>
      <c r="Q144" s="137">
        <f>'(B) FO'!AK144-'(B) FO'!AL144</f>
        <v>314706</v>
      </c>
      <c r="R144" s="137" t="str">
        <f>'(B) FO'!AM144</f>
        <v>N</v>
      </c>
      <c r="S144" s="137" t="str">
        <f>'(B) FO'!AN144</f>
        <v>N</v>
      </c>
      <c r="T144" s="137" t="str">
        <f>'(B) FO'!AO144</f>
        <v>N</v>
      </c>
      <c r="U144" s="137" t="str">
        <f>'(B) FO'!AP144</f>
        <v>Y</v>
      </c>
      <c r="V144" s="139">
        <f>'(B) FO'!AQ144</f>
        <v>-8.4684248729736282</v>
      </c>
      <c r="W144" s="139">
        <f>'(B) FO'!AR144</f>
        <v>-3.2537453183520602</v>
      </c>
      <c r="X144" s="139">
        <f>'(B) FO'!AS144</f>
        <v>-2.2201876859693295</v>
      </c>
      <c r="Y144" s="139">
        <f>'(B) FO'!AT144</f>
        <v>1.3689095127610209</v>
      </c>
      <c r="Z144" s="137" t="str">
        <f t="shared" si="31"/>
        <v>N</v>
      </c>
      <c r="AA144" s="137" t="str">
        <f t="shared" si="32"/>
        <v>N</v>
      </c>
      <c r="AB144" s="137" t="str">
        <f t="shared" si="33"/>
        <v>N</v>
      </c>
      <c r="AC144" s="137" t="str">
        <f>'(B) FO'!BC144</f>
        <v>Y</v>
      </c>
      <c r="AD144" s="137" t="str">
        <f>'(B) FO'!BD144</f>
        <v>N</v>
      </c>
      <c r="AE144" s="137" t="str">
        <f>'(B) FO'!BE144</f>
        <v>Y</v>
      </c>
      <c r="AF144" s="137" t="str">
        <f>'(B) FO'!BF144</f>
        <v>Y</v>
      </c>
      <c r="AG144" s="139">
        <f>'(B) FO'!BG144</f>
        <v>2.2886371460891453</v>
      </c>
      <c r="AH144" s="139">
        <f>'(B) FO'!BH144</f>
        <v>-25.449464065281781</v>
      </c>
      <c r="AI144" s="139">
        <f>'(B) FO'!BI144</f>
        <v>9.6070678226078314</v>
      </c>
      <c r="AJ144" s="139">
        <f>'(B) FO'!BJ144</f>
        <v>20.898324414422319</v>
      </c>
      <c r="AK144" s="137" t="str">
        <f t="shared" si="34"/>
        <v>Y</v>
      </c>
      <c r="AL144" s="137" t="str">
        <f t="shared" si="35"/>
        <v>N</v>
      </c>
      <c r="AM144" s="137" t="str">
        <f t="shared" si="36"/>
        <v>N</v>
      </c>
      <c r="AN144" s="137" t="str">
        <f>'(B) FO'!BS144</f>
        <v>Y</v>
      </c>
      <c r="AO144" s="137" t="str">
        <f>'(B) FO'!BT144</f>
        <v>N</v>
      </c>
      <c r="AP144" s="137" t="str">
        <f>'(B) FO'!BU144</f>
        <v>Y</v>
      </c>
      <c r="AQ144" s="137" t="str">
        <f>'(B) FO'!BV144</f>
        <v>Y</v>
      </c>
      <c r="AR144" s="139">
        <f>'(B) FO'!BW144</f>
        <v>3.3608116677235254</v>
      </c>
      <c r="AS144" s="139">
        <f>'(B) FO'!BX144</f>
        <v>-27.394106813996316</v>
      </c>
      <c r="AT144" s="139">
        <f>'(B) FO'!BY144</f>
        <v>6.3142437591776801</v>
      </c>
      <c r="AU144" s="139">
        <f>'(B) FO'!BZ144</f>
        <v>21.246290801186944</v>
      </c>
      <c r="AV144" s="137" t="str">
        <f t="shared" si="37"/>
        <v>Y</v>
      </c>
      <c r="AW144" s="137" t="str">
        <f t="shared" si="38"/>
        <v>N</v>
      </c>
      <c r="AX144" s="137" t="str">
        <f t="shared" si="39"/>
        <v>N</v>
      </c>
      <c r="AZ144" s="137">
        <f>'(B) FO'!C144</f>
        <v>87.2</v>
      </c>
      <c r="BA144" s="137">
        <f>'(B) FO'!X144</f>
        <v>87.35</v>
      </c>
      <c r="BB144" s="137">
        <f>'(B) FO'!AC144</f>
        <v>84.85</v>
      </c>
    </row>
    <row r="145" spans="1:54" x14ac:dyDescent="0.3">
      <c r="A145" s="137" t="str">
        <f>'FOD (ALL)'!B145</f>
        <v>GAIL</v>
      </c>
      <c r="B145" s="146">
        <f>'FOD (ALL)'!C145</f>
        <v>44007</v>
      </c>
      <c r="C145" s="137" t="str">
        <f>'(B) FO'!H145</f>
        <v>N</v>
      </c>
      <c r="D145" s="137" t="str">
        <f>'(B) FO'!I145</f>
        <v>Y</v>
      </c>
      <c r="E145" s="137" t="str">
        <f>'(B) FO'!J145</f>
        <v>Y</v>
      </c>
      <c r="F145" s="137" t="str">
        <f>'(B) FO'!K145</f>
        <v>Y</v>
      </c>
      <c r="G145" s="139">
        <f>'(B) FO'!L145</f>
        <v>-0.45532157085940977</v>
      </c>
      <c r="H145" s="139">
        <f>'(B) FO'!M145</f>
        <v>1.6782407407407274</v>
      </c>
      <c r="I145" s="139">
        <f>'(B) FO'!N145</f>
        <v>5.1734631771150337</v>
      </c>
      <c r="J145" s="139">
        <f>'(B) FO'!O145</f>
        <v>1.0455104551045615</v>
      </c>
      <c r="K145" s="137" t="str">
        <f t="shared" si="28"/>
        <v>N</v>
      </c>
      <c r="L145" s="137" t="str">
        <f t="shared" si="29"/>
        <v>N</v>
      </c>
      <c r="M145" s="137" t="str">
        <f t="shared" si="30"/>
        <v>Y</v>
      </c>
      <c r="N145" s="137">
        <f>'(B) FO'!AH145-'(B) FO'!AI145</f>
        <v>3088386</v>
      </c>
      <c r="O145" s="137">
        <f>'(B) FO'!AI145-'(B) FO'!AJ145</f>
        <v>949452</v>
      </c>
      <c r="P145" s="137">
        <f>'(B) FO'!AJ145-'(B) FO'!AK145</f>
        <v>890778</v>
      </c>
      <c r="Q145" s="137">
        <f>'(B) FO'!AK145-'(B) FO'!AL145</f>
        <v>1018794</v>
      </c>
      <c r="R145" s="137" t="str">
        <f>'(B) FO'!AM145</f>
        <v>Y</v>
      </c>
      <c r="S145" s="137" t="str">
        <f>'(B) FO'!AN145</f>
        <v>Y</v>
      </c>
      <c r="T145" s="137" t="str">
        <f>'(B) FO'!AO145</f>
        <v>Y</v>
      </c>
      <c r="U145" s="137" t="str">
        <f>'(B) FO'!AP145</f>
        <v>Y</v>
      </c>
      <c r="V145" s="139">
        <f>'(B) FO'!AQ145</f>
        <v>85.650887573964496</v>
      </c>
      <c r="W145" s="139">
        <f>'(B) FO'!AR145</f>
        <v>35.742971887550198</v>
      </c>
      <c r="X145" s="139">
        <f>'(B) FO'!AS145</f>
        <v>50.453172205438065</v>
      </c>
      <c r="Y145" s="139">
        <f>'(B) FO'!AT145</f>
        <v>136.42857142857144</v>
      </c>
      <c r="Z145" s="137" t="str">
        <f t="shared" si="31"/>
        <v>Y</v>
      </c>
      <c r="AA145" s="137" t="str">
        <f t="shared" si="32"/>
        <v>N</v>
      </c>
      <c r="AB145" s="137" t="str">
        <f t="shared" si="33"/>
        <v>N</v>
      </c>
      <c r="AC145" s="137" t="str">
        <f>'(B) FO'!BC145</f>
        <v>Y</v>
      </c>
      <c r="AD145" s="137" t="str">
        <f>'(B) FO'!BD145</f>
        <v>N</v>
      </c>
      <c r="AE145" s="137" t="str">
        <f>'(B) FO'!BE145</f>
        <v>Y</v>
      </c>
      <c r="AF145" s="137" t="str">
        <f>'(B) FO'!BF145</f>
        <v>Y</v>
      </c>
      <c r="AG145" s="139">
        <f>'(B) FO'!BG145</f>
        <v>112.79717635194757</v>
      </c>
      <c r="AH145" s="139">
        <f>'(B) FO'!BH145</f>
        <v>-1.4122664863843832</v>
      </c>
      <c r="AI145" s="139">
        <f>'(B) FO'!BI145</f>
        <v>23.572411420708633</v>
      </c>
      <c r="AJ145" s="139">
        <f>'(B) FO'!BJ145</f>
        <v>159.35508539383127</v>
      </c>
      <c r="AK145" s="137" t="str">
        <f t="shared" si="34"/>
        <v>Y</v>
      </c>
      <c r="AL145" s="137" t="str">
        <f t="shared" si="35"/>
        <v>N</v>
      </c>
      <c r="AM145" s="137" t="str">
        <f t="shared" si="36"/>
        <v>N</v>
      </c>
      <c r="AN145" s="137" t="str">
        <f>'(B) FO'!BS145</f>
        <v>Y</v>
      </c>
      <c r="AO145" s="137" t="str">
        <f>'(B) FO'!BT145</f>
        <v>N</v>
      </c>
      <c r="AP145" s="137" t="str">
        <f>'(B) FO'!BU145</f>
        <v>Y</v>
      </c>
      <c r="AQ145" s="137" t="str">
        <f>'(B) FO'!BV145</f>
        <v>Y</v>
      </c>
      <c r="AR145" s="139">
        <f>'(B) FO'!BW145</f>
        <v>115.76470588235294</v>
      </c>
      <c r="AS145" s="139">
        <f>'(B) FO'!BX145</f>
        <v>-4.4943820224719104</v>
      </c>
      <c r="AT145" s="139">
        <f>'(B) FO'!BY145</f>
        <v>20.27027027027027</v>
      </c>
      <c r="AU145" s="139">
        <f>'(B) FO'!BZ145</f>
        <v>158.74125874125875</v>
      </c>
      <c r="AV145" s="137" t="str">
        <f t="shared" si="37"/>
        <v>Y</v>
      </c>
      <c r="AW145" s="137" t="str">
        <f t="shared" si="38"/>
        <v>N</v>
      </c>
      <c r="AX145" s="137" t="str">
        <f t="shared" si="39"/>
        <v>N</v>
      </c>
      <c r="AZ145" s="137">
        <f>'(B) FO'!C145</f>
        <v>87.45</v>
      </c>
      <c r="BA145" s="137">
        <f>'(B) FO'!X145</f>
        <v>87.55</v>
      </c>
      <c r="BB145" s="137">
        <f>'(B) FO'!AC145</f>
        <v>85.2</v>
      </c>
    </row>
    <row r="146" spans="1:54" x14ac:dyDescent="0.3">
      <c r="A146" s="137" t="str">
        <f>'FOD (ALL)'!B146</f>
        <v>GAIL</v>
      </c>
      <c r="B146" s="146">
        <f>'FOD (ALL)'!C146</f>
        <v>44042</v>
      </c>
      <c r="C146" s="137" t="str">
        <f>'(B) FO'!H146</f>
        <v>N</v>
      </c>
      <c r="D146" s="137" t="str">
        <f>'(B) FO'!I146</f>
        <v>Y</v>
      </c>
      <c r="E146" s="137" t="str">
        <f>'(B) FO'!J146</f>
        <v>Y</v>
      </c>
      <c r="F146" s="137" t="str">
        <f>'(B) FO'!K146</f>
        <v>Y</v>
      </c>
      <c r="G146" s="139">
        <f>'(B) FO'!L146</f>
        <v>-0.95774647887323305</v>
      </c>
      <c r="H146" s="139">
        <f>'(B) FO'!M146</f>
        <v>1.9529006318207958</v>
      </c>
      <c r="I146" s="139">
        <f>'(B) FO'!N146</f>
        <v>5.3874092009685262</v>
      </c>
      <c r="J146" s="139">
        <f>'(B) FO'!O146</f>
        <v>1.0397553516819502</v>
      </c>
      <c r="K146" s="137" t="str">
        <f t="shared" si="28"/>
        <v>N</v>
      </c>
      <c r="L146" s="137" t="str">
        <f t="shared" si="29"/>
        <v>N</v>
      </c>
      <c r="M146" s="137" t="str">
        <f t="shared" si="30"/>
        <v>Y</v>
      </c>
      <c r="N146" s="137">
        <f>'(B) FO'!AH146-'(B) FO'!AI146</f>
        <v>0</v>
      </c>
      <c r="O146" s="137">
        <f>'(B) FO'!AI146-'(B) FO'!AJ146</f>
        <v>-6100</v>
      </c>
      <c r="P146" s="137">
        <f>'(B) FO'!AJ146-'(B) FO'!AK146</f>
        <v>12200</v>
      </c>
      <c r="Q146" s="137">
        <f>'(B) FO'!AK146-'(B) FO'!AL146</f>
        <v>6100</v>
      </c>
      <c r="R146" s="137" t="str">
        <f>'(B) FO'!AM146</f>
        <v>Y</v>
      </c>
      <c r="S146" s="137" t="str">
        <f>'(B) FO'!AN146</f>
        <v>N</v>
      </c>
      <c r="T146" s="137" t="str">
        <f>'(B) FO'!AO146</f>
        <v>Y</v>
      </c>
      <c r="U146" s="137" t="str">
        <f>'(B) FO'!AP146</f>
        <v>Y</v>
      </c>
      <c r="V146" s="139">
        <f>'(B) FO'!AQ146</f>
        <v>0</v>
      </c>
      <c r="W146" s="139">
        <f>'(B) FO'!AR146</f>
        <v>-16.666666666666664</v>
      </c>
      <c r="X146" s="139">
        <f>'(B) FO'!AS146</f>
        <v>50</v>
      </c>
      <c r="Y146" s="139">
        <f>'(B) FO'!AT146</f>
        <v>33.333333333333329</v>
      </c>
      <c r="Z146" s="137" t="str">
        <f t="shared" si="31"/>
        <v>Y</v>
      </c>
      <c r="AA146" s="137" t="str">
        <f t="shared" si="32"/>
        <v>N</v>
      </c>
      <c r="AB146" s="137" t="str">
        <f t="shared" si="33"/>
        <v>Y</v>
      </c>
      <c r="AC146" s="137" t="str">
        <f>'(B) FO'!BC146</f>
        <v>N</v>
      </c>
      <c r="AD146" s="137" t="str">
        <f>'(B) FO'!BD146</f>
        <v>N</v>
      </c>
      <c r="AE146" s="137" t="str">
        <f>'(B) FO'!BE146</f>
        <v>Y</v>
      </c>
      <c r="AF146" s="137" t="str">
        <f>'(B) FO'!BF146</f>
        <v>Y</v>
      </c>
      <c r="AG146" s="139">
        <f>'(B) FO'!BG146</f>
        <v>-100</v>
      </c>
      <c r="AH146" s="139">
        <f>'(B) FO'!BH146</f>
        <v>-48.989412897016365</v>
      </c>
      <c r="AI146" s="139">
        <f>'(B) FO'!BI146</f>
        <v>105.74257425742577</v>
      </c>
      <c r="AJ146" s="139" t="e">
        <f>'(B) FO'!BJ146</f>
        <v>#DIV/0!</v>
      </c>
      <c r="AK146" s="137" t="str">
        <f t="shared" si="34"/>
        <v>N</v>
      </c>
      <c r="AL146" s="137" t="str">
        <f t="shared" si="35"/>
        <v>N</v>
      </c>
      <c r="AM146" s="137" t="e">
        <f t="shared" si="36"/>
        <v>#DIV/0!</v>
      </c>
      <c r="AN146" s="137" t="str">
        <f>'(B) FO'!BS146</f>
        <v>N</v>
      </c>
      <c r="AO146" s="137" t="str">
        <f>'(B) FO'!BT146</f>
        <v>N</v>
      </c>
      <c r="AP146" s="137" t="str">
        <f>'(B) FO'!BU146</f>
        <v>Y</v>
      </c>
      <c r="AQ146" s="137" t="str">
        <f>'(B) FO'!BV146</f>
        <v>Y</v>
      </c>
      <c r="AR146" s="139">
        <f>'(B) FO'!BW146</f>
        <v>-100</v>
      </c>
      <c r="AS146" s="139">
        <f>'(B) FO'!BX146</f>
        <v>-50</v>
      </c>
      <c r="AT146" s="139">
        <f>'(B) FO'!BY146</f>
        <v>100</v>
      </c>
      <c r="AU146" s="139" t="e">
        <f>'(B) FO'!BZ146</f>
        <v>#DIV/0!</v>
      </c>
      <c r="AV146" s="137" t="str">
        <f t="shared" si="37"/>
        <v>N</v>
      </c>
      <c r="AW146" s="137" t="str">
        <f t="shared" si="38"/>
        <v>N</v>
      </c>
      <c r="AX146" s="137" t="e">
        <f t="shared" si="39"/>
        <v>#DIV/0!</v>
      </c>
      <c r="AZ146" s="137">
        <f>'(B) FO'!C146</f>
        <v>87.9</v>
      </c>
      <c r="BA146" s="137">
        <f>'(B) FO'!X146</f>
        <v>0</v>
      </c>
      <c r="BB146" s="137">
        <f>'(B) FO'!AC146</f>
        <v>0</v>
      </c>
    </row>
    <row r="147" spans="1:54" x14ac:dyDescent="0.3">
      <c r="A147" s="137" t="str">
        <f>'FOD (ALL)'!B147</f>
        <v>GLENMARK</v>
      </c>
      <c r="B147" s="146">
        <f>'FOD (ALL)'!C147</f>
        <v>43979</v>
      </c>
      <c r="C147" s="137" t="str">
        <f>'(B) FO'!H147</f>
        <v>Y</v>
      </c>
      <c r="D147" s="137" t="str">
        <f>'(B) FO'!I147</f>
        <v>Y</v>
      </c>
      <c r="E147" s="137" t="str">
        <f>'(B) FO'!J147</f>
        <v>Y</v>
      </c>
      <c r="F147" s="137" t="str">
        <f>'(B) FO'!K147</f>
        <v>Y</v>
      </c>
      <c r="G147" s="139">
        <f>'(B) FO'!L147</f>
        <v>0.42826552462526768</v>
      </c>
      <c r="H147" s="139">
        <f>'(B) FO'!M147</f>
        <v>1.772482928955404</v>
      </c>
      <c r="I147" s="139">
        <f>'(B) FO'!N147</f>
        <v>4.1143548631069322</v>
      </c>
      <c r="J147" s="139">
        <f>'(B) FO'!O147</f>
        <v>1.770320197044335</v>
      </c>
      <c r="K147" s="137" t="str">
        <f t="shared" si="28"/>
        <v>N</v>
      </c>
      <c r="L147" s="137" t="str">
        <f t="shared" si="29"/>
        <v>N</v>
      </c>
      <c r="M147" s="137" t="str">
        <f t="shared" si="30"/>
        <v>Y</v>
      </c>
      <c r="N147" s="137">
        <f>'(B) FO'!AH147-'(B) FO'!AI147</f>
        <v>105000</v>
      </c>
      <c r="O147" s="137">
        <f>'(B) FO'!AI147-'(B) FO'!AJ147</f>
        <v>-196000</v>
      </c>
      <c r="P147" s="137">
        <f>'(B) FO'!AJ147-'(B) FO'!AK147</f>
        <v>107800</v>
      </c>
      <c r="Q147" s="137">
        <f>'(B) FO'!AK147-'(B) FO'!AL147</f>
        <v>-408800</v>
      </c>
      <c r="R147" s="137" t="str">
        <f>'(B) FO'!AM147</f>
        <v>Y</v>
      </c>
      <c r="S147" s="137" t="str">
        <f>'(B) FO'!AN147</f>
        <v>N</v>
      </c>
      <c r="T147" s="137" t="str">
        <f>'(B) FO'!AO147</f>
        <v>Y</v>
      </c>
      <c r="U147" s="137" t="str">
        <f>'(B) FO'!AP147</f>
        <v>N</v>
      </c>
      <c r="V147" s="139">
        <f>'(B) FO'!AQ147</f>
        <v>3.4029038112522683</v>
      </c>
      <c r="W147" s="139">
        <f>'(B) FO'!AR147</f>
        <v>-5.972696245733788</v>
      </c>
      <c r="X147" s="139">
        <f>'(B) FO'!AS147</f>
        <v>3.396559329510366</v>
      </c>
      <c r="Y147" s="139">
        <f>'(B) FO'!AT147</f>
        <v>-11.410707307542008</v>
      </c>
      <c r="Z147" s="137" t="str">
        <f t="shared" si="31"/>
        <v>Y</v>
      </c>
      <c r="AA147" s="137" t="str">
        <f t="shared" si="32"/>
        <v>N</v>
      </c>
      <c r="AB147" s="137" t="str">
        <f t="shared" si="33"/>
        <v>Y</v>
      </c>
      <c r="AC147" s="137" t="str">
        <f>'(B) FO'!BC147</f>
        <v>Y</v>
      </c>
      <c r="AD147" s="137" t="str">
        <f>'(B) FO'!BD147</f>
        <v>Y</v>
      </c>
      <c r="AE147" s="137" t="str">
        <f>'(B) FO'!BE147</f>
        <v>Y</v>
      </c>
      <c r="AF147" s="137" t="str">
        <f>'(B) FO'!BF147</f>
        <v>Y</v>
      </c>
      <c r="AG147" s="139">
        <f>'(B) FO'!BG147</f>
        <v>107.43930763201337</v>
      </c>
      <c r="AH147" s="139">
        <f>'(B) FO'!BH147</f>
        <v>13.301529529245498</v>
      </c>
      <c r="AI147" s="139">
        <f>'(B) FO'!BI147</f>
        <v>25.253056844666499</v>
      </c>
      <c r="AJ147" s="139">
        <f>'(B) FO'!BJ147</f>
        <v>17.342037752343096</v>
      </c>
      <c r="AK147" s="137" t="str">
        <f t="shared" si="34"/>
        <v>Y</v>
      </c>
      <c r="AL147" s="137" t="str">
        <f t="shared" si="35"/>
        <v>N</v>
      </c>
      <c r="AM147" s="137" t="str">
        <f t="shared" si="36"/>
        <v>Y</v>
      </c>
      <c r="AN147" s="137" t="str">
        <f>'(B) FO'!BS147</f>
        <v>Y</v>
      </c>
      <c r="AO147" s="137" t="str">
        <f>'(B) FO'!BT147</f>
        <v>Y</v>
      </c>
      <c r="AP147" s="137" t="str">
        <f>'(B) FO'!BU147</f>
        <v>Y</v>
      </c>
      <c r="AQ147" s="137" t="str">
        <f>'(B) FO'!BV147</f>
        <v>Y</v>
      </c>
      <c r="AR147" s="139">
        <f>'(B) FO'!BW147</f>
        <v>103.65566037735849</v>
      </c>
      <c r="AS147" s="139">
        <f>'(B) FO'!BX147</f>
        <v>10.129870129870131</v>
      </c>
      <c r="AT147" s="139">
        <f>'(B) FO'!BY147</f>
        <v>22.611464968152866</v>
      </c>
      <c r="AU147" s="139">
        <f>'(B) FO'!BZ147</f>
        <v>16.296296296296298</v>
      </c>
      <c r="AV147" s="137" t="str">
        <f t="shared" si="37"/>
        <v>Y</v>
      </c>
      <c r="AW147" s="137" t="str">
        <f t="shared" si="38"/>
        <v>N</v>
      </c>
      <c r="AX147" s="137" t="str">
        <f t="shared" si="39"/>
        <v>Y</v>
      </c>
      <c r="AZ147" s="137">
        <f>'(B) FO'!C147</f>
        <v>351.75</v>
      </c>
      <c r="BA147" s="137">
        <f>'(B) FO'!X147</f>
        <v>363.5</v>
      </c>
      <c r="BB147" s="137">
        <f>'(B) FO'!AC147</f>
        <v>344.8</v>
      </c>
    </row>
    <row r="148" spans="1:54" x14ac:dyDescent="0.3">
      <c r="A148" s="137" t="str">
        <f>'FOD (ALL)'!B148</f>
        <v>GLENMARK</v>
      </c>
      <c r="B148" s="146">
        <f>'FOD (ALL)'!C148</f>
        <v>44007</v>
      </c>
      <c r="C148" s="137" t="str">
        <f>'(B) FO'!H148</f>
        <v>Y</v>
      </c>
      <c r="D148" s="137" t="str">
        <f>'(B) FO'!I148</f>
        <v>Y</v>
      </c>
      <c r="E148" s="137" t="str">
        <f>'(B) FO'!J148</f>
        <v>Y</v>
      </c>
      <c r="F148" s="137" t="str">
        <f>'(B) FO'!K148</f>
        <v>Y</v>
      </c>
      <c r="G148" s="139">
        <f>'(B) FO'!L148</f>
        <v>0.41304657456202493</v>
      </c>
      <c r="H148" s="139">
        <f>'(B) FO'!M148</f>
        <v>1.7831255436358464</v>
      </c>
      <c r="I148" s="139">
        <f>'(B) FO'!N148</f>
        <v>4.3886198547215498</v>
      </c>
      <c r="J148" s="139">
        <f>'(B) FO'!O148</f>
        <v>1.6302676099661499</v>
      </c>
      <c r="K148" s="137" t="str">
        <f t="shared" si="28"/>
        <v>N</v>
      </c>
      <c r="L148" s="137" t="str">
        <f t="shared" si="29"/>
        <v>N</v>
      </c>
      <c r="M148" s="137" t="str">
        <f t="shared" si="30"/>
        <v>Y</v>
      </c>
      <c r="N148" s="137">
        <f>'(B) FO'!AH148-'(B) FO'!AI148</f>
        <v>701400</v>
      </c>
      <c r="O148" s="137">
        <f>'(B) FO'!AI148-'(B) FO'!AJ148</f>
        <v>189000</v>
      </c>
      <c r="P148" s="137">
        <f>'(B) FO'!AJ148-'(B) FO'!AK148</f>
        <v>89600</v>
      </c>
      <c r="Q148" s="137">
        <f>'(B) FO'!AK148-'(B) FO'!AL148</f>
        <v>23800</v>
      </c>
      <c r="R148" s="137" t="str">
        <f>'(B) FO'!AM148</f>
        <v>Y</v>
      </c>
      <c r="S148" s="137" t="str">
        <f>'(B) FO'!AN148</f>
        <v>Y</v>
      </c>
      <c r="T148" s="137" t="str">
        <f>'(B) FO'!AO148</f>
        <v>Y</v>
      </c>
      <c r="U148" s="137" t="str">
        <f>'(B) FO'!AP148</f>
        <v>Y</v>
      </c>
      <c r="V148" s="139">
        <f>'(B) FO'!AQ148</f>
        <v>133.24468085106383</v>
      </c>
      <c r="W148" s="139">
        <f>'(B) FO'!AR148</f>
        <v>56.016597510373444</v>
      </c>
      <c r="X148" s="139">
        <f>'(B) FO'!AS148</f>
        <v>36.158192090395481</v>
      </c>
      <c r="Y148" s="139">
        <f>'(B) FO'!AT148</f>
        <v>10.625</v>
      </c>
      <c r="Z148" s="137" t="str">
        <f t="shared" si="31"/>
        <v>Y</v>
      </c>
      <c r="AA148" s="137" t="str">
        <f t="shared" si="32"/>
        <v>Y</v>
      </c>
      <c r="AB148" s="137" t="str">
        <f t="shared" si="33"/>
        <v>Y</v>
      </c>
      <c r="AC148" s="137" t="str">
        <f>'(B) FO'!BC148</f>
        <v>Y</v>
      </c>
      <c r="AD148" s="137" t="str">
        <f>'(B) FO'!BD148</f>
        <v>Y</v>
      </c>
      <c r="AE148" s="137" t="str">
        <f>'(B) FO'!BE148</f>
        <v>Y</v>
      </c>
      <c r="AF148" s="137" t="str">
        <f>'(B) FO'!BF148</f>
        <v>N</v>
      </c>
      <c r="AG148" s="139">
        <f>'(B) FO'!BG148</f>
        <v>178.36500889576163</v>
      </c>
      <c r="AH148" s="139">
        <f>'(B) FO'!BH148</f>
        <v>76.655382333286809</v>
      </c>
      <c r="AI148" s="139">
        <f>'(B) FO'!BI148</f>
        <v>129.92385229709424</v>
      </c>
      <c r="AJ148" s="139">
        <f>'(B) FO'!BJ148</f>
        <v>-16.226537857678331</v>
      </c>
      <c r="AK148" s="137" t="str">
        <f t="shared" si="34"/>
        <v>Y</v>
      </c>
      <c r="AL148" s="137" t="str">
        <f t="shared" si="35"/>
        <v>N</v>
      </c>
      <c r="AM148" s="137" t="str">
        <f t="shared" si="36"/>
        <v>Y</v>
      </c>
      <c r="AN148" s="137" t="str">
        <f>'(B) FO'!BS148</f>
        <v>Y</v>
      </c>
      <c r="AO148" s="137" t="str">
        <f>'(B) FO'!BT148</f>
        <v>Y</v>
      </c>
      <c r="AP148" s="137" t="str">
        <f>'(B) FO'!BU148</f>
        <v>Y</v>
      </c>
      <c r="AQ148" s="137" t="str">
        <f>'(B) FO'!BV148</f>
        <v>N</v>
      </c>
      <c r="AR148" s="139">
        <f>'(B) FO'!BW148</f>
        <v>174.08163265306123</v>
      </c>
      <c r="AS148" s="139">
        <f>'(B) FO'!BX148</f>
        <v>70.731707317073173</v>
      </c>
      <c r="AT148" s="139">
        <f>'(B) FO'!BY148</f>
        <v>125.98425196850394</v>
      </c>
      <c r="AU148" s="139">
        <f>'(B) FO'!BZ148</f>
        <v>-16.993464052287582</v>
      </c>
      <c r="AV148" s="137" t="str">
        <f t="shared" si="37"/>
        <v>Y</v>
      </c>
      <c r="AW148" s="137" t="str">
        <f t="shared" si="38"/>
        <v>N</v>
      </c>
      <c r="AX148" s="137" t="str">
        <f t="shared" si="39"/>
        <v>Y</v>
      </c>
      <c r="AZ148" s="137">
        <f>'(B) FO'!C148</f>
        <v>352.5</v>
      </c>
      <c r="BA148" s="137">
        <f>'(B) FO'!X148</f>
        <v>364</v>
      </c>
      <c r="BB148" s="137">
        <f>'(B) FO'!AC148</f>
        <v>346.1</v>
      </c>
    </row>
    <row r="149" spans="1:54" x14ac:dyDescent="0.3">
      <c r="A149" s="137" t="str">
        <f>'FOD (ALL)'!B149</f>
        <v>GLENMARK</v>
      </c>
      <c r="B149" s="146">
        <f>'FOD (ALL)'!C149</f>
        <v>44042</v>
      </c>
      <c r="C149" s="137" t="str">
        <f>'(B) FO'!H149</f>
        <v>Y</v>
      </c>
      <c r="D149" s="137" t="str">
        <f>'(B) FO'!I149</f>
        <v>Y</v>
      </c>
      <c r="E149" s="137" t="str">
        <f>'(B) FO'!J149</f>
        <v>Y</v>
      </c>
      <c r="F149" s="137" t="str">
        <f>'(B) FO'!K149</f>
        <v>Y</v>
      </c>
      <c r="G149" s="139">
        <f>'(B) FO'!L149</f>
        <v>0.311350127370497</v>
      </c>
      <c r="H149" s="139">
        <f>'(B) FO'!M149</f>
        <v>1.8742791234140714</v>
      </c>
      <c r="I149" s="139">
        <f>'(B) FO'!N149</f>
        <v>3.3989266547406185</v>
      </c>
      <c r="J149" s="139">
        <f>'(B) FO'!O149</f>
        <v>1.559424678274028</v>
      </c>
      <c r="K149" s="137" t="str">
        <f t="shared" si="28"/>
        <v>N</v>
      </c>
      <c r="L149" s="137" t="str">
        <f t="shared" si="29"/>
        <v>N</v>
      </c>
      <c r="M149" s="137" t="str">
        <f t="shared" si="30"/>
        <v>Y</v>
      </c>
      <c r="N149" s="137">
        <f>'(B) FO'!AH149-'(B) FO'!AI149</f>
        <v>13800</v>
      </c>
      <c r="O149" s="137">
        <f>'(B) FO'!AI149-'(B) FO'!AJ149</f>
        <v>2300</v>
      </c>
      <c r="P149" s="137">
        <f>'(B) FO'!AJ149-'(B) FO'!AK149</f>
        <v>0</v>
      </c>
      <c r="Q149" s="137">
        <f>'(B) FO'!AK149-'(B) FO'!AL149</f>
        <v>2300</v>
      </c>
      <c r="R149" s="137" t="str">
        <f>'(B) FO'!AM149</f>
        <v>Y</v>
      </c>
      <c r="S149" s="137" t="str">
        <f>'(B) FO'!AN149</f>
        <v>Y</v>
      </c>
      <c r="T149" s="137" t="str">
        <f>'(B) FO'!AO149</f>
        <v>Y</v>
      </c>
      <c r="U149" s="137" t="str">
        <f>'(B) FO'!AP149</f>
        <v>Y</v>
      </c>
      <c r="V149" s="139">
        <f>'(B) FO'!AQ149</f>
        <v>200</v>
      </c>
      <c r="W149" s="139">
        <f>'(B) FO'!AR149</f>
        <v>50</v>
      </c>
      <c r="X149" s="139">
        <f>'(B) FO'!AS149</f>
        <v>0</v>
      </c>
      <c r="Y149" s="139">
        <f>'(B) FO'!AT149</f>
        <v>100</v>
      </c>
      <c r="Z149" s="137" t="str">
        <f t="shared" si="31"/>
        <v>Y</v>
      </c>
      <c r="AA149" s="137" t="str">
        <f t="shared" si="32"/>
        <v>Y</v>
      </c>
      <c r="AB149" s="137" t="str">
        <f t="shared" si="33"/>
        <v>N</v>
      </c>
      <c r="AC149" s="137" t="str">
        <f>'(B) FO'!BC149</f>
        <v>Y</v>
      </c>
      <c r="AD149" s="137" t="str">
        <f>'(B) FO'!BD149</f>
        <v>Y</v>
      </c>
      <c r="AE149" s="137" t="str">
        <f>'(B) FO'!BE149</f>
        <v>N</v>
      </c>
      <c r="AF149" s="137" t="str">
        <f>'(B) FO'!BF149</f>
        <v>Y</v>
      </c>
      <c r="AG149" s="139">
        <f>'(B) FO'!BG149</f>
        <v>14.084724799010512</v>
      </c>
      <c r="AH149" s="139" t="e">
        <f>'(B) FO'!BH149</f>
        <v>#DIV/0!</v>
      </c>
      <c r="AI149" s="139">
        <f>'(B) FO'!BI149</f>
        <v>-100</v>
      </c>
      <c r="AJ149" s="139">
        <f>'(B) FO'!BJ149</f>
        <v>204.63576158940398</v>
      </c>
      <c r="AK149" s="137" t="e">
        <f t="shared" si="34"/>
        <v>#DIV/0!</v>
      </c>
      <c r="AL149" s="137" t="e">
        <f t="shared" si="35"/>
        <v>#DIV/0!</v>
      </c>
      <c r="AM149" s="137" t="str">
        <f t="shared" si="36"/>
        <v>N</v>
      </c>
      <c r="AN149" s="137" t="str">
        <f>'(B) FO'!BS149</f>
        <v>Y</v>
      </c>
      <c r="AO149" s="137" t="str">
        <f>'(B) FO'!BT149</f>
        <v>Y</v>
      </c>
      <c r="AP149" s="137" t="str">
        <f>'(B) FO'!BU149</f>
        <v>N</v>
      </c>
      <c r="AQ149" s="137" t="str">
        <f>'(B) FO'!BV149</f>
        <v>Y</v>
      </c>
      <c r="AR149" s="139">
        <f>'(B) FO'!BW149</f>
        <v>12.5</v>
      </c>
      <c r="AS149" s="139" t="e">
        <f>'(B) FO'!BX149</f>
        <v>#DIV/0!</v>
      </c>
      <c r="AT149" s="139">
        <f>'(B) FO'!BY149</f>
        <v>-100</v>
      </c>
      <c r="AU149" s="139">
        <f>'(B) FO'!BZ149</f>
        <v>200</v>
      </c>
      <c r="AV149" s="137" t="e">
        <f t="shared" si="37"/>
        <v>#DIV/0!</v>
      </c>
      <c r="AW149" s="137" t="e">
        <f t="shared" si="38"/>
        <v>#DIV/0!</v>
      </c>
      <c r="AX149" s="137" t="str">
        <f t="shared" si="39"/>
        <v>N</v>
      </c>
      <c r="AZ149" s="137">
        <f>'(B) FO'!C149</f>
        <v>354.4</v>
      </c>
      <c r="BA149" s="137">
        <f>'(B) FO'!X149</f>
        <v>358</v>
      </c>
      <c r="BB149" s="137">
        <f>'(B) FO'!AC149</f>
        <v>354.1</v>
      </c>
    </row>
    <row r="150" spans="1:54" x14ac:dyDescent="0.3">
      <c r="A150" s="137" t="str">
        <f>'FOD (ALL)'!B150</f>
        <v>GMRINFRA</v>
      </c>
      <c r="B150" s="146">
        <f>'FOD (ALL)'!C150</f>
        <v>43979</v>
      </c>
      <c r="C150" s="137" t="str">
        <f>'(B) FO'!H150</f>
        <v>N</v>
      </c>
      <c r="D150" s="137" t="str">
        <f>'(B) FO'!I150</f>
        <v>Y</v>
      </c>
      <c r="E150" s="137" t="str">
        <f>'(B) FO'!J150</f>
        <v>N</v>
      </c>
      <c r="F150" s="137" t="str">
        <f>'(B) FO'!K150</f>
        <v>N</v>
      </c>
      <c r="G150" s="139">
        <f>'(B) FO'!L150</f>
        <v>-1.7241379310344664</v>
      </c>
      <c r="H150" s="139">
        <f>'(B) FO'!M150</f>
        <v>0.869565217391296</v>
      </c>
      <c r="I150" s="139">
        <f>'(B) FO'!N150</f>
        <v>-0.28901734104046656</v>
      </c>
      <c r="J150" s="139">
        <f>'(B) FO'!O150</f>
        <v>-1.1428571428571388</v>
      </c>
      <c r="K150" s="137" t="str">
        <f t="shared" si="28"/>
        <v>N</v>
      </c>
      <c r="L150" s="137" t="str">
        <f t="shared" si="29"/>
        <v>Y</v>
      </c>
      <c r="M150" s="137" t="str">
        <f t="shared" si="30"/>
        <v>Y</v>
      </c>
      <c r="N150" s="137">
        <f>'(B) FO'!AH150-'(B) FO'!AI150</f>
        <v>-2160000</v>
      </c>
      <c r="O150" s="137">
        <f>'(B) FO'!AI150-'(B) FO'!AJ150</f>
        <v>-2115000</v>
      </c>
      <c r="P150" s="137">
        <f>'(B) FO'!AJ150-'(B) FO'!AK150</f>
        <v>-1530000</v>
      </c>
      <c r="Q150" s="137">
        <f>'(B) FO'!AK150-'(B) FO'!AL150</f>
        <v>-360000</v>
      </c>
      <c r="R150" s="137" t="str">
        <f>'(B) FO'!AM150</f>
        <v>N</v>
      </c>
      <c r="S150" s="137" t="str">
        <f>'(B) FO'!AN150</f>
        <v>N</v>
      </c>
      <c r="T150" s="137" t="str">
        <f>'(B) FO'!AO150</f>
        <v>N</v>
      </c>
      <c r="U150" s="137" t="str">
        <f>'(B) FO'!AP150</f>
        <v>N</v>
      </c>
      <c r="V150" s="139">
        <f>'(B) FO'!AQ150</f>
        <v>-5.4360135900339754</v>
      </c>
      <c r="W150" s="139">
        <f>'(B) FO'!AR150</f>
        <v>-5.053763440860215</v>
      </c>
      <c r="X150" s="139">
        <f>'(B) FO'!AS150</f>
        <v>-3.5269709543568464</v>
      </c>
      <c r="Y150" s="139">
        <f>'(B) FO'!AT150</f>
        <v>-0.82304526748971196</v>
      </c>
      <c r="Z150" s="137" t="str">
        <f t="shared" si="31"/>
        <v>N</v>
      </c>
      <c r="AA150" s="137" t="str">
        <f t="shared" si="32"/>
        <v>N</v>
      </c>
      <c r="AB150" s="137" t="str">
        <f t="shared" si="33"/>
        <v>N</v>
      </c>
      <c r="AC150" s="137" t="str">
        <f>'(B) FO'!BC150</f>
        <v>N</v>
      </c>
      <c r="AD150" s="137" t="str">
        <f>'(B) FO'!BD150</f>
        <v>N</v>
      </c>
      <c r="AE150" s="137" t="str">
        <f>'(B) FO'!BE150</f>
        <v>Y</v>
      </c>
      <c r="AF150" s="137" t="str">
        <f>'(B) FO'!BF150</f>
        <v>N</v>
      </c>
      <c r="AG150" s="139">
        <f>'(B) FO'!BG150</f>
        <v>-17.15643546345493</v>
      </c>
      <c r="AH150" s="139">
        <f>'(B) FO'!BH150</f>
        <v>-6.8375042368094103</v>
      </c>
      <c r="AI150" s="139">
        <f>'(B) FO'!BI150</f>
        <v>87.518703406999379</v>
      </c>
      <c r="AJ150" s="139">
        <f>'(B) FO'!BJ150</f>
        <v>-38.373345519233595</v>
      </c>
      <c r="AK150" s="137" t="str">
        <f t="shared" si="34"/>
        <v>N</v>
      </c>
      <c r="AL150" s="137" t="str">
        <f t="shared" si="35"/>
        <v>N</v>
      </c>
      <c r="AM150" s="137" t="str">
        <f t="shared" si="36"/>
        <v>Y</v>
      </c>
      <c r="AN150" s="137" t="str">
        <f>'(B) FO'!BS150</f>
        <v>N</v>
      </c>
      <c r="AO150" s="137" t="str">
        <f>'(B) FO'!BT150</f>
        <v>N</v>
      </c>
      <c r="AP150" s="137" t="str">
        <f>'(B) FO'!BU150</f>
        <v>Y</v>
      </c>
      <c r="AQ150" s="137" t="str">
        <f>'(B) FO'!BV150</f>
        <v>N</v>
      </c>
      <c r="AR150" s="139">
        <f>'(B) FO'!BW150</f>
        <v>-15.522388059701491</v>
      </c>
      <c r="AS150" s="139">
        <f>'(B) FO'!BX150</f>
        <v>-8.7193460490463206</v>
      </c>
      <c r="AT150" s="139">
        <f>'(B) FO'!BY150</f>
        <v>90.155440414507765</v>
      </c>
      <c r="AU150" s="139">
        <f>'(B) FO'!BZ150</f>
        <v>-37.540453074433657</v>
      </c>
      <c r="AV150" s="137" t="str">
        <f t="shared" si="37"/>
        <v>N</v>
      </c>
      <c r="AW150" s="137" t="str">
        <f t="shared" si="38"/>
        <v>N</v>
      </c>
      <c r="AX150" s="137" t="str">
        <f t="shared" si="39"/>
        <v>Y</v>
      </c>
      <c r="AZ150" s="137">
        <f>'(B) FO'!C150</f>
        <v>17.100000000000001</v>
      </c>
      <c r="BA150" s="137">
        <f>'(B) FO'!X150</f>
        <v>17.399999999999999</v>
      </c>
      <c r="BB150" s="137">
        <f>'(B) FO'!AC150</f>
        <v>17</v>
      </c>
    </row>
    <row r="151" spans="1:54" x14ac:dyDescent="0.3">
      <c r="A151" s="137" t="str">
        <f>'FOD (ALL)'!B151</f>
        <v>GMRINFRA</v>
      </c>
      <c r="B151" s="146">
        <f>'FOD (ALL)'!C151</f>
        <v>44007</v>
      </c>
      <c r="C151" s="137" t="str">
        <f>'(B) FO'!H151</f>
        <v>N</v>
      </c>
      <c r="D151" s="137" t="str">
        <f>'(B) FO'!I151</f>
        <v>Y</v>
      </c>
      <c r="E151" s="137" t="str">
        <f>'(B) FO'!J151</f>
        <v>N</v>
      </c>
      <c r="F151" s="137" t="str">
        <f>'(B) FO'!K151</f>
        <v>N</v>
      </c>
      <c r="G151" s="139">
        <f>'(B) FO'!L151</f>
        <v>-1.7191977077363938</v>
      </c>
      <c r="H151" s="139">
        <f>'(B) FO'!M151</f>
        <v>1.1594202898550683</v>
      </c>
      <c r="I151" s="139">
        <f>'(B) FO'!N151</f>
        <v>-0.86206896551723322</v>
      </c>
      <c r="J151" s="139">
        <f>'(B) FO'!O151</f>
        <v>-1.1363636363636525</v>
      </c>
      <c r="K151" s="137" t="str">
        <f t="shared" si="28"/>
        <v>N</v>
      </c>
      <c r="L151" s="137" t="str">
        <f t="shared" si="29"/>
        <v>Y</v>
      </c>
      <c r="M151" s="137" t="str">
        <f t="shared" si="30"/>
        <v>Y</v>
      </c>
      <c r="N151" s="137">
        <f>'(B) FO'!AH151-'(B) FO'!AI151</f>
        <v>4275000</v>
      </c>
      <c r="O151" s="137">
        <f>'(B) FO'!AI151-'(B) FO'!AJ151</f>
        <v>3150000</v>
      </c>
      <c r="P151" s="137">
        <f>'(B) FO'!AJ151-'(B) FO'!AK151</f>
        <v>2475000</v>
      </c>
      <c r="Q151" s="137">
        <f>'(B) FO'!AK151-'(B) FO'!AL151</f>
        <v>2655000</v>
      </c>
      <c r="R151" s="137" t="str">
        <f>'(B) FO'!AM151</f>
        <v>Y</v>
      </c>
      <c r="S151" s="137" t="str">
        <f>'(B) FO'!AN151</f>
        <v>Y</v>
      </c>
      <c r="T151" s="137" t="str">
        <f>'(B) FO'!AO151</f>
        <v>Y</v>
      </c>
      <c r="U151" s="137" t="str">
        <f>'(B) FO'!AP151</f>
        <v>Y</v>
      </c>
      <c r="V151" s="139">
        <f>'(B) FO'!AQ151</f>
        <v>40.254237288135592</v>
      </c>
      <c r="W151" s="139">
        <f>'(B) FO'!AR151</f>
        <v>42.168674698795186</v>
      </c>
      <c r="X151" s="139">
        <f>'(B) FO'!AS151</f>
        <v>49.549549549549546</v>
      </c>
      <c r="Y151" s="139">
        <f>'(B) FO'!AT151</f>
        <v>113.46153846153845</v>
      </c>
      <c r="Z151" s="137" t="str">
        <f t="shared" si="31"/>
        <v>N</v>
      </c>
      <c r="AA151" s="137" t="str">
        <f t="shared" si="32"/>
        <v>N</v>
      </c>
      <c r="AB151" s="137" t="str">
        <f t="shared" si="33"/>
        <v>N</v>
      </c>
      <c r="AC151" s="137" t="str">
        <f>'(B) FO'!BC151</f>
        <v>Y</v>
      </c>
      <c r="AD151" s="137" t="str">
        <f>'(B) FO'!BD151</f>
        <v>N</v>
      </c>
      <c r="AE151" s="137" t="str">
        <f>'(B) FO'!BE151</f>
        <v>Y</v>
      </c>
      <c r="AF151" s="137" t="str">
        <f>'(B) FO'!BF151</f>
        <v>Y</v>
      </c>
      <c r="AG151" s="139">
        <f>'(B) FO'!BG151</f>
        <v>70.231898258721685</v>
      </c>
      <c r="AH151" s="139">
        <f>'(B) FO'!BH151</f>
        <v>-32.846685310083892</v>
      </c>
      <c r="AI151" s="139">
        <f>'(B) FO'!BI151</f>
        <v>181.8538338195236</v>
      </c>
      <c r="AJ151" s="139">
        <f>'(B) FO'!BJ151</f>
        <v>140.2998932268697</v>
      </c>
      <c r="AK151" s="137" t="str">
        <f t="shared" si="34"/>
        <v>Y</v>
      </c>
      <c r="AL151" s="137" t="str">
        <f t="shared" si="35"/>
        <v>N</v>
      </c>
      <c r="AM151" s="137" t="str">
        <f t="shared" si="36"/>
        <v>Y</v>
      </c>
      <c r="AN151" s="137" t="str">
        <f>'(B) FO'!BS151</f>
        <v>Y</v>
      </c>
      <c r="AO151" s="137" t="str">
        <f>'(B) FO'!BT151</f>
        <v>N</v>
      </c>
      <c r="AP151" s="137" t="str">
        <f>'(B) FO'!BU151</f>
        <v>Y</v>
      </c>
      <c r="AQ151" s="137" t="str">
        <f>'(B) FO'!BV151</f>
        <v>Y</v>
      </c>
      <c r="AR151" s="139">
        <f>'(B) FO'!BW151</f>
        <v>73.387096774193552</v>
      </c>
      <c r="AS151" s="139">
        <f>'(B) FO'!BX151</f>
        <v>-34.391534391534393</v>
      </c>
      <c r="AT151" s="139">
        <f>'(B) FO'!BY151</f>
        <v>186.36363636363635</v>
      </c>
      <c r="AU151" s="139">
        <f>'(B) FO'!BZ151</f>
        <v>144.44444444444443</v>
      </c>
      <c r="AV151" s="137" t="str">
        <f t="shared" si="37"/>
        <v>Y</v>
      </c>
      <c r="AW151" s="137" t="str">
        <f t="shared" si="38"/>
        <v>N</v>
      </c>
      <c r="AX151" s="137" t="str">
        <f t="shared" si="39"/>
        <v>Y</v>
      </c>
      <c r="AZ151" s="137">
        <f>'(B) FO'!C151</f>
        <v>17.149999999999999</v>
      </c>
      <c r="BA151" s="137">
        <f>'(B) FO'!X151</f>
        <v>17.350000000000001</v>
      </c>
      <c r="BB151" s="137">
        <f>'(B) FO'!AC151</f>
        <v>17.05</v>
      </c>
    </row>
    <row r="152" spans="1:54" x14ac:dyDescent="0.3">
      <c r="A152" s="137" t="str">
        <f>'FOD (ALL)'!B152</f>
        <v>GMRINFRA</v>
      </c>
      <c r="B152" s="146">
        <f>'FOD (ALL)'!C152</f>
        <v>44042</v>
      </c>
      <c r="C152" s="137" t="str">
        <f>'(B) FO'!H152</f>
        <v>N</v>
      </c>
      <c r="D152" s="137" t="str">
        <f>'(B) FO'!I152</f>
        <v>Y</v>
      </c>
      <c r="E152" s="137" t="str">
        <f>'(B) FO'!J152</f>
        <v>Y</v>
      </c>
      <c r="F152" s="137" t="str">
        <f>'(B) FO'!K152</f>
        <v>N</v>
      </c>
      <c r="G152" s="139">
        <f>'(B) FO'!L152</f>
        <v>-1.7094017094017133</v>
      </c>
      <c r="H152" s="139">
        <f>'(B) FO'!M152</f>
        <v>0.57306590257880474</v>
      </c>
      <c r="I152" s="139">
        <f>'(B) FO'!N152</f>
        <v>0.28735632183908455</v>
      </c>
      <c r="J152" s="139">
        <f>'(B) FO'!O152</f>
        <v>-1.1363636363636525</v>
      </c>
      <c r="K152" s="137" t="str">
        <f t="shared" si="28"/>
        <v>N</v>
      </c>
      <c r="L152" s="137" t="str">
        <f t="shared" si="29"/>
        <v>Y</v>
      </c>
      <c r="M152" s="137" t="str">
        <f t="shared" si="30"/>
        <v>Y</v>
      </c>
      <c r="N152" s="137">
        <f>'(B) FO'!AH152-'(B) FO'!AI152</f>
        <v>45000</v>
      </c>
      <c r="O152" s="137">
        <f>'(B) FO'!AI152-'(B) FO'!AJ152</f>
        <v>90000</v>
      </c>
      <c r="P152" s="137">
        <f>'(B) FO'!AJ152-'(B) FO'!AK152</f>
        <v>0</v>
      </c>
      <c r="Q152" s="137">
        <f>'(B) FO'!AK152-'(B) FO'!AL152</f>
        <v>-45000</v>
      </c>
      <c r="R152" s="137" t="str">
        <f>'(B) FO'!AM152</f>
        <v>Y</v>
      </c>
      <c r="S152" s="137" t="str">
        <f>'(B) FO'!AN152</f>
        <v>Y</v>
      </c>
      <c r="T152" s="137" t="str">
        <f>'(B) FO'!AO152</f>
        <v>Y</v>
      </c>
      <c r="U152" s="137" t="str">
        <f>'(B) FO'!AP152</f>
        <v>N</v>
      </c>
      <c r="V152" s="139">
        <f>'(B) FO'!AQ152</f>
        <v>8.3333333333333321</v>
      </c>
      <c r="W152" s="139">
        <f>'(B) FO'!AR152</f>
        <v>20</v>
      </c>
      <c r="X152" s="139">
        <f>'(B) FO'!AS152</f>
        <v>0</v>
      </c>
      <c r="Y152" s="139">
        <f>'(B) FO'!AT152</f>
        <v>-9.0909090909090917</v>
      </c>
      <c r="Z152" s="137" t="str">
        <f t="shared" si="31"/>
        <v>N</v>
      </c>
      <c r="AA152" s="137" t="str">
        <f t="shared" si="32"/>
        <v>Y</v>
      </c>
      <c r="AB152" s="137" t="str">
        <f t="shared" si="33"/>
        <v>Y</v>
      </c>
      <c r="AC152" s="137" t="str">
        <f>'(B) FO'!BC152</f>
        <v>Y</v>
      </c>
      <c r="AD152" s="137" t="str">
        <f>'(B) FO'!BD152</f>
        <v>Y</v>
      </c>
      <c r="AE152" s="137" t="str">
        <f>'(B) FO'!BE152</f>
        <v>Y</v>
      </c>
      <c r="AF152" s="137" t="str">
        <f>'(B) FO'!BF152</f>
        <v>N</v>
      </c>
      <c r="AG152" s="139">
        <f>'(B) FO'!BG152</f>
        <v>147.11111111111111</v>
      </c>
      <c r="AH152" s="139">
        <f>'(B) FO'!BH152</f>
        <v>0.89686098654708879</v>
      </c>
      <c r="AI152" s="139">
        <f>'(B) FO'!BI152</f>
        <v>98.348157560355773</v>
      </c>
      <c r="AJ152" s="139">
        <f>'(B) FO'!BJ152</f>
        <v>-1.1306532663316566</v>
      </c>
      <c r="AK152" s="137" t="str">
        <f t="shared" si="34"/>
        <v>Y</v>
      </c>
      <c r="AL152" s="137" t="str">
        <f t="shared" si="35"/>
        <v>N</v>
      </c>
      <c r="AM152" s="137" t="str">
        <f t="shared" si="36"/>
        <v>Y</v>
      </c>
      <c r="AN152" s="137" t="str">
        <f>'(B) FO'!BS152</f>
        <v>Y</v>
      </c>
      <c r="AO152" s="137" t="str">
        <f>'(B) FO'!BT152</f>
        <v>Y</v>
      </c>
      <c r="AP152" s="137" t="str">
        <f>'(B) FO'!BU152</f>
        <v>Y</v>
      </c>
      <c r="AQ152" s="137" t="str">
        <f>'(B) FO'!BV152</f>
        <v>Y</v>
      </c>
      <c r="AR152" s="139">
        <f>'(B) FO'!BW152</f>
        <v>150</v>
      </c>
      <c r="AS152" s="139">
        <f>'(B) FO'!BX152</f>
        <v>0</v>
      </c>
      <c r="AT152" s="139">
        <f>'(B) FO'!BY152</f>
        <v>100</v>
      </c>
      <c r="AU152" s="139">
        <f>'(B) FO'!BZ152</f>
        <v>0</v>
      </c>
      <c r="AV152" s="137" t="str">
        <f t="shared" si="37"/>
        <v>Y</v>
      </c>
      <c r="AW152" s="137" t="str">
        <f t="shared" si="38"/>
        <v>N</v>
      </c>
      <c r="AX152" s="137" t="str">
        <f t="shared" si="39"/>
        <v>Y</v>
      </c>
      <c r="AZ152" s="137">
        <f>'(B) FO'!C152</f>
        <v>17.25</v>
      </c>
      <c r="BA152" s="137">
        <f>'(B) FO'!X152</f>
        <v>17.399999999999999</v>
      </c>
      <c r="BB152" s="137">
        <f>'(B) FO'!AC152</f>
        <v>17.2</v>
      </c>
    </row>
    <row r="153" spans="1:54" x14ac:dyDescent="0.3">
      <c r="A153" s="137" t="str">
        <f>'FOD (ALL)'!B153</f>
        <v>GODREJCP</v>
      </c>
      <c r="B153" s="146">
        <f>'FOD (ALL)'!C153</f>
        <v>43979</v>
      </c>
      <c r="C153" s="137" t="str">
        <f>'(B) FO'!H153</f>
        <v>N</v>
      </c>
      <c r="D153" s="137" t="str">
        <f>'(B) FO'!I153</f>
        <v>Y</v>
      </c>
      <c r="E153" s="137" t="str">
        <f>'(B) FO'!J153</f>
        <v>Y</v>
      </c>
      <c r="F153" s="137" t="str">
        <f>'(B) FO'!K153</f>
        <v>Y</v>
      </c>
      <c r="G153" s="139">
        <f>'(B) FO'!L153</f>
        <v>-0.81867270510364831</v>
      </c>
      <c r="H153" s="139">
        <f>'(B) FO'!M153</f>
        <v>1.6106194690265525</v>
      </c>
      <c r="I153" s="139">
        <f>'(B) FO'!N153</f>
        <v>1.8935978358881875</v>
      </c>
      <c r="J153" s="139">
        <f>'(B) FO'!O153</f>
        <v>3.0573366787473368</v>
      </c>
      <c r="K153" s="137" t="str">
        <f t="shared" si="28"/>
        <v>N</v>
      </c>
      <c r="L153" s="137" t="str">
        <f t="shared" si="29"/>
        <v>N</v>
      </c>
      <c r="M153" s="137" t="str">
        <f t="shared" si="30"/>
        <v>N</v>
      </c>
      <c r="N153" s="137">
        <f>'(B) FO'!AH153-'(B) FO'!AI153</f>
        <v>-738400</v>
      </c>
      <c r="O153" s="137">
        <f>'(B) FO'!AI153-'(B) FO'!AJ153</f>
        <v>-21600</v>
      </c>
      <c r="P153" s="137">
        <f>'(B) FO'!AJ153-'(B) FO'!AK153</f>
        <v>80800</v>
      </c>
      <c r="Q153" s="137">
        <f>'(B) FO'!AK153-'(B) FO'!AL153</f>
        <v>40000</v>
      </c>
      <c r="R153" s="137" t="str">
        <f>'(B) FO'!AM153</f>
        <v>N</v>
      </c>
      <c r="S153" s="137" t="str">
        <f>'(B) FO'!AN153</f>
        <v>N</v>
      </c>
      <c r="T153" s="137" t="str">
        <f>'(B) FO'!AO153</f>
        <v>Y</v>
      </c>
      <c r="U153" s="137" t="str">
        <f>'(B) FO'!AP153</f>
        <v>Y</v>
      </c>
      <c r="V153" s="139">
        <f>'(B) FO'!AQ153</f>
        <v>-12.225165562913908</v>
      </c>
      <c r="W153" s="139">
        <f>'(B) FO'!AR153</f>
        <v>-0.35634155998416261</v>
      </c>
      <c r="X153" s="139">
        <f>'(B) FO'!AS153</f>
        <v>1.3509898341359015</v>
      </c>
      <c r="Y153" s="139">
        <f>'(B) FO'!AT153</f>
        <v>0.67330999192028007</v>
      </c>
      <c r="Z153" s="137" t="str">
        <f t="shared" si="31"/>
        <v>N</v>
      </c>
      <c r="AA153" s="137" t="str">
        <f t="shared" si="32"/>
        <v>N</v>
      </c>
      <c r="AB153" s="137" t="str">
        <f t="shared" si="33"/>
        <v>Y</v>
      </c>
      <c r="AC153" s="137" t="str">
        <f>'(B) FO'!BC153</f>
        <v>Y</v>
      </c>
      <c r="AD153" s="137" t="str">
        <f>'(B) FO'!BD153</f>
        <v>Y</v>
      </c>
      <c r="AE153" s="137" t="str">
        <f>'(B) FO'!BE153</f>
        <v>N</v>
      </c>
      <c r="AF153" s="137" t="str">
        <f>'(B) FO'!BF153</f>
        <v>N</v>
      </c>
      <c r="AG153" s="139">
        <f>'(B) FO'!BG153</f>
        <v>4.5460206619071855</v>
      </c>
      <c r="AH153" s="139">
        <f>'(B) FO'!BH153</f>
        <v>31.640455120803761</v>
      </c>
      <c r="AI153" s="139">
        <f>'(B) FO'!BI153</f>
        <v>-7.2461134587800489</v>
      </c>
      <c r="AJ153" s="139">
        <f>'(B) FO'!BJ153</f>
        <v>-5.6731277693696249</v>
      </c>
      <c r="AK153" s="137" t="str">
        <f t="shared" si="34"/>
        <v>N</v>
      </c>
      <c r="AL153" s="137" t="str">
        <f t="shared" si="35"/>
        <v>Y</v>
      </c>
      <c r="AM153" s="137" t="str">
        <f t="shared" si="36"/>
        <v>N</v>
      </c>
      <c r="AN153" s="137" t="str">
        <f>'(B) FO'!BS153</f>
        <v>Y</v>
      </c>
      <c r="AO153" s="137" t="str">
        <f>'(B) FO'!BT153</f>
        <v>Y</v>
      </c>
      <c r="AP153" s="137" t="str">
        <f>'(B) FO'!BU153</f>
        <v>N</v>
      </c>
      <c r="AQ153" s="137" t="str">
        <f>'(B) FO'!BV153</f>
        <v>N</v>
      </c>
      <c r="AR153" s="139">
        <f>'(B) FO'!BW153</f>
        <v>5.4554310764734533</v>
      </c>
      <c r="AS153" s="139">
        <f>'(B) FO'!BX153</f>
        <v>28.232354778263584</v>
      </c>
      <c r="AT153" s="139">
        <f>'(B) FO'!BY153</f>
        <v>-9.1373439273552783</v>
      </c>
      <c r="AU153" s="139">
        <f>'(B) FO'!BZ153</f>
        <v>-7.2143233280674037</v>
      </c>
      <c r="AV153" s="137" t="str">
        <f t="shared" si="37"/>
        <v>N</v>
      </c>
      <c r="AW153" s="137" t="str">
        <f t="shared" si="38"/>
        <v>Y</v>
      </c>
      <c r="AX153" s="137" t="str">
        <f t="shared" si="39"/>
        <v>N</v>
      </c>
      <c r="AZ153" s="137">
        <f>'(B) FO'!C153</f>
        <v>569.4</v>
      </c>
      <c r="BA153" s="137">
        <f>'(B) FO'!X153</f>
        <v>581.15</v>
      </c>
      <c r="BB153" s="137">
        <f>'(B) FO'!AC153</f>
        <v>567.15</v>
      </c>
    </row>
    <row r="154" spans="1:54" x14ac:dyDescent="0.3">
      <c r="A154" s="137" t="str">
        <f>'FOD (ALL)'!B154</f>
        <v>GODREJCP</v>
      </c>
      <c r="B154" s="146">
        <f>'FOD (ALL)'!C154</f>
        <v>44007</v>
      </c>
      <c r="C154" s="137" t="str">
        <f>'(B) FO'!H154</f>
        <v>N</v>
      </c>
      <c r="D154" s="137" t="str">
        <f>'(B) FO'!I154</f>
        <v>Y</v>
      </c>
      <c r="E154" s="137" t="str">
        <f>'(B) FO'!J154</f>
        <v>Y</v>
      </c>
      <c r="F154" s="137" t="str">
        <f>'(B) FO'!K154</f>
        <v>Y</v>
      </c>
      <c r="G154" s="139">
        <f>'(B) FO'!L154</f>
        <v>-0.79075425790753462</v>
      </c>
      <c r="H154" s="139">
        <f>'(B) FO'!M154</f>
        <v>1.5172900494001451</v>
      </c>
      <c r="I154" s="139">
        <f>'(B) FO'!N154</f>
        <v>1.8600053913199583</v>
      </c>
      <c r="J154" s="139">
        <f>'(B) FO'!O154</f>
        <v>3.2853828306264585</v>
      </c>
      <c r="K154" s="137" t="str">
        <f t="shared" si="28"/>
        <v>N</v>
      </c>
      <c r="L154" s="137" t="str">
        <f t="shared" si="29"/>
        <v>N</v>
      </c>
      <c r="M154" s="137" t="str">
        <f t="shared" si="30"/>
        <v>N</v>
      </c>
      <c r="N154" s="137">
        <f>'(B) FO'!AH154-'(B) FO'!AI154</f>
        <v>759200</v>
      </c>
      <c r="O154" s="137">
        <f>'(B) FO'!AI154-'(B) FO'!AJ154</f>
        <v>123200</v>
      </c>
      <c r="P154" s="137">
        <f>'(B) FO'!AJ154-'(B) FO'!AK154</f>
        <v>31200</v>
      </c>
      <c r="Q154" s="137">
        <f>'(B) FO'!AK154-'(B) FO'!AL154</f>
        <v>35200</v>
      </c>
      <c r="R154" s="137" t="str">
        <f>'(B) FO'!AM154</f>
        <v>Y</v>
      </c>
      <c r="S154" s="137" t="str">
        <f>'(B) FO'!AN154</f>
        <v>Y</v>
      </c>
      <c r="T154" s="137" t="str">
        <f>'(B) FO'!AO154</f>
        <v>Y</v>
      </c>
      <c r="U154" s="137" t="str">
        <f>'(B) FO'!AP154</f>
        <v>Y</v>
      </c>
      <c r="V154" s="139">
        <f>'(B) FO'!AQ154</f>
        <v>281.60237388724039</v>
      </c>
      <c r="W154" s="139">
        <f>'(B) FO'!AR154</f>
        <v>84.153005464480884</v>
      </c>
      <c r="X154" s="139">
        <f>'(B) FO'!AS154</f>
        <v>27.083333333333332</v>
      </c>
      <c r="Y154" s="139">
        <f>'(B) FO'!AT154</f>
        <v>44</v>
      </c>
      <c r="Z154" s="137" t="str">
        <f t="shared" si="31"/>
        <v>Y</v>
      </c>
      <c r="AA154" s="137" t="str">
        <f t="shared" si="32"/>
        <v>Y</v>
      </c>
      <c r="AB154" s="137" t="str">
        <f t="shared" si="33"/>
        <v>N</v>
      </c>
      <c r="AC154" s="137" t="str">
        <f>'(B) FO'!BC154</f>
        <v>Y</v>
      </c>
      <c r="AD154" s="137" t="str">
        <f>'(B) FO'!BD154</f>
        <v>Y</v>
      </c>
      <c r="AE154" s="137" t="str">
        <f>'(B) FO'!BE154</f>
        <v>Y</v>
      </c>
      <c r="AF154" s="137" t="str">
        <f>'(B) FO'!BF154</f>
        <v>Y</v>
      </c>
      <c r="AG154" s="139">
        <f>'(B) FO'!BG154</f>
        <v>241.79482818218233</v>
      </c>
      <c r="AH154" s="139">
        <f>'(B) FO'!BH154</f>
        <v>116.18252339663371</v>
      </c>
      <c r="AI154" s="139">
        <f>'(B) FO'!BI154</f>
        <v>68.307680022359307</v>
      </c>
      <c r="AJ154" s="139">
        <f>'(B) FO'!BJ154</f>
        <v>26.591523667517507</v>
      </c>
      <c r="AK154" s="137" t="str">
        <f t="shared" si="34"/>
        <v>Y</v>
      </c>
      <c r="AL154" s="137" t="str">
        <f t="shared" si="35"/>
        <v>Y</v>
      </c>
      <c r="AM154" s="137" t="str">
        <f t="shared" si="36"/>
        <v>Y</v>
      </c>
      <c r="AN154" s="137" t="str">
        <f>'(B) FO'!BS154</f>
        <v>Y</v>
      </c>
      <c r="AO154" s="137" t="str">
        <f>'(B) FO'!BT154</f>
        <v>Y</v>
      </c>
      <c r="AP154" s="137" t="str">
        <f>'(B) FO'!BU154</f>
        <v>Y</v>
      </c>
      <c r="AQ154" s="137" t="str">
        <f>'(B) FO'!BV154</f>
        <v>Y</v>
      </c>
      <c r="AR154" s="139">
        <f>'(B) FO'!BW154</f>
        <v>246.05597964376588</v>
      </c>
      <c r="AS154" s="139">
        <f>'(B) FO'!BX154</f>
        <v>110.16042780748663</v>
      </c>
      <c r="AT154" s="139">
        <f>'(B) FO'!BY154</f>
        <v>65.486725663716811</v>
      </c>
      <c r="AU154" s="139">
        <f>'(B) FO'!BZ154</f>
        <v>24.175824175824175</v>
      </c>
      <c r="AV154" s="137" t="str">
        <f t="shared" si="37"/>
        <v>Y</v>
      </c>
      <c r="AW154" s="137" t="str">
        <f t="shared" si="38"/>
        <v>Y</v>
      </c>
      <c r="AX154" s="137" t="str">
        <f t="shared" si="39"/>
        <v>Y</v>
      </c>
      <c r="AZ154" s="137">
        <f>'(B) FO'!C154</f>
        <v>570.85</v>
      </c>
      <c r="BA154" s="137">
        <f>'(B) FO'!X154</f>
        <v>581.95000000000005</v>
      </c>
      <c r="BB154" s="137">
        <f>'(B) FO'!AC154</f>
        <v>568.85</v>
      </c>
    </row>
    <row r="155" spans="1:54" x14ac:dyDescent="0.3">
      <c r="A155" s="137" t="str">
        <f>'FOD (ALL)'!B155</f>
        <v>GODREJCP</v>
      </c>
      <c r="B155" s="146">
        <f>'FOD (ALL)'!C155</f>
        <v>44042</v>
      </c>
      <c r="C155" s="137" t="str">
        <f>'(B) FO'!H155</f>
        <v>N</v>
      </c>
      <c r="D155" s="137" t="str">
        <f>'(B) FO'!I155</f>
        <v>Y</v>
      </c>
      <c r="E155" s="137" t="str">
        <f>'(B) FO'!J155</f>
        <v>Y</v>
      </c>
      <c r="F155" s="137" t="str">
        <f>'(B) FO'!K155</f>
        <v>Y</v>
      </c>
      <c r="G155" s="139">
        <f>'(B) FO'!L155</f>
        <v>-1.1967283684890306</v>
      </c>
      <c r="H155" s="139">
        <f>'(B) FO'!M155</f>
        <v>1.9217269217269299</v>
      </c>
      <c r="I155" s="139">
        <f>'(B) FO'!N155</f>
        <v>1.9137900196744644</v>
      </c>
      <c r="J155" s="139">
        <f>'(B) FO'!O155</f>
        <v>3.0504101004515842</v>
      </c>
      <c r="K155" s="137" t="str">
        <f t="shared" si="28"/>
        <v>N</v>
      </c>
      <c r="L155" s="137" t="str">
        <f t="shared" si="29"/>
        <v>Y</v>
      </c>
      <c r="M155" s="137" t="str">
        <f t="shared" si="30"/>
        <v>N</v>
      </c>
      <c r="N155" s="137">
        <f>'(B) FO'!AH155-'(B) FO'!AI155</f>
        <v>0</v>
      </c>
      <c r="O155" s="137">
        <f>'(B) FO'!AI155-'(B) FO'!AJ155</f>
        <v>0</v>
      </c>
      <c r="P155" s="137">
        <f>'(B) FO'!AJ155-'(B) FO'!AK155</f>
        <v>0</v>
      </c>
      <c r="Q155" s="137">
        <f>'(B) FO'!AK155-'(B) FO'!AL155</f>
        <v>0</v>
      </c>
      <c r="R155" s="137" t="str">
        <f>'(B) FO'!AM155</f>
        <v>Y</v>
      </c>
      <c r="S155" s="137" t="str">
        <f>'(B) FO'!AN155</f>
        <v>Y</v>
      </c>
      <c r="T155" s="137" t="str">
        <f>'(B) FO'!AO155</f>
        <v>Y</v>
      </c>
      <c r="U155" s="137" t="str">
        <f>'(B) FO'!AP155</f>
        <v>Y</v>
      </c>
      <c r="V155" s="139" t="e">
        <f>'(B) FO'!AQ155</f>
        <v>#DIV/0!</v>
      </c>
      <c r="W155" s="139" t="e">
        <f>'(B) FO'!AR155</f>
        <v>#DIV/0!</v>
      </c>
      <c r="X155" s="139" t="e">
        <f>'(B) FO'!AS155</f>
        <v>#DIV/0!</v>
      </c>
      <c r="Y155" s="139" t="e">
        <f>'(B) FO'!AT155</f>
        <v>#DIV/0!</v>
      </c>
      <c r="Z155" s="137" t="e">
        <f t="shared" si="31"/>
        <v>#DIV/0!</v>
      </c>
      <c r="AA155" s="137" t="e">
        <f t="shared" si="32"/>
        <v>#DIV/0!</v>
      </c>
      <c r="AB155" s="137" t="e">
        <f t="shared" si="33"/>
        <v>#DIV/0!</v>
      </c>
      <c r="AC155" s="137" t="str">
        <f>'(B) FO'!BC155</f>
        <v>Y</v>
      </c>
      <c r="AD155" s="137" t="str">
        <f>'(B) FO'!BD155</f>
        <v>Y</v>
      </c>
      <c r="AE155" s="137" t="str">
        <f>'(B) FO'!BE155</f>
        <v>Y</v>
      </c>
      <c r="AF155" s="137" t="str">
        <f>'(B) FO'!BF155</f>
        <v>Y</v>
      </c>
      <c r="AG155" s="139" t="e">
        <f>'(B) FO'!BG155</f>
        <v>#DIV/0!</v>
      </c>
      <c r="AH155" s="139" t="e">
        <f>'(B) FO'!BH155</f>
        <v>#DIV/0!</v>
      </c>
      <c r="AI155" s="139" t="e">
        <f>'(B) FO'!BI155</f>
        <v>#DIV/0!</v>
      </c>
      <c r="AJ155" s="139" t="e">
        <f>'(B) FO'!BJ155</f>
        <v>#DIV/0!</v>
      </c>
      <c r="AK155" s="137" t="e">
        <f t="shared" si="34"/>
        <v>#DIV/0!</v>
      </c>
      <c r="AL155" s="137" t="e">
        <f t="shared" si="35"/>
        <v>#DIV/0!</v>
      </c>
      <c r="AM155" s="137" t="e">
        <f t="shared" si="36"/>
        <v>#DIV/0!</v>
      </c>
      <c r="AN155" s="137" t="str">
        <f>'(B) FO'!BS155</f>
        <v>Y</v>
      </c>
      <c r="AO155" s="137" t="str">
        <f>'(B) FO'!BT155</f>
        <v>Y</v>
      </c>
      <c r="AP155" s="137" t="str">
        <f>'(B) FO'!BU155</f>
        <v>Y</v>
      </c>
      <c r="AQ155" s="137" t="str">
        <f>'(B) FO'!BV155</f>
        <v>Y</v>
      </c>
      <c r="AR155" s="139" t="e">
        <f>'(B) FO'!BW155</f>
        <v>#DIV/0!</v>
      </c>
      <c r="AS155" s="139" t="e">
        <f>'(B) FO'!BX155</f>
        <v>#DIV/0!</v>
      </c>
      <c r="AT155" s="139" t="e">
        <f>'(B) FO'!BY155</f>
        <v>#DIV/0!</v>
      </c>
      <c r="AU155" s="139" t="e">
        <f>'(B) FO'!BZ155</f>
        <v>#DIV/0!</v>
      </c>
      <c r="AV155" s="137" t="e">
        <f t="shared" si="37"/>
        <v>#DIV/0!</v>
      </c>
      <c r="AW155" s="137" t="e">
        <f t="shared" si="38"/>
        <v>#DIV/0!</v>
      </c>
      <c r="AX155" s="137" t="e">
        <f t="shared" si="39"/>
        <v>#DIV/0!</v>
      </c>
      <c r="AZ155" s="137">
        <f>'(B) FO'!C155</f>
        <v>573.79999999999995</v>
      </c>
      <c r="BA155" s="137">
        <f>'(B) FO'!X155</f>
        <v>0</v>
      </c>
      <c r="BB155" s="137">
        <f>'(B) FO'!AC155</f>
        <v>0</v>
      </c>
    </row>
    <row r="156" spans="1:54" x14ac:dyDescent="0.3">
      <c r="A156" s="137" t="str">
        <f>'FOD (ALL)'!B156</f>
        <v>GODREJPROP</v>
      </c>
      <c r="B156" s="146">
        <f>'FOD (ALL)'!C156</f>
        <v>43979</v>
      </c>
      <c r="C156" s="137" t="str">
        <f>'(B) FO'!H156</f>
        <v>Y</v>
      </c>
      <c r="D156" s="137" t="str">
        <f>'(B) FO'!I156</f>
        <v>Y</v>
      </c>
      <c r="E156" s="137" t="str">
        <f>'(B) FO'!J156</f>
        <v>Y</v>
      </c>
      <c r="F156" s="137" t="str">
        <f>'(B) FO'!K156</f>
        <v>N</v>
      </c>
      <c r="G156" s="139">
        <f>'(B) FO'!L156</f>
        <v>0.25796787883830485</v>
      </c>
      <c r="H156" s="139">
        <f>'(B) FO'!M156</f>
        <v>0.42620758816648313</v>
      </c>
      <c r="I156" s="139">
        <f>'(B) FO'!N156</f>
        <v>2.6155561272618129</v>
      </c>
      <c r="J156" s="139">
        <f>'(B) FO'!O156</f>
        <v>-2.3530396918439238</v>
      </c>
      <c r="K156" s="137" t="str">
        <f t="shared" si="28"/>
        <v>N</v>
      </c>
      <c r="L156" s="137" t="str">
        <f t="shared" si="29"/>
        <v>N</v>
      </c>
      <c r="M156" s="137" t="str">
        <f t="shared" si="30"/>
        <v>Y</v>
      </c>
      <c r="N156" s="137">
        <f>'(B) FO'!AH156-'(B) FO'!AI156</f>
        <v>1300</v>
      </c>
      <c r="O156" s="137">
        <f>'(B) FO'!AI156-'(B) FO'!AJ156</f>
        <v>-26650</v>
      </c>
      <c r="P156" s="137">
        <f>'(B) FO'!AJ156-'(B) FO'!AK156</f>
        <v>43550</v>
      </c>
      <c r="Q156" s="137">
        <f>'(B) FO'!AK156-'(B) FO'!AL156</f>
        <v>6500</v>
      </c>
      <c r="R156" s="137" t="str">
        <f>'(B) FO'!AM156</f>
        <v>Y</v>
      </c>
      <c r="S156" s="137" t="str">
        <f>'(B) FO'!AN156</f>
        <v>N</v>
      </c>
      <c r="T156" s="137" t="str">
        <f>'(B) FO'!AO156</f>
        <v>Y</v>
      </c>
      <c r="U156" s="137" t="str">
        <f>'(B) FO'!AP156</f>
        <v>Y</v>
      </c>
      <c r="V156" s="139">
        <f>'(B) FO'!AQ156</f>
        <v>0.52770448548812665</v>
      </c>
      <c r="W156" s="139">
        <f>'(B) FO'!AR156</f>
        <v>-9.7619047619047628</v>
      </c>
      <c r="X156" s="139">
        <f>'(B) FO'!AS156</f>
        <v>18.980169971671387</v>
      </c>
      <c r="Y156" s="139">
        <f>'(B) FO'!AT156</f>
        <v>2.9154518950437316</v>
      </c>
      <c r="Z156" s="137" t="str">
        <f t="shared" si="31"/>
        <v>Y</v>
      </c>
      <c r="AA156" s="137" t="str">
        <f t="shared" si="32"/>
        <v>N</v>
      </c>
      <c r="AB156" s="137" t="str">
        <f t="shared" si="33"/>
        <v>Y</v>
      </c>
      <c r="AC156" s="137" t="str">
        <f>'(B) FO'!BC156</f>
        <v>N</v>
      </c>
      <c r="AD156" s="137" t="str">
        <f>'(B) FO'!BD156</f>
        <v>N</v>
      </c>
      <c r="AE156" s="137" t="str">
        <f>'(B) FO'!BE156</f>
        <v>Y</v>
      </c>
      <c r="AF156" s="137" t="str">
        <f>'(B) FO'!BF156</f>
        <v>N</v>
      </c>
      <c r="AG156" s="139">
        <f>'(B) FO'!BG156</f>
        <v>-8.928911977176174</v>
      </c>
      <c r="AH156" s="139">
        <f>'(B) FO'!BH156</f>
        <v>-51.249344554315535</v>
      </c>
      <c r="AI156" s="139">
        <f>'(B) FO'!BI156</f>
        <v>120.72727272727275</v>
      </c>
      <c r="AJ156" s="139">
        <f>'(B) FO'!BJ156</f>
        <v>-34.876622404687069</v>
      </c>
      <c r="AK156" s="137" t="str">
        <f t="shared" si="34"/>
        <v>Y</v>
      </c>
      <c r="AL156" s="137" t="str">
        <f t="shared" si="35"/>
        <v>N</v>
      </c>
      <c r="AM156" s="137" t="str">
        <f t="shared" si="36"/>
        <v>Y</v>
      </c>
      <c r="AN156" s="137" t="str">
        <f>'(B) FO'!BS156</f>
        <v>N</v>
      </c>
      <c r="AO156" s="137" t="str">
        <f>'(B) FO'!BT156</f>
        <v>N</v>
      </c>
      <c r="AP156" s="137" t="str">
        <f>'(B) FO'!BU156</f>
        <v>Y</v>
      </c>
      <c r="AQ156" s="137" t="str">
        <f>'(B) FO'!BV156</f>
        <v>N</v>
      </c>
      <c r="AR156" s="139">
        <f>'(B) FO'!BW156</f>
        <v>-8.0838323353293404</v>
      </c>
      <c r="AS156" s="139">
        <f>'(B) FO'!BX156</f>
        <v>-51.942446043165468</v>
      </c>
      <c r="AT156" s="139">
        <f>'(B) FO'!BY156</f>
        <v>117.1875</v>
      </c>
      <c r="AU156" s="139">
        <f>'(B) FO'!BZ156</f>
        <v>-33.747412008281572</v>
      </c>
      <c r="AV156" s="137" t="str">
        <f t="shared" si="37"/>
        <v>Y</v>
      </c>
      <c r="AW156" s="137" t="str">
        <f t="shared" si="38"/>
        <v>N</v>
      </c>
      <c r="AX156" s="137" t="str">
        <f t="shared" si="39"/>
        <v>Y</v>
      </c>
      <c r="AZ156" s="137">
        <f>'(B) FO'!C156</f>
        <v>602.4</v>
      </c>
      <c r="BA156" s="137">
        <f>'(B) FO'!X156</f>
        <v>614.20000000000005</v>
      </c>
      <c r="BB156" s="137">
        <f>'(B) FO'!AC156</f>
        <v>583.65</v>
      </c>
    </row>
    <row r="157" spans="1:54" x14ac:dyDescent="0.3">
      <c r="A157" s="137" t="str">
        <f>'FOD (ALL)'!B157</f>
        <v>GODREJPROP</v>
      </c>
      <c r="B157" s="146">
        <f>'FOD (ALL)'!C157</f>
        <v>44007</v>
      </c>
      <c r="C157" s="137" t="str">
        <f>'(B) FO'!H157</f>
        <v>Y</v>
      </c>
      <c r="D157" s="137" t="str">
        <f>'(B) FO'!I157</f>
        <v>Y</v>
      </c>
      <c r="E157" s="137" t="str">
        <f>'(B) FO'!J157</f>
        <v>Y</v>
      </c>
      <c r="F157" s="137" t="str">
        <f>'(B) FO'!K157</f>
        <v>N</v>
      </c>
      <c r="G157" s="139">
        <f>'(B) FO'!L157</f>
        <v>0.29895366218235414</v>
      </c>
      <c r="H157" s="139">
        <f>'(B) FO'!M157</f>
        <v>0.59309999164649041</v>
      </c>
      <c r="I157" s="139">
        <f>'(B) FO'!N157</f>
        <v>2.9497764017887818</v>
      </c>
      <c r="J157" s="139">
        <f>'(B) FO'!O157</f>
        <v>-3.3094960918010936</v>
      </c>
      <c r="K157" s="137" t="str">
        <f t="shared" si="28"/>
        <v>N</v>
      </c>
      <c r="L157" s="137" t="str">
        <f t="shared" si="29"/>
        <v>N</v>
      </c>
      <c r="M157" s="137" t="str">
        <f t="shared" si="30"/>
        <v>Y</v>
      </c>
      <c r="N157" s="137">
        <f>'(B) FO'!AH157-'(B) FO'!AI157</f>
        <v>55250</v>
      </c>
      <c r="O157" s="137">
        <f>'(B) FO'!AI157-'(B) FO'!AJ157</f>
        <v>3250</v>
      </c>
      <c r="P157" s="137">
        <f>'(B) FO'!AJ157-'(B) FO'!AK157</f>
        <v>13650</v>
      </c>
      <c r="Q157" s="137">
        <f>'(B) FO'!AK157-'(B) FO'!AL157</f>
        <v>1950</v>
      </c>
      <c r="R157" s="137" t="str">
        <f>'(B) FO'!AM157</f>
        <v>Y</v>
      </c>
      <c r="S157" s="137" t="str">
        <f>'(B) FO'!AN157</f>
        <v>Y</v>
      </c>
      <c r="T157" s="137" t="str">
        <f>'(B) FO'!AO157</f>
        <v>Y</v>
      </c>
      <c r="U157" s="137" t="str">
        <f>'(B) FO'!AP157</f>
        <v>Y</v>
      </c>
      <c r="V157" s="139">
        <f>'(B) FO'!AQ157</f>
        <v>177.08333333333331</v>
      </c>
      <c r="W157" s="139">
        <f>'(B) FO'!AR157</f>
        <v>11.627906976744185</v>
      </c>
      <c r="X157" s="139">
        <f>'(B) FO'!AS157</f>
        <v>95.454545454545453</v>
      </c>
      <c r="Y157" s="139">
        <f>'(B) FO'!AT157</f>
        <v>15.789473684210526</v>
      </c>
      <c r="Z157" s="137" t="str">
        <f t="shared" si="31"/>
        <v>Y</v>
      </c>
      <c r="AA157" s="137" t="str">
        <f t="shared" si="32"/>
        <v>N</v>
      </c>
      <c r="AB157" s="137" t="str">
        <f t="shared" si="33"/>
        <v>Y</v>
      </c>
      <c r="AC157" s="137" t="str">
        <f>'(B) FO'!BC157</f>
        <v>Y</v>
      </c>
      <c r="AD157" s="137" t="str">
        <f>'(B) FO'!BD157</f>
        <v>N</v>
      </c>
      <c r="AE157" s="137" t="str">
        <f>'(B) FO'!BE157</f>
        <v>Y</v>
      </c>
      <c r="AF157" s="137" t="str">
        <f>'(B) FO'!BF157</f>
        <v>Y</v>
      </c>
      <c r="AG157" s="139">
        <f>'(B) FO'!BG157</f>
        <v>311.86196371036118</v>
      </c>
      <c r="AH157" s="139">
        <f>'(B) FO'!BH157</f>
        <v>-35.162177020340849</v>
      </c>
      <c r="AI157" s="139">
        <f>'(B) FO'!BI157</f>
        <v>382.62138498275408</v>
      </c>
      <c r="AJ157" s="139">
        <f>'(B) FO'!BJ157</f>
        <v>884.07310704960832</v>
      </c>
      <c r="AK157" s="137" t="str">
        <f t="shared" si="34"/>
        <v>Y</v>
      </c>
      <c r="AL157" s="137" t="str">
        <f t="shared" si="35"/>
        <v>N</v>
      </c>
      <c r="AM157" s="137" t="str">
        <f t="shared" si="36"/>
        <v>N</v>
      </c>
      <c r="AN157" s="137" t="str">
        <f>'(B) FO'!BS157</f>
        <v>Y</v>
      </c>
      <c r="AO157" s="137" t="str">
        <f>'(B) FO'!BT157</f>
        <v>N</v>
      </c>
      <c r="AP157" s="137" t="str">
        <f>'(B) FO'!BU157</f>
        <v>Y</v>
      </c>
      <c r="AQ157" s="137" t="str">
        <f>'(B) FO'!BV157</f>
        <v>Y</v>
      </c>
      <c r="AR157" s="139">
        <f>'(B) FO'!BW157</f>
        <v>316.66666666666663</v>
      </c>
      <c r="AS157" s="139">
        <f>'(B) FO'!BX157</f>
        <v>-36.170212765957451</v>
      </c>
      <c r="AT157" s="139">
        <f>'(B) FO'!BY157</f>
        <v>370</v>
      </c>
      <c r="AU157" s="139">
        <f>'(B) FO'!BZ157</f>
        <v>900</v>
      </c>
      <c r="AV157" s="137" t="str">
        <f t="shared" si="37"/>
        <v>Y</v>
      </c>
      <c r="AW157" s="137" t="str">
        <f t="shared" si="38"/>
        <v>N</v>
      </c>
      <c r="AX157" s="137" t="str">
        <f t="shared" si="39"/>
        <v>N</v>
      </c>
      <c r="AZ157" s="137">
        <f>'(B) FO'!C157</f>
        <v>603.9</v>
      </c>
      <c r="BA157" s="137">
        <f>'(B) FO'!X157</f>
        <v>613.54999999999995</v>
      </c>
      <c r="BB157" s="137">
        <f>'(B) FO'!AC157</f>
        <v>590</v>
      </c>
    </row>
    <row r="158" spans="1:54" x14ac:dyDescent="0.3">
      <c r="A158" s="137" t="str">
        <f>'FOD (ALL)'!B158</f>
        <v>GODREJPROP</v>
      </c>
      <c r="B158" s="146">
        <f>'FOD (ALL)'!C158</f>
        <v>44042</v>
      </c>
      <c r="C158" s="137" t="str">
        <f>'(B) FO'!H158</f>
        <v>Y</v>
      </c>
      <c r="D158" s="137" t="str">
        <f>'(B) FO'!I158</f>
        <v>Y</v>
      </c>
      <c r="E158" s="137" t="str">
        <f>'(B) FO'!J158</f>
        <v>Y</v>
      </c>
      <c r="F158" s="137" t="str">
        <f>'(B) FO'!K158</f>
        <v>N</v>
      </c>
      <c r="G158" s="139">
        <f>'(B) FO'!L158</f>
        <v>0.1401483924155025</v>
      </c>
      <c r="H158" s="139">
        <f>'(B) FO'!M158</f>
        <v>0.74750830564784054</v>
      </c>
      <c r="I158" s="139">
        <f>'(B) FO'!N158</f>
        <v>2.0338983050847457</v>
      </c>
      <c r="J158" s="139">
        <f>'(B) FO'!O158</f>
        <v>-2.3178807947019866</v>
      </c>
      <c r="K158" s="137" t="str">
        <f t="shared" si="28"/>
        <v>N</v>
      </c>
      <c r="L158" s="137" t="str">
        <f t="shared" si="29"/>
        <v>N</v>
      </c>
      <c r="M158" s="137" t="str">
        <f t="shared" si="30"/>
        <v>Y</v>
      </c>
      <c r="N158" s="137">
        <f>'(B) FO'!AH158-'(B) FO'!AI158</f>
        <v>0</v>
      </c>
      <c r="O158" s="137">
        <f>'(B) FO'!AI158-'(B) FO'!AJ158</f>
        <v>0</v>
      </c>
      <c r="P158" s="137">
        <f>'(B) FO'!AJ158-'(B) FO'!AK158</f>
        <v>0</v>
      </c>
      <c r="Q158" s="137">
        <f>'(B) FO'!AK158-'(B) FO'!AL158</f>
        <v>650</v>
      </c>
      <c r="R158" s="137" t="str">
        <f>'(B) FO'!AM158</f>
        <v>Y</v>
      </c>
      <c r="S158" s="137" t="str">
        <f>'(B) FO'!AN158</f>
        <v>Y</v>
      </c>
      <c r="T158" s="137" t="str">
        <f>'(B) FO'!AO158</f>
        <v>Y</v>
      </c>
      <c r="U158" s="137" t="str">
        <f>'(B) FO'!AP158</f>
        <v>Y</v>
      </c>
      <c r="V158" s="139">
        <f>'(B) FO'!AQ158</f>
        <v>0</v>
      </c>
      <c r="W158" s="139">
        <f>'(B) FO'!AR158</f>
        <v>0</v>
      </c>
      <c r="X158" s="139">
        <f>'(B) FO'!AS158</f>
        <v>0</v>
      </c>
      <c r="Y158" s="139" t="e">
        <f>'(B) FO'!AT158</f>
        <v>#DIV/0!</v>
      </c>
      <c r="Z158" s="137" t="str">
        <f t="shared" si="31"/>
        <v>Y</v>
      </c>
      <c r="AA158" s="137" t="str">
        <f t="shared" si="32"/>
        <v>Y</v>
      </c>
      <c r="AB158" s="137" t="e">
        <f t="shared" si="33"/>
        <v>#DIV/0!</v>
      </c>
      <c r="AC158" s="137" t="str">
        <f>'(B) FO'!BC158</f>
        <v>N</v>
      </c>
      <c r="AD158" s="137" t="str">
        <f>'(B) FO'!BD158</f>
        <v>Y</v>
      </c>
      <c r="AE158" s="137" t="str">
        <f>'(B) FO'!BE158</f>
        <v>N</v>
      </c>
      <c r="AF158" s="137" t="str">
        <f>'(B) FO'!BF158</f>
        <v>Y</v>
      </c>
      <c r="AG158" s="139">
        <f>'(B) FO'!BG158</f>
        <v>-100</v>
      </c>
      <c r="AH158" s="139" t="e">
        <f>'(B) FO'!BH158</f>
        <v>#DIV/0!</v>
      </c>
      <c r="AI158" s="139">
        <f>'(B) FO'!BI158</f>
        <v>-100</v>
      </c>
      <c r="AJ158" s="139" t="e">
        <f>'(B) FO'!BJ158</f>
        <v>#DIV/0!</v>
      </c>
      <c r="AK158" s="137" t="e">
        <f t="shared" si="34"/>
        <v>#DIV/0!</v>
      </c>
      <c r="AL158" s="137" t="e">
        <f t="shared" si="35"/>
        <v>#DIV/0!</v>
      </c>
      <c r="AM158" s="137" t="e">
        <f t="shared" si="36"/>
        <v>#DIV/0!</v>
      </c>
      <c r="AN158" s="137" t="str">
        <f>'(B) FO'!BS158</f>
        <v>N</v>
      </c>
      <c r="AO158" s="137" t="str">
        <f>'(B) FO'!BT158</f>
        <v>Y</v>
      </c>
      <c r="AP158" s="137" t="str">
        <f>'(B) FO'!BU158</f>
        <v>N</v>
      </c>
      <c r="AQ158" s="137" t="str">
        <f>'(B) FO'!BV158</f>
        <v>Y</v>
      </c>
      <c r="AR158" s="139">
        <f>'(B) FO'!BW158</f>
        <v>-100</v>
      </c>
      <c r="AS158" s="139" t="e">
        <f>'(B) FO'!BX158</f>
        <v>#DIV/0!</v>
      </c>
      <c r="AT158" s="139">
        <f>'(B) FO'!BY158</f>
        <v>-100</v>
      </c>
      <c r="AU158" s="139" t="e">
        <f>'(B) FO'!BZ158</f>
        <v>#DIV/0!</v>
      </c>
      <c r="AV158" s="137" t="e">
        <f t="shared" si="37"/>
        <v>#DIV/0!</v>
      </c>
      <c r="AW158" s="137" t="e">
        <f t="shared" si="38"/>
        <v>#DIV/0!</v>
      </c>
      <c r="AX158" s="137" t="e">
        <f t="shared" si="39"/>
        <v>#DIV/0!</v>
      </c>
      <c r="AZ158" s="137">
        <f>'(B) FO'!C158</f>
        <v>607.35</v>
      </c>
      <c r="BA158" s="137">
        <f>'(B) FO'!X158</f>
        <v>0</v>
      </c>
      <c r="BB158" s="137">
        <f>'(B) FO'!AC158</f>
        <v>0</v>
      </c>
    </row>
    <row r="159" spans="1:54" x14ac:dyDescent="0.3">
      <c r="A159" s="137" t="str">
        <f>'FOD (ALL)'!B159</f>
        <v>GRASIM</v>
      </c>
      <c r="B159" s="146">
        <f>'FOD (ALL)'!C159</f>
        <v>43979</v>
      </c>
      <c r="C159" s="137" t="str">
        <f>'(B) FO'!H159</f>
        <v>Y</v>
      </c>
      <c r="D159" s="137" t="str">
        <f>'(B) FO'!I159</f>
        <v>N</v>
      </c>
      <c r="E159" s="137" t="str">
        <f>'(B) FO'!J159</f>
        <v>Y</v>
      </c>
      <c r="F159" s="137" t="str">
        <f>'(B) FO'!K159</f>
        <v>Y</v>
      </c>
      <c r="G159" s="139">
        <f>'(B) FO'!L159</f>
        <v>1.0383919215013682</v>
      </c>
      <c r="H159" s="139">
        <f>'(B) FO'!M159</f>
        <v>-1.924694011024938</v>
      </c>
      <c r="I159" s="139">
        <f>'(B) FO'!N159</f>
        <v>4.6032056293979577</v>
      </c>
      <c r="J159" s="139">
        <f>'(B) FO'!O159</f>
        <v>3.3639761592080077</v>
      </c>
      <c r="K159" s="137" t="str">
        <f t="shared" si="28"/>
        <v>Y</v>
      </c>
      <c r="L159" s="137" t="str">
        <f t="shared" si="29"/>
        <v>N</v>
      </c>
      <c r="M159" s="137" t="str">
        <f t="shared" si="30"/>
        <v>Y</v>
      </c>
      <c r="N159" s="137">
        <f>'(B) FO'!AH159-'(B) FO'!AI159</f>
        <v>-7094250</v>
      </c>
      <c r="O159" s="137">
        <f>'(B) FO'!AI159-'(B) FO'!AJ159</f>
        <v>-544500</v>
      </c>
      <c r="P159" s="137">
        <f>'(B) FO'!AJ159-'(B) FO'!AK159</f>
        <v>-570000</v>
      </c>
      <c r="Q159" s="137">
        <f>'(B) FO'!AK159-'(B) FO'!AL159</f>
        <v>-1023000</v>
      </c>
      <c r="R159" s="137" t="str">
        <f>'(B) FO'!AM159</f>
        <v>N</v>
      </c>
      <c r="S159" s="137" t="str">
        <f>'(B) FO'!AN159</f>
        <v>N</v>
      </c>
      <c r="T159" s="137" t="str">
        <f>'(B) FO'!AO159</f>
        <v>N</v>
      </c>
      <c r="U159" s="137" t="str">
        <f>'(B) FO'!AP159</f>
        <v>N</v>
      </c>
      <c r="V159" s="139">
        <f>'(B) FO'!AQ159</f>
        <v>-43.495654573044554</v>
      </c>
      <c r="W159" s="139">
        <f>'(B) FO'!AR159</f>
        <v>-3.2305433186490458</v>
      </c>
      <c r="X159" s="139">
        <f>'(B) FO'!AS159</f>
        <v>-3.2712090560840186</v>
      </c>
      <c r="Y159" s="139">
        <f>'(B) FO'!AT159</f>
        <v>-5.54539171443672</v>
      </c>
      <c r="Z159" s="137" t="str">
        <f t="shared" si="31"/>
        <v>N</v>
      </c>
      <c r="AA159" s="137" t="str">
        <f t="shared" si="32"/>
        <v>Y</v>
      </c>
      <c r="AB159" s="137" t="str">
        <f t="shared" si="33"/>
        <v>Y</v>
      </c>
      <c r="AC159" s="137" t="str">
        <f>'(B) FO'!BC159</f>
        <v>Y</v>
      </c>
      <c r="AD159" s="137" t="str">
        <f>'(B) FO'!BD159</f>
        <v>N</v>
      </c>
      <c r="AE159" s="137" t="str">
        <f>'(B) FO'!BE159</f>
        <v>Y</v>
      </c>
      <c r="AF159" s="137" t="str">
        <f>'(B) FO'!BF159</f>
        <v>N</v>
      </c>
      <c r="AG159" s="139">
        <f>'(B) FO'!BG159</f>
        <v>278.10475927202492</v>
      </c>
      <c r="AH159" s="139">
        <f>'(B) FO'!BH159</f>
        <v>-41.531799381640042</v>
      </c>
      <c r="AI159" s="139">
        <f>'(B) FO'!BI159</f>
        <v>29.663532628851296</v>
      </c>
      <c r="AJ159" s="139">
        <f>'(B) FO'!BJ159</f>
        <v>-12.829308541094136</v>
      </c>
      <c r="AK159" s="137" t="str">
        <f t="shared" si="34"/>
        <v>Y</v>
      </c>
      <c r="AL159" s="137" t="str">
        <f t="shared" si="35"/>
        <v>N</v>
      </c>
      <c r="AM159" s="137" t="str">
        <f t="shared" si="36"/>
        <v>Y</v>
      </c>
      <c r="AN159" s="137" t="str">
        <f>'(B) FO'!BS159</f>
        <v>Y</v>
      </c>
      <c r="AO159" s="137" t="str">
        <f>'(B) FO'!BT159</f>
        <v>N</v>
      </c>
      <c r="AP159" s="137" t="str">
        <f>'(B) FO'!BU159</f>
        <v>Y</v>
      </c>
      <c r="AQ159" s="137" t="str">
        <f>'(B) FO'!BV159</f>
        <v>N</v>
      </c>
      <c r="AR159" s="139">
        <f>'(B) FO'!BW159</f>
        <v>281.37797454344218</v>
      </c>
      <c r="AS159" s="139">
        <f>'(B) FO'!BX159</f>
        <v>-41.79416975358351</v>
      </c>
      <c r="AT159" s="139">
        <f>'(B) FO'!BY159</f>
        <v>26.199186991869915</v>
      </c>
      <c r="AU159" s="139">
        <f>'(B) FO'!BZ159</f>
        <v>-14.716588663546542</v>
      </c>
      <c r="AV159" s="137" t="str">
        <f t="shared" si="37"/>
        <v>Y</v>
      </c>
      <c r="AW159" s="137" t="str">
        <f t="shared" si="38"/>
        <v>N</v>
      </c>
      <c r="AX159" s="137" t="str">
        <f t="shared" si="39"/>
        <v>Y</v>
      </c>
      <c r="AZ159" s="137">
        <f>'(B) FO'!C159</f>
        <v>530.29999999999995</v>
      </c>
      <c r="BA159" s="137">
        <f>'(B) FO'!X159</f>
        <v>532.79999999999995</v>
      </c>
      <c r="BB159" s="137">
        <f>'(B) FO'!AC159</f>
        <v>510.1</v>
      </c>
    </row>
    <row r="160" spans="1:54" x14ac:dyDescent="0.3">
      <c r="A160" s="137" t="str">
        <f>'FOD (ALL)'!B160</f>
        <v>GRASIM</v>
      </c>
      <c r="B160" s="146">
        <f>'FOD (ALL)'!C160</f>
        <v>44007</v>
      </c>
      <c r="C160" s="137" t="str">
        <f>'(B) FO'!H160</f>
        <v>Y</v>
      </c>
      <c r="D160" s="137" t="str">
        <f>'(B) FO'!I160</f>
        <v>N</v>
      </c>
      <c r="E160" s="137" t="str">
        <f>'(B) FO'!J160</f>
        <v>Y</v>
      </c>
      <c r="F160" s="137" t="str">
        <f>'(B) FO'!K160</f>
        <v>Y</v>
      </c>
      <c r="G160" s="139">
        <f>'(B) FO'!L160</f>
        <v>1.0347446364154036</v>
      </c>
      <c r="H160" s="139">
        <f>'(B) FO'!M160</f>
        <v>-1.8540948476660639</v>
      </c>
      <c r="I160" s="139">
        <f>'(B) FO'!N160</f>
        <v>4.4269313095933063</v>
      </c>
      <c r="J160" s="139">
        <f>'(B) FO'!O160</f>
        <v>3.619316463353158</v>
      </c>
      <c r="K160" s="137" t="str">
        <f t="shared" si="28"/>
        <v>Y</v>
      </c>
      <c r="L160" s="137" t="str">
        <f t="shared" si="29"/>
        <v>N</v>
      </c>
      <c r="M160" s="137" t="str">
        <f t="shared" si="30"/>
        <v>Y</v>
      </c>
      <c r="N160" s="137">
        <f>'(B) FO'!AH160-'(B) FO'!AI160</f>
        <v>7824000</v>
      </c>
      <c r="O160" s="137">
        <f>'(B) FO'!AI160-'(B) FO'!AJ160</f>
        <v>647250</v>
      </c>
      <c r="P160" s="137">
        <f>'(B) FO'!AJ160-'(B) FO'!AK160</f>
        <v>847500</v>
      </c>
      <c r="Q160" s="137">
        <f>'(B) FO'!AK160-'(B) FO'!AL160</f>
        <v>1020750</v>
      </c>
      <c r="R160" s="137" t="str">
        <f>'(B) FO'!AM160</f>
        <v>Y</v>
      </c>
      <c r="S160" s="137" t="str">
        <f>'(B) FO'!AN160</f>
        <v>Y</v>
      </c>
      <c r="T160" s="137" t="str">
        <f>'(B) FO'!AO160</f>
        <v>Y</v>
      </c>
      <c r="U160" s="137" t="str">
        <f>'(B) FO'!AP160</f>
        <v>Y</v>
      </c>
      <c r="V160" s="139">
        <f>'(B) FO'!AQ160</f>
        <v>208.59828034393121</v>
      </c>
      <c r="W160" s="139">
        <f>'(B) FO'!AR160</f>
        <v>20.8554857419043</v>
      </c>
      <c r="X160" s="139">
        <f>'(B) FO'!AS160</f>
        <v>37.566489361702125</v>
      </c>
      <c r="Y160" s="139">
        <f>'(B) FO'!AT160</f>
        <v>82.635094110503942</v>
      </c>
      <c r="Z160" s="137" t="str">
        <f t="shared" si="31"/>
        <v>Y</v>
      </c>
      <c r="AA160" s="137" t="str">
        <f t="shared" si="32"/>
        <v>N</v>
      </c>
      <c r="AB160" s="137" t="str">
        <f t="shared" si="33"/>
        <v>N</v>
      </c>
      <c r="AC160" s="137" t="str">
        <f>'(B) FO'!BC160</f>
        <v>Y</v>
      </c>
      <c r="AD160" s="137" t="str">
        <f>'(B) FO'!BD160</f>
        <v>N</v>
      </c>
      <c r="AE160" s="137" t="str">
        <f>'(B) FO'!BE160</f>
        <v>N</v>
      </c>
      <c r="AF160" s="137" t="str">
        <f>'(B) FO'!BF160</f>
        <v>Y</v>
      </c>
      <c r="AG160" s="139">
        <f>'(B) FO'!BG160</f>
        <v>751.06942013405092</v>
      </c>
      <c r="AH160" s="139">
        <f>'(B) FO'!BH160</f>
        <v>-12.200947970654481</v>
      </c>
      <c r="AI160" s="139">
        <f>'(B) FO'!BI160</f>
        <v>-10.457584143673543</v>
      </c>
      <c r="AJ160" s="139">
        <f>'(B) FO'!BJ160</f>
        <v>1.9603878155123056</v>
      </c>
      <c r="AK160" s="137" t="str">
        <f t="shared" si="34"/>
        <v>Y</v>
      </c>
      <c r="AL160" s="137" t="str">
        <f t="shared" si="35"/>
        <v>N</v>
      </c>
      <c r="AM160" s="137" t="str">
        <f t="shared" si="36"/>
        <v>N</v>
      </c>
      <c r="AN160" s="137" t="str">
        <f>'(B) FO'!BS160</f>
        <v>Y</v>
      </c>
      <c r="AO160" s="137" t="str">
        <f>'(B) FO'!BT160</f>
        <v>N</v>
      </c>
      <c r="AP160" s="137" t="str">
        <f>'(B) FO'!BU160</f>
        <v>N</v>
      </c>
      <c r="AQ160" s="137" t="str">
        <f>'(B) FO'!BV160</f>
        <v>N</v>
      </c>
      <c r="AR160" s="139">
        <f>'(B) FO'!BW160</f>
        <v>760.29298380878959</v>
      </c>
      <c r="AS160" s="139">
        <f>'(B) FO'!BX160</f>
        <v>-13.18607764390897</v>
      </c>
      <c r="AT160" s="139">
        <f>'(B) FO'!BY160</f>
        <v>-12.52927400468384</v>
      </c>
      <c r="AU160" s="139">
        <f>'(B) FO'!BZ160</f>
        <v>-0.40816326530612246</v>
      </c>
      <c r="AV160" s="137" t="str">
        <f t="shared" si="37"/>
        <v>Y</v>
      </c>
      <c r="AW160" s="137" t="str">
        <f t="shared" si="38"/>
        <v>N</v>
      </c>
      <c r="AX160" s="137" t="str">
        <f t="shared" si="39"/>
        <v>N</v>
      </c>
      <c r="AZ160" s="137">
        <f>'(B) FO'!C160</f>
        <v>532.15</v>
      </c>
      <c r="BA160" s="137">
        <f>'(B) FO'!X160</f>
        <v>535</v>
      </c>
      <c r="BB160" s="137">
        <f>'(B) FO'!AC160</f>
        <v>515.6</v>
      </c>
    </row>
    <row r="161" spans="1:54" x14ac:dyDescent="0.3">
      <c r="A161" s="137" t="str">
        <f>'FOD (ALL)'!B161</f>
        <v>GRASIM</v>
      </c>
      <c r="B161" s="146">
        <f>'FOD (ALL)'!C161</f>
        <v>44042</v>
      </c>
      <c r="C161" s="137" t="str">
        <f>'(B) FO'!H161</f>
        <v>Y</v>
      </c>
      <c r="D161" s="137" t="str">
        <f>'(B) FO'!I161</f>
        <v>N</v>
      </c>
      <c r="E161" s="137" t="str">
        <f>'(B) FO'!J161</f>
        <v>Y</v>
      </c>
      <c r="F161" s="137" t="str">
        <f>'(B) FO'!K161</f>
        <v>Y</v>
      </c>
      <c r="G161" s="139">
        <f>'(B) FO'!L161</f>
        <v>0.94046835323991362</v>
      </c>
      <c r="H161" s="139">
        <f>'(B) FO'!M161</f>
        <v>-1.8643285648361831</v>
      </c>
      <c r="I161" s="139">
        <f>'(B) FO'!N161</f>
        <v>4.8785209563449898</v>
      </c>
      <c r="J161" s="139">
        <f>'(B) FO'!O161</f>
        <v>3.2171046058547237</v>
      </c>
      <c r="K161" s="137" t="str">
        <f t="shared" si="28"/>
        <v>Y</v>
      </c>
      <c r="L161" s="137" t="str">
        <f t="shared" si="29"/>
        <v>N</v>
      </c>
      <c r="M161" s="137" t="str">
        <f t="shared" si="30"/>
        <v>Y</v>
      </c>
      <c r="N161" s="137">
        <f>'(B) FO'!AH161-'(B) FO'!AI161</f>
        <v>950</v>
      </c>
      <c r="O161" s="137">
        <f>'(B) FO'!AI161-'(B) FO'!AJ161</f>
        <v>950</v>
      </c>
      <c r="P161" s="137">
        <f>'(B) FO'!AJ161-'(B) FO'!AK161</f>
        <v>-950</v>
      </c>
      <c r="Q161" s="137">
        <f>'(B) FO'!AK161-'(B) FO'!AL161</f>
        <v>950</v>
      </c>
      <c r="R161" s="137" t="str">
        <f>'(B) FO'!AM161</f>
        <v>Y</v>
      </c>
      <c r="S161" s="137" t="str">
        <f>'(B) FO'!AN161</f>
        <v>Y</v>
      </c>
      <c r="T161" s="137" t="str">
        <f>'(B) FO'!AO161</f>
        <v>N</v>
      </c>
      <c r="U161" s="137" t="str">
        <f>'(B) FO'!AP161</f>
        <v>Y</v>
      </c>
      <c r="V161" s="139">
        <f>'(B) FO'!AQ161</f>
        <v>33.333333333333329</v>
      </c>
      <c r="W161" s="139">
        <f>'(B) FO'!AR161</f>
        <v>50</v>
      </c>
      <c r="X161" s="139">
        <f>'(B) FO'!AS161</f>
        <v>-33.333333333333329</v>
      </c>
      <c r="Y161" s="139">
        <f>'(B) FO'!AT161</f>
        <v>50</v>
      </c>
      <c r="Z161" s="137" t="str">
        <f t="shared" si="31"/>
        <v>N</v>
      </c>
      <c r="AA161" s="137" t="str">
        <f t="shared" si="32"/>
        <v>Y</v>
      </c>
      <c r="AB161" s="137" t="str">
        <f t="shared" si="33"/>
        <v>N</v>
      </c>
      <c r="AC161" s="137" t="str">
        <f>'(B) FO'!BC161</f>
        <v>N</v>
      </c>
      <c r="AD161" s="137" t="str">
        <f>'(B) FO'!BD161</f>
        <v>N</v>
      </c>
      <c r="AE161" s="137" t="str">
        <f>'(B) FO'!BE161</f>
        <v>N</v>
      </c>
      <c r="AF161" s="137" t="str">
        <f>'(B) FO'!BF161</f>
        <v>Y</v>
      </c>
      <c r="AG161" s="139">
        <f>'(B) FO'!BG161</f>
        <v>-2.7667984189723258</v>
      </c>
      <c r="AH161" s="139">
        <f>'(B) FO'!BH161</f>
        <v>-0.97847358121332106</v>
      </c>
      <c r="AI161" s="139">
        <f>'(B) FO'!BI161</f>
        <v>-47.427983539094647</v>
      </c>
      <c r="AJ161" s="139">
        <f>'(B) FO'!BJ161</f>
        <v>105.4968287526427</v>
      </c>
      <c r="AK161" s="137" t="str">
        <f t="shared" si="34"/>
        <v>N</v>
      </c>
      <c r="AL161" s="137" t="str">
        <f t="shared" si="35"/>
        <v>Y</v>
      </c>
      <c r="AM161" s="137" t="str">
        <f t="shared" si="36"/>
        <v>N</v>
      </c>
      <c r="AN161" s="137" t="str">
        <f>'(B) FO'!BS161</f>
        <v>Y</v>
      </c>
      <c r="AO161" s="137" t="str">
        <f>'(B) FO'!BT161</f>
        <v>Y</v>
      </c>
      <c r="AP161" s="137" t="str">
        <f>'(B) FO'!BU161</f>
        <v>N</v>
      </c>
      <c r="AQ161" s="137" t="str">
        <f>'(B) FO'!BV161</f>
        <v>Y</v>
      </c>
      <c r="AR161" s="139">
        <f>'(B) FO'!BW161</f>
        <v>0</v>
      </c>
      <c r="AS161" s="139">
        <f>'(B) FO'!BX161</f>
        <v>0</v>
      </c>
      <c r="AT161" s="139">
        <f>'(B) FO'!BY161</f>
        <v>-50</v>
      </c>
      <c r="AU161" s="139">
        <f>'(B) FO'!BZ161</f>
        <v>100</v>
      </c>
      <c r="AV161" s="137" t="str">
        <f t="shared" si="37"/>
        <v>Y</v>
      </c>
      <c r="AW161" s="137" t="str">
        <f t="shared" si="38"/>
        <v>Y</v>
      </c>
      <c r="AX161" s="137" t="str">
        <f t="shared" si="39"/>
        <v>N</v>
      </c>
      <c r="AZ161" s="137">
        <f>'(B) FO'!C161</f>
        <v>536.65</v>
      </c>
      <c r="BA161" s="137">
        <f>'(B) FO'!X161</f>
        <v>518.6</v>
      </c>
      <c r="BB161" s="137">
        <f>'(B) FO'!AC161</f>
        <v>518.6</v>
      </c>
    </row>
    <row r="162" spans="1:54" x14ac:dyDescent="0.3">
      <c r="A162" s="137" t="str">
        <f>'FOD (ALL)'!B162</f>
        <v>HAVELLS</v>
      </c>
      <c r="B162" s="146">
        <f>'FOD (ALL)'!C162</f>
        <v>43979</v>
      </c>
      <c r="C162" s="137" t="str">
        <f>'(B) FO'!H162</f>
        <v>N</v>
      </c>
      <c r="D162" s="137" t="str">
        <f>'(B) FO'!I162</f>
        <v>N</v>
      </c>
      <c r="E162" s="137" t="str">
        <f>'(B) FO'!J162</f>
        <v>Y</v>
      </c>
      <c r="F162" s="137" t="str">
        <f>'(B) FO'!K162</f>
        <v>N</v>
      </c>
      <c r="G162" s="139">
        <f>'(B) FO'!L162</f>
        <v>-1.2458382558264443</v>
      </c>
      <c r="H162" s="139">
        <f>'(B) FO'!M162</f>
        <v>-0.99946836788941806</v>
      </c>
      <c r="I162" s="139">
        <f>'(B) FO'!N162</f>
        <v>0.1810822326374143</v>
      </c>
      <c r="J162" s="139">
        <f>'(B) FO'!O162</f>
        <v>-1.1164946281862254</v>
      </c>
      <c r="K162" s="137" t="str">
        <f t="shared" si="28"/>
        <v>N</v>
      </c>
      <c r="L162" s="137" t="str">
        <f t="shared" si="29"/>
        <v>N</v>
      </c>
      <c r="M162" s="137" t="str">
        <f t="shared" si="30"/>
        <v>Y</v>
      </c>
      <c r="N162" s="137">
        <f>'(B) FO'!AH162-'(B) FO'!AI162</f>
        <v>-144000</v>
      </c>
      <c r="O162" s="137">
        <f>'(B) FO'!AI162-'(B) FO'!AJ162</f>
        <v>196000</v>
      </c>
      <c r="P162" s="137">
        <f>'(B) FO'!AJ162-'(B) FO'!AK162</f>
        <v>305000</v>
      </c>
      <c r="Q162" s="137">
        <f>'(B) FO'!AK162-'(B) FO'!AL162</f>
        <v>113000</v>
      </c>
      <c r="R162" s="137" t="str">
        <f>'(B) FO'!AM162</f>
        <v>N</v>
      </c>
      <c r="S162" s="137" t="str">
        <f>'(B) FO'!AN162</f>
        <v>Y</v>
      </c>
      <c r="T162" s="137" t="str">
        <f>'(B) FO'!AO162</f>
        <v>Y</v>
      </c>
      <c r="U162" s="137" t="str">
        <f>'(B) FO'!AP162</f>
        <v>Y</v>
      </c>
      <c r="V162" s="139">
        <f>'(B) FO'!AQ162</f>
        <v>-2.3583360628889616</v>
      </c>
      <c r="W162" s="139">
        <f>'(B) FO'!AR162</f>
        <v>3.3164128595600673</v>
      </c>
      <c r="X162" s="139">
        <f>'(B) FO'!AS162</f>
        <v>5.4415700267618199</v>
      </c>
      <c r="Y162" s="139">
        <f>'(B) FO'!AT162</f>
        <v>2.0575382374362712</v>
      </c>
      <c r="Z162" s="137" t="str">
        <f t="shared" si="31"/>
        <v>N</v>
      </c>
      <c r="AA162" s="137" t="str">
        <f t="shared" si="32"/>
        <v>N</v>
      </c>
      <c r="AB162" s="137" t="str">
        <f t="shared" si="33"/>
        <v>Y</v>
      </c>
      <c r="AC162" s="137" t="str">
        <f>'(B) FO'!BC162</f>
        <v>N</v>
      </c>
      <c r="AD162" s="137" t="str">
        <f>'(B) FO'!BD162</f>
        <v>N</v>
      </c>
      <c r="AE162" s="137" t="str">
        <f>'(B) FO'!BE162</f>
        <v>Y</v>
      </c>
      <c r="AF162" s="137" t="str">
        <f>'(B) FO'!BF162</f>
        <v>Y</v>
      </c>
      <c r="AG162" s="139">
        <f>'(B) FO'!BG162</f>
        <v>-8.8002680106426006</v>
      </c>
      <c r="AH162" s="139">
        <f>'(B) FO'!BH162</f>
        <v>-41.057776484967825</v>
      </c>
      <c r="AI162" s="139">
        <f>'(B) FO'!BI162</f>
        <v>155.04623936038169</v>
      </c>
      <c r="AJ162" s="139">
        <f>'(B) FO'!BJ162</f>
        <v>2.7888212511786912</v>
      </c>
      <c r="AK162" s="137" t="str">
        <f t="shared" si="34"/>
        <v>Y</v>
      </c>
      <c r="AL162" s="137" t="str">
        <f t="shared" si="35"/>
        <v>N</v>
      </c>
      <c r="AM162" s="137" t="str">
        <f t="shared" si="36"/>
        <v>Y</v>
      </c>
      <c r="AN162" s="137" t="str">
        <f>'(B) FO'!BS162</f>
        <v>N</v>
      </c>
      <c r="AO162" s="137" t="str">
        <f>'(B) FO'!BT162</f>
        <v>N</v>
      </c>
      <c r="AP162" s="137" t="str">
        <f>'(B) FO'!BU162</f>
        <v>Y</v>
      </c>
      <c r="AQ162" s="137" t="str">
        <f>'(B) FO'!BV162</f>
        <v>Y</v>
      </c>
      <c r="AR162" s="139">
        <f>'(B) FO'!BW162</f>
        <v>-7.3575594436967249</v>
      </c>
      <c r="AS162" s="139">
        <f>'(B) FO'!BX162</f>
        <v>-42.992327365728897</v>
      </c>
      <c r="AT162" s="139">
        <f>'(B) FO'!BY162</f>
        <v>164.27847245691112</v>
      </c>
      <c r="AU162" s="139">
        <f>'(B) FO'!BZ162</f>
        <v>4.4844632768361583</v>
      </c>
      <c r="AV162" s="137" t="str">
        <f t="shared" si="37"/>
        <v>Y</v>
      </c>
      <c r="AW162" s="137" t="str">
        <f t="shared" si="38"/>
        <v>N</v>
      </c>
      <c r="AX162" s="137" t="str">
        <f t="shared" si="39"/>
        <v>Y</v>
      </c>
      <c r="AZ162" s="137">
        <f>'(B) FO'!C162</f>
        <v>459.75</v>
      </c>
      <c r="BA162" s="137">
        <f>'(B) FO'!X162</f>
        <v>474.8</v>
      </c>
      <c r="BB162" s="137">
        <f>'(B) FO'!AC162</f>
        <v>455.85</v>
      </c>
    </row>
    <row r="163" spans="1:54" x14ac:dyDescent="0.3">
      <c r="A163" s="137" t="str">
        <f>'FOD (ALL)'!B163</f>
        <v>HAVELLS</v>
      </c>
      <c r="B163" s="146">
        <f>'FOD (ALL)'!C163</f>
        <v>44007</v>
      </c>
      <c r="C163" s="137" t="str">
        <f>'(B) FO'!H163</f>
        <v>N</v>
      </c>
      <c r="D163" s="137" t="str">
        <f>'(B) FO'!I163</f>
        <v>N</v>
      </c>
      <c r="E163" s="137" t="str">
        <f>'(B) FO'!J163</f>
        <v>Y</v>
      </c>
      <c r="F163" s="137" t="str">
        <f>'(B) FO'!K163</f>
        <v>N</v>
      </c>
      <c r="G163" s="139">
        <f>'(B) FO'!L163</f>
        <v>-1.1385606874328702</v>
      </c>
      <c r="H163" s="139">
        <f>'(B) FO'!M163</f>
        <v>-0.95744680851063824</v>
      </c>
      <c r="I163" s="139">
        <f>'(B) FO'!N163</f>
        <v>1.0639429726569075E-2</v>
      </c>
      <c r="J163" s="139">
        <f>'(B) FO'!O163</f>
        <v>-1.0214827295703504</v>
      </c>
      <c r="K163" s="137" t="str">
        <f t="shared" si="28"/>
        <v>N</v>
      </c>
      <c r="L163" s="137" t="str">
        <f t="shared" si="29"/>
        <v>N</v>
      </c>
      <c r="M163" s="137" t="str">
        <f t="shared" si="30"/>
        <v>Y</v>
      </c>
      <c r="N163" s="137">
        <f>'(B) FO'!AH163-'(B) FO'!AI163</f>
        <v>327000</v>
      </c>
      <c r="O163" s="137">
        <f>'(B) FO'!AI163-'(B) FO'!AJ163</f>
        <v>118000</v>
      </c>
      <c r="P163" s="137">
        <f>'(B) FO'!AJ163-'(B) FO'!AK163</f>
        <v>122000</v>
      </c>
      <c r="Q163" s="137">
        <f>'(B) FO'!AK163-'(B) FO'!AL163</f>
        <v>45000</v>
      </c>
      <c r="R163" s="137" t="str">
        <f>'(B) FO'!AM163</f>
        <v>Y</v>
      </c>
      <c r="S163" s="137" t="str">
        <f>'(B) FO'!AN163</f>
        <v>Y</v>
      </c>
      <c r="T163" s="137" t="str">
        <f>'(B) FO'!AO163</f>
        <v>Y</v>
      </c>
      <c r="U163" s="137" t="str">
        <f>'(B) FO'!AP163</f>
        <v>Y</v>
      </c>
      <c r="V163" s="139">
        <f>'(B) FO'!AQ163</f>
        <v>83.206106870229007</v>
      </c>
      <c r="W163" s="139">
        <f>'(B) FO'!AR163</f>
        <v>42.909090909090907</v>
      </c>
      <c r="X163" s="139">
        <f>'(B) FO'!AS163</f>
        <v>79.738562091503269</v>
      </c>
      <c r="Y163" s="139">
        <f>'(B) FO'!AT163</f>
        <v>41.666666666666671</v>
      </c>
      <c r="Z163" s="137" t="str">
        <f t="shared" si="31"/>
        <v>Y</v>
      </c>
      <c r="AA163" s="137" t="str">
        <f t="shared" si="32"/>
        <v>N</v>
      </c>
      <c r="AB163" s="137" t="str">
        <f t="shared" si="33"/>
        <v>Y</v>
      </c>
      <c r="AC163" s="137" t="str">
        <f>'(B) FO'!BC163</f>
        <v>Y</v>
      </c>
      <c r="AD163" s="137" t="str">
        <f>'(B) FO'!BD163</f>
        <v>N</v>
      </c>
      <c r="AE163" s="137" t="str">
        <f>'(B) FO'!BE163</f>
        <v>Y</v>
      </c>
      <c r="AF163" s="137" t="str">
        <f>'(B) FO'!BF163</f>
        <v>Y</v>
      </c>
      <c r="AG163" s="139">
        <f>'(B) FO'!BG163</f>
        <v>76.328568310781307</v>
      </c>
      <c r="AH163" s="139">
        <f>'(B) FO'!BH163</f>
        <v>-10.870120238775485</v>
      </c>
      <c r="AI163" s="139">
        <f>'(B) FO'!BI163</f>
        <v>379.69324080014007</v>
      </c>
      <c r="AJ163" s="139">
        <f>'(B) FO'!BJ163</f>
        <v>15.093410896073381</v>
      </c>
      <c r="AK163" s="137" t="str">
        <f t="shared" si="34"/>
        <v>Y</v>
      </c>
      <c r="AL163" s="137" t="str">
        <f t="shared" si="35"/>
        <v>N</v>
      </c>
      <c r="AM163" s="137" t="str">
        <f t="shared" si="36"/>
        <v>Y</v>
      </c>
      <c r="AN163" s="137" t="str">
        <f>'(B) FO'!BS163</f>
        <v>Y</v>
      </c>
      <c r="AO163" s="137" t="str">
        <f>'(B) FO'!BT163</f>
        <v>N</v>
      </c>
      <c r="AP163" s="137" t="str">
        <f>'(B) FO'!BU163</f>
        <v>Y</v>
      </c>
      <c r="AQ163" s="137" t="str">
        <f>'(B) FO'!BV163</f>
        <v>Y</v>
      </c>
      <c r="AR163" s="139">
        <f>'(B) FO'!BW163</f>
        <v>79.014989293361879</v>
      </c>
      <c r="AS163" s="139">
        <f>'(B) FO'!BX163</f>
        <v>-13.67837338262477</v>
      </c>
      <c r="AT163" s="139">
        <f>'(B) FO'!BY163</f>
        <v>396.33027522935782</v>
      </c>
      <c r="AU163" s="139">
        <f>'(B) FO'!BZ163</f>
        <v>17.20430107526882</v>
      </c>
      <c r="AV163" s="137" t="str">
        <f t="shared" si="37"/>
        <v>Y</v>
      </c>
      <c r="AW163" s="137" t="str">
        <f t="shared" si="38"/>
        <v>N</v>
      </c>
      <c r="AX163" s="137" t="str">
        <f t="shared" si="39"/>
        <v>Y</v>
      </c>
      <c r="AZ163" s="137">
        <f>'(B) FO'!C163</f>
        <v>460.2</v>
      </c>
      <c r="BA163" s="137">
        <f>'(B) FO'!X163</f>
        <v>474.65</v>
      </c>
      <c r="BB163" s="137">
        <f>'(B) FO'!AC163</f>
        <v>456</v>
      </c>
    </row>
    <row r="164" spans="1:54" x14ac:dyDescent="0.3">
      <c r="A164" s="137" t="str">
        <f>'FOD (ALL)'!B164</f>
        <v>HAVELLS</v>
      </c>
      <c r="B164" s="146">
        <f>'FOD (ALL)'!C164</f>
        <v>44042</v>
      </c>
      <c r="C164" s="137" t="str">
        <f>'(B) FO'!H164</f>
        <v>N</v>
      </c>
      <c r="D164" s="137" t="str">
        <f>'(B) FO'!I164</f>
        <v>N</v>
      </c>
      <c r="E164" s="137" t="str">
        <f>'(B) FO'!J164</f>
        <v>N</v>
      </c>
      <c r="F164" s="137" t="str">
        <f>'(B) FO'!K164</f>
        <v>N</v>
      </c>
      <c r="G164" s="139">
        <f>'(B) FO'!L164</f>
        <v>-1.3009353832921215</v>
      </c>
      <c r="H164" s="139">
        <f>'(B) FO'!M164</f>
        <v>-1.0531914893616996</v>
      </c>
      <c r="I164" s="139">
        <f>'(B) FO'!N164</f>
        <v>-0.52910052910052907</v>
      </c>
      <c r="J164" s="139">
        <f>'(B) FO'!O164</f>
        <v>-1.60349854227405</v>
      </c>
      <c r="K164" s="137" t="str">
        <f t="shared" si="28"/>
        <v>N</v>
      </c>
      <c r="L164" s="137" t="str">
        <f t="shared" si="29"/>
        <v>N</v>
      </c>
      <c r="M164" s="137" t="str">
        <f t="shared" si="30"/>
        <v>Y</v>
      </c>
      <c r="N164" s="137">
        <f>'(B) FO'!AH164-'(B) FO'!AI164</f>
        <v>3000</v>
      </c>
      <c r="O164" s="137">
        <f>'(B) FO'!AI164-'(B) FO'!AJ164</f>
        <v>2000</v>
      </c>
      <c r="P164" s="137">
        <f>'(B) FO'!AJ164-'(B) FO'!AK164</f>
        <v>3000</v>
      </c>
      <c r="Q164" s="137">
        <f>'(B) FO'!AK164-'(B) FO'!AL164</f>
        <v>0</v>
      </c>
      <c r="R164" s="137" t="str">
        <f>'(B) FO'!AM164</f>
        <v>Y</v>
      </c>
      <c r="S164" s="137" t="str">
        <f>'(B) FO'!AN164</f>
        <v>Y</v>
      </c>
      <c r="T164" s="137" t="str">
        <f>'(B) FO'!AO164</f>
        <v>Y</v>
      </c>
      <c r="U164" s="137" t="str">
        <f>'(B) FO'!AP164</f>
        <v>Y</v>
      </c>
      <c r="V164" s="139">
        <f>'(B) FO'!AQ164</f>
        <v>42.857142857142854</v>
      </c>
      <c r="W164" s="139">
        <f>'(B) FO'!AR164</f>
        <v>40</v>
      </c>
      <c r="X164" s="139">
        <f>'(B) FO'!AS164</f>
        <v>150</v>
      </c>
      <c r="Y164" s="139">
        <f>'(B) FO'!AT164</f>
        <v>0</v>
      </c>
      <c r="Z164" s="137" t="str">
        <f t="shared" si="31"/>
        <v>Y</v>
      </c>
      <c r="AA164" s="137" t="str">
        <f t="shared" si="32"/>
        <v>N</v>
      </c>
      <c r="AB164" s="137" t="str">
        <f t="shared" si="33"/>
        <v>Y</v>
      </c>
      <c r="AC164" s="137" t="str">
        <f>'(B) FO'!BC164</f>
        <v>N</v>
      </c>
      <c r="AD164" s="137" t="str">
        <f>'(B) FO'!BD164</f>
        <v>Y</v>
      </c>
      <c r="AE164" s="137" t="str">
        <f>'(B) FO'!BE164</f>
        <v>Y</v>
      </c>
      <c r="AF164" s="137" t="str">
        <f>'(B) FO'!BF164</f>
        <v>N</v>
      </c>
      <c r="AG164" s="139">
        <f>'(B) FO'!BG164</f>
        <v>-51.31195335276967</v>
      </c>
      <c r="AH164" s="139">
        <f>'(B) FO'!BH164</f>
        <v>17.028535980148867</v>
      </c>
      <c r="AI164" s="139" t="e">
        <f>'(B) FO'!BI164</f>
        <v>#DIV/0!</v>
      </c>
      <c r="AJ164" s="139">
        <f>'(B) FO'!BJ164</f>
        <v>-100</v>
      </c>
      <c r="AK164" s="137" t="str">
        <f t="shared" si="34"/>
        <v>N</v>
      </c>
      <c r="AL164" s="137" t="e">
        <f t="shared" si="35"/>
        <v>#DIV/0!</v>
      </c>
      <c r="AM164" s="137" t="e">
        <f t="shared" si="36"/>
        <v>#DIV/0!</v>
      </c>
      <c r="AN164" s="137" t="str">
        <f>'(B) FO'!BS164</f>
        <v>N</v>
      </c>
      <c r="AO164" s="137" t="str">
        <f>'(B) FO'!BT164</f>
        <v>Y</v>
      </c>
      <c r="AP164" s="137" t="str">
        <f>'(B) FO'!BU164</f>
        <v>Y</v>
      </c>
      <c r="AQ164" s="137" t="str">
        <f>'(B) FO'!BV164</f>
        <v>N</v>
      </c>
      <c r="AR164" s="139">
        <f>'(B) FO'!BW164</f>
        <v>-50</v>
      </c>
      <c r="AS164" s="139">
        <f>'(B) FO'!BX164</f>
        <v>14.285714285714285</v>
      </c>
      <c r="AT164" s="139" t="e">
        <f>'(B) FO'!BY164</f>
        <v>#DIV/0!</v>
      </c>
      <c r="AU164" s="139">
        <f>'(B) FO'!BZ164</f>
        <v>-100</v>
      </c>
      <c r="AV164" s="137" t="str">
        <f t="shared" si="37"/>
        <v>N</v>
      </c>
      <c r="AW164" s="137" t="e">
        <f t="shared" si="38"/>
        <v>#DIV/0!</v>
      </c>
      <c r="AX164" s="137" t="e">
        <f t="shared" si="39"/>
        <v>#DIV/0!</v>
      </c>
      <c r="AZ164" s="137">
        <f>'(B) FO'!C164</f>
        <v>459</v>
      </c>
      <c r="BA164" s="137">
        <f>'(B) FO'!X164</f>
        <v>460</v>
      </c>
      <c r="BB164" s="137">
        <f>'(B) FO'!AC164</f>
        <v>458</v>
      </c>
    </row>
    <row r="165" spans="1:54" x14ac:dyDescent="0.3">
      <c r="A165" s="137" t="str">
        <f>'FOD (ALL)'!B165</f>
        <v>HCLTECH</v>
      </c>
      <c r="B165" s="146">
        <f>'FOD (ALL)'!C165</f>
        <v>43979</v>
      </c>
      <c r="C165" s="137" t="str">
        <f>'(B) FO'!H165</f>
        <v>N</v>
      </c>
      <c r="D165" s="137" t="str">
        <f>'(B) FO'!I165</f>
        <v>Y</v>
      </c>
      <c r="E165" s="137" t="str">
        <f>'(B) FO'!J165</f>
        <v>Y</v>
      </c>
      <c r="F165" s="137" t="str">
        <f>'(B) FO'!K165</f>
        <v>Y</v>
      </c>
      <c r="G165" s="139">
        <f>'(B) FO'!L165</f>
        <v>-0.45036592231187417</v>
      </c>
      <c r="H165" s="139">
        <f>'(B) FO'!M165</f>
        <v>1.1195445920303562</v>
      </c>
      <c r="I165" s="139">
        <f>'(B) FO'!N165</f>
        <v>1.5609944112545813</v>
      </c>
      <c r="J165" s="139">
        <f>'(B) FO'!O165</f>
        <v>1.4665623777864685</v>
      </c>
      <c r="K165" s="137" t="str">
        <f t="shared" si="28"/>
        <v>N</v>
      </c>
      <c r="L165" s="137" t="str">
        <f t="shared" si="29"/>
        <v>N</v>
      </c>
      <c r="M165" s="137" t="str">
        <f t="shared" si="30"/>
        <v>Y</v>
      </c>
      <c r="N165" s="137">
        <f>'(B) FO'!AH165-'(B) FO'!AI165</f>
        <v>-452200</v>
      </c>
      <c r="O165" s="137">
        <f>'(B) FO'!AI165-'(B) FO'!AJ165</f>
        <v>25200</v>
      </c>
      <c r="P165" s="137">
        <f>'(B) FO'!AJ165-'(B) FO'!AK165</f>
        <v>-977200</v>
      </c>
      <c r="Q165" s="137">
        <f>'(B) FO'!AK165-'(B) FO'!AL165</f>
        <v>231000</v>
      </c>
      <c r="R165" s="137" t="str">
        <f>'(B) FO'!AM165</f>
        <v>N</v>
      </c>
      <c r="S165" s="137" t="str">
        <f>'(B) FO'!AN165</f>
        <v>Y</v>
      </c>
      <c r="T165" s="137" t="str">
        <f>'(B) FO'!AO165</f>
        <v>N</v>
      </c>
      <c r="U165" s="137" t="str">
        <f>'(B) FO'!AP165</f>
        <v>Y</v>
      </c>
      <c r="V165" s="139">
        <f>'(B) FO'!AQ165</f>
        <v>-2.3441468901952245</v>
      </c>
      <c r="W165" s="139">
        <f>'(B) FO'!AR165</f>
        <v>0.13080444735120994</v>
      </c>
      <c r="X165" s="139">
        <f>'(B) FO'!AS165</f>
        <v>-4.8274431150148702</v>
      </c>
      <c r="Y165" s="139">
        <f>'(B) FO'!AT165</f>
        <v>1.1543304883167762</v>
      </c>
      <c r="Z165" s="137" t="str">
        <f t="shared" si="31"/>
        <v>N</v>
      </c>
      <c r="AA165" s="137" t="str">
        <f t="shared" si="32"/>
        <v>Y</v>
      </c>
      <c r="AB165" s="137" t="str">
        <f t="shared" si="33"/>
        <v>N</v>
      </c>
      <c r="AC165" s="137" t="str">
        <f>'(B) FO'!BC165</f>
        <v>Y</v>
      </c>
      <c r="AD165" s="137" t="str">
        <f>'(B) FO'!BD165</f>
        <v>N</v>
      </c>
      <c r="AE165" s="137" t="str">
        <f>'(B) FO'!BE165</f>
        <v>Y</v>
      </c>
      <c r="AF165" s="137" t="str">
        <f>'(B) FO'!BF165</f>
        <v>N</v>
      </c>
      <c r="AG165" s="139">
        <f>'(B) FO'!BG165</f>
        <v>22.446060509028143</v>
      </c>
      <c r="AH165" s="139">
        <f>'(B) FO'!BH165</f>
        <v>-21.898410834510411</v>
      </c>
      <c r="AI165" s="139">
        <f>'(B) FO'!BI165</f>
        <v>45.117730120723195</v>
      </c>
      <c r="AJ165" s="139">
        <f>'(B) FO'!BJ165</f>
        <v>-21.036022978813122</v>
      </c>
      <c r="AK165" s="137" t="str">
        <f t="shared" si="34"/>
        <v>Y</v>
      </c>
      <c r="AL165" s="137" t="str">
        <f t="shared" si="35"/>
        <v>N</v>
      </c>
      <c r="AM165" s="137" t="str">
        <f t="shared" si="36"/>
        <v>Y</v>
      </c>
      <c r="AN165" s="137" t="str">
        <f>'(B) FO'!BS165</f>
        <v>Y</v>
      </c>
      <c r="AO165" s="137" t="str">
        <f>'(B) FO'!BT165</f>
        <v>N</v>
      </c>
      <c r="AP165" s="137" t="str">
        <f>'(B) FO'!BU165</f>
        <v>Y</v>
      </c>
      <c r="AQ165" s="137" t="str">
        <f>'(B) FO'!BV165</f>
        <v>N</v>
      </c>
      <c r="AR165" s="139">
        <f>'(B) FO'!BW165</f>
        <v>22.887444406431747</v>
      </c>
      <c r="AS165" s="139">
        <f>'(B) FO'!BX165</f>
        <v>-22.814893055188804</v>
      </c>
      <c r="AT165" s="139">
        <f>'(B) FO'!BY165</f>
        <v>42.529168234851333</v>
      </c>
      <c r="AU165" s="139">
        <f>'(B) FO'!BZ165</f>
        <v>-21.367268422610238</v>
      </c>
      <c r="AV165" s="137" t="str">
        <f t="shared" si="37"/>
        <v>Y</v>
      </c>
      <c r="AW165" s="137" t="str">
        <f t="shared" si="38"/>
        <v>N</v>
      </c>
      <c r="AX165" s="137" t="str">
        <f t="shared" si="39"/>
        <v>Y</v>
      </c>
      <c r="AZ165" s="137">
        <f>'(B) FO'!C165</f>
        <v>530.5</v>
      </c>
      <c r="BA165" s="137">
        <f>'(B) FO'!X165</f>
        <v>534.65</v>
      </c>
      <c r="BB165" s="137">
        <f>'(B) FO'!AC165</f>
        <v>522.54999999999995</v>
      </c>
    </row>
    <row r="166" spans="1:54" x14ac:dyDescent="0.3">
      <c r="A166" s="137" t="str">
        <f>'FOD (ALL)'!B166</f>
        <v>HCLTECH</v>
      </c>
      <c r="B166" s="146">
        <f>'FOD (ALL)'!C166</f>
        <v>44007</v>
      </c>
      <c r="C166" s="137" t="str">
        <f>'(B) FO'!H166</f>
        <v>N</v>
      </c>
      <c r="D166" s="137" t="str">
        <f>'(B) FO'!I166</f>
        <v>Y</v>
      </c>
      <c r="E166" s="137" t="str">
        <f>'(B) FO'!J166</f>
        <v>Y</v>
      </c>
      <c r="F166" s="137" t="str">
        <f>'(B) FO'!K166</f>
        <v>Y</v>
      </c>
      <c r="G166" s="139">
        <f>'(B) FO'!L166</f>
        <v>-0.54322375199025519</v>
      </c>
      <c r="H166" s="139">
        <f>'(B) FO'!M166</f>
        <v>1.0983808351481998</v>
      </c>
      <c r="I166" s="139">
        <f>'(B) FO'!N166</f>
        <v>1.4895252738804539</v>
      </c>
      <c r="J166" s="139">
        <f>'(B) FO'!O166</f>
        <v>1.4823483518626699</v>
      </c>
      <c r="K166" s="137" t="str">
        <f t="shared" si="28"/>
        <v>N</v>
      </c>
      <c r="L166" s="137" t="str">
        <f t="shared" si="29"/>
        <v>N</v>
      </c>
      <c r="M166" s="137" t="str">
        <f t="shared" si="30"/>
        <v>Y</v>
      </c>
      <c r="N166" s="137">
        <f>'(B) FO'!AH166-'(B) FO'!AI166</f>
        <v>1127000</v>
      </c>
      <c r="O166" s="137">
        <f>'(B) FO'!AI166-'(B) FO'!AJ166</f>
        <v>264600</v>
      </c>
      <c r="P166" s="137">
        <f>'(B) FO'!AJ166-'(B) FO'!AK166</f>
        <v>1461600</v>
      </c>
      <c r="Q166" s="137">
        <f>'(B) FO'!AK166-'(B) FO'!AL166</f>
        <v>112000</v>
      </c>
      <c r="R166" s="137" t="str">
        <f>'(B) FO'!AM166</f>
        <v>Y</v>
      </c>
      <c r="S166" s="137" t="str">
        <f>'(B) FO'!AN166</f>
        <v>Y</v>
      </c>
      <c r="T166" s="137" t="str">
        <f>'(B) FO'!AO166</f>
        <v>Y</v>
      </c>
      <c r="U166" s="137" t="str">
        <f>'(B) FO'!AP166</f>
        <v>Y</v>
      </c>
      <c r="V166" s="139">
        <f>'(B) FO'!AQ166</f>
        <v>50.249687890137331</v>
      </c>
      <c r="W166" s="139">
        <f>'(B) FO'!AR166</f>
        <v>13.375796178343949</v>
      </c>
      <c r="X166" s="139">
        <f>'(B) FO'!AS166</f>
        <v>282.92682926829269</v>
      </c>
      <c r="Y166" s="139">
        <f>'(B) FO'!AT166</f>
        <v>27.681660899653981</v>
      </c>
      <c r="Z166" s="137" t="str">
        <f t="shared" si="31"/>
        <v>Y</v>
      </c>
      <c r="AA166" s="137" t="str">
        <f t="shared" si="32"/>
        <v>N</v>
      </c>
      <c r="AB166" s="137" t="str">
        <f t="shared" si="33"/>
        <v>Y</v>
      </c>
      <c r="AC166" s="137" t="str">
        <f>'(B) FO'!BC166</f>
        <v>Y</v>
      </c>
      <c r="AD166" s="137" t="str">
        <f>'(B) FO'!BD166</f>
        <v>N</v>
      </c>
      <c r="AE166" s="137" t="str">
        <f>'(B) FO'!BE166</f>
        <v>Y</v>
      </c>
      <c r="AF166" s="137" t="str">
        <f>'(B) FO'!BF166</f>
        <v>Y</v>
      </c>
      <c r="AG166" s="139">
        <f>'(B) FO'!BG166</f>
        <v>171.21496391260359</v>
      </c>
      <c r="AH166" s="139">
        <f>'(B) FO'!BH166</f>
        <v>-56.071822387940941</v>
      </c>
      <c r="AI166" s="139">
        <f>'(B) FO'!BI166</f>
        <v>437.09481448013537</v>
      </c>
      <c r="AJ166" s="139">
        <f>'(B) FO'!BJ166</f>
        <v>68.421323242087055</v>
      </c>
      <c r="AK166" s="137" t="str">
        <f t="shared" si="34"/>
        <v>Y</v>
      </c>
      <c r="AL166" s="137" t="str">
        <f t="shared" si="35"/>
        <v>N</v>
      </c>
      <c r="AM166" s="137" t="str">
        <f t="shared" si="36"/>
        <v>Y</v>
      </c>
      <c r="AN166" s="137" t="str">
        <f>'(B) FO'!BS166</f>
        <v>Y</v>
      </c>
      <c r="AO166" s="137" t="str">
        <f>'(B) FO'!BT166</f>
        <v>N</v>
      </c>
      <c r="AP166" s="137" t="str">
        <f>'(B) FO'!BU166</f>
        <v>Y</v>
      </c>
      <c r="AQ166" s="137" t="str">
        <f>'(B) FO'!BV166</f>
        <v>Y</v>
      </c>
      <c r="AR166" s="139">
        <f>'(B) FO'!BW166</f>
        <v>172.3938223938224</v>
      </c>
      <c r="AS166" s="139">
        <f>'(B) FO'!BX166</f>
        <v>-56.580050293378036</v>
      </c>
      <c r="AT166" s="139">
        <f>'(B) FO'!BY166</f>
        <v>427.87610619469029</v>
      </c>
      <c r="AU166" s="139">
        <f>'(B) FO'!BZ166</f>
        <v>67.407407407407405</v>
      </c>
      <c r="AV166" s="137" t="str">
        <f t="shared" si="37"/>
        <v>Y</v>
      </c>
      <c r="AW166" s="137" t="str">
        <f t="shared" si="38"/>
        <v>N</v>
      </c>
      <c r="AX166" s="137" t="str">
        <f t="shared" si="39"/>
        <v>Y</v>
      </c>
      <c r="AZ166" s="137">
        <f>'(B) FO'!C166</f>
        <v>530.95000000000005</v>
      </c>
      <c r="BA166" s="137">
        <f>'(B) FO'!X166</f>
        <v>535.4</v>
      </c>
      <c r="BB166" s="137">
        <f>'(B) FO'!AC166</f>
        <v>523.9</v>
      </c>
    </row>
    <row r="167" spans="1:54" x14ac:dyDescent="0.3">
      <c r="A167" s="137" t="str">
        <f>'FOD (ALL)'!B167</f>
        <v>HCLTECH</v>
      </c>
      <c r="B167" s="146">
        <f>'FOD (ALL)'!C167</f>
        <v>44042</v>
      </c>
      <c r="C167" s="137" t="str">
        <f>'(B) FO'!H167</f>
        <v>N</v>
      </c>
      <c r="D167" s="137" t="str">
        <f>'(B) FO'!I167</f>
        <v>Y</v>
      </c>
      <c r="E167" s="137" t="str">
        <f>'(B) FO'!J167</f>
        <v>Y</v>
      </c>
      <c r="F167" s="137" t="str">
        <f>'(B) FO'!K167</f>
        <v>Y</v>
      </c>
      <c r="G167" s="139">
        <f>'(B) FO'!L167</f>
        <v>-0.91726118780689936</v>
      </c>
      <c r="H167" s="139">
        <f>'(B) FO'!M167</f>
        <v>1.5238453579155344</v>
      </c>
      <c r="I167" s="139">
        <f>'(B) FO'!N167</f>
        <v>1.625083644011089</v>
      </c>
      <c r="J167" s="139">
        <f>'(B) FO'!O167</f>
        <v>1.8796260225944641</v>
      </c>
      <c r="K167" s="137" t="str">
        <f t="shared" si="28"/>
        <v>N</v>
      </c>
      <c r="L167" s="137" t="str">
        <f t="shared" si="29"/>
        <v>N</v>
      </c>
      <c r="M167" s="137" t="str">
        <f t="shared" si="30"/>
        <v>N</v>
      </c>
      <c r="N167" s="137">
        <f>'(B) FO'!AH167-'(B) FO'!AI167</f>
        <v>0</v>
      </c>
      <c r="O167" s="137">
        <f>'(B) FO'!AI167-'(B) FO'!AJ167</f>
        <v>1400</v>
      </c>
      <c r="P167" s="137">
        <f>'(B) FO'!AJ167-'(B) FO'!AK167</f>
        <v>1400</v>
      </c>
      <c r="Q167" s="137">
        <f>'(B) FO'!AK167-'(B) FO'!AL167</f>
        <v>-1400</v>
      </c>
      <c r="R167" s="137" t="str">
        <f>'(B) FO'!AM167</f>
        <v>Y</v>
      </c>
      <c r="S167" s="137" t="str">
        <f>'(B) FO'!AN167</f>
        <v>Y</v>
      </c>
      <c r="T167" s="137" t="str">
        <f>'(B) FO'!AO167</f>
        <v>Y</v>
      </c>
      <c r="U167" s="137" t="str">
        <f>'(B) FO'!AP167</f>
        <v>N</v>
      </c>
      <c r="V167" s="139">
        <f>'(B) FO'!AQ167</f>
        <v>0</v>
      </c>
      <c r="W167" s="139">
        <f>'(B) FO'!AR167</f>
        <v>20</v>
      </c>
      <c r="X167" s="139">
        <f>'(B) FO'!AS167</f>
        <v>25</v>
      </c>
      <c r="Y167" s="139">
        <f>'(B) FO'!AT167</f>
        <v>-20</v>
      </c>
      <c r="Z167" s="137" t="str">
        <f t="shared" si="31"/>
        <v>N</v>
      </c>
      <c r="AA167" s="137" t="str">
        <f t="shared" si="32"/>
        <v>N</v>
      </c>
      <c r="AB167" s="137" t="str">
        <f t="shared" si="33"/>
        <v>Y</v>
      </c>
      <c r="AC167" s="137" t="str">
        <f>'(B) FO'!BC167</f>
        <v>N</v>
      </c>
      <c r="AD167" s="137" t="str">
        <f>'(B) FO'!BD167</f>
        <v>Y</v>
      </c>
      <c r="AE167" s="137" t="str">
        <f>'(B) FO'!BE167</f>
        <v>Y</v>
      </c>
      <c r="AF167" s="137" t="str">
        <f>'(B) FO'!BF167</f>
        <v>N</v>
      </c>
      <c r="AG167" s="139">
        <f>'(B) FO'!BG167</f>
        <v>-100</v>
      </c>
      <c r="AH167" s="139">
        <f>'(B) FO'!BH167</f>
        <v>0.81967213114753568</v>
      </c>
      <c r="AI167" s="139">
        <f>'(B) FO'!BI167</f>
        <v>2.6647966339410996</v>
      </c>
      <c r="AJ167" s="139">
        <f>'(B) FO'!BJ167</f>
        <v>-67.203311867525301</v>
      </c>
      <c r="AK167" s="137" t="str">
        <f t="shared" si="34"/>
        <v>N</v>
      </c>
      <c r="AL167" s="137" t="str">
        <f t="shared" si="35"/>
        <v>N</v>
      </c>
      <c r="AM167" s="137" t="str">
        <f t="shared" si="36"/>
        <v>Y</v>
      </c>
      <c r="AN167" s="137" t="str">
        <f>'(B) FO'!BS167</f>
        <v>N</v>
      </c>
      <c r="AO167" s="137" t="str">
        <f>'(B) FO'!BT167</f>
        <v>Y</v>
      </c>
      <c r="AP167" s="137" t="str">
        <f>'(B) FO'!BU167</f>
        <v>Y</v>
      </c>
      <c r="AQ167" s="137" t="str">
        <f>'(B) FO'!BV167</f>
        <v>N</v>
      </c>
      <c r="AR167" s="139">
        <f>'(B) FO'!BW167</f>
        <v>-100</v>
      </c>
      <c r="AS167" s="139">
        <f>'(B) FO'!BX167</f>
        <v>0</v>
      </c>
      <c r="AT167" s="139">
        <f>'(B) FO'!BY167</f>
        <v>0</v>
      </c>
      <c r="AU167" s="139">
        <f>'(B) FO'!BZ167</f>
        <v>-66.666666666666657</v>
      </c>
      <c r="AV167" s="137" t="str">
        <f t="shared" si="37"/>
        <v>N</v>
      </c>
      <c r="AW167" s="137" t="str">
        <f t="shared" si="38"/>
        <v>Y</v>
      </c>
      <c r="AX167" s="137" t="str">
        <f t="shared" si="39"/>
        <v>Y</v>
      </c>
      <c r="AZ167" s="137">
        <f>'(B) FO'!C167</f>
        <v>534.70000000000005</v>
      </c>
      <c r="BA167" s="137">
        <f>'(B) FO'!X167</f>
        <v>0</v>
      </c>
      <c r="BB167" s="137">
        <f>'(B) FO'!AC167</f>
        <v>0</v>
      </c>
    </row>
    <row r="168" spans="1:54" x14ac:dyDescent="0.3">
      <c r="A168" s="137" t="str">
        <f>'FOD (ALL)'!B168</f>
        <v>HDFC</v>
      </c>
      <c r="B168" s="146">
        <f>'FOD (ALL)'!C168</f>
        <v>43979</v>
      </c>
      <c r="C168" s="137" t="str">
        <f>'(B) FO'!H168</f>
        <v>N</v>
      </c>
      <c r="D168" s="137" t="str">
        <f>'(B) FO'!I168</f>
        <v>N</v>
      </c>
      <c r="E168" s="137" t="str">
        <f>'(B) FO'!J168</f>
        <v>Y</v>
      </c>
      <c r="F168" s="137" t="str">
        <f>'(B) FO'!K168</f>
        <v>Y</v>
      </c>
      <c r="G168" s="139">
        <f>'(B) FO'!L168</f>
        <v>-4.6548199402421764</v>
      </c>
      <c r="H168" s="139">
        <f>'(B) FO'!M168</f>
        <v>-2.0607442089699388</v>
      </c>
      <c r="I168" s="139">
        <f>'(B) FO'!N168</f>
        <v>5.4471042972683366</v>
      </c>
      <c r="J168" s="139">
        <f>'(B) FO'!O168</f>
        <v>1.744935391123293</v>
      </c>
      <c r="K168" s="137" t="str">
        <f t="shared" si="28"/>
        <v>N</v>
      </c>
      <c r="L168" s="137" t="str">
        <f t="shared" si="29"/>
        <v>N</v>
      </c>
      <c r="M168" s="137" t="str">
        <f t="shared" si="30"/>
        <v>Y</v>
      </c>
      <c r="N168" s="137">
        <f>'(B) FO'!AH168-'(B) FO'!AI168</f>
        <v>-1140750</v>
      </c>
      <c r="O168" s="137">
        <f>'(B) FO'!AI168-'(B) FO'!AJ168</f>
        <v>-3324500</v>
      </c>
      <c r="P168" s="137">
        <f>'(B) FO'!AJ168-'(B) FO'!AK168</f>
        <v>-2122500</v>
      </c>
      <c r="Q168" s="137">
        <f>'(B) FO'!AK168-'(B) FO'!AL168</f>
        <v>-262000</v>
      </c>
      <c r="R168" s="137" t="str">
        <f>'(B) FO'!AM168</f>
        <v>N</v>
      </c>
      <c r="S168" s="137" t="str">
        <f>'(B) FO'!AN168</f>
        <v>N</v>
      </c>
      <c r="T168" s="137" t="str">
        <f>'(B) FO'!AO168</f>
        <v>N</v>
      </c>
      <c r="U168" s="137" t="str">
        <f>'(B) FO'!AP168</f>
        <v>N</v>
      </c>
      <c r="V168" s="139">
        <f>'(B) FO'!AQ168</f>
        <v>-5.4036450623497512</v>
      </c>
      <c r="W168" s="139">
        <f>'(B) FO'!AR168</f>
        <v>-13.605344737622902</v>
      </c>
      <c r="X168" s="139">
        <f>'(B) FO'!AS168</f>
        <v>-7.9920173960519998</v>
      </c>
      <c r="Y168" s="139">
        <f>'(B) FO'!AT168</f>
        <v>-0.97689202919490292</v>
      </c>
      <c r="Z168" s="137" t="str">
        <f t="shared" si="31"/>
        <v>Y</v>
      </c>
      <c r="AA168" s="137" t="str">
        <f t="shared" si="32"/>
        <v>N</v>
      </c>
      <c r="AB168" s="137" t="str">
        <f t="shared" si="33"/>
        <v>N</v>
      </c>
      <c r="AC168" s="137" t="str">
        <f>'(B) FO'!BC168</f>
        <v>N</v>
      </c>
      <c r="AD168" s="137" t="str">
        <f>'(B) FO'!BD168</f>
        <v>Y</v>
      </c>
      <c r="AE168" s="137" t="str">
        <f>'(B) FO'!BE168</f>
        <v>Y</v>
      </c>
      <c r="AF168" s="137" t="str">
        <f>'(B) FO'!BF168</f>
        <v>Y</v>
      </c>
      <c r="AG168" s="139">
        <f>'(B) FO'!BG168</f>
        <v>-2.4948873247238983</v>
      </c>
      <c r="AH168" s="139">
        <f>'(B) FO'!BH168</f>
        <v>6.8879456113126025</v>
      </c>
      <c r="AI168" s="139">
        <f>'(B) FO'!BI168</f>
        <v>28.246929930753438</v>
      </c>
      <c r="AJ168" s="139">
        <f>'(B) FO'!BJ168</f>
        <v>23.203632445544756</v>
      </c>
      <c r="AK168" s="137" t="str">
        <f t="shared" si="34"/>
        <v>N</v>
      </c>
      <c r="AL168" s="137" t="str">
        <f t="shared" si="35"/>
        <v>N</v>
      </c>
      <c r="AM168" s="137" t="str">
        <f t="shared" si="36"/>
        <v>Y</v>
      </c>
      <c r="AN168" s="137" t="str">
        <f>'(B) FO'!BS168</f>
        <v>Y</v>
      </c>
      <c r="AO168" s="137" t="str">
        <f>'(B) FO'!BT168</f>
        <v>Y</v>
      </c>
      <c r="AP168" s="137" t="str">
        <f>'(B) FO'!BU168</f>
        <v>Y</v>
      </c>
      <c r="AQ168" s="137" t="str">
        <f>'(B) FO'!BV168</f>
        <v>Y</v>
      </c>
      <c r="AR168" s="139">
        <f>'(B) FO'!BW168</f>
        <v>2.8660938614721299</v>
      </c>
      <c r="AS168" s="139">
        <f>'(B) FO'!BX168</f>
        <v>4.5329269478940368</v>
      </c>
      <c r="AT168" s="139">
        <f>'(B) FO'!BY168</f>
        <v>25.686690031787428</v>
      </c>
      <c r="AU168" s="139">
        <f>'(B) FO'!BZ168</f>
        <v>23.666969055538758</v>
      </c>
      <c r="AV168" s="137" t="str">
        <f t="shared" si="37"/>
        <v>N</v>
      </c>
      <c r="AW168" s="137" t="str">
        <f t="shared" si="38"/>
        <v>N</v>
      </c>
      <c r="AX168" s="137" t="str">
        <f t="shared" si="39"/>
        <v>Y</v>
      </c>
      <c r="AZ168" s="137">
        <f>'(B) FO'!C168</f>
        <v>1515.75</v>
      </c>
      <c r="BA168" s="137">
        <f>'(B) FO'!X168</f>
        <v>1594.55</v>
      </c>
      <c r="BB168" s="137">
        <f>'(B) FO'!AC168</f>
        <v>1501.95</v>
      </c>
    </row>
    <row r="169" spans="1:54" x14ac:dyDescent="0.3">
      <c r="A169" s="137" t="str">
        <f>'FOD (ALL)'!B169</f>
        <v>HDFC</v>
      </c>
      <c r="B169" s="146">
        <f>'FOD (ALL)'!C169</f>
        <v>44007</v>
      </c>
      <c r="C169" s="137" t="str">
        <f>'(B) FO'!H169</f>
        <v>N</v>
      </c>
      <c r="D169" s="137" t="str">
        <f>'(B) FO'!I169</f>
        <v>N</v>
      </c>
      <c r="E169" s="137" t="str">
        <f>'(B) FO'!J169</f>
        <v>Y</v>
      </c>
      <c r="F169" s="137" t="str">
        <f>'(B) FO'!K169</f>
        <v>Y</v>
      </c>
      <c r="G169" s="139">
        <f>'(B) FO'!L169</f>
        <v>-4.7616062192407789</v>
      </c>
      <c r="H169" s="139">
        <f>'(B) FO'!M169</f>
        <v>-2.1111417963116446</v>
      </c>
      <c r="I169" s="139">
        <f>'(B) FO'!N169</f>
        <v>5.5035773252614195</v>
      </c>
      <c r="J169" s="139">
        <f>'(B) FO'!O169</f>
        <v>1.7491270834705812</v>
      </c>
      <c r="K169" s="137" t="str">
        <f t="shared" si="28"/>
        <v>N</v>
      </c>
      <c r="L169" s="137" t="str">
        <f t="shared" si="29"/>
        <v>N</v>
      </c>
      <c r="M169" s="137" t="str">
        <f t="shared" si="30"/>
        <v>Y</v>
      </c>
      <c r="N169" s="137">
        <f>'(B) FO'!AH169-'(B) FO'!AI169</f>
        <v>2670750</v>
      </c>
      <c r="O169" s="137">
        <f>'(B) FO'!AI169-'(B) FO'!AJ169</f>
        <v>3477250</v>
      </c>
      <c r="P169" s="137">
        <f>'(B) FO'!AJ169-'(B) FO'!AK169</f>
        <v>2517000</v>
      </c>
      <c r="Q169" s="137">
        <f>'(B) FO'!AK169-'(B) FO'!AL169</f>
        <v>524500</v>
      </c>
      <c r="R169" s="137" t="str">
        <f>'(B) FO'!AM169</f>
        <v>Y</v>
      </c>
      <c r="S169" s="137" t="str">
        <f>'(B) FO'!AN169</f>
        <v>Y</v>
      </c>
      <c r="T169" s="137" t="str">
        <f>'(B) FO'!AO169</f>
        <v>Y</v>
      </c>
      <c r="U169" s="137" t="str">
        <f>'(B) FO'!AP169</f>
        <v>Y</v>
      </c>
      <c r="V169" s="139">
        <f>'(B) FO'!AQ169</f>
        <v>34.18341226161526</v>
      </c>
      <c r="W169" s="139">
        <f>'(B) FO'!AR169</f>
        <v>80.199504122700802</v>
      </c>
      <c r="X169" s="139">
        <f>'(B) FO'!AS169</f>
        <v>138.39175257731961</v>
      </c>
      <c r="Y169" s="139">
        <f>'(B) FO'!AT169</f>
        <v>40.525400811280662</v>
      </c>
      <c r="Z169" s="137" t="str">
        <f t="shared" si="31"/>
        <v>N</v>
      </c>
      <c r="AA169" s="137" t="str">
        <f t="shared" si="32"/>
        <v>N</v>
      </c>
      <c r="AB169" s="137" t="str">
        <f t="shared" si="33"/>
        <v>Y</v>
      </c>
      <c r="AC169" s="137" t="str">
        <f>'(B) FO'!BC169</f>
        <v>N</v>
      </c>
      <c r="AD169" s="137" t="str">
        <f>'(B) FO'!BD169</f>
        <v>Y</v>
      </c>
      <c r="AE169" s="137" t="str">
        <f>'(B) FO'!BE169</f>
        <v>Y</v>
      </c>
      <c r="AF169" s="137" t="str">
        <f>'(B) FO'!BF169</f>
        <v>Y</v>
      </c>
      <c r="AG169" s="139">
        <f>'(B) FO'!BG169</f>
        <v>-9.6918427002211711</v>
      </c>
      <c r="AH169" s="139">
        <f>'(B) FO'!BH169</f>
        <v>36.605184225378309</v>
      </c>
      <c r="AI169" s="139">
        <f>'(B) FO'!BI169</f>
        <v>213.09745360014193</v>
      </c>
      <c r="AJ169" s="139">
        <f>'(B) FO'!BJ169</f>
        <v>28.638867770642491</v>
      </c>
      <c r="AK169" s="137" t="str">
        <f t="shared" si="34"/>
        <v>N</v>
      </c>
      <c r="AL169" s="137" t="str">
        <f t="shared" si="35"/>
        <v>N</v>
      </c>
      <c r="AM169" s="137" t="str">
        <f t="shared" si="36"/>
        <v>Y</v>
      </c>
      <c r="AN169" s="137" t="str">
        <f>'(B) FO'!BS169</f>
        <v>N</v>
      </c>
      <c r="AO169" s="137" t="str">
        <f>'(B) FO'!BT169</f>
        <v>Y</v>
      </c>
      <c r="AP169" s="137" t="str">
        <f>'(B) FO'!BU169</f>
        <v>Y</v>
      </c>
      <c r="AQ169" s="137" t="str">
        <f>'(B) FO'!BV169</f>
        <v>Y</v>
      </c>
      <c r="AR169" s="139">
        <f>'(B) FO'!BW169</f>
        <v>-4.1596085074345943</v>
      </c>
      <c r="AS169" s="139">
        <f>'(B) FO'!BX169</f>
        <v>32.692307692307693</v>
      </c>
      <c r="AT169" s="139">
        <f>'(B) FO'!BY169</f>
        <v>208.63309352517985</v>
      </c>
      <c r="AU169" s="139">
        <f>'(B) FO'!BZ169</f>
        <v>27.106466361854999</v>
      </c>
      <c r="AV169" s="137" t="str">
        <f t="shared" si="37"/>
        <v>N</v>
      </c>
      <c r="AW169" s="137" t="str">
        <f t="shared" si="38"/>
        <v>N</v>
      </c>
      <c r="AX169" s="137" t="str">
        <f t="shared" si="39"/>
        <v>Y</v>
      </c>
      <c r="AZ169" s="137">
        <f>'(B) FO'!C169</f>
        <v>1519.1</v>
      </c>
      <c r="BA169" s="137">
        <f>'(B) FO'!X169</f>
        <v>1598.7</v>
      </c>
      <c r="BB169" s="137">
        <f>'(B) FO'!AC169</f>
        <v>1505.05</v>
      </c>
    </row>
    <row r="170" spans="1:54" x14ac:dyDescent="0.3">
      <c r="A170" s="137" t="str">
        <f>'FOD (ALL)'!B170</f>
        <v>HDFC</v>
      </c>
      <c r="B170" s="146">
        <f>'FOD (ALL)'!C170</f>
        <v>44042</v>
      </c>
      <c r="C170" s="137" t="str">
        <f>'(B) FO'!H170</f>
        <v>N</v>
      </c>
      <c r="D170" s="137" t="str">
        <f>'(B) FO'!I170</f>
        <v>N</v>
      </c>
      <c r="E170" s="137" t="str">
        <f>'(B) FO'!J170</f>
        <v>Y</v>
      </c>
      <c r="F170" s="137" t="str">
        <f>'(B) FO'!K170</f>
        <v>Y</v>
      </c>
      <c r="G170" s="139">
        <f>'(B) FO'!L170</f>
        <v>-4.3821567887253101</v>
      </c>
      <c r="H170" s="139">
        <f>'(B) FO'!M170</f>
        <v>-2.2509225092250866</v>
      </c>
      <c r="I170" s="139">
        <f>'(B) FO'!N170</f>
        <v>4.629838164795216</v>
      </c>
      <c r="J170" s="139">
        <f>'(B) FO'!O170</f>
        <v>2.2401315789473655</v>
      </c>
      <c r="K170" s="137" t="str">
        <f t="shared" si="28"/>
        <v>N</v>
      </c>
      <c r="L170" s="137" t="str">
        <f t="shared" si="29"/>
        <v>N</v>
      </c>
      <c r="M170" s="137" t="str">
        <f t="shared" si="30"/>
        <v>Y</v>
      </c>
      <c r="N170" s="137">
        <f>'(B) FO'!AH170-'(B) FO'!AI170</f>
        <v>14700</v>
      </c>
      <c r="O170" s="137">
        <f>'(B) FO'!AI170-'(B) FO'!AJ170</f>
        <v>1500</v>
      </c>
      <c r="P170" s="137">
        <f>'(B) FO'!AJ170-'(B) FO'!AK170</f>
        <v>-600</v>
      </c>
      <c r="Q170" s="137">
        <f>'(B) FO'!AK170-'(B) FO'!AL170</f>
        <v>-1200</v>
      </c>
      <c r="R170" s="137" t="str">
        <f>'(B) FO'!AM170</f>
        <v>Y</v>
      </c>
      <c r="S170" s="137" t="str">
        <f>'(B) FO'!AN170</f>
        <v>Y</v>
      </c>
      <c r="T170" s="137" t="str">
        <f>'(B) FO'!AO170</f>
        <v>N</v>
      </c>
      <c r="U170" s="137" t="str">
        <f>'(B) FO'!AP170</f>
        <v>N</v>
      </c>
      <c r="V170" s="139">
        <f>'(B) FO'!AQ170</f>
        <v>128.94736842105263</v>
      </c>
      <c r="W170" s="139">
        <f>'(B) FO'!AR170</f>
        <v>15.151515151515152</v>
      </c>
      <c r="X170" s="139">
        <f>'(B) FO'!AS170</f>
        <v>-5.7142857142857144</v>
      </c>
      <c r="Y170" s="139">
        <f>'(B) FO'!AT170</f>
        <v>-10.256410256410255</v>
      </c>
      <c r="Z170" s="137" t="str">
        <f t="shared" si="31"/>
        <v>Y</v>
      </c>
      <c r="AA170" s="137" t="str">
        <f t="shared" si="32"/>
        <v>Y</v>
      </c>
      <c r="AB170" s="137" t="str">
        <f t="shared" si="33"/>
        <v>Y</v>
      </c>
      <c r="AC170" s="137" t="str">
        <f>'(B) FO'!BC170</f>
        <v>Y</v>
      </c>
      <c r="AD170" s="137" t="str">
        <f>'(B) FO'!BD170</f>
        <v>Y</v>
      </c>
      <c r="AE170" s="137" t="str">
        <f>'(B) FO'!BE170</f>
        <v>N</v>
      </c>
      <c r="AF170" s="137" t="str">
        <f>'(B) FO'!BF170</f>
        <v>N</v>
      </c>
      <c r="AG170" s="139">
        <f>'(B) FO'!BG170</f>
        <v>374.01363857769115</v>
      </c>
      <c r="AH170" s="139">
        <f>'(B) FO'!BH170</f>
        <v>57.077276205049742</v>
      </c>
      <c r="AI170" s="139">
        <f>'(B) FO'!BI170</f>
        <v>-6.9254050204735629</v>
      </c>
      <c r="AJ170" s="139">
        <f>'(B) FO'!BJ170</f>
        <v>-42.12858025963321</v>
      </c>
      <c r="AK170" s="137" t="str">
        <f t="shared" si="34"/>
        <v>Y</v>
      </c>
      <c r="AL170" s="137" t="str">
        <f t="shared" si="35"/>
        <v>Y</v>
      </c>
      <c r="AM170" s="137" t="str">
        <f t="shared" si="36"/>
        <v>Y</v>
      </c>
      <c r="AN170" s="137" t="str">
        <f>'(B) FO'!BS170</f>
        <v>Y</v>
      </c>
      <c r="AO170" s="137" t="str">
        <f>'(B) FO'!BT170</f>
        <v>Y</v>
      </c>
      <c r="AP170" s="137" t="str">
        <f>'(B) FO'!BU170</f>
        <v>N</v>
      </c>
      <c r="AQ170" s="137" t="str">
        <f>'(B) FO'!BV170</f>
        <v>N</v>
      </c>
      <c r="AR170" s="139">
        <f>'(B) FO'!BW170</f>
        <v>400</v>
      </c>
      <c r="AS170" s="139">
        <f>'(B) FO'!BX170</f>
        <v>54.54545454545454</v>
      </c>
      <c r="AT170" s="139">
        <f>'(B) FO'!BY170</f>
        <v>-8.3333333333333321</v>
      </c>
      <c r="AU170" s="139">
        <f>'(B) FO'!BZ170</f>
        <v>-42.857142857142854</v>
      </c>
      <c r="AV170" s="137" t="str">
        <f t="shared" si="37"/>
        <v>Y</v>
      </c>
      <c r="AW170" s="137" t="str">
        <f t="shared" si="38"/>
        <v>Y</v>
      </c>
      <c r="AX170" s="137" t="str">
        <f t="shared" si="39"/>
        <v>Y</v>
      </c>
      <c r="AZ170" s="137">
        <f>'(B) FO'!C170</f>
        <v>1519.75</v>
      </c>
      <c r="BA170" s="137">
        <f>'(B) FO'!X170</f>
        <v>1588.9</v>
      </c>
      <c r="BB170" s="137">
        <f>'(B) FO'!AC170</f>
        <v>1500</v>
      </c>
    </row>
    <row r="171" spans="1:54" x14ac:dyDescent="0.3">
      <c r="A171" s="137" t="str">
        <f>'FOD (ALL)'!B171</f>
        <v>HDFCBANK</v>
      </c>
      <c r="B171" s="146">
        <f>'FOD (ALL)'!C171</f>
        <v>43979</v>
      </c>
      <c r="C171" s="137" t="str">
        <f>'(B) FO'!H171</f>
        <v>N</v>
      </c>
      <c r="D171" s="137" t="str">
        <f>'(B) FO'!I171</f>
        <v>N</v>
      </c>
      <c r="E171" s="137" t="str">
        <f>'(B) FO'!J171</f>
        <v>Y</v>
      </c>
      <c r="F171" s="137" t="str">
        <f>'(B) FO'!K171</f>
        <v>N</v>
      </c>
      <c r="G171" s="139">
        <f>'(B) FO'!L171</f>
        <v>-2.0528716808983454</v>
      </c>
      <c r="H171" s="139">
        <f>'(B) FO'!M171</f>
        <v>-0.32064361919197809</v>
      </c>
      <c r="I171" s="139">
        <f>'(B) FO'!N171</f>
        <v>3.3936106088004792</v>
      </c>
      <c r="J171" s="139">
        <f>'(B) FO'!O171</f>
        <v>-0.11439580950087849</v>
      </c>
      <c r="K171" s="137" t="str">
        <f t="shared" si="28"/>
        <v>N</v>
      </c>
      <c r="L171" s="137" t="str">
        <f t="shared" si="29"/>
        <v>N</v>
      </c>
      <c r="M171" s="137" t="str">
        <f t="shared" si="30"/>
        <v>Y</v>
      </c>
      <c r="N171" s="137">
        <f>'(B) FO'!AH171-'(B) FO'!AI171</f>
        <v>-5529500</v>
      </c>
      <c r="O171" s="137">
        <f>'(B) FO'!AI171-'(B) FO'!AJ171</f>
        <v>-656500</v>
      </c>
      <c r="P171" s="137">
        <f>'(B) FO'!AJ171-'(B) FO'!AK171</f>
        <v>-2796000</v>
      </c>
      <c r="Q171" s="137">
        <f>'(B) FO'!AK171-'(B) FO'!AL171</f>
        <v>-1842500</v>
      </c>
      <c r="R171" s="137" t="str">
        <f>'(B) FO'!AM171</f>
        <v>N</v>
      </c>
      <c r="S171" s="137" t="str">
        <f>'(B) FO'!AN171</f>
        <v>N</v>
      </c>
      <c r="T171" s="137" t="str">
        <f>'(B) FO'!AO171</f>
        <v>N</v>
      </c>
      <c r="U171" s="137" t="str">
        <f>'(B) FO'!AP171</f>
        <v>N</v>
      </c>
      <c r="V171" s="139">
        <f>'(B) FO'!AQ171</f>
        <v>-16.505231109054819</v>
      </c>
      <c r="W171" s="139">
        <f>'(B) FO'!AR171</f>
        <v>-1.921950933895427</v>
      </c>
      <c r="X171" s="139">
        <f>'(B) FO'!AS171</f>
        <v>-7.5661633382042544</v>
      </c>
      <c r="Y171" s="139">
        <f>'(B) FO'!AT171</f>
        <v>-4.7491397419870349</v>
      </c>
      <c r="Z171" s="137" t="str">
        <f t="shared" si="31"/>
        <v>N</v>
      </c>
      <c r="AA171" s="137" t="str">
        <f t="shared" si="32"/>
        <v>Y</v>
      </c>
      <c r="AB171" s="137" t="str">
        <f t="shared" si="33"/>
        <v>N</v>
      </c>
      <c r="AC171" s="137" t="str">
        <f>'(B) FO'!BC171</f>
        <v>Y</v>
      </c>
      <c r="AD171" s="137" t="str">
        <f>'(B) FO'!BD171</f>
        <v>Y</v>
      </c>
      <c r="AE171" s="137" t="str">
        <f>'(B) FO'!BE171</f>
        <v>N</v>
      </c>
      <c r="AF171" s="137" t="str">
        <f>'(B) FO'!BF171</f>
        <v>Y</v>
      </c>
      <c r="AG171" s="139">
        <f>'(B) FO'!BG171</f>
        <v>25.028171512290747</v>
      </c>
      <c r="AH171" s="139">
        <f>'(B) FO'!BH171</f>
        <v>25.215350264219659</v>
      </c>
      <c r="AI171" s="139">
        <f>'(B) FO'!BI171</f>
        <v>-19.127504827838081</v>
      </c>
      <c r="AJ171" s="139">
        <f>'(B) FO'!BJ171</f>
        <v>1.727954767099426</v>
      </c>
      <c r="AK171" s="137" t="str">
        <f t="shared" si="34"/>
        <v>N</v>
      </c>
      <c r="AL171" s="137" t="str">
        <f t="shared" si="35"/>
        <v>Y</v>
      </c>
      <c r="AM171" s="137" t="str">
        <f t="shared" si="36"/>
        <v>N</v>
      </c>
      <c r="AN171" s="137" t="str">
        <f>'(B) FO'!BS171</f>
        <v>Y</v>
      </c>
      <c r="AO171" s="137" t="str">
        <f>'(B) FO'!BT171</f>
        <v>Y</v>
      </c>
      <c r="AP171" s="137" t="str">
        <f>'(B) FO'!BU171</f>
        <v>N</v>
      </c>
      <c r="AQ171" s="137" t="str">
        <f>'(B) FO'!BV171</f>
        <v>Y</v>
      </c>
      <c r="AR171" s="139">
        <f>'(B) FO'!BW171</f>
        <v>29.004534555209986</v>
      </c>
      <c r="AS171" s="139">
        <f>'(B) FO'!BX171</f>
        <v>22.040331459697516</v>
      </c>
      <c r="AT171" s="139">
        <f>'(B) FO'!BY171</f>
        <v>-19.562785494546471</v>
      </c>
      <c r="AU171" s="139">
        <f>'(B) FO'!BZ171</f>
        <v>2.0210185933710592</v>
      </c>
      <c r="AV171" s="137" t="str">
        <f t="shared" si="37"/>
        <v>Y</v>
      </c>
      <c r="AW171" s="137" t="str">
        <f t="shared" si="38"/>
        <v>Y</v>
      </c>
      <c r="AX171" s="137" t="str">
        <f t="shared" si="39"/>
        <v>N</v>
      </c>
      <c r="AZ171" s="137">
        <f>'(B) FO'!C171</f>
        <v>837.35</v>
      </c>
      <c r="BA171" s="137">
        <f>'(B) FO'!X171</f>
        <v>866.4</v>
      </c>
      <c r="BB171" s="137">
        <f>'(B) FO'!AC171</f>
        <v>829.65</v>
      </c>
    </row>
    <row r="172" spans="1:54" x14ac:dyDescent="0.3">
      <c r="A172" s="137" t="str">
        <f>'FOD (ALL)'!B172</f>
        <v>HDFCBANK</v>
      </c>
      <c r="B172" s="146">
        <f>'FOD (ALL)'!C172</f>
        <v>44007</v>
      </c>
      <c r="C172" s="137" t="str">
        <f>'(B) FO'!H172</f>
        <v>N</v>
      </c>
      <c r="D172" s="137" t="str">
        <f>'(B) FO'!I172</f>
        <v>N</v>
      </c>
      <c r="E172" s="137" t="str">
        <f>'(B) FO'!J172</f>
        <v>Y</v>
      </c>
      <c r="F172" s="137" t="str">
        <f>'(B) FO'!K172</f>
        <v>N</v>
      </c>
      <c r="G172" s="139">
        <f>'(B) FO'!L172</f>
        <v>-2.2026431718061676</v>
      </c>
      <c r="H172" s="139">
        <f>'(B) FO'!M172</f>
        <v>-0.33951881987940963</v>
      </c>
      <c r="I172" s="139">
        <f>'(B) FO'!N172</f>
        <v>3.4580910852713123</v>
      </c>
      <c r="J172" s="139">
        <f>'(B) FO'!O172</f>
        <v>-0.13909888116117053</v>
      </c>
      <c r="K172" s="137" t="str">
        <f t="shared" si="28"/>
        <v>N</v>
      </c>
      <c r="L172" s="137" t="str">
        <f t="shared" si="29"/>
        <v>N</v>
      </c>
      <c r="M172" s="137" t="str">
        <f t="shared" si="30"/>
        <v>Y</v>
      </c>
      <c r="N172" s="137">
        <f>'(B) FO'!AH172-'(B) FO'!AI172</f>
        <v>6854500</v>
      </c>
      <c r="O172" s="137">
        <f>'(B) FO'!AI172-'(B) FO'!AJ172</f>
        <v>2271000</v>
      </c>
      <c r="P172" s="137">
        <f>'(B) FO'!AJ172-'(B) FO'!AK172</f>
        <v>1600000</v>
      </c>
      <c r="Q172" s="137">
        <f>'(B) FO'!AK172-'(B) FO'!AL172</f>
        <v>1992500</v>
      </c>
      <c r="R172" s="137" t="str">
        <f>'(B) FO'!AM172</f>
        <v>Y</v>
      </c>
      <c r="S172" s="137" t="str">
        <f>'(B) FO'!AN172</f>
        <v>Y</v>
      </c>
      <c r="T172" s="137" t="str">
        <f>'(B) FO'!AO172</f>
        <v>Y</v>
      </c>
      <c r="U172" s="137" t="str">
        <f>'(B) FO'!AP172</f>
        <v>Y</v>
      </c>
      <c r="V172" s="139">
        <f>'(B) FO'!AQ172</f>
        <v>70.836562806799975</v>
      </c>
      <c r="W172" s="139">
        <f>'(B) FO'!AR172</f>
        <v>30.666396597123757</v>
      </c>
      <c r="X172" s="139">
        <f>'(B) FO'!AS172</f>
        <v>27.560072345189905</v>
      </c>
      <c r="Y172" s="139">
        <f>'(B) FO'!AT172</f>
        <v>52.255441909257804</v>
      </c>
      <c r="Z172" s="137" t="str">
        <f t="shared" si="31"/>
        <v>Y</v>
      </c>
      <c r="AA172" s="137" t="str">
        <f t="shared" si="32"/>
        <v>Y</v>
      </c>
      <c r="AB172" s="137" t="str">
        <f t="shared" si="33"/>
        <v>N</v>
      </c>
      <c r="AC172" s="137" t="str">
        <f>'(B) FO'!BC172</f>
        <v>Y</v>
      </c>
      <c r="AD172" s="137" t="str">
        <f>'(B) FO'!BD172</f>
        <v>Y</v>
      </c>
      <c r="AE172" s="137" t="str">
        <f>'(B) FO'!BE172</f>
        <v>N</v>
      </c>
      <c r="AF172" s="137" t="str">
        <f>'(B) FO'!BF172</f>
        <v>Y</v>
      </c>
      <c r="AG172" s="139">
        <f>'(B) FO'!BG172</f>
        <v>134.83683458558235</v>
      </c>
      <c r="AH172" s="139">
        <f>'(B) FO'!BH172</f>
        <v>51.199871136066477</v>
      </c>
      <c r="AI172" s="139">
        <f>'(B) FO'!BI172</f>
        <v>-14.484271983411887</v>
      </c>
      <c r="AJ172" s="139">
        <f>'(B) FO'!BJ172</f>
        <v>64.972580073341973</v>
      </c>
      <c r="AK172" s="137" t="str">
        <f t="shared" si="34"/>
        <v>Y</v>
      </c>
      <c r="AL172" s="137" t="str">
        <f t="shared" si="35"/>
        <v>Y</v>
      </c>
      <c r="AM172" s="137" t="str">
        <f t="shared" si="36"/>
        <v>N</v>
      </c>
      <c r="AN172" s="137" t="str">
        <f>'(B) FO'!BS172</f>
        <v>Y</v>
      </c>
      <c r="AO172" s="137" t="str">
        <f>'(B) FO'!BT172</f>
        <v>Y</v>
      </c>
      <c r="AP172" s="137" t="str">
        <f>'(B) FO'!BU172</f>
        <v>N</v>
      </c>
      <c r="AQ172" s="137" t="str">
        <f>'(B) FO'!BV172</f>
        <v>Y</v>
      </c>
      <c r="AR172" s="139">
        <f>'(B) FO'!BW172</f>
        <v>143.56325669221371</v>
      </c>
      <c r="AS172" s="139">
        <f>'(B) FO'!BX172</f>
        <v>46.485519036771883</v>
      </c>
      <c r="AT172" s="139">
        <f>'(B) FO'!BY172</f>
        <v>-14.698126301179737</v>
      </c>
      <c r="AU172" s="139">
        <f>'(B) FO'!BZ172</f>
        <v>64.572864321608037</v>
      </c>
      <c r="AV172" s="137" t="str">
        <f t="shared" si="37"/>
        <v>Y</v>
      </c>
      <c r="AW172" s="137" t="str">
        <f t="shared" si="38"/>
        <v>Y</v>
      </c>
      <c r="AX172" s="137" t="str">
        <f t="shared" si="39"/>
        <v>N</v>
      </c>
      <c r="AZ172" s="137">
        <f>'(B) FO'!C172</f>
        <v>832.5</v>
      </c>
      <c r="BA172" s="137">
        <f>'(B) FO'!X172</f>
        <v>862</v>
      </c>
      <c r="BB172" s="137">
        <f>'(B) FO'!AC172</f>
        <v>826</v>
      </c>
    </row>
    <row r="173" spans="1:54" x14ac:dyDescent="0.3">
      <c r="A173" s="137" t="str">
        <f>'FOD (ALL)'!B173</f>
        <v>HDFCBANK</v>
      </c>
      <c r="B173" s="146">
        <f>'FOD (ALL)'!C173</f>
        <v>44042</v>
      </c>
      <c r="C173" s="137" t="str">
        <f>'(B) FO'!H173</f>
        <v>N</v>
      </c>
      <c r="D173" s="137" t="str">
        <f>'(B) FO'!I173</f>
        <v>N</v>
      </c>
      <c r="E173" s="137" t="str">
        <f>'(B) FO'!J173</f>
        <v>Y</v>
      </c>
      <c r="F173" s="137" t="str">
        <f>'(B) FO'!K173</f>
        <v>Y</v>
      </c>
      <c r="G173" s="139">
        <f>'(B) FO'!L173</f>
        <v>-1.8220289173621722</v>
      </c>
      <c r="H173" s="139">
        <f>'(B) FO'!M173</f>
        <v>-0.3864168618266926</v>
      </c>
      <c r="I173" s="139">
        <f>'(B) FO'!N173</f>
        <v>3.352293355924004</v>
      </c>
      <c r="J173" s="139">
        <f>'(B) FO'!O173</f>
        <v>0.13330101793503502</v>
      </c>
      <c r="K173" s="137" t="str">
        <f t="shared" si="28"/>
        <v>N</v>
      </c>
      <c r="L173" s="137" t="str">
        <f t="shared" si="29"/>
        <v>N</v>
      </c>
      <c r="M173" s="137" t="str">
        <f t="shared" si="30"/>
        <v>Y</v>
      </c>
      <c r="N173" s="137">
        <f>'(B) FO'!AH173-'(B) FO'!AI173</f>
        <v>23650</v>
      </c>
      <c r="O173" s="137">
        <f>'(B) FO'!AI173-'(B) FO'!AJ173</f>
        <v>6050</v>
      </c>
      <c r="P173" s="137">
        <f>'(B) FO'!AJ173-'(B) FO'!AK173</f>
        <v>-4950</v>
      </c>
      <c r="Q173" s="137">
        <f>'(B) FO'!AK173-'(B) FO'!AL173</f>
        <v>7150</v>
      </c>
      <c r="R173" s="137" t="str">
        <f>'(B) FO'!AM173</f>
        <v>Y</v>
      </c>
      <c r="S173" s="137" t="str">
        <f>'(B) FO'!AN173</f>
        <v>Y</v>
      </c>
      <c r="T173" s="137" t="str">
        <f>'(B) FO'!AO173</f>
        <v>N</v>
      </c>
      <c r="U173" s="137" t="str">
        <f>'(B) FO'!AP173</f>
        <v>Y</v>
      </c>
      <c r="V173" s="139">
        <f>'(B) FO'!AQ173</f>
        <v>29.251700680272108</v>
      </c>
      <c r="W173" s="139">
        <f>'(B) FO'!AR173</f>
        <v>8.0882352941176467</v>
      </c>
      <c r="X173" s="139">
        <f>'(B) FO'!AS173</f>
        <v>-6.2068965517241379</v>
      </c>
      <c r="Y173" s="139">
        <f>'(B) FO'!AT173</f>
        <v>9.8484848484848477</v>
      </c>
      <c r="Z173" s="137" t="str">
        <f t="shared" si="31"/>
        <v>Y</v>
      </c>
      <c r="AA173" s="137" t="str">
        <f t="shared" si="32"/>
        <v>Y</v>
      </c>
      <c r="AB173" s="137" t="str">
        <f t="shared" si="33"/>
        <v>N</v>
      </c>
      <c r="AC173" s="137" t="str">
        <f>'(B) FO'!BC173</f>
        <v>Y</v>
      </c>
      <c r="AD173" s="137" t="str">
        <f>'(B) FO'!BD173</f>
        <v>Y</v>
      </c>
      <c r="AE173" s="137" t="str">
        <f>'(B) FO'!BE173</f>
        <v>Y</v>
      </c>
      <c r="AF173" s="137" t="str">
        <f>'(B) FO'!BF173</f>
        <v>N</v>
      </c>
      <c r="AG173" s="139">
        <f>'(B) FO'!BG173</f>
        <v>19.258478729660862</v>
      </c>
      <c r="AH173" s="139">
        <f>'(B) FO'!BH173</f>
        <v>16.182667122195642</v>
      </c>
      <c r="AI173" s="139">
        <f>'(B) FO'!BI173</f>
        <v>77.546378203508056</v>
      </c>
      <c r="AJ173" s="139">
        <f>'(B) FO'!BJ173</f>
        <v>-42.538050424073418</v>
      </c>
      <c r="AK173" s="137" t="str">
        <f t="shared" si="34"/>
        <v>Y</v>
      </c>
      <c r="AL173" s="137" t="str">
        <f t="shared" si="35"/>
        <v>N</v>
      </c>
      <c r="AM173" s="137" t="str">
        <f t="shared" si="36"/>
        <v>Y</v>
      </c>
      <c r="AN173" s="137" t="str">
        <f>'(B) FO'!BS173</f>
        <v>Y</v>
      </c>
      <c r="AO173" s="137" t="str">
        <f>'(B) FO'!BT173</f>
        <v>Y</v>
      </c>
      <c r="AP173" s="137" t="str">
        <f>'(B) FO'!BU173</f>
        <v>Y</v>
      </c>
      <c r="AQ173" s="137" t="str">
        <f>'(B) FO'!BV173</f>
        <v>N</v>
      </c>
      <c r="AR173" s="139">
        <f>'(B) FO'!BW173</f>
        <v>23.255813953488371</v>
      </c>
      <c r="AS173" s="139">
        <f>'(B) FO'!BX173</f>
        <v>13.157894736842104</v>
      </c>
      <c r="AT173" s="139">
        <f>'(B) FO'!BY173</f>
        <v>76.744186046511629</v>
      </c>
      <c r="AU173" s="139">
        <f>'(B) FO'!BZ173</f>
        <v>-42.666666666666671</v>
      </c>
      <c r="AV173" s="137" t="str">
        <f t="shared" si="37"/>
        <v>Y</v>
      </c>
      <c r="AW173" s="137" t="str">
        <f t="shared" si="38"/>
        <v>N</v>
      </c>
      <c r="AX173" s="137" t="str">
        <f t="shared" si="39"/>
        <v>Y</v>
      </c>
      <c r="AZ173" s="137">
        <f>'(B) FO'!C173</f>
        <v>835.2</v>
      </c>
      <c r="BA173" s="137">
        <f>'(B) FO'!X173</f>
        <v>856</v>
      </c>
      <c r="BB173" s="137">
        <f>'(B) FO'!AC173</f>
        <v>826</v>
      </c>
    </row>
    <row r="174" spans="1:54" x14ac:dyDescent="0.3">
      <c r="A174" s="137" t="str">
        <f>'FOD (ALL)'!B174</f>
        <v>HDFCLIFE</v>
      </c>
      <c r="B174" s="146">
        <f>'FOD (ALL)'!C174</f>
        <v>43979</v>
      </c>
      <c r="C174" s="137" t="str">
        <f>'(B) FO'!H174</f>
        <v>Y</v>
      </c>
      <c r="D174" s="137" t="str">
        <f>'(B) FO'!I174</f>
        <v>Y</v>
      </c>
      <c r="E174" s="137" t="str">
        <f>'(B) FO'!J174</f>
        <v>Y</v>
      </c>
      <c r="F174" s="137" t="str">
        <f>'(B) FO'!K174</f>
        <v>Y</v>
      </c>
      <c r="G174" s="139">
        <f>'(B) FO'!L174</f>
        <v>0.11179997967273329</v>
      </c>
      <c r="H174" s="139">
        <f>'(B) FO'!M174</f>
        <v>2.4895833333333308</v>
      </c>
      <c r="I174" s="139">
        <f>'(B) FO'!N174</f>
        <v>1.2658227848101267</v>
      </c>
      <c r="J174" s="139">
        <f>'(B) FO'!O174</f>
        <v>1.3903743315508021</v>
      </c>
      <c r="K174" s="137" t="str">
        <f t="shared" si="28"/>
        <v>N</v>
      </c>
      <c r="L174" s="137" t="str">
        <f t="shared" si="29"/>
        <v>Y</v>
      </c>
      <c r="M174" s="137" t="str">
        <f t="shared" si="30"/>
        <v>N</v>
      </c>
      <c r="N174" s="137">
        <f>'(B) FO'!AH174-'(B) FO'!AI174</f>
        <v>-1137600</v>
      </c>
      <c r="O174" s="137">
        <f>'(B) FO'!AI174-'(B) FO'!AJ174</f>
        <v>-362700</v>
      </c>
      <c r="P174" s="137">
        <f>'(B) FO'!AJ174-'(B) FO'!AK174</f>
        <v>-297900</v>
      </c>
      <c r="Q174" s="137">
        <f>'(B) FO'!AK174-'(B) FO'!AL174</f>
        <v>-15300</v>
      </c>
      <c r="R174" s="137" t="str">
        <f>'(B) FO'!AM174</f>
        <v>N</v>
      </c>
      <c r="S174" s="137" t="str">
        <f>'(B) FO'!AN174</f>
        <v>N</v>
      </c>
      <c r="T174" s="137" t="str">
        <f>'(B) FO'!AO174</f>
        <v>N</v>
      </c>
      <c r="U174" s="137" t="str">
        <f>'(B) FO'!AP174</f>
        <v>N</v>
      </c>
      <c r="V174" s="139">
        <f>'(B) FO'!AQ174</f>
        <v>-9.0811121488612692</v>
      </c>
      <c r="W174" s="139">
        <f>'(B) FO'!AR174</f>
        <v>-2.8138528138528138</v>
      </c>
      <c r="X174" s="139">
        <f>'(B) FO'!AS174</f>
        <v>-2.2589230874223709</v>
      </c>
      <c r="Y174" s="139">
        <f>'(B) FO'!AT174</f>
        <v>-0.11588275391956375</v>
      </c>
      <c r="Z174" s="137" t="str">
        <f t="shared" si="31"/>
        <v>N</v>
      </c>
      <c r="AA174" s="137" t="str">
        <f t="shared" si="32"/>
        <v>N</v>
      </c>
      <c r="AB174" s="137" t="str">
        <f t="shared" si="33"/>
        <v>N</v>
      </c>
      <c r="AC174" s="137" t="str">
        <f>'(B) FO'!BC174</f>
        <v>Y</v>
      </c>
      <c r="AD174" s="137" t="str">
        <f>'(B) FO'!BD174</f>
        <v>Y</v>
      </c>
      <c r="AE174" s="137" t="str">
        <f>'(B) FO'!BE174</f>
        <v>N</v>
      </c>
      <c r="AF174" s="137" t="str">
        <f>'(B) FO'!BF174</f>
        <v>Y</v>
      </c>
      <c r="AG174" s="139">
        <f>'(B) FO'!BG174</f>
        <v>22.793797857598872</v>
      </c>
      <c r="AH174" s="139">
        <f>'(B) FO'!BH174</f>
        <v>53.044566682574391</v>
      </c>
      <c r="AI174" s="139">
        <f>'(B) FO'!BI174</f>
        <v>-24.889257262736358</v>
      </c>
      <c r="AJ174" s="139">
        <f>'(B) FO'!BJ174</f>
        <v>15.880380658668617</v>
      </c>
      <c r="AK174" s="137" t="str">
        <f t="shared" si="34"/>
        <v>N</v>
      </c>
      <c r="AL174" s="137" t="str">
        <f t="shared" si="35"/>
        <v>Y</v>
      </c>
      <c r="AM174" s="137" t="str">
        <f t="shared" si="36"/>
        <v>N</v>
      </c>
      <c r="AN174" s="137" t="str">
        <f>'(B) FO'!BS174</f>
        <v>Y</v>
      </c>
      <c r="AO174" s="137" t="str">
        <f>'(B) FO'!BT174</f>
        <v>Y</v>
      </c>
      <c r="AP174" s="137" t="str">
        <f>'(B) FO'!BU174</f>
        <v>N</v>
      </c>
      <c r="AQ174" s="137" t="str">
        <f>'(B) FO'!BV174</f>
        <v>Y</v>
      </c>
      <c r="AR174" s="139">
        <f>'(B) FO'!BW174</f>
        <v>21.179302045728036</v>
      </c>
      <c r="AS174" s="139">
        <f>'(B) FO'!BX174</f>
        <v>49.729729729729733</v>
      </c>
      <c r="AT174" s="139">
        <f>'(B) FO'!BY174</f>
        <v>-25.101214574898783</v>
      </c>
      <c r="AU174" s="139">
        <f>'(B) FO'!BZ174</f>
        <v>15.70893191755153</v>
      </c>
      <c r="AV174" s="137" t="str">
        <f t="shared" si="37"/>
        <v>N</v>
      </c>
      <c r="AW174" s="137" t="str">
        <f t="shared" si="38"/>
        <v>Y</v>
      </c>
      <c r="AX174" s="137" t="str">
        <f t="shared" si="39"/>
        <v>N</v>
      </c>
      <c r="AZ174" s="137">
        <f>'(B) FO'!C174</f>
        <v>492.5</v>
      </c>
      <c r="BA174" s="137">
        <f>'(B) FO'!X174</f>
        <v>504</v>
      </c>
      <c r="BB174" s="137">
        <f>'(B) FO'!AC174</f>
        <v>488</v>
      </c>
    </row>
    <row r="175" spans="1:54" x14ac:dyDescent="0.3">
      <c r="A175" s="137" t="str">
        <f>'FOD (ALL)'!B175</f>
        <v>HDFCLIFE</v>
      </c>
      <c r="B175" s="146">
        <f>'FOD (ALL)'!C175</f>
        <v>44007</v>
      </c>
      <c r="C175" s="137" t="str">
        <f>'(B) FO'!H175</f>
        <v>N</v>
      </c>
      <c r="D175" s="137" t="str">
        <f>'(B) FO'!I175</f>
        <v>Y</v>
      </c>
      <c r="E175" s="137" t="str">
        <f>'(B) FO'!J175</f>
        <v>Y</v>
      </c>
      <c r="F175" s="137" t="str">
        <f>'(B) FO'!K175</f>
        <v>Y</v>
      </c>
      <c r="G175" s="139">
        <f>'(B) FO'!L175</f>
        <v>-1.0130685847434174E-2</v>
      </c>
      <c r="H175" s="139">
        <f>'(B) FO'!M175</f>
        <v>2.4919530682172151</v>
      </c>
      <c r="I175" s="139">
        <f>'(B) FO'!N175</f>
        <v>1.3149589732800335</v>
      </c>
      <c r="J175" s="139">
        <f>'(B) FO'!O175</f>
        <v>1.4839329561225554</v>
      </c>
      <c r="K175" s="137" t="str">
        <f t="shared" si="28"/>
        <v>N</v>
      </c>
      <c r="L175" s="137" t="str">
        <f t="shared" si="29"/>
        <v>Y</v>
      </c>
      <c r="M175" s="137" t="str">
        <f t="shared" si="30"/>
        <v>N</v>
      </c>
      <c r="N175" s="137">
        <f>'(B) FO'!AH175-'(B) FO'!AI175</f>
        <v>853200</v>
      </c>
      <c r="O175" s="137">
        <f>'(B) FO'!AI175-'(B) FO'!AJ175</f>
        <v>757800</v>
      </c>
      <c r="P175" s="137">
        <f>'(B) FO'!AJ175-'(B) FO'!AK175</f>
        <v>183600</v>
      </c>
      <c r="Q175" s="137">
        <f>'(B) FO'!AK175-'(B) FO'!AL175</f>
        <v>36000</v>
      </c>
      <c r="R175" s="137" t="str">
        <f>'(B) FO'!AM175</f>
        <v>Y</v>
      </c>
      <c r="S175" s="137" t="str">
        <f>'(B) FO'!AN175</f>
        <v>Y</v>
      </c>
      <c r="T175" s="137" t="str">
        <f>'(B) FO'!AO175</f>
        <v>Y</v>
      </c>
      <c r="U175" s="137" t="str">
        <f>'(B) FO'!AP175</f>
        <v>Y</v>
      </c>
      <c r="V175" s="139">
        <f>'(B) FO'!AQ175</f>
        <v>76.20578778135048</v>
      </c>
      <c r="W175" s="139">
        <f>'(B) FO'!AR175</f>
        <v>209.45273631840794</v>
      </c>
      <c r="X175" s="139">
        <f>'(B) FO'!AS175</f>
        <v>103.03030303030303</v>
      </c>
      <c r="Y175" s="139">
        <f>'(B) FO'!AT175</f>
        <v>25.316455696202532</v>
      </c>
      <c r="Z175" s="137" t="str">
        <f t="shared" si="31"/>
        <v>N</v>
      </c>
      <c r="AA175" s="137" t="str">
        <f t="shared" si="32"/>
        <v>Y</v>
      </c>
      <c r="AB175" s="137" t="str">
        <f t="shared" si="33"/>
        <v>Y</v>
      </c>
      <c r="AC175" s="137" t="str">
        <f>'(B) FO'!BC175</f>
        <v>Y</v>
      </c>
      <c r="AD175" s="137" t="str">
        <f>'(B) FO'!BD175</f>
        <v>Y</v>
      </c>
      <c r="AE175" s="137" t="str">
        <f>'(B) FO'!BE175</f>
        <v>Y</v>
      </c>
      <c r="AF175" s="137" t="str">
        <f>'(B) FO'!BF175</f>
        <v>Y</v>
      </c>
      <c r="AG175" s="139">
        <f>'(B) FO'!BG175</f>
        <v>44.933065440587896</v>
      </c>
      <c r="AH175" s="139">
        <f>'(B) FO'!BH175</f>
        <v>303.45321153707829</v>
      </c>
      <c r="AI175" s="139">
        <f>'(B) FO'!BI175</f>
        <v>108.79137382110891</v>
      </c>
      <c r="AJ175" s="139">
        <f>'(B) FO'!BJ175</f>
        <v>301.22921185827909</v>
      </c>
      <c r="AK175" s="137" t="str">
        <f t="shared" si="34"/>
        <v>N</v>
      </c>
      <c r="AL175" s="137" t="str">
        <f t="shared" si="35"/>
        <v>Y</v>
      </c>
      <c r="AM175" s="137" t="str">
        <f t="shared" si="36"/>
        <v>N</v>
      </c>
      <c r="AN175" s="137" t="str">
        <f>'(B) FO'!BS175</f>
        <v>Y</v>
      </c>
      <c r="AO175" s="137" t="str">
        <f>'(B) FO'!BT175</f>
        <v>Y</v>
      </c>
      <c r="AP175" s="137" t="str">
        <f>'(B) FO'!BU175</f>
        <v>Y</v>
      </c>
      <c r="AQ175" s="137" t="str">
        <f>'(B) FO'!BV175</f>
        <v>Y</v>
      </c>
      <c r="AR175" s="139">
        <f>'(B) FO'!BW175</f>
        <v>43.160377358490564</v>
      </c>
      <c r="AS175" s="139">
        <f>'(B) FO'!BX175</f>
        <v>295.03105590062108</v>
      </c>
      <c r="AT175" s="139">
        <f>'(B) FO'!BY175</f>
        <v>107.74193548387096</v>
      </c>
      <c r="AU175" s="139">
        <f>'(B) FO'!BZ175</f>
        <v>297.43589743589746</v>
      </c>
      <c r="AV175" s="137" t="str">
        <f t="shared" si="37"/>
        <v>N</v>
      </c>
      <c r="AW175" s="137" t="str">
        <f t="shared" si="38"/>
        <v>Y</v>
      </c>
      <c r="AX175" s="137" t="str">
        <f t="shared" si="39"/>
        <v>N</v>
      </c>
      <c r="AZ175" s="137">
        <f>'(B) FO'!C175</f>
        <v>493.5</v>
      </c>
      <c r="BA175" s="137">
        <f>'(B) FO'!X175</f>
        <v>505</v>
      </c>
      <c r="BB175" s="137">
        <f>'(B) FO'!AC175</f>
        <v>489.65</v>
      </c>
    </row>
    <row r="176" spans="1:54" x14ac:dyDescent="0.3">
      <c r="A176" s="137" t="str">
        <f>'FOD (ALL)'!B176</f>
        <v>HDFCLIFE</v>
      </c>
      <c r="B176" s="146">
        <f>'FOD (ALL)'!C176</f>
        <v>44042</v>
      </c>
      <c r="C176" s="137" t="str">
        <f>'(B) FO'!H176</f>
        <v>Y</v>
      </c>
      <c r="D176" s="137" t="str">
        <f>'(B) FO'!I176</f>
        <v>Y</v>
      </c>
      <c r="E176" s="137" t="str">
        <f>'(B) FO'!J176</f>
        <v>Y</v>
      </c>
      <c r="F176" s="137" t="str">
        <f>'(B) FO'!K176</f>
        <v>Y</v>
      </c>
      <c r="G176" s="139">
        <f>'(B) FO'!L176</f>
        <v>0.11039743075070482</v>
      </c>
      <c r="H176" s="139">
        <f>'(B) FO'!M176</f>
        <v>3.019023986765915</v>
      </c>
      <c r="I176" s="139">
        <f>'(B) FO'!N176</f>
        <v>1.564632993804483</v>
      </c>
      <c r="J176" s="139">
        <f>'(B) FO'!O176</f>
        <v>0.50659630606859685</v>
      </c>
      <c r="K176" s="137" t="str">
        <f t="shared" si="28"/>
        <v>N</v>
      </c>
      <c r="L176" s="137" t="str">
        <f t="shared" si="29"/>
        <v>Y</v>
      </c>
      <c r="M176" s="137" t="str">
        <f t="shared" si="30"/>
        <v>Y</v>
      </c>
      <c r="N176" s="137">
        <f>'(B) FO'!AH176-'(B) FO'!AI176</f>
        <v>0</v>
      </c>
      <c r="O176" s="137">
        <f>'(B) FO'!AI176-'(B) FO'!AJ176</f>
        <v>0</v>
      </c>
      <c r="P176" s="137">
        <f>'(B) FO'!AJ176-'(B) FO'!AK176</f>
        <v>0</v>
      </c>
      <c r="Q176" s="137">
        <f>'(B) FO'!AK176-'(B) FO'!AL176</f>
        <v>1100</v>
      </c>
      <c r="R176" s="137" t="str">
        <f>'(B) FO'!AM176</f>
        <v>Y</v>
      </c>
      <c r="S176" s="137" t="str">
        <f>'(B) FO'!AN176</f>
        <v>Y</v>
      </c>
      <c r="T176" s="137" t="str">
        <f>'(B) FO'!AO176</f>
        <v>Y</v>
      </c>
      <c r="U176" s="137" t="str">
        <f>'(B) FO'!AP176</f>
        <v>Y</v>
      </c>
      <c r="V176" s="139">
        <f>'(B) FO'!AQ176</f>
        <v>0</v>
      </c>
      <c r="W176" s="139">
        <f>'(B) FO'!AR176</f>
        <v>0</v>
      </c>
      <c r="X176" s="139">
        <f>'(B) FO'!AS176</f>
        <v>0</v>
      </c>
      <c r="Y176" s="139">
        <f>'(B) FO'!AT176</f>
        <v>100</v>
      </c>
      <c r="Z176" s="137" t="str">
        <f t="shared" si="31"/>
        <v>Y</v>
      </c>
      <c r="AA176" s="137" t="str">
        <f t="shared" si="32"/>
        <v>Y</v>
      </c>
      <c r="AB176" s="137" t="str">
        <f t="shared" si="33"/>
        <v>N</v>
      </c>
      <c r="AC176" s="137" t="str">
        <f>'(B) FO'!BC176</f>
        <v>Y</v>
      </c>
      <c r="AD176" s="137" t="str">
        <f>'(B) FO'!BD176</f>
        <v>Y</v>
      </c>
      <c r="AE176" s="137" t="str">
        <f>'(B) FO'!BE176</f>
        <v>N</v>
      </c>
      <c r="AF176" s="137" t="str">
        <f>'(B) FO'!BF176</f>
        <v>Y</v>
      </c>
      <c r="AG176" s="139" t="e">
        <f>'(B) FO'!BG176</f>
        <v>#DIV/0!</v>
      </c>
      <c r="AH176" s="139" t="e">
        <f>'(B) FO'!BH176</f>
        <v>#DIV/0!</v>
      </c>
      <c r="AI176" s="139">
        <f>'(B) FO'!BI176</f>
        <v>-100</v>
      </c>
      <c r="AJ176" s="139" t="e">
        <f>'(B) FO'!BJ176</f>
        <v>#DIV/0!</v>
      </c>
      <c r="AK176" s="137" t="e">
        <f t="shared" si="34"/>
        <v>#DIV/0!</v>
      </c>
      <c r="AL176" s="137" t="e">
        <f t="shared" si="35"/>
        <v>#DIV/0!</v>
      </c>
      <c r="AM176" s="137" t="e">
        <f t="shared" si="36"/>
        <v>#DIV/0!</v>
      </c>
      <c r="AN176" s="137" t="str">
        <f>'(B) FO'!BS176</f>
        <v>Y</v>
      </c>
      <c r="AO176" s="137" t="str">
        <f>'(B) FO'!BT176</f>
        <v>Y</v>
      </c>
      <c r="AP176" s="137" t="str">
        <f>'(B) FO'!BU176</f>
        <v>N</v>
      </c>
      <c r="AQ176" s="137" t="str">
        <f>'(B) FO'!BV176</f>
        <v>Y</v>
      </c>
      <c r="AR176" s="139" t="e">
        <f>'(B) FO'!BW176</f>
        <v>#DIV/0!</v>
      </c>
      <c r="AS176" s="139" t="e">
        <f>'(B) FO'!BX176</f>
        <v>#DIV/0!</v>
      </c>
      <c r="AT176" s="139">
        <f>'(B) FO'!BY176</f>
        <v>-100</v>
      </c>
      <c r="AU176" s="139" t="e">
        <f>'(B) FO'!BZ176</f>
        <v>#DIV/0!</v>
      </c>
      <c r="AV176" s="137" t="e">
        <f t="shared" si="37"/>
        <v>#DIV/0!</v>
      </c>
      <c r="AW176" s="137" t="e">
        <f t="shared" si="38"/>
        <v>#DIV/0!</v>
      </c>
      <c r="AX176" s="137" t="e">
        <f t="shared" si="39"/>
        <v>#DIV/0!</v>
      </c>
      <c r="AZ176" s="137">
        <f>'(B) FO'!C176</f>
        <v>498.75</v>
      </c>
      <c r="BA176" s="137">
        <f>'(B) FO'!X176</f>
        <v>0</v>
      </c>
      <c r="BB176" s="137">
        <f>'(B) FO'!AC176</f>
        <v>0</v>
      </c>
    </row>
    <row r="177" spans="1:54" x14ac:dyDescent="0.3">
      <c r="A177" s="137" t="str">
        <f>'FOD (ALL)'!B177</f>
        <v>HEROMOTOCO</v>
      </c>
      <c r="B177" s="146">
        <f>'FOD (ALL)'!C177</f>
        <v>43979</v>
      </c>
      <c r="C177" s="137" t="str">
        <f>'(B) FO'!H177</f>
        <v>Y</v>
      </c>
      <c r="D177" s="137" t="str">
        <f>'(B) FO'!I177</f>
        <v>Y</v>
      </c>
      <c r="E177" s="137" t="str">
        <f>'(B) FO'!J177</f>
        <v>N</v>
      </c>
      <c r="F177" s="137" t="str">
        <f>'(B) FO'!K177</f>
        <v>N</v>
      </c>
      <c r="G177" s="139">
        <f>'(B) FO'!L177</f>
        <v>1.5506081513621297</v>
      </c>
      <c r="H177" s="139">
        <f>'(B) FO'!M177</f>
        <v>4.014895558460128</v>
      </c>
      <c r="I177" s="139">
        <f>'(B) FO'!N177</f>
        <v>-1.9679423639484586</v>
      </c>
      <c r="J177" s="139">
        <f>'(B) FO'!O177</f>
        <v>-7.7304022224902E-2</v>
      </c>
      <c r="K177" s="137" t="str">
        <f t="shared" si="28"/>
        <v>N</v>
      </c>
      <c r="L177" s="137" t="str">
        <f t="shared" si="29"/>
        <v>Y</v>
      </c>
      <c r="M177" s="137" t="str">
        <f t="shared" si="30"/>
        <v>N</v>
      </c>
      <c r="N177" s="137">
        <f>'(B) FO'!AH177-'(B) FO'!AI177</f>
        <v>-76200</v>
      </c>
      <c r="O177" s="137">
        <f>'(B) FO'!AI177-'(B) FO'!AJ177</f>
        <v>-194400</v>
      </c>
      <c r="P177" s="137">
        <f>'(B) FO'!AJ177-'(B) FO'!AK177</f>
        <v>27400</v>
      </c>
      <c r="Q177" s="137">
        <f>'(B) FO'!AK177-'(B) FO'!AL177</f>
        <v>-37800</v>
      </c>
      <c r="R177" s="137" t="str">
        <f>'(B) FO'!AM177</f>
        <v>N</v>
      </c>
      <c r="S177" s="137" t="str">
        <f>'(B) FO'!AN177</f>
        <v>N</v>
      </c>
      <c r="T177" s="137" t="str">
        <f>'(B) FO'!AO177</f>
        <v>Y</v>
      </c>
      <c r="U177" s="137" t="str">
        <f>'(B) FO'!AP177</f>
        <v>N</v>
      </c>
      <c r="V177" s="139">
        <f>'(B) FO'!AQ177</f>
        <v>-3.5057048214942954</v>
      </c>
      <c r="W177" s="139">
        <f>'(B) FO'!AR177</f>
        <v>-8.2094594594594597</v>
      </c>
      <c r="X177" s="139">
        <f>'(B) FO'!AS177</f>
        <v>1.170640006835854</v>
      </c>
      <c r="Y177" s="139">
        <f>'(B) FO'!AT177</f>
        <v>-1.5893037336024218</v>
      </c>
      <c r="Z177" s="137" t="str">
        <f t="shared" si="31"/>
        <v>Y</v>
      </c>
      <c r="AA177" s="137" t="str">
        <f t="shared" si="32"/>
        <v>N</v>
      </c>
      <c r="AB177" s="137" t="str">
        <f t="shared" si="33"/>
        <v>Y</v>
      </c>
      <c r="AC177" s="137" t="str">
        <f>'(B) FO'!BC177</f>
        <v>N</v>
      </c>
      <c r="AD177" s="137" t="str">
        <f>'(B) FO'!BD177</f>
        <v>Y</v>
      </c>
      <c r="AE177" s="137" t="str">
        <f>'(B) FO'!BE177</f>
        <v>Y</v>
      </c>
      <c r="AF177" s="137" t="str">
        <f>'(B) FO'!BF177</f>
        <v>N</v>
      </c>
      <c r="AG177" s="139">
        <f>'(B) FO'!BG177</f>
        <v>-12.320076687057915</v>
      </c>
      <c r="AH177" s="139">
        <f>'(B) FO'!BH177</f>
        <v>5.2493814400071166</v>
      </c>
      <c r="AI177" s="139">
        <f>'(B) FO'!BI177</f>
        <v>80.050003140293839</v>
      </c>
      <c r="AJ177" s="139">
        <f>'(B) FO'!BJ177</f>
        <v>-28.531894213654716</v>
      </c>
      <c r="AK177" s="137" t="str">
        <f t="shared" si="34"/>
        <v>N</v>
      </c>
      <c r="AL177" s="137" t="str">
        <f t="shared" si="35"/>
        <v>N</v>
      </c>
      <c r="AM177" s="137" t="str">
        <f t="shared" si="36"/>
        <v>Y</v>
      </c>
      <c r="AN177" s="137" t="str">
        <f>'(B) FO'!BS177</f>
        <v>N</v>
      </c>
      <c r="AO177" s="137" t="str">
        <f>'(B) FO'!BT177</f>
        <v>Y</v>
      </c>
      <c r="AP177" s="137" t="str">
        <f>'(B) FO'!BU177</f>
        <v>Y</v>
      </c>
      <c r="AQ177" s="137" t="str">
        <f>'(B) FO'!BV177</f>
        <v>N</v>
      </c>
      <c r="AR177" s="139">
        <f>'(B) FO'!BW177</f>
        <v>-13.361057794838985</v>
      </c>
      <c r="AS177" s="139">
        <f>'(B) FO'!BX177</f>
        <v>1.7357344326318074</v>
      </c>
      <c r="AT177" s="139">
        <f>'(B) FO'!BY177</f>
        <v>85.584860076504938</v>
      </c>
      <c r="AU177" s="139">
        <f>'(B) FO'!BZ177</f>
        <v>-27.647487254187908</v>
      </c>
      <c r="AV177" s="137" t="str">
        <f t="shared" si="37"/>
        <v>N</v>
      </c>
      <c r="AW177" s="137" t="str">
        <f t="shared" si="38"/>
        <v>N</v>
      </c>
      <c r="AX177" s="137" t="str">
        <f t="shared" si="39"/>
        <v>Y</v>
      </c>
      <c r="AZ177" s="137">
        <f>'(B) FO'!C177</f>
        <v>2141.5500000000002</v>
      </c>
      <c r="BA177" s="137">
        <f>'(B) FO'!X177</f>
        <v>2148.5</v>
      </c>
      <c r="BB177" s="137">
        <f>'(B) FO'!AC177</f>
        <v>2072.75</v>
      </c>
    </row>
    <row r="178" spans="1:54" x14ac:dyDescent="0.3">
      <c r="A178" s="137" t="str">
        <f>'FOD (ALL)'!B178</f>
        <v>HEROMOTOCO</v>
      </c>
      <c r="B178" s="146">
        <f>'FOD (ALL)'!C178</f>
        <v>44007</v>
      </c>
      <c r="C178" s="137" t="str">
        <f>'(B) FO'!H178</f>
        <v>Y</v>
      </c>
      <c r="D178" s="137" t="str">
        <f>'(B) FO'!I178</f>
        <v>Y</v>
      </c>
      <c r="E178" s="137" t="str">
        <f>'(B) FO'!J178</f>
        <v>N</v>
      </c>
      <c r="F178" s="137" t="str">
        <f>'(B) FO'!K178</f>
        <v>N</v>
      </c>
      <c r="G178" s="139">
        <f>'(B) FO'!L178</f>
        <v>1.5753246446058227</v>
      </c>
      <c r="H178" s="139">
        <f>'(B) FO'!M178</f>
        <v>4.0843960805554094</v>
      </c>
      <c r="I178" s="139">
        <f>'(B) FO'!N178</f>
        <v>-2.122942721511349</v>
      </c>
      <c r="J178" s="139">
        <f>'(B) FO'!O178</f>
        <v>-0.16599307159354662</v>
      </c>
      <c r="K178" s="137" t="str">
        <f t="shared" si="28"/>
        <v>N</v>
      </c>
      <c r="L178" s="137" t="str">
        <f t="shared" si="29"/>
        <v>Y</v>
      </c>
      <c r="M178" s="137" t="str">
        <f t="shared" si="30"/>
        <v>N</v>
      </c>
      <c r="N178" s="137">
        <f>'(B) FO'!AH178-'(B) FO'!AI178</f>
        <v>66400</v>
      </c>
      <c r="O178" s="137">
        <f>'(B) FO'!AI178-'(B) FO'!AJ178</f>
        <v>31400</v>
      </c>
      <c r="P178" s="137">
        <f>'(B) FO'!AJ178-'(B) FO'!AK178</f>
        <v>137800</v>
      </c>
      <c r="Q178" s="137">
        <f>'(B) FO'!AK178-'(B) FO'!AL178</f>
        <v>16000</v>
      </c>
      <c r="R178" s="137" t="str">
        <f>'(B) FO'!AM178</f>
        <v>Y</v>
      </c>
      <c r="S178" s="137" t="str">
        <f>'(B) FO'!AN178</f>
        <v>Y</v>
      </c>
      <c r="T178" s="137" t="str">
        <f>'(B) FO'!AO178</f>
        <v>Y</v>
      </c>
      <c r="U178" s="137" t="str">
        <f>'(B) FO'!AP178</f>
        <v>Y</v>
      </c>
      <c r="V178" s="139">
        <f>'(B) FO'!AQ178</f>
        <v>29.775784753363226</v>
      </c>
      <c r="W178" s="139">
        <f>'(B) FO'!AR178</f>
        <v>16.388308977035489</v>
      </c>
      <c r="X178" s="139">
        <f>'(B) FO'!AS178</f>
        <v>256.13382899628255</v>
      </c>
      <c r="Y178" s="139">
        <f>'(B) FO'!AT178</f>
        <v>42.328042328042329</v>
      </c>
      <c r="Z178" s="137" t="str">
        <f t="shared" si="31"/>
        <v>Y</v>
      </c>
      <c r="AA178" s="137" t="str">
        <f t="shared" si="32"/>
        <v>N</v>
      </c>
      <c r="AB178" s="137" t="str">
        <f t="shared" si="33"/>
        <v>Y</v>
      </c>
      <c r="AC178" s="137" t="str">
        <f>'(B) FO'!BC178</f>
        <v>Y</v>
      </c>
      <c r="AD178" s="137" t="str">
        <f>'(B) FO'!BD178</f>
        <v>N</v>
      </c>
      <c r="AE178" s="137" t="str">
        <f>'(B) FO'!BE178</f>
        <v>Y</v>
      </c>
      <c r="AF178" s="137" t="str">
        <f>'(B) FO'!BF178</f>
        <v>Y</v>
      </c>
      <c r="AG178" s="139">
        <f>'(B) FO'!BG178</f>
        <v>48.462607549413619</v>
      </c>
      <c r="AH178" s="139">
        <f>'(B) FO'!BH178</f>
        <v>-0.43190612907252979</v>
      </c>
      <c r="AI178" s="139">
        <f>'(B) FO'!BI178</f>
        <v>308.49523226760493</v>
      </c>
      <c r="AJ178" s="139">
        <f>'(B) FO'!BJ178</f>
        <v>23.963337547408329</v>
      </c>
      <c r="AK178" s="137" t="str">
        <f t="shared" si="34"/>
        <v>Y</v>
      </c>
      <c r="AL178" s="137" t="str">
        <f t="shared" si="35"/>
        <v>N</v>
      </c>
      <c r="AM178" s="137" t="str">
        <f t="shared" si="36"/>
        <v>Y</v>
      </c>
      <c r="AN178" s="137" t="str">
        <f>'(B) FO'!BS178</f>
        <v>Y</v>
      </c>
      <c r="AO178" s="137" t="str">
        <f>'(B) FO'!BT178</f>
        <v>N</v>
      </c>
      <c r="AP178" s="137" t="str">
        <f>'(B) FO'!BU178</f>
        <v>Y</v>
      </c>
      <c r="AQ178" s="137" t="str">
        <f>'(B) FO'!BV178</f>
        <v>Y</v>
      </c>
      <c r="AR178" s="139">
        <f>'(B) FO'!BW178</f>
        <v>46.621621621621621</v>
      </c>
      <c r="AS178" s="139">
        <f>'(B) FO'!BX178</f>
        <v>-3.7572254335260116</v>
      </c>
      <c r="AT178" s="139">
        <f>'(B) FO'!BY178</f>
        <v>320.66869300911856</v>
      </c>
      <c r="AU178" s="139">
        <f>'(B) FO'!BZ178</f>
        <v>25.095057034220531</v>
      </c>
      <c r="AV178" s="137" t="str">
        <f t="shared" si="37"/>
        <v>Y</v>
      </c>
      <c r="AW178" s="137" t="str">
        <f t="shared" si="38"/>
        <v>N</v>
      </c>
      <c r="AX178" s="137" t="str">
        <f t="shared" si="39"/>
        <v>Y</v>
      </c>
      <c r="AZ178" s="137">
        <f>'(B) FO'!C178</f>
        <v>2147.15</v>
      </c>
      <c r="BA178" s="137">
        <f>'(B) FO'!X178</f>
        <v>2152.0500000000002</v>
      </c>
      <c r="BB178" s="137">
        <f>'(B) FO'!AC178</f>
        <v>2075</v>
      </c>
    </row>
    <row r="179" spans="1:54" x14ac:dyDescent="0.3">
      <c r="A179" s="137" t="str">
        <f>'FOD (ALL)'!B179</f>
        <v>HEROMOTOCO</v>
      </c>
      <c r="B179" s="146">
        <f>'FOD (ALL)'!C179</f>
        <v>44042</v>
      </c>
      <c r="C179" s="137" t="str">
        <f>'(B) FO'!H179</f>
        <v>Y</v>
      </c>
      <c r="D179" s="137" t="str">
        <f>'(B) FO'!I179</f>
        <v>Y</v>
      </c>
      <c r="E179" s="137" t="str">
        <f>'(B) FO'!J179</f>
        <v>N</v>
      </c>
      <c r="F179" s="137" t="str">
        <f>'(B) FO'!K179</f>
        <v>Y</v>
      </c>
      <c r="G179" s="139">
        <f>'(B) FO'!L179</f>
        <v>2.622423137913878</v>
      </c>
      <c r="H179" s="139">
        <f>'(B) FO'!M179</f>
        <v>3.4549461312438878</v>
      </c>
      <c r="I179" s="139">
        <f>'(B) FO'!N179</f>
        <v>-2.4203760781783905</v>
      </c>
      <c r="J179" s="139">
        <f>'(B) FO'!O179</f>
        <v>0.13158524331307717</v>
      </c>
      <c r="K179" s="137" t="str">
        <f t="shared" si="28"/>
        <v>N</v>
      </c>
      <c r="L179" s="137" t="str">
        <f t="shared" si="29"/>
        <v>Y</v>
      </c>
      <c r="M179" s="137" t="str">
        <f t="shared" si="30"/>
        <v>N</v>
      </c>
      <c r="N179" s="137">
        <f>'(B) FO'!AH179-'(B) FO'!AI179</f>
        <v>0</v>
      </c>
      <c r="O179" s="137">
        <f>'(B) FO'!AI179-'(B) FO'!AJ179</f>
        <v>900</v>
      </c>
      <c r="P179" s="137">
        <f>'(B) FO'!AJ179-'(B) FO'!AK179</f>
        <v>900</v>
      </c>
      <c r="Q179" s="137">
        <f>'(B) FO'!AK179-'(B) FO'!AL179</f>
        <v>0</v>
      </c>
      <c r="R179" s="137" t="str">
        <f>'(B) FO'!AM179</f>
        <v>Y</v>
      </c>
      <c r="S179" s="137" t="str">
        <f>'(B) FO'!AN179</f>
        <v>Y</v>
      </c>
      <c r="T179" s="137" t="str">
        <f>'(B) FO'!AO179</f>
        <v>Y</v>
      </c>
      <c r="U179" s="137" t="str">
        <f>'(B) FO'!AP179</f>
        <v>Y</v>
      </c>
      <c r="V179" s="139">
        <f>'(B) FO'!AQ179</f>
        <v>0</v>
      </c>
      <c r="W179" s="139">
        <f>'(B) FO'!AR179</f>
        <v>75</v>
      </c>
      <c r="X179" s="139">
        <f>'(B) FO'!AS179</f>
        <v>300</v>
      </c>
      <c r="Y179" s="139">
        <f>'(B) FO'!AT179</f>
        <v>0</v>
      </c>
      <c r="Z179" s="137" t="str">
        <f t="shared" si="31"/>
        <v>N</v>
      </c>
      <c r="AA179" s="137" t="str">
        <f t="shared" si="32"/>
        <v>N</v>
      </c>
      <c r="AB179" s="137" t="str">
        <f t="shared" si="33"/>
        <v>Y</v>
      </c>
      <c r="AC179" s="137" t="str">
        <f>'(B) FO'!BC179</f>
        <v>N</v>
      </c>
      <c r="AD179" s="137" t="str">
        <f>'(B) FO'!BD179</f>
        <v>Y</v>
      </c>
      <c r="AE179" s="137" t="str">
        <f>'(B) FO'!BE179</f>
        <v>Y</v>
      </c>
      <c r="AF179" s="137" t="str">
        <f>'(B) FO'!BF179</f>
        <v>N</v>
      </c>
      <c r="AG179" s="139">
        <f>'(B) FO'!BG179</f>
        <v>-77.651447859300063</v>
      </c>
      <c r="AH179" s="139">
        <f>'(B) FO'!BH179</f>
        <v>209.79636763896528</v>
      </c>
      <c r="AI179" s="139" t="e">
        <f>'(B) FO'!BI179</f>
        <v>#DIV/0!</v>
      </c>
      <c r="AJ179" s="139">
        <f>'(B) FO'!BJ179</f>
        <v>-100</v>
      </c>
      <c r="AK179" s="137" t="str">
        <f t="shared" si="34"/>
        <v>N</v>
      </c>
      <c r="AL179" s="137" t="e">
        <f t="shared" si="35"/>
        <v>#DIV/0!</v>
      </c>
      <c r="AM179" s="137" t="e">
        <f t="shared" si="36"/>
        <v>#DIV/0!</v>
      </c>
      <c r="AN179" s="137" t="str">
        <f>'(B) FO'!BS179</f>
        <v>N</v>
      </c>
      <c r="AO179" s="137" t="str">
        <f>'(B) FO'!BT179</f>
        <v>Y</v>
      </c>
      <c r="AP179" s="137" t="str">
        <f>'(B) FO'!BU179</f>
        <v>Y</v>
      </c>
      <c r="AQ179" s="137" t="str">
        <f>'(B) FO'!BV179</f>
        <v>N</v>
      </c>
      <c r="AR179" s="139">
        <f>'(B) FO'!BW179</f>
        <v>-77.777777777777786</v>
      </c>
      <c r="AS179" s="139">
        <f>'(B) FO'!BX179</f>
        <v>200</v>
      </c>
      <c r="AT179" s="139" t="e">
        <f>'(B) FO'!BY179</f>
        <v>#DIV/0!</v>
      </c>
      <c r="AU179" s="139">
        <f>'(B) FO'!BZ179</f>
        <v>-100</v>
      </c>
      <c r="AV179" s="137" t="str">
        <f t="shared" si="37"/>
        <v>N</v>
      </c>
      <c r="AW179" s="137" t="e">
        <f t="shared" si="38"/>
        <v>#DIV/0!</v>
      </c>
      <c r="AX179" s="137" t="e">
        <f t="shared" si="39"/>
        <v>#DIV/0!</v>
      </c>
      <c r="AZ179" s="137">
        <f>'(B) FO'!C179</f>
        <v>2167.9499999999998</v>
      </c>
      <c r="BA179" s="137">
        <f>'(B) FO'!X179</f>
        <v>2128.9499999999998</v>
      </c>
      <c r="BB179" s="137">
        <f>'(B) FO'!AC179</f>
        <v>2067.6</v>
      </c>
    </row>
    <row r="180" spans="1:54" x14ac:dyDescent="0.3">
      <c r="A180" s="137" t="str">
        <f>'FOD (ALL)'!B180</f>
        <v>HINDALCO</v>
      </c>
      <c r="B180" s="146">
        <f>'FOD (ALL)'!C180</f>
        <v>43979</v>
      </c>
      <c r="C180" s="137" t="str">
        <f>'(B) FO'!H180</f>
        <v>N</v>
      </c>
      <c r="D180" s="137" t="str">
        <f>'(B) FO'!I180</f>
        <v>Y</v>
      </c>
      <c r="E180" s="137" t="str">
        <f>'(B) FO'!J180</f>
        <v>Y</v>
      </c>
      <c r="F180" s="137" t="str">
        <f>'(B) FO'!K180</f>
        <v>Y</v>
      </c>
      <c r="G180" s="139">
        <f>'(B) FO'!L180</f>
        <v>-3.3022533022532912</v>
      </c>
      <c r="H180" s="139">
        <f>'(B) FO'!M180</f>
        <v>6.3197026022304756</v>
      </c>
      <c r="I180" s="139">
        <f>'(B) FO'!N180</f>
        <v>3.0212765957446783</v>
      </c>
      <c r="J180" s="139">
        <f>'(B) FO'!O180</f>
        <v>2.2628372497824145</v>
      </c>
      <c r="K180" s="137" t="str">
        <f t="shared" si="28"/>
        <v>N</v>
      </c>
      <c r="L180" s="137" t="str">
        <f t="shared" si="29"/>
        <v>Y</v>
      </c>
      <c r="M180" s="137" t="str">
        <f t="shared" si="30"/>
        <v>Y</v>
      </c>
      <c r="N180" s="137">
        <f>'(B) FO'!AH180-'(B) FO'!AI180</f>
        <v>-1848000</v>
      </c>
      <c r="O180" s="137">
        <f>'(B) FO'!AI180-'(B) FO'!AJ180</f>
        <v>-182000</v>
      </c>
      <c r="P180" s="137">
        <f>'(B) FO'!AJ180-'(B) FO'!AK180</f>
        <v>-353500</v>
      </c>
      <c r="Q180" s="137">
        <f>'(B) FO'!AK180-'(B) FO'!AL180</f>
        <v>672000</v>
      </c>
      <c r="R180" s="137" t="str">
        <f>'(B) FO'!AM180</f>
        <v>N</v>
      </c>
      <c r="S180" s="137" t="str">
        <f>'(B) FO'!AN180</f>
        <v>N</v>
      </c>
      <c r="T180" s="137" t="str">
        <f>'(B) FO'!AO180</f>
        <v>N</v>
      </c>
      <c r="U180" s="137" t="str">
        <f>'(B) FO'!AP180</f>
        <v>Y</v>
      </c>
      <c r="V180" s="139">
        <f>'(B) FO'!AQ180</f>
        <v>-6.804123711340206</v>
      </c>
      <c r="W180" s="139">
        <f>'(B) FO'!AR180</f>
        <v>-0.66564260112647211</v>
      </c>
      <c r="X180" s="139">
        <f>'(B) FO'!AS180</f>
        <v>-1.2763806394540631</v>
      </c>
      <c r="Y180" s="139">
        <f>'(B) FO'!AT180</f>
        <v>2.4867245175495403</v>
      </c>
      <c r="Z180" s="137" t="str">
        <f t="shared" si="31"/>
        <v>N</v>
      </c>
      <c r="AA180" s="137" t="str">
        <f t="shared" si="32"/>
        <v>Y</v>
      </c>
      <c r="AB180" s="137" t="str">
        <f t="shared" si="33"/>
        <v>N</v>
      </c>
      <c r="AC180" s="137" t="str">
        <f>'(B) FO'!BC180</f>
        <v>N</v>
      </c>
      <c r="AD180" s="137" t="str">
        <f>'(B) FO'!BD180</f>
        <v>Y</v>
      </c>
      <c r="AE180" s="137" t="str">
        <f>'(B) FO'!BE180</f>
        <v>N</v>
      </c>
      <c r="AF180" s="137" t="str">
        <f>'(B) FO'!BF180</f>
        <v>Y</v>
      </c>
      <c r="AG180" s="139">
        <f>'(B) FO'!BG180</f>
        <v>-41.461144437005828</v>
      </c>
      <c r="AH180" s="139">
        <f>'(B) FO'!BH180</f>
        <v>195.2849727976452</v>
      </c>
      <c r="AI180" s="139">
        <f>'(B) FO'!BI180</f>
        <v>-36.685639480944324</v>
      </c>
      <c r="AJ180" s="139">
        <f>'(B) FO'!BJ180</f>
        <v>12.454727285305598</v>
      </c>
      <c r="AK180" s="137" t="str">
        <f t="shared" si="34"/>
        <v>N</v>
      </c>
      <c r="AL180" s="137" t="str">
        <f t="shared" si="35"/>
        <v>Y</v>
      </c>
      <c r="AM180" s="137" t="str">
        <f t="shared" si="36"/>
        <v>N</v>
      </c>
      <c r="AN180" s="137" t="str">
        <f>'(B) FO'!BS180</f>
        <v>N</v>
      </c>
      <c r="AO180" s="137" t="str">
        <f>'(B) FO'!BT180</f>
        <v>Y</v>
      </c>
      <c r="AP180" s="137" t="str">
        <f>'(B) FO'!BU180</f>
        <v>N</v>
      </c>
      <c r="AQ180" s="137" t="str">
        <f>'(B) FO'!BV180</f>
        <v>Y</v>
      </c>
      <c r="AR180" s="139">
        <f>'(B) FO'!BW180</f>
        <v>-40.448113207547173</v>
      </c>
      <c r="AS180" s="139">
        <f>'(B) FO'!BX180</f>
        <v>179.11430281268701</v>
      </c>
      <c r="AT180" s="139">
        <f>'(B) FO'!BY180</f>
        <v>-37.09768492377188</v>
      </c>
      <c r="AU180" s="139">
        <f>'(B) FO'!BZ180</f>
        <v>9.9089780719900702</v>
      </c>
      <c r="AV180" s="137" t="str">
        <f t="shared" si="37"/>
        <v>N</v>
      </c>
      <c r="AW180" s="137" t="str">
        <f t="shared" si="38"/>
        <v>Y</v>
      </c>
      <c r="AX180" s="137" t="str">
        <f t="shared" si="39"/>
        <v>N</v>
      </c>
      <c r="AZ180" s="137">
        <f>'(B) FO'!C180</f>
        <v>124.45</v>
      </c>
      <c r="BA180" s="137">
        <f>'(B) FO'!X180</f>
        <v>126.6</v>
      </c>
      <c r="BB180" s="137">
        <f>'(B) FO'!AC180</f>
        <v>123.2</v>
      </c>
    </row>
    <row r="181" spans="1:54" x14ac:dyDescent="0.3">
      <c r="A181" s="137" t="str">
        <f>'FOD (ALL)'!B181</f>
        <v>HINDALCO</v>
      </c>
      <c r="B181" s="146">
        <f>'FOD (ALL)'!C181</f>
        <v>44007</v>
      </c>
      <c r="C181" s="137" t="str">
        <f>'(B) FO'!H181</f>
        <v>N</v>
      </c>
      <c r="D181" s="137" t="str">
        <f>'(B) FO'!I181</f>
        <v>Y</v>
      </c>
      <c r="E181" s="137" t="str">
        <f>'(B) FO'!J181</f>
        <v>Y</v>
      </c>
      <c r="F181" s="137" t="str">
        <f>'(B) FO'!K181</f>
        <v>Y</v>
      </c>
      <c r="G181" s="139">
        <f>'(B) FO'!L181</f>
        <v>-3.1832298136646022</v>
      </c>
      <c r="H181" s="139">
        <f>'(B) FO'!M181</f>
        <v>6.1830173124484871</v>
      </c>
      <c r="I181" s="139">
        <f>'(B) FO'!N181</f>
        <v>3.0586236193712781</v>
      </c>
      <c r="J181" s="139">
        <f>'(B) FO'!O181</f>
        <v>2.0815264527320085</v>
      </c>
      <c r="K181" s="137" t="str">
        <f t="shared" si="28"/>
        <v>N</v>
      </c>
      <c r="L181" s="137" t="str">
        <f t="shared" si="29"/>
        <v>Y</v>
      </c>
      <c r="M181" s="137" t="str">
        <f t="shared" si="30"/>
        <v>Y</v>
      </c>
      <c r="N181" s="137">
        <f>'(B) FO'!AH181-'(B) FO'!AI181</f>
        <v>1918000</v>
      </c>
      <c r="O181" s="137">
        <f>'(B) FO'!AI181-'(B) FO'!AJ181</f>
        <v>1127000</v>
      </c>
      <c r="P181" s="137">
        <f>'(B) FO'!AJ181-'(B) FO'!AK181</f>
        <v>1032500</v>
      </c>
      <c r="Q181" s="137">
        <f>'(B) FO'!AK181-'(B) FO'!AL181</f>
        <v>777000</v>
      </c>
      <c r="R181" s="137" t="str">
        <f>'(B) FO'!AM181</f>
        <v>Y</v>
      </c>
      <c r="S181" s="137" t="str">
        <f>'(B) FO'!AN181</f>
        <v>Y</v>
      </c>
      <c r="T181" s="137" t="str">
        <f>'(B) FO'!AO181</f>
        <v>Y</v>
      </c>
      <c r="U181" s="137" t="str">
        <f>'(B) FO'!AP181</f>
        <v>Y</v>
      </c>
      <c r="V181" s="139">
        <f>'(B) FO'!AQ181</f>
        <v>42.056792018419031</v>
      </c>
      <c r="W181" s="139">
        <f>'(B) FO'!AR181</f>
        <v>32.823649337410806</v>
      </c>
      <c r="X181" s="139">
        <f>'(B) FO'!AS181</f>
        <v>43.002915451895049</v>
      </c>
      <c r="Y181" s="139">
        <f>'(B) FO'!AT181</f>
        <v>47.844827586206897</v>
      </c>
      <c r="Z181" s="137" t="str">
        <f t="shared" si="31"/>
        <v>Y</v>
      </c>
      <c r="AA181" s="137" t="str">
        <f t="shared" si="32"/>
        <v>N</v>
      </c>
      <c r="AB181" s="137" t="str">
        <f t="shared" si="33"/>
        <v>N</v>
      </c>
      <c r="AC181" s="137" t="str">
        <f>'(B) FO'!BC181</f>
        <v>Y</v>
      </c>
      <c r="AD181" s="137" t="str">
        <f>'(B) FO'!BD181</f>
        <v>Y</v>
      </c>
      <c r="AE181" s="137" t="str">
        <f>'(B) FO'!BE181</f>
        <v>Y</v>
      </c>
      <c r="AF181" s="137" t="str">
        <f>'(B) FO'!BF181</f>
        <v>Y</v>
      </c>
      <c r="AG181" s="139">
        <f>'(B) FO'!BG181</f>
        <v>4.3865745832050358</v>
      </c>
      <c r="AH181" s="139">
        <f>'(B) FO'!BH181</f>
        <v>74.005094698941264</v>
      </c>
      <c r="AI181" s="139">
        <f>'(B) FO'!BI181</f>
        <v>7.289175623472528</v>
      </c>
      <c r="AJ181" s="139">
        <f>'(B) FO'!BJ181</f>
        <v>93.838904807386172</v>
      </c>
      <c r="AK181" s="137" t="str">
        <f t="shared" si="34"/>
        <v>N</v>
      </c>
      <c r="AL181" s="137" t="str">
        <f t="shared" si="35"/>
        <v>Y</v>
      </c>
      <c r="AM181" s="137" t="str">
        <f t="shared" si="36"/>
        <v>N</v>
      </c>
      <c r="AN181" s="137" t="str">
        <f>'(B) FO'!BS181</f>
        <v>Y</v>
      </c>
      <c r="AO181" s="137" t="str">
        <f>'(B) FO'!BT181</f>
        <v>Y</v>
      </c>
      <c r="AP181" s="137" t="str">
        <f>'(B) FO'!BU181</f>
        <v>Y</v>
      </c>
      <c r="AQ181" s="137" t="str">
        <f>'(B) FO'!BV181</f>
        <v>Y</v>
      </c>
      <c r="AR181" s="139">
        <f>'(B) FO'!BW181</f>
        <v>6.0889929742388755</v>
      </c>
      <c r="AS181" s="139">
        <f>'(B) FO'!BX181</f>
        <v>64.652956298200507</v>
      </c>
      <c r="AT181" s="139">
        <f>'(B) FO'!BY181</f>
        <v>6.5753424657534243</v>
      </c>
      <c r="AU181" s="139">
        <f>'(B) FO'!BZ181</f>
        <v>89.610389610389603</v>
      </c>
      <c r="AV181" s="137" t="str">
        <f t="shared" si="37"/>
        <v>N</v>
      </c>
      <c r="AW181" s="137" t="str">
        <f t="shared" si="38"/>
        <v>Y</v>
      </c>
      <c r="AX181" s="137" t="str">
        <f t="shared" si="39"/>
        <v>N</v>
      </c>
      <c r="AZ181" s="137">
        <f>'(B) FO'!C181</f>
        <v>124.7</v>
      </c>
      <c r="BA181" s="137">
        <f>'(B) FO'!X181</f>
        <v>126.7</v>
      </c>
      <c r="BB181" s="137">
        <f>'(B) FO'!AC181</f>
        <v>123.6</v>
      </c>
    </row>
    <row r="182" spans="1:54" x14ac:dyDescent="0.3">
      <c r="A182" s="137" t="str">
        <f>'FOD (ALL)'!B182</f>
        <v>HINDALCO</v>
      </c>
      <c r="B182" s="146">
        <f>'FOD (ALL)'!C182</f>
        <v>44042</v>
      </c>
      <c r="C182" s="137" t="str">
        <f>'(B) FO'!H182</f>
        <v>N</v>
      </c>
      <c r="D182" s="137" t="str">
        <f>'(B) FO'!I182</f>
        <v>Y</v>
      </c>
      <c r="E182" s="137" t="str">
        <f>'(B) FO'!J182</f>
        <v>Y</v>
      </c>
      <c r="F182" s="137" t="str">
        <f>'(B) FO'!K182</f>
        <v>Y</v>
      </c>
      <c r="G182" s="139">
        <f>'(B) FO'!L182</f>
        <v>-3.6739380022962198</v>
      </c>
      <c r="H182" s="139">
        <f>'(B) FO'!M182</f>
        <v>7.1780147662018043</v>
      </c>
      <c r="I182" s="139">
        <f>'(B) FO'!N182</f>
        <v>2.9560810810810811</v>
      </c>
      <c r="J182" s="139">
        <f>'(B) FO'!O182</f>
        <v>2.0689655172413843</v>
      </c>
      <c r="K182" s="137" t="str">
        <f t="shared" si="28"/>
        <v>N</v>
      </c>
      <c r="L182" s="137" t="str">
        <f t="shared" si="29"/>
        <v>Y</v>
      </c>
      <c r="M182" s="137" t="str">
        <f t="shared" si="30"/>
        <v>Y</v>
      </c>
      <c r="N182" s="137">
        <f>'(B) FO'!AH182-'(B) FO'!AI182</f>
        <v>0</v>
      </c>
      <c r="O182" s="137">
        <f>'(B) FO'!AI182-'(B) FO'!AJ182</f>
        <v>-4300</v>
      </c>
      <c r="P182" s="137">
        <f>'(B) FO'!AJ182-'(B) FO'!AK182</f>
        <v>0</v>
      </c>
      <c r="Q182" s="137">
        <f>'(B) FO'!AK182-'(B) FO'!AL182</f>
        <v>0</v>
      </c>
      <c r="R182" s="137" t="str">
        <f>'(B) FO'!AM182</f>
        <v>Y</v>
      </c>
      <c r="S182" s="137" t="str">
        <f>'(B) FO'!AN182</f>
        <v>N</v>
      </c>
      <c r="T182" s="137" t="str">
        <f>'(B) FO'!AO182</f>
        <v>Y</v>
      </c>
      <c r="U182" s="137" t="str">
        <f>'(B) FO'!AP182</f>
        <v>Y</v>
      </c>
      <c r="V182" s="139">
        <f>'(B) FO'!AQ182</f>
        <v>0</v>
      </c>
      <c r="W182" s="139">
        <f>'(B) FO'!AR182</f>
        <v>-20</v>
      </c>
      <c r="X182" s="139">
        <f>'(B) FO'!AS182</f>
        <v>0</v>
      </c>
      <c r="Y182" s="139">
        <f>'(B) FO'!AT182</f>
        <v>0</v>
      </c>
      <c r="Z182" s="137" t="str">
        <f t="shared" si="31"/>
        <v>Y</v>
      </c>
      <c r="AA182" s="137" t="str">
        <f t="shared" si="32"/>
        <v>N</v>
      </c>
      <c r="AB182" s="137" t="str">
        <f t="shared" si="33"/>
        <v>Y</v>
      </c>
      <c r="AC182" s="137" t="str">
        <f>'(B) FO'!BC182</f>
        <v>N</v>
      </c>
      <c r="AD182" s="137" t="str">
        <f>'(B) FO'!BD182</f>
        <v>Y</v>
      </c>
      <c r="AE182" s="137" t="str">
        <f>'(B) FO'!BE182</f>
        <v>N</v>
      </c>
      <c r="AF182" s="137" t="str">
        <f>'(B) FO'!BF182</f>
        <v>Y</v>
      </c>
      <c r="AG182" s="139">
        <f>'(B) FO'!BG182</f>
        <v>-79.977835241965266</v>
      </c>
      <c r="AH182" s="139" t="e">
        <f>'(B) FO'!BH182</f>
        <v>#DIV/0!</v>
      </c>
      <c r="AI182" s="139">
        <f>'(B) FO'!BI182</f>
        <v>-100</v>
      </c>
      <c r="AJ182" s="139">
        <f>'(B) FO'!BJ182</f>
        <v>3.4136546184738936</v>
      </c>
      <c r="AK182" s="137" t="e">
        <f t="shared" si="34"/>
        <v>#DIV/0!</v>
      </c>
      <c r="AL182" s="137" t="e">
        <f t="shared" si="35"/>
        <v>#DIV/0!</v>
      </c>
      <c r="AM182" s="137" t="str">
        <f t="shared" si="36"/>
        <v>N</v>
      </c>
      <c r="AN182" s="137" t="str">
        <f>'(B) FO'!BS182</f>
        <v>N</v>
      </c>
      <c r="AO182" s="137" t="str">
        <f>'(B) FO'!BT182</f>
        <v>Y</v>
      </c>
      <c r="AP182" s="137" t="str">
        <f>'(B) FO'!BU182</f>
        <v>N</v>
      </c>
      <c r="AQ182" s="137" t="str">
        <f>'(B) FO'!BV182</f>
        <v>Y</v>
      </c>
      <c r="AR182" s="139">
        <f>'(B) FO'!BW182</f>
        <v>-80</v>
      </c>
      <c r="AS182" s="139" t="e">
        <f>'(B) FO'!BX182</f>
        <v>#DIV/0!</v>
      </c>
      <c r="AT182" s="139">
        <f>'(B) FO'!BY182</f>
        <v>-100</v>
      </c>
      <c r="AU182" s="139">
        <f>'(B) FO'!BZ182</f>
        <v>0</v>
      </c>
      <c r="AV182" s="137" t="e">
        <f t="shared" si="37"/>
        <v>#DIV/0!</v>
      </c>
      <c r="AW182" s="137" t="e">
        <f t="shared" si="38"/>
        <v>#DIV/0!</v>
      </c>
      <c r="AX182" s="137" t="str">
        <f t="shared" si="39"/>
        <v>N</v>
      </c>
      <c r="AZ182" s="137">
        <f>'(B) FO'!C182</f>
        <v>125.85</v>
      </c>
      <c r="BA182" s="137">
        <f>'(B) FO'!X182</f>
        <v>126.1</v>
      </c>
      <c r="BB182" s="137">
        <f>'(B) FO'!AC182</f>
        <v>126.1</v>
      </c>
    </row>
    <row r="183" spans="1:54" x14ac:dyDescent="0.3">
      <c r="A183" s="137" t="str">
        <f>'FOD (ALL)'!B183</f>
        <v>HINDPETRO</v>
      </c>
      <c r="B183" s="146">
        <f>'FOD (ALL)'!C183</f>
        <v>43979</v>
      </c>
      <c r="C183" s="137" t="str">
        <f>'(B) FO'!H183</f>
        <v>Y</v>
      </c>
      <c r="D183" s="137" t="str">
        <f>'(B) FO'!I183</f>
        <v>Y</v>
      </c>
      <c r="E183" s="137" t="str">
        <f>'(B) FO'!J183</f>
        <v>Y</v>
      </c>
      <c r="F183" s="137" t="str">
        <f>'(B) FO'!K183</f>
        <v>N</v>
      </c>
      <c r="G183" s="139">
        <f>'(B) FO'!L183</f>
        <v>0.91615769017212978</v>
      </c>
      <c r="H183" s="139">
        <f>'(B) FO'!M183</f>
        <v>0.64263760827046978</v>
      </c>
      <c r="I183" s="139">
        <f>'(B) FO'!N183</f>
        <v>4.1618160651920704</v>
      </c>
      <c r="J183" s="139">
        <f>'(B) FO'!O183</f>
        <v>-0.63620589936379079</v>
      </c>
      <c r="K183" s="137" t="str">
        <f t="shared" si="28"/>
        <v>Y</v>
      </c>
      <c r="L183" s="137" t="str">
        <f t="shared" si="29"/>
        <v>N</v>
      </c>
      <c r="M183" s="137" t="str">
        <f t="shared" si="30"/>
        <v>Y</v>
      </c>
      <c r="N183" s="137">
        <f>'(B) FO'!AH183-'(B) FO'!AI183</f>
        <v>-396900</v>
      </c>
      <c r="O183" s="137">
        <f>'(B) FO'!AI183-'(B) FO'!AJ183</f>
        <v>-304500</v>
      </c>
      <c r="P183" s="137">
        <f>'(B) FO'!AJ183-'(B) FO'!AK183</f>
        <v>-457800</v>
      </c>
      <c r="Q183" s="137">
        <f>'(B) FO'!AK183-'(B) FO'!AL183</f>
        <v>285600</v>
      </c>
      <c r="R183" s="137" t="str">
        <f>'(B) FO'!AM183</f>
        <v>N</v>
      </c>
      <c r="S183" s="137" t="str">
        <f>'(B) FO'!AN183</f>
        <v>N</v>
      </c>
      <c r="T183" s="137" t="str">
        <f>'(B) FO'!AO183</f>
        <v>N</v>
      </c>
      <c r="U183" s="137" t="str">
        <f>'(B) FO'!AP183</f>
        <v>Y</v>
      </c>
      <c r="V183" s="139">
        <f>'(B) FO'!AQ183</f>
        <v>-2.2216997766545199</v>
      </c>
      <c r="W183" s="139">
        <f>'(B) FO'!AR183</f>
        <v>-1.675913083680074</v>
      </c>
      <c r="X183" s="139">
        <f>'(B) FO'!AS183</f>
        <v>-2.4577226606538898</v>
      </c>
      <c r="Y183" s="139">
        <f>'(B) FO'!AT183</f>
        <v>1.557133043279139</v>
      </c>
      <c r="Z183" s="137" t="str">
        <f t="shared" si="31"/>
        <v>N</v>
      </c>
      <c r="AA183" s="137" t="str">
        <f t="shared" si="32"/>
        <v>Y</v>
      </c>
      <c r="AB183" s="137" t="str">
        <f t="shared" si="33"/>
        <v>N</v>
      </c>
      <c r="AC183" s="137" t="str">
        <f>'(B) FO'!BC183</f>
        <v>Y</v>
      </c>
      <c r="AD183" s="137" t="str">
        <f>'(B) FO'!BD183</f>
        <v>N</v>
      </c>
      <c r="AE183" s="137" t="str">
        <f>'(B) FO'!BE183</f>
        <v>Y</v>
      </c>
      <c r="AF183" s="137" t="str">
        <f>'(B) FO'!BF183</f>
        <v>N</v>
      </c>
      <c r="AG183" s="139">
        <f>'(B) FO'!BG183</f>
        <v>41.212632738330406</v>
      </c>
      <c r="AH183" s="139">
        <f>'(B) FO'!BH183</f>
        <v>-19.557511257637181</v>
      </c>
      <c r="AI183" s="139">
        <f>'(B) FO'!BI183</f>
        <v>14.554755007460511</v>
      </c>
      <c r="AJ183" s="139">
        <f>'(B) FO'!BJ183</f>
        <v>-34.536388667378844</v>
      </c>
      <c r="AK183" s="137" t="str">
        <f t="shared" si="34"/>
        <v>Y</v>
      </c>
      <c r="AL183" s="137" t="str">
        <f t="shared" si="35"/>
        <v>N</v>
      </c>
      <c r="AM183" s="137" t="str">
        <f t="shared" si="36"/>
        <v>Y</v>
      </c>
      <c r="AN183" s="137" t="str">
        <f>'(B) FO'!BS183</f>
        <v>Y</v>
      </c>
      <c r="AO183" s="137" t="str">
        <f>'(B) FO'!BT183</f>
        <v>N</v>
      </c>
      <c r="AP183" s="137" t="str">
        <f>'(B) FO'!BU183</f>
        <v>Y</v>
      </c>
      <c r="AQ183" s="137" t="str">
        <f>'(B) FO'!BV183</f>
        <v>N</v>
      </c>
      <c r="AR183" s="139">
        <f>'(B) FO'!BW183</f>
        <v>37.093761673515132</v>
      </c>
      <c r="AS183" s="139">
        <f>'(B) FO'!BX183</f>
        <v>-20.065691251119738</v>
      </c>
      <c r="AT183" s="139">
        <f>'(B) FO'!BY183</f>
        <v>13.718166383701188</v>
      </c>
      <c r="AU183" s="139">
        <f>'(B) FO'!BZ183</f>
        <v>-33.521444695259596</v>
      </c>
      <c r="AV183" s="137" t="str">
        <f t="shared" si="37"/>
        <v>Y</v>
      </c>
      <c r="AW183" s="137" t="str">
        <f t="shared" si="38"/>
        <v>N</v>
      </c>
      <c r="AX183" s="137" t="str">
        <f t="shared" si="39"/>
        <v>Y</v>
      </c>
      <c r="AZ183" s="137">
        <f>'(B) FO'!C183</f>
        <v>181.75</v>
      </c>
      <c r="BA183" s="137">
        <f>'(B) FO'!X183</f>
        <v>186.7</v>
      </c>
      <c r="BB183" s="137">
        <f>'(B) FO'!AC183</f>
        <v>178</v>
      </c>
    </row>
    <row r="184" spans="1:54" x14ac:dyDescent="0.3">
      <c r="A184" s="137" t="str">
        <f>'FOD (ALL)'!B184</f>
        <v>HINDPETRO</v>
      </c>
      <c r="B184" s="146">
        <f>'FOD (ALL)'!C184</f>
        <v>44007</v>
      </c>
      <c r="C184" s="137" t="str">
        <f>'(B) FO'!H184</f>
        <v>Y</v>
      </c>
      <c r="D184" s="137" t="str">
        <f>'(B) FO'!I184</f>
        <v>Y</v>
      </c>
      <c r="E184" s="137" t="str">
        <f>'(B) FO'!J184</f>
        <v>Y</v>
      </c>
      <c r="F184" s="137" t="str">
        <f>'(B) FO'!K184</f>
        <v>N</v>
      </c>
      <c r="G184" s="139">
        <f>'(B) FO'!L184</f>
        <v>0.87471783295711703</v>
      </c>
      <c r="H184" s="139">
        <f>'(B) FO'!M184</f>
        <v>0.28296547821165818</v>
      </c>
      <c r="I184" s="139">
        <f>'(B) FO'!N184</f>
        <v>4.4943820224719069</v>
      </c>
      <c r="J184" s="139">
        <f>'(B) FO'!O184</f>
        <v>-0.82111436950146954</v>
      </c>
      <c r="K184" s="137" t="str">
        <f t="shared" si="28"/>
        <v>Y</v>
      </c>
      <c r="L184" s="137" t="str">
        <f t="shared" si="29"/>
        <v>N</v>
      </c>
      <c r="M184" s="137" t="str">
        <f t="shared" si="30"/>
        <v>Y</v>
      </c>
      <c r="N184" s="137">
        <f>'(B) FO'!AH184-'(B) FO'!AI184</f>
        <v>577500</v>
      </c>
      <c r="O184" s="137">
        <f>'(B) FO'!AI184-'(B) FO'!AJ184</f>
        <v>401100</v>
      </c>
      <c r="P184" s="137">
        <f>'(B) FO'!AJ184-'(B) FO'!AK184</f>
        <v>2100</v>
      </c>
      <c r="Q184" s="137">
        <f>'(B) FO'!AK184-'(B) FO'!AL184</f>
        <v>226800</v>
      </c>
      <c r="R184" s="137" t="str">
        <f>'(B) FO'!AM184</f>
        <v>Y</v>
      </c>
      <c r="S184" s="137" t="str">
        <f>'(B) FO'!AN184</f>
        <v>Y</v>
      </c>
      <c r="T184" s="137" t="str">
        <f>'(B) FO'!AO184</f>
        <v>Y</v>
      </c>
      <c r="U184" s="137" t="str">
        <f>'(B) FO'!AP184</f>
        <v>Y</v>
      </c>
      <c r="V184" s="139">
        <f>'(B) FO'!AQ184</f>
        <v>39.285714285714285</v>
      </c>
      <c r="W184" s="139">
        <f>'(B) FO'!AR184</f>
        <v>37.524557956777997</v>
      </c>
      <c r="X184" s="139">
        <f>'(B) FO'!AS184</f>
        <v>0.19685039370078738</v>
      </c>
      <c r="Y184" s="139">
        <f>'(B) FO'!AT184</f>
        <v>27</v>
      </c>
      <c r="Z184" s="137" t="str">
        <f t="shared" si="31"/>
        <v>Y</v>
      </c>
      <c r="AA184" s="137" t="str">
        <f t="shared" si="32"/>
        <v>Y</v>
      </c>
      <c r="AB184" s="137" t="str">
        <f t="shared" si="33"/>
        <v>N</v>
      </c>
      <c r="AC184" s="137" t="str">
        <f>'(B) FO'!BC184</f>
        <v>Y</v>
      </c>
      <c r="AD184" s="137" t="str">
        <f>'(B) FO'!BD184</f>
        <v>Y</v>
      </c>
      <c r="AE184" s="137" t="str">
        <f>'(B) FO'!BE184</f>
        <v>Y</v>
      </c>
      <c r="AF184" s="137" t="str">
        <f>'(B) FO'!BF184</f>
        <v>Y</v>
      </c>
      <c r="AG184" s="139">
        <f>'(B) FO'!BG184</f>
        <v>35.28014392715523</v>
      </c>
      <c r="AH184" s="139">
        <f>'(B) FO'!BH184</f>
        <v>17.518122195374524</v>
      </c>
      <c r="AI184" s="139">
        <f>'(B) FO'!BI184</f>
        <v>107.315436841964</v>
      </c>
      <c r="AJ184" s="139">
        <f>'(B) FO'!BJ184</f>
        <v>35.99051152606291</v>
      </c>
      <c r="AK184" s="137" t="str">
        <f t="shared" si="34"/>
        <v>Y</v>
      </c>
      <c r="AL184" s="137" t="str">
        <f t="shared" si="35"/>
        <v>N</v>
      </c>
      <c r="AM184" s="137" t="str">
        <f t="shared" si="36"/>
        <v>Y</v>
      </c>
      <c r="AN184" s="137" t="str">
        <f>'(B) FO'!BS184</f>
        <v>Y</v>
      </c>
      <c r="AO184" s="137" t="str">
        <f>'(B) FO'!BT184</f>
        <v>Y</v>
      </c>
      <c r="AP184" s="137" t="str">
        <f>'(B) FO'!BU184</f>
        <v>Y</v>
      </c>
      <c r="AQ184" s="137" t="str">
        <f>'(B) FO'!BV184</f>
        <v>Y</v>
      </c>
      <c r="AR184" s="139">
        <f>'(B) FO'!BW184</f>
        <v>31.707317073170731</v>
      </c>
      <c r="AS184" s="139">
        <f>'(B) FO'!BX184</f>
        <v>17.142857142857142</v>
      </c>
      <c r="AT184" s="139">
        <f>'(B) FO'!BY184</f>
        <v>103.2258064516129</v>
      </c>
      <c r="AU184" s="139">
        <f>'(B) FO'!BZ184</f>
        <v>37.168141592920357</v>
      </c>
      <c r="AV184" s="137" t="str">
        <f t="shared" si="37"/>
        <v>Y</v>
      </c>
      <c r="AW184" s="137" t="str">
        <f t="shared" si="38"/>
        <v>N</v>
      </c>
      <c r="AX184" s="137" t="str">
        <f t="shared" si="39"/>
        <v>Y</v>
      </c>
      <c r="AZ184" s="137">
        <f>'(B) FO'!C184</f>
        <v>178.75</v>
      </c>
      <c r="BA184" s="137">
        <f>'(B) FO'!X184</f>
        <v>183.45</v>
      </c>
      <c r="BB184" s="137">
        <f>'(B) FO'!AC184</f>
        <v>177</v>
      </c>
    </row>
    <row r="185" spans="1:54" x14ac:dyDescent="0.3">
      <c r="A185" s="137" t="str">
        <f>'FOD (ALL)'!B185</f>
        <v>HINDPETRO</v>
      </c>
      <c r="B185" s="146">
        <f>'FOD (ALL)'!C185</f>
        <v>44042</v>
      </c>
      <c r="C185" s="137" t="str">
        <f>'(B) FO'!H185</f>
        <v>Y</v>
      </c>
      <c r="D185" s="137" t="str">
        <f>'(B) FO'!I185</f>
        <v>Y</v>
      </c>
      <c r="E185" s="137" t="str">
        <f>'(B) FO'!J185</f>
        <v>Y</v>
      </c>
      <c r="F185" s="137" t="str">
        <f>'(B) FO'!K185</f>
        <v>Y</v>
      </c>
      <c r="G185" s="139">
        <f>'(B) FO'!L185</f>
        <v>0.71291472443104542</v>
      </c>
      <c r="H185" s="139">
        <f>'(B) FO'!M185</f>
        <v>1.0249307479224345</v>
      </c>
      <c r="I185" s="139">
        <f>'(B) FO'!N185</f>
        <v>4.3654235328129589</v>
      </c>
      <c r="J185" s="139">
        <f>'(B) FO'!O185</f>
        <v>0.61082024432808779</v>
      </c>
      <c r="K185" s="137" t="str">
        <f t="shared" si="28"/>
        <v>N</v>
      </c>
      <c r="L185" s="137" t="str">
        <f t="shared" si="29"/>
        <v>N</v>
      </c>
      <c r="M185" s="137" t="str">
        <f t="shared" si="30"/>
        <v>Y</v>
      </c>
      <c r="N185" s="137">
        <f>'(B) FO'!AH185-'(B) FO'!AI185</f>
        <v>0</v>
      </c>
      <c r="O185" s="137">
        <f>'(B) FO'!AI185-'(B) FO'!AJ185</f>
        <v>2700</v>
      </c>
      <c r="P185" s="137">
        <f>'(B) FO'!AJ185-'(B) FO'!AK185</f>
        <v>8100</v>
      </c>
      <c r="Q185" s="137">
        <f>'(B) FO'!AK185-'(B) FO'!AL185</f>
        <v>0</v>
      </c>
      <c r="R185" s="137" t="str">
        <f>'(B) FO'!AM185</f>
        <v>Y</v>
      </c>
      <c r="S185" s="137" t="str">
        <f>'(B) FO'!AN185</f>
        <v>Y</v>
      </c>
      <c r="T185" s="137" t="str">
        <f>'(B) FO'!AO185</f>
        <v>Y</v>
      </c>
      <c r="U185" s="137" t="str">
        <f>'(B) FO'!AP185</f>
        <v>Y</v>
      </c>
      <c r="V185" s="139">
        <f>'(B) FO'!AQ185</f>
        <v>0</v>
      </c>
      <c r="W185" s="139">
        <f>'(B) FO'!AR185</f>
        <v>8.3333333333333321</v>
      </c>
      <c r="X185" s="139">
        <f>'(B) FO'!AS185</f>
        <v>33.333333333333329</v>
      </c>
      <c r="Y185" s="139">
        <f>'(B) FO'!AT185</f>
        <v>0</v>
      </c>
      <c r="Z185" s="137" t="str">
        <f t="shared" si="31"/>
        <v>N</v>
      </c>
      <c r="AA185" s="137" t="str">
        <f t="shared" si="32"/>
        <v>N</v>
      </c>
      <c r="AB185" s="137" t="str">
        <f t="shared" si="33"/>
        <v>Y</v>
      </c>
      <c r="AC185" s="137" t="str">
        <f>'(B) FO'!BC185</f>
        <v>N</v>
      </c>
      <c r="AD185" s="137" t="str">
        <f>'(B) FO'!BD185</f>
        <v>N</v>
      </c>
      <c r="AE185" s="137" t="str">
        <f>'(B) FO'!BE185</f>
        <v>Y</v>
      </c>
      <c r="AF185" s="137" t="str">
        <f>'(B) FO'!BF185</f>
        <v>N</v>
      </c>
      <c r="AG185" s="139">
        <f>'(B) FO'!BG185</f>
        <v>-100</v>
      </c>
      <c r="AH185" s="139">
        <f>'(B) FO'!BH185</f>
        <v>-32.226148409893995</v>
      </c>
      <c r="AI185" s="139" t="e">
        <f>'(B) FO'!BI185</f>
        <v>#DIV/0!</v>
      </c>
      <c r="AJ185" s="139">
        <f>'(B) FO'!BJ185</f>
        <v>-100</v>
      </c>
      <c r="AK185" s="137" t="str">
        <f t="shared" si="34"/>
        <v>N</v>
      </c>
      <c r="AL185" s="137" t="e">
        <f t="shared" si="35"/>
        <v>#DIV/0!</v>
      </c>
      <c r="AM185" s="137" t="e">
        <f t="shared" si="36"/>
        <v>#DIV/0!</v>
      </c>
      <c r="AN185" s="137" t="str">
        <f>'(B) FO'!BS185</f>
        <v>N</v>
      </c>
      <c r="AO185" s="137" t="str">
        <f>'(B) FO'!BT185</f>
        <v>N</v>
      </c>
      <c r="AP185" s="137" t="str">
        <f>'(B) FO'!BU185</f>
        <v>Y</v>
      </c>
      <c r="AQ185" s="137" t="str">
        <f>'(B) FO'!BV185</f>
        <v>N</v>
      </c>
      <c r="AR185" s="139">
        <f>'(B) FO'!BW185</f>
        <v>-100</v>
      </c>
      <c r="AS185" s="139">
        <f>'(B) FO'!BX185</f>
        <v>-33.333333333333329</v>
      </c>
      <c r="AT185" s="139" t="e">
        <f>'(B) FO'!BY185</f>
        <v>#DIV/0!</v>
      </c>
      <c r="AU185" s="139">
        <f>'(B) FO'!BZ185</f>
        <v>-100</v>
      </c>
      <c r="AV185" s="137" t="str">
        <f t="shared" si="37"/>
        <v>N</v>
      </c>
      <c r="AW185" s="137" t="e">
        <f t="shared" si="38"/>
        <v>#DIV/0!</v>
      </c>
      <c r="AX185" s="137" t="e">
        <f t="shared" si="39"/>
        <v>#DIV/0!</v>
      </c>
      <c r="AZ185" s="137">
        <f>'(B) FO'!C185</f>
        <v>183.65</v>
      </c>
      <c r="BA185" s="137">
        <f>'(B) FO'!X185</f>
        <v>0</v>
      </c>
      <c r="BB185" s="137">
        <f>'(B) FO'!AC185</f>
        <v>0</v>
      </c>
    </row>
    <row r="186" spans="1:54" x14ac:dyDescent="0.3">
      <c r="A186" s="137" t="str">
        <f>'FOD (ALL)'!B186</f>
        <v>HINDUNILVR</v>
      </c>
      <c r="B186" s="146">
        <f>'FOD (ALL)'!C186</f>
        <v>43979</v>
      </c>
      <c r="C186" s="137" t="str">
        <f>'(B) FO'!H186</f>
        <v>Y</v>
      </c>
      <c r="D186" s="137" t="str">
        <f>'(B) FO'!I186</f>
        <v>N</v>
      </c>
      <c r="E186" s="137" t="str">
        <f>'(B) FO'!J186</f>
        <v>Y</v>
      </c>
      <c r="F186" s="137" t="str">
        <f>'(B) FO'!K186</f>
        <v>N</v>
      </c>
      <c r="G186" s="139">
        <f>'(B) FO'!L186</f>
        <v>0.77119522617512448</v>
      </c>
      <c r="H186" s="139">
        <f>'(B) FO'!M186</f>
        <v>-1.0136657155729087</v>
      </c>
      <c r="I186" s="139">
        <f>'(B) FO'!N186</f>
        <v>0.80993111800771855</v>
      </c>
      <c r="J186" s="139">
        <f>'(B) FO'!O186</f>
        <v>-1.4692720763723128</v>
      </c>
      <c r="K186" s="137" t="str">
        <f t="shared" si="28"/>
        <v>Y</v>
      </c>
      <c r="L186" s="137" t="str">
        <f t="shared" si="29"/>
        <v>N</v>
      </c>
      <c r="M186" s="137" t="str">
        <f t="shared" si="30"/>
        <v>Y</v>
      </c>
      <c r="N186" s="137">
        <f>'(B) FO'!AH186-'(B) FO'!AI186</f>
        <v>-1325400</v>
      </c>
      <c r="O186" s="137">
        <f>'(B) FO'!AI186-'(B) FO'!AJ186</f>
        <v>23700</v>
      </c>
      <c r="P186" s="137">
        <f>'(B) FO'!AJ186-'(B) FO'!AK186</f>
        <v>86400</v>
      </c>
      <c r="Q186" s="137">
        <f>'(B) FO'!AK186-'(B) FO'!AL186</f>
        <v>479100</v>
      </c>
      <c r="R186" s="137" t="str">
        <f>'(B) FO'!AM186</f>
        <v>N</v>
      </c>
      <c r="S186" s="137" t="str">
        <f>'(B) FO'!AN186</f>
        <v>Y</v>
      </c>
      <c r="T186" s="137" t="str">
        <f>'(B) FO'!AO186</f>
        <v>Y</v>
      </c>
      <c r="U186" s="137" t="str">
        <f>'(B) FO'!AP186</f>
        <v>Y</v>
      </c>
      <c r="V186" s="139">
        <f>'(B) FO'!AQ186</f>
        <v>-7.5824666186111971</v>
      </c>
      <c r="W186" s="139">
        <f>'(B) FO'!AR186</f>
        <v>0.13576915805936035</v>
      </c>
      <c r="X186" s="139">
        <f>'(B) FO'!AS186</f>
        <v>0.49741791740789998</v>
      </c>
      <c r="Y186" s="139">
        <f>'(B) FO'!AT186</f>
        <v>2.8364889346737239</v>
      </c>
      <c r="Z186" s="137" t="str">
        <f t="shared" si="31"/>
        <v>N</v>
      </c>
      <c r="AA186" s="137" t="str">
        <f t="shared" si="32"/>
        <v>N</v>
      </c>
      <c r="AB186" s="137" t="str">
        <f t="shared" si="33"/>
        <v>N</v>
      </c>
      <c r="AC186" s="137" t="str">
        <f>'(B) FO'!BC186</f>
        <v>Y</v>
      </c>
      <c r="AD186" s="137" t="str">
        <f>'(B) FO'!BD186</f>
        <v>Y</v>
      </c>
      <c r="AE186" s="137" t="str">
        <f>'(B) FO'!BE186</f>
        <v>N</v>
      </c>
      <c r="AF186" s="137" t="str">
        <f>'(B) FO'!BF186</f>
        <v>N</v>
      </c>
      <c r="AG186" s="139">
        <f>'(B) FO'!BG186</f>
        <v>56.931030802558183</v>
      </c>
      <c r="AH186" s="139">
        <f>'(B) FO'!BH186</f>
        <v>0.50442207525829263</v>
      </c>
      <c r="AI186" s="139">
        <f>'(B) FO'!BI186</f>
        <v>-37.978438654072008</v>
      </c>
      <c r="AJ186" s="139">
        <f>'(B) FO'!BJ186</f>
        <v>-9.8420767261203572</v>
      </c>
      <c r="AK186" s="137" t="str">
        <f t="shared" si="34"/>
        <v>Y</v>
      </c>
      <c r="AL186" s="137" t="str">
        <f t="shared" si="35"/>
        <v>Y</v>
      </c>
      <c r="AM186" s="137" t="str">
        <f t="shared" si="36"/>
        <v>N</v>
      </c>
      <c r="AN186" s="137" t="str">
        <f>'(B) FO'!BS186</f>
        <v>Y</v>
      </c>
      <c r="AO186" s="137" t="str">
        <f>'(B) FO'!BT186</f>
        <v>Y</v>
      </c>
      <c r="AP186" s="137" t="str">
        <f>'(B) FO'!BU186</f>
        <v>N</v>
      </c>
      <c r="AQ186" s="137" t="str">
        <f>'(B) FO'!BV186</f>
        <v>N</v>
      </c>
      <c r="AR186" s="139">
        <f>'(B) FO'!BW186</f>
        <v>56.800758713348607</v>
      </c>
      <c r="AS186" s="139">
        <f>'(B) FO'!BX186</f>
        <v>1.3131555769076788</v>
      </c>
      <c r="AT186" s="139">
        <f>'(B) FO'!BY186</f>
        <v>-38.157959891062141</v>
      </c>
      <c r="AU186" s="139">
        <f>'(B) FO'!BZ186</f>
        <v>-8.8837754917884855</v>
      </c>
      <c r="AV186" s="137" t="str">
        <f t="shared" si="37"/>
        <v>Y</v>
      </c>
      <c r="AW186" s="137" t="str">
        <f t="shared" si="38"/>
        <v>Y</v>
      </c>
      <c r="AX186" s="137" t="str">
        <f t="shared" si="39"/>
        <v>N</v>
      </c>
      <c r="AZ186" s="137">
        <f>'(B) FO'!C186</f>
        <v>1992.7</v>
      </c>
      <c r="BA186" s="137">
        <f>'(B) FO'!X186</f>
        <v>1999.5</v>
      </c>
      <c r="BB186" s="137">
        <f>'(B) FO'!AC186</f>
        <v>1962.55</v>
      </c>
    </row>
    <row r="187" spans="1:54" x14ac:dyDescent="0.3">
      <c r="A187" s="137" t="str">
        <f>'FOD (ALL)'!B187</f>
        <v>HINDUNILVR</v>
      </c>
      <c r="B187" s="146">
        <f>'FOD (ALL)'!C187</f>
        <v>44007</v>
      </c>
      <c r="C187" s="137" t="str">
        <f>'(B) FO'!H187</f>
        <v>Y</v>
      </c>
      <c r="D187" s="137" t="str">
        <f>'(B) FO'!I187</f>
        <v>N</v>
      </c>
      <c r="E187" s="137" t="str">
        <f>'(B) FO'!J187</f>
        <v>Y</v>
      </c>
      <c r="F187" s="137" t="str">
        <f>'(B) FO'!K187</f>
        <v>N</v>
      </c>
      <c r="G187" s="139">
        <f>'(B) FO'!L187</f>
        <v>0.8113178844886163</v>
      </c>
      <c r="H187" s="139">
        <f>'(B) FO'!M187</f>
        <v>-1.0635629358350498</v>
      </c>
      <c r="I187" s="139">
        <f>'(B) FO'!N187</f>
        <v>0.81428282419582798</v>
      </c>
      <c r="J187" s="139">
        <f>'(B) FO'!O187</f>
        <v>-1.5681784238562253</v>
      </c>
      <c r="K187" s="137" t="str">
        <f t="shared" si="28"/>
        <v>Y</v>
      </c>
      <c r="L187" s="137" t="str">
        <f t="shared" si="29"/>
        <v>N</v>
      </c>
      <c r="M187" s="137" t="str">
        <f t="shared" si="30"/>
        <v>Y</v>
      </c>
      <c r="N187" s="137">
        <f>'(B) FO'!AH187-'(B) FO'!AI187</f>
        <v>929400</v>
      </c>
      <c r="O187" s="137">
        <f>'(B) FO'!AI187-'(B) FO'!AJ187</f>
        <v>458700</v>
      </c>
      <c r="P187" s="137">
        <f>'(B) FO'!AJ187-'(B) FO'!AK187</f>
        <v>55200</v>
      </c>
      <c r="Q187" s="137">
        <f>'(B) FO'!AK187-'(B) FO'!AL187</f>
        <v>175200</v>
      </c>
      <c r="R187" s="137" t="str">
        <f>'(B) FO'!AM187</f>
        <v>Y</v>
      </c>
      <c r="S187" s="137" t="str">
        <f>'(B) FO'!AN187</f>
        <v>Y</v>
      </c>
      <c r="T187" s="137" t="str">
        <f>'(B) FO'!AO187</f>
        <v>Y</v>
      </c>
      <c r="U187" s="137" t="str">
        <f>'(B) FO'!AP187</f>
        <v>Y</v>
      </c>
      <c r="V187" s="139">
        <f>'(B) FO'!AQ187</f>
        <v>87.6627051499717</v>
      </c>
      <c r="W187" s="139">
        <f>'(B) FO'!AR187</f>
        <v>76.259351620947641</v>
      </c>
      <c r="X187" s="139">
        <f>'(B) FO'!AS187</f>
        <v>10.104338275672706</v>
      </c>
      <c r="Y187" s="139">
        <f>'(B) FO'!AT187</f>
        <v>47.210994341147938</v>
      </c>
      <c r="Z187" s="137" t="str">
        <f t="shared" si="31"/>
        <v>Y</v>
      </c>
      <c r="AA187" s="137" t="str">
        <f t="shared" si="32"/>
        <v>Y</v>
      </c>
      <c r="AB187" s="137" t="str">
        <f t="shared" si="33"/>
        <v>N</v>
      </c>
      <c r="AC187" s="137" t="str">
        <f>'(B) FO'!BC187</f>
        <v>Y</v>
      </c>
      <c r="AD187" s="137" t="str">
        <f>'(B) FO'!BD187</f>
        <v>Y</v>
      </c>
      <c r="AE187" s="137" t="str">
        <f>'(B) FO'!BE187</f>
        <v>N</v>
      </c>
      <c r="AF187" s="137" t="str">
        <f>'(B) FO'!BF187</f>
        <v>Y</v>
      </c>
      <c r="AG187" s="139">
        <f>'(B) FO'!BG187</f>
        <v>98.24969616452023</v>
      </c>
      <c r="AH187" s="139">
        <f>'(B) FO'!BH187</f>
        <v>129.90492233202687</v>
      </c>
      <c r="AI187" s="139">
        <f>'(B) FO'!BI187</f>
        <v>-20.697921521533779</v>
      </c>
      <c r="AJ187" s="139">
        <f>'(B) FO'!BJ187</f>
        <v>92.778303650088205</v>
      </c>
      <c r="AK187" s="137" t="str">
        <f t="shared" si="34"/>
        <v>N</v>
      </c>
      <c r="AL187" s="137" t="str">
        <f t="shared" si="35"/>
        <v>Y</v>
      </c>
      <c r="AM187" s="137" t="str">
        <f t="shared" si="36"/>
        <v>N</v>
      </c>
      <c r="AN187" s="137" t="str">
        <f>'(B) FO'!BS187</f>
        <v>Y</v>
      </c>
      <c r="AO187" s="137" t="str">
        <f>'(B) FO'!BT187</f>
        <v>Y</v>
      </c>
      <c r="AP187" s="137" t="str">
        <f>'(B) FO'!BU187</f>
        <v>N</v>
      </c>
      <c r="AQ187" s="137" t="str">
        <f>'(B) FO'!BV187</f>
        <v>Y</v>
      </c>
      <c r="AR187" s="139">
        <f>'(B) FO'!BW187</f>
        <v>98.228128460686605</v>
      </c>
      <c r="AS187" s="139">
        <f>'(B) FO'!BX187</f>
        <v>131.93493150684932</v>
      </c>
      <c r="AT187" s="139">
        <f>'(B) FO'!BY187</f>
        <v>-21.027721433400949</v>
      </c>
      <c r="AU187" s="139">
        <f>'(B) FO'!BZ187</f>
        <v>94.861660079051376</v>
      </c>
      <c r="AV187" s="137" t="str">
        <f t="shared" si="37"/>
        <v>N</v>
      </c>
      <c r="AW187" s="137" t="str">
        <f t="shared" si="38"/>
        <v>Y</v>
      </c>
      <c r="AX187" s="137" t="str">
        <f t="shared" si="39"/>
        <v>N</v>
      </c>
      <c r="AZ187" s="137">
        <f>'(B) FO'!C187</f>
        <v>1988.1</v>
      </c>
      <c r="BA187" s="137">
        <f>'(B) FO'!X187</f>
        <v>1996</v>
      </c>
      <c r="BB187" s="137">
        <f>'(B) FO'!AC187</f>
        <v>1959</v>
      </c>
    </row>
    <row r="188" spans="1:54" x14ac:dyDescent="0.3">
      <c r="A188" s="137" t="str">
        <f>'FOD (ALL)'!B188</f>
        <v>HINDUNILVR</v>
      </c>
      <c r="B188" s="146">
        <f>'FOD (ALL)'!C188</f>
        <v>44042</v>
      </c>
      <c r="C188" s="137" t="str">
        <f>'(B) FO'!H188</f>
        <v>Y</v>
      </c>
      <c r="D188" s="137" t="str">
        <f>'(B) FO'!I188</f>
        <v>N</v>
      </c>
      <c r="E188" s="137" t="str">
        <f>'(B) FO'!J188</f>
        <v>Y</v>
      </c>
      <c r="F188" s="137" t="str">
        <f>'(B) FO'!K188</f>
        <v>N</v>
      </c>
      <c r="G188" s="139">
        <f>'(B) FO'!L188</f>
        <v>0.26401146564079359</v>
      </c>
      <c r="H188" s="139">
        <f>'(B) FO'!M188</f>
        <v>-0.62218890554722872</v>
      </c>
      <c r="I188" s="139">
        <f>'(B) FO'!N188</f>
        <v>0.83144368858654571</v>
      </c>
      <c r="J188" s="139">
        <f>'(B) FO'!O188</f>
        <v>-1.3005744411011408</v>
      </c>
      <c r="K188" s="137" t="str">
        <f t="shared" si="28"/>
        <v>Y</v>
      </c>
      <c r="L188" s="137" t="str">
        <f t="shared" si="29"/>
        <v>N</v>
      </c>
      <c r="M188" s="137" t="str">
        <f t="shared" si="30"/>
        <v>Y</v>
      </c>
      <c r="N188" s="137">
        <f>'(B) FO'!AH188-'(B) FO'!AI188</f>
        <v>1500</v>
      </c>
      <c r="O188" s="137">
        <f>'(B) FO'!AI188-'(B) FO'!AJ188</f>
        <v>6600</v>
      </c>
      <c r="P188" s="137">
        <f>'(B) FO'!AJ188-'(B) FO'!AK188</f>
        <v>0</v>
      </c>
      <c r="Q188" s="137">
        <f>'(B) FO'!AK188-'(B) FO'!AL188</f>
        <v>2400</v>
      </c>
      <c r="R188" s="137" t="str">
        <f>'(B) FO'!AM188</f>
        <v>Y</v>
      </c>
      <c r="S188" s="137" t="str">
        <f>'(B) FO'!AN188</f>
        <v>Y</v>
      </c>
      <c r="T188" s="137" t="str">
        <f>'(B) FO'!AO188</f>
        <v>Y</v>
      </c>
      <c r="U188" s="137" t="str">
        <f>'(B) FO'!AP188</f>
        <v>Y</v>
      </c>
      <c r="V188" s="139">
        <f>'(B) FO'!AQ188</f>
        <v>6.4102564102564097</v>
      </c>
      <c r="W188" s="139">
        <f>'(B) FO'!AR188</f>
        <v>39.285714285714285</v>
      </c>
      <c r="X188" s="139">
        <f>'(B) FO'!AS188</f>
        <v>0</v>
      </c>
      <c r="Y188" s="139">
        <f>'(B) FO'!AT188</f>
        <v>16.666666666666664</v>
      </c>
      <c r="Z188" s="137" t="str">
        <f t="shared" si="31"/>
        <v>N</v>
      </c>
      <c r="AA188" s="137" t="str">
        <f t="shared" si="32"/>
        <v>Y</v>
      </c>
      <c r="AB188" s="137" t="str">
        <f t="shared" si="33"/>
        <v>N</v>
      </c>
      <c r="AC188" s="137" t="str">
        <f>'(B) FO'!BC188</f>
        <v>N</v>
      </c>
      <c r="AD188" s="137" t="str">
        <f>'(B) FO'!BD188</f>
        <v>Y</v>
      </c>
      <c r="AE188" s="137" t="str">
        <f>'(B) FO'!BE188</f>
        <v>Y</v>
      </c>
      <c r="AF188" s="137" t="str">
        <f>'(B) FO'!BF188</f>
        <v>Y</v>
      </c>
      <c r="AG188" s="139">
        <f>'(B) FO'!BG188</f>
        <v>-35.380290026635109</v>
      </c>
      <c r="AH188" s="139">
        <f>'(B) FO'!BH188</f>
        <v>206.90281562216168</v>
      </c>
      <c r="AI188" s="139">
        <f>'(B) FO'!BI188</f>
        <v>0.41039671682625933</v>
      </c>
      <c r="AJ188" s="139">
        <f>'(B) FO'!BJ188</f>
        <v>36.380597014925378</v>
      </c>
      <c r="AK188" s="137" t="str">
        <f t="shared" si="34"/>
        <v>N</v>
      </c>
      <c r="AL188" s="137" t="str">
        <f t="shared" si="35"/>
        <v>Y</v>
      </c>
      <c r="AM188" s="137" t="str">
        <f t="shared" si="36"/>
        <v>N</v>
      </c>
      <c r="AN188" s="137" t="str">
        <f>'(B) FO'!BS188</f>
        <v>N</v>
      </c>
      <c r="AO188" s="137" t="str">
        <f>'(B) FO'!BT188</f>
        <v>Y</v>
      </c>
      <c r="AP188" s="137" t="str">
        <f>'(B) FO'!BU188</f>
        <v>Y</v>
      </c>
      <c r="AQ188" s="137" t="str">
        <f>'(B) FO'!BV188</f>
        <v>Y</v>
      </c>
      <c r="AR188" s="139">
        <f>'(B) FO'!BW188</f>
        <v>-35.294117647058826</v>
      </c>
      <c r="AS188" s="139">
        <f>'(B) FO'!BX188</f>
        <v>209.09090909090909</v>
      </c>
      <c r="AT188" s="139">
        <f>'(B) FO'!BY188</f>
        <v>0</v>
      </c>
      <c r="AU188" s="139">
        <f>'(B) FO'!BZ188</f>
        <v>37.5</v>
      </c>
      <c r="AV188" s="137" t="str">
        <f t="shared" si="37"/>
        <v>N</v>
      </c>
      <c r="AW188" s="137" t="str">
        <f t="shared" si="38"/>
        <v>Y</v>
      </c>
      <c r="AX188" s="137" t="str">
        <f t="shared" si="39"/>
        <v>N</v>
      </c>
      <c r="AZ188" s="137">
        <f>'(B) FO'!C188</f>
        <v>1993.8</v>
      </c>
      <c r="BA188" s="137">
        <f>'(B) FO'!X188</f>
        <v>1999.85</v>
      </c>
      <c r="BB188" s="137">
        <f>'(B) FO'!AC188</f>
        <v>1965.9</v>
      </c>
    </row>
    <row r="189" spans="1:54" x14ac:dyDescent="0.3">
      <c r="A189" s="137" t="str">
        <f>'FOD (ALL)'!B189</f>
        <v>IBULHSGFIN</v>
      </c>
      <c r="B189" s="146">
        <f>'FOD (ALL)'!C189</f>
        <v>43979</v>
      </c>
      <c r="C189" s="137" t="str">
        <f>'(B) FO'!H189</f>
        <v>N</v>
      </c>
      <c r="D189" s="137" t="str">
        <f>'(B) FO'!I189</f>
        <v>N</v>
      </c>
      <c r="E189" s="137" t="str">
        <f>'(B) FO'!J189</f>
        <v>Y</v>
      </c>
      <c r="F189" s="137" t="str">
        <f>'(B) FO'!K189</f>
        <v>Y</v>
      </c>
      <c r="G189" s="139">
        <f>'(B) FO'!L189</f>
        <v>-5.6893687707641263</v>
      </c>
      <c r="H189" s="139">
        <f>'(B) FO'!M189</f>
        <v>-2.3915687069314866</v>
      </c>
      <c r="I189" s="139">
        <f>'(B) FO'!N189</f>
        <v>4.401184934405407</v>
      </c>
      <c r="J189" s="139">
        <f>'(B) FO'!O189</f>
        <v>3.8224956063268971</v>
      </c>
      <c r="K189" s="137" t="str">
        <f t="shared" si="28"/>
        <v>N</v>
      </c>
      <c r="L189" s="137" t="str">
        <f t="shared" si="29"/>
        <v>N</v>
      </c>
      <c r="M189" s="137" t="str">
        <f t="shared" si="30"/>
        <v>Y</v>
      </c>
      <c r="N189" s="137">
        <f>'(B) FO'!AH189-'(B) FO'!AI189</f>
        <v>8400</v>
      </c>
      <c r="O189" s="137">
        <f>'(B) FO'!AI189-'(B) FO'!AJ189</f>
        <v>-411600</v>
      </c>
      <c r="P189" s="137">
        <f>'(B) FO'!AJ189-'(B) FO'!AK189</f>
        <v>4800</v>
      </c>
      <c r="Q189" s="137">
        <f>'(B) FO'!AK189-'(B) FO'!AL189</f>
        <v>222000</v>
      </c>
      <c r="R189" s="137" t="str">
        <f>'(B) FO'!AM189</f>
        <v>Y</v>
      </c>
      <c r="S189" s="137" t="str">
        <f>'(B) FO'!AN189</f>
        <v>N</v>
      </c>
      <c r="T189" s="137" t="str">
        <f>'(B) FO'!AO189</f>
        <v>Y</v>
      </c>
      <c r="U189" s="137" t="str">
        <f>'(B) FO'!AP189</f>
        <v>Y</v>
      </c>
      <c r="V189" s="139">
        <f>'(B) FO'!AQ189</f>
        <v>6.721720760514692E-2</v>
      </c>
      <c r="W189" s="139">
        <f>'(B) FO'!AR189</f>
        <v>-3.1886213628335041</v>
      </c>
      <c r="X189" s="139">
        <f>'(B) FO'!AS189</f>
        <v>3.7198921231284293E-2</v>
      </c>
      <c r="Y189" s="139">
        <f>'(B) FO'!AT189</f>
        <v>1.750567751703255</v>
      </c>
      <c r="Z189" s="137" t="str">
        <f t="shared" si="31"/>
        <v>Y</v>
      </c>
      <c r="AA189" s="137" t="str">
        <f t="shared" si="32"/>
        <v>N</v>
      </c>
      <c r="AB189" s="137" t="str">
        <f t="shared" si="33"/>
        <v>N</v>
      </c>
      <c r="AC189" s="137" t="str">
        <f>'(B) FO'!BC189</f>
        <v>Y</v>
      </c>
      <c r="AD189" s="137" t="str">
        <f>'(B) FO'!BD189</f>
        <v>N</v>
      </c>
      <c r="AE189" s="137" t="str">
        <f>'(B) FO'!BE189</f>
        <v>Y</v>
      </c>
      <c r="AF189" s="137" t="str">
        <f>'(B) FO'!BF189</f>
        <v>N</v>
      </c>
      <c r="AG189" s="139">
        <f>'(B) FO'!BG189</f>
        <v>89.297493996197232</v>
      </c>
      <c r="AH189" s="139">
        <f>'(B) FO'!BH189</f>
        <v>-43.471478975935476</v>
      </c>
      <c r="AI189" s="139">
        <f>'(B) FO'!BI189</f>
        <v>12.948378080527521</v>
      </c>
      <c r="AJ189" s="139">
        <f>'(B) FO'!BJ189</f>
        <v>-29.686949564813446</v>
      </c>
      <c r="AK189" s="137" t="str">
        <f t="shared" si="34"/>
        <v>Y</v>
      </c>
      <c r="AL189" s="137" t="str">
        <f t="shared" si="35"/>
        <v>N</v>
      </c>
      <c r="AM189" s="137" t="str">
        <f t="shared" si="36"/>
        <v>Y</v>
      </c>
      <c r="AN189" s="137" t="str">
        <f>'(B) FO'!BS189</f>
        <v>Y</v>
      </c>
      <c r="AO189" s="137" t="str">
        <f>'(B) FO'!BT189</f>
        <v>N</v>
      </c>
      <c r="AP189" s="137" t="str">
        <f>'(B) FO'!BU189</f>
        <v>Y</v>
      </c>
      <c r="AQ189" s="137" t="str">
        <f>'(B) FO'!BV189</f>
        <v>N</v>
      </c>
      <c r="AR189" s="139">
        <f>'(B) FO'!BW189</f>
        <v>100.12639561828523</v>
      </c>
      <c r="AS189" s="139">
        <f>'(B) FO'!BX189</f>
        <v>-43.514992860542598</v>
      </c>
      <c r="AT189" s="139">
        <f>'(B) FO'!BY189</f>
        <v>9.9856039785368402</v>
      </c>
      <c r="AU189" s="139">
        <f>'(B) FO'!BZ189</f>
        <v>-30.053094104723542</v>
      </c>
      <c r="AV189" s="137" t="str">
        <f t="shared" si="37"/>
        <v>Y</v>
      </c>
      <c r="AW189" s="137" t="str">
        <f t="shared" si="38"/>
        <v>N</v>
      </c>
      <c r="AX189" s="137" t="str">
        <f t="shared" si="39"/>
        <v>Y</v>
      </c>
      <c r="AZ189" s="137">
        <f>'(B) FO'!C189</f>
        <v>113.55</v>
      </c>
      <c r="BA189" s="137">
        <f>'(B) FO'!X189</f>
        <v>122.65</v>
      </c>
      <c r="BB189" s="137">
        <f>'(B) FO'!AC189</f>
        <v>110.65</v>
      </c>
    </row>
    <row r="190" spans="1:54" x14ac:dyDescent="0.3">
      <c r="A190" s="137" t="str">
        <f>'FOD (ALL)'!B190</f>
        <v>IBULHSGFIN</v>
      </c>
      <c r="B190" s="146">
        <f>'FOD (ALL)'!C190</f>
        <v>44007</v>
      </c>
      <c r="C190" s="137" t="str">
        <f>'(B) FO'!H190</f>
        <v>N</v>
      </c>
      <c r="D190" s="137" t="str">
        <f>'(B) FO'!I190</f>
        <v>N</v>
      </c>
      <c r="E190" s="137" t="str">
        <f>'(B) FO'!J190</f>
        <v>Y</v>
      </c>
      <c r="F190" s="137" t="str">
        <f>'(B) FO'!K190</f>
        <v>Y</v>
      </c>
      <c r="G190" s="139">
        <f>'(B) FO'!L190</f>
        <v>-6.2741727546196797</v>
      </c>
      <c r="H190" s="139">
        <f>'(B) FO'!M190</f>
        <v>-3.0820491461890902</v>
      </c>
      <c r="I190" s="139">
        <f>'(B) FO'!N190</f>
        <v>5.1686377573368292</v>
      </c>
      <c r="J190" s="139">
        <f>'(B) FO'!O190</f>
        <v>4.1989958922866348</v>
      </c>
      <c r="K190" s="137" t="str">
        <f t="shared" si="28"/>
        <v>N</v>
      </c>
      <c r="L190" s="137" t="str">
        <f t="shared" si="29"/>
        <v>N</v>
      </c>
      <c r="M190" s="137" t="str">
        <f t="shared" si="30"/>
        <v>Y</v>
      </c>
      <c r="N190" s="137">
        <f>'(B) FO'!AH190-'(B) FO'!AI190</f>
        <v>1082400</v>
      </c>
      <c r="O190" s="137">
        <f>'(B) FO'!AI190-'(B) FO'!AJ190</f>
        <v>58800</v>
      </c>
      <c r="P190" s="137">
        <f>'(B) FO'!AJ190-'(B) FO'!AK190</f>
        <v>139200</v>
      </c>
      <c r="Q190" s="137">
        <f>'(B) FO'!AK190-'(B) FO'!AL190</f>
        <v>105600</v>
      </c>
      <c r="R190" s="137" t="str">
        <f>'(B) FO'!AM190</f>
        <v>Y</v>
      </c>
      <c r="S190" s="137" t="str">
        <f>'(B) FO'!AN190</f>
        <v>Y</v>
      </c>
      <c r="T190" s="137" t="str">
        <f>'(B) FO'!AO190</f>
        <v>Y</v>
      </c>
      <c r="U190" s="137" t="str">
        <f>'(B) FO'!AP190</f>
        <v>Y</v>
      </c>
      <c r="V190" s="139">
        <f>'(B) FO'!AQ190</f>
        <v>69.278033794162823</v>
      </c>
      <c r="W190" s="139">
        <f>'(B) FO'!AR190</f>
        <v>3.9106145251396649</v>
      </c>
      <c r="X190" s="139">
        <f>'(B) FO'!AS190</f>
        <v>10.202286719437115</v>
      </c>
      <c r="Y190" s="139">
        <f>'(B) FO'!AT190</f>
        <v>8.3889418493803625</v>
      </c>
      <c r="Z190" s="137" t="str">
        <f t="shared" si="31"/>
        <v>Y</v>
      </c>
      <c r="AA190" s="137" t="str">
        <f t="shared" si="32"/>
        <v>N</v>
      </c>
      <c r="AB190" s="137" t="str">
        <f t="shared" si="33"/>
        <v>Y</v>
      </c>
      <c r="AC190" s="137" t="str">
        <f>'(B) FO'!BC190</f>
        <v>Y</v>
      </c>
      <c r="AD190" s="137" t="str">
        <f>'(B) FO'!BD190</f>
        <v>N</v>
      </c>
      <c r="AE190" s="137" t="str">
        <f>'(B) FO'!BE190</f>
        <v>Y</v>
      </c>
      <c r="AF190" s="137" t="str">
        <f>'(B) FO'!BF190</f>
        <v>Y</v>
      </c>
      <c r="AG190" s="139">
        <f>'(B) FO'!BG190</f>
        <v>91.003435988801229</v>
      </c>
      <c r="AH190" s="139">
        <f>'(B) FO'!BH190</f>
        <v>-15.381177750138647</v>
      </c>
      <c r="AI190" s="139">
        <f>'(B) FO'!BI190</f>
        <v>13.76009114184563</v>
      </c>
      <c r="AJ190" s="139">
        <f>'(B) FO'!BJ190</f>
        <v>44.493711777252628</v>
      </c>
      <c r="AK190" s="137" t="str">
        <f t="shared" si="34"/>
        <v>Y</v>
      </c>
      <c r="AL190" s="137" t="str">
        <f t="shared" si="35"/>
        <v>N</v>
      </c>
      <c r="AM190" s="137" t="str">
        <f t="shared" si="36"/>
        <v>N</v>
      </c>
      <c r="AN190" s="137" t="str">
        <f>'(B) FO'!BS190</f>
        <v>Y</v>
      </c>
      <c r="AO190" s="137" t="str">
        <f>'(B) FO'!BT190</f>
        <v>N</v>
      </c>
      <c r="AP190" s="137" t="str">
        <f>'(B) FO'!BU190</f>
        <v>Y</v>
      </c>
      <c r="AQ190" s="137" t="str">
        <f>'(B) FO'!BV190</f>
        <v>Y</v>
      </c>
      <c r="AR190" s="139">
        <f>'(B) FO'!BW190</f>
        <v>104.16666666666667</v>
      </c>
      <c r="AS190" s="139">
        <f>'(B) FO'!BX190</f>
        <v>-15.789473684210526</v>
      </c>
      <c r="AT190" s="139">
        <f>'(B) FO'!BY190</f>
        <v>10.819949281487743</v>
      </c>
      <c r="AU190" s="139">
        <f>'(B) FO'!BZ190</f>
        <v>42.53012048192771</v>
      </c>
      <c r="AV190" s="137" t="str">
        <f t="shared" si="37"/>
        <v>Y</v>
      </c>
      <c r="AW190" s="137" t="str">
        <f t="shared" si="38"/>
        <v>N</v>
      </c>
      <c r="AX190" s="137" t="str">
        <f t="shared" si="39"/>
        <v>N</v>
      </c>
      <c r="AZ190" s="137">
        <f>'(B) FO'!C190</f>
        <v>109.05</v>
      </c>
      <c r="BA190" s="137">
        <f>'(B) FO'!X190</f>
        <v>118.9</v>
      </c>
      <c r="BB190" s="137">
        <f>'(B) FO'!AC190</f>
        <v>106</v>
      </c>
    </row>
    <row r="191" spans="1:54" x14ac:dyDescent="0.3">
      <c r="A191" s="137" t="str">
        <f>'FOD (ALL)'!B191</f>
        <v>IBULHSGFIN</v>
      </c>
      <c r="B191" s="146">
        <f>'FOD (ALL)'!C191</f>
        <v>44042</v>
      </c>
      <c r="C191" s="137" t="str">
        <f>'(B) FO'!H191</f>
        <v>Y</v>
      </c>
      <c r="D191" s="137" t="str">
        <f>'(B) FO'!I191</f>
        <v>N</v>
      </c>
      <c r="E191" s="137" t="str">
        <f>'(B) FO'!J191</f>
        <v>Y</v>
      </c>
      <c r="F191" s="137" t="str">
        <f>'(B) FO'!K191</f>
        <v>N</v>
      </c>
      <c r="G191" s="139">
        <f>'(B) FO'!L191</f>
        <v>3.2772364924712036</v>
      </c>
      <c r="H191" s="139">
        <f>'(B) FO'!M191</f>
        <v>-9.9681020733652321</v>
      </c>
      <c r="I191" s="139">
        <f>'(B) FO'!N191</f>
        <v>12.871287128712883</v>
      </c>
      <c r="J191" s="139">
        <f>'(B) FO'!O191</f>
        <v>-7.4552269887546885</v>
      </c>
      <c r="K191" s="137" t="str">
        <f t="shared" si="28"/>
        <v>Y</v>
      </c>
      <c r="L191" s="137" t="str">
        <f t="shared" si="29"/>
        <v>N</v>
      </c>
      <c r="M191" s="137" t="str">
        <f t="shared" si="30"/>
        <v>Y</v>
      </c>
      <c r="N191" s="137">
        <f>'(B) FO'!AH191-'(B) FO'!AI191</f>
        <v>9300</v>
      </c>
      <c r="O191" s="137">
        <f>'(B) FO'!AI191-'(B) FO'!AJ191</f>
        <v>3100</v>
      </c>
      <c r="P191" s="137">
        <f>'(B) FO'!AJ191-'(B) FO'!AK191</f>
        <v>0</v>
      </c>
      <c r="Q191" s="137">
        <f>'(B) FO'!AK191-'(B) FO'!AL191</f>
        <v>6200</v>
      </c>
      <c r="R191" s="137" t="str">
        <f>'(B) FO'!AM191</f>
        <v>Y</v>
      </c>
      <c r="S191" s="137" t="str">
        <f>'(B) FO'!AN191</f>
        <v>Y</v>
      </c>
      <c r="T191" s="137" t="str">
        <f>'(B) FO'!AO191</f>
        <v>Y</v>
      </c>
      <c r="U191" s="137" t="str">
        <f>'(B) FO'!AP191</f>
        <v>Y</v>
      </c>
      <c r="V191" s="139">
        <f>'(B) FO'!AQ191</f>
        <v>25</v>
      </c>
      <c r="W191" s="139">
        <f>'(B) FO'!AR191</f>
        <v>9.0909090909090917</v>
      </c>
      <c r="X191" s="139">
        <f>'(B) FO'!AS191</f>
        <v>0</v>
      </c>
      <c r="Y191" s="139">
        <f>'(B) FO'!AT191</f>
        <v>22.222222222222221</v>
      </c>
      <c r="Z191" s="137" t="str">
        <f t="shared" si="31"/>
        <v>Y</v>
      </c>
      <c r="AA191" s="137" t="str">
        <f t="shared" si="32"/>
        <v>Y</v>
      </c>
      <c r="AB191" s="137" t="str">
        <f t="shared" si="33"/>
        <v>N</v>
      </c>
      <c r="AC191" s="137" t="str">
        <f>'(B) FO'!BC191</f>
        <v>Y</v>
      </c>
      <c r="AD191" s="137" t="str">
        <f>'(B) FO'!BD191</f>
        <v>Y</v>
      </c>
      <c r="AE191" s="137" t="str">
        <f>'(B) FO'!BE191</f>
        <v>N</v>
      </c>
      <c r="AF191" s="137" t="str">
        <f>'(B) FO'!BF191</f>
        <v>Y</v>
      </c>
      <c r="AG191" s="139">
        <f>'(B) FO'!BG191</f>
        <v>1.6440314510364578</v>
      </c>
      <c r="AH191" s="139" t="e">
        <f>'(B) FO'!BH191</f>
        <v>#DIV/0!</v>
      </c>
      <c r="AI191" s="139">
        <f>'(B) FO'!BI191</f>
        <v>-100</v>
      </c>
      <c r="AJ191" s="139" t="e">
        <f>'(B) FO'!BJ191</f>
        <v>#DIV/0!</v>
      </c>
      <c r="AK191" s="137" t="e">
        <f t="shared" si="34"/>
        <v>#DIV/0!</v>
      </c>
      <c r="AL191" s="137" t="e">
        <f t="shared" si="35"/>
        <v>#DIV/0!</v>
      </c>
      <c r="AM191" s="137" t="e">
        <f t="shared" si="36"/>
        <v>#DIV/0!</v>
      </c>
      <c r="AN191" s="137" t="str">
        <f>'(B) FO'!BS191</f>
        <v>Y</v>
      </c>
      <c r="AO191" s="137" t="str">
        <f>'(B) FO'!BT191</f>
        <v>Y</v>
      </c>
      <c r="AP191" s="137" t="str">
        <f>'(B) FO'!BU191</f>
        <v>N</v>
      </c>
      <c r="AQ191" s="137" t="str">
        <f>'(B) FO'!BV191</f>
        <v>Y</v>
      </c>
      <c r="AR191" s="139">
        <f>'(B) FO'!BW191</f>
        <v>0</v>
      </c>
      <c r="AS191" s="139" t="e">
        <f>'(B) FO'!BX191</f>
        <v>#DIV/0!</v>
      </c>
      <c r="AT191" s="139">
        <f>'(B) FO'!BY191</f>
        <v>-100</v>
      </c>
      <c r="AU191" s="139" t="e">
        <f>'(B) FO'!BZ191</f>
        <v>#DIV/0!</v>
      </c>
      <c r="AV191" s="137" t="e">
        <f t="shared" si="37"/>
        <v>#DIV/0!</v>
      </c>
      <c r="AW191" s="137" t="e">
        <f t="shared" si="38"/>
        <v>#DIV/0!</v>
      </c>
      <c r="AX191" s="137" t="e">
        <f t="shared" si="39"/>
        <v>#DIV/0!</v>
      </c>
      <c r="AZ191" s="137">
        <f>'(B) FO'!C191</f>
        <v>116.6</v>
      </c>
      <c r="BA191" s="137">
        <f>'(B) FO'!X191</f>
        <v>115</v>
      </c>
      <c r="BB191" s="137">
        <f>'(B) FO'!AC191</f>
        <v>114.2</v>
      </c>
    </row>
    <row r="192" spans="1:54" x14ac:dyDescent="0.3">
      <c r="A192" s="137" t="str">
        <f>'FOD (ALL)'!B192</f>
        <v>ICICIBANK</v>
      </c>
      <c r="B192" s="146">
        <f>'FOD (ALL)'!C192</f>
        <v>43979</v>
      </c>
      <c r="C192" s="137" t="str">
        <f>'(B) FO'!H192</f>
        <v>N</v>
      </c>
      <c r="D192" s="137" t="str">
        <f>'(B) FO'!I192</f>
        <v>N</v>
      </c>
      <c r="E192" s="137" t="str">
        <f>'(B) FO'!J192</f>
        <v>Y</v>
      </c>
      <c r="F192" s="137" t="str">
        <f>'(B) FO'!K192</f>
        <v>Y</v>
      </c>
      <c r="G192" s="139">
        <f>'(B) FO'!L192</f>
        <v>-4.322103533278546</v>
      </c>
      <c r="H192" s="139">
        <f>'(B) FO'!M192</f>
        <v>-0.71789851525533976</v>
      </c>
      <c r="I192" s="139">
        <f>'(B) FO'!N192</f>
        <v>1.8444666001994057</v>
      </c>
      <c r="J192" s="139">
        <f>'(B) FO'!O192</f>
        <v>0.53458068827262473</v>
      </c>
      <c r="K192" s="137" t="str">
        <f t="shared" si="28"/>
        <v>N</v>
      </c>
      <c r="L192" s="137" t="str">
        <f t="shared" si="29"/>
        <v>N</v>
      </c>
      <c r="M192" s="137" t="str">
        <f t="shared" si="30"/>
        <v>Y</v>
      </c>
      <c r="N192" s="137">
        <f>'(B) FO'!AH192-'(B) FO'!AI192</f>
        <v>-6675625</v>
      </c>
      <c r="O192" s="137">
        <f>'(B) FO'!AI192-'(B) FO'!AJ192</f>
        <v>-7148625</v>
      </c>
      <c r="P192" s="137">
        <f>'(B) FO'!AJ192-'(B) FO'!AK192</f>
        <v>888250</v>
      </c>
      <c r="Q192" s="137">
        <f>'(B) FO'!AK192-'(B) FO'!AL192</f>
        <v>-154000</v>
      </c>
      <c r="R192" s="137" t="str">
        <f>'(B) FO'!AM192</f>
        <v>N</v>
      </c>
      <c r="S192" s="137" t="str">
        <f>'(B) FO'!AN192</f>
        <v>N</v>
      </c>
      <c r="T192" s="137" t="str">
        <f>'(B) FO'!AO192</f>
        <v>Y</v>
      </c>
      <c r="U192" s="137" t="str">
        <f>'(B) FO'!AP192</f>
        <v>N</v>
      </c>
      <c r="V192" s="139">
        <f>'(B) FO'!AQ192</f>
        <v>-8.7185288941565204</v>
      </c>
      <c r="W192" s="139">
        <f>'(B) FO'!AR192</f>
        <v>-8.5390490268539043</v>
      </c>
      <c r="X192" s="139">
        <f>'(B) FO'!AS192</f>
        <v>1.0723949600756983</v>
      </c>
      <c r="Y192" s="139">
        <f>'(B) FO'!AT192</f>
        <v>-0.18558101771304536</v>
      </c>
      <c r="Z192" s="137" t="str">
        <f t="shared" si="31"/>
        <v>N</v>
      </c>
      <c r="AA192" s="137" t="str">
        <f t="shared" si="32"/>
        <v>N</v>
      </c>
      <c r="AB192" s="137" t="str">
        <f t="shared" si="33"/>
        <v>Y</v>
      </c>
      <c r="AC192" s="137" t="str">
        <f>'(B) FO'!BC192</f>
        <v>Y</v>
      </c>
      <c r="AD192" s="137" t="str">
        <f>'(B) FO'!BD192</f>
        <v>Y</v>
      </c>
      <c r="AE192" s="137" t="str">
        <f>'(B) FO'!BE192</f>
        <v>N</v>
      </c>
      <c r="AF192" s="137" t="str">
        <f>'(B) FO'!BF192</f>
        <v>Y</v>
      </c>
      <c r="AG192" s="139">
        <f>'(B) FO'!BG192</f>
        <v>60.75879817502954</v>
      </c>
      <c r="AH192" s="139">
        <f>'(B) FO'!BH192</f>
        <v>10.063523604761942</v>
      </c>
      <c r="AI192" s="139">
        <f>'(B) FO'!BI192</f>
        <v>-25.941219337072742</v>
      </c>
      <c r="AJ192" s="139">
        <f>'(B) FO'!BJ192</f>
        <v>2.3868215162200812</v>
      </c>
      <c r="AK192" s="137" t="str">
        <f t="shared" si="34"/>
        <v>Y</v>
      </c>
      <c r="AL192" s="137" t="str">
        <f t="shared" si="35"/>
        <v>Y</v>
      </c>
      <c r="AM192" s="137" t="str">
        <f t="shared" si="36"/>
        <v>N</v>
      </c>
      <c r="AN192" s="137" t="str">
        <f>'(B) FO'!BS192</f>
        <v>Y</v>
      </c>
      <c r="AO192" s="137" t="str">
        <f>'(B) FO'!BT192</f>
        <v>Y</v>
      </c>
      <c r="AP192" s="137" t="str">
        <f>'(B) FO'!BU192</f>
        <v>N</v>
      </c>
      <c r="AQ192" s="137" t="str">
        <f>'(B) FO'!BV192</f>
        <v>Y</v>
      </c>
      <c r="AR192" s="139">
        <f>'(B) FO'!BW192</f>
        <v>68.559012785871474</v>
      </c>
      <c r="AS192" s="139">
        <f>'(B) FO'!BX192</f>
        <v>8.561146727954517</v>
      </c>
      <c r="AT192" s="139">
        <f>'(B) FO'!BY192</f>
        <v>-25.749955092509431</v>
      </c>
      <c r="AU192" s="139">
        <f>'(B) FO'!BZ192</f>
        <v>1.7361111111111112</v>
      </c>
      <c r="AV192" s="137" t="str">
        <f t="shared" si="37"/>
        <v>Y</v>
      </c>
      <c r="AW192" s="137" t="str">
        <f t="shared" si="38"/>
        <v>Y</v>
      </c>
      <c r="AX192" s="137" t="str">
        <f t="shared" si="39"/>
        <v>N</v>
      </c>
      <c r="AZ192" s="137">
        <f>'(B) FO'!C192</f>
        <v>291.10000000000002</v>
      </c>
      <c r="BA192" s="137">
        <f>'(B) FO'!X192</f>
        <v>307.5</v>
      </c>
      <c r="BB192" s="137">
        <f>'(B) FO'!AC192</f>
        <v>286</v>
      </c>
    </row>
    <row r="193" spans="1:54" x14ac:dyDescent="0.3">
      <c r="A193" s="137" t="str">
        <f>'FOD (ALL)'!B193</f>
        <v>ICICIBANK</v>
      </c>
      <c r="B193" s="146">
        <f>'FOD (ALL)'!C193</f>
        <v>44007</v>
      </c>
      <c r="C193" s="137" t="str">
        <f>'(B) FO'!H193</f>
        <v>N</v>
      </c>
      <c r="D193" s="137" t="str">
        <f>'(B) FO'!I193</f>
        <v>N</v>
      </c>
      <c r="E193" s="137" t="str">
        <f>'(B) FO'!J193</f>
        <v>Y</v>
      </c>
      <c r="F193" s="137" t="str">
        <f>'(B) FO'!K193</f>
        <v>Y</v>
      </c>
      <c r="G193" s="139">
        <f>'(B) FO'!L193</f>
        <v>-4.2786885245901676</v>
      </c>
      <c r="H193" s="139">
        <f>'(B) FO'!M193</f>
        <v>-0.68381634646695622</v>
      </c>
      <c r="I193" s="139">
        <f>'(B) FO'!N193</f>
        <v>1.8573797678275366</v>
      </c>
      <c r="J193" s="139">
        <f>'(B) FO'!O193</f>
        <v>0.65097646469704173</v>
      </c>
      <c r="K193" s="137" t="str">
        <f t="shared" si="28"/>
        <v>N</v>
      </c>
      <c r="L193" s="137" t="str">
        <f t="shared" si="29"/>
        <v>N</v>
      </c>
      <c r="M193" s="137" t="str">
        <f t="shared" si="30"/>
        <v>Y</v>
      </c>
      <c r="N193" s="137">
        <f>'(B) FO'!AH193-'(B) FO'!AI193</f>
        <v>15140125</v>
      </c>
      <c r="O193" s="137">
        <f>'(B) FO'!AI193-'(B) FO'!AJ193</f>
        <v>7910375</v>
      </c>
      <c r="P193" s="137">
        <f>'(B) FO'!AJ193-'(B) FO'!AK193</f>
        <v>3982000</v>
      </c>
      <c r="Q193" s="137">
        <f>'(B) FO'!AK193-'(B) FO'!AL193</f>
        <v>1289750</v>
      </c>
      <c r="R193" s="137" t="str">
        <f>'(B) FO'!AM193</f>
        <v>Y</v>
      </c>
      <c r="S193" s="137" t="str">
        <f>'(B) FO'!AN193</f>
        <v>Y</v>
      </c>
      <c r="T193" s="137" t="str">
        <f>'(B) FO'!AO193</f>
        <v>Y</v>
      </c>
      <c r="U193" s="137" t="str">
        <f>'(B) FO'!AP193</f>
        <v>Y</v>
      </c>
      <c r="V193" s="139">
        <f>'(B) FO'!AQ193</f>
        <v>88.62685125563425</v>
      </c>
      <c r="W193" s="139">
        <f>'(B) FO'!AR193</f>
        <v>86.238944685954138</v>
      </c>
      <c r="X193" s="139">
        <f>'(B) FO'!AS193</f>
        <v>76.715231788079478</v>
      </c>
      <c r="Y193" s="139">
        <f>'(B) FO'!AT193</f>
        <v>33.063094818470212</v>
      </c>
      <c r="Z193" s="137" t="str">
        <f t="shared" si="31"/>
        <v>Y</v>
      </c>
      <c r="AA193" s="137" t="str">
        <f t="shared" si="32"/>
        <v>Y</v>
      </c>
      <c r="AB193" s="137" t="str">
        <f t="shared" si="33"/>
        <v>Y</v>
      </c>
      <c r="AC193" s="137" t="str">
        <f>'(B) FO'!BC193</f>
        <v>Y</v>
      </c>
      <c r="AD193" s="137" t="str">
        <f>'(B) FO'!BD193</f>
        <v>Y</v>
      </c>
      <c r="AE193" s="137" t="str">
        <f>'(B) FO'!BE193</f>
        <v>Y</v>
      </c>
      <c r="AF193" s="137" t="str">
        <f>'(B) FO'!BF193</f>
        <v>Y</v>
      </c>
      <c r="AG193" s="139">
        <f>'(B) FO'!BG193</f>
        <v>110.76570712268456</v>
      </c>
      <c r="AH193" s="139">
        <f>'(B) FO'!BH193</f>
        <v>74.934736832974409</v>
      </c>
      <c r="AI193" s="139">
        <f>'(B) FO'!BI193</f>
        <v>45.223554576340376</v>
      </c>
      <c r="AJ193" s="139">
        <f>'(B) FO'!BJ193</f>
        <v>19.541550557212432</v>
      </c>
      <c r="AK193" s="137" t="str">
        <f t="shared" si="34"/>
        <v>Y</v>
      </c>
      <c r="AL193" s="137" t="str">
        <f t="shared" si="35"/>
        <v>Y</v>
      </c>
      <c r="AM193" s="137" t="str">
        <f t="shared" si="36"/>
        <v>Y</v>
      </c>
      <c r="AN193" s="137" t="str">
        <f>'(B) FO'!BS193</f>
        <v>Y</v>
      </c>
      <c r="AO193" s="137" t="str">
        <f>'(B) FO'!BT193</f>
        <v>Y</v>
      </c>
      <c r="AP193" s="137" t="str">
        <f>'(B) FO'!BU193</f>
        <v>Y</v>
      </c>
      <c r="AQ193" s="137" t="str">
        <f>'(B) FO'!BV193</f>
        <v>Y</v>
      </c>
      <c r="AR193" s="139">
        <f>'(B) FO'!BW193</f>
        <v>121.43532625827467</v>
      </c>
      <c r="AS193" s="139">
        <f>'(B) FO'!BX193</f>
        <v>72.409420289855078</v>
      </c>
      <c r="AT193" s="139">
        <f>'(B) FO'!BY193</f>
        <v>45.492883500263574</v>
      </c>
      <c r="AU193" s="139">
        <f>'(B) FO'!BZ193</f>
        <v>18.5625</v>
      </c>
      <c r="AV193" s="137" t="str">
        <f t="shared" si="37"/>
        <v>Y</v>
      </c>
      <c r="AW193" s="137" t="str">
        <f t="shared" si="38"/>
        <v>Y</v>
      </c>
      <c r="AX193" s="137" t="str">
        <f t="shared" si="39"/>
        <v>Y</v>
      </c>
      <c r="AZ193" s="137">
        <f>'(B) FO'!C193</f>
        <v>291.95</v>
      </c>
      <c r="BA193" s="137">
        <f>'(B) FO'!X193</f>
        <v>308.14999999999998</v>
      </c>
      <c r="BB193" s="137">
        <f>'(B) FO'!AC193</f>
        <v>286.25</v>
      </c>
    </row>
    <row r="194" spans="1:54" x14ac:dyDescent="0.3">
      <c r="A194" s="137" t="str">
        <f>'FOD (ALL)'!B194</f>
        <v>ICICIBANK</v>
      </c>
      <c r="B194" s="146">
        <f>'FOD (ALL)'!C194</f>
        <v>44042</v>
      </c>
      <c r="C194" s="137" t="str">
        <f>'(B) FO'!H194</f>
        <v>N</v>
      </c>
      <c r="D194" s="137" t="str">
        <f>'(B) FO'!I194</f>
        <v>N</v>
      </c>
      <c r="E194" s="137" t="str">
        <f>'(B) FO'!J194</f>
        <v>Y</v>
      </c>
      <c r="F194" s="137" t="str">
        <f>'(B) FO'!K194</f>
        <v>Y</v>
      </c>
      <c r="G194" s="139">
        <f>'(B) FO'!L194</f>
        <v>-4.0876389797253099</v>
      </c>
      <c r="H194" s="139">
        <f>'(B) FO'!M194</f>
        <v>-0.90732339598185718</v>
      </c>
      <c r="I194" s="139">
        <f>'(B) FO'!N194</f>
        <v>2.0671407309409622</v>
      </c>
      <c r="J194" s="139">
        <f>'(B) FO'!O194</f>
        <v>0.66588979523888792</v>
      </c>
      <c r="K194" s="137" t="str">
        <f t="shared" si="28"/>
        <v>N</v>
      </c>
      <c r="L194" s="137" t="str">
        <f t="shared" si="29"/>
        <v>N</v>
      </c>
      <c r="M194" s="137" t="str">
        <f t="shared" si="30"/>
        <v>Y</v>
      </c>
      <c r="N194" s="137">
        <f>'(B) FO'!AH194-'(B) FO'!AI194</f>
        <v>123750</v>
      </c>
      <c r="O194" s="137">
        <f>'(B) FO'!AI194-'(B) FO'!AJ194</f>
        <v>22000</v>
      </c>
      <c r="P194" s="137">
        <f>'(B) FO'!AJ194-'(B) FO'!AK194</f>
        <v>-1375</v>
      </c>
      <c r="Q194" s="137">
        <f>'(B) FO'!AK194-'(B) FO'!AL194</f>
        <v>17875</v>
      </c>
      <c r="R194" s="137" t="str">
        <f>'(B) FO'!AM194</f>
        <v>Y</v>
      </c>
      <c r="S194" s="137" t="str">
        <f>'(B) FO'!AN194</f>
        <v>Y</v>
      </c>
      <c r="T194" s="137" t="str">
        <f>'(B) FO'!AO194</f>
        <v>N</v>
      </c>
      <c r="U194" s="137" t="str">
        <f>'(B) FO'!AP194</f>
        <v>Y</v>
      </c>
      <c r="V194" s="139">
        <f>'(B) FO'!AQ194</f>
        <v>90</v>
      </c>
      <c r="W194" s="139">
        <f>'(B) FO'!AR194</f>
        <v>19.047619047619047</v>
      </c>
      <c r="X194" s="139">
        <f>'(B) FO'!AS194</f>
        <v>-1.1764705882352942</v>
      </c>
      <c r="Y194" s="139">
        <f>'(B) FO'!AT194</f>
        <v>18.055555555555554</v>
      </c>
      <c r="Z194" s="137" t="str">
        <f t="shared" si="31"/>
        <v>Y</v>
      </c>
      <c r="AA194" s="137" t="str">
        <f t="shared" si="32"/>
        <v>Y</v>
      </c>
      <c r="AB194" s="137" t="str">
        <f t="shared" si="33"/>
        <v>N</v>
      </c>
      <c r="AC194" s="137" t="str">
        <f>'(B) FO'!BC194</f>
        <v>Y</v>
      </c>
      <c r="AD194" s="137" t="str">
        <f>'(B) FO'!BD194</f>
        <v>N</v>
      </c>
      <c r="AE194" s="137" t="str">
        <f>'(B) FO'!BE194</f>
        <v>N</v>
      </c>
      <c r="AF194" s="137" t="str">
        <f>'(B) FO'!BF194</f>
        <v>N</v>
      </c>
      <c r="AG194" s="139">
        <f>'(B) FO'!BG194</f>
        <v>265.75687505161449</v>
      </c>
      <c r="AH194" s="139">
        <f>'(B) FO'!BH194</f>
        <v>-21.04714090108887</v>
      </c>
      <c r="AI194" s="139">
        <f>'(B) FO'!BI194</f>
        <v>-26.291000841042887</v>
      </c>
      <c r="AJ194" s="139">
        <f>'(B) FO'!BJ194</f>
        <v>-15.973428098372574</v>
      </c>
      <c r="AK194" s="137" t="str">
        <f t="shared" si="34"/>
        <v>Y</v>
      </c>
      <c r="AL194" s="137" t="str">
        <f t="shared" si="35"/>
        <v>Y</v>
      </c>
      <c r="AM194" s="137" t="str">
        <f t="shared" si="36"/>
        <v>N</v>
      </c>
      <c r="AN194" s="137" t="str">
        <f>'(B) FO'!BS194</f>
        <v>Y</v>
      </c>
      <c r="AO194" s="137" t="str">
        <f>'(B) FO'!BT194</f>
        <v>N</v>
      </c>
      <c r="AP194" s="137" t="str">
        <f>'(B) FO'!BU194</f>
        <v>N</v>
      </c>
      <c r="AQ194" s="137" t="str">
        <f>'(B) FO'!BV194</f>
        <v>N</v>
      </c>
      <c r="AR194" s="139">
        <f>'(B) FO'!BW194</f>
        <v>285.96491228070175</v>
      </c>
      <c r="AS194" s="139">
        <f>'(B) FO'!BX194</f>
        <v>-21.917808219178081</v>
      </c>
      <c r="AT194" s="139">
        <f>'(B) FO'!BY194</f>
        <v>-26.262626262626267</v>
      </c>
      <c r="AU194" s="139">
        <f>'(B) FO'!BZ194</f>
        <v>-16.806722689075631</v>
      </c>
      <c r="AV194" s="137" t="str">
        <f t="shared" si="37"/>
        <v>Y</v>
      </c>
      <c r="AW194" s="137" t="str">
        <f t="shared" si="38"/>
        <v>Y</v>
      </c>
      <c r="AX194" s="137" t="str">
        <f t="shared" si="39"/>
        <v>N</v>
      </c>
      <c r="AZ194" s="137">
        <f>'(B) FO'!C194</f>
        <v>293.3</v>
      </c>
      <c r="BA194" s="137">
        <f>'(B) FO'!X194</f>
        <v>308</v>
      </c>
      <c r="BB194" s="137">
        <f>'(B) FO'!AC194</f>
        <v>287.35000000000002</v>
      </c>
    </row>
    <row r="195" spans="1:54" x14ac:dyDescent="0.3">
      <c r="A195" s="137" t="str">
        <f>'FOD (ALL)'!B195</f>
        <v>ICICIPRULI</v>
      </c>
      <c r="B195" s="146">
        <f>'FOD (ALL)'!C195</f>
        <v>43979</v>
      </c>
      <c r="C195" s="137" t="str">
        <f>'(B) FO'!H195</f>
        <v>N</v>
      </c>
      <c r="D195" s="137" t="str">
        <f>'(B) FO'!I195</f>
        <v>N</v>
      </c>
      <c r="E195" s="137" t="str">
        <f>'(B) FO'!J195</f>
        <v>Y</v>
      </c>
      <c r="F195" s="137" t="str">
        <f>'(B) FO'!K195</f>
        <v>Y</v>
      </c>
      <c r="G195" s="139">
        <f>'(B) FO'!L195</f>
        <v>-5.3953360011039075</v>
      </c>
      <c r="H195" s="139">
        <f>'(B) FO'!M195</f>
        <v>-0.71242635977530233</v>
      </c>
      <c r="I195" s="139">
        <f>'(B) FO'!N195</f>
        <v>1.164241164241161</v>
      </c>
      <c r="J195" s="139">
        <f>'(B) FO'!O195</f>
        <v>0.4734716613285026</v>
      </c>
      <c r="K195" s="137" t="str">
        <f t="shared" si="28"/>
        <v>N</v>
      </c>
      <c r="L195" s="137" t="str">
        <f t="shared" si="29"/>
        <v>N</v>
      </c>
      <c r="M195" s="137" t="str">
        <f t="shared" si="30"/>
        <v>Y</v>
      </c>
      <c r="N195" s="137">
        <f>'(B) FO'!AH195-'(B) FO'!AI195</f>
        <v>76500</v>
      </c>
      <c r="O195" s="137">
        <f>'(B) FO'!AI195-'(B) FO'!AJ195</f>
        <v>54000</v>
      </c>
      <c r="P195" s="137">
        <f>'(B) FO'!AJ195-'(B) FO'!AK195</f>
        <v>-6000</v>
      </c>
      <c r="Q195" s="137">
        <f>'(B) FO'!AK195-'(B) FO'!AL195</f>
        <v>-112500</v>
      </c>
      <c r="R195" s="137" t="str">
        <f>'(B) FO'!AM195</f>
        <v>Y</v>
      </c>
      <c r="S195" s="137" t="str">
        <f>'(B) FO'!AN195</f>
        <v>Y</v>
      </c>
      <c r="T195" s="137" t="str">
        <f>'(B) FO'!AO195</f>
        <v>N</v>
      </c>
      <c r="U195" s="137" t="str">
        <f>'(B) FO'!AP195</f>
        <v>N</v>
      </c>
      <c r="V195" s="139">
        <f>'(B) FO'!AQ195</f>
        <v>1.0508963527714816</v>
      </c>
      <c r="W195" s="139">
        <f>'(B) FO'!AR195</f>
        <v>0.74735312435125589</v>
      </c>
      <c r="X195" s="139">
        <f>'(B) FO'!AS195</f>
        <v>-8.2970338104127767E-2</v>
      </c>
      <c r="Y195" s="139">
        <f>'(B) FO'!AT195</f>
        <v>-1.5318627450980391</v>
      </c>
      <c r="Z195" s="137" t="str">
        <f t="shared" si="31"/>
        <v>Y</v>
      </c>
      <c r="AA195" s="137" t="str">
        <f t="shared" si="32"/>
        <v>Y</v>
      </c>
      <c r="AB195" s="137" t="str">
        <f t="shared" si="33"/>
        <v>Y</v>
      </c>
      <c r="AC195" s="137" t="str">
        <f>'(B) FO'!BC195</f>
        <v>Y</v>
      </c>
      <c r="AD195" s="137" t="str">
        <f>'(B) FO'!BD195</f>
        <v>Y</v>
      </c>
      <c r="AE195" s="137" t="str">
        <f>'(B) FO'!BE195</f>
        <v>N</v>
      </c>
      <c r="AF195" s="137" t="str">
        <f>'(B) FO'!BF195</f>
        <v>N</v>
      </c>
      <c r="AG195" s="139">
        <f>'(B) FO'!BG195</f>
        <v>104.09544583935654</v>
      </c>
      <c r="AH195" s="139">
        <f>'(B) FO'!BH195</f>
        <v>134.13443717625049</v>
      </c>
      <c r="AI195" s="139">
        <f>'(B) FO'!BI195</f>
        <v>-22.397347321956239</v>
      </c>
      <c r="AJ195" s="139">
        <f>'(B) FO'!BJ195</f>
        <v>-32.18688886697845</v>
      </c>
      <c r="AK195" s="137" t="str">
        <f t="shared" si="34"/>
        <v>N</v>
      </c>
      <c r="AL195" s="137" t="str">
        <f t="shared" si="35"/>
        <v>Y</v>
      </c>
      <c r="AM195" s="137" t="str">
        <f t="shared" si="36"/>
        <v>Y</v>
      </c>
      <c r="AN195" s="137" t="str">
        <f>'(B) FO'!BS195</f>
        <v>Y</v>
      </c>
      <c r="AO195" s="137" t="str">
        <f>'(B) FO'!BT195</f>
        <v>Y</v>
      </c>
      <c r="AP195" s="137" t="str">
        <f>'(B) FO'!BU195</f>
        <v>N</v>
      </c>
      <c r="AQ195" s="137" t="str">
        <f>'(B) FO'!BV195</f>
        <v>N</v>
      </c>
      <c r="AR195" s="139">
        <f>'(B) FO'!BW195</f>
        <v>114.04174573055028</v>
      </c>
      <c r="AS195" s="139">
        <f>'(B) FO'!BX195</f>
        <v>132.8424153166421</v>
      </c>
      <c r="AT195" s="139">
        <f>'(B) FO'!BY195</f>
        <v>-22.355631789594057</v>
      </c>
      <c r="AU195" s="139">
        <f>'(B) FO'!BZ195</f>
        <v>-31.492361927144536</v>
      </c>
      <c r="AV195" s="137" t="str">
        <f t="shared" si="37"/>
        <v>N</v>
      </c>
      <c r="AW195" s="137" t="str">
        <f t="shared" si="38"/>
        <v>Y</v>
      </c>
      <c r="AX195" s="137" t="str">
        <f t="shared" si="39"/>
        <v>Y</v>
      </c>
      <c r="AZ195" s="137">
        <f>'(B) FO'!C195</f>
        <v>342.8</v>
      </c>
      <c r="BA195" s="137">
        <f>'(B) FO'!X195</f>
        <v>369.65</v>
      </c>
      <c r="BB195" s="137">
        <f>'(B) FO'!AC195</f>
        <v>334.5</v>
      </c>
    </row>
    <row r="196" spans="1:54" x14ac:dyDescent="0.3">
      <c r="A196" s="137" t="str">
        <f>'FOD (ALL)'!B196</f>
        <v>ICICIPRULI</v>
      </c>
      <c r="B196" s="146">
        <f>'FOD (ALL)'!C196</f>
        <v>44007</v>
      </c>
      <c r="C196" s="137" t="str">
        <f>'(B) FO'!H196</f>
        <v>N</v>
      </c>
      <c r="D196" s="137" t="str">
        <f>'(B) FO'!I196</f>
        <v>N</v>
      </c>
      <c r="E196" s="137" t="str">
        <f>'(B) FO'!J196</f>
        <v>Y</v>
      </c>
      <c r="F196" s="137" t="str">
        <f>'(B) FO'!K196</f>
        <v>Y</v>
      </c>
      <c r="G196" s="139">
        <f>'(B) FO'!L196</f>
        <v>-4.9012839983432279</v>
      </c>
      <c r="H196" s="139">
        <f>'(B) FO'!M196</f>
        <v>-0.94365426695843702</v>
      </c>
      <c r="I196" s="139">
        <f>'(B) FO'!N196</f>
        <v>1.2181616832779718</v>
      </c>
      <c r="J196" s="139">
        <f>'(B) FO'!O196</f>
        <v>0.48685491723466412</v>
      </c>
      <c r="K196" s="137" t="str">
        <f t="shared" ref="K196:K259" si="40">IF(G196&gt;=H196,"Y","N")</f>
        <v>N</v>
      </c>
      <c r="L196" s="137" t="str">
        <f t="shared" ref="L196:L259" si="41">IF(H196&gt;=I196,"Y","N")</f>
        <v>N</v>
      </c>
      <c r="M196" s="137" t="str">
        <f t="shared" ref="M196:M259" si="42">IF(I196&gt;=J196,"Y","N")</f>
        <v>Y</v>
      </c>
      <c r="N196" s="137">
        <f>'(B) FO'!AH196-'(B) FO'!AI196</f>
        <v>1158000</v>
      </c>
      <c r="O196" s="137">
        <f>'(B) FO'!AI196-'(B) FO'!AJ196</f>
        <v>418500</v>
      </c>
      <c r="P196" s="137">
        <f>'(B) FO'!AJ196-'(B) FO'!AK196</f>
        <v>124500</v>
      </c>
      <c r="Q196" s="137">
        <f>'(B) FO'!AK196-'(B) FO'!AL196</f>
        <v>40500</v>
      </c>
      <c r="R196" s="137" t="str">
        <f>'(B) FO'!AM196</f>
        <v>Y</v>
      </c>
      <c r="S196" s="137" t="str">
        <f>'(B) FO'!AN196</f>
        <v>Y</v>
      </c>
      <c r="T196" s="137" t="str">
        <f>'(B) FO'!AO196</f>
        <v>Y</v>
      </c>
      <c r="U196" s="137" t="str">
        <f>'(B) FO'!AP196</f>
        <v>Y</v>
      </c>
      <c r="V196" s="139">
        <f>'(B) FO'!AQ196</f>
        <v>171.93763919821828</v>
      </c>
      <c r="W196" s="139">
        <f>'(B) FO'!AR196</f>
        <v>164.11764705882354</v>
      </c>
      <c r="X196" s="139">
        <f>'(B) FO'!AS196</f>
        <v>95.402298850574709</v>
      </c>
      <c r="Y196" s="139">
        <f>'(B) FO'!AT196</f>
        <v>45</v>
      </c>
      <c r="Z196" s="137" t="str">
        <f t="shared" ref="Z196:Z259" si="43">IF(V196&gt;=W196,"Y","N")</f>
        <v>Y</v>
      </c>
      <c r="AA196" s="137" t="str">
        <f t="shared" ref="AA196:AA259" si="44">IF(W196&gt;=X196,"Y","N")</f>
        <v>Y</v>
      </c>
      <c r="AB196" s="137" t="str">
        <f t="shared" ref="AB196:AB259" si="45">IF(X196&gt;=Y196,"Y","N")</f>
        <v>Y</v>
      </c>
      <c r="AC196" s="137" t="str">
        <f>'(B) FO'!BC196</f>
        <v>Y</v>
      </c>
      <c r="AD196" s="137" t="str">
        <f>'(B) FO'!BD196</f>
        <v>Y</v>
      </c>
      <c r="AE196" s="137" t="str">
        <f>'(B) FO'!BE196</f>
        <v>Y</v>
      </c>
      <c r="AF196" s="137" t="str">
        <f>'(B) FO'!BF196</f>
        <v>Y</v>
      </c>
      <c r="AG196" s="139">
        <f>'(B) FO'!BG196</f>
        <v>142.61887301052468</v>
      </c>
      <c r="AH196" s="139">
        <f>'(B) FO'!BH196</f>
        <v>313.91389954262979</v>
      </c>
      <c r="AI196" s="139">
        <f>'(B) FO'!BI196</f>
        <v>115.31497714676853</v>
      </c>
      <c r="AJ196" s="139">
        <f>'(B) FO'!BJ196</f>
        <v>37.280994240679</v>
      </c>
      <c r="AK196" s="137" t="str">
        <f t="shared" ref="AK196:AK259" si="46">IF(AG196&gt;=AH196,"Y","N")</f>
        <v>N</v>
      </c>
      <c r="AL196" s="137" t="str">
        <f t="shared" ref="AL196:AL259" si="47">IF(AH196&gt;=AI196,"Y","N")</f>
        <v>Y</v>
      </c>
      <c r="AM196" s="137" t="str">
        <f t="shared" ref="AM196:AM259" si="48">IF(AI196&gt;=AJ196,"Y","N")</f>
        <v>Y</v>
      </c>
      <c r="AN196" s="137" t="str">
        <f>'(B) FO'!BS196</f>
        <v>Y</v>
      </c>
      <c r="AO196" s="137" t="str">
        <f>'(B) FO'!BT196</f>
        <v>Y</v>
      </c>
      <c r="AP196" s="137" t="str">
        <f>'(B) FO'!BU196</f>
        <v>Y</v>
      </c>
      <c r="AQ196" s="137" t="str">
        <f>'(B) FO'!BV196</f>
        <v>Y</v>
      </c>
      <c r="AR196" s="139">
        <f>'(B) FO'!BW196</f>
        <v>153.62517099863203</v>
      </c>
      <c r="AS196" s="139">
        <f>'(B) FO'!BX196</f>
        <v>310.67415730337081</v>
      </c>
      <c r="AT196" s="139">
        <f>'(B) FO'!BY196</f>
        <v>114.45783132530121</v>
      </c>
      <c r="AU196" s="139">
        <f>'(B) FO'!BZ196</f>
        <v>38.333333333333336</v>
      </c>
      <c r="AV196" s="137" t="str">
        <f t="shared" ref="AV196:AV259" si="49">IF(AR196&gt;=AS196,"Y","N")</f>
        <v>N</v>
      </c>
      <c r="AW196" s="137" t="str">
        <f t="shared" ref="AW196:AW259" si="50">IF(AS196&gt;=AT196,"Y","N")</f>
        <v>Y</v>
      </c>
      <c r="AX196" s="137" t="str">
        <f t="shared" ref="AX196:AX259" si="51">IF(AT196&gt;=AU196,"Y","N")</f>
        <v>Y</v>
      </c>
      <c r="AZ196" s="137">
        <f>'(B) FO'!C196</f>
        <v>344.4</v>
      </c>
      <c r="BA196" s="137">
        <f>'(B) FO'!X196</f>
        <v>370.3</v>
      </c>
      <c r="BB196" s="137">
        <f>'(B) FO'!AC196</f>
        <v>335</v>
      </c>
    </row>
    <row r="197" spans="1:54" x14ac:dyDescent="0.3">
      <c r="A197" s="137" t="str">
        <f>'FOD (ALL)'!B197</f>
        <v>ICICIPRULI</v>
      </c>
      <c r="B197" s="146">
        <f>'FOD (ALL)'!C197</f>
        <v>44042</v>
      </c>
      <c r="C197" s="137" t="str">
        <f>'(B) FO'!H197</f>
        <v>N</v>
      </c>
      <c r="D197" s="137" t="str">
        <f>'(B) FO'!I197</f>
        <v>N</v>
      </c>
      <c r="E197" s="137" t="str">
        <f>'(B) FO'!J197</f>
        <v>Y</v>
      </c>
      <c r="F197" s="137" t="str">
        <f>'(B) FO'!K197</f>
        <v>Y</v>
      </c>
      <c r="G197" s="139">
        <f>'(B) FO'!L197</f>
        <v>-4.8290013679890498</v>
      </c>
      <c r="H197" s="139">
        <f>'(B) FO'!M197</f>
        <v>-0.5036069143868307</v>
      </c>
      <c r="I197" s="139">
        <f>'(B) FO'!N197</f>
        <v>1.1565468814539572</v>
      </c>
      <c r="J197" s="139">
        <f>'(B) FO'!O197</f>
        <v>0.2622860298177771</v>
      </c>
      <c r="K197" s="137" t="str">
        <f t="shared" si="40"/>
        <v>N</v>
      </c>
      <c r="L197" s="137" t="str">
        <f t="shared" si="41"/>
        <v>N</v>
      </c>
      <c r="M197" s="137" t="str">
        <f t="shared" si="42"/>
        <v>Y</v>
      </c>
      <c r="N197" s="137">
        <f>'(B) FO'!AH197-'(B) FO'!AI197</f>
        <v>6000</v>
      </c>
      <c r="O197" s="137">
        <f>'(B) FO'!AI197-'(B) FO'!AJ197</f>
        <v>3000</v>
      </c>
      <c r="P197" s="137">
        <f>'(B) FO'!AJ197-'(B) FO'!AK197</f>
        <v>0</v>
      </c>
      <c r="Q197" s="137">
        <f>'(B) FO'!AK197-'(B) FO'!AL197</f>
        <v>0</v>
      </c>
      <c r="R197" s="137" t="str">
        <f>'(B) FO'!AM197</f>
        <v>Y</v>
      </c>
      <c r="S197" s="137" t="str">
        <f>'(B) FO'!AN197</f>
        <v>Y</v>
      </c>
      <c r="T197" s="137" t="str">
        <f>'(B) FO'!AO197</f>
        <v>Y</v>
      </c>
      <c r="U197" s="137" t="str">
        <f>'(B) FO'!AP197</f>
        <v>Y</v>
      </c>
      <c r="V197" s="139">
        <f>'(B) FO'!AQ197</f>
        <v>133.33333333333331</v>
      </c>
      <c r="W197" s="139">
        <f>'(B) FO'!AR197</f>
        <v>200</v>
      </c>
      <c r="X197" s="139">
        <f>'(B) FO'!AS197</f>
        <v>0</v>
      </c>
      <c r="Y197" s="139">
        <f>'(B) FO'!AT197</f>
        <v>0</v>
      </c>
      <c r="Z197" s="137" t="str">
        <f t="shared" si="43"/>
        <v>N</v>
      </c>
      <c r="AA197" s="137" t="str">
        <f t="shared" si="44"/>
        <v>Y</v>
      </c>
      <c r="AB197" s="137" t="str">
        <f t="shared" si="45"/>
        <v>Y</v>
      </c>
      <c r="AC197" s="137" t="str">
        <f>'(B) FO'!BC197</f>
        <v>Y</v>
      </c>
      <c r="AD197" s="137" t="str">
        <f>'(B) FO'!BD197</f>
        <v>Y</v>
      </c>
      <c r="AE197" s="137" t="str">
        <f>'(B) FO'!BE197</f>
        <v>Y</v>
      </c>
      <c r="AF197" s="137" t="str">
        <f>'(B) FO'!BF197</f>
        <v>Y</v>
      </c>
      <c r="AG197" s="139">
        <f>'(B) FO'!BG197</f>
        <v>93.52780309936189</v>
      </c>
      <c r="AH197" s="139" t="e">
        <f>'(B) FO'!BH197</f>
        <v>#DIV/0!</v>
      </c>
      <c r="AI197" s="139" t="e">
        <f>'(B) FO'!BI197</f>
        <v>#DIV/0!</v>
      </c>
      <c r="AJ197" s="139" t="e">
        <f>'(B) FO'!BJ197</f>
        <v>#DIV/0!</v>
      </c>
      <c r="AK197" s="137" t="e">
        <f t="shared" si="46"/>
        <v>#DIV/0!</v>
      </c>
      <c r="AL197" s="137" t="e">
        <f t="shared" si="47"/>
        <v>#DIV/0!</v>
      </c>
      <c r="AM197" s="137" t="e">
        <f t="shared" si="48"/>
        <v>#DIV/0!</v>
      </c>
      <c r="AN197" s="137" t="str">
        <f>'(B) FO'!BS197</f>
        <v>Y</v>
      </c>
      <c r="AO197" s="137" t="str">
        <f>'(B) FO'!BT197</f>
        <v>Y</v>
      </c>
      <c r="AP197" s="137" t="str">
        <f>'(B) FO'!BU197</f>
        <v>Y</v>
      </c>
      <c r="AQ197" s="137" t="str">
        <f>'(B) FO'!BV197</f>
        <v>Y</v>
      </c>
      <c r="AR197" s="139">
        <f>'(B) FO'!BW197</f>
        <v>100</v>
      </c>
      <c r="AS197" s="139" t="e">
        <f>'(B) FO'!BX197</f>
        <v>#DIV/0!</v>
      </c>
      <c r="AT197" s="139" t="e">
        <f>'(B) FO'!BY197</f>
        <v>#DIV/0!</v>
      </c>
      <c r="AU197" s="139" t="e">
        <f>'(B) FO'!BZ197</f>
        <v>#DIV/0!</v>
      </c>
      <c r="AV197" s="137" t="e">
        <f t="shared" si="49"/>
        <v>#DIV/0!</v>
      </c>
      <c r="AW197" s="137" t="e">
        <f t="shared" si="50"/>
        <v>#DIV/0!</v>
      </c>
      <c r="AX197" s="137" t="e">
        <f t="shared" si="51"/>
        <v>#DIV/0!</v>
      </c>
      <c r="AZ197" s="137">
        <f>'(B) FO'!C197</f>
        <v>347.85</v>
      </c>
      <c r="BA197" s="137">
        <f>'(B) FO'!X197</f>
        <v>357.4</v>
      </c>
      <c r="BB197" s="137">
        <f>'(B) FO'!AC197</f>
        <v>350.3</v>
      </c>
    </row>
    <row r="198" spans="1:54" x14ac:dyDescent="0.3">
      <c r="A198" s="137" t="str">
        <f>'FOD (ALL)'!B198</f>
        <v>IDEA</v>
      </c>
      <c r="B198" s="146">
        <f>'FOD (ALL)'!C198</f>
        <v>43979</v>
      </c>
      <c r="C198" s="137" t="str">
        <f>'(B) FO'!H198</f>
        <v>N</v>
      </c>
      <c r="D198" s="137" t="str">
        <f>'(B) FO'!I198</f>
        <v>Y</v>
      </c>
      <c r="E198" s="137" t="str">
        <f>'(B) FO'!J198</f>
        <v>Y</v>
      </c>
      <c r="F198" s="137" t="str">
        <f>'(B) FO'!K198</f>
        <v>Y</v>
      </c>
      <c r="G198" s="139">
        <f>'(B) FO'!L198</f>
        <v>-0.88495575221240186</v>
      </c>
      <c r="H198" s="139">
        <f>'(B) FO'!M198</f>
        <v>0</v>
      </c>
      <c r="I198" s="139">
        <f>'(B) FO'!N198</f>
        <v>2.7272727272727337</v>
      </c>
      <c r="J198" s="139">
        <f>'(B) FO'!O198</f>
        <v>17.021276595744677</v>
      </c>
      <c r="K198" s="137" t="str">
        <f t="shared" si="40"/>
        <v>N</v>
      </c>
      <c r="L198" s="137" t="str">
        <f t="shared" si="41"/>
        <v>N</v>
      </c>
      <c r="M198" s="137" t="str">
        <f t="shared" si="42"/>
        <v>N</v>
      </c>
      <c r="N198" s="137">
        <f>'(B) FO'!AH198-'(B) FO'!AI198</f>
        <v>-11466000</v>
      </c>
      <c r="O198" s="137">
        <f>'(B) FO'!AI198-'(B) FO'!AJ198</f>
        <v>-55566000</v>
      </c>
      <c r="P198" s="137">
        <f>'(B) FO'!AJ198-'(B) FO'!AK198</f>
        <v>-54880000</v>
      </c>
      <c r="Q198" s="137">
        <f>'(B) FO'!AK198-'(B) FO'!AL198</f>
        <v>64386000</v>
      </c>
      <c r="R198" s="137" t="str">
        <f>'(B) FO'!AM198</f>
        <v>N</v>
      </c>
      <c r="S198" s="137" t="str">
        <f>'(B) FO'!AN198</f>
        <v>N</v>
      </c>
      <c r="T198" s="137" t="str">
        <f>'(B) FO'!AO198</f>
        <v>N</v>
      </c>
      <c r="U198" s="137" t="str">
        <f>'(B) FO'!AP198</f>
        <v>Y</v>
      </c>
      <c r="V198" s="139">
        <f>'(B) FO'!AQ198</f>
        <v>-3.540090771558245</v>
      </c>
      <c r="W198" s="139">
        <f>'(B) FO'!AR198</f>
        <v>-14.643595041322314</v>
      </c>
      <c r="X198" s="139">
        <f>'(B) FO'!AS198</f>
        <v>-12.63537906137184</v>
      </c>
      <c r="Y198" s="139">
        <f>'(B) FO'!AT198</f>
        <v>17.403973509933778</v>
      </c>
      <c r="Z198" s="137" t="str">
        <f t="shared" si="43"/>
        <v>Y</v>
      </c>
      <c r="AA198" s="137" t="str">
        <f t="shared" si="44"/>
        <v>N</v>
      </c>
      <c r="AB198" s="137" t="str">
        <f t="shared" si="45"/>
        <v>N</v>
      </c>
      <c r="AC198" s="137" t="str">
        <f>'(B) FO'!BC198</f>
        <v>Y</v>
      </c>
      <c r="AD198" s="137" t="str">
        <f>'(B) FO'!BD198</f>
        <v>Y</v>
      </c>
      <c r="AE198" s="137" t="str">
        <f>'(B) FO'!BE198</f>
        <v>N</v>
      </c>
      <c r="AF198" s="137" t="str">
        <f>'(B) FO'!BF198</f>
        <v>Y</v>
      </c>
      <c r="AG198" s="139">
        <f>'(B) FO'!BG198</f>
        <v>329.75890146710788</v>
      </c>
      <c r="AH198" s="139">
        <f>'(B) FO'!BH198</f>
        <v>11.048408566068805</v>
      </c>
      <c r="AI198" s="139">
        <f>'(B) FO'!BI198</f>
        <v>-89.032846597619923</v>
      </c>
      <c r="AJ198" s="139">
        <f>'(B) FO'!BJ198</f>
        <v>184.81402980860534</v>
      </c>
      <c r="AK198" s="137" t="str">
        <f t="shared" si="46"/>
        <v>Y</v>
      </c>
      <c r="AL198" s="137" t="str">
        <f t="shared" si="47"/>
        <v>Y</v>
      </c>
      <c r="AM198" s="137" t="str">
        <f t="shared" si="48"/>
        <v>N</v>
      </c>
      <c r="AN198" s="137" t="str">
        <f>'(B) FO'!BS198</f>
        <v>Y</v>
      </c>
      <c r="AO198" s="137" t="str">
        <f>'(B) FO'!BT198</f>
        <v>Y</v>
      </c>
      <c r="AP198" s="137" t="str">
        <f>'(B) FO'!BU198</f>
        <v>N</v>
      </c>
      <c r="AQ198" s="137" t="str">
        <f>'(B) FO'!BV198</f>
        <v>Y</v>
      </c>
      <c r="AR198" s="139">
        <f>'(B) FO'!BW198</f>
        <v>334.19847328244276</v>
      </c>
      <c r="AS198" s="139">
        <f>'(B) FO'!BX198</f>
        <v>13.126079447322972</v>
      </c>
      <c r="AT198" s="139">
        <f>'(B) FO'!BY198</f>
        <v>-89.933936022253121</v>
      </c>
      <c r="AU198" s="139">
        <f>'(B) FO'!BZ198</f>
        <v>162.05011389521638</v>
      </c>
      <c r="AV198" s="137" t="str">
        <f t="shared" si="49"/>
        <v>Y</v>
      </c>
      <c r="AW198" s="137" t="str">
        <f t="shared" si="50"/>
        <v>Y</v>
      </c>
      <c r="AX198" s="137" t="str">
        <f t="shared" si="51"/>
        <v>N</v>
      </c>
      <c r="AZ198" s="137">
        <f>'(B) FO'!C198</f>
        <v>5.6</v>
      </c>
      <c r="BA198" s="137">
        <f>'(B) FO'!X198</f>
        <v>5.7</v>
      </c>
      <c r="BB198" s="137">
        <f>'(B) FO'!AC198</f>
        <v>5.4</v>
      </c>
    </row>
    <row r="199" spans="1:54" x14ac:dyDescent="0.3">
      <c r="A199" s="137" t="str">
        <f>'FOD (ALL)'!B199</f>
        <v>IDEA</v>
      </c>
      <c r="B199" s="146">
        <f>'FOD (ALL)'!C199</f>
        <v>44007</v>
      </c>
      <c r="C199" s="137" t="str">
        <f>'(B) FO'!H199</f>
        <v>N</v>
      </c>
      <c r="D199" s="137" t="str">
        <f>'(B) FO'!I199</f>
        <v>N</v>
      </c>
      <c r="E199" s="137" t="str">
        <f>'(B) FO'!J199</f>
        <v>Y</v>
      </c>
      <c r="F199" s="137" t="str">
        <f>'(B) FO'!K199</f>
        <v>Y</v>
      </c>
      <c r="G199" s="139">
        <f>'(B) FO'!L199</f>
        <v>-0.88495575221240186</v>
      </c>
      <c r="H199" s="139">
        <f>'(B) FO'!M199</f>
        <v>-0.87719298245613719</v>
      </c>
      <c r="I199" s="139">
        <f>'(B) FO'!N199</f>
        <v>2.7027027027027093</v>
      </c>
      <c r="J199" s="139">
        <f>'(B) FO'!O199</f>
        <v>16.84210526315789</v>
      </c>
      <c r="K199" s="137" t="str">
        <f t="shared" si="40"/>
        <v>N</v>
      </c>
      <c r="L199" s="137" t="str">
        <f t="shared" si="41"/>
        <v>N</v>
      </c>
      <c r="M199" s="137" t="str">
        <f t="shared" si="42"/>
        <v>N</v>
      </c>
      <c r="N199" s="137">
        <f>'(B) FO'!AH199-'(B) FO'!AI199</f>
        <v>110250000</v>
      </c>
      <c r="O199" s="137">
        <f>'(B) FO'!AI199-'(B) FO'!AJ199</f>
        <v>-2548000</v>
      </c>
      <c r="P199" s="137">
        <f>'(B) FO'!AJ199-'(B) FO'!AK199</f>
        <v>-9604000</v>
      </c>
      <c r="Q199" s="137">
        <f>'(B) FO'!AK199-'(B) FO'!AL199</f>
        <v>57134000</v>
      </c>
      <c r="R199" s="137" t="str">
        <f>'(B) FO'!AM199</f>
        <v>Y</v>
      </c>
      <c r="S199" s="137" t="str">
        <f>'(B) FO'!AN199</f>
        <v>N</v>
      </c>
      <c r="T199" s="137" t="str">
        <f>'(B) FO'!AO199</f>
        <v>N</v>
      </c>
      <c r="U199" s="137" t="str">
        <f>'(B) FO'!AP199</f>
        <v>Y</v>
      </c>
      <c r="V199" s="139">
        <f>'(B) FO'!AQ199</f>
        <v>106.23229461756374</v>
      </c>
      <c r="W199" s="139">
        <f>'(B) FO'!AR199</f>
        <v>-2.3963133640552998</v>
      </c>
      <c r="X199" s="139">
        <f>'(B) FO'!AS199</f>
        <v>-8.2840236686390547</v>
      </c>
      <c r="Y199" s="139">
        <f>'(B) FO'!AT199</f>
        <v>97.166666666666671</v>
      </c>
      <c r="Z199" s="137" t="str">
        <f t="shared" si="43"/>
        <v>Y</v>
      </c>
      <c r="AA199" s="137" t="str">
        <f t="shared" si="44"/>
        <v>Y</v>
      </c>
      <c r="AB199" s="137" t="str">
        <f t="shared" si="45"/>
        <v>N</v>
      </c>
      <c r="AC199" s="137" t="str">
        <f>'(B) FO'!BC199</f>
        <v>Y</v>
      </c>
      <c r="AD199" s="137" t="str">
        <f>'(B) FO'!BD199</f>
        <v>N</v>
      </c>
      <c r="AE199" s="137" t="str">
        <f>'(B) FO'!BE199</f>
        <v>N</v>
      </c>
      <c r="AF199" s="137" t="str">
        <f>'(B) FO'!BF199</f>
        <v>Y</v>
      </c>
      <c r="AG199" s="139">
        <f>'(B) FO'!BG199</f>
        <v>4298.8348398557928</v>
      </c>
      <c r="AH199" s="139">
        <f>'(B) FO'!BH199</f>
        <v>-69.615329660734417</v>
      </c>
      <c r="AI199" s="139">
        <f>'(B) FO'!BI199</f>
        <v>-85.839026813876586</v>
      </c>
      <c r="AJ199" s="139">
        <f>'(B) FO'!BJ199</f>
        <v>53.864540454529717</v>
      </c>
      <c r="AK199" s="137" t="str">
        <f t="shared" si="46"/>
        <v>Y</v>
      </c>
      <c r="AL199" s="137" t="str">
        <f t="shared" si="47"/>
        <v>Y</v>
      </c>
      <c r="AM199" s="137" t="str">
        <f t="shared" si="48"/>
        <v>N</v>
      </c>
      <c r="AN199" s="137" t="str">
        <f>'(B) FO'!BS199</f>
        <v>Y</v>
      </c>
      <c r="AO199" s="137" t="str">
        <f>'(B) FO'!BT199</f>
        <v>N</v>
      </c>
      <c r="AP199" s="137" t="str">
        <f>'(B) FO'!BU199</f>
        <v>N</v>
      </c>
      <c r="AQ199" s="137" t="str">
        <f>'(B) FO'!BV199</f>
        <v>Y</v>
      </c>
      <c r="AR199" s="139">
        <f>'(B) FO'!BW199</f>
        <v>4420.5882352941171</v>
      </c>
      <c r="AS199" s="139">
        <f>'(B) FO'!BX199</f>
        <v>-69.911504424778755</v>
      </c>
      <c r="AT199" s="139">
        <f>'(B) FO'!BY199</f>
        <v>-86.860465116279073</v>
      </c>
      <c r="AU199" s="139">
        <f>'(B) FO'!BZ199</f>
        <v>43.333333333333336</v>
      </c>
      <c r="AV199" s="137" t="str">
        <f t="shared" si="49"/>
        <v>Y</v>
      </c>
      <c r="AW199" s="137" t="str">
        <f t="shared" si="50"/>
        <v>Y</v>
      </c>
      <c r="AX199" s="137" t="str">
        <f t="shared" si="51"/>
        <v>N</v>
      </c>
      <c r="AZ199" s="137">
        <f>'(B) FO'!C199</f>
        <v>5.6</v>
      </c>
      <c r="BA199" s="137">
        <f>'(B) FO'!X199</f>
        <v>5.75</v>
      </c>
      <c r="BB199" s="137">
        <f>'(B) FO'!AC199</f>
        <v>5.45</v>
      </c>
    </row>
    <row r="200" spans="1:54" x14ac:dyDescent="0.3">
      <c r="A200" s="137" t="str">
        <f>'FOD (ALL)'!B200</f>
        <v>IDEA</v>
      </c>
      <c r="B200" s="146">
        <f>'FOD (ALL)'!C200</f>
        <v>44042</v>
      </c>
      <c r="C200" s="137" t="str">
        <f>'(B) FO'!H200</f>
        <v>N</v>
      </c>
      <c r="D200" s="137" t="str">
        <f>'(B) FO'!I200</f>
        <v>N</v>
      </c>
      <c r="E200" s="137" t="str">
        <f>'(B) FO'!J200</f>
        <v>Y</v>
      </c>
      <c r="F200" s="137" t="str">
        <f>'(B) FO'!K200</f>
        <v>Y</v>
      </c>
      <c r="G200" s="139">
        <f>'(B) FO'!L200</f>
        <v>-0.89285714285713969</v>
      </c>
      <c r="H200" s="139">
        <f>'(B) FO'!M200</f>
        <v>-1.7543859649122899</v>
      </c>
      <c r="I200" s="139">
        <f>'(B) FO'!N200</f>
        <v>3.6363636363636398</v>
      </c>
      <c r="J200" s="139">
        <f>'(B) FO'!O200</f>
        <v>17.021276595744677</v>
      </c>
      <c r="K200" s="137" t="str">
        <f t="shared" si="40"/>
        <v>Y</v>
      </c>
      <c r="L200" s="137" t="str">
        <f t="shared" si="41"/>
        <v>N</v>
      </c>
      <c r="M200" s="137" t="str">
        <f t="shared" si="42"/>
        <v>N</v>
      </c>
      <c r="N200" s="137">
        <f>'(B) FO'!AH200-'(B) FO'!AI200</f>
        <v>0</v>
      </c>
      <c r="O200" s="137">
        <f>'(B) FO'!AI200-'(B) FO'!AJ200</f>
        <v>0</v>
      </c>
      <c r="P200" s="137">
        <f>'(B) FO'!AJ200-'(B) FO'!AK200</f>
        <v>0</v>
      </c>
      <c r="Q200" s="137">
        <f>'(B) FO'!AK200-'(B) FO'!AL200</f>
        <v>0</v>
      </c>
      <c r="R200" s="137" t="str">
        <f>'(B) FO'!AM200</f>
        <v>Y</v>
      </c>
      <c r="S200" s="137" t="str">
        <f>'(B) FO'!AN200</f>
        <v>Y</v>
      </c>
      <c r="T200" s="137" t="str">
        <f>'(B) FO'!AO200</f>
        <v>Y</v>
      </c>
      <c r="U200" s="137" t="str">
        <f>'(B) FO'!AP200</f>
        <v>Y</v>
      </c>
      <c r="V200" s="139" t="e">
        <f>'(B) FO'!AQ200</f>
        <v>#DIV/0!</v>
      </c>
      <c r="W200" s="139" t="e">
        <f>'(B) FO'!AR200</f>
        <v>#DIV/0!</v>
      </c>
      <c r="X200" s="139" t="e">
        <f>'(B) FO'!AS200</f>
        <v>#DIV/0!</v>
      </c>
      <c r="Y200" s="139" t="e">
        <f>'(B) FO'!AT200</f>
        <v>#DIV/0!</v>
      </c>
      <c r="Z200" s="137" t="e">
        <f t="shared" si="43"/>
        <v>#DIV/0!</v>
      </c>
      <c r="AA200" s="137" t="e">
        <f t="shared" si="44"/>
        <v>#DIV/0!</v>
      </c>
      <c r="AB200" s="137" t="e">
        <f t="shared" si="45"/>
        <v>#DIV/0!</v>
      </c>
      <c r="AC200" s="137" t="str">
        <f>'(B) FO'!BC200</f>
        <v>Y</v>
      </c>
      <c r="AD200" s="137" t="str">
        <f>'(B) FO'!BD200</f>
        <v>Y</v>
      </c>
      <c r="AE200" s="137" t="str">
        <f>'(B) FO'!BE200</f>
        <v>Y</v>
      </c>
      <c r="AF200" s="137" t="str">
        <f>'(B) FO'!BF200</f>
        <v>Y</v>
      </c>
      <c r="AG200" s="139" t="e">
        <f>'(B) FO'!BG200</f>
        <v>#DIV/0!</v>
      </c>
      <c r="AH200" s="139" t="e">
        <f>'(B) FO'!BH200</f>
        <v>#DIV/0!</v>
      </c>
      <c r="AI200" s="139" t="e">
        <f>'(B) FO'!BI200</f>
        <v>#DIV/0!</v>
      </c>
      <c r="AJ200" s="139" t="e">
        <f>'(B) FO'!BJ200</f>
        <v>#DIV/0!</v>
      </c>
      <c r="AK200" s="137" t="e">
        <f t="shared" si="46"/>
        <v>#DIV/0!</v>
      </c>
      <c r="AL200" s="137" t="e">
        <f t="shared" si="47"/>
        <v>#DIV/0!</v>
      </c>
      <c r="AM200" s="137" t="e">
        <f t="shared" si="48"/>
        <v>#DIV/0!</v>
      </c>
      <c r="AN200" s="137" t="str">
        <f>'(B) FO'!BS200</f>
        <v>Y</v>
      </c>
      <c r="AO200" s="137" t="str">
        <f>'(B) FO'!BT200</f>
        <v>Y</v>
      </c>
      <c r="AP200" s="137" t="str">
        <f>'(B) FO'!BU200</f>
        <v>Y</v>
      </c>
      <c r="AQ200" s="137" t="str">
        <f>'(B) FO'!BV200</f>
        <v>Y</v>
      </c>
      <c r="AR200" s="139" t="e">
        <f>'(B) FO'!BW200</f>
        <v>#DIV/0!</v>
      </c>
      <c r="AS200" s="139" t="e">
        <f>'(B) FO'!BX200</f>
        <v>#DIV/0!</v>
      </c>
      <c r="AT200" s="139" t="e">
        <f>'(B) FO'!BY200</f>
        <v>#DIV/0!</v>
      </c>
      <c r="AU200" s="139" t="e">
        <f>'(B) FO'!BZ200</f>
        <v>#DIV/0!</v>
      </c>
      <c r="AV200" s="137" t="e">
        <f t="shared" si="49"/>
        <v>#DIV/0!</v>
      </c>
      <c r="AW200" s="137" t="e">
        <f t="shared" si="50"/>
        <v>#DIV/0!</v>
      </c>
      <c r="AX200" s="137" t="e">
        <f t="shared" si="51"/>
        <v>#DIV/0!</v>
      </c>
      <c r="AZ200" s="137">
        <f>'(B) FO'!C200</f>
        <v>5.55</v>
      </c>
      <c r="BA200" s="137">
        <f>'(B) FO'!X200</f>
        <v>0</v>
      </c>
      <c r="BB200" s="137">
        <f>'(B) FO'!AC200</f>
        <v>0</v>
      </c>
    </row>
    <row r="201" spans="1:54" x14ac:dyDescent="0.3">
      <c r="A201" s="137" t="str">
        <f>'FOD (ALL)'!B201</f>
        <v>IDFCFIRSTB</v>
      </c>
      <c r="B201" s="146">
        <f>'FOD (ALL)'!C201</f>
        <v>43979</v>
      </c>
      <c r="C201" s="137" t="str">
        <f>'(B) FO'!H201</f>
        <v>Y</v>
      </c>
      <c r="D201" s="137" t="str">
        <f>'(B) FO'!I201</f>
        <v>N</v>
      </c>
      <c r="E201" s="137" t="str">
        <f>'(B) FO'!J201</f>
        <v>N</v>
      </c>
      <c r="F201" s="137" t="str">
        <f>'(B) FO'!K201</f>
        <v>N</v>
      </c>
      <c r="G201" s="139">
        <f>'(B) FO'!L201</f>
        <v>0</v>
      </c>
      <c r="H201" s="139">
        <f>'(B) FO'!M201</f>
        <v>-2.3560209424083918</v>
      </c>
      <c r="I201" s="139">
        <f>'(B) FO'!N201</f>
        <v>-2.051282051282044</v>
      </c>
      <c r="J201" s="139">
        <f>'(B) FO'!O201</f>
        <v>-1.7632241813602085</v>
      </c>
      <c r="K201" s="137" t="str">
        <f t="shared" si="40"/>
        <v>Y</v>
      </c>
      <c r="L201" s="137" t="str">
        <f t="shared" si="41"/>
        <v>N</v>
      </c>
      <c r="M201" s="137" t="str">
        <f t="shared" si="42"/>
        <v>N</v>
      </c>
      <c r="N201" s="137">
        <f>'(B) FO'!AH201-'(B) FO'!AI201</f>
        <v>-3192000</v>
      </c>
      <c r="O201" s="137">
        <f>'(B) FO'!AI201-'(B) FO'!AJ201</f>
        <v>3516000</v>
      </c>
      <c r="P201" s="137">
        <f>'(B) FO'!AJ201-'(B) FO'!AK201</f>
        <v>10176000</v>
      </c>
      <c r="Q201" s="137">
        <f>'(B) FO'!AK201-'(B) FO'!AL201</f>
        <v>972000</v>
      </c>
      <c r="R201" s="137" t="str">
        <f>'(B) FO'!AM201</f>
        <v>N</v>
      </c>
      <c r="S201" s="137" t="str">
        <f>'(B) FO'!AN201</f>
        <v>Y</v>
      </c>
      <c r="T201" s="137" t="str">
        <f>'(B) FO'!AO201</f>
        <v>Y</v>
      </c>
      <c r="U201" s="137" t="str">
        <f>'(B) FO'!AP201</f>
        <v>Y</v>
      </c>
      <c r="V201" s="139">
        <f>'(B) FO'!AQ201</f>
        <v>-2.6557507987220448</v>
      </c>
      <c r="W201" s="139">
        <f>'(B) FO'!AR201</f>
        <v>3.0134732078576572</v>
      </c>
      <c r="X201" s="139">
        <f>'(B) FO'!AS201</f>
        <v>9.5549295774647902</v>
      </c>
      <c r="Y201" s="139">
        <f>'(B) FO'!AT201</f>
        <v>0.92108255628837832</v>
      </c>
      <c r="Z201" s="137" t="str">
        <f t="shared" si="43"/>
        <v>N</v>
      </c>
      <c r="AA201" s="137" t="str">
        <f t="shared" si="44"/>
        <v>N</v>
      </c>
      <c r="AB201" s="137" t="str">
        <f t="shared" si="45"/>
        <v>Y</v>
      </c>
      <c r="AC201" s="137" t="str">
        <f>'(B) FO'!BC201</f>
        <v>N</v>
      </c>
      <c r="AD201" s="137" t="str">
        <f>'(B) FO'!BD201</f>
        <v>Y</v>
      </c>
      <c r="AE201" s="137" t="str">
        <f>'(B) FO'!BE201</f>
        <v>Y</v>
      </c>
      <c r="AF201" s="137" t="str">
        <f>'(B) FO'!BF201</f>
        <v>N</v>
      </c>
      <c r="AG201" s="139">
        <f>'(B) FO'!BG201</f>
        <v>-9.2305202465423708</v>
      </c>
      <c r="AH201" s="139">
        <f>'(B) FO'!BH201</f>
        <v>7.9242924513412225</v>
      </c>
      <c r="AI201" s="139">
        <f>'(B) FO'!BI201</f>
        <v>120.92989197520103</v>
      </c>
      <c r="AJ201" s="139">
        <f>'(B) FO'!BJ201</f>
        <v>-41.342800029452746</v>
      </c>
      <c r="AK201" s="137" t="str">
        <f t="shared" si="46"/>
        <v>N</v>
      </c>
      <c r="AL201" s="137" t="str">
        <f t="shared" si="47"/>
        <v>N</v>
      </c>
      <c r="AM201" s="137" t="str">
        <f t="shared" si="48"/>
        <v>Y</v>
      </c>
      <c r="AN201" s="137" t="str">
        <f>'(B) FO'!BS201</f>
        <v>N</v>
      </c>
      <c r="AO201" s="137" t="str">
        <f>'(B) FO'!BT201</f>
        <v>Y</v>
      </c>
      <c r="AP201" s="137" t="str">
        <f>'(B) FO'!BU201</f>
        <v>Y</v>
      </c>
      <c r="AQ201" s="137" t="str">
        <f>'(B) FO'!BV201</f>
        <v>N</v>
      </c>
      <c r="AR201" s="139">
        <f>'(B) FO'!BW201</f>
        <v>-7.29490022172949</v>
      </c>
      <c r="AS201" s="139">
        <f>'(B) FO'!BX201</f>
        <v>9.4129063561377979</v>
      </c>
      <c r="AT201" s="139">
        <f>'(B) FO'!BY201</f>
        <v>126.85745734727574</v>
      </c>
      <c r="AU201" s="139">
        <f>'(B) FO'!BZ201</f>
        <v>-40.582079790712882</v>
      </c>
      <c r="AV201" s="137" t="str">
        <f t="shared" si="49"/>
        <v>N</v>
      </c>
      <c r="AW201" s="137" t="str">
        <f t="shared" si="50"/>
        <v>N</v>
      </c>
      <c r="AX201" s="137" t="str">
        <f t="shared" si="51"/>
        <v>Y</v>
      </c>
      <c r="AZ201" s="137">
        <f>'(B) FO'!C201</f>
        <v>18.649999999999999</v>
      </c>
      <c r="BA201" s="137">
        <f>'(B) FO'!X201</f>
        <v>19.149999999999999</v>
      </c>
      <c r="BB201" s="137">
        <f>'(B) FO'!AC201</f>
        <v>18.149999999999999</v>
      </c>
    </row>
    <row r="202" spans="1:54" x14ac:dyDescent="0.3">
      <c r="A202" s="137" t="str">
        <f>'FOD (ALL)'!B202</f>
        <v>IDFCFIRSTB</v>
      </c>
      <c r="B202" s="146">
        <f>'FOD (ALL)'!C202</f>
        <v>44007</v>
      </c>
      <c r="C202" s="137" t="str">
        <f>'(B) FO'!H202</f>
        <v>Y</v>
      </c>
      <c r="D202" s="137" t="str">
        <f>'(B) FO'!I202</f>
        <v>N</v>
      </c>
      <c r="E202" s="137" t="str">
        <f>'(B) FO'!J202</f>
        <v>N</v>
      </c>
      <c r="F202" s="137" t="str">
        <f>'(B) FO'!K202</f>
        <v>N</v>
      </c>
      <c r="G202" s="139">
        <f>'(B) FO'!L202</f>
        <v>0</v>
      </c>
      <c r="H202" s="139">
        <f>'(B) FO'!M202</f>
        <v>-2.8947368421052668</v>
      </c>
      <c r="I202" s="139">
        <f>'(B) FO'!N202</f>
        <v>-2.0618556701030855</v>
      </c>
      <c r="J202" s="139">
        <f>'(B) FO'!O202</f>
        <v>-2.020202020202031</v>
      </c>
      <c r="K202" s="137" t="str">
        <f t="shared" si="40"/>
        <v>Y</v>
      </c>
      <c r="L202" s="137" t="str">
        <f t="shared" si="41"/>
        <v>N</v>
      </c>
      <c r="M202" s="137" t="str">
        <f t="shared" si="42"/>
        <v>N</v>
      </c>
      <c r="N202" s="137">
        <f>'(B) FO'!AH202-'(B) FO'!AI202</f>
        <v>12480000</v>
      </c>
      <c r="O202" s="137">
        <f>'(B) FO'!AI202-'(B) FO'!AJ202</f>
        <v>11580000</v>
      </c>
      <c r="P202" s="137">
        <f>'(B) FO'!AJ202-'(B) FO'!AK202</f>
        <v>5364000</v>
      </c>
      <c r="Q202" s="137">
        <f>'(B) FO'!AK202-'(B) FO'!AL202</f>
        <v>1680000</v>
      </c>
      <c r="R202" s="137" t="str">
        <f>'(B) FO'!AM202</f>
        <v>Y</v>
      </c>
      <c r="S202" s="137" t="str">
        <f>'(B) FO'!AN202</f>
        <v>Y</v>
      </c>
      <c r="T202" s="137" t="str">
        <f>'(B) FO'!AO202</f>
        <v>Y</v>
      </c>
      <c r="U202" s="137" t="str">
        <f>'(B) FO'!AP202</f>
        <v>Y</v>
      </c>
      <c r="V202" s="139">
        <f>'(B) FO'!AQ202</f>
        <v>27.904480815669441</v>
      </c>
      <c r="W202" s="139">
        <f>'(B) FO'!AR202</f>
        <v>34.938450398262127</v>
      </c>
      <c r="X202" s="139">
        <f>'(B) FO'!AS202</f>
        <v>19.308855291576673</v>
      </c>
      <c r="Y202" s="139">
        <f>'(B) FO'!AT202</f>
        <v>6.4367816091954024</v>
      </c>
      <c r="Z202" s="137" t="str">
        <f t="shared" si="43"/>
        <v>N</v>
      </c>
      <c r="AA202" s="137" t="str">
        <f t="shared" si="44"/>
        <v>Y</v>
      </c>
      <c r="AB202" s="137" t="str">
        <f t="shared" si="45"/>
        <v>Y</v>
      </c>
      <c r="AC202" s="137" t="str">
        <f>'(B) FO'!BC202</f>
        <v>Y</v>
      </c>
      <c r="AD202" s="137" t="str">
        <f>'(B) FO'!BD202</f>
        <v>Y</v>
      </c>
      <c r="AE202" s="137" t="str">
        <f>'(B) FO'!BE202</f>
        <v>Y</v>
      </c>
      <c r="AF202" s="137" t="str">
        <f>'(B) FO'!BF202</f>
        <v>N</v>
      </c>
      <c r="AG202" s="139">
        <f>'(B) FO'!BG202</f>
        <v>12.891425033458351</v>
      </c>
      <c r="AH202" s="139">
        <f>'(B) FO'!BH202</f>
        <v>175.3059601823029</v>
      </c>
      <c r="AI202" s="139">
        <f>'(B) FO'!BI202</f>
        <v>132.498036609678</v>
      </c>
      <c r="AJ202" s="139">
        <f>'(B) FO'!BJ202</f>
        <v>-54.460168810731702</v>
      </c>
      <c r="AK202" s="137" t="str">
        <f t="shared" si="46"/>
        <v>N</v>
      </c>
      <c r="AL202" s="137" t="str">
        <f t="shared" si="47"/>
        <v>Y</v>
      </c>
      <c r="AM202" s="137" t="str">
        <f t="shared" si="48"/>
        <v>Y</v>
      </c>
      <c r="AN202" s="137" t="str">
        <f>'(B) FO'!BS202</f>
        <v>Y</v>
      </c>
      <c r="AO202" s="137" t="str">
        <f>'(B) FO'!BT202</f>
        <v>Y</v>
      </c>
      <c r="AP202" s="137" t="str">
        <f>'(B) FO'!BU202</f>
        <v>Y</v>
      </c>
      <c r="AQ202" s="137" t="str">
        <f>'(B) FO'!BV202</f>
        <v>N</v>
      </c>
      <c r="AR202" s="139">
        <f>'(B) FO'!BW202</f>
        <v>15.885860306643954</v>
      </c>
      <c r="AS202" s="139">
        <f>'(B) FO'!BX202</f>
        <v>180.52568697729987</v>
      </c>
      <c r="AT202" s="139">
        <f>'(B) FO'!BY202</f>
        <v>137.11048158640227</v>
      </c>
      <c r="AU202" s="139">
        <f>'(B) FO'!BZ202</f>
        <v>-53.674540682414694</v>
      </c>
      <c r="AV202" s="137" t="str">
        <f t="shared" si="49"/>
        <v>N</v>
      </c>
      <c r="AW202" s="137" t="str">
        <f t="shared" si="50"/>
        <v>Y</v>
      </c>
      <c r="AX202" s="137" t="str">
        <f t="shared" si="51"/>
        <v>Y</v>
      </c>
      <c r="AZ202" s="137">
        <f>'(B) FO'!C202</f>
        <v>18.45</v>
      </c>
      <c r="BA202" s="137">
        <f>'(B) FO'!X202</f>
        <v>18.95</v>
      </c>
      <c r="BB202" s="137">
        <f>'(B) FO'!AC202</f>
        <v>17.95</v>
      </c>
    </row>
    <row r="203" spans="1:54" x14ac:dyDescent="0.3">
      <c r="A203" s="137" t="str">
        <f>'FOD (ALL)'!B203</f>
        <v>IDFCFIRSTB</v>
      </c>
      <c r="B203" s="146">
        <f>'FOD (ALL)'!C203</f>
        <v>44042</v>
      </c>
      <c r="C203" s="137" t="str">
        <f>'(B) FO'!H203</f>
        <v>N</v>
      </c>
      <c r="D203" s="137" t="str">
        <f>'(B) FO'!I203</f>
        <v>N</v>
      </c>
      <c r="E203" s="137" t="str">
        <f>'(B) FO'!J203</f>
        <v>N</v>
      </c>
      <c r="F203" s="137" t="str">
        <f>'(B) FO'!K203</f>
        <v>N</v>
      </c>
      <c r="G203" s="139">
        <f>'(B) FO'!L203</f>
        <v>-0.54200542005418906</v>
      </c>
      <c r="H203" s="139">
        <f>'(B) FO'!M203</f>
        <v>-2.6385224274406331</v>
      </c>
      <c r="I203" s="139">
        <f>'(B) FO'!N203</f>
        <v>-2.319587628865976</v>
      </c>
      <c r="J203" s="139">
        <f>'(B) FO'!O203</f>
        <v>-0.7672634271099853</v>
      </c>
      <c r="K203" s="137" t="str">
        <f t="shared" si="40"/>
        <v>Y</v>
      </c>
      <c r="L203" s="137" t="str">
        <f t="shared" si="41"/>
        <v>N</v>
      </c>
      <c r="M203" s="137" t="str">
        <f t="shared" si="42"/>
        <v>N</v>
      </c>
      <c r="N203" s="137">
        <f>'(B) FO'!AH203-'(B) FO'!AI203</f>
        <v>779000</v>
      </c>
      <c r="O203" s="137">
        <f>'(B) FO'!AI203-'(B) FO'!AJ203</f>
        <v>513000</v>
      </c>
      <c r="P203" s="137">
        <f>'(B) FO'!AJ203-'(B) FO'!AK203</f>
        <v>95000</v>
      </c>
      <c r="Q203" s="137">
        <f>'(B) FO'!AK203-'(B) FO'!AL203</f>
        <v>95000</v>
      </c>
      <c r="R203" s="137" t="str">
        <f>'(B) FO'!AM203</f>
        <v>Y</v>
      </c>
      <c r="S203" s="137" t="str">
        <f>'(B) FO'!AN203</f>
        <v>Y</v>
      </c>
      <c r="T203" s="137" t="str">
        <f>'(B) FO'!AO203</f>
        <v>Y</v>
      </c>
      <c r="U203" s="137" t="str">
        <f>'(B) FO'!AP203</f>
        <v>Y</v>
      </c>
      <c r="V203" s="139">
        <f>'(B) FO'!AQ203</f>
        <v>36.283185840707965</v>
      </c>
      <c r="W203" s="139">
        <f>'(B) FO'!AR203</f>
        <v>31.395348837209301</v>
      </c>
      <c r="X203" s="139">
        <f>'(B) FO'!AS203</f>
        <v>6.1728395061728394</v>
      </c>
      <c r="Y203" s="139">
        <f>'(B) FO'!AT203</f>
        <v>6.5789473684210522</v>
      </c>
      <c r="Z203" s="137" t="str">
        <f t="shared" si="43"/>
        <v>Y</v>
      </c>
      <c r="AA203" s="137" t="str">
        <f t="shared" si="44"/>
        <v>Y</v>
      </c>
      <c r="AB203" s="137" t="str">
        <f t="shared" si="45"/>
        <v>N</v>
      </c>
      <c r="AC203" s="137" t="str">
        <f>'(B) FO'!BC203</f>
        <v>Y</v>
      </c>
      <c r="AD203" s="137" t="str">
        <f>'(B) FO'!BD203</f>
        <v>Y</v>
      </c>
      <c r="AE203" s="137" t="str">
        <f>'(B) FO'!BE203</f>
        <v>N</v>
      </c>
      <c r="AF203" s="137" t="str">
        <f>'(B) FO'!BF203</f>
        <v>N</v>
      </c>
      <c r="AG203" s="139">
        <f>'(B) FO'!BG203</f>
        <v>48.699404400145866</v>
      </c>
      <c r="AH203" s="139">
        <f>'(B) FO'!BH203</f>
        <v>807.5565361279647</v>
      </c>
      <c r="AI203" s="139">
        <f>'(B) FO'!BI203</f>
        <v>-29.755908562572646</v>
      </c>
      <c r="AJ203" s="139">
        <f>'(B) FO'!BJ203</f>
        <v>-23.751846381093063</v>
      </c>
      <c r="AK203" s="137" t="str">
        <f t="shared" si="46"/>
        <v>N</v>
      </c>
      <c r="AL203" s="137" t="str">
        <f t="shared" si="47"/>
        <v>Y</v>
      </c>
      <c r="AM203" s="137" t="str">
        <f t="shared" si="48"/>
        <v>N</v>
      </c>
      <c r="AN203" s="137" t="str">
        <f>'(B) FO'!BS203</f>
        <v>Y</v>
      </c>
      <c r="AO203" s="137" t="str">
        <f>'(B) FO'!BT203</f>
        <v>Y</v>
      </c>
      <c r="AP203" s="137" t="str">
        <f>'(B) FO'!BU203</f>
        <v>N</v>
      </c>
      <c r="AQ203" s="137" t="str">
        <f>'(B) FO'!BV203</f>
        <v>N</v>
      </c>
      <c r="AR203" s="139">
        <f>'(B) FO'!BW203</f>
        <v>52.173913043478258</v>
      </c>
      <c r="AS203" s="139">
        <f>'(B) FO'!BX203</f>
        <v>819.99999999999989</v>
      </c>
      <c r="AT203" s="139">
        <f>'(B) FO'!BY203</f>
        <v>-28.571428571428569</v>
      </c>
      <c r="AU203" s="139">
        <f>'(B) FO'!BZ203</f>
        <v>-22.222222222222221</v>
      </c>
      <c r="AV203" s="137" t="str">
        <f t="shared" si="49"/>
        <v>N</v>
      </c>
      <c r="AW203" s="137" t="str">
        <f t="shared" si="50"/>
        <v>Y</v>
      </c>
      <c r="AX203" s="137" t="str">
        <f t="shared" si="51"/>
        <v>N</v>
      </c>
      <c r="AZ203" s="137">
        <f>'(B) FO'!C203</f>
        <v>18.350000000000001</v>
      </c>
      <c r="BA203" s="137">
        <f>'(B) FO'!X203</f>
        <v>18.850000000000001</v>
      </c>
      <c r="BB203" s="137">
        <f>'(B) FO'!AC203</f>
        <v>17.95</v>
      </c>
    </row>
    <row r="204" spans="1:54" x14ac:dyDescent="0.3">
      <c r="A204" s="137" t="str">
        <f>'FOD (ALL)'!B204</f>
        <v>IGL</v>
      </c>
      <c r="B204" s="146">
        <f>'FOD (ALL)'!C204</f>
        <v>43979</v>
      </c>
      <c r="C204" s="137" t="str">
        <f>'(B) FO'!H204</f>
        <v>N</v>
      </c>
      <c r="D204" s="137" t="str">
        <f>'(B) FO'!I204</f>
        <v>N</v>
      </c>
      <c r="E204" s="137" t="str">
        <f>'(B) FO'!J204</f>
        <v>Y</v>
      </c>
      <c r="F204" s="137" t="str">
        <f>'(B) FO'!K204</f>
        <v>Y</v>
      </c>
      <c r="G204" s="139">
        <f>'(B) FO'!L204</f>
        <v>-0.35476718403548174</v>
      </c>
      <c r="H204" s="139">
        <f>'(B) FO'!M204</f>
        <v>-0.507390249283038</v>
      </c>
      <c r="I204" s="139">
        <f>'(B) FO'!N204</f>
        <v>0.39867109634551751</v>
      </c>
      <c r="J204" s="139">
        <f>'(B) FO'!O204</f>
        <v>1.6662913758162523</v>
      </c>
      <c r="K204" s="137" t="str">
        <f t="shared" si="40"/>
        <v>Y</v>
      </c>
      <c r="L204" s="137" t="str">
        <f t="shared" si="41"/>
        <v>N</v>
      </c>
      <c r="M204" s="137" t="str">
        <f t="shared" si="42"/>
        <v>N</v>
      </c>
      <c r="N204" s="137">
        <f>'(B) FO'!AH204-'(B) FO'!AI204</f>
        <v>-290125</v>
      </c>
      <c r="O204" s="137">
        <f>'(B) FO'!AI204-'(B) FO'!AJ204</f>
        <v>20625</v>
      </c>
      <c r="P204" s="137">
        <f>'(B) FO'!AJ204-'(B) FO'!AK204</f>
        <v>-214500</v>
      </c>
      <c r="Q204" s="137">
        <f>'(B) FO'!AK204-'(B) FO'!AL204</f>
        <v>-78375</v>
      </c>
      <c r="R204" s="137" t="str">
        <f>'(B) FO'!AM204</f>
        <v>N</v>
      </c>
      <c r="S204" s="137" t="str">
        <f>'(B) FO'!AN204</f>
        <v>Y</v>
      </c>
      <c r="T204" s="137" t="str">
        <f>'(B) FO'!AO204</f>
        <v>N</v>
      </c>
      <c r="U204" s="137" t="str">
        <f>'(B) FO'!AP204</f>
        <v>N</v>
      </c>
      <c r="V204" s="139">
        <f>'(B) FO'!AQ204</f>
        <v>-6.4368517388651609</v>
      </c>
      <c r="W204" s="139">
        <f>'(B) FO'!AR204</f>
        <v>0.45969966288691388</v>
      </c>
      <c r="X204" s="139">
        <f>'(B) FO'!AS204</f>
        <v>-4.5627376425855513</v>
      </c>
      <c r="Y204" s="139">
        <f>'(B) FO'!AT204</f>
        <v>-1.6398158803222096</v>
      </c>
      <c r="Z204" s="137" t="str">
        <f t="shared" si="43"/>
        <v>N</v>
      </c>
      <c r="AA204" s="137" t="str">
        <f t="shared" si="44"/>
        <v>Y</v>
      </c>
      <c r="AB204" s="137" t="str">
        <f t="shared" si="45"/>
        <v>N</v>
      </c>
      <c r="AC204" s="137" t="str">
        <f>'(B) FO'!BC204</f>
        <v>Y</v>
      </c>
      <c r="AD204" s="137" t="str">
        <f>'(B) FO'!BD204</f>
        <v>Y</v>
      </c>
      <c r="AE204" s="137" t="str">
        <f>'(B) FO'!BE204</f>
        <v>N</v>
      </c>
      <c r="AF204" s="137" t="str">
        <f>'(B) FO'!BF204</f>
        <v>Y</v>
      </c>
      <c r="AG204" s="139">
        <f>'(B) FO'!BG204</f>
        <v>58.834409460805894</v>
      </c>
      <c r="AH204" s="139">
        <f>'(B) FO'!BH204</f>
        <v>15.621739212921092</v>
      </c>
      <c r="AI204" s="139">
        <f>'(B) FO'!BI204</f>
        <v>-54.654797317448057</v>
      </c>
      <c r="AJ204" s="139">
        <f>'(B) FO'!BJ204</f>
        <v>25.152886906755729</v>
      </c>
      <c r="AK204" s="137" t="str">
        <f t="shared" si="46"/>
        <v>Y</v>
      </c>
      <c r="AL204" s="137" t="str">
        <f t="shared" si="47"/>
        <v>Y</v>
      </c>
      <c r="AM204" s="137" t="str">
        <f t="shared" si="48"/>
        <v>N</v>
      </c>
      <c r="AN204" s="137" t="str">
        <f>'(B) FO'!BS204</f>
        <v>Y</v>
      </c>
      <c r="AO204" s="137" t="str">
        <f>'(B) FO'!BT204</f>
        <v>Y</v>
      </c>
      <c r="AP204" s="137" t="str">
        <f>'(B) FO'!BU204</f>
        <v>N</v>
      </c>
      <c r="AQ204" s="137" t="str">
        <f>'(B) FO'!BV204</f>
        <v>Y</v>
      </c>
      <c r="AR204" s="139">
        <f>'(B) FO'!BW204</f>
        <v>62.199312714776632</v>
      </c>
      <c r="AS204" s="139">
        <f>'(B) FO'!BX204</f>
        <v>15.323645970937912</v>
      </c>
      <c r="AT204" s="139">
        <f>'(B) FO'!BY204</f>
        <v>-54.846406203399944</v>
      </c>
      <c r="AU204" s="139">
        <f>'(B) FO'!BZ204</f>
        <v>23.726937269372694</v>
      </c>
      <c r="AV204" s="137" t="str">
        <f t="shared" si="49"/>
        <v>Y</v>
      </c>
      <c r="AW204" s="137" t="str">
        <f t="shared" si="50"/>
        <v>Y</v>
      </c>
      <c r="AX204" s="137" t="str">
        <f t="shared" si="51"/>
        <v>N</v>
      </c>
      <c r="AZ204" s="137">
        <f>'(B) FO'!C204</f>
        <v>449.4</v>
      </c>
      <c r="BA204" s="137">
        <f>'(B) FO'!X204</f>
        <v>454.3</v>
      </c>
      <c r="BB204" s="137">
        <f>'(B) FO'!AC204</f>
        <v>441.5</v>
      </c>
    </row>
    <row r="205" spans="1:54" x14ac:dyDescent="0.3">
      <c r="A205" s="137" t="str">
        <f>'FOD (ALL)'!B205</f>
        <v>IGL</v>
      </c>
      <c r="B205" s="146">
        <f>'FOD (ALL)'!C205</f>
        <v>44007</v>
      </c>
      <c r="C205" s="137" t="str">
        <f>'(B) FO'!H205</f>
        <v>N</v>
      </c>
      <c r="D205" s="137" t="str">
        <f>'(B) FO'!I205</f>
        <v>N</v>
      </c>
      <c r="E205" s="137" t="str">
        <f>'(B) FO'!J205</f>
        <v>Y</v>
      </c>
      <c r="F205" s="137" t="str">
        <f>'(B) FO'!K205</f>
        <v>Y</v>
      </c>
      <c r="G205" s="139">
        <f>'(B) FO'!L205</f>
        <v>-0.71158550144540555</v>
      </c>
      <c r="H205" s="139">
        <f>'(B) FO'!M205</f>
        <v>-0.3876398272233913</v>
      </c>
      <c r="I205" s="139">
        <f>'(B) FO'!N205</f>
        <v>0.77008928571428314</v>
      </c>
      <c r="J205" s="139">
        <f>'(B) FO'!O205</f>
        <v>1.2314992656197015</v>
      </c>
      <c r="K205" s="137" t="str">
        <f t="shared" si="40"/>
        <v>N</v>
      </c>
      <c r="L205" s="137" t="str">
        <f t="shared" si="41"/>
        <v>N</v>
      </c>
      <c r="M205" s="137" t="str">
        <f t="shared" si="42"/>
        <v>N</v>
      </c>
      <c r="N205" s="137">
        <f>'(B) FO'!AH205-'(B) FO'!AI205</f>
        <v>156750</v>
      </c>
      <c r="O205" s="137">
        <f>'(B) FO'!AI205-'(B) FO'!AJ205</f>
        <v>49500</v>
      </c>
      <c r="P205" s="137">
        <f>'(B) FO'!AJ205-'(B) FO'!AK205</f>
        <v>8250</v>
      </c>
      <c r="Q205" s="137">
        <f>'(B) FO'!AK205-'(B) FO'!AL205</f>
        <v>55000</v>
      </c>
      <c r="R205" s="137" t="str">
        <f>'(B) FO'!AM205</f>
        <v>Y</v>
      </c>
      <c r="S205" s="137" t="str">
        <f>'(B) FO'!AN205</f>
        <v>Y</v>
      </c>
      <c r="T205" s="137" t="str">
        <f>'(B) FO'!AO205</f>
        <v>Y</v>
      </c>
      <c r="U205" s="137" t="str">
        <f>'(B) FO'!AP205</f>
        <v>Y</v>
      </c>
      <c r="V205" s="139">
        <f>'(B) FO'!AQ205</f>
        <v>58.163265306122447</v>
      </c>
      <c r="W205" s="139">
        <f>'(B) FO'!AR205</f>
        <v>22.5</v>
      </c>
      <c r="X205" s="139">
        <f>'(B) FO'!AS205</f>
        <v>3.8961038961038961</v>
      </c>
      <c r="Y205" s="139">
        <f>'(B) FO'!AT205</f>
        <v>35.087719298245609</v>
      </c>
      <c r="Z205" s="137" t="str">
        <f t="shared" si="43"/>
        <v>Y</v>
      </c>
      <c r="AA205" s="137" t="str">
        <f t="shared" si="44"/>
        <v>Y</v>
      </c>
      <c r="AB205" s="137" t="str">
        <f t="shared" si="45"/>
        <v>N</v>
      </c>
      <c r="AC205" s="137" t="str">
        <f>'(B) FO'!BC205</f>
        <v>Y</v>
      </c>
      <c r="AD205" s="137" t="str">
        <f>'(B) FO'!BD205</f>
        <v>Y</v>
      </c>
      <c r="AE205" s="137" t="str">
        <f>'(B) FO'!BE205</f>
        <v>N</v>
      </c>
      <c r="AF205" s="137" t="str">
        <f>'(B) FO'!BF205</f>
        <v>Y</v>
      </c>
      <c r="AG205" s="139">
        <f>'(B) FO'!BG205</f>
        <v>359.37159035978181</v>
      </c>
      <c r="AH205" s="139">
        <f>'(B) FO'!BH205</f>
        <v>103.32200724495237</v>
      </c>
      <c r="AI205" s="139">
        <f>'(B) FO'!BI205</f>
        <v>-55.041725056496105</v>
      </c>
      <c r="AJ205" s="139">
        <f>'(B) FO'!BJ205</f>
        <v>215.74982061707723</v>
      </c>
      <c r="AK205" s="137" t="str">
        <f t="shared" si="46"/>
        <v>Y</v>
      </c>
      <c r="AL205" s="137" t="str">
        <f t="shared" si="47"/>
        <v>Y</v>
      </c>
      <c r="AM205" s="137" t="str">
        <f t="shared" si="48"/>
        <v>N</v>
      </c>
      <c r="AN205" s="137" t="str">
        <f>'(B) FO'!BS205</f>
        <v>Y</v>
      </c>
      <c r="AO205" s="137" t="str">
        <f>'(B) FO'!BT205</f>
        <v>Y</v>
      </c>
      <c r="AP205" s="137" t="str">
        <f>'(B) FO'!BU205</f>
        <v>N</v>
      </c>
      <c r="AQ205" s="137" t="str">
        <f>'(B) FO'!BV205</f>
        <v>Y</v>
      </c>
      <c r="AR205" s="139">
        <f>'(B) FO'!BW205</f>
        <v>368.10344827586204</v>
      </c>
      <c r="AS205" s="139">
        <f>'(B) FO'!BX205</f>
        <v>103.50877192982458</v>
      </c>
      <c r="AT205" s="139">
        <f>'(B) FO'!BY205</f>
        <v>-55.46875</v>
      </c>
      <c r="AU205" s="139">
        <f>'(B) FO'!BZ205</f>
        <v>212.19512195121953</v>
      </c>
      <c r="AV205" s="137" t="str">
        <f t="shared" si="49"/>
        <v>Y</v>
      </c>
      <c r="AW205" s="137" t="str">
        <f t="shared" si="50"/>
        <v>Y</v>
      </c>
      <c r="AX205" s="137" t="str">
        <f t="shared" si="51"/>
        <v>N</v>
      </c>
      <c r="AZ205" s="137">
        <f>'(B) FO'!C205</f>
        <v>446.5</v>
      </c>
      <c r="BA205" s="137">
        <f>'(B) FO'!X205</f>
        <v>452.95</v>
      </c>
      <c r="BB205" s="137">
        <f>'(B) FO'!AC205</f>
        <v>440.2</v>
      </c>
    </row>
    <row r="206" spans="1:54" x14ac:dyDescent="0.3">
      <c r="A206" s="137" t="str">
        <f>'FOD (ALL)'!B206</f>
        <v>IGL</v>
      </c>
      <c r="B206" s="146">
        <f>'FOD (ALL)'!C206</f>
        <v>44042</v>
      </c>
      <c r="C206" s="137" t="str">
        <f>'(B) FO'!H206</f>
        <v>N</v>
      </c>
      <c r="D206" s="137" t="str">
        <f>'(B) FO'!I206</f>
        <v>N</v>
      </c>
      <c r="E206" s="137" t="str">
        <f>'(B) FO'!J206</f>
        <v>Y</v>
      </c>
      <c r="F206" s="137" t="str">
        <f>'(B) FO'!K206</f>
        <v>Y</v>
      </c>
      <c r="G206" s="139">
        <f>'(B) FO'!L206</f>
        <v>-0.78081427774679313</v>
      </c>
      <c r="H206" s="139">
        <f>'(B) FO'!M206</f>
        <v>-2.1822149481723949</v>
      </c>
      <c r="I206" s="139">
        <f>'(B) FO'!N206</f>
        <v>0.68109414478743768</v>
      </c>
      <c r="J206" s="139">
        <f>'(B) FO'!O206</f>
        <v>1.2231735794506839</v>
      </c>
      <c r="K206" s="137" t="str">
        <f t="shared" si="40"/>
        <v>Y</v>
      </c>
      <c r="L206" s="137" t="str">
        <f t="shared" si="41"/>
        <v>N</v>
      </c>
      <c r="M206" s="137" t="str">
        <f t="shared" si="42"/>
        <v>N</v>
      </c>
      <c r="N206" s="137">
        <f>'(B) FO'!AH206-'(B) FO'!AI206</f>
        <v>4125</v>
      </c>
      <c r="O206" s="137">
        <f>'(B) FO'!AI206-'(B) FO'!AJ206</f>
        <v>0</v>
      </c>
      <c r="P206" s="137">
        <f>'(B) FO'!AJ206-'(B) FO'!AK206</f>
        <v>0</v>
      </c>
      <c r="Q206" s="137">
        <f>'(B) FO'!AK206-'(B) FO'!AL206</f>
        <v>1375</v>
      </c>
      <c r="R206" s="137" t="str">
        <f>'(B) FO'!AM206</f>
        <v>Y</v>
      </c>
      <c r="S206" s="137" t="str">
        <f>'(B) FO'!AN206</f>
        <v>Y</v>
      </c>
      <c r="T206" s="137" t="str">
        <f>'(B) FO'!AO206</f>
        <v>Y</v>
      </c>
      <c r="U206" s="137" t="str">
        <f>'(B) FO'!AP206</f>
        <v>Y</v>
      </c>
      <c r="V206" s="139">
        <f>'(B) FO'!AQ206</f>
        <v>100</v>
      </c>
      <c r="W206" s="139">
        <f>'(B) FO'!AR206</f>
        <v>0</v>
      </c>
      <c r="X206" s="139">
        <f>'(B) FO'!AS206</f>
        <v>0</v>
      </c>
      <c r="Y206" s="139">
        <f>'(B) FO'!AT206</f>
        <v>50</v>
      </c>
      <c r="Z206" s="137" t="str">
        <f t="shared" si="43"/>
        <v>Y</v>
      </c>
      <c r="AA206" s="137" t="str">
        <f t="shared" si="44"/>
        <v>Y</v>
      </c>
      <c r="AB206" s="137" t="str">
        <f t="shared" si="45"/>
        <v>N</v>
      </c>
      <c r="AC206" s="137" t="str">
        <f>'(B) FO'!BC206</f>
        <v>Y</v>
      </c>
      <c r="AD206" s="137" t="str">
        <f>'(B) FO'!BD206</f>
        <v>Y</v>
      </c>
      <c r="AE206" s="137" t="str">
        <f>'(B) FO'!BE206</f>
        <v>N</v>
      </c>
      <c r="AF206" s="137" t="str">
        <f>'(B) FO'!BF206</f>
        <v>Y</v>
      </c>
      <c r="AG206" s="139">
        <f>'(B) FO'!BG206</f>
        <v>799.67532467532476</v>
      </c>
      <c r="AH206" s="139" t="e">
        <f>'(B) FO'!BH206</f>
        <v>#DIV/0!</v>
      </c>
      <c r="AI206" s="139">
        <f>'(B) FO'!BI206</f>
        <v>-100</v>
      </c>
      <c r="AJ206" s="139" t="e">
        <f>'(B) FO'!BJ206</f>
        <v>#DIV/0!</v>
      </c>
      <c r="AK206" s="137" t="e">
        <f t="shared" si="46"/>
        <v>#DIV/0!</v>
      </c>
      <c r="AL206" s="137" t="e">
        <f t="shared" si="47"/>
        <v>#DIV/0!</v>
      </c>
      <c r="AM206" s="137" t="e">
        <f t="shared" si="48"/>
        <v>#DIV/0!</v>
      </c>
      <c r="AN206" s="137" t="str">
        <f>'(B) FO'!BS206</f>
        <v>Y</v>
      </c>
      <c r="AO206" s="137" t="str">
        <f>'(B) FO'!BT206</f>
        <v>Y</v>
      </c>
      <c r="AP206" s="137" t="str">
        <f>'(B) FO'!BU206</f>
        <v>N</v>
      </c>
      <c r="AQ206" s="137" t="str">
        <f>'(B) FO'!BV206</f>
        <v>Y</v>
      </c>
      <c r="AR206" s="139">
        <f>'(B) FO'!BW206</f>
        <v>800</v>
      </c>
      <c r="AS206" s="139" t="e">
        <f>'(B) FO'!BX206</f>
        <v>#DIV/0!</v>
      </c>
      <c r="AT206" s="139">
        <f>'(B) FO'!BY206</f>
        <v>-100</v>
      </c>
      <c r="AU206" s="139" t="e">
        <f>'(B) FO'!BZ206</f>
        <v>#DIV/0!</v>
      </c>
      <c r="AV206" s="137" t="e">
        <f t="shared" si="49"/>
        <v>#DIV/0!</v>
      </c>
      <c r="AW206" s="137" t="e">
        <f t="shared" si="50"/>
        <v>#DIV/0!</v>
      </c>
      <c r="AX206" s="137" t="e">
        <f t="shared" si="51"/>
        <v>#DIV/0!</v>
      </c>
      <c r="AZ206" s="137">
        <f>'(B) FO'!C206</f>
        <v>444.75</v>
      </c>
      <c r="BA206" s="137">
        <f>'(B) FO'!X206</f>
        <v>450.65</v>
      </c>
      <c r="BB206" s="137">
        <f>'(B) FO'!AC206</f>
        <v>444.75</v>
      </c>
    </row>
    <row r="207" spans="1:54" x14ac:dyDescent="0.3">
      <c r="A207" s="137" t="str">
        <f>'FOD (ALL)'!B207</f>
        <v>INDIGO</v>
      </c>
      <c r="B207" s="146">
        <f>'FOD (ALL)'!C207</f>
        <v>43979</v>
      </c>
      <c r="C207" s="137" t="str">
        <f>'(B) FO'!H207</f>
        <v>N</v>
      </c>
      <c r="D207" s="137" t="str">
        <f>'(B) FO'!I207</f>
        <v>Y</v>
      </c>
      <c r="E207" s="137" t="str">
        <f>'(B) FO'!J207</f>
        <v>Y</v>
      </c>
      <c r="F207" s="137" t="str">
        <f>'(B) FO'!K207</f>
        <v>Y</v>
      </c>
      <c r="G207" s="139">
        <f>'(B) FO'!L207</f>
        <v>-0.22561788534509747</v>
      </c>
      <c r="H207" s="139">
        <f>'(B) FO'!M207</f>
        <v>7.1420722997472801</v>
      </c>
      <c r="I207" s="139">
        <f>'(B) FO'!N207</f>
        <v>2.5407019322855127</v>
      </c>
      <c r="J207" s="139">
        <f>'(B) FO'!O207</f>
        <v>0.48115023208422958</v>
      </c>
      <c r="K207" s="137" t="str">
        <f t="shared" si="40"/>
        <v>N</v>
      </c>
      <c r="L207" s="137" t="str">
        <f t="shared" si="41"/>
        <v>Y</v>
      </c>
      <c r="M207" s="137" t="str">
        <f t="shared" si="42"/>
        <v>Y</v>
      </c>
      <c r="N207" s="137">
        <f>'(B) FO'!AH207-'(B) FO'!AI207</f>
        <v>-355500</v>
      </c>
      <c r="O207" s="137">
        <f>'(B) FO'!AI207-'(B) FO'!AJ207</f>
        <v>48000</v>
      </c>
      <c r="P207" s="137">
        <f>'(B) FO'!AJ207-'(B) FO'!AK207</f>
        <v>9000</v>
      </c>
      <c r="Q207" s="137">
        <f>'(B) FO'!AK207-'(B) FO'!AL207</f>
        <v>-23700</v>
      </c>
      <c r="R207" s="137" t="str">
        <f>'(B) FO'!AM207</f>
        <v>N</v>
      </c>
      <c r="S207" s="137" t="str">
        <f>'(B) FO'!AN207</f>
        <v>Y</v>
      </c>
      <c r="T207" s="137" t="str">
        <f>'(B) FO'!AO207</f>
        <v>Y</v>
      </c>
      <c r="U207" s="137" t="str">
        <f>'(B) FO'!AP207</f>
        <v>N</v>
      </c>
      <c r="V207" s="139">
        <f>'(B) FO'!AQ207</f>
        <v>-10.250865051903114</v>
      </c>
      <c r="W207" s="139">
        <f>'(B) FO'!AR207</f>
        <v>1.4035087719298245</v>
      </c>
      <c r="X207" s="139">
        <f>'(B) FO'!AS207</f>
        <v>0.26385224274406333</v>
      </c>
      <c r="Y207" s="139">
        <f>'(B) FO'!AT207</f>
        <v>-0.69001659533583726</v>
      </c>
      <c r="Z207" s="137" t="str">
        <f t="shared" si="43"/>
        <v>N</v>
      </c>
      <c r="AA207" s="137" t="str">
        <f t="shared" si="44"/>
        <v>Y</v>
      </c>
      <c r="AB207" s="137" t="str">
        <f t="shared" si="45"/>
        <v>Y</v>
      </c>
      <c r="AC207" s="137" t="str">
        <f>'(B) FO'!BC207</f>
        <v>N</v>
      </c>
      <c r="AD207" s="137" t="str">
        <f>'(B) FO'!BD207</f>
        <v>Y</v>
      </c>
      <c r="AE207" s="137" t="str">
        <f>'(B) FO'!BE207</f>
        <v>N</v>
      </c>
      <c r="AF207" s="137" t="str">
        <f>'(B) FO'!BF207</f>
        <v>N</v>
      </c>
      <c r="AG207" s="139">
        <f>'(B) FO'!BG207</f>
        <v>-56.17448056088967</v>
      </c>
      <c r="AH207" s="139">
        <f>'(B) FO'!BH207</f>
        <v>461.43670059247324</v>
      </c>
      <c r="AI207" s="139">
        <f>'(B) FO'!BI207</f>
        <v>-35.764590496644558</v>
      </c>
      <c r="AJ207" s="139">
        <f>'(B) FO'!BJ207</f>
        <v>-54.024326587770631</v>
      </c>
      <c r="AK207" s="137" t="str">
        <f t="shared" si="46"/>
        <v>N</v>
      </c>
      <c r="AL207" s="137" t="str">
        <f t="shared" si="47"/>
        <v>Y</v>
      </c>
      <c r="AM207" s="137" t="str">
        <f t="shared" si="48"/>
        <v>Y</v>
      </c>
      <c r="AN207" s="137" t="str">
        <f>'(B) FO'!BS207</f>
        <v>N</v>
      </c>
      <c r="AO207" s="137" t="str">
        <f>'(B) FO'!BT207</f>
        <v>Y</v>
      </c>
      <c r="AP207" s="137" t="str">
        <f>'(B) FO'!BU207</f>
        <v>N</v>
      </c>
      <c r="AQ207" s="137" t="str">
        <f>'(B) FO'!BV207</f>
        <v>N</v>
      </c>
      <c r="AR207" s="139">
        <f>'(B) FO'!BW207</f>
        <v>-55.987934634890124</v>
      </c>
      <c r="AS207" s="139">
        <f>'(B) FO'!BX207</f>
        <v>413.86475898484071</v>
      </c>
      <c r="AT207" s="139">
        <f>'(B) FO'!BY207</f>
        <v>-36.461038961038959</v>
      </c>
      <c r="AU207" s="139">
        <f>'(B) FO'!BZ207</f>
        <v>-54.581203303185212</v>
      </c>
      <c r="AV207" s="137" t="str">
        <f t="shared" si="49"/>
        <v>N</v>
      </c>
      <c r="AW207" s="137" t="str">
        <f t="shared" si="50"/>
        <v>Y</v>
      </c>
      <c r="AX207" s="137" t="str">
        <f t="shared" si="51"/>
        <v>Y</v>
      </c>
      <c r="AZ207" s="137">
        <f>'(B) FO'!C207</f>
        <v>972.9</v>
      </c>
      <c r="BA207" s="137">
        <f>'(B) FO'!X207</f>
        <v>1009.05</v>
      </c>
      <c r="BB207" s="137">
        <f>'(B) FO'!AC207</f>
        <v>962.5</v>
      </c>
    </row>
    <row r="208" spans="1:54" x14ac:dyDescent="0.3">
      <c r="A208" s="137" t="str">
        <f>'FOD (ALL)'!B208</f>
        <v>INDIGO</v>
      </c>
      <c r="B208" s="146">
        <f>'FOD (ALL)'!C208</f>
        <v>44007</v>
      </c>
      <c r="C208" s="137" t="str">
        <f>'(B) FO'!H208</f>
        <v>N</v>
      </c>
      <c r="D208" s="137" t="str">
        <f>'(B) FO'!I208</f>
        <v>Y</v>
      </c>
      <c r="E208" s="137" t="str">
        <f>'(B) FO'!J208</f>
        <v>Y</v>
      </c>
      <c r="F208" s="137" t="str">
        <f>'(B) FO'!K208</f>
        <v>Y</v>
      </c>
      <c r="G208" s="139">
        <f>'(B) FO'!L208</f>
        <v>-0.31888755293011323</v>
      </c>
      <c r="H208" s="139">
        <f>'(B) FO'!M208</f>
        <v>7.3999213968895736</v>
      </c>
      <c r="I208" s="139">
        <f>'(B) FO'!N208</f>
        <v>2.3679521811598261</v>
      </c>
      <c r="J208" s="139">
        <f>'(B) FO'!O208</f>
        <v>0.57225433526012082</v>
      </c>
      <c r="K208" s="137" t="str">
        <f t="shared" si="40"/>
        <v>N</v>
      </c>
      <c r="L208" s="137" t="str">
        <f t="shared" si="41"/>
        <v>Y</v>
      </c>
      <c r="M208" s="137" t="str">
        <f t="shared" si="42"/>
        <v>Y</v>
      </c>
      <c r="N208" s="137">
        <f>'(B) FO'!AH208-'(B) FO'!AI208</f>
        <v>447000</v>
      </c>
      <c r="O208" s="137">
        <f>'(B) FO'!AI208-'(B) FO'!AJ208</f>
        <v>228900</v>
      </c>
      <c r="P208" s="137">
        <f>'(B) FO'!AJ208-'(B) FO'!AK208</f>
        <v>60300</v>
      </c>
      <c r="Q208" s="137">
        <f>'(B) FO'!AK208-'(B) FO'!AL208</f>
        <v>20400</v>
      </c>
      <c r="R208" s="137" t="str">
        <f>'(B) FO'!AM208</f>
        <v>Y</v>
      </c>
      <c r="S208" s="137" t="str">
        <f>'(B) FO'!AN208</f>
        <v>Y</v>
      </c>
      <c r="T208" s="137" t="str">
        <f>'(B) FO'!AO208</f>
        <v>Y</v>
      </c>
      <c r="U208" s="137" t="str">
        <f>'(B) FO'!AP208</f>
        <v>Y</v>
      </c>
      <c r="V208" s="139">
        <f>'(B) FO'!AQ208</f>
        <v>89.435774309723897</v>
      </c>
      <c r="W208" s="139">
        <f>'(B) FO'!AR208</f>
        <v>84.496124031007753</v>
      </c>
      <c r="X208" s="139">
        <f>'(B) FO'!AS208</f>
        <v>28.63247863247863</v>
      </c>
      <c r="Y208" s="139">
        <f>'(B) FO'!AT208</f>
        <v>10.725552050473187</v>
      </c>
      <c r="Z208" s="137" t="str">
        <f t="shared" si="43"/>
        <v>Y</v>
      </c>
      <c r="AA208" s="137" t="str">
        <f t="shared" si="44"/>
        <v>Y</v>
      </c>
      <c r="AB208" s="137" t="str">
        <f t="shared" si="45"/>
        <v>Y</v>
      </c>
      <c r="AC208" s="137" t="str">
        <f>'(B) FO'!BC208</f>
        <v>N</v>
      </c>
      <c r="AD208" s="137" t="str">
        <f>'(B) FO'!BD208</f>
        <v>Y</v>
      </c>
      <c r="AE208" s="137" t="str">
        <f>'(B) FO'!BE208</f>
        <v>N</v>
      </c>
      <c r="AF208" s="137" t="str">
        <f>'(B) FO'!BF208</f>
        <v>N</v>
      </c>
      <c r="AG208" s="139">
        <f>'(B) FO'!BG208</f>
        <v>-14.860363249456812</v>
      </c>
      <c r="AH208" s="139">
        <f>'(B) FO'!BH208</f>
        <v>370.76717822284292</v>
      </c>
      <c r="AI208" s="139">
        <f>'(B) FO'!BI208</f>
        <v>-14.766602494405712</v>
      </c>
      <c r="AJ208" s="139">
        <f>'(B) FO'!BJ208</f>
        <v>-16.866930367937901</v>
      </c>
      <c r="AK208" s="137" t="str">
        <f t="shared" si="46"/>
        <v>N</v>
      </c>
      <c r="AL208" s="137" t="str">
        <f t="shared" si="47"/>
        <v>Y</v>
      </c>
      <c r="AM208" s="137" t="str">
        <f t="shared" si="48"/>
        <v>Y</v>
      </c>
      <c r="AN208" s="137" t="str">
        <f>'(B) FO'!BS208</f>
        <v>N</v>
      </c>
      <c r="AO208" s="137" t="str">
        <f>'(B) FO'!BT208</f>
        <v>Y</v>
      </c>
      <c r="AP208" s="137" t="str">
        <f>'(B) FO'!BU208</f>
        <v>N</v>
      </c>
      <c r="AQ208" s="137" t="str">
        <f>'(B) FO'!BV208</f>
        <v>N</v>
      </c>
      <c r="AR208" s="139">
        <f>'(B) FO'!BW208</f>
        <v>-14.097654380086166</v>
      </c>
      <c r="AS208" s="139">
        <f>'(B) FO'!BX208</f>
        <v>331.16615067079465</v>
      </c>
      <c r="AT208" s="139">
        <f>'(B) FO'!BY208</f>
        <v>-15.66579634464752</v>
      </c>
      <c r="AU208" s="139">
        <f>'(B) FO'!BZ208</f>
        <v>-17.752326413743734</v>
      </c>
      <c r="AV208" s="137" t="str">
        <f t="shared" si="49"/>
        <v>N</v>
      </c>
      <c r="AW208" s="137" t="str">
        <f t="shared" si="50"/>
        <v>Y</v>
      </c>
      <c r="AX208" s="137" t="str">
        <f t="shared" si="51"/>
        <v>Y</v>
      </c>
      <c r="AZ208" s="137">
        <f>'(B) FO'!C208</f>
        <v>953.4</v>
      </c>
      <c r="BA208" s="137">
        <f>'(B) FO'!X208</f>
        <v>987.6</v>
      </c>
      <c r="BB208" s="137">
        <f>'(B) FO'!AC208</f>
        <v>938.8</v>
      </c>
    </row>
    <row r="209" spans="1:54" x14ac:dyDescent="0.3">
      <c r="A209" s="137" t="str">
        <f>'FOD (ALL)'!B209</f>
        <v>INDIGO</v>
      </c>
      <c r="B209" s="146">
        <f>'FOD (ALL)'!C209</f>
        <v>44042</v>
      </c>
      <c r="C209" s="137" t="str">
        <f>'(B) FO'!H209</f>
        <v>Y</v>
      </c>
      <c r="D209" s="137" t="str">
        <f>'(B) FO'!I209</f>
        <v>Y</v>
      </c>
      <c r="E209" s="137" t="str">
        <f>'(B) FO'!J209</f>
        <v>Y</v>
      </c>
      <c r="F209" s="137" t="str">
        <f>'(B) FO'!K209</f>
        <v>N</v>
      </c>
      <c r="G209" s="139">
        <f>'(B) FO'!L209</f>
        <v>1.0632107907960808</v>
      </c>
      <c r="H209" s="139">
        <f>'(B) FO'!M209</f>
        <v>6.8562061948903432</v>
      </c>
      <c r="I209" s="139">
        <f>'(B) FO'!N209</f>
        <v>1.9124423963133668</v>
      </c>
      <c r="J209" s="139">
        <f>'(B) FO'!O209</f>
        <v>-5.7290252511539501</v>
      </c>
      <c r="K209" s="137" t="str">
        <f t="shared" si="40"/>
        <v>N</v>
      </c>
      <c r="L209" s="137" t="str">
        <f t="shared" si="41"/>
        <v>Y</v>
      </c>
      <c r="M209" s="137" t="str">
        <f t="shared" si="42"/>
        <v>Y</v>
      </c>
      <c r="N209" s="137">
        <f>'(B) FO'!AH209-'(B) FO'!AI209</f>
        <v>12500</v>
      </c>
      <c r="O209" s="137">
        <f>'(B) FO'!AI209-'(B) FO'!AJ209</f>
        <v>2000</v>
      </c>
      <c r="P209" s="137">
        <f>'(B) FO'!AJ209-'(B) FO'!AK209</f>
        <v>500</v>
      </c>
      <c r="Q209" s="137">
        <f>'(B) FO'!AK209-'(B) FO'!AL209</f>
        <v>-1500</v>
      </c>
      <c r="R209" s="137" t="str">
        <f>'(B) FO'!AM209</f>
        <v>Y</v>
      </c>
      <c r="S209" s="137" t="str">
        <f>'(B) FO'!AN209</f>
        <v>Y</v>
      </c>
      <c r="T209" s="137" t="str">
        <f>'(B) FO'!AO209</f>
        <v>Y</v>
      </c>
      <c r="U209" s="137" t="str">
        <f>'(B) FO'!AP209</f>
        <v>N</v>
      </c>
      <c r="V209" s="139">
        <f>'(B) FO'!AQ209</f>
        <v>67.567567567567565</v>
      </c>
      <c r="W209" s="139">
        <f>'(B) FO'!AR209</f>
        <v>12.121212121212121</v>
      </c>
      <c r="X209" s="139">
        <f>'(B) FO'!AS209</f>
        <v>3.125</v>
      </c>
      <c r="Y209" s="139">
        <f>'(B) FO'!AT209</f>
        <v>-8.5714285714285712</v>
      </c>
      <c r="Z209" s="137" t="str">
        <f t="shared" si="43"/>
        <v>Y</v>
      </c>
      <c r="AA209" s="137" t="str">
        <f t="shared" si="44"/>
        <v>Y</v>
      </c>
      <c r="AB209" s="137" t="str">
        <f t="shared" si="45"/>
        <v>Y</v>
      </c>
      <c r="AC209" s="137" t="str">
        <f>'(B) FO'!BC209</f>
        <v>Y</v>
      </c>
      <c r="AD209" s="137" t="str">
        <f>'(B) FO'!BD209</f>
        <v>Y</v>
      </c>
      <c r="AE209" s="137" t="str">
        <f>'(B) FO'!BE209</f>
        <v>Y</v>
      </c>
      <c r="AF209" s="137" t="str">
        <f>'(B) FO'!BF209</f>
        <v>N</v>
      </c>
      <c r="AG209" s="139">
        <f>'(B) FO'!BG209</f>
        <v>57.613806073344762</v>
      </c>
      <c r="AH209" s="139">
        <f>'(B) FO'!BH209</f>
        <v>412.87943262411346</v>
      </c>
      <c r="AI209" s="139">
        <f>'(B) FO'!BI209</f>
        <v>2.8296382730455041</v>
      </c>
      <c r="AJ209" s="139">
        <f>'(B) FO'!BJ209</f>
        <v>-62.543706293706293</v>
      </c>
      <c r="AK209" s="137" t="str">
        <f t="shared" si="46"/>
        <v>N</v>
      </c>
      <c r="AL209" s="137" t="str">
        <f t="shared" si="47"/>
        <v>Y</v>
      </c>
      <c r="AM209" s="137" t="str">
        <f t="shared" si="48"/>
        <v>Y</v>
      </c>
      <c r="AN209" s="137" t="str">
        <f>'(B) FO'!BS209</f>
        <v>Y</v>
      </c>
      <c r="AO209" s="137" t="str">
        <f>'(B) FO'!BT209</f>
        <v>Y</v>
      </c>
      <c r="AP209" s="137" t="str">
        <f>'(B) FO'!BU209</f>
        <v>Y</v>
      </c>
      <c r="AQ209" s="137" t="str">
        <f>'(B) FO'!BV209</f>
        <v>N</v>
      </c>
      <c r="AR209" s="139">
        <f>'(B) FO'!BW209</f>
        <v>57.894736842105267</v>
      </c>
      <c r="AS209" s="139">
        <f>'(B) FO'!BX209</f>
        <v>375</v>
      </c>
      <c r="AT209" s="139">
        <f>'(B) FO'!BY209</f>
        <v>0</v>
      </c>
      <c r="AU209" s="139">
        <f>'(B) FO'!BZ209</f>
        <v>-61.904761904761905</v>
      </c>
      <c r="AV209" s="137" t="str">
        <f t="shared" si="49"/>
        <v>N</v>
      </c>
      <c r="AW209" s="137" t="str">
        <f t="shared" si="50"/>
        <v>Y</v>
      </c>
      <c r="AX209" s="137" t="str">
        <f t="shared" si="51"/>
        <v>Y</v>
      </c>
      <c r="AZ209" s="137">
        <f>'(B) FO'!C209</f>
        <v>955.3</v>
      </c>
      <c r="BA209" s="137">
        <f>'(B) FO'!X209</f>
        <v>978</v>
      </c>
      <c r="BB209" s="137">
        <f>'(B) FO'!AC209</f>
        <v>935</v>
      </c>
    </row>
    <row r="210" spans="1:54" x14ac:dyDescent="0.3">
      <c r="A210" s="137" t="str">
        <f>'FOD (ALL)'!B210</f>
        <v>INDUSINDBK</v>
      </c>
      <c r="B210" s="146">
        <f>'FOD (ALL)'!C210</f>
        <v>43979</v>
      </c>
      <c r="C210" s="137" t="str">
        <f>'(B) FO'!H210</f>
        <v>N</v>
      </c>
      <c r="D210" s="137" t="str">
        <f>'(B) FO'!I210</f>
        <v>N</v>
      </c>
      <c r="E210" s="137" t="str">
        <f>'(B) FO'!J210</f>
        <v>N</v>
      </c>
      <c r="F210" s="137" t="str">
        <f>'(B) FO'!K210</f>
        <v>N</v>
      </c>
      <c r="G210" s="139">
        <f>'(B) FO'!L210</f>
        <v>-2.7549401413529369</v>
      </c>
      <c r="H210" s="139">
        <f>'(B) FO'!M210</f>
        <v>-3.2919514576649496</v>
      </c>
      <c r="I210" s="139">
        <f>'(B) FO'!N210</f>
        <v>-2.7668520276685173</v>
      </c>
      <c r="J210" s="139">
        <f>'(B) FO'!O210</f>
        <v>-2.0329524315705645</v>
      </c>
      <c r="K210" s="137" t="str">
        <f t="shared" si="40"/>
        <v>Y</v>
      </c>
      <c r="L210" s="137" t="str">
        <f t="shared" si="41"/>
        <v>N</v>
      </c>
      <c r="M210" s="137" t="str">
        <f t="shared" si="42"/>
        <v>N</v>
      </c>
      <c r="N210" s="137">
        <f>'(B) FO'!AH210-'(B) FO'!AI210</f>
        <v>-2973600</v>
      </c>
      <c r="O210" s="137">
        <f>'(B) FO'!AI210-'(B) FO'!AJ210</f>
        <v>-836000</v>
      </c>
      <c r="P210" s="137">
        <f>'(B) FO'!AJ210-'(B) FO'!AK210</f>
        <v>81200</v>
      </c>
      <c r="Q210" s="137">
        <f>'(B) FO'!AK210-'(B) FO'!AL210</f>
        <v>335200</v>
      </c>
      <c r="R210" s="137" t="str">
        <f>'(B) FO'!AM210</f>
        <v>N</v>
      </c>
      <c r="S210" s="137" t="str">
        <f>'(B) FO'!AN210</f>
        <v>N</v>
      </c>
      <c r="T210" s="137" t="str">
        <f>'(B) FO'!AO210</f>
        <v>Y</v>
      </c>
      <c r="U210" s="137" t="str">
        <f>'(B) FO'!AP210</f>
        <v>Y</v>
      </c>
      <c r="V210" s="139">
        <f>'(B) FO'!AQ210</f>
        <v>-16.273368066196753</v>
      </c>
      <c r="W210" s="139">
        <f>'(B) FO'!AR210</f>
        <v>-4.3749476680900949</v>
      </c>
      <c r="X210" s="139">
        <f>'(B) FO'!AS210</f>
        <v>0.42674851268683384</v>
      </c>
      <c r="Y210" s="139">
        <f>'(B) FO'!AT210</f>
        <v>1.7932421732896793</v>
      </c>
      <c r="Z210" s="137" t="str">
        <f t="shared" si="43"/>
        <v>N</v>
      </c>
      <c r="AA210" s="137" t="str">
        <f t="shared" si="44"/>
        <v>N</v>
      </c>
      <c r="AB210" s="137" t="str">
        <f t="shared" si="45"/>
        <v>N</v>
      </c>
      <c r="AC210" s="137" t="str">
        <f>'(B) FO'!BC210</f>
        <v>Y</v>
      </c>
      <c r="AD210" s="137" t="str">
        <f>'(B) FO'!BD210</f>
        <v>N</v>
      </c>
      <c r="AE210" s="137" t="str">
        <f>'(B) FO'!BE210</f>
        <v>N</v>
      </c>
      <c r="AF210" s="137" t="str">
        <f>'(B) FO'!BF210</f>
        <v>N</v>
      </c>
      <c r="AG210" s="139">
        <f>'(B) FO'!BG210</f>
        <v>50.232874521756365</v>
      </c>
      <c r="AH210" s="139">
        <f>'(B) FO'!BH210</f>
        <v>-10.123935917819951</v>
      </c>
      <c r="AI210" s="139">
        <f>'(B) FO'!BI210</f>
        <v>-4.6767012706531439</v>
      </c>
      <c r="AJ210" s="139">
        <f>'(B) FO'!BJ210</f>
        <v>-2.7503457096802362</v>
      </c>
      <c r="AK210" s="137" t="str">
        <f t="shared" si="46"/>
        <v>Y</v>
      </c>
      <c r="AL210" s="137" t="str">
        <f t="shared" si="47"/>
        <v>N</v>
      </c>
      <c r="AM210" s="137" t="str">
        <f t="shared" si="48"/>
        <v>N</v>
      </c>
      <c r="AN210" s="137" t="str">
        <f>'(B) FO'!BS210</f>
        <v>Y</v>
      </c>
      <c r="AO210" s="137" t="str">
        <f>'(B) FO'!BT210</f>
        <v>N</v>
      </c>
      <c r="AP210" s="137" t="str">
        <f>'(B) FO'!BU210</f>
        <v>N</v>
      </c>
      <c r="AQ210" s="137" t="str">
        <f>'(B) FO'!BV210</f>
        <v>Y</v>
      </c>
      <c r="AR210" s="139">
        <f>'(B) FO'!BW210</f>
        <v>57.183956676256557</v>
      </c>
      <c r="AS210" s="139">
        <f>'(B) FO'!BX210</f>
        <v>-9.1034949544671431</v>
      </c>
      <c r="AT210" s="139">
        <f>'(B) FO'!BY210</f>
        <v>-0.45021591987994242</v>
      </c>
      <c r="AU210" s="139">
        <f>'(B) FO'!BZ210</f>
        <v>0.85562488416630633</v>
      </c>
      <c r="AV210" s="137" t="str">
        <f t="shared" si="49"/>
        <v>Y</v>
      </c>
      <c r="AW210" s="137" t="str">
        <f t="shared" si="50"/>
        <v>N</v>
      </c>
      <c r="AX210" s="137" t="str">
        <f t="shared" si="51"/>
        <v>N</v>
      </c>
      <c r="AZ210" s="137">
        <f>'(B) FO'!C210</f>
        <v>337.1</v>
      </c>
      <c r="BA210" s="137">
        <f>'(B) FO'!X210</f>
        <v>354.2</v>
      </c>
      <c r="BB210" s="137">
        <f>'(B) FO'!AC210</f>
        <v>327.55</v>
      </c>
    </row>
    <row r="211" spans="1:54" x14ac:dyDescent="0.3">
      <c r="A211" s="137" t="str">
        <f>'FOD (ALL)'!B211</f>
        <v>INDUSINDBK</v>
      </c>
      <c r="B211" s="146">
        <f>'FOD (ALL)'!C211</f>
        <v>44007</v>
      </c>
      <c r="C211" s="137" t="str">
        <f>'(B) FO'!H211</f>
        <v>N</v>
      </c>
      <c r="D211" s="137" t="str">
        <f>'(B) FO'!I211</f>
        <v>N</v>
      </c>
      <c r="E211" s="137" t="str">
        <f>'(B) FO'!J211</f>
        <v>N</v>
      </c>
      <c r="F211" s="137" t="str">
        <f>'(B) FO'!K211</f>
        <v>N</v>
      </c>
      <c r="G211" s="139">
        <f>'(B) FO'!L211</f>
        <v>-2.8476916438947155</v>
      </c>
      <c r="H211" s="139">
        <f>'(B) FO'!M211</f>
        <v>-3.2424158085165695</v>
      </c>
      <c r="I211" s="139">
        <f>'(B) FO'!N211</f>
        <v>-2.8130916959696992</v>
      </c>
      <c r="J211" s="139">
        <f>'(B) FO'!O211</f>
        <v>-2.0532520863690555</v>
      </c>
      <c r="K211" s="137" t="str">
        <f t="shared" si="40"/>
        <v>Y</v>
      </c>
      <c r="L211" s="137" t="str">
        <f t="shared" si="41"/>
        <v>N</v>
      </c>
      <c r="M211" s="137" t="str">
        <f t="shared" si="42"/>
        <v>N</v>
      </c>
      <c r="N211" s="137">
        <f>'(B) FO'!AH211-'(B) FO'!AI211</f>
        <v>5175600</v>
      </c>
      <c r="O211" s="137">
        <f>'(B) FO'!AI211-'(B) FO'!AJ211</f>
        <v>1012000</v>
      </c>
      <c r="P211" s="137">
        <f>'(B) FO'!AJ211-'(B) FO'!AK211</f>
        <v>956000</v>
      </c>
      <c r="Q211" s="137">
        <f>'(B) FO'!AK211-'(B) FO'!AL211</f>
        <v>232800</v>
      </c>
      <c r="R211" s="137" t="str">
        <f>'(B) FO'!AM211</f>
        <v>Y</v>
      </c>
      <c r="S211" s="137" t="str">
        <f>'(B) FO'!AN211</f>
        <v>Y</v>
      </c>
      <c r="T211" s="137" t="str">
        <f>'(B) FO'!AO211</f>
        <v>Y</v>
      </c>
      <c r="U211" s="137" t="str">
        <f>'(B) FO'!AP211</f>
        <v>Y</v>
      </c>
      <c r="V211" s="139">
        <f>'(B) FO'!AQ211</f>
        <v>199.49121184088807</v>
      </c>
      <c r="W211" s="139">
        <f>'(B) FO'!AR211</f>
        <v>63.953488372093027</v>
      </c>
      <c r="X211" s="139">
        <f>'(B) FO'!AS211</f>
        <v>152.61813537675607</v>
      </c>
      <c r="Y211" s="139">
        <f>'(B) FO'!AT211</f>
        <v>59.146341463414629</v>
      </c>
      <c r="Z211" s="137" t="str">
        <f t="shared" si="43"/>
        <v>Y</v>
      </c>
      <c r="AA211" s="137" t="str">
        <f t="shared" si="44"/>
        <v>N</v>
      </c>
      <c r="AB211" s="137" t="str">
        <f t="shared" si="45"/>
        <v>Y</v>
      </c>
      <c r="AC211" s="137" t="str">
        <f>'(B) FO'!BC211</f>
        <v>Y</v>
      </c>
      <c r="AD211" s="137" t="str">
        <f>'(B) FO'!BD211</f>
        <v>Y</v>
      </c>
      <c r="AE211" s="137" t="str">
        <f>'(B) FO'!BE211</f>
        <v>Y</v>
      </c>
      <c r="AF211" s="137" t="str">
        <f>'(B) FO'!BF211</f>
        <v>Y</v>
      </c>
      <c r="AG211" s="139">
        <f>'(B) FO'!BG211</f>
        <v>190.04330225538459</v>
      </c>
      <c r="AH211" s="139">
        <f>'(B) FO'!BH211</f>
        <v>21.59260466153291</v>
      </c>
      <c r="AI211" s="139">
        <f>'(B) FO'!BI211</f>
        <v>51.070059073479101</v>
      </c>
      <c r="AJ211" s="139">
        <f>'(B) FO'!BJ211</f>
        <v>91.569569047884954</v>
      </c>
      <c r="AK211" s="137" t="str">
        <f t="shared" si="46"/>
        <v>Y</v>
      </c>
      <c r="AL211" s="137" t="str">
        <f t="shared" si="47"/>
        <v>N</v>
      </c>
      <c r="AM211" s="137" t="str">
        <f t="shared" si="48"/>
        <v>N</v>
      </c>
      <c r="AN211" s="137" t="str">
        <f>'(B) FO'!BS211</f>
        <v>Y</v>
      </c>
      <c r="AO211" s="137" t="str">
        <f>'(B) FO'!BT211</f>
        <v>Y</v>
      </c>
      <c r="AP211" s="137" t="str">
        <f>'(B) FO'!BU211</f>
        <v>Y</v>
      </c>
      <c r="AQ211" s="137" t="str">
        <f>'(B) FO'!BV211</f>
        <v>Y</v>
      </c>
      <c r="AR211" s="139">
        <f>'(B) FO'!BW211</f>
        <v>204.53936348408712</v>
      </c>
      <c r="AS211" s="139">
        <f>'(B) FO'!BX211</f>
        <v>22.587268993839835</v>
      </c>
      <c r="AT211" s="139">
        <f>'(B) FO'!BY211</f>
        <v>58.014276443867615</v>
      </c>
      <c r="AU211" s="139">
        <f>'(B) FO'!BZ211</f>
        <v>97.437540038436893</v>
      </c>
      <c r="AV211" s="137" t="str">
        <f t="shared" si="49"/>
        <v>Y</v>
      </c>
      <c r="AW211" s="137" t="str">
        <f t="shared" si="50"/>
        <v>N</v>
      </c>
      <c r="AX211" s="137" t="str">
        <f t="shared" si="51"/>
        <v>N</v>
      </c>
      <c r="AZ211" s="137">
        <f>'(B) FO'!C211</f>
        <v>337.75</v>
      </c>
      <c r="BA211" s="137">
        <f>'(B) FO'!X211</f>
        <v>355.15</v>
      </c>
      <c r="BB211" s="137">
        <f>'(B) FO'!AC211</f>
        <v>328.9</v>
      </c>
    </row>
    <row r="212" spans="1:54" x14ac:dyDescent="0.3">
      <c r="A212" s="137" t="str">
        <f>'FOD (ALL)'!B212</f>
        <v>INDUSINDBK</v>
      </c>
      <c r="B212" s="146">
        <f>'FOD (ALL)'!C212</f>
        <v>44042</v>
      </c>
      <c r="C212" s="137" t="str">
        <f>'(B) FO'!H212</f>
        <v>N</v>
      </c>
      <c r="D212" s="137" t="str">
        <f>'(B) FO'!I212</f>
        <v>N</v>
      </c>
      <c r="E212" s="137" t="str">
        <f>'(B) FO'!J212</f>
        <v>N</v>
      </c>
      <c r="F212" s="137" t="str">
        <f>'(B) FO'!K212</f>
        <v>N</v>
      </c>
      <c r="G212" s="139">
        <f>'(B) FO'!L212</f>
        <v>-2.3105625717565887</v>
      </c>
      <c r="H212" s="139">
        <f>'(B) FO'!M212</f>
        <v>-3.4368070953436898</v>
      </c>
      <c r="I212" s="139">
        <f>'(B) FO'!N212</f>
        <v>-2.6180836707152468</v>
      </c>
      <c r="J212" s="139">
        <f>'(B) FO'!O212</f>
        <v>-2.5641025641025639</v>
      </c>
      <c r="K212" s="137" t="str">
        <f t="shared" si="40"/>
        <v>Y</v>
      </c>
      <c r="L212" s="137" t="str">
        <f t="shared" si="41"/>
        <v>N</v>
      </c>
      <c r="M212" s="137" t="str">
        <f t="shared" si="42"/>
        <v>N</v>
      </c>
      <c r="N212" s="137">
        <f>'(B) FO'!AH212-'(B) FO'!AI212</f>
        <v>4000</v>
      </c>
      <c r="O212" s="137">
        <f>'(B) FO'!AI212-'(B) FO'!AJ212</f>
        <v>6400</v>
      </c>
      <c r="P212" s="137">
        <f>'(B) FO'!AJ212-'(B) FO'!AK212</f>
        <v>8000</v>
      </c>
      <c r="Q212" s="137">
        <f>'(B) FO'!AK212-'(B) FO'!AL212</f>
        <v>1600</v>
      </c>
      <c r="R212" s="137" t="str">
        <f>'(B) FO'!AM212</f>
        <v>Y</v>
      </c>
      <c r="S212" s="137" t="str">
        <f>'(B) FO'!AN212</f>
        <v>Y</v>
      </c>
      <c r="T212" s="137" t="str">
        <f>'(B) FO'!AO212</f>
        <v>Y</v>
      </c>
      <c r="U212" s="137" t="str">
        <f>'(B) FO'!AP212</f>
        <v>Y</v>
      </c>
      <c r="V212" s="139">
        <f>'(B) FO'!AQ212</f>
        <v>13.888888888888889</v>
      </c>
      <c r="W212" s="139">
        <f>'(B) FO'!AR212</f>
        <v>28.571428571428569</v>
      </c>
      <c r="X212" s="139">
        <f>'(B) FO'!AS212</f>
        <v>55.555555555555557</v>
      </c>
      <c r="Y212" s="139">
        <f>'(B) FO'!AT212</f>
        <v>12.5</v>
      </c>
      <c r="Z212" s="137" t="str">
        <f t="shared" si="43"/>
        <v>N</v>
      </c>
      <c r="AA212" s="137" t="str">
        <f t="shared" si="44"/>
        <v>N</v>
      </c>
      <c r="AB212" s="137" t="str">
        <f t="shared" si="45"/>
        <v>Y</v>
      </c>
      <c r="AC212" s="137" t="str">
        <f>'(B) FO'!BC212</f>
        <v>Y</v>
      </c>
      <c r="AD212" s="137" t="str">
        <f>'(B) FO'!BD212</f>
        <v>Y</v>
      </c>
      <c r="AE212" s="137" t="str">
        <f>'(B) FO'!BE212</f>
        <v>Y</v>
      </c>
      <c r="AF212" s="137" t="str">
        <f>'(B) FO'!BF212</f>
        <v>Y</v>
      </c>
      <c r="AG212" s="139">
        <f>'(B) FO'!BG212</f>
        <v>21.468926553672329</v>
      </c>
      <c r="AH212" s="139">
        <f>'(B) FO'!BH212</f>
        <v>40.545905707196013</v>
      </c>
      <c r="AI212" s="139">
        <f>'(B) FO'!BI212</f>
        <v>43.997141495950473</v>
      </c>
      <c r="AJ212" s="139">
        <f>'(B) FO'!BJ212</f>
        <v>50.035739814152954</v>
      </c>
      <c r="AK212" s="137" t="str">
        <f t="shared" si="46"/>
        <v>N</v>
      </c>
      <c r="AL212" s="137" t="str">
        <f t="shared" si="47"/>
        <v>N</v>
      </c>
      <c r="AM212" s="137" t="str">
        <f t="shared" si="48"/>
        <v>N</v>
      </c>
      <c r="AN212" s="137" t="str">
        <f>'(B) FO'!BS212</f>
        <v>Y</v>
      </c>
      <c r="AO212" s="137" t="str">
        <f>'(B) FO'!BT212</f>
        <v>Y</v>
      </c>
      <c r="AP212" s="137" t="str">
        <f>'(B) FO'!BU212</f>
        <v>Y</v>
      </c>
      <c r="AQ212" s="137" t="str">
        <f>'(B) FO'!BV212</f>
        <v>Y</v>
      </c>
      <c r="AR212" s="139">
        <f>'(B) FO'!BW212</f>
        <v>26.666666666666668</v>
      </c>
      <c r="AS212" s="139">
        <f>'(B) FO'!BX212</f>
        <v>42.857142857142854</v>
      </c>
      <c r="AT212" s="139">
        <f>'(B) FO'!BY212</f>
        <v>50</v>
      </c>
      <c r="AU212" s="139">
        <f>'(B) FO'!BZ212</f>
        <v>55.555555555555557</v>
      </c>
      <c r="AV212" s="137" t="str">
        <f t="shared" si="49"/>
        <v>N</v>
      </c>
      <c r="AW212" s="137" t="str">
        <f t="shared" si="50"/>
        <v>N</v>
      </c>
      <c r="AX212" s="137" t="str">
        <f t="shared" si="51"/>
        <v>N</v>
      </c>
      <c r="AZ212" s="137">
        <f>'(B) FO'!C212</f>
        <v>340.35</v>
      </c>
      <c r="BA212" s="137">
        <f>'(B) FO'!X212</f>
        <v>354.65</v>
      </c>
      <c r="BB212" s="137">
        <f>'(B) FO'!AC212</f>
        <v>331.85</v>
      </c>
    </row>
    <row r="213" spans="1:54" x14ac:dyDescent="0.3">
      <c r="A213" s="137" t="str">
        <f>'FOD (ALL)'!B213</f>
        <v>INFRATEL</v>
      </c>
      <c r="B213" s="146">
        <f>'FOD (ALL)'!C213</f>
        <v>43979</v>
      </c>
      <c r="C213" s="137" t="str">
        <f>'(B) FO'!H213</f>
        <v>Y</v>
      </c>
      <c r="D213" s="137" t="str">
        <f>'(B) FO'!I213</f>
        <v>Y</v>
      </c>
      <c r="E213" s="137" t="str">
        <f>'(B) FO'!J213</f>
        <v>N</v>
      </c>
      <c r="F213" s="137" t="str">
        <f>'(B) FO'!K213</f>
        <v>Y</v>
      </c>
      <c r="G213" s="139">
        <f>'(B) FO'!L213</f>
        <v>1.5674748959098646</v>
      </c>
      <c r="H213" s="139">
        <f>'(B) FO'!M213</f>
        <v>1.1895910780669172</v>
      </c>
      <c r="I213" s="139">
        <f>'(B) FO'!N213</f>
        <v>-6.8774521117009018</v>
      </c>
      <c r="J213" s="139">
        <f>'(B) FO'!O213</f>
        <v>5.5028000973946982</v>
      </c>
      <c r="K213" s="137" t="str">
        <f t="shared" si="40"/>
        <v>Y</v>
      </c>
      <c r="L213" s="137" t="str">
        <f t="shared" si="41"/>
        <v>Y</v>
      </c>
      <c r="M213" s="137" t="str">
        <f t="shared" si="42"/>
        <v>N</v>
      </c>
      <c r="N213" s="137">
        <f>'(B) FO'!AH213-'(B) FO'!AI213</f>
        <v>-796000</v>
      </c>
      <c r="O213" s="137">
        <f>'(B) FO'!AI213-'(B) FO'!AJ213</f>
        <v>-966000</v>
      </c>
      <c r="P213" s="137">
        <f>'(B) FO'!AJ213-'(B) FO'!AK213</f>
        <v>-598000</v>
      </c>
      <c r="Q213" s="137">
        <f>'(B) FO'!AK213-'(B) FO'!AL213</f>
        <v>964000</v>
      </c>
      <c r="R213" s="137" t="str">
        <f>'(B) FO'!AM213</f>
        <v>N</v>
      </c>
      <c r="S213" s="137" t="str">
        <f>'(B) FO'!AN213</f>
        <v>N</v>
      </c>
      <c r="T213" s="137" t="str">
        <f>'(B) FO'!AO213</f>
        <v>N</v>
      </c>
      <c r="U213" s="137" t="str">
        <f>'(B) FO'!AP213</f>
        <v>Y</v>
      </c>
      <c r="V213" s="139">
        <f>'(B) FO'!AQ213</f>
        <v>-11.055555555555555</v>
      </c>
      <c r="W213" s="139">
        <f>'(B) FO'!AR213</f>
        <v>-11.829537105069802</v>
      </c>
      <c r="X213" s="139">
        <f>'(B) FO'!AS213</f>
        <v>-6.8233683249657684</v>
      </c>
      <c r="Y213" s="139">
        <f>'(B) FO'!AT213</f>
        <v>12.358974358974359</v>
      </c>
      <c r="Z213" s="137" t="str">
        <f t="shared" si="43"/>
        <v>Y</v>
      </c>
      <c r="AA213" s="137" t="str">
        <f t="shared" si="44"/>
        <v>N</v>
      </c>
      <c r="AB213" s="137" t="str">
        <f t="shared" si="45"/>
        <v>N</v>
      </c>
      <c r="AC213" s="137" t="str">
        <f>'(B) FO'!BC213</f>
        <v>Y</v>
      </c>
      <c r="AD213" s="137" t="str">
        <f>'(B) FO'!BD213</f>
        <v>N</v>
      </c>
      <c r="AE213" s="137" t="str">
        <f>'(B) FO'!BE213</f>
        <v>Y</v>
      </c>
      <c r="AF213" s="137" t="str">
        <f>'(B) FO'!BF213</f>
        <v>Y</v>
      </c>
      <c r="AG213" s="139">
        <f>'(B) FO'!BG213</f>
        <v>23.985335667697594</v>
      </c>
      <c r="AH213" s="139">
        <f>'(B) FO'!BH213</f>
        <v>-42.240021739566238</v>
      </c>
      <c r="AI213" s="139">
        <f>'(B) FO'!BI213</f>
        <v>0.66681291232025064</v>
      </c>
      <c r="AJ213" s="139">
        <f>'(B) FO'!BJ213</f>
        <v>36.351027092746371</v>
      </c>
      <c r="AK213" s="137" t="str">
        <f t="shared" si="46"/>
        <v>Y</v>
      </c>
      <c r="AL213" s="137" t="str">
        <f t="shared" si="47"/>
        <v>N</v>
      </c>
      <c r="AM213" s="137" t="str">
        <f t="shared" si="48"/>
        <v>N</v>
      </c>
      <c r="AN213" s="137" t="str">
        <f>'(B) FO'!BS213</f>
        <v>Y</v>
      </c>
      <c r="AO213" s="137" t="str">
        <f>'(B) FO'!BT213</f>
        <v>N</v>
      </c>
      <c r="AP213" s="137" t="str">
        <f>'(B) FO'!BU213</f>
        <v>Y</v>
      </c>
      <c r="AQ213" s="137" t="str">
        <f>'(B) FO'!BV213</f>
        <v>Y</v>
      </c>
      <c r="AR213" s="139">
        <f>'(B) FO'!BW213</f>
        <v>23.588656241717466</v>
      </c>
      <c r="AS213" s="139">
        <f>'(B) FO'!BX213</f>
        <v>-42.746585735963585</v>
      </c>
      <c r="AT213" s="139">
        <f>'(B) FO'!BY213</f>
        <v>5.0199203187250996</v>
      </c>
      <c r="AU213" s="139">
        <f>'(B) FO'!BZ213</f>
        <v>31.551362683438157</v>
      </c>
      <c r="AV213" s="137" t="str">
        <f t="shared" si="49"/>
        <v>Y</v>
      </c>
      <c r="AW213" s="137" t="str">
        <f t="shared" si="50"/>
        <v>N</v>
      </c>
      <c r="AX213" s="137" t="str">
        <f t="shared" si="51"/>
        <v>N</v>
      </c>
      <c r="AZ213" s="137">
        <f>'(B) FO'!C213</f>
        <v>207.35</v>
      </c>
      <c r="BA213" s="137">
        <f>'(B) FO'!X213</f>
        <v>211.4</v>
      </c>
      <c r="BB213" s="137">
        <f>'(B) FO'!AC213</f>
        <v>199.45</v>
      </c>
    </row>
    <row r="214" spans="1:54" x14ac:dyDescent="0.3">
      <c r="A214" s="137" t="str">
        <f>'FOD (ALL)'!B214</f>
        <v>INFRATEL</v>
      </c>
      <c r="B214" s="146">
        <f>'FOD (ALL)'!C214</f>
        <v>44007</v>
      </c>
      <c r="C214" s="137" t="str">
        <f>'(B) FO'!H214</f>
        <v>Y</v>
      </c>
      <c r="D214" s="137" t="str">
        <f>'(B) FO'!I214</f>
        <v>Y</v>
      </c>
      <c r="E214" s="137" t="str">
        <f>'(B) FO'!J214</f>
        <v>N</v>
      </c>
      <c r="F214" s="137" t="str">
        <f>'(B) FO'!K214</f>
        <v>Y</v>
      </c>
      <c r="G214" s="139">
        <f>'(B) FO'!L214</f>
        <v>1.2577065351418057</v>
      </c>
      <c r="H214" s="139">
        <f>'(B) FO'!M214</f>
        <v>0.69530667991060624</v>
      </c>
      <c r="I214" s="139">
        <f>'(B) FO'!N214</f>
        <v>-6.2616387337057811</v>
      </c>
      <c r="J214" s="139">
        <f>'(B) FO'!O214</f>
        <v>5.2425281724644872</v>
      </c>
      <c r="K214" s="137" t="str">
        <f t="shared" si="40"/>
        <v>Y</v>
      </c>
      <c r="L214" s="137" t="str">
        <f t="shared" si="41"/>
        <v>Y</v>
      </c>
      <c r="M214" s="137" t="str">
        <f t="shared" si="42"/>
        <v>N</v>
      </c>
      <c r="N214" s="137">
        <f>'(B) FO'!AH214-'(B) FO'!AI214</f>
        <v>1338000</v>
      </c>
      <c r="O214" s="137">
        <f>'(B) FO'!AI214-'(B) FO'!AJ214</f>
        <v>88000</v>
      </c>
      <c r="P214" s="137">
        <f>'(B) FO'!AJ214-'(B) FO'!AK214</f>
        <v>488000</v>
      </c>
      <c r="Q214" s="137">
        <f>'(B) FO'!AK214-'(B) FO'!AL214</f>
        <v>326000</v>
      </c>
      <c r="R214" s="137" t="str">
        <f>'(B) FO'!AM214</f>
        <v>Y</v>
      </c>
      <c r="S214" s="137" t="str">
        <f>'(B) FO'!AN214</f>
        <v>Y</v>
      </c>
      <c r="T214" s="137" t="str">
        <f>'(B) FO'!AO214</f>
        <v>Y</v>
      </c>
      <c r="U214" s="137" t="str">
        <f>'(B) FO'!AP214</f>
        <v>Y</v>
      </c>
      <c r="V214" s="139">
        <f>'(B) FO'!AQ214</f>
        <v>112.24832214765101</v>
      </c>
      <c r="W214" s="139">
        <f>'(B) FO'!AR214</f>
        <v>7.9710144927536222</v>
      </c>
      <c r="X214" s="139">
        <f>'(B) FO'!AS214</f>
        <v>79.220779220779221</v>
      </c>
      <c r="Y214" s="139">
        <f>'(B) FO'!AT214</f>
        <v>112.41379310344828</v>
      </c>
      <c r="Z214" s="137" t="str">
        <f t="shared" si="43"/>
        <v>Y</v>
      </c>
      <c r="AA214" s="137" t="str">
        <f t="shared" si="44"/>
        <v>N</v>
      </c>
      <c r="AB214" s="137" t="str">
        <f t="shared" si="45"/>
        <v>N</v>
      </c>
      <c r="AC214" s="137" t="str">
        <f>'(B) FO'!BC214</f>
        <v>Y</v>
      </c>
      <c r="AD214" s="137" t="str">
        <f>'(B) FO'!BD214</f>
        <v>N</v>
      </c>
      <c r="AE214" s="137" t="str">
        <f>'(B) FO'!BE214</f>
        <v>Y</v>
      </c>
      <c r="AF214" s="137" t="str">
        <f>'(B) FO'!BF214</f>
        <v>Y</v>
      </c>
      <c r="AG214" s="139">
        <f>'(B) FO'!BG214</f>
        <v>373.16824154004308</v>
      </c>
      <c r="AH214" s="139">
        <f>'(B) FO'!BH214</f>
        <v>-42.340608658936631</v>
      </c>
      <c r="AI214" s="139">
        <f>'(B) FO'!BI214</f>
        <v>44.131449904619224</v>
      </c>
      <c r="AJ214" s="139">
        <f>'(B) FO'!BJ214</f>
        <v>248.32963046003954</v>
      </c>
      <c r="AK214" s="137" t="str">
        <f t="shared" si="46"/>
        <v>Y</v>
      </c>
      <c r="AL214" s="137" t="str">
        <f t="shared" si="47"/>
        <v>N</v>
      </c>
      <c r="AM214" s="137" t="str">
        <f t="shared" si="48"/>
        <v>N</v>
      </c>
      <c r="AN214" s="137" t="str">
        <f>'(B) FO'!BS214</f>
        <v>Y</v>
      </c>
      <c r="AO214" s="137" t="str">
        <f>'(B) FO'!BT214</f>
        <v>N</v>
      </c>
      <c r="AP214" s="137" t="str">
        <f>'(B) FO'!BU214</f>
        <v>Y</v>
      </c>
      <c r="AQ214" s="137" t="str">
        <f>'(B) FO'!BV214</f>
        <v>Y</v>
      </c>
      <c r="AR214" s="139">
        <f>'(B) FO'!BW214</f>
        <v>372.91066282420752</v>
      </c>
      <c r="AS214" s="139">
        <f>'(B) FO'!BX214</f>
        <v>-43.207855973813416</v>
      </c>
      <c r="AT214" s="139">
        <f>'(B) FO'!BY214</f>
        <v>51.237623762376238</v>
      </c>
      <c r="AU214" s="139">
        <f>'(B) FO'!BZ214</f>
        <v>236.66666666666666</v>
      </c>
      <c r="AV214" s="137" t="str">
        <f t="shared" si="49"/>
        <v>Y</v>
      </c>
      <c r="AW214" s="137" t="str">
        <f t="shared" si="50"/>
        <v>N</v>
      </c>
      <c r="AX214" s="137" t="str">
        <f t="shared" si="51"/>
        <v>N</v>
      </c>
      <c r="AZ214" s="137">
        <f>'(B) FO'!C214</f>
        <v>205.3</v>
      </c>
      <c r="BA214" s="137">
        <f>'(B) FO'!X214</f>
        <v>209.25</v>
      </c>
      <c r="BB214" s="137">
        <f>'(B) FO'!AC214</f>
        <v>198.2</v>
      </c>
    </row>
    <row r="215" spans="1:54" x14ac:dyDescent="0.3">
      <c r="A215" s="137" t="str">
        <f>'FOD (ALL)'!B215</f>
        <v>INFRATEL</v>
      </c>
      <c r="B215" s="146">
        <f>'FOD (ALL)'!C215</f>
        <v>44042</v>
      </c>
      <c r="C215" s="137" t="str">
        <f>'(B) FO'!H215</f>
        <v>Y</v>
      </c>
      <c r="D215" s="137" t="str">
        <f>'(B) FO'!I215</f>
        <v>Y</v>
      </c>
      <c r="E215" s="137" t="str">
        <f>'(B) FO'!J215</f>
        <v>N</v>
      </c>
      <c r="F215" s="137" t="str">
        <f>'(B) FO'!K215</f>
        <v>Y</v>
      </c>
      <c r="G215" s="139">
        <f>'(B) FO'!L215</f>
        <v>0.69812229176697982</v>
      </c>
      <c r="H215" s="139">
        <f>'(B) FO'!M215</f>
        <v>2.491981248457924</v>
      </c>
      <c r="I215" s="139">
        <f>'(B) FO'!N215</f>
        <v>-8.199320498301244</v>
      </c>
      <c r="J215" s="139">
        <f>'(B) FO'!O215</f>
        <v>5.5967471896675374</v>
      </c>
      <c r="K215" s="137" t="str">
        <f t="shared" si="40"/>
        <v>N</v>
      </c>
      <c r="L215" s="137" t="str">
        <f t="shared" si="41"/>
        <v>Y</v>
      </c>
      <c r="M215" s="137" t="str">
        <f t="shared" si="42"/>
        <v>N</v>
      </c>
      <c r="N215" s="137">
        <f>'(B) FO'!AH215-'(B) FO'!AI215</f>
        <v>0</v>
      </c>
      <c r="O215" s="137">
        <f>'(B) FO'!AI215-'(B) FO'!AJ215</f>
        <v>0</v>
      </c>
      <c r="P215" s="137">
        <f>'(B) FO'!AJ215-'(B) FO'!AK215</f>
        <v>0</v>
      </c>
      <c r="Q215" s="137">
        <f>'(B) FO'!AK215-'(B) FO'!AL215</f>
        <v>0</v>
      </c>
      <c r="R215" s="137" t="str">
        <f>'(B) FO'!AM215</f>
        <v>Y</v>
      </c>
      <c r="S215" s="137" t="str">
        <f>'(B) FO'!AN215</f>
        <v>Y</v>
      </c>
      <c r="T215" s="137" t="str">
        <f>'(B) FO'!AO215</f>
        <v>Y</v>
      </c>
      <c r="U215" s="137" t="str">
        <f>'(B) FO'!AP215</f>
        <v>Y</v>
      </c>
      <c r="V215" s="139" t="e">
        <f>'(B) FO'!AQ215</f>
        <v>#DIV/0!</v>
      </c>
      <c r="W215" s="139" t="e">
        <f>'(B) FO'!AR215</f>
        <v>#DIV/0!</v>
      </c>
      <c r="X215" s="139" t="e">
        <f>'(B) FO'!AS215</f>
        <v>#DIV/0!</v>
      </c>
      <c r="Y215" s="139" t="e">
        <f>'(B) FO'!AT215</f>
        <v>#DIV/0!</v>
      </c>
      <c r="Z215" s="137" t="e">
        <f t="shared" si="43"/>
        <v>#DIV/0!</v>
      </c>
      <c r="AA215" s="137" t="e">
        <f t="shared" si="44"/>
        <v>#DIV/0!</v>
      </c>
      <c r="AB215" s="137" t="e">
        <f t="shared" si="45"/>
        <v>#DIV/0!</v>
      </c>
      <c r="AC215" s="137" t="str">
        <f>'(B) FO'!BC215</f>
        <v>Y</v>
      </c>
      <c r="AD215" s="137" t="str">
        <f>'(B) FO'!BD215</f>
        <v>Y</v>
      </c>
      <c r="AE215" s="137" t="str">
        <f>'(B) FO'!BE215</f>
        <v>Y</v>
      </c>
      <c r="AF215" s="137" t="str">
        <f>'(B) FO'!BF215</f>
        <v>Y</v>
      </c>
      <c r="AG215" s="139" t="e">
        <f>'(B) FO'!BG215</f>
        <v>#DIV/0!</v>
      </c>
      <c r="AH215" s="139" t="e">
        <f>'(B) FO'!BH215</f>
        <v>#DIV/0!</v>
      </c>
      <c r="AI215" s="139" t="e">
        <f>'(B) FO'!BI215</f>
        <v>#DIV/0!</v>
      </c>
      <c r="AJ215" s="139" t="e">
        <f>'(B) FO'!BJ215</f>
        <v>#DIV/0!</v>
      </c>
      <c r="AK215" s="137" t="e">
        <f t="shared" si="46"/>
        <v>#DIV/0!</v>
      </c>
      <c r="AL215" s="137" t="e">
        <f t="shared" si="47"/>
        <v>#DIV/0!</v>
      </c>
      <c r="AM215" s="137" t="e">
        <f t="shared" si="48"/>
        <v>#DIV/0!</v>
      </c>
      <c r="AN215" s="137" t="str">
        <f>'(B) FO'!BS215</f>
        <v>Y</v>
      </c>
      <c r="AO215" s="137" t="str">
        <f>'(B) FO'!BT215</f>
        <v>Y</v>
      </c>
      <c r="AP215" s="137" t="str">
        <f>'(B) FO'!BU215</f>
        <v>Y</v>
      </c>
      <c r="AQ215" s="137" t="str">
        <f>'(B) FO'!BV215</f>
        <v>Y</v>
      </c>
      <c r="AR215" s="139" t="e">
        <f>'(B) FO'!BW215</f>
        <v>#DIV/0!</v>
      </c>
      <c r="AS215" s="139" t="e">
        <f>'(B) FO'!BX215</f>
        <v>#DIV/0!</v>
      </c>
      <c r="AT215" s="139" t="e">
        <f>'(B) FO'!BY215</f>
        <v>#DIV/0!</v>
      </c>
      <c r="AU215" s="139" t="e">
        <f>'(B) FO'!BZ215</f>
        <v>#DIV/0!</v>
      </c>
      <c r="AV215" s="137" t="e">
        <f t="shared" si="49"/>
        <v>#DIV/0!</v>
      </c>
      <c r="AW215" s="137" t="e">
        <f t="shared" si="50"/>
        <v>#DIV/0!</v>
      </c>
      <c r="AX215" s="137" t="e">
        <f t="shared" si="51"/>
        <v>#DIV/0!</v>
      </c>
      <c r="AZ215" s="137">
        <f>'(B) FO'!C215</f>
        <v>209.15</v>
      </c>
      <c r="BA215" s="137">
        <f>'(B) FO'!X215</f>
        <v>0</v>
      </c>
      <c r="BB215" s="137">
        <f>'(B) FO'!AC215</f>
        <v>0</v>
      </c>
    </row>
    <row r="216" spans="1:54" x14ac:dyDescent="0.3">
      <c r="A216" s="137" t="str">
        <f>'FOD (ALL)'!B216</f>
        <v>INFY</v>
      </c>
      <c r="B216" s="146">
        <f>'FOD (ALL)'!C216</f>
        <v>43979</v>
      </c>
      <c r="C216" s="137" t="str">
        <f>'(B) FO'!H216</f>
        <v>Y</v>
      </c>
      <c r="D216" s="137" t="str">
        <f>'(B) FO'!I216</f>
        <v>Y</v>
      </c>
      <c r="E216" s="137" t="str">
        <f>'(B) FO'!J216</f>
        <v>Y</v>
      </c>
      <c r="F216" s="137" t="str">
        <f>'(B) FO'!K216</f>
        <v>Y</v>
      </c>
      <c r="G216" s="139">
        <f>'(B) FO'!L216</f>
        <v>2.8727055663333831</v>
      </c>
      <c r="H216" s="139">
        <f>'(B) FO'!M216</f>
        <v>0.20186915887850806</v>
      </c>
      <c r="I216" s="139">
        <f>'(B) FO'!N216</f>
        <v>7.4771945565955617E-3</v>
      </c>
      <c r="J216" s="139">
        <f>'(B) FO'!O216</f>
        <v>0.89016294508148641</v>
      </c>
      <c r="K216" s="137" t="str">
        <f t="shared" si="40"/>
        <v>Y</v>
      </c>
      <c r="L216" s="137" t="str">
        <f t="shared" si="41"/>
        <v>Y</v>
      </c>
      <c r="M216" s="137" t="str">
        <f t="shared" si="42"/>
        <v>N</v>
      </c>
      <c r="N216" s="137">
        <f>'(B) FO'!AH216-'(B) FO'!AI216</f>
        <v>-8263200</v>
      </c>
      <c r="O216" s="137">
        <f>'(B) FO'!AI216-'(B) FO'!AJ216</f>
        <v>-4200000</v>
      </c>
      <c r="P216" s="137">
        <f>'(B) FO'!AJ216-'(B) FO'!AK216</f>
        <v>145200</v>
      </c>
      <c r="Q216" s="137">
        <f>'(B) FO'!AK216-'(B) FO'!AL216</f>
        <v>324000</v>
      </c>
      <c r="R216" s="137" t="str">
        <f>'(B) FO'!AM216</f>
        <v>N</v>
      </c>
      <c r="S216" s="137" t="str">
        <f>'(B) FO'!AN216</f>
        <v>N</v>
      </c>
      <c r="T216" s="137" t="str">
        <f>'(B) FO'!AO216</f>
        <v>Y</v>
      </c>
      <c r="U216" s="137" t="str">
        <f>'(B) FO'!AP216</f>
        <v>Y</v>
      </c>
      <c r="V216" s="139">
        <f>'(B) FO'!AQ216</f>
        <v>-18.789052907309888</v>
      </c>
      <c r="W216" s="139">
        <f>'(B) FO'!AR216</f>
        <v>-8.7175272111385098</v>
      </c>
      <c r="X216" s="139">
        <f>'(B) FO'!AS216</f>
        <v>0.30228839812131508</v>
      </c>
      <c r="Y216" s="139">
        <f>'(B) FO'!AT216</f>
        <v>0.6791086070727903</v>
      </c>
      <c r="Z216" s="137" t="str">
        <f t="shared" si="43"/>
        <v>N</v>
      </c>
      <c r="AA216" s="137" t="str">
        <f t="shared" si="44"/>
        <v>N</v>
      </c>
      <c r="AB216" s="137" t="str">
        <f t="shared" si="45"/>
        <v>N</v>
      </c>
      <c r="AC216" s="137" t="str">
        <f>'(B) FO'!BC216</f>
        <v>Y</v>
      </c>
      <c r="AD216" s="137" t="str">
        <f>'(B) FO'!BD216</f>
        <v>Y</v>
      </c>
      <c r="AE216" s="137" t="str">
        <f>'(B) FO'!BE216</f>
        <v>Y</v>
      </c>
      <c r="AF216" s="137" t="str">
        <f>'(B) FO'!BF216</f>
        <v>N</v>
      </c>
      <c r="AG216" s="139">
        <f>'(B) FO'!BG216</f>
        <v>70.954095691844145</v>
      </c>
      <c r="AH216" s="139">
        <f>'(B) FO'!BH216</f>
        <v>47.266615394296622</v>
      </c>
      <c r="AI216" s="139">
        <f>'(B) FO'!BI216</f>
        <v>35.005803613746117</v>
      </c>
      <c r="AJ216" s="139">
        <f>'(B) FO'!BJ216</f>
        <v>-47.175359225251995</v>
      </c>
      <c r="AK216" s="137" t="str">
        <f t="shared" si="46"/>
        <v>Y</v>
      </c>
      <c r="AL216" s="137" t="str">
        <f t="shared" si="47"/>
        <v>Y</v>
      </c>
      <c r="AM216" s="137" t="str">
        <f t="shared" si="48"/>
        <v>Y</v>
      </c>
      <c r="AN216" s="137" t="str">
        <f>'(B) FO'!BS216</f>
        <v>Y</v>
      </c>
      <c r="AO216" s="137" t="str">
        <f>'(B) FO'!BT216</f>
        <v>Y</v>
      </c>
      <c r="AP216" s="137" t="str">
        <f>'(B) FO'!BU216</f>
        <v>Y</v>
      </c>
      <c r="AQ216" s="137" t="str">
        <f>'(B) FO'!BV216</f>
        <v>N</v>
      </c>
      <c r="AR216" s="139">
        <f>'(B) FO'!BW216</f>
        <v>67.498302783435165</v>
      </c>
      <c r="AS216" s="139">
        <f>'(B) FO'!BX216</f>
        <v>45.715345616421416</v>
      </c>
      <c r="AT216" s="139">
        <f>'(B) FO'!BY216</f>
        <v>35.596914822266932</v>
      </c>
      <c r="AU216" s="139">
        <f>'(B) FO'!BZ216</f>
        <v>-47.596871979615145</v>
      </c>
      <c r="AV216" s="137" t="str">
        <f t="shared" si="49"/>
        <v>Y</v>
      </c>
      <c r="AW216" s="137" t="str">
        <f t="shared" si="50"/>
        <v>Y</v>
      </c>
      <c r="AX216" s="137" t="str">
        <f t="shared" si="51"/>
        <v>Y</v>
      </c>
      <c r="AZ216" s="137">
        <f>'(B) FO'!C216</f>
        <v>689.35</v>
      </c>
      <c r="BA216" s="137">
        <f>'(B) FO'!X216</f>
        <v>692.15</v>
      </c>
      <c r="BB216" s="137">
        <f>'(B) FO'!AC216</f>
        <v>671.4</v>
      </c>
    </row>
    <row r="217" spans="1:54" x14ac:dyDescent="0.3">
      <c r="A217" s="137" t="str">
        <f>'FOD (ALL)'!B217</f>
        <v>INFY</v>
      </c>
      <c r="B217" s="146">
        <f>'FOD (ALL)'!C217</f>
        <v>44007</v>
      </c>
      <c r="C217" s="137" t="str">
        <f>'(B) FO'!H217</f>
        <v>Y</v>
      </c>
      <c r="D217" s="137" t="str">
        <f>'(B) FO'!I217</f>
        <v>Y</v>
      </c>
      <c r="E217" s="137" t="str">
        <f>'(B) FO'!J217</f>
        <v>N</v>
      </c>
      <c r="F217" s="137" t="str">
        <f>'(B) FO'!K217</f>
        <v>Y</v>
      </c>
      <c r="G217" s="139">
        <f>'(B) FO'!L217</f>
        <v>2.8513238289205667</v>
      </c>
      <c r="H217" s="139">
        <f>'(B) FO'!M217</f>
        <v>0.34819468624632027</v>
      </c>
      <c r="I217" s="139">
        <f>'(B) FO'!N217</f>
        <v>-0.14361300075586478</v>
      </c>
      <c r="J217" s="139">
        <f>'(B) FO'!O217</f>
        <v>0.99236641221374045</v>
      </c>
      <c r="K217" s="137" t="str">
        <f t="shared" si="40"/>
        <v>Y</v>
      </c>
      <c r="L217" s="137" t="str">
        <f t="shared" si="41"/>
        <v>Y</v>
      </c>
      <c r="M217" s="137" t="str">
        <f t="shared" si="42"/>
        <v>N</v>
      </c>
      <c r="N217" s="137">
        <f>'(B) FO'!AH217-'(B) FO'!AI217</f>
        <v>9546000</v>
      </c>
      <c r="O217" s="137">
        <f>'(B) FO'!AI217-'(B) FO'!AJ217</f>
        <v>5029200</v>
      </c>
      <c r="P217" s="137">
        <f>'(B) FO'!AJ217-'(B) FO'!AK217</f>
        <v>1312800</v>
      </c>
      <c r="Q217" s="137">
        <f>'(B) FO'!AK217-'(B) FO'!AL217</f>
        <v>703200</v>
      </c>
      <c r="R217" s="137" t="str">
        <f>'(B) FO'!AM217</f>
        <v>Y</v>
      </c>
      <c r="S217" s="137" t="str">
        <f>'(B) FO'!AN217</f>
        <v>Y</v>
      </c>
      <c r="T217" s="137" t="str">
        <f>'(B) FO'!AO217</f>
        <v>Y</v>
      </c>
      <c r="U217" s="137" t="str">
        <f>'(B) FO'!AP217</f>
        <v>Y</v>
      </c>
      <c r="V217" s="139">
        <f>'(B) FO'!AQ217</f>
        <v>117.9916938593889</v>
      </c>
      <c r="W217" s="139">
        <f>'(B) FO'!AR217</f>
        <v>164.28851430811446</v>
      </c>
      <c r="X217" s="139">
        <f>'(B) FO'!AS217</f>
        <v>75.085792724776937</v>
      </c>
      <c r="Y217" s="139">
        <f>'(B) FO'!AT217</f>
        <v>67.278989667049373</v>
      </c>
      <c r="Z217" s="137" t="str">
        <f t="shared" si="43"/>
        <v>N</v>
      </c>
      <c r="AA217" s="137" t="str">
        <f t="shared" si="44"/>
        <v>Y</v>
      </c>
      <c r="AB217" s="137" t="str">
        <f t="shared" si="45"/>
        <v>Y</v>
      </c>
      <c r="AC217" s="137" t="str">
        <f>'(B) FO'!BC217</f>
        <v>Y</v>
      </c>
      <c r="AD217" s="137" t="str">
        <f>'(B) FO'!BD217</f>
        <v>Y</v>
      </c>
      <c r="AE217" s="137" t="str">
        <f>'(B) FO'!BE217</f>
        <v>Y</v>
      </c>
      <c r="AF217" s="137" t="str">
        <f>'(B) FO'!BF217</f>
        <v>Y</v>
      </c>
      <c r="AG217" s="139">
        <f>'(B) FO'!BG217</f>
        <v>84.210983627982785</v>
      </c>
      <c r="AH217" s="139">
        <f>'(B) FO'!BH217</f>
        <v>226.80010162577648</v>
      </c>
      <c r="AI217" s="139">
        <f>'(B) FO'!BI217</f>
        <v>44.001264072147244</v>
      </c>
      <c r="AJ217" s="139">
        <f>'(B) FO'!BJ217</f>
        <v>6.3366379564734077</v>
      </c>
      <c r="AK217" s="137" t="str">
        <f t="shared" si="46"/>
        <v>N</v>
      </c>
      <c r="AL217" s="137" t="str">
        <f t="shared" si="47"/>
        <v>Y</v>
      </c>
      <c r="AM217" s="137" t="str">
        <f t="shared" si="48"/>
        <v>Y</v>
      </c>
      <c r="AN217" s="137" t="str">
        <f>'(B) FO'!BS217</f>
        <v>Y</v>
      </c>
      <c r="AO217" s="137" t="str">
        <f>'(B) FO'!BT217</f>
        <v>Y</v>
      </c>
      <c r="AP217" s="137" t="str">
        <f>'(B) FO'!BU217</f>
        <v>Y</v>
      </c>
      <c r="AQ217" s="137" t="str">
        <f>'(B) FO'!BV217</f>
        <v>Y</v>
      </c>
      <c r="AR217" s="139">
        <f>'(B) FO'!BW217</f>
        <v>80.48452220726783</v>
      </c>
      <c r="AS217" s="139">
        <f>'(B) FO'!BX217</f>
        <v>222.44265344079355</v>
      </c>
      <c r="AT217" s="139">
        <f>'(B) FO'!BY217</f>
        <v>44.923629829290206</v>
      </c>
      <c r="AU217" s="139">
        <f>'(B) FO'!BZ217</f>
        <v>5.3977272727272725</v>
      </c>
      <c r="AV217" s="137" t="str">
        <f t="shared" si="49"/>
        <v>N</v>
      </c>
      <c r="AW217" s="137" t="str">
        <f t="shared" si="50"/>
        <v>Y</v>
      </c>
      <c r="AX217" s="137" t="str">
        <f t="shared" si="51"/>
        <v>Y</v>
      </c>
      <c r="AZ217" s="137">
        <f>'(B) FO'!C217</f>
        <v>681.75</v>
      </c>
      <c r="BA217" s="137">
        <f>'(B) FO'!X217</f>
        <v>684.45</v>
      </c>
      <c r="BB217" s="137">
        <f>'(B) FO'!AC217</f>
        <v>666.15</v>
      </c>
    </row>
    <row r="218" spans="1:54" x14ac:dyDescent="0.3">
      <c r="A218" s="137" t="str">
        <f>'FOD (ALL)'!B218</f>
        <v>INFY</v>
      </c>
      <c r="B218" s="146">
        <f>'FOD (ALL)'!C218</f>
        <v>44042</v>
      </c>
      <c r="C218" s="137" t="str">
        <f>'(B) FO'!H218</f>
        <v>Y</v>
      </c>
      <c r="D218" s="137" t="str">
        <f>'(B) FO'!I218</f>
        <v>Y</v>
      </c>
      <c r="E218" s="137" t="str">
        <f>'(B) FO'!J218</f>
        <v>N</v>
      </c>
      <c r="F218" s="137" t="str">
        <f>'(B) FO'!K218</f>
        <v>Y</v>
      </c>
      <c r="G218" s="139">
        <f>'(B) FO'!L218</f>
        <v>2.9121203184901208</v>
      </c>
      <c r="H218" s="139">
        <f>'(B) FO'!M218</f>
        <v>2.0847444870926504</v>
      </c>
      <c r="I218" s="139">
        <f>'(B) FO'!N218</f>
        <v>-1.5413115968877329</v>
      </c>
      <c r="J218" s="139">
        <f>'(B) FO'!O218</f>
        <v>2.3046016223182546</v>
      </c>
      <c r="K218" s="137" t="str">
        <f t="shared" si="40"/>
        <v>Y</v>
      </c>
      <c r="L218" s="137" t="str">
        <f t="shared" si="41"/>
        <v>Y</v>
      </c>
      <c r="M218" s="137" t="str">
        <f t="shared" si="42"/>
        <v>N</v>
      </c>
      <c r="N218" s="137">
        <f>'(B) FO'!AH218-'(B) FO'!AI218</f>
        <v>4800</v>
      </c>
      <c r="O218" s="137">
        <f>'(B) FO'!AI218-'(B) FO'!AJ218</f>
        <v>2400</v>
      </c>
      <c r="P218" s="137">
        <f>'(B) FO'!AJ218-'(B) FO'!AK218</f>
        <v>0</v>
      </c>
      <c r="Q218" s="137">
        <f>'(B) FO'!AK218-'(B) FO'!AL218</f>
        <v>-1200</v>
      </c>
      <c r="R218" s="137" t="str">
        <f>'(B) FO'!AM218</f>
        <v>Y</v>
      </c>
      <c r="S218" s="137" t="str">
        <f>'(B) FO'!AN218</f>
        <v>Y</v>
      </c>
      <c r="T218" s="137" t="str">
        <f>'(B) FO'!AO218</f>
        <v>Y</v>
      </c>
      <c r="U218" s="137" t="str">
        <f>'(B) FO'!AP218</f>
        <v>N</v>
      </c>
      <c r="V218" s="139">
        <f>'(B) FO'!AQ218</f>
        <v>14.814814814814813</v>
      </c>
      <c r="W218" s="139">
        <f>'(B) FO'!AR218</f>
        <v>8</v>
      </c>
      <c r="X218" s="139">
        <f>'(B) FO'!AS218</f>
        <v>0</v>
      </c>
      <c r="Y218" s="139">
        <f>'(B) FO'!AT218</f>
        <v>-3.8461538461538463</v>
      </c>
      <c r="Z218" s="137" t="str">
        <f t="shared" si="43"/>
        <v>Y</v>
      </c>
      <c r="AA218" s="137" t="str">
        <f t="shared" si="44"/>
        <v>Y</v>
      </c>
      <c r="AB218" s="137" t="str">
        <f t="shared" si="45"/>
        <v>Y</v>
      </c>
      <c r="AC218" s="137" t="str">
        <f>'(B) FO'!BC218</f>
        <v>Y</v>
      </c>
      <c r="AD218" s="137" t="str">
        <f>'(B) FO'!BD218</f>
        <v>N</v>
      </c>
      <c r="AE218" s="137" t="str">
        <f>'(B) FO'!BE218</f>
        <v>Y</v>
      </c>
      <c r="AF218" s="137" t="str">
        <f>'(B) FO'!BF218</f>
        <v>N</v>
      </c>
      <c r="AG218" s="139">
        <f>'(B) FO'!BG218</f>
        <v>548.36956521739125</v>
      </c>
      <c r="AH218" s="139">
        <f>'(B) FO'!BH218</f>
        <v>-62.241515390686665</v>
      </c>
      <c r="AI218" s="139">
        <f>'(B) FO'!BI218</f>
        <v>59.411172622043274</v>
      </c>
      <c r="AJ218" s="139">
        <f>'(B) FO'!BJ218</f>
        <v>-84.258268964151313</v>
      </c>
      <c r="AK218" s="137" t="str">
        <f t="shared" si="46"/>
        <v>Y</v>
      </c>
      <c r="AL218" s="137" t="str">
        <f t="shared" si="47"/>
        <v>N</v>
      </c>
      <c r="AM218" s="137" t="str">
        <f t="shared" si="48"/>
        <v>Y</v>
      </c>
      <c r="AN218" s="137" t="str">
        <f>'(B) FO'!BS218</f>
        <v>Y</v>
      </c>
      <c r="AO218" s="137" t="str">
        <f>'(B) FO'!BT218</f>
        <v>N</v>
      </c>
      <c r="AP218" s="137" t="str">
        <f>'(B) FO'!BU218</f>
        <v>Y</v>
      </c>
      <c r="AQ218" s="137" t="str">
        <f>'(B) FO'!BV218</f>
        <v>N</v>
      </c>
      <c r="AR218" s="139">
        <f>'(B) FO'!BW218</f>
        <v>533.33333333333326</v>
      </c>
      <c r="AS218" s="139">
        <f>'(B) FO'!BX218</f>
        <v>-62.5</v>
      </c>
      <c r="AT218" s="139">
        <f>'(B) FO'!BY218</f>
        <v>60</v>
      </c>
      <c r="AU218" s="139">
        <f>'(B) FO'!BZ218</f>
        <v>-84.375</v>
      </c>
      <c r="AV218" s="137" t="str">
        <f t="shared" si="49"/>
        <v>Y</v>
      </c>
      <c r="AW218" s="137" t="str">
        <f t="shared" si="50"/>
        <v>N</v>
      </c>
      <c r="AX218" s="137" t="str">
        <f t="shared" si="51"/>
        <v>Y</v>
      </c>
      <c r="AZ218" s="137">
        <f>'(B) FO'!C218</f>
        <v>697.95</v>
      </c>
      <c r="BA218" s="137">
        <f>'(B) FO'!X218</f>
        <v>685.1</v>
      </c>
      <c r="BB218" s="137">
        <f>'(B) FO'!AC218</f>
        <v>673</v>
      </c>
    </row>
    <row r="219" spans="1:54" x14ac:dyDescent="0.3">
      <c r="A219" s="137" t="str">
        <f>'FOD (ALL)'!B219</f>
        <v>IOC</v>
      </c>
      <c r="B219" s="146">
        <f>'FOD (ALL)'!C219</f>
        <v>43979</v>
      </c>
      <c r="C219" s="137" t="str">
        <f>'(B) FO'!H219</f>
        <v>Y</v>
      </c>
      <c r="D219" s="137" t="str">
        <f>'(B) FO'!I219</f>
        <v>N</v>
      </c>
      <c r="E219" s="137" t="str">
        <f>'(B) FO'!J219</f>
        <v>Y</v>
      </c>
      <c r="F219" s="137" t="str">
        <f>'(B) FO'!K219</f>
        <v>Y</v>
      </c>
      <c r="G219" s="139">
        <f>'(B) FO'!L219</f>
        <v>1.8206338503034312</v>
      </c>
      <c r="H219" s="139">
        <f>'(B) FO'!M219</f>
        <v>-0.13468013468012704</v>
      </c>
      <c r="I219" s="139">
        <f>'(B) FO'!N219</f>
        <v>3.2684283727399088</v>
      </c>
      <c r="J219" s="139">
        <f>'(B) FO'!O219</f>
        <v>0.84151472650772585</v>
      </c>
      <c r="K219" s="137" t="str">
        <f t="shared" si="40"/>
        <v>Y</v>
      </c>
      <c r="L219" s="137" t="str">
        <f t="shared" si="41"/>
        <v>N</v>
      </c>
      <c r="M219" s="137" t="str">
        <f t="shared" si="42"/>
        <v>Y</v>
      </c>
      <c r="N219" s="137">
        <f>'(B) FO'!AH219-'(B) FO'!AI219</f>
        <v>-1364000</v>
      </c>
      <c r="O219" s="137">
        <f>'(B) FO'!AI219-'(B) FO'!AJ219</f>
        <v>-224000</v>
      </c>
      <c r="P219" s="137">
        <f>'(B) FO'!AJ219-'(B) FO'!AK219</f>
        <v>-1236000</v>
      </c>
      <c r="Q219" s="137">
        <f>'(B) FO'!AK219-'(B) FO'!AL219</f>
        <v>-284000</v>
      </c>
      <c r="R219" s="137" t="str">
        <f>'(B) FO'!AM219</f>
        <v>N</v>
      </c>
      <c r="S219" s="137" t="str">
        <f>'(B) FO'!AN219</f>
        <v>N</v>
      </c>
      <c r="T219" s="137" t="str">
        <f>'(B) FO'!AO219</f>
        <v>N</v>
      </c>
      <c r="U219" s="137" t="str">
        <f>'(B) FO'!AP219</f>
        <v>N</v>
      </c>
      <c r="V219" s="139">
        <f>'(B) FO'!AQ219</f>
        <v>-2.6358506608951071</v>
      </c>
      <c r="W219" s="139">
        <f>'(B) FO'!AR219</f>
        <v>-0.43100130839682904</v>
      </c>
      <c r="X219" s="139">
        <f>'(B) FO'!AS219</f>
        <v>-2.3229589535408208</v>
      </c>
      <c r="Y219" s="139">
        <f>'(B) FO'!AT219</f>
        <v>-0.53092051147835184</v>
      </c>
      <c r="Z219" s="137" t="str">
        <f t="shared" si="43"/>
        <v>N</v>
      </c>
      <c r="AA219" s="137" t="str">
        <f t="shared" si="44"/>
        <v>Y</v>
      </c>
      <c r="AB219" s="137" t="str">
        <f t="shared" si="45"/>
        <v>N</v>
      </c>
      <c r="AC219" s="137" t="str">
        <f>'(B) FO'!BC219</f>
        <v>Y</v>
      </c>
      <c r="AD219" s="137" t="str">
        <f>'(B) FO'!BD219</f>
        <v>N</v>
      </c>
      <c r="AE219" s="137" t="str">
        <f>'(B) FO'!BE219</f>
        <v>Y</v>
      </c>
      <c r="AF219" s="137" t="str">
        <f>'(B) FO'!BF219</f>
        <v>N</v>
      </c>
      <c r="AG219" s="139">
        <f>'(B) FO'!BG219</f>
        <v>73.954943324042517</v>
      </c>
      <c r="AH219" s="139">
        <f>'(B) FO'!BH219</f>
        <v>-28.390775368584027</v>
      </c>
      <c r="AI219" s="139">
        <f>'(B) FO'!BI219</f>
        <v>27.602363976187171</v>
      </c>
      <c r="AJ219" s="139">
        <f>'(B) FO'!BJ219</f>
        <v>-37.230478442348932</v>
      </c>
      <c r="AK219" s="137" t="str">
        <f t="shared" si="46"/>
        <v>Y</v>
      </c>
      <c r="AL219" s="137" t="str">
        <f t="shared" si="47"/>
        <v>N</v>
      </c>
      <c r="AM219" s="137" t="str">
        <f t="shared" si="48"/>
        <v>Y</v>
      </c>
      <c r="AN219" s="137" t="str">
        <f>'(B) FO'!BS219</f>
        <v>Y</v>
      </c>
      <c r="AO219" s="137" t="str">
        <f>'(B) FO'!BT219</f>
        <v>N</v>
      </c>
      <c r="AP219" s="137" t="str">
        <f>'(B) FO'!BU219</f>
        <v>Y</v>
      </c>
      <c r="AQ219" s="137" t="str">
        <f>'(B) FO'!BV219</f>
        <v>N</v>
      </c>
      <c r="AR219" s="139">
        <f>'(B) FO'!BW219</f>
        <v>72.931276297335202</v>
      </c>
      <c r="AS219" s="139">
        <f>'(B) FO'!BX219</f>
        <v>-28.676225408469492</v>
      </c>
      <c r="AT219" s="139">
        <f>'(B) FO'!BY219</f>
        <v>25.323861262014209</v>
      </c>
      <c r="AU219" s="139">
        <f>'(B) FO'!BZ219</f>
        <v>-37.257472469847933</v>
      </c>
      <c r="AV219" s="137" t="str">
        <f t="shared" si="49"/>
        <v>Y</v>
      </c>
      <c r="AW219" s="137" t="str">
        <f t="shared" si="50"/>
        <v>N</v>
      </c>
      <c r="AX219" s="137" t="str">
        <f t="shared" si="51"/>
        <v>Y</v>
      </c>
      <c r="AZ219" s="137">
        <f>'(B) FO'!C219</f>
        <v>75.5</v>
      </c>
      <c r="BA219" s="137">
        <f>'(B) FO'!X219</f>
        <v>75.75</v>
      </c>
      <c r="BB219" s="137">
        <f>'(B) FO'!AC219</f>
        <v>72.7</v>
      </c>
    </row>
    <row r="220" spans="1:54" x14ac:dyDescent="0.3">
      <c r="A220" s="137" t="str">
        <f>'FOD (ALL)'!B220</f>
        <v>IOC</v>
      </c>
      <c r="B220" s="146">
        <f>'FOD (ALL)'!C220</f>
        <v>44007</v>
      </c>
      <c r="C220" s="137" t="str">
        <f>'(B) FO'!H220</f>
        <v>Y</v>
      </c>
      <c r="D220" s="137" t="str">
        <f>'(B) FO'!I220</f>
        <v>N</v>
      </c>
      <c r="E220" s="137" t="str">
        <f>'(B) FO'!J220</f>
        <v>Y</v>
      </c>
      <c r="F220" s="137" t="str">
        <f>'(B) FO'!K220</f>
        <v>Y</v>
      </c>
      <c r="G220" s="139">
        <f>'(B) FO'!L220</f>
        <v>1.7496635262449494</v>
      </c>
      <c r="H220" s="139">
        <f>'(B) FO'!M220</f>
        <v>-0.13440860215054909</v>
      </c>
      <c r="I220" s="139">
        <f>'(B) FO'!N220</f>
        <v>3.190013869625536</v>
      </c>
      <c r="J220" s="139">
        <f>'(B) FO'!O220</f>
        <v>0.83916083916083117</v>
      </c>
      <c r="K220" s="137" t="str">
        <f t="shared" si="40"/>
        <v>Y</v>
      </c>
      <c r="L220" s="137" t="str">
        <f t="shared" si="41"/>
        <v>N</v>
      </c>
      <c r="M220" s="137" t="str">
        <f t="shared" si="42"/>
        <v>Y</v>
      </c>
      <c r="N220" s="137">
        <f>'(B) FO'!AH220-'(B) FO'!AI220</f>
        <v>2692000</v>
      </c>
      <c r="O220" s="137">
        <f>'(B) FO'!AI220-'(B) FO'!AJ220</f>
        <v>736000</v>
      </c>
      <c r="P220" s="137">
        <f>'(B) FO'!AJ220-'(B) FO'!AK220</f>
        <v>660000</v>
      </c>
      <c r="Q220" s="137">
        <f>'(B) FO'!AK220-'(B) FO'!AL220</f>
        <v>496000</v>
      </c>
      <c r="R220" s="137" t="str">
        <f>'(B) FO'!AM220</f>
        <v>Y</v>
      </c>
      <c r="S220" s="137" t="str">
        <f>'(B) FO'!AN220</f>
        <v>Y</v>
      </c>
      <c r="T220" s="137" t="str">
        <f>'(B) FO'!AO220</f>
        <v>Y</v>
      </c>
      <c r="U220" s="137" t="str">
        <f>'(B) FO'!AP220</f>
        <v>Y</v>
      </c>
      <c r="V220" s="139">
        <f>'(B) FO'!AQ220</f>
        <v>54.538087520259317</v>
      </c>
      <c r="W220" s="139">
        <f>'(B) FO'!AR220</f>
        <v>17.523809523809526</v>
      </c>
      <c r="X220" s="139">
        <f>'(B) FO'!AS220</f>
        <v>18.64406779661017</v>
      </c>
      <c r="Y220" s="139">
        <f>'(B) FO'!AT220</f>
        <v>16.294349540078841</v>
      </c>
      <c r="Z220" s="137" t="str">
        <f t="shared" si="43"/>
        <v>Y</v>
      </c>
      <c r="AA220" s="137" t="str">
        <f t="shared" si="44"/>
        <v>N</v>
      </c>
      <c r="AB220" s="137" t="str">
        <f t="shared" si="45"/>
        <v>Y</v>
      </c>
      <c r="AC220" s="137" t="str">
        <f>'(B) FO'!BC220</f>
        <v>Y</v>
      </c>
      <c r="AD220" s="137" t="str">
        <f>'(B) FO'!BD220</f>
        <v>N</v>
      </c>
      <c r="AE220" s="137" t="str">
        <f>'(B) FO'!BE220</f>
        <v>Y</v>
      </c>
      <c r="AF220" s="137" t="str">
        <f>'(B) FO'!BF220</f>
        <v>N</v>
      </c>
      <c r="AG220" s="139">
        <f>'(B) FO'!BG220</f>
        <v>230.84187559709778</v>
      </c>
      <c r="AH220" s="139">
        <f>'(B) FO'!BH220</f>
        <v>-16.667025282409895</v>
      </c>
      <c r="AI220" s="139">
        <f>'(B) FO'!BI220</f>
        <v>45.723916281257345</v>
      </c>
      <c r="AJ220" s="139">
        <f>'(B) FO'!BJ220</f>
        <v>-32.465841172702582</v>
      </c>
      <c r="AK220" s="137" t="str">
        <f t="shared" si="46"/>
        <v>Y</v>
      </c>
      <c r="AL220" s="137" t="str">
        <f t="shared" si="47"/>
        <v>N</v>
      </c>
      <c r="AM220" s="137" t="str">
        <f t="shared" si="48"/>
        <v>Y</v>
      </c>
      <c r="AN220" s="137" t="str">
        <f>'(B) FO'!BS220</f>
        <v>Y</v>
      </c>
      <c r="AO220" s="137" t="str">
        <f>'(B) FO'!BT220</f>
        <v>N</v>
      </c>
      <c r="AP220" s="137" t="str">
        <f>'(B) FO'!BU220</f>
        <v>Y</v>
      </c>
      <c r="AQ220" s="137" t="str">
        <f>'(B) FO'!BV220</f>
        <v>N</v>
      </c>
      <c r="AR220" s="139">
        <f>'(B) FO'!BW220</f>
        <v>229.11877394636014</v>
      </c>
      <c r="AS220" s="139">
        <f>'(B) FO'!BX220</f>
        <v>-17.142857142857142</v>
      </c>
      <c r="AT220" s="139">
        <f>'(B) FO'!BY220</f>
        <v>43.507972665148067</v>
      </c>
      <c r="AU220" s="139">
        <f>'(B) FO'!BZ220</f>
        <v>-32.565284178187405</v>
      </c>
      <c r="AV220" s="137" t="str">
        <f t="shared" si="49"/>
        <v>Y</v>
      </c>
      <c r="AW220" s="137" t="str">
        <f t="shared" si="50"/>
        <v>N</v>
      </c>
      <c r="AX220" s="137" t="str">
        <f t="shared" si="51"/>
        <v>Y</v>
      </c>
      <c r="AZ220" s="137">
        <f>'(B) FO'!C220</f>
        <v>75.599999999999994</v>
      </c>
      <c r="BA220" s="137">
        <f>'(B) FO'!X220</f>
        <v>75.900000000000006</v>
      </c>
      <c r="BB220" s="137">
        <f>'(B) FO'!AC220</f>
        <v>72.8</v>
      </c>
    </row>
    <row r="221" spans="1:54" x14ac:dyDescent="0.3">
      <c r="A221" s="137" t="str">
        <f>'FOD (ALL)'!B221</f>
        <v>IOC</v>
      </c>
      <c r="B221" s="146">
        <f>'FOD (ALL)'!C221</f>
        <v>44042</v>
      </c>
      <c r="C221" s="137" t="str">
        <f>'(B) FO'!H221</f>
        <v>Y</v>
      </c>
      <c r="D221" s="137" t="str">
        <f>'(B) FO'!I221</f>
        <v>N</v>
      </c>
      <c r="E221" s="137" t="str">
        <f>'(B) FO'!J221</f>
        <v>Y</v>
      </c>
      <c r="F221" s="137" t="str">
        <f>'(B) FO'!K221</f>
        <v>Y</v>
      </c>
      <c r="G221" s="139">
        <f>'(B) FO'!L221</f>
        <v>1.6711229946524064</v>
      </c>
      <c r="H221" s="139">
        <f>'(B) FO'!M221</f>
        <v>-0.3994673768308884</v>
      </c>
      <c r="I221" s="139">
        <f>'(B) FO'!N221</f>
        <v>3.3012379642365768</v>
      </c>
      <c r="J221" s="139">
        <f>'(B) FO'!O221</f>
        <v>1.0423905489923557</v>
      </c>
      <c r="K221" s="137" t="str">
        <f t="shared" si="40"/>
        <v>Y</v>
      </c>
      <c r="L221" s="137" t="str">
        <f t="shared" si="41"/>
        <v>N</v>
      </c>
      <c r="M221" s="137" t="str">
        <f t="shared" si="42"/>
        <v>Y</v>
      </c>
      <c r="N221" s="137">
        <f>'(B) FO'!AH221-'(B) FO'!AI221</f>
        <v>91200</v>
      </c>
      <c r="O221" s="137">
        <f>'(B) FO'!AI221-'(B) FO'!AJ221</f>
        <v>17100</v>
      </c>
      <c r="P221" s="137">
        <f>'(B) FO'!AJ221-'(B) FO'!AK221</f>
        <v>85500</v>
      </c>
      <c r="Q221" s="137">
        <f>'(B) FO'!AK221-'(B) FO'!AL221</f>
        <v>11400</v>
      </c>
      <c r="R221" s="137" t="str">
        <f>'(B) FO'!AM221</f>
        <v>Y</v>
      </c>
      <c r="S221" s="137" t="str">
        <f>'(B) FO'!AN221</f>
        <v>Y</v>
      </c>
      <c r="T221" s="137" t="str">
        <f>'(B) FO'!AO221</f>
        <v>Y</v>
      </c>
      <c r="U221" s="137" t="str">
        <f>'(B) FO'!AP221</f>
        <v>Y</v>
      </c>
      <c r="V221" s="139">
        <f>'(B) FO'!AQ221</f>
        <v>28.571428571428569</v>
      </c>
      <c r="W221" s="139">
        <f>'(B) FO'!AR221</f>
        <v>5.6603773584905666</v>
      </c>
      <c r="X221" s="139">
        <f>'(B) FO'!AS221</f>
        <v>39.473684210526315</v>
      </c>
      <c r="Y221" s="139">
        <f>'(B) FO'!AT221</f>
        <v>5.5555555555555554</v>
      </c>
      <c r="Z221" s="137" t="str">
        <f t="shared" si="43"/>
        <v>Y</v>
      </c>
      <c r="AA221" s="137" t="str">
        <f t="shared" si="44"/>
        <v>N</v>
      </c>
      <c r="AB221" s="137" t="str">
        <f t="shared" si="45"/>
        <v>Y</v>
      </c>
      <c r="AC221" s="137" t="str">
        <f>'(B) FO'!BC221</f>
        <v>Y</v>
      </c>
      <c r="AD221" s="137" t="str">
        <f>'(B) FO'!BD221</f>
        <v>N</v>
      </c>
      <c r="AE221" s="137" t="str">
        <f>'(B) FO'!BE221</f>
        <v>Y</v>
      </c>
      <c r="AF221" s="137" t="str">
        <f>'(B) FO'!BF221</f>
        <v>N</v>
      </c>
      <c r="AG221" s="139">
        <f>'(B) FO'!BG221</f>
        <v>166.2865748709122</v>
      </c>
      <c r="AH221" s="139">
        <f>'(B) FO'!BH221</f>
        <v>-47.657657657657658</v>
      </c>
      <c r="AI221" s="139">
        <f>'(B) FO'!BI221</f>
        <v>113.25648414985589</v>
      </c>
      <c r="AJ221" s="139">
        <f>'(B) FO'!BJ221</f>
        <v>-41.028182976915453</v>
      </c>
      <c r="AK221" s="137" t="str">
        <f t="shared" si="46"/>
        <v>Y</v>
      </c>
      <c r="AL221" s="137" t="str">
        <f t="shared" si="47"/>
        <v>N</v>
      </c>
      <c r="AM221" s="137" t="str">
        <f t="shared" si="48"/>
        <v>Y</v>
      </c>
      <c r="AN221" s="137" t="str">
        <f>'(B) FO'!BS221</f>
        <v>Y</v>
      </c>
      <c r="AO221" s="137" t="str">
        <f>'(B) FO'!BT221</f>
        <v>N</v>
      </c>
      <c r="AP221" s="137" t="str">
        <f>'(B) FO'!BU221</f>
        <v>Y</v>
      </c>
      <c r="AQ221" s="137" t="str">
        <f>'(B) FO'!BV221</f>
        <v>N</v>
      </c>
      <c r="AR221" s="139">
        <f>'(B) FO'!BW221</f>
        <v>163.63636363636365</v>
      </c>
      <c r="AS221" s="139">
        <f>'(B) FO'!BX221</f>
        <v>-47.619047619047613</v>
      </c>
      <c r="AT221" s="139">
        <f>'(B) FO'!BY221</f>
        <v>110.00000000000001</v>
      </c>
      <c r="AU221" s="139">
        <f>'(B) FO'!BZ221</f>
        <v>-41.17647058823529</v>
      </c>
      <c r="AV221" s="137" t="str">
        <f t="shared" si="49"/>
        <v>Y</v>
      </c>
      <c r="AW221" s="137" t="str">
        <f t="shared" si="50"/>
        <v>N</v>
      </c>
      <c r="AX221" s="137" t="str">
        <f t="shared" si="51"/>
        <v>Y</v>
      </c>
      <c r="AZ221" s="137">
        <f>'(B) FO'!C221</f>
        <v>76.05</v>
      </c>
      <c r="BA221" s="137">
        <f>'(B) FO'!X221</f>
        <v>76.3</v>
      </c>
      <c r="BB221" s="137">
        <f>'(B) FO'!AC221</f>
        <v>73.5</v>
      </c>
    </row>
    <row r="222" spans="1:54" x14ac:dyDescent="0.3">
      <c r="A222" s="137" t="str">
        <f>'FOD (ALL)'!B222</f>
        <v>ITC</v>
      </c>
      <c r="B222" s="146">
        <f>'FOD (ALL)'!C222</f>
        <v>43979</v>
      </c>
      <c r="C222" s="137" t="str">
        <f>'(B) FO'!H222</f>
        <v>N</v>
      </c>
      <c r="D222" s="137" t="str">
        <f>'(B) FO'!I222</f>
        <v>Y</v>
      </c>
      <c r="E222" s="137" t="str">
        <f>'(B) FO'!J222</f>
        <v>Y</v>
      </c>
      <c r="F222" s="137" t="str">
        <f>'(B) FO'!K222</f>
        <v>Y</v>
      </c>
      <c r="G222" s="139">
        <f>'(B) FO'!L222</f>
        <v>-1.4248021108179358</v>
      </c>
      <c r="H222" s="139">
        <f>'(B) FO'!M222</f>
        <v>7.8849985767150548</v>
      </c>
      <c r="I222" s="139">
        <f>'(B) FO'!N222</f>
        <v>2.8094820017559328</v>
      </c>
      <c r="J222" s="139">
        <f>'(B) FO'!O222</f>
        <v>3.4827377347062387</v>
      </c>
      <c r="K222" s="137" t="str">
        <f t="shared" si="40"/>
        <v>N</v>
      </c>
      <c r="L222" s="137" t="str">
        <f t="shared" si="41"/>
        <v>Y</v>
      </c>
      <c r="M222" s="137" t="str">
        <f t="shared" si="42"/>
        <v>N</v>
      </c>
      <c r="N222" s="137">
        <f>'(B) FO'!AH222-'(B) FO'!AI222</f>
        <v>-2841600</v>
      </c>
      <c r="O222" s="137">
        <f>'(B) FO'!AI222-'(B) FO'!AJ222</f>
        <v>10658400</v>
      </c>
      <c r="P222" s="137">
        <f>'(B) FO'!AJ222-'(B) FO'!AK222</f>
        <v>-1737600</v>
      </c>
      <c r="Q222" s="137">
        <f>'(B) FO'!AK222-'(B) FO'!AL222</f>
        <v>-508800</v>
      </c>
      <c r="R222" s="137" t="str">
        <f>'(B) FO'!AM222</f>
        <v>N</v>
      </c>
      <c r="S222" s="137" t="str">
        <f>'(B) FO'!AN222</f>
        <v>Y</v>
      </c>
      <c r="T222" s="137" t="str">
        <f>'(B) FO'!AO222</f>
        <v>N</v>
      </c>
      <c r="U222" s="137" t="str">
        <f>'(B) FO'!AP222</f>
        <v>N</v>
      </c>
      <c r="V222" s="139">
        <f>'(B) FO'!AQ222</f>
        <v>-6.1005770816158291</v>
      </c>
      <c r="W222" s="139">
        <f>'(B) FO'!AR222</f>
        <v>29.671944945546869</v>
      </c>
      <c r="X222" s="139">
        <f>'(B) FO'!AS222</f>
        <v>-4.6141099993626922</v>
      </c>
      <c r="Y222" s="139">
        <f>'(B) FO'!AT222</f>
        <v>-1.3330818084638119</v>
      </c>
      <c r="Z222" s="137" t="str">
        <f t="shared" si="43"/>
        <v>N</v>
      </c>
      <c r="AA222" s="137" t="str">
        <f t="shared" si="44"/>
        <v>Y</v>
      </c>
      <c r="AB222" s="137" t="str">
        <f t="shared" si="45"/>
        <v>N</v>
      </c>
      <c r="AC222" s="137" t="str">
        <f>'(B) FO'!BC222</f>
        <v>N</v>
      </c>
      <c r="AD222" s="137" t="str">
        <f>'(B) FO'!BD222</f>
        <v>Y</v>
      </c>
      <c r="AE222" s="137" t="str">
        <f>'(B) FO'!BE222</f>
        <v>N</v>
      </c>
      <c r="AF222" s="137" t="str">
        <f>'(B) FO'!BF222</f>
        <v>Y</v>
      </c>
      <c r="AG222" s="139">
        <f>'(B) FO'!BG222</f>
        <v>-41.712723474993233</v>
      </c>
      <c r="AH222" s="139">
        <f>'(B) FO'!BH222</f>
        <v>233.44880877425487</v>
      </c>
      <c r="AI222" s="139">
        <f>'(B) FO'!BI222</f>
        <v>-0.4439538898128137</v>
      </c>
      <c r="AJ222" s="139">
        <f>'(B) FO'!BJ222</f>
        <v>14.029182603201759</v>
      </c>
      <c r="AK222" s="137" t="str">
        <f t="shared" si="46"/>
        <v>N</v>
      </c>
      <c r="AL222" s="137" t="str">
        <f t="shared" si="47"/>
        <v>Y</v>
      </c>
      <c r="AM222" s="137" t="str">
        <f t="shared" si="48"/>
        <v>N</v>
      </c>
      <c r="AN222" s="137" t="str">
        <f>'(B) FO'!BS222</f>
        <v>N</v>
      </c>
      <c r="AO222" s="137" t="str">
        <f>'(B) FO'!BT222</f>
        <v>Y</v>
      </c>
      <c r="AP222" s="137" t="str">
        <f>'(B) FO'!BU222</f>
        <v>N</v>
      </c>
      <c r="AQ222" s="137" t="str">
        <f>'(B) FO'!BV222</f>
        <v>Y</v>
      </c>
      <c r="AR222" s="139">
        <f>'(B) FO'!BW222</f>
        <v>-42.751030567006296</v>
      </c>
      <c r="AS222" s="139">
        <f>'(B) FO'!BX222</f>
        <v>217.45679012345681</v>
      </c>
      <c r="AT222" s="139">
        <f>'(B) FO'!BY222</f>
        <v>-3.9031913631510262</v>
      </c>
      <c r="AU222" s="139">
        <f>'(B) FO'!BZ222</f>
        <v>11.61281779661017</v>
      </c>
      <c r="AV222" s="137" t="str">
        <f t="shared" si="49"/>
        <v>N</v>
      </c>
      <c r="AW222" s="137" t="str">
        <f t="shared" si="50"/>
        <v>Y</v>
      </c>
      <c r="AX222" s="137" t="str">
        <f t="shared" si="51"/>
        <v>N</v>
      </c>
      <c r="AZ222" s="137">
        <f>'(B) FO'!C222</f>
        <v>186.8</v>
      </c>
      <c r="BA222" s="137">
        <f>'(B) FO'!X222</f>
        <v>191.9</v>
      </c>
      <c r="BB222" s="137">
        <f>'(B) FO'!AC222</f>
        <v>185</v>
      </c>
    </row>
    <row r="223" spans="1:54" x14ac:dyDescent="0.3">
      <c r="A223" s="137" t="str">
        <f>'FOD (ALL)'!B223</f>
        <v>ITC</v>
      </c>
      <c r="B223" s="146">
        <f>'FOD (ALL)'!C223</f>
        <v>44007</v>
      </c>
      <c r="C223" s="137" t="str">
        <f>'(B) FO'!H223</f>
        <v>N</v>
      </c>
      <c r="D223" s="137" t="str">
        <f>'(B) FO'!I223</f>
        <v>Y</v>
      </c>
      <c r="E223" s="137" t="str">
        <f>'(B) FO'!J223</f>
        <v>Y</v>
      </c>
      <c r="F223" s="137" t="str">
        <f>'(B) FO'!K223</f>
        <v>Y</v>
      </c>
      <c r="G223" s="139">
        <f>'(B) FO'!L223</f>
        <v>-1.5049717817790975</v>
      </c>
      <c r="H223" s="139">
        <f>'(B) FO'!M223</f>
        <v>7.5433526011560756</v>
      </c>
      <c r="I223" s="139">
        <f>'(B) FO'!N223</f>
        <v>3.0989272943980861</v>
      </c>
      <c r="J223" s="139">
        <f>'(B) FO'!O223</f>
        <v>3.1663080233630527</v>
      </c>
      <c r="K223" s="137" t="str">
        <f t="shared" si="40"/>
        <v>N</v>
      </c>
      <c r="L223" s="137" t="str">
        <f t="shared" si="41"/>
        <v>Y</v>
      </c>
      <c r="M223" s="137" t="str">
        <f t="shared" si="42"/>
        <v>N</v>
      </c>
      <c r="N223" s="137">
        <f>'(B) FO'!AH223-'(B) FO'!AI223</f>
        <v>1735200</v>
      </c>
      <c r="O223" s="137">
        <f>'(B) FO'!AI223-'(B) FO'!AJ223</f>
        <v>2030400</v>
      </c>
      <c r="P223" s="137">
        <f>'(B) FO'!AJ223-'(B) FO'!AK223</f>
        <v>1819200</v>
      </c>
      <c r="Q223" s="137">
        <f>'(B) FO'!AK223-'(B) FO'!AL223</f>
        <v>235200</v>
      </c>
      <c r="R223" s="137" t="str">
        <f>'(B) FO'!AM223</f>
        <v>Y</v>
      </c>
      <c r="S223" s="137" t="str">
        <f>'(B) FO'!AN223</f>
        <v>Y</v>
      </c>
      <c r="T223" s="137" t="str">
        <f>'(B) FO'!AO223</f>
        <v>Y</v>
      </c>
      <c r="U223" s="137" t="str">
        <f>'(B) FO'!AP223</f>
        <v>Y</v>
      </c>
      <c r="V223" s="139">
        <f>'(B) FO'!AQ223</f>
        <v>21.856106408706168</v>
      </c>
      <c r="W223" s="139">
        <f>'(B) FO'!AR223</f>
        <v>34.362307067424858</v>
      </c>
      <c r="X223" s="139">
        <f>'(B) FO'!AS223</f>
        <v>44.483568075117368</v>
      </c>
      <c r="Y223" s="139">
        <f>'(B) FO'!AT223</f>
        <v>6.102117061021171</v>
      </c>
      <c r="Z223" s="137" t="str">
        <f t="shared" si="43"/>
        <v>N</v>
      </c>
      <c r="AA223" s="137" t="str">
        <f t="shared" si="44"/>
        <v>N</v>
      </c>
      <c r="AB223" s="137" t="str">
        <f t="shared" si="45"/>
        <v>Y</v>
      </c>
      <c r="AC223" s="137" t="str">
        <f>'(B) FO'!BC223</f>
        <v>Y</v>
      </c>
      <c r="AD223" s="137" t="str">
        <f>'(B) FO'!BD223</f>
        <v>Y</v>
      </c>
      <c r="AE223" s="137" t="str">
        <f>'(B) FO'!BE223</f>
        <v>Y</v>
      </c>
      <c r="AF223" s="137" t="str">
        <f>'(B) FO'!BF223</f>
        <v>Y</v>
      </c>
      <c r="AG223" s="139">
        <f>'(B) FO'!BG223</f>
        <v>2.9786069344257786</v>
      </c>
      <c r="AH223" s="139">
        <f>'(B) FO'!BH223</f>
        <v>135.45092702180563</v>
      </c>
      <c r="AI223" s="139">
        <f>'(B) FO'!BI223</f>
        <v>124.55287538394988</v>
      </c>
      <c r="AJ223" s="139">
        <f>'(B) FO'!BJ223</f>
        <v>34.212823543661941</v>
      </c>
      <c r="AK223" s="137" t="str">
        <f t="shared" si="46"/>
        <v>N</v>
      </c>
      <c r="AL223" s="137" t="str">
        <f t="shared" si="47"/>
        <v>Y</v>
      </c>
      <c r="AM223" s="137" t="str">
        <f t="shared" si="48"/>
        <v>Y</v>
      </c>
      <c r="AN223" s="137" t="str">
        <f>'(B) FO'!BS223</f>
        <v>Y</v>
      </c>
      <c r="AO223" s="137" t="str">
        <f>'(B) FO'!BT223</f>
        <v>Y</v>
      </c>
      <c r="AP223" s="137" t="str">
        <f>'(B) FO'!BU223</f>
        <v>Y</v>
      </c>
      <c r="AQ223" s="137" t="str">
        <f>'(B) FO'!BV223</f>
        <v>Y</v>
      </c>
      <c r="AR223" s="139">
        <f>'(B) FO'!BW223</f>
        <v>0.73697585768742058</v>
      </c>
      <c r="AS223" s="139">
        <f>'(B) FO'!BX223</f>
        <v>125.63073394495412</v>
      </c>
      <c r="AT223" s="139">
        <f>'(B) FO'!BY223</f>
        <v>116.37717121588089</v>
      </c>
      <c r="AU223" s="139">
        <f>'(B) FO'!BZ223</f>
        <v>31.914893617021278</v>
      </c>
      <c r="AV223" s="137" t="str">
        <f t="shared" si="49"/>
        <v>N</v>
      </c>
      <c r="AW223" s="137" t="str">
        <f t="shared" si="50"/>
        <v>Y</v>
      </c>
      <c r="AX223" s="137" t="str">
        <f t="shared" si="51"/>
        <v>Y</v>
      </c>
      <c r="AZ223" s="137">
        <f>'(B) FO'!C223</f>
        <v>183.25</v>
      </c>
      <c r="BA223" s="137">
        <f>'(B) FO'!X223</f>
        <v>188.5</v>
      </c>
      <c r="BB223" s="137">
        <f>'(B) FO'!AC223</f>
        <v>181.85</v>
      </c>
    </row>
    <row r="224" spans="1:54" x14ac:dyDescent="0.3">
      <c r="A224" s="137" t="str">
        <f>'FOD (ALL)'!B224</f>
        <v>ITC</v>
      </c>
      <c r="B224" s="146">
        <f>'FOD (ALL)'!C224</f>
        <v>44042</v>
      </c>
      <c r="C224" s="137" t="str">
        <f>'(B) FO'!H224</f>
        <v>N</v>
      </c>
      <c r="D224" s="137" t="str">
        <f>'(B) FO'!I224</f>
        <v>Y</v>
      </c>
      <c r="E224" s="137" t="str">
        <f>'(B) FO'!J224</f>
        <v>Y</v>
      </c>
      <c r="F224" s="137" t="str">
        <f>'(B) FO'!K224</f>
        <v>Y</v>
      </c>
      <c r="G224" s="139">
        <f>'(B) FO'!L224</f>
        <v>-1.6747703943814123</v>
      </c>
      <c r="H224" s="139">
        <f>'(B) FO'!M224</f>
        <v>7.1800810654313878</v>
      </c>
      <c r="I224" s="139">
        <f>'(B) FO'!N224</f>
        <v>2.9815146094215863</v>
      </c>
      <c r="J224" s="139">
        <f>'(B) FO'!O224</f>
        <v>3.3271719038816863</v>
      </c>
      <c r="K224" s="137" t="str">
        <f t="shared" si="40"/>
        <v>N</v>
      </c>
      <c r="L224" s="137" t="str">
        <f t="shared" si="41"/>
        <v>Y</v>
      </c>
      <c r="M224" s="137" t="str">
        <f t="shared" si="42"/>
        <v>N</v>
      </c>
      <c r="N224" s="137">
        <f>'(B) FO'!AH224-'(B) FO'!AI224</f>
        <v>70400</v>
      </c>
      <c r="O224" s="137">
        <f>'(B) FO'!AI224-'(B) FO'!AJ224</f>
        <v>51200</v>
      </c>
      <c r="P224" s="137">
        <f>'(B) FO'!AJ224-'(B) FO'!AK224</f>
        <v>3200</v>
      </c>
      <c r="Q224" s="137">
        <f>'(B) FO'!AK224-'(B) FO'!AL224</f>
        <v>12800</v>
      </c>
      <c r="R224" s="137" t="str">
        <f>'(B) FO'!AM224</f>
        <v>Y</v>
      </c>
      <c r="S224" s="137" t="str">
        <f>'(B) FO'!AN224</f>
        <v>Y</v>
      </c>
      <c r="T224" s="137" t="str">
        <f>'(B) FO'!AO224</f>
        <v>Y</v>
      </c>
      <c r="U224" s="137" t="str">
        <f>'(B) FO'!AP224</f>
        <v>Y</v>
      </c>
      <c r="V224" s="139">
        <f>'(B) FO'!AQ224</f>
        <v>14.473684210526317</v>
      </c>
      <c r="W224" s="139">
        <f>'(B) FO'!AR224</f>
        <v>11.76470588235294</v>
      </c>
      <c r="X224" s="139">
        <f>'(B) FO'!AS224</f>
        <v>0.74074074074074081</v>
      </c>
      <c r="Y224" s="139">
        <f>'(B) FO'!AT224</f>
        <v>3.0534351145038165</v>
      </c>
      <c r="Z224" s="137" t="str">
        <f t="shared" si="43"/>
        <v>Y</v>
      </c>
      <c r="AA224" s="137" t="str">
        <f t="shared" si="44"/>
        <v>Y</v>
      </c>
      <c r="AB224" s="137" t="str">
        <f t="shared" si="45"/>
        <v>N</v>
      </c>
      <c r="AC224" s="137" t="str">
        <f>'(B) FO'!BC224</f>
        <v>Y</v>
      </c>
      <c r="AD224" s="137" t="str">
        <f>'(B) FO'!BD224</f>
        <v>Y</v>
      </c>
      <c r="AE224" s="137" t="str">
        <f>'(B) FO'!BE224</f>
        <v>N</v>
      </c>
      <c r="AF224" s="137" t="str">
        <f>'(B) FO'!BF224</f>
        <v>Y</v>
      </c>
      <c r="AG224" s="139">
        <f>'(B) FO'!BG224</f>
        <v>8.1487558107738689</v>
      </c>
      <c r="AH224" s="139">
        <f>'(B) FO'!BH224</f>
        <v>318.90034364261169</v>
      </c>
      <c r="AI224" s="139">
        <f>'(B) FO'!BI224</f>
        <v>-36.493695441319105</v>
      </c>
      <c r="AJ224" s="139">
        <f>'(B) FO'!BJ224</f>
        <v>66.542150429076244</v>
      </c>
      <c r="AK224" s="137" t="str">
        <f t="shared" si="46"/>
        <v>N</v>
      </c>
      <c r="AL224" s="137" t="str">
        <f t="shared" si="47"/>
        <v>Y</v>
      </c>
      <c r="AM224" s="137" t="str">
        <f t="shared" si="48"/>
        <v>N</v>
      </c>
      <c r="AN224" s="137" t="str">
        <f>'(B) FO'!BS224</f>
        <v>Y</v>
      </c>
      <c r="AO224" s="137" t="str">
        <f>'(B) FO'!BT224</f>
        <v>Y</v>
      </c>
      <c r="AP224" s="137" t="str">
        <f>'(B) FO'!BU224</f>
        <v>N</v>
      </c>
      <c r="AQ224" s="137" t="str">
        <f>'(B) FO'!BV224</f>
        <v>Y</v>
      </c>
      <c r="AR224" s="139">
        <f>'(B) FO'!BW224</f>
        <v>5.1948051948051948</v>
      </c>
      <c r="AS224" s="139">
        <f>'(B) FO'!BX224</f>
        <v>305.26315789473688</v>
      </c>
      <c r="AT224" s="139">
        <f>'(B) FO'!BY224</f>
        <v>-38.70967741935484</v>
      </c>
      <c r="AU224" s="139">
        <f>'(B) FO'!BZ224</f>
        <v>63.157894736842103</v>
      </c>
      <c r="AV224" s="137" t="str">
        <f t="shared" si="49"/>
        <v>N</v>
      </c>
      <c r="AW224" s="137" t="str">
        <f t="shared" si="50"/>
        <v>Y</v>
      </c>
      <c r="AX224" s="137" t="str">
        <f t="shared" si="51"/>
        <v>N</v>
      </c>
      <c r="AZ224" s="137">
        <f>'(B) FO'!C224</f>
        <v>182</v>
      </c>
      <c r="BA224" s="137">
        <f>'(B) FO'!X224</f>
        <v>187.35</v>
      </c>
      <c r="BB224" s="137">
        <f>'(B) FO'!AC224</f>
        <v>181</v>
      </c>
    </row>
    <row r="225" spans="1:54" x14ac:dyDescent="0.3">
      <c r="A225" s="137" t="str">
        <f>'FOD (ALL)'!B225</f>
        <v>JINDALSTEL</v>
      </c>
      <c r="B225" s="146">
        <f>'FOD (ALL)'!C225</f>
        <v>43979</v>
      </c>
      <c r="C225" s="137" t="str">
        <f>'(B) FO'!H225</f>
        <v>N</v>
      </c>
      <c r="D225" s="137" t="str">
        <f>'(B) FO'!I225</f>
        <v>Y</v>
      </c>
      <c r="E225" s="137" t="str">
        <f>'(B) FO'!J225</f>
        <v>Y</v>
      </c>
      <c r="F225" s="137" t="str">
        <f>'(B) FO'!K225</f>
        <v>Y</v>
      </c>
      <c r="G225" s="139">
        <f>'(B) FO'!L225</f>
        <v>-1.5816326530612217</v>
      </c>
      <c r="H225" s="139">
        <f>'(B) FO'!M225</f>
        <v>3.1036296685954792</v>
      </c>
      <c r="I225" s="139">
        <f>'(B) FO'!N225</f>
        <v>3.7097654118930614</v>
      </c>
      <c r="J225" s="139">
        <f>'(B) FO'!O225</f>
        <v>4.1477272727272796</v>
      </c>
      <c r="K225" s="137" t="str">
        <f t="shared" si="40"/>
        <v>N</v>
      </c>
      <c r="L225" s="137" t="str">
        <f t="shared" si="41"/>
        <v>N</v>
      </c>
      <c r="M225" s="137" t="str">
        <f t="shared" si="42"/>
        <v>N</v>
      </c>
      <c r="N225" s="137">
        <f>'(B) FO'!AH225-'(B) FO'!AI225</f>
        <v>-1320000</v>
      </c>
      <c r="O225" s="137">
        <f>'(B) FO'!AI225-'(B) FO'!AJ225</f>
        <v>-225000</v>
      </c>
      <c r="P225" s="137">
        <f>'(B) FO'!AJ225-'(B) FO'!AK225</f>
        <v>1065000</v>
      </c>
      <c r="Q225" s="137">
        <f>'(B) FO'!AK225-'(B) FO'!AL225</f>
        <v>-290000</v>
      </c>
      <c r="R225" s="137" t="str">
        <f>'(B) FO'!AM225</f>
        <v>N</v>
      </c>
      <c r="S225" s="137" t="str">
        <f>'(B) FO'!AN225</f>
        <v>N</v>
      </c>
      <c r="T225" s="137" t="str">
        <f>'(B) FO'!AO225</f>
        <v>Y</v>
      </c>
      <c r="U225" s="137" t="str">
        <f>'(B) FO'!AP225</f>
        <v>N</v>
      </c>
      <c r="V225" s="139">
        <f>'(B) FO'!AQ225</f>
        <v>-9.0441932168550867</v>
      </c>
      <c r="W225" s="139">
        <f>'(B) FO'!AR225</f>
        <v>-1.5182186234817814</v>
      </c>
      <c r="X225" s="139">
        <f>'(B) FO'!AS225</f>
        <v>7.7426390403489638</v>
      </c>
      <c r="Y225" s="139">
        <f>'(B) FO'!AT225</f>
        <v>-2.0647917408330367</v>
      </c>
      <c r="Z225" s="137" t="str">
        <f t="shared" si="43"/>
        <v>N</v>
      </c>
      <c r="AA225" s="137" t="str">
        <f t="shared" si="44"/>
        <v>N</v>
      </c>
      <c r="AB225" s="137" t="str">
        <f t="shared" si="45"/>
        <v>Y</v>
      </c>
      <c r="AC225" s="137" t="str">
        <f>'(B) FO'!BC225</f>
        <v>Y</v>
      </c>
      <c r="AD225" s="137" t="str">
        <f>'(B) FO'!BD225</f>
        <v>Y</v>
      </c>
      <c r="AE225" s="137" t="str">
        <f>'(B) FO'!BE225</f>
        <v>N</v>
      </c>
      <c r="AF225" s="137" t="str">
        <f>'(B) FO'!BF225</f>
        <v>N</v>
      </c>
      <c r="AG225" s="139">
        <f>'(B) FO'!BG225</f>
        <v>4.2120364153484937</v>
      </c>
      <c r="AH225" s="139">
        <f>'(B) FO'!BH225</f>
        <v>46.386167358090731</v>
      </c>
      <c r="AI225" s="139">
        <f>'(B) FO'!BI225</f>
        <v>-33.42647818531912</v>
      </c>
      <c r="AJ225" s="139">
        <f>'(B) FO'!BJ225</f>
        <v>-1.6441119632385426</v>
      </c>
      <c r="AK225" s="137" t="str">
        <f t="shared" si="46"/>
        <v>N</v>
      </c>
      <c r="AL225" s="137" t="str">
        <f t="shared" si="47"/>
        <v>Y</v>
      </c>
      <c r="AM225" s="137" t="str">
        <f t="shared" si="48"/>
        <v>N</v>
      </c>
      <c r="AN225" s="137" t="str">
        <f>'(B) FO'!BS225</f>
        <v>Y</v>
      </c>
      <c r="AO225" s="137" t="str">
        <f>'(B) FO'!BT225</f>
        <v>Y</v>
      </c>
      <c r="AP225" s="137" t="str">
        <f>'(B) FO'!BU225</f>
        <v>N</v>
      </c>
      <c r="AQ225" s="137" t="str">
        <f>'(B) FO'!BV225</f>
        <v>N</v>
      </c>
      <c r="AR225" s="139">
        <f>'(B) FO'!BW225</f>
        <v>6.602073005858494</v>
      </c>
      <c r="AS225" s="139">
        <f>'(B) FO'!BX225</f>
        <v>41.292581980261062</v>
      </c>
      <c r="AT225" s="139">
        <f>'(B) FO'!BY225</f>
        <v>-34.57612997292231</v>
      </c>
      <c r="AU225" s="139">
        <f>'(B) FO'!BZ225</f>
        <v>-4.2290045880710156</v>
      </c>
      <c r="AV225" s="137" t="str">
        <f t="shared" si="49"/>
        <v>N</v>
      </c>
      <c r="AW225" s="137" t="str">
        <f t="shared" si="50"/>
        <v>Y</v>
      </c>
      <c r="AX225" s="137" t="str">
        <f t="shared" si="51"/>
        <v>N</v>
      </c>
      <c r="AZ225" s="137">
        <f>'(B) FO'!C225</f>
        <v>96.45</v>
      </c>
      <c r="BA225" s="137">
        <f>'(B) FO'!X225</f>
        <v>98.35</v>
      </c>
      <c r="BB225" s="137">
        <f>'(B) FO'!AC225</f>
        <v>92.9</v>
      </c>
    </row>
    <row r="226" spans="1:54" x14ac:dyDescent="0.3">
      <c r="A226" s="137" t="str">
        <f>'FOD (ALL)'!B226</f>
        <v>JINDALSTEL</v>
      </c>
      <c r="B226" s="146">
        <f>'FOD (ALL)'!C226</f>
        <v>44007</v>
      </c>
      <c r="C226" s="137" t="str">
        <f>'(B) FO'!H226</f>
        <v>N</v>
      </c>
      <c r="D226" s="137" t="str">
        <f>'(B) FO'!I226</f>
        <v>Y</v>
      </c>
      <c r="E226" s="137" t="str">
        <f>'(B) FO'!J226</f>
        <v>Y</v>
      </c>
      <c r="F226" s="137" t="str">
        <f>'(B) FO'!K226</f>
        <v>Y</v>
      </c>
      <c r="G226" s="139">
        <f>'(B) FO'!L226</f>
        <v>-1.680244399185342</v>
      </c>
      <c r="H226" s="139">
        <f>'(B) FO'!M226</f>
        <v>3.0971128608923917</v>
      </c>
      <c r="I226" s="139">
        <f>'(B) FO'!N226</f>
        <v>3.4763715372080424</v>
      </c>
      <c r="J226" s="139">
        <f>'(B) FO'!O226</f>
        <v>4.0112994350282456</v>
      </c>
      <c r="K226" s="137" t="str">
        <f t="shared" si="40"/>
        <v>N</v>
      </c>
      <c r="L226" s="137" t="str">
        <f t="shared" si="41"/>
        <v>N</v>
      </c>
      <c r="M226" s="137" t="str">
        <f t="shared" si="42"/>
        <v>N</v>
      </c>
      <c r="N226" s="137">
        <f>'(B) FO'!AH226-'(B) FO'!AI226</f>
        <v>1380000</v>
      </c>
      <c r="O226" s="137">
        <f>'(B) FO'!AI226-'(B) FO'!AJ226</f>
        <v>525000</v>
      </c>
      <c r="P226" s="137">
        <f>'(B) FO'!AJ226-'(B) FO'!AK226</f>
        <v>865000</v>
      </c>
      <c r="Q226" s="137">
        <f>'(B) FO'!AK226-'(B) FO'!AL226</f>
        <v>215000</v>
      </c>
      <c r="R226" s="137" t="str">
        <f>'(B) FO'!AM226</f>
        <v>Y</v>
      </c>
      <c r="S226" s="137" t="str">
        <f>'(B) FO'!AN226</f>
        <v>Y</v>
      </c>
      <c r="T226" s="137" t="str">
        <f>'(B) FO'!AO226</f>
        <v>Y</v>
      </c>
      <c r="U226" s="137" t="str">
        <f>'(B) FO'!AP226</f>
        <v>Y</v>
      </c>
      <c r="V226" s="139">
        <f>'(B) FO'!AQ226</f>
        <v>69.521410579345087</v>
      </c>
      <c r="W226" s="139">
        <f>'(B) FO'!AR226</f>
        <v>35.958904109589042</v>
      </c>
      <c r="X226" s="139">
        <f>'(B) FO'!AS226</f>
        <v>145.37815126050418</v>
      </c>
      <c r="Y226" s="139">
        <f>'(B) FO'!AT226</f>
        <v>56.578947368421048</v>
      </c>
      <c r="Z226" s="137" t="str">
        <f t="shared" si="43"/>
        <v>Y</v>
      </c>
      <c r="AA226" s="137" t="str">
        <f t="shared" si="44"/>
        <v>N</v>
      </c>
      <c r="AB226" s="137" t="str">
        <f t="shared" si="45"/>
        <v>Y</v>
      </c>
      <c r="AC226" s="137" t="str">
        <f>'(B) FO'!BC226</f>
        <v>Y</v>
      </c>
      <c r="AD226" s="137" t="str">
        <f>'(B) FO'!BD226</f>
        <v>Y</v>
      </c>
      <c r="AE226" s="137" t="str">
        <f>'(B) FO'!BE226</f>
        <v>Y</v>
      </c>
      <c r="AF226" s="137" t="str">
        <f>'(B) FO'!BF226</f>
        <v>Y</v>
      </c>
      <c r="AG226" s="139">
        <f>'(B) FO'!BG226</f>
        <v>65.437570345222056</v>
      </c>
      <c r="AH226" s="139">
        <f>'(B) FO'!BH226</f>
        <v>10.920775260432643</v>
      </c>
      <c r="AI226" s="139">
        <f>'(B) FO'!BI226</f>
        <v>108.7113639858527</v>
      </c>
      <c r="AJ226" s="139">
        <f>'(B) FO'!BJ226</f>
        <v>85.861953984661554</v>
      </c>
      <c r="AK226" s="137" t="str">
        <f t="shared" si="46"/>
        <v>Y</v>
      </c>
      <c r="AL226" s="137" t="str">
        <f t="shared" si="47"/>
        <v>N</v>
      </c>
      <c r="AM226" s="137" t="str">
        <f t="shared" si="48"/>
        <v>Y</v>
      </c>
      <c r="AN226" s="137" t="str">
        <f>'(B) FO'!BS226</f>
        <v>Y</v>
      </c>
      <c r="AO226" s="137" t="str">
        <f>'(B) FO'!BT226</f>
        <v>Y</v>
      </c>
      <c r="AP226" s="137" t="str">
        <f>'(B) FO'!BU226</f>
        <v>Y</v>
      </c>
      <c r="AQ226" s="137" t="str">
        <f>'(B) FO'!BV226</f>
        <v>Y</v>
      </c>
      <c r="AR226" s="139">
        <f>'(B) FO'!BW226</f>
        <v>69.189189189189193</v>
      </c>
      <c r="AS226" s="139">
        <f>'(B) FO'!BX226</f>
        <v>7.1428571428571423</v>
      </c>
      <c r="AT226" s="139">
        <f>'(B) FO'!BY226</f>
        <v>104.74308300395256</v>
      </c>
      <c r="AU226" s="139">
        <f>'(B) FO'!BZ226</f>
        <v>82.014388489208628</v>
      </c>
      <c r="AV226" s="137" t="str">
        <f t="shared" si="49"/>
        <v>Y</v>
      </c>
      <c r="AW226" s="137" t="str">
        <f t="shared" si="50"/>
        <v>N</v>
      </c>
      <c r="AX226" s="137" t="str">
        <f t="shared" si="51"/>
        <v>Y</v>
      </c>
      <c r="AZ226" s="137">
        <f>'(B) FO'!C226</f>
        <v>96.55</v>
      </c>
      <c r="BA226" s="137">
        <f>'(B) FO'!X226</f>
        <v>98.55</v>
      </c>
      <c r="BB226" s="137">
        <f>'(B) FO'!AC226</f>
        <v>93.25</v>
      </c>
    </row>
    <row r="227" spans="1:54" x14ac:dyDescent="0.3">
      <c r="A227" s="137" t="str">
        <f>'FOD (ALL)'!B227</f>
        <v>JINDALSTEL</v>
      </c>
      <c r="B227" s="146">
        <f>'FOD (ALL)'!C227</f>
        <v>44042</v>
      </c>
      <c r="C227" s="137" t="str">
        <f>'(B) FO'!H227</f>
        <v>N</v>
      </c>
      <c r="D227" s="137" t="str">
        <f>'(B) FO'!I227</f>
        <v>Y</v>
      </c>
      <c r="E227" s="137" t="str">
        <f>'(B) FO'!J227</f>
        <v>Y</v>
      </c>
      <c r="F227" s="137" t="str">
        <f>'(B) FO'!K227</f>
        <v>Y</v>
      </c>
      <c r="G227" s="139">
        <f>'(B) FO'!L227</f>
        <v>-1.4155712841253849</v>
      </c>
      <c r="H227" s="139">
        <f>'(B) FO'!M227</f>
        <v>3.0208333333333393</v>
      </c>
      <c r="I227" s="139">
        <f>'(B) FO'!N227</f>
        <v>4.9753963914707464</v>
      </c>
      <c r="J227" s="139">
        <f>'(B) FO'!O227</f>
        <v>2.9262802476083385</v>
      </c>
      <c r="K227" s="137" t="str">
        <f t="shared" si="40"/>
        <v>N</v>
      </c>
      <c r="L227" s="137" t="str">
        <f t="shared" si="41"/>
        <v>N</v>
      </c>
      <c r="M227" s="137" t="str">
        <f t="shared" si="42"/>
        <v>Y</v>
      </c>
      <c r="N227" s="137">
        <f>'(B) FO'!AH227-'(B) FO'!AI227</f>
        <v>5000</v>
      </c>
      <c r="O227" s="137">
        <f>'(B) FO'!AI227-'(B) FO'!AJ227</f>
        <v>0</v>
      </c>
      <c r="P227" s="137">
        <f>'(B) FO'!AJ227-'(B) FO'!AK227</f>
        <v>5000</v>
      </c>
      <c r="Q227" s="137">
        <f>'(B) FO'!AK227-'(B) FO'!AL227</f>
        <v>5000</v>
      </c>
      <c r="R227" s="137" t="str">
        <f>'(B) FO'!AM227</f>
        <v>Y</v>
      </c>
      <c r="S227" s="137" t="str">
        <f>'(B) FO'!AN227</f>
        <v>Y</v>
      </c>
      <c r="T227" s="137" t="str">
        <f>'(B) FO'!AO227</f>
        <v>Y</v>
      </c>
      <c r="U227" s="137" t="str">
        <f>'(B) FO'!AP227</f>
        <v>Y</v>
      </c>
      <c r="V227" s="139">
        <f>'(B) FO'!AQ227</f>
        <v>25</v>
      </c>
      <c r="W227" s="139">
        <f>'(B) FO'!AR227</f>
        <v>0</v>
      </c>
      <c r="X227" s="139">
        <f>'(B) FO'!AS227</f>
        <v>33.333333333333329</v>
      </c>
      <c r="Y227" s="139">
        <f>'(B) FO'!AT227</f>
        <v>50</v>
      </c>
      <c r="Z227" s="137" t="str">
        <f t="shared" si="43"/>
        <v>Y</v>
      </c>
      <c r="AA227" s="137" t="str">
        <f t="shared" si="44"/>
        <v>N</v>
      </c>
      <c r="AB227" s="137" t="str">
        <f t="shared" si="45"/>
        <v>N</v>
      </c>
      <c r="AC227" s="137" t="str">
        <f>'(B) FO'!BC227</f>
        <v>Y</v>
      </c>
      <c r="AD227" s="137" t="str">
        <f>'(B) FO'!BD227</f>
        <v>Y</v>
      </c>
      <c r="AE227" s="137" t="str">
        <f>'(B) FO'!BE227</f>
        <v>Y</v>
      </c>
      <c r="AF227" s="137" t="str">
        <f>'(B) FO'!BF227</f>
        <v>N</v>
      </c>
      <c r="AG227" s="139">
        <f>'(B) FO'!BG227</f>
        <v>292.69776876267753</v>
      </c>
      <c r="AH227" s="139">
        <f>'(B) FO'!BH227</f>
        <v>2.7083333333333313</v>
      </c>
      <c r="AI227" s="139">
        <f>'(B) FO'!BI227</f>
        <v>5.0328227571115862</v>
      </c>
      <c r="AJ227" s="139">
        <f>'(B) FO'!BJ227</f>
        <v>-49.222222222222214</v>
      </c>
      <c r="AK227" s="137" t="str">
        <f t="shared" si="46"/>
        <v>Y</v>
      </c>
      <c r="AL227" s="137" t="str">
        <f t="shared" si="47"/>
        <v>N</v>
      </c>
      <c r="AM227" s="137" t="str">
        <f t="shared" si="48"/>
        <v>Y</v>
      </c>
      <c r="AN227" s="137" t="str">
        <f>'(B) FO'!BS227</f>
        <v>Y</v>
      </c>
      <c r="AO227" s="137" t="str">
        <f>'(B) FO'!BT227</f>
        <v>Y</v>
      </c>
      <c r="AP227" s="137" t="str">
        <f>'(B) FO'!BU227</f>
        <v>Y</v>
      </c>
      <c r="AQ227" s="137" t="str">
        <f>'(B) FO'!BV227</f>
        <v>N</v>
      </c>
      <c r="AR227" s="139">
        <f>'(B) FO'!BW227</f>
        <v>300</v>
      </c>
      <c r="AS227" s="139">
        <f>'(B) FO'!BX227</f>
        <v>0</v>
      </c>
      <c r="AT227" s="139">
        <f>'(B) FO'!BY227</f>
        <v>0</v>
      </c>
      <c r="AU227" s="139">
        <f>'(B) FO'!BZ227</f>
        <v>-50</v>
      </c>
      <c r="AV227" s="137" t="str">
        <f t="shared" si="49"/>
        <v>Y</v>
      </c>
      <c r="AW227" s="137" t="str">
        <f t="shared" si="50"/>
        <v>Y</v>
      </c>
      <c r="AX227" s="137" t="str">
        <f t="shared" si="51"/>
        <v>Y</v>
      </c>
      <c r="AZ227" s="137">
        <f>'(B) FO'!C227</f>
        <v>97.5</v>
      </c>
      <c r="BA227" s="137">
        <f>'(B) FO'!X227</f>
        <v>97.5</v>
      </c>
      <c r="BB227" s="137">
        <f>'(B) FO'!AC227</f>
        <v>95.85</v>
      </c>
    </row>
    <row r="228" spans="1:54" x14ac:dyDescent="0.3">
      <c r="A228" s="137" t="str">
        <f>'FOD (ALL)'!B228</f>
        <v>JSWSTEEL</v>
      </c>
      <c r="B228" s="146">
        <f>'FOD (ALL)'!C228</f>
        <v>43979</v>
      </c>
      <c r="C228" s="137" t="str">
        <f>'(B) FO'!H228</f>
        <v>N</v>
      </c>
      <c r="D228" s="137" t="str">
        <f>'(B) FO'!I228</f>
        <v>N</v>
      </c>
      <c r="E228" s="137" t="str">
        <f>'(B) FO'!J228</f>
        <v>Y</v>
      </c>
      <c r="F228" s="137" t="str">
        <f>'(B) FO'!K228</f>
        <v>Y</v>
      </c>
      <c r="G228" s="139">
        <f>'(B) FO'!L228</f>
        <v>-2.2451994091580567</v>
      </c>
      <c r="H228" s="139">
        <f>'(B) FO'!M228</f>
        <v>-1.2543757292882178</v>
      </c>
      <c r="I228" s="139">
        <f>'(B) FO'!N228</f>
        <v>1.1209439528023633</v>
      </c>
      <c r="J228" s="139">
        <f>'(B) FO'!O228</f>
        <v>3.8921238124425344</v>
      </c>
      <c r="K228" s="137" t="str">
        <f t="shared" si="40"/>
        <v>N</v>
      </c>
      <c r="L228" s="137" t="str">
        <f t="shared" si="41"/>
        <v>N</v>
      </c>
      <c r="M228" s="137" t="str">
        <f t="shared" si="42"/>
        <v>N</v>
      </c>
      <c r="N228" s="137">
        <f>'(B) FO'!AH228-'(B) FO'!AI228</f>
        <v>-1865300</v>
      </c>
      <c r="O228" s="137">
        <f>'(B) FO'!AI228-'(B) FO'!AJ228</f>
        <v>759000</v>
      </c>
      <c r="P228" s="137">
        <f>'(B) FO'!AJ228-'(B) FO'!AK228</f>
        <v>1313300</v>
      </c>
      <c r="Q228" s="137">
        <f>'(B) FO'!AK228-'(B) FO'!AL228</f>
        <v>-885500</v>
      </c>
      <c r="R228" s="137" t="str">
        <f>'(B) FO'!AM228</f>
        <v>N</v>
      </c>
      <c r="S228" s="137" t="str">
        <f>'(B) FO'!AN228</f>
        <v>Y</v>
      </c>
      <c r="T228" s="137" t="str">
        <f>'(B) FO'!AO228</f>
        <v>Y</v>
      </c>
      <c r="U228" s="137" t="str">
        <f>'(B) FO'!AP228</f>
        <v>N</v>
      </c>
      <c r="V228" s="139">
        <f>'(B) FO'!AQ228</f>
        <v>-7.1967344041174899</v>
      </c>
      <c r="W228" s="139">
        <f>'(B) FO'!AR228</f>
        <v>3.0167291342901548</v>
      </c>
      <c r="X228" s="139">
        <f>'(B) FO'!AS228</f>
        <v>5.5073302469135808</v>
      </c>
      <c r="Y228" s="139">
        <f>'(B) FO'!AT228</f>
        <v>-3.580396168511113</v>
      </c>
      <c r="Z228" s="137" t="str">
        <f t="shared" si="43"/>
        <v>N</v>
      </c>
      <c r="AA228" s="137" t="str">
        <f t="shared" si="44"/>
        <v>N</v>
      </c>
      <c r="AB228" s="137" t="str">
        <f t="shared" si="45"/>
        <v>Y</v>
      </c>
      <c r="AC228" s="137" t="str">
        <f>'(B) FO'!BC228</f>
        <v>Y</v>
      </c>
      <c r="AD228" s="137" t="str">
        <f>'(B) FO'!BD228</f>
        <v>Y</v>
      </c>
      <c r="AE228" s="137" t="str">
        <f>'(B) FO'!BE228</f>
        <v>N</v>
      </c>
      <c r="AF228" s="137" t="str">
        <f>'(B) FO'!BF228</f>
        <v>Y</v>
      </c>
      <c r="AG228" s="139">
        <f>'(B) FO'!BG228</f>
        <v>8.9641104050038667</v>
      </c>
      <c r="AH228" s="139">
        <f>'(B) FO'!BH228</f>
        <v>55.584425572484911</v>
      </c>
      <c r="AI228" s="139">
        <f>'(B) FO'!BI228</f>
        <v>-19.745224624490728</v>
      </c>
      <c r="AJ228" s="139">
        <f>'(B) FO'!BJ228</f>
        <v>21.901735596263393</v>
      </c>
      <c r="AK228" s="137" t="str">
        <f t="shared" si="46"/>
        <v>N</v>
      </c>
      <c r="AL228" s="137" t="str">
        <f t="shared" si="47"/>
        <v>Y</v>
      </c>
      <c r="AM228" s="137" t="str">
        <f t="shared" si="48"/>
        <v>N</v>
      </c>
      <c r="AN228" s="137" t="str">
        <f>'(B) FO'!BS228</f>
        <v>Y</v>
      </c>
      <c r="AO228" s="137" t="str">
        <f>'(B) FO'!BT228</f>
        <v>Y</v>
      </c>
      <c r="AP228" s="137" t="str">
        <f>'(B) FO'!BU228</f>
        <v>N</v>
      </c>
      <c r="AQ228" s="137" t="str">
        <f>'(B) FO'!BV228</f>
        <v>Y</v>
      </c>
      <c r="AR228" s="139">
        <f>'(B) FO'!BW228</f>
        <v>13.050790447359569</v>
      </c>
      <c r="AS228" s="139">
        <f>'(B) FO'!BX228</f>
        <v>55.126532741977563</v>
      </c>
      <c r="AT228" s="139">
        <f>'(B) FO'!BY228</f>
        <v>-20.112546894539392</v>
      </c>
      <c r="AU228" s="139">
        <f>'(B) FO'!BZ228</f>
        <v>19.531639262580967</v>
      </c>
      <c r="AV228" s="137" t="str">
        <f t="shared" si="49"/>
        <v>N</v>
      </c>
      <c r="AW228" s="137" t="str">
        <f t="shared" si="50"/>
        <v>Y</v>
      </c>
      <c r="AX228" s="137" t="str">
        <f t="shared" si="51"/>
        <v>N</v>
      </c>
      <c r="AZ228" s="137">
        <f>'(B) FO'!C228</f>
        <v>165.45</v>
      </c>
      <c r="BA228" s="137">
        <f>'(B) FO'!X228</f>
        <v>169.1</v>
      </c>
      <c r="BB228" s="137">
        <f>'(B) FO'!AC228</f>
        <v>162.85</v>
      </c>
    </row>
    <row r="229" spans="1:54" x14ac:dyDescent="0.3">
      <c r="A229" s="137" t="str">
        <f>'FOD (ALL)'!B229</f>
        <v>JSWSTEEL</v>
      </c>
      <c r="B229" s="146">
        <f>'FOD (ALL)'!C229</f>
        <v>44007</v>
      </c>
      <c r="C229" s="137" t="str">
        <f>'(B) FO'!H229</f>
        <v>N</v>
      </c>
      <c r="D229" s="137" t="str">
        <f>'(B) FO'!I229</f>
        <v>N</v>
      </c>
      <c r="E229" s="137" t="str">
        <f>'(B) FO'!J229</f>
        <v>Y</v>
      </c>
      <c r="F229" s="137" t="str">
        <f>'(B) FO'!K229</f>
        <v>Y</v>
      </c>
      <c r="G229" s="139">
        <f>'(B) FO'!L229</f>
        <v>-2.4440518256772705</v>
      </c>
      <c r="H229" s="139">
        <f>'(B) FO'!M229</f>
        <v>-1.1641443538998835</v>
      </c>
      <c r="I229" s="139">
        <f>'(B) FO'!N229</f>
        <v>1.0588235294117714</v>
      </c>
      <c r="J229" s="139">
        <f>'(B) FO'!O229</f>
        <v>3.9755351681957185</v>
      </c>
      <c r="K229" s="137" t="str">
        <f t="shared" si="40"/>
        <v>N</v>
      </c>
      <c r="L229" s="137" t="str">
        <f t="shared" si="41"/>
        <v>N</v>
      </c>
      <c r="M229" s="137" t="str">
        <f t="shared" si="42"/>
        <v>N</v>
      </c>
      <c r="N229" s="137">
        <f>'(B) FO'!AH229-'(B) FO'!AI229</f>
        <v>2309200</v>
      </c>
      <c r="O229" s="137">
        <f>'(B) FO'!AI229-'(B) FO'!AJ229</f>
        <v>1173000</v>
      </c>
      <c r="P229" s="137">
        <f>'(B) FO'!AJ229-'(B) FO'!AK229</f>
        <v>586500</v>
      </c>
      <c r="Q229" s="137">
        <f>'(B) FO'!AK229-'(B) FO'!AL229</f>
        <v>200100</v>
      </c>
      <c r="R229" s="137" t="str">
        <f>'(B) FO'!AM229</f>
        <v>Y</v>
      </c>
      <c r="S229" s="137" t="str">
        <f>'(B) FO'!AN229</f>
        <v>Y</v>
      </c>
      <c r="T229" s="137" t="str">
        <f>'(B) FO'!AO229</f>
        <v>Y</v>
      </c>
      <c r="U229" s="137" t="str">
        <f>'(B) FO'!AP229</f>
        <v>Y</v>
      </c>
      <c r="V229" s="139">
        <f>'(B) FO'!AQ229</f>
        <v>92.534562211981566</v>
      </c>
      <c r="W229" s="139">
        <f>'(B) FO'!AR229</f>
        <v>88.695652173913047</v>
      </c>
      <c r="X229" s="139">
        <f>'(B) FO'!AS229</f>
        <v>79.6875</v>
      </c>
      <c r="Y229" s="139">
        <f>'(B) FO'!AT229</f>
        <v>37.339055793991413</v>
      </c>
      <c r="Z229" s="137" t="str">
        <f t="shared" si="43"/>
        <v>Y</v>
      </c>
      <c r="AA229" s="137" t="str">
        <f t="shared" si="44"/>
        <v>Y</v>
      </c>
      <c r="AB229" s="137" t="str">
        <f t="shared" si="45"/>
        <v>Y</v>
      </c>
      <c r="AC229" s="137" t="str">
        <f>'(B) FO'!BC229</f>
        <v>Y</v>
      </c>
      <c r="AD229" s="137" t="str">
        <f>'(B) FO'!BD229</f>
        <v>Y</v>
      </c>
      <c r="AE229" s="137" t="str">
        <f>'(B) FO'!BE229</f>
        <v>Y</v>
      </c>
      <c r="AF229" s="137" t="str">
        <f>'(B) FO'!BF229</f>
        <v>Y</v>
      </c>
      <c r="AG229" s="139">
        <f>'(B) FO'!BG229</f>
        <v>39.581154960714613</v>
      </c>
      <c r="AH229" s="139">
        <f>'(B) FO'!BH229</f>
        <v>139.73443214698383</v>
      </c>
      <c r="AI229" s="139">
        <f>'(B) FO'!BI229</f>
        <v>53.782555381779993</v>
      </c>
      <c r="AJ229" s="139">
        <f>'(B) FO'!BJ229</f>
        <v>127.99578129708374</v>
      </c>
      <c r="AK229" s="137" t="str">
        <f t="shared" si="46"/>
        <v>N</v>
      </c>
      <c r="AL229" s="137" t="str">
        <f t="shared" si="47"/>
        <v>Y</v>
      </c>
      <c r="AM229" s="137" t="str">
        <f t="shared" si="48"/>
        <v>N</v>
      </c>
      <c r="AN229" s="137" t="str">
        <f>'(B) FO'!BS229</f>
        <v>Y</v>
      </c>
      <c r="AO229" s="137" t="str">
        <f>'(B) FO'!BT229</f>
        <v>Y</v>
      </c>
      <c r="AP229" s="137" t="str">
        <f>'(B) FO'!BU229</f>
        <v>Y</v>
      </c>
      <c r="AQ229" s="137" t="str">
        <f>'(B) FO'!BV229</f>
        <v>Y</v>
      </c>
      <c r="AR229" s="139">
        <f>'(B) FO'!BW229</f>
        <v>45.411392405063289</v>
      </c>
      <c r="AS229" s="139">
        <f>'(B) FO'!BX229</f>
        <v>138.04143126177024</v>
      </c>
      <c r="AT229" s="139">
        <f>'(B) FO'!BY229</f>
        <v>53.02593659942363</v>
      </c>
      <c r="AU229" s="139">
        <f>'(B) FO'!BZ229</f>
        <v>122.43589743589745</v>
      </c>
      <c r="AV229" s="137" t="str">
        <f t="shared" si="49"/>
        <v>N</v>
      </c>
      <c r="AW229" s="137" t="str">
        <f t="shared" si="50"/>
        <v>Y</v>
      </c>
      <c r="AX229" s="137" t="str">
        <f t="shared" si="51"/>
        <v>N</v>
      </c>
      <c r="AZ229" s="137">
        <f>'(B) FO'!C229</f>
        <v>165.65</v>
      </c>
      <c r="BA229" s="137">
        <f>'(B) FO'!X229</f>
        <v>169.4</v>
      </c>
      <c r="BB229" s="137">
        <f>'(B) FO'!AC229</f>
        <v>163.25</v>
      </c>
    </row>
    <row r="230" spans="1:54" x14ac:dyDescent="0.3">
      <c r="A230" s="137" t="str">
        <f>'FOD (ALL)'!B230</f>
        <v>JSWSTEEL</v>
      </c>
      <c r="B230" s="146">
        <f>'FOD (ALL)'!C230</f>
        <v>44042</v>
      </c>
      <c r="C230" s="137" t="str">
        <f>'(B) FO'!H230</f>
        <v>N</v>
      </c>
      <c r="D230" s="137" t="str">
        <f>'(B) FO'!I230</f>
        <v>N</v>
      </c>
      <c r="E230" s="137" t="str">
        <f>'(B) FO'!J230</f>
        <v>Y</v>
      </c>
      <c r="F230" s="137" t="str">
        <f>'(B) FO'!K230</f>
        <v>Y</v>
      </c>
      <c r="G230" s="139">
        <f>'(B) FO'!L230</f>
        <v>-3.5294117647058822</v>
      </c>
      <c r="H230" s="139">
        <f>'(B) FO'!M230</f>
        <v>-1.5063731170336003</v>
      </c>
      <c r="I230" s="139">
        <f>'(B) FO'!N230</f>
        <v>1.0242903131401815</v>
      </c>
      <c r="J230" s="139">
        <f>'(B) FO'!O230</f>
        <v>3.6711165048543584</v>
      </c>
      <c r="K230" s="137" t="str">
        <f t="shared" si="40"/>
        <v>N</v>
      </c>
      <c r="L230" s="137" t="str">
        <f t="shared" si="41"/>
        <v>N</v>
      </c>
      <c r="M230" s="137" t="str">
        <f t="shared" si="42"/>
        <v>N</v>
      </c>
      <c r="N230" s="137">
        <f>'(B) FO'!AH230-'(B) FO'!AI230</f>
        <v>2700</v>
      </c>
      <c r="O230" s="137">
        <f>'(B) FO'!AI230-'(B) FO'!AJ230</f>
        <v>24300</v>
      </c>
      <c r="P230" s="137">
        <f>'(B) FO'!AJ230-'(B) FO'!AK230</f>
        <v>0</v>
      </c>
      <c r="Q230" s="137">
        <f>'(B) FO'!AK230-'(B) FO'!AL230</f>
        <v>0</v>
      </c>
      <c r="R230" s="137" t="str">
        <f>'(B) FO'!AM230</f>
        <v>Y</v>
      </c>
      <c r="S230" s="137" t="str">
        <f>'(B) FO'!AN230</f>
        <v>Y</v>
      </c>
      <c r="T230" s="137" t="str">
        <f>'(B) FO'!AO230</f>
        <v>Y</v>
      </c>
      <c r="U230" s="137" t="str">
        <f>'(B) FO'!AP230</f>
        <v>Y</v>
      </c>
      <c r="V230" s="139">
        <f>'(B) FO'!AQ230</f>
        <v>11.111111111111111</v>
      </c>
      <c r="W230" s="139" t="e">
        <f>'(B) FO'!AR230</f>
        <v>#DIV/0!</v>
      </c>
      <c r="X230" s="139" t="e">
        <f>'(B) FO'!AS230</f>
        <v>#DIV/0!</v>
      </c>
      <c r="Y230" s="139" t="e">
        <f>'(B) FO'!AT230</f>
        <v>#DIV/0!</v>
      </c>
      <c r="Z230" s="137" t="e">
        <f t="shared" si="43"/>
        <v>#DIV/0!</v>
      </c>
      <c r="AA230" s="137" t="e">
        <f t="shared" si="44"/>
        <v>#DIV/0!</v>
      </c>
      <c r="AB230" s="137" t="e">
        <f t="shared" si="45"/>
        <v>#DIV/0!</v>
      </c>
      <c r="AC230" s="137" t="str">
        <f>'(B) FO'!BC230</f>
        <v>N</v>
      </c>
      <c r="AD230" s="137" t="str">
        <f>'(B) FO'!BD230</f>
        <v>Y</v>
      </c>
      <c r="AE230" s="137" t="str">
        <f>'(B) FO'!BE230</f>
        <v>Y</v>
      </c>
      <c r="AF230" s="137" t="str">
        <f>'(B) FO'!BF230</f>
        <v>Y</v>
      </c>
      <c r="AG230" s="139">
        <f>'(B) FO'!BG230</f>
        <v>-29.883237680585793</v>
      </c>
      <c r="AH230" s="139" t="e">
        <f>'(B) FO'!BH230</f>
        <v>#DIV/0!</v>
      </c>
      <c r="AI230" s="139" t="e">
        <f>'(B) FO'!BI230</f>
        <v>#DIV/0!</v>
      </c>
      <c r="AJ230" s="139" t="e">
        <f>'(B) FO'!BJ230</f>
        <v>#DIV/0!</v>
      </c>
      <c r="AK230" s="137" t="e">
        <f t="shared" si="46"/>
        <v>#DIV/0!</v>
      </c>
      <c r="AL230" s="137" t="e">
        <f t="shared" si="47"/>
        <v>#DIV/0!</v>
      </c>
      <c r="AM230" s="137" t="e">
        <f t="shared" si="48"/>
        <v>#DIV/0!</v>
      </c>
      <c r="AN230" s="137" t="str">
        <f>'(B) FO'!BS230</f>
        <v>N</v>
      </c>
      <c r="AO230" s="137" t="str">
        <f>'(B) FO'!BT230</f>
        <v>Y</v>
      </c>
      <c r="AP230" s="137" t="str">
        <f>'(B) FO'!BU230</f>
        <v>Y</v>
      </c>
      <c r="AQ230" s="137" t="str">
        <f>'(B) FO'!BV230</f>
        <v>Y</v>
      </c>
      <c r="AR230" s="139">
        <f>'(B) FO'!BW230</f>
        <v>-27.27272727272727</v>
      </c>
      <c r="AS230" s="139" t="e">
        <f>'(B) FO'!BX230</f>
        <v>#DIV/0!</v>
      </c>
      <c r="AT230" s="139" t="e">
        <f>'(B) FO'!BY230</f>
        <v>#DIV/0!</v>
      </c>
      <c r="AU230" s="139" t="e">
        <f>'(B) FO'!BZ230</f>
        <v>#DIV/0!</v>
      </c>
      <c r="AV230" s="137" t="e">
        <f t="shared" si="49"/>
        <v>#DIV/0!</v>
      </c>
      <c r="AW230" s="137" t="e">
        <f t="shared" si="50"/>
        <v>#DIV/0!</v>
      </c>
      <c r="AX230" s="137" t="e">
        <f t="shared" si="51"/>
        <v>#DIV/0!</v>
      </c>
      <c r="AZ230" s="137">
        <f>'(B) FO'!C230</f>
        <v>164</v>
      </c>
      <c r="BA230" s="137">
        <f>'(B) FO'!X230</f>
        <v>165.7</v>
      </c>
      <c r="BB230" s="137">
        <f>'(B) FO'!AC230</f>
        <v>163.15</v>
      </c>
    </row>
    <row r="231" spans="1:54" x14ac:dyDescent="0.3">
      <c r="A231" s="137" t="str">
        <f>'FOD (ALL)'!B231</f>
        <v>JUBLFOOD</v>
      </c>
      <c r="B231" s="146">
        <f>'FOD (ALL)'!C231</f>
        <v>43979</v>
      </c>
      <c r="C231" s="137" t="str">
        <f>'(B) FO'!H231</f>
        <v>Y</v>
      </c>
      <c r="D231" s="137" t="str">
        <f>'(B) FO'!I231</f>
        <v>Y</v>
      </c>
      <c r="E231" s="137" t="str">
        <f>'(B) FO'!J231</f>
        <v>Y</v>
      </c>
      <c r="F231" s="137" t="str">
        <f>'(B) FO'!K231</f>
        <v>N</v>
      </c>
      <c r="G231" s="139">
        <f>'(B) FO'!L231</f>
        <v>3.3667552935900429</v>
      </c>
      <c r="H231" s="139">
        <f>'(B) FO'!M231</f>
        <v>3.3059765702561266</v>
      </c>
      <c r="I231" s="139">
        <f>'(B) FO'!N231</f>
        <v>2.2917301377746275</v>
      </c>
      <c r="J231" s="139">
        <f>'(B) FO'!O231</f>
        <v>-2.6013847675568775</v>
      </c>
      <c r="K231" s="137" t="str">
        <f t="shared" si="40"/>
        <v>Y</v>
      </c>
      <c r="L231" s="137" t="str">
        <f t="shared" si="41"/>
        <v>Y</v>
      </c>
      <c r="M231" s="137" t="str">
        <f t="shared" si="42"/>
        <v>Y</v>
      </c>
      <c r="N231" s="137">
        <f>'(B) FO'!AH231-'(B) FO'!AI231</f>
        <v>6500</v>
      </c>
      <c r="O231" s="137">
        <f>'(B) FO'!AI231-'(B) FO'!AJ231</f>
        <v>-226000</v>
      </c>
      <c r="P231" s="137">
        <f>'(B) FO'!AJ231-'(B) FO'!AK231</f>
        <v>354500</v>
      </c>
      <c r="Q231" s="137">
        <f>'(B) FO'!AK231-'(B) FO'!AL231</f>
        <v>181500</v>
      </c>
      <c r="R231" s="137" t="str">
        <f>'(B) FO'!AM231</f>
        <v>Y</v>
      </c>
      <c r="S231" s="137" t="str">
        <f>'(B) FO'!AN231</f>
        <v>N</v>
      </c>
      <c r="T231" s="137" t="str">
        <f>'(B) FO'!AO231</f>
        <v>Y</v>
      </c>
      <c r="U231" s="137" t="str">
        <f>'(B) FO'!AP231</f>
        <v>Y</v>
      </c>
      <c r="V231" s="139">
        <f>'(B) FO'!AQ231</f>
        <v>0.27963002796300279</v>
      </c>
      <c r="W231" s="139">
        <f>'(B) FO'!AR231</f>
        <v>-8.8610076455596953</v>
      </c>
      <c r="X231" s="139">
        <f>'(B) FO'!AS231</f>
        <v>16.142987249544628</v>
      </c>
      <c r="Y231" s="139">
        <f>'(B) FO'!AT231</f>
        <v>9.0096798212956077</v>
      </c>
      <c r="Z231" s="137" t="str">
        <f t="shared" si="43"/>
        <v>Y</v>
      </c>
      <c r="AA231" s="137" t="str">
        <f t="shared" si="44"/>
        <v>N</v>
      </c>
      <c r="AB231" s="137" t="str">
        <f t="shared" si="45"/>
        <v>Y</v>
      </c>
      <c r="AC231" s="137" t="str">
        <f>'(B) FO'!BC231</f>
        <v>N</v>
      </c>
      <c r="AD231" s="137" t="str">
        <f>'(B) FO'!BD231</f>
        <v>Y</v>
      </c>
      <c r="AE231" s="137" t="str">
        <f>'(B) FO'!BE231</f>
        <v>N</v>
      </c>
      <c r="AF231" s="137" t="str">
        <f>'(B) FO'!BF231</f>
        <v>N</v>
      </c>
      <c r="AG231" s="139">
        <f>'(B) FO'!BG231</f>
        <v>-40.353913281488239</v>
      </c>
      <c r="AH231" s="139">
        <f>'(B) FO'!BH231</f>
        <v>84.236125503355993</v>
      </c>
      <c r="AI231" s="139">
        <f>'(B) FO'!BI231</f>
        <v>-11.292588912288466</v>
      </c>
      <c r="AJ231" s="139">
        <f>'(B) FO'!BJ231</f>
        <v>-19.260444974418146</v>
      </c>
      <c r="AK231" s="137" t="str">
        <f t="shared" si="46"/>
        <v>N</v>
      </c>
      <c r="AL231" s="137" t="str">
        <f t="shared" si="47"/>
        <v>Y</v>
      </c>
      <c r="AM231" s="137" t="str">
        <f t="shared" si="48"/>
        <v>Y</v>
      </c>
      <c r="AN231" s="137" t="str">
        <f>'(B) FO'!BS231</f>
        <v>N</v>
      </c>
      <c r="AO231" s="137" t="str">
        <f>'(B) FO'!BT231</f>
        <v>Y</v>
      </c>
      <c r="AP231" s="137" t="str">
        <f>'(B) FO'!BU231</f>
        <v>N</v>
      </c>
      <c r="AQ231" s="137" t="str">
        <f>'(B) FO'!BV231</f>
        <v>N</v>
      </c>
      <c r="AR231" s="139">
        <f>'(B) FO'!BW231</f>
        <v>-41.672031638002395</v>
      </c>
      <c r="AS231" s="139">
        <f>'(B) FO'!BX231</f>
        <v>75.257898130238559</v>
      </c>
      <c r="AT231" s="139">
        <f>'(B) FO'!BY231</f>
        <v>-10.874874299669587</v>
      </c>
      <c r="AU231" s="139">
        <f>'(B) FO'!BZ231</f>
        <v>-15.429473939982991</v>
      </c>
      <c r="AV231" s="137" t="str">
        <f t="shared" si="49"/>
        <v>N</v>
      </c>
      <c r="AW231" s="137" t="str">
        <f t="shared" si="50"/>
        <v>Y</v>
      </c>
      <c r="AX231" s="137" t="str">
        <f t="shared" si="51"/>
        <v>Y</v>
      </c>
      <c r="AZ231" s="137">
        <f>'(B) FO'!C231</f>
        <v>1613.4</v>
      </c>
      <c r="BA231" s="137">
        <f>'(B) FO'!X231</f>
        <v>1628.7</v>
      </c>
      <c r="BB231" s="137">
        <f>'(B) FO'!AC231</f>
        <v>1546.1</v>
      </c>
    </row>
    <row r="232" spans="1:54" x14ac:dyDescent="0.3">
      <c r="A232" s="137" t="str">
        <f>'FOD (ALL)'!B232</f>
        <v>JUBLFOOD</v>
      </c>
      <c r="B232" s="146">
        <f>'FOD (ALL)'!C232</f>
        <v>44007</v>
      </c>
      <c r="C232" s="137" t="str">
        <f>'(B) FO'!H232</f>
        <v>Y</v>
      </c>
      <c r="D232" s="137" t="str">
        <f>'(B) FO'!I232</f>
        <v>Y</v>
      </c>
      <c r="E232" s="137" t="str">
        <f>'(B) FO'!J232</f>
        <v>Y</v>
      </c>
      <c r="F232" s="137" t="str">
        <f>'(B) FO'!K232</f>
        <v>N</v>
      </c>
      <c r="G232" s="139">
        <f>'(B) FO'!L232</f>
        <v>2.9666579154633794</v>
      </c>
      <c r="H232" s="139">
        <f>'(B) FO'!M232</f>
        <v>3.1794941252158475</v>
      </c>
      <c r="I232" s="139">
        <f>'(B) FO'!N232</f>
        <v>3.1720524017467313</v>
      </c>
      <c r="J232" s="139">
        <f>'(B) FO'!O232</f>
        <v>-3.1270093742597074</v>
      </c>
      <c r="K232" s="137" t="str">
        <f t="shared" si="40"/>
        <v>N</v>
      </c>
      <c r="L232" s="137" t="str">
        <f t="shared" si="41"/>
        <v>Y</v>
      </c>
      <c r="M232" s="137" t="str">
        <f t="shared" si="42"/>
        <v>Y</v>
      </c>
      <c r="N232" s="137">
        <f>'(B) FO'!AH232-'(B) FO'!AI232</f>
        <v>109500</v>
      </c>
      <c r="O232" s="137">
        <f>'(B) FO'!AI232-'(B) FO'!AJ232</f>
        <v>49000</v>
      </c>
      <c r="P232" s="137">
        <f>'(B) FO'!AJ232-'(B) FO'!AK232</f>
        <v>84000</v>
      </c>
      <c r="Q232" s="137">
        <f>'(B) FO'!AK232-'(B) FO'!AL232</f>
        <v>23500</v>
      </c>
      <c r="R232" s="137" t="str">
        <f>'(B) FO'!AM232</f>
        <v>Y</v>
      </c>
      <c r="S232" s="137" t="str">
        <f>'(B) FO'!AN232</f>
        <v>Y</v>
      </c>
      <c r="T232" s="137" t="str">
        <f>'(B) FO'!AO232</f>
        <v>Y</v>
      </c>
      <c r="U232" s="137" t="str">
        <f>'(B) FO'!AP232</f>
        <v>Y</v>
      </c>
      <c r="V232" s="139">
        <f>'(B) FO'!AQ232</f>
        <v>51.529411764705877</v>
      </c>
      <c r="W232" s="139">
        <f>'(B) FO'!AR232</f>
        <v>29.969418960244649</v>
      </c>
      <c r="X232" s="139">
        <f>'(B) FO'!AS232</f>
        <v>105.66037735849056</v>
      </c>
      <c r="Y232" s="139">
        <f>'(B) FO'!AT232</f>
        <v>41.964285714285715</v>
      </c>
      <c r="Z232" s="137" t="str">
        <f t="shared" si="43"/>
        <v>Y</v>
      </c>
      <c r="AA232" s="137" t="str">
        <f t="shared" si="44"/>
        <v>N</v>
      </c>
      <c r="AB232" s="137" t="str">
        <f t="shared" si="45"/>
        <v>Y</v>
      </c>
      <c r="AC232" s="137" t="str">
        <f>'(B) FO'!BC232</f>
        <v>Y</v>
      </c>
      <c r="AD232" s="137" t="str">
        <f>'(B) FO'!BD232</f>
        <v>Y</v>
      </c>
      <c r="AE232" s="137" t="str">
        <f>'(B) FO'!BE232</f>
        <v>Y</v>
      </c>
      <c r="AF232" s="137" t="str">
        <f>'(B) FO'!BF232</f>
        <v>Y</v>
      </c>
      <c r="AG232" s="139">
        <f>'(B) FO'!BG232</f>
        <v>133.1085173092695</v>
      </c>
      <c r="AH232" s="139">
        <f>'(B) FO'!BH232</f>
        <v>53.667607607195123</v>
      </c>
      <c r="AI232" s="139">
        <f>'(B) FO'!BI232</f>
        <v>88.985300321251273</v>
      </c>
      <c r="AJ232" s="139">
        <f>'(B) FO'!BJ232</f>
        <v>66.737003852313535</v>
      </c>
      <c r="AK232" s="137" t="str">
        <f t="shared" si="46"/>
        <v>Y</v>
      </c>
      <c r="AL232" s="137" t="str">
        <f t="shared" si="47"/>
        <v>N</v>
      </c>
      <c r="AM232" s="137" t="str">
        <f t="shared" si="48"/>
        <v>Y</v>
      </c>
      <c r="AN232" s="137" t="str">
        <f>'(B) FO'!BS232</f>
        <v>Y</v>
      </c>
      <c r="AO232" s="137" t="str">
        <f>'(B) FO'!BT232</f>
        <v>Y</v>
      </c>
      <c r="AP232" s="137" t="str">
        <f>'(B) FO'!BU232</f>
        <v>Y</v>
      </c>
      <c r="AQ232" s="137" t="str">
        <f>'(B) FO'!BV232</f>
        <v>Y</v>
      </c>
      <c r="AR232" s="139">
        <f>'(B) FO'!BW232</f>
        <v>126.91652470187394</v>
      </c>
      <c r="AS232" s="139">
        <f>'(B) FO'!BX232</f>
        <v>47.117794486215537</v>
      </c>
      <c r="AT232" s="139">
        <f>'(B) FO'!BY232</f>
        <v>88.20754716981132</v>
      </c>
      <c r="AU232" s="139">
        <f>'(B) FO'!BZ232</f>
        <v>73.770491803278688</v>
      </c>
      <c r="AV232" s="137" t="str">
        <f t="shared" si="49"/>
        <v>Y</v>
      </c>
      <c r="AW232" s="137" t="str">
        <f t="shared" si="50"/>
        <v>N</v>
      </c>
      <c r="AX232" s="137" t="str">
        <f t="shared" si="51"/>
        <v>Y</v>
      </c>
      <c r="AZ232" s="137">
        <f>'(B) FO'!C232</f>
        <v>1568.8</v>
      </c>
      <c r="BA232" s="137">
        <f>'(B) FO'!X232</f>
        <v>1586</v>
      </c>
      <c r="BB232" s="137">
        <f>'(B) FO'!AC232</f>
        <v>1517.95</v>
      </c>
    </row>
    <row r="233" spans="1:54" x14ac:dyDescent="0.3">
      <c r="A233" s="137" t="str">
        <f>'FOD (ALL)'!B233</f>
        <v>JUBLFOOD</v>
      </c>
      <c r="B233" s="146">
        <f>'FOD (ALL)'!C233</f>
        <v>44042</v>
      </c>
      <c r="C233" s="137" t="str">
        <f>'(B) FO'!H233</f>
        <v>Y</v>
      </c>
      <c r="D233" s="137" t="str">
        <f>'(B) FO'!I233</f>
        <v>Y</v>
      </c>
      <c r="E233" s="137" t="str">
        <f>'(B) FO'!J233</f>
        <v>N</v>
      </c>
      <c r="F233" s="137" t="str">
        <f>'(B) FO'!K233</f>
        <v>N</v>
      </c>
      <c r="G233" s="139">
        <f>'(B) FO'!L233</f>
        <v>3.1122754963542789</v>
      </c>
      <c r="H233" s="139">
        <f>'(B) FO'!M233</f>
        <v>10.00347222222222</v>
      </c>
      <c r="I233" s="139">
        <f>'(B) FO'!N233</f>
        <v>-5.3129931614939476</v>
      </c>
      <c r="J233" s="139">
        <f>'(B) FO'!O233</f>
        <v>-2.7870109946305379</v>
      </c>
      <c r="K233" s="137" t="str">
        <f t="shared" si="40"/>
        <v>N</v>
      </c>
      <c r="L233" s="137" t="str">
        <f t="shared" si="41"/>
        <v>Y</v>
      </c>
      <c r="M233" s="137" t="str">
        <f t="shared" si="42"/>
        <v>N</v>
      </c>
      <c r="N233" s="137">
        <f>'(B) FO'!AH233-'(B) FO'!AI233</f>
        <v>0</v>
      </c>
      <c r="O233" s="137">
        <f>'(B) FO'!AI233-'(B) FO'!AJ233</f>
        <v>1500</v>
      </c>
      <c r="P233" s="137">
        <f>'(B) FO'!AJ233-'(B) FO'!AK233</f>
        <v>-500</v>
      </c>
      <c r="Q233" s="137">
        <f>'(B) FO'!AK233-'(B) FO'!AL233</f>
        <v>1000</v>
      </c>
      <c r="R233" s="137" t="str">
        <f>'(B) FO'!AM233</f>
        <v>Y</v>
      </c>
      <c r="S233" s="137" t="str">
        <f>'(B) FO'!AN233</f>
        <v>Y</v>
      </c>
      <c r="T233" s="137" t="str">
        <f>'(B) FO'!AO233</f>
        <v>N</v>
      </c>
      <c r="U233" s="137" t="str">
        <f>'(B) FO'!AP233</f>
        <v>Y</v>
      </c>
      <c r="V233" s="139">
        <f>'(B) FO'!AQ233</f>
        <v>0</v>
      </c>
      <c r="W233" s="139">
        <f>'(B) FO'!AR233</f>
        <v>33.333333333333329</v>
      </c>
      <c r="X233" s="139">
        <f>'(B) FO'!AS233</f>
        <v>-10</v>
      </c>
      <c r="Y233" s="139">
        <f>'(B) FO'!AT233</f>
        <v>25</v>
      </c>
      <c r="Z233" s="137" t="str">
        <f t="shared" si="43"/>
        <v>N</v>
      </c>
      <c r="AA233" s="137" t="str">
        <f t="shared" si="44"/>
        <v>Y</v>
      </c>
      <c r="AB233" s="137" t="str">
        <f t="shared" si="45"/>
        <v>N</v>
      </c>
      <c r="AC233" s="137" t="str">
        <f>'(B) FO'!BC233</f>
        <v>N</v>
      </c>
      <c r="AD233" s="137" t="str">
        <f>'(B) FO'!BD233</f>
        <v>Y</v>
      </c>
      <c r="AE233" s="137" t="str">
        <f>'(B) FO'!BE233</f>
        <v>N</v>
      </c>
      <c r="AF233" s="137" t="str">
        <f>'(B) FO'!BF233</f>
        <v>Y</v>
      </c>
      <c r="AG233" s="139">
        <f>'(B) FO'!BG233</f>
        <v>-18.997361477572557</v>
      </c>
      <c r="AH233" s="139">
        <f>'(B) FO'!BH233</f>
        <v>426.38888888888886</v>
      </c>
      <c r="AI233" s="139">
        <f>'(B) FO'!BI233</f>
        <v>-49.438202247191008</v>
      </c>
      <c r="AJ233" s="139" t="e">
        <f>'(B) FO'!BJ233</f>
        <v>#DIV/0!</v>
      </c>
      <c r="AK233" s="137" t="str">
        <f t="shared" si="46"/>
        <v>N</v>
      </c>
      <c r="AL233" s="137" t="str">
        <f t="shared" si="47"/>
        <v>Y</v>
      </c>
      <c r="AM233" s="137" t="e">
        <f t="shared" si="48"/>
        <v>#DIV/0!</v>
      </c>
      <c r="AN233" s="137" t="str">
        <f>'(B) FO'!BS233</f>
        <v>N</v>
      </c>
      <c r="AO233" s="137" t="str">
        <f>'(B) FO'!BT233</f>
        <v>Y</v>
      </c>
      <c r="AP233" s="137" t="str">
        <f>'(B) FO'!BU233</f>
        <v>N</v>
      </c>
      <c r="AQ233" s="137" t="str">
        <f>'(B) FO'!BV233</f>
        <v>Y</v>
      </c>
      <c r="AR233" s="139">
        <f>'(B) FO'!BW233</f>
        <v>-20</v>
      </c>
      <c r="AS233" s="139">
        <f>'(B) FO'!BX233</f>
        <v>400</v>
      </c>
      <c r="AT233" s="139">
        <f>'(B) FO'!BY233</f>
        <v>-50</v>
      </c>
      <c r="AU233" s="139" t="e">
        <f>'(B) FO'!BZ233</f>
        <v>#DIV/0!</v>
      </c>
      <c r="AV233" s="137" t="str">
        <f t="shared" si="49"/>
        <v>N</v>
      </c>
      <c r="AW233" s="137" t="str">
        <f t="shared" si="50"/>
        <v>Y</v>
      </c>
      <c r="AX233" s="137" t="e">
        <f t="shared" si="51"/>
        <v>#DIV/0!</v>
      </c>
      <c r="AZ233" s="137">
        <f>'(B) FO'!C233</f>
        <v>1633.35</v>
      </c>
      <c r="BA233" s="137">
        <f>'(B) FO'!X233</f>
        <v>1544</v>
      </c>
      <c r="BB233" s="137">
        <f>'(B) FO'!AC233</f>
        <v>1526.4</v>
      </c>
    </row>
    <row r="234" spans="1:54" x14ac:dyDescent="0.3">
      <c r="A234" s="137" t="str">
        <f>'FOD (ALL)'!B234</f>
        <v>JUSTDIAL</v>
      </c>
      <c r="B234" s="146">
        <f>'FOD (ALL)'!C234</f>
        <v>43979</v>
      </c>
      <c r="C234" s="137" t="str">
        <f>'(B) FO'!H234</f>
        <v>N</v>
      </c>
      <c r="D234" s="137" t="str">
        <f>'(B) FO'!I234</f>
        <v>N</v>
      </c>
      <c r="E234" s="137" t="str">
        <f>'(B) FO'!J234</f>
        <v>Y</v>
      </c>
      <c r="F234" s="137" t="str">
        <f>'(B) FO'!K234</f>
        <v>Y</v>
      </c>
      <c r="G234" s="139">
        <f>'(B) FO'!L234</f>
        <v>-0.61472480343101565</v>
      </c>
      <c r="H234" s="139">
        <f>'(B) FO'!M234</f>
        <v>-0.87856029474281494</v>
      </c>
      <c r="I234" s="139">
        <f>'(B) FO'!N234</f>
        <v>5.6595298697409895</v>
      </c>
      <c r="J234" s="139">
        <f>'(B) FO'!O234</f>
        <v>0.7238727190468941</v>
      </c>
      <c r="K234" s="137" t="str">
        <f t="shared" si="40"/>
        <v>Y</v>
      </c>
      <c r="L234" s="137" t="str">
        <f t="shared" si="41"/>
        <v>N</v>
      </c>
      <c r="M234" s="137" t="str">
        <f t="shared" si="42"/>
        <v>Y</v>
      </c>
      <c r="N234" s="137">
        <f>'(B) FO'!AH234-'(B) FO'!AI234</f>
        <v>-78400</v>
      </c>
      <c r="O234" s="137">
        <f>'(B) FO'!AI234-'(B) FO'!AJ234</f>
        <v>-98000</v>
      </c>
      <c r="P234" s="137">
        <f>'(B) FO'!AJ234-'(B) FO'!AK234</f>
        <v>117600</v>
      </c>
      <c r="Q234" s="137">
        <f>'(B) FO'!AK234-'(B) FO'!AL234</f>
        <v>-39200</v>
      </c>
      <c r="R234" s="137" t="str">
        <f>'(B) FO'!AM234</f>
        <v>N</v>
      </c>
      <c r="S234" s="137" t="str">
        <f>'(B) FO'!AN234</f>
        <v>N</v>
      </c>
      <c r="T234" s="137" t="str">
        <f>'(B) FO'!AO234</f>
        <v>Y</v>
      </c>
      <c r="U234" s="137" t="str">
        <f>'(B) FO'!AP234</f>
        <v>N</v>
      </c>
      <c r="V234" s="139">
        <f>'(B) FO'!AQ234</f>
        <v>-5.1470588235294112</v>
      </c>
      <c r="W234" s="139">
        <f>'(B) FO'!AR234</f>
        <v>-6.0449050086355784</v>
      </c>
      <c r="X234" s="139">
        <f>'(B) FO'!AS234</f>
        <v>7.8212290502793298</v>
      </c>
      <c r="Y234" s="139">
        <f>'(B) FO'!AT234</f>
        <v>-2.5408348457350272</v>
      </c>
      <c r="Z234" s="137" t="str">
        <f t="shared" si="43"/>
        <v>Y</v>
      </c>
      <c r="AA234" s="137" t="str">
        <f t="shared" si="44"/>
        <v>N</v>
      </c>
      <c r="AB234" s="137" t="str">
        <f t="shared" si="45"/>
        <v>Y</v>
      </c>
      <c r="AC234" s="137" t="str">
        <f>'(B) FO'!BC234</f>
        <v>Y</v>
      </c>
      <c r="AD234" s="137" t="str">
        <f>'(B) FO'!BD234</f>
        <v>N</v>
      </c>
      <c r="AE234" s="137" t="str">
        <f>'(B) FO'!BE234</f>
        <v>N</v>
      </c>
      <c r="AF234" s="137" t="str">
        <f>'(B) FO'!BF234</f>
        <v>N</v>
      </c>
      <c r="AG234" s="139">
        <f>'(B) FO'!BG234</f>
        <v>150.11869412105446</v>
      </c>
      <c r="AH234" s="139">
        <f>'(B) FO'!BH234</f>
        <v>-47.016194726817965</v>
      </c>
      <c r="AI234" s="139">
        <f>'(B) FO'!BI234</f>
        <v>-3.1585847895711989</v>
      </c>
      <c r="AJ234" s="139">
        <f>'(B) FO'!BJ234</f>
        <v>-8.1884976447995577</v>
      </c>
      <c r="AK234" s="137" t="str">
        <f t="shared" si="46"/>
        <v>Y</v>
      </c>
      <c r="AL234" s="137" t="str">
        <f t="shared" si="47"/>
        <v>N</v>
      </c>
      <c r="AM234" s="137" t="str">
        <f t="shared" si="48"/>
        <v>Y</v>
      </c>
      <c r="AN234" s="137" t="str">
        <f>'(B) FO'!BS234</f>
        <v>Y</v>
      </c>
      <c r="AO234" s="137" t="str">
        <f>'(B) FO'!BT234</f>
        <v>N</v>
      </c>
      <c r="AP234" s="137" t="str">
        <f>'(B) FO'!BU234</f>
        <v>N</v>
      </c>
      <c r="AQ234" s="137" t="str">
        <f>'(B) FO'!BV234</f>
        <v>N</v>
      </c>
      <c r="AR234" s="139">
        <f>'(B) FO'!BW234</f>
        <v>147.94701986754967</v>
      </c>
      <c r="AS234" s="139">
        <f>'(B) FO'!BX234</f>
        <v>-47.350069735006969</v>
      </c>
      <c r="AT234" s="139">
        <f>'(B) FO'!BY234</f>
        <v>-6.640625</v>
      </c>
      <c r="AU234" s="139">
        <f>'(B) FO'!BZ234</f>
        <v>-8.9508002371072912</v>
      </c>
      <c r="AV234" s="137" t="str">
        <f t="shared" si="49"/>
        <v>Y</v>
      </c>
      <c r="AW234" s="137" t="str">
        <f t="shared" si="50"/>
        <v>N</v>
      </c>
      <c r="AX234" s="137" t="str">
        <f t="shared" si="51"/>
        <v>Y</v>
      </c>
      <c r="AZ234" s="137">
        <f>'(B) FO'!C234</f>
        <v>347.6</v>
      </c>
      <c r="BA234" s="137">
        <f>'(B) FO'!X234</f>
        <v>359.2</v>
      </c>
      <c r="BB234" s="137">
        <f>'(B) FO'!AC234</f>
        <v>344.05</v>
      </c>
    </row>
    <row r="235" spans="1:54" x14ac:dyDescent="0.3">
      <c r="A235" s="137" t="str">
        <f>'FOD (ALL)'!B235</f>
        <v>JUSTDIAL</v>
      </c>
      <c r="B235" s="146">
        <f>'FOD (ALL)'!C235</f>
        <v>44007</v>
      </c>
      <c r="C235" s="137" t="str">
        <f>'(B) FO'!H235</f>
        <v>Y</v>
      </c>
      <c r="D235" s="137" t="str">
        <f>'(B) FO'!I235</f>
        <v>N</v>
      </c>
      <c r="E235" s="137" t="str">
        <f>'(B) FO'!J235</f>
        <v>Y</v>
      </c>
      <c r="F235" s="137" t="str">
        <f>'(B) FO'!K235</f>
        <v>Y</v>
      </c>
      <c r="G235" s="139">
        <f>'(B) FO'!L235</f>
        <v>0.23235550392100243</v>
      </c>
      <c r="H235" s="139">
        <f>'(B) FO'!M235</f>
        <v>-0.563176895306856</v>
      </c>
      <c r="I235" s="139">
        <f>'(B) FO'!N235</f>
        <v>6.3584702810628126</v>
      </c>
      <c r="J235" s="139">
        <f>'(B) FO'!O235</f>
        <v>1.3700762883387931</v>
      </c>
      <c r="K235" s="137" t="str">
        <f t="shared" si="40"/>
        <v>Y</v>
      </c>
      <c r="L235" s="137" t="str">
        <f t="shared" si="41"/>
        <v>N</v>
      </c>
      <c r="M235" s="137" t="str">
        <f t="shared" si="42"/>
        <v>Y</v>
      </c>
      <c r="N235" s="137">
        <f>'(B) FO'!AH235-'(B) FO'!AI235</f>
        <v>57400</v>
      </c>
      <c r="O235" s="137">
        <f>'(B) FO'!AI235-'(B) FO'!AJ235</f>
        <v>25200</v>
      </c>
      <c r="P235" s="137">
        <f>'(B) FO'!AJ235-'(B) FO'!AK235</f>
        <v>9800</v>
      </c>
      <c r="Q235" s="137">
        <f>'(B) FO'!AK235-'(B) FO'!AL235</f>
        <v>12600</v>
      </c>
      <c r="R235" s="137" t="str">
        <f>'(B) FO'!AM235</f>
        <v>Y</v>
      </c>
      <c r="S235" s="137" t="str">
        <f>'(B) FO'!AN235</f>
        <v>Y</v>
      </c>
      <c r="T235" s="137" t="str">
        <f>'(B) FO'!AO235</f>
        <v>Y</v>
      </c>
      <c r="U235" s="137" t="str">
        <f>'(B) FO'!AP235</f>
        <v>Y</v>
      </c>
      <c r="V235" s="139">
        <f>'(B) FO'!AQ235</f>
        <v>32.03125</v>
      </c>
      <c r="W235" s="139">
        <f>'(B) FO'!AR235</f>
        <v>16.363636363636363</v>
      </c>
      <c r="X235" s="139">
        <f>'(B) FO'!AS235</f>
        <v>6.7961165048543686</v>
      </c>
      <c r="Y235" s="139">
        <f>'(B) FO'!AT235</f>
        <v>9.5744680851063837</v>
      </c>
      <c r="Z235" s="137" t="str">
        <f t="shared" si="43"/>
        <v>Y</v>
      </c>
      <c r="AA235" s="137" t="str">
        <f t="shared" si="44"/>
        <v>Y</v>
      </c>
      <c r="AB235" s="137" t="str">
        <f t="shared" si="45"/>
        <v>N</v>
      </c>
      <c r="AC235" s="137" t="str">
        <f>'(B) FO'!BC235</f>
        <v>Y</v>
      </c>
      <c r="AD235" s="137" t="str">
        <f>'(B) FO'!BD235</f>
        <v>Y</v>
      </c>
      <c r="AE235" s="137" t="str">
        <f>'(B) FO'!BE235</f>
        <v>Y</v>
      </c>
      <c r="AF235" s="137" t="str">
        <f>'(B) FO'!BF235</f>
        <v>N</v>
      </c>
      <c r="AG235" s="139">
        <f>'(B) FO'!BG235</f>
        <v>103.01679900610384</v>
      </c>
      <c r="AH235" s="139">
        <f>'(B) FO'!BH235</f>
        <v>27.486829872947006</v>
      </c>
      <c r="AI235" s="139">
        <f>'(B) FO'!BI235</f>
        <v>235.95141700404861</v>
      </c>
      <c r="AJ235" s="139">
        <f>'(B) FO'!BJ235</f>
        <v>-56.644934804413239</v>
      </c>
      <c r="AK235" s="137" t="str">
        <f t="shared" si="46"/>
        <v>Y</v>
      </c>
      <c r="AL235" s="137" t="str">
        <f t="shared" si="47"/>
        <v>N</v>
      </c>
      <c r="AM235" s="137" t="str">
        <f t="shared" si="48"/>
        <v>Y</v>
      </c>
      <c r="AN235" s="137" t="str">
        <f>'(B) FO'!BS235</f>
        <v>Y</v>
      </c>
      <c r="AO235" s="137" t="str">
        <f>'(B) FO'!BT235</f>
        <v>Y</v>
      </c>
      <c r="AP235" s="137" t="str">
        <f>'(B) FO'!BU235</f>
        <v>Y</v>
      </c>
      <c r="AQ235" s="137" t="str">
        <f>'(B) FO'!BV235</f>
        <v>N</v>
      </c>
      <c r="AR235" s="139">
        <f>'(B) FO'!BW235</f>
        <v>100</v>
      </c>
      <c r="AS235" s="139">
        <f>'(B) FO'!BX235</f>
        <v>26.229508196721312</v>
      </c>
      <c r="AT235" s="139">
        <f>'(B) FO'!BY235</f>
        <v>221.0526315789474</v>
      </c>
      <c r="AU235" s="139">
        <f>'(B) FO'!BZ235</f>
        <v>-56.81818181818182</v>
      </c>
      <c r="AV235" s="137" t="str">
        <f t="shared" si="49"/>
        <v>Y</v>
      </c>
      <c r="AW235" s="137" t="str">
        <f t="shared" si="50"/>
        <v>N</v>
      </c>
      <c r="AX235" s="137" t="str">
        <f t="shared" si="51"/>
        <v>Y</v>
      </c>
      <c r="AZ235" s="137">
        <f>'(B) FO'!C235</f>
        <v>345.1</v>
      </c>
      <c r="BA235" s="137">
        <f>'(B) FO'!X235</f>
        <v>353.35</v>
      </c>
      <c r="BB235" s="137">
        <f>'(B) FO'!AC235</f>
        <v>340.15</v>
      </c>
    </row>
    <row r="236" spans="1:54" x14ac:dyDescent="0.3">
      <c r="A236" s="137" t="str">
        <f>'FOD (ALL)'!B236</f>
        <v>JUSTDIAL</v>
      </c>
      <c r="B236" s="146">
        <f>'FOD (ALL)'!C236</f>
        <v>44042</v>
      </c>
      <c r="C236" s="137" t="str">
        <f>'(B) FO'!H236</f>
        <v>Y</v>
      </c>
      <c r="D236" s="137" t="str">
        <f>'(B) FO'!I236</f>
        <v>N</v>
      </c>
      <c r="E236" s="137" t="str">
        <f>'(B) FO'!J236</f>
        <v>Y</v>
      </c>
      <c r="F236" s="137" t="str">
        <f>'(B) FO'!K236</f>
        <v>Y</v>
      </c>
      <c r="G236" s="139">
        <f>'(B) FO'!L236</f>
        <v>4.3646655742589111</v>
      </c>
      <c r="H236" s="139">
        <f>'(B) FO'!M236</f>
        <v>-5.5438300267342182</v>
      </c>
      <c r="I236" s="139">
        <f>'(B) FO'!N236</f>
        <v>5.2265324252295038</v>
      </c>
      <c r="J236" s="139">
        <f>'(B) FO'!O236</f>
        <v>0.64073908508418331</v>
      </c>
      <c r="K236" s="137" t="str">
        <f t="shared" si="40"/>
        <v>Y</v>
      </c>
      <c r="L236" s="137" t="str">
        <f t="shared" si="41"/>
        <v>N</v>
      </c>
      <c r="M236" s="137" t="str">
        <f t="shared" si="42"/>
        <v>Y</v>
      </c>
      <c r="N236" s="137">
        <f>'(B) FO'!AH236-'(B) FO'!AI236</f>
        <v>0</v>
      </c>
      <c r="O236" s="137">
        <f>'(B) FO'!AI236-'(B) FO'!AJ236</f>
        <v>4200</v>
      </c>
      <c r="P236" s="137">
        <f>'(B) FO'!AJ236-'(B) FO'!AK236</f>
        <v>0</v>
      </c>
      <c r="Q236" s="137">
        <f>'(B) FO'!AK236-'(B) FO'!AL236</f>
        <v>0</v>
      </c>
      <c r="R236" s="137" t="str">
        <f>'(B) FO'!AM236</f>
        <v>Y</v>
      </c>
      <c r="S236" s="137" t="str">
        <f>'(B) FO'!AN236</f>
        <v>Y</v>
      </c>
      <c r="T236" s="137" t="str">
        <f>'(B) FO'!AO236</f>
        <v>Y</v>
      </c>
      <c r="U236" s="137" t="str">
        <f>'(B) FO'!AP236</f>
        <v>Y</v>
      </c>
      <c r="V236" s="139">
        <f>'(B) FO'!AQ236</f>
        <v>0</v>
      </c>
      <c r="W236" s="139">
        <f>'(B) FO'!AR236</f>
        <v>150</v>
      </c>
      <c r="X236" s="139">
        <f>'(B) FO'!AS236</f>
        <v>0</v>
      </c>
      <c r="Y236" s="139">
        <f>'(B) FO'!AT236</f>
        <v>0</v>
      </c>
      <c r="Z236" s="137" t="str">
        <f t="shared" si="43"/>
        <v>N</v>
      </c>
      <c r="AA236" s="137" t="str">
        <f t="shared" si="44"/>
        <v>Y</v>
      </c>
      <c r="AB236" s="137" t="str">
        <f t="shared" si="45"/>
        <v>Y</v>
      </c>
      <c r="AC236" s="137" t="str">
        <f>'(B) FO'!BC236</f>
        <v>N</v>
      </c>
      <c r="AD236" s="137" t="str">
        <f>'(B) FO'!BD236</f>
        <v>Y</v>
      </c>
      <c r="AE236" s="137" t="str">
        <f>'(B) FO'!BE236</f>
        <v>Y</v>
      </c>
      <c r="AF236" s="137" t="str">
        <f>'(B) FO'!BF236</f>
        <v>N</v>
      </c>
      <c r="AG236" s="139">
        <f>'(B) FO'!BG236</f>
        <v>-100</v>
      </c>
      <c r="AH236" s="139" t="e">
        <f>'(B) FO'!BH236</f>
        <v>#DIV/0!</v>
      </c>
      <c r="AI236" s="139" t="e">
        <f>'(B) FO'!BI236</f>
        <v>#DIV/0!</v>
      </c>
      <c r="AJ236" s="139">
        <f>'(B) FO'!BJ236</f>
        <v>-100</v>
      </c>
      <c r="AK236" s="137" t="e">
        <f t="shared" si="46"/>
        <v>#DIV/0!</v>
      </c>
      <c r="AL236" s="137" t="e">
        <f t="shared" si="47"/>
        <v>#DIV/0!</v>
      </c>
      <c r="AM236" s="137" t="e">
        <f t="shared" si="48"/>
        <v>#DIV/0!</v>
      </c>
      <c r="AN236" s="137" t="str">
        <f>'(B) FO'!BS236</f>
        <v>N</v>
      </c>
      <c r="AO236" s="137" t="str">
        <f>'(B) FO'!BT236</f>
        <v>Y</v>
      </c>
      <c r="AP236" s="137" t="str">
        <f>'(B) FO'!BU236</f>
        <v>Y</v>
      </c>
      <c r="AQ236" s="137" t="str">
        <f>'(B) FO'!BV236</f>
        <v>N</v>
      </c>
      <c r="AR236" s="139">
        <f>'(B) FO'!BW236</f>
        <v>-100</v>
      </c>
      <c r="AS236" s="139" t="e">
        <f>'(B) FO'!BX236</f>
        <v>#DIV/0!</v>
      </c>
      <c r="AT236" s="139" t="e">
        <f>'(B) FO'!BY236</f>
        <v>#DIV/0!</v>
      </c>
      <c r="AU236" s="139">
        <f>'(B) FO'!BZ236</f>
        <v>-100</v>
      </c>
      <c r="AV236" s="137" t="e">
        <f t="shared" si="49"/>
        <v>#DIV/0!</v>
      </c>
      <c r="AW236" s="137" t="e">
        <f t="shared" si="50"/>
        <v>#DIV/0!</v>
      </c>
      <c r="AX236" s="137" t="e">
        <f t="shared" si="51"/>
        <v>#DIV/0!</v>
      </c>
      <c r="AZ236" s="137">
        <f>'(B) FO'!C236</f>
        <v>350.3</v>
      </c>
      <c r="BA236" s="137">
        <f>'(B) FO'!X236</f>
        <v>0</v>
      </c>
      <c r="BB236" s="137">
        <f>'(B) FO'!AC236</f>
        <v>0</v>
      </c>
    </row>
    <row r="237" spans="1:54" x14ac:dyDescent="0.3">
      <c r="A237" s="137" t="str">
        <f>'FOD (ALL)'!B237</f>
        <v>KOTAKBANK</v>
      </c>
      <c r="B237" s="146">
        <f>'FOD (ALL)'!C237</f>
        <v>43979</v>
      </c>
      <c r="C237" s="137" t="str">
        <f>'(B) FO'!H237</f>
        <v>Y</v>
      </c>
      <c r="D237" s="137" t="str">
        <f>'(B) FO'!I237</f>
        <v>N</v>
      </c>
      <c r="E237" s="137" t="str">
        <f>'(B) FO'!J237</f>
        <v>Y</v>
      </c>
      <c r="F237" s="137" t="str">
        <f>'(B) FO'!K237</f>
        <v>Y</v>
      </c>
      <c r="G237" s="139">
        <f>'(B) FO'!L237</f>
        <v>0.96947464954800722</v>
      </c>
      <c r="H237" s="139">
        <f>'(B) FO'!M237</f>
        <v>-1.6365979381443259</v>
      </c>
      <c r="I237" s="139">
        <f>'(B) FO'!N237</f>
        <v>3.0818278427205059</v>
      </c>
      <c r="J237" s="139">
        <f>'(B) FO'!O237</f>
        <v>1.105788601871347</v>
      </c>
      <c r="K237" s="137" t="str">
        <f t="shared" si="40"/>
        <v>Y</v>
      </c>
      <c r="L237" s="137" t="str">
        <f t="shared" si="41"/>
        <v>N</v>
      </c>
      <c r="M237" s="137" t="str">
        <f t="shared" si="42"/>
        <v>Y</v>
      </c>
      <c r="N237" s="137">
        <f>'(B) FO'!AH237-'(B) FO'!AI237</f>
        <v>-372800</v>
      </c>
      <c r="O237" s="137">
        <f>'(B) FO'!AI237-'(B) FO'!AJ237</f>
        <v>-379200</v>
      </c>
      <c r="P237" s="137">
        <f>'(B) FO'!AJ237-'(B) FO'!AK237</f>
        <v>-115200</v>
      </c>
      <c r="Q237" s="137">
        <f>'(B) FO'!AK237-'(B) FO'!AL237</f>
        <v>-293200</v>
      </c>
      <c r="R237" s="137" t="str">
        <f>'(B) FO'!AM237</f>
        <v>N</v>
      </c>
      <c r="S237" s="137" t="str">
        <f>'(B) FO'!AN237</f>
        <v>N</v>
      </c>
      <c r="T237" s="137" t="str">
        <f>'(B) FO'!AO237</f>
        <v>N</v>
      </c>
      <c r="U237" s="137" t="str">
        <f>'(B) FO'!AP237</f>
        <v>N</v>
      </c>
      <c r="V237" s="139">
        <f>'(B) FO'!AQ237</f>
        <v>-5.1079688698892909</v>
      </c>
      <c r="W237" s="139">
        <f>'(B) FO'!AR237</f>
        <v>-4.9390434510784615</v>
      </c>
      <c r="X237" s="139">
        <f>'(B) FO'!AS237</f>
        <v>-1.4782876501385895</v>
      </c>
      <c r="Y237" s="139">
        <f>'(B) FO'!AT237</f>
        <v>-3.626020281968835</v>
      </c>
      <c r="Z237" s="137" t="str">
        <f t="shared" si="43"/>
        <v>N</v>
      </c>
      <c r="AA237" s="137" t="str">
        <f t="shared" si="44"/>
        <v>N</v>
      </c>
      <c r="AB237" s="137" t="str">
        <f t="shared" si="45"/>
        <v>Y</v>
      </c>
      <c r="AC237" s="137" t="str">
        <f>'(B) FO'!BC237</f>
        <v>Y</v>
      </c>
      <c r="AD237" s="137" t="str">
        <f>'(B) FO'!BD237</f>
        <v>Y</v>
      </c>
      <c r="AE237" s="137" t="str">
        <f>'(B) FO'!BE237</f>
        <v>N</v>
      </c>
      <c r="AF237" s="137" t="str">
        <f>'(B) FO'!BF237</f>
        <v>Y</v>
      </c>
      <c r="AG237" s="139">
        <f>'(B) FO'!BG237</f>
        <v>15.151608187368579</v>
      </c>
      <c r="AH237" s="139">
        <f>'(B) FO'!BH237</f>
        <v>4.9916798743532027</v>
      </c>
      <c r="AI237" s="139">
        <f>'(B) FO'!BI237</f>
        <v>-5.2094091487176337</v>
      </c>
      <c r="AJ237" s="139">
        <f>'(B) FO'!BJ237</f>
        <v>18.33913776586488</v>
      </c>
      <c r="AK237" s="137" t="str">
        <f t="shared" si="46"/>
        <v>Y</v>
      </c>
      <c r="AL237" s="137" t="str">
        <f t="shared" si="47"/>
        <v>Y</v>
      </c>
      <c r="AM237" s="137" t="str">
        <f t="shared" si="48"/>
        <v>N</v>
      </c>
      <c r="AN237" s="137" t="str">
        <f>'(B) FO'!BS237</f>
        <v>Y</v>
      </c>
      <c r="AO237" s="137" t="str">
        <f>'(B) FO'!BT237</f>
        <v>Y</v>
      </c>
      <c r="AP237" s="137" t="str">
        <f>'(B) FO'!BU237</f>
        <v>N</v>
      </c>
      <c r="AQ237" s="137" t="str">
        <f>'(B) FO'!BV237</f>
        <v>Y</v>
      </c>
      <c r="AR237" s="139">
        <f>'(B) FO'!BW237</f>
        <v>18.064714675107712</v>
      </c>
      <c r="AS237" s="139">
        <f>'(B) FO'!BX237</f>
        <v>3.9437005894986976</v>
      </c>
      <c r="AT237" s="139">
        <f>'(B) FO'!BY237</f>
        <v>-6.0573538250193177</v>
      </c>
      <c r="AU237" s="139">
        <f>'(B) FO'!BZ237</f>
        <v>16.797031688728438</v>
      </c>
      <c r="AV237" s="137" t="str">
        <f t="shared" si="49"/>
        <v>Y</v>
      </c>
      <c r="AW237" s="137" t="str">
        <f t="shared" si="50"/>
        <v>Y</v>
      </c>
      <c r="AX237" s="137" t="str">
        <f t="shared" si="51"/>
        <v>N</v>
      </c>
      <c r="AZ237" s="137">
        <f>'(B) FO'!C237</f>
        <v>1156.05</v>
      </c>
      <c r="BA237" s="137">
        <f>'(B) FO'!X237</f>
        <v>1163.4000000000001</v>
      </c>
      <c r="BB237" s="137">
        <f>'(B) FO'!AC237</f>
        <v>1111.0999999999999</v>
      </c>
    </row>
    <row r="238" spans="1:54" x14ac:dyDescent="0.3">
      <c r="A238" s="137" t="str">
        <f>'FOD (ALL)'!B238</f>
        <v>KOTAKBANK</v>
      </c>
      <c r="B238" s="146">
        <f>'FOD (ALL)'!C238</f>
        <v>44007</v>
      </c>
      <c r="C238" s="137" t="str">
        <f>'(B) FO'!H238</f>
        <v>Y</v>
      </c>
      <c r="D238" s="137" t="str">
        <f>'(B) FO'!I238</f>
        <v>N</v>
      </c>
      <c r="E238" s="137" t="str">
        <f>'(B) FO'!J238</f>
        <v>Y</v>
      </c>
      <c r="F238" s="137" t="str">
        <f>'(B) FO'!K238</f>
        <v>Y</v>
      </c>
      <c r="G238" s="139">
        <f>'(B) FO'!L238</f>
        <v>1.0401579986833362</v>
      </c>
      <c r="H238" s="139">
        <f>'(B) FO'!M238</f>
        <v>-1.6573870257671925</v>
      </c>
      <c r="I238" s="139">
        <f>'(B) FO'!N238</f>
        <v>3.0787026738443868</v>
      </c>
      <c r="J238" s="139">
        <f>'(B) FO'!O238</f>
        <v>0.86609226350743695</v>
      </c>
      <c r="K238" s="137" t="str">
        <f t="shared" si="40"/>
        <v>Y</v>
      </c>
      <c r="L238" s="137" t="str">
        <f t="shared" si="41"/>
        <v>N</v>
      </c>
      <c r="M238" s="137" t="str">
        <f t="shared" si="42"/>
        <v>Y</v>
      </c>
      <c r="N238" s="137">
        <f>'(B) FO'!AH238-'(B) FO'!AI238</f>
        <v>959600</v>
      </c>
      <c r="O238" s="137">
        <f>'(B) FO'!AI238-'(B) FO'!AJ238</f>
        <v>1790800</v>
      </c>
      <c r="P238" s="137">
        <f>'(B) FO'!AJ238-'(B) FO'!AK238</f>
        <v>950800</v>
      </c>
      <c r="Q238" s="137">
        <f>'(B) FO'!AK238-'(B) FO'!AL238</f>
        <v>811200</v>
      </c>
      <c r="R238" s="137" t="str">
        <f>'(B) FO'!AM238</f>
        <v>Y</v>
      </c>
      <c r="S238" s="137" t="str">
        <f>'(B) FO'!AN238</f>
        <v>Y</v>
      </c>
      <c r="T238" s="137" t="str">
        <f>'(B) FO'!AO238</f>
        <v>Y</v>
      </c>
      <c r="U238" s="137" t="str">
        <f>'(B) FO'!AP238</f>
        <v>Y</v>
      </c>
      <c r="V238" s="139">
        <f>'(B) FO'!AQ238</f>
        <v>21.294159417717022</v>
      </c>
      <c r="W238" s="139">
        <f>'(B) FO'!AR238</f>
        <v>65.944910885255553</v>
      </c>
      <c r="X238" s="139">
        <f>'(B) FO'!AS238</f>
        <v>53.875793291024479</v>
      </c>
      <c r="Y238" s="139">
        <f>'(B) FO'!AT238</f>
        <v>85.067114093959731</v>
      </c>
      <c r="Z238" s="137" t="str">
        <f t="shared" si="43"/>
        <v>N</v>
      </c>
      <c r="AA238" s="137" t="str">
        <f t="shared" si="44"/>
        <v>Y</v>
      </c>
      <c r="AB238" s="137" t="str">
        <f t="shared" si="45"/>
        <v>N</v>
      </c>
      <c r="AC238" s="137" t="str">
        <f>'(B) FO'!BC238</f>
        <v>N</v>
      </c>
      <c r="AD238" s="137" t="str">
        <f>'(B) FO'!BD238</f>
        <v>Y</v>
      </c>
      <c r="AE238" s="137" t="str">
        <f>'(B) FO'!BE238</f>
        <v>Y</v>
      </c>
      <c r="AF238" s="137" t="str">
        <f>'(B) FO'!BF238</f>
        <v>Y</v>
      </c>
      <c r="AG238" s="139">
        <f>'(B) FO'!BG238</f>
        <v>-29.505115577155561</v>
      </c>
      <c r="AH238" s="139">
        <f>'(B) FO'!BH238</f>
        <v>124.66122228384278</v>
      </c>
      <c r="AI238" s="139">
        <f>'(B) FO'!BI238</f>
        <v>15.415318491839427</v>
      </c>
      <c r="AJ238" s="139">
        <f>'(B) FO'!BJ238</f>
        <v>175.64742501496875</v>
      </c>
      <c r="AK238" s="137" t="str">
        <f t="shared" si="46"/>
        <v>N</v>
      </c>
      <c r="AL238" s="137" t="str">
        <f t="shared" si="47"/>
        <v>Y</v>
      </c>
      <c r="AM238" s="137" t="str">
        <f t="shared" si="48"/>
        <v>N</v>
      </c>
      <c r="AN238" s="137" t="str">
        <f>'(B) FO'!BS238</f>
        <v>N</v>
      </c>
      <c r="AO238" s="137" t="str">
        <f>'(B) FO'!BT238</f>
        <v>Y</v>
      </c>
      <c r="AP238" s="137" t="str">
        <f>'(B) FO'!BU238</f>
        <v>Y</v>
      </c>
      <c r="AQ238" s="137" t="str">
        <f>'(B) FO'!BV238</f>
        <v>Y</v>
      </c>
      <c r="AR238" s="139">
        <f>'(B) FO'!BW238</f>
        <v>-27.718108159035239</v>
      </c>
      <c r="AS238" s="139">
        <f>'(B) FO'!BX238</f>
        <v>122.88954220915582</v>
      </c>
      <c r="AT238" s="139">
        <f>'(B) FO'!BY238</f>
        <v>14.691714836223507</v>
      </c>
      <c r="AU238" s="139">
        <f>'(B) FO'!BZ238</f>
        <v>170.48859934853419</v>
      </c>
      <c r="AV238" s="137" t="str">
        <f t="shared" si="49"/>
        <v>N</v>
      </c>
      <c r="AW238" s="137" t="str">
        <f t="shared" si="50"/>
        <v>Y</v>
      </c>
      <c r="AX238" s="137" t="str">
        <f t="shared" si="51"/>
        <v>N</v>
      </c>
      <c r="AZ238" s="137">
        <f>'(B) FO'!C238</f>
        <v>1151.0999999999999</v>
      </c>
      <c r="BA238" s="137">
        <f>'(B) FO'!X238</f>
        <v>1156.3</v>
      </c>
      <c r="BB238" s="137">
        <f>'(B) FO'!AC238</f>
        <v>1105.8</v>
      </c>
    </row>
    <row r="239" spans="1:54" x14ac:dyDescent="0.3">
      <c r="A239" s="137" t="str">
        <f>'FOD (ALL)'!B239</f>
        <v>KOTAKBANK</v>
      </c>
      <c r="B239" s="146">
        <f>'FOD (ALL)'!C239</f>
        <v>44042</v>
      </c>
      <c r="C239" s="137" t="str">
        <f>'(B) FO'!H239</f>
        <v>Y</v>
      </c>
      <c r="D239" s="137" t="str">
        <f>'(B) FO'!I239</f>
        <v>N</v>
      </c>
      <c r="E239" s="137" t="str">
        <f>'(B) FO'!J239</f>
        <v>Y</v>
      </c>
      <c r="F239" s="137" t="str">
        <f>'(B) FO'!K239</f>
        <v>N</v>
      </c>
      <c r="G239" s="139">
        <f>'(B) FO'!L239</f>
        <v>0.82013946756722389</v>
      </c>
      <c r="H239" s="139">
        <f>'(B) FO'!M239</f>
        <v>-0.94704374647031497</v>
      </c>
      <c r="I239" s="139">
        <f>'(B) FO'!N239</f>
        <v>2.4386987673000839</v>
      </c>
      <c r="J239" s="139">
        <f>'(B) FO'!O239</f>
        <v>-4.4482007028157113E-2</v>
      </c>
      <c r="K239" s="137" t="str">
        <f t="shared" si="40"/>
        <v>Y</v>
      </c>
      <c r="L239" s="137" t="str">
        <f t="shared" si="41"/>
        <v>N</v>
      </c>
      <c r="M239" s="137" t="str">
        <f t="shared" si="42"/>
        <v>Y</v>
      </c>
      <c r="N239" s="137">
        <f>'(B) FO'!AH239-'(B) FO'!AI239</f>
        <v>2400</v>
      </c>
      <c r="O239" s="137">
        <f>'(B) FO'!AI239-'(B) FO'!AJ239</f>
        <v>4000</v>
      </c>
      <c r="P239" s="137">
        <f>'(B) FO'!AJ239-'(B) FO'!AK239</f>
        <v>800</v>
      </c>
      <c r="Q239" s="137">
        <f>'(B) FO'!AK239-'(B) FO'!AL239</f>
        <v>2800</v>
      </c>
      <c r="R239" s="137" t="str">
        <f>'(B) FO'!AM239</f>
        <v>Y</v>
      </c>
      <c r="S239" s="137" t="str">
        <f>'(B) FO'!AN239</f>
        <v>Y</v>
      </c>
      <c r="T239" s="137" t="str">
        <f>'(B) FO'!AO239</f>
        <v>Y</v>
      </c>
      <c r="U239" s="137" t="str">
        <f>'(B) FO'!AP239</f>
        <v>Y</v>
      </c>
      <c r="V239" s="139">
        <f>'(B) FO'!AQ239</f>
        <v>13.953488372093023</v>
      </c>
      <c r="W239" s="139">
        <f>'(B) FO'!AR239</f>
        <v>30.303030303030305</v>
      </c>
      <c r="X239" s="139">
        <f>'(B) FO'!AS239</f>
        <v>6.4516129032258061</v>
      </c>
      <c r="Y239" s="139">
        <f>'(B) FO'!AT239</f>
        <v>29.166666666666668</v>
      </c>
      <c r="Z239" s="137" t="str">
        <f t="shared" si="43"/>
        <v>N</v>
      </c>
      <c r="AA239" s="137" t="str">
        <f t="shared" si="44"/>
        <v>Y</v>
      </c>
      <c r="AB239" s="137" t="str">
        <f t="shared" si="45"/>
        <v>N</v>
      </c>
      <c r="AC239" s="137" t="str">
        <f>'(B) FO'!BC239</f>
        <v>Y</v>
      </c>
      <c r="AD239" s="137" t="str">
        <f>'(B) FO'!BD239</f>
        <v>Y</v>
      </c>
      <c r="AE239" s="137" t="str">
        <f>'(B) FO'!BE239</f>
        <v>N</v>
      </c>
      <c r="AF239" s="137" t="str">
        <f>'(B) FO'!BF239</f>
        <v>Y</v>
      </c>
      <c r="AG239" s="139">
        <f>'(B) FO'!BG239</f>
        <v>38.507194244604321</v>
      </c>
      <c r="AH239" s="139">
        <f>'(B) FO'!BH239</f>
        <v>72.751281652943916</v>
      </c>
      <c r="AI239" s="139">
        <f>'(B) FO'!BI239</f>
        <v>-25.858097212623811</v>
      </c>
      <c r="AJ239" s="139">
        <f>'(B) FO'!BJ239</f>
        <v>115.75546719681907</v>
      </c>
      <c r="AK239" s="137" t="str">
        <f t="shared" si="46"/>
        <v>N</v>
      </c>
      <c r="AL239" s="137" t="str">
        <f t="shared" si="47"/>
        <v>Y</v>
      </c>
      <c r="AM239" s="137" t="str">
        <f t="shared" si="48"/>
        <v>N</v>
      </c>
      <c r="AN239" s="137" t="str">
        <f>'(B) FO'!BS239</f>
        <v>Y</v>
      </c>
      <c r="AO239" s="137" t="str">
        <f>'(B) FO'!BT239</f>
        <v>Y</v>
      </c>
      <c r="AP239" s="137" t="str">
        <f>'(B) FO'!BU239</f>
        <v>N</v>
      </c>
      <c r="AQ239" s="137" t="str">
        <f>'(B) FO'!BV239</f>
        <v>Y</v>
      </c>
      <c r="AR239" s="139">
        <f>'(B) FO'!BW239</f>
        <v>41.666666666666671</v>
      </c>
      <c r="AS239" s="139">
        <f>'(B) FO'!BX239</f>
        <v>71.428571428571431</v>
      </c>
      <c r="AT239" s="139">
        <f>'(B) FO'!BY239</f>
        <v>-26.315789473684209</v>
      </c>
      <c r="AU239" s="139">
        <f>'(B) FO'!BZ239</f>
        <v>111.11111111111111</v>
      </c>
      <c r="AV239" s="137" t="str">
        <f t="shared" si="49"/>
        <v>N</v>
      </c>
      <c r="AW239" s="137" t="str">
        <f t="shared" si="50"/>
        <v>Y</v>
      </c>
      <c r="AX239" s="137" t="str">
        <f t="shared" si="51"/>
        <v>N</v>
      </c>
      <c r="AZ239" s="137">
        <f>'(B) FO'!C239</f>
        <v>1149.4000000000001</v>
      </c>
      <c r="BA239" s="137">
        <f>'(B) FO'!X239</f>
        <v>1150.9000000000001</v>
      </c>
      <c r="BB239" s="137">
        <f>'(B) FO'!AC239</f>
        <v>1108</v>
      </c>
    </row>
    <row r="240" spans="1:54" x14ac:dyDescent="0.3">
      <c r="A240" s="137" t="str">
        <f>'FOD (ALL)'!B240</f>
        <v>L&amp;TFH</v>
      </c>
      <c r="B240" s="146">
        <f>'FOD (ALL)'!C240</f>
        <v>43979</v>
      </c>
      <c r="C240" s="137" t="str">
        <f>'(B) FO'!H240</f>
        <v>N</v>
      </c>
      <c r="D240" s="137" t="str">
        <f>'(B) FO'!I240</f>
        <v>N</v>
      </c>
      <c r="E240" s="137" t="str">
        <f>'(B) FO'!J240</f>
        <v>Y</v>
      </c>
      <c r="F240" s="137" t="str">
        <f>'(B) FO'!K240</f>
        <v>N</v>
      </c>
      <c r="G240" s="139">
        <f>'(B) FO'!L240</f>
        <v>-2.6515151515151487</v>
      </c>
      <c r="H240" s="139">
        <f>'(B) FO'!M240</f>
        <v>-1.2160898035547345</v>
      </c>
      <c r="I240" s="139">
        <f>'(B) FO'!N240</f>
        <v>3.4849951597289532</v>
      </c>
      <c r="J240" s="139">
        <f>'(B) FO'!O240</f>
        <v>-1.4312977099236641</v>
      </c>
      <c r="K240" s="137" t="str">
        <f t="shared" si="40"/>
        <v>N</v>
      </c>
      <c r="L240" s="137" t="str">
        <f t="shared" si="41"/>
        <v>N</v>
      </c>
      <c r="M240" s="137" t="str">
        <f t="shared" si="42"/>
        <v>Y</v>
      </c>
      <c r="N240" s="137">
        <f>'(B) FO'!AH240-'(B) FO'!AI240</f>
        <v>-2385600</v>
      </c>
      <c r="O240" s="137">
        <f>'(B) FO'!AI240-'(B) FO'!AJ240</f>
        <v>-173600</v>
      </c>
      <c r="P240" s="137">
        <f>'(B) FO'!AJ240-'(B) FO'!AK240</f>
        <v>-184800</v>
      </c>
      <c r="Q240" s="137">
        <f>'(B) FO'!AK240-'(B) FO'!AL240</f>
        <v>1428000</v>
      </c>
      <c r="R240" s="137" t="str">
        <f>'(B) FO'!AM240</f>
        <v>N</v>
      </c>
      <c r="S240" s="137" t="str">
        <f>'(B) FO'!AN240</f>
        <v>N</v>
      </c>
      <c r="T240" s="137" t="str">
        <f>'(B) FO'!AO240</f>
        <v>N</v>
      </c>
      <c r="U240" s="137" t="str">
        <f>'(B) FO'!AP240</f>
        <v>Y</v>
      </c>
      <c r="V240" s="139">
        <f>'(B) FO'!AQ240</f>
        <v>-8.899101733862544</v>
      </c>
      <c r="W240" s="139">
        <f>'(B) FO'!AR240</f>
        <v>-0.64342050643420512</v>
      </c>
      <c r="X240" s="139">
        <f>'(B) FO'!AS240</f>
        <v>-0.68027210884353739</v>
      </c>
      <c r="Y240" s="139">
        <f>'(B) FO'!AT240</f>
        <v>5.5483028720626635</v>
      </c>
      <c r="Z240" s="137" t="str">
        <f t="shared" si="43"/>
        <v>N</v>
      </c>
      <c r="AA240" s="137" t="str">
        <f t="shared" si="44"/>
        <v>Y</v>
      </c>
      <c r="AB240" s="137" t="str">
        <f t="shared" si="45"/>
        <v>N</v>
      </c>
      <c r="AC240" s="137" t="str">
        <f>'(B) FO'!BC240</f>
        <v>Y</v>
      </c>
      <c r="AD240" s="137" t="str">
        <f>'(B) FO'!BD240</f>
        <v>N</v>
      </c>
      <c r="AE240" s="137" t="str">
        <f>'(B) FO'!BE240</f>
        <v>N</v>
      </c>
      <c r="AF240" s="137" t="str">
        <f>'(B) FO'!BF240</f>
        <v>N</v>
      </c>
      <c r="AG240" s="139">
        <f>'(B) FO'!BG240</f>
        <v>56.972977531193756</v>
      </c>
      <c r="AH240" s="139">
        <f>'(B) FO'!BH240</f>
        <v>-20.872817467393592</v>
      </c>
      <c r="AI240" s="139">
        <f>'(B) FO'!BI240</f>
        <v>-17.776857072858355</v>
      </c>
      <c r="AJ240" s="139">
        <f>'(B) FO'!BJ240</f>
        <v>-31.584461877574892</v>
      </c>
      <c r="AK240" s="137" t="str">
        <f t="shared" si="46"/>
        <v>Y</v>
      </c>
      <c r="AL240" s="137" t="str">
        <f t="shared" si="47"/>
        <v>N</v>
      </c>
      <c r="AM240" s="137" t="str">
        <f t="shared" si="48"/>
        <v>Y</v>
      </c>
      <c r="AN240" s="137" t="str">
        <f>'(B) FO'!BS240</f>
        <v>Y</v>
      </c>
      <c r="AO240" s="137" t="str">
        <f>'(B) FO'!BT240</f>
        <v>N</v>
      </c>
      <c r="AP240" s="137" t="str">
        <f>'(B) FO'!BU240</f>
        <v>N</v>
      </c>
      <c r="AQ240" s="137" t="str">
        <f>'(B) FO'!BV240</f>
        <v>N</v>
      </c>
      <c r="AR240" s="139">
        <f>'(B) FO'!BW240</f>
        <v>62.812089356110377</v>
      </c>
      <c r="AS240" s="139">
        <f>'(B) FO'!BX240</f>
        <v>-22.135061391541612</v>
      </c>
      <c r="AT240" s="139">
        <f>'(B) FO'!BY240</f>
        <v>-18.146286990508095</v>
      </c>
      <c r="AU240" s="139">
        <f>'(B) FO'!BZ240</f>
        <v>-31.497418244406195</v>
      </c>
      <c r="AV240" s="137" t="str">
        <f t="shared" si="49"/>
        <v>Y</v>
      </c>
      <c r="AW240" s="137" t="str">
        <f t="shared" si="50"/>
        <v>N</v>
      </c>
      <c r="AX240" s="137" t="str">
        <f t="shared" si="51"/>
        <v>Y</v>
      </c>
      <c r="AZ240" s="137">
        <f>'(B) FO'!C240</f>
        <v>51.4</v>
      </c>
      <c r="BA240" s="137">
        <f>'(B) FO'!X240</f>
        <v>54.25</v>
      </c>
      <c r="BB240" s="137">
        <f>'(B) FO'!AC240</f>
        <v>50.25</v>
      </c>
    </row>
    <row r="241" spans="1:54" x14ac:dyDescent="0.3">
      <c r="A241" s="137" t="str">
        <f>'FOD (ALL)'!B241</f>
        <v>L&amp;TFH</v>
      </c>
      <c r="B241" s="146">
        <f>'FOD (ALL)'!C241</f>
        <v>44007</v>
      </c>
      <c r="C241" s="137" t="str">
        <f>'(B) FO'!H241</f>
        <v>N</v>
      </c>
      <c r="D241" s="137" t="str">
        <f>'(B) FO'!I241</f>
        <v>N</v>
      </c>
      <c r="E241" s="137" t="str">
        <f>'(B) FO'!J241</f>
        <v>Y</v>
      </c>
      <c r="F241" s="137" t="str">
        <f>'(B) FO'!K241</f>
        <v>N</v>
      </c>
      <c r="G241" s="139">
        <f>'(B) FO'!L241</f>
        <v>-2.8155339805825297</v>
      </c>
      <c r="H241" s="139">
        <f>'(B) FO'!M241</f>
        <v>-1.3409961685823808</v>
      </c>
      <c r="I241" s="139">
        <f>'(B) FO'!N241</f>
        <v>3.6742800397219493</v>
      </c>
      <c r="J241" s="139">
        <f>'(B) FO'!O241</f>
        <v>-1.6601562500000027</v>
      </c>
      <c r="K241" s="137" t="str">
        <f t="shared" si="40"/>
        <v>N</v>
      </c>
      <c r="L241" s="137" t="str">
        <f t="shared" si="41"/>
        <v>N</v>
      </c>
      <c r="M241" s="137" t="str">
        <f t="shared" si="42"/>
        <v>Y</v>
      </c>
      <c r="N241" s="137">
        <f>'(B) FO'!AH241-'(B) FO'!AI241</f>
        <v>2396800</v>
      </c>
      <c r="O241" s="137">
        <f>'(B) FO'!AI241-'(B) FO'!AJ241</f>
        <v>1372000</v>
      </c>
      <c r="P241" s="137">
        <f>'(B) FO'!AJ241-'(B) FO'!AK241</f>
        <v>789600</v>
      </c>
      <c r="Q241" s="137">
        <f>'(B) FO'!AK241-'(B) FO'!AL241</f>
        <v>1960000</v>
      </c>
      <c r="R241" s="137" t="str">
        <f>'(B) FO'!AM241</f>
        <v>Y</v>
      </c>
      <c r="S241" s="137" t="str">
        <f>'(B) FO'!AN241</f>
        <v>Y</v>
      </c>
      <c r="T241" s="137" t="str">
        <f>'(B) FO'!AO241</f>
        <v>Y</v>
      </c>
      <c r="U241" s="137" t="str">
        <f>'(B) FO'!AP241</f>
        <v>Y</v>
      </c>
      <c r="V241" s="139">
        <f>'(B) FO'!AQ241</f>
        <v>27.559562137797812</v>
      </c>
      <c r="W241" s="139">
        <f>'(B) FO'!AR241</f>
        <v>18.730886850152906</v>
      </c>
      <c r="X241" s="139">
        <f>'(B) FO'!AS241</f>
        <v>12.082262210796916</v>
      </c>
      <c r="Y241" s="139">
        <f>'(B) FO'!AT241</f>
        <v>42.83965728274174</v>
      </c>
      <c r="Z241" s="137" t="str">
        <f t="shared" si="43"/>
        <v>Y</v>
      </c>
      <c r="AA241" s="137" t="str">
        <f t="shared" si="44"/>
        <v>Y</v>
      </c>
      <c r="AB241" s="137" t="str">
        <f t="shared" si="45"/>
        <v>N</v>
      </c>
      <c r="AC241" s="137" t="str">
        <f>'(B) FO'!BC241</f>
        <v>Y</v>
      </c>
      <c r="AD241" s="137" t="str">
        <f>'(B) FO'!BD241</f>
        <v>Y</v>
      </c>
      <c r="AE241" s="137" t="str">
        <f>'(B) FO'!BE241</f>
        <v>N</v>
      </c>
      <c r="AF241" s="137" t="str">
        <f>'(B) FO'!BF241</f>
        <v>N</v>
      </c>
      <c r="AG241" s="139">
        <f>'(B) FO'!BG241</f>
        <v>101.3625021198246</v>
      </c>
      <c r="AH241" s="139">
        <f>'(B) FO'!BH241</f>
        <v>5.526212182414084</v>
      </c>
      <c r="AI241" s="139">
        <f>'(B) FO'!BI241</f>
        <v>-6.0480287461509308</v>
      </c>
      <c r="AJ241" s="139">
        <f>'(B) FO'!BJ241</f>
        <v>-1.0608415439236742</v>
      </c>
      <c r="AK241" s="137" t="str">
        <f t="shared" si="46"/>
        <v>Y</v>
      </c>
      <c r="AL241" s="137" t="str">
        <f t="shared" si="47"/>
        <v>Y</v>
      </c>
      <c r="AM241" s="137" t="str">
        <f t="shared" si="48"/>
        <v>N</v>
      </c>
      <c r="AN241" s="137" t="str">
        <f>'(B) FO'!BS241</f>
        <v>Y</v>
      </c>
      <c r="AO241" s="137" t="str">
        <f>'(B) FO'!BT241</f>
        <v>Y</v>
      </c>
      <c r="AP241" s="137" t="str">
        <f>'(B) FO'!BU241</f>
        <v>N</v>
      </c>
      <c r="AQ241" s="137" t="str">
        <f>'(B) FO'!BV241</f>
        <v>N</v>
      </c>
      <c r="AR241" s="139">
        <f>'(B) FO'!BW241</f>
        <v>109.54415954415954</v>
      </c>
      <c r="AS241" s="139">
        <f>'(B) FO'!BX241</f>
        <v>4</v>
      </c>
      <c r="AT241" s="139">
        <f>'(B) FO'!BY241</f>
        <v>-6.6390041493775938</v>
      </c>
      <c r="AU241" s="139">
        <f>'(B) FO'!BZ241</f>
        <v>-1.094391244870041</v>
      </c>
      <c r="AV241" s="137" t="str">
        <f t="shared" si="49"/>
        <v>Y</v>
      </c>
      <c r="AW241" s="137" t="str">
        <f t="shared" si="50"/>
        <v>Y</v>
      </c>
      <c r="AX241" s="137" t="str">
        <f t="shared" si="51"/>
        <v>N</v>
      </c>
      <c r="AZ241" s="137">
        <f>'(B) FO'!C241</f>
        <v>50.05</v>
      </c>
      <c r="BA241" s="137">
        <f>'(B) FO'!X241</f>
        <v>52.85</v>
      </c>
      <c r="BB241" s="137">
        <f>'(B) FO'!AC241</f>
        <v>49</v>
      </c>
    </row>
    <row r="242" spans="1:54" x14ac:dyDescent="0.3">
      <c r="A242" s="137" t="str">
        <f>'FOD (ALL)'!B242</f>
        <v>L&amp;TFH</v>
      </c>
      <c r="B242" s="146">
        <f>'FOD (ALL)'!C242</f>
        <v>44042</v>
      </c>
      <c r="C242" s="137" t="str">
        <f>'(B) FO'!H242</f>
        <v>N</v>
      </c>
      <c r="D242" s="137" t="str">
        <f>'(B) FO'!I242</f>
        <v>Y</v>
      </c>
      <c r="E242" s="137" t="str">
        <f>'(B) FO'!J242</f>
        <v>N</v>
      </c>
      <c r="F242" s="137" t="str">
        <f>'(B) FO'!K242</f>
        <v>Y</v>
      </c>
      <c r="G242" s="139">
        <f>'(B) FO'!L242</f>
        <v>-7.3625349487418372</v>
      </c>
      <c r="H242" s="139">
        <f>'(B) FO'!M242</f>
        <v>4.1747572815533953</v>
      </c>
      <c r="I242" s="139">
        <f>'(B) FO'!N242</f>
        <v>-1.9980970504281583</v>
      </c>
      <c r="J242" s="139">
        <f>'(B) FO'!O242</f>
        <v>4.1625371655103951</v>
      </c>
      <c r="K242" s="137" t="str">
        <f t="shared" si="40"/>
        <v>N</v>
      </c>
      <c r="L242" s="137" t="str">
        <f t="shared" si="41"/>
        <v>Y</v>
      </c>
      <c r="M242" s="137" t="str">
        <f t="shared" si="42"/>
        <v>N</v>
      </c>
      <c r="N242" s="137">
        <f>'(B) FO'!AH242-'(B) FO'!AI242</f>
        <v>68000</v>
      </c>
      <c r="O242" s="137">
        <f>'(B) FO'!AI242-'(B) FO'!AJ242</f>
        <v>183600</v>
      </c>
      <c r="P242" s="137">
        <f>'(B) FO'!AJ242-'(B) FO'!AK242</f>
        <v>13600</v>
      </c>
      <c r="Q242" s="137">
        <f>'(B) FO'!AK242-'(B) FO'!AL242</f>
        <v>-6800</v>
      </c>
      <c r="R242" s="137" t="str">
        <f>'(B) FO'!AM242</f>
        <v>Y</v>
      </c>
      <c r="S242" s="137" t="str">
        <f>'(B) FO'!AN242</f>
        <v>Y</v>
      </c>
      <c r="T242" s="137" t="str">
        <f>'(B) FO'!AO242</f>
        <v>Y</v>
      </c>
      <c r="U242" s="137" t="str">
        <f>'(B) FO'!AP242</f>
        <v>N</v>
      </c>
      <c r="V242" s="139">
        <f>'(B) FO'!AQ242</f>
        <v>15.151515151515152</v>
      </c>
      <c r="W242" s="139">
        <f>'(B) FO'!AR242</f>
        <v>69.230769230769226</v>
      </c>
      <c r="X242" s="139">
        <f>'(B) FO'!AS242</f>
        <v>5.4054054054054053</v>
      </c>
      <c r="Y242" s="139">
        <f>'(B) FO'!AT242</f>
        <v>-2.6315789473684208</v>
      </c>
      <c r="Z242" s="137" t="str">
        <f t="shared" si="43"/>
        <v>N</v>
      </c>
      <c r="AA242" s="137" t="str">
        <f t="shared" si="44"/>
        <v>Y</v>
      </c>
      <c r="AB242" s="137" t="str">
        <f t="shared" si="45"/>
        <v>Y</v>
      </c>
      <c r="AC242" s="137" t="str">
        <f>'(B) FO'!BC242</f>
        <v>N</v>
      </c>
      <c r="AD242" s="137" t="str">
        <f>'(B) FO'!BD242</f>
        <v>Y</v>
      </c>
      <c r="AE242" s="137" t="str">
        <f>'(B) FO'!BE242</f>
        <v>Y</v>
      </c>
      <c r="AF242" s="137" t="str">
        <f>'(B) FO'!BF242</f>
        <v>N</v>
      </c>
      <c r="AG242" s="139">
        <f>'(B) FO'!BG242</f>
        <v>-34.56886461178307</v>
      </c>
      <c r="AH242" s="139">
        <f>'(B) FO'!BH242</f>
        <v>270.50957715937835</v>
      </c>
      <c r="AI242" s="139">
        <f>'(B) FO'!BI242</f>
        <v>165.2924256951103</v>
      </c>
      <c r="AJ242" s="139">
        <f>'(B) FO'!BJ242</f>
        <v>-81.132416787264845</v>
      </c>
      <c r="AK242" s="137" t="str">
        <f t="shared" si="46"/>
        <v>N</v>
      </c>
      <c r="AL242" s="137" t="str">
        <f t="shared" si="47"/>
        <v>Y</v>
      </c>
      <c r="AM242" s="137" t="str">
        <f t="shared" si="48"/>
        <v>Y</v>
      </c>
      <c r="AN242" s="137" t="str">
        <f>'(B) FO'!BS242</f>
        <v>N</v>
      </c>
      <c r="AO242" s="137" t="str">
        <f>'(B) FO'!BT242</f>
        <v>Y</v>
      </c>
      <c r="AP242" s="137" t="str">
        <f>'(B) FO'!BU242</f>
        <v>Y</v>
      </c>
      <c r="AQ242" s="137" t="str">
        <f>'(B) FO'!BV242</f>
        <v>N</v>
      </c>
      <c r="AR242" s="139">
        <f>'(B) FO'!BW242</f>
        <v>-31.03448275862069</v>
      </c>
      <c r="AS242" s="139">
        <f>'(B) FO'!BX242</f>
        <v>262.5</v>
      </c>
      <c r="AT242" s="139">
        <f>'(B) FO'!BY242</f>
        <v>166.66666666666669</v>
      </c>
      <c r="AU242" s="139">
        <f>'(B) FO'!BZ242</f>
        <v>-81.25</v>
      </c>
      <c r="AV242" s="137" t="str">
        <f t="shared" si="49"/>
        <v>N</v>
      </c>
      <c r="AW242" s="137" t="str">
        <f t="shared" si="50"/>
        <v>Y</v>
      </c>
      <c r="AX242" s="137" t="str">
        <f t="shared" si="51"/>
        <v>Y</v>
      </c>
      <c r="AZ242" s="137">
        <f>'(B) FO'!C242</f>
        <v>49.7</v>
      </c>
      <c r="BA242" s="137">
        <f>'(B) FO'!X242</f>
        <v>52.1</v>
      </c>
      <c r="BB242" s="137">
        <f>'(B) FO'!AC242</f>
        <v>48.35</v>
      </c>
    </row>
    <row r="243" spans="1:54" x14ac:dyDescent="0.3">
      <c r="A243" s="137" t="str">
        <f>'FOD (ALL)'!B243</f>
        <v>LICHSGFIN</v>
      </c>
      <c r="B243" s="146">
        <f>'FOD (ALL)'!C243</f>
        <v>43979</v>
      </c>
      <c r="C243" s="137" t="str">
        <f>'(B) FO'!H243</f>
        <v>N</v>
      </c>
      <c r="D243" s="137" t="str">
        <f>'(B) FO'!I243</f>
        <v>N</v>
      </c>
      <c r="E243" s="137" t="str">
        <f>'(B) FO'!J243</f>
        <v>Y</v>
      </c>
      <c r="F243" s="137" t="str">
        <f>'(B) FO'!K243</f>
        <v>Y</v>
      </c>
      <c r="G243" s="139">
        <f>'(B) FO'!L243</f>
        <v>-2.4551268826077939</v>
      </c>
      <c r="H243" s="139">
        <f>'(B) FO'!M243</f>
        <v>-0.85907138474125355</v>
      </c>
      <c r="I243" s="139">
        <f>'(B) FO'!N243</f>
        <v>7.1444225290379055</v>
      </c>
      <c r="J243" s="139">
        <f>'(B) FO'!O243</f>
        <v>4.273308957952465</v>
      </c>
      <c r="K243" s="137" t="str">
        <f t="shared" si="40"/>
        <v>N</v>
      </c>
      <c r="L243" s="137" t="str">
        <f t="shared" si="41"/>
        <v>N</v>
      </c>
      <c r="M243" s="137" t="str">
        <f t="shared" si="42"/>
        <v>Y</v>
      </c>
      <c r="N243" s="137">
        <f>'(B) FO'!AH243-'(B) FO'!AI243</f>
        <v>-1202500</v>
      </c>
      <c r="O243" s="137">
        <f>'(B) FO'!AI243-'(B) FO'!AJ243</f>
        <v>334100</v>
      </c>
      <c r="P243" s="137">
        <f>'(B) FO'!AJ243-'(B) FO'!AK243</f>
        <v>122200</v>
      </c>
      <c r="Q243" s="137">
        <f>'(B) FO'!AK243-'(B) FO'!AL243</f>
        <v>-118300</v>
      </c>
      <c r="R243" s="137" t="str">
        <f>'(B) FO'!AM243</f>
        <v>N</v>
      </c>
      <c r="S243" s="137" t="str">
        <f>'(B) FO'!AN243</f>
        <v>Y</v>
      </c>
      <c r="T243" s="137" t="str">
        <f>'(B) FO'!AO243</f>
        <v>Y</v>
      </c>
      <c r="U243" s="137" t="str">
        <f>'(B) FO'!AP243</f>
        <v>N</v>
      </c>
      <c r="V243" s="139">
        <f>'(B) FO'!AQ243</f>
        <v>-13.462378110900888</v>
      </c>
      <c r="W243" s="139">
        <f>'(B) FO'!AR243</f>
        <v>3.8856970063501661</v>
      </c>
      <c r="X243" s="139">
        <f>'(B) FO'!AS243</f>
        <v>1.4417177914110431</v>
      </c>
      <c r="Y243" s="139">
        <f>'(B) FO'!AT243</f>
        <v>-1.3764937225835727</v>
      </c>
      <c r="Z243" s="137" t="str">
        <f t="shared" si="43"/>
        <v>N</v>
      </c>
      <c r="AA243" s="137" t="str">
        <f t="shared" si="44"/>
        <v>Y</v>
      </c>
      <c r="AB243" s="137" t="str">
        <f t="shared" si="45"/>
        <v>Y</v>
      </c>
      <c r="AC243" s="137" t="str">
        <f>'(B) FO'!BC243</f>
        <v>Y</v>
      </c>
      <c r="AD243" s="137" t="str">
        <f>'(B) FO'!BD243</f>
        <v>N</v>
      </c>
      <c r="AE243" s="137" t="str">
        <f>'(B) FO'!BE243</f>
        <v>N</v>
      </c>
      <c r="AF243" s="137" t="str">
        <f>'(B) FO'!BF243</f>
        <v>Y</v>
      </c>
      <c r="AG243" s="139">
        <f>'(B) FO'!BG243</f>
        <v>107.75183129855715</v>
      </c>
      <c r="AH243" s="139">
        <f>'(B) FO'!BH243</f>
        <v>-52.948386730212626</v>
      </c>
      <c r="AI243" s="139">
        <f>'(B) FO'!BI243</f>
        <v>-3.2061510739874199</v>
      </c>
      <c r="AJ243" s="139">
        <f>'(B) FO'!BJ243</f>
        <v>3.7620081610389073</v>
      </c>
      <c r="AK243" s="137" t="str">
        <f t="shared" si="46"/>
        <v>Y</v>
      </c>
      <c r="AL243" s="137" t="str">
        <f t="shared" si="47"/>
        <v>N</v>
      </c>
      <c r="AM243" s="137" t="str">
        <f t="shared" si="48"/>
        <v>N</v>
      </c>
      <c r="AN243" s="137" t="str">
        <f>'(B) FO'!BS243</f>
        <v>Y</v>
      </c>
      <c r="AO243" s="137" t="str">
        <f>'(B) FO'!BT243</f>
        <v>N</v>
      </c>
      <c r="AP243" s="137" t="str">
        <f>'(B) FO'!BU243</f>
        <v>N</v>
      </c>
      <c r="AQ243" s="137" t="str">
        <f>'(B) FO'!BV243</f>
        <v>Y</v>
      </c>
      <c r="AR243" s="139">
        <f>'(B) FO'!BW243</f>
        <v>113.20067264573991</v>
      </c>
      <c r="AS243" s="139">
        <f>'(B) FO'!BX243</f>
        <v>-53.341179547534978</v>
      </c>
      <c r="AT243" s="139">
        <f>'(B) FO'!BY243</f>
        <v>-7.3764534883720936</v>
      </c>
      <c r="AU243" s="139">
        <f>'(B) FO'!BZ243</f>
        <v>2.4063507814438103</v>
      </c>
      <c r="AV243" s="137" t="str">
        <f t="shared" si="49"/>
        <v>Y</v>
      </c>
      <c r="AW243" s="137" t="str">
        <f t="shared" si="50"/>
        <v>N</v>
      </c>
      <c r="AX243" s="137" t="str">
        <f t="shared" si="51"/>
        <v>N</v>
      </c>
      <c r="AZ243" s="137">
        <f>'(B) FO'!C243</f>
        <v>236.4</v>
      </c>
      <c r="BA243" s="137">
        <f>'(B) FO'!X243</f>
        <v>251.25</v>
      </c>
      <c r="BB243" s="137">
        <f>'(B) FO'!AC243</f>
        <v>227.95</v>
      </c>
    </row>
    <row r="244" spans="1:54" x14ac:dyDescent="0.3">
      <c r="A244" s="137" t="str">
        <f>'FOD (ALL)'!B244</f>
        <v>LICHSGFIN</v>
      </c>
      <c r="B244" s="146">
        <f>'FOD (ALL)'!C244</f>
        <v>44007</v>
      </c>
      <c r="C244" s="137" t="str">
        <f>'(B) FO'!H244</f>
        <v>N</v>
      </c>
      <c r="D244" s="137" t="str">
        <f>'(B) FO'!I244</f>
        <v>N</v>
      </c>
      <c r="E244" s="137" t="str">
        <f>'(B) FO'!J244</f>
        <v>Y</v>
      </c>
      <c r="F244" s="137" t="str">
        <f>'(B) FO'!K244</f>
        <v>Y</v>
      </c>
      <c r="G244" s="139">
        <f>'(B) FO'!L244</f>
        <v>-2.6919032597266059</v>
      </c>
      <c r="H244" s="139">
        <f>'(B) FO'!M244</f>
        <v>-1.5120132560066304</v>
      </c>
      <c r="I244" s="139">
        <f>'(B) FO'!N244</f>
        <v>7.0035460992907845</v>
      </c>
      <c r="J244" s="139">
        <f>'(B) FO'!O244</f>
        <v>4.4686269969900465</v>
      </c>
      <c r="K244" s="137" t="str">
        <f t="shared" si="40"/>
        <v>N</v>
      </c>
      <c r="L244" s="137" t="str">
        <f t="shared" si="41"/>
        <v>N</v>
      </c>
      <c r="M244" s="137" t="str">
        <f t="shared" si="42"/>
        <v>Y</v>
      </c>
      <c r="N244" s="137">
        <f>'(B) FO'!AH244-'(B) FO'!AI244</f>
        <v>1388400</v>
      </c>
      <c r="O244" s="137">
        <f>'(B) FO'!AI244-'(B) FO'!AJ244</f>
        <v>440700</v>
      </c>
      <c r="P244" s="137">
        <f>'(B) FO'!AJ244-'(B) FO'!AK244</f>
        <v>321100</v>
      </c>
      <c r="Q244" s="137">
        <f>'(B) FO'!AK244-'(B) FO'!AL244</f>
        <v>-14300</v>
      </c>
      <c r="R244" s="137" t="str">
        <f>'(B) FO'!AM244</f>
        <v>Y</v>
      </c>
      <c r="S244" s="137" t="str">
        <f>'(B) FO'!AN244</f>
        <v>Y</v>
      </c>
      <c r="T244" s="137" t="str">
        <f>'(B) FO'!AO244</f>
        <v>Y</v>
      </c>
      <c r="U244" s="137" t="str">
        <f>'(B) FO'!AP244</f>
        <v>N</v>
      </c>
      <c r="V244" s="139">
        <f>'(B) FO'!AQ244</f>
        <v>97.891842346471122</v>
      </c>
      <c r="W244" s="139">
        <f>'(B) FO'!AR244</f>
        <v>45.079787234042549</v>
      </c>
      <c r="X244" s="139">
        <f>'(B) FO'!AS244</f>
        <v>48.910891089108908</v>
      </c>
      <c r="Y244" s="139">
        <f>'(B) FO'!AT244</f>
        <v>-2.1317829457364339</v>
      </c>
      <c r="Z244" s="137" t="str">
        <f t="shared" si="43"/>
        <v>Y</v>
      </c>
      <c r="AA244" s="137" t="str">
        <f t="shared" si="44"/>
        <v>N</v>
      </c>
      <c r="AB244" s="137" t="str">
        <f t="shared" si="45"/>
        <v>Y</v>
      </c>
      <c r="AC244" s="137" t="str">
        <f>'(B) FO'!BC244</f>
        <v>Y</v>
      </c>
      <c r="AD244" s="137" t="str">
        <f>'(B) FO'!BD244</f>
        <v>Y</v>
      </c>
      <c r="AE244" s="137" t="str">
        <f>'(B) FO'!BE244</f>
        <v>Y</v>
      </c>
      <c r="AF244" s="137" t="str">
        <f>'(B) FO'!BF244</f>
        <v>Y</v>
      </c>
      <c r="AG244" s="139">
        <f>'(B) FO'!BG244</f>
        <v>108.9049810308267</v>
      </c>
      <c r="AH244" s="139">
        <f>'(B) FO'!BH244</f>
        <v>30.31422942733397</v>
      </c>
      <c r="AI244" s="139">
        <f>'(B) FO'!BI244</f>
        <v>21.822128992662755</v>
      </c>
      <c r="AJ244" s="139">
        <f>'(B) FO'!BJ244</f>
        <v>60.627685245129783</v>
      </c>
      <c r="AK244" s="137" t="str">
        <f t="shared" si="46"/>
        <v>Y</v>
      </c>
      <c r="AL244" s="137" t="str">
        <f t="shared" si="47"/>
        <v>Y</v>
      </c>
      <c r="AM244" s="137" t="str">
        <f t="shared" si="48"/>
        <v>N</v>
      </c>
      <c r="AN244" s="137" t="str">
        <f>'(B) FO'!BS244</f>
        <v>Y</v>
      </c>
      <c r="AO244" s="137" t="str">
        <f>'(B) FO'!BT244</f>
        <v>Y</v>
      </c>
      <c r="AP244" s="137" t="str">
        <f>'(B) FO'!BU244</f>
        <v>Y</v>
      </c>
      <c r="AQ244" s="137" t="str">
        <f>'(B) FO'!BV244</f>
        <v>Y</v>
      </c>
      <c r="AR244" s="139">
        <f>'(B) FO'!BW244</f>
        <v>115.86021505376345</v>
      </c>
      <c r="AS244" s="139">
        <f>'(B) FO'!BX244</f>
        <v>29.767441860465116</v>
      </c>
      <c r="AT244" s="139">
        <f>'(B) FO'!BY244</f>
        <v>16.531165311653119</v>
      </c>
      <c r="AU244" s="139">
        <f>'(B) FO'!BZ244</f>
        <v>57.356076759061835</v>
      </c>
      <c r="AV244" s="137" t="str">
        <f t="shared" si="49"/>
        <v>Y</v>
      </c>
      <c r="AW244" s="137" t="str">
        <f t="shared" si="50"/>
        <v>Y</v>
      </c>
      <c r="AX244" s="137" t="str">
        <f t="shared" si="51"/>
        <v>N</v>
      </c>
      <c r="AZ244" s="137">
        <f>'(B) FO'!C244</f>
        <v>231.35</v>
      </c>
      <c r="BA244" s="137">
        <f>'(B) FO'!X244</f>
        <v>246</v>
      </c>
      <c r="BB244" s="137">
        <f>'(B) FO'!AC244</f>
        <v>222.8</v>
      </c>
    </row>
    <row r="245" spans="1:54" x14ac:dyDescent="0.3">
      <c r="A245" s="137" t="str">
        <f>'FOD (ALL)'!B245</f>
        <v>LICHSGFIN</v>
      </c>
      <c r="B245" s="146">
        <f>'FOD (ALL)'!C245</f>
        <v>44042</v>
      </c>
      <c r="C245" s="137" t="str">
        <f>'(B) FO'!H245</f>
        <v>Y</v>
      </c>
      <c r="D245" s="137" t="str">
        <f>'(B) FO'!I245</f>
        <v>N</v>
      </c>
      <c r="E245" s="137" t="str">
        <f>'(B) FO'!J245</f>
        <v>Y</v>
      </c>
      <c r="F245" s="137" t="str">
        <f>'(B) FO'!K245</f>
        <v>Y</v>
      </c>
      <c r="G245" s="139">
        <f>'(B) FO'!L245</f>
        <v>2.9442914636729456</v>
      </c>
      <c r="H245" s="139">
        <f>'(B) FO'!M245</f>
        <v>-1.2343096234309576</v>
      </c>
      <c r="I245" s="139">
        <f>'(B) FO'!N245</f>
        <v>2.311643835616441</v>
      </c>
      <c r="J245" s="139">
        <f>'(B) FO'!O245</f>
        <v>8.651162790697672</v>
      </c>
      <c r="K245" s="137" t="str">
        <f t="shared" si="40"/>
        <v>Y</v>
      </c>
      <c r="L245" s="137" t="str">
        <f t="shared" si="41"/>
        <v>N</v>
      </c>
      <c r="M245" s="137" t="str">
        <f t="shared" si="42"/>
        <v>N</v>
      </c>
      <c r="N245" s="137">
        <f>'(B) FO'!AH245-'(B) FO'!AI245</f>
        <v>6000</v>
      </c>
      <c r="O245" s="137">
        <f>'(B) FO'!AI245-'(B) FO'!AJ245</f>
        <v>-2000</v>
      </c>
      <c r="P245" s="137">
        <f>'(B) FO'!AJ245-'(B) FO'!AK245</f>
        <v>0</v>
      </c>
      <c r="Q245" s="137">
        <f>'(B) FO'!AK245-'(B) FO'!AL245</f>
        <v>-2000</v>
      </c>
      <c r="R245" s="137" t="str">
        <f>'(B) FO'!AM245</f>
        <v>Y</v>
      </c>
      <c r="S245" s="137" t="str">
        <f>'(B) FO'!AN245</f>
        <v>N</v>
      </c>
      <c r="T245" s="137" t="str">
        <f>'(B) FO'!AO245</f>
        <v>Y</v>
      </c>
      <c r="U245" s="137" t="str">
        <f>'(B) FO'!AP245</f>
        <v>N</v>
      </c>
      <c r="V245" s="139">
        <f>'(B) FO'!AQ245</f>
        <v>17.647058823529413</v>
      </c>
      <c r="W245" s="139">
        <f>'(B) FO'!AR245</f>
        <v>-5.5555555555555554</v>
      </c>
      <c r="X245" s="139">
        <f>'(B) FO'!AS245</f>
        <v>0</v>
      </c>
      <c r="Y245" s="139">
        <f>'(B) FO'!AT245</f>
        <v>-5.2631578947368416</v>
      </c>
      <c r="Z245" s="137" t="str">
        <f t="shared" si="43"/>
        <v>Y</v>
      </c>
      <c r="AA245" s="137" t="str">
        <f t="shared" si="44"/>
        <v>N</v>
      </c>
      <c r="AB245" s="137" t="str">
        <f t="shared" si="45"/>
        <v>Y</v>
      </c>
      <c r="AC245" s="137" t="str">
        <f>'(B) FO'!BC245</f>
        <v>Y</v>
      </c>
      <c r="AD245" s="137" t="str">
        <f>'(B) FO'!BD245</f>
        <v>N</v>
      </c>
      <c r="AE245" s="137" t="str">
        <f>'(B) FO'!BE245</f>
        <v>N</v>
      </c>
      <c r="AF245" s="137" t="str">
        <f>'(B) FO'!BF245</f>
        <v>N</v>
      </c>
      <c r="AG245" s="139">
        <f>'(B) FO'!BG245</f>
        <v>67.29957805907172</v>
      </c>
      <c r="AH245" s="139">
        <f>'(B) FO'!BH245</f>
        <v>-39.898562975486051</v>
      </c>
      <c r="AI245" s="139">
        <f>'(B) FO'!BI245</f>
        <v>-52.585170340681366</v>
      </c>
      <c r="AJ245" s="139">
        <f>'(B) FO'!BJ245</f>
        <v>-46.441987764301814</v>
      </c>
      <c r="AK245" s="137" t="str">
        <f t="shared" si="46"/>
        <v>Y</v>
      </c>
      <c r="AL245" s="137" t="str">
        <f t="shared" si="47"/>
        <v>Y</v>
      </c>
      <c r="AM245" s="137" t="str">
        <f t="shared" si="48"/>
        <v>N</v>
      </c>
      <c r="AN245" s="137" t="str">
        <f>'(B) FO'!BS245</f>
        <v>Y</v>
      </c>
      <c r="AO245" s="137" t="str">
        <f>'(B) FO'!BT245</f>
        <v>N</v>
      </c>
      <c r="AP245" s="137" t="str">
        <f>'(B) FO'!BU245</f>
        <v>N</v>
      </c>
      <c r="AQ245" s="137" t="str">
        <f>'(B) FO'!BV245</f>
        <v>N</v>
      </c>
      <c r="AR245" s="139">
        <f>'(B) FO'!BW245</f>
        <v>66.666666666666657</v>
      </c>
      <c r="AS245" s="139">
        <f>'(B) FO'!BX245</f>
        <v>-40</v>
      </c>
      <c r="AT245" s="139">
        <f>'(B) FO'!BY245</f>
        <v>-54.54545454545454</v>
      </c>
      <c r="AU245" s="139">
        <f>'(B) FO'!BZ245</f>
        <v>-47.619047619047613</v>
      </c>
      <c r="AV245" s="137" t="str">
        <f t="shared" si="49"/>
        <v>Y</v>
      </c>
      <c r="AW245" s="137" t="str">
        <f t="shared" si="50"/>
        <v>Y</v>
      </c>
      <c r="AX245" s="137" t="str">
        <f t="shared" si="51"/>
        <v>N</v>
      </c>
      <c r="AZ245" s="137">
        <f>'(B) FO'!C245</f>
        <v>243</v>
      </c>
      <c r="BA245" s="137">
        <f>'(B) FO'!X245</f>
        <v>238.65</v>
      </c>
      <c r="BB245" s="137">
        <f>'(B) FO'!AC245</f>
        <v>236.45</v>
      </c>
    </row>
    <row r="246" spans="1:54" x14ac:dyDescent="0.3">
      <c r="A246" s="137" t="str">
        <f>'FOD (ALL)'!B246</f>
        <v>LT</v>
      </c>
      <c r="B246" s="146">
        <f>'FOD (ALL)'!C246</f>
        <v>43979</v>
      </c>
      <c r="C246" s="137" t="str">
        <f>'(B) FO'!H246</f>
        <v>N</v>
      </c>
      <c r="D246" s="137" t="str">
        <f>'(B) FO'!I246</f>
        <v>N</v>
      </c>
      <c r="E246" s="137" t="str">
        <f>'(B) FO'!J246</f>
        <v>Y</v>
      </c>
      <c r="F246" s="137" t="str">
        <f>'(B) FO'!K246</f>
        <v>N</v>
      </c>
      <c r="G246" s="139">
        <f>'(B) FO'!L246</f>
        <v>-0.31790670660879411</v>
      </c>
      <c r="H246" s="139">
        <f>'(B) FO'!M246</f>
        <v>-1.9775873434410018</v>
      </c>
      <c r="I246" s="139">
        <f>'(B) FO'!N246</f>
        <v>4.7783498681401566</v>
      </c>
      <c r="J246" s="139">
        <f>'(B) FO'!O246</f>
        <v>-2.0059069652965871</v>
      </c>
      <c r="K246" s="137" t="str">
        <f t="shared" si="40"/>
        <v>Y</v>
      </c>
      <c r="L246" s="137" t="str">
        <f t="shared" si="41"/>
        <v>N</v>
      </c>
      <c r="M246" s="137" t="str">
        <f t="shared" si="42"/>
        <v>Y</v>
      </c>
      <c r="N246" s="137">
        <f>'(B) FO'!AH246-'(B) FO'!AI246</f>
        <v>-939375</v>
      </c>
      <c r="O246" s="137">
        <f>'(B) FO'!AI246-'(B) FO'!AJ246</f>
        <v>-314250</v>
      </c>
      <c r="P246" s="137">
        <f>'(B) FO'!AJ246-'(B) FO'!AK246</f>
        <v>-5250</v>
      </c>
      <c r="Q246" s="137">
        <f>'(B) FO'!AK246-'(B) FO'!AL246</f>
        <v>232500</v>
      </c>
      <c r="R246" s="137" t="str">
        <f>'(B) FO'!AM246</f>
        <v>N</v>
      </c>
      <c r="S246" s="137" t="str">
        <f>'(B) FO'!AN246</f>
        <v>N</v>
      </c>
      <c r="T246" s="137" t="str">
        <f>'(B) FO'!AO246</f>
        <v>N</v>
      </c>
      <c r="U246" s="137" t="str">
        <f>'(B) FO'!AP246</f>
        <v>Y</v>
      </c>
      <c r="V246" s="139">
        <f>'(B) FO'!AQ246</f>
        <v>-8.6361442460180662</v>
      </c>
      <c r="W246" s="139">
        <f>'(B) FO'!AR246</f>
        <v>-2.807934593218067</v>
      </c>
      <c r="X246" s="139">
        <f>'(B) FO'!AS246</f>
        <v>-4.6888606068725296E-2</v>
      </c>
      <c r="Y246" s="139">
        <f>'(B) FO'!AT246</f>
        <v>2.1205280798960255</v>
      </c>
      <c r="Z246" s="137" t="str">
        <f t="shared" si="43"/>
        <v>N</v>
      </c>
      <c r="AA246" s="137" t="str">
        <f t="shared" si="44"/>
        <v>N</v>
      </c>
      <c r="AB246" s="137" t="str">
        <f t="shared" si="45"/>
        <v>N</v>
      </c>
      <c r="AC246" s="137" t="str">
        <f>'(B) FO'!BC246</f>
        <v>Y</v>
      </c>
      <c r="AD246" s="137" t="str">
        <f>'(B) FO'!BD246</f>
        <v>N</v>
      </c>
      <c r="AE246" s="137" t="str">
        <f>'(B) FO'!BE246</f>
        <v>N</v>
      </c>
      <c r="AF246" s="137" t="str">
        <f>'(B) FO'!BF246</f>
        <v>N</v>
      </c>
      <c r="AG246" s="139">
        <f>'(B) FO'!BG246</f>
        <v>38.48207571528458</v>
      </c>
      <c r="AH246" s="139">
        <f>'(B) FO'!BH246</f>
        <v>-26.609548796303255</v>
      </c>
      <c r="AI246" s="139">
        <f>'(B) FO'!BI246</f>
        <v>-4.4242110525640518E-2</v>
      </c>
      <c r="AJ246" s="139">
        <f>'(B) FO'!BJ246</f>
        <v>-16.500238853484802</v>
      </c>
      <c r="AK246" s="137" t="str">
        <f t="shared" si="46"/>
        <v>Y</v>
      </c>
      <c r="AL246" s="137" t="str">
        <f t="shared" si="47"/>
        <v>N</v>
      </c>
      <c r="AM246" s="137" t="str">
        <f t="shared" si="48"/>
        <v>Y</v>
      </c>
      <c r="AN246" s="137" t="str">
        <f>'(B) FO'!BS246</f>
        <v>Y</v>
      </c>
      <c r="AO246" s="137" t="str">
        <f>'(B) FO'!BT246</f>
        <v>N</v>
      </c>
      <c r="AP246" s="137" t="str">
        <f>'(B) FO'!BU246</f>
        <v>N</v>
      </c>
      <c r="AQ246" s="137" t="str">
        <f>'(B) FO'!BV246</f>
        <v>N</v>
      </c>
      <c r="AR246" s="139">
        <f>'(B) FO'!BW246</f>
        <v>40.142075229998838</v>
      </c>
      <c r="AS246" s="139">
        <f>'(B) FO'!BX246</f>
        <v>-26.63192071086808</v>
      </c>
      <c r="AT246" s="139">
        <f>'(B) FO'!BY246</f>
        <v>-1.4482990906028967</v>
      </c>
      <c r="AU246" s="139">
        <f>'(B) FO'!BZ246</f>
        <v>-14.879587155963304</v>
      </c>
      <c r="AV246" s="137" t="str">
        <f t="shared" si="49"/>
        <v>Y</v>
      </c>
      <c r="AW246" s="137" t="str">
        <f t="shared" si="50"/>
        <v>N</v>
      </c>
      <c r="AX246" s="137" t="str">
        <f t="shared" si="51"/>
        <v>Y</v>
      </c>
      <c r="AZ246" s="137">
        <f>'(B) FO'!C246</f>
        <v>815.25</v>
      </c>
      <c r="BA246" s="137">
        <f>'(B) FO'!X246</f>
        <v>823.35</v>
      </c>
      <c r="BB246" s="137">
        <f>'(B) FO'!AC246</f>
        <v>806.5</v>
      </c>
    </row>
    <row r="247" spans="1:54" x14ac:dyDescent="0.3">
      <c r="A247" s="137" t="str">
        <f>'FOD (ALL)'!B247</f>
        <v>LT</v>
      </c>
      <c r="B247" s="146">
        <f>'FOD (ALL)'!C247</f>
        <v>44007</v>
      </c>
      <c r="C247" s="137" t="str">
        <f>'(B) FO'!H247</f>
        <v>N</v>
      </c>
      <c r="D247" s="137" t="str">
        <f>'(B) FO'!I247</f>
        <v>N</v>
      </c>
      <c r="E247" s="137" t="str">
        <f>'(B) FO'!J247</f>
        <v>Y</v>
      </c>
      <c r="F247" s="137" t="str">
        <f>'(B) FO'!K247</f>
        <v>N</v>
      </c>
      <c r="G247" s="139">
        <f>'(B) FO'!L247</f>
        <v>-0.40221829483820681</v>
      </c>
      <c r="H247" s="139">
        <f>'(B) FO'!M247</f>
        <v>-1.9831551281285358</v>
      </c>
      <c r="I247" s="139">
        <f>'(B) FO'!N247</f>
        <v>4.7556473312058065</v>
      </c>
      <c r="J247" s="139">
        <f>'(B) FO'!O247</f>
        <v>-2.0411916145641888</v>
      </c>
      <c r="K247" s="137" t="str">
        <f t="shared" si="40"/>
        <v>Y</v>
      </c>
      <c r="L247" s="137" t="str">
        <f t="shared" si="41"/>
        <v>N</v>
      </c>
      <c r="M247" s="137" t="str">
        <f t="shared" si="42"/>
        <v>Y</v>
      </c>
      <c r="N247" s="137">
        <f>'(B) FO'!AH247-'(B) FO'!AI247</f>
        <v>1358625</v>
      </c>
      <c r="O247" s="137">
        <f>'(B) FO'!AI247-'(B) FO'!AJ247</f>
        <v>469500</v>
      </c>
      <c r="P247" s="137">
        <f>'(B) FO'!AJ247-'(B) FO'!AK247</f>
        <v>307500</v>
      </c>
      <c r="Q247" s="137">
        <f>'(B) FO'!AK247-'(B) FO'!AL247</f>
        <v>270000</v>
      </c>
      <c r="R247" s="137" t="str">
        <f>'(B) FO'!AM247</f>
        <v>Y</v>
      </c>
      <c r="S247" s="137" t="str">
        <f>'(B) FO'!AN247</f>
        <v>Y</v>
      </c>
      <c r="T247" s="137" t="str">
        <f>'(B) FO'!AO247</f>
        <v>Y</v>
      </c>
      <c r="U247" s="137" t="str">
        <f>'(B) FO'!AP247</f>
        <v>Y</v>
      </c>
      <c r="V247" s="139">
        <f>'(B) FO'!AQ247</f>
        <v>96.975374732334046</v>
      </c>
      <c r="W247" s="139">
        <f>'(B) FO'!AR247</f>
        <v>50.402576489533011</v>
      </c>
      <c r="X247" s="139">
        <f>'(B) FO'!AS247</f>
        <v>49.278846153846153</v>
      </c>
      <c r="Y247" s="139">
        <f>'(B) FO'!AT247</f>
        <v>76.271186440677965</v>
      </c>
      <c r="Z247" s="137" t="str">
        <f t="shared" si="43"/>
        <v>Y</v>
      </c>
      <c r="AA247" s="137" t="str">
        <f t="shared" si="44"/>
        <v>Y</v>
      </c>
      <c r="AB247" s="137" t="str">
        <f t="shared" si="45"/>
        <v>N</v>
      </c>
      <c r="AC247" s="137" t="str">
        <f>'(B) FO'!BC247</f>
        <v>Y</v>
      </c>
      <c r="AD247" s="137" t="str">
        <f>'(B) FO'!BD247</f>
        <v>N</v>
      </c>
      <c r="AE247" s="137" t="str">
        <f>'(B) FO'!BE247</f>
        <v>Y</v>
      </c>
      <c r="AF247" s="137" t="str">
        <f>'(B) FO'!BF247</f>
        <v>Y</v>
      </c>
      <c r="AG247" s="139">
        <f>'(B) FO'!BG247</f>
        <v>118.53915746239663</v>
      </c>
      <c r="AH247" s="139">
        <f>'(B) FO'!BH247</f>
        <v>-1.4062348230201689</v>
      </c>
      <c r="AI247" s="139">
        <f>'(B) FO'!BI247</f>
        <v>18.956089558942722</v>
      </c>
      <c r="AJ247" s="139">
        <f>'(B) FO'!BJ247</f>
        <v>100.03125091555415</v>
      </c>
      <c r="AK247" s="137" t="str">
        <f t="shared" si="46"/>
        <v>Y</v>
      </c>
      <c r="AL247" s="137" t="str">
        <f t="shared" si="47"/>
        <v>N</v>
      </c>
      <c r="AM247" s="137" t="str">
        <f t="shared" si="48"/>
        <v>N</v>
      </c>
      <c r="AN247" s="137" t="str">
        <f>'(B) FO'!BS247</f>
        <v>Y</v>
      </c>
      <c r="AO247" s="137" t="str">
        <f>'(B) FO'!BT247</f>
        <v>N</v>
      </c>
      <c r="AP247" s="137" t="str">
        <f>'(B) FO'!BU247</f>
        <v>Y</v>
      </c>
      <c r="AQ247" s="137" t="str">
        <f>'(B) FO'!BV247</f>
        <v>Y</v>
      </c>
      <c r="AR247" s="139">
        <f>'(B) FO'!BW247</f>
        <v>120.94420600858369</v>
      </c>
      <c r="AS247" s="139">
        <f>'(B) FO'!BX247</f>
        <v>-1.1035653650254669</v>
      </c>
      <c r="AT247" s="139">
        <f>'(B) FO'!BY247</f>
        <v>17.330677290836654</v>
      </c>
      <c r="AU247" s="139">
        <f>'(B) FO'!BZ247</f>
        <v>102.41935483870968</v>
      </c>
      <c r="AV247" s="137" t="str">
        <f t="shared" si="49"/>
        <v>Y</v>
      </c>
      <c r="AW247" s="137" t="str">
        <f t="shared" si="50"/>
        <v>N</v>
      </c>
      <c r="AX247" s="137" t="str">
        <f t="shared" si="51"/>
        <v>N</v>
      </c>
      <c r="AZ247" s="137">
        <f>'(B) FO'!C247</f>
        <v>817.15</v>
      </c>
      <c r="BA247" s="137">
        <f>'(B) FO'!X247</f>
        <v>825.6</v>
      </c>
      <c r="BB247" s="137">
        <f>'(B) FO'!AC247</f>
        <v>808.65</v>
      </c>
    </row>
    <row r="248" spans="1:54" x14ac:dyDescent="0.3">
      <c r="A248" s="137" t="str">
        <f>'FOD (ALL)'!B248</f>
        <v>LT</v>
      </c>
      <c r="B248" s="146">
        <f>'FOD (ALL)'!C248</f>
        <v>44042</v>
      </c>
      <c r="C248" s="137" t="str">
        <f>'(B) FO'!H248</f>
        <v>N</v>
      </c>
      <c r="D248" s="137" t="str">
        <f>'(B) FO'!I248</f>
        <v>N</v>
      </c>
      <c r="E248" s="137" t="str">
        <f>'(B) FO'!J248</f>
        <v>Y</v>
      </c>
      <c r="F248" s="137" t="str">
        <f>'(B) FO'!K248</f>
        <v>N</v>
      </c>
      <c r="G248" s="139">
        <f>'(B) FO'!L248</f>
        <v>-0.64602632862017972</v>
      </c>
      <c r="H248" s="139">
        <f>'(B) FO'!M248</f>
        <v>-2.3333333333333357</v>
      </c>
      <c r="I248" s="139">
        <f>'(B) FO'!N248</f>
        <v>5.4018445322793092</v>
      </c>
      <c r="J248" s="139">
        <f>'(B) FO'!O248</f>
        <v>-2.3644716692189838</v>
      </c>
      <c r="K248" s="137" t="str">
        <f t="shared" si="40"/>
        <v>Y</v>
      </c>
      <c r="L248" s="137" t="str">
        <f t="shared" si="41"/>
        <v>N</v>
      </c>
      <c r="M248" s="137" t="str">
        <f t="shared" si="42"/>
        <v>Y</v>
      </c>
      <c r="N248" s="137">
        <f>'(B) FO'!AH248-'(B) FO'!AI248</f>
        <v>6050</v>
      </c>
      <c r="O248" s="137">
        <f>'(B) FO'!AI248-'(B) FO'!AJ248</f>
        <v>5500</v>
      </c>
      <c r="P248" s="137">
        <f>'(B) FO'!AJ248-'(B) FO'!AK248</f>
        <v>550</v>
      </c>
      <c r="Q248" s="137">
        <f>'(B) FO'!AK248-'(B) FO'!AL248</f>
        <v>3850</v>
      </c>
      <c r="R248" s="137" t="str">
        <f>'(B) FO'!AM248</f>
        <v>Y</v>
      </c>
      <c r="S248" s="137" t="str">
        <f>'(B) FO'!AN248</f>
        <v>Y</v>
      </c>
      <c r="T248" s="137" t="str">
        <f>'(B) FO'!AO248</f>
        <v>Y</v>
      </c>
      <c r="U248" s="137" t="str">
        <f>'(B) FO'!AP248</f>
        <v>Y</v>
      </c>
      <c r="V248" s="139">
        <f>'(B) FO'!AQ248</f>
        <v>17.1875</v>
      </c>
      <c r="W248" s="139">
        <f>'(B) FO'!AR248</f>
        <v>18.518518518518519</v>
      </c>
      <c r="X248" s="139">
        <f>'(B) FO'!AS248</f>
        <v>1.8867924528301887</v>
      </c>
      <c r="Y248" s="139">
        <f>'(B) FO'!AT248</f>
        <v>15.217391304347828</v>
      </c>
      <c r="Z248" s="137" t="str">
        <f t="shared" si="43"/>
        <v>N</v>
      </c>
      <c r="AA248" s="137" t="str">
        <f t="shared" si="44"/>
        <v>Y</v>
      </c>
      <c r="AB248" s="137" t="str">
        <f t="shared" si="45"/>
        <v>N</v>
      </c>
      <c r="AC248" s="137" t="str">
        <f>'(B) FO'!BC248</f>
        <v>Y</v>
      </c>
      <c r="AD248" s="137" t="str">
        <f>'(B) FO'!BD248</f>
        <v>Y</v>
      </c>
      <c r="AE248" s="137" t="str">
        <f>'(B) FO'!BE248</f>
        <v>N</v>
      </c>
      <c r="AF248" s="137" t="str">
        <f>'(B) FO'!BF248</f>
        <v>N</v>
      </c>
      <c r="AG248" s="139">
        <f>'(B) FO'!BG248</f>
        <v>156.65493990032249</v>
      </c>
      <c r="AH248" s="139">
        <f>'(B) FO'!BH248</f>
        <v>150.9010665685914</v>
      </c>
      <c r="AI248" s="139">
        <f>'(B) FO'!BI248</f>
        <v>-39.348650457283064</v>
      </c>
      <c r="AJ248" s="139">
        <f>'(B) FO'!BJ248</f>
        <v>-58.950645545279734</v>
      </c>
      <c r="AK248" s="137" t="str">
        <f t="shared" si="46"/>
        <v>Y</v>
      </c>
      <c r="AL248" s="137" t="str">
        <f t="shared" si="47"/>
        <v>Y</v>
      </c>
      <c r="AM248" s="137" t="str">
        <f t="shared" si="48"/>
        <v>Y</v>
      </c>
      <c r="AN248" s="137" t="str">
        <f>'(B) FO'!BS248</f>
        <v>Y</v>
      </c>
      <c r="AO248" s="137" t="str">
        <f>'(B) FO'!BT248</f>
        <v>Y</v>
      </c>
      <c r="AP248" s="137" t="str">
        <f>'(B) FO'!BU248</f>
        <v>N</v>
      </c>
      <c r="AQ248" s="137" t="str">
        <f>'(B) FO'!BV248</f>
        <v>N</v>
      </c>
      <c r="AR248" s="139">
        <f>'(B) FO'!BW248</f>
        <v>160</v>
      </c>
      <c r="AS248" s="139">
        <f>'(B) FO'!BX248</f>
        <v>150</v>
      </c>
      <c r="AT248" s="139">
        <f>'(B) FO'!BY248</f>
        <v>-40</v>
      </c>
      <c r="AU248" s="139">
        <f>'(B) FO'!BZ248</f>
        <v>-58.333333333333336</v>
      </c>
      <c r="AV248" s="137" t="str">
        <f t="shared" si="49"/>
        <v>Y</v>
      </c>
      <c r="AW248" s="137" t="str">
        <f t="shared" si="50"/>
        <v>Y</v>
      </c>
      <c r="AX248" s="137" t="str">
        <f t="shared" si="51"/>
        <v>Y</v>
      </c>
      <c r="AZ248" s="137">
        <f>'(B) FO'!C248</f>
        <v>815.1</v>
      </c>
      <c r="BA248" s="137">
        <f>'(B) FO'!X248</f>
        <v>826.95</v>
      </c>
      <c r="BB248" s="137">
        <f>'(B) FO'!AC248</f>
        <v>810.05</v>
      </c>
    </row>
    <row r="249" spans="1:54" x14ac:dyDescent="0.3">
      <c r="A249" s="137" t="str">
        <f>'FOD (ALL)'!B249</f>
        <v>LUPIN</v>
      </c>
      <c r="B249" s="146">
        <f>'FOD (ALL)'!C249</f>
        <v>43979</v>
      </c>
      <c r="C249" s="137" t="str">
        <f>'(B) FO'!H249</f>
        <v>Y</v>
      </c>
      <c r="D249" s="137" t="str">
        <f>'(B) FO'!I249</f>
        <v>Y</v>
      </c>
      <c r="E249" s="137" t="str">
        <f>'(B) FO'!J249</f>
        <v>Y</v>
      </c>
      <c r="F249" s="137" t="str">
        <f>'(B) FO'!K249</f>
        <v>N</v>
      </c>
      <c r="G249" s="139">
        <f>'(B) FO'!L249</f>
        <v>0.5712346586731597</v>
      </c>
      <c r="H249" s="139">
        <f>'(B) FO'!M249</f>
        <v>1.2135783387715278</v>
      </c>
      <c r="I249" s="139">
        <f>'(B) FO'!N249</f>
        <v>3.8091276444021953</v>
      </c>
      <c r="J249" s="139">
        <f>'(B) FO'!O249</f>
        <v>-1.4927120529181057</v>
      </c>
      <c r="K249" s="137" t="str">
        <f t="shared" si="40"/>
        <v>N</v>
      </c>
      <c r="L249" s="137" t="str">
        <f t="shared" si="41"/>
        <v>N</v>
      </c>
      <c r="M249" s="137" t="str">
        <f t="shared" si="42"/>
        <v>Y</v>
      </c>
      <c r="N249" s="137">
        <f>'(B) FO'!AH249-'(B) FO'!AI249</f>
        <v>-810600</v>
      </c>
      <c r="O249" s="137">
        <f>'(B) FO'!AI249-'(B) FO'!AJ249</f>
        <v>100100</v>
      </c>
      <c r="P249" s="137">
        <f>'(B) FO'!AJ249-'(B) FO'!AK249</f>
        <v>163800</v>
      </c>
      <c r="Q249" s="137">
        <f>'(B) FO'!AK249-'(B) FO'!AL249</f>
        <v>84000</v>
      </c>
      <c r="R249" s="137" t="str">
        <f>'(B) FO'!AM249</f>
        <v>N</v>
      </c>
      <c r="S249" s="137" t="str">
        <f>'(B) FO'!AN249</f>
        <v>Y</v>
      </c>
      <c r="T249" s="137" t="str">
        <f>'(B) FO'!AO249</f>
        <v>Y</v>
      </c>
      <c r="U249" s="137" t="str">
        <f>'(B) FO'!AP249</f>
        <v>Y</v>
      </c>
      <c r="V249" s="139">
        <f>'(B) FO'!AQ249</f>
        <v>-9.0440487347703833</v>
      </c>
      <c r="W249" s="139">
        <f>'(B) FO'!AR249</f>
        <v>1.1294526498696786</v>
      </c>
      <c r="X249" s="139">
        <f>'(B) FO'!AS249</f>
        <v>1.8829967007322763</v>
      </c>
      <c r="Y249" s="139">
        <f>'(B) FO'!AT249</f>
        <v>0.97505484683513455</v>
      </c>
      <c r="Z249" s="137" t="str">
        <f t="shared" si="43"/>
        <v>N</v>
      </c>
      <c r="AA249" s="137" t="str">
        <f t="shared" si="44"/>
        <v>N</v>
      </c>
      <c r="AB249" s="137" t="str">
        <f t="shared" si="45"/>
        <v>Y</v>
      </c>
      <c r="AC249" s="137" t="str">
        <f>'(B) FO'!BC249</f>
        <v>Y</v>
      </c>
      <c r="AD249" s="137" t="str">
        <f>'(B) FO'!BD249</f>
        <v>N</v>
      </c>
      <c r="AE249" s="137" t="str">
        <f>'(B) FO'!BE249</f>
        <v>Y</v>
      </c>
      <c r="AF249" s="137" t="str">
        <f>'(B) FO'!BF249</f>
        <v>Y</v>
      </c>
      <c r="AG249" s="139">
        <f>'(B) FO'!BG249</f>
        <v>22.366045564446249</v>
      </c>
      <c r="AH249" s="139">
        <f>'(B) FO'!BH249</f>
        <v>-23.661392148312451</v>
      </c>
      <c r="AI249" s="139">
        <f>'(B) FO'!BI249</f>
        <v>36.156113581984215</v>
      </c>
      <c r="AJ249" s="139">
        <f>'(B) FO'!BJ249</f>
        <v>44.446905085991709</v>
      </c>
      <c r="AK249" s="137" t="str">
        <f t="shared" si="46"/>
        <v>Y</v>
      </c>
      <c r="AL249" s="137" t="str">
        <f t="shared" si="47"/>
        <v>N</v>
      </c>
      <c r="AM249" s="137" t="str">
        <f t="shared" si="48"/>
        <v>N</v>
      </c>
      <c r="AN249" s="137" t="str">
        <f>'(B) FO'!BS249</f>
        <v>Y</v>
      </c>
      <c r="AO249" s="137" t="str">
        <f>'(B) FO'!BT249</f>
        <v>N</v>
      </c>
      <c r="AP249" s="137" t="str">
        <f>'(B) FO'!BU249</f>
        <v>Y</v>
      </c>
      <c r="AQ249" s="137" t="str">
        <f>'(B) FO'!BV249</f>
        <v>Y</v>
      </c>
      <c r="AR249" s="139">
        <f>'(B) FO'!BW249</f>
        <v>21.405144139478683</v>
      </c>
      <c r="AS249" s="139">
        <f>'(B) FO'!BX249</f>
        <v>-24.73691048460439</v>
      </c>
      <c r="AT249" s="139">
        <f>'(B) FO'!BY249</f>
        <v>33.930746476422478</v>
      </c>
      <c r="AU249" s="139">
        <f>'(B) FO'!BZ249</f>
        <v>43.710927731932983</v>
      </c>
      <c r="AV249" s="137" t="str">
        <f t="shared" si="49"/>
        <v>Y</v>
      </c>
      <c r="AW249" s="137" t="str">
        <f t="shared" si="50"/>
        <v>N</v>
      </c>
      <c r="AX249" s="137" t="str">
        <f t="shared" si="51"/>
        <v>N</v>
      </c>
      <c r="AZ249" s="137">
        <f>'(B) FO'!C249</f>
        <v>889.1</v>
      </c>
      <c r="BA249" s="137">
        <f>'(B) FO'!X249</f>
        <v>896.05</v>
      </c>
      <c r="BB249" s="137">
        <f>'(B) FO'!AC249</f>
        <v>874.1</v>
      </c>
    </row>
    <row r="250" spans="1:54" x14ac:dyDescent="0.3">
      <c r="A250" s="137" t="str">
        <f>'FOD (ALL)'!B250</f>
        <v>LUPIN</v>
      </c>
      <c r="B250" s="146">
        <f>'FOD (ALL)'!C250</f>
        <v>44007</v>
      </c>
      <c r="C250" s="137" t="str">
        <f>'(B) FO'!H250</f>
        <v>Y</v>
      </c>
      <c r="D250" s="137" t="str">
        <f>'(B) FO'!I250</f>
        <v>Y</v>
      </c>
      <c r="E250" s="137" t="str">
        <f>'(B) FO'!J250</f>
        <v>Y</v>
      </c>
      <c r="F250" s="137" t="str">
        <f>'(B) FO'!K250</f>
        <v>N</v>
      </c>
      <c r="G250" s="139">
        <f>'(B) FO'!L250</f>
        <v>0.55264196695426349</v>
      </c>
      <c r="H250" s="139">
        <f>'(B) FO'!M250</f>
        <v>1.2735579668760684</v>
      </c>
      <c r="I250" s="139">
        <f>'(B) FO'!N250</f>
        <v>3.9107471366684528</v>
      </c>
      <c r="J250" s="139">
        <f>'(B) FO'!O250</f>
        <v>-1.7033191390071776</v>
      </c>
      <c r="K250" s="137" t="str">
        <f t="shared" si="40"/>
        <v>N</v>
      </c>
      <c r="L250" s="137" t="str">
        <f t="shared" si="41"/>
        <v>N</v>
      </c>
      <c r="M250" s="137" t="str">
        <f t="shared" si="42"/>
        <v>Y</v>
      </c>
      <c r="N250" s="137">
        <f>'(B) FO'!AH250-'(B) FO'!AI250</f>
        <v>1076600</v>
      </c>
      <c r="O250" s="137">
        <f>'(B) FO'!AI250-'(B) FO'!AJ250</f>
        <v>509600</v>
      </c>
      <c r="P250" s="137">
        <f>'(B) FO'!AJ250-'(B) FO'!AK250</f>
        <v>372400</v>
      </c>
      <c r="Q250" s="137">
        <f>'(B) FO'!AK250-'(B) FO'!AL250</f>
        <v>124600</v>
      </c>
      <c r="R250" s="137" t="str">
        <f>'(B) FO'!AM250</f>
        <v>Y</v>
      </c>
      <c r="S250" s="137" t="str">
        <f>'(B) FO'!AN250</f>
        <v>Y</v>
      </c>
      <c r="T250" s="137" t="str">
        <f>'(B) FO'!AO250</f>
        <v>Y</v>
      </c>
      <c r="U250" s="137" t="str">
        <f>'(B) FO'!AP250</f>
        <v>Y</v>
      </c>
      <c r="V250" s="139">
        <f>'(B) FO'!AQ250</f>
        <v>91.547619047619051</v>
      </c>
      <c r="W250" s="139">
        <f>'(B) FO'!AR250</f>
        <v>76.470588235294116</v>
      </c>
      <c r="X250" s="139">
        <f>'(B) FO'!AS250</f>
        <v>126.66666666666666</v>
      </c>
      <c r="Y250" s="139">
        <f>'(B) FO'!AT250</f>
        <v>73.553719008264466</v>
      </c>
      <c r="Z250" s="137" t="str">
        <f t="shared" si="43"/>
        <v>Y</v>
      </c>
      <c r="AA250" s="137" t="str">
        <f t="shared" si="44"/>
        <v>N</v>
      </c>
      <c r="AB250" s="137" t="str">
        <f t="shared" si="45"/>
        <v>Y</v>
      </c>
      <c r="AC250" s="137" t="str">
        <f>'(B) FO'!BC250</f>
        <v>Y</v>
      </c>
      <c r="AD250" s="137" t="str">
        <f>'(B) FO'!BD250</f>
        <v>Y</v>
      </c>
      <c r="AE250" s="137" t="str">
        <f>'(B) FO'!BE250</f>
        <v>Y</v>
      </c>
      <c r="AF250" s="137" t="str">
        <f>'(B) FO'!BF250</f>
        <v>Y</v>
      </c>
      <c r="AG250" s="139">
        <f>'(B) FO'!BG250</f>
        <v>49.552648509543218</v>
      </c>
      <c r="AH250" s="139">
        <f>'(B) FO'!BH250</f>
        <v>52.72478750922528</v>
      </c>
      <c r="AI250" s="139">
        <f>'(B) FO'!BI250</f>
        <v>109.12677514117415</v>
      </c>
      <c r="AJ250" s="139">
        <f>'(B) FO'!BJ250</f>
        <v>144.32502789140943</v>
      </c>
      <c r="AK250" s="137" t="str">
        <f t="shared" si="46"/>
        <v>N</v>
      </c>
      <c r="AL250" s="137" t="str">
        <f t="shared" si="47"/>
        <v>N</v>
      </c>
      <c r="AM250" s="137" t="str">
        <f t="shared" si="48"/>
        <v>N</v>
      </c>
      <c r="AN250" s="137" t="str">
        <f>'(B) FO'!BS250</f>
        <v>Y</v>
      </c>
      <c r="AO250" s="137" t="str">
        <f>'(B) FO'!BT250</f>
        <v>Y</v>
      </c>
      <c r="AP250" s="137" t="str">
        <f>'(B) FO'!BU250</f>
        <v>Y</v>
      </c>
      <c r="AQ250" s="137" t="str">
        <f>'(B) FO'!BV250</f>
        <v>Y</v>
      </c>
      <c r="AR250" s="139">
        <f>'(B) FO'!BW250</f>
        <v>48.381400824014129</v>
      </c>
      <c r="AS250" s="139">
        <f>'(B) FO'!BX250</f>
        <v>50.62056737588653</v>
      </c>
      <c r="AT250" s="139">
        <f>'(B) FO'!BY250</f>
        <v>104.34782608695652</v>
      </c>
      <c r="AU250" s="139">
        <f>'(B) FO'!BZ250</f>
        <v>144.24778761061947</v>
      </c>
      <c r="AV250" s="137" t="str">
        <f t="shared" si="49"/>
        <v>N</v>
      </c>
      <c r="AW250" s="137" t="str">
        <f t="shared" si="50"/>
        <v>N</v>
      </c>
      <c r="AX250" s="137" t="str">
        <f t="shared" si="51"/>
        <v>N</v>
      </c>
      <c r="AZ250" s="137">
        <f>'(B) FO'!C250</f>
        <v>891.55</v>
      </c>
      <c r="BA250" s="137">
        <f>'(B) FO'!X250</f>
        <v>898.8</v>
      </c>
      <c r="BB250" s="137">
        <f>'(B) FO'!AC250</f>
        <v>877</v>
      </c>
    </row>
    <row r="251" spans="1:54" x14ac:dyDescent="0.3">
      <c r="A251" s="137" t="str">
        <f>'FOD (ALL)'!B251</f>
        <v>LUPIN</v>
      </c>
      <c r="B251" s="146">
        <f>'FOD (ALL)'!C251</f>
        <v>44042</v>
      </c>
      <c r="C251" s="137" t="str">
        <f>'(B) FO'!H251</f>
        <v>Y</v>
      </c>
      <c r="D251" s="137" t="str">
        <f>'(B) FO'!I251</f>
        <v>N</v>
      </c>
      <c r="E251" s="137" t="str">
        <f>'(B) FO'!J251</f>
        <v>Y</v>
      </c>
      <c r="F251" s="137" t="str">
        <f>'(B) FO'!K251</f>
        <v>N</v>
      </c>
      <c r="G251" s="139">
        <f>'(B) FO'!L251</f>
        <v>2.1509648127128314</v>
      </c>
      <c r="H251" s="139">
        <f>'(B) FO'!M251</f>
        <v>-1.7023208307323071E-2</v>
      </c>
      <c r="I251" s="139">
        <f>'(B) FO'!N251</f>
        <v>4.5255041518386694</v>
      </c>
      <c r="J251" s="139">
        <f>'(B) FO'!O251</f>
        <v>-2.5264496733537634</v>
      </c>
      <c r="K251" s="137" t="str">
        <f t="shared" si="40"/>
        <v>Y</v>
      </c>
      <c r="L251" s="137" t="str">
        <f t="shared" si="41"/>
        <v>N</v>
      </c>
      <c r="M251" s="137" t="str">
        <f t="shared" si="42"/>
        <v>Y</v>
      </c>
      <c r="N251" s="137">
        <f>'(B) FO'!AH251-'(B) FO'!AI251</f>
        <v>0</v>
      </c>
      <c r="O251" s="137">
        <f>'(B) FO'!AI251-'(B) FO'!AJ251</f>
        <v>-13600</v>
      </c>
      <c r="P251" s="137">
        <f>'(B) FO'!AJ251-'(B) FO'!AK251</f>
        <v>16150</v>
      </c>
      <c r="Q251" s="137">
        <f>'(B) FO'!AK251-'(B) FO'!AL251</f>
        <v>1700</v>
      </c>
      <c r="R251" s="137" t="str">
        <f>'(B) FO'!AM251</f>
        <v>Y</v>
      </c>
      <c r="S251" s="137" t="str">
        <f>'(B) FO'!AN251</f>
        <v>N</v>
      </c>
      <c r="T251" s="137" t="str">
        <f>'(B) FO'!AO251</f>
        <v>Y</v>
      </c>
      <c r="U251" s="137" t="str">
        <f>'(B) FO'!AP251</f>
        <v>Y</v>
      </c>
      <c r="V251" s="139">
        <f>'(B) FO'!AQ251</f>
        <v>0</v>
      </c>
      <c r="W251" s="139">
        <f>'(B) FO'!AR251</f>
        <v>-76.19047619047619</v>
      </c>
      <c r="X251" s="139">
        <f>'(B) FO'!AS251</f>
        <v>950</v>
      </c>
      <c r="Y251" s="139" t="e">
        <f>'(B) FO'!AT251</f>
        <v>#DIV/0!</v>
      </c>
      <c r="Z251" s="137" t="str">
        <f t="shared" si="43"/>
        <v>Y</v>
      </c>
      <c r="AA251" s="137" t="str">
        <f t="shared" si="44"/>
        <v>N</v>
      </c>
      <c r="AB251" s="137" t="e">
        <f t="shared" si="45"/>
        <v>#DIV/0!</v>
      </c>
      <c r="AC251" s="137" t="str">
        <f>'(B) FO'!BC251</f>
        <v>N</v>
      </c>
      <c r="AD251" s="137" t="str">
        <f>'(B) FO'!BD251</f>
        <v>Y</v>
      </c>
      <c r="AE251" s="137" t="str">
        <f>'(B) FO'!BE251</f>
        <v>Y</v>
      </c>
      <c r="AF251" s="137" t="str">
        <f>'(B) FO'!BF251</f>
        <v>Y</v>
      </c>
      <c r="AG251" s="139">
        <f>'(B) FO'!BG251</f>
        <v>-81.893400038483747</v>
      </c>
      <c r="AH251" s="139">
        <f>'(B) FO'!BH251</f>
        <v>32.373917473255226</v>
      </c>
      <c r="AI251" s="139">
        <f>'(B) FO'!BI251</f>
        <v>442.82751469063254</v>
      </c>
      <c r="AJ251" s="139" t="e">
        <f>'(B) FO'!BJ251</f>
        <v>#DIV/0!</v>
      </c>
      <c r="AK251" s="137" t="str">
        <f t="shared" si="46"/>
        <v>N</v>
      </c>
      <c r="AL251" s="137" t="str">
        <f t="shared" si="47"/>
        <v>N</v>
      </c>
      <c r="AM251" s="137" t="e">
        <f t="shared" si="48"/>
        <v>#DIV/0!</v>
      </c>
      <c r="AN251" s="137" t="str">
        <f>'(B) FO'!BS251</f>
        <v>N</v>
      </c>
      <c r="AO251" s="137" t="str">
        <f>'(B) FO'!BT251</f>
        <v>Y</v>
      </c>
      <c r="AP251" s="137" t="str">
        <f>'(B) FO'!BU251</f>
        <v>Y</v>
      </c>
      <c r="AQ251" s="137" t="str">
        <f>'(B) FO'!BV251</f>
        <v>Y</v>
      </c>
      <c r="AR251" s="139">
        <f>'(B) FO'!BW251</f>
        <v>-82.142857142857139</v>
      </c>
      <c r="AS251" s="139">
        <f>'(B) FO'!BX251</f>
        <v>33.333333333333329</v>
      </c>
      <c r="AT251" s="139">
        <f>'(B) FO'!BY251</f>
        <v>425</v>
      </c>
      <c r="AU251" s="139" t="e">
        <f>'(B) FO'!BZ251</f>
        <v>#DIV/0!</v>
      </c>
      <c r="AV251" s="137" t="str">
        <f t="shared" si="49"/>
        <v>N</v>
      </c>
      <c r="AW251" s="137" t="str">
        <f t="shared" si="50"/>
        <v>N</v>
      </c>
      <c r="AX251" s="137" t="e">
        <f t="shared" si="51"/>
        <v>#DIV/0!</v>
      </c>
      <c r="AZ251" s="137">
        <f>'(B) FO'!C251</f>
        <v>899.95</v>
      </c>
      <c r="BA251" s="137">
        <f>'(B) FO'!X251</f>
        <v>891</v>
      </c>
      <c r="BB251" s="137">
        <f>'(B) FO'!AC251</f>
        <v>880.85</v>
      </c>
    </row>
    <row r="252" spans="1:54" x14ac:dyDescent="0.3">
      <c r="A252" s="137" t="str">
        <f>'FOD (ALL)'!B252</f>
        <v>M&amp;M</v>
      </c>
      <c r="B252" s="146">
        <f>'FOD (ALL)'!C252</f>
        <v>43979</v>
      </c>
      <c r="C252" s="137" t="str">
        <f>'(B) FO'!H252</f>
        <v>Y</v>
      </c>
      <c r="D252" s="137" t="str">
        <f>'(B) FO'!I252</f>
        <v>Y</v>
      </c>
      <c r="E252" s="137" t="str">
        <f>'(B) FO'!J252</f>
        <v>Y</v>
      </c>
      <c r="F252" s="137" t="str">
        <f>'(B) FO'!K252</f>
        <v>Y</v>
      </c>
      <c r="G252" s="139">
        <f>'(B) FO'!L252</f>
        <v>4.476330635271033</v>
      </c>
      <c r="H252" s="139">
        <f>'(B) FO'!M252</f>
        <v>0.75373779809712382</v>
      </c>
      <c r="I252" s="139">
        <f>'(B) FO'!N252</f>
        <v>5.8046803503725952</v>
      </c>
      <c r="J252" s="139">
        <f>'(B) FO'!O252</f>
        <v>1.8373052855811416</v>
      </c>
      <c r="K252" s="137" t="str">
        <f t="shared" si="40"/>
        <v>Y</v>
      </c>
      <c r="L252" s="137" t="str">
        <f t="shared" si="41"/>
        <v>N</v>
      </c>
      <c r="M252" s="137" t="str">
        <f t="shared" si="42"/>
        <v>Y</v>
      </c>
      <c r="N252" s="137">
        <f>'(B) FO'!AH252-'(B) FO'!AI252</f>
        <v>-2107000</v>
      </c>
      <c r="O252" s="137">
        <f>'(B) FO'!AI252-'(B) FO'!AJ252</f>
        <v>-668000</v>
      </c>
      <c r="P252" s="137">
        <f>'(B) FO'!AJ252-'(B) FO'!AK252</f>
        <v>402000</v>
      </c>
      <c r="Q252" s="137">
        <f>'(B) FO'!AK252-'(B) FO'!AL252</f>
        <v>-136000</v>
      </c>
      <c r="R252" s="137" t="str">
        <f>'(B) FO'!AM252</f>
        <v>N</v>
      </c>
      <c r="S252" s="137" t="str">
        <f>'(B) FO'!AN252</f>
        <v>N</v>
      </c>
      <c r="T252" s="137" t="str">
        <f>'(B) FO'!AO252</f>
        <v>Y</v>
      </c>
      <c r="U252" s="137" t="str">
        <f>'(B) FO'!AP252</f>
        <v>N</v>
      </c>
      <c r="V252" s="139">
        <f>'(B) FO'!AQ252</f>
        <v>-14.990039840637451</v>
      </c>
      <c r="W252" s="139">
        <f>'(B) FO'!AR252</f>
        <v>-4.5368106492800866</v>
      </c>
      <c r="X252" s="139">
        <f>'(B) FO'!AS252</f>
        <v>2.8068705488060326</v>
      </c>
      <c r="Y252" s="139">
        <f>'(B) FO'!AT252</f>
        <v>-0.94065569235025592</v>
      </c>
      <c r="Z252" s="137" t="str">
        <f t="shared" si="43"/>
        <v>N</v>
      </c>
      <c r="AA252" s="137" t="str">
        <f t="shared" si="44"/>
        <v>N</v>
      </c>
      <c r="AB252" s="137" t="str">
        <f t="shared" si="45"/>
        <v>Y</v>
      </c>
      <c r="AC252" s="137" t="str">
        <f>'(B) FO'!BC252</f>
        <v>Y</v>
      </c>
      <c r="AD252" s="137" t="str">
        <f>'(B) FO'!BD252</f>
        <v>N</v>
      </c>
      <c r="AE252" s="137" t="str">
        <f>'(B) FO'!BE252</f>
        <v>Y</v>
      </c>
      <c r="AF252" s="137" t="str">
        <f>'(B) FO'!BF252</f>
        <v>N</v>
      </c>
      <c r="AG252" s="139">
        <f>'(B) FO'!BG252</f>
        <v>107.51260090331994</v>
      </c>
      <c r="AH252" s="139">
        <f>'(B) FO'!BH252</f>
        <v>-31.467037735423041</v>
      </c>
      <c r="AI252" s="139">
        <f>'(B) FO'!BI252</f>
        <v>35.442925811788875</v>
      </c>
      <c r="AJ252" s="139">
        <f>'(B) FO'!BJ252</f>
        <v>-25.236181661650726</v>
      </c>
      <c r="AK252" s="137" t="str">
        <f t="shared" si="46"/>
        <v>Y</v>
      </c>
      <c r="AL252" s="137" t="str">
        <f t="shared" si="47"/>
        <v>N</v>
      </c>
      <c r="AM252" s="137" t="str">
        <f t="shared" si="48"/>
        <v>Y</v>
      </c>
      <c r="AN252" s="137" t="str">
        <f>'(B) FO'!BS252</f>
        <v>Y</v>
      </c>
      <c r="AO252" s="137" t="str">
        <f>'(B) FO'!BT252</f>
        <v>N</v>
      </c>
      <c r="AP252" s="137" t="str">
        <f>'(B) FO'!BU252</f>
        <v>Y</v>
      </c>
      <c r="AQ252" s="137" t="str">
        <f>'(B) FO'!BV252</f>
        <v>N</v>
      </c>
      <c r="AR252" s="139">
        <f>'(B) FO'!BW252</f>
        <v>103.24018515343734</v>
      </c>
      <c r="AS252" s="139">
        <f>'(B) FO'!BX252</f>
        <v>-32.799539170506911</v>
      </c>
      <c r="AT252" s="139">
        <f>'(B) FO'!BY252</f>
        <v>30.506690723199519</v>
      </c>
      <c r="AU252" s="139">
        <f>'(B) FO'!BZ252</f>
        <v>-26.992316136114159</v>
      </c>
      <c r="AV252" s="137" t="str">
        <f t="shared" si="49"/>
        <v>Y</v>
      </c>
      <c r="AW252" s="137" t="str">
        <f t="shared" si="50"/>
        <v>N</v>
      </c>
      <c r="AX252" s="137" t="str">
        <f t="shared" si="51"/>
        <v>Y</v>
      </c>
      <c r="AZ252" s="137">
        <f>'(B) FO'!C252</f>
        <v>425.95</v>
      </c>
      <c r="BA252" s="137">
        <f>'(B) FO'!X252</f>
        <v>429.4</v>
      </c>
      <c r="BB252" s="137">
        <f>'(B) FO'!AC252</f>
        <v>399.05</v>
      </c>
    </row>
    <row r="253" spans="1:54" x14ac:dyDescent="0.3">
      <c r="A253" s="137" t="str">
        <f>'FOD (ALL)'!B253</f>
        <v>M&amp;M</v>
      </c>
      <c r="B253" s="146">
        <f>'FOD (ALL)'!C253</f>
        <v>44007</v>
      </c>
      <c r="C253" s="137" t="str">
        <f>'(B) FO'!H253</f>
        <v>Y</v>
      </c>
      <c r="D253" s="137" t="str">
        <f>'(B) FO'!I253</f>
        <v>Y</v>
      </c>
      <c r="E253" s="137" t="str">
        <f>'(B) FO'!J253</f>
        <v>Y</v>
      </c>
      <c r="F253" s="137" t="str">
        <f>'(B) FO'!K253</f>
        <v>Y</v>
      </c>
      <c r="G253" s="139">
        <f>'(B) FO'!L253</f>
        <v>4.6238532110091688</v>
      </c>
      <c r="H253" s="139">
        <f>'(B) FO'!M253</f>
        <v>1.0506798516687268</v>
      </c>
      <c r="I253" s="139">
        <f>'(B) FO'!N253</f>
        <v>5.4483837330552598</v>
      </c>
      <c r="J253" s="139">
        <f>'(B) FO'!O253</f>
        <v>1.7506631299734807</v>
      </c>
      <c r="K253" s="137" t="str">
        <f t="shared" si="40"/>
        <v>Y</v>
      </c>
      <c r="L253" s="137" t="str">
        <f t="shared" si="41"/>
        <v>N</v>
      </c>
      <c r="M253" s="137" t="str">
        <f t="shared" si="42"/>
        <v>Y</v>
      </c>
      <c r="N253" s="137">
        <f>'(B) FO'!AH253-'(B) FO'!AI253</f>
        <v>2411000</v>
      </c>
      <c r="O253" s="137">
        <f>'(B) FO'!AI253-'(B) FO'!AJ253</f>
        <v>505000</v>
      </c>
      <c r="P253" s="137">
        <f>'(B) FO'!AJ253-'(B) FO'!AK253</f>
        <v>602000</v>
      </c>
      <c r="Q253" s="137">
        <f>'(B) FO'!AK253-'(B) FO'!AL253</f>
        <v>103000</v>
      </c>
      <c r="R253" s="137" t="str">
        <f>'(B) FO'!AM253</f>
        <v>Y</v>
      </c>
      <c r="S253" s="137" t="str">
        <f>'(B) FO'!AN253</f>
        <v>Y</v>
      </c>
      <c r="T253" s="137" t="str">
        <f>'(B) FO'!AO253</f>
        <v>Y</v>
      </c>
      <c r="U253" s="137" t="str">
        <f>'(B) FO'!AP253</f>
        <v>Y</v>
      </c>
      <c r="V253" s="139">
        <f>'(B) FO'!AQ253</f>
        <v>156.4568462037638</v>
      </c>
      <c r="W253" s="139">
        <f>'(B) FO'!AR253</f>
        <v>48.745173745173744</v>
      </c>
      <c r="X253" s="139">
        <f>'(B) FO'!AS253</f>
        <v>138.70967741935485</v>
      </c>
      <c r="Y253" s="139">
        <f>'(B) FO'!AT253</f>
        <v>31.117824773413901</v>
      </c>
      <c r="Z253" s="137" t="str">
        <f t="shared" si="43"/>
        <v>Y</v>
      </c>
      <c r="AA253" s="137" t="str">
        <f t="shared" si="44"/>
        <v>N</v>
      </c>
      <c r="AB253" s="137" t="str">
        <f t="shared" si="45"/>
        <v>Y</v>
      </c>
      <c r="AC253" s="137" t="str">
        <f>'(B) FO'!BC253</f>
        <v>Y</v>
      </c>
      <c r="AD253" s="137" t="str">
        <f>'(B) FO'!BD253</f>
        <v>N</v>
      </c>
      <c r="AE253" s="137" t="str">
        <f>'(B) FO'!BE253</f>
        <v>Y</v>
      </c>
      <c r="AF253" s="137" t="str">
        <f>'(B) FO'!BF253</f>
        <v>Y</v>
      </c>
      <c r="AG253" s="139">
        <f>'(B) FO'!BG253</f>
        <v>199.49711781839213</v>
      </c>
      <c r="AH253" s="139">
        <f>'(B) FO'!BH253</f>
        <v>-1.8933707904191177</v>
      </c>
      <c r="AI253" s="139">
        <f>'(B) FO'!BI253</f>
        <v>262.61754169931714</v>
      </c>
      <c r="AJ253" s="139">
        <f>'(B) FO'!BJ253</f>
        <v>42.995207747641395</v>
      </c>
      <c r="AK253" s="137" t="str">
        <f t="shared" si="46"/>
        <v>Y</v>
      </c>
      <c r="AL253" s="137" t="str">
        <f t="shared" si="47"/>
        <v>N</v>
      </c>
      <c r="AM253" s="137" t="str">
        <f t="shared" si="48"/>
        <v>Y</v>
      </c>
      <c r="AN253" s="137" t="str">
        <f>'(B) FO'!BS253</f>
        <v>Y</v>
      </c>
      <c r="AO253" s="137" t="str">
        <f>'(B) FO'!BT253</f>
        <v>N</v>
      </c>
      <c r="AP253" s="137" t="str">
        <f>'(B) FO'!BU253</f>
        <v>Y</v>
      </c>
      <c r="AQ253" s="137" t="str">
        <f>'(B) FO'!BV253</f>
        <v>Y</v>
      </c>
      <c r="AR253" s="139">
        <f>'(B) FO'!BW253</f>
        <v>194.71153846153845</v>
      </c>
      <c r="AS253" s="139">
        <f>'(B) FO'!BX253</f>
        <v>-4.1474654377880187</v>
      </c>
      <c r="AT253" s="139">
        <f>'(B) FO'!BY253</f>
        <v>250.9433962264151</v>
      </c>
      <c r="AU253" s="139">
        <f>'(B) FO'!BZ253</f>
        <v>39.473684210526315</v>
      </c>
      <c r="AV253" s="137" t="str">
        <f t="shared" si="49"/>
        <v>Y</v>
      </c>
      <c r="AW253" s="137" t="str">
        <f t="shared" si="50"/>
        <v>N</v>
      </c>
      <c r="AX253" s="137" t="str">
        <f t="shared" si="51"/>
        <v>Y</v>
      </c>
      <c r="AZ253" s="137">
        <f>'(B) FO'!C253</f>
        <v>427.65</v>
      </c>
      <c r="BA253" s="137">
        <f>'(B) FO'!X253</f>
        <v>430.35</v>
      </c>
      <c r="BB253" s="137">
        <f>'(B) FO'!AC253</f>
        <v>400.3</v>
      </c>
    </row>
    <row r="254" spans="1:54" x14ac:dyDescent="0.3">
      <c r="A254" s="137" t="str">
        <f>'FOD (ALL)'!B254</f>
        <v>M&amp;M</v>
      </c>
      <c r="B254" s="146">
        <f>'FOD (ALL)'!C254</f>
        <v>44042</v>
      </c>
      <c r="C254" s="137" t="str">
        <f>'(B) FO'!H254</f>
        <v>Y</v>
      </c>
      <c r="D254" s="137" t="str">
        <f>'(B) FO'!I254</f>
        <v>Y</v>
      </c>
      <c r="E254" s="137" t="str">
        <f>'(B) FO'!J254</f>
        <v>Y</v>
      </c>
      <c r="F254" s="137" t="str">
        <f>'(B) FO'!K254</f>
        <v>Y</v>
      </c>
      <c r="G254" s="139">
        <f>'(B) FO'!L254</f>
        <v>2.9979366427964615</v>
      </c>
      <c r="H254" s="139">
        <f>'(B) FO'!M254</f>
        <v>0.77054794520547387</v>
      </c>
      <c r="I254" s="139">
        <f>'(B) FO'!N254</f>
        <v>5.7834131194203708</v>
      </c>
      <c r="J254" s="139">
        <f>'(B) FO'!O254</f>
        <v>3.0533333333333306</v>
      </c>
      <c r="K254" s="137" t="str">
        <f t="shared" si="40"/>
        <v>Y</v>
      </c>
      <c r="L254" s="137" t="str">
        <f t="shared" si="41"/>
        <v>N</v>
      </c>
      <c r="M254" s="137" t="str">
        <f t="shared" si="42"/>
        <v>Y</v>
      </c>
      <c r="N254" s="137">
        <f>'(B) FO'!AH254-'(B) FO'!AI254</f>
        <v>4200</v>
      </c>
      <c r="O254" s="137">
        <f>'(B) FO'!AI254-'(B) FO'!AJ254</f>
        <v>-1400</v>
      </c>
      <c r="P254" s="137">
        <f>'(B) FO'!AJ254-'(B) FO'!AK254</f>
        <v>2800</v>
      </c>
      <c r="Q254" s="137">
        <f>'(B) FO'!AK254-'(B) FO'!AL254</f>
        <v>0</v>
      </c>
      <c r="R254" s="137" t="str">
        <f>'(B) FO'!AM254</f>
        <v>Y</v>
      </c>
      <c r="S254" s="137" t="str">
        <f>'(B) FO'!AN254</f>
        <v>N</v>
      </c>
      <c r="T254" s="137" t="str">
        <f>'(B) FO'!AO254</f>
        <v>Y</v>
      </c>
      <c r="U254" s="137" t="str">
        <f>'(B) FO'!AP254</f>
        <v>Y</v>
      </c>
      <c r="V254" s="139">
        <f>'(B) FO'!AQ254</f>
        <v>20</v>
      </c>
      <c r="W254" s="139">
        <f>'(B) FO'!AR254</f>
        <v>-6.25</v>
      </c>
      <c r="X254" s="139">
        <f>'(B) FO'!AS254</f>
        <v>14.285714285714285</v>
      </c>
      <c r="Y254" s="139">
        <f>'(B) FO'!AT254</f>
        <v>0</v>
      </c>
      <c r="Z254" s="137" t="str">
        <f t="shared" si="43"/>
        <v>Y</v>
      </c>
      <c r="AA254" s="137" t="str">
        <f t="shared" si="44"/>
        <v>N</v>
      </c>
      <c r="AB254" s="137" t="str">
        <f t="shared" si="45"/>
        <v>Y</v>
      </c>
      <c r="AC254" s="137" t="str">
        <f>'(B) FO'!BC254</f>
        <v>Y</v>
      </c>
      <c r="AD254" s="137" t="str">
        <f>'(B) FO'!BD254</f>
        <v>N</v>
      </c>
      <c r="AE254" s="137" t="str">
        <f>'(B) FO'!BE254</f>
        <v>Y</v>
      </c>
      <c r="AF254" s="137" t="str">
        <f>'(B) FO'!BF254</f>
        <v>Y</v>
      </c>
      <c r="AG254" s="139">
        <f>'(B) FO'!BG254</f>
        <v>658.0071174377224</v>
      </c>
      <c r="AH254" s="139">
        <f>'(B) FO'!BH254</f>
        <v>-48.986384266263236</v>
      </c>
      <c r="AI254" s="139">
        <f>'(B) FO'!BI254</f>
        <v>55.675930287329237</v>
      </c>
      <c r="AJ254" s="139">
        <f>'(B) FO'!BJ254</f>
        <v>1.8225419664268536</v>
      </c>
      <c r="AK254" s="137" t="str">
        <f t="shared" si="46"/>
        <v>Y</v>
      </c>
      <c r="AL254" s="137" t="str">
        <f t="shared" si="47"/>
        <v>N</v>
      </c>
      <c r="AM254" s="137" t="str">
        <f t="shared" si="48"/>
        <v>Y</v>
      </c>
      <c r="AN254" s="137" t="str">
        <f>'(B) FO'!BS254</f>
        <v>Y</v>
      </c>
      <c r="AO254" s="137" t="str">
        <f>'(B) FO'!BT254</f>
        <v>N</v>
      </c>
      <c r="AP254" s="137" t="str">
        <f>'(B) FO'!BU254</f>
        <v>Y</v>
      </c>
      <c r="AQ254" s="137" t="str">
        <f>'(B) FO'!BV254</f>
        <v>Y</v>
      </c>
      <c r="AR254" s="139">
        <f>'(B) FO'!BW254</f>
        <v>633.33333333333326</v>
      </c>
      <c r="AS254" s="139">
        <f>'(B) FO'!BX254</f>
        <v>-50</v>
      </c>
      <c r="AT254" s="139">
        <f>'(B) FO'!BY254</f>
        <v>50</v>
      </c>
      <c r="AU254" s="139">
        <f>'(B) FO'!BZ254</f>
        <v>0</v>
      </c>
      <c r="AV254" s="137" t="str">
        <f t="shared" si="49"/>
        <v>Y</v>
      </c>
      <c r="AW254" s="137" t="str">
        <f t="shared" si="50"/>
        <v>N</v>
      </c>
      <c r="AX254" s="137" t="str">
        <f t="shared" si="51"/>
        <v>Y</v>
      </c>
      <c r="AZ254" s="137">
        <f>'(B) FO'!C254</f>
        <v>424.3</v>
      </c>
      <c r="BA254" s="137">
        <f>'(B) FO'!X254</f>
        <v>426.5</v>
      </c>
      <c r="BB254" s="137">
        <f>'(B) FO'!AC254</f>
        <v>401.3</v>
      </c>
    </row>
    <row r="255" spans="1:54" x14ac:dyDescent="0.3">
      <c r="A255" s="137" t="str">
        <f>'FOD (ALL)'!B255</f>
        <v>M&amp;MFIN</v>
      </c>
      <c r="B255" s="146">
        <f>'FOD (ALL)'!C255</f>
        <v>43979</v>
      </c>
      <c r="C255" s="137" t="str">
        <f>'(B) FO'!H255</f>
        <v>N</v>
      </c>
      <c r="D255" s="137" t="str">
        <f>'(B) FO'!I255</f>
        <v>N</v>
      </c>
      <c r="E255" s="137" t="str">
        <f>'(B) FO'!J255</f>
        <v>Y</v>
      </c>
      <c r="F255" s="137" t="str">
        <f>'(B) FO'!K255</f>
        <v>N</v>
      </c>
      <c r="G255" s="139">
        <f>'(B) FO'!L255</f>
        <v>-5.7237813884785815</v>
      </c>
      <c r="H255" s="139">
        <f>'(B) FO'!M255</f>
        <v>-1.167883211678828</v>
      </c>
      <c r="I255" s="139">
        <f>'(B) FO'!N255</f>
        <v>1.8208844295800732</v>
      </c>
      <c r="J255" s="139">
        <f>'(B) FO'!O255</f>
        <v>-2.5353132922854038</v>
      </c>
      <c r="K255" s="137" t="str">
        <f t="shared" si="40"/>
        <v>N</v>
      </c>
      <c r="L255" s="137" t="str">
        <f t="shared" si="41"/>
        <v>N</v>
      </c>
      <c r="M255" s="137" t="str">
        <f t="shared" si="42"/>
        <v>Y</v>
      </c>
      <c r="N255" s="137">
        <f>'(B) FO'!AH255-'(B) FO'!AI255</f>
        <v>-537600</v>
      </c>
      <c r="O255" s="137">
        <f>'(B) FO'!AI255-'(B) FO'!AJ255</f>
        <v>-710400</v>
      </c>
      <c r="P255" s="137">
        <f>'(B) FO'!AJ255-'(B) FO'!AK255</f>
        <v>916800</v>
      </c>
      <c r="Q255" s="137">
        <f>'(B) FO'!AK255-'(B) FO'!AL255</f>
        <v>88000</v>
      </c>
      <c r="R255" s="137" t="str">
        <f>'(B) FO'!AM255</f>
        <v>N</v>
      </c>
      <c r="S255" s="137" t="str">
        <f>'(B) FO'!AN255</f>
        <v>N</v>
      </c>
      <c r="T255" s="137" t="str">
        <f>'(B) FO'!AO255</f>
        <v>Y</v>
      </c>
      <c r="U255" s="137" t="str">
        <f>'(B) FO'!AP255</f>
        <v>Y</v>
      </c>
      <c r="V255" s="139">
        <f>'(B) FO'!AQ255</f>
        <v>-3.4035656401944889</v>
      </c>
      <c r="W255" s="139">
        <f>'(B) FO'!AR255</f>
        <v>-4.3039937960449786</v>
      </c>
      <c r="X255" s="139">
        <f>'(B) FO'!AS255</f>
        <v>5.8811454377501793</v>
      </c>
      <c r="Y255" s="139">
        <f>'(B) FO'!AT255</f>
        <v>0.56771263418662266</v>
      </c>
      <c r="Z255" s="137" t="str">
        <f t="shared" si="43"/>
        <v>Y</v>
      </c>
      <c r="AA255" s="137" t="str">
        <f t="shared" si="44"/>
        <v>N</v>
      </c>
      <c r="AB255" s="137" t="str">
        <f t="shared" si="45"/>
        <v>Y</v>
      </c>
      <c r="AC255" s="137" t="str">
        <f>'(B) FO'!BC255</f>
        <v>N</v>
      </c>
      <c r="AD255" s="137" t="str">
        <f>'(B) FO'!BD255</f>
        <v>Y</v>
      </c>
      <c r="AE255" s="137" t="str">
        <f>'(B) FO'!BE255</f>
        <v>Y</v>
      </c>
      <c r="AF255" s="137" t="str">
        <f>'(B) FO'!BF255</f>
        <v>N</v>
      </c>
      <c r="AG255" s="139">
        <f>'(B) FO'!BG255</f>
        <v>-9.4648544567204986</v>
      </c>
      <c r="AH255" s="139">
        <f>'(B) FO'!BH255</f>
        <v>4.0024493898716083</v>
      </c>
      <c r="AI255" s="139">
        <f>'(B) FO'!BI255</f>
        <v>17.194645194212232</v>
      </c>
      <c r="AJ255" s="139">
        <f>'(B) FO'!BJ255</f>
        <v>-41.44863716988975</v>
      </c>
      <c r="AK255" s="137" t="str">
        <f t="shared" si="46"/>
        <v>N</v>
      </c>
      <c r="AL255" s="137" t="str">
        <f t="shared" si="47"/>
        <v>N</v>
      </c>
      <c r="AM255" s="137" t="str">
        <f t="shared" si="48"/>
        <v>Y</v>
      </c>
      <c r="AN255" s="137" t="str">
        <f>'(B) FO'!BS255</f>
        <v>N</v>
      </c>
      <c r="AO255" s="137" t="str">
        <f>'(B) FO'!BT255</f>
        <v>Y</v>
      </c>
      <c r="AP255" s="137" t="str">
        <f>'(B) FO'!BU255</f>
        <v>Y</v>
      </c>
      <c r="AQ255" s="137" t="str">
        <f>'(B) FO'!BV255</f>
        <v>N</v>
      </c>
      <c r="AR255" s="139">
        <f>'(B) FO'!BW255</f>
        <v>-3.1221893871257866</v>
      </c>
      <c r="AS255" s="139">
        <f>'(B) FO'!BX255</f>
        <v>2.1257052880199452</v>
      </c>
      <c r="AT255" s="139">
        <f>'(B) FO'!BY255</f>
        <v>18.873810637965995</v>
      </c>
      <c r="AU255" s="139">
        <f>'(B) FO'!BZ255</f>
        <v>-38.808819318507204</v>
      </c>
      <c r="AV255" s="137" t="str">
        <f t="shared" si="49"/>
        <v>N</v>
      </c>
      <c r="AW255" s="137" t="str">
        <f t="shared" si="50"/>
        <v>N</v>
      </c>
      <c r="AX255" s="137" t="str">
        <f t="shared" si="51"/>
        <v>Y</v>
      </c>
      <c r="AZ255" s="137">
        <f>'(B) FO'!C255</f>
        <v>127.65</v>
      </c>
      <c r="BA255" s="137">
        <f>'(B) FO'!X255</f>
        <v>139.25</v>
      </c>
      <c r="BB255" s="137">
        <f>'(B) FO'!AC255</f>
        <v>125.2</v>
      </c>
    </row>
    <row r="256" spans="1:54" x14ac:dyDescent="0.3">
      <c r="A256" s="137" t="str">
        <f>'FOD (ALL)'!B256</f>
        <v>M&amp;MFIN</v>
      </c>
      <c r="B256" s="146">
        <f>'FOD (ALL)'!C256</f>
        <v>44007</v>
      </c>
      <c r="C256" s="137" t="str">
        <f>'(B) FO'!H256</f>
        <v>N</v>
      </c>
      <c r="D256" s="137" t="str">
        <f>'(B) FO'!I256</f>
        <v>N</v>
      </c>
      <c r="E256" s="137" t="str">
        <f>'(B) FO'!J256</f>
        <v>Y</v>
      </c>
      <c r="F256" s="137" t="str">
        <f>'(B) FO'!K256</f>
        <v>N</v>
      </c>
      <c r="G256" s="139">
        <f>'(B) FO'!L256</f>
        <v>-5.6129985228951318</v>
      </c>
      <c r="H256" s="139">
        <f>'(B) FO'!M256</f>
        <v>-1.4197306152165916</v>
      </c>
      <c r="I256" s="139">
        <f>'(B) FO'!N256</f>
        <v>2.1949404761904678</v>
      </c>
      <c r="J256" s="139">
        <f>'(B) FO'!O256</f>
        <v>-2.3610606610969849</v>
      </c>
      <c r="K256" s="137" t="str">
        <f t="shared" si="40"/>
        <v>N</v>
      </c>
      <c r="L256" s="137" t="str">
        <f t="shared" si="41"/>
        <v>N</v>
      </c>
      <c r="M256" s="137" t="str">
        <f t="shared" si="42"/>
        <v>Y</v>
      </c>
      <c r="N256" s="137">
        <f>'(B) FO'!AH256-'(B) FO'!AI256</f>
        <v>1137600</v>
      </c>
      <c r="O256" s="137">
        <f>'(B) FO'!AI256-'(B) FO'!AJ256</f>
        <v>177600</v>
      </c>
      <c r="P256" s="137">
        <f>'(B) FO'!AJ256-'(B) FO'!AK256</f>
        <v>281600</v>
      </c>
      <c r="Q256" s="137">
        <f>'(B) FO'!AK256-'(B) FO'!AL256</f>
        <v>102400</v>
      </c>
      <c r="R256" s="137" t="str">
        <f>'(B) FO'!AM256</f>
        <v>Y</v>
      </c>
      <c r="S256" s="137" t="str">
        <f>'(B) FO'!AN256</f>
        <v>Y</v>
      </c>
      <c r="T256" s="137" t="str">
        <f>'(B) FO'!AO256</f>
        <v>Y</v>
      </c>
      <c r="U256" s="137" t="str">
        <f>'(B) FO'!AP256</f>
        <v>Y</v>
      </c>
      <c r="V256" s="139">
        <f>'(B) FO'!AQ256</f>
        <v>116.36661211129295</v>
      </c>
      <c r="W256" s="139">
        <f>'(B) FO'!AR256</f>
        <v>22.2</v>
      </c>
      <c r="X256" s="139">
        <f>'(B) FO'!AS256</f>
        <v>54.320987654320987</v>
      </c>
      <c r="Y256" s="139">
        <f>'(B) FO'!AT256</f>
        <v>24.615384615384617</v>
      </c>
      <c r="Z256" s="137" t="str">
        <f t="shared" si="43"/>
        <v>Y</v>
      </c>
      <c r="AA256" s="137" t="str">
        <f t="shared" si="44"/>
        <v>N</v>
      </c>
      <c r="AB256" s="137" t="str">
        <f t="shared" si="45"/>
        <v>Y</v>
      </c>
      <c r="AC256" s="137" t="str">
        <f>'(B) FO'!BC256</f>
        <v>Y</v>
      </c>
      <c r="AD256" s="137" t="str">
        <f>'(B) FO'!BD256</f>
        <v>Y</v>
      </c>
      <c r="AE256" s="137" t="str">
        <f>'(B) FO'!BE256</f>
        <v>Y</v>
      </c>
      <c r="AF256" s="137" t="str">
        <f>'(B) FO'!BF256</f>
        <v>Y</v>
      </c>
      <c r="AG256" s="139">
        <f>'(B) FO'!BG256</f>
        <v>65.853027348262898</v>
      </c>
      <c r="AH256" s="139">
        <f>'(B) FO'!BH256</f>
        <v>66.236978766555026</v>
      </c>
      <c r="AI256" s="139">
        <f>'(B) FO'!BI256</f>
        <v>23.035916824196601</v>
      </c>
      <c r="AJ256" s="139">
        <f>'(B) FO'!BJ256</f>
        <v>20.54232653526261</v>
      </c>
      <c r="AK256" s="137" t="str">
        <f t="shared" si="46"/>
        <v>N</v>
      </c>
      <c r="AL256" s="137" t="str">
        <f t="shared" si="47"/>
        <v>Y</v>
      </c>
      <c r="AM256" s="137" t="str">
        <f t="shared" si="48"/>
        <v>Y</v>
      </c>
      <c r="AN256" s="137" t="str">
        <f>'(B) FO'!BS256</f>
        <v>Y</v>
      </c>
      <c r="AO256" s="137" t="str">
        <f>'(B) FO'!BT256</f>
        <v>Y</v>
      </c>
      <c r="AP256" s="137" t="str">
        <f>'(B) FO'!BU256</f>
        <v>Y</v>
      </c>
      <c r="AQ256" s="137" t="str">
        <f>'(B) FO'!BV256</f>
        <v>Y</v>
      </c>
      <c r="AR256" s="139">
        <f>'(B) FO'!BW256</f>
        <v>77.915376676986583</v>
      </c>
      <c r="AS256" s="139">
        <f>'(B) FO'!BX256</f>
        <v>63.131313131313128</v>
      </c>
      <c r="AT256" s="139">
        <f>'(B) FO'!BY256</f>
        <v>24.008350730688935</v>
      </c>
      <c r="AU256" s="139">
        <f>'(B) FO'!BZ256</f>
        <v>25.065274151436029</v>
      </c>
      <c r="AV256" s="137" t="str">
        <f t="shared" si="49"/>
        <v>Y</v>
      </c>
      <c r="AW256" s="137" t="str">
        <f t="shared" si="50"/>
        <v>Y</v>
      </c>
      <c r="AX256" s="137" t="str">
        <f t="shared" si="51"/>
        <v>N</v>
      </c>
      <c r="AZ256" s="137">
        <f>'(B) FO'!C256</f>
        <v>127.8</v>
      </c>
      <c r="BA256" s="137">
        <f>'(B) FO'!X256</f>
        <v>139.05000000000001</v>
      </c>
      <c r="BB256" s="137">
        <f>'(B) FO'!AC256</f>
        <v>125.1</v>
      </c>
    </row>
    <row r="257" spans="1:54" x14ac:dyDescent="0.3">
      <c r="A257" s="137" t="str">
        <f>'FOD (ALL)'!B257</f>
        <v>M&amp;MFIN</v>
      </c>
      <c r="B257" s="146">
        <f>'FOD (ALL)'!C257</f>
        <v>44042</v>
      </c>
      <c r="C257" s="137" t="str">
        <f>'(B) FO'!H257</f>
        <v>N</v>
      </c>
      <c r="D257" s="137" t="str">
        <f>'(B) FO'!I257</f>
        <v>N</v>
      </c>
      <c r="E257" s="137" t="str">
        <f>'(B) FO'!J257</f>
        <v>Y</v>
      </c>
      <c r="F257" s="137" t="str">
        <f>'(B) FO'!K257</f>
        <v>N</v>
      </c>
      <c r="G257" s="139">
        <f>'(B) FO'!L257</f>
        <v>-4.776008885597939</v>
      </c>
      <c r="H257" s="139">
        <f>'(B) FO'!M257</f>
        <v>-1.0260168559911889</v>
      </c>
      <c r="I257" s="139">
        <f>'(B) FO'!N257</f>
        <v>0.44166359955833229</v>
      </c>
      <c r="J257" s="139">
        <f>'(B) FO'!O257</f>
        <v>-1.8779342723004653</v>
      </c>
      <c r="K257" s="137" t="str">
        <f t="shared" si="40"/>
        <v>N</v>
      </c>
      <c r="L257" s="137" t="str">
        <f t="shared" si="41"/>
        <v>N</v>
      </c>
      <c r="M257" s="137" t="str">
        <f t="shared" si="42"/>
        <v>Y</v>
      </c>
      <c r="N257" s="137">
        <f>'(B) FO'!AH257-'(B) FO'!AI257</f>
        <v>29400</v>
      </c>
      <c r="O257" s="137">
        <f>'(B) FO'!AI257-'(B) FO'!AJ257</f>
        <v>0</v>
      </c>
      <c r="P257" s="137">
        <f>'(B) FO'!AJ257-'(B) FO'!AK257</f>
        <v>-2100</v>
      </c>
      <c r="Q257" s="137">
        <f>'(B) FO'!AK257-'(B) FO'!AL257</f>
        <v>14700</v>
      </c>
      <c r="R257" s="137" t="str">
        <f>'(B) FO'!AM257</f>
        <v>Y</v>
      </c>
      <c r="S257" s="137" t="str">
        <f>'(B) FO'!AN257</f>
        <v>Y</v>
      </c>
      <c r="T257" s="137" t="str">
        <f>'(B) FO'!AO257</f>
        <v>N</v>
      </c>
      <c r="U257" s="137" t="str">
        <f>'(B) FO'!AP257</f>
        <v>Y</v>
      </c>
      <c r="V257" s="139">
        <f>'(B) FO'!AQ257</f>
        <v>31.818181818181817</v>
      </c>
      <c r="W257" s="139">
        <f>'(B) FO'!AR257</f>
        <v>0</v>
      </c>
      <c r="X257" s="139">
        <f>'(B) FO'!AS257</f>
        <v>-2.2222222222222223</v>
      </c>
      <c r="Y257" s="139">
        <f>'(B) FO'!AT257</f>
        <v>18.421052631578945</v>
      </c>
      <c r="Z257" s="137" t="str">
        <f t="shared" si="43"/>
        <v>Y</v>
      </c>
      <c r="AA257" s="137" t="str">
        <f t="shared" si="44"/>
        <v>Y</v>
      </c>
      <c r="AB257" s="137" t="str">
        <f t="shared" si="45"/>
        <v>N</v>
      </c>
      <c r="AC257" s="137" t="str">
        <f>'(B) FO'!BC257</f>
        <v>Y</v>
      </c>
      <c r="AD257" s="137" t="str">
        <f>'(B) FO'!BD257</f>
        <v>Y</v>
      </c>
      <c r="AE257" s="137" t="str">
        <f>'(B) FO'!BE257</f>
        <v>N</v>
      </c>
      <c r="AF257" s="137" t="str">
        <f>'(B) FO'!BF257</f>
        <v>N</v>
      </c>
      <c r="AG257" s="139">
        <f>'(B) FO'!BG257</f>
        <v>69.479166666666671</v>
      </c>
      <c r="AH257" s="139">
        <f>'(B) FO'!BH257</f>
        <v>166.48160999306037</v>
      </c>
      <c r="AI257" s="139">
        <f>'(B) FO'!BI257</f>
        <v>-79.393679393679406</v>
      </c>
      <c r="AJ257" s="139">
        <f>'(B) FO'!BJ257</f>
        <v>-3.1976744186046346</v>
      </c>
      <c r="AK257" s="137" t="str">
        <f t="shared" si="46"/>
        <v>N</v>
      </c>
      <c r="AL257" s="137" t="str">
        <f t="shared" si="47"/>
        <v>Y</v>
      </c>
      <c r="AM257" s="137" t="str">
        <f t="shared" si="48"/>
        <v>N</v>
      </c>
      <c r="AN257" s="137" t="str">
        <f>'(B) FO'!BS257</f>
        <v>Y</v>
      </c>
      <c r="AO257" s="137" t="str">
        <f>'(B) FO'!BT257</f>
        <v>Y</v>
      </c>
      <c r="AP257" s="137" t="str">
        <f>'(B) FO'!BU257</f>
        <v>N</v>
      </c>
      <c r="AQ257" s="137" t="str">
        <f>'(B) FO'!BV257</f>
        <v>Y</v>
      </c>
      <c r="AR257" s="139">
        <f>'(B) FO'!BW257</f>
        <v>84.615384615384613</v>
      </c>
      <c r="AS257" s="139">
        <f>'(B) FO'!BX257</f>
        <v>160</v>
      </c>
      <c r="AT257" s="139">
        <f>'(B) FO'!BY257</f>
        <v>-79.166666666666657</v>
      </c>
      <c r="AU257" s="139">
        <f>'(B) FO'!BZ257</f>
        <v>4.3478260869565215</v>
      </c>
      <c r="AV257" s="137" t="str">
        <f t="shared" si="49"/>
        <v>N</v>
      </c>
      <c r="AW257" s="137" t="str">
        <f t="shared" si="50"/>
        <v>Y</v>
      </c>
      <c r="AX257" s="137" t="str">
        <f t="shared" si="51"/>
        <v>N</v>
      </c>
      <c r="AZ257" s="137">
        <f>'(B) FO'!C257</f>
        <v>128.6</v>
      </c>
      <c r="BA257" s="137">
        <f>'(B) FO'!X257</f>
        <v>137.9</v>
      </c>
      <c r="BB257" s="137">
        <f>'(B) FO'!AC257</f>
        <v>126</v>
      </c>
    </row>
    <row r="258" spans="1:54" x14ac:dyDescent="0.3">
      <c r="A258" s="137" t="str">
        <f>'FOD (ALL)'!B258</f>
        <v>MANAPPURAM</v>
      </c>
      <c r="B258" s="146">
        <f>'FOD (ALL)'!C258</f>
        <v>43979</v>
      </c>
      <c r="C258" s="137" t="str">
        <f>'(B) FO'!H258</f>
        <v>N</v>
      </c>
      <c r="D258" s="137" t="str">
        <f>'(B) FO'!I258</f>
        <v>N</v>
      </c>
      <c r="E258" s="137" t="str">
        <f>'(B) FO'!J258</f>
        <v>Y</v>
      </c>
      <c r="F258" s="137" t="str">
        <f>'(B) FO'!K258</f>
        <v>N</v>
      </c>
      <c r="G258" s="139">
        <f>'(B) FO'!L258</f>
        <v>-3.8977367979882578</v>
      </c>
      <c r="H258" s="139">
        <f>'(B) FO'!M258</f>
        <v>-1.8106995884773687</v>
      </c>
      <c r="I258" s="139">
        <f>'(B) FO'!N258</f>
        <v>3.7131882202304687</v>
      </c>
      <c r="J258" s="139">
        <f>'(B) FO'!O258</f>
        <v>-3.3016921172100702</v>
      </c>
      <c r="K258" s="137" t="str">
        <f t="shared" si="40"/>
        <v>N</v>
      </c>
      <c r="L258" s="137" t="str">
        <f t="shared" si="41"/>
        <v>N</v>
      </c>
      <c r="M258" s="137" t="str">
        <f t="shared" si="42"/>
        <v>Y</v>
      </c>
      <c r="N258" s="137">
        <f>'(B) FO'!AH258-'(B) FO'!AI258</f>
        <v>-510000</v>
      </c>
      <c r="O258" s="137">
        <f>'(B) FO'!AI258-'(B) FO'!AJ258</f>
        <v>-522000</v>
      </c>
      <c r="P258" s="137">
        <f>'(B) FO'!AJ258-'(B) FO'!AK258</f>
        <v>48000</v>
      </c>
      <c r="Q258" s="137">
        <f>'(B) FO'!AK258-'(B) FO'!AL258</f>
        <v>222000</v>
      </c>
      <c r="R258" s="137" t="str">
        <f>'(B) FO'!AM258</f>
        <v>N</v>
      </c>
      <c r="S258" s="137" t="str">
        <f>'(B) FO'!AN258</f>
        <v>N</v>
      </c>
      <c r="T258" s="137" t="str">
        <f>'(B) FO'!AO258</f>
        <v>Y</v>
      </c>
      <c r="U258" s="137" t="str">
        <f>'(B) FO'!AP258</f>
        <v>Y</v>
      </c>
      <c r="V258" s="139">
        <f>'(B) FO'!AQ258</f>
        <v>-3.4736411932979161</v>
      </c>
      <c r="W258" s="139">
        <f>'(B) FO'!AR258</f>
        <v>-3.4333070244672457</v>
      </c>
      <c r="X258" s="139">
        <f>'(B) FO'!AS258</f>
        <v>0.31670625494853522</v>
      </c>
      <c r="Y258" s="139">
        <f>'(B) FO'!AT258</f>
        <v>1.4865407794294898</v>
      </c>
      <c r="Z258" s="137" t="str">
        <f t="shared" si="43"/>
        <v>N</v>
      </c>
      <c r="AA258" s="137" t="str">
        <f t="shared" si="44"/>
        <v>N</v>
      </c>
      <c r="AB258" s="137" t="str">
        <f t="shared" si="45"/>
        <v>N</v>
      </c>
      <c r="AC258" s="137" t="str">
        <f>'(B) FO'!BC258</f>
        <v>Y</v>
      </c>
      <c r="AD258" s="137" t="str">
        <f>'(B) FO'!BD258</f>
        <v>N</v>
      </c>
      <c r="AE258" s="137" t="str">
        <f>'(B) FO'!BE258</f>
        <v>N</v>
      </c>
      <c r="AF258" s="137" t="str">
        <f>'(B) FO'!BF258</f>
        <v>Y</v>
      </c>
      <c r="AG258" s="139">
        <f>'(B) FO'!BG258</f>
        <v>23.123206134235275</v>
      </c>
      <c r="AH258" s="139">
        <f>'(B) FO'!BH258</f>
        <v>-16.660919498420125</v>
      </c>
      <c r="AI258" s="139">
        <f>'(B) FO'!BI258</f>
        <v>-29.91298459869207</v>
      </c>
      <c r="AJ258" s="139">
        <f>'(B) FO'!BJ258</f>
        <v>0.96313132994420536</v>
      </c>
      <c r="AK258" s="137" t="str">
        <f t="shared" si="46"/>
        <v>Y</v>
      </c>
      <c r="AL258" s="137" t="str">
        <f t="shared" si="47"/>
        <v>Y</v>
      </c>
      <c r="AM258" s="137" t="str">
        <f t="shared" si="48"/>
        <v>N</v>
      </c>
      <c r="AN258" s="137" t="str">
        <f>'(B) FO'!BS258</f>
        <v>Y</v>
      </c>
      <c r="AO258" s="137" t="str">
        <f>'(B) FO'!BT258</f>
        <v>N</v>
      </c>
      <c r="AP258" s="137" t="str">
        <f>'(B) FO'!BU258</f>
        <v>N</v>
      </c>
      <c r="AQ258" s="137" t="str">
        <f>'(B) FO'!BV258</f>
        <v>Y</v>
      </c>
      <c r="AR258" s="139">
        <f>'(B) FO'!BW258</f>
        <v>27.981260647359456</v>
      </c>
      <c r="AS258" s="139">
        <f>'(B) FO'!BX258</f>
        <v>-18.669899549705576</v>
      </c>
      <c r="AT258" s="139">
        <f>'(B) FO'!BY258</f>
        <v>-29.344101811062163</v>
      </c>
      <c r="AU258" s="139">
        <f>'(B) FO'!BZ258</f>
        <v>3.2600454890068233</v>
      </c>
      <c r="AV258" s="137" t="str">
        <f t="shared" si="49"/>
        <v>Y</v>
      </c>
      <c r="AW258" s="137" t="str">
        <f t="shared" si="50"/>
        <v>Y</v>
      </c>
      <c r="AX258" s="137" t="str">
        <f t="shared" si="51"/>
        <v>N</v>
      </c>
      <c r="AZ258" s="137">
        <f>'(B) FO'!C258</f>
        <v>114.65</v>
      </c>
      <c r="BA258" s="137">
        <f>'(B) FO'!X258</f>
        <v>121.7</v>
      </c>
      <c r="BB258" s="137">
        <f>'(B) FO'!AC258</f>
        <v>114.05</v>
      </c>
    </row>
    <row r="259" spans="1:54" x14ac:dyDescent="0.3">
      <c r="A259" s="137" t="str">
        <f>'FOD (ALL)'!B259</f>
        <v>MANAPPURAM</v>
      </c>
      <c r="B259" s="146">
        <f>'FOD (ALL)'!C259</f>
        <v>44007</v>
      </c>
      <c r="C259" s="137" t="str">
        <f>'(B) FO'!H259</f>
        <v>N</v>
      </c>
      <c r="D259" s="137" t="str">
        <f>'(B) FO'!I259</f>
        <v>N</v>
      </c>
      <c r="E259" s="137" t="str">
        <f>'(B) FO'!J259</f>
        <v>Y</v>
      </c>
      <c r="F259" s="137" t="str">
        <f>'(B) FO'!K259</f>
        <v>N</v>
      </c>
      <c r="G259" s="139">
        <f>'(B) FO'!L259</f>
        <v>-4.5169385194479226</v>
      </c>
      <c r="H259" s="139">
        <f>'(B) FO'!M259</f>
        <v>-1.7666392769104402</v>
      </c>
      <c r="I259" s="139">
        <f>'(B) FO'!N259</f>
        <v>3.6626916524701847</v>
      </c>
      <c r="J259" s="139">
        <f>'(B) FO'!O259</f>
        <v>-3.3744855967078142</v>
      </c>
      <c r="K259" s="137" t="str">
        <f t="shared" si="40"/>
        <v>N</v>
      </c>
      <c r="L259" s="137" t="str">
        <f t="shared" si="41"/>
        <v>N</v>
      </c>
      <c r="M259" s="137" t="str">
        <f t="shared" si="42"/>
        <v>Y</v>
      </c>
      <c r="N259" s="137">
        <f>'(B) FO'!AH259-'(B) FO'!AI259</f>
        <v>738000</v>
      </c>
      <c r="O259" s="137">
        <f>'(B) FO'!AI259-'(B) FO'!AJ259</f>
        <v>114000</v>
      </c>
      <c r="P259" s="137">
        <f>'(B) FO'!AJ259-'(B) FO'!AK259</f>
        <v>276000</v>
      </c>
      <c r="Q259" s="137">
        <f>'(B) FO'!AK259-'(B) FO'!AL259</f>
        <v>174000</v>
      </c>
      <c r="R259" s="137" t="str">
        <f>'(B) FO'!AM259</f>
        <v>Y</v>
      </c>
      <c r="S259" s="137" t="str">
        <f>'(B) FO'!AN259</f>
        <v>Y</v>
      </c>
      <c r="T259" s="137" t="str">
        <f>'(B) FO'!AO259</f>
        <v>Y</v>
      </c>
      <c r="U259" s="137" t="str">
        <f>'(B) FO'!AP259</f>
        <v>Y</v>
      </c>
      <c r="V259" s="139">
        <f>'(B) FO'!AQ259</f>
        <v>78.84615384615384</v>
      </c>
      <c r="W259" s="139">
        <f>'(B) FO'!AR259</f>
        <v>13.868613138686131</v>
      </c>
      <c r="X259" s="139">
        <f>'(B) FO'!AS259</f>
        <v>50.549450549450547</v>
      </c>
      <c r="Y259" s="139">
        <f>'(B) FO'!AT259</f>
        <v>46.774193548387096</v>
      </c>
      <c r="Z259" s="137" t="str">
        <f t="shared" si="43"/>
        <v>Y</v>
      </c>
      <c r="AA259" s="137" t="str">
        <f t="shared" si="44"/>
        <v>N</v>
      </c>
      <c r="AB259" s="137" t="str">
        <f t="shared" si="45"/>
        <v>Y</v>
      </c>
      <c r="AC259" s="137" t="str">
        <f>'(B) FO'!BC259</f>
        <v>Y</v>
      </c>
      <c r="AD259" s="137" t="str">
        <f>'(B) FO'!BD259</f>
        <v>N</v>
      </c>
      <c r="AE259" s="137" t="str">
        <f>'(B) FO'!BE259</f>
        <v>Y</v>
      </c>
      <c r="AF259" s="137" t="str">
        <f>'(B) FO'!BF259</f>
        <v>Y</v>
      </c>
      <c r="AG259" s="139">
        <f>'(B) FO'!BG259</f>
        <v>226.47030569944363</v>
      </c>
      <c r="AH259" s="139">
        <f>'(B) FO'!BH259</f>
        <v>-9.9847013436211327</v>
      </c>
      <c r="AI259" s="139">
        <f>'(B) FO'!BI259</f>
        <v>39.757557728777009</v>
      </c>
      <c r="AJ259" s="139">
        <f>'(B) FO'!BJ259</f>
        <v>13.23249228955485</v>
      </c>
      <c r="AK259" s="137" t="str">
        <f t="shared" si="46"/>
        <v>Y</v>
      </c>
      <c r="AL259" s="137" t="str">
        <f t="shared" si="47"/>
        <v>N</v>
      </c>
      <c r="AM259" s="137" t="str">
        <f t="shared" si="48"/>
        <v>Y</v>
      </c>
      <c r="AN259" s="137" t="str">
        <f>'(B) FO'!BS259</f>
        <v>Y</v>
      </c>
      <c r="AO259" s="137" t="str">
        <f>'(B) FO'!BT259</f>
        <v>N</v>
      </c>
      <c r="AP259" s="137" t="str">
        <f>'(B) FO'!BU259</f>
        <v>Y</v>
      </c>
      <c r="AQ259" s="137" t="str">
        <f>'(B) FO'!BV259</f>
        <v>Y</v>
      </c>
      <c r="AR259" s="139">
        <f>'(B) FO'!BW259</f>
        <v>241.62162162162164</v>
      </c>
      <c r="AS259" s="139">
        <f>'(B) FO'!BX259</f>
        <v>-11.483253588516746</v>
      </c>
      <c r="AT259" s="139">
        <f>'(B) FO'!BY259</f>
        <v>40.268456375838923</v>
      </c>
      <c r="AU259" s="139">
        <f>'(B) FO'!BZ259</f>
        <v>15.503875968992247</v>
      </c>
      <c r="AV259" s="137" t="str">
        <f t="shared" si="49"/>
        <v>Y</v>
      </c>
      <c r="AW259" s="137" t="str">
        <f t="shared" si="50"/>
        <v>N</v>
      </c>
      <c r="AX259" s="137" t="str">
        <f t="shared" si="51"/>
        <v>Y</v>
      </c>
      <c r="AZ259" s="137">
        <f>'(B) FO'!C259</f>
        <v>114.15</v>
      </c>
      <c r="BA259" s="137">
        <f>'(B) FO'!X259</f>
        <v>122</v>
      </c>
      <c r="BB259" s="137">
        <f>'(B) FO'!AC259</f>
        <v>113.55</v>
      </c>
    </row>
    <row r="260" spans="1:54" x14ac:dyDescent="0.3">
      <c r="A260" s="137" t="str">
        <f>'FOD (ALL)'!B260</f>
        <v>MANAPPURAM</v>
      </c>
      <c r="B260" s="146">
        <f>'FOD (ALL)'!C260</f>
        <v>44042</v>
      </c>
      <c r="C260" s="137" t="str">
        <f>'(B) FO'!H260</f>
        <v>N</v>
      </c>
      <c r="D260" s="137" t="str">
        <f>'(B) FO'!I260</f>
        <v>N</v>
      </c>
      <c r="E260" s="137" t="str">
        <f>'(B) FO'!J260</f>
        <v>Y</v>
      </c>
      <c r="F260" s="137" t="str">
        <f>'(B) FO'!K260</f>
        <v>N</v>
      </c>
      <c r="G260" s="139">
        <f>'(B) FO'!L260</f>
        <v>-5.0727650727650682</v>
      </c>
      <c r="H260" s="139">
        <f>'(B) FO'!M260</f>
        <v>-1.3130898645876032</v>
      </c>
      <c r="I260" s="139">
        <f>'(B) FO'!N260</f>
        <v>3.3064857990673944</v>
      </c>
      <c r="J260" s="139">
        <f>'(B) FO'!O260</f>
        <v>-3.5962402942378353</v>
      </c>
      <c r="K260" s="137" t="str">
        <f t="shared" ref="K260:K323" si="52">IF(G260&gt;=H260,"Y","N")</f>
        <v>N</v>
      </c>
      <c r="L260" s="137" t="str">
        <f t="shared" ref="L260:L323" si="53">IF(H260&gt;=I260,"Y","N")</f>
        <v>N</v>
      </c>
      <c r="M260" s="137" t="str">
        <f t="shared" ref="M260:M323" si="54">IF(I260&gt;=J260,"Y","N")</f>
        <v>Y</v>
      </c>
      <c r="N260" s="137">
        <f>'(B) FO'!AH260-'(B) FO'!AI260</f>
        <v>0</v>
      </c>
      <c r="O260" s="137">
        <f>'(B) FO'!AI260-'(B) FO'!AJ260</f>
        <v>12000</v>
      </c>
      <c r="P260" s="137">
        <f>'(B) FO'!AJ260-'(B) FO'!AK260</f>
        <v>6000</v>
      </c>
      <c r="Q260" s="137">
        <f>'(B) FO'!AK260-'(B) FO'!AL260</f>
        <v>18000</v>
      </c>
      <c r="R260" s="137" t="str">
        <f>'(B) FO'!AM260</f>
        <v>Y</v>
      </c>
      <c r="S260" s="137" t="str">
        <f>'(B) FO'!AN260</f>
        <v>Y</v>
      </c>
      <c r="T260" s="137" t="str">
        <f>'(B) FO'!AO260</f>
        <v>Y</v>
      </c>
      <c r="U260" s="137" t="str">
        <f>'(B) FO'!AP260</f>
        <v>Y</v>
      </c>
      <c r="V260" s="139">
        <f>'(B) FO'!AQ260</f>
        <v>0</v>
      </c>
      <c r="W260" s="139">
        <f>'(B) FO'!AR260</f>
        <v>33.333333333333329</v>
      </c>
      <c r="X260" s="139">
        <f>'(B) FO'!AS260</f>
        <v>20</v>
      </c>
      <c r="Y260" s="139">
        <f>'(B) FO'!AT260</f>
        <v>150</v>
      </c>
      <c r="Z260" s="137" t="str">
        <f t="shared" ref="Z260:Z323" si="55">IF(V260&gt;=W260,"Y","N")</f>
        <v>N</v>
      </c>
      <c r="AA260" s="137" t="str">
        <f t="shared" ref="AA260:AA323" si="56">IF(W260&gt;=X260,"Y","N")</f>
        <v>Y</v>
      </c>
      <c r="AB260" s="137" t="str">
        <f t="shared" ref="AB260:AB323" si="57">IF(X260&gt;=Y260,"Y","N")</f>
        <v>N</v>
      </c>
      <c r="AC260" s="137" t="str">
        <f>'(B) FO'!BC260</f>
        <v>Y</v>
      </c>
      <c r="AD260" s="137" t="str">
        <f>'(B) FO'!BD260</f>
        <v>Y</v>
      </c>
      <c r="AE260" s="137" t="str">
        <f>'(B) FO'!BE260</f>
        <v>N</v>
      </c>
      <c r="AF260" s="137" t="str">
        <f>'(B) FO'!BF260</f>
        <v>N</v>
      </c>
      <c r="AG260" s="139">
        <f>'(B) FO'!BG260</f>
        <v>309.62663067926223</v>
      </c>
      <c r="AH260" s="139">
        <f>'(B) FO'!BH260</f>
        <v>54.482279360667128</v>
      </c>
      <c r="AI260" s="139">
        <f>'(B) FO'!BI260</f>
        <v>-33.778186838472159</v>
      </c>
      <c r="AJ260" s="139">
        <f>'(B) FO'!BJ260</f>
        <v>-51.53880463871544</v>
      </c>
      <c r="AK260" s="137" t="str">
        <f t="shared" ref="AK260:AK323" si="58">IF(AG260&gt;=AH260,"Y","N")</f>
        <v>Y</v>
      </c>
      <c r="AL260" s="137" t="str">
        <f t="shared" ref="AL260:AL323" si="59">IF(AH260&gt;=AI260,"Y","N")</f>
        <v>Y</v>
      </c>
      <c r="AM260" s="137" t="str">
        <f t="shared" ref="AM260:AM323" si="60">IF(AI260&gt;=AJ260,"Y","N")</f>
        <v>Y</v>
      </c>
      <c r="AN260" s="137" t="str">
        <f>'(B) FO'!BS260</f>
        <v>Y</v>
      </c>
      <c r="AO260" s="137" t="str">
        <f>'(B) FO'!BT260</f>
        <v>Y</v>
      </c>
      <c r="AP260" s="137" t="str">
        <f>'(B) FO'!BU260</f>
        <v>N</v>
      </c>
      <c r="AQ260" s="137" t="str">
        <f>'(B) FO'!BV260</f>
        <v>N</v>
      </c>
      <c r="AR260" s="139">
        <f>'(B) FO'!BW260</f>
        <v>333.33333333333337</v>
      </c>
      <c r="AS260" s="139">
        <f>'(B) FO'!BX260</f>
        <v>50</v>
      </c>
      <c r="AT260" s="139">
        <f>'(B) FO'!BY260</f>
        <v>-33.333333333333329</v>
      </c>
      <c r="AU260" s="139">
        <f>'(B) FO'!BZ260</f>
        <v>-50</v>
      </c>
      <c r="AV260" s="137" t="str">
        <f t="shared" ref="AV260:AV323" si="61">IF(AR260&gt;=AS260,"Y","N")</f>
        <v>Y</v>
      </c>
      <c r="AW260" s="137" t="str">
        <f t="shared" ref="AW260:AW323" si="62">IF(AS260&gt;=AT260,"Y","N")</f>
        <v>Y</v>
      </c>
      <c r="AX260" s="137" t="str">
        <f t="shared" ref="AX260:AX323" si="63">IF(AT260&gt;=AU260,"Y","N")</f>
        <v>Y</v>
      </c>
      <c r="AZ260" s="137">
        <f>'(B) FO'!C260</f>
        <v>114.15</v>
      </c>
      <c r="BA260" s="137">
        <f>'(B) FO'!X260</f>
        <v>120.25</v>
      </c>
      <c r="BB260" s="137">
        <f>'(B) FO'!AC260</f>
        <v>114.1</v>
      </c>
    </row>
    <row r="261" spans="1:54" x14ac:dyDescent="0.3">
      <c r="A261" s="137" t="str">
        <f>'FOD (ALL)'!B261</f>
        <v>MARICO</v>
      </c>
      <c r="B261" s="146">
        <f>'FOD (ALL)'!C261</f>
        <v>43979</v>
      </c>
      <c r="C261" s="137" t="str">
        <f>'(B) FO'!H261</f>
        <v>N</v>
      </c>
      <c r="D261" s="137" t="str">
        <f>'(B) FO'!I261</f>
        <v>Y</v>
      </c>
      <c r="E261" s="137" t="str">
        <f>'(B) FO'!J261</f>
        <v>Y</v>
      </c>
      <c r="F261" s="137" t="str">
        <f>'(B) FO'!K261</f>
        <v>Y</v>
      </c>
      <c r="G261" s="139">
        <f>'(B) FO'!L261</f>
        <v>-0.28467499604617347</v>
      </c>
      <c r="H261" s="139">
        <f>'(B) FO'!M261</f>
        <v>4.7468354430372554E-2</v>
      </c>
      <c r="I261" s="139">
        <f>'(B) FO'!N261</f>
        <v>1.36327185244587</v>
      </c>
      <c r="J261" s="139">
        <f>'(B) FO'!O261</f>
        <v>1.7460835509138457</v>
      </c>
      <c r="K261" s="137" t="str">
        <f t="shared" si="52"/>
        <v>N</v>
      </c>
      <c r="L261" s="137" t="str">
        <f t="shared" si="53"/>
        <v>N</v>
      </c>
      <c r="M261" s="137" t="str">
        <f t="shared" si="54"/>
        <v>N</v>
      </c>
      <c r="N261" s="137">
        <f>'(B) FO'!AH261-'(B) FO'!AI261</f>
        <v>-1214200</v>
      </c>
      <c r="O261" s="137">
        <f>'(B) FO'!AI261-'(B) FO'!AJ261</f>
        <v>-122200</v>
      </c>
      <c r="P261" s="137">
        <f>'(B) FO'!AJ261-'(B) FO'!AK261</f>
        <v>-67600</v>
      </c>
      <c r="Q261" s="137">
        <f>'(B) FO'!AK261-'(B) FO'!AL261</f>
        <v>-104000</v>
      </c>
      <c r="R261" s="137" t="str">
        <f>'(B) FO'!AM261</f>
        <v>N</v>
      </c>
      <c r="S261" s="137" t="str">
        <f>'(B) FO'!AN261</f>
        <v>N</v>
      </c>
      <c r="T261" s="137" t="str">
        <f>'(B) FO'!AO261</f>
        <v>N</v>
      </c>
      <c r="U261" s="137" t="str">
        <f>'(B) FO'!AP261</f>
        <v>N</v>
      </c>
      <c r="V261" s="139">
        <f>'(B) FO'!AQ261</f>
        <v>-11.134954697186457</v>
      </c>
      <c r="W261" s="139">
        <f>'(B) FO'!AR261</f>
        <v>-1.1082291912284838</v>
      </c>
      <c r="X261" s="139">
        <f>'(B) FO'!AS261</f>
        <v>-0.60932739629716437</v>
      </c>
      <c r="Y261" s="139">
        <f>'(B) FO'!AT261</f>
        <v>-0.92872068725330847</v>
      </c>
      <c r="Z261" s="137" t="str">
        <f t="shared" si="55"/>
        <v>N</v>
      </c>
      <c r="AA261" s="137" t="str">
        <f t="shared" si="56"/>
        <v>N</v>
      </c>
      <c r="AB261" s="137" t="str">
        <f t="shared" si="57"/>
        <v>Y</v>
      </c>
      <c r="AC261" s="137" t="str">
        <f>'(B) FO'!BC261</f>
        <v>Y</v>
      </c>
      <c r="AD261" s="137" t="str">
        <f>'(B) FO'!BD261</f>
        <v>Y</v>
      </c>
      <c r="AE261" s="137" t="str">
        <f>'(B) FO'!BE261</f>
        <v>Y</v>
      </c>
      <c r="AF261" s="137" t="str">
        <f>'(B) FO'!BF261</f>
        <v>N</v>
      </c>
      <c r="AG261" s="139">
        <f>'(B) FO'!BG261</f>
        <v>62.106238600771405</v>
      </c>
      <c r="AH261" s="139">
        <f>'(B) FO'!BH261</f>
        <v>1.6937116180676584</v>
      </c>
      <c r="AI261" s="139">
        <f>'(B) FO'!BI261</f>
        <v>2.7903287903287843</v>
      </c>
      <c r="AJ261" s="139">
        <f>'(B) FO'!BJ261</f>
        <v>-35.948146949855385</v>
      </c>
      <c r="AK261" s="137" t="str">
        <f t="shared" si="58"/>
        <v>Y</v>
      </c>
      <c r="AL261" s="137" t="str">
        <f t="shared" si="59"/>
        <v>N</v>
      </c>
      <c r="AM261" s="137" t="str">
        <f t="shared" si="60"/>
        <v>Y</v>
      </c>
      <c r="AN261" s="137" t="str">
        <f>'(B) FO'!BS261</f>
        <v>Y</v>
      </c>
      <c r="AO261" s="137" t="str">
        <f>'(B) FO'!BT261</f>
        <v>Y</v>
      </c>
      <c r="AP261" s="137" t="str">
        <f>'(B) FO'!BU261</f>
        <v>Y</v>
      </c>
      <c r="AQ261" s="137" t="str">
        <f>'(B) FO'!BV261</f>
        <v>N</v>
      </c>
      <c r="AR261" s="139">
        <f>'(B) FO'!BW261</f>
        <v>63.030303030303024</v>
      </c>
      <c r="AS261" s="139">
        <f>'(B) FO'!BX261</f>
        <v>1.5384615384615385</v>
      </c>
      <c r="AT261" s="139">
        <f>'(B) FO'!BY261</f>
        <v>0.68153655514250311</v>
      </c>
      <c r="AU261" s="139">
        <f>'(B) FO'!BZ261</f>
        <v>-35.748407643312099</v>
      </c>
      <c r="AV261" s="137" t="str">
        <f t="shared" si="61"/>
        <v>Y</v>
      </c>
      <c r="AW261" s="137" t="str">
        <f t="shared" si="62"/>
        <v>Y</v>
      </c>
      <c r="AX261" s="137" t="str">
        <f t="shared" si="63"/>
        <v>Y</v>
      </c>
      <c r="AZ261" s="137">
        <f>'(B) FO'!C261</f>
        <v>315.25</v>
      </c>
      <c r="BA261" s="137">
        <f>'(B) FO'!X261</f>
        <v>317.14999999999998</v>
      </c>
      <c r="BB261" s="137">
        <f>'(B) FO'!AC261</f>
        <v>310.8</v>
      </c>
    </row>
    <row r="262" spans="1:54" x14ac:dyDescent="0.3">
      <c r="A262" s="137" t="str">
        <f>'FOD (ALL)'!B262</f>
        <v>MARICO</v>
      </c>
      <c r="B262" s="146">
        <f>'FOD (ALL)'!C262</f>
        <v>44007</v>
      </c>
      <c r="C262" s="137" t="str">
        <f>'(B) FO'!H262</f>
        <v>N</v>
      </c>
      <c r="D262" s="137" t="str">
        <f>'(B) FO'!I262</f>
        <v>N</v>
      </c>
      <c r="E262" s="137" t="str">
        <f>'(B) FO'!J262</f>
        <v>Y</v>
      </c>
      <c r="F262" s="137" t="str">
        <f>'(B) FO'!K262</f>
        <v>Y</v>
      </c>
      <c r="G262" s="139">
        <f>'(B) FO'!L262</f>
        <v>-0.29959003468938677</v>
      </c>
      <c r="H262" s="139">
        <f>'(B) FO'!M262</f>
        <v>-1.5765410688934108E-2</v>
      </c>
      <c r="I262" s="139">
        <f>'(B) FO'!N262</f>
        <v>1.3906649616368176</v>
      </c>
      <c r="J262" s="139">
        <f>'(B) FO'!O262</f>
        <v>1.740120344771515</v>
      </c>
      <c r="K262" s="137" t="str">
        <f t="shared" si="52"/>
        <v>N</v>
      </c>
      <c r="L262" s="137" t="str">
        <f t="shared" si="53"/>
        <v>N</v>
      </c>
      <c r="M262" s="137" t="str">
        <f t="shared" si="54"/>
        <v>N</v>
      </c>
      <c r="N262" s="137">
        <f>'(B) FO'!AH262-'(B) FO'!AI262</f>
        <v>1231100</v>
      </c>
      <c r="O262" s="137">
        <f>'(B) FO'!AI262-'(B) FO'!AJ262</f>
        <v>491400</v>
      </c>
      <c r="P262" s="137">
        <f>'(B) FO'!AJ262-'(B) FO'!AK262</f>
        <v>19500</v>
      </c>
      <c r="Q262" s="137">
        <f>'(B) FO'!AK262-'(B) FO'!AL262</f>
        <v>24700</v>
      </c>
      <c r="R262" s="137" t="str">
        <f>'(B) FO'!AM262</f>
        <v>Y</v>
      </c>
      <c r="S262" s="137" t="str">
        <f>'(B) FO'!AN262</f>
        <v>Y</v>
      </c>
      <c r="T262" s="137" t="str">
        <f>'(B) FO'!AO262</f>
        <v>Y</v>
      </c>
      <c r="U262" s="137" t="str">
        <f>'(B) FO'!AP262</f>
        <v>Y</v>
      </c>
      <c r="V262" s="139">
        <f>'(B) FO'!AQ262</f>
        <v>185.32289628180038</v>
      </c>
      <c r="W262" s="139">
        <f>'(B) FO'!AR262</f>
        <v>284.21052631578948</v>
      </c>
      <c r="X262" s="139">
        <f>'(B) FO'!AS262</f>
        <v>12.711864406779661</v>
      </c>
      <c r="Y262" s="139">
        <f>'(B) FO'!AT262</f>
        <v>19.19191919191919</v>
      </c>
      <c r="Z262" s="137" t="str">
        <f t="shared" si="55"/>
        <v>N</v>
      </c>
      <c r="AA262" s="137" t="str">
        <f t="shared" si="56"/>
        <v>Y</v>
      </c>
      <c r="AB262" s="137" t="str">
        <f t="shared" si="57"/>
        <v>N</v>
      </c>
      <c r="AC262" s="137" t="str">
        <f>'(B) FO'!BC262</f>
        <v>Y</v>
      </c>
      <c r="AD262" s="137" t="str">
        <f>'(B) FO'!BD262</f>
        <v>Y</v>
      </c>
      <c r="AE262" s="137" t="str">
        <f>'(B) FO'!BE262</f>
        <v>Y</v>
      </c>
      <c r="AF262" s="137" t="str">
        <f>'(B) FO'!BF262</f>
        <v>N</v>
      </c>
      <c r="AG262" s="139">
        <f>'(B) FO'!BG262</f>
        <v>95.015487858191761</v>
      </c>
      <c r="AH262" s="139">
        <f>'(B) FO'!BH262</f>
        <v>673.29307405588133</v>
      </c>
      <c r="AI262" s="139">
        <f>'(B) FO'!BI262</f>
        <v>12.549593495934952</v>
      </c>
      <c r="AJ262" s="139">
        <f>'(B) FO'!BJ262</f>
        <v>-14.359717038934997</v>
      </c>
      <c r="AK262" s="137" t="str">
        <f t="shared" si="58"/>
        <v>N</v>
      </c>
      <c r="AL262" s="137" t="str">
        <f t="shared" si="59"/>
        <v>Y</v>
      </c>
      <c r="AM262" s="137" t="str">
        <f t="shared" si="60"/>
        <v>Y</v>
      </c>
      <c r="AN262" s="137" t="str">
        <f>'(B) FO'!BS262</f>
        <v>Y</v>
      </c>
      <c r="AO262" s="137" t="str">
        <f>'(B) FO'!BT262</f>
        <v>Y</v>
      </c>
      <c r="AP262" s="137" t="str">
        <f>'(B) FO'!BU262</f>
        <v>Y</v>
      </c>
      <c r="AQ262" s="137" t="str">
        <f>'(B) FO'!BV262</f>
        <v>N</v>
      </c>
      <c r="AR262" s="139">
        <f>'(B) FO'!BW262</f>
        <v>95.839753466872111</v>
      </c>
      <c r="AS262" s="139">
        <f>'(B) FO'!BX262</f>
        <v>672.61904761904759</v>
      </c>
      <c r="AT262" s="139">
        <f>'(B) FO'!BY262</f>
        <v>10.526315789473683</v>
      </c>
      <c r="AU262" s="139">
        <f>'(B) FO'!BZ262</f>
        <v>-14.606741573033707</v>
      </c>
      <c r="AV262" s="137" t="str">
        <f t="shared" si="61"/>
        <v>N</v>
      </c>
      <c r="AW262" s="137" t="str">
        <f t="shared" si="62"/>
        <v>Y</v>
      </c>
      <c r="AX262" s="137" t="str">
        <f t="shared" si="63"/>
        <v>Y</v>
      </c>
      <c r="AZ262" s="137">
        <f>'(B) FO'!C262</f>
        <v>316.14999999999998</v>
      </c>
      <c r="BA262" s="137">
        <f>'(B) FO'!X262</f>
        <v>318</v>
      </c>
      <c r="BB262" s="137">
        <f>'(B) FO'!AC262</f>
        <v>312.39999999999998</v>
      </c>
    </row>
    <row r="263" spans="1:54" x14ac:dyDescent="0.3">
      <c r="A263" s="137" t="str">
        <f>'FOD (ALL)'!B263</f>
        <v>MARICO</v>
      </c>
      <c r="B263" s="146">
        <f>'FOD (ALL)'!C263</f>
        <v>44042</v>
      </c>
      <c r="C263" s="137" t="str">
        <f>'(B) FO'!H263</f>
        <v>N</v>
      </c>
      <c r="D263" s="137" t="str">
        <f>'(B) FO'!I263</f>
        <v>N</v>
      </c>
      <c r="E263" s="137" t="str">
        <f>'(B) FO'!J263</f>
        <v>Y</v>
      </c>
      <c r="F263" s="137" t="str">
        <f>'(B) FO'!K263</f>
        <v>Y</v>
      </c>
      <c r="G263" s="139">
        <f>'(B) FO'!L263</f>
        <v>-9.3867334167713187E-2</v>
      </c>
      <c r="H263" s="139">
        <f>'(B) FO'!M263</f>
        <v>-6.2539086929327276E-2</v>
      </c>
      <c r="I263" s="139">
        <f>'(B) FO'!N263</f>
        <v>1.2987012987013058</v>
      </c>
      <c r="J263" s="139">
        <f>'(B) FO'!O263</f>
        <v>2.1517553793884412</v>
      </c>
      <c r="K263" s="137" t="str">
        <f t="shared" si="52"/>
        <v>N</v>
      </c>
      <c r="L263" s="137" t="str">
        <f t="shared" si="53"/>
        <v>N</v>
      </c>
      <c r="M263" s="137" t="str">
        <f t="shared" si="54"/>
        <v>N</v>
      </c>
      <c r="N263" s="137">
        <f>'(B) FO'!AH263-'(B) FO'!AI263</f>
        <v>6000</v>
      </c>
      <c r="O263" s="137">
        <f>'(B) FO'!AI263-'(B) FO'!AJ263</f>
        <v>0</v>
      </c>
      <c r="P263" s="137">
        <f>'(B) FO'!AJ263-'(B) FO'!AK263</f>
        <v>0</v>
      </c>
      <c r="Q263" s="137">
        <f>'(B) FO'!AK263-'(B) FO'!AL263</f>
        <v>0</v>
      </c>
      <c r="R263" s="137" t="str">
        <f>'(B) FO'!AM263</f>
        <v>Y</v>
      </c>
      <c r="S263" s="137" t="str">
        <f>'(B) FO'!AN263</f>
        <v>Y</v>
      </c>
      <c r="T263" s="137" t="str">
        <f>'(B) FO'!AO263</f>
        <v>Y</v>
      </c>
      <c r="U263" s="137" t="str">
        <f>'(B) FO'!AP263</f>
        <v>Y</v>
      </c>
      <c r="V263" s="139">
        <f>'(B) FO'!AQ263</f>
        <v>300</v>
      </c>
      <c r="W263" s="139">
        <f>'(B) FO'!AR263</f>
        <v>0</v>
      </c>
      <c r="X263" s="139">
        <f>'(B) FO'!AS263</f>
        <v>0</v>
      </c>
      <c r="Y263" s="139">
        <f>'(B) FO'!AT263</f>
        <v>0</v>
      </c>
      <c r="Z263" s="137" t="str">
        <f t="shared" si="55"/>
        <v>Y</v>
      </c>
      <c r="AA263" s="137" t="str">
        <f t="shared" si="56"/>
        <v>Y</v>
      </c>
      <c r="AB263" s="137" t="str">
        <f t="shared" si="57"/>
        <v>Y</v>
      </c>
      <c r="AC263" s="137" t="str">
        <f>'(B) FO'!BC263</f>
        <v>Y</v>
      </c>
      <c r="AD263" s="137" t="str">
        <f>'(B) FO'!BD263</f>
        <v>Y</v>
      </c>
      <c r="AE263" s="137" t="str">
        <f>'(B) FO'!BE263</f>
        <v>Y</v>
      </c>
      <c r="AF263" s="137" t="str">
        <f>'(B) FO'!BF263</f>
        <v>N</v>
      </c>
      <c r="AG263" s="139">
        <f>'(B) FO'!BG263</f>
        <v>390.34267912772589</v>
      </c>
      <c r="AH263" s="139" t="e">
        <f>'(B) FO'!BH263</f>
        <v>#DIV/0!</v>
      </c>
      <c r="AI263" s="139" t="e">
        <f>'(B) FO'!BI263</f>
        <v>#DIV/0!</v>
      </c>
      <c r="AJ263" s="139">
        <f>'(B) FO'!BJ263</f>
        <v>-100</v>
      </c>
      <c r="AK263" s="137" t="e">
        <f t="shared" si="58"/>
        <v>#DIV/0!</v>
      </c>
      <c r="AL263" s="137" t="e">
        <f t="shared" si="59"/>
        <v>#DIV/0!</v>
      </c>
      <c r="AM263" s="137" t="e">
        <f t="shared" si="60"/>
        <v>#DIV/0!</v>
      </c>
      <c r="AN263" s="137" t="str">
        <f>'(B) FO'!BS263</f>
        <v>Y</v>
      </c>
      <c r="AO263" s="137" t="str">
        <f>'(B) FO'!BT263</f>
        <v>Y</v>
      </c>
      <c r="AP263" s="137" t="str">
        <f>'(B) FO'!BU263</f>
        <v>Y</v>
      </c>
      <c r="AQ263" s="137" t="str">
        <f>'(B) FO'!BV263</f>
        <v>N</v>
      </c>
      <c r="AR263" s="139">
        <f>'(B) FO'!BW263</f>
        <v>400</v>
      </c>
      <c r="AS263" s="139" t="e">
        <f>'(B) FO'!BX263</f>
        <v>#DIV/0!</v>
      </c>
      <c r="AT263" s="139" t="e">
        <f>'(B) FO'!BY263</f>
        <v>#DIV/0!</v>
      </c>
      <c r="AU263" s="139">
        <f>'(B) FO'!BZ263</f>
        <v>-100</v>
      </c>
      <c r="AV263" s="137" t="e">
        <f t="shared" si="61"/>
        <v>#DIV/0!</v>
      </c>
      <c r="AW263" s="137" t="e">
        <f t="shared" si="62"/>
        <v>#DIV/0!</v>
      </c>
      <c r="AX263" s="137" t="e">
        <f t="shared" si="63"/>
        <v>#DIV/0!</v>
      </c>
      <c r="AZ263" s="137">
        <f>'(B) FO'!C263</f>
        <v>319.3</v>
      </c>
      <c r="BA263" s="137">
        <f>'(B) FO'!X263</f>
        <v>315.45</v>
      </c>
      <c r="BB263" s="137">
        <f>'(B) FO'!AC263</f>
        <v>314.39999999999998</v>
      </c>
    </row>
    <row r="264" spans="1:54" x14ac:dyDescent="0.3">
      <c r="A264" s="137" t="str">
        <f>'FOD (ALL)'!B264</f>
        <v>MARUTI</v>
      </c>
      <c r="B264" s="146">
        <f>'FOD (ALL)'!C264</f>
        <v>43979</v>
      </c>
      <c r="C264" s="137" t="str">
        <f>'(B) FO'!H264</f>
        <v>Y</v>
      </c>
      <c r="D264" s="137" t="str">
        <f>'(B) FO'!I264</f>
        <v>Y</v>
      </c>
      <c r="E264" s="137" t="str">
        <f>'(B) FO'!J264</f>
        <v>Y</v>
      </c>
      <c r="F264" s="137" t="str">
        <f>'(B) FO'!K264</f>
        <v>Y</v>
      </c>
      <c r="G264" s="139">
        <f>'(B) FO'!L264</f>
        <v>1.7330401822577164</v>
      </c>
      <c r="H264" s="139">
        <f>'(B) FO'!M264</f>
        <v>2.622820271981066</v>
      </c>
      <c r="I264" s="139">
        <f>'(B) FO'!N264</f>
        <v>1.7789600565276915</v>
      </c>
      <c r="J264" s="139">
        <f>'(B) FO'!O264</f>
        <v>1.7928729334362867</v>
      </c>
      <c r="K264" s="137" t="str">
        <f t="shared" si="52"/>
        <v>N</v>
      </c>
      <c r="L264" s="137" t="str">
        <f t="shared" si="53"/>
        <v>Y</v>
      </c>
      <c r="M264" s="137" t="str">
        <f t="shared" si="54"/>
        <v>N</v>
      </c>
      <c r="N264" s="137">
        <f>'(B) FO'!AH264-'(B) FO'!AI264</f>
        <v>-436700</v>
      </c>
      <c r="O264" s="137">
        <f>'(B) FO'!AI264-'(B) FO'!AJ264</f>
        <v>-111700</v>
      </c>
      <c r="P264" s="137">
        <f>'(B) FO'!AJ264-'(B) FO'!AK264</f>
        <v>-27300</v>
      </c>
      <c r="Q264" s="137">
        <f>'(B) FO'!AK264-'(B) FO'!AL264</f>
        <v>-14300</v>
      </c>
      <c r="R264" s="137" t="str">
        <f>'(B) FO'!AM264</f>
        <v>N</v>
      </c>
      <c r="S264" s="137" t="str">
        <f>'(B) FO'!AN264</f>
        <v>N</v>
      </c>
      <c r="T264" s="137" t="str">
        <f>'(B) FO'!AO264</f>
        <v>N</v>
      </c>
      <c r="U264" s="137" t="str">
        <f>'(B) FO'!AP264</f>
        <v>N</v>
      </c>
      <c r="V264" s="139">
        <f>'(B) FO'!AQ264</f>
        <v>-14.977535411736461</v>
      </c>
      <c r="W264" s="139">
        <f>'(B) FO'!AR264</f>
        <v>-3.6896346700138736</v>
      </c>
      <c r="X264" s="139">
        <f>'(B) FO'!AS264</f>
        <v>-0.89370478279372778</v>
      </c>
      <c r="Y264" s="139">
        <f>'(B) FO'!AT264</f>
        <v>-0.46594982078853053</v>
      </c>
      <c r="Z264" s="137" t="str">
        <f t="shared" si="55"/>
        <v>N</v>
      </c>
      <c r="AA264" s="137" t="str">
        <f t="shared" si="56"/>
        <v>N</v>
      </c>
      <c r="AB264" s="137" t="str">
        <f t="shared" si="57"/>
        <v>N</v>
      </c>
      <c r="AC264" s="137" t="str">
        <f>'(B) FO'!BC264</f>
        <v>Y</v>
      </c>
      <c r="AD264" s="137" t="str">
        <f>'(B) FO'!BD264</f>
        <v>Y</v>
      </c>
      <c r="AE264" s="137" t="str">
        <f>'(B) FO'!BE264</f>
        <v>N</v>
      </c>
      <c r="AF264" s="137" t="str">
        <f>'(B) FO'!BF264</f>
        <v>N</v>
      </c>
      <c r="AG264" s="139">
        <f>'(B) FO'!BG264</f>
        <v>41.997288110384901</v>
      </c>
      <c r="AH264" s="139">
        <f>'(B) FO'!BH264</f>
        <v>12.918311672618598</v>
      </c>
      <c r="AI264" s="139">
        <f>'(B) FO'!BI264</f>
        <v>-12.805405898515426</v>
      </c>
      <c r="AJ264" s="139">
        <f>'(B) FO'!BJ264</f>
        <v>-31.127206474487817</v>
      </c>
      <c r="AK264" s="137" t="str">
        <f t="shared" si="58"/>
        <v>Y</v>
      </c>
      <c r="AL264" s="137" t="str">
        <f t="shared" si="59"/>
        <v>Y</v>
      </c>
      <c r="AM264" s="137" t="str">
        <f t="shared" si="60"/>
        <v>Y</v>
      </c>
      <c r="AN264" s="137" t="str">
        <f>'(B) FO'!BS264</f>
        <v>Y</v>
      </c>
      <c r="AO264" s="137" t="str">
        <f>'(B) FO'!BT264</f>
        <v>Y</v>
      </c>
      <c r="AP264" s="137" t="str">
        <f>'(B) FO'!BU264</f>
        <v>N</v>
      </c>
      <c r="AQ264" s="137" t="str">
        <f>'(B) FO'!BV264</f>
        <v>N</v>
      </c>
      <c r="AR264" s="139">
        <f>'(B) FO'!BW264</f>
        <v>41.284819204348153</v>
      </c>
      <c r="AS264" s="139">
        <f>'(B) FO'!BX264</f>
        <v>9.4070036339610166</v>
      </c>
      <c r="AT264" s="139">
        <f>'(B) FO'!BY264</f>
        <v>-12.910882543335973</v>
      </c>
      <c r="AU264" s="139">
        <f>'(B) FO'!BZ264</f>
        <v>-31.15963557140028</v>
      </c>
      <c r="AV264" s="137" t="str">
        <f t="shared" si="61"/>
        <v>Y</v>
      </c>
      <c r="AW264" s="137" t="str">
        <f t="shared" si="62"/>
        <v>Y</v>
      </c>
      <c r="AX264" s="137" t="str">
        <f t="shared" si="63"/>
        <v>Y</v>
      </c>
      <c r="AZ264" s="137">
        <f>'(B) FO'!C264</f>
        <v>5112.95</v>
      </c>
      <c r="BA264" s="137">
        <f>'(B) FO'!X264</f>
        <v>5128.8</v>
      </c>
      <c r="BB264" s="137">
        <f>'(B) FO'!AC264</f>
        <v>4909.3500000000004</v>
      </c>
    </row>
    <row r="265" spans="1:54" x14ac:dyDescent="0.3">
      <c r="A265" s="137" t="str">
        <f>'FOD (ALL)'!B265</f>
        <v>MARUTI</v>
      </c>
      <c r="B265" s="146">
        <f>'FOD (ALL)'!C265</f>
        <v>44007</v>
      </c>
      <c r="C265" s="137" t="str">
        <f>'(B) FO'!H265</f>
        <v>Y</v>
      </c>
      <c r="D265" s="137" t="str">
        <f>'(B) FO'!I265</f>
        <v>Y</v>
      </c>
      <c r="E265" s="137" t="str">
        <f>'(B) FO'!J265</f>
        <v>Y</v>
      </c>
      <c r="F265" s="137" t="str">
        <f>'(B) FO'!K265</f>
        <v>Y</v>
      </c>
      <c r="G265" s="139">
        <f>'(B) FO'!L265</f>
        <v>1.8056024299696216</v>
      </c>
      <c r="H265" s="139">
        <f>'(B) FO'!M265</f>
        <v>2.5844161133966139</v>
      </c>
      <c r="I265" s="139">
        <f>'(B) FO'!N265</f>
        <v>1.8006157546103734</v>
      </c>
      <c r="J265" s="139">
        <f>'(B) FO'!O265</f>
        <v>1.7670267533125159</v>
      </c>
      <c r="K265" s="137" t="str">
        <f t="shared" si="52"/>
        <v>N</v>
      </c>
      <c r="L265" s="137" t="str">
        <f t="shared" si="53"/>
        <v>Y</v>
      </c>
      <c r="M265" s="137" t="str">
        <f t="shared" si="54"/>
        <v>Y</v>
      </c>
      <c r="N265" s="137">
        <f>'(B) FO'!AH265-'(B) FO'!AI265</f>
        <v>464500</v>
      </c>
      <c r="O265" s="137">
        <f>'(B) FO'!AI265-'(B) FO'!AJ265</f>
        <v>39600</v>
      </c>
      <c r="P265" s="137">
        <f>'(B) FO'!AJ265-'(B) FO'!AK265</f>
        <v>83100</v>
      </c>
      <c r="Q265" s="137">
        <f>'(B) FO'!AK265-'(B) FO'!AL265</f>
        <v>20500</v>
      </c>
      <c r="R265" s="137" t="str">
        <f>'(B) FO'!AM265</f>
        <v>Y</v>
      </c>
      <c r="S265" s="137" t="str">
        <f>'(B) FO'!AN265</f>
        <v>Y</v>
      </c>
      <c r="T265" s="137" t="str">
        <f>'(B) FO'!AO265</f>
        <v>Y</v>
      </c>
      <c r="U265" s="137" t="str">
        <f>'(B) FO'!AP265</f>
        <v>Y</v>
      </c>
      <c r="V265" s="139">
        <f>'(B) FO'!AQ265</f>
        <v>159.02088325915781</v>
      </c>
      <c r="W265" s="139">
        <f>'(B) FO'!AR265</f>
        <v>15.683168316831683</v>
      </c>
      <c r="X265" s="139">
        <f>'(B) FO'!AS265</f>
        <v>49.055489964580872</v>
      </c>
      <c r="Y265" s="139">
        <f>'(B) FO'!AT265</f>
        <v>13.767629281396912</v>
      </c>
      <c r="Z265" s="137" t="str">
        <f t="shared" si="55"/>
        <v>Y</v>
      </c>
      <c r="AA265" s="137" t="str">
        <f t="shared" si="56"/>
        <v>N</v>
      </c>
      <c r="AB265" s="137" t="str">
        <f t="shared" si="57"/>
        <v>Y</v>
      </c>
      <c r="AC265" s="137" t="str">
        <f>'(B) FO'!BC265</f>
        <v>Y</v>
      </c>
      <c r="AD265" s="137" t="str">
        <f>'(B) FO'!BD265</f>
        <v>N</v>
      </c>
      <c r="AE265" s="137" t="str">
        <f>'(B) FO'!BE265</f>
        <v>Y</v>
      </c>
      <c r="AF265" s="137" t="str">
        <f>'(B) FO'!BF265</f>
        <v>N</v>
      </c>
      <c r="AG265" s="139">
        <f>'(B) FO'!BG265</f>
        <v>322.03101117306414</v>
      </c>
      <c r="AH265" s="139">
        <f>'(B) FO'!BH265</f>
        <v>-15.578556142686431</v>
      </c>
      <c r="AI265" s="139">
        <f>'(B) FO'!BI265</f>
        <v>114.2260269472516</v>
      </c>
      <c r="AJ265" s="139">
        <f>'(B) FO'!BJ265</f>
        <v>-45.842558328325481</v>
      </c>
      <c r="AK265" s="137" t="str">
        <f t="shared" si="58"/>
        <v>Y</v>
      </c>
      <c r="AL265" s="137" t="str">
        <f t="shared" si="59"/>
        <v>N</v>
      </c>
      <c r="AM265" s="137" t="str">
        <f t="shared" si="60"/>
        <v>Y</v>
      </c>
      <c r="AN265" s="137" t="str">
        <f>'(B) FO'!BS265</f>
        <v>Y</v>
      </c>
      <c r="AO265" s="137" t="str">
        <f>'(B) FO'!BT265</f>
        <v>N</v>
      </c>
      <c r="AP265" s="137" t="str">
        <f>'(B) FO'!BU265</f>
        <v>Y</v>
      </c>
      <c r="AQ265" s="137" t="str">
        <f>'(B) FO'!BV265</f>
        <v>N</v>
      </c>
      <c r="AR265" s="139">
        <f>'(B) FO'!BW265</f>
        <v>320.10796221322539</v>
      </c>
      <c r="AS265" s="139">
        <f>'(B) FO'!BX265</f>
        <v>-18.257032542746828</v>
      </c>
      <c r="AT265" s="139">
        <f>'(B) FO'!BY265</f>
        <v>113.54534746760896</v>
      </c>
      <c r="AU265" s="139">
        <f>'(B) FO'!BZ265</f>
        <v>-46.095238095238095</v>
      </c>
      <c r="AV265" s="137" t="str">
        <f t="shared" si="61"/>
        <v>Y</v>
      </c>
      <c r="AW265" s="137" t="str">
        <f t="shared" si="62"/>
        <v>N</v>
      </c>
      <c r="AX265" s="137" t="str">
        <f t="shared" si="63"/>
        <v>Y</v>
      </c>
      <c r="AZ265" s="137">
        <f>'(B) FO'!C265</f>
        <v>5128.05</v>
      </c>
      <c r="BA265" s="137">
        <f>'(B) FO'!X265</f>
        <v>5140.3999999999996</v>
      </c>
      <c r="BB265" s="137">
        <f>'(B) FO'!AC265</f>
        <v>4930</v>
      </c>
    </row>
    <row r="266" spans="1:54" x14ac:dyDescent="0.3">
      <c r="A266" s="137" t="str">
        <f>'FOD (ALL)'!B266</f>
        <v>MARUTI</v>
      </c>
      <c r="B266" s="146">
        <f>'FOD (ALL)'!C266</f>
        <v>44042</v>
      </c>
      <c r="C266" s="137" t="str">
        <f>'(B) FO'!H266</f>
        <v>Y</v>
      </c>
      <c r="D266" s="137" t="str">
        <f>'(B) FO'!I266</f>
        <v>Y</v>
      </c>
      <c r="E266" s="137" t="str">
        <f>'(B) FO'!J266</f>
        <v>Y</v>
      </c>
      <c r="F266" s="137" t="str">
        <f>'(B) FO'!K266</f>
        <v>Y</v>
      </c>
      <c r="G266" s="139">
        <f>'(B) FO'!L266</f>
        <v>1.5914515186626548</v>
      </c>
      <c r="H266" s="139">
        <f>'(B) FO'!M266</f>
        <v>2.6825572763603565</v>
      </c>
      <c r="I266" s="139">
        <f>'(B) FO'!N266</f>
        <v>1.3804123711340168</v>
      </c>
      <c r="J266" s="139">
        <f>'(B) FO'!O266</f>
        <v>2.0784004209418576</v>
      </c>
      <c r="K266" s="137" t="str">
        <f t="shared" si="52"/>
        <v>N</v>
      </c>
      <c r="L266" s="137" t="str">
        <f t="shared" si="53"/>
        <v>Y</v>
      </c>
      <c r="M266" s="137" t="str">
        <f t="shared" si="54"/>
        <v>N</v>
      </c>
      <c r="N266" s="137">
        <f>'(B) FO'!AH266-'(B) FO'!AI266</f>
        <v>300</v>
      </c>
      <c r="O266" s="137">
        <f>'(B) FO'!AI266-'(B) FO'!AJ266</f>
        <v>1000</v>
      </c>
      <c r="P266" s="137">
        <f>'(B) FO'!AJ266-'(B) FO'!AK266</f>
        <v>2500</v>
      </c>
      <c r="Q266" s="137">
        <f>'(B) FO'!AK266-'(B) FO'!AL266</f>
        <v>-200</v>
      </c>
      <c r="R266" s="137" t="str">
        <f>'(B) FO'!AM266</f>
        <v>Y</v>
      </c>
      <c r="S266" s="137" t="str">
        <f>'(B) FO'!AN266</f>
        <v>Y</v>
      </c>
      <c r="T266" s="137" t="str">
        <f>'(B) FO'!AO266</f>
        <v>Y</v>
      </c>
      <c r="U266" s="137" t="str">
        <f>'(B) FO'!AP266</f>
        <v>N</v>
      </c>
      <c r="V266" s="139">
        <f>'(B) FO'!AQ266</f>
        <v>4.7619047619047619</v>
      </c>
      <c r="W266" s="139">
        <f>'(B) FO'!AR266</f>
        <v>18.867924528301888</v>
      </c>
      <c r="X266" s="139">
        <f>'(B) FO'!AS266</f>
        <v>89.285714285714292</v>
      </c>
      <c r="Y266" s="139">
        <f>'(B) FO'!AT266</f>
        <v>-6.666666666666667</v>
      </c>
      <c r="Z266" s="137" t="str">
        <f t="shared" si="55"/>
        <v>N</v>
      </c>
      <c r="AA266" s="137" t="str">
        <f t="shared" si="56"/>
        <v>N</v>
      </c>
      <c r="AB266" s="137" t="str">
        <f t="shared" si="57"/>
        <v>Y</v>
      </c>
      <c r="AC266" s="137" t="str">
        <f>'(B) FO'!BC266</f>
        <v>N</v>
      </c>
      <c r="AD266" s="137" t="str">
        <f>'(B) FO'!BD266</f>
        <v>N</v>
      </c>
      <c r="AE266" s="137" t="str">
        <f>'(B) FO'!BE266</f>
        <v>Y</v>
      </c>
      <c r="AF266" s="137" t="str">
        <f>'(B) FO'!BF266</f>
        <v>N</v>
      </c>
      <c r="AG266" s="139">
        <f>'(B) FO'!BG266</f>
        <v>-49.550649062465325</v>
      </c>
      <c r="AH266" s="139">
        <f>'(B) FO'!BH266</f>
        <v>-54.553247277127866</v>
      </c>
      <c r="AI266" s="139">
        <f>'(B) FO'!BI266</f>
        <v>155.00835797865503</v>
      </c>
      <c r="AJ266" s="139">
        <f>'(B) FO'!BJ266</f>
        <v>-40.520076481835567</v>
      </c>
      <c r="AK266" s="137" t="str">
        <f t="shared" si="58"/>
        <v>Y</v>
      </c>
      <c r="AL266" s="137" t="str">
        <f t="shared" si="59"/>
        <v>N</v>
      </c>
      <c r="AM266" s="137" t="str">
        <f t="shared" si="60"/>
        <v>Y</v>
      </c>
      <c r="AN266" s="137" t="str">
        <f>'(B) FO'!BS266</f>
        <v>N</v>
      </c>
      <c r="AO266" s="137" t="str">
        <f>'(B) FO'!BT266</f>
        <v>N</v>
      </c>
      <c r="AP266" s="137" t="str">
        <f>'(B) FO'!BU266</f>
        <v>Y</v>
      </c>
      <c r="AQ266" s="137" t="str">
        <f>'(B) FO'!BV266</f>
        <v>N</v>
      </c>
      <c r="AR266" s="139">
        <f>'(B) FO'!BW266</f>
        <v>-50</v>
      </c>
      <c r="AS266" s="139">
        <f>'(B) FO'!BX266</f>
        <v>-56.09756097560976</v>
      </c>
      <c r="AT266" s="139">
        <f>'(B) FO'!BY266</f>
        <v>156.25</v>
      </c>
      <c r="AU266" s="139">
        <f>'(B) FO'!BZ266</f>
        <v>-40.74074074074074</v>
      </c>
      <c r="AV266" s="137" t="str">
        <f t="shared" si="61"/>
        <v>Y</v>
      </c>
      <c r="AW266" s="137" t="str">
        <f t="shared" si="62"/>
        <v>N</v>
      </c>
      <c r="AX266" s="137" t="str">
        <f t="shared" si="63"/>
        <v>Y</v>
      </c>
      <c r="AZ266" s="137">
        <f>'(B) FO'!C266</f>
        <v>5129.2</v>
      </c>
      <c r="BA266" s="137">
        <f>'(B) FO'!X266</f>
        <v>5130</v>
      </c>
      <c r="BB266" s="137">
        <f>'(B) FO'!AC266</f>
        <v>4944.1000000000004</v>
      </c>
    </row>
    <row r="267" spans="1:54" x14ac:dyDescent="0.3">
      <c r="A267" s="137" t="str">
        <f>'FOD (ALL)'!B267</f>
        <v>MCDOWELL-N</v>
      </c>
      <c r="B267" s="146">
        <f>'FOD (ALL)'!C267</f>
        <v>43979</v>
      </c>
      <c r="C267" s="137" t="str">
        <f>'(B) FO'!H267</f>
        <v>N</v>
      </c>
      <c r="D267" s="137" t="str">
        <f>'(B) FO'!I267</f>
        <v>Y</v>
      </c>
      <c r="E267" s="137" t="str">
        <f>'(B) FO'!J267</f>
        <v>Y</v>
      </c>
      <c r="F267" s="137" t="str">
        <f>'(B) FO'!K267</f>
        <v>Y</v>
      </c>
      <c r="G267" s="139">
        <f>'(B) FO'!L267</f>
        <v>-3.1718569780853514</v>
      </c>
      <c r="H267" s="139">
        <f>'(B) FO'!M267</f>
        <v>5.8146630633772167</v>
      </c>
      <c r="I267" s="139">
        <f>'(B) FO'!N267</f>
        <v>3.4821831303563289</v>
      </c>
      <c r="J267" s="139">
        <f>'(B) FO'!O267</f>
        <v>2.2790182690533354</v>
      </c>
      <c r="K267" s="137" t="str">
        <f t="shared" si="52"/>
        <v>N</v>
      </c>
      <c r="L267" s="137" t="str">
        <f t="shared" si="53"/>
        <v>Y</v>
      </c>
      <c r="M267" s="137" t="str">
        <f t="shared" si="54"/>
        <v>Y</v>
      </c>
      <c r="N267" s="137">
        <f>'(B) FO'!AH267-'(B) FO'!AI267</f>
        <v>-1055000</v>
      </c>
      <c r="O267" s="137">
        <f>'(B) FO'!AI267-'(B) FO'!AJ267</f>
        <v>-278750</v>
      </c>
      <c r="P267" s="137">
        <f>'(B) FO'!AJ267-'(B) FO'!AK267</f>
        <v>-193750</v>
      </c>
      <c r="Q267" s="137">
        <f>'(B) FO'!AK267-'(B) FO'!AL267</f>
        <v>-101250</v>
      </c>
      <c r="R267" s="137" t="str">
        <f>'(B) FO'!AM267</f>
        <v>N</v>
      </c>
      <c r="S267" s="137" t="str">
        <f>'(B) FO'!AN267</f>
        <v>N</v>
      </c>
      <c r="T267" s="137" t="str">
        <f>'(B) FO'!AO267</f>
        <v>N</v>
      </c>
      <c r="U267" s="137" t="str">
        <f>'(B) FO'!AP267</f>
        <v>N</v>
      </c>
      <c r="V267" s="139">
        <f>'(B) FO'!AQ267</f>
        <v>-10.772176132737716</v>
      </c>
      <c r="W267" s="139">
        <f>'(B) FO'!AR267</f>
        <v>-2.7674360883593945</v>
      </c>
      <c r="X267" s="139">
        <f>'(B) FO'!AS267</f>
        <v>-1.8872519176914646</v>
      </c>
      <c r="Y267" s="139">
        <f>'(B) FO'!AT267</f>
        <v>-0.97660959729925245</v>
      </c>
      <c r="Z267" s="137" t="str">
        <f t="shared" si="55"/>
        <v>N</v>
      </c>
      <c r="AA267" s="137" t="str">
        <f t="shared" si="56"/>
        <v>N</v>
      </c>
      <c r="AB267" s="137" t="str">
        <f t="shared" si="57"/>
        <v>N</v>
      </c>
      <c r="AC267" s="137" t="str">
        <f>'(B) FO'!BC267</f>
        <v>N</v>
      </c>
      <c r="AD267" s="137" t="str">
        <f>'(B) FO'!BD267</f>
        <v>Y</v>
      </c>
      <c r="AE267" s="137" t="str">
        <f>'(B) FO'!BE267</f>
        <v>Y</v>
      </c>
      <c r="AF267" s="137" t="str">
        <f>'(B) FO'!BF267</f>
        <v>N</v>
      </c>
      <c r="AG267" s="139">
        <f>'(B) FO'!BG267</f>
        <v>-36.889914650087505</v>
      </c>
      <c r="AH267" s="139">
        <f>'(B) FO'!BH267</f>
        <v>64.57296489474227</v>
      </c>
      <c r="AI267" s="139">
        <f>'(B) FO'!BI267</f>
        <v>33.668890783674158</v>
      </c>
      <c r="AJ267" s="139">
        <f>'(B) FO'!BJ267</f>
        <v>-68.998834419613956</v>
      </c>
      <c r="AK267" s="137" t="str">
        <f t="shared" si="58"/>
        <v>N</v>
      </c>
      <c r="AL267" s="137" t="str">
        <f t="shared" si="59"/>
        <v>Y</v>
      </c>
      <c r="AM267" s="137" t="str">
        <f t="shared" si="60"/>
        <v>Y</v>
      </c>
      <c r="AN267" s="137" t="str">
        <f>'(B) FO'!BS267</f>
        <v>N</v>
      </c>
      <c r="AO267" s="137" t="str">
        <f>'(B) FO'!BT267</f>
        <v>Y</v>
      </c>
      <c r="AP267" s="137" t="str">
        <f>'(B) FO'!BU267</f>
        <v>Y</v>
      </c>
      <c r="AQ267" s="137" t="str">
        <f>'(B) FO'!BV267</f>
        <v>N</v>
      </c>
      <c r="AR267" s="139">
        <f>'(B) FO'!BW267</f>
        <v>-36.76769731489015</v>
      </c>
      <c r="AS267" s="139">
        <f>'(B) FO'!BX267</f>
        <v>57.337173947831651</v>
      </c>
      <c r="AT267" s="139">
        <f>'(B) FO'!BY267</f>
        <v>29.593529655744504</v>
      </c>
      <c r="AU267" s="139">
        <f>'(B) FO'!BZ267</f>
        <v>-68.9903536977492</v>
      </c>
      <c r="AV267" s="137" t="str">
        <f t="shared" si="61"/>
        <v>N</v>
      </c>
      <c r="AW267" s="137" t="str">
        <f t="shared" si="62"/>
        <v>Y</v>
      </c>
      <c r="AX267" s="137" t="str">
        <f t="shared" si="63"/>
        <v>Y</v>
      </c>
      <c r="AZ267" s="137">
        <f>'(B) FO'!C267</f>
        <v>587.65</v>
      </c>
      <c r="BA267" s="137">
        <f>'(B) FO'!X267</f>
        <v>611.1</v>
      </c>
      <c r="BB267" s="137">
        <f>'(B) FO'!AC267</f>
        <v>583.4</v>
      </c>
    </row>
    <row r="268" spans="1:54" x14ac:dyDescent="0.3">
      <c r="A268" s="137" t="str">
        <f>'FOD (ALL)'!B268</f>
        <v>MCDOWELL-N</v>
      </c>
      <c r="B268" s="146">
        <f>'FOD (ALL)'!C268</f>
        <v>44007</v>
      </c>
      <c r="C268" s="137" t="str">
        <f>'(B) FO'!H268</f>
        <v>N</v>
      </c>
      <c r="D268" s="137" t="str">
        <f>'(B) FO'!I268</f>
        <v>Y</v>
      </c>
      <c r="E268" s="137" t="str">
        <f>'(B) FO'!J268</f>
        <v>Y</v>
      </c>
      <c r="F268" s="137" t="str">
        <f>'(B) FO'!K268</f>
        <v>Y</v>
      </c>
      <c r="G268" s="139">
        <f>'(B) FO'!L268</f>
        <v>-3.1629970423923757</v>
      </c>
      <c r="H268" s="139">
        <f>'(B) FO'!M268</f>
        <v>5.7790909880942039</v>
      </c>
      <c r="I268" s="139">
        <f>'(B) FO'!N268</f>
        <v>3.6853487114795547</v>
      </c>
      <c r="J268" s="139">
        <f>'(B) FO'!O268</f>
        <v>2.1351003129026362</v>
      </c>
      <c r="K268" s="137" t="str">
        <f t="shared" si="52"/>
        <v>N</v>
      </c>
      <c r="L268" s="137" t="str">
        <f t="shared" si="53"/>
        <v>Y</v>
      </c>
      <c r="M268" s="137" t="str">
        <f t="shared" si="54"/>
        <v>Y</v>
      </c>
      <c r="N268" s="137">
        <f>'(B) FO'!AH268-'(B) FO'!AI268</f>
        <v>1055000</v>
      </c>
      <c r="O268" s="137">
        <f>'(B) FO'!AI268-'(B) FO'!AJ268</f>
        <v>366250</v>
      </c>
      <c r="P268" s="137">
        <f>'(B) FO'!AJ268-'(B) FO'!AK268</f>
        <v>22500</v>
      </c>
      <c r="Q268" s="137">
        <f>'(B) FO'!AK268-'(B) FO'!AL268</f>
        <v>26250</v>
      </c>
      <c r="R268" s="137" t="str">
        <f>'(B) FO'!AM268</f>
        <v>Y</v>
      </c>
      <c r="S268" s="137" t="str">
        <f>'(B) FO'!AN268</f>
        <v>Y</v>
      </c>
      <c r="T268" s="137" t="str">
        <f>'(B) FO'!AO268</f>
        <v>Y</v>
      </c>
      <c r="U268" s="137" t="str">
        <f>'(B) FO'!AP268</f>
        <v>Y</v>
      </c>
      <c r="V268" s="139">
        <f>'(B) FO'!AQ268</f>
        <v>135.9098228663446</v>
      </c>
      <c r="W268" s="139">
        <f>'(B) FO'!AR268</f>
        <v>89.329268292682926</v>
      </c>
      <c r="X268" s="139">
        <f>'(B) FO'!AS268</f>
        <v>5.806451612903226</v>
      </c>
      <c r="Y268" s="139">
        <f>'(B) FO'!AT268</f>
        <v>7.2664359861591699</v>
      </c>
      <c r="Z268" s="137" t="str">
        <f t="shared" si="55"/>
        <v>Y</v>
      </c>
      <c r="AA268" s="137" t="str">
        <f t="shared" si="56"/>
        <v>Y</v>
      </c>
      <c r="AB268" s="137" t="str">
        <f t="shared" si="57"/>
        <v>N</v>
      </c>
      <c r="AC268" s="137" t="str">
        <f>'(B) FO'!BC268</f>
        <v>Y</v>
      </c>
      <c r="AD268" s="137" t="str">
        <f>'(B) FO'!BD268</f>
        <v>Y</v>
      </c>
      <c r="AE268" s="137" t="str">
        <f>'(B) FO'!BE268</f>
        <v>Y</v>
      </c>
      <c r="AF268" s="137" t="str">
        <f>'(B) FO'!BF268</f>
        <v>N</v>
      </c>
      <c r="AG268" s="139">
        <f>'(B) FO'!BG268</f>
        <v>31.068261442230249</v>
      </c>
      <c r="AH268" s="139">
        <f>'(B) FO'!BH268</f>
        <v>242.70775843478964</v>
      </c>
      <c r="AI268" s="139">
        <f>'(B) FO'!BI268</f>
        <v>31.863836596204067</v>
      </c>
      <c r="AJ268" s="139">
        <f>'(B) FO'!BJ268</f>
        <v>-11.285653815401842</v>
      </c>
      <c r="AK268" s="137" t="str">
        <f t="shared" si="58"/>
        <v>N</v>
      </c>
      <c r="AL268" s="137" t="str">
        <f t="shared" si="59"/>
        <v>Y</v>
      </c>
      <c r="AM268" s="137" t="str">
        <f t="shared" si="60"/>
        <v>Y</v>
      </c>
      <c r="AN268" s="137" t="str">
        <f>'(B) FO'!BS268</f>
        <v>Y</v>
      </c>
      <c r="AO268" s="137" t="str">
        <f>'(B) FO'!BT268</f>
        <v>Y</v>
      </c>
      <c r="AP268" s="137" t="str">
        <f>'(B) FO'!BU268</f>
        <v>Y</v>
      </c>
      <c r="AQ268" s="137" t="str">
        <f>'(B) FO'!BV268</f>
        <v>N</v>
      </c>
      <c r="AR268" s="139">
        <f>'(B) FO'!BW268</f>
        <v>32.322426177174776</v>
      </c>
      <c r="AS268" s="139">
        <f>'(B) FO'!BX268</f>
        <v>226.30208333333334</v>
      </c>
      <c r="AT268" s="139">
        <f>'(B) FO'!BY268</f>
        <v>28.000000000000004</v>
      </c>
      <c r="AU268" s="139">
        <f>'(B) FO'!BZ268</f>
        <v>-11.76470588235294</v>
      </c>
      <c r="AV268" s="137" t="str">
        <f t="shared" si="61"/>
        <v>N</v>
      </c>
      <c r="AW268" s="137" t="str">
        <f t="shared" si="62"/>
        <v>Y</v>
      </c>
      <c r="AX268" s="137" t="str">
        <f t="shared" si="63"/>
        <v>Y</v>
      </c>
      <c r="AZ268" s="137">
        <f>'(B) FO'!C268</f>
        <v>589.35</v>
      </c>
      <c r="BA268" s="137">
        <f>'(B) FO'!X268</f>
        <v>612.15</v>
      </c>
      <c r="BB268" s="137">
        <f>'(B) FO'!AC268</f>
        <v>585.04999999999995</v>
      </c>
    </row>
    <row r="269" spans="1:54" x14ac:dyDescent="0.3">
      <c r="A269" s="137" t="str">
        <f>'FOD (ALL)'!B269</f>
        <v>MCDOWELL-N</v>
      </c>
      <c r="B269" s="146">
        <f>'FOD (ALL)'!C269</f>
        <v>44042</v>
      </c>
      <c r="C269" s="137" t="str">
        <f>'(B) FO'!H269</f>
        <v>N</v>
      </c>
      <c r="D269" s="137" t="str">
        <f>'(B) FO'!I269</f>
        <v>Y</v>
      </c>
      <c r="E269" s="137" t="str">
        <f>'(B) FO'!J269</f>
        <v>Y</v>
      </c>
      <c r="F269" s="137" t="str">
        <f>'(B) FO'!K269</f>
        <v>Y</v>
      </c>
      <c r="G269" s="139">
        <f>'(B) FO'!L269</f>
        <v>-3.9649008774780592</v>
      </c>
      <c r="H269" s="139">
        <f>'(B) FO'!M269</f>
        <v>6.0303239145416958</v>
      </c>
      <c r="I269" s="139">
        <f>'(B) FO'!N269</f>
        <v>3.6058550517672137</v>
      </c>
      <c r="J269" s="139">
        <f>'(B) FO'!O269</f>
        <v>2.7041892015766797</v>
      </c>
      <c r="K269" s="137" t="str">
        <f t="shared" si="52"/>
        <v>N</v>
      </c>
      <c r="L269" s="137" t="str">
        <f t="shared" si="53"/>
        <v>Y</v>
      </c>
      <c r="M269" s="137" t="str">
        <f t="shared" si="54"/>
        <v>Y</v>
      </c>
      <c r="N269" s="137">
        <f>'(B) FO'!AH269-'(B) FO'!AI269</f>
        <v>2500</v>
      </c>
      <c r="O269" s="137">
        <f>'(B) FO'!AI269-'(B) FO'!AJ269</f>
        <v>0</v>
      </c>
      <c r="P269" s="137">
        <f>'(B) FO'!AJ269-'(B) FO'!AK269</f>
        <v>1250</v>
      </c>
      <c r="Q269" s="137">
        <f>'(B) FO'!AK269-'(B) FO'!AL269</f>
        <v>0</v>
      </c>
      <c r="R269" s="137" t="str">
        <f>'(B) FO'!AM269</f>
        <v>Y</v>
      </c>
      <c r="S269" s="137" t="str">
        <f>'(B) FO'!AN269</f>
        <v>Y</v>
      </c>
      <c r="T269" s="137" t="str">
        <f>'(B) FO'!AO269</f>
        <v>Y</v>
      </c>
      <c r="U269" s="137" t="str">
        <f>'(B) FO'!AP269</f>
        <v>Y</v>
      </c>
      <c r="V269" s="139">
        <f>'(B) FO'!AQ269</f>
        <v>22.222222222222221</v>
      </c>
      <c r="W269" s="139">
        <f>'(B) FO'!AR269</f>
        <v>0</v>
      </c>
      <c r="X269" s="139">
        <f>'(B) FO'!AS269</f>
        <v>12.5</v>
      </c>
      <c r="Y269" s="139">
        <f>'(B) FO'!AT269</f>
        <v>0</v>
      </c>
      <c r="Z269" s="137" t="str">
        <f t="shared" si="55"/>
        <v>Y</v>
      </c>
      <c r="AA269" s="137" t="str">
        <f t="shared" si="56"/>
        <v>N</v>
      </c>
      <c r="AB269" s="137" t="str">
        <f t="shared" si="57"/>
        <v>Y</v>
      </c>
      <c r="AC269" s="137" t="str">
        <f>'(B) FO'!BC269</f>
        <v>N</v>
      </c>
      <c r="AD269" s="137" t="str">
        <f>'(B) FO'!BD269</f>
        <v>Y</v>
      </c>
      <c r="AE269" s="137" t="str">
        <f>'(B) FO'!BE269</f>
        <v>Y</v>
      </c>
      <c r="AF269" s="137" t="str">
        <f>'(B) FO'!BF269</f>
        <v>N</v>
      </c>
      <c r="AG269" s="139">
        <f>'(B) FO'!BG269</f>
        <v>-29.705367953719897</v>
      </c>
      <c r="AH269" s="139">
        <f>'(B) FO'!BH269</f>
        <v>160.25910364145656</v>
      </c>
      <c r="AI269" s="139" t="e">
        <f>'(B) FO'!BI269</f>
        <v>#DIV/0!</v>
      </c>
      <c r="AJ269" s="139">
        <f>'(B) FO'!BJ269</f>
        <v>-100</v>
      </c>
      <c r="AK269" s="137" t="str">
        <f t="shared" si="58"/>
        <v>N</v>
      </c>
      <c r="AL269" s="137" t="e">
        <f t="shared" si="59"/>
        <v>#DIV/0!</v>
      </c>
      <c r="AM269" s="137" t="e">
        <f t="shared" si="60"/>
        <v>#DIV/0!</v>
      </c>
      <c r="AN269" s="137" t="str">
        <f>'(B) FO'!BS269</f>
        <v>N</v>
      </c>
      <c r="AO269" s="137" t="str">
        <f>'(B) FO'!BT269</f>
        <v>Y</v>
      </c>
      <c r="AP269" s="137" t="str">
        <f>'(B) FO'!BU269</f>
        <v>Y</v>
      </c>
      <c r="AQ269" s="137" t="str">
        <f>'(B) FO'!BV269</f>
        <v>N</v>
      </c>
      <c r="AR269" s="139">
        <f>'(B) FO'!BW269</f>
        <v>-30</v>
      </c>
      <c r="AS269" s="139">
        <f>'(B) FO'!BX269</f>
        <v>150</v>
      </c>
      <c r="AT269" s="139" t="e">
        <f>'(B) FO'!BY269</f>
        <v>#DIV/0!</v>
      </c>
      <c r="AU269" s="139">
        <f>'(B) FO'!BZ269</f>
        <v>-100</v>
      </c>
      <c r="AV269" s="137" t="str">
        <f t="shared" si="61"/>
        <v>N</v>
      </c>
      <c r="AW269" s="137" t="e">
        <f t="shared" si="62"/>
        <v>#DIV/0!</v>
      </c>
      <c r="AX269" s="137" t="e">
        <f t="shared" si="63"/>
        <v>#DIV/0!</v>
      </c>
      <c r="AZ269" s="137">
        <f>'(B) FO'!C269</f>
        <v>591</v>
      </c>
      <c r="BA269" s="137">
        <f>'(B) FO'!X269</f>
        <v>596</v>
      </c>
      <c r="BB269" s="137">
        <f>'(B) FO'!AC269</f>
        <v>590.5</v>
      </c>
    </row>
    <row r="270" spans="1:54" x14ac:dyDescent="0.3">
      <c r="A270" s="137" t="str">
        <f>'FOD (ALL)'!B270</f>
        <v>MFSL</v>
      </c>
      <c r="B270" s="146">
        <f>'FOD (ALL)'!C270</f>
        <v>43979</v>
      </c>
      <c r="C270" s="137" t="str">
        <f>'(B) FO'!H270</f>
        <v>N</v>
      </c>
      <c r="D270" s="137" t="str">
        <f>'(B) FO'!I270</f>
        <v>Y</v>
      </c>
      <c r="E270" s="137" t="str">
        <f>'(B) FO'!J270</f>
        <v>Y</v>
      </c>
      <c r="F270" s="137" t="str">
        <f>'(B) FO'!K270</f>
        <v>Y</v>
      </c>
      <c r="G270" s="139">
        <f>'(B) FO'!L270</f>
        <v>-2.2368570455319681</v>
      </c>
      <c r="H270" s="139">
        <f>'(B) FO'!M270</f>
        <v>1.1136624569460443</v>
      </c>
      <c r="I270" s="139">
        <f>'(B) FO'!N270</f>
        <v>2.2420471886371667</v>
      </c>
      <c r="J270" s="139">
        <f>'(B) FO'!O270</f>
        <v>1.9751017476657888</v>
      </c>
      <c r="K270" s="137" t="str">
        <f t="shared" si="52"/>
        <v>N</v>
      </c>
      <c r="L270" s="137" t="str">
        <f t="shared" si="53"/>
        <v>N</v>
      </c>
      <c r="M270" s="137" t="str">
        <f t="shared" si="54"/>
        <v>Y</v>
      </c>
      <c r="N270" s="137">
        <f>'(B) FO'!AH270-'(B) FO'!AI270</f>
        <v>-11700</v>
      </c>
      <c r="O270" s="137">
        <f>'(B) FO'!AI270-'(B) FO'!AJ270</f>
        <v>11700</v>
      </c>
      <c r="P270" s="137">
        <f>'(B) FO'!AJ270-'(B) FO'!AK270</f>
        <v>62400</v>
      </c>
      <c r="Q270" s="137">
        <f>'(B) FO'!AK270-'(B) FO'!AL270</f>
        <v>46800</v>
      </c>
      <c r="R270" s="137" t="str">
        <f>'(B) FO'!AM270</f>
        <v>N</v>
      </c>
      <c r="S270" s="137" t="str">
        <f>'(B) FO'!AN270</f>
        <v>Y</v>
      </c>
      <c r="T270" s="137" t="str">
        <f>'(B) FO'!AO270</f>
        <v>Y</v>
      </c>
      <c r="U270" s="137" t="str">
        <f>'(B) FO'!AP270</f>
        <v>Y</v>
      </c>
      <c r="V270" s="139">
        <f>'(B) FO'!AQ270</f>
        <v>-0.64701653486700217</v>
      </c>
      <c r="W270" s="139">
        <f>'(B) FO'!AR270</f>
        <v>0.65123010130246017</v>
      </c>
      <c r="X270" s="139">
        <f>'(B) FO'!AS270</f>
        <v>3.5982008995502248</v>
      </c>
      <c r="Y270" s="139">
        <f>'(B) FO'!AT270</f>
        <v>2.773497688751926</v>
      </c>
      <c r="Z270" s="137" t="str">
        <f t="shared" si="55"/>
        <v>N</v>
      </c>
      <c r="AA270" s="137" t="str">
        <f t="shared" si="56"/>
        <v>N</v>
      </c>
      <c r="AB270" s="137" t="str">
        <f t="shared" si="57"/>
        <v>Y</v>
      </c>
      <c r="AC270" s="137" t="str">
        <f>'(B) FO'!BC270</f>
        <v>Y</v>
      </c>
      <c r="AD270" s="137" t="str">
        <f>'(B) FO'!BD270</f>
        <v>Y</v>
      </c>
      <c r="AE270" s="137" t="str">
        <f>'(B) FO'!BE270</f>
        <v>N</v>
      </c>
      <c r="AF270" s="137" t="str">
        <f>'(B) FO'!BF270</f>
        <v>N</v>
      </c>
      <c r="AG270" s="139">
        <f>'(B) FO'!BG270</f>
        <v>78.564797998143433</v>
      </c>
      <c r="AH270" s="139">
        <f>'(B) FO'!BH270</f>
        <v>12.814620083443362</v>
      </c>
      <c r="AI270" s="139">
        <f>'(B) FO'!BI270</f>
        <v>-66.852729459350826</v>
      </c>
      <c r="AJ270" s="139">
        <f>'(B) FO'!BJ270</f>
        <v>-1.934369172237687</v>
      </c>
      <c r="AK270" s="137" t="str">
        <f t="shared" si="58"/>
        <v>Y</v>
      </c>
      <c r="AL270" s="137" t="str">
        <f t="shared" si="59"/>
        <v>Y</v>
      </c>
      <c r="AM270" s="137" t="str">
        <f t="shared" si="60"/>
        <v>N</v>
      </c>
      <c r="AN270" s="137" t="str">
        <f>'(B) FO'!BS270</f>
        <v>Y</v>
      </c>
      <c r="AO270" s="137" t="str">
        <f>'(B) FO'!BT270</f>
        <v>Y</v>
      </c>
      <c r="AP270" s="137" t="str">
        <f>'(B) FO'!BU270</f>
        <v>N</v>
      </c>
      <c r="AQ270" s="137" t="str">
        <f>'(B) FO'!BV270</f>
        <v>N</v>
      </c>
      <c r="AR270" s="139">
        <f>'(B) FO'!BW270</f>
        <v>82.825822168087697</v>
      </c>
      <c r="AS270" s="139">
        <f>'(B) FO'!BX270</f>
        <v>8.8859416445623332</v>
      </c>
      <c r="AT270" s="139">
        <f>'(B) FO'!BY270</f>
        <v>-66.36931311329171</v>
      </c>
      <c r="AU270" s="139">
        <f>'(B) FO'!BZ270</f>
        <v>-4.269854824935952</v>
      </c>
      <c r="AV270" s="137" t="str">
        <f t="shared" si="61"/>
        <v>Y</v>
      </c>
      <c r="AW270" s="137" t="str">
        <f t="shared" si="62"/>
        <v>Y</v>
      </c>
      <c r="AX270" s="137" t="str">
        <f t="shared" si="63"/>
        <v>N</v>
      </c>
      <c r="AZ270" s="137">
        <f>'(B) FO'!C270</f>
        <v>430.5</v>
      </c>
      <c r="BA270" s="137">
        <f>'(B) FO'!X270</f>
        <v>437.95</v>
      </c>
      <c r="BB270" s="137">
        <f>'(B) FO'!AC270</f>
        <v>425</v>
      </c>
    </row>
    <row r="271" spans="1:54" x14ac:dyDescent="0.3">
      <c r="A271" s="137" t="str">
        <f>'FOD (ALL)'!B271</f>
        <v>MFSL</v>
      </c>
      <c r="B271" s="146">
        <f>'FOD (ALL)'!C271</f>
        <v>44007</v>
      </c>
      <c r="C271" s="137" t="str">
        <f>'(B) FO'!H271</f>
        <v>N</v>
      </c>
      <c r="D271" s="137" t="str">
        <f>'(B) FO'!I271</f>
        <v>Y</v>
      </c>
      <c r="E271" s="137" t="str">
        <f>'(B) FO'!J271</f>
        <v>Y</v>
      </c>
      <c r="F271" s="137" t="str">
        <f>'(B) FO'!K271</f>
        <v>Y</v>
      </c>
      <c r="G271" s="139">
        <f>'(B) FO'!L271</f>
        <v>-2.4855294518215842</v>
      </c>
      <c r="H271" s="139">
        <f>'(B) FO'!M271</f>
        <v>0.92783505154639434</v>
      </c>
      <c r="I271" s="139">
        <f>'(B) FO'!N271</f>
        <v>2.0217365899263706</v>
      </c>
      <c r="J271" s="139">
        <f>'(B) FO'!O271</f>
        <v>1.9175797999047193</v>
      </c>
      <c r="K271" s="137" t="str">
        <f t="shared" si="52"/>
        <v>N</v>
      </c>
      <c r="L271" s="137" t="str">
        <f t="shared" si="53"/>
        <v>N</v>
      </c>
      <c r="M271" s="137" t="str">
        <f t="shared" si="54"/>
        <v>Y</v>
      </c>
      <c r="N271" s="137">
        <f>'(B) FO'!AH271-'(B) FO'!AI271</f>
        <v>148200</v>
      </c>
      <c r="O271" s="137">
        <f>'(B) FO'!AI271-'(B) FO'!AJ271</f>
        <v>50700</v>
      </c>
      <c r="P271" s="137">
        <f>'(B) FO'!AJ271-'(B) FO'!AK271</f>
        <v>7800</v>
      </c>
      <c r="Q271" s="137">
        <f>'(B) FO'!AK271-'(B) FO'!AL271</f>
        <v>3900</v>
      </c>
      <c r="R271" s="137" t="str">
        <f>'(B) FO'!AM271</f>
        <v>Y</v>
      </c>
      <c r="S271" s="137" t="str">
        <f>'(B) FO'!AN271</f>
        <v>Y</v>
      </c>
      <c r="T271" s="137" t="str">
        <f>'(B) FO'!AO271</f>
        <v>Y</v>
      </c>
      <c r="U271" s="137" t="str">
        <f>'(B) FO'!AP271</f>
        <v>Y</v>
      </c>
      <c r="V271" s="139">
        <f>'(B) FO'!AQ271</f>
        <v>203.57142857142856</v>
      </c>
      <c r="W271" s="139">
        <f>'(B) FO'!AR271</f>
        <v>229.41176470588235</v>
      </c>
      <c r="X271" s="139">
        <f>'(B) FO'!AS271</f>
        <v>54.54545454545454</v>
      </c>
      <c r="Y271" s="139">
        <f>'(B) FO'!AT271</f>
        <v>37.5</v>
      </c>
      <c r="Z271" s="137" t="str">
        <f t="shared" si="55"/>
        <v>N</v>
      </c>
      <c r="AA271" s="137" t="str">
        <f t="shared" si="56"/>
        <v>Y</v>
      </c>
      <c r="AB271" s="137" t="str">
        <f t="shared" si="57"/>
        <v>Y</v>
      </c>
      <c r="AC271" s="137" t="str">
        <f>'(B) FO'!BC271</f>
        <v>Y</v>
      </c>
      <c r="AD271" s="137" t="str">
        <f>'(B) FO'!BD271</f>
        <v>Y</v>
      </c>
      <c r="AE271" s="137" t="str">
        <f>'(B) FO'!BE271</f>
        <v>Y</v>
      </c>
      <c r="AF271" s="137" t="str">
        <f>'(B) FO'!BF271</f>
        <v>N</v>
      </c>
      <c r="AG271" s="139">
        <f>'(B) FO'!BG271</f>
        <v>199.8954365523937</v>
      </c>
      <c r="AH271" s="139">
        <f>'(B) FO'!BH271</f>
        <v>111.86244000210984</v>
      </c>
      <c r="AI271" s="139">
        <f>'(B) FO'!BI271</f>
        <v>464.42393569514735</v>
      </c>
      <c r="AJ271" s="139">
        <f>'(B) FO'!BJ271</f>
        <v>-44.035321559480174</v>
      </c>
      <c r="AK271" s="137" t="str">
        <f t="shared" si="58"/>
        <v>Y</v>
      </c>
      <c r="AL271" s="137" t="str">
        <f t="shared" si="59"/>
        <v>N</v>
      </c>
      <c r="AM271" s="137" t="str">
        <f t="shared" si="60"/>
        <v>Y</v>
      </c>
      <c r="AN271" s="137" t="str">
        <f>'(B) FO'!BS271</f>
        <v>Y</v>
      </c>
      <c r="AO271" s="137" t="str">
        <f>'(B) FO'!BT271</f>
        <v>Y</v>
      </c>
      <c r="AP271" s="137" t="str">
        <f>'(B) FO'!BU271</f>
        <v>Y</v>
      </c>
      <c r="AQ271" s="137" t="str">
        <f>'(B) FO'!BV271</f>
        <v>N</v>
      </c>
      <c r="AR271" s="139">
        <f>'(B) FO'!BW271</f>
        <v>207.14285714285717</v>
      </c>
      <c r="AS271" s="139">
        <f>'(B) FO'!BX271</f>
        <v>105.88235294117648</v>
      </c>
      <c r="AT271" s="139">
        <f>'(B) FO'!BY271</f>
        <v>466.66666666666669</v>
      </c>
      <c r="AU271" s="139">
        <f>'(B) FO'!BZ271</f>
        <v>-45.454545454545453</v>
      </c>
      <c r="AV271" s="137" t="str">
        <f t="shared" si="61"/>
        <v>Y</v>
      </c>
      <c r="AW271" s="137" t="str">
        <f t="shared" si="62"/>
        <v>N</v>
      </c>
      <c r="AX271" s="137" t="str">
        <f t="shared" si="63"/>
        <v>Y</v>
      </c>
      <c r="AZ271" s="137">
        <f>'(B) FO'!C271</f>
        <v>429.6</v>
      </c>
      <c r="BA271" s="137">
        <f>'(B) FO'!X271</f>
        <v>435.65</v>
      </c>
      <c r="BB271" s="137">
        <f>'(B) FO'!AC271</f>
        <v>426.4</v>
      </c>
    </row>
    <row r="272" spans="1:54" x14ac:dyDescent="0.3">
      <c r="A272" s="137" t="str">
        <f>'FOD (ALL)'!B272</f>
        <v>MFSL</v>
      </c>
      <c r="B272" s="146">
        <f>'FOD (ALL)'!C272</f>
        <v>44042</v>
      </c>
      <c r="C272" s="137" t="str">
        <f>'(B) FO'!H272</f>
        <v>N</v>
      </c>
      <c r="D272" s="137" t="str">
        <f>'(B) FO'!I272</f>
        <v>Y</v>
      </c>
      <c r="E272" s="137" t="str">
        <f>'(B) FO'!J272</f>
        <v>Y</v>
      </c>
      <c r="F272" s="137" t="str">
        <f>'(B) FO'!K272</f>
        <v>Y</v>
      </c>
      <c r="G272" s="139">
        <f>'(B) FO'!L272</f>
        <v>-2.5450450450450477</v>
      </c>
      <c r="H272" s="139">
        <f>'(B) FO'!M272</f>
        <v>1.1735217044548198</v>
      </c>
      <c r="I272" s="139">
        <f>'(B) FO'!N272</f>
        <v>2.117510180337411</v>
      </c>
      <c r="J272" s="139">
        <f>'(B) FO'!O272</f>
        <v>1.9210245464247655</v>
      </c>
      <c r="K272" s="137" t="str">
        <f t="shared" si="52"/>
        <v>N</v>
      </c>
      <c r="L272" s="137" t="str">
        <f t="shared" si="53"/>
        <v>N</v>
      </c>
      <c r="M272" s="137" t="str">
        <f t="shared" si="54"/>
        <v>Y</v>
      </c>
      <c r="N272" s="137">
        <f>'(B) FO'!AH272-'(B) FO'!AI272</f>
        <v>0</v>
      </c>
      <c r="O272" s="137">
        <f>'(B) FO'!AI272-'(B) FO'!AJ272</f>
        <v>0</v>
      </c>
      <c r="P272" s="137">
        <f>'(B) FO'!AJ272-'(B) FO'!AK272</f>
        <v>0</v>
      </c>
      <c r="Q272" s="137">
        <f>'(B) FO'!AK272-'(B) FO'!AL272</f>
        <v>0</v>
      </c>
      <c r="R272" s="137" t="str">
        <f>'(B) FO'!AM272</f>
        <v>Y</v>
      </c>
      <c r="S272" s="137" t="str">
        <f>'(B) FO'!AN272</f>
        <v>Y</v>
      </c>
      <c r="T272" s="137" t="str">
        <f>'(B) FO'!AO272</f>
        <v>Y</v>
      </c>
      <c r="U272" s="137" t="str">
        <f>'(B) FO'!AP272</f>
        <v>Y</v>
      </c>
      <c r="V272" s="139" t="e">
        <f>'(B) FO'!AQ272</f>
        <v>#DIV/0!</v>
      </c>
      <c r="W272" s="139" t="e">
        <f>'(B) FO'!AR272</f>
        <v>#DIV/0!</v>
      </c>
      <c r="X272" s="139" t="e">
        <f>'(B) FO'!AS272</f>
        <v>#DIV/0!</v>
      </c>
      <c r="Y272" s="139" t="e">
        <f>'(B) FO'!AT272</f>
        <v>#DIV/0!</v>
      </c>
      <c r="Z272" s="137" t="e">
        <f t="shared" si="55"/>
        <v>#DIV/0!</v>
      </c>
      <c r="AA272" s="137" t="e">
        <f t="shared" si="56"/>
        <v>#DIV/0!</v>
      </c>
      <c r="AB272" s="137" t="e">
        <f t="shared" si="57"/>
        <v>#DIV/0!</v>
      </c>
      <c r="AC272" s="137" t="str">
        <f>'(B) FO'!BC272</f>
        <v>Y</v>
      </c>
      <c r="AD272" s="137" t="str">
        <f>'(B) FO'!BD272</f>
        <v>Y</v>
      </c>
      <c r="AE272" s="137" t="str">
        <f>'(B) FO'!BE272</f>
        <v>Y</v>
      </c>
      <c r="AF272" s="137" t="str">
        <f>'(B) FO'!BF272</f>
        <v>Y</v>
      </c>
      <c r="AG272" s="139" t="e">
        <f>'(B) FO'!BG272</f>
        <v>#DIV/0!</v>
      </c>
      <c r="AH272" s="139" t="e">
        <f>'(B) FO'!BH272</f>
        <v>#DIV/0!</v>
      </c>
      <c r="AI272" s="139" t="e">
        <f>'(B) FO'!BI272</f>
        <v>#DIV/0!</v>
      </c>
      <c r="AJ272" s="139" t="e">
        <f>'(B) FO'!BJ272</f>
        <v>#DIV/0!</v>
      </c>
      <c r="AK272" s="137" t="e">
        <f t="shared" si="58"/>
        <v>#DIV/0!</v>
      </c>
      <c r="AL272" s="137" t="e">
        <f t="shared" si="59"/>
        <v>#DIV/0!</v>
      </c>
      <c r="AM272" s="137" t="e">
        <f t="shared" si="60"/>
        <v>#DIV/0!</v>
      </c>
      <c r="AN272" s="137" t="str">
        <f>'(B) FO'!BS272</f>
        <v>Y</v>
      </c>
      <c r="AO272" s="137" t="str">
        <f>'(B) FO'!BT272</f>
        <v>Y</v>
      </c>
      <c r="AP272" s="137" t="str">
        <f>'(B) FO'!BU272</f>
        <v>Y</v>
      </c>
      <c r="AQ272" s="137" t="str">
        <f>'(B) FO'!BV272</f>
        <v>Y</v>
      </c>
      <c r="AR272" s="139" t="e">
        <f>'(B) FO'!BW272</f>
        <v>#DIV/0!</v>
      </c>
      <c r="AS272" s="139" t="e">
        <f>'(B) FO'!BX272</f>
        <v>#DIV/0!</v>
      </c>
      <c r="AT272" s="139" t="e">
        <f>'(B) FO'!BY272</f>
        <v>#DIV/0!</v>
      </c>
      <c r="AU272" s="139" t="e">
        <f>'(B) FO'!BZ272</f>
        <v>#DIV/0!</v>
      </c>
      <c r="AV272" s="137" t="e">
        <f t="shared" si="61"/>
        <v>#DIV/0!</v>
      </c>
      <c r="AW272" s="137" t="e">
        <f t="shared" si="62"/>
        <v>#DIV/0!</v>
      </c>
      <c r="AX272" s="137" t="e">
        <f t="shared" si="63"/>
        <v>#DIV/0!</v>
      </c>
      <c r="AZ272" s="137">
        <f>'(B) FO'!C272</f>
        <v>432.7</v>
      </c>
      <c r="BA272" s="137">
        <f>'(B) FO'!X272</f>
        <v>0</v>
      </c>
      <c r="BB272" s="137">
        <f>'(B) FO'!AC272</f>
        <v>0</v>
      </c>
    </row>
    <row r="273" spans="1:54" x14ac:dyDescent="0.3">
      <c r="A273" s="137" t="str">
        <f>'FOD (ALL)'!B273</f>
        <v>MGL</v>
      </c>
      <c r="B273" s="146">
        <f>'FOD (ALL)'!C273</f>
        <v>43979</v>
      </c>
      <c r="C273" s="137" t="str">
        <f>'(B) FO'!H273</f>
        <v>N</v>
      </c>
      <c r="D273" s="137" t="str">
        <f>'(B) FO'!I273</f>
        <v>Y</v>
      </c>
      <c r="E273" s="137" t="str">
        <f>'(B) FO'!J273</f>
        <v>Y</v>
      </c>
      <c r="F273" s="137" t="str">
        <f>'(B) FO'!K273</f>
        <v>Y</v>
      </c>
      <c r="G273" s="139">
        <f>'(B) FO'!L273</f>
        <v>-1.0291595197255525</v>
      </c>
      <c r="H273" s="139">
        <f>'(B) FO'!M273</f>
        <v>0.52283219311418117</v>
      </c>
      <c r="I273" s="139">
        <f>'(B) FO'!N273</f>
        <v>1.0112927692566998</v>
      </c>
      <c r="J273" s="139">
        <f>'(B) FO'!O273</f>
        <v>1.1881750994883509</v>
      </c>
      <c r="K273" s="137" t="str">
        <f t="shared" si="52"/>
        <v>N</v>
      </c>
      <c r="L273" s="137" t="str">
        <f t="shared" si="53"/>
        <v>N</v>
      </c>
      <c r="M273" s="137" t="str">
        <f t="shared" si="54"/>
        <v>N</v>
      </c>
      <c r="N273" s="137">
        <f>'(B) FO'!AH273-'(B) FO'!AI273</f>
        <v>-31200</v>
      </c>
      <c r="O273" s="137">
        <f>'(B) FO'!AI273-'(B) FO'!AJ273</f>
        <v>-25800</v>
      </c>
      <c r="P273" s="137">
        <f>'(B) FO'!AJ273-'(B) FO'!AK273</f>
        <v>-17400</v>
      </c>
      <c r="Q273" s="137">
        <f>'(B) FO'!AK273-'(B) FO'!AL273</f>
        <v>48600</v>
      </c>
      <c r="R273" s="137" t="str">
        <f>'(B) FO'!AM273</f>
        <v>N</v>
      </c>
      <c r="S273" s="137" t="str">
        <f>'(B) FO'!AN273</f>
        <v>N</v>
      </c>
      <c r="T273" s="137" t="str">
        <f>'(B) FO'!AO273</f>
        <v>N</v>
      </c>
      <c r="U273" s="137" t="str">
        <f>'(B) FO'!AP273</f>
        <v>Y</v>
      </c>
      <c r="V273" s="139">
        <f>'(B) FO'!AQ273</f>
        <v>-2.0950846091861401</v>
      </c>
      <c r="W273" s="139">
        <f>'(B) FO'!AR273</f>
        <v>-1.7029702970297032</v>
      </c>
      <c r="X273" s="139">
        <f>'(B) FO'!AS273</f>
        <v>-1.1354737666405637</v>
      </c>
      <c r="Y273" s="139">
        <f>'(B) FO'!AT273</f>
        <v>3.2753740396279825</v>
      </c>
      <c r="Z273" s="137" t="str">
        <f t="shared" si="55"/>
        <v>N</v>
      </c>
      <c r="AA273" s="137" t="str">
        <f t="shared" si="56"/>
        <v>N</v>
      </c>
      <c r="AB273" s="137" t="str">
        <f t="shared" si="57"/>
        <v>N</v>
      </c>
      <c r="AC273" s="137" t="str">
        <f>'(B) FO'!BC273</f>
        <v>N</v>
      </c>
      <c r="AD273" s="137" t="str">
        <f>'(B) FO'!BD273</f>
        <v>Y</v>
      </c>
      <c r="AE273" s="137" t="str">
        <f>'(B) FO'!BE273</f>
        <v>N</v>
      </c>
      <c r="AF273" s="137" t="str">
        <f>'(B) FO'!BF273</f>
        <v>Y</v>
      </c>
      <c r="AG273" s="139">
        <f>'(B) FO'!BG273</f>
        <v>-30.737964138796688</v>
      </c>
      <c r="AH273" s="139">
        <f>'(B) FO'!BH273</f>
        <v>5.5927890427412743</v>
      </c>
      <c r="AI273" s="139">
        <f>'(B) FO'!BI273</f>
        <v>-27.752477599211499</v>
      </c>
      <c r="AJ273" s="139">
        <f>'(B) FO'!BJ273</f>
        <v>10.342941812568608</v>
      </c>
      <c r="AK273" s="137" t="str">
        <f t="shared" si="58"/>
        <v>N</v>
      </c>
      <c r="AL273" s="137" t="str">
        <f t="shared" si="59"/>
        <v>Y</v>
      </c>
      <c r="AM273" s="137" t="str">
        <f t="shared" si="60"/>
        <v>N</v>
      </c>
      <c r="AN273" s="137" t="str">
        <f>'(B) FO'!BS273</f>
        <v>N</v>
      </c>
      <c r="AO273" s="137" t="str">
        <f>'(B) FO'!BT273</f>
        <v>Y</v>
      </c>
      <c r="AP273" s="137" t="str">
        <f>'(B) FO'!BU273</f>
        <v>N</v>
      </c>
      <c r="AQ273" s="137" t="str">
        <f>'(B) FO'!BV273</f>
        <v>Y</v>
      </c>
      <c r="AR273" s="139">
        <f>'(B) FO'!BW273</f>
        <v>-29.639519359145527</v>
      </c>
      <c r="AS273" s="139">
        <f>'(B) FO'!BX273</f>
        <v>4.1724617524339358</v>
      </c>
      <c r="AT273" s="139">
        <f>'(B) FO'!BY273</f>
        <v>-27.811244979919682</v>
      </c>
      <c r="AU273" s="139">
        <f>'(B) FO'!BZ273</f>
        <v>8.8524590163934427</v>
      </c>
      <c r="AV273" s="137" t="str">
        <f t="shared" si="61"/>
        <v>N</v>
      </c>
      <c r="AW273" s="137" t="str">
        <f t="shared" si="62"/>
        <v>Y</v>
      </c>
      <c r="AX273" s="137" t="str">
        <f t="shared" si="63"/>
        <v>N</v>
      </c>
      <c r="AZ273" s="137">
        <f>'(B) FO'!C273</f>
        <v>894.35</v>
      </c>
      <c r="BA273" s="137">
        <f>'(B) FO'!X273</f>
        <v>906</v>
      </c>
      <c r="BB273" s="137">
        <f>'(B) FO'!AC273</f>
        <v>885</v>
      </c>
    </row>
    <row r="274" spans="1:54" x14ac:dyDescent="0.3">
      <c r="A274" s="137" t="str">
        <f>'FOD (ALL)'!B274</f>
        <v>MGL</v>
      </c>
      <c r="B274" s="146">
        <f>'FOD (ALL)'!C274</f>
        <v>44007</v>
      </c>
      <c r="C274" s="137" t="str">
        <f>'(B) FO'!H274</f>
        <v>N</v>
      </c>
      <c r="D274" s="137" t="str">
        <f>'(B) FO'!I274</f>
        <v>Y</v>
      </c>
      <c r="E274" s="137" t="str">
        <f>'(B) FO'!J274</f>
        <v>Y</v>
      </c>
      <c r="F274" s="137" t="str">
        <f>'(B) FO'!K274</f>
        <v>Y</v>
      </c>
      <c r="G274" s="139">
        <f>'(B) FO'!L274</f>
        <v>-1.6740765135298314</v>
      </c>
      <c r="H274" s="139">
        <f>'(B) FO'!M274</f>
        <v>1.1885587336850925</v>
      </c>
      <c r="I274" s="139">
        <f>'(B) FO'!N274</f>
        <v>1.3224535734383793</v>
      </c>
      <c r="J274" s="139">
        <f>'(B) FO'!O274</f>
        <v>0.40115260749194359</v>
      </c>
      <c r="K274" s="137" t="str">
        <f t="shared" si="52"/>
        <v>N</v>
      </c>
      <c r="L274" s="137" t="str">
        <f t="shared" si="53"/>
        <v>N</v>
      </c>
      <c r="M274" s="137" t="str">
        <f t="shared" si="54"/>
        <v>Y</v>
      </c>
      <c r="N274" s="137">
        <f>'(B) FO'!AH274-'(B) FO'!AI274</f>
        <v>51600</v>
      </c>
      <c r="O274" s="137">
        <f>'(B) FO'!AI274-'(B) FO'!AJ274</f>
        <v>1200</v>
      </c>
      <c r="P274" s="137">
        <f>'(B) FO'!AJ274-'(B) FO'!AK274</f>
        <v>4200</v>
      </c>
      <c r="Q274" s="137">
        <f>'(B) FO'!AK274-'(B) FO'!AL274</f>
        <v>7200</v>
      </c>
      <c r="R274" s="137" t="str">
        <f>'(B) FO'!AM274</f>
        <v>Y</v>
      </c>
      <c r="S274" s="137" t="str">
        <f>'(B) FO'!AN274</f>
        <v>Y</v>
      </c>
      <c r="T274" s="137" t="str">
        <f>'(B) FO'!AO274</f>
        <v>Y</v>
      </c>
      <c r="U274" s="137" t="str">
        <f>'(B) FO'!AP274</f>
        <v>Y</v>
      </c>
      <c r="V274" s="139">
        <f>'(B) FO'!AQ274</f>
        <v>286.66666666666669</v>
      </c>
      <c r="W274" s="139">
        <f>'(B) FO'!AR274</f>
        <v>7.1428571428571423</v>
      </c>
      <c r="X274" s="139">
        <f>'(B) FO'!AS274</f>
        <v>33.333333333333329</v>
      </c>
      <c r="Y274" s="139">
        <f>'(B) FO'!AT274</f>
        <v>133.33333333333331</v>
      </c>
      <c r="Z274" s="137" t="str">
        <f t="shared" si="55"/>
        <v>Y</v>
      </c>
      <c r="AA274" s="137" t="str">
        <f t="shared" si="56"/>
        <v>N</v>
      </c>
      <c r="AB274" s="137" t="str">
        <f t="shared" si="57"/>
        <v>N</v>
      </c>
      <c r="AC274" s="137" t="str">
        <f>'(B) FO'!BC274</f>
        <v>Y</v>
      </c>
      <c r="AD274" s="137" t="str">
        <f>'(B) FO'!BD274</f>
        <v>Y</v>
      </c>
      <c r="AE274" s="137" t="str">
        <f>'(B) FO'!BE274</f>
        <v>N</v>
      </c>
      <c r="AF274" s="137" t="str">
        <f>'(B) FO'!BF274</f>
        <v>Y</v>
      </c>
      <c r="AG274" s="139">
        <f>'(B) FO'!BG274</f>
        <v>431.38789443010575</v>
      </c>
      <c r="AH274" s="139">
        <f>'(B) FO'!BH274</f>
        <v>1.2988108290461384</v>
      </c>
      <c r="AI274" s="139">
        <f>'(B) FO'!BI274</f>
        <v>-4.2941318911938069</v>
      </c>
      <c r="AJ274" s="139">
        <f>'(B) FO'!BJ274</f>
        <v>2237.5471698113211</v>
      </c>
      <c r="AK274" s="137" t="str">
        <f t="shared" si="58"/>
        <v>Y</v>
      </c>
      <c r="AL274" s="137" t="str">
        <f t="shared" si="59"/>
        <v>Y</v>
      </c>
      <c r="AM274" s="137" t="str">
        <f t="shared" si="60"/>
        <v>N</v>
      </c>
      <c r="AN274" s="137" t="str">
        <f>'(B) FO'!BS274</f>
        <v>Y</v>
      </c>
      <c r="AO274" s="137" t="str">
        <f>'(B) FO'!BT274</f>
        <v>Y</v>
      </c>
      <c r="AP274" s="137" t="str">
        <f>'(B) FO'!BU274</f>
        <v>N</v>
      </c>
      <c r="AQ274" s="137" t="str">
        <f>'(B) FO'!BV274</f>
        <v>Y</v>
      </c>
      <c r="AR274" s="139">
        <f>'(B) FO'!BW274</f>
        <v>440.90909090909093</v>
      </c>
      <c r="AS274" s="139">
        <f>'(B) FO'!BX274</f>
        <v>0</v>
      </c>
      <c r="AT274" s="139">
        <f>'(B) FO'!BY274</f>
        <v>-4.3478260869565215</v>
      </c>
      <c r="AU274" s="139">
        <f>'(B) FO'!BZ274</f>
        <v>2200</v>
      </c>
      <c r="AV274" s="137" t="str">
        <f t="shared" si="61"/>
        <v>Y</v>
      </c>
      <c r="AW274" s="137" t="str">
        <f t="shared" si="62"/>
        <v>Y</v>
      </c>
      <c r="AX274" s="137" t="str">
        <f t="shared" si="63"/>
        <v>N</v>
      </c>
      <c r="AZ274" s="137">
        <f>'(B) FO'!C274</f>
        <v>895.7</v>
      </c>
      <c r="BA274" s="137">
        <f>'(B) FO'!X274</f>
        <v>914.2</v>
      </c>
      <c r="BB274" s="137">
        <f>'(B) FO'!AC274</f>
        <v>890</v>
      </c>
    </row>
    <row r="275" spans="1:54" x14ac:dyDescent="0.3">
      <c r="A275" s="137" t="str">
        <f>'FOD (ALL)'!B275</f>
        <v>MGL</v>
      </c>
      <c r="B275" s="146">
        <f>'FOD (ALL)'!C275</f>
        <v>44042</v>
      </c>
      <c r="C275" s="137" t="str">
        <f>'(B) FO'!H275</f>
        <v>N</v>
      </c>
      <c r="D275" s="137" t="str">
        <f>'(B) FO'!I275</f>
        <v>Y</v>
      </c>
      <c r="E275" s="137" t="str">
        <f>'(B) FO'!J275</f>
        <v>Y</v>
      </c>
      <c r="F275" s="137" t="str">
        <f>'(B) FO'!K275</f>
        <v>Y</v>
      </c>
      <c r="G275" s="139">
        <f>'(B) FO'!L275</f>
        <v>-1.4426229508196771</v>
      </c>
      <c r="H275" s="139">
        <f>'(B) FO'!M275</f>
        <v>1.0324076630044745</v>
      </c>
      <c r="I275" s="139">
        <f>'(B) FO'!N275</f>
        <v>0.9586979544061115</v>
      </c>
      <c r="J275" s="139">
        <f>'(B) FO'!O275</f>
        <v>0.79779762908027507</v>
      </c>
      <c r="K275" s="137" t="str">
        <f t="shared" si="52"/>
        <v>N</v>
      </c>
      <c r="L275" s="137" t="str">
        <f t="shared" si="53"/>
        <v>Y</v>
      </c>
      <c r="M275" s="137" t="str">
        <f t="shared" si="54"/>
        <v>Y</v>
      </c>
      <c r="N275" s="137">
        <f>'(B) FO'!AH275-'(B) FO'!AI275</f>
        <v>0</v>
      </c>
      <c r="O275" s="137">
        <f>'(B) FO'!AI275-'(B) FO'!AJ275</f>
        <v>0</v>
      </c>
      <c r="P275" s="137">
        <f>'(B) FO'!AJ275-'(B) FO'!AK275</f>
        <v>0</v>
      </c>
      <c r="Q275" s="137">
        <f>'(B) FO'!AK275-'(B) FO'!AL275</f>
        <v>0</v>
      </c>
      <c r="R275" s="137" t="str">
        <f>'(B) FO'!AM275</f>
        <v>Y</v>
      </c>
      <c r="S275" s="137" t="str">
        <f>'(B) FO'!AN275</f>
        <v>Y</v>
      </c>
      <c r="T275" s="137" t="str">
        <f>'(B) FO'!AO275</f>
        <v>Y</v>
      </c>
      <c r="U275" s="137" t="str">
        <f>'(B) FO'!AP275</f>
        <v>Y</v>
      </c>
      <c r="V275" s="139">
        <f>'(B) FO'!AQ275</f>
        <v>0</v>
      </c>
      <c r="W275" s="139">
        <f>'(B) FO'!AR275</f>
        <v>0</v>
      </c>
      <c r="X275" s="139">
        <f>'(B) FO'!AS275</f>
        <v>0</v>
      </c>
      <c r="Y275" s="139">
        <f>'(B) FO'!AT275</f>
        <v>0</v>
      </c>
      <c r="Z275" s="137" t="str">
        <f t="shared" si="55"/>
        <v>Y</v>
      </c>
      <c r="AA275" s="137" t="str">
        <f t="shared" si="56"/>
        <v>Y</v>
      </c>
      <c r="AB275" s="137" t="str">
        <f t="shared" si="57"/>
        <v>Y</v>
      </c>
      <c r="AC275" s="137" t="str">
        <f>'(B) FO'!BC275</f>
        <v>Y</v>
      </c>
      <c r="AD275" s="137" t="str">
        <f>'(B) FO'!BD275</f>
        <v>Y</v>
      </c>
      <c r="AE275" s="137" t="str">
        <f>'(B) FO'!BE275</f>
        <v>Y</v>
      </c>
      <c r="AF275" s="137" t="str">
        <f>'(B) FO'!BF275</f>
        <v>Y</v>
      </c>
      <c r="AG275" s="139" t="e">
        <f>'(B) FO'!BG275</f>
        <v>#DIV/0!</v>
      </c>
      <c r="AH275" s="139" t="e">
        <f>'(B) FO'!BH275</f>
        <v>#DIV/0!</v>
      </c>
      <c r="AI275" s="139" t="e">
        <f>'(B) FO'!BI275</f>
        <v>#DIV/0!</v>
      </c>
      <c r="AJ275" s="139" t="e">
        <f>'(B) FO'!BJ275</f>
        <v>#DIV/0!</v>
      </c>
      <c r="AK275" s="137" t="e">
        <f t="shared" si="58"/>
        <v>#DIV/0!</v>
      </c>
      <c r="AL275" s="137" t="e">
        <f t="shared" si="59"/>
        <v>#DIV/0!</v>
      </c>
      <c r="AM275" s="137" t="e">
        <f t="shared" si="60"/>
        <v>#DIV/0!</v>
      </c>
      <c r="AN275" s="137" t="str">
        <f>'(B) FO'!BS275</f>
        <v>Y</v>
      </c>
      <c r="AO275" s="137" t="str">
        <f>'(B) FO'!BT275</f>
        <v>Y</v>
      </c>
      <c r="AP275" s="137" t="str">
        <f>'(B) FO'!BU275</f>
        <v>Y</v>
      </c>
      <c r="AQ275" s="137" t="str">
        <f>'(B) FO'!BV275</f>
        <v>Y</v>
      </c>
      <c r="AR275" s="139" t="e">
        <f>'(B) FO'!BW275</f>
        <v>#DIV/0!</v>
      </c>
      <c r="AS275" s="139" t="e">
        <f>'(B) FO'!BX275</f>
        <v>#DIV/0!</v>
      </c>
      <c r="AT275" s="139" t="e">
        <f>'(B) FO'!BY275</f>
        <v>#DIV/0!</v>
      </c>
      <c r="AU275" s="139" t="e">
        <f>'(B) FO'!BZ275</f>
        <v>#DIV/0!</v>
      </c>
      <c r="AV275" s="137" t="e">
        <f t="shared" si="61"/>
        <v>#DIV/0!</v>
      </c>
      <c r="AW275" s="137" t="e">
        <f t="shared" si="62"/>
        <v>#DIV/0!</v>
      </c>
      <c r="AX275" s="137" t="e">
        <f t="shared" si="63"/>
        <v>#DIV/0!</v>
      </c>
      <c r="AZ275" s="137">
        <f>'(B) FO'!C275</f>
        <v>901.8</v>
      </c>
      <c r="BA275" s="137">
        <f>'(B) FO'!X275</f>
        <v>0</v>
      </c>
      <c r="BB275" s="137">
        <f>'(B) FO'!AC275</f>
        <v>0</v>
      </c>
    </row>
    <row r="276" spans="1:54" x14ac:dyDescent="0.3">
      <c r="A276" s="137" t="str">
        <f>'FOD (ALL)'!B276</f>
        <v>MINDTREE</v>
      </c>
      <c r="B276" s="146">
        <f>'FOD (ALL)'!C276</f>
        <v>43979</v>
      </c>
      <c r="C276" s="137" t="str">
        <f>'(B) FO'!H276</f>
        <v>Y</v>
      </c>
      <c r="D276" s="137" t="str">
        <f>'(B) FO'!I276</f>
        <v>N</v>
      </c>
      <c r="E276" s="137" t="str">
        <f>'(B) FO'!J276</f>
        <v>N</v>
      </c>
      <c r="F276" s="137" t="str">
        <f>'(B) FO'!K276</f>
        <v>Y</v>
      </c>
      <c r="G276" s="139">
        <f>'(B) FO'!L276</f>
        <v>0.71198508221731982</v>
      </c>
      <c r="H276" s="139">
        <f>'(B) FO'!M276</f>
        <v>-2.2211171887949637</v>
      </c>
      <c r="I276" s="139">
        <f>'(B) FO'!N276</f>
        <v>-1.0983606557376999</v>
      </c>
      <c r="J276" s="139">
        <f>'(B) FO'!O276</f>
        <v>3.8828337874659455</v>
      </c>
      <c r="K276" s="137" t="str">
        <f t="shared" si="52"/>
        <v>Y</v>
      </c>
      <c r="L276" s="137" t="str">
        <f t="shared" si="53"/>
        <v>N</v>
      </c>
      <c r="M276" s="137" t="str">
        <f t="shared" si="54"/>
        <v>N</v>
      </c>
      <c r="N276" s="137">
        <f>'(B) FO'!AH276-'(B) FO'!AI276</f>
        <v>-24000</v>
      </c>
      <c r="O276" s="137">
        <f>'(B) FO'!AI276-'(B) FO'!AJ276</f>
        <v>16000</v>
      </c>
      <c r="P276" s="137">
        <f>'(B) FO'!AJ276-'(B) FO'!AK276</f>
        <v>-18400</v>
      </c>
      <c r="Q276" s="137">
        <f>'(B) FO'!AK276-'(B) FO'!AL276</f>
        <v>-84000</v>
      </c>
      <c r="R276" s="137" t="str">
        <f>'(B) FO'!AM276</f>
        <v>N</v>
      </c>
      <c r="S276" s="137" t="str">
        <f>'(B) FO'!AN276</f>
        <v>Y</v>
      </c>
      <c r="T276" s="137" t="str">
        <f>'(B) FO'!AO276</f>
        <v>N</v>
      </c>
      <c r="U276" s="137" t="str">
        <f>'(B) FO'!AP276</f>
        <v>N</v>
      </c>
      <c r="V276" s="139">
        <f>'(B) FO'!AQ276</f>
        <v>-3.3632286995515694</v>
      </c>
      <c r="W276" s="139">
        <f>'(B) FO'!AR276</f>
        <v>2.2935779816513762</v>
      </c>
      <c r="X276" s="139">
        <f>'(B) FO'!AS276</f>
        <v>-2.569832402234637</v>
      </c>
      <c r="Y276" s="139">
        <f>'(B) FO'!AT276</f>
        <v>-10.5</v>
      </c>
      <c r="Z276" s="137" t="str">
        <f t="shared" si="55"/>
        <v>N</v>
      </c>
      <c r="AA276" s="137" t="str">
        <f t="shared" si="56"/>
        <v>Y</v>
      </c>
      <c r="AB276" s="137" t="str">
        <f t="shared" si="57"/>
        <v>Y</v>
      </c>
      <c r="AC276" s="137" t="str">
        <f>'(B) FO'!BC276</f>
        <v>Y</v>
      </c>
      <c r="AD276" s="137" t="str">
        <f>'(B) FO'!BD276</f>
        <v>N</v>
      </c>
      <c r="AE276" s="137" t="str">
        <f>'(B) FO'!BE276</f>
        <v>N</v>
      </c>
      <c r="AF276" s="137" t="str">
        <f>'(B) FO'!BF276</f>
        <v>N</v>
      </c>
      <c r="AG276" s="139">
        <f>'(B) FO'!BG276</f>
        <v>23.927221321433898</v>
      </c>
      <c r="AH276" s="139">
        <f>'(B) FO'!BH276</f>
        <v>-7.3393506753031232</v>
      </c>
      <c r="AI276" s="139">
        <f>'(B) FO'!BI276</f>
        <v>-50.68221373364382</v>
      </c>
      <c r="AJ276" s="139">
        <f>'(B) FO'!BJ276</f>
        <v>-3.1033463843539781</v>
      </c>
      <c r="AK276" s="137" t="str">
        <f t="shared" si="58"/>
        <v>Y</v>
      </c>
      <c r="AL276" s="137" t="str">
        <f t="shared" si="59"/>
        <v>Y</v>
      </c>
      <c r="AM276" s="137" t="str">
        <f t="shared" si="60"/>
        <v>N</v>
      </c>
      <c r="AN276" s="137" t="str">
        <f>'(B) FO'!BS276</f>
        <v>Y</v>
      </c>
      <c r="AO276" s="137" t="str">
        <f>'(B) FO'!BT276</f>
        <v>N</v>
      </c>
      <c r="AP276" s="137" t="str">
        <f>'(B) FO'!BU276</f>
        <v>N</v>
      </c>
      <c r="AQ276" s="137" t="str">
        <f>'(B) FO'!BV276</f>
        <v>N</v>
      </c>
      <c r="AR276" s="139">
        <f>'(B) FO'!BW276</f>
        <v>24.269480519480517</v>
      </c>
      <c r="AS276" s="139">
        <f>'(B) FO'!BX276</f>
        <v>-7.3684210526315779</v>
      </c>
      <c r="AT276" s="139">
        <f>'(B) FO'!BY276</f>
        <v>-50.093808630394001</v>
      </c>
      <c r="AU276" s="139">
        <f>'(B) FO'!BZ276</f>
        <v>-6.9158225637443245</v>
      </c>
      <c r="AV276" s="137" t="str">
        <f t="shared" si="61"/>
        <v>Y</v>
      </c>
      <c r="AW276" s="137" t="str">
        <f t="shared" si="62"/>
        <v>Y</v>
      </c>
      <c r="AX276" s="137" t="str">
        <f t="shared" si="63"/>
        <v>N</v>
      </c>
      <c r="AZ276" s="137">
        <f>'(B) FO'!C276</f>
        <v>891.15</v>
      </c>
      <c r="BA276" s="137">
        <f>'(B) FO'!X276</f>
        <v>906.75</v>
      </c>
      <c r="BB276" s="137">
        <f>'(B) FO'!AC276</f>
        <v>874.9</v>
      </c>
    </row>
    <row r="277" spans="1:54" x14ac:dyDescent="0.3">
      <c r="A277" s="137" t="str">
        <f>'FOD (ALL)'!B277</f>
        <v>MINDTREE</v>
      </c>
      <c r="B277" s="146">
        <f>'FOD (ALL)'!C277</f>
        <v>44007</v>
      </c>
      <c r="C277" s="137" t="str">
        <f>'(B) FO'!H277</f>
        <v>Y</v>
      </c>
      <c r="D277" s="137" t="str">
        <f>'(B) FO'!I277</f>
        <v>N</v>
      </c>
      <c r="E277" s="137" t="str">
        <f>'(B) FO'!J277</f>
        <v>N</v>
      </c>
      <c r="F277" s="137" t="str">
        <f>'(B) FO'!K277</f>
        <v>Y</v>
      </c>
      <c r="G277" s="139">
        <f>'(B) FO'!L277</f>
        <v>0.89859523403287012</v>
      </c>
      <c r="H277" s="139">
        <f>'(B) FO'!M277</f>
        <v>-1.7215359678050393</v>
      </c>
      <c r="I277" s="139">
        <f>'(B) FO'!N277</f>
        <v>-0.60555555555556051</v>
      </c>
      <c r="J277" s="139">
        <f>'(B) FO'!O277</f>
        <v>3.7463976945244957</v>
      </c>
      <c r="K277" s="137" t="str">
        <f t="shared" si="52"/>
        <v>Y</v>
      </c>
      <c r="L277" s="137" t="str">
        <f t="shared" si="53"/>
        <v>N</v>
      </c>
      <c r="M277" s="137" t="str">
        <f t="shared" si="54"/>
        <v>N</v>
      </c>
      <c r="N277" s="137">
        <f>'(B) FO'!AH277-'(B) FO'!AI277</f>
        <v>94400</v>
      </c>
      <c r="O277" s="137">
        <f>'(B) FO'!AI277-'(B) FO'!AJ277</f>
        <v>21600</v>
      </c>
      <c r="P277" s="137">
        <f>'(B) FO'!AJ277-'(B) FO'!AK277</f>
        <v>-1600</v>
      </c>
      <c r="Q277" s="137">
        <f>'(B) FO'!AK277-'(B) FO'!AL277</f>
        <v>8800</v>
      </c>
      <c r="R277" s="137" t="str">
        <f>'(B) FO'!AM277</f>
        <v>Y</v>
      </c>
      <c r="S277" s="137" t="str">
        <f>'(B) FO'!AN277</f>
        <v>Y</v>
      </c>
      <c r="T277" s="137" t="str">
        <f>'(B) FO'!AO277</f>
        <v>N</v>
      </c>
      <c r="U277" s="137" t="str">
        <f>'(B) FO'!AP277</f>
        <v>Y</v>
      </c>
      <c r="V277" s="139">
        <f>'(B) FO'!AQ277</f>
        <v>176.11940298507463</v>
      </c>
      <c r="W277" s="139">
        <f>'(B) FO'!AR277</f>
        <v>67.5</v>
      </c>
      <c r="X277" s="139">
        <f>'(B) FO'!AS277</f>
        <v>-4.7619047619047619</v>
      </c>
      <c r="Y277" s="139">
        <f>'(B) FO'!AT277</f>
        <v>35.483870967741936</v>
      </c>
      <c r="Z277" s="137" t="str">
        <f t="shared" si="55"/>
        <v>Y</v>
      </c>
      <c r="AA277" s="137" t="str">
        <f t="shared" si="56"/>
        <v>Y</v>
      </c>
      <c r="AB277" s="137" t="str">
        <f t="shared" si="57"/>
        <v>N</v>
      </c>
      <c r="AC277" s="137" t="str">
        <f>'(B) FO'!BC277</f>
        <v>Y</v>
      </c>
      <c r="AD277" s="137" t="str">
        <f>'(B) FO'!BD277</f>
        <v>Y</v>
      </c>
      <c r="AE277" s="137" t="str">
        <f>'(B) FO'!BE277</f>
        <v>Y</v>
      </c>
      <c r="AF277" s="137" t="str">
        <f>'(B) FO'!BF277</f>
        <v>Y</v>
      </c>
      <c r="AG277" s="139">
        <f>'(B) FO'!BG277</f>
        <v>227.20301759436182</v>
      </c>
      <c r="AH277" s="139">
        <f>'(B) FO'!BH277</f>
        <v>45.529071867100058</v>
      </c>
      <c r="AI277" s="139">
        <f>'(B) FO'!BI277</f>
        <v>1.7715377830049961</v>
      </c>
      <c r="AJ277" s="139">
        <f>'(B) FO'!BJ277</f>
        <v>131.85342991052406</v>
      </c>
      <c r="AK277" s="137" t="str">
        <f t="shared" si="58"/>
        <v>Y</v>
      </c>
      <c r="AL277" s="137" t="str">
        <f t="shared" si="59"/>
        <v>Y</v>
      </c>
      <c r="AM277" s="137" t="str">
        <f t="shared" si="60"/>
        <v>N</v>
      </c>
      <c r="AN277" s="137" t="str">
        <f>'(B) FO'!BS277</f>
        <v>Y</v>
      </c>
      <c r="AO277" s="137" t="str">
        <f>'(B) FO'!BT277</f>
        <v>Y</v>
      </c>
      <c r="AP277" s="137" t="str">
        <f>'(B) FO'!BU277</f>
        <v>Y</v>
      </c>
      <c r="AQ277" s="137" t="str">
        <f>'(B) FO'!BV277</f>
        <v>Y</v>
      </c>
      <c r="AR277" s="139">
        <f>'(B) FO'!BW277</f>
        <v>224.56140350877192</v>
      </c>
      <c r="AS277" s="139">
        <f>'(B) FO'!BX277</f>
        <v>46.153846153846153</v>
      </c>
      <c r="AT277" s="139">
        <f>'(B) FO'!BY277</f>
        <v>2.6315789473684208</v>
      </c>
      <c r="AU277" s="139">
        <f>'(B) FO'!BZ277</f>
        <v>123.52941176470588</v>
      </c>
      <c r="AV277" s="137" t="str">
        <f t="shared" si="61"/>
        <v>Y</v>
      </c>
      <c r="AW277" s="137" t="str">
        <f t="shared" si="62"/>
        <v>Y</v>
      </c>
      <c r="AX277" s="137" t="str">
        <f t="shared" si="63"/>
        <v>N</v>
      </c>
      <c r="AZ277" s="137">
        <f>'(B) FO'!C277</f>
        <v>887.05</v>
      </c>
      <c r="BA277" s="137">
        <f>'(B) FO'!X277</f>
        <v>900.4</v>
      </c>
      <c r="BB277" s="137">
        <f>'(B) FO'!AC277</f>
        <v>869.9</v>
      </c>
    </row>
    <row r="278" spans="1:54" x14ac:dyDescent="0.3">
      <c r="A278" s="137" t="str">
        <f>'FOD (ALL)'!B278</f>
        <v>MINDTREE</v>
      </c>
      <c r="B278" s="146">
        <f>'FOD (ALL)'!C278</f>
        <v>44042</v>
      </c>
      <c r="C278" s="137" t="str">
        <f>'(B) FO'!H278</f>
        <v>Y</v>
      </c>
      <c r="D278" s="137" t="str">
        <f>'(B) FO'!I278</f>
        <v>N</v>
      </c>
      <c r="E278" s="137" t="str">
        <f>'(B) FO'!J278</f>
        <v>N</v>
      </c>
      <c r="F278" s="137" t="str">
        <f>'(B) FO'!K278</f>
        <v>Y</v>
      </c>
      <c r="G278" s="139">
        <f>'(B) FO'!L278</f>
        <v>0.89897741319249347</v>
      </c>
      <c r="H278" s="139">
        <f>'(B) FO'!M278</f>
        <v>-2.4873986412448001</v>
      </c>
      <c r="I278" s="139">
        <f>'(B) FO'!N278</f>
        <v>-1.5905537283657734</v>
      </c>
      <c r="J278" s="139">
        <f>'(B) FO'!O278</f>
        <v>4.4607152914671948</v>
      </c>
      <c r="K278" s="137" t="str">
        <f t="shared" si="52"/>
        <v>Y</v>
      </c>
      <c r="L278" s="137" t="str">
        <f t="shared" si="53"/>
        <v>N</v>
      </c>
      <c r="M278" s="137" t="str">
        <f t="shared" si="54"/>
        <v>N</v>
      </c>
      <c r="N278" s="137">
        <f>'(B) FO'!AH278-'(B) FO'!AI278</f>
        <v>2400</v>
      </c>
      <c r="O278" s="137">
        <f>'(B) FO'!AI278-'(B) FO'!AJ278</f>
        <v>800</v>
      </c>
      <c r="P278" s="137">
        <f>'(B) FO'!AJ278-'(B) FO'!AK278</f>
        <v>0</v>
      </c>
      <c r="Q278" s="137">
        <f>'(B) FO'!AK278-'(B) FO'!AL278</f>
        <v>0</v>
      </c>
      <c r="R278" s="137" t="str">
        <f>'(B) FO'!AM278</f>
        <v>Y</v>
      </c>
      <c r="S278" s="137" t="str">
        <f>'(B) FO'!AN278</f>
        <v>Y</v>
      </c>
      <c r="T278" s="137" t="str">
        <f>'(B) FO'!AO278</f>
        <v>Y</v>
      </c>
      <c r="U278" s="137" t="str">
        <f>'(B) FO'!AP278</f>
        <v>Y</v>
      </c>
      <c r="V278" s="139">
        <f>'(B) FO'!AQ278</f>
        <v>60</v>
      </c>
      <c r="W278" s="139">
        <f>'(B) FO'!AR278</f>
        <v>25</v>
      </c>
      <c r="X278" s="139">
        <f>'(B) FO'!AS278</f>
        <v>0</v>
      </c>
      <c r="Y278" s="139">
        <f>'(B) FO'!AT278</f>
        <v>0</v>
      </c>
      <c r="Z278" s="137" t="str">
        <f t="shared" si="55"/>
        <v>Y</v>
      </c>
      <c r="AA278" s="137" t="str">
        <f t="shared" si="56"/>
        <v>Y</v>
      </c>
      <c r="AB278" s="137" t="str">
        <f t="shared" si="57"/>
        <v>Y</v>
      </c>
      <c r="AC278" s="137" t="str">
        <f>'(B) FO'!BC278</f>
        <v>Y</v>
      </c>
      <c r="AD278" s="137" t="str">
        <f>'(B) FO'!BD278</f>
        <v>Y</v>
      </c>
      <c r="AE278" s="137" t="str">
        <f>'(B) FO'!BE278</f>
        <v>Y</v>
      </c>
      <c r="AF278" s="137" t="str">
        <f>'(B) FO'!BF278</f>
        <v>Y</v>
      </c>
      <c r="AG278" s="139">
        <f>'(B) FO'!BG278</f>
        <v>501.98863636363643</v>
      </c>
      <c r="AH278" s="139" t="e">
        <f>'(B) FO'!BH278</f>
        <v>#DIV/0!</v>
      </c>
      <c r="AI278" s="139" t="e">
        <f>'(B) FO'!BI278</f>
        <v>#DIV/0!</v>
      </c>
      <c r="AJ278" s="139" t="e">
        <f>'(B) FO'!BJ278</f>
        <v>#DIV/0!</v>
      </c>
      <c r="AK278" s="137" t="e">
        <f t="shared" si="58"/>
        <v>#DIV/0!</v>
      </c>
      <c r="AL278" s="137" t="e">
        <f t="shared" si="59"/>
        <v>#DIV/0!</v>
      </c>
      <c r="AM278" s="137" t="e">
        <f t="shared" si="60"/>
        <v>#DIV/0!</v>
      </c>
      <c r="AN278" s="137" t="str">
        <f>'(B) FO'!BS278</f>
        <v>Y</v>
      </c>
      <c r="AO278" s="137" t="str">
        <f>'(B) FO'!BT278</f>
        <v>Y</v>
      </c>
      <c r="AP278" s="137" t="str">
        <f>'(B) FO'!BU278</f>
        <v>Y</v>
      </c>
      <c r="AQ278" s="137" t="str">
        <f>'(B) FO'!BV278</f>
        <v>Y</v>
      </c>
      <c r="AR278" s="139">
        <f>'(B) FO'!BW278</f>
        <v>500</v>
      </c>
      <c r="AS278" s="139" t="e">
        <f>'(B) FO'!BX278</f>
        <v>#DIV/0!</v>
      </c>
      <c r="AT278" s="139" t="e">
        <f>'(B) FO'!BY278</f>
        <v>#DIV/0!</v>
      </c>
      <c r="AU278" s="139" t="e">
        <f>'(B) FO'!BZ278</f>
        <v>#DIV/0!</v>
      </c>
      <c r="AV278" s="137" t="e">
        <f t="shared" si="61"/>
        <v>#DIV/0!</v>
      </c>
      <c r="AW278" s="137" t="e">
        <f t="shared" si="62"/>
        <v>#DIV/0!</v>
      </c>
      <c r="AX278" s="137" t="e">
        <f t="shared" si="63"/>
        <v>#DIV/0!</v>
      </c>
      <c r="AZ278" s="137">
        <f>'(B) FO'!C278</f>
        <v>897.9</v>
      </c>
      <c r="BA278" s="137">
        <f>'(B) FO'!X278</f>
        <v>888</v>
      </c>
      <c r="BB278" s="137">
        <f>'(B) FO'!AC278</f>
        <v>870.25</v>
      </c>
    </row>
    <row r="279" spans="1:54" x14ac:dyDescent="0.3">
      <c r="A279" s="137" t="str">
        <f>'FOD (ALL)'!B279</f>
        <v>MOTHERSUMI</v>
      </c>
      <c r="B279" s="146">
        <f>'FOD (ALL)'!C279</f>
        <v>43979</v>
      </c>
      <c r="C279" s="137" t="str">
        <f>'(B) FO'!H279</f>
        <v>N</v>
      </c>
      <c r="D279" s="137" t="str">
        <f>'(B) FO'!I279</f>
        <v>N</v>
      </c>
      <c r="E279" s="137" t="str">
        <f>'(B) FO'!J279</f>
        <v>Y</v>
      </c>
      <c r="F279" s="137" t="str">
        <f>'(B) FO'!K279</f>
        <v>Y</v>
      </c>
      <c r="G279" s="139">
        <f>'(B) FO'!L279</f>
        <v>-3.1784841075794552</v>
      </c>
      <c r="H279" s="139">
        <f>'(B) FO'!M279</f>
        <v>-0.42604990870360132</v>
      </c>
      <c r="I279" s="139">
        <f>'(B) FO'!N279</f>
        <v>3.6593059936908592</v>
      </c>
      <c r="J279" s="139">
        <f>'(B) FO'!O279</f>
        <v>1.6025641025641024</v>
      </c>
      <c r="K279" s="137" t="str">
        <f t="shared" si="52"/>
        <v>N</v>
      </c>
      <c r="L279" s="137" t="str">
        <f t="shared" si="53"/>
        <v>N</v>
      </c>
      <c r="M279" s="137" t="str">
        <f t="shared" si="54"/>
        <v>Y</v>
      </c>
      <c r="N279" s="137">
        <f>'(B) FO'!AH279-'(B) FO'!AI279</f>
        <v>-1470000</v>
      </c>
      <c r="O279" s="137">
        <f>'(B) FO'!AI279-'(B) FO'!AJ279</f>
        <v>-965000</v>
      </c>
      <c r="P279" s="137">
        <f>'(B) FO'!AJ279-'(B) FO'!AK279</f>
        <v>-360000</v>
      </c>
      <c r="Q279" s="137">
        <f>'(B) FO'!AK279-'(B) FO'!AL279</f>
        <v>-600000</v>
      </c>
      <c r="R279" s="137" t="str">
        <f>'(B) FO'!AM279</f>
        <v>N</v>
      </c>
      <c r="S279" s="137" t="str">
        <f>'(B) FO'!AN279</f>
        <v>N</v>
      </c>
      <c r="T279" s="137" t="str">
        <f>'(B) FO'!AO279</f>
        <v>N</v>
      </c>
      <c r="U279" s="137" t="str">
        <f>'(B) FO'!AP279</f>
        <v>N</v>
      </c>
      <c r="V279" s="139">
        <f>'(B) FO'!AQ279</f>
        <v>-8.6905113804315697</v>
      </c>
      <c r="W279" s="139">
        <f>'(B) FO'!AR279</f>
        <v>-5.3970917225950785</v>
      </c>
      <c r="X279" s="139">
        <f>'(B) FO'!AS279</f>
        <v>-1.9736842105263157</v>
      </c>
      <c r="Y279" s="139">
        <f>'(B) FO'!AT279</f>
        <v>-3.1847133757961785</v>
      </c>
      <c r="Z279" s="137" t="str">
        <f t="shared" si="55"/>
        <v>N</v>
      </c>
      <c r="AA279" s="137" t="str">
        <f t="shared" si="56"/>
        <v>N</v>
      </c>
      <c r="AB279" s="137" t="str">
        <f t="shared" si="57"/>
        <v>Y</v>
      </c>
      <c r="AC279" s="137" t="str">
        <f>'(B) FO'!BC279</f>
        <v>N</v>
      </c>
      <c r="AD279" s="137" t="str">
        <f>'(B) FO'!BD279</f>
        <v>Y</v>
      </c>
      <c r="AE279" s="137" t="str">
        <f>'(B) FO'!BE279</f>
        <v>N</v>
      </c>
      <c r="AF279" s="137" t="str">
        <f>'(B) FO'!BF279</f>
        <v>N</v>
      </c>
      <c r="AG279" s="139">
        <f>'(B) FO'!BG279</f>
        <v>-16.608554725176667</v>
      </c>
      <c r="AH279" s="139">
        <f>'(B) FO'!BH279</f>
        <v>29.841130826821711</v>
      </c>
      <c r="AI279" s="139">
        <f>'(B) FO'!BI279</f>
        <v>-28.589140986127838</v>
      </c>
      <c r="AJ279" s="139">
        <f>'(B) FO'!BJ279</f>
        <v>-30.622510809355212</v>
      </c>
      <c r="AK279" s="137" t="str">
        <f t="shared" si="58"/>
        <v>N</v>
      </c>
      <c r="AL279" s="137" t="str">
        <f t="shared" si="59"/>
        <v>Y</v>
      </c>
      <c r="AM279" s="137" t="str">
        <f t="shared" si="60"/>
        <v>Y</v>
      </c>
      <c r="AN279" s="137" t="str">
        <f>'(B) FO'!BS279</f>
        <v>N</v>
      </c>
      <c r="AO279" s="137" t="str">
        <f>'(B) FO'!BT279</f>
        <v>Y</v>
      </c>
      <c r="AP279" s="137" t="str">
        <f>'(B) FO'!BU279</f>
        <v>N</v>
      </c>
      <c r="AQ279" s="137" t="str">
        <f>'(B) FO'!BV279</f>
        <v>N</v>
      </c>
      <c r="AR279" s="139">
        <f>'(B) FO'!BW279</f>
        <v>-13.791238507301243</v>
      </c>
      <c r="AS279" s="139">
        <f>'(B) FO'!BX279</f>
        <v>27.079037800687285</v>
      </c>
      <c r="AT279" s="139">
        <f>'(B) FO'!BY279</f>
        <v>-29.539951573849876</v>
      </c>
      <c r="AU279" s="139">
        <f>'(B) FO'!BZ279</f>
        <v>-31.166666666666664</v>
      </c>
      <c r="AV279" s="137" t="str">
        <f t="shared" si="61"/>
        <v>N</v>
      </c>
      <c r="AW279" s="137" t="str">
        <f t="shared" si="62"/>
        <v>Y</v>
      </c>
      <c r="AX279" s="137" t="str">
        <f t="shared" si="63"/>
        <v>Y</v>
      </c>
      <c r="AZ279" s="137">
        <f>'(B) FO'!C279</f>
        <v>79.2</v>
      </c>
      <c r="BA279" s="137">
        <f>'(B) FO'!X279</f>
        <v>81.7</v>
      </c>
      <c r="BB279" s="137">
        <f>'(B) FO'!AC279</f>
        <v>78.400000000000006</v>
      </c>
    </row>
    <row r="280" spans="1:54" x14ac:dyDescent="0.3">
      <c r="A280" s="137" t="str">
        <f>'FOD (ALL)'!B280</f>
        <v>MOTHERSUMI</v>
      </c>
      <c r="B280" s="146">
        <f>'FOD (ALL)'!C280</f>
        <v>44007</v>
      </c>
      <c r="C280" s="137" t="str">
        <f>'(B) FO'!H280</f>
        <v>N</v>
      </c>
      <c r="D280" s="137" t="str">
        <f>'(B) FO'!I280</f>
        <v>N</v>
      </c>
      <c r="E280" s="137" t="str">
        <f>'(B) FO'!J280</f>
        <v>Y</v>
      </c>
      <c r="F280" s="137" t="str">
        <f>'(B) FO'!K280</f>
        <v>Y</v>
      </c>
      <c r="G280" s="139">
        <f>'(B) FO'!L280</f>
        <v>-3.1116534472239135</v>
      </c>
      <c r="H280" s="139">
        <f>'(B) FO'!M280</f>
        <v>-0.4857316332726066</v>
      </c>
      <c r="I280" s="139">
        <f>'(B) FO'!N280</f>
        <v>3.7807183364839321</v>
      </c>
      <c r="J280" s="139">
        <f>'(B) FO'!O280</f>
        <v>1.3409961685823719</v>
      </c>
      <c r="K280" s="137" t="str">
        <f t="shared" si="52"/>
        <v>N</v>
      </c>
      <c r="L280" s="137" t="str">
        <f t="shared" si="53"/>
        <v>N</v>
      </c>
      <c r="M280" s="137" t="str">
        <f t="shared" si="54"/>
        <v>Y</v>
      </c>
      <c r="N280" s="137">
        <f>'(B) FO'!AH280-'(B) FO'!AI280</f>
        <v>1520000</v>
      </c>
      <c r="O280" s="137">
        <f>'(B) FO'!AI280-'(B) FO'!AJ280</f>
        <v>600000</v>
      </c>
      <c r="P280" s="137">
        <f>'(B) FO'!AJ280-'(B) FO'!AK280</f>
        <v>630000</v>
      </c>
      <c r="Q280" s="137">
        <f>'(B) FO'!AK280-'(B) FO'!AL280</f>
        <v>265000</v>
      </c>
      <c r="R280" s="137" t="str">
        <f>'(B) FO'!AM280</f>
        <v>Y</v>
      </c>
      <c r="S280" s="137" t="str">
        <f>'(B) FO'!AN280</f>
        <v>Y</v>
      </c>
      <c r="T280" s="137" t="str">
        <f>'(B) FO'!AO280</f>
        <v>Y</v>
      </c>
      <c r="U280" s="137" t="str">
        <f>'(B) FO'!AP280</f>
        <v>Y</v>
      </c>
      <c r="V280" s="139">
        <f>'(B) FO'!AQ280</f>
        <v>78.961038961038966</v>
      </c>
      <c r="W280" s="139">
        <f>'(B) FO'!AR280</f>
        <v>45.283018867924532</v>
      </c>
      <c r="X280" s="139">
        <f>'(B) FO'!AS280</f>
        <v>90.647482014388487</v>
      </c>
      <c r="Y280" s="139">
        <f>'(B) FO'!AT280</f>
        <v>61.627906976744185</v>
      </c>
      <c r="Z280" s="137" t="str">
        <f t="shared" si="55"/>
        <v>Y</v>
      </c>
      <c r="AA280" s="137" t="str">
        <f t="shared" si="56"/>
        <v>N</v>
      </c>
      <c r="AB280" s="137" t="str">
        <f t="shared" si="57"/>
        <v>Y</v>
      </c>
      <c r="AC280" s="137" t="str">
        <f>'(B) FO'!BC280</f>
        <v>Y</v>
      </c>
      <c r="AD280" s="137" t="str">
        <f>'(B) FO'!BD280</f>
        <v>Y</v>
      </c>
      <c r="AE280" s="137" t="str">
        <f>'(B) FO'!BE280</f>
        <v>Y</v>
      </c>
      <c r="AF280" s="137" t="str">
        <f>'(B) FO'!BF280</f>
        <v>Y</v>
      </c>
      <c r="AG280" s="139">
        <f>'(B) FO'!BG280</f>
        <v>21.429457620810155</v>
      </c>
      <c r="AH280" s="139">
        <f>'(B) FO'!BH280</f>
        <v>99.116838735576579</v>
      </c>
      <c r="AI280" s="139">
        <f>'(B) FO'!BI280</f>
        <v>33.835239013638244</v>
      </c>
      <c r="AJ280" s="139">
        <f>'(B) FO'!BJ280</f>
        <v>114.24355114810223</v>
      </c>
      <c r="AK280" s="137" t="str">
        <f t="shared" si="58"/>
        <v>N</v>
      </c>
      <c r="AL280" s="137" t="str">
        <f t="shared" si="59"/>
        <v>Y</v>
      </c>
      <c r="AM280" s="137" t="str">
        <f t="shared" si="60"/>
        <v>N</v>
      </c>
      <c r="AN280" s="137" t="str">
        <f>'(B) FO'!BS280</f>
        <v>Y</v>
      </c>
      <c r="AO280" s="137" t="str">
        <f>'(B) FO'!BT280</f>
        <v>Y</v>
      </c>
      <c r="AP280" s="137" t="str">
        <f>'(B) FO'!BU280</f>
        <v>Y</v>
      </c>
      <c r="AQ280" s="137" t="str">
        <f>'(B) FO'!BV280</f>
        <v>Y</v>
      </c>
      <c r="AR280" s="139">
        <f>'(B) FO'!BW280</f>
        <v>25.854700854700859</v>
      </c>
      <c r="AS280" s="139">
        <f>'(B) FO'!BX280</f>
        <v>95</v>
      </c>
      <c r="AT280" s="139">
        <f>'(B) FO'!BY280</f>
        <v>31.868131868131865</v>
      </c>
      <c r="AU280" s="139">
        <f>'(B) FO'!BZ280</f>
        <v>111.62790697674419</v>
      </c>
      <c r="AV280" s="137" t="str">
        <f t="shared" si="61"/>
        <v>N</v>
      </c>
      <c r="AW280" s="137" t="str">
        <f t="shared" si="62"/>
        <v>Y</v>
      </c>
      <c r="AX280" s="137" t="str">
        <f t="shared" si="63"/>
        <v>N</v>
      </c>
      <c r="AZ280" s="137">
        <f>'(B) FO'!C280</f>
        <v>79.400000000000006</v>
      </c>
      <c r="BA280" s="137">
        <f>'(B) FO'!X280</f>
        <v>81.8</v>
      </c>
      <c r="BB280" s="137">
        <f>'(B) FO'!AC280</f>
        <v>78.55</v>
      </c>
    </row>
    <row r="281" spans="1:54" x14ac:dyDescent="0.3">
      <c r="A281" s="137" t="str">
        <f>'FOD (ALL)'!B281</f>
        <v>MOTHERSUMI</v>
      </c>
      <c r="B281" s="146">
        <f>'FOD (ALL)'!C281</f>
        <v>44042</v>
      </c>
      <c r="C281" s="137" t="str">
        <f>'(B) FO'!H281</f>
        <v>N</v>
      </c>
      <c r="D281" s="137" t="str">
        <f>'(B) FO'!I281</f>
        <v>N</v>
      </c>
      <c r="E281" s="137" t="str">
        <f>'(B) FO'!J281</f>
        <v>Y</v>
      </c>
      <c r="F281" s="137" t="str">
        <f>'(B) FO'!K281</f>
        <v>Y</v>
      </c>
      <c r="G281" s="139">
        <f>'(B) FO'!L281</f>
        <v>-3.212121212121219</v>
      </c>
      <c r="H281" s="139">
        <f>'(B) FO'!M281</f>
        <v>-0.30211480362537763</v>
      </c>
      <c r="I281" s="139">
        <f>'(B) FO'!N281</f>
        <v>3.6318096430807834</v>
      </c>
      <c r="J281" s="139">
        <f>'(B) FO'!O281</f>
        <v>1.719745222929929</v>
      </c>
      <c r="K281" s="137" t="str">
        <f t="shared" si="52"/>
        <v>N</v>
      </c>
      <c r="L281" s="137" t="str">
        <f t="shared" si="53"/>
        <v>N</v>
      </c>
      <c r="M281" s="137" t="str">
        <f t="shared" si="54"/>
        <v>Y</v>
      </c>
      <c r="N281" s="137">
        <f>'(B) FO'!AH281-'(B) FO'!AI281</f>
        <v>0</v>
      </c>
      <c r="O281" s="137">
        <f>'(B) FO'!AI281-'(B) FO'!AJ281</f>
        <v>7000</v>
      </c>
      <c r="P281" s="137">
        <f>'(B) FO'!AJ281-'(B) FO'!AK281</f>
        <v>0</v>
      </c>
      <c r="Q281" s="137">
        <f>'(B) FO'!AK281-'(B) FO'!AL281</f>
        <v>0</v>
      </c>
      <c r="R281" s="137" t="str">
        <f>'(B) FO'!AM281</f>
        <v>Y</v>
      </c>
      <c r="S281" s="137" t="str">
        <f>'(B) FO'!AN281</f>
        <v>Y</v>
      </c>
      <c r="T281" s="137" t="str">
        <f>'(B) FO'!AO281</f>
        <v>Y</v>
      </c>
      <c r="U281" s="137" t="str">
        <f>'(B) FO'!AP281</f>
        <v>Y</v>
      </c>
      <c r="V281" s="139">
        <f>'(B) FO'!AQ281</f>
        <v>0</v>
      </c>
      <c r="W281" s="139">
        <f>'(B) FO'!AR281</f>
        <v>50</v>
      </c>
      <c r="X281" s="139">
        <f>'(B) FO'!AS281</f>
        <v>0</v>
      </c>
      <c r="Y281" s="139">
        <f>'(B) FO'!AT281</f>
        <v>0</v>
      </c>
      <c r="Z281" s="137" t="str">
        <f t="shared" si="55"/>
        <v>N</v>
      </c>
      <c r="AA281" s="137" t="str">
        <f t="shared" si="56"/>
        <v>Y</v>
      </c>
      <c r="AB281" s="137" t="str">
        <f t="shared" si="57"/>
        <v>Y</v>
      </c>
      <c r="AC281" s="137" t="str">
        <f>'(B) FO'!BC281</f>
        <v>N</v>
      </c>
      <c r="AD281" s="137" t="str">
        <f>'(B) FO'!BD281</f>
        <v>Y</v>
      </c>
      <c r="AE281" s="137" t="str">
        <f>'(B) FO'!BE281</f>
        <v>Y</v>
      </c>
      <c r="AF281" s="137" t="str">
        <f>'(B) FO'!BF281</f>
        <v>N</v>
      </c>
      <c r="AG281" s="139">
        <f>'(B) FO'!BG281</f>
        <v>-100</v>
      </c>
      <c r="AH281" s="139" t="e">
        <f>'(B) FO'!BH281</f>
        <v>#DIV/0!</v>
      </c>
      <c r="AI281" s="139" t="e">
        <f>'(B) FO'!BI281</f>
        <v>#DIV/0!</v>
      </c>
      <c r="AJ281" s="139">
        <f>'(B) FO'!BJ281</f>
        <v>-100</v>
      </c>
      <c r="AK281" s="137" t="e">
        <f t="shared" si="58"/>
        <v>#DIV/0!</v>
      </c>
      <c r="AL281" s="137" t="e">
        <f t="shared" si="59"/>
        <v>#DIV/0!</v>
      </c>
      <c r="AM281" s="137" t="e">
        <f t="shared" si="60"/>
        <v>#DIV/0!</v>
      </c>
      <c r="AN281" s="137" t="str">
        <f>'(B) FO'!BS281</f>
        <v>N</v>
      </c>
      <c r="AO281" s="137" t="str">
        <f>'(B) FO'!BT281</f>
        <v>Y</v>
      </c>
      <c r="AP281" s="137" t="str">
        <f>'(B) FO'!BU281</f>
        <v>Y</v>
      </c>
      <c r="AQ281" s="137" t="str">
        <f>'(B) FO'!BV281</f>
        <v>N</v>
      </c>
      <c r="AR281" s="139">
        <f>'(B) FO'!BW281</f>
        <v>-100</v>
      </c>
      <c r="AS281" s="139" t="e">
        <f>'(B) FO'!BX281</f>
        <v>#DIV/0!</v>
      </c>
      <c r="AT281" s="139" t="e">
        <f>'(B) FO'!BY281</f>
        <v>#DIV/0!</v>
      </c>
      <c r="AU281" s="139">
        <f>'(B) FO'!BZ281</f>
        <v>-100</v>
      </c>
      <c r="AV281" s="137" t="e">
        <f t="shared" si="61"/>
        <v>#DIV/0!</v>
      </c>
      <c r="AW281" s="137" t="e">
        <f t="shared" si="62"/>
        <v>#DIV/0!</v>
      </c>
      <c r="AX281" s="137" t="e">
        <f t="shared" si="63"/>
        <v>#DIV/0!</v>
      </c>
      <c r="AZ281" s="137">
        <f>'(B) FO'!C281</f>
        <v>79.849999999999994</v>
      </c>
      <c r="BA281" s="137">
        <f>'(B) FO'!X281</f>
        <v>0</v>
      </c>
      <c r="BB281" s="137">
        <f>'(B) FO'!AC281</f>
        <v>0</v>
      </c>
    </row>
    <row r="282" spans="1:54" x14ac:dyDescent="0.3">
      <c r="A282" s="137" t="str">
        <f>'FOD (ALL)'!B282</f>
        <v>MRF</v>
      </c>
      <c r="B282" s="146">
        <f>'FOD (ALL)'!C282</f>
        <v>43979</v>
      </c>
      <c r="C282" s="137" t="str">
        <f>'(B) FO'!H282</f>
        <v>N</v>
      </c>
      <c r="D282" s="137" t="str">
        <f>'(B) FO'!I282</f>
        <v>Y</v>
      </c>
      <c r="E282" s="137" t="str">
        <f>'(B) FO'!J282</f>
        <v>Y</v>
      </c>
      <c r="F282" s="137" t="str">
        <f>'(B) FO'!K282</f>
        <v>Y</v>
      </c>
      <c r="G282" s="139">
        <f>'(B) FO'!L282</f>
        <v>-4.949926577538484E-2</v>
      </c>
      <c r="H282" s="139">
        <f>'(B) FO'!M282</f>
        <v>0.15535026125505491</v>
      </c>
      <c r="I282" s="139">
        <f>'(B) FO'!N282</f>
        <v>1.2954403641142265</v>
      </c>
      <c r="J282" s="139">
        <f>'(B) FO'!O282</f>
        <v>0.91199676526147311</v>
      </c>
      <c r="K282" s="137" t="str">
        <f t="shared" si="52"/>
        <v>N</v>
      </c>
      <c r="L282" s="137" t="str">
        <f t="shared" si="53"/>
        <v>N</v>
      </c>
      <c r="M282" s="137" t="str">
        <f t="shared" si="54"/>
        <v>Y</v>
      </c>
      <c r="N282" s="137">
        <f>'(B) FO'!AH282-'(B) FO'!AI282</f>
        <v>-500</v>
      </c>
      <c r="O282" s="137">
        <f>'(B) FO'!AI282-'(B) FO'!AJ282</f>
        <v>-220</v>
      </c>
      <c r="P282" s="137">
        <f>'(B) FO'!AJ282-'(B) FO'!AK282</f>
        <v>-410</v>
      </c>
      <c r="Q282" s="137">
        <f>'(B) FO'!AK282-'(B) FO'!AL282</f>
        <v>230</v>
      </c>
      <c r="R282" s="137" t="str">
        <f>'(B) FO'!AM282</f>
        <v>N</v>
      </c>
      <c r="S282" s="137" t="str">
        <f>'(B) FO'!AN282</f>
        <v>N</v>
      </c>
      <c r="T282" s="137" t="str">
        <f>'(B) FO'!AO282</f>
        <v>N</v>
      </c>
      <c r="U282" s="137" t="str">
        <f>'(B) FO'!AP282</f>
        <v>Y</v>
      </c>
      <c r="V282" s="139">
        <f>'(B) FO'!AQ282</f>
        <v>-3.3400133600534407</v>
      </c>
      <c r="W282" s="139">
        <f>'(B) FO'!AR282</f>
        <v>-1.4483212639894667</v>
      </c>
      <c r="X282" s="139">
        <f>'(B) FO'!AS282</f>
        <v>-2.6282051282051282</v>
      </c>
      <c r="Y282" s="139">
        <f>'(B) FO'!AT282</f>
        <v>1.4964216005204944</v>
      </c>
      <c r="Z282" s="137" t="str">
        <f t="shared" si="55"/>
        <v>N</v>
      </c>
      <c r="AA282" s="137" t="str">
        <f t="shared" si="56"/>
        <v>Y</v>
      </c>
      <c r="AB282" s="137" t="str">
        <f t="shared" si="57"/>
        <v>N</v>
      </c>
      <c r="AC282" s="137" t="str">
        <f>'(B) FO'!BC282</f>
        <v>Y</v>
      </c>
      <c r="AD282" s="137" t="str">
        <f>'(B) FO'!BD282</f>
        <v>N</v>
      </c>
      <c r="AE282" s="137" t="str">
        <f>'(B) FO'!BE282</f>
        <v>N</v>
      </c>
      <c r="AF282" s="137" t="str">
        <f>'(B) FO'!BF282</f>
        <v>N</v>
      </c>
      <c r="AG282" s="139">
        <f>'(B) FO'!BG282</f>
        <v>200.93373154886868</v>
      </c>
      <c r="AH282" s="139">
        <f>'(B) FO'!BH282</f>
        <v>-17.156117819386765</v>
      </c>
      <c r="AI282" s="139">
        <f>'(B) FO'!BI282</f>
        <v>-3.9752403529566722</v>
      </c>
      <c r="AJ282" s="139">
        <f>'(B) FO'!BJ282</f>
        <v>-36.26012383651431</v>
      </c>
      <c r="AK282" s="137" t="str">
        <f t="shared" si="58"/>
        <v>Y</v>
      </c>
      <c r="AL282" s="137" t="str">
        <f t="shared" si="59"/>
        <v>N</v>
      </c>
      <c r="AM282" s="137" t="str">
        <f t="shared" si="60"/>
        <v>Y</v>
      </c>
      <c r="AN282" s="137" t="str">
        <f>'(B) FO'!BS282</f>
        <v>Y</v>
      </c>
      <c r="AO282" s="137" t="str">
        <f>'(B) FO'!BT282</f>
        <v>N</v>
      </c>
      <c r="AP282" s="137" t="str">
        <f>'(B) FO'!BU282</f>
        <v>N</v>
      </c>
      <c r="AQ282" s="137" t="str">
        <f>'(B) FO'!BV282</f>
        <v>N</v>
      </c>
      <c r="AR282" s="139">
        <f>'(B) FO'!BW282</f>
        <v>203.06513409961684</v>
      </c>
      <c r="AS282" s="139">
        <f>'(B) FO'!BX282</f>
        <v>-18.181818181818183</v>
      </c>
      <c r="AT282" s="139">
        <f>'(B) FO'!BY282</f>
        <v>-4.4910179640718564</v>
      </c>
      <c r="AU282" s="139">
        <f>'(B) FO'!BZ282</f>
        <v>-36.38095238095238</v>
      </c>
      <c r="AV282" s="137" t="str">
        <f t="shared" si="61"/>
        <v>Y</v>
      </c>
      <c r="AW282" s="137" t="str">
        <f t="shared" si="62"/>
        <v>N</v>
      </c>
      <c r="AX282" s="137" t="str">
        <f t="shared" si="63"/>
        <v>Y</v>
      </c>
      <c r="AZ282" s="137">
        <f>'(B) FO'!C282</f>
        <v>57447.15</v>
      </c>
      <c r="BA282" s="137">
        <f>'(B) FO'!X282</f>
        <v>57898.15</v>
      </c>
      <c r="BB282" s="137">
        <f>'(B) FO'!AC282</f>
        <v>56920.2</v>
      </c>
    </row>
    <row r="283" spans="1:54" x14ac:dyDescent="0.3">
      <c r="A283" s="137" t="str">
        <f>'FOD (ALL)'!B283</f>
        <v>MRF</v>
      </c>
      <c r="B283" s="146">
        <f>'FOD (ALL)'!C283</f>
        <v>44007</v>
      </c>
      <c r="C283" s="137" t="str">
        <f>'(B) FO'!H283</f>
        <v>Y</v>
      </c>
      <c r="D283" s="137" t="str">
        <f>'(B) FO'!I283</f>
        <v>Y</v>
      </c>
      <c r="E283" s="137" t="str">
        <f>'(B) FO'!J283</f>
        <v>Y</v>
      </c>
      <c r="F283" s="137" t="str">
        <f>'(B) FO'!K283</f>
        <v>Y</v>
      </c>
      <c r="G283" s="139">
        <f>'(B) FO'!L283</f>
        <v>4.7259020261431146E-2</v>
      </c>
      <c r="H283" s="139">
        <f>'(B) FO'!M283</f>
        <v>9.2692669888017359E-2</v>
      </c>
      <c r="I283" s="139">
        <f>'(B) FO'!N283</f>
        <v>1.2494662563994181</v>
      </c>
      <c r="J283" s="139">
        <f>'(B) FO'!O283</f>
        <v>0.92040238616916981</v>
      </c>
      <c r="K283" s="137" t="str">
        <f t="shared" si="52"/>
        <v>N</v>
      </c>
      <c r="L283" s="137" t="str">
        <f t="shared" si="53"/>
        <v>N</v>
      </c>
      <c r="M283" s="137" t="str">
        <f t="shared" si="54"/>
        <v>Y</v>
      </c>
      <c r="N283" s="137">
        <f>'(B) FO'!AH283-'(B) FO'!AI283</f>
        <v>4500</v>
      </c>
      <c r="O283" s="137">
        <f>'(B) FO'!AI283-'(B) FO'!AJ283</f>
        <v>340</v>
      </c>
      <c r="P283" s="137">
        <f>'(B) FO'!AJ283-'(B) FO'!AK283</f>
        <v>60</v>
      </c>
      <c r="Q283" s="137">
        <f>'(B) FO'!AK283-'(B) FO'!AL283</f>
        <v>70</v>
      </c>
      <c r="R283" s="137" t="str">
        <f>'(B) FO'!AM283</f>
        <v>Y</v>
      </c>
      <c r="S283" s="137" t="str">
        <f>'(B) FO'!AN283</f>
        <v>Y</v>
      </c>
      <c r="T283" s="137" t="str">
        <f>'(B) FO'!AO283</f>
        <v>Y</v>
      </c>
      <c r="U283" s="137" t="str">
        <f>'(B) FO'!AP283</f>
        <v>Y</v>
      </c>
      <c r="V283" s="139">
        <f>'(B) FO'!AQ283</f>
        <v>681.81818181818187</v>
      </c>
      <c r="W283" s="139">
        <f>'(B) FO'!AR283</f>
        <v>106.25</v>
      </c>
      <c r="X283" s="139">
        <f>'(B) FO'!AS283</f>
        <v>23.076923076923077</v>
      </c>
      <c r="Y283" s="139">
        <f>'(B) FO'!AT283</f>
        <v>36.84210526315789</v>
      </c>
      <c r="Z283" s="137" t="str">
        <f t="shared" si="55"/>
        <v>Y</v>
      </c>
      <c r="AA283" s="137" t="str">
        <f t="shared" si="56"/>
        <v>Y</v>
      </c>
      <c r="AB283" s="137" t="str">
        <f t="shared" si="57"/>
        <v>N</v>
      </c>
      <c r="AC283" s="137" t="str">
        <f>'(B) FO'!BC283</f>
        <v>Y</v>
      </c>
      <c r="AD283" s="137" t="str">
        <f>'(B) FO'!BD283</f>
        <v>Y</v>
      </c>
      <c r="AE283" s="137" t="str">
        <f>'(B) FO'!BE283</f>
        <v>Y</v>
      </c>
      <c r="AF283" s="137" t="str">
        <f>'(B) FO'!BF283</f>
        <v>N</v>
      </c>
      <c r="AG283" s="139">
        <f>'(B) FO'!BG283</f>
        <v>720.71792216757262</v>
      </c>
      <c r="AH283" s="139">
        <f>'(B) FO'!BH283</f>
        <v>124.72367655613729</v>
      </c>
      <c r="AI283" s="139">
        <f>'(B) FO'!BI283</f>
        <v>50.995510443099768</v>
      </c>
      <c r="AJ283" s="139">
        <f>'(B) FO'!BJ283</f>
        <v>-17.972940517172368</v>
      </c>
      <c r="AK283" s="137" t="str">
        <f t="shared" si="58"/>
        <v>Y</v>
      </c>
      <c r="AL283" s="137" t="str">
        <f t="shared" si="59"/>
        <v>Y</v>
      </c>
      <c r="AM283" s="137" t="str">
        <f t="shared" si="60"/>
        <v>Y</v>
      </c>
      <c r="AN283" s="137" t="str">
        <f>'(B) FO'!BS283</f>
        <v>Y</v>
      </c>
      <c r="AO283" s="137" t="str">
        <f>'(B) FO'!BT283</f>
        <v>Y</v>
      </c>
      <c r="AP283" s="137" t="str">
        <f>'(B) FO'!BU283</f>
        <v>Y</v>
      </c>
      <c r="AQ283" s="137" t="str">
        <f>'(B) FO'!BV283</f>
        <v>N</v>
      </c>
      <c r="AR283" s="139">
        <f>'(B) FO'!BW283</f>
        <v>725</v>
      </c>
      <c r="AS283" s="139">
        <f>'(B) FO'!BX283</f>
        <v>122.22222222222223</v>
      </c>
      <c r="AT283" s="139">
        <f>'(B) FO'!BY283</f>
        <v>50</v>
      </c>
      <c r="AU283" s="139">
        <f>'(B) FO'!BZ283</f>
        <v>-18.181818181818183</v>
      </c>
      <c r="AV283" s="137" t="str">
        <f t="shared" si="61"/>
        <v>Y</v>
      </c>
      <c r="AW283" s="137" t="str">
        <f t="shared" si="62"/>
        <v>Y</v>
      </c>
      <c r="AX283" s="137" t="str">
        <f t="shared" si="63"/>
        <v>Y</v>
      </c>
      <c r="AZ283" s="137">
        <f>'(B) FO'!C283</f>
        <v>57582.35</v>
      </c>
      <c r="BA283" s="137">
        <f>'(B) FO'!X283</f>
        <v>58000.1</v>
      </c>
      <c r="BB283" s="137">
        <f>'(B) FO'!AC283</f>
        <v>57425.65</v>
      </c>
    </row>
    <row r="284" spans="1:54" x14ac:dyDescent="0.3">
      <c r="A284" s="137" t="str">
        <f>'FOD (ALL)'!B284</f>
        <v>MRF</v>
      </c>
      <c r="B284" s="146">
        <f>'FOD (ALL)'!C284</f>
        <v>44042</v>
      </c>
      <c r="C284" s="137" t="str">
        <f>'(B) FO'!H284</f>
        <v>N</v>
      </c>
      <c r="D284" s="137" t="str">
        <f>'(B) FO'!I284</f>
        <v>Y</v>
      </c>
      <c r="E284" s="137" t="str">
        <f>'(B) FO'!J284</f>
        <v>Y</v>
      </c>
      <c r="F284" s="137" t="str">
        <f>'(B) FO'!K284</f>
        <v>Y</v>
      </c>
      <c r="G284" s="139">
        <f>'(B) FO'!L284</f>
        <v>-0.1179117119883495</v>
      </c>
      <c r="H284" s="139">
        <f>'(B) FO'!M284</f>
        <v>0.25614417406042744</v>
      </c>
      <c r="I284" s="139">
        <f>'(B) FO'!N284</f>
        <v>0.81550025893048117</v>
      </c>
      <c r="J284" s="139">
        <f>'(B) FO'!O284</f>
        <v>1.5067256637168192</v>
      </c>
      <c r="K284" s="137" t="str">
        <f t="shared" si="52"/>
        <v>N</v>
      </c>
      <c r="L284" s="137" t="str">
        <f t="shared" si="53"/>
        <v>N</v>
      </c>
      <c r="M284" s="137" t="str">
        <f t="shared" si="54"/>
        <v>N</v>
      </c>
      <c r="N284" s="137">
        <f>'(B) FO'!AH284-'(B) FO'!AI284</f>
        <v>0</v>
      </c>
      <c r="O284" s="137">
        <f>'(B) FO'!AI284-'(B) FO'!AJ284</f>
        <v>0</v>
      </c>
      <c r="P284" s="137">
        <f>'(B) FO'!AJ284-'(B) FO'!AK284</f>
        <v>-10</v>
      </c>
      <c r="Q284" s="137">
        <f>'(B) FO'!AK284-'(B) FO'!AL284</f>
        <v>0</v>
      </c>
      <c r="R284" s="137" t="str">
        <f>'(B) FO'!AM284</f>
        <v>Y</v>
      </c>
      <c r="S284" s="137" t="str">
        <f>'(B) FO'!AN284</f>
        <v>Y</v>
      </c>
      <c r="T284" s="137" t="str">
        <f>'(B) FO'!AO284</f>
        <v>N</v>
      </c>
      <c r="U284" s="137" t="str">
        <f>'(B) FO'!AP284</f>
        <v>Y</v>
      </c>
      <c r="V284" s="139">
        <f>'(B) FO'!AQ284</f>
        <v>0</v>
      </c>
      <c r="W284" s="139">
        <f>'(B) FO'!AR284</f>
        <v>0</v>
      </c>
      <c r="X284" s="139">
        <f>'(B) FO'!AS284</f>
        <v>-50</v>
      </c>
      <c r="Y284" s="139">
        <f>'(B) FO'!AT284</f>
        <v>0</v>
      </c>
      <c r="Z284" s="137" t="str">
        <f t="shared" si="55"/>
        <v>Y</v>
      </c>
      <c r="AA284" s="137" t="str">
        <f t="shared" si="56"/>
        <v>Y</v>
      </c>
      <c r="AB284" s="137" t="str">
        <f t="shared" si="57"/>
        <v>N</v>
      </c>
      <c r="AC284" s="137" t="str">
        <f>'(B) FO'!BC284</f>
        <v>Y</v>
      </c>
      <c r="AD284" s="137" t="str">
        <f>'(B) FO'!BD284</f>
        <v>N</v>
      </c>
      <c r="AE284" s="137" t="str">
        <f>'(B) FO'!BE284</f>
        <v>Y</v>
      </c>
      <c r="AF284" s="137" t="str">
        <f>'(B) FO'!BF284</f>
        <v>N</v>
      </c>
      <c r="AG284" s="139" t="e">
        <f>'(B) FO'!BG284</f>
        <v>#DIV/0!</v>
      </c>
      <c r="AH284" s="139">
        <f>'(B) FO'!BH284</f>
        <v>-100</v>
      </c>
      <c r="AI284" s="139" t="e">
        <f>'(B) FO'!BI284</f>
        <v>#DIV/0!</v>
      </c>
      <c r="AJ284" s="139">
        <f>'(B) FO'!BJ284</f>
        <v>-100</v>
      </c>
      <c r="AK284" s="137" t="e">
        <f t="shared" si="58"/>
        <v>#DIV/0!</v>
      </c>
      <c r="AL284" s="137" t="e">
        <f t="shared" si="59"/>
        <v>#DIV/0!</v>
      </c>
      <c r="AM284" s="137" t="e">
        <f t="shared" si="60"/>
        <v>#DIV/0!</v>
      </c>
      <c r="AN284" s="137" t="str">
        <f>'(B) FO'!BS284</f>
        <v>Y</v>
      </c>
      <c r="AO284" s="137" t="str">
        <f>'(B) FO'!BT284</f>
        <v>N</v>
      </c>
      <c r="AP284" s="137" t="str">
        <f>'(B) FO'!BU284</f>
        <v>Y</v>
      </c>
      <c r="AQ284" s="137" t="str">
        <f>'(B) FO'!BV284</f>
        <v>N</v>
      </c>
      <c r="AR284" s="139" t="e">
        <f>'(B) FO'!BW284</f>
        <v>#DIV/0!</v>
      </c>
      <c r="AS284" s="139">
        <f>'(B) FO'!BX284</f>
        <v>-100</v>
      </c>
      <c r="AT284" s="139" t="e">
        <f>'(B) FO'!BY284</f>
        <v>#DIV/0!</v>
      </c>
      <c r="AU284" s="139">
        <f>'(B) FO'!BZ284</f>
        <v>-100</v>
      </c>
      <c r="AV284" s="137" t="e">
        <f t="shared" si="61"/>
        <v>#DIV/0!</v>
      </c>
      <c r="AW284" s="137" t="e">
        <f t="shared" si="62"/>
        <v>#DIV/0!</v>
      </c>
      <c r="AX284" s="137" t="e">
        <f t="shared" si="63"/>
        <v>#DIV/0!</v>
      </c>
      <c r="AZ284" s="137">
        <f>'(B) FO'!C284</f>
        <v>57898.75</v>
      </c>
      <c r="BA284" s="137">
        <f>'(B) FO'!X284</f>
        <v>0</v>
      </c>
      <c r="BB284" s="137">
        <f>'(B) FO'!AC284</f>
        <v>0</v>
      </c>
    </row>
    <row r="285" spans="1:54" x14ac:dyDescent="0.3">
      <c r="A285" s="137" t="str">
        <f>'FOD (ALL)'!B285</f>
        <v>MUTHOOTFIN</v>
      </c>
      <c r="B285" s="146">
        <f>'FOD (ALL)'!C285</f>
        <v>43979</v>
      </c>
      <c r="C285" s="137" t="str">
        <f>'(B) FO'!H285</f>
        <v>N</v>
      </c>
      <c r="D285" s="137" t="str">
        <f>'(B) FO'!I285</f>
        <v>Y</v>
      </c>
      <c r="E285" s="137" t="str">
        <f>'(B) FO'!J285</f>
        <v>Y</v>
      </c>
      <c r="F285" s="137" t="str">
        <f>'(B) FO'!K285</f>
        <v>Y</v>
      </c>
      <c r="G285" s="139">
        <f>'(B) FO'!L285</f>
        <v>-2.2064617809298714</v>
      </c>
      <c r="H285" s="139">
        <f>'(B) FO'!M285</f>
        <v>1.5449956912470846</v>
      </c>
      <c r="I285" s="139">
        <f>'(B) FO'!N285</f>
        <v>3.8946089403338151</v>
      </c>
      <c r="J285" s="139">
        <f>'(B) FO'!O285</f>
        <v>0.50777734927369145</v>
      </c>
      <c r="K285" s="137" t="str">
        <f t="shared" si="52"/>
        <v>N</v>
      </c>
      <c r="L285" s="137" t="str">
        <f t="shared" si="53"/>
        <v>N</v>
      </c>
      <c r="M285" s="137" t="str">
        <f t="shared" si="54"/>
        <v>Y</v>
      </c>
      <c r="N285" s="137">
        <f>'(B) FO'!AH285-'(B) FO'!AI285</f>
        <v>-84750</v>
      </c>
      <c r="O285" s="137">
        <f>'(B) FO'!AI285-'(B) FO'!AJ285</f>
        <v>-89250</v>
      </c>
      <c r="P285" s="137">
        <f>'(B) FO'!AJ285-'(B) FO'!AK285</f>
        <v>-9750</v>
      </c>
      <c r="Q285" s="137">
        <f>'(B) FO'!AK285-'(B) FO'!AL285</f>
        <v>88500</v>
      </c>
      <c r="R285" s="137" t="str">
        <f>'(B) FO'!AM285</f>
        <v>N</v>
      </c>
      <c r="S285" s="137" t="str">
        <f>'(B) FO'!AN285</f>
        <v>N</v>
      </c>
      <c r="T285" s="137" t="str">
        <f>'(B) FO'!AO285</f>
        <v>N</v>
      </c>
      <c r="U285" s="137" t="str">
        <f>'(B) FO'!AP285</f>
        <v>Y</v>
      </c>
      <c r="V285" s="139">
        <f>'(B) FO'!AQ285</f>
        <v>-4.1789940828402363</v>
      </c>
      <c r="W285" s="139">
        <f>'(B) FO'!AR285</f>
        <v>-4.2153737159050655</v>
      </c>
      <c r="X285" s="139">
        <f>'(B) FO'!AS285</f>
        <v>-0.45839210155148091</v>
      </c>
      <c r="Y285" s="139">
        <f>'(B) FO'!AT285</f>
        <v>4.3414275202354666</v>
      </c>
      <c r="Z285" s="137" t="str">
        <f t="shared" si="55"/>
        <v>Y</v>
      </c>
      <c r="AA285" s="137" t="str">
        <f t="shared" si="56"/>
        <v>N</v>
      </c>
      <c r="AB285" s="137" t="str">
        <f t="shared" si="57"/>
        <v>N</v>
      </c>
      <c r="AC285" s="137" t="str">
        <f>'(B) FO'!BC285</f>
        <v>Y</v>
      </c>
      <c r="AD285" s="137" t="str">
        <f>'(B) FO'!BD285</f>
        <v>Y</v>
      </c>
      <c r="AE285" s="137" t="str">
        <f>'(B) FO'!BE285</f>
        <v>N</v>
      </c>
      <c r="AF285" s="137" t="str">
        <f>'(B) FO'!BF285</f>
        <v>N</v>
      </c>
      <c r="AG285" s="139">
        <f>'(B) FO'!BG285</f>
        <v>26.400938085237829</v>
      </c>
      <c r="AH285" s="139">
        <f>'(B) FO'!BH285</f>
        <v>9.857927766199273</v>
      </c>
      <c r="AI285" s="139">
        <f>'(B) FO'!BI285</f>
        <v>-44.879822114166345</v>
      </c>
      <c r="AJ285" s="139">
        <f>'(B) FO'!BJ285</f>
        <v>-10.707559954571149</v>
      </c>
      <c r="AK285" s="137" t="str">
        <f t="shared" si="58"/>
        <v>Y</v>
      </c>
      <c r="AL285" s="137" t="str">
        <f t="shared" si="59"/>
        <v>Y</v>
      </c>
      <c r="AM285" s="137" t="str">
        <f t="shared" si="60"/>
        <v>N</v>
      </c>
      <c r="AN285" s="137" t="str">
        <f>'(B) FO'!BS285</f>
        <v>Y</v>
      </c>
      <c r="AO285" s="137" t="str">
        <f>'(B) FO'!BT285</f>
        <v>Y</v>
      </c>
      <c r="AP285" s="137" t="str">
        <f>'(B) FO'!BU285</f>
        <v>N</v>
      </c>
      <c r="AQ285" s="137" t="str">
        <f>'(B) FO'!BV285</f>
        <v>N</v>
      </c>
      <c r="AR285" s="139">
        <f>'(B) FO'!BW285</f>
        <v>30.590610802624933</v>
      </c>
      <c r="AS285" s="139">
        <f>'(B) FO'!BX285</f>
        <v>6.5626681011296402</v>
      </c>
      <c r="AT285" s="139">
        <f>'(B) FO'!BY285</f>
        <v>-46.248373572357963</v>
      </c>
      <c r="AU285" s="139">
        <f>'(B) FO'!BZ285</f>
        <v>-9.8997004038035676</v>
      </c>
      <c r="AV285" s="137" t="str">
        <f t="shared" si="61"/>
        <v>Y</v>
      </c>
      <c r="AW285" s="137" t="str">
        <f t="shared" si="62"/>
        <v>Y</v>
      </c>
      <c r="AX285" s="137" t="str">
        <f t="shared" si="63"/>
        <v>N</v>
      </c>
      <c r="AZ285" s="137">
        <f>'(B) FO'!C285</f>
        <v>806.65</v>
      </c>
      <c r="BA285" s="137">
        <f>'(B) FO'!X285</f>
        <v>831.7</v>
      </c>
      <c r="BB285" s="137">
        <f>'(B) FO'!AC285</f>
        <v>779.35</v>
      </c>
    </row>
    <row r="286" spans="1:54" x14ac:dyDescent="0.3">
      <c r="A286" s="137" t="str">
        <f>'FOD (ALL)'!B286</f>
        <v>MUTHOOTFIN</v>
      </c>
      <c r="B286" s="146">
        <f>'FOD (ALL)'!C286</f>
        <v>44007</v>
      </c>
      <c r="C286" s="137" t="str">
        <f>'(B) FO'!H286</f>
        <v>N</v>
      </c>
      <c r="D286" s="137" t="str">
        <f>'(B) FO'!I286</f>
        <v>Y</v>
      </c>
      <c r="E286" s="137" t="str">
        <f>'(B) FO'!J286</f>
        <v>Y</v>
      </c>
      <c r="F286" s="137" t="str">
        <f>'(B) FO'!K286</f>
        <v>Y</v>
      </c>
      <c r="G286" s="139">
        <f>'(B) FO'!L286</f>
        <v>-2.3606197389288792</v>
      </c>
      <c r="H286" s="139">
        <f>'(B) FO'!M286</f>
        <v>1.2350253180190194</v>
      </c>
      <c r="I286" s="139">
        <f>'(B) FO'!N286</f>
        <v>4.081239154187287</v>
      </c>
      <c r="J286" s="139">
        <f>'(B) FO'!O286</f>
        <v>0.38064516129032844</v>
      </c>
      <c r="K286" s="137" t="str">
        <f t="shared" si="52"/>
        <v>N</v>
      </c>
      <c r="L286" s="137" t="str">
        <f t="shared" si="53"/>
        <v>N</v>
      </c>
      <c r="M286" s="137" t="str">
        <f t="shared" si="54"/>
        <v>Y</v>
      </c>
      <c r="N286" s="137">
        <f>'(B) FO'!AH286-'(B) FO'!AI286</f>
        <v>123000</v>
      </c>
      <c r="O286" s="137">
        <f>'(B) FO'!AI286-'(B) FO'!AJ286</f>
        <v>21000</v>
      </c>
      <c r="P286" s="137">
        <f>'(B) FO'!AJ286-'(B) FO'!AK286</f>
        <v>6000</v>
      </c>
      <c r="Q286" s="137">
        <f>'(B) FO'!AK286-'(B) FO'!AL286</f>
        <v>17250</v>
      </c>
      <c r="R286" s="137" t="str">
        <f>'(B) FO'!AM286</f>
        <v>Y</v>
      </c>
      <c r="S286" s="137" t="str">
        <f>'(B) FO'!AN286</f>
        <v>Y</v>
      </c>
      <c r="T286" s="137" t="str">
        <f>'(B) FO'!AO286</f>
        <v>Y</v>
      </c>
      <c r="U286" s="137" t="str">
        <f>'(B) FO'!AP286</f>
        <v>Y</v>
      </c>
      <c r="V286" s="139">
        <f>'(B) FO'!AQ286</f>
        <v>121.48148148148148</v>
      </c>
      <c r="W286" s="139">
        <f>'(B) FO'!AR286</f>
        <v>26.168224299065418</v>
      </c>
      <c r="X286" s="139">
        <f>'(B) FO'!AS286</f>
        <v>8.0808080808080813</v>
      </c>
      <c r="Y286" s="139">
        <f>'(B) FO'!AT286</f>
        <v>30.263157894736842</v>
      </c>
      <c r="Z286" s="137" t="str">
        <f t="shared" si="55"/>
        <v>Y</v>
      </c>
      <c r="AA286" s="137" t="str">
        <f t="shared" si="56"/>
        <v>Y</v>
      </c>
      <c r="AB286" s="137" t="str">
        <f t="shared" si="57"/>
        <v>N</v>
      </c>
      <c r="AC286" s="137" t="str">
        <f>'(B) FO'!BC286</f>
        <v>Y</v>
      </c>
      <c r="AD286" s="137" t="str">
        <f>'(B) FO'!BD286</f>
        <v>Y</v>
      </c>
      <c r="AE286" s="137" t="str">
        <f>'(B) FO'!BE286</f>
        <v>Y</v>
      </c>
      <c r="AF286" s="137" t="str">
        <f>'(B) FO'!BF286</f>
        <v>N</v>
      </c>
      <c r="AG286" s="139">
        <f>'(B) FO'!BG286</f>
        <v>190.34470713389751</v>
      </c>
      <c r="AH286" s="139">
        <f>'(B) FO'!BH286</f>
        <v>62.760527709940426</v>
      </c>
      <c r="AI286" s="139">
        <f>'(B) FO'!BI286</f>
        <v>17.717475624781351</v>
      </c>
      <c r="AJ286" s="139">
        <f>'(B) FO'!BJ286</f>
        <v>-7.9822523304313862</v>
      </c>
      <c r="AK286" s="137" t="str">
        <f t="shared" si="58"/>
        <v>Y</v>
      </c>
      <c r="AL286" s="137" t="str">
        <f t="shared" si="59"/>
        <v>Y</v>
      </c>
      <c r="AM286" s="137" t="str">
        <f t="shared" si="60"/>
        <v>Y</v>
      </c>
      <c r="AN286" s="137" t="str">
        <f>'(B) FO'!BS286</f>
        <v>Y</v>
      </c>
      <c r="AO286" s="137" t="str">
        <f>'(B) FO'!BT286</f>
        <v>Y</v>
      </c>
      <c r="AP286" s="137" t="str">
        <f>'(B) FO'!BU286</f>
        <v>Y</v>
      </c>
      <c r="AQ286" s="137" t="str">
        <f>'(B) FO'!BV286</f>
        <v>N</v>
      </c>
      <c r="AR286" s="139">
        <f>'(B) FO'!BW286</f>
        <v>200.49019607843138</v>
      </c>
      <c r="AS286" s="139">
        <f>'(B) FO'!BX286</f>
        <v>58.139534883720934</v>
      </c>
      <c r="AT286" s="139">
        <f>'(B) FO'!BY286</f>
        <v>15.178571428571427</v>
      </c>
      <c r="AU286" s="139">
        <f>'(B) FO'!BZ286</f>
        <v>-7.4380165289256199</v>
      </c>
      <c r="AV286" s="137" t="str">
        <f t="shared" si="61"/>
        <v>Y</v>
      </c>
      <c r="AW286" s="137" t="str">
        <f t="shared" si="62"/>
        <v>Y</v>
      </c>
      <c r="AX286" s="137" t="str">
        <f t="shared" si="63"/>
        <v>Y</v>
      </c>
      <c r="AZ286" s="137">
        <f>'(B) FO'!C286</f>
        <v>800.35</v>
      </c>
      <c r="BA286" s="137">
        <f>'(B) FO'!X286</f>
        <v>824.5</v>
      </c>
      <c r="BB286" s="137">
        <f>'(B) FO'!AC286</f>
        <v>776</v>
      </c>
    </row>
    <row r="287" spans="1:54" x14ac:dyDescent="0.3">
      <c r="A287" s="137" t="str">
        <f>'FOD (ALL)'!B287</f>
        <v>MUTHOOTFIN</v>
      </c>
      <c r="B287" s="146">
        <f>'FOD (ALL)'!C287</f>
        <v>44042</v>
      </c>
      <c r="C287" s="137" t="str">
        <f>'(B) FO'!H287</f>
        <v>N</v>
      </c>
      <c r="D287" s="137" t="str">
        <f>'(B) FO'!I287</f>
        <v>Y</v>
      </c>
      <c r="E287" s="137" t="str">
        <f>'(B) FO'!J287</f>
        <v>Y</v>
      </c>
      <c r="F287" s="137" t="str">
        <f>'(B) FO'!K287</f>
        <v>Y</v>
      </c>
      <c r="G287" s="139">
        <f>'(B) FO'!L287</f>
        <v>-2.6210040184729828</v>
      </c>
      <c r="H287" s="139">
        <f>'(B) FO'!M287</f>
        <v>1.8633919843597264</v>
      </c>
      <c r="I287" s="139">
        <f>'(B) FO'!N287</f>
        <v>3.7854289518736954</v>
      </c>
      <c r="J287" s="139">
        <f>'(B) FO'!O287</f>
        <v>0.60602194437356471</v>
      </c>
      <c r="K287" s="137" t="str">
        <f t="shared" si="52"/>
        <v>N</v>
      </c>
      <c r="L287" s="137" t="str">
        <f t="shared" si="53"/>
        <v>N</v>
      </c>
      <c r="M287" s="137" t="str">
        <f t="shared" si="54"/>
        <v>Y</v>
      </c>
      <c r="N287" s="137">
        <f>'(B) FO'!AH287-'(B) FO'!AI287</f>
        <v>0</v>
      </c>
      <c r="O287" s="137">
        <f>'(B) FO'!AI287-'(B) FO'!AJ287</f>
        <v>750</v>
      </c>
      <c r="P287" s="137">
        <f>'(B) FO'!AJ287-'(B) FO'!AK287</f>
        <v>0</v>
      </c>
      <c r="Q287" s="137">
        <f>'(B) FO'!AK287-'(B) FO'!AL287</f>
        <v>0</v>
      </c>
      <c r="R287" s="137" t="str">
        <f>'(B) FO'!AM287</f>
        <v>Y</v>
      </c>
      <c r="S287" s="137" t="str">
        <f>'(B) FO'!AN287</f>
        <v>Y</v>
      </c>
      <c r="T287" s="137" t="str">
        <f>'(B) FO'!AO287</f>
        <v>Y</v>
      </c>
      <c r="U287" s="137" t="str">
        <f>'(B) FO'!AP287</f>
        <v>Y</v>
      </c>
      <c r="V287" s="139">
        <f>'(B) FO'!AQ287</f>
        <v>0</v>
      </c>
      <c r="W287" s="139">
        <f>'(B) FO'!AR287</f>
        <v>100</v>
      </c>
      <c r="X287" s="139">
        <f>'(B) FO'!AS287</f>
        <v>0</v>
      </c>
      <c r="Y287" s="139">
        <f>'(B) FO'!AT287</f>
        <v>0</v>
      </c>
      <c r="Z287" s="137" t="str">
        <f t="shared" si="55"/>
        <v>N</v>
      </c>
      <c r="AA287" s="137" t="str">
        <f t="shared" si="56"/>
        <v>Y</v>
      </c>
      <c r="AB287" s="137" t="str">
        <f t="shared" si="57"/>
        <v>Y</v>
      </c>
      <c r="AC287" s="137" t="str">
        <f>'(B) FO'!BC287</f>
        <v>N</v>
      </c>
      <c r="AD287" s="137" t="str">
        <f>'(B) FO'!BD287</f>
        <v>Y</v>
      </c>
      <c r="AE287" s="137" t="str">
        <f>'(B) FO'!BE287</f>
        <v>Y</v>
      </c>
      <c r="AF287" s="137" t="str">
        <f>'(B) FO'!BF287</f>
        <v>N</v>
      </c>
      <c r="AG287" s="139">
        <f>'(B) FO'!BG287</f>
        <v>-100</v>
      </c>
      <c r="AH287" s="139" t="e">
        <f>'(B) FO'!BH287</f>
        <v>#DIV/0!</v>
      </c>
      <c r="AI287" s="139" t="e">
        <f>'(B) FO'!BI287</f>
        <v>#DIV/0!</v>
      </c>
      <c r="AJ287" s="139">
        <f>'(B) FO'!BJ287</f>
        <v>-100</v>
      </c>
      <c r="AK287" s="137" t="e">
        <f t="shared" si="58"/>
        <v>#DIV/0!</v>
      </c>
      <c r="AL287" s="137" t="e">
        <f t="shared" si="59"/>
        <v>#DIV/0!</v>
      </c>
      <c r="AM287" s="137" t="e">
        <f t="shared" si="60"/>
        <v>#DIV/0!</v>
      </c>
      <c r="AN287" s="137" t="str">
        <f>'(B) FO'!BS287</f>
        <v>N</v>
      </c>
      <c r="AO287" s="137" t="str">
        <f>'(B) FO'!BT287</f>
        <v>Y</v>
      </c>
      <c r="AP287" s="137" t="str">
        <f>'(B) FO'!BU287</f>
        <v>Y</v>
      </c>
      <c r="AQ287" s="137" t="str">
        <f>'(B) FO'!BV287</f>
        <v>N</v>
      </c>
      <c r="AR287" s="139">
        <f>'(B) FO'!BW287</f>
        <v>-100</v>
      </c>
      <c r="AS287" s="139" t="e">
        <f>'(B) FO'!BX287</f>
        <v>#DIV/0!</v>
      </c>
      <c r="AT287" s="139" t="e">
        <f>'(B) FO'!BY287</f>
        <v>#DIV/0!</v>
      </c>
      <c r="AU287" s="139">
        <f>'(B) FO'!BZ287</f>
        <v>-100</v>
      </c>
      <c r="AV287" s="137" t="e">
        <f t="shared" si="61"/>
        <v>#DIV/0!</v>
      </c>
      <c r="AW287" s="137" t="e">
        <f t="shared" si="62"/>
        <v>#DIV/0!</v>
      </c>
      <c r="AX287" s="137" t="e">
        <f t="shared" si="63"/>
        <v>#DIV/0!</v>
      </c>
      <c r="AZ287" s="137">
        <f>'(B) FO'!C287</f>
        <v>811.8</v>
      </c>
      <c r="BA287" s="137">
        <f>'(B) FO'!X287</f>
        <v>0</v>
      </c>
      <c r="BB287" s="137">
        <f>'(B) FO'!AC287</f>
        <v>0</v>
      </c>
    </row>
    <row r="288" spans="1:54" x14ac:dyDescent="0.3">
      <c r="A288" s="137" t="str">
        <f>'FOD (ALL)'!B288</f>
        <v>NATIONALUM</v>
      </c>
      <c r="B288" s="146">
        <f>'FOD (ALL)'!C288</f>
        <v>43979</v>
      </c>
      <c r="C288" s="137" t="str">
        <f>'(B) FO'!H288</f>
        <v>N</v>
      </c>
      <c r="D288" s="137" t="str">
        <f>'(B) FO'!I288</f>
        <v>Y</v>
      </c>
      <c r="E288" s="137" t="str">
        <f>'(B) FO'!J288</f>
        <v>N</v>
      </c>
      <c r="F288" s="137" t="str">
        <f>'(B) FO'!K288</f>
        <v>Y</v>
      </c>
      <c r="G288" s="139">
        <f>'(B) FO'!L288</f>
        <v>-3.9145907473309656</v>
      </c>
      <c r="H288" s="139">
        <f>'(B) FO'!M288</f>
        <v>0.53667262969589324</v>
      </c>
      <c r="I288" s="139">
        <f>'(B) FO'!N288</f>
        <v>-0.1785714285714311</v>
      </c>
      <c r="J288" s="139">
        <f>'(B) FO'!O288</f>
        <v>1.6333938294010864</v>
      </c>
      <c r="K288" s="137" t="str">
        <f t="shared" si="52"/>
        <v>N</v>
      </c>
      <c r="L288" s="137" t="str">
        <f t="shared" si="53"/>
        <v>Y</v>
      </c>
      <c r="M288" s="137" t="str">
        <f t="shared" si="54"/>
        <v>N</v>
      </c>
      <c r="N288" s="137">
        <f>'(B) FO'!AH288-'(B) FO'!AI288</f>
        <v>280800</v>
      </c>
      <c r="O288" s="137">
        <f>'(B) FO'!AI288-'(B) FO'!AJ288</f>
        <v>-760500</v>
      </c>
      <c r="P288" s="137">
        <f>'(B) FO'!AJ288-'(B) FO'!AK288</f>
        <v>-140400</v>
      </c>
      <c r="Q288" s="137">
        <f>'(B) FO'!AK288-'(B) FO'!AL288</f>
        <v>-924300</v>
      </c>
      <c r="R288" s="137" t="str">
        <f>'(B) FO'!AM288</f>
        <v>Y</v>
      </c>
      <c r="S288" s="137" t="str">
        <f>'(B) FO'!AN288</f>
        <v>N</v>
      </c>
      <c r="T288" s="137" t="str">
        <f>'(B) FO'!AO288</f>
        <v>N</v>
      </c>
      <c r="U288" s="137" t="str">
        <f>'(B) FO'!AP288</f>
        <v>N</v>
      </c>
      <c r="V288" s="139">
        <f>'(B) FO'!AQ288</f>
        <v>1.2644889357218125</v>
      </c>
      <c r="W288" s="139">
        <f>'(B) FO'!AR288</f>
        <v>-3.3112582781456954</v>
      </c>
      <c r="X288" s="139">
        <f>'(B) FO'!AS288</f>
        <v>-0.60759493670886078</v>
      </c>
      <c r="Y288" s="139">
        <f>'(B) FO'!AT288</f>
        <v>-3.8461538461538463</v>
      </c>
      <c r="Z288" s="137" t="str">
        <f t="shared" si="55"/>
        <v>Y</v>
      </c>
      <c r="AA288" s="137" t="str">
        <f t="shared" si="56"/>
        <v>N</v>
      </c>
      <c r="AB288" s="137" t="str">
        <f t="shared" si="57"/>
        <v>Y</v>
      </c>
      <c r="AC288" s="137" t="str">
        <f>'(B) FO'!BC288</f>
        <v>Y</v>
      </c>
      <c r="AD288" s="137" t="str">
        <f>'(B) FO'!BD288</f>
        <v>Y</v>
      </c>
      <c r="AE288" s="137" t="str">
        <f>'(B) FO'!BE288</f>
        <v>N</v>
      </c>
      <c r="AF288" s="137" t="str">
        <f>'(B) FO'!BF288</f>
        <v>N</v>
      </c>
      <c r="AG288" s="139">
        <f>'(B) FO'!BG288</f>
        <v>10.08217845854608</v>
      </c>
      <c r="AH288" s="139">
        <f>'(B) FO'!BH288</f>
        <v>78.826086956521735</v>
      </c>
      <c r="AI288" s="139">
        <f>'(B) FO'!BI288</f>
        <v>-44.980288590347143</v>
      </c>
      <c r="AJ288" s="139">
        <f>'(B) FO'!BJ288</f>
        <v>-14.958438609982061</v>
      </c>
      <c r="AK288" s="137" t="str">
        <f t="shared" si="58"/>
        <v>N</v>
      </c>
      <c r="AL288" s="137" t="str">
        <f t="shared" si="59"/>
        <v>Y</v>
      </c>
      <c r="AM288" s="137" t="str">
        <f t="shared" si="60"/>
        <v>N</v>
      </c>
      <c r="AN288" s="137" t="str">
        <f>'(B) FO'!BS288</f>
        <v>Y</v>
      </c>
      <c r="AO288" s="137" t="str">
        <f>'(B) FO'!BT288</f>
        <v>Y</v>
      </c>
      <c r="AP288" s="137" t="str">
        <f>'(B) FO'!BU288</f>
        <v>N</v>
      </c>
      <c r="AQ288" s="137" t="str">
        <f>'(B) FO'!BV288</f>
        <v>N</v>
      </c>
      <c r="AR288" s="139">
        <f>'(B) FO'!BW288</f>
        <v>13.099041533546327</v>
      </c>
      <c r="AS288" s="139">
        <f>'(B) FO'!BX288</f>
        <v>78.347578347578349</v>
      </c>
      <c r="AT288" s="139">
        <f>'(B) FO'!BY288</f>
        <v>-44.811320754716981</v>
      </c>
      <c r="AU288" s="139">
        <f>'(B) FO'!BZ288</f>
        <v>-14.973262032085561</v>
      </c>
      <c r="AV288" s="137" t="str">
        <f t="shared" si="61"/>
        <v>N</v>
      </c>
      <c r="AW288" s="137" t="str">
        <f t="shared" si="62"/>
        <v>Y</v>
      </c>
      <c r="AX288" s="137" t="str">
        <f t="shared" si="63"/>
        <v>N</v>
      </c>
      <c r="AZ288" s="137">
        <f>'(B) FO'!C288</f>
        <v>27</v>
      </c>
      <c r="BA288" s="137">
        <f>'(B) FO'!X288</f>
        <v>28</v>
      </c>
      <c r="BB288" s="137">
        <f>'(B) FO'!AC288</f>
        <v>26.85</v>
      </c>
    </row>
    <row r="289" spans="1:54" x14ac:dyDescent="0.3">
      <c r="A289" s="137" t="str">
        <f>'FOD (ALL)'!B289</f>
        <v>NATIONALUM</v>
      </c>
      <c r="B289" s="146">
        <f>'FOD (ALL)'!C289</f>
        <v>44007</v>
      </c>
      <c r="C289" s="137" t="str">
        <f>'(B) FO'!H289</f>
        <v>N</v>
      </c>
      <c r="D289" s="137" t="str">
        <f>'(B) FO'!I289</f>
        <v>Y</v>
      </c>
      <c r="E289" s="137" t="str">
        <f>'(B) FO'!J289</f>
        <v>N</v>
      </c>
      <c r="F289" s="137" t="str">
        <f>'(B) FO'!K289</f>
        <v>Y</v>
      </c>
      <c r="G289" s="139">
        <f>'(B) FO'!L289</f>
        <v>-3.5714285714285712</v>
      </c>
      <c r="H289" s="139">
        <f>'(B) FO'!M289</f>
        <v>0.35842293906810546</v>
      </c>
      <c r="I289" s="139">
        <f>'(B) FO'!N289</f>
        <v>-0.1788908765652977</v>
      </c>
      <c r="J289" s="139">
        <f>'(B) FO'!O289</f>
        <v>1.6363636363636338</v>
      </c>
      <c r="K289" s="137" t="str">
        <f t="shared" si="52"/>
        <v>N</v>
      </c>
      <c r="L289" s="137" t="str">
        <f t="shared" si="53"/>
        <v>Y</v>
      </c>
      <c r="M289" s="137" t="str">
        <f t="shared" si="54"/>
        <v>N</v>
      </c>
      <c r="N289" s="137">
        <f>'(B) FO'!AH289-'(B) FO'!AI289</f>
        <v>3346200</v>
      </c>
      <c r="O289" s="137">
        <f>'(B) FO'!AI289-'(B) FO'!AJ289</f>
        <v>596700</v>
      </c>
      <c r="P289" s="137">
        <f>'(B) FO'!AJ289-'(B) FO'!AK289</f>
        <v>737100</v>
      </c>
      <c r="Q289" s="137">
        <f>'(B) FO'!AK289-'(B) FO'!AL289</f>
        <v>561600</v>
      </c>
      <c r="R289" s="137" t="str">
        <f>'(B) FO'!AM289</f>
        <v>Y</v>
      </c>
      <c r="S289" s="137" t="str">
        <f>'(B) FO'!AN289</f>
        <v>Y</v>
      </c>
      <c r="T289" s="137" t="str">
        <f>'(B) FO'!AO289</f>
        <v>Y</v>
      </c>
      <c r="U289" s="137" t="str">
        <f>'(B) FO'!AP289</f>
        <v>Y</v>
      </c>
      <c r="V289" s="139">
        <f>'(B) FO'!AQ289</f>
        <v>84.615384615384613</v>
      </c>
      <c r="W289" s="139">
        <f>'(B) FO'!AR289</f>
        <v>17.770034843205575</v>
      </c>
      <c r="X289" s="139">
        <f>'(B) FO'!AS289</f>
        <v>28.125</v>
      </c>
      <c r="Y289" s="139">
        <f>'(B) FO'!AT289</f>
        <v>27.27272727272727</v>
      </c>
      <c r="Z289" s="137" t="str">
        <f t="shared" si="55"/>
        <v>Y</v>
      </c>
      <c r="AA289" s="137" t="str">
        <f t="shared" si="56"/>
        <v>N</v>
      </c>
      <c r="AB289" s="137" t="str">
        <f t="shared" si="57"/>
        <v>Y</v>
      </c>
      <c r="AC289" s="137" t="str">
        <f>'(B) FO'!BC289</f>
        <v>Y</v>
      </c>
      <c r="AD289" s="137" t="str">
        <f>'(B) FO'!BD289</f>
        <v>Y</v>
      </c>
      <c r="AE289" s="137" t="str">
        <f>'(B) FO'!BE289</f>
        <v>Y</v>
      </c>
      <c r="AF289" s="137" t="str">
        <f>'(B) FO'!BF289</f>
        <v>Y</v>
      </c>
      <c r="AG289" s="139">
        <f>'(B) FO'!BG289</f>
        <v>78.081199521929648</v>
      </c>
      <c r="AH289" s="139">
        <f>'(B) FO'!BH289</f>
        <v>138.98041025936931</v>
      </c>
      <c r="AI289" s="139">
        <f>'(B) FO'!BI289</f>
        <v>32.182899855083505</v>
      </c>
      <c r="AJ289" s="139">
        <f>'(B) FO'!BJ289</f>
        <v>74.603808762817962</v>
      </c>
      <c r="AK289" s="137" t="str">
        <f t="shared" si="58"/>
        <v>N</v>
      </c>
      <c r="AL289" s="137" t="str">
        <f t="shared" si="59"/>
        <v>Y</v>
      </c>
      <c r="AM289" s="137" t="str">
        <f t="shared" si="60"/>
        <v>N</v>
      </c>
      <c r="AN289" s="137" t="str">
        <f>'(B) FO'!BS289</f>
        <v>Y</v>
      </c>
      <c r="AO289" s="137" t="str">
        <f>'(B) FO'!BT289</f>
        <v>Y</v>
      </c>
      <c r="AP289" s="137" t="str">
        <f>'(B) FO'!BU289</f>
        <v>Y</v>
      </c>
      <c r="AQ289" s="137" t="str">
        <f>'(B) FO'!BV289</f>
        <v>Y</v>
      </c>
      <c r="AR289" s="139">
        <f>'(B) FO'!BW289</f>
        <v>83.003952569169954</v>
      </c>
      <c r="AS289" s="139">
        <f>'(B) FO'!BX289</f>
        <v>138.67924528301887</v>
      </c>
      <c r="AT289" s="139">
        <f>'(B) FO'!BY289</f>
        <v>32.5</v>
      </c>
      <c r="AU289" s="139">
        <f>'(B) FO'!BZ289</f>
        <v>73.91304347826086</v>
      </c>
      <c r="AV289" s="137" t="str">
        <f t="shared" si="61"/>
        <v>N</v>
      </c>
      <c r="AW289" s="137" t="str">
        <f t="shared" si="62"/>
        <v>Y</v>
      </c>
      <c r="AX289" s="137" t="str">
        <f t="shared" si="63"/>
        <v>N</v>
      </c>
      <c r="AZ289" s="137">
        <f>'(B) FO'!C289</f>
        <v>27</v>
      </c>
      <c r="BA289" s="137">
        <f>'(B) FO'!X289</f>
        <v>27.9</v>
      </c>
      <c r="BB289" s="137">
        <f>'(B) FO'!AC289</f>
        <v>26.8</v>
      </c>
    </row>
    <row r="290" spans="1:54" x14ac:dyDescent="0.3">
      <c r="A290" s="137" t="str">
        <f>'FOD (ALL)'!B290</f>
        <v>NATIONALUM</v>
      </c>
      <c r="B290" s="146">
        <f>'FOD (ALL)'!C290</f>
        <v>44042</v>
      </c>
      <c r="C290" s="137" t="str">
        <f>'(B) FO'!H290</f>
        <v>N</v>
      </c>
      <c r="D290" s="137" t="str">
        <f>'(B) FO'!I290</f>
        <v>Y</v>
      </c>
      <c r="E290" s="137" t="str">
        <f>'(B) FO'!J290</f>
        <v>N</v>
      </c>
      <c r="F290" s="137" t="str">
        <f>'(B) FO'!K290</f>
        <v>Y</v>
      </c>
      <c r="G290" s="139">
        <f>'(B) FO'!L290</f>
        <v>-4.2477876106194659</v>
      </c>
      <c r="H290" s="139">
        <f>'(B) FO'!M290</f>
        <v>0.355239786856133</v>
      </c>
      <c r="I290" s="139">
        <f>'(B) FO'!N290</f>
        <v>-0.17730496453900962</v>
      </c>
      <c r="J290" s="139">
        <f>'(B) FO'!O290</f>
        <v>1.6216216216216188</v>
      </c>
      <c r="K290" s="137" t="str">
        <f t="shared" si="52"/>
        <v>N</v>
      </c>
      <c r="L290" s="137" t="str">
        <f t="shared" si="53"/>
        <v>Y</v>
      </c>
      <c r="M290" s="137" t="str">
        <f t="shared" si="54"/>
        <v>N</v>
      </c>
      <c r="N290" s="137">
        <f>'(B) FO'!AH290-'(B) FO'!AI290</f>
        <v>17000</v>
      </c>
      <c r="O290" s="137">
        <f>'(B) FO'!AI290-'(B) FO'!AJ290</f>
        <v>0</v>
      </c>
      <c r="P290" s="137">
        <f>'(B) FO'!AJ290-'(B) FO'!AK290</f>
        <v>0</v>
      </c>
      <c r="Q290" s="137">
        <f>'(B) FO'!AK290-'(B) FO'!AL290</f>
        <v>0</v>
      </c>
      <c r="R290" s="137" t="str">
        <f>'(B) FO'!AM290</f>
        <v>Y</v>
      </c>
      <c r="S290" s="137" t="str">
        <f>'(B) FO'!AN290</f>
        <v>Y</v>
      </c>
      <c r="T290" s="137" t="str">
        <f>'(B) FO'!AO290</f>
        <v>Y</v>
      </c>
      <c r="U290" s="137" t="str">
        <f>'(B) FO'!AP290</f>
        <v>Y</v>
      </c>
      <c r="V290" s="139">
        <f>'(B) FO'!AQ290</f>
        <v>33.333333333333329</v>
      </c>
      <c r="W290" s="139">
        <f>'(B) FO'!AR290</f>
        <v>0</v>
      </c>
      <c r="X290" s="139">
        <f>'(B) FO'!AS290</f>
        <v>0</v>
      </c>
      <c r="Y290" s="139">
        <f>'(B) FO'!AT290</f>
        <v>0</v>
      </c>
      <c r="Z290" s="137" t="str">
        <f t="shared" si="55"/>
        <v>Y</v>
      </c>
      <c r="AA290" s="137" t="str">
        <f t="shared" si="56"/>
        <v>Y</v>
      </c>
      <c r="AB290" s="137" t="str">
        <f t="shared" si="57"/>
        <v>Y</v>
      </c>
      <c r="AC290" s="137" t="str">
        <f>'(B) FO'!BC290</f>
        <v>Y</v>
      </c>
      <c r="AD290" s="137" t="str">
        <f>'(B) FO'!BD290</f>
        <v>Y</v>
      </c>
      <c r="AE290" s="137" t="str">
        <f>'(B) FO'!BE290</f>
        <v>Y</v>
      </c>
      <c r="AF290" s="137" t="str">
        <f>'(B) FO'!BF290</f>
        <v>Y</v>
      </c>
      <c r="AG290" s="139" t="e">
        <f>'(B) FO'!BG290</f>
        <v>#DIV/0!</v>
      </c>
      <c r="AH290" s="139" t="e">
        <f>'(B) FO'!BH290</f>
        <v>#DIV/0!</v>
      </c>
      <c r="AI290" s="139" t="e">
        <f>'(B) FO'!BI290</f>
        <v>#DIV/0!</v>
      </c>
      <c r="AJ290" s="139" t="e">
        <f>'(B) FO'!BJ290</f>
        <v>#DIV/0!</v>
      </c>
      <c r="AK290" s="137" t="e">
        <f t="shared" si="58"/>
        <v>#DIV/0!</v>
      </c>
      <c r="AL290" s="137" t="e">
        <f t="shared" si="59"/>
        <v>#DIV/0!</v>
      </c>
      <c r="AM290" s="137" t="e">
        <f t="shared" si="60"/>
        <v>#DIV/0!</v>
      </c>
      <c r="AN290" s="137" t="str">
        <f>'(B) FO'!BS290</f>
        <v>Y</v>
      </c>
      <c r="AO290" s="137" t="str">
        <f>'(B) FO'!BT290</f>
        <v>Y</v>
      </c>
      <c r="AP290" s="137" t="str">
        <f>'(B) FO'!BU290</f>
        <v>Y</v>
      </c>
      <c r="AQ290" s="137" t="str">
        <f>'(B) FO'!BV290</f>
        <v>Y</v>
      </c>
      <c r="AR290" s="139" t="e">
        <f>'(B) FO'!BW290</f>
        <v>#DIV/0!</v>
      </c>
      <c r="AS290" s="139" t="e">
        <f>'(B) FO'!BX290</f>
        <v>#DIV/0!</v>
      </c>
      <c r="AT290" s="139" t="e">
        <f>'(B) FO'!BY290</f>
        <v>#DIV/0!</v>
      </c>
      <c r="AU290" s="139" t="e">
        <f>'(B) FO'!BZ290</f>
        <v>#DIV/0!</v>
      </c>
      <c r="AV290" s="137" t="e">
        <f t="shared" si="61"/>
        <v>#DIV/0!</v>
      </c>
      <c r="AW290" s="137" t="e">
        <f t="shared" si="62"/>
        <v>#DIV/0!</v>
      </c>
      <c r="AX290" s="137" t="e">
        <f t="shared" si="63"/>
        <v>#DIV/0!</v>
      </c>
      <c r="AZ290" s="137">
        <f>'(B) FO'!C290</f>
        <v>27.05</v>
      </c>
      <c r="BA290" s="137">
        <f>'(B) FO'!X290</f>
        <v>27.05</v>
      </c>
      <c r="BB290" s="137">
        <f>'(B) FO'!AC290</f>
        <v>27.05</v>
      </c>
    </row>
    <row r="291" spans="1:54" x14ac:dyDescent="0.3">
      <c r="A291" s="137" t="str">
        <f>'FOD (ALL)'!B291</f>
        <v>NAUKRI</v>
      </c>
      <c r="B291" s="146">
        <f>'FOD (ALL)'!C291</f>
        <v>43979</v>
      </c>
      <c r="C291" s="137" t="str">
        <f>'(B) FO'!H291</f>
        <v>N</v>
      </c>
      <c r="D291" s="137" t="str">
        <f>'(B) FO'!I291</f>
        <v>Y</v>
      </c>
      <c r="E291" s="137" t="str">
        <f>'(B) FO'!J291</f>
        <v>N</v>
      </c>
      <c r="F291" s="137" t="str">
        <f>'(B) FO'!K291</f>
        <v>Y</v>
      </c>
      <c r="G291" s="139">
        <f>'(B) FO'!L291</f>
        <v>-1.2677515694520742</v>
      </c>
      <c r="H291" s="139">
        <f>'(B) FO'!M291</f>
        <v>2.3965549522561473</v>
      </c>
      <c r="I291" s="139">
        <f>'(B) FO'!N291</f>
        <v>-1.916013712047024</v>
      </c>
      <c r="J291" s="139">
        <f>'(B) FO'!O291</f>
        <v>2.2533800701051576</v>
      </c>
      <c r="K291" s="137" t="str">
        <f t="shared" si="52"/>
        <v>N</v>
      </c>
      <c r="L291" s="137" t="str">
        <f t="shared" si="53"/>
        <v>Y</v>
      </c>
      <c r="M291" s="137" t="str">
        <f t="shared" si="54"/>
        <v>N</v>
      </c>
      <c r="N291" s="137">
        <f>'(B) FO'!AH291-'(B) FO'!AI291</f>
        <v>-76800</v>
      </c>
      <c r="O291" s="137">
        <f>'(B) FO'!AI291-'(B) FO'!AJ291</f>
        <v>-3800</v>
      </c>
      <c r="P291" s="137">
        <f>'(B) FO'!AJ291-'(B) FO'!AK291</f>
        <v>-25400</v>
      </c>
      <c r="Q291" s="137">
        <f>'(B) FO'!AK291-'(B) FO'!AL291</f>
        <v>36800</v>
      </c>
      <c r="R291" s="137" t="str">
        <f>'(B) FO'!AM291</f>
        <v>N</v>
      </c>
      <c r="S291" s="137" t="str">
        <f>'(B) FO'!AN291</f>
        <v>N</v>
      </c>
      <c r="T291" s="137" t="str">
        <f>'(B) FO'!AO291</f>
        <v>N</v>
      </c>
      <c r="U291" s="137" t="str">
        <f>'(B) FO'!AP291</f>
        <v>Y</v>
      </c>
      <c r="V291" s="139">
        <f>'(B) FO'!AQ291</f>
        <v>-10.753290394847381</v>
      </c>
      <c r="W291" s="139">
        <f>'(B) FO'!AR291</f>
        <v>-0.52924791086350975</v>
      </c>
      <c r="X291" s="139">
        <f>'(B) FO'!AS291</f>
        <v>-3.4167339252085016</v>
      </c>
      <c r="Y291" s="139">
        <f>'(B) FO'!AT291</f>
        <v>5.2080384941975657</v>
      </c>
      <c r="Z291" s="137" t="str">
        <f t="shared" si="55"/>
        <v>N</v>
      </c>
      <c r="AA291" s="137" t="str">
        <f t="shared" si="56"/>
        <v>Y</v>
      </c>
      <c r="AB291" s="137" t="str">
        <f t="shared" si="57"/>
        <v>N</v>
      </c>
      <c r="AC291" s="137" t="str">
        <f>'(B) FO'!BC291</f>
        <v>Y</v>
      </c>
      <c r="AD291" s="137" t="str">
        <f>'(B) FO'!BD291</f>
        <v>N</v>
      </c>
      <c r="AE291" s="137" t="str">
        <f>'(B) FO'!BE291</f>
        <v>N</v>
      </c>
      <c r="AF291" s="137" t="str">
        <f>'(B) FO'!BF291</f>
        <v>Y</v>
      </c>
      <c r="AG291" s="139">
        <f>'(B) FO'!BG291</f>
        <v>22.598665914230367</v>
      </c>
      <c r="AH291" s="139">
        <f>'(B) FO'!BH291</f>
        <v>-58.848752110306478</v>
      </c>
      <c r="AI291" s="139">
        <f>'(B) FO'!BI291</f>
        <v>-4.8133202399742387</v>
      </c>
      <c r="AJ291" s="139">
        <f>'(B) FO'!BJ291</f>
        <v>57.313117692605012</v>
      </c>
      <c r="AK291" s="137" t="str">
        <f t="shared" si="58"/>
        <v>Y</v>
      </c>
      <c r="AL291" s="137" t="str">
        <f t="shared" si="59"/>
        <v>N</v>
      </c>
      <c r="AM291" s="137" t="str">
        <f t="shared" si="60"/>
        <v>N</v>
      </c>
      <c r="AN291" s="137" t="str">
        <f>'(B) FO'!BS291</f>
        <v>Y</v>
      </c>
      <c r="AO291" s="137" t="str">
        <f>'(B) FO'!BT291</f>
        <v>N</v>
      </c>
      <c r="AP291" s="137" t="str">
        <f>'(B) FO'!BU291</f>
        <v>N</v>
      </c>
      <c r="AQ291" s="137" t="str">
        <f>'(B) FO'!BV291</f>
        <v>Y</v>
      </c>
      <c r="AR291" s="139">
        <f>'(B) FO'!BW291</f>
        <v>25.548902195608779</v>
      </c>
      <c r="AS291" s="139">
        <f>'(B) FO'!BX291</f>
        <v>-60.332541567695962</v>
      </c>
      <c r="AT291" s="139">
        <f>'(B) FO'!BY291</f>
        <v>-1.597195169458512</v>
      </c>
      <c r="AU291" s="139">
        <f>'(B) FO'!BZ291</f>
        <v>52.253855278766316</v>
      </c>
      <c r="AV291" s="137" t="str">
        <f t="shared" si="61"/>
        <v>Y</v>
      </c>
      <c r="AW291" s="137" t="str">
        <f t="shared" si="62"/>
        <v>N</v>
      </c>
      <c r="AX291" s="137" t="str">
        <f t="shared" si="63"/>
        <v>N</v>
      </c>
      <c r="AZ291" s="137">
        <f>'(B) FO'!C291</f>
        <v>2429.85</v>
      </c>
      <c r="BA291" s="137">
        <f>'(B) FO'!X291</f>
        <v>2449.75</v>
      </c>
      <c r="BB291" s="137">
        <f>'(B) FO'!AC291</f>
        <v>2370.6999999999998</v>
      </c>
    </row>
    <row r="292" spans="1:54" x14ac:dyDescent="0.3">
      <c r="A292" s="137" t="str">
        <f>'FOD (ALL)'!B292</f>
        <v>NAUKRI</v>
      </c>
      <c r="B292" s="146">
        <f>'FOD (ALL)'!C292</f>
        <v>44007</v>
      </c>
      <c r="C292" s="137" t="str">
        <f>'(B) FO'!H292</f>
        <v>N</v>
      </c>
      <c r="D292" s="137" t="str">
        <f>'(B) FO'!I292</f>
        <v>Y</v>
      </c>
      <c r="E292" s="137" t="str">
        <f>'(B) FO'!J292</f>
        <v>N</v>
      </c>
      <c r="F292" s="137" t="str">
        <f>'(B) FO'!K292</f>
        <v>Y</v>
      </c>
      <c r="G292" s="139">
        <f>'(B) FO'!L292</f>
        <v>-1.155199414265071</v>
      </c>
      <c r="H292" s="139">
        <f>'(B) FO'!M292</f>
        <v>2.1163032191069497</v>
      </c>
      <c r="I292" s="139">
        <f>'(B) FO'!N292</f>
        <v>-1.7848036715961242</v>
      </c>
      <c r="J292" s="139">
        <f>'(B) FO'!O292</f>
        <v>2.1183969338443553</v>
      </c>
      <c r="K292" s="137" t="str">
        <f t="shared" si="52"/>
        <v>N</v>
      </c>
      <c r="L292" s="137" t="str">
        <f t="shared" si="53"/>
        <v>Y</v>
      </c>
      <c r="M292" s="137" t="str">
        <f t="shared" si="54"/>
        <v>N</v>
      </c>
      <c r="N292" s="137">
        <f>'(B) FO'!AH292-'(B) FO'!AI292</f>
        <v>79200</v>
      </c>
      <c r="O292" s="137">
        <f>'(B) FO'!AI292-'(B) FO'!AJ292</f>
        <v>10600</v>
      </c>
      <c r="P292" s="137">
        <f>'(B) FO'!AJ292-'(B) FO'!AK292</f>
        <v>13600</v>
      </c>
      <c r="Q292" s="137">
        <f>'(B) FO'!AK292-'(B) FO'!AL292</f>
        <v>10000</v>
      </c>
      <c r="R292" s="137" t="str">
        <f>'(B) FO'!AM292</f>
        <v>Y</v>
      </c>
      <c r="S292" s="137" t="str">
        <f>'(B) FO'!AN292</f>
        <v>Y</v>
      </c>
      <c r="T292" s="137" t="str">
        <f>'(B) FO'!AO292</f>
        <v>Y</v>
      </c>
      <c r="U292" s="137" t="str">
        <f>'(B) FO'!AP292</f>
        <v>Y</v>
      </c>
      <c r="V292" s="139">
        <f>'(B) FO'!AQ292</f>
        <v>170.68965517241378</v>
      </c>
      <c r="W292" s="139">
        <f>'(B) FO'!AR292</f>
        <v>29.608938547486037</v>
      </c>
      <c r="X292" s="139">
        <f>'(B) FO'!AS292</f>
        <v>61.261261261261254</v>
      </c>
      <c r="Y292" s="139">
        <f>'(B) FO'!AT292</f>
        <v>81.967213114754102</v>
      </c>
      <c r="Z292" s="137" t="str">
        <f t="shared" si="55"/>
        <v>Y</v>
      </c>
      <c r="AA292" s="137" t="str">
        <f t="shared" si="56"/>
        <v>N</v>
      </c>
      <c r="AB292" s="137" t="str">
        <f t="shared" si="57"/>
        <v>N</v>
      </c>
      <c r="AC292" s="137" t="str">
        <f>'(B) FO'!BC292</f>
        <v>Y</v>
      </c>
      <c r="AD292" s="137" t="str">
        <f>'(B) FO'!BD292</f>
        <v>N</v>
      </c>
      <c r="AE292" s="137" t="str">
        <f>'(B) FO'!BE292</f>
        <v>Y</v>
      </c>
      <c r="AF292" s="137" t="str">
        <f>'(B) FO'!BF292</f>
        <v>Y</v>
      </c>
      <c r="AG292" s="139">
        <f>'(B) FO'!BG292</f>
        <v>268.39372723402244</v>
      </c>
      <c r="AH292" s="139">
        <f>'(B) FO'!BH292</f>
        <v>-23.605251032227169</v>
      </c>
      <c r="AI292" s="139">
        <f>'(B) FO'!BI292</f>
        <v>69.863413136893783</v>
      </c>
      <c r="AJ292" s="139">
        <f>'(B) FO'!BJ292</f>
        <v>110.13254216517787</v>
      </c>
      <c r="AK292" s="137" t="str">
        <f t="shared" si="58"/>
        <v>Y</v>
      </c>
      <c r="AL292" s="137" t="str">
        <f t="shared" si="59"/>
        <v>N</v>
      </c>
      <c r="AM292" s="137" t="str">
        <f t="shared" si="60"/>
        <v>N</v>
      </c>
      <c r="AN292" s="137" t="str">
        <f>'(B) FO'!BS292</f>
        <v>Y</v>
      </c>
      <c r="AO292" s="137" t="str">
        <f>'(B) FO'!BT292</f>
        <v>N</v>
      </c>
      <c r="AP292" s="137" t="str">
        <f>'(B) FO'!BU292</f>
        <v>Y</v>
      </c>
      <c r="AQ292" s="137" t="str">
        <f>'(B) FO'!BV292</f>
        <v>Y</v>
      </c>
      <c r="AR292" s="139">
        <f>'(B) FO'!BW292</f>
        <v>277.32558139534882</v>
      </c>
      <c r="AS292" s="139">
        <f>'(B) FO'!BX292</f>
        <v>-26.180257510729614</v>
      </c>
      <c r="AT292" s="139">
        <f>'(B) FO'!BY292</f>
        <v>75.187969924812023</v>
      </c>
      <c r="AU292" s="139">
        <f>'(B) FO'!BZ292</f>
        <v>107.8125</v>
      </c>
      <c r="AV292" s="137" t="str">
        <f t="shared" si="61"/>
        <v>Y</v>
      </c>
      <c r="AW292" s="137" t="str">
        <f t="shared" si="62"/>
        <v>N</v>
      </c>
      <c r="AX292" s="137" t="str">
        <f t="shared" si="63"/>
        <v>N</v>
      </c>
      <c r="AZ292" s="137">
        <f>'(B) FO'!C292</f>
        <v>2430.0500000000002</v>
      </c>
      <c r="BA292" s="137">
        <f>'(B) FO'!X292</f>
        <v>2450</v>
      </c>
      <c r="BB292" s="137">
        <f>'(B) FO'!AC292</f>
        <v>2377.6</v>
      </c>
    </row>
    <row r="293" spans="1:54" x14ac:dyDescent="0.3">
      <c r="A293" s="137" t="str">
        <f>'FOD (ALL)'!B293</f>
        <v>NAUKRI</v>
      </c>
      <c r="B293" s="146">
        <f>'FOD (ALL)'!C293</f>
        <v>44042</v>
      </c>
      <c r="C293" s="137" t="str">
        <f>'(B) FO'!H293</f>
        <v>N</v>
      </c>
      <c r="D293" s="137" t="str">
        <f>'(B) FO'!I293</f>
        <v>Y</v>
      </c>
      <c r="E293" s="137" t="str">
        <f>'(B) FO'!J293</f>
        <v>N</v>
      </c>
      <c r="F293" s="137" t="str">
        <f>'(B) FO'!K293</f>
        <v>Y</v>
      </c>
      <c r="G293" s="139">
        <f>'(B) FO'!L293</f>
        <v>-1.4225181598062953</v>
      </c>
      <c r="H293" s="139">
        <f>'(B) FO'!M293</f>
        <v>2.4411418177308413</v>
      </c>
      <c r="I293" s="139">
        <f>'(B) FO'!N293</f>
        <v>-2.6736139052064165</v>
      </c>
      <c r="J293" s="139">
        <f>'(B) FO'!O293</f>
        <v>2.42947515918318</v>
      </c>
      <c r="K293" s="137" t="str">
        <f t="shared" si="52"/>
        <v>N</v>
      </c>
      <c r="L293" s="137" t="str">
        <f t="shared" si="53"/>
        <v>Y</v>
      </c>
      <c r="M293" s="137" t="str">
        <f t="shared" si="54"/>
        <v>N</v>
      </c>
      <c r="N293" s="137">
        <f>'(B) FO'!AH293-'(B) FO'!AI293</f>
        <v>0</v>
      </c>
      <c r="O293" s="137">
        <f>'(B) FO'!AI293-'(B) FO'!AJ293</f>
        <v>0</v>
      </c>
      <c r="P293" s="137">
        <f>'(B) FO'!AJ293-'(B) FO'!AK293</f>
        <v>0</v>
      </c>
      <c r="Q293" s="137">
        <f>'(B) FO'!AK293-'(B) FO'!AL293</f>
        <v>0</v>
      </c>
      <c r="R293" s="137" t="str">
        <f>'(B) FO'!AM293</f>
        <v>Y</v>
      </c>
      <c r="S293" s="137" t="str">
        <f>'(B) FO'!AN293</f>
        <v>Y</v>
      </c>
      <c r="T293" s="137" t="str">
        <f>'(B) FO'!AO293</f>
        <v>Y</v>
      </c>
      <c r="U293" s="137" t="str">
        <f>'(B) FO'!AP293</f>
        <v>Y</v>
      </c>
      <c r="V293" s="139" t="e">
        <f>'(B) FO'!AQ293</f>
        <v>#DIV/0!</v>
      </c>
      <c r="W293" s="139" t="e">
        <f>'(B) FO'!AR293</f>
        <v>#DIV/0!</v>
      </c>
      <c r="X293" s="139" t="e">
        <f>'(B) FO'!AS293</f>
        <v>#DIV/0!</v>
      </c>
      <c r="Y293" s="139" t="e">
        <f>'(B) FO'!AT293</f>
        <v>#DIV/0!</v>
      </c>
      <c r="Z293" s="137" t="e">
        <f t="shared" si="55"/>
        <v>#DIV/0!</v>
      </c>
      <c r="AA293" s="137" t="e">
        <f t="shared" si="56"/>
        <v>#DIV/0!</v>
      </c>
      <c r="AB293" s="137" t="e">
        <f t="shared" si="57"/>
        <v>#DIV/0!</v>
      </c>
      <c r="AC293" s="137" t="str">
        <f>'(B) FO'!BC293</f>
        <v>Y</v>
      </c>
      <c r="AD293" s="137" t="str">
        <f>'(B) FO'!BD293</f>
        <v>Y</v>
      </c>
      <c r="AE293" s="137" t="str">
        <f>'(B) FO'!BE293</f>
        <v>Y</v>
      </c>
      <c r="AF293" s="137" t="str">
        <f>'(B) FO'!BF293</f>
        <v>Y</v>
      </c>
      <c r="AG293" s="139" t="e">
        <f>'(B) FO'!BG293</f>
        <v>#DIV/0!</v>
      </c>
      <c r="AH293" s="139" t="e">
        <f>'(B) FO'!BH293</f>
        <v>#DIV/0!</v>
      </c>
      <c r="AI293" s="139" t="e">
        <f>'(B) FO'!BI293</f>
        <v>#DIV/0!</v>
      </c>
      <c r="AJ293" s="139" t="e">
        <f>'(B) FO'!BJ293</f>
        <v>#DIV/0!</v>
      </c>
      <c r="AK293" s="137" t="e">
        <f t="shared" si="58"/>
        <v>#DIV/0!</v>
      </c>
      <c r="AL293" s="137" t="e">
        <f t="shared" si="59"/>
        <v>#DIV/0!</v>
      </c>
      <c r="AM293" s="137" t="e">
        <f t="shared" si="60"/>
        <v>#DIV/0!</v>
      </c>
      <c r="AN293" s="137" t="str">
        <f>'(B) FO'!BS293</f>
        <v>Y</v>
      </c>
      <c r="AO293" s="137" t="str">
        <f>'(B) FO'!BT293</f>
        <v>Y</v>
      </c>
      <c r="AP293" s="137" t="str">
        <f>'(B) FO'!BU293</f>
        <v>Y</v>
      </c>
      <c r="AQ293" s="137" t="str">
        <f>'(B) FO'!BV293</f>
        <v>Y</v>
      </c>
      <c r="AR293" s="139" t="e">
        <f>'(B) FO'!BW293</f>
        <v>#DIV/0!</v>
      </c>
      <c r="AS293" s="139" t="e">
        <f>'(B) FO'!BX293</f>
        <v>#DIV/0!</v>
      </c>
      <c r="AT293" s="139" t="e">
        <f>'(B) FO'!BY293</f>
        <v>#DIV/0!</v>
      </c>
      <c r="AU293" s="139" t="e">
        <f>'(B) FO'!BZ293</f>
        <v>#DIV/0!</v>
      </c>
      <c r="AV293" s="137" t="e">
        <f t="shared" si="61"/>
        <v>#DIV/0!</v>
      </c>
      <c r="AW293" s="137" t="e">
        <f t="shared" si="62"/>
        <v>#DIV/0!</v>
      </c>
      <c r="AX293" s="137" t="e">
        <f t="shared" si="63"/>
        <v>#DIV/0!</v>
      </c>
      <c r="AZ293" s="137">
        <f>'(B) FO'!C293</f>
        <v>2442.75</v>
      </c>
      <c r="BA293" s="137">
        <f>'(B) FO'!X293</f>
        <v>0</v>
      </c>
      <c r="BB293" s="137">
        <f>'(B) FO'!AC293</f>
        <v>0</v>
      </c>
    </row>
    <row r="294" spans="1:54" x14ac:dyDescent="0.3">
      <c r="A294" s="137" t="str">
        <f>'FOD (ALL)'!B294</f>
        <v>NCC</v>
      </c>
      <c r="B294" s="146">
        <f>'FOD (ALL)'!C294</f>
        <v>43979</v>
      </c>
      <c r="C294" s="137" t="str">
        <f>'(B) FO'!H294</f>
        <v>N</v>
      </c>
      <c r="D294" s="137" t="str">
        <f>'(B) FO'!I294</f>
        <v>N</v>
      </c>
      <c r="E294" s="137" t="str">
        <f>'(B) FO'!J294</f>
        <v>Y</v>
      </c>
      <c r="F294" s="137" t="str">
        <f>'(B) FO'!K294</f>
        <v>N</v>
      </c>
      <c r="G294" s="139">
        <f>'(B) FO'!L294</f>
        <v>-3.2258064516129004</v>
      </c>
      <c r="H294" s="139">
        <f>'(B) FO'!M294</f>
        <v>-0.68649885583524994</v>
      </c>
      <c r="I294" s="139">
        <f>'(B) FO'!N294</f>
        <v>0.92378752886837345</v>
      </c>
      <c r="J294" s="139">
        <f>'(B) FO'!O294</f>
        <v>-2.0361990950226372</v>
      </c>
      <c r="K294" s="137" t="str">
        <f t="shared" si="52"/>
        <v>N</v>
      </c>
      <c r="L294" s="137" t="str">
        <f t="shared" si="53"/>
        <v>N</v>
      </c>
      <c r="M294" s="137" t="str">
        <f t="shared" si="54"/>
        <v>Y</v>
      </c>
      <c r="N294" s="137">
        <f>'(B) FO'!AH294-'(B) FO'!AI294</f>
        <v>-882000</v>
      </c>
      <c r="O294" s="137">
        <f>'(B) FO'!AI294-'(B) FO'!AJ294</f>
        <v>-234000</v>
      </c>
      <c r="P294" s="137">
        <f>'(B) FO'!AJ294-'(B) FO'!AK294</f>
        <v>333000</v>
      </c>
      <c r="Q294" s="137">
        <f>'(B) FO'!AK294-'(B) FO'!AL294</f>
        <v>513000</v>
      </c>
      <c r="R294" s="137" t="str">
        <f>'(B) FO'!AM294</f>
        <v>N</v>
      </c>
      <c r="S294" s="137" t="str">
        <f>'(B) FO'!AN294</f>
        <v>N</v>
      </c>
      <c r="T294" s="137" t="str">
        <f>'(B) FO'!AO294</f>
        <v>Y</v>
      </c>
      <c r="U294" s="137" t="str">
        <f>'(B) FO'!AP294</f>
        <v>Y</v>
      </c>
      <c r="V294" s="139">
        <f>'(B) FO'!AQ294</f>
        <v>-4.6957355055103021</v>
      </c>
      <c r="W294" s="139">
        <f>'(B) FO'!AR294</f>
        <v>-1.2304779933743493</v>
      </c>
      <c r="X294" s="139">
        <f>'(B) FO'!AS294</f>
        <v>1.7822736030828517</v>
      </c>
      <c r="Y294" s="139">
        <f>'(B) FO'!AT294</f>
        <v>2.823179791976226</v>
      </c>
      <c r="Z294" s="137" t="str">
        <f t="shared" si="55"/>
        <v>N</v>
      </c>
      <c r="AA294" s="137" t="str">
        <f t="shared" si="56"/>
        <v>N</v>
      </c>
      <c r="AB294" s="137" t="str">
        <f t="shared" si="57"/>
        <v>N</v>
      </c>
      <c r="AC294" s="137" t="str">
        <f>'(B) FO'!BC294</f>
        <v>Y</v>
      </c>
      <c r="AD294" s="137" t="str">
        <f>'(B) FO'!BD294</f>
        <v>Y</v>
      </c>
      <c r="AE294" s="137" t="str">
        <f>'(B) FO'!BE294</f>
        <v>N</v>
      </c>
      <c r="AF294" s="137" t="str">
        <f>'(B) FO'!BF294</f>
        <v>N</v>
      </c>
      <c r="AG294" s="139">
        <f>'(B) FO'!BG294</f>
        <v>29.861793161827343</v>
      </c>
      <c r="AH294" s="139">
        <f>'(B) FO'!BH294</f>
        <v>21.993181742958328</v>
      </c>
      <c r="AI294" s="139">
        <f>'(B) FO'!BI294</f>
        <v>-33.370529807166413</v>
      </c>
      <c r="AJ294" s="139">
        <f>'(B) FO'!BJ294</f>
        <v>-27.930322006421065</v>
      </c>
      <c r="AK294" s="137" t="str">
        <f t="shared" si="58"/>
        <v>Y</v>
      </c>
      <c r="AL294" s="137" t="str">
        <f t="shared" si="59"/>
        <v>Y</v>
      </c>
      <c r="AM294" s="137" t="str">
        <f t="shared" si="60"/>
        <v>N</v>
      </c>
      <c r="AN294" s="137" t="str">
        <f>'(B) FO'!BS294</f>
        <v>Y</v>
      </c>
      <c r="AO294" s="137" t="str">
        <f>'(B) FO'!BT294</f>
        <v>Y</v>
      </c>
      <c r="AP294" s="137" t="str">
        <f>'(B) FO'!BU294</f>
        <v>N</v>
      </c>
      <c r="AQ294" s="137" t="str">
        <f>'(B) FO'!BV294</f>
        <v>N</v>
      </c>
      <c r="AR294" s="139">
        <f>'(B) FO'!BW294</f>
        <v>34.549356223175963</v>
      </c>
      <c r="AS294" s="139">
        <f>'(B) FO'!BX294</f>
        <v>21.196358907672302</v>
      </c>
      <c r="AT294" s="139">
        <f>'(B) FO'!BY294</f>
        <v>-32.897033158813265</v>
      </c>
      <c r="AU294" s="139">
        <f>'(B) FO'!BZ294</f>
        <v>-26.064516129032256</v>
      </c>
      <c r="AV294" s="137" t="str">
        <f t="shared" si="61"/>
        <v>Y</v>
      </c>
      <c r="AW294" s="137" t="str">
        <f t="shared" si="62"/>
        <v>Y</v>
      </c>
      <c r="AX294" s="137" t="str">
        <f t="shared" si="63"/>
        <v>N</v>
      </c>
      <c r="AZ294" s="137">
        <f>'(B) FO'!C294</f>
        <v>21</v>
      </c>
      <c r="BA294" s="137">
        <f>'(B) FO'!X294</f>
        <v>21.65</v>
      </c>
      <c r="BB294" s="137">
        <f>'(B) FO'!AC294</f>
        <v>20.75</v>
      </c>
    </row>
    <row r="295" spans="1:54" x14ac:dyDescent="0.3">
      <c r="A295" s="137" t="str">
        <f>'FOD (ALL)'!B295</f>
        <v>NCC</v>
      </c>
      <c r="B295" s="146">
        <f>'FOD (ALL)'!C295</f>
        <v>44007</v>
      </c>
      <c r="C295" s="137" t="str">
        <f>'(B) FO'!H295</f>
        <v>N</v>
      </c>
      <c r="D295" s="137" t="str">
        <f>'(B) FO'!I295</f>
        <v>N</v>
      </c>
      <c r="E295" s="137" t="str">
        <f>'(B) FO'!J295</f>
        <v>Y</v>
      </c>
      <c r="F295" s="137" t="str">
        <f>'(B) FO'!K295</f>
        <v>N</v>
      </c>
      <c r="G295" s="139">
        <f>'(B) FO'!L295</f>
        <v>-3.2183908045976977</v>
      </c>
      <c r="H295" s="139">
        <f>'(B) FO'!M295</f>
        <v>-0.4576659038901667</v>
      </c>
      <c r="I295" s="139">
        <f>'(B) FO'!N295</f>
        <v>0.92378752886837345</v>
      </c>
      <c r="J295" s="139">
        <f>'(B) FO'!O295</f>
        <v>-2.2573363431151243</v>
      </c>
      <c r="K295" s="137" t="str">
        <f t="shared" si="52"/>
        <v>N</v>
      </c>
      <c r="L295" s="137" t="str">
        <f t="shared" si="53"/>
        <v>N</v>
      </c>
      <c r="M295" s="137" t="str">
        <f t="shared" si="54"/>
        <v>Y</v>
      </c>
      <c r="N295" s="137">
        <f>'(B) FO'!AH295-'(B) FO'!AI295</f>
        <v>3015000</v>
      </c>
      <c r="O295" s="137">
        <f>'(B) FO'!AI295-'(B) FO'!AJ295</f>
        <v>1638000</v>
      </c>
      <c r="P295" s="137">
        <f>'(B) FO'!AJ295-'(B) FO'!AK295</f>
        <v>432000</v>
      </c>
      <c r="Q295" s="137">
        <f>'(B) FO'!AK295-'(B) FO'!AL295</f>
        <v>270000</v>
      </c>
      <c r="R295" s="137" t="str">
        <f>'(B) FO'!AM295</f>
        <v>Y</v>
      </c>
      <c r="S295" s="137" t="str">
        <f>'(B) FO'!AN295</f>
        <v>Y</v>
      </c>
      <c r="T295" s="137" t="str">
        <f>'(B) FO'!AO295</f>
        <v>Y</v>
      </c>
      <c r="U295" s="137" t="str">
        <f>'(B) FO'!AP295</f>
        <v>Y</v>
      </c>
      <c r="V295" s="139">
        <f>'(B) FO'!AQ295</f>
        <v>87.239583333333343</v>
      </c>
      <c r="W295" s="139">
        <f>'(B) FO'!AR295</f>
        <v>90.099009900990097</v>
      </c>
      <c r="X295" s="139">
        <f>'(B) FO'!AS295</f>
        <v>31.168831168831169</v>
      </c>
      <c r="Y295" s="139">
        <f>'(B) FO'!AT295</f>
        <v>24.193548387096776</v>
      </c>
      <c r="Z295" s="137" t="str">
        <f t="shared" si="55"/>
        <v>N</v>
      </c>
      <c r="AA295" s="137" t="str">
        <f t="shared" si="56"/>
        <v>Y</v>
      </c>
      <c r="AB295" s="137" t="str">
        <f t="shared" si="57"/>
        <v>Y</v>
      </c>
      <c r="AC295" s="137" t="str">
        <f>'(B) FO'!BC295</f>
        <v>Y</v>
      </c>
      <c r="AD295" s="137" t="str">
        <f>'(B) FO'!BD295</f>
        <v>Y</v>
      </c>
      <c r="AE295" s="137" t="str">
        <f>'(B) FO'!BE295</f>
        <v>Y</v>
      </c>
      <c r="AF295" s="137" t="str">
        <f>'(B) FO'!BF295</f>
        <v>Y</v>
      </c>
      <c r="AG295" s="139">
        <f>'(B) FO'!BG295</f>
        <v>66.350252426010442</v>
      </c>
      <c r="AH295" s="139">
        <f>'(B) FO'!BH295</f>
        <v>139.26078622834618</v>
      </c>
      <c r="AI295" s="139">
        <f>'(B) FO'!BI295</f>
        <v>17.77910295182518</v>
      </c>
      <c r="AJ295" s="139">
        <f>'(B) FO'!BJ295</f>
        <v>53.44444444444445</v>
      </c>
      <c r="AK295" s="137" t="str">
        <f t="shared" si="58"/>
        <v>N</v>
      </c>
      <c r="AL295" s="137" t="str">
        <f t="shared" si="59"/>
        <v>Y</v>
      </c>
      <c r="AM295" s="137" t="str">
        <f t="shared" si="60"/>
        <v>N</v>
      </c>
      <c r="AN295" s="137" t="str">
        <f>'(B) FO'!BS295</f>
        <v>Y</v>
      </c>
      <c r="AO295" s="137" t="str">
        <f>'(B) FO'!BT295</f>
        <v>Y</v>
      </c>
      <c r="AP295" s="137" t="str">
        <f>'(B) FO'!BU295</f>
        <v>Y</v>
      </c>
      <c r="AQ295" s="137" t="str">
        <f>'(B) FO'!BV295</f>
        <v>Y</v>
      </c>
      <c r="AR295" s="139">
        <f>'(B) FO'!BW295</f>
        <v>71.556886227544908</v>
      </c>
      <c r="AS295" s="139">
        <f>'(B) FO'!BX295</f>
        <v>136.87943262411349</v>
      </c>
      <c r="AT295" s="139">
        <f>'(B) FO'!BY295</f>
        <v>19.491525423728813</v>
      </c>
      <c r="AU295" s="139">
        <f>'(B) FO'!BZ295</f>
        <v>55.26315789473685</v>
      </c>
      <c r="AV295" s="137" t="str">
        <f t="shared" si="61"/>
        <v>N</v>
      </c>
      <c r="AW295" s="137" t="str">
        <f t="shared" si="62"/>
        <v>Y</v>
      </c>
      <c r="AX295" s="137" t="str">
        <f t="shared" si="63"/>
        <v>N</v>
      </c>
      <c r="AZ295" s="137">
        <f>'(B) FO'!C295</f>
        <v>21.05</v>
      </c>
      <c r="BA295" s="137">
        <f>'(B) FO'!X295</f>
        <v>21.7</v>
      </c>
      <c r="BB295" s="137">
        <f>'(B) FO'!AC295</f>
        <v>20.8</v>
      </c>
    </row>
    <row r="296" spans="1:54" x14ac:dyDescent="0.3">
      <c r="A296" s="137" t="str">
        <f>'FOD (ALL)'!B296</f>
        <v>NCC</v>
      </c>
      <c r="B296" s="146">
        <f>'FOD (ALL)'!C296</f>
        <v>44042</v>
      </c>
      <c r="C296" s="137" t="str">
        <f>'(B) FO'!H296</f>
        <v>N</v>
      </c>
      <c r="D296" s="137" t="str">
        <f>'(B) FO'!I296</f>
        <v>N</v>
      </c>
      <c r="E296" s="137" t="str">
        <f>'(B) FO'!J296</f>
        <v>Y</v>
      </c>
      <c r="F296" s="137" t="str">
        <f>'(B) FO'!K296</f>
        <v>N</v>
      </c>
      <c r="G296" s="139">
        <f>'(B) FO'!L296</f>
        <v>-3.4324942791762014</v>
      </c>
      <c r="H296" s="139">
        <f>'(B) FO'!M296</f>
        <v>-0.45558086560363492</v>
      </c>
      <c r="I296" s="139">
        <f>'(B) FO'!N296</f>
        <v>0.68807339449540628</v>
      </c>
      <c r="J296" s="139">
        <f>'(B) FO'!O296</f>
        <v>-2.2421524663677128</v>
      </c>
      <c r="K296" s="137" t="str">
        <f t="shared" si="52"/>
        <v>N</v>
      </c>
      <c r="L296" s="137" t="str">
        <f t="shared" si="53"/>
        <v>N</v>
      </c>
      <c r="M296" s="137" t="str">
        <f t="shared" si="54"/>
        <v>Y</v>
      </c>
      <c r="N296" s="137">
        <f>'(B) FO'!AH296-'(B) FO'!AI296</f>
        <v>21000</v>
      </c>
      <c r="O296" s="137">
        <f>'(B) FO'!AI296-'(B) FO'!AJ296</f>
        <v>0</v>
      </c>
      <c r="P296" s="137">
        <f>'(B) FO'!AJ296-'(B) FO'!AK296</f>
        <v>42000</v>
      </c>
      <c r="Q296" s="137">
        <f>'(B) FO'!AK296-'(B) FO'!AL296</f>
        <v>0</v>
      </c>
      <c r="R296" s="137" t="str">
        <f>'(B) FO'!AM296</f>
        <v>Y</v>
      </c>
      <c r="S296" s="137" t="str">
        <f>'(B) FO'!AN296</f>
        <v>Y</v>
      </c>
      <c r="T296" s="137" t="str">
        <f>'(B) FO'!AO296</f>
        <v>Y</v>
      </c>
      <c r="U296" s="137" t="str">
        <f>'(B) FO'!AP296</f>
        <v>Y</v>
      </c>
      <c r="V296" s="139">
        <f>'(B) FO'!AQ296</f>
        <v>20</v>
      </c>
      <c r="W296" s="139">
        <f>'(B) FO'!AR296</f>
        <v>0</v>
      </c>
      <c r="X296" s="139">
        <f>'(B) FO'!AS296</f>
        <v>66.666666666666657</v>
      </c>
      <c r="Y296" s="139">
        <f>'(B) FO'!AT296</f>
        <v>0</v>
      </c>
      <c r="Z296" s="137" t="str">
        <f t="shared" si="55"/>
        <v>Y</v>
      </c>
      <c r="AA296" s="137" t="str">
        <f t="shared" si="56"/>
        <v>N</v>
      </c>
      <c r="AB296" s="137" t="str">
        <f t="shared" si="57"/>
        <v>Y</v>
      </c>
      <c r="AC296" s="137" t="str">
        <f>'(B) FO'!BC296</f>
        <v>Y</v>
      </c>
      <c r="AD296" s="137" t="str">
        <f>'(B) FO'!BD296</f>
        <v>N</v>
      </c>
      <c r="AE296" s="137" t="str">
        <f>'(B) FO'!BE296</f>
        <v>Y</v>
      </c>
      <c r="AF296" s="137" t="str">
        <f>'(B) FO'!BF296</f>
        <v>N</v>
      </c>
      <c r="AG296" s="139">
        <f>'(B) FO'!BG296</f>
        <v>192.60869565217396</v>
      </c>
      <c r="AH296" s="139">
        <f>'(B) FO'!BH296</f>
        <v>-66.642494561276294</v>
      </c>
      <c r="AI296" s="139" t="e">
        <f>'(B) FO'!BI296</f>
        <v>#DIV/0!</v>
      </c>
      <c r="AJ296" s="139">
        <f>'(B) FO'!BJ296</f>
        <v>-100</v>
      </c>
      <c r="AK296" s="137" t="str">
        <f t="shared" si="58"/>
        <v>Y</v>
      </c>
      <c r="AL296" s="137" t="e">
        <f t="shared" si="59"/>
        <v>#DIV/0!</v>
      </c>
      <c r="AM296" s="137" t="e">
        <f t="shared" si="60"/>
        <v>#DIV/0!</v>
      </c>
      <c r="AN296" s="137" t="str">
        <f>'(B) FO'!BS296</f>
        <v>Y</v>
      </c>
      <c r="AO296" s="137" t="str">
        <f>'(B) FO'!BT296</f>
        <v>N</v>
      </c>
      <c r="AP296" s="137" t="str">
        <f>'(B) FO'!BU296</f>
        <v>Y</v>
      </c>
      <c r="AQ296" s="137" t="str">
        <f>'(B) FO'!BV296</f>
        <v>N</v>
      </c>
      <c r="AR296" s="139">
        <f>'(B) FO'!BW296</f>
        <v>200</v>
      </c>
      <c r="AS296" s="139">
        <f>'(B) FO'!BX296</f>
        <v>-66.666666666666657</v>
      </c>
      <c r="AT296" s="139" t="e">
        <f>'(B) FO'!BY296</f>
        <v>#DIV/0!</v>
      </c>
      <c r="AU296" s="139">
        <f>'(B) FO'!BZ296</f>
        <v>-100</v>
      </c>
      <c r="AV296" s="137" t="str">
        <f t="shared" si="61"/>
        <v>Y</v>
      </c>
      <c r="AW296" s="137" t="e">
        <f t="shared" si="62"/>
        <v>#DIV/0!</v>
      </c>
      <c r="AX296" s="137" t="e">
        <f t="shared" si="63"/>
        <v>#DIV/0!</v>
      </c>
      <c r="AZ296" s="137">
        <f>'(B) FO'!C296</f>
        <v>21.1</v>
      </c>
      <c r="BA296" s="137">
        <f>'(B) FO'!X296</f>
        <v>21.75</v>
      </c>
      <c r="BB296" s="137">
        <f>'(B) FO'!AC296</f>
        <v>21.1</v>
      </c>
    </row>
    <row r="297" spans="1:54" x14ac:dyDescent="0.3">
      <c r="A297" s="137" t="str">
        <f>'FOD (ALL)'!B297</f>
        <v>NESTLEIND</v>
      </c>
      <c r="B297" s="146">
        <f>'FOD (ALL)'!C297</f>
        <v>43979</v>
      </c>
      <c r="C297" s="137" t="str">
        <f>'(B) FO'!H297</f>
        <v>N</v>
      </c>
      <c r="D297" s="137" t="str">
        <f>'(B) FO'!I297</f>
        <v>N</v>
      </c>
      <c r="E297" s="137" t="str">
        <f>'(B) FO'!J297</f>
        <v>Y</v>
      </c>
      <c r="F297" s="137" t="str">
        <f>'(B) FO'!K297</f>
        <v>N</v>
      </c>
      <c r="G297" s="139">
        <f>'(B) FO'!L297</f>
        <v>-0.34493879870378963</v>
      </c>
      <c r="H297" s="139">
        <f>'(B) FO'!M297</f>
        <v>-0.3861370082643133</v>
      </c>
      <c r="I297" s="139">
        <f>'(B) FO'!N297</f>
        <v>1.0768683604199871</v>
      </c>
      <c r="J297" s="139">
        <f>'(B) FO'!O297</f>
        <v>-0.56736061994526277</v>
      </c>
      <c r="K297" s="137" t="str">
        <f t="shared" si="52"/>
        <v>Y</v>
      </c>
      <c r="L297" s="137" t="str">
        <f t="shared" si="53"/>
        <v>N</v>
      </c>
      <c r="M297" s="137" t="str">
        <f t="shared" si="54"/>
        <v>Y</v>
      </c>
      <c r="N297" s="137">
        <f>'(B) FO'!AH297-'(B) FO'!AI297</f>
        <v>-54500</v>
      </c>
      <c r="O297" s="137">
        <f>'(B) FO'!AI297-'(B) FO'!AJ297</f>
        <v>-8500</v>
      </c>
      <c r="P297" s="137">
        <f>'(B) FO'!AJ297-'(B) FO'!AK297</f>
        <v>300</v>
      </c>
      <c r="Q297" s="137">
        <f>'(B) FO'!AK297-'(B) FO'!AL297</f>
        <v>5800</v>
      </c>
      <c r="R297" s="137" t="str">
        <f>'(B) FO'!AM297</f>
        <v>N</v>
      </c>
      <c r="S297" s="137" t="str">
        <f>'(B) FO'!AN297</f>
        <v>N</v>
      </c>
      <c r="T297" s="137" t="str">
        <f>'(B) FO'!AO297</f>
        <v>Y</v>
      </c>
      <c r="U297" s="137" t="str">
        <f>'(B) FO'!AP297</f>
        <v>Y</v>
      </c>
      <c r="V297" s="139">
        <f>'(B) FO'!AQ297</f>
        <v>-14.933552541444033</v>
      </c>
      <c r="W297" s="139">
        <f>'(B) FO'!AR297</f>
        <v>-2.2760744410228946</v>
      </c>
      <c r="X297" s="139">
        <f>'(B) FO'!AS297</f>
        <v>8.0396623341819642E-2</v>
      </c>
      <c r="Y297" s="139">
        <f>'(B) FO'!AT297</f>
        <v>1.5788757315911255</v>
      </c>
      <c r="Z297" s="137" t="str">
        <f t="shared" si="55"/>
        <v>N</v>
      </c>
      <c r="AA297" s="137" t="str">
        <f t="shared" si="56"/>
        <v>N</v>
      </c>
      <c r="AB297" s="137" t="str">
        <f t="shared" si="57"/>
        <v>N</v>
      </c>
      <c r="AC297" s="137" t="str">
        <f>'(B) FO'!BC297</f>
        <v>Y</v>
      </c>
      <c r="AD297" s="137" t="str">
        <f>'(B) FO'!BD297</f>
        <v>N</v>
      </c>
      <c r="AE297" s="137" t="str">
        <f>'(B) FO'!BE297</f>
        <v>Y</v>
      </c>
      <c r="AF297" s="137" t="str">
        <f>'(B) FO'!BF297</f>
        <v>Y</v>
      </c>
      <c r="AG297" s="139">
        <f>'(B) FO'!BG297</f>
        <v>74.960850505626937</v>
      </c>
      <c r="AH297" s="139">
        <f>'(B) FO'!BH297</f>
        <v>-44.648641952113586</v>
      </c>
      <c r="AI297" s="139">
        <f>'(B) FO'!BI297</f>
        <v>38.229343512870145</v>
      </c>
      <c r="AJ297" s="139">
        <f>'(B) FO'!BJ297</f>
        <v>13.269126398170778</v>
      </c>
      <c r="AK297" s="137" t="str">
        <f t="shared" si="58"/>
        <v>Y</v>
      </c>
      <c r="AL297" s="137" t="str">
        <f t="shared" si="59"/>
        <v>N</v>
      </c>
      <c r="AM297" s="137" t="str">
        <f t="shared" si="60"/>
        <v>Y</v>
      </c>
      <c r="AN297" s="137" t="str">
        <f>'(B) FO'!BS297</f>
        <v>Y</v>
      </c>
      <c r="AO297" s="137" t="str">
        <f>'(B) FO'!BT297</f>
        <v>N</v>
      </c>
      <c r="AP297" s="137" t="str">
        <f>'(B) FO'!BU297</f>
        <v>Y</v>
      </c>
      <c r="AQ297" s="137" t="str">
        <f>'(B) FO'!BV297</f>
        <v>Y</v>
      </c>
      <c r="AR297" s="139">
        <f>'(B) FO'!BW297</f>
        <v>76.652516676773814</v>
      </c>
      <c r="AS297" s="139">
        <f>'(B) FO'!BX297</f>
        <v>-44.571428571428569</v>
      </c>
      <c r="AT297" s="139">
        <f>'(B) FO'!BY297</f>
        <v>37.033625057577154</v>
      </c>
      <c r="AU297" s="139">
        <f>'(B) FO'!BZ297</f>
        <v>13.54602510460251</v>
      </c>
      <c r="AV297" s="137" t="str">
        <f t="shared" si="61"/>
        <v>Y</v>
      </c>
      <c r="AW297" s="137" t="str">
        <f t="shared" si="62"/>
        <v>N</v>
      </c>
      <c r="AX297" s="137" t="str">
        <f t="shared" si="63"/>
        <v>Y</v>
      </c>
      <c r="AZ297" s="137">
        <f>'(B) FO'!C297</f>
        <v>16222.1</v>
      </c>
      <c r="BA297" s="137">
        <f>'(B) FO'!X297</f>
        <v>16451</v>
      </c>
      <c r="BB297" s="137">
        <f>'(B) FO'!AC297</f>
        <v>16111.05</v>
      </c>
    </row>
    <row r="298" spans="1:54" x14ac:dyDescent="0.3">
      <c r="A298" s="137" t="str">
        <f>'FOD (ALL)'!B298</f>
        <v>NESTLEIND</v>
      </c>
      <c r="B298" s="146">
        <f>'FOD (ALL)'!C298</f>
        <v>44007</v>
      </c>
      <c r="C298" s="137" t="str">
        <f>'(B) FO'!H298</f>
        <v>N</v>
      </c>
      <c r="D298" s="137" t="str">
        <f>'(B) FO'!I298</f>
        <v>N</v>
      </c>
      <c r="E298" s="137" t="str">
        <f>'(B) FO'!J298</f>
        <v>Y</v>
      </c>
      <c r="F298" s="137" t="str">
        <f>'(B) FO'!K298</f>
        <v>N</v>
      </c>
      <c r="G298" s="139">
        <f>'(B) FO'!L298</f>
        <v>-0.4736044649744825</v>
      </c>
      <c r="H298" s="139">
        <f>'(B) FO'!M298</f>
        <v>-0.64945771654697559</v>
      </c>
      <c r="I298" s="139">
        <f>'(B) FO'!N298</f>
        <v>1.0150734239527786</v>
      </c>
      <c r="J298" s="139">
        <f>'(B) FO'!O298</f>
        <v>-0.55273530359032785</v>
      </c>
      <c r="K298" s="137" t="str">
        <f t="shared" si="52"/>
        <v>Y</v>
      </c>
      <c r="L298" s="137" t="str">
        <f t="shared" si="53"/>
        <v>N</v>
      </c>
      <c r="M298" s="137" t="str">
        <f t="shared" si="54"/>
        <v>Y</v>
      </c>
      <c r="N298" s="137">
        <f>'(B) FO'!AH298-'(B) FO'!AI298</f>
        <v>59250</v>
      </c>
      <c r="O298" s="137">
        <f>'(B) FO'!AI298-'(B) FO'!AJ298</f>
        <v>8450</v>
      </c>
      <c r="P298" s="137">
        <f>'(B) FO'!AJ298-'(B) FO'!AK298</f>
        <v>3350</v>
      </c>
      <c r="Q298" s="137">
        <f>'(B) FO'!AK298-'(B) FO'!AL298</f>
        <v>5300</v>
      </c>
      <c r="R298" s="137" t="str">
        <f>'(B) FO'!AM298</f>
        <v>Y</v>
      </c>
      <c r="S298" s="137" t="str">
        <f>'(B) FO'!AN298</f>
        <v>Y</v>
      </c>
      <c r="T298" s="137" t="str">
        <f>'(B) FO'!AO298</f>
        <v>Y</v>
      </c>
      <c r="U298" s="137" t="str">
        <f>'(B) FO'!AP298</f>
        <v>Y</v>
      </c>
      <c r="V298" s="139">
        <f>'(B) FO'!AQ298</f>
        <v>208.99470899470899</v>
      </c>
      <c r="W298" s="139">
        <f>'(B) FO'!AR298</f>
        <v>42.462311557788944</v>
      </c>
      <c r="X298" s="139">
        <f>'(B) FO'!AS298</f>
        <v>20.241691842900302</v>
      </c>
      <c r="Y298" s="139">
        <f>'(B) FO'!AT298</f>
        <v>47.111111111111107</v>
      </c>
      <c r="Z298" s="137" t="str">
        <f t="shared" si="55"/>
        <v>Y</v>
      </c>
      <c r="AA298" s="137" t="str">
        <f t="shared" si="56"/>
        <v>Y</v>
      </c>
      <c r="AB298" s="137" t="str">
        <f t="shared" si="57"/>
        <v>N</v>
      </c>
      <c r="AC298" s="137" t="str">
        <f>'(B) FO'!BC298</f>
        <v>Y</v>
      </c>
      <c r="AD298" s="137" t="str">
        <f>'(B) FO'!BD298</f>
        <v>Y</v>
      </c>
      <c r="AE298" s="137" t="str">
        <f>'(B) FO'!BE298</f>
        <v>Y</v>
      </c>
      <c r="AF298" s="137" t="str">
        <f>'(B) FO'!BF298</f>
        <v>Y</v>
      </c>
      <c r="AG298" s="139">
        <f>'(B) FO'!BG298</f>
        <v>393.47660009624639</v>
      </c>
      <c r="AH298" s="139">
        <f>'(B) FO'!BH298</f>
        <v>64.8920078359412</v>
      </c>
      <c r="AI298" s="139">
        <f>'(B) FO'!BI298</f>
        <v>34.702616758746451</v>
      </c>
      <c r="AJ298" s="139">
        <f>'(B) FO'!BJ298</f>
        <v>200.95500422212393</v>
      </c>
      <c r="AK298" s="137" t="str">
        <f t="shared" si="58"/>
        <v>Y</v>
      </c>
      <c r="AL298" s="137" t="str">
        <f t="shared" si="59"/>
        <v>Y</v>
      </c>
      <c r="AM298" s="137" t="str">
        <f t="shared" si="60"/>
        <v>N</v>
      </c>
      <c r="AN298" s="137" t="str">
        <f>'(B) FO'!BS298</f>
        <v>Y</v>
      </c>
      <c r="AO298" s="137" t="str">
        <f>'(B) FO'!BT298</f>
        <v>Y</v>
      </c>
      <c r="AP298" s="137" t="str">
        <f>'(B) FO'!BU298</f>
        <v>Y</v>
      </c>
      <c r="AQ298" s="137" t="str">
        <f>'(B) FO'!BV298</f>
        <v>Y</v>
      </c>
      <c r="AR298" s="139">
        <f>'(B) FO'!BW298</f>
        <v>398.03439803439801</v>
      </c>
      <c r="AS298" s="139">
        <f>'(B) FO'!BX298</f>
        <v>65.447154471544707</v>
      </c>
      <c r="AT298" s="139">
        <f>'(B) FO'!BY298</f>
        <v>33.695652173913047</v>
      </c>
      <c r="AU298" s="139">
        <f>'(B) FO'!BZ298</f>
        <v>201.63934426229505</v>
      </c>
      <c r="AV298" s="137" t="str">
        <f t="shared" si="61"/>
        <v>Y</v>
      </c>
      <c r="AW298" s="137" t="str">
        <f t="shared" si="62"/>
        <v>Y</v>
      </c>
      <c r="AX298" s="137" t="str">
        <f t="shared" si="63"/>
        <v>N</v>
      </c>
      <c r="AZ298" s="137">
        <f>'(B) FO'!C298</f>
        <v>16191.8</v>
      </c>
      <c r="BA298" s="137">
        <f>'(B) FO'!X298</f>
        <v>16339.25</v>
      </c>
      <c r="BB298" s="137">
        <f>'(B) FO'!AC298</f>
        <v>16123.45</v>
      </c>
    </row>
    <row r="299" spans="1:54" x14ac:dyDescent="0.3">
      <c r="A299" s="137" t="str">
        <f>'FOD (ALL)'!B299</f>
        <v>NESTLEIND</v>
      </c>
      <c r="B299" s="146">
        <f>'FOD (ALL)'!C299</f>
        <v>44042</v>
      </c>
      <c r="C299" s="137" t="str">
        <f>'(B) FO'!H299</f>
        <v>N</v>
      </c>
      <c r="D299" s="137" t="str">
        <f>'(B) FO'!I299</f>
        <v>N</v>
      </c>
      <c r="E299" s="137" t="str">
        <f>'(B) FO'!J299</f>
        <v>Y</v>
      </c>
      <c r="F299" s="137" t="str">
        <f>'(B) FO'!K299</f>
        <v>N</v>
      </c>
      <c r="G299" s="139">
        <f>'(B) FO'!L299</f>
        <v>-0.57842493248668203</v>
      </c>
      <c r="H299" s="139">
        <f>'(B) FO'!M299</f>
        <v>-6.2608272801867745E-2</v>
      </c>
      <c r="I299" s="139">
        <f>'(B) FO'!N299</f>
        <v>0.93440168842642146</v>
      </c>
      <c r="J299" s="139">
        <f>'(B) FO'!O299</f>
        <v>-0.56673641571243349</v>
      </c>
      <c r="K299" s="137" t="str">
        <f t="shared" si="52"/>
        <v>N</v>
      </c>
      <c r="L299" s="137" t="str">
        <f t="shared" si="53"/>
        <v>N</v>
      </c>
      <c r="M299" s="137" t="str">
        <f t="shared" si="54"/>
        <v>Y</v>
      </c>
      <c r="N299" s="137">
        <f>'(B) FO'!AH299-'(B) FO'!AI299</f>
        <v>200</v>
      </c>
      <c r="O299" s="137">
        <f>'(B) FO'!AI299-'(B) FO'!AJ299</f>
        <v>100</v>
      </c>
      <c r="P299" s="137">
        <f>'(B) FO'!AJ299-'(B) FO'!AK299</f>
        <v>0</v>
      </c>
      <c r="Q299" s="137">
        <f>'(B) FO'!AK299-'(B) FO'!AL299</f>
        <v>0</v>
      </c>
      <c r="R299" s="137" t="str">
        <f>'(B) FO'!AM299</f>
        <v>Y</v>
      </c>
      <c r="S299" s="137" t="str">
        <f>'(B) FO'!AN299</f>
        <v>Y</v>
      </c>
      <c r="T299" s="137" t="str">
        <f>'(B) FO'!AO299</f>
        <v>Y</v>
      </c>
      <c r="U299" s="137" t="str">
        <f>'(B) FO'!AP299</f>
        <v>Y</v>
      </c>
      <c r="V299" s="139">
        <f>'(B) FO'!AQ299</f>
        <v>80</v>
      </c>
      <c r="W299" s="139">
        <f>'(B) FO'!AR299</f>
        <v>66.666666666666657</v>
      </c>
      <c r="X299" s="139">
        <f>'(B) FO'!AS299</f>
        <v>0</v>
      </c>
      <c r="Y299" s="139">
        <f>'(B) FO'!AT299</f>
        <v>0</v>
      </c>
      <c r="Z299" s="137" t="str">
        <f t="shared" si="55"/>
        <v>Y</v>
      </c>
      <c r="AA299" s="137" t="str">
        <f t="shared" si="56"/>
        <v>Y</v>
      </c>
      <c r="AB299" s="137" t="str">
        <f t="shared" si="57"/>
        <v>Y</v>
      </c>
      <c r="AC299" s="137" t="str">
        <f>'(B) FO'!BC299</f>
        <v>Y</v>
      </c>
      <c r="AD299" s="137" t="str">
        <f>'(B) FO'!BD299</f>
        <v>Y</v>
      </c>
      <c r="AE299" s="137" t="str">
        <f>'(B) FO'!BE299</f>
        <v>Y</v>
      </c>
      <c r="AF299" s="137" t="str">
        <f>'(B) FO'!BF299</f>
        <v>N</v>
      </c>
      <c r="AG299" s="139">
        <f>'(B) FO'!BG299</f>
        <v>163.88325901905142</v>
      </c>
      <c r="AH299" s="139">
        <f>'(B) FO'!BH299</f>
        <v>201.58924205378975</v>
      </c>
      <c r="AI299" s="139">
        <f>'(B) FO'!BI299</f>
        <v>0.12239902080783092</v>
      </c>
      <c r="AJ299" s="139">
        <f>'(B) FO'!BJ299</f>
        <v>-75.007647598654017</v>
      </c>
      <c r="AK299" s="137" t="str">
        <f t="shared" si="58"/>
        <v>N</v>
      </c>
      <c r="AL299" s="137" t="str">
        <f t="shared" si="59"/>
        <v>Y</v>
      </c>
      <c r="AM299" s="137" t="str">
        <f t="shared" si="60"/>
        <v>Y</v>
      </c>
      <c r="AN299" s="137" t="str">
        <f>'(B) FO'!BS299</f>
        <v>Y</v>
      </c>
      <c r="AO299" s="137" t="str">
        <f>'(B) FO'!BT299</f>
        <v>Y</v>
      </c>
      <c r="AP299" s="137" t="str">
        <f>'(B) FO'!BU299</f>
        <v>Y</v>
      </c>
      <c r="AQ299" s="137" t="str">
        <f>'(B) FO'!BV299</f>
        <v>N</v>
      </c>
      <c r="AR299" s="139">
        <f>'(B) FO'!BW299</f>
        <v>166.66666666666669</v>
      </c>
      <c r="AS299" s="139">
        <f>'(B) FO'!BX299</f>
        <v>200</v>
      </c>
      <c r="AT299" s="139">
        <f>'(B) FO'!BY299</f>
        <v>0</v>
      </c>
      <c r="AU299" s="139">
        <f>'(B) FO'!BZ299</f>
        <v>-75</v>
      </c>
      <c r="AV299" s="137" t="str">
        <f t="shared" si="61"/>
        <v>N</v>
      </c>
      <c r="AW299" s="137" t="str">
        <f t="shared" si="62"/>
        <v>Y</v>
      </c>
      <c r="AX299" s="137" t="str">
        <f t="shared" si="63"/>
        <v>Y</v>
      </c>
      <c r="AZ299" s="137">
        <f>'(B) FO'!C299</f>
        <v>16346.1</v>
      </c>
      <c r="BA299" s="137">
        <f>'(B) FO'!X299</f>
        <v>16555</v>
      </c>
      <c r="BB299" s="137">
        <f>'(B) FO'!AC299</f>
        <v>16201</v>
      </c>
    </row>
    <row r="300" spans="1:54" x14ac:dyDescent="0.3">
      <c r="A300" s="137" t="str">
        <f>'FOD (ALL)'!B300</f>
        <v>NIFTY</v>
      </c>
      <c r="B300" s="146">
        <f>'FOD (ALL)'!C300</f>
        <v>43979</v>
      </c>
      <c r="C300" s="137" t="str">
        <f>'(B) FO'!H300</f>
        <v>N</v>
      </c>
      <c r="D300" s="137" t="str">
        <f>'(B) FO'!I300</f>
        <v>Y</v>
      </c>
      <c r="E300" s="137" t="str">
        <f>'(B) FO'!J300</f>
        <v>Y</v>
      </c>
      <c r="F300" s="137" t="str">
        <f>'(B) FO'!K300</f>
        <v>Y</v>
      </c>
      <c r="G300" s="139">
        <f>'(B) FO'!L300</f>
        <v>-0.52120637789116475</v>
      </c>
      <c r="H300" s="139">
        <f>'(B) FO'!M300</f>
        <v>9.3198700732913781E-2</v>
      </c>
      <c r="I300" s="139">
        <f>'(B) FO'!N300</f>
        <v>2.0547945205479365</v>
      </c>
      <c r="J300" s="139">
        <f>'(B) FO'!O300</f>
        <v>0.65999308848439531</v>
      </c>
      <c r="K300" s="137" t="str">
        <f t="shared" si="52"/>
        <v>N</v>
      </c>
      <c r="L300" s="137" t="str">
        <f t="shared" si="53"/>
        <v>N</v>
      </c>
      <c r="M300" s="137" t="str">
        <f t="shared" si="54"/>
        <v>Y</v>
      </c>
      <c r="N300" s="137">
        <f>'(B) FO'!AH300-'(B) FO'!AI300</f>
        <v>-150225</v>
      </c>
      <c r="O300" s="137">
        <f>'(B) FO'!AI300-'(B) FO'!AJ300</f>
        <v>-252825</v>
      </c>
      <c r="P300" s="137">
        <f>'(B) FO'!AJ300-'(B) FO'!AK300</f>
        <v>-125025</v>
      </c>
      <c r="Q300" s="137">
        <f>'(B) FO'!AK300-'(B) FO'!AL300</f>
        <v>37425</v>
      </c>
      <c r="R300" s="137" t="str">
        <f>'(B) FO'!AM300</f>
        <v>N</v>
      </c>
      <c r="S300" s="137" t="str">
        <f>'(B) FO'!AN300</f>
        <v>N</v>
      </c>
      <c r="T300" s="137" t="str">
        <f>'(B) FO'!AO300</f>
        <v>N</v>
      </c>
      <c r="U300" s="137" t="str">
        <f>'(B) FO'!AP300</f>
        <v>Y</v>
      </c>
      <c r="V300" s="139">
        <f>'(B) FO'!AQ300</f>
        <v>-1.9999800301544666</v>
      </c>
      <c r="W300" s="139">
        <f>'(B) FO'!AR300</f>
        <v>-3.2563126678387206</v>
      </c>
      <c r="X300" s="139">
        <f>'(B) FO'!AS300</f>
        <v>-1.5847664679766897</v>
      </c>
      <c r="Y300" s="139">
        <f>'(B) FO'!AT300</f>
        <v>0.47664533384277391</v>
      </c>
      <c r="Z300" s="137" t="str">
        <f t="shared" si="55"/>
        <v>Y</v>
      </c>
      <c r="AA300" s="137" t="str">
        <f t="shared" si="56"/>
        <v>N</v>
      </c>
      <c r="AB300" s="137" t="str">
        <f t="shared" si="57"/>
        <v>N</v>
      </c>
      <c r="AC300" s="137" t="str">
        <f>'(B) FO'!BC300</f>
        <v>Y</v>
      </c>
      <c r="AD300" s="137" t="str">
        <f>'(B) FO'!BD300</f>
        <v>N</v>
      </c>
      <c r="AE300" s="137" t="str">
        <f>'(B) FO'!BE300</f>
        <v>N</v>
      </c>
      <c r="AF300" s="137" t="str">
        <f>'(B) FO'!BF300</f>
        <v>Y</v>
      </c>
      <c r="AG300" s="139">
        <f>'(B) FO'!BG300</f>
        <v>16.527728604977941</v>
      </c>
      <c r="AH300" s="139">
        <f>'(B) FO'!BH300</f>
        <v>-17.922082916344419</v>
      </c>
      <c r="AI300" s="139">
        <f>'(B) FO'!BI300</f>
        <v>-15.674167846480429</v>
      </c>
      <c r="AJ300" s="139">
        <f>'(B) FO'!BJ300</f>
        <v>4.8013819626201322</v>
      </c>
      <c r="AK300" s="137" t="str">
        <f t="shared" si="58"/>
        <v>Y</v>
      </c>
      <c r="AL300" s="137" t="str">
        <f t="shared" si="59"/>
        <v>N</v>
      </c>
      <c r="AM300" s="137" t="str">
        <f t="shared" si="60"/>
        <v>N</v>
      </c>
      <c r="AN300" s="137" t="str">
        <f>'(B) FO'!BS300</f>
        <v>Y</v>
      </c>
      <c r="AO300" s="137" t="str">
        <f>'(B) FO'!BT300</f>
        <v>N</v>
      </c>
      <c r="AP300" s="137" t="str">
        <f>'(B) FO'!BU300</f>
        <v>N</v>
      </c>
      <c r="AQ300" s="137" t="str">
        <f>'(B) FO'!BV300</f>
        <v>Y</v>
      </c>
      <c r="AR300" s="139">
        <f>'(B) FO'!BW300</f>
        <v>17.763908000786319</v>
      </c>
      <c r="AS300" s="139">
        <f>'(B) FO'!BX300</f>
        <v>-18.93323984175488</v>
      </c>
      <c r="AT300" s="139">
        <f>'(B) FO'!BY300</f>
        <v>-16.186777703945854</v>
      </c>
      <c r="AU300" s="139">
        <f>'(B) FO'!BZ300</f>
        <v>4.3859098767497624</v>
      </c>
      <c r="AV300" s="137" t="str">
        <f t="shared" si="61"/>
        <v>Y</v>
      </c>
      <c r="AW300" s="137" t="str">
        <f t="shared" si="62"/>
        <v>N</v>
      </c>
      <c r="AX300" s="137" t="str">
        <f t="shared" si="63"/>
        <v>N</v>
      </c>
      <c r="AZ300" s="137">
        <f>'(B) FO'!C300</f>
        <v>9027.7999999999993</v>
      </c>
      <c r="BA300" s="137">
        <f>'(B) FO'!X300</f>
        <v>9123.6</v>
      </c>
      <c r="BB300" s="137">
        <f>'(B) FO'!AC300</f>
        <v>8940</v>
      </c>
    </row>
    <row r="301" spans="1:54" x14ac:dyDescent="0.3">
      <c r="A301" s="137" t="str">
        <f>'FOD (ALL)'!B301</f>
        <v>NIFTY</v>
      </c>
      <c r="B301" s="146">
        <f>'FOD (ALL)'!C301</f>
        <v>44007</v>
      </c>
      <c r="C301" s="137" t="str">
        <f>'(B) FO'!H301</f>
        <v>N</v>
      </c>
      <c r="D301" s="137" t="str">
        <f>'(B) FO'!I301</f>
        <v>Y</v>
      </c>
      <c r="E301" s="137" t="str">
        <f>'(B) FO'!J301</f>
        <v>Y</v>
      </c>
      <c r="F301" s="137" t="str">
        <f>'(B) FO'!K301</f>
        <v>Y</v>
      </c>
      <c r="G301" s="139">
        <f>'(B) FO'!L301</f>
        <v>-0.54046013486712818</v>
      </c>
      <c r="H301" s="139">
        <f>'(B) FO'!M301</f>
        <v>6.6155067478168822E-2</v>
      </c>
      <c r="I301" s="139">
        <f>'(B) FO'!N301</f>
        <v>2.135710223593597</v>
      </c>
      <c r="J301" s="139">
        <f>'(B) FO'!O301</f>
        <v>0.60157360779893576</v>
      </c>
      <c r="K301" s="137" t="str">
        <f t="shared" si="52"/>
        <v>N</v>
      </c>
      <c r="L301" s="137" t="str">
        <f t="shared" si="53"/>
        <v>N</v>
      </c>
      <c r="M301" s="137" t="str">
        <f t="shared" si="54"/>
        <v>Y</v>
      </c>
      <c r="N301" s="137">
        <f>'(B) FO'!AH301-'(B) FO'!AI301</f>
        <v>322275</v>
      </c>
      <c r="O301" s="137">
        <f>'(B) FO'!AI301-'(B) FO'!AJ301</f>
        <v>150525</v>
      </c>
      <c r="P301" s="137">
        <f>'(B) FO'!AJ301-'(B) FO'!AK301</f>
        <v>369075</v>
      </c>
      <c r="Q301" s="137">
        <f>'(B) FO'!AK301-'(B) FO'!AL301</f>
        <v>79725</v>
      </c>
      <c r="R301" s="137" t="str">
        <f>'(B) FO'!AM301</f>
        <v>Y</v>
      </c>
      <c r="S301" s="137" t="str">
        <f>'(B) FO'!AN301</f>
        <v>Y</v>
      </c>
      <c r="T301" s="137" t="str">
        <f>'(B) FO'!AO301</f>
        <v>Y</v>
      </c>
      <c r="U301" s="137" t="str">
        <f>'(B) FO'!AP301</f>
        <v>Y</v>
      </c>
      <c r="V301" s="139">
        <f>'(B) FO'!AQ301</f>
        <v>16.145030997557768</v>
      </c>
      <c r="W301" s="139">
        <f>'(B) FO'!AR301</f>
        <v>8.1558842652795835</v>
      </c>
      <c r="X301" s="139">
        <f>'(B) FO'!AS301</f>
        <v>24.996190379438207</v>
      </c>
      <c r="Y301" s="139">
        <f>'(B) FO'!AT301</f>
        <v>5.7076890034364256</v>
      </c>
      <c r="Z301" s="137" t="str">
        <f t="shared" si="55"/>
        <v>Y</v>
      </c>
      <c r="AA301" s="137" t="str">
        <f t="shared" si="56"/>
        <v>N</v>
      </c>
      <c r="AB301" s="137" t="str">
        <f t="shared" si="57"/>
        <v>Y</v>
      </c>
      <c r="AC301" s="137" t="str">
        <f>'(B) FO'!BC301</f>
        <v>Y</v>
      </c>
      <c r="AD301" s="137" t="str">
        <f>'(B) FO'!BD301</f>
        <v>N</v>
      </c>
      <c r="AE301" s="137" t="str">
        <f>'(B) FO'!BE301</f>
        <v>Y</v>
      </c>
      <c r="AF301" s="137" t="str">
        <f>'(B) FO'!BF301</f>
        <v>N</v>
      </c>
      <c r="AG301" s="139">
        <f>'(B) FO'!BG301</f>
        <v>77.943206665914843</v>
      </c>
      <c r="AH301" s="139">
        <f>'(B) FO'!BH301</f>
        <v>-17.159404923897508</v>
      </c>
      <c r="AI301" s="139">
        <f>'(B) FO'!BI301</f>
        <v>7.5634042164324438</v>
      </c>
      <c r="AJ301" s="139">
        <f>'(B) FO'!BJ301</f>
        <v>-15.312599147676236</v>
      </c>
      <c r="AK301" s="137" t="str">
        <f t="shared" si="58"/>
        <v>Y</v>
      </c>
      <c r="AL301" s="137" t="str">
        <f t="shared" si="59"/>
        <v>N</v>
      </c>
      <c r="AM301" s="137" t="str">
        <f t="shared" si="60"/>
        <v>Y</v>
      </c>
      <c r="AN301" s="137" t="str">
        <f>'(B) FO'!BS301</f>
        <v>Y</v>
      </c>
      <c r="AO301" s="137" t="str">
        <f>'(B) FO'!BT301</f>
        <v>N</v>
      </c>
      <c r="AP301" s="137" t="str">
        <f>'(B) FO'!BU301</f>
        <v>Y</v>
      </c>
      <c r="AQ301" s="137" t="str">
        <f>'(B) FO'!BV301</f>
        <v>N</v>
      </c>
      <c r="AR301" s="139">
        <f>'(B) FO'!BW301</f>
        <v>79.820308965160621</v>
      </c>
      <c r="AS301" s="139">
        <f>'(B) FO'!BX301</f>
        <v>-18.181818181818183</v>
      </c>
      <c r="AT301" s="139">
        <f>'(B) FO'!BY301</f>
        <v>6.7701863354037268</v>
      </c>
      <c r="AU301" s="139">
        <f>'(B) FO'!BZ301</f>
        <v>-15.437138900826053</v>
      </c>
      <c r="AV301" s="137" t="str">
        <f t="shared" si="61"/>
        <v>Y</v>
      </c>
      <c r="AW301" s="137" t="str">
        <f t="shared" si="62"/>
        <v>N</v>
      </c>
      <c r="AX301" s="137" t="str">
        <f t="shared" si="63"/>
        <v>Y</v>
      </c>
      <c r="AZ301" s="137">
        <f>'(B) FO'!C301</f>
        <v>9026.5499999999993</v>
      </c>
      <c r="BA301" s="137">
        <f>'(B) FO'!X301</f>
        <v>9124.25</v>
      </c>
      <c r="BB301" s="137">
        <f>'(B) FO'!AC301</f>
        <v>8942.2999999999993</v>
      </c>
    </row>
    <row r="302" spans="1:54" x14ac:dyDescent="0.3">
      <c r="A302" s="137" t="str">
        <f>'FOD (ALL)'!B302</f>
        <v>NIFTY</v>
      </c>
      <c r="B302" s="146">
        <f>'FOD (ALL)'!C302</f>
        <v>44042</v>
      </c>
      <c r="C302" s="137" t="str">
        <f>'(B) FO'!H302</f>
        <v>N</v>
      </c>
      <c r="D302" s="137" t="str">
        <f>'(B) FO'!I302</f>
        <v>Y</v>
      </c>
      <c r="E302" s="137" t="str">
        <f>'(B) FO'!J302</f>
        <v>Y</v>
      </c>
      <c r="F302" s="137" t="str">
        <f>'(B) FO'!K302</f>
        <v>Y</v>
      </c>
      <c r="G302" s="139">
        <f>'(B) FO'!L302</f>
        <v>-0.4320487597885927</v>
      </c>
      <c r="H302" s="139">
        <f>'(B) FO'!M302</f>
        <v>9.0459301587989968E-2</v>
      </c>
      <c r="I302" s="139">
        <f>'(B) FO'!N302</f>
        <v>2.0546364419325966</v>
      </c>
      <c r="J302" s="139">
        <f>'(B) FO'!O302</f>
        <v>0.60482843373220641</v>
      </c>
      <c r="K302" s="137" t="str">
        <f t="shared" si="52"/>
        <v>N</v>
      </c>
      <c r="L302" s="137" t="str">
        <f t="shared" si="53"/>
        <v>N</v>
      </c>
      <c r="M302" s="137" t="str">
        <f t="shared" si="54"/>
        <v>Y</v>
      </c>
      <c r="N302" s="137">
        <f>'(B) FO'!AH302-'(B) FO'!AI302</f>
        <v>6750</v>
      </c>
      <c r="O302" s="137">
        <f>'(B) FO'!AI302-'(B) FO'!AJ302</f>
        <v>11925</v>
      </c>
      <c r="P302" s="137">
        <f>'(B) FO'!AJ302-'(B) FO'!AK302</f>
        <v>33300</v>
      </c>
      <c r="Q302" s="137">
        <f>'(B) FO'!AK302-'(B) FO'!AL302</f>
        <v>21450</v>
      </c>
      <c r="R302" s="137" t="str">
        <f>'(B) FO'!AM302</f>
        <v>Y</v>
      </c>
      <c r="S302" s="137" t="str">
        <f>'(B) FO'!AN302</f>
        <v>Y</v>
      </c>
      <c r="T302" s="137" t="str">
        <f>'(B) FO'!AO302</f>
        <v>Y</v>
      </c>
      <c r="U302" s="137" t="str">
        <f>'(B) FO'!AP302</f>
        <v>Y</v>
      </c>
      <c r="V302" s="139">
        <f>'(B) FO'!AQ302</f>
        <v>2.3094688221709005</v>
      </c>
      <c r="W302" s="139">
        <f>'(B) FO'!AR302</f>
        <v>4.2536115569823441</v>
      </c>
      <c r="X302" s="139">
        <f>'(B) FO'!AS302</f>
        <v>13.479052823315119</v>
      </c>
      <c r="Y302" s="139">
        <f>'(B) FO'!AT302</f>
        <v>9.5079787234042552</v>
      </c>
      <c r="Z302" s="137" t="str">
        <f t="shared" si="55"/>
        <v>N</v>
      </c>
      <c r="AA302" s="137" t="str">
        <f t="shared" si="56"/>
        <v>N</v>
      </c>
      <c r="AB302" s="137" t="str">
        <f t="shared" si="57"/>
        <v>Y</v>
      </c>
      <c r="AC302" s="137" t="str">
        <f>'(B) FO'!BC302</f>
        <v>Y</v>
      </c>
      <c r="AD302" s="137" t="str">
        <f>'(B) FO'!BD302</f>
        <v>N</v>
      </c>
      <c r="AE302" s="137" t="str">
        <f>'(B) FO'!BE302</f>
        <v>N</v>
      </c>
      <c r="AF302" s="137" t="str">
        <f>'(B) FO'!BF302</f>
        <v>N</v>
      </c>
      <c r="AG302" s="139">
        <f>'(B) FO'!BG302</f>
        <v>15.638448538919922</v>
      </c>
      <c r="AH302" s="139">
        <f>'(B) FO'!BH302</f>
        <v>-23.811898477721837</v>
      </c>
      <c r="AI302" s="139">
        <f>'(B) FO'!BI302</f>
        <v>-12.417442278075717</v>
      </c>
      <c r="AJ302" s="139">
        <f>'(B) FO'!BJ302</f>
        <v>-73.883264492577212</v>
      </c>
      <c r="AK302" s="137" t="str">
        <f t="shared" si="58"/>
        <v>Y</v>
      </c>
      <c r="AL302" s="137" t="str">
        <f t="shared" si="59"/>
        <v>N</v>
      </c>
      <c r="AM302" s="137" t="str">
        <f t="shared" si="60"/>
        <v>Y</v>
      </c>
      <c r="AN302" s="137" t="str">
        <f>'(B) FO'!BS302</f>
        <v>Y</v>
      </c>
      <c r="AO302" s="137" t="str">
        <f>'(B) FO'!BT302</f>
        <v>N</v>
      </c>
      <c r="AP302" s="137" t="str">
        <f>'(B) FO'!BU302</f>
        <v>N</v>
      </c>
      <c r="AQ302" s="137" t="str">
        <f>'(B) FO'!BV302</f>
        <v>N</v>
      </c>
      <c r="AR302" s="139">
        <f>'(B) FO'!BW302</f>
        <v>16.822429906542055</v>
      </c>
      <c r="AS302" s="139">
        <f>'(B) FO'!BX302</f>
        <v>-24.69208211143695</v>
      </c>
      <c r="AT302" s="139">
        <f>'(B) FO'!BY302</f>
        <v>-13.010204081632654</v>
      </c>
      <c r="AU302" s="139">
        <f>'(B) FO'!BZ302</f>
        <v>-73.929236499068907</v>
      </c>
      <c r="AV302" s="137" t="str">
        <f t="shared" si="61"/>
        <v>Y</v>
      </c>
      <c r="AW302" s="137" t="str">
        <f t="shared" si="62"/>
        <v>N</v>
      </c>
      <c r="AX302" s="137" t="str">
        <f t="shared" si="63"/>
        <v>Y</v>
      </c>
      <c r="AZ302" s="137">
        <f>'(B) FO'!C302</f>
        <v>9033.85</v>
      </c>
      <c r="BA302" s="137">
        <f>'(B) FO'!X302</f>
        <v>9116.2000000000007</v>
      </c>
      <c r="BB302" s="137">
        <f>'(B) FO'!AC302</f>
        <v>8945</v>
      </c>
    </row>
    <row r="303" spans="1:54" x14ac:dyDescent="0.3">
      <c r="A303" s="137" t="str">
        <f>'FOD (ALL)'!B303</f>
        <v>NIITTECH</v>
      </c>
      <c r="B303" s="146">
        <f>'FOD (ALL)'!C303</f>
        <v>43979</v>
      </c>
      <c r="C303" s="137" t="str">
        <f>'(B) FO'!H303</f>
        <v>Y</v>
      </c>
      <c r="D303" s="137" t="str">
        <f>'(B) FO'!I303</f>
        <v>Y</v>
      </c>
      <c r="E303" s="137" t="str">
        <f>'(B) FO'!J303</f>
        <v>Y</v>
      </c>
      <c r="F303" s="137" t="str">
        <f>'(B) FO'!K303</f>
        <v>Y</v>
      </c>
      <c r="G303" s="139">
        <f>'(B) FO'!L303</f>
        <v>4.5970626019929899</v>
      </c>
      <c r="H303" s="139">
        <f>'(B) FO'!M303</f>
        <v>1.7811075379015477</v>
      </c>
      <c r="I303" s="139">
        <f>'(B) FO'!N303</f>
        <v>2.8495620252244258</v>
      </c>
      <c r="J303" s="139">
        <f>'(B) FO'!O303</f>
        <v>2.0663303160706437</v>
      </c>
      <c r="K303" s="137" t="str">
        <f t="shared" si="52"/>
        <v>Y</v>
      </c>
      <c r="L303" s="137" t="str">
        <f t="shared" si="53"/>
        <v>N</v>
      </c>
      <c r="M303" s="137" t="str">
        <f t="shared" si="54"/>
        <v>Y</v>
      </c>
      <c r="N303" s="137">
        <f>'(B) FO'!AH303-'(B) FO'!AI303</f>
        <v>-3750</v>
      </c>
      <c r="O303" s="137">
        <f>'(B) FO'!AI303-'(B) FO'!AJ303</f>
        <v>-27750</v>
      </c>
      <c r="P303" s="137">
        <f>'(B) FO'!AJ303-'(B) FO'!AK303</f>
        <v>7875</v>
      </c>
      <c r="Q303" s="137">
        <f>'(B) FO'!AK303-'(B) FO'!AL303</f>
        <v>-24000</v>
      </c>
      <c r="R303" s="137" t="str">
        <f>'(B) FO'!AM303</f>
        <v>N</v>
      </c>
      <c r="S303" s="137" t="str">
        <f>'(B) FO'!AN303</f>
        <v>N</v>
      </c>
      <c r="T303" s="137" t="str">
        <f>'(B) FO'!AO303</f>
        <v>Y</v>
      </c>
      <c r="U303" s="137" t="str">
        <f>'(B) FO'!AP303</f>
        <v>N</v>
      </c>
      <c r="V303" s="139">
        <f>'(B) FO'!AQ303</f>
        <v>-0.97370983446932824</v>
      </c>
      <c r="W303" s="139">
        <f>'(B) FO'!AR303</f>
        <v>-6.7211625794732051</v>
      </c>
      <c r="X303" s="139">
        <f>'(B) FO'!AS303</f>
        <v>1.9444444444444444</v>
      </c>
      <c r="Y303" s="139">
        <f>'(B) FO'!AT303</f>
        <v>-5.5944055944055942</v>
      </c>
      <c r="Z303" s="137" t="str">
        <f t="shared" si="55"/>
        <v>Y</v>
      </c>
      <c r="AA303" s="137" t="str">
        <f t="shared" si="56"/>
        <v>N</v>
      </c>
      <c r="AB303" s="137" t="str">
        <f t="shared" si="57"/>
        <v>Y</v>
      </c>
      <c r="AC303" s="137" t="str">
        <f>'(B) FO'!BC303</f>
        <v>Y</v>
      </c>
      <c r="AD303" s="137" t="str">
        <f>'(B) FO'!BD303</f>
        <v>N</v>
      </c>
      <c r="AE303" s="137" t="str">
        <f>'(B) FO'!BE303</f>
        <v>N</v>
      </c>
      <c r="AF303" s="137" t="str">
        <f>'(B) FO'!BF303</f>
        <v>N</v>
      </c>
      <c r="AG303" s="139">
        <f>'(B) FO'!BG303</f>
        <v>506.29070039570496</v>
      </c>
      <c r="AH303" s="139">
        <f>'(B) FO'!BH303</f>
        <v>-14.974652186374426</v>
      </c>
      <c r="AI303" s="139">
        <f>'(B) FO'!BI303</f>
        <v>-41.383981740378225</v>
      </c>
      <c r="AJ303" s="139">
        <f>'(B) FO'!BJ303</f>
        <v>-15.597685017096847</v>
      </c>
      <c r="AK303" s="137" t="str">
        <f t="shared" si="58"/>
        <v>Y</v>
      </c>
      <c r="AL303" s="137" t="str">
        <f t="shared" si="59"/>
        <v>Y</v>
      </c>
      <c r="AM303" s="137" t="str">
        <f t="shared" si="60"/>
        <v>N</v>
      </c>
      <c r="AN303" s="137" t="str">
        <f>'(B) FO'!BS303</f>
        <v>Y</v>
      </c>
      <c r="AO303" s="137" t="str">
        <f>'(B) FO'!BT303</f>
        <v>N</v>
      </c>
      <c r="AP303" s="137" t="str">
        <f>'(B) FO'!BU303</f>
        <v>N</v>
      </c>
      <c r="AQ303" s="137" t="str">
        <f>'(B) FO'!BV303</f>
        <v>N</v>
      </c>
      <c r="AR303" s="139">
        <f>'(B) FO'!BW303</f>
        <v>468.69965477560413</v>
      </c>
      <c r="AS303" s="139">
        <f>'(B) FO'!BX303</f>
        <v>-16.28131021194605</v>
      </c>
      <c r="AT303" s="139">
        <f>'(B) FO'!BY303</f>
        <v>-42.301278488048915</v>
      </c>
      <c r="AU303" s="139">
        <f>'(B) FO'!BZ303</f>
        <v>-16.597125637459435</v>
      </c>
      <c r="AV303" s="137" t="str">
        <f t="shared" si="61"/>
        <v>Y</v>
      </c>
      <c r="AW303" s="137" t="str">
        <f t="shared" si="62"/>
        <v>Y</v>
      </c>
      <c r="AX303" s="137" t="str">
        <f t="shared" si="63"/>
        <v>N</v>
      </c>
      <c r="AZ303" s="137">
        <f>'(B) FO'!C303</f>
        <v>1506.25</v>
      </c>
      <c r="BA303" s="137">
        <f>'(B) FO'!X303</f>
        <v>1568.4</v>
      </c>
      <c r="BB303" s="137">
        <f>'(B) FO'!AC303</f>
        <v>1452.9</v>
      </c>
    </row>
    <row r="304" spans="1:54" x14ac:dyDescent="0.3">
      <c r="A304" s="137" t="str">
        <f>'FOD (ALL)'!B304</f>
        <v>NIITTECH</v>
      </c>
      <c r="B304" s="146">
        <f>'FOD (ALL)'!C304</f>
        <v>44007</v>
      </c>
      <c r="C304" s="137" t="str">
        <f>'(B) FO'!H304</f>
        <v>Y</v>
      </c>
      <c r="D304" s="137" t="str">
        <f>'(B) FO'!I304</f>
        <v>Y</v>
      </c>
      <c r="E304" s="137" t="str">
        <f>'(B) FO'!J304</f>
        <v>Y</v>
      </c>
      <c r="F304" s="137" t="str">
        <f>'(B) FO'!K304</f>
        <v>Y</v>
      </c>
      <c r="G304" s="139">
        <f>'(B) FO'!L304</f>
        <v>4.579881235998994</v>
      </c>
      <c r="H304" s="139">
        <f>'(B) FO'!M304</f>
        <v>0.89330558943818938</v>
      </c>
      <c r="I304" s="139">
        <f>'(B) FO'!N304</f>
        <v>2.8560885608856124</v>
      </c>
      <c r="J304" s="139">
        <f>'(B) FO'!O304</f>
        <v>2.110022607385079</v>
      </c>
      <c r="K304" s="137" t="str">
        <f t="shared" si="52"/>
        <v>Y</v>
      </c>
      <c r="L304" s="137" t="str">
        <f t="shared" si="53"/>
        <v>N</v>
      </c>
      <c r="M304" s="137" t="str">
        <f t="shared" si="54"/>
        <v>Y</v>
      </c>
      <c r="N304" s="137">
        <f>'(B) FO'!AH304-'(B) FO'!AI304</f>
        <v>27750</v>
      </c>
      <c r="O304" s="137">
        <f>'(B) FO'!AI304-'(B) FO'!AJ304</f>
        <v>11250</v>
      </c>
      <c r="P304" s="137">
        <f>'(B) FO'!AJ304-'(B) FO'!AK304</f>
        <v>5625</v>
      </c>
      <c r="Q304" s="137">
        <f>'(B) FO'!AK304-'(B) FO'!AL304</f>
        <v>2250</v>
      </c>
      <c r="R304" s="137" t="str">
        <f>'(B) FO'!AM304</f>
        <v>Y</v>
      </c>
      <c r="S304" s="137" t="str">
        <f>'(B) FO'!AN304</f>
        <v>Y</v>
      </c>
      <c r="T304" s="137" t="str">
        <f>'(B) FO'!AO304</f>
        <v>Y</v>
      </c>
      <c r="U304" s="137" t="str">
        <f>'(B) FO'!AP304</f>
        <v>Y</v>
      </c>
      <c r="V304" s="139">
        <f>'(B) FO'!AQ304</f>
        <v>89.156626506024097</v>
      </c>
      <c r="W304" s="139">
        <f>'(B) FO'!AR304</f>
        <v>56.60377358490566</v>
      </c>
      <c r="X304" s="139">
        <f>'(B) FO'!AS304</f>
        <v>39.473684210526315</v>
      </c>
      <c r="Y304" s="139">
        <f>'(B) FO'!AT304</f>
        <v>18.75</v>
      </c>
      <c r="Z304" s="137" t="str">
        <f t="shared" si="55"/>
        <v>Y</v>
      </c>
      <c r="AA304" s="137" t="str">
        <f t="shared" si="56"/>
        <v>Y</v>
      </c>
      <c r="AB304" s="137" t="str">
        <f t="shared" si="57"/>
        <v>Y</v>
      </c>
      <c r="AC304" s="137" t="str">
        <f>'(B) FO'!BC304</f>
        <v>Y</v>
      </c>
      <c r="AD304" s="137" t="str">
        <f>'(B) FO'!BD304</f>
        <v>Y</v>
      </c>
      <c r="AE304" s="137" t="str">
        <f>'(B) FO'!BE304</f>
        <v>Y</v>
      </c>
      <c r="AF304" s="137" t="str">
        <f>'(B) FO'!BF304</f>
        <v>Y</v>
      </c>
      <c r="AG304" s="139">
        <f>'(B) FO'!BG304</f>
        <v>425.97992122201936</v>
      </c>
      <c r="AH304" s="139">
        <f>'(B) FO'!BH304</f>
        <v>29.079861111111114</v>
      </c>
      <c r="AI304" s="139">
        <f>'(B) FO'!BI304</f>
        <v>125.56643356643357</v>
      </c>
      <c r="AJ304" s="139">
        <f>'(B) FO'!BJ304</f>
        <v>157.56484149855905</v>
      </c>
      <c r="AK304" s="137" t="str">
        <f t="shared" si="58"/>
        <v>Y</v>
      </c>
      <c r="AL304" s="137" t="str">
        <f t="shared" si="59"/>
        <v>N</v>
      </c>
      <c r="AM304" s="137" t="str">
        <f t="shared" si="60"/>
        <v>N</v>
      </c>
      <c r="AN304" s="137" t="str">
        <f>'(B) FO'!BS304</f>
        <v>Y</v>
      </c>
      <c r="AO304" s="137" t="str">
        <f>'(B) FO'!BT304</f>
        <v>Y</v>
      </c>
      <c r="AP304" s="137" t="str">
        <f>'(B) FO'!BU304</f>
        <v>Y</v>
      </c>
      <c r="AQ304" s="137" t="str">
        <f>'(B) FO'!BV304</f>
        <v>Y</v>
      </c>
      <c r="AR304" s="139">
        <f>'(B) FO'!BW304</f>
        <v>397.46835443037975</v>
      </c>
      <c r="AS304" s="139">
        <f>'(B) FO'!BX304</f>
        <v>27.419354838709676</v>
      </c>
      <c r="AT304" s="139">
        <f>'(B) FO'!BY304</f>
        <v>121.42857142857142</v>
      </c>
      <c r="AU304" s="139">
        <f>'(B) FO'!BZ304</f>
        <v>154.54545454545453</v>
      </c>
      <c r="AV304" s="137" t="str">
        <f t="shared" si="61"/>
        <v>Y</v>
      </c>
      <c r="AW304" s="137" t="str">
        <f t="shared" si="62"/>
        <v>N</v>
      </c>
      <c r="AX304" s="137" t="str">
        <f t="shared" si="63"/>
        <v>N</v>
      </c>
      <c r="AZ304" s="137">
        <f>'(B) FO'!C304</f>
        <v>1470.55</v>
      </c>
      <c r="BA304" s="137">
        <f>'(B) FO'!X304</f>
        <v>1525</v>
      </c>
      <c r="BB304" s="137">
        <f>'(B) FO'!AC304</f>
        <v>1416.05</v>
      </c>
    </row>
    <row r="305" spans="1:54" x14ac:dyDescent="0.3">
      <c r="A305" s="137" t="str">
        <f>'FOD (ALL)'!B305</f>
        <v>NIITTECH</v>
      </c>
      <c r="B305" s="146">
        <f>'FOD (ALL)'!C305</f>
        <v>44042</v>
      </c>
      <c r="C305" s="137" t="str">
        <f>'(B) FO'!H305</f>
        <v>Y</v>
      </c>
      <c r="D305" s="137" t="str">
        <f>'(B) FO'!I305</f>
        <v>Y</v>
      </c>
      <c r="E305" s="137" t="str">
        <f>'(B) FO'!J305</f>
        <v>Y</v>
      </c>
      <c r="F305" s="137" t="str">
        <f>'(B) FO'!K305</f>
        <v>Y</v>
      </c>
      <c r="G305" s="139">
        <f>'(B) FO'!L305</f>
        <v>4.3981720097584436</v>
      </c>
      <c r="H305" s="139">
        <f>'(B) FO'!M305</f>
        <v>1.9048286004411952</v>
      </c>
      <c r="I305" s="139">
        <f>'(B) FO'!N305</f>
        <v>2.99325615781312</v>
      </c>
      <c r="J305" s="139">
        <f>'(B) FO'!O305</f>
        <v>2.1777581251381792</v>
      </c>
      <c r="K305" s="137" t="str">
        <f t="shared" si="52"/>
        <v>Y</v>
      </c>
      <c r="L305" s="137" t="str">
        <f t="shared" si="53"/>
        <v>N</v>
      </c>
      <c r="M305" s="137" t="str">
        <f t="shared" si="54"/>
        <v>Y</v>
      </c>
      <c r="N305" s="137">
        <f>'(B) FO'!AH305-'(B) FO'!AI305</f>
        <v>375</v>
      </c>
      <c r="O305" s="137">
        <f>'(B) FO'!AI305-'(B) FO'!AJ305</f>
        <v>0</v>
      </c>
      <c r="P305" s="137">
        <f>'(B) FO'!AJ305-'(B) FO'!AK305</f>
        <v>0</v>
      </c>
      <c r="Q305" s="137">
        <f>'(B) FO'!AK305-'(B) FO'!AL305</f>
        <v>0</v>
      </c>
      <c r="R305" s="137" t="str">
        <f>'(B) FO'!AM305</f>
        <v>Y</v>
      </c>
      <c r="S305" s="137" t="str">
        <f>'(B) FO'!AN305</f>
        <v>Y</v>
      </c>
      <c r="T305" s="137" t="str">
        <f>'(B) FO'!AO305</f>
        <v>Y</v>
      </c>
      <c r="U305" s="137" t="str">
        <f>'(B) FO'!AP305</f>
        <v>Y</v>
      </c>
      <c r="V305" s="139">
        <f>'(B) FO'!AQ305</f>
        <v>50</v>
      </c>
      <c r="W305" s="139">
        <f>'(B) FO'!AR305</f>
        <v>0</v>
      </c>
      <c r="X305" s="139">
        <f>'(B) FO'!AS305</f>
        <v>0</v>
      </c>
      <c r="Y305" s="139">
        <f>'(B) FO'!AT305</f>
        <v>0</v>
      </c>
      <c r="Z305" s="137" t="str">
        <f t="shared" si="55"/>
        <v>Y</v>
      </c>
      <c r="AA305" s="137" t="str">
        <f t="shared" si="56"/>
        <v>Y</v>
      </c>
      <c r="AB305" s="137" t="str">
        <f t="shared" si="57"/>
        <v>Y</v>
      </c>
      <c r="AC305" s="137" t="str">
        <f>'(B) FO'!BC305</f>
        <v>N</v>
      </c>
      <c r="AD305" s="137" t="str">
        <f>'(B) FO'!BD305</f>
        <v>Y</v>
      </c>
      <c r="AE305" s="137" t="str">
        <f>'(B) FO'!BE305</f>
        <v>Y</v>
      </c>
      <c r="AF305" s="137" t="str">
        <f>'(B) FO'!BF305</f>
        <v>Y</v>
      </c>
      <c r="AG305" s="139">
        <f>'(B) FO'!BG305</f>
        <v>-79.209426073736225</v>
      </c>
      <c r="AH305" s="139" t="e">
        <f>'(B) FO'!BH305</f>
        <v>#DIV/0!</v>
      </c>
      <c r="AI305" s="139" t="e">
        <f>'(B) FO'!BI305</f>
        <v>#DIV/0!</v>
      </c>
      <c r="AJ305" s="139" t="e">
        <f>'(B) FO'!BJ305</f>
        <v>#DIV/0!</v>
      </c>
      <c r="AK305" s="137" t="e">
        <f t="shared" si="58"/>
        <v>#DIV/0!</v>
      </c>
      <c r="AL305" s="137" t="e">
        <f t="shared" si="59"/>
        <v>#DIV/0!</v>
      </c>
      <c r="AM305" s="137" t="e">
        <f t="shared" si="60"/>
        <v>#DIV/0!</v>
      </c>
      <c r="AN305" s="137" t="str">
        <f>'(B) FO'!BS305</f>
        <v>N</v>
      </c>
      <c r="AO305" s="137" t="str">
        <f>'(B) FO'!BT305</f>
        <v>Y</v>
      </c>
      <c r="AP305" s="137" t="str">
        <f>'(B) FO'!BU305</f>
        <v>Y</v>
      </c>
      <c r="AQ305" s="137" t="str">
        <f>'(B) FO'!BV305</f>
        <v>Y</v>
      </c>
      <c r="AR305" s="139">
        <f>'(B) FO'!BW305</f>
        <v>-80</v>
      </c>
      <c r="AS305" s="139" t="e">
        <f>'(B) FO'!BX305</f>
        <v>#DIV/0!</v>
      </c>
      <c r="AT305" s="139" t="e">
        <f>'(B) FO'!BY305</f>
        <v>#DIV/0!</v>
      </c>
      <c r="AU305" s="139" t="e">
        <f>'(B) FO'!BZ305</f>
        <v>#DIV/0!</v>
      </c>
      <c r="AV305" s="137" t="e">
        <f t="shared" si="61"/>
        <v>#DIV/0!</v>
      </c>
      <c r="AW305" s="137" t="e">
        <f t="shared" si="62"/>
        <v>#DIV/0!</v>
      </c>
      <c r="AX305" s="137" t="e">
        <f t="shared" si="63"/>
        <v>#DIV/0!</v>
      </c>
      <c r="AZ305" s="137">
        <f>'(B) FO'!C305</f>
        <v>1519.15</v>
      </c>
      <c r="BA305" s="137">
        <f>'(B) FO'!X305</f>
        <v>1459.3</v>
      </c>
      <c r="BB305" s="137">
        <f>'(B) FO'!AC305</f>
        <v>1459.3</v>
      </c>
    </row>
    <row r="306" spans="1:54" x14ac:dyDescent="0.3">
      <c r="A306" s="137" t="str">
        <f>'FOD (ALL)'!B306</f>
        <v>NMDC</v>
      </c>
      <c r="B306" s="146">
        <f>'FOD (ALL)'!C306</f>
        <v>43979</v>
      </c>
      <c r="C306" s="137" t="str">
        <f>'(B) FO'!H306</f>
        <v>N</v>
      </c>
      <c r="D306" s="137" t="str">
        <f>'(B) FO'!I306</f>
        <v>Y</v>
      </c>
      <c r="E306" s="137" t="str">
        <f>'(B) FO'!J306</f>
        <v>N</v>
      </c>
      <c r="F306" s="137" t="str">
        <f>'(B) FO'!K306</f>
        <v>Y</v>
      </c>
      <c r="G306" s="139">
        <f>'(B) FO'!L306</f>
        <v>-2.1577882670263095</v>
      </c>
      <c r="H306" s="139">
        <f>'(B) FO'!M306</f>
        <v>4.0701754385964986</v>
      </c>
      <c r="I306" s="139">
        <f>'(B) FO'!N306</f>
        <v>-0.34965034965034963</v>
      </c>
      <c r="J306" s="139">
        <f>'(B) FO'!O306</f>
        <v>0.21023125437982579</v>
      </c>
      <c r="K306" s="137" t="str">
        <f t="shared" si="52"/>
        <v>N</v>
      </c>
      <c r="L306" s="137" t="str">
        <f t="shared" si="53"/>
        <v>Y</v>
      </c>
      <c r="M306" s="137" t="str">
        <f t="shared" si="54"/>
        <v>N</v>
      </c>
      <c r="N306" s="137">
        <f>'(B) FO'!AH306-'(B) FO'!AI306</f>
        <v>-282000</v>
      </c>
      <c r="O306" s="137">
        <f>'(B) FO'!AI306-'(B) FO'!AJ306</f>
        <v>-1452000</v>
      </c>
      <c r="P306" s="137">
        <f>'(B) FO'!AJ306-'(B) FO'!AK306</f>
        <v>-156000</v>
      </c>
      <c r="Q306" s="137">
        <f>'(B) FO'!AK306-'(B) FO'!AL306</f>
        <v>804000</v>
      </c>
      <c r="R306" s="137" t="str">
        <f>'(B) FO'!AM306</f>
        <v>N</v>
      </c>
      <c r="S306" s="137" t="str">
        <f>'(B) FO'!AN306</f>
        <v>N</v>
      </c>
      <c r="T306" s="137" t="str">
        <f>'(B) FO'!AO306</f>
        <v>N</v>
      </c>
      <c r="U306" s="137" t="str">
        <f>'(B) FO'!AP306</f>
        <v>Y</v>
      </c>
      <c r="V306" s="139">
        <f>'(B) FO'!AQ306</f>
        <v>-1.1471808640468635</v>
      </c>
      <c r="W306" s="139">
        <f>'(B) FO'!AR306</f>
        <v>-5.5773219635860798</v>
      </c>
      <c r="X306" s="139">
        <f>'(B) FO'!AS306</f>
        <v>-0.59564719358533791</v>
      </c>
      <c r="Y306" s="139">
        <f>'(B) FO'!AT306</f>
        <v>3.1670999763649252</v>
      </c>
      <c r="Z306" s="137" t="str">
        <f t="shared" si="55"/>
        <v>Y</v>
      </c>
      <c r="AA306" s="137" t="str">
        <f t="shared" si="56"/>
        <v>N</v>
      </c>
      <c r="AB306" s="137" t="str">
        <f t="shared" si="57"/>
        <v>N</v>
      </c>
      <c r="AC306" s="137" t="str">
        <f>'(B) FO'!BC306</f>
        <v>N</v>
      </c>
      <c r="AD306" s="137" t="str">
        <f>'(B) FO'!BD306</f>
        <v>Y</v>
      </c>
      <c r="AE306" s="137" t="str">
        <f>'(B) FO'!BE306</f>
        <v>N</v>
      </c>
      <c r="AF306" s="137" t="str">
        <f>'(B) FO'!BF306</f>
        <v>N</v>
      </c>
      <c r="AG306" s="139">
        <f>'(B) FO'!BG306</f>
        <v>-26.942927002415402</v>
      </c>
      <c r="AH306" s="139">
        <f>'(B) FO'!BH306</f>
        <v>203.41366215364292</v>
      </c>
      <c r="AI306" s="139">
        <f>'(B) FO'!BI306</f>
        <v>-38.204964695242836</v>
      </c>
      <c r="AJ306" s="139">
        <f>'(B) FO'!BJ306</f>
        <v>-28.921439355480981</v>
      </c>
      <c r="AK306" s="137" t="str">
        <f t="shared" si="58"/>
        <v>N</v>
      </c>
      <c r="AL306" s="137" t="str">
        <f t="shared" si="59"/>
        <v>Y</v>
      </c>
      <c r="AM306" s="137" t="str">
        <f t="shared" si="60"/>
        <v>N</v>
      </c>
      <c r="AN306" s="137" t="str">
        <f>'(B) FO'!BS306</f>
        <v>N</v>
      </c>
      <c r="AO306" s="137" t="str">
        <f>'(B) FO'!BT306</f>
        <v>Y</v>
      </c>
      <c r="AP306" s="137" t="str">
        <f>'(B) FO'!BU306</f>
        <v>N</v>
      </c>
      <c r="AQ306" s="137" t="str">
        <f>'(B) FO'!BV306</f>
        <v>N</v>
      </c>
      <c r="AR306" s="139">
        <f>'(B) FO'!BW306</f>
        <v>-26.051338066630258</v>
      </c>
      <c r="AS306" s="139">
        <f>'(B) FO'!BX306</f>
        <v>194.84702093397746</v>
      </c>
      <c r="AT306" s="139">
        <f>'(B) FO'!BY306</f>
        <v>-37.525150905432596</v>
      </c>
      <c r="AU306" s="139">
        <f>'(B) FO'!BZ306</f>
        <v>-29.40340909090909</v>
      </c>
      <c r="AV306" s="137" t="str">
        <f t="shared" si="61"/>
        <v>N</v>
      </c>
      <c r="AW306" s="137" t="str">
        <f t="shared" si="62"/>
        <v>Y</v>
      </c>
      <c r="AX306" s="137" t="str">
        <f t="shared" si="63"/>
        <v>N</v>
      </c>
      <c r="AZ306" s="137">
        <f>'(B) FO'!C306</f>
        <v>72.55</v>
      </c>
      <c r="BA306" s="137">
        <f>'(B) FO'!X306</f>
        <v>74.5</v>
      </c>
      <c r="BB306" s="137">
        <f>'(B) FO'!AC306</f>
        <v>71.650000000000006</v>
      </c>
    </row>
    <row r="307" spans="1:54" x14ac:dyDescent="0.3">
      <c r="A307" s="137" t="str">
        <f>'FOD (ALL)'!B307</f>
        <v>NMDC</v>
      </c>
      <c r="B307" s="146">
        <f>'FOD (ALL)'!C307</f>
        <v>44007</v>
      </c>
      <c r="C307" s="137" t="str">
        <f>'(B) FO'!H307</f>
        <v>N</v>
      </c>
      <c r="D307" s="137" t="str">
        <f>'(B) FO'!I307</f>
        <v>Y</v>
      </c>
      <c r="E307" s="137" t="str">
        <f>'(B) FO'!J307</f>
        <v>N</v>
      </c>
      <c r="F307" s="137" t="str">
        <f>'(B) FO'!K307</f>
        <v>Y</v>
      </c>
      <c r="G307" s="139">
        <f>'(B) FO'!L307</f>
        <v>-1.9515477792732205</v>
      </c>
      <c r="H307" s="139">
        <f>'(B) FO'!M307</f>
        <v>4.0616246498599313</v>
      </c>
      <c r="I307" s="139">
        <f>'(B) FO'!N307</f>
        <v>-0.41841004184100022</v>
      </c>
      <c r="J307" s="139">
        <f>'(B) FO'!O307</f>
        <v>0.42016806722688677</v>
      </c>
      <c r="K307" s="137" t="str">
        <f t="shared" si="52"/>
        <v>N</v>
      </c>
      <c r="L307" s="137" t="str">
        <f t="shared" si="53"/>
        <v>Y</v>
      </c>
      <c r="M307" s="137" t="str">
        <f t="shared" si="54"/>
        <v>N</v>
      </c>
      <c r="N307" s="137">
        <f>'(B) FO'!AH307-'(B) FO'!AI307</f>
        <v>2220000</v>
      </c>
      <c r="O307" s="137">
        <f>'(B) FO'!AI307-'(B) FO'!AJ307</f>
        <v>3534000</v>
      </c>
      <c r="P307" s="137">
        <f>'(B) FO'!AJ307-'(B) FO'!AK307</f>
        <v>576000</v>
      </c>
      <c r="Q307" s="137">
        <f>'(B) FO'!AK307-'(B) FO'!AL307</f>
        <v>228000</v>
      </c>
      <c r="R307" s="137" t="str">
        <f>'(B) FO'!AM307</f>
        <v>Y</v>
      </c>
      <c r="S307" s="137" t="str">
        <f>'(B) FO'!AN307</f>
        <v>Y</v>
      </c>
      <c r="T307" s="137" t="str">
        <f>'(B) FO'!AO307</f>
        <v>Y</v>
      </c>
      <c r="U307" s="137" t="str">
        <f>'(B) FO'!AP307</f>
        <v>Y</v>
      </c>
      <c r="V307" s="139">
        <f>'(B) FO'!AQ307</f>
        <v>46.59949622166247</v>
      </c>
      <c r="W307" s="139">
        <f>'(B) FO'!AR307</f>
        <v>287.3170731707317</v>
      </c>
      <c r="X307" s="139">
        <f>'(B) FO'!AS307</f>
        <v>88.073394495412856</v>
      </c>
      <c r="Y307" s="139">
        <f>'(B) FO'!AT307</f>
        <v>53.521126760563376</v>
      </c>
      <c r="Z307" s="137" t="str">
        <f t="shared" si="55"/>
        <v>N</v>
      </c>
      <c r="AA307" s="137" t="str">
        <f t="shared" si="56"/>
        <v>Y</v>
      </c>
      <c r="AB307" s="137" t="str">
        <f t="shared" si="57"/>
        <v>Y</v>
      </c>
      <c r="AC307" s="137" t="str">
        <f>'(B) FO'!BC307</f>
        <v>N</v>
      </c>
      <c r="AD307" s="137" t="str">
        <f>'(B) FO'!BD307</f>
        <v>Y</v>
      </c>
      <c r="AE307" s="137" t="str">
        <f>'(B) FO'!BE307</f>
        <v>Y</v>
      </c>
      <c r="AF307" s="137" t="str">
        <f>'(B) FO'!BF307</f>
        <v>Y</v>
      </c>
      <c r="AG307" s="139">
        <f>'(B) FO'!BG307</f>
        <v>-25.306239595890016</v>
      </c>
      <c r="AH307" s="139">
        <f>'(B) FO'!BH307</f>
        <v>634.10925885347319</v>
      </c>
      <c r="AI307" s="139">
        <f>'(B) FO'!BI307</f>
        <v>17.653941497273173</v>
      </c>
      <c r="AJ307" s="139">
        <f>'(B) FO'!BJ307</f>
        <v>58.220897395669915</v>
      </c>
      <c r="AK307" s="137" t="str">
        <f t="shared" si="58"/>
        <v>N</v>
      </c>
      <c r="AL307" s="137" t="str">
        <f t="shared" si="59"/>
        <v>Y</v>
      </c>
      <c r="AM307" s="137" t="str">
        <f t="shared" si="60"/>
        <v>N</v>
      </c>
      <c r="AN307" s="137" t="str">
        <f>'(B) FO'!BS307</f>
        <v>N</v>
      </c>
      <c r="AO307" s="137" t="str">
        <f>'(B) FO'!BT307</f>
        <v>Y</v>
      </c>
      <c r="AP307" s="137" t="str">
        <f>'(B) FO'!BU307</f>
        <v>Y</v>
      </c>
      <c r="AQ307" s="137" t="str">
        <f>'(B) FO'!BV307</f>
        <v>Y</v>
      </c>
      <c r="AR307" s="139">
        <f>'(B) FO'!BW307</f>
        <v>-24.620060790273556</v>
      </c>
      <c r="AS307" s="139">
        <f>'(B) FO'!BX307</f>
        <v>615.21739130434787</v>
      </c>
      <c r="AT307" s="139">
        <f>'(B) FO'!BY307</f>
        <v>18.96551724137931</v>
      </c>
      <c r="AU307" s="139">
        <f>'(B) FO'!BZ307</f>
        <v>56.756756756756758</v>
      </c>
      <c r="AV307" s="137" t="str">
        <f t="shared" si="61"/>
        <v>N</v>
      </c>
      <c r="AW307" s="137" t="str">
        <f t="shared" si="62"/>
        <v>Y</v>
      </c>
      <c r="AX307" s="137" t="str">
        <f t="shared" si="63"/>
        <v>N</v>
      </c>
      <c r="AZ307" s="137">
        <f>'(B) FO'!C307</f>
        <v>72.849999999999994</v>
      </c>
      <c r="BA307" s="137">
        <f>'(B) FO'!X307</f>
        <v>74.7</v>
      </c>
      <c r="BB307" s="137">
        <f>'(B) FO'!AC307</f>
        <v>72</v>
      </c>
    </row>
    <row r="308" spans="1:54" x14ac:dyDescent="0.3">
      <c r="A308" s="137" t="str">
        <f>'FOD (ALL)'!B308</f>
        <v>NMDC</v>
      </c>
      <c r="B308" s="146">
        <f>'FOD (ALL)'!C308</f>
        <v>44042</v>
      </c>
      <c r="C308" s="137" t="str">
        <f>'(B) FO'!H308</f>
        <v>N</v>
      </c>
      <c r="D308" s="137" t="str">
        <f>'(B) FO'!I308</f>
        <v>Y</v>
      </c>
      <c r="E308" s="137" t="str">
        <f>'(B) FO'!J308</f>
        <v>N</v>
      </c>
      <c r="F308" s="137" t="str">
        <f>'(B) FO'!K308</f>
        <v>Y</v>
      </c>
      <c r="G308" s="139">
        <f>'(B) FO'!L308</f>
        <v>-2.469959946595472</v>
      </c>
      <c r="H308" s="139">
        <f>'(B) FO'!M308</f>
        <v>4.3902439024390327</v>
      </c>
      <c r="I308" s="139">
        <f>'(B) FO'!N308</f>
        <v>-0.41637751561415293</v>
      </c>
      <c r="J308" s="139">
        <f>'(B) FO'!O308</f>
        <v>0.41811846689895071</v>
      </c>
      <c r="K308" s="137" t="str">
        <f t="shared" si="52"/>
        <v>N</v>
      </c>
      <c r="L308" s="137" t="str">
        <f t="shared" si="53"/>
        <v>Y</v>
      </c>
      <c r="M308" s="137" t="str">
        <f t="shared" si="54"/>
        <v>N</v>
      </c>
      <c r="N308" s="137">
        <f>'(B) FO'!AH308-'(B) FO'!AI308</f>
        <v>0</v>
      </c>
      <c r="O308" s="137">
        <f>'(B) FO'!AI308-'(B) FO'!AJ308</f>
        <v>0</v>
      </c>
      <c r="P308" s="137">
        <f>'(B) FO'!AJ308-'(B) FO'!AK308</f>
        <v>0</v>
      </c>
      <c r="Q308" s="137">
        <f>'(B) FO'!AK308-'(B) FO'!AL308</f>
        <v>0</v>
      </c>
      <c r="R308" s="137" t="str">
        <f>'(B) FO'!AM308</f>
        <v>Y</v>
      </c>
      <c r="S308" s="137" t="str">
        <f>'(B) FO'!AN308</f>
        <v>Y</v>
      </c>
      <c r="T308" s="137" t="str">
        <f>'(B) FO'!AO308</f>
        <v>Y</v>
      </c>
      <c r="U308" s="137" t="str">
        <f>'(B) FO'!AP308</f>
        <v>Y</v>
      </c>
      <c r="V308" s="139">
        <f>'(B) FO'!AQ308</f>
        <v>0</v>
      </c>
      <c r="W308" s="139">
        <f>'(B) FO'!AR308</f>
        <v>0</v>
      </c>
      <c r="X308" s="139">
        <f>'(B) FO'!AS308</f>
        <v>0</v>
      </c>
      <c r="Y308" s="139">
        <f>'(B) FO'!AT308</f>
        <v>0</v>
      </c>
      <c r="Z308" s="137" t="str">
        <f t="shared" si="55"/>
        <v>Y</v>
      </c>
      <c r="AA308" s="137" t="str">
        <f t="shared" si="56"/>
        <v>Y</v>
      </c>
      <c r="AB308" s="137" t="str">
        <f t="shared" si="57"/>
        <v>Y</v>
      </c>
      <c r="AC308" s="137" t="str">
        <f>'(B) FO'!BC308</f>
        <v>Y</v>
      </c>
      <c r="AD308" s="137" t="str">
        <f>'(B) FO'!BD308</f>
        <v>Y</v>
      </c>
      <c r="AE308" s="137" t="str">
        <f>'(B) FO'!BE308</f>
        <v>Y</v>
      </c>
      <c r="AF308" s="137" t="str">
        <f>'(B) FO'!BF308</f>
        <v>N</v>
      </c>
      <c r="AG308" s="139" t="e">
        <f>'(B) FO'!BG308</f>
        <v>#DIV/0!</v>
      </c>
      <c r="AH308" s="139" t="e">
        <f>'(B) FO'!BH308</f>
        <v>#DIV/0!</v>
      </c>
      <c r="AI308" s="139" t="e">
        <f>'(B) FO'!BI308</f>
        <v>#DIV/0!</v>
      </c>
      <c r="AJ308" s="139">
        <f>'(B) FO'!BJ308</f>
        <v>-100</v>
      </c>
      <c r="AK308" s="137" t="e">
        <f t="shared" si="58"/>
        <v>#DIV/0!</v>
      </c>
      <c r="AL308" s="137" t="e">
        <f t="shared" si="59"/>
        <v>#DIV/0!</v>
      </c>
      <c r="AM308" s="137" t="e">
        <f t="shared" si="60"/>
        <v>#DIV/0!</v>
      </c>
      <c r="AN308" s="137" t="str">
        <f>'(B) FO'!BS308</f>
        <v>Y</v>
      </c>
      <c r="AO308" s="137" t="str">
        <f>'(B) FO'!BT308</f>
        <v>Y</v>
      </c>
      <c r="AP308" s="137" t="str">
        <f>'(B) FO'!BU308</f>
        <v>Y</v>
      </c>
      <c r="AQ308" s="137" t="str">
        <f>'(B) FO'!BV308</f>
        <v>N</v>
      </c>
      <c r="AR308" s="139" t="e">
        <f>'(B) FO'!BW308</f>
        <v>#DIV/0!</v>
      </c>
      <c r="AS308" s="139" t="e">
        <f>'(B) FO'!BX308</f>
        <v>#DIV/0!</v>
      </c>
      <c r="AT308" s="139" t="e">
        <f>'(B) FO'!BY308</f>
        <v>#DIV/0!</v>
      </c>
      <c r="AU308" s="139">
        <f>'(B) FO'!BZ308</f>
        <v>-100</v>
      </c>
      <c r="AV308" s="137" t="e">
        <f t="shared" si="61"/>
        <v>#DIV/0!</v>
      </c>
      <c r="AW308" s="137" t="e">
        <f t="shared" si="62"/>
        <v>#DIV/0!</v>
      </c>
      <c r="AX308" s="137" t="e">
        <f t="shared" si="63"/>
        <v>#DIV/0!</v>
      </c>
      <c r="AZ308" s="137">
        <f>'(B) FO'!C308</f>
        <v>73.05</v>
      </c>
      <c r="BA308" s="137">
        <f>'(B) FO'!X308</f>
        <v>0</v>
      </c>
      <c r="BB308" s="137">
        <f>'(B) FO'!AC308</f>
        <v>0</v>
      </c>
    </row>
    <row r="309" spans="1:54" x14ac:dyDescent="0.3">
      <c r="A309" s="137" t="str">
        <f>'FOD (ALL)'!B309</f>
        <v>NTPC</v>
      </c>
      <c r="B309" s="146">
        <f>'FOD (ALL)'!C309</f>
        <v>43979</v>
      </c>
      <c r="C309" s="137" t="str">
        <f>'(B) FO'!H309</f>
        <v>Y</v>
      </c>
      <c r="D309" s="137" t="str">
        <f>'(B) FO'!I309</f>
        <v>N</v>
      </c>
      <c r="E309" s="137" t="str">
        <f>'(B) FO'!J309</f>
        <v>Y</v>
      </c>
      <c r="F309" s="137" t="str">
        <f>'(B) FO'!K309</f>
        <v>Y</v>
      </c>
      <c r="G309" s="139">
        <f>'(B) FO'!L309</f>
        <v>0.61043285238625022</v>
      </c>
      <c r="H309" s="139">
        <f>'(B) FO'!M309</f>
        <v>-2.8047464940668916</v>
      </c>
      <c r="I309" s="139">
        <f>'(B) FO'!N309</f>
        <v>1.7563117453348063</v>
      </c>
      <c r="J309" s="139">
        <f>'(B) FO'!O309</f>
        <v>2.244668911335578</v>
      </c>
      <c r="K309" s="137" t="str">
        <f t="shared" si="52"/>
        <v>Y</v>
      </c>
      <c r="L309" s="137" t="str">
        <f t="shared" si="53"/>
        <v>N</v>
      </c>
      <c r="M309" s="137" t="str">
        <f t="shared" si="54"/>
        <v>N</v>
      </c>
      <c r="N309" s="137">
        <f>'(B) FO'!AH309-'(B) FO'!AI309</f>
        <v>-3532800</v>
      </c>
      <c r="O309" s="137">
        <f>'(B) FO'!AI309-'(B) FO'!AJ309</f>
        <v>-412800</v>
      </c>
      <c r="P309" s="137">
        <f>'(B) FO'!AJ309-'(B) FO'!AK309</f>
        <v>-1065600</v>
      </c>
      <c r="Q309" s="137">
        <f>'(B) FO'!AK309-'(B) FO'!AL309</f>
        <v>-9600</v>
      </c>
      <c r="R309" s="137" t="str">
        <f>'(B) FO'!AM309</f>
        <v>N</v>
      </c>
      <c r="S309" s="137" t="str">
        <f>'(B) FO'!AN309</f>
        <v>N</v>
      </c>
      <c r="T309" s="137" t="str">
        <f>'(B) FO'!AO309</f>
        <v>N</v>
      </c>
      <c r="U309" s="137" t="str">
        <f>'(B) FO'!AP309</f>
        <v>N</v>
      </c>
      <c r="V309" s="139">
        <f>'(B) FO'!AQ309</f>
        <v>-7.9233501991602981</v>
      </c>
      <c r="W309" s="139">
        <f>'(B) FO'!AR309</f>
        <v>-0.91733333333333333</v>
      </c>
      <c r="X309" s="139">
        <f>'(B) FO'!AS309</f>
        <v>-2.3132228821506722</v>
      </c>
      <c r="Y309" s="139">
        <f>'(B) FO'!AT309</f>
        <v>-2.0835503698301908E-2</v>
      </c>
      <c r="Z309" s="137" t="str">
        <f t="shared" si="55"/>
        <v>N</v>
      </c>
      <c r="AA309" s="137" t="str">
        <f t="shared" si="56"/>
        <v>Y</v>
      </c>
      <c r="AB309" s="137" t="str">
        <f t="shared" si="57"/>
        <v>N</v>
      </c>
      <c r="AC309" s="137" t="str">
        <f>'(B) FO'!BC309</f>
        <v>Y</v>
      </c>
      <c r="AD309" s="137" t="str">
        <f>'(B) FO'!BD309</f>
        <v>Y</v>
      </c>
      <c r="AE309" s="137" t="str">
        <f>'(B) FO'!BE309</f>
        <v>N</v>
      </c>
      <c r="AF309" s="137" t="str">
        <f>'(B) FO'!BF309</f>
        <v>N</v>
      </c>
      <c r="AG309" s="139">
        <f>'(B) FO'!BG309</f>
        <v>4.630652867295753</v>
      </c>
      <c r="AH309" s="139">
        <f>'(B) FO'!BH309</f>
        <v>53.315392868284697</v>
      </c>
      <c r="AI309" s="139">
        <f>'(B) FO'!BI309</f>
        <v>-6.5448938497695384</v>
      </c>
      <c r="AJ309" s="139">
        <f>'(B) FO'!BJ309</f>
        <v>-3.1800291461553583</v>
      </c>
      <c r="AK309" s="137" t="str">
        <f t="shared" si="58"/>
        <v>N</v>
      </c>
      <c r="AL309" s="137" t="str">
        <f t="shared" si="59"/>
        <v>Y</v>
      </c>
      <c r="AM309" s="137" t="str">
        <f t="shared" si="60"/>
        <v>N</v>
      </c>
      <c r="AN309" s="137" t="str">
        <f>'(B) FO'!BS309</f>
        <v>Y</v>
      </c>
      <c r="AO309" s="137" t="str">
        <f>'(B) FO'!BT309</f>
        <v>Y</v>
      </c>
      <c r="AP309" s="137" t="str">
        <f>'(B) FO'!BU309</f>
        <v>N</v>
      </c>
      <c r="AQ309" s="137" t="str">
        <f>'(B) FO'!BV309</f>
        <v>N</v>
      </c>
      <c r="AR309" s="139">
        <f>'(B) FO'!BW309</f>
        <v>5.7194244604316546</v>
      </c>
      <c r="AS309" s="139">
        <f>'(B) FO'!BX309</f>
        <v>56.17977528089888</v>
      </c>
      <c r="AT309" s="139">
        <f>'(B) FO'!BY309</f>
        <v>-7.9627714581178903</v>
      </c>
      <c r="AU309" s="139">
        <f>'(B) FO'!BZ309</f>
        <v>-5.1030421982335623</v>
      </c>
      <c r="AV309" s="137" t="str">
        <f t="shared" si="61"/>
        <v>N</v>
      </c>
      <c r="AW309" s="137" t="str">
        <f t="shared" si="62"/>
        <v>Y</v>
      </c>
      <c r="AX309" s="137" t="str">
        <f t="shared" si="63"/>
        <v>N</v>
      </c>
      <c r="AZ309" s="137">
        <f>'(B) FO'!C309</f>
        <v>90.65</v>
      </c>
      <c r="BA309" s="137">
        <f>'(B) FO'!X309</f>
        <v>91.1</v>
      </c>
      <c r="BB309" s="137">
        <f>'(B) FO'!AC309</f>
        <v>88.2</v>
      </c>
    </row>
    <row r="310" spans="1:54" x14ac:dyDescent="0.3">
      <c r="A310" s="137" t="str">
        <f>'FOD (ALL)'!B310</f>
        <v>NTPC</v>
      </c>
      <c r="B310" s="146">
        <f>'FOD (ALL)'!C310</f>
        <v>44007</v>
      </c>
      <c r="C310" s="137" t="str">
        <f>'(B) FO'!H310</f>
        <v>Y</v>
      </c>
      <c r="D310" s="137" t="str">
        <f>'(B) FO'!I310</f>
        <v>N</v>
      </c>
      <c r="E310" s="137" t="str">
        <f>'(B) FO'!J310</f>
        <v>Y</v>
      </c>
      <c r="F310" s="137" t="str">
        <f>'(B) FO'!K310</f>
        <v>Y</v>
      </c>
      <c r="G310" s="139">
        <f>'(B) FO'!L310</f>
        <v>0.49806308799114873</v>
      </c>
      <c r="H310" s="139">
        <f>'(B) FO'!M310</f>
        <v>-2.7972027972028064</v>
      </c>
      <c r="I310" s="139">
        <f>'(B) FO'!N310</f>
        <v>1.6958424507658614</v>
      </c>
      <c r="J310" s="139">
        <f>'(B) FO'!O310</f>
        <v>2.2371364653243844</v>
      </c>
      <c r="K310" s="137" t="str">
        <f t="shared" si="52"/>
        <v>Y</v>
      </c>
      <c r="L310" s="137" t="str">
        <f t="shared" si="53"/>
        <v>N</v>
      </c>
      <c r="M310" s="137" t="str">
        <f t="shared" si="54"/>
        <v>N</v>
      </c>
      <c r="N310" s="137">
        <f>'(B) FO'!AH310-'(B) FO'!AI310</f>
        <v>5683200</v>
      </c>
      <c r="O310" s="137">
        <f>'(B) FO'!AI310-'(B) FO'!AJ310</f>
        <v>345600</v>
      </c>
      <c r="P310" s="137">
        <f>'(B) FO'!AJ310-'(B) FO'!AK310</f>
        <v>1046400</v>
      </c>
      <c r="Q310" s="137">
        <f>'(B) FO'!AK310-'(B) FO'!AL310</f>
        <v>580800</v>
      </c>
      <c r="R310" s="137" t="str">
        <f>'(B) FO'!AM310</f>
        <v>Y</v>
      </c>
      <c r="S310" s="137" t="str">
        <f>'(B) FO'!AN310</f>
        <v>Y</v>
      </c>
      <c r="T310" s="137" t="str">
        <f>'(B) FO'!AO310</f>
        <v>Y</v>
      </c>
      <c r="U310" s="137" t="str">
        <f>'(B) FO'!AP310</f>
        <v>Y</v>
      </c>
      <c r="V310" s="139">
        <f>'(B) FO'!AQ310</f>
        <v>167.23163841807909</v>
      </c>
      <c r="W310" s="139">
        <f>'(B) FO'!AR310</f>
        <v>11.320754716981133</v>
      </c>
      <c r="X310" s="139">
        <f>'(B) FO'!AS310</f>
        <v>52.153110047846887</v>
      </c>
      <c r="Y310" s="139">
        <f>'(B) FO'!AT310</f>
        <v>40.74074074074074</v>
      </c>
      <c r="Z310" s="137" t="str">
        <f t="shared" si="55"/>
        <v>Y</v>
      </c>
      <c r="AA310" s="137" t="str">
        <f t="shared" si="56"/>
        <v>N</v>
      </c>
      <c r="AB310" s="137" t="str">
        <f t="shared" si="57"/>
        <v>Y</v>
      </c>
      <c r="AC310" s="137" t="str">
        <f>'(B) FO'!BC310</f>
        <v>Y</v>
      </c>
      <c r="AD310" s="137" t="str">
        <f>'(B) FO'!BD310</f>
        <v>N</v>
      </c>
      <c r="AE310" s="137" t="str">
        <f>'(B) FO'!BE310</f>
        <v>Y</v>
      </c>
      <c r="AF310" s="137" t="str">
        <f>'(B) FO'!BF310</f>
        <v>Y</v>
      </c>
      <c r="AG310" s="139">
        <f>'(B) FO'!BG310</f>
        <v>365.03070317189156</v>
      </c>
      <c r="AH310" s="139">
        <f>'(B) FO'!BH310</f>
        <v>-17.635203042238214</v>
      </c>
      <c r="AI310" s="139">
        <f>'(B) FO'!BI310</f>
        <v>19.546298821909623</v>
      </c>
      <c r="AJ310" s="139">
        <f>'(B) FO'!BJ310</f>
        <v>50.140411092476313</v>
      </c>
      <c r="AK310" s="137" t="str">
        <f t="shared" si="58"/>
        <v>Y</v>
      </c>
      <c r="AL310" s="137" t="str">
        <f t="shared" si="59"/>
        <v>N</v>
      </c>
      <c r="AM310" s="137" t="str">
        <f t="shared" si="60"/>
        <v>N</v>
      </c>
      <c r="AN310" s="137" t="str">
        <f>'(B) FO'!BS310</f>
        <v>Y</v>
      </c>
      <c r="AO310" s="137" t="str">
        <f>'(B) FO'!BT310</f>
        <v>N</v>
      </c>
      <c r="AP310" s="137" t="str">
        <f>'(B) FO'!BU310</f>
        <v>Y</v>
      </c>
      <c r="AQ310" s="137" t="str">
        <f>'(B) FO'!BV310</f>
        <v>Y</v>
      </c>
      <c r="AR310" s="139">
        <f>'(B) FO'!BW310</f>
        <v>368.67816091954023</v>
      </c>
      <c r="AS310" s="139">
        <f>'(B) FO'!BX310</f>
        <v>-16.14457831325301</v>
      </c>
      <c r="AT310" s="139">
        <f>'(B) FO'!BY310</f>
        <v>18.233618233618234</v>
      </c>
      <c r="AU310" s="139">
        <f>'(B) FO'!BZ310</f>
        <v>46.861924686192467</v>
      </c>
      <c r="AV310" s="137" t="str">
        <f t="shared" si="61"/>
        <v>Y</v>
      </c>
      <c r="AW310" s="137" t="str">
        <f t="shared" si="62"/>
        <v>N</v>
      </c>
      <c r="AX310" s="137" t="str">
        <f t="shared" si="63"/>
        <v>N</v>
      </c>
      <c r="AZ310" s="137">
        <f>'(B) FO'!C310</f>
        <v>90.8</v>
      </c>
      <c r="BA310" s="137">
        <f>'(B) FO'!X310</f>
        <v>91.25</v>
      </c>
      <c r="BB310" s="137">
        <f>'(B) FO'!AC310</f>
        <v>88.5</v>
      </c>
    </row>
    <row r="311" spans="1:54" x14ac:dyDescent="0.3">
      <c r="A311" s="137" t="str">
        <f>'FOD (ALL)'!B311</f>
        <v>NTPC</v>
      </c>
      <c r="B311" s="146">
        <f>'FOD (ALL)'!C311</f>
        <v>44042</v>
      </c>
      <c r="C311" s="137" t="str">
        <f>'(B) FO'!H311</f>
        <v>Y</v>
      </c>
      <c r="D311" s="137" t="str">
        <f>'(B) FO'!I311</f>
        <v>N</v>
      </c>
      <c r="E311" s="137" t="str">
        <f>'(B) FO'!J311</f>
        <v>Y</v>
      </c>
      <c r="F311" s="137" t="str">
        <f>'(B) FO'!K311</f>
        <v>Y</v>
      </c>
      <c r="G311" s="139">
        <f>'(B) FO'!L311</f>
        <v>0.71389346512905627</v>
      </c>
      <c r="H311" s="139">
        <f>'(B) FO'!M311</f>
        <v>-2.880000000000003</v>
      </c>
      <c r="I311" s="139">
        <f>'(B) FO'!N311</f>
        <v>2.0130576713819308</v>
      </c>
      <c r="J311" s="139">
        <f>'(B) FO'!O311</f>
        <v>2.3955431754874712</v>
      </c>
      <c r="K311" s="137" t="str">
        <f t="shared" si="52"/>
        <v>Y</v>
      </c>
      <c r="L311" s="137" t="str">
        <f t="shared" si="53"/>
        <v>N</v>
      </c>
      <c r="M311" s="137" t="str">
        <f t="shared" si="54"/>
        <v>N</v>
      </c>
      <c r="N311" s="137">
        <f>'(B) FO'!AH311-'(B) FO'!AI311</f>
        <v>0</v>
      </c>
      <c r="O311" s="137">
        <f>'(B) FO'!AI311-'(B) FO'!AJ311</f>
        <v>0</v>
      </c>
      <c r="P311" s="137">
        <f>'(B) FO'!AJ311-'(B) FO'!AK311</f>
        <v>0</v>
      </c>
      <c r="Q311" s="137">
        <f>'(B) FO'!AK311-'(B) FO'!AL311</f>
        <v>0</v>
      </c>
      <c r="R311" s="137" t="str">
        <f>'(B) FO'!AM311</f>
        <v>Y</v>
      </c>
      <c r="S311" s="137" t="str">
        <f>'(B) FO'!AN311</f>
        <v>Y</v>
      </c>
      <c r="T311" s="137" t="str">
        <f>'(B) FO'!AO311</f>
        <v>Y</v>
      </c>
      <c r="U311" s="137" t="str">
        <f>'(B) FO'!AP311</f>
        <v>Y</v>
      </c>
      <c r="V311" s="139">
        <f>'(B) FO'!AQ311</f>
        <v>0</v>
      </c>
      <c r="W311" s="139">
        <f>'(B) FO'!AR311</f>
        <v>0</v>
      </c>
      <c r="X311" s="139">
        <f>'(B) FO'!AS311</f>
        <v>0</v>
      </c>
      <c r="Y311" s="139">
        <f>'(B) FO'!AT311</f>
        <v>0</v>
      </c>
      <c r="Z311" s="137" t="str">
        <f t="shared" si="55"/>
        <v>Y</v>
      </c>
      <c r="AA311" s="137" t="str">
        <f t="shared" si="56"/>
        <v>Y</v>
      </c>
      <c r="AB311" s="137" t="str">
        <f t="shared" si="57"/>
        <v>Y</v>
      </c>
      <c r="AC311" s="137" t="str">
        <f>'(B) FO'!BC311</f>
        <v>Y</v>
      </c>
      <c r="AD311" s="137" t="str">
        <f>'(B) FO'!BD311</f>
        <v>Y</v>
      </c>
      <c r="AE311" s="137" t="str">
        <f>'(B) FO'!BE311</f>
        <v>Y</v>
      </c>
      <c r="AF311" s="137" t="str">
        <f>'(B) FO'!BF311</f>
        <v>Y</v>
      </c>
      <c r="AG311" s="139" t="e">
        <f>'(B) FO'!BG311</f>
        <v>#DIV/0!</v>
      </c>
      <c r="AH311" s="139" t="e">
        <f>'(B) FO'!BH311</f>
        <v>#DIV/0!</v>
      </c>
      <c r="AI311" s="139" t="e">
        <f>'(B) FO'!BI311</f>
        <v>#DIV/0!</v>
      </c>
      <c r="AJ311" s="139" t="e">
        <f>'(B) FO'!BJ311</f>
        <v>#DIV/0!</v>
      </c>
      <c r="AK311" s="137" t="e">
        <f t="shared" si="58"/>
        <v>#DIV/0!</v>
      </c>
      <c r="AL311" s="137" t="e">
        <f t="shared" si="59"/>
        <v>#DIV/0!</v>
      </c>
      <c r="AM311" s="137" t="e">
        <f t="shared" si="60"/>
        <v>#DIV/0!</v>
      </c>
      <c r="AN311" s="137" t="str">
        <f>'(B) FO'!BS311</f>
        <v>Y</v>
      </c>
      <c r="AO311" s="137" t="str">
        <f>'(B) FO'!BT311</f>
        <v>Y</v>
      </c>
      <c r="AP311" s="137" t="str">
        <f>'(B) FO'!BU311</f>
        <v>Y</v>
      </c>
      <c r="AQ311" s="137" t="str">
        <f>'(B) FO'!BV311</f>
        <v>Y</v>
      </c>
      <c r="AR311" s="139" t="e">
        <f>'(B) FO'!BW311</f>
        <v>#DIV/0!</v>
      </c>
      <c r="AS311" s="139" t="e">
        <f>'(B) FO'!BX311</f>
        <v>#DIV/0!</v>
      </c>
      <c r="AT311" s="139" t="e">
        <f>'(B) FO'!BY311</f>
        <v>#DIV/0!</v>
      </c>
      <c r="AU311" s="139" t="e">
        <f>'(B) FO'!BZ311</f>
        <v>#DIV/0!</v>
      </c>
      <c r="AV311" s="137" t="e">
        <f t="shared" si="61"/>
        <v>#DIV/0!</v>
      </c>
      <c r="AW311" s="137" t="e">
        <f t="shared" si="62"/>
        <v>#DIV/0!</v>
      </c>
      <c r="AX311" s="137" t="e">
        <f t="shared" si="63"/>
        <v>#DIV/0!</v>
      </c>
      <c r="AZ311" s="137">
        <f>'(B) FO'!C311</f>
        <v>91.7</v>
      </c>
      <c r="BA311" s="137">
        <f>'(B) FO'!X311</f>
        <v>0</v>
      </c>
      <c r="BB311" s="137">
        <f>'(B) FO'!AC311</f>
        <v>0</v>
      </c>
    </row>
    <row r="312" spans="1:54" x14ac:dyDescent="0.3">
      <c r="A312" s="137" t="str">
        <f>'FOD (ALL)'!B312</f>
        <v>ONGC</v>
      </c>
      <c r="B312" s="146">
        <f>'FOD (ALL)'!C312</f>
        <v>43979</v>
      </c>
      <c r="C312" s="137" t="str">
        <f>'(B) FO'!H312</f>
        <v>N</v>
      </c>
      <c r="D312" s="137" t="str">
        <f>'(B) FO'!I312</f>
        <v>N</v>
      </c>
      <c r="E312" s="137" t="str">
        <f>'(B) FO'!J312</f>
        <v>Y</v>
      </c>
      <c r="F312" s="137" t="str">
        <f>'(B) FO'!K312</f>
        <v>Y</v>
      </c>
      <c r="G312" s="139">
        <f>'(B) FO'!L312</f>
        <v>-0.58631921824104605</v>
      </c>
      <c r="H312" s="139">
        <f>'(B) FO'!M312</f>
        <v>-1.7914267434421056</v>
      </c>
      <c r="I312" s="139">
        <f>'(B) FO'!N312</f>
        <v>1.3618677042801703</v>
      </c>
      <c r="J312" s="139">
        <f>'(B) FO'!O312</f>
        <v>5.5441478439425014</v>
      </c>
      <c r="K312" s="137" t="str">
        <f t="shared" si="52"/>
        <v>Y</v>
      </c>
      <c r="L312" s="137" t="str">
        <f t="shared" si="53"/>
        <v>N</v>
      </c>
      <c r="M312" s="137" t="str">
        <f t="shared" si="54"/>
        <v>N</v>
      </c>
      <c r="N312" s="137">
        <f>'(B) FO'!AH312-'(B) FO'!AI312</f>
        <v>-1496500</v>
      </c>
      <c r="O312" s="137">
        <f>'(B) FO'!AI312-'(B) FO'!AJ312</f>
        <v>-1562100</v>
      </c>
      <c r="P312" s="137">
        <f>'(B) FO'!AJ312-'(B) FO'!AK312</f>
        <v>86100</v>
      </c>
      <c r="Q312" s="137">
        <f>'(B) FO'!AK312-'(B) FO'!AL312</f>
        <v>-393600</v>
      </c>
      <c r="R312" s="137" t="str">
        <f>'(B) FO'!AM312</f>
        <v>N</v>
      </c>
      <c r="S312" s="137" t="str">
        <f>'(B) FO'!AN312</f>
        <v>N</v>
      </c>
      <c r="T312" s="137" t="str">
        <f>'(B) FO'!AO312</f>
        <v>Y</v>
      </c>
      <c r="U312" s="137" t="str">
        <f>'(B) FO'!AP312</f>
        <v>N</v>
      </c>
      <c r="V312" s="139">
        <f>'(B) FO'!AQ312</f>
        <v>-2.9314914464701629</v>
      </c>
      <c r="W312" s="139">
        <f>'(B) FO'!AR312</f>
        <v>-2.9691396508728181</v>
      </c>
      <c r="X312" s="139">
        <f>'(B) FO'!AS312</f>
        <v>0.16392162984934822</v>
      </c>
      <c r="Y312" s="139">
        <f>'(B) FO'!AT312</f>
        <v>-0.74378244363523671</v>
      </c>
      <c r="Z312" s="137" t="str">
        <f t="shared" si="55"/>
        <v>Y</v>
      </c>
      <c r="AA312" s="137" t="str">
        <f t="shared" si="56"/>
        <v>N</v>
      </c>
      <c r="AB312" s="137" t="str">
        <f t="shared" si="57"/>
        <v>Y</v>
      </c>
      <c r="AC312" s="137" t="str">
        <f>'(B) FO'!BC312</f>
        <v>Y</v>
      </c>
      <c r="AD312" s="137" t="str">
        <f>'(B) FO'!BD312</f>
        <v>Y</v>
      </c>
      <c r="AE312" s="137" t="str">
        <f>'(B) FO'!BE312</f>
        <v>N</v>
      </c>
      <c r="AF312" s="137" t="str">
        <f>'(B) FO'!BF312</f>
        <v>Y</v>
      </c>
      <c r="AG312" s="139">
        <f>'(B) FO'!BG312</f>
        <v>6.2398029482074175</v>
      </c>
      <c r="AH312" s="139">
        <f>'(B) FO'!BH312</f>
        <v>60.360051506229141</v>
      </c>
      <c r="AI312" s="139">
        <f>'(B) FO'!BI312</f>
        <v>-62.560307852549144</v>
      </c>
      <c r="AJ312" s="139">
        <f>'(B) FO'!BJ312</f>
        <v>93.795910594844202</v>
      </c>
      <c r="AK312" s="137" t="str">
        <f t="shared" si="58"/>
        <v>N</v>
      </c>
      <c r="AL312" s="137" t="str">
        <f t="shared" si="59"/>
        <v>Y</v>
      </c>
      <c r="AM312" s="137" t="str">
        <f t="shared" si="60"/>
        <v>N</v>
      </c>
      <c r="AN312" s="137" t="str">
        <f>'(B) FO'!BS312</f>
        <v>Y</v>
      </c>
      <c r="AO312" s="137" t="str">
        <f>'(B) FO'!BT312</f>
        <v>Y</v>
      </c>
      <c r="AP312" s="137" t="str">
        <f>'(B) FO'!BU312</f>
        <v>N</v>
      </c>
      <c r="AQ312" s="137" t="str">
        <f>'(B) FO'!BV312</f>
        <v>Y</v>
      </c>
      <c r="AR312" s="139">
        <f>'(B) FO'!BW312</f>
        <v>7.6823757262750165</v>
      </c>
      <c r="AS312" s="139">
        <f>'(B) FO'!BX312</f>
        <v>62.539349422875134</v>
      </c>
      <c r="AT312" s="139">
        <f>'(B) FO'!BY312</f>
        <v>-62.831513260530429</v>
      </c>
      <c r="AU312" s="139">
        <f>'(B) FO'!BZ312</f>
        <v>85.864443638999632</v>
      </c>
      <c r="AV312" s="137" t="str">
        <f t="shared" si="61"/>
        <v>N</v>
      </c>
      <c r="AW312" s="137" t="str">
        <f t="shared" si="62"/>
        <v>Y</v>
      </c>
      <c r="AX312" s="137" t="str">
        <f t="shared" si="63"/>
        <v>N</v>
      </c>
      <c r="AZ312" s="137">
        <f>'(B) FO'!C312</f>
        <v>76.3</v>
      </c>
      <c r="BA312" s="137">
        <f>'(B) FO'!X312</f>
        <v>76.8</v>
      </c>
      <c r="BB312" s="137">
        <f>'(B) FO'!AC312</f>
        <v>75.099999999999994</v>
      </c>
    </row>
    <row r="313" spans="1:54" x14ac:dyDescent="0.3">
      <c r="A313" s="137" t="str">
        <f>'FOD (ALL)'!B313</f>
        <v>ONGC</v>
      </c>
      <c r="B313" s="146">
        <f>'FOD (ALL)'!C313</f>
        <v>44007</v>
      </c>
      <c r="C313" s="137" t="str">
        <f>'(B) FO'!H313</f>
        <v>N</v>
      </c>
      <c r="D313" s="137" t="str">
        <f>'(B) FO'!I313</f>
        <v>N</v>
      </c>
      <c r="E313" s="137" t="str">
        <f>'(B) FO'!J313</f>
        <v>Y</v>
      </c>
      <c r="F313" s="137" t="str">
        <f>'(B) FO'!K313</f>
        <v>Y</v>
      </c>
      <c r="G313" s="139">
        <f>'(B) FO'!L313</f>
        <v>-0.52049446974624791</v>
      </c>
      <c r="H313" s="139">
        <f>'(B) FO'!M313</f>
        <v>-1.8518518518518556</v>
      </c>
      <c r="I313" s="139">
        <f>'(B) FO'!N313</f>
        <v>1.4248704663212362</v>
      </c>
      <c r="J313" s="139">
        <f>'(B) FO'!O313</f>
        <v>5.4644808743169397</v>
      </c>
      <c r="K313" s="137" t="str">
        <f t="shared" si="52"/>
        <v>Y</v>
      </c>
      <c r="L313" s="137" t="str">
        <f t="shared" si="53"/>
        <v>N</v>
      </c>
      <c r="M313" s="137" t="str">
        <f t="shared" si="54"/>
        <v>N</v>
      </c>
      <c r="N313" s="137">
        <f>'(B) FO'!AH313-'(B) FO'!AI313</f>
        <v>2902800</v>
      </c>
      <c r="O313" s="137">
        <f>'(B) FO'!AI313-'(B) FO'!AJ313</f>
        <v>709300</v>
      </c>
      <c r="P313" s="137">
        <f>'(B) FO'!AJ313-'(B) FO'!AK313</f>
        <v>438700</v>
      </c>
      <c r="Q313" s="137">
        <f>'(B) FO'!AK313-'(B) FO'!AL313</f>
        <v>635500</v>
      </c>
      <c r="R313" s="137" t="str">
        <f>'(B) FO'!AM313</f>
        <v>Y</v>
      </c>
      <c r="S313" s="137" t="str">
        <f>'(B) FO'!AN313</f>
        <v>Y</v>
      </c>
      <c r="T313" s="137" t="str">
        <f>'(B) FO'!AO313</f>
        <v>Y</v>
      </c>
      <c r="U313" s="137" t="str">
        <f>'(B) FO'!AP313</f>
        <v>Y</v>
      </c>
      <c r="V313" s="139">
        <f>'(B) FO'!AQ313</f>
        <v>78.579356270810209</v>
      </c>
      <c r="W313" s="139">
        <f>'(B) FO'!AR313</f>
        <v>23.763736263736263</v>
      </c>
      <c r="X313" s="139">
        <f>'(B) FO'!AS313</f>
        <v>17.230273752012881</v>
      </c>
      <c r="Y313" s="139">
        <f>'(B) FO'!AT313</f>
        <v>33.261802575107296</v>
      </c>
      <c r="Z313" s="137" t="str">
        <f t="shared" si="55"/>
        <v>Y</v>
      </c>
      <c r="AA313" s="137" t="str">
        <f t="shared" si="56"/>
        <v>Y</v>
      </c>
      <c r="AB313" s="137" t="str">
        <f t="shared" si="57"/>
        <v>N</v>
      </c>
      <c r="AC313" s="137" t="str">
        <f>'(B) FO'!BC313</f>
        <v>Y</v>
      </c>
      <c r="AD313" s="137" t="str">
        <f>'(B) FO'!BD313</f>
        <v>Y</v>
      </c>
      <c r="AE313" s="137" t="str">
        <f>'(B) FO'!BE313</f>
        <v>N</v>
      </c>
      <c r="AF313" s="137" t="str">
        <f>'(B) FO'!BF313</f>
        <v>Y</v>
      </c>
      <c r="AG313" s="139">
        <f>'(B) FO'!BG313</f>
        <v>201.20204840634446</v>
      </c>
      <c r="AH313" s="139">
        <f>'(B) FO'!BH313</f>
        <v>91.029613562923288</v>
      </c>
      <c r="AI313" s="139">
        <f>'(B) FO'!BI313</f>
        <v>-53.401883231402316</v>
      </c>
      <c r="AJ313" s="139">
        <f>'(B) FO'!BJ313</f>
        <v>201.33635826832835</v>
      </c>
      <c r="AK313" s="137" t="str">
        <f t="shared" si="58"/>
        <v>Y</v>
      </c>
      <c r="AL313" s="137" t="str">
        <f t="shared" si="59"/>
        <v>Y</v>
      </c>
      <c r="AM313" s="137" t="str">
        <f t="shared" si="60"/>
        <v>N</v>
      </c>
      <c r="AN313" s="137" t="str">
        <f>'(B) FO'!BS313</f>
        <v>Y</v>
      </c>
      <c r="AO313" s="137" t="str">
        <f>'(B) FO'!BT313</f>
        <v>Y</v>
      </c>
      <c r="AP313" s="137" t="str">
        <f>'(B) FO'!BU313</f>
        <v>N</v>
      </c>
      <c r="AQ313" s="137" t="str">
        <f>'(B) FO'!BV313</f>
        <v>Y</v>
      </c>
      <c r="AR313" s="139">
        <f>'(B) FO'!BW313</f>
        <v>206.42201834862385</v>
      </c>
      <c r="AS313" s="139">
        <f>'(B) FO'!BX313</f>
        <v>93.262411347517727</v>
      </c>
      <c r="AT313" s="139">
        <f>'(B) FO'!BY313</f>
        <v>-53.770491803278688</v>
      </c>
      <c r="AU313" s="139">
        <f>'(B) FO'!BZ313</f>
        <v>189.09952606635073</v>
      </c>
      <c r="AV313" s="137" t="str">
        <f t="shared" si="61"/>
        <v>Y</v>
      </c>
      <c r="AW313" s="137" t="str">
        <f t="shared" si="62"/>
        <v>Y</v>
      </c>
      <c r="AX313" s="137" t="str">
        <f t="shared" si="63"/>
        <v>N</v>
      </c>
      <c r="AZ313" s="137">
        <f>'(B) FO'!C313</f>
        <v>76.45</v>
      </c>
      <c r="BA313" s="137">
        <f>'(B) FO'!X313</f>
        <v>76.75</v>
      </c>
      <c r="BB313" s="137">
        <f>'(B) FO'!AC313</f>
        <v>75</v>
      </c>
    </row>
    <row r="314" spans="1:54" x14ac:dyDescent="0.3">
      <c r="A314" s="137" t="str">
        <f>'FOD (ALL)'!B314</f>
        <v>ONGC</v>
      </c>
      <c r="B314" s="146">
        <f>'FOD (ALL)'!C314</f>
        <v>44042</v>
      </c>
      <c r="C314" s="137" t="str">
        <f>'(B) FO'!H314</f>
        <v>N</v>
      </c>
      <c r="D314" s="137" t="str">
        <f>'(B) FO'!I314</f>
        <v>N</v>
      </c>
      <c r="E314" s="137" t="str">
        <f>'(B) FO'!J314</f>
        <v>Y</v>
      </c>
      <c r="F314" s="137" t="str">
        <f>'(B) FO'!K314</f>
        <v>Y</v>
      </c>
      <c r="G314" s="139">
        <f>'(B) FO'!L314</f>
        <v>-1.2226512226512263</v>
      </c>
      <c r="H314" s="139">
        <f>'(B) FO'!M314</f>
        <v>-1.2706480304955527</v>
      </c>
      <c r="I314" s="139">
        <f>'(B) FO'!N314</f>
        <v>1.0918432883750913</v>
      </c>
      <c r="J314" s="139">
        <f>'(B) FO'!O314</f>
        <v>5.7744565217391308</v>
      </c>
      <c r="K314" s="137" t="str">
        <f t="shared" si="52"/>
        <v>Y</v>
      </c>
      <c r="L314" s="137" t="str">
        <f t="shared" si="53"/>
        <v>N</v>
      </c>
      <c r="M314" s="137" t="str">
        <f t="shared" si="54"/>
        <v>N</v>
      </c>
      <c r="N314" s="137">
        <f>'(B) FO'!AH314-'(B) FO'!AI314</f>
        <v>7700</v>
      </c>
      <c r="O314" s="137">
        <f>'(B) FO'!AI314-'(B) FO'!AJ314</f>
        <v>0</v>
      </c>
      <c r="P314" s="137">
        <f>'(B) FO'!AJ314-'(B) FO'!AK314</f>
        <v>0</v>
      </c>
      <c r="Q314" s="137">
        <f>'(B) FO'!AK314-'(B) FO'!AL314</f>
        <v>0</v>
      </c>
      <c r="R314" s="137" t="str">
        <f>'(B) FO'!AM314</f>
        <v>Y</v>
      </c>
      <c r="S314" s="137" t="str">
        <f>'(B) FO'!AN314</f>
        <v>Y</v>
      </c>
      <c r="T314" s="137" t="str">
        <f>'(B) FO'!AO314</f>
        <v>Y</v>
      </c>
      <c r="U314" s="137" t="str">
        <f>'(B) FO'!AP314</f>
        <v>Y</v>
      </c>
      <c r="V314" s="139">
        <f>'(B) FO'!AQ314</f>
        <v>20</v>
      </c>
      <c r="W314" s="139">
        <f>'(B) FO'!AR314</f>
        <v>0</v>
      </c>
      <c r="X314" s="139">
        <f>'(B) FO'!AS314</f>
        <v>0</v>
      </c>
      <c r="Y314" s="139">
        <f>'(B) FO'!AT314</f>
        <v>0</v>
      </c>
      <c r="Z314" s="137" t="str">
        <f t="shared" si="55"/>
        <v>Y</v>
      </c>
      <c r="AA314" s="137" t="str">
        <f t="shared" si="56"/>
        <v>Y</v>
      </c>
      <c r="AB314" s="137" t="str">
        <f t="shared" si="57"/>
        <v>Y</v>
      </c>
      <c r="AC314" s="137" t="str">
        <f>'(B) FO'!BC314</f>
        <v>Y</v>
      </c>
      <c r="AD314" s="137" t="str">
        <f>'(B) FO'!BD314</f>
        <v>Y</v>
      </c>
      <c r="AE314" s="137" t="str">
        <f>'(B) FO'!BE314</f>
        <v>Y</v>
      </c>
      <c r="AF314" s="137" t="str">
        <f>'(B) FO'!BF314</f>
        <v>Y</v>
      </c>
      <c r="AG314" s="139" t="e">
        <f>'(B) FO'!BG314</f>
        <v>#DIV/0!</v>
      </c>
      <c r="AH314" s="139" t="e">
        <f>'(B) FO'!BH314</f>
        <v>#DIV/0!</v>
      </c>
      <c r="AI314" s="139" t="e">
        <f>'(B) FO'!BI314</f>
        <v>#DIV/0!</v>
      </c>
      <c r="AJ314" s="139" t="e">
        <f>'(B) FO'!BJ314</f>
        <v>#DIV/0!</v>
      </c>
      <c r="AK314" s="137" t="e">
        <f t="shared" si="58"/>
        <v>#DIV/0!</v>
      </c>
      <c r="AL314" s="137" t="e">
        <f t="shared" si="59"/>
        <v>#DIV/0!</v>
      </c>
      <c r="AM314" s="137" t="e">
        <f t="shared" si="60"/>
        <v>#DIV/0!</v>
      </c>
      <c r="AN314" s="137" t="str">
        <f>'(B) FO'!BS314</f>
        <v>Y</v>
      </c>
      <c r="AO314" s="137" t="str">
        <f>'(B) FO'!BT314</f>
        <v>Y</v>
      </c>
      <c r="AP314" s="137" t="str">
        <f>'(B) FO'!BU314</f>
        <v>Y</v>
      </c>
      <c r="AQ314" s="137" t="str">
        <f>'(B) FO'!BV314</f>
        <v>Y</v>
      </c>
      <c r="AR314" s="139" t="e">
        <f>'(B) FO'!BW314</f>
        <v>#DIV/0!</v>
      </c>
      <c r="AS314" s="139" t="e">
        <f>'(B) FO'!BX314</f>
        <v>#DIV/0!</v>
      </c>
      <c r="AT314" s="139" t="e">
        <f>'(B) FO'!BY314</f>
        <v>#DIV/0!</v>
      </c>
      <c r="AU314" s="139" t="e">
        <f>'(B) FO'!BZ314</f>
        <v>#DIV/0!</v>
      </c>
      <c r="AV314" s="137" t="e">
        <f t="shared" si="61"/>
        <v>#DIV/0!</v>
      </c>
      <c r="AW314" s="137" t="e">
        <f t="shared" si="62"/>
        <v>#DIV/0!</v>
      </c>
      <c r="AX314" s="137" t="e">
        <f t="shared" si="63"/>
        <v>#DIV/0!</v>
      </c>
      <c r="AZ314" s="137">
        <f>'(B) FO'!C314</f>
        <v>76.75</v>
      </c>
      <c r="BA314" s="137">
        <f>'(B) FO'!X314</f>
        <v>76.5</v>
      </c>
      <c r="BB314" s="137">
        <f>'(B) FO'!AC314</f>
        <v>76.400000000000006</v>
      </c>
    </row>
    <row r="315" spans="1:54" x14ac:dyDescent="0.3">
      <c r="A315" s="137" t="str">
        <f>'FOD (ALL)'!B315</f>
        <v>PAGEIND</v>
      </c>
      <c r="B315" s="146">
        <f>'FOD (ALL)'!C315</f>
        <v>43979</v>
      </c>
      <c r="C315" s="137" t="str">
        <f>'(B) FO'!H315</f>
        <v>N</v>
      </c>
      <c r="D315" s="137" t="str">
        <f>'(B) FO'!I315</f>
        <v>N</v>
      </c>
      <c r="E315" s="137" t="str">
        <f>'(B) FO'!J315</f>
        <v>Y</v>
      </c>
      <c r="F315" s="137" t="str">
        <f>'(B) FO'!K315</f>
        <v>N</v>
      </c>
      <c r="G315" s="139">
        <f>'(B) FO'!L315</f>
        <v>-1.2782477817442854</v>
      </c>
      <c r="H315" s="139">
        <f>'(B) FO'!M315</f>
        <v>-1.2867410426947083</v>
      </c>
      <c r="I315" s="139">
        <f>'(B) FO'!N315</f>
        <v>6.3490569535592716</v>
      </c>
      <c r="J315" s="139">
        <f>'(B) FO'!O315</f>
        <v>-0.8522960244094907</v>
      </c>
      <c r="K315" s="137" t="str">
        <f t="shared" si="52"/>
        <v>Y</v>
      </c>
      <c r="L315" s="137" t="str">
        <f t="shared" si="53"/>
        <v>N</v>
      </c>
      <c r="M315" s="137" t="str">
        <f t="shared" si="54"/>
        <v>Y</v>
      </c>
      <c r="N315" s="137">
        <f>'(B) FO'!AH315-'(B) FO'!AI315</f>
        <v>-6275</v>
      </c>
      <c r="O315" s="137">
        <f>'(B) FO'!AI315-'(B) FO'!AJ315</f>
        <v>-2425</v>
      </c>
      <c r="P315" s="137">
        <f>'(B) FO'!AJ315-'(B) FO'!AK315</f>
        <v>5550</v>
      </c>
      <c r="Q315" s="137">
        <f>'(B) FO'!AK315-'(B) FO'!AL315</f>
        <v>-1475</v>
      </c>
      <c r="R315" s="137" t="str">
        <f>'(B) FO'!AM315</f>
        <v>N</v>
      </c>
      <c r="S315" s="137" t="str">
        <f>'(B) FO'!AN315</f>
        <v>N</v>
      </c>
      <c r="T315" s="137" t="str">
        <f>'(B) FO'!AO315</f>
        <v>Y</v>
      </c>
      <c r="U315" s="137" t="str">
        <f>'(B) FO'!AP315</f>
        <v>N</v>
      </c>
      <c r="V315" s="139">
        <f>'(B) FO'!AQ315</f>
        <v>-4.6455672774384604</v>
      </c>
      <c r="W315" s="139">
        <f>'(B) FO'!AR315</f>
        <v>-1.7636363636363637</v>
      </c>
      <c r="X315" s="139">
        <f>'(B) FO'!AS315</f>
        <v>4.20613868889731</v>
      </c>
      <c r="Y315" s="139">
        <f>'(B) FO'!AT315</f>
        <v>-1.1054899756417464</v>
      </c>
      <c r="Z315" s="137" t="str">
        <f t="shared" si="55"/>
        <v>N</v>
      </c>
      <c r="AA315" s="137" t="str">
        <f t="shared" si="56"/>
        <v>N</v>
      </c>
      <c r="AB315" s="137" t="str">
        <f t="shared" si="57"/>
        <v>Y</v>
      </c>
      <c r="AC315" s="137" t="str">
        <f>'(B) FO'!BC315</f>
        <v>N</v>
      </c>
      <c r="AD315" s="137" t="str">
        <f>'(B) FO'!BD315</f>
        <v>Y</v>
      </c>
      <c r="AE315" s="137" t="str">
        <f>'(B) FO'!BE315</f>
        <v>Y</v>
      </c>
      <c r="AF315" s="137" t="str">
        <f>'(B) FO'!BF315</f>
        <v>N</v>
      </c>
      <c r="AG315" s="139">
        <f>'(B) FO'!BG315</f>
        <v>-20.873183320389423</v>
      </c>
      <c r="AH315" s="139">
        <f>'(B) FO'!BH315</f>
        <v>17.514648415475222</v>
      </c>
      <c r="AI315" s="139">
        <f>'(B) FO'!BI315</f>
        <v>15.17131388555063</v>
      </c>
      <c r="AJ315" s="139">
        <f>'(B) FO'!BJ315</f>
        <v>-26.09823486427792</v>
      </c>
      <c r="AK315" s="137" t="str">
        <f t="shared" si="58"/>
        <v>N</v>
      </c>
      <c r="AL315" s="137" t="str">
        <f t="shared" si="59"/>
        <v>Y</v>
      </c>
      <c r="AM315" s="137" t="str">
        <f t="shared" si="60"/>
        <v>Y</v>
      </c>
      <c r="AN315" s="137" t="str">
        <f>'(B) FO'!BS315</f>
        <v>N</v>
      </c>
      <c r="AO315" s="137" t="str">
        <f>'(B) FO'!BT315</f>
        <v>Y</v>
      </c>
      <c r="AP315" s="137" t="str">
        <f>'(B) FO'!BU315</f>
        <v>Y</v>
      </c>
      <c r="AQ315" s="137" t="str">
        <f>'(B) FO'!BV315</f>
        <v>N</v>
      </c>
      <c r="AR315" s="139">
        <f>'(B) FO'!BW315</f>
        <v>-19.297200714711138</v>
      </c>
      <c r="AS315" s="139">
        <f>'(B) FO'!BX315</f>
        <v>15.554026152787337</v>
      </c>
      <c r="AT315" s="139">
        <f>'(B) FO'!BY315</f>
        <v>12.200772200772199</v>
      </c>
      <c r="AU315" s="139">
        <f>'(B) FO'!BZ315</f>
        <v>-27.694025683975433</v>
      </c>
      <c r="AV315" s="137" t="str">
        <f t="shared" si="61"/>
        <v>N</v>
      </c>
      <c r="AW315" s="137" t="str">
        <f t="shared" si="62"/>
        <v>Y</v>
      </c>
      <c r="AX315" s="137" t="str">
        <f t="shared" si="63"/>
        <v>Y</v>
      </c>
      <c r="AZ315" s="137">
        <f>'(B) FO'!C315</f>
        <v>18168.849999999999</v>
      </c>
      <c r="BA315" s="137">
        <f>'(B) FO'!X315</f>
        <v>18750</v>
      </c>
      <c r="BB315" s="137">
        <f>'(B) FO'!AC315</f>
        <v>18010</v>
      </c>
    </row>
    <row r="316" spans="1:54" x14ac:dyDescent="0.3">
      <c r="A316" s="137" t="str">
        <f>'FOD (ALL)'!B316</f>
        <v>PAGEIND</v>
      </c>
      <c r="B316" s="146">
        <f>'FOD (ALL)'!C316</f>
        <v>44007</v>
      </c>
      <c r="C316" s="137" t="str">
        <f>'(B) FO'!H316</f>
        <v>N</v>
      </c>
      <c r="D316" s="137" t="str">
        <f>'(B) FO'!I316</f>
        <v>N</v>
      </c>
      <c r="E316" s="137" t="str">
        <f>'(B) FO'!J316</f>
        <v>Y</v>
      </c>
      <c r="F316" s="137" t="str">
        <f>'(B) FO'!K316</f>
        <v>N</v>
      </c>
      <c r="G316" s="139">
        <f>'(B) FO'!L316</f>
        <v>-0.96984931563608834</v>
      </c>
      <c r="H316" s="139">
        <f>'(B) FO'!M316</f>
        <v>-1.6787254614390124</v>
      </c>
      <c r="I316" s="139">
        <f>'(B) FO'!N316</f>
        <v>6.2712862371127942</v>
      </c>
      <c r="J316" s="139">
        <f>'(B) FO'!O316</f>
        <v>-0.98594527860813086</v>
      </c>
      <c r="K316" s="137" t="str">
        <f t="shared" si="52"/>
        <v>Y</v>
      </c>
      <c r="L316" s="137" t="str">
        <f t="shared" si="53"/>
        <v>N</v>
      </c>
      <c r="M316" s="137" t="str">
        <f t="shared" si="54"/>
        <v>Y</v>
      </c>
      <c r="N316" s="137">
        <f>'(B) FO'!AH316-'(B) FO'!AI316</f>
        <v>6100</v>
      </c>
      <c r="O316" s="137">
        <f>'(B) FO'!AI316-'(B) FO'!AJ316</f>
        <v>6275</v>
      </c>
      <c r="P316" s="137">
        <f>'(B) FO'!AJ316-'(B) FO'!AK316</f>
        <v>800</v>
      </c>
      <c r="Q316" s="137">
        <f>'(B) FO'!AK316-'(B) FO'!AL316</f>
        <v>775</v>
      </c>
      <c r="R316" s="137" t="str">
        <f>'(B) FO'!AM316</f>
        <v>Y</v>
      </c>
      <c r="S316" s="137" t="str">
        <f>'(B) FO'!AN316</f>
        <v>Y</v>
      </c>
      <c r="T316" s="137" t="str">
        <f>'(B) FO'!AO316</f>
        <v>Y</v>
      </c>
      <c r="U316" s="137" t="str">
        <f>'(B) FO'!AP316</f>
        <v>Y</v>
      </c>
      <c r="V316" s="139">
        <f>'(B) FO'!AQ316</f>
        <v>65.240641711229955</v>
      </c>
      <c r="W316" s="139">
        <f>'(B) FO'!AR316</f>
        <v>204.0650406504065</v>
      </c>
      <c r="X316" s="139">
        <f>'(B) FO'!AS316</f>
        <v>35.164835164835168</v>
      </c>
      <c r="Y316" s="139">
        <f>'(B) FO'!AT316</f>
        <v>51.666666666666671</v>
      </c>
      <c r="Z316" s="137" t="str">
        <f t="shared" si="55"/>
        <v>N</v>
      </c>
      <c r="AA316" s="137" t="str">
        <f t="shared" si="56"/>
        <v>Y</v>
      </c>
      <c r="AB316" s="137" t="str">
        <f t="shared" si="57"/>
        <v>N</v>
      </c>
      <c r="AC316" s="137" t="str">
        <f>'(B) FO'!BC316</f>
        <v>Y</v>
      </c>
      <c r="AD316" s="137" t="str">
        <f>'(B) FO'!BD316</f>
        <v>Y</v>
      </c>
      <c r="AE316" s="137" t="str">
        <f>'(B) FO'!BE316</f>
        <v>Y</v>
      </c>
      <c r="AF316" s="137" t="str">
        <f>'(B) FO'!BF316</f>
        <v>Y</v>
      </c>
      <c r="AG316" s="139">
        <f>'(B) FO'!BG316</f>
        <v>65.567158696483332</v>
      </c>
      <c r="AH316" s="139">
        <f>'(B) FO'!BH316</f>
        <v>217.62506845727074</v>
      </c>
      <c r="AI316" s="139">
        <f>'(B) FO'!BI316</f>
        <v>65.544562261027252</v>
      </c>
      <c r="AJ316" s="139">
        <f>'(B) FO'!BJ316</f>
        <v>95.748456790123456</v>
      </c>
      <c r="AK316" s="137" t="str">
        <f t="shared" si="58"/>
        <v>N</v>
      </c>
      <c r="AL316" s="137" t="str">
        <f t="shared" si="59"/>
        <v>Y</v>
      </c>
      <c r="AM316" s="137" t="str">
        <f t="shared" si="60"/>
        <v>N</v>
      </c>
      <c r="AN316" s="137" t="str">
        <f>'(B) FO'!BS316</f>
        <v>Y</v>
      </c>
      <c r="AO316" s="137" t="str">
        <f>'(B) FO'!BT316</f>
        <v>Y</v>
      </c>
      <c r="AP316" s="137" t="str">
        <f>'(B) FO'!BU316</f>
        <v>Y</v>
      </c>
      <c r="AQ316" s="137" t="str">
        <f>'(B) FO'!BV316</f>
        <v>Y</v>
      </c>
      <c r="AR316" s="139">
        <f>'(B) FO'!BW316</f>
        <v>70.588235294117652</v>
      </c>
      <c r="AS316" s="139">
        <f>'(B) FO'!BX316</f>
        <v>210.75268817204301</v>
      </c>
      <c r="AT316" s="139">
        <f>'(B) FO'!BY316</f>
        <v>60.344827586206897</v>
      </c>
      <c r="AU316" s="139">
        <f>'(B) FO'!BZ316</f>
        <v>93.333333333333329</v>
      </c>
      <c r="AV316" s="137" t="str">
        <f t="shared" si="61"/>
        <v>N</v>
      </c>
      <c r="AW316" s="137" t="str">
        <f t="shared" si="62"/>
        <v>Y</v>
      </c>
      <c r="AX316" s="137" t="str">
        <f t="shared" si="63"/>
        <v>N</v>
      </c>
      <c r="AZ316" s="137">
        <f>'(B) FO'!C316</f>
        <v>17925.2</v>
      </c>
      <c r="BA316" s="137">
        <f>'(B) FO'!X316</f>
        <v>18399.95</v>
      </c>
      <c r="BB316" s="137">
        <f>'(B) FO'!AC316</f>
        <v>17749.849999999999</v>
      </c>
    </row>
    <row r="317" spans="1:54" x14ac:dyDescent="0.3">
      <c r="A317" s="137" t="str">
        <f>'FOD (ALL)'!B317</f>
        <v>PAGEIND</v>
      </c>
      <c r="B317" s="146">
        <f>'FOD (ALL)'!C317</f>
        <v>44042</v>
      </c>
      <c r="C317" s="137" t="str">
        <f>'(B) FO'!H317</f>
        <v>N</v>
      </c>
      <c r="D317" s="137" t="str">
        <f>'(B) FO'!I317</f>
        <v>N</v>
      </c>
      <c r="E317" s="137" t="str">
        <f>'(B) FO'!J317</f>
        <v>Y</v>
      </c>
      <c r="F317" s="137" t="str">
        <f>'(B) FO'!K317</f>
        <v>N</v>
      </c>
      <c r="G317" s="139">
        <f>'(B) FO'!L317</f>
        <v>-1.6073054931315647</v>
      </c>
      <c r="H317" s="139">
        <f>'(B) FO'!M317</f>
        <v>-1.4148186715686757</v>
      </c>
      <c r="I317" s="139">
        <f>'(B) FO'!N317</f>
        <v>6.5867076654746519</v>
      </c>
      <c r="J317" s="139">
        <f>'(B) FO'!O317</f>
        <v>-1.207006511960973</v>
      </c>
      <c r="K317" s="137" t="str">
        <f t="shared" si="52"/>
        <v>N</v>
      </c>
      <c r="L317" s="137" t="str">
        <f t="shared" si="53"/>
        <v>N</v>
      </c>
      <c r="M317" s="137" t="str">
        <f t="shared" si="54"/>
        <v>Y</v>
      </c>
      <c r="N317" s="137">
        <f>'(B) FO'!AH317-'(B) FO'!AI317</f>
        <v>0</v>
      </c>
      <c r="O317" s="137">
        <f>'(B) FO'!AI317-'(B) FO'!AJ317</f>
        <v>0</v>
      </c>
      <c r="P317" s="137">
        <f>'(B) FO'!AJ317-'(B) FO'!AK317</f>
        <v>0</v>
      </c>
      <c r="Q317" s="137">
        <f>'(B) FO'!AK317-'(B) FO'!AL317</f>
        <v>0</v>
      </c>
      <c r="R317" s="137" t="str">
        <f>'(B) FO'!AM317</f>
        <v>Y</v>
      </c>
      <c r="S317" s="137" t="str">
        <f>'(B) FO'!AN317</f>
        <v>Y</v>
      </c>
      <c r="T317" s="137" t="str">
        <f>'(B) FO'!AO317</f>
        <v>Y</v>
      </c>
      <c r="U317" s="137" t="str">
        <f>'(B) FO'!AP317</f>
        <v>Y</v>
      </c>
      <c r="V317" s="139" t="e">
        <f>'(B) FO'!AQ317</f>
        <v>#DIV/0!</v>
      </c>
      <c r="W317" s="139" t="e">
        <f>'(B) FO'!AR317</f>
        <v>#DIV/0!</v>
      </c>
      <c r="X317" s="139" t="e">
        <f>'(B) FO'!AS317</f>
        <v>#DIV/0!</v>
      </c>
      <c r="Y317" s="139" t="e">
        <f>'(B) FO'!AT317</f>
        <v>#DIV/0!</v>
      </c>
      <c r="Z317" s="137" t="e">
        <f t="shared" si="55"/>
        <v>#DIV/0!</v>
      </c>
      <c r="AA317" s="137" t="e">
        <f t="shared" si="56"/>
        <v>#DIV/0!</v>
      </c>
      <c r="AB317" s="137" t="e">
        <f t="shared" si="57"/>
        <v>#DIV/0!</v>
      </c>
      <c r="AC317" s="137" t="str">
        <f>'(B) FO'!BC317</f>
        <v>Y</v>
      </c>
      <c r="AD317" s="137" t="str">
        <f>'(B) FO'!BD317</f>
        <v>Y</v>
      </c>
      <c r="AE317" s="137" t="str">
        <f>'(B) FO'!BE317</f>
        <v>Y</v>
      </c>
      <c r="AF317" s="137" t="str">
        <f>'(B) FO'!BF317</f>
        <v>Y</v>
      </c>
      <c r="AG317" s="139" t="e">
        <f>'(B) FO'!BG317</f>
        <v>#DIV/0!</v>
      </c>
      <c r="AH317" s="139" t="e">
        <f>'(B) FO'!BH317</f>
        <v>#DIV/0!</v>
      </c>
      <c r="AI317" s="139" t="e">
        <f>'(B) FO'!BI317</f>
        <v>#DIV/0!</v>
      </c>
      <c r="AJ317" s="139" t="e">
        <f>'(B) FO'!BJ317</f>
        <v>#DIV/0!</v>
      </c>
      <c r="AK317" s="137" t="e">
        <f t="shared" si="58"/>
        <v>#DIV/0!</v>
      </c>
      <c r="AL317" s="137" t="e">
        <f t="shared" si="59"/>
        <v>#DIV/0!</v>
      </c>
      <c r="AM317" s="137" t="e">
        <f t="shared" si="60"/>
        <v>#DIV/0!</v>
      </c>
      <c r="AN317" s="137" t="str">
        <f>'(B) FO'!BS317</f>
        <v>Y</v>
      </c>
      <c r="AO317" s="137" t="str">
        <f>'(B) FO'!BT317</f>
        <v>Y</v>
      </c>
      <c r="AP317" s="137" t="str">
        <f>'(B) FO'!BU317</f>
        <v>Y</v>
      </c>
      <c r="AQ317" s="137" t="str">
        <f>'(B) FO'!BV317</f>
        <v>Y</v>
      </c>
      <c r="AR317" s="139" t="e">
        <f>'(B) FO'!BW317</f>
        <v>#DIV/0!</v>
      </c>
      <c r="AS317" s="139" t="e">
        <f>'(B) FO'!BX317</f>
        <v>#DIV/0!</v>
      </c>
      <c r="AT317" s="139" t="e">
        <f>'(B) FO'!BY317</f>
        <v>#DIV/0!</v>
      </c>
      <c r="AU317" s="139" t="e">
        <f>'(B) FO'!BZ317</f>
        <v>#DIV/0!</v>
      </c>
      <c r="AV317" s="137" t="e">
        <f t="shared" si="61"/>
        <v>#DIV/0!</v>
      </c>
      <c r="AW317" s="137" t="e">
        <f t="shared" si="62"/>
        <v>#DIV/0!</v>
      </c>
      <c r="AX317" s="137" t="e">
        <f t="shared" si="63"/>
        <v>#DIV/0!</v>
      </c>
      <c r="AZ317" s="137">
        <f>'(B) FO'!C317</f>
        <v>18257.650000000001</v>
      </c>
      <c r="BA317" s="137">
        <f>'(B) FO'!X317</f>
        <v>0</v>
      </c>
      <c r="BB317" s="137">
        <f>'(B) FO'!AC317</f>
        <v>0</v>
      </c>
    </row>
    <row r="318" spans="1:54" x14ac:dyDescent="0.3">
      <c r="A318" s="137" t="str">
        <f>'FOD (ALL)'!B318</f>
        <v>PEL</v>
      </c>
      <c r="B318" s="146">
        <f>'FOD (ALL)'!C318</f>
        <v>43979</v>
      </c>
      <c r="C318" s="137" t="str">
        <f>'(B) FO'!H318</f>
        <v>Y</v>
      </c>
      <c r="D318" s="137" t="str">
        <f>'(B) FO'!I318</f>
        <v>Y</v>
      </c>
      <c r="E318" s="137" t="str">
        <f>'(B) FO'!J318</f>
        <v>Y</v>
      </c>
      <c r="F318" s="137" t="str">
        <f>'(B) FO'!K318</f>
        <v>Y</v>
      </c>
      <c r="G318" s="139">
        <f>'(B) FO'!L318</f>
        <v>2.0176062113838844</v>
      </c>
      <c r="H318" s="139">
        <f>'(B) FO'!M318</f>
        <v>0.73808868080419121</v>
      </c>
      <c r="I318" s="139">
        <f>'(B) FO'!N318</f>
        <v>4.5493809386697377</v>
      </c>
      <c r="J318" s="139">
        <f>'(B) FO'!O318</f>
        <v>1.0886016998486463</v>
      </c>
      <c r="K318" s="137" t="str">
        <f t="shared" si="52"/>
        <v>Y</v>
      </c>
      <c r="L318" s="137" t="str">
        <f t="shared" si="53"/>
        <v>N</v>
      </c>
      <c r="M318" s="137" t="str">
        <f t="shared" si="54"/>
        <v>Y</v>
      </c>
      <c r="N318" s="137">
        <f>'(B) FO'!AH318-'(B) FO'!AI318</f>
        <v>-750561</v>
      </c>
      <c r="O318" s="137">
        <f>'(B) FO'!AI318-'(B) FO'!AJ318</f>
        <v>125145</v>
      </c>
      <c r="P318" s="137">
        <f>'(B) FO'!AJ318-'(B) FO'!AK318</f>
        <v>210120</v>
      </c>
      <c r="Q318" s="137">
        <f>'(B) FO'!AK318-'(B) FO'!AL318</f>
        <v>148629</v>
      </c>
      <c r="R318" s="137" t="str">
        <f>'(B) FO'!AM318</f>
        <v>N</v>
      </c>
      <c r="S318" s="137" t="str">
        <f>'(B) FO'!AN318</f>
        <v>Y</v>
      </c>
      <c r="T318" s="137" t="str">
        <f>'(B) FO'!AO318</f>
        <v>Y</v>
      </c>
      <c r="U318" s="137" t="str">
        <f>'(B) FO'!AP318</f>
        <v>Y</v>
      </c>
      <c r="V318" s="139">
        <f>'(B) FO'!AQ318</f>
        <v>-16.948088194250627</v>
      </c>
      <c r="W318" s="139">
        <f>'(B) FO'!AR318</f>
        <v>2.9080203920442305</v>
      </c>
      <c r="X318" s="139">
        <f>'(B) FO'!AS318</f>
        <v>5.1332377141994412</v>
      </c>
      <c r="Y318" s="139">
        <f>'(B) FO'!AT318</f>
        <v>3.7678207739307537</v>
      </c>
      <c r="Z318" s="137" t="str">
        <f t="shared" si="55"/>
        <v>N</v>
      </c>
      <c r="AA318" s="137" t="str">
        <f t="shared" si="56"/>
        <v>N</v>
      </c>
      <c r="AB318" s="137" t="str">
        <f t="shared" si="57"/>
        <v>Y</v>
      </c>
      <c r="AC318" s="137" t="str">
        <f>'(B) FO'!BC318</f>
        <v>Y</v>
      </c>
      <c r="AD318" s="137" t="str">
        <f>'(B) FO'!BD318</f>
        <v>N</v>
      </c>
      <c r="AE318" s="137" t="str">
        <f>'(B) FO'!BE318</f>
        <v>Y</v>
      </c>
      <c r="AF318" s="137" t="str">
        <f>'(B) FO'!BF318</f>
        <v>N</v>
      </c>
      <c r="AG318" s="139">
        <f>'(B) FO'!BG318</f>
        <v>47.807703734904877</v>
      </c>
      <c r="AH318" s="139">
        <f>'(B) FO'!BH318</f>
        <v>-5.6943570700548296</v>
      </c>
      <c r="AI318" s="139">
        <f>'(B) FO'!BI318</f>
        <v>111.11409574368514</v>
      </c>
      <c r="AJ318" s="139">
        <f>'(B) FO'!BJ318</f>
        <v>-42.115759163296431</v>
      </c>
      <c r="AK318" s="137" t="str">
        <f t="shared" si="58"/>
        <v>Y</v>
      </c>
      <c r="AL318" s="137" t="str">
        <f t="shared" si="59"/>
        <v>N</v>
      </c>
      <c r="AM318" s="137" t="str">
        <f t="shared" si="60"/>
        <v>Y</v>
      </c>
      <c r="AN318" s="137" t="str">
        <f>'(B) FO'!BS318</f>
        <v>Y</v>
      </c>
      <c r="AO318" s="137" t="str">
        <f>'(B) FO'!BT318</f>
        <v>N</v>
      </c>
      <c r="AP318" s="137" t="str">
        <f>'(B) FO'!BU318</f>
        <v>Y</v>
      </c>
      <c r="AQ318" s="137" t="str">
        <f>'(B) FO'!BV318</f>
        <v>N</v>
      </c>
      <c r="AR318" s="139">
        <f>'(B) FO'!BW318</f>
        <v>48.63004454042381</v>
      </c>
      <c r="AS318" s="139">
        <f>'(B) FO'!BX318</f>
        <v>-9.1031775242301567</v>
      </c>
      <c r="AT318" s="139">
        <f>'(B) FO'!BY318</f>
        <v>104.5933734939759</v>
      </c>
      <c r="AU318" s="139">
        <f>'(B) FO'!BZ318</f>
        <v>-42.930812204555217</v>
      </c>
      <c r="AV318" s="137" t="str">
        <f t="shared" si="61"/>
        <v>Y</v>
      </c>
      <c r="AW318" s="137" t="str">
        <f t="shared" si="62"/>
        <v>N</v>
      </c>
      <c r="AX318" s="137" t="str">
        <f t="shared" si="63"/>
        <v>Y</v>
      </c>
      <c r="AZ318" s="137">
        <f>'(B) FO'!C318</f>
        <v>932.9</v>
      </c>
      <c r="BA318" s="137">
        <f>'(B) FO'!X318</f>
        <v>954.85</v>
      </c>
      <c r="BB318" s="137">
        <f>'(B) FO'!AC318</f>
        <v>890.05</v>
      </c>
    </row>
    <row r="319" spans="1:54" x14ac:dyDescent="0.3">
      <c r="A319" s="137" t="str">
        <f>'FOD (ALL)'!B319</f>
        <v>PEL</v>
      </c>
      <c r="B319" s="146">
        <f>'FOD (ALL)'!C319</f>
        <v>44007</v>
      </c>
      <c r="C319" s="137" t="str">
        <f>'(B) FO'!H319</f>
        <v>Y</v>
      </c>
      <c r="D319" s="137" t="str">
        <f>'(B) FO'!I319</f>
        <v>Y</v>
      </c>
      <c r="E319" s="137" t="str">
        <f>'(B) FO'!J319</f>
        <v>Y</v>
      </c>
      <c r="F319" s="137" t="str">
        <f>'(B) FO'!K319</f>
        <v>Y</v>
      </c>
      <c r="G319" s="139">
        <f>'(B) FO'!L319</f>
        <v>1.5327143877382898</v>
      </c>
      <c r="H319" s="139">
        <f>'(B) FO'!M319</f>
        <v>0.8532328660867563</v>
      </c>
      <c r="I319" s="139">
        <f>'(B) FO'!N319</f>
        <v>4.8872617387261821</v>
      </c>
      <c r="J319" s="139">
        <f>'(B) FO'!O319</f>
        <v>1.2116221620985712</v>
      </c>
      <c r="K319" s="137" t="str">
        <f t="shared" si="52"/>
        <v>Y</v>
      </c>
      <c r="L319" s="137" t="str">
        <f t="shared" si="53"/>
        <v>N</v>
      </c>
      <c r="M319" s="137" t="str">
        <f t="shared" si="54"/>
        <v>Y</v>
      </c>
      <c r="N319" s="137">
        <f>'(B) FO'!AH319-'(B) FO'!AI319</f>
        <v>619545</v>
      </c>
      <c r="O319" s="137">
        <f>'(B) FO'!AI319-'(B) FO'!AJ319</f>
        <v>292314</v>
      </c>
      <c r="P319" s="137">
        <f>'(B) FO'!AJ319-'(B) FO'!AK319</f>
        <v>70143</v>
      </c>
      <c r="Q319" s="137">
        <f>'(B) FO'!AK319-'(B) FO'!AL319</f>
        <v>20085</v>
      </c>
      <c r="R319" s="137" t="str">
        <f>'(B) FO'!AM319</f>
        <v>Y</v>
      </c>
      <c r="S319" s="137" t="str">
        <f>'(B) FO'!AN319</f>
        <v>Y</v>
      </c>
      <c r="T319" s="137" t="str">
        <f>'(B) FO'!AO319</f>
        <v>Y</v>
      </c>
      <c r="U319" s="137" t="str">
        <f>'(B) FO'!AP319</f>
        <v>Y</v>
      </c>
      <c r="V319" s="139">
        <f>'(B) FO'!AQ319</f>
        <v>132.5181758096497</v>
      </c>
      <c r="W319" s="139">
        <f>'(B) FO'!AR319</f>
        <v>166.84303350970018</v>
      </c>
      <c r="X319" s="139">
        <f>'(B) FO'!AS319</f>
        <v>66.764705882352942</v>
      </c>
      <c r="Y319" s="139">
        <f>'(B) FO'!AT319</f>
        <v>23.636363636363637</v>
      </c>
      <c r="Z319" s="137" t="str">
        <f t="shared" si="55"/>
        <v>N</v>
      </c>
      <c r="AA319" s="137" t="str">
        <f t="shared" si="56"/>
        <v>Y</v>
      </c>
      <c r="AB319" s="137" t="str">
        <f t="shared" si="57"/>
        <v>Y</v>
      </c>
      <c r="AC319" s="137" t="str">
        <f>'(B) FO'!BC319</f>
        <v>Y</v>
      </c>
      <c r="AD319" s="137" t="str">
        <f>'(B) FO'!BD319</f>
        <v>Y</v>
      </c>
      <c r="AE319" s="137" t="str">
        <f>'(B) FO'!BE319</f>
        <v>Y</v>
      </c>
      <c r="AF319" s="137" t="str">
        <f>'(B) FO'!BF319</f>
        <v>N</v>
      </c>
      <c r="AG319" s="139">
        <f>'(B) FO'!BG319</f>
        <v>153.5116846100525</v>
      </c>
      <c r="AH319" s="139">
        <f>'(B) FO'!BH319</f>
        <v>227.93270631871772</v>
      </c>
      <c r="AI319" s="139">
        <f>'(B) FO'!BI319</f>
        <v>252.83615016452288</v>
      </c>
      <c r="AJ319" s="139">
        <f>'(B) FO'!BJ319</f>
        <v>-37.248644970553038</v>
      </c>
      <c r="AK319" s="137" t="str">
        <f t="shared" si="58"/>
        <v>N</v>
      </c>
      <c r="AL319" s="137" t="str">
        <f t="shared" si="59"/>
        <v>N</v>
      </c>
      <c r="AM319" s="137" t="str">
        <f t="shared" si="60"/>
        <v>Y</v>
      </c>
      <c r="AN319" s="137" t="str">
        <f>'(B) FO'!BS319</f>
        <v>Y</v>
      </c>
      <c r="AO319" s="137" t="str">
        <f>'(B) FO'!BT319</f>
        <v>Y</v>
      </c>
      <c r="AP319" s="137" t="str">
        <f>'(B) FO'!BU319</f>
        <v>Y</v>
      </c>
      <c r="AQ319" s="137" t="str">
        <f>'(B) FO'!BV319</f>
        <v>N</v>
      </c>
      <c r="AR319" s="139">
        <f>'(B) FO'!BW319</f>
        <v>155.19630484988454</v>
      </c>
      <c r="AS319" s="139">
        <f>'(B) FO'!BX319</f>
        <v>215.13828238719071</v>
      </c>
      <c r="AT319" s="139">
        <f>'(B) FO'!BY319</f>
        <v>241.79104477611938</v>
      </c>
      <c r="AU319" s="139">
        <f>'(B) FO'!BZ319</f>
        <v>-38.532110091743121</v>
      </c>
      <c r="AV319" s="137" t="str">
        <f t="shared" si="61"/>
        <v>N</v>
      </c>
      <c r="AW319" s="137" t="str">
        <f t="shared" si="62"/>
        <v>N</v>
      </c>
      <c r="AX319" s="137" t="str">
        <f t="shared" si="63"/>
        <v>Y</v>
      </c>
      <c r="AZ319" s="137">
        <f>'(B) FO'!C319</f>
        <v>924.1</v>
      </c>
      <c r="BA319" s="137">
        <f>'(B) FO'!X319</f>
        <v>945.05</v>
      </c>
      <c r="BB319" s="137">
        <f>'(B) FO'!AC319</f>
        <v>883</v>
      </c>
    </row>
    <row r="320" spans="1:54" x14ac:dyDescent="0.3">
      <c r="A320" s="137" t="str">
        <f>'FOD (ALL)'!B320</f>
        <v>PEL</v>
      </c>
      <c r="B320" s="146">
        <f>'FOD (ALL)'!C320</f>
        <v>44042</v>
      </c>
      <c r="C320" s="137" t="str">
        <f>'(B) FO'!H320</f>
        <v>Y</v>
      </c>
      <c r="D320" s="137" t="str">
        <f>'(B) FO'!I320</f>
        <v>N</v>
      </c>
      <c r="E320" s="137" t="str">
        <f>'(B) FO'!J320</f>
        <v>Y</v>
      </c>
      <c r="F320" s="137" t="str">
        <f>'(B) FO'!K320</f>
        <v>Y</v>
      </c>
      <c r="G320" s="139">
        <f>'(B) FO'!L320</f>
        <v>8.4706546275394974</v>
      </c>
      <c r="H320" s="139">
        <f>'(B) FO'!M320</f>
        <v>-3.9410202200899898</v>
      </c>
      <c r="I320" s="139">
        <f>'(B) FO'!N320</f>
        <v>3.8448547624408893</v>
      </c>
      <c r="J320" s="139">
        <f>'(B) FO'!O320</f>
        <v>0.84586999716151534</v>
      </c>
      <c r="K320" s="137" t="str">
        <f t="shared" si="52"/>
        <v>Y</v>
      </c>
      <c r="L320" s="137" t="str">
        <f t="shared" si="53"/>
        <v>N</v>
      </c>
      <c r="M320" s="137" t="str">
        <f t="shared" si="54"/>
        <v>Y</v>
      </c>
      <c r="N320" s="137">
        <f>'(B) FO'!AH320-'(B) FO'!AI320</f>
        <v>-550</v>
      </c>
      <c r="O320" s="137">
        <f>'(B) FO'!AI320-'(B) FO'!AJ320</f>
        <v>1100</v>
      </c>
      <c r="P320" s="137">
        <f>'(B) FO'!AJ320-'(B) FO'!AK320</f>
        <v>0</v>
      </c>
      <c r="Q320" s="137">
        <f>'(B) FO'!AK320-'(B) FO'!AL320</f>
        <v>2750</v>
      </c>
      <c r="R320" s="137" t="str">
        <f>'(B) FO'!AM320</f>
        <v>N</v>
      </c>
      <c r="S320" s="137" t="str">
        <f>'(B) FO'!AN320</f>
        <v>Y</v>
      </c>
      <c r="T320" s="137" t="str">
        <f>'(B) FO'!AO320</f>
        <v>Y</v>
      </c>
      <c r="U320" s="137" t="str">
        <f>'(B) FO'!AP320</f>
        <v>Y</v>
      </c>
      <c r="V320" s="139">
        <f>'(B) FO'!AQ320</f>
        <v>-10</v>
      </c>
      <c r="W320" s="139">
        <f>'(B) FO'!AR320</f>
        <v>25</v>
      </c>
      <c r="X320" s="139">
        <f>'(B) FO'!AS320</f>
        <v>0</v>
      </c>
      <c r="Y320" s="139">
        <f>'(B) FO'!AT320</f>
        <v>166.66666666666669</v>
      </c>
      <c r="Z320" s="137" t="str">
        <f t="shared" si="55"/>
        <v>N</v>
      </c>
      <c r="AA320" s="137" t="str">
        <f t="shared" si="56"/>
        <v>Y</v>
      </c>
      <c r="AB320" s="137" t="str">
        <f t="shared" si="57"/>
        <v>N</v>
      </c>
      <c r="AC320" s="137" t="str">
        <f>'(B) FO'!BC320</f>
        <v>N</v>
      </c>
      <c r="AD320" s="137" t="str">
        <f>'(B) FO'!BD320</f>
        <v>Y</v>
      </c>
      <c r="AE320" s="137" t="str">
        <f>'(B) FO'!BE320</f>
        <v>N</v>
      </c>
      <c r="AF320" s="137" t="str">
        <f>'(B) FO'!BF320</f>
        <v>Y</v>
      </c>
      <c r="AG320" s="139">
        <f>'(B) FO'!BG320</f>
        <v>-42.224777234837589</v>
      </c>
      <c r="AH320" s="139">
        <f>'(B) FO'!BH320</f>
        <v>262.39583333333331</v>
      </c>
      <c r="AI320" s="139">
        <f>'(B) FO'!BI320</f>
        <v>-59.408033826638473</v>
      </c>
      <c r="AJ320" s="139" t="e">
        <f>'(B) FO'!BJ320</f>
        <v>#DIV/0!</v>
      </c>
      <c r="AK320" s="137" t="str">
        <f t="shared" si="58"/>
        <v>N</v>
      </c>
      <c r="AL320" s="137" t="str">
        <f t="shared" si="59"/>
        <v>Y</v>
      </c>
      <c r="AM320" s="137" t="e">
        <f t="shared" si="60"/>
        <v>#DIV/0!</v>
      </c>
      <c r="AN320" s="137" t="str">
        <f>'(B) FO'!BS320</f>
        <v>N</v>
      </c>
      <c r="AO320" s="137" t="str">
        <f>'(B) FO'!BT320</f>
        <v>Y</v>
      </c>
      <c r="AP320" s="137" t="str">
        <f>'(B) FO'!BU320</f>
        <v>N</v>
      </c>
      <c r="AQ320" s="137" t="str">
        <f>'(B) FO'!BV320</f>
        <v>Y</v>
      </c>
      <c r="AR320" s="139">
        <f>'(B) FO'!BW320</f>
        <v>-42.857142857142854</v>
      </c>
      <c r="AS320" s="139">
        <f>'(B) FO'!BX320</f>
        <v>250</v>
      </c>
      <c r="AT320" s="139">
        <f>'(B) FO'!BY320</f>
        <v>-60</v>
      </c>
      <c r="AU320" s="139" t="e">
        <f>'(B) FO'!BZ320</f>
        <v>#DIV/0!</v>
      </c>
      <c r="AV320" s="137" t="str">
        <f t="shared" si="61"/>
        <v>N</v>
      </c>
      <c r="AW320" s="137" t="str">
        <f t="shared" si="62"/>
        <v>Y</v>
      </c>
      <c r="AX320" s="137" t="e">
        <f t="shared" si="63"/>
        <v>#DIV/0!</v>
      </c>
      <c r="AZ320" s="137">
        <f>'(B) FO'!C320</f>
        <v>961.05</v>
      </c>
      <c r="BA320" s="137">
        <f>'(B) FO'!X320</f>
        <v>928</v>
      </c>
      <c r="BB320" s="137">
        <f>'(B) FO'!AC320</f>
        <v>891.4</v>
      </c>
    </row>
    <row r="321" spans="1:54" x14ac:dyDescent="0.3">
      <c r="A321" s="137" t="str">
        <f>'FOD (ALL)'!B321</f>
        <v>PETRONET</v>
      </c>
      <c r="B321" s="146">
        <f>'FOD (ALL)'!C321</f>
        <v>43979</v>
      </c>
      <c r="C321" s="137" t="str">
        <f>'(B) FO'!H321</f>
        <v>N</v>
      </c>
      <c r="D321" s="137" t="str">
        <f>'(B) FO'!I321</f>
        <v>Y</v>
      </c>
      <c r="E321" s="137" t="str">
        <f>'(B) FO'!J321</f>
        <v>Y</v>
      </c>
      <c r="F321" s="137" t="str">
        <f>'(B) FO'!K321</f>
        <v>Y</v>
      </c>
      <c r="G321" s="139">
        <f>'(B) FO'!L321</f>
        <v>-1.1976047904191665</v>
      </c>
      <c r="H321" s="139">
        <f>'(B) FO'!M321</f>
        <v>2.8596568411790582</v>
      </c>
      <c r="I321" s="139">
        <f>'(B) FO'!N321</f>
        <v>1.4958696137530803</v>
      </c>
      <c r="J321" s="139">
        <f>'(B) FO'!O321</f>
        <v>1.9576599134987402</v>
      </c>
      <c r="K321" s="137" t="str">
        <f t="shared" si="52"/>
        <v>N</v>
      </c>
      <c r="L321" s="137" t="str">
        <f t="shared" si="53"/>
        <v>Y</v>
      </c>
      <c r="M321" s="137" t="str">
        <f t="shared" si="54"/>
        <v>N</v>
      </c>
      <c r="N321" s="137">
        <f>'(B) FO'!AH321-'(B) FO'!AI321</f>
        <v>-735000</v>
      </c>
      <c r="O321" s="137">
        <f>'(B) FO'!AI321-'(B) FO'!AJ321</f>
        <v>-93000</v>
      </c>
      <c r="P321" s="137">
        <f>'(B) FO'!AJ321-'(B) FO'!AK321</f>
        <v>75000</v>
      </c>
      <c r="Q321" s="137">
        <f>'(B) FO'!AK321-'(B) FO'!AL321</f>
        <v>-48000</v>
      </c>
      <c r="R321" s="137" t="str">
        <f>'(B) FO'!AM321</f>
        <v>N</v>
      </c>
      <c r="S321" s="137" t="str">
        <f>'(B) FO'!AN321</f>
        <v>N</v>
      </c>
      <c r="T321" s="137" t="str">
        <f>'(B) FO'!AO321</f>
        <v>Y</v>
      </c>
      <c r="U321" s="137" t="str">
        <f>'(B) FO'!AP321</f>
        <v>N</v>
      </c>
      <c r="V321" s="139">
        <f>'(B) FO'!AQ321</f>
        <v>-6.1993927125506074</v>
      </c>
      <c r="W321" s="139">
        <f>'(B) FO'!AR321</f>
        <v>-0.7783078081847854</v>
      </c>
      <c r="X321" s="139">
        <f>'(B) FO'!AS321</f>
        <v>0.63163213744315305</v>
      </c>
      <c r="Y321" s="139">
        <f>'(B) FO'!AT321</f>
        <v>-0.40261701056869653</v>
      </c>
      <c r="Z321" s="137" t="str">
        <f t="shared" si="55"/>
        <v>N</v>
      </c>
      <c r="AA321" s="137" t="str">
        <f t="shared" si="56"/>
        <v>N</v>
      </c>
      <c r="AB321" s="137" t="str">
        <f t="shared" si="57"/>
        <v>Y</v>
      </c>
      <c r="AC321" s="137" t="str">
        <f>'(B) FO'!BC321</f>
        <v>Y</v>
      </c>
      <c r="AD321" s="137" t="str">
        <f>'(B) FO'!BD321</f>
        <v>N</v>
      </c>
      <c r="AE321" s="137" t="str">
        <f>'(B) FO'!BE321</f>
        <v>N</v>
      </c>
      <c r="AF321" s="137" t="str">
        <f>'(B) FO'!BF321</f>
        <v>N</v>
      </c>
      <c r="AG321" s="139">
        <f>'(B) FO'!BG321</f>
        <v>214.27492657719617</v>
      </c>
      <c r="AH321" s="139">
        <f>'(B) FO'!BH321</f>
        <v>-6.1342173562190609</v>
      </c>
      <c r="AI321" s="139">
        <f>'(B) FO'!BI321</f>
        <v>-42.967633438522682</v>
      </c>
      <c r="AJ321" s="139">
        <f>'(B) FO'!BJ321</f>
        <v>-28.83598445618787</v>
      </c>
      <c r="AK321" s="137" t="str">
        <f t="shared" si="58"/>
        <v>Y</v>
      </c>
      <c r="AL321" s="137" t="str">
        <f t="shared" si="59"/>
        <v>Y</v>
      </c>
      <c r="AM321" s="137" t="str">
        <f t="shared" si="60"/>
        <v>N</v>
      </c>
      <c r="AN321" s="137" t="str">
        <f>'(B) FO'!BS321</f>
        <v>Y</v>
      </c>
      <c r="AO321" s="137" t="str">
        <f>'(B) FO'!BT321</f>
        <v>N</v>
      </c>
      <c r="AP321" s="137" t="str">
        <f>'(B) FO'!BU321</f>
        <v>N</v>
      </c>
      <c r="AQ321" s="137" t="str">
        <f>'(B) FO'!BV321</f>
        <v>N</v>
      </c>
      <c r="AR321" s="139">
        <f>'(B) FO'!BW321</f>
        <v>211.8122977346278</v>
      </c>
      <c r="AS321" s="139">
        <f>'(B) FO'!BX321</f>
        <v>-8.5798816568047336</v>
      </c>
      <c r="AT321" s="139">
        <f>'(B) FO'!BY321</f>
        <v>-42.614601018675721</v>
      </c>
      <c r="AU321" s="139">
        <f>'(B) FO'!BZ321</f>
        <v>-30.171902786010669</v>
      </c>
      <c r="AV321" s="137" t="str">
        <f t="shared" si="61"/>
        <v>Y</v>
      </c>
      <c r="AW321" s="137" t="str">
        <f t="shared" si="62"/>
        <v>Y</v>
      </c>
      <c r="AX321" s="137" t="str">
        <f t="shared" si="63"/>
        <v>N</v>
      </c>
      <c r="AZ321" s="137">
        <f>'(B) FO'!C321</f>
        <v>231</v>
      </c>
      <c r="BA321" s="137">
        <f>'(B) FO'!X321</f>
        <v>238.15</v>
      </c>
      <c r="BB321" s="137">
        <f>'(B) FO'!AC321</f>
        <v>229.5</v>
      </c>
    </row>
    <row r="322" spans="1:54" x14ac:dyDescent="0.3">
      <c r="A322" s="137" t="str">
        <f>'FOD (ALL)'!B322</f>
        <v>PETRONET</v>
      </c>
      <c r="B322" s="146">
        <f>'FOD (ALL)'!C322</f>
        <v>44007</v>
      </c>
      <c r="C322" s="137" t="str">
        <f>'(B) FO'!H322</f>
        <v>N</v>
      </c>
      <c r="D322" s="137" t="str">
        <f>'(B) FO'!I322</f>
        <v>Y</v>
      </c>
      <c r="E322" s="137" t="str">
        <f>'(B) FO'!J322</f>
        <v>Y</v>
      </c>
      <c r="F322" s="137" t="str">
        <f>'(B) FO'!K322</f>
        <v>Y</v>
      </c>
      <c r="G322" s="139">
        <f>'(B) FO'!L322</f>
        <v>-1.2156110044785646</v>
      </c>
      <c r="H322" s="139">
        <f>'(B) FO'!M322</f>
        <v>2.6263952724885096</v>
      </c>
      <c r="I322" s="139">
        <f>'(B) FO'!N322</f>
        <v>1.6236654804270363</v>
      </c>
      <c r="J322" s="139">
        <f>'(B) FO'!O322</f>
        <v>1.9038984587488743</v>
      </c>
      <c r="K322" s="137" t="str">
        <f t="shared" si="52"/>
        <v>N</v>
      </c>
      <c r="L322" s="137" t="str">
        <f t="shared" si="53"/>
        <v>Y</v>
      </c>
      <c r="M322" s="137" t="str">
        <f t="shared" si="54"/>
        <v>N</v>
      </c>
      <c r="N322" s="137">
        <f>'(B) FO'!AH322-'(B) FO'!AI322</f>
        <v>795000</v>
      </c>
      <c r="O322" s="137">
        <f>'(B) FO'!AI322-'(B) FO'!AJ322</f>
        <v>51000</v>
      </c>
      <c r="P322" s="137">
        <f>'(B) FO'!AJ322-'(B) FO'!AK322</f>
        <v>12000</v>
      </c>
      <c r="Q322" s="137">
        <f>'(B) FO'!AK322-'(B) FO'!AL322</f>
        <v>42000</v>
      </c>
      <c r="R322" s="137" t="str">
        <f>'(B) FO'!AM322</f>
        <v>Y</v>
      </c>
      <c r="S322" s="137" t="str">
        <f>'(B) FO'!AN322</f>
        <v>Y</v>
      </c>
      <c r="T322" s="137" t="str">
        <f>'(B) FO'!AO322</f>
        <v>Y</v>
      </c>
      <c r="U322" s="137" t="str">
        <f>'(B) FO'!AP322</f>
        <v>Y</v>
      </c>
      <c r="V322" s="139">
        <f>'(B) FO'!AQ322</f>
        <v>262.37623762376239</v>
      </c>
      <c r="W322" s="139">
        <f>'(B) FO'!AR322</f>
        <v>20.238095238095237</v>
      </c>
      <c r="X322" s="139">
        <f>'(B) FO'!AS322</f>
        <v>5</v>
      </c>
      <c r="Y322" s="139">
        <f>'(B) FO'!AT322</f>
        <v>21.212121212121211</v>
      </c>
      <c r="Z322" s="137" t="str">
        <f t="shared" si="55"/>
        <v>Y</v>
      </c>
      <c r="AA322" s="137" t="str">
        <f t="shared" si="56"/>
        <v>Y</v>
      </c>
      <c r="AB322" s="137" t="str">
        <f t="shared" si="57"/>
        <v>N</v>
      </c>
      <c r="AC322" s="137" t="str">
        <f>'(B) FO'!BC322</f>
        <v>Y</v>
      </c>
      <c r="AD322" s="137" t="str">
        <f>'(B) FO'!BD322</f>
        <v>Y</v>
      </c>
      <c r="AE322" s="137" t="str">
        <f>'(B) FO'!BE322</f>
        <v>N</v>
      </c>
      <c r="AF322" s="137" t="str">
        <f>'(B) FO'!BF322</f>
        <v>N</v>
      </c>
      <c r="AG322" s="139">
        <f>'(B) FO'!BG322</f>
        <v>752.82497929268834</v>
      </c>
      <c r="AH322" s="139">
        <f>'(B) FO'!BH322</f>
        <v>95.46190452828337</v>
      </c>
      <c r="AI322" s="139">
        <f>'(B) FO'!BI322</f>
        <v>-25.073518600205851</v>
      </c>
      <c r="AJ322" s="139">
        <f>'(B) FO'!BJ322</f>
        <v>-51.5442983862349</v>
      </c>
      <c r="AK322" s="137" t="str">
        <f t="shared" si="58"/>
        <v>Y</v>
      </c>
      <c r="AL322" s="137" t="str">
        <f t="shared" si="59"/>
        <v>Y</v>
      </c>
      <c r="AM322" s="137" t="str">
        <f t="shared" si="60"/>
        <v>Y</v>
      </c>
      <c r="AN322" s="137" t="str">
        <f>'(B) FO'!BS322</f>
        <v>Y</v>
      </c>
      <c r="AO322" s="137" t="str">
        <f>'(B) FO'!BT322</f>
        <v>Y</v>
      </c>
      <c r="AP322" s="137" t="str">
        <f>'(B) FO'!BU322</f>
        <v>N</v>
      </c>
      <c r="AQ322" s="137" t="str">
        <f>'(B) FO'!BV322</f>
        <v>N</v>
      </c>
      <c r="AR322" s="139">
        <f>'(B) FO'!BW322</f>
        <v>750.87719298245611</v>
      </c>
      <c r="AS322" s="139">
        <f>'(B) FO'!BX322</f>
        <v>90</v>
      </c>
      <c r="AT322" s="139">
        <f>'(B) FO'!BY322</f>
        <v>-25</v>
      </c>
      <c r="AU322" s="139">
        <f>'(B) FO'!BZ322</f>
        <v>-52.380952380952387</v>
      </c>
      <c r="AV322" s="137" t="str">
        <f t="shared" si="61"/>
        <v>Y</v>
      </c>
      <c r="AW322" s="137" t="str">
        <f t="shared" si="62"/>
        <v>Y</v>
      </c>
      <c r="AX322" s="137" t="str">
        <f t="shared" si="63"/>
        <v>Y</v>
      </c>
      <c r="AZ322" s="137">
        <f>'(B) FO'!C322</f>
        <v>231.6</v>
      </c>
      <c r="BA322" s="137">
        <f>'(B) FO'!X322</f>
        <v>238.5</v>
      </c>
      <c r="BB322" s="137">
        <f>'(B) FO'!AC322</f>
        <v>230.1</v>
      </c>
    </row>
    <row r="323" spans="1:54" x14ac:dyDescent="0.3">
      <c r="A323" s="137" t="str">
        <f>'FOD (ALL)'!B323</f>
        <v>PETRONET</v>
      </c>
      <c r="B323" s="146">
        <f>'FOD (ALL)'!C323</f>
        <v>44042</v>
      </c>
      <c r="C323" s="137" t="str">
        <f>'(B) FO'!H323</f>
        <v>N</v>
      </c>
      <c r="D323" s="137" t="str">
        <f>'(B) FO'!I323</f>
        <v>Y</v>
      </c>
      <c r="E323" s="137" t="str">
        <f>'(B) FO'!J323</f>
        <v>Y</v>
      </c>
      <c r="F323" s="137" t="str">
        <f>'(B) FO'!K323</f>
        <v>Y</v>
      </c>
      <c r="G323" s="139">
        <f>'(B) FO'!L323</f>
        <v>-1.6043909647456125</v>
      </c>
      <c r="H323" s="139">
        <f>'(B) FO'!M323</f>
        <v>3.1352057478771997</v>
      </c>
      <c r="I323" s="139">
        <f>'(B) FO'!N323</f>
        <v>1.5476453681185054</v>
      </c>
      <c r="J323" s="139">
        <f>'(B) FO'!O323</f>
        <v>2.0762807492665285</v>
      </c>
      <c r="K323" s="137" t="str">
        <f t="shared" si="52"/>
        <v>N</v>
      </c>
      <c r="L323" s="137" t="str">
        <f t="shared" si="53"/>
        <v>Y</v>
      </c>
      <c r="M323" s="137" t="str">
        <f t="shared" si="54"/>
        <v>N</v>
      </c>
      <c r="N323" s="137">
        <f>'(B) FO'!AH323-'(B) FO'!AI323</f>
        <v>0</v>
      </c>
      <c r="O323" s="137">
        <f>'(B) FO'!AI323-'(B) FO'!AJ323</f>
        <v>0</v>
      </c>
      <c r="P323" s="137">
        <f>'(B) FO'!AJ323-'(B) FO'!AK323</f>
        <v>0</v>
      </c>
      <c r="Q323" s="137">
        <f>'(B) FO'!AK323-'(B) FO'!AL323</f>
        <v>0</v>
      </c>
      <c r="R323" s="137" t="str">
        <f>'(B) FO'!AM323</f>
        <v>Y</v>
      </c>
      <c r="S323" s="137" t="str">
        <f>'(B) FO'!AN323</f>
        <v>Y</v>
      </c>
      <c r="T323" s="137" t="str">
        <f>'(B) FO'!AO323</f>
        <v>Y</v>
      </c>
      <c r="U323" s="137" t="str">
        <f>'(B) FO'!AP323</f>
        <v>Y</v>
      </c>
      <c r="V323" s="139" t="e">
        <f>'(B) FO'!AQ323</f>
        <v>#DIV/0!</v>
      </c>
      <c r="W323" s="139" t="e">
        <f>'(B) FO'!AR323</f>
        <v>#DIV/0!</v>
      </c>
      <c r="X323" s="139" t="e">
        <f>'(B) FO'!AS323</f>
        <v>#DIV/0!</v>
      </c>
      <c r="Y323" s="139" t="e">
        <f>'(B) FO'!AT323</f>
        <v>#DIV/0!</v>
      </c>
      <c r="Z323" s="137" t="e">
        <f t="shared" si="55"/>
        <v>#DIV/0!</v>
      </c>
      <c r="AA323" s="137" t="e">
        <f t="shared" si="56"/>
        <v>#DIV/0!</v>
      </c>
      <c r="AB323" s="137" t="e">
        <f t="shared" si="57"/>
        <v>#DIV/0!</v>
      </c>
      <c r="AC323" s="137" t="str">
        <f>'(B) FO'!BC323</f>
        <v>Y</v>
      </c>
      <c r="AD323" s="137" t="str">
        <f>'(B) FO'!BD323</f>
        <v>Y</v>
      </c>
      <c r="AE323" s="137" t="str">
        <f>'(B) FO'!BE323</f>
        <v>Y</v>
      </c>
      <c r="AF323" s="137" t="str">
        <f>'(B) FO'!BF323</f>
        <v>Y</v>
      </c>
      <c r="AG323" s="139" t="e">
        <f>'(B) FO'!BG323</f>
        <v>#DIV/0!</v>
      </c>
      <c r="AH323" s="139" t="e">
        <f>'(B) FO'!BH323</f>
        <v>#DIV/0!</v>
      </c>
      <c r="AI323" s="139" t="e">
        <f>'(B) FO'!BI323</f>
        <v>#DIV/0!</v>
      </c>
      <c r="AJ323" s="139" t="e">
        <f>'(B) FO'!BJ323</f>
        <v>#DIV/0!</v>
      </c>
      <c r="AK323" s="137" t="e">
        <f t="shared" si="58"/>
        <v>#DIV/0!</v>
      </c>
      <c r="AL323" s="137" t="e">
        <f t="shared" si="59"/>
        <v>#DIV/0!</v>
      </c>
      <c r="AM323" s="137" t="e">
        <f t="shared" si="60"/>
        <v>#DIV/0!</v>
      </c>
      <c r="AN323" s="137" t="str">
        <f>'(B) FO'!BS323</f>
        <v>Y</v>
      </c>
      <c r="AO323" s="137" t="str">
        <f>'(B) FO'!BT323</f>
        <v>Y</v>
      </c>
      <c r="AP323" s="137" t="str">
        <f>'(B) FO'!BU323</f>
        <v>Y</v>
      </c>
      <c r="AQ323" s="137" t="str">
        <f>'(B) FO'!BV323</f>
        <v>Y</v>
      </c>
      <c r="AR323" s="139" t="e">
        <f>'(B) FO'!BW323</f>
        <v>#DIV/0!</v>
      </c>
      <c r="AS323" s="139" t="e">
        <f>'(B) FO'!BX323</f>
        <v>#DIV/0!</v>
      </c>
      <c r="AT323" s="139" t="e">
        <f>'(B) FO'!BY323</f>
        <v>#DIV/0!</v>
      </c>
      <c r="AU323" s="139" t="e">
        <f>'(B) FO'!BZ323</f>
        <v>#DIV/0!</v>
      </c>
      <c r="AV323" s="137" t="e">
        <f t="shared" si="61"/>
        <v>#DIV/0!</v>
      </c>
      <c r="AW323" s="137" t="e">
        <f t="shared" si="62"/>
        <v>#DIV/0!</v>
      </c>
      <c r="AX323" s="137" t="e">
        <f t="shared" si="63"/>
        <v>#DIV/0!</v>
      </c>
      <c r="AZ323" s="137">
        <f>'(B) FO'!C323</f>
        <v>233.05</v>
      </c>
      <c r="BA323" s="137">
        <f>'(B) FO'!X323</f>
        <v>0</v>
      </c>
      <c r="BB323" s="137">
        <f>'(B) FO'!AC323</f>
        <v>0</v>
      </c>
    </row>
    <row r="324" spans="1:54" x14ac:dyDescent="0.3">
      <c r="A324" s="137" t="str">
        <f>'FOD (ALL)'!B324</f>
        <v>PFC</v>
      </c>
      <c r="B324" s="146">
        <f>'FOD (ALL)'!C324</f>
        <v>43979</v>
      </c>
      <c r="C324" s="137" t="str">
        <f>'(B) FO'!H324</f>
        <v>N</v>
      </c>
      <c r="D324" s="137" t="str">
        <f>'(B) FO'!I324</f>
        <v>N</v>
      </c>
      <c r="E324" s="137" t="str">
        <f>'(B) FO'!J324</f>
        <v>Y</v>
      </c>
      <c r="F324" s="137" t="str">
        <f>'(B) FO'!K324</f>
        <v>N</v>
      </c>
      <c r="G324" s="139">
        <f>'(B) FO'!L324</f>
        <v>-5.2498418722327536</v>
      </c>
      <c r="H324" s="139">
        <f>'(B) FO'!M324</f>
        <v>-2.2263450834879372</v>
      </c>
      <c r="I324" s="139">
        <f>'(B) FO'!N324</f>
        <v>0.87336244541483288</v>
      </c>
      <c r="J324" s="139">
        <f>'(B) FO'!O324</f>
        <v>-0.98826436071648804</v>
      </c>
      <c r="K324" s="137" t="str">
        <f t="shared" ref="K324:K387" si="64">IF(G324&gt;=H324,"Y","N")</f>
        <v>N</v>
      </c>
      <c r="L324" s="137" t="str">
        <f t="shared" ref="L324:L387" si="65">IF(H324&gt;=I324,"Y","N")</f>
        <v>N</v>
      </c>
      <c r="M324" s="137" t="str">
        <f t="shared" ref="M324:M387" si="66">IF(I324&gt;=J324,"Y","N")</f>
        <v>Y</v>
      </c>
      <c r="N324" s="137">
        <f>'(B) FO'!AH324-'(B) FO'!AI324</f>
        <v>-3639400</v>
      </c>
      <c r="O324" s="137">
        <f>'(B) FO'!AI324-'(B) FO'!AJ324</f>
        <v>223200</v>
      </c>
      <c r="P324" s="137">
        <f>'(B) FO'!AJ324-'(B) FO'!AK324</f>
        <v>-12400</v>
      </c>
      <c r="Q324" s="137">
        <f>'(B) FO'!AK324-'(B) FO'!AL324</f>
        <v>-24800</v>
      </c>
      <c r="R324" s="137" t="str">
        <f>'(B) FO'!AM324</f>
        <v>N</v>
      </c>
      <c r="S324" s="137" t="str">
        <f>'(B) FO'!AN324</f>
        <v>Y</v>
      </c>
      <c r="T324" s="137" t="str">
        <f>'(B) FO'!AO324</f>
        <v>N</v>
      </c>
      <c r="U324" s="137" t="str">
        <f>'(B) FO'!AP324</f>
        <v>N</v>
      </c>
      <c r="V324" s="139">
        <f>'(B) FO'!AQ324</f>
        <v>-10.132919040220955</v>
      </c>
      <c r="W324" s="139">
        <f>'(B) FO'!AR324</f>
        <v>0.62532569046378317</v>
      </c>
      <c r="X324" s="139">
        <f>'(B) FO'!AS324</f>
        <v>-3.4728251432540366E-2</v>
      </c>
      <c r="Y324" s="139">
        <f>'(B) FO'!AT324</f>
        <v>-6.9408294291167794E-2</v>
      </c>
      <c r="Z324" s="137" t="str">
        <f t="shared" ref="Z324:Z387" si="67">IF(V324&gt;=W324,"Y","N")</f>
        <v>N</v>
      </c>
      <c r="AA324" s="137" t="str">
        <f t="shared" ref="AA324:AA387" si="68">IF(W324&gt;=X324,"Y","N")</f>
        <v>Y</v>
      </c>
      <c r="AB324" s="137" t="str">
        <f t="shared" ref="AB324:AB387" si="69">IF(X324&gt;=Y324,"Y","N")</f>
        <v>Y</v>
      </c>
      <c r="AC324" s="137" t="str">
        <f>'(B) FO'!BC324</f>
        <v>Y</v>
      </c>
      <c r="AD324" s="137" t="str">
        <f>'(B) FO'!BD324</f>
        <v>N</v>
      </c>
      <c r="AE324" s="137" t="str">
        <f>'(B) FO'!BE324</f>
        <v>Y</v>
      </c>
      <c r="AF324" s="137" t="str">
        <f>'(B) FO'!BF324</f>
        <v>N</v>
      </c>
      <c r="AG324" s="139">
        <f>'(B) FO'!BG324</f>
        <v>162.77523948672868</v>
      </c>
      <c r="AH324" s="139">
        <f>'(B) FO'!BH324</f>
        <v>-41.994910259203309</v>
      </c>
      <c r="AI324" s="139">
        <f>'(B) FO'!BI324</f>
        <v>10.112510610478134</v>
      </c>
      <c r="AJ324" s="139">
        <f>'(B) FO'!BJ324</f>
        <v>-29.676013425518676</v>
      </c>
      <c r="AK324" s="137" t="str">
        <f t="shared" ref="AK324:AK387" si="70">IF(AG324&gt;=AH324,"Y","N")</f>
        <v>Y</v>
      </c>
      <c r="AL324" s="137" t="str">
        <f t="shared" ref="AL324:AL387" si="71">IF(AH324&gt;=AI324,"Y","N")</f>
        <v>N</v>
      </c>
      <c r="AM324" s="137" t="str">
        <f t="shared" ref="AM324:AM387" si="72">IF(AI324&gt;=AJ324,"Y","N")</f>
        <v>Y</v>
      </c>
      <c r="AN324" s="137" t="str">
        <f>'(B) FO'!BS324</f>
        <v>Y</v>
      </c>
      <c r="AO324" s="137" t="str">
        <f>'(B) FO'!BT324</f>
        <v>N</v>
      </c>
      <c r="AP324" s="137" t="str">
        <f>'(B) FO'!BU324</f>
        <v>Y</v>
      </c>
      <c r="AQ324" s="137" t="str">
        <f>'(B) FO'!BV324</f>
        <v>N</v>
      </c>
      <c r="AR324" s="139">
        <f>'(B) FO'!BW324</f>
        <v>176.04912998976459</v>
      </c>
      <c r="AS324" s="139">
        <f>'(B) FO'!BX324</f>
        <v>-41.706443914081149</v>
      </c>
      <c r="AT324" s="139">
        <f>'(B) FO'!BY324</f>
        <v>11.066931742876077</v>
      </c>
      <c r="AU324" s="139">
        <f>'(B) FO'!BZ324</f>
        <v>-29.055007052186177</v>
      </c>
      <c r="AV324" s="137" t="str">
        <f t="shared" ref="AV324:AV387" si="73">IF(AR324&gt;=AS324,"Y","N")</f>
        <v>Y</v>
      </c>
      <c r="AW324" s="137" t="str">
        <f t="shared" ref="AW324:AW387" si="74">IF(AS324&gt;=AT324,"Y","N")</f>
        <v>N</v>
      </c>
      <c r="AX324" s="137" t="str">
        <f t="shared" ref="AX324:AX387" si="75">IF(AT324&gt;=AU324,"Y","N")</f>
        <v>Y</v>
      </c>
      <c r="AZ324" s="137">
        <f>'(B) FO'!C324</f>
        <v>74.900000000000006</v>
      </c>
      <c r="BA324" s="137">
        <f>'(B) FO'!X324</f>
        <v>78.099999999999994</v>
      </c>
      <c r="BB324" s="137">
        <f>'(B) FO'!AC324</f>
        <v>74.7</v>
      </c>
    </row>
    <row r="325" spans="1:54" x14ac:dyDescent="0.3">
      <c r="A325" s="137" t="str">
        <f>'FOD (ALL)'!B325</f>
        <v>PFC</v>
      </c>
      <c r="B325" s="146">
        <f>'FOD (ALL)'!C325</f>
        <v>44007</v>
      </c>
      <c r="C325" s="137" t="str">
        <f>'(B) FO'!H325</f>
        <v>N</v>
      </c>
      <c r="D325" s="137" t="str">
        <f>'(B) FO'!I325</f>
        <v>N</v>
      </c>
      <c r="E325" s="137" t="str">
        <f>'(B) FO'!J325</f>
        <v>Y</v>
      </c>
      <c r="F325" s="137" t="str">
        <f>'(B) FO'!K325</f>
        <v>N</v>
      </c>
      <c r="G325" s="139">
        <f>'(B) FO'!L325</f>
        <v>-5.3593947036569984</v>
      </c>
      <c r="H325" s="139">
        <f>'(B) FO'!M325</f>
        <v>-2.1591610117211597</v>
      </c>
      <c r="I325" s="139">
        <f>'(B) FO'!N325</f>
        <v>0.74580484773150313</v>
      </c>
      <c r="J325" s="139">
        <f>'(B) FO'!O325</f>
        <v>-0.86260012322859247</v>
      </c>
      <c r="K325" s="137" t="str">
        <f t="shared" si="64"/>
        <v>N</v>
      </c>
      <c r="L325" s="137" t="str">
        <f t="shared" si="65"/>
        <v>N</v>
      </c>
      <c r="M325" s="137" t="str">
        <f t="shared" si="66"/>
        <v>Y</v>
      </c>
      <c r="N325" s="137">
        <f>'(B) FO'!AH325-'(B) FO'!AI325</f>
        <v>5418800</v>
      </c>
      <c r="O325" s="137">
        <f>'(B) FO'!AI325-'(B) FO'!AJ325</f>
        <v>651000</v>
      </c>
      <c r="P325" s="137">
        <f>'(B) FO'!AJ325-'(B) FO'!AK325</f>
        <v>1283400</v>
      </c>
      <c r="Q325" s="137">
        <f>'(B) FO'!AK325-'(B) FO'!AL325</f>
        <v>322400</v>
      </c>
      <c r="R325" s="137" t="str">
        <f>'(B) FO'!AM325</f>
        <v>Y</v>
      </c>
      <c r="S325" s="137" t="str">
        <f>'(B) FO'!AN325</f>
        <v>Y</v>
      </c>
      <c r="T325" s="137" t="str">
        <f>'(B) FO'!AO325</f>
        <v>Y</v>
      </c>
      <c r="U325" s="137" t="str">
        <f>'(B) FO'!AP325</f>
        <v>Y</v>
      </c>
      <c r="V325" s="139">
        <f>'(B) FO'!AQ325</f>
        <v>140.06410256410254</v>
      </c>
      <c r="W325" s="139">
        <f>'(B) FO'!AR325</f>
        <v>20.23121387283237</v>
      </c>
      <c r="X325" s="139">
        <f>'(B) FO'!AS325</f>
        <v>66.34615384615384</v>
      </c>
      <c r="Y325" s="139">
        <f>'(B) FO'!AT325</f>
        <v>20</v>
      </c>
      <c r="Z325" s="137" t="str">
        <f t="shared" si="67"/>
        <v>Y</v>
      </c>
      <c r="AA325" s="137" t="str">
        <f t="shared" si="68"/>
        <v>N</v>
      </c>
      <c r="AB325" s="137" t="str">
        <f t="shared" si="69"/>
        <v>Y</v>
      </c>
      <c r="AC325" s="137" t="str">
        <f>'(B) FO'!BC325</f>
        <v>Y</v>
      </c>
      <c r="AD325" s="137" t="str">
        <f>'(B) FO'!BD325</f>
        <v>N</v>
      </c>
      <c r="AE325" s="137" t="str">
        <f>'(B) FO'!BE325</f>
        <v>Y</v>
      </c>
      <c r="AF325" s="137" t="str">
        <f>'(B) FO'!BF325</f>
        <v>N</v>
      </c>
      <c r="AG325" s="139">
        <f>'(B) FO'!BG325</f>
        <v>362.43785527730836</v>
      </c>
      <c r="AH325" s="139">
        <f>'(B) FO'!BH325</f>
        <v>-39.852667218640967</v>
      </c>
      <c r="AI325" s="139">
        <f>'(B) FO'!BI325</f>
        <v>89.310755020642375</v>
      </c>
      <c r="AJ325" s="139">
        <f>'(B) FO'!BJ325</f>
        <v>-11.127279963682273</v>
      </c>
      <c r="AK325" s="137" t="str">
        <f t="shared" si="70"/>
        <v>Y</v>
      </c>
      <c r="AL325" s="137" t="str">
        <f t="shared" si="71"/>
        <v>N</v>
      </c>
      <c r="AM325" s="137" t="str">
        <f t="shared" si="72"/>
        <v>Y</v>
      </c>
      <c r="AN325" s="137" t="str">
        <f>'(B) FO'!BS325</f>
        <v>Y</v>
      </c>
      <c r="AO325" s="137" t="str">
        <f>'(B) FO'!BT325</f>
        <v>N</v>
      </c>
      <c r="AP325" s="137" t="str">
        <f>'(B) FO'!BU325</f>
        <v>Y</v>
      </c>
      <c r="AQ325" s="137" t="str">
        <f>'(B) FO'!BV325</f>
        <v>N</v>
      </c>
      <c r="AR325" s="139">
        <f>'(B) FO'!BW325</f>
        <v>387.1559633027523</v>
      </c>
      <c r="AS325" s="139">
        <f>'(B) FO'!BX325</f>
        <v>-39.556377079482438</v>
      </c>
      <c r="AT325" s="139">
        <f>'(B) FO'!BY325</f>
        <v>91.166077738515909</v>
      </c>
      <c r="AU325" s="139">
        <f>'(B) FO'!BZ325</f>
        <v>-10.725552050473187</v>
      </c>
      <c r="AV325" s="137" t="str">
        <f t="shared" si="73"/>
        <v>Y</v>
      </c>
      <c r="AW325" s="137" t="str">
        <f t="shared" si="74"/>
        <v>N</v>
      </c>
      <c r="AX325" s="137" t="str">
        <f t="shared" si="75"/>
        <v>Y</v>
      </c>
      <c r="AZ325" s="137">
        <f>'(B) FO'!C325</f>
        <v>75.05</v>
      </c>
      <c r="BA325" s="137">
        <f>'(B) FO'!X325</f>
        <v>78.2</v>
      </c>
      <c r="BB325" s="137">
        <f>'(B) FO'!AC325</f>
        <v>74.900000000000006</v>
      </c>
    </row>
    <row r="326" spans="1:54" x14ac:dyDescent="0.3">
      <c r="A326" s="137" t="str">
        <f>'FOD (ALL)'!B326</f>
        <v>PFC</v>
      </c>
      <c r="B326" s="146">
        <f>'FOD (ALL)'!C326</f>
        <v>44042</v>
      </c>
      <c r="C326" s="137" t="str">
        <f>'(B) FO'!H326</f>
        <v>N</v>
      </c>
      <c r="D326" s="137" t="str">
        <f>'(B) FO'!I326</f>
        <v>N</v>
      </c>
      <c r="E326" s="137" t="str">
        <f>'(B) FO'!J326</f>
        <v>Y</v>
      </c>
      <c r="F326" s="137" t="str">
        <f>'(B) FO'!K326</f>
        <v>Y</v>
      </c>
      <c r="G326" s="139">
        <f>'(B) FO'!L326</f>
        <v>-5.8897243107769466</v>
      </c>
      <c r="H326" s="139">
        <f>'(B) FO'!M326</f>
        <v>-2.3853211009174347</v>
      </c>
      <c r="I326" s="139">
        <f>'(B) FO'!N326</f>
        <v>0.86366440468846739</v>
      </c>
      <c r="J326" s="139">
        <f>'(B) FO'!O326</f>
        <v>0.99688473520248866</v>
      </c>
      <c r="K326" s="137" t="str">
        <f t="shared" si="64"/>
        <v>N</v>
      </c>
      <c r="L326" s="137" t="str">
        <f t="shared" si="65"/>
        <v>N</v>
      </c>
      <c r="M326" s="137" t="str">
        <f t="shared" si="66"/>
        <v>N</v>
      </c>
      <c r="N326" s="137">
        <f>'(B) FO'!AH326-'(B) FO'!AI326</f>
        <v>37200</v>
      </c>
      <c r="O326" s="137">
        <f>'(B) FO'!AI326-'(B) FO'!AJ326</f>
        <v>6200</v>
      </c>
      <c r="P326" s="137">
        <f>'(B) FO'!AJ326-'(B) FO'!AK326</f>
        <v>6200</v>
      </c>
      <c r="Q326" s="137">
        <f>'(B) FO'!AK326-'(B) FO'!AL326</f>
        <v>18600</v>
      </c>
      <c r="R326" s="137" t="str">
        <f>'(B) FO'!AM326</f>
        <v>Y</v>
      </c>
      <c r="S326" s="137" t="str">
        <f>'(B) FO'!AN326</f>
        <v>Y</v>
      </c>
      <c r="T326" s="137" t="str">
        <f>'(B) FO'!AO326</f>
        <v>Y</v>
      </c>
      <c r="U326" s="137" t="str">
        <f>'(B) FO'!AP326</f>
        <v>Y</v>
      </c>
      <c r="V326" s="139">
        <f>'(B) FO'!AQ326</f>
        <v>60</v>
      </c>
      <c r="W326" s="139">
        <f>'(B) FO'!AR326</f>
        <v>11.111111111111111</v>
      </c>
      <c r="X326" s="139">
        <f>'(B) FO'!AS326</f>
        <v>12.5</v>
      </c>
      <c r="Y326" s="139">
        <f>'(B) FO'!AT326</f>
        <v>60</v>
      </c>
      <c r="Z326" s="137" t="str">
        <f t="shared" si="67"/>
        <v>Y</v>
      </c>
      <c r="AA326" s="137" t="str">
        <f t="shared" si="68"/>
        <v>N</v>
      </c>
      <c r="AB326" s="137" t="str">
        <f t="shared" si="69"/>
        <v>N</v>
      </c>
      <c r="AC326" s="137" t="str">
        <f>'(B) FO'!BC326</f>
        <v>Y</v>
      </c>
      <c r="AD326" s="137" t="str">
        <f>'(B) FO'!BD326</f>
        <v>N</v>
      </c>
      <c r="AE326" s="137" t="str">
        <f>'(B) FO'!BE326</f>
        <v>N</v>
      </c>
      <c r="AF326" s="137" t="str">
        <f>'(B) FO'!BF326</f>
        <v>Y</v>
      </c>
      <c r="AG326" s="139">
        <f>'(B) FO'!BG326</f>
        <v>274.32567432567436</v>
      </c>
      <c r="AH326" s="139">
        <f>'(B) FO'!BH326</f>
        <v>-33.444148936170208</v>
      </c>
      <c r="AI326" s="139">
        <f>'(B) FO'!BI326</f>
        <v>-25.654967869500751</v>
      </c>
      <c r="AJ326" s="139">
        <f>'(B) FO'!BJ326</f>
        <v>100.89374379344586</v>
      </c>
      <c r="AK326" s="137" t="str">
        <f t="shared" si="70"/>
        <v>Y</v>
      </c>
      <c r="AL326" s="137" t="str">
        <f t="shared" si="71"/>
        <v>N</v>
      </c>
      <c r="AM326" s="137" t="str">
        <f t="shared" si="72"/>
        <v>N</v>
      </c>
      <c r="AN326" s="137" t="str">
        <f>'(B) FO'!BS326</f>
        <v>Y</v>
      </c>
      <c r="AO326" s="137" t="str">
        <f>'(B) FO'!BT326</f>
        <v>N</v>
      </c>
      <c r="AP326" s="137" t="str">
        <f>'(B) FO'!BU326</f>
        <v>N</v>
      </c>
      <c r="AQ326" s="137" t="str">
        <f>'(B) FO'!BV326</f>
        <v>Y</v>
      </c>
      <c r="AR326" s="139">
        <f>'(B) FO'!BW326</f>
        <v>300</v>
      </c>
      <c r="AS326" s="139">
        <f>'(B) FO'!BX326</f>
        <v>-33.333333333333329</v>
      </c>
      <c r="AT326" s="139">
        <f>'(B) FO'!BY326</f>
        <v>-25</v>
      </c>
      <c r="AU326" s="139">
        <f>'(B) FO'!BZ326</f>
        <v>100</v>
      </c>
      <c r="AV326" s="137" t="str">
        <f t="shared" si="73"/>
        <v>Y</v>
      </c>
      <c r="AW326" s="137" t="str">
        <f t="shared" si="74"/>
        <v>N</v>
      </c>
      <c r="AX326" s="137" t="str">
        <f t="shared" si="75"/>
        <v>N</v>
      </c>
      <c r="AZ326" s="137">
        <f>'(B) FO'!C326</f>
        <v>75.099999999999994</v>
      </c>
      <c r="BA326" s="137">
        <f>'(B) FO'!X326</f>
        <v>76.349999999999994</v>
      </c>
      <c r="BB326" s="137">
        <f>'(B) FO'!AC326</f>
        <v>75</v>
      </c>
    </row>
    <row r="327" spans="1:54" x14ac:dyDescent="0.3">
      <c r="A327" s="137" t="str">
        <f>'FOD (ALL)'!B327</f>
        <v>PIDILITIND</v>
      </c>
      <c r="B327" s="146">
        <f>'FOD (ALL)'!C327</f>
        <v>43979</v>
      </c>
      <c r="C327" s="137" t="str">
        <f>'(B) FO'!H327</f>
        <v>N</v>
      </c>
      <c r="D327" s="137" t="str">
        <f>'(B) FO'!I327</f>
        <v>Y</v>
      </c>
      <c r="E327" s="137" t="str">
        <f>'(B) FO'!J327</f>
        <v>Y</v>
      </c>
      <c r="F327" s="137" t="str">
        <f>'(B) FO'!K327</f>
        <v>Y</v>
      </c>
      <c r="G327" s="139">
        <f>'(B) FO'!L327</f>
        <v>-1.7117497886728623</v>
      </c>
      <c r="H327" s="139">
        <f>'(B) FO'!M327</f>
        <v>3.4053246895145142</v>
      </c>
      <c r="I327" s="139">
        <f>'(B) FO'!N327</f>
        <v>0.65989661619679585</v>
      </c>
      <c r="J327" s="139">
        <f>'(B) FO'!O327</f>
        <v>1.9510371893104024</v>
      </c>
      <c r="K327" s="137" t="str">
        <f t="shared" si="64"/>
        <v>N</v>
      </c>
      <c r="L327" s="137" t="str">
        <f t="shared" si="65"/>
        <v>Y</v>
      </c>
      <c r="M327" s="137" t="str">
        <f t="shared" si="66"/>
        <v>N</v>
      </c>
      <c r="N327" s="137">
        <f>'(B) FO'!AH327-'(B) FO'!AI327</f>
        <v>-132000</v>
      </c>
      <c r="O327" s="137">
        <f>'(B) FO'!AI327-'(B) FO'!AJ327</f>
        <v>61500</v>
      </c>
      <c r="P327" s="137">
        <f>'(B) FO'!AJ327-'(B) FO'!AK327</f>
        <v>7500</v>
      </c>
      <c r="Q327" s="137">
        <f>'(B) FO'!AK327-'(B) FO'!AL327</f>
        <v>31000</v>
      </c>
      <c r="R327" s="137" t="str">
        <f>'(B) FO'!AM327</f>
        <v>N</v>
      </c>
      <c r="S327" s="137" t="str">
        <f>'(B) FO'!AN327</f>
        <v>Y</v>
      </c>
      <c r="T327" s="137" t="str">
        <f>'(B) FO'!AO327</f>
        <v>Y</v>
      </c>
      <c r="U327" s="137" t="str">
        <f>'(B) FO'!AP327</f>
        <v>Y</v>
      </c>
      <c r="V327" s="139">
        <f>'(B) FO'!AQ327</f>
        <v>-5.5103318722604886</v>
      </c>
      <c r="W327" s="139">
        <f>'(B) FO'!AR327</f>
        <v>2.6349614395886891</v>
      </c>
      <c r="X327" s="139">
        <f>'(B) FO'!AS327</f>
        <v>0.32237266279819471</v>
      </c>
      <c r="Y327" s="139">
        <f>'(B) FO'!AT327</f>
        <v>1.3504683075582662</v>
      </c>
      <c r="Z327" s="137" t="str">
        <f t="shared" si="67"/>
        <v>N</v>
      </c>
      <c r="AA327" s="137" t="str">
        <f t="shared" si="68"/>
        <v>Y</v>
      </c>
      <c r="AB327" s="137" t="str">
        <f t="shared" si="69"/>
        <v>N</v>
      </c>
      <c r="AC327" s="137" t="str">
        <f>'(B) FO'!BC327</f>
        <v>N</v>
      </c>
      <c r="AD327" s="137" t="str">
        <f>'(B) FO'!BD327</f>
        <v>Y</v>
      </c>
      <c r="AE327" s="137" t="str">
        <f>'(B) FO'!BE327</f>
        <v>N</v>
      </c>
      <c r="AF327" s="137" t="str">
        <f>'(B) FO'!BF327</f>
        <v>N</v>
      </c>
      <c r="AG327" s="139">
        <f>'(B) FO'!BG327</f>
        <v>-43.956455837691749</v>
      </c>
      <c r="AH327" s="139">
        <f>'(B) FO'!BH327</f>
        <v>227.88712601936223</v>
      </c>
      <c r="AI327" s="139">
        <f>'(B) FO'!BI327</f>
        <v>-44.307468920706775</v>
      </c>
      <c r="AJ327" s="139">
        <f>'(B) FO'!BJ327</f>
        <v>-22.815202611877126</v>
      </c>
      <c r="AK327" s="137" t="str">
        <f t="shared" si="70"/>
        <v>N</v>
      </c>
      <c r="AL327" s="137" t="str">
        <f t="shared" si="71"/>
        <v>Y</v>
      </c>
      <c r="AM327" s="137" t="str">
        <f t="shared" si="72"/>
        <v>N</v>
      </c>
      <c r="AN327" s="137" t="str">
        <f>'(B) FO'!BS327</f>
        <v>N</v>
      </c>
      <c r="AO327" s="137" t="str">
        <f>'(B) FO'!BT327</f>
        <v>Y</v>
      </c>
      <c r="AP327" s="137" t="str">
        <f>'(B) FO'!BU327</f>
        <v>N</v>
      </c>
      <c r="AQ327" s="137" t="str">
        <f>'(B) FO'!BV327</f>
        <v>N</v>
      </c>
      <c r="AR327" s="139">
        <f>'(B) FO'!BW327</f>
        <v>-44.003308519437553</v>
      </c>
      <c r="AS327" s="139">
        <f>'(B) FO'!BX327</f>
        <v>218.71704745166957</v>
      </c>
      <c r="AT327" s="139">
        <f>'(B) FO'!BY327</f>
        <v>-44.487804878048784</v>
      </c>
      <c r="AU327" s="139">
        <f>'(B) FO'!BZ327</f>
        <v>-23.735119047619047</v>
      </c>
      <c r="AV327" s="137" t="str">
        <f t="shared" si="73"/>
        <v>N</v>
      </c>
      <c r="AW327" s="137" t="str">
        <f t="shared" si="74"/>
        <v>Y</v>
      </c>
      <c r="AX327" s="137" t="str">
        <f t="shared" si="75"/>
        <v>N</v>
      </c>
      <c r="AZ327" s="137">
        <f>'(B) FO'!C327</f>
        <v>1395.3</v>
      </c>
      <c r="BA327" s="137">
        <f>'(B) FO'!X327</f>
        <v>1425</v>
      </c>
      <c r="BB327" s="137">
        <f>'(B) FO'!AC327</f>
        <v>1389.85</v>
      </c>
    </row>
    <row r="328" spans="1:54" x14ac:dyDescent="0.3">
      <c r="A328" s="137" t="str">
        <f>'FOD (ALL)'!B328</f>
        <v>PIDILITIND</v>
      </c>
      <c r="B328" s="146">
        <f>'FOD (ALL)'!C328</f>
        <v>44007</v>
      </c>
      <c r="C328" s="137" t="str">
        <f>'(B) FO'!H328</f>
        <v>N</v>
      </c>
      <c r="D328" s="137" t="str">
        <f>'(B) FO'!I328</f>
        <v>Y</v>
      </c>
      <c r="E328" s="137" t="str">
        <f>'(B) FO'!J328</f>
        <v>Y</v>
      </c>
      <c r="F328" s="137" t="str">
        <f>'(B) FO'!K328</f>
        <v>Y</v>
      </c>
      <c r="G328" s="139">
        <f>'(B) FO'!L328</f>
        <v>-1.5481510150944724</v>
      </c>
      <c r="H328" s="139">
        <f>'(B) FO'!M328</f>
        <v>3.3490909090909056</v>
      </c>
      <c r="I328" s="139">
        <f>'(B) FO'!N328</f>
        <v>0.44561326612607993</v>
      </c>
      <c r="J328" s="139">
        <f>'(B) FO'!O328</f>
        <v>1.9285182427401408</v>
      </c>
      <c r="K328" s="137" t="str">
        <f t="shared" si="64"/>
        <v>N</v>
      </c>
      <c r="L328" s="137" t="str">
        <f t="shared" si="65"/>
        <v>Y</v>
      </c>
      <c r="M328" s="137" t="str">
        <f t="shared" si="66"/>
        <v>N</v>
      </c>
      <c r="N328" s="137">
        <f>'(B) FO'!AH328-'(B) FO'!AI328</f>
        <v>169500</v>
      </c>
      <c r="O328" s="137">
        <f>'(B) FO'!AI328-'(B) FO'!AJ328</f>
        <v>153000</v>
      </c>
      <c r="P328" s="137">
        <f>'(B) FO'!AJ328-'(B) FO'!AK328</f>
        <v>48500</v>
      </c>
      <c r="Q328" s="137">
        <f>'(B) FO'!AK328-'(B) FO'!AL328</f>
        <v>18000</v>
      </c>
      <c r="R328" s="137" t="str">
        <f>'(B) FO'!AM328</f>
        <v>Y</v>
      </c>
      <c r="S328" s="137" t="str">
        <f>'(B) FO'!AN328</f>
        <v>Y</v>
      </c>
      <c r="T328" s="137" t="str">
        <f>'(B) FO'!AO328</f>
        <v>Y</v>
      </c>
      <c r="U328" s="137" t="str">
        <f>'(B) FO'!AP328</f>
        <v>Y</v>
      </c>
      <c r="V328" s="139">
        <f>'(B) FO'!AQ328</f>
        <v>65.697674418604649</v>
      </c>
      <c r="W328" s="139">
        <f>'(B) FO'!AR328</f>
        <v>145.71428571428569</v>
      </c>
      <c r="X328" s="139">
        <f>'(B) FO'!AS328</f>
        <v>85.840707964601776</v>
      </c>
      <c r="Y328" s="139">
        <f>'(B) FO'!AT328</f>
        <v>46.753246753246749</v>
      </c>
      <c r="Z328" s="137" t="str">
        <f t="shared" si="67"/>
        <v>N</v>
      </c>
      <c r="AA328" s="137" t="str">
        <f t="shared" si="68"/>
        <v>Y</v>
      </c>
      <c r="AB328" s="137" t="str">
        <f t="shared" si="69"/>
        <v>Y</v>
      </c>
      <c r="AC328" s="137" t="str">
        <f>'(B) FO'!BC328</f>
        <v>N</v>
      </c>
      <c r="AD328" s="137" t="str">
        <f>'(B) FO'!BD328</f>
        <v>Y</v>
      </c>
      <c r="AE328" s="137" t="str">
        <f>'(B) FO'!BE328</f>
        <v>Y</v>
      </c>
      <c r="AF328" s="137" t="str">
        <f>'(B) FO'!BF328</f>
        <v>N</v>
      </c>
      <c r="AG328" s="139">
        <f>'(B) FO'!BG328</f>
        <v>-31.760202104741094</v>
      </c>
      <c r="AH328" s="139">
        <f>'(B) FO'!BH328</f>
        <v>338.75586517465194</v>
      </c>
      <c r="AI328" s="139">
        <f>'(B) FO'!BI328</f>
        <v>127.63062846135324</v>
      </c>
      <c r="AJ328" s="139">
        <f>'(B) FO'!BJ328</f>
        <v>-21.793285268481664</v>
      </c>
      <c r="AK328" s="137" t="str">
        <f t="shared" si="70"/>
        <v>N</v>
      </c>
      <c r="AL328" s="137" t="str">
        <f t="shared" si="71"/>
        <v>Y</v>
      </c>
      <c r="AM328" s="137" t="str">
        <f t="shared" si="72"/>
        <v>Y</v>
      </c>
      <c r="AN328" s="137" t="str">
        <f>'(B) FO'!BS328</f>
        <v>N</v>
      </c>
      <c r="AO328" s="137" t="str">
        <f>'(B) FO'!BT328</f>
        <v>Y</v>
      </c>
      <c r="AP328" s="137" t="str">
        <f>'(B) FO'!BU328</f>
        <v>Y</v>
      </c>
      <c r="AQ328" s="137" t="str">
        <f>'(B) FO'!BV328</f>
        <v>N</v>
      </c>
      <c r="AR328" s="139">
        <f>'(B) FO'!BW328</f>
        <v>-31.757575757575758</v>
      </c>
      <c r="AS328" s="139">
        <f>'(B) FO'!BX328</f>
        <v>327.46113989637308</v>
      </c>
      <c r="AT328" s="139">
        <f>'(B) FO'!BY328</f>
        <v>127.05882352941175</v>
      </c>
      <c r="AU328" s="139">
        <f>'(B) FO'!BZ328</f>
        <v>-22.727272727272727</v>
      </c>
      <c r="AV328" s="137" t="str">
        <f t="shared" si="73"/>
        <v>N</v>
      </c>
      <c r="AW328" s="137" t="str">
        <f t="shared" si="74"/>
        <v>Y</v>
      </c>
      <c r="AX328" s="137" t="str">
        <f t="shared" si="75"/>
        <v>Y</v>
      </c>
      <c r="AZ328" s="137">
        <f>'(B) FO'!C328</f>
        <v>1399.05</v>
      </c>
      <c r="BA328" s="137">
        <f>'(B) FO'!X328</f>
        <v>1428</v>
      </c>
      <c r="BB328" s="137">
        <f>'(B) FO'!AC328</f>
        <v>1393.7</v>
      </c>
    </row>
    <row r="329" spans="1:54" x14ac:dyDescent="0.3">
      <c r="A329" s="137" t="str">
        <f>'FOD (ALL)'!B329</f>
        <v>PIDILITIND</v>
      </c>
      <c r="B329" s="146">
        <f>'FOD (ALL)'!C329</f>
        <v>44042</v>
      </c>
      <c r="C329" s="137" t="str">
        <f>'(B) FO'!H329</f>
        <v>N</v>
      </c>
      <c r="D329" s="137" t="str">
        <f>'(B) FO'!I329</f>
        <v>Y</v>
      </c>
      <c r="E329" s="137" t="str">
        <f>'(B) FO'!J329</f>
        <v>Y</v>
      </c>
      <c r="F329" s="137" t="str">
        <f>'(B) FO'!K329</f>
        <v>Y</v>
      </c>
      <c r="G329" s="139">
        <f>'(B) FO'!L329</f>
        <v>-1.6164507907691295</v>
      </c>
      <c r="H329" s="139">
        <f>'(B) FO'!M329</f>
        <v>3.5875736863043031</v>
      </c>
      <c r="I329" s="139">
        <f>'(B) FO'!N329</f>
        <v>1.6655636443856063</v>
      </c>
      <c r="J329" s="139">
        <f>'(B) FO'!O329</f>
        <v>0.33200531208499334</v>
      </c>
      <c r="K329" s="137" t="str">
        <f t="shared" si="64"/>
        <v>N</v>
      </c>
      <c r="L329" s="137" t="str">
        <f t="shared" si="65"/>
        <v>Y</v>
      </c>
      <c r="M329" s="137" t="str">
        <f t="shared" si="66"/>
        <v>Y</v>
      </c>
      <c r="N329" s="137">
        <f>'(B) FO'!AH329-'(B) FO'!AI329</f>
        <v>500</v>
      </c>
      <c r="O329" s="137">
        <f>'(B) FO'!AI329-'(B) FO'!AJ329</f>
        <v>0</v>
      </c>
      <c r="P329" s="137">
        <f>'(B) FO'!AJ329-'(B) FO'!AK329</f>
        <v>500</v>
      </c>
      <c r="Q329" s="137">
        <f>'(B) FO'!AK329-'(B) FO'!AL329</f>
        <v>1000</v>
      </c>
      <c r="R329" s="137" t="str">
        <f>'(B) FO'!AM329</f>
        <v>Y</v>
      </c>
      <c r="S329" s="137" t="str">
        <f>'(B) FO'!AN329</f>
        <v>Y</v>
      </c>
      <c r="T329" s="137" t="str">
        <f>'(B) FO'!AO329</f>
        <v>Y</v>
      </c>
      <c r="U329" s="137" t="str">
        <f>'(B) FO'!AP329</f>
        <v>Y</v>
      </c>
      <c r="V329" s="139">
        <f>'(B) FO'!AQ329</f>
        <v>16.666666666666664</v>
      </c>
      <c r="W329" s="139">
        <f>'(B) FO'!AR329</f>
        <v>0</v>
      </c>
      <c r="X329" s="139">
        <f>'(B) FO'!AS329</f>
        <v>20</v>
      </c>
      <c r="Y329" s="139">
        <f>'(B) FO'!AT329</f>
        <v>66.666666666666657</v>
      </c>
      <c r="Z329" s="137" t="str">
        <f t="shared" si="67"/>
        <v>Y</v>
      </c>
      <c r="AA329" s="137" t="str">
        <f t="shared" si="68"/>
        <v>N</v>
      </c>
      <c r="AB329" s="137" t="str">
        <f t="shared" si="69"/>
        <v>N</v>
      </c>
      <c r="AC329" s="137" t="str">
        <f>'(B) FO'!BC329</f>
        <v>Y</v>
      </c>
      <c r="AD329" s="137" t="str">
        <f>'(B) FO'!BD329</f>
        <v>N</v>
      </c>
      <c r="AE329" s="137" t="str">
        <f>'(B) FO'!BE329</f>
        <v>N</v>
      </c>
      <c r="AF329" s="137" t="str">
        <f>'(B) FO'!BF329</f>
        <v>Y</v>
      </c>
      <c r="AG329" s="139">
        <f>'(B) FO'!BG329</f>
        <v>0</v>
      </c>
      <c r="AH329" s="139">
        <f>'(B) FO'!BH329</f>
        <v>-48.318713450292393</v>
      </c>
      <c r="AI329" s="139">
        <f>'(B) FO'!BI329</f>
        <v>-33.105134474327627</v>
      </c>
      <c r="AJ329" s="139">
        <f>'(B) FO'!BJ329</f>
        <v>202.06794682422452</v>
      </c>
      <c r="AK329" s="137" t="str">
        <f t="shared" si="70"/>
        <v>Y</v>
      </c>
      <c r="AL329" s="137" t="str">
        <f t="shared" si="71"/>
        <v>N</v>
      </c>
      <c r="AM329" s="137" t="str">
        <f t="shared" si="72"/>
        <v>N</v>
      </c>
      <c r="AN329" s="137" t="str">
        <f>'(B) FO'!BS329</f>
        <v>Y</v>
      </c>
      <c r="AO329" s="137" t="str">
        <f>'(B) FO'!BT329</f>
        <v>N</v>
      </c>
      <c r="AP329" s="137" t="str">
        <f>'(B) FO'!BU329</f>
        <v>N</v>
      </c>
      <c r="AQ329" s="137" t="str">
        <f>'(B) FO'!BV329</f>
        <v>Y</v>
      </c>
      <c r="AR329" s="139">
        <f>'(B) FO'!BW329</f>
        <v>0</v>
      </c>
      <c r="AS329" s="139">
        <f>'(B) FO'!BX329</f>
        <v>-50</v>
      </c>
      <c r="AT329" s="139">
        <f>'(B) FO'!BY329</f>
        <v>-33.333333333333329</v>
      </c>
      <c r="AU329" s="139">
        <f>'(B) FO'!BZ329</f>
        <v>200</v>
      </c>
      <c r="AV329" s="137" t="str">
        <f t="shared" si="73"/>
        <v>Y</v>
      </c>
      <c r="AW329" s="137" t="str">
        <f t="shared" si="74"/>
        <v>N</v>
      </c>
      <c r="AX329" s="137" t="str">
        <f t="shared" si="75"/>
        <v>N</v>
      </c>
      <c r="AZ329" s="137">
        <f>'(B) FO'!C329</f>
        <v>1409</v>
      </c>
      <c r="BA329" s="137">
        <f>'(B) FO'!X329</f>
        <v>1415</v>
      </c>
      <c r="BB329" s="137">
        <f>'(B) FO'!AC329</f>
        <v>1415</v>
      </c>
    </row>
    <row r="330" spans="1:54" x14ac:dyDescent="0.3">
      <c r="A330" s="137" t="str">
        <f>'FOD (ALL)'!B330</f>
        <v>PNB</v>
      </c>
      <c r="B330" s="146">
        <f>'FOD (ALL)'!C330</f>
        <v>43979</v>
      </c>
      <c r="C330" s="137" t="str">
        <f>'(B) FO'!H330</f>
        <v>N</v>
      </c>
      <c r="D330" s="137" t="str">
        <f>'(B) FO'!I330</f>
        <v>Y</v>
      </c>
      <c r="E330" s="137" t="str">
        <f>'(B) FO'!J330</f>
        <v>Y</v>
      </c>
      <c r="F330" s="137" t="str">
        <f>'(B) FO'!K330</f>
        <v>N</v>
      </c>
      <c r="G330" s="139">
        <f>'(B) FO'!L330</f>
        <v>-1.4842300556586219</v>
      </c>
      <c r="H330" s="139">
        <f>'(B) FO'!M330</f>
        <v>1.1257035647279579</v>
      </c>
      <c r="I330" s="139">
        <f>'(B) FO'!N330</f>
        <v>0.75614366729678373</v>
      </c>
      <c r="J330" s="139">
        <f>'(B) FO'!O330</f>
        <v>-3.1135531135531189</v>
      </c>
      <c r="K330" s="137" t="str">
        <f t="shared" si="64"/>
        <v>N</v>
      </c>
      <c r="L330" s="137" t="str">
        <f t="shared" si="65"/>
        <v>Y</v>
      </c>
      <c r="M330" s="137" t="str">
        <f t="shared" si="66"/>
        <v>Y</v>
      </c>
      <c r="N330" s="137">
        <f>'(B) FO'!AH330-'(B) FO'!AI330</f>
        <v>-4955100</v>
      </c>
      <c r="O330" s="137">
        <f>'(B) FO'!AI330-'(B) FO'!AJ330</f>
        <v>-3386400</v>
      </c>
      <c r="P330" s="137">
        <f>'(B) FO'!AJ330-'(B) FO'!AK330</f>
        <v>-1037500</v>
      </c>
      <c r="Q330" s="137">
        <f>'(B) FO'!AK330-'(B) FO'!AL330</f>
        <v>149400</v>
      </c>
      <c r="R330" s="137" t="str">
        <f>'(B) FO'!AM330</f>
        <v>N</v>
      </c>
      <c r="S330" s="137" t="str">
        <f>'(B) FO'!AN330</f>
        <v>N</v>
      </c>
      <c r="T330" s="137" t="str">
        <f>'(B) FO'!AO330</f>
        <v>N</v>
      </c>
      <c r="U330" s="137" t="str">
        <f>'(B) FO'!AP330</f>
        <v>Y</v>
      </c>
      <c r="V330" s="139">
        <f>'(B) FO'!AQ330</f>
        <v>-12.411642411642413</v>
      </c>
      <c r="W330" s="139">
        <f>'(B) FO'!AR330</f>
        <v>-7.8190877730931394</v>
      </c>
      <c r="X330" s="139">
        <f>'(B) FO'!AS330</f>
        <v>-2.3395096387797119</v>
      </c>
      <c r="Y330" s="139">
        <f>'(B) FO'!AT330</f>
        <v>0.3380281690140845</v>
      </c>
      <c r="Z330" s="137" t="str">
        <f t="shared" si="67"/>
        <v>N</v>
      </c>
      <c r="AA330" s="137" t="str">
        <f t="shared" si="68"/>
        <v>N</v>
      </c>
      <c r="AB330" s="137" t="str">
        <f t="shared" si="69"/>
        <v>N</v>
      </c>
      <c r="AC330" s="137" t="str">
        <f>'(B) FO'!BC330</f>
        <v>Y</v>
      </c>
      <c r="AD330" s="137" t="str">
        <f>'(B) FO'!BD330</f>
        <v>Y</v>
      </c>
      <c r="AE330" s="137" t="str">
        <f>'(B) FO'!BE330</f>
        <v>N</v>
      </c>
      <c r="AF330" s="137" t="str">
        <f>'(B) FO'!BF330</f>
        <v>N</v>
      </c>
      <c r="AG330" s="139">
        <f>'(B) FO'!BG330</f>
        <v>31.793583499840633</v>
      </c>
      <c r="AH330" s="139">
        <f>'(B) FO'!BH330</f>
        <v>84.631106695732228</v>
      </c>
      <c r="AI330" s="139">
        <f>'(B) FO'!BI330</f>
        <v>-43.469318037513389</v>
      </c>
      <c r="AJ330" s="139">
        <f>'(B) FO'!BJ330</f>
        <v>-31.170565844482638</v>
      </c>
      <c r="AK330" s="137" t="str">
        <f t="shared" si="70"/>
        <v>N</v>
      </c>
      <c r="AL330" s="137" t="str">
        <f t="shared" si="71"/>
        <v>Y</v>
      </c>
      <c r="AM330" s="137" t="str">
        <f t="shared" si="72"/>
        <v>N</v>
      </c>
      <c r="AN330" s="137" t="str">
        <f>'(B) FO'!BS330</f>
        <v>Y</v>
      </c>
      <c r="AO330" s="137" t="str">
        <f>'(B) FO'!BT330</f>
        <v>Y</v>
      </c>
      <c r="AP330" s="137" t="str">
        <f>'(B) FO'!BU330</f>
        <v>N</v>
      </c>
      <c r="AQ330" s="137" t="str">
        <f>'(B) FO'!BV330</f>
        <v>N</v>
      </c>
      <c r="AR330" s="139">
        <f>'(B) FO'!BW330</f>
        <v>33.79737045630317</v>
      </c>
      <c r="AS330" s="139">
        <f>'(B) FO'!BX330</f>
        <v>80.83916083916084</v>
      </c>
      <c r="AT330" s="139">
        <f>'(B) FO'!BY330</f>
        <v>-42.708333333333329</v>
      </c>
      <c r="AU330" s="139">
        <f>'(B) FO'!BZ330</f>
        <v>-30.044843049327351</v>
      </c>
      <c r="AV330" s="137" t="str">
        <f t="shared" si="73"/>
        <v>N</v>
      </c>
      <c r="AW330" s="137" t="str">
        <f t="shared" si="74"/>
        <v>Y</v>
      </c>
      <c r="AX330" s="137" t="str">
        <f t="shared" si="75"/>
        <v>N</v>
      </c>
      <c r="AZ330" s="137">
        <f>'(B) FO'!C330</f>
        <v>26.55</v>
      </c>
      <c r="BA330" s="137">
        <f>'(B) FO'!X330</f>
        <v>27.65</v>
      </c>
      <c r="BB330" s="137">
        <f>'(B) FO'!AC330</f>
        <v>26.25</v>
      </c>
    </row>
    <row r="331" spans="1:54" x14ac:dyDescent="0.3">
      <c r="A331" s="137" t="str">
        <f>'FOD (ALL)'!B331</f>
        <v>PNB</v>
      </c>
      <c r="B331" s="146">
        <f>'FOD (ALL)'!C331</f>
        <v>44007</v>
      </c>
      <c r="C331" s="137" t="str">
        <f>'(B) FO'!H331</f>
        <v>N</v>
      </c>
      <c r="D331" s="137" t="str">
        <f>'(B) FO'!I331</f>
        <v>Y</v>
      </c>
      <c r="E331" s="137" t="str">
        <f>'(B) FO'!J331</f>
        <v>Y</v>
      </c>
      <c r="F331" s="137" t="str">
        <f>'(B) FO'!K331</f>
        <v>N</v>
      </c>
      <c r="G331" s="139">
        <f>'(B) FO'!L331</f>
        <v>-1.6666666666666639</v>
      </c>
      <c r="H331" s="139">
        <f>'(B) FO'!M331</f>
        <v>1.1235955056179803</v>
      </c>
      <c r="I331" s="139">
        <f>'(B) FO'!N331</f>
        <v>0.56497175141242395</v>
      </c>
      <c r="J331" s="139">
        <f>'(B) FO'!O331</f>
        <v>-3.1021897810218904</v>
      </c>
      <c r="K331" s="137" t="str">
        <f t="shared" si="64"/>
        <v>N</v>
      </c>
      <c r="L331" s="137" t="str">
        <f t="shared" si="65"/>
        <v>Y</v>
      </c>
      <c r="M331" s="137" t="str">
        <f t="shared" si="66"/>
        <v>Y</v>
      </c>
      <c r="N331" s="137">
        <f>'(B) FO'!AH331-'(B) FO'!AI331</f>
        <v>5502900</v>
      </c>
      <c r="O331" s="137">
        <f>'(B) FO'!AI331-'(B) FO'!AJ331</f>
        <v>1834300</v>
      </c>
      <c r="P331" s="137">
        <f>'(B) FO'!AJ331-'(B) FO'!AK331</f>
        <v>1319700</v>
      </c>
      <c r="Q331" s="137">
        <f>'(B) FO'!AK331-'(B) FO'!AL331</f>
        <v>705500</v>
      </c>
      <c r="R331" s="137" t="str">
        <f>'(B) FO'!AM331</f>
        <v>Y</v>
      </c>
      <c r="S331" s="137" t="str">
        <f>'(B) FO'!AN331</f>
        <v>Y</v>
      </c>
      <c r="T331" s="137" t="str">
        <f>'(B) FO'!AO331</f>
        <v>Y</v>
      </c>
      <c r="U331" s="137" t="str">
        <f>'(B) FO'!AP331</f>
        <v>Y</v>
      </c>
      <c r="V331" s="139">
        <f>'(B) FO'!AQ331</f>
        <v>57.452339688041597</v>
      </c>
      <c r="W331" s="139">
        <f>'(B) FO'!AR331</f>
        <v>23.687031082529476</v>
      </c>
      <c r="X331" s="139">
        <f>'(B) FO'!AS331</f>
        <v>20.54263565891473</v>
      </c>
      <c r="Y331" s="139">
        <f>'(B) FO'!AT331</f>
        <v>12.336719883889694</v>
      </c>
      <c r="Z331" s="137" t="str">
        <f t="shared" si="67"/>
        <v>Y</v>
      </c>
      <c r="AA331" s="137" t="str">
        <f t="shared" si="68"/>
        <v>Y</v>
      </c>
      <c r="AB331" s="137" t="str">
        <f t="shared" si="69"/>
        <v>Y</v>
      </c>
      <c r="AC331" s="137" t="str">
        <f>'(B) FO'!BC331</f>
        <v>Y</v>
      </c>
      <c r="AD331" s="137" t="str">
        <f>'(B) FO'!BD331</f>
        <v>Y</v>
      </c>
      <c r="AE331" s="137" t="str">
        <f>'(B) FO'!BE331</f>
        <v>Y</v>
      </c>
      <c r="AF331" s="137" t="str">
        <f>'(B) FO'!BF331</f>
        <v>N</v>
      </c>
      <c r="AG331" s="139">
        <f>'(B) FO'!BG331</f>
        <v>114.05041128143223</v>
      </c>
      <c r="AH331" s="139">
        <f>'(B) FO'!BH331</f>
        <v>134.56502661908382</v>
      </c>
      <c r="AI331" s="139">
        <f>'(B) FO'!BI331</f>
        <v>30.266126082185085</v>
      </c>
      <c r="AJ331" s="139">
        <f>'(B) FO'!BJ331</f>
        <v>-12.373116785981406</v>
      </c>
      <c r="AK331" s="137" t="str">
        <f t="shared" si="70"/>
        <v>N</v>
      </c>
      <c r="AL331" s="137" t="str">
        <f t="shared" si="71"/>
        <v>Y</v>
      </c>
      <c r="AM331" s="137" t="str">
        <f t="shared" si="72"/>
        <v>Y</v>
      </c>
      <c r="AN331" s="137" t="str">
        <f>'(B) FO'!BS331</f>
        <v>Y</v>
      </c>
      <c r="AO331" s="137" t="str">
        <f>'(B) FO'!BT331</f>
        <v>Y</v>
      </c>
      <c r="AP331" s="137" t="str">
        <f>'(B) FO'!BU331</f>
        <v>Y</v>
      </c>
      <c r="AQ331" s="137" t="str">
        <f>'(B) FO'!BV331</f>
        <v>N</v>
      </c>
      <c r="AR331" s="139">
        <f>'(B) FO'!BW331</f>
        <v>117.54780652418448</v>
      </c>
      <c r="AS331" s="139">
        <f>'(B) FO'!BX331</f>
        <v>130.31088082901553</v>
      </c>
      <c r="AT331" s="139">
        <f>'(B) FO'!BY331</f>
        <v>31.74061433447099</v>
      </c>
      <c r="AU331" s="139">
        <f>'(B) FO'!BZ331</f>
        <v>-10.94224924012158</v>
      </c>
      <c r="AV331" s="137" t="str">
        <f t="shared" si="73"/>
        <v>N</v>
      </c>
      <c r="AW331" s="137" t="str">
        <f t="shared" si="74"/>
        <v>Y</v>
      </c>
      <c r="AX331" s="137" t="str">
        <f t="shared" si="75"/>
        <v>Y</v>
      </c>
      <c r="AZ331" s="137">
        <f>'(B) FO'!C331</f>
        <v>26.55</v>
      </c>
      <c r="BA331" s="137">
        <f>'(B) FO'!X331</f>
        <v>27.7</v>
      </c>
      <c r="BB331" s="137">
        <f>'(B) FO'!AC331</f>
        <v>26.25</v>
      </c>
    </row>
    <row r="332" spans="1:54" x14ac:dyDescent="0.3">
      <c r="A332" s="137" t="str">
        <f>'FOD (ALL)'!B332</f>
        <v>PNB</v>
      </c>
      <c r="B332" s="146">
        <f>'FOD (ALL)'!C332</f>
        <v>44042</v>
      </c>
      <c r="C332" s="137" t="str">
        <f>'(B) FO'!H332</f>
        <v>N</v>
      </c>
      <c r="D332" s="137" t="str">
        <f>'(B) FO'!I332</f>
        <v>Y</v>
      </c>
      <c r="E332" s="137" t="str">
        <f>'(B) FO'!J332</f>
        <v>Y</v>
      </c>
      <c r="F332" s="137" t="str">
        <f>'(B) FO'!K332</f>
        <v>N</v>
      </c>
      <c r="G332" s="139">
        <f>'(B) FO'!L332</f>
        <v>-2.0183486238532136</v>
      </c>
      <c r="H332" s="139">
        <f>'(B) FO'!M332</f>
        <v>1.301115241635693</v>
      </c>
      <c r="I332" s="139">
        <f>'(B) FO'!N332</f>
        <v>0.18621973929235439</v>
      </c>
      <c r="J332" s="139">
        <f>'(B) FO'!O332</f>
        <v>-2.7173913043478262</v>
      </c>
      <c r="K332" s="137" t="str">
        <f t="shared" si="64"/>
        <v>N</v>
      </c>
      <c r="L332" s="137" t="str">
        <f t="shared" si="65"/>
        <v>Y</v>
      </c>
      <c r="M332" s="137" t="str">
        <f t="shared" si="66"/>
        <v>Y</v>
      </c>
      <c r="N332" s="137">
        <f>'(B) FO'!AH332-'(B) FO'!AI332</f>
        <v>98000</v>
      </c>
      <c r="O332" s="137">
        <f>'(B) FO'!AI332-'(B) FO'!AJ332</f>
        <v>42000</v>
      </c>
      <c r="P332" s="137">
        <f>'(B) FO'!AJ332-'(B) FO'!AK332</f>
        <v>14000</v>
      </c>
      <c r="Q332" s="137">
        <f>'(B) FO'!AK332-'(B) FO'!AL332</f>
        <v>0</v>
      </c>
      <c r="R332" s="137" t="str">
        <f>'(B) FO'!AM332</f>
        <v>Y</v>
      </c>
      <c r="S332" s="137" t="str">
        <f>'(B) FO'!AN332</f>
        <v>Y</v>
      </c>
      <c r="T332" s="137" t="str">
        <f>'(B) FO'!AO332</f>
        <v>Y</v>
      </c>
      <c r="U332" s="137" t="str">
        <f>'(B) FO'!AP332</f>
        <v>Y</v>
      </c>
      <c r="V332" s="139">
        <f>'(B) FO'!AQ332</f>
        <v>36.84210526315789</v>
      </c>
      <c r="W332" s="139">
        <f>'(B) FO'!AR332</f>
        <v>18.75</v>
      </c>
      <c r="X332" s="139">
        <f>'(B) FO'!AS332</f>
        <v>6.666666666666667</v>
      </c>
      <c r="Y332" s="139">
        <f>'(B) FO'!AT332</f>
        <v>0</v>
      </c>
      <c r="Z332" s="137" t="str">
        <f t="shared" si="67"/>
        <v>Y</v>
      </c>
      <c r="AA332" s="137" t="str">
        <f t="shared" si="68"/>
        <v>Y</v>
      </c>
      <c r="AB332" s="137" t="str">
        <f t="shared" si="69"/>
        <v>Y</v>
      </c>
      <c r="AC332" s="137" t="str">
        <f>'(B) FO'!BC332</f>
        <v>Y</v>
      </c>
      <c r="AD332" s="137" t="str">
        <f>'(B) FO'!BD332</f>
        <v>Y</v>
      </c>
      <c r="AE332" s="137" t="str">
        <f>'(B) FO'!BE332</f>
        <v>Y</v>
      </c>
      <c r="AF332" s="137" t="str">
        <f>'(B) FO'!BF332</f>
        <v>N</v>
      </c>
      <c r="AG332" s="139">
        <f>'(B) FO'!BG332</f>
        <v>169.29082628497073</v>
      </c>
      <c r="AH332" s="139">
        <f>'(B) FO'!BH332</f>
        <v>308.77659574468083</v>
      </c>
      <c r="AI332" s="139" t="e">
        <f>'(B) FO'!BI332</f>
        <v>#DIV/0!</v>
      </c>
      <c r="AJ332" s="139">
        <f>'(B) FO'!BJ332</f>
        <v>-100</v>
      </c>
      <c r="AK332" s="137" t="str">
        <f t="shared" si="70"/>
        <v>N</v>
      </c>
      <c r="AL332" s="137" t="e">
        <f t="shared" si="71"/>
        <v>#DIV/0!</v>
      </c>
      <c r="AM332" s="137" t="e">
        <f t="shared" si="72"/>
        <v>#DIV/0!</v>
      </c>
      <c r="AN332" s="137" t="str">
        <f>'(B) FO'!BS332</f>
        <v>Y</v>
      </c>
      <c r="AO332" s="137" t="str">
        <f>'(B) FO'!BT332</f>
        <v>Y</v>
      </c>
      <c r="AP332" s="137" t="str">
        <f>'(B) FO'!BU332</f>
        <v>Y</v>
      </c>
      <c r="AQ332" s="137" t="str">
        <f>'(B) FO'!BV332</f>
        <v>N</v>
      </c>
      <c r="AR332" s="139">
        <f>'(B) FO'!BW332</f>
        <v>175</v>
      </c>
      <c r="AS332" s="139">
        <f>'(B) FO'!BX332</f>
        <v>300</v>
      </c>
      <c r="AT332" s="139" t="e">
        <f>'(B) FO'!BY332</f>
        <v>#DIV/0!</v>
      </c>
      <c r="AU332" s="139">
        <f>'(B) FO'!BZ332</f>
        <v>-100</v>
      </c>
      <c r="AV332" s="137" t="str">
        <f t="shared" si="73"/>
        <v>N</v>
      </c>
      <c r="AW332" s="137" t="e">
        <f t="shared" si="74"/>
        <v>#DIV/0!</v>
      </c>
      <c r="AX332" s="137" t="e">
        <f t="shared" si="75"/>
        <v>#DIV/0!</v>
      </c>
      <c r="AZ332" s="137">
        <f>'(B) FO'!C332</f>
        <v>26.7</v>
      </c>
      <c r="BA332" s="137">
        <f>'(B) FO'!X332</f>
        <v>27.6</v>
      </c>
      <c r="BB332" s="137">
        <f>'(B) FO'!AC332</f>
        <v>26.4</v>
      </c>
    </row>
    <row r="333" spans="1:54" x14ac:dyDescent="0.3">
      <c r="A333" s="137" t="str">
        <f>'FOD (ALL)'!B333</f>
        <v>POWERGRID</v>
      </c>
      <c r="B333" s="146">
        <f>'FOD (ALL)'!C333</f>
        <v>43979</v>
      </c>
      <c r="C333" s="137" t="str">
        <f>'(B) FO'!H333</f>
        <v>N</v>
      </c>
      <c r="D333" s="137" t="str">
        <f>'(B) FO'!I333</f>
        <v>N</v>
      </c>
      <c r="E333" s="137" t="str">
        <f>'(B) FO'!J333</f>
        <v>Y</v>
      </c>
      <c r="F333" s="137" t="str">
        <f>'(B) FO'!K333</f>
        <v>Y</v>
      </c>
      <c r="G333" s="139">
        <f>'(B) FO'!L333</f>
        <v>-1.48546144121365</v>
      </c>
      <c r="H333" s="139">
        <f>'(B) FO'!M333</f>
        <v>-0.18927444794953399</v>
      </c>
      <c r="I333" s="139">
        <f>'(B) FO'!N333</f>
        <v>0.22130888397091011</v>
      </c>
      <c r="J333" s="139">
        <f>'(B) FO'!O333</f>
        <v>2.2631749110895569</v>
      </c>
      <c r="K333" s="137" t="str">
        <f t="shared" si="64"/>
        <v>N</v>
      </c>
      <c r="L333" s="137" t="str">
        <f t="shared" si="65"/>
        <v>N</v>
      </c>
      <c r="M333" s="137" t="str">
        <f t="shared" si="66"/>
        <v>N</v>
      </c>
      <c r="N333" s="137">
        <f>'(B) FO'!AH333-'(B) FO'!AI333</f>
        <v>-852000</v>
      </c>
      <c r="O333" s="137">
        <f>'(B) FO'!AI333-'(B) FO'!AJ333</f>
        <v>-276000</v>
      </c>
      <c r="P333" s="137">
        <f>'(B) FO'!AJ333-'(B) FO'!AK333</f>
        <v>-288000</v>
      </c>
      <c r="Q333" s="137">
        <f>'(B) FO'!AK333-'(B) FO'!AL333</f>
        <v>-16000</v>
      </c>
      <c r="R333" s="137" t="str">
        <f>'(B) FO'!AM333</f>
        <v>N</v>
      </c>
      <c r="S333" s="137" t="str">
        <f>'(B) FO'!AN333</f>
        <v>N</v>
      </c>
      <c r="T333" s="137" t="str">
        <f>'(B) FO'!AO333</f>
        <v>N</v>
      </c>
      <c r="U333" s="137" t="str">
        <f>'(B) FO'!AP333</f>
        <v>N</v>
      </c>
      <c r="V333" s="139">
        <f>'(B) FO'!AQ333</f>
        <v>-2.8571428571428572</v>
      </c>
      <c r="W333" s="139">
        <f>'(B) FO'!AR333</f>
        <v>-0.91706539074960136</v>
      </c>
      <c r="X333" s="139">
        <f>'(B) FO'!AS333</f>
        <v>-0.94786729857819907</v>
      </c>
      <c r="Y333" s="139">
        <f>'(B) FO'!AT333</f>
        <v>-5.2631578947368418E-2</v>
      </c>
      <c r="Z333" s="137" t="str">
        <f t="shared" si="67"/>
        <v>N</v>
      </c>
      <c r="AA333" s="137" t="str">
        <f t="shared" si="68"/>
        <v>Y</v>
      </c>
      <c r="AB333" s="137" t="str">
        <f t="shared" si="69"/>
        <v>N</v>
      </c>
      <c r="AC333" s="137" t="str">
        <f>'(B) FO'!BC333</f>
        <v>Y</v>
      </c>
      <c r="AD333" s="137" t="str">
        <f>'(B) FO'!BD333</f>
        <v>N</v>
      </c>
      <c r="AE333" s="137" t="str">
        <f>'(B) FO'!BE333</f>
        <v>Y</v>
      </c>
      <c r="AF333" s="137" t="str">
        <f>'(B) FO'!BF333</f>
        <v>N</v>
      </c>
      <c r="AG333" s="139">
        <f>'(B) FO'!BG333</f>
        <v>110.98271989923525</v>
      </c>
      <c r="AH333" s="139">
        <f>'(B) FO'!BH333</f>
        <v>-29.945269058165231</v>
      </c>
      <c r="AI333" s="139">
        <f>'(B) FO'!BI333</f>
        <v>2.1000765973321891</v>
      </c>
      <c r="AJ333" s="139">
        <f>'(B) FO'!BJ333</f>
        <v>-18.91564433095439</v>
      </c>
      <c r="AK333" s="137" t="str">
        <f t="shared" si="70"/>
        <v>Y</v>
      </c>
      <c r="AL333" s="137" t="str">
        <f t="shared" si="71"/>
        <v>N</v>
      </c>
      <c r="AM333" s="137" t="str">
        <f t="shared" si="72"/>
        <v>Y</v>
      </c>
      <c r="AN333" s="137" t="str">
        <f>'(B) FO'!BS333</f>
        <v>Y</v>
      </c>
      <c r="AO333" s="137" t="str">
        <f>'(B) FO'!BT333</f>
        <v>N</v>
      </c>
      <c r="AP333" s="137" t="str">
        <f>'(B) FO'!BU333</f>
        <v>Y</v>
      </c>
      <c r="AQ333" s="137" t="str">
        <f>'(B) FO'!BV333</f>
        <v>N</v>
      </c>
      <c r="AR333" s="139">
        <f>'(B) FO'!BW333</f>
        <v>114.01050788091067</v>
      </c>
      <c r="AS333" s="139">
        <f>'(B) FO'!BX333</f>
        <v>-29.419035846724352</v>
      </c>
      <c r="AT333" s="139">
        <f>'(B) FO'!BY333</f>
        <v>1.125</v>
      </c>
      <c r="AU333" s="139">
        <f>'(B) FO'!BZ333</f>
        <v>-19.91991991991992</v>
      </c>
      <c r="AV333" s="137" t="str">
        <f t="shared" si="73"/>
        <v>Y</v>
      </c>
      <c r="AW333" s="137" t="str">
        <f t="shared" si="74"/>
        <v>N</v>
      </c>
      <c r="AX333" s="137" t="str">
        <f t="shared" si="75"/>
        <v>Y</v>
      </c>
      <c r="AZ333" s="137">
        <f>'(B) FO'!C333</f>
        <v>155.85</v>
      </c>
      <c r="BA333" s="137">
        <f>'(B) FO'!X333</f>
        <v>157.85</v>
      </c>
      <c r="BB333" s="137">
        <f>'(B) FO'!AC333</f>
        <v>154.05000000000001</v>
      </c>
    </row>
    <row r="334" spans="1:54" x14ac:dyDescent="0.3">
      <c r="A334" s="137" t="str">
        <f>'FOD (ALL)'!B334</f>
        <v>POWERGRID</v>
      </c>
      <c r="B334" s="146">
        <f>'FOD (ALL)'!C334</f>
        <v>44007</v>
      </c>
      <c r="C334" s="137" t="str">
        <f>'(B) FO'!H334</f>
        <v>N</v>
      </c>
      <c r="D334" s="137" t="str">
        <f>'(B) FO'!I334</f>
        <v>N</v>
      </c>
      <c r="E334" s="137" t="str">
        <f>'(B) FO'!J334</f>
        <v>Y</v>
      </c>
      <c r="F334" s="137" t="str">
        <f>'(B) FO'!K334</f>
        <v>Y</v>
      </c>
      <c r="G334" s="139">
        <f>'(B) FO'!L334</f>
        <v>-1.6393442622950787</v>
      </c>
      <c r="H334" s="139">
        <f>'(B) FO'!M334</f>
        <v>-0.22019502988360765</v>
      </c>
      <c r="I334" s="139">
        <f>'(B) FO'!N334</f>
        <v>0.28391167192428307</v>
      </c>
      <c r="J334" s="139">
        <f>'(B) FO'!O334</f>
        <v>2.3240800516462197</v>
      </c>
      <c r="K334" s="137" t="str">
        <f t="shared" si="64"/>
        <v>N</v>
      </c>
      <c r="L334" s="137" t="str">
        <f t="shared" si="65"/>
        <v>N</v>
      </c>
      <c r="M334" s="137" t="str">
        <f t="shared" si="66"/>
        <v>N</v>
      </c>
      <c r="N334" s="137">
        <f>'(B) FO'!AH334-'(B) FO'!AI334</f>
        <v>1424000</v>
      </c>
      <c r="O334" s="137">
        <f>'(B) FO'!AI334-'(B) FO'!AJ334</f>
        <v>156000</v>
      </c>
      <c r="P334" s="137">
        <f>'(B) FO'!AJ334-'(B) FO'!AK334</f>
        <v>548000</v>
      </c>
      <c r="Q334" s="137">
        <f>'(B) FO'!AK334-'(B) FO'!AL334</f>
        <v>284000</v>
      </c>
      <c r="R334" s="137" t="str">
        <f>'(B) FO'!AM334</f>
        <v>Y</v>
      </c>
      <c r="S334" s="137" t="str">
        <f>'(B) FO'!AN334</f>
        <v>Y</v>
      </c>
      <c r="T334" s="137" t="str">
        <f>'(B) FO'!AO334</f>
        <v>Y</v>
      </c>
      <c r="U334" s="137" t="str">
        <f>'(B) FO'!AP334</f>
        <v>Y</v>
      </c>
      <c r="V334" s="139">
        <f>'(B) FO'!AQ334</f>
        <v>91.75257731958763</v>
      </c>
      <c r="W334" s="139">
        <f>'(B) FO'!AR334</f>
        <v>11.174785100286533</v>
      </c>
      <c r="X334" s="139">
        <f>'(B) FO'!AS334</f>
        <v>64.622641509433961</v>
      </c>
      <c r="Y334" s="139">
        <f>'(B) FO'!AT334</f>
        <v>50.354609929078009</v>
      </c>
      <c r="Z334" s="137" t="str">
        <f t="shared" si="67"/>
        <v>Y</v>
      </c>
      <c r="AA334" s="137" t="str">
        <f t="shared" si="68"/>
        <v>N</v>
      </c>
      <c r="AB334" s="137" t="str">
        <f t="shared" si="69"/>
        <v>Y</v>
      </c>
      <c r="AC334" s="137" t="str">
        <f>'(B) FO'!BC334</f>
        <v>Y</v>
      </c>
      <c r="AD334" s="137" t="str">
        <f>'(B) FO'!BD334</f>
        <v>N</v>
      </c>
      <c r="AE334" s="137" t="str">
        <f>'(B) FO'!BE334</f>
        <v>Y</v>
      </c>
      <c r="AF334" s="137" t="str">
        <f>'(B) FO'!BF334</f>
        <v>Y</v>
      </c>
      <c r="AG334" s="139">
        <f>'(B) FO'!BG334</f>
        <v>610.21354328017003</v>
      </c>
      <c r="AH334" s="139">
        <f>'(B) FO'!BH334</f>
        <v>-70.560264171711609</v>
      </c>
      <c r="AI334" s="139">
        <f>'(B) FO'!BI334</f>
        <v>258.74654481863826</v>
      </c>
      <c r="AJ334" s="139">
        <f>'(B) FO'!BJ334</f>
        <v>448.44997215518833</v>
      </c>
      <c r="AK334" s="137" t="str">
        <f t="shared" si="70"/>
        <v>Y</v>
      </c>
      <c r="AL334" s="137" t="str">
        <f t="shared" si="71"/>
        <v>N</v>
      </c>
      <c r="AM334" s="137" t="str">
        <f t="shared" si="72"/>
        <v>N</v>
      </c>
      <c r="AN334" s="137" t="str">
        <f>'(B) FO'!BS334</f>
        <v>Y</v>
      </c>
      <c r="AO334" s="137" t="str">
        <f>'(B) FO'!BT334</f>
        <v>N</v>
      </c>
      <c r="AP334" s="137" t="str">
        <f>'(B) FO'!BU334</f>
        <v>Y</v>
      </c>
      <c r="AQ334" s="137" t="str">
        <f>'(B) FO'!BV334</f>
        <v>Y</v>
      </c>
      <c r="AR334" s="139">
        <f>'(B) FO'!BW334</f>
        <v>620.94594594594594</v>
      </c>
      <c r="AS334" s="139">
        <f>'(B) FO'!BX334</f>
        <v>-70.281124497991968</v>
      </c>
      <c r="AT334" s="139">
        <f>'(B) FO'!BY334</f>
        <v>255.71428571428569</v>
      </c>
      <c r="AU334" s="139">
        <f>'(B) FO'!BZ334</f>
        <v>438.46153846153851</v>
      </c>
      <c r="AV334" s="137" t="str">
        <f t="shared" si="73"/>
        <v>Y</v>
      </c>
      <c r="AW334" s="137" t="str">
        <f t="shared" si="74"/>
        <v>N</v>
      </c>
      <c r="AX334" s="137" t="str">
        <f t="shared" si="75"/>
        <v>N</v>
      </c>
      <c r="AZ334" s="137">
        <f>'(B) FO'!C334</f>
        <v>156</v>
      </c>
      <c r="BA334" s="137">
        <f>'(B) FO'!X334</f>
        <v>157.5</v>
      </c>
      <c r="BB334" s="137">
        <f>'(B) FO'!AC334</f>
        <v>154.4</v>
      </c>
    </row>
    <row r="335" spans="1:54" x14ac:dyDescent="0.3">
      <c r="A335" s="137" t="str">
        <f>'FOD (ALL)'!B335</f>
        <v>POWERGRID</v>
      </c>
      <c r="B335" s="146">
        <f>'FOD (ALL)'!C335</f>
        <v>44042</v>
      </c>
      <c r="C335" s="137" t="str">
        <f>'(B) FO'!H335</f>
        <v>N</v>
      </c>
      <c r="D335" s="137" t="str">
        <f>'(B) FO'!I335</f>
        <v>Y</v>
      </c>
      <c r="E335" s="137" t="str">
        <f>'(B) FO'!J335</f>
        <v>Y</v>
      </c>
      <c r="F335" s="137" t="str">
        <f>'(B) FO'!K335</f>
        <v>Y</v>
      </c>
      <c r="G335" s="139">
        <f>'(B) FO'!L335</f>
        <v>-1.9962570180910897</v>
      </c>
      <c r="H335" s="139">
        <f>'(B) FO'!M335</f>
        <v>0.25015634771732687</v>
      </c>
      <c r="I335" s="139">
        <f>'(B) FO'!N335</f>
        <v>0.25078369905956471</v>
      </c>
      <c r="J335" s="139">
        <f>'(B) FO'!O335</f>
        <v>3.5042180402336185</v>
      </c>
      <c r="K335" s="137" t="str">
        <f t="shared" si="64"/>
        <v>N</v>
      </c>
      <c r="L335" s="137" t="str">
        <f t="shared" si="65"/>
        <v>N</v>
      </c>
      <c r="M335" s="137" t="str">
        <f t="shared" si="66"/>
        <v>N</v>
      </c>
      <c r="N335" s="137">
        <f>'(B) FO'!AH335-'(B) FO'!AI335</f>
        <v>0</v>
      </c>
      <c r="O335" s="137">
        <f>'(B) FO'!AI335-'(B) FO'!AJ335</f>
        <v>0</v>
      </c>
      <c r="P335" s="137">
        <f>'(B) FO'!AJ335-'(B) FO'!AK335</f>
        <v>0</v>
      </c>
      <c r="Q335" s="137">
        <f>'(B) FO'!AK335-'(B) FO'!AL335</f>
        <v>0</v>
      </c>
      <c r="R335" s="137" t="str">
        <f>'(B) FO'!AM335</f>
        <v>Y</v>
      </c>
      <c r="S335" s="137" t="str">
        <f>'(B) FO'!AN335</f>
        <v>Y</v>
      </c>
      <c r="T335" s="137" t="str">
        <f>'(B) FO'!AO335</f>
        <v>Y</v>
      </c>
      <c r="U335" s="137" t="str">
        <f>'(B) FO'!AP335</f>
        <v>Y</v>
      </c>
      <c r="V335" s="139">
        <f>'(B) FO'!AQ335</f>
        <v>0</v>
      </c>
      <c r="W335" s="139">
        <f>'(B) FO'!AR335</f>
        <v>0</v>
      </c>
      <c r="X335" s="139">
        <f>'(B) FO'!AS335</f>
        <v>0</v>
      </c>
      <c r="Y335" s="139">
        <f>'(B) FO'!AT335</f>
        <v>0</v>
      </c>
      <c r="Z335" s="137" t="str">
        <f t="shared" si="67"/>
        <v>Y</v>
      </c>
      <c r="AA335" s="137" t="str">
        <f t="shared" si="68"/>
        <v>Y</v>
      </c>
      <c r="AB335" s="137" t="str">
        <f t="shared" si="69"/>
        <v>Y</v>
      </c>
      <c r="AC335" s="137" t="str">
        <f>'(B) FO'!BC335</f>
        <v>Y</v>
      </c>
      <c r="AD335" s="137" t="str">
        <f>'(B) FO'!BD335</f>
        <v>Y</v>
      </c>
      <c r="AE335" s="137" t="str">
        <f>'(B) FO'!BE335</f>
        <v>Y</v>
      </c>
      <c r="AF335" s="137" t="str">
        <f>'(B) FO'!BF335</f>
        <v>N</v>
      </c>
      <c r="AG335" s="139" t="e">
        <f>'(B) FO'!BG335</f>
        <v>#DIV/0!</v>
      </c>
      <c r="AH335" s="139" t="e">
        <f>'(B) FO'!BH335</f>
        <v>#DIV/0!</v>
      </c>
      <c r="AI335" s="139" t="e">
        <f>'(B) FO'!BI335</f>
        <v>#DIV/0!</v>
      </c>
      <c r="AJ335" s="139">
        <f>'(B) FO'!BJ335</f>
        <v>-100</v>
      </c>
      <c r="AK335" s="137" t="e">
        <f t="shared" si="70"/>
        <v>#DIV/0!</v>
      </c>
      <c r="AL335" s="137" t="e">
        <f t="shared" si="71"/>
        <v>#DIV/0!</v>
      </c>
      <c r="AM335" s="137" t="e">
        <f t="shared" si="72"/>
        <v>#DIV/0!</v>
      </c>
      <c r="AN335" s="137" t="str">
        <f>'(B) FO'!BS335</f>
        <v>Y</v>
      </c>
      <c r="AO335" s="137" t="str">
        <f>'(B) FO'!BT335</f>
        <v>Y</v>
      </c>
      <c r="AP335" s="137" t="str">
        <f>'(B) FO'!BU335</f>
        <v>Y</v>
      </c>
      <c r="AQ335" s="137" t="str">
        <f>'(B) FO'!BV335</f>
        <v>N</v>
      </c>
      <c r="AR335" s="139" t="e">
        <f>'(B) FO'!BW335</f>
        <v>#DIV/0!</v>
      </c>
      <c r="AS335" s="139" t="e">
        <f>'(B) FO'!BX335</f>
        <v>#DIV/0!</v>
      </c>
      <c r="AT335" s="139" t="e">
        <f>'(B) FO'!BY335</f>
        <v>#DIV/0!</v>
      </c>
      <c r="AU335" s="139">
        <f>'(B) FO'!BZ335</f>
        <v>-100</v>
      </c>
      <c r="AV335" s="137" t="e">
        <f t="shared" si="73"/>
        <v>#DIV/0!</v>
      </c>
      <c r="AW335" s="137" t="e">
        <f t="shared" si="74"/>
        <v>#DIV/0!</v>
      </c>
      <c r="AX335" s="137" t="e">
        <f t="shared" si="75"/>
        <v>#DIV/0!</v>
      </c>
      <c r="AZ335" s="137">
        <f>'(B) FO'!C335</f>
        <v>157.1</v>
      </c>
      <c r="BA335" s="137">
        <f>'(B) FO'!X335</f>
        <v>0</v>
      </c>
      <c r="BB335" s="137">
        <f>'(B) FO'!AC335</f>
        <v>0</v>
      </c>
    </row>
    <row r="336" spans="1:54" x14ac:dyDescent="0.3">
      <c r="A336" s="137" t="str">
        <f>'FOD (ALL)'!B336</f>
        <v>PVR</v>
      </c>
      <c r="B336" s="146">
        <f>'FOD (ALL)'!C336</f>
        <v>43979</v>
      </c>
      <c r="C336" s="137" t="str">
        <f>'(B) FO'!H336</f>
        <v>N</v>
      </c>
      <c r="D336" s="137" t="str">
        <f>'(B) FO'!I336</f>
        <v>Y</v>
      </c>
      <c r="E336" s="137" t="str">
        <f>'(B) FO'!J336</f>
        <v>Y</v>
      </c>
      <c r="F336" s="137" t="str">
        <f>'(B) FO'!K336</f>
        <v>Y</v>
      </c>
      <c r="G336" s="139">
        <f>'(B) FO'!L336</f>
        <v>-2.9696726480536579</v>
      </c>
      <c r="H336" s="139">
        <f>'(B) FO'!M336</f>
        <v>3.6484639610196599</v>
      </c>
      <c r="I336" s="139">
        <f>'(B) FO'!N336</f>
        <v>7.0819546958513735</v>
      </c>
      <c r="J336" s="139">
        <f>'(B) FO'!O336</f>
        <v>7.9099148585553296</v>
      </c>
      <c r="K336" s="137" t="str">
        <f t="shared" si="64"/>
        <v>N</v>
      </c>
      <c r="L336" s="137" t="str">
        <f t="shared" si="65"/>
        <v>N</v>
      </c>
      <c r="M336" s="137" t="str">
        <f t="shared" si="66"/>
        <v>N</v>
      </c>
      <c r="N336" s="137">
        <f>'(B) FO'!AH336-'(B) FO'!AI336</f>
        <v>-213200</v>
      </c>
      <c r="O336" s="137">
        <f>'(B) FO'!AI336-'(B) FO'!AJ336</f>
        <v>-63200</v>
      </c>
      <c r="P336" s="137">
        <f>'(B) FO'!AJ336-'(B) FO'!AK336</f>
        <v>38800</v>
      </c>
      <c r="Q336" s="137">
        <f>'(B) FO'!AK336-'(B) FO'!AL336</f>
        <v>190400</v>
      </c>
      <c r="R336" s="137" t="str">
        <f>'(B) FO'!AM336</f>
        <v>N</v>
      </c>
      <c r="S336" s="137" t="str">
        <f>'(B) FO'!AN336</f>
        <v>N</v>
      </c>
      <c r="T336" s="137" t="str">
        <f>'(B) FO'!AO336</f>
        <v>Y</v>
      </c>
      <c r="U336" s="137" t="str">
        <f>'(B) FO'!AP336</f>
        <v>Y</v>
      </c>
      <c r="V336" s="139">
        <f>'(B) FO'!AQ336</f>
        <v>-12.523496240601503</v>
      </c>
      <c r="W336" s="139">
        <f>'(B) FO'!AR336</f>
        <v>-3.5795197100135927</v>
      </c>
      <c r="X336" s="139">
        <f>'(B) FO'!AS336</f>
        <v>2.2469307389390782</v>
      </c>
      <c r="Y336" s="139">
        <f>'(B) FO'!AT336</f>
        <v>12.392606092163499</v>
      </c>
      <c r="Z336" s="137" t="str">
        <f t="shared" si="67"/>
        <v>N</v>
      </c>
      <c r="AA336" s="137" t="str">
        <f t="shared" si="68"/>
        <v>N</v>
      </c>
      <c r="AB336" s="137" t="str">
        <f t="shared" si="69"/>
        <v>N</v>
      </c>
      <c r="AC336" s="137" t="str">
        <f>'(B) FO'!BC336</f>
        <v>N</v>
      </c>
      <c r="AD336" s="137" t="str">
        <f>'(B) FO'!BD336</f>
        <v>N</v>
      </c>
      <c r="AE336" s="137" t="str">
        <f>'(B) FO'!BE336</f>
        <v>N</v>
      </c>
      <c r="AF336" s="137" t="str">
        <f>'(B) FO'!BF336</f>
        <v>Y</v>
      </c>
      <c r="AG336" s="139">
        <f>'(B) FO'!BG336</f>
        <v>-23.15128165078703</v>
      </c>
      <c r="AH336" s="139">
        <f>'(B) FO'!BH336</f>
        <v>-30.834674866538315</v>
      </c>
      <c r="AI336" s="139">
        <f>'(B) FO'!BI336</f>
        <v>-17.983794318870004</v>
      </c>
      <c r="AJ336" s="139">
        <f>'(B) FO'!BJ336</f>
        <v>26.805119467437301</v>
      </c>
      <c r="AK336" s="137" t="str">
        <f t="shared" si="70"/>
        <v>Y</v>
      </c>
      <c r="AL336" s="137" t="str">
        <f t="shared" si="71"/>
        <v>N</v>
      </c>
      <c r="AM336" s="137" t="str">
        <f t="shared" si="72"/>
        <v>N</v>
      </c>
      <c r="AN336" s="137" t="str">
        <f>'(B) FO'!BS336</f>
        <v>N</v>
      </c>
      <c r="AO336" s="137" t="str">
        <f>'(B) FO'!BT336</f>
        <v>N</v>
      </c>
      <c r="AP336" s="137" t="str">
        <f>'(B) FO'!BU336</f>
        <v>N</v>
      </c>
      <c r="AQ336" s="137" t="str">
        <f>'(B) FO'!BV336</f>
        <v>Y</v>
      </c>
      <c r="AR336" s="139">
        <f>'(B) FO'!BW336</f>
        <v>-22.492713869363964</v>
      </c>
      <c r="AS336" s="139">
        <f>'(B) FO'!BX336</f>
        <v>-35.109578373567693</v>
      </c>
      <c r="AT336" s="139">
        <f>'(B) FO'!BY336</f>
        <v>-22.495257803069496</v>
      </c>
      <c r="AU336" s="139">
        <f>'(B) FO'!BZ336</f>
        <v>26.781810231744647</v>
      </c>
      <c r="AV336" s="137" t="str">
        <f t="shared" si="73"/>
        <v>Y</v>
      </c>
      <c r="AW336" s="137" t="str">
        <f t="shared" si="74"/>
        <v>N</v>
      </c>
      <c r="AX336" s="137" t="str">
        <f t="shared" si="75"/>
        <v>N</v>
      </c>
      <c r="AZ336" s="137">
        <f>'(B) FO'!C336</f>
        <v>846.25</v>
      </c>
      <c r="BA336" s="137">
        <f>'(B) FO'!X336</f>
        <v>881</v>
      </c>
      <c r="BB336" s="137">
        <f>'(B) FO'!AC336</f>
        <v>837.55</v>
      </c>
    </row>
    <row r="337" spans="1:54" x14ac:dyDescent="0.3">
      <c r="A337" s="137" t="str">
        <f>'FOD (ALL)'!B337</f>
        <v>PVR</v>
      </c>
      <c r="B337" s="146">
        <f>'FOD (ALL)'!C337</f>
        <v>44007</v>
      </c>
      <c r="C337" s="137" t="str">
        <f>'(B) FO'!H337</f>
        <v>N</v>
      </c>
      <c r="D337" s="137" t="str">
        <f>'(B) FO'!I337</f>
        <v>Y</v>
      </c>
      <c r="E337" s="137" t="str">
        <f>'(B) FO'!J337</f>
        <v>Y</v>
      </c>
      <c r="F337" s="137" t="str">
        <f>'(B) FO'!K337</f>
        <v>Y</v>
      </c>
      <c r="G337" s="139">
        <f>'(B) FO'!L337</f>
        <v>-3.4470504619758375</v>
      </c>
      <c r="H337" s="139">
        <f>'(B) FO'!M337</f>
        <v>4.1129678732194632</v>
      </c>
      <c r="I337" s="139">
        <f>'(B) FO'!N337</f>
        <v>7.4258081611022888</v>
      </c>
      <c r="J337" s="139">
        <f>'(B) FO'!O337</f>
        <v>7.3149925357218928</v>
      </c>
      <c r="K337" s="137" t="str">
        <f t="shared" si="64"/>
        <v>N</v>
      </c>
      <c r="L337" s="137" t="str">
        <f t="shared" si="65"/>
        <v>N</v>
      </c>
      <c r="M337" s="137" t="str">
        <f t="shared" si="66"/>
        <v>Y</v>
      </c>
      <c r="N337" s="137">
        <f>'(B) FO'!AH337-'(B) FO'!AI337</f>
        <v>111200</v>
      </c>
      <c r="O337" s="137">
        <f>'(B) FO'!AI337-'(B) FO'!AJ337</f>
        <v>69200</v>
      </c>
      <c r="P337" s="137">
        <f>'(B) FO'!AJ337-'(B) FO'!AK337</f>
        <v>43600</v>
      </c>
      <c r="Q337" s="137">
        <f>'(B) FO'!AK337-'(B) FO'!AL337</f>
        <v>11600</v>
      </c>
      <c r="R337" s="137" t="str">
        <f>'(B) FO'!AM337</f>
        <v>Y</v>
      </c>
      <c r="S337" s="137" t="str">
        <f>'(B) FO'!AN337</f>
        <v>Y</v>
      </c>
      <c r="T337" s="137" t="str">
        <f>'(B) FO'!AO337</f>
        <v>Y</v>
      </c>
      <c r="U337" s="137" t="str">
        <f>'(B) FO'!AP337</f>
        <v>Y</v>
      </c>
      <c r="V337" s="139">
        <f>'(B) FO'!AQ337</f>
        <v>38.082191780821915</v>
      </c>
      <c r="W337" s="139">
        <f>'(B) FO'!AR337</f>
        <v>31.05924596050269</v>
      </c>
      <c r="X337" s="139">
        <f>'(B) FO'!AS337</f>
        <v>24.330357142857142</v>
      </c>
      <c r="Y337" s="139">
        <f>'(B) FO'!AT337</f>
        <v>6.9212410501193311</v>
      </c>
      <c r="Z337" s="137" t="str">
        <f t="shared" si="67"/>
        <v>Y</v>
      </c>
      <c r="AA337" s="137" t="str">
        <f t="shared" si="68"/>
        <v>Y</v>
      </c>
      <c r="AB337" s="137" t="str">
        <f t="shared" si="69"/>
        <v>Y</v>
      </c>
      <c r="AC337" s="137" t="str">
        <f>'(B) FO'!BC337</f>
        <v>Y</v>
      </c>
      <c r="AD337" s="137" t="str">
        <f>'(B) FO'!BD337</f>
        <v>Y</v>
      </c>
      <c r="AE337" s="137" t="str">
        <f>'(B) FO'!BE337</f>
        <v>Y</v>
      </c>
      <c r="AF337" s="137" t="str">
        <f>'(B) FO'!BF337</f>
        <v>Y</v>
      </c>
      <c r="AG337" s="139">
        <f>'(B) FO'!BG337</f>
        <v>9.4509752099576261</v>
      </c>
      <c r="AH337" s="139">
        <f>'(B) FO'!BH337</f>
        <v>23.812756299127631</v>
      </c>
      <c r="AI337" s="139">
        <f>'(B) FO'!BI337</f>
        <v>34.510514560242726</v>
      </c>
      <c r="AJ337" s="139">
        <f>'(B) FO'!BJ337</f>
        <v>20.344532227343947</v>
      </c>
      <c r="AK337" s="137" t="str">
        <f t="shared" si="70"/>
        <v>N</v>
      </c>
      <c r="AL337" s="137" t="str">
        <f t="shared" si="71"/>
        <v>N</v>
      </c>
      <c r="AM337" s="137" t="str">
        <f t="shared" si="72"/>
        <v>Y</v>
      </c>
      <c r="AN337" s="137" t="str">
        <f>'(B) FO'!BS337</f>
        <v>Y</v>
      </c>
      <c r="AO337" s="137" t="str">
        <f>'(B) FO'!BT337</f>
        <v>Y</v>
      </c>
      <c r="AP337" s="137" t="str">
        <f>'(B) FO'!BU337</f>
        <v>Y</v>
      </c>
      <c r="AQ337" s="137" t="str">
        <f>'(B) FO'!BV337</f>
        <v>Y</v>
      </c>
      <c r="AR337" s="139">
        <f>'(B) FO'!BW337</f>
        <v>10.912511759172155</v>
      </c>
      <c r="AS337" s="139">
        <f>'(B) FO'!BX337</f>
        <v>16.301969365426697</v>
      </c>
      <c r="AT337" s="139">
        <f>'(B) FO'!BY337</f>
        <v>27.121001390820581</v>
      </c>
      <c r="AU337" s="139">
        <f>'(B) FO'!BZ337</f>
        <v>18.84297520661157</v>
      </c>
      <c r="AV337" s="137" t="str">
        <f t="shared" si="73"/>
        <v>N</v>
      </c>
      <c r="AW337" s="137" t="str">
        <f t="shared" si="74"/>
        <v>N</v>
      </c>
      <c r="AX337" s="137" t="str">
        <f t="shared" si="75"/>
        <v>Y</v>
      </c>
      <c r="AZ337" s="137">
        <f>'(B) FO'!C337</f>
        <v>815.1</v>
      </c>
      <c r="BA337" s="137">
        <f>'(B) FO'!X337</f>
        <v>851.05</v>
      </c>
      <c r="BB337" s="137">
        <f>'(B) FO'!AC337</f>
        <v>808.65</v>
      </c>
    </row>
    <row r="338" spans="1:54" x14ac:dyDescent="0.3">
      <c r="A338" s="137" t="str">
        <f>'FOD (ALL)'!B338</f>
        <v>PVR</v>
      </c>
      <c r="B338" s="146">
        <f>'FOD (ALL)'!C338</f>
        <v>44042</v>
      </c>
      <c r="C338" s="137" t="str">
        <f>'(B) FO'!H338</f>
        <v>N</v>
      </c>
      <c r="D338" s="137" t="str">
        <f>'(B) FO'!I338</f>
        <v>Y</v>
      </c>
      <c r="E338" s="137" t="str">
        <f>'(B) FO'!J338</f>
        <v>Y</v>
      </c>
      <c r="F338" s="137" t="str">
        <f>'(B) FO'!K338</f>
        <v>Y</v>
      </c>
      <c r="G338" s="139">
        <f>'(B) FO'!L338</f>
        <v>-2.2619769557307432</v>
      </c>
      <c r="H338" s="139">
        <f>'(B) FO'!M338</f>
        <v>4.7982205274864951</v>
      </c>
      <c r="I338" s="139">
        <f>'(B) FO'!N338</f>
        <v>5.9381943041809766</v>
      </c>
      <c r="J338" s="139">
        <f>'(B) FO'!O338</f>
        <v>8.6778371259237517</v>
      </c>
      <c r="K338" s="137" t="str">
        <f t="shared" si="64"/>
        <v>N</v>
      </c>
      <c r="L338" s="137" t="str">
        <f t="shared" si="65"/>
        <v>N</v>
      </c>
      <c r="M338" s="137" t="str">
        <f t="shared" si="66"/>
        <v>N</v>
      </c>
      <c r="N338" s="137">
        <f>'(B) FO'!AH338-'(B) FO'!AI338</f>
        <v>3600</v>
      </c>
      <c r="O338" s="137">
        <f>'(B) FO'!AI338-'(B) FO'!AJ338</f>
        <v>4400</v>
      </c>
      <c r="P338" s="137">
        <f>'(B) FO'!AJ338-'(B) FO'!AK338</f>
        <v>2400</v>
      </c>
      <c r="Q338" s="137">
        <f>'(B) FO'!AK338-'(B) FO'!AL338</f>
        <v>4000</v>
      </c>
      <c r="R338" s="137" t="str">
        <f>'(B) FO'!AM338</f>
        <v>Y</v>
      </c>
      <c r="S338" s="137" t="str">
        <f>'(B) FO'!AN338</f>
        <v>Y</v>
      </c>
      <c r="T338" s="137" t="str">
        <f>'(B) FO'!AO338</f>
        <v>Y</v>
      </c>
      <c r="U338" s="137" t="str">
        <f>'(B) FO'!AP338</f>
        <v>Y</v>
      </c>
      <c r="V338" s="139">
        <f>'(B) FO'!AQ338</f>
        <v>12</v>
      </c>
      <c r="W338" s="139">
        <f>'(B) FO'!AR338</f>
        <v>17.1875</v>
      </c>
      <c r="X338" s="139">
        <f>'(B) FO'!AS338</f>
        <v>10.344827586206897</v>
      </c>
      <c r="Y338" s="139">
        <f>'(B) FO'!AT338</f>
        <v>20.833333333333336</v>
      </c>
      <c r="Z338" s="137" t="str">
        <f t="shared" si="67"/>
        <v>N</v>
      </c>
      <c r="AA338" s="137" t="str">
        <f t="shared" si="68"/>
        <v>Y</v>
      </c>
      <c r="AB338" s="137" t="str">
        <f t="shared" si="69"/>
        <v>N</v>
      </c>
      <c r="AC338" s="137" t="str">
        <f>'(B) FO'!BC338</f>
        <v>N</v>
      </c>
      <c r="AD338" s="137" t="str">
        <f>'(B) FO'!BD338</f>
        <v>Y</v>
      </c>
      <c r="AE338" s="137" t="str">
        <f>'(B) FO'!BE338</f>
        <v>N</v>
      </c>
      <c r="AF338" s="137" t="str">
        <f>'(B) FO'!BF338</f>
        <v>Y</v>
      </c>
      <c r="AG338" s="139">
        <f>'(B) FO'!BG338</f>
        <v>-56.754123460226879</v>
      </c>
      <c r="AH338" s="139">
        <f>'(B) FO'!BH338</f>
        <v>23.519298547236311</v>
      </c>
      <c r="AI338" s="139">
        <f>'(B) FO'!BI338</f>
        <v>-17.238190096755837</v>
      </c>
      <c r="AJ338" s="139">
        <f>'(B) FO'!BJ338</f>
        <v>6.7841677429157548</v>
      </c>
      <c r="AK338" s="137" t="str">
        <f t="shared" si="70"/>
        <v>N</v>
      </c>
      <c r="AL338" s="137" t="str">
        <f t="shared" si="71"/>
        <v>Y</v>
      </c>
      <c r="AM338" s="137" t="str">
        <f t="shared" si="72"/>
        <v>N</v>
      </c>
      <c r="AN338" s="137" t="str">
        <f>'(B) FO'!BS338</f>
        <v>N</v>
      </c>
      <c r="AO338" s="137" t="str">
        <f>'(B) FO'!BT338</f>
        <v>Y</v>
      </c>
      <c r="AP338" s="137" t="str">
        <f>'(B) FO'!BU338</f>
        <v>N</v>
      </c>
      <c r="AQ338" s="137" t="str">
        <f>'(B) FO'!BV338</f>
        <v>Y</v>
      </c>
      <c r="AR338" s="139">
        <f>'(B) FO'!BW338</f>
        <v>-56.81818181818182</v>
      </c>
      <c r="AS338" s="139">
        <f>'(B) FO'!BX338</f>
        <v>15.789473684210526</v>
      </c>
      <c r="AT338" s="139">
        <f>'(B) FO'!BY338</f>
        <v>-20.833333333333336</v>
      </c>
      <c r="AU338" s="139">
        <f>'(B) FO'!BZ338</f>
        <v>4.3478260869565215</v>
      </c>
      <c r="AV338" s="137" t="str">
        <f t="shared" si="73"/>
        <v>N</v>
      </c>
      <c r="AW338" s="137" t="str">
        <f t="shared" si="74"/>
        <v>Y</v>
      </c>
      <c r="AX338" s="137" t="str">
        <f t="shared" si="75"/>
        <v>N</v>
      </c>
      <c r="AZ338" s="137">
        <f>'(B) FO'!C338</f>
        <v>805.85</v>
      </c>
      <c r="BA338" s="137">
        <f>'(B) FO'!X338</f>
        <v>829.1</v>
      </c>
      <c r="BB338" s="137">
        <f>'(B) FO'!AC338</f>
        <v>801</v>
      </c>
    </row>
    <row r="339" spans="1:54" x14ac:dyDescent="0.3">
      <c r="A339" s="137" t="str">
        <f>'FOD (ALL)'!B339</f>
        <v>RAMCOCEM</v>
      </c>
      <c r="B339" s="146">
        <f>'FOD (ALL)'!C339</f>
        <v>43979</v>
      </c>
      <c r="C339" s="137" t="str">
        <f>'(B) FO'!H339</f>
        <v>Y</v>
      </c>
      <c r="D339" s="137" t="str">
        <f>'(B) FO'!I339</f>
        <v>N</v>
      </c>
      <c r="E339" s="137" t="str">
        <f>'(B) FO'!J339</f>
        <v>Y</v>
      </c>
      <c r="F339" s="137" t="str">
        <f>'(B) FO'!K339</f>
        <v>Y</v>
      </c>
      <c r="G339" s="139">
        <f>'(B) FO'!L339</f>
        <v>2.1694491563253444</v>
      </c>
      <c r="H339" s="139">
        <f>'(B) FO'!M339</f>
        <v>-0.43555555555556369</v>
      </c>
      <c r="I339" s="139">
        <f>'(B) FO'!N339</f>
        <v>4.1666666666666661</v>
      </c>
      <c r="J339" s="139">
        <f>'(B) FO'!O339</f>
        <v>1.1141278906469518</v>
      </c>
      <c r="K339" s="137" t="str">
        <f t="shared" si="64"/>
        <v>Y</v>
      </c>
      <c r="L339" s="137" t="str">
        <f t="shared" si="65"/>
        <v>N</v>
      </c>
      <c r="M339" s="137" t="str">
        <f t="shared" si="66"/>
        <v>Y</v>
      </c>
      <c r="N339" s="137">
        <f>'(B) FO'!AH339-'(B) FO'!AI339</f>
        <v>-65600</v>
      </c>
      <c r="O339" s="137">
        <f>'(B) FO'!AI339-'(B) FO'!AJ339</f>
        <v>-28800</v>
      </c>
      <c r="P339" s="137">
        <f>'(B) FO'!AJ339-'(B) FO'!AK339</f>
        <v>28000</v>
      </c>
      <c r="Q339" s="137">
        <f>'(B) FO'!AK339-'(B) FO'!AL339</f>
        <v>0</v>
      </c>
      <c r="R339" s="137" t="str">
        <f>'(B) FO'!AM339</f>
        <v>N</v>
      </c>
      <c r="S339" s="137" t="str">
        <f>'(B) FO'!AN339</f>
        <v>N</v>
      </c>
      <c r="T339" s="137" t="str">
        <f>'(B) FO'!AO339</f>
        <v>Y</v>
      </c>
      <c r="U339" s="137" t="str">
        <f>'(B) FO'!AP339</f>
        <v>Y</v>
      </c>
      <c r="V339" s="139">
        <f>'(B) FO'!AQ339</f>
        <v>-13.057324840764331</v>
      </c>
      <c r="W339" s="139">
        <f>'(B) FO'!AR339</f>
        <v>-5.4216867469879517</v>
      </c>
      <c r="X339" s="139">
        <f>'(B) FO'!AS339</f>
        <v>5.5643879173290935</v>
      </c>
      <c r="Y339" s="139">
        <f>'(B) FO'!AT339</f>
        <v>0</v>
      </c>
      <c r="Z339" s="137" t="str">
        <f t="shared" si="67"/>
        <v>N</v>
      </c>
      <c r="AA339" s="137" t="str">
        <f t="shared" si="68"/>
        <v>N</v>
      </c>
      <c r="AB339" s="137" t="str">
        <f t="shared" si="69"/>
        <v>Y</v>
      </c>
      <c r="AC339" s="137" t="str">
        <f>'(B) FO'!BC339</f>
        <v>Y</v>
      </c>
      <c r="AD339" s="137" t="str">
        <f>'(B) FO'!BD339</f>
        <v>N</v>
      </c>
      <c r="AE339" s="137" t="str">
        <f>'(B) FO'!BE339</f>
        <v>N</v>
      </c>
      <c r="AF339" s="137" t="str">
        <f>'(B) FO'!BF339</f>
        <v>N</v>
      </c>
      <c r="AG339" s="139">
        <f>'(B) FO'!BG339</f>
        <v>121.99646223615166</v>
      </c>
      <c r="AH339" s="139">
        <f>'(B) FO'!BH339</f>
        <v>-29.242180510813085</v>
      </c>
      <c r="AI339" s="139">
        <f>'(B) FO'!BI339</f>
        <v>-6.2497292912747229</v>
      </c>
      <c r="AJ339" s="139">
        <f>'(B) FO'!BJ339</f>
        <v>-64.8268717531096</v>
      </c>
      <c r="AK339" s="137" t="str">
        <f t="shared" si="70"/>
        <v>Y</v>
      </c>
      <c r="AL339" s="137" t="str">
        <f t="shared" si="71"/>
        <v>N</v>
      </c>
      <c r="AM339" s="137" t="str">
        <f t="shared" si="72"/>
        <v>Y</v>
      </c>
      <c r="AN339" s="137" t="str">
        <f>'(B) FO'!BS339</f>
        <v>Y</v>
      </c>
      <c r="AO339" s="137" t="str">
        <f>'(B) FO'!BT339</f>
        <v>N</v>
      </c>
      <c r="AP339" s="137" t="str">
        <f>'(B) FO'!BU339</f>
        <v>N</v>
      </c>
      <c r="AQ339" s="137" t="str">
        <f>'(B) FO'!BV339</f>
        <v>N</v>
      </c>
      <c r="AR339" s="139">
        <f>'(B) FO'!BW339</f>
        <v>122.19251336898395</v>
      </c>
      <c r="AS339" s="139">
        <f>'(B) FO'!BX339</f>
        <v>-30.093457943925234</v>
      </c>
      <c r="AT339" s="139">
        <f>'(B) FO'!BY339</f>
        <v>-8.3904109589041092</v>
      </c>
      <c r="AU339" s="139">
        <f>'(B) FO'!BZ339</f>
        <v>-64.171779141104295</v>
      </c>
      <c r="AV339" s="137" t="str">
        <f t="shared" si="73"/>
        <v>Y</v>
      </c>
      <c r="AW339" s="137" t="str">
        <f t="shared" si="74"/>
        <v>N</v>
      </c>
      <c r="AX339" s="137" t="str">
        <f t="shared" si="75"/>
        <v>Y</v>
      </c>
      <c r="AZ339" s="137">
        <f>'(B) FO'!C339</f>
        <v>572.20000000000005</v>
      </c>
      <c r="BA339" s="137">
        <f>'(B) FO'!X339</f>
        <v>575.04999999999995</v>
      </c>
      <c r="BB339" s="137">
        <f>'(B) FO'!AC339</f>
        <v>531.9</v>
      </c>
    </row>
    <row r="340" spans="1:54" x14ac:dyDescent="0.3">
      <c r="A340" s="137" t="str">
        <f>'FOD (ALL)'!B340</f>
        <v>RAMCOCEM</v>
      </c>
      <c r="B340" s="146">
        <f>'FOD (ALL)'!C340</f>
        <v>44007</v>
      </c>
      <c r="C340" s="137" t="str">
        <f>'(B) FO'!H340</f>
        <v>Y</v>
      </c>
      <c r="D340" s="137" t="str">
        <f>'(B) FO'!I340</f>
        <v>N</v>
      </c>
      <c r="E340" s="137" t="str">
        <f>'(B) FO'!J340</f>
        <v>Y</v>
      </c>
      <c r="F340" s="137" t="str">
        <f>'(B) FO'!K340</f>
        <v>Y</v>
      </c>
      <c r="G340" s="139">
        <f>'(B) FO'!L340</f>
        <v>1.9339242546333519</v>
      </c>
      <c r="H340" s="139">
        <f>'(B) FO'!M340</f>
        <v>-0.6316725978647606</v>
      </c>
      <c r="I340" s="139">
        <f>'(B) FO'!N340</f>
        <v>2.9209779324237797</v>
      </c>
      <c r="J340" s="139">
        <f>'(B) FO'!O340</f>
        <v>1.1297342346513397</v>
      </c>
      <c r="K340" s="137" t="str">
        <f t="shared" si="64"/>
        <v>Y</v>
      </c>
      <c r="L340" s="137" t="str">
        <f t="shared" si="65"/>
        <v>N</v>
      </c>
      <c r="M340" s="137" t="str">
        <f t="shared" si="66"/>
        <v>Y</v>
      </c>
      <c r="N340" s="137">
        <f>'(B) FO'!AH340-'(B) FO'!AI340</f>
        <v>104000</v>
      </c>
      <c r="O340" s="137">
        <f>'(B) FO'!AI340-'(B) FO'!AJ340</f>
        <v>9600</v>
      </c>
      <c r="P340" s="137">
        <f>'(B) FO'!AJ340-'(B) FO'!AK340</f>
        <v>11200</v>
      </c>
      <c r="Q340" s="137">
        <f>'(B) FO'!AK340-'(B) FO'!AL340</f>
        <v>1600</v>
      </c>
      <c r="R340" s="137" t="str">
        <f>'(B) FO'!AM340</f>
        <v>Y</v>
      </c>
      <c r="S340" s="137" t="str">
        <f>'(B) FO'!AN340</f>
        <v>Y</v>
      </c>
      <c r="T340" s="137" t="str">
        <f>'(B) FO'!AO340</f>
        <v>Y</v>
      </c>
      <c r="U340" s="137" t="str">
        <f>'(B) FO'!AP340</f>
        <v>Y</v>
      </c>
      <c r="V340" s="139">
        <f>'(B) FO'!AQ340</f>
        <v>276.59574468085111</v>
      </c>
      <c r="W340" s="139">
        <f>'(B) FO'!AR340</f>
        <v>34.285714285714285</v>
      </c>
      <c r="X340" s="139">
        <f>'(B) FO'!AS340</f>
        <v>66.666666666666657</v>
      </c>
      <c r="Y340" s="139">
        <f>'(B) FO'!AT340</f>
        <v>10.526315789473683</v>
      </c>
      <c r="Z340" s="137" t="str">
        <f t="shared" si="67"/>
        <v>Y</v>
      </c>
      <c r="AA340" s="137" t="str">
        <f t="shared" si="68"/>
        <v>N</v>
      </c>
      <c r="AB340" s="137" t="str">
        <f t="shared" si="69"/>
        <v>Y</v>
      </c>
      <c r="AC340" s="137" t="str">
        <f>'(B) FO'!BC340</f>
        <v>Y</v>
      </c>
      <c r="AD340" s="137" t="str">
        <f>'(B) FO'!BD340</f>
        <v>N</v>
      </c>
      <c r="AE340" s="137" t="str">
        <f>'(B) FO'!BE340</f>
        <v>Y</v>
      </c>
      <c r="AF340" s="137" t="str">
        <f>'(B) FO'!BF340</f>
        <v>N</v>
      </c>
      <c r="AG340" s="139">
        <f>'(B) FO'!BG340</f>
        <v>1173.7983587338806</v>
      </c>
      <c r="AH340" s="139">
        <f>'(B) FO'!BH340</f>
        <v>-58.095893102770681</v>
      </c>
      <c r="AI340" s="139">
        <f>'(B) FO'!BI340</f>
        <v>135.60185185185182</v>
      </c>
      <c r="AJ340" s="139">
        <f>'(B) FO'!BJ340</f>
        <v>-48.427147376589261</v>
      </c>
      <c r="AK340" s="137" t="str">
        <f t="shared" si="70"/>
        <v>Y</v>
      </c>
      <c r="AL340" s="137" t="str">
        <f t="shared" si="71"/>
        <v>N</v>
      </c>
      <c r="AM340" s="137" t="str">
        <f t="shared" si="72"/>
        <v>Y</v>
      </c>
      <c r="AN340" s="137" t="str">
        <f>'(B) FO'!BS340</f>
        <v>Y</v>
      </c>
      <c r="AO340" s="137" t="str">
        <f>'(B) FO'!BT340</f>
        <v>N</v>
      </c>
      <c r="AP340" s="137" t="str">
        <f>'(B) FO'!BU340</f>
        <v>Y</v>
      </c>
      <c r="AQ340" s="137" t="str">
        <f>'(B) FO'!BV340</f>
        <v>N</v>
      </c>
      <c r="AR340" s="139">
        <f>'(B) FO'!BW340</f>
        <v>1178.9473684210525</v>
      </c>
      <c r="AS340" s="139">
        <f>'(B) FO'!BX340</f>
        <v>-58.695652173913047</v>
      </c>
      <c r="AT340" s="139">
        <f>'(B) FO'!BY340</f>
        <v>130</v>
      </c>
      <c r="AU340" s="139">
        <f>'(B) FO'!BZ340</f>
        <v>-47.368421052631575</v>
      </c>
      <c r="AV340" s="137" t="str">
        <f t="shared" si="73"/>
        <v>Y</v>
      </c>
      <c r="AW340" s="137" t="str">
        <f t="shared" si="74"/>
        <v>N</v>
      </c>
      <c r="AX340" s="137" t="str">
        <f t="shared" si="75"/>
        <v>Y</v>
      </c>
      <c r="AZ340" s="137">
        <f>'(B) FO'!C340</f>
        <v>569.25</v>
      </c>
      <c r="BA340" s="137">
        <f>'(B) FO'!X340</f>
        <v>572.4</v>
      </c>
      <c r="BB340" s="137">
        <f>'(B) FO'!AC340</f>
        <v>552.85</v>
      </c>
    </row>
    <row r="341" spans="1:54" x14ac:dyDescent="0.3">
      <c r="A341" s="137" t="str">
        <f>'FOD (ALL)'!B341</f>
        <v>RAMCOCEM</v>
      </c>
      <c r="B341" s="146">
        <f>'FOD (ALL)'!C341</f>
        <v>44042</v>
      </c>
      <c r="C341" s="137" t="str">
        <f>'(B) FO'!H341</f>
        <v>Y</v>
      </c>
      <c r="D341" s="137" t="str">
        <f>'(B) FO'!I341</f>
        <v>Y</v>
      </c>
      <c r="E341" s="137" t="str">
        <f>'(B) FO'!J341</f>
        <v>Y</v>
      </c>
      <c r="F341" s="137" t="str">
        <f>'(B) FO'!K341</f>
        <v>Y</v>
      </c>
      <c r="G341" s="139">
        <f>'(B) FO'!L341</f>
        <v>1.5168886145162552</v>
      </c>
      <c r="H341" s="139">
        <f>'(B) FO'!M341</f>
        <v>6.177197317331852E-2</v>
      </c>
      <c r="I341" s="139">
        <f>'(B) FO'!N341</f>
        <v>3.2999088422971785</v>
      </c>
      <c r="J341" s="139">
        <f>'(B) FO'!O341</f>
        <v>1.1339540886881123</v>
      </c>
      <c r="K341" s="137" t="str">
        <f t="shared" si="64"/>
        <v>Y</v>
      </c>
      <c r="L341" s="137" t="str">
        <f t="shared" si="65"/>
        <v>N</v>
      </c>
      <c r="M341" s="137" t="str">
        <f t="shared" si="66"/>
        <v>Y</v>
      </c>
      <c r="N341" s="137">
        <f>'(B) FO'!AH341-'(B) FO'!AI341</f>
        <v>0</v>
      </c>
      <c r="O341" s="137">
        <f>'(B) FO'!AI341-'(B) FO'!AJ341</f>
        <v>0</v>
      </c>
      <c r="P341" s="137">
        <f>'(B) FO'!AJ341-'(B) FO'!AK341</f>
        <v>0</v>
      </c>
      <c r="Q341" s="137">
        <f>'(B) FO'!AK341-'(B) FO'!AL341</f>
        <v>0</v>
      </c>
      <c r="R341" s="137" t="str">
        <f>'(B) FO'!AM341</f>
        <v>Y</v>
      </c>
      <c r="S341" s="137" t="str">
        <f>'(B) FO'!AN341</f>
        <v>Y</v>
      </c>
      <c r="T341" s="137" t="str">
        <f>'(B) FO'!AO341</f>
        <v>Y</v>
      </c>
      <c r="U341" s="137" t="str">
        <f>'(B) FO'!AP341</f>
        <v>Y</v>
      </c>
      <c r="V341" s="139" t="e">
        <f>'(B) FO'!AQ341</f>
        <v>#DIV/0!</v>
      </c>
      <c r="W341" s="139" t="e">
        <f>'(B) FO'!AR341</f>
        <v>#DIV/0!</v>
      </c>
      <c r="X341" s="139" t="e">
        <f>'(B) FO'!AS341</f>
        <v>#DIV/0!</v>
      </c>
      <c r="Y341" s="139" t="e">
        <f>'(B) FO'!AT341</f>
        <v>#DIV/0!</v>
      </c>
      <c r="Z341" s="137" t="e">
        <f t="shared" si="67"/>
        <v>#DIV/0!</v>
      </c>
      <c r="AA341" s="137" t="e">
        <f t="shared" si="68"/>
        <v>#DIV/0!</v>
      </c>
      <c r="AB341" s="137" t="e">
        <f t="shared" si="69"/>
        <v>#DIV/0!</v>
      </c>
      <c r="AC341" s="137" t="str">
        <f>'(B) FO'!BC341</f>
        <v>Y</v>
      </c>
      <c r="AD341" s="137" t="str">
        <f>'(B) FO'!BD341</f>
        <v>Y</v>
      </c>
      <c r="AE341" s="137" t="str">
        <f>'(B) FO'!BE341</f>
        <v>Y</v>
      </c>
      <c r="AF341" s="137" t="str">
        <f>'(B) FO'!BF341</f>
        <v>Y</v>
      </c>
      <c r="AG341" s="139" t="e">
        <f>'(B) FO'!BG341</f>
        <v>#DIV/0!</v>
      </c>
      <c r="AH341" s="139" t="e">
        <f>'(B) FO'!BH341</f>
        <v>#DIV/0!</v>
      </c>
      <c r="AI341" s="139" t="e">
        <f>'(B) FO'!BI341</f>
        <v>#DIV/0!</v>
      </c>
      <c r="AJ341" s="139" t="e">
        <f>'(B) FO'!BJ341</f>
        <v>#DIV/0!</v>
      </c>
      <c r="AK341" s="137" t="e">
        <f t="shared" si="70"/>
        <v>#DIV/0!</v>
      </c>
      <c r="AL341" s="137" t="e">
        <f t="shared" si="71"/>
        <v>#DIV/0!</v>
      </c>
      <c r="AM341" s="137" t="e">
        <f t="shared" si="72"/>
        <v>#DIV/0!</v>
      </c>
      <c r="AN341" s="137" t="str">
        <f>'(B) FO'!BS341</f>
        <v>Y</v>
      </c>
      <c r="AO341" s="137" t="str">
        <f>'(B) FO'!BT341</f>
        <v>Y</v>
      </c>
      <c r="AP341" s="137" t="str">
        <f>'(B) FO'!BU341</f>
        <v>Y</v>
      </c>
      <c r="AQ341" s="137" t="str">
        <f>'(B) FO'!BV341</f>
        <v>Y</v>
      </c>
      <c r="AR341" s="139" t="e">
        <f>'(B) FO'!BW341</f>
        <v>#DIV/0!</v>
      </c>
      <c r="AS341" s="139" t="e">
        <f>'(B) FO'!BX341</f>
        <v>#DIV/0!</v>
      </c>
      <c r="AT341" s="139" t="e">
        <f>'(B) FO'!BY341</f>
        <v>#DIV/0!</v>
      </c>
      <c r="AU341" s="139" t="e">
        <f>'(B) FO'!BZ341</f>
        <v>#DIV/0!</v>
      </c>
      <c r="AV341" s="137" t="e">
        <f t="shared" si="73"/>
        <v>#DIV/0!</v>
      </c>
      <c r="AW341" s="137" t="e">
        <f t="shared" si="74"/>
        <v>#DIV/0!</v>
      </c>
      <c r="AX341" s="137" t="e">
        <f t="shared" si="75"/>
        <v>#DIV/0!</v>
      </c>
      <c r="AZ341" s="137">
        <f>'(B) FO'!C341</f>
        <v>575.54999999999995</v>
      </c>
      <c r="BA341" s="137">
        <f>'(B) FO'!X341</f>
        <v>0</v>
      </c>
      <c r="BB341" s="137">
        <f>'(B) FO'!AC341</f>
        <v>0</v>
      </c>
    </row>
    <row r="342" spans="1:54" x14ac:dyDescent="0.3">
      <c r="A342" s="137" t="str">
        <f>'FOD (ALL)'!B342</f>
        <v>RBLBANK</v>
      </c>
      <c r="B342" s="146">
        <f>'FOD (ALL)'!C342</f>
        <v>43979</v>
      </c>
      <c r="C342" s="137" t="str">
        <f>'(B) FO'!H342</f>
        <v>N</v>
      </c>
      <c r="D342" s="137" t="str">
        <f>'(B) FO'!I342</f>
        <v>N</v>
      </c>
      <c r="E342" s="137" t="str">
        <f>'(B) FO'!J342</f>
        <v>Y</v>
      </c>
      <c r="F342" s="137" t="str">
        <f>'(B) FO'!K342</f>
        <v>Y</v>
      </c>
      <c r="G342" s="139">
        <f>'(B) FO'!L342</f>
        <v>-4.3226381461675656</v>
      </c>
      <c r="H342" s="139">
        <f>'(B) FO'!M342</f>
        <v>-0.70796460176990894</v>
      </c>
      <c r="I342" s="139">
        <f>'(B) FO'!N342</f>
        <v>2.8207461328480385</v>
      </c>
      <c r="J342" s="139">
        <f>'(B) FO'!O342</f>
        <v>0.91827364554637281</v>
      </c>
      <c r="K342" s="137" t="str">
        <f t="shared" si="64"/>
        <v>N</v>
      </c>
      <c r="L342" s="137" t="str">
        <f t="shared" si="65"/>
        <v>N</v>
      </c>
      <c r="M342" s="137" t="str">
        <f t="shared" si="66"/>
        <v>Y</v>
      </c>
      <c r="N342" s="137">
        <f>'(B) FO'!AH342-'(B) FO'!AI342</f>
        <v>-1845000</v>
      </c>
      <c r="O342" s="137">
        <f>'(B) FO'!AI342-'(B) FO'!AJ342</f>
        <v>24000</v>
      </c>
      <c r="P342" s="137">
        <f>'(B) FO'!AJ342-'(B) FO'!AK342</f>
        <v>-190500</v>
      </c>
      <c r="Q342" s="137">
        <f>'(B) FO'!AK342-'(B) FO'!AL342</f>
        <v>-1141500</v>
      </c>
      <c r="R342" s="137" t="str">
        <f>'(B) FO'!AM342</f>
        <v>N</v>
      </c>
      <c r="S342" s="137" t="str">
        <f>'(B) FO'!AN342</f>
        <v>Y</v>
      </c>
      <c r="T342" s="137" t="str">
        <f>'(B) FO'!AO342</f>
        <v>N</v>
      </c>
      <c r="U342" s="137" t="str">
        <f>'(B) FO'!AP342</f>
        <v>N</v>
      </c>
      <c r="V342" s="139">
        <f>'(B) FO'!AQ342</f>
        <v>-10.103499260719566</v>
      </c>
      <c r="W342" s="139">
        <f>'(B) FO'!AR342</f>
        <v>0.1316005922026649</v>
      </c>
      <c r="X342" s="139">
        <f>'(B) FO'!AS342</f>
        <v>-1.0337810337810338</v>
      </c>
      <c r="Y342" s="139">
        <f>'(B) FO'!AT342</f>
        <v>-5.833205580254484</v>
      </c>
      <c r="Z342" s="137" t="str">
        <f t="shared" si="67"/>
        <v>N</v>
      </c>
      <c r="AA342" s="137" t="str">
        <f t="shared" si="68"/>
        <v>Y</v>
      </c>
      <c r="AB342" s="137" t="str">
        <f t="shared" si="69"/>
        <v>Y</v>
      </c>
      <c r="AC342" s="137" t="str">
        <f>'(B) FO'!BC342</f>
        <v>Y</v>
      </c>
      <c r="AD342" s="137" t="str">
        <f>'(B) FO'!BD342</f>
        <v>Y</v>
      </c>
      <c r="AE342" s="137" t="str">
        <f>'(B) FO'!BE342</f>
        <v>N</v>
      </c>
      <c r="AF342" s="137" t="str">
        <f>'(B) FO'!BF342</f>
        <v>Y</v>
      </c>
      <c r="AG342" s="139">
        <f>'(B) FO'!BG342</f>
        <v>55.188479351440101</v>
      </c>
      <c r="AH342" s="139">
        <f>'(B) FO'!BH342</f>
        <v>9.9992722174061637</v>
      </c>
      <c r="AI342" s="139">
        <f>'(B) FO'!BI342</f>
        <v>-43.563642451385221</v>
      </c>
      <c r="AJ342" s="139">
        <f>'(B) FO'!BJ342</f>
        <v>9.2579054072093498</v>
      </c>
      <c r="AK342" s="137" t="str">
        <f t="shared" si="70"/>
        <v>Y</v>
      </c>
      <c r="AL342" s="137" t="str">
        <f t="shared" si="71"/>
        <v>Y</v>
      </c>
      <c r="AM342" s="137" t="str">
        <f t="shared" si="72"/>
        <v>N</v>
      </c>
      <c r="AN342" s="137" t="str">
        <f>'(B) FO'!BS342</f>
        <v>Y</v>
      </c>
      <c r="AO342" s="137" t="str">
        <f>'(B) FO'!BT342</f>
        <v>Y</v>
      </c>
      <c r="AP342" s="137" t="str">
        <f>'(B) FO'!BU342</f>
        <v>N</v>
      </c>
      <c r="AQ342" s="137" t="str">
        <f>'(B) FO'!BV342</f>
        <v>Y</v>
      </c>
      <c r="AR342" s="139">
        <f>'(B) FO'!BW342</f>
        <v>61.880268609801405</v>
      </c>
      <c r="AS342" s="139">
        <f>'(B) FO'!BX342</f>
        <v>7.7100646352723912</v>
      </c>
      <c r="AT342" s="139">
        <f>'(B) FO'!BY342</f>
        <v>-43.740259740259738</v>
      </c>
      <c r="AU342" s="139">
        <f>'(B) FO'!BZ342</f>
        <v>10.39954119671191</v>
      </c>
      <c r="AV342" s="137" t="str">
        <f t="shared" si="73"/>
        <v>Y</v>
      </c>
      <c r="AW342" s="137" t="str">
        <f t="shared" si="74"/>
        <v>Y</v>
      </c>
      <c r="AX342" s="137" t="str">
        <f t="shared" si="75"/>
        <v>N</v>
      </c>
      <c r="AZ342" s="137">
        <f>'(B) FO'!C342</f>
        <v>107.35</v>
      </c>
      <c r="BA342" s="137">
        <f>'(B) FO'!X342</f>
        <v>114.4</v>
      </c>
      <c r="BB342" s="137">
        <f>'(B) FO'!AC342</f>
        <v>105.4</v>
      </c>
    </row>
    <row r="343" spans="1:54" x14ac:dyDescent="0.3">
      <c r="A343" s="137" t="str">
        <f>'FOD (ALL)'!B343</f>
        <v>RBLBANK</v>
      </c>
      <c r="B343" s="146">
        <f>'FOD (ALL)'!C343</f>
        <v>44007</v>
      </c>
      <c r="C343" s="137" t="str">
        <f>'(B) FO'!H343</f>
        <v>N</v>
      </c>
      <c r="D343" s="137" t="str">
        <f>'(B) FO'!I343</f>
        <v>N</v>
      </c>
      <c r="E343" s="137" t="str">
        <f>'(B) FO'!J343</f>
        <v>Y</v>
      </c>
      <c r="F343" s="137" t="str">
        <f>'(B) FO'!K343</f>
        <v>Y</v>
      </c>
      <c r="G343" s="139">
        <f>'(B) FO'!L343</f>
        <v>-4.5311799013010292</v>
      </c>
      <c r="H343" s="139">
        <f>'(B) FO'!M343</f>
        <v>-0.44662795891022777</v>
      </c>
      <c r="I343" s="139">
        <f>'(B) FO'!N343</f>
        <v>3.1797235023041499</v>
      </c>
      <c r="J343" s="139">
        <f>'(B) FO'!O343</f>
        <v>1.1183597390493969</v>
      </c>
      <c r="K343" s="137" t="str">
        <f t="shared" si="64"/>
        <v>N</v>
      </c>
      <c r="L343" s="137" t="str">
        <f t="shared" si="65"/>
        <v>N</v>
      </c>
      <c r="M343" s="137" t="str">
        <f t="shared" si="66"/>
        <v>Y</v>
      </c>
      <c r="N343" s="137">
        <f>'(B) FO'!AH343-'(B) FO'!AI343</f>
        <v>1276500</v>
      </c>
      <c r="O343" s="137">
        <f>'(B) FO'!AI343-'(B) FO'!AJ343</f>
        <v>523500</v>
      </c>
      <c r="P343" s="137">
        <f>'(B) FO'!AJ343-'(B) FO'!AK343</f>
        <v>1024500</v>
      </c>
      <c r="Q343" s="137">
        <f>'(B) FO'!AK343-'(B) FO'!AL343</f>
        <v>213000</v>
      </c>
      <c r="R343" s="137" t="str">
        <f>'(B) FO'!AM343</f>
        <v>Y</v>
      </c>
      <c r="S343" s="137" t="str">
        <f>'(B) FO'!AN343</f>
        <v>Y</v>
      </c>
      <c r="T343" s="137" t="str">
        <f>'(B) FO'!AO343</f>
        <v>Y</v>
      </c>
      <c r="U343" s="137" t="str">
        <f>'(B) FO'!AP343</f>
        <v>Y</v>
      </c>
      <c r="V343" s="139">
        <f>'(B) FO'!AQ343</f>
        <v>34.314516129032256</v>
      </c>
      <c r="W343" s="139">
        <f>'(B) FO'!AR343</f>
        <v>16.37728765837635</v>
      </c>
      <c r="X343" s="139">
        <f>'(B) FO'!AS343</f>
        <v>47.168508287292816</v>
      </c>
      <c r="Y343" s="139">
        <f>'(B) FO'!AT343</f>
        <v>10.872894333843798</v>
      </c>
      <c r="Z343" s="137" t="str">
        <f t="shared" si="67"/>
        <v>Y</v>
      </c>
      <c r="AA343" s="137" t="str">
        <f t="shared" si="68"/>
        <v>N</v>
      </c>
      <c r="AB343" s="137" t="str">
        <f t="shared" si="69"/>
        <v>Y</v>
      </c>
      <c r="AC343" s="137" t="str">
        <f>'(B) FO'!BC343</f>
        <v>Y</v>
      </c>
      <c r="AD343" s="137" t="str">
        <f>'(B) FO'!BD343</f>
        <v>Y</v>
      </c>
      <c r="AE343" s="137" t="str">
        <f>'(B) FO'!BE343</f>
        <v>N</v>
      </c>
      <c r="AF343" s="137" t="str">
        <f>'(B) FO'!BF343</f>
        <v>Y</v>
      </c>
      <c r="AG343" s="139">
        <f>'(B) FO'!BG343</f>
        <v>117.82009846722102</v>
      </c>
      <c r="AH343" s="139">
        <f>'(B) FO'!BH343</f>
        <v>19.988261880731951</v>
      </c>
      <c r="AI343" s="139">
        <f>'(B) FO'!BI343</f>
        <v>-23.572689200689183</v>
      </c>
      <c r="AJ343" s="139">
        <f>'(B) FO'!BJ343</f>
        <v>78.05569862134341</v>
      </c>
      <c r="AK343" s="137" t="str">
        <f t="shared" si="70"/>
        <v>Y</v>
      </c>
      <c r="AL343" s="137" t="str">
        <f t="shared" si="71"/>
        <v>Y</v>
      </c>
      <c r="AM343" s="137" t="str">
        <f t="shared" si="72"/>
        <v>N</v>
      </c>
      <c r="AN343" s="137" t="str">
        <f>'(B) FO'!BS343</f>
        <v>Y</v>
      </c>
      <c r="AO343" s="137" t="str">
        <f>'(B) FO'!BT343</f>
        <v>Y</v>
      </c>
      <c r="AP343" s="137" t="str">
        <f>'(B) FO'!BU343</f>
        <v>N</v>
      </c>
      <c r="AQ343" s="137" t="str">
        <f>'(B) FO'!BV343</f>
        <v>Y</v>
      </c>
      <c r="AR343" s="139">
        <f>'(B) FO'!BW343</f>
        <v>127.11732711732712</v>
      </c>
      <c r="AS343" s="139">
        <f>'(B) FO'!BX343</f>
        <v>16.576086956521738</v>
      </c>
      <c r="AT343" s="139">
        <f>'(B) FO'!BY343</f>
        <v>-24.331734064427689</v>
      </c>
      <c r="AU343" s="139">
        <f>'(B) FO'!BZ343</f>
        <v>79.458794587945874</v>
      </c>
      <c r="AV343" s="137" t="str">
        <f t="shared" si="73"/>
        <v>Y</v>
      </c>
      <c r="AW343" s="137" t="str">
        <f t="shared" si="74"/>
        <v>Y</v>
      </c>
      <c r="AX343" s="137" t="str">
        <f t="shared" si="75"/>
        <v>N</v>
      </c>
      <c r="AZ343" s="137">
        <f>'(B) FO'!C343</f>
        <v>106.4</v>
      </c>
      <c r="BA343" s="137">
        <f>'(B) FO'!X343</f>
        <v>113.4</v>
      </c>
      <c r="BB343" s="137">
        <f>'(B) FO'!AC343</f>
        <v>104.7</v>
      </c>
    </row>
    <row r="344" spans="1:54" x14ac:dyDescent="0.3">
      <c r="A344" s="137" t="str">
        <f>'FOD (ALL)'!B344</f>
        <v>RBLBANK</v>
      </c>
      <c r="B344" s="146">
        <f>'FOD (ALL)'!C344</f>
        <v>44042</v>
      </c>
      <c r="C344" s="137" t="str">
        <f>'(B) FO'!H344</f>
        <v>N</v>
      </c>
      <c r="D344" s="137" t="str">
        <f>'(B) FO'!I344</f>
        <v>Y</v>
      </c>
      <c r="E344" s="137" t="str">
        <f>'(B) FO'!J344</f>
        <v>N</v>
      </c>
      <c r="F344" s="137" t="str">
        <f>'(B) FO'!K344</f>
        <v>Y</v>
      </c>
      <c r="G344" s="139">
        <f>'(B) FO'!L344</f>
        <v>-4.7619047619047619</v>
      </c>
      <c r="H344" s="139">
        <f>'(B) FO'!M344</f>
        <v>0.68493150684931503</v>
      </c>
      <c r="I344" s="139">
        <f>'(B) FO'!N344</f>
        <v>-1.2178619756427553</v>
      </c>
      <c r="J344" s="139">
        <f>'(B) FO'!O344</f>
        <v>0.40760869565216357</v>
      </c>
      <c r="K344" s="137" t="str">
        <f t="shared" si="64"/>
        <v>N</v>
      </c>
      <c r="L344" s="137" t="str">
        <f t="shared" si="65"/>
        <v>Y</v>
      </c>
      <c r="M344" s="137" t="str">
        <f t="shared" si="66"/>
        <v>N</v>
      </c>
      <c r="N344" s="137">
        <f>'(B) FO'!AH344-'(B) FO'!AI344</f>
        <v>41600</v>
      </c>
      <c r="O344" s="137">
        <f>'(B) FO'!AI344-'(B) FO'!AJ344</f>
        <v>2600</v>
      </c>
      <c r="P344" s="137">
        <f>'(B) FO'!AJ344-'(B) FO'!AK344</f>
        <v>7800</v>
      </c>
      <c r="Q344" s="137">
        <f>'(B) FO'!AK344-'(B) FO'!AL344</f>
        <v>5200</v>
      </c>
      <c r="R344" s="137" t="str">
        <f>'(B) FO'!AM344</f>
        <v>Y</v>
      </c>
      <c r="S344" s="137" t="str">
        <f>'(B) FO'!AN344</f>
        <v>Y</v>
      </c>
      <c r="T344" s="137" t="str">
        <f>'(B) FO'!AO344</f>
        <v>Y</v>
      </c>
      <c r="U344" s="137" t="str">
        <f>'(B) FO'!AP344</f>
        <v>Y</v>
      </c>
      <c r="V344" s="139">
        <f>'(B) FO'!AQ344</f>
        <v>43.243243243243242</v>
      </c>
      <c r="W344" s="139">
        <f>'(B) FO'!AR344</f>
        <v>2.7777777777777777</v>
      </c>
      <c r="X344" s="139">
        <f>'(B) FO'!AS344</f>
        <v>9.0909090909090917</v>
      </c>
      <c r="Y344" s="139">
        <f>'(B) FO'!AT344</f>
        <v>6.4516129032258061</v>
      </c>
      <c r="Z344" s="137" t="str">
        <f t="shared" si="67"/>
        <v>Y</v>
      </c>
      <c r="AA344" s="137" t="str">
        <f t="shared" si="68"/>
        <v>N</v>
      </c>
      <c r="AB344" s="137" t="str">
        <f t="shared" si="69"/>
        <v>Y</v>
      </c>
      <c r="AC344" s="137" t="str">
        <f>'(B) FO'!BC344</f>
        <v>Y</v>
      </c>
      <c r="AD344" s="137" t="str">
        <f>'(B) FO'!BD344</f>
        <v>Y</v>
      </c>
      <c r="AE344" s="137" t="str">
        <f>'(B) FO'!BE344</f>
        <v>Y</v>
      </c>
      <c r="AF344" s="137" t="str">
        <f>'(B) FO'!BF344</f>
        <v>Y</v>
      </c>
      <c r="AG344" s="139">
        <f>'(B) FO'!BG344</f>
        <v>138.03108808290153</v>
      </c>
      <c r="AH344" s="139">
        <f>'(B) FO'!BH344</f>
        <v>46.359959555106158</v>
      </c>
      <c r="AI344" s="139">
        <f>'(B) FO'!BI344</f>
        <v>132.43243243243245</v>
      </c>
      <c r="AJ344" s="139" t="e">
        <f>'(B) FO'!BJ344</f>
        <v>#DIV/0!</v>
      </c>
      <c r="AK344" s="137" t="str">
        <f t="shared" si="70"/>
        <v>Y</v>
      </c>
      <c r="AL344" s="137" t="str">
        <f t="shared" si="71"/>
        <v>N</v>
      </c>
      <c r="AM344" s="137" t="e">
        <f t="shared" si="72"/>
        <v>#DIV/0!</v>
      </c>
      <c r="AN344" s="137" t="str">
        <f>'(B) FO'!BS344</f>
        <v>Y</v>
      </c>
      <c r="AO344" s="137" t="str">
        <f>'(B) FO'!BT344</f>
        <v>Y</v>
      </c>
      <c r="AP344" s="137" t="str">
        <f>'(B) FO'!BU344</f>
        <v>Y</v>
      </c>
      <c r="AQ344" s="137" t="str">
        <f>'(B) FO'!BV344</f>
        <v>Y</v>
      </c>
      <c r="AR344" s="139">
        <f>'(B) FO'!BW344</f>
        <v>150</v>
      </c>
      <c r="AS344" s="139">
        <f>'(B) FO'!BX344</f>
        <v>42.857142857142854</v>
      </c>
      <c r="AT344" s="139">
        <f>'(B) FO'!BY344</f>
        <v>133.33333333333331</v>
      </c>
      <c r="AU344" s="139" t="e">
        <f>'(B) FO'!BZ344</f>
        <v>#DIV/0!</v>
      </c>
      <c r="AV344" s="137" t="str">
        <f t="shared" si="73"/>
        <v>Y</v>
      </c>
      <c r="AW344" s="137" t="str">
        <f t="shared" si="74"/>
        <v>N</v>
      </c>
      <c r="AX344" s="137" t="e">
        <f t="shared" si="75"/>
        <v>#DIV/0!</v>
      </c>
      <c r="AZ344" s="137">
        <f>'(B) FO'!C344</f>
        <v>105</v>
      </c>
      <c r="BA344" s="137">
        <f>'(B) FO'!X344</f>
        <v>111.1</v>
      </c>
      <c r="BB344" s="137">
        <f>'(B) FO'!AC344</f>
        <v>104.75</v>
      </c>
    </row>
    <row r="345" spans="1:54" x14ac:dyDescent="0.3">
      <c r="A345" s="137" t="str">
        <f>'FOD (ALL)'!B345</f>
        <v>RECLTD</v>
      </c>
      <c r="B345" s="146">
        <f>'FOD (ALL)'!C345</f>
        <v>43979</v>
      </c>
      <c r="C345" s="137" t="str">
        <f>'(B) FO'!H345</f>
        <v>N</v>
      </c>
      <c r="D345" s="137" t="str">
        <f>'(B) FO'!I345</f>
        <v>Y</v>
      </c>
      <c r="E345" s="137" t="str">
        <f>'(B) FO'!J345</f>
        <v>Y</v>
      </c>
      <c r="F345" s="137" t="str">
        <f>'(B) FO'!K345</f>
        <v>N</v>
      </c>
      <c r="G345" s="139">
        <f>'(B) FO'!L345</f>
        <v>-2.718006795016978</v>
      </c>
      <c r="H345" s="139">
        <f>'(B) FO'!M345</f>
        <v>0.51223676721685019</v>
      </c>
      <c r="I345" s="139">
        <f>'(B) FO'!N345</f>
        <v>0.51487414187641722</v>
      </c>
      <c r="J345" s="139">
        <f>'(B) FO'!O345</f>
        <v>-3.5852178709321567</v>
      </c>
      <c r="K345" s="137" t="str">
        <f t="shared" si="64"/>
        <v>N</v>
      </c>
      <c r="L345" s="137" t="str">
        <f t="shared" si="65"/>
        <v>N</v>
      </c>
      <c r="M345" s="137" t="str">
        <f t="shared" si="66"/>
        <v>Y</v>
      </c>
      <c r="N345" s="137">
        <f>'(B) FO'!AH345-'(B) FO'!AI345</f>
        <v>-1134000</v>
      </c>
      <c r="O345" s="137">
        <f>'(B) FO'!AI345-'(B) FO'!AJ345</f>
        <v>-1944000</v>
      </c>
      <c r="P345" s="137">
        <f>'(B) FO'!AJ345-'(B) FO'!AK345</f>
        <v>-672000</v>
      </c>
      <c r="Q345" s="137">
        <f>'(B) FO'!AK345-'(B) FO'!AL345</f>
        <v>660000</v>
      </c>
      <c r="R345" s="137" t="str">
        <f>'(B) FO'!AM345</f>
        <v>N</v>
      </c>
      <c r="S345" s="137" t="str">
        <f>'(B) FO'!AN345</f>
        <v>N</v>
      </c>
      <c r="T345" s="137" t="str">
        <f>'(B) FO'!AO345</f>
        <v>N</v>
      </c>
      <c r="U345" s="137" t="str">
        <f>'(B) FO'!AP345</f>
        <v>Y</v>
      </c>
      <c r="V345" s="139">
        <f>'(B) FO'!AQ345</f>
        <v>-6.077170418006431</v>
      </c>
      <c r="W345" s="139">
        <f>'(B) FO'!AR345</f>
        <v>-9.4350611531741411</v>
      </c>
      <c r="X345" s="139">
        <f>'(B) FO'!AS345</f>
        <v>-3.1584884376762554</v>
      </c>
      <c r="Y345" s="139">
        <f>'(B) FO'!AT345</f>
        <v>3.2013969732246803</v>
      </c>
      <c r="Z345" s="137" t="str">
        <f t="shared" si="67"/>
        <v>Y</v>
      </c>
      <c r="AA345" s="137" t="str">
        <f t="shared" si="68"/>
        <v>N</v>
      </c>
      <c r="AB345" s="137" t="str">
        <f t="shared" si="69"/>
        <v>N</v>
      </c>
      <c r="AC345" s="137" t="str">
        <f>'(B) FO'!BC345</f>
        <v>Y</v>
      </c>
      <c r="AD345" s="137" t="str">
        <f>'(B) FO'!BD345</f>
        <v>Y</v>
      </c>
      <c r="AE345" s="137" t="str">
        <f>'(B) FO'!BE345</f>
        <v>N</v>
      </c>
      <c r="AF345" s="137" t="str">
        <f>'(B) FO'!BF345</f>
        <v>N</v>
      </c>
      <c r="AG345" s="139">
        <f>'(B) FO'!BG345</f>
        <v>20.76102867556547</v>
      </c>
      <c r="AH345" s="139">
        <f>'(B) FO'!BH345</f>
        <v>8.1837188798858005</v>
      </c>
      <c r="AI345" s="139">
        <f>'(B) FO'!BI345</f>
        <v>-56.561654038257991</v>
      </c>
      <c r="AJ345" s="139">
        <f>'(B) FO'!BJ345</f>
        <v>-18.832974328064097</v>
      </c>
      <c r="AK345" s="137" t="str">
        <f t="shared" si="70"/>
        <v>Y</v>
      </c>
      <c r="AL345" s="137" t="str">
        <f t="shared" si="71"/>
        <v>Y</v>
      </c>
      <c r="AM345" s="137" t="str">
        <f t="shared" si="72"/>
        <v>N</v>
      </c>
      <c r="AN345" s="137" t="str">
        <f>'(B) FO'!BS345</f>
        <v>Y</v>
      </c>
      <c r="AO345" s="137" t="str">
        <f>'(B) FO'!BT345</f>
        <v>Y</v>
      </c>
      <c r="AP345" s="137" t="str">
        <f>'(B) FO'!BU345</f>
        <v>N</v>
      </c>
      <c r="AQ345" s="137" t="str">
        <f>'(B) FO'!BV345</f>
        <v>N</v>
      </c>
      <c r="AR345" s="139">
        <f>'(B) FO'!BW345</f>
        <v>22.495894909688012</v>
      </c>
      <c r="AS345" s="139">
        <f>'(B) FO'!BX345</f>
        <v>8.0745341614906838</v>
      </c>
      <c r="AT345" s="139">
        <f>'(B) FO'!BY345</f>
        <v>-56.079501169134836</v>
      </c>
      <c r="AU345" s="139">
        <f>'(B) FO'!BZ345</f>
        <v>-15.592105263157896</v>
      </c>
      <c r="AV345" s="137" t="str">
        <f t="shared" si="73"/>
        <v>Y</v>
      </c>
      <c r="AW345" s="137" t="str">
        <f t="shared" si="74"/>
        <v>Y</v>
      </c>
      <c r="AX345" s="137" t="str">
        <f t="shared" si="75"/>
        <v>N</v>
      </c>
      <c r="AZ345" s="137">
        <f>'(B) FO'!C345</f>
        <v>85.9</v>
      </c>
      <c r="BA345" s="137">
        <f>'(B) FO'!X345</f>
        <v>89.25</v>
      </c>
      <c r="BB345" s="137">
        <f>'(B) FO'!AC345</f>
        <v>85.4</v>
      </c>
    </row>
    <row r="346" spans="1:54" x14ac:dyDescent="0.3">
      <c r="A346" s="137" t="str">
        <f>'FOD (ALL)'!B346</f>
        <v>RECLTD</v>
      </c>
      <c r="B346" s="146">
        <f>'FOD (ALL)'!C346</f>
        <v>44007</v>
      </c>
      <c r="C346" s="137" t="str">
        <f>'(B) FO'!H346</f>
        <v>N</v>
      </c>
      <c r="D346" s="137" t="str">
        <f>'(B) FO'!I346</f>
        <v>Y</v>
      </c>
      <c r="E346" s="137" t="str">
        <f>'(B) FO'!J346</f>
        <v>Y</v>
      </c>
      <c r="F346" s="137" t="str">
        <f>'(B) FO'!K346</f>
        <v>N</v>
      </c>
      <c r="G346" s="139">
        <f>'(B) FO'!L346</f>
        <v>-2.7683615819209071</v>
      </c>
      <c r="H346" s="139">
        <f>'(B) FO'!M346</f>
        <v>0.56818181818181823</v>
      </c>
      <c r="I346" s="139">
        <f>'(B) FO'!N346</f>
        <v>0.28490028490028491</v>
      </c>
      <c r="J346" s="139">
        <f>'(B) FO'!O346</f>
        <v>-3.6772777167947255</v>
      </c>
      <c r="K346" s="137" t="str">
        <f t="shared" si="64"/>
        <v>N</v>
      </c>
      <c r="L346" s="137" t="str">
        <f t="shared" si="65"/>
        <v>Y</v>
      </c>
      <c r="M346" s="137" t="str">
        <f t="shared" si="66"/>
        <v>Y</v>
      </c>
      <c r="N346" s="137">
        <f>'(B) FO'!AH346-'(B) FO'!AI346</f>
        <v>1290000</v>
      </c>
      <c r="O346" s="137">
        <f>'(B) FO'!AI346-'(B) FO'!AJ346</f>
        <v>1284000</v>
      </c>
      <c r="P346" s="137">
        <f>'(B) FO'!AJ346-'(B) FO'!AK346</f>
        <v>450000</v>
      </c>
      <c r="Q346" s="137">
        <f>'(B) FO'!AK346-'(B) FO'!AL346</f>
        <v>558000</v>
      </c>
      <c r="R346" s="137" t="str">
        <f>'(B) FO'!AM346</f>
        <v>Y</v>
      </c>
      <c r="S346" s="137" t="str">
        <f>'(B) FO'!AN346</f>
        <v>Y</v>
      </c>
      <c r="T346" s="137" t="str">
        <f>'(B) FO'!AO346</f>
        <v>Y</v>
      </c>
      <c r="U346" s="137" t="str">
        <f>'(B) FO'!AP346</f>
        <v>Y</v>
      </c>
      <c r="V346" s="139">
        <f>'(B) FO'!AQ346</f>
        <v>40.337711069418383</v>
      </c>
      <c r="W346" s="139">
        <f>'(B) FO'!AR346</f>
        <v>67.084639498432594</v>
      </c>
      <c r="X346" s="139">
        <f>'(B) FO'!AS346</f>
        <v>30.737704918032787</v>
      </c>
      <c r="Y346" s="139">
        <f>'(B) FO'!AT346</f>
        <v>61.589403973509938</v>
      </c>
      <c r="Z346" s="137" t="str">
        <f t="shared" si="67"/>
        <v>N</v>
      </c>
      <c r="AA346" s="137" t="str">
        <f t="shared" si="68"/>
        <v>Y</v>
      </c>
      <c r="AB346" s="137" t="str">
        <f t="shared" si="69"/>
        <v>N</v>
      </c>
      <c r="AC346" s="137" t="str">
        <f>'(B) FO'!BC346</f>
        <v>Y</v>
      </c>
      <c r="AD346" s="137" t="str">
        <f>'(B) FO'!BD346</f>
        <v>Y</v>
      </c>
      <c r="AE346" s="137" t="str">
        <f>'(B) FO'!BE346</f>
        <v>N</v>
      </c>
      <c r="AF346" s="137" t="str">
        <f>'(B) FO'!BF346</f>
        <v>Y</v>
      </c>
      <c r="AG346" s="139">
        <f>'(B) FO'!BG346</f>
        <v>19.760679125040554</v>
      </c>
      <c r="AH346" s="139">
        <f>'(B) FO'!BH346</f>
        <v>41.235893577730685</v>
      </c>
      <c r="AI346" s="139">
        <f>'(B) FO'!BI346</f>
        <v>-39.376223173118397</v>
      </c>
      <c r="AJ346" s="139">
        <f>'(B) FO'!BJ346</f>
        <v>73.381931114801489</v>
      </c>
      <c r="AK346" s="137" t="str">
        <f t="shared" si="70"/>
        <v>N</v>
      </c>
      <c r="AL346" s="137" t="str">
        <f t="shared" si="71"/>
        <v>Y</v>
      </c>
      <c r="AM346" s="137" t="str">
        <f t="shared" si="72"/>
        <v>N</v>
      </c>
      <c r="AN346" s="137" t="str">
        <f>'(B) FO'!BS346</f>
        <v>Y</v>
      </c>
      <c r="AO346" s="137" t="str">
        <f>'(B) FO'!BT346</f>
        <v>Y</v>
      </c>
      <c r="AP346" s="137" t="str">
        <f>'(B) FO'!BU346</f>
        <v>N</v>
      </c>
      <c r="AQ346" s="137" t="str">
        <f>'(B) FO'!BV346</f>
        <v>Y</v>
      </c>
      <c r="AR346" s="139">
        <f>'(B) FO'!BW346</f>
        <v>21.282051282051281</v>
      </c>
      <c r="AS346" s="139">
        <f>'(B) FO'!BX346</f>
        <v>41.304347826086953</v>
      </c>
      <c r="AT346" s="139">
        <f>'(B) FO'!BY346</f>
        <v>-38.802660753880261</v>
      </c>
      <c r="AU346" s="139">
        <f>'(B) FO'!BZ346</f>
        <v>79.681274900398407</v>
      </c>
      <c r="AV346" s="137" t="str">
        <f t="shared" si="73"/>
        <v>N</v>
      </c>
      <c r="AW346" s="137" t="str">
        <f t="shared" si="74"/>
        <v>Y</v>
      </c>
      <c r="AX346" s="137" t="str">
        <f t="shared" si="75"/>
        <v>N</v>
      </c>
      <c r="AZ346" s="137">
        <f>'(B) FO'!C346</f>
        <v>86.05</v>
      </c>
      <c r="BA346" s="137">
        <f>'(B) FO'!X346</f>
        <v>89.25</v>
      </c>
      <c r="BB346" s="137">
        <f>'(B) FO'!AC346</f>
        <v>85.65</v>
      </c>
    </row>
    <row r="347" spans="1:54" x14ac:dyDescent="0.3">
      <c r="A347" s="137" t="str">
        <f>'FOD (ALL)'!B347</f>
        <v>RECLTD</v>
      </c>
      <c r="B347" s="146">
        <f>'FOD (ALL)'!C347</f>
        <v>44042</v>
      </c>
      <c r="C347" s="137" t="str">
        <f>'(B) FO'!H347</f>
        <v>N</v>
      </c>
      <c r="D347" s="137" t="str">
        <f>'(B) FO'!I347</f>
        <v>N</v>
      </c>
      <c r="E347" s="137" t="str">
        <f>'(B) FO'!J347</f>
        <v>Y</v>
      </c>
      <c r="F347" s="137" t="str">
        <f>'(B) FO'!K347</f>
        <v>N</v>
      </c>
      <c r="G347" s="139">
        <f>'(B) FO'!L347</f>
        <v>-1.8140589569161096</v>
      </c>
      <c r="H347" s="139">
        <f>'(B) FO'!M347</f>
        <v>-0.22624434389140591</v>
      </c>
      <c r="I347" s="139">
        <f>'(B) FO'!N347</f>
        <v>0.45454545454546103</v>
      </c>
      <c r="J347" s="139">
        <f>'(B) FO'!O347</f>
        <v>-2.3307436182019918</v>
      </c>
      <c r="K347" s="137" t="str">
        <f t="shared" si="64"/>
        <v>N</v>
      </c>
      <c r="L347" s="137" t="str">
        <f t="shared" si="65"/>
        <v>N</v>
      </c>
      <c r="M347" s="137" t="str">
        <f t="shared" si="66"/>
        <v>Y</v>
      </c>
      <c r="N347" s="137">
        <f>'(B) FO'!AH347-'(B) FO'!AI347</f>
        <v>0</v>
      </c>
      <c r="O347" s="137">
        <f>'(B) FO'!AI347-'(B) FO'!AJ347</f>
        <v>0</v>
      </c>
      <c r="P347" s="137">
        <f>'(B) FO'!AJ347-'(B) FO'!AK347</f>
        <v>6000</v>
      </c>
      <c r="Q347" s="137">
        <f>'(B) FO'!AK347-'(B) FO'!AL347</f>
        <v>0</v>
      </c>
      <c r="R347" s="137" t="str">
        <f>'(B) FO'!AM347</f>
        <v>Y</v>
      </c>
      <c r="S347" s="137" t="str">
        <f>'(B) FO'!AN347</f>
        <v>Y</v>
      </c>
      <c r="T347" s="137" t="str">
        <f>'(B) FO'!AO347</f>
        <v>Y</v>
      </c>
      <c r="U347" s="137" t="str">
        <f>'(B) FO'!AP347</f>
        <v>Y</v>
      </c>
      <c r="V347" s="139">
        <f>'(B) FO'!AQ347</f>
        <v>0</v>
      </c>
      <c r="W347" s="139">
        <f>'(B) FO'!AR347</f>
        <v>0</v>
      </c>
      <c r="X347" s="139">
        <f>'(B) FO'!AS347</f>
        <v>50</v>
      </c>
      <c r="Y347" s="139">
        <f>'(B) FO'!AT347</f>
        <v>0</v>
      </c>
      <c r="Z347" s="137" t="str">
        <f t="shared" si="67"/>
        <v>Y</v>
      </c>
      <c r="AA347" s="137" t="str">
        <f t="shared" si="68"/>
        <v>N</v>
      </c>
      <c r="AB347" s="137" t="str">
        <f t="shared" si="69"/>
        <v>Y</v>
      </c>
      <c r="AC347" s="137" t="str">
        <f>'(B) FO'!BC347</f>
        <v>Y</v>
      </c>
      <c r="AD347" s="137" t="str">
        <f>'(B) FO'!BD347</f>
        <v>N</v>
      </c>
      <c r="AE347" s="137" t="str">
        <f>'(B) FO'!BE347</f>
        <v>N</v>
      </c>
      <c r="AF347" s="137" t="str">
        <f>'(B) FO'!BF347</f>
        <v>Y</v>
      </c>
      <c r="AG347" s="139">
        <f>'(B) FO'!BG347</f>
        <v>96.597353497164463</v>
      </c>
      <c r="AH347" s="139">
        <f>'(B) FO'!BH347</f>
        <v>-0.37664783427494491</v>
      </c>
      <c r="AI347" s="139">
        <f>'(B) FO'!BI347</f>
        <v>-50</v>
      </c>
      <c r="AJ347" s="139">
        <f>'(B) FO'!BJ347</f>
        <v>96.666666666666629</v>
      </c>
      <c r="AK347" s="137" t="str">
        <f t="shared" si="70"/>
        <v>Y</v>
      </c>
      <c r="AL347" s="137" t="str">
        <f t="shared" si="71"/>
        <v>Y</v>
      </c>
      <c r="AM347" s="137" t="str">
        <f t="shared" si="72"/>
        <v>N</v>
      </c>
      <c r="AN347" s="137" t="str">
        <f>'(B) FO'!BS347</f>
        <v>Y</v>
      </c>
      <c r="AO347" s="137" t="str">
        <f>'(B) FO'!BT347</f>
        <v>Y</v>
      </c>
      <c r="AP347" s="137" t="str">
        <f>'(B) FO'!BU347</f>
        <v>N</v>
      </c>
      <c r="AQ347" s="137" t="str">
        <f>'(B) FO'!BV347</f>
        <v>Y</v>
      </c>
      <c r="AR347" s="139">
        <f>'(B) FO'!BW347</f>
        <v>100</v>
      </c>
      <c r="AS347" s="139">
        <f>'(B) FO'!BX347</f>
        <v>0</v>
      </c>
      <c r="AT347" s="139">
        <f>'(B) FO'!BY347</f>
        <v>-50</v>
      </c>
      <c r="AU347" s="139">
        <f>'(B) FO'!BZ347</f>
        <v>100</v>
      </c>
      <c r="AV347" s="137" t="str">
        <f t="shared" si="73"/>
        <v>Y</v>
      </c>
      <c r="AW347" s="137" t="str">
        <f t="shared" si="74"/>
        <v>Y</v>
      </c>
      <c r="AX347" s="137" t="str">
        <f t="shared" si="75"/>
        <v>N</v>
      </c>
      <c r="AZ347" s="137">
        <f>'(B) FO'!C347</f>
        <v>86.6</v>
      </c>
      <c r="BA347" s="137">
        <f>'(B) FO'!X347</f>
        <v>86.75</v>
      </c>
      <c r="BB347" s="137">
        <f>'(B) FO'!AC347</f>
        <v>86.7</v>
      </c>
    </row>
    <row r="348" spans="1:54" x14ac:dyDescent="0.3">
      <c r="A348" s="137" t="str">
        <f>'FOD (ALL)'!B348</f>
        <v>RELIANCE</v>
      </c>
      <c r="B348" s="146">
        <f>'FOD (ALL)'!C348</f>
        <v>43979</v>
      </c>
      <c r="C348" s="137" t="str">
        <f>'(B) FO'!H348</f>
        <v>N</v>
      </c>
      <c r="D348" s="137" t="str">
        <f>'(B) FO'!I348</f>
        <v>Y</v>
      </c>
      <c r="E348" s="137" t="str">
        <f>'(B) FO'!J348</f>
        <v>Y</v>
      </c>
      <c r="F348" s="137" t="str">
        <f>'(B) FO'!K348</f>
        <v>N</v>
      </c>
      <c r="G348" s="139">
        <f>'(B) FO'!L348</f>
        <v>-0.59938329348994146</v>
      </c>
      <c r="H348" s="139">
        <f>'(B) FO'!M348</f>
        <v>0.57495295839431315</v>
      </c>
      <c r="I348" s="139">
        <f>'(B) FO'!N348</f>
        <v>1.6290105531553225</v>
      </c>
      <c r="J348" s="139">
        <f>'(B) FO'!O348</f>
        <v>-2.2263772030054265</v>
      </c>
      <c r="K348" s="137" t="str">
        <f t="shared" si="64"/>
        <v>N</v>
      </c>
      <c r="L348" s="137" t="str">
        <f t="shared" si="65"/>
        <v>N</v>
      </c>
      <c r="M348" s="137" t="str">
        <f t="shared" si="66"/>
        <v>Y</v>
      </c>
      <c r="N348" s="137">
        <f>'(B) FO'!AH348-'(B) FO'!AI348</f>
        <v>-794870</v>
      </c>
      <c r="O348" s="137">
        <f>'(B) FO'!AI348-'(B) FO'!AJ348</f>
        <v>316130</v>
      </c>
      <c r="P348" s="137">
        <f>'(B) FO'!AJ348-'(B) FO'!AK348</f>
        <v>-1673065</v>
      </c>
      <c r="Q348" s="137">
        <f>'(B) FO'!AK348-'(B) FO'!AL348</f>
        <v>51005</v>
      </c>
      <c r="R348" s="137" t="str">
        <f>'(B) FO'!AM348</f>
        <v>N</v>
      </c>
      <c r="S348" s="137" t="str">
        <f>'(B) FO'!AN348</f>
        <v>Y</v>
      </c>
      <c r="T348" s="137" t="str">
        <f>'(B) FO'!AO348</f>
        <v>N</v>
      </c>
      <c r="U348" s="137" t="str">
        <f>'(B) FO'!AP348</f>
        <v>Y</v>
      </c>
      <c r="V348" s="139">
        <f>'(B) FO'!AQ348</f>
        <v>-3.1176342424782617</v>
      </c>
      <c r="W348" s="139">
        <f>'(B) FO'!AR348</f>
        <v>1.2554902629309481</v>
      </c>
      <c r="X348" s="139">
        <f>'(B) FO'!AS348</f>
        <v>-6.2304885846466318</v>
      </c>
      <c r="Y348" s="139">
        <f>'(B) FO'!AT348</f>
        <v>0.19030392101445179</v>
      </c>
      <c r="Z348" s="137" t="str">
        <f t="shared" si="67"/>
        <v>N</v>
      </c>
      <c r="AA348" s="137" t="str">
        <f t="shared" si="68"/>
        <v>Y</v>
      </c>
      <c r="AB348" s="137" t="str">
        <f t="shared" si="69"/>
        <v>N</v>
      </c>
      <c r="AC348" s="137" t="str">
        <f>'(B) FO'!BC348</f>
        <v>N</v>
      </c>
      <c r="AD348" s="137" t="str">
        <f>'(B) FO'!BD348</f>
        <v>N</v>
      </c>
      <c r="AE348" s="137" t="str">
        <f>'(B) FO'!BE348</f>
        <v>Y</v>
      </c>
      <c r="AF348" s="137" t="str">
        <f>'(B) FO'!BF348</f>
        <v>N</v>
      </c>
      <c r="AG348" s="139">
        <f>'(B) FO'!BG348</f>
        <v>-7.156046464884569</v>
      </c>
      <c r="AH348" s="139">
        <f>'(B) FO'!BH348</f>
        <v>-25.988026359627085</v>
      </c>
      <c r="AI348" s="139">
        <f>'(B) FO'!BI348</f>
        <v>43.881556820073051</v>
      </c>
      <c r="AJ348" s="139">
        <f>'(B) FO'!BJ348</f>
        <v>-34.170626333211104</v>
      </c>
      <c r="AK348" s="137" t="str">
        <f t="shared" si="70"/>
        <v>Y</v>
      </c>
      <c r="AL348" s="137" t="str">
        <f t="shared" si="71"/>
        <v>N</v>
      </c>
      <c r="AM348" s="137" t="str">
        <f t="shared" si="72"/>
        <v>Y</v>
      </c>
      <c r="AN348" s="137" t="str">
        <f>'(B) FO'!BS348</f>
        <v>N</v>
      </c>
      <c r="AO348" s="137" t="str">
        <f>'(B) FO'!BT348</f>
        <v>N</v>
      </c>
      <c r="AP348" s="137" t="str">
        <f>'(B) FO'!BU348</f>
        <v>Y</v>
      </c>
      <c r="AQ348" s="137" t="str">
        <f>'(B) FO'!BV348</f>
        <v>N</v>
      </c>
      <c r="AR348" s="139">
        <f>'(B) FO'!BW348</f>
        <v>-6.92237402215338</v>
      </c>
      <c r="AS348" s="139">
        <f>'(B) FO'!BX348</f>
        <v>-26.955573282107213</v>
      </c>
      <c r="AT348" s="139">
        <f>'(B) FO'!BY348</f>
        <v>44.981000259623784</v>
      </c>
      <c r="AU348" s="139">
        <f>'(B) FO'!BZ348</f>
        <v>-33.407204828366652</v>
      </c>
      <c r="AV348" s="137" t="str">
        <f t="shared" si="73"/>
        <v>Y</v>
      </c>
      <c r="AW348" s="137" t="str">
        <f t="shared" si="74"/>
        <v>N</v>
      </c>
      <c r="AX348" s="137" t="str">
        <f t="shared" si="75"/>
        <v>Y</v>
      </c>
      <c r="AZ348" s="137">
        <f>'(B) FO'!C348</f>
        <v>1434.5</v>
      </c>
      <c r="BA348" s="137">
        <f>'(B) FO'!X348</f>
        <v>1457</v>
      </c>
      <c r="BB348" s="137">
        <f>'(B) FO'!AC348</f>
        <v>1427.1</v>
      </c>
    </row>
    <row r="349" spans="1:54" x14ac:dyDescent="0.3">
      <c r="A349" s="137" t="str">
        <f>'FOD (ALL)'!B349</f>
        <v>RELIANCE</v>
      </c>
      <c r="B349" s="146">
        <f>'FOD (ALL)'!C349</f>
        <v>44007</v>
      </c>
      <c r="C349" s="137" t="str">
        <f>'(B) FO'!H349</f>
        <v>N</v>
      </c>
      <c r="D349" s="137" t="str">
        <f>'(B) FO'!I349</f>
        <v>Y</v>
      </c>
      <c r="E349" s="137" t="str">
        <f>'(B) FO'!J349</f>
        <v>Y</v>
      </c>
      <c r="F349" s="137" t="str">
        <f>'(B) FO'!K349</f>
        <v>N</v>
      </c>
      <c r="G349" s="139">
        <f>'(B) FO'!L349</f>
        <v>-0.63780373669798229</v>
      </c>
      <c r="H349" s="139">
        <f>'(B) FO'!M349</f>
        <v>0.60329195145767134</v>
      </c>
      <c r="I349" s="139">
        <f>'(B) FO'!N349</f>
        <v>1.6879432624113442</v>
      </c>
      <c r="J349" s="139">
        <f>'(B) FO'!O349</f>
        <v>-2.2055763628797305</v>
      </c>
      <c r="K349" s="137" t="str">
        <f t="shared" si="64"/>
        <v>N</v>
      </c>
      <c r="L349" s="137" t="str">
        <f t="shared" si="65"/>
        <v>N</v>
      </c>
      <c r="M349" s="137" t="str">
        <f t="shared" si="66"/>
        <v>Y</v>
      </c>
      <c r="N349" s="137">
        <f>'(B) FO'!AH349-'(B) FO'!AI349</f>
        <v>1010505</v>
      </c>
      <c r="O349" s="137">
        <f>'(B) FO'!AI349-'(B) FO'!AJ349</f>
        <v>319665</v>
      </c>
      <c r="P349" s="137">
        <f>'(B) FO'!AJ349-'(B) FO'!AK349</f>
        <v>1154430</v>
      </c>
      <c r="Q349" s="137">
        <f>'(B) FO'!AK349-'(B) FO'!AL349</f>
        <v>299970</v>
      </c>
      <c r="R349" s="137" t="str">
        <f>'(B) FO'!AM349</f>
        <v>Y</v>
      </c>
      <c r="S349" s="137" t="str">
        <f>'(B) FO'!AN349</f>
        <v>Y</v>
      </c>
      <c r="T349" s="137" t="str">
        <f>'(B) FO'!AO349</f>
        <v>Y</v>
      </c>
      <c r="U349" s="137" t="str">
        <f>'(B) FO'!AP349</f>
        <v>Y</v>
      </c>
      <c r="V349" s="139">
        <f>'(B) FO'!AQ349</f>
        <v>22.442799461641989</v>
      </c>
      <c r="W349" s="139">
        <f>'(B) FO'!AR349</f>
        <v>7.6421586381745747</v>
      </c>
      <c r="X349" s="139">
        <f>'(B) FO'!AS349</f>
        <v>38.119059529764883</v>
      </c>
      <c r="Y349" s="139">
        <f>'(B) FO'!AT349</f>
        <v>10.993892282065518</v>
      </c>
      <c r="Z349" s="137" t="str">
        <f t="shared" si="67"/>
        <v>Y</v>
      </c>
      <c r="AA349" s="137" t="str">
        <f t="shared" si="68"/>
        <v>N</v>
      </c>
      <c r="AB349" s="137" t="str">
        <f t="shared" si="69"/>
        <v>Y</v>
      </c>
      <c r="AC349" s="137" t="str">
        <f>'(B) FO'!BC349</f>
        <v>Y</v>
      </c>
      <c r="AD349" s="137" t="str">
        <f>'(B) FO'!BD349</f>
        <v>N</v>
      </c>
      <c r="AE349" s="137" t="str">
        <f>'(B) FO'!BE349</f>
        <v>Y</v>
      </c>
      <c r="AF349" s="137" t="str">
        <f>'(B) FO'!BF349</f>
        <v>N</v>
      </c>
      <c r="AG349" s="139">
        <f>'(B) FO'!BG349</f>
        <v>55.737349310788211</v>
      </c>
      <c r="AH349" s="139">
        <f>'(B) FO'!BH349</f>
        <v>-26.151363855421682</v>
      </c>
      <c r="AI349" s="139">
        <f>'(B) FO'!BI349</f>
        <v>105.58126890109232</v>
      </c>
      <c r="AJ349" s="139">
        <f>'(B) FO'!BJ349</f>
        <v>-15.182226584493128</v>
      </c>
      <c r="AK349" s="137" t="str">
        <f t="shared" si="70"/>
        <v>Y</v>
      </c>
      <c r="AL349" s="137" t="str">
        <f t="shared" si="71"/>
        <v>N</v>
      </c>
      <c r="AM349" s="137" t="str">
        <f t="shared" si="72"/>
        <v>Y</v>
      </c>
      <c r="AN349" s="137" t="str">
        <f>'(B) FO'!BS349</f>
        <v>Y</v>
      </c>
      <c r="AO349" s="137" t="str">
        <f>'(B) FO'!BT349</f>
        <v>N</v>
      </c>
      <c r="AP349" s="137" t="str">
        <f>'(B) FO'!BU349</f>
        <v>Y</v>
      </c>
      <c r="AQ349" s="137" t="str">
        <f>'(B) FO'!BV349</f>
        <v>N</v>
      </c>
      <c r="AR349" s="139">
        <f>'(B) FO'!BW349</f>
        <v>56.082238720731013</v>
      </c>
      <c r="AS349" s="139">
        <f>'(B) FO'!BX349</f>
        <v>-27.072053311120364</v>
      </c>
      <c r="AT349" s="139">
        <f>'(B) FO'!BY349</f>
        <v>106.21242484969939</v>
      </c>
      <c r="AU349" s="139">
        <f>'(B) FO'!BZ349</f>
        <v>-13.96551724137931</v>
      </c>
      <c r="AV349" s="137" t="str">
        <f t="shared" si="73"/>
        <v>Y</v>
      </c>
      <c r="AW349" s="137" t="str">
        <f t="shared" si="74"/>
        <v>N</v>
      </c>
      <c r="AX349" s="137" t="str">
        <f t="shared" si="75"/>
        <v>Y</v>
      </c>
      <c r="AZ349" s="137">
        <f>'(B) FO'!C349</f>
        <v>1433.25</v>
      </c>
      <c r="BA349" s="137">
        <f>'(B) FO'!X349</f>
        <v>1456</v>
      </c>
      <c r="BB349" s="137">
        <f>'(B) FO'!AC349</f>
        <v>1426.3</v>
      </c>
    </row>
    <row r="350" spans="1:54" x14ac:dyDescent="0.3">
      <c r="A350" s="137" t="str">
        <f>'FOD (ALL)'!B350</f>
        <v>RELIANCE</v>
      </c>
      <c r="B350" s="146">
        <f>'FOD (ALL)'!C350</f>
        <v>44042</v>
      </c>
      <c r="C350" s="137" t="str">
        <f>'(B) FO'!H350</f>
        <v>N</v>
      </c>
      <c r="D350" s="137" t="str">
        <f>'(B) FO'!I350</f>
        <v>Y</v>
      </c>
      <c r="E350" s="137" t="str">
        <f>'(B) FO'!J350</f>
        <v>Y</v>
      </c>
      <c r="F350" s="137" t="str">
        <f>'(B) FO'!K350</f>
        <v>N</v>
      </c>
      <c r="G350" s="139">
        <f>'(B) FO'!L350</f>
        <v>-0.41264997572647516</v>
      </c>
      <c r="H350" s="139">
        <f>'(B) FO'!M350</f>
        <v>0.45283544656541724</v>
      </c>
      <c r="I350" s="139">
        <f>'(B) FO'!N350</f>
        <v>1.6644238260500033</v>
      </c>
      <c r="J350" s="139">
        <f>'(B) FO'!O350</f>
        <v>-2.199286530668791</v>
      </c>
      <c r="K350" s="137" t="str">
        <f t="shared" si="64"/>
        <v>N</v>
      </c>
      <c r="L350" s="137" t="str">
        <f t="shared" si="65"/>
        <v>N</v>
      </c>
      <c r="M350" s="137" t="str">
        <f t="shared" si="66"/>
        <v>Y</v>
      </c>
      <c r="N350" s="137">
        <f>'(B) FO'!AH350-'(B) FO'!AI350</f>
        <v>31310</v>
      </c>
      <c r="O350" s="137">
        <f>'(B) FO'!AI350-'(B) FO'!AJ350</f>
        <v>4040</v>
      </c>
      <c r="P350" s="137">
        <f>'(B) FO'!AJ350-'(B) FO'!AK350</f>
        <v>11110</v>
      </c>
      <c r="Q350" s="137">
        <f>'(B) FO'!AK350-'(B) FO'!AL350</f>
        <v>4040</v>
      </c>
      <c r="R350" s="137" t="str">
        <f>'(B) FO'!AM350</f>
        <v>Y</v>
      </c>
      <c r="S350" s="137" t="str">
        <f>'(B) FO'!AN350</f>
        <v>Y</v>
      </c>
      <c r="T350" s="137" t="str">
        <f>'(B) FO'!AO350</f>
        <v>Y</v>
      </c>
      <c r="U350" s="137" t="str">
        <f>'(B) FO'!AP350</f>
        <v>Y</v>
      </c>
      <c r="V350" s="139">
        <f>'(B) FO'!AQ350</f>
        <v>37.575757575757571</v>
      </c>
      <c r="W350" s="139">
        <f>'(B) FO'!AR350</f>
        <v>5.095541401273886</v>
      </c>
      <c r="X350" s="139">
        <f>'(B) FO'!AS350</f>
        <v>16.296296296296298</v>
      </c>
      <c r="Y350" s="139">
        <f>'(B) FO'!AT350</f>
        <v>6.2992125984251963</v>
      </c>
      <c r="Z350" s="137" t="str">
        <f t="shared" si="67"/>
        <v>Y</v>
      </c>
      <c r="AA350" s="137" t="str">
        <f t="shared" si="68"/>
        <v>N</v>
      </c>
      <c r="AB350" s="137" t="str">
        <f t="shared" si="69"/>
        <v>Y</v>
      </c>
      <c r="AC350" s="137" t="str">
        <f>'(B) FO'!BC350</f>
        <v>Y</v>
      </c>
      <c r="AD350" s="137" t="str">
        <f>'(B) FO'!BD350</f>
        <v>N</v>
      </c>
      <c r="AE350" s="137" t="str">
        <f>'(B) FO'!BE350</f>
        <v>Y</v>
      </c>
      <c r="AF350" s="137" t="str">
        <f>'(B) FO'!BF350</f>
        <v>N</v>
      </c>
      <c r="AG350" s="139">
        <f>'(B) FO'!BG350</f>
        <v>52.268748588208702</v>
      </c>
      <c r="AH350" s="139">
        <f>'(B) FO'!BH350</f>
        <v>-23.720088737642421</v>
      </c>
      <c r="AI350" s="139">
        <f>'(B) FO'!BI350</f>
        <v>103.37282901509015</v>
      </c>
      <c r="AJ350" s="139">
        <f>'(B) FO'!BJ350</f>
        <v>-27.810716374962457</v>
      </c>
      <c r="AK350" s="137" t="str">
        <f t="shared" si="70"/>
        <v>Y</v>
      </c>
      <c r="AL350" s="137" t="str">
        <f t="shared" si="71"/>
        <v>N</v>
      </c>
      <c r="AM350" s="137" t="str">
        <f t="shared" si="72"/>
        <v>Y</v>
      </c>
      <c r="AN350" s="137" t="str">
        <f>'(B) FO'!BS350</f>
        <v>Y</v>
      </c>
      <c r="AO350" s="137" t="str">
        <f>'(B) FO'!BT350</f>
        <v>N</v>
      </c>
      <c r="AP350" s="137" t="str">
        <f>'(B) FO'!BU350</f>
        <v>Y</v>
      </c>
      <c r="AQ350" s="137" t="str">
        <f>'(B) FO'!BV350</f>
        <v>N</v>
      </c>
      <c r="AR350" s="139">
        <f>'(B) FO'!BW350</f>
        <v>52.577319587628871</v>
      </c>
      <c r="AS350" s="139">
        <f>'(B) FO'!BX350</f>
        <v>-24.806201550387598</v>
      </c>
      <c r="AT350" s="139">
        <f>'(B) FO'!BY350</f>
        <v>104.76190476190477</v>
      </c>
      <c r="AU350" s="139">
        <f>'(B) FO'!BZ350</f>
        <v>-26.744186046511626</v>
      </c>
      <c r="AV350" s="137" t="str">
        <f t="shared" si="73"/>
        <v>Y</v>
      </c>
      <c r="AW350" s="137" t="str">
        <f t="shared" si="74"/>
        <v>N</v>
      </c>
      <c r="AX350" s="137" t="str">
        <f t="shared" si="75"/>
        <v>Y</v>
      </c>
      <c r="AZ350" s="137">
        <f>'(B) FO'!C350</f>
        <v>1435.95</v>
      </c>
      <c r="BA350" s="137">
        <f>'(B) FO'!X350</f>
        <v>1457</v>
      </c>
      <c r="BB350" s="137">
        <f>'(B) FO'!AC350</f>
        <v>1430</v>
      </c>
    </row>
    <row r="351" spans="1:54" x14ac:dyDescent="0.3">
      <c r="A351" s="137" t="str">
        <f>'FOD (ALL)'!B351</f>
        <v>SAIL</v>
      </c>
      <c r="B351" s="146">
        <f>'FOD (ALL)'!C351</f>
        <v>43979</v>
      </c>
      <c r="C351" s="137" t="str">
        <f>'(B) FO'!H351</f>
        <v>N</v>
      </c>
      <c r="D351" s="137" t="str">
        <f>'(B) FO'!I351</f>
        <v>Y</v>
      </c>
      <c r="E351" s="137" t="str">
        <f>'(B) FO'!J351</f>
        <v>Y</v>
      </c>
      <c r="F351" s="137" t="str">
        <f>'(B) FO'!K351</f>
        <v>Y</v>
      </c>
      <c r="G351" s="139">
        <f>'(B) FO'!L351</f>
        <v>-3.01953818827708</v>
      </c>
      <c r="H351" s="139">
        <f>'(B) FO'!M351</f>
        <v>1.9927536231883956</v>
      </c>
      <c r="I351" s="139">
        <f>'(B) FO'!N351</f>
        <v>2.9850746268656745</v>
      </c>
      <c r="J351" s="139">
        <f>'(B) FO'!O351</f>
        <v>1.5151515151515234</v>
      </c>
      <c r="K351" s="137" t="str">
        <f t="shared" si="64"/>
        <v>N</v>
      </c>
      <c r="L351" s="137" t="str">
        <f t="shared" si="65"/>
        <v>N</v>
      </c>
      <c r="M351" s="137" t="str">
        <f t="shared" si="66"/>
        <v>Y</v>
      </c>
      <c r="N351" s="137">
        <f>'(B) FO'!AH351-'(B) FO'!AI351</f>
        <v>-1821200</v>
      </c>
      <c r="O351" s="137">
        <f>'(B) FO'!AI351-'(B) FO'!AJ351</f>
        <v>-1428700</v>
      </c>
      <c r="P351" s="137">
        <f>'(B) FO'!AJ351-'(B) FO'!AK351</f>
        <v>-3563900</v>
      </c>
      <c r="Q351" s="137">
        <f>'(B) FO'!AK351-'(B) FO'!AL351</f>
        <v>-3611000</v>
      </c>
      <c r="R351" s="137" t="str">
        <f>'(B) FO'!AM351</f>
        <v>N</v>
      </c>
      <c r="S351" s="137" t="str">
        <f>'(B) FO'!AN351</f>
        <v>N</v>
      </c>
      <c r="T351" s="137" t="str">
        <f>'(B) FO'!AO351</f>
        <v>N</v>
      </c>
      <c r="U351" s="137" t="str">
        <f>'(B) FO'!AP351</f>
        <v>N</v>
      </c>
      <c r="V351" s="139">
        <f>'(B) FO'!AQ351</f>
        <v>-5.3284336242535595</v>
      </c>
      <c r="W351" s="139">
        <f>'(B) FO'!AR351</f>
        <v>-4.0123456790123457</v>
      </c>
      <c r="X351" s="139">
        <f>'(B) FO'!AS351</f>
        <v>-9.0981963927855709</v>
      </c>
      <c r="Y351" s="139">
        <f>'(B) FO'!AT351</f>
        <v>-8.4403669724770651</v>
      </c>
      <c r="Z351" s="137" t="str">
        <f t="shared" si="67"/>
        <v>N</v>
      </c>
      <c r="AA351" s="137" t="str">
        <f t="shared" si="68"/>
        <v>Y</v>
      </c>
      <c r="AB351" s="137" t="str">
        <f t="shared" si="69"/>
        <v>N</v>
      </c>
      <c r="AC351" s="137" t="str">
        <f>'(B) FO'!BC351</f>
        <v>N</v>
      </c>
      <c r="AD351" s="137" t="str">
        <f>'(B) FO'!BD351</f>
        <v>Y</v>
      </c>
      <c r="AE351" s="137" t="str">
        <f>'(B) FO'!BE351</f>
        <v>N</v>
      </c>
      <c r="AF351" s="137" t="str">
        <f>'(B) FO'!BF351</f>
        <v>N</v>
      </c>
      <c r="AG351" s="139">
        <f>'(B) FO'!BG351</f>
        <v>-15.993542399385072</v>
      </c>
      <c r="AH351" s="139">
        <f>'(B) FO'!BH351</f>
        <v>46.424651138341851</v>
      </c>
      <c r="AI351" s="139">
        <f>'(B) FO'!BI351</f>
        <v>-31.740515646584434</v>
      </c>
      <c r="AJ351" s="139">
        <f>'(B) FO'!BJ351</f>
        <v>-4.7469366009589722</v>
      </c>
      <c r="AK351" s="137" t="str">
        <f t="shared" si="70"/>
        <v>N</v>
      </c>
      <c r="AL351" s="137" t="str">
        <f t="shared" si="71"/>
        <v>Y</v>
      </c>
      <c r="AM351" s="137" t="str">
        <f t="shared" si="72"/>
        <v>N</v>
      </c>
      <c r="AN351" s="137" t="str">
        <f>'(B) FO'!BS351</f>
        <v>N</v>
      </c>
      <c r="AO351" s="137" t="str">
        <f>'(B) FO'!BT351</f>
        <v>Y</v>
      </c>
      <c r="AP351" s="137" t="str">
        <f>'(B) FO'!BU351</f>
        <v>N</v>
      </c>
      <c r="AQ351" s="137" t="str">
        <f>'(B) FO'!BV351</f>
        <v>N</v>
      </c>
      <c r="AR351" s="139">
        <f>'(B) FO'!BW351</f>
        <v>-14.352066883418486</v>
      </c>
      <c r="AS351" s="139">
        <f>'(B) FO'!BX351</f>
        <v>43.342210386151798</v>
      </c>
      <c r="AT351" s="139">
        <f>'(B) FO'!BY351</f>
        <v>-32.49438202247191</v>
      </c>
      <c r="AU351" s="139">
        <f>'(B) FO'!BZ351</f>
        <v>-4.8738777255237276</v>
      </c>
      <c r="AV351" s="137" t="str">
        <f t="shared" si="73"/>
        <v>N</v>
      </c>
      <c r="AW351" s="137" t="str">
        <f t="shared" si="74"/>
        <v>Y</v>
      </c>
      <c r="AX351" s="137" t="str">
        <f t="shared" si="75"/>
        <v>N</v>
      </c>
      <c r="AZ351" s="137">
        <f>'(B) FO'!C351</f>
        <v>27.3</v>
      </c>
      <c r="BA351" s="137">
        <f>'(B) FO'!X351</f>
        <v>28.1</v>
      </c>
      <c r="BB351" s="137">
        <f>'(B) FO'!AC351</f>
        <v>27</v>
      </c>
    </row>
    <row r="352" spans="1:54" x14ac:dyDescent="0.3">
      <c r="A352" s="137" t="str">
        <f>'FOD (ALL)'!B352</f>
        <v>SAIL</v>
      </c>
      <c r="B352" s="146">
        <f>'FOD (ALL)'!C352</f>
        <v>44007</v>
      </c>
      <c r="C352" s="137" t="str">
        <f>'(B) FO'!H352</f>
        <v>N</v>
      </c>
      <c r="D352" s="137" t="str">
        <f>'(B) FO'!I352</f>
        <v>Y</v>
      </c>
      <c r="E352" s="137" t="str">
        <f>'(B) FO'!J352</f>
        <v>Y</v>
      </c>
      <c r="F352" s="137" t="str">
        <f>'(B) FO'!K352</f>
        <v>Y</v>
      </c>
      <c r="G352" s="139">
        <f>'(B) FO'!L352</f>
        <v>-3.079710144927541</v>
      </c>
      <c r="H352" s="139">
        <f>'(B) FO'!M352</f>
        <v>2.2222222222222276</v>
      </c>
      <c r="I352" s="139">
        <f>'(B) FO'!N352</f>
        <v>3.0534351145038197</v>
      </c>
      <c r="J352" s="139">
        <f>'(B) FO'!O352</f>
        <v>1.3539651837524096</v>
      </c>
      <c r="K352" s="137" t="str">
        <f t="shared" si="64"/>
        <v>N</v>
      </c>
      <c r="L352" s="137" t="str">
        <f t="shared" si="65"/>
        <v>N</v>
      </c>
      <c r="M352" s="137" t="str">
        <f t="shared" si="66"/>
        <v>Y</v>
      </c>
      <c r="N352" s="137">
        <f>'(B) FO'!AH352-'(B) FO'!AI352</f>
        <v>5526400</v>
      </c>
      <c r="O352" s="137">
        <f>'(B) FO'!AI352-'(B) FO'!AJ352</f>
        <v>2402100</v>
      </c>
      <c r="P352" s="137">
        <f>'(B) FO'!AJ352-'(B) FO'!AK352</f>
        <v>408200</v>
      </c>
      <c r="Q352" s="137">
        <f>'(B) FO'!AK352-'(B) FO'!AL352</f>
        <v>675100</v>
      </c>
      <c r="R352" s="137" t="str">
        <f>'(B) FO'!AM352</f>
        <v>Y</v>
      </c>
      <c r="S352" s="137" t="str">
        <f>'(B) FO'!AN352</f>
        <v>Y</v>
      </c>
      <c r="T352" s="137" t="str">
        <f>'(B) FO'!AO352</f>
        <v>Y</v>
      </c>
      <c r="U352" s="137" t="str">
        <f>'(B) FO'!AP352</f>
        <v>Y</v>
      </c>
      <c r="V352" s="139">
        <f>'(B) FO'!AQ352</f>
        <v>41.805225653206648</v>
      </c>
      <c r="W352" s="139">
        <f>'(B) FO'!AR352</f>
        <v>22.206095791001452</v>
      </c>
      <c r="X352" s="139">
        <f>'(B) FO'!AS352</f>
        <v>3.9215686274509802</v>
      </c>
      <c r="Y352" s="139">
        <f>'(B) FO'!AT352</f>
        <v>6.935483870967742</v>
      </c>
      <c r="Z352" s="137" t="str">
        <f t="shared" si="67"/>
        <v>Y</v>
      </c>
      <c r="AA352" s="137" t="str">
        <f t="shared" si="68"/>
        <v>Y</v>
      </c>
      <c r="AB352" s="137" t="str">
        <f t="shared" si="69"/>
        <v>N</v>
      </c>
      <c r="AC352" s="137" t="str">
        <f>'(B) FO'!BC352</f>
        <v>Y</v>
      </c>
      <c r="AD352" s="137" t="str">
        <f>'(B) FO'!BD352</f>
        <v>Y</v>
      </c>
      <c r="AE352" s="137" t="str">
        <f>'(B) FO'!BE352</f>
        <v>Y</v>
      </c>
      <c r="AF352" s="137" t="str">
        <f>'(B) FO'!BF352</f>
        <v>N</v>
      </c>
      <c r="AG352" s="139">
        <f>'(B) FO'!BG352</f>
        <v>98.912695874640235</v>
      </c>
      <c r="AH352" s="139">
        <f>'(B) FO'!BH352</f>
        <v>89.494643436857473</v>
      </c>
      <c r="AI352" s="139">
        <f>'(B) FO'!BI352</f>
        <v>36.418659580749932</v>
      </c>
      <c r="AJ352" s="139">
        <f>'(B) FO'!BJ352</f>
        <v>-66.49470513460976</v>
      </c>
      <c r="AK352" s="137" t="str">
        <f t="shared" si="70"/>
        <v>Y</v>
      </c>
      <c r="AL352" s="137" t="str">
        <f t="shared" si="71"/>
        <v>Y</v>
      </c>
      <c r="AM352" s="137" t="str">
        <f t="shared" si="72"/>
        <v>Y</v>
      </c>
      <c r="AN352" s="137" t="str">
        <f>'(B) FO'!BS352</f>
        <v>Y</v>
      </c>
      <c r="AO352" s="137" t="str">
        <f>'(B) FO'!BT352</f>
        <v>Y</v>
      </c>
      <c r="AP352" s="137" t="str">
        <f>'(B) FO'!BU352</f>
        <v>Y</v>
      </c>
      <c r="AQ352" s="137" t="str">
        <f>'(B) FO'!BV352</f>
        <v>N</v>
      </c>
      <c r="AR352" s="139">
        <f>'(B) FO'!BW352</f>
        <v>103.44827586206897</v>
      </c>
      <c r="AS352" s="139">
        <f>'(B) FO'!BX352</f>
        <v>85.388127853881286</v>
      </c>
      <c r="AT352" s="139">
        <f>'(B) FO'!BY352</f>
        <v>34.355828220858896</v>
      </c>
      <c r="AU352" s="139">
        <f>'(B) FO'!BZ352</f>
        <v>-66.598360655737707</v>
      </c>
      <c r="AV352" s="137" t="str">
        <f t="shared" si="73"/>
        <v>Y</v>
      </c>
      <c r="AW352" s="137" t="str">
        <f t="shared" si="74"/>
        <v>Y</v>
      </c>
      <c r="AX352" s="137" t="str">
        <f t="shared" si="75"/>
        <v>Y</v>
      </c>
      <c r="AZ352" s="137">
        <f>'(B) FO'!C352</f>
        <v>26.75</v>
      </c>
      <c r="BA352" s="137">
        <f>'(B) FO'!X352</f>
        <v>27.5</v>
      </c>
      <c r="BB352" s="137">
        <f>'(B) FO'!AC352</f>
        <v>26.3</v>
      </c>
    </row>
    <row r="353" spans="1:54" x14ac:dyDescent="0.3">
      <c r="A353" s="137" t="str">
        <f>'FOD (ALL)'!B353</f>
        <v>SAIL</v>
      </c>
      <c r="B353" s="146">
        <f>'FOD (ALL)'!C353</f>
        <v>44042</v>
      </c>
      <c r="C353" s="137" t="str">
        <f>'(B) FO'!H353</f>
        <v>N</v>
      </c>
      <c r="D353" s="137" t="str">
        <f>'(B) FO'!I353</f>
        <v>Y</v>
      </c>
      <c r="E353" s="137" t="str">
        <f>'(B) FO'!J353</f>
        <v>Y</v>
      </c>
      <c r="F353" s="137" t="str">
        <f>'(B) FO'!K353</f>
        <v>Y</v>
      </c>
      <c r="G353" s="139">
        <f>'(B) FO'!L353</f>
        <v>-6.3492063492063515</v>
      </c>
      <c r="H353" s="139">
        <f>'(B) FO'!M353</f>
        <v>1.7953321364452424</v>
      </c>
      <c r="I353" s="139">
        <f>'(B) FO'!N353</f>
        <v>5.6925996204933584</v>
      </c>
      <c r="J353" s="139">
        <f>'(B) FO'!O353</f>
        <v>2.9296875</v>
      </c>
      <c r="K353" s="137" t="str">
        <f t="shared" si="64"/>
        <v>N</v>
      </c>
      <c r="L353" s="137" t="str">
        <f t="shared" si="65"/>
        <v>N</v>
      </c>
      <c r="M353" s="137" t="str">
        <f t="shared" si="66"/>
        <v>Y</v>
      </c>
      <c r="N353" s="137">
        <f>'(B) FO'!AH353-'(B) FO'!AI353</f>
        <v>209000</v>
      </c>
      <c r="O353" s="137">
        <f>'(B) FO'!AI353-'(B) FO'!AJ353</f>
        <v>38000</v>
      </c>
      <c r="P353" s="137">
        <f>'(B) FO'!AJ353-'(B) FO'!AK353</f>
        <v>19000</v>
      </c>
      <c r="Q353" s="137">
        <f>'(B) FO'!AK353-'(B) FO'!AL353</f>
        <v>-19000</v>
      </c>
      <c r="R353" s="137" t="str">
        <f>'(B) FO'!AM353</f>
        <v>Y</v>
      </c>
      <c r="S353" s="137" t="str">
        <f>'(B) FO'!AN353</f>
        <v>Y</v>
      </c>
      <c r="T353" s="137" t="str">
        <f>'(B) FO'!AO353</f>
        <v>Y</v>
      </c>
      <c r="U353" s="137" t="str">
        <f>'(B) FO'!AP353</f>
        <v>N</v>
      </c>
      <c r="V353" s="139">
        <f>'(B) FO'!AQ353</f>
        <v>52.380952380952387</v>
      </c>
      <c r="W353" s="139">
        <f>'(B) FO'!AR353</f>
        <v>10.526315789473683</v>
      </c>
      <c r="X353" s="139">
        <f>'(B) FO'!AS353</f>
        <v>5.5555555555555554</v>
      </c>
      <c r="Y353" s="139">
        <f>'(B) FO'!AT353</f>
        <v>-5.2631578947368416</v>
      </c>
      <c r="Z353" s="137" t="str">
        <f t="shared" si="67"/>
        <v>Y</v>
      </c>
      <c r="AA353" s="137" t="str">
        <f t="shared" si="68"/>
        <v>Y</v>
      </c>
      <c r="AB353" s="137" t="str">
        <f t="shared" si="69"/>
        <v>Y</v>
      </c>
      <c r="AC353" s="137" t="str">
        <f>'(B) FO'!BC353</f>
        <v>Y</v>
      </c>
      <c r="AD353" s="137" t="str">
        <f>'(B) FO'!BD353</f>
        <v>Y</v>
      </c>
      <c r="AE353" s="137" t="str">
        <f>'(B) FO'!BE353</f>
        <v>N</v>
      </c>
      <c r="AF353" s="137" t="str">
        <f>'(B) FO'!BF353</f>
        <v>N</v>
      </c>
      <c r="AG353" s="139">
        <f>'(B) FO'!BG353</f>
        <v>724.4529019980971</v>
      </c>
      <c r="AH353" s="139">
        <f>'(B) FO'!BH353</f>
        <v>4.0594059405940612</v>
      </c>
      <c r="AI353" s="139">
        <f>'(B) FO'!BI353</f>
        <v>-49.449449449449453</v>
      </c>
      <c r="AJ353" s="139">
        <f>'(B) FO'!BJ353</f>
        <v>-66.169996613613264</v>
      </c>
      <c r="AK353" s="137" t="str">
        <f t="shared" si="70"/>
        <v>Y</v>
      </c>
      <c r="AL353" s="137" t="str">
        <f t="shared" si="71"/>
        <v>Y</v>
      </c>
      <c r="AM353" s="137" t="str">
        <f t="shared" si="72"/>
        <v>Y</v>
      </c>
      <c r="AN353" s="137" t="str">
        <f>'(B) FO'!BS353</f>
        <v>Y</v>
      </c>
      <c r="AO353" s="137" t="str">
        <f>'(B) FO'!BT353</f>
        <v>Y</v>
      </c>
      <c r="AP353" s="137" t="str">
        <f>'(B) FO'!BU353</f>
        <v>N</v>
      </c>
      <c r="AQ353" s="137" t="str">
        <f>'(B) FO'!BV353</f>
        <v>N</v>
      </c>
      <c r="AR353" s="139">
        <f>'(B) FO'!BW353</f>
        <v>750</v>
      </c>
      <c r="AS353" s="139">
        <f>'(B) FO'!BX353</f>
        <v>0</v>
      </c>
      <c r="AT353" s="139">
        <f>'(B) FO'!BY353</f>
        <v>-50</v>
      </c>
      <c r="AU353" s="139">
        <f>'(B) FO'!BZ353</f>
        <v>-66.666666666666657</v>
      </c>
      <c r="AV353" s="137" t="str">
        <f t="shared" si="73"/>
        <v>Y</v>
      </c>
      <c r="AW353" s="137" t="str">
        <f t="shared" si="74"/>
        <v>Y</v>
      </c>
      <c r="AX353" s="137" t="str">
        <f t="shared" si="75"/>
        <v>Y</v>
      </c>
      <c r="AZ353" s="137">
        <f>'(B) FO'!C353</f>
        <v>26.55</v>
      </c>
      <c r="BA353" s="137">
        <f>'(B) FO'!X353</f>
        <v>27.35</v>
      </c>
      <c r="BB353" s="137">
        <f>'(B) FO'!AC353</f>
        <v>26.3</v>
      </c>
    </row>
    <row r="354" spans="1:54" x14ac:dyDescent="0.3">
      <c r="A354" s="137" t="str">
        <f>'FOD (ALL)'!B354</f>
        <v>SBILIFE</v>
      </c>
      <c r="B354" s="146">
        <f>'FOD (ALL)'!C354</f>
        <v>43979</v>
      </c>
      <c r="C354" s="137" t="str">
        <f>'(B) FO'!H354</f>
        <v>N</v>
      </c>
      <c r="D354" s="137" t="str">
        <f>'(B) FO'!I354</f>
        <v>Y</v>
      </c>
      <c r="E354" s="137" t="str">
        <f>'(B) FO'!J354</f>
        <v>Y</v>
      </c>
      <c r="F354" s="137" t="str">
        <f>'(B) FO'!K354</f>
        <v>Y</v>
      </c>
      <c r="G354" s="139">
        <f>'(B) FO'!L354</f>
        <v>-0.17775346961100269</v>
      </c>
      <c r="H354" s="139">
        <f>'(B) FO'!M354</f>
        <v>2.0156228204770605</v>
      </c>
      <c r="I354" s="139">
        <f>'(B) FO'!N354</f>
        <v>1.8034649247372807</v>
      </c>
      <c r="J354" s="139">
        <f>'(B) FO'!O354</f>
        <v>0.54972513743128759</v>
      </c>
      <c r="K354" s="137" t="str">
        <f t="shared" si="64"/>
        <v>N</v>
      </c>
      <c r="L354" s="137" t="str">
        <f t="shared" si="65"/>
        <v>Y</v>
      </c>
      <c r="M354" s="137" t="str">
        <f t="shared" si="66"/>
        <v>Y</v>
      </c>
      <c r="N354" s="137">
        <f>'(B) FO'!AH354-'(B) FO'!AI354</f>
        <v>38250</v>
      </c>
      <c r="O354" s="137">
        <f>'(B) FO'!AI354-'(B) FO'!AJ354</f>
        <v>-3000</v>
      </c>
      <c r="P354" s="137">
        <f>'(B) FO'!AJ354-'(B) FO'!AK354</f>
        <v>-12000</v>
      </c>
      <c r="Q354" s="137">
        <f>'(B) FO'!AK354-'(B) FO'!AL354</f>
        <v>44250</v>
      </c>
      <c r="R354" s="137" t="str">
        <f>'(B) FO'!AM354</f>
        <v>Y</v>
      </c>
      <c r="S354" s="137" t="str">
        <f>'(B) FO'!AN354</f>
        <v>N</v>
      </c>
      <c r="T354" s="137" t="str">
        <f>'(B) FO'!AO354</f>
        <v>N</v>
      </c>
      <c r="U354" s="137" t="str">
        <f>'(B) FO'!AP354</f>
        <v>Y</v>
      </c>
      <c r="V354" s="139">
        <f>'(B) FO'!AQ354</f>
        <v>1.7311608961303464</v>
      </c>
      <c r="W354" s="139">
        <f>'(B) FO'!AR354</f>
        <v>-0.13559322033898305</v>
      </c>
      <c r="X354" s="139">
        <f>'(B) FO'!AS354</f>
        <v>-0.5394470667565745</v>
      </c>
      <c r="Y354" s="139">
        <f>'(B) FO'!AT354</f>
        <v>2.0295837633298937</v>
      </c>
      <c r="Z354" s="137" t="str">
        <f t="shared" si="67"/>
        <v>Y</v>
      </c>
      <c r="AA354" s="137" t="str">
        <f t="shared" si="68"/>
        <v>Y</v>
      </c>
      <c r="AB354" s="137" t="str">
        <f t="shared" si="69"/>
        <v>N</v>
      </c>
      <c r="AC354" s="137" t="str">
        <f>'(B) FO'!BC354</f>
        <v>Y</v>
      </c>
      <c r="AD354" s="137" t="str">
        <f>'(B) FO'!BD354</f>
        <v>Y</v>
      </c>
      <c r="AE354" s="137" t="str">
        <f>'(B) FO'!BE354</f>
        <v>N</v>
      </c>
      <c r="AF354" s="137" t="str">
        <f>'(B) FO'!BF354</f>
        <v>N</v>
      </c>
      <c r="AG354" s="139">
        <f>'(B) FO'!BG354</f>
        <v>4.7512688310642046</v>
      </c>
      <c r="AH354" s="139">
        <f>'(B) FO'!BH354</f>
        <v>31.892184806313562</v>
      </c>
      <c r="AI354" s="139">
        <f>'(B) FO'!BI354</f>
        <v>-38.654488568774745</v>
      </c>
      <c r="AJ354" s="139">
        <f>'(B) FO'!BJ354</f>
        <v>-33.763776501990861</v>
      </c>
      <c r="AK354" s="137" t="str">
        <f t="shared" si="70"/>
        <v>N</v>
      </c>
      <c r="AL354" s="137" t="str">
        <f t="shared" si="71"/>
        <v>Y</v>
      </c>
      <c r="AM354" s="137" t="str">
        <f t="shared" si="72"/>
        <v>N</v>
      </c>
      <c r="AN354" s="137" t="str">
        <f>'(B) FO'!BS354</f>
        <v>Y</v>
      </c>
      <c r="AO354" s="137" t="str">
        <f>'(B) FO'!BT354</f>
        <v>Y</v>
      </c>
      <c r="AP354" s="137" t="str">
        <f>'(B) FO'!BU354</f>
        <v>N</v>
      </c>
      <c r="AQ354" s="137" t="str">
        <f>'(B) FO'!BV354</f>
        <v>N</v>
      </c>
      <c r="AR354" s="139">
        <f>'(B) FO'!BW354</f>
        <v>4.7566371681415927</v>
      </c>
      <c r="AS354" s="139">
        <f>'(B) FO'!BX354</f>
        <v>27.864214992927867</v>
      </c>
      <c r="AT354" s="139">
        <f>'(B) FO'!BY354</f>
        <v>-38.787878787878789</v>
      </c>
      <c r="AU354" s="139">
        <f>'(B) FO'!BZ354</f>
        <v>-33.506044905008636</v>
      </c>
      <c r="AV354" s="137" t="str">
        <f t="shared" si="73"/>
        <v>N</v>
      </c>
      <c r="AW354" s="137" t="str">
        <f t="shared" si="74"/>
        <v>Y</v>
      </c>
      <c r="AX354" s="137" t="str">
        <f t="shared" si="75"/>
        <v>N</v>
      </c>
      <c r="AZ354" s="137">
        <f>'(B) FO'!C354</f>
        <v>730.05</v>
      </c>
      <c r="BA354" s="137">
        <f>'(B) FO'!X354</f>
        <v>742.65</v>
      </c>
      <c r="BB354" s="137">
        <f>'(B) FO'!AC354</f>
        <v>724</v>
      </c>
    </row>
    <row r="355" spans="1:54" x14ac:dyDescent="0.3">
      <c r="A355" s="137" t="str">
        <f>'FOD (ALL)'!B355</f>
        <v>SBILIFE</v>
      </c>
      <c r="B355" s="146">
        <f>'FOD (ALL)'!C355</f>
        <v>44007</v>
      </c>
      <c r="C355" s="137" t="str">
        <f>'(B) FO'!H355</f>
        <v>N</v>
      </c>
      <c r="D355" s="137" t="str">
        <f>'(B) FO'!I355</f>
        <v>Y</v>
      </c>
      <c r="E355" s="137" t="str">
        <f>'(B) FO'!J355</f>
        <v>Y</v>
      </c>
      <c r="F355" s="137" t="str">
        <f>'(B) FO'!K355</f>
        <v>Y</v>
      </c>
      <c r="G355" s="139">
        <f>'(B) FO'!L355</f>
        <v>-8.2017633791252695E-2</v>
      </c>
      <c r="H355" s="139">
        <f>'(B) FO'!M355</f>
        <v>1.7667107185087196</v>
      </c>
      <c r="I355" s="139">
        <f>'(B) FO'!N355</f>
        <v>1.7984847412023008</v>
      </c>
      <c r="J355" s="139">
        <f>'(B) FO'!O355</f>
        <v>0.93624928530588247</v>
      </c>
      <c r="K355" s="137" t="str">
        <f t="shared" si="64"/>
        <v>N</v>
      </c>
      <c r="L355" s="137" t="str">
        <f t="shared" si="65"/>
        <v>N</v>
      </c>
      <c r="M355" s="137" t="str">
        <f t="shared" si="66"/>
        <v>Y</v>
      </c>
      <c r="N355" s="137">
        <f>'(B) FO'!AH355-'(B) FO'!AI355</f>
        <v>80250</v>
      </c>
      <c r="O355" s="137">
        <f>'(B) FO'!AI355-'(B) FO'!AJ355</f>
        <v>18750</v>
      </c>
      <c r="P355" s="137">
        <f>'(B) FO'!AJ355-'(B) FO'!AK355</f>
        <v>45000</v>
      </c>
      <c r="Q355" s="137">
        <f>'(B) FO'!AK355-'(B) FO'!AL355</f>
        <v>34500</v>
      </c>
      <c r="R355" s="137" t="str">
        <f>'(B) FO'!AM355</f>
        <v>Y</v>
      </c>
      <c r="S355" s="137" t="str">
        <f>'(B) FO'!AN355</f>
        <v>Y</v>
      </c>
      <c r="T355" s="137" t="str">
        <f>'(B) FO'!AO355</f>
        <v>Y</v>
      </c>
      <c r="U355" s="137" t="str">
        <f>'(B) FO'!AP355</f>
        <v>Y</v>
      </c>
      <c r="V355" s="139">
        <f>'(B) FO'!AQ355</f>
        <v>73.793103448275872</v>
      </c>
      <c r="W355" s="139">
        <f>'(B) FO'!AR355</f>
        <v>20.833333333333336</v>
      </c>
      <c r="X355" s="139">
        <f>'(B) FO'!AS355</f>
        <v>100</v>
      </c>
      <c r="Y355" s="139">
        <f>'(B) FO'!AT355</f>
        <v>328.57142857142856</v>
      </c>
      <c r="Z355" s="137" t="str">
        <f t="shared" si="67"/>
        <v>Y</v>
      </c>
      <c r="AA355" s="137" t="str">
        <f t="shared" si="68"/>
        <v>N</v>
      </c>
      <c r="AB355" s="137" t="str">
        <f t="shared" si="69"/>
        <v>N</v>
      </c>
      <c r="AC355" s="137" t="str">
        <f>'(B) FO'!BC355</f>
        <v>Y</v>
      </c>
      <c r="AD355" s="137" t="str">
        <f>'(B) FO'!BD355</f>
        <v>N</v>
      </c>
      <c r="AE355" s="137" t="str">
        <f>'(B) FO'!BE355</f>
        <v>Y</v>
      </c>
      <c r="AF355" s="137" t="str">
        <f>'(B) FO'!BF355</f>
        <v>Y</v>
      </c>
      <c r="AG355" s="139">
        <f>'(B) FO'!BG355</f>
        <v>151.73110753452855</v>
      </c>
      <c r="AH355" s="139">
        <f>'(B) FO'!BH355</f>
        <v>-4.6162084969653714</v>
      </c>
      <c r="AI355" s="139">
        <f>'(B) FO'!BI355</f>
        <v>27.147688327016063</v>
      </c>
      <c r="AJ355" s="139">
        <f>'(B) FO'!BJ355</f>
        <v>329.80197053945955</v>
      </c>
      <c r="AK355" s="137" t="str">
        <f t="shared" si="70"/>
        <v>Y</v>
      </c>
      <c r="AL355" s="137" t="str">
        <f t="shared" si="71"/>
        <v>N</v>
      </c>
      <c r="AM355" s="137" t="str">
        <f t="shared" si="72"/>
        <v>N</v>
      </c>
      <c r="AN355" s="137" t="str">
        <f>'(B) FO'!BS355</f>
        <v>Y</v>
      </c>
      <c r="AO355" s="137" t="str">
        <f>'(B) FO'!BT355</f>
        <v>N</v>
      </c>
      <c r="AP355" s="137" t="str">
        <f>'(B) FO'!BU355</f>
        <v>Y</v>
      </c>
      <c r="AQ355" s="137" t="str">
        <f>'(B) FO'!BV355</f>
        <v>Y</v>
      </c>
      <c r="AR355" s="139">
        <f>'(B) FO'!BW355</f>
        <v>152.57731958762886</v>
      </c>
      <c r="AS355" s="139">
        <f>'(B) FO'!BX355</f>
        <v>-7.6190476190476195</v>
      </c>
      <c r="AT355" s="139">
        <f>'(B) FO'!BY355</f>
        <v>26.506024096385545</v>
      </c>
      <c r="AU355" s="139">
        <f>'(B) FO'!BZ355</f>
        <v>336.84210526315786</v>
      </c>
      <c r="AV355" s="137" t="str">
        <f t="shared" si="73"/>
        <v>Y</v>
      </c>
      <c r="AW355" s="137" t="str">
        <f t="shared" si="74"/>
        <v>N</v>
      </c>
      <c r="AX355" s="137" t="str">
        <f t="shared" si="75"/>
        <v>N</v>
      </c>
      <c r="AZ355" s="137">
        <f>'(B) FO'!C355</f>
        <v>730.95</v>
      </c>
      <c r="BA355" s="137">
        <f>'(B) FO'!X355</f>
        <v>743.45</v>
      </c>
      <c r="BB355" s="137">
        <f>'(B) FO'!AC355</f>
        <v>725.05</v>
      </c>
    </row>
    <row r="356" spans="1:54" x14ac:dyDescent="0.3">
      <c r="A356" s="137" t="str">
        <f>'FOD (ALL)'!B356</f>
        <v>SBILIFE</v>
      </c>
      <c r="B356" s="146">
        <f>'FOD (ALL)'!C356</f>
        <v>44042</v>
      </c>
      <c r="C356" s="137" t="str">
        <f>'(B) FO'!H356</f>
        <v>N</v>
      </c>
      <c r="D356" s="137" t="str">
        <f>'(B) FO'!I356</f>
        <v>Y</v>
      </c>
      <c r="E356" s="137" t="str">
        <f>'(B) FO'!J356</f>
        <v>Y</v>
      </c>
      <c r="F356" s="137" t="str">
        <f>'(B) FO'!K356</f>
        <v>Y</v>
      </c>
      <c r="G356" s="139">
        <f>'(B) FO'!L356</f>
        <v>-0.14926385779225493</v>
      </c>
      <c r="H356" s="139">
        <f>'(B) FO'!M356</f>
        <v>2.0282431122802285</v>
      </c>
      <c r="I356" s="139">
        <f>'(B) FO'!N356</f>
        <v>1.8112622454013545</v>
      </c>
      <c r="J356" s="139">
        <f>'(B) FO'!O356</f>
        <v>0.3110639802050259</v>
      </c>
      <c r="K356" s="137" t="str">
        <f t="shared" si="64"/>
        <v>N</v>
      </c>
      <c r="L356" s="137" t="str">
        <f t="shared" si="65"/>
        <v>Y</v>
      </c>
      <c r="M356" s="137" t="str">
        <f t="shared" si="66"/>
        <v>Y</v>
      </c>
      <c r="N356" s="137">
        <f>'(B) FO'!AH356-'(B) FO'!AI356</f>
        <v>0</v>
      </c>
      <c r="O356" s="137">
        <f>'(B) FO'!AI356-'(B) FO'!AJ356</f>
        <v>0</v>
      </c>
      <c r="P356" s="137">
        <f>'(B) FO'!AJ356-'(B) FO'!AK356</f>
        <v>0</v>
      </c>
      <c r="Q356" s="137">
        <f>'(B) FO'!AK356-'(B) FO'!AL356</f>
        <v>0</v>
      </c>
      <c r="R356" s="137" t="str">
        <f>'(B) FO'!AM356</f>
        <v>Y</v>
      </c>
      <c r="S356" s="137" t="str">
        <f>'(B) FO'!AN356</f>
        <v>Y</v>
      </c>
      <c r="T356" s="137" t="str">
        <f>'(B) FO'!AO356</f>
        <v>Y</v>
      </c>
      <c r="U356" s="137" t="str">
        <f>'(B) FO'!AP356</f>
        <v>Y</v>
      </c>
      <c r="V356" s="139" t="e">
        <f>'(B) FO'!AQ356</f>
        <v>#DIV/0!</v>
      </c>
      <c r="W356" s="139" t="e">
        <f>'(B) FO'!AR356</f>
        <v>#DIV/0!</v>
      </c>
      <c r="X356" s="139" t="e">
        <f>'(B) FO'!AS356</f>
        <v>#DIV/0!</v>
      </c>
      <c r="Y356" s="139" t="e">
        <f>'(B) FO'!AT356</f>
        <v>#DIV/0!</v>
      </c>
      <c r="Z356" s="137" t="e">
        <f t="shared" si="67"/>
        <v>#DIV/0!</v>
      </c>
      <c r="AA356" s="137" t="e">
        <f t="shared" si="68"/>
        <v>#DIV/0!</v>
      </c>
      <c r="AB356" s="137" t="e">
        <f t="shared" si="69"/>
        <v>#DIV/0!</v>
      </c>
      <c r="AC356" s="137" t="str">
        <f>'(B) FO'!BC356</f>
        <v>Y</v>
      </c>
      <c r="AD356" s="137" t="str">
        <f>'(B) FO'!BD356</f>
        <v>Y</v>
      </c>
      <c r="AE356" s="137" t="str">
        <f>'(B) FO'!BE356</f>
        <v>Y</v>
      </c>
      <c r="AF356" s="137" t="str">
        <f>'(B) FO'!BF356</f>
        <v>Y</v>
      </c>
      <c r="AG356" s="139" t="e">
        <f>'(B) FO'!BG356</f>
        <v>#DIV/0!</v>
      </c>
      <c r="AH356" s="139" t="e">
        <f>'(B) FO'!BH356</f>
        <v>#DIV/0!</v>
      </c>
      <c r="AI356" s="139" t="e">
        <f>'(B) FO'!BI356</f>
        <v>#DIV/0!</v>
      </c>
      <c r="AJ356" s="139" t="e">
        <f>'(B) FO'!BJ356</f>
        <v>#DIV/0!</v>
      </c>
      <c r="AK356" s="137" t="e">
        <f t="shared" si="70"/>
        <v>#DIV/0!</v>
      </c>
      <c r="AL356" s="137" t="e">
        <f t="shared" si="71"/>
        <v>#DIV/0!</v>
      </c>
      <c r="AM356" s="137" t="e">
        <f t="shared" si="72"/>
        <v>#DIV/0!</v>
      </c>
      <c r="AN356" s="137" t="str">
        <f>'(B) FO'!BS356</f>
        <v>Y</v>
      </c>
      <c r="AO356" s="137" t="str">
        <f>'(B) FO'!BT356</f>
        <v>Y</v>
      </c>
      <c r="AP356" s="137" t="str">
        <f>'(B) FO'!BU356</f>
        <v>Y</v>
      </c>
      <c r="AQ356" s="137" t="str">
        <f>'(B) FO'!BV356</f>
        <v>Y</v>
      </c>
      <c r="AR356" s="139" t="e">
        <f>'(B) FO'!BW356</f>
        <v>#DIV/0!</v>
      </c>
      <c r="AS356" s="139" t="e">
        <f>'(B) FO'!BX356</f>
        <v>#DIV/0!</v>
      </c>
      <c r="AT356" s="139" t="e">
        <f>'(B) FO'!BY356</f>
        <v>#DIV/0!</v>
      </c>
      <c r="AU356" s="139" t="e">
        <f>'(B) FO'!BZ356</f>
        <v>#DIV/0!</v>
      </c>
      <c r="AV356" s="137" t="e">
        <f t="shared" si="73"/>
        <v>#DIV/0!</v>
      </c>
      <c r="AW356" s="137" t="e">
        <f t="shared" si="74"/>
        <v>#DIV/0!</v>
      </c>
      <c r="AX356" s="137" t="e">
        <f t="shared" si="75"/>
        <v>#DIV/0!</v>
      </c>
      <c r="AZ356" s="137">
        <f>'(B) FO'!C356</f>
        <v>735.85</v>
      </c>
      <c r="BA356" s="137">
        <f>'(B) FO'!X356</f>
        <v>0</v>
      </c>
      <c r="BB356" s="137">
        <f>'(B) FO'!AC356</f>
        <v>0</v>
      </c>
    </row>
    <row r="357" spans="1:54" x14ac:dyDescent="0.3">
      <c r="A357" s="137" t="str">
        <f>'FOD (ALL)'!B357</f>
        <v>SBIN</v>
      </c>
      <c r="B357" s="146">
        <f>'FOD (ALL)'!C357</f>
        <v>43979</v>
      </c>
      <c r="C357" s="137" t="str">
        <f>'(B) FO'!H357</f>
        <v>N</v>
      </c>
      <c r="D357" s="137" t="str">
        <f>'(B) FO'!I357</f>
        <v>N</v>
      </c>
      <c r="E357" s="137" t="str">
        <f>'(B) FO'!J357</f>
        <v>Y</v>
      </c>
      <c r="F357" s="137" t="str">
        <f>'(B) FO'!K357</f>
        <v>N</v>
      </c>
      <c r="G357" s="139">
        <f>'(B) FO'!L357</f>
        <v>-0.85695451549108959</v>
      </c>
      <c r="H357" s="139">
        <f>'(B) FO'!M357</f>
        <v>-1.3012361743656475</v>
      </c>
      <c r="I357" s="139">
        <f>'(B) FO'!N357</f>
        <v>0.85301837270340075</v>
      </c>
      <c r="J357" s="139">
        <f>'(B) FO'!O357</f>
        <v>-1.6774193548387062</v>
      </c>
      <c r="K357" s="137" t="str">
        <f t="shared" si="64"/>
        <v>Y</v>
      </c>
      <c r="L357" s="137" t="str">
        <f t="shared" si="65"/>
        <v>N</v>
      </c>
      <c r="M357" s="137" t="str">
        <f t="shared" si="66"/>
        <v>Y</v>
      </c>
      <c r="N357" s="137">
        <f>'(B) FO'!AH357-'(B) FO'!AI357</f>
        <v>-11730000</v>
      </c>
      <c r="O357" s="137">
        <f>'(B) FO'!AI357-'(B) FO'!AJ357</f>
        <v>-483000</v>
      </c>
      <c r="P357" s="137">
        <f>'(B) FO'!AJ357-'(B) FO'!AK357</f>
        <v>-2208000</v>
      </c>
      <c r="Q357" s="137">
        <f>'(B) FO'!AK357-'(B) FO'!AL357</f>
        <v>-1956000</v>
      </c>
      <c r="R357" s="137" t="str">
        <f>'(B) FO'!AM357</f>
        <v>N</v>
      </c>
      <c r="S357" s="137" t="str">
        <f>'(B) FO'!AN357</f>
        <v>N</v>
      </c>
      <c r="T357" s="137" t="str">
        <f>'(B) FO'!AO357</f>
        <v>N</v>
      </c>
      <c r="U357" s="137" t="str">
        <f>'(B) FO'!AP357</f>
        <v>N</v>
      </c>
      <c r="V357" s="139">
        <f>'(B) FO'!AQ357</f>
        <v>-12.113138573066081</v>
      </c>
      <c r="W357" s="139">
        <f>'(B) FO'!AR357</f>
        <v>-0.49630086313193583</v>
      </c>
      <c r="X357" s="139">
        <f>'(B) FO'!AS357</f>
        <v>-2.2184711839884255</v>
      </c>
      <c r="Y357" s="139">
        <f>'(B) FO'!AT357</f>
        <v>-1.9273974222537542</v>
      </c>
      <c r="Z357" s="137" t="str">
        <f t="shared" si="67"/>
        <v>N</v>
      </c>
      <c r="AA357" s="137" t="str">
        <f t="shared" si="68"/>
        <v>Y</v>
      </c>
      <c r="AB357" s="137" t="str">
        <f t="shared" si="69"/>
        <v>N</v>
      </c>
      <c r="AC357" s="137" t="str">
        <f>'(B) FO'!BC357</f>
        <v>Y</v>
      </c>
      <c r="AD357" s="137" t="str">
        <f>'(B) FO'!BD357</f>
        <v>N</v>
      </c>
      <c r="AE357" s="137" t="str">
        <f>'(B) FO'!BE357</f>
        <v>N</v>
      </c>
      <c r="AF357" s="137" t="str">
        <f>'(B) FO'!BF357</f>
        <v>N</v>
      </c>
      <c r="AG357" s="139">
        <f>'(B) FO'!BG357</f>
        <v>78.259447450615994</v>
      </c>
      <c r="AH357" s="139">
        <f>'(B) FO'!BH357</f>
        <v>-5.2731022173039115</v>
      </c>
      <c r="AI357" s="139">
        <f>'(B) FO'!BI357</f>
        <v>-17.595262308986072</v>
      </c>
      <c r="AJ357" s="139">
        <f>'(B) FO'!BJ357</f>
        <v>-18.807736064806949</v>
      </c>
      <c r="AK357" s="137" t="str">
        <f t="shared" si="70"/>
        <v>Y</v>
      </c>
      <c r="AL357" s="137" t="str">
        <f t="shared" si="71"/>
        <v>Y</v>
      </c>
      <c r="AM357" s="137" t="str">
        <f t="shared" si="72"/>
        <v>Y</v>
      </c>
      <c r="AN357" s="137" t="str">
        <f>'(B) FO'!BS357</f>
        <v>Y</v>
      </c>
      <c r="AO357" s="137" t="str">
        <f>'(B) FO'!BT357</f>
        <v>N</v>
      </c>
      <c r="AP357" s="137" t="str">
        <f>'(B) FO'!BU357</f>
        <v>N</v>
      </c>
      <c r="AQ357" s="137" t="str">
        <f>'(B) FO'!BV357</f>
        <v>N</v>
      </c>
      <c r="AR357" s="139">
        <f>'(B) FO'!BW357</f>
        <v>81.323949857048603</v>
      </c>
      <c r="AS357" s="139">
        <f>'(B) FO'!BX357</f>
        <v>-5.7382146855176419</v>
      </c>
      <c r="AT357" s="139">
        <f>'(B) FO'!BY357</f>
        <v>-16.810954368295796</v>
      </c>
      <c r="AU357" s="139">
        <f>'(B) FO'!BZ357</f>
        <v>-17.3329151459854</v>
      </c>
      <c r="AV357" s="137" t="str">
        <f t="shared" si="73"/>
        <v>Y</v>
      </c>
      <c r="AW357" s="137" t="str">
        <f t="shared" si="74"/>
        <v>Y</v>
      </c>
      <c r="AX357" s="137" t="str">
        <f t="shared" si="75"/>
        <v>Y</v>
      </c>
      <c r="AZ357" s="137">
        <f>'(B) FO'!C357</f>
        <v>150.4</v>
      </c>
      <c r="BA357" s="137">
        <f>'(B) FO'!X357</f>
        <v>155.69999999999999</v>
      </c>
      <c r="BB357" s="137">
        <f>'(B) FO'!AC357</f>
        <v>148.75</v>
      </c>
    </row>
    <row r="358" spans="1:54" x14ac:dyDescent="0.3">
      <c r="A358" s="137" t="str">
        <f>'FOD (ALL)'!B358</f>
        <v>SBIN</v>
      </c>
      <c r="B358" s="146">
        <f>'FOD (ALL)'!C358</f>
        <v>44007</v>
      </c>
      <c r="C358" s="137" t="str">
        <f>'(B) FO'!H358</f>
        <v>N</v>
      </c>
      <c r="D358" s="137" t="str">
        <f>'(B) FO'!I358</f>
        <v>N</v>
      </c>
      <c r="E358" s="137" t="str">
        <f>'(B) FO'!J358</f>
        <v>Y</v>
      </c>
      <c r="F358" s="137" t="str">
        <f>'(B) FO'!K358</f>
        <v>N</v>
      </c>
      <c r="G358" s="139">
        <f>'(B) FO'!L358</f>
        <v>-0.98619329388560162</v>
      </c>
      <c r="H358" s="139">
        <f>'(B) FO'!M358</f>
        <v>-1.2337662337662374</v>
      </c>
      <c r="I358" s="139">
        <f>'(B) FO'!N358</f>
        <v>0.7523716061498239</v>
      </c>
      <c r="J358" s="139">
        <f>'(B) FO'!O358</f>
        <v>-1.7041800643086853</v>
      </c>
      <c r="K358" s="137" t="str">
        <f t="shared" si="64"/>
        <v>Y</v>
      </c>
      <c r="L358" s="137" t="str">
        <f t="shared" si="65"/>
        <v>N</v>
      </c>
      <c r="M358" s="137" t="str">
        <f t="shared" si="66"/>
        <v>Y</v>
      </c>
      <c r="N358" s="137">
        <f>'(B) FO'!AH358-'(B) FO'!AI358</f>
        <v>17211000</v>
      </c>
      <c r="O358" s="137">
        <f>'(B) FO'!AI358-'(B) FO'!AJ358</f>
        <v>4533000</v>
      </c>
      <c r="P358" s="137">
        <f>'(B) FO'!AJ358-'(B) FO'!AK358</f>
        <v>5400000</v>
      </c>
      <c r="Q358" s="137">
        <f>'(B) FO'!AK358-'(B) FO'!AL358</f>
        <v>1656000</v>
      </c>
      <c r="R358" s="137" t="str">
        <f>'(B) FO'!AM358</f>
        <v>Y</v>
      </c>
      <c r="S358" s="137" t="str">
        <f>'(B) FO'!AN358</f>
        <v>Y</v>
      </c>
      <c r="T358" s="137" t="str">
        <f>'(B) FO'!AO358</f>
        <v>Y</v>
      </c>
      <c r="U358" s="137" t="str">
        <f>'(B) FO'!AP358</f>
        <v>Y</v>
      </c>
      <c r="V358" s="139">
        <f>'(B) FO'!AQ358</f>
        <v>88.315886699507388</v>
      </c>
      <c r="W358" s="139">
        <f>'(B) FO'!AR358</f>
        <v>30.310932798395186</v>
      </c>
      <c r="X358" s="139">
        <f>'(B) FO'!AS358</f>
        <v>56.514913657770805</v>
      </c>
      <c r="Y358" s="139">
        <f>'(B) FO'!AT358</f>
        <v>20.964679073300417</v>
      </c>
      <c r="Z358" s="137" t="str">
        <f t="shared" si="67"/>
        <v>Y</v>
      </c>
      <c r="AA358" s="137" t="str">
        <f t="shared" si="68"/>
        <v>N</v>
      </c>
      <c r="AB358" s="137" t="str">
        <f t="shared" si="69"/>
        <v>Y</v>
      </c>
      <c r="AC358" s="137" t="str">
        <f>'(B) FO'!BC358</f>
        <v>Y</v>
      </c>
      <c r="AD358" s="137" t="str">
        <f>'(B) FO'!BD358</f>
        <v>Y</v>
      </c>
      <c r="AE358" s="137" t="str">
        <f>'(B) FO'!BE358</f>
        <v>Y</v>
      </c>
      <c r="AF358" s="137" t="str">
        <f>'(B) FO'!BF358</f>
        <v>N</v>
      </c>
      <c r="AG358" s="139">
        <f>'(B) FO'!BG358</f>
        <v>157.73552198807309</v>
      </c>
      <c r="AH358" s="139">
        <f>'(B) FO'!BH358</f>
        <v>3.2313825549199078</v>
      </c>
      <c r="AI358" s="139">
        <f>'(B) FO'!BI358</f>
        <v>62.913456180987303</v>
      </c>
      <c r="AJ358" s="139">
        <f>'(B) FO'!BJ358</f>
        <v>-33.479268991739765</v>
      </c>
      <c r="AK358" s="137" t="str">
        <f t="shared" si="70"/>
        <v>Y</v>
      </c>
      <c r="AL358" s="137" t="str">
        <f t="shared" si="71"/>
        <v>N</v>
      </c>
      <c r="AM358" s="137" t="str">
        <f t="shared" si="72"/>
        <v>Y</v>
      </c>
      <c r="AN358" s="137" t="str">
        <f>'(B) FO'!BS358</f>
        <v>Y</v>
      </c>
      <c r="AO358" s="137" t="str">
        <f>'(B) FO'!BT358</f>
        <v>Y</v>
      </c>
      <c r="AP358" s="137" t="str">
        <f>'(B) FO'!BU358</f>
        <v>Y</v>
      </c>
      <c r="AQ358" s="137" t="str">
        <f>'(B) FO'!BV358</f>
        <v>N</v>
      </c>
      <c r="AR358" s="139">
        <f>'(B) FO'!BW358</f>
        <v>162.7882152006832</v>
      </c>
      <c r="AS358" s="139">
        <f>'(B) FO'!BX358</f>
        <v>2.7192982456140351</v>
      </c>
      <c r="AT358" s="139">
        <f>'(B) FO'!BY358</f>
        <v>64.739884393063591</v>
      </c>
      <c r="AU358" s="139">
        <f>'(B) FO'!BZ358</f>
        <v>-32.487804878048784</v>
      </c>
      <c r="AV358" s="137" t="str">
        <f t="shared" si="73"/>
        <v>Y</v>
      </c>
      <c r="AW358" s="137" t="str">
        <f t="shared" si="74"/>
        <v>N</v>
      </c>
      <c r="AX358" s="137" t="str">
        <f t="shared" si="75"/>
        <v>Y</v>
      </c>
      <c r="AZ358" s="137">
        <f>'(B) FO'!C358</f>
        <v>150.6</v>
      </c>
      <c r="BA358" s="137">
        <f>'(B) FO'!X358</f>
        <v>155.94999999999999</v>
      </c>
      <c r="BB358" s="137">
        <f>'(B) FO'!AC358</f>
        <v>149.15</v>
      </c>
    </row>
    <row r="359" spans="1:54" x14ac:dyDescent="0.3">
      <c r="A359" s="137" t="str">
        <f>'FOD (ALL)'!B359</f>
        <v>SBIN</v>
      </c>
      <c r="B359" s="146">
        <f>'FOD (ALL)'!C359</f>
        <v>44042</v>
      </c>
      <c r="C359" s="137" t="str">
        <f>'(B) FO'!H359</f>
        <v>N</v>
      </c>
      <c r="D359" s="137" t="str">
        <f>'(B) FO'!I359</f>
        <v>N</v>
      </c>
      <c r="E359" s="137" t="str">
        <f>'(B) FO'!J359</f>
        <v>Y</v>
      </c>
      <c r="F359" s="137" t="str">
        <f>'(B) FO'!K359</f>
        <v>N</v>
      </c>
      <c r="G359" s="139">
        <f>'(B) FO'!L359</f>
        <v>-0.88350785340315618</v>
      </c>
      <c r="H359" s="139">
        <f>'(B) FO'!M359</f>
        <v>-1.2919896640826873</v>
      </c>
      <c r="I359" s="139">
        <f>'(B) FO'!N359</f>
        <v>0.7812500000000111</v>
      </c>
      <c r="J359" s="139">
        <f>'(B) FO'!O359</f>
        <v>-1.6645326504481399</v>
      </c>
      <c r="K359" s="137" t="str">
        <f t="shared" si="64"/>
        <v>Y</v>
      </c>
      <c r="L359" s="137" t="str">
        <f t="shared" si="65"/>
        <v>N</v>
      </c>
      <c r="M359" s="137" t="str">
        <f t="shared" si="66"/>
        <v>Y</v>
      </c>
      <c r="N359" s="137">
        <f>'(B) FO'!AH359-'(B) FO'!AI359</f>
        <v>138000</v>
      </c>
      <c r="O359" s="137">
        <f>'(B) FO'!AI359-'(B) FO'!AJ359</f>
        <v>147000</v>
      </c>
      <c r="P359" s="137">
        <f>'(B) FO'!AJ359-'(B) FO'!AK359</f>
        <v>81000</v>
      </c>
      <c r="Q359" s="137">
        <f>'(B) FO'!AK359-'(B) FO'!AL359</f>
        <v>69000</v>
      </c>
      <c r="R359" s="137" t="str">
        <f>'(B) FO'!AM359</f>
        <v>Y</v>
      </c>
      <c r="S359" s="137" t="str">
        <f>'(B) FO'!AN359</f>
        <v>Y</v>
      </c>
      <c r="T359" s="137" t="str">
        <f>'(B) FO'!AO359</f>
        <v>Y</v>
      </c>
      <c r="U359" s="137" t="str">
        <f>'(B) FO'!AP359</f>
        <v>Y</v>
      </c>
      <c r="V359" s="139">
        <f>'(B) FO'!AQ359</f>
        <v>14.330218068535824</v>
      </c>
      <c r="W359" s="139">
        <f>'(B) FO'!AR359</f>
        <v>18.014705882352942</v>
      </c>
      <c r="X359" s="139">
        <f>'(B) FO'!AS359</f>
        <v>11.020408163265307</v>
      </c>
      <c r="Y359" s="139">
        <f>'(B) FO'!AT359</f>
        <v>10.36036036036036</v>
      </c>
      <c r="Z359" s="137" t="str">
        <f t="shared" si="67"/>
        <v>N</v>
      </c>
      <c r="AA359" s="137" t="str">
        <f t="shared" si="68"/>
        <v>Y</v>
      </c>
      <c r="AB359" s="137" t="str">
        <f t="shared" si="69"/>
        <v>Y</v>
      </c>
      <c r="AC359" s="137" t="str">
        <f>'(B) FO'!BC359</f>
        <v>Y</v>
      </c>
      <c r="AD359" s="137" t="str">
        <f>'(B) FO'!BD359</f>
        <v>Y</v>
      </c>
      <c r="AE359" s="137" t="str">
        <f>'(B) FO'!BE359</f>
        <v>N</v>
      </c>
      <c r="AF359" s="137" t="str">
        <f>'(B) FO'!BF359</f>
        <v>N</v>
      </c>
      <c r="AG359" s="139">
        <f>'(B) FO'!BG359</f>
        <v>88.341588857631052</v>
      </c>
      <c r="AH359" s="139">
        <f>'(B) FO'!BH359</f>
        <v>64.72678683118211</v>
      </c>
      <c r="AI359" s="139">
        <f>'(B) FO'!BI359</f>
        <v>-21.609092935145974</v>
      </c>
      <c r="AJ359" s="139">
        <f>'(B) FO'!BJ359</f>
        <v>-51.192185528434067</v>
      </c>
      <c r="AK359" s="137" t="str">
        <f t="shared" si="70"/>
        <v>Y</v>
      </c>
      <c r="AL359" s="137" t="str">
        <f t="shared" si="71"/>
        <v>Y</v>
      </c>
      <c r="AM359" s="137" t="str">
        <f t="shared" si="72"/>
        <v>Y</v>
      </c>
      <c r="AN359" s="137" t="str">
        <f>'(B) FO'!BS359</f>
        <v>Y</v>
      </c>
      <c r="AO359" s="137" t="str">
        <f>'(B) FO'!BT359</f>
        <v>Y</v>
      </c>
      <c r="AP359" s="137" t="str">
        <f>'(B) FO'!BU359</f>
        <v>N</v>
      </c>
      <c r="AQ359" s="137" t="str">
        <f>'(B) FO'!BV359</f>
        <v>N</v>
      </c>
      <c r="AR359" s="139">
        <f>'(B) FO'!BW359</f>
        <v>91.2</v>
      </c>
      <c r="AS359" s="139">
        <f>'(B) FO'!BX359</f>
        <v>64.473684210526315</v>
      </c>
      <c r="AT359" s="139">
        <f>'(B) FO'!BY359</f>
        <v>-20.833333333333336</v>
      </c>
      <c r="AU359" s="139">
        <f>'(B) FO'!BZ359</f>
        <v>-50.259067357512954</v>
      </c>
      <c r="AV359" s="137" t="str">
        <f t="shared" si="73"/>
        <v>Y</v>
      </c>
      <c r="AW359" s="137" t="str">
        <f t="shared" si="74"/>
        <v>Y</v>
      </c>
      <c r="AX359" s="137" t="str">
        <f t="shared" si="75"/>
        <v>Y</v>
      </c>
      <c r="AZ359" s="137">
        <f>'(B) FO'!C359</f>
        <v>151.44999999999999</v>
      </c>
      <c r="BA359" s="137">
        <f>'(B) FO'!X359</f>
        <v>156.6</v>
      </c>
      <c r="BB359" s="137">
        <f>'(B) FO'!AC359</f>
        <v>149.80000000000001</v>
      </c>
    </row>
    <row r="360" spans="1:54" x14ac:dyDescent="0.3">
      <c r="A360" s="137" t="str">
        <f>'FOD (ALL)'!B360</f>
        <v>SHREECEM</v>
      </c>
      <c r="B360" s="146">
        <f>'FOD (ALL)'!C360</f>
        <v>43979</v>
      </c>
      <c r="C360" s="137" t="str">
        <f>'(B) FO'!H360</f>
        <v>Y</v>
      </c>
      <c r="D360" s="137" t="str">
        <f>'(B) FO'!I360</f>
        <v>N</v>
      </c>
      <c r="E360" s="137" t="str">
        <f>'(B) FO'!J360</f>
        <v>Y</v>
      </c>
      <c r="F360" s="137" t="str">
        <f>'(B) FO'!K360</f>
        <v>Y</v>
      </c>
      <c r="G360" s="139">
        <f>'(B) FO'!L360</f>
        <v>3.4325169876164101</v>
      </c>
      <c r="H360" s="139">
        <f>'(B) FO'!M360</f>
        <v>-0.87444085487078282</v>
      </c>
      <c r="I360" s="139">
        <f>'(B) FO'!N360</f>
        <v>5.0781345628136645</v>
      </c>
      <c r="J360" s="139">
        <f>'(B) FO'!O360</f>
        <v>1.2431118001988359</v>
      </c>
      <c r="K360" s="137" t="str">
        <f t="shared" si="64"/>
        <v>Y</v>
      </c>
      <c r="L360" s="137" t="str">
        <f t="shared" si="65"/>
        <v>N</v>
      </c>
      <c r="M360" s="137" t="str">
        <f t="shared" si="66"/>
        <v>Y</v>
      </c>
      <c r="N360" s="137">
        <f>'(B) FO'!AH360-'(B) FO'!AI360</f>
        <v>-8000</v>
      </c>
      <c r="O360" s="137">
        <f>'(B) FO'!AI360-'(B) FO'!AJ360</f>
        <v>-5000</v>
      </c>
      <c r="P360" s="137">
        <f>'(B) FO'!AJ360-'(B) FO'!AK360</f>
        <v>-4750</v>
      </c>
      <c r="Q360" s="137">
        <f>'(B) FO'!AK360-'(B) FO'!AL360</f>
        <v>1450</v>
      </c>
      <c r="R360" s="137" t="str">
        <f>'(B) FO'!AM360</f>
        <v>N</v>
      </c>
      <c r="S360" s="137" t="str">
        <f>'(B) FO'!AN360</f>
        <v>N</v>
      </c>
      <c r="T360" s="137" t="str">
        <f>'(B) FO'!AO360</f>
        <v>N</v>
      </c>
      <c r="U360" s="137" t="str">
        <f>'(B) FO'!AP360</f>
        <v>Y</v>
      </c>
      <c r="V360" s="139">
        <f>'(B) FO'!AQ360</f>
        <v>-5.8202982902873766</v>
      </c>
      <c r="W360" s="139">
        <f>'(B) FO'!AR360</f>
        <v>-3.5100035100035099</v>
      </c>
      <c r="X360" s="139">
        <f>'(B) FO'!AS360</f>
        <v>-3.226902173913043</v>
      </c>
      <c r="Y360" s="139">
        <f>'(B) FO'!AT360</f>
        <v>0.99485420240137223</v>
      </c>
      <c r="Z360" s="137" t="str">
        <f t="shared" si="67"/>
        <v>N</v>
      </c>
      <c r="AA360" s="137" t="str">
        <f t="shared" si="68"/>
        <v>N</v>
      </c>
      <c r="AB360" s="137" t="str">
        <f t="shared" si="69"/>
        <v>N</v>
      </c>
      <c r="AC360" s="137" t="str">
        <f>'(B) FO'!BC360</f>
        <v>Y</v>
      </c>
      <c r="AD360" s="137" t="str">
        <f>'(B) FO'!BD360</f>
        <v>N</v>
      </c>
      <c r="AE360" s="137" t="str">
        <f>'(B) FO'!BE360</f>
        <v>Y</v>
      </c>
      <c r="AF360" s="137" t="str">
        <f>'(B) FO'!BF360</f>
        <v>N</v>
      </c>
      <c r="AG360" s="139">
        <f>'(B) FO'!BG360</f>
        <v>59.26253950453664</v>
      </c>
      <c r="AH360" s="139">
        <f>'(B) FO'!BH360</f>
        <v>-16.766067835236509</v>
      </c>
      <c r="AI360" s="139">
        <f>'(B) FO'!BI360</f>
        <v>39.444989704619246</v>
      </c>
      <c r="AJ360" s="139">
        <f>'(B) FO'!BJ360</f>
        <v>-20.394720796472459</v>
      </c>
      <c r="AK360" s="137" t="str">
        <f t="shared" si="70"/>
        <v>Y</v>
      </c>
      <c r="AL360" s="137" t="str">
        <f t="shared" si="71"/>
        <v>N</v>
      </c>
      <c r="AM360" s="137" t="str">
        <f t="shared" si="72"/>
        <v>Y</v>
      </c>
      <c r="AN360" s="137" t="str">
        <f>'(B) FO'!BS360</f>
        <v>Y</v>
      </c>
      <c r="AO360" s="137" t="str">
        <f>'(B) FO'!BT360</f>
        <v>N</v>
      </c>
      <c r="AP360" s="137" t="str">
        <f>'(B) FO'!BU360</f>
        <v>Y</v>
      </c>
      <c r="AQ360" s="137" t="str">
        <f>'(B) FO'!BV360</f>
        <v>N</v>
      </c>
      <c r="AR360" s="139">
        <f>'(B) FO'!BW360</f>
        <v>56.277056277056282</v>
      </c>
      <c r="AS360" s="139">
        <f>'(B) FO'!BX360</f>
        <v>-16.966211358734721</v>
      </c>
      <c r="AT360" s="139">
        <f>'(B) FO'!BY360</f>
        <v>35.707317073170728</v>
      </c>
      <c r="AU360" s="139">
        <f>'(B) FO'!BZ360</f>
        <v>-19.5447409733124</v>
      </c>
      <c r="AV360" s="137" t="str">
        <f t="shared" si="73"/>
        <v>Y</v>
      </c>
      <c r="AW360" s="137" t="str">
        <f t="shared" si="74"/>
        <v>N</v>
      </c>
      <c r="AX360" s="137" t="str">
        <f t="shared" si="75"/>
        <v>Y</v>
      </c>
      <c r="AZ360" s="137">
        <f>'(B) FO'!C360</f>
        <v>19803.5</v>
      </c>
      <c r="BA360" s="137">
        <f>'(B) FO'!X360</f>
        <v>19914</v>
      </c>
      <c r="BB360" s="137">
        <f>'(B) FO'!AC360</f>
        <v>18752</v>
      </c>
    </row>
    <row r="361" spans="1:54" x14ac:dyDescent="0.3">
      <c r="A361" s="137" t="str">
        <f>'FOD (ALL)'!B361</f>
        <v>SHREECEM</v>
      </c>
      <c r="B361" s="146">
        <f>'FOD (ALL)'!C361</f>
        <v>44007</v>
      </c>
      <c r="C361" s="137" t="str">
        <f>'(B) FO'!H361</f>
        <v>Y</v>
      </c>
      <c r="D361" s="137" t="str">
        <f>'(B) FO'!I361</f>
        <v>N</v>
      </c>
      <c r="E361" s="137" t="str">
        <f>'(B) FO'!J361</f>
        <v>Y</v>
      </c>
      <c r="F361" s="137" t="str">
        <f>'(B) FO'!K361</f>
        <v>Y</v>
      </c>
      <c r="G361" s="139">
        <f>'(B) FO'!L361</f>
        <v>3.642355593477737</v>
      </c>
      <c r="H361" s="139">
        <f>'(B) FO'!M361</f>
        <v>-1.1908936214097907</v>
      </c>
      <c r="I361" s="139">
        <f>'(B) FO'!N361</f>
        <v>5.236596483611895</v>
      </c>
      <c r="J361" s="139">
        <f>'(B) FO'!O361</f>
        <v>1.0797453808454129</v>
      </c>
      <c r="K361" s="137" t="str">
        <f t="shared" si="64"/>
        <v>Y</v>
      </c>
      <c r="L361" s="137" t="str">
        <f t="shared" si="65"/>
        <v>N</v>
      </c>
      <c r="M361" s="137" t="str">
        <f t="shared" si="66"/>
        <v>Y</v>
      </c>
      <c r="N361" s="137">
        <f>'(B) FO'!AH361-'(B) FO'!AI361</f>
        <v>8250</v>
      </c>
      <c r="O361" s="137">
        <f>'(B) FO'!AI361-'(B) FO'!AJ361</f>
        <v>450</v>
      </c>
      <c r="P361" s="137">
        <f>'(B) FO'!AJ361-'(B) FO'!AK361</f>
        <v>3450</v>
      </c>
      <c r="Q361" s="137">
        <f>'(B) FO'!AK361-'(B) FO'!AL361</f>
        <v>1350</v>
      </c>
      <c r="R361" s="137" t="str">
        <f>'(B) FO'!AM361</f>
        <v>Y</v>
      </c>
      <c r="S361" s="137" t="str">
        <f>'(B) FO'!AN361</f>
        <v>Y</v>
      </c>
      <c r="T361" s="137" t="str">
        <f>'(B) FO'!AO361</f>
        <v>Y</v>
      </c>
      <c r="U361" s="137" t="str">
        <f>'(B) FO'!AP361</f>
        <v>Y</v>
      </c>
      <c r="V361" s="139">
        <f>'(B) FO'!AQ361</f>
        <v>111.48648648648648</v>
      </c>
      <c r="W361" s="139">
        <f>'(B) FO'!AR361</f>
        <v>6.4748201438848918</v>
      </c>
      <c r="X361" s="139">
        <f>'(B) FO'!AS361</f>
        <v>98.571428571428584</v>
      </c>
      <c r="Y361" s="139">
        <f>'(B) FO'!AT361</f>
        <v>62.790697674418603</v>
      </c>
      <c r="Z361" s="137" t="str">
        <f t="shared" si="67"/>
        <v>Y</v>
      </c>
      <c r="AA361" s="137" t="str">
        <f t="shared" si="68"/>
        <v>N</v>
      </c>
      <c r="AB361" s="137" t="str">
        <f t="shared" si="69"/>
        <v>Y</v>
      </c>
      <c r="AC361" s="137" t="str">
        <f>'(B) FO'!BC361</f>
        <v>Y</v>
      </c>
      <c r="AD361" s="137" t="str">
        <f>'(B) FO'!BD361</f>
        <v>N</v>
      </c>
      <c r="AE361" s="137" t="str">
        <f>'(B) FO'!BE361</f>
        <v>Y</v>
      </c>
      <c r="AF361" s="137" t="str">
        <f>'(B) FO'!BF361</f>
        <v>Y</v>
      </c>
      <c r="AG361" s="139">
        <f>'(B) FO'!BG361</f>
        <v>325.37161391270331</v>
      </c>
      <c r="AH361" s="139">
        <f>'(B) FO'!BH361</f>
        <v>-0.48497234522245619</v>
      </c>
      <c r="AI361" s="139">
        <f>'(B) FO'!BI361</f>
        <v>92.710791591779312</v>
      </c>
      <c r="AJ361" s="139">
        <f>'(B) FO'!BJ361</f>
        <v>60.455901898337402</v>
      </c>
      <c r="AK361" s="137" t="str">
        <f t="shared" si="70"/>
        <v>Y</v>
      </c>
      <c r="AL361" s="137" t="str">
        <f t="shared" si="71"/>
        <v>N</v>
      </c>
      <c r="AM361" s="137" t="str">
        <f t="shared" si="72"/>
        <v>Y</v>
      </c>
      <c r="AN361" s="137" t="str">
        <f>'(B) FO'!BS361</f>
        <v>Y</v>
      </c>
      <c r="AO361" s="137" t="str">
        <f>'(B) FO'!BT361</f>
        <v>N</v>
      </c>
      <c r="AP361" s="137" t="str">
        <f>'(B) FO'!BU361</f>
        <v>Y</v>
      </c>
      <c r="AQ361" s="137" t="str">
        <f>'(B) FO'!BV361</f>
        <v>Y</v>
      </c>
      <c r="AR361" s="139">
        <f>'(B) FO'!BW361</f>
        <v>317.05426356589146</v>
      </c>
      <c r="AS361" s="139">
        <f>'(B) FO'!BX361</f>
        <v>-0.76923076923076927</v>
      </c>
      <c r="AT361" s="139">
        <f>'(B) FO'!BY361</f>
        <v>88.405797101449281</v>
      </c>
      <c r="AU361" s="139">
        <f>'(B) FO'!BZ361</f>
        <v>60.465116279069761</v>
      </c>
      <c r="AV361" s="137" t="str">
        <f t="shared" si="73"/>
        <v>Y</v>
      </c>
      <c r="AW361" s="137" t="str">
        <f t="shared" si="74"/>
        <v>N</v>
      </c>
      <c r="AX361" s="137" t="str">
        <f t="shared" si="75"/>
        <v>Y</v>
      </c>
      <c r="AZ361" s="137">
        <f>'(B) FO'!C361</f>
        <v>19860</v>
      </c>
      <c r="BA361" s="137">
        <f>'(B) FO'!X361</f>
        <v>19950</v>
      </c>
      <c r="BB361" s="137">
        <f>'(B) FO'!AC361</f>
        <v>18813.900000000001</v>
      </c>
    </row>
    <row r="362" spans="1:54" x14ac:dyDescent="0.3">
      <c r="A362" s="137" t="str">
        <f>'FOD (ALL)'!B362</f>
        <v>SHREECEM</v>
      </c>
      <c r="B362" s="146">
        <f>'FOD (ALL)'!C362</f>
        <v>44042</v>
      </c>
      <c r="C362" s="137" t="str">
        <f>'(B) FO'!H362</f>
        <v>Y</v>
      </c>
      <c r="D362" s="137" t="str">
        <f>'(B) FO'!I362</f>
        <v>N</v>
      </c>
      <c r="E362" s="137" t="str">
        <f>'(B) FO'!J362</f>
        <v>Y</v>
      </c>
      <c r="F362" s="137" t="str">
        <f>'(B) FO'!K362</f>
        <v>Y</v>
      </c>
      <c r="G362" s="139">
        <f>'(B) FO'!L362</f>
        <v>3.3309479558688007</v>
      </c>
      <c r="H362" s="139">
        <f>'(B) FO'!M362</f>
        <v>-0.8534487598960605</v>
      </c>
      <c r="I362" s="139">
        <f>'(B) FO'!N362</f>
        <v>5.8406266882765987</v>
      </c>
      <c r="J362" s="139">
        <f>'(B) FO'!O362</f>
        <v>1.0266402501923848</v>
      </c>
      <c r="K362" s="137" t="str">
        <f t="shared" si="64"/>
        <v>Y</v>
      </c>
      <c r="L362" s="137" t="str">
        <f t="shared" si="65"/>
        <v>N</v>
      </c>
      <c r="M362" s="137" t="str">
        <f t="shared" si="66"/>
        <v>Y</v>
      </c>
      <c r="N362" s="137">
        <f>'(B) FO'!AH362-'(B) FO'!AI362</f>
        <v>50</v>
      </c>
      <c r="O362" s="137">
        <f>'(B) FO'!AI362-'(B) FO'!AJ362</f>
        <v>0</v>
      </c>
      <c r="P362" s="137">
        <f>'(B) FO'!AJ362-'(B) FO'!AK362</f>
        <v>0</v>
      </c>
      <c r="Q362" s="137">
        <f>'(B) FO'!AK362-'(B) FO'!AL362</f>
        <v>0</v>
      </c>
      <c r="R362" s="137" t="str">
        <f>'(B) FO'!AM362</f>
        <v>Y</v>
      </c>
      <c r="S362" s="137" t="str">
        <f>'(B) FO'!AN362</f>
        <v>Y</v>
      </c>
      <c r="T362" s="137" t="str">
        <f>'(B) FO'!AO362</f>
        <v>Y</v>
      </c>
      <c r="U362" s="137" t="str">
        <f>'(B) FO'!AP362</f>
        <v>Y</v>
      </c>
      <c r="V362" s="139">
        <f>'(B) FO'!AQ362</f>
        <v>100</v>
      </c>
      <c r="W362" s="139">
        <f>'(B) FO'!AR362</f>
        <v>0</v>
      </c>
      <c r="X362" s="139">
        <f>'(B) FO'!AS362</f>
        <v>0</v>
      </c>
      <c r="Y362" s="139">
        <f>'(B) FO'!AT362</f>
        <v>0</v>
      </c>
      <c r="Z362" s="137" t="str">
        <f t="shared" si="67"/>
        <v>Y</v>
      </c>
      <c r="AA362" s="137" t="str">
        <f t="shared" si="68"/>
        <v>Y</v>
      </c>
      <c r="AB362" s="137" t="str">
        <f t="shared" si="69"/>
        <v>Y</v>
      </c>
      <c r="AC362" s="137" t="str">
        <f>'(B) FO'!BC362</f>
        <v>Y</v>
      </c>
      <c r="AD362" s="137" t="str">
        <f>'(B) FO'!BD362</f>
        <v>Y</v>
      </c>
      <c r="AE362" s="137" t="str">
        <f>'(B) FO'!BE362</f>
        <v>Y</v>
      </c>
      <c r="AF362" s="137" t="str">
        <f>'(B) FO'!BF362</f>
        <v>N</v>
      </c>
      <c r="AG362" s="139" t="e">
        <f>'(B) FO'!BG362</f>
        <v>#DIV/0!</v>
      </c>
      <c r="AH362" s="139" t="e">
        <f>'(B) FO'!BH362</f>
        <v>#DIV/0!</v>
      </c>
      <c r="AI362" s="139" t="e">
        <f>'(B) FO'!BI362</f>
        <v>#DIV/0!</v>
      </c>
      <c r="AJ362" s="139">
        <f>'(B) FO'!BJ362</f>
        <v>-100</v>
      </c>
      <c r="AK362" s="137" t="e">
        <f t="shared" si="70"/>
        <v>#DIV/0!</v>
      </c>
      <c r="AL362" s="137" t="e">
        <f t="shared" si="71"/>
        <v>#DIV/0!</v>
      </c>
      <c r="AM362" s="137" t="e">
        <f t="shared" si="72"/>
        <v>#DIV/0!</v>
      </c>
      <c r="AN362" s="137" t="str">
        <f>'(B) FO'!BS362</f>
        <v>Y</v>
      </c>
      <c r="AO362" s="137" t="str">
        <f>'(B) FO'!BT362</f>
        <v>Y</v>
      </c>
      <c r="AP362" s="137" t="str">
        <f>'(B) FO'!BU362</f>
        <v>Y</v>
      </c>
      <c r="AQ362" s="137" t="str">
        <f>'(B) FO'!BV362</f>
        <v>N</v>
      </c>
      <c r="AR362" s="139" t="e">
        <f>'(B) FO'!BW362</f>
        <v>#DIV/0!</v>
      </c>
      <c r="AS362" s="139" t="e">
        <f>'(B) FO'!BX362</f>
        <v>#DIV/0!</v>
      </c>
      <c r="AT362" s="139" t="e">
        <f>'(B) FO'!BY362</f>
        <v>#DIV/0!</v>
      </c>
      <c r="AU362" s="139">
        <f>'(B) FO'!BZ362</f>
        <v>-100</v>
      </c>
      <c r="AV362" s="137" t="e">
        <f t="shared" si="73"/>
        <v>#DIV/0!</v>
      </c>
      <c r="AW362" s="137" t="e">
        <f t="shared" si="74"/>
        <v>#DIV/0!</v>
      </c>
      <c r="AX362" s="137" t="e">
        <f t="shared" si="75"/>
        <v>#DIV/0!</v>
      </c>
      <c r="AZ362" s="137">
        <f>'(B) FO'!C362</f>
        <v>20070.900000000001</v>
      </c>
      <c r="BA362" s="137">
        <f>'(B) FO'!X362</f>
        <v>18902.099999999999</v>
      </c>
      <c r="BB362" s="137">
        <f>'(B) FO'!AC362</f>
        <v>18902.099999999999</v>
      </c>
    </row>
    <row r="363" spans="1:54" x14ac:dyDescent="0.3">
      <c r="A363" s="137" t="str">
        <f>'FOD (ALL)'!B363</f>
        <v>SIEMENS</v>
      </c>
      <c r="B363" s="146">
        <f>'FOD (ALL)'!C363</f>
        <v>43979</v>
      </c>
      <c r="C363" s="137" t="str">
        <f>'(B) FO'!H363</f>
        <v>N</v>
      </c>
      <c r="D363" s="137" t="str">
        <f>'(B) FO'!I363</f>
        <v>N</v>
      </c>
      <c r="E363" s="137" t="str">
        <f>'(B) FO'!J363</f>
        <v>Y</v>
      </c>
      <c r="F363" s="137" t="str">
        <f>'(B) FO'!K363</f>
        <v>Y</v>
      </c>
      <c r="G363" s="139">
        <f>'(B) FO'!L363</f>
        <v>-0.43116119549240345</v>
      </c>
      <c r="H363" s="139">
        <f>'(B) FO'!M363</f>
        <v>-0.43416752036685158</v>
      </c>
      <c r="I363" s="139">
        <f>'(B) FO'!N363</f>
        <v>0.21020727414940271</v>
      </c>
      <c r="J363" s="139">
        <f>'(B) FO'!O363</f>
        <v>2.531201443536665</v>
      </c>
      <c r="K363" s="137" t="str">
        <f t="shared" si="64"/>
        <v>Y</v>
      </c>
      <c r="L363" s="137" t="str">
        <f t="shared" si="65"/>
        <v>N</v>
      </c>
      <c r="M363" s="137" t="str">
        <f t="shared" si="66"/>
        <v>N</v>
      </c>
      <c r="N363" s="137">
        <f>'(B) FO'!AH363-'(B) FO'!AI363</f>
        <v>-75900</v>
      </c>
      <c r="O363" s="137">
        <f>'(B) FO'!AI363-'(B) FO'!AJ363</f>
        <v>17050</v>
      </c>
      <c r="P363" s="137">
        <f>'(B) FO'!AJ363-'(B) FO'!AK363</f>
        <v>1650</v>
      </c>
      <c r="Q363" s="137">
        <f>'(B) FO'!AK363-'(B) FO'!AL363</f>
        <v>-4400</v>
      </c>
      <c r="R363" s="137" t="str">
        <f>'(B) FO'!AM363</f>
        <v>N</v>
      </c>
      <c r="S363" s="137" t="str">
        <f>'(B) FO'!AN363</f>
        <v>Y</v>
      </c>
      <c r="T363" s="137" t="str">
        <f>'(B) FO'!AO363</f>
        <v>Y</v>
      </c>
      <c r="U363" s="137" t="str">
        <f>'(B) FO'!AP363</f>
        <v>N</v>
      </c>
      <c r="V363" s="139">
        <f>'(B) FO'!AQ363</f>
        <v>-3.8493723849372383</v>
      </c>
      <c r="W363" s="139">
        <f>'(B) FO'!AR363</f>
        <v>0.87225661226786722</v>
      </c>
      <c r="X363" s="139">
        <f>'(B) FO'!AS363</f>
        <v>8.4483244156575613E-2</v>
      </c>
      <c r="Y363" s="139">
        <f>'(B) FO'!AT363</f>
        <v>-0.22478224220286599</v>
      </c>
      <c r="Z363" s="137" t="str">
        <f t="shared" si="67"/>
        <v>N</v>
      </c>
      <c r="AA363" s="137" t="str">
        <f t="shared" si="68"/>
        <v>Y</v>
      </c>
      <c r="AB363" s="137" t="str">
        <f t="shared" si="69"/>
        <v>Y</v>
      </c>
      <c r="AC363" s="137" t="str">
        <f>'(B) FO'!BC363</f>
        <v>Y</v>
      </c>
      <c r="AD363" s="137" t="str">
        <f>'(B) FO'!BD363</f>
        <v>N</v>
      </c>
      <c r="AE363" s="137" t="str">
        <f>'(B) FO'!BE363</f>
        <v>N</v>
      </c>
      <c r="AF363" s="137" t="str">
        <f>'(B) FO'!BF363</f>
        <v>Y</v>
      </c>
      <c r="AG363" s="139">
        <f>'(B) FO'!BG363</f>
        <v>7.3185182746944077</v>
      </c>
      <c r="AH363" s="139">
        <f>'(B) FO'!BH363</f>
        <v>-27.388240074332344</v>
      </c>
      <c r="AI363" s="139">
        <f>'(B) FO'!BI363</f>
        <v>-45.808717220566308</v>
      </c>
      <c r="AJ363" s="139">
        <f>'(B) FO'!BJ363</f>
        <v>16.332038769121819</v>
      </c>
      <c r="AK363" s="137" t="str">
        <f t="shared" si="70"/>
        <v>Y</v>
      </c>
      <c r="AL363" s="137" t="str">
        <f t="shared" si="71"/>
        <v>Y</v>
      </c>
      <c r="AM363" s="137" t="str">
        <f t="shared" si="72"/>
        <v>N</v>
      </c>
      <c r="AN363" s="137" t="str">
        <f>'(B) FO'!BS363</f>
        <v>Y</v>
      </c>
      <c r="AO363" s="137" t="str">
        <f>'(B) FO'!BT363</f>
        <v>N</v>
      </c>
      <c r="AP363" s="137" t="str">
        <f>'(B) FO'!BU363</f>
        <v>N</v>
      </c>
      <c r="AQ363" s="137" t="str">
        <f>'(B) FO'!BV363</f>
        <v>Y</v>
      </c>
      <c r="AR363" s="139">
        <f>'(B) FO'!BW363</f>
        <v>8.1300813008130071</v>
      </c>
      <c r="AS363" s="139">
        <f>'(B) FO'!BX363</f>
        <v>-27.70780856423174</v>
      </c>
      <c r="AT363" s="139">
        <f>'(B) FO'!BY363</f>
        <v>-45.86363636363636</v>
      </c>
      <c r="AU363" s="139">
        <f>'(B) FO'!BZ363</f>
        <v>18.152524167561761</v>
      </c>
      <c r="AV363" s="137" t="str">
        <f t="shared" si="73"/>
        <v>Y</v>
      </c>
      <c r="AW363" s="137" t="str">
        <f t="shared" si="74"/>
        <v>Y</v>
      </c>
      <c r="AX363" s="137" t="str">
        <f t="shared" si="75"/>
        <v>N</v>
      </c>
      <c r="AZ363" s="137">
        <f>'(B) FO'!C363</f>
        <v>1016.1</v>
      </c>
      <c r="BA363" s="137">
        <f>'(B) FO'!X363</f>
        <v>1033</v>
      </c>
      <c r="BB363" s="137">
        <f>'(B) FO'!AC363</f>
        <v>1002.85</v>
      </c>
    </row>
    <row r="364" spans="1:54" x14ac:dyDescent="0.3">
      <c r="A364" s="137" t="str">
        <f>'FOD (ALL)'!B364</f>
        <v>SIEMENS</v>
      </c>
      <c r="B364" s="146">
        <f>'FOD (ALL)'!C364</f>
        <v>44007</v>
      </c>
      <c r="C364" s="137" t="str">
        <f>'(B) FO'!H364</f>
        <v>N</v>
      </c>
      <c r="D364" s="137" t="str">
        <f>'(B) FO'!I364</f>
        <v>N</v>
      </c>
      <c r="E364" s="137" t="str">
        <f>'(B) FO'!J364</f>
        <v>Y</v>
      </c>
      <c r="F364" s="137" t="str">
        <f>'(B) FO'!K364</f>
        <v>Y</v>
      </c>
      <c r="G364" s="139">
        <f>'(B) FO'!L364</f>
        <v>-0.56709850892201952</v>
      </c>
      <c r="H364" s="139">
        <f>'(B) FO'!M364</f>
        <v>-0.66530691530690655</v>
      </c>
      <c r="I364" s="139">
        <f>'(B) FO'!N364</f>
        <v>0.46348246084792905</v>
      </c>
      <c r="J364" s="139">
        <f>'(B) FO'!O364</f>
        <v>2.2702325117253652</v>
      </c>
      <c r="K364" s="137" t="str">
        <f t="shared" si="64"/>
        <v>Y</v>
      </c>
      <c r="L364" s="137" t="str">
        <f t="shared" si="65"/>
        <v>N</v>
      </c>
      <c r="M364" s="137" t="str">
        <f t="shared" si="66"/>
        <v>N</v>
      </c>
      <c r="N364" s="137">
        <f>'(B) FO'!AH364-'(B) FO'!AI364</f>
        <v>90750</v>
      </c>
      <c r="O364" s="137">
        <f>'(B) FO'!AI364-'(B) FO'!AJ364</f>
        <v>30800</v>
      </c>
      <c r="P364" s="137">
        <f>'(B) FO'!AJ364-'(B) FO'!AK364</f>
        <v>8800</v>
      </c>
      <c r="Q364" s="137">
        <f>'(B) FO'!AK364-'(B) FO'!AL364</f>
        <v>4950</v>
      </c>
      <c r="R364" s="137" t="str">
        <f>'(B) FO'!AM364</f>
        <v>Y</v>
      </c>
      <c r="S364" s="137" t="str">
        <f>'(B) FO'!AN364</f>
        <v>Y</v>
      </c>
      <c r="T364" s="137" t="str">
        <f>'(B) FO'!AO364</f>
        <v>Y</v>
      </c>
      <c r="U364" s="137" t="str">
        <f>'(B) FO'!AP364</f>
        <v>Y</v>
      </c>
      <c r="V364" s="139">
        <f>'(B) FO'!AQ364</f>
        <v>99.397590361445793</v>
      </c>
      <c r="W364" s="139">
        <f>'(B) FO'!AR364</f>
        <v>50.909090909090907</v>
      </c>
      <c r="X364" s="139">
        <f>'(B) FO'!AS364</f>
        <v>17.021276595744681</v>
      </c>
      <c r="Y364" s="139">
        <f>'(B) FO'!AT364</f>
        <v>10.588235294117647</v>
      </c>
      <c r="Z364" s="137" t="str">
        <f t="shared" si="67"/>
        <v>Y</v>
      </c>
      <c r="AA364" s="137" t="str">
        <f t="shared" si="68"/>
        <v>Y</v>
      </c>
      <c r="AB364" s="137" t="str">
        <f t="shared" si="69"/>
        <v>Y</v>
      </c>
      <c r="AC364" s="137" t="str">
        <f>'(B) FO'!BC364</f>
        <v>Y</v>
      </c>
      <c r="AD364" s="137" t="str">
        <f>'(B) FO'!BD364</f>
        <v>Y</v>
      </c>
      <c r="AE364" s="137" t="str">
        <f>'(B) FO'!BE364</f>
        <v>Y</v>
      </c>
      <c r="AF364" s="137" t="str">
        <f>'(B) FO'!BF364</f>
        <v>N</v>
      </c>
      <c r="AG364" s="139">
        <f>'(B) FO'!BG364</f>
        <v>105.8394881802238</v>
      </c>
      <c r="AH364" s="139">
        <f>'(B) FO'!BH364</f>
        <v>152.07347447073474</v>
      </c>
      <c r="AI364" s="139">
        <f>'(B) FO'!BI364</f>
        <v>119.33897842119639</v>
      </c>
      <c r="AJ364" s="139">
        <f>'(B) FO'!BJ364</f>
        <v>-48.411188614105548</v>
      </c>
      <c r="AK364" s="137" t="str">
        <f t="shared" si="70"/>
        <v>N</v>
      </c>
      <c r="AL364" s="137" t="str">
        <f t="shared" si="71"/>
        <v>Y</v>
      </c>
      <c r="AM364" s="137" t="str">
        <f t="shared" si="72"/>
        <v>Y</v>
      </c>
      <c r="AN364" s="137" t="str">
        <f>'(B) FO'!BS364</f>
        <v>Y</v>
      </c>
      <c r="AO364" s="137" t="str">
        <f>'(B) FO'!BT364</f>
        <v>Y</v>
      </c>
      <c r="AP364" s="137" t="str">
        <f>'(B) FO'!BU364</f>
        <v>Y</v>
      </c>
      <c r="AQ364" s="137" t="str">
        <f>'(B) FO'!BV364</f>
        <v>N</v>
      </c>
      <c r="AR364" s="139">
        <f>'(B) FO'!BW364</f>
        <v>107.69230769230769</v>
      </c>
      <c r="AS364" s="139">
        <f>'(B) FO'!BX364</f>
        <v>150.87719298245614</v>
      </c>
      <c r="AT364" s="139">
        <f>'(B) FO'!BY364</f>
        <v>119.23076923076923</v>
      </c>
      <c r="AU364" s="139">
        <f>'(B) FO'!BZ364</f>
        <v>-49.019607843137251</v>
      </c>
      <c r="AV364" s="137" t="str">
        <f t="shared" si="73"/>
        <v>N</v>
      </c>
      <c r="AW364" s="137" t="str">
        <f t="shared" si="74"/>
        <v>Y</v>
      </c>
      <c r="AX364" s="137" t="str">
        <f t="shared" si="75"/>
        <v>Y</v>
      </c>
      <c r="AZ364" s="137">
        <f>'(B) FO'!C364</f>
        <v>1016.95</v>
      </c>
      <c r="BA364" s="137">
        <f>'(B) FO'!X364</f>
        <v>1034</v>
      </c>
      <c r="BB364" s="137">
        <f>'(B) FO'!AC364</f>
        <v>1005</v>
      </c>
    </row>
    <row r="365" spans="1:54" x14ac:dyDescent="0.3">
      <c r="A365" s="137" t="str">
        <f>'FOD (ALL)'!B365</f>
        <v>SIEMENS</v>
      </c>
      <c r="B365" s="146">
        <f>'FOD (ALL)'!C365</f>
        <v>44042</v>
      </c>
      <c r="C365" s="137" t="str">
        <f>'(B) FO'!H365</f>
        <v>N</v>
      </c>
      <c r="D365" s="137" t="str">
        <f>'(B) FO'!I365</f>
        <v>N</v>
      </c>
      <c r="E365" s="137" t="str">
        <f>'(B) FO'!J365</f>
        <v>Y</v>
      </c>
      <c r="F365" s="137" t="str">
        <f>'(B) FO'!K365</f>
        <v>Y</v>
      </c>
      <c r="G365" s="139">
        <f>'(B) FO'!L365</f>
        <v>-0.75177029779805149</v>
      </c>
      <c r="H365" s="139">
        <f>'(B) FO'!M365</f>
        <v>-0.12110642832921571</v>
      </c>
      <c r="I365" s="139">
        <f>'(B) FO'!N365</f>
        <v>0.16983695652173914</v>
      </c>
      <c r="J365" s="139">
        <f>'(B) FO'!O365</f>
        <v>2.3898246137029928</v>
      </c>
      <c r="K365" s="137" t="str">
        <f t="shared" si="64"/>
        <v>N</v>
      </c>
      <c r="L365" s="137" t="str">
        <f t="shared" si="65"/>
        <v>N</v>
      </c>
      <c r="M365" s="137" t="str">
        <f t="shared" si="66"/>
        <v>N</v>
      </c>
      <c r="N365" s="137">
        <f>'(B) FO'!AH365-'(B) FO'!AI365</f>
        <v>0</v>
      </c>
      <c r="O365" s="137">
        <f>'(B) FO'!AI365-'(B) FO'!AJ365</f>
        <v>0</v>
      </c>
      <c r="P365" s="137">
        <f>'(B) FO'!AJ365-'(B) FO'!AK365</f>
        <v>0</v>
      </c>
      <c r="Q365" s="137">
        <f>'(B) FO'!AK365-'(B) FO'!AL365</f>
        <v>0</v>
      </c>
      <c r="R365" s="137" t="str">
        <f>'(B) FO'!AM365</f>
        <v>Y</v>
      </c>
      <c r="S365" s="137" t="str">
        <f>'(B) FO'!AN365</f>
        <v>Y</v>
      </c>
      <c r="T365" s="137" t="str">
        <f>'(B) FO'!AO365</f>
        <v>Y</v>
      </c>
      <c r="U365" s="137" t="str">
        <f>'(B) FO'!AP365</f>
        <v>Y</v>
      </c>
      <c r="V365" s="139" t="e">
        <f>'(B) FO'!AQ365</f>
        <v>#DIV/0!</v>
      </c>
      <c r="W365" s="139" t="e">
        <f>'(B) FO'!AR365</f>
        <v>#DIV/0!</v>
      </c>
      <c r="X365" s="139" t="e">
        <f>'(B) FO'!AS365</f>
        <v>#DIV/0!</v>
      </c>
      <c r="Y365" s="139" t="e">
        <f>'(B) FO'!AT365</f>
        <v>#DIV/0!</v>
      </c>
      <c r="Z365" s="137" t="e">
        <f t="shared" si="67"/>
        <v>#DIV/0!</v>
      </c>
      <c r="AA365" s="137" t="e">
        <f t="shared" si="68"/>
        <v>#DIV/0!</v>
      </c>
      <c r="AB365" s="137" t="e">
        <f t="shared" si="69"/>
        <v>#DIV/0!</v>
      </c>
      <c r="AC365" s="137" t="str">
        <f>'(B) FO'!BC365</f>
        <v>Y</v>
      </c>
      <c r="AD365" s="137" t="str">
        <f>'(B) FO'!BD365</f>
        <v>Y</v>
      </c>
      <c r="AE365" s="137" t="str">
        <f>'(B) FO'!BE365</f>
        <v>Y</v>
      </c>
      <c r="AF365" s="137" t="str">
        <f>'(B) FO'!BF365</f>
        <v>Y</v>
      </c>
      <c r="AG365" s="139" t="e">
        <f>'(B) FO'!BG365</f>
        <v>#DIV/0!</v>
      </c>
      <c r="AH365" s="139" t="e">
        <f>'(B) FO'!BH365</f>
        <v>#DIV/0!</v>
      </c>
      <c r="AI365" s="139" t="e">
        <f>'(B) FO'!BI365</f>
        <v>#DIV/0!</v>
      </c>
      <c r="AJ365" s="139" t="e">
        <f>'(B) FO'!BJ365</f>
        <v>#DIV/0!</v>
      </c>
      <c r="AK365" s="137" t="e">
        <f t="shared" si="70"/>
        <v>#DIV/0!</v>
      </c>
      <c r="AL365" s="137" t="e">
        <f t="shared" si="71"/>
        <v>#DIV/0!</v>
      </c>
      <c r="AM365" s="137" t="e">
        <f t="shared" si="72"/>
        <v>#DIV/0!</v>
      </c>
      <c r="AN365" s="137" t="str">
        <f>'(B) FO'!BS365</f>
        <v>Y</v>
      </c>
      <c r="AO365" s="137" t="str">
        <f>'(B) FO'!BT365</f>
        <v>Y</v>
      </c>
      <c r="AP365" s="137" t="str">
        <f>'(B) FO'!BU365</f>
        <v>Y</v>
      </c>
      <c r="AQ365" s="137" t="str">
        <f>'(B) FO'!BV365</f>
        <v>Y</v>
      </c>
      <c r="AR365" s="139" t="e">
        <f>'(B) FO'!BW365</f>
        <v>#DIV/0!</v>
      </c>
      <c r="AS365" s="139" t="e">
        <f>'(B) FO'!BX365</f>
        <v>#DIV/0!</v>
      </c>
      <c r="AT365" s="139" t="e">
        <f>'(B) FO'!BY365</f>
        <v>#DIV/0!</v>
      </c>
      <c r="AU365" s="139" t="e">
        <f>'(B) FO'!BZ365</f>
        <v>#DIV/0!</v>
      </c>
      <c r="AV365" s="137" t="e">
        <f t="shared" si="73"/>
        <v>#DIV/0!</v>
      </c>
      <c r="AW365" s="137" t="e">
        <f t="shared" si="74"/>
        <v>#DIV/0!</v>
      </c>
      <c r="AX365" s="137" t="e">
        <f t="shared" si="75"/>
        <v>#DIV/0!</v>
      </c>
      <c r="AZ365" s="137">
        <f>'(B) FO'!C365</f>
        <v>1023.15</v>
      </c>
      <c r="BA365" s="137">
        <f>'(B) FO'!X365</f>
        <v>0</v>
      </c>
      <c r="BB365" s="137">
        <f>'(B) FO'!AC365</f>
        <v>0</v>
      </c>
    </row>
    <row r="366" spans="1:54" x14ac:dyDescent="0.3">
      <c r="A366" s="137" t="str">
        <f>'FOD (ALL)'!B366</f>
        <v>SRF</v>
      </c>
      <c r="B366" s="146">
        <f>'FOD (ALL)'!C366</f>
        <v>43979</v>
      </c>
      <c r="C366" s="137" t="str">
        <f>'(B) FO'!H366</f>
        <v>Y</v>
      </c>
      <c r="D366" s="137" t="str">
        <f>'(B) FO'!I366</f>
        <v>N</v>
      </c>
      <c r="E366" s="137" t="str">
        <f>'(B) FO'!J366</f>
        <v>Y</v>
      </c>
      <c r="F366" s="137" t="str">
        <f>'(B) FO'!K366</f>
        <v>N</v>
      </c>
      <c r="G366" s="139">
        <f>'(B) FO'!L366</f>
        <v>0.24617027271513137</v>
      </c>
      <c r="H366" s="139">
        <f>'(B) FO'!M366</f>
        <v>-0.43115540789959128</v>
      </c>
      <c r="I366" s="139">
        <f>'(B) FO'!N366</f>
        <v>1.7227913124455498</v>
      </c>
      <c r="J366" s="139">
        <f>'(B) FO'!O366</f>
        <v>-2.8512227864355286</v>
      </c>
      <c r="K366" s="137" t="str">
        <f t="shared" si="64"/>
        <v>Y</v>
      </c>
      <c r="L366" s="137" t="str">
        <f t="shared" si="65"/>
        <v>N</v>
      </c>
      <c r="M366" s="137" t="str">
        <f t="shared" si="66"/>
        <v>Y</v>
      </c>
      <c r="N366" s="137">
        <f>'(B) FO'!AH366-'(B) FO'!AI366</f>
        <v>-22500</v>
      </c>
      <c r="O366" s="137">
        <f>'(B) FO'!AI366-'(B) FO'!AJ366</f>
        <v>-5250</v>
      </c>
      <c r="P366" s="137">
        <f>'(B) FO'!AJ366-'(B) FO'!AK366</f>
        <v>12500</v>
      </c>
      <c r="Q366" s="137">
        <f>'(B) FO'!AK366-'(B) FO'!AL366</f>
        <v>17500</v>
      </c>
      <c r="R366" s="137" t="str">
        <f>'(B) FO'!AM366</f>
        <v>N</v>
      </c>
      <c r="S366" s="137" t="str">
        <f>'(B) FO'!AN366</f>
        <v>N</v>
      </c>
      <c r="T366" s="137" t="str">
        <f>'(B) FO'!AO366</f>
        <v>Y</v>
      </c>
      <c r="U366" s="137" t="str">
        <f>'(B) FO'!AP366</f>
        <v>Y</v>
      </c>
      <c r="V366" s="139">
        <f>'(B) FO'!AQ366</f>
        <v>-4.0196516301920493</v>
      </c>
      <c r="W366" s="139">
        <f>'(B) FO'!AR366</f>
        <v>-0.92920353982300885</v>
      </c>
      <c r="X366" s="139">
        <f>'(B) FO'!AS366</f>
        <v>2.2624434389140271</v>
      </c>
      <c r="Y366" s="139">
        <f>'(B) FO'!AT366</f>
        <v>3.2710280373831773</v>
      </c>
      <c r="Z366" s="137" t="str">
        <f t="shared" si="67"/>
        <v>N</v>
      </c>
      <c r="AA366" s="137" t="str">
        <f t="shared" si="68"/>
        <v>N</v>
      </c>
      <c r="AB366" s="137" t="str">
        <f t="shared" si="69"/>
        <v>N</v>
      </c>
      <c r="AC366" s="137" t="str">
        <f>'(B) FO'!BC366</f>
        <v>Y</v>
      </c>
      <c r="AD366" s="137" t="str">
        <f>'(B) FO'!BD366</f>
        <v>N</v>
      </c>
      <c r="AE366" s="137" t="str">
        <f>'(B) FO'!BE366</f>
        <v>N</v>
      </c>
      <c r="AF366" s="137" t="str">
        <f>'(B) FO'!BF366</f>
        <v>Y</v>
      </c>
      <c r="AG366" s="139">
        <f>'(B) FO'!BG366</f>
        <v>32.632649150449254</v>
      </c>
      <c r="AH366" s="139">
        <f>'(B) FO'!BH366</f>
        <v>-34.836531140683292</v>
      </c>
      <c r="AI366" s="139">
        <f>'(B) FO'!BI366</f>
        <v>-42.311394188247625</v>
      </c>
      <c r="AJ366" s="139">
        <f>'(B) FO'!BJ366</f>
        <v>38.119391661778202</v>
      </c>
      <c r="AK366" s="137" t="str">
        <f t="shared" si="70"/>
        <v>Y</v>
      </c>
      <c r="AL366" s="137" t="str">
        <f t="shared" si="71"/>
        <v>Y</v>
      </c>
      <c r="AM366" s="137" t="str">
        <f t="shared" si="72"/>
        <v>N</v>
      </c>
      <c r="AN366" s="137" t="str">
        <f>'(B) FO'!BS366</f>
        <v>Y</v>
      </c>
      <c r="AO366" s="137" t="str">
        <f>'(B) FO'!BT366</f>
        <v>N</v>
      </c>
      <c r="AP366" s="137" t="str">
        <f>'(B) FO'!BU366</f>
        <v>N</v>
      </c>
      <c r="AQ366" s="137" t="str">
        <f>'(B) FO'!BV366</f>
        <v>Y</v>
      </c>
      <c r="AR366" s="139">
        <f>'(B) FO'!BW366</f>
        <v>33.63533408833522</v>
      </c>
      <c r="AS366" s="139">
        <f>'(B) FO'!BX366</f>
        <v>-35.216434336023475</v>
      </c>
      <c r="AT366" s="139">
        <f>'(B) FO'!BY366</f>
        <v>-42.098555649957518</v>
      </c>
      <c r="AU366" s="139">
        <f>'(B) FO'!BZ366</f>
        <v>41.296518607442977</v>
      </c>
      <c r="AV366" s="137" t="str">
        <f t="shared" si="73"/>
        <v>Y</v>
      </c>
      <c r="AW366" s="137" t="str">
        <f t="shared" si="74"/>
        <v>Y</v>
      </c>
      <c r="AX366" s="137" t="str">
        <f t="shared" si="75"/>
        <v>N</v>
      </c>
      <c r="AZ366" s="137">
        <f>'(B) FO'!C366</f>
        <v>3379.95</v>
      </c>
      <c r="BA366" s="137">
        <f>'(B) FO'!X366</f>
        <v>3429.55</v>
      </c>
      <c r="BB366" s="137">
        <f>'(B) FO'!AC366</f>
        <v>3329</v>
      </c>
    </row>
    <row r="367" spans="1:54" x14ac:dyDescent="0.3">
      <c r="A367" s="137" t="str">
        <f>'FOD (ALL)'!B367</f>
        <v>SRF</v>
      </c>
      <c r="B367" s="146">
        <f>'FOD (ALL)'!C367</f>
        <v>44007</v>
      </c>
      <c r="C367" s="137" t="str">
        <f>'(B) FO'!H367</f>
        <v>Y</v>
      </c>
      <c r="D367" s="137" t="str">
        <f>'(B) FO'!I367</f>
        <v>N</v>
      </c>
      <c r="E367" s="137" t="str">
        <f>'(B) FO'!J367</f>
        <v>Y</v>
      </c>
      <c r="F367" s="137" t="str">
        <f>'(B) FO'!K367</f>
        <v>N</v>
      </c>
      <c r="G367" s="139">
        <f>'(B) FO'!L367</f>
        <v>0.26494575272715964</v>
      </c>
      <c r="H367" s="139">
        <f>'(B) FO'!M367</f>
        <v>-0.61781968491196071</v>
      </c>
      <c r="I367" s="139">
        <f>'(B) FO'!N367</f>
        <v>1.7359812035138655</v>
      </c>
      <c r="J367" s="139">
        <f>'(B) FO'!O367</f>
        <v>-2.4952211407975948</v>
      </c>
      <c r="K367" s="137" t="str">
        <f t="shared" si="64"/>
        <v>Y</v>
      </c>
      <c r="L367" s="137" t="str">
        <f t="shared" si="65"/>
        <v>N</v>
      </c>
      <c r="M367" s="137" t="str">
        <f t="shared" si="66"/>
        <v>Y</v>
      </c>
      <c r="N367" s="137">
        <f>'(B) FO'!AH367-'(B) FO'!AI367</f>
        <v>23750</v>
      </c>
      <c r="O367" s="137">
        <f>'(B) FO'!AI367-'(B) FO'!AJ367</f>
        <v>7000</v>
      </c>
      <c r="P367" s="137">
        <f>'(B) FO'!AJ367-'(B) FO'!AK367</f>
        <v>11500</v>
      </c>
      <c r="Q367" s="137">
        <f>'(B) FO'!AK367-'(B) FO'!AL367</f>
        <v>7000</v>
      </c>
      <c r="R367" s="137" t="str">
        <f>'(B) FO'!AM367</f>
        <v>Y</v>
      </c>
      <c r="S367" s="137" t="str">
        <f>'(B) FO'!AN367</f>
        <v>Y</v>
      </c>
      <c r="T367" s="137" t="str">
        <f>'(B) FO'!AO367</f>
        <v>Y</v>
      </c>
      <c r="U367" s="137" t="str">
        <f>'(B) FO'!AP367</f>
        <v>Y</v>
      </c>
      <c r="V367" s="139">
        <f>'(B) FO'!AQ367</f>
        <v>65.972222222222214</v>
      </c>
      <c r="W367" s="139">
        <f>'(B) FO'!AR367</f>
        <v>24.137931034482758</v>
      </c>
      <c r="X367" s="139">
        <f>'(B) FO'!AS367</f>
        <v>65.714285714285708</v>
      </c>
      <c r="Y367" s="139">
        <f>'(B) FO'!AT367</f>
        <v>66.666666666666657</v>
      </c>
      <c r="Z367" s="137" t="str">
        <f t="shared" si="67"/>
        <v>Y</v>
      </c>
      <c r="AA367" s="137" t="str">
        <f t="shared" si="68"/>
        <v>N</v>
      </c>
      <c r="AB367" s="137" t="str">
        <f t="shared" si="69"/>
        <v>N</v>
      </c>
      <c r="AC367" s="137" t="str">
        <f>'(B) FO'!BC367</f>
        <v>Y</v>
      </c>
      <c r="AD367" s="137" t="str">
        <f>'(B) FO'!BD367</f>
        <v>N</v>
      </c>
      <c r="AE367" s="137" t="str">
        <f>'(B) FO'!BE367</f>
        <v>Y</v>
      </c>
      <c r="AF367" s="137" t="str">
        <f>'(B) FO'!BF367</f>
        <v>Y</v>
      </c>
      <c r="AG367" s="139">
        <f>'(B) FO'!BG367</f>
        <v>243.2116661351578</v>
      </c>
      <c r="AH367" s="139">
        <f>'(B) FO'!BH367</f>
        <v>-30.496896913032963</v>
      </c>
      <c r="AI367" s="139">
        <f>'(B) FO'!BI367</f>
        <v>36.439990652535485</v>
      </c>
      <c r="AJ367" s="139">
        <f>'(B) FO'!BJ367</f>
        <v>39.434190098326724</v>
      </c>
      <c r="AK367" s="137" t="str">
        <f t="shared" si="70"/>
        <v>Y</v>
      </c>
      <c r="AL367" s="137" t="str">
        <f t="shared" si="71"/>
        <v>N</v>
      </c>
      <c r="AM367" s="137" t="str">
        <f t="shared" si="72"/>
        <v>N</v>
      </c>
      <c r="AN367" s="137" t="str">
        <f>'(B) FO'!BS367</f>
        <v>Y</v>
      </c>
      <c r="AO367" s="137" t="str">
        <f>'(B) FO'!BT367</f>
        <v>N</v>
      </c>
      <c r="AP367" s="137" t="str">
        <f>'(B) FO'!BU367</f>
        <v>Y</v>
      </c>
      <c r="AQ367" s="137" t="str">
        <f>'(B) FO'!BV367</f>
        <v>Y</v>
      </c>
      <c r="AR367" s="139">
        <f>'(B) FO'!BW367</f>
        <v>245.67901234567898</v>
      </c>
      <c r="AS367" s="139">
        <f>'(B) FO'!BX367</f>
        <v>-30.76923076923077</v>
      </c>
      <c r="AT367" s="139">
        <f>'(B) FO'!BY367</f>
        <v>36.046511627906973</v>
      </c>
      <c r="AU367" s="139">
        <f>'(B) FO'!BZ367</f>
        <v>43.333333333333336</v>
      </c>
      <c r="AV367" s="137" t="str">
        <f t="shared" si="73"/>
        <v>Y</v>
      </c>
      <c r="AW367" s="137" t="str">
        <f t="shared" si="74"/>
        <v>N</v>
      </c>
      <c r="AX367" s="137" t="str">
        <f t="shared" si="75"/>
        <v>N</v>
      </c>
      <c r="AZ367" s="137">
        <f>'(B) FO'!C367</f>
        <v>3387</v>
      </c>
      <c r="BA367" s="137">
        <f>'(B) FO'!X367</f>
        <v>3430</v>
      </c>
      <c r="BB367" s="137">
        <f>'(B) FO'!AC367</f>
        <v>3331.8</v>
      </c>
    </row>
    <row r="368" spans="1:54" x14ac:dyDescent="0.3">
      <c r="A368" s="137" t="str">
        <f>'FOD (ALL)'!B368</f>
        <v>SRF</v>
      </c>
      <c r="B368" s="146">
        <f>'FOD (ALL)'!C368</f>
        <v>44042</v>
      </c>
      <c r="C368" s="137" t="str">
        <f>'(B) FO'!H368</f>
        <v>Y</v>
      </c>
      <c r="D368" s="137" t="str">
        <f>'(B) FO'!I368</f>
        <v>N</v>
      </c>
      <c r="E368" s="137" t="str">
        <f>'(B) FO'!J368</f>
        <v>Y</v>
      </c>
      <c r="F368" s="137" t="str">
        <f>'(B) FO'!K368</f>
        <v>N</v>
      </c>
      <c r="G368" s="139">
        <f>'(B) FO'!L368</f>
        <v>0.43962830088808663</v>
      </c>
      <c r="H368" s="139">
        <f>'(B) FO'!M368</f>
        <v>-0.29320354189878611</v>
      </c>
      <c r="I368" s="139">
        <f>'(B) FO'!N368</f>
        <v>1.6269368295589961</v>
      </c>
      <c r="J368" s="139">
        <f>'(B) FO'!O368</f>
        <v>-2.87665682699543</v>
      </c>
      <c r="K368" s="137" t="str">
        <f t="shared" si="64"/>
        <v>Y</v>
      </c>
      <c r="L368" s="137" t="str">
        <f t="shared" si="65"/>
        <v>N</v>
      </c>
      <c r="M368" s="137" t="str">
        <f t="shared" si="66"/>
        <v>Y</v>
      </c>
      <c r="N368" s="137">
        <f>'(B) FO'!AH368-'(B) FO'!AI368</f>
        <v>500</v>
      </c>
      <c r="O368" s="137">
        <f>'(B) FO'!AI368-'(B) FO'!AJ368</f>
        <v>0</v>
      </c>
      <c r="P368" s="137">
        <f>'(B) FO'!AJ368-'(B) FO'!AK368</f>
        <v>0</v>
      </c>
      <c r="Q368" s="137">
        <f>'(B) FO'!AK368-'(B) FO'!AL368</f>
        <v>0</v>
      </c>
      <c r="R368" s="137" t="str">
        <f>'(B) FO'!AM368</f>
        <v>Y</v>
      </c>
      <c r="S368" s="137" t="str">
        <f>'(B) FO'!AN368</f>
        <v>Y</v>
      </c>
      <c r="T368" s="137" t="str">
        <f>'(B) FO'!AO368</f>
        <v>Y</v>
      </c>
      <c r="U368" s="137" t="str">
        <f>'(B) FO'!AP368</f>
        <v>Y</v>
      </c>
      <c r="V368" s="139" t="e">
        <f>'(B) FO'!AQ368</f>
        <v>#DIV/0!</v>
      </c>
      <c r="W368" s="139" t="e">
        <f>'(B) FO'!AR368</f>
        <v>#DIV/0!</v>
      </c>
      <c r="X368" s="139" t="e">
        <f>'(B) FO'!AS368</f>
        <v>#DIV/0!</v>
      </c>
      <c r="Y368" s="139" t="e">
        <f>'(B) FO'!AT368</f>
        <v>#DIV/0!</v>
      </c>
      <c r="Z368" s="137" t="e">
        <f t="shared" si="67"/>
        <v>#DIV/0!</v>
      </c>
      <c r="AA368" s="137" t="e">
        <f t="shared" si="68"/>
        <v>#DIV/0!</v>
      </c>
      <c r="AB368" s="137" t="e">
        <f t="shared" si="69"/>
        <v>#DIV/0!</v>
      </c>
      <c r="AC368" s="137" t="str">
        <f>'(B) FO'!BC368</f>
        <v>Y</v>
      </c>
      <c r="AD368" s="137" t="str">
        <f>'(B) FO'!BD368</f>
        <v>Y</v>
      </c>
      <c r="AE368" s="137" t="str">
        <f>'(B) FO'!BE368</f>
        <v>Y</v>
      </c>
      <c r="AF368" s="137" t="str">
        <f>'(B) FO'!BF368</f>
        <v>Y</v>
      </c>
      <c r="AG368" s="139" t="e">
        <f>'(B) FO'!BG368</f>
        <v>#DIV/0!</v>
      </c>
      <c r="AH368" s="139" t="e">
        <f>'(B) FO'!BH368</f>
        <v>#DIV/0!</v>
      </c>
      <c r="AI368" s="139" t="e">
        <f>'(B) FO'!BI368</f>
        <v>#DIV/0!</v>
      </c>
      <c r="AJ368" s="139" t="e">
        <f>'(B) FO'!BJ368</f>
        <v>#DIV/0!</v>
      </c>
      <c r="AK368" s="137" t="e">
        <f t="shared" si="70"/>
        <v>#DIV/0!</v>
      </c>
      <c r="AL368" s="137" t="e">
        <f t="shared" si="71"/>
        <v>#DIV/0!</v>
      </c>
      <c r="AM368" s="137" t="e">
        <f t="shared" si="72"/>
        <v>#DIV/0!</v>
      </c>
      <c r="AN368" s="137" t="str">
        <f>'(B) FO'!BS368</f>
        <v>Y</v>
      </c>
      <c r="AO368" s="137" t="str">
        <f>'(B) FO'!BT368</f>
        <v>Y</v>
      </c>
      <c r="AP368" s="137" t="str">
        <f>'(B) FO'!BU368</f>
        <v>Y</v>
      </c>
      <c r="AQ368" s="137" t="str">
        <f>'(B) FO'!BV368</f>
        <v>Y</v>
      </c>
      <c r="AR368" s="139" t="e">
        <f>'(B) FO'!BW368</f>
        <v>#DIV/0!</v>
      </c>
      <c r="AS368" s="139" t="e">
        <f>'(B) FO'!BX368</f>
        <v>#DIV/0!</v>
      </c>
      <c r="AT368" s="139" t="e">
        <f>'(B) FO'!BY368</f>
        <v>#DIV/0!</v>
      </c>
      <c r="AU368" s="139" t="e">
        <f>'(B) FO'!BZ368</f>
        <v>#DIV/0!</v>
      </c>
      <c r="AV368" s="137" t="e">
        <f t="shared" si="73"/>
        <v>#DIV/0!</v>
      </c>
      <c r="AW368" s="137" t="e">
        <f t="shared" si="74"/>
        <v>#DIV/0!</v>
      </c>
      <c r="AX368" s="137" t="e">
        <f t="shared" si="75"/>
        <v>#DIV/0!</v>
      </c>
      <c r="AZ368" s="137">
        <f>'(B) FO'!C368</f>
        <v>3415.55</v>
      </c>
      <c r="BA368" s="137">
        <f>'(B) FO'!X368</f>
        <v>3419.6</v>
      </c>
      <c r="BB368" s="137">
        <f>'(B) FO'!AC368</f>
        <v>3411.45</v>
      </c>
    </row>
    <row r="369" spans="1:54" x14ac:dyDescent="0.3">
      <c r="A369" s="137" t="str">
        <f>'FOD (ALL)'!B369</f>
        <v>SRTRANSFIN</v>
      </c>
      <c r="B369" s="146">
        <f>'FOD (ALL)'!C369</f>
        <v>43979</v>
      </c>
      <c r="C369" s="137" t="str">
        <f>'(B) FO'!H369</f>
        <v>N</v>
      </c>
      <c r="D369" s="137" t="str">
        <f>'(B) FO'!I369</f>
        <v>N</v>
      </c>
      <c r="E369" s="137" t="str">
        <f>'(B) FO'!J369</f>
        <v>N</v>
      </c>
      <c r="F369" s="137" t="str">
        <f>'(B) FO'!K369</f>
        <v>Y</v>
      </c>
      <c r="G369" s="139">
        <f>'(B) FO'!L369</f>
        <v>-5.6769699608184627</v>
      </c>
      <c r="H369" s="139">
        <f>'(B) FO'!M369</f>
        <v>-1.093696176369277</v>
      </c>
      <c r="I369" s="139">
        <f>'(B) FO'!N369</f>
        <v>-0.78605604921394778</v>
      </c>
      <c r="J369" s="139">
        <f>'(B) FO'!O369</f>
        <v>1.8624891209747685</v>
      </c>
      <c r="K369" s="137" t="str">
        <f t="shared" si="64"/>
        <v>N</v>
      </c>
      <c r="L369" s="137" t="str">
        <f t="shared" si="65"/>
        <v>N</v>
      </c>
      <c r="M369" s="137" t="str">
        <f t="shared" si="66"/>
        <v>N</v>
      </c>
      <c r="N369" s="137">
        <f>'(B) FO'!AH369-'(B) FO'!AI369</f>
        <v>-96600</v>
      </c>
      <c r="O369" s="137">
        <f>'(B) FO'!AI369-'(B) FO'!AJ369</f>
        <v>-55800</v>
      </c>
      <c r="P369" s="137">
        <f>'(B) FO'!AJ369-'(B) FO'!AK369</f>
        <v>285600</v>
      </c>
      <c r="Q369" s="137">
        <f>'(B) FO'!AK369-'(B) FO'!AL369</f>
        <v>-87600</v>
      </c>
      <c r="R369" s="137" t="str">
        <f>'(B) FO'!AM369</f>
        <v>N</v>
      </c>
      <c r="S369" s="137" t="str">
        <f>'(B) FO'!AN369</f>
        <v>N</v>
      </c>
      <c r="T369" s="137" t="str">
        <f>'(B) FO'!AO369</f>
        <v>Y</v>
      </c>
      <c r="U369" s="137" t="str">
        <f>'(B) FO'!AP369</f>
        <v>N</v>
      </c>
      <c r="V369" s="139">
        <f>'(B) FO'!AQ369</f>
        <v>-3.6001788908765651</v>
      </c>
      <c r="W369" s="139">
        <f>'(B) FO'!AR369</f>
        <v>-2.03723986856517</v>
      </c>
      <c r="X369" s="139">
        <f>'(B) FO'!AS369</f>
        <v>11.640988016629983</v>
      </c>
      <c r="Y369" s="139">
        <f>'(B) FO'!AT369</f>
        <v>-3.447461629279811</v>
      </c>
      <c r="Z369" s="137" t="str">
        <f t="shared" si="67"/>
        <v>N</v>
      </c>
      <c r="AA369" s="137" t="str">
        <f t="shared" si="68"/>
        <v>N</v>
      </c>
      <c r="AB369" s="137" t="str">
        <f t="shared" si="69"/>
        <v>Y</v>
      </c>
      <c r="AC369" s="137" t="str">
        <f>'(B) FO'!BC369</f>
        <v>Y</v>
      </c>
      <c r="AD369" s="137" t="str">
        <f>'(B) FO'!BD369</f>
        <v>N</v>
      </c>
      <c r="AE369" s="137" t="str">
        <f>'(B) FO'!BE369</f>
        <v>Y</v>
      </c>
      <c r="AF369" s="137" t="str">
        <f>'(B) FO'!BF369</f>
        <v>Y</v>
      </c>
      <c r="AG369" s="139">
        <f>'(B) FO'!BG369</f>
        <v>62.993121056263988</v>
      </c>
      <c r="AH369" s="139">
        <f>'(B) FO'!BH369</f>
        <v>-33.040218326782544</v>
      </c>
      <c r="AI369" s="139">
        <f>'(B) FO'!BI369</f>
        <v>2.9575276890976028</v>
      </c>
      <c r="AJ369" s="139">
        <f>'(B) FO'!BJ369</f>
        <v>9.2453035964701318</v>
      </c>
      <c r="AK369" s="137" t="str">
        <f t="shared" si="70"/>
        <v>Y</v>
      </c>
      <c r="AL369" s="137" t="str">
        <f t="shared" si="71"/>
        <v>N</v>
      </c>
      <c r="AM369" s="137" t="str">
        <f t="shared" si="72"/>
        <v>N</v>
      </c>
      <c r="AN369" s="137" t="str">
        <f>'(B) FO'!BS369</f>
        <v>Y</v>
      </c>
      <c r="AO369" s="137" t="str">
        <f>'(B) FO'!BT369</f>
        <v>N</v>
      </c>
      <c r="AP369" s="137" t="str">
        <f>'(B) FO'!BU369</f>
        <v>Y</v>
      </c>
      <c r="AQ369" s="137" t="str">
        <f>'(B) FO'!BV369</f>
        <v>Y</v>
      </c>
      <c r="AR369" s="139">
        <f>'(B) FO'!BW369</f>
        <v>72.488380407579541</v>
      </c>
      <c r="AS369" s="139">
        <f>'(B) FO'!BX369</f>
        <v>-32.740170734639896</v>
      </c>
      <c r="AT369" s="139">
        <f>'(B) FO'!BY369</f>
        <v>5.6529471544715442</v>
      </c>
      <c r="AU369" s="139">
        <f>'(B) FO'!BZ369</f>
        <v>8.0873266511053146</v>
      </c>
      <c r="AV369" s="137" t="str">
        <f t="shared" si="73"/>
        <v>Y</v>
      </c>
      <c r="AW369" s="137" t="str">
        <f t="shared" si="74"/>
        <v>N</v>
      </c>
      <c r="AX369" s="137" t="str">
        <f t="shared" si="75"/>
        <v>N</v>
      </c>
      <c r="AZ369" s="137">
        <f>'(B) FO'!C369</f>
        <v>541.65</v>
      </c>
      <c r="BA369" s="137">
        <f>'(B) FO'!X369</f>
        <v>582.75</v>
      </c>
      <c r="BB369" s="137">
        <f>'(B) FO'!AC369</f>
        <v>525.54999999999995</v>
      </c>
    </row>
    <row r="370" spans="1:54" x14ac:dyDescent="0.3">
      <c r="A370" s="137" t="str">
        <f>'FOD (ALL)'!B370</f>
        <v>SRTRANSFIN</v>
      </c>
      <c r="B370" s="146">
        <f>'FOD (ALL)'!C370</f>
        <v>44007</v>
      </c>
      <c r="C370" s="137" t="str">
        <f>'(B) FO'!H370</f>
        <v>N</v>
      </c>
      <c r="D370" s="137" t="str">
        <f>'(B) FO'!I370</f>
        <v>N</v>
      </c>
      <c r="E370" s="137" t="str">
        <f>'(B) FO'!J370</f>
        <v>N</v>
      </c>
      <c r="F370" s="137" t="str">
        <f>'(B) FO'!K370</f>
        <v>Y</v>
      </c>
      <c r="G370" s="139">
        <f>'(B) FO'!L370</f>
        <v>-4.4711797450170554</v>
      </c>
      <c r="H370" s="139">
        <f>'(B) FO'!M370</f>
        <v>-1.2501108254277982</v>
      </c>
      <c r="I370" s="139">
        <f>'(B) FO'!N370</f>
        <v>-0.59927734202872607</v>
      </c>
      <c r="J370" s="139">
        <f>'(B) FO'!O370</f>
        <v>1.8856065367693273</v>
      </c>
      <c r="K370" s="137" t="str">
        <f t="shared" si="64"/>
        <v>N</v>
      </c>
      <c r="L370" s="137" t="str">
        <f t="shared" si="65"/>
        <v>N</v>
      </c>
      <c r="M370" s="137" t="str">
        <f t="shared" si="66"/>
        <v>N</v>
      </c>
      <c r="N370" s="137">
        <f>'(B) FO'!AH370-'(B) FO'!AI370</f>
        <v>461400</v>
      </c>
      <c r="O370" s="137">
        <f>'(B) FO'!AI370-'(B) FO'!AJ370</f>
        <v>115800</v>
      </c>
      <c r="P370" s="137">
        <f>'(B) FO'!AJ370-'(B) FO'!AK370</f>
        <v>129000</v>
      </c>
      <c r="Q370" s="137">
        <f>'(B) FO'!AK370-'(B) FO'!AL370</f>
        <v>4200</v>
      </c>
      <c r="R370" s="137" t="str">
        <f>'(B) FO'!AM370</f>
        <v>Y</v>
      </c>
      <c r="S370" s="137" t="str">
        <f>'(B) FO'!AN370</f>
        <v>Y</v>
      </c>
      <c r="T370" s="137" t="str">
        <f>'(B) FO'!AO370</f>
        <v>Y</v>
      </c>
      <c r="U370" s="137" t="str">
        <f>'(B) FO'!AP370</f>
        <v>Y</v>
      </c>
      <c r="V370" s="139">
        <f>'(B) FO'!AQ370</f>
        <v>104.7683923705722</v>
      </c>
      <c r="W370" s="139">
        <f>'(B) FO'!AR370</f>
        <v>35.674676524953789</v>
      </c>
      <c r="X370" s="139">
        <f>'(B) FO'!AS370</f>
        <v>65.950920245398777</v>
      </c>
      <c r="Y370" s="139">
        <f>'(B) FO'!AT370</f>
        <v>2.1943573667711598</v>
      </c>
      <c r="Z370" s="137" t="str">
        <f t="shared" si="67"/>
        <v>Y</v>
      </c>
      <c r="AA370" s="137" t="str">
        <f t="shared" si="68"/>
        <v>N</v>
      </c>
      <c r="AB370" s="137" t="str">
        <f t="shared" si="69"/>
        <v>Y</v>
      </c>
      <c r="AC370" s="137" t="str">
        <f>'(B) FO'!BC370</f>
        <v>Y</v>
      </c>
      <c r="AD370" s="137" t="str">
        <f>'(B) FO'!BD370</f>
        <v>Y</v>
      </c>
      <c r="AE370" s="137" t="str">
        <f>'(B) FO'!BE370</f>
        <v>Y</v>
      </c>
      <c r="AF370" s="137" t="str">
        <f>'(B) FO'!BF370</f>
        <v>Y</v>
      </c>
      <c r="AG370" s="139">
        <f>'(B) FO'!BG370</f>
        <v>177.34061834393893</v>
      </c>
      <c r="AH370" s="139">
        <f>'(B) FO'!BH370</f>
        <v>12.098293069952989</v>
      </c>
      <c r="AI370" s="139">
        <f>'(B) FO'!BI370</f>
        <v>96.387624142048622</v>
      </c>
      <c r="AJ370" s="139">
        <f>'(B) FO'!BJ370</f>
        <v>13.461326636265495</v>
      </c>
      <c r="AK370" s="137" t="str">
        <f t="shared" si="70"/>
        <v>Y</v>
      </c>
      <c r="AL370" s="137" t="str">
        <f t="shared" si="71"/>
        <v>N</v>
      </c>
      <c r="AM370" s="137" t="str">
        <f t="shared" si="72"/>
        <v>Y</v>
      </c>
      <c r="AN370" s="137" t="str">
        <f>'(B) FO'!BS370</f>
        <v>Y</v>
      </c>
      <c r="AO370" s="137" t="str">
        <f>'(B) FO'!BT370</f>
        <v>Y</v>
      </c>
      <c r="AP370" s="137" t="str">
        <f>'(B) FO'!BU370</f>
        <v>Y</v>
      </c>
      <c r="AQ370" s="137" t="str">
        <f>'(B) FO'!BV370</f>
        <v>Y</v>
      </c>
      <c r="AR370" s="139">
        <f>'(B) FO'!BW370</f>
        <v>194.47761194029852</v>
      </c>
      <c r="AS370" s="139">
        <f>'(B) FO'!BX370</f>
        <v>12.605042016806722</v>
      </c>
      <c r="AT370" s="139">
        <f>'(B) FO'!BY370</f>
        <v>101.01351351351352</v>
      </c>
      <c r="AU370" s="139">
        <f>'(B) FO'!BZ370</f>
        <v>11.69811320754717</v>
      </c>
      <c r="AV370" s="137" t="str">
        <f t="shared" si="73"/>
        <v>Y</v>
      </c>
      <c r="AW370" s="137" t="str">
        <f t="shared" si="74"/>
        <v>N</v>
      </c>
      <c r="AX370" s="137" t="str">
        <f t="shared" si="75"/>
        <v>Y</v>
      </c>
      <c r="AZ370" s="137">
        <f>'(B) FO'!C370</f>
        <v>532</v>
      </c>
      <c r="BA370" s="137">
        <f>'(B) FO'!X370</f>
        <v>564.6</v>
      </c>
      <c r="BB370" s="137">
        <f>'(B) FO'!AC370</f>
        <v>510.1</v>
      </c>
    </row>
    <row r="371" spans="1:54" x14ac:dyDescent="0.3">
      <c r="A371" s="137" t="str">
        <f>'FOD (ALL)'!B371</f>
        <v>SRTRANSFIN</v>
      </c>
      <c r="B371" s="146">
        <f>'FOD (ALL)'!C371</f>
        <v>44042</v>
      </c>
      <c r="C371" s="137" t="str">
        <f>'(B) FO'!H371</f>
        <v>N</v>
      </c>
      <c r="D371" s="137" t="str">
        <f>'(B) FO'!I371</f>
        <v>Y</v>
      </c>
      <c r="E371" s="137" t="str">
        <f>'(B) FO'!J371</f>
        <v>N</v>
      </c>
      <c r="F371" s="137" t="str">
        <f>'(B) FO'!K371</f>
        <v>Y</v>
      </c>
      <c r="G371" s="139">
        <f>'(B) FO'!L371</f>
        <v>-9.0666207015427087</v>
      </c>
      <c r="H371" s="139">
        <f>'(B) FO'!M371</f>
        <v>3.9602186184033732</v>
      </c>
      <c r="I371" s="139">
        <f>'(B) FO'!N371</f>
        <v>-5.814345991561189</v>
      </c>
      <c r="J371" s="139">
        <f>'(B) FO'!O371</f>
        <v>1.88289914882642</v>
      </c>
      <c r="K371" s="137" t="str">
        <f t="shared" si="64"/>
        <v>N</v>
      </c>
      <c r="L371" s="137" t="str">
        <f t="shared" si="65"/>
        <v>Y</v>
      </c>
      <c r="M371" s="137" t="str">
        <f t="shared" si="66"/>
        <v>N</v>
      </c>
      <c r="N371" s="137">
        <f>'(B) FO'!AH371-'(B) FO'!AI371</f>
        <v>5200</v>
      </c>
      <c r="O371" s="137">
        <f>'(B) FO'!AI371-'(B) FO'!AJ371</f>
        <v>4550</v>
      </c>
      <c r="P371" s="137">
        <f>'(B) FO'!AJ371-'(B) FO'!AK371</f>
        <v>14950</v>
      </c>
      <c r="Q371" s="137">
        <f>'(B) FO'!AK371-'(B) FO'!AL371</f>
        <v>0</v>
      </c>
      <c r="R371" s="137" t="str">
        <f>'(B) FO'!AM371</f>
        <v>Y</v>
      </c>
      <c r="S371" s="137" t="str">
        <f>'(B) FO'!AN371</f>
        <v>Y</v>
      </c>
      <c r="T371" s="137" t="str">
        <f>'(B) FO'!AO371</f>
        <v>Y</v>
      </c>
      <c r="U371" s="137" t="str">
        <f>'(B) FO'!AP371</f>
        <v>Y</v>
      </c>
      <c r="V371" s="139">
        <f>'(B) FO'!AQ371</f>
        <v>25.806451612903224</v>
      </c>
      <c r="W371" s="139">
        <f>'(B) FO'!AR371</f>
        <v>29.166666666666668</v>
      </c>
      <c r="X371" s="139">
        <f>'(B) FO'!AS371</f>
        <v>2300</v>
      </c>
      <c r="Y371" s="139">
        <f>'(B) FO'!AT371</f>
        <v>0</v>
      </c>
      <c r="Z371" s="137" t="str">
        <f t="shared" si="67"/>
        <v>N</v>
      </c>
      <c r="AA371" s="137" t="str">
        <f t="shared" si="68"/>
        <v>N</v>
      </c>
      <c r="AB371" s="137" t="str">
        <f t="shared" si="69"/>
        <v>Y</v>
      </c>
      <c r="AC371" s="137" t="str">
        <f>'(B) FO'!BC371</f>
        <v>Y</v>
      </c>
      <c r="AD371" s="137" t="str">
        <f>'(B) FO'!BD371</f>
        <v>N</v>
      </c>
      <c r="AE371" s="137" t="str">
        <f>'(B) FO'!BE371</f>
        <v>Y</v>
      </c>
      <c r="AF371" s="137" t="str">
        <f>'(B) FO'!BF371</f>
        <v>Y</v>
      </c>
      <c r="AG371" s="139">
        <f>'(B) FO'!BG371</f>
        <v>74.135593220338976</v>
      </c>
      <c r="AH371" s="139">
        <f>'(B) FO'!BH371</f>
        <v>-73.418633988105967</v>
      </c>
      <c r="AI371" s="139">
        <f>'(B) FO'!BI371</f>
        <v>2948.901098901099</v>
      </c>
      <c r="AJ371" s="139">
        <f>'(B) FO'!BJ371</f>
        <v>0.83102493074792938</v>
      </c>
      <c r="AK371" s="137" t="str">
        <f t="shared" si="70"/>
        <v>Y</v>
      </c>
      <c r="AL371" s="137" t="str">
        <f t="shared" si="71"/>
        <v>N</v>
      </c>
      <c r="AM371" s="137" t="str">
        <f t="shared" si="72"/>
        <v>Y</v>
      </c>
      <c r="AN371" s="137" t="str">
        <f>'(B) FO'!BS371</f>
        <v>Y</v>
      </c>
      <c r="AO371" s="137" t="str">
        <f>'(B) FO'!BT371</f>
        <v>N</v>
      </c>
      <c r="AP371" s="137" t="str">
        <f>'(B) FO'!BU371</f>
        <v>Y</v>
      </c>
      <c r="AQ371" s="137" t="str">
        <f>'(B) FO'!BV371</f>
        <v>Y</v>
      </c>
      <c r="AR371" s="139">
        <f>'(B) FO'!BW371</f>
        <v>87.5</v>
      </c>
      <c r="AS371" s="139">
        <f>'(B) FO'!BX371</f>
        <v>-73.333333333333329</v>
      </c>
      <c r="AT371" s="139">
        <f>'(B) FO'!BY371</f>
        <v>2900</v>
      </c>
      <c r="AU371" s="139">
        <f>'(B) FO'!BZ371</f>
        <v>0</v>
      </c>
      <c r="AV371" s="137" t="str">
        <f t="shared" si="73"/>
        <v>Y</v>
      </c>
      <c r="AW371" s="137" t="str">
        <f t="shared" si="74"/>
        <v>N</v>
      </c>
      <c r="AX371" s="137" t="str">
        <f t="shared" si="75"/>
        <v>Y</v>
      </c>
      <c r="AZ371" s="137">
        <f>'(B) FO'!C371</f>
        <v>527.54999999999995</v>
      </c>
      <c r="BA371" s="137">
        <f>'(B) FO'!X371</f>
        <v>548</v>
      </c>
      <c r="BB371" s="137">
        <f>'(B) FO'!AC371</f>
        <v>522.15</v>
      </c>
    </row>
    <row r="372" spans="1:54" x14ac:dyDescent="0.3">
      <c r="A372" s="137" t="str">
        <f>'FOD (ALL)'!B372</f>
        <v>SUNPHARMA</v>
      </c>
      <c r="B372" s="146">
        <f>'FOD (ALL)'!C372</f>
        <v>43979</v>
      </c>
      <c r="C372" s="137" t="str">
        <f>'(B) FO'!H372</f>
        <v>Y</v>
      </c>
      <c r="D372" s="137" t="str">
        <f>'(B) FO'!I372</f>
        <v>Y</v>
      </c>
      <c r="E372" s="137" t="str">
        <f>'(B) FO'!J372</f>
        <v>Y</v>
      </c>
      <c r="F372" s="137" t="str">
        <f>'(B) FO'!K372</f>
        <v>Y</v>
      </c>
      <c r="G372" s="139">
        <f>'(B) FO'!L372</f>
        <v>0.97933706414118693</v>
      </c>
      <c r="H372" s="139">
        <f>'(B) FO'!M372</f>
        <v>1.7186644772851718</v>
      </c>
      <c r="I372" s="139">
        <f>'(B) FO'!N372</f>
        <v>3.6772216547497418</v>
      </c>
      <c r="J372" s="139">
        <f>'(B) FO'!O372</f>
        <v>0.15914516312378962</v>
      </c>
      <c r="K372" s="137" t="str">
        <f t="shared" si="64"/>
        <v>N</v>
      </c>
      <c r="L372" s="137" t="str">
        <f t="shared" si="65"/>
        <v>N</v>
      </c>
      <c r="M372" s="137" t="str">
        <f t="shared" si="66"/>
        <v>Y</v>
      </c>
      <c r="N372" s="137">
        <f>'(B) FO'!AH372-'(B) FO'!AI372</f>
        <v>-2696250</v>
      </c>
      <c r="O372" s="137">
        <f>'(B) FO'!AI372-'(B) FO'!AJ372</f>
        <v>-756250</v>
      </c>
      <c r="P372" s="137">
        <f>'(B) FO'!AJ372-'(B) FO'!AK372</f>
        <v>96250</v>
      </c>
      <c r="Q372" s="137">
        <f>'(B) FO'!AK372-'(B) FO'!AL372</f>
        <v>-1160000</v>
      </c>
      <c r="R372" s="137" t="str">
        <f>'(B) FO'!AM372</f>
        <v>N</v>
      </c>
      <c r="S372" s="137" t="str">
        <f>'(B) FO'!AN372</f>
        <v>N</v>
      </c>
      <c r="T372" s="137" t="str">
        <f>'(B) FO'!AO372</f>
        <v>Y</v>
      </c>
      <c r="U372" s="137" t="str">
        <f>'(B) FO'!AP372</f>
        <v>N</v>
      </c>
      <c r="V372" s="139">
        <f>'(B) FO'!AQ372</f>
        <v>-6.818612884870709</v>
      </c>
      <c r="W372" s="139">
        <f>'(B) FO'!AR372</f>
        <v>-1.8766090759638949</v>
      </c>
      <c r="X372" s="139">
        <f>'(B) FO'!AS372</f>
        <v>0.23941297183011004</v>
      </c>
      <c r="Y372" s="139">
        <f>'(B) FO'!AT372</f>
        <v>-2.8044726503475372</v>
      </c>
      <c r="Z372" s="137" t="str">
        <f t="shared" si="67"/>
        <v>N</v>
      </c>
      <c r="AA372" s="137" t="str">
        <f t="shared" si="68"/>
        <v>N</v>
      </c>
      <c r="AB372" s="137" t="str">
        <f t="shared" si="69"/>
        <v>Y</v>
      </c>
      <c r="AC372" s="137" t="str">
        <f>'(B) FO'!BC372</f>
        <v>Y</v>
      </c>
      <c r="AD372" s="137" t="str">
        <f>'(B) FO'!BD372</f>
        <v>Y</v>
      </c>
      <c r="AE372" s="137" t="str">
        <f>'(B) FO'!BE372</f>
        <v>N</v>
      </c>
      <c r="AF372" s="137" t="str">
        <f>'(B) FO'!BF372</f>
        <v>Y</v>
      </c>
      <c r="AG372" s="139">
        <f>'(B) FO'!BG372</f>
        <v>22.965608498987464</v>
      </c>
      <c r="AH372" s="139">
        <f>'(B) FO'!BH372</f>
        <v>33.365529142185018</v>
      </c>
      <c r="AI372" s="139">
        <f>'(B) FO'!BI372</f>
        <v>-18.038407584905844</v>
      </c>
      <c r="AJ372" s="139">
        <f>'(B) FO'!BJ372</f>
        <v>13.259967649900387</v>
      </c>
      <c r="AK372" s="137" t="str">
        <f t="shared" si="70"/>
        <v>N</v>
      </c>
      <c r="AL372" s="137" t="str">
        <f t="shared" si="71"/>
        <v>Y</v>
      </c>
      <c r="AM372" s="137" t="str">
        <f t="shared" si="72"/>
        <v>N</v>
      </c>
      <c r="AN372" s="137" t="str">
        <f>'(B) FO'!BS372</f>
        <v>Y</v>
      </c>
      <c r="AO372" s="137" t="str">
        <f>'(B) FO'!BT372</f>
        <v>Y</v>
      </c>
      <c r="AP372" s="137" t="str">
        <f>'(B) FO'!BU372</f>
        <v>N</v>
      </c>
      <c r="AQ372" s="137" t="str">
        <f>'(B) FO'!BV372</f>
        <v>Y</v>
      </c>
      <c r="AR372" s="139">
        <f>'(B) FO'!BW372</f>
        <v>21.661370857921018</v>
      </c>
      <c r="AS372" s="139">
        <f>'(B) FO'!BX372</f>
        <v>30.139413988657843</v>
      </c>
      <c r="AT372" s="139">
        <f>'(B) FO'!BY372</f>
        <v>-18.662310205650588</v>
      </c>
      <c r="AU372" s="139">
        <f>'(B) FO'!BZ372</f>
        <v>12.194070080862533</v>
      </c>
      <c r="AV372" s="137" t="str">
        <f t="shared" si="73"/>
        <v>N</v>
      </c>
      <c r="AW372" s="137" t="str">
        <f t="shared" si="74"/>
        <v>Y</v>
      </c>
      <c r="AX372" s="137" t="str">
        <f t="shared" si="75"/>
        <v>N</v>
      </c>
      <c r="AZ372" s="137">
        <f>'(B) FO'!C372</f>
        <v>469.15</v>
      </c>
      <c r="BA372" s="137">
        <f>'(B) FO'!X372</f>
        <v>471.25</v>
      </c>
      <c r="BB372" s="137">
        <f>'(B) FO'!AC372</f>
        <v>456.75</v>
      </c>
    </row>
    <row r="373" spans="1:54" x14ac:dyDescent="0.3">
      <c r="A373" s="137" t="str">
        <f>'FOD (ALL)'!B373</f>
        <v>SUNPHARMA</v>
      </c>
      <c r="B373" s="146">
        <f>'FOD (ALL)'!C373</f>
        <v>44007</v>
      </c>
      <c r="C373" s="137" t="str">
        <f>'(B) FO'!H373</f>
        <v>Y</v>
      </c>
      <c r="D373" s="137" t="str">
        <f>'(B) FO'!I373</f>
        <v>Y</v>
      </c>
      <c r="E373" s="137" t="str">
        <f>'(B) FO'!J373</f>
        <v>Y</v>
      </c>
      <c r="F373" s="137" t="str">
        <f>'(B) FO'!K373</f>
        <v>Y</v>
      </c>
      <c r="G373" s="139">
        <f>'(B) FO'!L373</f>
        <v>0.87973393412723222</v>
      </c>
      <c r="H373" s="139">
        <f>'(B) FO'!M373</f>
        <v>1.7798645992574875</v>
      </c>
      <c r="I373" s="139">
        <f>'(B) FO'!N373</f>
        <v>3.4919199909594281</v>
      </c>
      <c r="J373" s="139">
        <f>'(B) FO'!O373</f>
        <v>0.21517553793884225</v>
      </c>
      <c r="K373" s="137" t="str">
        <f t="shared" si="64"/>
        <v>N</v>
      </c>
      <c r="L373" s="137" t="str">
        <f t="shared" si="65"/>
        <v>N</v>
      </c>
      <c r="M373" s="137" t="str">
        <f t="shared" si="66"/>
        <v>Y</v>
      </c>
      <c r="N373" s="137">
        <f>'(B) FO'!AH373-'(B) FO'!AI373</f>
        <v>3927500</v>
      </c>
      <c r="O373" s="137">
        <f>'(B) FO'!AI373-'(B) FO'!AJ373</f>
        <v>408750</v>
      </c>
      <c r="P373" s="137">
        <f>'(B) FO'!AJ373-'(B) FO'!AK373</f>
        <v>455000</v>
      </c>
      <c r="Q373" s="137">
        <f>'(B) FO'!AK373-'(B) FO'!AL373</f>
        <v>578750</v>
      </c>
      <c r="R373" s="137" t="str">
        <f>'(B) FO'!AM373</f>
        <v>Y</v>
      </c>
      <c r="S373" s="137" t="str">
        <f>'(B) FO'!AN373</f>
        <v>Y</v>
      </c>
      <c r="T373" s="137" t="str">
        <f>'(B) FO'!AO373</f>
        <v>Y</v>
      </c>
      <c r="U373" s="137" t="str">
        <f>'(B) FO'!AP373</f>
        <v>Y</v>
      </c>
      <c r="V373" s="139">
        <f>'(B) FO'!AQ373</f>
        <v>181.51357596764876</v>
      </c>
      <c r="W373" s="139">
        <f>'(B) FO'!AR373</f>
        <v>23.29059829059829</v>
      </c>
      <c r="X373" s="139">
        <f>'(B) FO'!AS373</f>
        <v>35</v>
      </c>
      <c r="Y373" s="139">
        <f>'(B) FO'!AT373</f>
        <v>80.24263431542461</v>
      </c>
      <c r="Z373" s="137" t="str">
        <f t="shared" si="67"/>
        <v>Y</v>
      </c>
      <c r="AA373" s="137" t="str">
        <f t="shared" si="68"/>
        <v>N</v>
      </c>
      <c r="AB373" s="137" t="str">
        <f t="shared" si="69"/>
        <v>N</v>
      </c>
      <c r="AC373" s="137" t="str">
        <f>'(B) FO'!BC373</f>
        <v>Y</v>
      </c>
      <c r="AD373" s="137" t="str">
        <f>'(B) FO'!BD373</f>
        <v>Y</v>
      </c>
      <c r="AE373" s="137" t="str">
        <f>'(B) FO'!BE373</f>
        <v>Y</v>
      </c>
      <c r="AF373" s="137" t="str">
        <f>'(B) FO'!BF373</f>
        <v>Y</v>
      </c>
      <c r="AG373" s="139">
        <f>'(B) FO'!BG373</f>
        <v>348.57303015154162</v>
      </c>
      <c r="AH373" s="139">
        <f>'(B) FO'!BH373</f>
        <v>9.2723023663991402</v>
      </c>
      <c r="AI373" s="139">
        <f>'(B) FO'!BI373</f>
        <v>13.795925573765066</v>
      </c>
      <c r="AJ373" s="139">
        <f>'(B) FO'!BJ373</f>
        <v>96.09669717756185</v>
      </c>
      <c r="AK373" s="137" t="str">
        <f t="shared" si="70"/>
        <v>Y</v>
      </c>
      <c r="AL373" s="137" t="str">
        <f t="shared" si="71"/>
        <v>N</v>
      </c>
      <c r="AM373" s="137" t="str">
        <f t="shared" si="72"/>
        <v>N</v>
      </c>
      <c r="AN373" s="137" t="str">
        <f>'(B) FO'!BS373</f>
        <v>Y</v>
      </c>
      <c r="AO373" s="137" t="str">
        <f>'(B) FO'!BT373</f>
        <v>Y</v>
      </c>
      <c r="AP373" s="137" t="str">
        <f>'(B) FO'!BU373</f>
        <v>Y</v>
      </c>
      <c r="AQ373" s="137" t="str">
        <f>'(B) FO'!BV373</f>
        <v>Y</v>
      </c>
      <c r="AR373" s="139">
        <f>'(B) FO'!BW373</f>
        <v>344.95726495726495</v>
      </c>
      <c r="AS373" s="139">
        <f>'(B) FO'!BX373</f>
        <v>6.7518248175182478</v>
      </c>
      <c r="AT373" s="139">
        <f>'(B) FO'!BY373</f>
        <v>12.989690721649486</v>
      </c>
      <c r="AU373" s="139">
        <f>'(B) FO'!BZ373</f>
        <v>94</v>
      </c>
      <c r="AV373" s="137" t="str">
        <f t="shared" si="73"/>
        <v>Y</v>
      </c>
      <c r="AW373" s="137" t="str">
        <f t="shared" si="74"/>
        <v>N</v>
      </c>
      <c r="AX373" s="137" t="str">
        <f t="shared" si="75"/>
        <v>N</v>
      </c>
      <c r="AZ373" s="137">
        <f>'(B) FO'!C373</f>
        <v>470.15</v>
      </c>
      <c r="BA373" s="137">
        <f>'(B) FO'!X373</f>
        <v>472.1</v>
      </c>
      <c r="BB373" s="137">
        <f>'(B) FO'!AC373</f>
        <v>458.15</v>
      </c>
    </row>
    <row r="374" spans="1:54" x14ac:dyDescent="0.3">
      <c r="A374" s="137" t="str">
        <f>'FOD (ALL)'!B374</f>
        <v>SUNPHARMA</v>
      </c>
      <c r="B374" s="146">
        <f>'FOD (ALL)'!C374</f>
        <v>44042</v>
      </c>
      <c r="C374" s="137" t="str">
        <f>'(B) FO'!H374</f>
        <v>N</v>
      </c>
      <c r="D374" s="137" t="str">
        <f>'(B) FO'!I374</f>
        <v>Y</v>
      </c>
      <c r="E374" s="137" t="str">
        <f>'(B) FO'!J374</f>
        <v>Y</v>
      </c>
      <c r="F374" s="137" t="str">
        <f>'(B) FO'!K374</f>
        <v>Y</v>
      </c>
      <c r="G374" s="139">
        <f>'(B) FO'!L374</f>
        <v>-0.13810687347285186</v>
      </c>
      <c r="H374" s="139">
        <f>'(B) FO'!M374</f>
        <v>2.3374646662317899</v>
      </c>
      <c r="I374" s="139">
        <f>'(B) FO'!N374</f>
        <v>3.1744251261918066</v>
      </c>
      <c r="J374" s="139">
        <f>'(B) FO'!O374</f>
        <v>0.21357913669064493</v>
      </c>
      <c r="K374" s="137" t="str">
        <f t="shared" si="64"/>
        <v>N</v>
      </c>
      <c r="L374" s="137" t="str">
        <f t="shared" si="65"/>
        <v>N</v>
      </c>
      <c r="M374" s="137" t="str">
        <f t="shared" si="66"/>
        <v>Y</v>
      </c>
      <c r="N374" s="137">
        <f>'(B) FO'!AH374-'(B) FO'!AI374</f>
        <v>8400</v>
      </c>
      <c r="O374" s="137">
        <f>'(B) FO'!AI374-'(B) FO'!AJ374</f>
        <v>2800</v>
      </c>
      <c r="P374" s="137">
        <f>'(B) FO'!AJ374-'(B) FO'!AK374</f>
        <v>1400</v>
      </c>
      <c r="Q374" s="137">
        <f>'(B) FO'!AK374-'(B) FO'!AL374</f>
        <v>1400</v>
      </c>
      <c r="R374" s="137" t="str">
        <f>'(B) FO'!AM374</f>
        <v>Y</v>
      </c>
      <c r="S374" s="137" t="str">
        <f>'(B) FO'!AN374</f>
        <v>Y</v>
      </c>
      <c r="T374" s="137" t="str">
        <f>'(B) FO'!AO374</f>
        <v>Y</v>
      </c>
      <c r="U374" s="137" t="str">
        <f>'(B) FO'!AP374</f>
        <v>Y</v>
      </c>
      <c r="V374" s="139">
        <f>'(B) FO'!AQ374</f>
        <v>75</v>
      </c>
      <c r="W374" s="139">
        <f>'(B) FO'!AR374</f>
        <v>33.333333333333329</v>
      </c>
      <c r="X374" s="139">
        <f>'(B) FO'!AS374</f>
        <v>20</v>
      </c>
      <c r="Y374" s="139">
        <f>'(B) FO'!AT374</f>
        <v>25</v>
      </c>
      <c r="Z374" s="137" t="str">
        <f t="shared" si="67"/>
        <v>Y</v>
      </c>
      <c r="AA374" s="137" t="str">
        <f t="shared" si="68"/>
        <v>Y</v>
      </c>
      <c r="AB374" s="137" t="str">
        <f t="shared" si="69"/>
        <v>N</v>
      </c>
      <c r="AC374" s="137" t="str">
        <f>'(B) FO'!BC374</f>
        <v>Y</v>
      </c>
      <c r="AD374" s="137" t="str">
        <f>'(B) FO'!BD374</f>
        <v>Y</v>
      </c>
      <c r="AE374" s="137" t="str">
        <f>'(B) FO'!BE374</f>
        <v>N</v>
      </c>
      <c r="AF374" s="137" t="str">
        <f>'(B) FO'!BF374</f>
        <v>Y</v>
      </c>
      <c r="AG374" s="139">
        <f>'(B) FO'!BG374</f>
        <v>100.76734192756291</v>
      </c>
      <c r="AH374" s="139">
        <f>'(B) FO'!BH374</f>
        <v>417.14285714285711</v>
      </c>
      <c r="AI374" s="139">
        <f>'(B) FO'!BI374</f>
        <v>-66.542750929368026</v>
      </c>
      <c r="AJ374" s="139">
        <f>'(B) FO'!BJ374</f>
        <v>51.488334674175377</v>
      </c>
      <c r="AK374" s="137" t="str">
        <f t="shared" si="70"/>
        <v>N</v>
      </c>
      <c r="AL374" s="137" t="str">
        <f t="shared" si="71"/>
        <v>Y</v>
      </c>
      <c r="AM374" s="137" t="str">
        <f t="shared" si="72"/>
        <v>N</v>
      </c>
      <c r="AN374" s="137" t="str">
        <f>'(B) FO'!BS374</f>
        <v>Y</v>
      </c>
      <c r="AO374" s="137" t="str">
        <f>'(B) FO'!BT374</f>
        <v>Y</v>
      </c>
      <c r="AP374" s="137" t="str">
        <f>'(B) FO'!BU374</f>
        <v>N</v>
      </c>
      <c r="AQ374" s="137" t="str">
        <f>'(B) FO'!BV374</f>
        <v>Y</v>
      </c>
      <c r="AR374" s="139">
        <f>'(B) FO'!BW374</f>
        <v>100</v>
      </c>
      <c r="AS374" s="139">
        <f>'(B) FO'!BX374</f>
        <v>400</v>
      </c>
      <c r="AT374" s="139">
        <f>'(B) FO'!BY374</f>
        <v>-66.666666666666657</v>
      </c>
      <c r="AU374" s="139">
        <f>'(B) FO'!BZ374</f>
        <v>50</v>
      </c>
      <c r="AV374" s="137" t="str">
        <f t="shared" si="73"/>
        <v>N</v>
      </c>
      <c r="AW374" s="137" t="str">
        <f t="shared" si="74"/>
        <v>Y</v>
      </c>
      <c r="AX374" s="137" t="str">
        <f t="shared" si="75"/>
        <v>N</v>
      </c>
      <c r="AZ374" s="137">
        <f>'(B) FO'!C374</f>
        <v>470</v>
      </c>
      <c r="BA374" s="137">
        <f>'(B) FO'!X374</f>
        <v>471</v>
      </c>
      <c r="BB374" s="137">
        <f>'(B) FO'!AC374</f>
        <v>460</v>
      </c>
    </row>
    <row r="375" spans="1:54" x14ac:dyDescent="0.3">
      <c r="A375" s="137" t="str">
        <f>'FOD (ALL)'!B375</f>
        <v>SUNTV</v>
      </c>
      <c r="B375" s="146">
        <f>'FOD (ALL)'!C375</f>
        <v>43979</v>
      </c>
      <c r="C375" s="137" t="str">
        <f>'(B) FO'!H375</f>
        <v>Y</v>
      </c>
      <c r="D375" s="137" t="str">
        <f>'(B) FO'!I375</f>
        <v>Y</v>
      </c>
      <c r="E375" s="137" t="str">
        <f>'(B) FO'!J375</f>
        <v>Y</v>
      </c>
      <c r="F375" s="137" t="str">
        <f>'(B) FO'!K375</f>
        <v>Y</v>
      </c>
      <c r="G375" s="139">
        <f>'(B) FO'!L375</f>
        <v>2.3280010404473894</v>
      </c>
      <c r="H375" s="139">
        <f>'(B) FO'!M375</f>
        <v>1.3176966662274345</v>
      </c>
      <c r="I375" s="139">
        <f>'(B) FO'!N375</f>
        <v>2.7901936882026308</v>
      </c>
      <c r="J375" s="139">
        <f>'(B) FO'!O375</f>
        <v>3.2298657718120674</v>
      </c>
      <c r="K375" s="137" t="str">
        <f t="shared" si="64"/>
        <v>Y</v>
      </c>
      <c r="L375" s="137" t="str">
        <f t="shared" si="65"/>
        <v>N</v>
      </c>
      <c r="M375" s="137" t="str">
        <f t="shared" si="66"/>
        <v>N</v>
      </c>
      <c r="N375" s="137">
        <f>'(B) FO'!AH375-'(B) FO'!AI375</f>
        <v>-226800</v>
      </c>
      <c r="O375" s="137">
        <f>'(B) FO'!AI375-'(B) FO'!AJ375</f>
        <v>-108000</v>
      </c>
      <c r="P375" s="137">
        <f>'(B) FO'!AJ375-'(B) FO'!AK375</f>
        <v>-166800</v>
      </c>
      <c r="Q375" s="137">
        <f>'(B) FO'!AK375-'(B) FO'!AL375</f>
        <v>-57600</v>
      </c>
      <c r="R375" s="137" t="str">
        <f>'(B) FO'!AM375</f>
        <v>N</v>
      </c>
      <c r="S375" s="137" t="str">
        <f>'(B) FO'!AN375</f>
        <v>N</v>
      </c>
      <c r="T375" s="137" t="str">
        <f>'(B) FO'!AO375</f>
        <v>N</v>
      </c>
      <c r="U375" s="137" t="str">
        <f>'(B) FO'!AP375</f>
        <v>N</v>
      </c>
      <c r="V375" s="139">
        <f>'(B) FO'!AQ375</f>
        <v>-6.2314540059347179</v>
      </c>
      <c r="W375" s="139">
        <f>'(B) FO'!AR375</f>
        <v>-2.8818443804034581</v>
      </c>
      <c r="X375" s="139">
        <f>'(B) FO'!AS375</f>
        <v>-4.2611894543225022</v>
      </c>
      <c r="Y375" s="139">
        <f>'(B) FO'!AT375</f>
        <v>-1.4501510574018126</v>
      </c>
      <c r="Z375" s="137" t="str">
        <f t="shared" si="67"/>
        <v>N</v>
      </c>
      <c r="AA375" s="137" t="str">
        <f t="shared" si="68"/>
        <v>Y</v>
      </c>
      <c r="AB375" s="137" t="str">
        <f t="shared" si="69"/>
        <v>N</v>
      </c>
      <c r="AC375" s="137" t="str">
        <f>'(B) FO'!BC375</f>
        <v>Y</v>
      </c>
      <c r="AD375" s="137" t="str">
        <f>'(B) FO'!BD375</f>
        <v>N</v>
      </c>
      <c r="AE375" s="137" t="str">
        <f>'(B) FO'!BE375</f>
        <v>N</v>
      </c>
      <c r="AF375" s="137" t="str">
        <f>'(B) FO'!BF375</f>
        <v>Y</v>
      </c>
      <c r="AG375" s="139">
        <f>'(B) FO'!BG375</f>
        <v>171.96766291213891</v>
      </c>
      <c r="AH375" s="139">
        <f>'(B) FO'!BH375</f>
        <v>-39.140632077655823</v>
      </c>
      <c r="AI375" s="139">
        <f>'(B) FO'!BI375</f>
        <v>-41.406981102894726</v>
      </c>
      <c r="AJ375" s="139">
        <f>'(B) FO'!BJ375</f>
        <v>34.89174259374014</v>
      </c>
      <c r="AK375" s="137" t="str">
        <f t="shared" si="70"/>
        <v>Y</v>
      </c>
      <c r="AL375" s="137" t="str">
        <f t="shared" si="71"/>
        <v>Y</v>
      </c>
      <c r="AM375" s="137" t="str">
        <f t="shared" si="72"/>
        <v>N</v>
      </c>
      <c r="AN375" s="137" t="str">
        <f>'(B) FO'!BS375</f>
        <v>Y</v>
      </c>
      <c r="AO375" s="137" t="str">
        <f>'(B) FO'!BT375</f>
        <v>N</v>
      </c>
      <c r="AP375" s="137" t="str">
        <f>'(B) FO'!BU375</f>
        <v>N</v>
      </c>
      <c r="AQ375" s="137" t="str">
        <f>'(B) FO'!BV375</f>
        <v>Y</v>
      </c>
      <c r="AR375" s="139">
        <f>'(B) FO'!BW375</f>
        <v>166.10025488530164</v>
      </c>
      <c r="AS375" s="139">
        <f>'(B) FO'!BX375</f>
        <v>-40.132248219735509</v>
      </c>
      <c r="AT375" s="139">
        <f>'(B) FO'!BY375</f>
        <v>-43.326607091380801</v>
      </c>
      <c r="AU375" s="139">
        <f>'(B) FO'!BZ375</f>
        <v>35.879357618488058</v>
      </c>
      <c r="AV375" s="137" t="str">
        <f t="shared" si="73"/>
        <v>Y</v>
      </c>
      <c r="AW375" s="137" t="str">
        <f t="shared" si="74"/>
        <v>Y</v>
      </c>
      <c r="AX375" s="137" t="str">
        <f t="shared" si="75"/>
        <v>N</v>
      </c>
      <c r="AZ375" s="137">
        <f>'(B) FO'!C375</f>
        <v>393.4</v>
      </c>
      <c r="BA375" s="137">
        <f>'(B) FO'!X375</f>
        <v>398.95</v>
      </c>
      <c r="BB375" s="137">
        <f>'(B) FO'!AC375</f>
        <v>385.4</v>
      </c>
    </row>
    <row r="376" spans="1:54" x14ac:dyDescent="0.3">
      <c r="A376" s="137" t="str">
        <f>'FOD (ALL)'!B376</f>
        <v>SUNTV</v>
      </c>
      <c r="B376" s="146">
        <f>'FOD (ALL)'!C376</f>
        <v>44007</v>
      </c>
      <c r="C376" s="137" t="str">
        <f>'(B) FO'!H376</f>
        <v>Y</v>
      </c>
      <c r="D376" s="137" t="str">
        <f>'(B) FO'!I376</f>
        <v>Y</v>
      </c>
      <c r="E376" s="137" t="str">
        <f>'(B) FO'!J376</f>
        <v>Y</v>
      </c>
      <c r="F376" s="137" t="str">
        <f>'(B) FO'!K376</f>
        <v>Y</v>
      </c>
      <c r="G376" s="139">
        <f>'(B) FO'!L376</f>
        <v>2.3772408417770943</v>
      </c>
      <c r="H376" s="139">
        <f>'(B) FO'!M376</f>
        <v>1.2894736842105203</v>
      </c>
      <c r="I376" s="139">
        <f>'(B) FO'!N376</f>
        <v>2.6056433103820646</v>
      </c>
      <c r="J376" s="139">
        <f>'(B) FO'!O376</f>
        <v>3.204681621847568</v>
      </c>
      <c r="K376" s="137" t="str">
        <f t="shared" si="64"/>
        <v>Y</v>
      </c>
      <c r="L376" s="137" t="str">
        <f t="shared" si="65"/>
        <v>N</v>
      </c>
      <c r="M376" s="137" t="str">
        <f t="shared" si="66"/>
        <v>N</v>
      </c>
      <c r="N376" s="137">
        <f>'(B) FO'!AH376-'(B) FO'!AI376</f>
        <v>284400</v>
      </c>
      <c r="O376" s="137">
        <f>'(B) FO'!AI376-'(B) FO'!AJ376</f>
        <v>8400</v>
      </c>
      <c r="P376" s="137">
        <f>'(B) FO'!AJ376-'(B) FO'!AK376</f>
        <v>4800</v>
      </c>
      <c r="Q376" s="137">
        <f>'(B) FO'!AK376-'(B) FO'!AL376</f>
        <v>25200</v>
      </c>
      <c r="R376" s="137" t="str">
        <f>'(B) FO'!AM376</f>
        <v>Y</v>
      </c>
      <c r="S376" s="137" t="str">
        <f>'(B) FO'!AN376</f>
        <v>Y</v>
      </c>
      <c r="T376" s="137" t="str">
        <f>'(B) FO'!AO376</f>
        <v>Y</v>
      </c>
      <c r="U376" s="137" t="str">
        <f>'(B) FO'!AP376</f>
        <v>Y</v>
      </c>
      <c r="V376" s="139">
        <f>'(B) FO'!AQ376</f>
        <v>213.51351351351352</v>
      </c>
      <c r="W376" s="139">
        <f>'(B) FO'!AR376</f>
        <v>6.7307692307692308</v>
      </c>
      <c r="X376" s="139">
        <f>'(B) FO'!AS376</f>
        <v>4</v>
      </c>
      <c r="Y376" s="139">
        <f>'(B) FO'!AT376</f>
        <v>26.582278481012654</v>
      </c>
      <c r="Z376" s="137" t="str">
        <f t="shared" si="67"/>
        <v>Y</v>
      </c>
      <c r="AA376" s="137" t="str">
        <f t="shared" si="68"/>
        <v>Y</v>
      </c>
      <c r="AB376" s="137" t="str">
        <f t="shared" si="69"/>
        <v>N</v>
      </c>
      <c r="AC376" s="137" t="str">
        <f>'(B) FO'!BC376</f>
        <v>Y</v>
      </c>
      <c r="AD376" s="137" t="str">
        <f>'(B) FO'!BD376</f>
        <v>N</v>
      </c>
      <c r="AE376" s="137" t="str">
        <f>'(B) FO'!BE376</f>
        <v>N</v>
      </c>
      <c r="AF376" s="137" t="str">
        <f>'(B) FO'!BF376</f>
        <v>Y</v>
      </c>
      <c r="AG376" s="139">
        <f>'(B) FO'!BG376</f>
        <v>387.43422066627033</v>
      </c>
      <c r="AH376" s="139">
        <f>'(B) FO'!BH376</f>
        <v>-3.1455258892774887</v>
      </c>
      <c r="AI376" s="139">
        <f>'(B) FO'!BI376</f>
        <v>-45.95703485155817</v>
      </c>
      <c r="AJ376" s="139">
        <f>'(B) FO'!BJ376</f>
        <v>96.636903412953814</v>
      </c>
      <c r="AK376" s="137" t="str">
        <f t="shared" si="70"/>
        <v>Y</v>
      </c>
      <c r="AL376" s="137" t="str">
        <f t="shared" si="71"/>
        <v>Y</v>
      </c>
      <c r="AM376" s="137" t="str">
        <f t="shared" si="72"/>
        <v>N</v>
      </c>
      <c r="AN376" s="137" t="str">
        <f>'(B) FO'!BS376</f>
        <v>Y</v>
      </c>
      <c r="AO376" s="137" t="str">
        <f>'(B) FO'!BT376</f>
        <v>N</v>
      </c>
      <c r="AP376" s="137" t="str">
        <f>'(B) FO'!BU376</f>
        <v>N</v>
      </c>
      <c r="AQ376" s="137" t="str">
        <f>'(B) FO'!BV376</f>
        <v>Y</v>
      </c>
      <c r="AR376" s="139">
        <f>'(B) FO'!BW376</f>
        <v>378.57142857142856</v>
      </c>
      <c r="AS376" s="139">
        <f>'(B) FO'!BX376</f>
        <v>-4.8543689320388346</v>
      </c>
      <c r="AT376" s="139">
        <f>'(B) FO'!BY376</f>
        <v>-47.715736040609137</v>
      </c>
      <c r="AU376" s="139">
        <f>'(B) FO'!BZ376</f>
        <v>97</v>
      </c>
      <c r="AV376" s="137" t="str">
        <f t="shared" si="73"/>
        <v>Y</v>
      </c>
      <c r="AW376" s="137" t="str">
        <f t="shared" si="74"/>
        <v>Y</v>
      </c>
      <c r="AX376" s="137" t="str">
        <f t="shared" si="75"/>
        <v>N</v>
      </c>
      <c r="AZ376" s="137">
        <f>'(B) FO'!C376</f>
        <v>394.05</v>
      </c>
      <c r="BA376" s="137">
        <f>'(B) FO'!X376</f>
        <v>398.85</v>
      </c>
      <c r="BB376" s="137">
        <f>'(B) FO'!AC376</f>
        <v>385.5</v>
      </c>
    </row>
    <row r="377" spans="1:54" x14ac:dyDescent="0.3">
      <c r="A377" s="137" t="str">
        <f>'FOD (ALL)'!B377</f>
        <v>SUNTV</v>
      </c>
      <c r="B377" s="146">
        <f>'FOD (ALL)'!C377</f>
        <v>44042</v>
      </c>
      <c r="C377" s="137" t="str">
        <f>'(B) FO'!H377</f>
        <v>Y</v>
      </c>
      <c r="D377" s="137" t="str">
        <f>'(B) FO'!I377</f>
        <v>Y</v>
      </c>
      <c r="E377" s="137" t="str">
        <f>'(B) FO'!J377</f>
        <v>Y</v>
      </c>
      <c r="F377" s="137" t="str">
        <f>'(B) FO'!K377</f>
        <v>Y</v>
      </c>
      <c r="G377" s="139">
        <f>'(B) FO'!L377</f>
        <v>1.9509690668720232</v>
      </c>
      <c r="H377" s="139">
        <f>'(B) FO'!M377</f>
        <v>1.736745886654488</v>
      </c>
      <c r="I377" s="139">
        <f>'(B) FO'!N377</f>
        <v>2.5991425509110369</v>
      </c>
      <c r="J377" s="139">
        <f>'(B) FO'!O377</f>
        <v>3.265080243497513</v>
      </c>
      <c r="K377" s="137" t="str">
        <f t="shared" si="64"/>
        <v>Y</v>
      </c>
      <c r="L377" s="137" t="str">
        <f t="shared" si="65"/>
        <v>N</v>
      </c>
      <c r="M377" s="137" t="str">
        <f t="shared" si="66"/>
        <v>N</v>
      </c>
      <c r="N377" s="137">
        <f>'(B) FO'!AH377-'(B) FO'!AI377</f>
        <v>0</v>
      </c>
      <c r="O377" s="137">
        <f>'(B) FO'!AI377-'(B) FO'!AJ377</f>
        <v>0</v>
      </c>
      <c r="P377" s="137">
        <f>'(B) FO'!AJ377-'(B) FO'!AK377</f>
        <v>0</v>
      </c>
      <c r="Q377" s="137">
        <f>'(B) FO'!AK377-'(B) FO'!AL377</f>
        <v>0</v>
      </c>
      <c r="R377" s="137" t="str">
        <f>'(B) FO'!AM377</f>
        <v>Y</v>
      </c>
      <c r="S377" s="137" t="str">
        <f>'(B) FO'!AN377</f>
        <v>Y</v>
      </c>
      <c r="T377" s="137" t="str">
        <f>'(B) FO'!AO377</f>
        <v>Y</v>
      </c>
      <c r="U377" s="137" t="str">
        <f>'(B) FO'!AP377</f>
        <v>Y</v>
      </c>
      <c r="V377" s="139">
        <f>'(B) FO'!AQ377</f>
        <v>0</v>
      </c>
      <c r="W377" s="139">
        <f>'(B) FO'!AR377</f>
        <v>0</v>
      </c>
      <c r="X377" s="139">
        <f>'(B) FO'!AS377</f>
        <v>0</v>
      </c>
      <c r="Y377" s="139">
        <f>'(B) FO'!AT377</f>
        <v>0</v>
      </c>
      <c r="Z377" s="137" t="str">
        <f t="shared" si="67"/>
        <v>Y</v>
      </c>
      <c r="AA377" s="137" t="str">
        <f t="shared" si="68"/>
        <v>Y</v>
      </c>
      <c r="AB377" s="137" t="str">
        <f t="shared" si="69"/>
        <v>Y</v>
      </c>
      <c r="AC377" s="137" t="str">
        <f>'(B) FO'!BC377</f>
        <v>Y</v>
      </c>
      <c r="AD377" s="137" t="str">
        <f>'(B) FO'!BD377</f>
        <v>Y</v>
      </c>
      <c r="AE377" s="137" t="str">
        <f>'(B) FO'!BE377</f>
        <v>N</v>
      </c>
      <c r="AF377" s="137" t="str">
        <f>'(B) FO'!BF377</f>
        <v>Y</v>
      </c>
      <c r="AG377" s="139" t="e">
        <f>'(B) FO'!BG377</f>
        <v>#DIV/0!</v>
      </c>
      <c r="AH377" s="139" t="e">
        <f>'(B) FO'!BH377</f>
        <v>#DIV/0!</v>
      </c>
      <c r="AI377" s="139">
        <f>'(B) FO'!BI377</f>
        <v>-100</v>
      </c>
      <c r="AJ377" s="139">
        <f>'(B) FO'!BJ377</f>
        <v>0.18115942028986731</v>
      </c>
      <c r="AK377" s="137" t="e">
        <f t="shared" si="70"/>
        <v>#DIV/0!</v>
      </c>
      <c r="AL377" s="137" t="e">
        <f t="shared" si="71"/>
        <v>#DIV/0!</v>
      </c>
      <c r="AM377" s="137" t="str">
        <f t="shared" si="72"/>
        <v>N</v>
      </c>
      <c r="AN377" s="137" t="str">
        <f>'(B) FO'!BS377</f>
        <v>Y</v>
      </c>
      <c r="AO377" s="137" t="str">
        <f>'(B) FO'!BT377</f>
        <v>Y</v>
      </c>
      <c r="AP377" s="137" t="str">
        <f>'(B) FO'!BU377</f>
        <v>N</v>
      </c>
      <c r="AQ377" s="137" t="str">
        <f>'(B) FO'!BV377</f>
        <v>Y</v>
      </c>
      <c r="AR377" s="139" t="e">
        <f>'(B) FO'!BW377</f>
        <v>#DIV/0!</v>
      </c>
      <c r="AS377" s="139" t="e">
        <f>'(B) FO'!BX377</f>
        <v>#DIV/0!</v>
      </c>
      <c r="AT377" s="139">
        <f>'(B) FO'!BY377</f>
        <v>-100</v>
      </c>
      <c r="AU377" s="139">
        <f>'(B) FO'!BZ377</f>
        <v>0</v>
      </c>
      <c r="AV377" s="137" t="e">
        <f t="shared" si="73"/>
        <v>#DIV/0!</v>
      </c>
      <c r="AW377" s="137" t="e">
        <f t="shared" si="74"/>
        <v>#DIV/0!</v>
      </c>
      <c r="AX377" s="137" t="str">
        <f t="shared" si="75"/>
        <v>N</v>
      </c>
      <c r="AZ377" s="137">
        <f>'(B) FO'!C377</f>
        <v>397.15</v>
      </c>
      <c r="BA377" s="137">
        <f>'(B) FO'!X377</f>
        <v>0</v>
      </c>
      <c r="BB377" s="137">
        <f>'(B) FO'!AC377</f>
        <v>0</v>
      </c>
    </row>
    <row r="378" spans="1:54" x14ac:dyDescent="0.3">
      <c r="A378" s="137" t="str">
        <f>'FOD (ALL)'!B378</f>
        <v>TATACHEM</v>
      </c>
      <c r="B378" s="146">
        <f>'FOD (ALL)'!C378</f>
        <v>43979</v>
      </c>
      <c r="C378" s="137" t="str">
        <f>'(B) FO'!H378</f>
        <v>Y</v>
      </c>
      <c r="D378" s="137" t="str">
        <f>'(B) FO'!I378</f>
        <v>N</v>
      </c>
      <c r="E378" s="137" t="str">
        <f>'(B) FO'!J378</f>
        <v>Y</v>
      </c>
      <c r="F378" s="137" t="str">
        <f>'(B) FO'!K378</f>
        <v>Y</v>
      </c>
      <c r="G378" s="139">
        <f>'(B) FO'!L378</f>
        <v>3.252607389075477</v>
      </c>
      <c r="H378" s="139">
        <f>'(B) FO'!M378</f>
        <v>-0.45750483899347338</v>
      </c>
      <c r="I378" s="139">
        <f>'(B) FO'!N378</f>
        <v>3.1023222060957742</v>
      </c>
      <c r="J378" s="139">
        <f>'(B) FO'!O378</f>
        <v>0.58394160583942434</v>
      </c>
      <c r="K378" s="137" t="str">
        <f t="shared" si="64"/>
        <v>Y</v>
      </c>
      <c r="L378" s="137" t="str">
        <f t="shared" si="65"/>
        <v>N</v>
      </c>
      <c r="M378" s="137" t="str">
        <f t="shared" si="66"/>
        <v>Y</v>
      </c>
      <c r="N378" s="137">
        <f>'(B) FO'!AH378-'(B) FO'!AI378</f>
        <v>-77400</v>
      </c>
      <c r="O378" s="137">
        <f>'(B) FO'!AI378-'(B) FO'!AJ378</f>
        <v>-28800</v>
      </c>
      <c r="P378" s="137">
        <f>'(B) FO'!AJ378-'(B) FO'!AK378</f>
        <v>54000</v>
      </c>
      <c r="Q378" s="137">
        <f>'(B) FO'!AK378-'(B) FO'!AL378</f>
        <v>18900</v>
      </c>
      <c r="R378" s="137" t="str">
        <f>'(B) FO'!AM378</f>
        <v>N</v>
      </c>
      <c r="S378" s="137" t="str">
        <f>'(B) FO'!AN378</f>
        <v>N</v>
      </c>
      <c r="T378" s="137" t="str">
        <f>'(B) FO'!AO378</f>
        <v>Y</v>
      </c>
      <c r="U378" s="137" t="str">
        <f>'(B) FO'!AP378</f>
        <v>Y</v>
      </c>
      <c r="V378" s="139">
        <f>'(B) FO'!AQ378</f>
        <v>-4.490861618798955</v>
      </c>
      <c r="W378" s="139">
        <f>'(B) FO'!AR378</f>
        <v>-1.6435541859270673</v>
      </c>
      <c r="X378" s="139">
        <f>'(B) FO'!AS378</f>
        <v>3.1796502384737675</v>
      </c>
      <c r="Y378" s="139">
        <f>'(B) FO'!AT378</f>
        <v>1.1254019292604502</v>
      </c>
      <c r="Z378" s="137" t="str">
        <f t="shared" si="67"/>
        <v>N</v>
      </c>
      <c r="AA378" s="137" t="str">
        <f t="shared" si="68"/>
        <v>N</v>
      </c>
      <c r="AB378" s="137" t="str">
        <f t="shared" si="69"/>
        <v>Y</v>
      </c>
      <c r="AC378" s="137" t="str">
        <f>'(B) FO'!BC378</f>
        <v>Y</v>
      </c>
      <c r="AD378" s="137" t="str">
        <f>'(B) FO'!BD378</f>
        <v>N</v>
      </c>
      <c r="AE378" s="137" t="str">
        <f>'(B) FO'!BE378</f>
        <v>N</v>
      </c>
      <c r="AF378" s="137" t="str">
        <f>'(B) FO'!BF378</f>
        <v>N</v>
      </c>
      <c r="AG378" s="139">
        <f>'(B) FO'!BG378</f>
        <v>254.60750011103599</v>
      </c>
      <c r="AH378" s="139">
        <f>'(B) FO'!BH378</f>
        <v>-51.453726551831537</v>
      </c>
      <c r="AI378" s="139">
        <f>'(B) FO'!BI378</f>
        <v>-4.3541424158822295</v>
      </c>
      <c r="AJ378" s="139">
        <f>'(B) FO'!BJ378</f>
        <v>-22.277886315834465</v>
      </c>
      <c r="AK378" s="137" t="str">
        <f t="shared" si="70"/>
        <v>Y</v>
      </c>
      <c r="AL378" s="137" t="str">
        <f t="shared" si="71"/>
        <v>N</v>
      </c>
      <c r="AM378" s="137" t="str">
        <f t="shared" si="72"/>
        <v>Y</v>
      </c>
      <c r="AN378" s="137" t="str">
        <f>'(B) FO'!BS378</f>
        <v>Y</v>
      </c>
      <c r="AO378" s="137" t="str">
        <f>'(B) FO'!BT378</f>
        <v>N</v>
      </c>
      <c r="AP378" s="137" t="str">
        <f>'(B) FO'!BU378</f>
        <v>N</v>
      </c>
      <c r="AQ378" s="137" t="str">
        <f>'(B) FO'!BV378</f>
        <v>N</v>
      </c>
      <c r="AR378" s="139">
        <f>'(B) FO'!BW378</f>
        <v>247.66708701134931</v>
      </c>
      <c r="AS378" s="139">
        <f>'(B) FO'!BX378</f>
        <v>-51.822600243013362</v>
      </c>
      <c r="AT378" s="139">
        <f>'(B) FO'!BY378</f>
        <v>-5.4022988505747129</v>
      </c>
      <c r="AU378" s="139">
        <f>'(B) FO'!BZ378</f>
        <v>-21.762589928057555</v>
      </c>
      <c r="AV378" s="137" t="str">
        <f t="shared" si="73"/>
        <v>Y</v>
      </c>
      <c r="AW378" s="137" t="str">
        <f t="shared" si="74"/>
        <v>N</v>
      </c>
      <c r="AX378" s="137" t="str">
        <f t="shared" si="75"/>
        <v>Y</v>
      </c>
      <c r="AZ378" s="137">
        <f>'(B) FO'!C378</f>
        <v>292.05</v>
      </c>
      <c r="BA378" s="137">
        <f>'(B) FO'!X378</f>
        <v>293.8</v>
      </c>
      <c r="BB378" s="137">
        <f>'(B) FO'!AC378</f>
        <v>281.55</v>
      </c>
    </row>
    <row r="379" spans="1:54" x14ac:dyDescent="0.3">
      <c r="A379" s="137" t="str">
        <f>'FOD (ALL)'!B379</f>
        <v>TATACHEM</v>
      </c>
      <c r="B379" s="146">
        <f>'FOD (ALL)'!C379</f>
        <v>44007</v>
      </c>
      <c r="C379" s="137" t="str">
        <f>'(B) FO'!H379</f>
        <v>Y</v>
      </c>
      <c r="D379" s="137" t="str">
        <f>'(B) FO'!I379</f>
        <v>N</v>
      </c>
      <c r="E379" s="137" t="str">
        <f>'(B) FO'!J379</f>
        <v>Y</v>
      </c>
      <c r="F379" s="137" t="str">
        <f>'(B) FO'!K379</f>
        <v>Y</v>
      </c>
      <c r="G379" s="139">
        <f>'(B) FO'!L379</f>
        <v>0.62466535784401223</v>
      </c>
      <c r="H379" s="139">
        <f>'(B) FO'!M379</f>
        <v>-0.28474817583200263</v>
      </c>
      <c r="I379" s="139">
        <f>'(B) FO'!N379</f>
        <v>2.912087912087908</v>
      </c>
      <c r="J379" s="139">
        <f>'(B) FO'!O379</f>
        <v>0.51546391752576481</v>
      </c>
      <c r="K379" s="137" t="str">
        <f t="shared" si="64"/>
        <v>Y</v>
      </c>
      <c r="L379" s="137" t="str">
        <f t="shared" si="65"/>
        <v>N</v>
      </c>
      <c r="M379" s="137" t="str">
        <f t="shared" si="66"/>
        <v>Y</v>
      </c>
      <c r="N379" s="137">
        <f>'(B) FO'!AH379-'(B) FO'!AI379</f>
        <v>405900</v>
      </c>
      <c r="O379" s="137">
        <f>'(B) FO'!AI379-'(B) FO'!AJ379</f>
        <v>-2700</v>
      </c>
      <c r="P379" s="137">
        <f>'(B) FO'!AJ379-'(B) FO'!AK379</f>
        <v>62100</v>
      </c>
      <c r="Q379" s="137">
        <f>'(B) FO'!AK379-'(B) FO'!AL379</f>
        <v>-3600</v>
      </c>
      <c r="R379" s="137" t="str">
        <f>'(B) FO'!AM379</f>
        <v>Y</v>
      </c>
      <c r="S379" s="137" t="str">
        <f>'(B) FO'!AN379</f>
        <v>N</v>
      </c>
      <c r="T379" s="137" t="str">
        <f>'(B) FO'!AO379</f>
        <v>Y</v>
      </c>
      <c r="U379" s="137" t="str">
        <f>'(B) FO'!AP379</f>
        <v>N</v>
      </c>
      <c r="V379" s="139">
        <f>'(B) FO'!AQ379</f>
        <v>185.59670781893004</v>
      </c>
      <c r="W379" s="139">
        <f>'(B) FO'!AR379</f>
        <v>-1.2195121951219512</v>
      </c>
      <c r="X379" s="139">
        <f>'(B) FO'!AS379</f>
        <v>38.983050847457626</v>
      </c>
      <c r="Y379" s="139">
        <f>'(B) FO'!AT379</f>
        <v>-2.2099447513812152</v>
      </c>
      <c r="Z379" s="137" t="str">
        <f t="shared" si="67"/>
        <v>Y</v>
      </c>
      <c r="AA379" s="137" t="str">
        <f t="shared" si="68"/>
        <v>N</v>
      </c>
      <c r="AB379" s="137" t="str">
        <f t="shared" si="69"/>
        <v>Y</v>
      </c>
      <c r="AC379" s="137" t="str">
        <f>'(B) FO'!BC379</f>
        <v>Y</v>
      </c>
      <c r="AD379" s="137" t="str">
        <f>'(B) FO'!BD379</f>
        <v>N</v>
      </c>
      <c r="AE379" s="137" t="str">
        <f>'(B) FO'!BE379</f>
        <v>Y</v>
      </c>
      <c r="AF379" s="137" t="str">
        <f>'(B) FO'!BF379</f>
        <v>N</v>
      </c>
      <c r="AG379" s="139">
        <f>'(B) FO'!BG379</f>
        <v>623.99905793688185</v>
      </c>
      <c r="AH379" s="139">
        <f>'(B) FO'!BH379</f>
        <v>-62.458416684165726</v>
      </c>
      <c r="AI379" s="139">
        <f>'(B) FO'!BI379</f>
        <v>57.339106543551196</v>
      </c>
      <c r="AJ379" s="139">
        <f>'(B) FO'!BJ379</f>
        <v>-25.303943471709871</v>
      </c>
      <c r="AK379" s="137" t="str">
        <f t="shared" si="70"/>
        <v>Y</v>
      </c>
      <c r="AL379" s="137" t="str">
        <f t="shared" si="71"/>
        <v>N</v>
      </c>
      <c r="AM379" s="137" t="str">
        <f t="shared" si="72"/>
        <v>Y</v>
      </c>
      <c r="AN379" s="137" t="str">
        <f>'(B) FO'!BS379</f>
        <v>Y</v>
      </c>
      <c r="AO379" s="137" t="str">
        <f>'(B) FO'!BT379</f>
        <v>N</v>
      </c>
      <c r="AP379" s="137" t="str">
        <f>'(B) FO'!BU379</f>
        <v>Y</v>
      </c>
      <c r="AQ379" s="137" t="str">
        <f>'(B) FO'!BV379</f>
        <v>N</v>
      </c>
      <c r="AR379" s="139">
        <f>'(B) FO'!BW379</f>
        <v>620.14925373134326</v>
      </c>
      <c r="AS379" s="139">
        <f>'(B) FO'!BX379</f>
        <v>-62.880886426592795</v>
      </c>
      <c r="AT379" s="139">
        <f>'(B) FO'!BY379</f>
        <v>55.603448275862064</v>
      </c>
      <c r="AU379" s="139">
        <f>'(B) FO'!BZ379</f>
        <v>-24.183006535947712</v>
      </c>
      <c r="AV379" s="137" t="str">
        <f t="shared" si="73"/>
        <v>Y</v>
      </c>
      <c r="AW379" s="137" t="str">
        <f t="shared" si="74"/>
        <v>N</v>
      </c>
      <c r="AX379" s="137" t="str">
        <f t="shared" si="75"/>
        <v>Y</v>
      </c>
      <c r="AZ379" s="137">
        <f>'(B) FO'!C379</f>
        <v>281.89999999999998</v>
      </c>
      <c r="BA379" s="137">
        <f>'(B) FO'!X379</f>
        <v>290</v>
      </c>
      <c r="BB379" s="137">
        <f>'(B) FO'!AC379</f>
        <v>280</v>
      </c>
    </row>
    <row r="380" spans="1:54" x14ac:dyDescent="0.3">
      <c r="A380" s="137" t="str">
        <f>'FOD (ALL)'!B380</f>
        <v>TATACHEM</v>
      </c>
      <c r="B380" s="146">
        <f>'FOD (ALL)'!C380</f>
        <v>44042</v>
      </c>
      <c r="C380" s="137" t="str">
        <f>'(B) FO'!H380</f>
        <v>Y</v>
      </c>
      <c r="D380" s="137" t="str">
        <f>'(B) FO'!I380</f>
        <v>N</v>
      </c>
      <c r="E380" s="137" t="str">
        <f>'(B) FO'!J380</f>
        <v>Y</v>
      </c>
      <c r="F380" s="137" t="str">
        <f>'(B) FO'!K380</f>
        <v>Y</v>
      </c>
      <c r="G380" s="139">
        <f>'(B) FO'!L380</f>
        <v>7.40339472733839</v>
      </c>
      <c r="H380" s="139">
        <f>'(B) FO'!M380</f>
        <v>-4.9922799794132828</v>
      </c>
      <c r="I380" s="139">
        <f>'(B) FO'!N380</f>
        <v>3.0040643223184311</v>
      </c>
      <c r="J380" s="139">
        <f>'(B) FO'!O380</f>
        <v>1.4339487363326762</v>
      </c>
      <c r="K380" s="137" t="str">
        <f t="shared" si="64"/>
        <v>Y</v>
      </c>
      <c r="L380" s="137" t="str">
        <f t="shared" si="65"/>
        <v>N</v>
      </c>
      <c r="M380" s="137" t="str">
        <f t="shared" si="66"/>
        <v>Y</v>
      </c>
      <c r="N380" s="137">
        <f>'(B) FO'!AH380-'(B) FO'!AI380</f>
        <v>28000</v>
      </c>
      <c r="O380" s="137">
        <f>'(B) FO'!AI380-'(B) FO'!AJ380</f>
        <v>6000</v>
      </c>
      <c r="P380" s="137">
        <f>'(B) FO'!AJ380-'(B) FO'!AK380</f>
        <v>0</v>
      </c>
      <c r="Q380" s="137">
        <f>'(B) FO'!AK380-'(B) FO'!AL380</f>
        <v>0</v>
      </c>
      <c r="R380" s="137" t="str">
        <f>'(B) FO'!AM380</f>
        <v>Y</v>
      </c>
      <c r="S380" s="137" t="str">
        <f>'(B) FO'!AN380</f>
        <v>Y</v>
      </c>
      <c r="T380" s="137" t="str">
        <f>'(B) FO'!AO380</f>
        <v>Y</v>
      </c>
      <c r="U380" s="137" t="str">
        <f>'(B) FO'!AP380</f>
        <v>Y</v>
      </c>
      <c r="V380" s="139">
        <f>'(B) FO'!AQ380</f>
        <v>466.66666666666669</v>
      </c>
      <c r="W380" s="139" t="e">
        <f>'(B) FO'!AR380</f>
        <v>#DIV/0!</v>
      </c>
      <c r="X380" s="139" t="e">
        <f>'(B) FO'!AS380</f>
        <v>#DIV/0!</v>
      </c>
      <c r="Y380" s="139" t="e">
        <f>'(B) FO'!AT380</f>
        <v>#DIV/0!</v>
      </c>
      <c r="Z380" s="137" t="e">
        <f t="shared" si="67"/>
        <v>#DIV/0!</v>
      </c>
      <c r="AA380" s="137" t="e">
        <f t="shared" si="68"/>
        <v>#DIV/0!</v>
      </c>
      <c r="AB380" s="137" t="e">
        <f t="shared" si="69"/>
        <v>#DIV/0!</v>
      </c>
      <c r="AC380" s="137" t="str">
        <f>'(B) FO'!BC380</f>
        <v>Y</v>
      </c>
      <c r="AD380" s="137" t="str">
        <f>'(B) FO'!BD380</f>
        <v>Y</v>
      </c>
      <c r="AE380" s="137" t="str">
        <f>'(B) FO'!BE380</f>
        <v>Y</v>
      </c>
      <c r="AF380" s="137" t="str">
        <f>'(B) FO'!BF380</f>
        <v>Y</v>
      </c>
      <c r="AG380" s="139">
        <f>'(B) FO'!BG380</f>
        <v>436.80430879712748</v>
      </c>
      <c r="AH380" s="139" t="e">
        <f>'(B) FO'!BH380</f>
        <v>#DIV/0!</v>
      </c>
      <c r="AI380" s="139" t="e">
        <f>'(B) FO'!BI380</f>
        <v>#DIV/0!</v>
      </c>
      <c r="AJ380" s="139" t="e">
        <f>'(B) FO'!BJ380</f>
        <v>#DIV/0!</v>
      </c>
      <c r="AK380" s="137" t="e">
        <f t="shared" si="70"/>
        <v>#DIV/0!</v>
      </c>
      <c r="AL380" s="137" t="e">
        <f t="shared" si="71"/>
        <v>#DIV/0!</v>
      </c>
      <c r="AM380" s="137" t="e">
        <f t="shared" si="72"/>
        <v>#DIV/0!</v>
      </c>
      <c r="AN380" s="137" t="str">
        <f>'(B) FO'!BS380</f>
        <v>Y</v>
      </c>
      <c r="AO380" s="137" t="str">
        <f>'(B) FO'!BT380</f>
        <v>Y</v>
      </c>
      <c r="AP380" s="137" t="str">
        <f>'(B) FO'!BU380</f>
        <v>Y</v>
      </c>
      <c r="AQ380" s="137" t="str">
        <f>'(B) FO'!BV380</f>
        <v>Y</v>
      </c>
      <c r="AR380" s="139">
        <f>'(B) FO'!BW380</f>
        <v>433.33333333333331</v>
      </c>
      <c r="AS380" s="139" t="e">
        <f>'(B) FO'!BX380</f>
        <v>#DIV/0!</v>
      </c>
      <c r="AT380" s="139" t="e">
        <f>'(B) FO'!BY380</f>
        <v>#DIV/0!</v>
      </c>
      <c r="AU380" s="139" t="e">
        <f>'(B) FO'!BZ380</f>
        <v>#DIV/0!</v>
      </c>
      <c r="AV380" s="137" t="e">
        <f t="shared" si="73"/>
        <v>#DIV/0!</v>
      </c>
      <c r="AW380" s="137" t="e">
        <f t="shared" si="74"/>
        <v>#DIV/0!</v>
      </c>
      <c r="AX380" s="137" t="e">
        <f t="shared" si="75"/>
        <v>#DIV/0!</v>
      </c>
      <c r="AZ380" s="137">
        <f>'(B) FO'!C380</f>
        <v>297.39999999999998</v>
      </c>
      <c r="BA380" s="137">
        <f>'(B) FO'!X380</f>
        <v>284</v>
      </c>
      <c r="BB380" s="137">
        <f>'(B) FO'!AC380</f>
        <v>278.89999999999998</v>
      </c>
    </row>
    <row r="381" spans="1:54" x14ac:dyDescent="0.3">
      <c r="A381" s="137" t="str">
        <f>'FOD (ALL)'!B381</f>
        <v>TATACONSUM</v>
      </c>
      <c r="B381" s="146">
        <f>'FOD (ALL)'!C381</f>
        <v>43979</v>
      </c>
      <c r="C381" s="137" t="str">
        <f>'(B) FO'!H381</f>
        <v>Y</v>
      </c>
      <c r="D381" s="137" t="str">
        <f>'(B) FO'!I381</f>
        <v>N</v>
      </c>
      <c r="E381" s="137" t="str">
        <f>'(B) FO'!J381</f>
        <v>Y</v>
      </c>
      <c r="F381" s="137" t="str">
        <f>'(B) FO'!K381</f>
        <v>Y</v>
      </c>
      <c r="G381" s="139">
        <f>'(B) FO'!L381</f>
        <v>0.84840055632823685</v>
      </c>
      <c r="H381" s="139">
        <f>'(B) FO'!M381</f>
        <v>-0.49820094104622509</v>
      </c>
      <c r="I381" s="139">
        <f>'(B) FO'!N381</f>
        <v>0.90769445608155275</v>
      </c>
      <c r="J381" s="139">
        <f>'(B) FO'!O381</f>
        <v>3.3184244697734817</v>
      </c>
      <c r="K381" s="137" t="str">
        <f t="shared" si="64"/>
        <v>Y</v>
      </c>
      <c r="L381" s="137" t="str">
        <f t="shared" si="65"/>
        <v>N</v>
      </c>
      <c r="M381" s="137" t="str">
        <f t="shared" si="66"/>
        <v>N</v>
      </c>
      <c r="N381" s="137">
        <f>'(B) FO'!AH381-'(B) FO'!AI381</f>
        <v>-707400</v>
      </c>
      <c r="O381" s="137">
        <f>'(B) FO'!AI381-'(B) FO'!AJ381</f>
        <v>-642600</v>
      </c>
      <c r="P381" s="137">
        <f>'(B) FO'!AJ381-'(B) FO'!AK381</f>
        <v>-108000</v>
      </c>
      <c r="Q381" s="137">
        <f>'(B) FO'!AK381-'(B) FO'!AL381</f>
        <v>-364500</v>
      </c>
      <c r="R381" s="137" t="str">
        <f>'(B) FO'!AM381</f>
        <v>N</v>
      </c>
      <c r="S381" s="137" t="str">
        <f>'(B) FO'!AN381</f>
        <v>N</v>
      </c>
      <c r="T381" s="137" t="str">
        <f>'(B) FO'!AO381</f>
        <v>N</v>
      </c>
      <c r="U381" s="137" t="str">
        <f>'(B) FO'!AP381</f>
        <v>N</v>
      </c>
      <c r="V381" s="139">
        <f>'(B) FO'!AQ381</f>
        <v>-8.1619937694704046</v>
      </c>
      <c r="W381" s="139">
        <f>'(B) FO'!AR381</f>
        <v>-6.9025522041763336</v>
      </c>
      <c r="X381" s="139">
        <f>'(B) FO'!AS381</f>
        <v>-1.1467889908256881</v>
      </c>
      <c r="Y381" s="139">
        <f>'(B) FO'!AT381</f>
        <v>-3.7261937620756282</v>
      </c>
      <c r="Z381" s="137" t="str">
        <f t="shared" si="67"/>
        <v>N</v>
      </c>
      <c r="AA381" s="137" t="str">
        <f t="shared" si="68"/>
        <v>N</v>
      </c>
      <c r="AB381" s="137" t="str">
        <f t="shared" si="69"/>
        <v>Y</v>
      </c>
      <c r="AC381" s="137" t="str">
        <f>'(B) FO'!BC381</f>
        <v>Y</v>
      </c>
      <c r="AD381" s="137" t="str">
        <f>'(B) FO'!BD381</f>
        <v>Y</v>
      </c>
      <c r="AE381" s="137" t="str">
        <f>'(B) FO'!BE381</f>
        <v>N</v>
      </c>
      <c r="AF381" s="137" t="str">
        <f>'(B) FO'!BF381</f>
        <v>N</v>
      </c>
      <c r="AG381" s="139">
        <f>'(B) FO'!BG381</f>
        <v>29.777706943130799</v>
      </c>
      <c r="AH381" s="139">
        <f>'(B) FO'!BH381</f>
        <v>3.5086125111016648</v>
      </c>
      <c r="AI381" s="139">
        <f>'(B) FO'!BI381</f>
        <v>-46.576337598391071</v>
      </c>
      <c r="AJ381" s="139">
        <f>'(B) FO'!BJ381</f>
        <v>-1.138709702300303</v>
      </c>
      <c r="AK381" s="137" t="str">
        <f t="shared" si="70"/>
        <v>Y</v>
      </c>
      <c r="AL381" s="137" t="str">
        <f t="shared" si="71"/>
        <v>Y</v>
      </c>
      <c r="AM381" s="137" t="str">
        <f t="shared" si="72"/>
        <v>N</v>
      </c>
      <c r="AN381" s="137" t="str">
        <f>'(B) FO'!BS381</f>
        <v>Y</v>
      </c>
      <c r="AO381" s="137" t="str">
        <f>'(B) FO'!BT381</f>
        <v>Y</v>
      </c>
      <c r="AP381" s="137" t="str">
        <f>'(B) FO'!BU381</f>
        <v>N</v>
      </c>
      <c r="AQ381" s="137" t="str">
        <f>'(B) FO'!BV381</f>
        <v>N</v>
      </c>
      <c r="AR381" s="139">
        <f>'(B) FO'!BW381</f>
        <v>28.992878942014244</v>
      </c>
      <c r="AS381" s="139">
        <f>'(B) FO'!BX381</f>
        <v>3.41925302472383</v>
      </c>
      <c r="AT381" s="139">
        <f>'(B) FO'!BY381</f>
        <v>-47.017837235228541</v>
      </c>
      <c r="AU381" s="139">
        <f>'(B) FO'!BZ381</f>
        <v>-3.4965034965034967</v>
      </c>
      <c r="AV381" s="137" t="str">
        <f t="shared" si="73"/>
        <v>Y</v>
      </c>
      <c r="AW381" s="137" t="str">
        <f t="shared" si="74"/>
        <v>Y</v>
      </c>
      <c r="AX381" s="137" t="str">
        <f t="shared" si="75"/>
        <v>N</v>
      </c>
      <c r="AZ381" s="137">
        <f>'(B) FO'!C381</f>
        <v>362.55</v>
      </c>
      <c r="BA381" s="137">
        <f>'(B) FO'!X381</f>
        <v>365.8</v>
      </c>
      <c r="BB381" s="137">
        <f>'(B) FO'!AC381</f>
        <v>356.55</v>
      </c>
    </row>
    <row r="382" spans="1:54" x14ac:dyDescent="0.3">
      <c r="A382" s="137" t="str">
        <f>'FOD (ALL)'!B382</f>
        <v>TATACONSUM</v>
      </c>
      <c r="B382" s="146">
        <f>'FOD (ALL)'!C382</f>
        <v>44007</v>
      </c>
      <c r="C382" s="137" t="str">
        <f>'(B) FO'!H382</f>
        <v>Y</v>
      </c>
      <c r="D382" s="137" t="str">
        <f>'(B) FO'!I382</f>
        <v>N</v>
      </c>
      <c r="E382" s="137" t="str">
        <f>'(B) FO'!J382</f>
        <v>Y</v>
      </c>
      <c r="F382" s="137" t="str">
        <f>'(B) FO'!K382</f>
        <v>Y</v>
      </c>
      <c r="G382" s="139">
        <f>'(B) FO'!L382</f>
        <v>0.60350877192981811</v>
      </c>
      <c r="H382" s="139">
        <f>'(B) FO'!M382</f>
        <v>-0.34965034965034963</v>
      </c>
      <c r="I382" s="139">
        <f>'(B) FO'!N382</f>
        <v>0.88895160152391051</v>
      </c>
      <c r="J382" s="139">
        <f>'(B) FO'!O382</f>
        <v>3.1136330568892903</v>
      </c>
      <c r="K382" s="137" t="str">
        <f t="shared" si="64"/>
        <v>Y</v>
      </c>
      <c r="L382" s="137" t="str">
        <f t="shared" si="65"/>
        <v>N</v>
      </c>
      <c r="M382" s="137" t="str">
        <f t="shared" si="66"/>
        <v>N</v>
      </c>
      <c r="N382" s="137">
        <f>'(B) FO'!AH382-'(B) FO'!AI382</f>
        <v>483300</v>
      </c>
      <c r="O382" s="137">
        <f>'(B) FO'!AI382-'(B) FO'!AJ382</f>
        <v>183600</v>
      </c>
      <c r="P382" s="137">
        <f>'(B) FO'!AJ382-'(B) FO'!AK382</f>
        <v>324000</v>
      </c>
      <c r="Q382" s="137">
        <f>'(B) FO'!AK382-'(B) FO'!AL382</f>
        <v>91800</v>
      </c>
      <c r="R382" s="137" t="str">
        <f>'(B) FO'!AM382</f>
        <v>Y</v>
      </c>
      <c r="S382" s="137" t="str">
        <f>'(B) FO'!AN382</f>
        <v>Y</v>
      </c>
      <c r="T382" s="137" t="str">
        <f>'(B) FO'!AO382</f>
        <v>Y</v>
      </c>
      <c r="U382" s="137" t="str">
        <f>'(B) FO'!AP382</f>
        <v>Y</v>
      </c>
      <c r="V382" s="139">
        <f>'(B) FO'!AQ382</f>
        <v>39.168490153172868</v>
      </c>
      <c r="W382" s="139">
        <f>'(B) FO'!AR382</f>
        <v>17.480719794344473</v>
      </c>
      <c r="X382" s="139">
        <f>'(B) FO'!AS382</f>
        <v>44.609665427509292</v>
      </c>
      <c r="Y382" s="139">
        <f>'(B) FO'!AT382</f>
        <v>14.468085106382977</v>
      </c>
      <c r="Z382" s="137" t="str">
        <f t="shared" si="67"/>
        <v>Y</v>
      </c>
      <c r="AA382" s="137" t="str">
        <f t="shared" si="68"/>
        <v>N</v>
      </c>
      <c r="AB382" s="137" t="str">
        <f t="shared" si="69"/>
        <v>Y</v>
      </c>
      <c r="AC382" s="137" t="str">
        <f>'(B) FO'!BC382</f>
        <v>Y</v>
      </c>
      <c r="AD382" s="137" t="str">
        <f>'(B) FO'!BD382</f>
        <v>N</v>
      </c>
      <c r="AE382" s="137" t="str">
        <f>'(B) FO'!BE382</f>
        <v>Y</v>
      </c>
      <c r="AF382" s="137" t="str">
        <f>'(B) FO'!BF382</f>
        <v>Y</v>
      </c>
      <c r="AG382" s="139">
        <f>'(B) FO'!BG382</f>
        <v>108.79142014245431</v>
      </c>
      <c r="AH382" s="139">
        <f>'(B) FO'!BH382</f>
        <v>-5.2182268719064142</v>
      </c>
      <c r="AI382" s="139">
        <f>'(B) FO'!BI382</f>
        <v>29.455903940226623</v>
      </c>
      <c r="AJ382" s="139">
        <f>'(B) FO'!BJ382</f>
        <v>16.947796800449055</v>
      </c>
      <c r="AK382" s="137" t="str">
        <f t="shared" si="70"/>
        <v>Y</v>
      </c>
      <c r="AL382" s="137" t="str">
        <f t="shared" si="71"/>
        <v>N</v>
      </c>
      <c r="AM382" s="137" t="str">
        <f t="shared" si="72"/>
        <v>Y</v>
      </c>
      <c r="AN382" s="137" t="str">
        <f>'(B) FO'!BS382</f>
        <v>Y</v>
      </c>
      <c r="AO382" s="137" t="str">
        <f>'(B) FO'!BT382</f>
        <v>N</v>
      </c>
      <c r="AP382" s="137" t="str">
        <f>'(B) FO'!BU382</f>
        <v>Y</v>
      </c>
      <c r="AQ382" s="137" t="str">
        <f>'(B) FO'!BV382</f>
        <v>Y</v>
      </c>
      <c r="AR382" s="139">
        <f>'(B) FO'!BW382</f>
        <v>107.86163522012579</v>
      </c>
      <c r="AS382" s="139">
        <f>'(B) FO'!BX382</f>
        <v>-5.3571428571428568</v>
      </c>
      <c r="AT382" s="139">
        <f>'(B) FO'!BY382</f>
        <v>28.244274809160309</v>
      </c>
      <c r="AU382" s="139">
        <f>'(B) FO'!BZ382</f>
        <v>14.410480349344979</v>
      </c>
      <c r="AV382" s="137" t="str">
        <f t="shared" si="73"/>
        <v>Y</v>
      </c>
      <c r="AW382" s="137" t="str">
        <f t="shared" si="74"/>
        <v>N</v>
      </c>
      <c r="AX382" s="137" t="str">
        <f t="shared" si="75"/>
        <v>Y</v>
      </c>
      <c r="AZ382" s="137">
        <f>'(B) FO'!C382</f>
        <v>358.4</v>
      </c>
      <c r="BA382" s="137">
        <f>'(B) FO'!X382</f>
        <v>362</v>
      </c>
      <c r="BB382" s="137">
        <f>'(B) FO'!AC382</f>
        <v>353.05</v>
      </c>
    </row>
    <row r="383" spans="1:54" x14ac:dyDescent="0.3">
      <c r="A383" s="137" t="str">
        <f>'FOD (ALL)'!B383</f>
        <v>TATACONSUM</v>
      </c>
      <c r="B383" s="146">
        <f>'FOD (ALL)'!C383</f>
        <v>44042</v>
      </c>
      <c r="C383" s="137" t="str">
        <f>'(B) FO'!H383</f>
        <v>N</v>
      </c>
      <c r="D383" s="137" t="str">
        <f>'(B) FO'!I383</f>
        <v>N</v>
      </c>
      <c r="E383" s="137" t="str">
        <f>'(B) FO'!J383</f>
        <v>Y</v>
      </c>
      <c r="F383" s="137" t="str">
        <f>'(B) FO'!K383</f>
        <v>Y</v>
      </c>
      <c r="G383" s="139">
        <f>'(B) FO'!L383</f>
        <v>-1.1965341768670121</v>
      </c>
      <c r="H383" s="139">
        <f>'(B) FO'!M383</f>
        <v>-0.13734377145996429</v>
      </c>
      <c r="I383" s="139">
        <f>'(B) FO'!N383</f>
        <v>0.74719800747197695</v>
      </c>
      <c r="J383" s="139">
        <f>'(B) FO'!O383</f>
        <v>3.1397174254317108</v>
      </c>
      <c r="K383" s="137" t="str">
        <f t="shared" si="64"/>
        <v>N</v>
      </c>
      <c r="L383" s="137" t="str">
        <f t="shared" si="65"/>
        <v>N</v>
      </c>
      <c r="M383" s="137" t="str">
        <f t="shared" si="66"/>
        <v>N</v>
      </c>
      <c r="N383" s="137">
        <f>'(B) FO'!AH383-'(B) FO'!AI383</f>
        <v>5400</v>
      </c>
      <c r="O383" s="137">
        <f>'(B) FO'!AI383-'(B) FO'!AJ383</f>
        <v>0</v>
      </c>
      <c r="P383" s="137">
        <f>'(B) FO'!AJ383-'(B) FO'!AK383</f>
        <v>-2700</v>
      </c>
      <c r="Q383" s="137">
        <f>'(B) FO'!AK383-'(B) FO'!AL383</f>
        <v>0</v>
      </c>
      <c r="R383" s="137" t="str">
        <f>'(B) FO'!AM383</f>
        <v>Y</v>
      </c>
      <c r="S383" s="137" t="str">
        <f>'(B) FO'!AN383</f>
        <v>Y</v>
      </c>
      <c r="T383" s="137" t="str">
        <f>'(B) FO'!AO383</f>
        <v>N</v>
      </c>
      <c r="U383" s="137" t="str">
        <f>'(B) FO'!AP383</f>
        <v>Y</v>
      </c>
      <c r="V383" s="139">
        <f>'(B) FO'!AQ383</f>
        <v>50</v>
      </c>
      <c r="W383" s="139">
        <f>'(B) FO'!AR383</f>
        <v>0</v>
      </c>
      <c r="X383" s="139">
        <f>'(B) FO'!AS383</f>
        <v>-20</v>
      </c>
      <c r="Y383" s="139">
        <f>'(B) FO'!AT383</f>
        <v>0</v>
      </c>
      <c r="Z383" s="137" t="str">
        <f t="shared" si="67"/>
        <v>Y</v>
      </c>
      <c r="AA383" s="137" t="str">
        <f t="shared" si="68"/>
        <v>Y</v>
      </c>
      <c r="AB383" s="137" t="str">
        <f t="shared" si="69"/>
        <v>N</v>
      </c>
      <c r="AC383" s="137" t="str">
        <f>'(B) FO'!BC383</f>
        <v>Y</v>
      </c>
      <c r="AD383" s="137" t="str">
        <f>'(B) FO'!BD383</f>
        <v>N</v>
      </c>
      <c r="AE383" s="137" t="str">
        <f>'(B) FO'!BE383</f>
        <v>Y</v>
      </c>
      <c r="AF383" s="137" t="str">
        <f>'(B) FO'!BF383</f>
        <v>N</v>
      </c>
      <c r="AG383" s="139" t="e">
        <f>'(B) FO'!BG383</f>
        <v>#DIV/0!</v>
      </c>
      <c r="AH383" s="139">
        <f>'(B) FO'!BH383</f>
        <v>-100</v>
      </c>
      <c r="AI383" s="139" t="e">
        <f>'(B) FO'!BI383</f>
        <v>#DIV/0!</v>
      </c>
      <c r="AJ383" s="139">
        <f>'(B) FO'!BJ383</f>
        <v>-100</v>
      </c>
      <c r="AK383" s="137" t="e">
        <f t="shared" si="70"/>
        <v>#DIV/0!</v>
      </c>
      <c r="AL383" s="137" t="e">
        <f t="shared" si="71"/>
        <v>#DIV/0!</v>
      </c>
      <c r="AM383" s="137" t="e">
        <f t="shared" si="72"/>
        <v>#DIV/0!</v>
      </c>
      <c r="AN383" s="137" t="str">
        <f>'(B) FO'!BS383</f>
        <v>Y</v>
      </c>
      <c r="AO383" s="137" t="str">
        <f>'(B) FO'!BT383</f>
        <v>N</v>
      </c>
      <c r="AP383" s="137" t="str">
        <f>'(B) FO'!BU383</f>
        <v>Y</v>
      </c>
      <c r="AQ383" s="137" t="str">
        <f>'(B) FO'!BV383</f>
        <v>N</v>
      </c>
      <c r="AR383" s="139" t="e">
        <f>'(B) FO'!BW383</f>
        <v>#DIV/0!</v>
      </c>
      <c r="AS383" s="139">
        <f>'(B) FO'!BX383</f>
        <v>-100</v>
      </c>
      <c r="AT383" s="139" t="e">
        <f>'(B) FO'!BY383</f>
        <v>#DIV/0!</v>
      </c>
      <c r="AU383" s="139">
        <f>'(B) FO'!BZ383</f>
        <v>-100</v>
      </c>
      <c r="AV383" s="137" t="e">
        <f t="shared" si="73"/>
        <v>#DIV/0!</v>
      </c>
      <c r="AW383" s="137" t="e">
        <f t="shared" si="74"/>
        <v>#DIV/0!</v>
      </c>
      <c r="AX383" s="137" t="e">
        <f t="shared" si="75"/>
        <v>#DIV/0!</v>
      </c>
      <c r="AZ383" s="137">
        <f>'(B) FO'!C383</f>
        <v>359.2</v>
      </c>
      <c r="BA383" s="137">
        <f>'(B) FO'!X383</f>
        <v>361.45</v>
      </c>
      <c r="BB383" s="137">
        <f>'(B) FO'!AC383</f>
        <v>359.1</v>
      </c>
    </row>
    <row r="384" spans="1:54" x14ac:dyDescent="0.3">
      <c r="A384" s="137" t="str">
        <f>'FOD (ALL)'!B384</f>
        <v>TATAMOTORS</v>
      </c>
      <c r="B384" s="146">
        <f>'FOD (ALL)'!C384</f>
        <v>43979</v>
      </c>
      <c r="C384" s="137" t="str">
        <f>'(B) FO'!H384</f>
        <v>N</v>
      </c>
      <c r="D384" s="137" t="str">
        <f>'(B) FO'!I384</f>
        <v>Y</v>
      </c>
      <c r="E384" s="137" t="str">
        <f>'(B) FO'!J384</f>
        <v>Y</v>
      </c>
      <c r="F384" s="137" t="str">
        <f>'(B) FO'!K384</f>
        <v>Y</v>
      </c>
      <c r="G384" s="139">
        <f>'(B) FO'!L384</f>
        <v>-1.4285714285714319</v>
      </c>
      <c r="H384" s="139">
        <f>'(B) FO'!M384</f>
        <v>0.47846889952153793</v>
      </c>
      <c r="I384" s="139">
        <f>'(B) FO'!N384</f>
        <v>1.8890920170627632</v>
      </c>
      <c r="J384" s="139">
        <f>'(B) FO'!O384</f>
        <v>1.7990074441687383</v>
      </c>
      <c r="K384" s="137" t="str">
        <f t="shared" si="64"/>
        <v>N</v>
      </c>
      <c r="L384" s="137" t="str">
        <f t="shared" si="65"/>
        <v>N</v>
      </c>
      <c r="M384" s="137" t="str">
        <f t="shared" si="66"/>
        <v>Y</v>
      </c>
      <c r="N384" s="137">
        <f>'(B) FO'!AH384-'(B) FO'!AI384</f>
        <v>-5959800</v>
      </c>
      <c r="O384" s="137">
        <f>'(B) FO'!AI384-'(B) FO'!AJ384</f>
        <v>-589100</v>
      </c>
      <c r="P384" s="137">
        <f>'(B) FO'!AJ384-'(B) FO'!AK384</f>
        <v>507400</v>
      </c>
      <c r="Q384" s="137">
        <f>'(B) FO'!AK384-'(B) FO'!AL384</f>
        <v>-1453400</v>
      </c>
      <c r="R384" s="137" t="str">
        <f>'(B) FO'!AM384</f>
        <v>N</v>
      </c>
      <c r="S384" s="137" t="str">
        <f>'(B) FO'!AN384</f>
        <v>N</v>
      </c>
      <c r="T384" s="137" t="str">
        <f>'(B) FO'!AO384</f>
        <v>Y</v>
      </c>
      <c r="U384" s="137" t="str">
        <f>'(B) FO'!AP384</f>
        <v>N</v>
      </c>
      <c r="V384" s="139">
        <f>'(B) FO'!AQ384</f>
        <v>-10.112359550561797</v>
      </c>
      <c r="W384" s="139">
        <f>'(B) FO'!AR384</f>
        <v>-0.98966986924799538</v>
      </c>
      <c r="X384" s="139">
        <f>'(B) FO'!AS384</f>
        <v>0.85974499089253187</v>
      </c>
      <c r="Y384" s="139">
        <f>'(B) FO'!AT384</f>
        <v>-2.4034700988409301</v>
      </c>
      <c r="Z384" s="137" t="str">
        <f t="shared" si="67"/>
        <v>N</v>
      </c>
      <c r="AA384" s="137" t="str">
        <f t="shared" si="68"/>
        <v>N</v>
      </c>
      <c r="AB384" s="137" t="str">
        <f t="shared" si="69"/>
        <v>Y</v>
      </c>
      <c r="AC384" s="137" t="str">
        <f>'(B) FO'!BC384</f>
        <v>N</v>
      </c>
      <c r="AD384" s="137" t="str">
        <f>'(B) FO'!BD384</f>
        <v>Y</v>
      </c>
      <c r="AE384" s="137" t="str">
        <f>'(B) FO'!BE384</f>
        <v>N</v>
      </c>
      <c r="AF384" s="137" t="str">
        <f>'(B) FO'!BF384</f>
        <v>Y</v>
      </c>
      <c r="AG384" s="139">
        <f>'(B) FO'!BG384</f>
        <v>-0.37971929061037796</v>
      </c>
      <c r="AH384" s="139">
        <f>'(B) FO'!BH384</f>
        <v>9.3770729378827227</v>
      </c>
      <c r="AI384" s="139">
        <f>'(B) FO'!BI384</f>
        <v>-49.201784906657359</v>
      </c>
      <c r="AJ384" s="139">
        <f>'(B) FO'!BJ384</f>
        <v>46.256354839501931</v>
      </c>
      <c r="AK384" s="137" t="str">
        <f t="shared" si="70"/>
        <v>N</v>
      </c>
      <c r="AL384" s="137" t="str">
        <f t="shared" si="71"/>
        <v>Y</v>
      </c>
      <c r="AM384" s="137" t="str">
        <f t="shared" si="72"/>
        <v>N</v>
      </c>
      <c r="AN384" s="137" t="str">
        <f>'(B) FO'!BS384</f>
        <v>Y</v>
      </c>
      <c r="AO384" s="137" t="str">
        <f>'(B) FO'!BT384</f>
        <v>Y</v>
      </c>
      <c r="AP384" s="137" t="str">
        <f>'(B) FO'!BU384</f>
        <v>N</v>
      </c>
      <c r="AQ384" s="137" t="str">
        <f>'(B) FO'!BV384</f>
        <v>Y</v>
      </c>
      <c r="AR384" s="139">
        <f>'(B) FO'!BW384</f>
        <v>1.8258837277242184</v>
      </c>
      <c r="AS384" s="139">
        <f>'(B) FO'!BX384</f>
        <v>7.9300015765410699</v>
      </c>
      <c r="AT384" s="139">
        <f>'(B) FO'!BY384</f>
        <v>-48.822010650314667</v>
      </c>
      <c r="AU384" s="139">
        <f>'(B) FO'!BZ384</f>
        <v>41.371050530398087</v>
      </c>
      <c r="AV384" s="137" t="str">
        <f t="shared" si="73"/>
        <v>N</v>
      </c>
      <c r="AW384" s="137" t="str">
        <f t="shared" si="74"/>
        <v>Y</v>
      </c>
      <c r="AX384" s="137" t="str">
        <f t="shared" si="75"/>
        <v>N</v>
      </c>
      <c r="AZ384" s="137">
        <f>'(B) FO'!C384</f>
        <v>82.8</v>
      </c>
      <c r="BA384" s="137">
        <f>'(B) FO'!X384</f>
        <v>83.9</v>
      </c>
      <c r="BB384" s="137">
        <f>'(B) FO'!AC384</f>
        <v>81.599999999999994</v>
      </c>
    </row>
    <row r="385" spans="1:54" x14ac:dyDescent="0.3">
      <c r="A385" s="137" t="str">
        <f>'FOD (ALL)'!B385</f>
        <v>TATAMOTORS</v>
      </c>
      <c r="B385" s="146">
        <f>'FOD (ALL)'!C385</f>
        <v>44007</v>
      </c>
      <c r="C385" s="137" t="str">
        <f>'(B) FO'!H385</f>
        <v>N</v>
      </c>
      <c r="D385" s="137" t="str">
        <f>'(B) FO'!I385</f>
        <v>Y</v>
      </c>
      <c r="E385" s="137" t="str">
        <f>'(B) FO'!J385</f>
        <v>Y</v>
      </c>
      <c r="F385" s="137" t="str">
        <f>'(B) FO'!K385</f>
        <v>Y</v>
      </c>
      <c r="G385" s="139">
        <f>'(B) FO'!L385</f>
        <v>-1.4854426619132501</v>
      </c>
      <c r="H385" s="139">
        <f>'(B) FO'!M385</f>
        <v>0.47761194029851423</v>
      </c>
      <c r="I385" s="139">
        <f>'(B) FO'!N385</f>
        <v>1.9476567255021233</v>
      </c>
      <c r="J385" s="139">
        <f>'(B) FO'!O385</f>
        <v>1.7337461300309669</v>
      </c>
      <c r="K385" s="137" t="str">
        <f t="shared" si="64"/>
        <v>N</v>
      </c>
      <c r="L385" s="137" t="str">
        <f t="shared" si="65"/>
        <v>N</v>
      </c>
      <c r="M385" s="137" t="str">
        <f t="shared" si="66"/>
        <v>Y</v>
      </c>
      <c r="N385" s="137">
        <f>'(B) FO'!AH385-'(B) FO'!AI385</f>
        <v>5620100</v>
      </c>
      <c r="O385" s="137">
        <f>'(B) FO'!AI385-'(B) FO'!AJ385</f>
        <v>1616800</v>
      </c>
      <c r="P385" s="137">
        <f>'(B) FO'!AJ385-'(B) FO'!AK385</f>
        <v>894400</v>
      </c>
      <c r="Q385" s="137">
        <f>'(B) FO'!AK385-'(B) FO'!AL385</f>
        <v>915900</v>
      </c>
      <c r="R385" s="137" t="str">
        <f>'(B) FO'!AM385</f>
        <v>Y</v>
      </c>
      <c r="S385" s="137" t="str">
        <f>'(B) FO'!AN385</f>
        <v>Y</v>
      </c>
      <c r="T385" s="137" t="str">
        <f>'(B) FO'!AO385</f>
        <v>Y</v>
      </c>
      <c r="U385" s="137" t="str">
        <f>'(B) FO'!AP385</f>
        <v>Y</v>
      </c>
      <c r="V385" s="139">
        <f>'(B) FO'!AQ385</f>
        <v>72.329828444936368</v>
      </c>
      <c r="W385" s="139">
        <f>'(B) FO'!AR385</f>
        <v>26.275331935709296</v>
      </c>
      <c r="X385" s="139">
        <f>'(B) FO'!AS385</f>
        <v>17.007358953393297</v>
      </c>
      <c r="Y385" s="139">
        <f>'(B) FO'!AT385</f>
        <v>21.089108910891088</v>
      </c>
      <c r="Z385" s="137" t="str">
        <f t="shared" si="67"/>
        <v>Y</v>
      </c>
      <c r="AA385" s="137" t="str">
        <f t="shared" si="68"/>
        <v>Y</v>
      </c>
      <c r="AB385" s="137" t="str">
        <f t="shared" si="69"/>
        <v>N</v>
      </c>
      <c r="AC385" s="137" t="str">
        <f>'(B) FO'!BC385</f>
        <v>Y</v>
      </c>
      <c r="AD385" s="137" t="str">
        <f>'(B) FO'!BD385</f>
        <v>Y</v>
      </c>
      <c r="AE385" s="137" t="str">
        <f>'(B) FO'!BE385</f>
        <v>N</v>
      </c>
      <c r="AF385" s="137" t="str">
        <f>'(B) FO'!BF385</f>
        <v>Y</v>
      </c>
      <c r="AG385" s="139">
        <f>'(B) FO'!BG385</f>
        <v>126.53278761682544</v>
      </c>
      <c r="AH385" s="139">
        <f>'(B) FO'!BH385</f>
        <v>55.349248102429186</v>
      </c>
      <c r="AI385" s="139">
        <f>'(B) FO'!BI385</f>
        <v>-30.19040639389371</v>
      </c>
      <c r="AJ385" s="139">
        <f>'(B) FO'!BJ385</f>
        <v>35.519185074693993</v>
      </c>
      <c r="AK385" s="137" t="str">
        <f t="shared" si="70"/>
        <v>Y</v>
      </c>
      <c r="AL385" s="137" t="str">
        <f t="shared" si="71"/>
        <v>Y</v>
      </c>
      <c r="AM385" s="137" t="str">
        <f t="shared" si="72"/>
        <v>N</v>
      </c>
      <c r="AN385" s="137" t="str">
        <f>'(B) FO'!BS385</f>
        <v>Y</v>
      </c>
      <c r="AO385" s="137" t="str">
        <f>'(B) FO'!BT385</f>
        <v>Y</v>
      </c>
      <c r="AP385" s="137" t="str">
        <f>'(B) FO'!BU385</f>
        <v>N</v>
      </c>
      <c r="AQ385" s="137" t="str">
        <f>'(B) FO'!BV385</f>
        <v>Y</v>
      </c>
      <c r="AR385" s="139">
        <f>'(B) FO'!BW385</f>
        <v>132.4374420759963</v>
      </c>
      <c r="AS385" s="139">
        <f>'(B) FO'!BX385</f>
        <v>53.049645390070921</v>
      </c>
      <c r="AT385" s="139">
        <f>'(B) FO'!BY385</f>
        <v>-29.710867397806577</v>
      </c>
      <c r="AU385" s="139">
        <f>'(B) FO'!BZ385</f>
        <v>31.111111111111111</v>
      </c>
      <c r="AV385" s="137" t="str">
        <f t="shared" si="73"/>
        <v>Y</v>
      </c>
      <c r="AW385" s="137" t="str">
        <f t="shared" si="74"/>
        <v>Y</v>
      </c>
      <c r="AX385" s="137" t="str">
        <f t="shared" si="75"/>
        <v>N</v>
      </c>
      <c r="AZ385" s="137">
        <f>'(B) FO'!C385</f>
        <v>82.9</v>
      </c>
      <c r="BA385" s="137">
        <f>'(B) FO'!X385</f>
        <v>84</v>
      </c>
      <c r="BB385" s="137">
        <f>'(B) FO'!AC385</f>
        <v>81.7</v>
      </c>
    </row>
    <row r="386" spans="1:54" x14ac:dyDescent="0.3">
      <c r="A386" s="137" t="str">
        <f>'FOD (ALL)'!B386</f>
        <v>TATAMOTORS</v>
      </c>
      <c r="B386" s="146">
        <f>'FOD (ALL)'!C386</f>
        <v>44042</v>
      </c>
      <c r="C386" s="137" t="str">
        <f>'(B) FO'!H386</f>
        <v>N</v>
      </c>
      <c r="D386" s="137" t="str">
        <f>'(B) FO'!I386</f>
        <v>Y</v>
      </c>
      <c r="E386" s="137" t="str">
        <f>'(B) FO'!J386</f>
        <v>Y</v>
      </c>
      <c r="F386" s="137" t="str">
        <f>'(B) FO'!K386</f>
        <v>Y</v>
      </c>
      <c r="G386" s="139">
        <f>'(B) FO'!L386</f>
        <v>-2.0035356511490732</v>
      </c>
      <c r="H386" s="139">
        <f>'(B) FO'!M386</f>
        <v>1.7386091127098187</v>
      </c>
      <c r="I386" s="139">
        <f>'(B) FO'!N386</f>
        <v>1.0296789824348984</v>
      </c>
      <c r="J386" s="139">
        <f>'(B) FO'!O386</f>
        <v>2.2924411400247759</v>
      </c>
      <c r="K386" s="137" t="str">
        <f t="shared" si="64"/>
        <v>N</v>
      </c>
      <c r="L386" s="137" t="str">
        <f t="shared" si="65"/>
        <v>Y</v>
      </c>
      <c r="M386" s="137" t="str">
        <f t="shared" si="66"/>
        <v>N</v>
      </c>
      <c r="N386" s="137">
        <f>'(B) FO'!AH386-'(B) FO'!AI386</f>
        <v>62700</v>
      </c>
      <c r="O386" s="137">
        <f>'(B) FO'!AI386-'(B) FO'!AJ386</f>
        <v>28500</v>
      </c>
      <c r="P386" s="137">
        <f>'(B) FO'!AJ386-'(B) FO'!AK386</f>
        <v>0</v>
      </c>
      <c r="Q386" s="137">
        <f>'(B) FO'!AK386-'(B) FO'!AL386</f>
        <v>-17100</v>
      </c>
      <c r="R386" s="137" t="str">
        <f>'(B) FO'!AM386</f>
        <v>Y</v>
      </c>
      <c r="S386" s="137" t="str">
        <f>'(B) FO'!AN386</f>
        <v>Y</v>
      </c>
      <c r="T386" s="137" t="str">
        <f>'(B) FO'!AO386</f>
        <v>Y</v>
      </c>
      <c r="U386" s="137" t="str">
        <f>'(B) FO'!AP386</f>
        <v>N</v>
      </c>
      <c r="V386" s="139">
        <f>'(B) FO'!AQ386</f>
        <v>40.74074074074074</v>
      </c>
      <c r="W386" s="139">
        <f>'(B) FO'!AR386</f>
        <v>22.727272727272727</v>
      </c>
      <c r="X386" s="139">
        <f>'(B) FO'!AS386</f>
        <v>0</v>
      </c>
      <c r="Y386" s="139">
        <f>'(B) FO'!AT386</f>
        <v>-12</v>
      </c>
      <c r="Z386" s="137" t="str">
        <f t="shared" si="67"/>
        <v>Y</v>
      </c>
      <c r="AA386" s="137" t="str">
        <f t="shared" si="68"/>
        <v>Y</v>
      </c>
      <c r="AB386" s="137" t="str">
        <f t="shared" si="69"/>
        <v>Y</v>
      </c>
      <c r="AC386" s="137" t="str">
        <f>'(B) FO'!BC386</f>
        <v>Y</v>
      </c>
      <c r="AD386" s="137" t="str">
        <f>'(B) FO'!BD386</f>
        <v>Y</v>
      </c>
      <c r="AE386" s="137" t="str">
        <f>'(B) FO'!BE386</f>
        <v>N</v>
      </c>
      <c r="AF386" s="137" t="str">
        <f>'(B) FO'!BF386</f>
        <v>Y</v>
      </c>
      <c r="AG386" s="139">
        <f>'(B) FO'!BG386</f>
        <v>180.11245930748746</v>
      </c>
      <c r="AH386" s="139">
        <f>'(B) FO'!BH386</f>
        <v>135.96368715083798</v>
      </c>
      <c r="AI386" s="139">
        <f>'(B) FO'!BI386</f>
        <v>-70.43155069172002</v>
      </c>
      <c r="AJ386" s="139">
        <f>'(B) FO'!BJ386</f>
        <v>110.29092488059051</v>
      </c>
      <c r="AK386" s="137" t="str">
        <f t="shared" si="70"/>
        <v>Y</v>
      </c>
      <c r="AL386" s="137" t="str">
        <f t="shared" si="71"/>
        <v>Y</v>
      </c>
      <c r="AM386" s="137" t="str">
        <f t="shared" si="72"/>
        <v>N</v>
      </c>
      <c r="AN386" s="137" t="str">
        <f>'(B) FO'!BS386</f>
        <v>Y</v>
      </c>
      <c r="AO386" s="137" t="str">
        <f>'(B) FO'!BT386</f>
        <v>Y</v>
      </c>
      <c r="AP386" s="137" t="str">
        <f>'(B) FO'!BU386</f>
        <v>N</v>
      </c>
      <c r="AQ386" s="137" t="str">
        <f>'(B) FO'!BV386</f>
        <v>Y</v>
      </c>
      <c r="AR386" s="139">
        <f>'(B) FO'!BW386</f>
        <v>185.71428571428572</v>
      </c>
      <c r="AS386" s="139">
        <f>'(B) FO'!BX386</f>
        <v>133.33333333333331</v>
      </c>
      <c r="AT386" s="139">
        <f>'(B) FO'!BY386</f>
        <v>-70</v>
      </c>
      <c r="AU386" s="139">
        <f>'(B) FO'!BZ386</f>
        <v>100</v>
      </c>
      <c r="AV386" s="137" t="str">
        <f t="shared" si="73"/>
        <v>Y</v>
      </c>
      <c r="AW386" s="137" t="str">
        <f t="shared" si="74"/>
        <v>Y</v>
      </c>
      <c r="AX386" s="137" t="str">
        <f t="shared" si="75"/>
        <v>N</v>
      </c>
      <c r="AZ386" s="137">
        <f>'(B) FO'!C386</f>
        <v>83.15</v>
      </c>
      <c r="BA386" s="137">
        <f>'(B) FO'!X386</f>
        <v>83.7</v>
      </c>
      <c r="BB386" s="137">
        <f>'(B) FO'!AC386</f>
        <v>82.05</v>
      </c>
    </row>
    <row r="387" spans="1:54" x14ac:dyDescent="0.3">
      <c r="A387" s="137" t="str">
        <f>'FOD (ALL)'!B387</f>
        <v>TATAPOWER</v>
      </c>
      <c r="B387" s="146">
        <f>'FOD (ALL)'!C387</f>
        <v>43979</v>
      </c>
      <c r="C387" s="137" t="str">
        <f>'(B) FO'!H387</f>
        <v>Y</v>
      </c>
      <c r="D387" s="137" t="str">
        <f>'(B) FO'!I387</f>
        <v>N</v>
      </c>
      <c r="E387" s="137" t="str">
        <f>'(B) FO'!J387</f>
        <v>Y</v>
      </c>
      <c r="F387" s="137" t="str">
        <f>'(B) FO'!K387</f>
        <v>Y</v>
      </c>
      <c r="G387" s="139">
        <f>'(B) FO'!L387</f>
        <v>1.9908116385911137</v>
      </c>
      <c r="H387" s="139">
        <f>'(B) FO'!M387</f>
        <v>-1.656626506024109</v>
      </c>
      <c r="I387" s="139">
        <f>'(B) FO'!N387</f>
        <v>2.469135802469149</v>
      </c>
      <c r="J387" s="139">
        <f>'(B) FO'!O387</f>
        <v>3.6799999999999957</v>
      </c>
      <c r="K387" s="137" t="str">
        <f t="shared" si="64"/>
        <v>Y</v>
      </c>
      <c r="L387" s="137" t="str">
        <f t="shared" si="65"/>
        <v>N</v>
      </c>
      <c r="M387" s="137" t="str">
        <f t="shared" si="66"/>
        <v>N</v>
      </c>
      <c r="N387" s="137">
        <f>'(B) FO'!AH387-'(B) FO'!AI387</f>
        <v>-477000</v>
      </c>
      <c r="O387" s="137">
        <f>'(B) FO'!AI387-'(B) FO'!AJ387</f>
        <v>-648000</v>
      </c>
      <c r="P387" s="137">
        <f>'(B) FO'!AJ387-'(B) FO'!AK387</f>
        <v>549000</v>
      </c>
      <c r="Q387" s="137">
        <f>'(B) FO'!AK387-'(B) FO'!AL387</f>
        <v>1098000</v>
      </c>
      <c r="R387" s="137" t="str">
        <f>'(B) FO'!AM387</f>
        <v>N</v>
      </c>
      <c r="S387" s="137" t="str">
        <f>'(B) FO'!AN387</f>
        <v>N</v>
      </c>
      <c r="T387" s="137" t="str">
        <f>'(B) FO'!AO387</f>
        <v>Y</v>
      </c>
      <c r="U387" s="137" t="str">
        <f>'(B) FO'!AP387</f>
        <v>Y</v>
      </c>
      <c r="V387" s="139">
        <f>'(B) FO'!AQ387</f>
        <v>-0.86799868981329831</v>
      </c>
      <c r="W387" s="139">
        <f>'(B) FO'!AR387</f>
        <v>-1.1654257041113629</v>
      </c>
      <c r="X387" s="139">
        <f>'(B) FO'!AS387</f>
        <v>0.99722085989864317</v>
      </c>
      <c r="Y387" s="139">
        <f>'(B) FO'!AT387</f>
        <v>2.0350291909924936</v>
      </c>
      <c r="Z387" s="137" t="str">
        <f t="shared" si="67"/>
        <v>Y</v>
      </c>
      <c r="AA387" s="137" t="str">
        <f t="shared" si="68"/>
        <v>N</v>
      </c>
      <c r="AB387" s="137" t="str">
        <f t="shared" si="69"/>
        <v>N</v>
      </c>
      <c r="AC387" s="137" t="str">
        <f>'(B) FO'!BC387</f>
        <v>Y</v>
      </c>
      <c r="AD387" s="137" t="str">
        <f>'(B) FO'!BD387</f>
        <v>N</v>
      </c>
      <c r="AE387" s="137" t="str">
        <f>'(B) FO'!BE387</f>
        <v>Y</v>
      </c>
      <c r="AF387" s="137" t="str">
        <f>'(B) FO'!BF387</f>
        <v>Y</v>
      </c>
      <c r="AG387" s="139">
        <f>'(B) FO'!BG387</f>
        <v>34.736440681638619</v>
      </c>
      <c r="AH387" s="139">
        <f>'(B) FO'!BH387</f>
        <v>-66.420725957602031</v>
      </c>
      <c r="AI387" s="139">
        <f>'(B) FO'!BI387</f>
        <v>103.23983706174857</v>
      </c>
      <c r="AJ387" s="139">
        <f>'(B) FO'!BJ387</f>
        <v>31.981388861420907</v>
      </c>
      <c r="AK387" s="137" t="str">
        <f t="shared" si="70"/>
        <v>Y</v>
      </c>
      <c r="AL387" s="137" t="str">
        <f t="shared" si="71"/>
        <v>N</v>
      </c>
      <c r="AM387" s="137" t="str">
        <f t="shared" si="72"/>
        <v>Y</v>
      </c>
      <c r="AN387" s="137" t="str">
        <f>'(B) FO'!BS387</f>
        <v>Y</v>
      </c>
      <c r="AO387" s="137" t="str">
        <f>'(B) FO'!BT387</f>
        <v>N</v>
      </c>
      <c r="AP387" s="137" t="str">
        <f>'(B) FO'!BU387</f>
        <v>Y</v>
      </c>
      <c r="AQ387" s="137" t="str">
        <f>'(B) FO'!BV387</f>
        <v>Y</v>
      </c>
      <c r="AR387" s="139">
        <f>'(B) FO'!BW387</f>
        <v>37.263339070567987</v>
      </c>
      <c r="AS387" s="139">
        <f>'(B) FO'!BX387</f>
        <v>-65.858674893491994</v>
      </c>
      <c r="AT387" s="139">
        <f>'(B) FO'!BY387</f>
        <v>91.69248099127006</v>
      </c>
      <c r="AU387" s="139">
        <f>'(B) FO'!BZ387</f>
        <v>29.080334423845873</v>
      </c>
      <c r="AV387" s="137" t="str">
        <f t="shared" si="73"/>
        <v>Y</v>
      </c>
      <c r="AW387" s="137" t="str">
        <f t="shared" si="74"/>
        <v>N</v>
      </c>
      <c r="AX387" s="137" t="str">
        <f t="shared" si="75"/>
        <v>Y</v>
      </c>
      <c r="AZ387" s="137">
        <f>'(B) FO'!C387</f>
        <v>33.299999999999997</v>
      </c>
      <c r="BA387" s="137">
        <f>'(B) FO'!X387</f>
        <v>33.549999999999997</v>
      </c>
      <c r="BB387" s="137">
        <f>'(B) FO'!AC387</f>
        <v>31.4</v>
      </c>
    </row>
    <row r="388" spans="1:54" x14ac:dyDescent="0.3">
      <c r="A388" s="137" t="str">
        <f>'FOD (ALL)'!B388</f>
        <v>TATAPOWER</v>
      </c>
      <c r="B388" s="146">
        <f>'FOD (ALL)'!C388</f>
        <v>44007</v>
      </c>
      <c r="C388" s="137" t="str">
        <f>'(B) FO'!H388</f>
        <v>Y</v>
      </c>
      <c r="D388" s="137" t="str">
        <f>'(B) FO'!I388</f>
        <v>N</v>
      </c>
      <c r="E388" s="137" t="str">
        <f>'(B) FO'!J388</f>
        <v>Y</v>
      </c>
      <c r="F388" s="137" t="str">
        <f>'(B) FO'!K388</f>
        <v>Y</v>
      </c>
      <c r="G388" s="139">
        <f>'(B) FO'!L388</f>
        <v>1.8575851393188898</v>
      </c>
      <c r="H388" s="139">
        <f>'(B) FO'!M388</f>
        <v>-1.8237082066869346</v>
      </c>
      <c r="I388" s="139">
        <f>'(B) FO'!N388</f>
        <v>2.3328149300155521</v>
      </c>
      <c r="J388" s="139">
        <f>'(B) FO'!O388</f>
        <v>3.5426731078904918</v>
      </c>
      <c r="K388" s="137" t="str">
        <f t="shared" ref="K388:K432" si="76">IF(G388&gt;=H388,"Y","N")</f>
        <v>Y</v>
      </c>
      <c r="L388" s="137" t="str">
        <f t="shared" ref="L388:L432" si="77">IF(H388&gt;=I388,"Y","N")</f>
        <v>N</v>
      </c>
      <c r="M388" s="137" t="str">
        <f t="shared" ref="M388:M432" si="78">IF(I388&gt;=J388,"Y","N")</f>
        <v>N</v>
      </c>
      <c r="N388" s="137">
        <f>'(B) FO'!AH388-'(B) FO'!AI388</f>
        <v>4734000</v>
      </c>
      <c r="O388" s="137">
        <f>'(B) FO'!AI388-'(B) FO'!AJ388</f>
        <v>2052000</v>
      </c>
      <c r="P388" s="137">
        <f>'(B) FO'!AJ388-'(B) FO'!AK388</f>
        <v>1089000</v>
      </c>
      <c r="Q388" s="137">
        <f>'(B) FO'!AK388-'(B) FO'!AL388</f>
        <v>225000</v>
      </c>
      <c r="R388" s="137" t="str">
        <f>'(B) FO'!AM388</f>
        <v>Y</v>
      </c>
      <c r="S388" s="137" t="str">
        <f>'(B) FO'!AN388</f>
        <v>Y</v>
      </c>
      <c r="T388" s="137" t="str">
        <f>'(B) FO'!AO388</f>
        <v>Y</v>
      </c>
      <c r="U388" s="137" t="str">
        <f>'(B) FO'!AP388</f>
        <v>Y</v>
      </c>
      <c r="V388" s="139">
        <f>'(B) FO'!AQ388</f>
        <v>74.504249291784703</v>
      </c>
      <c r="W388" s="139">
        <f>'(B) FO'!AR388</f>
        <v>47.69874476987448</v>
      </c>
      <c r="X388" s="139">
        <f>'(B) FO'!AS388</f>
        <v>33.893557422969188</v>
      </c>
      <c r="Y388" s="139">
        <f>'(B) FO'!AT388</f>
        <v>7.5301204819277112</v>
      </c>
      <c r="Z388" s="137" t="str">
        <f t="shared" ref="Z388:Z432" si="79">IF(V388&gt;=W388,"Y","N")</f>
        <v>Y</v>
      </c>
      <c r="AA388" s="137" t="str">
        <f t="shared" ref="AA388:AA432" si="80">IF(W388&gt;=X388,"Y","N")</f>
        <v>Y</v>
      </c>
      <c r="AB388" s="137" t="str">
        <f t="shared" ref="AB388:AB432" si="81">IF(X388&gt;=Y388,"Y","N")</f>
        <v>Y</v>
      </c>
      <c r="AC388" s="137" t="str">
        <f>'(B) FO'!BC388</f>
        <v>Y</v>
      </c>
      <c r="AD388" s="137" t="str">
        <f>'(B) FO'!BD388</f>
        <v>N</v>
      </c>
      <c r="AE388" s="137" t="str">
        <f>'(B) FO'!BE388</f>
        <v>Y</v>
      </c>
      <c r="AF388" s="137" t="str">
        <f>'(B) FO'!BF388</f>
        <v>Y</v>
      </c>
      <c r="AG388" s="139">
        <f>'(B) FO'!BG388</f>
        <v>123.98607025219384</v>
      </c>
      <c r="AH388" s="139">
        <f>'(B) FO'!BH388</f>
        <v>-30.215909389996753</v>
      </c>
      <c r="AI388" s="139">
        <f>'(B) FO'!BI388</f>
        <v>247.21803366080266</v>
      </c>
      <c r="AJ388" s="139">
        <f>'(B) FO'!BJ388</f>
        <v>81.452615869330899</v>
      </c>
      <c r="AK388" s="137" t="str">
        <f t="shared" ref="AK388:AK432" si="82">IF(AG388&gt;=AH388,"Y","N")</f>
        <v>Y</v>
      </c>
      <c r="AL388" s="137" t="str">
        <f t="shared" ref="AL388:AL432" si="83">IF(AH388&gt;=AI388,"Y","N")</f>
        <v>N</v>
      </c>
      <c r="AM388" s="137" t="str">
        <f t="shared" ref="AM388:AM432" si="84">IF(AI388&gt;=AJ388,"Y","N")</f>
        <v>Y</v>
      </c>
      <c r="AN388" s="137" t="str">
        <f>'(B) FO'!BS388</f>
        <v>Y</v>
      </c>
      <c r="AO388" s="137" t="str">
        <f>'(B) FO'!BT388</f>
        <v>N</v>
      </c>
      <c r="AP388" s="137" t="str">
        <f>'(B) FO'!BU388</f>
        <v>Y</v>
      </c>
      <c r="AQ388" s="137" t="str">
        <f>'(B) FO'!BV388</f>
        <v>Y</v>
      </c>
      <c r="AR388" s="139">
        <f>'(B) FO'!BW388</f>
        <v>129.36802973977694</v>
      </c>
      <c r="AS388" s="139">
        <f>'(B) FO'!BX388</f>
        <v>-29.303547963206306</v>
      </c>
      <c r="AT388" s="139">
        <f>'(B) FO'!BY388</f>
        <v>229.4372294372294</v>
      </c>
      <c r="AU388" s="139">
        <f>'(B) FO'!BZ388</f>
        <v>77.692307692307693</v>
      </c>
      <c r="AV388" s="137" t="str">
        <f t="shared" ref="AV388:AV432" si="85">IF(AR388&gt;=AS388,"Y","N")</f>
        <v>Y</v>
      </c>
      <c r="AW388" s="137" t="str">
        <f t="shared" ref="AW388:AW432" si="86">IF(AS388&gt;=AT388,"Y","N")</f>
        <v>N</v>
      </c>
      <c r="AX388" s="137" t="str">
        <f t="shared" ref="AX388:AX432" si="87">IF(AT388&gt;=AU388,"Y","N")</f>
        <v>Y</v>
      </c>
      <c r="AZ388" s="137">
        <f>'(B) FO'!C388</f>
        <v>32.9</v>
      </c>
      <c r="BA388" s="137">
        <f>'(B) FO'!X388</f>
        <v>33.15</v>
      </c>
      <c r="BB388" s="137">
        <f>'(B) FO'!AC388</f>
        <v>31.1</v>
      </c>
    </row>
    <row r="389" spans="1:54" x14ac:dyDescent="0.3">
      <c r="A389" s="137" t="str">
        <f>'FOD (ALL)'!B389</f>
        <v>TATAPOWER</v>
      </c>
      <c r="B389" s="146">
        <f>'FOD (ALL)'!C389</f>
        <v>44042</v>
      </c>
      <c r="C389" s="137" t="str">
        <f>'(B) FO'!H389</f>
        <v>Y</v>
      </c>
      <c r="D389" s="137" t="str">
        <f>'(B) FO'!I389</f>
        <v>N</v>
      </c>
      <c r="E389" s="137" t="str">
        <f>'(B) FO'!J389</f>
        <v>N</v>
      </c>
      <c r="F389" s="137" t="str">
        <f>'(B) FO'!K389</f>
        <v>Y</v>
      </c>
      <c r="G389" s="139">
        <f>'(B) FO'!L389</f>
        <v>0</v>
      </c>
      <c r="H389" s="139">
        <f>'(B) FO'!M389</f>
        <v>-1.8461538461538505</v>
      </c>
      <c r="I389" s="139">
        <f>'(B) FO'!N389</f>
        <v>-0.76335877862595414</v>
      </c>
      <c r="J389" s="139">
        <f>'(B) FO'!O389</f>
        <v>5.8158319870759314</v>
      </c>
      <c r="K389" s="137" t="str">
        <f t="shared" si="76"/>
        <v>Y</v>
      </c>
      <c r="L389" s="137" t="str">
        <f t="shared" si="77"/>
        <v>N</v>
      </c>
      <c r="M389" s="137" t="str">
        <f t="shared" si="78"/>
        <v>N</v>
      </c>
      <c r="N389" s="137">
        <f>'(B) FO'!AH389-'(B) FO'!AI389</f>
        <v>40500</v>
      </c>
      <c r="O389" s="137">
        <f>'(B) FO'!AI389-'(B) FO'!AJ389</f>
        <v>202500</v>
      </c>
      <c r="P389" s="137">
        <f>'(B) FO'!AJ389-'(B) FO'!AK389</f>
        <v>175500</v>
      </c>
      <c r="Q389" s="137">
        <f>'(B) FO'!AK389-'(B) FO'!AL389</f>
        <v>0</v>
      </c>
      <c r="R389" s="137" t="str">
        <f>'(B) FO'!AM389</f>
        <v>Y</v>
      </c>
      <c r="S389" s="137" t="str">
        <f>'(B) FO'!AN389</f>
        <v>Y</v>
      </c>
      <c r="T389" s="137" t="str">
        <f>'(B) FO'!AO389</f>
        <v>Y</v>
      </c>
      <c r="U389" s="137" t="str">
        <f>'(B) FO'!AP389</f>
        <v>Y</v>
      </c>
      <c r="V389" s="139">
        <f>'(B) FO'!AQ389</f>
        <v>4.6875</v>
      </c>
      <c r="W389" s="139">
        <f>'(B) FO'!AR389</f>
        <v>30.612244897959183</v>
      </c>
      <c r="X389" s="139">
        <f>'(B) FO'!AS389</f>
        <v>36.111111111111107</v>
      </c>
      <c r="Y389" s="139">
        <f>'(B) FO'!AT389</f>
        <v>0</v>
      </c>
      <c r="Z389" s="137" t="str">
        <f t="shared" si="79"/>
        <v>N</v>
      </c>
      <c r="AA389" s="137" t="str">
        <f t="shared" si="80"/>
        <v>N</v>
      </c>
      <c r="AB389" s="137" t="str">
        <f t="shared" si="81"/>
        <v>Y</v>
      </c>
      <c r="AC389" s="137" t="str">
        <f>'(B) FO'!BC389</f>
        <v>N</v>
      </c>
      <c r="AD389" s="137" t="str">
        <f>'(B) FO'!BD389</f>
        <v>N</v>
      </c>
      <c r="AE389" s="137" t="str">
        <f>'(B) FO'!BE389</f>
        <v>Y</v>
      </c>
      <c r="AF389" s="137" t="str">
        <f>'(B) FO'!BF389</f>
        <v>N</v>
      </c>
      <c r="AG389" s="139">
        <f>'(B) FO'!BG389</f>
        <v>-61.057471264367827</v>
      </c>
      <c r="AH389" s="139">
        <f>'(B) FO'!BH389</f>
        <v>-4.461596385542177</v>
      </c>
      <c r="AI389" s="139">
        <f>'(B) FO'!BI389</f>
        <v>859.42203491872374</v>
      </c>
      <c r="AJ389" s="139">
        <f>'(B) FO'!BJ389</f>
        <v>-73.867212083071124</v>
      </c>
      <c r="AK389" s="137" t="str">
        <f t="shared" si="82"/>
        <v>N</v>
      </c>
      <c r="AL389" s="137" t="str">
        <f t="shared" si="83"/>
        <v>N</v>
      </c>
      <c r="AM389" s="137" t="str">
        <f t="shared" si="84"/>
        <v>Y</v>
      </c>
      <c r="AN389" s="137" t="str">
        <f>'(B) FO'!BS389</f>
        <v>N</v>
      </c>
      <c r="AO389" s="137" t="str">
        <f>'(B) FO'!BT389</f>
        <v>N</v>
      </c>
      <c r="AP389" s="137" t="str">
        <f>'(B) FO'!BU389</f>
        <v>Y</v>
      </c>
      <c r="AQ389" s="137" t="str">
        <f>'(B) FO'!BV389</f>
        <v>N</v>
      </c>
      <c r="AR389" s="139">
        <f>'(B) FO'!BW389</f>
        <v>-60</v>
      </c>
      <c r="AS389" s="139">
        <f>'(B) FO'!BX389</f>
        <v>-2.7777777777777777</v>
      </c>
      <c r="AT389" s="139">
        <f>'(B) FO'!BY389</f>
        <v>800</v>
      </c>
      <c r="AU389" s="139">
        <f>'(B) FO'!BZ389</f>
        <v>-73.333333333333329</v>
      </c>
      <c r="AV389" s="137" t="str">
        <f t="shared" si="85"/>
        <v>N</v>
      </c>
      <c r="AW389" s="137" t="str">
        <f t="shared" si="86"/>
        <v>N</v>
      </c>
      <c r="AX389" s="137" t="str">
        <f t="shared" si="87"/>
        <v>Y</v>
      </c>
      <c r="AZ389" s="137">
        <f>'(B) FO'!C389</f>
        <v>31.9</v>
      </c>
      <c r="BA389" s="137">
        <f>'(B) FO'!X389</f>
        <v>31.9</v>
      </c>
      <c r="BB389" s="137">
        <f>'(B) FO'!AC389</f>
        <v>30.7</v>
      </c>
    </row>
    <row r="390" spans="1:54" x14ac:dyDescent="0.3">
      <c r="A390" s="137" t="str">
        <f>'FOD (ALL)'!B390</f>
        <v>TATASTEEL</v>
      </c>
      <c r="B390" s="146">
        <f>'FOD (ALL)'!C390</f>
        <v>43979</v>
      </c>
      <c r="C390" s="137" t="str">
        <f>'(B) FO'!H390</f>
        <v>N</v>
      </c>
      <c r="D390" s="137" t="str">
        <f>'(B) FO'!I390</f>
        <v>Y</v>
      </c>
      <c r="E390" s="137" t="str">
        <f>'(B) FO'!J390</f>
        <v>Y</v>
      </c>
      <c r="F390" s="137" t="str">
        <f>'(B) FO'!K390</f>
        <v>Y</v>
      </c>
      <c r="G390" s="139">
        <f>'(B) FO'!L390</f>
        <v>-3.6078845476944732</v>
      </c>
      <c r="H390" s="139">
        <f>'(B) FO'!M390</f>
        <v>0.10570824524313296</v>
      </c>
      <c r="I390" s="139">
        <f>'(B) FO'!N390</f>
        <v>4.2998897464167536</v>
      </c>
      <c r="J390" s="139">
        <f>'(B) FO'!O390</f>
        <v>2.5438100621820237</v>
      </c>
      <c r="K390" s="137" t="str">
        <f t="shared" si="76"/>
        <v>N</v>
      </c>
      <c r="L390" s="137" t="str">
        <f t="shared" si="77"/>
        <v>N</v>
      </c>
      <c r="M390" s="137" t="str">
        <f t="shared" si="78"/>
        <v>Y</v>
      </c>
      <c r="N390" s="137">
        <f>'(B) FO'!AH390-'(B) FO'!AI390</f>
        <v>-1890000</v>
      </c>
      <c r="O390" s="137">
        <f>'(B) FO'!AI390-'(B) FO'!AJ390</f>
        <v>820500</v>
      </c>
      <c r="P390" s="137">
        <f>'(B) FO'!AJ390-'(B) FO'!AK390</f>
        <v>931500</v>
      </c>
      <c r="Q390" s="137">
        <f>'(B) FO'!AK390-'(B) FO'!AL390</f>
        <v>-1735500</v>
      </c>
      <c r="R390" s="137" t="str">
        <f>'(B) FO'!AM390</f>
        <v>N</v>
      </c>
      <c r="S390" s="137" t="str">
        <f>'(B) FO'!AN390</f>
        <v>Y</v>
      </c>
      <c r="T390" s="137" t="str">
        <f>'(B) FO'!AO390</f>
        <v>Y</v>
      </c>
      <c r="U390" s="137" t="str">
        <f>'(B) FO'!AP390</f>
        <v>N</v>
      </c>
      <c r="V390" s="139">
        <f>'(B) FO'!AQ390</f>
        <v>-10.092918936238386</v>
      </c>
      <c r="W390" s="139">
        <f>'(B) FO'!AR390</f>
        <v>4.5823908854821145</v>
      </c>
      <c r="X390" s="139">
        <f>'(B) FO'!AS390</f>
        <v>5.4878048780487809</v>
      </c>
      <c r="Y390" s="139">
        <f>'(B) FO'!AT390</f>
        <v>-9.2760362382746742</v>
      </c>
      <c r="Z390" s="137" t="str">
        <f t="shared" si="79"/>
        <v>N</v>
      </c>
      <c r="AA390" s="137" t="str">
        <f t="shared" si="80"/>
        <v>N</v>
      </c>
      <c r="AB390" s="137" t="str">
        <f t="shared" si="81"/>
        <v>Y</v>
      </c>
      <c r="AC390" s="137" t="str">
        <f>'(B) FO'!BC390</f>
        <v>N</v>
      </c>
      <c r="AD390" s="137" t="str">
        <f>'(B) FO'!BD390</f>
        <v>N</v>
      </c>
      <c r="AE390" s="137" t="str">
        <f>'(B) FO'!BE390</f>
        <v>N</v>
      </c>
      <c r="AF390" s="137" t="str">
        <f>'(B) FO'!BF390</f>
        <v>Y</v>
      </c>
      <c r="AG390" s="139">
        <f>'(B) FO'!BG390</f>
        <v>-4.8746809018180457</v>
      </c>
      <c r="AH390" s="139">
        <f>'(B) FO'!BH390</f>
        <v>-15.373570241061218</v>
      </c>
      <c r="AI390" s="139">
        <f>'(B) FO'!BI390</f>
        <v>-17.814914471071301</v>
      </c>
      <c r="AJ390" s="139">
        <f>'(B) FO'!BJ390</f>
        <v>44.136686196703181</v>
      </c>
      <c r="AK390" s="137" t="str">
        <f t="shared" si="82"/>
        <v>Y</v>
      </c>
      <c r="AL390" s="137" t="str">
        <f t="shared" si="83"/>
        <v>Y</v>
      </c>
      <c r="AM390" s="137" t="str">
        <f t="shared" si="84"/>
        <v>N</v>
      </c>
      <c r="AN390" s="137" t="str">
        <f>'(B) FO'!BS390</f>
        <v>N</v>
      </c>
      <c r="AO390" s="137" t="str">
        <f>'(B) FO'!BT390</f>
        <v>N</v>
      </c>
      <c r="AP390" s="137" t="str">
        <f>'(B) FO'!BU390</f>
        <v>N</v>
      </c>
      <c r="AQ390" s="137" t="str">
        <f>'(B) FO'!BV390</f>
        <v>Y</v>
      </c>
      <c r="AR390" s="139">
        <f>'(B) FO'!BW390</f>
        <v>-2.2748258205321914</v>
      </c>
      <c r="AS390" s="139">
        <f>'(B) FO'!BX390</f>
        <v>-16.158772608909846</v>
      </c>
      <c r="AT390" s="139">
        <f>'(B) FO'!BY390</f>
        <v>-19.276218611521418</v>
      </c>
      <c r="AU390" s="139">
        <f>'(B) FO'!BZ390</f>
        <v>39.069289721102948</v>
      </c>
      <c r="AV390" s="137" t="str">
        <f t="shared" si="85"/>
        <v>Y</v>
      </c>
      <c r="AW390" s="137" t="str">
        <f t="shared" si="86"/>
        <v>Y</v>
      </c>
      <c r="AX390" s="137" t="str">
        <f t="shared" si="87"/>
        <v>N</v>
      </c>
      <c r="AZ390" s="137">
        <f>'(B) FO'!C390</f>
        <v>273.85000000000002</v>
      </c>
      <c r="BA390" s="137">
        <f>'(B) FO'!X390</f>
        <v>279.75</v>
      </c>
      <c r="BB390" s="137">
        <f>'(B) FO'!AC390</f>
        <v>272.39999999999998</v>
      </c>
    </row>
    <row r="391" spans="1:54" x14ac:dyDescent="0.3">
      <c r="A391" s="137" t="str">
        <f>'FOD (ALL)'!B391</f>
        <v>TATASTEEL</v>
      </c>
      <c r="B391" s="146">
        <f>'FOD (ALL)'!C391</f>
        <v>44007</v>
      </c>
      <c r="C391" s="137" t="str">
        <f>'(B) FO'!H391</f>
        <v>N</v>
      </c>
      <c r="D391" s="137" t="str">
        <f>'(B) FO'!I391</f>
        <v>Y</v>
      </c>
      <c r="E391" s="137" t="str">
        <f>'(B) FO'!J391</f>
        <v>Y</v>
      </c>
      <c r="F391" s="137" t="str">
        <f>'(B) FO'!K391</f>
        <v>Y</v>
      </c>
      <c r="G391" s="139">
        <f>'(B) FO'!L391</f>
        <v>-3.6841177507491594</v>
      </c>
      <c r="H391" s="139">
        <f>'(B) FO'!M391</f>
        <v>8.8214537755822164E-2</v>
      </c>
      <c r="I391" s="139">
        <f>'(B) FO'!N391</f>
        <v>4.3254187373458501</v>
      </c>
      <c r="J391" s="139">
        <f>'(B) FO'!O391</f>
        <v>2.7809307604994196</v>
      </c>
      <c r="K391" s="137" t="str">
        <f t="shared" si="76"/>
        <v>N</v>
      </c>
      <c r="L391" s="137" t="str">
        <f t="shared" si="77"/>
        <v>N</v>
      </c>
      <c r="M391" s="137" t="str">
        <f t="shared" si="78"/>
        <v>Y</v>
      </c>
      <c r="N391" s="137">
        <f>'(B) FO'!AH391-'(B) FO'!AI391</f>
        <v>868500</v>
      </c>
      <c r="O391" s="137">
        <f>'(B) FO'!AI391-'(B) FO'!AJ391</f>
        <v>235500</v>
      </c>
      <c r="P391" s="137">
        <f>'(B) FO'!AJ391-'(B) FO'!AK391</f>
        <v>399000</v>
      </c>
      <c r="Q391" s="137">
        <f>'(B) FO'!AK391-'(B) FO'!AL391</f>
        <v>70500</v>
      </c>
      <c r="R391" s="137" t="str">
        <f>'(B) FO'!AM391</f>
        <v>Y</v>
      </c>
      <c r="S391" s="137" t="str">
        <f>'(B) FO'!AN391</f>
        <v>Y</v>
      </c>
      <c r="T391" s="137" t="str">
        <f>'(B) FO'!AO391</f>
        <v>Y</v>
      </c>
      <c r="U391" s="137" t="str">
        <f>'(B) FO'!AP391</f>
        <v>Y</v>
      </c>
      <c r="V391" s="139">
        <f>'(B) FO'!AQ391</f>
        <v>22.608356110894182</v>
      </c>
      <c r="W391" s="139">
        <f>'(B) FO'!AR391</f>
        <v>6.5307820299500827</v>
      </c>
      <c r="X391" s="139">
        <f>'(B) FO'!AS391</f>
        <v>12.441534144059869</v>
      </c>
      <c r="Y391" s="139">
        <f>'(B) FO'!AT391</f>
        <v>2.2477283596365374</v>
      </c>
      <c r="Z391" s="137" t="str">
        <f t="shared" si="79"/>
        <v>Y</v>
      </c>
      <c r="AA391" s="137" t="str">
        <f t="shared" si="80"/>
        <v>N</v>
      </c>
      <c r="AB391" s="137" t="str">
        <f t="shared" si="81"/>
        <v>Y</v>
      </c>
      <c r="AC391" s="137" t="str">
        <f>'(B) FO'!BC391</f>
        <v>Y</v>
      </c>
      <c r="AD391" s="137" t="str">
        <f>'(B) FO'!BD391</f>
        <v>Y</v>
      </c>
      <c r="AE391" s="137" t="str">
        <f>'(B) FO'!BE391</f>
        <v>N</v>
      </c>
      <c r="AF391" s="137" t="str">
        <f>'(B) FO'!BF391</f>
        <v>Y</v>
      </c>
      <c r="AG391" s="139">
        <f>'(B) FO'!BG391</f>
        <v>50.222654659003474</v>
      </c>
      <c r="AH391" s="139">
        <f>'(B) FO'!BH391</f>
        <v>11.604392052284425</v>
      </c>
      <c r="AI391" s="139">
        <f>'(B) FO'!BI391</f>
        <v>-0.66592637683874967</v>
      </c>
      <c r="AJ391" s="139">
        <f>'(B) FO'!BJ391</f>
        <v>15.048388648388656</v>
      </c>
      <c r="AK391" s="137" t="str">
        <f t="shared" si="82"/>
        <v>Y</v>
      </c>
      <c r="AL391" s="137" t="str">
        <f t="shared" si="83"/>
        <v>Y</v>
      </c>
      <c r="AM391" s="137" t="str">
        <f t="shared" si="84"/>
        <v>N</v>
      </c>
      <c r="AN391" s="137" t="str">
        <f>'(B) FO'!BS391</f>
        <v>Y</v>
      </c>
      <c r="AO391" s="137" t="str">
        <f>'(B) FO'!BT391</f>
        <v>Y</v>
      </c>
      <c r="AP391" s="137" t="str">
        <f>'(B) FO'!BU391</f>
        <v>N</v>
      </c>
      <c r="AQ391" s="137" t="str">
        <f>'(B) FO'!BV391</f>
        <v>Y</v>
      </c>
      <c r="AR391" s="139">
        <f>'(B) FO'!BW391</f>
        <v>54.60358056265985</v>
      </c>
      <c r="AS391" s="139">
        <f>'(B) FO'!BX391</f>
        <v>10.608203677510609</v>
      </c>
      <c r="AT391" s="139">
        <f>'(B) FO'!BY391</f>
        <v>-2.7510316368638237</v>
      </c>
      <c r="AU391" s="139">
        <f>'(B) FO'!BZ391</f>
        <v>11.247130833970925</v>
      </c>
      <c r="AV391" s="137" t="str">
        <f t="shared" si="85"/>
        <v>Y</v>
      </c>
      <c r="AW391" s="137" t="str">
        <f t="shared" si="86"/>
        <v>Y</v>
      </c>
      <c r="AX391" s="137" t="str">
        <f t="shared" si="87"/>
        <v>N</v>
      </c>
      <c r="AZ391" s="137">
        <f>'(B) FO'!C391</f>
        <v>273.2</v>
      </c>
      <c r="BA391" s="137">
        <f>'(B) FO'!X391</f>
        <v>279.25</v>
      </c>
      <c r="BB391" s="137">
        <f>'(B) FO'!AC391</f>
        <v>271.85000000000002</v>
      </c>
    </row>
    <row r="392" spans="1:54" x14ac:dyDescent="0.3">
      <c r="A392" s="137" t="str">
        <f>'FOD (ALL)'!B392</f>
        <v>TATASTEEL</v>
      </c>
      <c r="B392" s="146">
        <f>'FOD (ALL)'!C392</f>
        <v>44042</v>
      </c>
      <c r="C392" s="137" t="str">
        <f>'(B) FO'!H392</f>
        <v>N</v>
      </c>
      <c r="D392" s="137" t="str">
        <f>'(B) FO'!I392</f>
        <v>Y</v>
      </c>
      <c r="E392" s="137" t="str">
        <f>'(B) FO'!J392</f>
        <v>Y</v>
      </c>
      <c r="F392" s="137" t="str">
        <f>'(B) FO'!K392</f>
        <v>Y</v>
      </c>
      <c r="G392" s="139">
        <f>'(B) FO'!L392</f>
        <v>-3.6964285714285796</v>
      </c>
      <c r="H392" s="139">
        <f>'(B) FO'!M392</f>
        <v>0.28653295128940237</v>
      </c>
      <c r="I392" s="139">
        <f>'(B) FO'!N392</f>
        <v>4.2763772175536836</v>
      </c>
      <c r="J392" s="139">
        <f>'(B) FO'!O392</f>
        <v>2.4880382775119618</v>
      </c>
      <c r="K392" s="137" t="str">
        <f t="shared" si="76"/>
        <v>N</v>
      </c>
      <c r="L392" s="137" t="str">
        <f t="shared" si="77"/>
        <v>N</v>
      </c>
      <c r="M392" s="137" t="str">
        <f t="shared" si="78"/>
        <v>Y</v>
      </c>
      <c r="N392" s="137">
        <f>'(B) FO'!AH392-'(B) FO'!AI392</f>
        <v>62900</v>
      </c>
      <c r="O392" s="137">
        <f>'(B) FO'!AI392-'(B) FO'!AJ392</f>
        <v>1700</v>
      </c>
      <c r="P392" s="137">
        <f>'(B) FO'!AJ392-'(B) FO'!AK392</f>
        <v>-17000</v>
      </c>
      <c r="Q392" s="137">
        <f>'(B) FO'!AK392-'(B) FO'!AL392</f>
        <v>-15300</v>
      </c>
      <c r="R392" s="137" t="str">
        <f>'(B) FO'!AM392</f>
        <v>Y</v>
      </c>
      <c r="S392" s="137" t="str">
        <f>'(B) FO'!AN392</f>
        <v>Y</v>
      </c>
      <c r="T392" s="137" t="str">
        <f>'(B) FO'!AO392</f>
        <v>N</v>
      </c>
      <c r="U392" s="137" t="str">
        <f>'(B) FO'!AP392</f>
        <v>N</v>
      </c>
      <c r="V392" s="139">
        <f>'(B) FO'!AQ392</f>
        <v>66.071428571428569</v>
      </c>
      <c r="W392" s="139">
        <f>'(B) FO'!AR392</f>
        <v>1.8181818181818181</v>
      </c>
      <c r="X392" s="139">
        <f>'(B) FO'!AS392</f>
        <v>-15.384615384615385</v>
      </c>
      <c r="Y392" s="139">
        <f>'(B) FO'!AT392</f>
        <v>-12.162162162162163</v>
      </c>
      <c r="Z392" s="137" t="str">
        <f t="shared" si="79"/>
        <v>Y</v>
      </c>
      <c r="AA392" s="137" t="str">
        <f t="shared" si="80"/>
        <v>Y</v>
      </c>
      <c r="AB392" s="137" t="str">
        <f t="shared" si="81"/>
        <v>N</v>
      </c>
      <c r="AC392" s="137" t="str">
        <f>'(B) FO'!BC392</f>
        <v>Y</v>
      </c>
      <c r="AD392" s="137" t="str">
        <f>'(B) FO'!BD392</f>
        <v>N</v>
      </c>
      <c r="AE392" s="137" t="str">
        <f>'(B) FO'!BE392</f>
        <v>N</v>
      </c>
      <c r="AF392" s="137" t="str">
        <f>'(B) FO'!BF392</f>
        <v>Y</v>
      </c>
      <c r="AG392" s="139">
        <f>'(B) FO'!BG392</f>
        <v>157.84407066539723</v>
      </c>
      <c r="AH392" s="139">
        <f>'(B) FO'!BH392</f>
        <v>-12.236561136384731</v>
      </c>
      <c r="AI392" s="139">
        <f>'(B) FO'!BI392</f>
        <v>-2.6306273729886196</v>
      </c>
      <c r="AJ392" s="139">
        <f>'(B) FO'!BJ392</f>
        <v>13.30533647444434</v>
      </c>
      <c r="AK392" s="137" t="str">
        <f t="shared" si="82"/>
        <v>Y</v>
      </c>
      <c r="AL392" s="137" t="str">
        <f t="shared" si="83"/>
        <v>N</v>
      </c>
      <c r="AM392" s="137" t="str">
        <f t="shared" si="84"/>
        <v>N</v>
      </c>
      <c r="AN392" s="137" t="str">
        <f>'(B) FO'!BS392</f>
        <v>Y</v>
      </c>
      <c r="AO392" s="137" t="str">
        <f>'(B) FO'!BT392</f>
        <v>N</v>
      </c>
      <c r="AP392" s="137" t="str">
        <f>'(B) FO'!BU392</f>
        <v>N</v>
      </c>
      <c r="AQ392" s="137" t="str">
        <f>'(B) FO'!BV392</f>
        <v>Y</v>
      </c>
      <c r="AR392" s="139">
        <f>'(B) FO'!BW392</f>
        <v>165</v>
      </c>
      <c r="AS392" s="139">
        <f>'(B) FO'!BX392</f>
        <v>-13.043478260869565</v>
      </c>
      <c r="AT392" s="139">
        <f>'(B) FO'!BY392</f>
        <v>-4.1666666666666661</v>
      </c>
      <c r="AU392" s="139">
        <f>'(B) FO'!BZ392</f>
        <v>9.0909090909090917</v>
      </c>
      <c r="AV392" s="137" t="str">
        <f t="shared" si="85"/>
        <v>Y</v>
      </c>
      <c r="AW392" s="137" t="str">
        <f t="shared" si="86"/>
        <v>N</v>
      </c>
      <c r="AX392" s="137" t="str">
        <f t="shared" si="87"/>
        <v>N</v>
      </c>
      <c r="AZ392" s="137">
        <f>'(B) FO'!C392</f>
        <v>269.64999999999998</v>
      </c>
      <c r="BA392" s="137">
        <f>'(B) FO'!X392</f>
        <v>276</v>
      </c>
      <c r="BB392" s="137">
        <f>'(B) FO'!AC392</f>
        <v>267.64999999999998</v>
      </c>
    </row>
    <row r="393" spans="1:54" x14ac:dyDescent="0.3">
      <c r="A393" s="137" t="str">
        <f>'FOD (ALL)'!B393</f>
        <v>TCS</v>
      </c>
      <c r="B393" s="146">
        <f>'FOD (ALL)'!C393</f>
        <v>43979</v>
      </c>
      <c r="C393" s="137" t="str">
        <f>'(B) FO'!H393</f>
        <v>Y</v>
      </c>
      <c r="D393" s="137" t="str">
        <f>'(B) FO'!I393</f>
        <v>Y</v>
      </c>
      <c r="E393" s="137" t="str">
        <f>'(B) FO'!J393</f>
        <v>N</v>
      </c>
      <c r="F393" s="137" t="str">
        <f>'(B) FO'!K393</f>
        <v>Y</v>
      </c>
      <c r="G393" s="139">
        <f>'(B) FO'!L393</f>
        <v>1.3789800085713635</v>
      </c>
      <c r="H393" s="139">
        <f>'(B) FO'!M393</f>
        <v>1.8225222681417974</v>
      </c>
      <c r="I393" s="139">
        <f>'(B) FO'!N393</f>
        <v>-9.488639277838315E-2</v>
      </c>
      <c r="J393" s="139">
        <f>'(B) FO'!O393</f>
        <v>0.47928262213976258</v>
      </c>
      <c r="K393" s="137" t="str">
        <f t="shared" si="76"/>
        <v>N</v>
      </c>
      <c r="L393" s="137" t="str">
        <f t="shared" si="77"/>
        <v>Y</v>
      </c>
      <c r="M393" s="137" t="str">
        <f t="shared" si="78"/>
        <v>N</v>
      </c>
      <c r="N393" s="137">
        <f>'(B) FO'!AH393-'(B) FO'!AI393</f>
        <v>-2269500</v>
      </c>
      <c r="O393" s="137">
        <f>'(B) FO'!AI393-'(B) FO'!AJ393</f>
        <v>-1011750</v>
      </c>
      <c r="P393" s="137">
        <f>'(B) FO'!AJ393-'(B) FO'!AK393</f>
        <v>-159750</v>
      </c>
      <c r="Q393" s="137">
        <f>'(B) FO'!AK393-'(B) FO'!AL393</f>
        <v>111500</v>
      </c>
      <c r="R393" s="137" t="str">
        <f>'(B) FO'!AM393</f>
        <v>N</v>
      </c>
      <c r="S393" s="137" t="str">
        <f>'(B) FO'!AN393</f>
        <v>N</v>
      </c>
      <c r="T393" s="137" t="str">
        <f>'(B) FO'!AO393</f>
        <v>N</v>
      </c>
      <c r="U393" s="137" t="str">
        <f>'(B) FO'!AP393</f>
        <v>Y</v>
      </c>
      <c r="V393" s="139">
        <f>'(B) FO'!AQ393</f>
        <v>-17.96094414656827</v>
      </c>
      <c r="W393" s="139">
        <f>'(B) FO'!AR393</f>
        <v>-7.4134456860230804</v>
      </c>
      <c r="X393" s="139">
        <f>'(B) FO'!AS393</f>
        <v>-1.1570008510021907</v>
      </c>
      <c r="Y393" s="139">
        <f>'(B) FO'!AT393</f>
        <v>0.81412116897577724</v>
      </c>
      <c r="Z393" s="137" t="str">
        <f t="shared" si="79"/>
        <v>N</v>
      </c>
      <c r="AA393" s="137" t="str">
        <f t="shared" si="80"/>
        <v>N</v>
      </c>
      <c r="AB393" s="137" t="str">
        <f t="shared" si="81"/>
        <v>N</v>
      </c>
      <c r="AC393" s="137" t="str">
        <f>'(B) FO'!BC393</f>
        <v>Y</v>
      </c>
      <c r="AD393" s="137" t="str">
        <f>'(B) FO'!BD393</f>
        <v>Y</v>
      </c>
      <c r="AE393" s="137" t="str">
        <f>'(B) FO'!BE393</f>
        <v>Y</v>
      </c>
      <c r="AF393" s="137" t="str">
        <f>'(B) FO'!BF393</f>
        <v>N</v>
      </c>
      <c r="AG393" s="139">
        <f>'(B) FO'!BG393</f>
        <v>80.272361626668655</v>
      </c>
      <c r="AH393" s="139">
        <f>'(B) FO'!BH393</f>
        <v>32.297339831028346</v>
      </c>
      <c r="AI393" s="139">
        <f>'(B) FO'!BI393</f>
        <v>11.55938297798901</v>
      </c>
      <c r="AJ393" s="139">
        <f>'(B) FO'!BJ393</f>
        <v>-25.489158864409404</v>
      </c>
      <c r="AK393" s="137" t="str">
        <f t="shared" si="82"/>
        <v>Y</v>
      </c>
      <c r="AL393" s="137" t="str">
        <f t="shared" si="83"/>
        <v>Y</v>
      </c>
      <c r="AM393" s="137" t="str">
        <f t="shared" si="84"/>
        <v>Y</v>
      </c>
      <c r="AN393" s="137" t="str">
        <f>'(B) FO'!BS393</f>
        <v>Y</v>
      </c>
      <c r="AO393" s="137" t="str">
        <f>'(B) FO'!BT393</f>
        <v>Y</v>
      </c>
      <c r="AP393" s="137" t="str">
        <f>'(B) FO'!BU393</f>
        <v>Y</v>
      </c>
      <c r="AQ393" s="137" t="str">
        <f>'(B) FO'!BV393</f>
        <v>N</v>
      </c>
      <c r="AR393" s="139">
        <f>'(B) FO'!BW393</f>
        <v>77.765912003417341</v>
      </c>
      <c r="AS393" s="139">
        <f>'(B) FO'!BX393</f>
        <v>30.357308584686777</v>
      </c>
      <c r="AT393" s="139">
        <f>'(B) FO'!BY393</f>
        <v>11.646461506579628</v>
      </c>
      <c r="AU393" s="139">
        <f>'(B) FO'!BZ393</f>
        <v>-26.513363283332065</v>
      </c>
      <c r="AV393" s="137" t="str">
        <f t="shared" si="85"/>
        <v>Y</v>
      </c>
      <c r="AW393" s="137" t="str">
        <f t="shared" si="86"/>
        <v>Y</v>
      </c>
      <c r="AX393" s="137" t="str">
        <f t="shared" si="87"/>
        <v>Y</v>
      </c>
      <c r="AZ393" s="137">
        <f>'(B) FO'!C393</f>
        <v>2010.7</v>
      </c>
      <c r="BA393" s="137">
        <f>'(B) FO'!X393</f>
        <v>2022.1</v>
      </c>
      <c r="BB393" s="137">
        <f>'(B) FO'!AC393</f>
        <v>1961</v>
      </c>
    </row>
    <row r="394" spans="1:54" x14ac:dyDescent="0.3">
      <c r="A394" s="137" t="str">
        <f>'FOD (ALL)'!B394</f>
        <v>TCS</v>
      </c>
      <c r="B394" s="146">
        <f>'FOD (ALL)'!C394</f>
        <v>44007</v>
      </c>
      <c r="C394" s="137" t="str">
        <f>'(B) FO'!H394</f>
        <v>Y</v>
      </c>
      <c r="D394" s="137" t="str">
        <f>'(B) FO'!I394</f>
        <v>Y</v>
      </c>
      <c r="E394" s="137" t="str">
        <f>'(B) FO'!J394</f>
        <v>N</v>
      </c>
      <c r="F394" s="137" t="str">
        <f>'(B) FO'!K394</f>
        <v>Y</v>
      </c>
      <c r="G394" s="139">
        <f>'(B) FO'!L394</f>
        <v>1.2440817971189593</v>
      </c>
      <c r="H394" s="139">
        <f>'(B) FO'!M394</f>
        <v>1.8859210222461704</v>
      </c>
      <c r="I394" s="139">
        <f>'(B) FO'!N394</f>
        <v>-0.17417586639685784</v>
      </c>
      <c r="J394" s="139">
        <f>'(B) FO'!O394</f>
        <v>0.5537526399835162</v>
      </c>
      <c r="K394" s="137" t="str">
        <f t="shared" si="76"/>
        <v>N</v>
      </c>
      <c r="L394" s="137" t="str">
        <f t="shared" si="77"/>
        <v>Y</v>
      </c>
      <c r="M394" s="137" t="str">
        <f t="shared" si="78"/>
        <v>N</v>
      </c>
      <c r="N394" s="137">
        <f>'(B) FO'!AH394-'(B) FO'!AI394</f>
        <v>3212250</v>
      </c>
      <c r="O394" s="137">
        <f>'(B) FO'!AI394-'(B) FO'!AJ394</f>
        <v>831750</v>
      </c>
      <c r="P394" s="137">
        <f>'(B) FO'!AJ394-'(B) FO'!AK394</f>
        <v>435750</v>
      </c>
      <c r="Q394" s="137">
        <f>'(B) FO'!AK394-'(B) FO'!AL394</f>
        <v>66250</v>
      </c>
      <c r="R394" s="137" t="str">
        <f>'(B) FO'!AM394</f>
        <v>Y</v>
      </c>
      <c r="S394" s="137" t="str">
        <f>'(B) FO'!AN394</f>
        <v>Y</v>
      </c>
      <c r="T394" s="137" t="str">
        <f>'(B) FO'!AO394</f>
        <v>Y</v>
      </c>
      <c r="U394" s="137" t="str">
        <f>'(B) FO'!AP394</f>
        <v>Y</v>
      </c>
      <c r="V394" s="139">
        <f>'(B) FO'!AQ394</f>
        <v>209.3693987290207</v>
      </c>
      <c r="W394" s="139">
        <f>'(B) FO'!AR394</f>
        <v>118.39857651245551</v>
      </c>
      <c r="X394" s="139">
        <f>'(B) FO'!AS394</f>
        <v>163.3552014995314</v>
      </c>
      <c r="Y394" s="139">
        <f>'(B) FO'!AT394</f>
        <v>33.042394014962596</v>
      </c>
      <c r="Z394" s="137" t="str">
        <f t="shared" si="79"/>
        <v>Y</v>
      </c>
      <c r="AA394" s="137" t="str">
        <f t="shared" si="80"/>
        <v>N</v>
      </c>
      <c r="AB394" s="137" t="str">
        <f t="shared" si="81"/>
        <v>Y</v>
      </c>
      <c r="AC394" s="137" t="str">
        <f>'(B) FO'!BC394</f>
        <v>Y</v>
      </c>
      <c r="AD394" s="137" t="str">
        <f>'(B) FO'!BD394</f>
        <v>Y</v>
      </c>
      <c r="AE394" s="137" t="str">
        <f>'(B) FO'!BE394</f>
        <v>Y</v>
      </c>
      <c r="AF394" s="137" t="str">
        <f>'(B) FO'!BF394</f>
        <v>Y</v>
      </c>
      <c r="AG394" s="139">
        <f>'(B) FO'!BG394</f>
        <v>262.68584558541124</v>
      </c>
      <c r="AH394" s="139">
        <f>'(B) FO'!BH394</f>
        <v>84.506143968706127</v>
      </c>
      <c r="AI394" s="139">
        <f>'(B) FO'!BI394</f>
        <v>168.86154813449369</v>
      </c>
      <c r="AJ394" s="139">
        <f>'(B) FO'!BJ394</f>
        <v>11.827355603672121</v>
      </c>
      <c r="AK394" s="137" t="str">
        <f t="shared" si="82"/>
        <v>Y</v>
      </c>
      <c r="AL394" s="137" t="str">
        <f t="shared" si="83"/>
        <v>N</v>
      </c>
      <c r="AM394" s="137" t="str">
        <f t="shared" si="84"/>
        <v>Y</v>
      </c>
      <c r="AN394" s="137" t="str">
        <f>'(B) FO'!BS394</f>
        <v>Y</v>
      </c>
      <c r="AO394" s="137" t="str">
        <f>'(B) FO'!BT394</f>
        <v>Y</v>
      </c>
      <c r="AP394" s="137" t="str">
        <f>'(B) FO'!BU394</f>
        <v>Y</v>
      </c>
      <c r="AQ394" s="137" t="str">
        <f>'(B) FO'!BV394</f>
        <v>Y</v>
      </c>
      <c r="AR394" s="139">
        <f>'(B) FO'!BW394</f>
        <v>258.32739368020907</v>
      </c>
      <c r="AS394" s="139">
        <f>'(B) FO'!BX394</f>
        <v>80.954428202923481</v>
      </c>
      <c r="AT394" s="139">
        <f>'(B) FO'!BY394</f>
        <v>169.83758700696058</v>
      </c>
      <c r="AU394" s="139">
        <f>'(B) FO'!BZ394</f>
        <v>10.371318822023047</v>
      </c>
      <c r="AV394" s="137" t="str">
        <f t="shared" si="85"/>
        <v>Y</v>
      </c>
      <c r="AW394" s="137" t="str">
        <f t="shared" si="86"/>
        <v>N</v>
      </c>
      <c r="AX394" s="137" t="str">
        <f t="shared" si="87"/>
        <v>Y</v>
      </c>
      <c r="AZ394" s="137">
        <f>'(B) FO'!C394</f>
        <v>2010.1</v>
      </c>
      <c r="BA394" s="137">
        <f>'(B) FO'!X394</f>
        <v>2022.95</v>
      </c>
      <c r="BB394" s="137">
        <f>'(B) FO'!AC394</f>
        <v>1961.4</v>
      </c>
    </row>
    <row r="395" spans="1:54" x14ac:dyDescent="0.3">
      <c r="A395" s="137" t="str">
        <f>'FOD (ALL)'!B395</f>
        <v>TCS</v>
      </c>
      <c r="B395" s="146">
        <f>'FOD (ALL)'!C395</f>
        <v>44042</v>
      </c>
      <c r="C395" s="137" t="str">
        <f>'(B) FO'!H395</f>
        <v>Y</v>
      </c>
      <c r="D395" s="137" t="str">
        <f>'(B) FO'!I395</f>
        <v>Y</v>
      </c>
      <c r="E395" s="137" t="str">
        <f>'(B) FO'!J395</f>
        <v>Y</v>
      </c>
      <c r="F395" s="137" t="str">
        <f>'(B) FO'!K395</f>
        <v>N</v>
      </c>
      <c r="G395" s="139">
        <f>'(B) FO'!L395</f>
        <v>4.9774769169507981E-2</v>
      </c>
      <c r="H395" s="139">
        <f>'(B) FO'!M395</f>
        <v>1.9123950592233774</v>
      </c>
      <c r="I395" s="139">
        <f>'(B) FO'!N395</f>
        <v>0.96542893725991863</v>
      </c>
      <c r="J395" s="139">
        <f>'(B) FO'!O395</f>
        <v>-0.57541501171198461</v>
      </c>
      <c r="K395" s="137" t="str">
        <f t="shared" si="76"/>
        <v>N</v>
      </c>
      <c r="L395" s="137" t="str">
        <f t="shared" si="77"/>
        <v>Y</v>
      </c>
      <c r="M395" s="137" t="str">
        <f t="shared" si="78"/>
        <v>Y</v>
      </c>
      <c r="N395" s="137">
        <f>'(B) FO'!AH395-'(B) FO'!AI395</f>
        <v>1200</v>
      </c>
      <c r="O395" s="137">
        <f>'(B) FO'!AI395-'(B) FO'!AJ395</f>
        <v>300</v>
      </c>
      <c r="P395" s="137">
        <f>'(B) FO'!AJ395-'(B) FO'!AK395</f>
        <v>0</v>
      </c>
      <c r="Q395" s="137">
        <f>'(B) FO'!AK395-'(B) FO'!AL395</f>
        <v>300</v>
      </c>
      <c r="R395" s="137" t="str">
        <f>'(B) FO'!AM395</f>
        <v>Y</v>
      </c>
      <c r="S395" s="137" t="str">
        <f>'(B) FO'!AN395</f>
        <v>Y</v>
      </c>
      <c r="T395" s="137" t="str">
        <f>'(B) FO'!AO395</f>
        <v>Y</v>
      </c>
      <c r="U395" s="137" t="str">
        <f>'(B) FO'!AP395</f>
        <v>Y</v>
      </c>
      <c r="V395" s="139">
        <f>'(B) FO'!AQ395</f>
        <v>33.333333333333329</v>
      </c>
      <c r="W395" s="139">
        <f>'(B) FO'!AR395</f>
        <v>9.0909090909090917</v>
      </c>
      <c r="X395" s="139">
        <f>'(B) FO'!AS395</f>
        <v>0</v>
      </c>
      <c r="Y395" s="139">
        <f>'(B) FO'!AT395</f>
        <v>10</v>
      </c>
      <c r="Z395" s="137" t="str">
        <f t="shared" si="79"/>
        <v>Y</v>
      </c>
      <c r="AA395" s="137" t="str">
        <f t="shared" si="80"/>
        <v>Y</v>
      </c>
      <c r="AB395" s="137" t="str">
        <f t="shared" si="81"/>
        <v>N</v>
      </c>
      <c r="AC395" s="137" t="str">
        <f>'(B) FO'!BC395</f>
        <v>Y</v>
      </c>
      <c r="AD395" s="137" t="str">
        <f>'(B) FO'!BD395</f>
        <v>Y</v>
      </c>
      <c r="AE395" s="137" t="str">
        <f>'(B) FO'!BE395</f>
        <v>N</v>
      </c>
      <c r="AF395" s="137" t="str">
        <f>'(B) FO'!BF395</f>
        <v>Y</v>
      </c>
      <c r="AG395" s="139">
        <f>'(B) FO'!BG395</f>
        <v>255.56495979686841</v>
      </c>
      <c r="AH395" s="139" t="e">
        <f>'(B) FO'!BH395</f>
        <v>#DIV/0!</v>
      </c>
      <c r="AI395" s="139">
        <f>'(B) FO'!BI395</f>
        <v>-100</v>
      </c>
      <c r="AJ395" s="139">
        <f>'(B) FO'!BJ395</f>
        <v>103.12862108922363</v>
      </c>
      <c r="AK395" s="137" t="e">
        <f t="shared" si="82"/>
        <v>#DIV/0!</v>
      </c>
      <c r="AL395" s="137" t="e">
        <f t="shared" si="83"/>
        <v>#DIV/0!</v>
      </c>
      <c r="AM395" s="137" t="str">
        <f t="shared" si="84"/>
        <v>N</v>
      </c>
      <c r="AN395" s="137" t="str">
        <f>'(B) FO'!BS395</f>
        <v>Y</v>
      </c>
      <c r="AO395" s="137" t="str">
        <f>'(B) FO'!BT395</f>
        <v>Y</v>
      </c>
      <c r="AP395" s="137" t="str">
        <f>'(B) FO'!BU395</f>
        <v>N</v>
      </c>
      <c r="AQ395" s="137" t="str">
        <f>'(B) FO'!BV395</f>
        <v>Y</v>
      </c>
      <c r="AR395" s="139">
        <f>'(B) FO'!BW395</f>
        <v>250</v>
      </c>
      <c r="AS395" s="139" t="e">
        <f>'(B) FO'!BX395</f>
        <v>#DIV/0!</v>
      </c>
      <c r="AT395" s="139">
        <f>'(B) FO'!BY395</f>
        <v>-100</v>
      </c>
      <c r="AU395" s="139">
        <f>'(B) FO'!BZ395</f>
        <v>100</v>
      </c>
      <c r="AV395" s="137" t="e">
        <f t="shared" si="85"/>
        <v>#DIV/0!</v>
      </c>
      <c r="AW395" s="137" t="e">
        <f t="shared" si="86"/>
        <v>#DIV/0!</v>
      </c>
      <c r="AX395" s="137" t="str">
        <f t="shared" si="87"/>
        <v>N</v>
      </c>
      <c r="AZ395" s="137">
        <f>'(B) FO'!C395</f>
        <v>2010.05</v>
      </c>
      <c r="BA395" s="137">
        <f>'(B) FO'!X395</f>
        <v>2013.9</v>
      </c>
      <c r="BB395" s="137">
        <f>'(B) FO'!AC395</f>
        <v>1978.65</v>
      </c>
    </row>
    <row r="396" spans="1:54" x14ac:dyDescent="0.3">
      <c r="A396" s="137" t="str">
        <f>'FOD (ALL)'!B396</f>
        <v>TECHM</v>
      </c>
      <c r="B396" s="146">
        <f>'FOD (ALL)'!C396</f>
        <v>43979</v>
      </c>
      <c r="C396" s="137" t="str">
        <f>'(B) FO'!H396</f>
        <v>Y</v>
      </c>
      <c r="D396" s="137" t="str">
        <f>'(B) FO'!I396</f>
        <v>N</v>
      </c>
      <c r="E396" s="137" t="str">
        <f>'(B) FO'!J396</f>
        <v>Y</v>
      </c>
      <c r="F396" s="137" t="str">
        <f>'(B) FO'!K396</f>
        <v>Y</v>
      </c>
      <c r="G396" s="139">
        <f>'(B) FO'!L396</f>
        <v>1.803452599093434</v>
      </c>
      <c r="H396" s="139">
        <f>'(B) FO'!M396</f>
        <v>-0.22132409545804027</v>
      </c>
      <c r="I396" s="139">
        <f>'(B) FO'!N396</f>
        <v>1.3952580739584304</v>
      </c>
      <c r="J396" s="139">
        <f>'(B) FO'!O396</f>
        <v>1.6665013391528685</v>
      </c>
      <c r="K396" s="137" t="str">
        <f t="shared" si="76"/>
        <v>Y</v>
      </c>
      <c r="L396" s="137" t="str">
        <f t="shared" si="77"/>
        <v>N</v>
      </c>
      <c r="M396" s="137" t="str">
        <f t="shared" si="78"/>
        <v>N</v>
      </c>
      <c r="N396" s="137">
        <f>'(B) FO'!AH396-'(B) FO'!AI396</f>
        <v>-2228400</v>
      </c>
      <c r="O396" s="137">
        <f>'(B) FO'!AI396-'(B) FO'!AJ396</f>
        <v>-44400</v>
      </c>
      <c r="P396" s="137">
        <f>'(B) FO'!AJ396-'(B) FO'!AK396</f>
        <v>-112800</v>
      </c>
      <c r="Q396" s="137">
        <f>'(B) FO'!AK396-'(B) FO'!AL396</f>
        <v>-223200</v>
      </c>
      <c r="R396" s="137" t="str">
        <f>'(B) FO'!AM396</f>
        <v>N</v>
      </c>
      <c r="S396" s="137" t="str">
        <f>'(B) FO'!AN396</f>
        <v>N</v>
      </c>
      <c r="T396" s="137" t="str">
        <f>'(B) FO'!AO396</f>
        <v>N</v>
      </c>
      <c r="U396" s="137" t="str">
        <f>'(B) FO'!AP396</f>
        <v>N</v>
      </c>
      <c r="V396" s="139">
        <f>'(B) FO'!AQ396</f>
        <v>-15.024271844660195</v>
      </c>
      <c r="W396" s="139">
        <f>'(B) FO'!AR396</f>
        <v>-0.29845930467048482</v>
      </c>
      <c r="X396" s="139">
        <f>'(B) FO'!AS396</f>
        <v>-0.75254183011768472</v>
      </c>
      <c r="Y396" s="139">
        <f>'(B) FO'!AT396</f>
        <v>-1.4672241066498382</v>
      </c>
      <c r="Z396" s="137" t="str">
        <f t="shared" si="79"/>
        <v>N</v>
      </c>
      <c r="AA396" s="137" t="str">
        <f t="shared" si="80"/>
        <v>Y</v>
      </c>
      <c r="AB396" s="137" t="str">
        <f t="shared" si="81"/>
        <v>Y</v>
      </c>
      <c r="AC396" s="137" t="str">
        <f>'(B) FO'!BC396</f>
        <v>Y</v>
      </c>
      <c r="AD396" s="137" t="str">
        <f>'(B) FO'!BD396</f>
        <v>N</v>
      </c>
      <c r="AE396" s="137" t="str">
        <f>'(B) FO'!BE396</f>
        <v>N</v>
      </c>
      <c r="AF396" s="137" t="str">
        <f>'(B) FO'!BF396</f>
        <v>N</v>
      </c>
      <c r="AG396" s="139">
        <f>'(B) FO'!BG396</f>
        <v>139.34496018644398</v>
      </c>
      <c r="AH396" s="139">
        <f>'(B) FO'!BH396</f>
        <v>-0.50303070589708376</v>
      </c>
      <c r="AI396" s="139">
        <f>'(B) FO'!BI396</f>
        <v>-21.704214117906218</v>
      </c>
      <c r="AJ396" s="139">
        <f>'(B) FO'!BJ396</f>
        <v>-6.6491911451080368</v>
      </c>
      <c r="AK396" s="137" t="str">
        <f t="shared" si="82"/>
        <v>Y</v>
      </c>
      <c r="AL396" s="137" t="str">
        <f t="shared" si="83"/>
        <v>Y</v>
      </c>
      <c r="AM396" s="137" t="str">
        <f t="shared" si="84"/>
        <v>N</v>
      </c>
      <c r="AN396" s="137" t="str">
        <f>'(B) FO'!BS396</f>
        <v>Y</v>
      </c>
      <c r="AO396" s="137" t="str">
        <f>'(B) FO'!BT396</f>
        <v>N</v>
      </c>
      <c r="AP396" s="137" t="str">
        <f>'(B) FO'!BU396</f>
        <v>N</v>
      </c>
      <c r="AQ396" s="137" t="str">
        <f>'(B) FO'!BV396</f>
        <v>N</v>
      </c>
      <c r="AR396" s="139">
        <f>'(B) FO'!BW396</f>
        <v>135.83815028901734</v>
      </c>
      <c r="AS396" s="139">
        <f>'(B) FO'!BX396</f>
        <v>-0.24026910139356081</v>
      </c>
      <c r="AT396" s="139">
        <f>'(B) FO'!BY396</f>
        <v>-22.321761851437103</v>
      </c>
      <c r="AU396" s="139">
        <f>'(B) FO'!BZ396</f>
        <v>-7.6206896551724137</v>
      </c>
      <c r="AV396" s="137" t="str">
        <f t="shared" si="85"/>
        <v>Y</v>
      </c>
      <c r="AW396" s="137" t="str">
        <f t="shared" si="86"/>
        <v>Y</v>
      </c>
      <c r="AX396" s="137" t="str">
        <f t="shared" si="87"/>
        <v>N</v>
      </c>
      <c r="AZ396" s="137">
        <f>'(B) FO'!C396</f>
        <v>527.79999999999995</v>
      </c>
      <c r="BA396" s="137">
        <f>'(B) FO'!X396</f>
        <v>529.95000000000005</v>
      </c>
      <c r="BB396" s="137">
        <f>'(B) FO'!AC396</f>
        <v>514.20000000000005</v>
      </c>
    </row>
    <row r="397" spans="1:54" x14ac:dyDescent="0.3">
      <c r="A397" s="137" t="str">
        <f>'FOD (ALL)'!B397</f>
        <v>TECHM</v>
      </c>
      <c r="B397" s="146">
        <f>'FOD (ALL)'!C397</f>
        <v>44007</v>
      </c>
      <c r="C397" s="137" t="str">
        <f>'(B) FO'!H397</f>
        <v>Y</v>
      </c>
      <c r="D397" s="137" t="str">
        <f>'(B) FO'!I397</f>
        <v>N</v>
      </c>
      <c r="E397" s="137" t="str">
        <f>'(B) FO'!J397</f>
        <v>Y</v>
      </c>
      <c r="F397" s="137" t="str">
        <f>'(B) FO'!K397</f>
        <v>Y</v>
      </c>
      <c r="G397" s="139">
        <f>'(B) FO'!L397</f>
        <v>1.8085618085618043</v>
      </c>
      <c r="H397" s="139">
        <f>'(B) FO'!M397</f>
        <v>-0.26863666890530119</v>
      </c>
      <c r="I397" s="139">
        <f>'(B) FO'!N397</f>
        <v>1.3220569651015757</v>
      </c>
      <c r="J397" s="139">
        <f>'(B) FO'!O397</f>
        <v>1.8010885700148485</v>
      </c>
      <c r="K397" s="137" t="str">
        <f t="shared" si="76"/>
        <v>Y</v>
      </c>
      <c r="L397" s="137" t="str">
        <f t="shared" si="77"/>
        <v>N</v>
      </c>
      <c r="M397" s="137" t="str">
        <f t="shared" si="78"/>
        <v>N</v>
      </c>
      <c r="N397" s="137">
        <f>'(B) FO'!AH397-'(B) FO'!AI397</f>
        <v>2678400</v>
      </c>
      <c r="O397" s="137">
        <f>'(B) FO'!AI397-'(B) FO'!AJ397</f>
        <v>306000</v>
      </c>
      <c r="P397" s="137">
        <f>'(B) FO'!AJ397-'(B) FO'!AK397</f>
        <v>67200</v>
      </c>
      <c r="Q397" s="137">
        <f>'(B) FO'!AK397-'(B) FO'!AL397</f>
        <v>40800</v>
      </c>
      <c r="R397" s="137" t="str">
        <f>'(B) FO'!AM397</f>
        <v>Y</v>
      </c>
      <c r="S397" s="137" t="str">
        <f>'(B) FO'!AN397</f>
        <v>Y</v>
      </c>
      <c r="T397" s="137" t="str">
        <f>'(B) FO'!AO397</f>
        <v>Y</v>
      </c>
      <c r="U397" s="137" t="str">
        <f>'(B) FO'!AP397</f>
        <v>Y</v>
      </c>
      <c r="V397" s="139">
        <f>'(B) FO'!AQ397</f>
        <v>363.51791530944627</v>
      </c>
      <c r="W397" s="139">
        <f>'(B) FO'!AR397</f>
        <v>71.030640668523688</v>
      </c>
      <c r="X397" s="139">
        <f>'(B) FO'!AS397</f>
        <v>18.481848184818482</v>
      </c>
      <c r="Y397" s="139">
        <f>'(B) FO'!AT397</f>
        <v>12.639405204460965</v>
      </c>
      <c r="Z397" s="137" t="str">
        <f t="shared" si="79"/>
        <v>Y</v>
      </c>
      <c r="AA397" s="137" t="str">
        <f t="shared" si="80"/>
        <v>Y</v>
      </c>
      <c r="AB397" s="137" t="str">
        <f t="shared" si="81"/>
        <v>Y</v>
      </c>
      <c r="AC397" s="137" t="str">
        <f>'(B) FO'!BC397</f>
        <v>Y</v>
      </c>
      <c r="AD397" s="137" t="str">
        <f>'(B) FO'!BD397</f>
        <v>Y</v>
      </c>
      <c r="AE397" s="137" t="str">
        <f>'(B) FO'!BE397</f>
        <v>N</v>
      </c>
      <c r="AF397" s="137" t="str">
        <f>'(B) FO'!BF397</f>
        <v>Y</v>
      </c>
      <c r="AG397" s="139">
        <f>'(B) FO'!BG397</f>
        <v>380.89395707469833</v>
      </c>
      <c r="AH397" s="139">
        <f>'(B) FO'!BH397</f>
        <v>166.12078996194845</v>
      </c>
      <c r="AI397" s="139">
        <f>'(B) FO'!BI397</f>
        <v>-18.263428802765766</v>
      </c>
      <c r="AJ397" s="139">
        <f>'(B) FO'!BJ397</f>
        <v>46.310207688908548</v>
      </c>
      <c r="AK397" s="137" t="str">
        <f t="shared" si="82"/>
        <v>Y</v>
      </c>
      <c r="AL397" s="137" t="str">
        <f t="shared" si="83"/>
        <v>Y</v>
      </c>
      <c r="AM397" s="137" t="str">
        <f t="shared" si="84"/>
        <v>N</v>
      </c>
      <c r="AN397" s="137" t="str">
        <f>'(B) FO'!BS397</f>
        <v>Y</v>
      </c>
      <c r="AO397" s="137" t="str">
        <f>'(B) FO'!BT397</f>
        <v>Y</v>
      </c>
      <c r="AP397" s="137" t="str">
        <f>'(B) FO'!BU397</f>
        <v>N</v>
      </c>
      <c r="AQ397" s="137" t="str">
        <f>'(B) FO'!BV397</f>
        <v>Y</v>
      </c>
      <c r="AR397" s="139">
        <f>'(B) FO'!BW397</f>
        <v>374.26470588235293</v>
      </c>
      <c r="AS397" s="139">
        <f>'(B) FO'!BX397</f>
        <v>166.66666666666669</v>
      </c>
      <c r="AT397" s="139">
        <f>'(B) FO'!BY397</f>
        <v>-18.725099601593627</v>
      </c>
      <c r="AU397" s="139">
        <f>'(B) FO'!BZ397</f>
        <v>44.252873563218394</v>
      </c>
      <c r="AV397" s="137" t="str">
        <f t="shared" si="85"/>
        <v>Y</v>
      </c>
      <c r="AW397" s="137" t="str">
        <f t="shared" si="86"/>
        <v>Y</v>
      </c>
      <c r="AX397" s="137" t="str">
        <f t="shared" si="87"/>
        <v>N</v>
      </c>
      <c r="AZ397" s="137">
        <f>'(B) FO'!C397</f>
        <v>529.15</v>
      </c>
      <c r="BA397" s="137">
        <f>'(B) FO'!X397</f>
        <v>530.95000000000005</v>
      </c>
      <c r="BB397" s="137">
        <f>'(B) FO'!AC397</f>
        <v>519.1</v>
      </c>
    </row>
    <row r="398" spans="1:54" x14ac:dyDescent="0.3">
      <c r="A398" s="137" t="str">
        <f>'FOD (ALL)'!B398</f>
        <v>TECHM</v>
      </c>
      <c r="B398" s="146">
        <f>'FOD (ALL)'!C398</f>
        <v>44042</v>
      </c>
      <c r="C398" s="137" t="str">
        <f>'(B) FO'!H398</f>
        <v>Y</v>
      </c>
      <c r="D398" s="137" t="str">
        <f>'(B) FO'!I398</f>
        <v>Y</v>
      </c>
      <c r="E398" s="137" t="str">
        <f>'(B) FO'!J398</f>
        <v>Y</v>
      </c>
      <c r="F398" s="137" t="str">
        <f>'(B) FO'!K398</f>
        <v>Y</v>
      </c>
      <c r="G398" s="139">
        <f>'(B) FO'!L398</f>
        <v>1.753382885458344</v>
      </c>
      <c r="H398" s="139">
        <f>'(B) FO'!M398</f>
        <v>0.15270089711778359</v>
      </c>
      <c r="I398" s="139">
        <f>'(B) FO'!N398</f>
        <v>1.275855403054325</v>
      </c>
      <c r="J398" s="139">
        <f>'(B) FO'!O398</f>
        <v>2.4863793957404563</v>
      </c>
      <c r="K398" s="137" t="str">
        <f t="shared" si="76"/>
        <v>Y</v>
      </c>
      <c r="L398" s="137" t="str">
        <f t="shared" si="77"/>
        <v>N</v>
      </c>
      <c r="M398" s="137" t="str">
        <f t="shared" si="78"/>
        <v>N</v>
      </c>
      <c r="N398" s="137">
        <f>'(B) FO'!AH398-'(B) FO'!AI398</f>
        <v>1200</v>
      </c>
      <c r="O398" s="137">
        <f>'(B) FO'!AI398-'(B) FO'!AJ398</f>
        <v>0</v>
      </c>
      <c r="P398" s="137">
        <f>'(B) FO'!AJ398-'(B) FO'!AK398</f>
        <v>0</v>
      </c>
      <c r="Q398" s="137">
        <f>'(B) FO'!AK398-'(B) FO'!AL398</f>
        <v>1200</v>
      </c>
      <c r="R398" s="137" t="str">
        <f>'(B) FO'!AM398</f>
        <v>Y</v>
      </c>
      <c r="S398" s="137" t="str">
        <f>'(B) FO'!AN398</f>
        <v>Y</v>
      </c>
      <c r="T398" s="137" t="str">
        <f>'(B) FO'!AO398</f>
        <v>Y</v>
      </c>
      <c r="U398" s="137" t="str">
        <f>'(B) FO'!AP398</f>
        <v>Y</v>
      </c>
      <c r="V398" s="139">
        <f>'(B) FO'!AQ398</f>
        <v>12.5</v>
      </c>
      <c r="W398" s="139">
        <f>'(B) FO'!AR398</f>
        <v>0</v>
      </c>
      <c r="X398" s="139">
        <f>'(B) FO'!AS398</f>
        <v>0</v>
      </c>
      <c r="Y398" s="139">
        <f>'(B) FO'!AT398</f>
        <v>14.285714285714285</v>
      </c>
      <c r="Z398" s="137" t="str">
        <f t="shared" si="79"/>
        <v>Y</v>
      </c>
      <c r="AA398" s="137" t="str">
        <f t="shared" si="80"/>
        <v>Y</v>
      </c>
      <c r="AB398" s="137" t="str">
        <f t="shared" si="81"/>
        <v>N</v>
      </c>
      <c r="AC398" s="137" t="str">
        <f>'(B) FO'!BC398</f>
        <v>Y</v>
      </c>
      <c r="AD398" s="137" t="str">
        <f>'(B) FO'!BD398</f>
        <v>Y</v>
      </c>
      <c r="AE398" s="137" t="str">
        <f>'(B) FO'!BE398</f>
        <v>N</v>
      </c>
      <c r="AF398" s="137" t="str">
        <f>'(B) FO'!BF398</f>
        <v>N</v>
      </c>
      <c r="AG398" s="139" t="e">
        <f>'(B) FO'!BG398</f>
        <v>#DIV/0!</v>
      </c>
      <c r="AH398" s="139" t="e">
        <f>'(B) FO'!BH398</f>
        <v>#DIV/0!</v>
      </c>
      <c r="AI398" s="139">
        <f>'(B) FO'!BI398</f>
        <v>-100</v>
      </c>
      <c r="AJ398" s="139">
        <f>'(B) FO'!BJ398</f>
        <v>-74.569319114027905</v>
      </c>
      <c r="AK398" s="137" t="e">
        <f t="shared" si="82"/>
        <v>#DIV/0!</v>
      </c>
      <c r="AL398" s="137" t="e">
        <f t="shared" si="83"/>
        <v>#DIV/0!</v>
      </c>
      <c r="AM398" s="137" t="str">
        <f t="shared" si="84"/>
        <v>N</v>
      </c>
      <c r="AN398" s="137" t="str">
        <f>'(B) FO'!BS398</f>
        <v>Y</v>
      </c>
      <c r="AO398" s="137" t="str">
        <f>'(B) FO'!BT398</f>
        <v>Y</v>
      </c>
      <c r="AP398" s="137" t="str">
        <f>'(B) FO'!BU398</f>
        <v>N</v>
      </c>
      <c r="AQ398" s="137" t="str">
        <f>'(B) FO'!BV398</f>
        <v>N</v>
      </c>
      <c r="AR398" s="139" t="e">
        <f>'(B) FO'!BW398</f>
        <v>#DIV/0!</v>
      </c>
      <c r="AS398" s="139" t="e">
        <f>'(B) FO'!BX398</f>
        <v>#DIV/0!</v>
      </c>
      <c r="AT398" s="139">
        <f>'(B) FO'!BY398</f>
        <v>-100</v>
      </c>
      <c r="AU398" s="139">
        <f>'(B) FO'!BZ398</f>
        <v>-75</v>
      </c>
      <c r="AV398" s="137" t="e">
        <f t="shared" si="85"/>
        <v>#DIV/0!</v>
      </c>
      <c r="AW398" s="137" t="e">
        <f t="shared" si="86"/>
        <v>#DIV/0!</v>
      </c>
      <c r="AX398" s="137" t="str">
        <f t="shared" si="87"/>
        <v>N</v>
      </c>
      <c r="AZ398" s="137">
        <f>'(B) FO'!C398</f>
        <v>533.9</v>
      </c>
      <c r="BA398" s="137">
        <f>'(B) FO'!X398</f>
        <v>522.6</v>
      </c>
      <c r="BB398" s="137">
        <f>'(B) FO'!AC398</f>
        <v>522.6</v>
      </c>
    </row>
    <row r="399" spans="1:54" x14ac:dyDescent="0.3">
      <c r="A399" s="137" t="str">
        <f>'FOD (ALL)'!B399</f>
        <v>TITAN</v>
      </c>
      <c r="B399" s="146">
        <f>'FOD (ALL)'!C399</f>
        <v>43979</v>
      </c>
      <c r="C399" s="137" t="str">
        <f>'(B) FO'!H399</f>
        <v>N</v>
      </c>
      <c r="D399" s="137" t="str">
        <f>'(B) FO'!I399</f>
        <v>N</v>
      </c>
      <c r="E399" s="137" t="str">
        <f>'(B) FO'!J399</f>
        <v>Y</v>
      </c>
      <c r="F399" s="137" t="str">
        <f>'(B) FO'!K399</f>
        <v>Y</v>
      </c>
      <c r="G399" s="139">
        <f>'(B) FO'!L399</f>
        <v>-0.18272914824638428</v>
      </c>
      <c r="H399" s="139">
        <f>'(B) FO'!M399</f>
        <v>-0.17064846416382787</v>
      </c>
      <c r="I399" s="139">
        <f>'(B) FO'!N399</f>
        <v>2.7324386410349439</v>
      </c>
      <c r="J399" s="139">
        <f>'(B) FO'!O399</f>
        <v>1.5033441737743143</v>
      </c>
      <c r="K399" s="137" t="str">
        <f t="shared" si="76"/>
        <v>N</v>
      </c>
      <c r="L399" s="137" t="str">
        <f t="shared" si="77"/>
        <v>N</v>
      </c>
      <c r="M399" s="137" t="str">
        <f t="shared" si="78"/>
        <v>Y</v>
      </c>
      <c r="N399" s="137">
        <f>'(B) FO'!AH399-'(B) FO'!AI399</f>
        <v>-837750</v>
      </c>
      <c r="O399" s="137">
        <f>'(B) FO'!AI399-'(B) FO'!AJ399</f>
        <v>-215250</v>
      </c>
      <c r="P399" s="137">
        <f>'(B) FO'!AJ399-'(B) FO'!AK399</f>
        <v>139500</v>
      </c>
      <c r="Q399" s="137">
        <f>'(B) FO'!AK399-'(B) FO'!AL399</f>
        <v>-111750</v>
      </c>
      <c r="R399" s="137" t="str">
        <f>'(B) FO'!AM399</f>
        <v>N</v>
      </c>
      <c r="S399" s="137" t="str">
        <f>'(B) FO'!AN399</f>
        <v>N</v>
      </c>
      <c r="T399" s="137" t="str">
        <f>'(B) FO'!AO399</f>
        <v>Y</v>
      </c>
      <c r="U399" s="137" t="str">
        <f>'(B) FO'!AP399</f>
        <v>N</v>
      </c>
      <c r="V399" s="139">
        <f>'(B) FO'!AQ399</f>
        <v>-11.845174973488866</v>
      </c>
      <c r="W399" s="139">
        <f>'(B) FO'!AR399</f>
        <v>-2.9535864978902953</v>
      </c>
      <c r="X399" s="139">
        <f>'(B) FO'!AS399</f>
        <v>1.9515265974189486</v>
      </c>
      <c r="Y399" s="139">
        <f>'(B) FO'!AT399</f>
        <v>-1.5392561983471074</v>
      </c>
      <c r="Z399" s="137" t="str">
        <f t="shared" si="79"/>
        <v>N</v>
      </c>
      <c r="AA399" s="137" t="str">
        <f t="shared" si="80"/>
        <v>N</v>
      </c>
      <c r="AB399" s="137" t="str">
        <f t="shared" si="81"/>
        <v>Y</v>
      </c>
      <c r="AC399" s="137" t="str">
        <f>'(B) FO'!BC399</f>
        <v>Y</v>
      </c>
      <c r="AD399" s="137" t="str">
        <f>'(B) FO'!BD399</f>
        <v>N</v>
      </c>
      <c r="AE399" s="137" t="str">
        <f>'(B) FO'!BE399</f>
        <v>N</v>
      </c>
      <c r="AF399" s="137" t="str">
        <f>'(B) FO'!BF399</f>
        <v>N</v>
      </c>
      <c r="AG399" s="139">
        <f>'(B) FO'!BG399</f>
        <v>50.416526577413187</v>
      </c>
      <c r="AH399" s="139">
        <f>'(B) FO'!BH399</f>
        <v>-36.263995881123606</v>
      </c>
      <c r="AI399" s="139">
        <f>'(B) FO'!BI399</f>
        <v>-10.248014406377559</v>
      </c>
      <c r="AJ399" s="139">
        <f>'(B) FO'!BJ399</f>
        <v>-36.207712654879572</v>
      </c>
      <c r="AK399" s="137" t="str">
        <f t="shared" si="82"/>
        <v>Y</v>
      </c>
      <c r="AL399" s="137" t="str">
        <f t="shared" si="83"/>
        <v>N</v>
      </c>
      <c r="AM399" s="137" t="str">
        <f t="shared" si="84"/>
        <v>Y</v>
      </c>
      <c r="AN399" s="137" t="str">
        <f>'(B) FO'!BS399</f>
        <v>Y</v>
      </c>
      <c r="AO399" s="137" t="str">
        <f>'(B) FO'!BT399</f>
        <v>N</v>
      </c>
      <c r="AP399" s="137" t="str">
        <f>'(B) FO'!BU399</f>
        <v>N</v>
      </c>
      <c r="AQ399" s="137" t="str">
        <f>'(B) FO'!BV399</f>
        <v>N</v>
      </c>
      <c r="AR399" s="139">
        <f>'(B) FO'!BW399</f>
        <v>51.206518332811036</v>
      </c>
      <c r="AS399" s="139">
        <f>'(B) FO'!BX399</f>
        <v>-36.799366211130916</v>
      </c>
      <c r="AT399" s="139">
        <f>'(B) FO'!BY399</f>
        <v>-11.467648605996844</v>
      </c>
      <c r="AU399" s="139">
        <f>'(B) FO'!BZ399</f>
        <v>-37.046031570813554</v>
      </c>
      <c r="AV399" s="137" t="str">
        <f t="shared" si="85"/>
        <v>Y</v>
      </c>
      <c r="AW399" s="137" t="str">
        <f t="shared" si="86"/>
        <v>N</v>
      </c>
      <c r="AX399" s="137" t="str">
        <f t="shared" si="87"/>
        <v>Y</v>
      </c>
      <c r="AZ399" s="137">
        <f>'(B) FO'!C399</f>
        <v>846.7</v>
      </c>
      <c r="BA399" s="137">
        <f>'(B) FO'!X399</f>
        <v>852.55</v>
      </c>
      <c r="BB399" s="137">
        <f>'(B) FO'!AC399</f>
        <v>834.05</v>
      </c>
    </row>
    <row r="400" spans="1:54" x14ac:dyDescent="0.3">
      <c r="A400" s="137" t="str">
        <f>'FOD (ALL)'!B400</f>
        <v>TITAN</v>
      </c>
      <c r="B400" s="146">
        <f>'FOD (ALL)'!C400</f>
        <v>44007</v>
      </c>
      <c r="C400" s="137" t="str">
        <f>'(B) FO'!H400</f>
        <v>N</v>
      </c>
      <c r="D400" s="137" t="str">
        <f>'(B) FO'!I400</f>
        <v>N</v>
      </c>
      <c r="E400" s="137" t="str">
        <f>'(B) FO'!J400</f>
        <v>Y</v>
      </c>
      <c r="F400" s="137" t="str">
        <f>'(B) FO'!K400</f>
        <v>Y</v>
      </c>
      <c r="G400" s="139">
        <f>'(B) FO'!L400</f>
        <v>-0.19983542964617909</v>
      </c>
      <c r="H400" s="139">
        <f>'(B) FO'!M400</f>
        <v>-7.6349327538612469E-2</v>
      </c>
      <c r="I400" s="139">
        <f>'(B) FO'!N400</f>
        <v>2.6155607786416013</v>
      </c>
      <c r="J400" s="139">
        <f>'(B) FO'!O400</f>
        <v>1.3870218746181135</v>
      </c>
      <c r="K400" s="137" t="str">
        <f t="shared" si="76"/>
        <v>N</v>
      </c>
      <c r="L400" s="137" t="str">
        <f t="shared" si="77"/>
        <v>N</v>
      </c>
      <c r="M400" s="137" t="str">
        <f t="shared" si="78"/>
        <v>Y</v>
      </c>
      <c r="N400" s="137">
        <f>'(B) FO'!AH400-'(B) FO'!AI400</f>
        <v>1016250</v>
      </c>
      <c r="O400" s="137">
        <f>'(B) FO'!AI400-'(B) FO'!AJ400</f>
        <v>102750</v>
      </c>
      <c r="P400" s="137">
        <f>'(B) FO'!AJ400-'(B) FO'!AK400</f>
        <v>207000</v>
      </c>
      <c r="Q400" s="137">
        <f>'(B) FO'!AK400-'(B) FO'!AL400</f>
        <v>106500</v>
      </c>
      <c r="R400" s="137" t="str">
        <f>'(B) FO'!AM400</f>
        <v>Y</v>
      </c>
      <c r="S400" s="137" t="str">
        <f>'(B) FO'!AN400</f>
        <v>Y</v>
      </c>
      <c r="T400" s="137" t="str">
        <f>'(B) FO'!AO400</f>
        <v>Y</v>
      </c>
      <c r="U400" s="137" t="str">
        <f>'(B) FO'!AP400</f>
        <v>Y</v>
      </c>
      <c r="V400" s="139">
        <f>'(B) FO'!AQ400</f>
        <v>137.42393509127788</v>
      </c>
      <c r="W400" s="139">
        <f>'(B) FO'!AR400</f>
        <v>16.136631330977622</v>
      </c>
      <c r="X400" s="139">
        <f>'(B) FO'!AS400</f>
        <v>48.167539267015705</v>
      </c>
      <c r="Y400" s="139">
        <f>'(B) FO'!AT400</f>
        <v>32.946635730858468</v>
      </c>
      <c r="Z400" s="137" t="str">
        <f t="shared" si="79"/>
        <v>Y</v>
      </c>
      <c r="AA400" s="137" t="str">
        <f t="shared" si="80"/>
        <v>N</v>
      </c>
      <c r="AB400" s="137" t="str">
        <f t="shared" si="81"/>
        <v>Y</v>
      </c>
      <c r="AC400" s="137" t="str">
        <f>'(B) FO'!BC400</f>
        <v>Y</v>
      </c>
      <c r="AD400" s="137" t="str">
        <f>'(B) FO'!BD400</f>
        <v>N</v>
      </c>
      <c r="AE400" s="137" t="str">
        <f>'(B) FO'!BE400</f>
        <v>Y</v>
      </c>
      <c r="AF400" s="137" t="str">
        <f>'(B) FO'!BF400</f>
        <v>Y</v>
      </c>
      <c r="AG400" s="139">
        <f>'(B) FO'!BG400</f>
        <v>277.45741614255769</v>
      </c>
      <c r="AH400" s="139">
        <f>'(B) FO'!BH400</f>
        <v>-20.250992029801385</v>
      </c>
      <c r="AI400" s="139">
        <f>'(B) FO'!BI400</f>
        <v>44.688531158223384</v>
      </c>
      <c r="AJ400" s="139">
        <f>'(B) FO'!BJ400</f>
        <v>5.3791065226396535</v>
      </c>
      <c r="AK400" s="137" t="str">
        <f t="shared" si="82"/>
        <v>Y</v>
      </c>
      <c r="AL400" s="137" t="str">
        <f t="shared" si="83"/>
        <v>N</v>
      </c>
      <c r="AM400" s="137" t="str">
        <f t="shared" si="84"/>
        <v>Y</v>
      </c>
      <c r="AN400" s="137" t="str">
        <f>'(B) FO'!BS400</f>
        <v>Y</v>
      </c>
      <c r="AO400" s="137" t="str">
        <f>'(B) FO'!BT400</f>
        <v>N</v>
      </c>
      <c r="AP400" s="137" t="str">
        <f>'(B) FO'!BU400</f>
        <v>Y</v>
      </c>
      <c r="AQ400" s="137" t="str">
        <f>'(B) FO'!BV400</f>
        <v>Y</v>
      </c>
      <c r="AR400" s="139">
        <f>'(B) FO'!BW400</f>
        <v>279.49790794979077</v>
      </c>
      <c r="AS400" s="139">
        <f>'(B) FO'!BX400</f>
        <v>-20.729684908789388</v>
      </c>
      <c r="AT400" s="139">
        <f>'(B) FO'!BY400</f>
        <v>42.216981132075468</v>
      </c>
      <c r="AU400" s="139">
        <f>'(B) FO'!BZ400</f>
        <v>4.176904176904177</v>
      </c>
      <c r="AV400" s="137" t="str">
        <f t="shared" si="85"/>
        <v>Y</v>
      </c>
      <c r="AW400" s="137" t="str">
        <f t="shared" si="86"/>
        <v>N</v>
      </c>
      <c r="AX400" s="137" t="str">
        <f t="shared" si="87"/>
        <v>Y</v>
      </c>
      <c r="AZ400" s="137">
        <f>'(B) FO'!C400</f>
        <v>849</v>
      </c>
      <c r="BA400" s="137">
        <f>'(B) FO'!X400</f>
        <v>854.8</v>
      </c>
      <c r="BB400" s="137">
        <f>'(B) FO'!AC400</f>
        <v>837.05</v>
      </c>
    </row>
    <row r="401" spans="1:54" x14ac:dyDescent="0.3">
      <c r="A401" s="137" t="str">
        <f>'FOD (ALL)'!B401</f>
        <v>TITAN</v>
      </c>
      <c r="B401" s="146">
        <f>'FOD (ALL)'!C401</f>
        <v>44042</v>
      </c>
      <c r="C401" s="137" t="str">
        <f>'(B) FO'!H401</f>
        <v>N</v>
      </c>
      <c r="D401" s="137" t="str">
        <f>'(B) FO'!I401</f>
        <v>Y</v>
      </c>
      <c r="E401" s="137" t="str">
        <f>'(B) FO'!J401</f>
        <v>Y</v>
      </c>
      <c r="F401" s="137" t="str">
        <f>'(B) FO'!K401</f>
        <v>Y</v>
      </c>
      <c r="G401" s="139">
        <f>'(B) FO'!L401</f>
        <v>-0.110793632281771</v>
      </c>
      <c r="H401" s="139">
        <f>'(B) FO'!M401</f>
        <v>0.11676104851421566</v>
      </c>
      <c r="I401" s="139">
        <f>'(B) FO'!N401</f>
        <v>3.1867469879518127</v>
      </c>
      <c r="J401" s="139">
        <f>'(B) FO'!O401</f>
        <v>1.7718104346759911</v>
      </c>
      <c r="K401" s="137" t="str">
        <f t="shared" si="76"/>
        <v>N</v>
      </c>
      <c r="L401" s="137" t="str">
        <f t="shared" si="77"/>
        <v>N</v>
      </c>
      <c r="M401" s="137" t="str">
        <f t="shared" si="78"/>
        <v>Y</v>
      </c>
      <c r="N401" s="137">
        <f>'(B) FO'!AH401-'(B) FO'!AI401</f>
        <v>750</v>
      </c>
      <c r="O401" s="137">
        <f>'(B) FO'!AI401-'(B) FO'!AJ401</f>
        <v>2250</v>
      </c>
      <c r="P401" s="137">
        <f>'(B) FO'!AJ401-'(B) FO'!AK401</f>
        <v>0</v>
      </c>
      <c r="Q401" s="137">
        <f>'(B) FO'!AK401-'(B) FO'!AL401</f>
        <v>0</v>
      </c>
      <c r="R401" s="137" t="str">
        <f>'(B) FO'!AM401</f>
        <v>Y</v>
      </c>
      <c r="S401" s="137" t="str">
        <f>'(B) FO'!AN401</f>
        <v>Y</v>
      </c>
      <c r="T401" s="137" t="str">
        <f>'(B) FO'!AO401</f>
        <v>Y</v>
      </c>
      <c r="U401" s="137" t="str">
        <f>'(B) FO'!AP401</f>
        <v>Y</v>
      </c>
      <c r="V401" s="139">
        <f>'(B) FO'!AQ401</f>
        <v>11.111111111111111</v>
      </c>
      <c r="W401" s="139">
        <f>'(B) FO'!AR401</f>
        <v>50</v>
      </c>
      <c r="X401" s="139">
        <f>'(B) FO'!AS401</f>
        <v>0</v>
      </c>
      <c r="Y401" s="139">
        <f>'(B) FO'!AT401</f>
        <v>0</v>
      </c>
      <c r="Z401" s="137" t="str">
        <f t="shared" si="79"/>
        <v>N</v>
      </c>
      <c r="AA401" s="137" t="str">
        <f t="shared" si="80"/>
        <v>Y</v>
      </c>
      <c r="AB401" s="137" t="str">
        <f t="shared" si="81"/>
        <v>Y</v>
      </c>
      <c r="AC401" s="137" t="str">
        <f>'(B) FO'!BC401</f>
        <v>N</v>
      </c>
      <c r="AD401" s="137" t="str">
        <f>'(B) FO'!BD401</f>
        <v>Y</v>
      </c>
      <c r="AE401" s="137" t="str">
        <f>'(B) FO'!BE401</f>
        <v>Y</v>
      </c>
      <c r="AF401" s="137" t="str">
        <f>'(B) FO'!BF401</f>
        <v>N</v>
      </c>
      <c r="AG401" s="139">
        <f>'(B) FO'!BG401</f>
        <v>-66.87664041994752</v>
      </c>
      <c r="AH401" s="139">
        <f>'(B) FO'!BH401</f>
        <v>200.00000000000006</v>
      </c>
      <c r="AI401" s="139">
        <f>'(B) FO'!BI401</f>
        <v>2.0900321543408342</v>
      </c>
      <c r="AJ401" s="139">
        <f>'(B) FO'!BJ401</f>
        <v>-83.175547741411961</v>
      </c>
      <c r="AK401" s="137" t="str">
        <f t="shared" si="82"/>
        <v>N</v>
      </c>
      <c r="AL401" s="137" t="str">
        <f t="shared" si="83"/>
        <v>Y</v>
      </c>
      <c r="AM401" s="137" t="str">
        <f t="shared" si="84"/>
        <v>Y</v>
      </c>
      <c r="AN401" s="137" t="str">
        <f>'(B) FO'!BS401</f>
        <v>N</v>
      </c>
      <c r="AO401" s="137" t="str">
        <f>'(B) FO'!BT401</f>
        <v>Y</v>
      </c>
      <c r="AP401" s="137" t="str">
        <f>'(B) FO'!BU401</f>
        <v>Y</v>
      </c>
      <c r="AQ401" s="137" t="str">
        <f>'(B) FO'!BV401</f>
        <v>N</v>
      </c>
      <c r="AR401" s="139">
        <f>'(B) FO'!BW401</f>
        <v>-66.666666666666657</v>
      </c>
      <c r="AS401" s="139">
        <f>'(B) FO'!BX401</f>
        <v>200</v>
      </c>
      <c r="AT401" s="139">
        <f>'(B) FO'!BY401</f>
        <v>0</v>
      </c>
      <c r="AU401" s="139">
        <f>'(B) FO'!BZ401</f>
        <v>-83.333333333333343</v>
      </c>
      <c r="AV401" s="137" t="str">
        <f t="shared" si="85"/>
        <v>N</v>
      </c>
      <c r="AW401" s="137" t="str">
        <f t="shared" si="86"/>
        <v>Y</v>
      </c>
      <c r="AX401" s="137" t="str">
        <f t="shared" si="87"/>
        <v>Y</v>
      </c>
      <c r="AZ401" s="137">
        <f>'(B) FO'!C401</f>
        <v>856.5</v>
      </c>
      <c r="BA401" s="137">
        <f>'(B) FO'!X401</f>
        <v>842.3</v>
      </c>
      <c r="BB401" s="137">
        <f>'(B) FO'!AC401</f>
        <v>842.3</v>
      </c>
    </row>
    <row r="402" spans="1:54" x14ac:dyDescent="0.3">
      <c r="A402" s="137" t="str">
        <f>'FOD (ALL)'!B402</f>
        <v>TORNTPHARM</v>
      </c>
      <c r="B402" s="146">
        <f>'FOD (ALL)'!C402</f>
        <v>43979</v>
      </c>
      <c r="C402" s="137" t="str">
        <f>'(B) FO'!H402</f>
        <v>N</v>
      </c>
      <c r="D402" s="137" t="str">
        <f>'(B) FO'!I402</f>
        <v>Y</v>
      </c>
      <c r="E402" s="137" t="str">
        <f>'(B) FO'!J402</f>
        <v>Y</v>
      </c>
      <c r="F402" s="137" t="str">
        <f>'(B) FO'!K402</f>
        <v>N</v>
      </c>
      <c r="G402" s="139">
        <f>'(B) FO'!L402</f>
        <v>-0.41430105876937939</v>
      </c>
      <c r="H402" s="139">
        <f>'(B) FO'!M402</f>
        <v>1.7724681814632659</v>
      </c>
      <c r="I402" s="139">
        <f>'(B) FO'!N402</f>
        <v>2.8137919961465863</v>
      </c>
      <c r="J402" s="139">
        <f>'(B) FO'!O402</f>
        <v>-6.8190934616920107E-2</v>
      </c>
      <c r="K402" s="137" t="str">
        <f t="shared" si="76"/>
        <v>N</v>
      </c>
      <c r="L402" s="137" t="str">
        <f t="shared" si="77"/>
        <v>N</v>
      </c>
      <c r="M402" s="137" t="str">
        <f t="shared" si="78"/>
        <v>Y</v>
      </c>
      <c r="N402" s="137">
        <f>'(B) FO'!AH402-'(B) FO'!AI402</f>
        <v>4500</v>
      </c>
      <c r="O402" s="137">
        <f>'(B) FO'!AI402-'(B) FO'!AJ402</f>
        <v>-20000</v>
      </c>
      <c r="P402" s="137">
        <f>'(B) FO'!AJ402-'(B) FO'!AK402</f>
        <v>44000</v>
      </c>
      <c r="Q402" s="137">
        <f>'(B) FO'!AK402-'(B) FO'!AL402</f>
        <v>-9000</v>
      </c>
      <c r="R402" s="137" t="str">
        <f>'(B) FO'!AM402</f>
        <v>Y</v>
      </c>
      <c r="S402" s="137" t="str">
        <f>'(B) FO'!AN402</f>
        <v>N</v>
      </c>
      <c r="T402" s="137" t="str">
        <f>'(B) FO'!AO402</f>
        <v>Y</v>
      </c>
      <c r="U402" s="137" t="str">
        <f>'(B) FO'!AP402</f>
        <v>N</v>
      </c>
      <c r="V402" s="139">
        <f>'(B) FO'!AQ402</f>
        <v>0.58214747736093142</v>
      </c>
      <c r="W402" s="139">
        <f>'(B) FO'!AR402</f>
        <v>-2.5220680958385877</v>
      </c>
      <c r="X402" s="139">
        <f>'(B) FO'!AS402</f>
        <v>5.8744993324432571</v>
      </c>
      <c r="Y402" s="139">
        <f>'(B) FO'!AT402</f>
        <v>-1.1873350923482848</v>
      </c>
      <c r="Z402" s="137" t="str">
        <f t="shared" si="79"/>
        <v>Y</v>
      </c>
      <c r="AA402" s="137" t="str">
        <f t="shared" si="80"/>
        <v>N</v>
      </c>
      <c r="AB402" s="137" t="str">
        <f t="shared" si="81"/>
        <v>Y</v>
      </c>
      <c r="AC402" s="137" t="str">
        <f>'(B) FO'!BC402</f>
        <v>N</v>
      </c>
      <c r="AD402" s="137" t="str">
        <f>'(B) FO'!BD402</f>
        <v>N</v>
      </c>
      <c r="AE402" s="137" t="str">
        <f>'(B) FO'!BE402</f>
        <v>Y</v>
      </c>
      <c r="AF402" s="137" t="str">
        <f>'(B) FO'!BF402</f>
        <v>N</v>
      </c>
      <c r="AG402" s="139">
        <f>'(B) FO'!BG402</f>
        <v>-30.16600567563194</v>
      </c>
      <c r="AH402" s="139">
        <f>'(B) FO'!BH402</f>
        <v>-10.091246591193523</v>
      </c>
      <c r="AI402" s="139">
        <f>'(B) FO'!BI402</f>
        <v>74.541657660501301</v>
      </c>
      <c r="AJ402" s="139">
        <f>'(B) FO'!BJ402</f>
        <v>-37.194145932223051</v>
      </c>
      <c r="AK402" s="137" t="str">
        <f t="shared" si="82"/>
        <v>N</v>
      </c>
      <c r="AL402" s="137" t="str">
        <f t="shared" si="83"/>
        <v>N</v>
      </c>
      <c r="AM402" s="137" t="str">
        <f t="shared" si="84"/>
        <v>Y</v>
      </c>
      <c r="AN402" s="137" t="str">
        <f>'(B) FO'!BS402</f>
        <v>N</v>
      </c>
      <c r="AO402" s="137" t="str">
        <f>'(B) FO'!BT402</f>
        <v>N</v>
      </c>
      <c r="AP402" s="137" t="str">
        <f>'(B) FO'!BU402</f>
        <v>Y</v>
      </c>
      <c r="AQ402" s="137" t="str">
        <f>'(B) FO'!BV402</f>
        <v>N</v>
      </c>
      <c r="AR402" s="139">
        <f>'(B) FO'!BW402</f>
        <v>-30.39169419537518</v>
      </c>
      <c r="AS402" s="139">
        <f>'(B) FO'!BX402</f>
        <v>-11.855241264559069</v>
      </c>
      <c r="AT402" s="139">
        <f>'(B) FO'!BY402</f>
        <v>70.981507823613086</v>
      </c>
      <c r="AU402" s="139">
        <f>'(B) FO'!BZ402</f>
        <v>-36.978933213805469</v>
      </c>
      <c r="AV402" s="137" t="str">
        <f t="shared" si="85"/>
        <v>N</v>
      </c>
      <c r="AW402" s="137" t="str">
        <f t="shared" si="86"/>
        <v>N</v>
      </c>
      <c r="AX402" s="137" t="str">
        <f t="shared" si="87"/>
        <v>Y</v>
      </c>
      <c r="AZ402" s="137">
        <f>'(B) FO'!C402</f>
        <v>2596</v>
      </c>
      <c r="BA402" s="137">
        <f>'(B) FO'!X402</f>
        <v>2624.3</v>
      </c>
      <c r="BB402" s="137">
        <f>'(B) FO'!AC402</f>
        <v>2576.6</v>
      </c>
    </row>
    <row r="403" spans="1:54" x14ac:dyDescent="0.3">
      <c r="A403" s="137" t="str">
        <f>'FOD (ALL)'!B403</f>
        <v>TORNTPHARM</v>
      </c>
      <c r="B403" s="146">
        <f>'FOD (ALL)'!C403</f>
        <v>44007</v>
      </c>
      <c r="C403" s="137" t="str">
        <f>'(B) FO'!H403</f>
        <v>N</v>
      </c>
      <c r="D403" s="137" t="str">
        <f>'(B) FO'!I403</f>
        <v>Y</v>
      </c>
      <c r="E403" s="137" t="str">
        <f>'(B) FO'!J403</f>
        <v>Y</v>
      </c>
      <c r="F403" s="137" t="str">
        <f>'(B) FO'!K403</f>
        <v>N</v>
      </c>
      <c r="G403" s="139">
        <f>'(B) FO'!L403</f>
        <v>-0.71290944123314071</v>
      </c>
      <c r="H403" s="139">
        <f>'(B) FO'!M403</f>
        <v>1.7088657207807441</v>
      </c>
      <c r="I403" s="139">
        <f>'(B) FO'!N403</f>
        <v>3.0285898885478924</v>
      </c>
      <c r="J403" s="139">
        <f>'(B) FO'!O403</f>
        <v>-3.431224139670639E-2</v>
      </c>
      <c r="K403" s="137" t="str">
        <f t="shared" si="76"/>
        <v>N</v>
      </c>
      <c r="L403" s="137" t="str">
        <f t="shared" si="77"/>
        <v>N</v>
      </c>
      <c r="M403" s="137" t="str">
        <f t="shared" si="78"/>
        <v>Y</v>
      </c>
      <c r="N403" s="137">
        <f>'(B) FO'!AH403-'(B) FO'!AI403</f>
        <v>41000</v>
      </c>
      <c r="O403" s="137">
        <f>'(B) FO'!AI403-'(B) FO'!AJ403</f>
        <v>19000</v>
      </c>
      <c r="P403" s="137">
        <f>'(B) FO'!AJ403-'(B) FO'!AK403</f>
        <v>16500</v>
      </c>
      <c r="Q403" s="137">
        <f>'(B) FO'!AK403-'(B) FO'!AL403</f>
        <v>2000</v>
      </c>
      <c r="R403" s="137" t="str">
        <f>'(B) FO'!AM403</f>
        <v>Y</v>
      </c>
      <c r="S403" s="137" t="str">
        <f>'(B) FO'!AN403</f>
        <v>Y</v>
      </c>
      <c r="T403" s="137" t="str">
        <f>'(B) FO'!AO403</f>
        <v>Y</v>
      </c>
      <c r="U403" s="137" t="str">
        <f>'(B) FO'!AP403</f>
        <v>Y</v>
      </c>
      <c r="V403" s="139">
        <f>'(B) FO'!AQ403</f>
        <v>49.696969696969695</v>
      </c>
      <c r="W403" s="139">
        <f>'(B) FO'!AR403</f>
        <v>29.921259842519689</v>
      </c>
      <c r="X403" s="139">
        <f>'(B) FO'!AS403</f>
        <v>35.106382978723403</v>
      </c>
      <c r="Y403" s="139">
        <f>'(B) FO'!AT403</f>
        <v>4.4444444444444446</v>
      </c>
      <c r="Z403" s="137" t="str">
        <f t="shared" si="79"/>
        <v>Y</v>
      </c>
      <c r="AA403" s="137" t="str">
        <f t="shared" si="80"/>
        <v>N</v>
      </c>
      <c r="AB403" s="137" t="str">
        <f t="shared" si="81"/>
        <v>Y</v>
      </c>
      <c r="AC403" s="137" t="str">
        <f>'(B) FO'!BC403</f>
        <v>Y</v>
      </c>
      <c r="AD403" s="137" t="str">
        <f>'(B) FO'!BD403</f>
        <v>Y</v>
      </c>
      <c r="AE403" s="137" t="str">
        <f>'(B) FO'!BE403</f>
        <v>Y</v>
      </c>
      <c r="AF403" s="137" t="str">
        <f>'(B) FO'!BF403</f>
        <v>N</v>
      </c>
      <c r="AG403" s="139">
        <f>'(B) FO'!BG403</f>
        <v>56.263913147710518</v>
      </c>
      <c r="AH403" s="139">
        <f>'(B) FO'!BH403</f>
        <v>31.14673104454987</v>
      </c>
      <c r="AI403" s="139">
        <f>'(B) FO'!BI403</f>
        <v>701.81417124336019</v>
      </c>
      <c r="AJ403" s="139">
        <f>'(B) FO'!BJ403</f>
        <v>-84.28440042447825</v>
      </c>
      <c r="AK403" s="137" t="str">
        <f t="shared" si="82"/>
        <v>Y</v>
      </c>
      <c r="AL403" s="137" t="str">
        <f t="shared" si="83"/>
        <v>N</v>
      </c>
      <c r="AM403" s="137" t="str">
        <f t="shared" si="84"/>
        <v>Y</v>
      </c>
      <c r="AN403" s="137" t="str">
        <f>'(B) FO'!BS403</f>
        <v>Y</v>
      </c>
      <c r="AO403" s="137" t="str">
        <f>'(B) FO'!BT403</f>
        <v>Y</v>
      </c>
      <c r="AP403" s="137" t="str">
        <f>'(B) FO'!BU403</f>
        <v>Y</v>
      </c>
      <c r="AQ403" s="137" t="str">
        <f>'(B) FO'!BV403</f>
        <v>N</v>
      </c>
      <c r="AR403" s="139">
        <f>'(B) FO'!BW403</f>
        <v>56.906077348066297</v>
      </c>
      <c r="AS403" s="139">
        <f>'(B) FO'!BX403</f>
        <v>28.368794326241137</v>
      </c>
      <c r="AT403" s="139">
        <f>'(B) FO'!BY403</f>
        <v>683.33333333333326</v>
      </c>
      <c r="AU403" s="139">
        <f>'(B) FO'!BZ403</f>
        <v>-84.210526315789465</v>
      </c>
      <c r="AV403" s="137" t="str">
        <f t="shared" si="85"/>
        <v>Y</v>
      </c>
      <c r="AW403" s="137" t="str">
        <f t="shared" si="86"/>
        <v>N</v>
      </c>
      <c r="AX403" s="137" t="str">
        <f t="shared" si="87"/>
        <v>Y</v>
      </c>
      <c r="AZ403" s="137">
        <f>'(B) FO'!C403</f>
        <v>2576.5</v>
      </c>
      <c r="BA403" s="137">
        <f>'(B) FO'!X403</f>
        <v>2606.35</v>
      </c>
      <c r="BB403" s="137">
        <f>'(B) FO'!AC403</f>
        <v>2550</v>
      </c>
    </row>
    <row r="404" spans="1:54" x14ac:dyDescent="0.3">
      <c r="A404" s="137" t="str">
        <f>'FOD (ALL)'!B404</f>
        <v>TORNTPHARM</v>
      </c>
      <c r="B404" s="146">
        <f>'FOD (ALL)'!C404</f>
        <v>44042</v>
      </c>
      <c r="C404" s="137" t="str">
        <f>'(B) FO'!H404</f>
        <v>Y</v>
      </c>
      <c r="D404" s="137" t="str">
        <f>'(B) FO'!I404</f>
        <v>Y</v>
      </c>
      <c r="E404" s="137" t="str">
        <f>'(B) FO'!J404</f>
        <v>Y</v>
      </c>
      <c r="F404" s="137" t="str">
        <f>'(B) FO'!K404</f>
        <v>Y</v>
      </c>
      <c r="G404" s="139">
        <f>'(B) FO'!L404</f>
        <v>0.99961479198766634</v>
      </c>
      <c r="H404" s="139">
        <f>'(B) FO'!M404</f>
        <v>0.11955725249720039</v>
      </c>
      <c r="I404" s="139">
        <f>'(B) FO'!N404</f>
        <v>2.8051464028705668</v>
      </c>
      <c r="J404" s="139">
        <f>'(B) FO'!O404</f>
        <v>5.9508460119413645E-2</v>
      </c>
      <c r="K404" s="137" t="str">
        <f t="shared" si="76"/>
        <v>Y</v>
      </c>
      <c r="L404" s="137" t="str">
        <f t="shared" si="77"/>
        <v>N</v>
      </c>
      <c r="M404" s="137" t="str">
        <f t="shared" si="78"/>
        <v>Y</v>
      </c>
      <c r="N404" s="137">
        <f>'(B) FO'!AH404-'(B) FO'!AI404</f>
        <v>0</v>
      </c>
      <c r="O404" s="137">
        <f>'(B) FO'!AI404-'(B) FO'!AJ404</f>
        <v>0</v>
      </c>
      <c r="P404" s="137">
        <f>'(B) FO'!AJ404-'(B) FO'!AK404</f>
        <v>0</v>
      </c>
      <c r="Q404" s="137">
        <f>'(B) FO'!AK404-'(B) FO'!AL404</f>
        <v>0</v>
      </c>
      <c r="R404" s="137" t="str">
        <f>'(B) FO'!AM404</f>
        <v>Y</v>
      </c>
      <c r="S404" s="137" t="str">
        <f>'(B) FO'!AN404</f>
        <v>Y</v>
      </c>
      <c r="T404" s="137" t="str">
        <f>'(B) FO'!AO404</f>
        <v>Y</v>
      </c>
      <c r="U404" s="137" t="str">
        <f>'(B) FO'!AP404</f>
        <v>Y</v>
      </c>
      <c r="V404" s="139">
        <f>'(B) FO'!AQ404</f>
        <v>0</v>
      </c>
      <c r="W404" s="139">
        <f>'(B) FO'!AR404</f>
        <v>0</v>
      </c>
      <c r="X404" s="139">
        <f>'(B) FO'!AS404</f>
        <v>0</v>
      </c>
      <c r="Y404" s="139">
        <f>'(B) FO'!AT404</f>
        <v>0</v>
      </c>
      <c r="Z404" s="137" t="str">
        <f t="shared" si="79"/>
        <v>Y</v>
      </c>
      <c r="AA404" s="137" t="str">
        <f t="shared" si="80"/>
        <v>Y</v>
      </c>
      <c r="AB404" s="137" t="str">
        <f t="shared" si="81"/>
        <v>Y</v>
      </c>
      <c r="AC404" s="137" t="str">
        <f>'(B) FO'!BC404</f>
        <v>N</v>
      </c>
      <c r="AD404" s="137" t="str">
        <f>'(B) FO'!BD404</f>
        <v>Y</v>
      </c>
      <c r="AE404" s="137" t="str">
        <f>'(B) FO'!BE404</f>
        <v>Y</v>
      </c>
      <c r="AF404" s="137" t="str">
        <f>'(B) FO'!BF404</f>
        <v>Y</v>
      </c>
      <c r="AG404" s="139">
        <f>'(B) FO'!BG404</f>
        <v>-100</v>
      </c>
      <c r="AH404" s="139" t="e">
        <f>'(B) FO'!BH404</f>
        <v>#DIV/0!</v>
      </c>
      <c r="AI404" s="139" t="e">
        <f>'(B) FO'!BI404</f>
        <v>#DIV/0!</v>
      </c>
      <c r="AJ404" s="139" t="e">
        <f>'(B) FO'!BJ404</f>
        <v>#DIV/0!</v>
      </c>
      <c r="AK404" s="137" t="e">
        <f t="shared" si="82"/>
        <v>#DIV/0!</v>
      </c>
      <c r="AL404" s="137" t="e">
        <f t="shared" si="83"/>
        <v>#DIV/0!</v>
      </c>
      <c r="AM404" s="137" t="e">
        <f t="shared" si="84"/>
        <v>#DIV/0!</v>
      </c>
      <c r="AN404" s="137" t="str">
        <f>'(B) FO'!BS404</f>
        <v>N</v>
      </c>
      <c r="AO404" s="137" t="str">
        <f>'(B) FO'!BT404</f>
        <v>Y</v>
      </c>
      <c r="AP404" s="137" t="str">
        <f>'(B) FO'!BU404</f>
        <v>Y</v>
      </c>
      <c r="AQ404" s="137" t="str">
        <f>'(B) FO'!BV404</f>
        <v>Y</v>
      </c>
      <c r="AR404" s="139">
        <f>'(B) FO'!BW404</f>
        <v>-100</v>
      </c>
      <c r="AS404" s="139" t="e">
        <f>'(B) FO'!BX404</f>
        <v>#DIV/0!</v>
      </c>
      <c r="AT404" s="139" t="e">
        <f>'(B) FO'!BY404</f>
        <v>#DIV/0!</v>
      </c>
      <c r="AU404" s="139" t="e">
        <f>'(B) FO'!BZ404</f>
        <v>#DIV/0!</v>
      </c>
      <c r="AV404" s="137" t="e">
        <f t="shared" si="85"/>
        <v>#DIV/0!</v>
      </c>
      <c r="AW404" s="137" t="e">
        <f t="shared" si="86"/>
        <v>#DIV/0!</v>
      </c>
      <c r="AX404" s="137" t="e">
        <f t="shared" si="87"/>
        <v>#DIV/0!</v>
      </c>
      <c r="AZ404" s="137">
        <f>'(B) FO'!C404</f>
        <v>2621.95</v>
      </c>
      <c r="BA404" s="137">
        <f>'(B) FO'!X404</f>
        <v>0</v>
      </c>
      <c r="BB404" s="137">
        <f>'(B) FO'!AC404</f>
        <v>0</v>
      </c>
    </row>
    <row r="405" spans="1:54" x14ac:dyDescent="0.3">
      <c r="A405" s="137" t="str">
        <f>'FOD (ALL)'!B405</f>
        <v>TORNTPOWER</v>
      </c>
      <c r="B405" s="146">
        <f>'FOD (ALL)'!C405</f>
        <v>43979</v>
      </c>
      <c r="C405" s="137" t="str">
        <f>'(B) FO'!H405</f>
        <v>N</v>
      </c>
      <c r="D405" s="137" t="str">
        <f>'(B) FO'!I405</f>
        <v>N</v>
      </c>
      <c r="E405" s="137" t="str">
        <f>'(B) FO'!J405</f>
        <v>Y</v>
      </c>
      <c r="F405" s="137" t="str">
        <f>'(B) FO'!K405</f>
        <v>Y</v>
      </c>
      <c r="G405" s="139">
        <f>'(B) FO'!L405</f>
        <v>-9.9535500995339934E-2</v>
      </c>
      <c r="H405" s="139">
        <f>'(B) FO'!M405</f>
        <v>-1.0180623973727496</v>
      </c>
      <c r="I405" s="139">
        <f>'(B) FO'!N405</f>
        <v>0.29644268774702803</v>
      </c>
      <c r="J405" s="139">
        <f>'(B) FO'!O405</f>
        <v>2.5848960973137469</v>
      </c>
      <c r="K405" s="137" t="str">
        <f t="shared" si="76"/>
        <v>Y</v>
      </c>
      <c r="L405" s="137" t="str">
        <f t="shared" si="77"/>
        <v>N</v>
      </c>
      <c r="M405" s="137" t="str">
        <f t="shared" si="78"/>
        <v>N</v>
      </c>
      <c r="N405" s="137">
        <f>'(B) FO'!AH405-'(B) FO'!AI405</f>
        <v>-300000</v>
      </c>
      <c r="O405" s="137">
        <f>'(B) FO'!AI405-'(B) FO'!AJ405</f>
        <v>-132000</v>
      </c>
      <c r="P405" s="137">
        <f>'(B) FO'!AJ405-'(B) FO'!AK405</f>
        <v>51000</v>
      </c>
      <c r="Q405" s="137">
        <f>'(B) FO'!AK405-'(B) FO'!AL405</f>
        <v>255000</v>
      </c>
      <c r="R405" s="137" t="str">
        <f>'(B) FO'!AM405</f>
        <v>N</v>
      </c>
      <c r="S405" s="137" t="str">
        <f>'(B) FO'!AN405</f>
        <v>N</v>
      </c>
      <c r="T405" s="137" t="str">
        <f>'(B) FO'!AO405</f>
        <v>Y</v>
      </c>
      <c r="U405" s="137" t="str">
        <f>'(B) FO'!AP405</f>
        <v>Y</v>
      </c>
      <c r="V405" s="139">
        <f>'(B) FO'!AQ405</f>
        <v>-12.87001287001287</v>
      </c>
      <c r="W405" s="139">
        <f>'(B) FO'!AR405</f>
        <v>-5.3593179049939099</v>
      </c>
      <c r="X405" s="139">
        <f>'(B) FO'!AS405</f>
        <v>2.1144278606965177</v>
      </c>
      <c r="Y405" s="139">
        <f>'(B) FO'!AT405</f>
        <v>11.821974965229485</v>
      </c>
      <c r="Z405" s="137" t="str">
        <f t="shared" si="79"/>
        <v>N</v>
      </c>
      <c r="AA405" s="137" t="str">
        <f t="shared" si="80"/>
        <v>N</v>
      </c>
      <c r="AB405" s="137" t="str">
        <f t="shared" si="81"/>
        <v>N</v>
      </c>
      <c r="AC405" s="137" t="str">
        <f>'(B) FO'!BC405</f>
        <v>Y</v>
      </c>
      <c r="AD405" s="137" t="str">
        <f>'(B) FO'!BD405</f>
        <v>N</v>
      </c>
      <c r="AE405" s="137" t="str">
        <f>'(B) FO'!BE405</f>
        <v>N</v>
      </c>
      <c r="AF405" s="137" t="str">
        <f>'(B) FO'!BF405</f>
        <v>Y</v>
      </c>
      <c r="AG405" s="139">
        <f>'(B) FO'!BG405</f>
        <v>31.962119094213026</v>
      </c>
      <c r="AH405" s="139">
        <f>'(B) FO'!BH405</f>
        <v>-17.214404739862992</v>
      </c>
      <c r="AI405" s="139">
        <f>'(B) FO'!BI405</f>
        <v>-74.472009635032094</v>
      </c>
      <c r="AJ405" s="139">
        <f>'(B) FO'!BJ405</f>
        <v>334.0126800561564</v>
      </c>
      <c r="AK405" s="137" t="str">
        <f t="shared" si="82"/>
        <v>Y</v>
      </c>
      <c r="AL405" s="137" t="str">
        <f t="shared" si="83"/>
        <v>Y</v>
      </c>
      <c r="AM405" s="137" t="str">
        <f t="shared" si="84"/>
        <v>N</v>
      </c>
      <c r="AN405" s="137" t="str">
        <f>'(B) FO'!BS405</f>
        <v>Y</v>
      </c>
      <c r="AO405" s="137" t="str">
        <f>'(B) FO'!BT405</f>
        <v>N</v>
      </c>
      <c r="AP405" s="137" t="str">
        <f>'(B) FO'!BU405</f>
        <v>N</v>
      </c>
      <c r="AQ405" s="137" t="str">
        <f>'(B) FO'!BV405</f>
        <v>Y</v>
      </c>
      <c r="AR405" s="139">
        <f>'(B) FO'!BW405</f>
        <v>31.003811944091485</v>
      </c>
      <c r="AS405" s="139">
        <f>'(B) FO'!BX405</f>
        <v>-16.631355932203391</v>
      </c>
      <c r="AT405" s="139">
        <f>'(B) FO'!BY405</f>
        <v>-74.235807860262</v>
      </c>
      <c r="AU405" s="139">
        <f>'(B) FO'!BZ405</f>
        <v>321.14942528735628</v>
      </c>
      <c r="AV405" s="137" t="str">
        <f t="shared" si="85"/>
        <v>Y</v>
      </c>
      <c r="AW405" s="137" t="str">
        <f t="shared" si="86"/>
        <v>Y</v>
      </c>
      <c r="AX405" s="137" t="str">
        <f t="shared" si="87"/>
        <v>N</v>
      </c>
      <c r="AZ405" s="137">
        <f>'(B) FO'!C405</f>
        <v>301.10000000000002</v>
      </c>
      <c r="BA405" s="137">
        <f>'(B) FO'!X405</f>
        <v>309.60000000000002</v>
      </c>
      <c r="BB405" s="137">
        <f>'(B) FO'!AC405</f>
        <v>299.8</v>
      </c>
    </row>
    <row r="406" spans="1:54" x14ac:dyDescent="0.3">
      <c r="A406" s="137" t="str">
        <f>'FOD (ALL)'!B406</f>
        <v>TORNTPOWER</v>
      </c>
      <c r="B406" s="146">
        <f>'FOD (ALL)'!C406</f>
        <v>44007</v>
      </c>
      <c r="C406" s="137" t="str">
        <f>'(B) FO'!H406</f>
        <v>N</v>
      </c>
      <c r="D406" s="137" t="str">
        <f>'(B) FO'!I406</f>
        <v>N</v>
      </c>
      <c r="E406" s="137" t="str">
        <f>'(B) FO'!J406</f>
        <v>Y</v>
      </c>
      <c r="F406" s="137" t="str">
        <f>'(B) FO'!K406</f>
        <v>Y</v>
      </c>
      <c r="G406" s="139">
        <f>'(B) FO'!L406</f>
        <v>-0.24863252113376433</v>
      </c>
      <c r="H406" s="139">
        <f>'(B) FO'!M406</f>
        <v>-0.95222459366279233</v>
      </c>
      <c r="I406" s="139">
        <f>'(B) FO'!N406</f>
        <v>0.14797763893455723</v>
      </c>
      <c r="J406" s="139">
        <f>'(B) FO'!O406</f>
        <v>2.6671168129642249</v>
      </c>
      <c r="K406" s="137" t="str">
        <f t="shared" si="76"/>
        <v>Y</v>
      </c>
      <c r="L406" s="137" t="str">
        <f t="shared" si="77"/>
        <v>N</v>
      </c>
      <c r="M406" s="137" t="str">
        <f t="shared" si="78"/>
        <v>N</v>
      </c>
      <c r="N406" s="137">
        <f>'(B) FO'!AH406-'(B) FO'!AI406</f>
        <v>186000</v>
      </c>
      <c r="O406" s="137">
        <f>'(B) FO'!AI406-'(B) FO'!AJ406</f>
        <v>42000</v>
      </c>
      <c r="P406" s="137">
        <f>'(B) FO'!AJ406-'(B) FO'!AK406</f>
        <v>15000</v>
      </c>
      <c r="Q406" s="137">
        <f>'(B) FO'!AK406-'(B) FO'!AL406</f>
        <v>156000</v>
      </c>
      <c r="R406" s="137" t="str">
        <f>'(B) FO'!AM406</f>
        <v>Y</v>
      </c>
      <c r="S406" s="137" t="str">
        <f>'(B) FO'!AN406</f>
        <v>Y</v>
      </c>
      <c r="T406" s="137" t="str">
        <f>'(B) FO'!AO406</f>
        <v>Y</v>
      </c>
      <c r="U406" s="137" t="str">
        <f>'(B) FO'!AP406</f>
        <v>Y</v>
      </c>
      <c r="V406" s="139">
        <f>'(B) FO'!AQ406</f>
        <v>64.583333333333343</v>
      </c>
      <c r="W406" s="139">
        <f>'(B) FO'!AR406</f>
        <v>17.073170731707318</v>
      </c>
      <c r="X406" s="139">
        <f>'(B) FO'!AS406</f>
        <v>6.4935064935064926</v>
      </c>
      <c r="Y406" s="139">
        <f>'(B) FO'!AT406</f>
        <v>208</v>
      </c>
      <c r="Z406" s="137" t="str">
        <f t="shared" si="79"/>
        <v>Y</v>
      </c>
      <c r="AA406" s="137" t="str">
        <f t="shared" si="80"/>
        <v>Y</v>
      </c>
      <c r="AB406" s="137" t="str">
        <f t="shared" si="81"/>
        <v>N</v>
      </c>
      <c r="AC406" s="137" t="str">
        <f>'(B) FO'!BC406</f>
        <v>Y</v>
      </c>
      <c r="AD406" s="137" t="str">
        <f>'(B) FO'!BD406</f>
        <v>Y</v>
      </c>
      <c r="AE406" s="137" t="str">
        <f>'(B) FO'!BE406</f>
        <v>N</v>
      </c>
      <c r="AF406" s="137" t="str">
        <f>'(B) FO'!BF406</f>
        <v>Y</v>
      </c>
      <c r="AG406" s="139">
        <f>'(B) FO'!BG406</f>
        <v>109.93706394775913</v>
      </c>
      <c r="AH406" s="139">
        <f>'(B) FO'!BH406</f>
        <v>9.4684003106751486</v>
      </c>
      <c r="AI406" s="139">
        <f>'(B) FO'!BI406</f>
        <v>-71.871523184166549</v>
      </c>
      <c r="AJ406" s="139">
        <f>'(B) FO'!BJ406</f>
        <v>1516.0379208891798</v>
      </c>
      <c r="AK406" s="137" t="str">
        <f t="shared" si="82"/>
        <v>Y</v>
      </c>
      <c r="AL406" s="137" t="str">
        <f t="shared" si="83"/>
        <v>Y</v>
      </c>
      <c r="AM406" s="137" t="str">
        <f t="shared" si="84"/>
        <v>N</v>
      </c>
      <c r="AN406" s="137" t="str">
        <f>'(B) FO'!BS406</f>
        <v>Y</v>
      </c>
      <c r="AO406" s="137" t="str">
        <f>'(B) FO'!BT406</f>
        <v>Y</v>
      </c>
      <c r="AP406" s="137" t="str">
        <f>'(B) FO'!BU406</f>
        <v>N</v>
      </c>
      <c r="AQ406" s="137" t="str">
        <f>'(B) FO'!BV406</f>
        <v>Y</v>
      </c>
      <c r="AR406" s="139">
        <f>'(B) FO'!BW406</f>
        <v>108.33333333333333</v>
      </c>
      <c r="AS406" s="139">
        <f>'(B) FO'!BX406</f>
        <v>10.526315789473683</v>
      </c>
      <c r="AT406" s="139">
        <f>'(B) FO'!BY406</f>
        <v>-71.641791044776113</v>
      </c>
      <c r="AU406" s="139">
        <f>'(B) FO'!BZ406</f>
        <v>1476.4705882352941</v>
      </c>
      <c r="AV406" s="137" t="str">
        <f t="shared" si="85"/>
        <v>Y</v>
      </c>
      <c r="AW406" s="137" t="str">
        <f t="shared" si="86"/>
        <v>Y</v>
      </c>
      <c r="AX406" s="137" t="str">
        <f t="shared" si="87"/>
        <v>N</v>
      </c>
      <c r="AZ406" s="137">
        <f>'(B) FO'!C406</f>
        <v>300.89999999999998</v>
      </c>
      <c r="BA406" s="137">
        <f>'(B) FO'!X406</f>
        <v>309.3</v>
      </c>
      <c r="BB406" s="137">
        <f>'(B) FO'!AC406</f>
        <v>299.60000000000002</v>
      </c>
    </row>
    <row r="407" spans="1:54" x14ac:dyDescent="0.3">
      <c r="A407" s="137" t="str">
        <f>'FOD (ALL)'!B407</f>
        <v>TORNTPOWER</v>
      </c>
      <c r="B407" s="146">
        <f>'FOD (ALL)'!C407</f>
        <v>44042</v>
      </c>
      <c r="C407" s="137" t="str">
        <f>'(B) FO'!H407</f>
        <v>N</v>
      </c>
      <c r="D407" s="137" t="str">
        <f>'(B) FO'!I407</f>
        <v>N</v>
      </c>
      <c r="E407" s="137" t="str">
        <f>'(B) FO'!J407</f>
        <v>Y</v>
      </c>
      <c r="F407" s="137" t="str">
        <f>'(B) FO'!K407</f>
        <v>Y</v>
      </c>
      <c r="G407" s="139">
        <f>'(B) FO'!L407</f>
        <v>-0.54098360655736966</v>
      </c>
      <c r="H407" s="139">
        <f>'(B) FO'!M407</f>
        <v>-0.81300813008130091</v>
      </c>
      <c r="I407" s="139">
        <f>'(B) FO'!N407</f>
        <v>0.24449877750611246</v>
      </c>
      <c r="J407" s="139">
        <f>'(B) FO'!O407</f>
        <v>2.4378026381699822</v>
      </c>
      <c r="K407" s="137" t="str">
        <f t="shared" si="76"/>
        <v>Y</v>
      </c>
      <c r="L407" s="137" t="str">
        <f t="shared" si="77"/>
        <v>N</v>
      </c>
      <c r="M407" s="137" t="str">
        <f t="shared" si="78"/>
        <v>N</v>
      </c>
      <c r="N407" s="137">
        <f>'(B) FO'!AH407-'(B) FO'!AI407</f>
        <v>0</v>
      </c>
      <c r="O407" s="137">
        <f>'(B) FO'!AI407-'(B) FO'!AJ407</f>
        <v>0</v>
      </c>
      <c r="P407" s="137">
        <f>'(B) FO'!AJ407-'(B) FO'!AK407</f>
        <v>0</v>
      </c>
      <c r="Q407" s="137">
        <f>'(B) FO'!AK407-'(B) FO'!AL407</f>
        <v>0</v>
      </c>
      <c r="R407" s="137" t="str">
        <f>'(B) FO'!AM407</f>
        <v>Y</v>
      </c>
      <c r="S407" s="137" t="str">
        <f>'(B) FO'!AN407</f>
        <v>Y</v>
      </c>
      <c r="T407" s="137" t="str">
        <f>'(B) FO'!AO407</f>
        <v>Y</v>
      </c>
      <c r="U407" s="137" t="str">
        <f>'(B) FO'!AP407</f>
        <v>Y</v>
      </c>
      <c r="V407" s="139" t="e">
        <f>'(B) FO'!AQ407</f>
        <v>#DIV/0!</v>
      </c>
      <c r="W407" s="139" t="e">
        <f>'(B) FO'!AR407</f>
        <v>#DIV/0!</v>
      </c>
      <c r="X407" s="139" t="e">
        <f>'(B) FO'!AS407</f>
        <v>#DIV/0!</v>
      </c>
      <c r="Y407" s="139" t="e">
        <f>'(B) FO'!AT407</f>
        <v>#DIV/0!</v>
      </c>
      <c r="Z407" s="137" t="e">
        <f t="shared" si="79"/>
        <v>#DIV/0!</v>
      </c>
      <c r="AA407" s="137" t="e">
        <f t="shared" si="80"/>
        <v>#DIV/0!</v>
      </c>
      <c r="AB407" s="137" t="e">
        <f t="shared" si="81"/>
        <v>#DIV/0!</v>
      </c>
      <c r="AC407" s="137" t="str">
        <f>'(B) FO'!BC407</f>
        <v>Y</v>
      </c>
      <c r="AD407" s="137" t="str">
        <f>'(B) FO'!BD407</f>
        <v>Y</v>
      </c>
      <c r="AE407" s="137" t="str">
        <f>'(B) FO'!BE407</f>
        <v>Y</v>
      </c>
      <c r="AF407" s="137" t="str">
        <f>'(B) FO'!BF407</f>
        <v>Y</v>
      </c>
      <c r="AG407" s="139" t="e">
        <f>'(B) FO'!BG407</f>
        <v>#DIV/0!</v>
      </c>
      <c r="AH407" s="139" t="e">
        <f>'(B) FO'!BH407</f>
        <v>#DIV/0!</v>
      </c>
      <c r="AI407" s="139" t="e">
        <f>'(B) FO'!BI407</f>
        <v>#DIV/0!</v>
      </c>
      <c r="AJ407" s="139" t="e">
        <f>'(B) FO'!BJ407</f>
        <v>#DIV/0!</v>
      </c>
      <c r="AK407" s="137" t="e">
        <f t="shared" si="82"/>
        <v>#DIV/0!</v>
      </c>
      <c r="AL407" s="137" t="e">
        <f t="shared" si="83"/>
        <v>#DIV/0!</v>
      </c>
      <c r="AM407" s="137" t="e">
        <f t="shared" si="84"/>
        <v>#DIV/0!</v>
      </c>
      <c r="AN407" s="137" t="str">
        <f>'(B) FO'!BS407</f>
        <v>Y</v>
      </c>
      <c r="AO407" s="137" t="str">
        <f>'(B) FO'!BT407</f>
        <v>Y</v>
      </c>
      <c r="AP407" s="137" t="str">
        <f>'(B) FO'!BU407</f>
        <v>Y</v>
      </c>
      <c r="AQ407" s="137" t="str">
        <f>'(B) FO'!BV407</f>
        <v>Y</v>
      </c>
      <c r="AR407" s="139" t="e">
        <f>'(B) FO'!BW407</f>
        <v>#DIV/0!</v>
      </c>
      <c r="AS407" s="139" t="e">
        <f>'(B) FO'!BX407</f>
        <v>#DIV/0!</v>
      </c>
      <c r="AT407" s="139" t="e">
        <f>'(B) FO'!BY407</f>
        <v>#DIV/0!</v>
      </c>
      <c r="AU407" s="139" t="e">
        <f>'(B) FO'!BZ407</f>
        <v>#DIV/0!</v>
      </c>
      <c r="AV407" s="137" t="e">
        <f t="shared" si="85"/>
        <v>#DIV/0!</v>
      </c>
      <c r="AW407" s="137" t="e">
        <f t="shared" si="86"/>
        <v>#DIV/0!</v>
      </c>
      <c r="AX407" s="137" t="e">
        <f t="shared" si="87"/>
        <v>#DIV/0!</v>
      </c>
      <c r="AZ407" s="137">
        <f>'(B) FO'!C407</f>
        <v>303.35000000000002</v>
      </c>
      <c r="BA407" s="137">
        <f>'(B) FO'!X407</f>
        <v>0</v>
      </c>
      <c r="BB407" s="137">
        <f>'(B) FO'!AC407</f>
        <v>0</v>
      </c>
    </row>
    <row r="408" spans="1:54" x14ac:dyDescent="0.3">
      <c r="A408" s="137" t="str">
        <f>'FOD (ALL)'!B408</f>
        <v>TVSMOTOR</v>
      </c>
      <c r="B408" s="146">
        <f>'FOD (ALL)'!C408</f>
        <v>43979</v>
      </c>
      <c r="C408" s="137" t="str">
        <f>'(B) FO'!H408</f>
        <v>N</v>
      </c>
      <c r="D408" s="137" t="str">
        <f>'(B) FO'!I408</f>
        <v>Y</v>
      </c>
      <c r="E408" s="137" t="str">
        <f>'(B) FO'!J408</f>
        <v>Y</v>
      </c>
      <c r="F408" s="137" t="str">
        <f>'(B) FO'!K408</f>
        <v>Y</v>
      </c>
      <c r="G408" s="139">
        <f>'(B) FO'!L408</f>
        <v>-0.47626607397999687</v>
      </c>
      <c r="H408" s="139">
        <f>'(B) FO'!M408</f>
        <v>2.2067175077072889</v>
      </c>
      <c r="I408" s="139">
        <f>'(B) FO'!N408</f>
        <v>1.8509337299619784</v>
      </c>
      <c r="J408" s="139">
        <f>'(B) FO'!O408</f>
        <v>0.91727818545697137</v>
      </c>
      <c r="K408" s="137" t="str">
        <f t="shared" si="76"/>
        <v>N</v>
      </c>
      <c r="L408" s="137" t="str">
        <f t="shared" si="77"/>
        <v>Y</v>
      </c>
      <c r="M408" s="137" t="str">
        <f t="shared" si="78"/>
        <v>Y</v>
      </c>
      <c r="N408" s="137">
        <f>'(B) FO'!AH408-'(B) FO'!AI408</f>
        <v>-476550</v>
      </c>
      <c r="O408" s="137">
        <f>'(B) FO'!AI408-'(B) FO'!AJ408</f>
        <v>-232200</v>
      </c>
      <c r="P408" s="137">
        <f>'(B) FO'!AJ408-'(B) FO'!AK408</f>
        <v>6750</v>
      </c>
      <c r="Q408" s="137">
        <f>'(B) FO'!AK408-'(B) FO'!AL408</f>
        <v>-234900</v>
      </c>
      <c r="R408" s="137" t="str">
        <f>'(B) FO'!AM408</f>
        <v>N</v>
      </c>
      <c r="S408" s="137" t="str">
        <f>'(B) FO'!AN408</f>
        <v>N</v>
      </c>
      <c r="T408" s="137" t="str">
        <f>'(B) FO'!AO408</f>
        <v>Y</v>
      </c>
      <c r="U408" s="137" t="str">
        <f>'(B) FO'!AP408</f>
        <v>N</v>
      </c>
      <c r="V408" s="139">
        <f>'(B) FO'!AQ408</f>
        <v>-11.825795644891123</v>
      </c>
      <c r="W408" s="139">
        <f>'(B) FO'!AR408</f>
        <v>-5.4482103262591073</v>
      </c>
      <c r="X408" s="139">
        <f>'(B) FO'!AS408</f>
        <v>0.15862944162436549</v>
      </c>
      <c r="Y408" s="139">
        <f>'(B) FO'!AT408</f>
        <v>-5.2315093205051113</v>
      </c>
      <c r="Z408" s="137" t="str">
        <f t="shared" si="79"/>
        <v>N</v>
      </c>
      <c r="AA408" s="137" t="str">
        <f t="shared" si="80"/>
        <v>N</v>
      </c>
      <c r="AB408" s="137" t="str">
        <f t="shared" si="81"/>
        <v>Y</v>
      </c>
      <c r="AC408" s="137" t="str">
        <f>'(B) FO'!BC408</f>
        <v>N</v>
      </c>
      <c r="AD408" s="137" t="str">
        <f>'(B) FO'!BD408</f>
        <v>Y</v>
      </c>
      <c r="AE408" s="137" t="str">
        <f>'(B) FO'!BE408</f>
        <v>N</v>
      </c>
      <c r="AF408" s="137" t="str">
        <f>'(B) FO'!BF408</f>
        <v>N</v>
      </c>
      <c r="AG408" s="139">
        <f>'(B) FO'!BG408</f>
        <v>-42.445116038658178</v>
      </c>
      <c r="AH408" s="139">
        <f>'(B) FO'!BH408</f>
        <v>167.31181442451489</v>
      </c>
      <c r="AI408" s="139">
        <f>'(B) FO'!BI408</f>
        <v>-17.553251965661776</v>
      </c>
      <c r="AJ408" s="139">
        <f>'(B) FO'!BJ408</f>
        <v>-31.880325556354265</v>
      </c>
      <c r="AK408" s="137" t="str">
        <f t="shared" si="82"/>
        <v>N</v>
      </c>
      <c r="AL408" s="137" t="str">
        <f t="shared" si="83"/>
        <v>Y</v>
      </c>
      <c r="AM408" s="137" t="str">
        <f t="shared" si="84"/>
        <v>Y</v>
      </c>
      <c r="AN408" s="137" t="str">
        <f>'(B) FO'!BS408</f>
        <v>N</v>
      </c>
      <c r="AO408" s="137" t="str">
        <f>'(B) FO'!BT408</f>
        <v>Y</v>
      </c>
      <c r="AP408" s="137" t="str">
        <f>'(B) FO'!BU408</f>
        <v>N</v>
      </c>
      <c r="AQ408" s="137" t="str">
        <f>'(B) FO'!BV408</f>
        <v>N</v>
      </c>
      <c r="AR408" s="139">
        <f>'(B) FO'!BW408</f>
        <v>-40.970873786407772</v>
      </c>
      <c r="AS408" s="139">
        <f>'(B) FO'!BX408</f>
        <v>155.51267916207277</v>
      </c>
      <c r="AT408" s="139">
        <f>'(B) FO'!BY408</f>
        <v>-17.545454545454543</v>
      </c>
      <c r="AU408" s="139">
        <f>'(B) FO'!BZ408</f>
        <v>-30.203045685279189</v>
      </c>
      <c r="AV408" s="137" t="str">
        <f t="shared" si="85"/>
        <v>N</v>
      </c>
      <c r="AW408" s="137" t="str">
        <f t="shared" si="86"/>
        <v>Y</v>
      </c>
      <c r="AX408" s="137" t="str">
        <f t="shared" si="87"/>
        <v>Y</v>
      </c>
      <c r="AZ408" s="137">
        <f>'(B) FO'!C408</f>
        <v>313.45</v>
      </c>
      <c r="BA408" s="137">
        <f>'(B) FO'!X408</f>
        <v>317</v>
      </c>
      <c r="BB408" s="137">
        <f>'(B) FO'!AC408</f>
        <v>305.89999999999998</v>
      </c>
    </row>
    <row r="409" spans="1:54" x14ac:dyDescent="0.3">
      <c r="A409" s="137" t="str">
        <f>'FOD (ALL)'!B409</f>
        <v>TVSMOTOR</v>
      </c>
      <c r="B409" s="146">
        <f>'FOD (ALL)'!C409</f>
        <v>44007</v>
      </c>
      <c r="C409" s="137" t="str">
        <f>'(B) FO'!H409</f>
        <v>N</v>
      </c>
      <c r="D409" s="137" t="str">
        <f>'(B) FO'!I409</f>
        <v>Y</v>
      </c>
      <c r="E409" s="137" t="str">
        <f>'(B) FO'!J409</f>
        <v>Y</v>
      </c>
      <c r="F409" s="137" t="str">
        <f>'(B) FO'!K409</f>
        <v>Y</v>
      </c>
      <c r="G409" s="139">
        <f>'(B) FO'!L409</f>
        <v>-0.2754374594944986</v>
      </c>
      <c r="H409" s="139">
        <f>'(B) FO'!M409</f>
        <v>2.0671407309409622</v>
      </c>
      <c r="I409" s="139">
        <f>'(B) FO'!N409</f>
        <v>2.5784563189143421</v>
      </c>
      <c r="J409" s="139">
        <f>'(B) FO'!O409</f>
        <v>0.75200820372585497</v>
      </c>
      <c r="K409" s="137" t="str">
        <f t="shared" si="76"/>
        <v>N</v>
      </c>
      <c r="L409" s="137" t="str">
        <f t="shared" si="77"/>
        <v>N</v>
      </c>
      <c r="M409" s="137" t="str">
        <f t="shared" si="78"/>
        <v>Y</v>
      </c>
      <c r="N409" s="137">
        <f>'(B) FO'!AH409-'(B) FO'!AI409</f>
        <v>226800</v>
      </c>
      <c r="O409" s="137">
        <f>'(B) FO'!AI409-'(B) FO'!AJ409</f>
        <v>91800</v>
      </c>
      <c r="P409" s="137">
        <f>'(B) FO'!AJ409-'(B) FO'!AK409</f>
        <v>94500</v>
      </c>
      <c r="Q409" s="137">
        <f>'(B) FO'!AK409-'(B) FO'!AL409</f>
        <v>16200</v>
      </c>
      <c r="R409" s="137" t="str">
        <f>'(B) FO'!AM409</f>
        <v>Y</v>
      </c>
      <c r="S409" s="137" t="str">
        <f>'(B) FO'!AN409</f>
        <v>Y</v>
      </c>
      <c r="T409" s="137" t="str">
        <f>'(B) FO'!AO409</f>
        <v>Y</v>
      </c>
      <c r="U409" s="137" t="str">
        <f>'(B) FO'!AP409</f>
        <v>Y</v>
      </c>
      <c r="V409" s="139">
        <f>'(B) FO'!AQ409</f>
        <v>51.851851851851848</v>
      </c>
      <c r="W409" s="139">
        <f>'(B) FO'!AR409</f>
        <v>26.5625</v>
      </c>
      <c r="X409" s="139">
        <f>'(B) FO'!AS409</f>
        <v>37.634408602150536</v>
      </c>
      <c r="Y409" s="139">
        <f>'(B) FO'!AT409</f>
        <v>6.8965517241379306</v>
      </c>
      <c r="Z409" s="137" t="str">
        <f t="shared" si="79"/>
        <v>Y</v>
      </c>
      <c r="AA409" s="137" t="str">
        <f t="shared" si="80"/>
        <v>N</v>
      </c>
      <c r="AB409" s="137" t="str">
        <f t="shared" si="81"/>
        <v>Y</v>
      </c>
      <c r="AC409" s="137" t="str">
        <f>'(B) FO'!BC409</f>
        <v>Y</v>
      </c>
      <c r="AD409" s="137" t="str">
        <f>'(B) FO'!BD409</f>
        <v>Y</v>
      </c>
      <c r="AE409" s="137" t="str">
        <f>'(B) FO'!BE409</f>
        <v>Y</v>
      </c>
      <c r="AF409" s="137" t="str">
        <f>'(B) FO'!BF409</f>
        <v>N</v>
      </c>
      <c r="AG409" s="139">
        <f>'(B) FO'!BG409</f>
        <v>29.237987491612927</v>
      </c>
      <c r="AH409" s="139">
        <f>'(B) FO'!BH409</f>
        <v>158.65594122118063</v>
      </c>
      <c r="AI409" s="139">
        <f>'(B) FO'!BI409</f>
        <v>233.74202003974128</v>
      </c>
      <c r="AJ409" s="139">
        <f>'(B) FO'!BJ409</f>
        <v>-64.167550371155897</v>
      </c>
      <c r="AK409" s="137" t="str">
        <f t="shared" si="82"/>
        <v>N</v>
      </c>
      <c r="AL409" s="137" t="str">
        <f t="shared" si="83"/>
        <v>N</v>
      </c>
      <c r="AM409" s="137" t="str">
        <f t="shared" si="84"/>
        <v>Y</v>
      </c>
      <c r="AN409" s="137" t="str">
        <f>'(B) FO'!BS409</f>
        <v>Y</v>
      </c>
      <c r="AO409" s="137" t="str">
        <f>'(B) FO'!BT409</f>
        <v>Y</v>
      </c>
      <c r="AP409" s="137" t="str">
        <f>'(B) FO'!BU409</f>
        <v>Y</v>
      </c>
      <c r="AQ409" s="137" t="str">
        <f>'(B) FO'!BV409</f>
        <v>N</v>
      </c>
      <c r="AR409" s="139">
        <f>'(B) FO'!BW409</f>
        <v>33.126293995859214</v>
      </c>
      <c r="AS409" s="139">
        <f>'(B) FO'!BX409</f>
        <v>146.42857142857142</v>
      </c>
      <c r="AT409" s="139">
        <f>'(B) FO'!BY409</f>
        <v>232.20338983050848</v>
      </c>
      <c r="AU409" s="139">
        <f>'(B) FO'!BZ409</f>
        <v>-63.354037267080741</v>
      </c>
      <c r="AV409" s="137" t="str">
        <f t="shared" si="85"/>
        <v>N</v>
      </c>
      <c r="AW409" s="137" t="str">
        <f t="shared" si="86"/>
        <v>N</v>
      </c>
      <c r="AX409" s="137" t="str">
        <f t="shared" si="87"/>
        <v>Y</v>
      </c>
      <c r="AZ409" s="137">
        <f>'(B) FO'!C409</f>
        <v>307.75</v>
      </c>
      <c r="BA409" s="137">
        <f>'(B) FO'!X409</f>
        <v>310.39999999999998</v>
      </c>
      <c r="BB409" s="137">
        <f>'(B) FO'!AC409</f>
        <v>299.35000000000002</v>
      </c>
    </row>
    <row r="410" spans="1:54" x14ac:dyDescent="0.3">
      <c r="A410" s="137" t="str">
        <f>'FOD (ALL)'!B410</f>
        <v>TVSMOTOR</v>
      </c>
      <c r="B410" s="146">
        <f>'FOD (ALL)'!C410</f>
        <v>44042</v>
      </c>
      <c r="C410" s="137" t="str">
        <f>'(B) FO'!H410</f>
        <v>N</v>
      </c>
      <c r="D410" s="137" t="str">
        <f>'(B) FO'!I410</f>
        <v>Y</v>
      </c>
      <c r="E410" s="137" t="str">
        <f>'(B) FO'!J410</f>
        <v>Y</v>
      </c>
      <c r="F410" s="137" t="str">
        <f>'(B) FO'!K410</f>
        <v>N</v>
      </c>
      <c r="G410" s="139">
        <f>'(B) FO'!L410</f>
        <v>-0.61195669229561866</v>
      </c>
      <c r="H410" s="139">
        <f>'(B) FO'!M410</f>
        <v>2.196921103271317</v>
      </c>
      <c r="I410" s="139">
        <f>'(B) FO'!N410</f>
        <v>1.8455005716152324</v>
      </c>
      <c r="J410" s="139">
        <f>'(B) FO'!O410</f>
        <v>-0.80997894054754582</v>
      </c>
      <c r="K410" s="137" t="str">
        <f t="shared" si="76"/>
        <v>N</v>
      </c>
      <c r="L410" s="137" t="str">
        <f t="shared" si="77"/>
        <v>Y</v>
      </c>
      <c r="M410" s="137" t="str">
        <f t="shared" si="78"/>
        <v>Y</v>
      </c>
      <c r="N410" s="137">
        <f>'(B) FO'!AH410-'(B) FO'!AI410</f>
        <v>0</v>
      </c>
      <c r="O410" s="137">
        <f>'(B) FO'!AI410-'(B) FO'!AJ410</f>
        <v>0</v>
      </c>
      <c r="P410" s="137">
        <f>'(B) FO'!AJ410-'(B) FO'!AK410</f>
        <v>0</v>
      </c>
      <c r="Q410" s="137">
        <f>'(B) FO'!AK410-'(B) FO'!AL410</f>
        <v>0</v>
      </c>
      <c r="R410" s="137" t="str">
        <f>'(B) FO'!AM410</f>
        <v>Y</v>
      </c>
      <c r="S410" s="137" t="str">
        <f>'(B) FO'!AN410</f>
        <v>Y</v>
      </c>
      <c r="T410" s="137" t="str">
        <f>'(B) FO'!AO410</f>
        <v>Y</v>
      </c>
      <c r="U410" s="137" t="str">
        <f>'(B) FO'!AP410</f>
        <v>Y</v>
      </c>
      <c r="V410" s="139" t="e">
        <f>'(B) FO'!AQ410</f>
        <v>#DIV/0!</v>
      </c>
      <c r="W410" s="139" t="e">
        <f>'(B) FO'!AR410</f>
        <v>#DIV/0!</v>
      </c>
      <c r="X410" s="139" t="e">
        <f>'(B) FO'!AS410</f>
        <v>#DIV/0!</v>
      </c>
      <c r="Y410" s="139" t="e">
        <f>'(B) FO'!AT410</f>
        <v>#DIV/0!</v>
      </c>
      <c r="Z410" s="137" t="e">
        <f t="shared" si="79"/>
        <v>#DIV/0!</v>
      </c>
      <c r="AA410" s="137" t="e">
        <f t="shared" si="80"/>
        <v>#DIV/0!</v>
      </c>
      <c r="AB410" s="137" t="e">
        <f t="shared" si="81"/>
        <v>#DIV/0!</v>
      </c>
      <c r="AC410" s="137" t="str">
        <f>'(B) FO'!BC410</f>
        <v>Y</v>
      </c>
      <c r="AD410" s="137" t="str">
        <f>'(B) FO'!BD410</f>
        <v>Y</v>
      </c>
      <c r="AE410" s="137" t="str">
        <f>'(B) FO'!BE410</f>
        <v>Y</v>
      </c>
      <c r="AF410" s="137" t="str">
        <f>'(B) FO'!BF410</f>
        <v>Y</v>
      </c>
      <c r="AG410" s="139" t="e">
        <f>'(B) FO'!BG410</f>
        <v>#DIV/0!</v>
      </c>
      <c r="AH410" s="139" t="e">
        <f>'(B) FO'!BH410</f>
        <v>#DIV/0!</v>
      </c>
      <c r="AI410" s="139" t="e">
        <f>'(B) FO'!BI410</f>
        <v>#DIV/0!</v>
      </c>
      <c r="AJ410" s="139" t="e">
        <f>'(B) FO'!BJ410</f>
        <v>#DIV/0!</v>
      </c>
      <c r="AK410" s="137" t="e">
        <f t="shared" si="82"/>
        <v>#DIV/0!</v>
      </c>
      <c r="AL410" s="137" t="e">
        <f t="shared" si="83"/>
        <v>#DIV/0!</v>
      </c>
      <c r="AM410" s="137" t="e">
        <f t="shared" si="84"/>
        <v>#DIV/0!</v>
      </c>
      <c r="AN410" s="137" t="str">
        <f>'(B) FO'!BS410</f>
        <v>Y</v>
      </c>
      <c r="AO410" s="137" t="str">
        <f>'(B) FO'!BT410</f>
        <v>Y</v>
      </c>
      <c r="AP410" s="137" t="str">
        <f>'(B) FO'!BU410</f>
        <v>Y</v>
      </c>
      <c r="AQ410" s="137" t="str">
        <f>'(B) FO'!BV410</f>
        <v>Y</v>
      </c>
      <c r="AR410" s="139" t="e">
        <f>'(B) FO'!BW410</f>
        <v>#DIV/0!</v>
      </c>
      <c r="AS410" s="139" t="e">
        <f>'(B) FO'!BX410</f>
        <v>#DIV/0!</v>
      </c>
      <c r="AT410" s="139" t="e">
        <f>'(B) FO'!BY410</f>
        <v>#DIV/0!</v>
      </c>
      <c r="AU410" s="139" t="e">
        <f>'(B) FO'!BZ410</f>
        <v>#DIV/0!</v>
      </c>
      <c r="AV410" s="137" t="e">
        <f t="shared" si="85"/>
        <v>#DIV/0!</v>
      </c>
      <c r="AW410" s="137" t="e">
        <f t="shared" si="86"/>
        <v>#DIV/0!</v>
      </c>
      <c r="AX410" s="137" t="e">
        <f t="shared" si="87"/>
        <v>#DIV/0!</v>
      </c>
      <c r="AZ410" s="137">
        <f>'(B) FO'!C410</f>
        <v>316.7</v>
      </c>
      <c r="BA410" s="137">
        <f>'(B) FO'!X410</f>
        <v>0</v>
      </c>
      <c r="BB410" s="137">
        <f>'(B) FO'!AC410</f>
        <v>0</v>
      </c>
    </row>
    <row r="411" spans="1:54" x14ac:dyDescent="0.3">
      <c r="A411" s="137" t="str">
        <f>'FOD (ALL)'!B411</f>
        <v>UBL</v>
      </c>
      <c r="B411" s="146">
        <f>'FOD (ALL)'!C411</f>
        <v>43979</v>
      </c>
      <c r="C411" s="137" t="str">
        <f>'(B) FO'!H411</f>
        <v>N</v>
      </c>
      <c r="D411" s="137" t="str">
        <f>'(B) FO'!I411</f>
        <v>Y</v>
      </c>
      <c r="E411" s="137" t="str">
        <f>'(B) FO'!J411</f>
        <v>Y</v>
      </c>
      <c r="F411" s="137" t="str">
        <f>'(B) FO'!K411</f>
        <v>N</v>
      </c>
      <c r="G411" s="139">
        <f>'(B) FO'!L411</f>
        <v>-1.3460914693480304</v>
      </c>
      <c r="H411" s="139">
        <f>'(B) FO'!M411</f>
        <v>5.4618015963511946</v>
      </c>
      <c r="I411" s="139">
        <f>'(B) FO'!N411</f>
        <v>0.11415525114155251</v>
      </c>
      <c r="J411" s="139">
        <f>'(B) FO'!O411</f>
        <v>-0.43757458657726006</v>
      </c>
      <c r="K411" s="137" t="str">
        <f t="shared" si="76"/>
        <v>N</v>
      </c>
      <c r="L411" s="137" t="str">
        <f t="shared" si="77"/>
        <v>Y</v>
      </c>
      <c r="M411" s="137" t="str">
        <f t="shared" si="78"/>
        <v>Y</v>
      </c>
      <c r="N411" s="137">
        <f>'(B) FO'!AH411-'(B) FO'!AI411</f>
        <v>-198800</v>
      </c>
      <c r="O411" s="137">
        <f>'(B) FO'!AI411-'(B) FO'!AJ411</f>
        <v>-5600</v>
      </c>
      <c r="P411" s="137">
        <f>'(B) FO'!AJ411-'(B) FO'!AK411</f>
        <v>82600</v>
      </c>
      <c r="Q411" s="137">
        <f>'(B) FO'!AK411-'(B) FO'!AL411</f>
        <v>-21700</v>
      </c>
      <c r="R411" s="137" t="str">
        <f>'(B) FO'!AM411</f>
        <v>N</v>
      </c>
      <c r="S411" s="137" t="str">
        <f>'(B) FO'!AN411</f>
        <v>N</v>
      </c>
      <c r="T411" s="137" t="str">
        <f>'(B) FO'!AO411</f>
        <v>Y</v>
      </c>
      <c r="U411" s="137" t="str">
        <f>'(B) FO'!AP411</f>
        <v>N</v>
      </c>
      <c r="V411" s="139">
        <f>'(B) FO'!AQ411</f>
        <v>-19.359236537150647</v>
      </c>
      <c r="W411" s="139">
        <f>'(B) FO'!AR411</f>
        <v>-0.5423728813559322</v>
      </c>
      <c r="X411" s="139">
        <f>'(B) FO'!AS411</f>
        <v>8.695652173913043</v>
      </c>
      <c r="Y411" s="139">
        <f>'(B) FO'!AT411</f>
        <v>-2.23342939481268</v>
      </c>
      <c r="Z411" s="137" t="str">
        <f t="shared" si="79"/>
        <v>N</v>
      </c>
      <c r="AA411" s="137" t="str">
        <f t="shared" si="80"/>
        <v>N</v>
      </c>
      <c r="AB411" s="137" t="str">
        <f t="shared" si="81"/>
        <v>Y</v>
      </c>
      <c r="AC411" s="137" t="str">
        <f>'(B) FO'!BC411</f>
        <v>N</v>
      </c>
      <c r="AD411" s="137" t="str">
        <f>'(B) FO'!BD411</f>
        <v>Y</v>
      </c>
      <c r="AE411" s="137" t="str">
        <f>'(B) FO'!BE411</f>
        <v>N</v>
      </c>
      <c r="AF411" s="137" t="str">
        <f>'(B) FO'!BF411</f>
        <v>N</v>
      </c>
      <c r="AG411" s="139">
        <f>'(B) FO'!BG411</f>
        <v>-9.521115924243297</v>
      </c>
      <c r="AH411" s="139">
        <f>'(B) FO'!BH411</f>
        <v>192.03058841399738</v>
      </c>
      <c r="AI411" s="139">
        <f>'(B) FO'!BI411</f>
        <v>-9.1185707547712429</v>
      </c>
      <c r="AJ411" s="139">
        <f>'(B) FO'!BJ411</f>
        <v>-35.310861646195583</v>
      </c>
      <c r="AK411" s="137" t="str">
        <f t="shared" si="82"/>
        <v>N</v>
      </c>
      <c r="AL411" s="137" t="str">
        <f t="shared" si="83"/>
        <v>Y</v>
      </c>
      <c r="AM411" s="137" t="str">
        <f t="shared" si="84"/>
        <v>Y</v>
      </c>
      <c r="AN411" s="137" t="str">
        <f>'(B) FO'!BS411</f>
        <v>N</v>
      </c>
      <c r="AO411" s="137" t="str">
        <f>'(B) FO'!BT411</f>
        <v>Y</v>
      </c>
      <c r="AP411" s="137" t="str">
        <f>'(B) FO'!BU411</f>
        <v>N</v>
      </c>
      <c r="AQ411" s="137" t="str">
        <f>'(B) FO'!BV411</f>
        <v>N</v>
      </c>
      <c r="AR411" s="139">
        <f>'(B) FO'!BW411</f>
        <v>-11.788896504455106</v>
      </c>
      <c r="AS411" s="139">
        <f>'(B) FO'!BX411</f>
        <v>184.12852969814995</v>
      </c>
      <c r="AT411" s="139">
        <f>'(B) FO'!BY411</f>
        <v>-9.0345438441098302</v>
      </c>
      <c r="AU411" s="139">
        <f>'(B) FO'!BZ411</f>
        <v>-33.937975424224689</v>
      </c>
      <c r="AV411" s="137" t="str">
        <f t="shared" si="85"/>
        <v>N</v>
      </c>
      <c r="AW411" s="137" t="str">
        <f t="shared" si="86"/>
        <v>Y</v>
      </c>
      <c r="AX411" s="137" t="str">
        <f t="shared" si="87"/>
        <v>Y</v>
      </c>
      <c r="AZ411" s="137">
        <f>'(B) FO'!C411</f>
        <v>912.45</v>
      </c>
      <c r="BA411" s="137">
        <f>'(B) FO'!X411</f>
        <v>941.75</v>
      </c>
      <c r="BB411" s="137">
        <f>'(B) FO'!AC411</f>
        <v>907</v>
      </c>
    </row>
    <row r="412" spans="1:54" x14ac:dyDescent="0.3">
      <c r="A412" s="137" t="str">
        <f>'FOD (ALL)'!B412</f>
        <v>UBL</v>
      </c>
      <c r="B412" s="146">
        <f>'FOD (ALL)'!C412</f>
        <v>44007</v>
      </c>
      <c r="C412" s="137" t="str">
        <f>'(B) FO'!H412</f>
        <v>N</v>
      </c>
      <c r="D412" s="137" t="str">
        <f>'(B) FO'!I412</f>
        <v>Y</v>
      </c>
      <c r="E412" s="137" t="str">
        <f>'(B) FO'!J412</f>
        <v>Y</v>
      </c>
      <c r="F412" s="137" t="str">
        <f>'(B) FO'!K412</f>
        <v>N</v>
      </c>
      <c r="G412" s="139">
        <f>'(B) FO'!L412</f>
        <v>-1.6464237516869096</v>
      </c>
      <c r="H412" s="139">
        <f>'(B) FO'!M412</f>
        <v>5.4834301332422255</v>
      </c>
      <c r="I412" s="139">
        <f>'(B) FO'!N412</f>
        <v>0.2340049083956473</v>
      </c>
      <c r="J412" s="139">
        <f>'(B) FO'!O412</f>
        <v>-0.44886363636364152</v>
      </c>
      <c r="K412" s="137" t="str">
        <f t="shared" si="76"/>
        <v>N</v>
      </c>
      <c r="L412" s="137" t="str">
        <f t="shared" si="77"/>
        <v>Y</v>
      </c>
      <c r="M412" s="137" t="str">
        <f t="shared" si="78"/>
        <v>Y</v>
      </c>
      <c r="N412" s="137">
        <f>'(B) FO'!AH412-'(B) FO'!AI412</f>
        <v>74200</v>
      </c>
      <c r="O412" s="137">
        <f>'(B) FO'!AI412-'(B) FO'!AJ412</f>
        <v>17500</v>
      </c>
      <c r="P412" s="137">
        <f>'(B) FO'!AJ412-'(B) FO'!AK412</f>
        <v>38500</v>
      </c>
      <c r="Q412" s="137">
        <f>'(B) FO'!AK412-'(B) FO'!AL412</f>
        <v>13300</v>
      </c>
      <c r="R412" s="137" t="str">
        <f>'(B) FO'!AM412</f>
        <v>Y</v>
      </c>
      <c r="S412" s="137" t="str">
        <f>'(B) FO'!AN412</f>
        <v>Y</v>
      </c>
      <c r="T412" s="137" t="str">
        <f>'(B) FO'!AO412</f>
        <v>Y</v>
      </c>
      <c r="U412" s="137" t="str">
        <f>'(B) FO'!AP412</f>
        <v>Y</v>
      </c>
      <c r="V412" s="139">
        <f>'(B) FO'!AQ412</f>
        <v>80.916030534351151</v>
      </c>
      <c r="W412" s="139">
        <f>'(B) FO'!AR412</f>
        <v>23.584905660377359</v>
      </c>
      <c r="X412" s="139">
        <f>'(B) FO'!AS412</f>
        <v>107.84313725490196</v>
      </c>
      <c r="Y412" s="139">
        <f>'(B) FO'!AT412</f>
        <v>59.375</v>
      </c>
      <c r="Z412" s="137" t="str">
        <f t="shared" si="79"/>
        <v>Y</v>
      </c>
      <c r="AA412" s="137" t="str">
        <f t="shared" si="80"/>
        <v>N</v>
      </c>
      <c r="AB412" s="137" t="str">
        <f t="shared" si="81"/>
        <v>Y</v>
      </c>
      <c r="AC412" s="137" t="str">
        <f>'(B) FO'!BC412</f>
        <v>Y</v>
      </c>
      <c r="AD412" s="137" t="str">
        <f>'(B) FO'!BD412</f>
        <v>Y</v>
      </c>
      <c r="AE412" s="137" t="str">
        <f>'(B) FO'!BE412</f>
        <v>Y</v>
      </c>
      <c r="AF412" s="137" t="str">
        <f>'(B) FO'!BF412</f>
        <v>Y</v>
      </c>
      <c r="AG412" s="139">
        <f>'(B) FO'!BG412</f>
        <v>103.87550186733185</v>
      </c>
      <c r="AH412" s="139">
        <f>'(B) FO'!BH412</f>
        <v>79.733014293810228</v>
      </c>
      <c r="AI412" s="139">
        <f>'(B) FO'!BI412</f>
        <v>221.24362812525283</v>
      </c>
      <c r="AJ412" s="139">
        <f>'(B) FO'!BJ412</f>
        <v>258.80389025983453</v>
      </c>
      <c r="AK412" s="137" t="str">
        <f t="shared" si="82"/>
        <v>Y</v>
      </c>
      <c r="AL412" s="137" t="str">
        <f t="shared" si="83"/>
        <v>N</v>
      </c>
      <c r="AM412" s="137" t="str">
        <f t="shared" si="84"/>
        <v>N</v>
      </c>
      <c r="AN412" s="137" t="str">
        <f>'(B) FO'!BS412</f>
        <v>Y</v>
      </c>
      <c r="AO412" s="137" t="str">
        <f>'(B) FO'!BT412</f>
        <v>Y</v>
      </c>
      <c r="AP412" s="137" t="str">
        <f>'(B) FO'!BU412</f>
        <v>Y</v>
      </c>
      <c r="AQ412" s="137" t="str">
        <f>'(B) FO'!BV412</f>
        <v>Y</v>
      </c>
      <c r="AR412" s="139">
        <f>'(B) FO'!BW412</f>
        <v>100.44444444444444</v>
      </c>
      <c r="AS412" s="139">
        <f>'(B) FO'!BX412</f>
        <v>74.418604651162795</v>
      </c>
      <c r="AT412" s="139">
        <f>'(B) FO'!BY412</f>
        <v>222.5</v>
      </c>
      <c r="AU412" s="139">
        <f>'(B) FO'!BZ412</f>
        <v>263.63636363636363</v>
      </c>
      <c r="AV412" s="137" t="str">
        <f t="shared" si="85"/>
        <v>Y</v>
      </c>
      <c r="AW412" s="137" t="str">
        <f t="shared" si="86"/>
        <v>N</v>
      </c>
      <c r="AX412" s="137" t="str">
        <f t="shared" si="87"/>
        <v>N</v>
      </c>
      <c r="AZ412" s="137">
        <f>'(B) FO'!C412</f>
        <v>911</v>
      </c>
      <c r="BA412" s="137">
        <f>'(B) FO'!X412</f>
        <v>941.95</v>
      </c>
      <c r="BB412" s="137">
        <f>'(B) FO'!AC412</f>
        <v>905</v>
      </c>
    </row>
    <row r="413" spans="1:54" x14ac:dyDescent="0.3">
      <c r="A413" s="137" t="str">
        <f>'FOD (ALL)'!B413</f>
        <v>UBL</v>
      </c>
      <c r="B413" s="146">
        <f>'FOD (ALL)'!C413</f>
        <v>44042</v>
      </c>
      <c r="C413" s="137" t="str">
        <f>'(B) FO'!H413</f>
        <v>N</v>
      </c>
      <c r="D413" s="137" t="str">
        <f>'(B) FO'!I413</f>
        <v>Y</v>
      </c>
      <c r="E413" s="137" t="str">
        <f>'(B) FO'!J413</f>
        <v>Y</v>
      </c>
      <c r="F413" s="137" t="str">
        <f>'(B) FO'!K413</f>
        <v>N</v>
      </c>
      <c r="G413" s="139">
        <f>'(B) FO'!L413</f>
        <v>-1.571688228375915</v>
      </c>
      <c r="H413" s="139">
        <f>'(B) FO'!M413</f>
        <v>5.9409865775612989</v>
      </c>
      <c r="I413" s="139">
        <f>'(B) FO'!N413</f>
        <v>5.6666855556185183E-2</v>
      </c>
      <c r="J413" s="139">
        <f>'(B) FO'!O413</f>
        <v>-0.76477534724174268</v>
      </c>
      <c r="K413" s="137" t="str">
        <f t="shared" si="76"/>
        <v>N</v>
      </c>
      <c r="L413" s="137" t="str">
        <f t="shared" si="77"/>
        <v>Y</v>
      </c>
      <c r="M413" s="137" t="str">
        <f t="shared" si="78"/>
        <v>Y</v>
      </c>
      <c r="N413" s="137">
        <f>'(B) FO'!AH413-'(B) FO'!AI413</f>
        <v>0</v>
      </c>
      <c r="O413" s="137">
        <f>'(B) FO'!AI413-'(B) FO'!AJ413</f>
        <v>700</v>
      </c>
      <c r="P413" s="137">
        <f>'(B) FO'!AJ413-'(B) FO'!AK413</f>
        <v>0</v>
      </c>
      <c r="Q413" s="137">
        <f>'(B) FO'!AK413-'(B) FO'!AL413</f>
        <v>0</v>
      </c>
      <c r="R413" s="137" t="str">
        <f>'(B) FO'!AM413</f>
        <v>Y</v>
      </c>
      <c r="S413" s="137" t="str">
        <f>'(B) FO'!AN413</f>
        <v>Y</v>
      </c>
      <c r="T413" s="137" t="str">
        <f>'(B) FO'!AO413</f>
        <v>Y</v>
      </c>
      <c r="U413" s="137" t="str">
        <f>'(B) FO'!AP413</f>
        <v>Y</v>
      </c>
      <c r="V413" s="139">
        <f>'(B) FO'!AQ413</f>
        <v>0</v>
      </c>
      <c r="W413" s="139">
        <f>'(B) FO'!AR413</f>
        <v>50</v>
      </c>
      <c r="X413" s="139">
        <f>'(B) FO'!AS413</f>
        <v>0</v>
      </c>
      <c r="Y413" s="139">
        <f>'(B) FO'!AT413</f>
        <v>0</v>
      </c>
      <c r="Z413" s="137" t="str">
        <f t="shared" si="79"/>
        <v>N</v>
      </c>
      <c r="AA413" s="137" t="str">
        <f t="shared" si="80"/>
        <v>Y</v>
      </c>
      <c r="AB413" s="137" t="str">
        <f t="shared" si="81"/>
        <v>Y</v>
      </c>
      <c r="AC413" s="137" t="str">
        <f>'(B) FO'!BC413</f>
        <v>N</v>
      </c>
      <c r="AD413" s="137" t="str">
        <f>'(B) FO'!BD413</f>
        <v>Y</v>
      </c>
      <c r="AE413" s="137" t="str">
        <f>'(B) FO'!BE413</f>
        <v>Y</v>
      </c>
      <c r="AF413" s="137" t="str">
        <f>'(B) FO'!BF413</f>
        <v>Y</v>
      </c>
      <c r="AG413" s="139">
        <f>'(B) FO'!BG413</f>
        <v>-100</v>
      </c>
      <c r="AH413" s="139" t="e">
        <f>'(B) FO'!BH413</f>
        <v>#DIV/0!</v>
      </c>
      <c r="AI413" s="139" t="e">
        <f>'(B) FO'!BI413</f>
        <v>#DIV/0!</v>
      </c>
      <c r="AJ413" s="139" t="e">
        <f>'(B) FO'!BJ413</f>
        <v>#DIV/0!</v>
      </c>
      <c r="AK413" s="137" t="e">
        <f t="shared" si="82"/>
        <v>#DIV/0!</v>
      </c>
      <c r="AL413" s="137" t="e">
        <f t="shared" si="83"/>
        <v>#DIV/0!</v>
      </c>
      <c r="AM413" s="137" t="e">
        <f t="shared" si="84"/>
        <v>#DIV/0!</v>
      </c>
      <c r="AN413" s="137" t="str">
        <f>'(B) FO'!BS413</f>
        <v>N</v>
      </c>
      <c r="AO413" s="137" t="str">
        <f>'(B) FO'!BT413</f>
        <v>Y</v>
      </c>
      <c r="AP413" s="137" t="str">
        <f>'(B) FO'!BU413</f>
        <v>Y</v>
      </c>
      <c r="AQ413" s="137" t="str">
        <f>'(B) FO'!BV413</f>
        <v>Y</v>
      </c>
      <c r="AR413" s="139">
        <f>'(B) FO'!BW413</f>
        <v>-100</v>
      </c>
      <c r="AS413" s="139" t="e">
        <f>'(B) FO'!BX413</f>
        <v>#DIV/0!</v>
      </c>
      <c r="AT413" s="139" t="e">
        <f>'(B) FO'!BY413</f>
        <v>#DIV/0!</v>
      </c>
      <c r="AU413" s="139" t="e">
        <f>'(B) FO'!BZ413</f>
        <v>#DIV/0!</v>
      </c>
      <c r="AV413" s="137" t="e">
        <f t="shared" si="85"/>
        <v>#DIV/0!</v>
      </c>
      <c r="AW413" s="137" t="e">
        <f t="shared" si="86"/>
        <v>#DIV/0!</v>
      </c>
      <c r="AX413" s="137" t="e">
        <f t="shared" si="87"/>
        <v>#DIV/0!</v>
      </c>
      <c r="AZ413" s="137">
        <f>'(B) FO'!C413</f>
        <v>920.6</v>
      </c>
      <c r="BA413" s="137">
        <f>'(B) FO'!X413</f>
        <v>0</v>
      </c>
      <c r="BB413" s="137">
        <f>'(B) FO'!AC413</f>
        <v>0</v>
      </c>
    </row>
    <row r="414" spans="1:54" x14ac:dyDescent="0.3">
      <c r="A414" s="137" t="str">
        <f>'FOD (ALL)'!B414</f>
        <v>UJJIVAN</v>
      </c>
      <c r="B414" s="146">
        <f>'FOD (ALL)'!C414</f>
        <v>43979</v>
      </c>
      <c r="C414" s="137" t="str">
        <f>'(B) FO'!H414</f>
        <v>N</v>
      </c>
      <c r="D414" s="137" t="str">
        <f>'(B) FO'!I414</f>
        <v>N</v>
      </c>
      <c r="E414" s="137" t="str">
        <f>'(B) FO'!J414</f>
        <v>Y</v>
      </c>
      <c r="F414" s="137" t="str">
        <f>'(B) FO'!K414</f>
        <v>Y</v>
      </c>
      <c r="G414" s="139">
        <f>'(B) FO'!L414</f>
        <v>-5.0466088074574236</v>
      </c>
      <c r="H414" s="139">
        <f>'(B) FO'!M414</f>
        <v>-1.6129032258064409</v>
      </c>
      <c r="I414" s="139">
        <f>'(B) FO'!N414</f>
        <v>4.4598612487611495</v>
      </c>
      <c r="J414" s="139">
        <f>'(B) FO'!O414</f>
        <v>1.0010010010010011</v>
      </c>
      <c r="K414" s="137" t="str">
        <f t="shared" si="76"/>
        <v>N</v>
      </c>
      <c r="L414" s="137" t="str">
        <f t="shared" si="77"/>
        <v>N</v>
      </c>
      <c r="M414" s="137" t="str">
        <f t="shared" si="78"/>
        <v>Y</v>
      </c>
      <c r="N414" s="137">
        <f>'(B) FO'!AH414-'(B) FO'!AI414</f>
        <v>-363800</v>
      </c>
      <c r="O414" s="137">
        <f>'(B) FO'!AI414-'(B) FO'!AJ414</f>
        <v>-25500</v>
      </c>
      <c r="P414" s="137">
        <f>'(B) FO'!AJ414-'(B) FO'!AK414</f>
        <v>-35700</v>
      </c>
      <c r="Q414" s="137">
        <f>'(B) FO'!AK414-'(B) FO'!AL414</f>
        <v>200600</v>
      </c>
      <c r="R414" s="137" t="str">
        <f>'(B) FO'!AM414</f>
        <v>N</v>
      </c>
      <c r="S414" s="137" t="str">
        <f>'(B) FO'!AN414</f>
        <v>N</v>
      </c>
      <c r="T414" s="137" t="str">
        <f>'(B) FO'!AO414</f>
        <v>N</v>
      </c>
      <c r="U414" s="137" t="str">
        <f>'(B) FO'!AP414</f>
        <v>Y</v>
      </c>
      <c r="V414" s="139">
        <f>'(B) FO'!AQ414</f>
        <v>-8.186687069625096</v>
      </c>
      <c r="W414" s="139">
        <f>'(B) FO'!AR414</f>
        <v>-0.57055914796500573</v>
      </c>
      <c r="X414" s="139">
        <f>'(B) FO'!AS414</f>
        <v>-0.79245283018867918</v>
      </c>
      <c r="Y414" s="139">
        <f>'(B) FO'!AT414</f>
        <v>4.6603475513428121</v>
      </c>
      <c r="Z414" s="137" t="str">
        <f t="shared" si="79"/>
        <v>N</v>
      </c>
      <c r="AA414" s="137" t="str">
        <f t="shared" si="80"/>
        <v>Y</v>
      </c>
      <c r="AB414" s="137" t="str">
        <f t="shared" si="81"/>
        <v>N</v>
      </c>
      <c r="AC414" s="137" t="str">
        <f>'(B) FO'!BC414</f>
        <v>Y</v>
      </c>
      <c r="AD414" s="137" t="str">
        <f>'(B) FO'!BD414</f>
        <v>Y</v>
      </c>
      <c r="AE414" s="137" t="str">
        <f>'(B) FO'!BE414</f>
        <v>N</v>
      </c>
      <c r="AF414" s="137" t="str">
        <f>'(B) FO'!BF414</f>
        <v>N</v>
      </c>
      <c r="AG414" s="139">
        <f>'(B) FO'!BG414</f>
        <v>96.89587206373244</v>
      </c>
      <c r="AH414" s="139">
        <f>'(B) FO'!BH414</f>
        <v>41.409558567735502</v>
      </c>
      <c r="AI414" s="139">
        <f>'(B) FO'!BI414</f>
        <v>-26.008147487087481</v>
      </c>
      <c r="AJ414" s="139">
        <f>'(B) FO'!BJ414</f>
        <v>-49.568275980007307</v>
      </c>
      <c r="AK414" s="137" t="str">
        <f t="shared" si="82"/>
        <v>Y</v>
      </c>
      <c r="AL414" s="137" t="str">
        <f t="shared" si="83"/>
        <v>Y</v>
      </c>
      <c r="AM414" s="137" t="str">
        <f t="shared" si="84"/>
        <v>Y</v>
      </c>
      <c r="AN414" s="137" t="str">
        <f>'(B) FO'!BS414</f>
        <v>Y</v>
      </c>
      <c r="AO414" s="137" t="str">
        <f>'(B) FO'!BT414</f>
        <v>Y</v>
      </c>
      <c r="AP414" s="137" t="str">
        <f>'(B) FO'!BU414</f>
        <v>N</v>
      </c>
      <c r="AQ414" s="137" t="str">
        <f>'(B) FO'!BV414</f>
        <v>N</v>
      </c>
      <c r="AR414" s="139">
        <f>'(B) FO'!BW414</f>
        <v>112.09357652656622</v>
      </c>
      <c r="AS414" s="139">
        <f>'(B) FO'!BX414</f>
        <v>38.267543859649123</v>
      </c>
      <c r="AT414" s="139">
        <f>'(B) FO'!BY414</f>
        <v>-27.790973871733964</v>
      </c>
      <c r="AU414" s="139">
        <f>'(B) FO'!BZ414</f>
        <v>-48.897430710095087</v>
      </c>
      <c r="AV414" s="137" t="str">
        <f t="shared" si="85"/>
        <v>Y</v>
      </c>
      <c r="AW414" s="137" t="str">
        <f t="shared" si="86"/>
        <v>Y</v>
      </c>
      <c r="AX414" s="137" t="str">
        <f t="shared" si="87"/>
        <v>Y</v>
      </c>
      <c r="AZ414" s="137">
        <f>'(B) FO'!C414</f>
        <v>147.69999999999999</v>
      </c>
      <c r="BA414" s="137">
        <f>'(B) FO'!X414</f>
        <v>159</v>
      </c>
      <c r="BB414" s="137">
        <f>'(B) FO'!AC414</f>
        <v>140.85</v>
      </c>
    </row>
    <row r="415" spans="1:54" x14ac:dyDescent="0.3">
      <c r="A415" s="137" t="str">
        <f>'FOD (ALL)'!B415</f>
        <v>UJJIVAN</v>
      </c>
      <c r="B415" s="146">
        <f>'FOD (ALL)'!C415</f>
        <v>44007</v>
      </c>
      <c r="C415" s="137" t="str">
        <f>'(B) FO'!H415</f>
        <v>N</v>
      </c>
      <c r="D415" s="137" t="str">
        <f>'(B) FO'!I415</f>
        <v>N</v>
      </c>
      <c r="E415" s="137" t="str">
        <f>'(B) FO'!J415</f>
        <v>Y</v>
      </c>
      <c r="F415" s="137" t="str">
        <f>'(B) FO'!K415</f>
        <v>Y</v>
      </c>
      <c r="G415" s="139">
        <f>'(B) FO'!L415</f>
        <v>-5.4283845650752198</v>
      </c>
      <c r="H415" s="139">
        <f>'(B) FO'!M415</f>
        <v>-1.2911555842479019</v>
      </c>
      <c r="I415" s="139">
        <f>'(B) FO'!N415</f>
        <v>4.0644944575075659</v>
      </c>
      <c r="J415" s="139">
        <f>'(B) FO'!O415</f>
        <v>0.47249409382381952</v>
      </c>
      <c r="K415" s="137" t="str">
        <f t="shared" si="76"/>
        <v>N</v>
      </c>
      <c r="L415" s="137" t="str">
        <f t="shared" si="77"/>
        <v>N</v>
      </c>
      <c r="M415" s="137" t="str">
        <f t="shared" si="78"/>
        <v>Y</v>
      </c>
      <c r="N415" s="137">
        <f>'(B) FO'!AH415-'(B) FO'!AI415</f>
        <v>1098200</v>
      </c>
      <c r="O415" s="137">
        <f>'(B) FO'!AI415-'(B) FO'!AJ415</f>
        <v>181900</v>
      </c>
      <c r="P415" s="137">
        <f>'(B) FO'!AJ415-'(B) FO'!AK415</f>
        <v>178500</v>
      </c>
      <c r="Q415" s="137">
        <f>'(B) FO'!AK415-'(B) FO'!AL415</f>
        <v>66300</v>
      </c>
      <c r="R415" s="137" t="str">
        <f>'(B) FO'!AM415</f>
        <v>Y</v>
      </c>
      <c r="S415" s="137" t="str">
        <f>'(B) FO'!AN415</f>
        <v>Y</v>
      </c>
      <c r="T415" s="137" t="str">
        <f>'(B) FO'!AO415</f>
        <v>Y</v>
      </c>
      <c r="U415" s="137" t="str">
        <f>'(B) FO'!AP415</f>
        <v>Y</v>
      </c>
      <c r="V415" s="139">
        <f>'(B) FO'!AQ415</f>
        <v>176.98630136986301</v>
      </c>
      <c r="W415" s="139">
        <f>'(B) FO'!AR415</f>
        <v>41.472868217054263</v>
      </c>
      <c r="X415" s="139">
        <f>'(B) FO'!AS415</f>
        <v>68.627450980392155</v>
      </c>
      <c r="Y415" s="139">
        <f>'(B) FO'!AT415</f>
        <v>34.210526315789473</v>
      </c>
      <c r="Z415" s="137" t="str">
        <f t="shared" si="79"/>
        <v>Y</v>
      </c>
      <c r="AA415" s="137" t="str">
        <f t="shared" si="80"/>
        <v>N</v>
      </c>
      <c r="AB415" s="137" t="str">
        <f t="shared" si="81"/>
        <v>Y</v>
      </c>
      <c r="AC415" s="137" t="str">
        <f>'(B) FO'!BC415</f>
        <v>Y</v>
      </c>
      <c r="AD415" s="137" t="str">
        <f>'(B) FO'!BD415</f>
        <v>Y</v>
      </c>
      <c r="AE415" s="137" t="str">
        <f>'(B) FO'!BE415</f>
        <v>Y</v>
      </c>
      <c r="AF415" s="137" t="str">
        <f>'(B) FO'!BF415</f>
        <v>Y</v>
      </c>
      <c r="AG415" s="139">
        <f>'(B) FO'!BG415</f>
        <v>289.09917322988912</v>
      </c>
      <c r="AH415" s="139">
        <f>'(B) FO'!BH415</f>
        <v>10.173686558358403</v>
      </c>
      <c r="AI415" s="139">
        <f>'(B) FO'!BI415</f>
        <v>68.610942617978893</v>
      </c>
      <c r="AJ415" s="139">
        <f>'(B) FO'!BJ415</f>
        <v>27.826194832986996</v>
      </c>
      <c r="AK415" s="137" t="str">
        <f t="shared" si="82"/>
        <v>Y</v>
      </c>
      <c r="AL415" s="137" t="str">
        <f t="shared" si="83"/>
        <v>N</v>
      </c>
      <c r="AM415" s="137" t="str">
        <f t="shared" si="84"/>
        <v>Y</v>
      </c>
      <c r="AN415" s="137" t="str">
        <f>'(B) FO'!BS415</f>
        <v>Y</v>
      </c>
      <c r="AO415" s="137" t="str">
        <f>'(B) FO'!BT415</f>
        <v>Y</v>
      </c>
      <c r="AP415" s="137" t="str">
        <f>'(B) FO'!BU415</f>
        <v>Y</v>
      </c>
      <c r="AQ415" s="137" t="str">
        <f>'(B) FO'!BV415</f>
        <v>Y</v>
      </c>
      <c r="AR415" s="139">
        <f>'(B) FO'!BW415</f>
        <v>316.55172413793105</v>
      </c>
      <c r="AS415" s="139">
        <f>'(B) FO'!BX415</f>
        <v>7.4074074074074066</v>
      </c>
      <c r="AT415" s="139">
        <f>'(B) FO'!BY415</f>
        <v>65.644171779141104</v>
      </c>
      <c r="AU415" s="139">
        <f>'(B) FO'!BZ415</f>
        <v>29.365079365079367</v>
      </c>
      <c r="AV415" s="137" t="str">
        <f t="shared" si="85"/>
        <v>Y</v>
      </c>
      <c r="AW415" s="137" t="str">
        <f t="shared" si="86"/>
        <v>N</v>
      </c>
      <c r="AX415" s="137" t="str">
        <f t="shared" si="87"/>
        <v>Y</v>
      </c>
      <c r="AZ415" s="137">
        <f>'(B) FO'!C415</f>
        <v>144.6</v>
      </c>
      <c r="BA415" s="137">
        <f>'(B) FO'!X415</f>
        <v>155.4</v>
      </c>
      <c r="BB415" s="137">
        <f>'(B) FO'!AC415</f>
        <v>137.65</v>
      </c>
    </row>
    <row r="416" spans="1:54" x14ac:dyDescent="0.3">
      <c r="A416" s="137" t="str">
        <f>'FOD (ALL)'!B416</f>
        <v>UJJIVAN</v>
      </c>
      <c r="B416" s="146">
        <f>'FOD (ALL)'!C416</f>
        <v>44042</v>
      </c>
      <c r="C416" s="137" t="str">
        <f>'(B) FO'!H416</f>
        <v>N</v>
      </c>
      <c r="D416" s="137" t="str">
        <f>'(B) FO'!I416</f>
        <v>N</v>
      </c>
      <c r="E416" s="137" t="str">
        <f>'(B) FO'!J416</f>
        <v>Y</v>
      </c>
      <c r="F416" s="137" t="str">
        <f>'(B) FO'!K416</f>
        <v>Y</v>
      </c>
      <c r="G416" s="139">
        <f>'(B) FO'!L416</f>
        <v>-3.609879670677655</v>
      </c>
      <c r="H416" s="139">
        <f>'(B) FO'!M416</f>
        <v>-1.3433302093095942</v>
      </c>
      <c r="I416" s="139">
        <f>'(B) FO'!N416</f>
        <v>3.7937743190661628</v>
      </c>
      <c r="J416" s="139">
        <f>'(B) FO'!O416</f>
        <v>1.247537754432027</v>
      </c>
      <c r="K416" s="137" t="str">
        <f t="shared" si="76"/>
        <v>N</v>
      </c>
      <c r="L416" s="137" t="str">
        <f t="shared" si="77"/>
        <v>N</v>
      </c>
      <c r="M416" s="137" t="str">
        <f t="shared" si="78"/>
        <v>Y</v>
      </c>
      <c r="N416" s="137">
        <f>'(B) FO'!AH416-'(B) FO'!AI416</f>
        <v>6600</v>
      </c>
      <c r="O416" s="137">
        <f>'(B) FO'!AI416-'(B) FO'!AJ416</f>
        <v>2200</v>
      </c>
      <c r="P416" s="137">
        <f>'(B) FO'!AJ416-'(B) FO'!AK416</f>
        <v>0</v>
      </c>
      <c r="Q416" s="137">
        <f>'(B) FO'!AK416-'(B) FO'!AL416</f>
        <v>0</v>
      </c>
      <c r="R416" s="137" t="str">
        <f>'(B) FO'!AM416</f>
        <v>Y</v>
      </c>
      <c r="S416" s="137" t="str">
        <f>'(B) FO'!AN416</f>
        <v>Y</v>
      </c>
      <c r="T416" s="137" t="str">
        <f>'(B) FO'!AO416</f>
        <v>Y</v>
      </c>
      <c r="U416" s="137" t="str">
        <f>'(B) FO'!AP416</f>
        <v>Y</v>
      </c>
      <c r="V416" s="139">
        <f>'(B) FO'!AQ416</f>
        <v>21.428571428571427</v>
      </c>
      <c r="W416" s="139">
        <f>'(B) FO'!AR416</f>
        <v>7.6923076923076925</v>
      </c>
      <c r="X416" s="139">
        <f>'(B) FO'!AS416</f>
        <v>0</v>
      </c>
      <c r="Y416" s="139">
        <f>'(B) FO'!AT416</f>
        <v>0</v>
      </c>
      <c r="Z416" s="137" t="str">
        <f t="shared" si="79"/>
        <v>Y</v>
      </c>
      <c r="AA416" s="137" t="str">
        <f t="shared" si="80"/>
        <v>Y</v>
      </c>
      <c r="AB416" s="137" t="str">
        <f t="shared" si="81"/>
        <v>Y</v>
      </c>
      <c r="AC416" s="137" t="str">
        <f>'(B) FO'!BC416</f>
        <v>Y</v>
      </c>
      <c r="AD416" s="137" t="str">
        <f>'(B) FO'!BD416</f>
        <v>Y</v>
      </c>
      <c r="AE416" s="137" t="str">
        <f>'(B) FO'!BE416</f>
        <v>Y</v>
      </c>
      <c r="AF416" s="137" t="str">
        <f>'(B) FO'!BF416</f>
        <v>N</v>
      </c>
      <c r="AG416" s="139">
        <f>'(B) FO'!BG416</f>
        <v>131.34110787172008</v>
      </c>
      <c r="AH416" s="139" t="e">
        <f>'(B) FO'!BH416</f>
        <v>#DIV/0!</v>
      </c>
      <c r="AI416" s="139" t="e">
        <f>'(B) FO'!BI416</f>
        <v>#DIV/0!</v>
      </c>
      <c r="AJ416" s="139">
        <f>'(B) FO'!BJ416</f>
        <v>-100</v>
      </c>
      <c r="AK416" s="137" t="e">
        <f t="shared" si="82"/>
        <v>#DIV/0!</v>
      </c>
      <c r="AL416" s="137" t="e">
        <f t="shared" si="83"/>
        <v>#DIV/0!</v>
      </c>
      <c r="AM416" s="137" t="e">
        <f t="shared" si="84"/>
        <v>#DIV/0!</v>
      </c>
      <c r="AN416" s="137" t="str">
        <f>'(B) FO'!BS416</f>
        <v>Y</v>
      </c>
      <c r="AO416" s="137" t="str">
        <f>'(B) FO'!BT416</f>
        <v>Y</v>
      </c>
      <c r="AP416" s="137" t="str">
        <f>'(B) FO'!BU416</f>
        <v>Y</v>
      </c>
      <c r="AQ416" s="137" t="str">
        <f>'(B) FO'!BV416</f>
        <v>N</v>
      </c>
      <c r="AR416" s="139">
        <f>'(B) FO'!BW416</f>
        <v>150</v>
      </c>
      <c r="AS416" s="139" t="e">
        <f>'(B) FO'!BX416</f>
        <v>#DIV/0!</v>
      </c>
      <c r="AT416" s="139" t="e">
        <f>'(B) FO'!BY416</f>
        <v>#DIV/0!</v>
      </c>
      <c r="AU416" s="139">
        <f>'(B) FO'!BZ416</f>
        <v>-100</v>
      </c>
      <c r="AV416" s="137" t="e">
        <f t="shared" si="85"/>
        <v>#DIV/0!</v>
      </c>
      <c r="AW416" s="137" t="e">
        <f t="shared" si="86"/>
        <v>#DIV/0!</v>
      </c>
      <c r="AX416" s="137" t="e">
        <f t="shared" si="87"/>
        <v>#DIV/0!</v>
      </c>
      <c r="AZ416" s="137">
        <f>'(B) FO'!C416</f>
        <v>152.19999999999999</v>
      </c>
      <c r="BA416" s="137">
        <f>'(B) FO'!X416</f>
        <v>153.19999999999999</v>
      </c>
      <c r="BB416" s="137">
        <f>'(B) FO'!AC416</f>
        <v>142.15</v>
      </c>
    </row>
    <row r="417" spans="1:54" x14ac:dyDescent="0.3">
      <c r="A417" s="137" t="str">
        <f>'FOD (ALL)'!B417</f>
        <v>ULTRACEMCO</v>
      </c>
      <c r="B417" s="146">
        <f>'FOD (ALL)'!C417</f>
        <v>43979</v>
      </c>
      <c r="C417" s="137" t="str">
        <f>'(B) FO'!H417</f>
        <v>Y</v>
      </c>
      <c r="D417" s="137" t="str">
        <f>'(B) FO'!I417</f>
        <v>Y</v>
      </c>
      <c r="E417" s="137" t="str">
        <f>'(B) FO'!J417</f>
        <v>Y</v>
      </c>
      <c r="F417" s="137" t="str">
        <f>'(B) FO'!K417</f>
        <v>Y</v>
      </c>
      <c r="G417" s="139">
        <f>'(B) FO'!L417</f>
        <v>2.2036709109818164</v>
      </c>
      <c r="H417" s="139">
        <f>'(B) FO'!M417</f>
        <v>1.048057259713691</v>
      </c>
      <c r="I417" s="139">
        <f>'(B) FO'!N417</f>
        <v>2.7670753064798652</v>
      </c>
      <c r="J417" s="139">
        <f>'(B) FO'!O417</f>
        <v>3.3530929001312306</v>
      </c>
      <c r="K417" s="137" t="str">
        <f t="shared" si="76"/>
        <v>Y</v>
      </c>
      <c r="L417" s="137" t="str">
        <f t="shared" si="77"/>
        <v>N</v>
      </c>
      <c r="M417" s="137" t="str">
        <f t="shared" si="78"/>
        <v>N</v>
      </c>
      <c r="N417" s="137">
        <f>'(B) FO'!AH417-'(B) FO'!AI417</f>
        <v>-230600</v>
      </c>
      <c r="O417" s="137">
        <f>'(B) FO'!AI417-'(B) FO'!AJ417</f>
        <v>-71600</v>
      </c>
      <c r="P417" s="137">
        <f>'(B) FO'!AJ417-'(B) FO'!AK417</f>
        <v>14600</v>
      </c>
      <c r="Q417" s="137">
        <f>'(B) FO'!AK417-'(B) FO'!AL417</f>
        <v>-42600</v>
      </c>
      <c r="R417" s="137" t="str">
        <f>'(B) FO'!AM417</f>
        <v>N</v>
      </c>
      <c r="S417" s="137" t="str">
        <f>'(B) FO'!AN417</f>
        <v>N</v>
      </c>
      <c r="T417" s="137" t="str">
        <f>'(B) FO'!AO417</f>
        <v>Y</v>
      </c>
      <c r="U417" s="137" t="str">
        <f>'(B) FO'!AP417</f>
        <v>N</v>
      </c>
      <c r="V417" s="139">
        <f>'(B) FO'!AQ417</f>
        <v>-10.239786856127886</v>
      </c>
      <c r="W417" s="139">
        <f>'(B) FO'!AR417</f>
        <v>-3.081425374419005</v>
      </c>
      <c r="X417" s="139">
        <f>'(B) FO'!AS417</f>
        <v>0.63230835859679513</v>
      </c>
      <c r="Y417" s="139">
        <f>'(B) FO'!AT417</f>
        <v>-1.8115325735669332</v>
      </c>
      <c r="Z417" s="137" t="str">
        <f t="shared" si="79"/>
        <v>N</v>
      </c>
      <c r="AA417" s="137" t="str">
        <f t="shared" si="80"/>
        <v>N</v>
      </c>
      <c r="AB417" s="137" t="str">
        <f t="shared" si="81"/>
        <v>Y</v>
      </c>
      <c r="AC417" s="137" t="str">
        <f>'(B) FO'!BC417</f>
        <v>Y</v>
      </c>
      <c r="AD417" s="137" t="str">
        <f>'(B) FO'!BD417</f>
        <v>N</v>
      </c>
      <c r="AE417" s="137" t="str">
        <f>'(B) FO'!BE417</f>
        <v>Y</v>
      </c>
      <c r="AF417" s="137" t="str">
        <f>'(B) FO'!BF417</f>
        <v>N</v>
      </c>
      <c r="AG417" s="139">
        <f>'(B) FO'!BG417</f>
        <v>86.386172034786085</v>
      </c>
      <c r="AH417" s="139">
        <f>'(B) FO'!BH417</f>
        <v>-54.778735455865601</v>
      </c>
      <c r="AI417" s="139">
        <f>'(B) FO'!BI417</f>
        <v>127.8623741163989</v>
      </c>
      <c r="AJ417" s="139">
        <f>'(B) FO'!BJ417</f>
        <v>-11.513619216241224</v>
      </c>
      <c r="AK417" s="137" t="str">
        <f t="shared" si="82"/>
        <v>Y</v>
      </c>
      <c r="AL417" s="137" t="str">
        <f t="shared" si="83"/>
        <v>N</v>
      </c>
      <c r="AM417" s="137" t="str">
        <f t="shared" si="84"/>
        <v>Y</v>
      </c>
      <c r="AN417" s="137" t="str">
        <f>'(B) FO'!BS417</f>
        <v>Y</v>
      </c>
      <c r="AO417" s="137" t="str">
        <f>'(B) FO'!BT417</f>
        <v>N</v>
      </c>
      <c r="AP417" s="137" t="str">
        <f>'(B) FO'!BU417</f>
        <v>Y</v>
      </c>
      <c r="AQ417" s="137" t="str">
        <f>'(B) FO'!BV417</f>
        <v>N</v>
      </c>
      <c r="AR417" s="139">
        <f>'(B) FO'!BW417</f>
        <v>83.211850458499882</v>
      </c>
      <c r="AS417" s="139">
        <f>'(B) FO'!BX417</f>
        <v>-54.994708994708994</v>
      </c>
      <c r="AT417" s="139">
        <f>'(B) FO'!BY417</f>
        <v>121.57092614302462</v>
      </c>
      <c r="AU417" s="139">
        <f>'(B) FO'!BZ417</f>
        <v>-11.459414573385924</v>
      </c>
      <c r="AV417" s="137" t="str">
        <f t="shared" si="85"/>
        <v>Y</v>
      </c>
      <c r="AW417" s="137" t="str">
        <f t="shared" si="86"/>
        <v>N</v>
      </c>
      <c r="AX417" s="137" t="str">
        <f t="shared" si="87"/>
        <v>Y</v>
      </c>
      <c r="AZ417" s="137">
        <f>'(B) FO'!C417</f>
        <v>3636.1</v>
      </c>
      <c r="BA417" s="137">
        <f>'(B) FO'!X417</f>
        <v>3659.6</v>
      </c>
      <c r="BB417" s="137">
        <f>'(B) FO'!AC417</f>
        <v>3517.3</v>
      </c>
    </row>
    <row r="418" spans="1:54" x14ac:dyDescent="0.3">
      <c r="A418" s="137" t="str">
        <f>'FOD (ALL)'!B418</f>
        <v>ULTRACEMCO</v>
      </c>
      <c r="B418" s="146">
        <f>'FOD (ALL)'!C418</f>
        <v>44007</v>
      </c>
      <c r="C418" s="137" t="str">
        <f>'(B) FO'!H418</f>
        <v>Y</v>
      </c>
      <c r="D418" s="137" t="str">
        <f>'(B) FO'!I418</f>
        <v>Y</v>
      </c>
      <c r="E418" s="137" t="str">
        <f>'(B) FO'!J418</f>
        <v>Y</v>
      </c>
      <c r="F418" s="137" t="str">
        <f>'(B) FO'!K418</f>
        <v>Y</v>
      </c>
      <c r="G418" s="139">
        <f>'(B) FO'!L418</f>
        <v>2.0497024851242509</v>
      </c>
      <c r="H418" s="139">
        <f>'(B) FO'!M418</f>
        <v>1.0283176327477412</v>
      </c>
      <c r="I418" s="139">
        <f>'(B) FO'!N418</f>
        <v>2.8588887433983676</v>
      </c>
      <c r="J418" s="139">
        <f>'(B) FO'!O418</f>
        <v>3.6431081019949692</v>
      </c>
      <c r="K418" s="137" t="str">
        <f t="shared" si="76"/>
        <v>Y</v>
      </c>
      <c r="L418" s="137" t="str">
        <f t="shared" si="77"/>
        <v>N</v>
      </c>
      <c r="M418" s="137" t="str">
        <f t="shared" si="78"/>
        <v>N</v>
      </c>
      <c r="N418" s="137">
        <f>'(B) FO'!AH418-'(B) FO'!AI418</f>
        <v>321800</v>
      </c>
      <c r="O418" s="137">
        <f>'(B) FO'!AI418-'(B) FO'!AJ418</f>
        <v>12400</v>
      </c>
      <c r="P418" s="137">
        <f>'(B) FO'!AJ418-'(B) FO'!AK418</f>
        <v>19400</v>
      </c>
      <c r="Q418" s="137">
        <f>'(B) FO'!AK418-'(B) FO'!AL418</f>
        <v>12600</v>
      </c>
      <c r="R418" s="137" t="str">
        <f>'(B) FO'!AM418</f>
        <v>Y</v>
      </c>
      <c r="S418" s="137" t="str">
        <f>'(B) FO'!AN418</f>
        <v>Y</v>
      </c>
      <c r="T418" s="137" t="str">
        <f>'(B) FO'!AO418</f>
        <v>Y</v>
      </c>
      <c r="U418" s="137" t="str">
        <f>'(B) FO'!AP418</f>
        <v>Y</v>
      </c>
      <c r="V418" s="139">
        <f>'(B) FO'!AQ418</f>
        <v>341.61358811040338</v>
      </c>
      <c r="W418" s="139">
        <f>'(B) FO'!AR418</f>
        <v>15.158924205378973</v>
      </c>
      <c r="X418" s="139">
        <f>'(B) FO'!AS418</f>
        <v>31.089743589743591</v>
      </c>
      <c r="Y418" s="139">
        <f>'(B) FO'!AT418</f>
        <v>25.301204819277107</v>
      </c>
      <c r="Z418" s="137" t="str">
        <f t="shared" si="79"/>
        <v>Y</v>
      </c>
      <c r="AA418" s="137" t="str">
        <f t="shared" si="80"/>
        <v>N</v>
      </c>
      <c r="AB418" s="137" t="str">
        <f t="shared" si="81"/>
        <v>Y</v>
      </c>
      <c r="AC418" s="137" t="str">
        <f>'(B) FO'!BC418</f>
        <v>Y</v>
      </c>
      <c r="AD418" s="137" t="str">
        <f>'(B) FO'!BD418</f>
        <v>N</v>
      </c>
      <c r="AE418" s="137" t="str">
        <f>'(B) FO'!BE418</f>
        <v>Y</v>
      </c>
      <c r="AF418" s="137" t="str">
        <f>'(B) FO'!BF418</f>
        <v>N</v>
      </c>
      <c r="AG418" s="139">
        <f>'(B) FO'!BG418</f>
        <v>708.48570018986675</v>
      </c>
      <c r="AH418" s="139">
        <f>'(B) FO'!BH418</f>
        <v>-50.059480553094481</v>
      </c>
      <c r="AI418" s="139">
        <f>'(B) FO'!BI418</f>
        <v>137.05443003622375</v>
      </c>
      <c r="AJ418" s="139">
        <f>'(B) FO'!BJ418</f>
        <v>-18.149376831959511</v>
      </c>
      <c r="AK418" s="137" t="str">
        <f t="shared" si="82"/>
        <v>Y</v>
      </c>
      <c r="AL418" s="137" t="str">
        <f t="shared" si="83"/>
        <v>N</v>
      </c>
      <c r="AM418" s="137" t="str">
        <f t="shared" si="84"/>
        <v>Y</v>
      </c>
      <c r="AN418" s="137" t="str">
        <f>'(B) FO'!BS418</f>
        <v>Y</v>
      </c>
      <c r="AO418" s="137" t="str">
        <f>'(B) FO'!BT418</f>
        <v>N</v>
      </c>
      <c r="AP418" s="137" t="str">
        <f>'(B) FO'!BU418</f>
        <v>Y</v>
      </c>
      <c r="AQ418" s="137" t="str">
        <f>'(B) FO'!BV418</f>
        <v>N</v>
      </c>
      <c r="AR418" s="139">
        <f>'(B) FO'!BW418</f>
        <v>697.52650176678446</v>
      </c>
      <c r="AS418" s="139">
        <f>'(B) FO'!BX418</f>
        <v>-50.26362038664324</v>
      </c>
      <c r="AT418" s="139">
        <f>'(B) FO'!BY418</f>
        <v>130.36437246963564</v>
      </c>
      <c r="AU418" s="139">
        <f>'(B) FO'!BZ418</f>
        <v>-19.805194805194805</v>
      </c>
      <c r="AV418" s="137" t="str">
        <f t="shared" si="85"/>
        <v>Y</v>
      </c>
      <c r="AW418" s="137" t="str">
        <f t="shared" si="86"/>
        <v>N</v>
      </c>
      <c r="AX418" s="137" t="str">
        <f t="shared" si="87"/>
        <v>Y</v>
      </c>
      <c r="AZ418" s="137">
        <f>'(B) FO'!C418</f>
        <v>3644.45</v>
      </c>
      <c r="BA418" s="137">
        <f>'(B) FO'!X418</f>
        <v>3668.75</v>
      </c>
      <c r="BB418" s="137">
        <f>'(B) FO'!AC418</f>
        <v>3531.3</v>
      </c>
    </row>
    <row r="419" spans="1:54" x14ac:dyDescent="0.3">
      <c r="A419" s="137" t="str">
        <f>'FOD (ALL)'!B419</f>
        <v>ULTRACEMCO</v>
      </c>
      <c r="B419" s="146">
        <f>'FOD (ALL)'!C419</f>
        <v>44042</v>
      </c>
      <c r="C419" s="137" t="str">
        <f>'(B) FO'!H419</f>
        <v>Y</v>
      </c>
      <c r="D419" s="137" t="str">
        <f>'(B) FO'!I419</f>
        <v>Y</v>
      </c>
      <c r="E419" s="137" t="str">
        <f>'(B) FO'!J419</f>
        <v>Y</v>
      </c>
      <c r="F419" s="137" t="str">
        <f>'(B) FO'!K419</f>
        <v>Y</v>
      </c>
      <c r="G419" s="139">
        <f>'(B) FO'!L419</f>
        <v>1.7982516997363724</v>
      </c>
      <c r="H419" s="139">
        <f>'(B) FO'!M419</f>
        <v>1.2048531146436019</v>
      </c>
      <c r="I419" s="139">
        <f>'(B) FO'!N419</f>
        <v>2.6153868322838161</v>
      </c>
      <c r="J419" s="139">
        <f>'(B) FO'!O419</f>
        <v>3.9281756372240717</v>
      </c>
      <c r="K419" s="137" t="str">
        <f t="shared" si="76"/>
        <v>Y</v>
      </c>
      <c r="L419" s="137" t="str">
        <f t="shared" si="77"/>
        <v>N</v>
      </c>
      <c r="M419" s="137" t="str">
        <f t="shared" si="78"/>
        <v>N</v>
      </c>
      <c r="N419" s="137">
        <f>'(B) FO'!AH419-'(B) FO'!AI419</f>
        <v>0</v>
      </c>
      <c r="O419" s="137">
        <f>'(B) FO'!AI419-'(B) FO'!AJ419</f>
        <v>0</v>
      </c>
      <c r="P419" s="137">
        <f>'(B) FO'!AJ419-'(B) FO'!AK419</f>
        <v>600</v>
      </c>
      <c r="Q419" s="137">
        <f>'(B) FO'!AK419-'(B) FO'!AL419</f>
        <v>0</v>
      </c>
      <c r="R419" s="137" t="str">
        <f>'(B) FO'!AM419</f>
        <v>Y</v>
      </c>
      <c r="S419" s="137" t="str">
        <f>'(B) FO'!AN419</f>
        <v>Y</v>
      </c>
      <c r="T419" s="137" t="str">
        <f>'(B) FO'!AO419</f>
        <v>Y</v>
      </c>
      <c r="U419" s="137" t="str">
        <f>'(B) FO'!AP419</f>
        <v>Y</v>
      </c>
      <c r="V419" s="139">
        <f>'(B) FO'!AQ419</f>
        <v>0</v>
      </c>
      <c r="W419" s="139">
        <f>'(B) FO'!AR419</f>
        <v>0</v>
      </c>
      <c r="X419" s="139">
        <f>'(B) FO'!AS419</f>
        <v>300</v>
      </c>
      <c r="Y419" s="139">
        <f>'(B) FO'!AT419</f>
        <v>0</v>
      </c>
      <c r="Z419" s="137" t="str">
        <f t="shared" si="79"/>
        <v>Y</v>
      </c>
      <c r="AA419" s="137" t="str">
        <f t="shared" si="80"/>
        <v>N</v>
      </c>
      <c r="AB419" s="137" t="str">
        <f t="shared" si="81"/>
        <v>Y</v>
      </c>
      <c r="AC419" s="137" t="str">
        <f>'(B) FO'!BC419</f>
        <v>Y</v>
      </c>
      <c r="AD419" s="137" t="str">
        <f>'(B) FO'!BD419</f>
        <v>N</v>
      </c>
      <c r="AE419" s="137" t="str">
        <f>'(B) FO'!BE419</f>
        <v>Y</v>
      </c>
      <c r="AF419" s="137" t="str">
        <f>'(B) FO'!BF419</f>
        <v>Y</v>
      </c>
      <c r="AG419" s="139" t="e">
        <f>'(B) FO'!BG419</f>
        <v>#DIV/0!</v>
      </c>
      <c r="AH419" s="139">
        <f>'(B) FO'!BH419</f>
        <v>-100</v>
      </c>
      <c r="AI419" s="139" t="e">
        <f>'(B) FO'!BI419</f>
        <v>#DIV/0!</v>
      </c>
      <c r="AJ419" s="139" t="e">
        <f>'(B) FO'!BJ419</f>
        <v>#DIV/0!</v>
      </c>
      <c r="AK419" s="137" t="e">
        <f t="shared" si="82"/>
        <v>#DIV/0!</v>
      </c>
      <c r="AL419" s="137" t="e">
        <f t="shared" si="83"/>
        <v>#DIV/0!</v>
      </c>
      <c r="AM419" s="137" t="e">
        <f t="shared" si="84"/>
        <v>#DIV/0!</v>
      </c>
      <c r="AN419" s="137" t="str">
        <f>'(B) FO'!BS419</f>
        <v>Y</v>
      </c>
      <c r="AO419" s="137" t="str">
        <f>'(B) FO'!BT419</f>
        <v>N</v>
      </c>
      <c r="AP419" s="137" t="str">
        <f>'(B) FO'!BU419</f>
        <v>Y</v>
      </c>
      <c r="AQ419" s="137" t="str">
        <f>'(B) FO'!BV419</f>
        <v>Y</v>
      </c>
      <c r="AR419" s="139" t="e">
        <f>'(B) FO'!BW419</f>
        <v>#DIV/0!</v>
      </c>
      <c r="AS419" s="139">
        <f>'(B) FO'!BX419</f>
        <v>-100</v>
      </c>
      <c r="AT419" s="139" t="e">
        <f>'(B) FO'!BY419</f>
        <v>#DIV/0!</v>
      </c>
      <c r="AU419" s="139" t="e">
        <f>'(B) FO'!BZ419</f>
        <v>#DIV/0!</v>
      </c>
      <c r="AV419" s="137" t="e">
        <f t="shared" si="85"/>
        <v>#DIV/0!</v>
      </c>
      <c r="AW419" s="137" t="e">
        <f t="shared" si="86"/>
        <v>#DIV/0!</v>
      </c>
      <c r="AX419" s="137" t="e">
        <f t="shared" si="87"/>
        <v>#DIV/0!</v>
      </c>
      <c r="AZ419" s="137">
        <f>'(B) FO'!C419</f>
        <v>3668.3</v>
      </c>
      <c r="BA419" s="137">
        <f>'(B) FO'!X419</f>
        <v>0</v>
      </c>
      <c r="BB419" s="137">
        <f>'(B) FO'!AC419</f>
        <v>0</v>
      </c>
    </row>
    <row r="420" spans="1:54" x14ac:dyDescent="0.3">
      <c r="A420" s="137" t="str">
        <f>'FOD (ALL)'!B420</f>
        <v>UPL</v>
      </c>
      <c r="B420" s="146">
        <f>'FOD (ALL)'!C420</f>
        <v>43979</v>
      </c>
      <c r="C420" s="137" t="str">
        <f>'(B) FO'!H420</f>
        <v>Y</v>
      </c>
      <c r="D420" s="137" t="str">
        <f>'(B) FO'!I420</f>
        <v>Y</v>
      </c>
      <c r="E420" s="137" t="str">
        <f>'(B) FO'!J420</f>
        <v>Y</v>
      </c>
      <c r="F420" s="137" t="str">
        <f>'(B) FO'!K420</f>
        <v>N</v>
      </c>
      <c r="G420" s="139">
        <f>'(B) FO'!L420</f>
        <v>1.3471220574227756</v>
      </c>
      <c r="H420" s="139">
        <f>'(B) FO'!M420</f>
        <v>2.6683431126012884</v>
      </c>
      <c r="I420" s="139">
        <f>'(B) FO'!N420</f>
        <v>5.7155516171909513</v>
      </c>
      <c r="J420" s="139">
        <f>'(B) FO'!O420</f>
        <v>-10.055791710945794</v>
      </c>
      <c r="K420" s="137" t="str">
        <f t="shared" si="76"/>
        <v>N</v>
      </c>
      <c r="L420" s="137" t="str">
        <f t="shared" si="77"/>
        <v>N</v>
      </c>
      <c r="M420" s="137" t="str">
        <f t="shared" si="78"/>
        <v>Y</v>
      </c>
      <c r="N420" s="137">
        <f>'(B) FO'!AH420-'(B) FO'!AI420</f>
        <v>-738900</v>
      </c>
      <c r="O420" s="137">
        <f>'(B) FO'!AI420-'(B) FO'!AJ420</f>
        <v>632700</v>
      </c>
      <c r="P420" s="137">
        <f>'(B) FO'!AJ420-'(B) FO'!AK420</f>
        <v>317700</v>
      </c>
      <c r="Q420" s="137">
        <f>'(B) FO'!AK420-'(B) FO'!AL420</f>
        <v>1595700</v>
      </c>
      <c r="R420" s="137" t="str">
        <f>'(B) FO'!AM420</f>
        <v>N</v>
      </c>
      <c r="S420" s="137" t="str">
        <f>'(B) FO'!AN420</f>
        <v>Y</v>
      </c>
      <c r="T420" s="137" t="str">
        <f>'(B) FO'!AO420</f>
        <v>Y</v>
      </c>
      <c r="U420" s="137" t="str">
        <f>'(B) FO'!AP420</f>
        <v>Y</v>
      </c>
      <c r="V420" s="139">
        <f>'(B) FO'!AQ420</f>
        <v>-3.9518652226233457</v>
      </c>
      <c r="W420" s="139">
        <f>'(B) FO'!AR420</f>
        <v>3.5023913909924271</v>
      </c>
      <c r="X420" s="139">
        <f>'(B) FO'!AS420</f>
        <v>1.7901516304072214</v>
      </c>
      <c r="Y420" s="139">
        <f>'(B) FO'!AT420</f>
        <v>9.8796389167502507</v>
      </c>
      <c r="Z420" s="137" t="str">
        <f t="shared" si="79"/>
        <v>N</v>
      </c>
      <c r="AA420" s="137" t="str">
        <f t="shared" si="80"/>
        <v>Y</v>
      </c>
      <c r="AB420" s="137" t="str">
        <f t="shared" si="81"/>
        <v>N</v>
      </c>
      <c r="AC420" s="137" t="str">
        <f>'(B) FO'!BC420</f>
        <v>Y</v>
      </c>
      <c r="AD420" s="137" t="str">
        <f>'(B) FO'!BD420</f>
        <v>N</v>
      </c>
      <c r="AE420" s="137" t="str">
        <f>'(B) FO'!BE420</f>
        <v>N</v>
      </c>
      <c r="AF420" s="137" t="str">
        <f>'(B) FO'!BF420</f>
        <v>Y</v>
      </c>
      <c r="AG420" s="139">
        <f>'(B) FO'!BG420</f>
        <v>9.7539352931589693</v>
      </c>
      <c r="AH420" s="139">
        <f>'(B) FO'!BH420</f>
        <v>-28.216411336934598</v>
      </c>
      <c r="AI420" s="139">
        <f>'(B) FO'!BI420</f>
        <v>-21.244296109082615</v>
      </c>
      <c r="AJ420" s="139">
        <f>'(B) FO'!BJ420</f>
        <v>163.36676121863258</v>
      </c>
      <c r="AK420" s="137" t="str">
        <f t="shared" si="82"/>
        <v>Y</v>
      </c>
      <c r="AL420" s="137" t="str">
        <f t="shared" si="83"/>
        <v>N</v>
      </c>
      <c r="AM420" s="137" t="str">
        <f t="shared" si="84"/>
        <v>N</v>
      </c>
      <c r="AN420" s="137" t="str">
        <f>'(B) FO'!BS420</f>
        <v>Y</v>
      </c>
      <c r="AO420" s="137" t="str">
        <f>'(B) FO'!BT420</f>
        <v>N</v>
      </c>
      <c r="AP420" s="137" t="str">
        <f>'(B) FO'!BU420</f>
        <v>N</v>
      </c>
      <c r="AQ420" s="137" t="str">
        <f>'(B) FO'!BV420</f>
        <v>Y</v>
      </c>
      <c r="AR420" s="139">
        <f>'(B) FO'!BW420</f>
        <v>7.9373848987108655</v>
      </c>
      <c r="AS420" s="139">
        <f>'(B) FO'!BX420</f>
        <v>-30.142802006947122</v>
      </c>
      <c r="AT420" s="139">
        <f>'(B) FO'!BY420</f>
        <v>-21.792936915182615</v>
      </c>
      <c r="AU420" s="139">
        <f>'(B) FO'!BZ420</f>
        <v>180.80237321655602</v>
      </c>
      <c r="AV420" s="137" t="str">
        <f t="shared" si="85"/>
        <v>Y</v>
      </c>
      <c r="AW420" s="137" t="str">
        <f t="shared" si="86"/>
        <v>N</v>
      </c>
      <c r="AX420" s="137" t="str">
        <f t="shared" si="87"/>
        <v>N</v>
      </c>
      <c r="AZ420" s="137">
        <f>'(B) FO'!C420</f>
        <v>372.4</v>
      </c>
      <c r="BA420" s="137">
        <f>'(B) FO'!X420</f>
        <v>375</v>
      </c>
      <c r="BB420" s="137">
        <f>'(B) FO'!AC420</f>
        <v>363.8</v>
      </c>
    </row>
    <row r="421" spans="1:54" x14ac:dyDescent="0.3">
      <c r="A421" s="137" t="str">
        <f>'FOD (ALL)'!B421</f>
        <v>UPL</v>
      </c>
      <c r="B421" s="146">
        <f>'FOD (ALL)'!C421</f>
        <v>44007</v>
      </c>
      <c r="C421" s="137" t="str">
        <f>'(B) FO'!H421</f>
        <v>Y</v>
      </c>
      <c r="D421" s="137" t="str">
        <f>'(B) FO'!I421</f>
        <v>Y</v>
      </c>
      <c r="E421" s="137" t="str">
        <f>'(B) FO'!J421</f>
        <v>Y</v>
      </c>
      <c r="F421" s="137" t="str">
        <f>'(B) FO'!K421</f>
        <v>N</v>
      </c>
      <c r="G421" s="139">
        <f>'(B) FO'!L421</f>
        <v>1.3640703860319192</v>
      </c>
      <c r="H421" s="139">
        <f>'(B) FO'!M421</f>
        <v>2.6319473610527888</v>
      </c>
      <c r="I421" s="139">
        <f>'(B) FO'!N421</f>
        <v>5.5719775347324756</v>
      </c>
      <c r="J421" s="139">
        <f>'(B) FO'!O421</f>
        <v>-9.5938001068947028</v>
      </c>
      <c r="K421" s="137" t="str">
        <f t="shared" si="76"/>
        <v>N</v>
      </c>
      <c r="L421" s="137" t="str">
        <f t="shared" si="77"/>
        <v>N</v>
      </c>
      <c r="M421" s="137" t="str">
        <f t="shared" si="78"/>
        <v>Y</v>
      </c>
      <c r="N421" s="137">
        <f>'(B) FO'!AH421-'(B) FO'!AI421</f>
        <v>989100</v>
      </c>
      <c r="O421" s="137">
        <f>'(B) FO'!AI421-'(B) FO'!AJ421</f>
        <v>288900</v>
      </c>
      <c r="P421" s="137">
        <f>'(B) FO'!AJ421-'(B) FO'!AK421</f>
        <v>157500</v>
      </c>
      <c r="Q421" s="137">
        <f>'(B) FO'!AK421-'(B) FO'!AL421</f>
        <v>272700</v>
      </c>
      <c r="R421" s="137" t="str">
        <f>'(B) FO'!AM421</f>
        <v>Y</v>
      </c>
      <c r="S421" s="137" t="str">
        <f>'(B) FO'!AN421</f>
        <v>Y</v>
      </c>
      <c r="T421" s="137" t="str">
        <f>'(B) FO'!AO421</f>
        <v>Y</v>
      </c>
      <c r="U421" s="137" t="str">
        <f>'(B) FO'!AP421</f>
        <v>Y</v>
      </c>
      <c r="V421" s="139">
        <f>'(B) FO'!AQ421</f>
        <v>103.19248826291081</v>
      </c>
      <c r="W421" s="139">
        <f>'(B) FO'!AR421</f>
        <v>43.145161290322584</v>
      </c>
      <c r="X421" s="139">
        <f>'(B) FO'!AS421</f>
        <v>30.755711775043938</v>
      </c>
      <c r="Y421" s="139">
        <f>'(B) FO'!AT421</f>
        <v>113.90977443609023</v>
      </c>
      <c r="Z421" s="137" t="str">
        <f t="shared" si="79"/>
        <v>Y</v>
      </c>
      <c r="AA421" s="137" t="str">
        <f t="shared" si="80"/>
        <v>Y</v>
      </c>
      <c r="AB421" s="137" t="str">
        <f t="shared" si="81"/>
        <v>N</v>
      </c>
      <c r="AC421" s="137" t="str">
        <f>'(B) FO'!BC421</f>
        <v>Y</v>
      </c>
      <c r="AD421" s="137" t="str">
        <f>'(B) FO'!BD421</f>
        <v>Y</v>
      </c>
      <c r="AE421" s="137" t="str">
        <f>'(B) FO'!BE421</f>
        <v>N</v>
      </c>
      <c r="AF421" s="137" t="str">
        <f>'(B) FO'!BF421</f>
        <v>Y</v>
      </c>
      <c r="AG421" s="139">
        <f>'(B) FO'!BG421</f>
        <v>102.23092093916146</v>
      </c>
      <c r="AH421" s="139">
        <f>'(B) FO'!BH421</f>
        <v>26.514471121005904</v>
      </c>
      <c r="AI421" s="139">
        <f>'(B) FO'!BI421</f>
        <v>-3.4236743569539483</v>
      </c>
      <c r="AJ421" s="139">
        <f>'(B) FO'!BJ421</f>
        <v>363.03508548640281</v>
      </c>
      <c r="AK421" s="137" t="str">
        <f t="shared" si="82"/>
        <v>Y</v>
      </c>
      <c r="AL421" s="137" t="str">
        <f t="shared" si="83"/>
        <v>Y</v>
      </c>
      <c r="AM421" s="137" t="str">
        <f t="shared" si="84"/>
        <v>N</v>
      </c>
      <c r="AN421" s="137" t="str">
        <f>'(B) FO'!BS421</f>
        <v>Y</v>
      </c>
      <c r="AO421" s="137" t="str">
        <f>'(B) FO'!BT421</f>
        <v>Y</v>
      </c>
      <c r="AP421" s="137" t="str">
        <f>'(B) FO'!BU421</f>
        <v>N</v>
      </c>
      <c r="AQ421" s="137" t="str">
        <f>'(B) FO'!BV421</f>
        <v>Y</v>
      </c>
      <c r="AR421" s="139">
        <f>'(B) FO'!BW421</f>
        <v>98.611111111111114</v>
      </c>
      <c r="AS421" s="139">
        <f>'(B) FO'!BX421</f>
        <v>23.138832997987926</v>
      </c>
      <c r="AT421" s="139">
        <f>'(B) FO'!BY421</f>
        <v>-4.6979865771812079</v>
      </c>
      <c r="AU421" s="139">
        <f>'(B) FO'!BZ421</f>
        <v>394.31279620853081</v>
      </c>
      <c r="AV421" s="137" t="str">
        <f t="shared" si="85"/>
        <v>Y</v>
      </c>
      <c r="AW421" s="137" t="str">
        <f t="shared" si="86"/>
        <v>Y</v>
      </c>
      <c r="AX421" s="137" t="str">
        <f t="shared" si="87"/>
        <v>N</v>
      </c>
      <c r="AZ421" s="137">
        <f>'(B) FO'!C421</f>
        <v>371.55</v>
      </c>
      <c r="BA421" s="137">
        <f>'(B) FO'!X421</f>
        <v>374.1</v>
      </c>
      <c r="BB421" s="137">
        <f>'(B) FO'!AC421</f>
        <v>363.4</v>
      </c>
    </row>
    <row r="422" spans="1:54" x14ac:dyDescent="0.3">
      <c r="A422" s="137" t="str">
        <f>'FOD (ALL)'!B422</f>
        <v>UPL</v>
      </c>
      <c r="B422" s="146">
        <f>'FOD (ALL)'!C422</f>
        <v>44042</v>
      </c>
      <c r="C422" s="137" t="str">
        <f>'(B) FO'!H422</f>
        <v>Y</v>
      </c>
      <c r="D422" s="137" t="str">
        <f>'(B) FO'!I422</f>
        <v>Y</v>
      </c>
      <c r="E422" s="137" t="str">
        <f>'(B) FO'!J422</f>
        <v>Y</v>
      </c>
      <c r="F422" s="137" t="str">
        <f>'(B) FO'!K422</f>
        <v>N</v>
      </c>
      <c r="G422" s="139">
        <f>'(B) FO'!L422</f>
        <v>1.0456273764258617</v>
      </c>
      <c r="H422" s="139">
        <f>'(B) FO'!M422</f>
        <v>2.334630350194546</v>
      </c>
      <c r="I422" s="139">
        <f>'(B) FO'!N422</f>
        <v>4.9591598599766629</v>
      </c>
      <c r="J422" s="139">
        <f>'(B) FO'!O422</f>
        <v>-9.6229897179013957</v>
      </c>
      <c r="K422" s="137" t="str">
        <f t="shared" si="76"/>
        <v>N</v>
      </c>
      <c r="L422" s="137" t="str">
        <f t="shared" si="77"/>
        <v>N</v>
      </c>
      <c r="M422" s="137" t="str">
        <f t="shared" si="78"/>
        <v>Y</v>
      </c>
      <c r="N422" s="137">
        <f>'(B) FO'!AH422-'(B) FO'!AI422</f>
        <v>2600</v>
      </c>
      <c r="O422" s="137">
        <f>'(B) FO'!AI422-'(B) FO'!AJ422</f>
        <v>1300</v>
      </c>
      <c r="P422" s="137">
        <f>'(B) FO'!AJ422-'(B) FO'!AK422</f>
        <v>1300</v>
      </c>
      <c r="Q422" s="137">
        <f>'(B) FO'!AK422-'(B) FO'!AL422</f>
        <v>14300</v>
      </c>
      <c r="R422" s="137" t="str">
        <f>'(B) FO'!AM422</f>
        <v>Y</v>
      </c>
      <c r="S422" s="137" t="str">
        <f>'(B) FO'!AN422</f>
        <v>Y</v>
      </c>
      <c r="T422" s="137" t="str">
        <f>'(B) FO'!AO422</f>
        <v>Y</v>
      </c>
      <c r="U422" s="137" t="str">
        <f>'(B) FO'!AP422</f>
        <v>Y</v>
      </c>
      <c r="V422" s="139">
        <f>'(B) FO'!AQ422</f>
        <v>7.6923076923076925</v>
      </c>
      <c r="W422" s="139">
        <f>'(B) FO'!AR422</f>
        <v>4</v>
      </c>
      <c r="X422" s="139">
        <f>'(B) FO'!AS422</f>
        <v>4.1666666666666661</v>
      </c>
      <c r="Y422" s="139">
        <f>'(B) FO'!AT422</f>
        <v>84.615384615384613</v>
      </c>
      <c r="Z422" s="137" t="str">
        <f t="shared" si="79"/>
        <v>Y</v>
      </c>
      <c r="AA422" s="137" t="str">
        <f t="shared" si="80"/>
        <v>N</v>
      </c>
      <c r="AB422" s="137" t="str">
        <f t="shared" si="81"/>
        <v>N</v>
      </c>
      <c r="AC422" s="137" t="str">
        <f>'(B) FO'!BC422</f>
        <v>Y</v>
      </c>
      <c r="AD422" s="137" t="str">
        <f>'(B) FO'!BD422</f>
        <v>N</v>
      </c>
      <c r="AE422" s="137" t="str">
        <f>'(B) FO'!BE422</f>
        <v>N</v>
      </c>
      <c r="AF422" s="137" t="str">
        <f>'(B) FO'!BF422</f>
        <v>Y</v>
      </c>
      <c r="AG422" s="139">
        <f>'(B) FO'!BG422</f>
        <v>153.74868004223865</v>
      </c>
      <c r="AH422" s="139">
        <f>'(B) FO'!BH422</f>
        <v>-58.808177468464542</v>
      </c>
      <c r="AI422" s="139">
        <f>'(B) FO'!BI422</f>
        <v>-72.069007411007178</v>
      </c>
      <c r="AJ422" s="139">
        <f>'(B) FO'!BJ422</f>
        <v>1600.6198347107438</v>
      </c>
      <c r="AK422" s="137" t="str">
        <f t="shared" si="82"/>
        <v>Y</v>
      </c>
      <c r="AL422" s="137" t="str">
        <f t="shared" si="83"/>
        <v>Y</v>
      </c>
      <c r="AM422" s="137" t="str">
        <f t="shared" si="84"/>
        <v>N</v>
      </c>
      <c r="AN422" s="137" t="str">
        <f>'(B) FO'!BS422</f>
        <v>Y</v>
      </c>
      <c r="AO422" s="137" t="str">
        <f>'(B) FO'!BT422</f>
        <v>N</v>
      </c>
      <c r="AP422" s="137" t="str">
        <f>'(B) FO'!BU422</f>
        <v>N</v>
      </c>
      <c r="AQ422" s="137" t="str">
        <f>'(B) FO'!BV422</f>
        <v>Y</v>
      </c>
      <c r="AR422" s="139">
        <f>'(B) FO'!BW422</f>
        <v>150</v>
      </c>
      <c r="AS422" s="139">
        <f>'(B) FO'!BX422</f>
        <v>-60</v>
      </c>
      <c r="AT422" s="139">
        <f>'(B) FO'!BY422</f>
        <v>-72.222222222222214</v>
      </c>
      <c r="AU422" s="139">
        <f>'(B) FO'!BZ422</f>
        <v>1700</v>
      </c>
      <c r="AV422" s="137" t="str">
        <f t="shared" si="85"/>
        <v>Y</v>
      </c>
      <c r="AW422" s="137" t="str">
        <f t="shared" si="86"/>
        <v>Y</v>
      </c>
      <c r="AX422" s="137" t="str">
        <f t="shared" si="87"/>
        <v>N</v>
      </c>
      <c r="AZ422" s="137">
        <f>'(B) FO'!C422</f>
        <v>372.05</v>
      </c>
      <c r="BA422" s="137">
        <f>'(B) FO'!X422</f>
        <v>372.05</v>
      </c>
      <c r="BB422" s="137">
        <f>'(B) FO'!AC422</f>
        <v>365.15</v>
      </c>
    </row>
    <row r="423" spans="1:54" x14ac:dyDescent="0.3">
      <c r="A423" s="137" t="str">
        <f>'FOD (ALL)'!B423</f>
        <v>VEDL</v>
      </c>
      <c r="B423" s="146">
        <f>'FOD (ALL)'!C423</f>
        <v>43979</v>
      </c>
      <c r="C423" s="137" t="str">
        <f>'(B) FO'!H423</f>
        <v>N</v>
      </c>
      <c r="D423" s="137" t="str">
        <f>'(B) FO'!I423</f>
        <v>Y</v>
      </c>
      <c r="E423" s="137" t="str">
        <f>'(B) FO'!J423</f>
        <v>N</v>
      </c>
      <c r="F423" s="137" t="str">
        <f>'(B) FO'!K423</f>
        <v>N</v>
      </c>
      <c r="G423" s="139">
        <f>'(B) FO'!L423</f>
        <v>-0.99833610648919091</v>
      </c>
      <c r="H423" s="139">
        <f>'(B) FO'!M423</f>
        <v>1.4631401238041772</v>
      </c>
      <c r="I423" s="139">
        <f>'(B) FO'!N423</f>
        <v>-1.3873473917869035</v>
      </c>
      <c r="J423" s="139">
        <f>'(B) FO'!O423</f>
        <v>-2.4363833243096917</v>
      </c>
      <c r="K423" s="137" t="str">
        <f t="shared" si="76"/>
        <v>N</v>
      </c>
      <c r="L423" s="137" t="str">
        <f t="shared" si="77"/>
        <v>Y</v>
      </c>
      <c r="M423" s="137" t="str">
        <f t="shared" si="78"/>
        <v>Y</v>
      </c>
      <c r="N423" s="137">
        <f>'(B) FO'!AH423-'(B) FO'!AI423</f>
        <v>154000</v>
      </c>
      <c r="O423" s="137">
        <f>'(B) FO'!AI423-'(B) FO'!AJ423</f>
        <v>-1253000</v>
      </c>
      <c r="P423" s="137">
        <f>'(B) FO'!AJ423-'(B) FO'!AK423</f>
        <v>-1228500</v>
      </c>
      <c r="Q423" s="137">
        <f>'(B) FO'!AK423-'(B) FO'!AL423</f>
        <v>-1134000</v>
      </c>
      <c r="R423" s="137" t="str">
        <f>'(B) FO'!AM423</f>
        <v>Y</v>
      </c>
      <c r="S423" s="137" t="str">
        <f>'(B) FO'!AN423</f>
        <v>N</v>
      </c>
      <c r="T423" s="137" t="str">
        <f>'(B) FO'!AO423</f>
        <v>N</v>
      </c>
      <c r="U423" s="137" t="str">
        <f>'(B) FO'!AP423</f>
        <v>N</v>
      </c>
      <c r="V423" s="139">
        <f>'(B) FO'!AQ423</f>
        <v>0.16135538523598225</v>
      </c>
      <c r="W423" s="139">
        <f>'(B) FO'!AR423</f>
        <v>-1.2958337857892641</v>
      </c>
      <c r="X423" s="139">
        <f>'(B) FO'!AS423</f>
        <v>-1.2545571520480379</v>
      </c>
      <c r="Y423" s="139">
        <f>'(B) FO'!AT423</f>
        <v>-1.1447954208183166</v>
      </c>
      <c r="Z423" s="137" t="str">
        <f t="shared" si="79"/>
        <v>Y</v>
      </c>
      <c r="AA423" s="137" t="str">
        <f t="shared" si="80"/>
        <v>N</v>
      </c>
      <c r="AB423" s="137" t="str">
        <f t="shared" si="81"/>
        <v>N</v>
      </c>
      <c r="AC423" s="137" t="str">
        <f>'(B) FO'!BC423</f>
        <v>N</v>
      </c>
      <c r="AD423" s="137" t="str">
        <f>'(B) FO'!BD423</f>
        <v>Y</v>
      </c>
      <c r="AE423" s="137" t="str">
        <f>'(B) FO'!BE423</f>
        <v>N</v>
      </c>
      <c r="AF423" s="137" t="str">
        <f>'(B) FO'!BF423</f>
        <v>N</v>
      </c>
      <c r="AG423" s="139">
        <f>'(B) FO'!BG423</f>
        <v>-48.990669734980592</v>
      </c>
      <c r="AH423" s="139">
        <f>'(B) FO'!BH423</f>
        <v>77.508610458145469</v>
      </c>
      <c r="AI423" s="139">
        <f>'(B) FO'!BI423</f>
        <v>-39.083732921350887</v>
      </c>
      <c r="AJ423" s="139">
        <f>'(B) FO'!BJ423</f>
        <v>-64.076073871908051</v>
      </c>
      <c r="AK423" s="137" t="str">
        <f t="shared" si="82"/>
        <v>N</v>
      </c>
      <c r="AL423" s="137" t="str">
        <f t="shared" si="83"/>
        <v>Y</v>
      </c>
      <c r="AM423" s="137" t="str">
        <f t="shared" si="84"/>
        <v>Y</v>
      </c>
      <c r="AN423" s="137" t="str">
        <f>'(B) FO'!BS423</f>
        <v>N</v>
      </c>
      <c r="AO423" s="137" t="str">
        <f>'(B) FO'!BT423</f>
        <v>Y</v>
      </c>
      <c r="AP423" s="137" t="str">
        <f>'(B) FO'!BU423</f>
        <v>N</v>
      </c>
      <c r="AQ423" s="137" t="str">
        <f>'(B) FO'!BV423</f>
        <v>N</v>
      </c>
      <c r="AR423" s="139">
        <f>'(B) FO'!BW423</f>
        <v>-48.399267004419535</v>
      </c>
      <c r="AS423" s="139">
        <f>'(B) FO'!BX423</f>
        <v>75.667487218329867</v>
      </c>
      <c r="AT423" s="139">
        <f>'(B) FO'!BY423</f>
        <v>-37.650531286894925</v>
      </c>
      <c r="AU423" s="139">
        <f>'(B) FO'!BZ423</f>
        <v>-63.299969669396418</v>
      </c>
      <c r="AV423" s="137" t="str">
        <f t="shared" si="85"/>
        <v>N</v>
      </c>
      <c r="AW423" s="137" t="str">
        <f t="shared" si="86"/>
        <v>Y</v>
      </c>
      <c r="AX423" s="137" t="str">
        <f t="shared" si="87"/>
        <v>Y</v>
      </c>
      <c r="AZ423" s="137">
        <f>'(B) FO'!C423</f>
        <v>89.25</v>
      </c>
      <c r="BA423" s="137">
        <f>'(B) FO'!X423</f>
        <v>90.3</v>
      </c>
      <c r="BB423" s="137">
        <f>'(B) FO'!AC423</f>
        <v>88.4</v>
      </c>
    </row>
    <row r="424" spans="1:54" x14ac:dyDescent="0.3">
      <c r="A424" s="137" t="str">
        <f>'FOD (ALL)'!B424</f>
        <v>VEDL</v>
      </c>
      <c r="B424" s="146">
        <f>'FOD (ALL)'!C424</f>
        <v>44007</v>
      </c>
      <c r="C424" s="137" t="str">
        <f>'(B) FO'!H424</f>
        <v>N</v>
      </c>
      <c r="D424" s="137" t="str">
        <f>'(B) FO'!I424</f>
        <v>Y</v>
      </c>
      <c r="E424" s="137" t="str">
        <f>'(B) FO'!J424</f>
        <v>N</v>
      </c>
      <c r="F424" s="137" t="str">
        <f>'(B) FO'!K424</f>
        <v>N</v>
      </c>
      <c r="G424" s="139">
        <f>'(B) FO'!L424</f>
        <v>-0.9961261759822817</v>
      </c>
      <c r="H424" s="139">
        <f>'(B) FO'!M424</f>
        <v>1.5168539325842632</v>
      </c>
      <c r="I424" s="139">
        <f>'(B) FO'!N424</f>
        <v>-1.4941892639734304</v>
      </c>
      <c r="J424" s="139">
        <f>'(B) FO'!O424</f>
        <v>-2.1656740660530591</v>
      </c>
      <c r="K424" s="137" t="str">
        <f t="shared" si="76"/>
        <v>N</v>
      </c>
      <c r="L424" s="137" t="str">
        <f t="shared" si="77"/>
        <v>Y</v>
      </c>
      <c r="M424" s="137" t="str">
        <f t="shared" si="78"/>
        <v>Y</v>
      </c>
      <c r="N424" s="137">
        <f>'(B) FO'!AH424-'(B) FO'!AI424</f>
        <v>1774500</v>
      </c>
      <c r="O424" s="137">
        <f>'(B) FO'!AI424-'(B) FO'!AJ424</f>
        <v>2418500</v>
      </c>
      <c r="P424" s="137">
        <f>'(B) FO'!AJ424-'(B) FO'!AK424</f>
        <v>1319500</v>
      </c>
      <c r="Q424" s="137">
        <f>'(B) FO'!AK424-'(B) FO'!AL424</f>
        <v>343000</v>
      </c>
      <c r="R424" s="137" t="str">
        <f>'(B) FO'!AM424</f>
        <v>Y</v>
      </c>
      <c r="S424" s="137" t="str">
        <f>'(B) FO'!AN424</f>
        <v>Y</v>
      </c>
      <c r="T424" s="137" t="str">
        <f>'(B) FO'!AO424</f>
        <v>Y</v>
      </c>
      <c r="U424" s="137" t="str">
        <f>'(B) FO'!AP424</f>
        <v>Y</v>
      </c>
      <c r="V424" s="139">
        <f>'(B) FO'!AQ424</f>
        <v>14.407502131287298</v>
      </c>
      <c r="W424" s="139">
        <f>'(B) FO'!AR424</f>
        <v>24.434229137199434</v>
      </c>
      <c r="X424" s="139">
        <f>'(B) FO'!AS424</f>
        <v>15.381476948184414</v>
      </c>
      <c r="Y424" s="139">
        <f>'(B) FO'!AT424</f>
        <v>4.16489587760306</v>
      </c>
      <c r="Z424" s="137" t="str">
        <f t="shared" si="79"/>
        <v>N</v>
      </c>
      <c r="AA424" s="137" t="str">
        <f t="shared" si="80"/>
        <v>Y</v>
      </c>
      <c r="AB424" s="137" t="str">
        <f t="shared" si="81"/>
        <v>Y</v>
      </c>
      <c r="AC424" s="137" t="str">
        <f>'(B) FO'!BC424</f>
        <v>N</v>
      </c>
      <c r="AD424" s="137" t="str">
        <f>'(B) FO'!BD424</f>
        <v>Y</v>
      </c>
      <c r="AE424" s="137" t="str">
        <f>'(B) FO'!BE424</f>
        <v>Y</v>
      </c>
      <c r="AF424" s="137" t="str">
        <f>'(B) FO'!BF424</f>
        <v>N</v>
      </c>
      <c r="AG424" s="139">
        <f>'(B) FO'!BG424</f>
        <v>-21.017026365241168</v>
      </c>
      <c r="AH424" s="139">
        <f>'(B) FO'!BH424</f>
        <v>91.340960386022275</v>
      </c>
      <c r="AI424" s="139">
        <f>'(B) FO'!BI424</f>
        <v>34.219003965252853</v>
      </c>
      <c r="AJ424" s="139">
        <f>'(B) FO'!BJ424</f>
        <v>-76.350819221796101</v>
      </c>
      <c r="AK424" s="137" t="str">
        <f t="shared" si="82"/>
        <v>N</v>
      </c>
      <c r="AL424" s="137" t="str">
        <f t="shared" si="83"/>
        <v>Y</v>
      </c>
      <c r="AM424" s="137" t="str">
        <f t="shared" si="84"/>
        <v>Y</v>
      </c>
      <c r="AN424" s="137" t="str">
        <f>'(B) FO'!BS424</f>
        <v>N</v>
      </c>
      <c r="AO424" s="137" t="str">
        <f>'(B) FO'!BT424</f>
        <v>Y</v>
      </c>
      <c r="AP424" s="137" t="str">
        <f>'(B) FO'!BU424</f>
        <v>Y</v>
      </c>
      <c r="AQ424" s="137" t="str">
        <f>'(B) FO'!BV424</f>
        <v>N</v>
      </c>
      <c r="AR424" s="139">
        <f>'(B) FO'!BW424</f>
        <v>-20.072053525476068</v>
      </c>
      <c r="AS424" s="139">
        <f>'(B) FO'!BX424</f>
        <v>89.376218323586741</v>
      </c>
      <c r="AT424" s="139">
        <f>'(B) FO'!BY424</f>
        <v>37.165775401069517</v>
      </c>
      <c r="AU424" s="139">
        <f>'(B) FO'!BZ424</f>
        <v>-75.753646677471636</v>
      </c>
      <c r="AV424" s="137" t="str">
        <f t="shared" si="85"/>
        <v>N</v>
      </c>
      <c r="AW424" s="137" t="str">
        <f t="shared" si="86"/>
        <v>Y</v>
      </c>
      <c r="AX424" s="137" t="str">
        <f t="shared" si="87"/>
        <v>Y</v>
      </c>
      <c r="AZ424" s="137">
        <f>'(B) FO'!C424</f>
        <v>89.45</v>
      </c>
      <c r="BA424" s="137">
        <f>'(B) FO'!X424</f>
        <v>90.55</v>
      </c>
      <c r="BB424" s="137">
        <f>'(B) FO'!AC424</f>
        <v>88.65</v>
      </c>
    </row>
    <row r="425" spans="1:54" x14ac:dyDescent="0.3">
      <c r="A425" s="137" t="str">
        <f>'FOD (ALL)'!B425</f>
        <v>VEDL</v>
      </c>
      <c r="B425" s="146">
        <f>'FOD (ALL)'!C425</f>
        <v>44042</v>
      </c>
      <c r="C425" s="137" t="str">
        <f>'(B) FO'!H425</f>
        <v>N</v>
      </c>
      <c r="D425" s="137" t="str">
        <f>'(B) FO'!I425</f>
        <v>Y</v>
      </c>
      <c r="E425" s="137" t="str">
        <f>'(B) FO'!J425</f>
        <v>N</v>
      </c>
      <c r="F425" s="137" t="str">
        <f>'(B) FO'!K425</f>
        <v>N</v>
      </c>
      <c r="G425" s="139">
        <f>'(B) FO'!L425</f>
        <v>-1.3186813186813218</v>
      </c>
      <c r="H425" s="139">
        <f>'(B) FO'!M425</f>
        <v>1.8466703973139404</v>
      </c>
      <c r="I425" s="139">
        <f>'(B) FO'!N425</f>
        <v>-1.6510731975784259</v>
      </c>
      <c r="J425" s="139">
        <f>'(B) FO'!O425</f>
        <v>-2.6780931976432782</v>
      </c>
      <c r="K425" s="137" t="str">
        <f t="shared" si="76"/>
        <v>N</v>
      </c>
      <c r="L425" s="137" t="str">
        <f t="shared" si="77"/>
        <v>Y</v>
      </c>
      <c r="M425" s="137" t="str">
        <f t="shared" si="78"/>
        <v>Y</v>
      </c>
      <c r="N425" s="137">
        <f>'(B) FO'!AH425-'(B) FO'!AI425</f>
        <v>24800</v>
      </c>
      <c r="O425" s="137">
        <f>'(B) FO'!AI425-'(B) FO'!AJ425</f>
        <v>6200</v>
      </c>
      <c r="P425" s="137">
        <f>'(B) FO'!AJ425-'(B) FO'!AK425</f>
        <v>0</v>
      </c>
      <c r="Q425" s="137">
        <f>'(B) FO'!AK425-'(B) FO'!AL425</f>
        <v>6200</v>
      </c>
      <c r="R425" s="137" t="str">
        <f>'(B) FO'!AM425</f>
        <v>Y</v>
      </c>
      <c r="S425" s="137" t="str">
        <f>'(B) FO'!AN425</f>
        <v>Y</v>
      </c>
      <c r="T425" s="137" t="str">
        <f>'(B) FO'!AO425</f>
        <v>Y</v>
      </c>
      <c r="U425" s="137" t="str">
        <f>'(B) FO'!AP425</f>
        <v>Y</v>
      </c>
      <c r="V425" s="139">
        <f>'(B) FO'!AQ425</f>
        <v>21.052631578947366</v>
      </c>
      <c r="W425" s="139">
        <f>'(B) FO'!AR425</f>
        <v>5.5555555555555554</v>
      </c>
      <c r="X425" s="139">
        <f>'(B) FO'!AS425</f>
        <v>0</v>
      </c>
      <c r="Y425" s="139">
        <f>'(B) FO'!AT425</f>
        <v>5.8823529411764701</v>
      </c>
      <c r="Z425" s="137" t="str">
        <f t="shared" si="79"/>
        <v>Y</v>
      </c>
      <c r="AA425" s="137" t="str">
        <f t="shared" si="80"/>
        <v>Y</v>
      </c>
      <c r="AB425" s="137" t="str">
        <f t="shared" si="81"/>
        <v>N</v>
      </c>
      <c r="AC425" s="137" t="str">
        <f>'(B) FO'!BC425</f>
        <v>N</v>
      </c>
      <c r="AD425" s="137" t="str">
        <f>'(B) FO'!BD425</f>
        <v>Y</v>
      </c>
      <c r="AE425" s="137" t="str">
        <f>'(B) FO'!BE425</f>
        <v>N</v>
      </c>
      <c r="AF425" s="137" t="str">
        <f>'(B) FO'!BF425</f>
        <v>Y</v>
      </c>
      <c r="AG425" s="139">
        <f>'(B) FO'!BG425</f>
        <v>-49.831043027708944</v>
      </c>
      <c r="AH425" s="139">
        <f>'(B) FO'!BH425</f>
        <v>695.5197132616488</v>
      </c>
      <c r="AI425" s="139">
        <f>'(B) FO'!BI425</f>
        <v>-80.400421496311907</v>
      </c>
      <c r="AJ425" s="139">
        <f>'(B) FO'!BJ425</f>
        <v>23.567708333333336</v>
      </c>
      <c r="AK425" s="137" t="str">
        <f t="shared" si="82"/>
        <v>N</v>
      </c>
      <c r="AL425" s="137" t="str">
        <f t="shared" si="83"/>
        <v>Y</v>
      </c>
      <c r="AM425" s="137" t="str">
        <f t="shared" si="84"/>
        <v>N</v>
      </c>
      <c r="AN425" s="137" t="str">
        <f>'(B) FO'!BS425</f>
        <v>N</v>
      </c>
      <c r="AO425" s="137" t="str">
        <f>'(B) FO'!BT425</f>
        <v>Y</v>
      </c>
      <c r="AP425" s="137" t="str">
        <f>'(B) FO'!BU425</f>
        <v>N</v>
      </c>
      <c r="AQ425" s="137" t="str">
        <f>'(B) FO'!BV425</f>
        <v>Y</v>
      </c>
      <c r="AR425" s="139">
        <f>'(B) FO'!BW425</f>
        <v>-50</v>
      </c>
      <c r="AS425" s="139">
        <f>'(B) FO'!BX425</f>
        <v>700</v>
      </c>
      <c r="AT425" s="139">
        <f>'(B) FO'!BY425</f>
        <v>-80</v>
      </c>
      <c r="AU425" s="139">
        <f>'(B) FO'!BZ425</f>
        <v>25</v>
      </c>
      <c r="AV425" s="137" t="str">
        <f t="shared" si="85"/>
        <v>N</v>
      </c>
      <c r="AW425" s="137" t="str">
        <f t="shared" si="86"/>
        <v>Y</v>
      </c>
      <c r="AX425" s="137" t="str">
        <f t="shared" si="87"/>
        <v>N</v>
      </c>
      <c r="AZ425" s="137">
        <f>'(B) FO'!C425</f>
        <v>89.8</v>
      </c>
      <c r="BA425" s="137">
        <f>'(B) FO'!X425</f>
        <v>90</v>
      </c>
      <c r="BB425" s="137">
        <f>'(B) FO'!AC425</f>
        <v>89.6</v>
      </c>
    </row>
    <row r="426" spans="1:54" x14ac:dyDescent="0.3">
      <c r="A426" s="137" t="str">
        <f>'FOD (ALL)'!B426</f>
        <v>VOLTAS</v>
      </c>
      <c r="B426" s="146">
        <f>'FOD (ALL)'!C426</f>
        <v>43979</v>
      </c>
      <c r="C426" s="137" t="str">
        <f>'(B) FO'!H426</f>
        <v>N</v>
      </c>
      <c r="D426" s="137" t="str">
        <f>'(B) FO'!I426</f>
        <v>Y</v>
      </c>
      <c r="E426" s="137" t="str">
        <f>'(B) FO'!J426</f>
        <v>Y</v>
      </c>
      <c r="F426" s="137" t="str">
        <f>'(B) FO'!K426</f>
        <v>N</v>
      </c>
      <c r="G426" s="139">
        <f>'(B) FO'!L426</f>
        <v>-2.5368603642671266</v>
      </c>
      <c r="H426" s="139">
        <f>'(B) FO'!M426</f>
        <v>1.7539988968560374</v>
      </c>
      <c r="I426" s="139">
        <f>'(B) FO'!N426</f>
        <v>4.0041303350160593</v>
      </c>
      <c r="J426" s="139">
        <f>'(B) FO'!O426</f>
        <v>-1.0781977074111906</v>
      </c>
      <c r="K426" s="137" t="str">
        <f t="shared" si="76"/>
        <v>N</v>
      </c>
      <c r="L426" s="137" t="str">
        <f t="shared" si="77"/>
        <v>N</v>
      </c>
      <c r="M426" s="137" t="str">
        <f t="shared" si="78"/>
        <v>Y</v>
      </c>
      <c r="N426" s="137">
        <f>'(B) FO'!AH426-'(B) FO'!AI426</f>
        <v>-135000</v>
      </c>
      <c r="O426" s="137">
        <f>'(B) FO'!AI426-'(B) FO'!AJ426</f>
        <v>-134000</v>
      </c>
      <c r="P426" s="137">
        <f>'(B) FO'!AJ426-'(B) FO'!AK426</f>
        <v>-29000</v>
      </c>
      <c r="Q426" s="137">
        <f>'(B) FO'!AK426-'(B) FO'!AL426</f>
        <v>188000</v>
      </c>
      <c r="R426" s="137" t="str">
        <f>'(B) FO'!AM426</f>
        <v>N</v>
      </c>
      <c r="S426" s="137" t="str">
        <f>'(B) FO'!AN426</f>
        <v>N</v>
      </c>
      <c r="T426" s="137" t="str">
        <f>'(B) FO'!AO426</f>
        <v>N</v>
      </c>
      <c r="U426" s="137" t="str">
        <f>'(B) FO'!AP426</f>
        <v>Y</v>
      </c>
      <c r="V426" s="139">
        <f>'(B) FO'!AQ426</f>
        <v>-3.7241379310344822</v>
      </c>
      <c r="W426" s="139">
        <f>'(B) FO'!AR426</f>
        <v>-3.5647778664538441</v>
      </c>
      <c r="X426" s="139">
        <f>'(B) FO'!AS426</f>
        <v>-0.76557550158394927</v>
      </c>
      <c r="Y426" s="139">
        <f>'(B) FO'!AT426</f>
        <v>5.2222222222222223</v>
      </c>
      <c r="Z426" s="137" t="str">
        <f t="shared" si="79"/>
        <v>N</v>
      </c>
      <c r="AA426" s="137" t="str">
        <f t="shared" si="80"/>
        <v>N</v>
      </c>
      <c r="AB426" s="137" t="str">
        <f t="shared" si="81"/>
        <v>N</v>
      </c>
      <c r="AC426" s="137" t="str">
        <f>'(B) FO'!BC426</f>
        <v>Y</v>
      </c>
      <c r="AD426" s="137" t="str">
        <f>'(B) FO'!BD426</f>
        <v>N</v>
      </c>
      <c r="AE426" s="137" t="str">
        <f>'(B) FO'!BE426</f>
        <v>N</v>
      </c>
      <c r="AF426" s="137" t="str">
        <f>'(B) FO'!BF426</f>
        <v>Y</v>
      </c>
      <c r="AG426" s="139">
        <f>'(B) FO'!BG426</f>
        <v>36.310459529855713</v>
      </c>
      <c r="AH426" s="139">
        <f>'(B) FO'!BH426</f>
        <v>-9.0419611735405976</v>
      </c>
      <c r="AI426" s="139">
        <f>'(B) FO'!BI426</f>
        <v>-26.568519484781778</v>
      </c>
      <c r="AJ426" s="139">
        <f>'(B) FO'!BJ426</f>
        <v>0.33902185986709987</v>
      </c>
      <c r="AK426" s="137" t="str">
        <f t="shared" si="82"/>
        <v>Y</v>
      </c>
      <c r="AL426" s="137" t="str">
        <f t="shared" si="83"/>
        <v>Y</v>
      </c>
      <c r="AM426" s="137" t="str">
        <f t="shared" si="84"/>
        <v>N</v>
      </c>
      <c r="AN426" s="137" t="str">
        <f>'(B) FO'!BS426</f>
        <v>Y</v>
      </c>
      <c r="AO426" s="137" t="str">
        <f>'(B) FO'!BT426</f>
        <v>N</v>
      </c>
      <c r="AP426" s="137" t="str">
        <f>'(B) FO'!BU426</f>
        <v>N</v>
      </c>
      <c r="AQ426" s="137" t="str">
        <f>'(B) FO'!BV426</f>
        <v>Y</v>
      </c>
      <c r="AR426" s="139">
        <f>'(B) FO'!BW426</f>
        <v>38.515901060070675</v>
      </c>
      <c r="AS426" s="139">
        <f>'(B) FO'!BX426</f>
        <v>-12.214036448235751</v>
      </c>
      <c r="AT426" s="139">
        <f>'(B) FO'!BY426</f>
        <v>-26.899092970521544</v>
      </c>
      <c r="AU426" s="139">
        <f>'(B) FO'!BZ426</f>
        <v>1.0309278350515463</v>
      </c>
      <c r="AV426" s="137" t="str">
        <f t="shared" si="85"/>
        <v>Y</v>
      </c>
      <c r="AW426" s="137" t="str">
        <f t="shared" si="86"/>
        <v>Y</v>
      </c>
      <c r="AX426" s="137" t="str">
        <f t="shared" si="87"/>
        <v>N</v>
      </c>
      <c r="AZ426" s="137">
        <f>'(B) FO'!C426</f>
        <v>449.5</v>
      </c>
      <c r="BA426" s="137">
        <f>'(B) FO'!X426</f>
        <v>466</v>
      </c>
      <c r="BB426" s="137">
        <f>'(B) FO'!AC426</f>
        <v>445.1</v>
      </c>
    </row>
    <row r="427" spans="1:54" x14ac:dyDescent="0.3">
      <c r="A427" s="137" t="str">
        <f>'FOD (ALL)'!B427</f>
        <v>VOLTAS</v>
      </c>
      <c r="B427" s="146">
        <f>'FOD (ALL)'!C427</f>
        <v>44007</v>
      </c>
      <c r="C427" s="137" t="str">
        <f>'(B) FO'!H427</f>
        <v>N</v>
      </c>
      <c r="D427" s="137" t="str">
        <f>'(B) FO'!I427</f>
        <v>Y</v>
      </c>
      <c r="E427" s="137" t="str">
        <f>'(B) FO'!J427</f>
        <v>Y</v>
      </c>
      <c r="F427" s="137" t="str">
        <f>'(B) FO'!K427</f>
        <v>N</v>
      </c>
      <c r="G427" s="139">
        <f>'(B) FO'!L427</f>
        <v>-2.2053231939163447</v>
      </c>
      <c r="H427" s="139">
        <f>'(B) FO'!M427</f>
        <v>1.4884233737596473</v>
      </c>
      <c r="I427" s="139">
        <f>'(B) FO'!N427</f>
        <v>4.2408918515113179</v>
      </c>
      <c r="J427" s="139">
        <f>'(B) FO'!O427</f>
        <v>-1.1474664848898004</v>
      </c>
      <c r="K427" s="137" t="str">
        <f t="shared" si="76"/>
        <v>N</v>
      </c>
      <c r="L427" s="137" t="str">
        <f t="shared" si="77"/>
        <v>N</v>
      </c>
      <c r="M427" s="137" t="str">
        <f t="shared" si="78"/>
        <v>Y</v>
      </c>
      <c r="N427" s="137">
        <f>'(B) FO'!AH427-'(B) FO'!AI427</f>
        <v>401000</v>
      </c>
      <c r="O427" s="137">
        <f>'(B) FO'!AI427-'(B) FO'!AJ427</f>
        <v>58000</v>
      </c>
      <c r="P427" s="137">
        <f>'(B) FO'!AJ427-'(B) FO'!AK427</f>
        <v>-1000</v>
      </c>
      <c r="Q427" s="137">
        <f>'(B) FO'!AK427-'(B) FO'!AL427</f>
        <v>25000</v>
      </c>
      <c r="R427" s="137" t="str">
        <f>'(B) FO'!AM427</f>
        <v>Y</v>
      </c>
      <c r="S427" s="137" t="str">
        <f>'(B) FO'!AN427</f>
        <v>Y</v>
      </c>
      <c r="T427" s="137" t="str">
        <f>'(B) FO'!AO427</f>
        <v>N</v>
      </c>
      <c r="U427" s="137" t="str">
        <f>'(B) FO'!AP427</f>
        <v>Y</v>
      </c>
      <c r="V427" s="139">
        <f>'(B) FO'!AQ427</f>
        <v>233.13953488372096</v>
      </c>
      <c r="W427" s="139">
        <f>'(B) FO'!AR427</f>
        <v>50.877192982456144</v>
      </c>
      <c r="X427" s="139">
        <f>'(B) FO'!AS427</f>
        <v>-0.86956521739130432</v>
      </c>
      <c r="Y427" s="139">
        <f>'(B) FO'!AT427</f>
        <v>27.777777777777779</v>
      </c>
      <c r="Z427" s="137" t="str">
        <f t="shared" si="79"/>
        <v>Y</v>
      </c>
      <c r="AA427" s="137" t="str">
        <f t="shared" si="80"/>
        <v>Y</v>
      </c>
      <c r="AB427" s="137" t="str">
        <f t="shared" si="81"/>
        <v>N</v>
      </c>
      <c r="AC427" s="137" t="str">
        <f>'(B) FO'!BC427</f>
        <v>Y</v>
      </c>
      <c r="AD427" s="137" t="str">
        <f>'(B) FO'!BD427</f>
        <v>Y</v>
      </c>
      <c r="AE427" s="137" t="str">
        <f>'(B) FO'!BE427</f>
        <v>Y</v>
      </c>
      <c r="AF427" s="137" t="str">
        <f>'(B) FO'!BF427</f>
        <v>Y</v>
      </c>
      <c r="AG427" s="139">
        <f>'(B) FO'!BG427</f>
        <v>270.62774552871036</v>
      </c>
      <c r="AH427" s="139">
        <f>'(B) FO'!BH427</f>
        <v>65.142903408630886</v>
      </c>
      <c r="AI427" s="139">
        <f>'(B) FO'!BI427</f>
        <v>38.672445153032577</v>
      </c>
      <c r="AJ427" s="139">
        <f>'(B) FO'!BJ427</f>
        <v>82.624564281320474</v>
      </c>
      <c r="AK427" s="137" t="str">
        <f t="shared" si="82"/>
        <v>Y</v>
      </c>
      <c r="AL427" s="137" t="str">
        <f t="shared" si="83"/>
        <v>Y</v>
      </c>
      <c r="AM427" s="137" t="str">
        <f t="shared" si="84"/>
        <v>N</v>
      </c>
      <c r="AN427" s="137" t="str">
        <f>'(B) FO'!BS427</f>
        <v>Y</v>
      </c>
      <c r="AO427" s="137" t="str">
        <f>'(B) FO'!BT427</f>
        <v>Y</v>
      </c>
      <c r="AP427" s="137" t="str">
        <f>'(B) FO'!BU427</f>
        <v>Y</v>
      </c>
      <c r="AQ427" s="137" t="str">
        <f>'(B) FO'!BV427</f>
        <v>Y</v>
      </c>
      <c r="AR427" s="139">
        <f>'(B) FO'!BW427</f>
        <v>278.37837837837839</v>
      </c>
      <c r="AS427" s="139">
        <f>'(B) FO'!BX427</f>
        <v>59.712230215827333</v>
      </c>
      <c r="AT427" s="139">
        <f>'(B) FO'!BY427</f>
        <v>37.623762376237622</v>
      </c>
      <c r="AU427" s="139">
        <f>'(B) FO'!BZ427</f>
        <v>83.636363636363626</v>
      </c>
      <c r="AV427" s="137" t="str">
        <f t="shared" si="85"/>
        <v>Y</v>
      </c>
      <c r="AW427" s="137" t="str">
        <f t="shared" si="86"/>
        <v>Y</v>
      </c>
      <c r="AX427" s="137" t="str">
        <f t="shared" si="87"/>
        <v>N</v>
      </c>
      <c r="AZ427" s="137">
        <f>'(B) FO'!C427</f>
        <v>450.1</v>
      </c>
      <c r="BA427" s="137">
        <f>'(B) FO'!X427</f>
        <v>465</v>
      </c>
      <c r="BB427" s="137">
        <f>'(B) FO'!AC427</f>
        <v>446</v>
      </c>
    </row>
    <row r="428" spans="1:54" x14ac:dyDescent="0.3">
      <c r="A428" s="137" t="str">
        <f>'FOD (ALL)'!B428</f>
        <v>VOLTAS</v>
      </c>
      <c r="B428" s="146">
        <f>'FOD (ALL)'!C428</f>
        <v>44042</v>
      </c>
      <c r="C428" s="137" t="str">
        <f>'(B) FO'!H428</f>
        <v>N</v>
      </c>
      <c r="D428" s="137" t="str">
        <f>'(B) FO'!I428</f>
        <v>Y</v>
      </c>
      <c r="E428" s="137" t="str">
        <f>'(B) FO'!J428</f>
        <v>Y</v>
      </c>
      <c r="F428" s="137" t="str">
        <f>'(B) FO'!K428</f>
        <v>N</v>
      </c>
      <c r="G428" s="139">
        <f>'(B) FO'!L428</f>
        <v>-4.0386680988184773</v>
      </c>
      <c r="H428" s="139">
        <f>'(B) FO'!M428</f>
        <v>1.5156471486206495</v>
      </c>
      <c r="I428" s="139">
        <f>'(B) FO'!N428</f>
        <v>4.144901203724733</v>
      </c>
      <c r="J428" s="139">
        <f>'(B) FO'!O428</f>
        <v>-1.2115772941440381</v>
      </c>
      <c r="K428" s="137" t="str">
        <f t="shared" si="76"/>
        <v>N</v>
      </c>
      <c r="L428" s="137" t="str">
        <f t="shared" si="77"/>
        <v>N</v>
      </c>
      <c r="M428" s="137" t="str">
        <f t="shared" si="78"/>
        <v>Y</v>
      </c>
      <c r="N428" s="137">
        <f>'(B) FO'!AH428-'(B) FO'!AI428</f>
        <v>5000</v>
      </c>
      <c r="O428" s="137">
        <f>'(B) FO'!AI428-'(B) FO'!AJ428</f>
        <v>0</v>
      </c>
      <c r="P428" s="137">
        <f>'(B) FO'!AJ428-'(B) FO'!AK428</f>
        <v>0</v>
      </c>
      <c r="Q428" s="137">
        <f>'(B) FO'!AK428-'(B) FO'!AL428</f>
        <v>0</v>
      </c>
      <c r="R428" s="137" t="str">
        <f>'(B) FO'!AM428</f>
        <v>Y</v>
      </c>
      <c r="S428" s="137" t="str">
        <f>'(B) FO'!AN428</f>
        <v>Y</v>
      </c>
      <c r="T428" s="137" t="str">
        <f>'(B) FO'!AO428</f>
        <v>Y</v>
      </c>
      <c r="U428" s="137" t="str">
        <f>'(B) FO'!AP428</f>
        <v>Y</v>
      </c>
      <c r="V428" s="139">
        <f>'(B) FO'!AQ428</f>
        <v>166.66666666666669</v>
      </c>
      <c r="W428" s="139">
        <f>'(B) FO'!AR428</f>
        <v>0</v>
      </c>
      <c r="X428" s="139">
        <f>'(B) FO'!AS428</f>
        <v>0</v>
      </c>
      <c r="Y428" s="139">
        <f>'(B) FO'!AT428</f>
        <v>0</v>
      </c>
      <c r="Z428" s="137" t="str">
        <f t="shared" si="79"/>
        <v>Y</v>
      </c>
      <c r="AA428" s="137" t="str">
        <f t="shared" si="80"/>
        <v>Y</v>
      </c>
      <c r="AB428" s="137" t="str">
        <f t="shared" si="81"/>
        <v>Y</v>
      </c>
      <c r="AC428" s="137" t="str">
        <f>'(B) FO'!BC428</f>
        <v>Y</v>
      </c>
      <c r="AD428" s="137" t="str">
        <f>'(B) FO'!BD428</f>
        <v>Y</v>
      </c>
      <c r="AE428" s="137" t="str">
        <f>'(B) FO'!BE428</f>
        <v>Y</v>
      </c>
      <c r="AF428" s="137" t="str">
        <f>'(B) FO'!BF428</f>
        <v>N</v>
      </c>
      <c r="AG428" s="139">
        <f>'(B) FO'!BG428</f>
        <v>873.16017316017314</v>
      </c>
      <c r="AH428" s="139" t="e">
        <f>'(B) FO'!BH428</f>
        <v>#DIV/0!</v>
      </c>
      <c r="AI428" s="139" t="e">
        <f>'(B) FO'!BI428</f>
        <v>#DIV/0!</v>
      </c>
      <c r="AJ428" s="139">
        <f>'(B) FO'!BJ428</f>
        <v>-100</v>
      </c>
      <c r="AK428" s="137" t="e">
        <f t="shared" si="82"/>
        <v>#DIV/0!</v>
      </c>
      <c r="AL428" s="137" t="e">
        <f t="shared" si="83"/>
        <v>#DIV/0!</v>
      </c>
      <c r="AM428" s="137" t="e">
        <f t="shared" si="84"/>
        <v>#DIV/0!</v>
      </c>
      <c r="AN428" s="137" t="str">
        <f>'(B) FO'!BS428</f>
        <v>Y</v>
      </c>
      <c r="AO428" s="137" t="str">
        <f>'(B) FO'!BT428</f>
        <v>Y</v>
      </c>
      <c r="AP428" s="137" t="str">
        <f>'(B) FO'!BU428</f>
        <v>Y</v>
      </c>
      <c r="AQ428" s="137" t="str">
        <f>'(B) FO'!BV428</f>
        <v>N</v>
      </c>
      <c r="AR428" s="139">
        <f>'(B) FO'!BW428</f>
        <v>900</v>
      </c>
      <c r="AS428" s="139" t="e">
        <f>'(B) FO'!BX428</f>
        <v>#DIV/0!</v>
      </c>
      <c r="AT428" s="139" t="e">
        <f>'(B) FO'!BY428</f>
        <v>#DIV/0!</v>
      </c>
      <c r="AU428" s="139">
        <f>'(B) FO'!BZ428</f>
        <v>-100</v>
      </c>
      <c r="AV428" s="137" t="e">
        <f t="shared" si="85"/>
        <v>#DIV/0!</v>
      </c>
      <c r="AW428" s="137" t="e">
        <f t="shared" si="86"/>
        <v>#DIV/0!</v>
      </c>
      <c r="AX428" s="137" t="e">
        <f t="shared" si="87"/>
        <v>#DIV/0!</v>
      </c>
      <c r="AZ428" s="137">
        <f>'(B) FO'!C428</f>
        <v>446.7</v>
      </c>
      <c r="BA428" s="137">
        <f>'(B) FO'!X428</f>
        <v>461.15</v>
      </c>
      <c r="BB428" s="137">
        <f>'(B) FO'!AC428</f>
        <v>445.5</v>
      </c>
    </row>
    <row r="429" spans="1:54" x14ac:dyDescent="0.3">
      <c r="A429" s="137" t="str">
        <f>'FOD (ALL)'!B429</f>
        <v>WIPRO</v>
      </c>
      <c r="B429" s="146">
        <f>'FOD (ALL)'!C429</f>
        <v>43979</v>
      </c>
      <c r="C429" s="137" t="str">
        <f>'(B) FO'!H429</f>
        <v>Y</v>
      </c>
      <c r="D429" s="137" t="str">
        <f>'(B) FO'!I429</f>
        <v>Y</v>
      </c>
      <c r="E429" s="137" t="str">
        <f>'(B) FO'!J429</f>
        <v>Y</v>
      </c>
      <c r="F429" s="137" t="str">
        <f>'(B) FO'!K429</f>
        <v>Y</v>
      </c>
      <c r="G429" s="139">
        <f>'(B) FO'!L429</f>
        <v>0.37184594953518652</v>
      </c>
      <c r="H429" s="139">
        <f>'(B) FO'!M429</f>
        <v>1.9220357336220961</v>
      </c>
      <c r="I429" s="139">
        <f>'(B) FO'!N429</f>
        <v>5.4171180931741232E-2</v>
      </c>
      <c r="J429" s="139">
        <f>'(B) FO'!O429</f>
        <v>1.122980005477942</v>
      </c>
      <c r="K429" s="137" t="str">
        <f t="shared" si="76"/>
        <v>N</v>
      </c>
      <c r="L429" s="137" t="str">
        <f t="shared" si="77"/>
        <v>Y</v>
      </c>
      <c r="M429" s="137" t="str">
        <f t="shared" si="78"/>
        <v>N</v>
      </c>
      <c r="N429" s="137">
        <f>'(B) FO'!AH429-'(B) FO'!AI429</f>
        <v>-4422400</v>
      </c>
      <c r="O429" s="137">
        <f>'(B) FO'!AI429-'(B) FO'!AJ429</f>
        <v>419200</v>
      </c>
      <c r="P429" s="137">
        <f>'(B) FO'!AJ429-'(B) FO'!AK429</f>
        <v>505600</v>
      </c>
      <c r="Q429" s="137">
        <f>'(B) FO'!AK429-'(B) FO'!AL429</f>
        <v>374400</v>
      </c>
      <c r="R429" s="137" t="str">
        <f>'(B) FO'!AM429</f>
        <v>N</v>
      </c>
      <c r="S429" s="137" t="str">
        <f>'(B) FO'!AN429</f>
        <v>Y</v>
      </c>
      <c r="T429" s="137" t="str">
        <f>'(B) FO'!AO429</f>
        <v>Y</v>
      </c>
      <c r="U429" s="137" t="str">
        <f>'(B) FO'!AP429</f>
        <v>Y</v>
      </c>
      <c r="V429" s="139">
        <f>'(B) FO'!AQ429</f>
        <v>-17.724765935616261</v>
      </c>
      <c r="W429" s="139">
        <f>'(B) FO'!AR429</f>
        <v>1.7088442473258545</v>
      </c>
      <c r="X429" s="139">
        <f>'(B) FO'!AS429</f>
        <v>2.1044219499200856</v>
      </c>
      <c r="Y429" s="139">
        <f>'(B) FO'!AT429</f>
        <v>1.583006359085374</v>
      </c>
      <c r="Z429" s="137" t="str">
        <f t="shared" si="79"/>
        <v>N</v>
      </c>
      <c r="AA429" s="137" t="str">
        <f t="shared" si="80"/>
        <v>N</v>
      </c>
      <c r="AB429" s="137" t="str">
        <f t="shared" si="81"/>
        <v>Y</v>
      </c>
      <c r="AC429" s="137" t="str">
        <f>'(B) FO'!BC429</f>
        <v>Y</v>
      </c>
      <c r="AD429" s="137" t="str">
        <f>'(B) FO'!BD429</f>
        <v>N</v>
      </c>
      <c r="AE429" s="137" t="str">
        <f>'(B) FO'!BE429</f>
        <v>Y</v>
      </c>
      <c r="AF429" s="137" t="str">
        <f>'(B) FO'!BF429</f>
        <v>N</v>
      </c>
      <c r="AG429" s="139">
        <f>'(B) FO'!BG429</f>
        <v>56.737326352341789</v>
      </c>
      <c r="AH429" s="139">
        <f>'(B) FO'!BH429</f>
        <v>-2.0937488182127684</v>
      </c>
      <c r="AI429" s="139">
        <f>'(B) FO'!BI429</f>
        <v>47.469421273285221</v>
      </c>
      <c r="AJ429" s="139">
        <f>'(B) FO'!BJ429</f>
        <v>-55.653170170116951</v>
      </c>
      <c r="AK429" s="137" t="str">
        <f t="shared" si="82"/>
        <v>Y</v>
      </c>
      <c r="AL429" s="137" t="str">
        <f t="shared" si="83"/>
        <v>N</v>
      </c>
      <c r="AM429" s="137" t="str">
        <f t="shared" si="84"/>
        <v>Y</v>
      </c>
      <c r="AN429" s="137" t="str">
        <f>'(B) FO'!BS429</f>
        <v>Y</v>
      </c>
      <c r="AO429" s="137" t="str">
        <f>'(B) FO'!BT429</f>
        <v>N</v>
      </c>
      <c r="AP429" s="137" t="str">
        <f>'(B) FO'!BU429</f>
        <v>Y</v>
      </c>
      <c r="AQ429" s="137" t="str">
        <f>'(B) FO'!BV429</f>
        <v>N</v>
      </c>
      <c r="AR429" s="139">
        <f>'(B) FO'!BW429</f>
        <v>56.486329261198378</v>
      </c>
      <c r="AS429" s="139">
        <f>'(B) FO'!BX429</f>
        <v>-4.1806020066889635</v>
      </c>
      <c r="AT429" s="139">
        <f>'(B) FO'!BY429</f>
        <v>46.448979591836739</v>
      </c>
      <c r="AU429" s="139">
        <f>'(B) FO'!BZ429</f>
        <v>-55.744219653179194</v>
      </c>
      <c r="AV429" s="137" t="str">
        <f t="shared" si="85"/>
        <v>Y</v>
      </c>
      <c r="AW429" s="137" t="str">
        <f t="shared" si="86"/>
        <v>N</v>
      </c>
      <c r="AX429" s="137" t="str">
        <f t="shared" si="87"/>
        <v>Y</v>
      </c>
      <c r="AZ429" s="137">
        <f>'(B) FO'!C429</f>
        <v>188.95</v>
      </c>
      <c r="BA429" s="137">
        <f>'(B) FO'!X429</f>
        <v>190.25</v>
      </c>
      <c r="BB429" s="137">
        <f>'(B) FO'!AC429</f>
        <v>185.7</v>
      </c>
    </row>
    <row r="430" spans="1:54" x14ac:dyDescent="0.3">
      <c r="A430" s="137" t="str">
        <f>'FOD (ALL)'!B430</f>
        <v>WIPRO</v>
      </c>
      <c r="B430" s="146">
        <f>'FOD (ALL)'!C430</f>
        <v>44007</v>
      </c>
      <c r="C430" s="137" t="str">
        <f>'(B) FO'!H430</f>
        <v>Y</v>
      </c>
      <c r="D430" s="137" t="str">
        <f>'(B) FO'!I430</f>
        <v>Y</v>
      </c>
      <c r="E430" s="137" t="str">
        <f>'(B) FO'!J430</f>
        <v>Y</v>
      </c>
      <c r="F430" s="137" t="str">
        <f>'(B) FO'!K430</f>
        <v>Y</v>
      </c>
      <c r="G430" s="139">
        <f>'(B) FO'!L430</f>
        <v>0.31779661016948851</v>
      </c>
      <c r="H430" s="139">
        <f>'(B) FO'!M430</f>
        <v>1.9438444924406173</v>
      </c>
      <c r="I430" s="139">
        <f>'(B) FO'!N430</f>
        <v>2.7005130974876015E-2</v>
      </c>
      <c r="J430" s="139">
        <f>'(B) FO'!O430</f>
        <v>1.2301804264625478</v>
      </c>
      <c r="K430" s="137" t="str">
        <f t="shared" si="76"/>
        <v>N</v>
      </c>
      <c r="L430" s="137" t="str">
        <f t="shared" si="77"/>
        <v>Y</v>
      </c>
      <c r="M430" s="137" t="str">
        <f t="shared" si="78"/>
        <v>N</v>
      </c>
      <c r="N430" s="137">
        <f>'(B) FO'!AH430-'(B) FO'!AI430</f>
        <v>5113600</v>
      </c>
      <c r="O430" s="137">
        <f>'(B) FO'!AI430-'(B) FO'!AJ430</f>
        <v>236800</v>
      </c>
      <c r="P430" s="137">
        <f>'(B) FO'!AJ430-'(B) FO'!AK430</f>
        <v>195200</v>
      </c>
      <c r="Q430" s="137">
        <f>'(B) FO'!AK430-'(B) FO'!AL430</f>
        <v>64000</v>
      </c>
      <c r="R430" s="137" t="str">
        <f>'(B) FO'!AM430</f>
        <v>Y</v>
      </c>
      <c r="S430" s="137" t="str">
        <f>'(B) FO'!AN430</f>
        <v>Y</v>
      </c>
      <c r="T430" s="137" t="str">
        <f>'(B) FO'!AO430</f>
        <v>Y</v>
      </c>
      <c r="U430" s="137" t="str">
        <f>'(B) FO'!AP430</f>
        <v>Y</v>
      </c>
      <c r="V430" s="139">
        <f>'(B) FO'!AQ430</f>
        <v>614.61538461538464</v>
      </c>
      <c r="W430" s="139">
        <f>'(B) FO'!AR430</f>
        <v>39.784946236559136</v>
      </c>
      <c r="X430" s="139">
        <f>'(B) FO'!AS430</f>
        <v>48.8</v>
      </c>
      <c r="Y430" s="139">
        <f>'(B) FO'!AT430</f>
        <v>19.047619047619047</v>
      </c>
      <c r="Z430" s="137" t="str">
        <f t="shared" si="79"/>
        <v>Y</v>
      </c>
      <c r="AA430" s="137" t="str">
        <f t="shared" si="80"/>
        <v>N</v>
      </c>
      <c r="AB430" s="137" t="str">
        <f t="shared" si="81"/>
        <v>Y</v>
      </c>
      <c r="AC430" s="137" t="str">
        <f>'(B) FO'!BC430</f>
        <v>Y</v>
      </c>
      <c r="AD430" s="137" t="str">
        <f>'(B) FO'!BD430</f>
        <v>Y</v>
      </c>
      <c r="AE430" s="137" t="str">
        <f>'(B) FO'!BE430</f>
        <v>Y</v>
      </c>
      <c r="AF430" s="137" t="str">
        <f>'(B) FO'!BF430</f>
        <v>N</v>
      </c>
      <c r="AG430" s="139">
        <f>'(B) FO'!BG430</f>
        <v>773.12181144734086</v>
      </c>
      <c r="AH430" s="139">
        <f>'(B) FO'!BH430</f>
        <v>27.63104429093864</v>
      </c>
      <c r="AI430" s="139">
        <f>'(B) FO'!BI430</f>
        <v>138.94335511982572</v>
      </c>
      <c r="AJ430" s="139">
        <f>'(B) FO'!BJ430</f>
        <v>-39.902655622918623</v>
      </c>
      <c r="AK430" s="137" t="str">
        <f t="shared" si="82"/>
        <v>Y</v>
      </c>
      <c r="AL430" s="137" t="str">
        <f t="shared" si="83"/>
        <v>N</v>
      </c>
      <c r="AM430" s="137" t="str">
        <f t="shared" si="84"/>
        <v>Y</v>
      </c>
      <c r="AN430" s="137" t="str">
        <f>'(B) FO'!BS430</f>
        <v>Y</v>
      </c>
      <c r="AO430" s="137" t="str">
        <f>'(B) FO'!BT430</f>
        <v>Y</v>
      </c>
      <c r="AP430" s="137" t="str">
        <f>'(B) FO'!BU430</f>
        <v>Y</v>
      </c>
      <c r="AQ430" s="137" t="str">
        <f>'(B) FO'!BV430</f>
        <v>N</v>
      </c>
      <c r="AR430" s="139">
        <f>'(B) FO'!BW430</f>
        <v>772.76995305164314</v>
      </c>
      <c r="AS430" s="139">
        <f>'(B) FO'!BX430</f>
        <v>24.561403508771928</v>
      </c>
      <c r="AT430" s="139">
        <f>'(B) FO'!BY430</f>
        <v>137.5</v>
      </c>
      <c r="AU430" s="139">
        <f>'(B) FO'!BZ430</f>
        <v>-40</v>
      </c>
      <c r="AV430" s="137" t="str">
        <f t="shared" si="85"/>
        <v>Y</v>
      </c>
      <c r="AW430" s="137" t="str">
        <f t="shared" si="86"/>
        <v>N</v>
      </c>
      <c r="AX430" s="137" t="str">
        <f t="shared" si="87"/>
        <v>Y</v>
      </c>
      <c r="AZ430" s="137">
        <f>'(B) FO'!C430</f>
        <v>189.4</v>
      </c>
      <c r="BA430" s="137">
        <f>'(B) FO'!X430</f>
        <v>190.75</v>
      </c>
      <c r="BB430" s="137">
        <f>'(B) FO'!AC430</f>
        <v>187.05</v>
      </c>
    </row>
    <row r="431" spans="1:54" x14ac:dyDescent="0.3">
      <c r="A431" s="137" t="str">
        <f>'FOD (ALL)'!B431</f>
        <v>WIPRO</v>
      </c>
      <c r="B431" s="146">
        <f>'FOD (ALL)'!C431</f>
        <v>44042</v>
      </c>
      <c r="C431" s="137" t="str">
        <f>'(B) FO'!H431</f>
        <v>N</v>
      </c>
      <c r="D431" s="137" t="str">
        <f>'(B) FO'!I431</f>
        <v>Y</v>
      </c>
      <c r="E431" s="137" t="str">
        <f>'(B) FO'!J431</f>
        <v>Y</v>
      </c>
      <c r="F431" s="137" t="str">
        <f>'(B) FO'!K431</f>
        <v>Y</v>
      </c>
      <c r="G431" s="139">
        <f>'(B) FO'!L431</f>
        <v>-0.15723270440252168</v>
      </c>
      <c r="H431" s="139">
        <f>'(B) FO'!M431</f>
        <v>2.2234128047147097</v>
      </c>
      <c r="I431" s="139">
        <f>'(B) FO'!N431</f>
        <v>0.29554003224073688</v>
      </c>
      <c r="J431" s="139">
        <f>'(B) FO'!O431</f>
        <v>1.1963023382272913</v>
      </c>
      <c r="K431" s="137" t="str">
        <f t="shared" si="76"/>
        <v>N</v>
      </c>
      <c r="L431" s="137" t="str">
        <f t="shared" si="77"/>
        <v>Y</v>
      </c>
      <c r="M431" s="137" t="str">
        <f t="shared" si="78"/>
        <v>N</v>
      </c>
      <c r="N431" s="137">
        <f>'(B) FO'!AH431-'(B) FO'!AI431</f>
        <v>0</v>
      </c>
      <c r="O431" s="137">
        <f>'(B) FO'!AI431-'(B) FO'!AJ431</f>
        <v>0</v>
      </c>
      <c r="P431" s="137">
        <f>'(B) FO'!AJ431-'(B) FO'!AK431</f>
        <v>-3200</v>
      </c>
      <c r="Q431" s="137">
        <f>'(B) FO'!AK431-'(B) FO'!AL431</f>
        <v>0</v>
      </c>
      <c r="R431" s="137" t="str">
        <f>'(B) FO'!AM431</f>
        <v>Y</v>
      </c>
      <c r="S431" s="137" t="str">
        <f>'(B) FO'!AN431</f>
        <v>Y</v>
      </c>
      <c r="T431" s="137" t="str">
        <f>'(B) FO'!AO431</f>
        <v>N</v>
      </c>
      <c r="U431" s="137" t="str">
        <f>'(B) FO'!AP431</f>
        <v>Y</v>
      </c>
      <c r="V431" s="139">
        <f>'(B) FO'!AQ431</f>
        <v>0</v>
      </c>
      <c r="W431" s="139">
        <f>'(B) FO'!AR431</f>
        <v>0</v>
      </c>
      <c r="X431" s="139">
        <f>'(B) FO'!AS431</f>
        <v>-33.333333333333329</v>
      </c>
      <c r="Y431" s="139">
        <f>'(B) FO'!AT431</f>
        <v>0</v>
      </c>
      <c r="Z431" s="137" t="str">
        <f t="shared" si="79"/>
        <v>Y</v>
      </c>
      <c r="AA431" s="137" t="str">
        <f t="shared" si="80"/>
        <v>Y</v>
      </c>
      <c r="AB431" s="137" t="str">
        <f t="shared" si="81"/>
        <v>N</v>
      </c>
      <c r="AC431" s="137" t="str">
        <f>'(B) FO'!BC431</f>
        <v>Y</v>
      </c>
      <c r="AD431" s="137" t="str">
        <f>'(B) FO'!BD431</f>
        <v>N</v>
      </c>
      <c r="AE431" s="137" t="str">
        <f>'(B) FO'!BE431</f>
        <v>Y</v>
      </c>
      <c r="AF431" s="137" t="str">
        <f>'(B) FO'!BF431</f>
        <v>Y</v>
      </c>
      <c r="AG431" s="139" t="e">
        <f>'(B) FO'!BG431</f>
        <v>#DIV/0!</v>
      </c>
      <c r="AH431" s="139">
        <f>'(B) FO'!BH431</f>
        <v>-100</v>
      </c>
      <c r="AI431" s="139" t="e">
        <f>'(B) FO'!BI431</f>
        <v>#DIV/0!</v>
      </c>
      <c r="AJ431" s="139" t="e">
        <f>'(B) FO'!BJ431</f>
        <v>#DIV/0!</v>
      </c>
      <c r="AK431" s="137" t="e">
        <f t="shared" si="82"/>
        <v>#DIV/0!</v>
      </c>
      <c r="AL431" s="137" t="e">
        <f t="shared" si="83"/>
        <v>#DIV/0!</v>
      </c>
      <c r="AM431" s="137" t="e">
        <f t="shared" si="84"/>
        <v>#DIV/0!</v>
      </c>
      <c r="AN431" s="137" t="str">
        <f>'(B) FO'!BS431</f>
        <v>Y</v>
      </c>
      <c r="AO431" s="137" t="str">
        <f>'(B) FO'!BT431</f>
        <v>N</v>
      </c>
      <c r="AP431" s="137" t="str">
        <f>'(B) FO'!BU431</f>
        <v>Y</v>
      </c>
      <c r="AQ431" s="137" t="str">
        <f>'(B) FO'!BV431</f>
        <v>Y</v>
      </c>
      <c r="AR431" s="139" t="e">
        <f>'(B) FO'!BW431</f>
        <v>#DIV/0!</v>
      </c>
      <c r="AS431" s="139">
        <f>'(B) FO'!BX431</f>
        <v>-100</v>
      </c>
      <c r="AT431" s="139" t="e">
        <f>'(B) FO'!BY431</f>
        <v>#DIV/0!</v>
      </c>
      <c r="AU431" s="139" t="e">
        <f>'(B) FO'!BZ431</f>
        <v>#DIV/0!</v>
      </c>
      <c r="AV431" s="137" t="e">
        <f t="shared" si="85"/>
        <v>#DIV/0!</v>
      </c>
      <c r="AW431" s="137" t="e">
        <f t="shared" si="86"/>
        <v>#DIV/0!</v>
      </c>
      <c r="AX431" s="137" t="e">
        <f t="shared" si="87"/>
        <v>#DIV/0!</v>
      </c>
      <c r="AZ431" s="137">
        <f>'(B) FO'!C431</f>
        <v>190.5</v>
      </c>
      <c r="BA431" s="137">
        <f>'(B) FO'!X431</f>
        <v>190.1</v>
      </c>
      <c r="BB431" s="137">
        <f>'(B) FO'!AC431</f>
        <v>190.1</v>
      </c>
    </row>
    <row r="432" spans="1:54" x14ac:dyDescent="0.3">
      <c r="A432" s="137" t="str">
        <f>'FOD (ALL)'!B432</f>
        <v>YESBANK</v>
      </c>
      <c r="B432" s="146">
        <f>'FOD (ALL)'!C432</f>
        <v>43979</v>
      </c>
      <c r="C432" s="137" t="str">
        <f>'(B) FO'!H432</f>
        <v>N</v>
      </c>
      <c r="D432" s="137" t="str">
        <f>'(B) FO'!I432</f>
        <v>N</v>
      </c>
      <c r="E432" s="137" t="str">
        <f>'(B) FO'!J432</f>
        <v>N</v>
      </c>
      <c r="F432" s="137" t="str">
        <f>'(B) FO'!K432</f>
        <v>N</v>
      </c>
      <c r="G432" s="139">
        <f>'(B) FO'!L432</f>
        <v>-1.1111111111111138</v>
      </c>
      <c r="H432" s="139">
        <f>'(B) FO'!M432</f>
        <v>-1.0989010989011014</v>
      </c>
      <c r="I432" s="139">
        <f>'(B) FO'!N432</f>
        <v>-0.72727272727272463</v>
      </c>
      <c r="J432" s="139">
        <f>'(B) FO'!O432</f>
        <v>-0.72202166064981688</v>
      </c>
      <c r="K432" s="137" t="str">
        <f t="shared" si="76"/>
        <v>N</v>
      </c>
      <c r="L432" s="137" t="str">
        <f t="shared" si="77"/>
        <v>N</v>
      </c>
      <c r="M432" s="137" t="str">
        <f t="shared" si="78"/>
        <v>N</v>
      </c>
      <c r="N432" s="137">
        <f>'(B) FO'!AH432-'(B) FO'!AI432</f>
        <v>-1038400</v>
      </c>
      <c r="O432" s="137">
        <f>'(B) FO'!AI432-'(B) FO'!AJ432</f>
        <v>-1258400</v>
      </c>
      <c r="P432" s="137">
        <f>'(B) FO'!AJ432-'(B) FO'!AK432</f>
        <v>-598400</v>
      </c>
      <c r="Q432" s="137">
        <f>'(B) FO'!AK432-'(B) FO'!AL432</f>
        <v>-3379200</v>
      </c>
      <c r="R432" s="137" t="str">
        <f>'(B) FO'!AM432</f>
        <v>N</v>
      </c>
      <c r="S432" s="137" t="str">
        <f>'(B) FO'!AN432</f>
        <v>N</v>
      </c>
      <c r="T432" s="137" t="str">
        <f>'(B) FO'!AO432</f>
        <v>N</v>
      </c>
      <c r="U432" s="137" t="str">
        <f>'(B) FO'!AP432</f>
        <v>N</v>
      </c>
      <c r="V432" s="139">
        <f>'(B) FO'!AQ432</f>
        <v>-4.6714172604908946</v>
      </c>
      <c r="W432" s="139">
        <f>'(B) FO'!AR432</f>
        <v>-5.3578119145747474</v>
      </c>
      <c r="X432" s="139">
        <f>'(B) FO'!AS432</f>
        <v>-2.4844720496894408</v>
      </c>
      <c r="Y432" s="139">
        <f>'(B) FO'!AT432</f>
        <v>-12.303748798462031</v>
      </c>
      <c r="Z432" s="137" t="str">
        <f t="shared" si="79"/>
        <v>Y</v>
      </c>
      <c r="AA432" s="137" t="str">
        <f t="shared" si="80"/>
        <v>N</v>
      </c>
      <c r="AB432" s="137" t="str">
        <f t="shared" si="81"/>
        <v>Y</v>
      </c>
      <c r="AC432" s="137" t="str">
        <f>'(B) FO'!BC432</f>
        <v>Y</v>
      </c>
      <c r="AD432" s="137" t="str">
        <f>'(B) FO'!BD432</f>
        <v>N</v>
      </c>
      <c r="AE432" s="137" t="str">
        <f>'(B) FO'!BE432</f>
        <v>N</v>
      </c>
      <c r="AF432" s="137" t="str">
        <f>'(B) FO'!BF432</f>
        <v>Y</v>
      </c>
      <c r="AG432" s="139">
        <f>'(B) FO'!BG432</f>
        <v>54.458971558992211</v>
      </c>
      <c r="AH432" s="139">
        <f>'(B) FO'!BH432</f>
        <v>-10.077759397032942</v>
      </c>
      <c r="AI432" s="139">
        <f>'(B) FO'!BI432</f>
        <v>-57.929779378926369</v>
      </c>
      <c r="AJ432" s="139">
        <f>'(B) FO'!BJ432</f>
        <v>4.9712662762578574</v>
      </c>
      <c r="AK432" s="137" t="str">
        <f t="shared" si="82"/>
        <v>Y</v>
      </c>
      <c r="AL432" s="137" t="str">
        <f t="shared" si="83"/>
        <v>Y</v>
      </c>
      <c r="AM432" s="137" t="str">
        <f t="shared" si="84"/>
        <v>N</v>
      </c>
      <c r="AN432" s="137" t="str">
        <f>'(B) FO'!BS432</f>
        <v>Y</v>
      </c>
      <c r="AO432" s="137" t="str">
        <f>'(B) FO'!BT432</f>
        <v>N</v>
      </c>
      <c r="AP432" s="137" t="str">
        <f>'(B) FO'!BU432</f>
        <v>N</v>
      </c>
      <c r="AQ432" s="137" t="str">
        <f>'(B) FO'!BV432</f>
        <v>Y</v>
      </c>
      <c r="AR432" s="139">
        <f>'(B) FO'!BW432</f>
        <v>57.882352941176471</v>
      </c>
      <c r="AS432" s="139">
        <f>'(B) FO'!BX432</f>
        <v>-9.5744680851063837</v>
      </c>
      <c r="AT432" s="139">
        <f>'(B) FO'!BY432</f>
        <v>-57.350272232304903</v>
      </c>
      <c r="AU432" s="139">
        <f>'(B) FO'!BZ432</f>
        <v>5.1526717557251906</v>
      </c>
      <c r="AV432" s="137" t="str">
        <f t="shared" si="85"/>
        <v>Y</v>
      </c>
      <c r="AW432" s="137" t="str">
        <f t="shared" si="86"/>
        <v>Y</v>
      </c>
      <c r="AX432" s="137" t="str">
        <f t="shared" si="87"/>
        <v>N</v>
      </c>
      <c r="AZ432" s="137">
        <f>'(B) FO'!C432</f>
        <v>26.7</v>
      </c>
      <c r="BA432" s="137">
        <f>'(B) FO'!X432</f>
        <v>27.05</v>
      </c>
      <c r="BB432" s="137">
        <f>'(B) FO'!AC432</f>
        <v>26.1</v>
      </c>
    </row>
    <row r="433" spans="1:54" x14ac:dyDescent="0.3">
      <c r="A433" s="137" t="str">
        <f>'FOD (ALL)'!B433</f>
        <v>ZEEL</v>
      </c>
      <c r="B433" s="146">
        <f>'FOD (ALL)'!C433</f>
        <v>43979</v>
      </c>
      <c r="C433" s="137" t="str">
        <f>'(B) FO'!H433</f>
        <v>Y</v>
      </c>
      <c r="D433" s="137" t="str">
        <f>'(B) FO'!I433</f>
        <v>N</v>
      </c>
      <c r="E433" s="137" t="str">
        <f>'(B) FO'!J433</f>
        <v>Y</v>
      </c>
      <c r="F433" s="137" t="str">
        <f>'(B) FO'!K433</f>
        <v>Y</v>
      </c>
      <c r="G433" s="139">
        <f>'(B) FO'!L433</f>
        <v>6.3538611925708697</v>
      </c>
      <c r="H433" s="139">
        <f>'(B) FO'!M433</f>
        <v>-0.29239766081872454</v>
      </c>
      <c r="I433" s="139">
        <f>'(B) FO'!N433</f>
        <v>2.191235059760964</v>
      </c>
      <c r="J433" s="139">
        <f>'(B) FO'!O433</f>
        <v>0.90452261306532278</v>
      </c>
      <c r="K433" s="137" t="str">
        <f t="shared" ref="K433:K435" si="88">IF(G433&gt;=H433,"Y","N")</f>
        <v>Y</v>
      </c>
      <c r="L433" s="137" t="str">
        <f t="shared" ref="L433:L435" si="89">IF(H433&gt;=I433,"Y","N")</f>
        <v>N</v>
      </c>
      <c r="M433" s="137" t="str">
        <f t="shared" ref="M433:M435" si="90">IF(I433&gt;=J433,"Y","N")</f>
        <v>Y</v>
      </c>
      <c r="N433" s="137">
        <f>'(B) FO'!AH433-'(B) FO'!AI433</f>
        <v>-1331100</v>
      </c>
      <c r="O433" s="137">
        <f>'(B) FO'!AI433-'(B) FO'!AJ433</f>
        <v>-651100</v>
      </c>
      <c r="P433" s="137">
        <f>'(B) FO'!AJ433-'(B) FO'!AK433</f>
        <v>-452200</v>
      </c>
      <c r="Q433" s="137">
        <f>'(B) FO'!AK433-'(B) FO'!AL433</f>
        <v>-59500</v>
      </c>
      <c r="R433" s="137" t="str">
        <f>'(B) FO'!AM433</f>
        <v>N</v>
      </c>
      <c r="S433" s="137" t="str">
        <f>'(B) FO'!AN433</f>
        <v>N</v>
      </c>
      <c r="T433" s="137" t="str">
        <f>'(B) FO'!AO433</f>
        <v>N</v>
      </c>
      <c r="U433" s="137" t="str">
        <f>'(B) FO'!AP433</f>
        <v>N</v>
      </c>
      <c r="V433" s="139">
        <f>'(B) FO'!AQ433</f>
        <v>-5.5363077140634944</v>
      </c>
      <c r="W433" s="139">
        <f>'(B) FO'!AR433</f>
        <v>-2.6366515214098856</v>
      </c>
      <c r="X433" s="139">
        <f>'(B) FO'!AS433</f>
        <v>-1.7982693347755545</v>
      </c>
      <c r="Y433" s="139">
        <f>'(B) FO'!AT433</f>
        <v>-0.23605584406825386</v>
      </c>
      <c r="Z433" s="137" t="str">
        <f t="shared" ref="Z433:Z435" si="91">IF(V433&gt;=W433,"Y","N")</f>
        <v>N</v>
      </c>
      <c r="AA433" s="137" t="str">
        <f t="shared" ref="AA433:AA435" si="92">IF(W433&gt;=X433,"Y","N")</f>
        <v>N</v>
      </c>
      <c r="AB433" s="137" t="str">
        <f t="shared" ref="AB433:AB435" si="93">IF(X433&gt;=Y433,"Y","N")</f>
        <v>N</v>
      </c>
      <c r="AC433" s="137" t="str">
        <f>'(B) FO'!BC433</f>
        <v>Y</v>
      </c>
      <c r="AD433" s="137" t="str">
        <f>'(B) FO'!BD433</f>
        <v>Y</v>
      </c>
      <c r="AE433" s="137" t="str">
        <f>'(B) FO'!BE433</f>
        <v>N</v>
      </c>
      <c r="AF433" s="137" t="str">
        <f>'(B) FO'!BF433</f>
        <v>N</v>
      </c>
      <c r="AG433" s="139">
        <f>'(B) FO'!BG433</f>
        <v>143.6810489289596</v>
      </c>
      <c r="AH433" s="139">
        <f>'(B) FO'!BH433</f>
        <v>33.260512991011126</v>
      </c>
      <c r="AI433" s="139">
        <f>'(B) FO'!BI433</f>
        <v>-30.964394249097428</v>
      </c>
      <c r="AJ433" s="139">
        <f>'(B) FO'!BJ433</f>
        <v>-28.437034290330715</v>
      </c>
      <c r="AK433" s="137" t="str">
        <f t="shared" ref="AK433:AK435" si="94">IF(AG433&gt;=AH433,"Y","N")</f>
        <v>Y</v>
      </c>
      <c r="AL433" s="137" t="str">
        <f t="shared" ref="AL433:AL435" si="95">IF(AH433&gt;=AI433,"Y","N")</f>
        <v>Y</v>
      </c>
      <c r="AM433" s="137" t="str">
        <f t="shared" ref="AM433:AM435" si="96">IF(AI433&gt;=AJ433,"Y","N")</f>
        <v>N</v>
      </c>
      <c r="AN433" s="137" t="str">
        <f>'(B) FO'!BS433</f>
        <v>Y</v>
      </c>
      <c r="AO433" s="137" t="str">
        <f>'(B) FO'!BT433</f>
        <v>Y</v>
      </c>
      <c r="AP433" s="137" t="str">
        <f>'(B) FO'!BU433</f>
        <v>N</v>
      </c>
      <c r="AQ433" s="137" t="str">
        <f>'(B) FO'!BV433</f>
        <v>N</v>
      </c>
      <c r="AR433" s="139">
        <f>'(B) FO'!BW433</f>
        <v>137.97035347776512</v>
      </c>
      <c r="AS433" s="139">
        <f>'(B) FO'!BX433</f>
        <v>30.239465379617599</v>
      </c>
      <c r="AT433" s="139">
        <f>'(B) FO'!BY433</f>
        <v>-31.288265306122447</v>
      </c>
      <c r="AU433" s="139">
        <f>'(B) FO'!BZ433</f>
        <v>-28.073394495412845</v>
      </c>
      <c r="AV433" s="137" t="str">
        <f t="shared" ref="AV433:AV435" si="97">IF(AR433&gt;=AS433,"Y","N")</f>
        <v>Y</v>
      </c>
      <c r="AW433" s="137" t="str">
        <f t="shared" ref="AW433:AW435" si="98">IF(AS433&gt;=AT433,"Y","N")</f>
        <v>Y</v>
      </c>
      <c r="AX433" s="137" t="str">
        <f t="shared" ref="AX433:AX435" si="99">IF(AT433&gt;=AU433,"Y","N")</f>
        <v>N</v>
      </c>
      <c r="AZ433" s="137">
        <f>'(B) FO'!C433</f>
        <v>163.19999999999999</v>
      </c>
      <c r="BA433" s="137">
        <f>'(B) FO'!X433</f>
        <v>165.6</v>
      </c>
      <c r="BB433" s="137">
        <f>'(B) FO'!AC433</f>
        <v>151.44999999999999</v>
      </c>
    </row>
    <row r="434" spans="1:54" x14ac:dyDescent="0.3">
      <c r="A434" s="137" t="str">
        <f>'FOD (ALL)'!B434</f>
        <v>ZEEL</v>
      </c>
      <c r="B434" s="146">
        <f>'FOD (ALL)'!C434</f>
        <v>44007</v>
      </c>
      <c r="C434" s="137" t="str">
        <f>'(B) FO'!H434</f>
        <v>Y</v>
      </c>
      <c r="D434" s="137" t="str">
        <f>'(B) FO'!I434</f>
        <v>N</v>
      </c>
      <c r="E434" s="137" t="str">
        <f>'(B) FO'!J434</f>
        <v>Y</v>
      </c>
      <c r="F434" s="137" t="str">
        <f>'(B) FO'!K434</f>
        <v>Y</v>
      </c>
      <c r="G434" s="139">
        <f>'(B) FO'!L434</f>
        <v>6.5733810608525829</v>
      </c>
      <c r="H434" s="139">
        <f>'(B) FO'!M434</f>
        <v>-0.35667963683526782</v>
      </c>
      <c r="I434" s="139">
        <f>'(B) FO'!N434</f>
        <v>2.0178630499503694</v>
      </c>
      <c r="J434" s="139">
        <f>'(B) FO'!O434</f>
        <v>1.1375041820006806</v>
      </c>
      <c r="K434" s="137" t="str">
        <f t="shared" si="88"/>
        <v>Y</v>
      </c>
      <c r="L434" s="137" t="str">
        <f t="shared" si="89"/>
        <v>N</v>
      </c>
      <c r="M434" s="137" t="str">
        <f t="shared" si="90"/>
        <v>Y</v>
      </c>
      <c r="N434" s="137">
        <f>'(B) FO'!AH434-'(B) FO'!AI434</f>
        <v>4171800</v>
      </c>
      <c r="O434" s="137">
        <f>'(B) FO'!AI434-'(B) FO'!AJ434</f>
        <v>802400</v>
      </c>
      <c r="P434" s="137">
        <f>'(B) FO'!AJ434-'(B) FO'!AK434</f>
        <v>591600</v>
      </c>
      <c r="Q434" s="137">
        <f>'(B) FO'!AK434-'(B) FO'!AL434</f>
        <v>249900</v>
      </c>
      <c r="R434" s="137" t="str">
        <f>'(B) FO'!AM434</f>
        <v>Y</v>
      </c>
      <c r="S434" s="137" t="str">
        <f>'(B) FO'!AN434</f>
        <v>Y</v>
      </c>
      <c r="T434" s="137" t="str">
        <f>'(B) FO'!AO434</f>
        <v>Y</v>
      </c>
      <c r="U434" s="137" t="str">
        <f>'(B) FO'!AP434</f>
        <v>Y</v>
      </c>
      <c r="V434" s="139">
        <f>'(B) FO'!AQ434</f>
        <v>195.07154213036566</v>
      </c>
      <c r="W434" s="139">
        <f>'(B) FO'!AR434</f>
        <v>60.050890585241731</v>
      </c>
      <c r="X434" s="139">
        <f>'(B) FO'!AS434</f>
        <v>79.452054794520549</v>
      </c>
      <c r="Y434" s="139">
        <f>'(B) FO'!AT434</f>
        <v>50.515463917525771</v>
      </c>
      <c r="Z434" s="137" t="str">
        <f t="shared" si="91"/>
        <v>Y</v>
      </c>
      <c r="AA434" s="137" t="str">
        <f t="shared" si="92"/>
        <v>N</v>
      </c>
      <c r="AB434" s="137" t="str">
        <f t="shared" si="93"/>
        <v>Y</v>
      </c>
      <c r="AC434" s="137" t="str">
        <f>'(B) FO'!BC434</f>
        <v>Y</v>
      </c>
      <c r="AD434" s="137" t="str">
        <f>'(B) FO'!BD434</f>
        <v>Y</v>
      </c>
      <c r="AE434" s="137" t="str">
        <f>'(B) FO'!BE434</f>
        <v>Y</v>
      </c>
      <c r="AF434" s="137" t="str">
        <f>'(B) FO'!BF434</f>
        <v>Y</v>
      </c>
      <c r="AG434" s="139">
        <f>'(B) FO'!BG434</f>
        <v>276.18154691064893</v>
      </c>
      <c r="AH434" s="139">
        <f>'(B) FO'!BH434</f>
        <v>55.481238773502319</v>
      </c>
      <c r="AI434" s="139">
        <f>'(B) FO'!BI434</f>
        <v>18.484334810996373</v>
      </c>
      <c r="AJ434" s="139">
        <f>'(B) FO'!BJ434</f>
        <v>80.45817290526783</v>
      </c>
      <c r="AK434" s="137" t="str">
        <f t="shared" si="94"/>
        <v>Y</v>
      </c>
      <c r="AL434" s="137" t="str">
        <f t="shared" si="95"/>
        <v>Y</v>
      </c>
      <c r="AM434" s="137" t="str">
        <f t="shared" si="96"/>
        <v>N</v>
      </c>
      <c r="AN434" s="137" t="str">
        <f>'(B) FO'!BS434</f>
        <v>Y</v>
      </c>
      <c r="AO434" s="137" t="str">
        <f>'(B) FO'!BT434</f>
        <v>Y</v>
      </c>
      <c r="AP434" s="137" t="str">
        <f>'(B) FO'!BU434</f>
        <v>Y</v>
      </c>
      <c r="AQ434" s="137" t="str">
        <f>'(B) FO'!BV434</f>
        <v>Y</v>
      </c>
      <c r="AR434" s="139">
        <f>'(B) FO'!BW434</f>
        <v>268.48249027237352</v>
      </c>
      <c r="AS434" s="139">
        <f>'(B) FO'!BX434</f>
        <v>51.533018867924532</v>
      </c>
      <c r="AT434" s="139">
        <f>'(B) FO'!BY434</f>
        <v>17.451523545706372</v>
      </c>
      <c r="AU434" s="139">
        <f>'(B) FO'!BZ434</f>
        <v>81.863979848866492</v>
      </c>
      <c r="AV434" s="137" t="str">
        <f t="shared" si="97"/>
        <v>Y</v>
      </c>
      <c r="AW434" s="137" t="str">
        <f t="shared" si="98"/>
        <v>Y</v>
      </c>
      <c r="AX434" s="137" t="str">
        <f t="shared" si="99"/>
        <v>N</v>
      </c>
      <c r="AZ434" s="137">
        <f>'(B) FO'!C434</f>
        <v>163.75</v>
      </c>
      <c r="BA434" s="137">
        <f>'(B) FO'!X434</f>
        <v>165.75</v>
      </c>
      <c r="BB434" s="137">
        <f>'(B) FO'!AC434</f>
        <v>152.25</v>
      </c>
    </row>
    <row r="435" spans="1:54" x14ac:dyDescent="0.3">
      <c r="A435" s="137" t="str">
        <f>'FOD (ALL)'!B435</f>
        <v>ZEEL</v>
      </c>
      <c r="B435" s="146">
        <f>'FOD (ALL)'!C435</f>
        <v>44042</v>
      </c>
      <c r="C435" s="137" t="str">
        <f>'(B) FO'!H435</f>
        <v>Y</v>
      </c>
      <c r="D435" s="137" t="str">
        <f>'(B) FO'!I435</f>
        <v>N</v>
      </c>
      <c r="E435" s="137" t="str">
        <f>'(B) FO'!J435</f>
        <v>Y</v>
      </c>
      <c r="F435" s="137" t="str">
        <f>'(B) FO'!K435</f>
        <v>Y</v>
      </c>
      <c r="G435" s="139">
        <f>'(B) FO'!L435</f>
        <v>8.2565789473684283</v>
      </c>
      <c r="H435" s="139">
        <f>'(B) FO'!M435</f>
        <v>-0.26246719160105358</v>
      </c>
      <c r="I435" s="139">
        <f>'(B) FO'!N435</f>
        <v>0.4945598417408506</v>
      </c>
      <c r="J435" s="139">
        <f>'(B) FO'!O435</f>
        <v>0.86464915197872383</v>
      </c>
      <c r="K435" s="137" t="str">
        <f t="shared" si="88"/>
        <v>Y</v>
      </c>
      <c r="L435" s="137" t="str">
        <f t="shared" si="89"/>
        <v>N</v>
      </c>
      <c r="M435" s="137" t="str">
        <f t="shared" si="90"/>
        <v>N</v>
      </c>
      <c r="N435" s="137">
        <f>'(B) FO'!AH435-'(B) FO'!AI435</f>
        <v>0</v>
      </c>
      <c r="O435" s="137">
        <f>'(B) FO'!AI435-'(B) FO'!AJ435</f>
        <v>3000</v>
      </c>
      <c r="P435" s="137">
        <f>'(B) FO'!AJ435-'(B) FO'!AK435</f>
        <v>3000</v>
      </c>
      <c r="Q435" s="137">
        <f>'(B) FO'!AK435-'(B) FO'!AL435</f>
        <v>3000</v>
      </c>
      <c r="R435" s="137" t="str">
        <f>'(B) FO'!AM435</f>
        <v>Y</v>
      </c>
      <c r="S435" s="137" t="str">
        <f>'(B) FO'!AN435</f>
        <v>Y</v>
      </c>
      <c r="T435" s="137" t="str">
        <f>'(B) FO'!AO435</f>
        <v>Y</v>
      </c>
      <c r="U435" s="137" t="str">
        <f>'(B) FO'!AP435</f>
        <v>Y</v>
      </c>
      <c r="V435" s="139">
        <f>'(B) FO'!AQ435</f>
        <v>0</v>
      </c>
      <c r="W435" s="139">
        <f>'(B) FO'!AR435</f>
        <v>25</v>
      </c>
      <c r="X435" s="139">
        <f>'(B) FO'!AS435</f>
        <v>33.333333333333329</v>
      </c>
      <c r="Y435" s="139">
        <f>'(B) FO'!AT435</f>
        <v>50</v>
      </c>
      <c r="Z435" s="137" t="str">
        <f t="shared" si="91"/>
        <v>N</v>
      </c>
      <c r="AA435" s="137" t="str">
        <f t="shared" si="92"/>
        <v>N</v>
      </c>
      <c r="AB435" s="137" t="str">
        <f t="shared" si="93"/>
        <v>N</v>
      </c>
      <c r="AC435" s="137" t="str">
        <f>'(B) FO'!BC435</f>
        <v>Y</v>
      </c>
      <c r="AD435" s="137" t="str">
        <f>'(B) FO'!BD435</f>
        <v>Y</v>
      </c>
      <c r="AE435" s="137" t="str">
        <f>'(B) FO'!BE435</f>
        <v>Y</v>
      </c>
      <c r="AF435" s="137" t="str">
        <f>'(B) FO'!BF435</f>
        <v>N</v>
      </c>
      <c r="AG435" s="139">
        <f>'(B) FO'!BG435</f>
        <v>2.041912950026862</v>
      </c>
      <c r="AH435" s="139">
        <f>'(B) FO'!BH435</f>
        <v>103.16593886462881</v>
      </c>
      <c r="AI435" s="139">
        <f>'(B) FO'!BI435</f>
        <v>96.566523605150209</v>
      </c>
      <c r="AJ435" s="139">
        <f>'(B) FO'!BJ435</f>
        <v>-48.95947426067908</v>
      </c>
      <c r="AK435" s="137" t="str">
        <f t="shared" si="94"/>
        <v>N</v>
      </c>
      <c r="AL435" s="137" t="str">
        <f t="shared" si="95"/>
        <v>Y</v>
      </c>
      <c r="AM435" s="137" t="str">
        <f t="shared" si="96"/>
        <v>Y</v>
      </c>
      <c r="AN435" s="137" t="str">
        <f>'(B) FO'!BS435</f>
        <v>Y</v>
      </c>
      <c r="AO435" s="137" t="str">
        <f>'(B) FO'!BT435</f>
        <v>Y</v>
      </c>
      <c r="AP435" s="137" t="str">
        <f>'(B) FO'!BU435</f>
        <v>Y</v>
      </c>
      <c r="AQ435" s="137" t="str">
        <f>'(B) FO'!BV435</f>
        <v>N</v>
      </c>
      <c r="AR435" s="139">
        <f>'(B) FO'!BW435</f>
        <v>0</v>
      </c>
      <c r="AS435" s="139">
        <f>'(B) FO'!BX435</f>
        <v>100</v>
      </c>
      <c r="AT435" s="139">
        <f>'(B) FO'!BY435</f>
        <v>100</v>
      </c>
      <c r="AU435" s="139">
        <f>'(B) FO'!BZ435</f>
        <v>-50</v>
      </c>
      <c r="AV435" s="137" t="str">
        <f t="shared" si="97"/>
        <v>N</v>
      </c>
      <c r="AW435" s="137" t="str">
        <f t="shared" si="98"/>
        <v>Y</v>
      </c>
      <c r="AX435" s="137" t="str">
        <f t="shared" si="99"/>
        <v>Y</v>
      </c>
      <c r="AZ435" s="137">
        <f>'(B) FO'!C435</f>
        <v>164.55</v>
      </c>
      <c r="BA435" s="137">
        <f>'(B) FO'!X435</f>
        <v>158.9</v>
      </c>
      <c r="BB435" s="137">
        <f>'(B) FO'!AC435</f>
        <v>158</v>
      </c>
    </row>
    <row r="436" spans="1:54" x14ac:dyDescent="0.3">
      <c r="B436" s="16"/>
      <c r="G436" s="3"/>
      <c r="H436" s="3"/>
      <c r="I436" s="3"/>
      <c r="J436" s="3"/>
      <c r="V436" s="3"/>
      <c r="W436" s="3"/>
      <c r="X436" s="3"/>
      <c r="Y436" s="3"/>
      <c r="AG436" s="3"/>
      <c r="AH436" s="3"/>
      <c r="AI436" s="3"/>
      <c r="AJ436" s="3"/>
      <c r="AR436" s="3"/>
      <c r="AS436" s="3"/>
      <c r="AT436" s="3"/>
      <c r="AU436" s="3"/>
    </row>
  </sheetData>
  <sheetProtection algorithmName="SHA-512" hashValue="JYJQ4CF8uUVkfEXiMi0tq/+Ao8CNlaPsGjb/zMmL/N3V/T5Dwo6mk2DhqCdYXtW4fTY22rA0OK8zC7FFa5/VDA==" saltValue="L72UR0Ej/bO1gUvC4IoRFQ==" spinCount="100000" sheet="1" objects="1" scenarios="1"/>
  <autoFilter ref="A2:BB2" xr:uid="{03472D6B-C7B8-4D72-ADD1-FDDEEFBA03C5}"/>
  <mergeCells count="9">
    <mergeCell ref="AG1:AJ1"/>
    <mergeCell ref="AN1:AQ1"/>
    <mergeCell ref="AR1:AU1"/>
    <mergeCell ref="C1:F1"/>
    <mergeCell ref="G1:J1"/>
    <mergeCell ref="N1:Q1"/>
    <mergeCell ref="R1:U1"/>
    <mergeCell ref="V1:Y1"/>
    <mergeCell ref="AC1:AF1"/>
  </mergeCells>
  <pageMargins left="0.7" right="0.7" top="0.75" bottom="0.75" header="0.3" footer="0.3"/>
  <pageSetup orientation="portrait" horizontalDpi="180" verticalDpi="18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DDA8C-C273-4035-9594-BFA92584AD71}">
  <sheetPr codeName="Sheet7"/>
  <dimension ref="A1:CC436"/>
  <sheetViews>
    <sheetView zoomScale="90" zoomScaleNormal="9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5" bestFit="1" customWidth="1"/>
    <col min="2" max="2" width="15" customWidth="1"/>
    <col min="8" max="8" width="6.109375" customWidth="1"/>
    <col min="9" max="9" width="6.5546875" customWidth="1"/>
    <col min="10" max="10" width="7.109375" customWidth="1"/>
    <col min="11" max="11" width="6.5546875" customWidth="1"/>
    <col min="16" max="16" width="7.33203125" customWidth="1"/>
    <col min="17" max="17" width="6.88671875" customWidth="1"/>
    <col min="18" max="18" width="6.44140625" customWidth="1"/>
    <col min="50" max="50" width="13" bestFit="1" customWidth="1"/>
    <col min="51" max="51" width="12" bestFit="1" customWidth="1"/>
    <col min="52" max="52" width="13" bestFit="1" customWidth="1"/>
    <col min="53" max="54" width="12" bestFit="1" customWidth="1"/>
    <col min="55" max="55" width="7.5546875" customWidth="1"/>
    <col min="56" max="56" width="7.33203125" customWidth="1"/>
    <col min="57" max="57" width="7" customWidth="1"/>
    <col min="58" max="58" width="7.6640625" customWidth="1"/>
    <col min="63" max="64" width="7.5546875" customWidth="1"/>
    <col min="65" max="65" width="7.6640625" customWidth="1"/>
    <col min="71" max="71" width="7.33203125" customWidth="1"/>
    <col min="72" max="72" width="7" customWidth="1"/>
    <col min="73" max="74" width="6.88671875" customWidth="1"/>
    <col min="75" max="75" width="9.44140625" customWidth="1"/>
    <col min="79" max="79" width="7" customWidth="1"/>
    <col min="80" max="80" width="6.5546875" customWidth="1"/>
    <col min="81" max="81" width="7" customWidth="1"/>
  </cols>
  <sheetData>
    <row r="1" spans="1:81" ht="15.6" x14ac:dyDescent="0.3">
      <c r="A1" s="1"/>
      <c r="B1" s="1"/>
      <c r="C1" s="88" t="s">
        <v>144</v>
      </c>
      <c r="D1" s="88"/>
      <c r="E1" s="88"/>
      <c r="F1" s="88"/>
      <c r="G1" s="88"/>
      <c r="H1" s="1"/>
      <c r="I1" s="1"/>
      <c r="J1" s="1"/>
      <c r="K1" s="1"/>
      <c r="L1" s="87" t="s">
        <v>397</v>
      </c>
      <c r="M1" s="87"/>
      <c r="N1" s="87"/>
      <c r="O1" s="87"/>
      <c r="P1" s="1"/>
      <c r="Q1" s="1"/>
      <c r="R1" s="1"/>
      <c r="S1" s="129" t="s">
        <v>146</v>
      </c>
      <c r="T1" s="129"/>
      <c r="U1" s="129"/>
      <c r="V1" s="129"/>
      <c r="W1" s="129"/>
      <c r="X1" s="130" t="s">
        <v>147</v>
      </c>
      <c r="Y1" s="130"/>
      <c r="Z1" s="130"/>
      <c r="AA1" s="130"/>
      <c r="AB1" s="130"/>
      <c r="AC1" s="131" t="s">
        <v>148</v>
      </c>
      <c r="AD1" s="131"/>
      <c r="AE1" s="131"/>
      <c r="AF1" s="131"/>
      <c r="AG1" s="131"/>
      <c r="AH1" s="83" t="s">
        <v>168</v>
      </c>
      <c r="AI1" s="83"/>
      <c r="AJ1" s="83"/>
      <c r="AK1" s="83"/>
      <c r="AL1" s="83"/>
      <c r="AM1" s="1"/>
      <c r="AN1" s="1"/>
      <c r="AO1" s="1"/>
      <c r="AP1" s="1"/>
      <c r="AQ1" s="87" t="s">
        <v>540</v>
      </c>
      <c r="AR1" s="87"/>
      <c r="AS1" s="87"/>
      <c r="AT1" s="87"/>
      <c r="AU1" s="1"/>
      <c r="AV1" s="1"/>
      <c r="AW1" s="1"/>
      <c r="AX1" s="84" t="s">
        <v>158</v>
      </c>
      <c r="AY1" s="84"/>
      <c r="AZ1" s="84"/>
      <c r="BA1" s="84"/>
      <c r="BB1" s="84"/>
      <c r="BC1" s="1"/>
      <c r="BD1" s="1"/>
      <c r="BE1" s="1"/>
      <c r="BF1" s="1"/>
      <c r="BG1" s="87" t="s">
        <v>159</v>
      </c>
      <c r="BH1" s="87"/>
      <c r="BI1" s="87"/>
      <c r="BJ1" s="87"/>
      <c r="BK1" s="1"/>
      <c r="BL1" s="1"/>
      <c r="BM1" s="1"/>
      <c r="BN1" s="128" t="s">
        <v>152</v>
      </c>
      <c r="BO1" s="128"/>
      <c r="BP1" s="128"/>
      <c r="BQ1" s="128"/>
      <c r="BR1" s="128"/>
      <c r="BS1" s="1"/>
      <c r="BT1" s="1"/>
      <c r="BU1" s="1"/>
      <c r="BV1" s="1"/>
      <c r="BW1" s="87" t="s">
        <v>153</v>
      </c>
      <c r="BX1" s="87"/>
      <c r="BY1" s="87"/>
      <c r="BZ1" s="87"/>
      <c r="CA1" s="1"/>
      <c r="CB1" s="1"/>
      <c r="CC1" s="1"/>
    </row>
    <row r="2" spans="1:81" s="2" customFormat="1" x14ac:dyDescent="0.3">
      <c r="A2" s="2" t="s">
        <v>0</v>
      </c>
      <c r="B2" s="2" t="s">
        <v>539</v>
      </c>
      <c r="C2" s="2" t="s">
        <v>1</v>
      </c>
      <c r="D2" s="2" t="s">
        <v>2</v>
      </c>
      <c r="E2" s="2" t="s">
        <v>3</v>
      </c>
      <c r="F2" s="2" t="s">
        <v>149</v>
      </c>
      <c r="G2" s="2" t="s">
        <v>150</v>
      </c>
      <c r="H2" s="2" t="s">
        <v>1</v>
      </c>
      <c r="I2" s="2" t="s">
        <v>2</v>
      </c>
      <c r="J2" s="2" t="s">
        <v>3</v>
      </c>
      <c r="K2" s="2" t="s">
        <v>149</v>
      </c>
      <c r="L2" s="2" t="s">
        <v>4</v>
      </c>
      <c r="M2" s="2" t="s">
        <v>5</v>
      </c>
      <c r="N2" s="2" t="s">
        <v>6</v>
      </c>
      <c r="O2" s="2" t="s">
        <v>151</v>
      </c>
      <c r="P2" s="2" t="s">
        <v>1</v>
      </c>
      <c r="Q2" s="2" t="s">
        <v>2</v>
      </c>
      <c r="R2" s="2" t="s">
        <v>3</v>
      </c>
      <c r="S2" s="2" t="s">
        <v>1</v>
      </c>
      <c r="T2" s="2" t="s">
        <v>2</v>
      </c>
      <c r="U2" s="2" t="s">
        <v>3</v>
      </c>
      <c r="V2" s="2" t="s">
        <v>149</v>
      </c>
      <c r="W2" s="2" t="s">
        <v>150</v>
      </c>
      <c r="X2" s="2" t="s">
        <v>1</v>
      </c>
      <c r="Y2" s="2" t="s">
        <v>2</v>
      </c>
      <c r="Z2" s="2" t="s">
        <v>3</v>
      </c>
      <c r="AA2" s="2" t="s">
        <v>149</v>
      </c>
      <c r="AB2" s="2" t="s">
        <v>150</v>
      </c>
      <c r="AC2" s="2" t="s">
        <v>1</v>
      </c>
      <c r="AD2" s="2" t="s">
        <v>2</v>
      </c>
      <c r="AE2" s="2" t="s">
        <v>3</v>
      </c>
      <c r="AF2" s="2" t="s">
        <v>149</v>
      </c>
      <c r="AG2" s="2" t="s">
        <v>150</v>
      </c>
      <c r="AH2" s="2" t="s">
        <v>1</v>
      </c>
      <c r="AI2" s="2" t="s">
        <v>2</v>
      </c>
      <c r="AJ2" s="2" t="s">
        <v>3</v>
      </c>
      <c r="AK2" s="2" t="s">
        <v>149</v>
      </c>
      <c r="AL2" s="2" t="s">
        <v>150</v>
      </c>
      <c r="AM2" s="2" t="s">
        <v>1</v>
      </c>
      <c r="AN2" s="2" t="s">
        <v>2</v>
      </c>
      <c r="AO2" s="2" t="s">
        <v>3</v>
      </c>
      <c r="AP2" s="2" t="s">
        <v>149</v>
      </c>
      <c r="AQ2" s="2" t="s">
        <v>202</v>
      </c>
      <c r="AR2" s="2" t="s">
        <v>203</v>
      </c>
      <c r="AS2" s="2" t="s">
        <v>204</v>
      </c>
      <c r="AT2" s="2" t="s">
        <v>205</v>
      </c>
      <c r="AU2" s="2" t="s">
        <v>1</v>
      </c>
      <c r="AV2" s="2" t="s">
        <v>2</v>
      </c>
      <c r="AW2" s="2" t="s">
        <v>3</v>
      </c>
      <c r="AX2" s="2" t="s">
        <v>1</v>
      </c>
      <c r="AY2" s="2" t="s">
        <v>2</v>
      </c>
      <c r="AZ2" s="2" t="s">
        <v>3</v>
      </c>
      <c r="BA2" s="2" t="s">
        <v>149</v>
      </c>
      <c r="BB2" s="2" t="s">
        <v>150</v>
      </c>
      <c r="BC2" s="2" t="s">
        <v>1</v>
      </c>
      <c r="BD2" s="2" t="s">
        <v>2</v>
      </c>
      <c r="BE2" s="2" t="s">
        <v>3</v>
      </c>
      <c r="BF2" s="2" t="s">
        <v>149</v>
      </c>
      <c r="BG2" s="2" t="s">
        <v>154</v>
      </c>
      <c r="BH2" s="2" t="s">
        <v>155</v>
      </c>
      <c r="BI2" s="2" t="s">
        <v>156</v>
      </c>
      <c r="BJ2" s="2" t="s">
        <v>157</v>
      </c>
      <c r="BK2" s="2" t="s">
        <v>1</v>
      </c>
      <c r="BL2" s="2" t="s">
        <v>2</v>
      </c>
      <c r="BM2" s="2" t="s">
        <v>3</v>
      </c>
      <c r="BN2" s="2" t="s">
        <v>1</v>
      </c>
      <c r="BO2" s="2" t="s">
        <v>2</v>
      </c>
      <c r="BP2" s="2" t="s">
        <v>3</v>
      </c>
      <c r="BQ2" s="2" t="s">
        <v>149</v>
      </c>
      <c r="BR2" s="2" t="s">
        <v>150</v>
      </c>
      <c r="BS2" s="2" t="s">
        <v>1</v>
      </c>
      <c r="BT2" s="2" t="s">
        <v>2</v>
      </c>
      <c r="BU2" s="2" t="s">
        <v>3</v>
      </c>
      <c r="BV2" s="2" t="s">
        <v>149</v>
      </c>
      <c r="BW2" s="2" t="s">
        <v>206</v>
      </c>
      <c r="BX2" s="2" t="s">
        <v>207</v>
      </c>
      <c r="BY2" s="2" t="s">
        <v>208</v>
      </c>
      <c r="BZ2" s="2" t="s">
        <v>209</v>
      </c>
      <c r="CA2" s="2" t="s">
        <v>1</v>
      </c>
      <c r="CB2" s="2" t="s">
        <v>2</v>
      </c>
      <c r="CC2" s="2" t="s">
        <v>3</v>
      </c>
    </row>
    <row r="3" spans="1:81" x14ac:dyDescent="0.3">
      <c r="A3" s="137" t="str">
        <f>'FOD (ALL)'!B3</f>
        <v>ACC</v>
      </c>
      <c r="B3" s="146">
        <f>'FOD (ALL)'!C3</f>
        <v>43979</v>
      </c>
      <c r="C3" s="137">
        <f>'FOD (ALL)'!G3</f>
        <v>1226.7</v>
      </c>
      <c r="D3" s="137">
        <f>'FOD (ALL)'!X3</f>
        <v>1184.25</v>
      </c>
      <c r="E3" s="137">
        <f>'FOD (ALL)'!AO3</f>
        <v>1168.7</v>
      </c>
      <c r="F3" s="137">
        <f>'FOD (ALL)'!BF3</f>
        <v>1136.5999999999999</v>
      </c>
      <c r="G3" s="137">
        <f>'FOD (ALL)'!BW3</f>
        <v>1120.5999999999999</v>
      </c>
      <c r="H3" s="137" t="str">
        <f t="shared" ref="H3:K3" si="0">IF(C3&gt;=D3,"Y","N")</f>
        <v>Y</v>
      </c>
      <c r="I3" s="137" t="str">
        <f t="shared" si="0"/>
        <v>Y</v>
      </c>
      <c r="J3" s="137" t="str">
        <f t="shared" si="0"/>
        <v>Y</v>
      </c>
      <c r="K3" s="137" t="str">
        <f t="shared" si="0"/>
        <v>Y</v>
      </c>
      <c r="L3" s="139">
        <f t="shared" ref="L3:O3" si="1">(C3-D3)/D3*100</f>
        <v>3.584547181760612</v>
      </c>
      <c r="M3" s="139">
        <f t="shared" si="1"/>
        <v>1.3305382048429839</v>
      </c>
      <c r="N3" s="139">
        <f t="shared" si="1"/>
        <v>2.8242125637867446</v>
      </c>
      <c r="O3" s="139">
        <f t="shared" si="1"/>
        <v>1.427806532214885</v>
      </c>
      <c r="P3" s="137" t="str">
        <f t="shared" ref="P3:R3" si="2">IF(L3&gt;=M3,"Y","N")</f>
        <v>Y</v>
      </c>
      <c r="Q3" s="137" t="str">
        <f t="shared" si="2"/>
        <v>N</v>
      </c>
      <c r="R3" s="137" t="str">
        <f t="shared" si="2"/>
        <v>Y</v>
      </c>
      <c r="S3" s="137">
        <f>'FOD (ALL)'!D3</f>
        <v>1170.6500000000001</v>
      </c>
      <c r="T3" s="137">
        <f>'FOD (ALL)'!U3</f>
        <v>1177.05</v>
      </c>
      <c r="U3" s="137">
        <f>'FOD (ALL)'!AL3</f>
        <v>1136.5999999999999</v>
      </c>
      <c r="V3" s="137">
        <f>'FOD (ALL)'!BC3</f>
        <v>1139.8</v>
      </c>
      <c r="W3" s="137">
        <f>'FOD (ALL)'!BT3</f>
        <v>1182.45</v>
      </c>
      <c r="X3" s="137">
        <f>'FOD (ALL)'!E3</f>
        <v>1232.45</v>
      </c>
      <c r="Y3" s="137">
        <f>'FOD (ALL)'!V3</f>
        <v>1198.0999999999999</v>
      </c>
      <c r="Z3" s="137">
        <f>'FOD (ALL)'!AM3</f>
        <v>1173</v>
      </c>
      <c r="AA3" s="137">
        <f>'FOD (ALL)'!BD3</f>
        <v>1160</v>
      </c>
      <c r="AB3" s="137">
        <f>'FOD (ALL)'!BU3</f>
        <v>1184.1500000000001</v>
      </c>
      <c r="AC3" s="137">
        <f>'FOD (ALL)'!F3</f>
        <v>1163.3</v>
      </c>
      <c r="AD3" s="137">
        <f>'FOD (ALL)'!W3</f>
        <v>1167.05</v>
      </c>
      <c r="AE3" s="137">
        <f>'FOD (ALL)'!AN3</f>
        <v>1128.3499999999999</v>
      </c>
      <c r="AF3" s="137">
        <f>'FOD (ALL)'!BE3</f>
        <v>1129</v>
      </c>
      <c r="AG3" s="137">
        <f>'FOD (ALL)'!BV3</f>
        <v>1114.05</v>
      </c>
      <c r="AH3" s="137">
        <f>'FOD (ALL)'!J3</f>
        <v>1484400</v>
      </c>
      <c r="AI3" s="137">
        <f>'FOD (ALL)'!AA3</f>
        <v>1477200</v>
      </c>
      <c r="AJ3" s="137">
        <f>'FOD (ALL)'!AR3</f>
        <v>1563600</v>
      </c>
      <c r="AK3" s="137">
        <f>'FOD (ALL)'!BI3</f>
        <v>1666000</v>
      </c>
      <c r="AL3" s="137">
        <f>'FOD (ALL)'!BZ3</f>
        <v>1692400</v>
      </c>
      <c r="AM3" s="137" t="str">
        <f t="shared" ref="AM3:AP3" si="3">IF(AH3&gt;=AI3,"Y","N")</f>
        <v>Y</v>
      </c>
      <c r="AN3" s="137" t="str">
        <f t="shared" si="3"/>
        <v>N</v>
      </c>
      <c r="AO3" s="137" t="str">
        <f t="shared" si="3"/>
        <v>N</v>
      </c>
      <c r="AP3" s="137" t="str">
        <f t="shared" si="3"/>
        <v>N</v>
      </c>
      <c r="AQ3" s="139">
        <f t="shared" ref="AQ3:AT3" si="4">(AH3-AI3)/AI3*100</f>
        <v>0.487408610885459</v>
      </c>
      <c r="AR3" s="139">
        <f t="shared" si="4"/>
        <v>-5.5257099002302379</v>
      </c>
      <c r="AS3" s="139">
        <f t="shared" si="4"/>
        <v>-6.1464585834333736</v>
      </c>
      <c r="AT3" s="139">
        <f t="shared" si="4"/>
        <v>-1.5599149137319781</v>
      </c>
      <c r="AU3" s="137" t="str">
        <f t="shared" ref="AU3:AW3" si="5">IF(AQ3&gt;=AR3,"Y","N")</f>
        <v>Y</v>
      </c>
      <c r="AV3" s="137" t="str">
        <f t="shared" si="5"/>
        <v>Y</v>
      </c>
      <c r="AW3" s="137" t="str">
        <f t="shared" si="5"/>
        <v>N</v>
      </c>
      <c r="AX3" s="137">
        <f>'FOD (ALL)'!I3</f>
        <v>23393.65</v>
      </c>
      <c r="AY3" s="137">
        <f>'FOD (ALL)'!Z3</f>
        <v>13906.55</v>
      </c>
      <c r="AZ3" s="137">
        <f>'FOD (ALL)'!AQ3</f>
        <v>13418.33</v>
      </c>
      <c r="BA3" s="137">
        <f>'FOD (ALL)'!BH3</f>
        <v>15115.79</v>
      </c>
      <c r="BB3" s="137">
        <f>'FOD (ALL)'!BY3</f>
        <v>16461.87</v>
      </c>
      <c r="BC3" s="137" t="str">
        <f t="shared" ref="BC3:BF3" si="6">IF(AX3&gt;=AY3,"Y","N")</f>
        <v>Y</v>
      </c>
      <c r="BD3" s="137" t="str">
        <f t="shared" si="6"/>
        <v>Y</v>
      </c>
      <c r="BE3" s="137" t="str">
        <f t="shared" si="6"/>
        <v>N</v>
      </c>
      <c r="BF3" s="137" t="str">
        <f t="shared" si="6"/>
        <v>N</v>
      </c>
      <c r="BG3" s="139">
        <f t="shared" ref="BG3:BJ3" si="7">(AX3-AY3)/AY3*100</f>
        <v>68.220370976266594</v>
      </c>
      <c r="BH3" s="139">
        <f t="shared" si="7"/>
        <v>3.6384557541810296</v>
      </c>
      <c r="BI3" s="139">
        <f t="shared" si="7"/>
        <v>-11.229714093672913</v>
      </c>
      <c r="BJ3" s="139">
        <f t="shared" si="7"/>
        <v>-8.1769568098885372</v>
      </c>
      <c r="BK3" s="137" t="str">
        <f t="shared" ref="BK3:BM3" si="8">IF(BG3&gt;=BH3,"Y","N")</f>
        <v>Y</v>
      </c>
      <c r="BL3" s="137" t="str">
        <f t="shared" si="8"/>
        <v>Y</v>
      </c>
      <c r="BM3" s="137" t="str">
        <f t="shared" si="8"/>
        <v>N</v>
      </c>
      <c r="BN3" s="137">
        <f>'FOD (ALL)'!H3</f>
        <v>4841</v>
      </c>
      <c r="BO3" s="137">
        <f>'FOD (ALL)'!Y3</f>
        <v>2937</v>
      </c>
      <c r="BP3" s="137">
        <f>'FOD (ALL)'!AP3</f>
        <v>2900</v>
      </c>
      <c r="BQ3" s="137">
        <f>'FOD (ALL)'!BG3</f>
        <v>3305</v>
      </c>
      <c r="BR3" s="137">
        <f>'FOD (ALL)'!BX3</f>
        <v>3601</v>
      </c>
      <c r="BS3" s="137" t="str">
        <f t="shared" ref="BS3:BV3" si="9">IF(BN3&gt;=BO3,"Y","N")</f>
        <v>Y</v>
      </c>
      <c r="BT3" s="137" t="str">
        <f t="shared" si="9"/>
        <v>Y</v>
      </c>
      <c r="BU3" s="137" t="str">
        <f t="shared" si="9"/>
        <v>N</v>
      </c>
      <c r="BV3" s="137" t="str">
        <f t="shared" si="9"/>
        <v>N</v>
      </c>
      <c r="BW3" s="139">
        <f t="shared" ref="BW3:BZ3" si="10">(BN3-BO3)/BO3*100</f>
        <v>64.828055839291792</v>
      </c>
      <c r="BX3" s="139">
        <f t="shared" si="10"/>
        <v>1.2758620689655173</v>
      </c>
      <c r="BY3" s="139">
        <f t="shared" si="10"/>
        <v>-12.254160363086234</v>
      </c>
      <c r="BZ3" s="139">
        <f t="shared" si="10"/>
        <v>-8.2199389058594843</v>
      </c>
      <c r="CA3" s="137" t="str">
        <f t="shared" ref="CA3:CC3" si="11">IF(BW3&gt;=BX3,"Y","N")</f>
        <v>Y</v>
      </c>
      <c r="CB3" s="137" t="str">
        <f t="shared" si="11"/>
        <v>Y</v>
      </c>
      <c r="CC3" s="137" t="str">
        <f t="shared" si="11"/>
        <v>N</v>
      </c>
    </row>
    <row r="4" spans="1:81" x14ac:dyDescent="0.3">
      <c r="A4" s="137" t="str">
        <f>'FOD (ALL)'!B4</f>
        <v>ACC</v>
      </c>
      <c r="B4" s="146">
        <f>'FOD (ALL)'!C4</f>
        <v>44007</v>
      </c>
      <c r="C4" s="137">
        <f>'FOD (ALL)'!G4</f>
        <v>1227.9000000000001</v>
      </c>
      <c r="D4" s="137">
        <f>'FOD (ALL)'!X4</f>
        <v>1187.3</v>
      </c>
      <c r="E4" s="137">
        <f>'FOD (ALL)'!AO4</f>
        <v>1171.1500000000001</v>
      </c>
      <c r="F4" s="137">
        <f>'FOD (ALL)'!BF4</f>
        <v>1139.3499999999999</v>
      </c>
      <c r="G4" s="137">
        <f>'FOD (ALL)'!BW4</f>
        <v>1123.0999999999999</v>
      </c>
      <c r="H4" s="137" t="str">
        <f t="shared" ref="H4:H67" si="12">IF(C4&gt;=D4,"Y","N")</f>
        <v>Y</v>
      </c>
      <c r="I4" s="137" t="str">
        <f t="shared" ref="I4:I67" si="13">IF(D4&gt;=E4,"Y","N")</f>
        <v>Y</v>
      </c>
      <c r="J4" s="137" t="str">
        <f t="shared" ref="J4:J67" si="14">IF(E4&gt;=F4,"Y","N")</f>
        <v>Y</v>
      </c>
      <c r="K4" s="137" t="str">
        <f t="shared" ref="K4:K67" si="15">IF(F4&gt;=G4,"Y","N")</f>
        <v>Y</v>
      </c>
      <c r="L4" s="139">
        <f t="shared" ref="L4:L67" si="16">(C4-D4)/D4*100</f>
        <v>3.4195232881327495</v>
      </c>
      <c r="M4" s="139">
        <f t="shared" ref="M4:M67" si="17">(D4-E4)/E4*100</f>
        <v>1.3789864662938018</v>
      </c>
      <c r="N4" s="139">
        <f t="shared" ref="N4:N67" si="18">(E4-F4)/F4*100</f>
        <v>2.7910650809672344</v>
      </c>
      <c r="O4" s="139">
        <f t="shared" ref="O4:O67" si="19">(F4-G4)/G4*100</f>
        <v>1.4468880776422404</v>
      </c>
      <c r="P4" s="137" t="str">
        <f t="shared" ref="P4:P67" si="20">IF(L4&gt;=M4,"Y","N")</f>
        <v>Y</v>
      </c>
      <c r="Q4" s="137" t="str">
        <f t="shared" ref="Q4:Q67" si="21">IF(M4&gt;=N4,"Y","N")</f>
        <v>N</v>
      </c>
      <c r="R4" s="137" t="str">
        <f t="shared" ref="R4:R67" si="22">IF(N4&gt;=O4,"Y","N")</f>
        <v>Y</v>
      </c>
      <c r="S4" s="137">
        <f>'FOD (ALL)'!D4</f>
        <v>1169.4000000000001</v>
      </c>
      <c r="T4" s="137">
        <f>'FOD (ALL)'!U4</f>
        <v>1176.0999999999999</v>
      </c>
      <c r="U4" s="137">
        <f>'FOD (ALL)'!AL4</f>
        <v>1149.8499999999999</v>
      </c>
      <c r="V4" s="137">
        <f>'FOD (ALL)'!BC4</f>
        <v>1142</v>
      </c>
      <c r="W4" s="137">
        <f>'FOD (ALL)'!BT4</f>
        <v>1174</v>
      </c>
      <c r="X4" s="137">
        <f>'FOD (ALL)'!E4</f>
        <v>1234.5</v>
      </c>
      <c r="Y4" s="137">
        <f>'FOD (ALL)'!V4</f>
        <v>1198.9000000000001</v>
      </c>
      <c r="Z4" s="137">
        <f>'FOD (ALL)'!AM4</f>
        <v>1174</v>
      </c>
      <c r="AA4" s="137">
        <f>'FOD (ALL)'!BD4</f>
        <v>1161.5</v>
      </c>
      <c r="AB4" s="137">
        <f>'FOD (ALL)'!BU4</f>
        <v>1176.25</v>
      </c>
      <c r="AC4" s="137">
        <f>'FOD (ALL)'!F4</f>
        <v>1169.4000000000001</v>
      </c>
      <c r="AD4" s="137">
        <f>'FOD (ALL)'!W4</f>
        <v>1171.2</v>
      </c>
      <c r="AE4" s="137">
        <f>'FOD (ALL)'!AN4</f>
        <v>1147.4000000000001</v>
      </c>
      <c r="AF4" s="137">
        <f>'FOD (ALL)'!BE4</f>
        <v>1136.95</v>
      </c>
      <c r="AG4" s="137">
        <f>'FOD (ALL)'!BV4</f>
        <v>1121</v>
      </c>
      <c r="AH4" s="137">
        <f>'FOD (ALL)'!J4</f>
        <v>166800</v>
      </c>
      <c r="AI4" s="137">
        <f>'FOD (ALL)'!AA4</f>
        <v>70400</v>
      </c>
      <c r="AJ4" s="137">
        <f>'FOD (ALL)'!AR4</f>
        <v>63600</v>
      </c>
      <c r="AK4" s="137">
        <f>'FOD (ALL)'!BI4</f>
        <v>61200</v>
      </c>
      <c r="AL4" s="137">
        <f>'FOD (ALL)'!BZ4</f>
        <v>36400</v>
      </c>
      <c r="AM4" s="137" t="str">
        <f t="shared" ref="AM4:AM67" si="23">IF(AH4&gt;=AI4,"Y","N")</f>
        <v>Y</v>
      </c>
      <c r="AN4" s="137" t="str">
        <f t="shared" ref="AN4:AN67" si="24">IF(AI4&gt;=AJ4,"Y","N")</f>
        <v>Y</v>
      </c>
      <c r="AO4" s="137" t="str">
        <f t="shared" ref="AO4:AO67" si="25">IF(AJ4&gt;=AK4,"Y","N")</f>
        <v>Y</v>
      </c>
      <c r="AP4" s="137" t="str">
        <f t="shared" ref="AP4:AP67" si="26">IF(AK4&gt;=AL4,"Y","N")</f>
        <v>Y</v>
      </c>
      <c r="AQ4" s="139">
        <f t="shared" ref="AQ4:AQ67" si="27">(AH4-AI4)/AI4*100</f>
        <v>136.93181818181819</v>
      </c>
      <c r="AR4" s="139">
        <f t="shared" ref="AR4:AR67" si="28">(AI4-AJ4)/AJ4*100</f>
        <v>10.691823899371069</v>
      </c>
      <c r="AS4" s="139">
        <f t="shared" ref="AS4:AS67" si="29">(AJ4-AK4)/AK4*100</f>
        <v>3.9215686274509802</v>
      </c>
      <c r="AT4" s="139">
        <f t="shared" ref="AT4:AT67" si="30">(AK4-AL4)/AL4*100</f>
        <v>68.131868131868131</v>
      </c>
      <c r="AU4" s="137" t="str">
        <f t="shared" ref="AU4:AU67" si="31">IF(AQ4&gt;=AR4,"Y","N")</f>
        <v>Y</v>
      </c>
      <c r="AV4" s="137" t="str">
        <f t="shared" ref="AV4:AV67" si="32">IF(AR4&gt;=AS4,"Y","N")</f>
        <v>Y</v>
      </c>
      <c r="AW4" s="137" t="str">
        <f t="shared" ref="AW4:AW67" si="33">IF(AS4&gt;=AT4,"Y","N")</f>
        <v>N</v>
      </c>
      <c r="AX4" s="137">
        <f>'FOD (ALL)'!I4</f>
        <v>2825.12</v>
      </c>
      <c r="AY4" s="137">
        <f>'FOD (ALL)'!Z4</f>
        <v>811.37</v>
      </c>
      <c r="AZ4" s="137">
        <f>'FOD (ALL)'!AQ4</f>
        <v>469.05</v>
      </c>
      <c r="BA4" s="137">
        <f>'FOD (ALL)'!BH4</f>
        <v>914.51</v>
      </c>
      <c r="BB4" s="137">
        <f>'FOD (ALL)'!BY4</f>
        <v>419.03</v>
      </c>
      <c r="BC4" s="137" t="str">
        <f t="shared" ref="BC4:BC67" si="34">IF(AX4&gt;=AY4,"Y","N")</f>
        <v>Y</v>
      </c>
      <c r="BD4" s="137" t="str">
        <f t="shared" ref="BD4:BD67" si="35">IF(AY4&gt;=AZ4,"Y","N")</f>
        <v>Y</v>
      </c>
      <c r="BE4" s="137" t="str">
        <f t="shared" ref="BE4:BE67" si="36">IF(AZ4&gt;=BA4,"Y","N")</f>
        <v>N</v>
      </c>
      <c r="BF4" s="137" t="str">
        <f t="shared" ref="BF4:BF67" si="37">IF(BA4&gt;=BB4,"Y","N")</f>
        <v>Y</v>
      </c>
      <c r="BG4" s="139">
        <f t="shared" ref="BG4:BG67" si="38">(AX4-AY4)/AY4*100</f>
        <v>248.19133071225212</v>
      </c>
      <c r="BH4" s="139">
        <f t="shared" ref="BH4:BH67" si="39">(AY4-AZ4)/AZ4*100</f>
        <v>72.981558469246337</v>
      </c>
      <c r="BI4" s="139">
        <f t="shared" ref="BI4:BI67" si="40">(AZ4-BA4)/BA4*100</f>
        <v>-48.710238269674463</v>
      </c>
      <c r="BJ4" s="139">
        <f t="shared" ref="BJ4:BJ67" si="41">(BA4-BB4)/BB4*100</f>
        <v>118.2445170990144</v>
      </c>
      <c r="BK4" s="137" t="str">
        <f t="shared" ref="BK4:BK67" si="42">IF(BG4&gt;=BH4,"Y","N")</f>
        <v>Y</v>
      </c>
      <c r="BL4" s="137" t="str">
        <f t="shared" ref="BL4:BL67" si="43">IF(BH4&gt;=BI4,"Y","N")</f>
        <v>Y</v>
      </c>
      <c r="BM4" s="137" t="str">
        <f t="shared" ref="BM4:BM67" si="44">IF(BI4&gt;=BJ4,"Y","N")</f>
        <v>N</v>
      </c>
      <c r="BN4" s="137">
        <f>'FOD (ALL)'!H4</f>
        <v>581</v>
      </c>
      <c r="BO4" s="137">
        <f>'FOD (ALL)'!Y4</f>
        <v>171</v>
      </c>
      <c r="BP4" s="137">
        <f>'FOD (ALL)'!AP4</f>
        <v>101</v>
      </c>
      <c r="BQ4" s="137">
        <f>'FOD (ALL)'!BG4</f>
        <v>199</v>
      </c>
      <c r="BR4" s="137">
        <f>'FOD (ALL)'!BX4</f>
        <v>92</v>
      </c>
      <c r="BS4" s="137" t="str">
        <f t="shared" ref="BS4:BS67" si="45">IF(BN4&gt;=BO4,"Y","N")</f>
        <v>Y</v>
      </c>
      <c r="BT4" s="137" t="str">
        <f t="shared" ref="BT4:BT67" si="46">IF(BO4&gt;=BP4,"Y","N")</f>
        <v>Y</v>
      </c>
      <c r="BU4" s="137" t="str">
        <f t="shared" ref="BU4:BU67" si="47">IF(BP4&gt;=BQ4,"Y","N")</f>
        <v>N</v>
      </c>
      <c r="BV4" s="137" t="str">
        <f t="shared" ref="BV4:BV67" si="48">IF(BQ4&gt;=BR4,"Y","N")</f>
        <v>Y</v>
      </c>
      <c r="BW4" s="139">
        <f t="shared" ref="BW4:BW67" si="49">(BN4-BO4)/BO4*100</f>
        <v>239.76608187134505</v>
      </c>
      <c r="BX4" s="139">
        <f t="shared" ref="BX4:BX67" si="50">(BO4-BP4)/BP4*100</f>
        <v>69.306930693069305</v>
      </c>
      <c r="BY4" s="139">
        <f t="shared" ref="BY4:BY67" si="51">(BP4-BQ4)/BQ4*100</f>
        <v>-49.246231155778894</v>
      </c>
      <c r="BZ4" s="139">
        <f t="shared" ref="BZ4:BZ67" si="52">(BQ4-BR4)/BR4*100</f>
        <v>116.30434782608697</v>
      </c>
      <c r="CA4" s="137" t="str">
        <f t="shared" ref="CA4:CA67" si="53">IF(BW4&gt;=BX4,"Y","N")</f>
        <v>Y</v>
      </c>
      <c r="CB4" s="137" t="str">
        <f t="shared" ref="CB4:CB67" si="54">IF(BX4&gt;=BY4,"Y","N")</f>
        <v>Y</v>
      </c>
      <c r="CC4" s="137" t="str">
        <f t="shared" ref="CC4:CC67" si="55">IF(BY4&gt;=BZ4,"Y","N")</f>
        <v>N</v>
      </c>
    </row>
    <row r="5" spans="1:81" x14ac:dyDescent="0.3">
      <c r="A5" s="137" t="str">
        <f>'FOD (ALL)'!B5</f>
        <v>ACC</v>
      </c>
      <c r="B5" s="146">
        <f>'FOD (ALL)'!C5</f>
        <v>44042</v>
      </c>
      <c r="C5" s="137">
        <f>'FOD (ALL)'!G5</f>
        <v>1237.0999999999999</v>
      </c>
      <c r="D5" s="137">
        <f>'FOD (ALL)'!X5</f>
        <v>1198.75</v>
      </c>
      <c r="E5" s="137">
        <f>'FOD (ALL)'!AO5</f>
        <v>1181.5</v>
      </c>
      <c r="F5" s="137">
        <f>'FOD (ALL)'!BF5</f>
        <v>1148.95</v>
      </c>
      <c r="G5" s="137">
        <f>'FOD (ALL)'!BW5</f>
        <v>1125</v>
      </c>
      <c r="H5" s="137" t="str">
        <f t="shared" si="12"/>
        <v>Y</v>
      </c>
      <c r="I5" s="137" t="str">
        <f t="shared" si="13"/>
        <v>Y</v>
      </c>
      <c r="J5" s="137" t="str">
        <f t="shared" si="14"/>
        <v>Y</v>
      </c>
      <c r="K5" s="137" t="str">
        <f t="shared" si="15"/>
        <v>Y</v>
      </c>
      <c r="L5" s="139">
        <f t="shared" si="16"/>
        <v>3.1991657977059362</v>
      </c>
      <c r="M5" s="139">
        <f t="shared" si="17"/>
        <v>1.4600084638171815</v>
      </c>
      <c r="N5" s="139">
        <f t="shared" si="18"/>
        <v>2.8330214543713783</v>
      </c>
      <c r="O5" s="139">
        <f t="shared" si="19"/>
        <v>2.128888888888893</v>
      </c>
      <c r="P5" s="137" t="str">
        <f t="shared" si="20"/>
        <v>Y</v>
      </c>
      <c r="Q5" s="137" t="str">
        <f t="shared" si="21"/>
        <v>N</v>
      </c>
      <c r="R5" s="137" t="str">
        <f t="shared" si="22"/>
        <v>Y</v>
      </c>
      <c r="S5" s="137">
        <f>'FOD (ALL)'!D5</f>
        <v>0</v>
      </c>
      <c r="T5" s="137">
        <f>'FOD (ALL)'!U5</f>
        <v>1174.45</v>
      </c>
      <c r="U5" s="137">
        <f>'FOD (ALL)'!AL5</f>
        <v>1161.9000000000001</v>
      </c>
      <c r="V5" s="137">
        <f>'FOD (ALL)'!BC5</f>
        <v>0</v>
      </c>
      <c r="W5" s="137">
        <f>'FOD (ALL)'!BT5</f>
        <v>1140</v>
      </c>
      <c r="X5" s="137">
        <f>'FOD (ALL)'!E5</f>
        <v>0</v>
      </c>
      <c r="Y5" s="137">
        <f>'FOD (ALL)'!V5</f>
        <v>1200</v>
      </c>
      <c r="Z5" s="137">
        <f>'FOD (ALL)'!AM5</f>
        <v>1161.9000000000001</v>
      </c>
      <c r="AA5" s="137">
        <f>'FOD (ALL)'!BD5</f>
        <v>0</v>
      </c>
      <c r="AB5" s="137">
        <f>'FOD (ALL)'!BU5</f>
        <v>1140</v>
      </c>
      <c r="AC5" s="137">
        <f>'FOD (ALL)'!F5</f>
        <v>0</v>
      </c>
      <c r="AD5" s="137">
        <f>'FOD (ALL)'!W5</f>
        <v>1174.45</v>
      </c>
      <c r="AE5" s="137">
        <f>'FOD (ALL)'!AN5</f>
        <v>1161.9000000000001</v>
      </c>
      <c r="AF5" s="137">
        <f>'FOD (ALL)'!BE5</f>
        <v>0</v>
      </c>
      <c r="AG5" s="137">
        <f>'FOD (ALL)'!BV5</f>
        <v>1125</v>
      </c>
      <c r="AH5" s="137">
        <f>'FOD (ALL)'!J5</f>
        <v>1500</v>
      </c>
      <c r="AI5" s="137">
        <f>'FOD (ALL)'!AA5</f>
        <v>1500</v>
      </c>
      <c r="AJ5" s="137">
        <f>'FOD (ALL)'!AR5</f>
        <v>1500</v>
      </c>
      <c r="AK5" s="137">
        <f>'FOD (ALL)'!BI5</f>
        <v>1500</v>
      </c>
      <c r="AL5" s="137">
        <f>'FOD (ALL)'!BZ5</f>
        <v>1500</v>
      </c>
      <c r="AM5" s="137" t="str">
        <f t="shared" si="23"/>
        <v>Y</v>
      </c>
      <c r="AN5" s="137" t="str">
        <f t="shared" si="24"/>
        <v>Y</v>
      </c>
      <c r="AO5" s="137" t="str">
        <f t="shared" si="25"/>
        <v>Y</v>
      </c>
      <c r="AP5" s="137" t="str">
        <f t="shared" si="26"/>
        <v>Y</v>
      </c>
      <c r="AQ5" s="139">
        <f t="shared" si="27"/>
        <v>0</v>
      </c>
      <c r="AR5" s="139">
        <f t="shared" si="28"/>
        <v>0</v>
      </c>
      <c r="AS5" s="139">
        <f t="shared" si="29"/>
        <v>0</v>
      </c>
      <c r="AT5" s="139">
        <f t="shared" si="30"/>
        <v>0</v>
      </c>
      <c r="AU5" s="137" t="str">
        <f t="shared" si="31"/>
        <v>Y</v>
      </c>
      <c r="AV5" s="137" t="str">
        <f t="shared" si="32"/>
        <v>Y</v>
      </c>
      <c r="AW5" s="137" t="str">
        <f t="shared" si="33"/>
        <v>Y</v>
      </c>
      <c r="AX5" s="137">
        <f>'FOD (ALL)'!I5</f>
        <v>0</v>
      </c>
      <c r="AY5" s="137">
        <f>'FOD (ALL)'!Z5</f>
        <v>29.79</v>
      </c>
      <c r="AZ5" s="137">
        <f>'FOD (ALL)'!AQ5</f>
        <v>5.8</v>
      </c>
      <c r="BA5" s="137">
        <f>'FOD (ALL)'!BH5</f>
        <v>0</v>
      </c>
      <c r="BB5" s="137">
        <f>'FOD (ALL)'!BY5</f>
        <v>11.32</v>
      </c>
      <c r="BC5" s="137" t="str">
        <f t="shared" si="34"/>
        <v>N</v>
      </c>
      <c r="BD5" s="137" t="str">
        <f t="shared" si="35"/>
        <v>Y</v>
      </c>
      <c r="BE5" s="137" t="str">
        <f t="shared" si="36"/>
        <v>Y</v>
      </c>
      <c r="BF5" s="137" t="str">
        <f t="shared" si="37"/>
        <v>N</v>
      </c>
      <c r="BG5" s="139">
        <f t="shared" si="38"/>
        <v>-100</v>
      </c>
      <c r="BH5" s="139">
        <f t="shared" si="39"/>
        <v>413.62068965517238</v>
      </c>
      <c r="BI5" s="139" t="e">
        <f t="shared" si="40"/>
        <v>#DIV/0!</v>
      </c>
      <c r="BJ5" s="139">
        <f t="shared" si="41"/>
        <v>-100</v>
      </c>
      <c r="BK5" s="137" t="str">
        <f t="shared" si="42"/>
        <v>N</v>
      </c>
      <c r="BL5" s="137" t="e">
        <f t="shared" si="43"/>
        <v>#DIV/0!</v>
      </c>
      <c r="BM5" s="137" t="e">
        <f t="shared" si="44"/>
        <v>#DIV/0!</v>
      </c>
      <c r="BN5" s="137">
        <f>'FOD (ALL)'!H5</f>
        <v>0</v>
      </c>
      <c r="BO5" s="137">
        <f>'FOD (ALL)'!Y5</f>
        <v>5</v>
      </c>
      <c r="BP5" s="137">
        <f>'FOD (ALL)'!AP5</f>
        <v>1</v>
      </c>
      <c r="BQ5" s="137">
        <f>'FOD (ALL)'!BG5</f>
        <v>0</v>
      </c>
      <c r="BR5" s="137">
        <f>'FOD (ALL)'!BX5</f>
        <v>2</v>
      </c>
      <c r="BS5" s="137" t="str">
        <f t="shared" si="45"/>
        <v>N</v>
      </c>
      <c r="BT5" s="137" t="str">
        <f t="shared" si="46"/>
        <v>Y</v>
      </c>
      <c r="BU5" s="137" t="str">
        <f t="shared" si="47"/>
        <v>Y</v>
      </c>
      <c r="BV5" s="137" t="str">
        <f t="shared" si="48"/>
        <v>N</v>
      </c>
      <c r="BW5" s="139">
        <f t="shared" si="49"/>
        <v>-100</v>
      </c>
      <c r="BX5" s="139">
        <f t="shared" si="50"/>
        <v>400</v>
      </c>
      <c r="BY5" s="139" t="e">
        <f t="shared" si="51"/>
        <v>#DIV/0!</v>
      </c>
      <c r="BZ5" s="139">
        <f t="shared" si="52"/>
        <v>-100</v>
      </c>
      <c r="CA5" s="137" t="str">
        <f t="shared" si="53"/>
        <v>N</v>
      </c>
      <c r="CB5" s="137" t="e">
        <f t="shared" si="54"/>
        <v>#DIV/0!</v>
      </c>
      <c r="CC5" s="137" t="e">
        <f t="shared" si="55"/>
        <v>#DIV/0!</v>
      </c>
    </row>
    <row r="6" spans="1:81" x14ac:dyDescent="0.3">
      <c r="A6" s="137" t="str">
        <f>'FOD (ALL)'!B6</f>
        <v>ADANIENT</v>
      </c>
      <c r="B6" s="146">
        <f>'FOD (ALL)'!C6</f>
        <v>43979</v>
      </c>
      <c r="C6" s="137">
        <f>'FOD (ALL)'!G6</f>
        <v>137.55000000000001</v>
      </c>
      <c r="D6" s="137">
        <f>'FOD (ALL)'!X6</f>
        <v>138.5</v>
      </c>
      <c r="E6" s="137">
        <f>'FOD (ALL)'!AO6</f>
        <v>141.44999999999999</v>
      </c>
      <c r="F6" s="137">
        <f>'FOD (ALL)'!BF6</f>
        <v>140.1</v>
      </c>
      <c r="G6" s="137">
        <f>'FOD (ALL)'!BW6</f>
        <v>135.94999999999999</v>
      </c>
      <c r="H6" s="137" t="str">
        <f t="shared" si="12"/>
        <v>N</v>
      </c>
      <c r="I6" s="137" t="str">
        <f t="shared" si="13"/>
        <v>N</v>
      </c>
      <c r="J6" s="137" t="str">
        <f t="shared" si="14"/>
        <v>Y</v>
      </c>
      <c r="K6" s="137" t="str">
        <f t="shared" si="15"/>
        <v>Y</v>
      </c>
      <c r="L6" s="139">
        <f t="shared" si="16"/>
        <v>-0.68592057761732028</v>
      </c>
      <c r="M6" s="139">
        <f t="shared" si="17"/>
        <v>-2.0855425945563724</v>
      </c>
      <c r="N6" s="139">
        <f t="shared" si="18"/>
        <v>0.9635974304068482</v>
      </c>
      <c r="O6" s="139">
        <f t="shared" si="19"/>
        <v>3.0525928650239105</v>
      </c>
      <c r="P6" s="137" t="str">
        <f t="shared" si="20"/>
        <v>Y</v>
      </c>
      <c r="Q6" s="137" t="str">
        <f t="shared" si="21"/>
        <v>N</v>
      </c>
      <c r="R6" s="137" t="str">
        <f t="shared" si="22"/>
        <v>N</v>
      </c>
      <c r="S6" s="137">
        <f>'FOD (ALL)'!D6</f>
        <v>137.6</v>
      </c>
      <c r="T6" s="137">
        <f>'FOD (ALL)'!U6</f>
        <v>141.25</v>
      </c>
      <c r="U6" s="137">
        <f>'FOD (ALL)'!AL6</f>
        <v>135.19999999999999</v>
      </c>
      <c r="V6" s="137">
        <f>'FOD (ALL)'!BC6</f>
        <v>137.94999999999999</v>
      </c>
      <c r="W6" s="137">
        <f>'FOD (ALL)'!BT6</f>
        <v>143.80000000000001</v>
      </c>
      <c r="X6" s="137">
        <f>'FOD (ALL)'!E6</f>
        <v>141.19999999999999</v>
      </c>
      <c r="Y6" s="137">
        <f>'FOD (ALL)'!V6</f>
        <v>144.05000000000001</v>
      </c>
      <c r="Z6" s="137">
        <f>'FOD (ALL)'!AM6</f>
        <v>143.35</v>
      </c>
      <c r="AA6" s="137">
        <f>'FOD (ALL)'!BD6</f>
        <v>146.15</v>
      </c>
      <c r="AB6" s="137">
        <f>'FOD (ALL)'!BU6</f>
        <v>146.65</v>
      </c>
      <c r="AC6" s="137">
        <f>'FOD (ALL)'!F6</f>
        <v>136.55000000000001</v>
      </c>
      <c r="AD6" s="137">
        <f>'FOD (ALL)'!W6</f>
        <v>137.15</v>
      </c>
      <c r="AE6" s="137">
        <f>'FOD (ALL)'!AN6</f>
        <v>135.19999999999999</v>
      </c>
      <c r="AF6" s="137">
        <f>'FOD (ALL)'!BE6</f>
        <v>134.30000000000001</v>
      </c>
      <c r="AG6" s="137">
        <f>'FOD (ALL)'!BV6</f>
        <v>134</v>
      </c>
      <c r="AH6" s="137">
        <f>'FOD (ALL)'!J6</f>
        <v>7492000</v>
      </c>
      <c r="AI6" s="137">
        <f>'FOD (ALL)'!AA6</f>
        <v>17904000</v>
      </c>
      <c r="AJ6" s="137">
        <f>'FOD (ALL)'!AR6</f>
        <v>18524000</v>
      </c>
      <c r="AK6" s="137">
        <f>'FOD (ALL)'!BI6</f>
        <v>18540000</v>
      </c>
      <c r="AL6" s="137">
        <f>'FOD (ALL)'!BZ6</f>
        <v>18448000</v>
      </c>
      <c r="AM6" s="137" t="str">
        <f t="shared" si="23"/>
        <v>N</v>
      </c>
      <c r="AN6" s="137" t="str">
        <f t="shared" si="24"/>
        <v>N</v>
      </c>
      <c r="AO6" s="137" t="str">
        <f t="shared" si="25"/>
        <v>N</v>
      </c>
      <c r="AP6" s="137" t="str">
        <f t="shared" si="26"/>
        <v>Y</v>
      </c>
      <c r="AQ6" s="139">
        <f t="shared" si="27"/>
        <v>-58.154602323503127</v>
      </c>
      <c r="AR6" s="139">
        <f t="shared" si="28"/>
        <v>-3.3470092852515654</v>
      </c>
      <c r="AS6" s="139">
        <f t="shared" si="29"/>
        <v>-8.629989212513485E-2</v>
      </c>
      <c r="AT6" s="139">
        <f t="shared" si="30"/>
        <v>0.49869904596704251</v>
      </c>
      <c r="AU6" s="137" t="str">
        <f t="shared" si="31"/>
        <v>N</v>
      </c>
      <c r="AV6" s="137" t="str">
        <f t="shared" si="32"/>
        <v>N</v>
      </c>
      <c r="AW6" s="137" t="str">
        <f t="shared" si="33"/>
        <v>N</v>
      </c>
      <c r="AX6" s="137">
        <f>'FOD (ALL)'!I6</f>
        <v>22878.62</v>
      </c>
      <c r="AY6" s="137">
        <f>'FOD (ALL)'!Z6</f>
        <v>5144.95</v>
      </c>
      <c r="AZ6" s="137">
        <f>'FOD (ALL)'!AQ6</f>
        <v>5886.86</v>
      </c>
      <c r="BA6" s="137">
        <f>'FOD (ALL)'!BH6</f>
        <v>13185.94</v>
      </c>
      <c r="BB6" s="137">
        <f>'FOD (ALL)'!BY6</f>
        <v>12957.78</v>
      </c>
      <c r="BC6" s="137" t="str">
        <f t="shared" si="34"/>
        <v>Y</v>
      </c>
      <c r="BD6" s="137" t="str">
        <f t="shared" si="35"/>
        <v>N</v>
      </c>
      <c r="BE6" s="137" t="str">
        <f t="shared" si="36"/>
        <v>N</v>
      </c>
      <c r="BF6" s="137" t="str">
        <f t="shared" si="37"/>
        <v>Y</v>
      </c>
      <c r="BG6" s="139">
        <f t="shared" si="38"/>
        <v>344.68109505437366</v>
      </c>
      <c r="BH6" s="139">
        <f t="shared" si="39"/>
        <v>-12.602813724124573</v>
      </c>
      <c r="BI6" s="139">
        <f t="shared" si="40"/>
        <v>-55.355022091712847</v>
      </c>
      <c r="BJ6" s="139">
        <f t="shared" si="41"/>
        <v>1.7607954448987391</v>
      </c>
      <c r="BK6" s="137" t="str">
        <f t="shared" si="42"/>
        <v>Y</v>
      </c>
      <c r="BL6" s="137" t="str">
        <f t="shared" si="43"/>
        <v>Y</v>
      </c>
      <c r="BM6" s="137" t="str">
        <f t="shared" si="44"/>
        <v>N</v>
      </c>
      <c r="BN6" s="137">
        <f>'FOD (ALL)'!H6</f>
        <v>4109</v>
      </c>
      <c r="BO6" s="137">
        <f>'FOD (ALL)'!Y6</f>
        <v>916</v>
      </c>
      <c r="BP6" s="137">
        <f>'FOD (ALL)'!AP6</f>
        <v>1042</v>
      </c>
      <c r="BQ6" s="137">
        <f>'FOD (ALL)'!BG6</f>
        <v>2330</v>
      </c>
      <c r="BR6" s="137">
        <f>'FOD (ALL)'!BX6</f>
        <v>2299</v>
      </c>
      <c r="BS6" s="137" t="str">
        <f t="shared" si="45"/>
        <v>Y</v>
      </c>
      <c r="BT6" s="137" t="str">
        <f t="shared" si="46"/>
        <v>N</v>
      </c>
      <c r="BU6" s="137" t="str">
        <f t="shared" si="47"/>
        <v>N</v>
      </c>
      <c r="BV6" s="137" t="str">
        <f t="shared" si="48"/>
        <v>Y</v>
      </c>
      <c r="BW6" s="139">
        <f t="shared" si="49"/>
        <v>348.58078602620088</v>
      </c>
      <c r="BX6" s="139">
        <f t="shared" si="50"/>
        <v>-12.092130518234164</v>
      </c>
      <c r="BY6" s="139">
        <f t="shared" si="51"/>
        <v>-55.27896995708155</v>
      </c>
      <c r="BZ6" s="139">
        <f t="shared" si="52"/>
        <v>1.3484123531970422</v>
      </c>
      <c r="CA6" s="137" t="str">
        <f t="shared" si="53"/>
        <v>Y</v>
      </c>
      <c r="CB6" s="137" t="str">
        <f t="shared" si="54"/>
        <v>Y</v>
      </c>
      <c r="CC6" s="137" t="str">
        <f t="shared" si="55"/>
        <v>N</v>
      </c>
    </row>
    <row r="7" spans="1:81" x14ac:dyDescent="0.3">
      <c r="A7" s="137" t="str">
        <f>'FOD (ALL)'!B7</f>
        <v>ADANIENT</v>
      </c>
      <c r="B7" s="146">
        <f>'FOD (ALL)'!C7</f>
        <v>44007</v>
      </c>
      <c r="C7" s="137">
        <f>'FOD (ALL)'!G7</f>
        <v>138.30000000000001</v>
      </c>
      <c r="D7" s="137">
        <f>'FOD (ALL)'!X7</f>
        <v>138.94999999999999</v>
      </c>
      <c r="E7" s="137">
        <f>'FOD (ALL)'!AO7</f>
        <v>141.9</v>
      </c>
      <c r="F7" s="137">
        <f>'FOD (ALL)'!BF7</f>
        <v>140.30000000000001</v>
      </c>
      <c r="G7" s="137">
        <f>'FOD (ALL)'!BW7</f>
        <v>135.80000000000001</v>
      </c>
      <c r="H7" s="137" t="str">
        <f t="shared" si="12"/>
        <v>N</v>
      </c>
      <c r="I7" s="137" t="str">
        <f t="shared" si="13"/>
        <v>N</v>
      </c>
      <c r="J7" s="137" t="str">
        <f t="shared" si="14"/>
        <v>Y</v>
      </c>
      <c r="K7" s="137" t="str">
        <f t="shared" si="15"/>
        <v>Y</v>
      </c>
      <c r="L7" s="139">
        <f t="shared" si="16"/>
        <v>-0.46779417056493511</v>
      </c>
      <c r="M7" s="139">
        <f t="shared" si="17"/>
        <v>-2.0789288231148815</v>
      </c>
      <c r="N7" s="139">
        <f t="shared" si="18"/>
        <v>1.1404133998574442</v>
      </c>
      <c r="O7" s="139">
        <f t="shared" si="19"/>
        <v>3.313696612665685</v>
      </c>
      <c r="P7" s="137" t="str">
        <f t="shared" si="20"/>
        <v>Y</v>
      </c>
      <c r="Q7" s="137" t="str">
        <f t="shared" si="21"/>
        <v>N</v>
      </c>
      <c r="R7" s="137" t="str">
        <f t="shared" si="22"/>
        <v>N</v>
      </c>
      <c r="S7" s="137">
        <f>'FOD (ALL)'!D7</f>
        <v>138.94999999999999</v>
      </c>
      <c r="T7" s="137">
        <f>'FOD (ALL)'!U7</f>
        <v>142.65</v>
      </c>
      <c r="U7" s="137">
        <f>'FOD (ALL)'!AL7</f>
        <v>140.55000000000001</v>
      </c>
      <c r="V7" s="137">
        <f>'FOD (ALL)'!BC7</f>
        <v>139.30000000000001</v>
      </c>
      <c r="W7" s="137">
        <f>'FOD (ALL)'!BT7</f>
        <v>144.85</v>
      </c>
      <c r="X7" s="137">
        <f>'FOD (ALL)'!E7</f>
        <v>141.69999999999999</v>
      </c>
      <c r="Y7" s="137">
        <f>'FOD (ALL)'!V7</f>
        <v>144</v>
      </c>
      <c r="Z7" s="137">
        <f>'FOD (ALL)'!AM7</f>
        <v>143.44999999999999</v>
      </c>
      <c r="AA7" s="137">
        <f>'FOD (ALL)'!BD7</f>
        <v>146.75</v>
      </c>
      <c r="AB7" s="137">
        <f>'FOD (ALL)'!BU7</f>
        <v>145</v>
      </c>
      <c r="AC7" s="137">
        <f>'FOD (ALL)'!F7</f>
        <v>137.4</v>
      </c>
      <c r="AD7" s="137">
        <f>'FOD (ALL)'!W7</f>
        <v>138.05000000000001</v>
      </c>
      <c r="AE7" s="137">
        <f>'FOD (ALL)'!AN7</f>
        <v>139.19999999999999</v>
      </c>
      <c r="AF7" s="137">
        <f>'FOD (ALL)'!BE7</f>
        <v>138.75</v>
      </c>
      <c r="AG7" s="137">
        <f>'FOD (ALL)'!BV7</f>
        <v>135.05000000000001</v>
      </c>
      <c r="AH7" s="137">
        <f>'FOD (ALL)'!J7</f>
        <v>13044000</v>
      </c>
      <c r="AI7" s="137">
        <f>'FOD (ALL)'!AA7</f>
        <v>980000</v>
      </c>
      <c r="AJ7" s="137">
        <f>'FOD (ALL)'!AR7</f>
        <v>248000</v>
      </c>
      <c r="AK7" s="137">
        <f>'FOD (ALL)'!BI7</f>
        <v>180000</v>
      </c>
      <c r="AL7" s="137">
        <f>'FOD (ALL)'!BZ7</f>
        <v>128000</v>
      </c>
      <c r="AM7" s="137" t="str">
        <f t="shared" si="23"/>
        <v>Y</v>
      </c>
      <c r="AN7" s="137" t="str">
        <f t="shared" si="24"/>
        <v>Y</v>
      </c>
      <c r="AO7" s="137" t="str">
        <f t="shared" si="25"/>
        <v>Y</v>
      </c>
      <c r="AP7" s="137" t="str">
        <f t="shared" si="26"/>
        <v>Y</v>
      </c>
      <c r="AQ7" s="139">
        <f t="shared" si="27"/>
        <v>1231.0204081632653</v>
      </c>
      <c r="AR7" s="139">
        <f t="shared" si="28"/>
        <v>295.16129032258067</v>
      </c>
      <c r="AS7" s="139">
        <f t="shared" si="29"/>
        <v>37.777777777777779</v>
      </c>
      <c r="AT7" s="139">
        <f t="shared" si="30"/>
        <v>40.625</v>
      </c>
      <c r="AU7" s="137" t="str">
        <f t="shared" si="31"/>
        <v>Y</v>
      </c>
      <c r="AV7" s="137" t="str">
        <f t="shared" si="32"/>
        <v>Y</v>
      </c>
      <c r="AW7" s="137" t="str">
        <f t="shared" si="33"/>
        <v>N</v>
      </c>
      <c r="AX7" s="137">
        <f>'FOD (ALL)'!I7</f>
        <v>18172.650000000001</v>
      </c>
      <c r="AY7" s="137">
        <f>'FOD (ALL)'!Z7</f>
        <v>1547.76</v>
      </c>
      <c r="AZ7" s="137">
        <f>'FOD (ALL)'!AQ7</f>
        <v>288.88</v>
      </c>
      <c r="BA7" s="137">
        <f>'FOD (ALL)'!BH7</f>
        <v>263.08</v>
      </c>
      <c r="BB7" s="137">
        <f>'FOD (ALL)'!BY7</f>
        <v>78.62</v>
      </c>
      <c r="BC7" s="137" t="str">
        <f t="shared" si="34"/>
        <v>Y</v>
      </c>
      <c r="BD7" s="137" t="str">
        <f t="shared" si="35"/>
        <v>Y</v>
      </c>
      <c r="BE7" s="137" t="str">
        <f t="shared" si="36"/>
        <v>Y</v>
      </c>
      <c r="BF7" s="137" t="str">
        <f t="shared" si="37"/>
        <v>Y</v>
      </c>
      <c r="BG7" s="139">
        <f t="shared" si="38"/>
        <v>1074.1258334625525</v>
      </c>
      <c r="BH7" s="139">
        <f t="shared" si="39"/>
        <v>435.77956244807535</v>
      </c>
      <c r="BI7" s="139">
        <f t="shared" si="40"/>
        <v>9.8069028432416054</v>
      </c>
      <c r="BJ7" s="139">
        <f t="shared" si="41"/>
        <v>234.62223352836426</v>
      </c>
      <c r="BK7" s="137" t="str">
        <f t="shared" si="42"/>
        <v>Y</v>
      </c>
      <c r="BL7" s="137" t="str">
        <f t="shared" si="43"/>
        <v>Y</v>
      </c>
      <c r="BM7" s="137" t="str">
        <f t="shared" si="44"/>
        <v>N</v>
      </c>
      <c r="BN7" s="137">
        <f>'FOD (ALL)'!H7</f>
        <v>3243</v>
      </c>
      <c r="BO7" s="137">
        <f>'FOD (ALL)'!Y7</f>
        <v>275</v>
      </c>
      <c r="BP7" s="137">
        <f>'FOD (ALL)'!AP7</f>
        <v>51</v>
      </c>
      <c r="BQ7" s="137">
        <f>'FOD (ALL)'!BG7</f>
        <v>46</v>
      </c>
      <c r="BR7" s="137">
        <f>'FOD (ALL)'!BX7</f>
        <v>14</v>
      </c>
      <c r="BS7" s="137" t="str">
        <f t="shared" si="45"/>
        <v>Y</v>
      </c>
      <c r="BT7" s="137" t="str">
        <f t="shared" si="46"/>
        <v>Y</v>
      </c>
      <c r="BU7" s="137" t="str">
        <f t="shared" si="47"/>
        <v>Y</v>
      </c>
      <c r="BV7" s="137" t="str">
        <f t="shared" si="48"/>
        <v>Y</v>
      </c>
      <c r="BW7" s="139">
        <f t="shared" si="49"/>
        <v>1079.2727272727273</v>
      </c>
      <c r="BX7" s="139">
        <f t="shared" si="50"/>
        <v>439.21568627450984</v>
      </c>
      <c r="BY7" s="139">
        <f t="shared" si="51"/>
        <v>10.869565217391305</v>
      </c>
      <c r="BZ7" s="139">
        <f t="shared" si="52"/>
        <v>228.57142857142856</v>
      </c>
      <c r="CA7" s="137" t="str">
        <f t="shared" si="53"/>
        <v>Y</v>
      </c>
      <c r="CB7" s="137" t="str">
        <f t="shared" si="54"/>
        <v>Y</v>
      </c>
      <c r="CC7" s="137" t="str">
        <f t="shared" si="55"/>
        <v>N</v>
      </c>
    </row>
    <row r="8" spans="1:81" x14ac:dyDescent="0.3">
      <c r="A8" s="137" t="str">
        <f>'FOD (ALL)'!B8</f>
        <v>ADANIENT</v>
      </c>
      <c r="B8" s="146">
        <f>'FOD (ALL)'!C8</f>
        <v>44042</v>
      </c>
      <c r="C8" s="137">
        <f>'FOD (ALL)'!G8</f>
        <v>138.4</v>
      </c>
      <c r="D8" s="137">
        <f>'FOD (ALL)'!X8</f>
        <v>139.55000000000001</v>
      </c>
      <c r="E8" s="137">
        <f>'FOD (ALL)'!AO8</f>
        <v>142.65</v>
      </c>
      <c r="F8" s="137">
        <f>'FOD (ALL)'!BF8</f>
        <v>141</v>
      </c>
      <c r="G8" s="137">
        <f>'FOD (ALL)'!BW8</f>
        <v>137.15</v>
      </c>
      <c r="H8" s="137" t="str">
        <f t="shared" si="12"/>
        <v>N</v>
      </c>
      <c r="I8" s="137" t="str">
        <f t="shared" si="13"/>
        <v>N</v>
      </c>
      <c r="J8" s="137" t="str">
        <f t="shared" si="14"/>
        <v>Y</v>
      </c>
      <c r="K8" s="137" t="str">
        <f t="shared" si="15"/>
        <v>Y</v>
      </c>
      <c r="L8" s="139">
        <f t="shared" si="16"/>
        <v>-0.8240773916159122</v>
      </c>
      <c r="M8" s="139">
        <f t="shared" si="17"/>
        <v>-2.1731510690501188</v>
      </c>
      <c r="N8" s="139">
        <f t="shared" si="18"/>
        <v>1.1702127659574508</v>
      </c>
      <c r="O8" s="139">
        <f t="shared" si="19"/>
        <v>2.8071454611738931</v>
      </c>
      <c r="P8" s="137" t="str">
        <f t="shared" si="20"/>
        <v>Y</v>
      </c>
      <c r="Q8" s="137" t="str">
        <f t="shared" si="21"/>
        <v>N</v>
      </c>
      <c r="R8" s="137" t="str">
        <f t="shared" si="22"/>
        <v>N</v>
      </c>
      <c r="S8" s="137">
        <f>'FOD (ALL)'!D8</f>
        <v>140.80000000000001</v>
      </c>
      <c r="T8" s="137">
        <f>'FOD (ALL)'!U8</f>
        <v>0</v>
      </c>
      <c r="U8" s="137">
        <f>'FOD (ALL)'!AL8</f>
        <v>0</v>
      </c>
      <c r="V8" s="137">
        <f>'FOD (ALL)'!BC8</f>
        <v>0</v>
      </c>
      <c r="W8" s="137">
        <f>'FOD (ALL)'!BT8</f>
        <v>145</v>
      </c>
      <c r="X8" s="137">
        <f>'FOD (ALL)'!E8</f>
        <v>140.80000000000001</v>
      </c>
      <c r="Y8" s="137">
        <f>'FOD (ALL)'!V8</f>
        <v>0</v>
      </c>
      <c r="Z8" s="137">
        <f>'FOD (ALL)'!AM8</f>
        <v>0</v>
      </c>
      <c r="AA8" s="137">
        <f>'FOD (ALL)'!BD8</f>
        <v>0</v>
      </c>
      <c r="AB8" s="137">
        <f>'FOD (ALL)'!BU8</f>
        <v>145</v>
      </c>
      <c r="AC8" s="137">
        <f>'FOD (ALL)'!F8</f>
        <v>138.4</v>
      </c>
      <c r="AD8" s="137">
        <f>'FOD (ALL)'!W8</f>
        <v>0</v>
      </c>
      <c r="AE8" s="137">
        <f>'FOD (ALL)'!AN8</f>
        <v>0</v>
      </c>
      <c r="AF8" s="137">
        <f>'FOD (ALL)'!BE8</f>
        <v>0</v>
      </c>
      <c r="AG8" s="137">
        <f>'FOD (ALL)'!BV8</f>
        <v>145</v>
      </c>
      <c r="AH8" s="137">
        <f>'FOD (ALL)'!J8</f>
        <v>8000</v>
      </c>
      <c r="AI8" s="137">
        <f>'FOD (ALL)'!AA8</f>
        <v>4000</v>
      </c>
      <c r="AJ8" s="137">
        <f>'FOD (ALL)'!AR8</f>
        <v>4000</v>
      </c>
      <c r="AK8" s="137">
        <f>'FOD (ALL)'!BI8</f>
        <v>4000</v>
      </c>
      <c r="AL8" s="137">
        <f>'FOD (ALL)'!BZ8</f>
        <v>4000</v>
      </c>
      <c r="AM8" s="137" t="str">
        <f t="shared" si="23"/>
        <v>Y</v>
      </c>
      <c r="AN8" s="137" t="str">
        <f t="shared" si="24"/>
        <v>Y</v>
      </c>
      <c r="AO8" s="137" t="str">
        <f t="shared" si="25"/>
        <v>Y</v>
      </c>
      <c r="AP8" s="137" t="str">
        <f t="shared" si="26"/>
        <v>Y</v>
      </c>
      <c r="AQ8" s="139">
        <f t="shared" si="27"/>
        <v>100</v>
      </c>
      <c r="AR8" s="139">
        <f t="shared" si="28"/>
        <v>0</v>
      </c>
      <c r="AS8" s="139">
        <f t="shared" si="29"/>
        <v>0</v>
      </c>
      <c r="AT8" s="139">
        <f t="shared" si="30"/>
        <v>0</v>
      </c>
      <c r="AU8" s="137" t="str">
        <f t="shared" si="31"/>
        <v>Y</v>
      </c>
      <c r="AV8" s="137" t="str">
        <f t="shared" si="32"/>
        <v>Y</v>
      </c>
      <c r="AW8" s="137" t="str">
        <f t="shared" si="33"/>
        <v>Y</v>
      </c>
      <c r="AX8" s="137">
        <f>'FOD (ALL)'!I8</f>
        <v>11.16</v>
      </c>
      <c r="AY8" s="137">
        <f>'FOD (ALL)'!Z8</f>
        <v>0</v>
      </c>
      <c r="AZ8" s="137">
        <f>'FOD (ALL)'!AQ8</f>
        <v>0</v>
      </c>
      <c r="BA8" s="137">
        <f>'FOD (ALL)'!BH8</f>
        <v>0</v>
      </c>
      <c r="BB8" s="137">
        <f>'FOD (ALL)'!BY8</f>
        <v>5.8</v>
      </c>
      <c r="BC8" s="137" t="str">
        <f t="shared" si="34"/>
        <v>Y</v>
      </c>
      <c r="BD8" s="137" t="str">
        <f t="shared" si="35"/>
        <v>Y</v>
      </c>
      <c r="BE8" s="137" t="str">
        <f t="shared" si="36"/>
        <v>Y</v>
      </c>
      <c r="BF8" s="137" t="str">
        <f t="shared" si="37"/>
        <v>N</v>
      </c>
      <c r="BG8" s="139" t="e">
        <f t="shared" si="38"/>
        <v>#DIV/0!</v>
      </c>
      <c r="BH8" s="139" t="e">
        <f t="shared" si="39"/>
        <v>#DIV/0!</v>
      </c>
      <c r="BI8" s="139" t="e">
        <f t="shared" si="40"/>
        <v>#DIV/0!</v>
      </c>
      <c r="BJ8" s="139">
        <f t="shared" si="41"/>
        <v>-100</v>
      </c>
      <c r="BK8" s="137" t="e">
        <f t="shared" si="42"/>
        <v>#DIV/0!</v>
      </c>
      <c r="BL8" s="137" t="e">
        <f t="shared" si="43"/>
        <v>#DIV/0!</v>
      </c>
      <c r="BM8" s="137" t="e">
        <f t="shared" si="44"/>
        <v>#DIV/0!</v>
      </c>
      <c r="BN8" s="137">
        <f>'FOD (ALL)'!H8</f>
        <v>2</v>
      </c>
      <c r="BO8" s="137">
        <f>'FOD (ALL)'!Y8</f>
        <v>0</v>
      </c>
      <c r="BP8" s="137">
        <f>'FOD (ALL)'!AP8</f>
        <v>0</v>
      </c>
      <c r="BQ8" s="137">
        <f>'FOD (ALL)'!BG8</f>
        <v>0</v>
      </c>
      <c r="BR8" s="137">
        <f>'FOD (ALL)'!BX8</f>
        <v>1</v>
      </c>
      <c r="BS8" s="137" t="str">
        <f t="shared" si="45"/>
        <v>Y</v>
      </c>
      <c r="BT8" s="137" t="str">
        <f t="shared" si="46"/>
        <v>Y</v>
      </c>
      <c r="BU8" s="137" t="str">
        <f t="shared" si="47"/>
        <v>Y</v>
      </c>
      <c r="BV8" s="137" t="str">
        <f t="shared" si="48"/>
        <v>N</v>
      </c>
      <c r="BW8" s="139" t="e">
        <f t="shared" si="49"/>
        <v>#DIV/0!</v>
      </c>
      <c r="BX8" s="139" t="e">
        <f t="shared" si="50"/>
        <v>#DIV/0!</v>
      </c>
      <c r="BY8" s="139" t="e">
        <f t="shared" si="51"/>
        <v>#DIV/0!</v>
      </c>
      <c r="BZ8" s="139">
        <f t="shared" si="52"/>
        <v>-100</v>
      </c>
      <c r="CA8" s="137" t="e">
        <f t="shared" si="53"/>
        <v>#DIV/0!</v>
      </c>
      <c r="CB8" s="137" t="e">
        <f t="shared" si="54"/>
        <v>#DIV/0!</v>
      </c>
      <c r="CC8" s="137" t="e">
        <f t="shared" si="55"/>
        <v>#DIV/0!</v>
      </c>
    </row>
    <row r="9" spans="1:81" x14ac:dyDescent="0.3">
      <c r="A9" s="137" t="str">
        <f>'FOD (ALL)'!B9</f>
        <v>ADANIPORTS</v>
      </c>
      <c r="B9" s="146">
        <f>'FOD (ALL)'!C9</f>
        <v>43979</v>
      </c>
      <c r="C9" s="137">
        <f>'FOD (ALL)'!G9</f>
        <v>310.39999999999998</v>
      </c>
      <c r="D9" s="137">
        <f>'FOD (ALL)'!X9</f>
        <v>316.45</v>
      </c>
      <c r="E9" s="137">
        <f>'FOD (ALL)'!AO9</f>
        <v>322.7</v>
      </c>
      <c r="F9" s="137">
        <f>'FOD (ALL)'!BF9</f>
        <v>318.2</v>
      </c>
      <c r="G9" s="137">
        <f>'FOD (ALL)'!BW9</f>
        <v>293.7</v>
      </c>
      <c r="H9" s="137" t="str">
        <f t="shared" si="12"/>
        <v>N</v>
      </c>
      <c r="I9" s="137" t="str">
        <f t="shared" si="13"/>
        <v>N</v>
      </c>
      <c r="J9" s="137" t="str">
        <f t="shared" si="14"/>
        <v>Y</v>
      </c>
      <c r="K9" s="137" t="str">
        <f t="shared" si="15"/>
        <v>Y</v>
      </c>
      <c r="L9" s="139">
        <f t="shared" si="16"/>
        <v>-1.9118344130194378</v>
      </c>
      <c r="M9" s="139">
        <f t="shared" si="17"/>
        <v>-1.9367833901456462</v>
      </c>
      <c r="N9" s="139">
        <f t="shared" si="18"/>
        <v>1.4142049025769956</v>
      </c>
      <c r="O9" s="139">
        <f t="shared" si="19"/>
        <v>8.3418454204971049</v>
      </c>
      <c r="P9" s="137" t="str">
        <f t="shared" si="20"/>
        <v>Y</v>
      </c>
      <c r="Q9" s="137" t="str">
        <f t="shared" si="21"/>
        <v>N</v>
      </c>
      <c r="R9" s="137" t="str">
        <f t="shared" si="22"/>
        <v>N</v>
      </c>
      <c r="S9" s="137">
        <f>'FOD (ALL)'!D9</f>
        <v>313.5</v>
      </c>
      <c r="T9" s="137">
        <f>'FOD (ALL)'!U9</f>
        <v>323.05</v>
      </c>
      <c r="U9" s="137">
        <f>'FOD (ALL)'!AL9</f>
        <v>317.35000000000002</v>
      </c>
      <c r="V9" s="137">
        <f>'FOD (ALL)'!BC9</f>
        <v>298.75</v>
      </c>
      <c r="W9" s="137">
        <f>'FOD (ALL)'!BT9</f>
        <v>306.64999999999998</v>
      </c>
      <c r="X9" s="137">
        <f>'FOD (ALL)'!E9</f>
        <v>313.5</v>
      </c>
      <c r="Y9" s="137">
        <f>'FOD (ALL)'!V9</f>
        <v>323.05</v>
      </c>
      <c r="Z9" s="137">
        <f>'FOD (ALL)'!AM9</f>
        <v>323.85000000000002</v>
      </c>
      <c r="AA9" s="137">
        <f>'FOD (ALL)'!BD9</f>
        <v>319.89999999999998</v>
      </c>
      <c r="AB9" s="137">
        <f>'FOD (ALL)'!BU9</f>
        <v>307.5</v>
      </c>
      <c r="AC9" s="137">
        <f>'FOD (ALL)'!F9</f>
        <v>306.60000000000002</v>
      </c>
      <c r="AD9" s="137">
        <f>'FOD (ALL)'!W9</f>
        <v>314.2</v>
      </c>
      <c r="AE9" s="137">
        <f>'FOD (ALL)'!AN9</f>
        <v>311.64999999999998</v>
      </c>
      <c r="AF9" s="137">
        <f>'FOD (ALL)'!BE9</f>
        <v>296.5</v>
      </c>
      <c r="AG9" s="137">
        <f>'FOD (ALL)'!BV9</f>
        <v>291.8</v>
      </c>
      <c r="AH9" s="137">
        <f>'FOD (ALL)'!J9</f>
        <v>18635000</v>
      </c>
      <c r="AI9" s="137">
        <f>'FOD (ALL)'!AA9</f>
        <v>32977500</v>
      </c>
      <c r="AJ9" s="137">
        <f>'FOD (ALL)'!AR9</f>
        <v>35255000</v>
      </c>
      <c r="AK9" s="137">
        <f>'FOD (ALL)'!BI9</f>
        <v>36297500</v>
      </c>
      <c r="AL9" s="137">
        <f>'FOD (ALL)'!BZ9</f>
        <v>35170000</v>
      </c>
      <c r="AM9" s="137" t="str">
        <f t="shared" si="23"/>
        <v>N</v>
      </c>
      <c r="AN9" s="137" t="str">
        <f t="shared" si="24"/>
        <v>N</v>
      </c>
      <c r="AO9" s="137" t="str">
        <f t="shared" si="25"/>
        <v>N</v>
      </c>
      <c r="AP9" s="137" t="str">
        <f t="shared" si="26"/>
        <v>Y</v>
      </c>
      <c r="AQ9" s="139">
        <f t="shared" si="27"/>
        <v>-43.491774694867715</v>
      </c>
      <c r="AR9" s="139">
        <f t="shared" si="28"/>
        <v>-6.4600765848815769</v>
      </c>
      <c r="AS9" s="139">
        <f t="shared" si="29"/>
        <v>-2.8720986293821889</v>
      </c>
      <c r="AT9" s="139">
        <f t="shared" si="30"/>
        <v>3.2058572647142451</v>
      </c>
      <c r="AU9" s="137" t="str">
        <f t="shared" si="31"/>
        <v>N</v>
      </c>
      <c r="AV9" s="137" t="str">
        <f t="shared" si="32"/>
        <v>N</v>
      </c>
      <c r="AW9" s="137" t="str">
        <f t="shared" si="33"/>
        <v>N</v>
      </c>
      <c r="AX9" s="137">
        <f>'FOD (ALL)'!I9</f>
        <v>66477.710000000006</v>
      </c>
      <c r="AY9" s="137">
        <f>'FOD (ALL)'!Z9</f>
        <v>25358.42</v>
      </c>
      <c r="AZ9" s="137">
        <f>'FOD (ALL)'!AQ9</f>
        <v>36795.53</v>
      </c>
      <c r="BA9" s="137">
        <f>'FOD (ALL)'!BH9</f>
        <v>51037.46</v>
      </c>
      <c r="BB9" s="137">
        <f>'FOD (ALL)'!BY9</f>
        <v>25139.79</v>
      </c>
      <c r="BC9" s="137" t="str">
        <f t="shared" si="34"/>
        <v>Y</v>
      </c>
      <c r="BD9" s="137" t="str">
        <f t="shared" si="35"/>
        <v>N</v>
      </c>
      <c r="BE9" s="137" t="str">
        <f t="shared" si="36"/>
        <v>N</v>
      </c>
      <c r="BF9" s="137" t="str">
        <f t="shared" si="37"/>
        <v>Y</v>
      </c>
      <c r="BG9" s="139">
        <f t="shared" si="38"/>
        <v>162.15241328126916</v>
      </c>
      <c r="BH9" s="139">
        <f t="shared" si="39"/>
        <v>-31.082878817073706</v>
      </c>
      <c r="BI9" s="139">
        <f t="shared" si="40"/>
        <v>-27.90485655046313</v>
      </c>
      <c r="BJ9" s="139">
        <f t="shared" si="41"/>
        <v>103.01466320919943</v>
      </c>
      <c r="BK9" s="137" t="str">
        <f t="shared" si="42"/>
        <v>Y</v>
      </c>
      <c r="BL9" s="137" t="str">
        <f t="shared" si="43"/>
        <v>N</v>
      </c>
      <c r="BM9" s="137" t="str">
        <f t="shared" si="44"/>
        <v>N</v>
      </c>
      <c r="BN9" s="137">
        <f>'FOD (ALL)'!H9</f>
        <v>8586</v>
      </c>
      <c r="BO9" s="137">
        <f>'FOD (ALL)'!Y9</f>
        <v>3197</v>
      </c>
      <c r="BP9" s="137">
        <f>'FOD (ALL)'!AP9</f>
        <v>4621</v>
      </c>
      <c r="BQ9" s="137">
        <f>'FOD (ALL)'!BG9</f>
        <v>6583</v>
      </c>
      <c r="BR9" s="137">
        <f>'FOD (ALL)'!BX9</f>
        <v>3386</v>
      </c>
      <c r="BS9" s="137" t="str">
        <f t="shared" si="45"/>
        <v>Y</v>
      </c>
      <c r="BT9" s="137" t="str">
        <f t="shared" si="46"/>
        <v>N</v>
      </c>
      <c r="BU9" s="137" t="str">
        <f t="shared" si="47"/>
        <v>N</v>
      </c>
      <c r="BV9" s="137" t="str">
        <f t="shared" si="48"/>
        <v>Y</v>
      </c>
      <c r="BW9" s="139">
        <f t="shared" si="49"/>
        <v>168.56427901157335</v>
      </c>
      <c r="BX9" s="139">
        <f t="shared" si="50"/>
        <v>-30.815840727115347</v>
      </c>
      <c r="BY9" s="139">
        <f t="shared" si="51"/>
        <v>-29.80404071092207</v>
      </c>
      <c r="BZ9" s="139">
        <f t="shared" si="52"/>
        <v>94.418192557590075</v>
      </c>
      <c r="CA9" s="137" t="str">
        <f t="shared" si="53"/>
        <v>Y</v>
      </c>
      <c r="CB9" s="137" t="str">
        <f t="shared" si="54"/>
        <v>N</v>
      </c>
      <c r="CC9" s="137" t="str">
        <f t="shared" si="55"/>
        <v>N</v>
      </c>
    </row>
    <row r="10" spans="1:81" x14ac:dyDescent="0.3">
      <c r="A10" s="137" t="str">
        <f>'FOD (ALL)'!B10</f>
        <v>ADANIPORTS</v>
      </c>
      <c r="B10" s="146">
        <f>'FOD (ALL)'!C10</f>
        <v>44007</v>
      </c>
      <c r="C10" s="137">
        <f>'FOD (ALL)'!G10</f>
        <v>311.05</v>
      </c>
      <c r="D10" s="137">
        <f>'FOD (ALL)'!X10</f>
        <v>317.5</v>
      </c>
      <c r="E10" s="137">
        <f>'FOD (ALL)'!AO10</f>
        <v>323.5</v>
      </c>
      <c r="F10" s="137">
        <f>'FOD (ALL)'!BF10</f>
        <v>319.2</v>
      </c>
      <c r="G10" s="137">
        <f>'FOD (ALL)'!BW10</f>
        <v>294.45</v>
      </c>
      <c r="H10" s="137" t="str">
        <f t="shared" si="12"/>
        <v>N</v>
      </c>
      <c r="I10" s="137" t="str">
        <f t="shared" si="13"/>
        <v>N</v>
      </c>
      <c r="J10" s="137" t="str">
        <f t="shared" si="14"/>
        <v>Y</v>
      </c>
      <c r="K10" s="137" t="str">
        <f t="shared" si="15"/>
        <v>Y</v>
      </c>
      <c r="L10" s="139">
        <f t="shared" si="16"/>
        <v>-2.0314960629921224</v>
      </c>
      <c r="M10" s="139">
        <f t="shared" si="17"/>
        <v>-1.8547140649149922</v>
      </c>
      <c r="N10" s="139">
        <f t="shared" si="18"/>
        <v>1.3471177944862192</v>
      </c>
      <c r="O10" s="139">
        <f t="shared" si="19"/>
        <v>8.4055017829852261</v>
      </c>
      <c r="P10" s="137" t="str">
        <f t="shared" si="20"/>
        <v>N</v>
      </c>
      <c r="Q10" s="137" t="str">
        <f t="shared" si="21"/>
        <v>N</v>
      </c>
      <c r="R10" s="137" t="str">
        <f t="shared" si="22"/>
        <v>N</v>
      </c>
      <c r="S10" s="137">
        <f>'FOD (ALL)'!D10</f>
        <v>309.14999999999998</v>
      </c>
      <c r="T10" s="137">
        <f>'FOD (ALL)'!U10</f>
        <v>320.14999999999998</v>
      </c>
      <c r="U10" s="137">
        <f>'FOD (ALL)'!AL10</f>
        <v>317.2</v>
      </c>
      <c r="V10" s="137">
        <f>'FOD (ALL)'!BC10</f>
        <v>298.89999999999998</v>
      </c>
      <c r="W10" s="137">
        <f>'FOD (ALL)'!BT10</f>
        <v>307.85000000000002</v>
      </c>
      <c r="X10" s="137">
        <f>'FOD (ALL)'!E10</f>
        <v>314</v>
      </c>
      <c r="Y10" s="137">
        <f>'FOD (ALL)'!V10</f>
        <v>321.85000000000002</v>
      </c>
      <c r="Z10" s="137">
        <f>'FOD (ALL)'!AM10</f>
        <v>324.39999999999998</v>
      </c>
      <c r="AA10" s="137">
        <f>'FOD (ALL)'!BD10</f>
        <v>320.64999999999998</v>
      </c>
      <c r="AB10" s="137">
        <f>'FOD (ALL)'!BU10</f>
        <v>307.85000000000002</v>
      </c>
      <c r="AC10" s="137">
        <f>'FOD (ALL)'!F10</f>
        <v>307.8</v>
      </c>
      <c r="AD10" s="137">
        <f>'FOD (ALL)'!W10</f>
        <v>315.35000000000002</v>
      </c>
      <c r="AE10" s="137">
        <f>'FOD (ALL)'!AN10</f>
        <v>312.89999999999998</v>
      </c>
      <c r="AF10" s="137">
        <f>'FOD (ALL)'!BE10</f>
        <v>297.85000000000002</v>
      </c>
      <c r="AG10" s="137">
        <f>'FOD (ALL)'!BV10</f>
        <v>293</v>
      </c>
      <c r="AH10" s="137">
        <f>'FOD (ALL)'!J10</f>
        <v>17502500</v>
      </c>
      <c r="AI10" s="137">
        <f>'FOD (ALL)'!AA10</f>
        <v>2570000</v>
      </c>
      <c r="AJ10" s="137">
        <f>'FOD (ALL)'!AR10</f>
        <v>1160000</v>
      </c>
      <c r="AK10" s="137">
        <f>'FOD (ALL)'!BI10</f>
        <v>847500</v>
      </c>
      <c r="AL10" s="137">
        <f>'FOD (ALL)'!BZ10</f>
        <v>380000</v>
      </c>
      <c r="AM10" s="137" t="str">
        <f t="shared" si="23"/>
        <v>Y</v>
      </c>
      <c r="AN10" s="137" t="str">
        <f t="shared" si="24"/>
        <v>Y</v>
      </c>
      <c r="AO10" s="137" t="str">
        <f t="shared" si="25"/>
        <v>Y</v>
      </c>
      <c r="AP10" s="137" t="str">
        <f t="shared" si="26"/>
        <v>Y</v>
      </c>
      <c r="AQ10" s="139">
        <f t="shared" si="27"/>
        <v>581.03112840466929</v>
      </c>
      <c r="AR10" s="139">
        <f t="shared" si="28"/>
        <v>121.55172413793103</v>
      </c>
      <c r="AS10" s="139">
        <f t="shared" si="29"/>
        <v>36.873156342182888</v>
      </c>
      <c r="AT10" s="139">
        <f t="shared" si="30"/>
        <v>123.0263157894737</v>
      </c>
      <c r="AU10" s="137" t="str">
        <f t="shared" si="31"/>
        <v>Y</v>
      </c>
      <c r="AV10" s="137" t="str">
        <f t="shared" si="32"/>
        <v>Y</v>
      </c>
      <c r="AW10" s="137" t="str">
        <f t="shared" si="33"/>
        <v>N</v>
      </c>
      <c r="AX10" s="137">
        <f>'FOD (ALL)'!I10</f>
        <v>50924.34</v>
      </c>
      <c r="AY10" s="137">
        <f>'FOD (ALL)'!Z10</f>
        <v>6306.45</v>
      </c>
      <c r="AZ10" s="137">
        <f>'FOD (ALL)'!AQ10</f>
        <v>3676.48</v>
      </c>
      <c r="BA10" s="137">
        <f>'FOD (ALL)'!BH10</f>
        <v>5278.76</v>
      </c>
      <c r="BB10" s="137">
        <f>'FOD (ALL)'!BY10</f>
        <v>1852.19</v>
      </c>
      <c r="BC10" s="137" t="str">
        <f t="shared" si="34"/>
        <v>Y</v>
      </c>
      <c r="BD10" s="137" t="str">
        <f t="shared" si="35"/>
        <v>Y</v>
      </c>
      <c r="BE10" s="137" t="str">
        <f t="shared" si="36"/>
        <v>N</v>
      </c>
      <c r="BF10" s="137" t="str">
        <f t="shared" si="37"/>
        <v>Y</v>
      </c>
      <c r="BG10" s="139">
        <f t="shared" si="38"/>
        <v>707.49613490949741</v>
      </c>
      <c r="BH10" s="139">
        <f t="shared" si="39"/>
        <v>71.535000870397766</v>
      </c>
      <c r="BI10" s="139">
        <f t="shared" si="40"/>
        <v>-30.353340557252086</v>
      </c>
      <c r="BJ10" s="139">
        <f t="shared" si="41"/>
        <v>185.00099881761591</v>
      </c>
      <c r="BK10" s="137" t="str">
        <f t="shared" si="42"/>
        <v>Y</v>
      </c>
      <c r="BL10" s="137" t="str">
        <f t="shared" si="43"/>
        <v>Y</v>
      </c>
      <c r="BM10" s="137" t="str">
        <f t="shared" si="44"/>
        <v>N</v>
      </c>
      <c r="BN10" s="137">
        <f>'FOD (ALL)'!H10</f>
        <v>6554</v>
      </c>
      <c r="BO10" s="137">
        <f>'FOD (ALL)'!Y10</f>
        <v>793</v>
      </c>
      <c r="BP10" s="137">
        <f>'FOD (ALL)'!AP10</f>
        <v>461</v>
      </c>
      <c r="BQ10" s="137">
        <f>'FOD (ALL)'!BG10</f>
        <v>675</v>
      </c>
      <c r="BR10" s="137">
        <f>'FOD (ALL)'!BX10</f>
        <v>250</v>
      </c>
      <c r="BS10" s="137" t="str">
        <f t="shared" si="45"/>
        <v>Y</v>
      </c>
      <c r="BT10" s="137" t="str">
        <f t="shared" si="46"/>
        <v>Y</v>
      </c>
      <c r="BU10" s="137" t="str">
        <f t="shared" si="47"/>
        <v>N</v>
      </c>
      <c r="BV10" s="137" t="str">
        <f t="shared" si="48"/>
        <v>Y</v>
      </c>
      <c r="BW10" s="139">
        <f t="shared" si="49"/>
        <v>726.48171500630519</v>
      </c>
      <c r="BX10" s="139">
        <f t="shared" si="50"/>
        <v>72.017353579175705</v>
      </c>
      <c r="BY10" s="139">
        <f t="shared" si="51"/>
        <v>-31.703703703703706</v>
      </c>
      <c r="BZ10" s="139">
        <f t="shared" si="52"/>
        <v>170</v>
      </c>
      <c r="CA10" s="137" t="str">
        <f t="shared" si="53"/>
        <v>Y</v>
      </c>
      <c r="CB10" s="137" t="str">
        <f t="shared" si="54"/>
        <v>Y</v>
      </c>
      <c r="CC10" s="137" t="str">
        <f t="shared" si="55"/>
        <v>N</v>
      </c>
    </row>
    <row r="11" spans="1:81" x14ac:dyDescent="0.3">
      <c r="A11" s="137" t="str">
        <f>'FOD (ALL)'!B11</f>
        <v>ADANIPORTS</v>
      </c>
      <c r="B11" s="146">
        <f>'FOD (ALL)'!C11</f>
        <v>44042</v>
      </c>
      <c r="C11" s="137">
        <f>'FOD (ALL)'!G11</f>
        <v>313.10000000000002</v>
      </c>
      <c r="D11" s="137">
        <f>'FOD (ALL)'!X11</f>
        <v>320</v>
      </c>
      <c r="E11" s="137">
        <f>'FOD (ALL)'!AO11</f>
        <v>326.7</v>
      </c>
      <c r="F11" s="137">
        <f>'FOD (ALL)'!BF11</f>
        <v>319.05</v>
      </c>
      <c r="G11" s="137">
        <f>'FOD (ALL)'!BW11</f>
        <v>296.05</v>
      </c>
      <c r="H11" s="137" t="str">
        <f t="shared" si="12"/>
        <v>N</v>
      </c>
      <c r="I11" s="137" t="str">
        <f t="shared" si="13"/>
        <v>N</v>
      </c>
      <c r="J11" s="137" t="str">
        <f t="shared" si="14"/>
        <v>Y</v>
      </c>
      <c r="K11" s="137" t="str">
        <f t="shared" si="15"/>
        <v>Y</v>
      </c>
      <c r="L11" s="139">
        <f t="shared" si="16"/>
        <v>-2.1562499999999929</v>
      </c>
      <c r="M11" s="139">
        <f t="shared" si="17"/>
        <v>-2.0508111417202293</v>
      </c>
      <c r="N11" s="139">
        <f t="shared" si="18"/>
        <v>2.3977433004231239</v>
      </c>
      <c r="O11" s="139">
        <f t="shared" si="19"/>
        <v>7.7689579462928551</v>
      </c>
      <c r="P11" s="137" t="str">
        <f t="shared" si="20"/>
        <v>N</v>
      </c>
      <c r="Q11" s="137" t="str">
        <f t="shared" si="21"/>
        <v>N</v>
      </c>
      <c r="R11" s="137" t="str">
        <f t="shared" si="22"/>
        <v>N</v>
      </c>
      <c r="S11" s="137">
        <f>'FOD (ALL)'!D11</f>
        <v>311.39999999999998</v>
      </c>
      <c r="T11" s="137">
        <f>'FOD (ALL)'!U11</f>
        <v>319.60000000000002</v>
      </c>
      <c r="U11" s="137">
        <f>'FOD (ALL)'!AL11</f>
        <v>322</v>
      </c>
      <c r="V11" s="137">
        <f>'FOD (ALL)'!BC11</f>
        <v>309.45</v>
      </c>
      <c r="W11" s="137">
        <f>'FOD (ALL)'!BT11</f>
        <v>296</v>
      </c>
      <c r="X11" s="137">
        <f>'FOD (ALL)'!E11</f>
        <v>311.39999999999998</v>
      </c>
      <c r="Y11" s="137">
        <f>'FOD (ALL)'!V11</f>
        <v>319.64999999999998</v>
      </c>
      <c r="Z11" s="137">
        <f>'FOD (ALL)'!AM11</f>
        <v>322</v>
      </c>
      <c r="AA11" s="137">
        <f>'FOD (ALL)'!BD11</f>
        <v>319.85000000000002</v>
      </c>
      <c r="AB11" s="137">
        <f>'FOD (ALL)'!BU11</f>
        <v>296</v>
      </c>
      <c r="AC11" s="137">
        <f>'FOD (ALL)'!F11</f>
        <v>311.39999999999998</v>
      </c>
      <c r="AD11" s="137">
        <f>'FOD (ALL)'!W11</f>
        <v>316.85000000000002</v>
      </c>
      <c r="AE11" s="137">
        <f>'FOD (ALL)'!AN11</f>
        <v>322</v>
      </c>
      <c r="AF11" s="137">
        <f>'FOD (ALL)'!BE11</f>
        <v>309.45</v>
      </c>
      <c r="AG11" s="137">
        <f>'FOD (ALL)'!BV11</f>
        <v>296</v>
      </c>
      <c r="AH11" s="137">
        <f>'FOD (ALL)'!J11</f>
        <v>37500</v>
      </c>
      <c r="AI11" s="137">
        <f>'FOD (ALL)'!AA11</f>
        <v>35000</v>
      </c>
      <c r="AJ11" s="137">
        <f>'FOD (ALL)'!AR11</f>
        <v>30000</v>
      </c>
      <c r="AK11" s="137">
        <f>'FOD (ALL)'!BI11</f>
        <v>27500</v>
      </c>
      <c r="AL11" s="137">
        <f>'FOD (ALL)'!BZ11</f>
        <v>15000</v>
      </c>
      <c r="AM11" s="137" t="str">
        <f t="shared" si="23"/>
        <v>Y</v>
      </c>
      <c r="AN11" s="137" t="str">
        <f t="shared" si="24"/>
        <v>Y</v>
      </c>
      <c r="AO11" s="137" t="str">
        <f t="shared" si="25"/>
        <v>Y</v>
      </c>
      <c r="AP11" s="137" t="str">
        <f t="shared" si="26"/>
        <v>Y</v>
      </c>
      <c r="AQ11" s="139">
        <f t="shared" si="27"/>
        <v>7.1428571428571423</v>
      </c>
      <c r="AR11" s="139">
        <f t="shared" si="28"/>
        <v>16.666666666666664</v>
      </c>
      <c r="AS11" s="139">
        <f t="shared" si="29"/>
        <v>9.0909090909090917</v>
      </c>
      <c r="AT11" s="139">
        <f t="shared" si="30"/>
        <v>83.333333333333343</v>
      </c>
      <c r="AU11" s="137" t="str">
        <f t="shared" si="31"/>
        <v>N</v>
      </c>
      <c r="AV11" s="137" t="str">
        <f t="shared" si="32"/>
        <v>Y</v>
      </c>
      <c r="AW11" s="137" t="str">
        <f t="shared" si="33"/>
        <v>N</v>
      </c>
      <c r="AX11" s="137">
        <f>'FOD (ALL)'!I11</f>
        <v>15.57</v>
      </c>
      <c r="AY11" s="137">
        <f>'FOD (ALL)'!Z11</f>
        <v>71.75</v>
      </c>
      <c r="AZ11" s="137">
        <f>'FOD (ALL)'!AQ11</f>
        <v>8.0500000000000007</v>
      </c>
      <c r="BA11" s="137">
        <f>'FOD (ALL)'!BH11</f>
        <v>63.13</v>
      </c>
      <c r="BB11" s="137">
        <f>'FOD (ALL)'!BY11</f>
        <v>29.6</v>
      </c>
      <c r="BC11" s="137" t="str">
        <f t="shared" si="34"/>
        <v>N</v>
      </c>
      <c r="BD11" s="137" t="str">
        <f t="shared" si="35"/>
        <v>Y</v>
      </c>
      <c r="BE11" s="137" t="str">
        <f t="shared" si="36"/>
        <v>N</v>
      </c>
      <c r="BF11" s="137" t="str">
        <f t="shared" si="37"/>
        <v>Y</v>
      </c>
      <c r="BG11" s="139">
        <f t="shared" si="38"/>
        <v>-78.299651567944252</v>
      </c>
      <c r="BH11" s="139">
        <f t="shared" si="39"/>
        <v>791.30434782608688</v>
      </c>
      <c r="BI11" s="139">
        <f t="shared" si="40"/>
        <v>-87.248534769523204</v>
      </c>
      <c r="BJ11" s="139">
        <f t="shared" si="41"/>
        <v>113.27702702702702</v>
      </c>
      <c r="BK11" s="137" t="str">
        <f t="shared" si="42"/>
        <v>N</v>
      </c>
      <c r="BL11" s="137" t="str">
        <f t="shared" si="43"/>
        <v>Y</v>
      </c>
      <c r="BM11" s="137" t="str">
        <f t="shared" si="44"/>
        <v>N</v>
      </c>
      <c r="BN11" s="137">
        <f>'FOD (ALL)'!H11</f>
        <v>2</v>
      </c>
      <c r="BO11" s="137">
        <f>'FOD (ALL)'!Y11</f>
        <v>9</v>
      </c>
      <c r="BP11" s="137">
        <f>'FOD (ALL)'!AP11</f>
        <v>1</v>
      </c>
      <c r="BQ11" s="137">
        <f>'FOD (ALL)'!BG11</f>
        <v>8</v>
      </c>
      <c r="BR11" s="137">
        <f>'FOD (ALL)'!BX11</f>
        <v>4</v>
      </c>
      <c r="BS11" s="137" t="str">
        <f t="shared" si="45"/>
        <v>N</v>
      </c>
      <c r="BT11" s="137" t="str">
        <f t="shared" si="46"/>
        <v>Y</v>
      </c>
      <c r="BU11" s="137" t="str">
        <f t="shared" si="47"/>
        <v>N</v>
      </c>
      <c r="BV11" s="137" t="str">
        <f t="shared" si="48"/>
        <v>Y</v>
      </c>
      <c r="BW11" s="139">
        <f t="shared" si="49"/>
        <v>-77.777777777777786</v>
      </c>
      <c r="BX11" s="139">
        <f t="shared" si="50"/>
        <v>800</v>
      </c>
      <c r="BY11" s="139">
        <f t="shared" si="51"/>
        <v>-87.5</v>
      </c>
      <c r="BZ11" s="139">
        <f t="shared" si="52"/>
        <v>100</v>
      </c>
      <c r="CA11" s="137" t="str">
        <f t="shared" si="53"/>
        <v>N</v>
      </c>
      <c r="CB11" s="137" t="str">
        <f t="shared" si="54"/>
        <v>Y</v>
      </c>
      <c r="CC11" s="137" t="str">
        <f t="shared" si="55"/>
        <v>N</v>
      </c>
    </row>
    <row r="12" spans="1:81" x14ac:dyDescent="0.3">
      <c r="A12" s="137" t="str">
        <f>'FOD (ALL)'!B12</f>
        <v>ADANIPOWER</v>
      </c>
      <c r="B12" s="146">
        <f>'FOD (ALL)'!C12</f>
        <v>43979</v>
      </c>
      <c r="C12" s="137">
        <f>'FOD (ALL)'!G12</f>
        <v>32.85</v>
      </c>
      <c r="D12" s="137">
        <f>'FOD (ALL)'!X12</f>
        <v>33.9</v>
      </c>
      <c r="E12" s="137">
        <f>'FOD (ALL)'!AO12</f>
        <v>34.65</v>
      </c>
      <c r="F12" s="137">
        <f>'FOD (ALL)'!BF12</f>
        <v>35.6</v>
      </c>
      <c r="G12" s="137">
        <f>'FOD (ALL)'!BW12</f>
        <v>30.95</v>
      </c>
      <c r="H12" s="137" t="str">
        <f t="shared" si="12"/>
        <v>N</v>
      </c>
      <c r="I12" s="137" t="str">
        <f t="shared" si="13"/>
        <v>N</v>
      </c>
      <c r="J12" s="137" t="str">
        <f t="shared" si="14"/>
        <v>N</v>
      </c>
      <c r="K12" s="137" t="str">
        <f t="shared" si="15"/>
        <v>Y</v>
      </c>
      <c r="L12" s="139">
        <f t="shared" si="16"/>
        <v>-3.0973451327433543</v>
      </c>
      <c r="M12" s="139">
        <f t="shared" si="17"/>
        <v>-2.1645021645021649</v>
      </c>
      <c r="N12" s="139">
        <f t="shared" si="18"/>
        <v>-2.6685393258427044</v>
      </c>
      <c r="O12" s="139">
        <f t="shared" si="19"/>
        <v>15.024232633279491</v>
      </c>
      <c r="P12" s="137" t="str">
        <f t="shared" si="20"/>
        <v>N</v>
      </c>
      <c r="Q12" s="137" t="str">
        <f t="shared" si="21"/>
        <v>Y</v>
      </c>
      <c r="R12" s="137" t="str">
        <f t="shared" si="22"/>
        <v>N</v>
      </c>
      <c r="S12" s="137">
        <f>'FOD (ALL)'!D12</f>
        <v>33.75</v>
      </c>
      <c r="T12" s="137">
        <f>'FOD (ALL)'!U12</f>
        <v>34.5</v>
      </c>
      <c r="U12" s="137">
        <f>'FOD (ALL)'!AL12</f>
        <v>35.9</v>
      </c>
      <c r="V12" s="137">
        <f>'FOD (ALL)'!BC12</f>
        <v>31.1</v>
      </c>
      <c r="W12" s="137">
        <f>'FOD (ALL)'!BT12</f>
        <v>32.9</v>
      </c>
      <c r="X12" s="137">
        <f>'FOD (ALL)'!E12</f>
        <v>34.4</v>
      </c>
      <c r="Y12" s="137">
        <f>'FOD (ALL)'!V12</f>
        <v>34.9</v>
      </c>
      <c r="Z12" s="137">
        <f>'FOD (ALL)'!AM12</f>
        <v>36.85</v>
      </c>
      <c r="AA12" s="137">
        <f>'FOD (ALL)'!BD12</f>
        <v>36.5</v>
      </c>
      <c r="AB12" s="137">
        <f>'FOD (ALL)'!BU12</f>
        <v>33</v>
      </c>
      <c r="AC12" s="137">
        <f>'FOD (ALL)'!F12</f>
        <v>32.700000000000003</v>
      </c>
      <c r="AD12" s="137">
        <f>'FOD (ALL)'!W12</f>
        <v>33.15</v>
      </c>
      <c r="AE12" s="137">
        <f>'FOD (ALL)'!AN12</f>
        <v>34.200000000000003</v>
      </c>
      <c r="AF12" s="137">
        <f>'FOD (ALL)'!BE12</f>
        <v>30.55</v>
      </c>
      <c r="AG12" s="137">
        <f>'FOD (ALL)'!BV12</f>
        <v>30.25</v>
      </c>
      <c r="AH12" s="137">
        <f>'FOD (ALL)'!J12</f>
        <v>38850000</v>
      </c>
      <c r="AI12" s="137">
        <f>'FOD (ALL)'!AA12</f>
        <v>40360000</v>
      </c>
      <c r="AJ12" s="137">
        <f>'FOD (ALL)'!AR12</f>
        <v>51210000</v>
      </c>
      <c r="AK12" s="137">
        <f>'FOD (ALL)'!BI12</f>
        <v>67410000</v>
      </c>
      <c r="AL12" s="137">
        <f>'FOD (ALL)'!BZ12</f>
        <v>58480000</v>
      </c>
      <c r="AM12" s="137" t="str">
        <f t="shared" si="23"/>
        <v>N</v>
      </c>
      <c r="AN12" s="137" t="str">
        <f t="shared" si="24"/>
        <v>N</v>
      </c>
      <c r="AO12" s="137" t="str">
        <f t="shared" si="25"/>
        <v>N</v>
      </c>
      <c r="AP12" s="137" t="str">
        <f t="shared" si="26"/>
        <v>Y</v>
      </c>
      <c r="AQ12" s="139">
        <f t="shared" si="27"/>
        <v>-3.7413280475718533</v>
      </c>
      <c r="AR12" s="139">
        <f t="shared" si="28"/>
        <v>-21.187268111696934</v>
      </c>
      <c r="AS12" s="139">
        <f t="shared" si="29"/>
        <v>-24.032042723631509</v>
      </c>
      <c r="AT12" s="139">
        <f t="shared" si="30"/>
        <v>15.270177838577293</v>
      </c>
      <c r="AU12" s="137" t="str">
        <f t="shared" si="31"/>
        <v>Y</v>
      </c>
      <c r="AV12" s="137" t="str">
        <f t="shared" si="32"/>
        <v>Y</v>
      </c>
      <c r="AW12" s="137" t="str">
        <f t="shared" si="33"/>
        <v>N</v>
      </c>
      <c r="AX12" s="137">
        <f>'FOD (ALL)'!I12</f>
        <v>4730.1400000000003</v>
      </c>
      <c r="AY12" s="137">
        <f>'FOD (ALL)'!Z12</f>
        <v>9247.7099999999991</v>
      </c>
      <c r="AZ12" s="137">
        <f>'FOD (ALL)'!AQ12</f>
        <v>18098.759999999998</v>
      </c>
      <c r="BA12" s="137">
        <f>'FOD (ALL)'!BH12</f>
        <v>22273.759999999998</v>
      </c>
      <c r="BB12" s="137">
        <f>'FOD (ALL)'!BY12</f>
        <v>4427.32</v>
      </c>
      <c r="BC12" s="137" t="str">
        <f t="shared" si="34"/>
        <v>N</v>
      </c>
      <c r="BD12" s="137" t="str">
        <f t="shared" si="35"/>
        <v>N</v>
      </c>
      <c r="BE12" s="137" t="str">
        <f t="shared" si="36"/>
        <v>N</v>
      </c>
      <c r="BF12" s="137" t="str">
        <f t="shared" si="37"/>
        <v>Y</v>
      </c>
      <c r="BG12" s="139">
        <f t="shared" si="38"/>
        <v>-48.850688440705852</v>
      </c>
      <c r="BH12" s="139">
        <f t="shared" si="39"/>
        <v>-48.904179070831368</v>
      </c>
      <c r="BI12" s="139">
        <f t="shared" si="40"/>
        <v>-18.744028848295034</v>
      </c>
      <c r="BJ12" s="139">
        <f t="shared" si="41"/>
        <v>403.09803673554205</v>
      </c>
      <c r="BK12" s="137" t="str">
        <f t="shared" si="42"/>
        <v>Y</v>
      </c>
      <c r="BL12" s="137" t="str">
        <f t="shared" si="43"/>
        <v>N</v>
      </c>
      <c r="BM12" s="137" t="str">
        <f t="shared" si="44"/>
        <v>N</v>
      </c>
      <c r="BN12" s="137">
        <f>'FOD (ALL)'!H12</f>
        <v>1425</v>
      </c>
      <c r="BO12" s="137">
        <f>'FOD (ALL)'!Y12</f>
        <v>2731</v>
      </c>
      <c r="BP12" s="137">
        <f>'FOD (ALL)'!AP12</f>
        <v>5126</v>
      </c>
      <c r="BQ12" s="137">
        <f>'FOD (ALL)'!BG12</f>
        <v>6441</v>
      </c>
      <c r="BR12" s="137">
        <f>'FOD (ALL)'!BX12</f>
        <v>1414</v>
      </c>
      <c r="BS12" s="137" t="str">
        <f t="shared" si="45"/>
        <v>N</v>
      </c>
      <c r="BT12" s="137" t="str">
        <f t="shared" si="46"/>
        <v>N</v>
      </c>
      <c r="BU12" s="137" t="str">
        <f t="shared" si="47"/>
        <v>N</v>
      </c>
      <c r="BV12" s="137" t="str">
        <f t="shared" si="48"/>
        <v>Y</v>
      </c>
      <c r="BW12" s="139">
        <f t="shared" si="49"/>
        <v>-47.821310875137314</v>
      </c>
      <c r="BX12" s="139">
        <f t="shared" si="50"/>
        <v>-46.722590714007026</v>
      </c>
      <c r="BY12" s="139">
        <f t="shared" si="51"/>
        <v>-20.416084458934947</v>
      </c>
      <c r="BZ12" s="139">
        <f t="shared" si="52"/>
        <v>355.51626591230547</v>
      </c>
      <c r="CA12" s="137" t="str">
        <f t="shared" si="53"/>
        <v>N</v>
      </c>
      <c r="CB12" s="137" t="str">
        <f t="shared" si="54"/>
        <v>N</v>
      </c>
      <c r="CC12" s="137" t="str">
        <f t="shared" si="55"/>
        <v>N</v>
      </c>
    </row>
    <row r="13" spans="1:81" x14ac:dyDescent="0.3">
      <c r="A13" s="137" t="str">
        <f>'FOD (ALL)'!B13</f>
        <v>ADANIPOWER</v>
      </c>
      <c r="B13" s="146">
        <f>'FOD (ALL)'!C13</f>
        <v>44007</v>
      </c>
      <c r="C13" s="137">
        <f>'FOD (ALL)'!G13</f>
        <v>32.9</v>
      </c>
      <c r="D13" s="137">
        <f>'FOD (ALL)'!X13</f>
        <v>34</v>
      </c>
      <c r="E13" s="137">
        <f>'FOD (ALL)'!AO13</f>
        <v>34.700000000000003</v>
      </c>
      <c r="F13" s="137">
        <f>'FOD (ALL)'!BF13</f>
        <v>35.85</v>
      </c>
      <c r="G13" s="137">
        <f>'FOD (ALL)'!BW13</f>
        <v>31.05</v>
      </c>
      <c r="H13" s="137" t="str">
        <f t="shared" si="12"/>
        <v>N</v>
      </c>
      <c r="I13" s="137" t="str">
        <f t="shared" si="13"/>
        <v>N</v>
      </c>
      <c r="J13" s="137" t="str">
        <f t="shared" si="14"/>
        <v>N</v>
      </c>
      <c r="K13" s="137" t="str">
        <f t="shared" si="15"/>
        <v>Y</v>
      </c>
      <c r="L13" s="139">
        <f t="shared" si="16"/>
        <v>-3.2352941176470633</v>
      </c>
      <c r="M13" s="139">
        <f t="shared" si="17"/>
        <v>-2.0172910662824286</v>
      </c>
      <c r="N13" s="139">
        <f t="shared" si="18"/>
        <v>-3.2078103207810278</v>
      </c>
      <c r="O13" s="139">
        <f t="shared" si="19"/>
        <v>15.458937198067634</v>
      </c>
      <c r="P13" s="137" t="str">
        <f t="shared" si="20"/>
        <v>N</v>
      </c>
      <c r="Q13" s="137" t="str">
        <f t="shared" si="21"/>
        <v>Y</v>
      </c>
      <c r="R13" s="137" t="str">
        <f t="shared" si="22"/>
        <v>N</v>
      </c>
      <c r="S13" s="137">
        <f>'FOD (ALL)'!D13</f>
        <v>34.35</v>
      </c>
      <c r="T13" s="137">
        <f>'FOD (ALL)'!U13</f>
        <v>34.549999999999997</v>
      </c>
      <c r="U13" s="137">
        <f>'FOD (ALL)'!AL13</f>
        <v>36.85</v>
      </c>
      <c r="V13" s="137">
        <f>'FOD (ALL)'!BC13</f>
        <v>31.55</v>
      </c>
      <c r="W13" s="137">
        <f>'FOD (ALL)'!BT13</f>
        <v>33.35</v>
      </c>
      <c r="X13" s="137">
        <f>'FOD (ALL)'!E13</f>
        <v>34.35</v>
      </c>
      <c r="Y13" s="137">
        <f>'FOD (ALL)'!V13</f>
        <v>34.799999999999997</v>
      </c>
      <c r="Z13" s="137">
        <f>'FOD (ALL)'!AM13</f>
        <v>36.85</v>
      </c>
      <c r="AA13" s="137">
        <f>'FOD (ALL)'!BD13</f>
        <v>36.4</v>
      </c>
      <c r="AB13" s="137">
        <f>'FOD (ALL)'!BU13</f>
        <v>33.35</v>
      </c>
      <c r="AC13" s="137">
        <f>'FOD (ALL)'!F13</f>
        <v>32.9</v>
      </c>
      <c r="AD13" s="137">
        <f>'FOD (ALL)'!W13</f>
        <v>33.450000000000003</v>
      </c>
      <c r="AE13" s="137">
        <f>'FOD (ALL)'!AN13</f>
        <v>34.35</v>
      </c>
      <c r="AF13" s="137">
        <f>'FOD (ALL)'!BE13</f>
        <v>31.3</v>
      </c>
      <c r="AG13" s="137">
        <f>'FOD (ALL)'!BV13</f>
        <v>30.45</v>
      </c>
      <c r="AH13" s="137">
        <f>'FOD (ALL)'!J13</f>
        <v>23110000</v>
      </c>
      <c r="AI13" s="137">
        <f>'FOD (ALL)'!AA13</f>
        <v>21130000</v>
      </c>
      <c r="AJ13" s="137">
        <f>'FOD (ALL)'!AR13</f>
        <v>14580000</v>
      </c>
      <c r="AK13" s="137">
        <f>'FOD (ALL)'!BI13</f>
        <v>1030000</v>
      </c>
      <c r="AL13" s="137">
        <f>'FOD (ALL)'!BZ13</f>
        <v>550000</v>
      </c>
      <c r="AM13" s="137" t="str">
        <f t="shared" si="23"/>
        <v>Y</v>
      </c>
      <c r="AN13" s="137" t="str">
        <f t="shared" si="24"/>
        <v>Y</v>
      </c>
      <c r="AO13" s="137" t="str">
        <f t="shared" si="25"/>
        <v>Y</v>
      </c>
      <c r="AP13" s="137" t="str">
        <f t="shared" si="26"/>
        <v>Y</v>
      </c>
      <c r="AQ13" s="139">
        <f t="shared" si="27"/>
        <v>9.3705631803123524</v>
      </c>
      <c r="AR13" s="139">
        <f t="shared" si="28"/>
        <v>44.924554183813441</v>
      </c>
      <c r="AS13" s="139">
        <f t="shared" si="29"/>
        <v>1315.5339805825242</v>
      </c>
      <c r="AT13" s="139">
        <f t="shared" si="30"/>
        <v>87.272727272727266</v>
      </c>
      <c r="AU13" s="137" t="str">
        <f t="shared" si="31"/>
        <v>N</v>
      </c>
      <c r="AV13" s="137" t="str">
        <f t="shared" si="32"/>
        <v>N</v>
      </c>
      <c r="AW13" s="137" t="str">
        <f t="shared" si="33"/>
        <v>Y</v>
      </c>
      <c r="AX13" s="137">
        <f>'FOD (ALL)'!I13</f>
        <v>1126.56</v>
      </c>
      <c r="AY13" s="137">
        <f>'FOD (ALL)'!Z13</f>
        <v>3277.87</v>
      </c>
      <c r="AZ13" s="137">
        <f>'FOD (ALL)'!AQ13</f>
        <v>5556.78</v>
      </c>
      <c r="BA13" s="137">
        <f>'FOD (ALL)'!BH13</f>
        <v>829.58</v>
      </c>
      <c r="BB13" s="137">
        <f>'FOD (ALL)'!BY13</f>
        <v>91.57</v>
      </c>
      <c r="BC13" s="137" t="str">
        <f t="shared" si="34"/>
        <v>N</v>
      </c>
      <c r="BD13" s="137" t="str">
        <f t="shared" si="35"/>
        <v>N</v>
      </c>
      <c r="BE13" s="137" t="str">
        <f t="shared" si="36"/>
        <v>Y</v>
      </c>
      <c r="BF13" s="137" t="str">
        <f t="shared" si="37"/>
        <v>Y</v>
      </c>
      <c r="BG13" s="139">
        <f t="shared" si="38"/>
        <v>-65.631339863997056</v>
      </c>
      <c r="BH13" s="139">
        <f t="shared" si="39"/>
        <v>-41.011341100421468</v>
      </c>
      <c r="BI13" s="139">
        <f t="shared" si="40"/>
        <v>569.83051664697791</v>
      </c>
      <c r="BJ13" s="139">
        <f t="shared" si="41"/>
        <v>805.95173091623894</v>
      </c>
      <c r="BK13" s="137" t="str">
        <f t="shared" si="42"/>
        <v>N</v>
      </c>
      <c r="BL13" s="137" t="str">
        <f t="shared" si="43"/>
        <v>N</v>
      </c>
      <c r="BM13" s="137" t="str">
        <f t="shared" si="44"/>
        <v>N</v>
      </c>
      <c r="BN13" s="137">
        <f>'FOD (ALL)'!H13</f>
        <v>340</v>
      </c>
      <c r="BO13" s="137">
        <f>'FOD (ALL)'!Y13</f>
        <v>969</v>
      </c>
      <c r="BP13" s="137">
        <f>'FOD (ALL)'!AP13</f>
        <v>1563</v>
      </c>
      <c r="BQ13" s="137">
        <f>'FOD (ALL)'!BG13</f>
        <v>242</v>
      </c>
      <c r="BR13" s="137">
        <f>'FOD (ALL)'!BX13</f>
        <v>29</v>
      </c>
      <c r="BS13" s="137" t="str">
        <f t="shared" si="45"/>
        <v>N</v>
      </c>
      <c r="BT13" s="137" t="str">
        <f t="shared" si="46"/>
        <v>N</v>
      </c>
      <c r="BU13" s="137" t="str">
        <f t="shared" si="47"/>
        <v>Y</v>
      </c>
      <c r="BV13" s="137" t="str">
        <f t="shared" si="48"/>
        <v>Y</v>
      </c>
      <c r="BW13" s="139">
        <f t="shared" si="49"/>
        <v>-64.912280701754383</v>
      </c>
      <c r="BX13" s="139">
        <f t="shared" si="50"/>
        <v>-38.003838771593088</v>
      </c>
      <c r="BY13" s="139">
        <f t="shared" si="51"/>
        <v>545.86776859504141</v>
      </c>
      <c r="BZ13" s="139">
        <f t="shared" si="52"/>
        <v>734.48275862068965</v>
      </c>
      <c r="CA13" s="137" t="str">
        <f t="shared" si="53"/>
        <v>N</v>
      </c>
      <c r="CB13" s="137" t="str">
        <f t="shared" si="54"/>
        <v>N</v>
      </c>
      <c r="CC13" s="137" t="str">
        <f t="shared" si="55"/>
        <v>N</v>
      </c>
    </row>
    <row r="14" spans="1:81" x14ac:dyDescent="0.3">
      <c r="A14" s="137" t="str">
        <f>'FOD (ALL)'!B14</f>
        <v>AMARAJABAT</v>
      </c>
      <c r="B14" s="146">
        <f>'FOD (ALL)'!C14</f>
        <v>43979</v>
      </c>
      <c r="C14" s="137">
        <f>'FOD (ALL)'!G14</f>
        <v>592.1</v>
      </c>
      <c r="D14" s="137">
        <f>'FOD (ALL)'!X14</f>
        <v>596.45000000000005</v>
      </c>
      <c r="E14" s="137">
        <f>'FOD (ALL)'!AO14</f>
        <v>570.35</v>
      </c>
      <c r="F14" s="137">
        <f>'FOD (ALL)'!BF14</f>
        <v>563.45000000000005</v>
      </c>
      <c r="G14" s="137">
        <f>'FOD (ALL)'!BW14</f>
        <v>538.25</v>
      </c>
      <c r="H14" s="137" t="str">
        <f t="shared" si="12"/>
        <v>N</v>
      </c>
      <c r="I14" s="137" t="str">
        <f t="shared" si="13"/>
        <v>Y</v>
      </c>
      <c r="J14" s="137" t="str">
        <f t="shared" si="14"/>
        <v>Y</v>
      </c>
      <c r="K14" s="137" t="str">
        <f t="shared" si="15"/>
        <v>Y</v>
      </c>
      <c r="L14" s="139">
        <f t="shared" si="16"/>
        <v>-0.72931511442703034</v>
      </c>
      <c r="M14" s="139">
        <f t="shared" si="17"/>
        <v>4.5761374594547242</v>
      </c>
      <c r="N14" s="139">
        <f t="shared" si="18"/>
        <v>1.2245984559410732</v>
      </c>
      <c r="O14" s="139">
        <f t="shared" si="19"/>
        <v>4.6818392940083688</v>
      </c>
      <c r="P14" s="137" t="str">
        <f t="shared" si="20"/>
        <v>N</v>
      </c>
      <c r="Q14" s="137" t="str">
        <f t="shared" si="21"/>
        <v>Y</v>
      </c>
      <c r="R14" s="137" t="str">
        <f t="shared" si="22"/>
        <v>N</v>
      </c>
      <c r="S14" s="137">
        <f>'FOD (ALL)'!D14</f>
        <v>602</v>
      </c>
      <c r="T14" s="137">
        <f>'FOD (ALL)'!U14</f>
        <v>566.29999999999995</v>
      </c>
      <c r="U14" s="137">
        <f>'FOD (ALL)'!AL14</f>
        <v>560.45000000000005</v>
      </c>
      <c r="V14" s="137">
        <f>'FOD (ALL)'!BC14</f>
        <v>546.65</v>
      </c>
      <c r="W14" s="137">
        <f>'FOD (ALL)'!BT14</f>
        <v>572.35</v>
      </c>
      <c r="X14" s="137">
        <f>'FOD (ALL)'!E14</f>
        <v>612.95000000000005</v>
      </c>
      <c r="Y14" s="137">
        <f>'FOD (ALL)'!V14</f>
        <v>599.95000000000005</v>
      </c>
      <c r="Z14" s="137">
        <f>'FOD (ALL)'!AM14</f>
        <v>573.1</v>
      </c>
      <c r="AA14" s="137">
        <f>'FOD (ALL)'!BD14</f>
        <v>566.1</v>
      </c>
      <c r="AB14" s="137">
        <f>'FOD (ALL)'!BU14</f>
        <v>580.95000000000005</v>
      </c>
      <c r="AC14" s="137">
        <f>'FOD (ALL)'!F14</f>
        <v>588.29999999999995</v>
      </c>
      <c r="AD14" s="137">
        <f>'FOD (ALL)'!W14</f>
        <v>566.25</v>
      </c>
      <c r="AE14" s="137">
        <f>'FOD (ALL)'!AN14</f>
        <v>552.70000000000005</v>
      </c>
      <c r="AF14" s="137">
        <f>'FOD (ALL)'!BE14</f>
        <v>538.20000000000005</v>
      </c>
      <c r="AG14" s="137">
        <f>'FOD (ALL)'!BV14</f>
        <v>535</v>
      </c>
      <c r="AH14" s="137">
        <f>'FOD (ALL)'!J14</f>
        <v>1190400</v>
      </c>
      <c r="AI14" s="137">
        <f>'FOD (ALL)'!AA14</f>
        <v>1382400</v>
      </c>
      <c r="AJ14" s="137">
        <f>'FOD (ALL)'!AR14</f>
        <v>1230400</v>
      </c>
      <c r="AK14" s="137">
        <f>'FOD (ALL)'!BI14</f>
        <v>1186400</v>
      </c>
      <c r="AL14" s="137">
        <f>'FOD (ALL)'!BZ14</f>
        <v>1127200</v>
      </c>
      <c r="AM14" s="137" t="str">
        <f t="shared" si="23"/>
        <v>N</v>
      </c>
      <c r="AN14" s="137" t="str">
        <f t="shared" si="24"/>
        <v>Y</v>
      </c>
      <c r="AO14" s="137" t="str">
        <f t="shared" si="25"/>
        <v>Y</v>
      </c>
      <c r="AP14" s="137" t="str">
        <f t="shared" si="26"/>
        <v>Y</v>
      </c>
      <c r="AQ14" s="139">
        <f t="shared" si="27"/>
        <v>-13.888888888888889</v>
      </c>
      <c r="AR14" s="139">
        <f t="shared" si="28"/>
        <v>12.353706111833549</v>
      </c>
      <c r="AS14" s="139">
        <f t="shared" si="29"/>
        <v>3.7086985839514495</v>
      </c>
      <c r="AT14" s="139">
        <f t="shared" si="30"/>
        <v>5.2519517388218597</v>
      </c>
      <c r="AU14" s="137" t="str">
        <f t="shared" si="31"/>
        <v>N</v>
      </c>
      <c r="AV14" s="137" t="str">
        <f t="shared" si="32"/>
        <v>Y</v>
      </c>
      <c r="AW14" s="137" t="str">
        <f t="shared" si="33"/>
        <v>N</v>
      </c>
      <c r="AX14" s="137">
        <f>'FOD (ALL)'!I14</f>
        <v>20546.64</v>
      </c>
      <c r="AY14" s="137">
        <f>'FOD (ALL)'!Z14</f>
        <v>18956.57</v>
      </c>
      <c r="AZ14" s="137">
        <f>'FOD (ALL)'!AQ14</f>
        <v>8030.82</v>
      </c>
      <c r="BA14" s="137">
        <f>'FOD (ALL)'!BH14</f>
        <v>12006.08</v>
      </c>
      <c r="BB14" s="137">
        <f>'FOD (ALL)'!BY14</f>
        <v>20993.78</v>
      </c>
      <c r="BC14" s="137" t="str">
        <f t="shared" si="34"/>
        <v>Y</v>
      </c>
      <c r="BD14" s="137" t="str">
        <f t="shared" si="35"/>
        <v>Y</v>
      </c>
      <c r="BE14" s="137" t="str">
        <f t="shared" si="36"/>
        <v>N</v>
      </c>
      <c r="BF14" s="137" t="str">
        <f t="shared" si="37"/>
        <v>N</v>
      </c>
      <c r="BG14" s="139">
        <f t="shared" si="38"/>
        <v>8.3879625902787254</v>
      </c>
      <c r="BH14" s="139">
        <f t="shared" si="39"/>
        <v>136.04775103912178</v>
      </c>
      <c r="BI14" s="139">
        <f t="shared" si="40"/>
        <v>-33.110390735360753</v>
      </c>
      <c r="BJ14" s="139">
        <f t="shared" si="41"/>
        <v>-42.811251713602786</v>
      </c>
      <c r="BK14" s="137" t="str">
        <f t="shared" si="42"/>
        <v>N</v>
      </c>
      <c r="BL14" s="137" t="str">
        <f t="shared" si="43"/>
        <v>Y</v>
      </c>
      <c r="BM14" s="137" t="str">
        <f t="shared" si="44"/>
        <v>Y</v>
      </c>
      <c r="BN14" s="137">
        <f>'FOD (ALL)'!H14</f>
        <v>4273</v>
      </c>
      <c r="BO14" s="137">
        <f>'FOD (ALL)'!Y14</f>
        <v>4002</v>
      </c>
      <c r="BP14" s="137">
        <f>'FOD (ALL)'!AP14</f>
        <v>1775</v>
      </c>
      <c r="BQ14" s="137">
        <f>'FOD (ALL)'!BG14</f>
        <v>2705</v>
      </c>
      <c r="BR14" s="137">
        <f>'FOD (ALL)'!BX14</f>
        <v>4735</v>
      </c>
      <c r="BS14" s="137" t="str">
        <f t="shared" si="45"/>
        <v>Y</v>
      </c>
      <c r="BT14" s="137" t="str">
        <f t="shared" si="46"/>
        <v>Y</v>
      </c>
      <c r="BU14" s="137" t="str">
        <f t="shared" si="47"/>
        <v>N</v>
      </c>
      <c r="BV14" s="137" t="str">
        <f t="shared" si="48"/>
        <v>N</v>
      </c>
      <c r="BW14" s="139">
        <f t="shared" si="49"/>
        <v>6.7716141929035478</v>
      </c>
      <c r="BX14" s="139">
        <f t="shared" si="50"/>
        <v>125.46478873239437</v>
      </c>
      <c r="BY14" s="139">
        <f t="shared" si="51"/>
        <v>-34.380776340110906</v>
      </c>
      <c r="BZ14" s="139">
        <f t="shared" si="52"/>
        <v>-42.872228088701164</v>
      </c>
      <c r="CA14" s="137" t="str">
        <f t="shared" si="53"/>
        <v>N</v>
      </c>
      <c r="CB14" s="137" t="str">
        <f t="shared" si="54"/>
        <v>Y</v>
      </c>
      <c r="CC14" s="137" t="str">
        <f t="shared" si="55"/>
        <v>Y</v>
      </c>
    </row>
    <row r="15" spans="1:81" x14ac:dyDescent="0.3">
      <c r="A15" s="137" t="str">
        <f>'FOD (ALL)'!B15</f>
        <v>AMARAJABAT</v>
      </c>
      <c r="B15" s="146">
        <f>'FOD (ALL)'!C15</f>
        <v>44007</v>
      </c>
      <c r="C15" s="137">
        <f>'FOD (ALL)'!G15</f>
        <v>591.5</v>
      </c>
      <c r="D15" s="137">
        <f>'FOD (ALL)'!X15</f>
        <v>592.75</v>
      </c>
      <c r="E15" s="137">
        <f>'FOD (ALL)'!AO15</f>
        <v>569.29999999999995</v>
      </c>
      <c r="F15" s="137">
        <f>'FOD (ALL)'!BF15</f>
        <v>564</v>
      </c>
      <c r="G15" s="137">
        <f>'FOD (ALL)'!BW15</f>
        <v>538.25</v>
      </c>
      <c r="H15" s="137" t="str">
        <f t="shared" si="12"/>
        <v>N</v>
      </c>
      <c r="I15" s="137" t="str">
        <f t="shared" si="13"/>
        <v>Y</v>
      </c>
      <c r="J15" s="137" t="str">
        <f t="shared" si="14"/>
        <v>Y</v>
      </c>
      <c r="K15" s="137" t="str">
        <f t="shared" si="15"/>
        <v>Y</v>
      </c>
      <c r="L15" s="139">
        <f t="shared" si="16"/>
        <v>-0.21088148460565162</v>
      </c>
      <c r="M15" s="139">
        <f t="shared" si="17"/>
        <v>4.1190936237484719</v>
      </c>
      <c r="N15" s="139">
        <f t="shared" si="18"/>
        <v>0.93971631205672956</v>
      </c>
      <c r="O15" s="139">
        <f t="shared" si="19"/>
        <v>4.7840222944728286</v>
      </c>
      <c r="P15" s="137" t="str">
        <f t="shared" si="20"/>
        <v>N</v>
      </c>
      <c r="Q15" s="137" t="str">
        <f t="shared" si="21"/>
        <v>Y</v>
      </c>
      <c r="R15" s="137" t="str">
        <f t="shared" si="22"/>
        <v>N</v>
      </c>
      <c r="S15" s="137">
        <f>'FOD (ALL)'!D15</f>
        <v>602.5</v>
      </c>
      <c r="T15" s="137">
        <f>'FOD (ALL)'!U15</f>
        <v>574</v>
      </c>
      <c r="U15" s="137">
        <f>'FOD (ALL)'!AL15</f>
        <v>564.79999999999995</v>
      </c>
      <c r="V15" s="137">
        <f>'FOD (ALL)'!BC15</f>
        <v>548.04999999999995</v>
      </c>
      <c r="W15" s="137">
        <f>'FOD (ALL)'!BT15</f>
        <v>575</v>
      </c>
      <c r="X15" s="137">
        <f>'FOD (ALL)'!E15</f>
        <v>607.9</v>
      </c>
      <c r="Y15" s="137">
        <f>'FOD (ALL)'!V15</f>
        <v>597.25</v>
      </c>
      <c r="Z15" s="137">
        <f>'FOD (ALL)'!AM15</f>
        <v>570</v>
      </c>
      <c r="AA15" s="137">
        <f>'FOD (ALL)'!BD15</f>
        <v>565</v>
      </c>
      <c r="AB15" s="137">
        <f>'FOD (ALL)'!BU15</f>
        <v>575</v>
      </c>
      <c r="AC15" s="137">
        <f>'FOD (ALL)'!F15</f>
        <v>586.65</v>
      </c>
      <c r="AD15" s="137">
        <f>'FOD (ALL)'!W15</f>
        <v>571</v>
      </c>
      <c r="AE15" s="137">
        <f>'FOD (ALL)'!AN15</f>
        <v>553.54999999999995</v>
      </c>
      <c r="AF15" s="137">
        <f>'FOD (ALL)'!BE15</f>
        <v>548.04999999999995</v>
      </c>
      <c r="AG15" s="137">
        <f>'FOD (ALL)'!BV15</f>
        <v>535.04999999999995</v>
      </c>
      <c r="AH15" s="137">
        <f>'FOD (ALL)'!J15</f>
        <v>179200</v>
      </c>
      <c r="AI15" s="137">
        <f>'FOD (ALL)'!AA15</f>
        <v>76000</v>
      </c>
      <c r="AJ15" s="137">
        <f>'FOD (ALL)'!AR15</f>
        <v>40800</v>
      </c>
      <c r="AK15" s="137">
        <f>'FOD (ALL)'!BI15</f>
        <v>32800</v>
      </c>
      <c r="AL15" s="137">
        <f>'FOD (ALL)'!BZ15</f>
        <v>28000</v>
      </c>
      <c r="AM15" s="137" t="str">
        <f t="shared" si="23"/>
        <v>Y</v>
      </c>
      <c r="AN15" s="137" t="str">
        <f t="shared" si="24"/>
        <v>Y</v>
      </c>
      <c r="AO15" s="137" t="str">
        <f t="shared" si="25"/>
        <v>Y</v>
      </c>
      <c r="AP15" s="137" t="str">
        <f t="shared" si="26"/>
        <v>Y</v>
      </c>
      <c r="AQ15" s="139">
        <f t="shared" si="27"/>
        <v>135.78947368421052</v>
      </c>
      <c r="AR15" s="139">
        <f t="shared" si="28"/>
        <v>86.274509803921575</v>
      </c>
      <c r="AS15" s="139">
        <f t="shared" si="29"/>
        <v>24.390243902439025</v>
      </c>
      <c r="AT15" s="139">
        <f t="shared" si="30"/>
        <v>17.142857142857142</v>
      </c>
      <c r="AU15" s="137" t="str">
        <f t="shared" si="31"/>
        <v>Y</v>
      </c>
      <c r="AV15" s="137" t="str">
        <f t="shared" si="32"/>
        <v>Y</v>
      </c>
      <c r="AW15" s="137" t="str">
        <f t="shared" si="33"/>
        <v>Y</v>
      </c>
      <c r="AX15" s="137">
        <f>'FOD (ALL)'!I15</f>
        <v>2041.35</v>
      </c>
      <c r="AY15" s="137">
        <f>'FOD (ALL)'!Z15</f>
        <v>855.83</v>
      </c>
      <c r="AZ15" s="137">
        <f>'FOD (ALL)'!AQ15</f>
        <v>230.02</v>
      </c>
      <c r="BA15" s="137">
        <f>'FOD (ALL)'!BH15</f>
        <v>124.67</v>
      </c>
      <c r="BB15" s="137">
        <f>'FOD (ALL)'!BY15</f>
        <v>95.91</v>
      </c>
      <c r="BC15" s="137" t="str">
        <f t="shared" si="34"/>
        <v>Y</v>
      </c>
      <c r="BD15" s="137" t="str">
        <f t="shared" si="35"/>
        <v>Y</v>
      </c>
      <c r="BE15" s="137" t="str">
        <f t="shared" si="36"/>
        <v>Y</v>
      </c>
      <c r="BF15" s="137" t="str">
        <f t="shared" si="37"/>
        <v>Y</v>
      </c>
      <c r="BG15" s="139">
        <f t="shared" si="38"/>
        <v>138.52283747940595</v>
      </c>
      <c r="BH15" s="139">
        <f t="shared" si="39"/>
        <v>272.06764629162683</v>
      </c>
      <c r="BI15" s="139">
        <f t="shared" si="40"/>
        <v>84.503088152723194</v>
      </c>
      <c r="BJ15" s="139">
        <f t="shared" si="41"/>
        <v>29.986445626107816</v>
      </c>
      <c r="BK15" s="137" t="str">
        <f t="shared" si="42"/>
        <v>N</v>
      </c>
      <c r="BL15" s="137" t="str">
        <f t="shared" si="43"/>
        <v>Y</v>
      </c>
      <c r="BM15" s="137" t="str">
        <f t="shared" si="44"/>
        <v>Y</v>
      </c>
      <c r="BN15" s="137">
        <f>'FOD (ALL)'!H15</f>
        <v>427</v>
      </c>
      <c r="BO15" s="137">
        <f>'FOD (ALL)'!Y15</f>
        <v>181</v>
      </c>
      <c r="BP15" s="137">
        <f>'FOD (ALL)'!AP15</f>
        <v>51</v>
      </c>
      <c r="BQ15" s="137">
        <f>'FOD (ALL)'!BG15</f>
        <v>28</v>
      </c>
      <c r="BR15" s="137">
        <f>'FOD (ALL)'!BX15</f>
        <v>22</v>
      </c>
      <c r="BS15" s="137" t="str">
        <f t="shared" si="45"/>
        <v>Y</v>
      </c>
      <c r="BT15" s="137" t="str">
        <f t="shared" si="46"/>
        <v>Y</v>
      </c>
      <c r="BU15" s="137" t="str">
        <f t="shared" si="47"/>
        <v>Y</v>
      </c>
      <c r="BV15" s="137" t="str">
        <f t="shared" si="48"/>
        <v>Y</v>
      </c>
      <c r="BW15" s="139">
        <f t="shared" si="49"/>
        <v>135.91160220994476</v>
      </c>
      <c r="BX15" s="139">
        <f t="shared" si="50"/>
        <v>254.9019607843137</v>
      </c>
      <c r="BY15" s="139">
        <f t="shared" si="51"/>
        <v>82.142857142857139</v>
      </c>
      <c r="BZ15" s="139">
        <f t="shared" si="52"/>
        <v>27.27272727272727</v>
      </c>
      <c r="CA15" s="137" t="str">
        <f t="shared" si="53"/>
        <v>N</v>
      </c>
      <c r="CB15" s="137" t="str">
        <f t="shared" si="54"/>
        <v>Y</v>
      </c>
      <c r="CC15" s="137" t="str">
        <f t="shared" si="55"/>
        <v>Y</v>
      </c>
    </row>
    <row r="16" spans="1:81" x14ac:dyDescent="0.3">
      <c r="A16" s="137" t="str">
        <f>'FOD (ALL)'!B16</f>
        <v>AMARAJABAT</v>
      </c>
      <c r="B16" s="146">
        <f>'FOD (ALL)'!C16</f>
        <v>44042</v>
      </c>
      <c r="C16" s="137">
        <f>'FOD (ALL)'!G16</f>
        <v>597.35</v>
      </c>
      <c r="D16" s="137">
        <f>'FOD (ALL)'!X16</f>
        <v>595</v>
      </c>
      <c r="E16" s="137">
        <f>'FOD (ALL)'!AO16</f>
        <v>574.15</v>
      </c>
      <c r="F16" s="137">
        <f>'FOD (ALL)'!BF16</f>
        <v>570.04999999999995</v>
      </c>
      <c r="G16" s="137">
        <f>'FOD (ALL)'!BW16</f>
        <v>545.20000000000005</v>
      </c>
      <c r="H16" s="137" t="str">
        <f t="shared" si="12"/>
        <v>Y</v>
      </c>
      <c r="I16" s="137" t="str">
        <f t="shared" si="13"/>
        <v>Y</v>
      </c>
      <c r="J16" s="137" t="str">
        <f t="shared" si="14"/>
        <v>Y</v>
      </c>
      <c r="K16" s="137" t="str">
        <f t="shared" si="15"/>
        <v>Y</v>
      </c>
      <c r="L16" s="139">
        <f t="shared" si="16"/>
        <v>0.39495798319328118</v>
      </c>
      <c r="M16" s="139">
        <f t="shared" si="17"/>
        <v>3.631455194635552</v>
      </c>
      <c r="N16" s="139">
        <f t="shared" si="18"/>
        <v>0.71923515481098554</v>
      </c>
      <c r="O16" s="139">
        <f t="shared" si="19"/>
        <v>4.5579603815113545</v>
      </c>
      <c r="P16" s="137" t="str">
        <f t="shared" si="20"/>
        <v>N</v>
      </c>
      <c r="Q16" s="137" t="str">
        <f t="shared" si="21"/>
        <v>Y</v>
      </c>
      <c r="R16" s="137" t="str">
        <f t="shared" si="22"/>
        <v>N</v>
      </c>
      <c r="S16" s="137">
        <f>'FOD (ALL)'!D16</f>
        <v>602.35</v>
      </c>
      <c r="T16" s="137">
        <f>'FOD (ALL)'!U16</f>
        <v>597.9</v>
      </c>
      <c r="U16" s="137">
        <f>'FOD (ALL)'!AL16</f>
        <v>0</v>
      </c>
      <c r="V16" s="137">
        <f>'FOD (ALL)'!BC16</f>
        <v>547.85</v>
      </c>
      <c r="W16" s="137">
        <f>'FOD (ALL)'!BT16</f>
        <v>0</v>
      </c>
      <c r="X16" s="137">
        <f>'FOD (ALL)'!E16</f>
        <v>602.35</v>
      </c>
      <c r="Y16" s="137">
        <f>'FOD (ALL)'!V16</f>
        <v>597.9</v>
      </c>
      <c r="Z16" s="137">
        <f>'FOD (ALL)'!AM16</f>
        <v>0</v>
      </c>
      <c r="AA16" s="137">
        <f>'FOD (ALL)'!BD16</f>
        <v>566.35</v>
      </c>
      <c r="AB16" s="137">
        <f>'FOD (ALL)'!BU16</f>
        <v>0</v>
      </c>
      <c r="AC16" s="137">
        <f>'FOD (ALL)'!F16</f>
        <v>591.6</v>
      </c>
      <c r="AD16" s="137">
        <f>'FOD (ALL)'!W16</f>
        <v>595</v>
      </c>
      <c r="AE16" s="137">
        <f>'FOD (ALL)'!AN16</f>
        <v>0</v>
      </c>
      <c r="AF16" s="137">
        <f>'FOD (ALL)'!BE16</f>
        <v>547.85</v>
      </c>
      <c r="AG16" s="137">
        <f>'FOD (ALL)'!BV16</f>
        <v>0</v>
      </c>
      <c r="AH16" s="137">
        <f>'FOD (ALL)'!J16</f>
        <v>5000</v>
      </c>
      <c r="AI16" s="137">
        <f>'FOD (ALL)'!AA16</f>
        <v>4000</v>
      </c>
      <c r="AJ16" s="137">
        <f>'FOD (ALL)'!AR16</f>
        <v>3000</v>
      </c>
      <c r="AK16" s="137">
        <f>'FOD (ALL)'!BI16</f>
        <v>3000</v>
      </c>
      <c r="AL16" s="137">
        <f>'FOD (ALL)'!BZ16</f>
        <v>2000</v>
      </c>
      <c r="AM16" s="137" t="str">
        <f t="shared" si="23"/>
        <v>Y</v>
      </c>
      <c r="AN16" s="137" t="str">
        <f t="shared" si="24"/>
        <v>Y</v>
      </c>
      <c r="AO16" s="137" t="str">
        <f t="shared" si="25"/>
        <v>Y</v>
      </c>
      <c r="AP16" s="137" t="str">
        <f t="shared" si="26"/>
        <v>Y</v>
      </c>
      <c r="AQ16" s="139">
        <f t="shared" si="27"/>
        <v>25</v>
      </c>
      <c r="AR16" s="139">
        <f t="shared" si="28"/>
        <v>33.333333333333329</v>
      </c>
      <c r="AS16" s="139">
        <f t="shared" si="29"/>
        <v>0</v>
      </c>
      <c r="AT16" s="139">
        <f t="shared" si="30"/>
        <v>50</v>
      </c>
      <c r="AU16" s="137" t="str">
        <f t="shared" si="31"/>
        <v>N</v>
      </c>
      <c r="AV16" s="137" t="str">
        <f t="shared" si="32"/>
        <v>Y</v>
      </c>
      <c r="AW16" s="137" t="str">
        <f t="shared" si="33"/>
        <v>N</v>
      </c>
      <c r="AX16" s="137">
        <f>'FOD (ALL)'!I16</f>
        <v>11.93</v>
      </c>
      <c r="AY16" s="137">
        <f>'FOD (ALL)'!Z16</f>
        <v>11.92</v>
      </c>
      <c r="AZ16" s="137">
        <f>'FOD (ALL)'!AQ16</f>
        <v>0</v>
      </c>
      <c r="BA16" s="137">
        <f>'FOD (ALL)'!BH16</f>
        <v>16.71</v>
      </c>
      <c r="BB16" s="137">
        <f>'FOD (ALL)'!BY16</f>
        <v>0</v>
      </c>
      <c r="BC16" s="137" t="str">
        <f t="shared" si="34"/>
        <v>Y</v>
      </c>
      <c r="BD16" s="137" t="str">
        <f t="shared" si="35"/>
        <v>Y</v>
      </c>
      <c r="BE16" s="137" t="str">
        <f t="shared" si="36"/>
        <v>N</v>
      </c>
      <c r="BF16" s="137" t="str">
        <f t="shared" si="37"/>
        <v>Y</v>
      </c>
      <c r="BG16" s="139">
        <f t="shared" si="38"/>
        <v>8.3892617449662643E-2</v>
      </c>
      <c r="BH16" s="139" t="e">
        <f t="shared" si="39"/>
        <v>#DIV/0!</v>
      </c>
      <c r="BI16" s="139">
        <f t="shared" si="40"/>
        <v>-100</v>
      </c>
      <c r="BJ16" s="139" t="e">
        <f t="shared" si="41"/>
        <v>#DIV/0!</v>
      </c>
      <c r="BK16" s="137" t="e">
        <f t="shared" si="42"/>
        <v>#DIV/0!</v>
      </c>
      <c r="BL16" s="137" t="e">
        <f t="shared" si="43"/>
        <v>#DIV/0!</v>
      </c>
      <c r="BM16" s="137" t="e">
        <f t="shared" si="44"/>
        <v>#DIV/0!</v>
      </c>
      <c r="BN16" s="137">
        <f>'FOD (ALL)'!H16</f>
        <v>2</v>
      </c>
      <c r="BO16" s="137">
        <f>'FOD (ALL)'!Y16</f>
        <v>2</v>
      </c>
      <c r="BP16" s="137">
        <f>'FOD (ALL)'!AP16</f>
        <v>0</v>
      </c>
      <c r="BQ16" s="137">
        <f>'FOD (ALL)'!BG16</f>
        <v>3</v>
      </c>
      <c r="BR16" s="137">
        <f>'FOD (ALL)'!BX16</f>
        <v>0</v>
      </c>
      <c r="BS16" s="137" t="str">
        <f t="shared" si="45"/>
        <v>Y</v>
      </c>
      <c r="BT16" s="137" t="str">
        <f t="shared" si="46"/>
        <v>Y</v>
      </c>
      <c r="BU16" s="137" t="str">
        <f t="shared" si="47"/>
        <v>N</v>
      </c>
      <c r="BV16" s="137" t="str">
        <f t="shared" si="48"/>
        <v>Y</v>
      </c>
      <c r="BW16" s="139">
        <f t="shared" si="49"/>
        <v>0</v>
      </c>
      <c r="BX16" s="139" t="e">
        <f t="shared" si="50"/>
        <v>#DIV/0!</v>
      </c>
      <c r="BY16" s="139">
        <f t="shared" si="51"/>
        <v>-100</v>
      </c>
      <c r="BZ16" s="139" t="e">
        <f t="shared" si="52"/>
        <v>#DIV/0!</v>
      </c>
      <c r="CA16" s="137" t="e">
        <f t="shared" si="53"/>
        <v>#DIV/0!</v>
      </c>
      <c r="CB16" s="137" t="e">
        <f t="shared" si="54"/>
        <v>#DIV/0!</v>
      </c>
      <c r="CC16" s="137" t="e">
        <f t="shared" si="55"/>
        <v>#DIV/0!</v>
      </c>
    </row>
    <row r="17" spans="1:81" x14ac:dyDescent="0.3">
      <c r="A17" s="137" t="str">
        <f>'FOD (ALL)'!B17</f>
        <v>AMBUJACEM</v>
      </c>
      <c r="B17" s="146">
        <f>'FOD (ALL)'!C17</f>
        <v>43979</v>
      </c>
      <c r="C17" s="137">
        <f>'FOD (ALL)'!G17</f>
        <v>186.25</v>
      </c>
      <c r="D17" s="137">
        <f>'FOD (ALL)'!X17</f>
        <v>180.6</v>
      </c>
      <c r="E17" s="137">
        <f>'FOD (ALL)'!AO17</f>
        <v>179.5</v>
      </c>
      <c r="F17" s="137">
        <f>'FOD (ALL)'!BF17</f>
        <v>174.3</v>
      </c>
      <c r="G17" s="137">
        <f>'FOD (ALL)'!BW17</f>
        <v>170.45</v>
      </c>
      <c r="H17" s="137" t="str">
        <f t="shared" si="12"/>
        <v>Y</v>
      </c>
      <c r="I17" s="137" t="str">
        <f t="shared" si="13"/>
        <v>Y</v>
      </c>
      <c r="J17" s="137" t="str">
        <f t="shared" si="14"/>
        <v>Y</v>
      </c>
      <c r="K17" s="137" t="str">
        <f t="shared" si="15"/>
        <v>Y</v>
      </c>
      <c r="L17" s="139">
        <f t="shared" si="16"/>
        <v>3.1284606866002247</v>
      </c>
      <c r="M17" s="139">
        <f t="shared" si="17"/>
        <v>0.61281337047353446</v>
      </c>
      <c r="N17" s="139">
        <f t="shared" si="18"/>
        <v>2.9833620195065911</v>
      </c>
      <c r="O17" s="139">
        <f t="shared" si="19"/>
        <v>2.2587268993839968</v>
      </c>
      <c r="P17" s="137" t="str">
        <f t="shared" si="20"/>
        <v>Y</v>
      </c>
      <c r="Q17" s="137" t="str">
        <f t="shared" si="21"/>
        <v>N</v>
      </c>
      <c r="R17" s="137" t="str">
        <f t="shared" si="22"/>
        <v>Y</v>
      </c>
      <c r="S17" s="137">
        <f>'FOD (ALL)'!D17</f>
        <v>179.25</v>
      </c>
      <c r="T17" s="137">
        <f>'FOD (ALL)'!U17</f>
        <v>178.8</v>
      </c>
      <c r="U17" s="137">
        <f>'FOD (ALL)'!AL17</f>
        <v>173.85</v>
      </c>
      <c r="V17" s="137">
        <f>'FOD (ALL)'!BC17</f>
        <v>173.4</v>
      </c>
      <c r="W17" s="137">
        <f>'FOD (ALL)'!BT17</f>
        <v>180.15</v>
      </c>
      <c r="X17" s="137">
        <f>'FOD (ALL)'!E17</f>
        <v>187.2</v>
      </c>
      <c r="Y17" s="137">
        <f>'FOD (ALL)'!V17</f>
        <v>183.1</v>
      </c>
      <c r="Z17" s="137">
        <f>'FOD (ALL)'!AM17</f>
        <v>180.25</v>
      </c>
      <c r="AA17" s="137">
        <f>'FOD (ALL)'!BD17</f>
        <v>176.55</v>
      </c>
      <c r="AB17" s="137">
        <f>'FOD (ALL)'!BU17</f>
        <v>180.35</v>
      </c>
      <c r="AC17" s="137">
        <f>'FOD (ALL)'!F17</f>
        <v>177.45</v>
      </c>
      <c r="AD17" s="137">
        <f>'FOD (ALL)'!W17</f>
        <v>177.7</v>
      </c>
      <c r="AE17" s="137">
        <f>'FOD (ALL)'!AN17</f>
        <v>173.85</v>
      </c>
      <c r="AF17" s="137">
        <f>'FOD (ALL)'!BE17</f>
        <v>170.7</v>
      </c>
      <c r="AG17" s="137">
        <f>'FOD (ALL)'!BV17</f>
        <v>169.95</v>
      </c>
      <c r="AH17" s="137">
        <f>'FOD (ALL)'!J17</f>
        <v>15067500</v>
      </c>
      <c r="AI17" s="137">
        <f>'FOD (ALL)'!AA17</f>
        <v>17297500</v>
      </c>
      <c r="AJ17" s="137">
        <f>'FOD (ALL)'!AR17</f>
        <v>17660000</v>
      </c>
      <c r="AK17" s="137">
        <f>'FOD (ALL)'!BI17</f>
        <v>17665000</v>
      </c>
      <c r="AL17" s="137">
        <f>'FOD (ALL)'!BZ17</f>
        <v>17727500</v>
      </c>
      <c r="AM17" s="137" t="str">
        <f t="shared" si="23"/>
        <v>N</v>
      </c>
      <c r="AN17" s="137" t="str">
        <f t="shared" si="24"/>
        <v>N</v>
      </c>
      <c r="AO17" s="137" t="str">
        <f t="shared" si="25"/>
        <v>N</v>
      </c>
      <c r="AP17" s="137" t="str">
        <f t="shared" si="26"/>
        <v>N</v>
      </c>
      <c r="AQ17" s="139">
        <f t="shared" si="27"/>
        <v>-12.892036421448186</v>
      </c>
      <c r="AR17" s="139">
        <f t="shared" si="28"/>
        <v>-2.0526613816534542</v>
      </c>
      <c r="AS17" s="139">
        <f t="shared" si="29"/>
        <v>-2.8304557033682419E-2</v>
      </c>
      <c r="AT17" s="139">
        <f t="shared" si="30"/>
        <v>-0.35255958256945424</v>
      </c>
      <c r="AU17" s="137" t="str">
        <f t="shared" si="31"/>
        <v>N</v>
      </c>
      <c r="AV17" s="137" t="str">
        <f t="shared" si="32"/>
        <v>N</v>
      </c>
      <c r="AW17" s="137" t="str">
        <f t="shared" si="33"/>
        <v>Y</v>
      </c>
      <c r="AX17" s="137">
        <f>'FOD (ALL)'!I17</f>
        <v>18415.419999999998</v>
      </c>
      <c r="AY17" s="137">
        <f>'FOD (ALL)'!Z17</f>
        <v>6915.47</v>
      </c>
      <c r="AZ17" s="137">
        <f>'FOD (ALL)'!AQ17</f>
        <v>6155.98</v>
      </c>
      <c r="BA17" s="137">
        <f>'FOD (ALL)'!BH17</f>
        <v>7623.61</v>
      </c>
      <c r="BB17" s="137">
        <f>'FOD (ALL)'!BY17</f>
        <v>7046.34</v>
      </c>
      <c r="BC17" s="137" t="str">
        <f t="shared" si="34"/>
        <v>Y</v>
      </c>
      <c r="BD17" s="137" t="str">
        <f t="shared" si="35"/>
        <v>Y</v>
      </c>
      <c r="BE17" s="137" t="str">
        <f t="shared" si="36"/>
        <v>N</v>
      </c>
      <c r="BF17" s="137" t="str">
        <f t="shared" si="37"/>
        <v>Y</v>
      </c>
      <c r="BG17" s="139">
        <f t="shared" si="38"/>
        <v>166.29310806062344</v>
      </c>
      <c r="BH17" s="139">
        <f t="shared" si="39"/>
        <v>12.337434494589013</v>
      </c>
      <c r="BI17" s="139">
        <f t="shared" si="40"/>
        <v>-19.251115941135502</v>
      </c>
      <c r="BJ17" s="139">
        <f t="shared" si="41"/>
        <v>8.1924800676663274</v>
      </c>
      <c r="BK17" s="137" t="str">
        <f t="shared" si="42"/>
        <v>Y</v>
      </c>
      <c r="BL17" s="137" t="str">
        <f t="shared" si="43"/>
        <v>Y</v>
      </c>
      <c r="BM17" s="137" t="str">
        <f t="shared" si="44"/>
        <v>N</v>
      </c>
      <c r="BN17" s="137">
        <f>'FOD (ALL)'!H17</f>
        <v>3999</v>
      </c>
      <c r="BO17" s="137">
        <f>'FOD (ALL)'!Y17</f>
        <v>1533</v>
      </c>
      <c r="BP17" s="137">
        <f>'FOD (ALL)'!AP17</f>
        <v>1389</v>
      </c>
      <c r="BQ17" s="137">
        <f>'FOD (ALL)'!BG17</f>
        <v>1750</v>
      </c>
      <c r="BR17" s="137">
        <f>'FOD (ALL)'!BX17</f>
        <v>1623</v>
      </c>
      <c r="BS17" s="137" t="str">
        <f t="shared" si="45"/>
        <v>Y</v>
      </c>
      <c r="BT17" s="137" t="str">
        <f t="shared" si="46"/>
        <v>Y</v>
      </c>
      <c r="BU17" s="137" t="str">
        <f t="shared" si="47"/>
        <v>N</v>
      </c>
      <c r="BV17" s="137" t="str">
        <f t="shared" si="48"/>
        <v>Y</v>
      </c>
      <c r="BW17" s="139">
        <f t="shared" si="49"/>
        <v>160.86105675146771</v>
      </c>
      <c r="BX17" s="139">
        <f t="shared" si="50"/>
        <v>10.367170626349893</v>
      </c>
      <c r="BY17" s="139">
        <f t="shared" si="51"/>
        <v>-20.62857142857143</v>
      </c>
      <c r="BZ17" s="139">
        <f t="shared" si="52"/>
        <v>7.8250154035736292</v>
      </c>
      <c r="CA17" s="137" t="str">
        <f t="shared" si="53"/>
        <v>Y</v>
      </c>
      <c r="CB17" s="137" t="str">
        <f t="shared" si="54"/>
        <v>Y</v>
      </c>
      <c r="CC17" s="137" t="str">
        <f t="shared" si="55"/>
        <v>N</v>
      </c>
    </row>
    <row r="18" spans="1:81" x14ac:dyDescent="0.3">
      <c r="A18" s="137" t="str">
        <f>'FOD (ALL)'!B18</f>
        <v>AMBUJACEM</v>
      </c>
      <c r="B18" s="146">
        <f>'FOD (ALL)'!C18</f>
        <v>44007</v>
      </c>
      <c r="C18" s="137">
        <f>'FOD (ALL)'!G18</f>
        <v>186.75</v>
      </c>
      <c r="D18" s="137">
        <f>'FOD (ALL)'!X18</f>
        <v>181.15</v>
      </c>
      <c r="E18" s="137">
        <f>'FOD (ALL)'!AO18</f>
        <v>180.1</v>
      </c>
      <c r="F18" s="137">
        <f>'FOD (ALL)'!BF18</f>
        <v>175.05</v>
      </c>
      <c r="G18" s="137">
        <f>'FOD (ALL)'!BW18</f>
        <v>170.65</v>
      </c>
      <c r="H18" s="137" t="str">
        <f t="shared" si="12"/>
        <v>Y</v>
      </c>
      <c r="I18" s="137" t="str">
        <f t="shared" si="13"/>
        <v>Y</v>
      </c>
      <c r="J18" s="137" t="str">
        <f t="shared" si="14"/>
        <v>Y</v>
      </c>
      <c r="K18" s="137" t="str">
        <f t="shared" si="15"/>
        <v>Y</v>
      </c>
      <c r="L18" s="139">
        <f t="shared" si="16"/>
        <v>3.0913607507590362</v>
      </c>
      <c r="M18" s="139">
        <f t="shared" si="17"/>
        <v>0.58300943920045056</v>
      </c>
      <c r="N18" s="139">
        <f t="shared" si="18"/>
        <v>2.8848900314195842</v>
      </c>
      <c r="O18" s="139">
        <f t="shared" si="19"/>
        <v>2.5783767946088521</v>
      </c>
      <c r="P18" s="137" t="str">
        <f t="shared" si="20"/>
        <v>Y</v>
      </c>
      <c r="Q18" s="137" t="str">
        <f t="shared" si="21"/>
        <v>N</v>
      </c>
      <c r="R18" s="137" t="str">
        <f t="shared" si="22"/>
        <v>Y</v>
      </c>
      <c r="S18" s="137">
        <f>'FOD (ALL)'!D18</f>
        <v>180.6</v>
      </c>
      <c r="T18" s="137">
        <f>'FOD (ALL)'!U18</f>
        <v>179.65</v>
      </c>
      <c r="U18" s="137">
        <f>'FOD (ALL)'!AL18</f>
        <v>174.4</v>
      </c>
      <c r="V18" s="137">
        <f>'FOD (ALL)'!BC18</f>
        <v>174</v>
      </c>
      <c r="W18" s="137">
        <f>'FOD (ALL)'!BT18</f>
        <v>177.5</v>
      </c>
      <c r="X18" s="137">
        <f>'FOD (ALL)'!E18</f>
        <v>187</v>
      </c>
      <c r="Y18" s="137">
        <f>'FOD (ALL)'!V18</f>
        <v>183.65</v>
      </c>
      <c r="Z18" s="137">
        <f>'FOD (ALL)'!AM18</f>
        <v>180.7</v>
      </c>
      <c r="AA18" s="137">
        <f>'FOD (ALL)'!BD18</f>
        <v>177</v>
      </c>
      <c r="AB18" s="137">
        <f>'FOD (ALL)'!BU18</f>
        <v>177.75</v>
      </c>
      <c r="AC18" s="137">
        <f>'FOD (ALL)'!F18</f>
        <v>178.4</v>
      </c>
      <c r="AD18" s="137">
        <f>'FOD (ALL)'!W18</f>
        <v>178.25</v>
      </c>
      <c r="AE18" s="137">
        <f>'FOD (ALL)'!AN18</f>
        <v>174.4</v>
      </c>
      <c r="AF18" s="137">
        <f>'FOD (ALL)'!BE18</f>
        <v>171.35</v>
      </c>
      <c r="AG18" s="137">
        <f>'FOD (ALL)'!BV18</f>
        <v>170.5</v>
      </c>
      <c r="AH18" s="137">
        <f>'FOD (ALL)'!J18</f>
        <v>2795000</v>
      </c>
      <c r="AI18" s="137">
        <f>'FOD (ALL)'!AA18</f>
        <v>735000</v>
      </c>
      <c r="AJ18" s="137">
        <f>'FOD (ALL)'!AR18</f>
        <v>505000</v>
      </c>
      <c r="AK18" s="137">
        <f>'FOD (ALL)'!BI18</f>
        <v>377500</v>
      </c>
      <c r="AL18" s="137">
        <f>'FOD (ALL)'!BZ18</f>
        <v>205000</v>
      </c>
      <c r="AM18" s="137" t="str">
        <f t="shared" si="23"/>
        <v>Y</v>
      </c>
      <c r="AN18" s="137" t="str">
        <f t="shared" si="24"/>
        <v>Y</v>
      </c>
      <c r="AO18" s="137" t="str">
        <f t="shared" si="25"/>
        <v>Y</v>
      </c>
      <c r="AP18" s="137" t="str">
        <f t="shared" si="26"/>
        <v>Y</v>
      </c>
      <c r="AQ18" s="139">
        <f t="shared" si="27"/>
        <v>280.27210884353741</v>
      </c>
      <c r="AR18" s="139">
        <f t="shared" si="28"/>
        <v>45.544554455445549</v>
      </c>
      <c r="AS18" s="139">
        <f t="shared" si="29"/>
        <v>33.774834437086092</v>
      </c>
      <c r="AT18" s="139">
        <f t="shared" si="30"/>
        <v>84.146341463414629</v>
      </c>
      <c r="AU18" s="137" t="str">
        <f t="shared" si="31"/>
        <v>Y</v>
      </c>
      <c r="AV18" s="137" t="str">
        <f t="shared" si="32"/>
        <v>Y</v>
      </c>
      <c r="AW18" s="137" t="str">
        <f t="shared" si="33"/>
        <v>N</v>
      </c>
      <c r="AX18" s="137">
        <f>'FOD (ALL)'!I18</f>
        <v>5867.61</v>
      </c>
      <c r="AY18" s="137">
        <f>'FOD (ALL)'!Z18</f>
        <v>982.32</v>
      </c>
      <c r="AZ18" s="137">
        <f>'FOD (ALL)'!AQ18</f>
        <v>601.87</v>
      </c>
      <c r="BA18" s="137">
        <f>'FOD (ALL)'!BH18</f>
        <v>670.58</v>
      </c>
      <c r="BB18" s="137">
        <f>'FOD (ALL)'!BY18</f>
        <v>217.54</v>
      </c>
      <c r="BC18" s="137" t="str">
        <f t="shared" si="34"/>
        <v>Y</v>
      </c>
      <c r="BD18" s="137" t="str">
        <f t="shared" si="35"/>
        <v>Y</v>
      </c>
      <c r="BE18" s="137" t="str">
        <f t="shared" si="36"/>
        <v>N</v>
      </c>
      <c r="BF18" s="137" t="str">
        <f t="shared" si="37"/>
        <v>Y</v>
      </c>
      <c r="BG18" s="139">
        <f t="shared" si="38"/>
        <v>497.32164671390171</v>
      </c>
      <c r="BH18" s="139">
        <f t="shared" si="39"/>
        <v>63.211324704670446</v>
      </c>
      <c r="BI18" s="139">
        <f t="shared" si="40"/>
        <v>-10.246353902591791</v>
      </c>
      <c r="BJ18" s="139">
        <f t="shared" si="41"/>
        <v>208.25595292819713</v>
      </c>
      <c r="BK18" s="137" t="str">
        <f t="shared" si="42"/>
        <v>Y</v>
      </c>
      <c r="BL18" s="137" t="str">
        <f t="shared" si="43"/>
        <v>Y</v>
      </c>
      <c r="BM18" s="137" t="str">
        <f t="shared" si="44"/>
        <v>N</v>
      </c>
      <c r="BN18" s="137">
        <f>'FOD (ALL)'!H18</f>
        <v>1275</v>
      </c>
      <c r="BO18" s="137">
        <f>'FOD (ALL)'!Y18</f>
        <v>217</v>
      </c>
      <c r="BP18" s="137">
        <f>'FOD (ALL)'!AP18</f>
        <v>135</v>
      </c>
      <c r="BQ18" s="137">
        <f>'FOD (ALL)'!BG18</f>
        <v>153</v>
      </c>
      <c r="BR18" s="137">
        <f>'FOD (ALL)'!BX18</f>
        <v>50</v>
      </c>
      <c r="BS18" s="137" t="str">
        <f t="shared" si="45"/>
        <v>Y</v>
      </c>
      <c r="BT18" s="137" t="str">
        <f t="shared" si="46"/>
        <v>Y</v>
      </c>
      <c r="BU18" s="137" t="str">
        <f t="shared" si="47"/>
        <v>N</v>
      </c>
      <c r="BV18" s="137" t="str">
        <f t="shared" si="48"/>
        <v>Y</v>
      </c>
      <c r="BW18" s="139">
        <f t="shared" si="49"/>
        <v>487.55760368663596</v>
      </c>
      <c r="BX18" s="139">
        <f t="shared" si="50"/>
        <v>60.74074074074074</v>
      </c>
      <c r="BY18" s="139">
        <f t="shared" si="51"/>
        <v>-11.76470588235294</v>
      </c>
      <c r="BZ18" s="139">
        <f t="shared" si="52"/>
        <v>206</v>
      </c>
      <c r="CA18" s="137" t="str">
        <f t="shared" si="53"/>
        <v>Y</v>
      </c>
      <c r="CB18" s="137" t="str">
        <f t="shared" si="54"/>
        <v>Y</v>
      </c>
      <c r="CC18" s="137" t="str">
        <f t="shared" si="55"/>
        <v>N</v>
      </c>
    </row>
    <row r="19" spans="1:81" x14ac:dyDescent="0.3">
      <c r="A19" s="137" t="str">
        <f>'FOD (ALL)'!B19</f>
        <v>AMBUJACEM</v>
      </c>
      <c r="B19" s="146">
        <f>'FOD (ALL)'!C19</f>
        <v>44042</v>
      </c>
      <c r="C19" s="137">
        <f>'FOD (ALL)'!G19</f>
        <v>188.45</v>
      </c>
      <c r="D19" s="137">
        <f>'FOD (ALL)'!X19</f>
        <v>182.6</v>
      </c>
      <c r="E19" s="137">
        <f>'FOD (ALL)'!AO19</f>
        <v>181.3</v>
      </c>
      <c r="F19" s="137">
        <f>'FOD (ALL)'!BF19</f>
        <v>176.2</v>
      </c>
      <c r="G19" s="137">
        <f>'FOD (ALL)'!BW19</f>
        <v>173.75</v>
      </c>
      <c r="H19" s="137" t="str">
        <f t="shared" si="12"/>
        <v>Y</v>
      </c>
      <c r="I19" s="137" t="str">
        <f t="shared" si="13"/>
        <v>Y</v>
      </c>
      <c r="J19" s="137" t="str">
        <f t="shared" si="14"/>
        <v>Y</v>
      </c>
      <c r="K19" s="137" t="str">
        <f t="shared" si="15"/>
        <v>Y</v>
      </c>
      <c r="L19" s="139">
        <f t="shared" si="16"/>
        <v>3.2037239868565139</v>
      </c>
      <c r="M19" s="139">
        <f t="shared" si="17"/>
        <v>0.71704357418642184</v>
      </c>
      <c r="N19" s="139">
        <f t="shared" si="18"/>
        <v>2.8944381384790141</v>
      </c>
      <c r="O19" s="139">
        <f t="shared" si="19"/>
        <v>1.4100719424460366</v>
      </c>
      <c r="P19" s="137" t="str">
        <f t="shared" si="20"/>
        <v>Y</v>
      </c>
      <c r="Q19" s="137" t="str">
        <f t="shared" si="21"/>
        <v>N</v>
      </c>
      <c r="R19" s="137" t="str">
        <f t="shared" si="22"/>
        <v>Y</v>
      </c>
      <c r="S19" s="137">
        <f>'FOD (ALL)'!D19</f>
        <v>183</v>
      </c>
      <c r="T19" s="137">
        <f>'FOD (ALL)'!U19</f>
        <v>0</v>
      </c>
      <c r="U19" s="137">
        <f>'FOD (ALL)'!AL19</f>
        <v>0</v>
      </c>
      <c r="V19" s="137">
        <f>'FOD (ALL)'!BC19</f>
        <v>0</v>
      </c>
      <c r="W19" s="137">
        <f>'FOD (ALL)'!BT19</f>
        <v>177.3</v>
      </c>
      <c r="X19" s="137">
        <f>'FOD (ALL)'!E19</f>
        <v>184.65</v>
      </c>
      <c r="Y19" s="137">
        <f>'FOD (ALL)'!V19</f>
        <v>0</v>
      </c>
      <c r="Z19" s="137">
        <f>'FOD (ALL)'!AM19</f>
        <v>0</v>
      </c>
      <c r="AA19" s="137">
        <f>'FOD (ALL)'!BD19</f>
        <v>0</v>
      </c>
      <c r="AB19" s="137">
        <f>'FOD (ALL)'!BU19</f>
        <v>177.3</v>
      </c>
      <c r="AC19" s="137">
        <f>'FOD (ALL)'!F19</f>
        <v>183</v>
      </c>
      <c r="AD19" s="137">
        <f>'FOD (ALL)'!W19</f>
        <v>0</v>
      </c>
      <c r="AE19" s="137">
        <f>'FOD (ALL)'!AN19</f>
        <v>0</v>
      </c>
      <c r="AF19" s="137">
        <f>'FOD (ALL)'!BE19</f>
        <v>0</v>
      </c>
      <c r="AG19" s="137">
        <f>'FOD (ALL)'!BV19</f>
        <v>177.3</v>
      </c>
      <c r="AH19" s="137">
        <f>'FOD (ALL)'!J19</f>
        <v>9000</v>
      </c>
      <c r="AI19" s="137">
        <f>'FOD (ALL)'!AA19</f>
        <v>0</v>
      </c>
      <c r="AJ19" s="137">
        <f>'FOD (ALL)'!AR19</f>
        <v>0</v>
      </c>
      <c r="AK19" s="137">
        <f>'FOD (ALL)'!BI19</f>
        <v>0</v>
      </c>
      <c r="AL19" s="137">
        <f>'FOD (ALL)'!BZ19</f>
        <v>0</v>
      </c>
      <c r="AM19" s="137" t="str">
        <f t="shared" si="23"/>
        <v>Y</v>
      </c>
      <c r="AN19" s="137" t="str">
        <f t="shared" si="24"/>
        <v>Y</v>
      </c>
      <c r="AO19" s="137" t="str">
        <f t="shared" si="25"/>
        <v>Y</v>
      </c>
      <c r="AP19" s="137" t="str">
        <f t="shared" si="26"/>
        <v>Y</v>
      </c>
      <c r="AQ19" s="139" t="e">
        <f t="shared" si="27"/>
        <v>#DIV/0!</v>
      </c>
      <c r="AR19" s="139" t="e">
        <f t="shared" si="28"/>
        <v>#DIV/0!</v>
      </c>
      <c r="AS19" s="139" t="e">
        <f t="shared" si="29"/>
        <v>#DIV/0!</v>
      </c>
      <c r="AT19" s="139" t="e">
        <f t="shared" si="30"/>
        <v>#DIV/0!</v>
      </c>
      <c r="AU19" s="137" t="e">
        <f t="shared" si="31"/>
        <v>#DIV/0!</v>
      </c>
      <c r="AV19" s="137" t="e">
        <f t="shared" si="32"/>
        <v>#DIV/0!</v>
      </c>
      <c r="AW19" s="137" t="e">
        <f t="shared" si="33"/>
        <v>#DIV/0!</v>
      </c>
      <c r="AX19" s="137">
        <f>'FOD (ALL)'!I19</f>
        <v>22.1</v>
      </c>
      <c r="AY19" s="137">
        <f>'FOD (ALL)'!Z19</f>
        <v>0</v>
      </c>
      <c r="AZ19" s="137">
        <f>'FOD (ALL)'!AQ19</f>
        <v>0</v>
      </c>
      <c r="BA19" s="137">
        <f>'FOD (ALL)'!BH19</f>
        <v>0</v>
      </c>
      <c r="BB19" s="137">
        <f>'FOD (ALL)'!BY19</f>
        <v>5.31</v>
      </c>
      <c r="BC19" s="137" t="str">
        <f t="shared" si="34"/>
        <v>Y</v>
      </c>
      <c r="BD19" s="137" t="str">
        <f t="shared" si="35"/>
        <v>Y</v>
      </c>
      <c r="BE19" s="137" t="str">
        <f t="shared" si="36"/>
        <v>Y</v>
      </c>
      <c r="BF19" s="137" t="str">
        <f t="shared" si="37"/>
        <v>N</v>
      </c>
      <c r="BG19" s="139" t="e">
        <f t="shared" si="38"/>
        <v>#DIV/0!</v>
      </c>
      <c r="BH19" s="139" t="e">
        <f t="shared" si="39"/>
        <v>#DIV/0!</v>
      </c>
      <c r="BI19" s="139" t="e">
        <f t="shared" si="40"/>
        <v>#DIV/0!</v>
      </c>
      <c r="BJ19" s="139">
        <f t="shared" si="41"/>
        <v>-100</v>
      </c>
      <c r="BK19" s="137" t="e">
        <f t="shared" si="42"/>
        <v>#DIV/0!</v>
      </c>
      <c r="BL19" s="137" t="e">
        <f t="shared" si="43"/>
        <v>#DIV/0!</v>
      </c>
      <c r="BM19" s="137" t="e">
        <f t="shared" si="44"/>
        <v>#DIV/0!</v>
      </c>
      <c r="BN19" s="137">
        <f>'FOD (ALL)'!H19</f>
        <v>4</v>
      </c>
      <c r="BO19" s="137">
        <f>'FOD (ALL)'!Y19</f>
        <v>0</v>
      </c>
      <c r="BP19" s="137">
        <f>'FOD (ALL)'!AP19</f>
        <v>0</v>
      </c>
      <c r="BQ19" s="137">
        <f>'FOD (ALL)'!BG19</f>
        <v>0</v>
      </c>
      <c r="BR19" s="137">
        <f>'FOD (ALL)'!BX19</f>
        <v>1</v>
      </c>
      <c r="BS19" s="137" t="str">
        <f t="shared" si="45"/>
        <v>Y</v>
      </c>
      <c r="BT19" s="137" t="str">
        <f t="shared" si="46"/>
        <v>Y</v>
      </c>
      <c r="BU19" s="137" t="str">
        <f t="shared" si="47"/>
        <v>Y</v>
      </c>
      <c r="BV19" s="137" t="str">
        <f t="shared" si="48"/>
        <v>N</v>
      </c>
      <c r="BW19" s="139" t="e">
        <f t="shared" si="49"/>
        <v>#DIV/0!</v>
      </c>
      <c r="BX19" s="139" t="e">
        <f t="shared" si="50"/>
        <v>#DIV/0!</v>
      </c>
      <c r="BY19" s="139" t="e">
        <f t="shared" si="51"/>
        <v>#DIV/0!</v>
      </c>
      <c r="BZ19" s="139">
        <f t="shared" si="52"/>
        <v>-100</v>
      </c>
      <c r="CA19" s="137" t="e">
        <f t="shared" si="53"/>
        <v>#DIV/0!</v>
      </c>
      <c r="CB19" s="137" t="e">
        <f t="shared" si="54"/>
        <v>#DIV/0!</v>
      </c>
      <c r="CC19" s="137" t="e">
        <f t="shared" si="55"/>
        <v>#DIV/0!</v>
      </c>
    </row>
    <row r="20" spans="1:81" x14ac:dyDescent="0.3">
      <c r="A20" s="137" t="str">
        <f>'FOD (ALL)'!B20</f>
        <v>APOLLOHOSP</v>
      </c>
      <c r="B20" s="146">
        <f>'FOD (ALL)'!C20</f>
        <v>43979</v>
      </c>
      <c r="C20" s="137">
        <f>'FOD (ALL)'!G20</f>
        <v>1276.75</v>
      </c>
      <c r="D20" s="137">
        <f>'FOD (ALL)'!X20</f>
        <v>1280.3</v>
      </c>
      <c r="E20" s="137">
        <f>'FOD (ALL)'!AO20</f>
        <v>1286.5</v>
      </c>
      <c r="F20" s="137">
        <f>'FOD (ALL)'!BF20</f>
        <v>1257.5999999999999</v>
      </c>
      <c r="G20" s="137">
        <f>'FOD (ALL)'!BW20</f>
        <v>1256.8</v>
      </c>
      <c r="H20" s="137" t="str">
        <f t="shared" si="12"/>
        <v>N</v>
      </c>
      <c r="I20" s="137" t="str">
        <f t="shared" si="13"/>
        <v>N</v>
      </c>
      <c r="J20" s="137" t="str">
        <f t="shared" si="14"/>
        <v>Y</v>
      </c>
      <c r="K20" s="137" t="str">
        <f t="shared" si="15"/>
        <v>Y</v>
      </c>
      <c r="L20" s="139">
        <f t="shared" si="16"/>
        <v>-0.27727876278996755</v>
      </c>
      <c r="M20" s="139">
        <f t="shared" si="17"/>
        <v>-0.48192771084337699</v>
      </c>
      <c r="N20" s="139">
        <f t="shared" si="18"/>
        <v>2.2980279898218905</v>
      </c>
      <c r="O20" s="139">
        <f t="shared" si="19"/>
        <v>6.3653723742835344E-2</v>
      </c>
      <c r="P20" s="137" t="str">
        <f t="shared" si="20"/>
        <v>Y</v>
      </c>
      <c r="Q20" s="137" t="str">
        <f t="shared" si="21"/>
        <v>N</v>
      </c>
      <c r="R20" s="137" t="str">
        <f t="shared" si="22"/>
        <v>Y</v>
      </c>
      <c r="S20" s="137">
        <f>'FOD (ALL)'!D20</f>
        <v>1270.75</v>
      </c>
      <c r="T20" s="137">
        <f>'FOD (ALL)'!U20</f>
        <v>1282.8499999999999</v>
      </c>
      <c r="U20" s="137">
        <f>'FOD (ALL)'!AL20</f>
        <v>1265</v>
      </c>
      <c r="V20" s="137">
        <f>'FOD (ALL)'!BC20</f>
        <v>1283</v>
      </c>
      <c r="W20" s="137">
        <f>'FOD (ALL)'!BT20</f>
        <v>1347.75</v>
      </c>
      <c r="X20" s="137">
        <f>'FOD (ALL)'!E20</f>
        <v>1289.5</v>
      </c>
      <c r="Y20" s="137">
        <f>'FOD (ALL)'!V20</f>
        <v>1307.5</v>
      </c>
      <c r="Z20" s="137">
        <f>'FOD (ALL)'!AM20</f>
        <v>1294.2</v>
      </c>
      <c r="AA20" s="137">
        <f>'FOD (ALL)'!BD20</f>
        <v>1290</v>
      </c>
      <c r="AB20" s="137">
        <f>'FOD (ALL)'!BU20</f>
        <v>1359.05</v>
      </c>
      <c r="AC20" s="137">
        <f>'FOD (ALL)'!F20</f>
        <v>1241.5999999999999</v>
      </c>
      <c r="AD20" s="137">
        <f>'FOD (ALL)'!W20</f>
        <v>1272.9000000000001</v>
      </c>
      <c r="AE20" s="137">
        <f>'FOD (ALL)'!AN20</f>
        <v>1262</v>
      </c>
      <c r="AF20" s="137">
        <f>'FOD (ALL)'!BE20</f>
        <v>1252.0999999999999</v>
      </c>
      <c r="AG20" s="137">
        <f>'FOD (ALL)'!BV20</f>
        <v>1250</v>
      </c>
      <c r="AH20" s="137">
        <f>'FOD (ALL)'!J20</f>
        <v>849500</v>
      </c>
      <c r="AI20" s="137">
        <f>'FOD (ALL)'!AA20</f>
        <v>839000</v>
      </c>
      <c r="AJ20" s="137">
        <f>'FOD (ALL)'!AR20</f>
        <v>870500</v>
      </c>
      <c r="AK20" s="137">
        <f>'FOD (ALL)'!BI20</f>
        <v>890000</v>
      </c>
      <c r="AL20" s="137">
        <f>'FOD (ALL)'!BZ20</f>
        <v>879500</v>
      </c>
      <c r="AM20" s="137" t="str">
        <f t="shared" si="23"/>
        <v>Y</v>
      </c>
      <c r="AN20" s="137" t="str">
        <f t="shared" si="24"/>
        <v>N</v>
      </c>
      <c r="AO20" s="137" t="str">
        <f t="shared" si="25"/>
        <v>N</v>
      </c>
      <c r="AP20" s="137" t="str">
        <f t="shared" si="26"/>
        <v>Y</v>
      </c>
      <c r="AQ20" s="139">
        <f t="shared" si="27"/>
        <v>1.2514898688915377</v>
      </c>
      <c r="AR20" s="139">
        <f t="shared" si="28"/>
        <v>-3.6186099942561745</v>
      </c>
      <c r="AS20" s="139">
        <f t="shared" si="29"/>
        <v>-2.191011235955056</v>
      </c>
      <c r="AT20" s="139">
        <f t="shared" si="30"/>
        <v>1.1938601478112563</v>
      </c>
      <c r="AU20" s="137" t="str">
        <f t="shared" si="31"/>
        <v>Y</v>
      </c>
      <c r="AV20" s="137" t="str">
        <f t="shared" si="32"/>
        <v>N</v>
      </c>
      <c r="AW20" s="137" t="str">
        <f t="shared" si="33"/>
        <v>N</v>
      </c>
      <c r="AX20" s="137">
        <f>'FOD (ALL)'!I20</f>
        <v>18634.37</v>
      </c>
      <c r="AY20" s="137">
        <f>'FOD (ALL)'!Z20</f>
        <v>9063.7099999999991</v>
      </c>
      <c r="AZ20" s="137">
        <f>'FOD (ALL)'!AQ20</f>
        <v>8766.81</v>
      </c>
      <c r="BA20" s="137">
        <f>'FOD (ALL)'!BH20</f>
        <v>13345.74</v>
      </c>
      <c r="BB20" s="137">
        <f>'FOD (ALL)'!BY20</f>
        <v>22134.35</v>
      </c>
      <c r="BC20" s="137" t="str">
        <f t="shared" si="34"/>
        <v>Y</v>
      </c>
      <c r="BD20" s="137" t="str">
        <f t="shared" si="35"/>
        <v>Y</v>
      </c>
      <c r="BE20" s="137" t="str">
        <f t="shared" si="36"/>
        <v>N</v>
      </c>
      <c r="BF20" s="137" t="str">
        <f t="shared" si="37"/>
        <v>N</v>
      </c>
      <c r="BG20" s="139">
        <f t="shared" si="38"/>
        <v>105.59318424795146</v>
      </c>
      <c r="BH20" s="139">
        <f t="shared" si="39"/>
        <v>3.3866366443438336</v>
      </c>
      <c r="BI20" s="139">
        <f t="shared" si="40"/>
        <v>-34.31004949894124</v>
      </c>
      <c r="BJ20" s="139">
        <f t="shared" si="41"/>
        <v>-39.705751467741315</v>
      </c>
      <c r="BK20" s="137" t="str">
        <f t="shared" si="42"/>
        <v>Y</v>
      </c>
      <c r="BL20" s="137" t="str">
        <f t="shared" si="43"/>
        <v>Y</v>
      </c>
      <c r="BM20" s="137" t="str">
        <f t="shared" si="44"/>
        <v>Y</v>
      </c>
      <c r="BN20" s="137">
        <f>'FOD (ALL)'!H20</f>
        <v>2943</v>
      </c>
      <c r="BO20" s="137">
        <f>'FOD (ALL)'!Y20</f>
        <v>1404</v>
      </c>
      <c r="BP20" s="137">
        <f>'FOD (ALL)'!AP20</f>
        <v>1369</v>
      </c>
      <c r="BQ20" s="137">
        <f>'FOD (ALL)'!BG20</f>
        <v>2099</v>
      </c>
      <c r="BR20" s="137">
        <f>'FOD (ALL)'!BX20</f>
        <v>3423</v>
      </c>
      <c r="BS20" s="137" t="str">
        <f t="shared" si="45"/>
        <v>Y</v>
      </c>
      <c r="BT20" s="137" t="str">
        <f t="shared" si="46"/>
        <v>Y</v>
      </c>
      <c r="BU20" s="137" t="str">
        <f t="shared" si="47"/>
        <v>N</v>
      </c>
      <c r="BV20" s="137" t="str">
        <f t="shared" si="48"/>
        <v>N</v>
      </c>
      <c r="BW20" s="139">
        <f t="shared" si="49"/>
        <v>109.61538461538463</v>
      </c>
      <c r="BX20" s="139">
        <f t="shared" si="50"/>
        <v>2.556610664718773</v>
      </c>
      <c r="BY20" s="139">
        <f t="shared" si="51"/>
        <v>-34.778465936160075</v>
      </c>
      <c r="BZ20" s="139">
        <f t="shared" si="52"/>
        <v>-38.679520888109849</v>
      </c>
      <c r="CA20" s="137" t="str">
        <f t="shared" si="53"/>
        <v>Y</v>
      </c>
      <c r="CB20" s="137" t="str">
        <f t="shared" si="54"/>
        <v>Y</v>
      </c>
      <c r="CC20" s="137" t="str">
        <f t="shared" si="55"/>
        <v>Y</v>
      </c>
    </row>
    <row r="21" spans="1:81" x14ac:dyDescent="0.3">
      <c r="A21" s="137" t="str">
        <f>'FOD (ALL)'!B21</f>
        <v>APOLLOHOSP</v>
      </c>
      <c r="B21" s="146">
        <f>'FOD (ALL)'!C21</f>
        <v>44007</v>
      </c>
      <c r="C21" s="137">
        <f>'FOD (ALL)'!G21</f>
        <v>1273.2</v>
      </c>
      <c r="D21" s="137">
        <f>'FOD (ALL)'!X21</f>
        <v>1280.75</v>
      </c>
      <c r="E21" s="137">
        <f>'FOD (ALL)'!AO21</f>
        <v>1283.9000000000001</v>
      </c>
      <c r="F21" s="137">
        <f>'FOD (ALL)'!BF21</f>
        <v>1256.2</v>
      </c>
      <c r="G21" s="137">
        <f>'FOD (ALL)'!BW21</f>
        <v>1257.45</v>
      </c>
      <c r="H21" s="137" t="str">
        <f t="shared" si="12"/>
        <v>N</v>
      </c>
      <c r="I21" s="137" t="str">
        <f t="shared" si="13"/>
        <v>N</v>
      </c>
      <c r="J21" s="137" t="str">
        <f t="shared" si="14"/>
        <v>Y</v>
      </c>
      <c r="K21" s="137" t="str">
        <f t="shared" si="15"/>
        <v>N</v>
      </c>
      <c r="L21" s="139">
        <f t="shared" si="16"/>
        <v>-0.58949834081592467</v>
      </c>
      <c r="M21" s="139">
        <f t="shared" si="17"/>
        <v>-0.24534621076408528</v>
      </c>
      <c r="N21" s="139">
        <f t="shared" si="18"/>
        <v>2.2050628880751511</v>
      </c>
      <c r="O21" s="139">
        <f t="shared" si="19"/>
        <v>-9.9407531114557232E-2</v>
      </c>
      <c r="P21" s="137" t="str">
        <f t="shared" si="20"/>
        <v>N</v>
      </c>
      <c r="Q21" s="137" t="str">
        <f t="shared" si="21"/>
        <v>N</v>
      </c>
      <c r="R21" s="137" t="str">
        <f t="shared" si="22"/>
        <v>Y</v>
      </c>
      <c r="S21" s="137">
        <f>'FOD (ALL)'!D21</f>
        <v>1250</v>
      </c>
      <c r="T21" s="137">
        <f>'FOD (ALL)'!U21</f>
        <v>1291.5</v>
      </c>
      <c r="U21" s="137">
        <f>'FOD (ALL)'!AL21</f>
        <v>1264.95</v>
      </c>
      <c r="V21" s="137">
        <f>'FOD (ALL)'!BC21</f>
        <v>1280.55</v>
      </c>
      <c r="W21" s="137">
        <f>'FOD (ALL)'!BT21</f>
        <v>1340</v>
      </c>
      <c r="X21" s="137">
        <f>'FOD (ALL)'!E21</f>
        <v>1286</v>
      </c>
      <c r="Y21" s="137">
        <f>'FOD (ALL)'!V21</f>
        <v>1305</v>
      </c>
      <c r="Z21" s="137">
        <f>'FOD (ALL)'!AM21</f>
        <v>1290</v>
      </c>
      <c r="AA21" s="137">
        <f>'FOD (ALL)'!BD21</f>
        <v>1285</v>
      </c>
      <c r="AB21" s="137">
        <f>'FOD (ALL)'!BU21</f>
        <v>1340</v>
      </c>
      <c r="AC21" s="137">
        <f>'FOD (ALL)'!F21</f>
        <v>1243.4000000000001</v>
      </c>
      <c r="AD21" s="137">
        <f>'FOD (ALL)'!W21</f>
        <v>1271.7</v>
      </c>
      <c r="AE21" s="137">
        <f>'FOD (ALL)'!AN21</f>
        <v>1262.55</v>
      </c>
      <c r="AF21" s="137">
        <f>'FOD (ALL)'!BE21</f>
        <v>1256.4000000000001</v>
      </c>
      <c r="AG21" s="137">
        <f>'FOD (ALL)'!BV21</f>
        <v>1250.9000000000001</v>
      </c>
      <c r="AH21" s="137">
        <f>'FOD (ALL)'!J21</f>
        <v>186500</v>
      </c>
      <c r="AI21" s="137">
        <f>'FOD (ALL)'!AA21</f>
        <v>106000</v>
      </c>
      <c r="AJ21" s="137">
        <f>'FOD (ALL)'!AR21</f>
        <v>49500</v>
      </c>
      <c r="AK21" s="137">
        <f>'FOD (ALL)'!BI21</f>
        <v>39000</v>
      </c>
      <c r="AL21" s="137">
        <f>'FOD (ALL)'!BZ21</f>
        <v>39000</v>
      </c>
      <c r="AM21" s="137" t="str">
        <f t="shared" si="23"/>
        <v>Y</v>
      </c>
      <c r="AN21" s="137" t="str">
        <f t="shared" si="24"/>
        <v>Y</v>
      </c>
      <c r="AO21" s="137" t="str">
        <f t="shared" si="25"/>
        <v>Y</v>
      </c>
      <c r="AP21" s="137" t="str">
        <f t="shared" si="26"/>
        <v>Y</v>
      </c>
      <c r="AQ21" s="139">
        <f t="shared" si="27"/>
        <v>75.943396226415089</v>
      </c>
      <c r="AR21" s="139">
        <f t="shared" si="28"/>
        <v>114.14141414141415</v>
      </c>
      <c r="AS21" s="139">
        <f t="shared" si="29"/>
        <v>26.923076923076923</v>
      </c>
      <c r="AT21" s="139">
        <f t="shared" si="30"/>
        <v>0</v>
      </c>
      <c r="AU21" s="137" t="str">
        <f t="shared" si="31"/>
        <v>N</v>
      </c>
      <c r="AV21" s="137" t="str">
        <f t="shared" si="32"/>
        <v>Y</v>
      </c>
      <c r="AW21" s="137" t="str">
        <f t="shared" si="33"/>
        <v>Y</v>
      </c>
      <c r="AX21" s="137">
        <f>'FOD (ALL)'!I21</f>
        <v>3388.85</v>
      </c>
      <c r="AY21" s="137">
        <f>'FOD (ALL)'!Z21</f>
        <v>1558.53</v>
      </c>
      <c r="AZ21" s="137">
        <f>'FOD (ALL)'!AQ21</f>
        <v>460.09</v>
      </c>
      <c r="BA21" s="137">
        <f>'FOD (ALL)'!BH21</f>
        <v>355.96</v>
      </c>
      <c r="BB21" s="137">
        <f>'FOD (ALL)'!BY21</f>
        <v>762.72</v>
      </c>
      <c r="BC21" s="137" t="str">
        <f t="shared" si="34"/>
        <v>Y</v>
      </c>
      <c r="BD21" s="137" t="str">
        <f t="shared" si="35"/>
        <v>Y</v>
      </c>
      <c r="BE21" s="137" t="str">
        <f t="shared" si="36"/>
        <v>Y</v>
      </c>
      <c r="BF21" s="137" t="str">
        <f t="shared" si="37"/>
        <v>N</v>
      </c>
      <c r="BG21" s="139">
        <f t="shared" si="38"/>
        <v>117.43886867753588</v>
      </c>
      <c r="BH21" s="139">
        <f t="shared" si="39"/>
        <v>238.74459344910778</v>
      </c>
      <c r="BI21" s="139">
        <f t="shared" si="40"/>
        <v>29.253286886166986</v>
      </c>
      <c r="BJ21" s="139">
        <f t="shared" si="41"/>
        <v>-53.330186700230755</v>
      </c>
      <c r="BK21" s="137" t="str">
        <f t="shared" si="42"/>
        <v>N</v>
      </c>
      <c r="BL21" s="137" t="str">
        <f t="shared" si="43"/>
        <v>Y</v>
      </c>
      <c r="BM21" s="137" t="str">
        <f t="shared" si="44"/>
        <v>Y</v>
      </c>
      <c r="BN21" s="137">
        <f>'FOD (ALL)'!H21</f>
        <v>536</v>
      </c>
      <c r="BO21" s="137">
        <f>'FOD (ALL)'!Y21</f>
        <v>242</v>
      </c>
      <c r="BP21" s="137">
        <f>'FOD (ALL)'!AP21</f>
        <v>72</v>
      </c>
      <c r="BQ21" s="137">
        <f>'FOD (ALL)'!BG21</f>
        <v>56</v>
      </c>
      <c r="BR21" s="137">
        <f>'FOD (ALL)'!BX21</f>
        <v>119</v>
      </c>
      <c r="BS21" s="137" t="str">
        <f t="shared" si="45"/>
        <v>Y</v>
      </c>
      <c r="BT21" s="137" t="str">
        <f t="shared" si="46"/>
        <v>Y</v>
      </c>
      <c r="BU21" s="137" t="str">
        <f t="shared" si="47"/>
        <v>Y</v>
      </c>
      <c r="BV21" s="137" t="str">
        <f t="shared" si="48"/>
        <v>N</v>
      </c>
      <c r="BW21" s="139">
        <f t="shared" si="49"/>
        <v>121.48760330578511</v>
      </c>
      <c r="BX21" s="139">
        <f t="shared" si="50"/>
        <v>236.11111111111111</v>
      </c>
      <c r="BY21" s="139">
        <f t="shared" si="51"/>
        <v>28.571428571428569</v>
      </c>
      <c r="BZ21" s="139">
        <f t="shared" si="52"/>
        <v>-52.941176470588239</v>
      </c>
      <c r="CA21" s="137" t="str">
        <f t="shared" si="53"/>
        <v>N</v>
      </c>
      <c r="CB21" s="137" t="str">
        <f t="shared" si="54"/>
        <v>Y</v>
      </c>
      <c r="CC21" s="137" t="str">
        <f t="shared" si="55"/>
        <v>Y</v>
      </c>
    </row>
    <row r="22" spans="1:81" x14ac:dyDescent="0.3">
      <c r="A22" s="137" t="str">
        <f>'FOD (ALL)'!B22</f>
        <v>APOLLOHOSP</v>
      </c>
      <c r="B22" s="146">
        <f>'FOD (ALL)'!C22</f>
        <v>44042</v>
      </c>
      <c r="C22" s="137">
        <f>'FOD (ALL)'!G22</f>
        <v>1290.3</v>
      </c>
      <c r="D22" s="137">
        <f>'FOD (ALL)'!X22</f>
        <v>1291.8</v>
      </c>
      <c r="E22" s="137">
        <f>'FOD (ALL)'!AO22</f>
        <v>1300.1500000000001</v>
      </c>
      <c r="F22" s="137">
        <f>'FOD (ALL)'!BF22</f>
        <v>1285.95</v>
      </c>
      <c r="G22" s="137">
        <f>'FOD (ALL)'!BW22</f>
        <v>1277.8499999999999</v>
      </c>
      <c r="H22" s="137" t="str">
        <f t="shared" si="12"/>
        <v>N</v>
      </c>
      <c r="I22" s="137" t="str">
        <f t="shared" si="13"/>
        <v>N</v>
      </c>
      <c r="J22" s="137" t="str">
        <f t="shared" si="14"/>
        <v>Y</v>
      </c>
      <c r="K22" s="137" t="str">
        <f t="shared" si="15"/>
        <v>Y</v>
      </c>
      <c r="L22" s="139">
        <f t="shared" si="16"/>
        <v>-0.11611704598235022</v>
      </c>
      <c r="M22" s="139">
        <f t="shared" si="17"/>
        <v>-0.64223358843211442</v>
      </c>
      <c r="N22" s="139">
        <f t="shared" si="18"/>
        <v>1.1042420000777671</v>
      </c>
      <c r="O22" s="139">
        <f t="shared" si="19"/>
        <v>0.63387721563564869</v>
      </c>
      <c r="P22" s="137" t="str">
        <f t="shared" si="20"/>
        <v>Y</v>
      </c>
      <c r="Q22" s="137" t="str">
        <f t="shared" si="21"/>
        <v>N</v>
      </c>
      <c r="R22" s="137" t="str">
        <f t="shared" si="22"/>
        <v>Y</v>
      </c>
      <c r="S22" s="137">
        <f>'FOD (ALL)'!D22</f>
        <v>1266</v>
      </c>
      <c r="T22" s="137">
        <f>'FOD (ALL)'!U22</f>
        <v>1298.3</v>
      </c>
      <c r="U22" s="137">
        <f>'FOD (ALL)'!AL22</f>
        <v>1282.2</v>
      </c>
      <c r="V22" s="137">
        <f>'FOD (ALL)'!BC22</f>
        <v>1277.6500000000001</v>
      </c>
      <c r="W22" s="137">
        <f>'FOD (ALL)'!BT22</f>
        <v>1325</v>
      </c>
      <c r="X22" s="137">
        <f>'FOD (ALL)'!E22</f>
        <v>1282.05</v>
      </c>
      <c r="Y22" s="137">
        <f>'FOD (ALL)'!V22</f>
        <v>1298.3</v>
      </c>
      <c r="Z22" s="137">
        <f>'FOD (ALL)'!AM22</f>
        <v>1288.45</v>
      </c>
      <c r="AA22" s="137">
        <f>'FOD (ALL)'!BD22</f>
        <v>1277.6500000000001</v>
      </c>
      <c r="AB22" s="137">
        <f>'FOD (ALL)'!BU22</f>
        <v>1325</v>
      </c>
      <c r="AC22" s="137">
        <f>'FOD (ALL)'!F22</f>
        <v>1266</v>
      </c>
      <c r="AD22" s="137">
        <f>'FOD (ALL)'!W22</f>
        <v>1294.1500000000001</v>
      </c>
      <c r="AE22" s="137">
        <f>'FOD (ALL)'!AN22</f>
        <v>1280</v>
      </c>
      <c r="AF22" s="137">
        <f>'FOD (ALL)'!BE22</f>
        <v>1277.6500000000001</v>
      </c>
      <c r="AG22" s="137">
        <f>'FOD (ALL)'!BV22</f>
        <v>1265</v>
      </c>
      <c r="AH22" s="137">
        <f>'FOD (ALL)'!J22</f>
        <v>4000</v>
      </c>
      <c r="AI22" s="137">
        <f>'FOD (ALL)'!AA22</f>
        <v>3000</v>
      </c>
      <c r="AJ22" s="137">
        <f>'FOD (ALL)'!AR22</f>
        <v>2500</v>
      </c>
      <c r="AK22" s="137">
        <f>'FOD (ALL)'!BI22</f>
        <v>2000</v>
      </c>
      <c r="AL22" s="137">
        <f>'FOD (ALL)'!BZ22</f>
        <v>2000</v>
      </c>
      <c r="AM22" s="137" t="str">
        <f t="shared" si="23"/>
        <v>Y</v>
      </c>
      <c r="AN22" s="137" t="str">
        <f t="shared" si="24"/>
        <v>Y</v>
      </c>
      <c r="AO22" s="137" t="str">
        <f t="shared" si="25"/>
        <v>Y</v>
      </c>
      <c r="AP22" s="137" t="str">
        <f t="shared" si="26"/>
        <v>Y</v>
      </c>
      <c r="AQ22" s="139">
        <f t="shared" si="27"/>
        <v>33.333333333333329</v>
      </c>
      <c r="AR22" s="139">
        <f t="shared" si="28"/>
        <v>20</v>
      </c>
      <c r="AS22" s="139">
        <f t="shared" si="29"/>
        <v>25</v>
      </c>
      <c r="AT22" s="139">
        <f t="shared" si="30"/>
        <v>0</v>
      </c>
      <c r="AU22" s="137" t="str">
        <f t="shared" si="31"/>
        <v>Y</v>
      </c>
      <c r="AV22" s="137" t="str">
        <f t="shared" si="32"/>
        <v>N</v>
      </c>
      <c r="AW22" s="137" t="str">
        <f t="shared" si="33"/>
        <v>Y</v>
      </c>
      <c r="AX22" s="137">
        <f>'FOD (ALL)'!I22</f>
        <v>38.28</v>
      </c>
      <c r="AY22" s="137">
        <f>'FOD (ALL)'!Z22</f>
        <v>12.96</v>
      </c>
      <c r="AZ22" s="137">
        <f>'FOD (ALL)'!AQ22</f>
        <v>25.66</v>
      </c>
      <c r="BA22" s="137">
        <f>'FOD (ALL)'!BH22</f>
        <v>6.38</v>
      </c>
      <c r="BB22" s="137">
        <f>'FOD (ALL)'!BY22</f>
        <v>32.090000000000003</v>
      </c>
      <c r="BC22" s="137" t="str">
        <f t="shared" si="34"/>
        <v>Y</v>
      </c>
      <c r="BD22" s="137" t="str">
        <f t="shared" si="35"/>
        <v>N</v>
      </c>
      <c r="BE22" s="137" t="str">
        <f t="shared" si="36"/>
        <v>Y</v>
      </c>
      <c r="BF22" s="137" t="str">
        <f t="shared" si="37"/>
        <v>N</v>
      </c>
      <c r="BG22" s="139">
        <f t="shared" si="38"/>
        <v>195.37037037037035</v>
      </c>
      <c r="BH22" s="139">
        <f t="shared" si="39"/>
        <v>-49.493374902572093</v>
      </c>
      <c r="BI22" s="139">
        <f t="shared" si="40"/>
        <v>302.19435736677116</v>
      </c>
      <c r="BJ22" s="139">
        <f t="shared" si="41"/>
        <v>-80.11841695232161</v>
      </c>
      <c r="BK22" s="137" t="str">
        <f t="shared" si="42"/>
        <v>Y</v>
      </c>
      <c r="BL22" s="137" t="str">
        <f t="shared" si="43"/>
        <v>N</v>
      </c>
      <c r="BM22" s="137" t="str">
        <f t="shared" si="44"/>
        <v>Y</v>
      </c>
      <c r="BN22" s="137">
        <f>'FOD (ALL)'!H22</f>
        <v>6</v>
      </c>
      <c r="BO22" s="137">
        <f>'FOD (ALL)'!Y22</f>
        <v>2</v>
      </c>
      <c r="BP22" s="137">
        <f>'FOD (ALL)'!AP22</f>
        <v>4</v>
      </c>
      <c r="BQ22" s="137">
        <f>'FOD (ALL)'!BG22</f>
        <v>1</v>
      </c>
      <c r="BR22" s="137">
        <f>'FOD (ALL)'!BX22</f>
        <v>5</v>
      </c>
      <c r="BS22" s="137" t="str">
        <f t="shared" si="45"/>
        <v>Y</v>
      </c>
      <c r="BT22" s="137" t="str">
        <f t="shared" si="46"/>
        <v>N</v>
      </c>
      <c r="BU22" s="137" t="str">
        <f t="shared" si="47"/>
        <v>Y</v>
      </c>
      <c r="BV22" s="137" t="str">
        <f t="shared" si="48"/>
        <v>N</v>
      </c>
      <c r="BW22" s="139">
        <f t="shared" si="49"/>
        <v>200</v>
      </c>
      <c r="BX22" s="139">
        <f t="shared" si="50"/>
        <v>-50</v>
      </c>
      <c r="BY22" s="139">
        <f t="shared" si="51"/>
        <v>300</v>
      </c>
      <c r="BZ22" s="139">
        <f t="shared" si="52"/>
        <v>-80</v>
      </c>
      <c r="CA22" s="137" t="str">
        <f t="shared" si="53"/>
        <v>Y</v>
      </c>
      <c r="CB22" s="137" t="str">
        <f t="shared" si="54"/>
        <v>N</v>
      </c>
      <c r="CC22" s="137" t="str">
        <f t="shared" si="55"/>
        <v>Y</v>
      </c>
    </row>
    <row r="23" spans="1:81" x14ac:dyDescent="0.3">
      <c r="A23" s="137" t="str">
        <f>'FOD (ALL)'!B23</f>
        <v>APOLLOTYRE</v>
      </c>
      <c r="B23" s="146">
        <f>'FOD (ALL)'!C23</f>
        <v>43979</v>
      </c>
      <c r="C23" s="137">
        <f>'FOD (ALL)'!G23</f>
        <v>90.3</v>
      </c>
      <c r="D23" s="137">
        <f>'FOD (ALL)'!X23</f>
        <v>91.7</v>
      </c>
      <c r="E23" s="137">
        <f>'FOD (ALL)'!AO23</f>
        <v>90.55</v>
      </c>
      <c r="F23" s="137">
        <f>'FOD (ALL)'!BF23</f>
        <v>91.85</v>
      </c>
      <c r="G23" s="137">
        <f>'FOD (ALL)'!BW23</f>
        <v>91.8</v>
      </c>
      <c r="H23" s="137" t="str">
        <f t="shared" si="12"/>
        <v>N</v>
      </c>
      <c r="I23" s="137" t="str">
        <f t="shared" si="13"/>
        <v>Y</v>
      </c>
      <c r="J23" s="137" t="str">
        <f t="shared" si="14"/>
        <v>N</v>
      </c>
      <c r="K23" s="137" t="str">
        <f t="shared" si="15"/>
        <v>Y</v>
      </c>
      <c r="L23" s="139">
        <f t="shared" si="16"/>
        <v>-1.5267175572519145</v>
      </c>
      <c r="M23" s="139">
        <f t="shared" si="17"/>
        <v>1.2700165654334685</v>
      </c>
      <c r="N23" s="139">
        <f t="shared" si="18"/>
        <v>-1.4153511159499155</v>
      </c>
      <c r="O23" s="139">
        <f t="shared" si="19"/>
        <v>5.4466230936816074E-2</v>
      </c>
      <c r="P23" s="137" t="str">
        <f t="shared" si="20"/>
        <v>N</v>
      </c>
      <c r="Q23" s="137" t="str">
        <f t="shared" si="21"/>
        <v>Y</v>
      </c>
      <c r="R23" s="137" t="str">
        <f t="shared" si="22"/>
        <v>N</v>
      </c>
      <c r="S23" s="137">
        <f>'FOD (ALL)'!D23</f>
        <v>91.15</v>
      </c>
      <c r="T23" s="137">
        <f>'FOD (ALL)'!U23</f>
        <v>90.3</v>
      </c>
      <c r="U23" s="137">
        <f>'FOD (ALL)'!AL23</f>
        <v>93</v>
      </c>
      <c r="V23" s="137">
        <f>'FOD (ALL)'!BC23</f>
        <v>93.3</v>
      </c>
      <c r="W23" s="137">
        <f>'FOD (ALL)'!BT23</f>
        <v>92.5</v>
      </c>
      <c r="X23" s="137">
        <f>'FOD (ALL)'!E23</f>
        <v>92.95</v>
      </c>
      <c r="Y23" s="137">
        <f>'FOD (ALL)'!V23</f>
        <v>93.25</v>
      </c>
      <c r="Z23" s="137">
        <f>'FOD (ALL)'!AM23</f>
        <v>94.5</v>
      </c>
      <c r="AA23" s="137">
        <f>'FOD (ALL)'!BD23</f>
        <v>96.15</v>
      </c>
      <c r="AB23" s="137">
        <f>'FOD (ALL)'!BU23</f>
        <v>93.8</v>
      </c>
      <c r="AC23" s="137">
        <f>'FOD (ALL)'!F23</f>
        <v>89.9</v>
      </c>
      <c r="AD23" s="137">
        <f>'FOD (ALL)'!W23</f>
        <v>89.55</v>
      </c>
      <c r="AE23" s="137">
        <f>'FOD (ALL)'!AN23</f>
        <v>88.8</v>
      </c>
      <c r="AF23" s="137">
        <f>'FOD (ALL)'!BE23</f>
        <v>90.35</v>
      </c>
      <c r="AG23" s="137">
        <f>'FOD (ALL)'!BV23</f>
        <v>89.85</v>
      </c>
      <c r="AH23" s="137">
        <f>'FOD (ALL)'!J23</f>
        <v>5940000</v>
      </c>
      <c r="AI23" s="137">
        <f>'FOD (ALL)'!AA23</f>
        <v>7035000</v>
      </c>
      <c r="AJ23" s="137">
        <f>'FOD (ALL)'!AR23</f>
        <v>7536000</v>
      </c>
      <c r="AK23" s="137">
        <f>'FOD (ALL)'!BI23</f>
        <v>10236000</v>
      </c>
      <c r="AL23" s="137">
        <f>'FOD (ALL)'!BZ23</f>
        <v>9336000</v>
      </c>
      <c r="AM23" s="137" t="str">
        <f t="shared" si="23"/>
        <v>N</v>
      </c>
      <c r="AN23" s="137" t="str">
        <f t="shared" si="24"/>
        <v>N</v>
      </c>
      <c r="AO23" s="137" t="str">
        <f t="shared" si="25"/>
        <v>N</v>
      </c>
      <c r="AP23" s="137" t="str">
        <f t="shared" si="26"/>
        <v>Y</v>
      </c>
      <c r="AQ23" s="139">
        <f t="shared" si="27"/>
        <v>-15.565031982942431</v>
      </c>
      <c r="AR23" s="139">
        <f t="shared" si="28"/>
        <v>-6.6480891719745223</v>
      </c>
      <c r="AS23" s="139">
        <f t="shared" si="29"/>
        <v>-26.377491207502928</v>
      </c>
      <c r="AT23" s="139">
        <f t="shared" si="30"/>
        <v>9.6401028277634957</v>
      </c>
      <c r="AU23" s="137" t="str">
        <f t="shared" si="31"/>
        <v>N</v>
      </c>
      <c r="AV23" s="137" t="str">
        <f t="shared" si="32"/>
        <v>Y</v>
      </c>
      <c r="AW23" s="137" t="str">
        <f t="shared" si="33"/>
        <v>N</v>
      </c>
      <c r="AX23" s="137">
        <f>'FOD (ALL)'!I23</f>
        <v>6267.13</v>
      </c>
      <c r="AY23" s="137">
        <f>'FOD (ALL)'!Z23</f>
        <v>8072.95</v>
      </c>
      <c r="AZ23" s="137">
        <f>'FOD (ALL)'!AQ23</f>
        <v>19392.03</v>
      </c>
      <c r="BA23" s="137">
        <f>'FOD (ALL)'!BH23</f>
        <v>18448.25</v>
      </c>
      <c r="BB23" s="137">
        <f>'FOD (ALL)'!BY23</f>
        <v>15578.64</v>
      </c>
      <c r="BC23" s="137" t="str">
        <f t="shared" si="34"/>
        <v>N</v>
      </c>
      <c r="BD23" s="137" t="str">
        <f t="shared" si="35"/>
        <v>N</v>
      </c>
      <c r="BE23" s="137" t="str">
        <f t="shared" si="36"/>
        <v>Y</v>
      </c>
      <c r="BF23" s="137" t="str">
        <f t="shared" si="37"/>
        <v>Y</v>
      </c>
      <c r="BG23" s="139">
        <f t="shared" si="38"/>
        <v>-22.368774735381734</v>
      </c>
      <c r="BH23" s="139">
        <f t="shared" si="39"/>
        <v>-58.369752934581889</v>
      </c>
      <c r="BI23" s="139">
        <f t="shared" si="40"/>
        <v>5.1158239941457806</v>
      </c>
      <c r="BJ23" s="139">
        <f t="shared" si="41"/>
        <v>18.420157343644892</v>
      </c>
      <c r="BK23" s="137" t="str">
        <f t="shared" si="42"/>
        <v>Y</v>
      </c>
      <c r="BL23" s="137" t="str">
        <f t="shared" si="43"/>
        <v>N</v>
      </c>
      <c r="BM23" s="137" t="str">
        <f t="shared" si="44"/>
        <v>N</v>
      </c>
      <c r="BN23" s="137">
        <f>'FOD (ALL)'!H23</f>
        <v>2290</v>
      </c>
      <c r="BO23" s="137">
        <f>'FOD (ALL)'!Y23</f>
        <v>2924</v>
      </c>
      <c r="BP23" s="137">
        <f>'FOD (ALL)'!AP23</f>
        <v>7072</v>
      </c>
      <c r="BQ23" s="137">
        <f>'FOD (ALL)'!BG23</f>
        <v>6563</v>
      </c>
      <c r="BR23" s="137">
        <f>'FOD (ALL)'!BX23</f>
        <v>5634</v>
      </c>
      <c r="BS23" s="137" t="str">
        <f t="shared" si="45"/>
        <v>N</v>
      </c>
      <c r="BT23" s="137" t="str">
        <f t="shared" si="46"/>
        <v>N</v>
      </c>
      <c r="BU23" s="137" t="str">
        <f t="shared" si="47"/>
        <v>Y</v>
      </c>
      <c r="BV23" s="137" t="str">
        <f t="shared" si="48"/>
        <v>Y</v>
      </c>
      <c r="BW23" s="139">
        <f t="shared" si="49"/>
        <v>-21.682626538987687</v>
      </c>
      <c r="BX23" s="139">
        <f t="shared" si="50"/>
        <v>-58.653846153846153</v>
      </c>
      <c r="BY23" s="139">
        <f t="shared" si="51"/>
        <v>7.7555995733658385</v>
      </c>
      <c r="BZ23" s="139">
        <f t="shared" si="52"/>
        <v>16.489172878949237</v>
      </c>
      <c r="CA23" s="137" t="str">
        <f t="shared" si="53"/>
        <v>Y</v>
      </c>
      <c r="CB23" s="137" t="str">
        <f t="shared" si="54"/>
        <v>N</v>
      </c>
      <c r="CC23" s="137" t="str">
        <f t="shared" si="55"/>
        <v>N</v>
      </c>
    </row>
    <row r="24" spans="1:81" x14ac:dyDescent="0.3">
      <c r="A24" s="137" t="str">
        <f>'FOD (ALL)'!B24</f>
        <v>APOLLOTYRE</v>
      </c>
      <c r="B24" s="146">
        <f>'FOD (ALL)'!C24</f>
        <v>44007</v>
      </c>
      <c r="C24" s="137">
        <f>'FOD (ALL)'!G24</f>
        <v>89.65</v>
      </c>
      <c r="D24" s="137">
        <f>'FOD (ALL)'!X24</f>
        <v>90</v>
      </c>
      <c r="E24" s="137">
        <f>'FOD (ALL)'!AO24</f>
        <v>89.3</v>
      </c>
      <c r="F24" s="137">
        <f>'FOD (ALL)'!BF24</f>
        <v>90.5</v>
      </c>
      <c r="G24" s="137">
        <f>'FOD (ALL)'!BW24</f>
        <v>90.55</v>
      </c>
      <c r="H24" s="137" t="str">
        <f t="shared" si="12"/>
        <v>N</v>
      </c>
      <c r="I24" s="137" t="str">
        <f t="shared" si="13"/>
        <v>Y</v>
      </c>
      <c r="J24" s="137" t="str">
        <f t="shared" si="14"/>
        <v>N</v>
      </c>
      <c r="K24" s="137" t="str">
        <f t="shared" si="15"/>
        <v>N</v>
      </c>
      <c r="L24" s="139">
        <f t="shared" si="16"/>
        <v>-0.38888888888888257</v>
      </c>
      <c r="M24" s="139">
        <f t="shared" si="17"/>
        <v>0.78387458006719235</v>
      </c>
      <c r="N24" s="139">
        <f t="shared" si="18"/>
        <v>-1.3259668508287323</v>
      </c>
      <c r="O24" s="139">
        <f t="shared" si="19"/>
        <v>-5.5218111540582177E-2</v>
      </c>
      <c r="P24" s="137" t="str">
        <f t="shared" si="20"/>
        <v>N</v>
      </c>
      <c r="Q24" s="137" t="str">
        <f t="shared" si="21"/>
        <v>Y</v>
      </c>
      <c r="R24" s="137" t="str">
        <f t="shared" si="22"/>
        <v>N</v>
      </c>
      <c r="S24" s="137">
        <f>'FOD (ALL)'!D24</f>
        <v>89.4</v>
      </c>
      <c r="T24" s="137">
        <f>'FOD (ALL)'!U24</f>
        <v>89.7</v>
      </c>
      <c r="U24" s="137">
        <f>'FOD (ALL)'!AL24</f>
        <v>94</v>
      </c>
      <c r="V24" s="137">
        <f>'FOD (ALL)'!BC24</f>
        <v>91.3</v>
      </c>
      <c r="W24" s="137">
        <f>'FOD (ALL)'!BT24</f>
        <v>91.7</v>
      </c>
      <c r="X24" s="137">
        <f>'FOD (ALL)'!E24</f>
        <v>91</v>
      </c>
      <c r="Y24" s="137">
        <f>'FOD (ALL)'!V24</f>
        <v>91.95</v>
      </c>
      <c r="Z24" s="137">
        <f>'FOD (ALL)'!AM24</f>
        <v>94</v>
      </c>
      <c r="AA24" s="137">
        <f>'FOD (ALL)'!BD24</f>
        <v>94.5</v>
      </c>
      <c r="AB24" s="137">
        <f>'FOD (ALL)'!BU24</f>
        <v>91.75</v>
      </c>
      <c r="AC24" s="137">
        <f>'FOD (ALL)'!F24</f>
        <v>88.6</v>
      </c>
      <c r="AD24" s="137">
        <f>'FOD (ALL)'!W24</f>
        <v>89</v>
      </c>
      <c r="AE24" s="137">
        <f>'FOD (ALL)'!AN24</f>
        <v>87.3</v>
      </c>
      <c r="AF24" s="137">
        <f>'FOD (ALL)'!BE24</f>
        <v>89.5</v>
      </c>
      <c r="AG24" s="137">
        <f>'FOD (ALL)'!BV24</f>
        <v>88.1</v>
      </c>
      <c r="AH24" s="137">
        <f>'FOD (ALL)'!J24</f>
        <v>1923000</v>
      </c>
      <c r="AI24" s="137">
        <f>'FOD (ALL)'!AA24</f>
        <v>1524000</v>
      </c>
      <c r="AJ24" s="137">
        <f>'FOD (ALL)'!AR24</f>
        <v>1203000</v>
      </c>
      <c r="AK24" s="137">
        <f>'FOD (ALL)'!BI24</f>
        <v>666000</v>
      </c>
      <c r="AL24" s="137">
        <f>'FOD (ALL)'!BZ24</f>
        <v>597000</v>
      </c>
      <c r="AM24" s="137" t="str">
        <f t="shared" si="23"/>
        <v>Y</v>
      </c>
      <c r="AN24" s="137" t="str">
        <f t="shared" si="24"/>
        <v>Y</v>
      </c>
      <c r="AO24" s="137" t="str">
        <f t="shared" si="25"/>
        <v>Y</v>
      </c>
      <c r="AP24" s="137" t="str">
        <f t="shared" si="26"/>
        <v>Y</v>
      </c>
      <c r="AQ24" s="139">
        <f t="shared" si="27"/>
        <v>26.181102362204722</v>
      </c>
      <c r="AR24" s="139">
        <f t="shared" si="28"/>
        <v>26.683291770573565</v>
      </c>
      <c r="AS24" s="139">
        <f t="shared" si="29"/>
        <v>80.630630630630634</v>
      </c>
      <c r="AT24" s="139">
        <f t="shared" si="30"/>
        <v>11.557788944723619</v>
      </c>
      <c r="AU24" s="137" t="str">
        <f t="shared" si="31"/>
        <v>N</v>
      </c>
      <c r="AV24" s="137" t="str">
        <f t="shared" si="32"/>
        <v>N</v>
      </c>
      <c r="AW24" s="137" t="str">
        <f t="shared" si="33"/>
        <v>Y</v>
      </c>
      <c r="AX24" s="137">
        <f>'FOD (ALL)'!I24</f>
        <v>1548.42</v>
      </c>
      <c r="AY24" s="137">
        <f>'FOD (ALL)'!Z24</f>
        <v>1820.1</v>
      </c>
      <c r="AZ24" s="137">
        <f>'FOD (ALL)'!AQ24</f>
        <v>1495.2</v>
      </c>
      <c r="BA24" s="137">
        <f>'FOD (ALL)'!BH24</f>
        <v>519.75</v>
      </c>
      <c r="BB24" s="137">
        <f>'FOD (ALL)'!BY24</f>
        <v>851.75</v>
      </c>
      <c r="BC24" s="137" t="str">
        <f t="shared" si="34"/>
        <v>N</v>
      </c>
      <c r="BD24" s="137" t="str">
        <f t="shared" si="35"/>
        <v>Y</v>
      </c>
      <c r="BE24" s="137" t="str">
        <f t="shared" si="36"/>
        <v>Y</v>
      </c>
      <c r="BF24" s="137" t="str">
        <f t="shared" si="37"/>
        <v>N</v>
      </c>
      <c r="BG24" s="139">
        <f t="shared" si="38"/>
        <v>-14.926652381737259</v>
      </c>
      <c r="BH24" s="139">
        <f t="shared" si="39"/>
        <v>21.729534510433375</v>
      </c>
      <c r="BI24" s="139">
        <f t="shared" si="40"/>
        <v>187.6767676767677</v>
      </c>
      <c r="BJ24" s="139">
        <f t="shared" si="41"/>
        <v>-38.978573525095392</v>
      </c>
      <c r="BK24" s="137" t="str">
        <f t="shared" si="42"/>
        <v>N</v>
      </c>
      <c r="BL24" s="137" t="str">
        <f t="shared" si="43"/>
        <v>N</v>
      </c>
      <c r="BM24" s="137" t="str">
        <f t="shared" si="44"/>
        <v>Y</v>
      </c>
      <c r="BN24" s="137">
        <f>'FOD (ALL)'!H24</f>
        <v>576</v>
      </c>
      <c r="BO24" s="137">
        <f>'FOD (ALL)'!Y24</f>
        <v>668</v>
      </c>
      <c r="BP24" s="137">
        <f>'FOD (ALL)'!AP24</f>
        <v>557</v>
      </c>
      <c r="BQ24" s="137">
        <f>'FOD (ALL)'!BG24</f>
        <v>187</v>
      </c>
      <c r="BR24" s="137">
        <f>'FOD (ALL)'!BX24</f>
        <v>314</v>
      </c>
      <c r="BS24" s="137" t="str">
        <f t="shared" si="45"/>
        <v>N</v>
      </c>
      <c r="BT24" s="137" t="str">
        <f t="shared" si="46"/>
        <v>Y</v>
      </c>
      <c r="BU24" s="137" t="str">
        <f t="shared" si="47"/>
        <v>Y</v>
      </c>
      <c r="BV24" s="137" t="str">
        <f t="shared" si="48"/>
        <v>N</v>
      </c>
      <c r="BW24" s="139">
        <f t="shared" si="49"/>
        <v>-13.77245508982036</v>
      </c>
      <c r="BX24" s="139">
        <f t="shared" si="50"/>
        <v>19.928186714542189</v>
      </c>
      <c r="BY24" s="139">
        <f t="shared" si="51"/>
        <v>197.8609625668449</v>
      </c>
      <c r="BZ24" s="139">
        <f t="shared" si="52"/>
        <v>-40.445859872611464</v>
      </c>
      <c r="CA24" s="137" t="str">
        <f t="shared" si="53"/>
        <v>N</v>
      </c>
      <c r="CB24" s="137" t="str">
        <f t="shared" si="54"/>
        <v>N</v>
      </c>
      <c r="CC24" s="137" t="str">
        <f t="shared" si="55"/>
        <v>Y</v>
      </c>
    </row>
    <row r="25" spans="1:81" x14ac:dyDescent="0.3">
      <c r="A25" s="137" t="str">
        <f>'FOD (ALL)'!B25</f>
        <v>APOLLOTYRE</v>
      </c>
      <c r="B25" s="146">
        <f>'FOD (ALL)'!C25</f>
        <v>44042</v>
      </c>
      <c r="C25" s="137">
        <f>'FOD (ALL)'!G25</f>
        <v>91.1</v>
      </c>
      <c r="D25" s="137">
        <f>'FOD (ALL)'!X25</f>
        <v>92.65</v>
      </c>
      <c r="E25" s="137">
        <f>'FOD (ALL)'!AO25</f>
        <v>91.15</v>
      </c>
      <c r="F25" s="137">
        <f>'FOD (ALL)'!BF25</f>
        <v>92.65</v>
      </c>
      <c r="G25" s="137">
        <f>'FOD (ALL)'!BW25</f>
        <v>92.5</v>
      </c>
      <c r="H25" s="137" t="str">
        <f t="shared" si="12"/>
        <v>N</v>
      </c>
      <c r="I25" s="137" t="str">
        <f t="shared" si="13"/>
        <v>Y</v>
      </c>
      <c r="J25" s="137" t="str">
        <f t="shared" si="14"/>
        <v>N</v>
      </c>
      <c r="K25" s="137" t="str">
        <f t="shared" si="15"/>
        <v>Y</v>
      </c>
      <c r="L25" s="139">
        <f t="shared" si="16"/>
        <v>-1.6729627630868982</v>
      </c>
      <c r="M25" s="139">
        <f t="shared" si="17"/>
        <v>1.6456390565002741</v>
      </c>
      <c r="N25" s="139">
        <f t="shared" si="18"/>
        <v>-1.6189962223421479</v>
      </c>
      <c r="O25" s="139">
        <f t="shared" si="19"/>
        <v>0.16216216216216831</v>
      </c>
      <c r="P25" s="137" t="str">
        <f t="shared" si="20"/>
        <v>N</v>
      </c>
      <c r="Q25" s="137" t="str">
        <f t="shared" si="21"/>
        <v>Y</v>
      </c>
      <c r="R25" s="137" t="str">
        <f t="shared" si="22"/>
        <v>N</v>
      </c>
      <c r="S25" s="137">
        <f>'FOD (ALL)'!D25</f>
        <v>89.25</v>
      </c>
      <c r="T25" s="137">
        <f>'FOD (ALL)'!U25</f>
        <v>89.8</v>
      </c>
      <c r="U25" s="137">
        <f>'FOD (ALL)'!AL25</f>
        <v>92</v>
      </c>
      <c r="V25" s="137">
        <f>'FOD (ALL)'!BC25</f>
        <v>91.2</v>
      </c>
      <c r="W25" s="137">
        <f>'FOD (ALL)'!BT25</f>
        <v>90</v>
      </c>
      <c r="X25" s="137">
        <f>'FOD (ALL)'!E25</f>
        <v>89.25</v>
      </c>
      <c r="Y25" s="137">
        <f>'FOD (ALL)'!V25</f>
        <v>89.8</v>
      </c>
      <c r="Z25" s="137">
        <f>'FOD (ALL)'!AM25</f>
        <v>92.35</v>
      </c>
      <c r="AA25" s="137">
        <f>'FOD (ALL)'!BD25</f>
        <v>91.2</v>
      </c>
      <c r="AB25" s="137">
        <f>'FOD (ALL)'!BU25</f>
        <v>90</v>
      </c>
      <c r="AC25" s="137">
        <f>'FOD (ALL)'!F25</f>
        <v>89</v>
      </c>
      <c r="AD25" s="137">
        <f>'FOD (ALL)'!W25</f>
        <v>89.8</v>
      </c>
      <c r="AE25" s="137">
        <f>'FOD (ALL)'!AN25</f>
        <v>87.3</v>
      </c>
      <c r="AF25" s="137">
        <f>'FOD (ALL)'!BE25</f>
        <v>91.2</v>
      </c>
      <c r="AG25" s="137">
        <f>'FOD (ALL)'!BV25</f>
        <v>89</v>
      </c>
      <c r="AH25" s="137">
        <f>'FOD (ALL)'!J25</f>
        <v>50000</v>
      </c>
      <c r="AI25" s="137">
        <f>'FOD (ALL)'!AA25</f>
        <v>40000</v>
      </c>
      <c r="AJ25" s="137">
        <f>'FOD (ALL)'!AR25</f>
        <v>40000</v>
      </c>
      <c r="AK25" s="137">
        <f>'FOD (ALL)'!BI25</f>
        <v>20000</v>
      </c>
      <c r="AL25" s="137">
        <f>'FOD (ALL)'!BZ25</f>
        <v>25000</v>
      </c>
      <c r="AM25" s="137" t="str">
        <f t="shared" si="23"/>
        <v>Y</v>
      </c>
      <c r="AN25" s="137" t="str">
        <f t="shared" si="24"/>
        <v>Y</v>
      </c>
      <c r="AO25" s="137" t="str">
        <f t="shared" si="25"/>
        <v>Y</v>
      </c>
      <c r="AP25" s="137" t="str">
        <f t="shared" si="26"/>
        <v>N</v>
      </c>
      <c r="AQ25" s="139">
        <f t="shared" si="27"/>
        <v>25</v>
      </c>
      <c r="AR25" s="139">
        <f t="shared" si="28"/>
        <v>0</v>
      </c>
      <c r="AS25" s="139">
        <f t="shared" si="29"/>
        <v>100</v>
      </c>
      <c r="AT25" s="139">
        <f t="shared" si="30"/>
        <v>-20</v>
      </c>
      <c r="AU25" s="137" t="str">
        <f t="shared" si="31"/>
        <v>Y</v>
      </c>
      <c r="AV25" s="137" t="str">
        <f t="shared" si="32"/>
        <v>N</v>
      </c>
      <c r="AW25" s="137" t="str">
        <f t="shared" si="33"/>
        <v>Y</v>
      </c>
      <c r="AX25" s="137">
        <f>'FOD (ALL)'!I25</f>
        <v>8.91</v>
      </c>
      <c r="AY25" s="137">
        <f>'FOD (ALL)'!Z25</f>
        <v>4.49</v>
      </c>
      <c r="AZ25" s="137">
        <f>'FOD (ALL)'!AQ25</f>
        <v>35.869999999999997</v>
      </c>
      <c r="BA25" s="137">
        <f>'FOD (ALL)'!BH25</f>
        <v>4.5599999999999996</v>
      </c>
      <c r="BB25" s="137">
        <f>'FOD (ALL)'!BY25</f>
        <v>8.9499999999999993</v>
      </c>
      <c r="BC25" s="137" t="str">
        <f t="shared" si="34"/>
        <v>Y</v>
      </c>
      <c r="BD25" s="137" t="str">
        <f t="shared" si="35"/>
        <v>N</v>
      </c>
      <c r="BE25" s="137" t="str">
        <f t="shared" si="36"/>
        <v>Y</v>
      </c>
      <c r="BF25" s="137" t="str">
        <f t="shared" si="37"/>
        <v>N</v>
      </c>
      <c r="BG25" s="139">
        <f t="shared" si="38"/>
        <v>98.440979955456569</v>
      </c>
      <c r="BH25" s="139">
        <f t="shared" si="39"/>
        <v>-87.482575968776132</v>
      </c>
      <c r="BI25" s="139">
        <f t="shared" si="40"/>
        <v>686.62280701754389</v>
      </c>
      <c r="BJ25" s="139">
        <f t="shared" si="41"/>
        <v>-49.050279329608934</v>
      </c>
      <c r="BK25" s="137" t="str">
        <f t="shared" si="42"/>
        <v>Y</v>
      </c>
      <c r="BL25" s="137" t="str">
        <f t="shared" si="43"/>
        <v>N</v>
      </c>
      <c r="BM25" s="137" t="str">
        <f t="shared" si="44"/>
        <v>Y</v>
      </c>
      <c r="BN25" s="137">
        <f>'FOD (ALL)'!H25</f>
        <v>2</v>
      </c>
      <c r="BO25" s="137">
        <f>'FOD (ALL)'!Y25</f>
        <v>1</v>
      </c>
      <c r="BP25" s="137">
        <f>'FOD (ALL)'!AP25</f>
        <v>8</v>
      </c>
      <c r="BQ25" s="137">
        <f>'FOD (ALL)'!BG25</f>
        <v>1</v>
      </c>
      <c r="BR25" s="137">
        <f>'FOD (ALL)'!BX25</f>
        <v>2</v>
      </c>
      <c r="BS25" s="137" t="str">
        <f t="shared" si="45"/>
        <v>Y</v>
      </c>
      <c r="BT25" s="137" t="str">
        <f t="shared" si="46"/>
        <v>N</v>
      </c>
      <c r="BU25" s="137" t="str">
        <f t="shared" si="47"/>
        <v>Y</v>
      </c>
      <c r="BV25" s="137" t="str">
        <f t="shared" si="48"/>
        <v>N</v>
      </c>
      <c r="BW25" s="139">
        <f t="shared" si="49"/>
        <v>100</v>
      </c>
      <c r="BX25" s="139">
        <f t="shared" si="50"/>
        <v>-87.5</v>
      </c>
      <c r="BY25" s="139">
        <f t="shared" si="51"/>
        <v>700</v>
      </c>
      <c r="BZ25" s="139">
        <f t="shared" si="52"/>
        <v>-50</v>
      </c>
      <c r="CA25" s="137" t="str">
        <f t="shared" si="53"/>
        <v>Y</v>
      </c>
      <c r="CB25" s="137" t="str">
        <f t="shared" si="54"/>
        <v>N</v>
      </c>
      <c r="CC25" s="137" t="str">
        <f t="shared" si="55"/>
        <v>Y</v>
      </c>
    </row>
    <row r="26" spans="1:81" x14ac:dyDescent="0.3">
      <c r="A26" s="137" t="str">
        <f>'FOD (ALL)'!B26</f>
        <v>ASHOKLEY</v>
      </c>
      <c r="B26" s="146">
        <f>'FOD (ALL)'!C26</f>
        <v>43979</v>
      </c>
      <c r="C26" s="137">
        <f>'FOD (ALL)'!G26</f>
        <v>42.95</v>
      </c>
      <c r="D26" s="137">
        <f>'FOD (ALL)'!X26</f>
        <v>44.65</v>
      </c>
      <c r="E26" s="137">
        <f>'FOD (ALL)'!AO26</f>
        <v>43.15</v>
      </c>
      <c r="F26" s="137">
        <f>'FOD (ALL)'!BF26</f>
        <v>42.85</v>
      </c>
      <c r="G26" s="137">
        <f>'FOD (ALL)'!BW26</f>
        <v>43.2</v>
      </c>
      <c r="H26" s="137" t="str">
        <f t="shared" si="12"/>
        <v>N</v>
      </c>
      <c r="I26" s="137" t="str">
        <f t="shared" si="13"/>
        <v>Y</v>
      </c>
      <c r="J26" s="137" t="str">
        <f t="shared" si="14"/>
        <v>Y</v>
      </c>
      <c r="K26" s="137" t="str">
        <f t="shared" si="15"/>
        <v>N</v>
      </c>
      <c r="L26" s="139">
        <f t="shared" si="16"/>
        <v>-3.8073908174691953</v>
      </c>
      <c r="M26" s="139">
        <f t="shared" si="17"/>
        <v>3.4762456546929319</v>
      </c>
      <c r="N26" s="139">
        <f t="shared" si="18"/>
        <v>0.70011668611434574</v>
      </c>
      <c r="O26" s="139">
        <f t="shared" si="19"/>
        <v>-0.81018518518518845</v>
      </c>
      <c r="P26" s="137" t="str">
        <f t="shared" si="20"/>
        <v>N</v>
      </c>
      <c r="Q26" s="137" t="str">
        <f t="shared" si="21"/>
        <v>Y</v>
      </c>
      <c r="R26" s="137" t="str">
        <f t="shared" si="22"/>
        <v>Y</v>
      </c>
      <c r="S26" s="137">
        <f>'FOD (ALL)'!D26</f>
        <v>44</v>
      </c>
      <c r="T26" s="137">
        <f>'FOD (ALL)'!U26</f>
        <v>43.25</v>
      </c>
      <c r="U26" s="137">
        <f>'FOD (ALL)'!AL26</f>
        <v>43.4</v>
      </c>
      <c r="V26" s="137">
        <f>'FOD (ALL)'!BC26</f>
        <v>43.6</v>
      </c>
      <c r="W26" s="137">
        <f>'FOD (ALL)'!BT26</f>
        <v>46.85</v>
      </c>
      <c r="X26" s="137">
        <f>'FOD (ALL)'!E26</f>
        <v>44.8</v>
      </c>
      <c r="Y26" s="137">
        <f>'FOD (ALL)'!V26</f>
        <v>45.7</v>
      </c>
      <c r="Z26" s="137">
        <f>'FOD (ALL)'!AM26</f>
        <v>43.4</v>
      </c>
      <c r="AA26" s="137">
        <f>'FOD (ALL)'!BD26</f>
        <v>44.9</v>
      </c>
      <c r="AB26" s="137">
        <f>'FOD (ALL)'!BU26</f>
        <v>46.85</v>
      </c>
      <c r="AC26" s="137">
        <f>'FOD (ALL)'!F26</f>
        <v>42.4</v>
      </c>
      <c r="AD26" s="137">
        <f>'FOD (ALL)'!W26</f>
        <v>42.9</v>
      </c>
      <c r="AE26" s="137">
        <f>'FOD (ALL)'!AN26</f>
        <v>42.1</v>
      </c>
      <c r="AF26" s="137">
        <f>'FOD (ALL)'!BE26</f>
        <v>42.6</v>
      </c>
      <c r="AG26" s="137">
        <f>'FOD (ALL)'!BV26</f>
        <v>41.45</v>
      </c>
      <c r="AH26" s="137">
        <f>'FOD (ALL)'!J26</f>
        <v>57656000</v>
      </c>
      <c r="AI26" s="137">
        <f>'FOD (ALL)'!AA26</f>
        <v>54632000</v>
      </c>
      <c r="AJ26" s="137">
        <f>'FOD (ALL)'!AR26</f>
        <v>53904000</v>
      </c>
      <c r="AK26" s="137">
        <f>'FOD (ALL)'!BI26</f>
        <v>52256000</v>
      </c>
      <c r="AL26" s="137">
        <f>'FOD (ALL)'!BZ26</f>
        <v>51736000</v>
      </c>
      <c r="AM26" s="137" t="str">
        <f t="shared" si="23"/>
        <v>Y</v>
      </c>
      <c r="AN26" s="137" t="str">
        <f t="shared" si="24"/>
        <v>Y</v>
      </c>
      <c r="AO26" s="137" t="str">
        <f t="shared" si="25"/>
        <v>Y</v>
      </c>
      <c r="AP26" s="137" t="str">
        <f t="shared" si="26"/>
        <v>Y</v>
      </c>
      <c r="AQ26" s="139">
        <f t="shared" si="27"/>
        <v>5.5352174549714448</v>
      </c>
      <c r="AR26" s="139">
        <f t="shared" si="28"/>
        <v>1.3505491243692491</v>
      </c>
      <c r="AS26" s="139">
        <f t="shared" si="29"/>
        <v>3.1537048377219845</v>
      </c>
      <c r="AT26" s="139">
        <f t="shared" si="30"/>
        <v>1.0051028297510438</v>
      </c>
      <c r="AU26" s="137" t="str">
        <f t="shared" si="31"/>
        <v>Y</v>
      </c>
      <c r="AV26" s="137" t="str">
        <f t="shared" si="32"/>
        <v>N</v>
      </c>
      <c r="AW26" s="137" t="str">
        <f t="shared" si="33"/>
        <v>Y</v>
      </c>
      <c r="AX26" s="137">
        <f>'FOD (ALL)'!I26</f>
        <v>12972.48</v>
      </c>
      <c r="AY26" s="137">
        <f>'FOD (ALL)'!Z26</f>
        <v>14362.03</v>
      </c>
      <c r="AZ26" s="137">
        <f>'FOD (ALL)'!AQ26</f>
        <v>8081.75</v>
      </c>
      <c r="BA26" s="137">
        <f>'FOD (ALL)'!BH26</f>
        <v>8881.1200000000008</v>
      </c>
      <c r="BB26" s="137">
        <f>'FOD (ALL)'!BY26</f>
        <v>16320.51</v>
      </c>
      <c r="BC26" s="137" t="str">
        <f t="shared" si="34"/>
        <v>N</v>
      </c>
      <c r="BD26" s="137" t="str">
        <f t="shared" si="35"/>
        <v>Y</v>
      </c>
      <c r="BE26" s="137" t="str">
        <f t="shared" si="36"/>
        <v>N</v>
      </c>
      <c r="BF26" s="137" t="str">
        <f t="shared" si="37"/>
        <v>N</v>
      </c>
      <c r="BG26" s="139">
        <f t="shared" si="38"/>
        <v>-9.6751643047675078</v>
      </c>
      <c r="BH26" s="139">
        <f t="shared" si="39"/>
        <v>77.709406997246887</v>
      </c>
      <c r="BI26" s="139">
        <f t="shared" si="40"/>
        <v>-9.0007791810042068</v>
      </c>
      <c r="BJ26" s="139">
        <f t="shared" si="41"/>
        <v>-45.583073077985915</v>
      </c>
      <c r="BK26" s="137" t="str">
        <f t="shared" si="42"/>
        <v>N</v>
      </c>
      <c r="BL26" s="137" t="str">
        <f t="shared" si="43"/>
        <v>Y</v>
      </c>
      <c r="BM26" s="137" t="str">
        <f t="shared" si="44"/>
        <v>Y</v>
      </c>
      <c r="BN26" s="137">
        <f>'FOD (ALL)'!H26</f>
        <v>3739</v>
      </c>
      <c r="BO26" s="137">
        <f>'FOD (ALL)'!Y26</f>
        <v>4019</v>
      </c>
      <c r="BP26" s="137">
        <f>'FOD (ALL)'!AP26</f>
        <v>2364</v>
      </c>
      <c r="BQ26" s="137">
        <f>'FOD (ALL)'!BG26</f>
        <v>2539</v>
      </c>
      <c r="BR26" s="137">
        <f>'FOD (ALL)'!BX26</f>
        <v>4699</v>
      </c>
      <c r="BS26" s="137" t="str">
        <f t="shared" si="45"/>
        <v>N</v>
      </c>
      <c r="BT26" s="137" t="str">
        <f t="shared" si="46"/>
        <v>Y</v>
      </c>
      <c r="BU26" s="137" t="str">
        <f t="shared" si="47"/>
        <v>N</v>
      </c>
      <c r="BV26" s="137" t="str">
        <f t="shared" si="48"/>
        <v>N</v>
      </c>
      <c r="BW26" s="139">
        <f t="shared" si="49"/>
        <v>-6.9669071908434939</v>
      </c>
      <c r="BX26" s="139">
        <f t="shared" si="50"/>
        <v>70.008460236886634</v>
      </c>
      <c r="BY26" s="139">
        <f t="shared" si="51"/>
        <v>-6.8924773532886965</v>
      </c>
      <c r="BZ26" s="139">
        <f t="shared" si="52"/>
        <v>-45.967227069589271</v>
      </c>
      <c r="CA26" s="137" t="str">
        <f t="shared" si="53"/>
        <v>N</v>
      </c>
      <c r="CB26" s="137" t="str">
        <f t="shared" si="54"/>
        <v>Y</v>
      </c>
      <c r="CC26" s="137" t="str">
        <f t="shared" si="55"/>
        <v>Y</v>
      </c>
    </row>
    <row r="27" spans="1:81" x14ac:dyDescent="0.3">
      <c r="A27" s="137" t="str">
        <f>'FOD (ALL)'!B27</f>
        <v>ASHOKLEY</v>
      </c>
      <c r="B27" s="146">
        <f>'FOD (ALL)'!C27</f>
        <v>44007</v>
      </c>
      <c r="C27" s="137">
        <f>'FOD (ALL)'!G27</f>
        <v>42.2</v>
      </c>
      <c r="D27" s="137">
        <f>'FOD (ALL)'!X27</f>
        <v>43.95</v>
      </c>
      <c r="E27" s="137">
        <f>'FOD (ALL)'!AO27</f>
        <v>42.7</v>
      </c>
      <c r="F27" s="137">
        <f>'FOD (ALL)'!BF27</f>
        <v>42.25</v>
      </c>
      <c r="G27" s="137">
        <f>'FOD (ALL)'!BW27</f>
        <v>42.55</v>
      </c>
      <c r="H27" s="137" t="str">
        <f t="shared" si="12"/>
        <v>N</v>
      </c>
      <c r="I27" s="137" t="str">
        <f t="shared" si="13"/>
        <v>Y</v>
      </c>
      <c r="J27" s="137" t="str">
        <f t="shared" si="14"/>
        <v>Y</v>
      </c>
      <c r="K27" s="137" t="str">
        <f t="shared" si="15"/>
        <v>N</v>
      </c>
      <c r="L27" s="139">
        <f t="shared" si="16"/>
        <v>-3.981797497155859</v>
      </c>
      <c r="M27" s="139">
        <f t="shared" si="17"/>
        <v>2.9274004683840746</v>
      </c>
      <c r="N27" s="139">
        <f t="shared" si="18"/>
        <v>1.0650887573964565</v>
      </c>
      <c r="O27" s="139">
        <f t="shared" si="19"/>
        <v>-0.70505287896591584</v>
      </c>
      <c r="P27" s="137" t="str">
        <f t="shared" si="20"/>
        <v>N</v>
      </c>
      <c r="Q27" s="137" t="str">
        <f t="shared" si="21"/>
        <v>Y</v>
      </c>
      <c r="R27" s="137" t="str">
        <f t="shared" si="22"/>
        <v>Y</v>
      </c>
      <c r="S27" s="137">
        <f>'FOD (ALL)'!D27</f>
        <v>43.5</v>
      </c>
      <c r="T27" s="137">
        <f>'FOD (ALL)'!U27</f>
        <v>42.5</v>
      </c>
      <c r="U27" s="137">
        <f>'FOD (ALL)'!AL27</f>
        <v>42.45</v>
      </c>
      <c r="V27" s="137">
        <f>'FOD (ALL)'!BC27</f>
        <v>43</v>
      </c>
      <c r="W27" s="137">
        <f>'FOD (ALL)'!BT27</f>
        <v>45.5</v>
      </c>
      <c r="X27" s="137">
        <f>'FOD (ALL)'!E27</f>
        <v>44.1</v>
      </c>
      <c r="Y27" s="137">
        <f>'FOD (ALL)'!V27</f>
        <v>45</v>
      </c>
      <c r="Z27" s="137">
        <f>'FOD (ALL)'!AM27</f>
        <v>42.8</v>
      </c>
      <c r="AA27" s="137">
        <f>'FOD (ALL)'!BD27</f>
        <v>44</v>
      </c>
      <c r="AB27" s="137">
        <f>'FOD (ALL)'!BU27</f>
        <v>45.65</v>
      </c>
      <c r="AC27" s="137">
        <f>'FOD (ALL)'!F27</f>
        <v>41.45</v>
      </c>
      <c r="AD27" s="137">
        <f>'FOD (ALL)'!W27</f>
        <v>42.5</v>
      </c>
      <c r="AE27" s="137">
        <f>'FOD (ALL)'!AN27</f>
        <v>41.55</v>
      </c>
      <c r="AF27" s="137">
        <f>'FOD (ALL)'!BE27</f>
        <v>42.05</v>
      </c>
      <c r="AG27" s="137">
        <f>'FOD (ALL)'!BV27</f>
        <v>41.4</v>
      </c>
      <c r="AH27" s="137">
        <f>'FOD (ALL)'!J27</f>
        <v>14808000</v>
      </c>
      <c r="AI27" s="137">
        <f>'FOD (ALL)'!AA27</f>
        <v>7992000</v>
      </c>
      <c r="AJ27" s="137">
        <f>'FOD (ALL)'!AR27</f>
        <v>5840000</v>
      </c>
      <c r="AK27" s="137">
        <f>'FOD (ALL)'!BI27</f>
        <v>4736000</v>
      </c>
      <c r="AL27" s="137">
        <f>'FOD (ALL)'!BZ27</f>
        <v>3904000</v>
      </c>
      <c r="AM27" s="137" t="str">
        <f t="shared" si="23"/>
        <v>Y</v>
      </c>
      <c r="AN27" s="137" t="str">
        <f t="shared" si="24"/>
        <v>Y</v>
      </c>
      <c r="AO27" s="137" t="str">
        <f t="shared" si="25"/>
        <v>Y</v>
      </c>
      <c r="AP27" s="137" t="str">
        <f t="shared" si="26"/>
        <v>Y</v>
      </c>
      <c r="AQ27" s="139">
        <f t="shared" si="27"/>
        <v>85.285285285285283</v>
      </c>
      <c r="AR27" s="139">
        <f t="shared" si="28"/>
        <v>36.849315068493148</v>
      </c>
      <c r="AS27" s="139">
        <f t="shared" si="29"/>
        <v>23.310810810810811</v>
      </c>
      <c r="AT27" s="139">
        <f t="shared" si="30"/>
        <v>21.311475409836063</v>
      </c>
      <c r="AU27" s="137" t="str">
        <f t="shared" si="31"/>
        <v>Y</v>
      </c>
      <c r="AV27" s="137" t="str">
        <f t="shared" si="32"/>
        <v>Y</v>
      </c>
      <c r="AW27" s="137" t="str">
        <f t="shared" si="33"/>
        <v>Y</v>
      </c>
      <c r="AX27" s="137">
        <f>'FOD (ALL)'!I27</f>
        <v>5596.73</v>
      </c>
      <c r="AY27" s="137">
        <f>'FOD (ALL)'!Z27</f>
        <v>3117.32</v>
      </c>
      <c r="AZ27" s="137">
        <f>'FOD (ALL)'!AQ27</f>
        <v>1298.3399999999999</v>
      </c>
      <c r="BA27" s="137">
        <f>'FOD (ALL)'!BH27</f>
        <v>1288.27</v>
      </c>
      <c r="BB27" s="137">
        <f>'FOD (ALL)'!BY27</f>
        <v>1420.43</v>
      </c>
      <c r="BC27" s="137" t="str">
        <f t="shared" si="34"/>
        <v>Y</v>
      </c>
      <c r="BD27" s="137" t="str">
        <f t="shared" si="35"/>
        <v>Y</v>
      </c>
      <c r="BE27" s="137" t="str">
        <f t="shared" si="36"/>
        <v>Y</v>
      </c>
      <c r="BF27" s="137" t="str">
        <f t="shared" si="37"/>
        <v>N</v>
      </c>
      <c r="BG27" s="139">
        <f t="shared" si="38"/>
        <v>79.536589121424797</v>
      </c>
      <c r="BH27" s="139">
        <f t="shared" si="39"/>
        <v>140.1004359412789</v>
      </c>
      <c r="BI27" s="139">
        <f t="shared" si="40"/>
        <v>0.78166843906944483</v>
      </c>
      <c r="BJ27" s="139">
        <f t="shared" si="41"/>
        <v>-9.3042247770041531</v>
      </c>
      <c r="BK27" s="137" t="str">
        <f t="shared" si="42"/>
        <v>N</v>
      </c>
      <c r="BL27" s="137" t="str">
        <f t="shared" si="43"/>
        <v>Y</v>
      </c>
      <c r="BM27" s="137" t="str">
        <f t="shared" si="44"/>
        <v>Y</v>
      </c>
      <c r="BN27" s="137">
        <f>'FOD (ALL)'!H27</f>
        <v>1643</v>
      </c>
      <c r="BO27" s="137">
        <f>'FOD (ALL)'!Y27</f>
        <v>885</v>
      </c>
      <c r="BP27" s="137">
        <f>'FOD (ALL)'!AP27</f>
        <v>385</v>
      </c>
      <c r="BQ27" s="137">
        <f>'FOD (ALL)'!BG27</f>
        <v>374</v>
      </c>
      <c r="BR27" s="137">
        <f>'FOD (ALL)'!BX27</f>
        <v>419</v>
      </c>
      <c r="BS27" s="137" t="str">
        <f t="shared" si="45"/>
        <v>Y</v>
      </c>
      <c r="BT27" s="137" t="str">
        <f t="shared" si="46"/>
        <v>Y</v>
      </c>
      <c r="BU27" s="137" t="str">
        <f t="shared" si="47"/>
        <v>Y</v>
      </c>
      <c r="BV27" s="137" t="str">
        <f t="shared" si="48"/>
        <v>N</v>
      </c>
      <c r="BW27" s="139">
        <f t="shared" si="49"/>
        <v>85.649717514124291</v>
      </c>
      <c r="BX27" s="139">
        <f t="shared" si="50"/>
        <v>129.87012987012986</v>
      </c>
      <c r="BY27" s="139">
        <f t="shared" si="51"/>
        <v>2.9411764705882351</v>
      </c>
      <c r="BZ27" s="139">
        <f t="shared" si="52"/>
        <v>-10.739856801909307</v>
      </c>
      <c r="CA27" s="137" t="str">
        <f t="shared" si="53"/>
        <v>N</v>
      </c>
      <c r="CB27" s="137" t="str">
        <f t="shared" si="54"/>
        <v>Y</v>
      </c>
      <c r="CC27" s="137" t="str">
        <f t="shared" si="55"/>
        <v>Y</v>
      </c>
    </row>
    <row r="28" spans="1:81" x14ac:dyDescent="0.3">
      <c r="A28" s="137" t="str">
        <f>'FOD (ALL)'!B28</f>
        <v>ASHOKLEY</v>
      </c>
      <c r="B28" s="146">
        <f>'FOD (ALL)'!C28</f>
        <v>44042</v>
      </c>
      <c r="C28" s="137">
        <f>'FOD (ALL)'!G28</f>
        <v>41.85</v>
      </c>
      <c r="D28" s="137">
        <f>'FOD (ALL)'!X28</f>
        <v>43.9</v>
      </c>
      <c r="E28" s="137">
        <f>'FOD (ALL)'!AO28</f>
        <v>43.75</v>
      </c>
      <c r="F28" s="137">
        <f>'FOD (ALL)'!BF28</f>
        <v>41.7</v>
      </c>
      <c r="G28" s="137">
        <f>'FOD (ALL)'!BW28</f>
        <v>44.25</v>
      </c>
      <c r="H28" s="137" t="str">
        <f t="shared" si="12"/>
        <v>N</v>
      </c>
      <c r="I28" s="137" t="str">
        <f t="shared" si="13"/>
        <v>Y</v>
      </c>
      <c r="J28" s="137" t="str">
        <f t="shared" si="14"/>
        <v>Y</v>
      </c>
      <c r="K28" s="137" t="str">
        <f t="shared" si="15"/>
        <v>N</v>
      </c>
      <c r="L28" s="139">
        <f t="shared" si="16"/>
        <v>-4.6697038724373519</v>
      </c>
      <c r="M28" s="139">
        <f t="shared" si="17"/>
        <v>0.34285714285713964</v>
      </c>
      <c r="N28" s="139">
        <f t="shared" si="18"/>
        <v>4.916067146282967</v>
      </c>
      <c r="O28" s="139">
        <f t="shared" si="19"/>
        <v>-5.7627118644067732</v>
      </c>
      <c r="P28" s="137" t="str">
        <f t="shared" si="20"/>
        <v>N</v>
      </c>
      <c r="Q28" s="137" t="str">
        <f t="shared" si="21"/>
        <v>N</v>
      </c>
      <c r="R28" s="137" t="str">
        <f t="shared" si="22"/>
        <v>Y</v>
      </c>
      <c r="S28" s="137">
        <f>'FOD (ALL)'!D28</f>
        <v>43.9</v>
      </c>
      <c r="T28" s="137">
        <f>'FOD (ALL)'!U28</f>
        <v>42.45</v>
      </c>
      <c r="U28" s="137">
        <f>'FOD (ALL)'!AL28</f>
        <v>41.7</v>
      </c>
      <c r="V28" s="137">
        <f>'FOD (ALL)'!BC28</f>
        <v>42.55</v>
      </c>
      <c r="W28" s="137">
        <f>'FOD (ALL)'!BT28</f>
        <v>45</v>
      </c>
      <c r="X28" s="137">
        <f>'FOD (ALL)'!E28</f>
        <v>43.9</v>
      </c>
      <c r="Y28" s="137">
        <f>'FOD (ALL)'!V28</f>
        <v>44</v>
      </c>
      <c r="Z28" s="137">
        <f>'FOD (ALL)'!AM28</f>
        <v>41.9</v>
      </c>
      <c r="AA28" s="137">
        <f>'FOD (ALL)'!BD28</f>
        <v>42.6</v>
      </c>
      <c r="AB28" s="137">
        <f>'FOD (ALL)'!BU28</f>
        <v>45</v>
      </c>
      <c r="AC28" s="137">
        <f>'FOD (ALL)'!F28</f>
        <v>41.65</v>
      </c>
      <c r="AD28" s="137">
        <f>'FOD (ALL)'!W28</f>
        <v>42.4</v>
      </c>
      <c r="AE28" s="137">
        <f>'FOD (ALL)'!AN28</f>
        <v>41.2</v>
      </c>
      <c r="AF28" s="137">
        <f>'FOD (ALL)'!BE28</f>
        <v>41.7</v>
      </c>
      <c r="AG28" s="137">
        <f>'FOD (ALL)'!BV28</f>
        <v>41.7</v>
      </c>
      <c r="AH28" s="137">
        <f>'FOD (ALL)'!J28</f>
        <v>333000</v>
      </c>
      <c r="AI28" s="137">
        <f>'FOD (ALL)'!AA28</f>
        <v>270000</v>
      </c>
      <c r="AJ28" s="137">
        <f>'FOD (ALL)'!AR28</f>
        <v>234000</v>
      </c>
      <c r="AK28" s="137">
        <f>'FOD (ALL)'!BI28</f>
        <v>180000</v>
      </c>
      <c r="AL28" s="137">
        <f>'FOD (ALL)'!BZ28</f>
        <v>198000</v>
      </c>
      <c r="AM28" s="137" t="str">
        <f t="shared" si="23"/>
        <v>Y</v>
      </c>
      <c r="AN28" s="137" t="str">
        <f t="shared" si="24"/>
        <v>Y</v>
      </c>
      <c r="AO28" s="137" t="str">
        <f t="shared" si="25"/>
        <v>Y</v>
      </c>
      <c r="AP28" s="137" t="str">
        <f t="shared" si="26"/>
        <v>N</v>
      </c>
      <c r="AQ28" s="139">
        <f t="shared" si="27"/>
        <v>23.333333333333332</v>
      </c>
      <c r="AR28" s="139">
        <f t="shared" si="28"/>
        <v>15.384615384615385</v>
      </c>
      <c r="AS28" s="139">
        <f t="shared" si="29"/>
        <v>30</v>
      </c>
      <c r="AT28" s="139">
        <f t="shared" si="30"/>
        <v>-9.0909090909090917</v>
      </c>
      <c r="AU28" s="137" t="str">
        <f t="shared" si="31"/>
        <v>Y</v>
      </c>
      <c r="AV28" s="137" t="str">
        <f t="shared" si="32"/>
        <v>N</v>
      </c>
      <c r="AW28" s="137" t="str">
        <f t="shared" si="33"/>
        <v>Y</v>
      </c>
      <c r="AX28" s="137">
        <f>'FOD (ALL)'!I28</f>
        <v>56.72</v>
      </c>
      <c r="AY28" s="137">
        <f>'FOD (ALL)'!Z28</f>
        <v>31.13</v>
      </c>
      <c r="AZ28" s="137">
        <f>'FOD (ALL)'!AQ28</f>
        <v>26.25</v>
      </c>
      <c r="BA28" s="137">
        <f>'FOD (ALL)'!BH28</f>
        <v>18.989999999999998</v>
      </c>
      <c r="BB28" s="137">
        <f>'FOD (ALL)'!BY28</f>
        <v>64.81</v>
      </c>
      <c r="BC28" s="137" t="str">
        <f t="shared" si="34"/>
        <v>Y</v>
      </c>
      <c r="BD28" s="137" t="str">
        <f t="shared" si="35"/>
        <v>Y</v>
      </c>
      <c r="BE28" s="137" t="str">
        <f t="shared" si="36"/>
        <v>Y</v>
      </c>
      <c r="BF28" s="137" t="str">
        <f t="shared" si="37"/>
        <v>N</v>
      </c>
      <c r="BG28" s="139">
        <f t="shared" si="38"/>
        <v>82.20366206231931</v>
      </c>
      <c r="BH28" s="139">
        <f t="shared" si="39"/>
        <v>18.590476190476188</v>
      </c>
      <c r="BI28" s="139">
        <f t="shared" si="40"/>
        <v>38.230647709320706</v>
      </c>
      <c r="BJ28" s="139">
        <f t="shared" si="41"/>
        <v>-70.698966208918392</v>
      </c>
      <c r="BK28" s="137" t="str">
        <f t="shared" si="42"/>
        <v>Y</v>
      </c>
      <c r="BL28" s="137" t="str">
        <f t="shared" si="43"/>
        <v>N</v>
      </c>
      <c r="BM28" s="137" t="str">
        <f t="shared" si="44"/>
        <v>Y</v>
      </c>
      <c r="BN28" s="137">
        <f>'FOD (ALL)'!H28</f>
        <v>15</v>
      </c>
      <c r="BO28" s="137">
        <f>'FOD (ALL)'!Y28</f>
        <v>8</v>
      </c>
      <c r="BP28" s="137">
        <f>'FOD (ALL)'!AP28</f>
        <v>7</v>
      </c>
      <c r="BQ28" s="137">
        <f>'FOD (ALL)'!BG28</f>
        <v>5</v>
      </c>
      <c r="BR28" s="137">
        <f>'FOD (ALL)'!BX28</f>
        <v>17</v>
      </c>
      <c r="BS28" s="137" t="str">
        <f t="shared" si="45"/>
        <v>Y</v>
      </c>
      <c r="BT28" s="137" t="str">
        <f t="shared" si="46"/>
        <v>Y</v>
      </c>
      <c r="BU28" s="137" t="str">
        <f t="shared" si="47"/>
        <v>Y</v>
      </c>
      <c r="BV28" s="137" t="str">
        <f t="shared" si="48"/>
        <v>N</v>
      </c>
      <c r="BW28" s="139">
        <f t="shared" si="49"/>
        <v>87.5</v>
      </c>
      <c r="BX28" s="139">
        <f t="shared" si="50"/>
        <v>14.285714285714285</v>
      </c>
      <c r="BY28" s="139">
        <f t="shared" si="51"/>
        <v>40</v>
      </c>
      <c r="BZ28" s="139">
        <f t="shared" si="52"/>
        <v>-70.588235294117652</v>
      </c>
      <c r="CA28" s="137" t="str">
        <f t="shared" si="53"/>
        <v>Y</v>
      </c>
      <c r="CB28" s="137" t="str">
        <f t="shared" si="54"/>
        <v>N</v>
      </c>
      <c r="CC28" s="137" t="str">
        <f t="shared" si="55"/>
        <v>Y</v>
      </c>
    </row>
    <row r="29" spans="1:81" x14ac:dyDescent="0.3">
      <c r="A29" s="137" t="str">
        <f>'FOD (ALL)'!B29</f>
        <v>ASIANPAINT</v>
      </c>
      <c r="B29" s="146">
        <f>'FOD (ALL)'!C29</f>
        <v>43979</v>
      </c>
      <c r="C29" s="137">
        <f>'FOD (ALL)'!G29</f>
        <v>1607.15</v>
      </c>
      <c r="D29" s="137">
        <f>'FOD (ALL)'!X29</f>
        <v>1567.9</v>
      </c>
      <c r="E29" s="137">
        <f>'FOD (ALL)'!AO29</f>
        <v>1495.95</v>
      </c>
      <c r="F29" s="137">
        <f>'FOD (ALL)'!BF29</f>
        <v>1499.15</v>
      </c>
      <c r="G29" s="137">
        <f>'FOD (ALL)'!BW29</f>
        <v>1501.05</v>
      </c>
      <c r="H29" s="137" t="str">
        <f t="shared" si="12"/>
        <v>Y</v>
      </c>
      <c r="I29" s="137" t="str">
        <f t="shared" si="13"/>
        <v>Y</v>
      </c>
      <c r="J29" s="137" t="str">
        <f t="shared" si="14"/>
        <v>N</v>
      </c>
      <c r="K29" s="137" t="str">
        <f t="shared" si="15"/>
        <v>N</v>
      </c>
      <c r="L29" s="139">
        <f t="shared" si="16"/>
        <v>2.5033484278334077</v>
      </c>
      <c r="M29" s="139">
        <f t="shared" si="17"/>
        <v>4.8096527290350641</v>
      </c>
      <c r="N29" s="139">
        <f t="shared" si="18"/>
        <v>-0.21345429076476971</v>
      </c>
      <c r="O29" s="139">
        <f t="shared" si="19"/>
        <v>-0.12657806202324132</v>
      </c>
      <c r="P29" s="137" t="str">
        <f t="shared" si="20"/>
        <v>N</v>
      </c>
      <c r="Q29" s="137" t="str">
        <f t="shared" si="21"/>
        <v>Y</v>
      </c>
      <c r="R29" s="137" t="str">
        <f t="shared" si="22"/>
        <v>N</v>
      </c>
      <c r="S29" s="137">
        <f>'FOD (ALL)'!D29</f>
        <v>1557.6</v>
      </c>
      <c r="T29" s="137">
        <f>'FOD (ALL)'!U29</f>
        <v>1497.35</v>
      </c>
      <c r="U29" s="137">
        <f>'FOD (ALL)'!AL29</f>
        <v>1502.25</v>
      </c>
      <c r="V29" s="137">
        <f>'FOD (ALL)'!BC29</f>
        <v>1510.05</v>
      </c>
      <c r="W29" s="137">
        <f>'FOD (ALL)'!BT29</f>
        <v>1554.25</v>
      </c>
      <c r="X29" s="137">
        <f>'FOD (ALL)'!E29</f>
        <v>1618.4</v>
      </c>
      <c r="Y29" s="137">
        <f>'FOD (ALL)'!V29</f>
        <v>1574.35</v>
      </c>
      <c r="Z29" s="137">
        <f>'FOD (ALL)'!AM29</f>
        <v>1513.2</v>
      </c>
      <c r="AA29" s="137">
        <f>'FOD (ALL)'!BD29</f>
        <v>1513.05</v>
      </c>
      <c r="AB29" s="137">
        <f>'FOD (ALL)'!BU29</f>
        <v>1556.45</v>
      </c>
      <c r="AC29" s="137">
        <f>'FOD (ALL)'!F29</f>
        <v>1553.8</v>
      </c>
      <c r="AD29" s="137">
        <f>'FOD (ALL)'!W29</f>
        <v>1497</v>
      </c>
      <c r="AE29" s="137">
        <f>'FOD (ALL)'!AN29</f>
        <v>1492.1</v>
      </c>
      <c r="AF29" s="137">
        <f>'FOD (ALL)'!BE29</f>
        <v>1481.95</v>
      </c>
      <c r="AG29" s="137">
        <f>'FOD (ALL)'!BV29</f>
        <v>1496.25</v>
      </c>
      <c r="AH29" s="137">
        <f>'FOD (ALL)'!J29</f>
        <v>4570800</v>
      </c>
      <c r="AI29" s="137">
        <f>'FOD (ALL)'!AA29</f>
        <v>5108100</v>
      </c>
      <c r="AJ29" s="137">
        <f>'FOD (ALL)'!AR29</f>
        <v>5474100</v>
      </c>
      <c r="AK29" s="137">
        <f>'FOD (ALL)'!BI29</f>
        <v>5341500</v>
      </c>
      <c r="AL29" s="137">
        <f>'FOD (ALL)'!BZ29</f>
        <v>5301300</v>
      </c>
      <c r="AM29" s="137" t="str">
        <f t="shared" si="23"/>
        <v>N</v>
      </c>
      <c r="AN29" s="137" t="str">
        <f t="shared" si="24"/>
        <v>N</v>
      </c>
      <c r="AO29" s="137" t="str">
        <f t="shared" si="25"/>
        <v>Y</v>
      </c>
      <c r="AP29" s="137" t="str">
        <f t="shared" si="26"/>
        <v>Y</v>
      </c>
      <c r="AQ29" s="139">
        <f t="shared" si="27"/>
        <v>-10.518588124743056</v>
      </c>
      <c r="AR29" s="139">
        <f t="shared" si="28"/>
        <v>-6.6860305803693763</v>
      </c>
      <c r="AS29" s="139">
        <f t="shared" si="29"/>
        <v>2.4824487503510251</v>
      </c>
      <c r="AT29" s="139">
        <f t="shared" si="30"/>
        <v>0.75830456680436875</v>
      </c>
      <c r="AU29" s="137" t="str">
        <f t="shared" si="31"/>
        <v>N</v>
      </c>
      <c r="AV29" s="137" t="str">
        <f t="shared" si="32"/>
        <v>N</v>
      </c>
      <c r="AW29" s="137" t="str">
        <f t="shared" si="33"/>
        <v>Y</v>
      </c>
      <c r="AX29" s="137">
        <f>'FOD (ALL)'!I29</f>
        <v>79018.06</v>
      </c>
      <c r="AY29" s="137">
        <f>'FOD (ALL)'!Z29</f>
        <v>52791.51</v>
      </c>
      <c r="AZ29" s="137">
        <f>'FOD (ALL)'!AQ29</f>
        <v>33425.49</v>
      </c>
      <c r="BA29" s="137">
        <f>'FOD (ALL)'!BH29</f>
        <v>41374.68</v>
      </c>
      <c r="BB29" s="137">
        <f>'FOD (ALL)'!BY29</f>
        <v>39887.42</v>
      </c>
      <c r="BC29" s="137" t="str">
        <f t="shared" si="34"/>
        <v>Y</v>
      </c>
      <c r="BD29" s="137" t="str">
        <f t="shared" si="35"/>
        <v>Y</v>
      </c>
      <c r="BE29" s="137" t="str">
        <f t="shared" si="36"/>
        <v>N</v>
      </c>
      <c r="BF29" s="137" t="str">
        <f t="shared" si="37"/>
        <v>Y</v>
      </c>
      <c r="BG29" s="139">
        <f t="shared" si="38"/>
        <v>49.679484447404505</v>
      </c>
      <c r="BH29" s="139">
        <f t="shared" si="39"/>
        <v>57.937879145526381</v>
      </c>
      <c r="BI29" s="139">
        <f t="shared" si="40"/>
        <v>-19.212692400279597</v>
      </c>
      <c r="BJ29" s="139">
        <f t="shared" si="41"/>
        <v>3.7286442692959385</v>
      </c>
      <c r="BK29" s="137" t="str">
        <f t="shared" si="42"/>
        <v>N</v>
      </c>
      <c r="BL29" s="137" t="str">
        <f t="shared" si="43"/>
        <v>Y</v>
      </c>
      <c r="BM29" s="137" t="str">
        <f t="shared" si="44"/>
        <v>N</v>
      </c>
      <c r="BN29" s="137">
        <f>'FOD (ALL)'!H29</f>
        <v>16501</v>
      </c>
      <c r="BO29" s="137">
        <f>'FOD (ALL)'!Y29</f>
        <v>11402</v>
      </c>
      <c r="BP29" s="137">
        <f>'FOD (ALL)'!AP29</f>
        <v>7426</v>
      </c>
      <c r="BQ29" s="137">
        <f>'FOD (ALL)'!BG29</f>
        <v>9198</v>
      </c>
      <c r="BR29" s="137">
        <f>'FOD (ALL)'!BX29</f>
        <v>8784</v>
      </c>
      <c r="BS29" s="137" t="str">
        <f t="shared" si="45"/>
        <v>Y</v>
      </c>
      <c r="BT29" s="137" t="str">
        <f t="shared" si="46"/>
        <v>Y</v>
      </c>
      <c r="BU29" s="137" t="str">
        <f t="shared" si="47"/>
        <v>N</v>
      </c>
      <c r="BV29" s="137" t="str">
        <f t="shared" si="48"/>
        <v>Y</v>
      </c>
      <c r="BW29" s="139">
        <f t="shared" si="49"/>
        <v>44.72022452201368</v>
      </c>
      <c r="BX29" s="139">
        <f t="shared" si="50"/>
        <v>53.541610557500675</v>
      </c>
      <c r="BY29" s="139">
        <f t="shared" si="51"/>
        <v>-19.265057621222002</v>
      </c>
      <c r="BZ29" s="139">
        <f t="shared" si="52"/>
        <v>4.7131147540983607</v>
      </c>
      <c r="CA29" s="137" t="str">
        <f t="shared" si="53"/>
        <v>N</v>
      </c>
      <c r="CB29" s="137" t="str">
        <f t="shared" si="54"/>
        <v>Y</v>
      </c>
      <c r="CC29" s="137" t="str">
        <f t="shared" si="55"/>
        <v>N</v>
      </c>
    </row>
    <row r="30" spans="1:81" x14ac:dyDescent="0.3">
      <c r="A30" s="137" t="str">
        <f>'FOD (ALL)'!B30</f>
        <v>ASIANPAINT</v>
      </c>
      <c r="B30" s="146">
        <f>'FOD (ALL)'!C30</f>
        <v>44007</v>
      </c>
      <c r="C30" s="137">
        <f>'FOD (ALL)'!G30</f>
        <v>1606.15</v>
      </c>
      <c r="D30" s="137">
        <f>'FOD (ALL)'!X30</f>
        <v>1572.1</v>
      </c>
      <c r="E30" s="137">
        <f>'FOD (ALL)'!AO30</f>
        <v>1501.05</v>
      </c>
      <c r="F30" s="137">
        <f>'FOD (ALL)'!BF30</f>
        <v>1502.3</v>
      </c>
      <c r="G30" s="137">
        <f>'FOD (ALL)'!BW30</f>
        <v>1502.9</v>
      </c>
      <c r="H30" s="137" t="str">
        <f t="shared" si="12"/>
        <v>Y</v>
      </c>
      <c r="I30" s="137" t="str">
        <f t="shared" si="13"/>
        <v>Y</v>
      </c>
      <c r="J30" s="137" t="str">
        <f t="shared" si="14"/>
        <v>N</v>
      </c>
      <c r="K30" s="137" t="str">
        <f t="shared" si="15"/>
        <v>N</v>
      </c>
      <c r="L30" s="139">
        <f t="shared" si="16"/>
        <v>2.1658927549138212</v>
      </c>
      <c r="M30" s="139">
        <f t="shared" si="17"/>
        <v>4.7333533193431236</v>
      </c>
      <c r="N30" s="139">
        <f t="shared" si="18"/>
        <v>-8.3205751181521667E-2</v>
      </c>
      <c r="O30" s="139">
        <f t="shared" si="19"/>
        <v>-3.9922815889289795E-2</v>
      </c>
      <c r="P30" s="137" t="str">
        <f t="shared" si="20"/>
        <v>N</v>
      </c>
      <c r="Q30" s="137" t="str">
        <f t="shared" si="21"/>
        <v>Y</v>
      </c>
      <c r="R30" s="137" t="str">
        <f t="shared" si="22"/>
        <v>N</v>
      </c>
      <c r="S30" s="137">
        <f>'FOD (ALL)'!D30</f>
        <v>1561.3</v>
      </c>
      <c r="T30" s="137">
        <f>'FOD (ALL)'!U30</f>
        <v>1507</v>
      </c>
      <c r="U30" s="137">
        <f>'FOD (ALL)'!AL30</f>
        <v>1502.3</v>
      </c>
      <c r="V30" s="137">
        <f>'FOD (ALL)'!BC30</f>
        <v>1504</v>
      </c>
      <c r="W30" s="137">
        <f>'FOD (ALL)'!BT30</f>
        <v>1555</v>
      </c>
      <c r="X30" s="137">
        <f>'FOD (ALL)'!E30</f>
        <v>1617.2</v>
      </c>
      <c r="Y30" s="137">
        <f>'FOD (ALL)'!V30</f>
        <v>1577.75</v>
      </c>
      <c r="Z30" s="137">
        <f>'FOD (ALL)'!AM30</f>
        <v>1515</v>
      </c>
      <c r="AA30" s="137">
        <f>'FOD (ALL)'!BD30</f>
        <v>1514.9</v>
      </c>
      <c r="AB30" s="137">
        <f>'FOD (ALL)'!BU30</f>
        <v>1555</v>
      </c>
      <c r="AC30" s="137">
        <f>'FOD (ALL)'!F30</f>
        <v>1561.3</v>
      </c>
      <c r="AD30" s="137">
        <f>'FOD (ALL)'!W30</f>
        <v>1500.4</v>
      </c>
      <c r="AE30" s="137">
        <f>'FOD (ALL)'!AN30</f>
        <v>1496</v>
      </c>
      <c r="AF30" s="137">
        <f>'FOD (ALL)'!BE30</f>
        <v>1485</v>
      </c>
      <c r="AG30" s="137">
        <f>'FOD (ALL)'!BV30</f>
        <v>1497.75</v>
      </c>
      <c r="AH30" s="137">
        <f>'FOD (ALL)'!J30</f>
        <v>760200</v>
      </c>
      <c r="AI30" s="137">
        <f>'FOD (ALL)'!AA30</f>
        <v>375300</v>
      </c>
      <c r="AJ30" s="137">
        <f>'FOD (ALL)'!AR30</f>
        <v>369900</v>
      </c>
      <c r="AK30" s="137">
        <f>'FOD (ALL)'!BI30</f>
        <v>344400</v>
      </c>
      <c r="AL30" s="137">
        <f>'FOD (ALL)'!BZ30</f>
        <v>302700</v>
      </c>
      <c r="AM30" s="137" t="str">
        <f t="shared" si="23"/>
        <v>Y</v>
      </c>
      <c r="AN30" s="137" t="str">
        <f t="shared" si="24"/>
        <v>Y</v>
      </c>
      <c r="AO30" s="137" t="str">
        <f t="shared" si="25"/>
        <v>Y</v>
      </c>
      <c r="AP30" s="137" t="str">
        <f t="shared" si="26"/>
        <v>Y</v>
      </c>
      <c r="AQ30" s="139">
        <f t="shared" si="27"/>
        <v>102.55795363709032</v>
      </c>
      <c r="AR30" s="139">
        <f t="shared" si="28"/>
        <v>1.4598540145985401</v>
      </c>
      <c r="AS30" s="139">
        <f t="shared" si="29"/>
        <v>7.4041811846689898</v>
      </c>
      <c r="AT30" s="139">
        <f t="shared" si="30"/>
        <v>13.77601585728444</v>
      </c>
      <c r="AU30" s="137" t="str">
        <f t="shared" si="31"/>
        <v>Y</v>
      </c>
      <c r="AV30" s="137" t="str">
        <f t="shared" si="32"/>
        <v>N</v>
      </c>
      <c r="AW30" s="137" t="str">
        <f t="shared" si="33"/>
        <v>N</v>
      </c>
      <c r="AX30" s="137">
        <f>'FOD (ALL)'!I30</f>
        <v>19443.689999999999</v>
      </c>
      <c r="AY30" s="137">
        <f>'FOD (ALL)'!Z30</f>
        <v>7163.85</v>
      </c>
      <c r="AZ30" s="137">
        <f>'FOD (ALL)'!AQ30</f>
        <v>2616.94</v>
      </c>
      <c r="BA30" s="137">
        <f>'FOD (ALL)'!BH30</f>
        <v>2333.44</v>
      </c>
      <c r="BB30" s="137">
        <f>'FOD (ALL)'!BY30</f>
        <v>2811.64</v>
      </c>
      <c r="BC30" s="137" t="str">
        <f t="shared" si="34"/>
        <v>Y</v>
      </c>
      <c r="BD30" s="137" t="str">
        <f t="shared" si="35"/>
        <v>Y</v>
      </c>
      <c r="BE30" s="137" t="str">
        <f t="shared" si="36"/>
        <v>Y</v>
      </c>
      <c r="BF30" s="137" t="str">
        <f t="shared" si="37"/>
        <v>N</v>
      </c>
      <c r="BG30" s="139">
        <f t="shared" si="38"/>
        <v>171.41397432944572</v>
      </c>
      <c r="BH30" s="139">
        <f t="shared" si="39"/>
        <v>173.74911155777357</v>
      </c>
      <c r="BI30" s="139">
        <f t="shared" si="40"/>
        <v>12.14944459681843</v>
      </c>
      <c r="BJ30" s="139">
        <f t="shared" si="41"/>
        <v>-17.007867294532723</v>
      </c>
      <c r="BK30" s="137" t="str">
        <f t="shared" si="42"/>
        <v>N</v>
      </c>
      <c r="BL30" s="137" t="str">
        <f t="shared" si="43"/>
        <v>Y</v>
      </c>
      <c r="BM30" s="137" t="str">
        <f t="shared" si="44"/>
        <v>Y</v>
      </c>
      <c r="BN30" s="137">
        <f>'FOD (ALL)'!H30</f>
        <v>4054</v>
      </c>
      <c r="BO30" s="137">
        <f>'FOD (ALL)'!Y30</f>
        <v>1543</v>
      </c>
      <c r="BP30" s="137">
        <f>'FOD (ALL)'!AP30</f>
        <v>580</v>
      </c>
      <c r="BQ30" s="137">
        <f>'FOD (ALL)'!BG30</f>
        <v>518</v>
      </c>
      <c r="BR30" s="137">
        <f>'FOD (ALL)'!BX30</f>
        <v>620</v>
      </c>
      <c r="BS30" s="137" t="str">
        <f t="shared" si="45"/>
        <v>Y</v>
      </c>
      <c r="BT30" s="137" t="str">
        <f t="shared" si="46"/>
        <v>Y</v>
      </c>
      <c r="BU30" s="137" t="str">
        <f t="shared" si="47"/>
        <v>Y</v>
      </c>
      <c r="BV30" s="137" t="str">
        <f t="shared" si="48"/>
        <v>N</v>
      </c>
      <c r="BW30" s="139">
        <f t="shared" si="49"/>
        <v>162.73493195074531</v>
      </c>
      <c r="BX30" s="139">
        <f t="shared" si="50"/>
        <v>166.0344827586207</v>
      </c>
      <c r="BY30" s="139">
        <f t="shared" si="51"/>
        <v>11.969111969111969</v>
      </c>
      <c r="BZ30" s="139">
        <f t="shared" si="52"/>
        <v>-16.451612903225808</v>
      </c>
      <c r="CA30" s="137" t="str">
        <f t="shared" si="53"/>
        <v>N</v>
      </c>
      <c r="CB30" s="137" t="str">
        <f t="shared" si="54"/>
        <v>Y</v>
      </c>
      <c r="CC30" s="137" t="str">
        <f t="shared" si="55"/>
        <v>Y</v>
      </c>
    </row>
    <row r="31" spans="1:81" x14ac:dyDescent="0.3">
      <c r="A31" s="137" t="str">
        <f>'FOD (ALL)'!B31</f>
        <v>ASIANPAINT</v>
      </c>
      <c r="B31" s="146">
        <f>'FOD (ALL)'!C31</f>
        <v>44042</v>
      </c>
      <c r="C31" s="137">
        <f>'FOD (ALL)'!G31</f>
        <v>1607.6</v>
      </c>
      <c r="D31" s="137">
        <f>'FOD (ALL)'!X31</f>
        <v>1580.2</v>
      </c>
      <c r="E31" s="137">
        <f>'FOD (ALL)'!AO31</f>
        <v>1504.7</v>
      </c>
      <c r="F31" s="137">
        <f>'FOD (ALL)'!BF31</f>
        <v>1497.6</v>
      </c>
      <c r="G31" s="137">
        <f>'FOD (ALL)'!BW31</f>
        <v>1510.3</v>
      </c>
      <c r="H31" s="137" t="str">
        <f t="shared" si="12"/>
        <v>Y</v>
      </c>
      <c r="I31" s="137" t="str">
        <f t="shared" si="13"/>
        <v>Y</v>
      </c>
      <c r="J31" s="137" t="str">
        <f t="shared" si="14"/>
        <v>Y</v>
      </c>
      <c r="K31" s="137" t="str">
        <f t="shared" si="15"/>
        <v>N</v>
      </c>
      <c r="L31" s="139">
        <f t="shared" si="16"/>
        <v>1.7339577268700077</v>
      </c>
      <c r="M31" s="139">
        <f t="shared" si="17"/>
        <v>5.0176114840167472</v>
      </c>
      <c r="N31" s="139">
        <f t="shared" si="18"/>
        <v>0.47409188034188948</v>
      </c>
      <c r="O31" s="139">
        <f t="shared" si="19"/>
        <v>-0.84089253790637919</v>
      </c>
      <c r="P31" s="137" t="str">
        <f t="shared" si="20"/>
        <v>N</v>
      </c>
      <c r="Q31" s="137" t="str">
        <f t="shared" si="21"/>
        <v>Y</v>
      </c>
      <c r="R31" s="137" t="str">
        <f t="shared" si="22"/>
        <v>Y</v>
      </c>
      <c r="S31" s="137">
        <f>'FOD (ALL)'!D31</f>
        <v>1570.05</v>
      </c>
      <c r="T31" s="137">
        <f>'FOD (ALL)'!U31</f>
        <v>1500.35</v>
      </c>
      <c r="U31" s="137">
        <f>'FOD (ALL)'!AL31</f>
        <v>1501.9</v>
      </c>
      <c r="V31" s="137">
        <f>'FOD (ALL)'!BC31</f>
        <v>1514</v>
      </c>
      <c r="W31" s="137">
        <f>'FOD (ALL)'!BT31</f>
        <v>1527.25</v>
      </c>
      <c r="X31" s="137">
        <f>'FOD (ALL)'!E31</f>
        <v>1620</v>
      </c>
      <c r="Y31" s="137">
        <f>'FOD (ALL)'!V31</f>
        <v>1583</v>
      </c>
      <c r="Z31" s="137">
        <f>'FOD (ALL)'!AM31</f>
        <v>1514.5</v>
      </c>
      <c r="AA31" s="137">
        <f>'FOD (ALL)'!BD31</f>
        <v>1514</v>
      </c>
      <c r="AB31" s="137">
        <f>'FOD (ALL)'!BU31</f>
        <v>1532.3</v>
      </c>
      <c r="AC31" s="137">
        <f>'FOD (ALL)'!F31</f>
        <v>1570.05</v>
      </c>
      <c r="AD31" s="137">
        <f>'FOD (ALL)'!W31</f>
        <v>1500.35</v>
      </c>
      <c r="AE31" s="137">
        <f>'FOD (ALL)'!AN31</f>
        <v>1501.9</v>
      </c>
      <c r="AF31" s="137">
        <f>'FOD (ALL)'!BE31</f>
        <v>1497.55</v>
      </c>
      <c r="AG31" s="137">
        <f>'FOD (ALL)'!BV31</f>
        <v>1505.5</v>
      </c>
      <c r="AH31" s="137">
        <f>'FOD (ALL)'!J31</f>
        <v>20700</v>
      </c>
      <c r="AI31" s="137">
        <f>'FOD (ALL)'!AA31</f>
        <v>13800</v>
      </c>
      <c r="AJ31" s="137">
        <f>'FOD (ALL)'!AR31</f>
        <v>13200</v>
      </c>
      <c r="AK31" s="137">
        <f>'FOD (ALL)'!BI31</f>
        <v>10200</v>
      </c>
      <c r="AL31" s="137">
        <f>'FOD (ALL)'!BZ31</f>
        <v>10800</v>
      </c>
      <c r="AM31" s="137" t="str">
        <f t="shared" si="23"/>
        <v>Y</v>
      </c>
      <c r="AN31" s="137" t="str">
        <f t="shared" si="24"/>
        <v>Y</v>
      </c>
      <c r="AO31" s="137" t="str">
        <f t="shared" si="25"/>
        <v>Y</v>
      </c>
      <c r="AP31" s="137" t="str">
        <f t="shared" si="26"/>
        <v>N</v>
      </c>
      <c r="AQ31" s="139">
        <f t="shared" si="27"/>
        <v>50</v>
      </c>
      <c r="AR31" s="139">
        <f t="shared" si="28"/>
        <v>4.5454545454545459</v>
      </c>
      <c r="AS31" s="139">
        <f t="shared" si="29"/>
        <v>29.411764705882355</v>
      </c>
      <c r="AT31" s="139">
        <f t="shared" si="30"/>
        <v>-5.5555555555555554</v>
      </c>
      <c r="AU31" s="137" t="str">
        <f t="shared" si="31"/>
        <v>Y</v>
      </c>
      <c r="AV31" s="137" t="str">
        <f t="shared" si="32"/>
        <v>N</v>
      </c>
      <c r="AW31" s="137" t="str">
        <f t="shared" si="33"/>
        <v>Y</v>
      </c>
      <c r="AX31" s="137">
        <f>'FOD (ALL)'!I31</f>
        <v>279.62</v>
      </c>
      <c r="AY31" s="137">
        <f>'FOD (ALL)'!Z31</f>
        <v>83.45</v>
      </c>
      <c r="AZ31" s="137">
        <f>'FOD (ALL)'!AQ31</f>
        <v>117.62</v>
      </c>
      <c r="BA31" s="137">
        <f>'FOD (ALL)'!BH31</f>
        <v>58.72</v>
      </c>
      <c r="BB31" s="137">
        <f>'FOD (ALL)'!BY31</f>
        <v>163.97</v>
      </c>
      <c r="BC31" s="137" t="str">
        <f t="shared" si="34"/>
        <v>Y</v>
      </c>
      <c r="BD31" s="137" t="str">
        <f t="shared" si="35"/>
        <v>N</v>
      </c>
      <c r="BE31" s="137" t="str">
        <f t="shared" si="36"/>
        <v>Y</v>
      </c>
      <c r="BF31" s="137" t="str">
        <f t="shared" si="37"/>
        <v>N</v>
      </c>
      <c r="BG31" s="139">
        <f t="shared" si="38"/>
        <v>235.07489514679452</v>
      </c>
      <c r="BH31" s="139">
        <f t="shared" si="39"/>
        <v>-29.051181771807517</v>
      </c>
      <c r="BI31" s="139">
        <f t="shared" si="40"/>
        <v>100.3065395095368</v>
      </c>
      <c r="BJ31" s="139">
        <f t="shared" si="41"/>
        <v>-64.188571080075633</v>
      </c>
      <c r="BK31" s="137" t="str">
        <f t="shared" si="42"/>
        <v>Y</v>
      </c>
      <c r="BL31" s="137" t="str">
        <f t="shared" si="43"/>
        <v>N</v>
      </c>
      <c r="BM31" s="137" t="str">
        <f t="shared" si="44"/>
        <v>Y</v>
      </c>
      <c r="BN31" s="137">
        <f>'FOD (ALL)'!H31</f>
        <v>58</v>
      </c>
      <c r="BO31" s="137">
        <f>'FOD (ALL)'!Y31</f>
        <v>18</v>
      </c>
      <c r="BP31" s="137">
        <f>'FOD (ALL)'!AP31</f>
        <v>26</v>
      </c>
      <c r="BQ31" s="137">
        <f>'FOD (ALL)'!BG31</f>
        <v>13</v>
      </c>
      <c r="BR31" s="137">
        <f>'FOD (ALL)'!BX31</f>
        <v>36</v>
      </c>
      <c r="BS31" s="137" t="str">
        <f t="shared" si="45"/>
        <v>Y</v>
      </c>
      <c r="BT31" s="137" t="str">
        <f t="shared" si="46"/>
        <v>N</v>
      </c>
      <c r="BU31" s="137" t="str">
        <f t="shared" si="47"/>
        <v>Y</v>
      </c>
      <c r="BV31" s="137" t="str">
        <f t="shared" si="48"/>
        <v>N</v>
      </c>
      <c r="BW31" s="139">
        <f t="shared" si="49"/>
        <v>222.22222222222223</v>
      </c>
      <c r="BX31" s="139">
        <f t="shared" si="50"/>
        <v>-30.76923076923077</v>
      </c>
      <c r="BY31" s="139">
        <f t="shared" si="51"/>
        <v>100</v>
      </c>
      <c r="BZ31" s="139">
        <f t="shared" si="52"/>
        <v>-63.888888888888886</v>
      </c>
      <c r="CA31" s="137" t="str">
        <f t="shared" si="53"/>
        <v>Y</v>
      </c>
      <c r="CB31" s="137" t="str">
        <f t="shared" si="54"/>
        <v>N</v>
      </c>
      <c r="CC31" s="137" t="str">
        <f t="shared" si="55"/>
        <v>Y</v>
      </c>
    </row>
    <row r="32" spans="1:81" x14ac:dyDescent="0.3">
      <c r="A32" s="137" t="str">
        <f>'FOD (ALL)'!B32</f>
        <v>AUROPHARMA</v>
      </c>
      <c r="B32" s="146">
        <f>'FOD (ALL)'!C32</f>
        <v>43979</v>
      </c>
      <c r="C32" s="137">
        <f>'FOD (ALL)'!G32</f>
        <v>727.95</v>
      </c>
      <c r="D32" s="137">
        <f>'FOD (ALL)'!X32</f>
        <v>720.9</v>
      </c>
      <c r="E32" s="137">
        <f>'FOD (ALL)'!AO32</f>
        <v>705.9</v>
      </c>
      <c r="F32" s="137">
        <f>'FOD (ALL)'!BF32</f>
        <v>663.4</v>
      </c>
      <c r="G32" s="137">
        <f>'FOD (ALL)'!BW32</f>
        <v>667.6</v>
      </c>
      <c r="H32" s="137" t="str">
        <f t="shared" si="12"/>
        <v>Y</v>
      </c>
      <c r="I32" s="137" t="str">
        <f t="shared" si="13"/>
        <v>Y</v>
      </c>
      <c r="J32" s="137" t="str">
        <f t="shared" si="14"/>
        <v>Y</v>
      </c>
      <c r="K32" s="137" t="str">
        <f t="shared" si="15"/>
        <v>N</v>
      </c>
      <c r="L32" s="139">
        <f t="shared" si="16"/>
        <v>0.97794423637121219</v>
      </c>
      <c r="M32" s="139">
        <f t="shared" si="17"/>
        <v>2.1249468763280919</v>
      </c>
      <c r="N32" s="139">
        <f t="shared" si="18"/>
        <v>6.4063913174555331</v>
      </c>
      <c r="O32" s="139">
        <f t="shared" si="19"/>
        <v>-0.62911923307370365</v>
      </c>
      <c r="P32" s="137" t="str">
        <f t="shared" si="20"/>
        <v>N</v>
      </c>
      <c r="Q32" s="137" t="str">
        <f t="shared" si="21"/>
        <v>N</v>
      </c>
      <c r="R32" s="137" t="str">
        <f t="shared" si="22"/>
        <v>Y</v>
      </c>
      <c r="S32" s="137">
        <f>'FOD (ALL)'!D32</f>
        <v>717.05</v>
      </c>
      <c r="T32" s="137">
        <f>'FOD (ALL)'!U32</f>
        <v>703.95</v>
      </c>
      <c r="U32" s="137">
        <f>'FOD (ALL)'!AL32</f>
        <v>663.9</v>
      </c>
      <c r="V32" s="137">
        <f>'FOD (ALL)'!BC32</f>
        <v>675</v>
      </c>
      <c r="W32" s="137">
        <f>'FOD (ALL)'!BT32</f>
        <v>666.35</v>
      </c>
      <c r="X32" s="137">
        <f>'FOD (ALL)'!E32</f>
        <v>730.45</v>
      </c>
      <c r="Y32" s="137">
        <f>'FOD (ALL)'!V32</f>
        <v>723.5</v>
      </c>
      <c r="Z32" s="137">
        <f>'FOD (ALL)'!AM32</f>
        <v>709.8</v>
      </c>
      <c r="AA32" s="137">
        <f>'FOD (ALL)'!BD32</f>
        <v>680.45</v>
      </c>
      <c r="AB32" s="137">
        <f>'FOD (ALL)'!BU32</f>
        <v>682.8</v>
      </c>
      <c r="AC32" s="137">
        <f>'FOD (ALL)'!F32</f>
        <v>710.9</v>
      </c>
      <c r="AD32" s="137">
        <f>'FOD (ALL)'!W32</f>
        <v>700.25</v>
      </c>
      <c r="AE32" s="137">
        <f>'FOD (ALL)'!AN32</f>
        <v>660</v>
      </c>
      <c r="AF32" s="137">
        <f>'FOD (ALL)'!BE32</f>
        <v>654.6</v>
      </c>
      <c r="AG32" s="137">
        <f>'FOD (ALL)'!BV32</f>
        <v>653.29999999999995</v>
      </c>
      <c r="AH32" s="137">
        <f>'FOD (ALL)'!J32</f>
        <v>8726000</v>
      </c>
      <c r="AI32" s="137">
        <f>'FOD (ALL)'!AA32</f>
        <v>9495000</v>
      </c>
      <c r="AJ32" s="137">
        <f>'FOD (ALL)'!AR32</f>
        <v>9703000</v>
      </c>
      <c r="AK32" s="137">
        <f>'FOD (ALL)'!BI32</f>
        <v>9438000</v>
      </c>
      <c r="AL32" s="137">
        <f>'FOD (ALL)'!BZ32</f>
        <v>9596000</v>
      </c>
      <c r="AM32" s="137" t="str">
        <f t="shared" si="23"/>
        <v>N</v>
      </c>
      <c r="AN32" s="137" t="str">
        <f t="shared" si="24"/>
        <v>N</v>
      </c>
      <c r="AO32" s="137" t="str">
        <f t="shared" si="25"/>
        <v>Y</v>
      </c>
      <c r="AP32" s="137" t="str">
        <f t="shared" si="26"/>
        <v>N</v>
      </c>
      <c r="AQ32" s="139">
        <f t="shared" si="27"/>
        <v>-8.0989994734070567</v>
      </c>
      <c r="AR32" s="139">
        <f t="shared" si="28"/>
        <v>-2.143666907142121</v>
      </c>
      <c r="AS32" s="139">
        <f t="shared" si="29"/>
        <v>2.807798262343717</v>
      </c>
      <c r="AT32" s="139">
        <f t="shared" si="30"/>
        <v>-1.6465193830762819</v>
      </c>
      <c r="AU32" s="137" t="str">
        <f t="shared" si="31"/>
        <v>N</v>
      </c>
      <c r="AV32" s="137" t="str">
        <f t="shared" si="32"/>
        <v>N</v>
      </c>
      <c r="AW32" s="137" t="str">
        <f t="shared" si="33"/>
        <v>Y</v>
      </c>
      <c r="AX32" s="137">
        <f>'FOD (ALL)'!I32</f>
        <v>59502.37</v>
      </c>
      <c r="AY32" s="137">
        <f>'FOD (ALL)'!Z32</f>
        <v>79984.17</v>
      </c>
      <c r="AZ32" s="137">
        <f>'FOD (ALL)'!AQ32</f>
        <v>83793.399999999994</v>
      </c>
      <c r="BA32" s="137">
        <f>'FOD (ALL)'!BH32</f>
        <v>44507.34</v>
      </c>
      <c r="BB32" s="137">
        <f>'FOD (ALL)'!BY32</f>
        <v>52061.42</v>
      </c>
      <c r="BC32" s="137" t="str">
        <f t="shared" si="34"/>
        <v>N</v>
      </c>
      <c r="BD32" s="137" t="str">
        <f t="shared" si="35"/>
        <v>N</v>
      </c>
      <c r="BE32" s="137" t="str">
        <f t="shared" si="36"/>
        <v>Y</v>
      </c>
      <c r="BF32" s="137" t="str">
        <f t="shared" si="37"/>
        <v>N</v>
      </c>
      <c r="BG32" s="139">
        <f t="shared" si="38"/>
        <v>-25.607317047860839</v>
      </c>
      <c r="BH32" s="139">
        <f t="shared" si="39"/>
        <v>-4.5459785615573498</v>
      </c>
      <c r="BI32" s="139">
        <f t="shared" si="40"/>
        <v>88.268721518742751</v>
      </c>
      <c r="BJ32" s="139">
        <f t="shared" si="41"/>
        <v>-14.509938453465161</v>
      </c>
      <c r="BK32" s="137" t="str">
        <f t="shared" si="42"/>
        <v>N</v>
      </c>
      <c r="BL32" s="137" t="str">
        <f t="shared" si="43"/>
        <v>N</v>
      </c>
      <c r="BM32" s="137" t="str">
        <f t="shared" si="44"/>
        <v>Y</v>
      </c>
      <c r="BN32" s="137">
        <f>'FOD (ALL)'!H32</f>
        <v>8248</v>
      </c>
      <c r="BO32" s="137">
        <f>'FOD (ALL)'!Y32</f>
        <v>11228</v>
      </c>
      <c r="BP32" s="137">
        <f>'FOD (ALL)'!AP32</f>
        <v>12158</v>
      </c>
      <c r="BQ32" s="137">
        <f>'FOD (ALL)'!BG32</f>
        <v>6675</v>
      </c>
      <c r="BR32" s="137">
        <f>'FOD (ALL)'!BX32</f>
        <v>7786</v>
      </c>
      <c r="BS32" s="137" t="str">
        <f t="shared" si="45"/>
        <v>N</v>
      </c>
      <c r="BT32" s="137" t="str">
        <f t="shared" si="46"/>
        <v>N</v>
      </c>
      <c r="BU32" s="137" t="str">
        <f t="shared" si="47"/>
        <v>Y</v>
      </c>
      <c r="BV32" s="137" t="str">
        <f t="shared" si="48"/>
        <v>N</v>
      </c>
      <c r="BW32" s="139">
        <f t="shared" si="49"/>
        <v>-26.540790879943</v>
      </c>
      <c r="BX32" s="139">
        <f t="shared" si="50"/>
        <v>-7.6492844217798979</v>
      </c>
      <c r="BY32" s="139">
        <f t="shared" si="51"/>
        <v>82.142322097378269</v>
      </c>
      <c r="BZ32" s="139">
        <f t="shared" si="52"/>
        <v>-14.269201130233752</v>
      </c>
      <c r="CA32" s="137" t="str">
        <f t="shared" si="53"/>
        <v>N</v>
      </c>
      <c r="CB32" s="137" t="str">
        <f t="shared" si="54"/>
        <v>N</v>
      </c>
      <c r="CC32" s="137" t="str">
        <f t="shared" si="55"/>
        <v>Y</v>
      </c>
    </row>
    <row r="33" spans="1:81" x14ac:dyDescent="0.3">
      <c r="A33" s="137" t="str">
        <f>'FOD (ALL)'!B33</f>
        <v>AUROPHARMA</v>
      </c>
      <c r="B33" s="146">
        <f>'FOD (ALL)'!C33</f>
        <v>44007</v>
      </c>
      <c r="C33" s="137">
        <f>'FOD (ALL)'!G33</f>
        <v>730.05</v>
      </c>
      <c r="D33" s="137">
        <f>'FOD (ALL)'!X33</f>
        <v>722.9</v>
      </c>
      <c r="E33" s="137">
        <f>'FOD (ALL)'!AO33</f>
        <v>707.55</v>
      </c>
      <c r="F33" s="137">
        <f>'FOD (ALL)'!BF33</f>
        <v>665.1</v>
      </c>
      <c r="G33" s="137">
        <f>'FOD (ALL)'!BW33</f>
        <v>670.1</v>
      </c>
      <c r="H33" s="137" t="str">
        <f t="shared" si="12"/>
        <v>Y</v>
      </c>
      <c r="I33" s="137" t="str">
        <f t="shared" si="13"/>
        <v>Y</v>
      </c>
      <c r="J33" s="137" t="str">
        <f t="shared" si="14"/>
        <v>Y</v>
      </c>
      <c r="K33" s="137" t="str">
        <f t="shared" si="15"/>
        <v>N</v>
      </c>
      <c r="L33" s="139">
        <f t="shared" si="16"/>
        <v>0.98907179416239843</v>
      </c>
      <c r="M33" s="139">
        <f t="shared" si="17"/>
        <v>2.169457988834715</v>
      </c>
      <c r="N33" s="139">
        <f t="shared" si="18"/>
        <v>6.3824988723500118</v>
      </c>
      <c r="O33" s="139">
        <f t="shared" si="19"/>
        <v>-0.74615728995672281</v>
      </c>
      <c r="P33" s="137" t="str">
        <f t="shared" si="20"/>
        <v>N</v>
      </c>
      <c r="Q33" s="137" t="str">
        <f t="shared" si="21"/>
        <v>N</v>
      </c>
      <c r="R33" s="137" t="str">
        <f t="shared" si="22"/>
        <v>Y</v>
      </c>
      <c r="S33" s="137">
        <f>'FOD (ALL)'!D33</f>
        <v>714.55</v>
      </c>
      <c r="T33" s="137">
        <f>'FOD (ALL)'!U33</f>
        <v>705.3</v>
      </c>
      <c r="U33" s="137">
        <f>'FOD (ALL)'!AL33</f>
        <v>664.15</v>
      </c>
      <c r="V33" s="137">
        <f>'FOD (ALL)'!BC33</f>
        <v>670.45</v>
      </c>
      <c r="W33" s="137">
        <f>'FOD (ALL)'!BT33</f>
        <v>669.65</v>
      </c>
      <c r="X33" s="137">
        <f>'FOD (ALL)'!E33</f>
        <v>732</v>
      </c>
      <c r="Y33" s="137">
        <f>'FOD (ALL)'!V33</f>
        <v>725</v>
      </c>
      <c r="Z33" s="137">
        <f>'FOD (ALL)'!AM33</f>
        <v>711</v>
      </c>
      <c r="AA33" s="137">
        <f>'FOD (ALL)'!BD33</f>
        <v>681.95</v>
      </c>
      <c r="AB33" s="137">
        <f>'FOD (ALL)'!BU33</f>
        <v>685</v>
      </c>
      <c r="AC33" s="137">
        <f>'FOD (ALL)'!F33</f>
        <v>713.5</v>
      </c>
      <c r="AD33" s="137">
        <f>'FOD (ALL)'!W33</f>
        <v>701.85</v>
      </c>
      <c r="AE33" s="137">
        <f>'FOD (ALL)'!AN33</f>
        <v>664.15</v>
      </c>
      <c r="AF33" s="137">
        <f>'FOD (ALL)'!BE33</f>
        <v>656.9</v>
      </c>
      <c r="AG33" s="137">
        <f>'FOD (ALL)'!BV33</f>
        <v>656.45</v>
      </c>
      <c r="AH33" s="137">
        <f>'FOD (ALL)'!J33</f>
        <v>2873000</v>
      </c>
      <c r="AI33" s="137">
        <f>'FOD (ALL)'!AA33</f>
        <v>1258000</v>
      </c>
      <c r="AJ33" s="137">
        <f>'FOD (ALL)'!AR33</f>
        <v>915000</v>
      </c>
      <c r="AK33" s="137">
        <f>'FOD (ALL)'!BI33</f>
        <v>404000</v>
      </c>
      <c r="AL33" s="137">
        <f>'FOD (ALL)'!BZ33</f>
        <v>277000</v>
      </c>
      <c r="AM33" s="137" t="str">
        <f t="shared" si="23"/>
        <v>Y</v>
      </c>
      <c r="AN33" s="137" t="str">
        <f t="shared" si="24"/>
        <v>Y</v>
      </c>
      <c r="AO33" s="137" t="str">
        <f t="shared" si="25"/>
        <v>Y</v>
      </c>
      <c r="AP33" s="137" t="str">
        <f t="shared" si="26"/>
        <v>Y</v>
      </c>
      <c r="AQ33" s="139">
        <f t="shared" si="27"/>
        <v>128.37837837837839</v>
      </c>
      <c r="AR33" s="139">
        <f t="shared" si="28"/>
        <v>37.486338797814206</v>
      </c>
      <c r="AS33" s="139">
        <f t="shared" si="29"/>
        <v>126.48514851485149</v>
      </c>
      <c r="AT33" s="139">
        <f t="shared" si="30"/>
        <v>45.848375451263543</v>
      </c>
      <c r="AU33" s="137" t="str">
        <f t="shared" si="31"/>
        <v>Y</v>
      </c>
      <c r="AV33" s="137" t="str">
        <f t="shared" si="32"/>
        <v>N</v>
      </c>
      <c r="AW33" s="137" t="str">
        <f t="shared" si="33"/>
        <v>Y</v>
      </c>
      <c r="AX33" s="137">
        <f>'FOD (ALL)'!I33</f>
        <v>18579.2</v>
      </c>
      <c r="AY33" s="137">
        <f>'FOD (ALL)'!Z33</f>
        <v>9004.44</v>
      </c>
      <c r="AZ33" s="137">
        <f>'FOD (ALL)'!AQ33</f>
        <v>10701.33</v>
      </c>
      <c r="BA33" s="137">
        <f>'FOD (ALL)'!BH33</f>
        <v>3438.48</v>
      </c>
      <c r="BB33" s="137">
        <f>'FOD (ALL)'!BY33</f>
        <v>1580.5</v>
      </c>
      <c r="BC33" s="137" t="str">
        <f t="shared" si="34"/>
        <v>Y</v>
      </c>
      <c r="BD33" s="137" t="str">
        <f t="shared" si="35"/>
        <v>N</v>
      </c>
      <c r="BE33" s="137" t="str">
        <f t="shared" si="36"/>
        <v>Y</v>
      </c>
      <c r="BF33" s="137" t="str">
        <f t="shared" si="37"/>
        <v>Y</v>
      </c>
      <c r="BG33" s="139">
        <f t="shared" si="38"/>
        <v>106.33376423186782</v>
      </c>
      <c r="BH33" s="139">
        <f t="shared" si="39"/>
        <v>-15.856814059560815</v>
      </c>
      <c r="BI33" s="139">
        <f t="shared" si="40"/>
        <v>211.22269142179104</v>
      </c>
      <c r="BJ33" s="139">
        <f t="shared" si="41"/>
        <v>117.55646947168619</v>
      </c>
      <c r="BK33" s="137" t="str">
        <f t="shared" si="42"/>
        <v>Y</v>
      </c>
      <c r="BL33" s="137" t="str">
        <f t="shared" si="43"/>
        <v>N</v>
      </c>
      <c r="BM33" s="137" t="str">
        <f t="shared" si="44"/>
        <v>Y</v>
      </c>
      <c r="BN33" s="137">
        <f>'FOD (ALL)'!H33</f>
        <v>2571</v>
      </c>
      <c r="BO33" s="137">
        <f>'FOD (ALL)'!Y33</f>
        <v>1259</v>
      </c>
      <c r="BP33" s="137">
        <f>'FOD (ALL)'!AP33</f>
        <v>1551</v>
      </c>
      <c r="BQ33" s="137">
        <f>'FOD (ALL)'!BG33</f>
        <v>514</v>
      </c>
      <c r="BR33" s="137">
        <f>'FOD (ALL)'!BX33</f>
        <v>236</v>
      </c>
      <c r="BS33" s="137" t="str">
        <f t="shared" si="45"/>
        <v>Y</v>
      </c>
      <c r="BT33" s="137" t="str">
        <f t="shared" si="46"/>
        <v>N</v>
      </c>
      <c r="BU33" s="137" t="str">
        <f t="shared" si="47"/>
        <v>Y</v>
      </c>
      <c r="BV33" s="137" t="str">
        <f t="shared" si="48"/>
        <v>Y</v>
      </c>
      <c r="BW33" s="139">
        <f t="shared" si="49"/>
        <v>104.20969023034155</v>
      </c>
      <c r="BX33" s="139">
        <f t="shared" si="50"/>
        <v>-18.826563507414569</v>
      </c>
      <c r="BY33" s="139">
        <f t="shared" si="51"/>
        <v>201.75097276264592</v>
      </c>
      <c r="BZ33" s="139">
        <f t="shared" si="52"/>
        <v>117.79661016949152</v>
      </c>
      <c r="CA33" s="137" t="str">
        <f t="shared" si="53"/>
        <v>Y</v>
      </c>
      <c r="CB33" s="137" t="str">
        <f t="shared" si="54"/>
        <v>N</v>
      </c>
      <c r="CC33" s="137" t="str">
        <f t="shared" si="55"/>
        <v>Y</v>
      </c>
    </row>
    <row r="34" spans="1:81" x14ac:dyDescent="0.3">
      <c r="A34" s="137" t="str">
        <f>'FOD (ALL)'!B34</f>
        <v>AUROPHARMA</v>
      </c>
      <c r="B34" s="146">
        <f>'FOD (ALL)'!C34</f>
        <v>44042</v>
      </c>
      <c r="C34" s="137">
        <f>'FOD (ALL)'!G34</f>
        <v>736.8</v>
      </c>
      <c r="D34" s="137">
        <f>'FOD (ALL)'!X34</f>
        <v>723</v>
      </c>
      <c r="E34" s="137">
        <f>'FOD (ALL)'!AO34</f>
        <v>714.05</v>
      </c>
      <c r="F34" s="137">
        <f>'FOD (ALL)'!BF34</f>
        <v>668.5</v>
      </c>
      <c r="G34" s="137">
        <f>'FOD (ALL)'!BW34</f>
        <v>676.05</v>
      </c>
      <c r="H34" s="137" t="str">
        <f t="shared" si="12"/>
        <v>Y</v>
      </c>
      <c r="I34" s="137" t="str">
        <f t="shared" si="13"/>
        <v>Y</v>
      </c>
      <c r="J34" s="137" t="str">
        <f t="shared" si="14"/>
        <v>Y</v>
      </c>
      <c r="K34" s="137" t="str">
        <f t="shared" si="15"/>
        <v>N</v>
      </c>
      <c r="L34" s="139">
        <f t="shared" si="16"/>
        <v>1.9087136929460518</v>
      </c>
      <c r="M34" s="139">
        <f t="shared" si="17"/>
        <v>1.2534136264967504</v>
      </c>
      <c r="N34" s="139">
        <f t="shared" si="18"/>
        <v>6.8137621540762829</v>
      </c>
      <c r="O34" s="139">
        <f t="shared" si="19"/>
        <v>-1.1167813031580438</v>
      </c>
      <c r="P34" s="137" t="str">
        <f t="shared" si="20"/>
        <v>Y</v>
      </c>
      <c r="Q34" s="137" t="str">
        <f t="shared" si="21"/>
        <v>N</v>
      </c>
      <c r="R34" s="137" t="str">
        <f t="shared" si="22"/>
        <v>Y</v>
      </c>
      <c r="S34" s="137">
        <f>'FOD (ALL)'!D34</f>
        <v>0</v>
      </c>
      <c r="T34" s="137">
        <f>'FOD (ALL)'!U34</f>
        <v>721.9</v>
      </c>
      <c r="U34" s="137">
        <f>'FOD (ALL)'!AL34</f>
        <v>0</v>
      </c>
      <c r="V34" s="137">
        <f>'FOD (ALL)'!BC34</f>
        <v>0</v>
      </c>
      <c r="W34" s="137">
        <f>'FOD (ALL)'!BT34</f>
        <v>0</v>
      </c>
      <c r="X34" s="137">
        <f>'FOD (ALL)'!E34</f>
        <v>0</v>
      </c>
      <c r="Y34" s="137">
        <f>'FOD (ALL)'!V34</f>
        <v>724</v>
      </c>
      <c r="Z34" s="137">
        <f>'FOD (ALL)'!AM34</f>
        <v>0</v>
      </c>
      <c r="AA34" s="137">
        <f>'FOD (ALL)'!BD34</f>
        <v>0</v>
      </c>
      <c r="AB34" s="137">
        <f>'FOD (ALL)'!BU34</f>
        <v>0</v>
      </c>
      <c r="AC34" s="137">
        <f>'FOD (ALL)'!F34</f>
        <v>0</v>
      </c>
      <c r="AD34" s="137">
        <f>'FOD (ALL)'!W34</f>
        <v>721.9</v>
      </c>
      <c r="AE34" s="137">
        <f>'FOD (ALL)'!AN34</f>
        <v>0</v>
      </c>
      <c r="AF34" s="137">
        <f>'FOD (ALL)'!BE34</f>
        <v>0</v>
      </c>
      <c r="AG34" s="137">
        <f>'FOD (ALL)'!BV34</f>
        <v>0</v>
      </c>
      <c r="AH34" s="137">
        <f>'FOD (ALL)'!J34</f>
        <v>13000</v>
      </c>
      <c r="AI34" s="137">
        <f>'FOD (ALL)'!AA34</f>
        <v>13000</v>
      </c>
      <c r="AJ34" s="137">
        <f>'FOD (ALL)'!AR34</f>
        <v>9100</v>
      </c>
      <c r="AK34" s="137">
        <f>'FOD (ALL)'!BI34</f>
        <v>9100</v>
      </c>
      <c r="AL34" s="137">
        <f>'FOD (ALL)'!BZ34</f>
        <v>9100</v>
      </c>
      <c r="AM34" s="137" t="str">
        <f t="shared" si="23"/>
        <v>Y</v>
      </c>
      <c r="AN34" s="137" t="str">
        <f t="shared" si="24"/>
        <v>Y</v>
      </c>
      <c r="AO34" s="137" t="str">
        <f t="shared" si="25"/>
        <v>Y</v>
      </c>
      <c r="AP34" s="137" t="str">
        <f t="shared" si="26"/>
        <v>Y</v>
      </c>
      <c r="AQ34" s="139">
        <f t="shared" si="27"/>
        <v>0</v>
      </c>
      <c r="AR34" s="139">
        <f t="shared" si="28"/>
        <v>42.857142857142854</v>
      </c>
      <c r="AS34" s="139">
        <f t="shared" si="29"/>
        <v>0</v>
      </c>
      <c r="AT34" s="139">
        <f t="shared" si="30"/>
        <v>0</v>
      </c>
      <c r="AU34" s="137" t="str">
        <f t="shared" si="31"/>
        <v>N</v>
      </c>
      <c r="AV34" s="137" t="str">
        <f t="shared" si="32"/>
        <v>Y</v>
      </c>
      <c r="AW34" s="137" t="str">
        <f t="shared" si="33"/>
        <v>Y</v>
      </c>
      <c r="AX34" s="137">
        <f>'FOD (ALL)'!I34</f>
        <v>0</v>
      </c>
      <c r="AY34" s="137">
        <f>'FOD (ALL)'!Z34</f>
        <v>28.18</v>
      </c>
      <c r="AZ34" s="137">
        <f>'FOD (ALL)'!AQ34</f>
        <v>0</v>
      </c>
      <c r="BA34" s="137">
        <f>'FOD (ALL)'!BH34</f>
        <v>0</v>
      </c>
      <c r="BB34" s="137">
        <f>'FOD (ALL)'!BY34</f>
        <v>0</v>
      </c>
      <c r="BC34" s="137" t="str">
        <f t="shared" si="34"/>
        <v>N</v>
      </c>
      <c r="BD34" s="137" t="str">
        <f t="shared" si="35"/>
        <v>Y</v>
      </c>
      <c r="BE34" s="137" t="str">
        <f t="shared" si="36"/>
        <v>Y</v>
      </c>
      <c r="BF34" s="137" t="str">
        <f t="shared" si="37"/>
        <v>Y</v>
      </c>
      <c r="BG34" s="139">
        <f t="shared" si="38"/>
        <v>-100</v>
      </c>
      <c r="BH34" s="139" t="e">
        <f t="shared" si="39"/>
        <v>#DIV/0!</v>
      </c>
      <c r="BI34" s="139" t="e">
        <f t="shared" si="40"/>
        <v>#DIV/0!</v>
      </c>
      <c r="BJ34" s="139" t="e">
        <f t="shared" si="41"/>
        <v>#DIV/0!</v>
      </c>
      <c r="BK34" s="137" t="e">
        <f t="shared" si="42"/>
        <v>#DIV/0!</v>
      </c>
      <c r="BL34" s="137" t="e">
        <f t="shared" si="43"/>
        <v>#DIV/0!</v>
      </c>
      <c r="BM34" s="137" t="e">
        <f t="shared" si="44"/>
        <v>#DIV/0!</v>
      </c>
      <c r="BN34" s="137">
        <f>'FOD (ALL)'!H34</f>
        <v>0</v>
      </c>
      <c r="BO34" s="137">
        <f>'FOD (ALL)'!Y34</f>
        <v>3</v>
      </c>
      <c r="BP34" s="137">
        <f>'FOD (ALL)'!AP34</f>
        <v>0</v>
      </c>
      <c r="BQ34" s="137">
        <f>'FOD (ALL)'!BG34</f>
        <v>0</v>
      </c>
      <c r="BR34" s="137">
        <f>'FOD (ALL)'!BX34</f>
        <v>0</v>
      </c>
      <c r="BS34" s="137" t="str">
        <f t="shared" si="45"/>
        <v>N</v>
      </c>
      <c r="BT34" s="137" t="str">
        <f t="shared" si="46"/>
        <v>Y</v>
      </c>
      <c r="BU34" s="137" t="str">
        <f t="shared" si="47"/>
        <v>Y</v>
      </c>
      <c r="BV34" s="137" t="str">
        <f t="shared" si="48"/>
        <v>Y</v>
      </c>
      <c r="BW34" s="139">
        <f t="shared" si="49"/>
        <v>-100</v>
      </c>
      <c r="BX34" s="139" t="e">
        <f t="shared" si="50"/>
        <v>#DIV/0!</v>
      </c>
      <c r="BY34" s="139" t="e">
        <f t="shared" si="51"/>
        <v>#DIV/0!</v>
      </c>
      <c r="BZ34" s="139" t="e">
        <f t="shared" si="52"/>
        <v>#DIV/0!</v>
      </c>
      <c r="CA34" s="137" t="e">
        <f t="shared" si="53"/>
        <v>#DIV/0!</v>
      </c>
      <c r="CB34" s="137" t="e">
        <f t="shared" si="54"/>
        <v>#DIV/0!</v>
      </c>
      <c r="CC34" s="137" t="e">
        <f t="shared" si="55"/>
        <v>#DIV/0!</v>
      </c>
    </row>
    <row r="35" spans="1:81" x14ac:dyDescent="0.3">
      <c r="A35" s="137" t="str">
        <f>'FOD (ALL)'!B35</f>
        <v>AXISBANK</v>
      </c>
      <c r="B35" s="146">
        <f>'FOD (ALL)'!C35</f>
        <v>43979</v>
      </c>
      <c r="C35" s="137">
        <f>'FOD (ALL)'!G35</f>
        <v>337.35</v>
      </c>
      <c r="D35" s="137">
        <f>'FOD (ALL)'!X35</f>
        <v>355.6</v>
      </c>
      <c r="E35" s="137">
        <f>'FOD (ALL)'!AO35</f>
        <v>362.25</v>
      </c>
      <c r="F35" s="137">
        <f>'FOD (ALL)'!BF35</f>
        <v>353.9</v>
      </c>
      <c r="G35" s="137">
        <f>'FOD (ALL)'!BW35</f>
        <v>359.55</v>
      </c>
      <c r="H35" s="137" t="str">
        <f t="shared" si="12"/>
        <v>N</v>
      </c>
      <c r="I35" s="137" t="str">
        <f t="shared" si="13"/>
        <v>N</v>
      </c>
      <c r="J35" s="137" t="str">
        <f t="shared" si="14"/>
        <v>Y</v>
      </c>
      <c r="K35" s="137" t="str">
        <f t="shared" si="15"/>
        <v>N</v>
      </c>
      <c r="L35" s="139">
        <f t="shared" si="16"/>
        <v>-5.1321709786276708</v>
      </c>
      <c r="M35" s="139">
        <f t="shared" si="17"/>
        <v>-1.8357487922705251</v>
      </c>
      <c r="N35" s="139">
        <f t="shared" si="18"/>
        <v>2.3594235659790965</v>
      </c>
      <c r="O35" s="139">
        <f t="shared" si="19"/>
        <v>-1.5714087053261117</v>
      </c>
      <c r="P35" s="137" t="str">
        <f t="shared" si="20"/>
        <v>N</v>
      </c>
      <c r="Q35" s="137" t="str">
        <f t="shared" si="21"/>
        <v>N</v>
      </c>
      <c r="R35" s="137" t="str">
        <f t="shared" si="22"/>
        <v>Y</v>
      </c>
      <c r="S35" s="137">
        <f>'FOD (ALL)'!D35</f>
        <v>351.9</v>
      </c>
      <c r="T35" s="137">
        <f>'FOD (ALL)'!U35</f>
        <v>362.35</v>
      </c>
      <c r="U35" s="137">
        <f>'FOD (ALL)'!AL35</f>
        <v>352.9</v>
      </c>
      <c r="V35" s="137">
        <f>'FOD (ALL)'!BC35</f>
        <v>367.05</v>
      </c>
      <c r="W35" s="137">
        <f>'FOD (ALL)'!BT35</f>
        <v>388.15</v>
      </c>
      <c r="X35" s="137">
        <f>'FOD (ALL)'!E35</f>
        <v>358.9</v>
      </c>
      <c r="Y35" s="137">
        <f>'FOD (ALL)'!V35</f>
        <v>369.65</v>
      </c>
      <c r="Z35" s="137">
        <f>'FOD (ALL)'!AM35</f>
        <v>367.05</v>
      </c>
      <c r="AA35" s="137">
        <f>'FOD (ALL)'!BD35</f>
        <v>373.45</v>
      </c>
      <c r="AB35" s="137">
        <f>'FOD (ALL)'!BU35</f>
        <v>388.7</v>
      </c>
      <c r="AC35" s="137">
        <f>'FOD (ALL)'!F35</f>
        <v>332.35</v>
      </c>
      <c r="AD35" s="137">
        <f>'FOD (ALL)'!W35</f>
        <v>354.25</v>
      </c>
      <c r="AE35" s="137">
        <f>'FOD (ALL)'!AN35</f>
        <v>349.95</v>
      </c>
      <c r="AF35" s="137">
        <f>'FOD (ALL)'!BE35</f>
        <v>349.15</v>
      </c>
      <c r="AG35" s="137">
        <f>'FOD (ALL)'!BV35</f>
        <v>352.6</v>
      </c>
      <c r="AH35" s="137">
        <f>'FOD (ALL)'!J35</f>
        <v>45500400</v>
      </c>
      <c r="AI35" s="137">
        <f>'FOD (ALL)'!AA35</f>
        <v>49056000</v>
      </c>
      <c r="AJ35" s="137">
        <f>'FOD (ALL)'!AR35</f>
        <v>52123200</v>
      </c>
      <c r="AK35" s="137">
        <f>'FOD (ALL)'!BI35</f>
        <v>53386800</v>
      </c>
      <c r="AL35" s="137">
        <f>'FOD (ALL)'!BZ35</f>
        <v>51265200</v>
      </c>
      <c r="AM35" s="137" t="str">
        <f t="shared" si="23"/>
        <v>N</v>
      </c>
      <c r="AN35" s="137" t="str">
        <f t="shared" si="24"/>
        <v>N</v>
      </c>
      <c r="AO35" s="137" t="str">
        <f t="shared" si="25"/>
        <v>N</v>
      </c>
      <c r="AP35" s="137" t="str">
        <f t="shared" si="26"/>
        <v>Y</v>
      </c>
      <c r="AQ35" s="139">
        <f t="shared" si="27"/>
        <v>-7.2480430528375734</v>
      </c>
      <c r="AR35" s="139">
        <f t="shared" si="28"/>
        <v>-5.8845197532001103</v>
      </c>
      <c r="AS35" s="139">
        <f t="shared" si="29"/>
        <v>-2.3668772056013849</v>
      </c>
      <c r="AT35" s="139">
        <f t="shared" si="30"/>
        <v>4.1384799044966174</v>
      </c>
      <c r="AU35" s="137" t="str">
        <f t="shared" si="31"/>
        <v>N</v>
      </c>
      <c r="AV35" s="137" t="str">
        <f t="shared" si="32"/>
        <v>N</v>
      </c>
      <c r="AW35" s="137" t="str">
        <f t="shared" si="33"/>
        <v>N</v>
      </c>
      <c r="AX35" s="137">
        <f>'FOD (ALL)'!I35</f>
        <v>159378.78</v>
      </c>
      <c r="AY35" s="137">
        <f>'FOD (ALL)'!Z35</f>
        <v>99140.86</v>
      </c>
      <c r="AZ35" s="137">
        <f>'FOD (ALL)'!AQ35</f>
        <v>99483.34</v>
      </c>
      <c r="BA35" s="137">
        <f>'FOD (ALL)'!BH35</f>
        <v>139974.44</v>
      </c>
      <c r="BB35" s="137">
        <f>'FOD (ALL)'!BY35</f>
        <v>143956.21</v>
      </c>
      <c r="BC35" s="137" t="str">
        <f t="shared" si="34"/>
        <v>Y</v>
      </c>
      <c r="BD35" s="137" t="str">
        <f t="shared" si="35"/>
        <v>N</v>
      </c>
      <c r="BE35" s="137" t="str">
        <f t="shared" si="36"/>
        <v>N</v>
      </c>
      <c r="BF35" s="137" t="str">
        <f t="shared" si="37"/>
        <v>N</v>
      </c>
      <c r="BG35" s="139">
        <f t="shared" si="38"/>
        <v>60.759932887408887</v>
      </c>
      <c r="BH35" s="139">
        <f t="shared" si="39"/>
        <v>-0.34425864672416101</v>
      </c>
      <c r="BI35" s="139">
        <f t="shared" si="40"/>
        <v>-28.927495619914612</v>
      </c>
      <c r="BJ35" s="139">
        <f t="shared" si="41"/>
        <v>-2.765959176057768</v>
      </c>
      <c r="BK35" s="137" t="str">
        <f t="shared" si="42"/>
        <v>Y</v>
      </c>
      <c r="BL35" s="137" t="str">
        <f t="shared" si="43"/>
        <v>Y</v>
      </c>
      <c r="BM35" s="137" t="str">
        <f t="shared" si="44"/>
        <v>N</v>
      </c>
      <c r="BN35" s="137">
        <f>'FOD (ALL)'!H35</f>
        <v>38754</v>
      </c>
      <c r="BO35" s="137">
        <f>'FOD (ALL)'!Y35</f>
        <v>22787</v>
      </c>
      <c r="BP35" s="137">
        <f>'FOD (ALL)'!AP35</f>
        <v>23131</v>
      </c>
      <c r="BQ35" s="137">
        <f>'FOD (ALL)'!BG35</f>
        <v>32306</v>
      </c>
      <c r="BR35" s="137">
        <f>'FOD (ALL)'!BX35</f>
        <v>32897</v>
      </c>
      <c r="BS35" s="137" t="str">
        <f t="shared" si="45"/>
        <v>Y</v>
      </c>
      <c r="BT35" s="137" t="str">
        <f t="shared" si="46"/>
        <v>N</v>
      </c>
      <c r="BU35" s="137" t="str">
        <f t="shared" si="47"/>
        <v>N</v>
      </c>
      <c r="BV35" s="137" t="str">
        <f t="shared" si="48"/>
        <v>N</v>
      </c>
      <c r="BW35" s="139">
        <f t="shared" si="49"/>
        <v>70.070654320445868</v>
      </c>
      <c r="BX35" s="139">
        <f t="shared" si="50"/>
        <v>-1.4871817042064761</v>
      </c>
      <c r="BY35" s="139">
        <f t="shared" si="51"/>
        <v>-28.400297158422582</v>
      </c>
      <c r="BZ35" s="139">
        <f t="shared" si="52"/>
        <v>-1.7965163996717024</v>
      </c>
      <c r="CA35" s="137" t="str">
        <f t="shared" si="53"/>
        <v>Y</v>
      </c>
      <c r="CB35" s="137" t="str">
        <f t="shared" si="54"/>
        <v>Y</v>
      </c>
      <c r="CC35" s="137" t="str">
        <f t="shared" si="55"/>
        <v>N</v>
      </c>
    </row>
    <row r="36" spans="1:81" x14ac:dyDescent="0.3">
      <c r="A36" s="137" t="str">
        <f>'FOD (ALL)'!B36</f>
        <v>AXISBANK</v>
      </c>
      <c r="B36" s="146">
        <f>'FOD (ALL)'!C36</f>
        <v>44007</v>
      </c>
      <c r="C36" s="137">
        <f>'FOD (ALL)'!G36</f>
        <v>337.95</v>
      </c>
      <c r="D36" s="137">
        <f>'FOD (ALL)'!X36</f>
        <v>356.65</v>
      </c>
      <c r="E36" s="137">
        <f>'FOD (ALL)'!AO36</f>
        <v>363.3</v>
      </c>
      <c r="F36" s="137">
        <f>'FOD (ALL)'!BF36</f>
        <v>355.1</v>
      </c>
      <c r="G36" s="137">
        <f>'FOD (ALL)'!BW36</f>
        <v>360</v>
      </c>
      <c r="H36" s="137" t="str">
        <f t="shared" si="12"/>
        <v>N</v>
      </c>
      <c r="I36" s="137" t="str">
        <f t="shared" si="13"/>
        <v>N</v>
      </c>
      <c r="J36" s="137" t="str">
        <f t="shared" si="14"/>
        <v>Y</v>
      </c>
      <c r="K36" s="137" t="str">
        <f t="shared" si="15"/>
        <v>N</v>
      </c>
      <c r="L36" s="139">
        <f t="shared" si="16"/>
        <v>-5.2432356652179983</v>
      </c>
      <c r="M36" s="139">
        <f t="shared" si="17"/>
        <v>-1.830443159922938</v>
      </c>
      <c r="N36" s="139">
        <f t="shared" si="18"/>
        <v>2.3092086736130635</v>
      </c>
      <c r="O36" s="139">
        <f t="shared" si="19"/>
        <v>-1.3611111111111047</v>
      </c>
      <c r="P36" s="137" t="str">
        <f t="shared" si="20"/>
        <v>N</v>
      </c>
      <c r="Q36" s="137" t="str">
        <f t="shared" si="21"/>
        <v>N</v>
      </c>
      <c r="R36" s="137" t="str">
        <f t="shared" si="22"/>
        <v>Y</v>
      </c>
      <c r="S36" s="137">
        <f>'FOD (ALL)'!D36</f>
        <v>354</v>
      </c>
      <c r="T36" s="137">
        <f>'FOD (ALL)'!U36</f>
        <v>362.6</v>
      </c>
      <c r="U36" s="137">
        <f>'FOD (ALL)'!AL36</f>
        <v>351.55</v>
      </c>
      <c r="V36" s="137">
        <f>'FOD (ALL)'!BC36</f>
        <v>368</v>
      </c>
      <c r="W36" s="137">
        <f>'FOD (ALL)'!BT36</f>
        <v>388.25</v>
      </c>
      <c r="X36" s="137">
        <f>'FOD (ALL)'!E36</f>
        <v>360</v>
      </c>
      <c r="Y36" s="137">
        <f>'FOD (ALL)'!V36</f>
        <v>370.55</v>
      </c>
      <c r="Z36" s="137">
        <f>'FOD (ALL)'!AM36</f>
        <v>367.7</v>
      </c>
      <c r="AA36" s="137">
        <f>'FOD (ALL)'!BD36</f>
        <v>374</v>
      </c>
      <c r="AB36" s="137">
        <f>'FOD (ALL)'!BU36</f>
        <v>388.25</v>
      </c>
      <c r="AC36" s="137">
        <f>'FOD (ALL)'!F36</f>
        <v>333.35</v>
      </c>
      <c r="AD36" s="137">
        <f>'FOD (ALL)'!W36</f>
        <v>355.4</v>
      </c>
      <c r="AE36" s="137">
        <f>'FOD (ALL)'!AN36</f>
        <v>351.55</v>
      </c>
      <c r="AF36" s="137">
        <f>'FOD (ALL)'!BE36</f>
        <v>350.95</v>
      </c>
      <c r="AG36" s="137">
        <f>'FOD (ALL)'!BV36</f>
        <v>353.75</v>
      </c>
      <c r="AH36" s="137">
        <f>'FOD (ALL)'!J36</f>
        <v>15142800</v>
      </c>
      <c r="AI36" s="137">
        <f>'FOD (ALL)'!AA36</f>
        <v>8564400</v>
      </c>
      <c r="AJ36" s="137">
        <f>'FOD (ALL)'!AR36</f>
        <v>5271600</v>
      </c>
      <c r="AK36" s="137">
        <f>'FOD (ALL)'!BI36</f>
        <v>3309600</v>
      </c>
      <c r="AL36" s="137">
        <f>'FOD (ALL)'!BZ36</f>
        <v>2685600</v>
      </c>
      <c r="AM36" s="137" t="str">
        <f t="shared" si="23"/>
        <v>Y</v>
      </c>
      <c r="AN36" s="137" t="str">
        <f t="shared" si="24"/>
        <v>Y</v>
      </c>
      <c r="AO36" s="137" t="str">
        <f t="shared" si="25"/>
        <v>Y</v>
      </c>
      <c r="AP36" s="137" t="str">
        <f t="shared" si="26"/>
        <v>Y</v>
      </c>
      <c r="AQ36" s="139">
        <f t="shared" si="27"/>
        <v>76.810985007706321</v>
      </c>
      <c r="AR36" s="139">
        <f t="shared" si="28"/>
        <v>62.463009333029817</v>
      </c>
      <c r="AS36" s="139">
        <f t="shared" si="29"/>
        <v>59.282088469905723</v>
      </c>
      <c r="AT36" s="139">
        <f t="shared" si="30"/>
        <v>23.235031277926723</v>
      </c>
      <c r="AU36" s="137" t="str">
        <f t="shared" si="31"/>
        <v>Y</v>
      </c>
      <c r="AV36" s="137" t="str">
        <f t="shared" si="32"/>
        <v>Y</v>
      </c>
      <c r="AW36" s="137" t="str">
        <f t="shared" si="33"/>
        <v>Y</v>
      </c>
      <c r="AX36" s="137">
        <f>'FOD (ALL)'!I36</f>
        <v>40964.53</v>
      </c>
      <c r="AY36" s="137">
        <f>'FOD (ALL)'!Z36</f>
        <v>20114.37</v>
      </c>
      <c r="AZ36" s="137">
        <f>'FOD (ALL)'!AQ36</f>
        <v>14791.85</v>
      </c>
      <c r="BA36" s="137">
        <f>'FOD (ALL)'!BH36</f>
        <v>8414.34</v>
      </c>
      <c r="BB36" s="137">
        <f>'FOD (ALL)'!BY36</f>
        <v>10597.8</v>
      </c>
      <c r="BC36" s="137" t="str">
        <f t="shared" si="34"/>
        <v>Y</v>
      </c>
      <c r="BD36" s="137" t="str">
        <f t="shared" si="35"/>
        <v>Y</v>
      </c>
      <c r="BE36" s="137" t="str">
        <f t="shared" si="36"/>
        <v>Y</v>
      </c>
      <c r="BF36" s="137" t="str">
        <f t="shared" si="37"/>
        <v>N</v>
      </c>
      <c r="BG36" s="139">
        <f t="shared" si="38"/>
        <v>103.65803154660075</v>
      </c>
      <c r="BH36" s="139">
        <f t="shared" si="39"/>
        <v>35.982787818967864</v>
      </c>
      <c r="BI36" s="139">
        <f t="shared" si="40"/>
        <v>75.793348022542474</v>
      </c>
      <c r="BJ36" s="139">
        <f t="shared" si="41"/>
        <v>-20.602955330351573</v>
      </c>
      <c r="BK36" s="137" t="str">
        <f t="shared" si="42"/>
        <v>Y</v>
      </c>
      <c r="BL36" s="137" t="str">
        <f t="shared" si="43"/>
        <v>N</v>
      </c>
      <c r="BM36" s="137" t="str">
        <f t="shared" si="44"/>
        <v>Y</v>
      </c>
      <c r="BN36" s="137">
        <f>'FOD (ALL)'!H36</f>
        <v>9961</v>
      </c>
      <c r="BO36" s="137">
        <f>'FOD (ALL)'!Y36</f>
        <v>4597</v>
      </c>
      <c r="BP36" s="137">
        <f>'FOD (ALL)'!AP36</f>
        <v>3433</v>
      </c>
      <c r="BQ36" s="137">
        <f>'FOD (ALL)'!BG36</f>
        <v>1932</v>
      </c>
      <c r="BR36" s="137">
        <f>'FOD (ALL)'!BX36</f>
        <v>2427</v>
      </c>
      <c r="BS36" s="137" t="str">
        <f t="shared" si="45"/>
        <v>Y</v>
      </c>
      <c r="BT36" s="137" t="str">
        <f t="shared" si="46"/>
        <v>Y</v>
      </c>
      <c r="BU36" s="137" t="str">
        <f t="shared" si="47"/>
        <v>Y</v>
      </c>
      <c r="BV36" s="137" t="str">
        <f t="shared" si="48"/>
        <v>N</v>
      </c>
      <c r="BW36" s="139">
        <f t="shared" si="49"/>
        <v>116.68479443115073</v>
      </c>
      <c r="BX36" s="139">
        <f t="shared" si="50"/>
        <v>33.906204485872415</v>
      </c>
      <c r="BY36" s="139">
        <f t="shared" si="51"/>
        <v>77.691511387163558</v>
      </c>
      <c r="BZ36" s="139">
        <f t="shared" si="52"/>
        <v>-20.395550061804695</v>
      </c>
      <c r="CA36" s="137" t="str">
        <f t="shared" si="53"/>
        <v>Y</v>
      </c>
      <c r="CB36" s="137" t="str">
        <f t="shared" si="54"/>
        <v>N</v>
      </c>
      <c r="CC36" s="137" t="str">
        <f t="shared" si="55"/>
        <v>Y</v>
      </c>
    </row>
    <row r="37" spans="1:81" x14ac:dyDescent="0.3">
      <c r="A37" s="137" t="str">
        <f>'FOD (ALL)'!B37</f>
        <v>AXISBANK</v>
      </c>
      <c r="B37" s="146">
        <f>'FOD (ALL)'!C37</f>
        <v>44042</v>
      </c>
      <c r="C37" s="137">
        <f>'FOD (ALL)'!G37</f>
        <v>339.6</v>
      </c>
      <c r="D37" s="137">
        <f>'FOD (ALL)'!X37</f>
        <v>357.15</v>
      </c>
      <c r="E37" s="137">
        <f>'FOD (ALL)'!AO37</f>
        <v>365.8</v>
      </c>
      <c r="F37" s="137">
        <f>'FOD (ALL)'!BF37</f>
        <v>356.6</v>
      </c>
      <c r="G37" s="137">
        <f>'FOD (ALL)'!BW37</f>
        <v>361.25</v>
      </c>
      <c r="H37" s="137" t="str">
        <f t="shared" si="12"/>
        <v>N</v>
      </c>
      <c r="I37" s="137" t="str">
        <f t="shared" si="13"/>
        <v>N</v>
      </c>
      <c r="J37" s="137" t="str">
        <f t="shared" si="14"/>
        <v>Y</v>
      </c>
      <c r="K37" s="137" t="str">
        <f t="shared" si="15"/>
        <v>N</v>
      </c>
      <c r="L37" s="139">
        <f t="shared" si="16"/>
        <v>-4.9139017219655479</v>
      </c>
      <c r="M37" s="139">
        <f t="shared" si="17"/>
        <v>-2.3646801530891293</v>
      </c>
      <c r="N37" s="139">
        <f t="shared" si="18"/>
        <v>2.5799214806505857</v>
      </c>
      <c r="O37" s="139">
        <f t="shared" si="19"/>
        <v>-1.2871972318339038</v>
      </c>
      <c r="P37" s="137" t="str">
        <f t="shared" si="20"/>
        <v>N</v>
      </c>
      <c r="Q37" s="137" t="str">
        <f t="shared" si="21"/>
        <v>N</v>
      </c>
      <c r="R37" s="137" t="str">
        <f t="shared" si="22"/>
        <v>Y</v>
      </c>
      <c r="S37" s="137">
        <f>'FOD (ALL)'!D37</f>
        <v>356.2</v>
      </c>
      <c r="T37" s="137">
        <f>'FOD (ALL)'!U37</f>
        <v>363</v>
      </c>
      <c r="U37" s="137">
        <f>'FOD (ALL)'!AL37</f>
        <v>356</v>
      </c>
      <c r="V37" s="137">
        <f>'FOD (ALL)'!BC37</f>
        <v>367.4</v>
      </c>
      <c r="W37" s="137">
        <f>'FOD (ALL)'!BT37</f>
        <v>382.8</v>
      </c>
      <c r="X37" s="137">
        <f>'FOD (ALL)'!E37</f>
        <v>357.75</v>
      </c>
      <c r="Y37" s="137">
        <f>'FOD (ALL)'!V37</f>
        <v>369.7</v>
      </c>
      <c r="Z37" s="137">
        <f>'FOD (ALL)'!AM37</f>
        <v>363.35</v>
      </c>
      <c r="AA37" s="137">
        <f>'FOD (ALL)'!BD37</f>
        <v>372.9</v>
      </c>
      <c r="AB37" s="137">
        <f>'FOD (ALL)'!BU37</f>
        <v>382.8</v>
      </c>
      <c r="AC37" s="137">
        <f>'FOD (ALL)'!F37</f>
        <v>335.8</v>
      </c>
      <c r="AD37" s="137">
        <f>'FOD (ALL)'!W37</f>
        <v>357.15</v>
      </c>
      <c r="AE37" s="137">
        <f>'FOD (ALL)'!AN37</f>
        <v>356</v>
      </c>
      <c r="AF37" s="137">
        <f>'FOD (ALL)'!BE37</f>
        <v>352</v>
      </c>
      <c r="AG37" s="137">
        <f>'FOD (ALL)'!BV37</f>
        <v>356.25</v>
      </c>
      <c r="AH37" s="137">
        <f>'FOD (ALL)'!J37</f>
        <v>90000</v>
      </c>
      <c r="AI37" s="137">
        <f>'FOD (ALL)'!AA37</f>
        <v>50400</v>
      </c>
      <c r="AJ37" s="137">
        <f>'FOD (ALL)'!AR37</f>
        <v>43200</v>
      </c>
      <c r="AK37" s="137">
        <f>'FOD (ALL)'!BI37</f>
        <v>39600</v>
      </c>
      <c r="AL37" s="137">
        <f>'FOD (ALL)'!BZ37</f>
        <v>42000</v>
      </c>
      <c r="AM37" s="137" t="str">
        <f t="shared" si="23"/>
        <v>Y</v>
      </c>
      <c r="AN37" s="137" t="str">
        <f t="shared" si="24"/>
        <v>Y</v>
      </c>
      <c r="AO37" s="137" t="str">
        <f t="shared" si="25"/>
        <v>Y</v>
      </c>
      <c r="AP37" s="137" t="str">
        <f t="shared" si="26"/>
        <v>N</v>
      </c>
      <c r="AQ37" s="139">
        <f t="shared" si="27"/>
        <v>78.571428571428569</v>
      </c>
      <c r="AR37" s="139">
        <f t="shared" si="28"/>
        <v>16.666666666666664</v>
      </c>
      <c r="AS37" s="139">
        <f t="shared" si="29"/>
        <v>9.0909090909090917</v>
      </c>
      <c r="AT37" s="139">
        <f t="shared" si="30"/>
        <v>-5.7142857142857144</v>
      </c>
      <c r="AU37" s="137" t="str">
        <f t="shared" si="31"/>
        <v>Y</v>
      </c>
      <c r="AV37" s="137" t="str">
        <f t="shared" si="32"/>
        <v>Y</v>
      </c>
      <c r="AW37" s="137" t="str">
        <f t="shared" si="33"/>
        <v>Y</v>
      </c>
      <c r="AX37" s="137">
        <f>'FOD (ALL)'!I37</f>
        <v>286.85000000000002</v>
      </c>
      <c r="AY37" s="137">
        <f>'FOD (ALL)'!Z37</f>
        <v>87.8</v>
      </c>
      <c r="AZ37" s="137">
        <f>'FOD (ALL)'!AQ37</f>
        <v>38.71</v>
      </c>
      <c r="BA37" s="137">
        <f>'FOD (ALL)'!BH37</f>
        <v>173.29</v>
      </c>
      <c r="BB37" s="137">
        <f>'FOD (ALL)'!BY37</f>
        <v>179.69</v>
      </c>
      <c r="BC37" s="137" t="str">
        <f t="shared" si="34"/>
        <v>Y</v>
      </c>
      <c r="BD37" s="137" t="str">
        <f t="shared" si="35"/>
        <v>Y</v>
      </c>
      <c r="BE37" s="137" t="str">
        <f t="shared" si="36"/>
        <v>N</v>
      </c>
      <c r="BF37" s="137" t="str">
        <f t="shared" si="37"/>
        <v>N</v>
      </c>
      <c r="BG37" s="139">
        <f t="shared" si="38"/>
        <v>226.70842824601368</v>
      </c>
      <c r="BH37" s="139">
        <f t="shared" si="39"/>
        <v>126.81477654352879</v>
      </c>
      <c r="BI37" s="139">
        <f t="shared" si="40"/>
        <v>-77.66172312308845</v>
      </c>
      <c r="BJ37" s="139">
        <f t="shared" si="41"/>
        <v>-3.561689576492852</v>
      </c>
      <c r="BK37" s="137" t="str">
        <f t="shared" si="42"/>
        <v>Y</v>
      </c>
      <c r="BL37" s="137" t="str">
        <f t="shared" si="43"/>
        <v>Y</v>
      </c>
      <c r="BM37" s="137" t="str">
        <f t="shared" si="44"/>
        <v>N</v>
      </c>
      <c r="BN37" s="137">
        <f>'FOD (ALL)'!H37</f>
        <v>70</v>
      </c>
      <c r="BO37" s="137">
        <f>'FOD (ALL)'!Y37</f>
        <v>20</v>
      </c>
      <c r="BP37" s="137">
        <f>'FOD (ALL)'!AP37</f>
        <v>9</v>
      </c>
      <c r="BQ37" s="137">
        <f>'FOD (ALL)'!BG37</f>
        <v>40</v>
      </c>
      <c r="BR37" s="137">
        <f>'FOD (ALL)'!BX37</f>
        <v>41</v>
      </c>
      <c r="BS37" s="137" t="str">
        <f t="shared" si="45"/>
        <v>Y</v>
      </c>
      <c r="BT37" s="137" t="str">
        <f t="shared" si="46"/>
        <v>Y</v>
      </c>
      <c r="BU37" s="137" t="str">
        <f t="shared" si="47"/>
        <v>N</v>
      </c>
      <c r="BV37" s="137" t="str">
        <f t="shared" si="48"/>
        <v>N</v>
      </c>
      <c r="BW37" s="139">
        <f t="shared" si="49"/>
        <v>250</v>
      </c>
      <c r="BX37" s="139">
        <f t="shared" si="50"/>
        <v>122.22222222222223</v>
      </c>
      <c r="BY37" s="139">
        <f t="shared" si="51"/>
        <v>-77.5</v>
      </c>
      <c r="BZ37" s="139">
        <f t="shared" si="52"/>
        <v>-2.4390243902439024</v>
      </c>
      <c r="CA37" s="137" t="str">
        <f t="shared" si="53"/>
        <v>Y</v>
      </c>
      <c r="CB37" s="137" t="str">
        <f t="shared" si="54"/>
        <v>Y</v>
      </c>
      <c r="CC37" s="137" t="str">
        <f t="shared" si="55"/>
        <v>N</v>
      </c>
    </row>
    <row r="38" spans="1:81" x14ac:dyDescent="0.3">
      <c r="A38" s="137" t="str">
        <f>'FOD (ALL)'!B38</f>
        <v>BAJAJ-AUTO</v>
      </c>
      <c r="B38" s="146">
        <f>'FOD (ALL)'!C38</f>
        <v>43979</v>
      </c>
      <c r="C38" s="137">
        <f>'FOD (ALL)'!G38</f>
        <v>2557</v>
      </c>
      <c r="D38" s="137">
        <f>'FOD (ALL)'!X38</f>
        <v>2637.05</v>
      </c>
      <c r="E38" s="137">
        <f>'FOD (ALL)'!AO38</f>
        <v>2550.6</v>
      </c>
      <c r="F38" s="137">
        <f>'FOD (ALL)'!BF38</f>
        <v>2511.0500000000002</v>
      </c>
      <c r="G38" s="137">
        <f>'FOD (ALL)'!BW38</f>
        <v>2481.85</v>
      </c>
      <c r="H38" s="137" t="str">
        <f t="shared" si="12"/>
        <v>N</v>
      </c>
      <c r="I38" s="137" t="str">
        <f t="shared" si="13"/>
        <v>Y</v>
      </c>
      <c r="J38" s="137" t="str">
        <f t="shared" si="14"/>
        <v>Y</v>
      </c>
      <c r="K38" s="137" t="str">
        <f t="shared" si="15"/>
        <v>Y</v>
      </c>
      <c r="L38" s="139">
        <f t="shared" si="16"/>
        <v>-3.0355890104472869</v>
      </c>
      <c r="M38" s="139">
        <f t="shared" si="17"/>
        <v>3.3893985728848222</v>
      </c>
      <c r="N38" s="139">
        <f t="shared" si="18"/>
        <v>1.5750383305788305</v>
      </c>
      <c r="O38" s="139">
        <f t="shared" si="19"/>
        <v>1.1765416926889327</v>
      </c>
      <c r="P38" s="137" t="str">
        <f t="shared" si="20"/>
        <v>N</v>
      </c>
      <c r="Q38" s="137" t="str">
        <f t="shared" si="21"/>
        <v>Y</v>
      </c>
      <c r="R38" s="137" t="str">
        <f t="shared" si="22"/>
        <v>Y</v>
      </c>
      <c r="S38" s="137">
        <f>'FOD (ALL)'!D38</f>
        <v>2620.4499999999998</v>
      </c>
      <c r="T38" s="137">
        <f>'FOD (ALL)'!U38</f>
        <v>2642.05</v>
      </c>
      <c r="U38" s="137">
        <f>'FOD (ALL)'!AL38</f>
        <v>2495.1999999999998</v>
      </c>
      <c r="V38" s="137">
        <f>'FOD (ALL)'!BC38</f>
        <v>2513.0500000000002</v>
      </c>
      <c r="W38" s="137">
        <f>'FOD (ALL)'!BT38</f>
        <v>2642.35</v>
      </c>
      <c r="X38" s="137">
        <f>'FOD (ALL)'!E38</f>
        <v>2634.95</v>
      </c>
      <c r="Y38" s="137">
        <f>'FOD (ALL)'!V38</f>
        <v>2717.85</v>
      </c>
      <c r="Z38" s="137">
        <f>'FOD (ALL)'!AM38</f>
        <v>2569.15</v>
      </c>
      <c r="AA38" s="137">
        <f>'FOD (ALL)'!BD38</f>
        <v>2549.85</v>
      </c>
      <c r="AB38" s="137">
        <f>'FOD (ALL)'!BU38</f>
        <v>2656.4</v>
      </c>
      <c r="AC38" s="137">
        <f>'FOD (ALL)'!F38</f>
        <v>2545.0500000000002</v>
      </c>
      <c r="AD38" s="137">
        <f>'FOD (ALL)'!W38</f>
        <v>2618.35</v>
      </c>
      <c r="AE38" s="137">
        <f>'FOD (ALL)'!AN38</f>
        <v>2479.9499999999998</v>
      </c>
      <c r="AF38" s="137">
        <f>'FOD (ALL)'!BE38</f>
        <v>2488.4499999999998</v>
      </c>
      <c r="AG38" s="137">
        <f>'FOD (ALL)'!BV38</f>
        <v>2467</v>
      </c>
      <c r="AH38" s="137">
        <f>'FOD (ALL)'!J38</f>
        <v>1371000</v>
      </c>
      <c r="AI38" s="137">
        <f>'FOD (ALL)'!AA38</f>
        <v>1494500</v>
      </c>
      <c r="AJ38" s="137">
        <f>'FOD (ALL)'!AR38</f>
        <v>1469000</v>
      </c>
      <c r="AK38" s="137">
        <f>'FOD (ALL)'!BI38</f>
        <v>1456750</v>
      </c>
      <c r="AL38" s="137">
        <f>'FOD (ALL)'!BZ38</f>
        <v>1449500</v>
      </c>
      <c r="AM38" s="137" t="str">
        <f t="shared" si="23"/>
        <v>N</v>
      </c>
      <c r="AN38" s="137" t="str">
        <f t="shared" si="24"/>
        <v>Y</v>
      </c>
      <c r="AO38" s="137" t="str">
        <f t="shared" si="25"/>
        <v>Y</v>
      </c>
      <c r="AP38" s="137" t="str">
        <f t="shared" si="26"/>
        <v>Y</v>
      </c>
      <c r="AQ38" s="139">
        <f t="shared" si="27"/>
        <v>-8.263633322181331</v>
      </c>
      <c r="AR38" s="139">
        <f t="shared" si="28"/>
        <v>1.7358747447243021</v>
      </c>
      <c r="AS38" s="139">
        <f t="shared" si="29"/>
        <v>0.8409129912476403</v>
      </c>
      <c r="AT38" s="139">
        <f t="shared" si="30"/>
        <v>0.50017247326664371</v>
      </c>
      <c r="AU38" s="137" t="str">
        <f t="shared" si="31"/>
        <v>N</v>
      </c>
      <c r="AV38" s="137" t="str">
        <f t="shared" si="32"/>
        <v>Y</v>
      </c>
      <c r="AW38" s="137" t="str">
        <f t="shared" si="33"/>
        <v>Y</v>
      </c>
      <c r="AX38" s="137">
        <f>'FOD (ALL)'!I38</f>
        <v>35930.910000000003</v>
      </c>
      <c r="AY38" s="137">
        <f>'FOD (ALL)'!Z38</f>
        <v>78059.149999999994</v>
      </c>
      <c r="AZ38" s="137">
        <f>'FOD (ALL)'!AQ38</f>
        <v>26198.34</v>
      </c>
      <c r="BA38" s="137">
        <f>'FOD (ALL)'!BH38</f>
        <v>15118.98</v>
      </c>
      <c r="BB38" s="137">
        <f>'FOD (ALL)'!BY38</f>
        <v>33782.300000000003</v>
      </c>
      <c r="BC38" s="137" t="str">
        <f t="shared" si="34"/>
        <v>N</v>
      </c>
      <c r="BD38" s="137" t="str">
        <f t="shared" si="35"/>
        <v>Y</v>
      </c>
      <c r="BE38" s="137" t="str">
        <f t="shared" si="36"/>
        <v>Y</v>
      </c>
      <c r="BF38" s="137" t="str">
        <f t="shared" si="37"/>
        <v>N</v>
      </c>
      <c r="BG38" s="139">
        <f t="shared" si="38"/>
        <v>-53.969637127742217</v>
      </c>
      <c r="BH38" s="139">
        <f t="shared" si="39"/>
        <v>197.95456506022899</v>
      </c>
      <c r="BI38" s="139">
        <f t="shared" si="40"/>
        <v>73.281134044756996</v>
      </c>
      <c r="BJ38" s="139">
        <f t="shared" si="41"/>
        <v>-55.245853597890026</v>
      </c>
      <c r="BK38" s="137" t="str">
        <f t="shared" si="42"/>
        <v>N</v>
      </c>
      <c r="BL38" s="137" t="str">
        <f t="shared" si="43"/>
        <v>Y</v>
      </c>
      <c r="BM38" s="137" t="str">
        <f t="shared" si="44"/>
        <v>Y</v>
      </c>
      <c r="BN38" s="137">
        <f>'FOD (ALL)'!H38</f>
        <v>5565</v>
      </c>
      <c r="BO38" s="137">
        <f>'FOD (ALL)'!Y38</f>
        <v>11734</v>
      </c>
      <c r="BP38" s="137">
        <f>'FOD (ALL)'!AP38</f>
        <v>4144</v>
      </c>
      <c r="BQ38" s="137">
        <f>'FOD (ALL)'!BG38</f>
        <v>2405</v>
      </c>
      <c r="BR38" s="137">
        <f>'FOD (ALL)'!BX38</f>
        <v>5303</v>
      </c>
      <c r="BS38" s="137" t="str">
        <f t="shared" si="45"/>
        <v>N</v>
      </c>
      <c r="BT38" s="137" t="str">
        <f t="shared" si="46"/>
        <v>Y</v>
      </c>
      <c r="BU38" s="137" t="str">
        <f t="shared" si="47"/>
        <v>Y</v>
      </c>
      <c r="BV38" s="137" t="str">
        <f t="shared" si="48"/>
        <v>N</v>
      </c>
      <c r="BW38" s="139">
        <f t="shared" si="49"/>
        <v>-52.573717402420314</v>
      </c>
      <c r="BX38" s="139">
        <f t="shared" si="50"/>
        <v>183.15637065637065</v>
      </c>
      <c r="BY38" s="139">
        <f t="shared" si="51"/>
        <v>72.307692307692307</v>
      </c>
      <c r="BZ38" s="139">
        <f t="shared" si="52"/>
        <v>-54.648312276070158</v>
      </c>
      <c r="CA38" s="137" t="str">
        <f t="shared" si="53"/>
        <v>N</v>
      </c>
      <c r="CB38" s="137" t="str">
        <f t="shared" si="54"/>
        <v>Y</v>
      </c>
      <c r="CC38" s="137" t="str">
        <f t="shared" si="55"/>
        <v>Y</v>
      </c>
    </row>
    <row r="39" spans="1:81" x14ac:dyDescent="0.3">
      <c r="A39" s="137" t="str">
        <f>'FOD (ALL)'!B39</f>
        <v>BAJAJ-AUTO</v>
      </c>
      <c r="B39" s="146">
        <f>'FOD (ALL)'!C39</f>
        <v>44007</v>
      </c>
      <c r="C39" s="137">
        <f>'FOD (ALL)'!G39</f>
        <v>2559.1999999999998</v>
      </c>
      <c r="D39" s="137">
        <f>'FOD (ALL)'!X39</f>
        <v>2643</v>
      </c>
      <c r="E39" s="137">
        <f>'FOD (ALL)'!AO39</f>
        <v>2557.0500000000002</v>
      </c>
      <c r="F39" s="137">
        <f>'FOD (ALL)'!BF39</f>
        <v>2517.1999999999998</v>
      </c>
      <c r="G39" s="137">
        <f>'FOD (ALL)'!BW39</f>
        <v>2487.1</v>
      </c>
      <c r="H39" s="137" t="str">
        <f t="shared" si="12"/>
        <v>N</v>
      </c>
      <c r="I39" s="137" t="str">
        <f t="shared" si="13"/>
        <v>Y</v>
      </c>
      <c r="J39" s="137" t="str">
        <f t="shared" si="14"/>
        <v>Y</v>
      </c>
      <c r="K39" s="137" t="str">
        <f t="shared" si="15"/>
        <v>Y</v>
      </c>
      <c r="L39" s="139">
        <f t="shared" si="16"/>
        <v>-3.1706394248959588</v>
      </c>
      <c r="M39" s="139">
        <f t="shared" si="17"/>
        <v>3.3612952425646667</v>
      </c>
      <c r="N39" s="139">
        <f t="shared" si="18"/>
        <v>1.5831082154775293</v>
      </c>
      <c r="O39" s="139">
        <f t="shared" si="19"/>
        <v>1.210244863495634</v>
      </c>
      <c r="P39" s="137" t="str">
        <f t="shared" si="20"/>
        <v>N</v>
      </c>
      <c r="Q39" s="137" t="str">
        <f t="shared" si="21"/>
        <v>Y</v>
      </c>
      <c r="R39" s="137" t="str">
        <f t="shared" si="22"/>
        <v>Y</v>
      </c>
      <c r="S39" s="137">
        <f>'FOD (ALL)'!D39</f>
        <v>2594</v>
      </c>
      <c r="T39" s="137">
        <f>'FOD (ALL)'!U39</f>
        <v>2636</v>
      </c>
      <c r="U39" s="137">
        <f>'FOD (ALL)'!AL39</f>
        <v>2495.25</v>
      </c>
      <c r="V39" s="137">
        <f>'FOD (ALL)'!BC39</f>
        <v>2507.6</v>
      </c>
      <c r="W39" s="137">
        <f>'FOD (ALL)'!BT39</f>
        <v>2640.1</v>
      </c>
      <c r="X39" s="137">
        <f>'FOD (ALL)'!E39</f>
        <v>2638.2</v>
      </c>
      <c r="Y39" s="137">
        <f>'FOD (ALL)'!V39</f>
        <v>2720.5</v>
      </c>
      <c r="Z39" s="137">
        <f>'FOD (ALL)'!AM39</f>
        <v>2571.65</v>
      </c>
      <c r="AA39" s="137">
        <f>'FOD (ALL)'!BD39</f>
        <v>2550</v>
      </c>
      <c r="AB39" s="137">
        <f>'FOD (ALL)'!BU39</f>
        <v>2656.25</v>
      </c>
      <c r="AC39" s="137">
        <f>'FOD (ALL)'!F39</f>
        <v>2548.4</v>
      </c>
      <c r="AD39" s="137">
        <f>'FOD (ALL)'!W39</f>
        <v>2625.4</v>
      </c>
      <c r="AE39" s="137">
        <f>'FOD (ALL)'!AN39</f>
        <v>2495.25</v>
      </c>
      <c r="AF39" s="137">
        <f>'FOD (ALL)'!BE39</f>
        <v>2497.3000000000002</v>
      </c>
      <c r="AG39" s="137">
        <f>'FOD (ALL)'!BV39</f>
        <v>2474</v>
      </c>
      <c r="AH39" s="137">
        <f>'FOD (ALL)'!J39</f>
        <v>541250</v>
      </c>
      <c r="AI39" s="137">
        <f>'FOD (ALL)'!AA39</f>
        <v>239250</v>
      </c>
      <c r="AJ39" s="137">
        <f>'FOD (ALL)'!AR39</f>
        <v>129000</v>
      </c>
      <c r="AK39" s="137">
        <f>'FOD (ALL)'!BI39</f>
        <v>85000</v>
      </c>
      <c r="AL39" s="137">
        <f>'FOD (ALL)'!BZ39</f>
        <v>62750</v>
      </c>
      <c r="AM39" s="137" t="str">
        <f t="shared" si="23"/>
        <v>Y</v>
      </c>
      <c r="AN39" s="137" t="str">
        <f t="shared" si="24"/>
        <v>Y</v>
      </c>
      <c r="AO39" s="137" t="str">
        <f t="shared" si="25"/>
        <v>Y</v>
      </c>
      <c r="AP39" s="137" t="str">
        <f t="shared" si="26"/>
        <v>Y</v>
      </c>
      <c r="AQ39" s="139">
        <f t="shared" si="27"/>
        <v>126.22779519331245</v>
      </c>
      <c r="AR39" s="139">
        <f t="shared" si="28"/>
        <v>85.465116279069761</v>
      </c>
      <c r="AS39" s="139">
        <f t="shared" si="29"/>
        <v>51.764705882352949</v>
      </c>
      <c r="AT39" s="139">
        <f t="shared" si="30"/>
        <v>35.458167330677291</v>
      </c>
      <c r="AU39" s="137" t="str">
        <f t="shared" si="31"/>
        <v>Y</v>
      </c>
      <c r="AV39" s="137" t="str">
        <f t="shared" si="32"/>
        <v>Y</v>
      </c>
      <c r="AW39" s="137" t="str">
        <f t="shared" si="33"/>
        <v>Y</v>
      </c>
      <c r="AX39" s="137">
        <f>'FOD (ALL)'!I39</f>
        <v>16795.150000000001</v>
      </c>
      <c r="AY39" s="137">
        <f>'FOD (ALL)'!Z39</f>
        <v>9506.7999999999993</v>
      </c>
      <c r="AZ39" s="137">
        <f>'FOD (ALL)'!AQ39</f>
        <v>2670.7</v>
      </c>
      <c r="BA39" s="137">
        <f>'FOD (ALL)'!BH39</f>
        <v>1523.15</v>
      </c>
      <c r="BB39" s="137">
        <f>'FOD (ALL)'!BY39</f>
        <v>1948.8</v>
      </c>
      <c r="BC39" s="137" t="str">
        <f t="shared" si="34"/>
        <v>Y</v>
      </c>
      <c r="BD39" s="137" t="str">
        <f t="shared" si="35"/>
        <v>Y</v>
      </c>
      <c r="BE39" s="137" t="str">
        <f t="shared" si="36"/>
        <v>Y</v>
      </c>
      <c r="BF39" s="137" t="str">
        <f t="shared" si="37"/>
        <v>N</v>
      </c>
      <c r="BG39" s="139">
        <f t="shared" si="38"/>
        <v>76.664597971977983</v>
      </c>
      <c r="BH39" s="139">
        <f t="shared" si="39"/>
        <v>255.96660051671844</v>
      </c>
      <c r="BI39" s="139">
        <f t="shared" si="40"/>
        <v>75.340577093523265</v>
      </c>
      <c r="BJ39" s="139">
        <f t="shared" si="41"/>
        <v>-21.841646141215101</v>
      </c>
      <c r="BK39" s="137" t="str">
        <f t="shared" si="42"/>
        <v>N</v>
      </c>
      <c r="BL39" s="137" t="str">
        <f t="shared" si="43"/>
        <v>Y</v>
      </c>
      <c r="BM39" s="137" t="str">
        <f t="shared" si="44"/>
        <v>Y</v>
      </c>
      <c r="BN39" s="137">
        <f>'FOD (ALL)'!H39</f>
        <v>2613</v>
      </c>
      <c r="BO39" s="137">
        <f>'FOD (ALL)'!Y39</f>
        <v>1426</v>
      </c>
      <c r="BP39" s="137">
        <f>'FOD (ALL)'!AP39</f>
        <v>422</v>
      </c>
      <c r="BQ39" s="137">
        <f>'FOD (ALL)'!BG39</f>
        <v>242</v>
      </c>
      <c r="BR39" s="137">
        <f>'FOD (ALL)'!BX39</f>
        <v>309</v>
      </c>
      <c r="BS39" s="137" t="str">
        <f t="shared" si="45"/>
        <v>Y</v>
      </c>
      <c r="BT39" s="137" t="str">
        <f t="shared" si="46"/>
        <v>Y</v>
      </c>
      <c r="BU39" s="137" t="str">
        <f t="shared" si="47"/>
        <v>Y</v>
      </c>
      <c r="BV39" s="137" t="str">
        <f t="shared" si="48"/>
        <v>N</v>
      </c>
      <c r="BW39" s="139">
        <f t="shared" si="49"/>
        <v>83.239831697054697</v>
      </c>
      <c r="BX39" s="139">
        <f t="shared" si="50"/>
        <v>237.91469194312796</v>
      </c>
      <c r="BY39" s="139">
        <f t="shared" si="51"/>
        <v>74.380165289256198</v>
      </c>
      <c r="BZ39" s="139">
        <f t="shared" si="52"/>
        <v>-21.68284789644013</v>
      </c>
      <c r="CA39" s="137" t="str">
        <f t="shared" si="53"/>
        <v>N</v>
      </c>
      <c r="CB39" s="137" t="str">
        <f t="shared" si="54"/>
        <v>Y</v>
      </c>
      <c r="CC39" s="137" t="str">
        <f t="shared" si="55"/>
        <v>Y</v>
      </c>
    </row>
    <row r="40" spans="1:81" x14ac:dyDescent="0.3">
      <c r="A40" s="137" t="str">
        <f>'FOD (ALL)'!B40</f>
        <v>BAJAJ-AUTO</v>
      </c>
      <c r="B40" s="146">
        <f>'FOD (ALL)'!C40</f>
        <v>44042</v>
      </c>
      <c r="C40" s="137">
        <f>'FOD (ALL)'!G40</f>
        <v>2574.35</v>
      </c>
      <c r="D40" s="137">
        <f>'FOD (ALL)'!X40</f>
        <v>2645.3</v>
      </c>
      <c r="E40" s="137">
        <f>'FOD (ALL)'!AO40</f>
        <v>2581</v>
      </c>
      <c r="F40" s="137">
        <f>'FOD (ALL)'!BF40</f>
        <v>2532.4</v>
      </c>
      <c r="G40" s="137">
        <f>'FOD (ALL)'!BW40</f>
        <v>2500.6999999999998</v>
      </c>
      <c r="H40" s="137" t="str">
        <f t="shared" si="12"/>
        <v>N</v>
      </c>
      <c r="I40" s="137" t="str">
        <f t="shared" si="13"/>
        <v>Y</v>
      </c>
      <c r="J40" s="137" t="str">
        <f t="shared" si="14"/>
        <v>Y</v>
      </c>
      <c r="K40" s="137" t="str">
        <f t="shared" si="15"/>
        <v>Y</v>
      </c>
      <c r="L40" s="139">
        <f t="shared" si="16"/>
        <v>-2.6821154500434834</v>
      </c>
      <c r="M40" s="139">
        <f t="shared" si="17"/>
        <v>2.4912824486633158</v>
      </c>
      <c r="N40" s="139">
        <f t="shared" si="18"/>
        <v>1.9191280998262481</v>
      </c>
      <c r="O40" s="139">
        <f t="shared" si="19"/>
        <v>1.2676450593833837</v>
      </c>
      <c r="P40" s="137" t="str">
        <f t="shared" si="20"/>
        <v>N</v>
      </c>
      <c r="Q40" s="137" t="str">
        <f t="shared" si="21"/>
        <v>Y</v>
      </c>
      <c r="R40" s="137" t="str">
        <f t="shared" si="22"/>
        <v>Y</v>
      </c>
      <c r="S40" s="137">
        <f>'FOD (ALL)'!D40</f>
        <v>2590</v>
      </c>
      <c r="T40" s="137">
        <f>'FOD (ALL)'!U40</f>
        <v>2650</v>
      </c>
      <c r="U40" s="137">
        <f>'FOD (ALL)'!AL40</f>
        <v>2527</v>
      </c>
      <c r="V40" s="137">
        <f>'FOD (ALL)'!BC40</f>
        <v>0</v>
      </c>
      <c r="W40" s="137">
        <f>'FOD (ALL)'!BT40</f>
        <v>2572.3000000000002</v>
      </c>
      <c r="X40" s="137">
        <f>'FOD (ALL)'!E40</f>
        <v>2640.2</v>
      </c>
      <c r="Y40" s="137">
        <f>'FOD (ALL)'!V40</f>
        <v>2710.8</v>
      </c>
      <c r="Z40" s="137">
        <f>'FOD (ALL)'!AM40</f>
        <v>2527</v>
      </c>
      <c r="AA40" s="137">
        <f>'FOD (ALL)'!BD40</f>
        <v>0</v>
      </c>
      <c r="AB40" s="137">
        <f>'FOD (ALL)'!BU40</f>
        <v>2572.3000000000002</v>
      </c>
      <c r="AC40" s="137">
        <f>'FOD (ALL)'!F40</f>
        <v>2590</v>
      </c>
      <c r="AD40" s="137">
        <f>'FOD (ALL)'!W40</f>
        <v>2645</v>
      </c>
      <c r="AE40" s="137">
        <f>'FOD (ALL)'!AN40</f>
        <v>2521.0500000000002</v>
      </c>
      <c r="AF40" s="137">
        <f>'FOD (ALL)'!BE40</f>
        <v>0</v>
      </c>
      <c r="AG40" s="137">
        <f>'FOD (ALL)'!BV40</f>
        <v>2492.9499999999998</v>
      </c>
      <c r="AH40" s="137">
        <f>'FOD (ALL)'!J40</f>
        <v>11500</v>
      </c>
      <c r="AI40" s="137">
        <f>'FOD (ALL)'!AA40</f>
        <v>11250</v>
      </c>
      <c r="AJ40" s="137">
        <f>'FOD (ALL)'!AR40</f>
        <v>7000</v>
      </c>
      <c r="AK40" s="137">
        <f>'FOD (ALL)'!BI40</f>
        <v>7000</v>
      </c>
      <c r="AL40" s="137">
        <f>'FOD (ALL)'!BZ40</f>
        <v>7000</v>
      </c>
      <c r="AM40" s="137" t="str">
        <f t="shared" si="23"/>
        <v>Y</v>
      </c>
      <c r="AN40" s="137" t="str">
        <f t="shared" si="24"/>
        <v>Y</v>
      </c>
      <c r="AO40" s="137" t="str">
        <f t="shared" si="25"/>
        <v>Y</v>
      </c>
      <c r="AP40" s="137" t="str">
        <f t="shared" si="26"/>
        <v>Y</v>
      </c>
      <c r="AQ40" s="139">
        <f t="shared" si="27"/>
        <v>2.2222222222222223</v>
      </c>
      <c r="AR40" s="139">
        <f t="shared" si="28"/>
        <v>60.714285714285708</v>
      </c>
      <c r="AS40" s="139">
        <f t="shared" si="29"/>
        <v>0</v>
      </c>
      <c r="AT40" s="139">
        <f t="shared" si="30"/>
        <v>0</v>
      </c>
      <c r="AU40" s="137" t="str">
        <f t="shared" si="31"/>
        <v>N</v>
      </c>
      <c r="AV40" s="137" t="str">
        <f t="shared" si="32"/>
        <v>Y</v>
      </c>
      <c r="AW40" s="137" t="str">
        <f t="shared" si="33"/>
        <v>Y</v>
      </c>
      <c r="AX40" s="137">
        <f>'FOD (ALL)'!I40</f>
        <v>32.64</v>
      </c>
      <c r="AY40" s="137">
        <f>'FOD (ALL)'!Z40</f>
        <v>206.59</v>
      </c>
      <c r="AZ40" s="137">
        <f>'FOD (ALL)'!AQ40</f>
        <v>25.25</v>
      </c>
      <c r="BA40" s="137">
        <f>'FOD (ALL)'!BH40</f>
        <v>0</v>
      </c>
      <c r="BB40" s="137">
        <f>'FOD (ALL)'!BY40</f>
        <v>44.29</v>
      </c>
      <c r="BC40" s="137" t="str">
        <f t="shared" si="34"/>
        <v>N</v>
      </c>
      <c r="BD40" s="137" t="str">
        <f t="shared" si="35"/>
        <v>Y</v>
      </c>
      <c r="BE40" s="137" t="str">
        <f t="shared" si="36"/>
        <v>Y</v>
      </c>
      <c r="BF40" s="137" t="str">
        <f t="shared" si="37"/>
        <v>N</v>
      </c>
      <c r="BG40" s="139">
        <f t="shared" si="38"/>
        <v>-84.200590541652545</v>
      </c>
      <c r="BH40" s="139">
        <f t="shared" si="39"/>
        <v>718.17821782178214</v>
      </c>
      <c r="BI40" s="139" t="e">
        <f t="shared" si="40"/>
        <v>#DIV/0!</v>
      </c>
      <c r="BJ40" s="139">
        <f t="shared" si="41"/>
        <v>-100</v>
      </c>
      <c r="BK40" s="137" t="str">
        <f t="shared" si="42"/>
        <v>N</v>
      </c>
      <c r="BL40" s="137" t="e">
        <f t="shared" si="43"/>
        <v>#DIV/0!</v>
      </c>
      <c r="BM40" s="137" t="e">
        <f t="shared" si="44"/>
        <v>#DIV/0!</v>
      </c>
      <c r="BN40" s="137">
        <f>'FOD (ALL)'!H40</f>
        <v>5</v>
      </c>
      <c r="BO40" s="137">
        <f>'FOD (ALL)'!Y40</f>
        <v>31</v>
      </c>
      <c r="BP40" s="137">
        <f>'FOD (ALL)'!AP40</f>
        <v>4</v>
      </c>
      <c r="BQ40" s="137">
        <f>'FOD (ALL)'!BG40</f>
        <v>0</v>
      </c>
      <c r="BR40" s="137">
        <f>'FOD (ALL)'!BX40</f>
        <v>7</v>
      </c>
      <c r="BS40" s="137" t="str">
        <f t="shared" si="45"/>
        <v>N</v>
      </c>
      <c r="BT40" s="137" t="str">
        <f t="shared" si="46"/>
        <v>Y</v>
      </c>
      <c r="BU40" s="137" t="str">
        <f t="shared" si="47"/>
        <v>Y</v>
      </c>
      <c r="BV40" s="137" t="str">
        <f t="shared" si="48"/>
        <v>N</v>
      </c>
      <c r="BW40" s="139">
        <f t="shared" si="49"/>
        <v>-83.870967741935488</v>
      </c>
      <c r="BX40" s="139">
        <f t="shared" si="50"/>
        <v>675</v>
      </c>
      <c r="BY40" s="139" t="e">
        <f t="shared" si="51"/>
        <v>#DIV/0!</v>
      </c>
      <c r="BZ40" s="139">
        <f t="shared" si="52"/>
        <v>-100</v>
      </c>
      <c r="CA40" s="137" t="str">
        <f t="shared" si="53"/>
        <v>N</v>
      </c>
      <c r="CB40" s="137" t="e">
        <f t="shared" si="54"/>
        <v>#DIV/0!</v>
      </c>
      <c r="CC40" s="137" t="e">
        <f t="shared" si="55"/>
        <v>#DIV/0!</v>
      </c>
    </row>
    <row r="41" spans="1:81" x14ac:dyDescent="0.3">
      <c r="A41" s="137" t="str">
        <f>'FOD (ALL)'!B41</f>
        <v>BAJAJFINSV</v>
      </c>
      <c r="B41" s="146">
        <f>'FOD (ALL)'!C41</f>
        <v>43979</v>
      </c>
      <c r="C41" s="137">
        <f>'FOD (ALL)'!G41</f>
        <v>4315.25</v>
      </c>
      <c r="D41" s="137">
        <f>'FOD (ALL)'!X41</f>
        <v>4531.1499999999996</v>
      </c>
      <c r="E41" s="137">
        <f>'FOD (ALL)'!AO41</f>
        <v>4692.55</v>
      </c>
      <c r="F41" s="137">
        <f>'FOD (ALL)'!BF41</f>
        <v>4533.45</v>
      </c>
      <c r="G41" s="137">
        <f>'FOD (ALL)'!BW41</f>
        <v>4452.8</v>
      </c>
      <c r="H41" s="137" t="str">
        <f t="shared" si="12"/>
        <v>N</v>
      </c>
      <c r="I41" s="137" t="str">
        <f t="shared" si="13"/>
        <v>N</v>
      </c>
      <c r="J41" s="137" t="str">
        <f t="shared" si="14"/>
        <v>Y</v>
      </c>
      <c r="K41" s="137" t="str">
        <f t="shared" si="15"/>
        <v>Y</v>
      </c>
      <c r="L41" s="139">
        <f t="shared" si="16"/>
        <v>-4.7647948092647479</v>
      </c>
      <c r="M41" s="139">
        <f t="shared" si="17"/>
        <v>-3.4394945179060539</v>
      </c>
      <c r="N41" s="139">
        <f t="shared" si="18"/>
        <v>3.5094685063252133</v>
      </c>
      <c r="O41" s="139">
        <f t="shared" si="19"/>
        <v>1.8112199065756296</v>
      </c>
      <c r="P41" s="137" t="str">
        <f t="shared" si="20"/>
        <v>N</v>
      </c>
      <c r="Q41" s="137" t="str">
        <f t="shared" si="21"/>
        <v>N</v>
      </c>
      <c r="R41" s="137" t="str">
        <f t="shared" si="22"/>
        <v>Y</v>
      </c>
      <c r="S41" s="137">
        <f>'FOD (ALL)'!D41</f>
        <v>4485</v>
      </c>
      <c r="T41" s="137">
        <f>'FOD (ALL)'!U41</f>
        <v>4744.8</v>
      </c>
      <c r="U41" s="137">
        <f>'FOD (ALL)'!AL41</f>
        <v>4545.5</v>
      </c>
      <c r="V41" s="137">
        <f>'FOD (ALL)'!BC41</f>
        <v>4510.6000000000004</v>
      </c>
      <c r="W41" s="137">
        <f>'FOD (ALL)'!BT41</f>
        <v>4722.8</v>
      </c>
      <c r="X41" s="137">
        <f>'FOD (ALL)'!E41</f>
        <v>4574.95</v>
      </c>
      <c r="Y41" s="137">
        <f>'FOD (ALL)'!V41</f>
        <v>4744.8</v>
      </c>
      <c r="Z41" s="137">
        <f>'FOD (ALL)'!AM41</f>
        <v>4722.8</v>
      </c>
      <c r="AA41" s="137">
        <f>'FOD (ALL)'!BD41</f>
        <v>4599.8500000000004</v>
      </c>
      <c r="AB41" s="137">
        <f>'FOD (ALL)'!BU41</f>
        <v>4745.2</v>
      </c>
      <c r="AC41" s="137">
        <f>'FOD (ALL)'!F41</f>
        <v>4078.05</v>
      </c>
      <c r="AD41" s="137">
        <f>'FOD (ALL)'!W41</f>
        <v>4500</v>
      </c>
      <c r="AE41" s="137">
        <f>'FOD (ALL)'!AN41</f>
        <v>4522.3999999999996</v>
      </c>
      <c r="AF41" s="137">
        <f>'FOD (ALL)'!BE41</f>
        <v>4423.1000000000004</v>
      </c>
      <c r="AG41" s="137">
        <f>'FOD (ALL)'!BV41</f>
        <v>4434.6000000000004</v>
      </c>
      <c r="AH41" s="137">
        <f>'FOD (ALL)'!J41</f>
        <v>593875</v>
      </c>
      <c r="AI41" s="137">
        <f>'FOD (ALL)'!AA41</f>
        <v>634500</v>
      </c>
      <c r="AJ41" s="137">
        <f>'FOD (ALL)'!AR41</f>
        <v>619750</v>
      </c>
      <c r="AK41" s="137">
        <f>'FOD (ALL)'!BI41</f>
        <v>610750</v>
      </c>
      <c r="AL41" s="137">
        <f>'FOD (ALL)'!BZ41</f>
        <v>609750</v>
      </c>
      <c r="AM41" s="137" t="str">
        <f t="shared" si="23"/>
        <v>N</v>
      </c>
      <c r="AN41" s="137" t="str">
        <f t="shared" si="24"/>
        <v>Y</v>
      </c>
      <c r="AO41" s="137" t="str">
        <f t="shared" si="25"/>
        <v>Y</v>
      </c>
      <c r="AP41" s="137" t="str">
        <f t="shared" si="26"/>
        <v>Y</v>
      </c>
      <c r="AQ41" s="139">
        <f t="shared" si="27"/>
        <v>-6.4026792750197004</v>
      </c>
      <c r="AR41" s="139">
        <f t="shared" si="28"/>
        <v>2.3799919322307383</v>
      </c>
      <c r="AS41" s="139">
        <f t="shared" si="29"/>
        <v>1.4735980352026197</v>
      </c>
      <c r="AT41" s="139">
        <f t="shared" si="30"/>
        <v>0.16400164001640016</v>
      </c>
      <c r="AU41" s="137" t="str">
        <f t="shared" si="31"/>
        <v>N</v>
      </c>
      <c r="AV41" s="137" t="str">
        <f t="shared" si="32"/>
        <v>Y</v>
      </c>
      <c r="AW41" s="137" t="str">
        <f t="shared" si="33"/>
        <v>Y</v>
      </c>
      <c r="AX41" s="137">
        <f>'FOD (ALL)'!I41</f>
        <v>85963.37</v>
      </c>
      <c r="AY41" s="137">
        <f>'FOD (ALL)'!Z41</f>
        <v>58615.86</v>
      </c>
      <c r="AZ41" s="137">
        <f>'FOD (ALL)'!AQ41</f>
        <v>24882.66</v>
      </c>
      <c r="BA41" s="137">
        <f>'FOD (ALL)'!BH41</f>
        <v>17510.2</v>
      </c>
      <c r="BB41" s="137">
        <f>'FOD (ALL)'!BY41</f>
        <v>24195.08</v>
      </c>
      <c r="BC41" s="137" t="str">
        <f t="shared" si="34"/>
        <v>Y</v>
      </c>
      <c r="BD41" s="137" t="str">
        <f t="shared" si="35"/>
        <v>Y</v>
      </c>
      <c r="BE41" s="137" t="str">
        <f t="shared" si="36"/>
        <v>Y</v>
      </c>
      <c r="BF41" s="137" t="str">
        <f t="shared" si="37"/>
        <v>N</v>
      </c>
      <c r="BG41" s="139">
        <f t="shared" si="38"/>
        <v>46.6554785684284</v>
      </c>
      <c r="BH41" s="139">
        <f t="shared" si="39"/>
        <v>135.56910716137261</v>
      </c>
      <c r="BI41" s="139">
        <f t="shared" si="40"/>
        <v>42.103802355198674</v>
      </c>
      <c r="BJ41" s="139">
        <f t="shared" si="41"/>
        <v>-27.629088227854592</v>
      </c>
      <c r="BK41" s="137" t="str">
        <f t="shared" si="42"/>
        <v>N</v>
      </c>
      <c r="BL41" s="137" t="str">
        <f t="shared" si="43"/>
        <v>Y</v>
      </c>
      <c r="BM41" s="137" t="str">
        <f t="shared" si="44"/>
        <v>Y</v>
      </c>
      <c r="BN41" s="137">
        <f>'FOD (ALL)'!H41</f>
        <v>15995</v>
      </c>
      <c r="BO41" s="137">
        <f>'FOD (ALL)'!Y41</f>
        <v>10116</v>
      </c>
      <c r="BP41" s="137">
        <f>'FOD (ALL)'!AP41</f>
        <v>4302</v>
      </c>
      <c r="BQ41" s="137">
        <f>'FOD (ALL)'!BG41</f>
        <v>3098</v>
      </c>
      <c r="BR41" s="137">
        <f>'FOD (ALL)'!BX41</f>
        <v>4289</v>
      </c>
      <c r="BS41" s="137" t="str">
        <f t="shared" si="45"/>
        <v>Y</v>
      </c>
      <c r="BT41" s="137" t="str">
        <f t="shared" si="46"/>
        <v>Y</v>
      </c>
      <c r="BU41" s="137" t="str">
        <f t="shared" si="47"/>
        <v>Y</v>
      </c>
      <c r="BV41" s="137" t="str">
        <f t="shared" si="48"/>
        <v>N</v>
      </c>
      <c r="BW41" s="139">
        <f t="shared" si="49"/>
        <v>58.115856069592716</v>
      </c>
      <c r="BX41" s="139">
        <f t="shared" si="50"/>
        <v>135.14644351464435</v>
      </c>
      <c r="BY41" s="139">
        <f t="shared" si="51"/>
        <v>38.863783085861847</v>
      </c>
      <c r="BZ41" s="139">
        <f t="shared" si="52"/>
        <v>-27.768710655164377</v>
      </c>
      <c r="CA41" s="137" t="str">
        <f t="shared" si="53"/>
        <v>N</v>
      </c>
      <c r="CB41" s="137" t="str">
        <f t="shared" si="54"/>
        <v>Y</v>
      </c>
      <c r="CC41" s="137" t="str">
        <f t="shared" si="55"/>
        <v>Y</v>
      </c>
    </row>
    <row r="42" spans="1:81" x14ac:dyDescent="0.3">
      <c r="A42" s="137" t="str">
        <f>'FOD (ALL)'!B42</f>
        <v>BAJAJFINSV</v>
      </c>
      <c r="B42" s="146">
        <f>'FOD (ALL)'!C42</f>
        <v>44007</v>
      </c>
      <c r="C42" s="137">
        <f>'FOD (ALL)'!G42</f>
        <v>4325.75</v>
      </c>
      <c r="D42" s="137">
        <f>'FOD (ALL)'!X42</f>
        <v>4550.3</v>
      </c>
      <c r="E42" s="137">
        <f>'FOD (ALL)'!AO42</f>
        <v>4711.75</v>
      </c>
      <c r="F42" s="137">
        <f>'FOD (ALL)'!BF42</f>
        <v>4544.5</v>
      </c>
      <c r="G42" s="137">
        <f>'FOD (ALL)'!BW42</f>
        <v>4468.8500000000004</v>
      </c>
      <c r="H42" s="137" t="str">
        <f t="shared" si="12"/>
        <v>N</v>
      </c>
      <c r="I42" s="137" t="str">
        <f t="shared" si="13"/>
        <v>N</v>
      </c>
      <c r="J42" s="137" t="str">
        <f t="shared" si="14"/>
        <v>Y</v>
      </c>
      <c r="K42" s="137" t="str">
        <f t="shared" si="15"/>
        <v>Y</v>
      </c>
      <c r="L42" s="139">
        <f t="shared" si="16"/>
        <v>-4.9348394611344348</v>
      </c>
      <c r="M42" s="139">
        <f t="shared" si="17"/>
        <v>-3.4265400328964781</v>
      </c>
      <c r="N42" s="139">
        <f t="shared" si="18"/>
        <v>3.6802728573000327</v>
      </c>
      <c r="O42" s="139">
        <f t="shared" si="19"/>
        <v>1.6928292513733876</v>
      </c>
      <c r="P42" s="137" t="str">
        <f t="shared" si="20"/>
        <v>N</v>
      </c>
      <c r="Q42" s="137" t="str">
        <f t="shared" si="21"/>
        <v>N</v>
      </c>
      <c r="R42" s="137" t="str">
        <f t="shared" si="22"/>
        <v>Y</v>
      </c>
      <c r="S42" s="137">
        <f>'FOD (ALL)'!D42</f>
        <v>4515.3999999999996</v>
      </c>
      <c r="T42" s="137">
        <f>'FOD (ALL)'!U42</f>
        <v>4738.95</v>
      </c>
      <c r="U42" s="137">
        <f>'FOD (ALL)'!AL42</f>
        <v>4610.6000000000004</v>
      </c>
      <c r="V42" s="137">
        <f>'FOD (ALL)'!BC42</f>
        <v>4519</v>
      </c>
      <c r="W42" s="137">
        <f>'FOD (ALL)'!BT42</f>
        <v>4800</v>
      </c>
      <c r="X42" s="137">
        <f>'FOD (ALL)'!E42</f>
        <v>4585</v>
      </c>
      <c r="Y42" s="137">
        <f>'FOD (ALL)'!V42</f>
        <v>4744.3999999999996</v>
      </c>
      <c r="Z42" s="137">
        <f>'FOD (ALL)'!AM42</f>
        <v>4732.75</v>
      </c>
      <c r="AA42" s="137">
        <f>'FOD (ALL)'!BD42</f>
        <v>4604.8500000000004</v>
      </c>
      <c r="AB42" s="137">
        <f>'FOD (ALL)'!BU42</f>
        <v>4800</v>
      </c>
      <c r="AC42" s="137">
        <f>'FOD (ALL)'!F42</f>
        <v>4095.3</v>
      </c>
      <c r="AD42" s="137">
        <f>'FOD (ALL)'!W42</f>
        <v>4514.3500000000004</v>
      </c>
      <c r="AE42" s="137">
        <f>'FOD (ALL)'!AN42</f>
        <v>4543.75</v>
      </c>
      <c r="AF42" s="137">
        <f>'FOD (ALL)'!BE42</f>
        <v>4450</v>
      </c>
      <c r="AG42" s="137">
        <f>'FOD (ALL)'!BV42</f>
        <v>4455</v>
      </c>
      <c r="AH42" s="137">
        <f>'FOD (ALL)'!J42</f>
        <v>174000</v>
      </c>
      <c r="AI42" s="137">
        <f>'FOD (ALL)'!AA42</f>
        <v>65250</v>
      </c>
      <c r="AJ42" s="137">
        <f>'FOD (ALL)'!AR42</f>
        <v>45875</v>
      </c>
      <c r="AK42" s="137">
        <f>'FOD (ALL)'!BI42</f>
        <v>17125</v>
      </c>
      <c r="AL42" s="137">
        <f>'FOD (ALL)'!BZ42</f>
        <v>10875</v>
      </c>
      <c r="AM42" s="137" t="str">
        <f t="shared" si="23"/>
        <v>Y</v>
      </c>
      <c r="AN42" s="137" t="str">
        <f t="shared" si="24"/>
        <v>Y</v>
      </c>
      <c r="AO42" s="137" t="str">
        <f t="shared" si="25"/>
        <v>Y</v>
      </c>
      <c r="AP42" s="137" t="str">
        <f t="shared" si="26"/>
        <v>Y</v>
      </c>
      <c r="AQ42" s="139">
        <f t="shared" si="27"/>
        <v>166.66666666666669</v>
      </c>
      <c r="AR42" s="139">
        <f t="shared" si="28"/>
        <v>42.234332425068125</v>
      </c>
      <c r="AS42" s="139">
        <f t="shared" si="29"/>
        <v>167.88321167883211</v>
      </c>
      <c r="AT42" s="139">
        <f t="shared" si="30"/>
        <v>57.47126436781609</v>
      </c>
      <c r="AU42" s="137" t="str">
        <f t="shared" si="31"/>
        <v>Y</v>
      </c>
      <c r="AV42" s="137" t="str">
        <f t="shared" si="32"/>
        <v>N</v>
      </c>
      <c r="AW42" s="137" t="str">
        <f t="shared" si="33"/>
        <v>Y</v>
      </c>
      <c r="AX42" s="137">
        <f>'FOD (ALL)'!I42</f>
        <v>15564.72</v>
      </c>
      <c r="AY42" s="137">
        <f>'FOD (ALL)'!Z42</f>
        <v>5042.87</v>
      </c>
      <c r="AZ42" s="137">
        <f>'FOD (ALL)'!AQ42</f>
        <v>2866.3</v>
      </c>
      <c r="BA42" s="137">
        <f>'FOD (ALL)'!BH42</f>
        <v>966.4</v>
      </c>
      <c r="BB42" s="137">
        <f>'FOD (ALL)'!BY42</f>
        <v>575.72</v>
      </c>
      <c r="BC42" s="137" t="str">
        <f t="shared" si="34"/>
        <v>Y</v>
      </c>
      <c r="BD42" s="137" t="str">
        <f t="shared" si="35"/>
        <v>Y</v>
      </c>
      <c r="BE42" s="137" t="str">
        <f t="shared" si="36"/>
        <v>Y</v>
      </c>
      <c r="BF42" s="137" t="str">
        <f t="shared" si="37"/>
        <v>Y</v>
      </c>
      <c r="BG42" s="139">
        <f t="shared" si="38"/>
        <v>208.64805160553414</v>
      </c>
      <c r="BH42" s="139">
        <f t="shared" si="39"/>
        <v>75.936573282629155</v>
      </c>
      <c r="BI42" s="139">
        <f t="shared" si="40"/>
        <v>196.59561258278146</v>
      </c>
      <c r="BJ42" s="139">
        <f t="shared" si="41"/>
        <v>67.859376085597162</v>
      </c>
      <c r="BK42" s="137" t="str">
        <f t="shared" si="42"/>
        <v>Y</v>
      </c>
      <c r="BL42" s="137" t="str">
        <f t="shared" si="43"/>
        <v>N</v>
      </c>
      <c r="BM42" s="137" t="str">
        <f t="shared" si="44"/>
        <v>Y</v>
      </c>
      <c r="BN42" s="137">
        <f>'FOD (ALL)'!H42</f>
        <v>2886</v>
      </c>
      <c r="BO42" s="137">
        <f>'FOD (ALL)'!Y42</f>
        <v>871</v>
      </c>
      <c r="BP42" s="137">
        <f>'FOD (ALL)'!AP42</f>
        <v>493</v>
      </c>
      <c r="BQ42" s="137">
        <f>'FOD (ALL)'!BG42</f>
        <v>170</v>
      </c>
      <c r="BR42" s="137">
        <f>'FOD (ALL)'!BX42</f>
        <v>102</v>
      </c>
      <c r="BS42" s="137" t="str">
        <f t="shared" si="45"/>
        <v>Y</v>
      </c>
      <c r="BT42" s="137" t="str">
        <f t="shared" si="46"/>
        <v>Y</v>
      </c>
      <c r="BU42" s="137" t="str">
        <f t="shared" si="47"/>
        <v>Y</v>
      </c>
      <c r="BV42" s="137" t="str">
        <f t="shared" si="48"/>
        <v>Y</v>
      </c>
      <c r="BW42" s="139">
        <f t="shared" si="49"/>
        <v>231.34328358208953</v>
      </c>
      <c r="BX42" s="139">
        <f t="shared" si="50"/>
        <v>76.673427991886413</v>
      </c>
      <c r="BY42" s="139">
        <f t="shared" si="51"/>
        <v>190</v>
      </c>
      <c r="BZ42" s="139">
        <f t="shared" si="52"/>
        <v>66.666666666666657</v>
      </c>
      <c r="CA42" s="137" t="str">
        <f t="shared" si="53"/>
        <v>Y</v>
      </c>
      <c r="CB42" s="137" t="str">
        <f t="shared" si="54"/>
        <v>N</v>
      </c>
      <c r="CC42" s="137" t="str">
        <f t="shared" si="55"/>
        <v>Y</v>
      </c>
    </row>
    <row r="43" spans="1:81" x14ac:dyDescent="0.3">
      <c r="A43" s="137" t="str">
        <f>'FOD (ALL)'!B43</f>
        <v>BAJAJFINSV</v>
      </c>
      <c r="B43" s="146">
        <f>'FOD (ALL)'!C43</f>
        <v>44042</v>
      </c>
      <c r="C43" s="137">
        <f>'FOD (ALL)'!G43</f>
        <v>4348.3</v>
      </c>
      <c r="D43" s="137">
        <f>'FOD (ALL)'!X43</f>
        <v>4579.8</v>
      </c>
      <c r="E43" s="137">
        <f>'FOD (ALL)'!AO43</f>
        <v>4745.05</v>
      </c>
      <c r="F43" s="137">
        <f>'FOD (ALL)'!BF43</f>
        <v>4577.3999999999996</v>
      </c>
      <c r="G43" s="137">
        <f>'FOD (ALL)'!BW43</f>
        <v>4507.05</v>
      </c>
      <c r="H43" s="137" t="str">
        <f t="shared" si="12"/>
        <v>N</v>
      </c>
      <c r="I43" s="137" t="str">
        <f t="shared" si="13"/>
        <v>N</v>
      </c>
      <c r="J43" s="137" t="str">
        <f t="shared" si="14"/>
        <v>Y</v>
      </c>
      <c r="K43" s="137" t="str">
        <f t="shared" si="15"/>
        <v>Y</v>
      </c>
      <c r="L43" s="139">
        <f t="shared" si="16"/>
        <v>-5.0548058867199437</v>
      </c>
      <c r="M43" s="139">
        <f t="shared" si="17"/>
        <v>-3.482576579804217</v>
      </c>
      <c r="N43" s="139">
        <f t="shared" si="18"/>
        <v>3.6625595316118442</v>
      </c>
      <c r="O43" s="139">
        <f t="shared" si="19"/>
        <v>1.5608879422238371</v>
      </c>
      <c r="P43" s="137" t="str">
        <f t="shared" si="20"/>
        <v>N</v>
      </c>
      <c r="Q43" s="137" t="str">
        <f t="shared" si="21"/>
        <v>N</v>
      </c>
      <c r="R43" s="137" t="str">
        <f t="shared" si="22"/>
        <v>Y</v>
      </c>
      <c r="S43" s="137">
        <f>'FOD (ALL)'!D43</f>
        <v>4360.95</v>
      </c>
      <c r="T43" s="137">
        <f>'FOD (ALL)'!U43</f>
        <v>0</v>
      </c>
      <c r="U43" s="137">
        <f>'FOD (ALL)'!AL43</f>
        <v>0</v>
      </c>
      <c r="V43" s="137">
        <f>'FOD (ALL)'!BC43</f>
        <v>0</v>
      </c>
      <c r="W43" s="137">
        <f>'FOD (ALL)'!BT43</f>
        <v>0</v>
      </c>
      <c r="X43" s="137">
        <f>'FOD (ALL)'!E43</f>
        <v>4360.95</v>
      </c>
      <c r="Y43" s="137">
        <f>'FOD (ALL)'!V43</f>
        <v>0</v>
      </c>
      <c r="Z43" s="137">
        <f>'FOD (ALL)'!AM43</f>
        <v>0</v>
      </c>
      <c r="AA43" s="137">
        <f>'FOD (ALL)'!BD43</f>
        <v>0</v>
      </c>
      <c r="AB43" s="137">
        <f>'FOD (ALL)'!BU43</f>
        <v>0</v>
      </c>
      <c r="AC43" s="137">
        <f>'FOD (ALL)'!F43</f>
        <v>4121.8500000000004</v>
      </c>
      <c r="AD43" s="137">
        <f>'FOD (ALL)'!W43</f>
        <v>0</v>
      </c>
      <c r="AE43" s="137">
        <f>'FOD (ALL)'!AN43</f>
        <v>0</v>
      </c>
      <c r="AF43" s="137">
        <f>'FOD (ALL)'!BE43</f>
        <v>0</v>
      </c>
      <c r="AG43" s="137">
        <f>'FOD (ALL)'!BV43</f>
        <v>0</v>
      </c>
      <c r="AH43" s="137">
        <f>'FOD (ALL)'!J43</f>
        <v>500</v>
      </c>
      <c r="AI43" s="137">
        <f>'FOD (ALL)'!AA43</f>
        <v>125</v>
      </c>
      <c r="AJ43" s="137">
        <f>'FOD (ALL)'!AR43</f>
        <v>125</v>
      </c>
      <c r="AK43" s="137">
        <f>'FOD (ALL)'!BI43</f>
        <v>125</v>
      </c>
      <c r="AL43" s="137">
        <f>'FOD (ALL)'!BZ43</f>
        <v>125</v>
      </c>
      <c r="AM43" s="137" t="str">
        <f t="shared" si="23"/>
        <v>Y</v>
      </c>
      <c r="AN43" s="137" t="str">
        <f t="shared" si="24"/>
        <v>Y</v>
      </c>
      <c r="AO43" s="137" t="str">
        <f t="shared" si="25"/>
        <v>Y</v>
      </c>
      <c r="AP43" s="137" t="str">
        <f t="shared" si="26"/>
        <v>Y</v>
      </c>
      <c r="AQ43" s="139">
        <f t="shared" si="27"/>
        <v>300</v>
      </c>
      <c r="AR43" s="139">
        <f t="shared" si="28"/>
        <v>0</v>
      </c>
      <c r="AS43" s="139">
        <f t="shared" si="29"/>
        <v>0</v>
      </c>
      <c r="AT43" s="139">
        <f t="shared" si="30"/>
        <v>0</v>
      </c>
      <c r="AU43" s="137" t="str">
        <f t="shared" si="31"/>
        <v>Y</v>
      </c>
      <c r="AV43" s="137" t="str">
        <f t="shared" si="32"/>
        <v>Y</v>
      </c>
      <c r="AW43" s="137" t="str">
        <f t="shared" si="33"/>
        <v>Y</v>
      </c>
      <c r="AX43" s="137">
        <f>'FOD (ALL)'!I43</f>
        <v>73.67</v>
      </c>
      <c r="AY43" s="137">
        <f>'FOD (ALL)'!Z43</f>
        <v>0</v>
      </c>
      <c r="AZ43" s="137">
        <f>'FOD (ALL)'!AQ43</f>
        <v>0</v>
      </c>
      <c r="BA43" s="137">
        <f>'FOD (ALL)'!BH43</f>
        <v>0</v>
      </c>
      <c r="BB43" s="137">
        <f>'FOD (ALL)'!BY43</f>
        <v>0</v>
      </c>
      <c r="BC43" s="137" t="str">
        <f t="shared" si="34"/>
        <v>Y</v>
      </c>
      <c r="BD43" s="137" t="str">
        <f t="shared" si="35"/>
        <v>Y</v>
      </c>
      <c r="BE43" s="137" t="str">
        <f t="shared" si="36"/>
        <v>Y</v>
      </c>
      <c r="BF43" s="137" t="str">
        <f t="shared" si="37"/>
        <v>Y</v>
      </c>
      <c r="BG43" s="139" t="e">
        <f t="shared" si="38"/>
        <v>#DIV/0!</v>
      </c>
      <c r="BH43" s="139" t="e">
        <f t="shared" si="39"/>
        <v>#DIV/0!</v>
      </c>
      <c r="BI43" s="139" t="e">
        <f t="shared" si="40"/>
        <v>#DIV/0!</v>
      </c>
      <c r="BJ43" s="139" t="e">
        <f t="shared" si="41"/>
        <v>#DIV/0!</v>
      </c>
      <c r="BK43" s="137" t="e">
        <f t="shared" si="42"/>
        <v>#DIV/0!</v>
      </c>
      <c r="BL43" s="137" t="e">
        <f t="shared" si="43"/>
        <v>#DIV/0!</v>
      </c>
      <c r="BM43" s="137" t="e">
        <f t="shared" si="44"/>
        <v>#DIV/0!</v>
      </c>
      <c r="BN43" s="137">
        <f>'FOD (ALL)'!H43</f>
        <v>14</v>
      </c>
      <c r="BO43" s="137">
        <f>'FOD (ALL)'!Y43</f>
        <v>0</v>
      </c>
      <c r="BP43" s="137">
        <f>'FOD (ALL)'!AP43</f>
        <v>0</v>
      </c>
      <c r="BQ43" s="137">
        <f>'FOD (ALL)'!BG43</f>
        <v>0</v>
      </c>
      <c r="BR43" s="137">
        <f>'FOD (ALL)'!BX43</f>
        <v>0</v>
      </c>
      <c r="BS43" s="137" t="str">
        <f t="shared" si="45"/>
        <v>Y</v>
      </c>
      <c r="BT43" s="137" t="str">
        <f t="shared" si="46"/>
        <v>Y</v>
      </c>
      <c r="BU43" s="137" t="str">
        <f t="shared" si="47"/>
        <v>Y</v>
      </c>
      <c r="BV43" s="137" t="str">
        <f t="shared" si="48"/>
        <v>Y</v>
      </c>
      <c r="BW43" s="139" t="e">
        <f t="shared" si="49"/>
        <v>#DIV/0!</v>
      </c>
      <c r="BX43" s="139" t="e">
        <f t="shared" si="50"/>
        <v>#DIV/0!</v>
      </c>
      <c r="BY43" s="139" t="e">
        <f t="shared" si="51"/>
        <v>#DIV/0!</v>
      </c>
      <c r="BZ43" s="139" t="e">
        <f t="shared" si="52"/>
        <v>#DIV/0!</v>
      </c>
      <c r="CA43" s="137" t="e">
        <f t="shared" si="53"/>
        <v>#DIV/0!</v>
      </c>
      <c r="CB43" s="137" t="e">
        <f t="shared" si="54"/>
        <v>#DIV/0!</v>
      </c>
      <c r="CC43" s="137" t="e">
        <f t="shared" si="55"/>
        <v>#DIV/0!</v>
      </c>
    </row>
    <row r="44" spans="1:81" x14ac:dyDescent="0.3">
      <c r="A44" s="137" t="str">
        <f>'FOD (ALL)'!B44</f>
        <v>BAJFINANCE</v>
      </c>
      <c r="B44" s="146">
        <f>'FOD (ALL)'!C44</f>
        <v>43979</v>
      </c>
      <c r="C44" s="137">
        <f>'FOD (ALL)'!G44</f>
        <v>1885.55</v>
      </c>
      <c r="D44" s="137">
        <f>'FOD (ALL)'!X44</f>
        <v>1981.5</v>
      </c>
      <c r="E44" s="137">
        <f>'FOD (ALL)'!AO44</f>
        <v>2046.6</v>
      </c>
      <c r="F44" s="137">
        <f>'FOD (ALL)'!BF44</f>
        <v>1963.1</v>
      </c>
      <c r="G44" s="137">
        <f>'FOD (ALL)'!BW44</f>
        <v>1930.75</v>
      </c>
      <c r="H44" s="137" t="str">
        <f t="shared" si="12"/>
        <v>N</v>
      </c>
      <c r="I44" s="137" t="str">
        <f t="shared" si="13"/>
        <v>N</v>
      </c>
      <c r="J44" s="137" t="str">
        <f t="shared" si="14"/>
        <v>Y</v>
      </c>
      <c r="K44" s="137" t="str">
        <f t="shared" si="15"/>
        <v>Y</v>
      </c>
      <c r="L44" s="139">
        <f t="shared" si="16"/>
        <v>-4.8422911935402499</v>
      </c>
      <c r="M44" s="139">
        <f t="shared" si="17"/>
        <v>-3.1808853708589808</v>
      </c>
      <c r="N44" s="139">
        <f t="shared" si="18"/>
        <v>4.2534766440833378</v>
      </c>
      <c r="O44" s="139">
        <f t="shared" si="19"/>
        <v>1.6755146963615126</v>
      </c>
      <c r="P44" s="137" t="str">
        <f t="shared" si="20"/>
        <v>N</v>
      </c>
      <c r="Q44" s="137" t="str">
        <f t="shared" si="21"/>
        <v>N</v>
      </c>
      <c r="R44" s="137" t="str">
        <f t="shared" si="22"/>
        <v>Y</v>
      </c>
      <c r="S44" s="137">
        <f>'FOD (ALL)'!D44</f>
        <v>1968.45</v>
      </c>
      <c r="T44" s="137">
        <f>'FOD (ALL)'!U44</f>
        <v>2052.35</v>
      </c>
      <c r="U44" s="137">
        <f>'FOD (ALL)'!AL44</f>
        <v>1970</v>
      </c>
      <c r="V44" s="137">
        <f>'FOD (ALL)'!BC44</f>
        <v>1953.4</v>
      </c>
      <c r="W44" s="137">
        <f>'FOD (ALL)'!BT44</f>
        <v>2091.35</v>
      </c>
      <c r="X44" s="137">
        <f>'FOD (ALL)'!E44</f>
        <v>2002.5</v>
      </c>
      <c r="Y44" s="137">
        <f>'FOD (ALL)'!V44</f>
        <v>2078.25</v>
      </c>
      <c r="Z44" s="137">
        <f>'FOD (ALL)'!AM44</f>
        <v>2064</v>
      </c>
      <c r="AA44" s="137">
        <f>'FOD (ALL)'!BD44</f>
        <v>2004.95</v>
      </c>
      <c r="AB44" s="137">
        <f>'FOD (ALL)'!BU44</f>
        <v>2093.75</v>
      </c>
      <c r="AC44" s="137">
        <f>'FOD (ALL)'!F44</f>
        <v>1843</v>
      </c>
      <c r="AD44" s="137">
        <f>'FOD (ALL)'!W44</f>
        <v>1963.3</v>
      </c>
      <c r="AE44" s="137">
        <f>'FOD (ALL)'!AN44</f>
        <v>1925</v>
      </c>
      <c r="AF44" s="137">
        <f>'FOD (ALL)'!BE44</f>
        <v>1914.1</v>
      </c>
      <c r="AG44" s="137">
        <f>'FOD (ALL)'!BV44</f>
        <v>1921.4</v>
      </c>
      <c r="AH44" s="137">
        <f>'FOD (ALL)'!J44</f>
        <v>5327250</v>
      </c>
      <c r="AI44" s="137">
        <f>'FOD (ALL)'!AA44</f>
        <v>5861000</v>
      </c>
      <c r="AJ44" s="137">
        <f>'FOD (ALL)'!AR44</f>
        <v>6415750</v>
      </c>
      <c r="AK44" s="137">
        <f>'FOD (ALL)'!BI44</f>
        <v>6048750</v>
      </c>
      <c r="AL44" s="137">
        <f>'FOD (ALL)'!BZ44</f>
        <v>6066750</v>
      </c>
      <c r="AM44" s="137" t="str">
        <f t="shared" si="23"/>
        <v>N</v>
      </c>
      <c r="AN44" s="137" t="str">
        <f t="shared" si="24"/>
        <v>N</v>
      </c>
      <c r="AO44" s="137" t="str">
        <f t="shared" si="25"/>
        <v>Y</v>
      </c>
      <c r="AP44" s="137" t="str">
        <f t="shared" si="26"/>
        <v>N</v>
      </c>
      <c r="AQ44" s="139">
        <f t="shared" si="27"/>
        <v>-9.1068077119945396</v>
      </c>
      <c r="AR44" s="139">
        <f t="shared" si="28"/>
        <v>-8.6466897868526669</v>
      </c>
      <c r="AS44" s="139">
        <f t="shared" si="29"/>
        <v>6.0673692911758632</v>
      </c>
      <c r="AT44" s="139">
        <f t="shared" si="30"/>
        <v>-0.29669922116454445</v>
      </c>
      <c r="AU44" s="137" t="str">
        <f t="shared" si="31"/>
        <v>N</v>
      </c>
      <c r="AV44" s="137" t="str">
        <f t="shared" si="32"/>
        <v>N</v>
      </c>
      <c r="AW44" s="137" t="str">
        <f t="shared" si="33"/>
        <v>Y</v>
      </c>
      <c r="AX44" s="137">
        <f>'FOD (ALL)'!I44</f>
        <v>283281.74</v>
      </c>
      <c r="AY44" s="137">
        <f>'FOD (ALL)'!Z44</f>
        <v>187041.47</v>
      </c>
      <c r="AZ44" s="137">
        <f>'FOD (ALL)'!AQ44</f>
        <v>373280.54</v>
      </c>
      <c r="BA44" s="137">
        <f>'FOD (ALL)'!BH44</f>
        <v>177321.5</v>
      </c>
      <c r="BB44" s="137">
        <f>'FOD (ALL)'!BY44</f>
        <v>181844.51</v>
      </c>
      <c r="BC44" s="137" t="str">
        <f t="shared" si="34"/>
        <v>Y</v>
      </c>
      <c r="BD44" s="137" t="str">
        <f t="shared" si="35"/>
        <v>N</v>
      </c>
      <c r="BE44" s="137" t="str">
        <f t="shared" si="36"/>
        <v>Y</v>
      </c>
      <c r="BF44" s="137" t="str">
        <f t="shared" si="37"/>
        <v>N</v>
      </c>
      <c r="BG44" s="139">
        <f t="shared" si="38"/>
        <v>51.453974351249478</v>
      </c>
      <c r="BH44" s="139">
        <f t="shared" si="39"/>
        <v>-49.892520515535047</v>
      </c>
      <c r="BI44" s="139">
        <f t="shared" si="40"/>
        <v>110.51059234215816</v>
      </c>
      <c r="BJ44" s="139">
        <f t="shared" si="41"/>
        <v>-2.4872953272001497</v>
      </c>
      <c r="BK44" s="137" t="str">
        <f t="shared" si="42"/>
        <v>Y</v>
      </c>
      <c r="BL44" s="137" t="str">
        <f t="shared" si="43"/>
        <v>N</v>
      </c>
      <c r="BM44" s="137" t="str">
        <f t="shared" si="44"/>
        <v>Y</v>
      </c>
      <c r="BN44" s="137">
        <f>'FOD (ALL)'!H44</f>
        <v>59636</v>
      </c>
      <c r="BO44" s="137">
        <f>'FOD (ALL)'!Y44</f>
        <v>36968</v>
      </c>
      <c r="BP44" s="137">
        <f>'FOD (ALL)'!AP44</f>
        <v>74947</v>
      </c>
      <c r="BQ44" s="137">
        <f>'FOD (ALL)'!BG44</f>
        <v>36109</v>
      </c>
      <c r="BR44" s="137">
        <f>'FOD (ALL)'!BX44</f>
        <v>36988</v>
      </c>
      <c r="BS44" s="137" t="str">
        <f t="shared" si="45"/>
        <v>Y</v>
      </c>
      <c r="BT44" s="137" t="str">
        <f t="shared" si="46"/>
        <v>N</v>
      </c>
      <c r="BU44" s="137" t="str">
        <f t="shared" si="47"/>
        <v>Y</v>
      </c>
      <c r="BV44" s="137" t="str">
        <f t="shared" si="48"/>
        <v>N</v>
      </c>
      <c r="BW44" s="139">
        <f t="shared" si="49"/>
        <v>61.317896559186323</v>
      </c>
      <c r="BX44" s="139">
        <f t="shared" si="50"/>
        <v>-50.674476630151979</v>
      </c>
      <c r="BY44" s="139">
        <f t="shared" si="51"/>
        <v>107.5576726023983</v>
      </c>
      <c r="BZ44" s="139">
        <f t="shared" si="52"/>
        <v>-2.3764464150535307</v>
      </c>
      <c r="CA44" s="137" t="str">
        <f t="shared" si="53"/>
        <v>Y</v>
      </c>
      <c r="CB44" s="137" t="str">
        <f t="shared" si="54"/>
        <v>N</v>
      </c>
      <c r="CC44" s="137" t="str">
        <f t="shared" si="55"/>
        <v>Y</v>
      </c>
    </row>
    <row r="45" spans="1:81" x14ac:dyDescent="0.3">
      <c r="A45" s="137" t="str">
        <f>'FOD (ALL)'!B45</f>
        <v>BAJFINANCE</v>
      </c>
      <c r="B45" s="146">
        <f>'FOD (ALL)'!C45</f>
        <v>44007</v>
      </c>
      <c r="C45" s="137">
        <f>'FOD (ALL)'!G45</f>
        <v>1886.2</v>
      </c>
      <c r="D45" s="137">
        <f>'FOD (ALL)'!X45</f>
        <v>1988.5</v>
      </c>
      <c r="E45" s="137">
        <f>'FOD (ALL)'!AO45</f>
        <v>2052.8000000000002</v>
      </c>
      <c r="F45" s="137">
        <f>'FOD (ALL)'!BF45</f>
        <v>1966.35</v>
      </c>
      <c r="G45" s="137">
        <f>'FOD (ALL)'!BW45</f>
        <v>1936.85</v>
      </c>
      <c r="H45" s="137" t="str">
        <f t="shared" si="12"/>
        <v>N</v>
      </c>
      <c r="I45" s="137" t="str">
        <f t="shared" si="13"/>
        <v>N</v>
      </c>
      <c r="J45" s="137" t="str">
        <f t="shared" si="14"/>
        <v>Y</v>
      </c>
      <c r="K45" s="137" t="str">
        <f t="shared" si="15"/>
        <v>Y</v>
      </c>
      <c r="L45" s="139">
        <f t="shared" si="16"/>
        <v>-5.1445813427206417</v>
      </c>
      <c r="M45" s="139">
        <f t="shared" si="17"/>
        <v>-3.1323070927513728</v>
      </c>
      <c r="N45" s="139">
        <f t="shared" si="18"/>
        <v>4.3964706181503939</v>
      </c>
      <c r="O45" s="139">
        <f t="shared" si="19"/>
        <v>1.5230916178330796</v>
      </c>
      <c r="P45" s="137" t="str">
        <f t="shared" si="20"/>
        <v>N</v>
      </c>
      <c r="Q45" s="137" t="str">
        <f t="shared" si="21"/>
        <v>N</v>
      </c>
      <c r="R45" s="137" t="str">
        <f t="shared" si="22"/>
        <v>Y</v>
      </c>
      <c r="S45" s="137">
        <f>'FOD (ALL)'!D45</f>
        <v>1960</v>
      </c>
      <c r="T45" s="137">
        <f>'FOD (ALL)'!U45</f>
        <v>2049.5500000000002</v>
      </c>
      <c r="U45" s="137">
        <f>'FOD (ALL)'!AL45</f>
        <v>1984.65</v>
      </c>
      <c r="V45" s="137">
        <f>'FOD (ALL)'!BC45</f>
        <v>1973.3</v>
      </c>
      <c r="W45" s="137">
        <f>'FOD (ALL)'!BT45</f>
        <v>2083.6999999999998</v>
      </c>
      <c r="X45" s="137">
        <f>'FOD (ALL)'!E45</f>
        <v>2005.85</v>
      </c>
      <c r="Y45" s="137">
        <f>'FOD (ALL)'!V45</f>
        <v>2082.85</v>
      </c>
      <c r="Z45" s="137">
        <f>'FOD (ALL)'!AM45</f>
        <v>2068.65</v>
      </c>
      <c r="AA45" s="137">
        <f>'FOD (ALL)'!BD45</f>
        <v>2006</v>
      </c>
      <c r="AB45" s="137">
        <f>'FOD (ALL)'!BU45</f>
        <v>2083.85</v>
      </c>
      <c r="AC45" s="137">
        <f>'FOD (ALL)'!F45</f>
        <v>1845.8</v>
      </c>
      <c r="AD45" s="137">
        <f>'FOD (ALL)'!W45</f>
        <v>1968.75</v>
      </c>
      <c r="AE45" s="137">
        <f>'FOD (ALL)'!AN45</f>
        <v>1930</v>
      </c>
      <c r="AF45" s="137">
        <f>'FOD (ALL)'!BE45</f>
        <v>1921.55</v>
      </c>
      <c r="AG45" s="137">
        <f>'FOD (ALL)'!BV45</f>
        <v>1928.05</v>
      </c>
      <c r="AH45" s="137">
        <f>'FOD (ALL)'!J45</f>
        <v>1607750</v>
      </c>
      <c r="AI45" s="137">
        <f>'FOD (ALL)'!AA45</f>
        <v>854250</v>
      </c>
      <c r="AJ45" s="137">
        <f>'FOD (ALL)'!AR45</f>
        <v>597500</v>
      </c>
      <c r="AK45" s="137">
        <f>'FOD (ALL)'!BI45</f>
        <v>332000</v>
      </c>
      <c r="AL45" s="137">
        <f>'FOD (ALL)'!BZ45</f>
        <v>259750</v>
      </c>
      <c r="AM45" s="137" t="str">
        <f t="shared" si="23"/>
        <v>Y</v>
      </c>
      <c r="AN45" s="137" t="str">
        <f t="shared" si="24"/>
        <v>Y</v>
      </c>
      <c r="AO45" s="137" t="str">
        <f t="shared" si="25"/>
        <v>Y</v>
      </c>
      <c r="AP45" s="137" t="str">
        <f t="shared" si="26"/>
        <v>Y</v>
      </c>
      <c r="AQ45" s="139">
        <f t="shared" si="27"/>
        <v>88.206028680128767</v>
      </c>
      <c r="AR45" s="139">
        <f t="shared" si="28"/>
        <v>42.970711297071126</v>
      </c>
      <c r="AS45" s="139">
        <f t="shared" si="29"/>
        <v>79.96987951807229</v>
      </c>
      <c r="AT45" s="139">
        <f t="shared" si="30"/>
        <v>27.815206929740132</v>
      </c>
      <c r="AU45" s="137" t="str">
        <f t="shared" si="31"/>
        <v>Y</v>
      </c>
      <c r="AV45" s="137" t="str">
        <f t="shared" si="32"/>
        <v>N</v>
      </c>
      <c r="AW45" s="137" t="str">
        <f t="shared" si="33"/>
        <v>Y</v>
      </c>
      <c r="AX45" s="137">
        <f>'FOD (ALL)'!I45</f>
        <v>49981.01</v>
      </c>
      <c r="AY45" s="137">
        <f>'FOD (ALL)'!Z45</f>
        <v>25220.42</v>
      </c>
      <c r="AZ45" s="137">
        <f>'FOD (ALL)'!AQ45</f>
        <v>23412.21</v>
      </c>
      <c r="BA45" s="137">
        <f>'FOD (ALL)'!BH45</f>
        <v>9619.1299999999992</v>
      </c>
      <c r="BB45" s="137">
        <f>'FOD (ALL)'!BY45</f>
        <v>8267.39</v>
      </c>
      <c r="BC45" s="137" t="str">
        <f t="shared" si="34"/>
        <v>Y</v>
      </c>
      <c r="BD45" s="137" t="str">
        <f t="shared" si="35"/>
        <v>Y</v>
      </c>
      <c r="BE45" s="137" t="str">
        <f t="shared" si="36"/>
        <v>Y</v>
      </c>
      <c r="BF45" s="137" t="str">
        <f t="shared" si="37"/>
        <v>Y</v>
      </c>
      <c r="BG45" s="139">
        <f t="shared" si="38"/>
        <v>98.17675518488592</v>
      </c>
      <c r="BH45" s="139">
        <f t="shared" si="39"/>
        <v>7.7233631511079013</v>
      </c>
      <c r="BI45" s="139">
        <f t="shared" si="40"/>
        <v>143.39217787887264</v>
      </c>
      <c r="BJ45" s="139">
        <f t="shared" si="41"/>
        <v>16.35026290038331</v>
      </c>
      <c r="BK45" s="137" t="str">
        <f t="shared" si="42"/>
        <v>Y</v>
      </c>
      <c r="BL45" s="137" t="str">
        <f t="shared" si="43"/>
        <v>N</v>
      </c>
      <c r="BM45" s="137" t="str">
        <f t="shared" si="44"/>
        <v>Y</v>
      </c>
      <c r="BN45" s="137">
        <f>'FOD (ALL)'!H45</f>
        <v>10515</v>
      </c>
      <c r="BO45" s="137">
        <f>'FOD (ALL)'!Y45</f>
        <v>4977</v>
      </c>
      <c r="BP45" s="137">
        <f>'FOD (ALL)'!AP45</f>
        <v>4667</v>
      </c>
      <c r="BQ45" s="137">
        <f>'FOD (ALL)'!BG45</f>
        <v>1954</v>
      </c>
      <c r="BR45" s="137">
        <f>'FOD (ALL)'!BX45</f>
        <v>1679</v>
      </c>
      <c r="BS45" s="137" t="str">
        <f t="shared" si="45"/>
        <v>Y</v>
      </c>
      <c r="BT45" s="137" t="str">
        <f t="shared" si="46"/>
        <v>Y</v>
      </c>
      <c r="BU45" s="137" t="str">
        <f t="shared" si="47"/>
        <v>Y</v>
      </c>
      <c r="BV45" s="137" t="str">
        <f t="shared" si="48"/>
        <v>Y</v>
      </c>
      <c r="BW45" s="139">
        <f t="shared" si="49"/>
        <v>111.27185051235683</v>
      </c>
      <c r="BX45" s="139">
        <f t="shared" si="50"/>
        <v>6.6423826869509313</v>
      </c>
      <c r="BY45" s="139">
        <f t="shared" si="51"/>
        <v>138.84339815762539</v>
      </c>
      <c r="BZ45" s="139">
        <f t="shared" si="52"/>
        <v>16.378796902918406</v>
      </c>
      <c r="CA45" s="137" t="str">
        <f t="shared" si="53"/>
        <v>Y</v>
      </c>
      <c r="CB45" s="137" t="str">
        <f t="shared" si="54"/>
        <v>N</v>
      </c>
      <c r="CC45" s="137" t="str">
        <f t="shared" si="55"/>
        <v>Y</v>
      </c>
    </row>
    <row r="46" spans="1:81" x14ac:dyDescent="0.3">
      <c r="A46" s="137" t="str">
        <f>'FOD (ALL)'!B46</f>
        <v>BAJFINANCE</v>
      </c>
      <c r="B46" s="146">
        <f>'FOD (ALL)'!C46</f>
        <v>44042</v>
      </c>
      <c r="C46" s="137">
        <f>'FOD (ALL)'!G46</f>
        <v>1895</v>
      </c>
      <c r="D46" s="137">
        <f>'FOD (ALL)'!X46</f>
        <v>1990.85</v>
      </c>
      <c r="E46" s="137">
        <f>'FOD (ALL)'!AO46</f>
        <v>2056.65</v>
      </c>
      <c r="F46" s="137">
        <f>'FOD (ALL)'!BF46</f>
        <v>1983.15</v>
      </c>
      <c r="G46" s="137">
        <f>'FOD (ALL)'!BW46</f>
        <v>1950.05</v>
      </c>
      <c r="H46" s="137" t="str">
        <f t="shared" si="12"/>
        <v>N</v>
      </c>
      <c r="I46" s="137" t="str">
        <f t="shared" si="13"/>
        <v>N</v>
      </c>
      <c r="J46" s="137" t="str">
        <f t="shared" si="14"/>
        <v>Y</v>
      </c>
      <c r="K46" s="137" t="str">
        <f t="shared" si="15"/>
        <v>Y</v>
      </c>
      <c r="L46" s="139">
        <f t="shared" si="16"/>
        <v>-4.814526458547852</v>
      </c>
      <c r="M46" s="139">
        <f t="shared" si="17"/>
        <v>-3.1993776286679885</v>
      </c>
      <c r="N46" s="139">
        <f t="shared" si="18"/>
        <v>3.7062249451629983</v>
      </c>
      <c r="O46" s="139">
        <f t="shared" si="19"/>
        <v>1.6973923745545054</v>
      </c>
      <c r="P46" s="137" t="str">
        <f t="shared" si="20"/>
        <v>N</v>
      </c>
      <c r="Q46" s="137" t="str">
        <f t="shared" si="21"/>
        <v>N</v>
      </c>
      <c r="R46" s="137" t="str">
        <f t="shared" si="22"/>
        <v>Y</v>
      </c>
      <c r="S46" s="137">
        <f>'FOD (ALL)'!D46</f>
        <v>1983</v>
      </c>
      <c r="T46" s="137">
        <f>'FOD (ALL)'!U46</f>
        <v>2056.65</v>
      </c>
      <c r="U46" s="137">
        <f>'FOD (ALL)'!AL46</f>
        <v>1983.65</v>
      </c>
      <c r="V46" s="137">
        <f>'FOD (ALL)'!BC46</f>
        <v>1987</v>
      </c>
      <c r="W46" s="137">
        <f>'FOD (ALL)'!BT46</f>
        <v>2065</v>
      </c>
      <c r="X46" s="137">
        <f>'FOD (ALL)'!E46</f>
        <v>2010</v>
      </c>
      <c r="Y46" s="137">
        <f>'FOD (ALL)'!V46</f>
        <v>2082</v>
      </c>
      <c r="Z46" s="137">
        <f>'FOD (ALL)'!AM46</f>
        <v>2067.65</v>
      </c>
      <c r="AA46" s="137">
        <f>'FOD (ALL)'!BD46</f>
        <v>2007.8</v>
      </c>
      <c r="AB46" s="137">
        <f>'FOD (ALL)'!BU46</f>
        <v>2065</v>
      </c>
      <c r="AC46" s="137">
        <f>'FOD (ALL)'!F46</f>
        <v>1858</v>
      </c>
      <c r="AD46" s="137">
        <f>'FOD (ALL)'!W46</f>
        <v>1980</v>
      </c>
      <c r="AE46" s="137">
        <f>'FOD (ALL)'!AN46</f>
        <v>1950</v>
      </c>
      <c r="AF46" s="137">
        <f>'FOD (ALL)'!BE46</f>
        <v>1949.15</v>
      </c>
      <c r="AG46" s="137">
        <f>'FOD (ALL)'!BV46</f>
        <v>1948</v>
      </c>
      <c r="AH46" s="137">
        <f>'FOD (ALL)'!J46</f>
        <v>38000</v>
      </c>
      <c r="AI46" s="137">
        <f>'FOD (ALL)'!AA46</f>
        <v>17750</v>
      </c>
      <c r="AJ46" s="137">
        <f>'FOD (ALL)'!AR46</f>
        <v>15000</v>
      </c>
      <c r="AK46" s="137">
        <f>'FOD (ALL)'!BI46</f>
        <v>21000</v>
      </c>
      <c r="AL46" s="137">
        <f>'FOD (ALL)'!BZ46</f>
        <v>23750</v>
      </c>
      <c r="AM46" s="137" t="str">
        <f t="shared" si="23"/>
        <v>Y</v>
      </c>
      <c r="AN46" s="137" t="str">
        <f t="shared" si="24"/>
        <v>Y</v>
      </c>
      <c r="AO46" s="137" t="str">
        <f t="shared" si="25"/>
        <v>N</v>
      </c>
      <c r="AP46" s="137" t="str">
        <f t="shared" si="26"/>
        <v>N</v>
      </c>
      <c r="AQ46" s="139">
        <f t="shared" si="27"/>
        <v>114.08450704225352</v>
      </c>
      <c r="AR46" s="139">
        <f t="shared" si="28"/>
        <v>18.333333333333332</v>
      </c>
      <c r="AS46" s="139">
        <f t="shared" si="29"/>
        <v>-28.571428571428569</v>
      </c>
      <c r="AT46" s="139">
        <f t="shared" si="30"/>
        <v>-11.578947368421053</v>
      </c>
      <c r="AU46" s="137" t="str">
        <f t="shared" si="31"/>
        <v>Y</v>
      </c>
      <c r="AV46" s="137" t="str">
        <f t="shared" si="32"/>
        <v>Y</v>
      </c>
      <c r="AW46" s="137" t="str">
        <f t="shared" si="33"/>
        <v>N</v>
      </c>
      <c r="AX46" s="137">
        <f>'FOD (ALL)'!I46</f>
        <v>932.88</v>
      </c>
      <c r="AY46" s="137">
        <f>'FOD (ALL)'!Z46</f>
        <v>322.22000000000003</v>
      </c>
      <c r="AZ46" s="137">
        <f>'FOD (ALL)'!AQ46</f>
        <v>377.1</v>
      </c>
      <c r="BA46" s="137">
        <f>'FOD (ALL)'!BH46</f>
        <v>237.39</v>
      </c>
      <c r="BB46" s="137">
        <f>'FOD (ALL)'!BY46</f>
        <v>492.32</v>
      </c>
      <c r="BC46" s="137" t="str">
        <f t="shared" si="34"/>
        <v>Y</v>
      </c>
      <c r="BD46" s="137" t="str">
        <f t="shared" si="35"/>
        <v>N</v>
      </c>
      <c r="BE46" s="137" t="str">
        <f t="shared" si="36"/>
        <v>Y</v>
      </c>
      <c r="BF46" s="137" t="str">
        <f t="shared" si="37"/>
        <v>N</v>
      </c>
      <c r="BG46" s="139">
        <f t="shared" si="38"/>
        <v>189.516479423996</v>
      </c>
      <c r="BH46" s="139">
        <f t="shared" si="39"/>
        <v>-14.553168920710686</v>
      </c>
      <c r="BI46" s="139">
        <f t="shared" si="40"/>
        <v>58.852521167698747</v>
      </c>
      <c r="BJ46" s="139">
        <f t="shared" si="41"/>
        <v>-51.781361715957111</v>
      </c>
      <c r="BK46" s="137" t="str">
        <f t="shared" si="42"/>
        <v>Y</v>
      </c>
      <c r="BL46" s="137" t="str">
        <f t="shared" si="43"/>
        <v>N</v>
      </c>
      <c r="BM46" s="137" t="str">
        <f t="shared" si="44"/>
        <v>Y</v>
      </c>
      <c r="BN46" s="137">
        <f>'FOD (ALL)'!H46</f>
        <v>196</v>
      </c>
      <c r="BO46" s="137">
        <f>'FOD (ALL)'!Y46</f>
        <v>64</v>
      </c>
      <c r="BP46" s="137">
        <f>'FOD (ALL)'!AP46</f>
        <v>75</v>
      </c>
      <c r="BQ46" s="137">
        <f>'FOD (ALL)'!BG46</f>
        <v>48</v>
      </c>
      <c r="BR46" s="137">
        <f>'FOD (ALL)'!BX46</f>
        <v>100</v>
      </c>
      <c r="BS46" s="137" t="str">
        <f t="shared" si="45"/>
        <v>Y</v>
      </c>
      <c r="BT46" s="137" t="str">
        <f t="shared" si="46"/>
        <v>N</v>
      </c>
      <c r="BU46" s="137" t="str">
        <f t="shared" si="47"/>
        <v>Y</v>
      </c>
      <c r="BV46" s="137" t="str">
        <f t="shared" si="48"/>
        <v>N</v>
      </c>
      <c r="BW46" s="139">
        <f t="shared" si="49"/>
        <v>206.25</v>
      </c>
      <c r="BX46" s="139">
        <f t="shared" si="50"/>
        <v>-14.666666666666666</v>
      </c>
      <c r="BY46" s="139">
        <f t="shared" si="51"/>
        <v>56.25</v>
      </c>
      <c r="BZ46" s="139">
        <f t="shared" si="52"/>
        <v>-52</v>
      </c>
      <c r="CA46" s="137" t="str">
        <f t="shared" si="53"/>
        <v>Y</v>
      </c>
      <c r="CB46" s="137" t="str">
        <f t="shared" si="54"/>
        <v>N</v>
      </c>
      <c r="CC46" s="137" t="str">
        <f t="shared" si="55"/>
        <v>Y</v>
      </c>
    </row>
    <row r="47" spans="1:81" x14ac:dyDescent="0.3">
      <c r="A47" s="137" t="str">
        <f>'FOD (ALL)'!B47</f>
        <v>BALKRISIND</v>
      </c>
      <c r="B47" s="146">
        <f>'FOD (ALL)'!C47</f>
        <v>43979</v>
      </c>
      <c r="C47" s="137">
        <f>'FOD (ALL)'!G47</f>
        <v>989.1</v>
      </c>
      <c r="D47" s="137">
        <f>'FOD (ALL)'!X47</f>
        <v>972.15</v>
      </c>
      <c r="E47" s="137">
        <f>'FOD (ALL)'!AO47</f>
        <v>964.1</v>
      </c>
      <c r="F47" s="137">
        <f>'FOD (ALL)'!BF47</f>
        <v>950.45</v>
      </c>
      <c r="G47" s="137">
        <f>'FOD (ALL)'!BW47</f>
        <v>920.1</v>
      </c>
      <c r="H47" s="137" t="str">
        <f t="shared" si="12"/>
        <v>Y</v>
      </c>
      <c r="I47" s="137" t="str">
        <f t="shared" si="13"/>
        <v>Y</v>
      </c>
      <c r="J47" s="137" t="str">
        <f t="shared" si="14"/>
        <v>Y</v>
      </c>
      <c r="K47" s="137" t="str">
        <f t="shared" si="15"/>
        <v>Y</v>
      </c>
      <c r="L47" s="139">
        <f t="shared" si="16"/>
        <v>1.743558092886905</v>
      </c>
      <c r="M47" s="139">
        <f t="shared" si="17"/>
        <v>0.83497562493516797</v>
      </c>
      <c r="N47" s="139">
        <f t="shared" si="18"/>
        <v>1.4361618180861673</v>
      </c>
      <c r="O47" s="139">
        <f t="shared" si="19"/>
        <v>3.298554504945117</v>
      </c>
      <c r="P47" s="137" t="str">
        <f t="shared" si="20"/>
        <v>Y</v>
      </c>
      <c r="Q47" s="137" t="str">
        <f t="shared" si="21"/>
        <v>N</v>
      </c>
      <c r="R47" s="137" t="str">
        <f t="shared" si="22"/>
        <v>N</v>
      </c>
      <c r="S47" s="137">
        <f>'FOD (ALL)'!D47</f>
        <v>957.9</v>
      </c>
      <c r="T47" s="137">
        <f>'FOD (ALL)'!U47</f>
        <v>967.85</v>
      </c>
      <c r="U47" s="137">
        <f>'FOD (ALL)'!AL47</f>
        <v>957.85</v>
      </c>
      <c r="V47" s="137">
        <f>'FOD (ALL)'!BC47</f>
        <v>930</v>
      </c>
      <c r="W47" s="137">
        <f>'FOD (ALL)'!BT47</f>
        <v>938.35</v>
      </c>
      <c r="X47" s="137">
        <f>'FOD (ALL)'!E47</f>
        <v>995.35</v>
      </c>
      <c r="Y47" s="137">
        <f>'FOD (ALL)'!V47</f>
        <v>1004</v>
      </c>
      <c r="Z47" s="137">
        <f>'FOD (ALL)'!AM47</f>
        <v>972.85</v>
      </c>
      <c r="AA47" s="137">
        <f>'FOD (ALL)'!BD47</f>
        <v>959.65</v>
      </c>
      <c r="AB47" s="137">
        <f>'FOD (ALL)'!BU47</f>
        <v>956.3</v>
      </c>
      <c r="AC47" s="137">
        <f>'FOD (ALL)'!F47</f>
        <v>957.65</v>
      </c>
      <c r="AD47" s="137">
        <f>'FOD (ALL)'!W47</f>
        <v>967</v>
      </c>
      <c r="AE47" s="137">
        <f>'FOD (ALL)'!AN47</f>
        <v>937.4</v>
      </c>
      <c r="AF47" s="137">
        <f>'FOD (ALL)'!BE47</f>
        <v>921.3</v>
      </c>
      <c r="AG47" s="137">
        <f>'FOD (ALL)'!BV47</f>
        <v>912.5</v>
      </c>
      <c r="AH47" s="137">
        <f>'FOD (ALL)'!J47</f>
        <v>897600</v>
      </c>
      <c r="AI47" s="137">
        <f>'FOD (ALL)'!AA47</f>
        <v>862400</v>
      </c>
      <c r="AJ47" s="137">
        <f>'FOD (ALL)'!AR47</f>
        <v>738400</v>
      </c>
      <c r="AK47" s="137">
        <f>'FOD (ALL)'!BI47</f>
        <v>760000</v>
      </c>
      <c r="AL47" s="137">
        <f>'FOD (ALL)'!BZ47</f>
        <v>707200</v>
      </c>
      <c r="AM47" s="137" t="str">
        <f t="shared" si="23"/>
        <v>Y</v>
      </c>
      <c r="AN47" s="137" t="str">
        <f t="shared" si="24"/>
        <v>Y</v>
      </c>
      <c r="AO47" s="137" t="str">
        <f t="shared" si="25"/>
        <v>N</v>
      </c>
      <c r="AP47" s="137" t="str">
        <f t="shared" si="26"/>
        <v>Y</v>
      </c>
      <c r="AQ47" s="139">
        <f t="shared" si="27"/>
        <v>4.0816326530612246</v>
      </c>
      <c r="AR47" s="139">
        <f t="shared" si="28"/>
        <v>16.793066088840735</v>
      </c>
      <c r="AS47" s="139">
        <f t="shared" si="29"/>
        <v>-2.8421052631578947</v>
      </c>
      <c r="AT47" s="139">
        <f t="shared" si="30"/>
        <v>7.4660633484162897</v>
      </c>
      <c r="AU47" s="137" t="str">
        <f t="shared" si="31"/>
        <v>N</v>
      </c>
      <c r="AV47" s="137" t="str">
        <f t="shared" si="32"/>
        <v>Y</v>
      </c>
      <c r="AW47" s="137" t="str">
        <f t="shared" si="33"/>
        <v>N</v>
      </c>
      <c r="AX47" s="137">
        <f>'FOD (ALL)'!I47</f>
        <v>13794.47</v>
      </c>
      <c r="AY47" s="137">
        <f>'FOD (ALL)'!Z47</f>
        <v>19899.060000000001</v>
      </c>
      <c r="AZ47" s="137">
        <f>'FOD (ALL)'!AQ47</f>
        <v>11670.51</v>
      </c>
      <c r="BA47" s="137">
        <f>'FOD (ALL)'!BH47</f>
        <v>10045.83</v>
      </c>
      <c r="BB47" s="137">
        <f>'FOD (ALL)'!BY47</f>
        <v>9797.61</v>
      </c>
      <c r="BC47" s="137" t="str">
        <f t="shared" si="34"/>
        <v>N</v>
      </c>
      <c r="BD47" s="137" t="str">
        <f t="shared" si="35"/>
        <v>Y</v>
      </c>
      <c r="BE47" s="137" t="str">
        <f t="shared" si="36"/>
        <v>Y</v>
      </c>
      <c r="BF47" s="137" t="str">
        <f t="shared" si="37"/>
        <v>Y</v>
      </c>
      <c r="BG47" s="139">
        <f t="shared" si="38"/>
        <v>-30.677780759493167</v>
      </c>
      <c r="BH47" s="139">
        <f t="shared" si="39"/>
        <v>70.507201484768018</v>
      </c>
      <c r="BI47" s="139">
        <f t="shared" si="40"/>
        <v>16.172680604788258</v>
      </c>
      <c r="BJ47" s="139">
        <f t="shared" si="41"/>
        <v>2.5334750005358382</v>
      </c>
      <c r="BK47" s="137" t="str">
        <f t="shared" si="42"/>
        <v>N</v>
      </c>
      <c r="BL47" s="137" t="str">
        <f t="shared" si="43"/>
        <v>Y</v>
      </c>
      <c r="BM47" s="137" t="str">
        <f t="shared" si="44"/>
        <v>Y</v>
      </c>
      <c r="BN47" s="137">
        <f>'FOD (ALL)'!H47</f>
        <v>1757</v>
      </c>
      <c r="BO47" s="137">
        <f>'FOD (ALL)'!Y47</f>
        <v>2521</v>
      </c>
      <c r="BP47" s="137">
        <f>'FOD (ALL)'!AP47</f>
        <v>1526</v>
      </c>
      <c r="BQ47" s="137">
        <f>'FOD (ALL)'!BG47</f>
        <v>1327</v>
      </c>
      <c r="BR47" s="137">
        <f>'FOD (ALL)'!BX47</f>
        <v>1313</v>
      </c>
      <c r="BS47" s="137" t="str">
        <f t="shared" si="45"/>
        <v>N</v>
      </c>
      <c r="BT47" s="137" t="str">
        <f t="shared" si="46"/>
        <v>Y</v>
      </c>
      <c r="BU47" s="137" t="str">
        <f t="shared" si="47"/>
        <v>Y</v>
      </c>
      <c r="BV47" s="137" t="str">
        <f t="shared" si="48"/>
        <v>Y</v>
      </c>
      <c r="BW47" s="139">
        <f t="shared" si="49"/>
        <v>-30.30543435144784</v>
      </c>
      <c r="BX47" s="139">
        <f t="shared" si="50"/>
        <v>65.203145478374836</v>
      </c>
      <c r="BY47" s="139">
        <f t="shared" si="51"/>
        <v>14.996232102486811</v>
      </c>
      <c r="BZ47" s="139">
        <f t="shared" si="52"/>
        <v>1.0662604722010662</v>
      </c>
      <c r="CA47" s="137" t="str">
        <f t="shared" si="53"/>
        <v>N</v>
      </c>
      <c r="CB47" s="137" t="str">
        <f t="shared" si="54"/>
        <v>Y</v>
      </c>
      <c r="CC47" s="137" t="str">
        <f t="shared" si="55"/>
        <v>Y</v>
      </c>
    </row>
    <row r="48" spans="1:81" x14ac:dyDescent="0.3">
      <c r="A48" s="137" t="str">
        <f>'FOD (ALL)'!B48</f>
        <v>BALKRISIND</v>
      </c>
      <c r="B48" s="146">
        <f>'FOD (ALL)'!C48</f>
        <v>44007</v>
      </c>
      <c r="C48" s="137">
        <f>'FOD (ALL)'!G48</f>
        <v>984.55</v>
      </c>
      <c r="D48" s="137">
        <f>'FOD (ALL)'!X48</f>
        <v>967.4</v>
      </c>
      <c r="E48" s="137">
        <f>'FOD (ALL)'!AO48</f>
        <v>959.15</v>
      </c>
      <c r="F48" s="137">
        <f>'FOD (ALL)'!BF48</f>
        <v>954.3</v>
      </c>
      <c r="G48" s="137">
        <f>'FOD (ALL)'!BW48</f>
        <v>910.55</v>
      </c>
      <c r="H48" s="137" t="str">
        <f t="shared" si="12"/>
        <v>Y</v>
      </c>
      <c r="I48" s="137" t="str">
        <f t="shared" si="13"/>
        <v>Y</v>
      </c>
      <c r="J48" s="137" t="str">
        <f t="shared" si="14"/>
        <v>Y</v>
      </c>
      <c r="K48" s="137" t="str">
        <f t="shared" si="15"/>
        <v>Y</v>
      </c>
      <c r="L48" s="139">
        <f t="shared" si="16"/>
        <v>1.7727930535455838</v>
      </c>
      <c r="M48" s="139">
        <f t="shared" si="17"/>
        <v>0.86013657926288911</v>
      </c>
      <c r="N48" s="139">
        <f t="shared" si="18"/>
        <v>0.50822592476160777</v>
      </c>
      <c r="O48" s="139">
        <f t="shared" si="19"/>
        <v>4.8047883147548189</v>
      </c>
      <c r="P48" s="137" t="str">
        <f t="shared" si="20"/>
        <v>Y</v>
      </c>
      <c r="Q48" s="137" t="str">
        <f t="shared" si="21"/>
        <v>Y</v>
      </c>
      <c r="R48" s="137" t="str">
        <f t="shared" si="22"/>
        <v>N</v>
      </c>
      <c r="S48" s="137">
        <f>'FOD (ALL)'!D48</f>
        <v>969.45</v>
      </c>
      <c r="T48" s="137">
        <f>'FOD (ALL)'!U48</f>
        <v>986.2</v>
      </c>
      <c r="U48" s="137">
        <f>'FOD (ALL)'!AL48</f>
        <v>954.55</v>
      </c>
      <c r="V48" s="137">
        <f>'FOD (ALL)'!BC48</f>
        <v>949.95</v>
      </c>
      <c r="W48" s="137">
        <f>'FOD (ALL)'!BT48</f>
        <v>930</v>
      </c>
      <c r="X48" s="137">
        <f>'FOD (ALL)'!E48</f>
        <v>988</v>
      </c>
      <c r="Y48" s="137">
        <f>'FOD (ALL)'!V48</f>
        <v>998.65</v>
      </c>
      <c r="Z48" s="137">
        <f>'FOD (ALL)'!AM48</f>
        <v>965.95</v>
      </c>
      <c r="AA48" s="137">
        <f>'FOD (ALL)'!BD48</f>
        <v>954.7</v>
      </c>
      <c r="AB48" s="137">
        <f>'FOD (ALL)'!BU48</f>
        <v>930</v>
      </c>
      <c r="AC48" s="137">
        <f>'FOD (ALL)'!F48</f>
        <v>962.55</v>
      </c>
      <c r="AD48" s="137">
        <f>'FOD (ALL)'!W48</f>
        <v>962.45</v>
      </c>
      <c r="AE48" s="137">
        <f>'FOD (ALL)'!AN48</f>
        <v>935</v>
      </c>
      <c r="AF48" s="137">
        <f>'FOD (ALL)'!BE48</f>
        <v>946.6</v>
      </c>
      <c r="AG48" s="137">
        <f>'FOD (ALL)'!BV48</f>
        <v>910.55</v>
      </c>
      <c r="AH48" s="137">
        <f>'FOD (ALL)'!J48</f>
        <v>160800</v>
      </c>
      <c r="AI48" s="137">
        <f>'FOD (ALL)'!AA48</f>
        <v>91200</v>
      </c>
      <c r="AJ48" s="137">
        <f>'FOD (ALL)'!AR48</f>
        <v>52800</v>
      </c>
      <c r="AK48" s="137">
        <f>'FOD (ALL)'!BI48</f>
        <v>13600</v>
      </c>
      <c r="AL48" s="137">
        <f>'FOD (ALL)'!BZ48</f>
        <v>8800</v>
      </c>
      <c r="AM48" s="137" t="str">
        <f t="shared" si="23"/>
        <v>Y</v>
      </c>
      <c r="AN48" s="137" t="str">
        <f t="shared" si="24"/>
        <v>Y</v>
      </c>
      <c r="AO48" s="137" t="str">
        <f t="shared" si="25"/>
        <v>Y</v>
      </c>
      <c r="AP48" s="137" t="str">
        <f t="shared" si="26"/>
        <v>Y</v>
      </c>
      <c r="AQ48" s="139">
        <f t="shared" si="27"/>
        <v>76.31578947368422</v>
      </c>
      <c r="AR48" s="139">
        <f t="shared" si="28"/>
        <v>72.727272727272734</v>
      </c>
      <c r="AS48" s="139">
        <f t="shared" si="29"/>
        <v>288.23529411764707</v>
      </c>
      <c r="AT48" s="139">
        <f t="shared" si="30"/>
        <v>54.54545454545454</v>
      </c>
      <c r="AU48" s="137" t="str">
        <f t="shared" si="31"/>
        <v>Y</v>
      </c>
      <c r="AV48" s="137" t="str">
        <f t="shared" si="32"/>
        <v>N</v>
      </c>
      <c r="AW48" s="137" t="str">
        <f t="shared" si="33"/>
        <v>Y</v>
      </c>
      <c r="AX48" s="137">
        <f>'FOD (ALL)'!I48</f>
        <v>1713.38</v>
      </c>
      <c r="AY48" s="137">
        <f>'FOD (ALL)'!Z48</f>
        <v>2112.6</v>
      </c>
      <c r="AZ48" s="137">
        <f>'FOD (ALL)'!AQ48</f>
        <v>793.77</v>
      </c>
      <c r="BA48" s="137">
        <f>'FOD (ALL)'!BH48</f>
        <v>91.21</v>
      </c>
      <c r="BB48" s="137">
        <f>'FOD (ALL)'!BY48</f>
        <v>14.72</v>
      </c>
      <c r="BC48" s="137" t="str">
        <f t="shared" si="34"/>
        <v>N</v>
      </c>
      <c r="BD48" s="137" t="str">
        <f t="shared" si="35"/>
        <v>Y</v>
      </c>
      <c r="BE48" s="137" t="str">
        <f t="shared" si="36"/>
        <v>Y</v>
      </c>
      <c r="BF48" s="137" t="str">
        <f t="shared" si="37"/>
        <v>Y</v>
      </c>
      <c r="BG48" s="139">
        <f t="shared" si="38"/>
        <v>-18.89709362870396</v>
      </c>
      <c r="BH48" s="139">
        <f t="shared" si="39"/>
        <v>166.14762462678107</v>
      </c>
      <c r="BI48" s="139">
        <f t="shared" si="40"/>
        <v>770.26641815590392</v>
      </c>
      <c r="BJ48" s="139">
        <f t="shared" si="41"/>
        <v>519.633152173913</v>
      </c>
      <c r="BK48" s="137" t="str">
        <f t="shared" si="42"/>
        <v>N</v>
      </c>
      <c r="BL48" s="137" t="str">
        <f t="shared" si="43"/>
        <v>N</v>
      </c>
      <c r="BM48" s="137" t="str">
        <f t="shared" si="44"/>
        <v>Y</v>
      </c>
      <c r="BN48" s="137">
        <f>'FOD (ALL)'!H48</f>
        <v>219</v>
      </c>
      <c r="BO48" s="137">
        <f>'FOD (ALL)'!Y48</f>
        <v>269</v>
      </c>
      <c r="BP48" s="137">
        <f>'FOD (ALL)'!AP48</f>
        <v>104</v>
      </c>
      <c r="BQ48" s="137">
        <f>'FOD (ALL)'!BG48</f>
        <v>12</v>
      </c>
      <c r="BR48" s="137">
        <f>'FOD (ALL)'!BX48</f>
        <v>2</v>
      </c>
      <c r="BS48" s="137" t="str">
        <f t="shared" si="45"/>
        <v>N</v>
      </c>
      <c r="BT48" s="137" t="str">
        <f t="shared" si="46"/>
        <v>Y</v>
      </c>
      <c r="BU48" s="137" t="str">
        <f t="shared" si="47"/>
        <v>Y</v>
      </c>
      <c r="BV48" s="137" t="str">
        <f t="shared" si="48"/>
        <v>Y</v>
      </c>
      <c r="BW48" s="139">
        <f t="shared" si="49"/>
        <v>-18.587360594795538</v>
      </c>
      <c r="BX48" s="139">
        <f t="shared" si="50"/>
        <v>158.65384615384613</v>
      </c>
      <c r="BY48" s="139">
        <f t="shared" si="51"/>
        <v>766.66666666666674</v>
      </c>
      <c r="BZ48" s="139">
        <f t="shared" si="52"/>
        <v>500</v>
      </c>
      <c r="CA48" s="137" t="str">
        <f t="shared" si="53"/>
        <v>N</v>
      </c>
      <c r="CB48" s="137" t="str">
        <f t="shared" si="54"/>
        <v>N</v>
      </c>
      <c r="CC48" s="137" t="str">
        <f t="shared" si="55"/>
        <v>Y</v>
      </c>
    </row>
    <row r="49" spans="1:81" x14ac:dyDescent="0.3">
      <c r="A49" s="137" t="str">
        <f>'FOD (ALL)'!B49</f>
        <v>BALKRISIND</v>
      </c>
      <c r="B49" s="146">
        <f>'FOD (ALL)'!C49</f>
        <v>44042</v>
      </c>
      <c r="C49" s="137">
        <f>'FOD (ALL)'!G49</f>
        <v>985.05</v>
      </c>
      <c r="D49" s="137">
        <f>'FOD (ALL)'!X49</f>
        <v>985.25</v>
      </c>
      <c r="E49" s="137">
        <f>'FOD (ALL)'!AO49</f>
        <v>977.95</v>
      </c>
      <c r="F49" s="137">
        <f>'FOD (ALL)'!BF49</f>
        <v>958.55</v>
      </c>
      <c r="G49" s="137">
        <f>'FOD (ALL)'!BW49</f>
        <v>929.2</v>
      </c>
      <c r="H49" s="137" t="str">
        <f t="shared" si="12"/>
        <v>N</v>
      </c>
      <c r="I49" s="137" t="str">
        <f t="shared" si="13"/>
        <v>Y</v>
      </c>
      <c r="J49" s="137" t="str">
        <f t="shared" si="14"/>
        <v>Y</v>
      </c>
      <c r="K49" s="137" t="str">
        <f t="shared" si="15"/>
        <v>Y</v>
      </c>
      <c r="L49" s="139">
        <f t="shared" si="16"/>
        <v>-2.0299416391783353E-2</v>
      </c>
      <c r="M49" s="139">
        <f t="shared" si="17"/>
        <v>0.74645943044122443</v>
      </c>
      <c r="N49" s="139">
        <f t="shared" si="18"/>
        <v>2.023890250899806</v>
      </c>
      <c r="O49" s="139">
        <f t="shared" si="19"/>
        <v>3.1586310804993447</v>
      </c>
      <c r="P49" s="137" t="str">
        <f t="shared" si="20"/>
        <v>N</v>
      </c>
      <c r="Q49" s="137" t="str">
        <f t="shared" si="21"/>
        <v>N</v>
      </c>
      <c r="R49" s="137" t="str">
        <f t="shared" si="22"/>
        <v>N</v>
      </c>
      <c r="S49" s="137">
        <f>'FOD (ALL)'!D49</f>
        <v>985.05</v>
      </c>
      <c r="T49" s="137">
        <f>'FOD (ALL)'!U49</f>
        <v>980</v>
      </c>
      <c r="U49" s="137">
        <f>'FOD (ALL)'!AL49</f>
        <v>0</v>
      </c>
      <c r="V49" s="137">
        <f>'FOD (ALL)'!BC49</f>
        <v>0</v>
      </c>
      <c r="W49" s="137">
        <f>'FOD (ALL)'!BT49</f>
        <v>0</v>
      </c>
      <c r="X49" s="137">
        <f>'FOD (ALL)'!E49</f>
        <v>985.05</v>
      </c>
      <c r="Y49" s="137">
        <f>'FOD (ALL)'!V49</f>
        <v>980</v>
      </c>
      <c r="Z49" s="137">
        <f>'FOD (ALL)'!AM49</f>
        <v>0</v>
      </c>
      <c r="AA49" s="137">
        <f>'FOD (ALL)'!BD49</f>
        <v>0</v>
      </c>
      <c r="AB49" s="137">
        <f>'FOD (ALL)'!BU49</f>
        <v>0</v>
      </c>
      <c r="AC49" s="137">
        <f>'FOD (ALL)'!F49</f>
        <v>985.05</v>
      </c>
      <c r="AD49" s="137">
        <f>'FOD (ALL)'!W49</f>
        <v>980</v>
      </c>
      <c r="AE49" s="137">
        <f>'FOD (ALL)'!AN49</f>
        <v>0</v>
      </c>
      <c r="AF49" s="137">
        <f>'FOD (ALL)'!BE49</f>
        <v>0</v>
      </c>
      <c r="AG49" s="137">
        <f>'FOD (ALL)'!BV49</f>
        <v>0</v>
      </c>
      <c r="AH49" s="137">
        <f>'FOD (ALL)'!J49</f>
        <v>1600</v>
      </c>
      <c r="AI49" s="137">
        <f>'FOD (ALL)'!AA49</f>
        <v>800</v>
      </c>
      <c r="AJ49" s="137">
        <f>'FOD (ALL)'!AR49</f>
        <v>0</v>
      </c>
      <c r="AK49" s="137">
        <f>'FOD (ALL)'!BI49</f>
        <v>0</v>
      </c>
      <c r="AL49" s="137">
        <f>'FOD (ALL)'!BZ49</f>
        <v>0</v>
      </c>
      <c r="AM49" s="137" t="str">
        <f t="shared" si="23"/>
        <v>Y</v>
      </c>
      <c r="AN49" s="137" t="str">
        <f t="shared" si="24"/>
        <v>Y</v>
      </c>
      <c r="AO49" s="137" t="str">
        <f t="shared" si="25"/>
        <v>Y</v>
      </c>
      <c r="AP49" s="137" t="str">
        <f t="shared" si="26"/>
        <v>Y</v>
      </c>
      <c r="AQ49" s="139">
        <f t="shared" si="27"/>
        <v>100</v>
      </c>
      <c r="AR49" s="139" t="e">
        <f t="shared" si="28"/>
        <v>#DIV/0!</v>
      </c>
      <c r="AS49" s="139" t="e">
        <f t="shared" si="29"/>
        <v>#DIV/0!</v>
      </c>
      <c r="AT49" s="139" t="e">
        <f t="shared" si="30"/>
        <v>#DIV/0!</v>
      </c>
      <c r="AU49" s="137" t="e">
        <f t="shared" si="31"/>
        <v>#DIV/0!</v>
      </c>
      <c r="AV49" s="137" t="e">
        <f t="shared" si="32"/>
        <v>#DIV/0!</v>
      </c>
      <c r="AW49" s="137" t="e">
        <f t="shared" si="33"/>
        <v>#DIV/0!</v>
      </c>
      <c r="AX49" s="137">
        <f>'FOD (ALL)'!I49</f>
        <v>7.88</v>
      </c>
      <c r="AY49" s="137">
        <f>'FOD (ALL)'!Z49</f>
        <v>7.84</v>
      </c>
      <c r="AZ49" s="137">
        <f>'FOD (ALL)'!AQ49</f>
        <v>0</v>
      </c>
      <c r="BA49" s="137">
        <f>'FOD (ALL)'!BH49</f>
        <v>0</v>
      </c>
      <c r="BB49" s="137">
        <f>'FOD (ALL)'!BY49</f>
        <v>0</v>
      </c>
      <c r="BC49" s="137" t="str">
        <f t="shared" si="34"/>
        <v>Y</v>
      </c>
      <c r="BD49" s="137" t="str">
        <f t="shared" si="35"/>
        <v>Y</v>
      </c>
      <c r="BE49" s="137" t="str">
        <f t="shared" si="36"/>
        <v>Y</v>
      </c>
      <c r="BF49" s="137" t="str">
        <f t="shared" si="37"/>
        <v>Y</v>
      </c>
      <c r="BG49" s="139">
        <f t="shared" si="38"/>
        <v>0.51020408163265352</v>
      </c>
      <c r="BH49" s="139" t="e">
        <f t="shared" si="39"/>
        <v>#DIV/0!</v>
      </c>
      <c r="BI49" s="139" t="e">
        <f t="shared" si="40"/>
        <v>#DIV/0!</v>
      </c>
      <c r="BJ49" s="139" t="e">
        <f t="shared" si="41"/>
        <v>#DIV/0!</v>
      </c>
      <c r="BK49" s="137" t="e">
        <f t="shared" si="42"/>
        <v>#DIV/0!</v>
      </c>
      <c r="BL49" s="137" t="e">
        <f t="shared" si="43"/>
        <v>#DIV/0!</v>
      </c>
      <c r="BM49" s="137" t="e">
        <f t="shared" si="44"/>
        <v>#DIV/0!</v>
      </c>
      <c r="BN49" s="137">
        <f>'FOD (ALL)'!H49</f>
        <v>1</v>
      </c>
      <c r="BO49" s="137">
        <f>'FOD (ALL)'!Y49</f>
        <v>1</v>
      </c>
      <c r="BP49" s="137">
        <f>'FOD (ALL)'!AP49</f>
        <v>0</v>
      </c>
      <c r="BQ49" s="137">
        <f>'FOD (ALL)'!BG49</f>
        <v>0</v>
      </c>
      <c r="BR49" s="137">
        <f>'FOD (ALL)'!BX49</f>
        <v>0</v>
      </c>
      <c r="BS49" s="137" t="str">
        <f t="shared" si="45"/>
        <v>Y</v>
      </c>
      <c r="BT49" s="137" t="str">
        <f t="shared" si="46"/>
        <v>Y</v>
      </c>
      <c r="BU49" s="137" t="str">
        <f t="shared" si="47"/>
        <v>Y</v>
      </c>
      <c r="BV49" s="137" t="str">
        <f t="shared" si="48"/>
        <v>Y</v>
      </c>
      <c r="BW49" s="139">
        <f t="shared" si="49"/>
        <v>0</v>
      </c>
      <c r="BX49" s="139" t="e">
        <f t="shared" si="50"/>
        <v>#DIV/0!</v>
      </c>
      <c r="BY49" s="139" t="e">
        <f t="shared" si="51"/>
        <v>#DIV/0!</v>
      </c>
      <c r="BZ49" s="139" t="e">
        <f t="shared" si="52"/>
        <v>#DIV/0!</v>
      </c>
      <c r="CA49" s="137" t="e">
        <f t="shared" si="53"/>
        <v>#DIV/0!</v>
      </c>
      <c r="CB49" s="137" t="e">
        <f t="shared" si="54"/>
        <v>#DIV/0!</v>
      </c>
      <c r="CC49" s="137" t="e">
        <f t="shared" si="55"/>
        <v>#DIV/0!</v>
      </c>
    </row>
    <row r="50" spans="1:81" x14ac:dyDescent="0.3">
      <c r="A50" s="137" t="str">
        <f>'FOD (ALL)'!B50</f>
        <v>BANDHANBNK</v>
      </c>
      <c r="B50" s="146">
        <f>'FOD (ALL)'!C50</f>
        <v>43979</v>
      </c>
      <c r="C50" s="137">
        <f>'FOD (ALL)'!G50</f>
        <v>200.25</v>
      </c>
      <c r="D50" s="137">
        <f>'FOD (ALL)'!X50</f>
        <v>209</v>
      </c>
      <c r="E50" s="137">
        <f>'FOD (ALL)'!AO50</f>
        <v>222.5</v>
      </c>
      <c r="F50" s="137">
        <f>'FOD (ALL)'!BF50</f>
        <v>216.6</v>
      </c>
      <c r="G50" s="137">
        <f>'FOD (ALL)'!BW50</f>
        <v>226.6</v>
      </c>
      <c r="H50" s="137" t="str">
        <f t="shared" si="12"/>
        <v>N</v>
      </c>
      <c r="I50" s="137" t="str">
        <f t="shared" si="13"/>
        <v>N</v>
      </c>
      <c r="J50" s="137" t="str">
        <f t="shared" si="14"/>
        <v>Y</v>
      </c>
      <c r="K50" s="137" t="str">
        <f t="shared" si="15"/>
        <v>N</v>
      </c>
      <c r="L50" s="139">
        <f t="shared" si="16"/>
        <v>-4.1866028708133971</v>
      </c>
      <c r="M50" s="139">
        <f t="shared" si="17"/>
        <v>-6.0674157303370784</v>
      </c>
      <c r="N50" s="139">
        <f t="shared" si="18"/>
        <v>2.7239150507848597</v>
      </c>
      <c r="O50" s="139">
        <f t="shared" si="19"/>
        <v>-4.4130626654898499</v>
      </c>
      <c r="P50" s="137" t="str">
        <f t="shared" si="20"/>
        <v>Y</v>
      </c>
      <c r="Q50" s="137" t="str">
        <f t="shared" si="21"/>
        <v>N</v>
      </c>
      <c r="R50" s="137" t="str">
        <f t="shared" si="22"/>
        <v>Y</v>
      </c>
      <c r="S50" s="137">
        <f>'FOD (ALL)'!D50</f>
        <v>204.6</v>
      </c>
      <c r="T50" s="137">
        <f>'FOD (ALL)'!U50</f>
        <v>220</v>
      </c>
      <c r="U50" s="137">
        <f>'FOD (ALL)'!AL50</f>
        <v>212.95</v>
      </c>
      <c r="V50" s="137">
        <f>'FOD (ALL)'!BC50</f>
        <v>231.95</v>
      </c>
      <c r="W50" s="137">
        <f>'FOD (ALL)'!BT50</f>
        <v>244</v>
      </c>
      <c r="X50" s="137">
        <f>'FOD (ALL)'!E50</f>
        <v>209</v>
      </c>
      <c r="Y50" s="137">
        <f>'FOD (ALL)'!V50</f>
        <v>220</v>
      </c>
      <c r="Z50" s="137">
        <f>'FOD (ALL)'!AM50</f>
        <v>224.75</v>
      </c>
      <c r="AA50" s="137">
        <f>'FOD (ALL)'!BD50</f>
        <v>232.6</v>
      </c>
      <c r="AB50" s="137">
        <f>'FOD (ALL)'!BU50</f>
        <v>244.5</v>
      </c>
      <c r="AC50" s="137">
        <f>'FOD (ALL)'!F50</f>
        <v>192.6</v>
      </c>
      <c r="AD50" s="137">
        <f>'FOD (ALL)'!W50</f>
        <v>207.65</v>
      </c>
      <c r="AE50" s="137">
        <f>'FOD (ALL)'!AN50</f>
        <v>212.3</v>
      </c>
      <c r="AF50" s="137">
        <f>'FOD (ALL)'!BE50</f>
        <v>214</v>
      </c>
      <c r="AG50" s="137">
        <f>'FOD (ALL)'!BV50</f>
        <v>221</v>
      </c>
      <c r="AH50" s="137">
        <f>'FOD (ALL)'!J50</f>
        <v>11361600</v>
      </c>
      <c r="AI50" s="137">
        <f>'FOD (ALL)'!AA50</f>
        <v>11650800</v>
      </c>
      <c r="AJ50" s="137">
        <f>'FOD (ALL)'!AR50</f>
        <v>11132400</v>
      </c>
      <c r="AK50" s="137">
        <f>'FOD (ALL)'!BI50</f>
        <v>11316000</v>
      </c>
      <c r="AL50" s="137">
        <f>'FOD (ALL)'!BZ50</f>
        <v>10434000</v>
      </c>
      <c r="AM50" s="137" t="str">
        <f t="shared" si="23"/>
        <v>N</v>
      </c>
      <c r="AN50" s="137" t="str">
        <f t="shared" si="24"/>
        <v>Y</v>
      </c>
      <c r="AO50" s="137" t="str">
        <f t="shared" si="25"/>
        <v>N</v>
      </c>
      <c r="AP50" s="137" t="str">
        <f t="shared" si="26"/>
        <v>Y</v>
      </c>
      <c r="AQ50" s="139">
        <f t="shared" si="27"/>
        <v>-2.4822329797095479</v>
      </c>
      <c r="AR50" s="139">
        <f t="shared" si="28"/>
        <v>4.6566778053249971</v>
      </c>
      <c r="AS50" s="139">
        <f t="shared" si="29"/>
        <v>-1.6224814422057265</v>
      </c>
      <c r="AT50" s="139">
        <f t="shared" si="30"/>
        <v>8.4531339850488791</v>
      </c>
      <c r="AU50" s="137" t="str">
        <f t="shared" si="31"/>
        <v>N</v>
      </c>
      <c r="AV50" s="137" t="str">
        <f t="shared" si="32"/>
        <v>Y</v>
      </c>
      <c r="AW50" s="137" t="str">
        <f t="shared" si="33"/>
        <v>N</v>
      </c>
      <c r="AX50" s="137">
        <f>'FOD (ALL)'!I50</f>
        <v>27075.25</v>
      </c>
      <c r="AY50" s="137">
        <f>'FOD (ALL)'!Z50</f>
        <v>19376.2</v>
      </c>
      <c r="AZ50" s="137">
        <f>'FOD (ALL)'!AQ50</f>
        <v>15880.48</v>
      </c>
      <c r="BA50" s="137">
        <f>'FOD (ALL)'!BH50</f>
        <v>22684.16</v>
      </c>
      <c r="BB50" s="137">
        <f>'FOD (ALL)'!BY50</f>
        <v>18789.04</v>
      </c>
      <c r="BC50" s="137" t="str">
        <f t="shared" si="34"/>
        <v>Y</v>
      </c>
      <c r="BD50" s="137" t="str">
        <f t="shared" si="35"/>
        <v>Y</v>
      </c>
      <c r="BE50" s="137" t="str">
        <f t="shared" si="36"/>
        <v>N</v>
      </c>
      <c r="BF50" s="137" t="str">
        <f t="shared" si="37"/>
        <v>Y</v>
      </c>
      <c r="BG50" s="139">
        <f t="shared" si="38"/>
        <v>39.734571278165994</v>
      </c>
      <c r="BH50" s="139">
        <f t="shared" si="39"/>
        <v>22.012684755120759</v>
      </c>
      <c r="BI50" s="139">
        <f t="shared" si="40"/>
        <v>-29.993087687619909</v>
      </c>
      <c r="BJ50" s="139">
        <f t="shared" si="41"/>
        <v>20.73080902483575</v>
      </c>
      <c r="BK50" s="137" t="str">
        <f t="shared" si="42"/>
        <v>Y</v>
      </c>
      <c r="BL50" s="137" t="str">
        <f t="shared" si="43"/>
        <v>Y</v>
      </c>
      <c r="BM50" s="137" t="str">
        <f t="shared" si="44"/>
        <v>N</v>
      </c>
      <c r="BN50" s="137">
        <f>'FOD (ALL)'!H50</f>
        <v>11337</v>
      </c>
      <c r="BO50" s="137">
        <f>'FOD (ALL)'!Y50</f>
        <v>7555</v>
      </c>
      <c r="BP50" s="137">
        <f>'FOD (ALL)'!AP50</f>
        <v>6056</v>
      </c>
      <c r="BQ50" s="137">
        <f>'FOD (ALL)'!BG50</f>
        <v>8551</v>
      </c>
      <c r="BR50" s="137">
        <f>'FOD (ALL)'!BX50</f>
        <v>6868</v>
      </c>
      <c r="BS50" s="137" t="str">
        <f t="shared" si="45"/>
        <v>Y</v>
      </c>
      <c r="BT50" s="137" t="str">
        <f t="shared" si="46"/>
        <v>Y</v>
      </c>
      <c r="BU50" s="137" t="str">
        <f t="shared" si="47"/>
        <v>N</v>
      </c>
      <c r="BV50" s="137" t="str">
        <f t="shared" si="48"/>
        <v>Y</v>
      </c>
      <c r="BW50" s="139">
        <f t="shared" si="49"/>
        <v>50.059563203176708</v>
      </c>
      <c r="BX50" s="139">
        <f t="shared" si="50"/>
        <v>24.752311756935271</v>
      </c>
      <c r="BY50" s="139">
        <f t="shared" si="51"/>
        <v>-29.17787393287335</v>
      </c>
      <c r="BZ50" s="139">
        <f t="shared" si="52"/>
        <v>24.504950495049506</v>
      </c>
      <c r="CA50" s="137" t="str">
        <f t="shared" si="53"/>
        <v>Y</v>
      </c>
      <c r="CB50" s="137" t="str">
        <f t="shared" si="54"/>
        <v>Y</v>
      </c>
      <c r="CC50" s="137" t="str">
        <f t="shared" si="55"/>
        <v>N</v>
      </c>
    </row>
    <row r="51" spans="1:81" x14ac:dyDescent="0.3">
      <c r="A51" s="137" t="str">
        <f>'FOD (ALL)'!B51</f>
        <v>BANDHANBNK</v>
      </c>
      <c r="B51" s="146">
        <f>'FOD (ALL)'!C51</f>
        <v>44007</v>
      </c>
      <c r="C51" s="137">
        <f>'FOD (ALL)'!G51</f>
        <v>198.05</v>
      </c>
      <c r="D51" s="137">
        <f>'FOD (ALL)'!X51</f>
        <v>207.85</v>
      </c>
      <c r="E51" s="137">
        <f>'FOD (ALL)'!AO51</f>
        <v>222.1</v>
      </c>
      <c r="F51" s="137">
        <f>'FOD (ALL)'!BF51</f>
        <v>215.7</v>
      </c>
      <c r="G51" s="137">
        <f>'FOD (ALL)'!BW51</f>
        <v>226.45</v>
      </c>
      <c r="H51" s="137" t="str">
        <f t="shared" si="12"/>
        <v>N</v>
      </c>
      <c r="I51" s="137" t="str">
        <f t="shared" si="13"/>
        <v>N</v>
      </c>
      <c r="J51" s="137" t="str">
        <f t="shared" si="14"/>
        <v>Y</v>
      </c>
      <c r="K51" s="137" t="str">
        <f t="shared" si="15"/>
        <v>N</v>
      </c>
      <c r="L51" s="139">
        <f t="shared" si="16"/>
        <v>-4.7149386576858232</v>
      </c>
      <c r="M51" s="139">
        <f t="shared" si="17"/>
        <v>-6.4160288158487164</v>
      </c>
      <c r="N51" s="139">
        <f t="shared" si="18"/>
        <v>2.9670839128419129</v>
      </c>
      <c r="O51" s="139">
        <f t="shared" si="19"/>
        <v>-4.7471848090086119</v>
      </c>
      <c r="P51" s="137" t="str">
        <f t="shared" si="20"/>
        <v>Y</v>
      </c>
      <c r="Q51" s="137" t="str">
        <f t="shared" si="21"/>
        <v>N</v>
      </c>
      <c r="R51" s="137" t="str">
        <f t="shared" si="22"/>
        <v>Y</v>
      </c>
      <c r="S51" s="137">
        <f>'FOD (ALL)'!D51</f>
        <v>201.05</v>
      </c>
      <c r="T51" s="137">
        <f>'FOD (ALL)'!U51</f>
        <v>217</v>
      </c>
      <c r="U51" s="137">
        <f>'FOD (ALL)'!AL51</f>
        <v>212.2</v>
      </c>
      <c r="V51" s="137">
        <f>'FOD (ALL)'!BC51</f>
        <v>229.2</v>
      </c>
      <c r="W51" s="137">
        <f>'FOD (ALL)'!BT51</f>
        <v>242.1</v>
      </c>
      <c r="X51" s="137">
        <f>'FOD (ALL)'!E51</f>
        <v>207.55</v>
      </c>
      <c r="Y51" s="137">
        <f>'FOD (ALL)'!V51</f>
        <v>218.95</v>
      </c>
      <c r="Z51" s="137">
        <f>'FOD (ALL)'!AM51</f>
        <v>223.55</v>
      </c>
      <c r="AA51" s="137">
        <f>'FOD (ALL)'!BD51</f>
        <v>232</v>
      </c>
      <c r="AB51" s="137">
        <f>'FOD (ALL)'!BU51</f>
        <v>242.1</v>
      </c>
      <c r="AC51" s="137">
        <f>'FOD (ALL)'!F51</f>
        <v>190.65</v>
      </c>
      <c r="AD51" s="137">
        <f>'FOD (ALL)'!W51</f>
        <v>206.9</v>
      </c>
      <c r="AE51" s="137">
        <f>'FOD (ALL)'!AN51</f>
        <v>212.15</v>
      </c>
      <c r="AF51" s="137">
        <f>'FOD (ALL)'!BE51</f>
        <v>213.9</v>
      </c>
      <c r="AG51" s="137">
        <f>'FOD (ALL)'!BV51</f>
        <v>222.15</v>
      </c>
      <c r="AH51" s="137">
        <f>'FOD (ALL)'!J51</f>
        <v>2689200</v>
      </c>
      <c r="AI51" s="137">
        <f>'FOD (ALL)'!AA51</f>
        <v>976800</v>
      </c>
      <c r="AJ51" s="137">
        <f>'FOD (ALL)'!AR51</f>
        <v>418800</v>
      </c>
      <c r="AK51" s="137">
        <f>'FOD (ALL)'!BI51</f>
        <v>385200</v>
      </c>
      <c r="AL51" s="137">
        <f>'FOD (ALL)'!BZ51</f>
        <v>292800</v>
      </c>
      <c r="AM51" s="137" t="str">
        <f t="shared" si="23"/>
        <v>Y</v>
      </c>
      <c r="AN51" s="137" t="str">
        <f t="shared" si="24"/>
        <v>Y</v>
      </c>
      <c r="AO51" s="137" t="str">
        <f t="shared" si="25"/>
        <v>Y</v>
      </c>
      <c r="AP51" s="137" t="str">
        <f t="shared" si="26"/>
        <v>Y</v>
      </c>
      <c r="AQ51" s="139">
        <f t="shared" si="27"/>
        <v>175.30712530712532</v>
      </c>
      <c r="AR51" s="139">
        <f t="shared" si="28"/>
        <v>133.23782234957019</v>
      </c>
      <c r="AS51" s="139">
        <f t="shared" si="29"/>
        <v>8.722741433021806</v>
      </c>
      <c r="AT51" s="139">
        <f t="shared" si="30"/>
        <v>31.557377049180328</v>
      </c>
      <c r="AU51" s="137" t="str">
        <f t="shared" si="31"/>
        <v>Y</v>
      </c>
      <c r="AV51" s="137" t="str">
        <f t="shared" si="32"/>
        <v>Y</v>
      </c>
      <c r="AW51" s="137" t="str">
        <f t="shared" si="33"/>
        <v>N</v>
      </c>
      <c r="AX51" s="137">
        <f>'FOD (ALL)'!I51</f>
        <v>8187.62</v>
      </c>
      <c r="AY51" s="137">
        <f>'FOD (ALL)'!Z51</f>
        <v>2980.83</v>
      </c>
      <c r="AZ51" s="137">
        <f>'FOD (ALL)'!AQ51</f>
        <v>916.03</v>
      </c>
      <c r="BA51" s="137">
        <f>'FOD (ALL)'!BH51</f>
        <v>1355.25</v>
      </c>
      <c r="BB51" s="137">
        <f>'FOD (ALL)'!BY51</f>
        <v>779.19</v>
      </c>
      <c r="BC51" s="137" t="str">
        <f t="shared" si="34"/>
        <v>Y</v>
      </c>
      <c r="BD51" s="137" t="str">
        <f t="shared" si="35"/>
        <v>Y</v>
      </c>
      <c r="BE51" s="137" t="str">
        <f t="shared" si="36"/>
        <v>N</v>
      </c>
      <c r="BF51" s="137" t="str">
        <f t="shared" si="37"/>
        <v>Y</v>
      </c>
      <c r="BG51" s="139">
        <f t="shared" si="38"/>
        <v>174.67584531825028</v>
      </c>
      <c r="BH51" s="139">
        <f t="shared" si="39"/>
        <v>225.40746482102119</v>
      </c>
      <c r="BI51" s="139">
        <f t="shared" si="40"/>
        <v>-32.40878066777347</v>
      </c>
      <c r="BJ51" s="139">
        <f t="shared" si="41"/>
        <v>73.93062025950023</v>
      </c>
      <c r="BK51" s="137" t="str">
        <f t="shared" si="42"/>
        <v>N</v>
      </c>
      <c r="BL51" s="137" t="str">
        <f t="shared" si="43"/>
        <v>Y</v>
      </c>
      <c r="BM51" s="137" t="str">
        <f t="shared" si="44"/>
        <v>N</v>
      </c>
      <c r="BN51" s="137">
        <f>'FOD (ALL)'!H51</f>
        <v>3472</v>
      </c>
      <c r="BO51" s="137">
        <f>'FOD (ALL)'!Y51</f>
        <v>1169</v>
      </c>
      <c r="BP51" s="137">
        <f>'FOD (ALL)'!AP51</f>
        <v>351</v>
      </c>
      <c r="BQ51" s="137">
        <f>'FOD (ALL)'!BG51</f>
        <v>513</v>
      </c>
      <c r="BR51" s="137">
        <f>'FOD (ALL)'!BX51</f>
        <v>286</v>
      </c>
      <c r="BS51" s="137" t="str">
        <f t="shared" si="45"/>
        <v>Y</v>
      </c>
      <c r="BT51" s="137" t="str">
        <f t="shared" si="46"/>
        <v>Y</v>
      </c>
      <c r="BU51" s="137" t="str">
        <f t="shared" si="47"/>
        <v>N</v>
      </c>
      <c r="BV51" s="137" t="str">
        <f t="shared" si="48"/>
        <v>Y</v>
      </c>
      <c r="BW51" s="139">
        <f t="shared" si="49"/>
        <v>197.00598802395211</v>
      </c>
      <c r="BX51" s="139">
        <f t="shared" si="50"/>
        <v>233.04843304843303</v>
      </c>
      <c r="BY51" s="139">
        <f t="shared" si="51"/>
        <v>-31.578947368421051</v>
      </c>
      <c r="BZ51" s="139">
        <f t="shared" si="52"/>
        <v>79.370629370629374</v>
      </c>
      <c r="CA51" s="137" t="str">
        <f t="shared" si="53"/>
        <v>N</v>
      </c>
      <c r="CB51" s="137" t="str">
        <f t="shared" si="54"/>
        <v>Y</v>
      </c>
      <c r="CC51" s="137" t="str">
        <f t="shared" si="55"/>
        <v>N</v>
      </c>
    </row>
    <row r="52" spans="1:81" x14ac:dyDescent="0.3">
      <c r="A52" s="137" t="str">
        <f>'FOD (ALL)'!B52</f>
        <v>BANDHANBNK</v>
      </c>
      <c r="B52" s="146">
        <f>'FOD (ALL)'!C52</f>
        <v>44042</v>
      </c>
      <c r="C52" s="137">
        <f>'FOD (ALL)'!G52</f>
        <v>202.65</v>
      </c>
      <c r="D52" s="137">
        <f>'FOD (ALL)'!X52</f>
        <v>207.7</v>
      </c>
      <c r="E52" s="137">
        <f>'FOD (ALL)'!AO52</f>
        <v>224.1</v>
      </c>
      <c r="F52" s="137">
        <f>'FOD (ALL)'!BF52</f>
        <v>217</v>
      </c>
      <c r="G52" s="137">
        <f>'FOD (ALL)'!BW52</f>
        <v>231.75</v>
      </c>
      <c r="H52" s="137" t="str">
        <f t="shared" si="12"/>
        <v>N</v>
      </c>
      <c r="I52" s="137" t="str">
        <f t="shared" si="13"/>
        <v>N</v>
      </c>
      <c r="J52" s="137" t="str">
        <f t="shared" si="14"/>
        <v>Y</v>
      </c>
      <c r="K52" s="137" t="str">
        <f t="shared" si="15"/>
        <v>N</v>
      </c>
      <c r="L52" s="139">
        <f t="shared" si="16"/>
        <v>-2.4313914299470309</v>
      </c>
      <c r="M52" s="139">
        <f t="shared" si="17"/>
        <v>-7.3181615350290077</v>
      </c>
      <c r="N52" s="139">
        <f t="shared" si="18"/>
        <v>3.2718894009216561</v>
      </c>
      <c r="O52" s="139">
        <f t="shared" si="19"/>
        <v>-6.3646170442286945</v>
      </c>
      <c r="P52" s="137" t="str">
        <f t="shared" si="20"/>
        <v>Y</v>
      </c>
      <c r="Q52" s="137" t="str">
        <f t="shared" si="21"/>
        <v>N</v>
      </c>
      <c r="R52" s="137" t="str">
        <f t="shared" si="22"/>
        <v>Y</v>
      </c>
      <c r="S52" s="137">
        <f>'FOD (ALL)'!D52</f>
        <v>204.35</v>
      </c>
      <c r="T52" s="137">
        <f>'FOD (ALL)'!U52</f>
        <v>217</v>
      </c>
      <c r="U52" s="137">
        <f>'FOD (ALL)'!AL52</f>
        <v>0</v>
      </c>
      <c r="V52" s="137">
        <f>'FOD (ALL)'!BC52</f>
        <v>225</v>
      </c>
      <c r="W52" s="137">
        <f>'FOD (ALL)'!BT52</f>
        <v>0</v>
      </c>
      <c r="X52" s="137">
        <f>'FOD (ALL)'!E52</f>
        <v>204.4</v>
      </c>
      <c r="Y52" s="137">
        <f>'FOD (ALL)'!V52</f>
        <v>217</v>
      </c>
      <c r="Z52" s="137">
        <f>'FOD (ALL)'!AM52</f>
        <v>0</v>
      </c>
      <c r="AA52" s="137">
        <f>'FOD (ALL)'!BD52</f>
        <v>225</v>
      </c>
      <c r="AB52" s="137">
        <f>'FOD (ALL)'!BU52</f>
        <v>0</v>
      </c>
      <c r="AC52" s="137">
        <f>'FOD (ALL)'!F52</f>
        <v>196.15</v>
      </c>
      <c r="AD52" s="137">
        <f>'FOD (ALL)'!W52</f>
        <v>207.5</v>
      </c>
      <c r="AE52" s="137">
        <f>'FOD (ALL)'!AN52</f>
        <v>0</v>
      </c>
      <c r="AF52" s="137">
        <f>'FOD (ALL)'!BE52</f>
        <v>217</v>
      </c>
      <c r="AG52" s="137">
        <f>'FOD (ALL)'!BV52</f>
        <v>0</v>
      </c>
      <c r="AH52" s="137">
        <f>'FOD (ALL)'!J52</f>
        <v>25200</v>
      </c>
      <c r="AI52" s="137">
        <f>'FOD (ALL)'!AA52</f>
        <v>19800</v>
      </c>
      <c r="AJ52" s="137">
        <f>'FOD (ALL)'!AR52</f>
        <v>9000</v>
      </c>
      <c r="AK52" s="137">
        <f>'FOD (ALL)'!BI52</f>
        <v>9000</v>
      </c>
      <c r="AL52" s="137">
        <f>'FOD (ALL)'!BZ52</f>
        <v>0</v>
      </c>
      <c r="AM52" s="137" t="str">
        <f t="shared" si="23"/>
        <v>Y</v>
      </c>
      <c r="AN52" s="137" t="str">
        <f t="shared" si="24"/>
        <v>Y</v>
      </c>
      <c r="AO52" s="137" t="str">
        <f t="shared" si="25"/>
        <v>Y</v>
      </c>
      <c r="AP52" s="137" t="str">
        <f t="shared" si="26"/>
        <v>Y</v>
      </c>
      <c r="AQ52" s="139">
        <f t="shared" si="27"/>
        <v>27.27272727272727</v>
      </c>
      <c r="AR52" s="139">
        <f t="shared" si="28"/>
        <v>120</v>
      </c>
      <c r="AS52" s="139">
        <f t="shared" si="29"/>
        <v>0</v>
      </c>
      <c r="AT52" s="139" t="e">
        <f t="shared" si="30"/>
        <v>#DIV/0!</v>
      </c>
      <c r="AU52" s="137" t="str">
        <f t="shared" si="31"/>
        <v>N</v>
      </c>
      <c r="AV52" s="137" t="str">
        <f t="shared" si="32"/>
        <v>Y</v>
      </c>
      <c r="AW52" s="137" t="e">
        <f t="shared" si="33"/>
        <v>#DIV/0!</v>
      </c>
      <c r="AX52" s="137">
        <f>'FOD (ALL)'!I52</f>
        <v>14.53</v>
      </c>
      <c r="AY52" s="137">
        <f>'FOD (ALL)'!Z52</f>
        <v>45.78</v>
      </c>
      <c r="AZ52" s="137">
        <f>'FOD (ALL)'!AQ52</f>
        <v>0</v>
      </c>
      <c r="BA52" s="137">
        <f>'FOD (ALL)'!BH52</f>
        <v>19.96</v>
      </c>
      <c r="BB52" s="137">
        <f>'FOD (ALL)'!BY52</f>
        <v>0</v>
      </c>
      <c r="BC52" s="137" t="str">
        <f t="shared" si="34"/>
        <v>N</v>
      </c>
      <c r="BD52" s="137" t="str">
        <f t="shared" si="35"/>
        <v>Y</v>
      </c>
      <c r="BE52" s="137" t="str">
        <f t="shared" si="36"/>
        <v>N</v>
      </c>
      <c r="BF52" s="137" t="str">
        <f t="shared" si="37"/>
        <v>Y</v>
      </c>
      <c r="BG52" s="139">
        <f t="shared" si="38"/>
        <v>-68.261249453909997</v>
      </c>
      <c r="BH52" s="139" t="e">
        <f t="shared" si="39"/>
        <v>#DIV/0!</v>
      </c>
      <c r="BI52" s="139">
        <f t="shared" si="40"/>
        <v>-100</v>
      </c>
      <c r="BJ52" s="139" t="e">
        <f t="shared" si="41"/>
        <v>#DIV/0!</v>
      </c>
      <c r="BK52" s="137" t="e">
        <f t="shared" si="42"/>
        <v>#DIV/0!</v>
      </c>
      <c r="BL52" s="137" t="e">
        <f t="shared" si="43"/>
        <v>#DIV/0!</v>
      </c>
      <c r="BM52" s="137" t="e">
        <f t="shared" si="44"/>
        <v>#DIV/0!</v>
      </c>
      <c r="BN52" s="137">
        <f>'FOD (ALL)'!H52</f>
        <v>4</v>
      </c>
      <c r="BO52" s="137">
        <f>'FOD (ALL)'!Y52</f>
        <v>12</v>
      </c>
      <c r="BP52" s="137">
        <f>'FOD (ALL)'!AP52</f>
        <v>0</v>
      </c>
      <c r="BQ52" s="137">
        <f>'FOD (ALL)'!BG52</f>
        <v>5</v>
      </c>
      <c r="BR52" s="137">
        <f>'FOD (ALL)'!BX52</f>
        <v>0</v>
      </c>
      <c r="BS52" s="137" t="str">
        <f t="shared" si="45"/>
        <v>N</v>
      </c>
      <c r="BT52" s="137" t="str">
        <f t="shared" si="46"/>
        <v>Y</v>
      </c>
      <c r="BU52" s="137" t="str">
        <f t="shared" si="47"/>
        <v>N</v>
      </c>
      <c r="BV52" s="137" t="str">
        <f t="shared" si="48"/>
        <v>Y</v>
      </c>
      <c r="BW52" s="139">
        <f t="shared" si="49"/>
        <v>-66.666666666666657</v>
      </c>
      <c r="BX52" s="139" t="e">
        <f t="shared" si="50"/>
        <v>#DIV/0!</v>
      </c>
      <c r="BY52" s="139">
        <f t="shared" si="51"/>
        <v>-100</v>
      </c>
      <c r="BZ52" s="139" t="e">
        <f t="shared" si="52"/>
        <v>#DIV/0!</v>
      </c>
      <c r="CA52" s="137" t="e">
        <f t="shared" si="53"/>
        <v>#DIV/0!</v>
      </c>
      <c r="CB52" s="137" t="e">
        <f t="shared" si="54"/>
        <v>#DIV/0!</v>
      </c>
      <c r="CC52" s="137" t="e">
        <f t="shared" si="55"/>
        <v>#DIV/0!</v>
      </c>
    </row>
    <row r="53" spans="1:81" x14ac:dyDescent="0.3">
      <c r="A53" s="137" t="str">
        <f>'FOD (ALL)'!B53</f>
        <v>BANKBARODA</v>
      </c>
      <c r="B53" s="146">
        <f>'FOD (ALL)'!C53</f>
        <v>43979</v>
      </c>
      <c r="C53" s="137">
        <f>'FOD (ALL)'!G53</f>
        <v>37.299999999999997</v>
      </c>
      <c r="D53" s="137">
        <f>'FOD (ALL)'!X53</f>
        <v>37.549999999999997</v>
      </c>
      <c r="E53" s="137">
        <f>'FOD (ALL)'!AO53</f>
        <v>36.799999999999997</v>
      </c>
      <c r="F53" s="137">
        <f>'FOD (ALL)'!BF53</f>
        <v>36.4</v>
      </c>
      <c r="G53" s="137">
        <f>'FOD (ALL)'!BW53</f>
        <v>38.299999999999997</v>
      </c>
      <c r="H53" s="137" t="str">
        <f t="shared" si="12"/>
        <v>N</v>
      </c>
      <c r="I53" s="137" t="str">
        <f t="shared" si="13"/>
        <v>Y</v>
      </c>
      <c r="J53" s="137" t="str">
        <f t="shared" si="14"/>
        <v>Y</v>
      </c>
      <c r="K53" s="137" t="str">
        <f t="shared" si="15"/>
        <v>N</v>
      </c>
      <c r="L53" s="139">
        <f t="shared" si="16"/>
        <v>-0.66577896138482029</v>
      </c>
      <c r="M53" s="139">
        <f t="shared" si="17"/>
        <v>2.0380434782608696</v>
      </c>
      <c r="N53" s="139">
        <f t="shared" si="18"/>
        <v>1.098901098901095</v>
      </c>
      <c r="O53" s="139">
        <f t="shared" si="19"/>
        <v>-4.9608355091383771</v>
      </c>
      <c r="P53" s="137" t="str">
        <f t="shared" si="20"/>
        <v>N</v>
      </c>
      <c r="Q53" s="137" t="str">
        <f t="shared" si="21"/>
        <v>Y</v>
      </c>
      <c r="R53" s="137" t="str">
        <f t="shared" si="22"/>
        <v>Y</v>
      </c>
      <c r="S53" s="137">
        <f>'FOD (ALL)'!D53</f>
        <v>37.1</v>
      </c>
      <c r="T53" s="137">
        <f>'FOD (ALL)'!U53</f>
        <v>36.700000000000003</v>
      </c>
      <c r="U53" s="137">
        <f>'FOD (ALL)'!AL53</f>
        <v>36</v>
      </c>
      <c r="V53" s="137">
        <f>'FOD (ALL)'!BC53</f>
        <v>38.9</v>
      </c>
      <c r="W53" s="137">
        <f>'FOD (ALL)'!BT53</f>
        <v>41.3</v>
      </c>
      <c r="X53" s="137">
        <f>'FOD (ALL)'!E53</f>
        <v>39.299999999999997</v>
      </c>
      <c r="Y53" s="137">
        <f>'FOD (ALL)'!V53</f>
        <v>39.25</v>
      </c>
      <c r="Z53" s="137">
        <f>'FOD (ALL)'!AM53</f>
        <v>37.25</v>
      </c>
      <c r="AA53" s="137">
        <f>'FOD (ALL)'!BD53</f>
        <v>38.9</v>
      </c>
      <c r="AB53" s="137">
        <f>'FOD (ALL)'!BU53</f>
        <v>41.35</v>
      </c>
      <c r="AC53" s="137">
        <f>'FOD (ALL)'!F53</f>
        <v>36.6</v>
      </c>
      <c r="AD53" s="137">
        <f>'FOD (ALL)'!W53</f>
        <v>36.5</v>
      </c>
      <c r="AE53" s="137">
        <f>'FOD (ALL)'!AN53</f>
        <v>35.65</v>
      </c>
      <c r="AF53" s="137">
        <f>'FOD (ALL)'!BE53</f>
        <v>36.200000000000003</v>
      </c>
      <c r="AG53" s="137">
        <f>'FOD (ALL)'!BV53</f>
        <v>38.049999999999997</v>
      </c>
      <c r="AH53" s="137">
        <f>'FOD (ALL)'!J53</f>
        <v>41191200</v>
      </c>
      <c r="AI53" s="137">
        <f>'FOD (ALL)'!AA53</f>
        <v>45333000</v>
      </c>
      <c r="AJ53" s="137">
        <f>'FOD (ALL)'!AR53</f>
        <v>47028600</v>
      </c>
      <c r="AK53" s="137">
        <f>'FOD (ALL)'!BI53</f>
        <v>47147400</v>
      </c>
      <c r="AL53" s="137">
        <f>'FOD (ALL)'!BZ53</f>
        <v>44107200</v>
      </c>
      <c r="AM53" s="137" t="str">
        <f t="shared" si="23"/>
        <v>N</v>
      </c>
      <c r="AN53" s="137" t="str">
        <f t="shared" si="24"/>
        <v>N</v>
      </c>
      <c r="AO53" s="137" t="str">
        <f t="shared" si="25"/>
        <v>N</v>
      </c>
      <c r="AP53" s="137" t="str">
        <f t="shared" si="26"/>
        <v>Y</v>
      </c>
      <c r="AQ53" s="139">
        <f t="shared" si="27"/>
        <v>-9.1363907087552114</v>
      </c>
      <c r="AR53" s="139">
        <f t="shared" si="28"/>
        <v>-3.6054656102882077</v>
      </c>
      <c r="AS53" s="139">
        <f t="shared" si="29"/>
        <v>-0.25197571870347035</v>
      </c>
      <c r="AT53" s="139">
        <f t="shared" si="30"/>
        <v>6.8927522037218409</v>
      </c>
      <c r="AU53" s="137" t="str">
        <f t="shared" si="31"/>
        <v>N</v>
      </c>
      <c r="AV53" s="137" t="str">
        <f t="shared" si="32"/>
        <v>N</v>
      </c>
      <c r="AW53" s="137" t="str">
        <f t="shared" si="33"/>
        <v>N</v>
      </c>
      <c r="AX53" s="137">
        <f>'FOD (ALL)'!I53</f>
        <v>14998.86</v>
      </c>
      <c r="AY53" s="137">
        <f>'FOD (ALL)'!Z53</f>
        <v>15940.81</v>
      </c>
      <c r="AZ53" s="137">
        <f>'FOD (ALL)'!AQ53</f>
        <v>8258.34</v>
      </c>
      <c r="BA53" s="137">
        <f>'FOD (ALL)'!BH53</f>
        <v>13249.66</v>
      </c>
      <c r="BB53" s="137">
        <f>'FOD (ALL)'!BY53</f>
        <v>12129.59</v>
      </c>
      <c r="BC53" s="137" t="str">
        <f t="shared" si="34"/>
        <v>N</v>
      </c>
      <c r="BD53" s="137" t="str">
        <f t="shared" si="35"/>
        <v>Y</v>
      </c>
      <c r="BE53" s="137" t="str">
        <f t="shared" si="36"/>
        <v>N</v>
      </c>
      <c r="BF53" s="137" t="str">
        <f t="shared" si="37"/>
        <v>Y</v>
      </c>
      <c r="BG53" s="139">
        <f t="shared" si="38"/>
        <v>-5.9090472817880579</v>
      </c>
      <c r="BH53" s="139">
        <f t="shared" si="39"/>
        <v>93.026806840115555</v>
      </c>
      <c r="BI53" s="139">
        <f t="shared" si="40"/>
        <v>-37.671306282576303</v>
      </c>
      <c r="BJ53" s="139">
        <f t="shared" si="41"/>
        <v>9.2341950552326963</v>
      </c>
      <c r="BK53" s="137" t="str">
        <f t="shared" si="42"/>
        <v>N</v>
      </c>
      <c r="BL53" s="137" t="str">
        <f t="shared" si="43"/>
        <v>Y</v>
      </c>
      <c r="BM53" s="137" t="str">
        <f t="shared" si="44"/>
        <v>N</v>
      </c>
      <c r="BN53" s="137">
        <f>'FOD (ALL)'!H53</f>
        <v>7352</v>
      </c>
      <c r="BO53" s="137">
        <f>'FOD (ALL)'!Y53</f>
        <v>7732</v>
      </c>
      <c r="BP53" s="137">
        <f>'FOD (ALL)'!AP53</f>
        <v>4169</v>
      </c>
      <c r="BQ53" s="137">
        <f>'FOD (ALL)'!BG53</f>
        <v>6546</v>
      </c>
      <c r="BR53" s="137">
        <f>'FOD (ALL)'!BX53</f>
        <v>5763</v>
      </c>
      <c r="BS53" s="137" t="str">
        <f t="shared" si="45"/>
        <v>N</v>
      </c>
      <c r="BT53" s="137" t="str">
        <f t="shared" si="46"/>
        <v>Y</v>
      </c>
      <c r="BU53" s="137" t="str">
        <f t="shared" si="47"/>
        <v>N</v>
      </c>
      <c r="BV53" s="137" t="str">
        <f t="shared" si="48"/>
        <v>Y</v>
      </c>
      <c r="BW53" s="139">
        <f t="shared" si="49"/>
        <v>-4.9146404552509049</v>
      </c>
      <c r="BX53" s="139">
        <f t="shared" si="50"/>
        <v>85.464140081554334</v>
      </c>
      <c r="BY53" s="139">
        <f t="shared" si="51"/>
        <v>-36.312251756798041</v>
      </c>
      <c r="BZ53" s="139">
        <f t="shared" si="52"/>
        <v>13.586673607496097</v>
      </c>
      <c r="CA53" s="137" t="str">
        <f t="shared" si="53"/>
        <v>N</v>
      </c>
      <c r="CB53" s="137" t="str">
        <f t="shared" si="54"/>
        <v>Y</v>
      </c>
      <c r="CC53" s="137" t="str">
        <f t="shared" si="55"/>
        <v>N</v>
      </c>
    </row>
    <row r="54" spans="1:81" x14ac:dyDescent="0.3">
      <c r="A54" s="137" t="str">
        <f>'FOD (ALL)'!B54</f>
        <v>BANKBARODA</v>
      </c>
      <c r="B54" s="146">
        <f>'FOD (ALL)'!C54</f>
        <v>44007</v>
      </c>
      <c r="C54" s="137">
        <f>'FOD (ALL)'!G54</f>
        <v>37.25</v>
      </c>
      <c r="D54" s="137">
        <f>'FOD (ALL)'!X54</f>
        <v>37.549999999999997</v>
      </c>
      <c r="E54" s="137">
        <f>'FOD (ALL)'!AO54</f>
        <v>36.85</v>
      </c>
      <c r="F54" s="137">
        <f>'FOD (ALL)'!BF54</f>
        <v>36.450000000000003</v>
      </c>
      <c r="G54" s="137">
        <f>'FOD (ALL)'!BW54</f>
        <v>38.4</v>
      </c>
      <c r="H54" s="137" t="str">
        <f t="shared" si="12"/>
        <v>N</v>
      </c>
      <c r="I54" s="137" t="str">
        <f t="shared" si="13"/>
        <v>Y</v>
      </c>
      <c r="J54" s="137" t="str">
        <f t="shared" si="14"/>
        <v>Y</v>
      </c>
      <c r="K54" s="137" t="str">
        <f t="shared" si="15"/>
        <v>N</v>
      </c>
      <c r="L54" s="139">
        <f t="shared" si="16"/>
        <v>-0.7989347536617768</v>
      </c>
      <c r="M54" s="139">
        <f t="shared" si="17"/>
        <v>1.899592944369052</v>
      </c>
      <c r="N54" s="139">
        <f t="shared" si="18"/>
        <v>1.0973936899862786</v>
      </c>
      <c r="O54" s="139">
        <f t="shared" si="19"/>
        <v>-5.0781249999999893</v>
      </c>
      <c r="P54" s="137" t="str">
        <f t="shared" si="20"/>
        <v>N</v>
      </c>
      <c r="Q54" s="137" t="str">
        <f t="shared" si="21"/>
        <v>Y</v>
      </c>
      <c r="R54" s="137" t="str">
        <f t="shared" si="22"/>
        <v>Y</v>
      </c>
      <c r="S54" s="137">
        <f>'FOD (ALL)'!D54</f>
        <v>37.6</v>
      </c>
      <c r="T54" s="137">
        <f>'FOD (ALL)'!U54</f>
        <v>37</v>
      </c>
      <c r="U54" s="137">
        <f>'FOD (ALL)'!AL54</f>
        <v>36.299999999999997</v>
      </c>
      <c r="V54" s="137">
        <f>'FOD (ALL)'!BC54</f>
        <v>38.5</v>
      </c>
      <c r="W54" s="137">
        <f>'FOD (ALL)'!BT54</f>
        <v>41.2</v>
      </c>
      <c r="X54" s="137">
        <f>'FOD (ALL)'!E54</f>
        <v>39.200000000000003</v>
      </c>
      <c r="Y54" s="137">
        <f>'FOD (ALL)'!V54</f>
        <v>39.200000000000003</v>
      </c>
      <c r="Z54" s="137">
        <f>'FOD (ALL)'!AM54</f>
        <v>37.200000000000003</v>
      </c>
      <c r="AA54" s="137">
        <f>'FOD (ALL)'!BD54</f>
        <v>38.75</v>
      </c>
      <c r="AB54" s="137">
        <f>'FOD (ALL)'!BU54</f>
        <v>41.5</v>
      </c>
      <c r="AC54" s="137">
        <f>'FOD (ALL)'!F54</f>
        <v>36.65</v>
      </c>
      <c r="AD54" s="137">
        <f>'FOD (ALL)'!W54</f>
        <v>36.9</v>
      </c>
      <c r="AE54" s="137">
        <f>'FOD (ALL)'!AN54</f>
        <v>36.1</v>
      </c>
      <c r="AF54" s="137">
        <f>'FOD (ALL)'!BE54</f>
        <v>36.299999999999997</v>
      </c>
      <c r="AG54" s="137">
        <f>'FOD (ALL)'!BV54</f>
        <v>38.1</v>
      </c>
      <c r="AH54" s="137">
        <f>'FOD (ALL)'!J54</f>
        <v>13446000</v>
      </c>
      <c r="AI54" s="137">
        <f>'FOD (ALL)'!AA54</f>
        <v>8505000</v>
      </c>
      <c r="AJ54" s="137">
        <f>'FOD (ALL)'!AR54</f>
        <v>6501600</v>
      </c>
      <c r="AK54" s="137">
        <f>'FOD (ALL)'!BI54</f>
        <v>5540400</v>
      </c>
      <c r="AL54" s="137">
        <f>'FOD (ALL)'!BZ54</f>
        <v>3866400</v>
      </c>
      <c r="AM54" s="137" t="str">
        <f t="shared" si="23"/>
        <v>Y</v>
      </c>
      <c r="AN54" s="137" t="str">
        <f t="shared" si="24"/>
        <v>Y</v>
      </c>
      <c r="AO54" s="137" t="str">
        <f t="shared" si="25"/>
        <v>Y</v>
      </c>
      <c r="AP54" s="137" t="str">
        <f t="shared" si="26"/>
        <v>Y</v>
      </c>
      <c r="AQ54" s="139">
        <f t="shared" si="27"/>
        <v>58.095238095238102</v>
      </c>
      <c r="AR54" s="139">
        <f t="shared" si="28"/>
        <v>30.813953488372093</v>
      </c>
      <c r="AS54" s="139">
        <f t="shared" si="29"/>
        <v>17.348927875243664</v>
      </c>
      <c r="AT54" s="139">
        <f t="shared" si="30"/>
        <v>43.296089385474865</v>
      </c>
      <c r="AU54" s="137" t="str">
        <f t="shared" si="31"/>
        <v>Y</v>
      </c>
      <c r="AV54" s="137" t="str">
        <f t="shared" si="32"/>
        <v>Y</v>
      </c>
      <c r="AW54" s="137" t="str">
        <f t="shared" si="33"/>
        <v>N</v>
      </c>
      <c r="AX54" s="137">
        <f>'FOD (ALL)'!I54</f>
        <v>4898.57</v>
      </c>
      <c r="AY54" s="137">
        <f>'FOD (ALL)'!Z54</f>
        <v>3897.91</v>
      </c>
      <c r="AZ54" s="137">
        <f>'FOD (ALL)'!AQ54</f>
        <v>1303.95</v>
      </c>
      <c r="BA54" s="137">
        <f>'FOD (ALL)'!BH54</f>
        <v>1871.82</v>
      </c>
      <c r="BB54" s="137">
        <f>'FOD (ALL)'!BY54</f>
        <v>1215.03</v>
      </c>
      <c r="BC54" s="137" t="str">
        <f t="shared" si="34"/>
        <v>Y</v>
      </c>
      <c r="BD54" s="137" t="str">
        <f t="shared" si="35"/>
        <v>Y</v>
      </c>
      <c r="BE54" s="137" t="str">
        <f t="shared" si="36"/>
        <v>N</v>
      </c>
      <c r="BF54" s="137" t="str">
        <f t="shared" si="37"/>
        <v>Y</v>
      </c>
      <c r="BG54" s="139">
        <f t="shared" si="38"/>
        <v>25.671706119433228</v>
      </c>
      <c r="BH54" s="139">
        <f t="shared" si="39"/>
        <v>198.93094060355074</v>
      </c>
      <c r="BI54" s="139">
        <f t="shared" si="40"/>
        <v>-30.337852998685765</v>
      </c>
      <c r="BJ54" s="139">
        <f t="shared" si="41"/>
        <v>54.055455420853804</v>
      </c>
      <c r="BK54" s="137" t="str">
        <f t="shared" si="42"/>
        <v>N</v>
      </c>
      <c r="BL54" s="137" t="str">
        <f t="shared" si="43"/>
        <v>Y</v>
      </c>
      <c r="BM54" s="137" t="str">
        <f t="shared" si="44"/>
        <v>N</v>
      </c>
      <c r="BN54" s="137">
        <f>'FOD (ALL)'!H54</f>
        <v>2408</v>
      </c>
      <c r="BO54" s="137">
        <f>'FOD (ALL)'!Y54</f>
        <v>1887</v>
      </c>
      <c r="BP54" s="137">
        <f>'FOD (ALL)'!AP54</f>
        <v>659</v>
      </c>
      <c r="BQ54" s="137">
        <f>'FOD (ALL)'!BG54</f>
        <v>926</v>
      </c>
      <c r="BR54" s="137">
        <f>'FOD (ALL)'!BX54</f>
        <v>576</v>
      </c>
      <c r="BS54" s="137" t="str">
        <f t="shared" si="45"/>
        <v>Y</v>
      </c>
      <c r="BT54" s="137" t="str">
        <f t="shared" si="46"/>
        <v>Y</v>
      </c>
      <c r="BU54" s="137" t="str">
        <f t="shared" si="47"/>
        <v>N</v>
      </c>
      <c r="BV54" s="137" t="str">
        <f t="shared" si="48"/>
        <v>Y</v>
      </c>
      <c r="BW54" s="139">
        <f t="shared" si="49"/>
        <v>27.609962904080554</v>
      </c>
      <c r="BX54" s="139">
        <f t="shared" si="50"/>
        <v>186.34294385432472</v>
      </c>
      <c r="BY54" s="139">
        <f t="shared" si="51"/>
        <v>-28.833693304535636</v>
      </c>
      <c r="BZ54" s="139">
        <f t="shared" si="52"/>
        <v>60.763888888888886</v>
      </c>
      <c r="CA54" s="137" t="str">
        <f t="shared" si="53"/>
        <v>N</v>
      </c>
      <c r="CB54" s="137" t="str">
        <f t="shared" si="54"/>
        <v>Y</v>
      </c>
      <c r="CC54" s="137" t="str">
        <f t="shared" si="55"/>
        <v>N</v>
      </c>
    </row>
    <row r="55" spans="1:81" x14ac:dyDescent="0.3">
      <c r="A55" s="137" t="str">
        <f>'FOD (ALL)'!B55</f>
        <v>BANKBARODA</v>
      </c>
      <c r="B55" s="146">
        <f>'FOD (ALL)'!C55</f>
        <v>44042</v>
      </c>
      <c r="C55" s="137">
        <f>'FOD (ALL)'!G55</f>
        <v>37.450000000000003</v>
      </c>
      <c r="D55" s="137">
        <f>'FOD (ALL)'!X55</f>
        <v>37.85</v>
      </c>
      <c r="E55" s="137">
        <f>'FOD (ALL)'!AO55</f>
        <v>37</v>
      </c>
      <c r="F55" s="137">
        <f>'FOD (ALL)'!BF55</f>
        <v>36.75</v>
      </c>
      <c r="G55" s="137">
        <f>'FOD (ALL)'!BW55</f>
        <v>38.950000000000003</v>
      </c>
      <c r="H55" s="137" t="str">
        <f t="shared" si="12"/>
        <v>N</v>
      </c>
      <c r="I55" s="137" t="str">
        <f t="shared" si="13"/>
        <v>Y</v>
      </c>
      <c r="J55" s="137" t="str">
        <f t="shared" si="14"/>
        <v>Y</v>
      </c>
      <c r="K55" s="137" t="str">
        <f t="shared" si="15"/>
        <v>N</v>
      </c>
      <c r="L55" s="139">
        <f t="shared" si="16"/>
        <v>-1.0568031704095073</v>
      </c>
      <c r="M55" s="139">
        <f t="shared" si="17"/>
        <v>2.2972972972973014</v>
      </c>
      <c r="N55" s="139">
        <f t="shared" si="18"/>
        <v>0.68027210884353739</v>
      </c>
      <c r="O55" s="139">
        <f t="shared" si="19"/>
        <v>-5.6482670089858864</v>
      </c>
      <c r="P55" s="137" t="str">
        <f t="shared" si="20"/>
        <v>N</v>
      </c>
      <c r="Q55" s="137" t="str">
        <f t="shared" si="21"/>
        <v>Y</v>
      </c>
      <c r="R55" s="137" t="str">
        <f t="shared" si="22"/>
        <v>Y</v>
      </c>
      <c r="S55" s="137">
        <f>'FOD (ALL)'!D55</f>
        <v>38.85</v>
      </c>
      <c r="T55" s="137">
        <f>'FOD (ALL)'!U55</f>
        <v>37.75</v>
      </c>
      <c r="U55" s="137">
        <f>'FOD (ALL)'!AL55</f>
        <v>36.5</v>
      </c>
      <c r="V55" s="137">
        <f>'FOD (ALL)'!BC55</f>
        <v>38</v>
      </c>
      <c r="W55" s="137">
        <f>'FOD (ALL)'!BT55</f>
        <v>0</v>
      </c>
      <c r="X55" s="137">
        <f>'FOD (ALL)'!E55</f>
        <v>39</v>
      </c>
      <c r="Y55" s="137">
        <f>'FOD (ALL)'!V55</f>
        <v>39.200000000000003</v>
      </c>
      <c r="Z55" s="137">
        <f>'FOD (ALL)'!AM55</f>
        <v>36.799999999999997</v>
      </c>
      <c r="AA55" s="137">
        <f>'FOD (ALL)'!BD55</f>
        <v>38</v>
      </c>
      <c r="AB55" s="137">
        <f>'FOD (ALL)'!BU55</f>
        <v>0</v>
      </c>
      <c r="AC55" s="137">
        <f>'FOD (ALL)'!F55</f>
        <v>37.1</v>
      </c>
      <c r="AD55" s="137">
        <f>'FOD (ALL)'!W55</f>
        <v>37.549999999999997</v>
      </c>
      <c r="AE55" s="137">
        <f>'FOD (ALL)'!AN55</f>
        <v>36.5</v>
      </c>
      <c r="AF55" s="137">
        <f>'FOD (ALL)'!BE55</f>
        <v>36.75</v>
      </c>
      <c r="AG55" s="137">
        <f>'FOD (ALL)'!BV55</f>
        <v>0</v>
      </c>
      <c r="AH55" s="137">
        <f>'FOD (ALL)'!J55</f>
        <v>278800</v>
      </c>
      <c r="AI55" s="137">
        <f>'FOD (ALL)'!AA55</f>
        <v>188600</v>
      </c>
      <c r="AJ55" s="137">
        <f>'FOD (ALL)'!AR55</f>
        <v>114800</v>
      </c>
      <c r="AK55" s="137">
        <f>'FOD (ALL)'!BI55</f>
        <v>106600</v>
      </c>
      <c r="AL55" s="137">
        <f>'FOD (ALL)'!BZ55</f>
        <v>82000</v>
      </c>
      <c r="AM55" s="137" t="str">
        <f t="shared" si="23"/>
        <v>Y</v>
      </c>
      <c r="AN55" s="137" t="str">
        <f t="shared" si="24"/>
        <v>Y</v>
      </c>
      <c r="AO55" s="137" t="str">
        <f t="shared" si="25"/>
        <v>Y</v>
      </c>
      <c r="AP55" s="137" t="str">
        <f t="shared" si="26"/>
        <v>Y</v>
      </c>
      <c r="AQ55" s="139">
        <f t="shared" si="27"/>
        <v>47.826086956521742</v>
      </c>
      <c r="AR55" s="139">
        <f t="shared" si="28"/>
        <v>64.285714285714292</v>
      </c>
      <c r="AS55" s="139">
        <f t="shared" si="29"/>
        <v>7.6923076923076925</v>
      </c>
      <c r="AT55" s="139">
        <f t="shared" si="30"/>
        <v>30</v>
      </c>
      <c r="AU55" s="137" t="str">
        <f t="shared" si="31"/>
        <v>N</v>
      </c>
      <c r="AV55" s="137" t="str">
        <f t="shared" si="32"/>
        <v>Y</v>
      </c>
      <c r="AW55" s="137" t="str">
        <f t="shared" si="33"/>
        <v>N</v>
      </c>
      <c r="AX55" s="137">
        <f>'FOD (ALL)'!I55</f>
        <v>61.72</v>
      </c>
      <c r="AY55" s="137">
        <f>'FOD (ALL)'!Z55</f>
        <v>31.47</v>
      </c>
      <c r="AZ55" s="137">
        <f>'FOD (ALL)'!AQ55</f>
        <v>15.02</v>
      </c>
      <c r="BA55" s="137">
        <f>'FOD (ALL)'!BH55</f>
        <v>9.14</v>
      </c>
      <c r="BB55" s="137">
        <f>'FOD (ALL)'!BY55</f>
        <v>0</v>
      </c>
      <c r="BC55" s="137" t="str">
        <f t="shared" si="34"/>
        <v>Y</v>
      </c>
      <c r="BD55" s="137" t="str">
        <f t="shared" si="35"/>
        <v>Y</v>
      </c>
      <c r="BE55" s="137" t="str">
        <f t="shared" si="36"/>
        <v>Y</v>
      </c>
      <c r="BF55" s="137" t="str">
        <f t="shared" si="37"/>
        <v>Y</v>
      </c>
      <c r="BG55" s="139">
        <f t="shared" si="38"/>
        <v>96.12329202414999</v>
      </c>
      <c r="BH55" s="139">
        <f t="shared" si="39"/>
        <v>109.52063914780292</v>
      </c>
      <c r="BI55" s="139">
        <f t="shared" si="40"/>
        <v>64.332603938730841</v>
      </c>
      <c r="BJ55" s="139" t="e">
        <f t="shared" si="41"/>
        <v>#DIV/0!</v>
      </c>
      <c r="BK55" s="137" t="str">
        <f t="shared" si="42"/>
        <v>N</v>
      </c>
      <c r="BL55" s="137" t="str">
        <f t="shared" si="43"/>
        <v>Y</v>
      </c>
      <c r="BM55" s="137" t="e">
        <f t="shared" si="44"/>
        <v>#DIV/0!</v>
      </c>
      <c r="BN55" s="137">
        <f>'FOD (ALL)'!H55</f>
        <v>20</v>
      </c>
      <c r="BO55" s="137">
        <f>'FOD (ALL)'!Y55</f>
        <v>10</v>
      </c>
      <c r="BP55" s="137">
        <f>'FOD (ALL)'!AP55</f>
        <v>5</v>
      </c>
      <c r="BQ55" s="137">
        <f>'FOD (ALL)'!BG55</f>
        <v>3</v>
      </c>
      <c r="BR55" s="137">
        <f>'FOD (ALL)'!BX55</f>
        <v>0</v>
      </c>
      <c r="BS55" s="137" t="str">
        <f t="shared" si="45"/>
        <v>Y</v>
      </c>
      <c r="BT55" s="137" t="str">
        <f t="shared" si="46"/>
        <v>Y</v>
      </c>
      <c r="BU55" s="137" t="str">
        <f t="shared" si="47"/>
        <v>Y</v>
      </c>
      <c r="BV55" s="137" t="str">
        <f t="shared" si="48"/>
        <v>Y</v>
      </c>
      <c r="BW55" s="139">
        <f t="shared" si="49"/>
        <v>100</v>
      </c>
      <c r="BX55" s="139">
        <f t="shared" si="50"/>
        <v>100</v>
      </c>
      <c r="BY55" s="139">
        <f t="shared" si="51"/>
        <v>66.666666666666657</v>
      </c>
      <c r="BZ55" s="139" t="e">
        <f t="shared" si="52"/>
        <v>#DIV/0!</v>
      </c>
      <c r="CA55" s="137" t="str">
        <f t="shared" si="53"/>
        <v>Y</v>
      </c>
      <c r="CB55" s="137" t="str">
        <f t="shared" si="54"/>
        <v>Y</v>
      </c>
      <c r="CC55" s="137" t="e">
        <f t="shared" si="55"/>
        <v>#DIV/0!</v>
      </c>
    </row>
    <row r="56" spans="1:81" x14ac:dyDescent="0.3">
      <c r="A56" s="137" t="str">
        <f>'FOD (ALL)'!B56</f>
        <v>BANKNIFTY</v>
      </c>
      <c r="B56" s="146">
        <f>'FOD (ALL)'!C56</f>
        <v>43979</v>
      </c>
      <c r="C56" s="137">
        <f>'FOD (ALL)'!G56</f>
        <v>17216.099999999999</v>
      </c>
      <c r="D56" s="137">
        <f>'FOD (ALL)'!X56</f>
        <v>17644.849999999999</v>
      </c>
      <c r="E56" s="137">
        <f>'FOD (ALL)'!AO56</f>
        <v>17836.650000000001</v>
      </c>
      <c r="F56" s="137">
        <f>'FOD (ALL)'!BF56</f>
        <v>17438.75</v>
      </c>
      <c r="G56" s="137">
        <f>'FOD (ALL)'!BW56</f>
        <v>17531.599999999999</v>
      </c>
      <c r="H56" s="137" t="str">
        <f t="shared" si="12"/>
        <v>N</v>
      </c>
      <c r="I56" s="137" t="str">
        <f t="shared" si="13"/>
        <v>N</v>
      </c>
      <c r="J56" s="137" t="str">
        <f t="shared" si="14"/>
        <v>Y</v>
      </c>
      <c r="K56" s="137" t="str">
        <f t="shared" si="15"/>
        <v>N</v>
      </c>
      <c r="L56" s="139">
        <f t="shared" si="16"/>
        <v>-2.4298874742488605</v>
      </c>
      <c r="M56" s="139">
        <f t="shared" si="17"/>
        <v>-1.0753140303812818</v>
      </c>
      <c r="N56" s="139">
        <f t="shared" si="18"/>
        <v>2.2817002365421919</v>
      </c>
      <c r="O56" s="139">
        <f t="shared" si="19"/>
        <v>-0.52961509502839754</v>
      </c>
      <c r="P56" s="137" t="str">
        <f t="shared" si="20"/>
        <v>N</v>
      </c>
      <c r="Q56" s="137" t="str">
        <f t="shared" si="21"/>
        <v>N</v>
      </c>
      <c r="R56" s="137" t="str">
        <f t="shared" si="22"/>
        <v>Y</v>
      </c>
      <c r="S56" s="137">
        <f>'FOD (ALL)'!D56</f>
        <v>17499.5</v>
      </c>
      <c r="T56" s="137">
        <f>'FOD (ALL)'!U56</f>
        <v>17923.3</v>
      </c>
      <c r="U56" s="137">
        <f>'FOD (ALL)'!AL56</f>
        <v>17390</v>
      </c>
      <c r="V56" s="137">
        <f>'FOD (ALL)'!BC56</f>
        <v>17735</v>
      </c>
      <c r="W56" s="137">
        <f>'FOD (ALL)'!BT56</f>
        <v>18705.099999999999</v>
      </c>
      <c r="X56" s="137">
        <f>'FOD (ALL)'!E56</f>
        <v>17899.95</v>
      </c>
      <c r="Y56" s="137">
        <f>'FOD (ALL)'!V56</f>
        <v>18175</v>
      </c>
      <c r="Z56" s="137">
        <f>'FOD (ALL)'!AM56</f>
        <v>18026.95</v>
      </c>
      <c r="AA56" s="137">
        <f>'FOD (ALL)'!BD56</f>
        <v>18165</v>
      </c>
      <c r="AB56" s="137">
        <f>'FOD (ALL)'!BU56</f>
        <v>18711.099999999999</v>
      </c>
      <c r="AC56" s="137">
        <f>'FOD (ALL)'!F56</f>
        <v>17005.95</v>
      </c>
      <c r="AD56" s="137">
        <f>'FOD (ALL)'!W56</f>
        <v>17565.599999999999</v>
      </c>
      <c r="AE56" s="137">
        <f>'FOD (ALL)'!AN56</f>
        <v>17351.7</v>
      </c>
      <c r="AF56" s="137">
        <f>'FOD (ALL)'!BE56</f>
        <v>17318</v>
      </c>
      <c r="AG56" s="137">
        <f>'FOD (ALL)'!BV56</f>
        <v>17458.3</v>
      </c>
      <c r="AH56" s="137">
        <f>'FOD (ALL)'!J56</f>
        <v>1762440</v>
      </c>
      <c r="AI56" s="137">
        <f>'FOD (ALL)'!AA56</f>
        <v>1378440</v>
      </c>
      <c r="AJ56" s="137">
        <f>'FOD (ALL)'!AR56</f>
        <v>1269360</v>
      </c>
      <c r="AK56" s="137">
        <f>'FOD (ALL)'!BI56</f>
        <v>1374860</v>
      </c>
      <c r="AL56" s="137">
        <f>'FOD (ALL)'!BZ56</f>
        <v>1400160</v>
      </c>
      <c r="AM56" s="137" t="str">
        <f t="shared" si="23"/>
        <v>Y</v>
      </c>
      <c r="AN56" s="137" t="str">
        <f t="shared" si="24"/>
        <v>Y</v>
      </c>
      <c r="AO56" s="137" t="str">
        <f t="shared" si="25"/>
        <v>N</v>
      </c>
      <c r="AP56" s="137" t="str">
        <f t="shared" si="26"/>
        <v>N</v>
      </c>
      <c r="AQ56" s="139">
        <f t="shared" si="27"/>
        <v>27.857578131801162</v>
      </c>
      <c r="AR56" s="139">
        <f t="shared" si="28"/>
        <v>8.5933068633011906</v>
      </c>
      <c r="AS56" s="139">
        <f t="shared" si="29"/>
        <v>-7.6735085754185874</v>
      </c>
      <c r="AT56" s="139">
        <f t="shared" si="30"/>
        <v>-1.8069363501314135</v>
      </c>
      <c r="AU56" s="137" t="str">
        <f t="shared" si="31"/>
        <v>Y</v>
      </c>
      <c r="AV56" s="137" t="str">
        <f t="shared" si="32"/>
        <v>Y</v>
      </c>
      <c r="AW56" s="137" t="str">
        <f t="shared" si="33"/>
        <v>N</v>
      </c>
      <c r="AX56" s="137">
        <f>'FOD (ALL)'!I56</f>
        <v>1747510.74</v>
      </c>
      <c r="AY56" s="137">
        <f>'FOD (ALL)'!Z56</f>
        <v>1228384.8</v>
      </c>
      <c r="AZ56" s="137">
        <f>'FOD (ALL)'!AQ56</f>
        <v>1421163.09</v>
      </c>
      <c r="BA56" s="137">
        <f>'FOD (ALL)'!BH56</f>
        <v>1638110.15</v>
      </c>
      <c r="BB56" s="137">
        <f>'FOD (ALL)'!BY56</f>
        <v>1530344.22</v>
      </c>
      <c r="BC56" s="137" t="str">
        <f t="shared" si="34"/>
        <v>Y</v>
      </c>
      <c r="BD56" s="137" t="str">
        <f t="shared" si="35"/>
        <v>N</v>
      </c>
      <c r="BE56" s="137" t="str">
        <f t="shared" si="36"/>
        <v>N</v>
      </c>
      <c r="BF56" s="137" t="str">
        <f t="shared" si="37"/>
        <v>Y</v>
      </c>
      <c r="BG56" s="139">
        <f t="shared" si="38"/>
        <v>42.260856695719447</v>
      </c>
      <c r="BH56" s="139">
        <f t="shared" si="39"/>
        <v>-13.564825272798215</v>
      </c>
      <c r="BI56" s="139">
        <f t="shared" si="40"/>
        <v>-13.243740660541039</v>
      </c>
      <c r="BJ56" s="139">
        <f t="shared" si="41"/>
        <v>7.0419405380575064</v>
      </c>
      <c r="BK56" s="137" t="str">
        <f t="shared" si="42"/>
        <v>Y</v>
      </c>
      <c r="BL56" s="137" t="str">
        <f t="shared" si="43"/>
        <v>N</v>
      </c>
      <c r="BM56" s="137" t="str">
        <f t="shared" si="44"/>
        <v>N</v>
      </c>
      <c r="BN56" s="137">
        <f>'FOD (ALL)'!H56</f>
        <v>504772</v>
      </c>
      <c r="BO56" s="137">
        <f>'FOD (ALL)'!Y56</f>
        <v>342672</v>
      </c>
      <c r="BP56" s="137">
        <f>'FOD (ALL)'!AP56</f>
        <v>402003</v>
      </c>
      <c r="BQ56" s="137">
        <f>'FOD (ALL)'!BG56</f>
        <v>462186</v>
      </c>
      <c r="BR56" s="137">
        <f>'FOD (ALL)'!BX56</f>
        <v>430078</v>
      </c>
      <c r="BS56" s="137" t="str">
        <f t="shared" si="45"/>
        <v>Y</v>
      </c>
      <c r="BT56" s="137" t="str">
        <f t="shared" si="46"/>
        <v>N</v>
      </c>
      <c r="BU56" s="137" t="str">
        <f t="shared" si="47"/>
        <v>N</v>
      </c>
      <c r="BV56" s="137" t="str">
        <f t="shared" si="48"/>
        <v>Y</v>
      </c>
      <c r="BW56" s="139">
        <f t="shared" si="49"/>
        <v>47.304711210720455</v>
      </c>
      <c r="BX56" s="139">
        <f t="shared" si="50"/>
        <v>-14.758845083245648</v>
      </c>
      <c r="BY56" s="139">
        <f t="shared" si="51"/>
        <v>-13.021381002453559</v>
      </c>
      <c r="BZ56" s="139">
        <f t="shared" si="52"/>
        <v>7.4656225149856539</v>
      </c>
      <c r="CA56" s="137" t="str">
        <f t="shared" si="53"/>
        <v>Y</v>
      </c>
      <c r="CB56" s="137" t="str">
        <f t="shared" si="54"/>
        <v>N</v>
      </c>
      <c r="CC56" s="137" t="str">
        <f t="shared" si="55"/>
        <v>N</v>
      </c>
    </row>
    <row r="57" spans="1:81" x14ac:dyDescent="0.3">
      <c r="A57" s="137" t="str">
        <f>'FOD (ALL)'!B57</f>
        <v>BANKNIFTY</v>
      </c>
      <c r="B57" s="146">
        <f>'FOD (ALL)'!C57</f>
        <v>44007</v>
      </c>
      <c r="C57" s="137">
        <f>'FOD (ALL)'!G57</f>
        <v>17236.150000000001</v>
      </c>
      <c r="D57" s="137">
        <f>'FOD (ALL)'!X57</f>
        <v>17648.150000000001</v>
      </c>
      <c r="E57" s="137">
        <f>'FOD (ALL)'!AO57</f>
        <v>17853.55</v>
      </c>
      <c r="F57" s="137">
        <f>'FOD (ALL)'!BF57</f>
        <v>17428.099999999999</v>
      </c>
      <c r="G57" s="137">
        <f>'FOD (ALL)'!BW57</f>
        <v>17523.25</v>
      </c>
      <c r="H57" s="137" t="str">
        <f t="shared" si="12"/>
        <v>N</v>
      </c>
      <c r="I57" s="137" t="str">
        <f t="shared" si="13"/>
        <v>N</v>
      </c>
      <c r="J57" s="137" t="str">
        <f t="shared" si="14"/>
        <v>Y</v>
      </c>
      <c r="K57" s="137" t="str">
        <f t="shared" si="15"/>
        <v>N</v>
      </c>
      <c r="L57" s="139">
        <f t="shared" si="16"/>
        <v>-2.3345223153701662</v>
      </c>
      <c r="M57" s="139">
        <f t="shared" si="17"/>
        <v>-1.1504714748607299</v>
      </c>
      <c r="N57" s="139">
        <f t="shared" si="18"/>
        <v>2.4411725890946272</v>
      </c>
      <c r="O57" s="139">
        <f t="shared" si="19"/>
        <v>-0.54299288088683006</v>
      </c>
      <c r="P57" s="137" t="str">
        <f t="shared" si="20"/>
        <v>N</v>
      </c>
      <c r="Q57" s="137" t="str">
        <f t="shared" si="21"/>
        <v>N</v>
      </c>
      <c r="R57" s="137" t="str">
        <f t="shared" si="22"/>
        <v>Y</v>
      </c>
      <c r="S57" s="137">
        <f>'FOD (ALL)'!D57</f>
        <v>17531.05</v>
      </c>
      <c r="T57" s="137">
        <f>'FOD (ALL)'!U57</f>
        <v>17900</v>
      </c>
      <c r="U57" s="137">
        <f>'FOD (ALL)'!AL57</f>
        <v>17429</v>
      </c>
      <c r="V57" s="137">
        <f>'FOD (ALL)'!BC57</f>
        <v>17927.7</v>
      </c>
      <c r="W57" s="137">
        <f>'FOD (ALL)'!BT57</f>
        <v>18780.150000000001</v>
      </c>
      <c r="X57" s="137">
        <f>'FOD (ALL)'!E57</f>
        <v>17895</v>
      </c>
      <c r="Y57" s="137">
        <f>'FOD (ALL)'!V57</f>
        <v>18163.05</v>
      </c>
      <c r="Z57" s="137">
        <f>'FOD (ALL)'!AM57</f>
        <v>18011.7</v>
      </c>
      <c r="AA57" s="137">
        <f>'FOD (ALL)'!BD57</f>
        <v>18144</v>
      </c>
      <c r="AB57" s="137">
        <f>'FOD (ALL)'!BU57</f>
        <v>18780.150000000001</v>
      </c>
      <c r="AC57" s="137">
        <f>'FOD (ALL)'!F57</f>
        <v>17022</v>
      </c>
      <c r="AD57" s="137">
        <f>'FOD (ALL)'!W57</f>
        <v>17581.05</v>
      </c>
      <c r="AE57" s="137">
        <f>'FOD (ALL)'!AN57</f>
        <v>17355.849999999999</v>
      </c>
      <c r="AF57" s="137">
        <f>'FOD (ALL)'!BE57</f>
        <v>17316.849999999999</v>
      </c>
      <c r="AG57" s="137">
        <f>'FOD (ALL)'!BV57</f>
        <v>17469.349999999999</v>
      </c>
      <c r="AH57" s="137">
        <f>'FOD (ALL)'!J57</f>
        <v>275560</v>
      </c>
      <c r="AI57" s="137">
        <f>'FOD (ALL)'!AA57</f>
        <v>176040</v>
      </c>
      <c r="AJ57" s="137">
        <f>'FOD (ALL)'!AR57</f>
        <v>138220</v>
      </c>
      <c r="AK57" s="137">
        <f>'FOD (ALL)'!BI57</f>
        <v>136540</v>
      </c>
      <c r="AL57" s="137">
        <f>'FOD (ALL)'!BZ57</f>
        <v>127560</v>
      </c>
      <c r="AM57" s="137" t="str">
        <f t="shared" si="23"/>
        <v>Y</v>
      </c>
      <c r="AN57" s="137" t="str">
        <f t="shared" si="24"/>
        <v>Y</v>
      </c>
      <c r="AO57" s="137" t="str">
        <f t="shared" si="25"/>
        <v>Y</v>
      </c>
      <c r="AP57" s="137" t="str">
        <f t="shared" si="26"/>
        <v>Y</v>
      </c>
      <c r="AQ57" s="139">
        <f t="shared" si="27"/>
        <v>56.532606225857762</v>
      </c>
      <c r="AR57" s="139">
        <f t="shared" si="28"/>
        <v>27.362176240775575</v>
      </c>
      <c r="AS57" s="139">
        <f t="shared" si="29"/>
        <v>1.2304086714515894</v>
      </c>
      <c r="AT57" s="139">
        <f t="shared" si="30"/>
        <v>7.039824396362496</v>
      </c>
      <c r="AU57" s="137" t="str">
        <f t="shared" si="31"/>
        <v>Y</v>
      </c>
      <c r="AV57" s="137" t="str">
        <f t="shared" si="32"/>
        <v>Y</v>
      </c>
      <c r="AW57" s="137" t="str">
        <f t="shared" si="33"/>
        <v>N</v>
      </c>
      <c r="AX57" s="137">
        <f>'FOD (ALL)'!I57</f>
        <v>110930.81</v>
      </c>
      <c r="AY57" s="137">
        <f>'FOD (ALL)'!Z57</f>
        <v>54170.6</v>
      </c>
      <c r="AZ57" s="137">
        <f>'FOD (ALL)'!AQ57</f>
        <v>37532.449999999997</v>
      </c>
      <c r="BA57" s="137">
        <f>'FOD (ALL)'!BH57</f>
        <v>50862.47</v>
      </c>
      <c r="BB57" s="137">
        <f>'FOD (ALL)'!BY57</f>
        <v>43690.69</v>
      </c>
      <c r="BC57" s="137" t="str">
        <f t="shared" si="34"/>
        <v>Y</v>
      </c>
      <c r="BD57" s="137" t="str">
        <f t="shared" si="35"/>
        <v>Y</v>
      </c>
      <c r="BE57" s="137" t="str">
        <f t="shared" si="36"/>
        <v>N</v>
      </c>
      <c r="BF57" s="137" t="str">
        <f t="shared" si="37"/>
        <v>Y</v>
      </c>
      <c r="BG57" s="139">
        <f t="shared" si="38"/>
        <v>104.7804713257745</v>
      </c>
      <c r="BH57" s="139">
        <f t="shared" si="39"/>
        <v>44.330039738945906</v>
      </c>
      <c r="BI57" s="139">
        <f t="shared" si="40"/>
        <v>-26.207968272087463</v>
      </c>
      <c r="BJ57" s="139">
        <f t="shared" si="41"/>
        <v>16.41489296689981</v>
      </c>
      <c r="BK57" s="137" t="str">
        <f t="shared" si="42"/>
        <v>Y</v>
      </c>
      <c r="BL57" s="137" t="str">
        <f t="shared" si="43"/>
        <v>Y</v>
      </c>
      <c r="BM57" s="137" t="str">
        <f t="shared" si="44"/>
        <v>N</v>
      </c>
      <c r="BN57" s="137">
        <f>'FOD (ALL)'!H57</f>
        <v>32062</v>
      </c>
      <c r="BO57" s="137">
        <f>'FOD (ALL)'!Y57</f>
        <v>15132</v>
      </c>
      <c r="BP57" s="137">
        <f>'FOD (ALL)'!AP57</f>
        <v>10612</v>
      </c>
      <c r="BQ57" s="137">
        <f>'FOD (ALL)'!BG57</f>
        <v>14360</v>
      </c>
      <c r="BR57" s="137">
        <f>'FOD (ALL)'!BX57</f>
        <v>12272</v>
      </c>
      <c r="BS57" s="137" t="str">
        <f t="shared" si="45"/>
        <v>Y</v>
      </c>
      <c r="BT57" s="137" t="str">
        <f t="shared" si="46"/>
        <v>Y</v>
      </c>
      <c r="BU57" s="137" t="str">
        <f t="shared" si="47"/>
        <v>N</v>
      </c>
      <c r="BV57" s="137" t="str">
        <f t="shared" si="48"/>
        <v>Y</v>
      </c>
      <c r="BW57" s="139">
        <f t="shared" si="49"/>
        <v>111.88210415014539</v>
      </c>
      <c r="BX57" s="139">
        <f t="shared" si="50"/>
        <v>42.593290614398796</v>
      </c>
      <c r="BY57" s="139">
        <f t="shared" si="51"/>
        <v>-26.100278551532035</v>
      </c>
      <c r="BZ57" s="139">
        <f t="shared" si="52"/>
        <v>17.014341590612776</v>
      </c>
      <c r="CA57" s="137" t="str">
        <f t="shared" si="53"/>
        <v>Y</v>
      </c>
      <c r="CB57" s="137" t="str">
        <f t="shared" si="54"/>
        <v>Y</v>
      </c>
      <c r="CC57" s="137" t="str">
        <f t="shared" si="55"/>
        <v>N</v>
      </c>
    </row>
    <row r="58" spans="1:81" x14ac:dyDescent="0.3">
      <c r="A58" s="137" t="str">
        <f>'FOD (ALL)'!B58</f>
        <v>BANKNIFTY</v>
      </c>
      <c r="B58" s="146">
        <f>'FOD (ALL)'!C58</f>
        <v>44042</v>
      </c>
      <c r="C58" s="137">
        <f>'FOD (ALL)'!G58</f>
        <v>17284.5</v>
      </c>
      <c r="D58" s="137">
        <f>'FOD (ALL)'!X58</f>
        <v>17688.2</v>
      </c>
      <c r="E58" s="137">
        <f>'FOD (ALL)'!AO58</f>
        <v>17862.7</v>
      </c>
      <c r="F58" s="137">
        <f>'FOD (ALL)'!BF58</f>
        <v>17482.349999999999</v>
      </c>
      <c r="G58" s="137">
        <f>'FOD (ALL)'!BW58</f>
        <v>17593.8</v>
      </c>
      <c r="H58" s="137" t="str">
        <f t="shared" si="12"/>
        <v>N</v>
      </c>
      <c r="I58" s="137" t="str">
        <f t="shared" si="13"/>
        <v>N</v>
      </c>
      <c r="J58" s="137" t="str">
        <f t="shared" si="14"/>
        <v>Y</v>
      </c>
      <c r="K58" s="137" t="str">
        <f t="shared" si="15"/>
        <v>N</v>
      </c>
      <c r="L58" s="139">
        <f t="shared" si="16"/>
        <v>-2.2823125021200612</v>
      </c>
      <c r="M58" s="139">
        <f t="shared" si="17"/>
        <v>-0.97689598996792193</v>
      </c>
      <c r="N58" s="139">
        <f t="shared" si="18"/>
        <v>2.1756228424668436</v>
      </c>
      <c r="O58" s="139">
        <f t="shared" si="19"/>
        <v>-0.633461787675208</v>
      </c>
      <c r="P58" s="137" t="str">
        <f t="shared" si="20"/>
        <v>N</v>
      </c>
      <c r="Q58" s="137" t="str">
        <f t="shared" si="21"/>
        <v>N</v>
      </c>
      <c r="R58" s="137" t="str">
        <f t="shared" si="22"/>
        <v>Y</v>
      </c>
      <c r="S58" s="137">
        <f>'FOD (ALL)'!D58</f>
        <v>17500</v>
      </c>
      <c r="T58" s="137">
        <f>'FOD (ALL)'!U58</f>
        <v>17920.849999999999</v>
      </c>
      <c r="U58" s="137">
        <f>'FOD (ALL)'!AL58</f>
        <v>17385.55</v>
      </c>
      <c r="V58" s="137">
        <f>'FOD (ALL)'!BC58</f>
        <v>17810.5</v>
      </c>
      <c r="W58" s="137">
        <f>'FOD (ALL)'!BT58</f>
        <v>18863.25</v>
      </c>
      <c r="X58" s="137">
        <f>'FOD (ALL)'!E58</f>
        <v>17935</v>
      </c>
      <c r="Y58" s="137">
        <f>'FOD (ALL)'!V58</f>
        <v>18174</v>
      </c>
      <c r="Z58" s="137">
        <f>'FOD (ALL)'!AM58</f>
        <v>18047.150000000001</v>
      </c>
      <c r="AA58" s="137">
        <f>'FOD (ALL)'!BD58</f>
        <v>18190</v>
      </c>
      <c r="AB58" s="137">
        <f>'FOD (ALL)'!BU58</f>
        <v>18863.25</v>
      </c>
      <c r="AC58" s="137">
        <f>'FOD (ALL)'!F58</f>
        <v>17070</v>
      </c>
      <c r="AD58" s="137">
        <f>'FOD (ALL)'!W58</f>
        <v>17620.05</v>
      </c>
      <c r="AE58" s="137">
        <f>'FOD (ALL)'!AN58</f>
        <v>17385.55</v>
      </c>
      <c r="AF58" s="137">
        <f>'FOD (ALL)'!BE58</f>
        <v>17353.05</v>
      </c>
      <c r="AG58" s="137">
        <f>'FOD (ALL)'!BV58</f>
        <v>17528.5</v>
      </c>
      <c r="AH58" s="137">
        <f>'FOD (ALL)'!J58</f>
        <v>23350</v>
      </c>
      <c r="AI58" s="137">
        <f>'FOD (ALL)'!AA58</f>
        <v>19725</v>
      </c>
      <c r="AJ58" s="137">
        <f>'FOD (ALL)'!AR58</f>
        <v>16450</v>
      </c>
      <c r="AK58" s="137">
        <f>'FOD (ALL)'!BI58</f>
        <v>16450</v>
      </c>
      <c r="AL58" s="137">
        <f>'FOD (ALL)'!BZ58</f>
        <v>16025</v>
      </c>
      <c r="AM58" s="137" t="str">
        <f t="shared" si="23"/>
        <v>Y</v>
      </c>
      <c r="AN58" s="137" t="str">
        <f t="shared" si="24"/>
        <v>Y</v>
      </c>
      <c r="AO58" s="137" t="str">
        <f t="shared" si="25"/>
        <v>Y</v>
      </c>
      <c r="AP58" s="137" t="str">
        <f t="shared" si="26"/>
        <v>Y</v>
      </c>
      <c r="AQ58" s="139">
        <f t="shared" si="27"/>
        <v>18.377693282636248</v>
      </c>
      <c r="AR58" s="139">
        <f t="shared" si="28"/>
        <v>19.908814589665656</v>
      </c>
      <c r="AS58" s="139">
        <f t="shared" si="29"/>
        <v>0</v>
      </c>
      <c r="AT58" s="139">
        <f t="shared" si="30"/>
        <v>2.6521060842433699</v>
      </c>
      <c r="AU58" s="137" t="str">
        <f t="shared" si="31"/>
        <v>N</v>
      </c>
      <c r="AV58" s="137" t="str">
        <f t="shared" si="32"/>
        <v>Y</v>
      </c>
      <c r="AW58" s="137" t="str">
        <f t="shared" si="33"/>
        <v>N</v>
      </c>
      <c r="AX58" s="137">
        <f>'FOD (ALL)'!I58</f>
        <v>3866.82</v>
      </c>
      <c r="AY58" s="137">
        <f>'FOD (ALL)'!Z58</f>
        <v>2274.11</v>
      </c>
      <c r="AZ58" s="137">
        <f>'FOD (ALL)'!AQ58</f>
        <v>2657.34</v>
      </c>
      <c r="BA58" s="137">
        <f>'FOD (ALL)'!BH58</f>
        <v>2586.08</v>
      </c>
      <c r="BB58" s="137">
        <f>'FOD (ALL)'!BY58</f>
        <v>3482.9</v>
      </c>
      <c r="BC58" s="137" t="str">
        <f t="shared" si="34"/>
        <v>Y</v>
      </c>
      <c r="BD58" s="137" t="str">
        <f t="shared" si="35"/>
        <v>N</v>
      </c>
      <c r="BE58" s="137" t="str">
        <f t="shared" si="36"/>
        <v>Y</v>
      </c>
      <c r="BF58" s="137" t="str">
        <f t="shared" si="37"/>
        <v>N</v>
      </c>
      <c r="BG58" s="139">
        <f t="shared" si="38"/>
        <v>70.036629714481705</v>
      </c>
      <c r="BH58" s="139">
        <f t="shared" si="39"/>
        <v>-14.421564421564421</v>
      </c>
      <c r="BI58" s="139">
        <f t="shared" si="40"/>
        <v>2.755521870939809</v>
      </c>
      <c r="BJ58" s="139">
        <f t="shared" si="41"/>
        <v>-25.749231961870862</v>
      </c>
      <c r="BK58" s="137" t="str">
        <f t="shared" si="42"/>
        <v>Y</v>
      </c>
      <c r="BL58" s="137" t="str">
        <f t="shared" si="43"/>
        <v>N</v>
      </c>
      <c r="BM58" s="137" t="str">
        <f t="shared" si="44"/>
        <v>Y</v>
      </c>
      <c r="BN58" s="137">
        <f>'FOD (ALL)'!H58</f>
        <v>890</v>
      </c>
      <c r="BO58" s="137">
        <f>'FOD (ALL)'!Y58</f>
        <v>507</v>
      </c>
      <c r="BP58" s="137">
        <f>'FOD (ALL)'!AP58</f>
        <v>601</v>
      </c>
      <c r="BQ58" s="137">
        <f>'FOD (ALL)'!BG58</f>
        <v>583</v>
      </c>
      <c r="BR58" s="137">
        <f>'FOD (ALL)'!BX58</f>
        <v>780</v>
      </c>
      <c r="BS58" s="137" t="str">
        <f t="shared" si="45"/>
        <v>Y</v>
      </c>
      <c r="BT58" s="137" t="str">
        <f t="shared" si="46"/>
        <v>N</v>
      </c>
      <c r="BU58" s="137" t="str">
        <f t="shared" si="47"/>
        <v>Y</v>
      </c>
      <c r="BV58" s="137" t="str">
        <f t="shared" si="48"/>
        <v>N</v>
      </c>
      <c r="BW58" s="139">
        <f t="shared" si="49"/>
        <v>75.54240631163708</v>
      </c>
      <c r="BX58" s="139">
        <f t="shared" si="50"/>
        <v>-15.640599001663894</v>
      </c>
      <c r="BY58" s="139">
        <f t="shared" si="51"/>
        <v>3.0874785591766725</v>
      </c>
      <c r="BZ58" s="139">
        <f t="shared" si="52"/>
        <v>-25.256410256410255</v>
      </c>
      <c r="CA58" s="137" t="str">
        <f t="shared" si="53"/>
        <v>Y</v>
      </c>
      <c r="CB58" s="137" t="str">
        <f t="shared" si="54"/>
        <v>N</v>
      </c>
      <c r="CC58" s="137" t="str">
        <f t="shared" si="55"/>
        <v>Y</v>
      </c>
    </row>
    <row r="59" spans="1:81" x14ac:dyDescent="0.3">
      <c r="A59" s="137" t="str">
        <f>'FOD (ALL)'!B59</f>
        <v>BATAINDIA</v>
      </c>
      <c r="B59" s="146">
        <f>'FOD (ALL)'!C59</f>
        <v>43979</v>
      </c>
      <c r="C59" s="137">
        <f>'FOD (ALL)'!G59</f>
        <v>1271.1500000000001</v>
      </c>
      <c r="D59" s="137">
        <f>'FOD (ALL)'!X59</f>
        <v>1302.0999999999999</v>
      </c>
      <c r="E59" s="137">
        <f>'FOD (ALL)'!AO59</f>
        <v>1322.55</v>
      </c>
      <c r="F59" s="137">
        <f>'FOD (ALL)'!BF59</f>
        <v>1284.75</v>
      </c>
      <c r="G59" s="137">
        <f>'FOD (ALL)'!BW59</f>
        <v>1277.95</v>
      </c>
      <c r="H59" s="137" t="str">
        <f t="shared" si="12"/>
        <v>N</v>
      </c>
      <c r="I59" s="137" t="str">
        <f t="shared" si="13"/>
        <v>N</v>
      </c>
      <c r="J59" s="137" t="str">
        <f t="shared" si="14"/>
        <v>Y</v>
      </c>
      <c r="K59" s="137" t="str">
        <f t="shared" si="15"/>
        <v>Y</v>
      </c>
      <c r="L59" s="139">
        <f t="shared" si="16"/>
        <v>-2.3769295753014221</v>
      </c>
      <c r="M59" s="139">
        <f t="shared" si="17"/>
        <v>-1.546255340062761</v>
      </c>
      <c r="N59" s="139">
        <f t="shared" si="18"/>
        <v>2.94220665499124</v>
      </c>
      <c r="O59" s="139">
        <f t="shared" si="19"/>
        <v>0.53210219492155042</v>
      </c>
      <c r="P59" s="137" t="str">
        <f t="shared" si="20"/>
        <v>N</v>
      </c>
      <c r="Q59" s="137" t="str">
        <f t="shared" si="21"/>
        <v>N</v>
      </c>
      <c r="R59" s="137" t="str">
        <f t="shared" si="22"/>
        <v>Y</v>
      </c>
      <c r="S59" s="137">
        <f>'FOD (ALL)'!D59</f>
        <v>1291</v>
      </c>
      <c r="T59" s="137">
        <f>'FOD (ALL)'!U59</f>
        <v>1323</v>
      </c>
      <c r="U59" s="137">
        <f>'FOD (ALL)'!AL59</f>
        <v>1281.6500000000001</v>
      </c>
      <c r="V59" s="137">
        <f>'FOD (ALL)'!BC59</f>
        <v>1288.25</v>
      </c>
      <c r="W59" s="137">
        <f>'FOD (ALL)'!BT59</f>
        <v>1330</v>
      </c>
      <c r="X59" s="137">
        <f>'FOD (ALL)'!E59</f>
        <v>1316.8</v>
      </c>
      <c r="Y59" s="137">
        <f>'FOD (ALL)'!V59</f>
        <v>1340.95</v>
      </c>
      <c r="Z59" s="137">
        <f>'FOD (ALL)'!AM59</f>
        <v>1327.9</v>
      </c>
      <c r="AA59" s="137">
        <f>'FOD (ALL)'!BD59</f>
        <v>1307.3</v>
      </c>
      <c r="AB59" s="137">
        <f>'FOD (ALL)'!BU59</f>
        <v>1332</v>
      </c>
      <c r="AC59" s="137">
        <f>'FOD (ALL)'!F59</f>
        <v>1265.55</v>
      </c>
      <c r="AD59" s="137">
        <f>'FOD (ALL)'!W59</f>
        <v>1286.25</v>
      </c>
      <c r="AE59" s="137">
        <f>'FOD (ALL)'!AN59</f>
        <v>1275.5</v>
      </c>
      <c r="AF59" s="137">
        <f>'FOD (ALL)'!BE59</f>
        <v>1261.9000000000001</v>
      </c>
      <c r="AG59" s="137">
        <f>'FOD (ALL)'!BV59</f>
        <v>1270</v>
      </c>
      <c r="AH59" s="137">
        <f>'FOD (ALL)'!J59</f>
        <v>1345850</v>
      </c>
      <c r="AI59" s="137">
        <f>'FOD (ALL)'!AA59</f>
        <v>1345300</v>
      </c>
      <c r="AJ59" s="137">
        <f>'FOD (ALL)'!AR59</f>
        <v>1415150</v>
      </c>
      <c r="AK59" s="137">
        <f>'FOD (ALL)'!BI59</f>
        <v>1308450</v>
      </c>
      <c r="AL59" s="137">
        <f>'FOD (ALL)'!BZ59</f>
        <v>1299650</v>
      </c>
      <c r="AM59" s="137" t="str">
        <f t="shared" si="23"/>
        <v>Y</v>
      </c>
      <c r="AN59" s="137" t="str">
        <f t="shared" si="24"/>
        <v>N</v>
      </c>
      <c r="AO59" s="137" t="str">
        <f t="shared" si="25"/>
        <v>Y</v>
      </c>
      <c r="AP59" s="137" t="str">
        <f t="shared" si="26"/>
        <v>Y</v>
      </c>
      <c r="AQ59" s="139">
        <f t="shared" si="27"/>
        <v>4.0883074407195422E-2</v>
      </c>
      <c r="AR59" s="139">
        <f t="shared" si="28"/>
        <v>-4.935872522347454</v>
      </c>
      <c r="AS59" s="139">
        <f t="shared" si="29"/>
        <v>8.154686843211433</v>
      </c>
      <c r="AT59" s="139">
        <f t="shared" si="30"/>
        <v>0.67710537452391029</v>
      </c>
      <c r="AU59" s="137" t="str">
        <f t="shared" si="31"/>
        <v>Y</v>
      </c>
      <c r="AV59" s="137" t="str">
        <f t="shared" si="32"/>
        <v>N</v>
      </c>
      <c r="AW59" s="137" t="str">
        <f t="shared" si="33"/>
        <v>Y</v>
      </c>
      <c r="AX59" s="137">
        <f>'FOD (ALL)'!I59</f>
        <v>32804.870000000003</v>
      </c>
      <c r="AY59" s="137">
        <f>'FOD (ALL)'!Z59</f>
        <v>18493.900000000001</v>
      </c>
      <c r="AZ59" s="137">
        <f>'FOD (ALL)'!AQ59</f>
        <v>21948.15</v>
      </c>
      <c r="BA59" s="137">
        <f>'FOD (ALL)'!BH59</f>
        <v>28736.02</v>
      </c>
      <c r="BB59" s="137">
        <f>'FOD (ALL)'!BY59</f>
        <v>36954.47</v>
      </c>
      <c r="BC59" s="137" t="str">
        <f t="shared" si="34"/>
        <v>Y</v>
      </c>
      <c r="BD59" s="137" t="str">
        <f t="shared" si="35"/>
        <v>N</v>
      </c>
      <c r="BE59" s="137" t="str">
        <f t="shared" si="36"/>
        <v>N</v>
      </c>
      <c r="BF59" s="137" t="str">
        <f t="shared" si="37"/>
        <v>N</v>
      </c>
      <c r="BG59" s="139">
        <f t="shared" si="38"/>
        <v>77.382109776737195</v>
      </c>
      <c r="BH59" s="139">
        <f t="shared" si="39"/>
        <v>-15.738228506730634</v>
      </c>
      <c r="BI59" s="139">
        <f t="shared" si="40"/>
        <v>-23.62146880465701</v>
      </c>
      <c r="BJ59" s="139">
        <f t="shared" si="41"/>
        <v>-22.239393502328678</v>
      </c>
      <c r="BK59" s="137" t="str">
        <f t="shared" si="42"/>
        <v>Y</v>
      </c>
      <c r="BL59" s="137" t="str">
        <f t="shared" si="43"/>
        <v>Y</v>
      </c>
      <c r="BM59" s="137" t="str">
        <f t="shared" si="44"/>
        <v>N</v>
      </c>
      <c r="BN59" s="137">
        <f>'FOD (ALL)'!H59</f>
        <v>4638</v>
      </c>
      <c r="BO59" s="137">
        <f>'FOD (ALL)'!Y59</f>
        <v>2558</v>
      </c>
      <c r="BP59" s="137">
        <f>'FOD (ALL)'!AP59</f>
        <v>3064</v>
      </c>
      <c r="BQ59" s="137">
        <f>'FOD (ALL)'!BG59</f>
        <v>4058</v>
      </c>
      <c r="BR59" s="137">
        <f>'FOD (ALL)'!BX59</f>
        <v>5210</v>
      </c>
      <c r="BS59" s="137" t="str">
        <f t="shared" si="45"/>
        <v>Y</v>
      </c>
      <c r="BT59" s="137" t="str">
        <f t="shared" si="46"/>
        <v>N</v>
      </c>
      <c r="BU59" s="137" t="str">
        <f t="shared" si="47"/>
        <v>N</v>
      </c>
      <c r="BV59" s="137" t="str">
        <f t="shared" si="48"/>
        <v>N</v>
      </c>
      <c r="BW59" s="139">
        <f t="shared" si="49"/>
        <v>81.313526192337761</v>
      </c>
      <c r="BX59" s="139">
        <f t="shared" si="50"/>
        <v>-16.514360313315926</v>
      </c>
      <c r="BY59" s="139">
        <f t="shared" si="51"/>
        <v>-24.49482503696402</v>
      </c>
      <c r="BZ59" s="139">
        <f t="shared" si="52"/>
        <v>-22.111324376199615</v>
      </c>
      <c r="CA59" s="137" t="str">
        <f t="shared" si="53"/>
        <v>Y</v>
      </c>
      <c r="CB59" s="137" t="str">
        <f t="shared" si="54"/>
        <v>Y</v>
      </c>
      <c r="CC59" s="137" t="str">
        <f t="shared" si="55"/>
        <v>N</v>
      </c>
    </row>
    <row r="60" spans="1:81" x14ac:dyDescent="0.3">
      <c r="A60" s="137" t="str">
        <f>'FOD (ALL)'!B60</f>
        <v>BATAINDIA</v>
      </c>
      <c r="B60" s="146">
        <f>'FOD (ALL)'!C60</f>
        <v>44007</v>
      </c>
      <c r="C60" s="137">
        <f>'FOD (ALL)'!G60</f>
        <v>1266.6500000000001</v>
      </c>
      <c r="D60" s="137">
        <f>'FOD (ALL)'!X60</f>
        <v>1302.55</v>
      </c>
      <c r="E60" s="137">
        <f>'FOD (ALL)'!AO60</f>
        <v>1320.35</v>
      </c>
      <c r="F60" s="137">
        <f>'FOD (ALL)'!BF60</f>
        <v>1284</v>
      </c>
      <c r="G60" s="137">
        <f>'FOD (ALL)'!BW60</f>
        <v>1276.0999999999999</v>
      </c>
      <c r="H60" s="137" t="str">
        <f t="shared" si="12"/>
        <v>N</v>
      </c>
      <c r="I60" s="137" t="str">
        <f t="shared" si="13"/>
        <v>N</v>
      </c>
      <c r="J60" s="137" t="str">
        <f t="shared" si="14"/>
        <v>Y</v>
      </c>
      <c r="K60" s="137" t="str">
        <f t="shared" si="15"/>
        <v>Y</v>
      </c>
      <c r="L60" s="139">
        <f t="shared" si="16"/>
        <v>-2.7561322022187142</v>
      </c>
      <c r="M60" s="139">
        <f t="shared" si="17"/>
        <v>-1.3481273904646462</v>
      </c>
      <c r="N60" s="139">
        <f t="shared" si="18"/>
        <v>2.8309968847351952</v>
      </c>
      <c r="O60" s="139">
        <f t="shared" si="19"/>
        <v>0.61907374030249129</v>
      </c>
      <c r="P60" s="137" t="str">
        <f t="shared" si="20"/>
        <v>N</v>
      </c>
      <c r="Q60" s="137" t="str">
        <f t="shared" si="21"/>
        <v>N</v>
      </c>
      <c r="R60" s="137" t="str">
        <f t="shared" si="22"/>
        <v>Y</v>
      </c>
      <c r="S60" s="137">
        <f>'FOD (ALL)'!D60</f>
        <v>1281.6500000000001</v>
      </c>
      <c r="T60" s="137">
        <f>'FOD (ALL)'!U60</f>
        <v>1339.15</v>
      </c>
      <c r="U60" s="137">
        <f>'FOD (ALL)'!AL60</f>
        <v>1284.25</v>
      </c>
      <c r="V60" s="137">
        <f>'FOD (ALL)'!BC60</f>
        <v>1282</v>
      </c>
      <c r="W60" s="137">
        <f>'FOD (ALL)'!BT60</f>
        <v>1325</v>
      </c>
      <c r="X60" s="137">
        <f>'FOD (ALL)'!E60</f>
        <v>1314.55</v>
      </c>
      <c r="Y60" s="137">
        <f>'FOD (ALL)'!V60</f>
        <v>1339.15</v>
      </c>
      <c r="Z60" s="137">
        <f>'FOD (ALL)'!AM60</f>
        <v>1323.25</v>
      </c>
      <c r="AA60" s="137">
        <f>'FOD (ALL)'!BD60</f>
        <v>1302.95</v>
      </c>
      <c r="AB60" s="137">
        <f>'FOD (ALL)'!BU60</f>
        <v>1325</v>
      </c>
      <c r="AC60" s="137">
        <f>'FOD (ALL)'!F60</f>
        <v>1263</v>
      </c>
      <c r="AD60" s="137">
        <f>'FOD (ALL)'!W60</f>
        <v>1287.75</v>
      </c>
      <c r="AE60" s="137">
        <f>'FOD (ALL)'!AN60</f>
        <v>1278.2</v>
      </c>
      <c r="AF60" s="137">
        <f>'FOD (ALL)'!BE60</f>
        <v>1263.8499999999999</v>
      </c>
      <c r="AG60" s="137">
        <f>'FOD (ALL)'!BV60</f>
        <v>1270</v>
      </c>
      <c r="AH60" s="137">
        <f>'FOD (ALL)'!J60</f>
        <v>205150</v>
      </c>
      <c r="AI60" s="137">
        <f>'FOD (ALL)'!AA60</f>
        <v>65450</v>
      </c>
      <c r="AJ60" s="137">
        <f>'FOD (ALL)'!AR60</f>
        <v>47850</v>
      </c>
      <c r="AK60" s="137">
        <f>'FOD (ALL)'!BI60</f>
        <v>42350</v>
      </c>
      <c r="AL60" s="137">
        <f>'FOD (ALL)'!BZ60</f>
        <v>43450</v>
      </c>
      <c r="AM60" s="137" t="str">
        <f t="shared" si="23"/>
        <v>Y</v>
      </c>
      <c r="AN60" s="137" t="str">
        <f t="shared" si="24"/>
        <v>Y</v>
      </c>
      <c r="AO60" s="137" t="str">
        <f t="shared" si="25"/>
        <v>Y</v>
      </c>
      <c r="AP60" s="137" t="str">
        <f t="shared" si="26"/>
        <v>N</v>
      </c>
      <c r="AQ60" s="139">
        <f t="shared" si="27"/>
        <v>213.44537815126051</v>
      </c>
      <c r="AR60" s="139">
        <f t="shared" si="28"/>
        <v>36.781609195402297</v>
      </c>
      <c r="AS60" s="139">
        <f t="shared" si="29"/>
        <v>12.987012987012985</v>
      </c>
      <c r="AT60" s="139">
        <f t="shared" si="30"/>
        <v>-2.5316455696202533</v>
      </c>
      <c r="AU60" s="137" t="str">
        <f t="shared" si="31"/>
        <v>Y</v>
      </c>
      <c r="AV60" s="137" t="str">
        <f t="shared" si="32"/>
        <v>Y</v>
      </c>
      <c r="AW60" s="137" t="str">
        <f t="shared" si="33"/>
        <v>Y</v>
      </c>
      <c r="AX60" s="137">
        <f>'FOD (ALL)'!I60</f>
        <v>4584.6000000000004</v>
      </c>
      <c r="AY60" s="137">
        <f>'FOD (ALL)'!Z60</f>
        <v>1527.22</v>
      </c>
      <c r="AZ60" s="137">
        <f>'FOD (ALL)'!AQ60</f>
        <v>815.32</v>
      </c>
      <c r="BA60" s="137">
        <f>'FOD (ALL)'!BH60</f>
        <v>572.62</v>
      </c>
      <c r="BB60" s="137">
        <f>'FOD (ALL)'!BY60</f>
        <v>815.02</v>
      </c>
      <c r="BC60" s="137" t="str">
        <f t="shared" si="34"/>
        <v>Y</v>
      </c>
      <c r="BD60" s="137" t="str">
        <f t="shared" si="35"/>
        <v>Y</v>
      </c>
      <c r="BE60" s="137" t="str">
        <f t="shared" si="36"/>
        <v>Y</v>
      </c>
      <c r="BF60" s="137" t="str">
        <f t="shared" si="37"/>
        <v>N</v>
      </c>
      <c r="BG60" s="139">
        <f t="shared" si="38"/>
        <v>200.19250664606275</v>
      </c>
      <c r="BH60" s="139">
        <f t="shared" si="39"/>
        <v>87.31540990040719</v>
      </c>
      <c r="BI60" s="139">
        <f t="shared" si="40"/>
        <v>42.384129090845597</v>
      </c>
      <c r="BJ60" s="139">
        <f t="shared" si="41"/>
        <v>-29.741601433093663</v>
      </c>
      <c r="BK60" s="137" t="str">
        <f t="shared" si="42"/>
        <v>Y</v>
      </c>
      <c r="BL60" s="137" t="str">
        <f t="shared" si="43"/>
        <v>Y</v>
      </c>
      <c r="BM60" s="137" t="str">
        <f t="shared" si="44"/>
        <v>Y</v>
      </c>
      <c r="BN60" s="137">
        <f>'FOD (ALL)'!H60</f>
        <v>651</v>
      </c>
      <c r="BO60" s="137">
        <f>'FOD (ALL)'!Y60</f>
        <v>212</v>
      </c>
      <c r="BP60" s="137">
        <f>'FOD (ALL)'!AP60</f>
        <v>114</v>
      </c>
      <c r="BQ60" s="137">
        <f>'FOD (ALL)'!BG60</f>
        <v>81</v>
      </c>
      <c r="BR60" s="137">
        <f>'FOD (ALL)'!BX60</f>
        <v>115</v>
      </c>
      <c r="BS60" s="137" t="str">
        <f t="shared" si="45"/>
        <v>Y</v>
      </c>
      <c r="BT60" s="137" t="str">
        <f t="shared" si="46"/>
        <v>Y</v>
      </c>
      <c r="BU60" s="137" t="str">
        <f t="shared" si="47"/>
        <v>Y</v>
      </c>
      <c r="BV60" s="137" t="str">
        <f t="shared" si="48"/>
        <v>N</v>
      </c>
      <c r="BW60" s="139">
        <f t="shared" si="49"/>
        <v>207.07547169811323</v>
      </c>
      <c r="BX60" s="139">
        <f t="shared" si="50"/>
        <v>85.964912280701753</v>
      </c>
      <c r="BY60" s="139">
        <f t="shared" si="51"/>
        <v>40.74074074074074</v>
      </c>
      <c r="BZ60" s="139">
        <f t="shared" si="52"/>
        <v>-29.565217391304348</v>
      </c>
      <c r="CA60" s="137" t="str">
        <f t="shared" si="53"/>
        <v>Y</v>
      </c>
      <c r="CB60" s="137" t="str">
        <f t="shared" si="54"/>
        <v>Y</v>
      </c>
      <c r="CC60" s="137" t="str">
        <f t="shared" si="55"/>
        <v>Y</v>
      </c>
    </row>
    <row r="61" spans="1:81" x14ac:dyDescent="0.3">
      <c r="A61" s="137" t="str">
        <f>'FOD (ALL)'!B61</f>
        <v>BATAINDIA</v>
      </c>
      <c r="B61" s="146">
        <f>'FOD (ALL)'!C61</f>
        <v>44042</v>
      </c>
      <c r="C61" s="137">
        <f>'FOD (ALL)'!G61</f>
        <v>1265</v>
      </c>
      <c r="D61" s="137">
        <f>'FOD (ALL)'!X61</f>
        <v>1312.9</v>
      </c>
      <c r="E61" s="137">
        <f>'FOD (ALL)'!AO61</f>
        <v>1337</v>
      </c>
      <c r="F61" s="137">
        <f>'FOD (ALL)'!BF61</f>
        <v>1301.2</v>
      </c>
      <c r="G61" s="137">
        <f>'FOD (ALL)'!BW61</f>
        <v>1272.0999999999999</v>
      </c>
      <c r="H61" s="137" t="str">
        <f t="shared" si="12"/>
        <v>N</v>
      </c>
      <c r="I61" s="137" t="str">
        <f t="shared" si="13"/>
        <v>N</v>
      </c>
      <c r="J61" s="137" t="str">
        <f t="shared" si="14"/>
        <v>Y</v>
      </c>
      <c r="K61" s="137" t="str">
        <f t="shared" si="15"/>
        <v>Y</v>
      </c>
      <c r="L61" s="139">
        <f t="shared" si="16"/>
        <v>-3.6484119125599888</v>
      </c>
      <c r="M61" s="139">
        <f t="shared" si="17"/>
        <v>-1.8025430067314816</v>
      </c>
      <c r="N61" s="139">
        <f t="shared" si="18"/>
        <v>2.751306486320316</v>
      </c>
      <c r="O61" s="139">
        <f t="shared" si="19"/>
        <v>2.2875560097476719</v>
      </c>
      <c r="P61" s="137" t="str">
        <f t="shared" si="20"/>
        <v>N</v>
      </c>
      <c r="Q61" s="137" t="str">
        <f t="shared" si="21"/>
        <v>N</v>
      </c>
      <c r="R61" s="137" t="str">
        <f t="shared" si="22"/>
        <v>Y</v>
      </c>
      <c r="S61" s="137">
        <f>'FOD (ALL)'!D61</f>
        <v>1293.8</v>
      </c>
      <c r="T61" s="137">
        <f>'FOD (ALL)'!U61</f>
        <v>1290</v>
      </c>
      <c r="U61" s="137">
        <f>'FOD (ALL)'!AL61</f>
        <v>1307</v>
      </c>
      <c r="V61" s="137">
        <f>'FOD (ALL)'!BC61</f>
        <v>1276.0999999999999</v>
      </c>
      <c r="W61" s="137">
        <f>'FOD (ALL)'!BT61</f>
        <v>1289.25</v>
      </c>
      <c r="X61" s="137">
        <f>'FOD (ALL)'!E61</f>
        <v>1302.6500000000001</v>
      </c>
      <c r="Y61" s="137">
        <f>'FOD (ALL)'!V61</f>
        <v>1290</v>
      </c>
      <c r="Z61" s="137">
        <f>'FOD (ALL)'!AM61</f>
        <v>1311.35</v>
      </c>
      <c r="AA61" s="137">
        <f>'FOD (ALL)'!BD61</f>
        <v>1300</v>
      </c>
      <c r="AB61" s="137">
        <f>'FOD (ALL)'!BU61</f>
        <v>1290</v>
      </c>
      <c r="AC61" s="137">
        <f>'FOD (ALL)'!F61</f>
        <v>1265</v>
      </c>
      <c r="AD61" s="137">
        <f>'FOD (ALL)'!W61</f>
        <v>1290</v>
      </c>
      <c r="AE61" s="137">
        <f>'FOD (ALL)'!AN61</f>
        <v>1307</v>
      </c>
      <c r="AF61" s="137">
        <f>'FOD (ALL)'!BE61</f>
        <v>1270</v>
      </c>
      <c r="AG61" s="137">
        <f>'FOD (ALL)'!BV61</f>
        <v>1278.75</v>
      </c>
      <c r="AH61" s="137">
        <f>'FOD (ALL)'!J61</f>
        <v>8800</v>
      </c>
      <c r="AI61" s="137">
        <f>'FOD (ALL)'!AA61</f>
        <v>6050</v>
      </c>
      <c r="AJ61" s="137">
        <f>'FOD (ALL)'!AR61</f>
        <v>6600</v>
      </c>
      <c r="AK61" s="137">
        <f>'FOD (ALL)'!BI61</f>
        <v>5500</v>
      </c>
      <c r="AL61" s="137">
        <f>'FOD (ALL)'!BZ61</f>
        <v>6600</v>
      </c>
      <c r="AM61" s="137" t="str">
        <f t="shared" si="23"/>
        <v>Y</v>
      </c>
      <c r="AN61" s="137" t="str">
        <f t="shared" si="24"/>
        <v>N</v>
      </c>
      <c r="AO61" s="137" t="str">
        <f t="shared" si="25"/>
        <v>Y</v>
      </c>
      <c r="AP61" s="137" t="str">
        <f t="shared" si="26"/>
        <v>N</v>
      </c>
      <c r="AQ61" s="139">
        <f t="shared" si="27"/>
        <v>45.454545454545453</v>
      </c>
      <c r="AR61" s="139">
        <f t="shared" si="28"/>
        <v>-8.3333333333333321</v>
      </c>
      <c r="AS61" s="139">
        <f t="shared" si="29"/>
        <v>20</v>
      </c>
      <c r="AT61" s="139">
        <f t="shared" si="30"/>
        <v>-16.666666666666664</v>
      </c>
      <c r="AU61" s="137" t="str">
        <f t="shared" si="31"/>
        <v>Y</v>
      </c>
      <c r="AV61" s="137" t="str">
        <f t="shared" si="32"/>
        <v>N</v>
      </c>
      <c r="AW61" s="137" t="str">
        <f t="shared" si="33"/>
        <v>Y</v>
      </c>
      <c r="AX61" s="137">
        <f>'FOD (ALL)'!I61</f>
        <v>112.9</v>
      </c>
      <c r="AY61" s="137">
        <f>'FOD (ALL)'!Z61</f>
        <v>21.85</v>
      </c>
      <c r="AZ61" s="137">
        <f>'FOD (ALL)'!AQ61</f>
        <v>14.4</v>
      </c>
      <c r="BA61" s="137">
        <f>'FOD (ALL)'!BH61</f>
        <v>56.42</v>
      </c>
      <c r="BB61" s="137">
        <f>'FOD (ALL)'!BY61</f>
        <v>49.44</v>
      </c>
      <c r="BC61" s="137" t="str">
        <f t="shared" si="34"/>
        <v>Y</v>
      </c>
      <c r="BD61" s="137" t="str">
        <f t="shared" si="35"/>
        <v>Y</v>
      </c>
      <c r="BE61" s="137" t="str">
        <f t="shared" si="36"/>
        <v>N</v>
      </c>
      <c r="BF61" s="137" t="str">
        <f t="shared" si="37"/>
        <v>Y</v>
      </c>
      <c r="BG61" s="139">
        <f t="shared" si="38"/>
        <v>416.7048054919909</v>
      </c>
      <c r="BH61" s="139">
        <f t="shared" si="39"/>
        <v>51.736111111111114</v>
      </c>
      <c r="BI61" s="139">
        <f t="shared" si="40"/>
        <v>-74.47713576745835</v>
      </c>
      <c r="BJ61" s="139">
        <f t="shared" si="41"/>
        <v>14.118122977346287</v>
      </c>
      <c r="BK61" s="137" t="str">
        <f t="shared" si="42"/>
        <v>Y</v>
      </c>
      <c r="BL61" s="137" t="str">
        <f t="shared" si="43"/>
        <v>Y</v>
      </c>
      <c r="BM61" s="137" t="str">
        <f t="shared" si="44"/>
        <v>N</v>
      </c>
      <c r="BN61" s="137">
        <f>'FOD (ALL)'!H61</f>
        <v>16</v>
      </c>
      <c r="BO61" s="137">
        <f>'FOD (ALL)'!Y61</f>
        <v>3</v>
      </c>
      <c r="BP61" s="137">
        <f>'FOD (ALL)'!AP61</f>
        <v>2</v>
      </c>
      <c r="BQ61" s="137">
        <f>'FOD (ALL)'!BG61</f>
        <v>8</v>
      </c>
      <c r="BR61" s="137">
        <f>'FOD (ALL)'!BX61</f>
        <v>7</v>
      </c>
      <c r="BS61" s="137" t="str">
        <f t="shared" si="45"/>
        <v>Y</v>
      </c>
      <c r="BT61" s="137" t="str">
        <f t="shared" si="46"/>
        <v>Y</v>
      </c>
      <c r="BU61" s="137" t="str">
        <f t="shared" si="47"/>
        <v>N</v>
      </c>
      <c r="BV61" s="137" t="str">
        <f t="shared" si="48"/>
        <v>Y</v>
      </c>
      <c r="BW61" s="139">
        <f t="shared" si="49"/>
        <v>433.33333333333331</v>
      </c>
      <c r="BX61" s="139">
        <f t="shared" si="50"/>
        <v>50</v>
      </c>
      <c r="BY61" s="139">
        <f t="shared" si="51"/>
        <v>-75</v>
      </c>
      <c r="BZ61" s="139">
        <f t="shared" si="52"/>
        <v>14.285714285714285</v>
      </c>
      <c r="CA61" s="137" t="str">
        <f t="shared" si="53"/>
        <v>Y</v>
      </c>
      <c r="CB61" s="137" t="str">
        <f t="shared" si="54"/>
        <v>Y</v>
      </c>
      <c r="CC61" s="137" t="str">
        <f t="shared" si="55"/>
        <v>N</v>
      </c>
    </row>
    <row r="62" spans="1:81" x14ac:dyDescent="0.3">
      <c r="A62" s="137" t="str">
        <f>'FOD (ALL)'!B62</f>
        <v>BEL</v>
      </c>
      <c r="B62" s="146">
        <f>'FOD (ALL)'!C62</f>
        <v>43979</v>
      </c>
      <c r="C62" s="137">
        <f>'FOD (ALL)'!G62</f>
        <v>62.85</v>
      </c>
      <c r="D62" s="137">
        <f>'FOD (ALL)'!X62</f>
        <v>62.9</v>
      </c>
      <c r="E62" s="137">
        <f>'FOD (ALL)'!AO62</f>
        <v>63.25</v>
      </c>
      <c r="F62" s="137">
        <f>'FOD (ALL)'!BF62</f>
        <v>62.35</v>
      </c>
      <c r="G62" s="137">
        <f>'FOD (ALL)'!BW62</f>
        <v>64.55</v>
      </c>
      <c r="H62" s="137" t="str">
        <f t="shared" si="12"/>
        <v>N</v>
      </c>
      <c r="I62" s="137" t="str">
        <f t="shared" si="13"/>
        <v>N</v>
      </c>
      <c r="J62" s="137" t="str">
        <f t="shared" si="14"/>
        <v>Y</v>
      </c>
      <c r="K62" s="137" t="str">
        <f t="shared" si="15"/>
        <v>N</v>
      </c>
      <c r="L62" s="139">
        <f t="shared" si="16"/>
        <v>-7.9491255961839674E-2</v>
      </c>
      <c r="M62" s="139">
        <f t="shared" si="17"/>
        <v>-0.55335968379446865</v>
      </c>
      <c r="N62" s="139">
        <f t="shared" si="18"/>
        <v>1.4434643143544483</v>
      </c>
      <c r="O62" s="139">
        <f t="shared" si="19"/>
        <v>-3.4082106893880653</v>
      </c>
      <c r="P62" s="137" t="str">
        <f t="shared" si="20"/>
        <v>Y</v>
      </c>
      <c r="Q62" s="137" t="str">
        <f t="shared" si="21"/>
        <v>N</v>
      </c>
      <c r="R62" s="137" t="str">
        <f t="shared" si="22"/>
        <v>Y</v>
      </c>
      <c r="S62" s="137">
        <f>'FOD (ALL)'!D62</f>
        <v>62.5</v>
      </c>
      <c r="T62" s="137">
        <f>'FOD (ALL)'!U62</f>
        <v>64.5</v>
      </c>
      <c r="U62" s="137">
        <f>'FOD (ALL)'!AL62</f>
        <v>62.75</v>
      </c>
      <c r="V62" s="137">
        <f>'FOD (ALL)'!BC62</f>
        <v>65.8</v>
      </c>
      <c r="W62" s="137">
        <f>'FOD (ALL)'!BT62</f>
        <v>70.900000000000006</v>
      </c>
      <c r="X62" s="137">
        <f>'FOD (ALL)'!E62</f>
        <v>63.25</v>
      </c>
      <c r="Y62" s="137">
        <f>'FOD (ALL)'!V62</f>
        <v>65.25</v>
      </c>
      <c r="Z62" s="137">
        <f>'FOD (ALL)'!AM62</f>
        <v>64</v>
      </c>
      <c r="AA62" s="137">
        <f>'FOD (ALL)'!BD62</f>
        <v>66.650000000000006</v>
      </c>
      <c r="AB62" s="137">
        <f>'FOD (ALL)'!BU62</f>
        <v>71.25</v>
      </c>
      <c r="AC62" s="137">
        <f>'FOD (ALL)'!F62</f>
        <v>61.25</v>
      </c>
      <c r="AD62" s="137">
        <f>'FOD (ALL)'!W62</f>
        <v>62.25</v>
      </c>
      <c r="AE62" s="137">
        <f>'FOD (ALL)'!AN62</f>
        <v>61.7</v>
      </c>
      <c r="AF62" s="137">
        <f>'FOD (ALL)'!BE62</f>
        <v>61.35</v>
      </c>
      <c r="AG62" s="137">
        <f>'FOD (ALL)'!BV62</f>
        <v>64.2</v>
      </c>
      <c r="AH62" s="137">
        <f>'FOD (ALL)'!J62</f>
        <v>22902000</v>
      </c>
      <c r="AI62" s="137">
        <f>'FOD (ALL)'!AA62</f>
        <v>24918000</v>
      </c>
      <c r="AJ62" s="137">
        <f>'FOD (ALL)'!AR62</f>
        <v>26136000</v>
      </c>
      <c r="AK62" s="137">
        <f>'FOD (ALL)'!BI62</f>
        <v>26238000</v>
      </c>
      <c r="AL62" s="137">
        <f>'FOD (ALL)'!BZ62</f>
        <v>25878000</v>
      </c>
      <c r="AM62" s="137" t="str">
        <f t="shared" si="23"/>
        <v>N</v>
      </c>
      <c r="AN62" s="137" t="str">
        <f t="shared" si="24"/>
        <v>N</v>
      </c>
      <c r="AO62" s="137" t="str">
        <f t="shared" si="25"/>
        <v>N</v>
      </c>
      <c r="AP62" s="137" t="str">
        <f t="shared" si="26"/>
        <v>Y</v>
      </c>
      <c r="AQ62" s="139">
        <f t="shared" si="27"/>
        <v>-8.0905369612328446</v>
      </c>
      <c r="AR62" s="139">
        <f t="shared" si="28"/>
        <v>-4.6602387511478414</v>
      </c>
      <c r="AS62" s="139">
        <f t="shared" si="29"/>
        <v>-0.38874914246512693</v>
      </c>
      <c r="AT62" s="139">
        <f t="shared" si="30"/>
        <v>1.3911430558775795</v>
      </c>
      <c r="AU62" s="137" t="str">
        <f t="shared" si="31"/>
        <v>N</v>
      </c>
      <c r="AV62" s="137" t="str">
        <f t="shared" si="32"/>
        <v>N</v>
      </c>
      <c r="AW62" s="137" t="str">
        <f t="shared" si="33"/>
        <v>N</v>
      </c>
      <c r="AX62" s="137">
        <f>'FOD (ALL)'!I62</f>
        <v>8387.6200000000008</v>
      </c>
      <c r="AY62" s="137">
        <f>'FOD (ALL)'!Z62</f>
        <v>11700.2</v>
      </c>
      <c r="AZ62" s="137">
        <f>'FOD (ALL)'!AQ62</f>
        <v>13060.3</v>
      </c>
      <c r="BA62" s="137">
        <f>'FOD (ALL)'!BH62</f>
        <v>15394.44</v>
      </c>
      <c r="BB62" s="137">
        <f>'FOD (ALL)'!BY62</f>
        <v>21776.03</v>
      </c>
      <c r="BC62" s="137" t="str">
        <f t="shared" si="34"/>
        <v>N</v>
      </c>
      <c r="BD62" s="137" t="str">
        <f t="shared" si="35"/>
        <v>N</v>
      </c>
      <c r="BE62" s="137" t="str">
        <f t="shared" si="36"/>
        <v>N</v>
      </c>
      <c r="BF62" s="137" t="str">
        <f t="shared" si="37"/>
        <v>N</v>
      </c>
      <c r="BG62" s="139">
        <f t="shared" si="38"/>
        <v>-28.312165604006768</v>
      </c>
      <c r="BH62" s="139">
        <f t="shared" si="39"/>
        <v>-10.41400274113151</v>
      </c>
      <c r="BI62" s="139">
        <f t="shared" si="40"/>
        <v>-15.162227401581358</v>
      </c>
      <c r="BJ62" s="139">
        <f t="shared" si="41"/>
        <v>-29.305571309370894</v>
      </c>
      <c r="BK62" s="137" t="str">
        <f t="shared" si="42"/>
        <v>N</v>
      </c>
      <c r="BL62" s="137" t="str">
        <f t="shared" si="43"/>
        <v>Y</v>
      </c>
      <c r="BM62" s="137" t="str">
        <f t="shared" si="44"/>
        <v>Y</v>
      </c>
      <c r="BN62" s="137">
        <f>'FOD (ALL)'!H62</f>
        <v>2243</v>
      </c>
      <c r="BO62" s="137">
        <f>'FOD (ALL)'!Y62</f>
        <v>3053</v>
      </c>
      <c r="BP62" s="137">
        <f>'FOD (ALL)'!AP62</f>
        <v>3465</v>
      </c>
      <c r="BQ62" s="137">
        <f>'FOD (ALL)'!BG62</f>
        <v>4030</v>
      </c>
      <c r="BR62" s="137">
        <f>'FOD (ALL)'!BX62</f>
        <v>5390</v>
      </c>
      <c r="BS62" s="137" t="str">
        <f t="shared" si="45"/>
        <v>N</v>
      </c>
      <c r="BT62" s="137" t="str">
        <f t="shared" si="46"/>
        <v>N</v>
      </c>
      <c r="BU62" s="137" t="str">
        <f t="shared" si="47"/>
        <v>N</v>
      </c>
      <c r="BV62" s="137" t="str">
        <f t="shared" si="48"/>
        <v>N</v>
      </c>
      <c r="BW62" s="139">
        <f t="shared" si="49"/>
        <v>-26.531280707500819</v>
      </c>
      <c r="BX62" s="139">
        <f t="shared" si="50"/>
        <v>-11.89033189033189</v>
      </c>
      <c r="BY62" s="139">
        <f t="shared" si="51"/>
        <v>-14.019851116625309</v>
      </c>
      <c r="BZ62" s="139">
        <f t="shared" si="52"/>
        <v>-25.231910946196663</v>
      </c>
      <c r="CA62" s="137" t="str">
        <f t="shared" si="53"/>
        <v>N</v>
      </c>
      <c r="CB62" s="137" t="str">
        <f t="shared" si="54"/>
        <v>Y</v>
      </c>
      <c r="CC62" s="137" t="str">
        <f t="shared" si="55"/>
        <v>Y</v>
      </c>
    </row>
    <row r="63" spans="1:81" x14ac:dyDescent="0.3">
      <c r="A63" s="137" t="str">
        <f>'FOD (ALL)'!B63</f>
        <v>BEL</v>
      </c>
      <c r="B63" s="146">
        <f>'FOD (ALL)'!C63</f>
        <v>44007</v>
      </c>
      <c r="C63" s="137">
        <f>'FOD (ALL)'!G63</f>
        <v>63</v>
      </c>
      <c r="D63" s="137">
        <f>'FOD (ALL)'!X63</f>
        <v>63.05</v>
      </c>
      <c r="E63" s="137">
        <f>'FOD (ALL)'!AO63</f>
        <v>63.35</v>
      </c>
      <c r="F63" s="137">
        <f>'FOD (ALL)'!BF63</f>
        <v>62.45</v>
      </c>
      <c r="G63" s="137">
        <f>'FOD (ALL)'!BW63</f>
        <v>64.7</v>
      </c>
      <c r="H63" s="137" t="str">
        <f t="shared" si="12"/>
        <v>N</v>
      </c>
      <c r="I63" s="137" t="str">
        <f t="shared" si="13"/>
        <v>N</v>
      </c>
      <c r="J63" s="137" t="str">
        <f t="shared" si="14"/>
        <v>Y</v>
      </c>
      <c r="K63" s="137" t="str">
        <f t="shared" si="15"/>
        <v>N</v>
      </c>
      <c r="L63" s="139">
        <f t="shared" si="16"/>
        <v>-7.930214115780676E-2</v>
      </c>
      <c r="M63" s="139">
        <f t="shared" si="17"/>
        <v>-0.47355958958169575</v>
      </c>
      <c r="N63" s="139">
        <f t="shared" si="18"/>
        <v>1.4411529223378678</v>
      </c>
      <c r="O63" s="139">
        <f t="shared" si="19"/>
        <v>-3.4775888717156103</v>
      </c>
      <c r="P63" s="137" t="str">
        <f t="shared" si="20"/>
        <v>Y</v>
      </c>
      <c r="Q63" s="137" t="str">
        <f t="shared" si="21"/>
        <v>N</v>
      </c>
      <c r="R63" s="137" t="str">
        <f t="shared" si="22"/>
        <v>Y</v>
      </c>
      <c r="S63" s="137">
        <f>'FOD (ALL)'!D63</f>
        <v>62.65</v>
      </c>
      <c r="T63" s="137">
        <f>'FOD (ALL)'!U63</f>
        <v>64.349999999999994</v>
      </c>
      <c r="U63" s="137">
        <f>'FOD (ALL)'!AL63</f>
        <v>62.6</v>
      </c>
      <c r="V63" s="137">
        <f>'FOD (ALL)'!BC63</f>
        <v>65.95</v>
      </c>
      <c r="W63" s="137">
        <f>'FOD (ALL)'!BT63</f>
        <v>70.8</v>
      </c>
      <c r="X63" s="137">
        <f>'FOD (ALL)'!E63</f>
        <v>63.5</v>
      </c>
      <c r="Y63" s="137">
        <f>'FOD (ALL)'!V63</f>
        <v>65.25</v>
      </c>
      <c r="Z63" s="137">
        <f>'FOD (ALL)'!AM63</f>
        <v>64.099999999999994</v>
      </c>
      <c r="AA63" s="137">
        <f>'FOD (ALL)'!BD63</f>
        <v>66.650000000000006</v>
      </c>
      <c r="AB63" s="137">
        <f>'FOD (ALL)'!BU63</f>
        <v>70.900000000000006</v>
      </c>
      <c r="AC63" s="137">
        <f>'FOD (ALL)'!F63</f>
        <v>61.35</v>
      </c>
      <c r="AD63" s="137">
        <f>'FOD (ALL)'!W63</f>
        <v>62.4</v>
      </c>
      <c r="AE63" s="137">
        <f>'FOD (ALL)'!AN63</f>
        <v>62</v>
      </c>
      <c r="AF63" s="137">
        <f>'FOD (ALL)'!BE63</f>
        <v>61.5</v>
      </c>
      <c r="AG63" s="137">
        <f>'FOD (ALL)'!BV63</f>
        <v>64.3</v>
      </c>
      <c r="AH63" s="137">
        <f>'FOD (ALL)'!J63</f>
        <v>7722000</v>
      </c>
      <c r="AI63" s="137">
        <f>'FOD (ALL)'!AA63</f>
        <v>5580000</v>
      </c>
      <c r="AJ63" s="137">
        <f>'FOD (ALL)'!AR63</f>
        <v>3444000</v>
      </c>
      <c r="AK63" s="137">
        <f>'FOD (ALL)'!BI63</f>
        <v>2940000</v>
      </c>
      <c r="AL63" s="137">
        <f>'FOD (ALL)'!BZ63</f>
        <v>1920000</v>
      </c>
      <c r="AM63" s="137" t="str">
        <f t="shared" si="23"/>
        <v>Y</v>
      </c>
      <c r="AN63" s="137" t="str">
        <f t="shared" si="24"/>
        <v>Y</v>
      </c>
      <c r="AO63" s="137" t="str">
        <f t="shared" si="25"/>
        <v>Y</v>
      </c>
      <c r="AP63" s="137" t="str">
        <f t="shared" si="26"/>
        <v>Y</v>
      </c>
      <c r="AQ63" s="139">
        <f t="shared" si="27"/>
        <v>38.387096774193544</v>
      </c>
      <c r="AR63" s="139">
        <f t="shared" si="28"/>
        <v>62.020905923344948</v>
      </c>
      <c r="AS63" s="139">
        <f t="shared" si="29"/>
        <v>17.142857142857142</v>
      </c>
      <c r="AT63" s="139">
        <f t="shared" si="30"/>
        <v>53.125</v>
      </c>
      <c r="AU63" s="137" t="str">
        <f t="shared" si="31"/>
        <v>N</v>
      </c>
      <c r="AV63" s="137" t="str">
        <f t="shared" si="32"/>
        <v>Y</v>
      </c>
      <c r="AW63" s="137" t="str">
        <f t="shared" si="33"/>
        <v>N</v>
      </c>
      <c r="AX63" s="137">
        <f>'FOD (ALL)'!I63</f>
        <v>3900.58</v>
      </c>
      <c r="AY63" s="137">
        <f>'FOD (ALL)'!Z63</f>
        <v>3009.39</v>
      </c>
      <c r="AZ63" s="137">
        <f>'FOD (ALL)'!AQ63</f>
        <v>1932.16</v>
      </c>
      <c r="BA63" s="137">
        <f>'FOD (ALL)'!BH63</f>
        <v>1785.95</v>
      </c>
      <c r="BB63" s="137">
        <f>'FOD (ALL)'!BY63</f>
        <v>1560.84</v>
      </c>
      <c r="BC63" s="137" t="str">
        <f t="shared" si="34"/>
        <v>Y</v>
      </c>
      <c r="BD63" s="137" t="str">
        <f t="shared" si="35"/>
        <v>Y</v>
      </c>
      <c r="BE63" s="137" t="str">
        <f t="shared" si="36"/>
        <v>Y</v>
      </c>
      <c r="BF63" s="137" t="str">
        <f t="shared" si="37"/>
        <v>Y</v>
      </c>
      <c r="BG63" s="139">
        <f t="shared" si="38"/>
        <v>29.613642631895505</v>
      </c>
      <c r="BH63" s="139">
        <f t="shared" si="39"/>
        <v>55.752629181848278</v>
      </c>
      <c r="BI63" s="139">
        <f t="shared" si="40"/>
        <v>8.1866793583247031</v>
      </c>
      <c r="BJ63" s="139">
        <f t="shared" si="41"/>
        <v>14.422362317726362</v>
      </c>
      <c r="BK63" s="137" t="str">
        <f t="shared" si="42"/>
        <v>N</v>
      </c>
      <c r="BL63" s="137" t="str">
        <f t="shared" si="43"/>
        <v>Y</v>
      </c>
      <c r="BM63" s="137" t="str">
        <f t="shared" si="44"/>
        <v>N</v>
      </c>
      <c r="BN63" s="137">
        <f>'FOD (ALL)'!H63</f>
        <v>1041</v>
      </c>
      <c r="BO63" s="137">
        <f>'FOD (ALL)'!Y63</f>
        <v>785</v>
      </c>
      <c r="BP63" s="137">
        <f>'FOD (ALL)'!AP63</f>
        <v>511</v>
      </c>
      <c r="BQ63" s="137">
        <f>'FOD (ALL)'!BG63</f>
        <v>468</v>
      </c>
      <c r="BR63" s="137">
        <f>'FOD (ALL)'!BX63</f>
        <v>388</v>
      </c>
      <c r="BS63" s="137" t="str">
        <f t="shared" si="45"/>
        <v>Y</v>
      </c>
      <c r="BT63" s="137" t="str">
        <f t="shared" si="46"/>
        <v>Y</v>
      </c>
      <c r="BU63" s="137" t="str">
        <f t="shared" si="47"/>
        <v>Y</v>
      </c>
      <c r="BV63" s="137" t="str">
        <f t="shared" si="48"/>
        <v>Y</v>
      </c>
      <c r="BW63" s="139">
        <f t="shared" si="49"/>
        <v>32.611464968152866</v>
      </c>
      <c r="BX63" s="139">
        <f t="shared" si="50"/>
        <v>53.620352250489233</v>
      </c>
      <c r="BY63" s="139">
        <f t="shared" si="51"/>
        <v>9.1880341880341891</v>
      </c>
      <c r="BZ63" s="139">
        <f t="shared" si="52"/>
        <v>20.618556701030926</v>
      </c>
      <c r="CA63" s="137" t="str">
        <f t="shared" si="53"/>
        <v>N</v>
      </c>
      <c r="CB63" s="137" t="str">
        <f t="shared" si="54"/>
        <v>Y</v>
      </c>
      <c r="CC63" s="137" t="str">
        <f t="shared" si="55"/>
        <v>N</v>
      </c>
    </row>
    <row r="64" spans="1:81" x14ac:dyDescent="0.3">
      <c r="A64" s="137" t="str">
        <f>'FOD (ALL)'!B64</f>
        <v>BEL</v>
      </c>
      <c r="B64" s="146">
        <f>'FOD (ALL)'!C64</f>
        <v>44042</v>
      </c>
      <c r="C64" s="137">
        <f>'FOD (ALL)'!G64</f>
        <v>63.55</v>
      </c>
      <c r="D64" s="137">
        <f>'FOD (ALL)'!X64</f>
        <v>63.55</v>
      </c>
      <c r="E64" s="137">
        <f>'FOD (ALL)'!AO64</f>
        <v>63.75</v>
      </c>
      <c r="F64" s="137">
        <f>'FOD (ALL)'!BF64</f>
        <v>62.85</v>
      </c>
      <c r="G64" s="137">
        <f>'FOD (ALL)'!BW64</f>
        <v>65.099999999999994</v>
      </c>
      <c r="H64" s="137" t="str">
        <f t="shared" si="12"/>
        <v>Y</v>
      </c>
      <c r="I64" s="137" t="str">
        <f t="shared" si="13"/>
        <v>N</v>
      </c>
      <c r="J64" s="137" t="str">
        <f t="shared" si="14"/>
        <v>Y</v>
      </c>
      <c r="K64" s="137" t="str">
        <f t="shared" si="15"/>
        <v>N</v>
      </c>
      <c r="L64" s="139">
        <f t="shared" si="16"/>
        <v>0</v>
      </c>
      <c r="M64" s="139">
        <f t="shared" si="17"/>
        <v>-0.31372549019608287</v>
      </c>
      <c r="N64" s="139">
        <f t="shared" si="18"/>
        <v>1.4319809069212386</v>
      </c>
      <c r="O64" s="139">
        <f t="shared" si="19"/>
        <v>-3.4562211981566713</v>
      </c>
      <c r="P64" s="137" t="str">
        <f t="shared" si="20"/>
        <v>Y</v>
      </c>
      <c r="Q64" s="137" t="str">
        <f t="shared" si="21"/>
        <v>N</v>
      </c>
      <c r="R64" s="137" t="str">
        <f t="shared" si="22"/>
        <v>Y</v>
      </c>
      <c r="S64" s="137">
        <f>'FOD (ALL)'!D64</f>
        <v>62.55</v>
      </c>
      <c r="T64" s="137">
        <f>'FOD (ALL)'!U64</f>
        <v>64.3</v>
      </c>
      <c r="U64" s="137">
        <f>'FOD (ALL)'!AL64</f>
        <v>63.4</v>
      </c>
      <c r="V64" s="137">
        <f>'FOD (ALL)'!BC64</f>
        <v>64.3</v>
      </c>
      <c r="W64" s="137">
        <f>'FOD (ALL)'!BT64</f>
        <v>68</v>
      </c>
      <c r="X64" s="137">
        <f>'FOD (ALL)'!E64</f>
        <v>62.6</v>
      </c>
      <c r="Y64" s="137">
        <f>'FOD (ALL)'!V64</f>
        <v>64.3</v>
      </c>
      <c r="Z64" s="137">
        <f>'FOD (ALL)'!AM64</f>
        <v>63.4</v>
      </c>
      <c r="AA64" s="137">
        <f>'FOD (ALL)'!BD64</f>
        <v>64.3</v>
      </c>
      <c r="AB64" s="137">
        <f>'FOD (ALL)'!BU64</f>
        <v>68</v>
      </c>
      <c r="AC64" s="137">
        <f>'FOD (ALL)'!F64</f>
        <v>62</v>
      </c>
      <c r="AD64" s="137">
        <f>'FOD (ALL)'!W64</f>
        <v>64.3</v>
      </c>
      <c r="AE64" s="137">
        <f>'FOD (ALL)'!AN64</f>
        <v>63.4</v>
      </c>
      <c r="AF64" s="137">
        <f>'FOD (ALL)'!BE64</f>
        <v>63.2</v>
      </c>
      <c r="AG64" s="137">
        <f>'FOD (ALL)'!BV64</f>
        <v>67</v>
      </c>
      <c r="AH64" s="137">
        <f>'FOD (ALL)'!J64</f>
        <v>98800</v>
      </c>
      <c r="AI64" s="137">
        <f>'FOD (ALL)'!AA64</f>
        <v>76000</v>
      </c>
      <c r="AJ64" s="137">
        <f>'FOD (ALL)'!AR64</f>
        <v>76000</v>
      </c>
      <c r="AK64" s="137">
        <f>'FOD (ALL)'!BI64</f>
        <v>60800</v>
      </c>
      <c r="AL64" s="137">
        <f>'FOD (ALL)'!BZ64</f>
        <v>45600</v>
      </c>
      <c r="AM64" s="137" t="str">
        <f t="shared" si="23"/>
        <v>Y</v>
      </c>
      <c r="AN64" s="137" t="str">
        <f t="shared" si="24"/>
        <v>Y</v>
      </c>
      <c r="AO64" s="137" t="str">
        <f t="shared" si="25"/>
        <v>Y</v>
      </c>
      <c r="AP64" s="137" t="str">
        <f t="shared" si="26"/>
        <v>Y</v>
      </c>
      <c r="AQ64" s="139">
        <f t="shared" si="27"/>
        <v>30</v>
      </c>
      <c r="AR64" s="139">
        <f t="shared" si="28"/>
        <v>0</v>
      </c>
      <c r="AS64" s="139">
        <f t="shared" si="29"/>
        <v>25</v>
      </c>
      <c r="AT64" s="139">
        <f t="shared" si="30"/>
        <v>33.333333333333329</v>
      </c>
      <c r="AU64" s="137" t="str">
        <f t="shared" si="31"/>
        <v>Y</v>
      </c>
      <c r="AV64" s="137" t="str">
        <f t="shared" si="32"/>
        <v>N</v>
      </c>
      <c r="AW64" s="137" t="str">
        <f t="shared" si="33"/>
        <v>N</v>
      </c>
      <c r="AX64" s="137">
        <f>'FOD (ALL)'!I64</f>
        <v>28.41</v>
      </c>
      <c r="AY64" s="137">
        <f>'FOD (ALL)'!Z64</f>
        <v>4.88</v>
      </c>
      <c r="AZ64" s="137">
        <f>'FOD (ALL)'!AQ64</f>
        <v>9.6300000000000008</v>
      </c>
      <c r="BA64" s="137">
        <f>'FOD (ALL)'!BH64</f>
        <v>9.69</v>
      </c>
      <c r="BB64" s="137">
        <f>'FOD (ALL)'!BY64</f>
        <v>15.42</v>
      </c>
      <c r="BC64" s="137" t="str">
        <f t="shared" si="34"/>
        <v>Y</v>
      </c>
      <c r="BD64" s="137" t="str">
        <f t="shared" si="35"/>
        <v>N</v>
      </c>
      <c r="BE64" s="137" t="str">
        <f t="shared" si="36"/>
        <v>N</v>
      </c>
      <c r="BF64" s="137" t="str">
        <f t="shared" si="37"/>
        <v>N</v>
      </c>
      <c r="BG64" s="139">
        <f t="shared" si="38"/>
        <v>482.17213114754099</v>
      </c>
      <c r="BH64" s="139">
        <f t="shared" si="39"/>
        <v>-49.325025960539989</v>
      </c>
      <c r="BI64" s="139">
        <f t="shared" si="40"/>
        <v>-0.61919504643961532</v>
      </c>
      <c r="BJ64" s="139">
        <f t="shared" si="41"/>
        <v>-37.159533073929964</v>
      </c>
      <c r="BK64" s="137" t="str">
        <f t="shared" si="42"/>
        <v>Y</v>
      </c>
      <c r="BL64" s="137" t="str">
        <f t="shared" si="43"/>
        <v>N</v>
      </c>
      <c r="BM64" s="137" t="str">
        <f t="shared" si="44"/>
        <v>Y</v>
      </c>
      <c r="BN64" s="137">
        <f>'FOD (ALL)'!H64</f>
        <v>6</v>
      </c>
      <c r="BO64" s="137">
        <f>'FOD (ALL)'!Y64</f>
        <v>1</v>
      </c>
      <c r="BP64" s="137">
        <f>'FOD (ALL)'!AP64</f>
        <v>2</v>
      </c>
      <c r="BQ64" s="137">
        <f>'FOD (ALL)'!BG64</f>
        <v>2</v>
      </c>
      <c r="BR64" s="137">
        <f>'FOD (ALL)'!BX64</f>
        <v>3</v>
      </c>
      <c r="BS64" s="137" t="str">
        <f t="shared" si="45"/>
        <v>Y</v>
      </c>
      <c r="BT64" s="137" t="str">
        <f t="shared" si="46"/>
        <v>N</v>
      </c>
      <c r="BU64" s="137" t="str">
        <f t="shared" si="47"/>
        <v>Y</v>
      </c>
      <c r="BV64" s="137" t="str">
        <f t="shared" si="48"/>
        <v>N</v>
      </c>
      <c r="BW64" s="139">
        <f t="shared" si="49"/>
        <v>500</v>
      </c>
      <c r="BX64" s="139">
        <f t="shared" si="50"/>
        <v>-50</v>
      </c>
      <c r="BY64" s="139">
        <f t="shared" si="51"/>
        <v>0</v>
      </c>
      <c r="BZ64" s="139">
        <f t="shared" si="52"/>
        <v>-33.333333333333329</v>
      </c>
      <c r="CA64" s="137" t="str">
        <f t="shared" si="53"/>
        <v>Y</v>
      </c>
      <c r="CB64" s="137" t="str">
        <f t="shared" si="54"/>
        <v>N</v>
      </c>
      <c r="CC64" s="137" t="str">
        <f t="shared" si="55"/>
        <v>Y</v>
      </c>
    </row>
    <row r="65" spans="1:81" x14ac:dyDescent="0.3">
      <c r="A65" s="137" t="str">
        <f>'FOD (ALL)'!B65</f>
        <v>BERGEPAINT</v>
      </c>
      <c r="B65" s="146">
        <f>'FOD (ALL)'!C65</f>
        <v>43979</v>
      </c>
      <c r="C65" s="137">
        <f>'FOD (ALL)'!G65</f>
        <v>458.95</v>
      </c>
      <c r="D65" s="137">
        <f>'FOD (ALL)'!X65</f>
        <v>464.6</v>
      </c>
      <c r="E65" s="137">
        <f>'FOD (ALL)'!AO65</f>
        <v>444.75</v>
      </c>
      <c r="F65" s="137">
        <f>'FOD (ALL)'!BF65</f>
        <v>437.8</v>
      </c>
      <c r="G65" s="137">
        <f>'FOD (ALL)'!BW65</f>
        <v>439.4</v>
      </c>
      <c r="H65" s="137" t="str">
        <f t="shared" si="12"/>
        <v>N</v>
      </c>
      <c r="I65" s="137" t="str">
        <f t="shared" si="13"/>
        <v>Y</v>
      </c>
      <c r="J65" s="137" t="str">
        <f t="shared" si="14"/>
        <v>Y</v>
      </c>
      <c r="K65" s="137" t="str">
        <f t="shared" si="15"/>
        <v>N</v>
      </c>
      <c r="L65" s="139">
        <f t="shared" si="16"/>
        <v>-1.2160998708566582</v>
      </c>
      <c r="M65" s="139">
        <f t="shared" si="17"/>
        <v>4.4631815626756657</v>
      </c>
      <c r="N65" s="139">
        <f t="shared" si="18"/>
        <v>1.5874828688899014</v>
      </c>
      <c r="O65" s="139">
        <f t="shared" si="19"/>
        <v>-0.36413290851159896</v>
      </c>
      <c r="P65" s="137" t="str">
        <f t="shared" si="20"/>
        <v>N</v>
      </c>
      <c r="Q65" s="137" t="str">
        <f t="shared" si="21"/>
        <v>Y</v>
      </c>
      <c r="R65" s="137" t="str">
        <f t="shared" si="22"/>
        <v>Y</v>
      </c>
      <c r="S65" s="137">
        <f>'FOD (ALL)'!D65</f>
        <v>461.35</v>
      </c>
      <c r="T65" s="137">
        <f>'FOD (ALL)'!U65</f>
        <v>441.3</v>
      </c>
      <c r="U65" s="137">
        <f>'FOD (ALL)'!AL65</f>
        <v>435.1</v>
      </c>
      <c r="V65" s="137">
        <f>'FOD (ALL)'!BC65</f>
        <v>442</v>
      </c>
      <c r="W65" s="137">
        <f>'FOD (ALL)'!BT65</f>
        <v>449.1</v>
      </c>
      <c r="X65" s="137">
        <f>'FOD (ALL)'!E65</f>
        <v>472</v>
      </c>
      <c r="Y65" s="137">
        <f>'FOD (ALL)'!V65</f>
        <v>467.95</v>
      </c>
      <c r="Z65" s="137">
        <f>'FOD (ALL)'!AM65</f>
        <v>447.5</v>
      </c>
      <c r="AA65" s="137">
        <f>'FOD (ALL)'!BD65</f>
        <v>446</v>
      </c>
      <c r="AB65" s="137">
        <f>'FOD (ALL)'!BU65</f>
        <v>453.35</v>
      </c>
      <c r="AC65" s="137">
        <f>'FOD (ALL)'!F65</f>
        <v>453.65</v>
      </c>
      <c r="AD65" s="137">
        <f>'FOD (ALL)'!W65</f>
        <v>439.55</v>
      </c>
      <c r="AE65" s="137">
        <f>'FOD (ALL)'!AN65</f>
        <v>432.2</v>
      </c>
      <c r="AF65" s="137">
        <f>'FOD (ALL)'!BE65</f>
        <v>434.4</v>
      </c>
      <c r="AG65" s="137">
        <f>'FOD (ALL)'!BV65</f>
        <v>437.35</v>
      </c>
      <c r="AH65" s="137">
        <f>'FOD (ALL)'!J65</f>
        <v>4317500</v>
      </c>
      <c r="AI65" s="137">
        <f>'FOD (ALL)'!AA65</f>
        <v>4581500</v>
      </c>
      <c r="AJ65" s="137">
        <f>'FOD (ALL)'!AR65</f>
        <v>4742100</v>
      </c>
      <c r="AK65" s="137">
        <f>'FOD (ALL)'!BI65</f>
        <v>4633200</v>
      </c>
      <c r="AL65" s="137">
        <f>'FOD (ALL)'!BZ65</f>
        <v>4632100</v>
      </c>
      <c r="AM65" s="137" t="str">
        <f t="shared" si="23"/>
        <v>N</v>
      </c>
      <c r="AN65" s="137" t="str">
        <f t="shared" si="24"/>
        <v>N</v>
      </c>
      <c r="AO65" s="137" t="str">
        <f t="shared" si="25"/>
        <v>Y</v>
      </c>
      <c r="AP65" s="137" t="str">
        <f t="shared" si="26"/>
        <v>Y</v>
      </c>
      <c r="AQ65" s="139">
        <f t="shared" si="27"/>
        <v>-5.7623049219687879</v>
      </c>
      <c r="AR65" s="139">
        <f t="shared" si="28"/>
        <v>-3.3866852238459755</v>
      </c>
      <c r="AS65" s="139">
        <f t="shared" si="29"/>
        <v>2.3504273504273505</v>
      </c>
      <c r="AT65" s="139">
        <f t="shared" si="30"/>
        <v>2.3747328425552126E-2</v>
      </c>
      <c r="AU65" s="137" t="str">
        <f t="shared" si="31"/>
        <v>N</v>
      </c>
      <c r="AV65" s="137" t="str">
        <f t="shared" si="32"/>
        <v>N</v>
      </c>
      <c r="AW65" s="137" t="str">
        <f t="shared" si="33"/>
        <v>Y</v>
      </c>
      <c r="AX65" s="137">
        <f>'FOD (ALL)'!I65</f>
        <v>9965.9500000000007</v>
      </c>
      <c r="AY65" s="137">
        <f>'FOD (ALL)'!Z65</f>
        <v>9401.35</v>
      </c>
      <c r="AZ65" s="137">
        <f>'FOD (ALL)'!AQ65</f>
        <v>10144.379999999999</v>
      </c>
      <c r="BA65" s="137">
        <f>'FOD (ALL)'!BH65</f>
        <v>12126.04</v>
      </c>
      <c r="BB65" s="137">
        <f>'FOD (ALL)'!BY65</f>
        <v>8523.83</v>
      </c>
      <c r="BC65" s="137" t="str">
        <f t="shared" si="34"/>
        <v>Y</v>
      </c>
      <c r="BD65" s="137" t="str">
        <f t="shared" si="35"/>
        <v>N</v>
      </c>
      <c r="BE65" s="137" t="str">
        <f t="shared" si="36"/>
        <v>N</v>
      </c>
      <c r="BF65" s="137" t="str">
        <f t="shared" si="37"/>
        <v>Y</v>
      </c>
      <c r="BG65" s="139">
        <f t="shared" si="38"/>
        <v>6.0055204837603151</v>
      </c>
      <c r="BH65" s="139">
        <f t="shared" si="39"/>
        <v>-7.324548173471408</v>
      </c>
      <c r="BI65" s="139">
        <f t="shared" si="40"/>
        <v>-16.342185907353112</v>
      </c>
      <c r="BJ65" s="139">
        <f t="shared" si="41"/>
        <v>42.260462726262737</v>
      </c>
      <c r="BK65" s="137" t="str">
        <f t="shared" si="42"/>
        <v>Y</v>
      </c>
      <c r="BL65" s="137" t="str">
        <f t="shared" si="43"/>
        <v>Y</v>
      </c>
      <c r="BM65" s="137" t="str">
        <f t="shared" si="44"/>
        <v>N</v>
      </c>
      <c r="BN65" s="137">
        <f>'FOD (ALL)'!H65</f>
        <v>1964</v>
      </c>
      <c r="BO65" s="137">
        <f>'FOD (ALL)'!Y65</f>
        <v>1867</v>
      </c>
      <c r="BP65" s="137">
        <f>'FOD (ALL)'!AP65</f>
        <v>2108</v>
      </c>
      <c r="BQ65" s="137">
        <f>'FOD (ALL)'!BG65</f>
        <v>2507</v>
      </c>
      <c r="BR65" s="137">
        <f>'FOD (ALL)'!BX65</f>
        <v>1748</v>
      </c>
      <c r="BS65" s="137" t="str">
        <f t="shared" si="45"/>
        <v>Y</v>
      </c>
      <c r="BT65" s="137" t="str">
        <f t="shared" si="46"/>
        <v>N</v>
      </c>
      <c r="BU65" s="137" t="str">
        <f t="shared" si="47"/>
        <v>N</v>
      </c>
      <c r="BV65" s="137" t="str">
        <f t="shared" si="48"/>
        <v>Y</v>
      </c>
      <c r="BW65" s="139">
        <f t="shared" si="49"/>
        <v>5.1955008034279588</v>
      </c>
      <c r="BX65" s="139">
        <f t="shared" si="50"/>
        <v>-11.432637571157494</v>
      </c>
      <c r="BY65" s="139">
        <f t="shared" si="51"/>
        <v>-15.915436777024333</v>
      </c>
      <c r="BZ65" s="139">
        <f t="shared" si="52"/>
        <v>43.421052631578952</v>
      </c>
      <c r="CA65" s="137" t="str">
        <f t="shared" si="53"/>
        <v>Y</v>
      </c>
      <c r="CB65" s="137" t="str">
        <f t="shared" si="54"/>
        <v>Y</v>
      </c>
      <c r="CC65" s="137" t="str">
        <f t="shared" si="55"/>
        <v>N</v>
      </c>
    </row>
    <row r="66" spans="1:81" x14ac:dyDescent="0.3">
      <c r="A66" s="137" t="str">
        <f>'FOD (ALL)'!B66</f>
        <v>BERGEPAINT</v>
      </c>
      <c r="B66" s="146">
        <f>'FOD (ALL)'!C66</f>
        <v>44007</v>
      </c>
      <c r="C66" s="137">
        <f>'FOD (ALL)'!G66</f>
        <v>458.2</v>
      </c>
      <c r="D66" s="137">
        <f>'FOD (ALL)'!X66</f>
        <v>463.25</v>
      </c>
      <c r="E66" s="137">
        <f>'FOD (ALL)'!AO66</f>
        <v>443.9</v>
      </c>
      <c r="F66" s="137">
        <f>'FOD (ALL)'!BF66</f>
        <v>437.15</v>
      </c>
      <c r="G66" s="137">
        <f>'FOD (ALL)'!BW66</f>
        <v>439.7</v>
      </c>
      <c r="H66" s="137" t="str">
        <f t="shared" si="12"/>
        <v>N</v>
      </c>
      <c r="I66" s="137" t="str">
        <f t="shared" si="13"/>
        <v>Y</v>
      </c>
      <c r="J66" s="137" t="str">
        <f t="shared" si="14"/>
        <v>Y</v>
      </c>
      <c r="K66" s="137" t="str">
        <f t="shared" si="15"/>
        <v>N</v>
      </c>
      <c r="L66" s="139">
        <f t="shared" si="16"/>
        <v>-1.0901241230437153</v>
      </c>
      <c r="M66" s="139">
        <f t="shared" si="17"/>
        <v>4.3590898851092641</v>
      </c>
      <c r="N66" s="139">
        <f t="shared" si="18"/>
        <v>1.5440924167905754</v>
      </c>
      <c r="O66" s="139">
        <f t="shared" si="19"/>
        <v>-0.57994086877416684</v>
      </c>
      <c r="P66" s="137" t="str">
        <f t="shared" si="20"/>
        <v>N</v>
      </c>
      <c r="Q66" s="137" t="str">
        <f t="shared" si="21"/>
        <v>Y</v>
      </c>
      <c r="R66" s="137" t="str">
        <f t="shared" si="22"/>
        <v>Y</v>
      </c>
      <c r="S66" s="137">
        <f>'FOD (ALL)'!D66</f>
        <v>457.95</v>
      </c>
      <c r="T66" s="137">
        <f>'FOD (ALL)'!U66</f>
        <v>443.55</v>
      </c>
      <c r="U66" s="137">
        <f>'FOD (ALL)'!AL66</f>
        <v>432.55</v>
      </c>
      <c r="V66" s="137">
        <f>'FOD (ALL)'!BC66</f>
        <v>441.4</v>
      </c>
      <c r="W66" s="137">
        <f>'FOD (ALL)'!BT66</f>
        <v>449.6</v>
      </c>
      <c r="X66" s="137">
        <f>'FOD (ALL)'!E66</f>
        <v>470.75</v>
      </c>
      <c r="Y66" s="137">
        <f>'FOD (ALL)'!V66</f>
        <v>466.55</v>
      </c>
      <c r="Z66" s="137">
        <f>'FOD (ALL)'!AM66</f>
        <v>446.9</v>
      </c>
      <c r="AA66" s="137">
        <f>'FOD (ALL)'!BD66</f>
        <v>442.15</v>
      </c>
      <c r="AB66" s="137">
        <f>'FOD (ALL)'!BU66</f>
        <v>449.6</v>
      </c>
      <c r="AC66" s="137">
        <f>'FOD (ALL)'!F66</f>
        <v>453.1</v>
      </c>
      <c r="AD66" s="137">
        <f>'FOD (ALL)'!W66</f>
        <v>442.1</v>
      </c>
      <c r="AE66" s="137">
        <f>'FOD (ALL)'!AN66</f>
        <v>432.45</v>
      </c>
      <c r="AF66" s="137">
        <f>'FOD (ALL)'!BE66</f>
        <v>434.7</v>
      </c>
      <c r="AG66" s="137">
        <f>'FOD (ALL)'!BV66</f>
        <v>439.35</v>
      </c>
      <c r="AH66" s="137">
        <f>'FOD (ALL)'!J66</f>
        <v>445500</v>
      </c>
      <c r="AI66" s="137">
        <f>'FOD (ALL)'!AA66</f>
        <v>200200</v>
      </c>
      <c r="AJ66" s="137">
        <f>'FOD (ALL)'!AR66</f>
        <v>118800</v>
      </c>
      <c r="AK66" s="137">
        <f>'FOD (ALL)'!BI66</f>
        <v>71500</v>
      </c>
      <c r="AL66" s="137">
        <f>'FOD (ALL)'!BZ66</f>
        <v>46200</v>
      </c>
      <c r="AM66" s="137" t="str">
        <f t="shared" si="23"/>
        <v>Y</v>
      </c>
      <c r="AN66" s="137" t="str">
        <f t="shared" si="24"/>
        <v>Y</v>
      </c>
      <c r="AO66" s="137" t="str">
        <f t="shared" si="25"/>
        <v>Y</v>
      </c>
      <c r="AP66" s="137" t="str">
        <f t="shared" si="26"/>
        <v>Y</v>
      </c>
      <c r="AQ66" s="139">
        <f t="shared" si="27"/>
        <v>122.52747252747254</v>
      </c>
      <c r="AR66" s="139">
        <f t="shared" si="28"/>
        <v>68.518518518518519</v>
      </c>
      <c r="AS66" s="139">
        <f t="shared" si="29"/>
        <v>66.153846153846146</v>
      </c>
      <c r="AT66" s="139">
        <f t="shared" si="30"/>
        <v>54.761904761904766</v>
      </c>
      <c r="AU66" s="137" t="str">
        <f t="shared" si="31"/>
        <v>Y</v>
      </c>
      <c r="AV66" s="137" t="str">
        <f t="shared" si="32"/>
        <v>Y</v>
      </c>
      <c r="AW66" s="137" t="str">
        <f t="shared" si="33"/>
        <v>Y</v>
      </c>
      <c r="AX66" s="137">
        <f>'FOD (ALL)'!I66</f>
        <v>2550.96</v>
      </c>
      <c r="AY66" s="137">
        <f>'FOD (ALL)'!Z66</f>
        <v>1272.3499999999999</v>
      </c>
      <c r="AZ66" s="137">
        <f>'FOD (ALL)'!AQ66</f>
        <v>464.98</v>
      </c>
      <c r="BA66" s="137">
        <f>'FOD (ALL)'!BH66</f>
        <v>182.88</v>
      </c>
      <c r="BB66" s="137">
        <f>'FOD (ALL)'!BY66</f>
        <v>87.61</v>
      </c>
      <c r="BC66" s="137" t="str">
        <f t="shared" si="34"/>
        <v>Y</v>
      </c>
      <c r="BD66" s="137" t="str">
        <f t="shared" si="35"/>
        <v>Y</v>
      </c>
      <c r="BE66" s="137" t="str">
        <f t="shared" si="36"/>
        <v>Y</v>
      </c>
      <c r="BF66" s="137" t="str">
        <f t="shared" si="37"/>
        <v>Y</v>
      </c>
      <c r="BG66" s="139">
        <f t="shared" si="38"/>
        <v>100.49200298659962</v>
      </c>
      <c r="BH66" s="139">
        <f t="shared" si="39"/>
        <v>173.6354251795776</v>
      </c>
      <c r="BI66" s="139">
        <f t="shared" si="40"/>
        <v>154.25415573053368</v>
      </c>
      <c r="BJ66" s="139">
        <f t="shared" si="41"/>
        <v>108.74329414450405</v>
      </c>
      <c r="BK66" s="137" t="str">
        <f t="shared" si="42"/>
        <v>N</v>
      </c>
      <c r="BL66" s="137" t="str">
        <f t="shared" si="43"/>
        <v>Y</v>
      </c>
      <c r="BM66" s="137" t="str">
        <f t="shared" si="44"/>
        <v>Y</v>
      </c>
      <c r="BN66" s="137">
        <f>'FOD (ALL)'!H66</f>
        <v>504</v>
      </c>
      <c r="BO66" s="137">
        <f>'FOD (ALL)'!Y66</f>
        <v>253</v>
      </c>
      <c r="BP66" s="137">
        <f>'FOD (ALL)'!AP66</f>
        <v>96</v>
      </c>
      <c r="BQ66" s="137">
        <f>'FOD (ALL)'!BG66</f>
        <v>38</v>
      </c>
      <c r="BR66" s="137">
        <f>'FOD (ALL)'!BX66</f>
        <v>18</v>
      </c>
      <c r="BS66" s="137" t="str">
        <f t="shared" si="45"/>
        <v>Y</v>
      </c>
      <c r="BT66" s="137" t="str">
        <f t="shared" si="46"/>
        <v>Y</v>
      </c>
      <c r="BU66" s="137" t="str">
        <f t="shared" si="47"/>
        <v>Y</v>
      </c>
      <c r="BV66" s="137" t="str">
        <f t="shared" si="48"/>
        <v>Y</v>
      </c>
      <c r="BW66" s="139">
        <f t="shared" si="49"/>
        <v>99.209486166007906</v>
      </c>
      <c r="BX66" s="139">
        <f t="shared" si="50"/>
        <v>163.54166666666669</v>
      </c>
      <c r="BY66" s="139">
        <f t="shared" si="51"/>
        <v>152.63157894736844</v>
      </c>
      <c r="BZ66" s="139">
        <f t="shared" si="52"/>
        <v>111.11111111111111</v>
      </c>
      <c r="CA66" s="137" t="str">
        <f t="shared" si="53"/>
        <v>N</v>
      </c>
      <c r="CB66" s="137" t="str">
        <f t="shared" si="54"/>
        <v>Y</v>
      </c>
      <c r="CC66" s="137" t="str">
        <f t="shared" si="55"/>
        <v>Y</v>
      </c>
    </row>
    <row r="67" spans="1:81" x14ac:dyDescent="0.3">
      <c r="A67" s="137" t="str">
        <f>'FOD (ALL)'!B67</f>
        <v>BERGEPAINT</v>
      </c>
      <c r="B67" s="146">
        <f>'FOD (ALL)'!C67</f>
        <v>44042</v>
      </c>
      <c r="C67" s="137">
        <f>'FOD (ALL)'!G67</f>
        <v>461</v>
      </c>
      <c r="D67" s="137">
        <f>'FOD (ALL)'!X67</f>
        <v>469.6</v>
      </c>
      <c r="E67" s="137">
        <f>'FOD (ALL)'!AO67</f>
        <v>441.55</v>
      </c>
      <c r="F67" s="137">
        <f>'FOD (ALL)'!BF67</f>
        <v>443.4</v>
      </c>
      <c r="G67" s="137">
        <f>'FOD (ALL)'!BW67</f>
        <v>444.55</v>
      </c>
      <c r="H67" s="137" t="str">
        <f t="shared" si="12"/>
        <v>N</v>
      </c>
      <c r="I67" s="137" t="str">
        <f t="shared" si="13"/>
        <v>Y</v>
      </c>
      <c r="J67" s="137" t="str">
        <f t="shared" si="14"/>
        <v>N</v>
      </c>
      <c r="K67" s="137" t="str">
        <f t="shared" si="15"/>
        <v>N</v>
      </c>
      <c r="L67" s="139">
        <f t="shared" si="16"/>
        <v>-1.8313458262350986</v>
      </c>
      <c r="M67" s="139">
        <f t="shared" si="17"/>
        <v>6.3526214471747275</v>
      </c>
      <c r="N67" s="139">
        <f t="shared" si="18"/>
        <v>-0.41723049165538251</v>
      </c>
      <c r="O67" s="139">
        <f t="shared" si="19"/>
        <v>-0.25868856146665936</v>
      </c>
      <c r="P67" s="137" t="str">
        <f t="shared" si="20"/>
        <v>N</v>
      </c>
      <c r="Q67" s="137" t="str">
        <f t="shared" si="21"/>
        <v>Y</v>
      </c>
      <c r="R67" s="137" t="str">
        <f t="shared" si="22"/>
        <v>N</v>
      </c>
      <c r="S67" s="137">
        <f>'FOD (ALL)'!D67</f>
        <v>457.15</v>
      </c>
      <c r="T67" s="137">
        <f>'FOD (ALL)'!U67</f>
        <v>450.3</v>
      </c>
      <c r="U67" s="137">
        <f>'FOD (ALL)'!AL67</f>
        <v>436.75</v>
      </c>
      <c r="V67" s="137">
        <f>'FOD (ALL)'!BC67</f>
        <v>0</v>
      </c>
      <c r="W67" s="137">
        <f>'FOD (ALL)'!BT67</f>
        <v>442.6</v>
      </c>
      <c r="X67" s="137">
        <f>'FOD (ALL)'!E67</f>
        <v>457.8</v>
      </c>
      <c r="Y67" s="137">
        <f>'FOD (ALL)'!V67</f>
        <v>451.65</v>
      </c>
      <c r="Z67" s="137">
        <f>'FOD (ALL)'!AM67</f>
        <v>441.55</v>
      </c>
      <c r="AA67" s="137">
        <f>'FOD (ALL)'!BD67</f>
        <v>0</v>
      </c>
      <c r="AB67" s="137">
        <f>'FOD (ALL)'!BU67</f>
        <v>442.6</v>
      </c>
      <c r="AC67" s="137">
        <f>'FOD (ALL)'!F67</f>
        <v>457.15</v>
      </c>
      <c r="AD67" s="137">
        <f>'FOD (ALL)'!W67</f>
        <v>450.3</v>
      </c>
      <c r="AE67" s="137">
        <f>'FOD (ALL)'!AN67</f>
        <v>436.5</v>
      </c>
      <c r="AF67" s="137">
        <f>'FOD (ALL)'!BE67</f>
        <v>0</v>
      </c>
      <c r="AG67" s="137">
        <f>'FOD (ALL)'!BV67</f>
        <v>438.05</v>
      </c>
      <c r="AH67" s="137">
        <f>'FOD (ALL)'!J67</f>
        <v>9900</v>
      </c>
      <c r="AI67" s="137">
        <f>'FOD (ALL)'!AA67</f>
        <v>8800</v>
      </c>
      <c r="AJ67" s="137">
        <f>'FOD (ALL)'!AR67</f>
        <v>7700</v>
      </c>
      <c r="AK67" s="137">
        <f>'FOD (ALL)'!BI67</f>
        <v>2200</v>
      </c>
      <c r="AL67" s="137">
        <f>'FOD (ALL)'!BZ67</f>
        <v>2200</v>
      </c>
      <c r="AM67" s="137" t="str">
        <f t="shared" si="23"/>
        <v>Y</v>
      </c>
      <c r="AN67" s="137" t="str">
        <f t="shared" si="24"/>
        <v>Y</v>
      </c>
      <c r="AO67" s="137" t="str">
        <f t="shared" si="25"/>
        <v>Y</v>
      </c>
      <c r="AP67" s="137" t="str">
        <f t="shared" si="26"/>
        <v>Y</v>
      </c>
      <c r="AQ67" s="139">
        <f t="shared" si="27"/>
        <v>12.5</v>
      </c>
      <c r="AR67" s="139">
        <f t="shared" si="28"/>
        <v>14.285714285714285</v>
      </c>
      <c r="AS67" s="139">
        <f t="shared" si="29"/>
        <v>250</v>
      </c>
      <c r="AT67" s="139">
        <f t="shared" si="30"/>
        <v>0</v>
      </c>
      <c r="AU67" s="137" t="str">
        <f t="shared" si="31"/>
        <v>N</v>
      </c>
      <c r="AV67" s="137" t="str">
        <f t="shared" si="32"/>
        <v>N</v>
      </c>
      <c r="AW67" s="137" t="str">
        <f t="shared" si="33"/>
        <v>Y</v>
      </c>
      <c r="AX67" s="137">
        <f>'FOD (ALL)'!I67</f>
        <v>10.06</v>
      </c>
      <c r="AY67" s="137">
        <f>'FOD (ALL)'!Z67</f>
        <v>34.71</v>
      </c>
      <c r="AZ67" s="137">
        <f>'FOD (ALL)'!AQ67</f>
        <v>33.69</v>
      </c>
      <c r="BA67" s="137">
        <f>'FOD (ALL)'!BH67</f>
        <v>0</v>
      </c>
      <c r="BB67" s="137">
        <f>'FOD (ALL)'!BY67</f>
        <v>9.68</v>
      </c>
      <c r="BC67" s="137" t="str">
        <f t="shared" si="34"/>
        <v>N</v>
      </c>
      <c r="BD67" s="137" t="str">
        <f t="shared" si="35"/>
        <v>Y</v>
      </c>
      <c r="BE67" s="137" t="str">
        <f t="shared" si="36"/>
        <v>Y</v>
      </c>
      <c r="BF67" s="137" t="str">
        <f t="shared" si="37"/>
        <v>N</v>
      </c>
      <c r="BG67" s="139">
        <f t="shared" si="38"/>
        <v>-71.016997983290111</v>
      </c>
      <c r="BH67" s="139">
        <f t="shared" si="39"/>
        <v>3.02760463045415</v>
      </c>
      <c r="BI67" s="139" t="e">
        <f t="shared" si="40"/>
        <v>#DIV/0!</v>
      </c>
      <c r="BJ67" s="139">
        <f t="shared" si="41"/>
        <v>-100</v>
      </c>
      <c r="BK67" s="137" t="str">
        <f t="shared" si="42"/>
        <v>N</v>
      </c>
      <c r="BL67" s="137" t="e">
        <f t="shared" si="43"/>
        <v>#DIV/0!</v>
      </c>
      <c r="BM67" s="137" t="e">
        <f t="shared" si="44"/>
        <v>#DIV/0!</v>
      </c>
      <c r="BN67" s="137">
        <f>'FOD (ALL)'!H67</f>
        <v>2</v>
      </c>
      <c r="BO67" s="137">
        <f>'FOD (ALL)'!Y67</f>
        <v>7</v>
      </c>
      <c r="BP67" s="137">
        <f>'FOD (ALL)'!AP67</f>
        <v>7</v>
      </c>
      <c r="BQ67" s="137">
        <f>'FOD (ALL)'!BG67</f>
        <v>0</v>
      </c>
      <c r="BR67" s="137">
        <f>'FOD (ALL)'!BX67</f>
        <v>2</v>
      </c>
      <c r="BS67" s="137" t="str">
        <f t="shared" si="45"/>
        <v>N</v>
      </c>
      <c r="BT67" s="137" t="str">
        <f t="shared" si="46"/>
        <v>Y</v>
      </c>
      <c r="BU67" s="137" t="str">
        <f t="shared" si="47"/>
        <v>Y</v>
      </c>
      <c r="BV67" s="137" t="str">
        <f t="shared" si="48"/>
        <v>N</v>
      </c>
      <c r="BW67" s="139">
        <f t="shared" si="49"/>
        <v>-71.428571428571431</v>
      </c>
      <c r="BX67" s="139">
        <f t="shared" si="50"/>
        <v>0</v>
      </c>
      <c r="BY67" s="139" t="e">
        <f t="shared" si="51"/>
        <v>#DIV/0!</v>
      </c>
      <c r="BZ67" s="139">
        <f t="shared" si="52"/>
        <v>-100</v>
      </c>
      <c r="CA67" s="137" t="str">
        <f t="shared" si="53"/>
        <v>N</v>
      </c>
      <c r="CB67" s="137" t="e">
        <f t="shared" si="54"/>
        <v>#DIV/0!</v>
      </c>
      <c r="CC67" s="137" t="e">
        <f t="shared" si="55"/>
        <v>#DIV/0!</v>
      </c>
    </row>
    <row r="68" spans="1:81" x14ac:dyDescent="0.3">
      <c r="A68" s="137" t="str">
        <f>'FOD (ALL)'!B68</f>
        <v>BHARATFORG</v>
      </c>
      <c r="B68" s="146">
        <f>'FOD (ALL)'!C68</f>
        <v>43979</v>
      </c>
      <c r="C68" s="137">
        <f>'FOD (ALL)'!G68</f>
        <v>284.39999999999998</v>
      </c>
      <c r="D68" s="137">
        <f>'FOD (ALL)'!X68</f>
        <v>291.64999999999998</v>
      </c>
      <c r="E68" s="137">
        <f>'FOD (ALL)'!AO68</f>
        <v>282.55</v>
      </c>
      <c r="F68" s="137">
        <f>'FOD (ALL)'!BF68</f>
        <v>270.75</v>
      </c>
      <c r="G68" s="137">
        <f>'FOD (ALL)'!BW68</f>
        <v>269.45</v>
      </c>
      <c r="H68" s="137" t="str">
        <f t="shared" ref="H68:H131" si="56">IF(C68&gt;=D68,"Y","N")</f>
        <v>N</v>
      </c>
      <c r="I68" s="137" t="str">
        <f t="shared" ref="I68:I131" si="57">IF(D68&gt;=E68,"Y","N")</f>
        <v>Y</v>
      </c>
      <c r="J68" s="137" t="str">
        <f t="shared" ref="J68:J131" si="58">IF(E68&gt;=F68,"Y","N")</f>
        <v>Y</v>
      </c>
      <c r="K68" s="137" t="str">
        <f t="shared" ref="K68:K131" si="59">IF(F68&gt;=G68,"Y","N")</f>
        <v>Y</v>
      </c>
      <c r="L68" s="139">
        <f t="shared" ref="L68:L131" si="60">(C68-D68)/D68*100</f>
        <v>-2.4858563346476945</v>
      </c>
      <c r="M68" s="139">
        <f t="shared" ref="M68:M131" si="61">(D68-E68)/E68*100</f>
        <v>3.2206689081578359</v>
      </c>
      <c r="N68" s="139">
        <f t="shared" ref="N68:N131" si="62">(E68-F68)/F68*100</f>
        <v>4.3582640812557747</v>
      </c>
      <c r="O68" s="139">
        <f t="shared" ref="O68:O131" si="63">(F68-G68)/G68*100</f>
        <v>0.48246427908703343</v>
      </c>
      <c r="P68" s="137" t="str">
        <f t="shared" ref="P68:P131" si="64">IF(L68&gt;=M68,"Y","N")</f>
        <v>N</v>
      </c>
      <c r="Q68" s="137" t="str">
        <f t="shared" ref="Q68:Q131" si="65">IF(M68&gt;=N68,"Y","N")</f>
        <v>N</v>
      </c>
      <c r="R68" s="137" t="str">
        <f t="shared" ref="R68:R131" si="66">IF(N68&gt;=O68,"Y","N")</f>
        <v>Y</v>
      </c>
      <c r="S68" s="137">
        <f>'FOD (ALL)'!D68</f>
        <v>290.60000000000002</v>
      </c>
      <c r="T68" s="137">
        <f>'FOD (ALL)'!U68</f>
        <v>283.39999999999998</v>
      </c>
      <c r="U68" s="137">
        <f>'FOD (ALL)'!AL68</f>
        <v>268.55</v>
      </c>
      <c r="V68" s="137">
        <f>'FOD (ALL)'!BC68</f>
        <v>275.39999999999998</v>
      </c>
      <c r="W68" s="137">
        <f>'FOD (ALL)'!BT68</f>
        <v>283.75</v>
      </c>
      <c r="X68" s="137">
        <f>'FOD (ALL)'!E68</f>
        <v>294.3</v>
      </c>
      <c r="Y68" s="137">
        <f>'FOD (ALL)'!V68</f>
        <v>296.64999999999998</v>
      </c>
      <c r="Z68" s="137">
        <f>'FOD (ALL)'!AM68</f>
        <v>284</v>
      </c>
      <c r="AA68" s="137">
        <f>'FOD (ALL)'!BD68</f>
        <v>281.8</v>
      </c>
      <c r="AB68" s="137">
        <f>'FOD (ALL)'!BU68</f>
        <v>287.89999999999998</v>
      </c>
      <c r="AC68" s="137">
        <f>'FOD (ALL)'!F68</f>
        <v>278.14999999999998</v>
      </c>
      <c r="AD68" s="137">
        <f>'FOD (ALL)'!W68</f>
        <v>282.3</v>
      </c>
      <c r="AE68" s="137">
        <f>'FOD (ALL)'!AN68</f>
        <v>267.85000000000002</v>
      </c>
      <c r="AF68" s="137">
        <f>'FOD (ALL)'!BE68</f>
        <v>268.45</v>
      </c>
      <c r="AG68" s="137">
        <f>'FOD (ALL)'!BV68</f>
        <v>262.25</v>
      </c>
      <c r="AH68" s="137">
        <f>'FOD (ALL)'!J68</f>
        <v>4735900</v>
      </c>
      <c r="AI68" s="137">
        <f>'FOD (ALL)'!AA68</f>
        <v>5168800</v>
      </c>
      <c r="AJ68" s="137">
        <f>'FOD (ALL)'!AR68</f>
        <v>5116800</v>
      </c>
      <c r="AK68" s="137">
        <f>'FOD (ALL)'!BI68</f>
        <v>5128500</v>
      </c>
      <c r="AL68" s="137">
        <f>'FOD (ALL)'!BZ68</f>
        <v>5276700</v>
      </c>
      <c r="AM68" s="137" t="str">
        <f t="shared" ref="AM68:AM131" si="67">IF(AH68&gt;=AI68,"Y","N")</f>
        <v>N</v>
      </c>
      <c r="AN68" s="137" t="str">
        <f t="shared" ref="AN68:AN131" si="68">IF(AI68&gt;=AJ68,"Y","N")</f>
        <v>Y</v>
      </c>
      <c r="AO68" s="137" t="str">
        <f t="shared" ref="AO68:AO131" si="69">IF(AJ68&gt;=AK68,"Y","N")</f>
        <v>N</v>
      </c>
      <c r="AP68" s="137" t="str">
        <f t="shared" ref="AP68:AP131" si="70">IF(AK68&gt;=AL68,"Y","N")</f>
        <v>N</v>
      </c>
      <c r="AQ68" s="139">
        <f t="shared" ref="AQ68:AQ131" si="71">(AH68-AI68)/AI68*100</f>
        <v>-8.3752515090543245</v>
      </c>
      <c r="AR68" s="139">
        <f t="shared" ref="AR68:AR131" si="72">(AI68-AJ68)/AJ68*100</f>
        <v>1.0162601626016259</v>
      </c>
      <c r="AS68" s="139">
        <f t="shared" ref="AS68:AS131" si="73">(AJ68-AK68)/AK68*100</f>
        <v>-0.22813688212927757</v>
      </c>
      <c r="AT68" s="139">
        <f t="shared" ref="AT68:AT131" si="74">(AK68-AL68)/AL68*100</f>
        <v>-2.8085735402808574</v>
      </c>
      <c r="AU68" s="137" t="str">
        <f t="shared" ref="AU68:AU131" si="75">IF(AQ68&gt;=AR68,"Y","N")</f>
        <v>N</v>
      </c>
      <c r="AV68" s="137" t="str">
        <f t="shared" ref="AV68:AV131" si="76">IF(AR68&gt;=AS68,"Y","N")</f>
        <v>Y</v>
      </c>
      <c r="AW68" s="137" t="str">
        <f t="shared" ref="AW68:AW131" si="77">IF(AS68&gt;=AT68,"Y","N")</f>
        <v>Y</v>
      </c>
      <c r="AX68" s="137">
        <f>'FOD (ALL)'!I68</f>
        <v>11334.44</v>
      </c>
      <c r="AY68" s="137">
        <f>'FOD (ALL)'!Z68</f>
        <v>12401.69</v>
      </c>
      <c r="AZ68" s="137">
        <f>'FOD (ALL)'!AQ68</f>
        <v>7397.23</v>
      </c>
      <c r="BA68" s="137">
        <f>'FOD (ALL)'!BH68</f>
        <v>9682.09</v>
      </c>
      <c r="BB68" s="137">
        <f>'FOD (ALL)'!BY68</f>
        <v>20357.93</v>
      </c>
      <c r="BC68" s="137" t="str">
        <f t="shared" ref="BC68:BC131" si="78">IF(AX68&gt;=AY68,"Y","N")</f>
        <v>N</v>
      </c>
      <c r="BD68" s="137" t="str">
        <f t="shared" ref="BD68:BD131" si="79">IF(AY68&gt;=AZ68,"Y","N")</f>
        <v>Y</v>
      </c>
      <c r="BE68" s="137" t="str">
        <f t="shared" ref="BE68:BE131" si="80">IF(AZ68&gt;=BA68,"Y","N")</f>
        <v>N</v>
      </c>
      <c r="BF68" s="137" t="str">
        <f t="shared" ref="BF68:BF131" si="81">IF(BA68&gt;=BB68,"Y","N")</f>
        <v>N</v>
      </c>
      <c r="BG68" s="139">
        <f t="shared" ref="BG68:BG131" si="82">(AX68-AY68)/AY68*100</f>
        <v>-8.6056819675382954</v>
      </c>
      <c r="BH68" s="139">
        <f t="shared" ref="BH68:BH131" si="83">(AY68-AZ68)/AZ68*100</f>
        <v>67.653162062015127</v>
      </c>
      <c r="BI68" s="139">
        <f t="shared" ref="BI68:BI131" si="84">(AZ68-BA68)/BA68*100</f>
        <v>-23.598830417812689</v>
      </c>
      <c r="BJ68" s="139">
        <f t="shared" ref="BJ68:BJ131" si="85">(BA68-BB68)/BB68*100</f>
        <v>-52.440695100140331</v>
      </c>
      <c r="BK68" s="137" t="str">
        <f t="shared" ref="BK68:BK131" si="86">IF(BG68&gt;=BH68,"Y","N")</f>
        <v>N</v>
      </c>
      <c r="BL68" s="137" t="str">
        <f t="shared" ref="BL68:BL131" si="87">IF(BH68&gt;=BI68,"Y","N")</f>
        <v>Y</v>
      </c>
      <c r="BM68" s="137" t="str">
        <f t="shared" ref="BM68:BM131" si="88">IF(BI68&gt;=BJ68,"Y","N")</f>
        <v>Y</v>
      </c>
      <c r="BN68" s="137">
        <f>'FOD (ALL)'!H68</f>
        <v>3059</v>
      </c>
      <c r="BO68" s="137">
        <f>'FOD (ALL)'!Y68</f>
        <v>3297</v>
      </c>
      <c r="BP68" s="137">
        <f>'FOD (ALL)'!AP68</f>
        <v>2048</v>
      </c>
      <c r="BQ68" s="137">
        <f>'FOD (ALL)'!BG68</f>
        <v>2699</v>
      </c>
      <c r="BR68" s="137">
        <f>'FOD (ALL)'!BX68</f>
        <v>5731</v>
      </c>
      <c r="BS68" s="137" t="str">
        <f t="shared" ref="BS68:BS131" si="89">IF(BN68&gt;=BO68,"Y","N")</f>
        <v>N</v>
      </c>
      <c r="BT68" s="137" t="str">
        <f t="shared" ref="BT68:BT131" si="90">IF(BO68&gt;=BP68,"Y","N")</f>
        <v>Y</v>
      </c>
      <c r="BU68" s="137" t="str">
        <f t="shared" ref="BU68:BU131" si="91">IF(BP68&gt;=BQ68,"Y","N")</f>
        <v>N</v>
      </c>
      <c r="BV68" s="137" t="str">
        <f t="shared" ref="BV68:BV131" si="92">IF(BQ68&gt;=BR68,"Y","N")</f>
        <v>N</v>
      </c>
      <c r="BW68" s="139">
        <f t="shared" ref="BW68:BW131" si="93">(BN68-BO68)/BO68*100</f>
        <v>-7.2186836518046711</v>
      </c>
      <c r="BX68" s="139">
        <f t="shared" ref="BX68:BX131" si="94">(BO68-BP68)/BP68*100</f>
        <v>60.986328125</v>
      </c>
      <c r="BY68" s="139">
        <f t="shared" ref="BY68:BY131" si="95">(BP68-BQ68)/BQ68*100</f>
        <v>-24.120044460911451</v>
      </c>
      <c r="BZ68" s="139">
        <f t="shared" ref="BZ68:BZ131" si="96">(BQ68-BR68)/BR68*100</f>
        <v>-52.905252137497818</v>
      </c>
      <c r="CA68" s="137" t="str">
        <f t="shared" ref="CA68:CA131" si="97">IF(BW68&gt;=BX68,"Y","N")</f>
        <v>N</v>
      </c>
      <c r="CB68" s="137" t="str">
        <f t="shared" ref="CB68:CB131" si="98">IF(BX68&gt;=BY68,"Y","N")</f>
        <v>Y</v>
      </c>
      <c r="CC68" s="137" t="str">
        <f t="shared" ref="CC68:CC131" si="99">IF(BY68&gt;=BZ68,"Y","N")</f>
        <v>Y</v>
      </c>
    </row>
    <row r="69" spans="1:81" x14ac:dyDescent="0.3">
      <c r="A69" s="137" t="str">
        <f>'FOD (ALL)'!B69</f>
        <v>BHARATFORG</v>
      </c>
      <c r="B69" s="146">
        <f>'FOD (ALL)'!C69</f>
        <v>44007</v>
      </c>
      <c r="C69" s="137">
        <f>'FOD (ALL)'!G69</f>
        <v>284.45</v>
      </c>
      <c r="D69" s="137">
        <f>'FOD (ALL)'!X69</f>
        <v>290.8</v>
      </c>
      <c r="E69" s="137">
        <f>'FOD (ALL)'!AO69</f>
        <v>282.2</v>
      </c>
      <c r="F69" s="137">
        <f>'FOD (ALL)'!BF69</f>
        <v>270.3</v>
      </c>
      <c r="G69" s="137">
        <f>'FOD (ALL)'!BW69</f>
        <v>268.95</v>
      </c>
      <c r="H69" s="137" t="str">
        <f t="shared" si="56"/>
        <v>N</v>
      </c>
      <c r="I69" s="137" t="str">
        <f t="shared" si="57"/>
        <v>Y</v>
      </c>
      <c r="J69" s="137" t="str">
        <f t="shared" si="58"/>
        <v>Y</v>
      </c>
      <c r="K69" s="137" t="str">
        <f t="shared" si="59"/>
        <v>Y</v>
      </c>
      <c r="L69" s="139">
        <f t="shared" si="60"/>
        <v>-2.1836313617606682</v>
      </c>
      <c r="M69" s="139">
        <f t="shared" si="61"/>
        <v>3.047484053862517</v>
      </c>
      <c r="N69" s="139">
        <f t="shared" si="62"/>
        <v>4.4025157232704313</v>
      </c>
      <c r="O69" s="139">
        <f t="shared" si="63"/>
        <v>0.50195203569437541</v>
      </c>
      <c r="P69" s="137" t="str">
        <f t="shared" si="64"/>
        <v>N</v>
      </c>
      <c r="Q69" s="137" t="str">
        <f t="shared" si="65"/>
        <v>N</v>
      </c>
      <c r="R69" s="137" t="str">
        <f t="shared" si="66"/>
        <v>Y</v>
      </c>
      <c r="S69" s="137">
        <f>'FOD (ALL)'!D69</f>
        <v>287.75</v>
      </c>
      <c r="T69" s="137">
        <f>'FOD (ALL)'!U69</f>
        <v>285.45</v>
      </c>
      <c r="U69" s="137">
        <f>'FOD (ALL)'!AL69</f>
        <v>270.25</v>
      </c>
      <c r="V69" s="137">
        <f>'FOD (ALL)'!BC69</f>
        <v>275.2</v>
      </c>
      <c r="W69" s="137">
        <f>'FOD (ALL)'!BT69</f>
        <v>282.75</v>
      </c>
      <c r="X69" s="137">
        <f>'FOD (ALL)'!E69</f>
        <v>293.39999999999998</v>
      </c>
      <c r="Y69" s="137">
        <f>'FOD (ALL)'!V69</f>
        <v>297</v>
      </c>
      <c r="Z69" s="137">
        <f>'FOD (ALL)'!AM69</f>
        <v>283.7</v>
      </c>
      <c r="AA69" s="137">
        <f>'FOD (ALL)'!BD69</f>
        <v>280.95</v>
      </c>
      <c r="AB69" s="137">
        <f>'FOD (ALL)'!BU69</f>
        <v>287.14999999999998</v>
      </c>
      <c r="AC69" s="137">
        <f>'FOD (ALL)'!F69</f>
        <v>277.60000000000002</v>
      </c>
      <c r="AD69" s="137">
        <f>'FOD (ALL)'!W69</f>
        <v>284.35000000000002</v>
      </c>
      <c r="AE69" s="137">
        <f>'FOD (ALL)'!AN69</f>
        <v>270</v>
      </c>
      <c r="AF69" s="137">
        <f>'FOD (ALL)'!BE69</f>
        <v>268.7</v>
      </c>
      <c r="AG69" s="137">
        <f>'FOD (ALL)'!BV69</f>
        <v>263.8</v>
      </c>
      <c r="AH69" s="137">
        <f>'FOD (ALL)'!J69</f>
        <v>547300</v>
      </c>
      <c r="AI69" s="137">
        <f>'FOD (ALL)'!AA69</f>
        <v>358800</v>
      </c>
      <c r="AJ69" s="137">
        <f>'FOD (ALL)'!AR69</f>
        <v>244400</v>
      </c>
      <c r="AK69" s="137">
        <f>'FOD (ALL)'!BI69</f>
        <v>234000</v>
      </c>
      <c r="AL69" s="137">
        <f>'FOD (ALL)'!BZ69</f>
        <v>234000</v>
      </c>
      <c r="AM69" s="137" t="str">
        <f t="shared" si="67"/>
        <v>Y</v>
      </c>
      <c r="AN69" s="137" t="str">
        <f t="shared" si="68"/>
        <v>Y</v>
      </c>
      <c r="AO69" s="137" t="str">
        <f t="shared" si="69"/>
        <v>Y</v>
      </c>
      <c r="AP69" s="137" t="str">
        <f t="shared" si="70"/>
        <v>Y</v>
      </c>
      <c r="AQ69" s="139">
        <f t="shared" si="71"/>
        <v>52.536231884057969</v>
      </c>
      <c r="AR69" s="139">
        <f t="shared" si="72"/>
        <v>46.808510638297875</v>
      </c>
      <c r="AS69" s="139">
        <f t="shared" si="73"/>
        <v>4.4444444444444446</v>
      </c>
      <c r="AT69" s="139">
        <f t="shared" si="74"/>
        <v>0</v>
      </c>
      <c r="AU69" s="137" t="str">
        <f t="shared" si="75"/>
        <v>Y</v>
      </c>
      <c r="AV69" s="137" t="str">
        <f t="shared" si="76"/>
        <v>Y</v>
      </c>
      <c r="AW69" s="137" t="str">
        <f t="shared" si="77"/>
        <v>Y</v>
      </c>
      <c r="AX69" s="137">
        <f>'FOD (ALL)'!I69</f>
        <v>2334.4299999999998</v>
      </c>
      <c r="AY69" s="137">
        <f>'FOD (ALL)'!Z69</f>
        <v>1341.62</v>
      </c>
      <c r="AZ69" s="137">
        <f>'FOD (ALL)'!AQ69</f>
        <v>540.71</v>
      </c>
      <c r="BA69" s="137">
        <f>'FOD (ALL)'!BH69</f>
        <v>302.5</v>
      </c>
      <c r="BB69" s="137">
        <f>'FOD (ALL)'!BY69</f>
        <v>993.43</v>
      </c>
      <c r="BC69" s="137" t="str">
        <f t="shared" si="78"/>
        <v>Y</v>
      </c>
      <c r="BD69" s="137" t="str">
        <f t="shared" si="79"/>
        <v>Y</v>
      </c>
      <c r="BE69" s="137" t="str">
        <f t="shared" si="80"/>
        <v>Y</v>
      </c>
      <c r="BF69" s="137" t="str">
        <f t="shared" si="81"/>
        <v>N</v>
      </c>
      <c r="BG69" s="139">
        <f t="shared" si="82"/>
        <v>74.000834811645618</v>
      </c>
      <c r="BH69" s="139">
        <f t="shared" si="83"/>
        <v>148.12191378002993</v>
      </c>
      <c r="BI69" s="139">
        <f t="shared" si="84"/>
        <v>78.747107438016542</v>
      </c>
      <c r="BJ69" s="139">
        <f t="shared" si="85"/>
        <v>-69.549943126340054</v>
      </c>
      <c r="BK69" s="137" t="str">
        <f t="shared" si="86"/>
        <v>N</v>
      </c>
      <c r="BL69" s="137" t="str">
        <f t="shared" si="87"/>
        <v>Y</v>
      </c>
      <c r="BM69" s="137" t="str">
        <f t="shared" si="88"/>
        <v>Y</v>
      </c>
      <c r="BN69" s="137">
        <f>'FOD (ALL)'!H69</f>
        <v>631</v>
      </c>
      <c r="BO69" s="137">
        <f>'FOD (ALL)'!Y69</f>
        <v>355</v>
      </c>
      <c r="BP69" s="137">
        <f>'FOD (ALL)'!AP69</f>
        <v>150</v>
      </c>
      <c r="BQ69" s="137">
        <f>'FOD (ALL)'!BG69</f>
        <v>85</v>
      </c>
      <c r="BR69" s="137">
        <f>'FOD (ALL)'!BX69</f>
        <v>281</v>
      </c>
      <c r="BS69" s="137" t="str">
        <f t="shared" si="89"/>
        <v>Y</v>
      </c>
      <c r="BT69" s="137" t="str">
        <f t="shared" si="90"/>
        <v>Y</v>
      </c>
      <c r="BU69" s="137" t="str">
        <f t="shared" si="91"/>
        <v>Y</v>
      </c>
      <c r="BV69" s="137" t="str">
        <f t="shared" si="92"/>
        <v>N</v>
      </c>
      <c r="BW69" s="139">
        <f t="shared" si="93"/>
        <v>77.74647887323944</v>
      </c>
      <c r="BX69" s="139">
        <f t="shared" si="94"/>
        <v>136.66666666666666</v>
      </c>
      <c r="BY69" s="139">
        <f t="shared" si="95"/>
        <v>76.470588235294116</v>
      </c>
      <c r="BZ69" s="139">
        <f t="shared" si="96"/>
        <v>-69.7508896797153</v>
      </c>
      <c r="CA69" s="137" t="str">
        <f t="shared" si="97"/>
        <v>N</v>
      </c>
      <c r="CB69" s="137" t="str">
        <f t="shared" si="98"/>
        <v>Y</v>
      </c>
      <c r="CC69" s="137" t="str">
        <f t="shared" si="99"/>
        <v>Y</v>
      </c>
    </row>
    <row r="70" spans="1:81" x14ac:dyDescent="0.3">
      <c r="A70" s="137" t="str">
        <f>'FOD (ALL)'!B70</f>
        <v>BHARATFORG</v>
      </c>
      <c r="B70" s="146">
        <f>'FOD (ALL)'!C70</f>
        <v>44042</v>
      </c>
      <c r="C70" s="137">
        <f>'FOD (ALL)'!G70</f>
        <v>286.64999999999998</v>
      </c>
      <c r="D70" s="137">
        <f>'FOD (ALL)'!X70</f>
        <v>294.2</v>
      </c>
      <c r="E70" s="137">
        <f>'FOD (ALL)'!AO70</f>
        <v>284.45</v>
      </c>
      <c r="F70" s="137">
        <f>'FOD (ALL)'!BF70</f>
        <v>273.10000000000002</v>
      </c>
      <c r="G70" s="137">
        <f>'FOD (ALL)'!BW70</f>
        <v>272.2</v>
      </c>
      <c r="H70" s="137" t="str">
        <f t="shared" si="56"/>
        <v>N</v>
      </c>
      <c r="I70" s="137" t="str">
        <f t="shared" si="57"/>
        <v>Y</v>
      </c>
      <c r="J70" s="137" t="str">
        <f t="shared" si="58"/>
        <v>Y</v>
      </c>
      <c r="K70" s="137" t="str">
        <f t="shared" si="59"/>
        <v>Y</v>
      </c>
      <c r="L70" s="139">
        <f t="shared" si="60"/>
        <v>-2.5662814411964692</v>
      </c>
      <c r="M70" s="139">
        <f t="shared" si="61"/>
        <v>3.4276674283705399</v>
      </c>
      <c r="N70" s="139">
        <f t="shared" si="62"/>
        <v>4.1559868180153661</v>
      </c>
      <c r="O70" s="139">
        <f t="shared" si="63"/>
        <v>0.3306392358560008</v>
      </c>
      <c r="P70" s="137" t="str">
        <f t="shared" si="64"/>
        <v>N</v>
      </c>
      <c r="Q70" s="137" t="str">
        <f t="shared" si="65"/>
        <v>N</v>
      </c>
      <c r="R70" s="137" t="str">
        <f t="shared" si="66"/>
        <v>Y</v>
      </c>
      <c r="S70" s="137">
        <f>'FOD (ALL)'!D70</f>
        <v>0</v>
      </c>
      <c r="T70" s="137">
        <f>'FOD (ALL)'!U70</f>
        <v>0</v>
      </c>
      <c r="U70" s="137">
        <f>'FOD (ALL)'!AL70</f>
        <v>0</v>
      </c>
      <c r="V70" s="137">
        <f>'FOD (ALL)'!BC70</f>
        <v>0</v>
      </c>
      <c r="W70" s="137">
        <f>'FOD (ALL)'!BT70</f>
        <v>0</v>
      </c>
      <c r="X70" s="137">
        <f>'FOD (ALL)'!E70</f>
        <v>0</v>
      </c>
      <c r="Y70" s="137">
        <f>'FOD (ALL)'!V70</f>
        <v>0</v>
      </c>
      <c r="Z70" s="137">
        <f>'FOD (ALL)'!AM70</f>
        <v>0</v>
      </c>
      <c r="AA70" s="137">
        <f>'FOD (ALL)'!BD70</f>
        <v>0</v>
      </c>
      <c r="AB70" s="137">
        <f>'FOD (ALL)'!BU70</f>
        <v>0</v>
      </c>
      <c r="AC70" s="137">
        <f>'FOD (ALL)'!F70</f>
        <v>0</v>
      </c>
      <c r="AD70" s="137">
        <f>'FOD (ALL)'!W70</f>
        <v>0</v>
      </c>
      <c r="AE70" s="137">
        <f>'FOD (ALL)'!AN70</f>
        <v>0</v>
      </c>
      <c r="AF70" s="137">
        <f>'FOD (ALL)'!BE70</f>
        <v>0</v>
      </c>
      <c r="AG70" s="137">
        <f>'FOD (ALL)'!BV70</f>
        <v>0</v>
      </c>
      <c r="AH70" s="137">
        <f>'FOD (ALL)'!J70</f>
        <v>0</v>
      </c>
      <c r="AI70" s="137">
        <f>'FOD (ALL)'!AA70</f>
        <v>0</v>
      </c>
      <c r="AJ70" s="137">
        <f>'FOD (ALL)'!AR70</f>
        <v>0</v>
      </c>
      <c r="AK70" s="137">
        <f>'FOD (ALL)'!BI70</f>
        <v>0</v>
      </c>
      <c r="AL70" s="137">
        <f>'FOD (ALL)'!BZ70</f>
        <v>0</v>
      </c>
      <c r="AM70" s="137" t="str">
        <f t="shared" si="67"/>
        <v>Y</v>
      </c>
      <c r="AN70" s="137" t="str">
        <f t="shared" si="68"/>
        <v>Y</v>
      </c>
      <c r="AO70" s="137" t="str">
        <f t="shared" si="69"/>
        <v>Y</v>
      </c>
      <c r="AP70" s="137" t="str">
        <f t="shared" si="70"/>
        <v>Y</v>
      </c>
      <c r="AQ70" s="139" t="e">
        <f t="shared" si="71"/>
        <v>#DIV/0!</v>
      </c>
      <c r="AR70" s="139" t="e">
        <f t="shared" si="72"/>
        <v>#DIV/0!</v>
      </c>
      <c r="AS70" s="139" t="e">
        <f t="shared" si="73"/>
        <v>#DIV/0!</v>
      </c>
      <c r="AT70" s="139" t="e">
        <f t="shared" si="74"/>
        <v>#DIV/0!</v>
      </c>
      <c r="AU70" s="137" t="e">
        <f t="shared" si="75"/>
        <v>#DIV/0!</v>
      </c>
      <c r="AV70" s="137" t="e">
        <f t="shared" si="76"/>
        <v>#DIV/0!</v>
      </c>
      <c r="AW70" s="137" t="e">
        <f t="shared" si="77"/>
        <v>#DIV/0!</v>
      </c>
      <c r="AX70" s="137">
        <f>'FOD (ALL)'!I70</f>
        <v>0</v>
      </c>
      <c r="AY70" s="137">
        <f>'FOD (ALL)'!Z70</f>
        <v>0</v>
      </c>
      <c r="AZ70" s="137">
        <f>'FOD (ALL)'!AQ70</f>
        <v>0</v>
      </c>
      <c r="BA70" s="137">
        <f>'FOD (ALL)'!BH70</f>
        <v>0</v>
      </c>
      <c r="BB70" s="137">
        <f>'FOD (ALL)'!BY70</f>
        <v>0</v>
      </c>
      <c r="BC70" s="137" t="str">
        <f t="shared" si="78"/>
        <v>Y</v>
      </c>
      <c r="BD70" s="137" t="str">
        <f t="shared" si="79"/>
        <v>Y</v>
      </c>
      <c r="BE70" s="137" t="str">
        <f t="shared" si="80"/>
        <v>Y</v>
      </c>
      <c r="BF70" s="137" t="str">
        <f t="shared" si="81"/>
        <v>Y</v>
      </c>
      <c r="BG70" s="139" t="e">
        <f t="shared" si="82"/>
        <v>#DIV/0!</v>
      </c>
      <c r="BH70" s="139" t="e">
        <f t="shared" si="83"/>
        <v>#DIV/0!</v>
      </c>
      <c r="BI70" s="139" t="e">
        <f t="shared" si="84"/>
        <v>#DIV/0!</v>
      </c>
      <c r="BJ70" s="139" t="e">
        <f t="shared" si="85"/>
        <v>#DIV/0!</v>
      </c>
      <c r="BK70" s="137" t="e">
        <f t="shared" si="86"/>
        <v>#DIV/0!</v>
      </c>
      <c r="BL70" s="137" t="e">
        <f t="shared" si="87"/>
        <v>#DIV/0!</v>
      </c>
      <c r="BM70" s="137" t="e">
        <f t="shared" si="88"/>
        <v>#DIV/0!</v>
      </c>
      <c r="BN70" s="137">
        <f>'FOD (ALL)'!H70</f>
        <v>0</v>
      </c>
      <c r="BO70" s="137">
        <f>'FOD (ALL)'!Y70</f>
        <v>0</v>
      </c>
      <c r="BP70" s="137">
        <f>'FOD (ALL)'!AP70</f>
        <v>0</v>
      </c>
      <c r="BQ70" s="137">
        <f>'FOD (ALL)'!BG70</f>
        <v>0</v>
      </c>
      <c r="BR70" s="137">
        <f>'FOD (ALL)'!BX70</f>
        <v>0</v>
      </c>
      <c r="BS70" s="137" t="str">
        <f t="shared" si="89"/>
        <v>Y</v>
      </c>
      <c r="BT70" s="137" t="str">
        <f t="shared" si="90"/>
        <v>Y</v>
      </c>
      <c r="BU70" s="137" t="str">
        <f t="shared" si="91"/>
        <v>Y</v>
      </c>
      <c r="BV70" s="137" t="str">
        <f t="shared" si="92"/>
        <v>Y</v>
      </c>
      <c r="BW70" s="139" t="e">
        <f t="shared" si="93"/>
        <v>#DIV/0!</v>
      </c>
      <c r="BX70" s="139" t="e">
        <f t="shared" si="94"/>
        <v>#DIV/0!</v>
      </c>
      <c r="BY70" s="139" t="e">
        <f t="shared" si="95"/>
        <v>#DIV/0!</v>
      </c>
      <c r="BZ70" s="139" t="e">
        <f t="shared" si="96"/>
        <v>#DIV/0!</v>
      </c>
      <c r="CA70" s="137" t="e">
        <f t="shared" si="97"/>
        <v>#DIV/0!</v>
      </c>
      <c r="CB70" s="137" t="e">
        <f t="shared" si="98"/>
        <v>#DIV/0!</v>
      </c>
      <c r="CC70" s="137" t="e">
        <f t="shared" si="99"/>
        <v>#DIV/0!</v>
      </c>
    </row>
    <row r="71" spans="1:81" x14ac:dyDescent="0.3">
      <c r="A71" s="137" t="str">
        <f>'FOD (ALL)'!B71</f>
        <v>BHARTIARTL</v>
      </c>
      <c r="B71" s="146">
        <f>'FOD (ALL)'!C71</f>
        <v>43979</v>
      </c>
      <c r="C71" s="137">
        <f>'FOD (ALL)'!G71</f>
        <v>592.35</v>
      </c>
      <c r="D71" s="137">
        <f>'FOD (ALL)'!X71</f>
        <v>592.15</v>
      </c>
      <c r="E71" s="137">
        <f>'FOD (ALL)'!AO71</f>
        <v>592.35</v>
      </c>
      <c r="F71" s="137">
        <f>'FOD (ALL)'!BF71</f>
        <v>597.35</v>
      </c>
      <c r="G71" s="137">
        <f>'FOD (ALL)'!BW71</f>
        <v>538.79999999999995</v>
      </c>
      <c r="H71" s="137" t="str">
        <f t="shared" si="56"/>
        <v>Y</v>
      </c>
      <c r="I71" s="137" t="str">
        <f t="shared" si="57"/>
        <v>N</v>
      </c>
      <c r="J71" s="137" t="str">
        <f t="shared" si="58"/>
        <v>N</v>
      </c>
      <c r="K71" s="137" t="str">
        <f t="shared" si="59"/>
        <v>Y</v>
      </c>
      <c r="L71" s="139">
        <f t="shared" si="60"/>
        <v>3.3775225871830704E-2</v>
      </c>
      <c r="M71" s="139">
        <f t="shared" si="61"/>
        <v>-3.3763822064665397E-2</v>
      </c>
      <c r="N71" s="139">
        <f t="shared" si="62"/>
        <v>-0.83703021679082612</v>
      </c>
      <c r="O71" s="139">
        <f t="shared" si="63"/>
        <v>10.866740905716421</v>
      </c>
      <c r="P71" s="137" t="str">
        <f t="shared" si="64"/>
        <v>Y</v>
      </c>
      <c r="Q71" s="137" t="str">
        <f t="shared" si="65"/>
        <v>Y</v>
      </c>
      <c r="R71" s="137" t="str">
        <f t="shared" si="66"/>
        <v>N</v>
      </c>
      <c r="S71" s="137">
        <f>'FOD (ALL)'!D71</f>
        <v>594.5</v>
      </c>
      <c r="T71" s="137">
        <f>'FOD (ALL)'!U71</f>
        <v>592.65</v>
      </c>
      <c r="U71" s="137">
        <f>'FOD (ALL)'!AL71</f>
        <v>605.95000000000005</v>
      </c>
      <c r="V71" s="137">
        <f>'FOD (ALL)'!BC71</f>
        <v>555.15</v>
      </c>
      <c r="W71" s="137">
        <f>'FOD (ALL)'!BT71</f>
        <v>556.25</v>
      </c>
      <c r="X71" s="137">
        <f>'FOD (ALL)'!E71</f>
        <v>595.85</v>
      </c>
      <c r="Y71" s="137">
        <f>'FOD (ALL)'!V71</f>
        <v>603</v>
      </c>
      <c r="Z71" s="137">
        <f>'FOD (ALL)'!AM71</f>
        <v>610</v>
      </c>
      <c r="AA71" s="137">
        <f>'FOD (ALL)'!BD71</f>
        <v>600.70000000000005</v>
      </c>
      <c r="AB71" s="137">
        <f>'FOD (ALL)'!BU71</f>
        <v>559.45000000000005</v>
      </c>
      <c r="AC71" s="137">
        <f>'FOD (ALL)'!F71</f>
        <v>586.54999999999995</v>
      </c>
      <c r="AD71" s="137">
        <f>'FOD (ALL)'!W71</f>
        <v>584.5</v>
      </c>
      <c r="AE71" s="137">
        <f>'FOD (ALL)'!AN71</f>
        <v>587.20000000000005</v>
      </c>
      <c r="AF71" s="137">
        <f>'FOD (ALL)'!BE71</f>
        <v>554.6</v>
      </c>
      <c r="AG71" s="137">
        <f>'FOD (ALL)'!BV71</f>
        <v>536.4</v>
      </c>
      <c r="AH71" s="137">
        <f>'FOD (ALL)'!J71</f>
        <v>44187072</v>
      </c>
      <c r="AI71" s="137">
        <f>'FOD (ALL)'!AA71</f>
        <v>52707225</v>
      </c>
      <c r="AJ71" s="137">
        <f>'FOD (ALL)'!AR71</f>
        <v>55067250</v>
      </c>
      <c r="AK71" s="137">
        <f>'FOD (ALL)'!BI71</f>
        <v>57021906</v>
      </c>
      <c r="AL71" s="137">
        <f>'FOD (ALL)'!BZ71</f>
        <v>59844681</v>
      </c>
      <c r="AM71" s="137" t="str">
        <f t="shared" si="67"/>
        <v>N</v>
      </c>
      <c r="AN71" s="137" t="str">
        <f t="shared" si="68"/>
        <v>N</v>
      </c>
      <c r="AO71" s="137" t="str">
        <f t="shared" si="69"/>
        <v>N</v>
      </c>
      <c r="AP71" s="137" t="str">
        <f t="shared" si="70"/>
        <v>N</v>
      </c>
      <c r="AQ71" s="139">
        <f t="shared" si="71"/>
        <v>-16.165057067603161</v>
      </c>
      <c r="AR71" s="139">
        <f t="shared" si="72"/>
        <v>-4.2857142857142856</v>
      </c>
      <c r="AS71" s="139">
        <f t="shared" si="73"/>
        <v>-3.4279036551321167</v>
      </c>
      <c r="AT71" s="139">
        <f t="shared" si="74"/>
        <v>-4.7168352355324616</v>
      </c>
      <c r="AU71" s="137" t="str">
        <f t="shared" si="75"/>
        <v>N</v>
      </c>
      <c r="AV71" s="137" t="str">
        <f t="shared" si="76"/>
        <v>N</v>
      </c>
      <c r="AW71" s="137" t="str">
        <f t="shared" si="77"/>
        <v>Y</v>
      </c>
      <c r="AX71" s="137">
        <f>'FOD (ALL)'!I71</f>
        <v>190199.46</v>
      </c>
      <c r="AY71" s="137">
        <f>'FOD (ALL)'!Z71</f>
        <v>191379.68</v>
      </c>
      <c r="AZ71" s="137">
        <f>'FOD (ALL)'!AQ71</f>
        <v>295411.08</v>
      </c>
      <c r="BA71" s="137">
        <f>'FOD (ALL)'!BH71</f>
        <v>633288.1</v>
      </c>
      <c r="BB71" s="137">
        <f>'FOD (ALL)'!BY71</f>
        <v>225891.32</v>
      </c>
      <c r="BC71" s="137" t="str">
        <f t="shared" si="78"/>
        <v>N</v>
      </c>
      <c r="BD71" s="137" t="str">
        <f t="shared" si="79"/>
        <v>N</v>
      </c>
      <c r="BE71" s="137" t="str">
        <f t="shared" si="80"/>
        <v>N</v>
      </c>
      <c r="BF71" s="137" t="str">
        <f t="shared" si="81"/>
        <v>Y</v>
      </c>
      <c r="BG71" s="139">
        <f t="shared" si="82"/>
        <v>-0.6166903403746945</v>
      </c>
      <c r="BH71" s="139">
        <f t="shared" si="83"/>
        <v>-35.215808425330565</v>
      </c>
      <c r="BI71" s="139">
        <f t="shared" si="84"/>
        <v>-53.352813672008047</v>
      </c>
      <c r="BJ71" s="139">
        <f t="shared" si="85"/>
        <v>180.3507899285373</v>
      </c>
      <c r="BK71" s="137" t="str">
        <f t="shared" si="86"/>
        <v>Y</v>
      </c>
      <c r="BL71" s="137" t="str">
        <f t="shared" si="87"/>
        <v>Y</v>
      </c>
      <c r="BM71" s="137" t="str">
        <f t="shared" si="88"/>
        <v>N</v>
      </c>
      <c r="BN71" s="137">
        <f>'FOD (ALL)'!H71</f>
        <v>17390</v>
      </c>
      <c r="BO71" s="137">
        <f>'FOD (ALL)'!Y71</f>
        <v>17418</v>
      </c>
      <c r="BP71" s="137">
        <f>'FOD (ALL)'!AP71</f>
        <v>26756</v>
      </c>
      <c r="BQ71" s="137">
        <f>'FOD (ALL)'!BG71</f>
        <v>58854</v>
      </c>
      <c r="BR71" s="137">
        <f>'FOD (ALL)'!BX71</f>
        <v>22279</v>
      </c>
      <c r="BS71" s="137" t="str">
        <f t="shared" si="89"/>
        <v>N</v>
      </c>
      <c r="BT71" s="137" t="str">
        <f t="shared" si="90"/>
        <v>N</v>
      </c>
      <c r="BU71" s="137" t="str">
        <f t="shared" si="91"/>
        <v>N</v>
      </c>
      <c r="BV71" s="137" t="str">
        <f t="shared" si="92"/>
        <v>Y</v>
      </c>
      <c r="BW71" s="139">
        <f t="shared" si="93"/>
        <v>-0.16075324377081179</v>
      </c>
      <c r="BX71" s="139">
        <f t="shared" si="94"/>
        <v>-34.900583046793244</v>
      </c>
      <c r="BY71" s="139">
        <f t="shared" si="95"/>
        <v>-54.538349135147989</v>
      </c>
      <c r="BZ71" s="139">
        <f t="shared" si="96"/>
        <v>164.16805063063873</v>
      </c>
      <c r="CA71" s="137" t="str">
        <f t="shared" si="97"/>
        <v>Y</v>
      </c>
      <c r="CB71" s="137" t="str">
        <f t="shared" si="98"/>
        <v>Y</v>
      </c>
      <c r="CC71" s="137" t="str">
        <f t="shared" si="99"/>
        <v>N</v>
      </c>
    </row>
    <row r="72" spans="1:81" x14ac:dyDescent="0.3">
      <c r="A72" s="137" t="str">
        <f>'FOD (ALL)'!B72</f>
        <v>BHARTIARTL</v>
      </c>
      <c r="B72" s="146">
        <f>'FOD (ALL)'!C72</f>
        <v>44007</v>
      </c>
      <c r="C72" s="137">
        <f>'FOD (ALL)'!G72</f>
        <v>593.65</v>
      </c>
      <c r="D72" s="137">
        <f>'FOD (ALL)'!X72</f>
        <v>593.95000000000005</v>
      </c>
      <c r="E72" s="137">
        <f>'FOD (ALL)'!AO72</f>
        <v>594.15</v>
      </c>
      <c r="F72" s="137">
        <f>'FOD (ALL)'!BF72</f>
        <v>598.54999999999995</v>
      </c>
      <c r="G72" s="137">
        <f>'FOD (ALL)'!BW72</f>
        <v>540.54999999999995</v>
      </c>
      <c r="H72" s="137" t="str">
        <f t="shared" si="56"/>
        <v>N</v>
      </c>
      <c r="I72" s="137" t="str">
        <f t="shared" si="57"/>
        <v>N</v>
      </c>
      <c r="J72" s="137" t="str">
        <f t="shared" si="58"/>
        <v>N</v>
      </c>
      <c r="K72" s="137" t="str">
        <f t="shared" si="59"/>
        <v>Y</v>
      </c>
      <c r="L72" s="139">
        <f t="shared" si="60"/>
        <v>-5.0509302129820383E-2</v>
      </c>
      <c r="M72" s="139">
        <f t="shared" si="61"/>
        <v>-3.3661533282829552E-2</v>
      </c>
      <c r="N72" s="139">
        <f t="shared" si="62"/>
        <v>-0.73510984880126606</v>
      </c>
      <c r="O72" s="139">
        <f t="shared" si="63"/>
        <v>10.729812228286006</v>
      </c>
      <c r="P72" s="137" t="str">
        <f t="shared" si="64"/>
        <v>N</v>
      </c>
      <c r="Q72" s="137" t="str">
        <f t="shared" si="65"/>
        <v>Y</v>
      </c>
      <c r="R72" s="137" t="str">
        <f t="shared" si="66"/>
        <v>N</v>
      </c>
      <c r="S72" s="137">
        <f>'FOD (ALL)'!D72</f>
        <v>594.4</v>
      </c>
      <c r="T72" s="137">
        <f>'FOD (ALL)'!U72</f>
        <v>600</v>
      </c>
      <c r="U72" s="137">
        <f>'FOD (ALL)'!AL72</f>
        <v>607.9</v>
      </c>
      <c r="V72" s="137">
        <f>'FOD (ALL)'!BC72</f>
        <v>559.6</v>
      </c>
      <c r="W72" s="137">
        <f>'FOD (ALL)'!BT72</f>
        <v>560.20000000000005</v>
      </c>
      <c r="X72" s="137">
        <f>'FOD (ALL)'!E72</f>
        <v>597.45000000000005</v>
      </c>
      <c r="Y72" s="137">
        <f>'FOD (ALL)'!V72</f>
        <v>604.5</v>
      </c>
      <c r="Z72" s="137">
        <f>'FOD (ALL)'!AM72</f>
        <v>611.4</v>
      </c>
      <c r="AA72" s="137">
        <f>'FOD (ALL)'!BD72</f>
        <v>602.29999999999995</v>
      </c>
      <c r="AB72" s="137">
        <f>'FOD (ALL)'!BU72</f>
        <v>560.5</v>
      </c>
      <c r="AC72" s="137">
        <f>'FOD (ALL)'!F72</f>
        <v>587.95000000000005</v>
      </c>
      <c r="AD72" s="137">
        <f>'FOD (ALL)'!W72</f>
        <v>586.6</v>
      </c>
      <c r="AE72" s="137">
        <f>'FOD (ALL)'!AN72</f>
        <v>589.5</v>
      </c>
      <c r="AF72" s="137">
        <f>'FOD (ALL)'!BE72</f>
        <v>555.65</v>
      </c>
      <c r="AG72" s="137">
        <f>'FOD (ALL)'!BV72</f>
        <v>537.6</v>
      </c>
      <c r="AH72" s="137">
        <f>'FOD (ALL)'!J72</f>
        <v>14497032</v>
      </c>
      <c r="AI72" s="137">
        <f>'FOD (ALL)'!AA72</f>
        <v>8244354</v>
      </c>
      <c r="AJ72" s="137">
        <f>'FOD (ALL)'!AR72</f>
        <v>5939859</v>
      </c>
      <c r="AK72" s="137">
        <f>'FOD (ALL)'!BI72</f>
        <v>5251287</v>
      </c>
      <c r="AL72" s="137">
        <f>'FOD (ALL)'!BZ72</f>
        <v>3215187</v>
      </c>
      <c r="AM72" s="137" t="str">
        <f t="shared" si="67"/>
        <v>Y</v>
      </c>
      <c r="AN72" s="137" t="str">
        <f t="shared" si="68"/>
        <v>Y</v>
      </c>
      <c r="AO72" s="137" t="str">
        <f t="shared" si="69"/>
        <v>Y</v>
      </c>
      <c r="AP72" s="137" t="str">
        <f t="shared" si="70"/>
        <v>Y</v>
      </c>
      <c r="AQ72" s="139">
        <f t="shared" si="71"/>
        <v>75.841939829366865</v>
      </c>
      <c r="AR72" s="139">
        <f t="shared" si="72"/>
        <v>38.797133063259579</v>
      </c>
      <c r="AS72" s="139">
        <f t="shared" si="73"/>
        <v>13.112442721184351</v>
      </c>
      <c r="AT72" s="139">
        <f t="shared" si="74"/>
        <v>63.32757628094415</v>
      </c>
      <c r="AU72" s="137" t="str">
        <f t="shared" si="75"/>
        <v>Y</v>
      </c>
      <c r="AV72" s="137" t="str">
        <f t="shared" si="76"/>
        <v>Y</v>
      </c>
      <c r="AW72" s="137" t="str">
        <f t="shared" si="77"/>
        <v>N</v>
      </c>
      <c r="AX72" s="137">
        <f>'FOD (ALL)'!I72</f>
        <v>81924.78</v>
      </c>
      <c r="AY72" s="137">
        <f>'FOD (ALL)'!Z72</f>
        <v>28682.47</v>
      </c>
      <c r="AZ72" s="137">
        <f>'FOD (ALL)'!AQ72</f>
        <v>22795.34</v>
      </c>
      <c r="BA72" s="137">
        <f>'FOD (ALL)'!BH72</f>
        <v>40135.11</v>
      </c>
      <c r="BB72" s="137">
        <f>'FOD (ALL)'!BY72</f>
        <v>14346.28</v>
      </c>
      <c r="BC72" s="137" t="str">
        <f t="shared" si="78"/>
        <v>Y</v>
      </c>
      <c r="BD72" s="137" t="str">
        <f t="shared" si="79"/>
        <v>Y</v>
      </c>
      <c r="BE72" s="137" t="str">
        <f t="shared" si="80"/>
        <v>N</v>
      </c>
      <c r="BF72" s="137" t="str">
        <f t="shared" si="81"/>
        <v>Y</v>
      </c>
      <c r="BG72" s="139">
        <f t="shared" si="82"/>
        <v>185.62665628169398</v>
      </c>
      <c r="BH72" s="139">
        <f t="shared" si="83"/>
        <v>25.826024090888755</v>
      </c>
      <c r="BI72" s="139">
        <f t="shared" si="84"/>
        <v>-43.203494396801204</v>
      </c>
      <c r="BJ72" s="139">
        <f t="shared" si="85"/>
        <v>179.75970077260448</v>
      </c>
      <c r="BK72" s="137" t="str">
        <f t="shared" si="86"/>
        <v>Y</v>
      </c>
      <c r="BL72" s="137" t="str">
        <f t="shared" si="87"/>
        <v>Y</v>
      </c>
      <c r="BM72" s="137" t="str">
        <f t="shared" si="88"/>
        <v>N</v>
      </c>
      <c r="BN72" s="137">
        <f>'FOD (ALL)'!H72</f>
        <v>7476</v>
      </c>
      <c r="BO72" s="137">
        <f>'FOD (ALL)'!Y72</f>
        <v>2608</v>
      </c>
      <c r="BP72" s="137">
        <f>'FOD (ALL)'!AP72</f>
        <v>2062</v>
      </c>
      <c r="BQ72" s="137">
        <f>'FOD (ALL)'!BG72</f>
        <v>3704</v>
      </c>
      <c r="BR72" s="137">
        <f>'FOD (ALL)'!BX72</f>
        <v>1421</v>
      </c>
      <c r="BS72" s="137" t="str">
        <f t="shared" si="89"/>
        <v>Y</v>
      </c>
      <c r="BT72" s="137" t="str">
        <f t="shared" si="90"/>
        <v>Y</v>
      </c>
      <c r="BU72" s="137" t="str">
        <f t="shared" si="91"/>
        <v>N</v>
      </c>
      <c r="BV72" s="137" t="str">
        <f t="shared" si="92"/>
        <v>Y</v>
      </c>
      <c r="BW72" s="139">
        <f t="shared" si="93"/>
        <v>186.65644171779141</v>
      </c>
      <c r="BX72" s="139">
        <f t="shared" si="94"/>
        <v>26.479146459747817</v>
      </c>
      <c r="BY72" s="139">
        <f t="shared" si="95"/>
        <v>-44.330453563714904</v>
      </c>
      <c r="BZ72" s="139">
        <f t="shared" si="96"/>
        <v>160.66150598170304</v>
      </c>
      <c r="CA72" s="137" t="str">
        <f t="shared" si="97"/>
        <v>Y</v>
      </c>
      <c r="CB72" s="137" t="str">
        <f t="shared" si="98"/>
        <v>Y</v>
      </c>
      <c r="CC72" s="137" t="str">
        <f t="shared" si="99"/>
        <v>N</v>
      </c>
    </row>
    <row r="73" spans="1:81" x14ac:dyDescent="0.3">
      <c r="A73" s="137" t="str">
        <f>'FOD (ALL)'!B73</f>
        <v>BHARTIARTL</v>
      </c>
      <c r="B73" s="146">
        <f>'FOD (ALL)'!C73</f>
        <v>44042</v>
      </c>
      <c r="C73" s="137">
        <f>'FOD (ALL)'!G73</f>
        <v>594.29999999999995</v>
      </c>
      <c r="D73" s="137">
        <f>'FOD (ALL)'!X73</f>
        <v>593.25</v>
      </c>
      <c r="E73" s="137">
        <f>'FOD (ALL)'!AO73</f>
        <v>594.35</v>
      </c>
      <c r="F73" s="137">
        <f>'FOD (ALL)'!BF73</f>
        <v>599.20000000000005</v>
      </c>
      <c r="G73" s="137">
        <f>'FOD (ALL)'!BW73</f>
        <v>543.15</v>
      </c>
      <c r="H73" s="137" t="str">
        <f t="shared" si="56"/>
        <v>Y</v>
      </c>
      <c r="I73" s="137" t="str">
        <f t="shared" si="57"/>
        <v>N</v>
      </c>
      <c r="J73" s="137" t="str">
        <f t="shared" si="58"/>
        <v>N</v>
      </c>
      <c r="K73" s="137" t="str">
        <f t="shared" si="59"/>
        <v>Y</v>
      </c>
      <c r="L73" s="139">
        <f t="shared" si="60"/>
        <v>0.17699115044247021</v>
      </c>
      <c r="M73" s="139">
        <f t="shared" si="61"/>
        <v>-0.18507613359132208</v>
      </c>
      <c r="N73" s="139">
        <f t="shared" si="62"/>
        <v>-0.8094125500667595</v>
      </c>
      <c r="O73" s="139">
        <f t="shared" si="63"/>
        <v>10.319432937494259</v>
      </c>
      <c r="P73" s="137" t="str">
        <f t="shared" si="64"/>
        <v>Y</v>
      </c>
      <c r="Q73" s="137" t="str">
        <f t="shared" si="65"/>
        <v>Y</v>
      </c>
      <c r="R73" s="137" t="str">
        <f t="shared" si="66"/>
        <v>N</v>
      </c>
      <c r="S73" s="137">
        <f>'FOD (ALL)'!D73</f>
        <v>594</v>
      </c>
      <c r="T73" s="137">
        <f>'FOD (ALL)'!U73</f>
        <v>593.85</v>
      </c>
      <c r="U73" s="137">
        <f>'FOD (ALL)'!AL73</f>
        <v>605.15</v>
      </c>
      <c r="V73" s="137">
        <f>'FOD (ALL)'!BC73</f>
        <v>561.70000000000005</v>
      </c>
      <c r="W73" s="137">
        <f>'FOD (ALL)'!BT73</f>
        <v>559.9</v>
      </c>
      <c r="X73" s="137">
        <f>'FOD (ALL)'!E73</f>
        <v>596.1</v>
      </c>
      <c r="Y73" s="137">
        <f>'FOD (ALL)'!V73</f>
        <v>604</v>
      </c>
      <c r="Z73" s="137">
        <f>'FOD (ALL)'!AM73</f>
        <v>611.95000000000005</v>
      </c>
      <c r="AA73" s="137">
        <f>'FOD (ALL)'!BD73</f>
        <v>600.15</v>
      </c>
      <c r="AB73" s="137">
        <f>'FOD (ALL)'!BU73</f>
        <v>559.9</v>
      </c>
      <c r="AC73" s="137">
        <f>'FOD (ALL)'!F73</f>
        <v>590</v>
      </c>
      <c r="AD73" s="137">
        <f>'FOD (ALL)'!W73</f>
        <v>588.20000000000005</v>
      </c>
      <c r="AE73" s="137">
        <f>'FOD (ALL)'!AN73</f>
        <v>590</v>
      </c>
      <c r="AF73" s="137">
        <f>'FOD (ALL)'!BE73</f>
        <v>560.70000000000005</v>
      </c>
      <c r="AG73" s="137">
        <f>'FOD (ALL)'!BV73</f>
        <v>540</v>
      </c>
      <c r="AH73" s="137">
        <f>'FOD (ALL)'!J73</f>
        <v>124017</v>
      </c>
      <c r="AI73" s="137">
        <f>'FOD (ALL)'!AA73</f>
        <v>122166</v>
      </c>
      <c r="AJ73" s="137">
        <f>'FOD (ALL)'!AR73</f>
        <v>122166</v>
      </c>
      <c r="AK73" s="137">
        <f>'FOD (ALL)'!BI73</f>
        <v>124017</v>
      </c>
      <c r="AL73" s="137">
        <f>'FOD (ALL)'!BZ73</f>
        <v>64785</v>
      </c>
      <c r="AM73" s="137" t="str">
        <f t="shared" si="67"/>
        <v>Y</v>
      </c>
      <c r="AN73" s="137" t="str">
        <f t="shared" si="68"/>
        <v>Y</v>
      </c>
      <c r="AO73" s="137" t="str">
        <f t="shared" si="69"/>
        <v>N</v>
      </c>
      <c r="AP73" s="137" t="str">
        <f t="shared" si="70"/>
        <v>Y</v>
      </c>
      <c r="AQ73" s="139">
        <f t="shared" si="71"/>
        <v>1.5151515151515151</v>
      </c>
      <c r="AR73" s="139">
        <f t="shared" si="72"/>
        <v>0</v>
      </c>
      <c r="AS73" s="139">
        <f t="shared" si="73"/>
        <v>-1.4925373134328357</v>
      </c>
      <c r="AT73" s="139">
        <f t="shared" si="74"/>
        <v>91.428571428571431</v>
      </c>
      <c r="AU73" s="137" t="str">
        <f t="shared" si="75"/>
        <v>Y</v>
      </c>
      <c r="AV73" s="137" t="str">
        <f t="shared" si="76"/>
        <v>Y</v>
      </c>
      <c r="AW73" s="137" t="str">
        <f t="shared" si="77"/>
        <v>N</v>
      </c>
      <c r="AX73" s="137">
        <f>'FOD (ALL)'!I73</f>
        <v>230.14</v>
      </c>
      <c r="AY73" s="137">
        <f>'FOD (ALL)'!Z73</f>
        <v>298.06</v>
      </c>
      <c r="AZ73" s="137">
        <f>'FOD (ALL)'!AQ73</f>
        <v>356.02</v>
      </c>
      <c r="BA73" s="137">
        <f>'FOD (ALL)'!BH73</f>
        <v>1068.8800000000001</v>
      </c>
      <c r="BB73" s="137">
        <f>'FOD (ALL)'!BY73</f>
        <v>193.03</v>
      </c>
      <c r="BC73" s="137" t="str">
        <f t="shared" si="78"/>
        <v>N</v>
      </c>
      <c r="BD73" s="137" t="str">
        <f t="shared" si="79"/>
        <v>N</v>
      </c>
      <c r="BE73" s="137" t="str">
        <f t="shared" si="80"/>
        <v>N</v>
      </c>
      <c r="BF73" s="137" t="str">
        <f t="shared" si="81"/>
        <v>Y</v>
      </c>
      <c r="BG73" s="139">
        <f t="shared" si="82"/>
        <v>-22.78735825001678</v>
      </c>
      <c r="BH73" s="139">
        <f t="shared" si="83"/>
        <v>-16.279984270546592</v>
      </c>
      <c r="BI73" s="139">
        <f t="shared" si="84"/>
        <v>-66.692238604894854</v>
      </c>
      <c r="BJ73" s="139">
        <f t="shared" si="85"/>
        <v>453.73776096979748</v>
      </c>
      <c r="BK73" s="137" t="str">
        <f t="shared" si="86"/>
        <v>N</v>
      </c>
      <c r="BL73" s="137" t="str">
        <f t="shared" si="87"/>
        <v>Y</v>
      </c>
      <c r="BM73" s="137" t="str">
        <f t="shared" si="88"/>
        <v>N</v>
      </c>
      <c r="BN73" s="137">
        <f>'FOD (ALL)'!H73</f>
        <v>21</v>
      </c>
      <c r="BO73" s="137">
        <f>'FOD (ALL)'!Y73</f>
        <v>27</v>
      </c>
      <c r="BP73" s="137">
        <f>'FOD (ALL)'!AP73</f>
        <v>32</v>
      </c>
      <c r="BQ73" s="137">
        <f>'FOD (ALL)'!BG73</f>
        <v>99</v>
      </c>
      <c r="BR73" s="137">
        <f>'FOD (ALL)'!BX73</f>
        <v>19</v>
      </c>
      <c r="BS73" s="137" t="str">
        <f t="shared" si="89"/>
        <v>N</v>
      </c>
      <c r="BT73" s="137" t="str">
        <f t="shared" si="90"/>
        <v>N</v>
      </c>
      <c r="BU73" s="137" t="str">
        <f t="shared" si="91"/>
        <v>N</v>
      </c>
      <c r="BV73" s="137" t="str">
        <f t="shared" si="92"/>
        <v>Y</v>
      </c>
      <c r="BW73" s="139">
        <f t="shared" si="93"/>
        <v>-22.222222222222221</v>
      </c>
      <c r="BX73" s="139">
        <f t="shared" si="94"/>
        <v>-15.625</v>
      </c>
      <c r="BY73" s="139">
        <f t="shared" si="95"/>
        <v>-67.676767676767682</v>
      </c>
      <c r="BZ73" s="139">
        <f t="shared" si="96"/>
        <v>421.05263157894734</v>
      </c>
      <c r="CA73" s="137" t="str">
        <f t="shared" si="97"/>
        <v>N</v>
      </c>
      <c r="CB73" s="137" t="str">
        <f t="shared" si="98"/>
        <v>Y</v>
      </c>
      <c r="CC73" s="137" t="str">
        <f t="shared" si="99"/>
        <v>N</v>
      </c>
    </row>
    <row r="74" spans="1:81" x14ac:dyDescent="0.3">
      <c r="A74" s="137" t="str">
        <f>'FOD (ALL)'!B74</f>
        <v>BHEL</v>
      </c>
      <c r="B74" s="146">
        <f>'FOD (ALL)'!C74</f>
        <v>43979</v>
      </c>
      <c r="C74" s="137">
        <f>'FOD (ALL)'!G74</f>
        <v>24.65</v>
      </c>
      <c r="D74" s="137">
        <f>'FOD (ALL)'!X74</f>
        <v>25.6</v>
      </c>
      <c r="E74" s="137">
        <f>'FOD (ALL)'!AO74</f>
        <v>26</v>
      </c>
      <c r="F74" s="137">
        <f>'FOD (ALL)'!BF74</f>
        <v>25.5</v>
      </c>
      <c r="G74" s="137">
        <f>'FOD (ALL)'!BW74</f>
        <v>25.95</v>
      </c>
      <c r="H74" s="137" t="str">
        <f t="shared" si="56"/>
        <v>N</v>
      </c>
      <c r="I74" s="137" t="str">
        <f t="shared" si="57"/>
        <v>N</v>
      </c>
      <c r="J74" s="137" t="str">
        <f t="shared" si="58"/>
        <v>Y</v>
      </c>
      <c r="K74" s="137" t="str">
        <f t="shared" si="59"/>
        <v>N</v>
      </c>
      <c r="L74" s="139">
        <f t="shared" si="60"/>
        <v>-3.7109375000000111</v>
      </c>
      <c r="M74" s="139">
        <f t="shared" si="61"/>
        <v>-1.538461538461533</v>
      </c>
      <c r="N74" s="139">
        <f t="shared" si="62"/>
        <v>1.9607843137254901</v>
      </c>
      <c r="O74" s="139">
        <f t="shared" si="63"/>
        <v>-1.7341040462427719</v>
      </c>
      <c r="P74" s="137" t="str">
        <f t="shared" si="64"/>
        <v>N</v>
      </c>
      <c r="Q74" s="137" t="str">
        <f t="shared" si="65"/>
        <v>N</v>
      </c>
      <c r="R74" s="137" t="str">
        <f t="shared" si="66"/>
        <v>Y</v>
      </c>
      <c r="S74" s="137">
        <f>'FOD (ALL)'!D74</f>
        <v>25.3</v>
      </c>
      <c r="T74" s="137">
        <f>'FOD (ALL)'!U74</f>
        <v>26.1</v>
      </c>
      <c r="U74" s="137">
        <f>'FOD (ALL)'!AL74</f>
        <v>25.05</v>
      </c>
      <c r="V74" s="137">
        <f>'FOD (ALL)'!BC74</f>
        <v>26.45</v>
      </c>
      <c r="W74" s="137">
        <f>'FOD (ALL)'!BT74</f>
        <v>27.65</v>
      </c>
      <c r="X74" s="137">
        <f>'FOD (ALL)'!E74</f>
        <v>25.55</v>
      </c>
      <c r="Y74" s="137">
        <f>'FOD (ALL)'!V74</f>
        <v>26.35</v>
      </c>
      <c r="Z74" s="137">
        <f>'FOD (ALL)'!AM74</f>
        <v>26.65</v>
      </c>
      <c r="AA74" s="137">
        <f>'FOD (ALL)'!BD74</f>
        <v>26.5</v>
      </c>
      <c r="AB74" s="137">
        <f>'FOD (ALL)'!BU74</f>
        <v>28.55</v>
      </c>
      <c r="AC74" s="137">
        <f>'FOD (ALL)'!F74</f>
        <v>24.15</v>
      </c>
      <c r="AD74" s="137">
        <f>'FOD (ALL)'!W74</f>
        <v>25.3</v>
      </c>
      <c r="AE74" s="137">
        <f>'FOD (ALL)'!AN74</f>
        <v>24.95</v>
      </c>
      <c r="AF74" s="137">
        <f>'FOD (ALL)'!BE74</f>
        <v>25.25</v>
      </c>
      <c r="AG74" s="137">
        <f>'FOD (ALL)'!BV74</f>
        <v>25.65</v>
      </c>
      <c r="AH74" s="137">
        <f>'FOD (ALL)'!J74</f>
        <v>43607200</v>
      </c>
      <c r="AI74" s="137">
        <f>'FOD (ALL)'!AA74</f>
        <v>49056800</v>
      </c>
      <c r="AJ74" s="137">
        <f>'FOD (ALL)'!AR74</f>
        <v>50752000</v>
      </c>
      <c r="AK74" s="137">
        <f>'FOD (ALL)'!BI74</f>
        <v>49119200</v>
      </c>
      <c r="AL74" s="137">
        <f>'FOD (ALL)'!BZ74</f>
        <v>50835200</v>
      </c>
      <c r="AM74" s="137" t="str">
        <f t="shared" si="67"/>
        <v>N</v>
      </c>
      <c r="AN74" s="137" t="str">
        <f t="shared" si="68"/>
        <v>N</v>
      </c>
      <c r="AO74" s="137" t="str">
        <f t="shared" si="69"/>
        <v>Y</v>
      </c>
      <c r="AP74" s="137" t="str">
        <f t="shared" si="70"/>
        <v>N</v>
      </c>
      <c r="AQ74" s="139">
        <f t="shared" si="71"/>
        <v>-11.10875556497774</v>
      </c>
      <c r="AR74" s="139">
        <f t="shared" si="72"/>
        <v>-3.3401639344262297</v>
      </c>
      <c r="AS74" s="139">
        <f t="shared" si="73"/>
        <v>3.3241583739148846</v>
      </c>
      <c r="AT74" s="139">
        <f t="shared" si="74"/>
        <v>-3.3756137479541737</v>
      </c>
      <c r="AU74" s="137" t="str">
        <f t="shared" si="75"/>
        <v>N</v>
      </c>
      <c r="AV74" s="137" t="str">
        <f t="shared" si="76"/>
        <v>N</v>
      </c>
      <c r="AW74" s="137" t="str">
        <f t="shared" si="77"/>
        <v>Y</v>
      </c>
      <c r="AX74" s="137">
        <f>'FOD (ALL)'!I74</f>
        <v>7405.71</v>
      </c>
      <c r="AY74" s="137">
        <f>'FOD (ALL)'!Z74</f>
        <v>5543.59</v>
      </c>
      <c r="AZ74" s="137">
        <f>'FOD (ALL)'!AQ74</f>
        <v>7275.43</v>
      </c>
      <c r="BA74" s="137">
        <f>'FOD (ALL)'!BH74</f>
        <v>6291.41</v>
      </c>
      <c r="BB74" s="137">
        <f>'FOD (ALL)'!BY74</f>
        <v>12218.01</v>
      </c>
      <c r="BC74" s="137" t="str">
        <f t="shared" si="78"/>
        <v>Y</v>
      </c>
      <c r="BD74" s="137" t="str">
        <f t="shared" si="79"/>
        <v>N</v>
      </c>
      <c r="BE74" s="137" t="str">
        <f t="shared" si="80"/>
        <v>Y</v>
      </c>
      <c r="BF74" s="137" t="str">
        <f t="shared" si="81"/>
        <v>N</v>
      </c>
      <c r="BG74" s="139">
        <f t="shared" si="82"/>
        <v>33.590507234481628</v>
      </c>
      <c r="BH74" s="139">
        <f t="shared" si="83"/>
        <v>-23.803953855648395</v>
      </c>
      <c r="BI74" s="139">
        <f t="shared" si="84"/>
        <v>15.640691037462199</v>
      </c>
      <c r="BJ74" s="139">
        <f t="shared" si="85"/>
        <v>-48.507080940349532</v>
      </c>
      <c r="BK74" s="137" t="str">
        <f t="shared" si="86"/>
        <v>Y</v>
      </c>
      <c r="BL74" s="137" t="str">
        <f t="shared" si="87"/>
        <v>N</v>
      </c>
      <c r="BM74" s="137" t="str">
        <f t="shared" si="88"/>
        <v>Y</v>
      </c>
      <c r="BN74" s="137">
        <f>'FOD (ALL)'!H74</f>
        <v>2884</v>
      </c>
      <c r="BO74" s="137">
        <f>'FOD (ALL)'!Y74</f>
        <v>2063</v>
      </c>
      <c r="BP74" s="137">
        <f>'FOD (ALL)'!AP74</f>
        <v>2681</v>
      </c>
      <c r="BQ74" s="137">
        <f>'FOD (ALL)'!BG74</f>
        <v>2342</v>
      </c>
      <c r="BR74" s="137">
        <f>'FOD (ALL)'!BX74</f>
        <v>4421</v>
      </c>
      <c r="BS74" s="137" t="str">
        <f t="shared" si="89"/>
        <v>Y</v>
      </c>
      <c r="BT74" s="137" t="str">
        <f t="shared" si="90"/>
        <v>N</v>
      </c>
      <c r="BU74" s="137" t="str">
        <f t="shared" si="91"/>
        <v>Y</v>
      </c>
      <c r="BV74" s="137" t="str">
        <f t="shared" si="92"/>
        <v>N</v>
      </c>
      <c r="BW74" s="139">
        <f t="shared" si="93"/>
        <v>39.79641299079011</v>
      </c>
      <c r="BX74" s="139">
        <f t="shared" si="94"/>
        <v>-23.051100335695637</v>
      </c>
      <c r="BY74" s="139">
        <f t="shared" si="95"/>
        <v>14.474807856532879</v>
      </c>
      <c r="BZ74" s="139">
        <f t="shared" si="96"/>
        <v>-47.025559828093193</v>
      </c>
      <c r="CA74" s="137" t="str">
        <f t="shared" si="97"/>
        <v>Y</v>
      </c>
      <c r="CB74" s="137" t="str">
        <f t="shared" si="98"/>
        <v>N</v>
      </c>
      <c r="CC74" s="137" t="str">
        <f t="shared" si="99"/>
        <v>Y</v>
      </c>
    </row>
    <row r="75" spans="1:81" x14ac:dyDescent="0.3">
      <c r="A75" s="137" t="str">
        <f>'FOD (ALL)'!B75</f>
        <v>BHEL</v>
      </c>
      <c r="B75" s="146">
        <f>'FOD (ALL)'!C75</f>
        <v>44007</v>
      </c>
      <c r="C75" s="137">
        <f>'FOD (ALL)'!G75</f>
        <v>24.7</v>
      </c>
      <c r="D75" s="137">
        <f>'FOD (ALL)'!X75</f>
        <v>25.7</v>
      </c>
      <c r="E75" s="137">
        <f>'FOD (ALL)'!AO75</f>
        <v>26.1</v>
      </c>
      <c r="F75" s="137">
        <f>'FOD (ALL)'!BF75</f>
        <v>25.55</v>
      </c>
      <c r="G75" s="137">
        <f>'FOD (ALL)'!BW75</f>
        <v>26.15</v>
      </c>
      <c r="H75" s="137" t="str">
        <f t="shared" si="56"/>
        <v>N</v>
      </c>
      <c r="I75" s="137" t="str">
        <f t="shared" si="57"/>
        <v>N</v>
      </c>
      <c r="J75" s="137" t="str">
        <f t="shared" si="58"/>
        <v>Y</v>
      </c>
      <c r="K75" s="137" t="str">
        <f t="shared" si="59"/>
        <v>N</v>
      </c>
      <c r="L75" s="139">
        <f t="shared" si="60"/>
        <v>-3.8910505836575875</v>
      </c>
      <c r="M75" s="139">
        <f t="shared" si="61"/>
        <v>-1.5325670498084372</v>
      </c>
      <c r="N75" s="139">
        <f t="shared" si="62"/>
        <v>2.1526418786692787</v>
      </c>
      <c r="O75" s="139">
        <f t="shared" si="63"/>
        <v>-2.2944550669215982</v>
      </c>
      <c r="P75" s="137" t="str">
        <f t="shared" si="64"/>
        <v>N</v>
      </c>
      <c r="Q75" s="137" t="str">
        <f t="shared" si="65"/>
        <v>N</v>
      </c>
      <c r="R75" s="137" t="str">
        <f t="shared" si="66"/>
        <v>Y</v>
      </c>
      <c r="S75" s="137">
        <f>'FOD (ALL)'!D75</f>
        <v>25.6</v>
      </c>
      <c r="T75" s="137">
        <f>'FOD (ALL)'!U75</f>
        <v>26.05</v>
      </c>
      <c r="U75" s="137">
        <f>'FOD (ALL)'!AL75</f>
        <v>25.5</v>
      </c>
      <c r="V75" s="137">
        <f>'FOD (ALL)'!BC75</f>
        <v>26.6</v>
      </c>
      <c r="W75" s="137">
        <f>'FOD (ALL)'!BT75</f>
        <v>27.95</v>
      </c>
      <c r="X75" s="137">
        <f>'FOD (ALL)'!E75</f>
        <v>25.6</v>
      </c>
      <c r="Y75" s="137">
        <f>'FOD (ALL)'!V75</f>
        <v>26.4</v>
      </c>
      <c r="Z75" s="137">
        <f>'FOD (ALL)'!AM75</f>
        <v>26.65</v>
      </c>
      <c r="AA75" s="137">
        <f>'FOD (ALL)'!BD75</f>
        <v>26.6</v>
      </c>
      <c r="AB75" s="137">
        <f>'FOD (ALL)'!BU75</f>
        <v>28.6</v>
      </c>
      <c r="AC75" s="137">
        <f>'FOD (ALL)'!F75</f>
        <v>24.25</v>
      </c>
      <c r="AD75" s="137">
        <f>'FOD (ALL)'!W75</f>
        <v>25.4</v>
      </c>
      <c r="AE75" s="137">
        <f>'FOD (ALL)'!AN75</f>
        <v>25.1</v>
      </c>
      <c r="AF75" s="137">
        <f>'FOD (ALL)'!BE75</f>
        <v>25.45</v>
      </c>
      <c r="AG75" s="137">
        <f>'FOD (ALL)'!BV75</f>
        <v>25.8</v>
      </c>
      <c r="AH75" s="137">
        <f>'FOD (ALL)'!J75</f>
        <v>19000800</v>
      </c>
      <c r="AI75" s="137">
        <f>'FOD (ALL)'!AA75</f>
        <v>13062400</v>
      </c>
      <c r="AJ75" s="137">
        <f>'FOD (ALL)'!AR75</f>
        <v>11003200</v>
      </c>
      <c r="AK75" s="137">
        <f>'FOD (ALL)'!BI75</f>
        <v>8455200</v>
      </c>
      <c r="AL75" s="137">
        <f>'FOD (ALL)'!BZ75</f>
        <v>7103200</v>
      </c>
      <c r="AM75" s="137" t="str">
        <f t="shared" si="67"/>
        <v>Y</v>
      </c>
      <c r="AN75" s="137" t="str">
        <f t="shared" si="68"/>
        <v>Y</v>
      </c>
      <c r="AO75" s="137" t="str">
        <f t="shared" si="69"/>
        <v>Y</v>
      </c>
      <c r="AP75" s="137" t="str">
        <f t="shared" si="70"/>
        <v>Y</v>
      </c>
      <c r="AQ75" s="139">
        <f t="shared" si="71"/>
        <v>45.461783439490446</v>
      </c>
      <c r="AR75" s="139">
        <f t="shared" si="72"/>
        <v>18.714555765595463</v>
      </c>
      <c r="AS75" s="139">
        <f t="shared" si="73"/>
        <v>30.135301353013531</v>
      </c>
      <c r="AT75" s="139">
        <f t="shared" si="74"/>
        <v>19.033674963396781</v>
      </c>
      <c r="AU75" s="137" t="str">
        <f t="shared" si="75"/>
        <v>Y</v>
      </c>
      <c r="AV75" s="137" t="str">
        <f t="shared" si="76"/>
        <v>N</v>
      </c>
      <c r="AW75" s="137" t="str">
        <f t="shared" si="77"/>
        <v>Y</v>
      </c>
      <c r="AX75" s="137">
        <f>'FOD (ALL)'!I75</f>
        <v>3050.56</v>
      </c>
      <c r="AY75" s="137">
        <f>'FOD (ALL)'!Z75</f>
        <v>1535.5</v>
      </c>
      <c r="AZ75" s="137">
        <f>'FOD (ALL)'!AQ75</f>
        <v>1594.84</v>
      </c>
      <c r="BA75" s="137">
        <f>'FOD (ALL)'!BH75</f>
        <v>893.65</v>
      </c>
      <c r="BB75" s="137">
        <f>'FOD (ALL)'!BY75</f>
        <v>1268.9000000000001</v>
      </c>
      <c r="BC75" s="137" t="str">
        <f t="shared" si="78"/>
        <v>Y</v>
      </c>
      <c r="BD75" s="137" t="str">
        <f t="shared" si="79"/>
        <v>N</v>
      </c>
      <c r="BE75" s="137" t="str">
        <f t="shared" si="80"/>
        <v>Y</v>
      </c>
      <c r="BF75" s="137" t="str">
        <f t="shared" si="81"/>
        <v>N</v>
      </c>
      <c r="BG75" s="139">
        <f t="shared" si="82"/>
        <v>98.668837512210999</v>
      </c>
      <c r="BH75" s="139">
        <f t="shared" si="83"/>
        <v>-3.7207494168693991</v>
      </c>
      <c r="BI75" s="139">
        <f t="shared" si="84"/>
        <v>78.463604319364393</v>
      </c>
      <c r="BJ75" s="139">
        <f t="shared" si="85"/>
        <v>-29.572858381275125</v>
      </c>
      <c r="BK75" s="137" t="str">
        <f t="shared" si="86"/>
        <v>Y</v>
      </c>
      <c r="BL75" s="137" t="str">
        <f t="shared" si="87"/>
        <v>N</v>
      </c>
      <c r="BM75" s="137" t="str">
        <f t="shared" si="88"/>
        <v>Y</v>
      </c>
      <c r="BN75" s="137">
        <f>'FOD (ALL)'!H75</f>
        <v>1183</v>
      </c>
      <c r="BO75" s="137">
        <f>'FOD (ALL)'!Y75</f>
        <v>571</v>
      </c>
      <c r="BP75" s="137">
        <f>'FOD (ALL)'!AP75</f>
        <v>589</v>
      </c>
      <c r="BQ75" s="137">
        <f>'FOD (ALL)'!BG75</f>
        <v>332</v>
      </c>
      <c r="BR75" s="137">
        <f>'FOD (ALL)'!BX75</f>
        <v>460</v>
      </c>
      <c r="BS75" s="137" t="str">
        <f t="shared" si="89"/>
        <v>Y</v>
      </c>
      <c r="BT75" s="137" t="str">
        <f t="shared" si="90"/>
        <v>N</v>
      </c>
      <c r="BU75" s="137" t="str">
        <f t="shared" si="91"/>
        <v>Y</v>
      </c>
      <c r="BV75" s="137" t="str">
        <f t="shared" si="92"/>
        <v>N</v>
      </c>
      <c r="BW75" s="139">
        <f t="shared" si="93"/>
        <v>107.18038528896672</v>
      </c>
      <c r="BX75" s="139">
        <f t="shared" si="94"/>
        <v>-3.0560271646859083</v>
      </c>
      <c r="BY75" s="139">
        <f t="shared" si="95"/>
        <v>77.409638554216869</v>
      </c>
      <c r="BZ75" s="139">
        <f t="shared" si="96"/>
        <v>-27.826086956521738</v>
      </c>
      <c r="CA75" s="137" t="str">
        <f t="shared" si="97"/>
        <v>Y</v>
      </c>
      <c r="CB75" s="137" t="str">
        <f t="shared" si="98"/>
        <v>N</v>
      </c>
      <c r="CC75" s="137" t="str">
        <f t="shared" si="99"/>
        <v>Y</v>
      </c>
    </row>
    <row r="76" spans="1:81" x14ac:dyDescent="0.3">
      <c r="A76" s="137" t="str">
        <f>'FOD (ALL)'!B76</f>
        <v>BHEL</v>
      </c>
      <c r="B76" s="146">
        <f>'FOD (ALL)'!C76</f>
        <v>44042</v>
      </c>
      <c r="C76" s="137">
        <f>'FOD (ALL)'!G76</f>
        <v>24.75</v>
      </c>
      <c r="D76" s="137">
        <f>'FOD (ALL)'!X76</f>
        <v>25.8</v>
      </c>
      <c r="E76" s="137">
        <f>'FOD (ALL)'!AO76</f>
        <v>26.2</v>
      </c>
      <c r="F76" s="137">
        <f>'FOD (ALL)'!BF76</f>
        <v>25.65</v>
      </c>
      <c r="G76" s="137">
        <f>'FOD (ALL)'!BW76</f>
        <v>26.15</v>
      </c>
      <c r="H76" s="137" t="str">
        <f t="shared" si="56"/>
        <v>N</v>
      </c>
      <c r="I76" s="137" t="str">
        <f t="shared" si="57"/>
        <v>N</v>
      </c>
      <c r="J76" s="137" t="str">
        <f t="shared" si="58"/>
        <v>Y</v>
      </c>
      <c r="K76" s="137" t="str">
        <f t="shared" si="59"/>
        <v>N</v>
      </c>
      <c r="L76" s="139">
        <f t="shared" si="60"/>
        <v>-4.0697674418604679</v>
      </c>
      <c r="M76" s="139">
        <f t="shared" si="61"/>
        <v>-1.5267175572519029</v>
      </c>
      <c r="N76" s="139">
        <f t="shared" si="62"/>
        <v>2.1442495126705685</v>
      </c>
      <c r="O76" s="139">
        <f t="shared" si="63"/>
        <v>-1.9120458891013385</v>
      </c>
      <c r="P76" s="137" t="str">
        <f t="shared" si="64"/>
        <v>N</v>
      </c>
      <c r="Q76" s="137" t="str">
        <f t="shared" si="65"/>
        <v>N</v>
      </c>
      <c r="R76" s="137" t="str">
        <f t="shared" si="66"/>
        <v>Y</v>
      </c>
      <c r="S76" s="137">
        <f>'FOD (ALL)'!D76</f>
        <v>25.5</v>
      </c>
      <c r="T76" s="137">
        <f>'FOD (ALL)'!U76</f>
        <v>25.8</v>
      </c>
      <c r="U76" s="137">
        <f>'FOD (ALL)'!AL76</f>
        <v>26.3</v>
      </c>
      <c r="V76" s="137">
        <f>'FOD (ALL)'!BC76</f>
        <v>0</v>
      </c>
      <c r="W76" s="137">
        <f>'FOD (ALL)'!BT76</f>
        <v>26.15</v>
      </c>
      <c r="X76" s="137">
        <f>'FOD (ALL)'!E76</f>
        <v>25.5</v>
      </c>
      <c r="Y76" s="137">
        <f>'FOD (ALL)'!V76</f>
        <v>25.8</v>
      </c>
      <c r="Z76" s="137">
        <f>'FOD (ALL)'!AM76</f>
        <v>26.45</v>
      </c>
      <c r="AA76" s="137">
        <f>'FOD (ALL)'!BD76</f>
        <v>0</v>
      </c>
      <c r="AB76" s="137">
        <f>'FOD (ALL)'!BU76</f>
        <v>26.15</v>
      </c>
      <c r="AC76" s="137">
        <f>'FOD (ALL)'!F76</f>
        <v>24.6</v>
      </c>
      <c r="AD76" s="137">
        <f>'FOD (ALL)'!W76</f>
        <v>25.7</v>
      </c>
      <c r="AE76" s="137">
        <f>'FOD (ALL)'!AN76</f>
        <v>26.3</v>
      </c>
      <c r="AF76" s="137">
        <f>'FOD (ALL)'!BE76</f>
        <v>0</v>
      </c>
      <c r="AG76" s="137">
        <f>'FOD (ALL)'!BV76</f>
        <v>26.15</v>
      </c>
      <c r="AH76" s="137">
        <f>'FOD (ALL)'!J76</f>
        <v>588000</v>
      </c>
      <c r="AI76" s="137">
        <f>'FOD (ALL)'!AA76</f>
        <v>483000</v>
      </c>
      <c r="AJ76" s="137">
        <f>'FOD (ALL)'!AR76</f>
        <v>441000</v>
      </c>
      <c r="AK76" s="137">
        <f>'FOD (ALL)'!BI76</f>
        <v>504000</v>
      </c>
      <c r="AL76" s="137">
        <f>'FOD (ALL)'!BZ76</f>
        <v>504000</v>
      </c>
      <c r="AM76" s="137" t="str">
        <f t="shared" si="67"/>
        <v>Y</v>
      </c>
      <c r="AN76" s="137" t="str">
        <f t="shared" si="68"/>
        <v>Y</v>
      </c>
      <c r="AO76" s="137" t="str">
        <f t="shared" si="69"/>
        <v>N</v>
      </c>
      <c r="AP76" s="137" t="str">
        <f t="shared" si="70"/>
        <v>Y</v>
      </c>
      <c r="AQ76" s="139">
        <f t="shared" si="71"/>
        <v>21.739130434782609</v>
      </c>
      <c r="AR76" s="139">
        <f t="shared" si="72"/>
        <v>9.5238095238095237</v>
      </c>
      <c r="AS76" s="139">
        <f t="shared" si="73"/>
        <v>-12.5</v>
      </c>
      <c r="AT76" s="139">
        <f t="shared" si="74"/>
        <v>0</v>
      </c>
      <c r="AU76" s="137" t="str">
        <f t="shared" si="75"/>
        <v>Y</v>
      </c>
      <c r="AV76" s="137" t="str">
        <f t="shared" si="76"/>
        <v>Y</v>
      </c>
      <c r="AW76" s="137" t="str">
        <f t="shared" si="77"/>
        <v>N</v>
      </c>
      <c r="AX76" s="137">
        <f>'FOD (ALL)'!I76</f>
        <v>42.05</v>
      </c>
      <c r="AY76" s="137">
        <f>'FOD (ALL)'!Z76</f>
        <v>21.65</v>
      </c>
      <c r="AZ76" s="137">
        <f>'FOD (ALL)'!AQ76</f>
        <v>38.71</v>
      </c>
      <c r="BA76" s="137">
        <f>'FOD (ALL)'!BH76</f>
        <v>0</v>
      </c>
      <c r="BB76" s="137">
        <f>'FOD (ALL)'!BY76</f>
        <v>5.49</v>
      </c>
      <c r="BC76" s="137" t="str">
        <f t="shared" si="78"/>
        <v>Y</v>
      </c>
      <c r="BD76" s="137" t="str">
        <f t="shared" si="79"/>
        <v>N</v>
      </c>
      <c r="BE76" s="137" t="str">
        <f t="shared" si="80"/>
        <v>Y</v>
      </c>
      <c r="BF76" s="137" t="str">
        <f t="shared" si="81"/>
        <v>N</v>
      </c>
      <c r="BG76" s="139">
        <f t="shared" si="82"/>
        <v>94.226327944572745</v>
      </c>
      <c r="BH76" s="139">
        <f t="shared" si="83"/>
        <v>-44.071299405838289</v>
      </c>
      <c r="BI76" s="139" t="e">
        <f t="shared" si="84"/>
        <v>#DIV/0!</v>
      </c>
      <c r="BJ76" s="139">
        <f t="shared" si="85"/>
        <v>-100</v>
      </c>
      <c r="BK76" s="137" t="str">
        <f t="shared" si="86"/>
        <v>Y</v>
      </c>
      <c r="BL76" s="137" t="e">
        <f t="shared" si="87"/>
        <v>#DIV/0!</v>
      </c>
      <c r="BM76" s="137" t="e">
        <f t="shared" si="88"/>
        <v>#DIV/0!</v>
      </c>
      <c r="BN76" s="137">
        <f>'FOD (ALL)'!H76</f>
        <v>8</v>
      </c>
      <c r="BO76" s="137">
        <f>'FOD (ALL)'!Y76</f>
        <v>4</v>
      </c>
      <c r="BP76" s="137">
        <f>'FOD (ALL)'!AP76</f>
        <v>7</v>
      </c>
      <c r="BQ76" s="137">
        <f>'FOD (ALL)'!BG76</f>
        <v>0</v>
      </c>
      <c r="BR76" s="137">
        <f>'FOD (ALL)'!BX76</f>
        <v>1</v>
      </c>
      <c r="BS76" s="137" t="str">
        <f t="shared" si="89"/>
        <v>Y</v>
      </c>
      <c r="BT76" s="137" t="str">
        <f t="shared" si="90"/>
        <v>N</v>
      </c>
      <c r="BU76" s="137" t="str">
        <f t="shared" si="91"/>
        <v>Y</v>
      </c>
      <c r="BV76" s="137" t="str">
        <f t="shared" si="92"/>
        <v>N</v>
      </c>
      <c r="BW76" s="139">
        <f t="shared" si="93"/>
        <v>100</v>
      </c>
      <c r="BX76" s="139">
        <f t="shared" si="94"/>
        <v>-42.857142857142854</v>
      </c>
      <c r="BY76" s="139" t="e">
        <f t="shared" si="95"/>
        <v>#DIV/0!</v>
      </c>
      <c r="BZ76" s="139">
        <f t="shared" si="96"/>
        <v>-100</v>
      </c>
      <c r="CA76" s="137" t="str">
        <f t="shared" si="97"/>
        <v>Y</v>
      </c>
      <c r="CB76" s="137" t="e">
        <f t="shared" si="98"/>
        <v>#DIV/0!</v>
      </c>
      <c r="CC76" s="137" t="e">
        <f t="shared" si="99"/>
        <v>#DIV/0!</v>
      </c>
    </row>
    <row r="77" spans="1:81" x14ac:dyDescent="0.3">
      <c r="A77" s="137" t="str">
        <f>'FOD (ALL)'!B77</f>
        <v>BIOCON</v>
      </c>
      <c r="B77" s="146">
        <f>'FOD (ALL)'!C77</f>
        <v>43979</v>
      </c>
      <c r="C77" s="137">
        <f>'FOD (ALL)'!G77</f>
        <v>350</v>
      </c>
      <c r="D77" s="137">
        <f>'FOD (ALL)'!X77</f>
        <v>354.25</v>
      </c>
      <c r="E77" s="137">
        <f>'FOD (ALL)'!AO77</f>
        <v>346.85</v>
      </c>
      <c r="F77" s="137">
        <f>'FOD (ALL)'!BF77</f>
        <v>336.35</v>
      </c>
      <c r="G77" s="137">
        <f>'FOD (ALL)'!BW77</f>
        <v>332.1</v>
      </c>
      <c r="H77" s="137" t="str">
        <f t="shared" si="56"/>
        <v>N</v>
      </c>
      <c r="I77" s="137" t="str">
        <f t="shared" si="57"/>
        <v>Y</v>
      </c>
      <c r="J77" s="137" t="str">
        <f t="shared" si="58"/>
        <v>Y</v>
      </c>
      <c r="K77" s="137" t="str">
        <f t="shared" si="59"/>
        <v>Y</v>
      </c>
      <c r="L77" s="139">
        <f t="shared" si="60"/>
        <v>-1.1997177134791814</v>
      </c>
      <c r="M77" s="139">
        <f t="shared" si="61"/>
        <v>2.1334870981692307</v>
      </c>
      <c r="N77" s="139">
        <f t="shared" si="62"/>
        <v>3.1217481789802286</v>
      </c>
      <c r="O77" s="139">
        <f t="shared" si="63"/>
        <v>1.279735019572418</v>
      </c>
      <c r="P77" s="137" t="str">
        <f t="shared" si="64"/>
        <v>N</v>
      </c>
      <c r="Q77" s="137" t="str">
        <f t="shared" si="65"/>
        <v>N</v>
      </c>
      <c r="R77" s="137" t="str">
        <f t="shared" si="66"/>
        <v>Y</v>
      </c>
      <c r="S77" s="137">
        <f>'FOD (ALL)'!D77</f>
        <v>352.9</v>
      </c>
      <c r="T77" s="137">
        <f>'FOD (ALL)'!U77</f>
        <v>346.05</v>
      </c>
      <c r="U77" s="137">
        <f>'FOD (ALL)'!AL77</f>
        <v>332.55</v>
      </c>
      <c r="V77" s="137">
        <f>'FOD (ALL)'!BC77</f>
        <v>334.35</v>
      </c>
      <c r="W77" s="137">
        <f>'FOD (ALL)'!BT77</f>
        <v>329.05</v>
      </c>
      <c r="X77" s="137">
        <f>'FOD (ALL)'!E77</f>
        <v>356.55</v>
      </c>
      <c r="Y77" s="137">
        <f>'FOD (ALL)'!V77</f>
        <v>356.8</v>
      </c>
      <c r="Z77" s="137">
        <f>'FOD (ALL)'!AM77</f>
        <v>348.4</v>
      </c>
      <c r="AA77" s="137">
        <f>'FOD (ALL)'!BD77</f>
        <v>337.6</v>
      </c>
      <c r="AB77" s="137">
        <f>'FOD (ALL)'!BU77</f>
        <v>337.35</v>
      </c>
      <c r="AC77" s="137">
        <f>'FOD (ALL)'!F77</f>
        <v>348.4</v>
      </c>
      <c r="AD77" s="137">
        <f>'FOD (ALL)'!W77</f>
        <v>344.5</v>
      </c>
      <c r="AE77" s="137">
        <f>'FOD (ALL)'!AN77</f>
        <v>332.55</v>
      </c>
      <c r="AF77" s="137">
        <f>'FOD (ALL)'!BE77</f>
        <v>329.5</v>
      </c>
      <c r="AG77" s="137">
        <f>'FOD (ALL)'!BV77</f>
        <v>326.2</v>
      </c>
      <c r="AH77" s="137">
        <f>'FOD (ALL)'!J77</f>
        <v>14278400</v>
      </c>
      <c r="AI77" s="137">
        <f>'FOD (ALL)'!AA77</f>
        <v>14391100</v>
      </c>
      <c r="AJ77" s="137">
        <f>'FOD (ALL)'!AR77</f>
        <v>15331800</v>
      </c>
      <c r="AK77" s="137">
        <f>'FOD (ALL)'!BI77</f>
        <v>15419200</v>
      </c>
      <c r="AL77" s="137">
        <f>'FOD (ALL)'!BZ77</f>
        <v>16012600</v>
      </c>
      <c r="AM77" s="137" t="str">
        <f t="shared" si="67"/>
        <v>N</v>
      </c>
      <c r="AN77" s="137" t="str">
        <f t="shared" si="68"/>
        <v>N</v>
      </c>
      <c r="AO77" s="137" t="str">
        <f t="shared" si="69"/>
        <v>N</v>
      </c>
      <c r="AP77" s="137" t="str">
        <f t="shared" si="70"/>
        <v>N</v>
      </c>
      <c r="AQ77" s="139">
        <f t="shared" si="71"/>
        <v>-0.78312290234936865</v>
      </c>
      <c r="AR77" s="139">
        <f t="shared" si="72"/>
        <v>-6.1356135613561351</v>
      </c>
      <c r="AS77" s="139">
        <f t="shared" si="73"/>
        <v>-0.56682577565632453</v>
      </c>
      <c r="AT77" s="139">
        <f t="shared" si="74"/>
        <v>-3.7058316575696635</v>
      </c>
      <c r="AU77" s="137" t="str">
        <f t="shared" si="75"/>
        <v>Y</v>
      </c>
      <c r="AV77" s="137" t="str">
        <f t="shared" si="76"/>
        <v>N</v>
      </c>
      <c r="AW77" s="137" t="str">
        <f t="shared" si="77"/>
        <v>Y</v>
      </c>
      <c r="AX77" s="137">
        <f>'FOD (ALL)'!I77</f>
        <v>24834.080000000002</v>
      </c>
      <c r="AY77" s="137">
        <f>'FOD (ALL)'!Z77</f>
        <v>37095.25</v>
      </c>
      <c r="AZ77" s="137">
        <f>'FOD (ALL)'!AQ77</f>
        <v>27746.53</v>
      </c>
      <c r="BA77" s="137">
        <f>'FOD (ALL)'!BH77</f>
        <v>24969.29</v>
      </c>
      <c r="BB77" s="137">
        <f>'FOD (ALL)'!BY77</f>
        <v>39151.71</v>
      </c>
      <c r="BC77" s="137" t="str">
        <f t="shared" si="78"/>
        <v>N</v>
      </c>
      <c r="BD77" s="137" t="str">
        <f t="shared" si="79"/>
        <v>Y</v>
      </c>
      <c r="BE77" s="137" t="str">
        <f t="shared" si="80"/>
        <v>Y</v>
      </c>
      <c r="BF77" s="137" t="str">
        <f t="shared" si="81"/>
        <v>N</v>
      </c>
      <c r="BG77" s="139">
        <f t="shared" si="82"/>
        <v>-33.05320762092181</v>
      </c>
      <c r="BH77" s="139">
        <f t="shared" si="83"/>
        <v>33.693294260579613</v>
      </c>
      <c r="BI77" s="139">
        <f t="shared" si="84"/>
        <v>11.122623030130203</v>
      </c>
      <c r="BJ77" s="139">
        <f t="shared" si="85"/>
        <v>-36.224267088206361</v>
      </c>
      <c r="BK77" s="137" t="str">
        <f t="shared" si="86"/>
        <v>N</v>
      </c>
      <c r="BL77" s="137" t="str">
        <f t="shared" si="87"/>
        <v>Y</v>
      </c>
      <c r="BM77" s="137" t="str">
        <f t="shared" si="88"/>
        <v>Y</v>
      </c>
      <c r="BN77" s="137">
        <f>'FOD (ALL)'!H77</f>
        <v>3072</v>
      </c>
      <c r="BO77" s="137">
        <f>'FOD (ALL)'!Y77</f>
        <v>4565</v>
      </c>
      <c r="BP77" s="137">
        <f>'FOD (ALL)'!AP77</f>
        <v>3524</v>
      </c>
      <c r="BQ77" s="137">
        <f>'FOD (ALL)'!BG77</f>
        <v>3243</v>
      </c>
      <c r="BR77" s="137">
        <f>'FOD (ALL)'!BX77</f>
        <v>5125</v>
      </c>
      <c r="BS77" s="137" t="str">
        <f t="shared" si="89"/>
        <v>N</v>
      </c>
      <c r="BT77" s="137" t="str">
        <f t="shared" si="90"/>
        <v>Y</v>
      </c>
      <c r="BU77" s="137" t="str">
        <f t="shared" si="91"/>
        <v>Y</v>
      </c>
      <c r="BV77" s="137" t="str">
        <f t="shared" si="92"/>
        <v>N</v>
      </c>
      <c r="BW77" s="139">
        <f t="shared" si="93"/>
        <v>-32.70536692223439</v>
      </c>
      <c r="BX77" s="139">
        <f t="shared" si="94"/>
        <v>29.540295119182748</v>
      </c>
      <c r="BY77" s="139">
        <f t="shared" si="95"/>
        <v>8.6648165279062592</v>
      </c>
      <c r="BZ77" s="139">
        <f t="shared" si="96"/>
        <v>-36.721951219512192</v>
      </c>
      <c r="CA77" s="137" t="str">
        <f t="shared" si="97"/>
        <v>N</v>
      </c>
      <c r="CB77" s="137" t="str">
        <f t="shared" si="98"/>
        <v>Y</v>
      </c>
      <c r="CC77" s="137" t="str">
        <f t="shared" si="99"/>
        <v>Y</v>
      </c>
    </row>
    <row r="78" spans="1:81" x14ac:dyDescent="0.3">
      <c r="A78" s="137" t="str">
        <f>'FOD (ALL)'!B78</f>
        <v>BIOCON</v>
      </c>
      <c r="B78" s="146">
        <f>'FOD (ALL)'!C78</f>
        <v>44007</v>
      </c>
      <c r="C78" s="137">
        <f>'FOD (ALL)'!G78</f>
        <v>349</v>
      </c>
      <c r="D78" s="137">
        <f>'FOD (ALL)'!X78</f>
        <v>352.9</v>
      </c>
      <c r="E78" s="137">
        <f>'FOD (ALL)'!AO78</f>
        <v>345.2</v>
      </c>
      <c r="F78" s="137">
        <f>'FOD (ALL)'!BF78</f>
        <v>334.5</v>
      </c>
      <c r="G78" s="137">
        <f>'FOD (ALL)'!BW78</f>
        <v>330.6</v>
      </c>
      <c r="H78" s="137" t="str">
        <f t="shared" si="56"/>
        <v>N</v>
      </c>
      <c r="I78" s="137" t="str">
        <f t="shared" si="57"/>
        <v>Y</v>
      </c>
      <c r="J78" s="137" t="str">
        <f t="shared" si="58"/>
        <v>Y</v>
      </c>
      <c r="K78" s="137" t="str">
        <f t="shared" si="59"/>
        <v>Y</v>
      </c>
      <c r="L78" s="139">
        <f t="shared" si="60"/>
        <v>-1.105128931708693</v>
      </c>
      <c r="M78" s="139">
        <f t="shared" si="61"/>
        <v>2.2305909617612945</v>
      </c>
      <c r="N78" s="139">
        <f t="shared" si="62"/>
        <v>3.1988041853512672</v>
      </c>
      <c r="O78" s="139">
        <f t="shared" si="63"/>
        <v>1.1796733212341128</v>
      </c>
      <c r="P78" s="137" t="str">
        <f t="shared" si="64"/>
        <v>N</v>
      </c>
      <c r="Q78" s="137" t="str">
        <f t="shared" si="65"/>
        <v>N</v>
      </c>
      <c r="R78" s="137" t="str">
        <f t="shared" si="66"/>
        <v>Y</v>
      </c>
      <c r="S78" s="137">
        <f>'FOD (ALL)'!D78</f>
        <v>351.1</v>
      </c>
      <c r="T78" s="137">
        <f>'FOD (ALL)'!U78</f>
        <v>344</v>
      </c>
      <c r="U78" s="137">
        <f>'FOD (ALL)'!AL78</f>
        <v>335.55</v>
      </c>
      <c r="V78" s="137">
        <f>'FOD (ALL)'!BC78</f>
        <v>332.55</v>
      </c>
      <c r="W78" s="137">
        <f>'FOD (ALL)'!BT78</f>
        <v>331</v>
      </c>
      <c r="X78" s="137">
        <f>'FOD (ALL)'!E78</f>
        <v>354.5</v>
      </c>
      <c r="Y78" s="137">
        <f>'FOD (ALL)'!V78</f>
        <v>354.8</v>
      </c>
      <c r="Z78" s="137">
        <f>'FOD (ALL)'!AM78</f>
        <v>346.35</v>
      </c>
      <c r="AA78" s="137">
        <f>'FOD (ALL)'!BD78</f>
        <v>335.5</v>
      </c>
      <c r="AB78" s="137">
        <f>'FOD (ALL)'!BU78</f>
        <v>335</v>
      </c>
      <c r="AC78" s="137">
        <f>'FOD (ALL)'!F78</f>
        <v>347</v>
      </c>
      <c r="AD78" s="137">
        <f>'FOD (ALL)'!W78</f>
        <v>344</v>
      </c>
      <c r="AE78" s="137">
        <f>'FOD (ALL)'!AN78</f>
        <v>333.5</v>
      </c>
      <c r="AF78" s="137">
        <f>'FOD (ALL)'!BE78</f>
        <v>328.7</v>
      </c>
      <c r="AG78" s="137">
        <f>'FOD (ALL)'!BV78</f>
        <v>324.75</v>
      </c>
      <c r="AH78" s="137">
        <f>'FOD (ALL)'!J78</f>
        <v>2408100</v>
      </c>
      <c r="AI78" s="137">
        <f>'FOD (ALL)'!AA78</f>
        <v>1522600</v>
      </c>
      <c r="AJ78" s="137">
        <f>'FOD (ALL)'!AR78</f>
        <v>1352400</v>
      </c>
      <c r="AK78" s="137">
        <f>'FOD (ALL)'!BI78</f>
        <v>1147700</v>
      </c>
      <c r="AL78" s="137">
        <f>'FOD (ALL)'!BZ78</f>
        <v>1076400</v>
      </c>
      <c r="AM78" s="137" t="str">
        <f t="shared" si="67"/>
        <v>Y</v>
      </c>
      <c r="AN78" s="137" t="str">
        <f t="shared" si="68"/>
        <v>Y</v>
      </c>
      <c r="AO78" s="137" t="str">
        <f t="shared" si="69"/>
        <v>Y</v>
      </c>
      <c r="AP78" s="137" t="str">
        <f t="shared" si="70"/>
        <v>Y</v>
      </c>
      <c r="AQ78" s="139">
        <f t="shared" si="71"/>
        <v>58.157099697885194</v>
      </c>
      <c r="AR78" s="139">
        <f t="shared" si="72"/>
        <v>12.585034013605442</v>
      </c>
      <c r="AS78" s="139">
        <f t="shared" si="73"/>
        <v>17.835671342685373</v>
      </c>
      <c r="AT78" s="139">
        <f t="shared" si="74"/>
        <v>6.6239316239316244</v>
      </c>
      <c r="AU78" s="137" t="str">
        <f t="shared" si="75"/>
        <v>Y</v>
      </c>
      <c r="AV78" s="137" t="str">
        <f t="shared" si="76"/>
        <v>N</v>
      </c>
      <c r="AW78" s="137" t="str">
        <f t="shared" si="77"/>
        <v>Y</v>
      </c>
      <c r="AX78" s="137">
        <f>'FOD (ALL)'!I78</f>
        <v>10072.27</v>
      </c>
      <c r="AY78" s="137">
        <f>'FOD (ALL)'!Z78</f>
        <v>4762.4399999999996</v>
      </c>
      <c r="AZ78" s="137">
        <f>'FOD (ALL)'!AQ78</f>
        <v>3353.48</v>
      </c>
      <c r="BA78" s="137">
        <f>'FOD (ALL)'!BH78</f>
        <v>1608.7</v>
      </c>
      <c r="BB78" s="137">
        <f>'FOD (ALL)'!BY78</f>
        <v>1457.47</v>
      </c>
      <c r="BC78" s="137" t="str">
        <f t="shared" si="78"/>
        <v>Y</v>
      </c>
      <c r="BD78" s="137" t="str">
        <f t="shared" si="79"/>
        <v>Y</v>
      </c>
      <c r="BE78" s="137" t="str">
        <f t="shared" si="80"/>
        <v>Y</v>
      </c>
      <c r="BF78" s="137" t="str">
        <f t="shared" si="81"/>
        <v>Y</v>
      </c>
      <c r="BG78" s="139">
        <f t="shared" si="82"/>
        <v>111.49389808585516</v>
      </c>
      <c r="BH78" s="139">
        <f t="shared" si="83"/>
        <v>42.014862173026216</v>
      </c>
      <c r="BI78" s="139">
        <f t="shared" si="84"/>
        <v>108.45900416485361</v>
      </c>
      <c r="BJ78" s="139">
        <f t="shared" si="85"/>
        <v>10.37619985317022</v>
      </c>
      <c r="BK78" s="137" t="str">
        <f t="shared" si="86"/>
        <v>Y</v>
      </c>
      <c r="BL78" s="137" t="str">
        <f t="shared" si="87"/>
        <v>N</v>
      </c>
      <c r="BM78" s="137" t="str">
        <f t="shared" si="88"/>
        <v>Y</v>
      </c>
      <c r="BN78" s="137">
        <f>'FOD (ALL)'!H78</f>
        <v>1250</v>
      </c>
      <c r="BO78" s="137">
        <f>'FOD (ALL)'!Y78</f>
        <v>589</v>
      </c>
      <c r="BP78" s="137">
        <f>'FOD (ALL)'!AP78</f>
        <v>428</v>
      </c>
      <c r="BQ78" s="137">
        <f>'FOD (ALL)'!BG78</f>
        <v>210</v>
      </c>
      <c r="BR78" s="137">
        <f>'FOD (ALL)'!BX78</f>
        <v>192</v>
      </c>
      <c r="BS78" s="137" t="str">
        <f t="shared" si="89"/>
        <v>Y</v>
      </c>
      <c r="BT78" s="137" t="str">
        <f t="shared" si="90"/>
        <v>Y</v>
      </c>
      <c r="BU78" s="137" t="str">
        <f t="shared" si="91"/>
        <v>Y</v>
      </c>
      <c r="BV78" s="137" t="str">
        <f t="shared" si="92"/>
        <v>Y</v>
      </c>
      <c r="BW78" s="139">
        <f t="shared" si="93"/>
        <v>112.22410865874363</v>
      </c>
      <c r="BX78" s="139">
        <f t="shared" si="94"/>
        <v>37.616822429906541</v>
      </c>
      <c r="BY78" s="139">
        <f t="shared" si="95"/>
        <v>103.80952380952382</v>
      </c>
      <c r="BZ78" s="139">
        <f t="shared" si="96"/>
        <v>9.375</v>
      </c>
      <c r="CA78" s="137" t="str">
        <f t="shared" si="97"/>
        <v>Y</v>
      </c>
      <c r="CB78" s="137" t="str">
        <f t="shared" si="98"/>
        <v>N</v>
      </c>
      <c r="CC78" s="137" t="str">
        <f t="shared" si="99"/>
        <v>Y</v>
      </c>
    </row>
    <row r="79" spans="1:81" x14ac:dyDescent="0.3">
      <c r="A79" s="137" t="str">
        <f>'FOD (ALL)'!B79</f>
        <v>BIOCON</v>
      </c>
      <c r="B79" s="146">
        <f>'FOD (ALL)'!C79</f>
        <v>44042</v>
      </c>
      <c r="C79" s="137">
        <f>'FOD (ALL)'!G79</f>
        <v>349.1</v>
      </c>
      <c r="D79" s="137">
        <f>'FOD (ALL)'!X79</f>
        <v>350.5</v>
      </c>
      <c r="E79" s="137">
        <f>'FOD (ALL)'!AO79</f>
        <v>345.2</v>
      </c>
      <c r="F79" s="137">
        <f>'FOD (ALL)'!BF79</f>
        <v>339.7</v>
      </c>
      <c r="G79" s="137">
        <f>'FOD (ALL)'!BW79</f>
        <v>334.85</v>
      </c>
      <c r="H79" s="137" t="str">
        <f t="shared" si="56"/>
        <v>N</v>
      </c>
      <c r="I79" s="137" t="str">
        <f t="shared" si="57"/>
        <v>Y</v>
      </c>
      <c r="J79" s="137" t="str">
        <f t="shared" si="58"/>
        <v>Y</v>
      </c>
      <c r="K79" s="137" t="str">
        <f t="shared" si="59"/>
        <v>Y</v>
      </c>
      <c r="L79" s="139">
        <f t="shared" si="60"/>
        <v>-0.39942938659057842</v>
      </c>
      <c r="M79" s="139">
        <f t="shared" si="61"/>
        <v>1.5353418308227147</v>
      </c>
      <c r="N79" s="139">
        <f t="shared" si="62"/>
        <v>1.619075654989697</v>
      </c>
      <c r="O79" s="139">
        <f t="shared" si="63"/>
        <v>1.4484097357025432</v>
      </c>
      <c r="P79" s="137" t="str">
        <f t="shared" si="64"/>
        <v>N</v>
      </c>
      <c r="Q79" s="137" t="str">
        <f t="shared" si="65"/>
        <v>N</v>
      </c>
      <c r="R79" s="137" t="str">
        <f t="shared" si="66"/>
        <v>Y</v>
      </c>
      <c r="S79" s="137">
        <f>'FOD (ALL)'!D79</f>
        <v>349.8</v>
      </c>
      <c r="T79" s="137">
        <f>'FOD (ALL)'!U79</f>
        <v>346.55</v>
      </c>
      <c r="U79" s="137">
        <f>'FOD (ALL)'!AL79</f>
        <v>334.7</v>
      </c>
      <c r="V79" s="137">
        <f>'FOD (ALL)'!BC79</f>
        <v>331</v>
      </c>
      <c r="W79" s="137">
        <f>'FOD (ALL)'!BT79</f>
        <v>328.8</v>
      </c>
      <c r="X79" s="137">
        <f>'FOD (ALL)'!E79</f>
        <v>353</v>
      </c>
      <c r="Y79" s="137">
        <f>'FOD (ALL)'!V79</f>
        <v>353</v>
      </c>
      <c r="Z79" s="137">
        <f>'FOD (ALL)'!AM79</f>
        <v>345.2</v>
      </c>
      <c r="AA79" s="137">
        <f>'FOD (ALL)'!BD79</f>
        <v>331.9</v>
      </c>
      <c r="AB79" s="137">
        <f>'FOD (ALL)'!BU79</f>
        <v>331.05</v>
      </c>
      <c r="AC79" s="137">
        <f>'FOD (ALL)'!F79</f>
        <v>346.4</v>
      </c>
      <c r="AD79" s="137">
        <f>'FOD (ALL)'!W79</f>
        <v>346</v>
      </c>
      <c r="AE79" s="137">
        <f>'FOD (ALL)'!AN79</f>
        <v>334.7</v>
      </c>
      <c r="AF79" s="137">
        <f>'FOD (ALL)'!BE79</f>
        <v>331</v>
      </c>
      <c r="AG79" s="137">
        <f>'FOD (ALL)'!BV79</f>
        <v>324.64999999999998</v>
      </c>
      <c r="AH79" s="137">
        <f>'FOD (ALL)'!J79</f>
        <v>89700</v>
      </c>
      <c r="AI79" s="137">
        <f>'FOD (ALL)'!AA79</f>
        <v>69000</v>
      </c>
      <c r="AJ79" s="137">
        <f>'FOD (ALL)'!AR79</f>
        <v>59800</v>
      </c>
      <c r="AK79" s="137">
        <f>'FOD (ALL)'!BI79</f>
        <v>43700</v>
      </c>
      <c r="AL79" s="137">
        <f>'FOD (ALL)'!BZ79</f>
        <v>39100</v>
      </c>
      <c r="AM79" s="137" t="str">
        <f t="shared" si="67"/>
        <v>Y</v>
      </c>
      <c r="AN79" s="137" t="str">
        <f t="shared" si="68"/>
        <v>Y</v>
      </c>
      <c r="AO79" s="137" t="str">
        <f t="shared" si="69"/>
        <v>Y</v>
      </c>
      <c r="AP79" s="137" t="str">
        <f t="shared" si="70"/>
        <v>Y</v>
      </c>
      <c r="AQ79" s="139">
        <f t="shared" si="71"/>
        <v>30</v>
      </c>
      <c r="AR79" s="139">
        <f t="shared" si="72"/>
        <v>15.384615384615385</v>
      </c>
      <c r="AS79" s="139">
        <f t="shared" si="73"/>
        <v>36.84210526315789</v>
      </c>
      <c r="AT79" s="139">
        <f t="shared" si="74"/>
        <v>11.76470588235294</v>
      </c>
      <c r="AU79" s="137" t="str">
        <f t="shared" si="75"/>
        <v>Y</v>
      </c>
      <c r="AV79" s="137" t="str">
        <f t="shared" si="76"/>
        <v>N</v>
      </c>
      <c r="AW79" s="137" t="str">
        <f t="shared" si="77"/>
        <v>Y</v>
      </c>
      <c r="AX79" s="137">
        <f>'FOD (ALL)'!I79</f>
        <v>112.3</v>
      </c>
      <c r="AY79" s="137">
        <f>'FOD (ALL)'!Z79</f>
        <v>193.11</v>
      </c>
      <c r="AZ79" s="137">
        <f>'FOD (ALL)'!AQ79</f>
        <v>165.41</v>
      </c>
      <c r="BA79" s="137">
        <f>'FOD (ALL)'!BH79</f>
        <v>30.48</v>
      </c>
      <c r="BB79" s="137">
        <f>'FOD (ALL)'!BY79</f>
        <v>22.64</v>
      </c>
      <c r="BC79" s="137" t="str">
        <f t="shared" si="78"/>
        <v>N</v>
      </c>
      <c r="BD79" s="137" t="str">
        <f t="shared" si="79"/>
        <v>Y</v>
      </c>
      <c r="BE79" s="137" t="str">
        <f t="shared" si="80"/>
        <v>Y</v>
      </c>
      <c r="BF79" s="137" t="str">
        <f t="shared" si="81"/>
        <v>Y</v>
      </c>
      <c r="BG79" s="139">
        <f t="shared" si="82"/>
        <v>-41.846615918388494</v>
      </c>
      <c r="BH79" s="139">
        <f t="shared" si="83"/>
        <v>16.746266852064579</v>
      </c>
      <c r="BI79" s="139">
        <f t="shared" si="84"/>
        <v>442.68372703412069</v>
      </c>
      <c r="BJ79" s="139">
        <f t="shared" si="85"/>
        <v>34.628975265017665</v>
      </c>
      <c r="BK79" s="137" t="str">
        <f t="shared" si="86"/>
        <v>N</v>
      </c>
      <c r="BL79" s="137" t="str">
        <f t="shared" si="87"/>
        <v>N</v>
      </c>
      <c r="BM79" s="137" t="str">
        <f t="shared" si="88"/>
        <v>Y</v>
      </c>
      <c r="BN79" s="137">
        <f>'FOD (ALL)'!H79</f>
        <v>14</v>
      </c>
      <c r="BO79" s="137">
        <f>'FOD (ALL)'!Y79</f>
        <v>24</v>
      </c>
      <c r="BP79" s="137">
        <f>'FOD (ALL)'!AP79</f>
        <v>21</v>
      </c>
      <c r="BQ79" s="137">
        <f>'FOD (ALL)'!BG79</f>
        <v>4</v>
      </c>
      <c r="BR79" s="137">
        <f>'FOD (ALL)'!BX79</f>
        <v>3</v>
      </c>
      <c r="BS79" s="137" t="str">
        <f t="shared" si="89"/>
        <v>N</v>
      </c>
      <c r="BT79" s="137" t="str">
        <f t="shared" si="90"/>
        <v>Y</v>
      </c>
      <c r="BU79" s="137" t="str">
        <f t="shared" si="91"/>
        <v>Y</v>
      </c>
      <c r="BV79" s="137" t="str">
        <f t="shared" si="92"/>
        <v>Y</v>
      </c>
      <c r="BW79" s="139">
        <f t="shared" si="93"/>
        <v>-41.666666666666671</v>
      </c>
      <c r="BX79" s="139">
        <f t="shared" si="94"/>
        <v>14.285714285714285</v>
      </c>
      <c r="BY79" s="139">
        <f t="shared" si="95"/>
        <v>425</v>
      </c>
      <c r="BZ79" s="139">
        <f t="shared" si="96"/>
        <v>33.333333333333329</v>
      </c>
      <c r="CA79" s="137" t="str">
        <f t="shared" si="97"/>
        <v>N</v>
      </c>
      <c r="CB79" s="137" t="str">
        <f t="shared" si="98"/>
        <v>N</v>
      </c>
      <c r="CC79" s="137" t="str">
        <f t="shared" si="99"/>
        <v>Y</v>
      </c>
    </row>
    <row r="80" spans="1:81" x14ac:dyDescent="0.3">
      <c r="A80" s="137" t="str">
        <f>'FOD (ALL)'!B80</f>
        <v>BOSCHLTD</v>
      </c>
      <c r="B80" s="146">
        <f>'FOD (ALL)'!C80</f>
        <v>43979</v>
      </c>
      <c r="C80" s="137">
        <f>'FOD (ALL)'!G80</f>
        <v>9507.35</v>
      </c>
      <c r="D80" s="137">
        <f>'FOD (ALL)'!X80</f>
        <v>9299.4500000000007</v>
      </c>
      <c r="E80" s="137">
        <f>'FOD (ALL)'!AO80</f>
        <v>9236.7999999999993</v>
      </c>
      <c r="F80" s="137">
        <f>'FOD (ALL)'!BF80</f>
        <v>9120.9</v>
      </c>
      <c r="G80" s="137">
        <f>'FOD (ALL)'!BW80</f>
        <v>9037.5499999999993</v>
      </c>
      <c r="H80" s="137" t="str">
        <f t="shared" si="56"/>
        <v>Y</v>
      </c>
      <c r="I80" s="137" t="str">
        <f t="shared" si="57"/>
        <v>Y</v>
      </c>
      <c r="J80" s="137" t="str">
        <f t="shared" si="58"/>
        <v>Y</v>
      </c>
      <c r="K80" s="137" t="str">
        <f t="shared" si="59"/>
        <v>Y</v>
      </c>
      <c r="L80" s="139">
        <f t="shared" si="60"/>
        <v>2.2356160848222166</v>
      </c>
      <c r="M80" s="139">
        <f t="shared" si="61"/>
        <v>0.67826520006930391</v>
      </c>
      <c r="N80" s="139">
        <f t="shared" si="62"/>
        <v>1.2707079345240013</v>
      </c>
      <c r="O80" s="139">
        <f t="shared" si="63"/>
        <v>0.92226322399323235</v>
      </c>
      <c r="P80" s="137" t="str">
        <f t="shared" si="64"/>
        <v>Y</v>
      </c>
      <c r="Q80" s="137" t="str">
        <f t="shared" si="65"/>
        <v>N</v>
      </c>
      <c r="R80" s="137" t="str">
        <f t="shared" si="66"/>
        <v>Y</v>
      </c>
      <c r="S80" s="137">
        <f>'FOD (ALL)'!D80</f>
        <v>9315.1</v>
      </c>
      <c r="T80" s="137">
        <f>'FOD (ALL)'!U80</f>
        <v>9200</v>
      </c>
      <c r="U80" s="137">
        <f>'FOD (ALL)'!AL80</f>
        <v>9185</v>
      </c>
      <c r="V80" s="137">
        <f>'FOD (ALL)'!BC80</f>
        <v>9087.75</v>
      </c>
      <c r="W80" s="137">
        <f>'FOD (ALL)'!BT80</f>
        <v>9550.5</v>
      </c>
      <c r="X80" s="137">
        <f>'FOD (ALL)'!E80</f>
        <v>9623.6</v>
      </c>
      <c r="Y80" s="137">
        <f>'FOD (ALL)'!V80</f>
        <v>9443.9</v>
      </c>
      <c r="Z80" s="137">
        <f>'FOD (ALL)'!AM80</f>
        <v>9300.15</v>
      </c>
      <c r="AA80" s="137">
        <f>'FOD (ALL)'!BD80</f>
        <v>9348.2999999999993</v>
      </c>
      <c r="AB80" s="137">
        <f>'FOD (ALL)'!BU80</f>
        <v>9550.5</v>
      </c>
      <c r="AC80" s="137">
        <f>'FOD (ALL)'!F80</f>
        <v>9202.5499999999993</v>
      </c>
      <c r="AD80" s="137">
        <f>'FOD (ALL)'!W80</f>
        <v>9194.6</v>
      </c>
      <c r="AE80" s="137">
        <f>'FOD (ALL)'!AN80</f>
        <v>9050.7999999999993</v>
      </c>
      <c r="AF80" s="137">
        <f>'FOD (ALL)'!BE80</f>
        <v>9043.75</v>
      </c>
      <c r="AG80" s="137">
        <f>'FOD (ALL)'!BV80</f>
        <v>8989.9</v>
      </c>
      <c r="AH80" s="137">
        <f>'FOD (ALL)'!J80</f>
        <v>132880</v>
      </c>
      <c r="AI80" s="137">
        <f>'FOD (ALL)'!AA80</f>
        <v>143680</v>
      </c>
      <c r="AJ80" s="137">
        <f>'FOD (ALL)'!AR80</f>
        <v>140000</v>
      </c>
      <c r="AK80" s="137">
        <f>'FOD (ALL)'!BI80</f>
        <v>137880</v>
      </c>
      <c r="AL80" s="137">
        <f>'FOD (ALL)'!BZ80</f>
        <v>133760</v>
      </c>
      <c r="AM80" s="137" t="str">
        <f t="shared" si="67"/>
        <v>N</v>
      </c>
      <c r="AN80" s="137" t="str">
        <f t="shared" si="68"/>
        <v>Y</v>
      </c>
      <c r="AO80" s="137" t="str">
        <f t="shared" si="69"/>
        <v>Y</v>
      </c>
      <c r="AP80" s="137" t="str">
        <f t="shared" si="70"/>
        <v>Y</v>
      </c>
      <c r="AQ80" s="139">
        <f t="shared" si="71"/>
        <v>-7.5167037861915365</v>
      </c>
      <c r="AR80" s="139">
        <f t="shared" si="72"/>
        <v>2.6285714285714286</v>
      </c>
      <c r="AS80" s="139">
        <f t="shared" si="73"/>
        <v>1.5375689004931825</v>
      </c>
      <c r="AT80" s="139">
        <f t="shared" si="74"/>
        <v>3.0801435406698565</v>
      </c>
      <c r="AU80" s="137" t="str">
        <f t="shared" si="75"/>
        <v>N</v>
      </c>
      <c r="AV80" s="137" t="str">
        <f t="shared" si="76"/>
        <v>Y</v>
      </c>
      <c r="AW80" s="137" t="str">
        <f t="shared" si="77"/>
        <v>N</v>
      </c>
      <c r="AX80" s="137">
        <f>'FOD (ALL)'!I80</f>
        <v>12792.3</v>
      </c>
      <c r="AY80" s="137">
        <f>'FOD (ALL)'!Z80</f>
        <v>2476.29</v>
      </c>
      <c r="AZ80" s="137">
        <f>'FOD (ALL)'!AQ80</f>
        <v>2648.99</v>
      </c>
      <c r="BA80" s="137">
        <f>'FOD (ALL)'!BH80</f>
        <v>2174.04</v>
      </c>
      <c r="BB80" s="137">
        <f>'FOD (ALL)'!BY80</f>
        <v>4037.64</v>
      </c>
      <c r="BC80" s="137" t="str">
        <f t="shared" si="78"/>
        <v>Y</v>
      </c>
      <c r="BD80" s="137" t="str">
        <f t="shared" si="79"/>
        <v>N</v>
      </c>
      <c r="BE80" s="137" t="str">
        <f t="shared" si="80"/>
        <v>Y</v>
      </c>
      <c r="BF80" s="137" t="str">
        <f t="shared" si="81"/>
        <v>N</v>
      </c>
      <c r="BG80" s="139">
        <f t="shared" si="82"/>
        <v>416.59135238602903</v>
      </c>
      <c r="BH80" s="139">
        <f t="shared" si="83"/>
        <v>-6.5194659096485763</v>
      </c>
      <c r="BI80" s="139">
        <f t="shared" si="84"/>
        <v>21.846424168828531</v>
      </c>
      <c r="BJ80" s="139">
        <f t="shared" si="85"/>
        <v>-46.15567509733409</v>
      </c>
      <c r="BK80" s="137" t="str">
        <f t="shared" si="86"/>
        <v>Y</v>
      </c>
      <c r="BL80" s="137" t="str">
        <f t="shared" si="87"/>
        <v>N</v>
      </c>
      <c r="BM80" s="137" t="str">
        <f t="shared" si="88"/>
        <v>Y</v>
      </c>
      <c r="BN80" s="137">
        <f>'FOD (ALL)'!H80</f>
        <v>3401</v>
      </c>
      <c r="BO80" s="137">
        <f>'FOD (ALL)'!Y80</f>
        <v>665</v>
      </c>
      <c r="BP80" s="137">
        <f>'FOD (ALL)'!AP80</f>
        <v>722</v>
      </c>
      <c r="BQ80" s="137">
        <f>'FOD (ALL)'!BG80</f>
        <v>591</v>
      </c>
      <c r="BR80" s="137">
        <f>'FOD (ALL)'!BX80</f>
        <v>1094</v>
      </c>
      <c r="BS80" s="137" t="str">
        <f t="shared" si="89"/>
        <v>Y</v>
      </c>
      <c r="BT80" s="137" t="str">
        <f t="shared" si="90"/>
        <v>N</v>
      </c>
      <c r="BU80" s="137" t="str">
        <f t="shared" si="91"/>
        <v>Y</v>
      </c>
      <c r="BV80" s="137" t="str">
        <f t="shared" si="92"/>
        <v>N</v>
      </c>
      <c r="BW80" s="139">
        <f t="shared" si="93"/>
        <v>411.42857142857139</v>
      </c>
      <c r="BX80" s="139">
        <f t="shared" si="94"/>
        <v>-7.8947368421052628</v>
      </c>
      <c r="BY80" s="139">
        <f t="shared" si="95"/>
        <v>22.165820642978005</v>
      </c>
      <c r="BZ80" s="139">
        <f t="shared" si="96"/>
        <v>-45.978062157221203</v>
      </c>
      <c r="CA80" s="137" t="str">
        <f t="shared" si="97"/>
        <v>Y</v>
      </c>
      <c r="CB80" s="137" t="str">
        <f t="shared" si="98"/>
        <v>N</v>
      </c>
      <c r="CC80" s="137" t="str">
        <f t="shared" si="99"/>
        <v>Y</v>
      </c>
    </row>
    <row r="81" spans="1:81" x14ac:dyDescent="0.3">
      <c r="A81" s="137" t="str">
        <f>'FOD (ALL)'!B81</f>
        <v>BOSCHLTD</v>
      </c>
      <c r="B81" s="146">
        <f>'FOD (ALL)'!C81</f>
        <v>44007</v>
      </c>
      <c r="C81" s="137">
        <f>'FOD (ALL)'!G81</f>
        <v>9530.4500000000007</v>
      </c>
      <c r="D81" s="137">
        <f>'FOD (ALL)'!X81</f>
        <v>9288.9500000000007</v>
      </c>
      <c r="E81" s="137">
        <f>'FOD (ALL)'!AO81</f>
        <v>9230.5499999999993</v>
      </c>
      <c r="F81" s="137">
        <f>'FOD (ALL)'!BF81</f>
        <v>9134.9500000000007</v>
      </c>
      <c r="G81" s="137">
        <f>'FOD (ALL)'!BW81</f>
        <v>9073</v>
      </c>
      <c r="H81" s="137" t="str">
        <f t="shared" si="56"/>
        <v>Y</v>
      </c>
      <c r="I81" s="137" t="str">
        <f t="shared" si="57"/>
        <v>Y</v>
      </c>
      <c r="J81" s="137" t="str">
        <f t="shared" si="58"/>
        <v>Y</v>
      </c>
      <c r="K81" s="137" t="str">
        <f t="shared" si="59"/>
        <v>Y</v>
      </c>
      <c r="L81" s="139">
        <f t="shared" si="60"/>
        <v>2.5998632784114459</v>
      </c>
      <c r="M81" s="139">
        <f t="shared" si="61"/>
        <v>0.6326816928568878</v>
      </c>
      <c r="N81" s="139">
        <f t="shared" si="62"/>
        <v>1.046530085003186</v>
      </c>
      <c r="O81" s="139">
        <f t="shared" si="63"/>
        <v>0.68279510635953633</v>
      </c>
      <c r="P81" s="137" t="str">
        <f t="shared" si="64"/>
        <v>Y</v>
      </c>
      <c r="Q81" s="137" t="str">
        <f t="shared" si="65"/>
        <v>N</v>
      </c>
      <c r="R81" s="137" t="str">
        <f t="shared" si="66"/>
        <v>Y</v>
      </c>
      <c r="S81" s="137">
        <f>'FOD (ALL)'!D81</f>
        <v>9300</v>
      </c>
      <c r="T81" s="137">
        <f>'FOD (ALL)'!U81</f>
        <v>9250</v>
      </c>
      <c r="U81" s="137">
        <f>'FOD (ALL)'!AL81</f>
        <v>9158.15</v>
      </c>
      <c r="V81" s="137">
        <f>'FOD (ALL)'!BC81</f>
        <v>9263.5</v>
      </c>
      <c r="W81" s="137">
        <f>'FOD (ALL)'!BT81</f>
        <v>9658.5499999999993</v>
      </c>
      <c r="X81" s="137">
        <f>'FOD (ALL)'!E81</f>
        <v>9621.7000000000007</v>
      </c>
      <c r="Y81" s="137">
        <f>'FOD (ALL)'!V81</f>
        <v>9379.25</v>
      </c>
      <c r="Z81" s="137">
        <f>'FOD (ALL)'!AM81</f>
        <v>9245.0499999999993</v>
      </c>
      <c r="AA81" s="137">
        <f>'FOD (ALL)'!BD81</f>
        <v>9325</v>
      </c>
      <c r="AB81" s="137">
        <f>'FOD (ALL)'!BU81</f>
        <v>9658.5499999999993</v>
      </c>
      <c r="AC81" s="137">
        <f>'FOD (ALL)'!F81</f>
        <v>9219.85</v>
      </c>
      <c r="AD81" s="137">
        <f>'FOD (ALL)'!W81</f>
        <v>9200</v>
      </c>
      <c r="AE81" s="137">
        <f>'FOD (ALL)'!AN81</f>
        <v>9109.9500000000007</v>
      </c>
      <c r="AF81" s="137">
        <f>'FOD (ALL)'!BE81</f>
        <v>9099.1</v>
      </c>
      <c r="AG81" s="137">
        <f>'FOD (ALL)'!BV81</f>
        <v>9050</v>
      </c>
      <c r="AH81" s="137">
        <f>'FOD (ALL)'!J81</f>
        <v>22840</v>
      </c>
      <c r="AI81" s="137">
        <f>'FOD (ALL)'!AA81</f>
        <v>5560</v>
      </c>
      <c r="AJ81" s="137">
        <f>'FOD (ALL)'!AR81</f>
        <v>3880</v>
      </c>
      <c r="AK81" s="137">
        <f>'FOD (ALL)'!BI81</f>
        <v>1360</v>
      </c>
      <c r="AL81" s="137">
        <f>'FOD (ALL)'!BZ81</f>
        <v>1080</v>
      </c>
      <c r="AM81" s="137" t="str">
        <f t="shared" si="67"/>
        <v>Y</v>
      </c>
      <c r="AN81" s="137" t="str">
        <f t="shared" si="68"/>
        <v>Y</v>
      </c>
      <c r="AO81" s="137" t="str">
        <f t="shared" si="69"/>
        <v>Y</v>
      </c>
      <c r="AP81" s="137" t="str">
        <f t="shared" si="70"/>
        <v>Y</v>
      </c>
      <c r="AQ81" s="139">
        <f t="shared" si="71"/>
        <v>310.79136690647482</v>
      </c>
      <c r="AR81" s="139">
        <f t="shared" si="72"/>
        <v>43.298969072164951</v>
      </c>
      <c r="AS81" s="139">
        <f t="shared" si="73"/>
        <v>185.29411764705884</v>
      </c>
      <c r="AT81" s="139">
        <f t="shared" si="74"/>
        <v>25.925925925925924</v>
      </c>
      <c r="AU81" s="137" t="str">
        <f t="shared" si="75"/>
        <v>Y</v>
      </c>
      <c r="AV81" s="137" t="str">
        <f t="shared" si="76"/>
        <v>N</v>
      </c>
      <c r="AW81" s="137" t="str">
        <f t="shared" si="77"/>
        <v>Y</v>
      </c>
      <c r="AX81" s="137">
        <f>'FOD (ALL)'!I81</f>
        <v>6657.73</v>
      </c>
      <c r="AY81" s="137">
        <f>'FOD (ALL)'!Z81</f>
        <v>920.25</v>
      </c>
      <c r="AZ81" s="137">
        <f>'FOD (ALL)'!AQ81</f>
        <v>506.27</v>
      </c>
      <c r="BA81" s="137">
        <f>'FOD (ALL)'!BH81</f>
        <v>55.35</v>
      </c>
      <c r="BB81" s="137">
        <f>'FOD (ALL)'!BY81</f>
        <v>121.66</v>
      </c>
      <c r="BC81" s="137" t="str">
        <f t="shared" si="78"/>
        <v>Y</v>
      </c>
      <c r="BD81" s="137" t="str">
        <f t="shared" si="79"/>
        <v>Y</v>
      </c>
      <c r="BE81" s="137" t="str">
        <f t="shared" si="80"/>
        <v>Y</v>
      </c>
      <c r="BF81" s="137" t="str">
        <f t="shared" si="81"/>
        <v>N</v>
      </c>
      <c r="BG81" s="139">
        <f t="shared" si="82"/>
        <v>623.46970931812007</v>
      </c>
      <c r="BH81" s="139">
        <f t="shared" si="83"/>
        <v>81.77059671716674</v>
      </c>
      <c r="BI81" s="139">
        <f t="shared" si="84"/>
        <v>814.67028003613359</v>
      </c>
      <c r="BJ81" s="139">
        <f t="shared" si="85"/>
        <v>-54.504356403090583</v>
      </c>
      <c r="BK81" s="137" t="str">
        <f t="shared" si="86"/>
        <v>Y</v>
      </c>
      <c r="BL81" s="137" t="str">
        <f t="shared" si="87"/>
        <v>N</v>
      </c>
      <c r="BM81" s="137" t="str">
        <f t="shared" si="88"/>
        <v>Y</v>
      </c>
      <c r="BN81" s="137">
        <f>'FOD (ALL)'!H81</f>
        <v>1775</v>
      </c>
      <c r="BO81" s="137">
        <f>'FOD (ALL)'!Y81</f>
        <v>247</v>
      </c>
      <c r="BP81" s="137">
        <f>'FOD (ALL)'!AP81</f>
        <v>138</v>
      </c>
      <c r="BQ81" s="137">
        <f>'FOD (ALL)'!BG81</f>
        <v>15</v>
      </c>
      <c r="BR81" s="137">
        <f>'FOD (ALL)'!BX81</f>
        <v>33</v>
      </c>
      <c r="BS81" s="137" t="str">
        <f t="shared" si="89"/>
        <v>Y</v>
      </c>
      <c r="BT81" s="137" t="str">
        <f t="shared" si="90"/>
        <v>Y</v>
      </c>
      <c r="BU81" s="137" t="str">
        <f t="shared" si="91"/>
        <v>Y</v>
      </c>
      <c r="BV81" s="137" t="str">
        <f t="shared" si="92"/>
        <v>N</v>
      </c>
      <c r="BW81" s="139">
        <f t="shared" si="93"/>
        <v>618.62348178137654</v>
      </c>
      <c r="BX81" s="139">
        <f t="shared" si="94"/>
        <v>78.985507246376812</v>
      </c>
      <c r="BY81" s="139">
        <f t="shared" si="95"/>
        <v>819.99999999999989</v>
      </c>
      <c r="BZ81" s="139">
        <f t="shared" si="96"/>
        <v>-54.54545454545454</v>
      </c>
      <c r="CA81" s="137" t="str">
        <f t="shared" si="97"/>
        <v>Y</v>
      </c>
      <c r="CB81" s="137" t="str">
        <f t="shared" si="98"/>
        <v>N</v>
      </c>
      <c r="CC81" s="137" t="str">
        <f t="shared" si="99"/>
        <v>Y</v>
      </c>
    </row>
    <row r="82" spans="1:81" x14ac:dyDescent="0.3">
      <c r="A82" s="137" t="str">
        <f>'FOD (ALL)'!B82</f>
        <v>BOSCHLTD</v>
      </c>
      <c r="B82" s="146">
        <f>'FOD (ALL)'!C82</f>
        <v>44042</v>
      </c>
      <c r="C82" s="137">
        <f>'FOD (ALL)'!G82</f>
        <v>9597.7000000000007</v>
      </c>
      <c r="D82" s="137">
        <f>'FOD (ALL)'!X82</f>
        <v>9430.4500000000007</v>
      </c>
      <c r="E82" s="137">
        <f>'FOD (ALL)'!AO82</f>
        <v>9348.5499999999993</v>
      </c>
      <c r="F82" s="137">
        <f>'FOD (ALL)'!BF82</f>
        <v>9233.5499999999993</v>
      </c>
      <c r="G82" s="137">
        <f>'FOD (ALL)'!BW82</f>
        <v>9155.1</v>
      </c>
      <c r="H82" s="137" t="str">
        <f t="shared" si="56"/>
        <v>Y</v>
      </c>
      <c r="I82" s="137" t="str">
        <f t="shared" si="57"/>
        <v>Y</v>
      </c>
      <c r="J82" s="137" t="str">
        <f t="shared" si="58"/>
        <v>Y</v>
      </c>
      <c r="K82" s="137" t="str">
        <f t="shared" si="59"/>
        <v>Y</v>
      </c>
      <c r="L82" s="139">
        <f t="shared" si="60"/>
        <v>1.7735102778764531</v>
      </c>
      <c r="M82" s="139">
        <f t="shared" si="61"/>
        <v>0.87607169026214182</v>
      </c>
      <c r="N82" s="139">
        <f t="shared" si="62"/>
        <v>1.245458139068939</v>
      </c>
      <c r="O82" s="139">
        <f t="shared" si="63"/>
        <v>0.85689943310284877</v>
      </c>
      <c r="P82" s="137" t="str">
        <f t="shared" si="64"/>
        <v>Y</v>
      </c>
      <c r="Q82" s="137" t="str">
        <f t="shared" si="65"/>
        <v>N</v>
      </c>
      <c r="R82" s="137" t="str">
        <f t="shared" si="66"/>
        <v>Y</v>
      </c>
      <c r="S82" s="137">
        <f>'FOD (ALL)'!D82</f>
        <v>0</v>
      </c>
      <c r="T82" s="137">
        <f>'FOD (ALL)'!U82</f>
        <v>0</v>
      </c>
      <c r="U82" s="137">
        <f>'FOD (ALL)'!AL82</f>
        <v>0</v>
      </c>
      <c r="V82" s="137">
        <f>'FOD (ALL)'!BC82</f>
        <v>0</v>
      </c>
      <c r="W82" s="137">
        <f>'FOD (ALL)'!BT82</f>
        <v>0</v>
      </c>
      <c r="X82" s="137">
        <f>'FOD (ALL)'!E82</f>
        <v>0</v>
      </c>
      <c r="Y82" s="137">
        <f>'FOD (ALL)'!V82</f>
        <v>0</v>
      </c>
      <c r="Z82" s="137">
        <f>'FOD (ALL)'!AM82</f>
        <v>0</v>
      </c>
      <c r="AA82" s="137">
        <f>'FOD (ALL)'!BD82</f>
        <v>0</v>
      </c>
      <c r="AB82" s="137">
        <f>'FOD (ALL)'!BU82</f>
        <v>0</v>
      </c>
      <c r="AC82" s="137">
        <f>'FOD (ALL)'!F82</f>
        <v>0</v>
      </c>
      <c r="AD82" s="137">
        <f>'FOD (ALL)'!W82</f>
        <v>0</v>
      </c>
      <c r="AE82" s="137">
        <f>'FOD (ALL)'!AN82</f>
        <v>0</v>
      </c>
      <c r="AF82" s="137">
        <f>'FOD (ALL)'!BE82</f>
        <v>0</v>
      </c>
      <c r="AG82" s="137">
        <f>'FOD (ALL)'!BV82</f>
        <v>0</v>
      </c>
      <c r="AH82" s="137">
        <f>'FOD (ALL)'!J82</f>
        <v>0</v>
      </c>
      <c r="AI82" s="137">
        <f>'FOD (ALL)'!AA82</f>
        <v>0</v>
      </c>
      <c r="AJ82" s="137">
        <f>'FOD (ALL)'!AR82</f>
        <v>0</v>
      </c>
      <c r="AK82" s="137">
        <f>'FOD (ALL)'!BI82</f>
        <v>0</v>
      </c>
      <c r="AL82" s="137">
        <f>'FOD (ALL)'!BZ82</f>
        <v>0</v>
      </c>
      <c r="AM82" s="137" t="str">
        <f t="shared" si="67"/>
        <v>Y</v>
      </c>
      <c r="AN82" s="137" t="str">
        <f t="shared" si="68"/>
        <v>Y</v>
      </c>
      <c r="AO82" s="137" t="str">
        <f t="shared" si="69"/>
        <v>Y</v>
      </c>
      <c r="AP82" s="137" t="str">
        <f t="shared" si="70"/>
        <v>Y</v>
      </c>
      <c r="AQ82" s="139" t="e">
        <f t="shared" si="71"/>
        <v>#DIV/0!</v>
      </c>
      <c r="AR82" s="139" t="e">
        <f t="shared" si="72"/>
        <v>#DIV/0!</v>
      </c>
      <c r="AS82" s="139" t="e">
        <f t="shared" si="73"/>
        <v>#DIV/0!</v>
      </c>
      <c r="AT82" s="139" t="e">
        <f t="shared" si="74"/>
        <v>#DIV/0!</v>
      </c>
      <c r="AU82" s="137" t="e">
        <f t="shared" si="75"/>
        <v>#DIV/0!</v>
      </c>
      <c r="AV82" s="137" t="e">
        <f t="shared" si="76"/>
        <v>#DIV/0!</v>
      </c>
      <c r="AW82" s="137" t="e">
        <f t="shared" si="77"/>
        <v>#DIV/0!</v>
      </c>
      <c r="AX82" s="137">
        <f>'FOD (ALL)'!I82</f>
        <v>0</v>
      </c>
      <c r="AY82" s="137">
        <f>'FOD (ALL)'!Z82</f>
        <v>0</v>
      </c>
      <c r="AZ82" s="137">
        <f>'FOD (ALL)'!AQ82</f>
        <v>0</v>
      </c>
      <c r="BA82" s="137">
        <f>'FOD (ALL)'!BH82</f>
        <v>0</v>
      </c>
      <c r="BB82" s="137">
        <f>'FOD (ALL)'!BY82</f>
        <v>0</v>
      </c>
      <c r="BC82" s="137" t="str">
        <f t="shared" si="78"/>
        <v>Y</v>
      </c>
      <c r="BD82" s="137" t="str">
        <f t="shared" si="79"/>
        <v>Y</v>
      </c>
      <c r="BE82" s="137" t="str">
        <f t="shared" si="80"/>
        <v>Y</v>
      </c>
      <c r="BF82" s="137" t="str">
        <f t="shared" si="81"/>
        <v>Y</v>
      </c>
      <c r="BG82" s="139" t="e">
        <f t="shared" si="82"/>
        <v>#DIV/0!</v>
      </c>
      <c r="BH82" s="139" t="e">
        <f t="shared" si="83"/>
        <v>#DIV/0!</v>
      </c>
      <c r="BI82" s="139" t="e">
        <f t="shared" si="84"/>
        <v>#DIV/0!</v>
      </c>
      <c r="BJ82" s="139" t="e">
        <f t="shared" si="85"/>
        <v>#DIV/0!</v>
      </c>
      <c r="BK82" s="137" t="e">
        <f t="shared" si="86"/>
        <v>#DIV/0!</v>
      </c>
      <c r="BL82" s="137" t="e">
        <f t="shared" si="87"/>
        <v>#DIV/0!</v>
      </c>
      <c r="BM82" s="137" t="e">
        <f t="shared" si="88"/>
        <v>#DIV/0!</v>
      </c>
      <c r="BN82" s="137">
        <f>'FOD (ALL)'!H82</f>
        <v>0</v>
      </c>
      <c r="BO82" s="137">
        <f>'FOD (ALL)'!Y82</f>
        <v>0</v>
      </c>
      <c r="BP82" s="137">
        <f>'FOD (ALL)'!AP82</f>
        <v>0</v>
      </c>
      <c r="BQ82" s="137">
        <f>'FOD (ALL)'!BG82</f>
        <v>0</v>
      </c>
      <c r="BR82" s="137">
        <f>'FOD (ALL)'!BX82</f>
        <v>0</v>
      </c>
      <c r="BS82" s="137" t="str">
        <f t="shared" si="89"/>
        <v>Y</v>
      </c>
      <c r="BT82" s="137" t="str">
        <f t="shared" si="90"/>
        <v>Y</v>
      </c>
      <c r="BU82" s="137" t="str">
        <f t="shared" si="91"/>
        <v>Y</v>
      </c>
      <c r="BV82" s="137" t="str">
        <f t="shared" si="92"/>
        <v>Y</v>
      </c>
      <c r="BW82" s="139" t="e">
        <f t="shared" si="93"/>
        <v>#DIV/0!</v>
      </c>
      <c r="BX82" s="139" t="e">
        <f t="shared" si="94"/>
        <v>#DIV/0!</v>
      </c>
      <c r="BY82" s="139" t="e">
        <f t="shared" si="95"/>
        <v>#DIV/0!</v>
      </c>
      <c r="BZ82" s="139" t="e">
        <f t="shared" si="96"/>
        <v>#DIV/0!</v>
      </c>
      <c r="CA82" s="137" t="e">
        <f t="shared" si="97"/>
        <v>#DIV/0!</v>
      </c>
      <c r="CB82" s="137" t="e">
        <f t="shared" si="98"/>
        <v>#DIV/0!</v>
      </c>
      <c r="CC82" s="137" t="e">
        <f t="shared" si="99"/>
        <v>#DIV/0!</v>
      </c>
    </row>
    <row r="83" spans="1:81" x14ac:dyDescent="0.3">
      <c r="A83" s="137" t="str">
        <f>'FOD (ALL)'!B83</f>
        <v>BPCL</v>
      </c>
      <c r="B83" s="146">
        <f>'FOD (ALL)'!C83</f>
        <v>43979</v>
      </c>
      <c r="C83" s="137">
        <f>'FOD (ALL)'!G83</f>
        <v>313.89999999999998</v>
      </c>
      <c r="D83" s="137">
        <f>'FOD (ALL)'!X83</f>
        <v>312.14999999999998</v>
      </c>
      <c r="E83" s="137">
        <f>'FOD (ALL)'!AO83</f>
        <v>308.89999999999998</v>
      </c>
      <c r="F83" s="137">
        <f>'FOD (ALL)'!BF83</f>
        <v>293.89999999999998</v>
      </c>
      <c r="G83" s="137">
        <f>'FOD (ALL)'!BW83</f>
        <v>294.39999999999998</v>
      </c>
      <c r="H83" s="137" t="str">
        <f t="shared" si="56"/>
        <v>Y</v>
      </c>
      <c r="I83" s="137" t="str">
        <f t="shared" si="57"/>
        <v>Y</v>
      </c>
      <c r="J83" s="137" t="str">
        <f t="shared" si="58"/>
        <v>Y</v>
      </c>
      <c r="K83" s="137" t="str">
        <f t="shared" si="59"/>
        <v>N</v>
      </c>
      <c r="L83" s="139">
        <f t="shared" si="60"/>
        <v>0.56062790325164191</v>
      </c>
      <c r="M83" s="139">
        <f t="shared" si="61"/>
        <v>1.0521204273227582</v>
      </c>
      <c r="N83" s="139">
        <f t="shared" si="62"/>
        <v>5.1037767948281738</v>
      </c>
      <c r="O83" s="139">
        <f t="shared" si="63"/>
        <v>-0.16983695652173914</v>
      </c>
      <c r="P83" s="137" t="str">
        <f t="shared" si="64"/>
        <v>N</v>
      </c>
      <c r="Q83" s="137" t="str">
        <f t="shared" si="65"/>
        <v>N</v>
      </c>
      <c r="R83" s="137" t="str">
        <f t="shared" si="66"/>
        <v>Y</v>
      </c>
      <c r="S83" s="137">
        <f>'FOD (ALL)'!D83</f>
        <v>311.60000000000002</v>
      </c>
      <c r="T83" s="137">
        <f>'FOD (ALL)'!U83</f>
        <v>310</v>
      </c>
      <c r="U83" s="137">
        <f>'FOD (ALL)'!AL83</f>
        <v>295.05</v>
      </c>
      <c r="V83" s="137">
        <f>'FOD (ALL)'!BC83</f>
        <v>301.60000000000002</v>
      </c>
      <c r="W83" s="137">
        <f>'FOD (ALL)'!BT83</f>
        <v>321</v>
      </c>
      <c r="X83" s="137">
        <f>'FOD (ALL)'!E83</f>
        <v>322.7</v>
      </c>
      <c r="Y83" s="137">
        <f>'FOD (ALL)'!V83</f>
        <v>316.10000000000002</v>
      </c>
      <c r="Z83" s="137">
        <f>'FOD (ALL)'!AM83</f>
        <v>311.8</v>
      </c>
      <c r="AA83" s="137">
        <f>'FOD (ALL)'!BD83</f>
        <v>304.45</v>
      </c>
      <c r="AB83" s="137">
        <f>'FOD (ALL)'!BU83</f>
        <v>321.14999999999998</v>
      </c>
      <c r="AC83" s="137">
        <f>'FOD (ALL)'!F83</f>
        <v>307.5</v>
      </c>
      <c r="AD83" s="137">
        <f>'FOD (ALL)'!W83</f>
        <v>301.25</v>
      </c>
      <c r="AE83" s="137">
        <f>'FOD (ALL)'!AN83</f>
        <v>292.60000000000002</v>
      </c>
      <c r="AF83" s="137">
        <f>'FOD (ALL)'!BE83</f>
        <v>292.25</v>
      </c>
      <c r="AG83" s="137">
        <f>'FOD (ALL)'!BV83</f>
        <v>293.10000000000002</v>
      </c>
      <c r="AH83" s="137">
        <f>'FOD (ALL)'!J83</f>
        <v>17571600</v>
      </c>
      <c r="AI83" s="137">
        <f>'FOD (ALL)'!AA83</f>
        <v>20642400</v>
      </c>
      <c r="AJ83" s="137">
        <f>'FOD (ALL)'!AR83</f>
        <v>21216600</v>
      </c>
      <c r="AK83" s="137">
        <f>'FOD (ALL)'!BI83</f>
        <v>21533400</v>
      </c>
      <c r="AL83" s="137">
        <f>'FOD (ALL)'!BZ83</f>
        <v>21513600</v>
      </c>
      <c r="AM83" s="137" t="str">
        <f t="shared" si="67"/>
        <v>N</v>
      </c>
      <c r="AN83" s="137" t="str">
        <f t="shared" si="68"/>
        <v>N</v>
      </c>
      <c r="AO83" s="137" t="str">
        <f t="shared" si="69"/>
        <v>N</v>
      </c>
      <c r="AP83" s="137" t="str">
        <f t="shared" si="70"/>
        <v>Y</v>
      </c>
      <c r="AQ83" s="139">
        <f t="shared" si="71"/>
        <v>-14.876177188698989</v>
      </c>
      <c r="AR83" s="139">
        <f t="shared" si="72"/>
        <v>-2.7063714261474505</v>
      </c>
      <c r="AS83" s="139">
        <f t="shared" si="73"/>
        <v>-1.4712028755328932</v>
      </c>
      <c r="AT83" s="139">
        <f t="shared" si="74"/>
        <v>9.203480589022757E-2</v>
      </c>
      <c r="AU83" s="137" t="str">
        <f t="shared" si="75"/>
        <v>N</v>
      </c>
      <c r="AV83" s="137" t="str">
        <f t="shared" si="76"/>
        <v>N</v>
      </c>
      <c r="AW83" s="137" t="str">
        <f t="shared" si="77"/>
        <v>N</v>
      </c>
      <c r="AX83" s="137">
        <f>'FOD (ALL)'!I83</f>
        <v>38504.160000000003</v>
      </c>
      <c r="AY83" s="137">
        <f>'FOD (ALL)'!Z83</f>
        <v>26307.75</v>
      </c>
      <c r="AZ83" s="137">
        <f>'FOD (ALL)'!AQ83</f>
        <v>26671.99</v>
      </c>
      <c r="BA83" s="137">
        <f>'FOD (ALL)'!BH83</f>
        <v>17884.419999999998</v>
      </c>
      <c r="BB83" s="137">
        <f>'FOD (ALL)'!BY83</f>
        <v>31078.06</v>
      </c>
      <c r="BC83" s="137" t="str">
        <f t="shared" si="78"/>
        <v>Y</v>
      </c>
      <c r="BD83" s="137" t="str">
        <f t="shared" si="79"/>
        <v>N</v>
      </c>
      <c r="BE83" s="137" t="str">
        <f t="shared" si="80"/>
        <v>Y</v>
      </c>
      <c r="BF83" s="137" t="str">
        <f t="shared" si="81"/>
        <v>N</v>
      </c>
      <c r="BG83" s="139">
        <f t="shared" si="82"/>
        <v>46.360521139208046</v>
      </c>
      <c r="BH83" s="139">
        <f t="shared" si="83"/>
        <v>-1.3656273866329494</v>
      </c>
      <c r="BI83" s="139">
        <f t="shared" si="84"/>
        <v>49.135336790346038</v>
      </c>
      <c r="BJ83" s="139">
        <f t="shared" si="85"/>
        <v>-42.453229062560546</v>
      </c>
      <c r="BK83" s="137" t="str">
        <f t="shared" si="86"/>
        <v>Y</v>
      </c>
      <c r="BL83" s="137" t="str">
        <f t="shared" si="87"/>
        <v>N</v>
      </c>
      <c r="BM83" s="137" t="str">
        <f t="shared" si="88"/>
        <v>Y</v>
      </c>
      <c r="BN83" s="137">
        <f>'FOD (ALL)'!H83</f>
        <v>6787</v>
      </c>
      <c r="BO83" s="137">
        <f>'FOD (ALL)'!Y83</f>
        <v>4721</v>
      </c>
      <c r="BP83" s="137">
        <f>'FOD (ALL)'!AP83</f>
        <v>4853</v>
      </c>
      <c r="BQ83" s="137">
        <f>'FOD (ALL)'!BG83</f>
        <v>3343</v>
      </c>
      <c r="BR83" s="137">
        <f>'FOD (ALL)'!BX83</f>
        <v>5687</v>
      </c>
      <c r="BS83" s="137" t="str">
        <f t="shared" si="89"/>
        <v>Y</v>
      </c>
      <c r="BT83" s="137" t="str">
        <f t="shared" si="90"/>
        <v>N</v>
      </c>
      <c r="BU83" s="137" t="str">
        <f t="shared" si="91"/>
        <v>Y</v>
      </c>
      <c r="BV83" s="137" t="str">
        <f t="shared" si="92"/>
        <v>N</v>
      </c>
      <c r="BW83" s="139">
        <f t="shared" si="93"/>
        <v>43.76191484854904</v>
      </c>
      <c r="BX83" s="139">
        <f t="shared" si="94"/>
        <v>-2.7199670307026578</v>
      </c>
      <c r="BY83" s="139">
        <f t="shared" si="95"/>
        <v>45.169009871373014</v>
      </c>
      <c r="BZ83" s="139">
        <f t="shared" si="96"/>
        <v>-41.216810269034646</v>
      </c>
      <c r="CA83" s="137" t="str">
        <f t="shared" si="97"/>
        <v>Y</v>
      </c>
      <c r="CB83" s="137" t="str">
        <f t="shared" si="98"/>
        <v>N</v>
      </c>
      <c r="CC83" s="137" t="str">
        <f t="shared" si="99"/>
        <v>Y</v>
      </c>
    </row>
    <row r="84" spans="1:81" x14ac:dyDescent="0.3">
      <c r="A84" s="137" t="str">
        <f>'FOD (ALL)'!B84</f>
        <v>BPCL</v>
      </c>
      <c r="B84" s="146">
        <f>'FOD (ALL)'!C84</f>
        <v>44007</v>
      </c>
      <c r="C84" s="137">
        <f>'FOD (ALL)'!G84</f>
        <v>314.39999999999998</v>
      </c>
      <c r="D84" s="137">
        <f>'FOD (ALL)'!X84</f>
        <v>313.55</v>
      </c>
      <c r="E84" s="137">
        <f>'FOD (ALL)'!AO84</f>
        <v>309.75</v>
      </c>
      <c r="F84" s="137">
        <f>'FOD (ALL)'!BF84</f>
        <v>294.89999999999998</v>
      </c>
      <c r="G84" s="137">
        <f>'FOD (ALL)'!BW84</f>
        <v>294.95</v>
      </c>
      <c r="H84" s="137" t="str">
        <f t="shared" si="56"/>
        <v>Y</v>
      </c>
      <c r="I84" s="137" t="str">
        <f t="shared" si="57"/>
        <v>Y</v>
      </c>
      <c r="J84" s="137" t="str">
        <f t="shared" si="58"/>
        <v>Y</v>
      </c>
      <c r="K84" s="137" t="str">
        <f t="shared" si="59"/>
        <v>N</v>
      </c>
      <c r="L84" s="139">
        <f t="shared" si="60"/>
        <v>0.27108914048794958</v>
      </c>
      <c r="M84" s="139">
        <f t="shared" si="61"/>
        <v>1.2267958030669932</v>
      </c>
      <c r="N84" s="139">
        <f t="shared" si="62"/>
        <v>5.0356052899287977</v>
      </c>
      <c r="O84" s="139">
        <f t="shared" si="63"/>
        <v>-1.6952025767083021E-2</v>
      </c>
      <c r="P84" s="137" t="str">
        <f t="shared" si="64"/>
        <v>N</v>
      </c>
      <c r="Q84" s="137" t="str">
        <f t="shared" si="65"/>
        <v>N</v>
      </c>
      <c r="R84" s="137" t="str">
        <f t="shared" si="66"/>
        <v>Y</v>
      </c>
      <c r="S84" s="137">
        <f>'FOD (ALL)'!D84</f>
        <v>309.45</v>
      </c>
      <c r="T84" s="137">
        <f>'FOD (ALL)'!U84</f>
        <v>309.7</v>
      </c>
      <c r="U84" s="137">
        <f>'FOD (ALL)'!AL84</f>
        <v>294.89999999999998</v>
      </c>
      <c r="V84" s="137">
        <f>'FOD (ALL)'!BC84</f>
        <v>300.85000000000002</v>
      </c>
      <c r="W84" s="137">
        <f>'FOD (ALL)'!BT84</f>
        <v>318</v>
      </c>
      <c r="X84" s="137">
        <f>'FOD (ALL)'!E84</f>
        <v>323.64999999999998</v>
      </c>
      <c r="Y84" s="137">
        <f>'FOD (ALL)'!V84</f>
        <v>317</v>
      </c>
      <c r="Z84" s="137">
        <f>'FOD (ALL)'!AM84</f>
        <v>312.45</v>
      </c>
      <c r="AA84" s="137">
        <f>'FOD (ALL)'!BD84</f>
        <v>305.10000000000002</v>
      </c>
      <c r="AB84" s="137">
        <f>'FOD (ALL)'!BU84</f>
        <v>318</v>
      </c>
      <c r="AC84" s="137">
        <f>'FOD (ALL)'!F84</f>
        <v>308.64999999999998</v>
      </c>
      <c r="AD84" s="137">
        <f>'FOD (ALL)'!W84</f>
        <v>302.55</v>
      </c>
      <c r="AE84" s="137">
        <f>'FOD (ALL)'!AN84</f>
        <v>294.89999999999998</v>
      </c>
      <c r="AF84" s="137">
        <f>'FOD (ALL)'!BE84</f>
        <v>293.14999999999998</v>
      </c>
      <c r="AG84" s="137">
        <f>'FOD (ALL)'!BV84</f>
        <v>294</v>
      </c>
      <c r="AH84" s="137">
        <f>'FOD (ALL)'!J84</f>
        <v>4478400</v>
      </c>
      <c r="AI84" s="137">
        <f>'FOD (ALL)'!AA84</f>
        <v>1607400</v>
      </c>
      <c r="AJ84" s="137">
        <f>'FOD (ALL)'!AR84</f>
        <v>954000</v>
      </c>
      <c r="AK84" s="137">
        <f>'FOD (ALL)'!BI84</f>
        <v>822600</v>
      </c>
      <c r="AL84" s="137">
        <f>'FOD (ALL)'!BZ84</f>
        <v>588600</v>
      </c>
      <c r="AM84" s="137" t="str">
        <f t="shared" si="67"/>
        <v>Y</v>
      </c>
      <c r="AN84" s="137" t="str">
        <f t="shared" si="68"/>
        <v>Y</v>
      </c>
      <c r="AO84" s="137" t="str">
        <f t="shared" si="69"/>
        <v>Y</v>
      </c>
      <c r="AP84" s="137" t="str">
        <f t="shared" si="70"/>
        <v>Y</v>
      </c>
      <c r="AQ84" s="139">
        <f t="shared" si="71"/>
        <v>178.61142217245239</v>
      </c>
      <c r="AR84" s="139">
        <f t="shared" si="72"/>
        <v>68.490566037735846</v>
      </c>
      <c r="AS84" s="139">
        <f t="shared" si="73"/>
        <v>15.973741794310722</v>
      </c>
      <c r="AT84" s="139">
        <f t="shared" si="74"/>
        <v>39.755351681957187</v>
      </c>
      <c r="AU84" s="137" t="str">
        <f t="shared" si="75"/>
        <v>Y</v>
      </c>
      <c r="AV84" s="137" t="str">
        <f t="shared" si="76"/>
        <v>Y</v>
      </c>
      <c r="AW84" s="137" t="str">
        <f t="shared" si="77"/>
        <v>N</v>
      </c>
      <c r="AX84" s="137">
        <f>'FOD (ALL)'!I84</f>
        <v>13783.14</v>
      </c>
      <c r="AY84" s="137">
        <f>'FOD (ALL)'!Z84</f>
        <v>5199.3</v>
      </c>
      <c r="AZ84" s="137">
        <f>'FOD (ALL)'!AQ84</f>
        <v>2970.78</v>
      </c>
      <c r="BA84" s="137">
        <f>'FOD (ALL)'!BH84</f>
        <v>2152.4699999999998</v>
      </c>
      <c r="BB84" s="137">
        <f>'FOD (ALL)'!BY84</f>
        <v>1282.3399999999999</v>
      </c>
      <c r="BC84" s="137" t="str">
        <f t="shared" si="78"/>
        <v>Y</v>
      </c>
      <c r="BD84" s="137" t="str">
        <f t="shared" si="79"/>
        <v>Y</v>
      </c>
      <c r="BE84" s="137" t="str">
        <f t="shared" si="80"/>
        <v>Y</v>
      </c>
      <c r="BF84" s="137" t="str">
        <f t="shared" si="81"/>
        <v>Y</v>
      </c>
      <c r="BG84" s="139">
        <f t="shared" si="82"/>
        <v>165.09607062489181</v>
      </c>
      <c r="BH84" s="139">
        <f t="shared" si="83"/>
        <v>75.014642619110134</v>
      </c>
      <c r="BI84" s="139">
        <f t="shared" si="84"/>
        <v>38.017254595882896</v>
      </c>
      <c r="BJ84" s="139">
        <f t="shared" si="85"/>
        <v>67.854859085733892</v>
      </c>
      <c r="BK84" s="137" t="str">
        <f t="shared" si="86"/>
        <v>Y</v>
      </c>
      <c r="BL84" s="137" t="str">
        <f t="shared" si="87"/>
        <v>Y</v>
      </c>
      <c r="BM84" s="137" t="str">
        <f t="shared" si="88"/>
        <v>N</v>
      </c>
      <c r="BN84" s="137">
        <f>'FOD (ALL)'!H84</f>
        <v>2425</v>
      </c>
      <c r="BO84" s="137">
        <f>'FOD (ALL)'!Y84</f>
        <v>928</v>
      </c>
      <c r="BP84" s="137">
        <f>'FOD (ALL)'!AP84</f>
        <v>540</v>
      </c>
      <c r="BQ84" s="137">
        <f>'FOD (ALL)'!BG84</f>
        <v>403</v>
      </c>
      <c r="BR84" s="137">
        <f>'FOD (ALL)'!BX84</f>
        <v>237</v>
      </c>
      <c r="BS84" s="137" t="str">
        <f t="shared" si="89"/>
        <v>Y</v>
      </c>
      <c r="BT84" s="137" t="str">
        <f t="shared" si="90"/>
        <v>Y</v>
      </c>
      <c r="BU84" s="137" t="str">
        <f t="shared" si="91"/>
        <v>Y</v>
      </c>
      <c r="BV84" s="137" t="str">
        <f t="shared" si="92"/>
        <v>Y</v>
      </c>
      <c r="BW84" s="139">
        <f t="shared" si="93"/>
        <v>161.31465517241378</v>
      </c>
      <c r="BX84" s="139">
        <f t="shared" si="94"/>
        <v>71.851851851851862</v>
      </c>
      <c r="BY84" s="139">
        <f t="shared" si="95"/>
        <v>33.99503722084367</v>
      </c>
      <c r="BZ84" s="139">
        <f t="shared" si="96"/>
        <v>70.042194092827003</v>
      </c>
      <c r="CA84" s="137" t="str">
        <f t="shared" si="97"/>
        <v>Y</v>
      </c>
      <c r="CB84" s="137" t="str">
        <f t="shared" si="98"/>
        <v>Y</v>
      </c>
      <c r="CC84" s="137" t="str">
        <f t="shared" si="99"/>
        <v>N</v>
      </c>
    </row>
    <row r="85" spans="1:81" x14ac:dyDescent="0.3">
      <c r="A85" s="137" t="str">
        <f>'FOD (ALL)'!B85</f>
        <v>BPCL</v>
      </c>
      <c r="B85" s="146">
        <f>'FOD (ALL)'!C85</f>
        <v>44042</v>
      </c>
      <c r="C85" s="137">
        <f>'FOD (ALL)'!G85</f>
        <v>314.64999999999998</v>
      </c>
      <c r="D85" s="137">
        <f>'FOD (ALL)'!X85</f>
        <v>313</v>
      </c>
      <c r="E85" s="137">
        <f>'FOD (ALL)'!AO85</f>
        <v>311.7</v>
      </c>
      <c r="F85" s="137">
        <f>'FOD (ALL)'!BF85</f>
        <v>296</v>
      </c>
      <c r="G85" s="137">
        <f>'FOD (ALL)'!BW85</f>
        <v>297.75</v>
      </c>
      <c r="H85" s="137" t="str">
        <f t="shared" si="56"/>
        <v>Y</v>
      </c>
      <c r="I85" s="137" t="str">
        <f t="shared" si="57"/>
        <v>Y</v>
      </c>
      <c r="J85" s="137" t="str">
        <f t="shared" si="58"/>
        <v>Y</v>
      </c>
      <c r="K85" s="137" t="str">
        <f t="shared" si="59"/>
        <v>N</v>
      </c>
      <c r="L85" s="139">
        <f t="shared" si="60"/>
        <v>0.52715654952075952</v>
      </c>
      <c r="M85" s="139">
        <f t="shared" si="61"/>
        <v>0.41706769329483845</v>
      </c>
      <c r="N85" s="139">
        <f t="shared" si="62"/>
        <v>5.3040540540540508</v>
      </c>
      <c r="O85" s="139">
        <f t="shared" si="63"/>
        <v>-0.58774139378673385</v>
      </c>
      <c r="P85" s="137" t="str">
        <f t="shared" si="64"/>
        <v>Y</v>
      </c>
      <c r="Q85" s="137" t="str">
        <f t="shared" si="65"/>
        <v>N</v>
      </c>
      <c r="R85" s="137" t="str">
        <f t="shared" si="66"/>
        <v>Y</v>
      </c>
      <c r="S85" s="137">
        <f>'FOD (ALL)'!D85</f>
        <v>313.45</v>
      </c>
      <c r="T85" s="137">
        <f>'FOD (ALL)'!U85</f>
        <v>305.55</v>
      </c>
      <c r="U85" s="137">
        <f>'FOD (ALL)'!AL85</f>
        <v>303.64999999999998</v>
      </c>
      <c r="V85" s="137">
        <f>'FOD (ALL)'!BC85</f>
        <v>301</v>
      </c>
      <c r="W85" s="137">
        <f>'FOD (ALL)'!BT85</f>
        <v>298.75</v>
      </c>
      <c r="X85" s="137">
        <f>'FOD (ALL)'!E85</f>
        <v>321</v>
      </c>
      <c r="Y85" s="137">
        <f>'FOD (ALL)'!V85</f>
        <v>316.5</v>
      </c>
      <c r="Z85" s="137">
        <f>'FOD (ALL)'!AM85</f>
        <v>310.7</v>
      </c>
      <c r="AA85" s="137">
        <f>'FOD (ALL)'!BD85</f>
        <v>301</v>
      </c>
      <c r="AB85" s="137">
        <f>'FOD (ALL)'!BU85</f>
        <v>299.5</v>
      </c>
      <c r="AC85" s="137">
        <f>'FOD (ALL)'!F85</f>
        <v>313.45</v>
      </c>
      <c r="AD85" s="137">
        <f>'FOD (ALL)'!W85</f>
        <v>305.55</v>
      </c>
      <c r="AE85" s="137">
        <f>'FOD (ALL)'!AN85</f>
        <v>303.64999999999998</v>
      </c>
      <c r="AF85" s="137">
        <f>'FOD (ALL)'!BE85</f>
        <v>295.75</v>
      </c>
      <c r="AG85" s="137">
        <f>'FOD (ALL)'!BV85</f>
        <v>297.75</v>
      </c>
      <c r="AH85" s="137">
        <f>'FOD (ALL)'!J85</f>
        <v>18000</v>
      </c>
      <c r="AI85" s="137">
        <f>'FOD (ALL)'!AA85</f>
        <v>14400</v>
      </c>
      <c r="AJ85" s="137">
        <f>'FOD (ALL)'!AR85</f>
        <v>19800</v>
      </c>
      <c r="AK85" s="137">
        <f>'FOD (ALL)'!BI85</f>
        <v>18000</v>
      </c>
      <c r="AL85" s="137">
        <f>'FOD (ALL)'!BZ85</f>
        <v>14400</v>
      </c>
      <c r="AM85" s="137" t="str">
        <f t="shared" si="67"/>
        <v>Y</v>
      </c>
      <c r="AN85" s="137" t="str">
        <f t="shared" si="68"/>
        <v>N</v>
      </c>
      <c r="AO85" s="137" t="str">
        <f t="shared" si="69"/>
        <v>Y</v>
      </c>
      <c r="AP85" s="137" t="str">
        <f t="shared" si="70"/>
        <v>Y</v>
      </c>
      <c r="AQ85" s="139">
        <f t="shared" si="71"/>
        <v>25</v>
      </c>
      <c r="AR85" s="139">
        <f t="shared" si="72"/>
        <v>-27.27272727272727</v>
      </c>
      <c r="AS85" s="139">
        <f t="shared" si="73"/>
        <v>10</v>
      </c>
      <c r="AT85" s="139">
        <f t="shared" si="74"/>
        <v>25</v>
      </c>
      <c r="AU85" s="137" t="str">
        <f t="shared" si="75"/>
        <v>Y</v>
      </c>
      <c r="AV85" s="137" t="str">
        <f t="shared" si="76"/>
        <v>N</v>
      </c>
      <c r="AW85" s="137" t="str">
        <f t="shared" si="77"/>
        <v>N</v>
      </c>
      <c r="AX85" s="137">
        <f>'FOD (ALL)'!I85</f>
        <v>45.6</v>
      </c>
      <c r="AY85" s="137">
        <f>'FOD (ALL)'!Z85</f>
        <v>39.380000000000003</v>
      </c>
      <c r="AZ85" s="137">
        <f>'FOD (ALL)'!AQ85</f>
        <v>16.649999999999999</v>
      </c>
      <c r="BA85" s="137">
        <f>'FOD (ALL)'!BH85</f>
        <v>21.55</v>
      </c>
      <c r="BB85" s="137">
        <f>'FOD (ALL)'!BY85</f>
        <v>16.12</v>
      </c>
      <c r="BC85" s="137" t="str">
        <f t="shared" si="78"/>
        <v>Y</v>
      </c>
      <c r="BD85" s="137" t="str">
        <f t="shared" si="79"/>
        <v>Y</v>
      </c>
      <c r="BE85" s="137" t="str">
        <f t="shared" si="80"/>
        <v>N</v>
      </c>
      <c r="BF85" s="137" t="str">
        <f t="shared" si="81"/>
        <v>Y</v>
      </c>
      <c r="BG85" s="139">
        <f t="shared" si="82"/>
        <v>15.794819705434227</v>
      </c>
      <c r="BH85" s="139">
        <f t="shared" si="83"/>
        <v>136.51651651651656</v>
      </c>
      <c r="BI85" s="139">
        <f t="shared" si="84"/>
        <v>-22.73781902552205</v>
      </c>
      <c r="BJ85" s="139">
        <f t="shared" si="85"/>
        <v>33.684863523573199</v>
      </c>
      <c r="BK85" s="137" t="str">
        <f t="shared" si="86"/>
        <v>N</v>
      </c>
      <c r="BL85" s="137" t="str">
        <f t="shared" si="87"/>
        <v>Y</v>
      </c>
      <c r="BM85" s="137" t="str">
        <f t="shared" si="88"/>
        <v>N</v>
      </c>
      <c r="BN85" s="137">
        <f>'FOD (ALL)'!H85</f>
        <v>8</v>
      </c>
      <c r="BO85" s="137">
        <f>'FOD (ALL)'!Y85</f>
        <v>7</v>
      </c>
      <c r="BP85" s="137">
        <f>'FOD (ALL)'!AP85</f>
        <v>3</v>
      </c>
      <c r="BQ85" s="137">
        <f>'FOD (ALL)'!BG85</f>
        <v>4</v>
      </c>
      <c r="BR85" s="137">
        <f>'FOD (ALL)'!BX85</f>
        <v>3</v>
      </c>
      <c r="BS85" s="137" t="str">
        <f t="shared" si="89"/>
        <v>Y</v>
      </c>
      <c r="BT85" s="137" t="str">
        <f t="shared" si="90"/>
        <v>Y</v>
      </c>
      <c r="BU85" s="137" t="str">
        <f t="shared" si="91"/>
        <v>N</v>
      </c>
      <c r="BV85" s="137" t="str">
        <f t="shared" si="92"/>
        <v>Y</v>
      </c>
      <c r="BW85" s="139">
        <f t="shared" si="93"/>
        <v>14.285714285714285</v>
      </c>
      <c r="BX85" s="139">
        <f t="shared" si="94"/>
        <v>133.33333333333331</v>
      </c>
      <c r="BY85" s="139">
        <f t="shared" si="95"/>
        <v>-25</v>
      </c>
      <c r="BZ85" s="139">
        <f t="shared" si="96"/>
        <v>33.333333333333329</v>
      </c>
      <c r="CA85" s="137" t="str">
        <f t="shared" si="97"/>
        <v>N</v>
      </c>
      <c r="CB85" s="137" t="str">
        <f t="shared" si="98"/>
        <v>Y</v>
      </c>
      <c r="CC85" s="137" t="str">
        <f t="shared" si="99"/>
        <v>N</v>
      </c>
    </row>
    <row r="86" spans="1:81" x14ac:dyDescent="0.3">
      <c r="A86" s="137" t="str">
        <f>'FOD (ALL)'!B86</f>
        <v>BRITANNIA</v>
      </c>
      <c r="B86" s="146">
        <f>'FOD (ALL)'!C86</f>
        <v>43979</v>
      </c>
      <c r="C86" s="137">
        <f>'FOD (ALL)'!G86</f>
        <v>3155.1</v>
      </c>
      <c r="D86" s="137">
        <f>'FOD (ALL)'!X86</f>
        <v>3102.55</v>
      </c>
      <c r="E86" s="137">
        <f>'FOD (ALL)'!AO86</f>
        <v>3124.25</v>
      </c>
      <c r="F86" s="137">
        <f>'FOD (ALL)'!BF86</f>
        <v>3103.45</v>
      </c>
      <c r="G86" s="137">
        <f>'FOD (ALL)'!BW86</f>
        <v>3099.5</v>
      </c>
      <c r="H86" s="137" t="str">
        <f t="shared" si="56"/>
        <v>Y</v>
      </c>
      <c r="I86" s="137" t="str">
        <f t="shared" si="57"/>
        <v>N</v>
      </c>
      <c r="J86" s="137" t="str">
        <f t="shared" si="58"/>
        <v>Y</v>
      </c>
      <c r="K86" s="137" t="str">
        <f t="shared" si="59"/>
        <v>Y</v>
      </c>
      <c r="L86" s="139">
        <f t="shared" si="60"/>
        <v>1.6937680295240922</v>
      </c>
      <c r="M86" s="139">
        <f t="shared" si="61"/>
        <v>-0.69456669600703591</v>
      </c>
      <c r="N86" s="139">
        <f t="shared" si="62"/>
        <v>0.67022184987675593</v>
      </c>
      <c r="O86" s="139">
        <f t="shared" si="63"/>
        <v>0.12743990966284297</v>
      </c>
      <c r="P86" s="137" t="str">
        <f t="shared" si="64"/>
        <v>Y</v>
      </c>
      <c r="Q86" s="137" t="str">
        <f t="shared" si="65"/>
        <v>N</v>
      </c>
      <c r="R86" s="137" t="str">
        <f t="shared" si="66"/>
        <v>Y</v>
      </c>
      <c r="S86" s="137">
        <f>'FOD (ALL)'!D86</f>
        <v>3104.15</v>
      </c>
      <c r="T86" s="137">
        <f>'FOD (ALL)'!U86</f>
        <v>3133.05</v>
      </c>
      <c r="U86" s="137">
        <f>'FOD (ALL)'!AL86</f>
        <v>3112.2</v>
      </c>
      <c r="V86" s="137">
        <f>'FOD (ALL)'!BC86</f>
        <v>3120.05</v>
      </c>
      <c r="W86" s="137">
        <f>'FOD (ALL)'!BT86</f>
        <v>3107</v>
      </c>
      <c r="X86" s="137">
        <f>'FOD (ALL)'!E86</f>
        <v>3168.85</v>
      </c>
      <c r="Y86" s="137">
        <f>'FOD (ALL)'!V86</f>
        <v>3158.75</v>
      </c>
      <c r="Z86" s="137">
        <f>'FOD (ALL)'!AM86</f>
        <v>3155</v>
      </c>
      <c r="AA86" s="137">
        <f>'FOD (ALL)'!BD86</f>
        <v>3140</v>
      </c>
      <c r="AB86" s="137">
        <f>'FOD (ALL)'!BU86</f>
        <v>3161.85</v>
      </c>
      <c r="AC86" s="137">
        <f>'FOD (ALL)'!F86</f>
        <v>3071.1</v>
      </c>
      <c r="AD86" s="137">
        <f>'FOD (ALL)'!W86</f>
        <v>3091.7</v>
      </c>
      <c r="AE86" s="137">
        <f>'FOD (ALL)'!AN86</f>
        <v>3108</v>
      </c>
      <c r="AF86" s="137">
        <f>'FOD (ALL)'!BE86</f>
        <v>3074</v>
      </c>
      <c r="AG86" s="137">
        <f>'FOD (ALL)'!BV86</f>
        <v>3085</v>
      </c>
      <c r="AH86" s="137">
        <f>'FOD (ALL)'!J86</f>
        <v>1261400</v>
      </c>
      <c r="AI86" s="137">
        <f>'FOD (ALL)'!AA86</f>
        <v>1348800</v>
      </c>
      <c r="AJ86" s="137">
        <f>'FOD (ALL)'!AR86</f>
        <v>1344800</v>
      </c>
      <c r="AK86" s="137">
        <f>'FOD (ALL)'!BI86</f>
        <v>1319800</v>
      </c>
      <c r="AL86" s="137">
        <f>'FOD (ALL)'!BZ86</f>
        <v>1272800</v>
      </c>
      <c r="AM86" s="137" t="str">
        <f t="shared" si="67"/>
        <v>N</v>
      </c>
      <c r="AN86" s="137" t="str">
        <f t="shared" si="68"/>
        <v>Y</v>
      </c>
      <c r="AO86" s="137" t="str">
        <f t="shared" si="69"/>
        <v>Y</v>
      </c>
      <c r="AP86" s="137" t="str">
        <f t="shared" si="70"/>
        <v>Y</v>
      </c>
      <c r="AQ86" s="139">
        <f t="shared" si="71"/>
        <v>-6.4798339264531437</v>
      </c>
      <c r="AR86" s="139">
        <f t="shared" si="72"/>
        <v>0.29744199881023198</v>
      </c>
      <c r="AS86" s="139">
        <f t="shared" si="73"/>
        <v>1.8942263979390817</v>
      </c>
      <c r="AT86" s="139">
        <f t="shared" si="74"/>
        <v>3.6926461345065995</v>
      </c>
      <c r="AU86" s="137" t="str">
        <f t="shared" si="75"/>
        <v>N</v>
      </c>
      <c r="AV86" s="137" t="str">
        <f t="shared" si="76"/>
        <v>N</v>
      </c>
      <c r="AW86" s="137" t="str">
        <f t="shared" si="77"/>
        <v>N</v>
      </c>
      <c r="AX86" s="137">
        <f>'FOD (ALL)'!I86</f>
        <v>18303.86</v>
      </c>
      <c r="AY86" s="137">
        <f>'FOD (ALL)'!Z86</f>
        <v>14532.01</v>
      </c>
      <c r="AZ86" s="137">
        <f>'FOD (ALL)'!AQ86</f>
        <v>13707.88</v>
      </c>
      <c r="BA86" s="137">
        <f>'FOD (ALL)'!BH86</f>
        <v>19698.349999999999</v>
      </c>
      <c r="BB86" s="137">
        <f>'FOD (ALL)'!BY86</f>
        <v>19216.060000000001</v>
      </c>
      <c r="BC86" s="137" t="str">
        <f t="shared" si="78"/>
        <v>Y</v>
      </c>
      <c r="BD86" s="137" t="str">
        <f t="shared" si="79"/>
        <v>Y</v>
      </c>
      <c r="BE86" s="137" t="str">
        <f t="shared" si="80"/>
        <v>N</v>
      </c>
      <c r="BF86" s="137" t="str">
        <f t="shared" si="81"/>
        <v>Y</v>
      </c>
      <c r="BG86" s="139">
        <f t="shared" si="82"/>
        <v>25.955459705849364</v>
      </c>
      <c r="BH86" s="139">
        <f t="shared" si="83"/>
        <v>6.0120893967557425</v>
      </c>
      <c r="BI86" s="139">
        <f t="shared" si="84"/>
        <v>-30.411024273606674</v>
      </c>
      <c r="BJ86" s="139">
        <f t="shared" si="85"/>
        <v>2.5098277170241832</v>
      </c>
      <c r="BK86" s="137" t="str">
        <f t="shared" si="86"/>
        <v>Y</v>
      </c>
      <c r="BL86" s="137" t="str">
        <f t="shared" si="87"/>
        <v>Y</v>
      </c>
      <c r="BM86" s="137" t="str">
        <f t="shared" si="88"/>
        <v>N</v>
      </c>
      <c r="BN86" s="137">
        <f>'FOD (ALL)'!H86</f>
        <v>2922</v>
      </c>
      <c r="BO86" s="137">
        <f>'FOD (ALL)'!Y86</f>
        <v>2329</v>
      </c>
      <c r="BP86" s="137">
        <f>'FOD (ALL)'!AP86</f>
        <v>2187</v>
      </c>
      <c r="BQ86" s="137">
        <f>'FOD (ALL)'!BG86</f>
        <v>3173</v>
      </c>
      <c r="BR86" s="137">
        <f>'FOD (ALL)'!BX86</f>
        <v>3080</v>
      </c>
      <c r="BS86" s="137" t="str">
        <f t="shared" si="89"/>
        <v>Y</v>
      </c>
      <c r="BT86" s="137" t="str">
        <f t="shared" si="90"/>
        <v>Y</v>
      </c>
      <c r="BU86" s="137" t="str">
        <f t="shared" si="91"/>
        <v>N</v>
      </c>
      <c r="BV86" s="137" t="str">
        <f t="shared" si="92"/>
        <v>Y</v>
      </c>
      <c r="BW86" s="139">
        <f t="shared" si="93"/>
        <v>25.461571489909833</v>
      </c>
      <c r="BX86" s="139">
        <f t="shared" si="94"/>
        <v>6.4929126657521721</v>
      </c>
      <c r="BY86" s="139">
        <f t="shared" si="95"/>
        <v>-31.07469271982351</v>
      </c>
      <c r="BZ86" s="139">
        <f t="shared" si="96"/>
        <v>3.0194805194805197</v>
      </c>
      <c r="CA86" s="137" t="str">
        <f t="shared" si="97"/>
        <v>Y</v>
      </c>
      <c r="CB86" s="137" t="str">
        <f t="shared" si="98"/>
        <v>Y</v>
      </c>
      <c r="CC86" s="137" t="str">
        <f t="shared" si="99"/>
        <v>N</v>
      </c>
    </row>
    <row r="87" spans="1:81" x14ac:dyDescent="0.3">
      <c r="A87" s="137" t="str">
        <f>'FOD (ALL)'!B87</f>
        <v>BRITANNIA</v>
      </c>
      <c r="B87" s="146">
        <f>'FOD (ALL)'!C87</f>
        <v>44007</v>
      </c>
      <c r="C87" s="137">
        <f>'FOD (ALL)'!G87</f>
        <v>3144.05</v>
      </c>
      <c r="D87" s="137">
        <f>'FOD (ALL)'!X87</f>
        <v>3099.35</v>
      </c>
      <c r="E87" s="137">
        <f>'FOD (ALL)'!AO87</f>
        <v>3118.25</v>
      </c>
      <c r="F87" s="137">
        <f>'FOD (ALL)'!BF87</f>
        <v>3097.65</v>
      </c>
      <c r="G87" s="137">
        <f>'FOD (ALL)'!BW87</f>
        <v>3091.95</v>
      </c>
      <c r="H87" s="137" t="str">
        <f t="shared" si="56"/>
        <v>Y</v>
      </c>
      <c r="I87" s="137" t="str">
        <f t="shared" si="57"/>
        <v>N</v>
      </c>
      <c r="J87" s="137" t="str">
        <f t="shared" si="58"/>
        <v>Y</v>
      </c>
      <c r="K87" s="137" t="str">
        <f t="shared" si="59"/>
        <v>Y</v>
      </c>
      <c r="L87" s="139">
        <f t="shared" si="60"/>
        <v>1.4422378885895517</v>
      </c>
      <c r="M87" s="139">
        <f t="shared" si="61"/>
        <v>-0.60610919586306711</v>
      </c>
      <c r="N87" s="139">
        <f t="shared" si="62"/>
        <v>0.66502025729181502</v>
      </c>
      <c r="O87" s="139">
        <f t="shared" si="63"/>
        <v>0.18434968223937234</v>
      </c>
      <c r="P87" s="137" t="str">
        <f t="shared" si="64"/>
        <v>Y</v>
      </c>
      <c r="Q87" s="137" t="str">
        <f t="shared" si="65"/>
        <v>N</v>
      </c>
      <c r="R87" s="137" t="str">
        <f t="shared" si="66"/>
        <v>Y</v>
      </c>
      <c r="S87" s="137">
        <f>'FOD (ALL)'!D87</f>
        <v>3081.9</v>
      </c>
      <c r="T87" s="137">
        <f>'FOD (ALL)'!U87</f>
        <v>3119.15</v>
      </c>
      <c r="U87" s="137">
        <f>'FOD (ALL)'!AL87</f>
        <v>3117.35</v>
      </c>
      <c r="V87" s="137">
        <f>'FOD (ALL)'!BC87</f>
        <v>3120</v>
      </c>
      <c r="W87" s="137">
        <f>'FOD (ALL)'!BT87</f>
        <v>3104.25</v>
      </c>
      <c r="X87" s="137">
        <f>'FOD (ALL)'!E87</f>
        <v>3152</v>
      </c>
      <c r="Y87" s="137">
        <f>'FOD (ALL)'!V87</f>
        <v>3153.95</v>
      </c>
      <c r="Z87" s="137">
        <f>'FOD (ALL)'!AM87</f>
        <v>3149.9</v>
      </c>
      <c r="AA87" s="137">
        <f>'FOD (ALL)'!BD87</f>
        <v>3128.7</v>
      </c>
      <c r="AB87" s="137">
        <f>'FOD (ALL)'!BU87</f>
        <v>3159.5</v>
      </c>
      <c r="AC87" s="137">
        <f>'FOD (ALL)'!F87</f>
        <v>3081.9</v>
      </c>
      <c r="AD87" s="137">
        <f>'FOD (ALL)'!W87</f>
        <v>3090.9</v>
      </c>
      <c r="AE87" s="137">
        <f>'FOD (ALL)'!AN87</f>
        <v>3105</v>
      </c>
      <c r="AF87" s="137">
        <f>'FOD (ALL)'!BE87</f>
        <v>3070</v>
      </c>
      <c r="AG87" s="137">
        <f>'FOD (ALL)'!BV87</f>
        <v>3082.05</v>
      </c>
      <c r="AH87" s="137">
        <f>'FOD (ALL)'!J87</f>
        <v>181000</v>
      </c>
      <c r="AI87" s="137">
        <f>'FOD (ALL)'!AA87</f>
        <v>69600</v>
      </c>
      <c r="AJ87" s="137">
        <f>'FOD (ALL)'!AR87</f>
        <v>64800</v>
      </c>
      <c r="AK87" s="137">
        <f>'FOD (ALL)'!BI87</f>
        <v>55800</v>
      </c>
      <c r="AL87" s="137">
        <f>'FOD (ALL)'!BZ87</f>
        <v>54600</v>
      </c>
      <c r="AM87" s="137" t="str">
        <f t="shared" si="67"/>
        <v>Y</v>
      </c>
      <c r="AN87" s="137" t="str">
        <f t="shared" si="68"/>
        <v>Y</v>
      </c>
      <c r="AO87" s="137" t="str">
        <f t="shared" si="69"/>
        <v>Y</v>
      </c>
      <c r="AP87" s="137" t="str">
        <f t="shared" si="70"/>
        <v>Y</v>
      </c>
      <c r="AQ87" s="139">
        <f t="shared" si="71"/>
        <v>160.05747126436782</v>
      </c>
      <c r="AR87" s="139">
        <f t="shared" si="72"/>
        <v>7.4074074074074066</v>
      </c>
      <c r="AS87" s="139">
        <f t="shared" si="73"/>
        <v>16.129032258064516</v>
      </c>
      <c r="AT87" s="139">
        <f t="shared" si="74"/>
        <v>2.197802197802198</v>
      </c>
      <c r="AU87" s="137" t="str">
        <f t="shared" si="75"/>
        <v>Y</v>
      </c>
      <c r="AV87" s="137" t="str">
        <f t="shared" si="76"/>
        <v>N</v>
      </c>
      <c r="AW87" s="137" t="str">
        <f t="shared" si="77"/>
        <v>Y</v>
      </c>
      <c r="AX87" s="137">
        <f>'FOD (ALL)'!I87</f>
        <v>6649.19</v>
      </c>
      <c r="AY87" s="137">
        <f>'FOD (ALL)'!Z87</f>
        <v>1029.8499999999999</v>
      </c>
      <c r="AZ87" s="137">
        <f>'FOD (ALL)'!AQ87</f>
        <v>964.73</v>
      </c>
      <c r="BA87" s="137">
        <f>'FOD (ALL)'!BH87</f>
        <v>824.4</v>
      </c>
      <c r="BB87" s="137">
        <f>'FOD (ALL)'!BY87</f>
        <v>810.93</v>
      </c>
      <c r="BC87" s="137" t="str">
        <f t="shared" si="78"/>
        <v>Y</v>
      </c>
      <c r="BD87" s="137" t="str">
        <f t="shared" si="79"/>
        <v>Y</v>
      </c>
      <c r="BE87" s="137" t="str">
        <f t="shared" si="80"/>
        <v>Y</v>
      </c>
      <c r="BF87" s="137" t="str">
        <f t="shared" si="81"/>
        <v>Y</v>
      </c>
      <c r="BG87" s="139">
        <f t="shared" si="82"/>
        <v>545.64645336699527</v>
      </c>
      <c r="BH87" s="139">
        <f t="shared" si="83"/>
        <v>6.7500751505602485</v>
      </c>
      <c r="BI87" s="139">
        <f t="shared" si="84"/>
        <v>17.022076661814658</v>
      </c>
      <c r="BJ87" s="139">
        <f t="shared" si="85"/>
        <v>1.6610558247937588</v>
      </c>
      <c r="BK87" s="137" t="str">
        <f t="shared" si="86"/>
        <v>Y</v>
      </c>
      <c r="BL87" s="137" t="str">
        <f t="shared" si="87"/>
        <v>N</v>
      </c>
      <c r="BM87" s="137" t="str">
        <f t="shared" si="88"/>
        <v>Y</v>
      </c>
      <c r="BN87" s="137">
        <f>'FOD (ALL)'!H87</f>
        <v>1067</v>
      </c>
      <c r="BO87" s="137">
        <f>'FOD (ALL)'!Y87</f>
        <v>165</v>
      </c>
      <c r="BP87" s="137">
        <f>'FOD (ALL)'!AP87</f>
        <v>154</v>
      </c>
      <c r="BQ87" s="137">
        <f>'FOD (ALL)'!BG87</f>
        <v>133</v>
      </c>
      <c r="BR87" s="137">
        <f>'FOD (ALL)'!BX87</f>
        <v>130</v>
      </c>
      <c r="BS87" s="137" t="str">
        <f t="shared" si="89"/>
        <v>Y</v>
      </c>
      <c r="BT87" s="137" t="str">
        <f t="shared" si="90"/>
        <v>Y</v>
      </c>
      <c r="BU87" s="137" t="str">
        <f t="shared" si="91"/>
        <v>Y</v>
      </c>
      <c r="BV87" s="137" t="str">
        <f t="shared" si="92"/>
        <v>Y</v>
      </c>
      <c r="BW87" s="139">
        <f t="shared" si="93"/>
        <v>546.66666666666663</v>
      </c>
      <c r="BX87" s="139">
        <f t="shared" si="94"/>
        <v>7.1428571428571423</v>
      </c>
      <c r="BY87" s="139">
        <f t="shared" si="95"/>
        <v>15.789473684210526</v>
      </c>
      <c r="BZ87" s="139">
        <f t="shared" si="96"/>
        <v>2.3076923076923079</v>
      </c>
      <c r="CA87" s="137" t="str">
        <f t="shared" si="97"/>
        <v>Y</v>
      </c>
      <c r="CB87" s="137" t="str">
        <f t="shared" si="98"/>
        <v>N</v>
      </c>
      <c r="CC87" s="137" t="str">
        <f t="shared" si="99"/>
        <v>Y</v>
      </c>
    </row>
    <row r="88" spans="1:81" x14ac:dyDescent="0.3">
      <c r="A88" s="137" t="str">
        <f>'FOD (ALL)'!B88</f>
        <v>BRITANNIA</v>
      </c>
      <c r="B88" s="146">
        <f>'FOD (ALL)'!C88</f>
        <v>44042</v>
      </c>
      <c r="C88" s="137">
        <f>'FOD (ALL)'!G88</f>
        <v>3140</v>
      </c>
      <c r="D88" s="137">
        <f>'FOD (ALL)'!X88</f>
        <v>3138.75</v>
      </c>
      <c r="E88" s="137">
        <f>'FOD (ALL)'!AO88</f>
        <v>3156.25</v>
      </c>
      <c r="F88" s="137">
        <f>'FOD (ALL)'!BF88</f>
        <v>3132.8</v>
      </c>
      <c r="G88" s="137">
        <f>'FOD (ALL)'!BW88</f>
        <v>3138.5</v>
      </c>
      <c r="H88" s="137" t="str">
        <f t="shared" si="56"/>
        <v>Y</v>
      </c>
      <c r="I88" s="137" t="str">
        <f t="shared" si="57"/>
        <v>N</v>
      </c>
      <c r="J88" s="137" t="str">
        <f t="shared" si="58"/>
        <v>Y</v>
      </c>
      <c r="K88" s="137" t="str">
        <f t="shared" si="59"/>
        <v>N</v>
      </c>
      <c r="L88" s="139">
        <f t="shared" si="60"/>
        <v>3.9824771007566706E-2</v>
      </c>
      <c r="M88" s="139">
        <f t="shared" si="61"/>
        <v>-0.55445544554455439</v>
      </c>
      <c r="N88" s="139">
        <f t="shared" si="62"/>
        <v>0.74853166496424339</v>
      </c>
      <c r="O88" s="139">
        <f t="shared" si="63"/>
        <v>-0.18161542137963416</v>
      </c>
      <c r="P88" s="137" t="str">
        <f t="shared" si="64"/>
        <v>Y</v>
      </c>
      <c r="Q88" s="137" t="str">
        <f t="shared" si="65"/>
        <v>N</v>
      </c>
      <c r="R88" s="137" t="str">
        <f t="shared" si="66"/>
        <v>Y</v>
      </c>
      <c r="S88" s="137">
        <f>'FOD (ALL)'!D88</f>
        <v>3117.45</v>
      </c>
      <c r="T88" s="137">
        <f>'FOD (ALL)'!U88</f>
        <v>0</v>
      </c>
      <c r="U88" s="137">
        <f>'FOD (ALL)'!AL88</f>
        <v>3151.35</v>
      </c>
      <c r="V88" s="137">
        <f>'FOD (ALL)'!BC88</f>
        <v>0</v>
      </c>
      <c r="W88" s="137">
        <f>'FOD (ALL)'!BT88</f>
        <v>0</v>
      </c>
      <c r="X88" s="137">
        <f>'FOD (ALL)'!E88</f>
        <v>3140</v>
      </c>
      <c r="Y88" s="137">
        <f>'FOD (ALL)'!V88</f>
        <v>0</v>
      </c>
      <c r="Z88" s="137">
        <f>'FOD (ALL)'!AM88</f>
        <v>3151.35</v>
      </c>
      <c r="AA88" s="137">
        <f>'FOD (ALL)'!BD88</f>
        <v>0</v>
      </c>
      <c r="AB88" s="137">
        <f>'FOD (ALL)'!BU88</f>
        <v>0</v>
      </c>
      <c r="AC88" s="137">
        <f>'FOD (ALL)'!F88</f>
        <v>3114</v>
      </c>
      <c r="AD88" s="137">
        <f>'FOD (ALL)'!W88</f>
        <v>0</v>
      </c>
      <c r="AE88" s="137">
        <f>'FOD (ALL)'!AN88</f>
        <v>3143.05</v>
      </c>
      <c r="AF88" s="137">
        <f>'FOD (ALL)'!BE88</f>
        <v>0</v>
      </c>
      <c r="AG88" s="137">
        <f>'FOD (ALL)'!BV88</f>
        <v>0</v>
      </c>
      <c r="AH88" s="137">
        <f>'FOD (ALL)'!J88</f>
        <v>2600</v>
      </c>
      <c r="AI88" s="137">
        <f>'FOD (ALL)'!AA88</f>
        <v>1600</v>
      </c>
      <c r="AJ88" s="137">
        <f>'FOD (ALL)'!AR88</f>
        <v>1600</v>
      </c>
      <c r="AK88" s="137">
        <f>'FOD (ALL)'!BI88</f>
        <v>1400</v>
      </c>
      <c r="AL88" s="137">
        <f>'FOD (ALL)'!BZ88</f>
        <v>1400</v>
      </c>
      <c r="AM88" s="137" t="str">
        <f t="shared" si="67"/>
        <v>Y</v>
      </c>
      <c r="AN88" s="137" t="str">
        <f t="shared" si="68"/>
        <v>Y</v>
      </c>
      <c r="AO88" s="137" t="str">
        <f t="shared" si="69"/>
        <v>Y</v>
      </c>
      <c r="AP88" s="137" t="str">
        <f t="shared" si="70"/>
        <v>Y</v>
      </c>
      <c r="AQ88" s="139">
        <f t="shared" si="71"/>
        <v>62.5</v>
      </c>
      <c r="AR88" s="139">
        <f t="shared" si="72"/>
        <v>0</v>
      </c>
      <c r="AS88" s="139">
        <f t="shared" si="73"/>
        <v>14.285714285714285</v>
      </c>
      <c r="AT88" s="139">
        <f t="shared" si="74"/>
        <v>0</v>
      </c>
      <c r="AU88" s="137" t="str">
        <f t="shared" si="75"/>
        <v>Y</v>
      </c>
      <c r="AV88" s="137" t="str">
        <f t="shared" si="76"/>
        <v>N</v>
      </c>
      <c r="AW88" s="137" t="str">
        <f t="shared" si="77"/>
        <v>Y</v>
      </c>
      <c r="AX88" s="137">
        <f>'FOD (ALL)'!I88</f>
        <v>43.73</v>
      </c>
      <c r="AY88" s="137">
        <f>'FOD (ALL)'!Z88</f>
        <v>0</v>
      </c>
      <c r="AZ88" s="137">
        <f>'FOD (ALL)'!AQ88</f>
        <v>12.58</v>
      </c>
      <c r="BA88" s="137">
        <f>'FOD (ALL)'!BH88</f>
        <v>0</v>
      </c>
      <c r="BB88" s="137">
        <f>'FOD (ALL)'!BY88</f>
        <v>0</v>
      </c>
      <c r="BC88" s="137" t="str">
        <f t="shared" si="78"/>
        <v>Y</v>
      </c>
      <c r="BD88" s="137" t="str">
        <f t="shared" si="79"/>
        <v>N</v>
      </c>
      <c r="BE88" s="137" t="str">
        <f t="shared" si="80"/>
        <v>Y</v>
      </c>
      <c r="BF88" s="137" t="str">
        <f t="shared" si="81"/>
        <v>Y</v>
      </c>
      <c r="BG88" s="139" t="e">
        <f t="shared" si="82"/>
        <v>#DIV/0!</v>
      </c>
      <c r="BH88" s="139">
        <f t="shared" si="83"/>
        <v>-100</v>
      </c>
      <c r="BI88" s="139" t="e">
        <f t="shared" si="84"/>
        <v>#DIV/0!</v>
      </c>
      <c r="BJ88" s="139" t="e">
        <f t="shared" si="85"/>
        <v>#DIV/0!</v>
      </c>
      <c r="BK88" s="137" t="e">
        <f t="shared" si="86"/>
        <v>#DIV/0!</v>
      </c>
      <c r="BL88" s="137" t="e">
        <f t="shared" si="87"/>
        <v>#DIV/0!</v>
      </c>
      <c r="BM88" s="137" t="e">
        <f t="shared" si="88"/>
        <v>#DIV/0!</v>
      </c>
      <c r="BN88" s="137">
        <f>'FOD (ALL)'!H88</f>
        <v>7</v>
      </c>
      <c r="BO88" s="137">
        <f>'FOD (ALL)'!Y88</f>
        <v>0</v>
      </c>
      <c r="BP88" s="137">
        <f>'FOD (ALL)'!AP88</f>
        <v>2</v>
      </c>
      <c r="BQ88" s="137">
        <f>'FOD (ALL)'!BG88</f>
        <v>0</v>
      </c>
      <c r="BR88" s="137">
        <f>'FOD (ALL)'!BX88</f>
        <v>0</v>
      </c>
      <c r="BS88" s="137" t="str">
        <f t="shared" si="89"/>
        <v>Y</v>
      </c>
      <c r="BT88" s="137" t="str">
        <f t="shared" si="90"/>
        <v>N</v>
      </c>
      <c r="BU88" s="137" t="str">
        <f t="shared" si="91"/>
        <v>Y</v>
      </c>
      <c r="BV88" s="137" t="str">
        <f t="shared" si="92"/>
        <v>Y</v>
      </c>
      <c r="BW88" s="139" t="e">
        <f t="shared" si="93"/>
        <v>#DIV/0!</v>
      </c>
      <c r="BX88" s="139">
        <f t="shared" si="94"/>
        <v>-100</v>
      </c>
      <c r="BY88" s="139" t="e">
        <f t="shared" si="95"/>
        <v>#DIV/0!</v>
      </c>
      <c r="BZ88" s="139" t="e">
        <f t="shared" si="96"/>
        <v>#DIV/0!</v>
      </c>
      <c r="CA88" s="137" t="e">
        <f t="shared" si="97"/>
        <v>#DIV/0!</v>
      </c>
      <c r="CB88" s="137" t="e">
        <f t="shared" si="98"/>
        <v>#DIV/0!</v>
      </c>
      <c r="CC88" s="137" t="e">
        <f t="shared" si="99"/>
        <v>#DIV/0!</v>
      </c>
    </row>
    <row r="89" spans="1:81" x14ac:dyDescent="0.3">
      <c r="A89" s="137" t="str">
        <f>'FOD (ALL)'!B89</f>
        <v>CADILAHC</v>
      </c>
      <c r="B89" s="146">
        <f>'FOD (ALL)'!C89</f>
        <v>43979</v>
      </c>
      <c r="C89" s="137">
        <f>'FOD (ALL)'!G89</f>
        <v>346.45</v>
      </c>
      <c r="D89" s="137">
        <f>'FOD (ALL)'!X89</f>
        <v>344.85</v>
      </c>
      <c r="E89" s="137">
        <f>'FOD (ALL)'!AO89</f>
        <v>338.2</v>
      </c>
      <c r="F89" s="137">
        <f>'FOD (ALL)'!BF89</f>
        <v>325.05</v>
      </c>
      <c r="G89" s="137">
        <f>'FOD (ALL)'!BW89</f>
        <v>324.05</v>
      </c>
      <c r="H89" s="137" t="str">
        <f t="shared" si="56"/>
        <v>Y</v>
      </c>
      <c r="I89" s="137" t="str">
        <f t="shared" si="57"/>
        <v>Y</v>
      </c>
      <c r="J89" s="137" t="str">
        <f t="shared" si="58"/>
        <v>Y</v>
      </c>
      <c r="K89" s="137" t="str">
        <f t="shared" si="59"/>
        <v>Y</v>
      </c>
      <c r="L89" s="139">
        <f t="shared" si="60"/>
        <v>0.46396984196026264</v>
      </c>
      <c r="M89" s="139">
        <f t="shared" si="61"/>
        <v>1.9662921348314706</v>
      </c>
      <c r="N89" s="139">
        <f t="shared" si="62"/>
        <v>4.0455314566989617</v>
      </c>
      <c r="O89" s="139">
        <f t="shared" si="63"/>
        <v>0.30859435272334518</v>
      </c>
      <c r="P89" s="137" t="str">
        <f t="shared" si="64"/>
        <v>N</v>
      </c>
      <c r="Q89" s="137" t="str">
        <f t="shared" si="65"/>
        <v>N</v>
      </c>
      <c r="R89" s="137" t="str">
        <f t="shared" si="66"/>
        <v>Y</v>
      </c>
      <c r="S89" s="137">
        <f>'FOD (ALL)'!D89</f>
        <v>346.25</v>
      </c>
      <c r="T89" s="137">
        <f>'FOD (ALL)'!U89</f>
        <v>340.05</v>
      </c>
      <c r="U89" s="137">
        <f>'FOD (ALL)'!AL89</f>
        <v>325.75</v>
      </c>
      <c r="V89" s="137">
        <f>'FOD (ALL)'!BC89</f>
        <v>325.89999999999998</v>
      </c>
      <c r="W89" s="137">
        <f>'FOD (ALL)'!BT89</f>
        <v>330.1</v>
      </c>
      <c r="X89" s="137">
        <f>'FOD (ALL)'!E89</f>
        <v>358</v>
      </c>
      <c r="Y89" s="137">
        <f>'FOD (ALL)'!V89</f>
        <v>353.6</v>
      </c>
      <c r="Z89" s="137">
        <f>'FOD (ALL)'!AM89</f>
        <v>339.55</v>
      </c>
      <c r="AA89" s="137">
        <f>'FOD (ALL)'!BD89</f>
        <v>331.4</v>
      </c>
      <c r="AB89" s="137">
        <f>'FOD (ALL)'!BU89</f>
        <v>335</v>
      </c>
      <c r="AC89" s="137">
        <f>'FOD (ALL)'!F89</f>
        <v>343</v>
      </c>
      <c r="AD89" s="137">
        <f>'FOD (ALL)'!W89</f>
        <v>339.1</v>
      </c>
      <c r="AE89" s="137">
        <f>'FOD (ALL)'!AN89</f>
        <v>325.14999999999998</v>
      </c>
      <c r="AF89" s="137">
        <f>'FOD (ALL)'!BE89</f>
        <v>320.7</v>
      </c>
      <c r="AG89" s="137">
        <f>'FOD (ALL)'!BV89</f>
        <v>323.14999999999998</v>
      </c>
      <c r="AH89" s="137">
        <f>'FOD (ALL)'!J89</f>
        <v>6811200</v>
      </c>
      <c r="AI89" s="137">
        <f>'FOD (ALL)'!AA89</f>
        <v>7046600</v>
      </c>
      <c r="AJ89" s="137">
        <f>'FOD (ALL)'!AR89</f>
        <v>6969600</v>
      </c>
      <c r="AK89" s="137">
        <f>'FOD (ALL)'!BI89</f>
        <v>6826600</v>
      </c>
      <c r="AL89" s="137">
        <f>'FOD (ALL)'!BZ89</f>
        <v>6582400</v>
      </c>
      <c r="AM89" s="137" t="str">
        <f t="shared" si="67"/>
        <v>N</v>
      </c>
      <c r="AN89" s="137" t="str">
        <f t="shared" si="68"/>
        <v>Y</v>
      </c>
      <c r="AO89" s="137" t="str">
        <f t="shared" si="69"/>
        <v>Y</v>
      </c>
      <c r="AP89" s="137" t="str">
        <f t="shared" si="70"/>
        <v>Y</v>
      </c>
      <c r="AQ89" s="139">
        <f t="shared" si="71"/>
        <v>-3.3406181704651887</v>
      </c>
      <c r="AR89" s="139">
        <f t="shared" si="72"/>
        <v>1.1047979797979799</v>
      </c>
      <c r="AS89" s="139">
        <f t="shared" si="73"/>
        <v>2.0947470190138575</v>
      </c>
      <c r="AT89" s="139">
        <f t="shared" si="74"/>
        <v>3.7098930481283423</v>
      </c>
      <c r="AU89" s="137" t="str">
        <f t="shared" si="75"/>
        <v>N</v>
      </c>
      <c r="AV89" s="137" t="str">
        <f t="shared" si="76"/>
        <v>N</v>
      </c>
      <c r="AW89" s="137" t="str">
        <f t="shared" si="77"/>
        <v>N</v>
      </c>
      <c r="AX89" s="137">
        <f>'FOD (ALL)'!I89</f>
        <v>34732.35</v>
      </c>
      <c r="AY89" s="137">
        <f>'FOD (ALL)'!Z89</f>
        <v>62347.48</v>
      </c>
      <c r="AZ89" s="137">
        <f>'FOD (ALL)'!AQ89</f>
        <v>21915.96</v>
      </c>
      <c r="BA89" s="137">
        <f>'FOD (ALL)'!BH89</f>
        <v>16707.07</v>
      </c>
      <c r="BB89" s="137">
        <f>'FOD (ALL)'!BY89</f>
        <v>18368</v>
      </c>
      <c r="BC89" s="137" t="str">
        <f t="shared" si="78"/>
        <v>N</v>
      </c>
      <c r="BD89" s="137" t="str">
        <f t="shared" si="79"/>
        <v>Y</v>
      </c>
      <c r="BE89" s="137" t="str">
        <f t="shared" si="80"/>
        <v>Y</v>
      </c>
      <c r="BF89" s="137" t="str">
        <f t="shared" si="81"/>
        <v>N</v>
      </c>
      <c r="BG89" s="139">
        <f t="shared" si="82"/>
        <v>-44.292295374247686</v>
      </c>
      <c r="BH89" s="139">
        <f t="shared" si="83"/>
        <v>184.48436664421729</v>
      </c>
      <c r="BI89" s="139">
        <f t="shared" si="84"/>
        <v>31.177758876930543</v>
      </c>
      <c r="BJ89" s="139">
        <f t="shared" si="85"/>
        <v>-9.0425195993031373</v>
      </c>
      <c r="BK89" s="137" t="str">
        <f t="shared" si="86"/>
        <v>N</v>
      </c>
      <c r="BL89" s="137" t="str">
        <f t="shared" si="87"/>
        <v>Y</v>
      </c>
      <c r="BM89" s="137" t="str">
        <f t="shared" si="88"/>
        <v>Y</v>
      </c>
      <c r="BN89" s="137">
        <f>'FOD (ALL)'!H89</f>
        <v>4554</v>
      </c>
      <c r="BO89" s="137">
        <f>'FOD (ALL)'!Y89</f>
        <v>8143</v>
      </c>
      <c r="BP89" s="137">
        <f>'FOD (ALL)'!AP89</f>
        <v>2989</v>
      </c>
      <c r="BQ89" s="137">
        <f>'FOD (ALL)'!BG89</f>
        <v>2325</v>
      </c>
      <c r="BR89" s="137">
        <f>'FOD (ALL)'!BX89</f>
        <v>2547</v>
      </c>
      <c r="BS89" s="137" t="str">
        <f t="shared" si="89"/>
        <v>N</v>
      </c>
      <c r="BT89" s="137" t="str">
        <f t="shared" si="90"/>
        <v>Y</v>
      </c>
      <c r="BU89" s="137" t="str">
        <f t="shared" si="91"/>
        <v>Y</v>
      </c>
      <c r="BV89" s="137" t="str">
        <f t="shared" si="92"/>
        <v>N</v>
      </c>
      <c r="BW89" s="139">
        <f t="shared" si="93"/>
        <v>-44.074665356748127</v>
      </c>
      <c r="BX89" s="139">
        <f t="shared" si="94"/>
        <v>172.43225158916024</v>
      </c>
      <c r="BY89" s="139">
        <f t="shared" si="95"/>
        <v>28.559139784946236</v>
      </c>
      <c r="BZ89" s="139">
        <f t="shared" si="96"/>
        <v>-8.7161366313309774</v>
      </c>
      <c r="CA89" s="137" t="str">
        <f t="shared" si="97"/>
        <v>N</v>
      </c>
      <c r="CB89" s="137" t="str">
        <f t="shared" si="98"/>
        <v>Y</v>
      </c>
      <c r="CC89" s="137" t="str">
        <f t="shared" si="99"/>
        <v>Y</v>
      </c>
    </row>
    <row r="90" spans="1:81" x14ac:dyDescent="0.3">
      <c r="A90" s="137" t="str">
        <f>'FOD (ALL)'!B90</f>
        <v>CADILAHC</v>
      </c>
      <c r="B90" s="146">
        <f>'FOD (ALL)'!C90</f>
        <v>44007</v>
      </c>
      <c r="C90" s="137">
        <f>'FOD (ALL)'!G90</f>
        <v>347.1</v>
      </c>
      <c r="D90" s="137">
        <f>'FOD (ALL)'!X90</f>
        <v>344.85</v>
      </c>
      <c r="E90" s="137">
        <f>'FOD (ALL)'!AO90</f>
        <v>339</v>
      </c>
      <c r="F90" s="137">
        <f>'FOD (ALL)'!BF90</f>
        <v>326</v>
      </c>
      <c r="G90" s="137">
        <f>'FOD (ALL)'!BW90</f>
        <v>325.10000000000002</v>
      </c>
      <c r="H90" s="137" t="str">
        <f t="shared" si="56"/>
        <v>Y</v>
      </c>
      <c r="I90" s="137" t="str">
        <f t="shared" si="57"/>
        <v>Y</v>
      </c>
      <c r="J90" s="137" t="str">
        <f t="shared" si="58"/>
        <v>Y</v>
      </c>
      <c r="K90" s="137" t="str">
        <f t="shared" si="59"/>
        <v>Y</v>
      </c>
      <c r="L90" s="139">
        <f t="shared" si="60"/>
        <v>0.6524575902566333</v>
      </c>
      <c r="M90" s="139">
        <f t="shared" si="61"/>
        <v>1.7256637168141657</v>
      </c>
      <c r="N90" s="139">
        <f t="shared" si="62"/>
        <v>3.9877300613496933</v>
      </c>
      <c r="O90" s="139">
        <f t="shared" si="63"/>
        <v>0.27683789603198317</v>
      </c>
      <c r="P90" s="137" t="str">
        <f t="shared" si="64"/>
        <v>N</v>
      </c>
      <c r="Q90" s="137" t="str">
        <f t="shared" si="65"/>
        <v>N</v>
      </c>
      <c r="R90" s="137" t="str">
        <f t="shared" si="66"/>
        <v>Y</v>
      </c>
      <c r="S90" s="137">
        <f>'FOD (ALL)'!D90</f>
        <v>353</v>
      </c>
      <c r="T90" s="137">
        <f>'FOD (ALL)'!U90</f>
        <v>343.2</v>
      </c>
      <c r="U90" s="137">
        <f>'FOD (ALL)'!AL90</f>
        <v>327.14999999999998</v>
      </c>
      <c r="V90" s="137">
        <f>'FOD (ALL)'!BC90</f>
        <v>325.10000000000002</v>
      </c>
      <c r="W90" s="137">
        <f>'FOD (ALL)'!BT90</f>
        <v>335.5</v>
      </c>
      <c r="X90" s="137">
        <f>'FOD (ALL)'!E90</f>
        <v>353</v>
      </c>
      <c r="Y90" s="137">
        <f>'FOD (ALL)'!V90</f>
        <v>353</v>
      </c>
      <c r="Z90" s="137">
        <f>'FOD (ALL)'!AM90</f>
        <v>340</v>
      </c>
      <c r="AA90" s="137">
        <f>'FOD (ALL)'!BD90</f>
        <v>331.85</v>
      </c>
      <c r="AB90" s="137">
        <f>'FOD (ALL)'!BU90</f>
        <v>335.5</v>
      </c>
      <c r="AC90" s="137">
        <f>'FOD (ALL)'!F90</f>
        <v>343.65</v>
      </c>
      <c r="AD90" s="137">
        <f>'FOD (ALL)'!W90</f>
        <v>342.4</v>
      </c>
      <c r="AE90" s="137">
        <f>'FOD (ALL)'!AN90</f>
        <v>327.14999999999998</v>
      </c>
      <c r="AF90" s="137">
        <f>'FOD (ALL)'!BE90</f>
        <v>322.5</v>
      </c>
      <c r="AG90" s="137">
        <f>'FOD (ALL)'!BV90</f>
        <v>324.3</v>
      </c>
      <c r="AH90" s="137">
        <f>'FOD (ALL)'!J90</f>
        <v>1467400</v>
      </c>
      <c r="AI90" s="137">
        <f>'FOD (ALL)'!AA90</f>
        <v>862400</v>
      </c>
      <c r="AJ90" s="137">
        <f>'FOD (ALL)'!AR90</f>
        <v>453200</v>
      </c>
      <c r="AK90" s="137">
        <f>'FOD (ALL)'!BI90</f>
        <v>228800</v>
      </c>
      <c r="AL90" s="137">
        <f>'FOD (ALL)'!BZ90</f>
        <v>191400</v>
      </c>
      <c r="AM90" s="137" t="str">
        <f t="shared" si="67"/>
        <v>Y</v>
      </c>
      <c r="AN90" s="137" t="str">
        <f t="shared" si="68"/>
        <v>Y</v>
      </c>
      <c r="AO90" s="137" t="str">
        <f t="shared" si="69"/>
        <v>Y</v>
      </c>
      <c r="AP90" s="137" t="str">
        <f t="shared" si="70"/>
        <v>Y</v>
      </c>
      <c r="AQ90" s="139">
        <f t="shared" si="71"/>
        <v>70.153061224489804</v>
      </c>
      <c r="AR90" s="139">
        <f t="shared" si="72"/>
        <v>90.291262135922338</v>
      </c>
      <c r="AS90" s="139">
        <f t="shared" si="73"/>
        <v>98.076923076923066</v>
      </c>
      <c r="AT90" s="139">
        <f t="shared" si="74"/>
        <v>19.540229885057471</v>
      </c>
      <c r="AU90" s="137" t="str">
        <f t="shared" si="75"/>
        <v>N</v>
      </c>
      <c r="AV90" s="137" t="str">
        <f t="shared" si="76"/>
        <v>N</v>
      </c>
      <c r="AW90" s="137" t="str">
        <f t="shared" si="77"/>
        <v>Y</v>
      </c>
      <c r="AX90" s="137">
        <f>'FOD (ALL)'!I90</f>
        <v>6370.17</v>
      </c>
      <c r="AY90" s="137">
        <f>'FOD (ALL)'!Z90</f>
        <v>6417.07</v>
      </c>
      <c r="AZ90" s="137">
        <f>'FOD (ALL)'!AQ90</f>
        <v>2648.12</v>
      </c>
      <c r="BA90" s="137">
        <f>'FOD (ALL)'!BH90</f>
        <v>778.58</v>
      </c>
      <c r="BB90" s="137">
        <f>'FOD (ALL)'!BY90</f>
        <v>633.80999999999995</v>
      </c>
      <c r="BC90" s="137" t="str">
        <f t="shared" si="78"/>
        <v>N</v>
      </c>
      <c r="BD90" s="137" t="str">
        <f t="shared" si="79"/>
        <v>Y</v>
      </c>
      <c r="BE90" s="137" t="str">
        <f t="shared" si="80"/>
        <v>Y</v>
      </c>
      <c r="BF90" s="137" t="str">
        <f t="shared" si="81"/>
        <v>Y</v>
      </c>
      <c r="BG90" s="139">
        <f t="shared" si="82"/>
        <v>-0.73086315093959764</v>
      </c>
      <c r="BH90" s="139">
        <f t="shared" si="83"/>
        <v>142.32549884446323</v>
      </c>
      <c r="BI90" s="139">
        <f t="shared" si="84"/>
        <v>240.12176012741145</v>
      </c>
      <c r="BJ90" s="139">
        <f t="shared" si="85"/>
        <v>22.841230021615328</v>
      </c>
      <c r="BK90" s="137" t="str">
        <f t="shared" si="86"/>
        <v>N</v>
      </c>
      <c r="BL90" s="137" t="str">
        <f t="shared" si="87"/>
        <v>N</v>
      </c>
      <c r="BM90" s="137" t="str">
        <f t="shared" si="88"/>
        <v>Y</v>
      </c>
      <c r="BN90" s="137">
        <f>'FOD (ALL)'!H90</f>
        <v>835</v>
      </c>
      <c r="BO90" s="137">
        <f>'FOD (ALL)'!Y90</f>
        <v>838</v>
      </c>
      <c r="BP90" s="137">
        <f>'FOD (ALL)'!AP90</f>
        <v>360</v>
      </c>
      <c r="BQ90" s="137">
        <f>'FOD (ALL)'!BG90</f>
        <v>108</v>
      </c>
      <c r="BR90" s="137">
        <f>'FOD (ALL)'!BX90</f>
        <v>88</v>
      </c>
      <c r="BS90" s="137" t="str">
        <f t="shared" si="89"/>
        <v>N</v>
      </c>
      <c r="BT90" s="137" t="str">
        <f t="shared" si="90"/>
        <v>Y</v>
      </c>
      <c r="BU90" s="137" t="str">
        <f t="shared" si="91"/>
        <v>Y</v>
      </c>
      <c r="BV90" s="137" t="str">
        <f t="shared" si="92"/>
        <v>Y</v>
      </c>
      <c r="BW90" s="139">
        <f t="shared" si="93"/>
        <v>-0.35799522673031026</v>
      </c>
      <c r="BX90" s="139">
        <f t="shared" si="94"/>
        <v>132.77777777777777</v>
      </c>
      <c r="BY90" s="139">
        <f t="shared" si="95"/>
        <v>233.33333333333334</v>
      </c>
      <c r="BZ90" s="139">
        <f t="shared" si="96"/>
        <v>22.727272727272727</v>
      </c>
      <c r="CA90" s="137" t="str">
        <f t="shared" si="97"/>
        <v>N</v>
      </c>
      <c r="CB90" s="137" t="str">
        <f t="shared" si="98"/>
        <v>N</v>
      </c>
      <c r="CC90" s="137" t="str">
        <f t="shared" si="99"/>
        <v>Y</v>
      </c>
    </row>
    <row r="91" spans="1:81" x14ac:dyDescent="0.3">
      <c r="A91" s="137" t="str">
        <f>'FOD (ALL)'!B91</f>
        <v>CADILAHC</v>
      </c>
      <c r="B91" s="146">
        <f>'FOD (ALL)'!C91</f>
        <v>44042</v>
      </c>
      <c r="C91" s="137">
        <f>'FOD (ALL)'!G91</f>
        <v>349.45</v>
      </c>
      <c r="D91" s="137">
        <f>'FOD (ALL)'!X91</f>
        <v>345.9</v>
      </c>
      <c r="E91" s="137">
        <f>'FOD (ALL)'!AO91</f>
        <v>340.85</v>
      </c>
      <c r="F91" s="137">
        <f>'FOD (ALL)'!BF91</f>
        <v>328.9</v>
      </c>
      <c r="G91" s="137">
        <f>'FOD (ALL)'!BW91</f>
        <v>327</v>
      </c>
      <c r="H91" s="137" t="str">
        <f t="shared" si="56"/>
        <v>Y</v>
      </c>
      <c r="I91" s="137" t="str">
        <f t="shared" si="57"/>
        <v>Y</v>
      </c>
      <c r="J91" s="137" t="str">
        <f t="shared" si="58"/>
        <v>Y</v>
      </c>
      <c r="K91" s="137" t="str">
        <f t="shared" si="59"/>
        <v>Y</v>
      </c>
      <c r="L91" s="139">
        <f t="shared" si="60"/>
        <v>1.0263081815553661</v>
      </c>
      <c r="M91" s="139">
        <f t="shared" si="61"/>
        <v>1.4815901422913171</v>
      </c>
      <c r="N91" s="139">
        <f t="shared" si="62"/>
        <v>3.6333231985406043</v>
      </c>
      <c r="O91" s="139">
        <f t="shared" si="63"/>
        <v>0.58103975535167496</v>
      </c>
      <c r="P91" s="137" t="str">
        <f t="shared" si="64"/>
        <v>N</v>
      </c>
      <c r="Q91" s="137" t="str">
        <f t="shared" si="65"/>
        <v>N</v>
      </c>
      <c r="R91" s="137" t="str">
        <f t="shared" si="66"/>
        <v>Y</v>
      </c>
      <c r="S91" s="137">
        <f>'FOD (ALL)'!D91</f>
        <v>346.05</v>
      </c>
      <c r="T91" s="137">
        <f>'FOD (ALL)'!U91</f>
        <v>344.35</v>
      </c>
      <c r="U91" s="137">
        <f>'FOD (ALL)'!AL91</f>
        <v>331.75</v>
      </c>
      <c r="V91" s="137">
        <f>'FOD (ALL)'!BC91</f>
        <v>327</v>
      </c>
      <c r="W91" s="137">
        <f>'FOD (ALL)'!BT91</f>
        <v>329.25</v>
      </c>
      <c r="X91" s="137">
        <f>'FOD (ALL)'!E91</f>
        <v>347</v>
      </c>
      <c r="Y91" s="137">
        <f>'FOD (ALL)'!V91</f>
        <v>352.05</v>
      </c>
      <c r="Z91" s="137">
        <f>'FOD (ALL)'!AM91</f>
        <v>331.75</v>
      </c>
      <c r="AA91" s="137">
        <f>'FOD (ALL)'!BD91</f>
        <v>327</v>
      </c>
      <c r="AB91" s="137">
        <f>'FOD (ALL)'!BU91</f>
        <v>335.3</v>
      </c>
      <c r="AC91" s="137">
        <f>'FOD (ALL)'!F91</f>
        <v>345.35</v>
      </c>
      <c r="AD91" s="137">
        <f>'FOD (ALL)'!W91</f>
        <v>344.35</v>
      </c>
      <c r="AE91" s="137">
        <f>'FOD (ALL)'!AN91</f>
        <v>331.6</v>
      </c>
      <c r="AF91" s="137">
        <f>'FOD (ALL)'!BE91</f>
        <v>327</v>
      </c>
      <c r="AG91" s="137">
        <f>'FOD (ALL)'!BV91</f>
        <v>326.2</v>
      </c>
      <c r="AH91" s="137">
        <f>'FOD (ALL)'!J91</f>
        <v>39600</v>
      </c>
      <c r="AI91" s="137">
        <f>'FOD (ALL)'!AA91</f>
        <v>33000</v>
      </c>
      <c r="AJ91" s="137">
        <f>'FOD (ALL)'!AR91</f>
        <v>15400</v>
      </c>
      <c r="AK91" s="137">
        <f>'FOD (ALL)'!BI91</f>
        <v>11000</v>
      </c>
      <c r="AL91" s="137">
        <f>'FOD (ALL)'!BZ91</f>
        <v>8800</v>
      </c>
      <c r="AM91" s="137" t="str">
        <f t="shared" si="67"/>
        <v>Y</v>
      </c>
      <c r="AN91" s="137" t="str">
        <f t="shared" si="68"/>
        <v>Y</v>
      </c>
      <c r="AO91" s="137" t="str">
        <f t="shared" si="69"/>
        <v>Y</v>
      </c>
      <c r="AP91" s="137" t="str">
        <f t="shared" si="70"/>
        <v>Y</v>
      </c>
      <c r="AQ91" s="139">
        <f t="shared" si="71"/>
        <v>20</v>
      </c>
      <c r="AR91" s="139">
        <f t="shared" si="72"/>
        <v>114.28571428571428</v>
      </c>
      <c r="AS91" s="139">
        <f t="shared" si="73"/>
        <v>40</v>
      </c>
      <c r="AT91" s="139">
        <f t="shared" si="74"/>
        <v>25</v>
      </c>
      <c r="AU91" s="137" t="str">
        <f t="shared" si="75"/>
        <v>N</v>
      </c>
      <c r="AV91" s="137" t="str">
        <f t="shared" si="76"/>
        <v>Y</v>
      </c>
      <c r="AW91" s="137" t="str">
        <f t="shared" si="77"/>
        <v>Y</v>
      </c>
      <c r="AX91" s="137">
        <f>'FOD (ALL)'!I91</f>
        <v>38.090000000000003</v>
      </c>
      <c r="AY91" s="137">
        <f>'FOD (ALL)'!Z91</f>
        <v>84.39</v>
      </c>
      <c r="AZ91" s="137">
        <f>'FOD (ALL)'!AQ91</f>
        <v>14.59</v>
      </c>
      <c r="BA91" s="137">
        <f>'FOD (ALL)'!BH91</f>
        <v>7.19</v>
      </c>
      <c r="BB91" s="137">
        <f>'FOD (ALL)'!BY91</f>
        <v>21.79</v>
      </c>
      <c r="BC91" s="137" t="str">
        <f t="shared" si="78"/>
        <v>N</v>
      </c>
      <c r="BD91" s="137" t="str">
        <f t="shared" si="79"/>
        <v>Y</v>
      </c>
      <c r="BE91" s="137" t="str">
        <f t="shared" si="80"/>
        <v>Y</v>
      </c>
      <c r="BF91" s="137" t="str">
        <f t="shared" si="81"/>
        <v>N</v>
      </c>
      <c r="BG91" s="139">
        <f t="shared" si="82"/>
        <v>-54.864320417111024</v>
      </c>
      <c r="BH91" s="139">
        <f t="shared" si="83"/>
        <v>478.40986977381766</v>
      </c>
      <c r="BI91" s="139">
        <f t="shared" si="84"/>
        <v>102.92072322670374</v>
      </c>
      <c r="BJ91" s="139">
        <f t="shared" si="85"/>
        <v>-67.003212482790261</v>
      </c>
      <c r="BK91" s="137" t="str">
        <f t="shared" si="86"/>
        <v>N</v>
      </c>
      <c r="BL91" s="137" t="str">
        <f t="shared" si="87"/>
        <v>Y</v>
      </c>
      <c r="BM91" s="137" t="str">
        <f t="shared" si="88"/>
        <v>Y</v>
      </c>
      <c r="BN91" s="137">
        <f>'FOD (ALL)'!H91</f>
        <v>5</v>
      </c>
      <c r="BO91" s="137">
        <f>'FOD (ALL)'!Y91</f>
        <v>11</v>
      </c>
      <c r="BP91" s="137">
        <f>'FOD (ALL)'!AP91</f>
        <v>2</v>
      </c>
      <c r="BQ91" s="137">
        <f>'FOD (ALL)'!BG91</f>
        <v>1</v>
      </c>
      <c r="BR91" s="137">
        <f>'FOD (ALL)'!BX91</f>
        <v>3</v>
      </c>
      <c r="BS91" s="137" t="str">
        <f t="shared" si="89"/>
        <v>N</v>
      </c>
      <c r="BT91" s="137" t="str">
        <f t="shared" si="90"/>
        <v>Y</v>
      </c>
      <c r="BU91" s="137" t="str">
        <f t="shared" si="91"/>
        <v>Y</v>
      </c>
      <c r="BV91" s="137" t="str">
        <f t="shared" si="92"/>
        <v>N</v>
      </c>
      <c r="BW91" s="139">
        <f t="shared" si="93"/>
        <v>-54.54545454545454</v>
      </c>
      <c r="BX91" s="139">
        <f t="shared" si="94"/>
        <v>450</v>
      </c>
      <c r="BY91" s="139">
        <f t="shared" si="95"/>
        <v>100</v>
      </c>
      <c r="BZ91" s="139">
        <f t="shared" si="96"/>
        <v>-66.666666666666657</v>
      </c>
      <c r="CA91" s="137" t="str">
        <f t="shared" si="97"/>
        <v>N</v>
      </c>
      <c r="CB91" s="137" t="str">
        <f t="shared" si="98"/>
        <v>Y</v>
      </c>
      <c r="CC91" s="137" t="str">
        <f t="shared" si="99"/>
        <v>Y</v>
      </c>
    </row>
    <row r="92" spans="1:81" x14ac:dyDescent="0.3">
      <c r="A92" s="137" t="str">
        <f>'FOD (ALL)'!B92</f>
        <v>CANBK</v>
      </c>
      <c r="B92" s="146">
        <f>'FOD (ALL)'!C92</f>
        <v>43979</v>
      </c>
      <c r="C92" s="137">
        <f>'FOD (ALL)'!G92</f>
        <v>77.150000000000006</v>
      </c>
      <c r="D92" s="137">
        <f>'FOD (ALL)'!X92</f>
        <v>77.75</v>
      </c>
      <c r="E92" s="137">
        <f>'FOD (ALL)'!AO92</f>
        <v>77.55</v>
      </c>
      <c r="F92" s="137">
        <f>'FOD (ALL)'!BF92</f>
        <v>76.099999999999994</v>
      </c>
      <c r="G92" s="137">
        <f>'FOD (ALL)'!BW92</f>
        <v>77.349999999999994</v>
      </c>
      <c r="H92" s="137" t="str">
        <f t="shared" si="56"/>
        <v>N</v>
      </c>
      <c r="I92" s="137" t="str">
        <f t="shared" si="57"/>
        <v>Y</v>
      </c>
      <c r="J92" s="137" t="str">
        <f t="shared" si="58"/>
        <v>Y</v>
      </c>
      <c r="K92" s="137" t="str">
        <f t="shared" si="59"/>
        <v>N</v>
      </c>
      <c r="L92" s="139">
        <f t="shared" si="60"/>
        <v>-0.77170418006430141</v>
      </c>
      <c r="M92" s="139">
        <f t="shared" si="61"/>
        <v>0.25789813023855945</v>
      </c>
      <c r="N92" s="139">
        <f t="shared" si="62"/>
        <v>1.9053876478318041</v>
      </c>
      <c r="O92" s="139">
        <f t="shared" si="63"/>
        <v>-1.6160310277957339</v>
      </c>
      <c r="P92" s="137" t="str">
        <f t="shared" si="64"/>
        <v>N</v>
      </c>
      <c r="Q92" s="137" t="str">
        <f t="shared" si="65"/>
        <v>N</v>
      </c>
      <c r="R92" s="137" t="str">
        <f t="shared" si="66"/>
        <v>Y</v>
      </c>
      <c r="S92" s="137">
        <f>'FOD (ALL)'!D92</f>
        <v>77.3</v>
      </c>
      <c r="T92" s="137">
        <f>'FOD (ALL)'!U92</f>
        <v>77.349999999999994</v>
      </c>
      <c r="U92" s="137">
        <f>'FOD (ALL)'!AL92</f>
        <v>76.150000000000006</v>
      </c>
      <c r="V92" s="137">
        <f>'FOD (ALL)'!BC92</f>
        <v>78.95</v>
      </c>
      <c r="W92" s="137">
        <f>'FOD (ALL)'!BT92</f>
        <v>84.25</v>
      </c>
      <c r="X92" s="137">
        <f>'FOD (ALL)'!E92</f>
        <v>80.2</v>
      </c>
      <c r="Y92" s="137">
        <f>'FOD (ALL)'!V92</f>
        <v>80.75</v>
      </c>
      <c r="Z92" s="137">
        <f>'FOD (ALL)'!AM92</f>
        <v>78.400000000000006</v>
      </c>
      <c r="AA92" s="137">
        <f>'FOD (ALL)'!BD92</f>
        <v>79.400000000000006</v>
      </c>
      <c r="AB92" s="137">
        <f>'FOD (ALL)'!BU92</f>
        <v>84.25</v>
      </c>
      <c r="AC92" s="137">
        <f>'FOD (ALL)'!F92</f>
        <v>76.099999999999994</v>
      </c>
      <c r="AD92" s="137">
        <f>'FOD (ALL)'!W92</f>
        <v>77</v>
      </c>
      <c r="AE92" s="137">
        <f>'FOD (ALL)'!AN92</f>
        <v>75.599999999999994</v>
      </c>
      <c r="AF92" s="137">
        <f>'FOD (ALL)'!BE92</f>
        <v>75.5</v>
      </c>
      <c r="AG92" s="137">
        <f>'FOD (ALL)'!BV92</f>
        <v>76.05</v>
      </c>
      <c r="AH92" s="137">
        <f>'FOD (ALL)'!J92</f>
        <v>5774600</v>
      </c>
      <c r="AI92" s="137">
        <f>'FOD (ALL)'!AA92</f>
        <v>6926400</v>
      </c>
      <c r="AJ92" s="137">
        <f>'FOD (ALL)'!AR92</f>
        <v>7462000</v>
      </c>
      <c r="AK92" s="137">
        <f>'FOD (ALL)'!BI92</f>
        <v>7631000</v>
      </c>
      <c r="AL92" s="137">
        <f>'FOD (ALL)'!BZ92</f>
        <v>7885800</v>
      </c>
      <c r="AM92" s="137" t="str">
        <f t="shared" si="67"/>
        <v>N</v>
      </c>
      <c r="AN92" s="137" t="str">
        <f t="shared" si="68"/>
        <v>N</v>
      </c>
      <c r="AO92" s="137" t="str">
        <f t="shared" si="69"/>
        <v>N</v>
      </c>
      <c r="AP92" s="137" t="str">
        <f t="shared" si="70"/>
        <v>N</v>
      </c>
      <c r="AQ92" s="139">
        <f t="shared" si="71"/>
        <v>-16.629129129129129</v>
      </c>
      <c r="AR92" s="139">
        <f t="shared" si="72"/>
        <v>-7.1777003484320563</v>
      </c>
      <c r="AS92" s="139">
        <f t="shared" si="73"/>
        <v>-2.2146507666098807</v>
      </c>
      <c r="AT92" s="139">
        <f t="shared" si="74"/>
        <v>-3.2311242993735578</v>
      </c>
      <c r="AU92" s="137" t="str">
        <f t="shared" si="75"/>
        <v>N</v>
      </c>
      <c r="AV92" s="137" t="str">
        <f t="shared" si="76"/>
        <v>N</v>
      </c>
      <c r="AW92" s="137" t="str">
        <f t="shared" si="77"/>
        <v>Y</v>
      </c>
      <c r="AX92" s="137">
        <f>'FOD (ALL)'!I92</f>
        <v>10207.18</v>
      </c>
      <c r="AY92" s="137">
        <f>'FOD (ALL)'!Z92</f>
        <v>7431.71</v>
      </c>
      <c r="AZ92" s="137">
        <f>'FOD (ALL)'!AQ92</f>
        <v>5587.02</v>
      </c>
      <c r="BA92" s="137">
        <f>'FOD (ALL)'!BH92</f>
        <v>7455.6</v>
      </c>
      <c r="BB92" s="137">
        <f>'FOD (ALL)'!BY92</f>
        <v>10667.66</v>
      </c>
      <c r="BC92" s="137" t="str">
        <f t="shared" si="78"/>
        <v>Y</v>
      </c>
      <c r="BD92" s="137" t="str">
        <f t="shared" si="79"/>
        <v>Y</v>
      </c>
      <c r="BE92" s="137" t="str">
        <f t="shared" si="80"/>
        <v>N</v>
      </c>
      <c r="BF92" s="137" t="str">
        <f t="shared" si="81"/>
        <v>N</v>
      </c>
      <c r="BG92" s="139">
        <f t="shared" si="82"/>
        <v>37.346317334772216</v>
      </c>
      <c r="BH92" s="139">
        <f t="shared" si="83"/>
        <v>33.017422525782962</v>
      </c>
      <c r="BI92" s="139">
        <f t="shared" si="84"/>
        <v>-25.062771607918876</v>
      </c>
      <c r="BJ92" s="139">
        <f t="shared" si="85"/>
        <v>-30.110258482178843</v>
      </c>
      <c r="BK92" s="137" t="str">
        <f t="shared" si="86"/>
        <v>Y</v>
      </c>
      <c r="BL92" s="137" t="str">
        <f t="shared" si="87"/>
        <v>Y</v>
      </c>
      <c r="BM92" s="137" t="str">
        <f t="shared" si="88"/>
        <v>Y</v>
      </c>
      <c r="BN92" s="137">
        <f>'FOD (ALL)'!H92</f>
        <v>5057</v>
      </c>
      <c r="BO92" s="137">
        <f>'FOD (ALL)'!Y92</f>
        <v>3619</v>
      </c>
      <c r="BP92" s="137">
        <f>'FOD (ALL)'!AP92</f>
        <v>2795</v>
      </c>
      <c r="BQ92" s="137">
        <f>'FOD (ALL)'!BG92</f>
        <v>3713</v>
      </c>
      <c r="BR92" s="137">
        <f>'FOD (ALL)'!BX92</f>
        <v>5240</v>
      </c>
      <c r="BS92" s="137" t="str">
        <f t="shared" si="89"/>
        <v>Y</v>
      </c>
      <c r="BT92" s="137" t="str">
        <f t="shared" si="90"/>
        <v>Y</v>
      </c>
      <c r="BU92" s="137" t="str">
        <f t="shared" si="91"/>
        <v>N</v>
      </c>
      <c r="BV92" s="137" t="str">
        <f t="shared" si="92"/>
        <v>N</v>
      </c>
      <c r="BW92" s="139">
        <f t="shared" si="93"/>
        <v>39.734733351754628</v>
      </c>
      <c r="BX92" s="139">
        <f t="shared" si="94"/>
        <v>29.481216457960645</v>
      </c>
      <c r="BY92" s="139">
        <f t="shared" si="95"/>
        <v>-24.723942903312686</v>
      </c>
      <c r="BZ92" s="139">
        <f t="shared" si="96"/>
        <v>-29.141221374045799</v>
      </c>
      <c r="CA92" s="137" t="str">
        <f t="shared" si="97"/>
        <v>Y</v>
      </c>
      <c r="CB92" s="137" t="str">
        <f t="shared" si="98"/>
        <v>Y</v>
      </c>
      <c r="CC92" s="137" t="str">
        <f t="shared" si="99"/>
        <v>Y</v>
      </c>
    </row>
    <row r="93" spans="1:81" x14ac:dyDescent="0.3">
      <c r="A93" s="137" t="str">
        <f>'FOD (ALL)'!B93</f>
        <v>CANBK</v>
      </c>
      <c r="B93" s="146">
        <f>'FOD (ALL)'!C93</f>
        <v>44007</v>
      </c>
      <c r="C93" s="137">
        <f>'FOD (ALL)'!G93</f>
        <v>76.95</v>
      </c>
      <c r="D93" s="137">
        <f>'FOD (ALL)'!X93</f>
        <v>77.7</v>
      </c>
      <c r="E93" s="137">
        <f>'FOD (ALL)'!AO93</f>
        <v>77.400000000000006</v>
      </c>
      <c r="F93" s="137">
        <f>'FOD (ALL)'!BF93</f>
        <v>76</v>
      </c>
      <c r="G93" s="137">
        <f>'FOD (ALL)'!BW93</f>
        <v>77.3</v>
      </c>
      <c r="H93" s="137" t="str">
        <f t="shared" si="56"/>
        <v>N</v>
      </c>
      <c r="I93" s="137" t="str">
        <f t="shared" si="57"/>
        <v>Y</v>
      </c>
      <c r="J93" s="137" t="str">
        <f t="shared" si="58"/>
        <v>Y</v>
      </c>
      <c r="K93" s="137" t="str">
        <f t="shared" si="59"/>
        <v>N</v>
      </c>
      <c r="L93" s="139">
        <f t="shared" si="60"/>
        <v>-0.96525096525096521</v>
      </c>
      <c r="M93" s="139">
        <f t="shared" si="61"/>
        <v>0.3875968992248025</v>
      </c>
      <c r="N93" s="139">
        <f t="shared" si="62"/>
        <v>1.8421052631579022</v>
      </c>
      <c r="O93" s="139">
        <f t="shared" si="63"/>
        <v>-1.6817593790426872</v>
      </c>
      <c r="P93" s="137" t="str">
        <f t="shared" si="64"/>
        <v>N</v>
      </c>
      <c r="Q93" s="137" t="str">
        <f t="shared" si="65"/>
        <v>N</v>
      </c>
      <c r="R93" s="137" t="str">
        <f t="shared" si="66"/>
        <v>Y</v>
      </c>
      <c r="S93" s="137">
        <f>'FOD (ALL)'!D93</f>
        <v>77.150000000000006</v>
      </c>
      <c r="T93" s="137">
        <f>'FOD (ALL)'!U93</f>
        <v>77.900000000000006</v>
      </c>
      <c r="U93" s="137">
        <f>'FOD (ALL)'!AL93</f>
        <v>75.95</v>
      </c>
      <c r="V93" s="137">
        <f>'FOD (ALL)'!BC93</f>
        <v>77.7</v>
      </c>
      <c r="W93" s="137">
        <f>'FOD (ALL)'!BT93</f>
        <v>83.6</v>
      </c>
      <c r="X93" s="137">
        <f>'FOD (ALL)'!E93</f>
        <v>80</v>
      </c>
      <c r="Y93" s="137">
        <f>'FOD (ALL)'!V93</f>
        <v>80.7</v>
      </c>
      <c r="Z93" s="137">
        <f>'FOD (ALL)'!AM93</f>
        <v>78.150000000000006</v>
      </c>
      <c r="AA93" s="137">
        <f>'FOD (ALL)'!BD93</f>
        <v>79.2</v>
      </c>
      <c r="AB93" s="137">
        <f>'FOD (ALL)'!BU93</f>
        <v>83.6</v>
      </c>
      <c r="AC93" s="137">
        <f>'FOD (ALL)'!F93</f>
        <v>75.900000000000006</v>
      </c>
      <c r="AD93" s="137">
        <f>'FOD (ALL)'!W93</f>
        <v>77.099999999999994</v>
      </c>
      <c r="AE93" s="137">
        <f>'FOD (ALL)'!AN93</f>
        <v>75.650000000000006</v>
      </c>
      <c r="AF93" s="137">
        <f>'FOD (ALL)'!BE93</f>
        <v>75.55</v>
      </c>
      <c r="AG93" s="137">
        <f>'FOD (ALL)'!BV93</f>
        <v>76</v>
      </c>
      <c r="AH93" s="137">
        <f>'FOD (ALL)'!J93</f>
        <v>3198000</v>
      </c>
      <c r="AI93" s="137">
        <f>'FOD (ALL)'!AA93</f>
        <v>1877200</v>
      </c>
      <c r="AJ93" s="137">
        <f>'FOD (ALL)'!AR93</f>
        <v>1409200</v>
      </c>
      <c r="AK93" s="137">
        <f>'FOD (ALL)'!BI93</f>
        <v>1092000</v>
      </c>
      <c r="AL93" s="137">
        <f>'FOD (ALL)'!BZ93</f>
        <v>889200</v>
      </c>
      <c r="AM93" s="137" t="str">
        <f t="shared" si="67"/>
        <v>Y</v>
      </c>
      <c r="AN93" s="137" t="str">
        <f t="shared" si="68"/>
        <v>Y</v>
      </c>
      <c r="AO93" s="137" t="str">
        <f t="shared" si="69"/>
        <v>Y</v>
      </c>
      <c r="AP93" s="137" t="str">
        <f t="shared" si="70"/>
        <v>Y</v>
      </c>
      <c r="AQ93" s="139">
        <f t="shared" si="71"/>
        <v>70.360110803324105</v>
      </c>
      <c r="AR93" s="139">
        <f t="shared" si="72"/>
        <v>33.210332103321036</v>
      </c>
      <c r="AS93" s="139">
        <f t="shared" si="73"/>
        <v>29.047619047619051</v>
      </c>
      <c r="AT93" s="139">
        <f t="shared" si="74"/>
        <v>22.807017543859647</v>
      </c>
      <c r="AU93" s="137" t="str">
        <f t="shared" si="75"/>
        <v>Y</v>
      </c>
      <c r="AV93" s="137" t="str">
        <f t="shared" si="76"/>
        <v>Y</v>
      </c>
      <c r="AW93" s="137" t="str">
        <f t="shared" si="77"/>
        <v>Y</v>
      </c>
      <c r="AX93" s="137">
        <f>'FOD (ALL)'!I93</f>
        <v>3062.66</v>
      </c>
      <c r="AY93" s="137">
        <f>'FOD (ALL)'!Z93</f>
        <v>1655.86</v>
      </c>
      <c r="AZ93" s="137">
        <f>'FOD (ALL)'!AQ93</f>
        <v>954.87</v>
      </c>
      <c r="BA93" s="137">
        <f>'FOD (ALL)'!BH93</f>
        <v>686.54</v>
      </c>
      <c r="BB93" s="137">
        <f>'FOD (ALL)'!BY93</f>
        <v>897.14</v>
      </c>
      <c r="BC93" s="137" t="str">
        <f t="shared" si="78"/>
        <v>Y</v>
      </c>
      <c r="BD93" s="137" t="str">
        <f t="shared" si="79"/>
        <v>Y</v>
      </c>
      <c r="BE93" s="137" t="str">
        <f t="shared" si="80"/>
        <v>Y</v>
      </c>
      <c r="BF93" s="137" t="str">
        <f t="shared" si="81"/>
        <v>N</v>
      </c>
      <c r="BG93" s="139">
        <f t="shared" si="82"/>
        <v>84.958873334702218</v>
      </c>
      <c r="BH93" s="139">
        <f t="shared" si="83"/>
        <v>73.412087509294437</v>
      </c>
      <c r="BI93" s="139">
        <f t="shared" si="84"/>
        <v>39.08439420864044</v>
      </c>
      <c r="BJ93" s="139">
        <f t="shared" si="85"/>
        <v>-23.474597052856861</v>
      </c>
      <c r="BK93" s="137" t="str">
        <f t="shared" si="86"/>
        <v>Y</v>
      </c>
      <c r="BL93" s="137" t="str">
        <f t="shared" si="87"/>
        <v>Y</v>
      </c>
      <c r="BM93" s="137" t="str">
        <f t="shared" si="88"/>
        <v>Y</v>
      </c>
      <c r="BN93" s="137">
        <f>'FOD (ALL)'!H93</f>
        <v>1529</v>
      </c>
      <c r="BO93" s="137">
        <f>'FOD (ALL)'!Y93</f>
        <v>807</v>
      </c>
      <c r="BP93" s="137">
        <f>'FOD (ALL)'!AP93</f>
        <v>479</v>
      </c>
      <c r="BQ93" s="137">
        <f>'FOD (ALL)'!BG93</f>
        <v>342</v>
      </c>
      <c r="BR93" s="137">
        <f>'FOD (ALL)'!BX93</f>
        <v>442</v>
      </c>
      <c r="BS93" s="137" t="str">
        <f t="shared" si="89"/>
        <v>Y</v>
      </c>
      <c r="BT93" s="137" t="str">
        <f t="shared" si="90"/>
        <v>Y</v>
      </c>
      <c r="BU93" s="137" t="str">
        <f t="shared" si="91"/>
        <v>Y</v>
      </c>
      <c r="BV93" s="137" t="str">
        <f t="shared" si="92"/>
        <v>N</v>
      </c>
      <c r="BW93" s="139">
        <f t="shared" si="93"/>
        <v>89.46716232961586</v>
      </c>
      <c r="BX93" s="139">
        <f t="shared" si="94"/>
        <v>68.475991649269304</v>
      </c>
      <c r="BY93" s="139">
        <f t="shared" si="95"/>
        <v>40.058479532163744</v>
      </c>
      <c r="BZ93" s="139">
        <f t="shared" si="96"/>
        <v>-22.624434389140273</v>
      </c>
      <c r="CA93" s="137" t="str">
        <f t="shared" si="97"/>
        <v>Y</v>
      </c>
      <c r="CB93" s="137" t="str">
        <f t="shared" si="98"/>
        <v>Y</v>
      </c>
      <c r="CC93" s="137" t="str">
        <f t="shared" si="99"/>
        <v>Y</v>
      </c>
    </row>
    <row r="94" spans="1:81" x14ac:dyDescent="0.3">
      <c r="A94" s="137" t="str">
        <f>'FOD (ALL)'!B94</f>
        <v>CANBK</v>
      </c>
      <c r="B94" s="146">
        <f>'FOD (ALL)'!C94</f>
        <v>44042</v>
      </c>
      <c r="C94" s="137">
        <f>'FOD (ALL)'!G94</f>
        <v>77.849999999999994</v>
      </c>
      <c r="D94" s="137">
        <f>'FOD (ALL)'!X94</f>
        <v>78.400000000000006</v>
      </c>
      <c r="E94" s="137">
        <f>'FOD (ALL)'!AO94</f>
        <v>78.05</v>
      </c>
      <c r="F94" s="137">
        <f>'FOD (ALL)'!BF94</f>
        <v>77.099999999999994</v>
      </c>
      <c r="G94" s="137">
        <f>'FOD (ALL)'!BW94</f>
        <v>78.349999999999994</v>
      </c>
      <c r="H94" s="137" t="str">
        <f t="shared" si="56"/>
        <v>N</v>
      </c>
      <c r="I94" s="137" t="str">
        <f t="shared" si="57"/>
        <v>Y</v>
      </c>
      <c r="J94" s="137" t="str">
        <f t="shared" si="58"/>
        <v>Y</v>
      </c>
      <c r="K94" s="137" t="str">
        <f t="shared" si="59"/>
        <v>N</v>
      </c>
      <c r="L94" s="139">
        <f t="shared" si="60"/>
        <v>-0.70153061224491242</v>
      </c>
      <c r="M94" s="139">
        <f t="shared" si="61"/>
        <v>0.4484304932735535</v>
      </c>
      <c r="N94" s="139">
        <f t="shared" si="62"/>
        <v>1.2321660181582399</v>
      </c>
      <c r="O94" s="139">
        <f t="shared" si="63"/>
        <v>-1.5954052329291641</v>
      </c>
      <c r="P94" s="137" t="str">
        <f t="shared" si="64"/>
        <v>N</v>
      </c>
      <c r="Q94" s="137" t="str">
        <f t="shared" si="65"/>
        <v>N</v>
      </c>
      <c r="R94" s="137" t="str">
        <f t="shared" si="66"/>
        <v>Y</v>
      </c>
      <c r="S94" s="137">
        <f>'FOD (ALL)'!D94</f>
        <v>77.400000000000006</v>
      </c>
      <c r="T94" s="137">
        <f>'FOD (ALL)'!U94</f>
        <v>78.05</v>
      </c>
      <c r="U94" s="137">
        <f>'FOD (ALL)'!AL94</f>
        <v>0</v>
      </c>
      <c r="V94" s="137">
        <f>'FOD (ALL)'!BC94</f>
        <v>0</v>
      </c>
      <c r="W94" s="137">
        <f>'FOD (ALL)'!BT94</f>
        <v>79</v>
      </c>
      <c r="X94" s="137">
        <f>'FOD (ALL)'!E94</f>
        <v>79.849999999999994</v>
      </c>
      <c r="Y94" s="137">
        <f>'FOD (ALL)'!V94</f>
        <v>78.05</v>
      </c>
      <c r="Z94" s="137">
        <f>'FOD (ALL)'!AM94</f>
        <v>0</v>
      </c>
      <c r="AA94" s="137">
        <f>'FOD (ALL)'!BD94</f>
        <v>0</v>
      </c>
      <c r="AB94" s="137">
        <f>'FOD (ALL)'!BU94</f>
        <v>79</v>
      </c>
      <c r="AC94" s="137">
        <f>'FOD (ALL)'!F94</f>
        <v>77.400000000000006</v>
      </c>
      <c r="AD94" s="137">
        <f>'FOD (ALL)'!W94</f>
        <v>78.05</v>
      </c>
      <c r="AE94" s="137">
        <f>'FOD (ALL)'!AN94</f>
        <v>0</v>
      </c>
      <c r="AF94" s="137">
        <f>'FOD (ALL)'!BE94</f>
        <v>0</v>
      </c>
      <c r="AG94" s="137">
        <f>'FOD (ALL)'!BV94</f>
        <v>76.3</v>
      </c>
      <c r="AH94" s="137">
        <f>'FOD (ALL)'!J94</f>
        <v>60000</v>
      </c>
      <c r="AI94" s="137">
        <f>'FOD (ALL)'!AA94</f>
        <v>55000</v>
      </c>
      <c r="AJ94" s="137">
        <f>'FOD (ALL)'!AR94</f>
        <v>50000</v>
      </c>
      <c r="AK94" s="137">
        <f>'FOD (ALL)'!BI94</f>
        <v>50000</v>
      </c>
      <c r="AL94" s="137">
        <f>'FOD (ALL)'!BZ94</f>
        <v>50000</v>
      </c>
      <c r="AM94" s="137" t="str">
        <f t="shared" si="67"/>
        <v>Y</v>
      </c>
      <c r="AN94" s="137" t="str">
        <f t="shared" si="68"/>
        <v>Y</v>
      </c>
      <c r="AO94" s="137" t="str">
        <f t="shared" si="69"/>
        <v>Y</v>
      </c>
      <c r="AP94" s="137" t="str">
        <f t="shared" si="70"/>
        <v>Y</v>
      </c>
      <c r="AQ94" s="139">
        <f t="shared" si="71"/>
        <v>9.0909090909090917</v>
      </c>
      <c r="AR94" s="139">
        <f t="shared" si="72"/>
        <v>10</v>
      </c>
      <c r="AS94" s="139">
        <f t="shared" si="73"/>
        <v>0</v>
      </c>
      <c r="AT94" s="139">
        <f t="shared" si="74"/>
        <v>0</v>
      </c>
      <c r="AU94" s="137" t="str">
        <f t="shared" si="75"/>
        <v>N</v>
      </c>
      <c r="AV94" s="137" t="str">
        <f t="shared" si="76"/>
        <v>Y</v>
      </c>
      <c r="AW94" s="137" t="str">
        <f t="shared" si="77"/>
        <v>Y</v>
      </c>
      <c r="AX94" s="137">
        <f>'FOD (ALL)'!I94</f>
        <v>11.74</v>
      </c>
      <c r="AY94" s="137">
        <f>'FOD (ALL)'!Z94</f>
        <v>3.9</v>
      </c>
      <c r="AZ94" s="137">
        <f>'FOD (ALL)'!AQ94</f>
        <v>0</v>
      </c>
      <c r="BA94" s="137">
        <f>'FOD (ALL)'!BH94</f>
        <v>0</v>
      </c>
      <c r="BB94" s="137">
        <f>'FOD (ALL)'!BY94</f>
        <v>54.26</v>
      </c>
      <c r="BC94" s="137" t="str">
        <f t="shared" si="78"/>
        <v>Y</v>
      </c>
      <c r="BD94" s="137" t="str">
        <f t="shared" si="79"/>
        <v>Y</v>
      </c>
      <c r="BE94" s="137" t="str">
        <f t="shared" si="80"/>
        <v>Y</v>
      </c>
      <c r="BF94" s="137" t="str">
        <f t="shared" si="81"/>
        <v>N</v>
      </c>
      <c r="BG94" s="139">
        <f t="shared" si="82"/>
        <v>201.02564102564102</v>
      </c>
      <c r="BH94" s="139" t="e">
        <f t="shared" si="83"/>
        <v>#DIV/0!</v>
      </c>
      <c r="BI94" s="139" t="e">
        <f t="shared" si="84"/>
        <v>#DIV/0!</v>
      </c>
      <c r="BJ94" s="139">
        <f t="shared" si="85"/>
        <v>-100</v>
      </c>
      <c r="BK94" s="137" t="e">
        <f t="shared" si="86"/>
        <v>#DIV/0!</v>
      </c>
      <c r="BL94" s="137" t="e">
        <f t="shared" si="87"/>
        <v>#DIV/0!</v>
      </c>
      <c r="BM94" s="137" t="e">
        <f t="shared" si="88"/>
        <v>#DIV/0!</v>
      </c>
      <c r="BN94" s="137">
        <f>'FOD (ALL)'!H94</f>
        <v>3</v>
      </c>
      <c r="BO94" s="137">
        <f>'FOD (ALL)'!Y94</f>
        <v>1</v>
      </c>
      <c r="BP94" s="137">
        <f>'FOD (ALL)'!AP94</f>
        <v>0</v>
      </c>
      <c r="BQ94" s="137">
        <f>'FOD (ALL)'!BG94</f>
        <v>0</v>
      </c>
      <c r="BR94" s="137">
        <f>'FOD (ALL)'!BX94</f>
        <v>14</v>
      </c>
      <c r="BS94" s="137" t="str">
        <f t="shared" si="89"/>
        <v>Y</v>
      </c>
      <c r="BT94" s="137" t="str">
        <f t="shared" si="90"/>
        <v>Y</v>
      </c>
      <c r="BU94" s="137" t="str">
        <f t="shared" si="91"/>
        <v>Y</v>
      </c>
      <c r="BV94" s="137" t="str">
        <f t="shared" si="92"/>
        <v>N</v>
      </c>
      <c r="BW94" s="139">
        <f t="shared" si="93"/>
        <v>200</v>
      </c>
      <c r="BX94" s="139" t="e">
        <f t="shared" si="94"/>
        <v>#DIV/0!</v>
      </c>
      <c r="BY94" s="139" t="e">
        <f t="shared" si="95"/>
        <v>#DIV/0!</v>
      </c>
      <c r="BZ94" s="139">
        <f t="shared" si="96"/>
        <v>-100</v>
      </c>
      <c r="CA94" s="137" t="e">
        <f t="shared" si="97"/>
        <v>#DIV/0!</v>
      </c>
      <c r="CB94" s="137" t="e">
        <f t="shared" si="98"/>
        <v>#DIV/0!</v>
      </c>
      <c r="CC94" s="137" t="e">
        <f t="shared" si="99"/>
        <v>#DIV/0!</v>
      </c>
    </row>
    <row r="95" spans="1:81" x14ac:dyDescent="0.3">
      <c r="A95" s="137" t="str">
        <f>'FOD (ALL)'!B95</f>
        <v>CENTURYTEX</v>
      </c>
      <c r="B95" s="146">
        <f>'FOD (ALL)'!C95</f>
        <v>43979</v>
      </c>
      <c r="C95" s="137">
        <f>'FOD (ALL)'!G95</f>
        <v>270</v>
      </c>
      <c r="D95" s="137">
        <f>'FOD (ALL)'!X95</f>
        <v>262.39999999999998</v>
      </c>
      <c r="E95" s="137">
        <f>'FOD (ALL)'!AO95</f>
        <v>264.60000000000002</v>
      </c>
      <c r="F95" s="137">
        <f>'FOD (ALL)'!BF95</f>
        <v>259</v>
      </c>
      <c r="G95" s="137">
        <f>'FOD (ALL)'!BW95</f>
        <v>255.6</v>
      </c>
      <c r="H95" s="137" t="str">
        <f t="shared" si="56"/>
        <v>Y</v>
      </c>
      <c r="I95" s="137" t="str">
        <f t="shared" si="57"/>
        <v>N</v>
      </c>
      <c r="J95" s="137" t="str">
        <f t="shared" si="58"/>
        <v>Y</v>
      </c>
      <c r="K95" s="137" t="str">
        <f t="shared" si="59"/>
        <v>Y</v>
      </c>
      <c r="L95" s="139">
        <f t="shared" si="60"/>
        <v>2.8963414634146432</v>
      </c>
      <c r="M95" s="139">
        <f t="shared" si="61"/>
        <v>-0.83144368858656292</v>
      </c>
      <c r="N95" s="139">
        <f t="shared" si="62"/>
        <v>2.1621621621621712</v>
      </c>
      <c r="O95" s="139">
        <f t="shared" si="63"/>
        <v>1.3302034428795013</v>
      </c>
      <c r="P95" s="137" t="str">
        <f t="shared" si="64"/>
        <v>Y</v>
      </c>
      <c r="Q95" s="137" t="str">
        <f t="shared" si="65"/>
        <v>N</v>
      </c>
      <c r="R95" s="137" t="str">
        <f t="shared" si="66"/>
        <v>Y</v>
      </c>
      <c r="S95" s="137">
        <f>'FOD (ALL)'!D95</f>
        <v>260.75</v>
      </c>
      <c r="T95" s="137">
        <f>'FOD (ALL)'!U95</f>
        <v>264.25</v>
      </c>
      <c r="U95" s="137">
        <f>'FOD (ALL)'!AL95</f>
        <v>258.8</v>
      </c>
      <c r="V95" s="137">
        <f>'FOD (ALL)'!BC95</f>
        <v>257.8</v>
      </c>
      <c r="W95" s="137">
        <f>'FOD (ALL)'!BT95</f>
        <v>276.2</v>
      </c>
      <c r="X95" s="137">
        <f>'FOD (ALL)'!E95</f>
        <v>273.95</v>
      </c>
      <c r="Y95" s="137">
        <f>'FOD (ALL)'!V95</f>
        <v>270.55</v>
      </c>
      <c r="Z95" s="137">
        <f>'FOD (ALL)'!AM95</f>
        <v>265.89999999999998</v>
      </c>
      <c r="AA95" s="137">
        <f>'FOD (ALL)'!BD95</f>
        <v>268.2</v>
      </c>
      <c r="AB95" s="137">
        <f>'FOD (ALL)'!BU95</f>
        <v>276.2</v>
      </c>
      <c r="AC95" s="137">
        <f>'FOD (ALL)'!F95</f>
        <v>259</v>
      </c>
      <c r="AD95" s="137">
        <f>'FOD (ALL)'!W95</f>
        <v>259.64999999999998</v>
      </c>
      <c r="AE95" s="137">
        <f>'FOD (ALL)'!AN95</f>
        <v>257.95</v>
      </c>
      <c r="AF95" s="137">
        <f>'FOD (ALL)'!BE95</f>
        <v>255.2</v>
      </c>
      <c r="AG95" s="137">
        <f>'FOD (ALL)'!BV95</f>
        <v>254.45</v>
      </c>
      <c r="AH95" s="137">
        <f>'FOD (ALL)'!J95</f>
        <v>1628400</v>
      </c>
      <c r="AI95" s="137">
        <f>'FOD (ALL)'!AA95</f>
        <v>2194800</v>
      </c>
      <c r="AJ95" s="137">
        <f>'FOD (ALL)'!AR95</f>
        <v>2397000</v>
      </c>
      <c r="AK95" s="137">
        <f>'FOD (ALL)'!BI95</f>
        <v>2356800</v>
      </c>
      <c r="AL95" s="137">
        <f>'FOD (ALL)'!BZ95</f>
        <v>2298000</v>
      </c>
      <c r="AM95" s="137" t="str">
        <f t="shared" si="67"/>
        <v>N</v>
      </c>
      <c r="AN95" s="137" t="str">
        <f t="shared" si="68"/>
        <v>N</v>
      </c>
      <c r="AO95" s="137" t="str">
        <f t="shared" si="69"/>
        <v>Y</v>
      </c>
      <c r="AP95" s="137" t="str">
        <f t="shared" si="70"/>
        <v>Y</v>
      </c>
      <c r="AQ95" s="139">
        <f t="shared" si="71"/>
        <v>-25.806451612903224</v>
      </c>
      <c r="AR95" s="139">
        <f t="shared" si="72"/>
        <v>-8.4355444305381724</v>
      </c>
      <c r="AS95" s="139">
        <f t="shared" si="73"/>
        <v>1.7057026476578412</v>
      </c>
      <c r="AT95" s="139">
        <f t="shared" si="74"/>
        <v>2.5587467362924285</v>
      </c>
      <c r="AU95" s="137" t="str">
        <f t="shared" si="75"/>
        <v>N</v>
      </c>
      <c r="AV95" s="137" t="str">
        <f t="shared" si="76"/>
        <v>N</v>
      </c>
      <c r="AW95" s="137" t="str">
        <f t="shared" si="77"/>
        <v>N</v>
      </c>
      <c r="AX95" s="137">
        <f>'FOD (ALL)'!I95</f>
        <v>5636.25</v>
      </c>
      <c r="AY95" s="137">
        <f>'FOD (ALL)'!Z95</f>
        <v>4339.91</v>
      </c>
      <c r="AZ95" s="137">
        <f>'FOD (ALL)'!AQ95</f>
        <v>2958.22</v>
      </c>
      <c r="BA95" s="137">
        <f>'FOD (ALL)'!BH95</f>
        <v>4201.8100000000004</v>
      </c>
      <c r="BB95" s="137">
        <f>'FOD (ALL)'!BY95</f>
        <v>3856.37</v>
      </c>
      <c r="BC95" s="137" t="str">
        <f t="shared" si="78"/>
        <v>Y</v>
      </c>
      <c r="BD95" s="137" t="str">
        <f t="shared" si="79"/>
        <v>Y</v>
      </c>
      <c r="BE95" s="137" t="str">
        <f t="shared" si="80"/>
        <v>N</v>
      </c>
      <c r="BF95" s="137" t="str">
        <f t="shared" si="81"/>
        <v>Y</v>
      </c>
      <c r="BG95" s="139">
        <f t="shared" si="82"/>
        <v>29.87020468166391</v>
      </c>
      <c r="BH95" s="139">
        <f t="shared" si="83"/>
        <v>46.706803415567478</v>
      </c>
      <c r="BI95" s="139">
        <f t="shared" si="84"/>
        <v>-29.596531018775252</v>
      </c>
      <c r="BJ95" s="139">
        <f t="shared" si="85"/>
        <v>8.957646698838559</v>
      </c>
      <c r="BK95" s="137" t="str">
        <f t="shared" si="86"/>
        <v>N</v>
      </c>
      <c r="BL95" s="137" t="str">
        <f t="shared" si="87"/>
        <v>Y</v>
      </c>
      <c r="BM95" s="137" t="str">
        <f t="shared" si="88"/>
        <v>N</v>
      </c>
      <c r="BN95" s="137">
        <f>'FOD (ALL)'!H95</f>
        <v>3479</v>
      </c>
      <c r="BO95" s="137">
        <f>'FOD (ALL)'!Y95</f>
        <v>2721</v>
      </c>
      <c r="BP95" s="137">
        <f>'FOD (ALL)'!AP95</f>
        <v>1887</v>
      </c>
      <c r="BQ95" s="137">
        <f>'FOD (ALL)'!BG95</f>
        <v>2676</v>
      </c>
      <c r="BR95" s="137">
        <f>'FOD (ALL)'!BX95</f>
        <v>2463</v>
      </c>
      <c r="BS95" s="137" t="str">
        <f t="shared" si="89"/>
        <v>Y</v>
      </c>
      <c r="BT95" s="137" t="str">
        <f t="shared" si="90"/>
        <v>Y</v>
      </c>
      <c r="BU95" s="137" t="str">
        <f t="shared" si="91"/>
        <v>N</v>
      </c>
      <c r="BV95" s="137" t="str">
        <f t="shared" si="92"/>
        <v>Y</v>
      </c>
      <c r="BW95" s="139">
        <f t="shared" si="93"/>
        <v>27.857405365674389</v>
      </c>
      <c r="BX95" s="139">
        <f t="shared" si="94"/>
        <v>44.19713831478537</v>
      </c>
      <c r="BY95" s="139">
        <f t="shared" si="95"/>
        <v>-29.484304932735427</v>
      </c>
      <c r="BZ95" s="139">
        <f t="shared" si="96"/>
        <v>8.6479902557856274</v>
      </c>
      <c r="CA95" s="137" t="str">
        <f t="shared" si="97"/>
        <v>N</v>
      </c>
      <c r="CB95" s="137" t="str">
        <f t="shared" si="98"/>
        <v>Y</v>
      </c>
      <c r="CC95" s="137" t="str">
        <f t="shared" si="99"/>
        <v>N</v>
      </c>
    </row>
    <row r="96" spans="1:81" x14ac:dyDescent="0.3">
      <c r="A96" s="137" t="str">
        <f>'FOD (ALL)'!B96</f>
        <v>CENTURYTEX</v>
      </c>
      <c r="B96" s="146">
        <f>'FOD (ALL)'!C96</f>
        <v>44007</v>
      </c>
      <c r="C96" s="137">
        <f>'FOD (ALL)'!G96</f>
        <v>270.85000000000002</v>
      </c>
      <c r="D96" s="137">
        <f>'FOD (ALL)'!X96</f>
        <v>262.7</v>
      </c>
      <c r="E96" s="137">
        <f>'FOD (ALL)'!AO96</f>
        <v>265.39999999999998</v>
      </c>
      <c r="F96" s="137">
        <f>'FOD (ALL)'!BF96</f>
        <v>259.35000000000002</v>
      </c>
      <c r="G96" s="137">
        <f>'FOD (ALL)'!BW96</f>
        <v>256.3</v>
      </c>
      <c r="H96" s="137" t="str">
        <f t="shared" si="56"/>
        <v>Y</v>
      </c>
      <c r="I96" s="137" t="str">
        <f t="shared" si="57"/>
        <v>N</v>
      </c>
      <c r="J96" s="137" t="str">
        <f t="shared" si="58"/>
        <v>Y</v>
      </c>
      <c r="K96" s="137" t="str">
        <f t="shared" si="59"/>
        <v>Y</v>
      </c>
      <c r="L96" s="139">
        <f t="shared" si="60"/>
        <v>3.1023981728207213</v>
      </c>
      <c r="M96" s="139">
        <f t="shared" si="61"/>
        <v>-1.017332328560659</v>
      </c>
      <c r="N96" s="139">
        <f t="shared" si="62"/>
        <v>2.3327549643338941</v>
      </c>
      <c r="O96" s="139">
        <f t="shared" si="63"/>
        <v>1.1900117050331687</v>
      </c>
      <c r="P96" s="137" t="str">
        <f t="shared" si="64"/>
        <v>Y</v>
      </c>
      <c r="Q96" s="137" t="str">
        <f t="shared" si="65"/>
        <v>N</v>
      </c>
      <c r="R96" s="137" t="str">
        <f t="shared" si="66"/>
        <v>Y</v>
      </c>
      <c r="S96" s="137">
        <f>'FOD (ALL)'!D96</f>
        <v>263.25</v>
      </c>
      <c r="T96" s="137">
        <f>'FOD (ALL)'!U96</f>
        <v>263.64999999999998</v>
      </c>
      <c r="U96" s="137">
        <f>'FOD (ALL)'!AL96</f>
        <v>259.89999999999998</v>
      </c>
      <c r="V96" s="137">
        <f>'FOD (ALL)'!BC96</f>
        <v>261.8</v>
      </c>
      <c r="W96" s="137">
        <f>'FOD (ALL)'!BT96</f>
        <v>271</v>
      </c>
      <c r="X96" s="137">
        <f>'FOD (ALL)'!E96</f>
        <v>274.5</v>
      </c>
      <c r="Y96" s="137">
        <f>'FOD (ALL)'!V96</f>
        <v>271</v>
      </c>
      <c r="Z96" s="137">
        <f>'FOD (ALL)'!AM96</f>
        <v>266.5</v>
      </c>
      <c r="AA96" s="137">
        <f>'FOD (ALL)'!BD96</f>
        <v>268.3</v>
      </c>
      <c r="AB96" s="137">
        <f>'FOD (ALL)'!BU96</f>
        <v>271</v>
      </c>
      <c r="AC96" s="137">
        <f>'FOD (ALL)'!F96</f>
        <v>263.25</v>
      </c>
      <c r="AD96" s="137">
        <f>'FOD (ALL)'!W96</f>
        <v>260.75</v>
      </c>
      <c r="AE96" s="137">
        <f>'FOD (ALL)'!AN96</f>
        <v>259.7</v>
      </c>
      <c r="AF96" s="137">
        <f>'FOD (ALL)'!BE96</f>
        <v>256.89999999999998</v>
      </c>
      <c r="AG96" s="137">
        <f>'FOD (ALL)'!BV96</f>
        <v>255.75</v>
      </c>
      <c r="AH96" s="137">
        <f>'FOD (ALL)'!J96</f>
        <v>760800</v>
      </c>
      <c r="AI96" s="137">
        <f>'FOD (ALL)'!AA96</f>
        <v>291000</v>
      </c>
      <c r="AJ96" s="137">
        <f>'FOD (ALL)'!AR96</f>
        <v>86400</v>
      </c>
      <c r="AK96" s="137">
        <f>'FOD (ALL)'!BI96</f>
        <v>55800</v>
      </c>
      <c r="AL96" s="137">
        <f>'FOD (ALL)'!BZ96</f>
        <v>42600</v>
      </c>
      <c r="AM96" s="137" t="str">
        <f t="shared" si="67"/>
        <v>Y</v>
      </c>
      <c r="AN96" s="137" t="str">
        <f t="shared" si="68"/>
        <v>Y</v>
      </c>
      <c r="AO96" s="137" t="str">
        <f t="shared" si="69"/>
        <v>Y</v>
      </c>
      <c r="AP96" s="137" t="str">
        <f t="shared" si="70"/>
        <v>Y</v>
      </c>
      <c r="AQ96" s="139">
        <f t="shared" si="71"/>
        <v>161.44329896907217</v>
      </c>
      <c r="AR96" s="139">
        <f t="shared" si="72"/>
        <v>236.80555555555554</v>
      </c>
      <c r="AS96" s="139">
        <f t="shared" si="73"/>
        <v>54.838709677419352</v>
      </c>
      <c r="AT96" s="139">
        <f t="shared" si="74"/>
        <v>30.985915492957744</v>
      </c>
      <c r="AU96" s="137" t="str">
        <f t="shared" si="75"/>
        <v>N</v>
      </c>
      <c r="AV96" s="137" t="str">
        <f t="shared" si="76"/>
        <v>Y</v>
      </c>
      <c r="AW96" s="137" t="str">
        <f t="shared" si="77"/>
        <v>Y</v>
      </c>
      <c r="AX96" s="137">
        <f>'FOD (ALL)'!I96</f>
        <v>1712.39</v>
      </c>
      <c r="AY96" s="137">
        <f>'FOD (ALL)'!Z96</f>
        <v>885.79</v>
      </c>
      <c r="AZ96" s="137">
        <f>'FOD (ALL)'!AQ96</f>
        <v>263.02</v>
      </c>
      <c r="BA96" s="137">
        <f>'FOD (ALL)'!BH96</f>
        <v>186.01</v>
      </c>
      <c r="BB96" s="137">
        <f>'FOD (ALL)'!BY96</f>
        <v>106.1</v>
      </c>
      <c r="BC96" s="137" t="str">
        <f t="shared" si="78"/>
        <v>Y</v>
      </c>
      <c r="BD96" s="137" t="str">
        <f t="shared" si="79"/>
        <v>Y</v>
      </c>
      <c r="BE96" s="137" t="str">
        <f t="shared" si="80"/>
        <v>Y</v>
      </c>
      <c r="BF96" s="137" t="str">
        <f t="shared" si="81"/>
        <v>Y</v>
      </c>
      <c r="BG96" s="139">
        <f t="shared" si="82"/>
        <v>93.317829282335566</v>
      </c>
      <c r="BH96" s="139">
        <f t="shared" si="83"/>
        <v>236.77667097559123</v>
      </c>
      <c r="BI96" s="139">
        <f t="shared" si="84"/>
        <v>41.400999946239445</v>
      </c>
      <c r="BJ96" s="139">
        <f t="shared" si="85"/>
        <v>75.315739868049008</v>
      </c>
      <c r="BK96" s="137" t="str">
        <f t="shared" si="86"/>
        <v>N</v>
      </c>
      <c r="BL96" s="137" t="str">
        <f t="shared" si="87"/>
        <v>Y</v>
      </c>
      <c r="BM96" s="137" t="str">
        <f t="shared" si="88"/>
        <v>N</v>
      </c>
      <c r="BN96" s="137">
        <f>'FOD (ALL)'!H96</f>
        <v>1053</v>
      </c>
      <c r="BO96" s="137">
        <f>'FOD (ALL)'!Y96</f>
        <v>554</v>
      </c>
      <c r="BP96" s="137">
        <f>'FOD (ALL)'!AP96</f>
        <v>167</v>
      </c>
      <c r="BQ96" s="137">
        <f>'FOD (ALL)'!BG96</f>
        <v>118</v>
      </c>
      <c r="BR96" s="137">
        <f>'FOD (ALL)'!BX96</f>
        <v>68</v>
      </c>
      <c r="BS96" s="137" t="str">
        <f t="shared" si="89"/>
        <v>Y</v>
      </c>
      <c r="BT96" s="137" t="str">
        <f t="shared" si="90"/>
        <v>Y</v>
      </c>
      <c r="BU96" s="137" t="str">
        <f t="shared" si="91"/>
        <v>Y</v>
      </c>
      <c r="BV96" s="137" t="str">
        <f t="shared" si="92"/>
        <v>Y</v>
      </c>
      <c r="BW96" s="139">
        <f t="shared" si="93"/>
        <v>90.072202166064983</v>
      </c>
      <c r="BX96" s="139">
        <f t="shared" si="94"/>
        <v>231.7365269461078</v>
      </c>
      <c r="BY96" s="139">
        <f t="shared" si="95"/>
        <v>41.525423728813557</v>
      </c>
      <c r="BZ96" s="139">
        <f t="shared" si="96"/>
        <v>73.529411764705884</v>
      </c>
      <c r="CA96" s="137" t="str">
        <f t="shared" si="97"/>
        <v>N</v>
      </c>
      <c r="CB96" s="137" t="str">
        <f t="shared" si="98"/>
        <v>Y</v>
      </c>
      <c r="CC96" s="137" t="str">
        <f t="shared" si="99"/>
        <v>N</v>
      </c>
    </row>
    <row r="97" spans="1:81" x14ac:dyDescent="0.3">
      <c r="A97" s="137" t="str">
        <f>'FOD (ALL)'!B97</f>
        <v>CENTURYTEX</v>
      </c>
      <c r="B97" s="146">
        <f>'FOD (ALL)'!C97</f>
        <v>44042</v>
      </c>
      <c r="C97" s="137">
        <f>'FOD (ALL)'!G97</f>
        <v>273.35000000000002</v>
      </c>
      <c r="D97" s="137">
        <f>'FOD (ALL)'!X97</f>
        <v>265.3</v>
      </c>
      <c r="E97" s="137">
        <f>'FOD (ALL)'!AO97</f>
        <v>266.55</v>
      </c>
      <c r="F97" s="137">
        <f>'FOD (ALL)'!BF97</f>
        <v>261.14999999999998</v>
      </c>
      <c r="G97" s="137">
        <f>'FOD (ALL)'!BW97</f>
        <v>258.2</v>
      </c>
      <c r="H97" s="137" t="str">
        <f t="shared" si="56"/>
        <v>Y</v>
      </c>
      <c r="I97" s="137" t="str">
        <f t="shared" si="57"/>
        <v>N</v>
      </c>
      <c r="J97" s="137" t="str">
        <f t="shared" si="58"/>
        <v>Y</v>
      </c>
      <c r="K97" s="137" t="str">
        <f t="shared" si="59"/>
        <v>Y</v>
      </c>
      <c r="L97" s="139">
        <f t="shared" si="60"/>
        <v>3.0343007915567326</v>
      </c>
      <c r="M97" s="139">
        <f t="shared" si="61"/>
        <v>-0.4689551678859501</v>
      </c>
      <c r="N97" s="139">
        <f t="shared" si="62"/>
        <v>2.0677771395749702</v>
      </c>
      <c r="O97" s="139">
        <f t="shared" si="63"/>
        <v>1.1425251742834968</v>
      </c>
      <c r="P97" s="137" t="str">
        <f t="shared" si="64"/>
        <v>Y</v>
      </c>
      <c r="Q97" s="137" t="str">
        <f t="shared" si="65"/>
        <v>N</v>
      </c>
      <c r="R97" s="137" t="str">
        <f t="shared" si="66"/>
        <v>Y</v>
      </c>
      <c r="S97" s="137">
        <f>'FOD (ALL)'!D97</f>
        <v>0</v>
      </c>
      <c r="T97" s="137">
        <f>'FOD (ALL)'!U97</f>
        <v>264.25</v>
      </c>
      <c r="U97" s="137">
        <f>'FOD (ALL)'!AL97</f>
        <v>0</v>
      </c>
      <c r="V97" s="137">
        <f>'FOD (ALL)'!BC97</f>
        <v>0</v>
      </c>
      <c r="W97" s="137">
        <f>'FOD (ALL)'!BT97</f>
        <v>0</v>
      </c>
      <c r="X97" s="137">
        <f>'FOD (ALL)'!E97</f>
        <v>0</v>
      </c>
      <c r="Y97" s="137">
        <f>'FOD (ALL)'!V97</f>
        <v>264.25</v>
      </c>
      <c r="Z97" s="137">
        <f>'FOD (ALL)'!AM97</f>
        <v>0</v>
      </c>
      <c r="AA97" s="137">
        <f>'FOD (ALL)'!BD97</f>
        <v>0</v>
      </c>
      <c r="AB97" s="137">
        <f>'FOD (ALL)'!BU97</f>
        <v>0</v>
      </c>
      <c r="AC97" s="137">
        <f>'FOD (ALL)'!F97</f>
        <v>0</v>
      </c>
      <c r="AD97" s="137">
        <f>'FOD (ALL)'!W97</f>
        <v>264.25</v>
      </c>
      <c r="AE97" s="137">
        <f>'FOD (ALL)'!AN97</f>
        <v>0</v>
      </c>
      <c r="AF97" s="137">
        <f>'FOD (ALL)'!BE97</f>
        <v>0</v>
      </c>
      <c r="AG97" s="137">
        <f>'FOD (ALL)'!BV97</f>
        <v>0</v>
      </c>
      <c r="AH97" s="137">
        <f>'FOD (ALL)'!J97</f>
        <v>1400</v>
      </c>
      <c r="AI97" s="137">
        <f>'FOD (ALL)'!AA97</f>
        <v>1400</v>
      </c>
      <c r="AJ97" s="137">
        <f>'FOD (ALL)'!AR97</f>
        <v>0</v>
      </c>
      <c r="AK97" s="137">
        <f>'FOD (ALL)'!BI97</f>
        <v>0</v>
      </c>
      <c r="AL97" s="137">
        <f>'FOD (ALL)'!BZ97</f>
        <v>0</v>
      </c>
      <c r="AM97" s="137" t="str">
        <f t="shared" si="67"/>
        <v>Y</v>
      </c>
      <c r="AN97" s="137" t="str">
        <f t="shared" si="68"/>
        <v>Y</v>
      </c>
      <c r="AO97" s="137" t="str">
        <f t="shared" si="69"/>
        <v>Y</v>
      </c>
      <c r="AP97" s="137" t="str">
        <f t="shared" si="70"/>
        <v>Y</v>
      </c>
      <c r="AQ97" s="139">
        <f t="shared" si="71"/>
        <v>0</v>
      </c>
      <c r="AR97" s="139" t="e">
        <f t="shared" si="72"/>
        <v>#DIV/0!</v>
      </c>
      <c r="AS97" s="139" t="e">
        <f t="shared" si="73"/>
        <v>#DIV/0!</v>
      </c>
      <c r="AT97" s="139" t="e">
        <f t="shared" si="74"/>
        <v>#DIV/0!</v>
      </c>
      <c r="AU97" s="137" t="e">
        <f t="shared" si="75"/>
        <v>#DIV/0!</v>
      </c>
      <c r="AV97" s="137" t="e">
        <f t="shared" si="76"/>
        <v>#DIV/0!</v>
      </c>
      <c r="AW97" s="137" t="e">
        <f t="shared" si="77"/>
        <v>#DIV/0!</v>
      </c>
      <c r="AX97" s="137">
        <f>'FOD (ALL)'!I97</f>
        <v>0</v>
      </c>
      <c r="AY97" s="137">
        <f>'FOD (ALL)'!Z97</f>
        <v>3.69</v>
      </c>
      <c r="AZ97" s="137">
        <f>'FOD (ALL)'!AQ97</f>
        <v>0</v>
      </c>
      <c r="BA97" s="137">
        <f>'FOD (ALL)'!BH97</f>
        <v>0</v>
      </c>
      <c r="BB97" s="137">
        <f>'FOD (ALL)'!BY97</f>
        <v>0</v>
      </c>
      <c r="BC97" s="137" t="str">
        <f t="shared" si="78"/>
        <v>N</v>
      </c>
      <c r="BD97" s="137" t="str">
        <f t="shared" si="79"/>
        <v>Y</v>
      </c>
      <c r="BE97" s="137" t="str">
        <f t="shared" si="80"/>
        <v>Y</v>
      </c>
      <c r="BF97" s="137" t="str">
        <f t="shared" si="81"/>
        <v>Y</v>
      </c>
      <c r="BG97" s="139">
        <f t="shared" si="82"/>
        <v>-100</v>
      </c>
      <c r="BH97" s="139" t="e">
        <f t="shared" si="83"/>
        <v>#DIV/0!</v>
      </c>
      <c r="BI97" s="139" t="e">
        <f t="shared" si="84"/>
        <v>#DIV/0!</v>
      </c>
      <c r="BJ97" s="139" t="e">
        <f t="shared" si="85"/>
        <v>#DIV/0!</v>
      </c>
      <c r="BK97" s="137" t="e">
        <f t="shared" si="86"/>
        <v>#DIV/0!</v>
      </c>
      <c r="BL97" s="137" t="e">
        <f t="shared" si="87"/>
        <v>#DIV/0!</v>
      </c>
      <c r="BM97" s="137" t="e">
        <f t="shared" si="88"/>
        <v>#DIV/0!</v>
      </c>
      <c r="BN97" s="137">
        <f>'FOD (ALL)'!H97</f>
        <v>0</v>
      </c>
      <c r="BO97" s="137">
        <f>'FOD (ALL)'!Y97</f>
        <v>1</v>
      </c>
      <c r="BP97" s="137">
        <f>'FOD (ALL)'!AP97</f>
        <v>0</v>
      </c>
      <c r="BQ97" s="137">
        <f>'FOD (ALL)'!BG97</f>
        <v>0</v>
      </c>
      <c r="BR97" s="137">
        <f>'FOD (ALL)'!BX97</f>
        <v>0</v>
      </c>
      <c r="BS97" s="137" t="str">
        <f t="shared" si="89"/>
        <v>N</v>
      </c>
      <c r="BT97" s="137" t="str">
        <f t="shared" si="90"/>
        <v>Y</v>
      </c>
      <c r="BU97" s="137" t="str">
        <f t="shared" si="91"/>
        <v>Y</v>
      </c>
      <c r="BV97" s="137" t="str">
        <f t="shared" si="92"/>
        <v>Y</v>
      </c>
      <c r="BW97" s="139">
        <f t="shared" si="93"/>
        <v>-100</v>
      </c>
      <c r="BX97" s="139" t="e">
        <f t="shared" si="94"/>
        <v>#DIV/0!</v>
      </c>
      <c r="BY97" s="139" t="e">
        <f t="shared" si="95"/>
        <v>#DIV/0!</v>
      </c>
      <c r="BZ97" s="139" t="e">
        <f t="shared" si="96"/>
        <v>#DIV/0!</v>
      </c>
      <c r="CA97" s="137" t="e">
        <f t="shared" si="97"/>
        <v>#DIV/0!</v>
      </c>
      <c r="CB97" s="137" t="e">
        <f t="shared" si="98"/>
        <v>#DIV/0!</v>
      </c>
      <c r="CC97" s="137" t="e">
        <f t="shared" si="99"/>
        <v>#DIV/0!</v>
      </c>
    </row>
    <row r="98" spans="1:81" x14ac:dyDescent="0.3">
      <c r="A98" s="137" t="str">
        <f>'FOD (ALL)'!B98</f>
        <v>CESC</v>
      </c>
      <c r="B98" s="146">
        <f>'FOD (ALL)'!C98</f>
        <v>43979</v>
      </c>
      <c r="C98" s="137">
        <f>'FOD (ALL)'!G98</f>
        <v>550.54999999999995</v>
      </c>
      <c r="D98" s="137">
        <f>'FOD (ALL)'!X98</f>
        <v>568.45000000000005</v>
      </c>
      <c r="E98" s="137">
        <f>'FOD (ALL)'!AO98</f>
        <v>578.54999999999995</v>
      </c>
      <c r="F98" s="137">
        <f>'FOD (ALL)'!BF98</f>
        <v>582.54999999999995</v>
      </c>
      <c r="G98" s="137">
        <f>'FOD (ALL)'!BW98</f>
        <v>567.54999999999995</v>
      </c>
      <c r="H98" s="137" t="str">
        <f t="shared" si="56"/>
        <v>N</v>
      </c>
      <c r="I98" s="137" t="str">
        <f t="shared" si="57"/>
        <v>N</v>
      </c>
      <c r="J98" s="137" t="str">
        <f t="shared" si="58"/>
        <v>N</v>
      </c>
      <c r="K98" s="137" t="str">
        <f t="shared" si="59"/>
        <v>Y</v>
      </c>
      <c r="L98" s="139">
        <f t="shared" si="60"/>
        <v>-3.1489137127276088</v>
      </c>
      <c r="M98" s="139">
        <f t="shared" si="61"/>
        <v>-1.7457436695186086</v>
      </c>
      <c r="N98" s="139">
        <f t="shared" si="62"/>
        <v>-0.68663634022830666</v>
      </c>
      <c r="O98" s="139">
        <f t="shared" si="63"/>
        <v>2.6429389481102987</v>
      </c>
      <c r="P98" s="137" t="str">
        <f t="shared" si="64"/>
        <v>N</v>
      </c>
      <c r="Q98" s="137" t="str">
        <f t="shared" si="65"/>
        <v>N</v>
      </c>
      <c r="R98" s="137" t="str">
        <f t="shared" si="66"/>
        <v>N</v>
      </c>
      <c r="S98" s="137">
        <f>'FOD (ALL)'!D98</f>
        <v>564.29999999999995</v>
      </c>
      <c r="T98" s="137">
        <f>'FOD (ALL)'!U98</f>
        <v>570.35</v>
      </c>
      <c r="U98" s="137">
        <f>'FOD (ALL)'!AL98</f>
        <v>579.45000000000005</v>
      </c>
      <c r="V98" s="137">
        <f>'FOD (ALL)'!BC98</f>
        <v>561.4</v>
      </c>
      <c r="W98" s="137">
        <f>'FOD (ALL)'!BT98</f>
        <v>572.4</v>
      </c>
      <c r="X98" s="137">
        <f>'FOD (ALL)'!E98</f>
        <v>576.9</v>
      </c>
      <c r="Y98" s="137">
        <f>'FOD (ALL)'!V98</f>
        <v>585.25</v>
      </c>
      <c r="Z98" s="137">
        <f>'FOD (ALL)'!AM98</f>
        <v>591.6</v>
      </c>
      <c r="AA98" s="137">
        <f>'FOD (ALL)'!BD98</f>
        <v>588.79999999999995</v>
      </c>
      <c r="AB98" s="137">
        <f>'FOD (ALL)'!BU98</f>
        <v>579.85</v>
      </c>
      <c r="AC98" s="137">
        <f>'FOD (ALL)'!F98</f>
        <v>547.29999999999995</v>
      </c>
      <c r="AD98" s="137">
        <f>'FOD (ALL)'!W98</f>
        <v>565.79999999999995</v>
      </c>
      <c r="AE98" s="137">
        <f>'FOD (ALL)'!AN98</f>
        <v>575</v>
      </c>
      <c r="AF98" s="137">
        <f>'FOD (ALL)'!BE98</f>
        <v>561.4</v>
      </c>
      <c r="AG98" s="137">
        <f>'FOD (ALL)'!BV98</f>
        <v>560.1</v>
      </c>
      <c r="AH98" s="137">
        <f>'FOD (ALL)'!J98</f>
        <v>669600</v>
      </c>
      <c r="AI98" s="137">
        <f>'FOD (ALL)'!AA98</f>
        <v>649600</v>
      </c>
      <c r="AJ98" s="137">
        <f>'FOD (ALL)'!AR98</f>
        <v>655200</v>
      </c>
      <c r="AK98" s="137">
        <f>'FOD (ALL)'!BI98</f>
        <v>661600</v>
      </c>
      <c r="AL98" s="137">
        <f>'FOD (ALL)'!BZ98</f>
        <v>639200</v>
      </c>
      <c r="AM98" s="137" t="str">
        <f t="shared" si="67"/>
        <v>Y</v>
      </c>
      <c r="AN98" s="137" t="str">
        <f t="shared" si="68"/>
        <v>N</v>
      </c>
      <c r="AO98" s="137" t="str">
        <f t="shared" si="69"/>
        <v>N</v>
      </c>
      <c r="AP98" s="137" t="str">
        <f t="shared" si="70"/>
        <v>Y</v>
      </c>
      <c r="AQ98" s="139">
        <f t="shared" si="71"/>
        <v>3.0788177339901477</v>
      </c>
      <c r="AR98" s="139">
        <f t="shared" si="72"/>
        <v>-0.85470085470085477</v>
      </c>
      <c r="AS98" s="139">
        <f t="shared" si="73"/>
        <v>-0.96735187424425628</v>
      </c>
      <c r="AT98" s="139">
        <f t="shared" si="74"/>
        <v>3.5043804755944929</v>
      </c>
      <c r="AU98" s="137" t="str">
        <f t="shared" si="75"/>
        <v>Y</v>
      </c>
      <c r="AV98" s="137" t="str">
        <f t="shared" si="76"/>
        <v>Y</v>
      </c>
      <c r="AW98" s="137" t="str">
        <f t="shared" si="77"/>
        <v>N</v>
      </c>
      <c r="AX98" s="137">
        <f>'FOD (ALL)'!I98</f>
        <v>7210.06</v>
      </c>
      <c r="AY98" s="137">
        <f>'FOD (ALL)'!Z98</f>
        <v>2960.24</v>
      </c>
      <c r="AZ98" s="137">
        <f>'FOD (ALL)'!AQ98</f>
        <v>2543.92</v>
      </c>
      <c r="BA98" s="137">
        <f>'FOD (ALL)'!BH98</f>
        <v>4992.03</v>
      </c>
      <c r="BB98" s="137">
        <f>'FOD (ALL)'!BY98</f>
        <v>6746.95</v>
      </c>
      <c r="BC98" s="137" t="str">
        <f t="shared" si="78"/>
        <v>Y</v>
      </c>
      <c r="BD98" s="137" t="str">
        <f t="shared" si="79"/>
        <v>Y</v>
      </c>
      <c r="BE98" s="137" t="str">
        <f t="shared" si="80"/>
        <v>N</v>
      </c>
      <c r="BF98" s="137" t="str">
        <f t="shared" si="81"/>
        <v>N</v>
      </c>
      <c r="BG98" s="139">
        <f t="shared" si="82"/>
        <v>143.5633597275897</v>
      </c>
      <c r="BH98" s="139">
        <f t="shared" si="83"/>
        <v>16.36529450611653</v>
      </c>
      <c r="BI98" s="139">
        <f t="shared" si="84"/>
        <v>-49.040370350338435</v>
      </c>
      <c r="BJ98" s="139">
        <f t="shared" si="85"/>
        <v>-26.010567738014956</v>
      </c>
      <c r="BK98" s="137" t="str">
        <f t="shared" si="86"/>
        <v>Y</v>
      </c>
      <c r="BL98" s="137" t="str">
        <f t="shared" si="87"/>
        <v>Y</v>
      </c>
      <c r="BM98" s="137" t="str">
        <f t="shared" si="88"/>
        <v>N</v>
      </c>
      <c r="BN98" s="137">
        <f>'FOD (ALL)'!H98</f>
        <v>1609</v>
      </c>
      <c r="BO98" s="137">
        <f>'FOD (ALL)'!Y98</f>
        <v>644</v>
      </c>
      <c r="BP98" s="137">
        <f>'FOD (ALL)'!AP98</f>
        <v>546</v>
      </c>
      <c r="BQ98" s="137">
        <f>'FOD (ALL)'!BG98</f>
        <v>1074</v>
      </c>
      <c r="BR98" s="137">
        <f>'FOD (ALL)'!BX98</f>
        <v>1480</v>
      </c>
      <c r="BS98" s="137" t="str">
        <f t="shared" si="89"/>
        <v>Y</v>
      </c>
      <c r="BT98" s="137" t="str">
        <f t="shared" si="90"/>
        <v>Y</v>
      </c>
      <c r="BU98" s="137" t="str">
        <f t="shared" si="91"/>
        <v>N</v>
      </c>
      <c r="BV98" s="137" t="str">
        <f t="shared" si="92"/>
        <v>N</v>
      </c>
      <c r="BW98" s="139">
        <f t="shared" si="93"/>
        <v>149.84472049689441</v>
      </c>
      <c r="BX98" s="139">
        <f t="shared" si="94"/>
        <v>17.948717948717949</v>
      </c>
      <c r="BY98" s="139">
        <f t="shared" si="95"/>
        <v>-49.162011173184354</v>
      </c>
      <c r="BZ98" s="139">
        <f t="shared" si="96"/>
        <v>-27.432432432432428</v>
      </c>
      <c r="CA98" s="137" t="str">
        <f t="shared" si="97"/>
        <v>Y</v>
      </c>
      <c r="CB98" s="137" t="str">
        <f t="shared" si="98"/>
        <v>Y</v>
      </c>
      <c r="CC98" s="137" t="str">
        <f t="shared" si="99"/>
        <v>N</v>
      </c>
    </row>
    <row r="99" spans="1:81" x14ac:dyDescent="0.3">
      <c r="A99" s="137" t="str">
        <f>'FOD (ALL)'!B99</f>
        <v>CHOLAFIN</v>
      </c>
      <c r="B99" s="146">
        <f>'FOD (ALL)'!C99</f>
        <v>43979</v>
      </c>
      <c r="C99" s="137">
        <f>'FOD (ALL)'!G99</f>
        <v>123.55</v>
      </c>
      <c r="D99" s="137">
        <f>'FOD (ALL)'!X99</f>
        <v>129.85</v>
      </c>
      <c r="E99" s="137">
        <f>'FOD (ALL)'!AO99</f>
        <v>135.6</v>
      </c>
      <c r="F99" s="137">
        <f>'FOD (ALL)'!BF99</f>
        <v>126.75</v>
      </c>
      <c r="G99" s="137">
        <f>'FOD (ALL)'!BW99</f>
        <v>125.35</v>
      </c>
      <c r="H99" s="137" t="str">
        <f t="shared" si="56"/>
        <v>N</v>
      </c>
      <c r="I99" s="137" t="str">
        <f t="shared" si="57"/>
        <v>N</v>
      </c>
      <c r="J99" s="137" t="str">
        <f t="shared" si="58"/>
        <v>Y</v>
      </c>
      <c r="K99" s="137" t="str">
        <f t="shared" si="59"/>
        <v>Y</v>
      </c>
      <c r="L99" s="139">
        <f t="shared" si="60"/>
        <v>-4.8517520215633398</v>
      </c>
      <c r="M99" s="139">
        <f t="shared" si="61"/>
        <v>-4.2404129793510323</v>
      </c>
      <c r="N99" s="139">
        <f t="shared" si="62"/>
        <v>6.9822485207100549</v>
      </c>
      <c r="O99" s="139">
        <f t="shared" si="63"/>
        <v>1.1168727562824139</v>
      </c>
      <c r="P99" s="137" t="str">
        <f t="shared" si="64"/>
        <v>N</v>
      </c>
      <c r="Q99" s="137" t="str">
        <f t="shared" si="65"/>
        <v>N</v>
      </c>
      <c r="R99" s="137" t="str">
        <f t="shared" si="66"/>
        <v>Y</v>
      </c>
      <c r="S99" s="137">
        <f>'FOD (ALL)'!D99</f>
        <v>130</v>
      </c>
      <c r="T99" s="137">
        <f>'FOD (ALL)'!U99</f>
        <v>137</v>
      </c>
      <c r="U99" s="137">
        <f>'FOD (ALL)'!AL99</f>
        <v>126</v>
      </c>
      <c r="V99" s="137">
        <f>'FOD (ALL)'!BC99</f>
        <v>127.85</v>
      </c>
      <c r="W99" s="137">
        <f>'FOD (ALL)'!BT99</f>
        <v>147.6</v>
      </c>
      <c r="X99" s="137">
        <f>'FOD (ALL)'!E99</f>
        <v>133</v>
      </c>
      <c r="Y99" s="137">
        <f>'FOD (ALL)'!V99</f>
        <v>138.80000000000001</v>
      </c>
      <c r="Z99" s="137">
        <f>'FOD (ALL)'!AM99</f>
        <v>137</v>
      </c>
      <c r="AA99" s="137">
        <f>'FOD (ALL)'!BD99</f>
        <v>132.5</v>
      </c>
      <c r="AB99" s="137">
        <f>'FOD (ALL)'!BU99</f>
        <v>148.1</v>
      </c>
      <c r="AC99" s="137">
        <f>'FOD (ALL)'!F99</f>
        <v>121</v>
      </c>
      <c r="AD99" s="137">
        <f>'FOD (ALL)'!W99</f>
        <v>128.9</v>
      </c>
      <c r="AE99" s="137">
        <f>'FOD (ALL)'!AN99</f>
        <v>124.85</v>
      </c>
      <c r="AF99" s="137">
        <f>'FOD (ALL)'!BE99</f>
        <v>125.85</v>
      </c>
      <c r="AG99" s="137">
        <f>'FOD (ALL)'!BV99</f>
        <v>122.8</v>
      </c>
      <c r="AH99" s="137">
        <f>'FOD (ALL)'!J99</f>
        <v>7255000</v>
      </c>
      <c r="AI99" s="137">
        <f>'FOD (ALL)'!AA99</f>
        <v>7157500</v>
      </c>
      <c r="AJ99" s="137">
        <f>'FOD (ALL)'!AR99</f>
        <v>7127500</v>
      </c>
      <c r="AK99" s="137">
        <f>'FOD (ALL)'!BI99</f>
        <v>7070000</v>
      </c>
      <c r="AL99" s="137">
        <f>'FOD (ALL)'!BZ99</f>
        <v>7192500</v>
      </c>
      <c r="AM99" s="137" t="str">
        <f t="shared" si="67"/>
        <v>Y</v>
      </c>
      <c r="AN99" s="137" t="str">
        <f t="shared" si="68"/>
        <v>Y</v>
      </c>
      <c r="AO99" s="137" t="str">
        <f t="shared" si="69"/>
        <v>Y</v>
      </c>
      <c r="AP99" s="137" t="str">
        <f t="shared" si="70"/>
        <v>N</v>
      </c>
      <c r="AQ99" s="139">
        <f t="shared" si="71"/>
        <v>1.3622074746769124</v>
      </c>
      <c r="AR99" s="139">
        <f t="shared" si="72"/>
        <v>0.4209049456331112</v>
      </c>
      <c r="AS99" s="139">
        <f t="shared" si="73"/>
        <v>0.81329561527581329</v>
      </c>
      <c r="AT99" s="139">
        <f t="shared" si="74"/>
        <v>-1.7031630170316301</v>
      </c>
      <c r="AU99" s="137" t="str">
        <f t="shared" si="75"/>
        <v>Y</v>
      </c>
      <c r="AV99" s="137" t="str">
        <f t="shared" si="76"/>
        <v>N</v>
      </c>
      <c r="AW99" s="137" t="str">
        <f t="shared" si="77"/>
        <v>Y</v>
      </c>
      <c r="AX99" s="137">
        <f>'FOD (ALL)'!I99</f>
        <v>17570.09</v>
      </c>
      <c r="AY99" s="137">
        <f>'FOD (ALL)'!Z99</f>
        <v>13209.89</v>
      </c>
      <c r="AZ99" s="137">
        <f>'FOD (ALL)'!AQ99</f>
        <v>17495.13</v>
      </c>
      <c r="BA99" s="137">
        <f>'FOD (ALL)'!BH99</f>
        <v>10527.99</v>
      </c>
      <c r="BB99" s="137">
        <f>'FOD (ALL)'!BY99</f>
        <v>17127.240000000002</v>
      </c>
      <c r="BC99" s="137" t="str">
        <f t="shared" si="78"/>
        <v>Y</v>
      </c>
      <c r="BD99" s="137" t="str">
        <f t="shared" si="79"/>
        <v>N</v>
      </c>
      <c r="BE99" s="137" t="str">
        <f t="shared" si="80"/>
        <v>Y</v>
      </c>
      <c r="BF99" s="137" t="str">
        <f t="shared" si="81"/>
        <v>N</v>
      </c>
      <c r="BG99" s="139">
        <f t="shared" si="82"/>
        <v>33.007087871284327</v>
      </c>
      <c r="BH99" s="139">
        <f t="shared" si="83"/>
        <v>-24.493902017304254</v>
      </c>
      <c r="BI99" s="139">
        <f t="shared" si="84"/>
        <v>66.177304499719341</v>
      </c>
      <c r="BJ99" s="139">
        <f t="shared" si="85"/>
        <v>-38.530726491834066</v>
      </c>
      <c r="BK99" s="137" t="str">
        <f t="shared" si="86"/>
        <v>Y</v>
      </c>
      <c r="BL99" s="137" t="str">
        <f t="shared" si="87"/>
        <v>N</v>
      </c>
      <c r="BM99" s="137" t="str">
        <f t="shared" si="88"/>
        <v>Y</v>
      </c>
      <c r="BN99" s="137">
        <f>'FOD (ALL)'!H99</f>
        <v>5584</v>
      </c>
      <c r="BO99" s="137">
        <f>'FOD (ALL)'!Y99</f>
        <v>3949</v>
      </c>
      <c r="BP99" s="137">
        <f>'FOD (ALL)'!AP99</f>
        <v>5318</v>
      </c>
      <c r="BQ99" s="137">
        <f>'FOD (ALL)'!BG99</f>
        <v>3258</v>
      </c>
      <c r="BR99" s="137">
        <f>'FOD (ALL)'!BX99</f>
        <v>5177</v>
      </c>
      <c r="BS99" s="137" t="str">
        <f t="shared" si="89"/>
        <v>Y</v>
      </c>
      <c r="BT99" s="137" t="str">
        <f t="shared" si="90"/>
        <v>N</v>
      </c>
      <c r="BU99" s="137" t="str">
        <f t="shared" si="91"/>
        <v>Y</v>
      </c>
      <c r="BV99" s="137" t="str">
        <f t="shared" si="92"/>
        <v>N</v>
      </c>
      <c r="BW99" s="139">
        <f t="shared" si="93"/>
        <v>41.402886806786526</v>
      </c>
      <c r="BX99" s="139">
        <f t="shared" si="94"/>
        <v>-25.74276043625423</v>
      </c>
      <c r="BY99" s="139">
        <f t="shared" si="95"/>
        <v>63.228974831184779</v>
      </c>
      <c r="BZ99" s="139">
        <f t="shared" si="96"/>
        <v>-37.067799884102762</v>
      </c>
      <c r="CA99" s="137" t="str">
        <f t="shared" si="97"/>
        <v>Y</v>
      </c>
      <c r="CB99" s="137" t="str">
        <f t="shared" si="98"/>
        <v>N</v>
      </c>
      <c r="CC99" s="137" t="str">
        <f t="shared" si="99"/>
        <v>Y</v>
      </c>
    </row>
    <row r="100" spans="1:81" x14ac:dyDescent="0.3">
      <c r="A100" s="137" t="str">
        <f>'FOD (ALL)'!B100</f>
        <v>CHOLAFIN</v>
      </c>
      <c r="B100" s="146">
        <f>'FOD (ALL)'!C100</f>
        <v>44007</v>
      </c>
      <c r="C100" s="137">
        <f>'FOD (ALL)'!G100</f>
        <v>123.7</v>
      </c>
      <c r="D100" s="137">
        <f>'FOD (ALL)'!X100</f>
        <v>130.1</v>
      </c>
      <c r="E100" s="137">
        <f>'FOD (ALL)'!AO100</f>
        <v>136.30000000000001</v>
      </c>
      <c r="F100" s="137">
        <f>'FOD (ALL)'!BF100</f>
        <v>126.25</v>
      </c>
      <c r="G100" s="137">
        <f>'FOD (ALL)'!BW100</f>
        <v>125.1</v>
      </c>
      <c r="H100" s="137" t="str">
        <f t="shared" si="56"/>
        <v>N</v>
      </c>
      <c r="I100" s="137" t="str">
        <f t="shared" si="57"/>
        <v>N</v>
      </c>
      <c r="J100" s="137" t="str">
        <f t="shared" si="58"/>
        <v>Y</v>
      </c>
      <c r="K100" s="137" t="str">
        <f t="shared" si="59"/>
        <v>Y</v>
      </c>
      <c r="L100" s="139">
        <f t="shared" si="60"/>
        <v>-4.9192928516525685</v>
      </c>
      <c r="M100" s="139">
        <f t="shared" si="61"/>
        <v>-4.5487894350697111</v>
      </c>
      <c r="N100" s="139">
        <f t="shared" si="62"/>
        <v>7.9603960396039692</v>
      </c>
      <c r="O100" s="139">
        <f t="shared" si="63"/>
        <v>0.91926458832934121</v>
      </c>
      <c r="P100" s="137" t="str">
        <f t="shared" si="64"/>
        <v>N</v>
      </c>
      <c r="Q100" s="137" t="str">
        <f t="shared" si="65"/>
        <v>N</v>
      </c>
      <c r="R100" s="137" t="str">
        <f t="shared" si="66"/>
        <v>Y</v>
      </c>
      <c r="S100" s="137">
        <f>'FOD (ALL)'!D100</f>
        <v>130.19999999999999</v>
      </c>
      <c r="T100" s="137">
        <f>'FOD (ALL)'!U100</f>
        <v>136.35</v>
      </c>
      <c r="U100" s="137">
        <f>'FOD (ALL)'!AL100</f>
        <v>126.5</v>
      </c>
      <c r="V100" s="137">
        <f>'FOD (ALL)'!BC100</f>
        <v>130</v>
      </c>
      <c r="W100" s="137">
        <f>'FOD (ALL)'!BT100</f>
        <v>144.35</v>
      </c>
      <c r="X100" s="137">
        <f>'FOD (ALL)'!E100</f>
        <v>133.30000000000001</v>
      </c>
      <c r="Y100" s="137">
        <f>'FOD (ALL)'!V100</f>
        <v>139</v>
      </c>
      <c r="Z100" s="137">
        <f>'FOD (ALL)'!AM100</f>
        <v>137.30000000000001</v>
      </c>
      <c r="AA100" s="137">
        <f>'FOD (ALL)'!BD100</f>
        <v>132.25</v>
      </c>
      <c r="AB100" s="137">
        <f>'FOD (ALL)'!BU100</f>
        <v>144.35</v>
      </c>
      <c r="AC100" s="137">
        <f>'FOD (ALL)'!F100</f>
        <v>121.35</v>
      </c>
      <c r="AD100" s="137">
        <f>'FOD (ALL)'!W100</f>
        <v>129.15</v>
      </c>
      <c r="AE100" s="137">
        <f>'FOD (ALL)'!AN100</f>
        <v>126</v>
      </c>
      <c r="AF100" s="137">
        <f>'FOD (ALL)'!BE100</f>
        <v>126.2</v>
      </c>
      <c r="AG100" s="137">
        <f>'FOD (ALL)'!BV100</f>
        <v>123.35</v>
      </c>
      <c r="AH100" s="137">
        <f>'FOD (ALL)'!J100</f>
        <v>1752500</v>
      </c>
      <c r="AI100" s="137">
        <f>'FOD (ALL)'!AA100</f>
        <v>695000</v>
      </c>
      <c r="AJ100" s="137">
        <f>'FOD (ALL)'!AR100</f>
        <v>422500</v>
      </c>
      <c r="AK100" s="137">
        <f>'FOD (ALL)'!BI100</f>
        <v>287500</v>
      </c>
      <c r="AL100" s="137">
        <f>'FOD (ALL)'!BZ100</f>
        <v>260000</v>
      </c>
      <c r="AM100" s="137" t="str">
        <f t="shared" si="67"/>
        <v>Y</v>
      </c>
      <c r="AN100" s="137" t="str">
        <f t="shared" si="68"/>
        <v>Y</v>
      </c>
      <c r="AO100" s="137" t="str">
        <f t="shared" si="69"/>
        <v>Y</v>
      </c>
      <c r="AP100" s="137" t="str">
        <f t="shared" si="70"/>
        <v>Y</v>
      </c>
      <c r="AQ100" s="139">
        <f t="shared" si="71"/>
        <v>152.15827338129498</v>
      </c>
      <c r="AR100" s="139">
        <f t="shared" si="72"/>
        <v>64.497041420118336</v>
      </c>
      <c r="AS100" s="139">
        <f t="shared" si="73"/>
        <v>46.956521739130437</v>
      </c>
      <c r="AT100" s="139">
        <f t="shared" si="74"/>
        <v>10.576923076923077</v>
      </c>
      <c r="AU100" s="137" t="str">
        <f t="shared" si="75"/>
        <v>Y</v>
      </c>
      <c r="AV100" s="137" t="str">
        <f t="shared" si="76"/>
        <v>Y</v>
      </c>
      <c r="AW100" s="137" t="str">
        <f t="shared" si="77"/>
        <v>Y</v>
      </c>
      <c r="AX100" s="137">
        <f>'FOD (ALL)'!I100</f>
        <v>3218.28</v>
      </c>
      <c r="AY100" s="137">
        <f>'FOD (ALL)'!Z100</f>
        <v>1294.5999999999999</v>
      </c>
      <c r="AZ100" s="137">
        <f>'FOD (ALL)'!AQ100</f>
        <v>974.21</v>
      </c>
      <c r="BA100" s="137">
        <f>'FOD (ALL)'!BH100</f>
        <v>324.79000000000002</v>
      </c>
      <c r="BB100" s="137">
        <f>'FOD (ALL)'!BY100</f>
        <v>541.65</v>
      </c>
      <c r="BC100" s="137" t="str">
        <f t="shared" si="78"/>
        <v>Y</v>
      </c>
      <c r="BD100" s="137" t="str">
        <f t="shared" si="79"/>
        <v>Y</v>
      </c>
      <c r="BE100" s="137" t="str">
        <f t="shared" si="80"/>
        <v>Y</v>
      </c>
      <c r="BF100" s="137" t="str">
        <f t="shared" si="81"/>
        <v>N</v>
      </c>
      <c r="BG100" s="139">
        <f t="shared" si="82"/>
        <v>148.59261547968487</v>
      </c>
      <c r="BH100" s="139">
        <f t="shared" si="83"/>
        <v>32.887159852598501</v>
      </c>
      <c r="BI100" s="139">
        <f t="shared" si="84"/>
        <v>199.95073739955049</v>
      </c>
      <c r="BJ100" s="139">
        <f t="shared" si="85"/>
        <v>-40.036924213052707</v>
      </c>
      <c r="BK100" s="137" t="str">
        <f t="shared" si="86"/>
        <v>Y</v>
      </c>
      <c r="BL100" s="137" t="str">
        <f t="shared" si="87"/>
        <v>N</v>
      </c>
      <c r="BM100" s="137" t="str">
        <f t="shared" si="88"/>
        <v>Y</v>
      </c>
      <c r="BN100" s="137">
        <f>'FOD (ALL)'!H100</f>
        <v>1021</v>
      </c>
      <c r="BO100" s="137">
        <f>'FOD (ALL)'!Y100</f>
        <v>387</v>
      </c>
      <c r="BP100" s="137">
        <f>'FOD (ALL)'!AP100</f>
        <v>294</v>
      </c>
      <c r="BQ100" s="137">
        <f>'FOD (ALL)'!BG100</f>
        <v>100</v>
      </c>
      <c r="BR100" s="137">
        <f>'FOD (ALL)'!BX100</f>
        <v>166</v>
      </c>
      <c r="BS100" s="137" t="str">
        <f t="shared" si="89"/>
        <v>Y</v>
      </c>
      <c r="BT100" s="137" t="str">
        <f t="shared" si="90"/>
        <v>Y</v>
      </c>
      <c r="BU100" s="137" t="str">
        <f t="shared" si="91"/>
        <v>Y</v>
      </c>
      <c r="BV100" s="137" t="str">
        <f t="shared" si="92"/>
        <v>N</v>
      </c>
      <c r="BW100" s="139">
        <f t="shared" si="93"/>
        <v>163.82428940568477</v>
      </c>
      <c r="BX100" s="139">
        <f t="shared" si="94"/>
        <v>31.632653061224492</v>
      </c>
      <c r="BY100" s="139">
        <f t="shared" si="95"/>
        <v>194</v>
      </c>
      <c r="BZ100" s="139">
        <f t="shared" si="96"/>
        <v>-39.75903614457831</v>
      </c>
      <c r="CA100" s="137" t="str">
        <f t="shared" si="97"/>
        <v>Y</v>
      </c>
      <c r="CB100" s="137" t="str">
        <f t="shared" si="98"/>
        <v>N</v>
      </c>
      <c r="CC100" s="137" t="str">
        <f t="shared" si="99"/>
        <v>Y</v>
      </c>
    </row>
    <row r="101" spans="1:81" x14ac:dyDescent="0.3">
      <c r="A101" s="137" t="str">
        <f>'FOD (ALL)'!B101</f>
        <v>CHOLAFIN</v>
      </c>
      <c r="B101" s="146">
        <f>'FOD (ALL)'!C101</f>
        <v>44042</v>
      </c>
      <c r="C101" s="137">
        <f>'FOD (ALL)'!G101</f>
        <v>123.4</v>
      </c>
      <c r="D101" s="137">
        <f>'FOD (ALL)'!X101</f>
        <v>131</v>
      </c>
      <c r="E101" s="137">
        <f>'FOD (ALL)'!AO101</f>
        <v>136.55000000000001</v>
      </c>
      <c r="F101" s="137">
        <f>'FOD (ALL)'!BF101</f>
        <v>128.25</v>
      </c>
      <c r="G101" s="137">
        <f>'FOD (ALL)'!BW101</f>
        <v>125</v>
      </c>
      <c r="H101" s="137" t="str">
        <f t="shared" si="56"/>
        <v>N</v>
      </c>
      <c r="I101" s="137" t="str">
        <f t="shared" si="57"/>
        <v>N</v>
      </c>
      <c r="J101" s="137" t="str">
        <f t="shared" si="58"/>
        <v>Y</v>
      </c>
      <c r="K101" s="137" t="str">
        <f t="shared" si="59"/>
        <v>Y</v>
      </c>
      <c r="L101" s="139">
        <f t="shared" si="60"/>
        <v>-5.8015267175572474</v>
      </c>
      <c r="M101" s="139">
        <f t="shared" si="61"/>
        <v>-4.0644452581472068</v>
      </c>
      <c r="N101" s="139">
        <f t="shared" si="62"/>
        <v>6.4717348927875324</v>
      </c>
      <c r="O101" s="139">
        <f t="shared" si="63"/>
        <v>2.6</v>
      </c>
      <c r="P101" s="137" t="str">
        <f t="shared" si="64"/>
        <v>N</v>
      </c>
      <c r="Q101" s="137" t="str">
        <f t="shared" si="65"/>
        <v>N</v>
      </c>
      <c r="R101" s="137" t="str">
        <f t="shared" si="66"/>
        <v>Y</v>
      </c>
      <c r="S101" s="137">
        <f>'FOD (ALL)'!D101</f>
        <v>124.15</v>
      </c>
      <c r="T101" s="137">
        <f>'FOD (ALL)'!U101</f>
        <v>136.55000000000001</v>
      </c>
      <c r="U101" s="137">
        <f>'FOD (ALL)'!AL101</f>
        <v>136.55000000000001</v>
      </c>
      <c r="V101" s="137">
        <f>'FOD (ALL)'!BC101</f>
        <v>130</v>
      </c>
      <c r="W101" s="137">
        <f>'FOD (ALL)'!BT101</f>
        <v>131.5</v>
      </c>
      <c r="X101" s="137">
        <f>'FOD (ALL)'!E101</f>
        <v>124.8</v>
      </c>
      <c r="Y101" s="137">
        <f>'FOD (ALL)'!V101</f>
        <v>136.55000000000001</v>
      </c>
      <c r="Z101" s="137">
        <f>'FOD (ALL)'!AM101</f>
        <v>136.55000000000001</v>
      </c>
      <c r="AA101" s="137">
        <f>'FOD (ALL)'!BD101</f>
        <v>130</v>
      </c>
      <c r="AB101" s="137">
        <f>'FOD (ALL)'!BU101</f>
        <v>131.5</v>
      </c>
      <c r="AC101" s="137">
        <f>'FOD (ALL)'!F101</f>
        <v>122</v>
      </c>
      <c r="AD101" s="137">
        <f>'FOD (ALL)'!W101</f>
        <v>136.55000000000001</v>
      </c>
      <c r="AE101" s="137">
        <f>'FOD (ALL)'!AN101</f>
        <v>136.55000000000001</v>
      </c>
      <c r="AF101" s="137">
        <f>'FOD (ALL)'!BE101</f>
        <v>129.19999999999999</v>
      </c>
      <c r="AG101" s="137">
        <f>'FOD (ALL)'!BV101</f>
        <v>125</v>
      </c>
      <c r="AH101" s="137">
        <f>'FOD (ALL)'!J101</f>
        <v>32500</v>
      </c>
      <c r="AI101" s="137">
        <f>'FOD (ALL)'!AA101</f>
        <v>20000</v>
      </c>
      <c r="AJ101" s="137">
        <f>'FOD (ALL)'!AR101</f>
        <v>22500</v>
      </c>
      <c r="AK101" s="137">
        <f>'FOD (ALL)'!BI101</f>
        <v>20000</v>
      </c>
      <c r="AL101" s="137">
        <f>'FOD (ALL)'!BZ101</f>
        <v>27500</v>
      </c>
      <c r="AM101" s="137" t="str">
        <f t="shared" si="67"/>
        <v>Y</v>
      </c>
      <c r="AN101" s="137" t="str">
        <f t="shared" si="68"/>
        <v>N</v>
      </c>
      <c r="AO101" s="137" t="str">
        <f t="shared" si="69"/>
        <v>Y</v>
      </c>
      <c r="AP101" s="137" t="str">
        <f t="shared" si="70"/>
        <v>N</v>
      </c>
      <c r="AQ101" s="139">
        <f t="shared" si="71"/>
        <v>62.5</v>
      </c>
      <c r="AR101" s="139">
        <f t="shared" si="72"/>
        <v>-11.111111111111111</v>
      </c>
      <c r="AS101" s="139">
        <f t="shared" si="73"/>
        <v>12.5</v>
      </c>
      <c r="AT101" s="139">
        <f t="shared" si="74"/>
        <v>-27.27272727272727</v>
      </c>
      <c r="AU101" s="137" t="str">
        <f t="shared" si="75"/>
        <v>Y</v>
      </c>
      <c r="AV101" s="137" t="str">
        <f t="shared" si="76"/>
        <v>N</v>
      </c>
      <c r="AW101" s="137" t="str">
        <f t="shared" si="77"/>
        <v>Y</v>
      </c>
      <c r="AX101" s="137">
        <f>'FOD (ALL)'!I101</f>
        <v>30.75</v>
      </c>
      <c r="AY101" s="137">
        <f>'FOD (ALL)'!Z101</f>
        <v>3.41</v>
      </c>
      <c r="AZ101" s="137">
        <f>'FOD (ALL)'!AQ101</f>
        <v>3.41</v>
      </c>
      <c r="BA101" s="137">
        <f>'FOD (ALL)'!BH101</f>
        <v>9.73</v>
      </c>
      <c r="BB101" s="137">
        <f>'FOD (ALL)'!BY101</f>
        <v>15.99</v>
      </c>
      <c r="BC101" s="137" t="str">
        <f t="shared" si="78"/>
        <v>Y</v>
      </c>
      <c r="BD101" s="137" t="str">
        <f t="shared" si="79"/>
        <v>Y</v>
      </c>
      <c r="BE101" s="137" t="str">
        <f t="shared" si="80"/>
        <v>N</v>
      </c>
      <c r="BF101" s="137" t="str">
        <f t="shared" si="81"/>
        <v>N</v>
      </c>
      <c r="BG101" s="139">
        <f t="shared" si="82"/>
        <v>801.75953079178885</v>
      </c>
      <c r="BH101" s="139">
        <f t="shared" si="83"/>
        <v>0</v>
      </c>
      <c r="BI101" s="139">
        <f t="shared" si="84"/>
        <v>-64.953751284686533</v>
      </c>
      <c r="BJ101" s="139">
        <f t="shared" si="85"/>
        <v>-39.149468417761099</v>
      </c>
      <c r="BK101" s="137" t="str">
        <f t="shared" si="86"/>
        <v>Y</v>
      </c>
      <c r="BL101" s="137" t="str">
        <f t="shared" si="87"/>
        <v>Y</v>
      </c>
      <c r="BM101" s="137" t="str">
        <f t="shared" si="88"/>
        <v>N</v>
      </c>
      <c r="BN101" s="137">
        <f>'FOD (ALL)'!H101</f>
        <v>10</v>
      </c>
      <c r="BO101" s="137">
        <f>'FOD (ALL)'!Y101</f>
        <v>1</v>
      </c>
      <c r="BP101" s="137">
        <f>'FOD (ALL)'!AP101</f>
        <v>1</v>
      </c>
      <c r="BQ101" s="137">
        <f>'FOD (ALL)'!BG101</f>
        <v>3</v>
      </c>
      <c r="BR101" s="137">
        <f>'FOD (ALL)'!BX101</f>
        <v>5</v>
      </c>
      <c r="BS101" s="137" t="str">
        <f t="shared" si="89"/>
        <v>Y</v>
      </c>
      <c r="BT101" s="137" t="str">
        <f t="shared" si="90"/>
        <v>Y</v>
      </c>
      <c r="BU101" s="137" t="str">
        <f t="shared" si="91"/>
        <v>N</v>
      </c>
      <c r="BV101" s="137" t="str">
        <f t="shared" si="92"/>
        <v>N</v>
      </c>
      <c r="BW101" s="139">
        <f t="shared" si="93"/>
        <v>900</v>
      </c>
      <c r="BX101" s="139">
        <f t="shared" si="94"/>
        <v>0</v>
      </c>
      <c r="BY101" s="139">
        <f t="shared" si="95"/>
        <v>-66.666666666666657</v>
      </c>
      <c r="BZ101" s="139">
        <f t="shared" si="96"/>
        <v>-40</v>
      </c>
      <c r="CA101" s="137" t="str">
        <f t="shared" si="97"/>
        <v>Y</v>
      </c>
      <c r="CB101" s="137" t="str">
        <f t="shared" si="98"/>
        <v>Y</v>
      </c>
      <c r="CC101" s="137" t="str">
        <f t="shared" si="99"/>
        <v>N</v>
      </c>
    </row>
    <row r="102" spans="1:81" x14ac:dyDescent="0.3">
      <c r="A102" s="137" t="str">
        <f>'FOD (ALL)'!B102</f>
        <v>CIPLA</v>
      </c>
      <c r="B102" s="146">
        <f>'FOD (ALL)'!C102</f>
        <v>43979</v>
      </c>
      <c r="C102" s="137">
        <f>'FOD (ALL)'!G102</f>
        <v>636.85</v>
      </c>
      <c r="D102" s="137">
        <f>'FOD (ALL)'!X102</f>
        <v>614.75</v>
      </c>
      <c r="E102" s="137">
        <f>'FOD (ALL)'!AO102</f>
        <v>620.15</v>
      </c>
      <c r="F102" s="137">
        <f>'FOD (ALL)'!BF102</f>
        <v>594.1</v>
      </c>
      <c r="G102" s="137">
        <f>'FOD (ALL)'!BW102</f>
        <v>599.5</v>
      </c>
      <c r="H102" s="137" t="str">
        <f t="shared" si="56"/>
        <v>Y</v>
      </c>
      <c r="I102" s="137" t="str">
        <f t="shared" si="57"/>
        <v>N</v>
      </c>
      <c r="J102" s="137" t="str">
        <f t="shared" si="58"/>
        <v>Y</v>
      </c>
      <c r="K102" s="137" t="str">
        <f t="shared" si="59"/>
        <v>N</v>
      </c>
      <c r="L102" s="139">
        <f t="shared" si="60"/>
        <v>3.5949572997153352</v>
      </c>
      <c r="M102" s="139">
        <f t="shared" si="61"/>
        <v>-0.87075707490123</v>
      </c>
      <c r="N102" s="139">
        <f t="shared" si="62"/>
        <v>4.3847837064467186</v>
      </c>
      <c r="O102" s="139">
        <f t="shared" si="63"/>
        <v>-0.90075062552126395</v>
      </c>
      <c r="P102" s="137" t="str">
        <f t="shared" si="64"/>
        <v>Y</v>
      </c>
      <c r="Q102" s="137" t="str">
        <f t="shared" si="65"/>
        <v>N</v>
      </c>
      <c r="R102" s="137" t="str">
        <f t="shared" si="66"/>
        <v>Y</v>
      </c>
      <c r="S102" s="137">
        <f>'FOD (ALL)'!D102</f>
        <v>613.9</v>
      </c>
      <c r="T102" s="137">
        <f>'FOD (ALL)'!U102</f>
        <v>621.29999999999995</v>
      </c>
      <c r="U102" s="137">
        <f>'FOD (ALL)'!AL102</f>
        <v>596.70000000000005</v>
      </c>
      <c r="V102" s="137">
        <f>'FOD (ALL)'!BC102</f>
        <v>601</v>
      </c>
      <c r="W102" s="137">
        <f>'FOD (ALL)'!BT102</f>
        <v>572.65</v>
      </c>
      <c r="X102" s="137">
        <f>'FOD (ALL)'!E102</f>
        <v>638.65</v>
      </c>
      <c r="Y102" s="137">
        <f>'FOD (ALL)'!V102</f>
        <v>626.95000000000005</v>
      </c>
      <c r="Z102" s="137">
        <f>'FOD (ALL)'!AM102</f>
        <v>622.1</v>
      </c>
      <c r="AA102" s="137">
        <f>'FOD (ALL)'!BD102</f>
        <v>608.95000000000005</v>
      </c>
      <c r="AB102" s="137">
        <f>'FOD (ALL)'!BU102</f>
        <v>602</v>
      </c>
      <c r="AC102" s="137">
        <f>'FOD (ALL)'!F102</f>
        <v>610</v>
      </c>
      <c r="AD102" s="137">
        <f>'FOD (ALL)'!W102</f>
        <v>610.5</v>
      </c>
      <c r="AE102" s="137">
        <f>'FOD (ALL)'!AN102</f>
        <v>596.70000000000005</v>
      </c>
      <c r="AF102" s="137">
        <f>'FOD (ALL)'!BE102</f>
        <v>591.15</v>
      </c>
      <c r="AG102" s="137">
        <f>'FOD (ALL)'!BV102</f>
        <v>572.04999999999995</v>
      </c>
      <c r="AH102" s="137">
        <f>'FOD (ALL)'!J102</f>
        <v>12402750</v>
      </c>
      <c r="AI102" s="137">
        <f>'FOD (ALL)'!AA102</f>
        <v>14327850</v>
      </c>
      <c r="AJ102" s="137">
        <f>'FOD (ALL)'!AR102</f>
        <v>15188050</v>
      </c>
      <c r="AK102" s="137">
        <f>'FOD (ALL)'!BI102</f>
        <v>14763700</v>
      </c>
      <c r="AL102" s="137">
        <f>'FOD (ALL)'!BZ102</f>
        <v>15370900</v>
      </c>
      <c r="AM102" s="137" t="str">
        <f t="shared" si="67"/>
        <v>N</v>
      </c>
      <c r="AN102" s="137" t="str">
        <f t="shared" si="68"/>
        <v>N</v>
      </c>
      <c r="AO102" s="137" t="str">
        <f t="shared" si="69"/>
        <v>Y</v>
      </c>
      <c r="AP102" s="137" t="str">
        <f t="shared" si="70"/>
        <v>N</v>
      </c>
      <c r="AQ102" s="139">
        <f t="shared" si="71"/>
        <v>-13.436070310618831</v>
      </c>
      <c r="AR102" s="139">
        <f t="shared" si="72"/>
        <v>-5.663663208904369</v>
      </c>
      <c r="AS102" s="139">
        <f t="shared" si="73"/>
        <v>2.874279482785481</v>
      </c>
      <c r="AT102" s="139">
        <f t="shared" si="74"/>
        <v>-3.9503217118060747</v>
      </c>
      <c r="AU102" s="137" t="str">
        <f t="shared" si="75"/>
        <v>N</v>
      </c>
      <c r="AV102" s="137" t="str">
        <f t="shared" si="76"/>
        <v>N</v>
      </c>
      <c r="AW102" s="137" t="str">
        <f t="shared" si="77"/>
        <v>Y</v>
      </c>
      <c r="AX102" s="137">
        <f>'FOD (ALL)'!I102</f>
        <v>89555.520000000004</v>
      </c>
      <c r="AY102" s="137">
        <f>'FOD (ALL)'!Z102</f>
        <v>51987.519999999997</v>
      </c>
      <c r="AZ102" s="137">
        <f>'FOD (ALL)'!AQ102</f>
        <v>93168.22</v>
      </c>
      <c r="BA102" s="137">
        <f>'FOD (ALL)'!BH102</f>
        <v>68202.83</v>
      </c>
      <c r="BB102" s="137">
        <f>'FOD (ALL)'!BY102</f>
        <v>145097.01999999999</v>
      </c>
      <c r="BC102" s="137" t="str">
        <f t="shared" si="78"/>
        <v>Y</v>
      </c>
      <c r="BD102" s="137" t="str">
        <f t="shared" si="79"/>
        <v>N</v>
      </c>
      <c r="BE102" s="137" t="str">
        <f t="shared" si="80"/>
        <v>Y</v>
      </c>
      <c r="BF102" s="137" t="str">
        <f t="shared" si="81"/>
        <v>N</v>
      </c>
      <c r="BG102" s="139">
        <f t="shared" si="82"/>
        <v>72.263497085454375</v>
      </c>
      <c r="BH102" s="139">
        <f t="shared" si="83"/>
        <v>-44.200372186996816</v>
      </c>
      <c r="BI102" s="139">
        <f t="shared" si="84"/>
        <v>36.604624764104358</v>
      </c>
      <c r="BJ102" s="139">
        <f t="shared" si="85"/>
        <v>-52.995016713644425</v>
      </c>
      <c r="BK102" s="137" t="str">
        <f t="shared" si="86"/>
        <v>Y</v>
      </c>
      <c r="BL102" s="137" t="str">
        <f t="shared" si="87"/>
        <v>N</v>
      </c>
      <c r="BM102" s="137" t="str">
        <f t="shared" si="88"/>
        <v>Y</v>
      </c>
      <c r="BN102" s="137">
        <f>'FOD (ALL)'!H102</f>
        <v>12438</v>
      </c>
      <c r="BO102" s="137">
        <f>'FOD (ALL)'!Y102</f>
        <v>7319</v>
      </c>
      <c r="BP102" s="137">
        <f>'FOD (ALL)'!AP102</f>
        <v>13225</v>
      </c>
      <c r="BQ102" s="137">
        <f>'FOD (ALL)'!BG102</f>
        <v>9905</v>
      </c>
      <c r="BR102" s="137">
        <f>'FOD (ALL)'!BX102</f>
        <v>21385</v>
      </c>
      <c r="BS102" s="137" t="str">
        <f t="shared" si="89"/>
        <v>Y</v>
      </c>
      <c r="BT102" s="137" t="str">
        <f t="shared" si="90"/>
        <v>N</v>
      </c>
      <c r="BU102" s="137" t="str">
        <f t="shared" si="91"/>
        <v>Y</v>
      </c>
      <c r="BV102" s="137" t="str">
        <f t="shared" si="92"/>
        <v>N</v>
      </c>
      <c r="BW102" s="139">
        <f t="shared" si="93"/>
        <v>69.941248804481475</v>
      </c>
      <c r="BX102" s="139">
        <f t="shared" si="94"/>
        <v>-44.657844990548206</v>
      </c>
      <c r="BY102" s="139">
        <f t="shared" si="95"/>
        <v>33.518425037859664</v>
      </c>
      <c r="BZ102" s="139">
        <f t="shared" si="96"/>
        <v>-53.682487725040914</v>
      </c>
      <c r="CA102" s="137" t="str">
        <f t="shared" si="97"/>
        <v>Y</v>
      </c>
      <c r="CB102" s="137" t="str">
        <f t="shared" si="98"/>
        <v>N</v>
      </c>
      <c r="CC102" s="137" t="str">
        <f t="shared" si="99"/>
        <v>Y</v>
      </c>
    </row>
    <row r="103" spans="1:81" x14ac:dyDescent="0.3">
      <c r="A103" s="137" t="str">
        <f>'FOD (ALL)'!B103</f>
        <v>CIPLA</v>
      </c>
      <c r="B103" s="146">
        <f>'FOD (ALL)'!C103</f>
        <v>44007</v>
      </c>
      <c r="C103" s="137">
        <f>'FOD (ALL)'!G103</f>
        <v>638.5</v>
      </c>
      <c r="D103" s="137">
        <f>'FOD (ALL)'!X103</f>
        <v>616.95000000000005</v>
      </c>
      <c r="E103" s="137">
        <f>'FOD (ALL)'!AO103</f>
        <v>621.5</v>
      </c>
      <c r="F103" s="137">
        <f>'FOD (ALL)'!BF103</f>
        <v>596.1</v>
      </c>
      <c r="G103" s="137">
        <f>'FOD (ALL)'!BW103</f>
        <v>601.04999999999995</v>
      </c>
      <c r="H103" s="137" t="str">
        <f t="shared" si="56"/>
        <v>Y</v>
      </c>
      <c r="I103" s="137" t="str">
        <f t="shared" si="57"/>
        <v>N</v>
      </c>
      <c r="J103" s="137" t="str">
        <f t="shared" si="58"/>
        <v>Y</v>
      </c>
      <c r="K103" s="137" t="str">
        <f t="shared" si="59"/>
        <v>N</v>
      </c>
      <c r="L103" s="139">
        <f t="shared" si="60"/>
        <v>3.4929897074317129</v>
      </c>
      <c r="M103" s="139">
        <f t="shared" si="61"/>
        <v>-0.73209975864842392</v>
      </c>
      <c r="N103" s="139">
        <f t="shared" si="62"/>
        <v>4.2610300285187011</v>
      </c>
      <c r="O103" s="139">
        <f t="shared" si="63"/>
        <v>-0.82355877214872841</v>
      </c>
      <c r="P103" s="137" t="str">
        <f t="shared" si="64"/>
        <v>Y</v>
      </c>
      <c r="Q103" s="137" t="str">
        <f t="shared" si="65"/>
        <v>N</v>
      </c>
      <c r="R103" s="137" t="str">
        <f t="shared" si="66"/>
        <v>Y</v>
      </c>
      <c r="S103" s="137">
        <f>'FOD (ALL)'!D103</f>
        <v>615.9</v>
      </c>
      <c r="T103" s="137">
        <f>'FOD (ALL)'!U103</f>
        <v>633</v>
      </c>
      <c r="U103" s="137">
        <f>'FOD (ALL)'!AL103</f>
        <v>602</v>
      </c>
      <c r="V103" s="137">
        <f>'FOD (ALL)'!BC103</f>
        <v>605</v>
      </c>
      <c r="W103" s="137">
        <f>'FOD (ALL)'!BT103</f>
        <v>585</v>
      </c>
      <c r="X103" s="137">
        <f>'FOD (ALL)'!E103</f>
        <v>640</v>
      </c>
      <c r="Y103" s="137">
        <f>'FOD (ALL)'!V103</f>
        <v>633.04999999999995</v>
      </c>
      <c r="Z103" s="137">
        <f>'FOD (ALL)'!AM103</f>
        <v>623.25</v>
      </c>
      <c r="AA103" s="137">
        <f>'FOD (ALL)'!BD103</f>
        <v>610</v>
      </c>
      <c r="AB103" s="137">
        <f>'FOD (ALL)'!BU103</f>
        <v>602.9</v>
      </c>
      <c r="AC103" s="137">
        <f>'FOD (ALL)'!F103</f>
        <v>612.85</v>
      </c>
      <c r="AD103" s="137">
        <f>'FOD (ALL)'!W103</f>
        <v>613.04999999999995</v>
      </c>
      <c r="AE103" s="137">
        <f>'FOD (ALL)'!AN103</f>
        <v>598.95000000000005</v>
      </c>
      <c r="AF103" s="137">
        <f>'FOD (ALL)'!BE103</f>
        <v>593.4</v>
      </c>
      <c r="AG103" s="137">
        <f>'FOD (ALL)'!BV103</f>
        <v>576.65</v>
      </c>
      <c r="AH103" s="137">
        <f>'FOD (ALL)'!J103</f>
        <v>4108950</v>
      </c>
      <c r="AI103" s="137">
        <f>'FOD (ALL)'!AA103</f>
        <v>1438650</v>
      </c>
      <c r="AJ103" s="137">
        <f>'FOD (ALL)'!AR103</f>
        <v>854450</v>
      </c>
      <c r="AK103" s="137">
        <f>'FOD (ALL)'!BI103</f>
        <v>389850</v>
      </c>
      <c r="AL103" s="137">
        <f>'FOD (ALL)'!BZ103</f>
        <v>350750</v>
      </c>
      <c r="AM103" s="137" t="str">
        <f t="shared" si="67"/>
        <v>Y</v>
      </c>
      <c r="AN103" s="137" t="str">
        <f t="shared" si="68"/>
        <v>Y</v>
      </c>
      <c r="AO103" s="137" t="str">
        <f t="shared" si="69"/>
        <v>Y</v>
      </c>
      <c r="AP103" s="137" t="str">
        <f t="shared" si="70"/>
        <v>Y</v>
      </c>
      <c r="AQ103" s="139">
        <f t="shared" si="71"/>
        <v>185.6115107913669</v>
      </c>
      <c r="AR103" s="139">
        <f t="shared" si="72"/>
        <v>68.371467025572002</v>
      </c>
      <c r="AS103" s="139">
        <f t="shared" si="73"/>
        <v>119.17404129793509</v>
      </c>
      <c r="AT103" s="139">
        <f t="shared" si="74"/>
        <v>11.147540983606557</v>
      </c>
      <c r="AU103" s="137" t="str">
        <f t="shared" si="75"/>
        <v>Y</v>
      </c>
      <c r="AV103" s="137" t="str">
        <f t="shared" si="76"/>
        <v>N</v>
      </c>
      <c r="AW103" s="137" t="str">
        <f t="shared" si="77"/>
        <v>Y</v>
      </c>
      <c r="AX103" s="137">
        <f>'FOD (ALL)'!I103</f>
        <v>27744.87</v>
      </c>
      <c r="AY103" s="137">
        <f>'FOD (ALL)'!Z103</f>
        <v>7905.14</v>
      </c>
      <c r="AZ103" s="137">
        <f>'FOD (ALL)'!AQ103</f>
        <v>8507.1</v>
      </c>
      <c r="BA103" s="137">
        <f>'FOD (ALL)'!BH103</f>
        <v>2698.76</v>
      </c>
      <c r="BB103" s="137">
        <f>'FOD (ALL)'!BY103</f>
        <v>3876.33</v>
      </c>
      <c r="BC103" s="137" t="str">
        <f t="shared" si="78"/>
        <v>Y</v>
      </c>
      <c r="BD103" s="137" t="str">
        <f t="shared" si="79"/>
        <v>N</v>
      </c>
      <c r="BE103" s="137" t="str">
        <f t="shared" si="80"/>
        <v>Y</v>
      </c>
      <c r="BF103" s="137" t="str">
        <f t="shared" si="81"/>
        <v>N</v>
      </c>
      <c r="BG103" s="139">
        <f t="shared" si="82"/>
        <v>250.97253179576833</v>
      </c>
      <c r="BH103" s="139">
        <f t="shared" si="83"/>
        <v>-7.0759718352905221</v>
      </c>
      <c r="BI103" s="139">
        <f t="shared" si="84"/>
        <v>215.22254665105453</v>
      </c>
      <c r="BJ103" s="139">
        <f t="shared" si="85"/>
        <v>-30.378476548694248</v>
      </c>
      <c r="BK103" s="137" t="str">
        <f t="shared" si="86"/>
        <v>Y</v>
      </c>
      <c r="BL103" s="137" t="str">
        <f t="shared" si="87"/>
        <v>N</v>
      </c>
      <c r="BM103" s="137" t="str">
        <f t="shared" si="88"/>
        <v>Y</v>
      </c>
      <c r="BN103" s="137">
        <f>'FOD (ALL)'!H103</f>
        <v>3861</v>
      </c>
      <c r="BO103" s="137">
        <f>'FOD (ALL)'!Y103</f>
        <v>1111</v>
      </c>
      <c r="BP103" s="137">
        <f>'FOD (ALL)'!AP103</f>
        <v>1203</v>
      </c>
      <c r="BQ103" s="137">
        <f>'FOD (ALL)'!BG103</f>
        <v>391</v>
      </c>
      <c r="BR103" s="137">
        <f>'FOD (ALL)'!BX103</f>
        <v>569</v>
      </c>
      <c r="BS103" s="137" t="str">
        <f t="shared" si="89"/>
        <v>Y</v>
      </c>
      <c r="BT103" s="137" t="str">
        <f t="shared" si="90"/>
        <v>N</v>
      </c>
      <c r="BU103" s="137" t="str">
        <f t="shared" si="91"/>
        <v>Y</v>
      </c>
      <c r="BV103" s="137" t="str">
        <f t="shared" si="92"/>
        <v>N</v>
      </c>
      <c r="BW103" s="139">
        <f t="shared" si="93"/>
        <v>247.52475247524751</v>
      </c>
      <c r="BX103" s="139">
        <f t="shared" si="94"/>
        <v>-7.6475477971737327</v>
      </c>
      <c r="BY103" s="139">
        <f t="shared" si="95"/>
        <v>207.67263427109975</v>
      </c>
      <c r="BZ103" s="139">
        <f t="shared" si="96"/>
        <v>-31.282952548330407</v>
      </c>
      <c r="CA103" s="137" t="str">
        <f t="shared" si="97"/>
        <v>Y</v>
      </c>
      <c r="CB103" s="137" t="str">
        <f t="shared" si="98"/>
        <v>N</v>
      </c>
      <c r="CC103" s="137" t="str">
        <f t="shared" si="99"/>
        <v>Y</v>
      </c>
    </row>
    <row r="104" spans="1:81" x14ac:dyDescent="0.3">
      <c r="A104" s="137" t="str">
        <f>'FOD (ALL)'!B104</f>
        <v>CIPLA</v>
      </c>
      <c r="B104" s="146">
        <f>'FOD (ALL)'!C104</f>
        <v>44042</v>
      </c>
      <c r="C104" s="137">
        <f>'FOD (ALL)'!G104</f>
        <v>637.29999999999995</v>
      </c>
      <c r="D104" s="137">
        <f>'FOD (ALL)'!X104</f>
        <v>622.1</v>
      </c>
      <c r="E104" s="137">
        <f>'FOD (ALL)'!AO104</f>
        <v>622.54999999999995</v>
      </c>
      <c r="F104" s="137">
        <f>'FOD (ALL)'!BF104</f>
        <v>600.45000000000005</v>
      </c>
      <c r="G104" s="137">
        <f>'FOD (ALL)'!BW104</f>
        <v>606.04999999999995</v>
      </c>
      <c r="H104" s="137" t="str">
        <f t="shared" si="56"/>
        <v>Y</v>
      </c>
      <c r="I104" s="137" t="str">
        <f t="shared" si="57"/>
        <v>N</v>
      </c>
      <c r="J104" s="137" t="str">
        <f t="shared" si="58"/>
        <v>Y</v>
      </c>
      <c r="K104" s="137" t="str">
        <f t="shared" si="59"/>
        <v>N</v>
      </c>
      <c r="L104" s="139">
        <f t="shared" si="60"/>
        <v>2.4433370840700741</v>
      </c>
      <c r="M104" s="139">
        <f t="shared" si="61"/>
        <v>-7.2283350734869772E-2</v>
      </c>
      <c r="N104" s="139">
        <f t="shared" si="62"/>
        <v>3.6805729036555759</v>
      </c>
      <c r="O104" s="139">
        <f t="shared" si="63"/>
        <v>-0.92401617028296501</v>
      </c>
      <c r="P104" s="137" t="str">
        <f t="shared" si="64"/>
        <v>Y</v>
      </c>
      <c r="Q104" s="137" t="str">
        <f t="shared" si="65"/>
        <v>N</v>
      </c>
      <c r="R104" s="137" t="str">
        <f t="shared" si="66"/>
        <v>Y</v>
      </c>
      <c r="S104" s="137">
        <f>'FOD (ALL)'!D104</f>
        <v>623.15</v>
      </c>
      <c r="T104" s="137">
        <f>'FOD (ALL)'!U104</f>
        <v>627.6</v>
      </c>
      <c r="U104" s="137">
        <f>'FOD (ALL)'!AL104</f>
        <v>604.65</v>
      </c>
      <c r="V104" s="137">
        <f>'FOD (ALL)'!BC104</f>
        <v>597.35</v>
      </c>
      <c r="W104" s="137">
        <f>'FOD (ALL)'!BT104</f>
        <v>590</v>
      </c>
      <c r="X104" s="137">
        <f>'FOD (ALL)'!E104</f>
        <v>638.54999999999995</v>
      </c>
      <c r="Y104" s="137">
        <f>'FOD (ALL)'!V104</f>
        <v>627.6</v>
      </c>
      <c r="Z104" s="137">
        <f>'FOD (ALL)'!AM104</f>
        <v>622.54999999999995</v>
      </c>
      <c r="AA104" s="137">
        <f>'FOD (ALL)'!BD104</f>
        <v>598.04999999999995</v>
      </c>
      <c r="AB104" s="137">
        <f>'FOD (ALL)'!BU104</f>
        <v>594.9</v>
      </c>
      <c r="AC104" s="137">
        <f>'FOD (ALL)'!F104</f>
        <v>623.15</v>
      </c>
      <c r="AD104" s="137">
        <f>'FOD (ALL)'!W104</f>
        <v>623.20000000000005</v>
      </c>
      <c r="AE104" s="137">
        <f>'FOD (ALL)'!AN104</f>
        <v>604.65</v>
      </c>
      <c r="AF104" s="137">
        <f>'FOD (ALL)'!BE104</f>
        <v>597.35</v>
      </c>
      <c r="AG104" s="137">
        <f>'FOD (ALL)'!BV104</f>
        <v>590</v>
      </c>
      <c r="AH104" s="137">
        <f>'FOD (ALL)'!J104</f>
        <v>27300</v>
      </c>
      <c r="AI104" s="137">
        <f>'FOD (ALL)'!AA104</f>
        <v>26000</v>
      </c>
      <c r="AJ104" s="137">
        <f>'FOD (ALL)'!AR104</f>
        <v>26000</v>
      </c>
      <c r="AK104" s="137">
        <f>'FOD (ALL)'!BI104</f>
        <v>24700</v>
      </c>
      <c r="AL104" s="137">
        <f>'FOD (ALL)'!BZ104</f>
        <v>24700</v>
      </c>
      <c r="AM104" s="137" t="str">
        <f t="shared" si="67"/>
        <v>Y</v>
      </c>
      <c r="AN104" s="137" t="str">
        <f t="shared" si="68"/>
        <v>Y</v>
      </c>
      <c r="AO104" s="137" t="str">
        <f t="shared" si="69"/>
        <v>Y</v>
      </c>
      <c r="AP104" s="137" t="str">
        <f t="shared" si="70"/>
        <v>Y</v>
      </c>
      <c r="AQ104" s="139">
        <f t="shared" si="71"/>
        <v>5</v>
      </c>
      <c r="AR104" s="139">
        <f t="shared" si="72"/>
        <v>0</v>
      </c>
      <c r="AS104" s="139">
        <f t="shared" si="73"/>
        <v>5.2631578947368416</v>
      </c>
      <c r="AT104" s="139">
        <f t="shared" si="74"/>
        <v>0</v>
      </c>
      <c r="AU104" s="137" t="str">
        <f t="shared" si="75"/>
        <v>Y</v>
      </c>
      <c r="AV104" s="137" t="str">
        <f t="shared" si="76"/>
        <v>N</v>
      </c>
      <c r="AW104" s="137" t="str">
        <f t="shared" si="77"/>
        <v>Y</v>
      </c>
      <c r="AX104" s="137">
        <f>'FOD (ALL)'!I104</f>
        <v>98.85</v>
      </c>
      <c r="AY104" s="137">
        <f>'FOD (ALL)'!Z104</f>
        <v>40.56</v>
      </c>
      <c r="AZ104" s="137">
        <f>'FOD (ALL)'!AQ104</f>
        <v>23.9</v>
      </c>
      <c r="BA104" s="137">
        <f>'FOD (ALL)'!BH104</f>
        <v>23.31</v>
      </c>
      <c r="BB104" s="137">
        <f>'FOD (ALL)'!BY104</f>
        <v>84.63</v>
      </c>
      <c r="BC104" s="137" t="str">
        <f t="shared" si="78"/>
        <v>Y</v>
      </c>
      <c r="BD104" s="137" t="str">
        <f t="shared" si="79"/>
        <v>Y</v>
      </c>
      <c r="BE104" s="137" t="str">
        <f t="shared" si="80"/>
        <v>Y</v>
      </c>
      <c r="BF104" s="137" t="str">
        <f t="shared" si="81"/>
        <v>N</v>
      </c>
      <c r="BG104" s="139">
        <f t="shared" si="82"/>
        <v>143.71301775147927</v>
      </c>
      <c r="BH104" s="139">
        <f t="shared" si="83"/>
        <v>69.707112970711322</v>
      </c>
      <c r="BI104" s="139">
        <f t="shared" si="84"/>
        <v>2.5311025311025306</v>
      </c>
      <c r="BJ104" s="139">
        <f t="shared" si="85"/>
        <v>-72.456575682382123</v>
      </c>
      <c r="BK104" s="137" t="str">
        <f t="shared" si="86"/>
        <v>Y</v>
      </c>
      <c r="BL104" s="137" t="str">
        <f t="shared" si="87"/>
        <v>Y</v>
      </c>
      <c r="BM104" s="137" t="str">
        <f t="shared" si="88"/>
        <v>Y</v>
      </c>
      <c r="BN104" s="137">
        <f>'FOD (ALL)'!H104</f>
        <v>12</v>
      </c>
      <c r="BO104" s="137">
        <f>'FOD (ALL)'!Y104</f>
        <v>5</v>
      </c>
      <c r="BP104" s="137">
        <f>'FOD (ALL)'!AP104</f>
        <v>3</v>
      </c>
      <c r="BQ104" s="137">
        <f>'FOD (ALL)'!BG104</f>
        <v>3</v>
      </c>
      <c r="BR104" s="137">
        <f>'FOD (ALL)'!BX104</f>
        <v>11</v>
      </c>
      <c r="BS104" s="137" t="str">
        <f t="shared" si="89"/>
        <v>Y</v>
      </c>
      <c r="BT104" s="137" t="str">
        <f t="shared" si="90"/>
        <v>Y</v>
      </c>
      <c r="BU104" s="137" t="str">
        <f t="shared" si="91"/>
        <v>Y</v>
      </c>
      <c r="BV104" s="137" t="str">
        <f t="shared" si="92"/>
        <v>N</v>
      </c>
      <c r="BW104" s="139">
        <f t="shared" si="93"/>
        <v>140</v>
      </c>
      <c r="BX104" s="139">
        <f t="shared" si="94"/>
        <v>66.666666666666657</v>
      </c>
      <c r="BY104" s="139">
        <f t="shared" si="95"/>
        <v>0</v>
      </c>
      <c r="BZ104" s="139">
        <f t="shared" si="96"/>
        <v>-72.727272727272734</v>
      </c>
      <c r="CA104" s="137" t="str">
        <f t="shared" si="97"/>
        <v>Y</v>
      </c>
      <c r="CB104" s="137" t="str">
        <f t="shared" si="98"/>
        <v>Y</v>
      </c>
      <c r="CC104" s="137" t="str">
        <f t="shared" si="99"/>
        <v>Y</v>
      </c>
    </row>
    <row r="105" spans="1:81" x14ac:dyDescent="0.3">
      <c r="A105" s="137" t="str">
        <f>'FOD (ALL)'!B105</f>
        <v>COALINDIA</v>
      </c>
      <c r="B105" s="146">
        <f>'FOD (ALL)'!C105</f>
        <v>43979</v>
      </c>
      <c r="C105" s="137">
        <f>'FOD (ALL)'!G105</f>
        <v>125</v>
      </c>
      <c r="D105" s="137">
        <f>'FOD (ALL)'!X105</f>
        <v>124.35</v>
      </c>
      <c r="E105" s="137">
        <f>'FOD (ALL)'!AO105</f>
        <v>123.5</v>
      </c>
      <c r="F105" s="137">
        <f>'FOD (ALL)'!BF105</f>
        <v>123.7</v>
      </c>
      <c r="G105" s="137">
        <f>'FOD (ALL)'!BW105</f>
        <v>121.85</v>
      </c>
      <c r="H105" s="137" t="str">
        <f t="shared" si="56"/>
        <v>Y</v>
      </c>
      <c r="I105" s="137" t="str">
        <f t="shared" si="57"/>
        <v>Y</v>
      </c>
      <c r="J105" s="137" t="str">
        <f t="shared" si="58"/>
        <v>N</v>
      </c>
      <c r="K105" s="137" t="str">
        <f t="shared" si="59"/>
        <v>Y</v>
      </c>
      <c r="L105" s="139">
        <f t="shared" si="60"/>
        <v>0.52271813429835601</v>
      </c>
      <c r="M105" s="139">
        <f t="shared" si="61"/>
        <v>0.68825910931173628</v>
      </c>
      <c r="N105" s="139">
        <f t="shared" si="62"/>
        <v>-0.16168148746968702</v>
      </c>
      <c r="O105" s="139">
        <f t="shared" si="63"/>
        <v>1.5182601559294284</v>
      </c>
      <c r="P105" s="137" t="str">
        <f t="shared" si="64"/>
        <v>N</v>
      </c>
      <c r="Q105" s="137" t="str">
        <f t="shared" si="65"/>
        <v>Y</v>
      </c>
      <c r="R105" s="137" t="str">
        <f t="shared" si="66"/>
        <v>N</v>
      </c>
      <c r="S105" s="137">
        <f>'FOD (ALL)'!D105</f>
        <v>123.7</v>
      </c>
      <c r="T105" s="137">
        <f>'FOD (ALL)'!U105</f>
        <v>124.4</v>
      </c>
      <c r="U105" s="137">
        <f>'FOD (ALL)'!AL105</f>
        <v>124.05</v>
      </c>
      <c r="V105" s="137">
        <f>'FOD (ALL)'!BC105</f>
        <v>123.3</v>
      </c>
      <c r="W105" s="137">
        <f>'FOD (ALL)'!BT105</f>
        <v>126.3</v>
      </c>
      <c r="X105" s="137">
        <f>'FOD (ALL)'!E105</f>
        <v>125.75</v>
      </c>
      <c r="Y105" s="137">
        <f>'FOD (ALL)'!V105</f>
        <v>126.25</v>
      </c>
      <c r="Z105" s="137">
        <f>'FOD (ALL)'!AM105</f>
        <v>125.1</v>
      </c>
      <c r="AA105" s="137">
        <f>'FOD (ALL)'!BD105</f>
        <v>124.35</v>
      </c>
      <c r="AB105" s="137">
        <f>'FOD (ALL)'!BU105</f>
        <v>126.4</v>
      </c>
      <c r="AC105" s="137">
        <f>'FOD (ALL)'!F105</f>
        <v>121.8</v>
      </c>
      <c r="AD105" s="137">
        <f>'FOD (ALL)'!W105</f>
        <v>122.75</v>
      </c>
      <c r="AE105" s="137">
        <f>'FOD (ALL)'!AN105</f>
        <v>122.1</v>
      </c>
      <c r="AF105" s="137">
        <f>'FOD (ALL)'!BE105</f>
        <v>122</v>
      </c>
      <c r="AG105" s="137">
        <f>'FOD (ALL)'!BV105</f>
        <v>121.4</v>
      </c>
      <c r="AH105" s="137">
        <f>'FOD (ALL)'!J105</f>
        <v>30569400</v>
      </c>
      <c r="AI105" s="137">
        <f>'FOD (ALL)'!AA105</f>
        <v>31919400</v>
      </c>
      <c r="AJ105" s="137">
        <f>'FOD (ALL)'!AR105</f>
        <v>32929200</v>
      </c>
      <c r="AK105" s="137">
        <f>'FOD (ALL)'!BI105</f>
        <v>32940000</v>
      </c>
      <c r="AL105" s="137">
        <f>'FOD (ALL)'!BZ105</f>
        <v>32972400</v>
      </c>
      <c r="AM105" s="137" t="str">
        <f t="shared" si="67"/>
        <v>N</v>
      </c>
      <c r="AN105" s="137" t="str">
        <f t="shared" si="68"/>
        <v>N</v>
      </c>
      <c r="AO105" s="137" t="str">
        <f t="shared" si="69"/>
        <v>N</v>
      </c>
      <c r="AP105" s="137" t="str">
        <f t="shared" si="70"/>
        <v>N</v>
      </c>
      <c r="AQ105" s="139">
        <f t="shared" si="71"/>
        <v>-4.2294028083234645</v>
      </c>
      <c r="AR105" s="139">
        <f t="shared" si="72"/>
        <v>-3.0665792062971464</v>
      </c>
      <c r="AS105" s="139">
        <f t="shared" si="73"/>
        <v>-3.2786885245901641E-2</v>
      </c>
      <c r="AT105" s="139">
        <f t="shared" si="74"/>
        <v>-9.8264002620373395E-2</v>
      </c>
      <c r="AU105" s="137" t="str">
        <f t="shared" si="75"/>
        <v>N</v>
      </c>
      <c r="AV105" s="137" t="str">
        <f t="shared" si="76"/>
        <v>N</v>
      </c>
      <c r="AW105" s="137" t="str">
        <f t="shared" si="77"/>
        <v>Y</v>
      </c>
      <c r="AX105" s="137">
        <f>'FOD (ALL)'!I105</f>
        <v>10673.51</v>
      </c>
      <c r="AY105" s="137">
        <f>'FOD (ALL)'!Z105</f>
        <v>8879.16</v>
      </c>
      <c r="AZ105" s="137">
        <f>'FOD (ALL)'!AQ105</f>
        <v>6786.86</v>
      </c>
      <c r="BA105" s="137">
        <f>'FOD (ALL)'!BH105</f>
        <v>8689.35</v>
      </c>
      <c r="BB105" s="137">
        <f>'FOD (ALL)'!BY105</f>
        <v>20346.650000000001</v>
      </c>
      <c r="BC105" s="137" t="str">
        <f t="shared" si="78"/>
        <v>Y</v>
      </c>
      <c r="BD105" s="137" t="str">
        <f t="shared" si="79"/>
        <v>Y</v>
      </c>
      <c r="BE105" s="137" t="str">
        <f t="shared" si="80"/>
        <v>N</v>
      </c>
      <c r="BF105" s="137" t="str">
        <f t="shared" si="81"/>
        <v>N</v>
      </c>
      <c r="BG105" s="139">
        <f t="shared" si="82"/>
        <v>20.208555764284014</v>
      </c>
      <c r="BH105" s="139">
        <f t="shared" si="83"/>
        <v>30.82868955599497</v>
      </c>
      <c r="BI105" s="139">
        <f t="shared" si="84"/>
        <v>-21.89450304107903</v>
      </c>
      <c r="BJ105" s="139">
        <f t="shared" si="85"/>
        <v>-57.293461085731558</v>
      </c>
      <c r="BK105" s="137" t="str">
        <f t="shared" si="86"/>
        <v>N</v>
      </c>
      <c r="BL105" s="137" t="str">
        <f t="shared" si="87"/>
        <v>Y</v>
      </c>
      <c r="BM105" s="137" t="str">
        <f t="shared" si="88"/>
        <v>Y</v>
      </c>
      <c r="BN105" s="137">
        <f>'FOD (ALL)'!H105</f>
        <v>3184</v>
      </c>
      <c r="BO105" s="137">
        <f>'FOD (ALL)'!Y105</f>
        <v>2639</v>
      </c>
      <c r="BP105" s="137">
        <f>'FOD (ALL)'!AP105</f>
        <v>2033</v>
      </c>
      <c r="BQ105" s="137">
        <f>'FOD (ALL)'!BG105</f>
        <v>2608</v>
      </c>
      <c r="BR105" s="137">
        <f>'FOD (ALL)'!BX105</f>
        <v>6112</v>
      </c>
      <c r="BS105" s="137" t="str">
        <f t="shared" si="89"/>
        <v>Y</v>
      </c>
      <c r="BT105" s="137" t="str">
        <f t="shared" si="90"/>
        <v>Y</v>
      </c>
      <c r="BU105" s="137" t="str">
        <f t="shared" si="91"/>
        <v>N</v>
      </c>
      <c r="BV105" s="137" t="str">
        <f t="shared" si="92"/>
        <v>N</v>
      </c>
      <c r="BW105" s="139">
        <f t="shared" si="93"/>
        <v>20.651762031072376</v>
      </c>
      <c r="BX105" s="139">
        <f t="shared" si="94"/>
        <v>29.808165272995574</v>
      </c>
      <c r="BY105" s="139">
        <f t="shared" si="95"/>
        <v>-22.04754601226994</v>
      </c>
      <c r="BZ105" s="139">
        <f t="shared" si="96"/>
        <v>-57.329842931937172</v>
      </c>
      <c r="CA105" s="137" t="str">
        <f t="shared" si="97"/>
        <v>N</v>
      </c>
      <c r="CB105" s="137" t="str">
        <f t="shared" si="98"/>
        <v>Y</v>
      </c>
      <c r="CC105" s="137" t="str">
        <f t="shared" si="99"/>
        <v>Y</v>
      </c>
    </row>
    <row r="106" spans="1:81" x14ac:dyDescent="0.3">
      <c r="A106" s="137" t="str">
        <f>'FOD (ALL)'!B106</f>
        <v>COALINDIA</v>
      </c>
      <c r="B106" s="146">
        <f>'FOD (ALL)'!C106</f>
        <v>44007</v>
      </c>
      <c r="C106" s="137">
        <f>'FOD (ALL)'!G106</f>
        <v>125.35</v>
      </c>
      <c r="D106" s="137">
        <f>'FOD (ALL)'!X106</f>
        <v>124.6</v>
      </c>
      <c r="E106" s="137">
        <f>'FOD (ALL)'!AO106</f>
        <v>123.85</v>
      </c>
      <c r="F106" s="137">
        <f>'FOD (ALL)'!BF106</f>
        <v>124</v>
      </c>
      <c r="G106" s="137">
        <f>'FOD (ALL)'!BW106</f>
        <v>122.05</v>
      </c>
      <c r="H106" s="137" t="str">
        <f t="shared" si="56"/>
        <v>Y</v>
      </c>
      <c r="I106" s="137" t="str">
        <f t="shared" si="57"/>
        <v>Y</v>
      </c>
      <c r="J106" s="137" t="str">
        <f t="shared" si="58"/>
        <v>N</v>
      </c>
      <c r="K106" s="137" t="str">
        <f t="shared" si="59"/>
        <v>Y</v>
      </c>
      <c r="L106" s="139">
        <f t="shared" si="60"/>
        <v>0.60192616372391661</v>
      </c>
      <c r="M106" s="139">
        <f t="shared" si="61"/>
        <v>0.60557125555106983</v>
      </c>
      <c r="N106" s="139">
        <f t="shared" si="62"/>
        <v>-0.12096774193548845</v>
      </c>
      <c r="O106" s="139">
        <f t="shared" si="63"/>
        <v>1.597705858254816</v>
      </c>
      <c r="P106" s="137" t="str">
        <f t="shared" si="64"/>
        <v>N</v>
      </c>
      <c r="Q106" s="137" t="str">
        <f t="shared" si="65"/>
        <v>Y</v>
      </c>
      <c r="R106" s="137" t="str">
        <f t="shared" si="66"/>
        <v>N</v>
      </c>
      <c r="S106" s="137">
        <f>'FOD (ALL)'!D106</f>
        <v>123.95</v>
      </c>
      <c r="T106" s="137">
        <f>'FOD (ALL)'!U106</f>
        <v>124</v>
      </c>
      <c r="U106" s="137">
        <f>'FOD (ALL)'!AL106</f>
        <v>123</v>
      </c>
      <c r="V106" s="137">
        <f>'FOD (ALL)'!BC106</f>
        <v>123.9</v>
      </c>
      <c r="W106" s="137">
        <f>'FOD (ALL)'!BT106</f>
        <v>125.1</v>
      </c>
      <c r="X106" s="137">
        <f>'FOD (ALL)'!E106</f>
        <v>126.1</v>
      </c>
      <c r="Y106" s="137">
        <f>'FOD (ALL)'!V106</f>
        <v>126.6</v>
      </c>
      <c r="Z106" s="137">
        <f>'FOD (ALL)'!AM106</f>
        <v>125.35</v>
      </c>
      <c r="AA106" s="137">
        <f>'FOD (ALL)'!BD106</f>
        <v>124.45</v>
      </c>
      <c r="AB106" s="137">
        <f>'FOD (ALL)'!BU106</f>
        <v>125.5</v>
      </c>
      <c r="AC106" s="137">
        <f>'FOD (ALL)'!F106</f>
        <v>122.2</v>
      </c>
      <c r="AD106" s="137">
        <f>'FOD (ALL)'!W106</f>
        <v>123.3</v>
      </c>
      <c r="AE106" s="137">
        <f>'FOD (ALL)'!AN106</f>
        <v>122.5</v>
      </c>
      <c r="AF106" s="137">
        <f>'FOD (ALL)'!BE106</f>
        <v>122.35</v>
      </c>
      <c r="AG106" s="137">
        <f>'FOD (ALL)'!BV106</f>
        <v>121.75</v>
      </c>
      <c r="AH106" s="137">
        <f>'FOD (ALL)'!J106</f>
        <v>6833700</v>
      </c>
      <c r="AI106" s="137">
        <f>'FOD (ALL)'!AA106</f>
        <v>4198500</v>
      </c>
      <c r="AJ106" s="137">
        <f>'FOD (ALL)'!AR106</f>
        <v>2313900</v>
      </c>
      <c r="AK106" s="137">
        <f>'FOD (ALL)'!BI106</f>
        <v>1139400</v>
      </c>
      <c r="AL106" s="137">
        <f>'FOD (ALL)'!BZ106</f>
        <v>891000</v>
      </c>
      <c r="AM106" s="137" t="str">
        <f t="shared" si="67"/>
        <v>Y</v>
      </c>
      <c r="AN106" s="137" t="str">
        <f t="shared" si="68"/>
        <v>Y</v>
      </c>
      <c r="AO106" s="137" t="str">
        <f t="shared" si="69"/>
        <v>Y</v>
      </c>
      <c r="AP106" s="137" t="str">
        <f t="shared" si="70"/>
        <v>Y</v>
      </c>
      <c r="AQ106" s="139">
        <f t="shared" si="71"/>
        <v>62.765273311897104</v>
      </c>
      <c r="AR106" s="139">
        <f t="shared" si="72"/>
        <v>81.44690781796966</v>
      </c>
      <c r="AS106" s="139">
        <f t="shared" si="73"/>
        <v>103.08056872037913</v>
      </c>
      <c r="AT106" s="139">
        <f t="shared" si="74"/>
        <v>27.878787878787882</v>
      </c>
      <c r="AU106" s="137" t="str">
        <f t="shared" si="75"/>
        <v>N</v>
      </c>
      <c r="AV106" s="137" t="str">
        <f t="shared" si="76"/>
        <v>N</v>
      </c>
      <c r="AW106" s="137" t="str">
        <f t="shared" si="77"/>
        <v>Y</v>
      </c>
      <c r="AX106" s="137">
        <f>'FOD (ALL)'!I106</f>
        <v>5060.16</v>
      </c>
      <c r="AY106" s="137">
        <f>'FOD (ALL)'!Z106</f>
        <v>3921.5</v>
      </c>
      <c r="AZ106" s="137">
        <f>'FOD (ALL)'!AQ106</f>
        <v>2540.65</v>
      </c>
      <c r="BA106" s="137">
        <f>'FOD (ALL)'!BH106</f>
        <v>1364.98</v>
      </c>
      <c r="BB106" s="137">
        <f>'FOD (ALL)'!BY106</f>
        <v>1511.68</v>
      </c>
      <c r="BC106" s="137" t="str">
        <f t="shared" si="78"/>
        <v>Y</v>
      </c>
      <c r="BD106" s="137" t="str">
        <f t="shared" si="79"/>
        <v>Y</v>
      </c>
      <c r="BE106" s="137" t="str">
        <f t="shared" si="80"/>
        <v>Y</v>
      </c>
      <c r="BF106" s="137" t="str">
        <f t="shared" si="81"/>
        <v>N</v>
      </c>
      <c r="BG106" s="139">
        <f t="shared" si="82"/>
        <v>29.036338135917372</v>
      </c>
      <c r="BH106" s="139">
        <f t="shared" si="83"/>
        <v>54.350264696042352</v>
      </c>
      <c r="BI106" s="139">
        <f t="shared" si="84"/>
        <v>86.130932321352688</v>
      </c>
      <c r="BJ106" s="139">
        <f t="shared" si="85"/>
        <v>-9.7044348010160899</v>
      </c>
      <c r="BK106" s="137" t="str">
        <f t="shared" si="86"/>
        <v>N</v>
      </c>
      <c r="BL106" s="137" t="str">
        <f t="shared" si="87"/>
        <v>N</v>
      </c>
      <c r="BM106" s="137" t="str">
        <f t="shared" si="88"/>
        <v>Y</v>
      </c>
      <c r="BN106" s="137">
        <f>'FOD (ALL)'!H106</f>
        <v>1504</v>
      </c>
      <c r="BO106" s="137">
        <f>'FOD (ALL)'!Y106</f>
        <v>1161</v>
      </c>
      <c r="BP106" s="137">
        <f>'FOD (ALL)'!AP106</f>
        <v>759</v>
      </c>
      <c r="BQ106" s="137">
        <f>'FOD (ALL)'!BG106</f>
        <v>409</v>
      </c>
      <c r="BR106" s="137">
        <f>'FOD (ALL)'!BX106</f>
        <v>453</v>
      </c>
      <c r="BS106" s="137" t="str">
        <f t="shared" si="89"/>
        <v>Y</v>
      </c>
      <c r="BT106" s="137" t="str">
        <f t="shared" si="90"/>
        <v>Y</v>
      </c>
      <c r="BU106" s="137" t="str">
        <f t="shared" si="91"/>
        <v>Y</v>
      </c>
      <c r="BV106" s="137" t="str">
        <f t="shared" si="92"/>
        <v>N</v>
      </c>
      <c r="BW106" s="139">
        <f t="shared" si="93"/>
        <v>29.543496985357447</v>
      </c>
      <c r="BX106" s="139">
        <f t="shared" si="94"/>
        <v>52.964426877470359</v>
      </c>
      <c r="BY106" s="139">
        <f t="shared" si="95"/>
        <v>85.574572127139362</v>
      </c>
      <c r="BZ106" s="139">
        <f t="shared" si="96"/>
        <v>-9.7130242825607063</v>
      </c>
      <c r="CA106" s="137" t="str">
        <f t="shared" si="97"/>
        <v>N</v>
      </c>
      <c r="CB106" s="137" t="str">
        <f t="shared" si="98"/>
        <v>N</v>
      </c>
      <c r="CC106" s="137" t="str">
        <f t="shared" si="99"/>
        <v>Y</v>
      </c>
    </row>
    <row r="107" spans="1:81" x14ac:dyDescent="0.3">
      <c r="A107" s="137" t="str">
        <f>'FOD (ALL)'!B107</f>
        <v>COALINDIA</v>
      </c>
      <c r="B107" s="146">
        <f>'FOD (ALL)'!C107</f>
        <v>44042</v>
      </c>
      <c r="C107" s="137">
        <f>'FOD (ALL)'!G107</f>
        <v>125.15</v>
      </c>
      <c r="D107" s="137">
        <f>'FOD (ALL)'!X107</f>
        <v>125.6</v>
      </c>
      <c r="E107" s="137">
        <f>'FOD (ALL)'!AO107</f>
        <v>124.35</v>
      </c>
      <c r="F107" s="137">
        <f>'FOD (ALL)'!BF107</f>
        <v>124.75</v>
      </c>
      <c r="G107" s="137">
        <f>'FOD (ALL)'!BW107</f>
        <v>122.85</v>
      </c>
      <c r="H107" s="137" t="str">
        <f t="shared" si="56"/>
        <v>N</v>
      </c>
      <c r="I107" s="137" t="str">
        <f t="shared" si="57"/>
        <v>Y</v>
      </c>
      <c r="J107" s="137" t="str">
        <f t="shared" si="58"/>
        <v>N</v>
      </c>
      <c r="K107" s="137" t="str">
        <f t="shared" si="59"/>
        <v>Y</v>
      </c>
      <c r="L107" s="139">
        <f t="shared" si="60"/>
        <v>-0.35828025477706099</v>
      </c>
      <c r="M107" s="139">
        <f t="shared" si="61"/>
        <v>1.0052271813429836</v>
      </c>
      <c r="N107" s="139">
        <f t="shared" si="62"/>
        <v>-0.3206412825651348</v>
      </c>
      <c r="O107" s="139">
        <f t="shared" si="63"/>
        <v>1.5466015466015512</v>
      </c>
      <c r="P107" s="137" t="str">
        <f t="shared" si="64"/>
        <v>N</v>
      </c>
      <c r="Q107" s="137" t="str">
        <f t="shared" si="65"/>
        <v>Y</v>
      </c>
      <c r="R107" s="137" t="str">
        <f t="shared" si="66"/>
        <v>N</v>
      </c>
      <c r="S107" s="137">
        <f>'FOD (ALL)'!D107</f>
        <v>124.4</v>
      </c>
      <c r="T107" s="137">
        <f>'FOD (ALL)'!U107</f>
        <v>123.5</v>
      </c>
      <c r="U107" s="137">
        <f>'FOD (ALL)'!AL107</f>
        <v>123.65</v>
      </c>
      <c r="V107" s="137">
        <f>'FOD (ALL)'!BC107</f>
        <v>124</v>
      </c>
      <c r="W107" s="137">
        <f>'FOD (ALL)'!BT107</f>
        <v>123.9</v>
      </c>
      <c r="X107" s="137">
        <f>'FOD (ALL)'!E107</f>
        <v>125.15</v>
      </c>
      <c r="Y107" s="137">
        <f>'FOD (ALL)'!V107</f>
        <v>125</v>
      </c>
      <c r="Z107" s="137">
        <f>'FOD (ALL)'!AM107</f>
        <v>125.3</v>
      </c>
      <c r="AA107" s="137">
        <f>'FOD (ALL)'!BD107</f>
        <v>124</v>
      </c>
      <c r="AB107" s="137">
        <f>'FOD (ALL)'!BU107</f>
        <v>125.4</v>
      </c>
      <c r="AC107" s="137">
        <f>'FOD (ALL)'!F107</f>
        <v>124.4</v>
      </c>
      <c r="AD107" s="137">
        <f>'FOD (ALL)'!W107</f>
        <v>123.5</v>
      </c>
      <c r="AE107" s="137">
        <f>'FOD (ALL)'!AN107</f>
        <v>123.65</v>
      </c>
      <c r="AF107" s="137">
        <f>'FOD (ALL)'!BE107</f>
        <v>124</v>
      </c>
      <c r="AG107" s="137">
        <f>'FOD (ALL)'!BV107</f>
        <v>123.05</v>
      </c>
      <c r="AH107" s="137">
        <f>'FOD (ALL)'!J107</f>
        <v>48100</v>
      </c>
      <c r="AI107" s="137">
        <f>'FOD (ALL)'!AA107</f>
        <v>40700</v>
      </c>
      <c r="AJ107" s="137">
        <f>'FOD (ALL)'!AR107</f>
        <v>44400</v>
      </c>
      <c r="AK107" s="137">
        <f>'FOD (ALL)'!BI107</f>
        <v>44400</v>
      </c>
      <c r="AL107" s="137">
        <f>'FOD (ALL)'!BZ107</f>
        <v>48100</v>
      </c>
      <c r="AM107" s="137" t="str">
        <f t="shared" si="67"/>
        <v>Y</v>
      </c>
      <c r="AN107" s="137" t="str">
        <f t="shared" si="68"/>
        <v>N</v>
      </c>
      <c r="AO107" s="137" t="str">
        <f t="shared" si="69"/>
        <v>Y</v>
      </c>
      <c r="AP107" s="137" t="str">
        <f t="shared" si="70"/>
        <v>N</v>
      </c>
      <c r="AQ107" s="139">
        <f t="shared" si="71"/>
        <v>18.181818181818183</v>
      </c>
      <c r="AR107" s="139">
        <f t="shared" si="72"/>
        <v>-8.3333333333333321</v>
      </c>
      <c r="AS107" s="139">
        <f t="shared" si="73"/>
        <v>0</v>
      </c>
      <c r="AT107" s="139">
        <f t="shared" si="74"/>
        <v>-7.6923076923076925</v>
      </c>
      <c r="AU107" s="137" t="str">
        <f t="shared" si="75"/>
        <v>Y</v>
      </c>
      <c r="AV107" s="137" t="str">
        <f t="shared" si="76"/>
        <v>N</v>
      </c>
      <c r="AW107" s="137" t="str">
        <f t="shared" si="77"/>
        <v>Y</v>
      </c>
      <c r="AX107" s="137">
        <f>'FOD (ALL)'!I107</f>
        <v>9.23</v>
      </c>
      <c r="AY107" s="137">
        <f>'FOD (ALL)'!Z107</f>
        <v>13.8</v>
      </c>
      <c r="AZ107" s="137">
        <f>'FOD (ALL)'!AQ107</f>
        <v>9.2100000000000009</v>
      </c>
      <c r="BA107" s="137">
        <f>'FOD (ALL)'!BH107</f>
        <v>4.58</v>
      </c>
      <c r="BB107" s="137">
        <f>'FOD (ALL)'!BY107</f>
        <v>36.67</v>
      </c>
      <c r="BC107" s="137" t="str">
        <f t="shared" si="78"/>
        <v>N</v>
      </c>
      <c r="BD107" s="137" t="str">
        <f t="shared" si="79"/>
        <v>Y</v>
      </c>
      <c r="BE107" s="137" t="str">
        <f t="shared" si="80"/>
        <v>Y</v>
      </c>
      <c r="BF107" s="137" t="str">
        <f t="shared" si="81"/>
        <v>N</v>
      </c>
      <c r="BG107" s="139">
        <f t="shared" si="82"/>
        <v>-33.115942028985508</v>
      </c>
      <c r="BH107" s="139">
        <f t="shared" si="83"/>
        <v>49.837133550488595</v>
      </c>
      <c r="BI107" s="139">
        <f t="shared" si="84"/>
        <v>101.09170305676858</v>
      </c>
      <c r="BJ107" s="139">
        <f t="shared" si="85"/>
        <v>-87.510226343059728</v>
      </c>
      <c r="BK107" s="137" t="str">
        <f t="shared" si="86"/>
        <v>N</v>
      </c>
      <c r="BL107" s="137" t="str">
        <f t="shared" si="87"/>
        <v>N</v>
      </c>
      <c r="BM107" s="137" t="str">
        <f t="shared" si="88"/>
        <v>Y</v>
      </c>
      <c r="BN107" s="137">
        <f>'FOD (ALL)'!H107</f>
        <v>2</v>
      </c>
      <c r="BO107" s="137">
        <f>'FOD (ALL)'!Y107</f>
        <v>3</v>
      </c>
      <c r="BP107" s="137">
        <f>'FOD (ALL)'!AP107</f>
        <v>2</v>
      </c>
      <c r="BQ107" s="137">
        <f>'FOD (ALL)'!BG107</f>
        <v>1</v>
      </c>
      <c r="BR107" s="137">
        <f>'FOD (ALL)'!BX107</f>
        <v>8</v>
      </c>
      <c r="BS107" s="137" t="str">
        <f t="shared" si="89"/>
        <v>N</v>
      </c>
      <c r="BT107" s="137" t="str">
        <f t="shared" si="90"/>
        <v>Y</v>
      </c>
      <c r="BU107" s="137" t="str">
        <f t="shared" si="91"/>
        <v>Y</v>
      </c>
      <c r="BV107" s="137" t="str">
        <f t="shared" si="92"/>
        <v>N</v>
      </c>
      <c r="BW107" s="139">
        <f t="shared" si="93"/>
        <v>-33.333333333333329</v>
      </c>
      <c r="BX107" s="139">
        <f t="shared" si="94"/>
        <v>50</v>
      </c>
      <c r="BY107" s="139">
        <f t="shared" si="95"/>
        <v>100</v>
      </c>
      <c r="BZ107" s="139">
        <f t="shared" si="96"/>
        <v>-87.5</v>
      </c>
      <c r="CA107" s="137" t="str">
        <f t="shared" si="97"/>
        <v>N</v>
      </c>
      <c r="CB107" s="137" t="str">
        <f t="shared" si="98"/>
        <v>N</v>
      </c>
      <c r="CC107" s="137" t="str">
        <f t="shared" si="99"/>
        <v>Y</v>
      </c>
    </row>
    <row r="108" spans="1:81" x14ac:dyDescent="0.3">
      <c r="A108" s="137" t="str">
        <f>'FOD (ALL)'!B108</f>
        <v>COLPAL</v>
      </c>
      <c r="B108" s="146">
        <f>'FOD (ALL)'!C108</f>
        <v>43979</v>
      </c>
      <c r="C108" s="137">
        <f>'FOD (ALL)'!G108</f>
        <v>1313.45</v>
      </c>
      <c r="D108" s="137">
        <f>'FOD (ALL)'!X108</f>
        <v>1329.35</v>
      </c>
      <c r="E108" s="137">
        <f>'FOD (ALL)'!AO108</f>
        <v>1353.7</v>
      </c>
      <c r="F108" s="137">
        <f>'FOD (ALL)'!BF108</f>
        <v>1348.4</v>
      </c>
      <c r="G108" s="137">
        <f>'FOD (ALL)'!BW108</f>
        <v>1380.2</v>
      </c>
      <c r="H108" s="137" t="str">
        <f t="shared" si="56"/>
        <v>N</v>
      </c>
      <c r="I108" s="137" t="str">
        <f t="shared" si="57"/>
        <v>N</v>
      </c>
      <c r="J108" s="137" t="str">
        <f t="shared" si="58"/>
        <v>Y</v>
      </c>
      <c r="K108" s="137" t="str">
        <f t="shared" si="59"/>
        <v>N</v>
      </c>
      <c r="L108" s="139">
        <f t="shared" si="60"/>
        <v>-1.1960732688908011</v>
      </c>
      <c r="M108" s="139">
        <f t="shared" si="61"/>
        <v>-1.7987737312550889</v>
      </c>
      <c r="N108" s="139">
        <f t="shared" si="62"/>
        <v>0.3930584396321532</v>
      </c>
      <c r="O108" s="139">
        <f t="shared" si="63"/>
        <v>-2.3040139110273841</v>
      </c>
      <c r="P108" s="137" t="str">
        <f t="shared" si="64"/>
        <v>Y</v>
      </c>
      <c r="Q108" s="137" t="str">
        <f t="shared" si="65"/>
        <v>N</v>
      </c>
      <c r="R108" s="137" t="str">
        <f t="shared" si="66"/>
        <v>Y</v>
      </c>
      <c r="S108" s="137">
        <f>'FOD (ALL)'!D108</f>
        <v>1319.65</v>
      </c>
      <c r="T108" s="137">
        <f>'FOD (ALL)'!U108</f>
        <v>1359.35</v>
      </c>
      <c r="U108" s="137">
        <f>'FOD (ALL)'!AL108</f>
        <v>1358</v>
      </c>
      <c r="V108" s="137">
        <f>'FOD (ALL)'!BC108</f>
        <v>1392</v>
      </c>
      <c r="W108" s="137">
        <f>'FOD (ALL)'!BT108</f>
        <v>1340.35</v>
      </c>
      <c r="X108" s="137">
        <f>'FOD (ALL)'!E108</f>
        <v>1344.8</v>
      </c>
      <c r="Y108" s="137">
        <f>'FOD (ALL)'!V108</f>
        <v>1377.9</v>
      </c>
      <c r="Z108" s="137">
        <f>'FOD (ALL)'!AM108</f>
        <v>1389.55</v>
      </c>
      <c r="AA108" s="137">
        <f>'FOD (ALL)'!BD108</f>
        <v>1392.5</v>
      </c>
      <c r="AB108" s="137">
        <f>'FOD (ALL)'!BU108</f>
        <v>1401.45</v>
      </c>
      <c r="AC108" s="137">
        <f>'FOD (ALL)'!F108</f>
        <v>1307.1500000000001</v>
      </c>
      <c r="AD108" s="137">
        <f>'FOD (ALL)'!W108</f>
        <v>1288.0999999999999</v>
      </c>
      <c r="AE108" s="137">
        <f>'FOD (ALL)'!AN108</f>
        <v>1347.2</v>
      </c>
      <c r="AF108" s="137">
        <f>'FOD (ALL)'!BE108</f>
        <v>1342.7</v>
      </c>
      <c r="AG108" s="137">
        <f>'FOD (ALL)'!BV108</f>
        <v>1332.45</v>
      </c>
      <c r="AH108" s="137">
        <f>'FOD (ALL)'!J108</f>
        <v>1403500</v>
      </c>
      <c r="AI108" s="137">
        <f>'FOD (ALL)'!AA108</f>
        <v>1556800</v>
      </c>
      <c r="AJ108" s="137">
        <f>'FOD (ALL)'!AR108</f>
        <v>1397900</v>
      </c>
      <c r="AK108" s="137">
        <f>'FOD (ALL)'!BI108</f>
        <v>1352400</v>
      </c>
      <c r="AL108" s="137">
        <f>'FOD (ALL)'!BZ108</f>
        <v>1326500</v>
      </c>
      <c r="AM108" s="137" t="str">
        <f t="shared" si="67"/>
        <v>N</v>
      </c>
      <c r="AN108" s="137" t="str">
        <f t="shared" si="68"/>
        <v>Y</v>
      </c>
      <c r="AO108" s="137" t="str">
        <f t="shared" si="69"/>
        <v>Y</v>
      </c>
      <c r="AP108" s="137" t="str">
        <f t="shared" si="70"/>
        <v>Y</v>
      </c>
      <c r="AQ108" s="139">
        <f t="shared" si="71"/>
        <v>-9.8471223021582723</v>
      </c>
      <c r="AR108" s="139">
        <f t="shared" si="72"/>
        <v>11.367050575863797</v>
      </c>
      <c r="AS108" s="139">
        <f t="shared" si="73"/>
        <v>3.3643892339544514</v>
      </c>
      <c r="AT108" s="139">
        <f t="shared" si="74"/>
        <v>1.9525065963060684</v>
      </c>
      <c r="AU108" s="137" t="str">
        <f t="shared" si="75"/>
        <v>N</v>
      </c>
      <c r="AV108" s="137" t="str">
        <f t="shared" si="76"/>
        <v>Y</v>
      </c>
      <c r="AW108" s="137" t="str">
        <f t="shared" si="77"/>
        <v>Y</v>
      </c>
      <c r="AX108" s="137">
        <f>'FOD (ALL)'!I108</f>
        <v>26247.89</v>
      </c>
      <c r="AY108" s="137">
        <f>'FOD (ALL)'!Z108</f>
        <v>79868.31</v>
      </c>
      <c r="AZ108" s="137">
        <f>'FOD (ALL)'!AQ108</f>
        <v>16532.54</v>
      </c>
      <c r="BA108" s="137">
        <f>'FOD (ALL)'!BH108</f>
        <v>18456.349999999999</v>
      </c>
      <c r="BB108" s="137">
        <f>'FOD (ALL)'!BY108</f>
        <v>29899.88</v>
      </c>
      <c r="BC108" s="137" t="str">
        <f t="shared" si="78"/>
        <v>N</v>
      </c>
      <c r="BD108" s="137" t="str">
        <f t="shared" si="79"/>
        <v>Y</v>
      </c>
      <c r="BE108" s="137" t="str">
        <f t="shared" si="80"/>
        <v>N</v>
      </c>
      <c r="BF108" s="137" t="str">
        <f t="shared" si="81"/>
        <v>N</v>
      </c>
      <c r="BG108" s="139">
        <f t="shared" si="82"/>
        <v>-67.136039312713635</v>
      </c>
      <c r="BH108" s="139">
        <f t="shared" si="83"/>
        <v>383.09763653981781</v>
      </c>
      <c r="BI108" s="139">
        <f t="shared" si="84"/>
        <v>-10.423566956630092</v>
      </c>
      <c r="BJ108" s="139">
        <f t="shared" si="85"/>
        <v>-38.272829188612135</v>
      </c>
      <c r="BK108" s="137" t="str">
        <f t="shared" si="86"/>
        <v>N</v>
      </c>
      <c r="BL108" s="137" t="str">
        <f t="shared" si="87"/>
        <v>Y</v>
      </c>
      <c r="BM108" s="137" t="str">
        <f t="shared" si="88"/>
        <v>Y</v>
      </c>
      <c r="BN108" s="137">
        <f>'FOD (ALL)'!H108</f>
        <v>2827</v>
      </c>
      <c r="BO108" s="137">
        <f>'FOD (ALL)'!Y108</f>
        <v>8589</v>
      </c>
      <c r="BP108" s="137">
        <f>'FOD (ALL)'!AP108</f>
        <v>1726</v>
      </c>
      <c r="BQ108" s="137">
        <f>'FOD (ALL)'!BG108</f>
        <v>1943</v>
      </c>
      <c r="BR108" s="137">
        <f>'FOD (ALL)'!BX108</f>
        <v>3115</v>
      </c>
      <c r="BS108" s="137" t="str">
        <f t="shared" si="89"/>
        <v>N</v>
      </c>
      <c r="BT108" s="137" t="str">
        <f t="shared" si="90"/>
        <v>Y</v>
      </c>
      <c r="BU108" s="137" t="str">
        <f t="shared" si="91"/>
        <v>N</v>
      </c>
      <c r="BV108" s="137" t="str">
        <f t="shared" si="92"/>
        <v>N</v>
      </c>
      <c r="BW108" s="139">
        <f t="shared" si="93"/>
        <v>-67.08580742810571</v>
      </c>
      <c r="BX108" s="139">
        <f t="shared" si="94"/>
        <v>397.62456546929315</v>
      </c>
      <c r="BY108" s="139">
        <f t="shared" si="95"/>
        <v>-11.16829644879053</v>
      </c>
      <c r="BZ108" s="139">
        <f t="shared" si="96"/>
        <v>-37.624398073836275</v>
      </c>
      <c r="CA108" s="137" t="str">
        <f t="shared" si="97"/>
        <v>N</v>
      </c>
      <c r="CB108" s="137" t="str">
        <f t="shared" si="98"/>
        <v>Y</v>
      </c>
      <c r="CC108" s="137" t="str">
        <f t="shared" si="99"/>
        <v>Y</v>
      </c>
    </row>
    <row r="109" spans="1:81" x14ac:dyDescent="0.3">
      <c r="A109" s="137" t="str">
        <f>'FOD (ALL)'!B109</f>
        <v>COLPAL</v>
      </c>
      <c r="B109" s="146">
        <f>'FOD (ALL)'!C109</f>
        <v>44007</v>
      </c>
      <c r="C109" s="137">
        <f>'FOD (ALL)'!G109</f>
        <v>1299.8499999999999</v>
      </c>
      <c r="D109" s="137">
        <f>'FOD (ALL)'!X109</f>
        <v>1314.85</v>
      </c>
      <c r="E109" s="137">
        <f>'FOD (ALL)'!AO109</f>
        <v>1346.15</v>
      </c>
      <c r="F109" s="137">
        <f>'FOD (ALL)'!BF109</f>
        <v>1345.3</v>
      </c>
      <c r="G109" s="137">
        <f>'FOD (ALL)'!BW109</f>
        <v>1374.2</v>
      </c>
      <c r="H109" s="137" t="str">
        <f t="shared" si="56"/>
        <v>N</v>
      </c>
      <c r="I109" s="137" t="str">
        <f t="shared" si="57"/>
        <v>N</v>
      </c>
      <c r="J109" s="137" t="str">
        <f t="shared" si="58"/>
        <v>Y</v>
      </c>
      <c r="K109" s="137" t="str">
        <f t="shared" si="59"/>
        <v>N</v>
      </c>
      <c r="L109" s="139">
        <f t="shared" si="60"/>
        <v>-1.14081454158269</v>
      </c>
      <c r="M109" s="139">
        <f t="shared" si="61"/>
        <v>-2.3251495004271572</v>
      </c>
      <c r="N109" s="139">
        <f t="shared" si="62"/>
        <v>6.3182933174766712E-2</v>
      </c>
      <c r="O109" s="139">
        <f t="shared" si="63"/>
        <v>-2.1030417697569561</v>
      </c>
      <c r="P109" s="137" t="str">
        <f t="shared" si="64"/>
        <v>Y</v>
      </c>
      <c r="Q109" s="137" t="str">
        <f t="shared" si="65"/>
        <v>N</v>
      </c>
      <c r="R109" s="137" t="str">
        <f t="shared" si="66"/>
        <v>Y</v>
      </c>
      <c r="S109" s="137">
        <f>'FOD (ALL)'!D109</f>
        <v>1304.8499999999999</v>
      </c>
      <c r="T109" s="137">
        <f>'FOD (ALL)'!U109</f>
        <v>1348.05</v>
      </c>
      <c r="U109" s="137">
        <f>'FOD (ALL)'!AL109</f>
        <v>1359.35</v>
      </c>
      <c r="V109" s="137">
        <f>'FOD (ALL)'!BC109</f>
        <v>1375</v>
      </c>
      <c r="W109" s="137">
        <f>'FOD (ALL)'!BT109</f>
        <v>1342</v>
      </c>
      <c r="X109" s="137">
        <f>'FOD (ALL)'!E109</f>
        <v>1329.85</v>
      </c>
      <c r="Y109" s="137">
        <f>'FOD (ALL)'!V109</f>
        <v>1372.9</v>
      </c>
      <c r="Z109" s="137">
        <f>'FOD (ALL)'!AM109</f>
        <v>1379.7</v>
      </c>
      <c r="AA109" s="137">
        <f>'FOD (ALL)'!BD109</f>
        <v>1377.05</v>
      </c>
      <c r="AB109" s="137">
        <f>'FOD (ALL)'!BU109</f>
        <v>1389.9</v>
      </c>
      <c r="AC109" s="137">
        <f>'FOD (ALL)'!F109</f>
        <v>1295.05</v>
      </c>
      <c r="AD109" s="137">
        <f>'FOD (ALL)'!W109</f>
        <v>1277.5</v>
      </c>
      <c r="AE109" s="137">
        <f>'FOD (ALL)'!AN109</f>
        <v>1343</v>
      </c>
      <c r="AF109" s="137">
        <f>'FOD (ALL)'!BE109</f>
        <v>1342</v>
      </c>
      <c r="AG109" s="137">
        <f>'FOD (ALL)'!BV109</f>
        <v>1330</v>
      </c>
      <c r="AH109" s="137">
        <f>'FOD (ALL)'!J109</f>
        <v>381500</v>
      </c>
      <c r="AI109" s="137">
        <f>'FOD (ALL)'!AA109</f>
        <v>182700</v>
      </c>
      <c r="AJ109" s="137">
        <f>'FOD (ALL)'!AR109</f>
        <v>95200</v>
      </c>
      <c r="AK109" s="137">
        <f>'FOD (ALL)'!BI109</f>
        <v>60200</v>
      </c>
      <c r="AL109" s="137">
        <f>'FOD (ALL)'!BZ109</f>
        <v>47600</v>
      </c>
      <c r="AM109" s="137" t="str">
        <f t="shared" si="67"/>
        <v>Y</v>
      </c>
      <c r="AN109" s="137" t="str">
        <f t="shared" si="68"/>
        <v>Y</v>
      </c>
      <c r="AO109" s="137" t="str">
        <f t="shared" si="69"/>
        <v>Y</v>
      </c>
      <c r="AP109" s="137" t="str">
        <f t="shared" si="70"/>
        <v>Y</v>
      </c>
      <c r="AQ109" s="139">
        <f t="shared" si="71"/>
        <v>108.81226053639847</v>
      </c>
      <c r="AR109" s="139">
        <f t="shared" si="72"/>
        <v>91.911764705882348</v>
      </c>
      <c r="AS109" s="139">
        <f t="shared" si="73"/>
        <v>58.139534883720934</v>
      </c>
      <c r="AT109" s="139">
        <f t="shared" si="74"/>
        <v>26.47058823529412</v>
      </c>
      <c r="AU109" s="137" t="str">
        <f t="shared" si="75"/>
        <v>Y</v>
      </c>
      <c r="AV109" s="137" t="str">
        <f t="shared" si="76"/>
        <v>Y</v>
      </c>
      <c r="AW109" s="137" t="str">
        <f t="shared" si="77"/>
        <v>Y</v>
      </c>
      <c r="AX109" s="137">
        <f>'FOD (ALL)'!I109</f>
        <v>7763.98</v>
      </c>
      <c r="AY109" s="137">
        <f>'FOD (ALL)'!Z109</f>
        <v>7382.45</v>
      </c>
      <c r="AZ109" s="137">
        <f>'FOD (ALL)'!AQ109</f>
        <v>1548.48</v>
      </c>
      <c r="BA109" s="137">
        <f>'FOD (ALL)'!BH109</f>
        <v>691.43</v>
      </c>
      <c r="BB109" s="137">
        <f>'FOD (ALL)'!BY109</f>
        <v>843.36</v>
      </c>
      <c r="BC109" s="137" t="str">
        <f t="shared" si="78"/>
        <v>Y</v>
      </c>
      <c r="BD109" s="137" t="str">
        <f t="shared" si="79"/>
        <v>Y</v>
      </c>
      <c r="BE109" s="137" t="str">
        <f t="shared" si="80"/>
        <v>Y</v>
      </c>
      <c r="BF109" s="137" t="str">
        <f t="shared" si="81"/>
        <v>N</v>
      </c>
      <c r="BG109" s="139">
        <f t="shared" si="82"/>
        <v>5.1680675114629935</v>
      </c>
      <c r="BH109" s="139">
        <f t="shared" si="83"/>
        <v>376.7546238892333</v>
      </c>
      <c r="BI109" s="139">
        <f t="shared" si="84"/>
        <v>123.95325629492501</v>
      </c>
      <c r="BJ109" s="139">
        <f t="shared" si="85"/>
        <v>-18.014845380383239</v>
      </c>
      <c r="BK109" s="137" t="str">
        <f t="shared" si="86"/>
        <v>N</v>
      </c>
      <c r="BL109" s="137" t="str">
        <f t="shared" si="87"/>
        <v>Y</v>
      </c>
      <c r="BM109" s="137" t="str">
        <f t="shared" si="88"/>
        <v>Y</v>
      </c>
      <c r="BN109" s="137">
        <f>'FOD (ALL)'!H109</f>
        <v>846</v>
      </c>
      <c r="BO109" s="137">
        <f>'FOD (ALL)'!Y109</f>
        <v>801</v>
      </c>
      <c r="BP109" s="137">
        <f>'FOD (ALL)'!AP109</f>
        <v>162</v>
      </c>
      <c r="BQ109" s="137">
        <f>'FOD (ALL)'!BG109</f>
        <v>73</v>
      </c>
      <c r="BR109" s="137">
        <f>'FOD (ALL)'!BX109</f>
        <v>89</v>
      </c>
      <c r="BS109" s="137" t="str">
        <f t="shared" si="89"/>
        <v>Y</v>
      </c>
      <c r="BT109" s="137" t="str">
        <f t="shared" si="90"/>
        <v>Y</v>
      </c>
      <c r="BU109" s="137" t="str">
        <f t="shared" si="91"/>
        <v>Y</v>
      </c>
      <c r="BV109" s="137" t="str">
        <f t="shared" si="92"/>
        <v>N</v>
      </c>
      <c r="BW109" s="139">
        <f t="shared" si="93"/>
        <v>5.6179775280898872</v>
      </c>
      <c r="BX109" s="139">
        <f t="shared" si="94"/>
        <v>394.44444444444446</v>
      </c>
      <c r="BY109" s="139">
        <f t="shared" si="95"/>
        <v>121.91780821917808</v>
      </c>
      <c r="BZ109" s="139">
        <f t="shared" si="96"/>
        <v>-17.977528089887642</v>
      </c>
      <c r="CA109" s="137" t="str">
        <f t="shared" si="97"/>
        <v>N</v>
      </c>
      <c r="CB109" s="137" t="str">
        <f t="shared" si="98"/>
        <v>Y</v>
      </c>
      <c r="CC109" s="137" t="str">
        <f t="shared" si="99"/>
        <v>Y</v>
      </c>
    </row>
    <row r="110" spans="1:81" x14ac:dyDescent="0.3">
      <c r="A110" s="137" t="str">
        <f>'FOD (ALL)'!B110</f>
        <v>COLPAL</v>
      </c>
      <c r="B110" s="146">
        <f>'FOD (ALL)'!C110</f>
        <v>44042</v>
      </c>
      <c r="C110" s="137">
        <f>'FOD (ALL)'!G110</f>
        <v>1323.95</v>
      </c>
      <c r="D110" s="137">
        <f>'FOD (ALL)'!X110</f>
        <v>1320.4</v>
      </c>
      <c r="E110" s="137">
        <f>'FOD (ALL)'!AO110</f>
        <v>1363.3</v>
      </c>
      <c r="F110" s="137">
        <f>'FOD (ALL)'!BF110</f>
        <v>1362</v>
      </c>
      <c r="G110" s="137">
        <f>'FOD (ALL)'!BW110</f>
        <v>1393</v>
      </c>
      <c r="H110" s="137" t="str">
        <f t="shared" si="56"/>
        <v>Y</v>
      </c>
      <c r="I110" s="137" t="str">
        <f t="shared" si="57"/>
        <v>N</v>
      </c>
      <c r="J110" s="137" t="str">
        <f t="shared" si="58"/>
        <v>Y</v>
      </c>
      <c r="K110" s="137" t="str">
        <f t="shared" si="59"/>
        <v>N</v>
      </c>
      <c r="L110" s="139">
        <f t="shared" si="60"/>
        <v>0.26885792184186263</v>
      </c>
      <c r="M110" s="139">
        <f t="shared" si="61"/>
        <v>-3.1467762047971735</v>
      </c>
      <c r="N110" s="139">
        <f t="shared" si="62"/>
        <v>9.5447870778263916E-2</v>
      </c>
      <c r="O110" s="139">
        <f t="shared" si="63"/>
        <v>-2.2254127781765973</v>
      </c>
      <c r="P110" s="137" t="str">
        <f t="shared" si="64"/>
        <v>Y</v>
      </c>
      <c r="Q110" s="137" t="str">
        <f t="shared" si="65"/>
        <v>N</v>
      </c>
      <c r="R110" s="137" t="str">
        <f t="shared" si="66"/>
        <v>Y</v>
      </c>
      <c r="S110" s="137">
        <f>'FOD (ALL)'!D110</f>
        <v>1314.2</v>
      </c>
      <c r="T110" s="137">
        <f>'FOD (ALL)'!U110</f>
        <v>1350.2</v>
      </c>
      <c r="U110" s="137">
        <f>'FOD (ALL)'!AL110</f>
        <v>1376.2</v>
      </c>
      <c r="V110" s="137">
        <f>'FOD (ALL)'!BC110</f>
        <v>0</v>
      </c>
      <c r="W110" s="137">
        <f>'FOD (ALL)'!BT110</f>
        <v>1345.9</v>
      </c>
      <c r="X110" s="137">
        <f>'FOD (ALL)'!E110</f>
        <v>1330</v>
      </c>
      <c r="Y110" s="137">
        <f>'FOD (ALL)'!V110</f>
        <v>1350.2</v>
      </c>
      <c r="Z110" s="137">
        <f>'FOD (ALL)'!AM110</f>
        <v>1376.25</v>
      </c>
      <c r="AA110" s="137">
        <f>'FOD (ALL)'!BD110</f>
        <v>0</v>
      </c>
      <c r="AB110" s="137">
        <f>'FOD (ALL)'!BU110</f>
        <v>1345.9</v>
      </c>
      <c r="AC110" s="137">
        <f>'FOD (ALL)'!F110</f>
        <v>1310</v>
      </c>
      <c r="AD110" s="137">
        <f>'FOD (ALL)'!W110</f>
        <v>1325.3</v>
      </c>
      <c r="AE110" s="137">
        <f>'FOD (ALL)'!AN110</f>
        <v>1376.2</v>
      </c>
      <c r="AF110" s="137">
        <f>'FOD (ALL)'!BE110</f>
        <v>0</v>
      </c>
      <c r="AG110" s="137">
        <f>'FOD (ALL)'!BV110</f>
        <v>1345.9</v>
      </c>
      <c r="AH110" s="137">
        <f>'FOD (ALL)'!J110</f>
        <v>4200</v>
      </c>
      <c r="AI110" s="137">
        <f>'FOD (ALL)'!AA110</f>
        <v>3500</v>
      </c>
      <c r="AJ110" s="137">
        <f>'FOD (ALL)'!AR110</f>
        <v>1400</v>
      </c>
      <c r="AK110" s="137">
        <f>'FOD (ALL)'!BI110</f>
        <v>700</v>
      </c>
      <c r="AL110" s="137">
        <f>'FOD (ALL)'!BZ110</f>
        <v>700</v>
      </c>
      <c r="AM110" s="137" t="str">
        <f t="shared" si="67"/>
        <v>Y</v>
      </c>
      <c r="AN110" s="137" t="str">
        <f t="shared" si="68"/>
        <v>Y</v>
      </c>
      <c r="AO110" s="137" t="str">
        <f t="shared" si="69"/>
        <v>Y</v>
      </c>
      <c r="AP110" s="137" t="str">
        <f t="shared" si="70"/>
        <v>Y</v>
      </c>
      <c r="AQ110" s="139">
        <f t="shared" si="71"/>
        <v>20</v>
      </c>
      <c r="AR110" s="139">
        <f t="shared" si="72"/>
        <v>150</v>
      </c>
      <c r="AS110" s="139">
        <f t="shared" si="73"/>
        <v>100</v>
      </c>
      <c r="AT110" s="139">
        <f t="shared" si="74"/>
        <v>0</v>
      </c>
      <c r="AU110" s="137" t="str">
        <f t="shared" si="75"/>
        <v>N</v>
      </c>
      <c r="AV110" s="137" t="str">
        <f t="shared" si="76"/>
        <v>Y</v>
      </c>
      <c r="AW110" s="137" t="str">
        <f t="shared" si="77"/>
        <v>Y</v>
      </c>
      <c r="AX110" s="137">
        <f>'FOD (ALL)'!I110</f>
        <v>36.979999999999997</v>
      </c>
      <c r="AY110" s="137">
        <f>'FOD (ALL)'!Z110</f>
        <v>65.239999999999995</v>
      </c>
      <c r="AZ110" s="137">
        <f>'FOD (ALL)'!AQ110</f>
        <v>19.260000000000002</v>
      </c>
      <c r="BA110" s="137">
        <f>'FOD (ALL)'!BH110</f>
        <v>0</v>
      </c>
      <c r="BB110" s="137">
        <f>'FOD (ALL)'!BY110</f>
        <v>9.42</v>
      </c>
      <c r="BC110" s="137" t="str">
        <f t="shared" si="78"/>
        <v>N</v>
      </c>
      <c r="BD110" s="137" t="str">
        <f t="shared" si="79"/>
        <v>Y</v>
      </c>
      <c r="BE110" s="137" t="str">
        <f t="shared" si="80"/>
        <v>Y</v>
      </c>
      <c r="BF110" s="137" t="str">
        <f t="shared" si="81"/>
        <v>N</v>
      </c>
      <c r="BG110" s="139">
        <f t="shared" si="82"/>
        <v>-43.316983445738813</v>
      </c>
      <c r="BH110" s="139">
        <f t="shared" si="83"/>
        <v>238.7331256490134</v>
      </c>
      <c r="BI110" s="139" t="e">
        <f t="shared" si="84"/>
        <v>#DIV/0!</v>
      </c>
      <c r="BJ110" s="139">
        <f t="shared" si="85"/>
        <v>-100</v>
      </c>
      <c r="BK110" s="137" t="str">
        <f t="shared" si="86"/>
        <v>N</v>
      </c>
      <c r="BL110" s="137" t="e">
        <f t="shared" si="87"/>
        <v>#DIV/0!</v>
      </c>
      <c r="BM110" s="137" t="e">
        <f t="shared" si="88"/>
        <v>#DIV/0!</v>
      </c>
      <c r="BN110" s="137">
        <f>'FOD (ALL)'!H110</f>
        <v>4</v>
      </c>
      <c r="BO110" s="137">
        <f>'FOD (ALL)'!Y110</f>
        <v>7</v>
      </c>
      <c r="BP110" s="137">
        <f>'FOD (ALL)'!AP110</f>
        <v>2</v>
      </c>
      <c r="BQ110" s="137">
        <f>'FOD (ALL)'!BG110</f>
        <v>0</v>
      </c>
      <c r="BR110" s="137">
        <f>'FOD (ALL)'!BX110</f>
        <v>1</v>
      </c>
      <c r="BS110" s="137" t="str">
        <f t="shared" si="89"/>
        <v>N</v>
      </c>
      <c r="BT110" s="137" t="str">
        <f t="shared" si="90"/>
        <v>Y</v>
      </c>
      <c r="BU110" s="137" t="str">
        <f t="shared" si="91"/>
        <v>Y</v>
      </c>
      <c r="BV110" s="137" t="str">
        <f t="shared" si="92"/>
        <v>N</v>
      </c>
      <c r="BW110" s="139">
        <f t="shared" si="93"/>
        <v>-42.857142857142854</v>
      </c>
      <c r="BX110" s="139">
        <f t="shared" si="94"/>
        <v>250</v>
      </c>
      <c r="BY110" s="139" t="e">
        <f t="shared" si="95"/>
        <v>#DIV/0!</v>
      </c>
      <c r="BZ110" s="139">
        <f t="shared" si="96"/>
        <v>-100</v>
      </c>
      <c r="CA110" s="137" t="str">
        <f t="shared" si="97"/>
        <v>N</v>
      </c>
      <c r="CB110" s="137" t="e">
        <f t="shared" si="98"/>
        <v>#DIV/0!</v>
      </c>
      <c r="CC110" s="137" t="e">
        <f t="shared" si="99"/>
        <v>#DIV/0!</v>
      </c>
    </row>
    <row r="111" spans="1:81" x14ac:dyDescent="0.3">
      <c r="A111" s="137" t="str">
        <f>'FOD (ALL)'!B111</f>
        <v>CONCOR</v>
      </c>
      <c r="B111" s="146">
        <f>'FOD (ALL)'!C111</f>
        <v>43979</v>
      </c>
      <c r="C111" s="137">
        <f>'FOD (ALL)'!G111</f>
        <v>348.25</v>
      </c>
      <c r="D111" s="137">
        <f>'FOD (ALL)'!X111</f>
        <v>359.15</v>
      </c>
      <c r="E111" s="137">
        <f>'FOD (ALL)'!AO111</f>
        <v>351.65</v>
      </c>
      <c r="F111" s="137">
        <f>'FOD (ALL)'!BF111</f>
        <v>351.2</v>
      </c>
      <c r="G111" s="137">
        <f>'FOD (ALL)'!BW111</f>
        <v>348.15</v>
      </c>
      <c r="H111" s="137" t="str">
        <f t="shared" si="56"/>
        <v>N</v>
      </c>
      <c r="I111" s="137" t="str">
        <f t="shared" si="57"/>
        <v>Y</v>
      </c>
      <c r="J111" s="137" t="str">
        <f t="shared" si="58"/>
        <v>Y</v>
      </c>
      <c r="K111" s="137" t="str">
        <f t="shared" si="59"/>
        <v>Y</v>
      </c>
      <c r="L111" s="139">
        <f t="shared" si="60"/>
        <v>-3.0349436168731669</v>
      </c>
      <c r="M111" s="139">
        <f t="shared" si="61"/>
        <v>2.1328025024882695</v>
      </c>
      <c r="N111" s="139">
        <f t="shared" si="62"/>
        <v>0.12813211845102182</v>
      </c>
      <c r="O111" s="139">
        <f t="shared" si="63"/>
        <v>0.87605916989803578</v>
      </c>
      <c r="P111" s="137" t="str">
        <f t="shared" si="64"/>
        <v>N</v>
      </c>
      <c r="Q111" s="137" t="str">
        <f t="shared" si="65"/>
        <v>Y</v>
      </c>
      <c r="R111" s="137" t="str">
        <f t="shared" si="66"/>
        <v>N</v>
      </c>
      <c r="S111" s="137">
        <f>'FOD (ALL)'!D111</f>
        <v>359.25</v>
      </c>
      <c r="T111" s="137">
        <f>'FOD (ALL)'!U111</f>
        <v>352.15</v>
      </c>
      <c r="U111" s="137">
        <f>'FOD (ALL)'!AL111</f>
        <v>349.7</v>
      </c>
      <c r="V111" s="137">
        <f>'FOD (ALL)'!BC111</f>
        <v>351.05</v>
      </c>
      <c r="W111" s="137">
        <f>'FOD (ALL)'!BT111</f>
        <v>379</v>
      </c>
      <c r="X111" s="137">
        <f>'FOD (ALL)'!E111</f>
        <v>364.4</v>
      </c>
      <c r="Y111" s="137">
        <f>'FOD (ALL)'!V111</f>
        <v>362</v>
      </c>
      <c r="Z111" s="137">
        <f>'FOD (ALL)'!AM111</f>
        <v>354.3</v>
      </c>
      <c r="AA111" s="137">
        <f>'FOD (ALL)'!BD111</f>
        <v>365.05</v>
      </c>
      <c r="AB111" s="137">
        <f>'FOD (ALL)'!BU111</f>
        <v>379</v>
      </c>
      <c r="AC111" s="137">
        <f>'FOD (ALL)'!F111</f>
        <v>345.95</v>
      </c>
      <c r="AD111" s="137">
        <f>'FOD (ALL)'!W111</f>
        <v>350.8</v>
      </c>
      <c r="AE111" s="137">
        <f>'FOD (ALL)'!AN111</f>
        <v>343</v>
      </c>
      <c r="AF111" s="137">
        <f>'FOD (ALL)'!BE111</f>
        <v>349.7</v>
      </c>
      <c r="AG111" s="137">
        <f>'FOD (ALL)'!BV111</f>
        <v>343.35</v>
      </c>
      <c r="AH111" s="137">
        <f>'FOD (ALL)'!J111</f>
        <v>4082556</v>
      </c>
      <c r="AI111" s="137">
        <f>'FOD (ALL)'!AA111</f>
        <v>4331073</v>
      </c>
      <c r="AJ111" s="137">
        <f>'FOD (ALL)'!AR111</f>
        <v>4213848</v>
      </c>
      <c r="AK111" s="137">
        <f>'FOD (ALL)'!BI111</f>
        <v>4148202</v>
      </c>
      <c r="AL111" s="137">
        <f>'FOD (ALL)'!BZ111</f>
        <v>4080993</v>
      </c>
      <c r="AM111" s="137" t="str">
        <f t="shared" si="67"/>
        <v>N</v>
      </c>
      <c r="AN111" s="137" t="str">
        <f t="shared" si="68"/>
        <v>Y</v>
      </c>
      <c r="AO111" s="137" t="str">
        <f t="shared" si="69"/>
        <v>Y</v>
      </c>
      <c r="AP111" s="137" t="str">
        <f t="shared" si="70"/>
        <v>Y</v>
      </c>
      <c r="AQ111" s="139">
        <f t="shared" si="71"/>
        <v>-5.7380007217610967</v>
      </c>
      <c r="AR111" s="139">
        <f t="shared" si="72"/>
        <v>2.7818991097922847</v>
      </c>
      <c r="AS111" s="139">
        <f t="shared" si="73"/>
        <v>1.5825169555388092</v>
      </c>
      <c r="AT111" s="139">
        <f t="shared" si="74"/>
        <v>1.6468785905783225</v>
      </c>
      <c r="AU111" s="137" t="str">
        <f t="shared" si="75"/>
        <v>N</v>
      </c>
      <c r="AV111" s="137" t="str">
        <f t="shared" si="76"/>
        <v>Y</v>
      </c>
      <c r="AW111" s="137" t="str">
        <f t="shared" si="77"/>
        <v>N</v>
      </c>
      <c r="AX111" s="137">
        <f>'FOD (ALL)'!I111</f>
        <v>11438.92</v>
      </c>
      <c r="AY111" s="137">
        <f>'FOD (ALL)'!Z111</f>
        <v>10681.69</v>
      </c>
      <c r="AZ111" s="137">
        <f>'FOD (ALL)'!AQ111</f>
        <v>9909.18</v>
      </c>
      <c r="BA111" s="137">
        <f>'FOD (ALL)'!BH111</f>
        <v>13474.15</v>
      </c>
      <c r="BB111" s="137">
        <f>'FOD (ALL)'!BY111</f>
        <v>8342.3799999999992</v>
      </c>
      <c r="BC111" s="137" t="str">
        <f t="shared" si="78"/>
        <v>Y</v>
      </c>
      <c r="BD111" s="137" t="str">
        <f t="shared" si="79"/>
        <v>Y</v>
      </c>
      <c r="BE111" s="137" t="str">
        <f t="shared" si="80"/>
        <v>N</v>
      </c>
      <c r="BF111" s="137" t="str">
        <f t="shared" si="81"/>
        <v>Y</v>
      </c>
      <c r="BG111" s="139">
        <f t="shared" si="82"/>
        <v>7.0890467706889035</v>
      </c>
      <c r="BH111" s="139">
        <f t="shared" si="83"/>
        <v>7.7959023854647942</v>
      </c>
      <c r="BI111" s="139">
        <f t="shared" si="84"/>
        <v>-26.457847062708961</v>
      </c>
      <c r="BJ111" s="139">
        <f t="shared" si="85"/>
        <v>61.514459902330046</v>
      </c>
      <c r="BK111" s="137" t="str">
        <f t="shared" si="86"/>
        <v>N</v>
      </c>
      <c r="BL111" s="137" t="str">
        <f t="shared" si="87"/>
        <v>Y</v>
      </c>
      <c r="BM111" s="137" t="str">
        <f t="shared" si="88"/>
        <v>N</v>
      </c>
      <c r="BN111" s="137">
        <f>'FOD (ALL)'!H111</f>
        <v>2058</v>
      </c>
      <c r="BO111" s="137">
        <f>'FOD (ALL)'!Y111</f>
        <v>1906</v>
      </c>
      <c r="BP111" s="137">
        <f>'FOD (ALL)'!AP111</f>
        <v>1818</v>
      </c>
      <c r="BQ111" s="137">
        <f>'FOD (ALL)'!BG111</f>
        <v>2412</v>
      </c>
      <c r="BR111" s="137">
        <f>'FOD (ALL)'!BX111</f>
        <v>1517</v>
      </c>
      <c r="BS111" s="137" t="str">
        <f t="shared" si="89"/>
        <v>Y</v>
      </c>
      <c r="BT111" s="137" t="str">
        <f t="shared" si="90"/>
        <v>Y</v>
      </c>
      <c r="BU111" s="137" t="str">
        <f t="shared" si="91"/>
        <v>N</v>
      </c>
      <c r="BV111" s="137" t="str">
        <f t="shared" si="92"/>
        <v>Y</v>
      </c>
      <c r="BW111" s="139">
        <f t="shared" si="93"/>
        <v>7.9748163693599157</v>
      </c>
      <c r="BX111" s="139">
        <f t="shared" si="94"/>
        <v>4.8404840484048401</v>
      </c>
      <c r="BY111" s="139">
        <f t="shared" si="95"/>
        <v>-24.626865671641792</v>
      </c>
      <c r="BZ111" s="139">
        <f t="shared" si="96"/>
        <v>58.99802241265656</v>
      </c>
      <c r="CA111" s="137" t="str">
        <f t="shared" si="97"/>
        <v>Y</v>
      </c>
      <c r="CB111" s="137" t="str">
        <f t="shared" si="98"/>
        <v>Y</v>
      </c>
      <c r="CC111" s="137" t="str">
        <f t="shared" si="99"/>
        <v>N</v>
      </c>
    </row>
    <row r="112" spans="1:81" x14ac:dyDescent="0.3">
      <c r="A112" s="137" t="str">
        <f>'FOD (ALL)'!B112</f>
        <v>CONCOR</v>
      </c>
      <c r="B112" s="146">
        <f>'FOD (ALL)'!C112</f>
        <v>44007</v>
      </c>
      <c r="C112" s="137">
        <f>'FOD (ALL)'!G112</f>
        <v>348.8</v>
      </c>
      <c r="D112" s="137">
        <f>'FOD (ALL)'!X112</f>
        <v>360.1</v>
      </c>
      <c r="E112" s="137">
        <f>'FOD (ALL)'!AO112</f>
        <v>353.2</v>
      </c>
      <c r="F112" s="137">
        <f>'FOD (ALL)'!BF112</f>
        <v>352.1</v>
      </c>
      <c r="G112" s="137">
        <f>'FOD (ALL)'!BW112</f>
        <v>351.2</v>
      </c>
      <c r="H112" s="137" t="str">
        <f t="shared" si="56"/>
        <v>N</v>
      </c>
      <c r="I112" s="137" t="str">
        <f t="shared" si="57"/>
        <v>Y</v>
      </c>
      <c r="J112" s="137" t="str">
        <f t="shared" si="58"/>
        <v>Y</v>
      </c>
      <c r="K112" s="137" t="str">
        <f t="shared" si="59"/>
        <v>Y</v>
      </c>
      <c r="L112" s="139">
        <f t="shared" si="60"/>
        <v>-3.1380172174396028</v>
      </c>
      <c r="M112" s="139">
        <f t="shared" si="61"/>
        <v>1.9535673839184693</v>
      </c>
      <c r="N112" s="139">
        <f t="shared" si="62"/>
        <v>0.31241124680487525</v>
      </c>
      <c r="O112" s="139">
        <f t="shared" si="63"/>
        <v>0.25626423690205985</v>
      </c>
      <c r="P112" s="137" t="str">
        <f t="shared" si="64"/>
        <v>N</v>
      </c>
      <c r="Q112" s="137" t="str">
        <f t="shared" si="65"/>
        <v>Y</v>
      </c>
      <c r="R112" s="137" t="str">
        <f t="shared" si="66"/>
        <v>Y</v>
      </c>
      <c r="S112" s="137">
        <f>'FOD (ALL)'!D112</f>
        <v>361.25</v>
      </c>
      <c r="T112" s="137">
        <f>'FOD (ALL)'!U112</f>
        <v>354.55</v>
      </c>
      <c r="U112" s="137">
        <f>'FOD (ALL)'!AL112</f>
        <v>352.3</v>
      </c>
      <c r="V112" s="137">
        <f>'FOD (ALL)'!BC112</f>
        <v>358</v>
      </c>
      <c r="W112" s="137">
        <f>'FOD (ALL)'!BT112</f>
        <v>378</v>
      </c>
      <c r="X112" s="137">
        <f>'FOD (ALL)'!E112</f>
        <v>364.75</v>
      </c>
      <c r="Y112" s="137">
        <f>'FOD (ALL)'!V112</f>
        <v>362.65</v>
      </c>
      <c r="Z112" s="137">
        <f>'FOD (ALL)'!AM112</f>
        <v>354.75</v>
      </c>
      <c r="AA112" s="137">
        <f>'FOD (ALL)'!BD112</f>
        <v>365.95</v>
      </c>
      <c r="AB112" s="137">
        <f>'FOD (ALL)'!BU112</f>
        <v>378</v>
      </c>
      <c r="AC112" s="137">
        <f>'FOD (ALL)'!F112</f>
        <v>346.55</v>
      </c>
      <c r="AD112" s="137">
        <f>'FOD (ALL)'!W112</f>
        <v>351.65</v>
      </c>
      <c r="AE112" s="137">
        <f>'FOD (ALL)'!AN112</f>
        <v>344.75</v>
      </c>
      <c r="AF112" s="137">
        <f>'FOD (ALL)'!BE112</f>
        <v>350.6</v>
      </c>
      <c r="AG112" s="137">
        <f>'FOD (ALL)'!BV112</f>
        <v>345.3</v>
      </c>
      <c r="AH112" s="137">
        <f>'FOD (ALL)'!J112</f>
        <v>722106</v>
      </c>
      <c r="AI112" s="137">
        <f>'FOD (ALL)'!AA112</f>
        <v>381372</v>
      </c>
      <c r="AJ112" s="137">
        <f>'FOD (ALL)'!AR112</f>
        <v>157863</v>
      </c>
      <c r="AK112" s="137">
        <f>'FOD (ALL)'!BI112</f>
        <v>101595</v>
      </c>
      <c r="AL112" s="137">
        <f>'FOD (ALL)'!BZ112</f>
        <v>76587</v>
      </c>
      <c r="AM112" s="137" t="str">
        <f t="shared" si="67"/>
        <v>Y</v>
      </c>
      <c r="AN112" s="137" t="str">
        <f t="shared" si="68"/>
        <v>Y</v>
      </c>
      <c r="AO112" s="137" t="str">
        <f t="shared" si="69"/>
        <v>Y</v>
      </c>
      <c r="AP112" s="137" t="str">
        <f t="shared" si="70"/>
        <v>Y</v>
      </c>
      <c r="AQ112" s="139">
        <f t="shared" si="71"/>
        <v>89.344262295081961</v>
      </c>
      <c r="AR112" s="139">
        <f t="shared" si="72"/>
        <v>141.58415841584159</v>
      </c>
      <c r="AS112" s="139">
        <f t="shared" si="73"/>
        <v>55.384615384615387</v>
      </c>
      <c r="AT112" s="139">
        <f t="shared" si="74"/>
        <v>32.653061224489797</v>
      </c>
      <c r="AU112" s="137" t="str">
        <f t="shared" si="75"/>
        <v>N</v>
      </c>
      <c r="AV112" s="137" t="str">
        <f t="shared" si="76"/>
        <v>Y</v>
      </c>
      <c r="AW112" s="137" t="str">
        <f t="shared" si="77"/>
        <v>Y</v>
      </c>
      <c r="AX112" s="137">
        <f>'FOD (ALL)'!I112</f>
        <v>2903.97</v>
      </c>
      <c r="AY112" s="137">
        <f>'FOD (ALL)'!Z112</f>
        <v>1834.57</v>
      </c>
      <c r="AZ112" s="137">
        <f>'FOD (ALL)'!AQ112</f>
        <v>552.54999999999995</v>
      </c>
      <c r="BA112" s="137">
        <f>'FOD (ALL)'!BH112</f>
        <v>357.74</v>
      </c>
      <c r="BB112" s="137">
        <f>'FOD (ALL)'!BY112</f>
        <v>223.71</v>
      </c>
      <c r="BC112" s="137" t="str">
        <f t="shared" si="78"/>
        <v>Y</v>
      </c>
      <c r="BD112" s="137" t="str">
        <f t="shared" si="79"/>
        <v>Y</v>
      </c>
      <c r="BE112" s="137" t="str">
        <f t="shared" si="80"/>
        <v>Y</v>
      </c>
      <c r="BF112" s="137" t="str">
        <f t="shared" si="81"/>
        <v>Y</v>
      </c>
      <c r="BG112" s="139">
        <f t="shared" si="82"/>
        <v>58.29158876466964</v>
      </c>
      <c r="BH112" s="139">
        <f t="shared" si="83"/>
        <v>232.01882182607912</v>
      </c>
      <c r="BI112" s="139">
        <f t="shared" si="84"/>
        <v>54.455749986023349</v>
      </c>
      <c r="BJ112" s="139">
        <f t="shared" si="85"/>
        <v>59.912386571901123</v>
      </c>
      <c r="BK112" s="137" t="str">
        <f t="shared" si="86"/>
        <v>N</v>
      </c>
      <c r="BL112" s="137" t="str">
        <f t="shared" si="87"/>
        <v>Y</v>
      </c>
      <c r="BM112" s="137" t="str">
        <f t="shared" si="88"/>
        <v>N</v>
      </c>
      <c r="BN112" s="137">
        <f>'FOD (ALL)'!H112</f>
        <v>525</v>
      </c>
      <c r="BO112" s="137">
        <f>'FOD (ALL)'!Y112</f>
        <v>327</v>
      </c>
      <c r="BP112" s="137">
        <f>'FOD (ALL)'!AP112</f>
        <v>101</v>
      </c>
      <c r="BQ112" s="137">
        <f>'FOD (ALL)'!BG112</f>
        <v>64</v>
      </c>
      <c r="BR112" s="137">
        <f>'FOD (ALL)'!BX112</f>
        <v>40</v>
      </c>
      <c r="BS112" s="137" t="str">
        <f t="shared" si="89"/>
        <v>Y</v>
      </c>
      <c r="BT112" s="137" t="str">
        <f t="shared" si="90"/>
        <v>Y</v>
      </c>
      <c r="BU112" s="137" t="str">
        <f t="shared" si="91"/>
        <v>Y</v>
      </c>
      <c r="BV112" s="137" t="str">
        <f t="shared" si="92"/>
        <v>Y</v>
      </c>
      <c r="BW112" s="139">
        <f t="shared" si="93"/>
        <v>60.550458715596335</v>
      </c>
      <c r="BX112" s="139">
        <f t="shared" si="94"/>
        <v>223.76237623762378</v>
      </c>
      <c r="BY112" s="139">
        <f t="shared" si="95"/>
        <v>57.8125</v>
      </c>
      <c r="BZ112" s="139">
        <f t="shared" si="96"/>
        <v>60</v>
      </c>
      <c r="CA112" s="137" t="str">
        <f t="shared" si="97"/>
        <v>N</v>
      </c>
      <c r="CB112" s="137" t="str">
        <f t="shared" si="98"/>
        <v>Y</v>
      </c>
      <c r="CC112" s="137" t="str">
        <f t="shared" si="99"/>
        <v>N</v>
      </c>
    </row>
    <row r="113" spans="1:81" x14ac:dyDescent="0.3">
      <c r="A113" s="137" t="str">
        <f>'FOD (ALL)'!B113</f>
        <v>CONCOR</v>
      </c>
      <c r="B113" s="146">
        <f>'FOD (ALL)'!C113</f>
        <v>44042</v>
      </c>
      <c r="C113" s="137">
        <f>'FOD (ALL)'!G113</f>
        <v>351.15</v>
      </c>
      <c r="D113" s="137">
        <f>'FOD (ALL)'!X113</f>
        <v>362.25</v>
      </c>
      <c r="E113" s="137">
        <f>'FOD (ALL)'!AO113</f>
        <v>353.95</v>
      </c>
      <c r="F113" s="137">
        <f>'FOD (ALL)'!BF113</f>
        <v>353.8</v>
      </c>
      <c r="G113" s="137">
        <f>'FOD (ALL)'!BW113</f>
        <v>352.75</v>
      </c>
      <c r="H113" s="137" t="str">
        <f t="shared" si="56"/>
        <v>N</v>
      </c>
      <c r="I113" s="137" t="str">
        <f t="shared" si="57"/>
        <v>Y</v>
      </c>
      <c r="J113" s="137" t="str">
        <f t="shared" si="58"/>
        <v>Y</v>
      </c>
      <c r="K113" s="137" t="str">
        <f t="shared" si="59"/>
        <v>Y</v>
      </c>
      <c r="L113" s="139">
        <f t="shared" si="60"/>
        <v>-3.0641821946169836</v>
      </c>
      <c r="M113" s="139">
        <f t="shared" si="61"/>
        <v>2.3449639779629923</v>
      </c>
      <c r="N113" s="139">
        <f t="shared" si="62"/>
        <v>4.2396834369693964E-2</v>
      </c>
      <c r="O113" s="139">
        <f t="shared" si="63"/>
        <v>0.29766123316796922</v>
      </c>
      <c r="P113" s="137" t="str">
        <f t="shared" si="64"/>
        <v>N</v>
      </c>
      <c r="Q113" s="137" t="str">
        <f t="shared" si="65"/>
        <v>Y</v>
      </c>
      <c r="R113" s="137" t="str">
        <f t="shared" si="66"/>
        <v>N</v>
      </c>
      <c r="S113" s="137">
        <f>'FOD (ALL)'!D113</f>
        <v>0</v>
      </c>
      <c r="T113" s="137">
        <f>'FOD (ALL)'!U113</f>
        <v>352</v>
      </c>
      <c r="U113" s="137">
        <f>'FOD (ALL)'!AL113</f>
        <v>0</v>
      </c>
      <c r="V113" s="137">
        <f>'FOD (ALL)'!BC113</f>
        <v>0</v>
      </c>
      <c r="W113" s="137">
        <f>'FOD (ALL)'!BT113</f>
        <v>0</v>
      </c>
      <c r="X113" s="137">
        <f>'FOD (ALL)'!E113</f>
        <v>0</v>
      </c>
      <c r="Y113" s="137">
        <f>'FOD (ALL)'!V113</f>
        <v>352</v>
      </c>
      <c r="Z113" s="137">
        <f>'FOD (ALL)'!AM113</f>
        <v>0</v>
      </c>
      <c r="AA113" s="137">
        <f>'FOD (ALL)'!BD113</f>
        <v>0</v>
      </c>
      <c r="AB113" s="137">
        <f>'FOD (ALL)'!BU113</f>
        <v>0</v>
      </c>
      <c r="AC113" s="137">
        <f>'FOD (ALL)'!F113</f>
        <v>0</v>
      </c>
      <c r="AD113" s="137">
        <f>'FOD (ALL)'!W113</f>
        <v>352</v>
      </c>
      <c r="AE113" s="137">
        <f>'FOD (ALL)'!AN113</f>
        <v>0</v>
      </c>
      <c r="AF113" s="137">
        <f>'FOD (ALL)'!BE113</f>
        <v>0</v>
      </c>
      <c r="AG113" s="137">
        <f>'FOD (ALL)'!BV113</f>
        <v>0</v>
      </c>
      <c r="AH113" s="137">
        <f>'FOD (ALL)'!J113</f>
        <v>1563</v>
      </c>
      <c r="AI113" s="137">
        <f>'FOD (ALL)'!AA113</f>
        <v>1563</v>
      </c>
      <c r="AJ113" s="137">
        <f>'FOD (ALL)'!AR113</f>
        <v>0</v>
      </c>
      <c r="AK113" s="137">
        <f>'FOD (ALL)'!BI113</f>
        <v>0</v>
      </c>
      <c r="AL113" s="137">
        <f>'FOD (ALL)'!BZ113</f>
        <v>0</v>
      </c>
      <c r="AM113" s="137" t="str">
        <f t="shared" si="67"/>
        <v>Y</v>
      </c>
      <c r="AN113" s="137" t="str">
        <f t="shared" si="68"/>
        <v>Y</v>
      </c>
      <c r="AO113" s="137" t="str">
        <f t="shared" si="69"/>
        <v>Y</v>
      </c>
      <c r="AP113" s="137" t="str">
        <f t="shared" si="70"/>
        <v>Y</v>
      </c>
      <c r="AQ113" s="139">
        <f t="shared" si="71"/>
        <v>0</v>
      </c>
      <c r="AR113" s="139" t="e">
        <f t="shared" si="72"/>
        <v>#DIV/0!</v>
      </c>
      <c r="AS113" s="139" t="e">
        <f t="shared" si="73"/>
        <v>#DIV/0!</v>
      </c>
      <c r="AT113" s="139" t="e">
        <f t="shared" si="74"/>
        <v>#DIV/0!</v>
      </c>
      <c r="AU113" s="137" t="e">
        <f t="shared" si="75"/>
        <v>#DIV/0!</v>
      </c>
      <c r="AV113" s="137" t="e">
        <f t="shared" si="76"/>
        <v>#DIV/0!</v>
      </c>
      <c r="AW113" s="137" t="e">
        <f t="shared" si="77"/>
        <v>#DIV/0!</v>
      </c>
      <c r="AX113" s="137">
        <f>'FOD (ALL)'!I113</f>
        <v>0</v>
      </c>
      <c r="AY113" s="137">
        <f>'FOD (ALL)'!Z113</f>
        <v>5.5</v>
      </c>
      <c r="AZ113" s="137">
        <f>'FOD (ALL)'!AQ113</f>
        <v>0</v>
      </c>
      <c r="BA113" s="137">
        <f>'FOD (ALL)'!BH113</f>
        <v>0</v>
      </c>
      <c r="BB113" s="137">
        <f>'FOD (ALL)'!BY113</f>
        <v>0</v>
      </c>
      <c r="BC113" s="137" t="str">
        <f t="shared" si="78"/>
        <v>N</v>
      </c>
      <c r="BD113" s="137" t="str">
        <f t="shared" si="79"/>
        <v>Y</v>
      </c>
      <c r="BE113" s="137" t="str">
        <f t="shared" si="80"/>
        <v>Y</v>
      </c>
      <c r="BF113" s="137" t="str">
        <f t="shared" si="81"/>
        <v>Y</v>
      </c>
      <c r="BG113" s="139">
        <f t="shared" si="82"/>
        <v>-100</v>
      </c>
      <c r="BH113" s="139" t="e">
        <f t="shared" si="83"/>
        <v>#DIV/0!</v>
      </c>
      <c r="BI113" s="139" t="e">
        <f t="shared" si="84"/>
        <v>#DIV/0!</v>
      </c>
      <c r="BJ113" s="139" t="e">
        <f t="shared" si="85"/>
        <v>#DIV/0!</v>
      </c>
      <c r="BK113" s="137" t="e">
        <f t="shared" si="86"/>
        <v>#DIV/0!</v>
      </c>
      <c r="BL113" s="137" t="e">
        <f t="shared" si="87"/>
        <v>#DIV/0!</v>
      </c>
      <c r="BM113" s="137" t="e">
        <f t="shared" si="88"/>
        <v>#DIV/0!</v>
      </c>
      <c r="BN113" s="137">
        <f>'FOD (ALL)'!H113</f>
        <v>0</v>
      </c>
      <c r="BO113" s="137">
        <f>'FOD (ALL)'!Y113</f>
        <v>1</v>
      </c>
      <c r="BP113" s="137">
        <f>'FOD (ALL)'!AP113</f>
        <v>0</v>
      </c>
      <c r="BQ113" s="137">
        <f>'FOD (ALL)'!BG113</f>
        <v>0</v>
      </c>
      <c r="BR113" s="137">
        <f>'FOD (ALL)'!BX113</f>
        <v>0</v>
      </c>
      <c r="BS113" s="137" t="str">
        <f t="shared" si="89"/>
        <v>N</v>
      </c>
      <c r="BT113" s="137" t="str">
        <f t="shared" si="90"/>
        <v>Y</v>
      </c>
      <c r="BU113" s="137" t="str">
        <f t="shared" si="91"/>
        <v>Y</v>
      </c>
      <c r="BV113" s="137" t="str">
        <f t="shared" si="92"/>
        <v>Y</v>
      </c>
      <c r="BW113" s="139">
        <f t="shared" si="93"/>
        <v>-100</v>
      </c>
      <c r="BX113" s="139" t="e">
        <f t="shared" si="94"/>
        <v>#DIV/0!</v>
      </c>
      <c r="BY113" s="139" t="e">
        <f t="shared" si="95"/>
        <v>#DIV/0!</v>
      </c>
      <c r="BZ113" s="139" t="e">
        <f t="shared" si="96"/>
        <v>#DIV/0!</v>
      </c>
      <c r="CA113" s="137" t="e">
        <f t="shared" si="97"/>
        <v>#DIV/0!</v>
      </c>
      <c r="CB113" s="137" t="e">
        <f t="shared" si="98"/>
        <v>#DIV/0!</v>
      </c>
      <c r="CC113" s="137" t="e">
        <f t="shared" si="99"/>
        <v>#DIV/0!</v>
      </c>
    </row>
    <row r="114" spans="1:81" x14ac:dyDescent="0.3">
      <c r="A114" s="137" t="str">
        <f>'FOD (ALL)'!B114</f>
        <v>CUMMINSIND</v>
      </c>
      <c r="B114" s="146">
        <f>'FOD (ALL)'!C114</f>
        <v>43979</v>
      </c>
      <c r="C114" s="137">
        <f>'FOD (ALL)'!G114</f>
        <v>329.1</v>
      </c>
      <c r="D114" s="137">
        <f>'FOD (ALL)'!X114</f>
        <v>336.55</v>
      </c>
      <c r="E114" s="137">
        <f>'FOD (ALL)'!AO114</f>
        <v>333.35</v>
      </c>
      <c r="F114" s="137">
        <f>'FOD (ALL)'!BF114</f>
        <v>327.39999999999998</v>
      </c>
      <c r="G114" s="137">
        <f>'FOD (ALL)'!BW114</f>
        <v>316.35000000000002</v>
      </c>
      <c r="H114" s="137" t="str">
        <f t="shared" si="56"/>
        <v>N</v>
      </c>
      <c r="I114" s="137" t="str">
        <f t="shared" si="57"/>
        <v>Y</v>
      </c>
      <c r="J114" s="137" t="str">
        <f t="shared" si="58"/>
        <v>Y</v>
      </c>
      <c r="K114" s="137" t="str">
        <f t="shared" si="59"/>
        <v>Y</v>
      </c>
      <c r="L114" s="139">
        <f t="shared" si="60"/>
        <v>-2.2136383895409266</v>
      </c>
      <c r="M114" s="139">
        <f t="shared" si="61"/>
        <v>0.95995200239987655</v>
      </c>
      <c r="N114" s="139">
        <f t="shared" si="62"/>
        <v>1.8173488087965932</v>
      </c>
      <c r="O114" s="139">
        <f t="shared" si="63"/>
        <v>3.4929666508613733</v>
      </c>
      <c r="P114" s="137" t="str">
        <f t="shared" si="64"/>
        <v>N</v>
      </c>
      <c r="Q114" s="137" t="str">
        <f t="shared" si="65"/>
        <v>N</v>
      </c>
      <c r="R114" s="137" t="str">
        <f t="shared" si="66"/>
        <v>N</v>
      </c>
      <c r="S114" s="137">
        <f>'FOD (ALL)'!D114</f>
        <v>334.8</v>
      </c>
      <c r="T114" s="137">
        <f>'FOD (ALL)'!U114</f>
        <v>330</v>
      </c>
      <c r="U114" s="137">
        <f>'FOD (ALL)'!AL114</f>
        <v>326.55</v>
      </c>
      <c r="V114" s="137">
        <f>'FOD (ALL)'!BC114</f>
        <v>316</v>
      </c>
      <c r="W114" s="137">
        <f>'FOD (ALL)'!BT114</f>
        <v>337</v>
      </c>
      <c r="X114" s="137">
        <f>'FOD (ALL)'!E114</f>
        <v>338</v>
      </c>
      <c r="Y114" s="137">
        <f>'FOD (ALL)'!V114</f>
        <v>342.8</v>
      </c>
      <c r="Z114" s="137">
        <f>'FOD (ALL)'!AM114</f>
        <v>334.5</v>
      </c>
      <c r="AA114" s="137">
        <f>'FOD (ALL)'!BD114</f>
        <v>332.4</v>
      </c>
      <c r="AB114" s="137">
        <f>'FOD (ALL)'!BU114</f>
        <v>338.15</v>
      </c>
      <c r="AC114" s="137">
        <f>'FOD (ALL)'!F114</f>
        <v>326.45</v>
      </c>
      <c r="AD114" s="137">
        <f>'FOD (ALL)'!W114</f>
        <v>327.14999999999998</v>
      </c>
      <c r="AE114" s="137">
        <f>'FOD (ALL)'!AN114</f>
        <v>323.35000000000002</v>
      </c>
      <c r="AF114" s="137">
        <f>'FOD (ALL)'!BE114</f>
        <v>316</v>
      </c>
      <c r="AG114" s="137">
        <f>'FOD (ALL)'!BV114</f>
        <v>311.3</v>
      </c>
      <c r="AH114" s="137">
        <f>'FOD (ALL)'!J114</f>
        <v>1290600</v>
      </c>
      <c r="AI114" s="137">
        <f>'FOD (ALL)'!AA114</f>
        <v>1461600</v>
      </c>
      <c r="AJ114" s="137">
        <f>'FOD (ALL)'!AR114</f>
        <v>1486800</v>
      </c>
      <c r="AK114" s="137">
        <f>'FOD (ALL)'!BI114</f>
        <v>1488600</v>
      </c>
      <c r="AL114" s="137">
        <f>'FOD (ALL)'!BZ114</f>
        <v>1593000</v>
      </c>
      <c r="AM114" s="137" t="str">
        <f t="shared" si="67"/>
        <v>N</v>
      </c>
      <c r="AN114" s="137" t="str">
        <f t="shared" si="68"/>
        <v>N</v>
      </c>
      <c r="AO114" s="137" t="str">
        <f t="shared" si="69"/>
        <v>N</v>
      </c>
      <c r="AP114" s="137" t="str">
        <f t="shared" si="70"/>
        <v>N</v>
      </c>
      <c r="AQ114" s="139">
        <f t="shared" si="71"/>
        <v>-11.699507389162561</v>
      </c>
      <c r="AR114" s="139">
        <f t="shared" si="72"/>
        <v>-1.6949152542372881</v>
      </c>
      <c r="AS114" s="139">
        <f t="shared" si="73"/>
        <v>-0.12091898428053204</v>
      </c>
      <c r="AT114" s="139">
        <f t="shared" si="74"/>
        <v>-6.5536723163841808</v>
      </c>
      <c r="AU114" s="137" t="str">
        <f t="shared" si="75"/>
        <v>N</v>
      </c>
      <c r="AV114" s="137" t="str">
        <f t="shared" si="76"/>
        <v>N</v>
      </c>
      <c r="AW114" s="137" t="str">
        <f t="shared" si="77"/>
        <v>Y</v>
      </c>
      <c r="AX114" s="137">
        <f>'FOD (ALL)'!I114</f>
        <v>3953.55</v>
      </c>
      <c r="AY114" s="137">
        <f>'FOD (ALL)'!Z114</f>
        <v>2070.42</v>
      </c>
      <c r="AZ114" s="137">
        <f>'FOD (ALL)'!AQ114</f>
        <v>2301.2199999999998</v>
      </c>
      <c r="BA114" s="137">
        <f>'FOD (ALL)'!BH114</f>
        <v>7855.52</v>
      </c>
      <c r="BB114" s="137">
        <f>'FOD (ALL)'!BY114</f>
        <v>9606.3700000000008</v>
      </c>
      <c r="BC114" s="137" t="str">
        <f t="shared" si="78"/>
        <v>Y</v>
      </c>
      <c r="BD114" s="137" t="str">
        <f t="shared" si="79"/>
        <v>N</v>
      </c>
      <c r="BE114" s="137" t="str">
        <f t="shared" si="80"/>
        <v>N</v>
      </c>
      <c r="BF114" s="137" t="str">
        <f t="shared" si="81"/>
        <v>N</v>
      </c>
      <c r="BG114" s="139">
        <f t="shared" si="82"/>
        <v>90.954009331440005</v>
      </c>
      <c r="BH114" s="139">
        <f t="shared" si="83"/>
        <v>-10.029462632864297</v>
      </c>
      <c r="BI114" s="139">
        <f t="shared" si="84"/>
        <v>-70.705694848972456</v>
      </c>
      <c r="BJ114" s="139">
        <f t="shared" si="85"/>
        <v>-18.225927171241587</v>
      </c>
      <c r="BK114" s="137" t="str">
        <f t="shared" si="86"/>
        <v>Y</v>
      </c>
      <c r="BL114" s="137" t="str">
        <f t="shared" si="87"/>
        <v>Y</v>
      </c>
      <c r="BM114" s="137" t="str">
        <f t="shared" si="88"/>
        <v>N</v>
      </c>
      <c r="BN114" s="137">
        <f>'FOD (ALL)'!H114</f>
        <v>1328</v>
      </c>
      <c r="BO114" s="137">
        <f>'FOD (ALL)'!Y114</f>
        <v>680</v>
      </c>
      <c r="BP114" s="137">
        <f>'FOD (ALL)'!AP114</f>
        <v>774</v>
      </c>
      <c r="BQ114" s="137">
        <f>'FOD (ALL)'!BG114</f>
        <v>2667</v>
      </c>
      <c r="BR114" s="137">
        <f>'FOD (ALL)'!BX114</f>
        <v>3326</v>
      </c>
      <c r="BS114" s="137" t="str">
        <f t="shared" si="89"/>
        <v>Y</v>
      </c>
      <c r="BT114" s="137" t="str">
        <f t="shared" si="90"/>
        <v>N</v>
      </c>
      <c r="BU114" s="137" t="str">
        <f t="shared" si="91"/>
        <v>N</v>
      </c>
      <c r="BV114" s="137" t="str">
        <f t="shared" si="92"/>
        <v>N</v>
      </c>
      <c r="BW114" s="139">
        <f t="shared" si="93"/>
        <v>95.294117647058812</v>
      </c>
      <c r="BX114" s="139">
        <f t="shared" si="94"/>
        <v>-12.144702842377262</v>
      </c>
      <c r="BY114" s="139">
        <f t="shared" si="95"/>
        <v>-70.978627671541062</v>
      </c>
      <c r="BZ114" s="139">
        <f t="shared" si="96"/>
        <v>-19.813589897775106</v>
      </c>
      <c r="CA114" s="137" t="str">
        <f t="shared" si="97"/>
        <v>Y</v>
      </c>
      <c r="CB114" s="137" t="str">
        <f t="shared" si="98"/>
        <v>Y</v>
      </c>
      <c r="CC114" s="137" t="str">
        <f t="shared" si="99"/>
        <v>N</v>
      </c>
    </row>
    <row r="115" spans="1:81" x14ac:dyDescent="0.3">
      <c r="A115" s="137" t="str">
        <f>'FOD (ALL)'!B115</f>
        <v>CUMMINSIND</v>
      </c>
      <c r="B115" s="146">
        <f>'FOD (ALL)'!C115</f>
        <v>44007</v>
      </c>
      <c r="C115" s="137">
        <f>'FOD (ALL)'!G115</f>
        <v>329.9</v>
      </c>
      <c r="D115" s="137">
        <f>'FOD (ALL)'!X115</f>
        <v>337.7</v>
      </c>
      <c r="E115" s="137">
        <f>'FOD (ALL)'!AO115</f>
        <v>333.9</v>
      </c>
      <c r="F115" s="137">
        <f>'FOD (ALL)'!BF115</f>
        <v>327.35000000000002</v>
      </c>
      <c r="G115" s="137">
        <f>'FOD (ALL)'!BW115</f>
        <v>315.45</v>
      </c>
      <c r="H115" s="137" t="str">
        <f t="shared" si="56"/>
        <v>N</v>
      </c>
      <c r="I115" s="137" t="str">
        <f t="shared" si="57"/>
        <v>Y</v>
      </c>
      <c r="J115" s="137" t="str">
        <f t="shared" si="58"/>
        <v>Y</v>
      </c>
      <c r="K115" s="137" t="str">
        <f t="shared" si="59"/>
        <v>Y</v>
      </c>
      <c r="L115" s="139">
        <f t="shared" si="60"/>
        <v>-2.3097423748889581</v>
      </c>
      <c r="M115" s="139">
        <f t="shared" si="61"/>
        <v>1.1380652890086889</v>
      </c>
      <c r="N115" s="139">
        <f t="shared" si="62"/>
        <v>2.000916450282558</v>
      </c>
      <c r="O115" s="139">
        <f t="shared" si="63"/>
        <v>3.7723886511333129</v>
      </c>
      <c r="P115" s="137" t="str">
        <f t="shared" si="64"/>
        <v>N</v>
      </c>
      <c r="Q115" s="137" t="str">
        <f t="shared" si="65"/>
        <v>N</v>
      </c>
      <c r="R115" s="137" t="str">
        <f t="shared" si="66"/>
        <v>N</v>
      </c>
      <c r="S115" s="137">
        <f>'FOD (ALL)'!D115</f>
        <v>334.8</v>
      </c>
      <c r="T115" s="137">
        <f>'FOD (ALL)'!U115</f>
        <v>335</v>
      </c>
      <c r="U115" s="137">
        <f>'FOD (ALL)'!AL115</f>
        <v>328</v>
      </c>
      <c r="V115" s="137">
        <f>'FOD (ALL)'!BC115</f>
        <v>322</v>
      </c>
      <c r="W115" s="137">
        <f>'FOD (ALL)'!BT115</f>
        <v>332.15</v>
      </c>
      <c r="X115" s="137">
        <f>'FOD (ALL)'!E115</f>
        <v>339</v>
      </c>
      <c r="Y115" s="137">
        <f>'FOD (ALL)'!V115</f>
        <v>343.35</v>
      </c>
      <c r="Z115" s="137">
        <f>'FOD (ALL)'!AM115</f>
        <v>334</v>
      </c>
      <c r="AA115" s="137">
        <f>'FOD (ALL)'!BD115</f>
        <v>332.2</v>
      </c>
      <c r="AB115" s="137">
        <f>'FOD (ALL)'!BU115</f>
        <v>336</v>
      </c>
      <c r="AC115" s="137">
        <f>'FOD (ALL)'!F115</f>
        <v>327.35000000000002</v>
      </c>
      <c r="AD115" s="137">
        <f>'FOD (ALL)'!W115</f>
        <v>334.1</v>
      </c>
      <c r="AE115" s="137">
        <f>'FOD (ALL)'!AN115</f>
        <v>328</v>
      </c>
      <c r="AF115" s="137">
        <f>'FOD (ALL)'!BE115</f>
        <v>322</v>
      </c>
      <c r="AG115" s="137">
        <f>'FOD (ALL)'!BV115</f>
        <v>312.55</v>
      </c>
      <c r="AH115" s="137">
        <f>'FOD (ALL)'!J115</f>
        <v>482400</v>
      </c>
      <c r="AI115" s="137">
        <f>'FOD (ALL)'!AA115</f>
        <v>114300</v>
      </c>
      <c r="AJ115" s="137">
        <f>'FOD (ALL)'!AR115</f>
        <v>66600</v>
      </c>
      <c r="AK115" s="137">
        <f>'FOD (ALL)'!BI115</f>
        <v>64800</v>
      </c>
      <c r="AL115" s="137">
        <f>'FOD (ALL)'!BZ115</f>
        <v>53100</v>
      </c>
      <c r="AM115" s="137" t="str">
        <f t="shared" si="67"/>
        <v>Y</v>
      </c>
      <c r="AN115" s="137" t="str">
        <f t="shared" si="68"/>
        <v>Y</v>
      </c>
      <c r="AO115" s="137" t="str">
        <f t="shared" si="69"/>
        <v>Y</v>
      </c>
      <c r="AP115" s="137" t="str">
        <f t="shared" si="70"/>
        <v>Y</v>
      </c>
      <c r="AQ115" s="139">
        <f t="shared" si="71"/>
        <v>322.04724409448818</v>
      </c>
      <c r="AR115" s="139">
        <f t="shared" si="72"/>
        <v>71.621621621621628</v>
      </c>
      <c r="AS115" s="139">
        <f t="shared" si="73"/>
        <v>2.7777777777777777</v>
      </c>
      <c r="AT115" s="139">
        <f t="shared" si="74"/>
        <v>22.033898305084744</v>
      </c>
      <c r="AU115" s="137" t="str">
        <f t="shared" si="75"/>
        <v>Y</v>
      </c>
      <c r="AV115" s="137" t="str">
        <f t="shared" si="76"/>
        <v>Y</v>
      </c>
      <c r="AW115" s="137" t="str">
        <f t="shared" si="77"/>
        <v>N</v>
      </c>
      <c r="AX115" s="137">
        <f>'FOD (ALL)'!I115</f>
        <v>1785.47</v>
      </c>
      <c r="AY115" s="137">
        <f>'FOD (ALL)'!Z115</f>
        <v>317.69</v>
      </c>
      <c r="AZ115" s="137">
        <f>'FOD (ALL)'!AQ115</f>
        <v>83.51</v>
      </c>
      <c r="BA115" s="137">
        <f>'FOD (ALL)'!BH115</f>
        <v>236.57</v>
      </c>
      <c r="BB115" s="137">
        <f>'FOD (ALL)'!BY115</f>
        <v>147.47999999999999</v>
      </c>
      <c r="BC115" s="137" t="str">
        <f t="shared" si="78"/>
        <v>Y</v>
      </c>
      <c r="BD115" s="137" t="str">
        <f t="shared" si="79"/>
        <v>Y</v>
      </c>
      <c r="BE115" s="137" t="str">
        <f t="shared" si="80"/>
        <v>N</v>
      </c>
      <c r="BF115" s="137" t="str">
        <f t="shared" si="81"/>
        <v>Y</v>
      </c>
      <c r="BG115" s="139">
        <f t="shared" si="82"/>
        <v>462.0164311120904</v>
      </c>
      <c r="BH115" s="139">
        <f t="shared" si="83"/>
        <v>280.42150640641836</v>
      </c>
      <c r="BI115" s="139">
        <f t="shared" si="84"/>
        <v>-64.699666060785404</v>
      </c>
      <c r="BJ115" s="139">
        <f t="shared" si="85"/>
        <v>60.408190941144568</v>
      </c>
      <c r="BK115" s="137" t="str">
        <f t="shared" si="86"/>
        <v>Y</v>
      </c>
      <c r="BL115" s="137" t="str">
        <f t="shared" si="87"/>
        <v>Y</v>
      </c>
      <c r="BM115" s="137" t="str">
        <f t="shared" si="88"/>
        <v>N</v>
      </c>
      <c r="BN115" s="137">
        <f>'FOD (ALL)'!H115</f>
        <v>598</v>
      </c>
      <c r="BO115" s="137">
        <f>'FOD (ALL)'!Y115</f>
        <v>104</v>
      </c>
      <c r="BP115" s="137">
        <f>'FOD (ALL)'!AP115</f>
        <v>28</v>
      </c>
      <c r="BQ115" s="137">
        <f>'FOD (ALL)'!BG115</f>
        <v>80</v>
      </c>
      <c r="BR115" s="137">
        <f>'FOD (ALL)'!BX115</f>
        <v>51</v>
      </c>
      <c r="BS115" s="137" t="str">
        <f t="shared" si="89"/>
        <v>Y</v>
      </c>
      <c r="BT115" s="137" t="str">
        <f t="shared" si="90"/>
        <v>Y</v>
      </c>
      <c r="BU115" s="137" t="str">
        <f t="shared" si="91"/>
        <v>N</v>
      </c>
      <c r="BV115" s="137" t="str">
        <f t="shared" si="92"/>
        <v>Y</v>
      </c>
      <c r="BW115" s="139">
        <f t="shared" si="93"/>
        <v>475</v>
      </c>
      <c r="BX115" s="139">
        <f t="shared" si="94"/>
        <v>271.42857142857144</v>
      </c>
      <c r="BY115" s="139">
        <f t="shared" si="95"/>
        <v>-65</v>
      </c>
      <c r="BZ115" s="139">
        <f t="shared" si="96"/>
        <v>56.862745098039213</v>
      </c>
      <c r="CA115" s="137" t="str">
        <f t="shared" si="97"/>
        <v>Y</v>
      </c>
      <c r="CB115" s="137" t="str">
        <f t="shared" si="98"/>
        <v>Y</v>
      </c>
      <c r="CC115" s="137" t="str">
        <f t="shared" si="99"/>
        <v>N</v>
      </c>
    </row>
    <row r="116" spans="1:81" x14ac:dyDescent="0.3">
      <c r="A116" s="137" t="str">
        <f>'FOD (ALL)'!B116</f>
        <v>CUMMINSIND</v>
      </c>
      <c r="B116" s="146">
        <f>'FOD (ALL)'!C116</f>
        <v>44042</v>
      </c>
      <c r="C116" s="137">
        <f>'FOD (ALL)'!G116</f>
        <v>332.35</v>
      </c>
      <c r="D116" s="137">
        <f>'FOD (ALL)'!X116</f>
        <v>340.5</v>
      </c>
      <c r="E116" s="137">
        <f>'FOD (ALL)'!AO116</f>
        <v>336.35</v>
      </c>
      <c r="F116" s="137">
        <f>'FOD (ALL)'!BF116</f>
        <v>330</v>
      </c>
      <c r="G116" s="137">
        <f>'FOD (ALL)'!BW116</f>
        <v>320.39999999999998</v>
      </c>
      <c r="H116" s="137" t="str">
        <f t="shared" si="56"/>
        <v>N</v>
      </c>
      <c r="I116" s="137" t="str">
        <f t="shared" si="57"/>
        <v>Y</v>
      </c>
      <c r="J116" s="137" t="str">
        <f t="shared" si="58"/>
        <v>Y</v>
      </c>
      <c r="K116" s="137" t="str">
        <f t="shared" si="59"/>
        <v>Y</v>
      </c>
      <c r="L116" s="139">
        <f t="shared" si="60"/>
        <v>-2.3935389133626952</v>
      </c>
      <c r="M116" s="139">
        <f t="shared" si="61"/>
        <v>1.2338338040731314</v>
      </c>
      <c r="N116" s="139">
        <f t="shared" si="62"/>
        <v>1.924242424242431</v>
      </c>
      <c r="O116" s="139">
        <f t="shared" si="63"/>
        <v>2.9962546816479474</v>
      </c>
      <c r="P116" s="137" t="str">
        <f t="shared" si="64"/>
        <v>N</v>
      </c>
      <c r="Q116" s="137" t="str">
        <f t="shared" si="65"/>
        <v>N</v>
      </c>
      <c r="R116" s="137" t="str">
        <f t="shared" si="66"/>
        <v>N</v>
      </c>
      <c r="S116" s="137">
        <f>'FOD (ALL)'!D116</f>
        <v>320.05</v>
      </c>
      <c r="T116" s="137">
        <f>'FOD (ALL)'!U116</f>
        <v>0</v>
      </c>
      <c r="U116" s="137">
        <f>'FOD (ALL)'!AL116</f>
        <v>0</v>
      </c>
      <c r="V116" s="137">
        <f>'FOD (ALL)'!BC116</f>
        <v>0</v>
      </c>
      <c r="W116" s="137">
        <f>'FOD (ALL)'!BT116</f>
        <v>0</v>
      </c>
      <c r="X116" s="137">
        <f>'FOD (ALL)'!E116</f>
        <v>320.05</v>
      </c>
      <c r="Y116" s="137">
        <f>'FOD (ALL)'!V116</f>
        <v>0</v>
      </c>
      <c r="Z116" s="137">
        <f>'FOD (ALL)'!AM116</f>
        <v>0</v>
      </c>
      <c r="AA116" s="137">
        <f>'FOD (ALL)'!BD116</f>
        <v>0</v>
      </c>
      <c r="AB116" s="137">
        <f>'FOD (ALL)'!BU116</f>
        <v>0</v>
      </c>
      <c r="AC116" s="137">
        <f>'FOD (ALL)'!F116</f>
        <v>320.05</v>
      </c>
      <c r="AD116" s="137">
        <f>'FOD (ALL)'!W116</f>
        <v>0</v>
      </c>
      <c r="AE116" s="137">
        <f>'FOD (ALL)'!AN116</f>
        <v>0</v>
      </c>
      <c r="AF116" s="137">
        <f>'FOD (ALL)'!BE116</f>
        <v>0</v>
      </c>
      <c r="AG116" s="137">
        <f>'FOD (ALL)'!BV116</f>
        <v>0</v>
      </c>
      <c r="AH116" s="137">
        <f>'FOD (ALL)'!J116</f>
        <v>1200</v>
      </c>
      <c r="AI116" s="137">
        <f>'FOD (ALL)'!AA116</f>
        <v>0</v>
      </c>
      <c r="AJ116" s="137">
        <f>'FOD (ALL)'!AR116</f>
        <v>0</v>
      </c>
      <c r="AK116" s="137">
        <f>'FOD (ALL)'!BI116</f>
        <v>0</v>
      </c>
      <c r="AL116" s="137">
        <f>'FOD (ALL)'!BZ116</f>
        <v>0</v>
      </c>
      <c r="AM116" s="137" t="str">
        <f t="shared" si="67"/>
        <v>Y</v>
      </c>
      <c r="AN116" s="137" t="str">
        <f t="shared" si="68"/>
        <v>Y</v>
      </c>
      <c r="AO116" s="137" t="str">
        <f t="shared" si="69"/>
        <v>Y</v>
      </c>
      <c r="AP116" s="137" t="str">
        <f t="shared" si="70"/>
        <v>Y</v>
      </c>
      <c r="AQ116" s="139" t="e">
        <f t="shared" si="71"/>
        <v>#DIV/0!</v>
      </c>
      <c r="AR116" s="139" t="e">
        <f t="shared" si="72"/>
        <v>#DIV/0!</v>
      </c>
      <c r="AS116" s="139" t="e">
        <f t="shared" si="73"/>
        <v>#DIV/0!</v>
      </c>
      <c r="AT116" s="139" t="e">
        <f t="shared" si="74"/>
        <v>#DIV/0!</v>
      </c>
      <c r="AU116" s="137" t="e">
        <f t="shared" si="75"/>
        <v>#DIV/0!</v>
      </c>
      <c r="AV116" s="137" t="e">
        <f t="shared" si="76"/>
        <v>#DIV/0!</v>
      </c>
      <c r="AW116" s="137" t="e">
        <f t="shared" si="77"/>
        <v>#DIV/0!</v>
      </c>
      <c r="AX116" s="137">
        <f>'FOD (ALL)'!I116</f>
        <v>3.84</v>
      </c>
      <c r="AY116" s="137">
        <f>'FOD (ALL)'!Z116</f>
        <v>0</v>
      </c>
      <c r="AZ116" s="137">
        <f>'FOD (ALL)'!AQ116</f>
        <v>0</v>
      </c>
      <c r="BA116" s="137">
        <f>'FOD (ALL)'!BH116</f>
        <v>0</v>
      </c>
      <c r="BB116" s="137">
        <f>'FOD (ALL)'!BY116</f>
        <v>0</v>
      </c>
      <c r="BC116" s="137" t="str">
        <f t="shared" si="78"/>
        <v>Y</v>
      </c>
      <c r="BD116" s="137" t="str">
        <f t="shared" si="79"/>
        <v>Y</v>
      </c>
      <c r="BE116" s="137" t="str">
        <f t="shared" si="80"/>
        <v>Y</v>
      </c>
      <c r="BF116" s="137" t="str">
        <f t="shared" si="81"/>
        <v>Y</v>
      </c>
      <c r="BG116" s="139" t="e">
        <f t="shared" si="82"/>
        <v>#DIV/0!</v>
      </c>
      <c r="BH116" s="139" t="e">
        <f t="shared" si="83"/>
        <v>#DIV/0!</v>
      </c>
      <c r="BI116" s="139" t="e">
        <f t="shared" si="84"/>
        <v>#DIV/0!</v>
      </c>
      <c r="BJ116" s="139" t="e">
        <f t="shared" si="85"/>
        <v>#DIV/0!</v>
      </c>
      <c r="BK116" s="137" t="e">
        <f t="shared" si="86"/>
        <v>#DIV/0!</v>
      </c>
      <c r="BL116" s="137" t="e">
        <f t="shared" si="87"/>
        <v>#DIV/0!</v>
      </c>
      <c r="BM116" s="137" t="e">
        <f t="shared" si="88"/>
        <v>#DIV/0!</v>
      </c>
      <c r="BN116" s="137">
        <f>'FOD (ALL)'!H116</f>
        <v>1</v>
      </c>
      <c r="BO116" s="137">
        <f>'FOD (ALL)'!Y116</f>
        <v>0</v>
      </c>
      <c r="BP116" s="137">
        <f>'FOD (ALL)'!AP116</f>
        <v>0</v>
      </c>
      <c r="BQ116" s="137">
        <f>'FOD (ALL)'!BG116</f>
        <v>0</v>
      </c>
      <c r="BR116" s="137">
        <f>'FOD (ALL)'!BX116</f>
        <v>0</v>
      </c>
      <c r="BS116" s="137" t="str">
        <f t="shared" si="89"/>
        <v>Y</v>
      </c>
      <c r="BT116" s="137" t="str">
        <f t="shared" si="90"/>
        <v>Y</v>
      </c>
      <c r="BU116" s="137" t="str">
        <f t="shared" si="91"/>
        <v>Y</v>
      </c>
      <c r="BV116" s="137" t="str">
        <f t="shared" si="92"/>
        <v>Y</v>
      </c>
      <c r="BW116" s="139" t="e">
        <f t="shared" si="93"/>
        <v>#DIV/0!</v>
      </c>
      <c r="BX116" s="139" t="e">
        <f t="shared" si="94"/>
        <v>#DIV/0!</v>
      </c>
      <c r="BY116" s="139" t="e">
        <f t="shared" si="95"/>
        <v>#DIV/0!</v>
      </c>
      <c r="BZ116" s="139" t="e">
        <f t="shared" si="96"/>
        <v>#DIV/0!</v>
      </c>
      <c r="CA116" s="137" t="e">
        <f t="shared" si="97"/>
        <v>#DIV/0!</v>
      </c>
      <c r="CB116" s="137" t="e">
        <f t="shared" si="98"/>
        <v>#DIV/0!</v>
      </c>
      <c r="CC116" s="137" t="e">
        <f t="shared" si="99"/>
        <v>#DIV/0!</v>
      </c>
    </row>
    <row r="117" spans="1:81" x14ac:dyDescent="0.3">
      <c r="A117" s="137" t="str">
        <f>'FOD (ALL)'!B117</f>
        <v>DABUR</v>
      </c>
      <c r="B117" s="146">
        <f>'FOD (ALL)'!C117</f>
        <v>43979</v>
      </c>
      <c r="C117" s="137">
        <f>'FOD (ALL)'!G117</f>
        <v>431.6</v>
      </c>
      <c r="D117" s="137">
        <f>'FOD (ALL)'!X117</f>
        <v>438.5</v>
      </c>
      <c r="E117" s="137">
        <f>'FOD (ALL)'!AO117</f>
        <v>439.85</v>
      </c>
      <c r="F117" s="137">
        <f>'FOD (ALL)'!BF117</f>
        <v>436</v>
      </c>
      <c r="G117" s="137">
        <f>'FOD (ALL)'!BW117</f>
        <v>435.2</v>
      </c>
      <c r="H117" s="137" t="str">
        <f t="shared" si="56"/>
        <v>N</v>
      </c>
      <c r="I117" s="137" t="str">
        <f t="shared" si="57"/>
        <v>N</v>
      </c>
      <c r="J117" s="137" t="str">
        <f t="shared" si="58"/>
        <v>Y</v>
      </c>
      <c r="K117" s="137" t="str">
        <f t="shared" si="59"/>
        <v>Y</v>
      </c>
      <c r="L117" s="139">
        <f t="shared" si="60"/>
        <v>-1.57354618015963</v>
      </c>
      <c r="M117" s="139">
        <f t="shared" si="61"/>
        <v>-0.3069228145958901</v>
      </c>
      <c r="N117" s="139">
        <f t="shared" si="62"/>
        <v>0.88302752293578513</v>
      </c>
      <c r="O117" s="139">
        <f t="shared" si="63"/>
        <v>0.18382352941176733</v>
      </c>
      <c r="P117" s="137" t="str">
        <f t="shared" si="64"/>
        <v>N</v>
      </c>
      <c r="Q117" s="137" t="str">
        <f t="shared" si="65"/>
        <v>N</v>
      </c>
      <c r="R117" s="137" t="str">
        <f t="shared" si="66"/>
        <v>Y</v>
      </c>
      <c r="S117" s="137">
        <f>'FOD (ALL)'!D117</f>
        <v>438.85</v>
      </c>
      <c r="T117" s="137">
        <f>'FOD (ALL)'!U117</f>
        <v>440.75</v>
      </c>
      <c r="U117" s="137">
        <f>'FOD (ALL)'!AL117</f>
        <v>435.45</v>
      </c>
      <c r="V117" s="137">
        <f>'FOD (ALL)'!BC117</f>
        <v>440.1</v>
      </c>
      <c r="W117" s="137">
        <f>'FOD (ALL)'!BT117</f>
        <v>443.65</v>
      </c>
      <c r="X117" s="137">
        <f>'FOD (ALL)'!E117</f>
        <v>442.35</v>
      </c>
      <c r="Y117" s="137">
        <f>'FOD (ALL)'!V117</f>
        <v>447.95</v>
      </c>
      <c r="Z117" s="137">
        <f>'FOD (ALL)'!AM117</f>
        <v>443.95</v>
      </c>
      <c r="AA117" s="137">
        <f>'FOD (ALL)'!BD117</f>
        <v>445.45</v>
      </c>
      <c r="AB117" s="137">
        <f>'FOD (ALL)'!BU117</f>
        <v>444.95</v>
      </c>
      <c r="AC117" s="137">
        <f>'FOD (ALL)'!F117</f>
        <v>430</v>
      </c>
      <c r="AD117" s="137">
        <f>'FOD (ALL)'!W117</f>
        <v>437.25</v>
      </c>
      <c r="AE117" s="137">
        <f>'FOD (ALL)'!AN117</f>
        <v>435.45</v>
      </c>
      <c r="AF117" s="137">
        <f>'FOD (ALL)'!BE117</f>
        <v>432.35</v>
      </c>
      <c r="AG117" s="137">
        <f>'FOD (ALL)'!BV117</f>
        <v>430.55</v>
      </c>
      <c r="AH117" s="137">
        <f>'FOD (ALL)'!J117</f>
        <v>9926250</v>
      </c>
      <c r="AI117" s="137">
        <f>'FOD (ALL)'!AA117</f>
        <v>11621250</v>
      </c>
      <c r="AJ117" s="137">
        <f>'FOD (ALL)'!AR117</f>
        <v>11441250</v>
      </c>
      <c r="AK117" s="137">
        <f>'FOD (ALL)'!BI117</f>
        <v>11468750</v>
      </c>
      <c r="AL117" s="137">
        <f>'FOD (ALL)'!BZ117</f>
        <v>11823750</v>
      </c>
      <c r="AM117" s="137" t="str">
        <f t="shared" si="67"/>
        <v>N</v>
      </c>
      <c r="AN117" s="137" t="str">
        <f t="shared" si="68"/>
        <v>Y</v>
      </c>
      <c r="AO117" s="137" t="str">
        <f t="shared" si="69"/>
        <v>N</v>
      </c>
      <c r="AP117" s="137" t="str">
        <f t="shared" si="70"/>
        <v>N</v>
      </c>
      <c r="AQ117" s="139">
        <f t="shared" si="71"/>
        <v>-14.585350112939658</v>
      </c>
      <c r="AR117" s="139">
        <f t="shared" si="72"/>
        <v>1.5732546705998034</v>
      </c>
      <c r="AS117" s="139">
        <f t="shared" si="73"/>
        <v>-0.23978201634877383</v>
      </c>
      <c r="AT117" s="139">
        <f t="shared" si="74"/>
        <v>-3.0024315466751239</v>
      </c>
      <c r="AU117" s="137" t="str">
        <f t="shared" si="75"/>
        <v>N</v>
      </c>
      <c r="AV117" s="137" t="str">
        <f t="shared" si="76"/>
        <v>Y</v>
      </c>
      <c r="AW117" s="137" t="str">
        <f t="shared" si="77"/>
        <v>Y</v>
      </c>
      <c r="AX117" s="137">
        <f>'FOD (ALL)'!I117</f>
        <v>28327.87</v>
      </c>
      <c r="AY117" s="137">
        <f>'FOD (ALL)'!Z117</f>
        <v>15696.46</v>
      </c>
      <c r="AZ117" s="137">
        <f>'FOD (ALL)'!AQ117</f>
        <v>12584.37</v>
      </c>
      <c r="BA117" s="137">
        <f>'FOD (ALL)'!BH117</f>
        <v>17174.310000000001</v>
      </c>
      <c r="BB117" s="137">
        <f>'FOD (ALL)'!BY117</f>
        <v>20567.689999999999</v>
      </c>
      <c r="BC117" s="137" t="str">
        <f t="shared" si="78"/>
        <v>Y</v>
      </c>
      <c r="BD117" s="137" t="str">
        <f t="shared" si="79"/>
        <v>Y</v>
      </c>
      <c r="BE117" s="137" t="str">
        <f t="shared" si="80"/>
        <v>N</v>
      </c>
      <c r="BF117" s="137" t="str">
        <f t="shared" si="81"/>
        <v>N</v>
      </c>
      <c r="BG117" s="139">
        <f t="shared" si="82"/>
        <v>80.472985628606708</v>
      </c>
      <c r="BH117" s="139">
        <f t="shared" si="83"/>
        <v>24.729803716832848</v>
      </c>
      <c r="BI117" s="139">
        <f t="shared" si="84"/>
        <v>-26.725615177552985</v>
      </c>
      <c r="BJ117" s="139">
        <f t="shared" si="85"/>
        <v>-16.498595612827678</v>
      </c>
      <c r="BK117" s="137" t="str">
        <f t="shared" si="86"/>
        <v>Y</v>
      </c>
      <c r="BL117" s="137" t="str">
        <f t="shared" si="87"/>
        <v>Y</v>
      </c>
      <c r="BM117" s="137" t="str">
        <f t="shared" si="88"/>
        <v>N</v>
      </c>
      <c r="BN117" s="137">
        <f>'FOD (ALL)'!H117</f>
        <v>5198</v>
      </c>
      <c r="BO117" s="137">
        <f>'FOD (ALL)'!Y117</f>
        <v>2836</v>
      </c>
      <c r="BP117" s="137">
        <f>'FOD (ALL)'!AP117</f>
        <v>2288</v>
      </c>
      <c r="BQ117" s="137">
        <f>'FOD (ALL)'!BG117</f>
        <v>3138</v>
      </c>
      <c r="BR117" s="137">
        <f>'FOD (ALL)'!BX117</f>
        <v>3770</v>
      </c>
      <c r="BS117" s="137" t="str">
        <f t="shared" si="89"/>
        <v>Y</v>
      </c>
      <c r="BT117" s="137" t="str">
        <f t="shared" si="90"/>
        <v>Y</v>
      </c>
      <c r="BU117" s="137" t="str">
        <f t="shared" si="91"/>
        <v>N</v>
      </c>
      <c r="BV117" s="137" t="str">
        <f t="shared" si="92"/>
        <v>N</v>
      </c>
      <c r="BW117" s="139">
        <f t="shared" si="93"/>
        <v>83.286318758815241</v>
      </c>
      <c r="BX117" s="139">
        <f t="shared" si="94"/>
        <v>23.95104895104895</v>
      </c>
      <c r="BY117" s="139">
        <f t="shared" si="95"/>
        <v>-27.087316762268959</v>
      </c>
      <c r="BZ117" s="139">
        <f t="shared" si="96"/>
        <v>-16.76392572944297</v>
      </c>
      <c r="CA117" s="137" t="str">
        <f t="shared" si="97"/>
        <v>Y</v>
      </c>
      <c r="CB117" s="137" t="str">
        <f t="shared" si="98"/>
        <v>Y</v>
      </c>
      <c r="CC117" s="137" t="str">
        <f t="shared" si="99"/>
        <v>N</v>
      </c>
    </row>
    <row r="118" spans="1:81" x14ac:dyDescent="0.3">
      <c r="A118" s="137" t="str">
        <f>'FOD (ALL)'!B118</f>
        <v>DABUR</v>
      </c>
      <c r="B118" s="146">
        <f>'FOD (ALL)'!C118</f>
        <v>44007</v>
      </c>
      <c r="C118" s="137">
        <f>'FOD (ALL)'!G118</f>
        <v>432.6</v>
      </c>
      <c r="D118" s="137">
        <f>'FOD (ALL)'!X118</f>
        <v>439.75</v>
      </c>
      <c r="E118" s="137">
        <f>'FOD (ALL)'!AO118</f>
        <v>441.35</v>
      </c>
      <c r="F118" s="137">
        <f>'FOD (ALL)'!BF118</f>
        <v>437.35</v>
      </c>
      <c r="G118" s="137">
        <f>'FOD (ALL)'!BW118</f>
        <v>436.9</v>
      </c>
      <c r="H118" s="137" t="str">
        <f t="shared" si="56"/>
        <v>N</v>
      </c>
      <c r="I118" s="137" t="str">
        <f t="shared" si="57"/>
        <v>N</v>
      </c>
      <c r="J118" s="137" t="str">
        <f t="shared" si="58"/>
        <v>Y</v>
      </c>
      <c r="K118" s="137" t="str">
        <f t="shared" si="59"/>
        <v>Y</v>
      </c>
      <c r="L118" s="139">
        <f t="shared" si="60"/>
        <v>-1.625923820352468</v>
      </c>
      <c r="M118" s="139">
        <f t="shared" si="61"/>
        <v>-0.3625240738642852</v>
      </c>
      <c r="N118" s="139">
        <f t="shared" si="62"/>
        <v>0.91459929118554928</v>
      </c>
      <c r="O118" s="139">
        <f t="shared" si="63"/>
        <v>0.10299839780271126</v>
      </c>
      <c r="P118" s="137" t="str">
        <f t="shared" si="64"/>
        <v>N</v>
      </c>
      <c r="Q118" s="137" t="str">
        <f t="shared" si="65"/>
        <v>N</v>
      </c>
      <c r="R118" s="137" t="str">
        <f t="shared" si="66"/>
        <v>Y</v>
      </c>
      <c r="S118" s="137">
        <f>'FOD (ALL)'!D118</f>
        <v>443.2</v>
      </c>
      <c r="T118" s="137">
        <f>'FOD (ALL)'!U118</f>
        <v>444.45</v>
      </c>
      <c r="U118" s="137">
        <f>'FOD (ALL)'!AL118</f>
        <v>441</v>
      </c>
      <c r="V118" s="137">
        <f>'FOD (ALL)'!BC118</f>
        <v>441</v>
      </c>
      <c r="W118" s="137">
        <f>'FOD (ALL)'!BT118</f>
        <v>440.75</v>
      </c>
      <c r="X118" s="137">
        <f>'FOD (ALL)'!E118</f>
        <v>443.5</v>
      </c>
      <c r="Y118" s="137">
        <f>'FOD (ALL)'!V118</f>
        <v>449.2</v>
      </c>
      <c r="Z118" s="137">
        <f>'FOD (ALL)'!AM118</f>
        <v>444</v>
      </c>
      <c r="AA118" s="137">
        <f>'FOD (ALL)'!BD118</f>
        <v>446</v>
      </c>
      <c r="AB118" s="137">
        <f>'FOD (ALL)'!BU118</f>
        <v>445.8</v>
      </c>
      <c r="AC118" s="137">
        <f>'FOD (ALL)'!F118</f>
        <v>431.05</v>
      </c>
      <c r="AD118" s="137">
        <f>'FOD (ALL)'!W118</f>
        <v>439</v>
      </c>
      <c r="AE118" s="137">
        <f>'FOD (ALL)'!AN118</f>
        <v>439</v>
      </c>
      <c r="AF118" s="137">
        <f>'FOD (ALL)'!BE118</f>
        <v>434.4</v>
      </c>
      <c r="AG118" s="137">
        <f>'FOD (ALL)'!BV118</f>
        <v>432.9</v>
      </c>
      <c r="AH118" s="137">
        <f>'FOD (ALL)'!J118</f>
        <v>3355000</v>
      </c>
      <c r="AI118" s="137">
        <f>'FOD (ALL)'!AA118</f>
        <v>846250</v>
      </c>
      <c r="AJ118" s="137">
        <f>'FOD (ALL)'!AR118</f>
        <v>553750</v>
      </c>
      <c r="AK118" s="137">
        <f>'FOD (ALL)'!BI118</f>
        <v>448750</v>
      </c>
      <c r="AL118" s="137">
        <f>'FOD (ALL)'!BZ118</f>
        <v>371250</v>
      </c>
      <c r="AM118" s="137" t="str">
        <f t="shared" si="67"/>
        <v>Y</v>
      </c>
      <c r="AN118" s="137" t="str">
        <f t="shared" si="68"/>
        <v>Y</v>
      </c>
      <c r="AO118" s="137" t="str">
        <f t="shared" si="69"/>
        <v>Y</v>
      </c>
      <c r="AP118" s="137" t="str">
        <f t="shared" si="70"/>
        <v>Y</v>
      </c>
      <c r="AQ118" s="139">
        <f t="shared" si="71"/>
        <v>296.45494830132941</v>
      </c>
      <c r="AR118" s="139">
        <f t="shared" si="72"/>
        <v>52.82167042889391</v>
      </c>
      <c r="AS118" s="139">
        <f t="shared" si="73"/>
        <v>23.398328690807798</v>
      </c>
      <c r="AT118" s="139">
        <f t="shared" si="74"/>
        <v>20.875420875420875</v>
      </c>
      <c r="AU118" s="137" t="str">
        <f t="shared" si="75"/>
        <v>Y</v>
      </c>
      <c r="AV118" s="137" t="str">
        <f t="shared" si="76"/>
        <v>Y</v>
      </c>
      <c r="AW118" s="137" t="str">
        <f t="shared" si="77"/>
        <v>Y</v>
      </c>
      <c r="AX118" s="137">
        <f>'FOD (ALL)'!I118</f>
        <v>14069.17</v>
      </c>
      <c r="AY118" s="137">
        <f>'FOD (ALL)'!Z118</f>
        <v>2909.58</v>
      </c>
      <c r="AZ118" s="137">
        <f>'FOD (ALL)'!AQ118</f>
        <v>1059.04</v>
      </c>
      <c r="BA118" s="137">
        <f>'FOD (ALL)'!BH118</f>
        <v>1063.19</v>
      </c>
      <c r="BB118" s="137">
        <f>'FOD (ALL)'!BY118</f>
        <v>547.16</v>
      </c>
      <c r="BC118" s="137" t="str">
        <f t="shared" si="78"/>
        <v>Y</v>
      </c>
      <c r="BD118" s="137" t="str">
        <f t="shared" si="79"/>
        <v>Y</v>
      </c>
      <c r="BE118" s="137" t="str">
        <f t="shared" si="80"/>
        <v>N</v>
      </c>
      <c r="BF118" s="137" t="str">
        <f t="shared" si="81"/>
        <v>Y</v>
      </c>
      <c r="BG118" s="139">
        <f t="shared" si="82"/>
        <v>383.54642250771593</v>
      </c>
      <c r="BH118" s="139">
        <f t="shared" si="83"/>
        <v>174.73749811149722</v>
      </c>
      <c r="BI118" s="139">
        <f t="shared" si="84"/>
        <v>-0.39033474731704498</v>
      </c>
      <c r="BJ118" s="139">
        <f t="shared" si="85"/>
        <v>94.310622121500131</v>
      </c>
      <c r="BK118" s="137" t="str">
        <f t="shared" si="86"/>
        <v>Y</v>
      </c>
      <c r="BL118" s="137" t="str">
        <f t="shared" si="87"/>
        <v>Y</v>
      </c>
      <c r="BM118" s="137" t="str">
        <f t="shared" si="88"/>
        <v>N</v>
      </c>
      <c r="BN118" s="137">
        <f>'FOD (ALL)'!H118</f>
        <v>2576</v>
      </c>
      <c r="BO118" s="137">
        <f>'FOD (ALL)'!Y118</f>
        <v>524</v>
      </c>
      <c r="BP118" s="137">
        <f>'FOD (ALL)'!AP118</f>
        <v>192</v>
      </c>
      <c r="BQ118" s="137">
        <f>'FOD (ALL)'!BG118</f>
        <v>194</v>
      </c>
      <c r="BR118" s="137">
        <f>'FOD (ALL)'!BX118</f>
        <v>100</v>
      </c>
      <c r="BS118" s="137" t="str">
        <f t="shared" si="89"/>
        <v>Y</v>
      </c>
      <c r="BT118" s="137" t="str">
        <f t="shared" si="90"/>
        <v>Y</v>
      </c>
      <c r="BU118" s="137" t="str">
        <f t="shared" si="91"/>
        <v>N</v>
      </c>
      <c r="BV118" s="137" t="str">
        <f t="shared" si="92"/>
        <v>Y</v>
      </c>
      <c r="BW118" s="139">
        <f t="shared" si="93"/>
        <v>391.60305343511453</v>
      </c>
      <c r="BX118" s="139">
        <f t="shared" si="94"/>
        <v>172.91666666666669</v>
      </c>
      <c r="BY118" s="139">
        <f t="shared" si="95"/>
        <v>-1.0309278350515463</v>
      </c>
      <c r="BZ118" s="139">
        <f t="shared" si="96"/>
        <v>94</v>
      </c>
      <c r="CA118" s="137" t="str">
        <f t="shared" si="97"/>
        <v>Y</v>
      </c>
      <c r="CB118" s="137" t="str">
        <f t="shared" si="98"/>
        <v>Y</v>
      </c>
      <c r="CC118" s="137" t="str">
        <f t="shared" si="99"/>
        <v>N</v>
      </c>
    </row>
    <row r="119" spans="1:81" x14ac:dyDescent="0.3">
      <c r="A119" s="137" t="str">
        <f>'FOD (ALL)'!B119</f>
        <v>DABUR</v>
      </c>
      <c r="B119" s="146">
        <f>'FOD (ALL)'!C119</f>
        <v>44042</v>
      </c>
      <c r="C119" s="137">
        <f>'FOD (ALL)'!G119</f>
        <v>435.2</v>
      </c>
      <c r="D119" s="137">
        <f>'FOD (ALL)'!X119</f>
        <v>444.1</v>
      </c>
      <c r="E119" s="137">
        <f>'FOD (ALL)'!AO119</f>
        <v>443.65</v>
      </c>
      <c r="F119" s="137">
        <f>'FOD (ALL)'!BF119</f>
        <v>441.15</v>
      </c>
      <c r="G119" s="137">
        <f>'FOD (ALL)'!BW119</f>
        <v>442.05</v>
      </c>
      <c r="H119" s="137" t="str">
        <f t="shared" si="56"/>
        <v>N</v>
      </c>
      <c r="I119" s="137" t="str">
        <f t="shared" si="57"/>
        <v>Y</v>
      </c>
      <c r="J119" s="137" t="str">
        <f t="shared" si="58"/>
        <v>Y</v>
      </c>
      <c r="K119" s="137" t="str">
        <f t="shared" si="59"/>
        <v>N</v>
      </c>
      <c r="L119" s="139">
        <f t="shared" si="60"/>
        <v>-2.0040531411844253</v>
      </c>
      <c r="M119" s="139">
        <f t="shared" si="61"/>
        <v>0.10143130846388944</v>
      </c>
      <c r="N119" s="139">
        <f t="shared" si="62"/>
        <v>0.56670066870678903</v>
      </c>
      <c r="O119" s="139">
        <f t="shared" si="63"/>
        <v>-0.20359687818120895</v>
      </c>
      <c r="P119" s="137" t="str">
        <f t="shared" si="64"/>
        <v>N</v>
      </c>
      <c r="Q119" s="137" t="str">
        <f t="shared" si="65"/>
        <v>N</v>
      </c>
      <c r="R119" s="137" t="str">
        <f t="shared" si="66"/>
        <v>Y</v>
      </c>
      <c r="S119" s="137">
        <f>'FOD (ALL)'!D119</f>
        <v>0</v>
      </c>
      <c r="T119" s="137">
        <f>'FOD (ALL)'!U119</f>
        <v>443.65</v>
      </c>
      <c r="U119" s="137">
        <f>'FOD (ALL)'!AL119</f>
        <v>443</v>
      </c>
      <c r="V119" s="137">
        <f>'FOD (ALL)'!BC119</f>
        <v>440</v>
      </c>
      <c r="W119" s="137">
        <f>'FOD (ALL)'!BT119</f>
        <v>438.25</v>
      </c>
      <c r="X119" s="137">
        <f>'FOD (ALL)'!E119</f>
        <v>0</v>
      </c>
      <c r="Y119" s="137">
        <f>'FOD (ALL)'!V119</f>
        <v>443.65</v>
      </c>
      <c r="Z119" s="137">
        <f>'FOD (ALL)'!AM119</f>
        <v>443</v>
      </c>
      <c r="AA119" s="137">
        <f>'FOD (ALL)'!BD119</f>
        <v>440</v>
      </c>
      <c r="AB119" s="137">
        <f>'FOD (ALL)'!BU119</f>
        <v>442.05</v>
      </c>
      <c r="AC119" s="137">
        <f>'FOD (ALL)'!F119</f>
        <v>0</v>
      </c>
      <c r="AD119" s="137">
        <f>'FOD (ALL)'!W119</f>
        <v>443.65</v>
      </c>
      <c r="AE119" s="137">
        <f>'FOD (ALL)'!AN119</f>
        <v>443</v>
      </c>
      <c r="AF119" s="137">
        <f>'FOD (ALL)'!BE119</f>
        <v>432.5</v>
      </c>
      <c r="AG119" s="137">
        <f>'FOD (ALL)'!BV119</f>
        <v>435.45</v>
      </c>
      <c r="AH119" s="137">
        <f>'FOD (ALL)'!J119</f>
        <v>7500</v>
      </c>
      <c r="AI119" s="137">
        <f>'FOD (ALL)'!AA119</f>
        <v>7500</v>
      </c>
      <c r="AJ119" s="137">
        <f>'FOD (ALL)'!AR119</f>
        <v>6250</v>
      </c>
      <c r="AK119" s="137">
        <f>'FOD (ALL)'!BI119</f>
        <v>6250</v>
      </c>
      <c r="AL119" s="137">
        <f>'FOD (ALL)'!BZ119</f>
        <v>7500</v>
      </c>
      <c r="AM119" s="137" t="str">
        <f t="shared" si="67"/>
        <v>Y</v>
      </c>
      <c r="AN119" s="137" t="str">
        <f t="shared" si="68"/>
        <v>Y</v>
      </c>
      <c r="AO119" s="137" t="str">
        <f t="shared" si="69"/>
        <v>Y</v>
      </c>
      <c r="AP119" s="137" t="str">
        <f t="shared" si="70"/>
        <v>N</v>
      </c>
      <c r="AQ119" s="139">
        <f t="shared" si="71"/>
        <v>0</v>
      </c>
      <c r="AR119" s="139">
        <f t="shared" si="72"/>
        <v>20</v>
      </c>
      <c r="AS119" s="139">
        <f t="shared" si="73"/>
        <v>0</v>
      </c>
      <c r="AT119" s="139">
        <f t="shared" si="74"/>
        <v>-16.666666666666664</v>
      </c>
      <c r="AU119" s="137" t="str">
        <f t="shared" si="75"/>
        <v>N</v>
      </c>
      <c r="AV119" s="137" t="str">
        <f t="shared" si="76"/>
        <v>Y</v>
      </c>
      <c r="AW119" s="137" t="str">
        <f t="shared" si="77"/>
        <v>Y</v>
      </c>
      <c r="AX119" s="137">
        <f>'FOD (ALL)'!I119</f>
        <v>0</v>
      </c>
      <c r="AY119" s="137">
        <f>'FOD (ALL)'!Z119</f>
        <v>5.54</v>
      </c>
      <c r="AZ119" s="137">
        <f>'FOD (ALL)'!AQ119</f>
        <v>5.53</v>
      </c>
      <c r="BA119" s="137">
        <f>'FOD (ALL)'!BH119</f>
        <v>21.79</v>
      </c>
      <c r="BB119" s="137">
        <f>'FOD (ALL)'!BY119</f>
        <v>49.02</v>
      </c>
      <c r="BC119" s="137" t="str">
        <f t="shared" si="78"/>
        <v>N</v>
      </c>
      <c r="BD119" s="137" t="str">
        <f t="shared" si="79"/>
        <v>Y</v>
      </c>
      <c r="BE119" s="137" t="str">
        <f t="shared" si="80"/>
        <v>N</v>
      </c>
      <c r="BF119" s="137" t="str">
        <f t="shared" si="81"/>
        <v>N</v>
      </c>
      <c r="BG119" s="139">
        <f t="shared" si="82"/>
        <v>-100</v>
      </c>
      <c r="BH119" s="139">
        <f t="shared" si="83"/>
        <v>0.1808318264014428</v>
      </c>
      <c r="BI119" s="139">
        <f t="shared" si="84"/>
        <v>-74.621385956860948</v>
      </c>
      <c r="BJ119" s="139">
        <f t="shared" si="85"/>
        <v>-55.548755609955123</v>
      </c>
      <c r="BK119" s="137" t="str">
        <f t="shared" si="86"/>
        <v>N</v>
      </c>
      <c r="BL119" s="137" t="str">
        <f t="shared" si="87"/>
        <v>Y</v>
      </c>
      <c r="BM119" s="137" t="str">
        <f t="shared" si="88"/>
        <v>N</v>
      </c>
      <c r="BN119" s="137">
        <f>'FOD (ALL)'!H119</f>
        <v>0</v>
      </c>
      <c r="BO119" s="137">
        <f>'FOD (ALL)'!Y119</f>
        <v>1</v>
      </c>
      <c r="BP119" s="137">
        <f>'FOD (ALL)'!AP119</f>
        <v>1</v>
      </c>
      <c r="BQ119" s="137">
        <f>'FOD (ALL)'!BG119</f>
        <v>4</v>
      </c>
      <c r="BR119" s="137">
        <f>'FOD (ALL)'!BX119</f>
        <v>9</v>
      </c>
      <c r="BS119" s="137" t="str">
        <f t="shared" si="89"/>
        <v>N</v>
      </c>
      <c r="BT119" s="137" t="str">
        <f t="shared" si="90"/>
        <v>Y</v>
      </c>
      <c r="BU119" s="137" t="str">
        <f t="shared" si="91"/>
        <v>N</v>
      </c>
      <c r="BV119" s="137" t="str">
        <f t="shared" si="92"/>
        <v>N</v>
      </c>
      <c r="BW119" s="139">
        <f t="shared" si="93"/>
        <v>-100</v>
      </c>
      <c r="BX119" s="139">
        <f t="shared" si="94"/>
        <v>0</v>
      </c>
      <c r="BY119" s="139">
        <f t="shared" si="95"/>
        <v>-75</v>
      </c>
      <c r="BZ119" s="139">
        <f t="shared" si="96"/>
        <v>-55.555555555555557</v>
      </c>
      <c r="CA119" s="137" t="str">
        <f t="shared" si="97"/>
        <v>N</v>
      </c>
      <c r="CB119" s="137" t="str">
        <f t="shared" si="98"/>
        <v>Y</v>
      </c>
      <c r="CC119" s="137" t="str">
        <f t="shared" si="99"/>
        <v>N</v>
      </c>
    </row>
    <row r="120" spans="1:81" x14ac:dyDescent="0.3">
      <c r="A120" s="137" t="str">
        <f>'FOD (ALL)'!B120</f>
        <v>DIVISLAB</v>
      </c>
      <c r="B120" s="146">
        <f>'FOD (ALL)'!C120</f>
        <v>43979</v>
      </c>
      <c r="C120" s="137">
        <f>'FOD (ALL)'!G120</f>
        <v>2319.1</v>
      </c>
      <c r="D120" s="137">
        <f>'FOD (ALL)'!X120</f>
        <v>2350.9</v>
      </c>
      <c r="E120" s="137">
        <f>'FOD (ALL)'!AO120</f>
        <v>2374.6</v>
      </c>
      <c r="F120" s="137">
        <f>'FOD (ALL)'!BF120</f>
        <v>2324.6</v>
      </c>
      <c r="G120" s="137">
        <f>'FOD (ALL)'!BW120</f>
        <v>2330.65</v>
      </c>
      <c r="H120" s="137" t="str">
        <f t="shared" si="56"/>
        <v>N</v>
      </c>
      <c r="I120" s="137" t="str">
        <f t="shared" si="57"/>
        <v>N</v>
      </c>
      <c r="J120" s="137" t="str">
        <f t="shared" si="58"/>
        <v>Y</v>
      </c>
      <c r="K120" s="137" t="str">
        <f t="shared" si="59"/>
        <v>N</v>
      </c>
      <c r="L120" s="139">
        <f t="shared" si="60"/>
        <v>-1.3526734442128623</v>
      </c>
      <c r="M120" s="139">
        <f t="shared" si="61"/>
        <v>-0.99806283163479415</v>
      </c>
      <c r="N120" s="139">
        <f t="shared" si="62"/>
        <v>2.1509076830422438</v>
      </c>
      <c r="O120" s="139">
        <f t="shared" si="63"/>
        <v>-0.25958423615730297</v>
      </c>
      <c r="P120" s="137" t="str">
        <f t="shared" si="64"/>
        <v>N</v>
      </c>
      <c r="Q120" s="137" t="str">
        <f t="shared" si="65"/>
        <v>N</v>
      </c>
      <c r="R120" s="137" t="str">
        <f t="shared" si="66"/>
        <v>Y</v>
      </c>
      <c r="S120" s="137">
        <f>'FOD (ALL)'!D120</f>
        <v>2354.4499999999998</v>
      </c>
      <c r="T120" s="137">
        <f>'FOD (ALL)'!U120</f>
        <v>2374.4499999999998</v>
      </c>
      <c r="U120" s="137">
        <f>'FOD (ALL)'!AL120</f>
        <v>2328.5</v>
      </c>
      <c r="V120" s="137">
        <f>'FOD (ALL)'!BC120</f>
        <v>2342.15</v>
      </c>
      <c r="W120" s="137">
        <f>'FOD (ALL)'!BT120</f>
        <v>2352.6999999999998</v>
      </c>
      <c r="X120" s="137">
        <f>'FOD (ALL)'!E120</f>
        <v>2370.9499999999998</v>
      </c>
      <c r="Y120" s="137">
        <f>'FOD (ALL)'!V120</f>
        <v>2391.65</v>
      </c>
      <c r="Z120" s="137">
        <f>'FOD (ALL)'!AM120</f>
        <v>2378.15</v>
      </c>
      <c r="AA120" s="137">
        <f>'FOD (ALL)'!BD120</f>
        <v>2353.1999999999998</v>
      </c>
      <c r="AB120" s="137">
        <f>'FOD (ALL)'!BU120</f>
        <v>2373.9</v>
      </c>
      <c r="AC120" s="137">
        <f>'FOD (ALL)'!F120</f>
        <v>2306.3000000000002</v>
      </c>
      <c r="AD120" s="137">
        <f>'FOD (ALL)'!W120</f>
        <v>2330</v>
      </c>
      <c r="AE120" s="137">
        <f>'FOD (ALL)'!AN120</f>
        <v>2313.5</v>
      </c>
      <c r="AF120" s="137">
        <f>'FOD (ALL)'!BE120</f>
        <v>2307.9499999999998</v>
      </c>
      <c r="AG120" s="137">
        <f>'FOD (ALL)'!BV120</f>
        <v>2317.0500000000002</v>
      </c>
      <c r="AH120" s="137">
        <f>'FOD (ALL)'!J120</f>
        <v>1903200</v>
      </c>
      <c r="AI120" s="137">
        <f>'FOD (ALL)'!AA120</f>
        <v>2037600</v>
      </c>
      <c r="AJ120" s="137">
        <f>'FOD (ALL)'!AR120</f>
        <v>2085200</v>
      </c>
      <c r="AK120" s="137">
        <f>'FOD (ALL)'!BI120</f>
        <v>2092400</v>
      </c>
      <c r="AL120" s="137">
        <f>'FOD (ALL)'!BZ120</f>
        <v>2058400</v>
      </c>
      <c r="AM120" s="137" t="str">
        <f t="shared" si="67"/>
        <v>N</v>
      </c>
      <c r="AN120" s="137" t="str">
        <f t="shared" si="68"/>
        <v>N</v>
      </c>
      <c r="AO120" s="137" t="str">
        <f t="shared" si="69"/>
        <v>N</v>
      </c>
      <c r="AP120" s="137" t="str">
        <f t="shared" si="70"/>
        <v>Y</v>
      </c>
      <c r="AQ120" s="139">
        <f t="shared" si="71"/>
        <v>-6.5959952885747937</v>
      </c>
      <c r="AR120" s="139">
        <f t="shared" si="72"/>
        <v>-2.2827546518319588</v>
      </c>
      <c r="AS120" s="139">
        <f t="shared" si="73"/>
        <v>-0.34410246606767347</v>
      </c>
      <c r="AT120" s="139">
        <f t="shared" si="74"/>
        <v>1.6517683637776912</v>
      </c>
      <c r="AU120" s="137" t="str">
        <f t="shared" si="75"/>
        <v>N</v>
      </c>
      <c r="AV120" s="137" t="str">
        <f t="shared" si="76"/>
        <v>N</v>
      </c>
      <c r="AW120" s="137" t="str">
        <f t="shared" si="77"/>
        <v>N</v>
      </c>
      <c r="AX120" s="137">
        <f>'FOD (ALL)'!I120</f>
        <v>21270.7</v>
      </c>
      <c r="AY120" s="137">
        <f>'FOD (ALL)'!Z120</f>
        <v>14005.28</v>
      </c>
      <c r="AZ120" s="137">
        <f>'FOD (ALL)'!AQ120</f>
        <v>17623.25</v>
      </c>
      <c r="BA120" s="137">
        <f>'FOD (ALL)'!BH120</f>
        <v>12586.93</v>
      </c>
      <c r="BB120" s="137">
        <f>'FOD (ALL)'!BY120</f>
        <v>18214.310000000001</v>
      </c>
      <c r="BC120" s="137" t="str">
        <f t="shared" si="78"/>
        <v>Y</v>
      </c>
      <c r="BD120" s="137" t="str">
        <f t="shared" si="79"/>
        <v>N</v>
      </c>
      <c r="BE120" s="137" t="str">
        <f t="shared" si="80"/>
        <v>Y</v>
      </c>
      <c r="BF120" s="137" t="str">
        <f t="shared" si="81"/>
        <v>N</v>
      </c>
      <c r="BG120" s="139">
        <f t="shared" si="82"/>
        <v>51.876292369734841</v>
      </c>
      <c r="BH120" s="139">
        <f t="shared" si="83"/>
        <v>-20.529527754528814</v>
      </c>
      <c r="BI120" s="139">
        <f t="shared" si="84"/>
        <v>40.01229847150973</v>
      </c>
      <c r="BJ120" s="139">
        <f t="shared" si="85"/>
        <v>-30.895378414005254</v>
      </c>
      <c r="BK120" s="137" t="str">
        <f t="shared" si="86"/>
        <v>Y</v>
      </c>
      <c r="BL120" s="137" t="str">
        <f t="shared" si="87"/>
        <v>N</v>
      </c>
      <c r="BM120" s="137" t="str">
        <f t="shared" si="88"/>
        <v>Y</v>
      </c>
      <c r="BN120" s="137">
        <f>'FOD (ALL)'!H120</f>
        <v>2276</v>
      </c>
      <c r="BO120" s="137">
        <f>'FOD (ALL)'!Y120</f>
        <v>1485</v>
      </c>
      <c r="BP120" s="137">
        <f>'FOD (ALL)'!AP120</f>
        <v>1875</v>
      </c>
      <c r="BQ120" s="137">
        <f>'FOD (ALL)'!BG120</f>
        <v>1349</v>
      </c>
      <c r="BR120" s="137">
        <f>'FOD (ALL)'!BX120</f>
        <v>1943</v>
      </c>
      <c r="BS120" s="137" t="str">
        <f t="shared" si="89"/>
        <v>Y</v>
      </c>
      <c r="BT120" s="137" t="str">
        <f t="shared" si="90"/>
        <v>N</v>
      </c>
      <c r="BU120" s="137" t="str">
        <f t="shared" si="91"/>
        <v>Y</v>
      </c>
      <c r="BV120" s="137" t="str">
        <f t="shared" si="92"/>
        <v>N</v>
      </c>
      <c r="BW120" s="139">
        <f t="shared" si="93"/>
        <v>53.265993265993259</v>
      </c>
      <c r="BX120" s="139">
        <f t="shared" si="94"/>
        <v>-20.8</v>
      </c>
      <c r="BY120" s="139">
        <f t="shared" si="95"/>
        <v>38.991845811712381</v>
      </c>
      <c r="BZ120" s="139">
        <f t="shared" si="96"/>
        <v>-30.571281523417397</v>
      </c>
      <c r="CA120" s="137" t="str">
        <f t="shared" si="97"/>
        <v>Y</v>
      </c>
      <c r="CB120" s="137" t="str">
        <f t="shared" si="98"/>
        <v>N</v>
      </c>
      <c r="CC120" s="137" t="str">
        <f t="shared" si="99"/>
        <v>Y</v>
      </c>
    </row>
    <row r="121" spans="1:81" x14ac:dyDescent="0.3">
      <c r="A121" s="137" t="str">
        <f>'FOD (ALL)'!B121</f>
        <v>DIVISLAB</v>
      </c>
      <c r="B121" s="146">
        <f>'FOD (ALL)'!C121</f>
        <v>44007</v>
      </c>
      <c r="C121" s="137">
        <f>'FOD (ALL)'!G121</f>
        <v>2323.4499999999998</v>
      </c>
      <c r="D121" s="137">
        <f>'FOD (ALL)'!X121</f>
        <v>2358.65</v>
      </c>
      <c r="E121" s="137">
        <f>'FOD (ALL)'!AO121</f>
        <v>2381.15</v>
      </c>
      <c r="F121" s="137">
        <f>'FOD (ALL)'!BF121</f>
        <v>2331.6</v>
      </c>
      <c r="G121" s="137">
        <f>'FOD (ALL)'!BW121</f>
        <v>2336.3000000000002</v>
      </c>
      <c r="H121" s="137" t="str">
        <f t="shared" si="56"/>
        <v>N</v>
      </c>
      <c r="I121" s="137" t="str">
        <f t="shared" si="57"/>
        <v>N</v>
      </c>
      <c r="J121" s="137" t="str">
        <f t="shared" si="58"/>
        <v>Y</v>
      </c>
      <c r="K121" s="137" t="str">
        <f t="shared" si="59"/>
        <v>N</v>
      </c>
      <c r="L121" s="139">
        <f t="shared" si="60"/>
        <v>-1.4923791151718258</v>
      </c>
      <c r="M121" s="139">
        <f t="shared" si="61"/>
        <v>-0.94492157150956468</v>
      </c>
      <c r="N121" s="139">
        <f t="shared" si="62"/>
        <v>2.1251501115114162</v>
      </c>
      <c r="O121" s="139">
        <f t="shared" si="63"/>
        <v>-0.20117279458974757</v>
      </c>
      <c r="P121" s="137" t="str">
        <f t="shared" si="64"/>
        <v>N</v>
      </c>
      <c r="Q121" s="137" t="str">
        <f t="shared" si="65"/>
        <v>N</v>
      </c>
      <c r="R121" s="137" t="str">
        <f t="shared" si="66"/>
        <v>Y</v>
      </c>
      <c r="S121" s="137">
        <f>'FOD (ALL)'!D121</f>
        <v>2367.4</v>
      </c>
      <c r="T121" s="137">
        <f>'FOD (ALL)'!U121</f>
        <v>2387.1999999999998</v>
      </c>
      <c r="U121" s="137">
        <f>'FOD (ALL)'!AL121</f>
        <v>2332.1999999999998</v>
      </c>
      <c r="V121" s="137">
        <f>'FOD (ALL)'!BC121</f>
        <v>2352.5</v>
      </c>
      <c r="W121" s="137">
        <f>'FOD (ALL)'!BT121</f>
        <v>2365</v>
      </c>
      <c r="X121" s="137">
        <f>'FOD (ALL)'!E121</f>
        <v>2376.0500000000002</v>
      </c>
      <c r="Y121" s="137">
        <f>'FOD (ALL)'!V121</f>
        <v>2400.8000000000002</v>
      </c>
      <c r="Z121" s="137">
        <f>'FOD (ALL)'!AM121</f>
        <v>2384.15</v>
      </c>
      <c r="AA121" s="137">
        <f>'FOD (ALL)'!BD121</f>
        <v>2358.25</v>
      </c>
      <c r="AB121" s="137">
        <f>'FOD (ALL)'!BU121</f>
        <v>2370</v>
      </c>
      <c r="AC121" s="137">
        <f>'FOD (ALL)'!F121</f>
        <v>2311.1999999999998</v>
      </c>
      <c r="AD121" s="137">
        <f>'FOD (ALL)'!W121</f>
        <v>2340</v>
      </c>
      <c r="AE121" s="137">
        <f>'FOD (ALL)'!AN121</f>
        <v>2321.4</v>
      </c>
      <c r="AF121" s="137">
        <f>'FOD (ALL)'!BE121</f>
        <v>2322</v>
      </c>
      <c r="AG121" s="137">
        <f>'FOD (ALL)'!BV121</f>
        <v>2335.5500000000002</v>
      </c>
      <c r="AH121" s="137">
        <f>'FOD (ALL)'!J121</f>
        <v>459200</v>
      </c>
      <c r="AI121" s="137">
        <f>'FOD (ALL)'!AA121</f>
        <v>181200</v>
      </c>
      <c r="AJ121" s="137">
        <f>'FOD (ALL)'!AR121</f>
        <v>141200</v>
      </c>
      <c r="AK121" s="137">
        <f>'FOD (ALL)'!BI121</f>
        <v>44000</v>
      </c>
      <c r="AL121" s="137">
        <f>'FOD (ALL)'!BZ121</f>
        <v>24000</v>
      </c>
      <c r="AM121" s="137" t="str">
        <f t="shared" si="67"/>
        <v>Y</v>
      </c>
      <c r="AN121" s="137" t="str">
        <f t="shared" si="68"/>
        <v>Y</v>
      </c>
      <c r="AO121" s="137" t="str">
        <f t="shared" si="69"/>
        <v>Y</v>
      </c>
      <c r="AP121" s="137" t="str">
        <f t="shared" si="70"/>
        <v>Y</v>
      </c>
      <c r="AQ121" s="139">
        <f t="shared" si="71"/>
        <v>153.42163355408388</v>
      </c>
      <c r="AR121" s="139">
        <f t="shared" si="72"/>
        <v>28.328611898016998</v>
      </c>
      <c r="AS121" s="139">
        <f t="shared" si="73"/>
        <v>220.90909090909091</v>
      </c>
      <c r="AT121" s="139">
        <f t="shared" si="74"/>
        <v>83.333333333333343</v>
      </c>
      <c r="AU121" s="137" t="str">
        <f t="shared" si="75"/>
        <v>Y</v>
      </c>
      <c r="AV121" s="137" t="str">
        <f t="shared" si="76"/>
        <v>N</v>
      </c>
      <c r="AW121" s="137" t="str">
        <f t="shared" si="77"/>
        <v>Y</v>
      </c>
      <c r="AX121" s="137">
        <f>'FOD (ALL)'!I121</f>
        <v>11155.33</v>
      </c>
      <c r="AY121" s="137">
        <f>'FOD (ALL)'!Z121</f>
        <v>2298.23</v>
      </c>
      <c r="AZ121" s="137">
        <f>'FOD (ALL)'!AQ121</f>
        <v>4365.5</v>
      </c>
      <c r="BA121" s="137">
        <f>'FOD (ALL)'!BH121</f>
        <v>905.22</v>
      </c>
      <c r="BB121" s="137">
        <f>'FOD (ALL)'!BY121</f>
        <v>197.03</v>
      </c>
      <c r="BC121" s="137" t="str">
        <f t="shared" si="78"/>
        <v>Y</v>
      </c>
      <c r="BD121" s="137" t="str">
        <f t="shared" si="79"/>
        <v>N</v>
      </c>
      <c r="BE121" s="137" t="str">
        <f t="shared" si="80"/>
        <v>Y</v>
      </c>
      <c r="BF121" s="137" t="str">
        <f t="shared" si="81"/>
        <v>Y</v>
      </c>
      <c r="BG121" s="139">
        <f t="shared" si="82"/>
        <v>385.38788545967986</v>
      </c>
      <c r="BH121" s="139">
        <f t="shared" si="83"/>
        <v>-47.354713091283926</v>
      </c>
      <c r="BI121" s="139">
        <f t="shared" si="84"/>
        <v>382.25845650781019</v>
      </c>
      <c r="BJ121" s="139">
        <f t="shared" si="85"/>
        <v>359.43257371973812</v>
      </c>
      <c r="BK121" s="137" t="str">
        <f t="shared" si="86"/>
        <v>Y</v>
      </c>
      <c r="BL121" s="137" t="str">
        <f t="shared" si="87"/>
        <v>N</v>
      </c>
      <c r="BM121" s="137" t="str">
        <f t="shared" si="88"/>
        <v>Y</v>
      </c>
      <c r="BN121" s="137">
        <f>'FOD (ALL)'!H121</f>
        <v>1193</v>
      </c>
      <c r="BO121" s="137">
        <f>'FOD (ALL)'!Y121</f>
        <v>243</v>
      </c>
      <c r="BP121" s="137">
        <f>'FOD (ALL)'!AP121</f>
        <v>463</v>
      </c>
      <c r="BQ121" s="137">
        <f>'FOD (ALL)'!BG121</f>
        <v>97</v>
      </c>
      <c r="BR121" s="137">
        <f>'FOD (ALL)'!BX121</f>
        <v>21</v>
      </c>
      <c r="BS121" s="137" t="str">
        <f t="shared" si="89"/>
        <v>Y</v>
      </c>
      <c r="BT121" s="137" t="str">
        <f t="shared" si="90"/>
        <v>N</v>
      </c>
      <c r="BU121" s="137" t="str">
        <f t="shared" si="91"/>
        <v>Y</v>
      </c>
      <c r="BV121" s="137" t="str">
        <f t="shared" si="92"/>
        <v>Y</v>
      </c>
      <c r="BW121" s="139">
        <f t="shared" si="93"/>
        <v>390.9465020576132</v>
      </c>
      <c r="BX121" s="139">
        <f t="shared" si="94"/>
        <v>-47.516198704103672</v>
      </c>
      <c r="BY121" s="139">
        <f t="shared" si="95"/>
        <v>377.31958762886597</v>
      </c>
      <c r="BZ121" s="139">
        <f t="shared" si="96"/>
        <v>361.90476190476193</v>
      </c>
      <c r="CA121" s="137" t="str">
        <f t="shared" si="97"/>
        <v>Y</v>
      </c>
      <c r="CB121" s="137" t="str">
        <f t="shared" si="98"/>
        <v>N</v>
      </c>
      <c r="CC121" s="137" t="str">
        <f t="shared" si="99"/>
        <v>Y</v>
      </c>
    </row>
    <row r="122" spans="1:81" x14ac:dyDescent="0.3">
      <c r="A122" s="137" t="str">
        <f>'FOD (ALL)'!B122</f>
        <v>DIVISLAB</v>
      </c>
      <c r="B122" s="146">
        <f>'FOD (ALL)'!C122</f>
        <v>44042</v>
      </c>
      <c r="C122" s="137">
        <f>'FOD (ALL)'!G122</f>
        <v>2340.4499999999998</v>
      </c>
      <c r="D122" s="137">
        <f>'FOD (ALL)'!X122</f>
        <v>2378.4499999999998</v>
      </c>
      <c r="E122" s="137">
        <f>'FOD (ALL)'!AO122</f>
        <v>2394.1999999999998</v>
      </c>
      <c r="F122" s="137">
        <f>'FOD (ALL)'!BF122</f>
        <v>2343.15</v>
      </c>
      <c r="G122" s="137">
        <f>'FOD (ALL)'!BW122</f>
        <v>2351.9</v>
      </c>
      <c r="H122" s="137" t="str">
        <f t="shared" si="56"/>
        <v>N</v>
      </c>
      <c r="I122" s="137" t="str">
        <f t="shared" si="57"/>
        <v>N</v>
      </c>
      <c r="J122" s="137" t="str">
        <f t="shared" si="58"/>
        <v>Y</v>
      </c>
      <c r="K122" s="137" t="str">
        <f t="shared" si="59"/>
        <v>N</v>
      </c>
      <c r="L122" s="139">
        <f t="shared" si="60"/>
        <v>-1.597679160797999</v>
      </c>
      <c r="M122" s="139">
        <f t="shared" si="61"/>
        <v>-0.65783977946704542</v>
      </c>
      <c r="N122" s="139">
        <f t="shared" si="62"/>
        <v>2.1786910782493534</v>
      </c>
      <c r="O122" s="139">
        <f t="shared" si="63"/>
        <v>-0.37203962753518427</v>
      </c>
      <c r="P122" s="137" t="str">
        <f t="shared" si="64"/>
        <v>N</v>
      </c>
      <c r="Q122" s="137" t="str">
        <f t="shared" si="65"/>
        <v>N</v>
      </c>
      <c r="R122" s="137" t="str">
        <f t="shared" si="66"/>
        <v>Y</v>
      </c>
      <c r="S122" s="137">
        <f>'FOD (ALL)'!D122</f>
        <v>2345.5</v>
      </c>
      <c r="T122" s="137">
        <f>'FOD (ALL)'!U122</f>
        <v>2418.9499999999998</v>
      </c>
      <c r="U122" s="137">
        <f>'FOD (ALL)'!AL122</f>
        <v>0</v>
      </c>
      <c r="V122" s="137">
        <f>'FOD (ALL)'!BC122</f>
        <v>0</v>
      </c>
      <c r="W122" s="137">
        <f>'FOD (ALL)'!BT122</f>
        <v>0</v>
      </c>
      <c r="X122" s="137">
        <f>'FOD (ALL)'!E122</f>
        <v>2351.1</v>
      </c>
      <c r="Y122" s="137">
        <f>'FOD (ALL)'!V122</f>
        <v>2418.9499999999998</v>
      </c>
      <c r="Z122" s="137">
        <f>'FOD (ALL)'!AM122</f>
        <v>0</v>
      </c>
      <c r="AA122" s="137">
        <f>'FOD (ALL)'!BD122</f>
        <v>0</v>
      </c>
      <c r="AB122" s="137">
        <f>'FOD (ALL)'!BU122</f>
        <v>0</v>
      </c>
      <c r="AC122" s="137">
        <f>'FOD (ALL)'!F122</f>
        <v>2343.1999999999998</v>
      </c>
      <c r="AD122" s="137">
        <f>'FOD (ALL)'!W122</f>
        <v>2418.9499999999998</v>
      </c>
      <c r="AE122" s="137">
        <f>'FOD (ALL)'!AN122</f>
        <v>0</v>
      </c>
      <c r="AF122" s="137">
        <f>'FOD (ALL)'!BE122</f>
        <v>0</v>
      </c>
      <c r="AG122" s="137">
        <f>'FOD (ALL)'!BV122</f>
        <v>0</v>
      </c>
      <c r="AH122" s="137">
        <f>'FOD (ALL)'!J122</f>
        <v>3600</v>
      </c>
      <c r="AI122" s="137">
        <f>'FOD (ALL)'!AA122</f>
        <v>3600</v>
      </c>
      <c r="AJ122" s="137">
        <f>'FOD (ALL)'!AR122</f>
        <v>3200</v>
      </c>
      <c r="AK122" s="137">
        <f>'FOD (ALL)'!BI122</f>
        <v>3200</v>
      </c>
      <c r="AL122" s="137">
        <f>'FOD (ALL)'!BZ122</f>
        <v>3200</v>
      </c>
      <c r="AM122" s="137" t="str">
        <f t="shared" si="67"/>
        <v>Y</v>
      </c>
      <c r="AN122" s="137" t="str">
        <f t="shared" si="68"/>
        <v>Y</v>
      </c>
      <c r="AO122" s="137" t="str">
        <f t="shared" si="69"/>
        <v>Y</v>
      </c>
      <c r="AP122" s="137" t="str">
        <f t="shared" si="70"/>
        <v>Y</v>
      </c>
      <c r="AQ122" s="139">
        <f t="shared" si="71"/>
        <v>0</v>
      </c>
      <c r="AR122" s="139">
        <f t="shared" si="72"/>
        <v>12.5</v>
      </c>
      <c r="AS122" s="139">
        <f t="shared" si="73"/>
        <v>0</v>
      </c>
      <c r="AT122" s="139">
        <f t="shared" si="74"/>
        <v>0</v>
      </c>
      <c r="AU122" s="137" t="str">
        <f t="shared" si="75"/>
        <v>N</v>
      </c>
      <c r="AV122" s="137" t="str">
        <f t="shared" si="76"/>
        <v>Y</v>
      </c>
      <c r="AW122" s="137" t="str">
        <f t="shared" si="77"/>
        <v>Y</v>
      </c>
      <c r="AX122" s="137">
        <f>'FOD (ALL)'!I122</f>
        <v>46.87</v>
      </c>
      <c r="AY122" s="137">
        <f>'FOD (ALL)'!Z122</f>
        <v>9.67</v>
      </c>
      <c r="AZ122" s="137">
        <f>'FOD (ALL)'!AQ122</f>
        <v>0</v>
      </c>
      <c r="BA122" s="137">
        <f>'FOD (ALL)'!BH122</f>
        <v>0</v>
      </c>
      <c r="BB122" s="137">
        <f>'FOD (ALL)'!BY122</f>
        <v>0</v>
      </c>
      <c r="BC122" s="137" t="str">
        <f t="shared" si="78"/>
        <v>Y</v>
      </c>
      <c r="BD122" s="137" t="str">
        <f t="shared" si="79"/>
        <v>Y</v>
      </c>
      <c r="BE122" s="137" t="str">
        <f t="shared" si="80"/>
        <v>Y</v>
      </c>
      <c r="BF122" s="137" t="str">
        <f t="shared" si="81"/>
        <v>Y</v>
      </c>
      <c r="BG122" s="139">
        <f t="shared" si="82"/>
        <v>384.69493278179937</v>
      </c>
      <c r="BH122" s="139" t="e">
        <f t="shared" si="83"/>
        <v>#DIV/0!</v>
      </c>
      <c r="BI122" s="139" t="e">
        <f t="shared" si="84"/>
        <v>#DIV/0!</v>
      </c>
      <c r="BJ122" s="139" t="e">
        <f t="shared" si="85"/>
        <v>#DIV/0!</v>
      </c>
      <c r="BK122" s="137" t="e">
        <f t="shared" si="86"/>
        <v>#DIV/0!</v>
      </c>
      <c r="BL122" s="137" t="e">
        <f t="shared" si="87"/>
        <v>#DIV/0!</v>
      </c>
      <c r="BM122" s="137" t="e">
        <f t="shared" si="88"/>
        <v>#DIV/0!</v>
      </c>
      <c r="BN122" s="137">
        <f>'FOD (ALL)'!H122</f>
        <v>5</v>
      </c>
      <c r="BO122" s="137">
        <f>'FOD (ALL)'!Y122</f>
        <v>1</v>
      </c>
      <c r="BP122" s="137">
        <f>'FOD (ALL)'!AP122</f>
        <v>0</v>
      </c>
      <c r="BQ122" s="137">
        <f>'FOD (ALL)'!BG122</f>
        <v>0</v>
      </c>
      <c r="BR122" s="137">
        <f>'FOD (ALL)'!BX122</f>
        <v>0</v>
      </c>
      <c r="BS122" s="137" t="str">
        <f t="shared" si="89"/>
        <v>Y</v>
      </c>
      <c r="BT122" s="137" t="str">
        <f t="shared" si="90"/>
        <v>Y</v>
      </c>
      <c r="BU122" s="137" t="str">
        <f t="shared" si="91"/>
        <v>Y</v>
      </c>
      <c r="BV122" s="137" t="str">
        <f t="shared" si="92"/>
        <v>Y</v>
      </c>
      <c r="BW122" s="139">
        <f t="shared" si="93"/>
        <v>400</v>
      </c>
      <c r="BX122" s="139" t="e">
        <f t="shared" si="94"/>
        <v>#DIV/0!</v>
      </c>
      <c r="BY122" s="139" t="e">
        <f t="shared" si="95"/>
        <v>#DIV/0!</v>
      </c>
      <c r="BZ122" s="139" t="e">
        <f t="shared" si="96"/>
        <v>#DIV/0!</v>
      </c>
      <c r="CA122" s="137" t="e">
        <f t="shared" si="97"/>
        <v>#DIV/0!</v>
      </c>
      <c r="CB122" s="137" t="e">
        <f t="shared" si="98"/>
        <v>#DIV/0!</v>
      </c>
      <c r="CC122" s="137" t="e">
        <f t="shared" si="99"/>
        <v>#DIV/0!</v>
      </c>
    </row>
    <row r="123" spans="1:81" x14ac:dyDescent="0.3">
      <c r="A123" s="137" t="str">
        <f>'FOD (ALL)'!B123</f>
        <v>DLF</v>
      </c>
      <c r="B123" s="146">
        <f>'FOD (ALL)'!C123</f>
        <v>43979</v>
      </c>
      <c r="C123" s="137">
        <f>'FOD (ALL)'!G123</f>
        <v>135</v>
      </c>
      <c r="D123" s="137">
        <f>'FOD (ALL)'!X123</f>
        <v>138.5</v>
      </c>
      <c r="E123" s="137">
        <f>'FOD (ALL)'!AO123</f>
        <v>139.6</v>
      </c>
      <c r="F123" s="137">
        <f>'FOD (ALL)'!BF123</f>
        <v>131.4</v>
      </c>
      <c r="G123" s="137">
        <f>'FOD (ALL)'!BW123</f>
        <v>132.19999999999999</v>
      </c>
      <c r="H123" s="137" t="str">
        <f t="shared" si="56"/>
        <v>N</v>
      </c>
      <c r="I123" s="137" t="str">
        <f t="shared" si="57"/>
        <v>N</v>
      </c>
      <c r="J123" s="137" t="str">
        <f t="shared" si="58"/>
        <v>Y</v>
      </c>
      <c r="K123" s="137" t="str">
        <f t="shared" si="59"/>
        <v>N</v>
      </c>
      <c r="L123" s="139">
        <f t="shared" si="60"/>
        <v>-2.5270758122743682</v>
      </c>
      <c r="M123" s="139">
        <f t="shared" si="61"/>
        <v>-0.78796561604584126</v>
      </c>
      <c r="N123" s="139">
        <f t="shared" si="62"/>
        <v>6.2404870624048616</v>
      </c>
      <c r="O123" s="139">
        <f t="shared" si="63"/>
        <v>-0.6051437216338752</v>
      </c>
      <c r="P123" s="137" t="str">
        <f t="shared" si="64"/>
        <v>N</v>
      </c>
      <c r="Q123" s="137" t="str">
        <f t="shared" si="65"/>
        <v>N</v>
      </c>
      <c r="R123" s="137" t="str">
        <f t="shared" si="66"/>
        <v>Y</v>
      </c>
      <c r="S123" s="137">
        <f>'FOD (ALL)'!D123</f>
        <v>137.5</v>
      </c>
      <c r="T123" s="137">
        <f>'FOD (ALL)'!U123</f>
        <v>139</v>
      </c>
      <c r="U123" s="137">
        <f>'FOD (ALL)'!AL123</f>
        <v>131.94999999999999</v>
      </c>
      <c r="V123" s="137">
        <f>'FOD (ALL)'!BC123</f>
        <v>133.9</v>
      </c>
      <c r="W123" s="137">
        <f>'FOD (ALL)'!BT123</f>
        <v>138.30000000000001</v>
      </c>
      <c r="X123" s="137">
        <f>'FOD (ALL)'!E123</f>
        <v>140</v>
      </c>
      <c r="Y123" s="137">
        <f>'FOD (ALL)'!V123</f>
        <v>141.15</v>
      </c>
      <c r="Z123" s="137">
        <f>'FOD (ALL)'!AM123</f>
        <v>141.19999999999999</v>
      </c>
      <c r="AA123" s="137">
        <f>'FOD (ALL)'!BD123</f>
        <v>135.6</v>
      </c>
      <c r="AB123" s="137">
        <f>'FOD (ALL)'!BU123</f>
        <v>138.44999999999999</v>
      </c>
      <c r="AC123" s="137">
        <f>'FOD (ALL)'!F123</f>
        <v>134</v>
      </c>
      <c r="AD123" s="137">
        <f>'FOD (ALL)'!W123</f>
        <v>136.5</v>
      </c>
      <c r="AE123" s="137">
        <f>'FOD (ALL)'!AN123</f>
        <v>131.15</v>
      </c>
      <c r="AF123" s="137">
        <f>'FOD (ALL)'!BE123</f>
        <v>130.19999999999999</v>
      </c>
      <c r="AG123" s="137">
        <f>'FOD (ALL)'!BV123</f>
        <v>129.35</v>
      </c>
      <c r="AH123" s="137">
        <f>'FOD (ALL)'!J123</f>
        <v>19496400</v>
      </c>
      <c r="AI123" s="137">
        <f>'FOD (ALL)'!AA123</f>
        <v>22819500</v>
      </c>
      <c r="AJ123" s="137">
        <f>'FOD (ALL)'!AR123</f>
        <v>22991100</v>
      </c>
      <c r="AK123" s="137">
        <f>'FOD (ALL)'!BI123</f>
        <v>23618100</v>
      </c>
      <c r="AL123" s="137">
        <f>'FOD (ALL)'!BZ123</f>
        <v>23433300</v>
      </c>
      <c r="AM123" s="137" t="str">
        <f t="shared" si="67"/>
        <v>N</v>
      </c>
      <c r="AN123" s="137" t="str">
        <f t="shared" si="68"/>
        <v>N</v>
      </c>
      <c r="AO123" s="137" t="str">
        <f t="shared" si="69"/>
        <v>N</v>
      </c>
      <c r="AP123" s="137" t="str">
        <f t="shared" si="70"/>
        <v>Y</v>
      </c>
      <c r="AQ123" s="139">
        <f t="shared" si="71"/>
        <v>-14.562545191612436</v>
      </c>
      <c r="AR123" s="139">
        <f t="shared" si="72"/>
        <v>-0.74637577149418688</v>
      </c>
      <c r="AS123" s="139">
        <f t="shared" si="73"/>
        <v>-2.6547436076568394</v>
      </c>
      <c r="AT123" s="139">
        <f t="shared" si="74"/>
        <v>0.78862132094071269</v>
      </c>
      <c r="AU123" s="137" t="str">
        <f t="shared" si="75"/>
        <v>N</v>
      </c>
      <c r="AV123" s="137" t="str">
        <f t="shared" si="76"/>
        <v>Y</v>
      </c>
      <c r="AW123" s="137" t="str">
        <f t="shared" si="77"/>
        <v>N</v>
      </c>
      <c r="AX123" s="137">
        <f>'FOD (ALL)'!I123</f>
        <v>17191.919999999998</v>
      </c>
      <c r="AY123" s="137">
        <f>'FOD (ALL)'!Z123</f>
        <v>13309.87</v>
      </c>
      <c r="AZ123" s="137">
        <f>'FOD (ALL)'!AQ123</f>
        <v>24622.84</v>
      </c>
      <c r="BA123" s="137">
        <f>'FOD (ALL)'!BH123</f>
        <v>12962.89</v>
      </c>
      <c r="BB123" s="137">
        <f>'FOD (ALL)'!BY123</f>
        <v>16902.150000000001</v>
      </c>
      <c r="BC123" s="137" t="str">
        <f t="shared" si="78"/>
        <v>Y</v>
      </c>
      <c r="BD123" s="137" t="str">
        <f t="shared" si="79"/>
        <v>N</v>
      </c>
      <c r="BE123" s="137" t="str">
        <f t="shared" si="80"/>
        <v>Y</v>
      </c>
      <c r="BF123" s="137" t="str">
        <f t="shared" si="81"/>
        <v>N</v>
      </c>
      <c r="BG123" s="139">
        <f t="shared" si="82"/>
        <v>29.166701102264692</v>
      </c>
      <c r="BH123" s="139">
        <f t="shared" si="83"/>
        <v>-45.945025025545384</v>
      </c>
      <c r="BI123" s="139">
        <f t="shared" si="84"/>
        <v>89.948691996923529</v>
      </c>
      <c r="BJ123" s="139">
        <f t="shared" si="85"/>
        <v>-23.306265770922643</v>
      </c>
      <c r="BK123" s="137" t="str">
        <f t="shared" si="86"/>
        <v>Y</v>
      </c>
      <c r="BL123" s="137" t="str">
        <f t="shared" si="87"/>
        <v>N</v>
      </c>
      <c r="BM123" s="137" t="str">
        <f t="shared" si="88"/>
        <v>Y</v>
      </c>
      <c r="BN123" s="137">
        <f>'FOD (ALL)'!H123</f>
        <v>3812</v>
      </c>
      <c r="BO123" s="137">
        <f>'FOD (ALL)'!Y123</f>
        <v>2905</v>
      </c>
      <c r="BP123" s="137">
        <f>'FOD (ALL)'!AP123</f>
        <v>5461</v>
      </c>
      <c r="BQ123" s="137">
        <f>'FOD (ALL)'!BG123</f>
        <v>2961</v>
      </c>
      <c r="BR123" s="137">
        <f>'FOD (ALL)'!BX123</f>
        <v>3867</v>
      </c>
      <c r="BS123" s="137" t="str">
        <f t="shared" si="89"/>
        <v>Y</v>
      </c>
      <c r="BT123" s="137" t="str">
        <f t="shared" si="90"/>
        <v>N</v>
      </c>
      <c r="BU123" s="137" t="str">
        <f t="shared" si="91"/>
        <v>Y</v>
      </c>
      <c r="BV123" s="137" t="str">
        <f t="shared" si="92"/>
        <v>N</v>
      </c>
      <c r="BW123" s="139">
        <f t="shared" si="93"/>
        <v>31.222030981067128</v>
      </c>
      <c r="BX123" s="139">
        <f t="shared" si="94"/>
        <v>-46.804614539461639</v>
      </c>
      <c r="BY123" s="139">
        <f t="shared" si="95"/>
        <v>84.430935494765279</v>
      </c>
      <c r="BZ123" s="139">
        <f t="shared" si="96"/>
        <v>-23.429014740108613</v>
      </c>
      <c r="CA123" s="137" t="str">
        <f t="shared" si="97"/>
        <v>Y</v>
      </c>
      <c r="CB123" s="137" t="str">
        <f t="shared" si="98"/>
        <v>N</v>
      </c>
      <c r="CC123" s="137" t="str">
        <f t="shared" si="99"/>
        <v>Y</v>
      </c>
    </row>
    <row r="124" spans="1:81" x14ac:dyDescent="0.3">
      <c r="A124" s="137" t="str">
        <f>'FOD (ALL)'!B124</f>
        <v>DLF</v>
      </c>
      <c r="B124" s="146">
        <f>'FOD (ALL)'!C124</f>
        <v>44007</v>
      </c>
      <c r="C124" s="137">
        <f>'FOD (ALL)'!G124</f>
        <v>135.35</v>
      </c>
      <c r="D124" s="137">
        <f>'FOD (ALL)'!X124</f>
        <v>138.9</v>
      </c>
      <c r="E124" s="137">
        <f>'FOD (ALL)'!AO124</f>
        <v>140.1</v>
      </c>
      <c r="F124" s="137">
        <f>'FOD (ALL)'!BF124</f>
        <v>131.85</v>
      </c>
      <c r="G124" s="137">
        <f>'FOD (ALL)'!BW124</f>
        <v>132.55000000000001</v>
      </c>
      <c r="H124" s="137" t="str">
        <f t="shared" si="56"/>
        <v>N</v>
      </c>
      <c r="I124" s="137" t="str">
        <f t="shared" si="57"/>
        <v>N</v>
      </c>
      <c r="J124" s="137" t="str">
        <f t="shared" si="58"/>
        <v>Y</v>
      </c>
      <c r="K124" s="137" t="str">
        <f t="shared" si="59"/>
        <v>N</v>
      </c>
      <c r="L124" s="139">
        <f t="shared" si="60"/>
        <v>-2.5557955363570994</v>
      </c>
      <c r="M124" s="139">
        <f t="shared" si="61"/>
        <v>-0.85653104925052725</v>
      </c>
      <c r="N124" s="139">
        <f t="shared" si="62"/>
        <v>6.2571103526734921</v>
      </c>
      <c r="O124" s="139">
        <f t="shared" si="63"/>
        <v>-0.5281026027914123</v>
      </c>
      <c r="P124" s="137" t="str">
        <f t="shared" si="64"/>
        <v>N</v>
      </c>
      <c r="Q124" s="137" t="str">
        <f t="shared" si="65"/>
        <v>N</v>
      </c>
      <c r="R124" s="137" t="str">
        <f t="shared" si="66"/>
        <v>Y</v>
      </c>
      <c r="S124" s="137">
        <f>'FOD (ALL)'!D124</f>
        <v>137.1</v>
      </c>
      <c r="T124" s="137">
        <f>'FOD (ALL)'!U124</f>
        <v>138.9</v>
      </c>
      <c r="U124" s="137">
        <f>'FOD (ALL)'!AL124</f>
        <v>132.85</v>
      </c>
      <c r="V124" s="137">
        <f>'FOD (ALL)'!BC124</f>
        <v>134.5</v>
      </c>
      <c r="W124" s="137">
        <f>'FOD (ALL)'!BT124</f>
        <v>137</v>
      </c>
      <c r="X124" s="137">
        <f>'FOD (ALL)'!E124</f>
        <v>140.25</v>
      </c>
      <c r="Y124" s="137">
        <f>'FOD (ALL)'!V124</f>
        <v>141.4</v>
      </c>
      <c r="Z124" s="137">
        <f>'FOD (ALL)'!AM124</f>
        <v>141.44999999999999</v>
      </c>
      <c r="AA124" s="137">
        <f>'FOD (ALL)'!BD124</f>
        <v>136</v>
      </c>
      <c r="AB124" s="137">
        <f>'FOD (ALL)'!BU124</f>
        <v>137.55000000000001</v>
      </c>
      <c r="AC124" s="137">
        <f>'FOD (ALL)'!F124</f>
        <v>134.44999999999999</v>
      </c>
      <c r="AD124" s="137">
        <f>'FOD (ALL)'!W124</f>
        <v>137</v>
      </c>
      <c r="AE124" s="137">
        <f>'FOD (ALL)'!AN124</f>
        <v>132.55000000000001</v>
      </c>
      <c r="AF124" s="137">
        <f>'FOD (ALL)'!BE124</f>
        <v>130.85</v>
      </c>
      <c r="AG124" s="137">
        <f>'FOD (ALL)'!BV124</f>
        <v>130</v>
      </c>
      <c r="AH124" s="137">
        <f>'FOD (ALL)'!J124</f>
        <v>6675900</v>
      </c>
      <c r="AI124" s="137">
        <f>'FOD (ALL)'!AA124</f>
        <v>3201000</v>
      </c>
      <c r="AJ124" s="137">
        <f>'FOD (ALL)'!AR124</f>
        <v>2864400</v>
      </c>
      <c r="AK124" s="137">
        <f>'FOD (ALL)'!BI124</f>
        <v>650100</v>
      </c>
      <c r="AL124" s="137">
        <f>'FOD (ALL)'!BZ124</f>
        <v>330000</v>
      </c>
      <c r="AM124" s="137" t="str">
        <f t="shared" si="67"/>
        <v>Y</v>
      </c>
      <c r="AN124" s="137" t="str">
        <f t="shared" si="68"/>
        <v>Y</v>
      </c>
      <c r="AO124" s="137" t="str">
        <f t="shared" si="69"/>
        <v>Y</v>
      </c>
      <c r="AP124" s="137" t="str">
        <f t="shared" si="70"/>
        <v>Y</v>
      </c>
      <c r="AQ124" s="139">
        <f t="shared" si="71"/>
        <v>108.55670103092783</v>
      </c>
      <c r="AR124" s="139">
        <f t="shared" si="72"/>
        <v>11.751152073732719</v>
      </c>
      <c r="AS124" s="139">
        <f t="shared" si="73"/>
        <v>340.60913705583755</v>
      </c>
      <c r="AT124" s="139">
        <f t="shared" si="74"/>
        <v>97</v>
      </c>
      <c r="AU124" s="137" t="str">
        <f t="shared" si="75"/>
        <v>Y</v>
      </c>
      <c r="AV124" s="137" t="str">
        <f t="shared" si="76"/>
        <v>N</v>
      </c>
      <c r="AW124" s="137" t="str">
        <f t="shared" si="77"/>
        <v>Y</v>
      </c>
      <c r="AX124" s="137">
        <f>'FOD (ALL)'!I124</f>
        <v>7228.34</v>
      </c>
      <c r="AY124" s="137">
        <f>'FOD (ALL)'!Z124</f>
        <v>2125.62</v>
      </c>
      <c r="AZ124" s="137">
        <f>'FOD (ALL)'!AQ124</f>
        <v>5543.6</v>
      </c>
      <c r="BA124" s="137">
        <f>'FOD (ALL)'!BH124</f>
        <v>1169.82</v>
      </c>
      <c r="BB124" s="137">
        <f>'FOD (ALL)'!BY124</f>
        <v>534.53</v>
      </c>
      <c r="BC124" s="137" t="str">
        <f t="shared" si="78"/>
        <v>Y</v>
      </c>
      <c r="BD124" s="137" t="str">
        <f t="shared" si="79"/>
        <v>N</v>
      </c>
      <c r="BE124" s="137" t="str">
        <f t="shared" si="80"/>
        <v>Y</v>
      </c>
      <c r="BF124" s="137" t="str">
        <f t="shared" si="81"/>
        <v>Y</v>
      </c>
      <c r="BG124" s="139">
        <f t="shared" si="82"/>
        <v>240.05795956003428</v>
      </c>
      <c r="BH124" s="139">
        <f t="shared" si="83"/>
        <v>-61.656324410130601</v>
      </c>
      <c r="BI124" s="139">
        <f t="shared" si="84"/>
        <v>373.88487117676232</v>
      </c>
      <c r="BJ124" s="139">
        <f t="shared" si="85"/>
        <v>118.8502048528614</v>
      </c>
      <c r="BK124" s="137" t="str">
        <f t="shared" si="86"/>
        <v>Y</v>
      </c>
      <c r="BL124" s="137" t="str">
        <f t="shared" si="87"/>
        <v>N</v>
      </c>
      <c r="BM124" s="137" t="str">
        <f t="shared" si="88"/>
        <v>Y</v>
      </c>
      <c r="BN124" s="137">
        <f>'FOD (ALL)'!H124</f>
        <v>1597</v>
      </c>
      <c r="BO124" s="137">
        <f>'FOD (ALL)'!Y124</f>
        <v>463</v>
      </c>
      <c r="BP124" s="137">
        <f>'FOD (ALL)'!AP124</f>
        <v>1221</v>
      </c>
      <c r="BQ124" s="137">
        <f>'FOD (ALL)'!BG124</f>
        <v>266</v>
      </c>
      <c r="BR124" s="137">
        <f>'FOD (ALL)'!BX124</f>
        <v>122</v>
      </c>
      <c r="BS124" s="137" t="str">
        <f t="shared" si="89"/>
        <v>Y</v>
      </c>
      <c r="BT124" s="137" t="str">
        <f t="shared" si="90"/>
        <v>N</v>
      </c>
      <c r="BU124" s="137" t="str">
        <f t="shared" si="91"/>
        <v>Y</v>
      </c>
      <c r="BV124" s="137" t="str">
        <f t="shared" si="92"/>
        <v>Y</v>
      </c>
      <c r="BW124" s="139">
        <f t="shared" si="93"/>
        <v>244.92440604751619</v>
      </c>
      <c r="BX124" s="139">
        <f t="shared" si="94"/>
        <v>-62.080262080262081</v>
      </c>
      <c r="BY124" s="139">
        <f t="shared" si="95"/>
        <v>359.02255639097746</v>
      </c>
      <c r="BZ124" s="139">
        <f t="shared" si="96"/>
        <v>118.0327868852459</v>
      </c>
      <c r="CA124" s="137" t="str">
        <f t="shared" si="97"/>
        <v>Y</v>
      </c>
      <c r="CB124" s="137" t="str">
        <f t="shared" si="98"/>
        <v>N</v>
      </c>
      <c r="CC124" s="137" t="str">
        <f t="shared" si="99"/>
        <v>Y</v>
      </c>
    </row>
    <row r="125" spans="1:81" x14ac:dyDescent="0.3">
      <c r="A125" s="137" t="str">
        <f>'FOD (ALL)'!B125</f>
        <v>DLF</v>
      </c>
      <c r="B125" s="146">
        <f>'FOD (ALL)'!C125</f>
        <v>44042</v>
      </c>
      <c r="C125" s="137">
        <f>'FOD (ALL)'!G125</f>
        <v>136.25</v>
      </c>
      <c r="D125" s="137">
        <f>'FOD (ALL)'!X125</f>
        <v>137.80000000000001</v>
      </c>
      <c r="E125" s="137">
        <f>'FOD (ALL)'!AO125</f>
        <v>140.5</v>
      </c>
      <c r="F125" s="137">
        <f>'FOD (ALL)'!BF125</f>
        <v>132.65</v>
      </c>
      <c r="G125" s="137">
        <f>'FOD (ALL)'!BW125</f>
        <v>133.69999999999999</v>
      </c>
      <c r="H125" s="137" t="str">
        <f t="shared" si="56"/>
        <v>N</v>
      </c>
      <c r="I125" s="137" t="str">
        <f t="shared" si="57"/>
        <v>N</v>
      </c>
      <c r="J125" s="137" t="str">
        <f t="shared" si="58"/>
        <v>Y</v>
      </c>
      <c r="K125" s="137" t="str">
        <f t="shared" si="59"/>
        <v>N</v>
      </c>
      <c r="L125" s="139">
        <f t="shared" si="60"/>
        <v>-1.1248185776487745</v>
      </c>
      <c r="M125" s="139">
        <f t="shared" si="61"/>
        <v>-1.9217081850533728</v>
      </c>
      <c r="N125" s="139">
        <f t="shared" si="62"/>
        <v>5.9178288729739865</v>
      </c>
      <c r="O125" s="139">
        <f t="shared" si="63"/>
        <v>-0.78534031413611294</v>
      </c>
      <c r="P125" s="137" t="str">
        <f t="shared" si="64"/>
        <v>Y</v>
      </c>
      <c r="Q125" s="137" t="str">
        <f t="shared" si="65"/>
        <v>N</v>
      </c>
      <c r="R125" s="137" t="str">
        <f t="shared" si="66"/>
        <v>Y</v>
      </c>
      <c r="S125" s="137">
        <f>'FOD (ALL)'!D125</f>
        <v>138.1</v>
      </c>
      <c r="T125" s="137">
        <f>'FOD (ALL)'!U125</f>
        <v>0</v>
      </c>
      <c r="U125" s="137">
        <f>'FOD (ALL)'!AL125</f>
        <v>133.25</v>
      </c>
      <c r="V125" s="137">
        <f>'FOD (ALL)'!BC125</f>
        <v>0</v>
      </c>
      <c r="W125" s="137">
        <f>'FOD (ALL)'!BT125</f>
        <v>0</v>
      </c>
      <c r="X125" s="137">
        <f>'FOD (ALL)'!E125</f>
        <v>138.1</v>
      </c>
      <c r="Y125" s="137">
        <f>'FOD (ALL)'!V125</f>
        <v>0</v>
      </c>
      <c r="Z125" s="137">
        <f>'FOD (ALL)'!AM125</f>
        <v>133.5</v>
      </c>
      <c r="AA125" s="137">
        <f>'FOD (ALL)'!BD125</f>
        <v>0</v>
      </c>
      <c r="AB125" s="137">
        <f>'FOD (ALL)'!BU125</f>
        <v>0</v>
      </c>
      <c r="AC125" s="137">
        <f>'FOD (ALL)'!F125</f>
        <v>134.55000000000001</v>
      </c>
      <c r="AD125" s="137">
        <f>'FOD (ALL)'!W125</f>
        <v>0</v>
      </c>
      <c r="AE125" s="137">
        <f>'FOD (ALL)'!AN125</f>
        <v>133.25</v>
      </c>
      <c r="AF125" s="137">
        <f>'FOD (ALL)'!BE125</f>
        <v>0</v>
      </c>
      <c r="AG125" s="137">
        <f>'FOD (ALL)'!BV125</f>
        <v>0</v>
      </c>
      <c r="AH125" s="137">
        <f>'FOD (ALL)'!J125</f>
        <v>39600</v>
      </c>
      <c r="AI125" s="137">
        <f>'FOD (ALL)'!AA125</f>
        <v>36300</v>
      </c>
      <c r="AJ125" s="137">
        <f>'FOD (ALL)'!AR125</f>
        <v>36300</v>
      </c>
      <c r="AK125" s="137">
        <f>'FOD (ALL)'!BI125</f>
        <v>26400</v>
      </c>
      <c r="AL125" s="137">
        <f>'FOD (ALL)'!BZ125</f>
        <v>26400</v>
      </c>
      <c r="AM125" s="137" t="str">
        <f t="shared" si="67"/>
        <v>Y</v>
      </c>
      <c r="AN125" s="137" t="str">
        <f t="shared" si="68"/>
        <v>Y</v>
      </c>
      <c r="AO125" s="137" t="str">
        <f t="shared" si="69"/>
        <v>Y</v>
      </c>
      <c r="AP125" s="137" t="str">
        <f t="shared" si="70"/>
        <v>Y</v>
      </c>
      <c r="AQ125" s="139">
        <f t="shared" si="71"/>
        <v>9.0909090909090917</v>
      </c>
      <c r="AR125" s="139">
        <f t="shared" si="72"/>
        <v>0</v>
      </c>
      <c r="AS125" s="139">
        <f t="shared" si="73"/>
        <v>37.5</v>
      </c>
      <c r="AT125" s="139">
        <f t="shared" si="74"/>
        <v>0</v>
      </c>
      <c r="AU125" s="137" t="str">
        <f t="shared" si="75"/>
        <v>Y</v>
      </c>
      <c r="AV125" s="137" t="str">
        <f t="shared" si="76"/>
        <v>N</v>
      </c>
      <c r="AW125" s="137" t="str">
        <f t="shared" si="77"/>
        <v>Y</v>
      </c>
      <c r="AX125" s="137">
        <f>'FOD (ALL)'!I125</f>
        <v>13.43</v>
      </c>
      <c r="AY125" s="137">
        <f>'FOD (ALL)'!Z125</f>
        <v>9.09</v>
      </c>
      <c r="AZ125" s="137">
        <f>'FOD (ALL)'!AQ125</f>
        <v>13.2</v>
      </c>
      <c r="BA125" s="137">
        <f>'FOD (ALL)'!BH125</f>
        <v>0</v>
      </c>
      <c r="BB125" s="137">
        <f>'FOD (ALL)'!BY125</f>
        <v>0</v>
      </c>
      <c r="BC125" s="137" t="str">
        <f t="shared" si="78"/>
        <v>Y</v>
      </c>
      <c r="BD125" s="137" t="str">
        <f t="shared" si="79"/>
        <v>N</v>
      </c>
      <c r="BE125" s="137" t="str">
        <f t="shared" si="80"/>
        <v>Y</v>
      </c>
      <c r="BF125" s="137" t="str">
        <f t="shared" si="81"/>
        <v>Y</v>
      </c>
      <c r="BG125" s="139">
        <f t="shared" si="82"/>
        <v>47.744774477447741</v>
      </c>
      <c r="BH125" s="139">
        <f t="shared" si="83"/>
        <v>-31.136363636363633</v>
      </c>
      <c r="BI125" s="139" t="e">
        <f t="shared" si="84"/>
        <v>#DIV/0!</v>
      </c>
      <c r="BJ125" s="139" t="e">
        <f t="shared" si="85"/>
        <v>#DIV/0!</v>
      </c>
      <c r="BK125" s="137" t="str">
        <f t="shared" si="86"/>
        <v>Y</v>
      </c>
      <c r="BL125" s="137" t="e">
        <f t="shared" si="87"/>
        <v>#DIV/0!</v>
      </c>
      <c r="BM125" s="137" t="e">
        <f t="shared" si="88"/>
        <v>#DIV/0!</v>
      </c>
      <c r="BN125" s="137">
        <f>'FOD (ALL)'!H125</f>
        <v>3</v>
      </c>
      <c r="BO125" s="137">
        <f>'FOD (ALL)'!Y125</f>
        <v>2</v>
      </c>
      <c r="BP125" s="137">
        <f>'FOD (ALL)'!AP125</f>
        <v>3</v>
      </c>
      <c r="BQ125" s="137">
        <f>'FOD (ALL)'!BG125</f>
        <v>0</v>
      </c>
      <c r="BR125" s="137">
        <f>'FOD (ALL)'!BX125</f>
        <v>0</v>
      </c>
      <c r="BS125" s="137" t="str">
        <f t="shared" si="89"/>
        <v>Y</v>
      </c>
      <c r="BT125" s="137" t="str">
        <f t="shared" si="90"/>
        <v>N</v>
      </c>
      <c r="BU125" s="137" t="str">
        <f t="shared" si="91"/>
        <v>Y</v>
      </c>
      <c r="BV125" s="137" t="str">
        <f t="shared" si="92"/>
        <v>Y</v>
      </c>
      <c r="BW125" s="139">
        <f t="shared" si="93"/>
        <v>50</v>
      </c>
      <c r="BX125" s="139">
        <f t="shared" si="94"/>
        <v>-33.333333333333329</v>
      </c>
      <c r="BY125" s="139" t="e">
        <f t="shared" si="95"/>
        <v>#DIV/0!</v>
      </c>
      <c r="BZ125" s="139" t="e">
        <f t="shared" si="96"/>
        <v>#DIV/0!</v>
      </c>
      <c r="CA125" s="137" t="str">
        <f t="shared" si="97"/>
        <v>Y</v>
      </c>
      <c r="CB125" s="137" t="e">
        <f t="shared" si="98"/>
        <v>#DIV/0!</v>
      </c>
      <c r="CC125" s="137" t="e">
        <f t="shared" si="99"/>
        <v>#DIV/0!</v>
      </c>
    </row>
    <row r="126" spans="1:81" x14ac:dyDescent="0.3">
      <c r="A126" s="137" t="str">
        <f>'FOD (ALL)'!B126</f>
        <v>DRREDDY</v>
      </c>
      <c r="B126" s="146">
        <f>'FOD (ALL)'!C126</f>
        <v>43979</v>
      </c>
      <c r="C126" s="137">
        <f>'FOD (ALL)'!G126</f>
        <v>3874.15</v>
      </c>
      <c r="D126" s="137">
        <f>'FOD (ALL)'!X126</f>
        <v>3836.75</v>
      </c>
      <c r="E126" s="137">
        <f>'FOD (ALL)'!AO126</f>
        <v>3916.6</v>
      </c>
      <c r="F126" s="137">
        <f>'FOD (ALL)'!BF126</f>
        <v>3699.2</v>
      </c>
      <c r="G126" s="137">
        <f>'FOD (ALL)'!BW126</f>
        <v>3686.35</v>
      </c>
      <c r="H126" s="137" t="str">
        <f t="shared" si="56"/>
        <v>Y</v>
      </c>
      <c r="I126" s="137" t="str">
        <f t="shared" si="57"/>
        <v>N</v>
      </c>
      <c r="J126" s="137" t="str">
        <f t="shared" si="58"/>
        <v>Y</v>
      </c>
      <c r="K126" s="137" t="str">
        <f t="shared" si="59"/>
        <v>Y</v>
      </c>
      <c r="L126" s="139">
        <f t="shared" si="60"/>
        <v>0.97478334527920996</v>
      </c>
      <c r="M126" s="139">
        <f t="shared" si="61"/>
        <v>-2.0387581065209597</v>
      </c>
      <c r="N126" s="139">
        <f t="shared" si="62"/>
        <v>5.8769463667820094</v>
      </c>
      <c r="O126" s="139">
        <f t="shared" si="63"/>
        <v>0.34858328699119479</v>
      </c>
      <c r="P126" s="137" t="str">
        <f t="shared" si="64"/>
        <v>Y</v>
      </c>
      <c r="Q126" s="137" t="str">
        <f t="shared" si="65"/>
        <v>N</v>
      </c>
      <c r="R126" s="137" t="str">
        <f t="shared" si="66"/>
        <v>Y</v>
      </c>
      <c r="S126" s="137">
        <f>'FOD (ALL)'!D126</f>
        <v>3829.9</v>
      </c>
      <c r="T126" s="137">
        <f>'FOD (ALL)'!U126</f>
        <v>3948.95</v>
      </c>
      <c r="U126" s="137">
        <f>'FOD (ALL)'!AL126</f>
        <v>3723.9</v>
      </c>
      <c r="V126" s="137">
        <f>'FOD (ALL)'!BC126</f>
        <v>3700.2</v>
      </c>
      <c r="W126" s="137">
        <f>'FOD (ALL)'!BT126</f>
        <v>3754</v>
      </c>
      <c r="X126" s="137">
        <f>'FOD (ALL)'!E126</f>
        <v>3891</v>
      </c>
      <c r="Y126" s="137">
        <f>'FOD (ALL)'!V126</f>
        <v>3948.95</v>
      </c>
      <c r="Z126" s="137">
        <f>'FOD (ALL)'!AM126</f>
        <v>3934.95</v>
      </c>
      <c r="AA126" s="137">
        <f>'FOD (ALL)'!BD126</f>
        <v>3727.55</v>
      </c>
      <c r="AB126" s="137">
        <f>'FOD (ALL)'!BU126</f>
        <v>3762.7</v>
      </c>
      <c r="AC126" s="137">
        <f>'FOD (ALL)'!F126</f>
        <v>3800.65</v>
      </c>
      <c r="AD126" s="137">
        <f>'FOD (ALL)'!W126</f>
        <v>3815.25</v>
      </c>
      <c r="AE126" s="137">
        <f>'FOD (ALL)'!AN126</f>
        <v>3698.35</v>
      </c>
      <c r="AF126" s="137">
        <f>'FOD (ALL)'!BE126</f>
        <v>3666.25</v>
      </c>
      <c r="AG126" s="137">
        <f>'FOD (ALL)'!BV126</f>
        <v>3618.4</v>
      </c>
      <c r="AH126" s="137">
        <f>'FOD (ALL)'!J126</f>
        <v>2396750</v>
      </c>
      <c r="AI126" s="137">
        <f>'FOD (ALL)'!AA126</f>
        <v>3073250</v>
      </c>
      <c r="AJ126" s="137">
        <f>'FOD (ALL)'!AR126</f>
        <v>3157250</v>
      </c>
      <c r="AK126" s="137">
        <f>'FOD (ALL)'!BI126</f>
        <v>2978000</v>
      </c>
      <c r="AL126" s="137">
        <f>'FOD (ALL)'!BZ126</f>
        <v>2977250</v>
      </c>
      <c r="AM126" s="137" t="str">
        <f t="shared" si="67"/>
        <v>N</v>
      </c>
      <c r="AN126" s="137" t="str">
        <f t="shared" si="68"/>
        <v>N</v>
      </c>
      <c r="AO126" s="137" t="str">
        <f t="shared" si="69"/>
        <v>Y</v>
      </c>
      <c r="AP126" s="137" t="str">
        <f t="shared" si="70"/>
        <v>Y</v>
      </c>
      <c r="AQ126" s="139">
        <f t="shared" si="71"/>
        <v>-22.012527454648986</v>
      </c>
      <c r="AR126" s="139">
        <f t="shared" si="72"/>
        <v>-2.6605431942354896</v>
      </c>
      <c r="AS126" s="139">
        <f t="shared" si="73"/>
        <v>6.0191403626595026</v>
      </c>
      <c r="AT126" s="139">
        <f t="shared" si="74"/>
        <v>2.5191031992610632E-2</v>
      </c>
      <c r="AU126" s="137" t="str">
        <f t="shared" si="75"/>
        <v>N</v>
      </c>
      <c r="AV126" s="137" t="str">
        <f t="shared" si="76"/>
        <v>N</v>
      </c>
      <c r="AW126" s="137" t="str">
        <f t="shared" si="77"/>
        <v>Y</v>
      </c>
      <c r="AX126" s="137">
        <f>'FOD (ALL)'!I126</f>
        <v>94630.43</v>
      </c>
      <c r="AY126" s="137">
        <f>'FOD (ALL)'!Z126</f>
        <v>98909.8</v>
      </c>
      <c r="AZ126" s="137">
        <f>'FOD (ALL)'!AQ126</f>
        <v>268859.07</v>
      </c>
      <c r="BA126" s="137">
        <f>'FOD (ALL)'!BH126</f>
        <v>43921.31</v>
      </c>
      <c r="BB126" s="137">
        <f>'FOD (ALL)'!BY126</f>
        <v>49732.03</v>
      </c>
      <c r="BC126" s="137" t="str">
        <f t="shared" si="78"/>
        <v>N</v>
      </c>
      <c r="BD126" s="137" t="str">
        <f t="shared" si="79"/>
        <v>N</v>
      </c>
      <c r="BE126" s="137" t="str">
        <f t="shared" si="80"/>
        <v>Y</v>
      </c>
      <c r="BF126" s="137" t="str">
        <f t="shared" si="81"/>
        <v>N</v>
      </c>
      <c r="BG126" s="139">
        <f t="shared" si="82"/>
        <v>-4.326537916364213</v>
      </c>
      <c r="BH126" s="139">
        <f t="shared" si="83"/>
        <v>-63.211283889362555</v>
      </c>
      <c r="BI126" s="139">
        <f t="shared" si="84"/>
        <v>512.13809424172462</v>
      </c>
      <c r="BJ126" s="139">
        <f t="shared" si="85"/>
        <v>-11.68405954874555</v>
      </c>
      <c r="BK126" s="137" t="str">
        <f t="shared" si="86"/>
        <v>Y</v>
      </c>
      <c r="BL126" s="137" t="str">
        <f t="shared" si="87"/>
        <v>N</v>
      </c>
      <c r="BM126" s="137" t="str">
        <f t="shared" si="88"/>
        <v>Y</v>
      </c>
      <c r="BN126" s="137">
        <f>'FOD (ALL)'!H126</f>
        <v>9833</v>
      </c>
      <c r="BO126" s="137">
        <f>'FOD (ALL)'!Y126</f>
        <v>10235</v>
      </c>
      <c r="BP126" s="137">
        <f>'FOD (ALL)'!AP126</f>
        <v>28206</v>
      </c>
      <c r="BQ126" s="137">
        <f>'FOD (ALL)'!BG126</f>
        <v>4742</v>
      </c>
      <c r="BR126" s="137">
        <f>'FOD (ALL)'!BX126</f>
        <v>5389</v>
      </c>
      <c r="BS126" s="137" t="str">
        <f t="shared" si="89"/>
        <v>N</v>
      </c>
      <c r="BT126" s="137" t="str">
        <f t="shared" si="90"/>
        <v>N</v>
      </c>
      <c r="BU126" s="137" t="str">
        <f t="shared" si="91"/>
        <v>Y</v>
      </c>
      <c r="BV126" s="137" t="str">
        <f t="shared" si="92"/>
        <v>N</v>
      </c>
      <c r="BW126" s="139">
        <f t="shared" si="93"/>
        <v>-3.9276990718124085</v>
      </c>
      <c r="BX126" s="139">
        <f t="shared" si="94"/>
        <v>-63.713394313266683</v>
      </c>
      <c r="BY126" s="139">
        <f t="shared" si="95"/>
        <v>494.81231547870095</v>
      </c>
      <c r="BZ126" s="139">
        <f t="shared" si="96"/>
        <v>-12.005938021896457</v>
      </c>
      <c r="CA126" s="137" t="str">
        <f t="shared" si="97"/>
        <v>Y</v>
      </c>
      <c r="CB126" s="137" t="str">
        <f t="shared" si="98"/>
        <v>N</v>
      </c>
      <c r="CC126" s="137" t="str">
        <f t="shared" si="99"/>
        <v>Y</v>
      </c>
    </row>
    <row r="127" spans="1:81" x14ac:dyDescent="0.3">
      <c r="A127" s="137" t="str">
        <f>'FOD (ALL)'!B127</f>
        <v>DRREDDY</v>
      </c>
      <c r="B127" s="146">
        <f>'FOD (ALL)'!C127</f>
        <v>44007</v>
      </c>
      <c r="C127" s="137">
        <f>'FOD (ALL)'!G127</f>
        <v>3883.8</v>
      </c>
      <c r="D127" s="137">
        <f>'FOD (ALL)'!X127</f>
        <v>3847.05</v>
      </c>
      <c r="E127" s="137">
        <f>'FOD (ALL)'!AO127</f>
        <v>3923.9</v>
      </c>
      <c r="F127" s="137">
        <f>'FOD (ALL)'!BF127</f>
        <v>3712.3</v>
      </c>
      <c r="G127" s="137">
        <f>'FOD (ALL)'!BW127</f>
        <v>3696.3</v>
      </c>
      <c r="H127" s="137" t="str">
        <f t="shared" si="56"/>
        <v>Y</v>
      </c>
      <c r="I127" s="137" t="str">
        <f t="shared" si="57"/>
        <v>N</v>
      </c>
      <c r="J127" s="137" t="str">
        <f t="shared" si="58"/>
        <v>Y</v>
      </c>
      <c r="K127" s="137" t="str">
        <f t="shared" si="59"/>
        <v>Y</v>
      </c>
      <c r="L127" s="139">
        <f t="shared" si="60"/>
        <v>0.9552774203610559</v>
      </c>
      <c r="M127" s="139">
        <f t="shared" si="61"/>
        <v>-1.9585106654094118</v>
      </c>
      <c r="N127" s="139">
        <f t="shared" si="62"/>
        <v>5.6999703687740721</v>
      </c>
      <c r="O127" s="139">
        <f t="shared" si="63"/>
        <v>0.43286529773016258</v>
      </c>
      <c r="P127" s="137" t="str">
        <f t="shared" si="64"/>
        <v>Y</v>
      </c>
      <c r="Q127" s="137" t="str">
        <f t="shared" si="65"/>
        <v>N</v>
      </c>
      <c r="R127" s="137" t="str">
        <f t="shared" si="66"/>
        <v>Y</v>
      </c>
      <c r="S127" s="137">
        <f>'FOD (ALL)'!D127</f>
        <v>3831.95</v>
      </c>
      <c r="T127" s="137">
        <f>'FOD (ALL)'!U127</f>
        <v>3950</v>
      </c>
      <c r="U127" s="137">
        <f>'FOD (ALL)'!AL127</f>
        <v>3734.5</v>
      </c>
      <c r="V127" s="137">
        <f>'FOD (ALL)'!BC127</f>
        <v>3681.75</v>
      </c>
      <c r="W127" s="137">
        <f>'FOD (ALL)'!BT127</f>
        <v>3751.25</v>
      </c>
      <c r="X127" s="137">
        <f>'FOD (ALL)'!E127</f>
        <v>3900</v>
      </c>
      <c r="Y127" s="137">
        <f>'FOD (ALL)'!V127</f>
        <v>3950</v>
      </c>
      <c r="Z127" s="137">
        <f>'FOD (ALL)'!AM127</f>
        <v>3940</v>
      </c>
      <c r="AA127" s="137">
        <f>'FOD (ALL)'!BD127</f>
        <v>3736</v>
      </c>
      <c r="AB127" s="137">
        <f>'FOD (ALL)'!BU127</f>
        <v>3760.1</v>
      </c>
      <c r="AC127" s="137">
        <f>'FOD (ALL)'!F127</f>
        <v>3814.3</v>
      </c>
      <c r="AD127" s="137">
        <f>'FOD (ALL)'!W127</f>
        <v>3829</v>
      </c>
      <c r="AE127" s="137">
        <f>'FOD (ALL)'!AN127</f>
        <v>3710</v>
      </c>
      <c r="AF127" s="137">
        <f>'FOD (ALL)'!BE127</f>
        <v>3680</v>
      </c>
      <c r="AG127" s="137">
        <f>'FOD (ALL)'!BV127</f>
        <v>3630.5</v>
      </c>
      <c r="AH127" s="137">
        <f>'FOD (ALL)'!J127</f>
        <v>1263750</v>
      </c>
      <c r="AI127" s="137">
        <f>'FOD (ALL)'!AA127</f>
        <v>527250</v>
      </c>
      <c r="AJ127" s="137">
        <f>'FOD (ALL)'!AR127</f>
        <v>420250</v>
      </c>
      <c r="AK127" s="137">
        <f>'FOD (ALL)'!BI127</f>
        <v>145500</v>
      </c>
      <c r="AL127" s="137">
        <f>'FOD (ALL)'!BZ127</f>
        <v>121000</v>
      </c>
      <c r="AM127" s="137" t="str">
        <f t="shared" si="67"/>
        <v>Y</v>
      </c>
      <c r="AN127" s="137" t="str">
        <f t="shared" si="68"/>
        <v>Y</v>
      </c>
      <c r="AO127" s="137" t="str">
        <f t="shared" si="69"/>
        <v>Y</v>
      </c>
      <c r="AP127" s="137" t="str">
        <f t="shared" si="70"/>
        <v>Y</v>
      </c>
      <c r="AQ127" s="139">
        <f t="shared" si="71"/>
        <v>139.68705547652917</v>
      </c>
      <c r="AR127" s="139">
        <f t="shared" si="72"/>
        <v>25.461035098155861</v>
      </c>
      <c r="AS127" s="139">
        <f t="shared" si="73"/>
        <v>188.8316151202749</v>
      </c>
      <c r="AT127" s="139">
        <f t="shared" si="74"/>
        <v>20.24793388429752</v>
      </c>
      <c r="AU127" s="137" t="str">
        <f t="shared" si="75"/>
        <v>Y</v>
      </c>
      <c r="AV127" s="137" t="str">
        <f t="shared" si="76"/>
        <v>N</v>
      </c>
      <c r="AW127" s="137" t="str">
        <f t="shared" si="77"/>
        <v>Y</v>
      </c>
      <c r="AX127" s="137">
        <f>'FOD (ALL)'!I127</f>
        <v>37492.239999999998</v>
      </c>
      <c r="AY127" s="137">
        <f>'FOD (ALL)'!Z127</f>
        <v>13449.36</v>
      </c>
      <c r="AZ127" s="137">
        <f>'FOD (ALL)'!AQ127</f>
        <v>27654.99</v>
      </c>
      <c r="BA127" s="137">
        <f>'FOD (ALL)'!BH127</f>
        <v>3251.39</v>
      </c>
      <c r="BB127" s="137">
        <f>'FOD (ALL)'!BY127</f>
        <v>5165.22</v>
      </c>
      <c r="BC127" s="137" t="str">
        <f t="shared" si="78"/>
        <v>Y</v>
      </c>
      <c r="BD127" s="137" t="str">
        <f t="shared" si="79"/>
        <v>N</v>
      </c>
      <c r="BE127" s="137" t="str">
        <f t="shared" si="80"/>
        <v>Y</v>
      </c>
      <c r="BF127" s="137" t="str">
        <f t="shared" si="81"/>
        <v>N</v>
      </c>
      <c r="BG127" s="139">
        <f t="shared" si="82"/>
        <v>178.76597845548039</v>
      </c>
      <c r="BH127" s="139">
        <f t="shared" si="83"/>
        <v>-51.367330091242124</v>
      </c>
      <c r="BI127" s="139">
        <f t="shared" si="84"/>
        <v>750.55899169278382</v>
      </c>
      <c r="BJ127" s="139">
        <f t="shared" si="85"/>
        <v>-37.052245596508968</v>
      </c>
      <c r="BK127" s="137" t="str">
        <f t="shared" si="86"/>
        <v>Y</v>
      </c>
      <c r="BL127" s="137" t="str">
        <f t="shared" si="87"/>
        <v>N</v>
      </c>
      <c r="BM127" s="137" t="str">
        <f t="shared" si="88"/>
        <v>Y</v>
      </c>
      <c r="BN127" s="137">
        <f>'FOD (ALL)'!H127</f>
        <v>3885</v>
      </c>
      <c r="BO127" s="137">
        <f>'FOD (ALL)'!Y127</f>
        <v>1390</v>
      </c>
      <c r="BP127" s="137">
        <f>'FOD (ALL)'!AP127</f>
        <v>2900</v>
      </c>
      <c r="BQ127" s="137">
        <f>'FOD (ALL)'!BG127</f>
        <v>350</v>
      </c>
      <c r="BR127" s="137">
        <f>'FOD (ALL)'!BX127</f>
        <v>559</v>
      </c>
      <c r="BS127" s="137" t="str">
        <f t="shared" si="89"/>
        <v>Y</v>
      </c>
      <c r="BT127" s="137" t="str">
        <f t="shared" si="90"/>
        <v>N</v>
      </c>
      <c r="BU127" s="137" t="str">
        <f t="shared" si="91"/>
        <v>Y</v>
      </c>
      <c r="BV127" s="137" t="str">
        <f t="shared" si="92"/>
        <v>N</v>
      </c>
      <c r="BW127" s="139">
        <f t="shared" si="93"/>
        <v>179.49640287769785</v>
      </c>
      <c r="BX127" s="139">
        <f t="shared" si="94"/>
        <v>-52.068965517241381</v>
      </c>
      <c r="BY127" s="139">
        <f t="shared" si="95"/>
        <v>728.57142857142856</v>
      </c>
      <c r="BZ127" s="139">
        <f t="shared" si="96"/>
        <v>-37.388193202146688</v>
      </c>
      <c r="CA127" s="137" t="str">
        <f t="shared" si="97"/>
        <v>Y</v>
      </c>
      <c r="CB127" s="137" t="str">
        <f t="shared" si="98"/>
        <v>N</v>
      </c>
      <c r="CC127" s="137" t="str">
        <f t="shared" si="99"/>
        <v>Y</v>
      </c>
    </row>
    <row r="128" spans="1:81" x14ac:dyDescent="0.3">
      <c r="A128" s="137" t="str">
        <f>'FOD (ALL)'!B128</f>
        <v>DRREDDY</v>
      </c>
      <c r="B128" s="146">
        <f>'FOD (ALL)'!C128</f>
        <v>44042</v>
      </c>
      <c r="C128" s="137">
        <f>'FOD (ALL)'!G128</f>
        <v>3924.3</v>
      </c>
      <c r="D128" s="137">
        <f>'FOD (ALL)'!X128</f>
        <v>3835</v>
      </c>
      <c r="E128" s="137">
        <f>'FOD (ALL)'!AO128</f>
        <v>3919.35</v>
      </c>
      <c r="F128" s="137">
        <f>'FOD (ALL)'!BF128</f>
        <v>3733.7</v>
      </c>
      <c r="G128" s="137">
        <f>'FOD (ALL)'!BW128</f>
        <v>3713.5</v>
      </c>
      <c r="H128" s="137" t="str">
        <f t="shared" si="56"/>
        <v>Y</v>
      </c>
      <c r="I128" s="137" t="str">
        <f t="shared" si="57"/>
        <v>N</v>
      </c>
      <c r="J128" s="137" t="str">
        <f t="shared" si="58"/>
        <v>Y</v>
      </c>
      <c r="K128" s="137" t="str">
        <f t="shared" si="59"/>
        <v>Y</v>
      </c>
      <c r="L128" s="139">
        <f t="shared" si="60"/>
        <v>2.328552803129079</v>
      </c>
      <c r="M128" s="139">
        <f t="shared" si="61"/>
        <v>-2.1521425746616125</v>
      </c>
      <c r="N128" s="139">
        <f t="shared" si="62"/>
        <v>4.9722795082625835</v>
      </c>
      <c r="O128" s="139">
        <f t="shared" si="63"/>
        <v>0.54396122256630719</v>
      </c>
      <c r="P128" s="137" t="str">
        <f t="shared" si="64"/>
        <v>Y</v>
      </c>
      <c r="Q128" s="137" t="str">
        <f t="shared" si="65"/>
        <v>N</v>
      </c>
      <c r="R128" s="137" t="str">
        <f t="shared" si="66"/>
        <v>Y</v>
      </c>
      <c r="S128" s="137">
        <f>'FOD (ALL)'!D128</f>
        <v>3835</v>
      </c>
      <c r="T128" s="137">
        <f>'FOD (ALL)'!U128</f>
        <v>3880</v>
      </c>
      <c r="U128" s="137">
        <f>'FOD (ALL)'!AL128</f>
        <v>3748.45</v>
      </c>
      <c r="V128" s="137">
        <f>'FOD (ALL)'!BC128</f>
        <v>3721.45</v>
      </c>
      <c r="W128" s="137">
        <f>'FOD (ALL)'!BT128</f>
        <v>3730</v>
      </c>
      <c r="X128" s="137">
        <f>'FOD (ALL)'!E128</f>
        <v>3872</v>
      </c>
      <c r="Y128" s="137">
        <f>'FOD (ALL)'!V128</f>
        <v>3887.4</v>
      </c>
      <c r="Z128" s="137">
        <f>'FOD (ALL)'!AM128</f>
        <v>3919.35</v>
      </c>
      <c r="AA128" s="137">
        <f>'FOD (ALL)'!BD128</f>
        <v>3721.45</v>
      </c>
      <c r="AB128" s="137">
        <f>'FOD (ALL)'!BU128</f>
        <v>3730</v>
      </c>
      <c r="AC128" s="137">
        <f>'FOD (ALL)'!F128</f>
        <v>3818.3</v>
      </c>
      <c r="AD128" s="137">
        <f>'FOD (ALL)'!W128</f>
        <v>3830</v>
      </c>
      <c r="AE128" s="137">
        <f>'FOD (ALL)'!AN128</f>
        <v>3748.45</v>
      </c>
      <c r="AF128" s="137">
        <f>'FOD (ALL)'!BE128</f>
        <v>3690.5</v>
      </c>
      <c r="AG128" s="137">
        <f>'FOD (ALL)'!BV128</f>
        <v>3686.2</v>
      </c>
      <c r="AH128" s="137">
        <f>'FOD (ALL)'!J128</f>
        <v>8750</v>
      </c>
      <c r="AI128" s="137">
        <f>'FOD (ALL)'!AA128</f>
        <v>8250</v>
      </c>
      <c r="AJ128" s="137">
        <f>'FOD (ALL)'!AR128</f>
        <v>10000</v>
      </c>
      <c r="AK128" s="137">
        <f>'FOD (ALL)'!BI128</f>
        <v>4750</v>
      </c>
      <c r="AL128" s="137">
        <f>'FOD (ALL)'!BZ128</f>
        <v>3750</v>
      </c>
      <c r="AM128" s="137" t="str">
        <f t="shared" si="67"/>
        <v>Y</v>
      </c>
      <c r="AN128" s="137" t="str">
        <f t="shared" si="68"/>
        <v>N</v>
      </c>
      <c r="AO128" s="137" t="str">
        <f t="shared" si="69"/>
        <v>Y</v>
      </c>
      <c r="AP128" s="137" t="str">
        <f t="shared" si="70"/>
        <v>Y</v>
      </c>
      <c r="AQ128" s="139">
        <f t="shared" si="71"/>
        <v>6.0606060606060606</v>
      </c>
      <c r="AR128" s="139">
        <f t="shared" si="72"/>
        <v>-17.5</v>
      </c>
      <c r="AS128" s="139">
        <f t="shared" si="73"/>
        <v>110.5263157894737</v>
      </c>
      <c r="AT128" s="139">
        <f t="shared" si="74"/>
        <v>26.666666666666668</v>
      </c>
      <c r="AU128" s="137" t="str">
        <f t="shared" si="75"/>
        <v>Y</v>
      </c>
      <c r="AV128" s="137" t="str">
        <f t="shared" si="76"/>
        <v>N</v>
      </c>
      <c r="AW128" s="137" t="str">
        <f t="shared" si="77"/>
        <v>Y</v>
      </c>
      <c r="AX128" s="137">
        <f>'FOD (ALL)'!I128</f>
        <v>38.43</v>
      </c>
      <c r="AY128" s="137">
        <f>'FOD (ALL)'!Z128</f>
        <v>348.65</v>
      </c>
      <c r="AZ128" s="137">
        <f>'FOD (ALL)'!AQ128</f>
        <v>329.91</v>
      </c>
      <c r="BA128" s="137">
        <f>'FOD (ALL)'!BH128</f>
        <v>37.08</v>
      </c>
      <c r="BB128" s="137">
        <f>'FOD (ALL)'!BY128</f>
        <v>83.43</v>
      </c>
      <c r="BC128" s="137" t="str">
        <f t="shared" si="78"/>
        <v>N</v>
      </c>
      <c r="BD128" s="137" t="str">
        <f t="shared" si="79"/>
        <v>Y</v>
      </c>
      <c r="BE128" s="137" t="str">
        <f t="shared" si="80"/>
        <v>Y</v>
      </c>
      <c r="BF128" s="137" t="str">
        <f t="shared" si="81"/>
        <v>N</v>
      </c>
      <c r="BG128" s="139">
        <f t="shared" si="82"/>
        <v>-88.977484583393078</v>
      </c>
      <c r="BH128" s="139">
        <f t="shared" si="83"/>
        <v>5.6803370616228515</v>
      </c>
      <c r="BI128" s="139">
        <f t="shared" si="84"/>
        <v>789.72491909385121</v>
      </c>
      <c r="BJ128" s="139">
        <f t="shared" si="85"/>
        <v>-55.555555555555557</v>
      </c>
      <c r="BK128" s="137" t="str">
        <f t="shared" si="86"/>
        <v>N</v>
      </c>
      <c r="BL128" s="137" t="str">
        <f t="shared" si="87"/>
        <v>N</v>
      </c>
      <c r="BM128" s="137" t="str">
        <f t="shared" si="88"/>
        <v>Y</v>
      </c>
      <c r="BN128" s="137">
        <f>'FOD (ALL)'!H128</f>
        <v>4</v>
      </c>
      <c r="BO128" s="137">
        <f>'FOD (ALL)'!Y128</f>
        <v>36</v>
      </c>
      <c r="BP128" s="137">
        <f>'FOD (ALL)'!AP128</f>
        <v>34</v>
      </c>
      <c r="BQ128" s="137">
        <f>'FOD (ALL)'!BG128</f>
        <v>4</v>
      </c>
      <c r="BR128" s="137">
        <f>'FOD (ALL)'!BX128</f>
        <v>9</v>
      </c>
      <c r="BS128" s="137" t="str">
        <f t="shared" si="89"/>
        <v>N</v>
      </c>
      <c r="BT128" s="137" t="str">
        <f t="shared" si="90"/>
        <v>Y</v>
      </c>
      <c r="BU128" s="137" t="str">
        <f t="shared" si="91"/>
        <v>Y</v>
      </c>
      <c r="BV128" s="137" t="str">
        <f t="shared" si="92"/>
        <v>N</v>
      </c>
      <c r="BW128" s="139">
        <f t="shared" si="93"/>
        <v>-88.888888888888886</v>
      </c>
      <c r="BX128" s="139">
        <f t="shared" si="94"/>
        <v>5.8823529411764701</v>
      </c>
      <c r="BY128" s="139">
        <f t="shared" si="95"/>
        <v>750</v>
      </c>
      <c r="BZ128" s="139">
        <f t="shared" si="96"/>
        <v>-55.555555555555557</v>
      </c>
      <c r="CA128" s="137" t="str">
        <f t="shared" si="97"/>
        <v>N</v>
      </c>
      <c r="CB128" s="137" t="str">
        <f t="shared" si="98"/>
        <v>N</v>
      </c>
      <c r="CC128" s="137" t="str">
        <f t="shared" si="99"/>
        <v>Y</v>
      </c>
    </row>
    <row r="129" spans="1:81" x14ac:dyDescent="0.3">
      <c r="A129" s="137" t="str">
        <f>'FOD (ALL)'!B129</f>
        <v>EICHERMOT</v>
      </c>
      <c r="B129" s="146">
        <f>'FOD (ALL)'!C129</f>
        <v>43979</v>
      </c>
      <c r="C129" s="137">
        <f>'FOD (ALL)'!G129</f>
        <v>13908.6</v>
      </c>
      <c r="D129" s="137">
        <f>'FOD (ALL)'!X129</f>
        <v>14014.75</v>
      </c>
      <c r="E129" s="137">
        <f>'FOD (ALL)'!AO129</f>
        <v>13639.15</v>
      </c>
      <c r="F129" s="137">
        <f>'FOD (ALL)'!BF129</f>
        <v>12977.95</v>
      </c>
      <c r="G129" s="137">
        <f>'FOD (ALL)'!BW129</f>
        <v>12973.25</v>
      </c>
      <c r="H129" s="137" t="str">
        <f t="shared" si="56"/>
        <v>N</v>
      </c>
      <c r="I129" s="137" t="str">
        <f t="shared" si="57"/>
        <v>Y</v>
      </c>
      <c r="J129" s="137" t="str">
        <f t="shared" si="58"/>
        <v>Y</v>
      </c>
      <c r="K129" s="137" t="str">
        <f t="shared" si="59"/>
        <v>Y</v>
      </c>
      <c r="L129" s="139">
        <f t="shared" si="60"/>
        <v>-0.75741629354786666</v>
      </c>
      <c r="M129" s="139">
        <f t="shared" si="61"/>
        <v>2.7538372992451903</v>
      </c>
      <c r="N129" s="139">
        <f t="shared" si="62"/>
        <v>5.0947954029719549</v>
      </c>
      <c r="O129" s="139">
        <f t="shared" si="63"/>
        <v>3.6228393039529239E-2</v>
      </c>
      <c r="P129" s="137" t="str">
        <f t="shared" si="64"/>
        <v>N</v>
      </c>
      <c r="Q129" s="137" t="str">
        <f t="shared" si="65"/>
        <v>N</v>
      </c>
      <c r="R129" s="137" t="str">
        <f t="shared" si="66"/>
        <v>Y</v>
      </c>
      <c r="S129" s="137">
        <f>'FOD (ALL)'!D129</f>
        <v>13850.2</v>
      </c>
      <c r="T129" s="137">
        <f>'FOD (ALL)'!U129</f>
        <v>13500.05</v>
      </c>
      <c r="U129" s="137">
        <f>'FOD (ALL)'!AL129</f>
        <v>13023.65</v>
      </c>
      <c r="V129" s="137">
        <f>'FOD (ALL)'!BC129</f>
        <v>13363.7</v>
      </c>
      <c r="W129" s="137">
        <f>'FOD (ALL)'!BT129</f>
        <v>14019.35</v>
      </c>
      <c r="X129" s="137">
        <f>'FOD (ALL)'!E129</f>
        <v>14085.3</v>
      </c>
      <c r="Y129" s="137">
        <f>'FOD (ALL)'!V129</f>
        <v>14170</v>
      </c>
      <c r="Z129" s="137">
        <f>'FOD (ALL)'!AM129</f>
        <v>13725</v>
      </c>
      <c r="AA129" s="137">
        <f>'FOD (ALL)'!BD129</f>
        <v>13363.7</v>
      </c>
      <c r="AB129" s="137">
        <f>'FOD (ALL)'!BU129</f>
        <v>14019.35</v>
      </c>
      <c r="AC129" s="137">
        <f>'FOD (ALL)'!F129</f>
        <v>13657.8</v>
      </c>
      <c r="AD129" s="137">
        <f>'FOD (ALL)'!W129</f>
        <v>13352.7</v>
      </c>
      <c r="AE129" s="137">
        <f>'FOD (ALL)'!AN129</f>
        <v>12871.35</v>
      </c>
      <c r="AF129" s="137">
        <f>'FOD (ALL)'!BE129</f>
        <v>12875.2</v>
      </c>
      <c r="AG129" s="137">
        <f>'FOD (ALL)'!BV129</f>
        <v>12872.3</v>
      </c>
      <c r="AH129" s="137">
        <f>'FOD (ALL)'!J129</f>
        <v>240300</v>
      </c>
      <c r="AI129" s="137">
        <f>'FOD (ALL)'!AA129</f>
        <v>273900</v>
      </c>
      <c r="AJ129" s="137">
        <f>'FOD (ALL)'!AR129</f>
        <v>291480</v>
      </c>
      <c r="AK129" s="137">
        <f>'FOD (ALL)'!BI129</f>
        <v>305280</v>
      </c>
      <c r="AL129" s="137">
        <f>'FOD (ALL)'!BZ129</f>
        <v>296370</v>
      </c>
      <c r="AM129" s="137" t="str">
        <f t="shared" si="67"/>
        <v>N</v>
      </c>
      <c r="AN129" s="137" t="str">
        <f t="shared" si="68"/>
        <v>N</v>
      </c>
      <c r="AO129" s="137" t="str">
        <f t="shared" si="69"/>
        <v>N</v>
      </c>
      <c r="AP129" s="137" t="str">
        <f t="shared" si="70"/>
        <v>Y</v>
      </c>
      <c r="AQ129" s="139">
        <f t="shared" si="71"/>
        <v>-12.267250821467689</v>
      </c>
      <c r="AR129" s="139">
        <f t="shared" si="72"/>
        <v>-6.0312885961300946</v>
      </c>
      <c r="AS129" s="139">
        <f t="shared" si="73"/>
        <v>-4.5204402515723263</v>
      </c>
      <c r="AT129" s="139">
        <f t="shared" si="74"/>
        <v>3.0063771636805345</v>
      </c>
      <c r="AU129" s="137" t="str">
        <f t="shared" si="75"/>
        <v>N</v>
      </c>
      <c r="AV129" s="137" t="str">
        <f t="shared" si="76"/>
        <v>N</v>
      </c>
      <c r="AW129" s="137" t="str">
        <f t="shared" si="77"/>
        <v>N</v>
      </c>
      <c r="AX129" s="137">
        <f>'FOD (ALL)'!I129</f>
        <v>17668.04</v>
      </c>
      <c r="AY129" s="137">
        <f>'FOD (ALL)'!Z129</f>
        <v>18805.98</v>
      </c>
      <c r="AZ129" s="137">
        <f>'FOD (ALL)'!AQ129</f>
        <v>16956.78</v>
      </c>
      <c r="BA129" s="137">
        <f>'FOD (ALL)'!BH129</f>
        <v>17692.41</v>
      </c>
      <c r="BB129" s="137">
        <f>'FOD (ALL)'!BY129</f>
        <v>27091.05</v>
      </c>
      <c r="BC129" s="137" t="str">
        <f t="shared" si="78"/>
        <v>N</v>
      </c>
      <c r="BD129" s="137" t="str">
        <f t="shared" si="79"/>
        <v>Y</v>
      </c>
      <c r="BE129" s="137" t="str">
        <f t="shared" si="80"/>
        <v>N</v>
      </c>
      <c r="BF129" s="137" t="str">
        <f t="shared" si="81"/>
        <v>N</v>
      </c>
      <c r="BG129" s="139">
        <f t="shared" si="82"/>
        <v>-6.0509476241067928</v>
      </c>
      <c r="BH129" s="139">
        <f t="shared" si="83"/>
        <v>10.90537236432861</v>
      </c>
      <c r="BI129" s="139">
        <f t="shared" si="84"/>
        <v>-4.1578846522322337</v>
      </c>
      <c r="BJ129" s="139">
        <f t="shared" si="85"/>
        <v>-34.692785993898347</v>
      </c>
      <c r="BK129" s="137" t="str">
        <f t="shared" si="86"/>
        <v>N</v>
      </c>
      <c r="BL129" s="137" t="str">
        <f t="shared" si="87"/>
        <v>Y</v>
      </c>
      <c r="BM129" s="137" t="str">
        <f t="shared" si="88"/>
        <v>Y</v>
      </c>
      <c r="BN129" s="137">
        <f>'FOD (ALL)'!H129</f>
        <v>4253</v>
      </c>
      <c r="BO129" s="137">
        <f>'FOD (ALL)'!Y129</f>
        <v>4500</v>
      </c>
      <c r="BP129" s="137">
        <f>'FOD (ALL)'!AP129</f>
        <v>4264</v>
      </c>
      <c r="BQ129" s="137">
        <f>'FOD (ALL)'!BG129</f>
        <v>4512</v>
      </c>
      <c r="BR129" s="137">
        <f>'FOD (ALL)'!BX129</f>
        <v>6805</v>
      </c>
      <c r="BS129" s="137" t="str">
        <f t="shared" si="89"/>
        <v>N</v>
      </c>
      <c r="BT129" s="137" t="str">
        <f t="shared" si="90"/>
        <v>Y</v>
      </c>
      <c r="BU129" s="137" t="str">
        <f t="shared" si="91"/>
        <v>N</v>
      </c>
      <c r="BV129" s="137" t="str">
        <f t="shared" si="92"/>
        <v>N</v>
      </c>
      <c r="BW129" s="139">
        <f t="shared" si="93"/>
        <v>-5.4888888888888889</v>
      </c>
      <c r="BX129" s="139">
        <f t="shared" si="94"/>
        <v>5.5347091932457788</v>
      </c>
      <c r="BY129" s="139">
        <f t="shared" si="95"/>
        <v>-5.4964539007092199</v>
      </c>
      <c r="BZ129" s="139">
        <f t="shared" si="96"/>
        <v>-33.695811903012491</v>
      </c>
      <c r="CA129" s="137" t="str">
        <f t="shared" si="97"/>
        <v>N</v>
      </c>
      <c r="CB129" s="137" t="str">
        <f t="shared" si="98"/>
        <v>Y</v>
      </c>
      <c r="CC129" s="137" t="str">
        <f t="shared" si="99"/>
        <v>Y</v>
      </c>
    </row>
    <row r="130" spans="1:81" x14ac:dyDescent="0.3">
      <c r="A130" s="137" t="str">
        <f>'FOD (ALL)'!B130</f>
        <v>EICHERMOT</v>
      </c>
      <c r="B130" s="146">
        <f>'FOD (ALL)'!C130</f>
        <v>44007</v>
      </c>
      <c r="C130" s="137">
        <f>'FOD (ALL)'!G130</f>
        <v>13948.45</v>
      </c>
      <c r="D130" s="137">
        <f>'FOD (ALL)'!X130</f>
        <v>14071.05</v>
      </c>
      <c r="E130" s="137">
        <f>'FOD (ALL)'!AO130</f>
        <v>13688.3</v>
      </c>
      <c r="F130" s="137">
        <f>'FOD (ALL)'!BF130</f>
        <v>13005.3</v>
      </c>
      <c r="G130" s="137">
        <f>'FOD (ALL)'!BW130</f>
        <v>13010.25</v>
      </c>
      <c r="H130" s="137" t="str">
        <f t="shared" si="56"/>
        <v>N</v>
      </c>
      <c r="I130" s="137" t="str">
        <f t="shared" si="57"/>
        <v>Y</v>
      </c>
      <c r="J130" s="137" t="str">
        <f t="shared" si="58"/>
        <v>Y</v>
      </c>
      <c r="K130" s="137" t="str">
        <f t="shared" si="59"/>
        <v>N</v>
      </c>
      <c r="L130" s="139">
        <f t="shared" si="60"/>
        <v>-0.87129247639656271</v>
      </c>
      <c r="M130" s="139">
        <f t="shared" si="61"/>
        <v>2.7961836020543092</v>
      </c>
      <c r="N130" s="139">
        <f t="shared" si="62"/>
        <v>5.2517050740851809</v>
      </c>
      <c r="O130" s="139">
        <f t="shared" si="63"/>
        <v>-3.804692454027192E-2</v>
      </c>
      <c r="P130" s="137" t="str">
        <f t="shared" si="64"/>
        <v>N</v>
      </c>
      <c r="Q130" s="137" t="str">
        <f t="shared" si="65"/>
        <v>N</v>
      </c>
      <c r="R130" s="137" t="str">
        <f t="shared" si="66"/>
        <v>Y</v>
      </c>
      <c r="S130" s="137">
        <f>'FOD (ALL)'!D130</f>
        <v>13886</v>
      </c>
      <c r="T130" s="137">
        <f>'FOD (ALL)'!U130</f>
        <v>13450</v>
      </c>
      <c r="U130" s="137">
        <f>'FOD (ALL)'!AL130</f>
        <v>13001</v>
      </c>
      <c r="V130" s="137">
        <f>'FOD (ALL)'!BC130</f>
        <v>13283.35</v>
      </c>
      <c r="W130" s="137">
        <f>'FOD (ALL)'!BT130</f>
        <v>13928.15</v>
      </c>
      <c r="X130" s="137">
        <f>'FOD (ALL)'!E130</f>
        <v>14121</v>
      </c>
      <c r="Y130" s="137">
        <f>'FOD (ALL)'!V130</f>
        <v>14200</v>
      </c>
      <c r="Z130" s="137">
        <f>'FOD (ALL)'!AM130</f>
        <v>13750</v>
      </c>
      <c r="AA130" s="137">
        <f>'FOD (ALL)'!BD130</f>
        <v>13283.35</v>
      </c>
      <c r="AB130" s="137">
        <f>'FOD (ALL)'!BU130</f>
        <v>13940.15</v>
      </c>
      <c r="AC130" s="137">
        <f>'FOD (ALL)'!F130</f>
        <v>13705.2</v>
      </c>
      <c r="AD130" s="137">
        <f>'FOD (ALL)'!W130</f>
        <v>13450</v>
      </c>
      <c r="AE130" s="137">
        <f>'FOD (ALL)'!AN130</f>
        <v>12937.05</v>
      </c>
      <c r="AF130" s="137">
        <f>'FOD (ALL)'!BE130</f>
        <v>12919.25</v>
      </c>
      <c r="AG130" s="137">
        <f>'FOD (ALL)'!BV130</f>
        <v>12939.4</v>
      </c>
      <c r="AH130" s="137">
        <f>'FOD (ALL)'!J130</f>
        <v>61710</v>
      </c>
      <c r="AI130" s="137">
        <f>'FOD (ALL)'!AA130</f>
        <v>17370</v>
      </c>
      <c r="AJ130" s="137">
        <f>'FOD (ALL)'!AR130</f>
        <v>11850</v>
      </c>
      <c r="AK130" s="137">
        <f>'FOD (ALL)'!BI130</f>
        <v>8100</v>
      </c>
      <c r="AL130" s="137">
        <f>'FOD (ALL)'!BZ130</f>
        <v>4860</v>
      </c>
      <c r="AM130" s="137" t="str">
        <f t="shared" si="67"/>
        <v>Y</v>
      </c>
      <c r="AN130" s="137" t="str">
        <f t="shared" si="68"/>
        <v>Y</v>
      </c>
      <c r="AO130" s="137" t="str">
        <f t="shared" si="69"/>
        <v>Y</v>
      </c>
      <c r="AP130" s="137" t="str">
        <f t="shared" si="70"/>
        <v>Y</v>
      </c>
      <c r="AQ130" s="139">
        <f t="shared" si="71"/>
        <v>255.2677029360967</v>
      </c>
      <c r="AR130" s="139">
        <f t="shared" si="72"/>
        <v>46.582278481012658</v>
      </c>
      <c r="AS130" s="139">
        <f t="shared" si="73"/>
        <v>46.296296296296298</v>
      </c>
      <c r="AT130" s="139">
        <f t="shared" si="74"/>
        <v>66.666666666666657</v>
      </c>
      <c r="AU130" s="137" t="str">
        <f t="shared" si="75"/>
        <v>Y</v>
      </c>
      <c r="AV130" s="137" t="str">
        <f t="shared" si="76"/>
        <v>Y</v>
      </c>
      <c r="AW130" s="137" t="str">
        <f t="shared" si="77"/>
        <v>N</v>
      </c>
      <c r="AX130" s="137">
        <f>'FOD (ALL)'!I130</f>
        <v>7767.56</v>
      </c>
      <c r="AY130" s="137">
        <f>'FOD (ALL)'!Z130</f>
        <v>2512.14</v>
      </c>
      <c r="AZ130" s="137">
        <f>'FOD (ALL)'!AQ130</f>
        <v>1459.07</v>
      </c>
      <c r="BA130" s="137">
        <f>'FOD (ALL)'!BH130</f>
        <v>1189.53</v>
      </c>
      <c r="BB130" s="137">
        <f>'FOD (ALL)'!BY130</f>
        <v>857.62</v>
      </c>
      <c r="BC130" s="137" t="str">
        <f t="shared" si="78"/>
        <v>Y</v>
      </c>
      <c r="BD130" s="137" t="str">
        <f t="shared" si="79"/>
        <v>Y</v>
      </c>
      <c r="BE130" s="137" t="str">
        <f t="shared" si="80"/>
        <v>Y</v>
      </c>
      <c r="BF130" s="137" t="str">
        <f t="shared" si="81"/>
        <v>Y</v>
      </c>
      <c r="BG130" s="139">
        <f t="shared" si="82"/>
        <v>209.20092033087329</v>
      </c>
      <c r="BH130" s="139">
        <f t="shared" si="83"/>
        <v>72.174056076816058</v>
      </c>
      <c r="BI130" s="139">
        <f t="shared" si="84"/>
        <v>22.65936966701134</v>
      </c>
      <c r="BJ130" s="139">
        <f t="shared" si="85"/>
        <v>38.701289615447401</v>
      </c>
      <c r="BK130" s="137" t="str">
        <f t="shared" si="86"/>
        <v>Y</v>
      </c>
      <c r="BL130" s="137" t="str">
        <f t="shared" si="87"/>
        <v>Y</v>
      </c>
      <c r="BM130" s="137" t="str">
        <f t="shared" si="88"/>
        <v>N</v>
      </c>
      <c r="BN130" s="137">
        <f>'FOD (ALL)'!H130</f>
        <v>1868</v>
      </c>
      <c r="BO130" s="137">
        <f>'FOD (ALL)'!Y130</f>
        <v>599</v>
      </c>
      <c r="BP130" s="137">
        <f>'FOD (ALL)'!AP130</f>
        <v>366</v>
      </c>
      <c r="BQ130" s="137">
        <f>'FOD (ALL)'!BG130</f>
        <v>303</v>
      </c>
      <c r="BR130" s="137">
        <f>'FOD (ALL)'!BX130</f>
        <v>216</v>
      </c>
      <c r="BS130" s="137" t="str">
        <f t="shared" si="89"/>
        <v>Y</v>
      </c>
      <c r="BT130" s="137" t="str">
        <f t="shared" si="90"/>
        <v>Y</v>
      </c>
      <c r="BU130" s="137" t="str">
        <f t="shared" si="91"/>
        <v>Y</v>
      </c>
      <c r="BV130" s="137" t="str">
        <f t="shared" si="92"/>
        <v>Y</v>
      </c>
      <c r="BW130" s="139">
        <f t="shared" si="93"/>
        <v>211.85308848080132</v>
      </c>
      <c r="BX130" s="139">
        <f t="shared" si="94"/>
        <v>63.661202185792355</v>
      </c>
      <c r="BY130" s="139">
        <f t="shared" si="95"/>
        <v>20.792079207920793</v>
      </c>
      <c r="BZ130" s="139">
        <f t="shared" si="96"/>
        <v>40.277777777777779</v>
      </c>
      <c r="CA130" s="137" t="str">
        <f t="shared" si="97"/>
        <v>Y</v>
      </c>
      <c r="CB130" s="137" t="str">
        <f t="shared" si="98"/>
        <v>Y</v>
      </c>
      <c r="CC130" s="137" t="str">
        <f t="shared" si="99"/>
        <v>N</v>
      </c>
    </row>
    <row r="131" spans="1:81" x14ac:dyDescent="0.3">
      <c r="A131" s="137" t="str">
        <f>'FOD (ALL)'!B131</f>
        <v>EICHERMOT</v>
      </c>
      <c r="B131" s="146">
        <f>'FOD (ALL)'!C131</f>
        <v>44042</v>
      </c>
      <c r="C131" s="137">
        <f>'FOD (ALL)'!G131</f>
        <v>14034.65</v>
      </c>
      <c r="D131" s="137">
        <f>'FOD (ALL)'!X131</f>
        <v>14213.55</v>
      </c>
      <c r="E131" s="137">
        <f>'FOD (ALL)'!AO131</f>
        <v>13799.4</v>
      </c>
      <c r="F131" s="137">
        <f>'FOD (ALL)'!BF131</f>
        <v>13050</v>
      </c>
      <c r="G131" s="137">
        <f>'FOD (ALL)'!BW131</f>
        <v>13106.5</v>
      </c>
      <c r="H131" s="137" t="str">
        <f t="shared" si="56"/>
        <v>N</v>
      </c>
      <c r="I131" s="137" t="str">
        <f t="shared" si="57"/>
        <v>Y</v>
      </c>
      <c r="J131" s="137" t="str">
        <f t="shared" si="58"/>
        <v>Y</v>
      </c>
      <c r="K131" s="137" t="str">
        <f t="shared" si="59"/>
        <v>N</v>
      </c>
      <c r="L131" s="139">
        <f t="shared" si="60"/>
        <v>-1.2586581114499871</v>
      </c>
      <c r="M131" s="139">
        <f t="shared" si="61"/>
        <v>3.0012174442367034</v>
      </c>
      <c r="N131" s="139">
        <f t="shared" si="62"/>
        <v>5.742528735632181</v>
      </c>
      <c r="O131" s="139">
        <f t="shared" si="63"/>
        <v>-0.43108381337504292</v>
      </c>
      <c r="P131" s="137" t="str">
        <f t="shared" si="64"/>
        <v>N</v>
      </c>
      <c r="Q131" s="137" t="str">
        <f t="shared" si="65"/>
        <v>N</v>
      </c>
      <c r="R131" s="137" t="str">
        <f t="shared" si="66"/>
        <v>Y</v>
      </c>
      <c r="S131" s="137">
        <f>'FOD (ALL)'!D131</f>
        <v>0</v>
      </c>
      <c r="T131" s="137">
        <f>'FOD (ALL)'!U131</f>
        <v>14200</v>
      </c>
      <c r="U131" s="137">
        <f>'FOD (ALL)'!AL131</f>
        <v>13375</v>
      </c>
      <c r="V131" s="137">
        <f>'FOD (ALL)'!BC131</f>
        <v>13050</v>
      </c>
      <c r="W131" s="137">
        <f>'FOD (ALL)'!BT131</f>
        <v>13113</v>
      </c>
      <c r="X131" s="137">
        <f>'FOD (ALL)'!E131</f>
        <v>0</v>
      </c>
      <c r="Y131" s="137">
        <f>'FOD (ALL)'!V131</f>
        <v>14200</v>
      </c>
      <c r="Z131" s="137">
        <f>'FOD (ALL)'!AM131</f>
        <v>13375.5</v>
      </c>
      <c r="AA131" s="137">
        <f>'FOD (ALL)'!BD131</f>
        <v>13050</v>
      </c>
      <c r="AB131" s="137">
        <f>'FOD (ALL)'!BU131</f>
        <v>13113</v>
      </c>
      <c r="AC131" s="137">
        <f>'FOD (ALL)'!F131</f>
        <v>0</v>
      </c>
      <c r="AD131" s="137">
        <f>'FOD (ALL)'!W131</f>
        <v>14200</v>
      </c>
      <c r="AE131" s="137">
        <f>'FOD (ALL)'!AN131</f>
        <v>13375</v>
      </c>
      <c r="AF131" s="137">
        <f>'FOD (ALL)'!BE131</f>
        <v>13050</v>
      </c>
      <c r="AG131" s="137">
        <f>'FOD (ALL)'!BV131</f>
        <v>13100</v>
      </c>
      <c r="AH131" s="137">
        <f>'FOD (ALL)'!J131</f>
        <v>70</v>
      </c>
      <c r="AI131" s="137">
        <f>'FOD (ALL)'!AA131</f>
        <v>70</v>
      </c>
      <c r="AJ131" s="137">
        <f>'FOD (ALL)'!AR131</f>
        <v>70</v>
      </c>
      <c r="AK131" s="137">
        <f>'FOD (ALL)'!BI131</f>
        <v>105</v>
      </c>
      <c r="AL131" s="137">
        <f>'FOD (ALL)'!BZ131</f>
        <v>70</v>
      </c>
      <c r="AM131" s="137" t="str">
        <f t="shared" si="67"/>
        <v>Y</v>
      </c>
      <c r="AN131" s="137" t="str">
        <f t="shared" si="68"/>
        <v>Y</v>
      </c>
      <c r="AO131" s="137" t="str">
        <f t="shared" si="69"/>
        <v>N</v>
      </c>
      <c r="AP131" s="137" t="str">
        <f t="shared" si="70"/>
        <v>Y</v>
      </c>
      <c r="AQ131" s="139">
        <f t="shared" si="71"/>
        <v>0</v>
      </c>
      <c r="AR131" s="139">
        <f t="shared" si="72"/>
        <v>0</v>
      </c>
      <c r="AS131" s="139">
        <f t="shared" si="73"/>
        <v>-33.333333333333329</v>
      </c>
      <c r="AT131" s="139">
        <f t="shared" si="74"/>
        <v>50</v>
      </c>
      <c r="AU131" s="137" t="str">
        <f t="shared" si="75"/>
        <v>Y</v>
      </c>
      <c r="AV131" s="137" t="str">
        <f t="shared" si="76"/>
        <v>Y</v>
      </c>
      <c r="AW131" s="137" t="str">
        <f t="shared" si="77"/>
        <v>N</v>
      </c>
      <c r="AX131" s="137">
        <f>'FOD (ALL)'!I131</f>
        <v>0</v>
      </c>
      <c r="AY131" s="137">
        <f>'FOD (ALL)'!Z131</f>
        <v>4.97</v>
      </c>
      <c r="AZ131" s="137">
        <f>'FOD (ALL)'!AQ131</f>
        <v>14.04</v>
      </c>
      <c r="BA131" s="137">
        <f>'FOD (ALL)'!BH131</f>
        <v>4.5599999999999996</v>
      </c>
      <c r="BB131" s="137">
        <f>'FOD (ALL)'!BY131</f>
        <v>9.17</v>
      </c>
      <c r="BC131" s="137" t="str">
        <f t="shared" si="78"/>
        <v>N</v>
      </c>
      <c r="BD131" s="137" t="str">
        <f t="shared" si="79"/>
        <v>N</v>
      </c>
      <c r="BE131" s="137" t="str">
        <f t="shared" si="80"/>
        <v>Y</v>
      </c>
      <c r="BF131" s="137" t="str">
        <f t="shared" si="81"/>
        <v>N</v>
      </c>
      <c r="BG131" s="139">
        <f t="shared" si="82"/>
        <v>-100</v>
      </c>
      <c r="BH131" s="139">
        <f t="shared" si="83"/>
        <v>-64.601139601139607</v>
      </c>
      <c r="BI131" s="139">
        <f t="shared" si="84"/>
        <v>207.89473684210532</v>
      </c>
      <c r="BJ131" s="139">
        <f t="shared" si="85"/>
        <v>-50.272628135223563</v>
      </c>
      <c r="BK131" s="137" t="str">
        <f t="shared" si="86"/>
        <v>N</v>
      </c>
      <c r="BL131" s="137" t="str">
        <f t="shared" si="87"/>
        <v>N</v>
      </c>
      <c r="BM131" s="137" t="str">
        <f t="shared" si="88"/>
        <v>Y</v>
      </c>
      <c r="BN131" s="137">
        <f>'FOD (ALL)'!H131</f>
        <v>0</v>
      </c>
      <c r="BO131" s="137">
        <f>'FOD (ALL)'!Y131</f>
        <v>1</v>
      </c>
      <c r="BP131" s="137">
        <f>'FOD (ALL)'!AP131</f>
        <v>3</v>
      </c>
      <c r="BQ131" s="137">
        <f>'FOD (ALL)'!BG131</f>
        <v>1</v>
      </c>
      <c r="BR131" s="137">
        <f>'FOD (ALL)'!BX131</f>
        <v>2</v>
      </c>
      <c r="BS131" s="137" t="str">
        <f t="shared" si="89"/>
        <v>N</v>
      </c>
      <c r="BT131" s="137" t="str">
        <f t="shared" si="90"/>
        <v>N</v>
      </c>
      <c r="BU131" s="137" t="str">
        <f t="shared" si="91"/>
        <v>Y</v>
      </c>
      <c r="BV131" s="137" t="str">
        <f t="shared" si="92"/>
        <v>N</v>
      </c>
      <c r="BW131" s="139">
        <f t="shared" si="93"/>
        <v>-100</v>
      </c>
      <c r="BX131" s="139">
        <f t="shared" si="94"/>
        <v>-66.666666666666657</v>
      </c>
      <c r="BY131" s="139">
        <f t="shared" si="95"/>
        <v>200</v>
      </c>
      <c r="BZ131" s="139">
        <f t="shared" si="96"/>
        <v>-50</v>
      </c>
      <c r="CA131" s="137" t="str">
        <f t="shared" si="97"/>
        <v>N</v>
      </c>
      <c r="CB131" s="137" t="str">
        <f t="shared" si="98"/>
        <v>N</v>
      </c>
      <c r="CC131" s="137" t="str">
        <f t="shared" si="99"/>
        <v>Y</v>
      </c>
    </row>
    <row r="132" spans="1:81" x14ac:dyDescent="0.3">
      <c r="A132" s="137" t="str">
        <f>'FOD (ALL)'!B132</f>
        <v>EQUITAS</v>
      </c>
      <c r="B132" s="146">
        <f>'FOD (ALL)'!C132</f>
        <v>43979</v>
      </c>
      <c r="C132" s="137">
        <f>'FOD (ALL)'!G132</f>
        <v>40.75</v>
      </c>
      <c r="D132" s="137">
        <f>'FOD (ALL)'!X132</f>
        <v>44.1</v>
      </c>
      <c r="E132" s="137">
        <f>'FOD (ALL)'!AO132</f>
        <v>44.1</v>
      </c>
      <c r="F132" s="137">
        <f>'FOD (ALL)'!BF132</f>
        <v>41.9</v>
      </c>
      <c r="G132" s="137">
        <f>'FOD (ALL)'!BW132</f>
        <v>42</v>
      </c>
      <c r="H132" s="137" t="str">
        <f t="shared" ref="H132:H195" si="100">IF(C132&gt;=D132,"Y","N")</f>
        <v>N</v>
      </c>
      <c r="I132" s="137" t="str">
        <f t="shared" ref="I132:I195" si="101">IF(D132&gt;=E132,"Y","N")</f>
        <v>Y</v>
      </c>
      <c r="J132" s="137" t="str">
        <f t="shared" ref="J132:J195" si="102">IF(E132&gt;=F132,"Y","N")</f>
        <v>Y</v>
      </c>
      <c r="K132" s="137" t="str">
        <f t="shared" ref="K132:K195" si="103">IF(F132&gt;=G132,"Y","N")</f>
        <v>N</v>
      </c>
      <c r="L132" s="139">
        <f t="shared" ref="L132:L195" si="104">(C132-D132)/D132*100</f>
        <v>-7.5963718820861708</v>
      </c>
      <c r="M132" s="139">
        <f t="shared" ref="M132:M195" si="105">(D132-E132)/E132*100</f>
        <v>0</v>
      </c>
      <c r="N132" s="139">
        <f t="shared" ref="N132:N195" si="106">(E132-F132)/F132*100</f>
        <v>5.2505966587112241</v>
      </c>
      <c r="O132" s="139">
        <f t="shared" ref="O132:O195" si="107">(F132-G132)/G132*100</f>
        <v>-0.2380952380952415</v>
      </c>
      <c r="P132" s="137" t="str">
        <f t="shared" ref="P132:P195" si="108">IF(L132&gt;=M132,"Y","N")</f>
        <v>N</v>
      </c>
      <c r="Q132" s="137" t="str">
        <f t="shared" ref="Q132:Q195" si="109">IF(M132&gt;=N132,"Y","N")</f>
        <v>N</v>
      </c>
      <c r="R132" s="137" t="str">
        <f t="shared" ref="R132:R195" si="110">IF(N132&gt;=O132,"Y","N")</f>
        <v>Y</v>
      </c>
      <c r="S132" s="137">
        <f>'FOD (ALL)'!D132</f>
        <v>43.6</v>
      </c>
      <c r="T132" s="137">
        <f>'FOD (ALL)'!U132</f>
        <v>45.5</v>
      </c>
      <c r="U132" s="137">
        <f>'FOD (ALL)'!AL132</f>
        <v>43.3</v>
      </c>
      <c r="V132" s="137">
        <f>'FOD (ALL)'!BC132</f>
        <v>43.3</v>
      </c>
      <c r="W132" s="137">
        <f>'FOD (ALL)'!BT132</f>
        <v>48.65</v>
      </c>
      <c r="X132" s="137">
        <f>'FOD (ALL)'!E132</f>
        <v>45.4</v>
      </c>
      <c r="Y132" s="137">
        <f>'FOD (ALL)'!V132</f>
        <v>46.25</v>
      </c>
      <c r="Z132" s="137">
        <f>'FOD (ALL)'!AM132</f>
        <v>44.8</v>
      </c>
      <c r="AA132" s="137">
        <f>'FOD (ALL)'!BD132</f>
        <v>43.85</v>
      </c>
      <c r="AB132" s="137">
        <f>'FOD (ALL)'!BU132</f>
        <v>48.7</v>
      </c>
      <c r="AC132" s="137">
        <f>'FOD (ALL)'!F132</f>
        <v>39.799999999999997</v>
      </c>
      <c r="AD132" s="137">
        <f>'FOD (ALL)'!W132</f>
        <v>43.5</v>
      </c>
      <c r="AE132" s="137">
        <f>'FOD (ALL)'!AN132</f>
        <v>42.7</v>
      </c>
      <c r="AF132" s="137">
        <f>'FOD (ALL)'!BE132</f>
        <v>40.700000000000003</v>
      </c>
      <c r="AG132" s="137">
        <f>'FOD (ALL)'!BV132</f>
        <v>41.4</v>
      </c>
      <c r="AH132" s="137">
        <f>'FOD (ALL)'!J132</f>
        <v>9623600</v>
      </c>
      <c r="AI132" s="137">
        <f>'FOD (ALL)'!AA132</f>
        <v>8364300</v>
      </c>
      <c r="AJ132" s="137">
        <f>'FOD (ALL)'!AR132</f>
        <v>8604400</v>
      </c>
      <c r="AK132" s="137">
        <f>'FOD (ALL)'!BI132</f>
        <v>9466800</v>
      </c>
      <c r="AL132" s="137">
        <f>'FOD (ALL)'!BZ132</f>
        <v>9138500</v>
      </c>
      <c r="AM132" s="137" t="str">
        <f t="shared" ref="AM132:AM195" si="111">IF(AH132&gt;=AI132,"Y","N")</f>
        <v>Y</v>
      </c>
      <c r="AN132" s="137" t="str">
        <f t="shared" ref="AN132:AN195" si="112">IF(AI132&gt;=AJ132,"Y","N")</f>
        <v>N</v>
      </c>
      <c r="AO132" s="137" t="str">
        <f t="shared" ref="AO132:AO195" si="113">IF(AJ132&gt;=AK132,"Y","N")</f>
        <v>N</v>
      </c>
      <c r="AP132" s="137" t="str">
        <f t="shared" ref="AP132:AP195" si="114">IF(AK132&gt;=AL132,"Y","N")</f>
        <v>Y</v>
      </c>
      <c r="AQ132" s="139">
        <f t="shared" ref="AQ132:AQ195" si="115">(AH132-AI132)/AI132*100</f>
        <v>15.055653192735793</v>
      </c>
      <c r="AR132" s="139">
        <f t="shared" ref="AR132:AR195" si="116">(AI132-AJ132)/AJ132*100</f>
        <v>-2.7904328018223232</v>
      </c>
      <c r="AS132" s="139">
        <f t="shared" ref="AS132:AS195" si="117">(AJ132-AK132)/AK132*100</f>
        <v>-9.1097308488612825</v>
      </c>
      <c r="AT132" s="139">
        <f t="shared" ref="AT132:AT195" si="118">(AK132-AL132)/AL132*100</f>
        <v>3.5924932975871315</v>
      </c>
      <c r="AU132" s="137" t="str">
        <f t="shared" ref="AU132:AU195" si="119">IF(AQ132&gt;=AR132,"Y","N")</f>
        <v>Y</v>
      </c>
      <c r="AV132" s="137" t="str">
        <f t="shared" ref="AV132:AV195" si="120">IF(AR132&gt;=AS132,"Y","N")</f>
        <v>Y</v>
      </c>
      <c r="AW132" s="137" t="str">
        <f t="shared" ref="AW132:AW195" si="121">IF(AS132&gt;=AT132,"Y","N")</f>
        <v>N</v>
      </c>
      <c r="AX132" s="137">
        <f>'FOD (ALL)'!I132</f>
        <v>9216.09</v>
      </c>
      <c r="AY132" s="137">
        <f>'FOD (ALL)'!Z132</f>
        <v>9487.5</v>
      </c>
      <c r="AZ132" s="137">
        <f>'FOD (ALL)'!AQ132</f>
        <v>7129.95</v>
      </c>
      <c r="BA132" s="137">
        <f>'FOD (ALL)'!BH132</f>
        <v>5812.3</v>
      </c>
      <c r="BB132" s="137">
        <f>'FOD (ALL)'!BY132</f>
        <v>5551.7</v>
      </c>
      <c r="BC132" s="137" t="str">
        <f t="shared" ref="BC132:BC195" si="122">IF(AX132&gt;=AY132,"Y","N")</f>
        <v>N</v>
      </c>
      <c r="BD132" s="137" t="str">
        <f t="shared" ref="BD132:BD195" si="123">IF(AY132&gt;=AZ132,"Y","N")</f>
        <v>Y</v>
      </c>
      <c r="BE132" s="137" t="str">
        <f t="shared" ref="BE132:BE195" si="124">IF(AZ132&gt;=BA132,"Y","N")</f>
        <v>Y</v>
      </c>
      <c r="BF132" s="137" t="str">
        <f t="shared" ref="BF132:BF195" si="125">IF(BA132&gt;=BB132,"Y","N")</f>
        <v>Y</v>
      </c>
      <c r="BG132" s="139">
        <f t="shared" ref="BG132:BG195" si="126">(AX132-AY132)/AY132*100</f>
        <v>-2.8607114624505914</v>
      </c>
      <c r="BH132" s="139">
        <f t="shared" ref="BH132:BH195" si="127">(AY132-AZ132)/AZ132*100</f>
        <v>33.065449266825162</v>
      </c>
      <c r="BI132" s="139">
        <f t="shared" ref="BI132:BI195" si="128">(AZ132-BA132)/BA132*100</f>
        <v>22.670027355779975</v>
      </c>
      <c r="BJ132" s="139">
        <f t="shared" ref="BJ132:BJ195" si="129">(BA132-BB132)/BB132*100</f>
        <v>4.6940576760271702</v>
      </c>
      <c r="BK132" s="137" t="str">
        <f t="shared" ref="BK132:BK195" si="130">IF(BG132&gt;=BH132,"Y","N")</f>
        <v>N</v>
      </c>
      <c r="BL132" s="137" t="str">
        <f t="shared" ref="BL132:BL195" si="131">IF(BH132&gt;=BI132,"Y","N")</f>
        <v>Y</v>
      </c>
      <c r="BM132" s="137" t="str">
        <f t="shared" ref="BM132:BM195" si="132">IF(BI132&gt;=BJ132,"Y","N")</f>
        <v>Y</v>
      </c>
      <c r="BN132" s="137">
        <f>'FOD (ALL)'!H132</f>
        <v>4435</v>
      </c>
      <c r="BO132" s="137">
        <f>'FOD (ALL)'!Y132</f>
        <v>4305</v>
      </c>
      <c r="BP132" s="137">
        <f>'FOD (ALL)'!AP132</f>
        <v>3335</v>
      </c>
      <c r="BQ132" s="137">
        <f>'FOD (ALL)'!BG132</f>
        <v>2802</v>
      </c>
      <c r="BR132" s="137">
        <f>'FOD (ALL)'!BX132</f>
        <v>2607</v>
      </c>
      <c r="BS132" s="137" t="str">
        <f t="shared" ref="BS132:BS195" si="133">IF(BN132&gt;=BO132,"Y","N")</f>
        <v>Y</v>
      </c>
      <c r="BT132" s="137" t="str">
        <f t="shared" ref="BT132:BT195" si="134">IF(BO132&gt;=BP132,"Y","N")</f>
        <v>Y</v>
      </c>
      <c r="BU132" s="137" t="str">
        <f t="shared" ref="BU132:BU195" si="135">IF(BP132&gt;=BQ132,"Y","N")</f>
        <v>Y</v>
      </c>
      <c r="BV132" s="137" t="str">
        <f t="shared" ref="BV132:BV195" si="136">IF(BQ132&gt;=BR132,"Y","N")</f>
        <v>Y</v>
      </c>
      <c r="BW132" s="139">
        <f t="shared" ref="BW132:BW195" si="137">(BN132-BO132)/BO132*100</f>
        <v>3.0197444831591174</v>
      </c>
      <c r="BX132" s="139">
        <f t="shared" ref="BX132:BX195" si="138">(BO132-BP132)/BP132*100</f>
        <v>29.085457271364319</v>
      </c>
      <c r="BY132" s="139">
        <f t="shared" ref="BY132:BY195" si="139">(BP132-BQ132)/BQ132*100</f>
        <v>19.022127052105638</v>
      </c>
      <c r="BZ132" s="139">
        <f t="shared" ref="BZ132:BZ195" si="140">(BQ132-BR132)/BR132*100</f>
        <v>7.4798619102416568</v>
      </c>
      <c r="CA132" s="137" t="str">
        <f t="shared" ref="CA132:CA195" si="141">IF(BW132&gt;=BX132,"Y","N")</f>
        <v>N</v>
      </c>
      <c r="CB132" s="137" t="str">
        <f t="shared" ref="CB132:CB195" si="142">IF(BX132&gt;=BY132,"Y","N")</f>
        <v>Y</v>
      </c>
      <c r="CC132" s="137" t="str">
        <f t="shared" ref="CC132:CC195" si="143">IF(BY132&gt;=BZ132,"Y","N")</f>
        <v>Y</v>
      </c>
    </row>
    <row r="133" spans="1:81" x14ac:dyDescent="0.3">
      <c r="A133" s="137" t="str">
        <f>'FOD (ALL)'!B133</f>
        <v>EQUITAS</v>
      </c>
      <c r="B133" s="146">
        <f>'FOD (ALL)'!C133</f>
        <v>44007</v>
      </c>
      <c r="C133" s="137">
        <f>'FOD (ALL)'!G133</f>
        <v>39.450000000000003</v>
      </c>
      <c r="D133" s="137">
        <f>'FOD (ALL)'!X133</f>
        <v>42.65</v>
      </c>
      <c r="E133" s="137">
        <f>'FOD (ALL)'!AO133</f>
        <v>42.95</v>
      </c>
      <c r="F133" s="137">
        <f>'FOD (ALL)'!BF133</f>
        <v>40.65</v>
      </c>
      <c r="G133" s="137">
        <f>'FOD (ALL)'!BW133</f>
        <v>40.65</v>
      </c>
      <c r="H133" s="137" t="str">
        <f t="shared" si="100"/>
        <v>N</v>
      </c>
      <c r="I133" s="137" t="str">
        <f t="shared" si="101"/>
        <v>N</v>
      </c>
      <c r="J133" s="137" t="str">
        <f t="shared" si="102"/>
        <v>Y</v>
      </c>
      <c r="K133" s="137" t="str">
        <f t="shared" si="103"/>
        <v>Y</v>
      </c>
      <c r="L133" s="139">
        <f t="shared" si="104"/>
        <v>-7.5029308323563786</v>
      </c>
      <c r="M133" s="139">
        <f t="shared" si="105"/>
        <v>-0.69848661233994003</v>
      </c>
      <c r="N133" s="139">
        <f t="shared" si="106"/>
        <v>5.6580565805658161</v>
      </c>
      <c r="O133" s="139">
        <f t="shared" si="107"/>
        <v>0</v>
      </c>
      <c r="P133" s="137" t="str">
        <f t="shared" si="108"/>
        <v>N</v>
      </c>
      <c r="Q133" s="137" t="str">
        <f t="shared" si="109"/>
        <v>N</v>
      </c>
      <c r="R133" s="137" t="str">
        <f t="shared" si="110"/>
        <v>Y</v>
      </c>
      <c r="S133" s="137">
        <f>'FOD (ALL)'!D133</f>
        <v>42.35</v>
      </c>
      <c r="T133" s="137">
        <f>'FOD (ALL)'!U133</f>
        <v>44.05</v>
      </c>
      <c r="U133" s="137">
        <f>'FOD (ALL)'!AL133</f>
        <v>42.1</v>
      </c>
      <c r="V133" s="137">
        <f>'FOD (ALL)'!BC133</f>
        <v>40.65</v>
      </c>
      <c r="W133" s="137">
        <f>'FOD (ALL)'!BT133</f>
        <v>46.7</v>
      </c>
      <c r="X133" s="137">
        <f>'FOD (ALL)'!E133</f>
        <v>43.75</v>
      </c>
      <c r="Y133" s="137">
        <f>'FOD (ALL)'!V133</f>
        <v>44.65</v>
      </c>
      <c r="Z133" s="137">
        <f>'FOD (ALL)'!AM133</f>
        <v>43.25</v>
      </c>
      <c r="AA133" s="137">
        <f>'FOD (ALL)'!BD133</f>
        <v>41.9</v>
      </c>
      <c r="AB133" s="137">
        <f>'FOD (ALL)'!BU133</f>
        <v>46.7</v>
      </c>
      <c r="AC133" s="137">
        <f>'FOD (ALL)'!F133</f>
        <v>38.35</v>
      </c>
      <c r="AD133" s="137">
        <f>'FOD (ALL)'!W133</f>
        <v>42.3</v>
      </c>
      <c r="AE133" s="137">
        <f>'FOD (ALL)'!AN133</f>
        <v>41.35</v>
      </c>
      <c r="AF133" s="137">
        <f>'FOD (ALL)'!BE133</f>
        <v>39.700000000000003</v>
      </c>
      <c r="AG133" s="137">
        <f>'FOD (ALL)'!BV133</f>
        <v>40.1</v>
      </c>
      <c r="AH133" s="137">
        <f>'FOD (ALL)'!J133</f>
        <v>4321800</v>
      </c>
      <c r="AI133" s="137">
        <f>'FOD (ALL)'!AA133</f>
        <v>2273600</v>
      </c>
      <c r="AJ133" s="137">
        <f>'FOD (ALL)'!AR133</f>
        <v>1440600</v>
      </c>
      <c r="AK133" s="137">
        <f>'FOD (ALL)'!BI133</f>
        <v>1097600</v>
      </c>
      <c r="AL133" s="137">
        <f>'FOD (ALL)'!BZ133</f>
        <v>798700</v>
      </c>
      <c r="AM133" s="137" t="str">
        <f t="shared" si="111"/>
        <v>Y</v>
      </c>
      <c r="AN133" s="137" t="str">
        <f t="shared" si="112"/>
        <v>Y</v>
      </c>
      <c r="AO133" s="137" t="str">
        <f t="shared" si="113"/>
        <v>Y</v>
      </c>
      <c r="AP133" s="137" t="str">
        <f t="shared" si="114"/>
        <v>Y</v>
      </c>
      <c r="AQ133" s="139">
        <f t="shared" si="115"/>
        <v>90.08620689655173</v>
      </c>
      <c r="AR133" s="139">
        <f t="shared" si="116"/>
        <v>57.823129251700678</v>
      </c>
      <c r="AS133" s="139">
        <f t="shared" si="117"/>
        <v>31.25</v>
      </c>
      <c r="AT133" s="139">
        <f t="shared" si="118"/>
        <v>37.423312883435585</v>
      </c>
      <c r="AU133" s="137" t="str">
        <f t="shared" si="119"/>
        <v>Y</v>
      </c>
      <c r="AV133" s="137" t="str">
        <f t="shared" si="120"/>
        <v>Y</v>
      </c>
      <c r="AW133" s="137" t="str">
        <f t="shared" si="121"/>
        <v>N</v>
      </c>
      <c r="AX133" s="137">
        <f>'FOD (ALL)'!I133</f>
        <v>2176.02</v>
      </c>
      <c r="AY133" s="137">
        <f>'FOD (ALL)'!Z133</f>
        <v>848.38</v>
      </c>
      <c r="AZ133" s="137">
        <f>'FOD (ALL)'!AQ133</f>
        <v>558.78</v>
      </c>
      <c r="BA133" s="137">
        <f>'FOD (ALL)'!BH133</f>
        <v>275.64</v>
      </c>
      <c r="BB133" s="137">
        <f>'FOD (ALL)'!BY133</f>
        <v>486.19</v>
      </c>
      <c r="BC133" s="137" t="str">
        <f t="shared" si="122"/>
        <v>Y</v>
      </c>
      <c r="BD133" s="137" t="str">
        <f t="shared" si="123"/>
        <v>Y</v>
      </c>
      <c r="BE133" s="137" t="str">
        <f t="shared" si="124"/>
        <v>Y</v>
      </c>
      <c r="BF133" s="137" t="str">
        <f t="shared" si="125"/>
        <v>N</v>
      </c>
      <c r="BG133" s="139">
        <f t="shared" si="126"/>
        <v>156.49119498338007</v>
      </c>
      <c r="BH133" s="139">
        <f t="shared" si="127"/>
        <v>51.827194960449553</v>
      </c>
      <c r="BI133" s="139">
        <f t="shared" si="128"/>
        <v>102.72094035698738</v>
      </c>
      <c r="BJ133" s="139">
        <f t="shared" si="129"/>
        <v>-43.306114893354454</v>
      </c>
      <c r="BK133" s="137" t="str">
        <f t="shared" si="130"/>
        <v>Y</v>
      </c>
      <c r="BL133" s="137" t="str">
        <f t="shared" si="131"/>
        <v>N</v>
      </c>
      <c r="BM133" s="137" t="str">
        <f t="shared" si="132"/>
        <v>Y</v>
      </c>
      <c r="BN133" s="137">
        <f>'FOD (ALL)'!H133</f>
        <v>1108</v>
      </c>
      <c r="BO133" s="137">
        <f>'FOD (ALL)'!Y133</f>
        <v>399</v>
      </c>
      <c r="BP133" s="137">
        <f>'FOD (ALL)'!AP133</f>
        <v>270</v>
      </c>
      <c r="BQ133" s="137">
        <f>'FOD (ALL)'!BG133</f>
        <v>138</v>
      </c>
      <c r="BR133" s="137">
        <f>'FOD (ALL)'!BX133</f>
        <v>239</v>
      </c>
      <c r="BS133" s="137" t="str">
        <f t="shared" si="133"/>
        <v>Y</v>
      </c>
      <c r="BT133" s="137" t="str">
        <f t="shared" si="134"/>
        <v>Y</v>
      </c>
      <c r="BU133" s="137" t="str">
        <f t="shared" si="135"/>
        <v>Y</v>
      </c>
      <c r="BV133" s="137" t="str">
        <f t="shared" si="136"/>
        <v>N</v>
      </c>
      <c r="BW133" s="139">
        <f t="shared" si="137"/>
        <v>177.69423558897245</v>
      </c>
      <c r="BX133" s="139">
        <f t="shared" si="138"/>
        <v>47.777777777777779</v>
      </c>
      <c r="BY133" s="139">
        <f t="shared" si="139"/>
        <v>95.652173913043484</v>
      </c>
      <c r="BZ133" s="139">
        <f t="shared" si="140"/>
        <v>-42.25941422594142</v>
      </c>
      <c r="CA133" s="137" t="str">
        <f t="shared" si="141"/>
        <v>Y</v>
      </c>
      <c r="CB133" s="137" t="str">
        <f t="shared" si="142"/>
        <v>N</v>
      </c>
      <c r="CC133" s="137" t="str">
        <f t="shared" si="143"/>
        <v>Y</v>
      </c>
    </row>
    <row r="134" spans="1:81" x14ac:dyDescent="0.3">
      <c r="A134" s="137" t="str">
        <f>'FOD (ALL)'!B134</f>
        <v>EQUITAS</v>
      </c>
      <c r="B134" s="146">
        <f>'FOD (ALL)'!C134</f>
        <v>44042</v>
      </c>
      <c r="C134" s="137">
        <f>'FOD (ALL)'!G134</f>
        <v>42</v>
      </c>
      <c r="D134" s="137">
        <f>'FOD (ALL)'!X134</f>
        <v>44.9</v>
      </c>
      <c r="E134" s="137">
        <f>'FOD (ALL)'!AO134</f>
        <v>45.6</v>
      </c>
      <c r="F134" s="137">
        <f>'FOD (ALL)'!BF134</f>
        <v>44.15</v>
      </c>
      <c r="G134" s="137">
        <f>'FOD (ALL)'!BW134</f>
        <v>44.65</v>
      </c>
      <c r="H134" s="137" t="str">
        <f t="shared" si="100"/>
        <v>N</v>
      </c>
      <c r="I134" s="137" t="str">
        <f t="shared" si="101"/>
        <v>N</v>
      </c>
      <c r="J134" s="137" t="str">
        <f t="shared" si="102"/>
        <v>Y</v>
      </c>
      <c r="K134" s="137" t="str">
        <f t="shared" si="103"/>
        <v>N</v>
      </c>
      <c r="L134" s="139">
        <f t="shared" si="104"/>
        <v>-6.4587973273942074</v>
      </c>
      <c r="M134" s="139">
        <f t="shared" si="105"/>
        <v>-1.5350877192982517</v>
      </c>
      <c r="N134" s="139">
        <f t="shared" si="106"/>
        <v>3.2842582106455334</v>
      </c>
      <c r="O134" s="139">
        <f t="shared" si="107"/>
        <v>-1.1198208286674132</v>
      </c>
      <c r="P134" s="137" t="str">
        <f t="shared" si="108"/>
        <v>N</v>
      </c>
      <c r="Q134" s="137" t="str">
        <f t="shared" si="109"/>
        <v>N</v>
      </c>
      <c r="R134" s="137" t="str">
        <f t="shared" si="110"/>
        <v>Y</v>
      </c>
      <c r="S134" s="137">
        <f>'FOD (ALL)'!D134</f>
        <v>0</v>
      </c>
      <c r="T134" s="137">
        <f>'FOD (ALL)'!U134</f>
        <v>0</v>
      </c>
      <c r="U134" s="137">
        <f>'FOD (ALL)'!AL134</f>
        <v>0</v>
      </c>
      <c r="V134" s="137">
        <f>'FOD (ALL)'!BC134</f>
        <v>40.5</v>
      </c>
      <c r="W134" s="137">
        <f>'FOD (ALL)'!BT134</f>
        <v>0</v>
      </c>
      <c r="X134" s="137">
        <f>'FOD (ALL)'!E134</f>
        <v>0</v>
      </c>
      <c r="Y134" s="137">
        <f>'FOD (ALL)'!V134</f>
        <v>0</v>
      </c>
      <c r="Z134" s="137">
        <f>'FOD (ALL)'!AM134</f>
        <v>0</v>
      </c>
      <c r="AA134" s="137">
        <f>'FOD (ALL)'!BD134</f>
        <v>40.5</v>
      </c>
      <c r="AB134" s="137">
        <f>'FOD (ALL)'!BU134</f>
        <v>0</v>
      </c>
      <c r="AC134" s="137">
        <f>'FOD (ALL)'!F134</f>
        <v>0</v>
      </c>
      <c r="AD134" s="137">
        <f>'FOD (ALL)'!W134</f>
        <v>0</v>
      </c>
      <c r="AE134" s="137">
        <f>'FOD (ALL)'!AN134</f>
        <v>0</v>
      </c>
      <c r="AF134" s="137">
        <f>'FOD (ALL)'!BE134</f>
        <v>40.5</v>
      </c>
      <c r="AG134" s="137">
        <f>'FOD (ALL)'!BV134</f>
        <v>0</v>
      </c>
      <c r="AH134" s="137">
        <f>'FOD (ALL)'!J134</f>
        <v>53200</v>
      </c>
      <c r="AI134" s="137">
        <f>'FOD (ALL)'!AA134</f>
        <v>53200</v>
      </c>
      <c r="AJ134" s="137">
        <f>'FOD (ALL)'!AR134</f>
        <v>53200</v>
      </c>
      <c r="AK134" s="137">
        <f>'FOD (ALL)'!BI134</f>
        <v>53200</v>
      </c>
      <c r="AL134" s="137">
        <f>'FOD (ALL)'!BZ134</f>
        <v>45600</v>
      </c>
      <c r="AM134" s="137" t="str">
        <f t="shared" si="111"/>
        <v>Y</v>
      </c>
      <c r="AN134" s="137" t="str">
        <f t="shared" si="112"/>
        <v>Y</v>
      </c>
      <c r="AO134" s="137" t="str">
        <f t="shared" si="113"/>
        <v>Y</v>
      </c>
      <c r="AP134" s="137" t="str">
        <f t="shared" si="114"/>
        <v>Y</v>
      </c>
      <c r="AQ134" s="139">
        <f t="shared" si="115"/>
        <v>0</v>
      </c>
      <c r="AR134" s="139">
        <f t="shared" si="116"/>
        <v>0</v>
      </c>
      <c r="AS134" s="139">
        <f t="shared" si="117"/>
        <v>0</v>
      </c>
      <c r="AT134" s="139">
        <f t="shared" si="118"/>
        <v>16.666666666666664</v>
      </c>
      <c r="AU134" s="137" t="str">
        <f t="shared" si="119"/>
        <v>Y</v>
      </c>
      <c r="AV134" s="137" t="str">
        <f t="shared" si="120"/>
        <v>Y</v>
      </c>
      <c r="AW134" s="137" t="str">
        <f t="shared" si="121"/>
        <v>N</v>
      </c>
      <c r="AX134" s="137">
        <f>'FOD (ALL)'!I134</f>
        <v>0</v>
      </c>
      <c r="AY134" s="137">
        <f>'FOD (ALL)'!Z134</f>
        <v>0</v>
      </c>
      <c r="AZ134" s="137">
        <f>'FOD (ALL)'!AQ134</f>
        <v>0</v>
      </c>
      <c r="BA134" s="137">
        <f>'FOD (ALL)'!BH134</f>
        <v>3.07</v>
      </c>
      <c r="BB134" s="137">
        <f>'FOD (ALL)'!BY134</f>
        <v>0</v>
      </c>
      <c r="BC134" s="137" t="str">
        <f t="shared" si="122"/>
        <v>Y</v>
      </c>
      <c r="BD134" s="137" t="str">
        <f t="shared" si="123"/>
        <v>Y</v>
      </c>
      <c r="BE134" s="137" t="str">
        <f t="shared" si="124"/>
        <v>N</v>
      </c>
      <c r="BF134" s="137" t="str">
        <f t="shared" si="125"/>
        <v>Y</v>
      </c>
      <c r="BG134" s="139" t="e">
        <f t="shared" si="126"/>
        <v>#DIV/0!</v>
      </c>
      <c r="BH134" s="139" t="e">
        <f t="shared" si="127"/>
        <v>#DIV/0!</v>
      </c>
      <c r="BI134" s="139">
        <f t="shared" si="128"/>
        <v>-100</v>
      </c>
      <c r="BJ134" s="139" t="e">
        <f t="shared" si="129"/>
        <v>#DIV/0!</v>
      </c>
      <c r="BK134" s="137" t="e">
        <f t="shared" si="130"/>
        <v>#DIV/0!</v>
      </c>
      <c r="BL134" s="137" t="e">
        <f t="shared" si="131"/>
        <v>#DIV/0!</v>
      </c>
      <c r="BM134" s="137" t="e">
        <f t="shared" si="132"/>
        <v>#DIV/0!</v>
      </c>
      <c r="BN134" s="137">
        <f>'FOD (ALL)'!H134</f>
        <v>0</v>
      </c>
      <c r="BO134" s="137">
        <f>'FOD (ALL)'!Y134</f>
        <v>0</v>
      </c>
      <c r="BP134" s="137">
        <f>'FOD (ALL)'!AP134</f>
        <v>0</v>
      </c>
      <c r="BQ134" s="137">
        <f>'FOD (ALL)'!BG134</f>
        <v>1</v>
      </c>
      <c r="BR134" s="137">
        <f>'FOD (ALL)'!BX134</f>
        <v>0</v>
      </c>
      <c r="BS134" s="137" t="str">
        <f t="shared" si="133"/>
        <v>Y</v>
      </c>
      <c r="BT134" s="137" t="str">
        <f t="shared" si="134"/>
        <v>Y</v>
      </c>
      <c r="BU134" s="137" t="str">
        <f t="shared" si="135"/>
        <v>N</v>
      </c>
      <c r="BV134" s="137" t="str">
        <f t="shared" si="136"/>
        <v>Y</v>
      </c>
      <c r="BW134" s="139" t="e">
        <f t="shared" si="137"/>
        <v>#DIV/0!</v>
      </c>
      <c r="BX134" s="139" t="e">
        <f t="shared" si="138"/>
        <v>#DIV/0!</v>
      </c>
      <c r="BY134" s="139">
        <f t="shared" si="139"/>
        <v>-100</v>
      </c>
      <c r="BZ134" s="139" t="e">
        <f t="shared" si="140"/>
        <v>#DIV/0!</v>
      </c>
      <c r="CA134" s="137" t="e">
        <f t="shared" si="141"/>
        <v>#DIV/0!</v>
      </c>
      <c r="CB134" s="137" t="e">
        <f t="shared" si="142"/>
        <v>#DIV/0!</v>
      </c>
      <c r="CC134" s="137" t="e">
        <f t="shared" si="143"/>
        <v>#DIV/0!</v>
      </c>
    </row>
    <row r="135" spans="1:81" x14ac:dyDescent="0.3">
      <c r="A135" s="137" t="str">
        <f>'FOD (ALL)'!B135</f>
        <v>ESCORTS</v>
      </c>
      <c r="B135" s="146">
        <f>'FOD (ALL)'!C135</f>
        <v>43979</v>
      </c>
      <c r="C135" s="137">
        <f>'FOD (ALL)'!G135</f>
        <v>889.5</v>
      </c>
      <c r="D135" s="137">
        <f>'FOD (ALL)'!X135</f>
        <v>868.95</v>
      </c>
      <c r="E135" s="137">
        <f>'FOD (ALL)'!AO135</f>
        <v>854.8</v>
      </c>
      <c r="F135" s="137">
        <f>'FOD (ALL)'!BF135</f>
        <v>826.55</v>
      </c>
      <c r="G135" s="137">
        <f>'FOD (ALL)'!BW135</f>
        <v>808.1</v>
      </c>
      <c r="H135" s="137" t="str">
        <f t="shared" si="100"/>
        <v>Y</v>
      </c>
      <c r="I135" s="137" t="str">
        <f t="shared" si="101"/>
        <v>Y</v>
      </c>
      <c r="J135" s="137" t="str">
        <f t="shared" si="102"/>
        <v>Y</v>
      </c>
      <c r="K135" s="137" t="str">
        <f t="shared" si="103"/>
        <v>Y</v>
      </c>
      <c r="L135" s="139">
        <f t="shared" si="104"/>
        <v>2.3649231831520749</v>
      </c>
      <c r="M135" s="139">
        <f t="shared" si="105"/>
        <v>1.6553579784745076</v>
      </c>
      <c r="N135" s="139">
        <f t="shared" si="106"/>
        <v>3.4178210634565365</v>
      </c>
      <c r="O135" s="139">
        <f t="shared" si="107"/>
        <v>2.2831332755846963</v>
      </c>
      <c r="P135" s="137" t="str">
        <f t="shared" si="108"/>
        <v>Y</v>
      </c>
      <c r="Q135" s="137" t="str">
        <f t="shared" si="109"/>
        <v>N</v>
      </c>
      <c r="R135" s="137" t="str">
        <f t="shared" si="110"/>
        <v>Y</v>
      </c>
      <c r="S135" s="137">
        <f>'FOD (ALL)'!D135</f>
        <v>861.4</v>
      </c>
      <c r="T135" s="137">
        <f>'FOD (ALL)'!U135</f>
        <v>860.55</v>
      </c>
      <c r="U135" s="137">
        <f>'FOD (ALL)'!AL135</f>
        <v>830</v>
      </c>
      <c r="V135" s="137">
        <f>'FOD (ALL)'!BC135</f>
        <v>819.3</v>
      </c>
      <c r="W135" s="137">
        <f>'FOD (ALL)'!BT135</f>
        <v>827</v>
      </c>
      <c r="X135" s="137">
        <f>'FOD (ALL)'!E135</f>
        <v>894.15</v>
      </c>
      <c r="Y135" s="137">
        <f>'FOD (ALL)'!V135</f>
        <v>873.55</v>
      </c>
      <c r="Z135" s="137">
        <f>'FOD (ALL)'!AM135</f>
        <v>859.65</v>
      </c>
      <c r="AA135" s="137">
        <f>'FOD (ALL)'!BD135</f>
        <v>838.2</v>
      </c>
      <c r="AB135" s="137">
        <f>'FOD (ALL)'!BU135</f>
        <v>834</v>
      </c>
      <c r="AC135" s="137">
        <f>'FOD (ALL)'!F135</f>
        <v>858.1</v>
      </c>
      <c r="AD135" s="137">
        <f>'FOD (ALL)'!W135</f>
        <v>854</v>
      </c>
      <c r="AE135" s="137">
        <f>'FOD (ALL)'!AN135</f>
        <v>825</v>
      </c>
      <c r="AF135" s="137">
        <f>'FOD (ALL)'!BE135</f>
        <v>813.2</v>
      </c>
      <c r="AG135" s="137">
        <f>'FOD (ALL)'!BV135</f>
        <v>802.8</v>
      </c>
      <c r="AH135" s="137">
        <f>'FOD (ALL)'!J135</f>
        <v>2416700</v>
      </c>
      <c r="AI135" s="137">
        <f>'FOD (ALL)'!AA135</f>
        <v>2592700</v>
      </c>
      <c r="AJ135" s="137">
        <f>'FOD (ALL)'!AR135</f>
        <v>2591600</v>
      </c>
      <c r="AK135" s="137">
        <f>'FOD (ALL)'!BI135</f>
        <v>2391400</v>
      </c>
      <c r="AL135" s="137">
        <f>'FOD (ALL)'!BZ135</f>
        <v>2147200</v>
      </c>
      <c r="AM135" s="137" t="str">
        <f t="shared" si="111"/>
        <v>N</v>
      </c>
      <c r="AN135" s="137" t="str">
        <f t="shared" si="112"/>
        <v>Y</v>
      </c>
      <c r="AO135" s="137" t="str">
        <f t="shared" si="113"/>
        <v>Y</v>
      </c>
      <c r="AP135" s="137" t="str">
        <f t="shared" si="114"/>
        <v>Y</v>
      </c>
      <c r="AQ135" s="139">
        <f t="shared" si="115"/>
        <v>-6.788290199406025</v>
      </c>
      <c r="AR135" s="139">
        <f t="shared" si="116"/>
        <v>4.2444821731748725E-2</v>
      </c>
      <c r="AS135" s="139">
        <f t="shared" si="117"/>
        <v>8.3716651333946643</v>
      </c>
      <c r="AT135" s="139">
        <f t="shared" si="118"/>
        <v>11.372950819672131</v>
      </c>
      <c r="AU135" s="137" t="str">
        <f t="shared" si="119"/>
        <v>N</v>
      </c>
      <c r="AV135" s="137" t="str">
        <f t="shared" si="120"/>
        <v>N</v>
      </c>
      <c r="AW135" s="137" t="str">
        <f t="shared" si="121"/>
        <v>N</v>
      </c>
      <c r="AX135" s="137">
        <f>'FOD (ALL)'!I135</f>
        <v>65024.33</v>
      </c>
      <c r="AY135" s="137">
        <f>'FOD (ALL)'!Z135</f>
        <v>41888.93</v>
      </c>
      <c r="AZ135" s="137">
        <f>'FOD (ALL)'!AQ135</f>
        <v>55985.63</v>
      </c>
      <c r="BA135" s="137">
        <f>'FOD (ALL)'!BH135</f>
        <v>65307.75</v>
      </c>
      <c r="BB135" s="137">
        <f>'FOD (ALL)'!BY135</f>
        <v>79544.03</v>
      </c>
      <c r="BC135" s="137" t="str">
        <f t="shared" si="122"/>
        <v>Y</v>
      </c>
      <c r="BD135" s="137" t="str">
        <f t="shared" si="123"/>
        <v>N</v>
      </c>
      <c r="BE135" s="137" t="str">
        <f t="shared" si="124"/>
        <v>N</v>
      </c>
      <c r="BF135" s="137" t="str">
        <f t="shared" si="125"/>
        <v>N</v>
      </c>
      <c r="BG135" s="139">
        <f t="shared" si="126"/>
        <v>55.230343673137519</v>
      </c>
      <c r="BH135" s="139">
        <f t="shared" si="127"/>
        <v>-25.179139718531339</v>
      </c>
      <c r="BI135" s="139">
        <f t="shared" si="128"/>
        <v>-14.274140511654441</v>
      </c>
      <c r="BJ135" s="139">
        <f t="shared" si="129"/>
        <v>-17.897358230403963</v>
      </c>
      <c r="BK135" s="137" t="str">
        <f t="shared" si="130"/>
        <v>Y</v>
      </c>
      <c r="BL135" s="137" t="str">
        <f t="shared" si="131"/>
        <v>N</v>
      </c>
      <c r="BM135" s="137" t="str">
        <f t="shared" si="132"/>
        <v>Y</v>
      </c>
      <c r="BN135" s="137">
        <f>'FOD (ALL)'!H135</f>
        <v>6731</v>
      </c>
      <c r="BO135" s="137">
        <f>'FOD (ALL)'!Y135</f>
        <v>4395</v>
      </c>
      <c r="BP135" s="137">
        <f>'FOD (ALL)'!AP135</f>
        <v>6053</v>
      </c>
      <c r="BQ135" s="137">
        <f>'FOD (ALL)'!BG135</f>
        <v>7182</v>
      </c>
      <c r="BR135" s="137">
        <f>'FOD (ALL)'!BX135</f>
        <v>8839</v>
      </c>
      <c r="BS135" s="137" t="str">
        <f t="shared" si="133"/>
        <v>Y</v>
      </c>
      <c r="BT135" s="137" t="str">
        <f t="shared" si="134"/>
        <v>N</v>
      </c>
      <c r="BU135" s="137" t="str">
        <f t="shared" si="135"/>
        <v>N</v>
      </c>
      <c r="BV135" s="137" t="str">
        <f t="shared" si="136"/>
        <v>N</v>
      </c>
      <c r="BW135" s="139">
        <f t="shared" si="137"/>
        <v>53.15130830489192</v>
      </c>
      <c r="BX135" s="139">
        <f t="shared" si="138"/>
        <v>-27.391376177102263</v>
      </c>
      <c r="BY135" s="139">
        <f t="shared" si="139"/>
        <v>-15.719855193539404</v>
      </c>
      <c r="BZ135" s="139">
        <f t="shared" si="140"/>
        <v>-18.746464532186899</v>
      </c>
      <c r="CA135" s="137" t="str">
        <f t="shared" si="141"/>
        <v>Y</v>
      </c>
      <c r="CB135" s="137" t="str">
        <f t="shared" si="142"/>
        <v>N</v>
      </c>
      <c r="CC135" s="137" t="str">
        <f t="shared" si="143"/>
        <v>Y</v>
      </c>
    </row>
    <row r="136" spans="1:81" x14ac:dyDescent="0.3">
      <c r="A136" s="137" t="str">
        <f>'FOD (ALL)'!B136</f>
        <v>ESCORTS</v>
      </c>
      <c r="B136" s="146">
        <f>'FOD (ALL)'!C136</f>
        <v>44007</v>
      </c>
      <c r="C136" s="137">
        <f>'FOD (ALL)'!G136</f>
        <v>881.4</v>
      </c>
      <c r="D136" s="137">
        <f>'FOD (ALL)'!X136</f>
        <v>862.9</v>
      </c>
      <c r="E136" s="137">
        <f>'FOD (ALL)'!AO136</f>
        <v>847.3</v>
      </c>
      <c r="F136" s="137">
        <f>'FOD (ALL)'!BF136</f>
        <v>822.6</v>
      </c>
      <c r="G136" s="137">
        <f>'FOD (ALL)'!BW136</f>
        <v>803.45</v>
      </c>
      <c r="H136" s="137" t="str">
        <f t="shared" si="100"/>
        <v>Y</v>
      </c>
      <c r="I136" s="137" t="str">
        <f t="shared" si="101"/>
        <v>Y</v>
      </c>
      <c r="J136" s="137" t="str">
        <f t="shared" si="102"/>
        <v>Y</v>
      </c>
      <c r="K136" s="137" t="str">
        <f t="shared" si="103"/>
        <v>Y</v>
      </c>
      <c r="L136" s="139">
        <f t="shared" si="104"/>
        <v>2.143933248348592</v>
      </c>
      <c r="M136" s="139">
        <f t="shared" si="105"/>
        <v>1.841142452496167</v>
      </c>
      <c r="N136" s="139">
        <f t="shared" si="106"/>
        <v>3.0026744468757514</v>
      </c>
      <c r="O136" s="139">
        <f t="shared" si="107"/>
        <v>2.3834712801045459</v>
      </c>
      <c r="P136" s="137" t="str">
        <f t="shared" si="108"/>
        <v>Y</v>
      </c>
      <c r="Q136" s="137" t="str">
        <f t="shared" si="109"/>
        <v>N</v>
      </c>
      <c r="R136" s="137" t="str">
        <f t="shared" si="110"/>
        <v>Y</v>
      </c>
      <c r="S136" s="137">
        <f>'FOD (ALL)'!D136</f>
        <v>859.4</v>
      </c>
      <c r="T136" s="137">
        <f>'FOD (ALL)'!U136</f>
        <v>851.1</v>
      </c>
      <c r="U136" s="137">
        <f>'FOD (ALL)'!AL136</f>
        <v>824.25</v>
      </c>
      <c r="V136" s="137">
        <f>'FOD (ALL)'!BC136</f>
        <v>816</v>
      </c>
      <c r="W136" s="137">
        <f>'FOD (ALL)'!BT136</f>
        <v>833.55</v>
      </c>
      <c r="X136" s="137">
        <f>'FOD (ALL)'!E136</f>
        <v>885</v>
      </c>
      <c r="Y136" s="137">
        <f>'FOD (ALL)'!V136</f>
        <v>866.4</v>
      </c>
      <c r="Z136" s="137">
        <f>'FOD (ALL)'!AM136</f>
        <v>852.9</v>
      </c>
      <c r="AA136" s="137">
        <f>'FOD (ALL)'!BD136</f>
        <v>830</v>
      </c>
      <c r="AB136" s="137">
        <f>'FOD (ALL)'!BU136</f>
        <v>833.55</v>
      </c>
      <c r="AC136" s="137">
        <f>'FOD (ALL)'!F136</f>
        <v>852</v>
      </c>
      <c r="AD136" s="137">
        <f>'FOD (ALL)'!W136</f>
        <v>849.2</v>
      </c>
      <c r="AE136" s="137">
        <f>'FOD (ALL)'!AN136</f>
        <v>822.85</v>
      </c>
      <c r="AF136" s="137">
        <f>'FOD (ALL)'!BE136</f>
        <v>813.65</v>
      </c>
      <c r="AG136" s="137">
        <f>'FOD (ALL)'!BV136</f>
        <v>799.25</v>
      </c>
      <c r="AH136" s="137">
        <f>'FOD (ALL)'!J136</f>
        <v>548900</v>
      </c>
      <c r="AI136" s="137">
        <f>'FOD (ALL)'!AA136</f>
        <v>355300</v>
      </c>
      <c r="AJ136" s="137">
        <f>'FOD (ALL)'!AR136</f>
        <v>217800</v>
      </c>
      <c r="AK136" s="137">
        <f>'FOD (ALL)'!BI136</f>
        <v>106700</v>
      </c>
      <c r="AL136" s="137">
        <f>'FOD (ALL)'!BZ136</f>
        <v>71500</v>
      </c>
      <c r="AM136" s="137" t="str">
        <f t="shared" si="111"/>
        <v>Y</v>
      </c>
      <c r="AN136" s="137" t="str">
        <f t="shared" si="112"/>
        <v>Y</v>
      </c>
      <c r="AO136" s="137" t="str">
        <f t="shared" si="113"/>
        <v>Y</v>
      </c>
      <c r="AP136" s="137" t="str">
        <f t="shared" si="114"/>
        <v>Y</v>
      </c>
      <c r="AQ136" s="139">
        <f t="shared" si="115"/>
        <v>54.489164086687303</v>
      </c>
      <c r="AR136" s="139">
        <f t="shared" si="116"/>
        <v>63.131313131313128</v>
      </c>
      <c r="AS136" s="139">
        <f t="shared" si="117"/>
        <v>104.1237113402062</v>
      </c>
      <c r="AT136" s="139">
        <f t="shared" si="118"/>
        <v>49.230769230769234</v>
      </c>
      <c r="AU136" s="137" t="str">
        <f t="shared" si="119"/>
        <v>N</v>
      </c>
      <c r="AV136" s="137" t="str">
        <f t="shared" si="120"/>
        <v>N</v>
      </c>
      <c r="AW136" s="137" t="str">
        <f t="shared" si="121"/>
        <v>Y</v>
      </c>
      <c r="AX136" s="137">
        <f>'FOD (ALL)'!I136</f>
        <v>7629.51</v>
      </c>
      <c r="AY136" s="137">
        <f>'FOD (ALL)'!Z136</f>
        <v>3987.41</v>
      </c>
      <c r="AZ136" s="137">
        <f>'FOD (ALL)'!AQ136</f>
        <v>2461.46</v>
      </c>
      <c r="BA136" s="137">
        <f>'FOD (ALL)'!BH136</f>
        <v>1065.5</v>
      </c>
      <c r="BB136" s="137">
        <f>'FOD (ALL)'!BY136</f>
        <v>705.25</v>
      </c>
      <c r="BC136" s="137" t="str">
        <f t="shared" si="122"/>
        <v>Y</v>
      </c>
      <c r="BD136" s="137" t="str">
        <f t="shared" si="123"/>
        <v>Y</v>
      </c>
      <c r="BE136" s="137" t="str">
        <f t="shared" si="124"/>
        <v>Y</v>
      </c>
      <c r="BF136" s="137" t="str">
        <f t="shared" si="125"/>
        <v>Y</v>
      </c>
      <c r="BG136" s="139">
        <f t="shared" si="126"/>
        <v>91.339992626792849</v>
      </c>
      <c r="BH136" s="139">
        <f t="shared" si="127"/>
        <v>61.993694799021718</v>
      </c>
      <c r="BI136" s="139">
        <f t="shared" si="128"/>
        <v>131.01454716095731</v>
      </c>
      <c r="BJ136" s="139">
        <f t="shared" si="129"/>
        <v>51.081176887628502</v>
      </c>
      <c r="BK136" s="137" t="str">
        <f t="shared" si="130"/>
        <v>Y</v>
      </c>
      <c r="BL136" s="137" t="str">
        <f t="shared" si="131"/>
        <v>N</v>
      </c>
      <c r="BM136" s="137" t="str">
        <f t="shared" si="132"/>
        <v>Y</v>
      </c>
      <c r="BN136" s="137">
        <f>'FOD (ALL)'!H136</f>
        <v>796</v>
      </c>
      <c r="BO136" s="137">
        <f>'FOD (ALL)'!Y136</f>
        <v>421</v>
      </c>
      <c r="BP136" s="137">
        <f>'FOD (ALL)'!AP136</f>
        <v>267</v>
      </c>
      <c r="BQ136" s="137">
        <f>'FOD (ALL)'!BG136</f>
        <v>118</v>
      </c>
      <c r="BR136" s="137">
        <f>'FOD (ALL)'!BX136</f>
        <v>79</v>
      </c>
      <c r="BS136" s="137" t="str">
        <f t="shared" si="133"/>
        <v>Y</v>
      </c>
      <c r="BT136" s="137" t="str">
        <f t="shared" si="134"/>
        <v>Y</v>
      </c>
      <c r="BU136" s="137" t="str">
        <f t="shared" si="135"/>
        <v>Y</v>
      </c>
      <c r="BV136" s="137" t="str">
        <f t="shared" si="136"/>
        <v>Y</v>
      </c>
      <c r="BW136" s="139">
        <f t="shared" si="137"/>
        <v>89.073634204275535</v>
      </c>
      <c r="BX136" s="139">
        <f t="shared" si="138"/>
        <v>57.677902621722843</v>
      </c>
      <c r="BY136" s="139">
        <f t="shared" si="139"/>
        <v>126.27118644067797</v>
      </c>
      <c r="BZ136" s="139">
        <f t="shared" si="140"/>
        <v>49.367088607594937</v>
      </c>
      <c r="CA136" s="137" t="str">
        <f t="shared" si="141"/>
        <v>Y</v>
      </c>
      <c r="CB136" s="137" t="str">
        <f t="shared" si="142"/>
        <v>N</v>
      </c>
      <c r="CC136" s="137" t="str">
        <f t="shared" si="143"/>
        <v>Y</v>
      </c>
    </row>
    <row r="137" spans="1:81" x14ac:dyDescent="0.3">
      <c r="A137" s="137" t="str">
        <f>'FOD (ALL)'!B137</f>
        <v>ESCORTS</v>
      </c>
      <c r="B137" s="146">
        <f>'FOD (ALL)'!C137</f>
        <v>44042</v>
      </c>
      <c r="C137" s="137">
        <f>'FOD (ALL)'!G137</f>
        <v>876.6</v>
      </c>
      <c r="D137" s="137">
        <f>'FOD (ALL)'!X137</f>
        <v>858.8</v>
      </c>
      <c r="E137" s="137">
        <f>'FOD (ALL)'!AO137</f>
        <v>846</v>
      </c>
      <c r="F137" s="137">
        <f>'FOD (ALL)'!BF137</f>
        <v>843.3</v>
      </c>
      <c r="G137" s="137">
        <f>'FOD (ALL)'!BW137</f>
        <v>818.05</v>
      </c>
      <c r="H137" s="137" t="str">
        <f t="shared" si="100"/>
        <v>Y</v>
      </c>
      <c r="I137" s="137" t="str">
        <f t="shared" si="101"/>
        <v>Y</v>
      </c>
      <c r="J137" s="137" t="str">
        <f t="shared" si="102"/>
        <v>Y</v>
      </c>
      <c r="K137" s="137" t="str">
        <f t="shared" si="103"/>
        <v>Y</v>
      </c>
      <c r="L137" s="139">
        <f t="shared" si="104"/>
        <v>2.0726595249184987</v>
      </c>
      <c r="M137" s="139">
        <f t="shared" si="105"/>
        <v>1.5130023640661885</v>
      </c>
      <c r="N137" s="139">
        <f t="shared" si="106"/>
        <v>0.32017075773746539</v>
      </c>
      <c r="O137" s="139">
        <f t="shared" si="107"/>
        <v>3.0866083980196812</v>
      </c>
      <c r="P137" s="137" t="str">
        <f t="shared" si="108"/>
        <v>Y</v>
      </c>
      <c r="Q137" s="137" t="str">
        <f t="shared" si="109"/>
        <v>Y</v>
      </c>
      <c r="R137" s="137" t="str">
        <f t="shared" si="110"/>
        <v>N</v>
      </c>
      <c r="S137" s="137">
        <f>'FOD (ALL)'!D137</f>
        <v>866.6</v>
      </c>
      <c r="T137" s="137">
        <f>'FOD (ALL)'!U137</f>
        <v>855.7</v>
      </c>
      <c r="U137" s="137">
        <f>'FOD (ALL)'!AL137</f>
        <v>824.95</v>
      </c>
      <c r="V137" s="137">
        <f>'FOD (ALL)'!BC137</f>
        <v>0</v>
      </c>
      <c r="W137" s="137">
        <f>'FOD (ALL)'!BT137</f>
        <v>802</v>
      </c>
      <c r="X137" s="137">
        <f>'FOD (ALL)'!E137</f>
        <v>879</v>
      </c>
      <c r="Y137" s="137">
        <f>'FOD (ALL)'!V137</f>
        <v>863.45</v>
      </c>
      <c r="Z137" s="137">
        <f>'FOD (ALL)'!AM137</f>
        <v>846</v>
      </c>
      <c r="AA137" s="137">
        <f>'FOD (ALL)'!BD137</f>
        <v>0</v>
      </c>
      <c r="AB137" s="137">
        <f>'FOD (ALL)'!BU137</f>
        <v>816.65</v>
      </c>
      <c r="AC137" s="137">
        <f>'FOD (ALL)'!F137</f>
        <v>854.1</v>
      </c>
      <c r="AD137" s="137">
        <f>'FOD (ALL)'!W137</f>
        <v>855.7</v>
      </c>
      <c r="AE137" s="137">
        <f>'FOD (ALL)'!AN137</f>
        <v>817.4</v>
      </c>
      <c r="AF137" s="137">
        <f>'FOD (ALL)'!BE137</f>
        <v>0</v>
      </c>
      <c r="AG137" s="137">
        <f>'FOD (ALL)'!BV137</f>
        <v>802</v>
      </c>
      <c r="AH137" s="137">
        <f>'FOD (ALL)'!J137</f>
        <v>29700</v>
      </c>
      <c r="AI137" s="137">
        <f>'FOD (ALL)'!AA137</f>
        <v>18700</v>
      </c>
      <c r="AJ137" s="137">
        <f>'FOD (ALL)'!AR137</f>
        <v>17600</v>
      </c>
      <c r="AK137" s="137">
        <f>'FOD (ALL)'!BI137</f>
        <v>13200</v>
      </c>
      <c r="AL137" s="137">
        <f>'FOD (ALL)'!BZ137</f>
        <v>13200</v>
      </c>
      <c r="AM137" s="137" t="str">
        <f t="shared" si="111"/>
        <v>Y</v>
      </c>
      <c r="AN137" s="137" t="str">
        <f t="shared" si="112"/>
        <v>Y</v>
      </c>
      <c r="AO137" s="137" t="str">
        <f t="shared" si="113"/>
        <v>Y</v>
      </c>
      <c r="AP137" s="137" t="str">
        <f t="shared" si="114"/>
        <v>Y</v>
      </c>
      <c r="AQ137" s="139">
        <f t="shared" si="115"/>
        <v>58.82352941176471</v>
      </c>
      <c r="AR137" s="139">
        <f t="shared" si="116"/>
        <v>6.25</v>
      </c>
      <c r="AS137" s="139">
        <f t="shared" si="117"/>
        <v>33.333333333333329</v>
      </c>
      <c r="AT137" s="139">
        <f t="shared" si="118"/>
        <v>0</v>
      </c>
      <c r="AU137" s="137" t="str">
        <f t="shared" si="119"/>
        <v>Y</v>
      </c>
      <c r="AV137" s="137" t="str">
        <f t="shared" si="120"/>
        <v>N</v>
      </c>
      <c r="AW137" s="137" t="str">
        <f t="shared" si="121"/>
        <v>Y</v>
      </c>
      <c r="AX137" s="137">
        <f>'FOD (ALL)'!I137</f>
        <v>162.80000000000001</v>
      </c>
      <c r="AY137" s="137">
        <f>'FOD (ALL)'!Z137</f>
        <v>56.67</v>
      </c>
      <c r="AZ137" s="137">
        <f>'FOD (ALL)'!AQ137</f>
        <v>54.65</v>
      </c>
      <c r="BA137" s="137">
        <f>'FOD (ALL)'!BH137</f>
        <v>0</v>
      </c>
      <c r="BB137" s="137">
        <f>'FOD (ALL)'!BY137</f>
        <v>26.68</v>
      </c>
      <c r="BC137" s="137" t="str">
        <f t="shared" si="122"/>
        <v>Y</v>
      </c>
      <c r="BD137" s="137" t="str">
        <f t="shared" si="123"/>
        <v>Y</v>
      </c>
      <c r="BE137" s="137" t="str">
        <f t="shared" si="124"/>
        <v>Y</v>
      </c>
      <c r="BF137" s="137" t="str">
        <f t="shared" si="125"/>
        <v>N</v>
      </c>
      <c r="BG137" s="139">
        <f t="shared" si="126"/>
        <v>187.27721898711843</v>
      </c>
      <c r="BH137" s="139">
        <f t="shared" si="127"/>
        <v>3.6962488563586517</v>
      </c>
      <c r="BI137" s="139" t="e">
        <f t="shared" si="128"/>
        <v>#DIV/0!</v>
      </c>
      <c r="BJ137" s="139">
        <f t="shared" si="129"/>
        <v>-100</v>
      </c>
      <c r="BK137" s="137" t="str">
        <f t="shared" si="130"/>
        <v>Y</v>
      </c>
      <c r="BL137" s="137" t="e">
        <f t="shared" si="131"/>
        <v>#DIV/0!</v>
      </c>
      <c r="BM137" s="137" t="e">
        <f t="shared" si="132"/>
        <v>#DIV/0!</v>
      </c>
      <c r="BN137" s="137">
        <f>'FOD (ALL)'!H137</f>
        <v>17</v>
      </c>
      <c r="BO137" s="137">
        <f>'FOD (ALL)'!Y137</f>
        <v>6</v>
      </c>
      <c r="BP137" s="137">
        <f>'FOD (ALL)'!AP137</f>
        <v>6</v>
      </c>
      <c r="BQ137" s="137">
        <f>'FOD (ALL)'!BG137</f>
        <v>0</v>
      </c>
      <c r="BR137" s="137">
        <f>'FOD (ALL)'!BX137</f>
        <v>3</v>
      </c>
      <c r="BS137" s="137" t="str">
        <f t="shared" si="133"/>
        <v>Y</v>
      </c>
      <c r="BT137" s="137" t="str">
        <f t="shared" si="134"/>
        <v>Y</v>
      </c>
      <c r="BU137" s="137" t="str">
        <f t="shared" si="135"/>
        <v>Y</v>
      </c>
      <c r="BV137" s="137" t="str">
        <f t="shared" si="136"/>
        <v>N</v>
      </c>
      <c r="BW137" s="139">
        <f t="shared" si="137"/>
        <v>183.33333333333331</v>
      </c>
      <c r="BX137" s="139">
        <f t="shared" si="138"/>
        <v>0</v>
      </c>
      <c r="BY137" s="139" t="e">
        <f t="shared" si="139"/>
        <v>#DIV/0!</v>
      </c>
      <c r="BZ137" s="139">
        <f t="shared" si="140"/>
        <v>-100</v>
      </c>
      <c r="CA137" s="137" t="str">
        <f t="shared" si="141"/>
        <v>Y</v>
      </c>
      <c r="CB137" s="137" t="e">
        <f t="shared" si="142"/>
        <v>#DIV/0!</v>
      </c>
      <c r="CC137" s="137" t="e">
        <f t="shared" si="143"/>
        <v>#DIV/0!</v>
      </c>
    </row>
    <row r="138" spans="1:81" x14ac:dyDescent="0.3">
      <c r="A138" s="137" t="str">
        <f>'FOD (ALL)'!B138</f>
        <v>EXIDEIND</v>
      </c>
      <c r="B138" s="146">
        <f>'FOD (ALL)'!C138</f>
        <v>43979</v>
      </c>
      <c r="C138" s="137">
        <f>'FOD (ALL)'!G138</f>
        <v>153.44999999999999</v>
      </c>
      <c r="D138" s="137">
        <f>'FOD (ALL)'!X138</f>
        <v>155.1</v>
      </c>
      <c r="E138" s="137">
        <f>'FOD (ALL)'!AO138</f>
        <v>149.80000000000001</v>
      </c>
      <c r="F138" s="137">
        <f>'FOD (ALL)'!BF138</f>
        <v>150.19999999999999</v>
      </c>
      <c r="G138" s="137">
        <f>'FOD (ALL)'!BW138</f>
        <v>150.80000000000001</v>
      </c>
      <c r="H138" s="137" t="str">
        <f t="shared" si="100"/>
        <v>N</v>
      </c>
      <c r="I138" s="137" t="str">
        <f t="shared" si="101"/>
        <v>Y</v>
      </c>
      <c r="J138" s="137" t="str">
        <f t="shared" si="102"/>
        <v>N</v>
      </c>
      <c r="K138" s="137" t="str">
        <f t="shared" si="103"/>
        <v>N</v>
      </c>
      <c r="L138" s="139">
        <f t="shared" si="104"/>
        <v>-1.0638297872340463</v>
      </c>
      <c r="M138" s="139">
        <f t="shared" si="105"/>
        <v>3.5380507343124048</v>
      </c>
      <c r="N138" s="139">
        <f t="shared" si="106"/>
        <v>-0.26631158455391296</v>
      </c>
      <c r="O138" s="139">
        <f t="shared" si="107"/>
        <v>-0.39787798408489566</v>
      </c>
      <c r="P138" s="137" t="str">
        <f t="shared" si="108"/>
        <v>N</v>
      </c>
      <c r="Q138" s="137" t="str">
        <f t="shared" si="109"/>
        <v>Y</v>
      </c>
      <c r="R138" s="137" t="str">
        <f t="shared" si="110"/>
        <v>Y</v>
      </c>
      <c r="S138" s="137">
        <f>'FOD (ALL)'!D138</f>
        <v>154.55000000000001</v>
      </c>
      <c r="T138" s="137">
        <f>'FOD (ALL)'!U138</f>
        <v>151</v>
      </c>
      <c r="U138" s="137">
        <f>'FOD (ALL)'!AL138</f>
        <v>148.65</v>
      </c>
      <c r="V138" s="137">
        <f>'FOD (ALL)'!BC138</f>
        <v>151.94999999999999</v>
      </c>
      <c r="W138" s="137">
        <f>'FOD (ALL)'!BT138</f>
        <v>153.94999999999999</v>
      </c>
      <c r="X138" s="137">
        <f>'FOD (ALL)'!E138</f>
        <v>157.65</v>
      </c>
      <c r="Y138" s="137">
        <f>'FOD (ALL)'!V138</f>
        <v>156.65</v>
      </c>
      <c r="Z138" s="137">
        <f>'FOD (ALL)'!AM138</f>
        <v>150.69999999999999</v>
      </c>
      <c r="AA138" s="137">
        <f>'FOD (ALL)'!BD138</f>
        <v>153.44999999999999</v>
      </c>
      <c r="AB138" s="137">
        <f>'FOD (ALL)'!BU138</f>
        <v>155.1</v>
      </c>
      <c r="AC138" s="137">
        <f>'FOD (ALL)'!F138</f>
        <v>151.4</v>
      </c>
      <c r="AD138" s="137">
        <f>'FOD (ALL)'!W138</f>
        <v>150</v>
      </c>
      <c r="AE138" s="137">
        <f>'FOD (ALL)'!AN138</f>
        <v>148.6</v>
      </c>
      <c r="AF138" s="137">
        <f>'FOD (ALL)'!BE138</f>
        <v>148.25</v>
      </c>
      <c r="AG138" s="137">
        <f>'FOD (ALL)'!BV138</f>
        <v>149.80000000000001</v>
      </c>
      <c r="AH138" s="137">
        <f>'FOD (ALL)'!J138</f>
        <v>4260100</v>
      </c>
      <c r="AI138" s="137">
        <f>'FOD (ALL)'!AA138</f>
        <v>4776300</v>
      </c>
      <c r="AJ138" s="137">
        <f>'FOD (ALL)'!AR138</f>
        <v>4834300</v>
      </c>
      <c r="AK138" s="137">
        <f>'FOD (ALL)'!BI138</f>
        <v>4706700</v>
      </c>
      <c r="AL138" s="137">
        <f>'FOD (ALL)'!BZ138</f>
        <v>4402200</v>
      </c>
      <c r="AM138" s="137" t="str">
        <f t="shared" si="111"/>
        <v>N</v>
      </c>
      <c r="AN138" s="137" t="str">
        <f t="shared" si="112"/>
        <v>N</v>
      </c>
      <c r="AO138" s="137" t="str">
        <f t="shared" si="113"/>
        <v>Y</v>
      </c>
      <c r="AP138" s="137" t="str">
        <f t="shared" si="114"/>
        <v>Y</v>
      </c>
      <c r="AQ138" s="139">
        <f t="shared" si="115"/>
        <v>-10.807528840315724</v>
      </c>
      <c r="AR138" s="139">
        <f t="shared" si="116"/>
        <v>-1.199760047990402</v>
      </c>
      <c r="AS138" s="139">
        <f t="shared" si="117"/>
        <v>2.7110289587184226</v>
      </c>
      <c r="AT138" s="139">
        <f t="shared" si="118"/>
        <v>6.9169960474308301</v>
      </c>
      <c r="AU138" s="137" t="str">
        <f t="shared" si="119"/>
        <v>N</v>
      </c>
      <c r="AV138" s="137" t="str">
        <f t="shared" si="120"/>
        <v>N</v>
      </c>
      <c r="AW138" s="137" t="str">
        <f t="shared" si="121"/>
        <v>N</v>
      </c>
      <c r="AX138" s="137">
        <f>'FOD (ALL)'!I138</f>
        <v>5273.33</v>
      </c>
      <c r="AY138" s="137">
        <f>'FOD (ALL)'!Z138</f>
        <v>4743.13</v>
      </c>
      <c r="AZ138" s="137">
        <f>'FOD (ALL)'!AQ138</f>
        <v>3354.8</v>
      </c>
      <c r="BA138" s="137">
        <f>'FOD (ALL)'!BH138</f>
        <v>5102.45</v>
      </c>
      <c r="BB138" s="137">
        <f>'FOD (ALL)'!BY138</f>
        <v>6187.64</v>
      </c>
      <c r="BC138" s="137" t="str">
        <f t="shared" si="122"/>
        <v>Y</v>
      </c>
      <c r="BD138" s="137" t="str">
        <f t="shared" si="123"/>
        <v>Y</v>
      </c>
      <c r="BE138" s="137" t="str">
        <f t="shared" si="124"/>
        <v>N</v>
      </c>
      <c r="BF138" s="137" t="str">
        <f t="shared" si="125"/>
        <v>N</v>
      </c>
      <c r="BG138" s="139">
        <f t="shared" si="126"/>
        <v>11.178272575282563</v>
      </c>
      <c r="BH138" s="139">
        <f t="shared" si="127"/>
        <v>41.383390962203407</v>
      </c>
      <c r="BI138" s="139">
        <f t="shared" si="128"/>
        <v>-34.251193054317035</v>
      </c>
      <c r="BJ138" s="139">
        <f t="shared" si="129"/>
        <v>-17.538027422409844</v>
      </c>
      <c r="BK138" s="137" t="str">
        <f t="shared" si="130"/>
        <v>N</v>
      </c>
      <c r="BL138" s="137" t="str">
        <f t="shared" si="131"/>
        <v>Y</v>
      </c>
      <c r="BM138" s="137" t="str">
        <f t="shared" si="132"/>
        <v>N</v>
      </c>
      <c r="BN138" s="137">
        <f>'FOD (ALL)'!H138</f>
        <v>1177</v>
      </c>
      <c r="BO138" s="137">
        <f>'FOD (ALL)'!Y138</f>
        <v>1056</v>
      </c>
      <c r="BP138" s="137">
        <f>'FOD (ALL)'!AP138</f>
        <v>773</v>
      </c>
      <c r="BQ138" s="137">
        <f>'FOD (ALL)'!BG138</f>
        <v>1163</v>
      </c>
      <c r="BR138" s="137">
        <f>'FOD (ALL)'!BX138</f>
        <v>1403</v>
      </c>
      <c r="BS138" s="137" t="str">
        <f t="shared" si="133"/>
        <v>Y</v>
      </c>
      <c r="BT138" s="137" t="str">
        <f t="shared" si="134"/>
        <v>Y</v>
      </c>
      <c r="BU138" s="137" t="str">
        <f t="shared" si="135"/>
        <v>N</v>
      </c>
      <c r="BV138" s="137" t="str">
        <f t="shared" si="136"/>
        <v>N</v>
      </c>
      <c r="BW138" s="139">
        <f t="shared" si="137"/>
        <v>11.458333333333332</v>
      </c>
      <c r="BX138" s="139">
        <f t="shared" si="138"/>
        <v>36.610608020698578</v>
      </c>
      <c r="BY138" s="139">
        <f t="shared" si="139"/>
        <v>-33.53396388650043</v>
      </c>
      <c r="BZ138" s="139">
        <f t="shared" si="140"/>
        <v>-17.106200997861727</v>
      </c>
      <c r="CA138" s="137" t="str">
        <f t="shared" si="141"/>
        <v>N</v>
      </c>
      <c r="CB138" s="137" t="str">
        <f t="shared" si="142"/>
        <v>Y</v>
      </c>
      <c r="CC138" s="137" t="str">
        <f t="shared" si="143"/>
        <v>N</v>
      </c>
    </row>
    <row r="139" spans="1:81" x14ac:dyDescent="0.3">
      <c r="A139" s="137" t="str">
        <f>'FOD (ALL)'!B139</f>
        <v>EXIDEIND</v>
      </c>
      <c r="B139" s="146">
        <f>'FOD (ALL)'!C139</f>
        <v>44007</v>
      </c>
      <c r="C139" s="137">
        <f>'FOD (ALL)'!G139</f>
        <v>153.69999999999999</v>
      </c>
      <c r="D139" s="137">
        <f>'FOD (ALL)'!X139</f>
        <v>155.15</v>
      </c>
      <c r="E139" s="137">
        <f>'FOD (ALL)'!AO139</f>
        <v>149.94999999999999</v>
      </c>
      <c r="F139" s="137">
        <f>'FOD (ALL)'!BF139</f>
        <v>150.6</v>
      </c>
      <c r="G139" s="137">
        <f>'FOD (ALL)'!BW139</f>
        <v>151.25</v>
      </c>
      <c r="H139" s="137" t="str">
        <f t="shared" si="100"/>
        <v>N</v>
      </c>
      <c r="I139" s="137" t="str">
        <f t="shared" si="101"/>
        <v>Y</v>
      </c>
      <c r="J139" s="137" t="str">
        <f t="shared" si="102"/>
        <v>N</v>
      </c>
      <c r="K139" s="137" t="str">
        <f t="shared" si="103"/>
        <v>N</v>
      </c>
      <c r="L139" s="139">
        <f t="shared" si="104"/>
        <v>-0.93457943925234743</v>
      </c>
      <c r="M139" s="139">
        <f t="shared" si="105"/>
        <v>3.4678226075358567</v>
      </c>
      <c r="N139" s="139">
        <f t="shared" si="106"/>
        <v>-0.43160690571049515</v>
      </c>
      <c r="O139" s="139">
        <f t="shared" si="107"/>
        <v>-0.42975206611570621</v>
      </c>
      <c r="P139" s="137" t="str">
        <f t="shared" si="108"/>
        <v>N</v>
      </c>
      <c r="Q139" s="137" t="str">
        <f t="shared" si="109"/>
        <v>Y</v>
      </c>
      <c r="R139" s="137" t="str">
        <f t="shared" si="110"/>
        <v>N</v>
      </c>
      <c r="S139" s="137">
        <f>'FOD (ALL)'!D139</f>
        <v>155.69999999999999</v>
      </c>
      <c r="T139" s="137">
        <f>'FOD (ALL)'!U139</f>
        <v>151.44999999999999</v>
      </c>
      <c r="U139" s="137">
        <f>'FOD (ALL)'!AL139</f>
        <v>151</v>
      </c>
      <c r="V139" s="137">
        <f>'FOD (ALL)'!BC139</f>
        <v>152</v>
      </c>
      <c r="W139" s="137">
        <f>'FOD (ALL)'!BT139</f>
        <v>154.19999999999999</v>
      </c>
      <c r="X139" s="137">
        <f>'FOD (ALL)'!E139</f>
        <v>157.44999999999999</v>
      </c>
      <c r="Y139" s="137">
        <f>'FOD (ALL)'!V139</f>
        <v>157</v>
      </c>
      <c r="Z139" s="137">
        <f>'FOD (ALL)'!AM139</f>
        <v>151</v>
      </c>
      <c r="AA139" s="137">
        <f>'FOD (ALL)'!BD139</f>
        <v>153.30000000000001</v>
      </c>
      <c r="AB139" s="137">
        <f>'FOD (ALL)'!BU139</f>
        <v>154.19999999999999</v>
      </c>
      <c r="AC139" s="137">
        <f>'FOD (ALL)'!F139</f>
        <v>152</v>
      </c>
      <c r="AD139" s="137">
        <f>'FOD (ALL)'!W139</f>
        <v>151.44999999999999</v>
      </c>
      <c r="AE139" s="137">
        <f>'FOD (ALL)'!AN139</f>
        <v>149.15</v>
      </c>
      <c r="AF139" s="137">
        <f>'FOD (ALL)'!BE139</f>
        <v>148.85</v>
      </c>
      <c r="AG139" s="137">
        <f>'FOD (ALL)'!BV139</f>
        <v>151.30000000000001</v>
      </c>
      <c r="AH139" s="137">
        <f>'FOD (ALL)'!J139</f>
        <v>1226700</v>
      </c>
      <c r="AI139" s="137">
        <f>'FOD (ALL)'!AA139</f>
        <v>606100</v>
      </c>
      <c r="AJ139" s="137">
        <f>'FOD (ALL)'!AR139</f>
        <v>263900</v>
      </c>
      <c r="AK139" s="137">
        <f>'FOD (ALL)'!BI139</f>
        <v>150800</v>
      </c>
      <c r="AL139" s="137">
        <f>'FOD (ALL)'!BZ139</f>
        <v>139200</v>
      </c>
      <c r="AM139" s="137" t="str">
        <f t="shared" si="111"/>
        <v>Y</v>
      </c>
      <c r="AN139" s="137" t="str">
        <f t="shared" si="112"/>
        <v>Y</v>
      </c>
      <c r="AO139" s="137" t="str">
        <f t="shared" si="113"/>
        <v>Y</v>
      </c>
      <c r="AP139" s="137" t="str">
        <f t="shared" si="114"/>
        <v>Y</v>
      </c>
      <c r="AQ139" s="139">
        <f t="shared" si="115"/>
        <v>102.39234449760765</v>
      </c>
      <c r="AR139" s="139">
        <f t="shared" si="116"/>
        <v>129.67032967032966</v>
      </c>
      <c r="AS139" s="139">
        <f t="shared" si="117"/>
        <v>75</v>
      </c>
      <c r="AT139" s="139">
        <f t="shared" si="118"/>
        <v>8.3333333333333321</v>
      </c>
      <c r="AU139" s="137" t="str">
        <f t="shared" si="119"/>
        <v>N</v>
      </c>
      <c r="AV139" s="137" t="str">
        <f t="shared" si="120"/>
        <v>Y</v>
      </c>
      <c r="AW139" s="137" t="str">
        <f t="shared" si="121"/>
        <v>Y</v>
      </c>
      <c r="AX139" s="137">
        <f>'FOD (ALL)'!I139</f>
        <v>1732.15</v>
      </c>
      <c r="AY139" s="137">
        <f>'FOD (ALL)'!Z139</f>
        <v>1324.99</v>
      </c>
      <c r="AZ139" s="137">
        <f>'FOD (ALL)'!AQ139</f>
        <v>330.35</v>
      </c>
      <c r="BA139" s="137">
        <f>'FOD (ALL)'!BH139</f>
        <v>197.37</v>
      </c>
      <c r="BB139" s="137">
        <f>'FOD (ALL)'!BY139</f>
        <v>119.48</v>
      </c>
      <c r="BC139" s="137" t="str">
        <f t="shared" si="122"/>
        <v>Y</v>
      </c>
      <c r="BD139" s="137" t="str">
        <f t="shared" si="123"/>
        <v>Y</v>
      </c>
      <c r="BE139" s="137" t="str">
        <f t="shared" si="124"/>
        <v>Y</v>
      </c>
      <c r="BF139" s="137" t="str">
        <f t="shared" si="125"/>
        <v>Y</v>
      </c>
      <c r="BG139" s="139">
        <f t="shared" si="126"/>
        <v>30.729288522932251</v>
      </c>
      <c r="BH139" s="139">
        <f t="shared" si="127"/>
        <v>301.08672619948538</v>
      </c>
      <c r="BI139" s="139">
        <f t="shared" si="128"/>
        <v>67.375994325378741</v>
      </c>
      <c r="BJ139" s="139">
        <f t="shared" si="129"/>
        <v>65.19082691663877</v>
      </c>
      <c r="BK139" s="137" t="str">
        <f t="shared" si="130"/>
        <v>N</v>
      </c>
      <c r="BL139" s="137" t="str">
        <f t="shared" si="131"/>
        <v>Y</v>
      </c>
      <c r="BM139" s="137" t="str">
        <f t="shared" si="132"/>
        <v>Y</v>
      </c>
      <c r="BN139" s="137">
        <f>'FOD (ALL)'!H139</f>
        <v>385</v>
      </c>
      <c r="BO139" s="137">
        <f>'FOD (ALL)'!Y139</f>
        <v>294</v>
      </c>
      <c r="BP139" s="137">
        <f>'FOD (ALL)'!AP139</f>
        <v>76</v>
      </c>
      <c r="BQ139" s="137">
        <f>'FOD (ALL)'!BG139</f>
        <v>45</v>
      </c>
      <c r="BR139" s="137">
        <f>'FOD (ALL)'!BX139</f>
        <v>27</v>
      </c>
      <c r="BS139" s="137" t="str">
        <f t="shared" si="133"/>
        <v>Y</v>
      </c>
      <c r="BT139" s="137" t="str">
        <f t="shared" si="134"/>
        <v>Y</v>
      </c>
      <c r="BU139" s="137" t="str">
        <f t="shared" si="135"/>
        <v>Y</v>
      </c>
      <c r="BV139" s="137" t="str">
        <f t="shared" si="136"/>
        <v>Y</v>
      </c>
      <c r="BW139" s="139">
        <f t="shared" si="137"/>
        <v>30.952380952380953</v>
      </c>
      <c r="BX139" s="139">
        <f t="shared" si="138"/>
        <v>286.84210526315786</v>
      </c>
      <c r="BY139" s="139">
        <f t="shared" si="139"/>
        <v>68.888888888888886</v>
      </c>
      <c r="BZ139" s="139">
        <f t="shared" si="140"/>
        <v>66.666666666666657</v>
      </c>
      <c r="CA139" s="137" t="str">
        <f t="shared" si="141"/>
        <v>N</v>
      </c>
      <c r="CB139" s="137" t="str">
        <f t="shared" si="142"/>
        <v>Y</v>
      </c>
      <c r="CC139" s="137" t="str">
        <f t="shared" si="143"/>
        <v>Y</v>
      </c>
    </row>
    <row r="140" spans="1:81" x14ac:dyDescent="0.3">
      <c r="A140" s="137" t="str">
        <f>'FOD (ALL)'!B140</f>
        <v>EXIDEIND</v>
      </c>
      <c r="B140" s="146">
        <f>'FOD (ALL)'!C140</f>
        <v>44042</v>
      </c>
      <c r="C140" s="137">
        <f>'FOD (ALL)'!G140</f>
        <v>155.35</v>
      </c>
      <c r="D140" s="137">
        <f>'FOD (ALL)'!X140</f>
        <v>156.44999999999999</v>
      </c>
      <c r="E140" s="137">
        <f>'FOD (ALL)'!AO140</f>
        <v>150.75</v>
      </c>
      <c r="F140" s="137">
        <f>'FOD (ALL)'!BF140</f>
        <v>151.30000000000001</v>
      </c>
      <c r="G140" s="137">
        <f>'FOD (ALL)'!BW140</f>
        <v>152.65</v>
      </c>
      <c r="H140" s="137" t="str">
        <f t="shared" si="100"/>
        <v>N</v>
      </c>
      <c r="I140" s="137" t="str">
        <f t="shared" si="101"/>
        <v>Y</v>
      </c>
      <c r="J140" s="137" t="str">
        <f t="shared" si="102"/>
        <v>N</v>
      </c>
      <c r="K140" s="137" t="str">
        <f t="shared" si="103"/>
        <v>N</v>
      </c>
      <c r="L140" s="139">
        <f t="shared" si="104"/>
        <v>-0.70310003195908877</v>
      </c>
      <c r="M140" s="139">
        <f t="shared" si="105"/>
        <v>3.7810945273631766</v>
      </c>
      <c r="N140" s="139">
        <f t="shared" si="106"/>
        <v>-0.36351619299405902</v>
      </c>
      <c r="O140" s="139">
        <f t="shared" si="107"/>
        <v>-0.88437602358335687</v>
      </c>
      <c r="P140" s="137" t="str">
        <f t="shared" si="108"/>
        <v>N</v>
      </c>
      <c r="Q140" s="137" t="str">
        <f t="shared" si="109"/>
        <v>Y</v>
      </c>
      <c r="R140" s="137" t="str">
        <f t="shared" si="110"/>
        <v>Y</v>
      </c>
      <c r="S140" s="137">
        <f>'FOD (ALL)'!D140</f>
        <v>153.55000000000001</v>
      </c>
      <c r="T140" s="137">
        <f>'FOD (ALL)'!U140</f>
        <v>157</v>
      </c>
      <c r="U140" s="137">
        <f>'FOD (ALL)'!AL140</f>
        <v>151.4</v>
      </c>
      <c r="V140" s="137">
        <f>'FOD (ALL)'!BC140</f>
        <v>0</v>
      </c>
      <c r="W140" s="137">
        <f>'FOD (ALL)'!BT140</f>
        <v>0</v>
      </c>
      <c r="X140" s="137">
        <f>'FOD (ALL)'!E140</f>
        <v>153.55000000000001</v>
      </c>
      <c r="Y140" s="137">
        <f>'FOD (ALL)'!V140</f>
        <v>157</v>
      </c>
      <c r="Z140" s="137">
        <f>'FOD (ALL)'!AM140</f>
        <v>151.4</v>
      </c>
      <c r="AA140" s="137">
        <f>'FOD (ALL)'!BD140</f>
        <v>0</v>
      </c>
      <c r="AB140" s="137">
        <f>'FOD (ALL)'!BU140</f>
        <v>0</v>
      </c>
      <c r="AC140" s="137">
        <f>'FOD (ALL)'!F140</f>
        <v>153.55000000000001</v>
      </c>
      <c r="AD140" s="137">
        <f>'FOD (ALL)'!W140</f>
        <v>157</v>
      </c>
      <c r="AE140" s="137">
        <f>'FOD (ALL)'!AN140</f>
        <v>151.4</v>
      </c>
      <c r="AF140" s="137">
        <f>'FOD (ALL)'!BE140</f>
        <v>0</v>
      </c>
      <c r="AG140" s="137">
        <f>'FOD (ALL)'!BV140</f>
        <v>0</v>
      </c>
      <c r="AH140" s="137">
        <f>'FOD (ALL)'!J140</f>
        <v>10800</v>
      </c>
      <c r="AI140" s="137">
        <f>'FOD (ALL)'!AA140</f>
        <v>10800</v>
      </c>
      <c r="AJ140" s="137">
        <f>'FOD (ALL)'!AR140</f>
        <v>7200</v>
      </c>
      <c r="AK140" s="137">
        <f>'FOD (ALL)'!BI140</f>
        <v>3600</v>
      </c>
      <c r="AL140" s="137">
        <f>'FOD (ALL)'!BZ140</f>
        <v>3600</v>
      </c>
      <c r="AM140" s="137" t="str">
        <f t="shared" si="111"/>
        <v>Y</v>
      </c>
      <c r="AN140" s="137" t="str">
        <f t="shared" si="112"/>
        <v>Y</v>
      </c>
      <c r="AO140" s="137" t="str">
        <f t="shared" si="113"/>
        <v>Y</v>
      </c>
      <c r="AP140" s="137" t="str">
        <f t="shared" si="114"/>
        <v>Y</v>
      </c>
      <c r="AQ140" s="139">
        <f t="shared" si="115"/>
        <v>0</v>
      </c>
      <c r="AR140" s="139">
        <f t="shared" si="116"/>
        <v>50</v>
      </c>
      <c r="AS140" s="139">
        <f t="shared" si="117"/>
        <v>100</v>
      </c>
      <c r="AT140" s="139">
        <f t="shared" si="118"/>
        <v>0</v>
      </c>
      <c r="AU140" s="137" t="str">
        <f t="shared" si="119"/>
        <v>N</v>
      </c>
      <c r="AV140" s="137" t="str">
        <f t="shared" si="120"/>
        <v>N</v>
      </c>
      <c r="AW140" s="137" t="str">
        <f t="shared" si="121"/>
        <v>Y</v>
      </c>
      <c r="AX140" s="137">
        <f>'FOD (ALL)'!I140</f>
        <v>5.52</v>
      </c>
      <c r="AY140" s="137">
        <f>'FOD (ALL)'!Z140</f>
        <v>5.65</v>
      </c>
      <c r="AZ140" s="137">
        <f>'FOD (ALL)'!AQ140</f>
        <v>5.45</v>
      </c>
      <c r="BA140" s="137">
        <f>'FOD (ALL)'!BH140</f>
        <v>0</v>
      </c>
      <c r="BB140" s="137">
        <f>'FOD (ALL)'!BY140</f>
        <v>0</v>
      </c>
      <c r="BC140" s="137" t="str">
        <f t="shared" si="122"/>
        <v>N</v>
      </c>
      <c r="BD140" s="137" t="str">
        <f t="shared" si="123"/>
        <v>Y</v>
      </c>
      <c r="BE140" s="137" t="str">
        <f t="shared" si="124"/>
        <v>Y</v>
      </c>
      <c r="BF140" s="137" t="str">
        <f t="shared" si="125"/>
        <v>Y</v>
      </c>
      <c r="BG140" s="139">
        <f t="shared" si="126"/>
        <v>-2.3008849557522262</v>
      </c>
      <c r="BH140" s="139">
        <f t="shared" si="127"/>
        <v>3.6697247706422047</v>
      </c>
      <c r="BI140" s="139" t="e">
        <f t="shared" si="128"/>
        <v>#DIV/0!</v>
      </c>
      <c r="BJ140" s="139" t="e">
        <f t="shared" si="129"/>
        <v>#DIV/0!</v>
      </c>
      <c r="BK140" s="137" t="str">
        <f t="shared" si="130"/>
        <v>N</v>
      </c>
      <c r="BL140" s="137" t="e">
        <f t="shared" si="131"/>
        <v>#DIV/0!</v>
      </c>
      <c r="BM140" s="137" t="e">
        <f t="shared" si="132"/>
        <v>#DIV/0!</v>
      </c>
      <c r="BN140" s="137">
        <f>'FOD (ALL)'!H140</f>
        <v>1</v>
      </c>
      <c r="BO140" s="137">
        <f>'FOD (ALL)'!Y140</f>
        <v>1</v>
      </c>
      <c r="BP140" s="137">
        <f>'FOD (ALL)'!AP140</f>
        <v>1</v>
      </c>
      <c r="BQ140" s="137">
        <f>'FOD (ALL)'!BG140</f>
        <v>0</v>
      </c>
      <c r="BR140" s="137">
        <f>'FOD (ALL)'!BX140</f>
        <v>0</v>
      </c>
      <c r="BS140" s="137" t="str">
        <f t="shared" si="133"/>
        <v>Y</v>
      </c>
      <c r="BT140" s="137" t="str">
        <f t="shared" si="134"/>
        <v>Y</v>
      </c>
      <c r="BU140" s="137" t="str">
        <f t="shared" si="135"/>
        <v>Y</v>
      </c>
      <c r="BV140" s="137" t="str">
        <f t="shared" si="136"/>
        <v>Y</v>
      </c>
      <c r="BW140" s="139">
        <f t="shared" si="137"/>
        <v>0</v>
      </c>
      <c r="BX140" s="139">
        <f t="shared" si="138"/>
        <v>0</v>
      </c>
      <c r="BY140" s="139" t="e">
        <f t="shared" si="139"/>
        <v>#DIV/0!</v>
      </c>
      <c r="BZ140" s="139" t="e">
        <f t="shared" si="140"/>
        <v>#DIV/0!</v>
      </c>
      <c r="CA140" s="137" t="str">
        <f t="shared" si="141"/>
        <v>Y</v>
      </c>
      <c r="CB140" s="137" t="e">
        <f t="shared" si="142"/>
        <v>#DIV/0!</v>
      </c>
      <c r="CC140" s="137" t="e">
        <f t="shared" si="143"/>
        <v>#DIV/0!</v>
      </c>
    </row>
    <row r="141" spans="1:81" x14ac:dyDescent="0.3">
      <c r="A141" s="137" t="str">
        <f>'FOD (ALL)'!B141</f>
        <v>FEDERALBNK</v>
      </c>
      <c r="B141" s="146">
        <f>'FOD (ALL)'!C141</f>
        <v>43979</v>
      </c>
      <c r="C141" s="137">
        <f>'FOD (ALL)'!G141</f>
        <v>37.25</v>
      </c>
      <c r="D141" s="137">
        <f>'FOD (ALL)'!X141</f>
        <v>39.35</v>
      </c>
      <c r="E141" s="137">
        <f>'FOD (ALL)'!AO141</f>
        <v>39.299999999999997</v>
      </c>
      <c r="F141" s="137">
        <f>'FOD (ALL)'!BF141</f>
        <v>38.200000000000003</v>
      </c>
      <c r="G141" s="137">
        <f>'FOD (ALL)'!BW141</f>
        <v>39.5</v>
      </c>
      <c r="H141" s="137" t="str">
        <f t="shared" si="100"/>
        <v>N</v>
      </c>
      <c r="I141" s="137" t="str">
        <f t="shared" si="101"/>
        <v>Y</v>
      </c>
      <c r="J141" s="137" t="str">
        <f t="shared" si="102"/>
        <v>Y</v>
      </c>
      <c r="K141" s="137" t="str">
        <f t="shared" si="103"/>
        <v>N</v>
      </c>
      <c r="L141" s="139">
        <f t="shared" si="104"/>
        <v>-5.3367217280813248</v>
      </c>
      <c r="M141" s="139">
        <f t="shared" si="105"/>
        <v>0.12722646310433655</v>
      </c>
      <c r="N141" s="139">
        <f t="shared" si="106"/>
        <v>2.8795811518324457</v>
      </c>
      <c r="O141" s="139">
        <f t="shared" si="107"/>
        <v>-3.2911392405063218</v>
      </c>
      <c r="P141" s="137" t="str">
        <f t="shared" si="108"/>
        <v>N</v>
      </c>
      <c r="Q141" s="137" t="str">
        <f t="shared" si="109"/>
        <v>N</v>
      </c>
      <c r="R141" s="137" t="str">
        <f t="shared" si="110"/>
        <v>Y</v>
      </c>
      <c r="S141" s="137">
        <f>'FOD (ALL)'!D141</f>
        <v>38.85</v>
      </c>
      <c r="T141" s="137">
        <f>'FOD (ALL)'!U141</f>
        <v>39.4</v>
      </c>
      <c r="U141" s="137">
        <f>'FOD (ALL)'!AL141</f>
        <v>38.15</v>
      </c>
      <c r="V141" s="137">
        <f>'FOD (ALL)'!BC141</f>
        <v>40.25</v>
      </c>
      <c r="W141" s="137">
        <f>'FOD (ALL)'!BT141</f>
        <v>43.5</v>
      </c>
      <c r="X141" s="137">
        <f>'FOD (ALL)'!E141</f>
        <v>39.85</v>
      </c>
      <c r="Y141" s="137">
        <f>'FOD (ALL)'!V141</f>
        <v>40</v>
      </c>
      <c r="Z141" s="137">
        <f>'FOD (ALL)'!AM141</f>
        <v>40.049999999999997</v>
      </c>
      <c r="AA141" s="137">
        <f>'FOD (ALL)'!BD141</f>
        <v>40.65</v>
      </c>
      <c r="AB141" s="137">
        <f>'FOD (ALL)'!BU141</f>
        <v>43.5</v>
      </c>
      <c r="AC141" s="137">
        <f>'FOD (ALL)'!F141</f>
        <v>36.700000000000003</v>
      </c>
      <c r="AD141" s="137">
        <f>'FOD (ALL)'!W141</f>
        <v>38.9</v>
      </c>
      <c r="AE141" s="137">
        <f>'FOD (ALL)'!AN141</f>
        <v>37.9</v>
      </c>
      <c r="AF141" s="137">
        <f>'FOD (ALL)'!BE141</f>
        <v>37.6</v>
      </c>
      <c r="AG141" s="137">
        <f>'FOD (ALL)'!BV141</f>
        <v>39</v>
      </c>
      <c r="AH141" s="137">
        <f>'FOD (ALL)'!J141</f>
        <v>50099000</v>
      </c>
      <c r="AI141" s="137">
        <f>'FOD (ALL)'!AA141</f>
        <v>53221000</v>
      </c>
      <c r="AJ141" s="137">
        <f>'FOD (ALL)'!AR141</f>
        <v>55965000</v>
      </c>
      <c r="AK141" s="137">
        <f>'FOD (ALL)'!BI141</f>
        <v>57358000</v>
      </c>
      <c r="AL141" s="137">
        <f>'FOD (ALL)'!BZ141</f>
        <v>58618000</v>
      </c>
      <c r="AM141" s="137" t="str">
        <f t="shared" si="111"/>
        <v>N</v>
      </c>
      <c r="AN141" s="137" t="str">
        <f t="shared" si="112"/>
        <v>N</v>
      </c>
      <c r="AO141" s="137" t="str">
        <f t="shared" si="113"/>
        <v>N</v>
      </c>
      <c r="AP141" s="137" t="str">
        <f t="shared" si="114"/>
        <v>N</v>
      </c>
      <c r="AQ141" s="139">
        <f t="shared" si="115"/>
        <v>-5.8661054846771012</v>
      </c>
      <c r="AR141" s="139">
        <f t="shared" si="116"/>
        <v>-4.9030644152595375</v>
      </c>
      <c r="AS141" s="139">
        <f t="shared" si="117"/>
        <v>-2.4286062972907008</v>
      </c>
      <c r="AT141" s="139">
        <f t="shared" si="118"/>
        <v>-2.149510389300215</v>
      </c>
      <c r="AU141" s="137" t="str">
        <f t="shared" si="119"/>
        <v>N</v>
      </c>
      <c r="AV141" s="137" t="str">
        <f t="shared" si="120"/>
        <v>N</v>
      </c>
      <c r="AW141" s="137" t="str">
        <f t="shared" si="121"/>
        <v>N</v>
      </c>
      <c r="AX141" s="137">
        <f>'FOD (ALL)'!I141</f>
        <v>11397.01</v>
      </c>
      <c r="AY141" s="137">
        <f>'FOD (ALL)'!Z141</f>
        <v>6786.03</v>
      </c>
      <c r="AZ141" s="137">
        <f>'FOD (ALL)'!AQ141</f>
        <v>8623.48</v>
      </c>
      <c r="BA141" s="137">
        <f>'FOD (ALL)'!BH141</f>
        <v>11141.57</v>
      </c>
      <c r="BB141" s="137">
        <f>'FOD (ALL)'!BY141</f>
        <v>14835.55</v>
      </c>
      <c r="BC141" s="137" t="str">
        <f t="shared" si="122"/>
        <v>Y</v>
      </c>
      <c r="BD141" s="137" t="str">
        <f t="shared" si="123"/>
        <v>N</v>
      </c>
      <c r="BE141" s="137" t="str">
        <f t="shared" si="124"/>
        <v>N</v>
      </c>
      <c r="BF141" s="137" t="str">
        <f t="shared" si="125"/>
        <v>N</v>
      </c>
      <c r="BG141" s="139">
        <f t="shared" si="126"/>
        <v>67.948122834706012</v>
      </c>
      <c r="BH141" s="139">
        <f t="shared" si="127"/>
        <v>-21.307523180896805</v>
      </c>
      <c r="BI141" s="139">
        <f t="shared" si="128"/>
        <v>-22.600854278167262</v>
      </c>
      <c r="BJ141" s="139">
        <f t="shared" si="129"/>
        <v>-24.899515016295314</v>
      </c>
      <c r="BK141" s="137" t="str">
        <f t="shared" si="130"/>
        <v>Y</v>
      </c>
      <c r="BL141" s="137" t="str">
        <f t="shared" si="131"/>
        <v>Y</v>
      </c>
      <c r="BM141" s="137" t="str">
        <f t="shared" si="132"/>
        <v>Y</v>
      </c>
      <c r="BN141" s="137">
        <f>'FOD (ALL)'!H141</f>
        <v>4292</v>
      </c>
      <c r="BO141" s="137">
        <f>'FOD (ALL)'!Y141</f>
        <v>2455</v>
      </c>
      <c r="BP141" s="137">
        <f>'FOD (ALL)'!AP141</f>
        <v>3160</v>
      </c>
      <c r="BQ141" s="137">
        <f>'FOD (ALL)'!BG141</f>
        <v>4073</v>
      </c>
      <c r="BR141" s="137">
        <f>'FOD (ALL)'!BX141</f>
        <v>5253</v>
      </c>
      <c r="BS141" s="137" t="str">
        <f t="shared" si="133"/>
        <v>Y</v>
      </c>
      <c r="BT141" s="137" t="str">
        <f t="shared" si="134"/>
        <v>N</v>
      </c>
      <c r="BU141" s="137" t="str">
        <f t="shared" si="135"/>
        <v>N</v>
      </c>
      <c r="BV141" s="137" t="str">
        <f t="shared" si="136"/>
        <v>N</v>
      </c>
      <c r="BW141" s="139">
        <f t="shared" si="137"/>
        <v>74.826883910386968</v>
      </c>
      <c r="BX141" s="139">
        <f t="shared" si="138"/>
        <v>-22.310126582278482</v>
      </c>
      <c r="BY141" s="139">
        <f t="shared" si="139"/>
        <v>-22.415909648907441</v>
      </c>
      <c r="BZ141" s="139">
        <f t="shared" si="140"/>
        <v>-22.463354273748333</v>
      </c>
      <c r="CA141" s="137" t="str">
        <f t="shared" si="141"/>
        <v>Y</v>
      </c>
      <c r="CB141" s="137" t="str">
        <f t="shared" si="142"/>
        <v>Y</v>
      </c>
      <c r="CC141" s="137" t="str">
        <f t="shared" si="143"/>
        <v>Y</v>
      </c>
    </row>
    <row r="142" spans="1:81" x14ac:dyDescent="0.3">
      <c r="A142" s="137" t="str">
        <f>'FOD (ALL)'!B142</f>
        <v>FEDERALBNK</v>
      </c>
      <c r="B142" s="146">
        <f>'FOD (ALL)'!C142</f>
        <v>44007</v>
      </c>
      <c r="C142" s="137">
        <f>'FOD (ALL)'!G142</f>
        <v>37.35</v>
      </c>
      <c r="D142" s="137">
        <f>'FOD (ALL)'!X142</f>
        <v>39.4</v>
      </c>
      <c r="E142" s="137">
        <f>'FOD (ALL)'!AO142</f>
        <v>39.299999999999997</v>
      </c>
      <c r="F142" s="137">
        <f>'FOD (ALL)'!BF142</f>
        <v>38.35</v>
      </c>
      <c r="G142" s="137">
        <f>'FOD (ALL)'!BW142</f>
        <v>39.700000000000003</v>
      </c>
      <c r="H142" s="137" t="str">
        <f t="shared" si="100"/>
        <v>N</v>
      </c>
      <c r="I142" s="137" t="str">
        <f t="shared" si="101"/>
        <v>Y</v>
      </c>
      <c r="J142" s="137" t="str">
        <f t="shared" si="102"/>
        <v>Y</v>
      </c>
      <c r="K142" s="137" t="str">
        <f t="shared" si="103"/>
        <v>N</v>
      </c>
      <c r="L142" s="139">
        <f t="shared" si="104"/>
        <v>-5.2030456852791804</v>
      </c>
      <c r="M142" s="139">
        <f t="shared" si="105"/>
        <v>0.25445292620865501</v>
      </c>
      <c r="N142" s="139">
        <f t="shared" si="106"/>
        <v>2.4771838331160252</v>
      </c>
      <c r="O142" s="139">
        <f t="shared" si="107"/>
        <v>-3.4005037783375345</v>
      </c>
      <c r="P142" s="137" t="str">
        <f t="shared" si="108"/>
        <v>N</v>
      </c>
      <c r="Q142" s="137" t="str">
        <f t="shared" si="109"/>
        <v>N</v>
      </c>
      <c r="R142" s="137" t="str">
        <f t="shared" si="110"/>
        <v>Y</v>
      </c>
      <c r="S142" s="137">
        <f>'FOD (ALL)'!D142</f>
        <v>39</v>
      </c>
      <c r="T142" s="137">
        <f>'FOD (ALL)'!U142</f>
        <v>39.5</v>
      </c>
      <c r="U142" s="137">
        <f>'FOD (ALL)'!AL142</f>
        <v>38.35</v>
      </c>
      <c r="V142" s="137">
        <f>'FOD (ALL)'!BC142</f>
        <v>40.1</v>
      </c>
      <c r="W142" s="137">
        <f>'FOD (ALL)'!BT142</f>
        <v>43.6</v>
      </c>
      <c r="X142" s="137">
        <f>'FOD (ALL)'!E142</f>
        <v>39.85</v>
      </c>
      <c r="Y142" s="137">
        <f>'FOD (ALL)'!V142</f>
        <v>40.049999999999997</v>
      </c>
      <c r="Z142" s="137">
        <f>'FOD (ALL)'!AM142</f>
        <v>40</v>
      </c>
      <c r="AA142" s="137">
        <f>'FOD (ALL)'!BD142</f>
        <v>40.75</v>
      </c>
      <c r="AB142" s="137">
        <f>'FOD (ALL)'!BU142</f>
        <v>43.6</v>
      </c>
      <c r="AC142" s="137">
        <f>'FOD (ALL)'!F142</f>
        <v>36.799999999999997</v>
      </c>
      <c r="AD142" s="137">
        <f>'FOD (ALL)'!W142</f>
        <v>38.950000000000003</v>
      </c>
      <c r="AE142" s="137">
        <f>'FOD (ALL)'!AN142</f>
        <v>38.15</v>
      </c>
      <c r="AF142" s="137">
        <f>'FOD (ALL)'!BE142</f>
        <v>37.85</v>
      </c>
      <c r="AG142" s="137">
        <f>'FOD (ALL)'!BV142</f>
        <v>39.6</v>
      </c>
      <c r="AH142" s="137">
        <f>'FOD (ALL)'!J142</f>
        <v>13181000</v>
      </c>
      <c r="AI142" s="137">
        <f>'FOD (ALL)'!AA142</f>
        <v>5334000</v>
      </c>
      <c r="AJ142" s="137">
        <f>'FOD (ALL)'!AR142</f>
        <v>4606000</v>
      </c>
      <c r="AK142" s="137">
        <f>'FOD (ALL)'!BI142</f>
        <v>3129000</v>
      </c>
      <c r="AL142" s="137">
        <f>'FOD (ALL)'!BZ142</f>
        <v>2604000</v>
      </c>
      <c r="AM142" s="137" t="str">
        <f t="shared" si="111"/>
        <v>Y</v>
      </c>
      <c r="AN142" s="137" t="str">
        <f t="shared" si="112"/>
        <v>Y</v>
      </c>
      <c r="AO142" s="137" t="str">
        <f t="shared" si="113"/>
        <v>Y</v>
      </c>
      <c r="AP142" s="137" t="str">
        <f t="shared" si="114"/>
        <v>Y</v>
      </c>
      <c r="AQ142" s="139">
        <f t="shared" si="115"/>
        <v>147.11286089238845</v>
      </c>
      <c r="AR142" s="139">
        <f t="shared" si="116"/>
        <v>15.805471124620061</v>
      </c>
      <c r="AS142" s="139">
        <f t="shared" si="117"/>
        <v>47.203579418344518</v>
      </c>
      <c r="AT142" s="139">
        <f t="shared" si="118"/>
        <v>20.161290322580644</v>
      </c>
      <c r="AU142" s="137" t="str">
        <f t="shared" si="119"/>
        <v>Y</v>
      </c>
      <c r="AV142" s="137" t="str">
        <f t="shared" si="120"/>
        <v>N</v>
      </c>
      <c r="AW142" s="137" t="str">
        <f t="shared" si="121"/>
        <v>Y</v>
      </c>
      <c r="AX142" s="137">
        <f>'FOD (ALL)'!I142</f>
        <v>5340.76</v>
      </c>
      <c r="AY142" s="137">
        <f>'FOD (ALL)'!Z142</f>
        <v>1219.6600000000001</v>
      </c>
      <c r="AZ142" s="137">
        <f>'FOD (ALL)'!AQ142</f>
        <v>1729.12</v>
      </c>
      <c r="BA142" s="137">
        <f>'FOD (ALL)'!BH142</f>
        <v>819.32</v>
      </c>
      <c r="BB142" s="137">
        <f>'FOD (ALL)'!BY142</f>
        <v>898.54</v>
      </c>
      <c r="BC142" s="137" t="str">
        <f t="shared" si="122"/>
        <v>Y</v>
      </c>
      <c r="BD142" s="137" t="str">
        <f t="shared" si="123"/>
        <v>N</v>
      </c>
      <c r="BE142" s="137" t="str">
        <f t="shared" si="124"/>
        <v>Y</v>
      </c>
      <c r="BF142" s="137" t="str">
        <f t="shared" si="125"/>
        <v>N</v>
      </c>
      <c r="BG142" s="139">
        <f t="shared" si="126"/>
        <v>337.88924782316383</v>
      </c>
      <c r="BH142" s="139">
        <f t="shared" si="127"/>
        <v>-29.463542148607374</v>
      </c>
      <c r="BI142" s="139">
        <f t="shared" si="128"/>
        <v>111.04330420348577</v>
      </c>
      <c r="BJ142" s="139">
        <f t="shared" si="129"/>
        <v>-8.8165245843256752</v>
      </c>
      <c r="BK142" s="137" t="str">
        <f t="shared" si="130"/>
        <v>Y</v>
      </c>
      <c r="BL142" s="137" t="str">
        <f t="shared" si="131"/>
        <v>N</v>
      </c>
      <c r="BM142" s="137" t="str">
        <f t="shared" si="132"/>
        <v>Y</v>
      </c>
      <c r="BN142" s="137">
        <f>'FOD (ALL)'!H142</f>
        <v>2014</v>
      </c>
      <c r="BO142" s="137">
        <f>'FOD (ALL)'!Y142</f>
        <v>440</v>
      </c>
      <c r="BP142" s="137">
        <f>'FOD (ALL)'!AP142</f>
        <v>631</v>
      </c>
      <c r="BQ142" s="137">
        <f>'FOD (ALL)'!BG142</f>
        <v>297</v>
      </c>
      <c r="BR142" s="137">
        <f>'FOD (ALL)'!BX142</f>
        <v>317</v>
      </c>
      <c r="BS142" s="137" t="str">
        <f t="shared" si="133"/>
        <v>Y</v>
      </c>
      <c r="BT142" s="137" t="str">
        <f t="shared" si="134"/>
        <v>N</v>
      </c>
      <c r="BU142" s="137" t="str">
        <f t="shared" si="135"/>
        <v>Y</v>
      </c>
      <c r="BV142" s="137" t="str">
        <f t="shared" si="136"/>
        <v>N</v>
      </c>
      <c r="BW142" s="139">
        <f t="shared" si="137"/>
        <v>357.72727272727269</v>
      </c>
      <c r="BX142" s="139">
        <f t="shared" si="138"/>
        <v>-30.269413629160063</v>
      </c>
      <c r="BY142" s="139">
        <f t="shared" si="139"/>
        <v>112.45791245791246</v>
      </c>
      <c r="BZ142" s="139">
        <f t="shared" si="140"/>
        <v>-6.309148264984227</v>
      </c>
      <c r="CA142" s="137" t="str">
        <f t="shared" si="141"/>
        <v>Y</v>
      </c>
      <c r="CB142" s="137" t="str">
        <f t="shared" si="142"/>
        <v>N</v>
      </c>
      <c r="CC142" s="137" t="str">
        <f t="shared" si="143"/>
        <v>Y</v>
      </c>
    </row>
    <row r="143" spans="1:81" x14ac:dyDescent="0.3">
      <c r="A143" s="137" t="str">
        <f>'FOD (ALL)'!B143</f>
        <v>FEDERALBNK</v>
      </c>
      <c r="B143" s="146">
        <f>'FOD (ALL)'!C143</f>
        <v>44042</v>
      </c>
      <c r="C143" s="137">
        <f>'FOD (ALL)'!G143</f>
        <v>37.200000000000003</v>
      </c>
      <c r="D143" s="137">
        <f>'FOD (ALL)'!X143</f>
        <v>39.65</v>
      </c>
      <c r="E143" s="137">
        <f>'FOD (ALL)'!AO143</f>
        <v>39.450000000000003</v>
      </c>
      <c r="F143" s="137">
        <f>'FOD (ALL)'!BF143</f>
        <v>38.6</v>
      </c>
      <c r="G143" s="137">
        <f>'FOD (ALL)'!BW143</f>
        <v>39.700000000000003</v>
      </c>
      <c r="H143" s="137" t="str">
        <f t="shared" si="100"/>
        <v>N</v>
      </c>
      <c r="I143" s="137" t="str">
        <f t="shared" si="101"/>
        <v>Y</v>
      </c>
      <c r="J143" s="137" t="str">
        <f t="shared" si="102"/>
        <v>Y</v>
      </c>
      <c r="K143" s="137" t="str">
        <f t="shared" si="103"/>
        <v>N</v>
      </c>
      <c r="L143" s="139">
        <f t="shared" si="104"/>
        <v>-6.1790668348045292</v>
      </c>
      <c r="M143" s="139">
        <f t="shared" si="105"/>
        <v>0.50697084917616153</v>
      </c>
      <c r="N143" s="139">
        <f t="shared" si="106"/>
        <v>2.2020725388601075</v>
      </c>
      <c r="O143" s="139">
        <f t="shared" si="107"/>
        <v>-2.7707808564231771</v>
      </c>
      <c r="P143" s="137" t="str">
        <f t="shared" si="108"/>
        <v>N</v>
      </c>
      <c r="Q143" s="137" t="str">
        <f t="shared" si="109"/>
        <v>N</v>
      </c>
      <c r="R143" s="137" t="str">
        <f t="shared" si="110"/>
        <v>Y</v>
      </c>
      <c r="S143" s="137">
        <f>'FOD (ALL)'!D143</f>
        <v>39.75</v>
      </c>
      <c r="T143" s="137">
        <f>'FOD (ALL)'!U143</f>
        <v>40.200000000000003</v>
      </c>
      <c r="U143" s="137">
        <f>'FOD (ALL)'!AL143</f>
        <v>38.65</v>
      </c>
      <c r="V143" s="137">
        <f>'FOD (ALL)'!BC143</f>
        <v>40.4</v>
      </c>
      <c r="W143" s="137">
        <f>'FOD (ALL)'!BT143</f>
        <v>41</v>
      </c>
      <c r="X143" s="137">
        <f>'FOD (ALL)'!E143</f>
        <v>39.75</v>
      </c>
      <c r="Y143" s="137">
        <f>'FOD (ALL)'!V143</f>
        <v>40.200000000000003</v>
      </c>
      <c r="Z143" s="137">
        <f>'FOD (ALL)'!AM143</f>
        <v>39.65</v>
      </c>
      <c r="AA143" s="137">
        <f>'FOD (ALL)'!BD143</f>
        <v>40.700000000000003</v>
      </c>
      <c r="AB143" s="137">
        <f>'FOD (ALL)'!BU143</f>
        <v>41</v>
      </c>
      <c r="AC143" s="137">
        <f>'FOD (ALL)'!F143</f>
        <v>37.1</v>
      </c>
      <c r="AD143" s="137">
        <f>'FOD (ALL)'!W143</f>
        <v>39.6</v>
      </c>
      <c r="AE143" s="137">
        <f>'FOD (ALL)'!AN143</f>
        <v>38.65</v>
      </c>
      <c r="AF143" s="137">
        <f>'FOD (ALL)'!BE143</f>
        <v>37.6</v>
      </c>
      <c r="AG143" s="137">
        <f>'FOD (ALL)'!BV143</f>
        <v>39.700000000000003</v>
      </c>
      <c r="AH143" s="137">
        <f>'FOD (ALL)'!J143</f>
        <v>255000</v>
      </c>
      <c r="AI143" s="137">
        <f>'FOD (ALL)'!AA143</f>
        <v>212500</v>
      </c>
      <c r="AJ143" s="137">
        <f>'FOD (ALL)'!AR143</f>
        <v>195500</v>
      </c>
      <c r="AK143" s="137">
        <f>'FOD (ALL)'!BI143</f>
        <v>144500</v>
      </c>
      <c r="AL143" s="137">
        <f>'FOD (ALL)'!BZ143</f>
        <v>119000</v>
      </c>
      <c r="AM143" s="137" t="str">
        <f t="shared" si="111"/>
        <v>Y</v>
      </c>
      <c r="AN143" s="137" t="str">
        <f t="shared" si="112"/>
        <v>Y</v>
      </c>
      <c r="AO143" s="137" t="str">
        <f t="shared" si="113"/>
        <v>Y</v>
      </c>
      <c r="AP143" s="137" t="str">
        <f t="shared" si="114"/>
        <v>Y</v>
      </c>
      <c r="AQ143" s="139">
        <f t="shared" si="115"/>
        <v>20</v>
      </c>
      <c r="AR143" s="139">
        <f t="shared" si="116"/>
        <v>8.695652173913043</v>
      </c>
      <c r="AS143" s="139">
        <f t="shared" si="117"/>
        <v>35.294117647058826</v>
      </c>
      <c r="AT143" s="139">
        <f t="shared" si="118"/>
        <v>21.428571428571427</v>
      </c>
      <c r="AU143" s="137" t="str">
        <f t="shared" si="119"/>
        <v>Y</v>
      </c>
      <c r="AV143" s="137" t="str">
        <f t="shared" si="120"/>
        <v>N</v>
      </c>
      <c r="AW143" s="137" t="str">
        <f t="shared" si="121"/>
        <v>Y</v>
      </c>
      <c r="AX143" s="137">
        <f>'FOD (ALL)'!I143</f>
        <v>38.369999999999997</v>
      </c>
      <c r="AY143" s="137">
        <f>'FOD (ALL)'!Z143</f>
        <v>20.239999999999998</v>
      </c>
      <c r="AZ143" s="137">
        <f>'FOD (ALL)'!AQ143</f>
        <v>29.96</v>
      </c>
      <c r="BA143" s="137">
        <f>'FOD (ALL)'!BH143</f>
        <v>30.31</v>
      </c>
      <c r="BB143" s="137">
        <f>'FOD (ALL)'!BY143</f>
        <v>20.47</v>
      </c>
      <c r="BC143" s="137" t="str">
        <f t="shared" si="122"/>
        <v>Y</v>
      </c>
      <c r="BD143" s="137" t="str">
        <f t="shared" si="123"/>
        <v>N</v>
      </c>
      <c r="BE143" s="137" t="str">
        <f t="shared" si="124"/>
        <v>N</v>
      </c>
      <c r="BF143" s="137" t="str">
        <f t="shared" si="125"/>
        <v>Y</v>
      </c>
      <c r="BG143" s="139">
        <f t="shared" si="126"/>
        <v>89.57509881422925</v>
      </c>
      <c r="BH143" s="139">
        <f t="shared" si="127"/>
        <v>-32.44325767690254</v>
      </c>
      <c r="BI143" s="139">
        <f t="shared" si="128"/>
        <v>-1.1547344110854434</v>
      </c>
      <c r="BJ143" s="139">
        <f t="shared" si="129"/>
        <v>48.07034684904739</v>
      </c>
      <c r="BK143" s="137" t="str">
        <f t="shared" si="130"/>
        <v>Y</v>
      </c>
      <c r="BL143" s="137" t="str">
        <f t="shared" si="131"/>
        <v>N</v>
      </c>
      <c r="BM143" s="137" t="str">
        <f t="shared" si="132"/>
        <v>N</v>
      </c>
      <c r="BN143" s="137">
        <f>'FOD (ALL)'!H143</f>
        <v>12</v>
      </c>
      <c r="BO143" s="137">
        <f>'FOD (ALL)'!Y143</f>
        <v>6</v>
      </c>
      <c r="BP143" s="137">
        <f>'FOD (ALL)'!AP143</f>
        <v>9</v>
      </c>
      <c r="BQ143" s="137">
        <f>'FOD (ALL)'!BG143</f>
        <v>9</v>
      </c>
      <c r="BR143" s="137">
        <f>'FOD (ALL)'!BX143</f>
        <v>6</v>
      </c>
      <c r="BS143" s="137" t="str">
        <f t="shared" si="133"/>
        <v>Y</v>
      </c>
      <c r="BT143" s="137" t="str">
        <f t="shared" si="134"/>
        <v>N</v>
      </c>
      <c r="BU143" s="137" t="str">
        <f t="shared" si="135"/>
        <v>Y</v>
      </c>
      <c r="BV143" s="137" t="str">
        <f t="shared" si="136"/>
        <v>Y</v>
      </c>
      <c r="BW143" s="139">
        <f t="shared" si="137"/>
        <v>100</v>
      </c>
      <c r="BX143" s="139">
        <f t="shared" si="138"/>
        <v>-33.333333333333329</v>
      </c>
      <c r="BY143" s="139">
        <f t="shared" si="139"/>
        <v>0</v>
      </c>
      <c r="BZ143" s="139">
        <f t="shared" si="140"/>
        <v>50</v>
      </c>
      <c r="CA143" s="137" t="str">
        <f t="shared" si="141"/>
        <v>Y</v>
      </c>
      <c r="CB143" s="137" t="str">
        <f t="shared" si="142"/>
        <v>N</v>
      </c>
      <c r="CC143" s="137" t="str">
        <f t="shared" si="143"/>
        <v>N</v>
      </c>
    </row>
    <row r="144" spans="1:81" x14ac:dyDescent="0.3">
      <c r="A144" s="137" t="str">
        <f>'FOD (ALL)'!B144</f>
        <v>GAIL</v>
      </c>
      <c r="B144" s="146">
        <f>'FOD (ALL)'!C144</f>
        <v>43979</v>
      </c>
      <c r="C144" s="137">
        <f>'FOD (ALL)'!G144</f>
        <v>87.2</v>
      </c>
      <c r="D144" s="137">
        <f>'FOD (ALL)'!X144</f>
        <v>87.55</v>
      </c>
      <c r="E144" s="137">
        <f>'FOD (ALL)'!AO144</f>
        <v>86.2</v>
      </c>
      <c r="F144" s="137">
        <f>'FOD (ALL)'!BF144</f>
        <v>82</v>
      </c>
      <c r="G144" s="137">
        <f>'FOD (ALL)'!BW144</f>
        <v>81</v>
      </c>
      <c r="H144" s="137" t="str">
        <f t="shared" si="100"/>
        <v>N</v>
      </c>
      <c r="I144" s="137" t="str">
        <f t="shared" si="101"/>
        <v>Y</v>
      </c>
      <c r="J144" s="137" t="str">
        <f t="shared" si="102"/>
        <v>Y</v>
      </c>
      <c r="K144" s="137" t="str">
        <f t="shared" si="103"/>
        <v>Y</v>
      </c>
      <c r="L144" s="139">
        <f t="shared" si="104"/>
        <v>-0.39977155910907403</v>
      </c>
      <c r="M144" s="139">
        <f t="shared" si="105"/>
        <v>1.5661252900231952</v>
      </c>
      <c r="N144" s="139">
        <f t="shared" si="106"/>
        <v>5.1219512195121979</v>
      </c>
      <c r="O144" s="139">
        <f t="shared" si="107"/>
        <v>1.2345679012345678</v>
      </c>
      <c r="P144" s="137" t="str">
        <f t="shared" si="108"/>
        <v>N</v>
      </c>
      <c r="Q144" s="137" t="str">
        <f t="shared" si="109"/>
        <v>N</v>
      </c>
      <c r="R144" s="137" t="str">
        <f t="shared" si="110"/>
        <v>Y</v>
      </c>
      <c r="S144" s="137">
        <f>'FOD (ALL)'!D144</f>
        <v>86.55</v>
      </c>
      <c r="T144" s="137">
        <f>'FOD (ALL)'!U144</f>
        <v>86.8</v>
      </c>
      <c r="U144" s="137">
        <f>'FOD (ALL)'!AL144</f>
        <v>82.1</v>
      </c>
      <c r="V144" s="137">
        <f>'FOD (ALL)'!BC144</f>
        <v>81.95</v>
      </c>
      <c r="W144" s="137">
        <f>'FOD (ALL)'!BT144</f>
        <v>86.65</v>
      </c>
      <c r="X144" s="137">
        <f>'FOD (ALL)'!E144</f>
        <v>87.35</v>
      </c>
      <c r="Y144" s="137">
        <f>'FOD (ALL)'!V144</f>
        <v>87.9</v>
      </c>
      <c r="Z144" s="137">
        <f>'FOD (ALL)'!AM144</f>
        <v>86.5</v>
      </c>
      <c r="AA144" s="137">
        <f>'FOD (ALL)'!BD144</f>
        <v>83.2</v>
      </c>
      <c r="AB144" s="137">
        <f>'FOD (ALL)'!BU144</f>
        <v>86.65</v>
      </c>
      <c r="AC144" s="137">
        <f>'FOD (ALL)'!F144</f>
        <v>84.85</v>
      </c>
      <c r="AD144" s="137">
        <f>'FOD (ALL)'!W144</f>
        <v>85.35</v>
      </c>
      <c r="AE144" s="137">
        <f>'FOD (ALL)'!AN144</f>
        <v>82.05</v>
      </c>
      <c r="AF144" s="137">
        <f>'FOD (ALL)'!BE144</f>
        <v>80.75</v>
      </c>
      <c r="AG144" s="137">
        <f>'FOD (ALL)'!BV144</f>
        <v>80.650000000000006</v>
      </c>
      <c r="AH144" s="137">
        <f>'FOD (ALL)'!J144</f>
        <v>20178522</v>
      </c>
      <c r="AI144" s="137">
        <f>'FOD (ALL)'!AA144</f>
        <v>22045422</v>
      </c>
      <c r="AJ144" s="137">
        <f>'FOD (ALL)'!AR144</f>
        <v>22786848</v>
      </c>
      <c r="AK144" s="137">
        <f>'FOD (ALL)'!BI144</f>
        <v>23304246</v>
      </c>
      <c r="AL144" s="137">
        <f>'FOD (ALL)'!BZ144</f>
        <v>22989540</v>
      </c>
      <c r="AM144" s="137" t="str">
        <f t="shared" si="111"/>
        <v>N</v>
      </c>
      <c r="AN144" s="137" t="str">
        <f t="shared" si="112"/>
        <v>N</v>
      </c>
      <c r="AO144" s="137" t="str">
        <f t="shared" si="113"/>
        <v>N</v>
      </c>
      <c r="AP144" s="137" t="str">
        <f t="shared" si="114"/>
        <v>Y</v>
      </c>
      <c r="AQ144" s="139">
        <f t="shared" si="115"/>
        <v>-8.4684248729736282</v>
      </c>
      <c r="AR144" s="139">
        <f t="shared" si="116"/>
        <v>-3.2537453183520602</v>
      </c>
      <c r="AS144" s="139">
        <f t="shared" si="117"/>
        <v>-2.2201876859693295</v>
      </c>
      <c r="AT144" s="139">
        <f t="shared" si="118"/>
        <v>1.3689095127610209</v>
      </c>
      <c r="AU144" s="137" t="str">
        <f t="shared" si="119"/>
        <v>N</v>
      </c>
      <c r="AV144" s="137" t="str">
        <f t="shared" si="120"/>
        <v>N</v>
      </c>
      <c r="AW144" s="137" t="str">
        <f t="shared" si="121"/>
        <v>N</v>
      </c>
      <c r="AX144" s="137">
        <f>'FOD (ALL)'!I144</f>
        <v>7487.16</v>
      </c>
      <c r="AY144" s="137">
        <f>'FOD (ALL)'!Z144</f>
        <v>7319.64</v>
      </c>
      <c r="AZ144" s="137">
        <f>'FOD (ALL)'!AQ144</f>
        <v>9818.36</v>
      </c>
      <c r="BA144" s="137">
        <f>'FOD (ALL)'!BH144</f>
        <v>8957.7800000000007</v>
      </c>
      <c r="BB144" s="137">
        <f>'FOD (ALL)'!BY144</f>
        <v>7409.35</v>
      </c>
      <c r="BC144" s="137" t="str">
        <f t="shared" si="122"/>
        <v>Y</v>
      </c>
      <c r="BD144" s="137" t="str">
        <f t="shared" si="123"/>
        <v>N</v>
      </c>
      <c r="BE144" s="137" t="str">
        <f t="shared" si="124"/>
        <v>Y</v>
      </c>
      <c r="BF144" s="137" t="str">
        <f t="shared" si="125"/>
        <v>Y</v>
      </c>
      <c r="BG144" s="139">
        <f t="shared" si="126"/>
        <v>2.2886371460891453</v>
      </c>
      <c r="BH144" s="139">
        <f t="shared" si="127"/>
        <v>-25.449464065281781</v>
      </c>
      <c r="BI144" s="139">
        <f t="shared" si="128"/>
        <v>9.6070678226078314</v>
      </c>
      <c r="BJ144" s="139">
        <f t="shared" si="129"/>
        <v>20.898324414422319</v>
      </c>
      <c r="BK144" s="137" t="str">
        <f t="shared" si="130"/>
        <v>Y</v>
      </c>
      <c r="BL144" s="137" t="str">
        <f t="shared" si="131"/>
        <v>N</v>
      </c>
      <c r="BM144" s="137" t="str">
        <f t="shared" si="132"/>
        <v>N</v>
      </c>
      <c r="BN144" s="137">
        <f>'FOD (ALL)'!H144</f>
        <v>1630</v>
      </c>
      <c r="BO144" s="137">
        <f>'FOD (ALL)'!Y144</f>
        <v>1577</v>
      </c>
      <c r="BP144" s="137">
        <f>'FOD (ALL)'!AP144</f>
        <v>2172</v>
      </c>
      <c r="BQ144" s="137">
        <f>'FOD (ALL)'!BG144</f>
        <v>2043</v>
      </c>
      <c r="BR144" s="137">
        <f>'FOD (ALL)'!BX144</f>
        <v>1685</v>
      </c>
      <c r="BS144" s="137" t="str">
        <f t="shared" si="133"/>
        <v>Y</v>
      </c>
      <c r="BT144" s="137" t="str">
        <f t="shared" si="134"/>
        <v>N</v>
      </c>
      <c r="BU144" s="137" t="str">
        <f t="shared" si="135"/>
        <v>Y</v>
      </c>
      <c r="BV144" s="137" t="str">
        <f t="shared" si="136"/>
        <v>Y</v>
      </c>
      <c r="BW144" s="139">
        <f t="shared" si="137"/>
        <v>3.3608116677235254</v>
      </c>
      <c r="BX144" s="139">
        <f t="shared" si="138"/>
        <v>-27.394106813996316</v>
      </c>
      <c r="BY144" s="139">
        <f t="shared" si="139"/>
        <v>6.3142437591776801</v>
      </c>
      <c r="BZ144" s="139">
        <f t="shared" si="140"/>
        <v>21.246290801186944</v>
      </c>
      <c r="CA144" s="137" t="str">
        <f t="shared" si="141"/>
        <v>Y</v>
      </c>
      <c r="CB144" s="137" t="str">
        <f t="shared" si="142"/>
        <v>N</v>
      </c>
      <c r="CC144" s="137" t="str">
        <f t="shared" si="143"/>
        <v>N</v>
      </c>
    </row>
    <row r="145" spans="1:81" x14ac:dyDescent="0.3">
      <c r="A145" s="137" t="str">
        <f>'FOD (ALL)'!B145</f>
        <v>GAIL</v>
      </c>
      <c r="B145" s="146">
        <f>'FOD (ALL)'!C145</f>
        <v>44007</v>
      </c>
      <c r="C145" s="137">
        <f>'FOD (ALL)'!G145</f>
        <v>87.45</v>
      </c>
      <c r="D145" s="137">
        <f>'FOD (ALL)'!X145</f>
        <v>87.85</v>
      </c>
      <c r="E145" s="137">
        <f>'FOD (ALL)'!AO145</f>
        <v>86.4</v>
      </c>
      <c r="F145" s="137">
        <f>'FOD (ALL)'!BF145</f>
        <v>82.15</v>
      </c>
      <c r="G145" s="137">
        <f>'FOD (ALL)'!BW145</f>
        <v>81.3</v>
      </c>
      <c r="H145" s="137" t="str">
        <f t="shared" si="100"/>
        <v>N</v>
      </c>
      <c r="I145" s="137" t="str">
        <f t="shared" si="101"/>
        <v>Y</v>
      </c>
      <c r="J145" s="137" t="str">
        <f t="shared" si="102"/>
        <v>Y</v>
      </c>
      <c r="K145" s="137" t="str">
        <f t="shared" si="103"/>
        <v>Y</v>
      </c>
      <c r="L145" s="139">
        <f t="shared" si="104"/>
        <v>-0.45532157085940977</v>
      </c>
      <c r="M145" s="139">
        <f t="shared" si="105"/>
        <v>1.6782407407407274</v>
      </c>
      <c r="N145" s="139">
        <f t="shared" si="106"/>
        <v>5.1734631771150337</v>
      </c>
      <c r="O145" s="139">
        <f t="shared" si="107"/>
        <v>1.0455104551045615</v>
      </c>
      <c r="P145" s="137" t="str">
        <f t="shared" si="108"/>
        <v>N</v>
      </c>
      <c r="Q145" s="137" t="str">
        <f t="shared" si="109"/>
        <v>N</v>
      </c>
      <c r="R145" s="137" t="str">
        <f t="shared" si="110"/>
        <v>Y</v>
      </c>
      <c r="S145" s="137">
        <f>'FOD (ALL)'!D145</f>
        <v>86.15</v>
      </c>
      <c r="T145" s="137">
        <f>'FOD (ALL)'!U145</f>
        <v>87.15</v>
      </c>
      <c r="U145" s="137">
        <f>'FOD (ALL)'!AL145</f>
        <v>83.1</v>
      </c>
      <c r="V145" s="137">
        <f>'FOD (ALL)'!BC145</f>
        <v>82.1</v>
      </c>
      <c r="W145" s="137">
        <f>'FOD (ALL)'!BT145</f>
        <v>87</v>
      </c>
      <c r="X145" s="137">
        <f>'FOD (ALL)'!E145</f>
        <v>87.55</v>
      </c>
      <c r="Y145" s="137">
        <f>'FOD (ALL)'!V145</f>
        <v>88.15</v>
      </c>
      <c r="Z145" s="137">
        <f>'FOD (ALL)'!AM145</f>
        <v>86.65</v>
      </c>
      <c r="AA145" s="137">
        <f>'FOD (ALL)'!BD145</f>
        <v>83.4</v>
      </c>
      <c r="AB145" s="137">
        <f>'FOD (ALL)'!BU145</f>
        <v>87</v>
      </c>
      <c r="AC145" s="137">
        <f>'FOD (ALL)'!F145</f>
        <v>85.2</v>
      </c>
      <c r="AD145" s="137">
        <f>'FOD (ALL)'!W145</f>
        <v>85.75</v>
      </c>
      <c r="AE145" s="137">
        <f>'FOD (ALL)'!AN145</f>
        <v>82.7</v>
      </c>
      <c r="AF145" s="137">
        <f>'FOD (ALL)'!BE145</f>
        <v>81.3</v>
      </c>
      <c r="AG145" s="137">
        <f>'FOD (ALL)'!BV145</f>
        <v>80.900000000000006</v>
      </c>
      <c r="AH145" s="137">
        <f>'FOD (ALL)'!J145</f>
        <v>6694170</v>
      </c>
      <c r="AI145" s="137">
        <f>'FOD (ALL)'!AA145</f>
        <v>3605784</v>
      </c>
      <c r="AJ145" s="137">
        <f>'FOD (ALL)'!AR145</f>
        <v>2656332</v>
      </c>
      <c r="AK145" s="137">
        <f>'FOD (ALL)'!BI145</f>
        <v>1765554</v>
      </c>
      <c r="AL145" s="137">
        <f>'FOD (ALL)'!BZ145</f>
        <v>746760</v>
      </c>
      <c r="AM145" s="137" t="str">
        <f t="shared" si="111"/>
        <v>Y</v>
      </c>
      <c r="AN145" s="137" t="str">
        <f t="shared" si="112"/>
        <v>Y</v>
      </c>
      <c r="AO145" s="137" t="str">
        <f t="shared" si="113"/>
        <v>Y</v>
      </c>
      <c r="AP145" s="137" t="str">
        <f t="shared" si="114"/>
        <v>Y</v>
      </c>
      <c r="AQ145" s="139">
        <f t="shared" si="115"/>
        <v>85.650887573964496</v>
      </c>
      <c r="AR145" s="139">
        <f t="shared" si="116"/>
        <v>35.742971887550198</v>
      </c>
      <c r="AS145" s="139">
        <f t="shared" si="117"/>
        <v>50.453172205438065</v>
      </c>
      <c r="AT145" s="139">
        <f t="shared" si="118"/>
        <v>136.42857142857144</v>
      </c>
      <c r="AU145" s="137" t="str">
        <f t="shared" si="119"/>
        <v>Y</v>
      </c>
      <c r="AV145" s="137" t="str">
        <f t="shared" si="120"/>
        <v>N</v>
      </c>
      <c r="AW145" s="137" t="str">
        <f t="shared" si="121"/>
        <v>N</v>
      </c>
      <c r="AX145" s="137">
        <f>'FOD (ALL)'!I145</f>
        <v>4220.3</v>
      </c>
      <c r="AY145" s="137">
        <f>'FOD (ALL)'!Z145</f>
        <v>1983.25</v>
      </c>
      <c r="AZ145" s="137">
        <f>'FOD (ALL)'!AQ145</f>
        <v>2011.66</v>
      </c>
      <c r="BA145" s="137">
        <f>'FOD (ALL)'!BH145</f>
        <v>1627.92</v>
      </c>
      <c r="BB145" s="137">
        <f>'FOD (ALL)'!BY145</f>
        <v>627.67999999999995</v>
      </c>
      <c r="BC145" s="137" t="str">
        <f t="shared" si="122"/>
        <v>Y</v>
      </c>
      <c r="BD145" s="137" t="str">
        <f t="shared" si="123"/>
        <v>N</v>
      </c>
      <c r="BE145" s="137" t="str">
        <f t="shared" si="124"/>
        <v>Y</v>
      </c>
      <c r="BF145" s="137" t="str">
        <f t="shared" si="125"/>
        <v>Y</v>
      </c>
      <c r="BG145" s="139">
        <f t="shared" si="126"/>
        <v>112.79717635194757</v>
      </c>
      <c r="BH145" s="139">
        <f t="shared" si="127"/>
        <v>-1.4122664863843832</v>
      </c>
      <c r="BI145" s="139">
        <f t="shared" si="128"/>
        <v>23.572411420708633</v>
      </c>
      <c r="BJ145" s="139">
        <f t="shared" si="129"/>
        <v>159.35508539383127</v>
      </c>
      <c r="BK145" s="137" t="str">
        <f t="shared" si="130"/>
        <v>Y</v>
      </c>
      <c r="BL145" s="137" t="str">
        <f t="shared" si="131"/>
        <v>N</v>
      </c>
      <c r="BM145" s="137" t="str">
        <f t="shared" si="132"/>
        <v>N</v>
      </c>
      <c r="BN145" s="137">
        <f>'FOD (ALL)'!H145</f>
        <v>917</v>
      </c>
      <c r="BO145" s="137">
        <f>'FOD (ALL)'!Y145</f>
        <v>425</v>
      </c>
      <c r="BP145" s="137">
        <f>'FOD (ALL)'!AP145</f>
        <v>445</v>
      </c>
      <c r="BQ145" s="137">
        <f>'FOD (ALL)'!BG145</f>
        <v>370</v>
      </c>
      <c r="BR145" s="137">
        <f>'FOD (ALL)'!BX145</f>
        <v>143</v>
      </c>
      <c r="BS145" s="137" t="str">
        <f t="shared" si="133"/>
        <v>Y</v>
      </c>
      <c r="BT145" s="137" t="str">
        <f t="shared" si="134"/>
        <v>N</v>
      </c>
      <c r="BU145" s="137" t="str">
        <f t="shared" si="135"/>
        <v>Y</v>
      </c>
      <c r="BV145" s="137" t="str">
        <f t="shared" si="136"/>
        <v>Y</v>
      </c>
      <c r="BW145" s="139">
        <f t="shared" si="137"/>
        <v>115.76470588235294</v>
      </c>
      <c r="BX145" s="139">
        <f t="shared" si="138"/>
        <v>-4.4943820224719104</v>
      </c>
      <c r="BY145" s="139">
        <f t="shared" si="139"/>
        <v>20.27027027027027</v>
      </c>
      <c r="BZ145" s="139">
        <f t="shared" si="140"/>
        <v>158.74125874125875</v>
      </c>
      <c r="CA145" s="137" t="str">
        <f t="shared" si="141"/>
        <v>Y</v>
      </c>
      <c r="CB145" s="137" t="str">
        <f t="shared" si="142"/>
        <v>N</v>
      </c>
      <c r="CC145" s="137" t="str">
        <f t="shared" si="143"/>
        <v>N</v>
      </c>
    </row>
    <row r="146" spans="1:81" x14ac:dyDescent="0.3">
      <c r="A146" s="137" t="str">
        <f>'FOD (ALL)'!B146</f>
        <v>GAIL</v>
      </c>
      <c r="B146" s="146">
        <f>'FOD (ALL)'!C146</f>
        <v>44042</v>
      </c>
      <c r="C146" s="137">
        <f>'FOD (ALL)'!G146</f>
        <v>87.9</v>
      </c>
      <c r="D146" s="137">
        <f>'FOD (ALL)'!X146</f>
        <v>88.75</v>
      </c>
      <c r="E146" s="137">
        <f>'FOD (ALL)'!AO146</f>
        <v>87.05</v>
      </c>
      <c r="F146" s="137">
        <f>'FOD (ALL)'!BF146</f>
        <v>82.6</v>
      </c>
      <c r="G146" s="137">
        <f>'FOD (ALL)'!BW146</f>
        <v>81.75</v>
      </c>
      <c r="H146" s="137" t="str">
        <f t="shared" si="100"/>
        <v>N</v>
      </c>
      <c r="I146" s="137" t="str">
        <f t="shared" si="101"/>
        <v>Y</v>
      </c>
      <c r="J146" s="137" t="str">
        <f t="shared" si="102"/>
        <v>Y</v>
      </c>
      <c r="K146" s="137" t="str">
        <f t="shared" si="103"/>
        <v>Y</v>
      </c>
      <c r="L146" s="139">
        <f t="shared" si="104"/>
        <v>-0.95774647887323305</v>
      </c>
      <c r="M146" s="139">
        <f t="shared" si="105"/>
        <v>1.9529006318207958</v>
      </c>
      <c r="N146" s="139">
        <f t="shared" si="106"/>
        <v>5.3874092009685262</v>
      </c>
      <c r="O146" s="139">
        <f t="shared" si="107"/>
        <v>1.0397553516819502</v>
      </c>
      <c r="P146" s="137" t="str">
        <f t="shared" si="108"/>
        <v>N</v>
      </c>
      <c r="Q146" s="137" t="str">
        <f t="shared" si="109"/>
        <v>N</v>
      </c>
      <c r="R146" s="137" t="str">
        <f t="shared" si="110"/>
        <v>Y</v>
      </c>
      <c r="S146" s="137">
        <f>'FOD (ALL)'!D146</f>
        <v>0</v>
      </c>
      <c r="T146" s="137">
        <f>'FOD (ALL)'!U146</f>
        <v>87</v>
      </c>
      <c r="U146" s="137">
        <f>'FOD (ALL)'!AL146</f>
        <v>85.2</v>
      </c>
      <c r="V146" s="137">
        <f>'FOD (ALL)'!BC146</f>
        <v>82.9</v>
      </c>
      <c r="W146" s="137">
        <f>'FOD (ALL)'!BT146</f>
        <v>0</v>
      </c>
      <c r="X146" s="137">
        <f>'FOD (ALL)'!E146</f>
        <v>0</v>
      </c>
      <c r="Y146" s="137">
        <f>'FOD (ALL)'!V146</f>
        <v>87</v>
      </c>
      <c r="Z146" s="137">
        <f>'FOD (ALL)'!AM146</f>
        <v>85.2</v>
      </c>
      <c r="AA146" s="137">
        <f>'FOD (ALL)'!BD146</f>
        <v>82.9</v>
      </c>
      <c r="AB146" s="137">
        <f>'FOD (ALL)'!BU146</f>
        <v>0</v>
      </c>
      <c r="AC146" s="137">
        <f>'FOD (ALL)'!F146</f>
        <v>0</v>
      </c>
      <c r="AD146" s="137">
        <f>'FOD (ALL)'!W146</f>
        <v>87</v>
      </c>
      <c r="AE146" s="137">
        <f>'FOD (ALL)'!AN146</f>
        <v>85.2</v>
      </c>
      <c r="AF146" s="137">
        <f>'FOD (ALL)'!BE146</f>
        <v>82.9</v>
      </c>
      <c r="AG146" s="137">
        <f>'FOD (ALL)'!BV146</f>
        <v>0</v>
      </c>
      <c r="AH146" s="137">
        <f>'FOD (ALL)'!J146</f>
        <v>30500</v>
      </c>
      <c r="AI146" s="137">
        <f>'FOD (ALL)'!AA146</f>
        <v>30500</v>
      </c>
      <c r="AJ146" s="137">
        <f>'FOD (ALL)'!AR146</f>
        <v>36600</v>
      </c>
      <c r="AK146" s="137">
        <f>'FOD (ALL)'!BI146</f>
        <v>24400</v>
      </c>
      <c r="AL146" s="137">
        <f>'FOD (ALL)'!BZ146</f>
        <v>18300</v>
      </c>
      <c r="AM146" s="137" t="str">
        <f t="shared" si="111"/>
        <v>Y</v>
      </c>
      <c r="AN146" s="137" t="str">
        <f t="shared" si="112"/>
        <v>N</v>
      </c>
      <c r="AO146" s="137" t="str">
        <f t="shared" si="113"/>
        <v>Y</v>
      </c>
      <c r="AP146" s="137" t="str">
        <f t="shared" si="114"/>
        <v>Y</v>
      </c>
      <c r="AQ146" s="139">
        <f t="shared" si="115"/>
        <v>0</v>
      </c>
      <c r="AR146" s="139">
        <f t="shared" si="116"/>
        <v>-16.666666666666664</v>
      </c>
      <c r="AS146" s="139">
        <f t="shared" si="117"/>
        <v>50</v>
      </c>
      <c r="AT146" s="139">
        <f t="shared" si="118"/>
        <v>33.333333333333329</v>
      </c>
      <c r="AU146" s="137" t="str">
        <f t="shared" si="119"/>
        <v>Y</v>
      </c>
      <c r="AV146" s="137" t="str">
        <f t="shared" si="120"/>
        <v>N</v>
      </c>
      <c r="AW146" s="137" t="str">
        <f t="shared" si="121"/>
        <v>Y</v>
      </c>
      <c r="AX146" s="137">
        <f>'FOD (ALL)'!I146</f>
        <v>0</v>
      </c>
      <c r="AY146" s="137">
        <f>'FOD (ALL)'!Z146</f>
        <v>5.3</v>
      </c>
      <c r="AZ146" s="137">
        <f>'FOD (ALL)'!AQ146</f>
        <v>10.39</v>
      </c>
      <c r="BA146" s="137">
        <f>'FOD (ALL)'!BH146</f>
        <v>5.05</v>
      </c>
      <c r="BB146" s="137">
        <f>'FOD (ALL)'!BY146</f>
        <v>0</v>
      </c>
      <c r="BC146" s="137" t="str">
        <f t="shared" si="122"/>
        <v>N</v>
      </c>
      <c r="BD146" s="137" t="str">
        <f t="shared" si="123"/>
        <v>N</v>
      </c>
      <c r="BE146" s="137" t="str">
        <f t="shared" si="124"/>
        <v>Y</v>
      </c>
      <c r="BF146" s="137" t="str">
        <f t="shared" si="125"/>
        <v>Y</v>
      </c>
      <c r="BG146" s="139">
        <f t="shared" si="126"/>
        <v>-100</v>
      </c>
      <c r="BH146" s="139">
        <f t="shared" si="127"/>
        <v>-48.989412897016365</v>
      </c>
      <c r="BI146" s="139">
        <f t="shared" si="128"/>
        <v>105.74257425742577</v>
      </c>
      <c r="BJ146" s="139" t="e">
        <f t="shared" si="129"/>
        <v>#DIV/0!</v>
      </c>
      <c r="BK146" s="137" t="str">
        <f t="shared" si="130"/>
        <v>N</v>
      </c>
      <c r="BL146" s="137" t="str">
        <f t="shared" si="131"/>
        <v>N</v>
      </c>
      <c r="BM146" s="137" t="e">
        <f t="shared" si="132"/>
        <v>#DIV/0!</v>
      </c>
      <c r="BN146" s="137">
        <f>'FOD (ALL)'!H146</f>
        <v>0</v>
      </c>
      <c r="BO146" s="137">
        <f>'FOD (ALL)'!Y146</f>
        <v>1</v>
      </c>
      <c r="BP146" s="137">
        <f>'FOD (ALL)'!AP146</f>
        <v>2</v>
      </c>
      <c r="BQ146" s="137">
        <f>'FOD (ALL)'!BG146</f>
        <v>1</v>
      </c>
      <c r="BR146" s="137">
        <f>'FOD (ALL)'!BX146</f>
        <v>0</v>
      </c>
      <c r="BS146" s="137" t="str">
        <f t="shared" si="133"/>
        <v>N</v>
      </c>
      <c r="BT146" s="137" t="str">
        <f t="shared" si="134"/>
        <v>N</v>
      </c>
      <c r="BU146" s="137" t="str">
        <f t="shared" si="135"/>
        <v>Y</v>
      </c>
      <c r="BV146" s="137" t="str">
        <f t="shared" si="136"/>
        <v>Y</v>
      </c>
      <c r="BW146" s="139">
        <f t="shared" si="137"/>
        <v>-100</v>
      </c>
      <c r="BX146" s="139">
        <f t="shared" si="138"/>
        <v>-50</v>
      </c>
      <c r="BY146" s="139">
        <f t="shared" si="139"/>
        <v>100</v>
      </c>
      <c r="BZ146" s="139" t="e">
        <f t="shared" si="140"/>
        <v>#DIV/0!</v>
      </c>
      <c r="CA146" s="137" t="str">
        <f t="shared" si="141"/>
        <v>N</v>
      </c>
      <c r="CB146" s="137" t="str">
        <f t="shared" si="142"/>
        <v>N</v>
      </c>
      <c r="CC146" s="137" t="e">
        <f t="shared" si="143"/>
        <v>#DIV/0!</v>
      </c>
    </row>
    <row r="147" spans="1:81" x14ac:dyDescent="0.3">
      <c r="A147" s="137" t="str">
        <f>'FOD (ALL)'!B147</f>
        <v>GLENMARK</v>
      </c>
      <c r="B147" s="146">
        <f>'FOD (ALL)'!C147</f>
        <v>43979</v>
      </c>
      <c r="C147" s="137">
        <f>'FOD (ALL)'!G147</f>
        <v>351.75</v>
      </c>
      <c r="D147" s="137">
        <f>'FOD (ALL)'!X147</f>
        <v>350.25</v>
      </c>
      <c r="E147" s="137">
        <f>'FOD (ALL)'!AO147</f>
        <v>344.15</v>
      </c>
      <c r="F147" s="137">
        <f>'FOD (ALL)'!BF147</f>
        <v>330.55</v>
      </c>
      <c r="G147" s="137">
        <f>'FOD (ALL)'!BW147</f>
        <v>324.8</v>
      </c>
      <c r="H147" s="137" t="str">
        <f t="shared" si="100"/>
        <v>Y</v>
      </c>
      <c r="I147" s="137" t="str">
        <f t="shared" si="101"/>
        <v>Y</v>
      </c>
      <c r="J147" s="137" t="str">
        <f t="shared" si="102"/>
        <v>Y</v>
      </c>
      <c r="K147" s="137" t="str">
        <f t="shared" si="103"/>
        <v>Y</v>
      </c>
      <c r="L147" s="139">
        <f t="shared" si="104"/>
        <v>0.42826552462526768</v>
      </c>
      <c r="M147" s="139">
        <f t="shared" si="105"/>
        <v>1.772482928955404</v>
      </c>
      <c r="N147" s="139">
        <f t="shared" si="106"/>
        <v>4.1143548631069322</v>
      </c>
      <c r="O147" s="139">
        <f t="shared" si="107"/>
        <v>1.770320197044335</v>
      </c>
      <c r="P147" s="137" t="str">
        <f t="shared" si="108"/>
        <v>N</v>
      </c>
      <c r="Q147" s="137" t="str">
        <f t="shared" si="109"/>
        <v>N</v>
      </c>
      <c r="R147" s="137" t="str">
        <f t="shared" si="110"/>
        <v>Y</v>
      </c>
      <c r="S147" s="137">
        <f>'FOD (ALL)'!D147</f>
        <v>345.85</v>
      </c>
      <c r="T147" s="137">
        <f>'FOD (ALL)'!U147</f>
        <v>347.25</v>
      </c>
      <c r="U147" s="137">
        <f>'FOD (ALL)'!AL147</f>
        <v>333</v>
      </c>
      <c r="V147" s="137">
        <f>'FOD (ALL)'!BC147</f>
        <v>329.45</v>
      </c>
      <c r="W147" s="137">
        <f>'FOD (ALL)'!BT147</f>
        <v>338.1</v>
      </c>
      <c r="X147" s="137">
        <f>'FOD (ALL)'!E147</f>
        <v>363.5</v>
      </c>
      <c r="Y147" s="137">
        <f>'FOD (ALL)'!V147</f>
        <v>354.85</v>
      </c>
      <c r="Z147" s="137">
        <f>'FOD (ALL)'!AM147</f>
        <v>351</v>
      </c>
      <c r="AA147" s="137">
        <f>'FOD (ALL)'!BD147</f>
        <v>337.9</v>
      </c>
      <c r="AB147" s="137">
        <f>'FOD (ALL)'!BU147</f>
        <v>339.2</v>
      </c>
      <c r="AC147" s="137">
        <f>'FOD (ALL)'!F147</f>
        <v>344.8</v>
      </c>
      <c r="AD147" s="137">
        <f>'FOD (ALL)'!W147</f>
        <v>344.5</v>
      </c>
      <c r="AE147" s="137">
        <f>'FOD (ALL)'!AN147</f>
        <v>326.60000000000002</v>
      </c>
      <c r="AF147" s="137">
        <f>'FOD (ALL)'!BE147</f>
        <v>326.7</v>
      </c>
      <c r="AG147" s="137">
        <f>'FOD (ALL)'!BV147</f>
        <v>323.35000000000002</v>
      </c>
      <c r="AH147" s="137">
        <f>'FOD (ALL)'!J147</f>
        <v>3190600</v>
      </c>
      <c r="AI147" s="137">
        <f>'FOD (ALL)'!AA147</f>
        <v>3085600</v>
      </c>
      <c r="AJ147" s="137">
        <f>'FOD (ALL)'!AR147</f>
        <v>3281600</v>
      </c>
      <c r="AK147" s="137">
        <f>'FOD (ALL)'!BI147</f>
        <v>3173800</v>
      </c>
      <c r="AL147" s="137">
        <f>'FOD (ALL)'!BZ147</f>
        <v>3582600</v>
      </c>
      <c r="AM147" s="137" t="str">
        <f t="shared" si="111"/>
        <v>Y</v>
      </c>
      <c r="AN147" s="137" t="str">
        <f t="shared" si="112"/>
        <v>N</v>
      </c>
      <c r="AO147" s="137" t="str">
        <f t="shared" si="113"/>
        <v>Y</v>
      </c>
      <c r="AP147" s="137" t="str">
        <f t="shared" si="114"/>
        <v>N</v>
      </c>
      <c r="AQ147" s="139">
        <f t="shared" si="115"/>
        <v>3.4029038112522683</v>
      </c>
      <c r="AR147" s="139">
        <f t="shared" si="116"/>
        <v>-5.972696245733788</v>
      </c>
      <c r="AS147" s="139">
        <f t="shared" si="117"/>
        <v>3.396559329510366</v>
      </c>
      <c r="AT147" s="139">
        <f t="shared" si="118"/>
        <v>-11.410707307542008</v>
      </c>
      <c r="AU147" s="137" t="str">
        <f t="shared" si="119"/>
        <v>Y</v>
      </c>
      <c r="AV147" s="137" t="str">
        <f t="shared" si="120"/>
        <v>N</v>
      </c>
      <c r="AW147" s="137" t="str">
        <f t="shared" si="121"/>
        <v>Y</v>
      </c>
      <c r="AX147" s="137">
        <f>'FOD (ALL)'!I147</f>
        <v>34457.370000000003</v>
      </c>
      <c r="AY147" s="137">
        <f>'FOD (ALL)'!Z147</f>
        <v>16610.82</v>
      </c>
      <c r="AZ147" s="137">
        <f>'FOD (ALL)'!AQ147</f>
        <v>14660.72</v>
      </c>
      <c r="BA147" s="137">
        <f>'FOD (ALL)'!BH147</f>
        <v>11704.88</v>
      </c>
      <c r="BB147" s="137">
        <f>'FOD (ALL)'!BY147</f>
        <v>9975.01</v>
      </c>
      <c r="BC147" s="137" t="str">
        <f t="shared" si="122"/>
        <v>Y</v>
      </c>
      <c r="BD147" s="137" t="str">
        <f t="shared" si="123"/>
        <v>Y</v>
      </c>
      <c r="BE147" s="137" t="str">
        <f t="shared" si="124"/>
        <v>Y</v>
      </c>
      <c r="BF147" s="137" t="str">
        <f t="shared" si="125"/>
        <v>Y</v>
      </c>
      <c r="BG147" s="139">
        <f t="shared" si="126"/>
        <v>107.43930763201337</v>
      </c>
      <c r="BH147" s="139">
        <f t="shared" si="127"/>
        <v>13.301529529245498</v>
      </c>
      <c r="BI147" s="139">
        <f t="shared" si="128"/>
        <v>25.253056844666499</v>
      </c>
      <c r="BJ147" s="139">
        <f t="shared" si="129"/>
        <v>17.342037752343096</v>
      </c>
      <c r="BK147" s="137" t="str">
        <f t="shared" si="130"/>
        <v>Y</v>
      </c>
      <c r="BL147" s="137" t="str">
        <f t="shared" si="131"/>
        <v>N</v>
      </c>
      <c r="BM147" s="137" t="str">
        <f t="shared" si="132"/>
        <v>Y</v>
      </c>
      <c r="BN147" s="137">
        <f>'FOD (ALL)'!H147</f>
        <v>6908</v>
      </c>
      <c r="BO147" s="137">
        <f>'FOD (ALL)'!Y147</f>
        <v>3392</v>
      </c>
      <c r="BP147" s="137">
        <f>'FOD (ALL)'!AP147</f>
        <v>3080</v>
      </c>
      <c r="BQ147" s="137">
        <f>'FOD (ALL)'!BG147</f>
        <v>2512</v>
      </c>
      <c r="BR147" s="137">
        <f>'FOD (ALL)'!BX147</f>
        <v>2160</v>
      </c>
      <c r="BS147" s="137" t="str">
        <f t="shared" si="133"/>
        <v>Y</v>
      </c>
      <c r="BT147" s="137" t="str">
        <f t="shared" si="134"/>
        <v>Y</v>
      </c>
      <c r="BU147" s="137" t="str">
        <f t="shared" si="135"/>
        <v>Y</v>
      </c>
      <c r="BV147" s="137" t="str">
        <f t="shared" si="136"/>
        <v>Y</v>
      </c>
      <c r="BW147" s="139">
        <f t="shared" si="137"/>
        <v>103.65566037735849</v>
      </c>
      <c r="BX147" s="139">
        <f t="shared" si="138"/>
        <v>10.129870129870131</v>
      </c>
      <c r="BY147" s="139">
        <f t="shared" si="139"/>
        <v>22.611464968152866</v>
      </c>
      <c r="BZ147" s="139">
        <f t="shared" si="140"/>
        <v>16.296296296296298</v>
      </c>
      <c r="CA147" s="137" t="str">
        <f t="shared" si="141"/>
        <v>Y</v>
      </c>
      <c r="CB147" s="137" t="str">
        <f t="shared" si="142"/>
        <v>N</v>
      </c>
      <c r="CC147" s="137" t="str">
        <f t="shared" si="143"/>
        <v>Y</v>
      </c>
    </row>
    <row r="148" spans="1:81" x14ac:dyDescent="0.3">
      <c r="A148" s="137" t="str">
        <f>'FOD (ALL)'!B148</f>
        <v>GLENMARK</v>
      </c>
      <c r="B148" s="146">
        <f>'FOD (ALL)'!C148</f>
        <v>44007</v>
      </c>
      <c r="C148" s="137">
        <f>'FOD (ALL)'!G148</f>
        <v>352.5</v>
      </c>
      <c r="D148" s="137">
        <f>'FOD (ALL)'!X148</f>
        <v>351.05</v>
      </c>
      <c r="E148" s="137">
        <f>'FOD (ALL)'!AO148</f>
        <v>344.9</v>
      </c>
      <c r="F148" s="137">
        <f>'FOD (ALL)'!BF148</f>
        <v>330.4</v>
      </c>
      <c r="G148" s="137">
        <f>'FOD (ALL)'!BW148</f>
        <v>325.10000000000002</v>
      </c>
      <c r="H148" s="137" t="str">
        <f t="shared" si="100"/>
        <v>Y</v>
      </c>
      <c r="I148" s="137" t="str">
        <f t="shared" si="101"/>
        <v>Y</v>
      </c>
      <c r="J148" s="137" t="str">
        <f t="shared" si="102"/>
        <v>Y</v>
      </c>
      <c r="K148" s="137" t="str">
        <f t="shared" si="103"/>
        <v>Y</v>
      </c>
      <c r="L148" s="139">
        <f t="shared" si="104"/>
        <v>0.41304657456202493</v>
      </c>
      <c r="M148" s="139">
        <f t="shared" si="105"/>
        <v>1.7831255436358464</v>
      </c>
      <c r="N148" s="139">
        <f t="shared" si="106"/>
        <v>4.3886198547215498</v>
      </c>
      <c r="O148" s="139">
        <f t="shared" si="107"/>
        <v>1.6302676099661499</v>
      </c>
      <c r="P148" s="137" t="str">
        <f t="shared" si="108"/>
        <v>N</v>
      </c>
      <c r="Q148" s="137" t="str">
        <f t="shared" si="109"/>
        <v>N</v>
      </c>
      <c r="R148" s="137" t="str">
        <f t="shared" si="110"/>
        <v>Y</v>
      </c>
      <c r="S148" s="137">
        <f>'FOD (ALL)'!D148</f>
        <v>346.25</v>
      </c>
      <c r="T148" s="137">
        <f>'FOD (ALL)'!U148</f>
        <v>350</v>
      </c>
      <c r="U148" s="137">
        <f>'FOD (ALL)'!AL148</f>
        <v>332.65</v>
      </c>
      <c r="V148" s="137">
        <f>'FOD (ALL)'!BC148</f>
        <v>330.1</v>
      </c>
      <c r="W148" s="137">
        <f>'FOD (ALL)'!BT148</f>
        <v>337.95</v>
      </c>
      <c r="X148" s="137">
        <f>'FOD (ALL)'!E148</f>
        <v>364</v>
      </c>
      <c r="Y148" s="137">
        <f>'FOD (ALL)'!V148</f>
        <v>354.55</v>
      </c>
      <c r="Z148" s="137">
        <f>'FOD (ALL)'!AM148</f>
        <v>351</v>
      </c>
      <c r="AA148" s="137">
        <f>'FOD (ALL)'!BD148</f>
        <v>337.2</v>
      </c>
      <c r="AB148" s="137">
        <f>'FOD (ALL)'!BU148</f>
        <v>338.4</v>
      </c>
      <c r="AC148" s="137">
        <f>'FOD (ALL)'!F148</f>
        <v>346.1</v>
      </c>
      <c r="AD148" s="137">
        <f>'FOD (ALL)'!W148</f>
        <v>345.3</v>
      </c>
      <c r="AE148" s="137">
        <f>'FOD (ALL)'!AN148</f>
        <v>331.85</v>
      </c>
      <c r="AF148" s="137">
        <f>'FOD (ALL)'!BE148</f>
        <v>327.14999999999998</v>
      </c>
      <c r="AG148" s="137">
        <f>'FOD (ALL)'!BV148</f>
        <v>323.89999999999998</v>
      </c>
      <c r="AH148" s="137">
        <f>'FOD (ALL)'!J148</f>
        <v>1227800</v>
      </c>
      <c r="AI148" s="137">
        <f>'FOD (ALL)'!AA148</f>
        <v>526400</v>
      </c>
      <c r="AJ148" s="137">
        <f>'FOD (ALL)'!AR148</f>
        <v>337400</v>
      </c>
      <c r="AK148" s="137">
        <f>'FOD (ALL)'!BI148</f>
        <v>247800</v>
      </c>
      <c r="AL148" s="137">
        <f>'FOD (ALL)'!BZ148</f>
        <v>224000</v>
      </c>
      <c r="AM148" s="137" t="str">
        <f t="shared" si="111"/>
        <v>Y</v>
      </c>
      <c r="AN148" s="137" t="str">
        <f t="shared" si="112"/>
        <v>Y</v>
      </c>
      <c r="AO148" s="137" t="str">
        <f t="shared" si="113"/>
        <v>Y</v>
      </c>
      <c r="AP148" s="137" t="str">
        <f t="shared" si="114"/>
        <v>Y</v>
      </c>
      <c r="AQ148" s="139">
        <f t="shared" si="115"/>
        <v>133.24468085106383</v>
      </c>
      <c r="AR148" s="139">
        <f t="shared" si="116"/>
        <v>56.016597510373444</v>
      </c>
      <c r="AS148" s="139">
        <f t="shared" si="117"/>
        <v>36.158192090395481</v>
      </c>
      <c r="AT148" s="139">
        <f t="shared" si="118"/>
        <v>10.625</v>
      </c>
      <c r="AU148" s="137" t="str">
        <f t="shared" si="119"/>
        <v>Y</v>
      </c>
      <c r="AV148" s="137" t="str">
        <f t="shared" si="120"/>
        <v>Y</v>
      </c>
      <c r="AW148" s="137" t="str">
        <f t="shared" si="121"/>
        <v>Y</v>
      </c>
      <c r="AX148" s="137">
        <f>'FOD (ALL)'!I148</f>
        <v>6696.46</v>
      </c>
      <c r="AY148" s="137">
        <f>'FOD (ALL)'!Z148</f>
        <v>2405.64</v>
      </c>
      <c r="AZ148" s="137">
        <f>'FOD (ALL)'!AQ148</f>
        <v>1361.77</v>
      </c>
      <c r="BA148" s="137">
        <f>'FOD (ALL)'!BH148</f>
        <v>592.27</v>
      </c>
      <c r="BB148" s="137">
        <f>'FOD (ALL)'!BY148</f>
        <v>706.99</v>
      </c>
      <c r="BC148" s="137" t="str">
        <f t="shared" si="122"/>
        <v>Y</v>
      </c>
      <c r="BD148" s="137" t="str">
        <f t="shared" si="123"/>
        <v>Y</v>
      </c>
      <c r="BE148" s="137" t="str">
        <f t="shared" si="124"/>
        <v>Y</v>
      </c>
      <c r="BF148" s="137" t="str">
        <f t="shared" si="125"/>
        <v>N</v>
      </c>
      <c r="BG148" s="139">
        <f t="shared" si="126"/>
        <v>178.36500889576163</v>
      </c>
      <c r="BH148" s="139">
        <f t="shared" si="127"/>
        <v>76.655382333286809</v>
      </c>
      <c r="BI148" s="139">
        <f t="shared" si="128"/>
        <v>129.92385229709424</v>
      </c>
      <c r="BJ148" s="139">
        <f t="shared" si="129"/>
        <v>-16.226537857678331</v>
      </c>
      <c r="BK148" s="137" t="str">
        <f t="shared" si="130"/>
        <v>Y</v>
      </c>
      <c r="BL148" s="137" t="str">
        <f t="shared" si="131"/>
        <v>N</v>
      </c>
      <c r="BM148" s="137" t="str">
        <f t="shared" si="132"/>
        <v>Y</v>
      </c>
      <c r="BN148" s="137">
        <f>'FOD (ALL)'!H148</f>
        <v>1343</v>
      </c>
      <c r="BO148" s="137">
        <f>'FOD (ALL)'!Y148</f>
        <v>490</v>
      </c>
      <c r="BP148" s="137">
        <f>'FOD (ALL)'!AP148</f>
        <v>287</v>
      </c>
      <c r="BQ148" s="137">
        <f>'FOD (ALL)'!BG148</f>
        <v>127</v>
      </c>
      <c r="BR148" s="137">
        <f>'FOD (ALL)'!BX148</f>
        <v>153</v>
      </c>
      <c r="BS148" s="137" t="str">
        <f t="shared" si="133"/>
        <v>Y</v>
      </c>
      <c r="BT148" s="137" t="str">
        <f t="shared" si="134"/>
        <v>Y</v>
      </c>
      <c r="BU148" s="137" t="str">
        <f t="shared" si="135"/>
        <v>Y</v>
      </c>
      <c r="BV148" s="137" t="str">
        <f t="shared" si="136"/>
        <v>N</v>
      </c>
      <c r="BW148" s="139">
        <f t="shared" si="137"/>
        <v>174.08163265306123</v>
      </c>
      <c r="BX148" s="139">
        <f t="shared" si="138"/>
        <v>70.731707317073173</v>
      </c>
      <c r="BY148" s="139">
        <f t="shared" si="139"/>
        <v>125.98425196850394</v>
      </c>
      <c r="BZ148" s="139">
        <f t="shared" si="140"/>
        <v>-16.993464052287582</v>
      </c>
      <c r="CA148" s="137" t="str">
        <f t="shared" si="141"/>
        <v>Y</v>
      </c>
      <c r="CB148" s="137" t="str">
        <f t="shared" si="142"/>
        <v>N</v>
      </c>
      <c r="CC148" s="137" t="str">
        <f t="shared" si="143"/>
        <v>Y</v>
      </c>
    </row>
    <row r="149" spans="1:81" x14ac:dyDescent="0.3">
      <c r="A149" s="137" t="str">
        <f>'FOD (ALL)'!B149</f>
        <v>GLENMARK</v>
      </c>
      <c r="B149" s="146">
        <f>'FOD (ALL)'!C149</f>
        <v>44042</v>
      </c>
      <c r="C149" s="137">
        <f>'FOD (ALL)'!G149</f>
        <v>354.4</v>
      </c>
      <c r="D149" s="137">
        <f>'FOD (ALL)'!X149</f>
        <v>353.3</v>
      </c>
      <c r="E149" s="137">
        <f>'FOD (ALL)'!AO149</f>
        <v>346.8</v>
      </c>
      <c r="F149" s="137">
        <f>'FOD (ALL)'!BF149</f>
        <v>335.4</v>
      </c>
      <c r="G149" s="137">
        <f>'FOD (ALL)'!BW149</f>
        <v>330.25</v>
      </c>
      <c r="H149" s="137" t="str">
        <f t="shared" si="100"/>
        <v>Y</v>
      </c>
      <c r="I149" s="137" t="str">
        <f t="shared" si="101"/>
        <v>Y</v>
      </c>
      <c r="J149" s="137" t="str">
        <f t="shared" si="102"/>
        <v>Y</v>
      </c>
      <c r="K149" s="137" t="str">
        <f t="shared" si="103"/>
        <v>Y</v>
      </c>
      <c r="L149" s="139">
        <f t="shared" si="104"/>
        <v>0.311350127370497</v>
      </c>
      <c r="M149" s="139">
        <f t="shared" si="105"/>
        <v>1.8742791234140714</v>
      </c>
      <c r="N149" s="139">
        <f t="shared" si="106"/>
        <v>3.3989266547406185</v>
      </c>
      <c r="O149" s="139">
        <f t="shared" si="107"/>
        <v>1.559424678274028</v>
      </c>
      <c r="P149" s="137" t="str">
        <f t="shared" si="108"/>
        <v>N</v>
      </c>
      <c r="Q149" s="137" t="str">
        <f t="shared" si="109"/>
        <v>N</v>
      </c>
      <c r="R149" s="137" t="str">
        <f t="shared" si="110"/>
        <v>Y</v>
      </c>
      <c r="S149" s="137">
        <f>'FOD (ALL)'!D149</f>
        <v>354.1</v>
      </c>
      <c r="T149" s="137">
        <f>'FOD (ALL)'!U149</f>
        <v>350.35</v>
      </c>
      <c r="U149" s="137">
        <f>'FOD (ALL)'!AL149</f>
        <v>0</v>
      </c>
      <c r="V149" s="137">
        <f>'FOD (ALL)'!BC149</f>
        <v>332.5</v>
      </c>
      <c r="W149" s="137">
        <f>'FOD (ALL)'!BT149</f>
        <v>328.5</v>
      </c>
      <c r="X149" s="137">
        <f>'FOD (ALL)'!E149</f>
        <v>358</v>
      </c>
      <c r="Y149" s="137">
        <f>'FOD (ALL)'!V149</f>
        <v>355</v>
      </c>
      <c r="Z149" s="137">
        <f>'FOD (ALL)'!AM149</f>
        <v>0</v>
      </c>
      <c r="AA149" s="137">
        <f>'FOD (ALL)'!BD149</f>
        <v>335.05</v>
      </c>
      <c r="AB149" s="137">
        <f>'FOD (ALL)'!BU149</f>
        <v>328.5</v>
      </c>
      <c r="AC149" s="137">
        <f>'FOD (ALL)'!F149</f>
        <v>354.1</v>
      </c>
      <c r="AD149" s="137">
        <f>'FOD (ALL)'!W149</f>
        <v>346.2</v>
      </c>
      <c r="AE149" s="137">
        <f>'FOD (ALL)'!AN149</f>
        <v>0</v>
      </c>
      <c r="AF149" s="137">
        <f>'FOD (ALL)'!BE149</f>
        <v>332.5</v>
      </c>
      <c r="AG149" s="137">
        <f>'FOD (ALL)'!BV149</f>
        <v>328.5</v>
      </c>
      <c r="AH149" s="137">
        <f>'FOD (ALL)'!J149</f>
        <v>20700</v>
      </c>
      <c r="AI149" s="137">
        <f>'FOD (ALL)'!AA149</f>
        <v>6900</v>
      </c>
      <c r="AJ149" s="137">
        <f>'FOD (ALL)'!AR149</f>
        <v>4600</v>
      </c>
      <c r="AK149" s="137">
        <f>'FOD (ALL)'!BI149</f>
        <v>4600</v>
      </c>
      <c r="AL149" s="137">
        <f>'FOD (ALL)'!BZ149</f>
        <v>2300</v>
      </c>
      <c r="AM149" s="137" t="str">
        <f t="shared" si="111"/>
        <v>Y</v>
      </c>
      <c r="AN149" s="137" t="str">
        <f t="shared" si="112"/>
        <v>Y</v>
      </c>
      <c r="AO149" s="137" t="str">
        <f t="shared" si="113"/>
        <v>Y</v>
      </c>
      <c r="AP149" s="137" t="str">
        <f t="shared" si="114"/>
        <v>Y</v>
      </c>
      <c r="AQ149" s="139">
        <f t="shared" si="115"/>
        <v>200</v>
      </c>
      <c r="AR149" s="139">
        <f t="shared" si="116"/>
        <v>50</v>
      </c>
      <c r="AS149" s="139">
        <f t="shared" si="117"/>
        <v>0</v>
      </c>
      <c r="AT149" s="139">
        <f t="shared" si="118"/>
        <v>100</v>
      </c>
      <c r="AU149" s="137" t="str">
        <f t="shared" si="119"/>
        <v>Y</v>
      </c>
      <c r="AV149" s="137" t="str">
        <f t="shared" si="120"/>
        <v>Y</v>
      </c>
      <c r="AW149" s="137" t="str">
        <f t="shared" si="121"/>
        <v>N</v>
      </c>
      <c r="AX149" s="137">
        <f>'FOD (ALL)'!I149</f>
        <v>73.790000000000006</v>
      </c>
      <c r="AY149" s="137">
        <f>'FOD (ALL)'!Z149</f>
        <v>64.680000000000007</v>
      </c>
      <c r="AZ149" s="137">
        <f>'FOD (ALL)'!AQ149</f>
        <v>0</v>
      </c>
      <c r="BA149" s="137">
        <f>'FOD (ALL)'!BH149</f>
        <v>23</v>
      </c>
      <c r="BB149" s="137">
        <f>'FOD (ALL)'!BY149</f>
        <v>7.55</v>
      </c>
      <c r="BC149" s="137" t="str">
        <f t="shared" si="122"/>
        <v>Y</v>
      </c>
      <c r="BD149" s="137" t="str">
        <f t="shared" si="123"/>
        <v>Y</v>
      </c>
      <c r="BE149" s="137" t="str">
        <f t="shared" si="124"/>
        <v>N</v>
      </c>
      <c r="BF149" s="137" t="str">
        <f t="shared" si="125"/>
        <v>Y</v>
      </c>
      <c r="BG149" s="139">
        <f t="shared" si="126"/>
        <v>14.084724799010512</v>
      </c>
      <c r="BH149" s="139" t="e">
        <f t="shared" si="127"/>
        <v>#DIV/0!</v>
      </c>
      <c r="BI149" s="139">
        <f t="shared" si="128"/>
        <v>-100</v>
      </c>
      <c r="BJ149" s="139">
        <f t="shared" si="129"/>
        <v>204.63576158940398</v>
      </c>
      <c r="BK149" s="137" t="e">
        <f t="shared" si="130"/>
        <v>#DIV/0!</v>
      </c>
      <c r="BL149" s="137" t="e">
        <f t="shared" si="131"/>
        <v>#DIV/0!</v>
      </c>
      <c r="BM149" s="137" t="str">
        <f t="shared" si="132"/>
        <v>N</v>
      </c>
      <c r="BN149" s="137">
        <f>'FOD (ALL)'!H149</f>
        <v>9</v>
      </c>
      <c r="BO149" s="137">
        <f>'FOD (ALL)'!Y149</f>
        <v>8</v>
      </c>
      <c r="BP149" s="137">
        <f>'FOD (ALL)'!AP149</f>
        <v>0</v>
      </c>
      <c r="BQ149" s="137">
        <f>'FOD (ALL)'!BG149</f>
        <v>3</v>
      </c>
      <c r="BR149" s="137">
        <f>'FOD (ALL)'!BX149</f>
        <v>1</v>
      </c>
      <c r="BS149" s="137" t="str">
        <f t="shared" si="133"/>
        <v>Y</v>
      </c>
      <c r="BT149" s="137" t="str">
        <f t="shared" si="134"/>
        <v>Y</v>
      </c>
      <c r="BU149" s="137" t="str">
        <f t="shared" si="135"/>
        <v>N</v>
      </c>
      <c r="BV149" s="137" t="str">
        <f t="shared" si="136"/>
        <v>Y</v>
      </c>
      <c r="BW149" s="139">
        <f t="shared" si="137"/>
        <v>12.5</v>
      </c>
      <c r="BX149" s="139" t="e">
        <f t="shared" si="138"/>
        <v>#DIV/0!</v>
      </c>
      <c r="BY149" s="139">
        <f t="shared" si="139"/>
        <v>-100</v>
      </c>
      <c r="BZ149" s="139">
        <f t="shared" si="140"/>
        <v>200</v>
      </c>
      <c r="CA149" s="137" t="e">
        <f t="shared" si="141"/>
        <v>#DIV/0!</v>
      </c>
      <c r="CB149" s="137" t="e">
        <f t="shared" si="142"/>
        <v>#DIV/0!</v>
      </c>
      <c r="CC149" s="137" t="str">
        <f t="shared" si="143"/>
        <v>N</v>
      </c>
    </row>
    <row r="150" spans="1:81" x14ac:dyDescent="0.3">
      <c r="A150" s="137" t="str">
        <f>'FOD (ALL)'!B150</f>
        <v>GMRINFRA</v>
      </c>
      <c r="B150" s="146">
        <f>'FOD (ALL)'!C150</f>
        <v>43979</v>
      </c>
      <c r="C150" s="137">
        <f>'FOD (ALL)'!G150</f>
        <v>17.100000000000001</v>
      </c>
      <c r="D150" s="137">
        <f>'FOD (ALL)'!X150</f>
        <v>17.399999999999999</v>
      </c>
      <c r="E150" s="137">
        <f>'FOD (ALL)'!AO150</f>
        <v>17.25</v>
      </c>
      <c r="F150" s="137">
        <f>'FOD (ALL)'!BF150</f>
        <v>17.3</v>
      </c>
      <c r="G150" s="137">
        <f>'FOD (ALL)'!BW150</f>
        <v>17.5</v>
      </c>
      <c r="H150" s="137" t="str">
        <f t="shared" si="100"/>
        <v>N</v>
      </c>
      <c r="I150" s="137" t="str">
        <f t="shared" si="101"/>
        <v>Y</v>
      </c>
      <c r="J150" s="137" t="str">
        <f t="shared" si="102"/>
        <v>N</v>
      </c>
      <c r="K150" s="137" t="str">
        <f t="shared" si="103"/>
        <v>N</v>
      </c>
      <c r="L150" s="139">
        <f t="shared" si="104"/>
        <v>-1.7241379310344664</v>
      </c>
      <c r="M150" s="139">
        <f t="shared" si="105"/>
        <v>0.869565217391296</v>
      </c>
      <c r="N150" s="139">
        <f t="shared" si="106"/>
        <v>-0.28901734104046656</v>
      </c>
      <c r="O150" s="139">
        <f t="shared" si="107"/>
        <v>-1.1428571428571388</v>
      </c>
      <c r="P150" s="137" t="str">
        <f t="shared" si="108"/>
        <v>N</v>
      </c>
      <c r="Q150" s="137" t="str">
        <f t="shared" si="109"/>
        <v>Y</v>
      </c>
      <c r="R150" s="137" t="str">
        <f t="shared" si="110"/>
        <v>Y</v>
      </c>
      <c r="S150" s="137">
        <f>'FOD (ALL)'!D150</f>
        <v>17.3</v>
      </c>
      <c r="T150" s="137">
        <f>'FOD (ALL)'!U150</f>
        <v>17.350000000000001</v>
      </c>
      <c r="U150" s="137">
        <f>'FOD (ALL)'!AL150</f>
        <v>17.25</v>
      </c>
      <c r="V150" s="137">
        <f>'FOD (ALL)'!BC150</f>
        <v>17.55</v>
      </c>
      <c r="W150" s="137">
        <f>'FOD (ALL)'!BT150</f>
        <v>18.2</v>
      </c>
      <c r="X150" s="137">
        <f>'FOD (ALL)'!E150</f>
        <v>17.399999999999999</v>
      </c>
      <c r="Y150" s="137">
        <f>'FOD (ALL)'!V150</f>
        <v>17.75</v>
      </c>
      <c r="Z150" s="137">
        <f>'FOD (ALL)'!AM150</f>
        <v>17.399999999999999</v>
      </c>
      <c r="AA150" s="137">
        <f>'FOD (ALL)'!BD150</f>
        <v>17.649999999999999</v>
      </c>
      <c r="AB150" s="137">
        <f>'FOD (ALL)'!BU150</f>
        <v>18.2</v>
      </c>
      <c r="AC150" s="137">
        <f>'FOD (ALL)'!F150</f>
        <v>17</v>
      </c>
      <c r="AD150" s="137">
        <f>'FOD (ALL)'!W150</f>
        <v>17.25</v>
      </c>
      <c r="AE150" s="137">
        <f>'FOD (ALL)'!AN150</f>
        <v>16.95</v>
      </c>
      <c r="AF150" s="137">
        <f>'FOD (ALL)'!BE150</f>
        <v>17.25</v>
      </c>
      <c r="AG150" s="137">
        <f>'FOD (ALL)'!BV150</f>
        <v>17.350000000000001</v>
      </c>
      <c r="AH150" s="137">
        <f>'FOD (ALL)'!J150</f>
        <v>37575000</v>
      </c>
      <c r="AI150" s="137">
        <f>'FOD (ALL)'!AA150</f>
        <v>39735000</v>
      </c>
      <c r="AJ150" s="137">
        <f>'FOD (ALL)'!AR150</f>
        <v>41850000</v>
      </c>
      <c r="AK150" s="137">
        <f>'FOD (ALL)'!BI150</f>
        <v>43380000</v>
      </c>
      <c r="AL150" s="137">
        <f>'FOD (ALL)'!BZ150</f>
        <v>43740000</v>
      </c>
      <c r="AM150" s="137" t="str">
        <f t="shared" si="111"/>
        <v>N</v>
      </c>
      <c r="AN150" s="137" t="str">
        <f t="shared" si="112"/>
        <v>N</v>
      </c>
      <c r="AO150" s="137" t="str">
        <f t="shared" si="113"/>
        <v>N</v>
      </c>
      <c r="AP150" s="137" t="str">
        <f t="shared" si="114"/>
        <v>N</v>
      </c>
      <c r="AQ150" s="139">
        <f t="shared" si="115"/>
        <v>-5.4360135900339754</v>
      </c>
      <c r="AR150" s="139">
        <f t="shared" si="116"/>
        <v>-5.053763440860215</v>
      </c>
      <c r="AS150" s="139">
        <f t="shared" si="117"/>
        <v>-3.5269709543568464</v>
      </c>
      <c r="AT150" s="139">
        <f t="shared" si="118"/>
        <v>-0.82304526748971196</v>
      </c>
      <c r="AU150" s="137" t="str">
        <f t="shared" si="119"/>
        <v>N</v>
      </c>
      <c r="AV150" s="137" t="str">
        <f t="shared" si="120"/>
        <v>N</v>
      </c>
      <c r="AW150" s="137" t="str">
        <f t="shared" si="121"/>
        <v>N</v>
      </c>
      <c r="AX150" s="137">
        <f>'FOD (ALL)'!I150</f>
        <v>2185.96</v>
      </c>
      <c r="AY150" s="137">
        <f>'FOD (ALL)'!Z150</f>
        <v>2638.66</v>
      </c>
      <c r="AZ150" s="137">
        <f>'FOD (ALL)'!AQ150</f>
        <v>2832.32</v>
      </c>
      <c r="BA150" s="137">
        <f>'FOD (ALL)'!BH150</f>
        <v>1510.42</v>
      </c>
      <c r="BB150" s="137">
        <f>'FOD (ALL)'!BY150</f>
        <v>2450.92</v>
      </c>
      <c r="BC150" s="137" t="str">
        <f t="shared" si="122"/>
        <v>N</v>
      </c>
      <c r="BD150" s="137" t="str">
        <f t="shared" si="123"/>
        <v>N</v>
      </c>
      <c r="BE150" s="137" t="str">
        <f t="shared" si="124"/>
        <v>Y</v>
      </c>
      <c r="BF150" s="137" t="str">
        <f t="shared" si="125"/>
        <v>N</v>
      </c>
      <c r="BG150" s="139">
        <f t="shared" si="126"/>
        <v>-17.15643546345493</v>
      </c>
      <c r="BH150" s="139">
        <f t="shared" si="127"/>
        <v>-6.8375042368094103</v>
      </c>
      <c r="BI150" s="139">
        <f t="shared" si="128"/>
        <v>87.518703406999379</v>
      </c>
      <c r="BJ150" s="139">
        <f t="shared" si="129"/>
        <v>-38.373345519233595</v>
      </c>
      <c r="BK150" s="137" t="str">
        <f t="shared" si="130"/>
        <v>N</v>
      </c>
      <c r="BL150" s="137" t="str">
        <f t="shared" si="131"/>
        <v>N</v>
      </c>
      <c r="BM150" s="137" t="str">
        <f t="shared" si="132"/>
        <v>Y</v>
      </c>
      <c r="BN150" s="137">
        <f>'FOD (ALL)'!H150</f>
        <v>283</v>
      </c>
      <c r="BO150" s="137">
        <f>'FOD (ALL)'!Y150</f>
        <v>335</v>
      </c>
      <c r="BP150" s="137">
        <f>'FOD (ALL)'!AP150</f>
        <v>367</v>
      </c>
      <c r="BQ150" s="137">
        <f>'FOD (ALL)'!BG150</f>
        <v>193</v>
      </c>
      <c r="BR150" s="137">
        <f>'FOD (ALL)'!BX150</f>
        <v>309</v>
      </c>
      <c r="BS150" s="137" t="str">
        <f t="shared" si="133"/>
        <v>N</v>
      </c>
      <c r="BT150" s="137" t="str">
        <f t="shared" si="134"/>
        <v>N</v>
      </c>
      <c r="BU150" s="137" t="str">
        <f t="shared" si="135"/>
        <v>Y</v>
      </c>
      <c r="BV150" s="137" t="str">
        <f t="shared" si="136"/>
        <v>N</v>
      </c>
      <c r="BW150" s="139">
        <f t="shared" si="137"/>
        <v>-15.522388059701491</v>
      </c>
      <c r="BX150" s="139">
        <f t="shared" si="138"/>
        <v>-8.7193460490463206</v>
      </c>
      <c r="BY150" s="139">
        <f t="shared" si="139"/>
        <v>90.155440414507765</v>
      </c>
      <c r="BZ150" s="139">
        <f t="shared" si="140"/>
        <v>-37.540453074433657</v>
      </c>
      <c r="CA150" s="137" t="str">
        <f t="shared" si="141"/>
        <v>N</v>
      </c>
      <c r="CB150" s="137" t="str">
        <f t="shared" si="142"/>
        <v>N</v>
      </c>
      <c r="CC150" s="137" t="str">
        <f t="shared" si="143"/>
        <v>Y</v>
      </c>
    </row>
    <row r="151" spans="1:81" x14ac:dyDescent="0.3">
      <c r="A151" s="137" t="str">
        <f>'FOD (ALL)'!B151</f>
        <v>GMRINFRA</v>
      </c>
      <c r="B151" s="146">
        <f>'FOD (ALL)'!C151</f>
        <v>44007</v>
      </c>
      <c r="C151" s="137">
        <f>'FOD (ALL)'!G151</f>
        <v>17.149999999999999</v>
      </c>
      <c r="D151" s="137">
        <f>'FOD (ALL)'!X151</f>
        <v>17.45</v>
      </c>
      <c r="E151" s="137">
        <f>'FOD (ALL)'!AO151</f>
        <v>17.25</v>
      </c>
      <c r="F151" s="137">
        <f>'FOD (ALL)'!BF151</f>
        <v>17.399999999999999</v>
      </c>
      <c r="G151" s="137">
        <f>'FOD (ALL)'!BW151</f>
        <v>17.600000000000001</v>
      </c>
      <c r="H151" s="137" t="str">
        <f t="shared" si="100"/>
        <v>N</v>
      </c>
      <c r="I151" s="137" t="str">
        <f t="shared" si="101"/>
        <v>Y</v>
      </c>
      <c r="J151" s="137" t="str">
        <f t="shared" si="102"/>
        <v>N</v>
      </c>
      <c r="K151" s="137" t="str">
        <f t="shared" si="103"/>
        <v>N</v>
      </c>
      <c r="L151" s="139">
        <f t="shared" si="104"/>
        <v>-1.7191977077363938</v>
      </c>
      <c r="M151" s="139">
        <f t="shared" si="105"/>
        <v>1.1594202898550683</v>
      </c>
      <c r="N151" s="139">
        <f t="shared" si="106"/>
        <v>-0.86206896551723322</v>
      </c>
      <c r="O151" s="139">
        <f t="shared" si="107"/>
        <v>-1.1363636363636525</v>
      </c>
      <c r="P151" s="137" t="str">
        <f t="shared" si="108"/>
        <v>N</v>
      </c>
      <c r="Q151" s="137" t="str">
        <f t="shared" si="109"/>
        <v>Y</v>
      </c>
      <c r="R151" s="137" t="str">
        <f t="shared" si="110"/>
        <v>Y</v>
      </c>
      <c r="S151" s="137">
        <f>'FOD (ALL)'!D151</f>
        <v>17.05</v>
      </c>
      <c r="T151" s="137">
        <f>'FOD (ALL)'!U151</f>
        <v>17.45</v>
      </c>
      <c r="U151" s="137">
        <f>'FOD (ALL)'!AL151</f>
        <v>17.3</v>
      </c>
      <c r="V151" s="137">
        <f>'FOD (ALL)'!BC151</f>
        <v>17.600000000000001</v>
      </c>
      <c r="W151" s="137">
        <f>'FOD (ALL)'!BT151</f>
        <v>18.25</v>
      </c>
      <c r="X151" s="137">
        <f>'FOD (ALL)'!E151</f>
        <v>17.350000000000001</v>
      </c>
      <c r="Y151" s="137">
        <f>'FOD (ALL)'!V151</f>
        <v>17.75</v>
      </c>
      <c r="Z151" s="137">
        <f>'FOD (ALL)'!AM151</f>
        <v>17.5</v>
      </c>
      <c r="AA151" s="137">
        <f>'FOD (ALL)'!BD151</f>
        <v>17.649999999999999</v>
      </c>
      <c r="AB151" s="137">
        <f>'FOD (ALL)'!BU151</f>
        <v>18.25</v>
      </c>
      <c r="AC151" s="137">
        <f>'FOD (ALL)'!F151</f>
        <v>17.05</v>
      </c>
      <c r="AD151" s="137">
        <f>'FOD (ALL)'!W151</f>
        <v>17.399999999999999</v>
      </c>
      <c r="AE151" s="137">
        <f>'FOD (ALL)'!AN151</f>
        <v>16.95</v>
      </c>
      <c r="AF151" s="137">
        <f>'FOD (ALL)'!BE151</f>
        <v>17.350000000000001</v>
      </c>
      <c r="AG151" s="137">
        <f>'FOD (ALL)'!BV151</f>
        <v>17.55</v>
      </c>
      <c r="AH151" s="137">
        <f>'FOD (ALL)'!J151</f>
        <v>14895000</v>
      </c>
      <c r="AI151" s="137">
        <f>'FOD (ALL)'!AA151</f>
        <v>10620000</v>
      </c>
      <c r="AJ151" s="137">
        <f>'FOD (ALL)'!AR151</f>
        <v>7470000</v>
      </c>
      <c r="AK151" s="137">
        <f>'FOD (ALL)'!BI151</f>
        <v>4995000</v>
      </c>
      <c r="AL151" s="137">
        <f>'FOD (ALL)'!BZ151</f>
        <v>2340000</v>
      </c>
      <c r="AM151" s="137" t="str">
        <f t="shared" si="111"/>
        <v>Y</v>
      </c>
      <c r="AN151" s="137" t="str">
        <f t="shared" si="112"/>
        <v>Y</v>
      </c>
      <c r="AO151" s="137" t="str">
        <f t="shared" si="113"/>
        <v>Y</v>
      </c>
      <c r="AP151" s="137" t="str">
        <f t="shared" si="114"/>
        <v>Y</v>
      </c>
      <c r="AQ151" s="139">
        <f t="shared" si="115"/>
        <v>40.254237288135592</v>
      </c>
      <c r="AR151" s="139">
        <f t="shared" si="116"/>
        <v>42.168674698795186</v>
      </c>
      <c r="AS151" s="139">
        <f t="shared" si="117"/>
        <v>49.549549549549546</v>
      </c>
      <c r="AT151" s="139">
        <f t="shared" si="118"/>
        <v>113.46153846153845</v>
      </c>
      <c r="AU151" s="137" t="str">
        <f t="shared" si="119"/>
        <v>N</v>
      </c>
      <c r="AV151" s="137" t="str">
        <f t="shared" si="120"/>
        <v>N</v>
      </c>
      <c r="AW151" s="137" t="str">
        <f t="shared" si="121"/>
        <v>N</v>
      </c>
      <c r="AX151" s="137">
        <f>'FOD (ALL)'!I151</f>
        <v>1667.83</v>
      </c>
      <c r="AY151" s="137">
        <f>'FOD (ALL)'!Z151</f>
        <v>979.74</v>
      </c>
      <c r="AZ151" s="137">
        <f>'FOD (ALL)'!AQ151</f>
        <v>1458.96</v>
      </c>
      <c r="BA151" s="137">
        <f>'FOD (ALL)'!BH151</f>
        <v>517.63</v>
      </c>
      <c r="BB151" s="137">
        <f>'FOD (ALL)'!BY151</f>
        <v>215.41</v>
      </c>
      <c r="BC151" s="137" t="str">
        <f t="shared" si="122"/>
        <v>Y</v>
      </c>
      <c r="BD151" s="137" t="str">
        <f t="shared" si="123"/>
        <v>N</v>
      </c>
      <c r="BE151" s="137" t="str">
        <f t="shared" si="124"/>
        <v>Y</v>
      </c>
      <c r="BF151" s="137" t="str">
        <f t="shared" si="125"/>
        <v>Y</v>
      </c>
      <c r="BG151" s="139">
        <f t="shared" si="126"/>
        <v>70.231898258721685</v>
      </c>
      <c r="BH151" s="139">
        <f t="shared" si="127"/>
        <v>-32.846685310083892</v>
      </c>
      <c r="BI151" s="139">
        <f t="shared" si="128"/>
        <v>181.8538338195236</v>
      </c>
      <c r="BJ151" s="139">
        <f t="shared" si="129"/>
        <v>140.2998932268697</v>
      </c>
      <c r="BK151" s="137" t="str">
        <f t="shared" si="130"/>
        <v>Y</v>
      </c>
      <c r="BL151" s="137" t="str">
        <f t="shared" si="131"/>
        <v>N</v>
      </c>
      <c r="BM151" s="137" t="str">
        <f t="shared" si="132"/>
        <v>Y</v>
      </c>
      <c r="BN151" s="137">
        <f>'FOD (ALL)'!H151</f>
        <v>215</v>
      </c>
      <c r="BO151" s="137">
        <f>'FOD (ALL)'!Y151</f>
        <v>124</v>
      </c>
      <c r="BP151" s="137">
        <f>'FOD (ALL)'!AP151</f>
        <v>189</v>
      </c>
      <c r="BQ151" s="137">
        <f>'FOD (ALL)'!BG151</f>
        <v>66</v>
      </c>
      <c r="BR151" s="137">
        <f>'FOD (ALL)'!BX151</f>
        <v>27</v>
      </c>
      <c r="BS151" s="137" t="str">
        <f t="shared" si="133"/>
        <v>Y</v>
      </c>
      <c r="BT151" s="137" t="str">
        <f t="shared" si="134"/>
        <v>N</v>
      </c>
      <c r="BU151" s="137" t="str">
        <f t="shared" si="135"/>
        <v>Y</v>
      </c>
      <c r="BV151" s="137" t="str">
        <f t="shared" si="136"/>
        <v>Y</v>
      </c>
      <c r="BW151" s="139">
        <f t="shared" si="137"/>
        <v>73.387096774193552</v>
      </c>
      <c r="BX151" s="139">
        <f t="shared" si="138"/>
        <v>-34.391534391534393</v>
      </c>
      <c r="BY151" s="139">
        <f t="shared" si="139"/>
        <v>186.36363636363635</v>
      </c>
      <c r="BZ151" s="139">
        <f t="shared" si="140"/>
        <v>144.44444444444443</v>
      </c>
      <c r="CA151" s="137" t="str">
        <f t="shared" si="141"/>
        <v>Y</v>
      </c>
      <c r="CB151" s="137" t="str">
        <f t="shared" si="142"/>
        <v>N</v>
      </c>
      <c r="CC151" s="137" t="str">
        <f t="shared" si="143"/>
        <v>Y</v>
      </c>
    </row>
    <row r="152" spans="1:81" x14ac:dyDescent="0.3">
      <c r="A152" s="137" t="str">
        <f>'FOD (ALL)'!B152</f>
        <v>GMRINFRA</v>
      </c>
      <c r="B152" s="146">
        <f>'FOD (ALL)'!C152</f>
        <v>44042</v>
      </c>
      <c r="C152" s="137">
        <f>'FOD (ALL)'!G152</f>
        <v>17.25</v>
      </c>
      <c r="D152" s="137">
        <f>'FOD (ALL)'!X152</f>
        <v>17.55</v>
      </c>
      <c r="E152" s="137">
        <f>'FOD (ALL)'!AO152</f>
        <v>17.45</v>
      </c>
      <c r="F152" s="137">
        <f>'FOD (ALL)'!BF152</f>
        <v>17.399999999999999</v>
      </c>
      <c r="G152" s="137">
        <f>'FOD (ALL)'!BW152</f>
        <v>17.600000000000001</v>
      </c>
      <c r="H152" s="137" t="str">
        <f t="shared" si="100"/>
        <v>N</v>
      </c>
      <c r="I152" s="137" t="str">
        <f t="shared" si="101"/>
        <v>Y</v>
      </c>
      <c r="J152" s="137" t="str">
        <f t="shared" si="102"/>
        <v>Y</v>
      </c>
      <c r="K152" s="137" t="str">
        <f t="shared" si="103"/>
        <v>N</v>
      </c>
      <c r="L152" s="139">
        <f t="shared" si="104"/>
        <v>-1.7094017094017133</v>
      </c>
      <c r="M152" s="139">
        <f t="shared" si="105"/>
        <v>0.57306590257880474</v>
      </c>
      <c r="N152" s="139">
        <f t="shared" si="106"/>
        <v>0.28735632183908455</v>
      </c>
      <c r="O152" s="139">
        <f t="shared" si="107"/>
        <v>-1.1363636363636525</v>
      </c>
      <c r="P152" s="137" t="str">
        <f t="shared" si="108"/>
        <v>N</v>
      </c>
      <c r="Q152" s="137" t="str">
        <f t="shared" si="109"/>
        <v>Y</v>
      </c>
      <c r="R152" s="137" t="str">
        <f t="shared" si="110"/>
        <v>Y</v>
      </c>
      <c r="S152" s="137">
        <f>'FOD (ALL)'!D152</f>
        <v>17.399999999999999</v>
      </c>
      <c r="T152" s="137">
        <f>'FOD (ALL)'!U152</f>
        <v>17.45</v>
      </c>
      <c r="U152" s="137">
        <f>'FOD (ALL)'!AL152</f>
        <v>17.399999999999999</v>
      </c>
      <c r="V152" s="137">
        <f>'FOD (ALL)'!BC152</f>
        <v>17.5</v>
      </c>
      <c r="W152" s="137">
        <f>'FOD (ALL)'!BT152</f>
        <v>17.7</v>
      </c>
      <c r="X152" s="137">
        <f>'FOD (ALL)'!E152</f>
        <v>17.399999999999999</v>
      </c>
      <c r="Y152" s="137">
        <f>'FOD (ALL)'!V152</f>
        <v>17.55</v>
      </c>
      <c r="Z152" s="137">
        <f>'FOD (ALL)'!AM152</f>
        <v>17.399999999999999</v>
      </c>
      <c r="AA152" s="137">
        <f>'FOD (ALL)'!BD152</f>
        <v>17.5</v>
      </c>
      <c r="AB152" s="137">
        <f>'FOD (ALL)'!BU152</f>
        <v>17.7</v>
      </c>
      <c r="AC152" s="137">
        <f>'FOD (ALL)'!F152</f>
        <v>17.2</v>
      </c>
      <c r="AD152" s="137">
        <f>'FOD (ALL)'!W152</f>
        <v>17.45</v>
      </c>
      <c r="AE152" s="137">
        <f>'FOD (ALL)'!AN152</f>
        <v>17.3</v>
      </c>
      <c r="AF152" s="137">
        <f>'FOD (ALL)'!BE152</f>
        <v>17.5</v>
      </c>
      <c r="AG152" s="137">
        <f>'FOD (ALL)'!BV152</f>
        <v>17.7</v>
      </c>
      <c r="AH152" s="137">
        <f>'FOD (ALL)'!J152</f>
        <v>585000</v>
      </c>
      <c r="AI152" s="137">
        <f>'FOD (ALL)'!AA152</f>
        <v>540000</v>
      </c>
      <c r="AJ152" s="137">
        <f>'FOD (ALL)'!AR152</f>
        <v>450000</v>
      </c>
      <c r="AK152" s="137">
        <f>'FOD (ALL)'!BI152</f>
        <v>450000</v>
      </c>
      <c r="AL152" s="137">
        <f>'FOD (ALL)'!BZ152</f>
        <v>495000</v>
      </c>
      <c r="AM152" s="137" t="str">
        <f t="shared" si="111"/>
        <v>Y</v>
      </c>
      <c r="AN152" s="137" t="str">
        <f t="shared" si="112"/>
        <v>Y</v>
      </c>
      <c r="AO152" s="137" t="str">
        <f t="shared" si="113"/>
        <v>Y</v>
      </c>
      <c r="AP152" s="137" t="str">
        <f t="shared" si="114"/>
        <v>N</v>
      </c>
      <c r="AQ152" s="139">
        <f t="shared" si="115"/>
        <v>8.3333333333333321</v>
      </c>
      <c r="AR152" s="139">
        <f t="shared" si="116"/>
        <v>20</v>
      </c>
      <c r="AS152" s="139">
        <f t="shared" si="117"/>
        <v>0</v>
      </c>
      <c r="AT152" s="139">
        <f t="shared" si="118"/>
        <v>-9.0909090909090917</v>
      </c>
      <c r="AU152" s="137" t="str">
        <f t="shared" si="119"/>
        <v>N</v>
      </c>
      <c r="AV152" s="137" t="str">
        <f t="shared" si="120"/>
        <v>Y</v>
      </c>
      <c r="AW152" s="137" t="str">
        <f t="shared" si="121"/>
        <v>Y</v>
      </c>
      <c r="AX152" s="137">
        <f>'FOD (ALL)'!I152</f>
        <v>38.92</v>
      </c>
      <c r="AY152" s="137">
        <f>'FOD (ALL)'!Z152</f>
        <v>15.75</v>
      </c>
      <c r="AZ152" s="137">
        <f>'FOD (ALL)'!AQ152</f>
        <v>15.61</v>
      </c>
      <c r="BA152" s="137">
        <f>'FOD (ALL)'!BH152</f>
        <v>7.87</v>
      </c>
      <c r="BB152" s="137">
        <f>'FOD (ALL)'!BY152</f>
        <v>7.96</v>
      </c>
      <c r="BC152" s="137" t="str">
        <f t="shared" si="122"/>
        <v>Y</v>
      </c>
      <c r="BD152" s="137" t="str">
        <f t="shared" si="123"/>
        <v>Y</v>
      </c>
      <c r="BE152" s="137" t="str">
        <f t="shared" si="124"/>
        <v>Y</v>
      </c>
      <c r="BF152" s="137" t="str">
        <f t="shared" si="125"/>
        <v>N</v>
      </c>
      <c r="BG152" s="139">
        <f t="shared" si="126"/>
        <v>147.11111111111111</v>
      </c>
      <c r="BH152" s="139">
        <f t="shared" si="127"/>
        <v>0.89686098654708879</v>
      </c>
      <c r="BI152" s="139">
        <f t="shared" si="128"/>
        <v>98.348157560355773</v>
      </c>
      <c r="BJ152" s="139">
        <f t="shared" si="129"/>
        <v>-1.1306532663316566</v>
      </c>
      <c r="BK152" s="137" t="str">
        <f t="shared" si="130"/>
        <v>Y</v>
      </c>
      <c r="BL152" s="137" t="str">
        <f t="shared" si="131"/>
        <v>N</v>
      </c>
      <c r="BM152" s="137" t="str">
        <f t="shared" si="132"/>
        <v>Y</v>
      </c>
      <c r="BN152" s="137">
        <f>'FOD (ALL)'!H152</f>
        <v>5</v>
      </c>
      <c r="BO152" s="137">
        <f>'FOD (ALL)'!Y152</f>
        <v>2</v>
      </c>
      <c r="BP152" s="137">
        <f>'FOD (ALL)'!AP152</f>
        <v>2</v>
      </c>
      <c r="BQ152" s="137">
        <f>'FOD (ALL)'!BG152</f>
        <v>1</v>
      </c>
      <c r="BR152" s="137">
        <f>'FOD (ALL)'!BX152</f>
        <v>1</v>
      </c>
      <c r="BS152" s="137" t="str">
        <f t="shared" si="133"/>
        <v>Y</v>
      </c>
      <c r="BT152" s="137" t="str">
        <f t="shared" si="134"/>
        <v>Y</v>
      </c>
      <c r="BU152" s="137" t="str">
        <f t="shared" si="135"/>
        <v>Y</v>
      </c>
      <c r="BV152" s="137" t="str">
        <f t="shared" si="136"/>
        <v>Y</v>
      </c>
      <c r="BW152" s="139">
        <f t="shared" si="137"/>
        <v>150</v>
      </c>
      <c r="BX152" s="139">
        <f t="shared" si="138"/>
        <v>0</v>
      </c>
      <c r="BY152" s="139">
        <f t="shared" si="139"/>
        <v>100</v>
      </c>
      <c r="BZ152" s="139">
        <f t="shared" si="140"/>
        <v>0</v>
      </c>
      <c r="CA152" s="137" t="str">
        <f t="shared" si="141"/>
        <v>Y</v>
      </c>
      <c r="CB152" s="137" t="str">
        <f t="shared" si="142"/>
        <v>N</v>
      </c>
      <c r="CC152" s="137" t="str">
        <f t="shared" si="143"/>
        <v>Y</v>
      </c>
    </row>
    <row r="153" spans="1:81" x14ac:dyDescent="0.3">
      <c r="A153" s="137" t="str">
        <f>'FOD (ALL)'!B153</f>
        <v>GODREJCP</v>
      </c>
      <c r="B153" s="146">
        <f>'FOD (ALL)'!C153</f>
        <v>43979</v>
      </c>
      <c r="C153" s="137">
        <f>'FOD (ALL)'!G153</f>
        <v>569.4</v>
      </c>
      <c r="D153" s="137">
        <f>'FOD (ALL)'!X153</f>
        <v>574.1</v>
      </c>
      <c r="E153" s="137">
        <f>'FOD (ALL)'!AO153</f>
        <v>565</v>
      </c>
      <c r="F153" s="137">
        <f>'FOD (ALL)'!BF153</f>
        <v>554.5</v>
      </c>
      <c r="G153" s="137">
        <f>'FOD (ALL)'!BW153</f>
        <v>538.04999999999995</v>
      </c>
      <c r="H153" s="137" t="str">
        <f t="shared" si="100"/>
        <v>N</v>
      </c>
      <c r="I153" s="137" t="str">
        <f t="shared" si="101"/>
        <v>Y</v>
      </c>
      <c r="J153" s="137" t="str">
        <f t="shared" si="102"/>
        <v>Y</v>
      </c>
      <c r="K153" s="137" t="str">
        <f t="shared" si="103"/>
        <v>Y</v>
      </c>
      <c r="L153" s="139">
        <f t="shared" si="104"/>
        <v>-0.81867270510364831</v>
      </c>
      <c r="M153" s="139">
        <f t="shared" si="105"/>
        <v>1.6106194690265525</v>
      </c>
      <c r="N153" s="139">
        <f t="shared" si="106"/>
        <v>1.8935978358881875</v>
      </c>
      <c r="O153" s="139">
        <f t="shared" si="107"/>
        <v>3.0573366787473368</v>
      </c>
      <c r="P153" s="137" t="str">
        <f t="shared" si="108"/>
        <v>N</v>
      </c>
      <c r="Q153" s="137" t="str">
        <f t="shared" si="109"/>
        <v>N</v>
      </c>
      <c r="R153" s="137" t="str">
        <f t="shared" si="110"/>
        <v>N</v>
      </c>
      <c r="S153" s="137">
        <f>'FOD (ALL)'!D153</f>
        <v>574</v>
      </c>
      <c r="T153" s="137">
        <f>'FOD (ALL)'!U153</f>
        <v>569.95000000000005</v>
      </c>
      <c r="U153" s="137">
        <f>'FOD (ALL)'!AL153</f>
        <v>558.45000000000005</v>
      </c>
      <c r="V153" s="137">
        <f>'FOD (ALL)'!BC153</f>
        <v>543.85</v>
      </c>
      <c r="W153" s="137">
        <f>'FOD (ALL)'!BT153</f>
        <v>551.75</v>
      </c>
      <c r="X153" s="137">
        <f>'FOD (ALL)'!E153</f>
        <v>581.15</v>
      </c>
      <c r="Y153" s="137">
        <f>'FOD (ALL)'!V153</f>
        <v>583.95000000000005</v>
      </c>
      <c r="Z153" s="137">
        <f>'FOD (ALL)'!AM153</f>
        <v>567</v>
      </c>
      <c r="AA153" s="137">
        <f>'FOD (ALL)'!BD153</f>
        <v>557.95000000000005</v>
      </c>
      <c r="AB153" s="137">
        <f>'FOD (ALL)'!BU153</f>
        <v>552</v>
      </c>
      <c r="AC153" s="137">
        <f>'FOD (ALL)'!F153</f>
        <v>567.15</v>
      </c>
      <c r="AD153" s="137">
        <f>'FOD (ALL)'!W153</f>
        <v>563.04999999999995</v>
      </c>
      <c r="AE153" s="137">
        <f>'FOD (ALL)'!AN153</f>
        <v>556</v>
      </c>
      <c r="AF153" s="137">
        <f>'FOD (ALL)'!BE153</f>
        <v>537</v>
      </c>
      <c r="AG153" s="137">
        <f>'FOD (ALL)'!BV153</f>
        <v>535.1</v>
      </c>
      <c r="AH153" s="137">
        <f>'FOD (ALL)'!J153</f>
        <v>5301600</v>
      </c>
      <c r="AI153" s="137">
        <f>'FOD (ALL)'!AA153</f>
        <v>6040000</v>
      </c>
      <c r="AJ153" s="137">
        <f>'FOD (ALL)'!AR153</f>
        <v>6061600</v>
      </c>
      <c r="AK153" s="137">
        <f>'FOD (ALL)'!BI153</f>
        <v>5980800</v>
      </c>
      <c r="AL153" s="137">
        <f>'FOD (ALL)'!BZ153</f>
        <v>5940800</v>
      </c>
      <c r="AM153" s="137" t="str">
        <f t="shared" si="111"/>
        <v>N</v>
      </c>
      <c r="AN153" s="137" t="str">
        <f t="shared" si="112"/>
        <v>N</v>
      </c>
      <c r="AO153" s="137" t="str">
        <f t="shared" si="113"/>
        <v>Y</v>
      </c>
      <c r="AP153" s="137" t="str">
        <f t="shared" si="114"/>
        <v>Y</v>
      </c>
      <c r="AQ153" s="139">
        <f t="shared" si="115"/>
        <v>-12.225165562913908</v>
      </c>
      <c r="AR153" s="139">
        <f t="shared" si="116"/>
        <v>-0.35634155998416261</v>
      </c>
      <c r="AS153" s="139">
        <f t="shared" si="117"/>
        <v>1.3509898341359015</v>
      </c>
      <c r="AT153" s="139">
        <f t="shared" si="118"/>
        <v>0.67330999192028007</v>
      </c>
      <c r="AU153" s="137" t="str">
        <f t="shared" si="119"/>
        <v>N</v>
      </c>
      <c r="AV153" s="137" t="str">
        <f t="shared" si="120"/>
        <v>N</v>
      </c>
      <c r="AW153" s="137" t="str">
        <f t="shared" si="121"/>
        <v>Y</v>
      </c>
      <c r="AX153" s="137">
        <f>'FOD (ALL)'!I153</f>
        <v>9905.15</v>
      </c>
      <c r="AY153" s="137">
        <f>'FOD (ALL)'!Z153</f>
        <v>9474.44</v>
      </c>
      <c r="AZ153" s="137">
        <f>'FOD (ALL)'!AQ153</f>
        <v>7197.21</v>
      </c>
      <c r="BA153" s="137">
        <f>'FOD (ALL)'!BH153</f>
        <v>7759.47</v>
      </c>
      <c r="BB153" s="137">
        <f>'FOD (ALL)'!BY153</f>
        <v>8226.15</v>
      </c>
      <c r="BC153" s="137" t="str">
        <f t="shared" si="122"/>
        <v>Y</v>
      </c>
      <c r="BD153" s="137" t="str">
        <f t="shared" si="123"/>
        <v>Y</v>
      </c>
      <c r="BE153" s="137" t="str">
        <f t="shared" si="124"/>
        <v>N</v>
      </c>
      <c r="BF153" s="137" t="str">
        <f t="shared" si="125"/>
        <v>N</v>
      </c>
      <c r="BG153" s="139">
        <f t="shared" si="126"/>
        <v>4.5460206619071855</v>
      </c>
      <c r="BH153" s="139">
        <f t="shared" si="127"/>
        <v>31.640455120803761</v>
      </c>
      <c r="BI153" s="139">
        <f t="shared" si="128"/>
        <v>-7.2461134587800489</v>
      </c>
      <c r="BJ153" s="139">
        <f t="shared" si="129"/>
        <v>-5.6731277693696249</v>
      </c>
      <c r="BK153" s="137" t="str">
        <f t="shared" si="130"/>
        <v>N</v>
      </c>
      <c r="BL153" s="137" t="str">
        <f t="shared" si="131"/>
        <v>Y</v>
      </c>
      <c r="BM153" s="137" t="str">
        <f t="shared" si="132"/>
        <v>N</v>
      </c>
      <c r="BN153" s="137">
        <f>'FOD (ALL)'!H153</f>
        <v>2165</v>
      </c>
      <c r="BO153" s="137">
        <f>'FOD (ALL)'!Y153</f>
        <v>2053</v>
      </c>
      <c r="BP153" s="137">
        <f>'FOD (ALL)'!AP153</f>
        <v>1601</v>
      </c>
      <c r="BQ153" s="137">
        <f>'FOD (ALL)'!BG153</f>
        <v>1762</v>
      </c>
      <c r="BR153" s="137">
        <f>'FOD (ALL)'!BX153</f>
        <v>1899</v>
      </c>
      <c r="BS153" s="137" t="str">
        <f t="shared" si="133"/>
        <v>Y</v>
      </c>
      <c r="BT153" s="137" t="str">
        <f t="shared" si="134"/>
        <v>Y</v>
      </c>
      <c r="BU153" s="137" t="str">
        <f t="shared" si="135"/>
        <v>N</v>
      </c>
      <c r="BV153" s="137" t="str">
        <f t="shared" si="136"/>
        <v>N</v>
      </c>
      <c r="BW153" s="139">
        <f t="shared" si="137"/>
        <v>5.4554310764734533</v>
      </c>
      <c r="BX153" s="139">
        <f t="shared" si="138"/>
        <v>28.232354778263584</v>
      </c>
      <c r="BY153" s="139">
        <f t="shared" si="139"/>
        <v>-9.1373439273552783</v>
      </c>
      <c r="BZ153" s="139">
        <f t="shared" si="140"/>
        <v>-7.2143233280674037</v>
      </c>
      <c r="CA153" s="137" t="str">
        <f t="shared" si="141"/>
        <v>N</v>
      </c>
      <c r="CB153" s="137" t="str">
        <f t="shared" si="142"/>
        <v>Y</v>
      </c>
      <c r="CC153" s="137" t="str">
        <f t="shared" si="143"/>
        <v>N</v>
      </c>
    </row>
    <row r="154" spans="1:81" x14ac:dyDescent="0.3">
      <c r="A154" s="137" t="str">
        <f>'FOD (ALL)'!B154</f>
        <v>GODREJCP</v>
      </c>
      <c r="B154" s="146">
        <f>'FOD (ALL)'!C154</f>
        <v>44007</v>
      </c>
      <c r="C154" s="137">
        <f>'FOD (ALL)'!G154</f>
        <v>570.85</v>
      </c>
      <c r="D154" s="137">
        <f>'FOD (ALL)'!X154</f>
        <v>575.4</v>
      </c>
      <c r="E154" s="137">
        <f>'FOD (ALL)'!AO154</f>
        <v>566.79999999999995</v>
      </c>
      <c r="F154" s="137">
        <f>'FOD (ALL)'!BF154</f>
        <v>556.45000000000005</v>
      </c>
      <c r="G154" s="137">
        <f>'FOD (ALL)'!BW154</f>
        <v>538.75</v>
      </c>
      <c r="H154" s="137" t="str">
        <f t="shared" si="100"/>
        <v>N</v>
      </c>
      <c r="I154" s="137" t="str">
        <f t="shared" si="101"/>
        <v>Y</v>
      </c>
      <c r="J154" s="137" t="str">
        <f t="shared" si="102"/>
        <v>Y</v>
      </c>
      <c r="K154" s="137" t="str">
        <f t="shared" si="103"/>
        <v>Y</v>
      </c>
      <c r="L154" s="139">
        <f t="shared" si="104"/>
        <v>-0.79075425790753462</v>
      </c>
      <c r="M154" s="139">
        <f t="shared" si="105"/>
        <v>1.5172900494001451</v>
      </c>
      <c r="N154" s="139">
        <f t="shared" si="106"/>
        <v>1.8600053913199583</v>
      </c>
      <c r="O154" s="139">
        <f t="shared" si="107"/>
        <v>3.2853828306264585</v>
      </c>
      <c r="P154" s="137" t="str">
        <f t="shared" si="108"/>
        <v>N</v>
      </c>
      <c r="Q154" s="137" t="str">
        <f t="shared" si="109"/>
        <v>N</v>
      </c>
      <c r="R154" s="137" t="str">
        <f t="shared" si="110"/>
        <v>N</v>
      </c>
      <c r="S154" s="137">
        <f>'FOD (ALL)'!D154</f>
        <v>579.75</v>
      </c>
      <c r="T154" s="137">
        <f>'FOD (ALL)'!U154</f>
        <v>570.20000000000005</v>
      </c>
      <c r="U154" s="137">
        <f>'FOD (ALL)'!AL154</f>
        <v>559.54999999999995</v>
      </c>
      <c r="V154" s="137">
        <f>'FOD (ALL)'!BC154</f>
        <v>544.1</v>
      </c>
      <c r="W154" s="137">
        <f>'FOD (ALL)'!BT154</f>
        <v>546.5</v>
      </c>
      <c r="X154" s="137">
        <f>'FOD (ALL)'!E154</f>
        <v>581.95000000000005</v>
      </c>
      <c r="Y154" s="137">
        <f>'FOD (ALL)'!V154</f>
        <v>585</v>
      </c>
      <c r="Z154" s="137">
        <f>'FOD (ALL)'!AM154</f>
        <v>568.04999999999995</v>
      </c>
      <c r="AA154" s="137">
        <f>'FOD (ALL)'!BD154</f>
        <v>560</v>
      </c>
      <c r="AB154" s="137">
        <f>'FOD (ALL)'!BU154</f>
        <v>548.45000000000005</v>
      </c>
      <c r="AC154" s="137">
        <f>'FOD (ALL)'!F154</f>
        <v>568.85</v>
      </c>
      <c r="AD154" s="137">
        <f>'FOD (ALL)'!W154</f>
        <v>565.5</v>
      </c>
      <c r="AE154" s="137">
        <f>'FOD (ALL)'!AN154</f>
        <v>558.45000000000005</v>
      </c>
      <c r="AF154" s="137">
        <f>'FOD (ALL)'!BE154</f>
        <v>541</v>
      </c>
      <c r="AG154" s="137">
        <f>'FOD (ALL)'!BV154</f>
        <v>537.5</v>
      </c>
      <c r="AH154" s="137">
        <f>'FOD (ALL)'!J154</f>
        <v>1028800</v>
      </c>
      <c r="AI154" s="137">
        <f>'FOD (ALL)'!AA154</f>
        <v>269600</v>
      </c>
      <c r="AJ154" s="137">
        <f>'FOD (ALL)'!AR154</f>
        <v>146400</v>
      </c>
      <c r="AK154" s="137">
        <f>'FOD (ALL)'!BI154</f>
        <v>115200</v>
      </c>
      <c r="AL154" s="137">
        <f>'FOD (ALL)'!BZ154</f>
        <v>80000</v>
      </c>
      <c r="AM154" s="137" t="str">
        <f t="shared" si="111"/>
        <v>Y</v>
      </c>
      <c r="AN154" s="137" t="str">
        <f t="shared" si="112"/>
        <v>Y</v>
      </c>
      <c r="AO154" s="137" t="str">
        <f t="shared" si="113"/>
        <v>Y</v>
      </c>
      <c r="AP154" s="137" t="str">
        <f t="shared" si="114"/>
        <v>Y</v>
      </c>
      <c r="AQ154" s="139">
        <f t="shared" si="115"/>
        <v>281.60237388724039</v>
      </c>
      <c r="AR154" s="139">
        <f t="shared" si="116"/>
        <v>84.153005464480884</v>
      </c>
      <c r="AS154" s="139">
        <f t="shared" si="117"/>
        <v>27.083333333333332</v>
      </c>
      <c r="AT154" s="139">
        <f t="shared" si="118"/>
        <v>44</v>
      </c>
      <c r="AU154" s="137" t="str">
        <f t="shared" si="119"/>
        <v>Y</v>
      </c>
      <c r="AV154" s="137" t="str">
        <f t="shared" si="120"/>
        <v>Y</v>
      </c>
      <c r="AW154" s="137" t="str">
        <f t="shared" si="121"/>
        <v>N</v>
      </c>
      <c r="AX154" s="137">
        <f>'FOD (ALL)'!I154</f>
        <v>6229.45</v>
      </c>
      <c r="AY154" s="137">
        <f>'FOD (ALL)'!Z154</f>
        <v>1822.57</v>
      </c>
      <c r="AZ154" s="137">
        <f>'FOD (ALL)'!AQ154</f>
        <v>843.07</v>
      </c>
      <c r="BA154" s="137">
        <f>'FOD (ALL)'!BH154</f>
        <v>500.91</v>
      </c>
      <c r="BB154" s="137">
        <f>'FOD (ALL)'!BY154</f>
        <v>395.69</v>
      </c>
      <c r="BC154" s="137" t="str">
        <f t="shared" si="122"/>
        <v>Y</v>
      </c>
      <c r="BD154" s="137" t="str">
        <f t="shared" si="123"/>
        <v>Y</v>
      </c>
      <c r="BE154" s="137" t="str">
        <f t="shared" si="124"/>
        <v>Y</v>
      </c>
      <c r="BF154" s="137" t="str">
        <f t="shared" si="125"/>
        <v>Y</v>
      </c>
      <c r="BG154" s="139">
        <f t="shared" si="126"/>
        <v>241.79482818218233</v>
      </c>
      <c r="BH154" s="139">
        <f t="shared" si="127"/>
        <v>116.18252339663371</v>
      </c>
      <c r="BI154" s="139">
        <f t="shared" si="128"/>
        <v>68.307680022359307</v>
      </c>
      <c r="BJ154" s="139">
        <f t="shared" si="129"/>
        <v>26.591523667517507</v>
      </c>
      <c r="BK154" s="137" t="str">
        <f t="shared" si="130"/>
        <v>Y</v>
      </c>
      <c r="BL154" s="137" t="str">
        <f t="shared" si="131"/>
        <v>Y</v>
      </c>
      <c r="BM154" s="137" t="str">
        <f t="shared" si="132"/>
        <v>Y</v>
      </c>
      <c r="BN154" s="137">
        <f>'FOD (ALL)'!H154</f>
        <v>1360</v>
      </c>
      <c r="BO154" s="137">
        <f>'FOD (ALL)'!Y154</f>
        <v>393</v>
      </c>
      <c r="BP154" s="137">
        <f>'FOD (ALL)'!AP154</f>
        <v>187</v>
      </c>
      <c r="BQ154" s="137">
        <f>'FOD (ALL)'!BG154</f>
        <v>113</v>
      </c>
      <c r="BR154" s="137">
        <f>'FOD (ALL)'!BX154</f>
        <v>91</v>
      </c>
      <c r="BS154" s="137" t="str">
        <f t="shared" si="133"/>
        <v>Y</v>
      </c>
      <c r="BT154" s="137" t="str">
        <f t="shared" si="134"/>
        <v>Y</v>
      </c>
      <c r="BU154" s="137" t="str">
        <f t="shared" si="135"/>
        <v>Y</v>
      </c>
      <c r="BV154" s="137" t="str">
        <f t="shared" si="136"/>
        <v>Y</v>
      </c>
      <c r="BW154" s="139">
        <f t="shared" si="137"/>
        <v>246.05597964376588</v>
      </c>
      <c r="BX154" s="139">
        <f t="shared" si="138"/>
        <v>110.16042780748663</v>
      </c>
      <c r="BY154" s="139">
        <f t="shared" si="139"/>
        <v>65.486725663716811</v>
      </c>
      <c r="BZ154" s="139">
        <f t="shared" si="140"/>
        <v>24.175824175824175</v>
      </c>
      <c r="CA154" s="137" t="str">
        <f t="shared" si="141"/>
        <v>Y</v>
      </c>
      <c r="CB154" s="137" t="str">
        <f t="shared" si="142"/>
        <v>Y</v>
      </c>
      <c r="CC154" s="137" t="str">
        <f t="shared" si="143"/>
        <v>Y</v>
      </c>
    </row>
    <row r="155" spans="1:81" x14ac:dyDescent="0.3">
      <c r="A155" s="137" t="str">
        <f>'FOD (ALL)'!B155</f>
        <v>GODREJCP</v>
      </c>
      <c r="B155" s="146">
        <f>'FOD (ALL)'!C155</f>
        <v>44042</v>
      </c>
      <c r="C155" s="137">
        <f>'FOD (ALL)'!G155</f>
        <v>573.79999999999995</v>
      </c>
      <c r="D155" s="137">
        <f>'FOD (ALL)'!X155</f>
        <v>580.75</v>
      </c>
      <c r="E155" s="137">
        <f>'FOD (ALL)'!AO155</f>
        <v>569.79999999999995</v>
      </c>
      <c r="F155" s="137">
        <f>'FOD (ALL)'!BF155</f>
        <v>559.1</v>
      </c>
      <c r="G155" s="137">
        <f>'FOD (ALL)'!BW155</f>
        <v>542.54999999999995</v>
      </c>
      <c r="H155" s="137" t="str">
        <f t="shared" si="100"/>
        <v>N</v>
      </c>
      <c r="I155" s="137" t="str">
        <f t="shared" si="101"/>
        <v>Y</v>
      </c>
      <c r="J155" s="137" t="str">
        <f t="shared" si="102"/>
        <v>Y</v>
      </c>
      <c r="K155" s="137" t="str">
        <f t="shared" si="103"/>
        <v>Y</v>
      </c>
      <c r="L155" s="139">
        <f t="shared" si="104"/>
        <v>-1.1967283684890306</v>
      </c>
      <c r="M155" s="139">
        <f t="shared" si="105"/>
        <v>1.9217269217269299</v>
      </c>
      <c r="N155" s="139">
        <f t="shared" si="106"/>
        <v>1.9137900196744644</v>
      </c>
      <c r="O155" s="139">
        <f t="shared" si="107"/>
        <v>3.0504101004515842</v>
      </c>
      <c r="P155" s="137" t="str">
        <f t="shared" si="108"/>
        <v>N</v>
      </c>
      <c r="Q155" s="137" t="str">
        <f t="shared" si="109"/>
        <v>Y</v>
      </c>
      <c r="R155" s="137" t="str">
        <f t="shared" si="110"/>
        <v>N</v>
      </c>
      <c r="S155" s="137">
        <f>'FOD (ALL)'!D155</f>
        <v>0</v>
      </c>
      <c r="T155" s="137">
        <f>'FOD (ALL)'!U155</f>
        <v>0</v>
      </c>
      <c r="U155" s="137">
        <f>'FOD (ALL)'!AL155</f>
        <v>0</v>
      </c>
      <c r="V155" s="137">
        <f>'FOD (ALL)'!BC155</f>
        <v>0</v>
      </c>
      <c r="W155" s="137">
        <f>'FOD (ALL)'!BT155</f>
        <v>0</v>
      </c>
      <c r="X155" s="137">
        <f>'FOD (ALL)'!E155</f>
        <v>0</v>
      </c>
      <c r="Y155" s="137">
        <f>'FOD (ALL)'!V155</f>
        <v>0</v>
      </c>
      <c r="Z155" s="137">
        <f>'FOD (ALL)'!AM155</f>
        <v>0</v>
      </c>
      <c r="AA155" s="137">
        <f>'FOD (ALL)'!BD155</f>
        <v>0</v>
      </c>
      <c r="AB155" s="137">
        <f>'FOD (ALL)'!BU155</f>
        <v>0</v>
      </c>
      <c r="AC155" s="137">
        <f>'FOD (ALL)'!F155</f>
        <v>0</v>
      </c>
      <c r="AD155" s="137">
        <f>'FOD (ALL)'!W155</f>
        <v>0</v>
      </c>
      <c r="AE155" s="137">
        <f>'FOD (ALL)'!AN155</f>
        <v>0</v>
      </c>
      <c r="AF155" s="137">
        <f>'FOD (ALL)'!BE155</f>
        <v>0</v>
      </c>
      <c r="AG155" s="137">
        <f>'FOD (ALL)'!BV155</f>
        <v>0</v>
      </c>
      <c r="AH155" s="137">
        <f>'FOD (ALL)'!J155</f>
        <v>0</v>
      </c>
      <c r="AI155" s="137">
        <f>'FOD (ALL)'!AA155</f>
        <v>0</v>
      </c>
      <c r="AJ155" s="137">
        <f>'FOD (ALL)'!AR155</f>
        <v>0</v>
      </c>
      <c r="AK155" s="137">
        <f>'FOD (ALL)'!BI155</f>
        <v>0</v>
      </c>
      <c r="AL155" s="137">
        <f>'FOD (ALL)'!BZ155</f>
        <v>0</v>
      </c>
      <c r="AM155" s="137" t="str">
        <f t="shared" si="111"/>
        <v>Y</v>
      </c>
      <c r="AN155" s="137" t="str">
        <f t="shared" si="112"/>
        <v>Y</v>
      </c>
      <c r="AO155" s="137" t="str">
        <f t="shared" si="113"/>
        <v>Y</v>
      </c>
      <c r="AP155" s="137" t="str">
        <f t="shared" si="114"/>
        <v>Y</v>
      </c>
      <c r="AQ155" s="139" t="e">
        <f t="shared" si="115"/>
        <v>#DIV/0!</v>
      </c>
      <c r="AR155" s="139" t="e">
        <f t="shared" si="116"/>
        <v>#DIV/0!</v>
      </c>
      <c r="AS155" s="139" t="e">
        <f t="shared" si="117"/>
        <v>#DIV/0!</v>
      </c>
      <c r="AT155" s="139" t="e">
        <f t="shared" si="118"/>
        <v>#DIV/0!</v>
      </c>
      <c r="AU155" s="137" t="e">
        <f t="shared" si="119"/>
        <v>#DIV/0!</v>
      </c>
      <c r="AV155" s="137" t="e">
        <f t="shared" si="120"/>
        <v>#DIV/0!</v>
      </c>
      <c r="AW155" s="137" t="e">
        <f t="shared" si="121"/>
        <v>#DIV/0!</v>
      </c>
      <c r="AX155" s="137">
        <f>'FOD (ALL)'!I155</f>
        <v>0</v>
      </c>
      <c r="AY155" s="137">
        <f>'FOD (ALL)'!Z155</f>
        <v>0</v>
      </c>
      <c r="AZ155" s="137">
        <f>'FOD (ALL)'!AQ155</f>
        <v>0</v>
      </c>
      <c r="BA155" s="137">
        <f>'FOD (ALL)'!BH155</f>
        <v>0</v>
      </c>
      <c r="BB155" s="137">
        <f>'FOD (ALL)'!BY155</f>
        <v>0</v>
      </c>
      <c r="BC155" s="137" t="str">
        <f t="shared" si="122"/>
        <v>Y</v>
      </c>
      <c r="BD155" s="137" t="str">
        <f t="shared" si="123"/>
        <v>Y</v>
      </c>
      <c r="BE155" s="137" t="str">
        <f t="shared" si="124"/>
        <v>Y</v>
      </c>
      <c r="BF155" s="137" t="str">
        <f t="shared" si="125"/>
        <v>Y</v>
      </c>
      <c r="BG155" s="139" t="e">
        <f t="shared" si="126"/>
        <v>#DIV/0!</v>
      </c>
      <c r="BH155" s="139" t="e">
        <f t="shared" si="127"/>
        <v>#DIV/0!</v>
      </c>
      <c r="BI155" s="139" t="e">
        <f t="shared" si="128"/>
        <v>#DIV/0!</v>
      </c>
      <c r="BJ155" s="139" t="e">
        <f t="shared" si="129"/>
        <v>#DIV/0!</v>
      </c>
      <c r="BK155" s="137" t="e">
        <f t="shared" si="130"/>
        <v>#DIV/0!</v>
      </c>
      <c r="BL155" s="137" t="e">
        <f t="shared" si="131"/>
        <v>#DIV/0!</v>
      </c>
      <c r="BM155" s="137" t="e">
        <f t="shared" si="132"/>
        <v>#DIV/0!</v>
      </c>
      <c r="BN155" s="137">
        <f>'FOD (ALL)'!H155</f>
        <v>0</v>
      </c>
      <c r="BO155" s="137">
        <f>'FOD (ALL)'!Y155</f>
        <v>0</v>
      </c>
      <c r="BP155" s="137">
        <f>'FOD (ALL)'!AP155</f>
        <v>0</v>
      </c>
      <c r="BQ155" s="137">
        <f>'FOD (ALL)'!BG155</f>
        <v>0</v>
      </c>
      <c r="BR155" s="137">
        <f>'FOD (ALL)'!BX155</f>
        <v>0</v>
      </c>
      <c r="BS155" s="137" t="str">
        <f t="shared" si="133"/>
        <v>Y</v>
      </c>
      <c r="BT155" s="137" t="str">
        <f t="shared" si="134"/>
        <v>Y</v>
      </c>
      <c r="BU155" s="137" t="str">
        <f t="shared" si="135"/>
        <v>Y</v>
      </c>
      <c r="BV155" s="137" t="str">
        <f t="shared" si="136"/>
        <v>Y</v>
      </c>
      <c r="BW155" s="139" t="e">
        <f t="shared" si="137"/>
        <v>#DIV/0!</v>
      </c>
      <c r="BX155" s="139" t="e">
        <f t="shared" si="138"/>
        <v>#DIV/0!</v>
      </c>
      <c r="BY155" s="139" t="e">
        <f t="shared" si="139"/>
        <v>#DIV/0!</v>
      </c>
      <c r="BZ155" s="139" t="e">
        <f t="shared" si="140"/>
        <v>#DIV/0!</v>
      </c>
      <c r="CA155" s="137" t="e">
        <f t="shared" si="141"/>
        <v>#DIV/0!</v>
      </c>
      <c r="CB155" s="137" t="e">
        <f t="shared" si="142"/>
        <v>#DIV/0!</v>
      </c>
      <c r="CC155" s="137" t="e">
        <f t="shared" si="143"/>
        <v>#DIV/0!</v>
      </c>
    </row>
    <row r="156" spans="1:81" x14ac:dyDescent="0.3">
      <c r="A156" s="137" t="str">
        <f>'FOD (ALL)'!B156</f>
        <v>GODREJPROP</v>
      </c>
      <c r="B156" s="146">
        <f>'FOD (ALL)'!C156</f>
        <v>43979</v>
      </c>
      <c r="C156" s="137">
        <f>'FOD (ALL)'!G156</f>
        <v>602.4</v>
      </c>
      <c r="D156" s="137">
        <f>'FOD (ALL)'!X156</f>
        <v>600.85</v>
      </c>
      <c r="E156" s="137">
        <f>'FOD (ALL)'!AO156</f>
        <v>598.29999999999995</v>
      </c>
      <c r="F156" s="137">
        <f>'FOD (ALL)'!BF156</f>
        <v>583.04999999999995</v>
      </c>
      <c r="G156" s="137">
        <f>'FOD (ALL)'!BW156</f>
        <v>597.1</v>
      </c>
      <c r="H156" s="137" t="str">
        <f t="shared" si="100"/>
        <v>Y</v>
      </c>
      <c r="I156" s="137" t="str">
        <f t="shared" si="101"/>
        <v>Y</v>
      </c>
      <c r="J156" s="137" t="str">
        <f t="shared" si="102"/>
        <v>Y</v>
      </c>
      <c r="K156" s="137" t="str">
        <f t="shared" si="103"/>
        <v>N</v>
      </c>
      <c r="L156" s="139">
        <f t="shared" si="104"/>
        <v>0.25796787883830485</v>
      </c>
      <c r="M156" s="139">
        <f t="shared" si="105"/>
        <v>0.42620758816648313</v>
      </c>
      <c r="N156" s="139">
        <f t="shared" si="106"/>
        <v>2.6155561272618129</v>
      </c>
      <c r="O156" s="139">
        <f t="shared" si="107"/>
        <v>-2.3530396918439238</v>
      </c>
      <c r="P156" s="137" t="str">
        <f t="shared" si="108"/>
        <v>N</v>
      </c>
      <c r="Q156" s="137" t="str">
        <f t="shared" si="109"/>
        <v>N</v>
      </c>
      <c r="R156" s="137" t="str">
        <f t="shared" si="110"/>
        <v>Y</v>
      </c>
      <c r="S156" s="137">
        <f>'FOD (ALL)'!D156</f>
        <v>600</v>
      </c>
      <c r="T156" s="137">
        <f>'FOD (ALL)'!U156</f>
        <v>601.95000000000005</v>
      </c>
      <c r="U156" s="137">
        <f>'FOD (ALL)'!AL156</f>
        <v>585</v>
      </c>
      <c r="V156" s="137">
        <f>'FOD (ALL)'!BC156</f>
        <v>600</v>
      </c>
      <c r="W156" s="137">
        <f>'FOD (ALL)'!BT156</f>
        <v>618.04999999999995</v>
      </c>
      <c r="X156" s="137">
        <f>'FOD (ALL)'!E156</f>
        <v>614.20000000000005</v>
      </c>
      <c r="Y156" s="137">
        <f>'FOD (ALL)'!V156</f>
        <v>609.70000000000005</v>
      </c>
      <c r="Z156" s="137">
        <f>'FOD (ALL)'!AM156</f>
        <v>603.54999999999995</v>
      </c>
      <c r="AA156" s="137">
        <f>'FOD (ALL)'!BD156</f>
        <v>602.95000000000005</v>
      </c>
      <c r="AB156" s="137">
        <f>'FOD (ALL)'!BU156</f>
        <v>618.04999999999995</v>
      </c>
      <c r="AC156" s="137">
        <f>'FOD (ALL)'!F156</f>
        <v>583.65</v>
      </c>
      <c r="AD156" s="137">
        <f>'FOD (ALL)'!W156</f>
        <v>592.45000000000005</v>
      </c>
      <c r="AE156" s="137">
        <f>'FOD (ALL)'!AN156</f>
        <v>576.20000000000005</v>
      </c>
      <c r="AF156" s="137">
        <f>'FOD (ALL)'!BE156</f>
        <v>574.45000000000005</v>
      </c>
      <c r="AG156" s="137">
        <f>'FOD (ALL)'!BV156</f>
        <v>582.6</v>
      </c>
      <c r="AH156" s="137">
        <f>'FOD (ALL)'!J156</f>
        <v>247650</v>
      </c>
      <c r="AI156" s="137">
        <f>'FOD (ALL)'!AA156</f>
        <v>246350</v>
      </c>
      <c r="AJ156" s="137">
        <f>'FOD (ALL)'!AR156</f>
        <v>273000</v>
      </c>
      <c r="AK156" s="137">
        <f>'FOD (ALL)'!BI156</f>
        <v>229450</v>
      </c>
      <c r="AL156" s="137">
        <f>'FOD (ALL)'!BZ156</f>
        <v>222950</v>
      </c>
      <c r="AM156" s="137" t="str">
        <f t="shared" si="111"/>
        <v>Y</v>
      </c>
      <c r="AN156" s="137" t="str">
        <f t="shared" si="112"/>
        <v>N</v>
      </c>
      <c r="AO156" s="137" t="str">
        <f t="shared" si="113"/>
        <v>Y</v>
      </c>
      <c r="AP156" s="137" t="str">
        <f t="shared" si="114"/>
        <v>Y</v>
      </c>
      <c r="AQ156" s="139">
        <f t="shared" si="115"/>
        <v>0.52770448548812665</v>
      </c>
      <c r="AR156" s="139">
        <f t="shared" si="116"/>
        <v>-9.7619047619047628</v>
      </c>
      <c r="AS156" s="139">
        <f t="shared" si="117"/>
        <v>18.980169971671387</v>
      </c>
      <c r="AT156" s="139">
        <f t="shared" si="118"/>
        <v>2.9154518950437316</v>
      </c>
      <c r="AU156" s="137" t="str">
        <f t="shared" si="119"/>
        <v>Y</v>
      </c>
      <c r="AV156" s="137" t="str">
        <f t="shared" si="120"/>
        <v>N</v>
      </c>
      <c r="AW156" s="137" t="str">
        <f t="shared" si="121"/>
        <v>Y</v>
      </c>
      <c r="AX156" s="137">
        <f>'FOD (ALL)'!I156</f>
        <v>1193.8599999999999</v>
      </c>
      <c r="AY156" s="137">
        <f>'FOD (ALL)'!Z156</f>
        <v>1310.91</v>
      </c>
      <c r="AZ156" s="137">
        <f>'FOD (ALL)'!AQ156</f>
        <v>2689.01</v>
      </c>
      <c r="BA156" s="137">
        <f>'FOD (ALL)'!BH156</f>
        <v>1218.25</v>
      </c>
      <c r="BB156" s="137">
        <f>'FOD (ALL)'!BY156</f>
        <v>1870.68</v>
      </c>
      <c r="BC156" s="137" t="str">
        <f t="shared" si="122"/>
        <v>N</v>
      </c>
      <c r="BD156" s="137" t="str">
        <f t="shared" si="123"/>
        <v>N</v>
      </c>
      <c r="BE156" s="137" t="str">
        <f t="shared" si="124"/>
        <v>Y</v>
      </c>
      <c r="BF156" s="137" t="str">
        <f t="shared" si="125"/>
        <v>N</v>
      </c>
      <c r="BG156" s="139">
        <f t="shared" si="126"/>
        <v>-8.928911977176174</v>
      </c>
      <c r="BH156" s="139">
        <f t="shared" si="127"/>
        <v>-51.249344554315535</v>
      </c>
      <c r="BI156" s="139">
        <f t="shared" si="128"/>
        <v>120.72727272727275</v>
      </c>
      <c r="BJ156" s="139">
        <f t="shared" si="129"/>
        <v>-34.876622404687069</v>
      </c>
      <c r="BK156" s="137" t="str">
        <f t="shared" si="130"/>
        <v>Y</v>
      </c>
      <c r="BL156" s="137" t="str">
        <f t="shared" si="131"/>
        <v>N</v>
      </c>
      <c r="BM156" s="137" t="str">
        <f t="shared" si="132"/>
        <v>Y</v>
      </c>
      <c r="BN156" s="137">
        <f>'FOD (ALL)'!H156</f>
        <v>307</v>
      </c>
      <c r="BO156" s="137">
        <f>'FOD (ALL)'!Y156</f>
        <v>334</v>
      </c>
      <c r="BP156" s="137">
        <f>'FOD (ALL)'!AP156</f>
        <v>695</v>
      </c>
      <c r="BQ156" s="137">
        <f>'FOD (ALL)'!BG156</f>
        <v>320</v>
      </c>
      <c r="BR156" s="137">
        <f>'FOD (ALL)'!BX156</f>
        <v>483</v>
      </c>
      <c r="BS156" s="137" t="str">
        <f t="shared" si="133"/>
        <v>N</v>
      </c>
      <c r="BT156" s="137" t="str">
        <f t="shared" si="134"/>
        <v>N</v>
      </c>
      <c r="BU156" s="137" t="str">
        <f t="shared" si="135"/>
        <v>Y</v>
      </c>
      <c r="BV156" s="137" t="str">
        <f t="shared" si="136"/>
        <v>N</v>
      </c>
      <c r="BW156" s="139">
        <f t="shared" si="137"/>
        <v>-8.0838323353293404</v>
      </c>
      <c r="BX156" s="139">
        <f t="shared" si="138"/>
        <v>-51.942446043165468</v>
      </c>
      <c r="BY156" s="139">
        <f t="shared" si="139"/>
        <v>117.1875</v>
      </c>
      <c r="BZ156" s="139">
        <f t="shared" si="140"/>
        <v>-33.747412008281572</v>
      </c>
      <c r="CA156" s="137" t="str">
        <f t="shared" si="141"/>
        <v>Y</v>
      </c>
      <c r="CB156" s="137" t="str">
        <f t="shared" si="142"/>
        <v>N</v>
      </c>
      <c r="CC156" s="137" t="str">
        <f t="shared" si="143"/>
        <v>Y</v>
      </c>
    </row>
    <row r="157" spans="1:81" x14ac:dyDescent="0.3">
      <c r="A157" s="137" t="str">
        <f>'FOD (ALL)'!B157</f>
        <v>GODREJPROP</v>
      </c>
      <c r="B157" s="146">
        <f>'FOD (ALL)'!C157</f>
        <v>44007</v>
      </c>
      <c r="C157" s="137">
        <f>'FOD (ALL)'!G157</f>
        <v>603.9</v>
      </c>
      <c r="D157" s="137">
        <f>'FOD (ALL)'!X157</f>
        <v>602.1</v>
      </c>
      <c r="E157" s="137">
        <f>'FOD (ALL)'!AO157</f>
        <v>598.54999999999995</v>
      </c>
      <c r="F157" s="137">
        <f>'FOD (ALL)'!BF157</f>
        <v>581.4</v>
      </c>
      <c r="G157" s="137">
        <f>'FOD (ALL)'!BW157</f>
        <v>601.29999999999995</v>
      </c>
      <c r="H157" s="137" t="str">
        <f t="shared" si="100"/>
        <v>Y</v>
      </c>
      <c r="I157" s="137" t="str">
        <f t="shared" si="101"/>
        <v>Y</v>
      </c>
      <c r="J157" s="137" t="str">
        <f t="shared" si="102"/>
        <v>Y</v>
      </c>
      <c r="K157" s="137" t="str">
        <f t="shared" si="103"/>
        <v>N</v>
      </c>
      <c r="L157" s="139">
        <f t="shared" si="104"/>
        <v>0.29895366218235414</v>
      </c>
      <c r="M157" s="139">
        <f t="shared" si="105"/>
        <v>0.59309999164649041</v>
      </c>
      <c r="N157" s="139">
        <f t="shared" si="106"/>
        <v>2.9497764017887818</v>
      </c>
      <c r="O157" s="139">
        <f t="shared" si="107"/>
        <v>-3.3094960918010936</v>
      </c>
      <c r="P157" s="137" t="str">
        <f t="shared" si="108"/>
        <v>N</v>
      </c>
      <c r="Q157" s="137" t="str">
        <f t="shared" si="109"/>
        <v>N</v>
      </c>
      <c r="R157" s="137" t="str">
        <f t="shared" si="110"/>
        <v>Y</v>
      </c>
      <c r="S157" s="137">
        <f>'FOD (ALL)'!D157</f>
        <v>607</v>
      </c>
      <c r="T157" s="137">
        <f>'FOD (ALL)'!U157</f>
        <v>608</v>
      </c>
      <c r="U157" s="137">
        <f>'FOD (ALL)'!AL157</f>
        <v>592</v>
      </c>
      <c r="V157" s="137">
        <f>'FOD (ALL)'!BC157</f>
        <v>587.04999999999995</v>
      </c>
      <c r="W157" s="137">
        <f>'FOD (ALL)'!BT157</f>
        <v>590.75</v>
      </c>
      <c r="X157" s="137">
        <f>'FOD (ALL)'!E157</f>
        <v>613.54999999999995</v>
      </c>
      <c r="Y157" s="137">
        <f>'FOD (ALL)'!V157</f>
        <v>611</v>
      </c>
      <c r="Z157" s="137">
        <f>'FOD (ALL)'!AM157</f>
        <v>605.4</v>
      </c>
      <c r="AA157" s="137">
        <f>'FOD (ALL)'!BD157</f>
        <v>587.04999999999995</v>
      </c>
      <c r="AB157" s="137">
        <f>'FOD (ALL)'!BU157</f>
        <v>590.75</v>
      </c>
      <c r="AC157" s="137">
        <f>'FOD (ALL)'!F157</f>
        <v>590</v>
      </c>
      <c r="AD157" s="137">
        <f>'FOD (ALL)'!W157</f>
        <v>599.15</v>
      </c>
      <c r="AE157" s="137">
        <f>'FOD (ALL)'!AN157</f>
        <v>578</v>
      </c>
      <c r="AF157" s="137">
        <f>'FOD (ALL)'!BE157</f>
        <v>574.35</v>
      </c>
      <c r="AG157" s="137">
        <f>'FOD (ALL)'!BV157</f>
        <v>590.75</v>
      </c>
      <c r="AH157" s="137">
        <f>'FOD (ALL)'!J157</f>
        <v>86450</v>
      </c>
      <c r="AI157" s="137">
        <f>'FOD (ALL)'!AA157</f>
        <v>31200</v>
      </c>
      <c r="AJ157" s="137">
        <f>'FOD (ALL)'!AR157</f>
        <v>27950</v>
      </c>
      <c r="AK157" s="137">
        <f>'FOD (ALL)'!BI157</f>
        <v>14300</v>
      </c>
      <c r="AL157" s="137">
        <f>'FOD (ALL)'!BZ157</f>
        <v>12350</v>
      </c>
      <c r="AM157" s="137" t="str">
        <f t="shared" si="111"/>
        <v>Y</v>
      </c>
      <c r="AN157" s="137" t="str">
        <f t="shared" si="112"/>
        <v>Y</v>
      </c>
      <c r="AO157" s="137" t="str">
        <f t="shared" si="113"/>
        <v>Y</v>
      </c>
      <c r="AP157" s="137" t="str">
        <f t="shared" si="114"/>
        <v>Y</v>
      </c>
      <c r="AQ157" s="139">
        <f t="shared" si="115"/>
        <v>177.08333333333331</v>
      </c>
      <c r="AR157" s="139">
        <f t="shared" si="116"/>
        <v>11.627906976744185</v>
      </c>
      <c r="AS157" s="139">
        <f t="shared" si="117"/>
        <v>95.454545454545453</v>
      </c>
      <c r="AT157" s="139">
        <f t="shared" si="118"/>
        <v>15.789473684210526</v>
      </c>
      <c r="AU157" s="137" t="str">
        <f t="shared" si="119"/>
        <v>Y</v>
      </c>
      <c r="AV157" s="137" t="str">
        <f t="shared" si="120"/>
        <v>N</v>
      </c>
      <c r="AW157" s="137" t="str">
        <f t="shared" si="121"/>
        <v>Y</v>
      </c>
      <c r="AX157" s="137">
        <f>'FOD (ALL)'!I157</f>
        <v>485.75</v>
      </c>
      <c r="AY157" s="137">
        <f>'FOD (ALL)'!Z157</f>
        <v>117.94</v>
      </c>
      <c r="AZ157" s="137">
        <f>'FOD (ALL)'!AQ157</f>
        <v>181.9</v>
      </c>
      <c r="BA157" s="137">
        <f>'FOD (ALL)'!BH157</f>
        <v>37.69</v>
      </c>
      <c r="BB157" s="137">
        <f>'FOD (ALL)'!BY157</f>
        <v>3.83</v>
      </c>
      <c r="BC157" s="137" t="str">
        <f t="shared" si="122"/>
        <v>Y</v>
      </c>
      <c r="BD157" s="137" t="str">
        <f t="shared" si="123"/>
        <v>N</v>
      </c>
      <c r="BE157" s="137" t="str">
        <f t="shared" si="124"/>
        <v>Y</v>
      </c>
      <c r="BF157" s="137" t="str">
        <f t="shared" si="125"/>
        <v>Y</v>
      </c>
      <c r="BG157" s="139">
        <f t="shared" si="126"/>
        <v>311.86196371036118</v>
      </c>
      <c r="BH157" s="139">
        <f t="shared" si="127"/>
        <v>-35.162177020340849</v>
      </c>
      <c r="BI157" s="139">
        <f t="shared" si="128"/>
        <v>382.62138498275408</v>
      </c>
      <c r="BJ157" s="139">
        <f t="shared" si="129"/>
        <v>884.07310704960832</v>
      </c>
      <c r="BK157" s="137" t="str">
        <f t="shared" si="130"/>
        <v>Y</v>
      </c>
      <c r="BL157" s="137" t="str">
        <f t="shared" si="131"/>
        <v>N</v>
      </c>
      <c r="BM157" s="137" t="str">
        <f t="shared" si="132"/>
        <v>N</v>
      </c>
      <c r="BN157" s="137">
        <f>'FOD (ALL)'!H157</f>
        <v>125</v>
      </c>
      <c r="BO157" s="137">
        <f>'FOD (ALL)'!Y157</f>
        <v>30</v>
      </c>
      <c r="BP157" s="137">
        <f>'FOD (ALL)'!AP157</f>
        <v>47</v>
      </c>
      <c r="BQ157" s="137">
        <f>'FOD (ALL)'!BG157</f>
        <v>10</v>
      </c>
      <c r="BR157" s="137">
        <f>'FOD (ALL)'!BX157</f>
        <v>1</v>
      </c>
      <c r="BS157" s="137" t="str">
        <f t="shared" si="133"/>
        <v>Y</v>
      </c>
      <c r="BT157" s="137" t="str">
        <f t="shared" si="134"/>
        <v>N</v>
      </c>
      <c r="BU157" s="137" t="str">
        <f t="shared" si="135"/>
        <v>Y</v>
      </c>
      <c r="BV157" s="137" t="str">
        <f t="shared" si="136"/>
        <v>Y</v>
      </c>
      <c r="BW157" s="139">
        <f t="shared" si="137"/>
        <v>316.66666666666663</v>
      </c>
      <c r="BX157" s="139">
        <f t="shared" si="138"/>
        <v>-36.170212765957451</v>
      </c>
      <c r="BY157" s="139">
        <f t="shared" si="139"/>
        <v>370</v>
      </c>
      <c r="BZ157" s="139">
        <f t="shared" si="140"/>
        <v>900</v>
      </c>
      <c r="CA157" s="137" t="str">
        <f t="shared" si="141"/>
        <v>Y</v>
      </c>
      <c r="CB157" s="137" t="str">
        <f t="shared" si="142"/>
        <v>N</v>
      </c>
      <c r="CC157" s="137" t="str">
        <f t="shared" si="143"/>
        <v>N</v>
      </c>
    </row>
    <row r="158" spans="1:81" x14ac:dyDescent="0.3">
      <c r="A158" s="137" t="str">
        <f>'FOD (ALL)'!B158</f>
        <v>GODREJPROP</v>
      </c>
      <c r="B158" s="146">
        <f>'FOD (ALL)'!C158</f>
        <v>44042</v>
      </c>
      <c r="C158" s="137">
        <f>'FOD (ALL)'!G158</f>
        <v>607.35</v>
      </c>
      <c r="D158" s="137">
        <f>'FOD (ALL)'!X158</f>
        <v>606.5</v>
      </c>
      <c r="E158" s="137">
        <f>'FOD (ALL)'!AO158</f>
        <v>602</v>
      </c>
      <c r="F158" s="137">
        <f>'FOD (ALL)'!BF158</f>
        <v>590</v>
      </c>
      <c r="G158" s="137">
        <f>'FOD (ALL)'!BW158</f>
        <v>604</v>
      </c>
      <c r="H158" s="137" t="str">
        <f t="shared" si="100"/>
        <v>Y</v>
      </c>
      <c r="I158" s="137" t="str">
        <f t="shared" si="101"/>
        <v>Y</v>
      </c>
      <c r="J158" s="137" t="str">
        <f t="shared" si="102"/>
        <v>Y</v>
      </c>
      <c r="K158" s="137" t="str">
        <f t="shared" si="103"/>
        <v>N</v>
      </c>
      <c r="L158" s="139">
        <f t="shared" si="104"/>
        <v>0.1401483924155025</v>
      </c>
      <c r="M158" s="139">
        <f t="shared" si="105"/>
        <v>0.74750830564784054</v>
      </c>
      <c r="N158" s="139">
        <f t="shared" si="106"/>
        <v>2.0338983050847457</v>
      </c>
      <c r="O158" s="139">
        <f t="shared" si="107"/>
        <v>-2.3178807947019866</v>
      </c>
      <c r="P158" s="137" t="str">
        <f t="shared" si="108"/>
        <v>N</v>
      </c>
      <c r="Q158" s="137" t="str">
        <f t="shared" si="109"/>
        <v>N</v>
      </c>
      <c r="R158" s="137" t="str">
        <f t="shared" si="110"/>
        <v>Y</v>
      </c>
      <c r="S158" s="137">
        <f>'FOD (ALL)'!D158</f>
        <v>0</v>
      </c>
      <c r="T158" s="137">
        <f>'FOD (ALL)'!U158</f>
        <v>608.5</v>
      </c>
      <c r="U158" s="137">
        <f>'FOD (ALL)'!AL158</f>
        <v>0</v>
      </c>
      <c r="V158" s="137">
        <f>'FOD (ALL)'!BC158</f>
        <v>595.79999999999995</v>
      </c>
      <c r="W158" s="137">
        <f>'FOD (ALL)'!BT158</f>
        <v>0</v>
      </c>
      <c r="X158" s="137">
        <f>'FOD (ALL)'!E158</f>
        <v>0</v>
      </c>
      <c r="Y158" s="137">
        <f>'FOD (ALL)'!V158</f>
        <v>608.5</v>
      </c>
      <c r="Z158" s="137">
        <f>'FOD (ALL)'!AM158</f>
        <v>0</v>
      </c>
      <c r="AA158" s="137">
        <f>'FOD (ALL)'!BD158</f>
        <v>595.79999999999995</v>
      </c>
      <c r="AB158" s="137">
        <f>'FOD (ALL)'!BU158</f>
        <v>0</v>
      </c>
      <c r="AC158" s="137">
        <f>'FOD (ALL)'!F158</f>
        <v>0</v>
      </c>
      <c r="AD158" s="137">
        <f>'FOD (ALL)'!W158</f>
        <v>608.5</v>
      </c>
      <c r="AE158" s="137">
        <f>'FOD (ALL)'!AN158</f>
        <v>0</v>
      </c>
      <c r="AF158" s="137">
        <f>'FOD (ALL)'!BE158</f>
        <v>595.79999999999995</v>
      </c>
      <c r="AG158" s="137">
        <f>'FOD (ALL)'!BV158</f>
        <v>0</v>
      </c>
      <c r="AH158" s="137">
        <f>'FOD (ALL)'!J158</f>
        <v>650</v>
      </c>
      <c r="AI158" s="137">
        <f>'FOD (ALL)'!AA158</f>
        <v>650</v>
      </c>
      <c r="AJ158" s="137">
        <f>'FOD (ALL)'!AR158</f>
        <v>650</v>
      </c>
      <c r="AK158" s="137">
        <f>'FOD (ALL)'!BI158</f>
        <v>650</v>
      </c>
      <c r="AL158" s="137">
        <f>'FOD (ALL)'!BZ158</f>
        <v>0</v>
      </c>
      <c r="AM158" s="137" t="str">
        <f t="shared" si="111"/>
        <v>Y</v>
      </c>
      <c r="AN158" s="137" t="str">
        <f t="shared" si="112"/>
        <v>Y</v>
      </c>
      <c r="AO158" s="137" t="str">
        <f t="shared" si="113"/>
        <v>Y</v>
      </c>
      <c r="AP158" s="137" t="str">
        <f t="shared" si="114"/>
        <v>Y</v>
      </c>
      <c r="AQ158" s="139">
        <f t="shared" si="115"/>
        <v>0</v>
      </c>
      <c r="AR158" s="139">
        <f t="shared" si="116"/>
        <v>0</v>
      </c>
      <c r="AS158" s="139">
        <f t="shared" si="117"/>
        <v>0</v>
      </c>
      <c r="AT158" s="139" t="e">
        <f t="shared" si="118"/>
        <v>#DIV/0!</v>
      </c>
      <c r="AU158" s="137" t="str">
        <f t="shared" si="119"/>
        <v>Y</v>
      </c>
      <c r="AV158" s="137" t="str">
        <f t="shared" si="120"/>
        <v>Y</v>
      </c>
      <c r="AW158" s="137" t="e">
        <f t="shared" si="121"/>
        <v>#DIV/0!</v>
      </c>
      <c r="AX158" s="137">
        <f>'FOD (ALL)'!I158</f>
        <v>0</v>
      </c>
      <c r="AY158" s="137">
        <f>'FOD (ALL)'!Z158</f>
        <v>3.95</v>
      </c>
      <c r="AZ158" s="137">
        <f>'FOD (ALL)'!AQ158</f>
        <v>0</v>
      </c>
      <c r="BA158" s="137">
        <f>'FOD (ALL)'!BH158</f>
        <v>3.87</v>
      </c>
      <c r="BB158" s="137">
        <f>'FOD (ALL)'!BY158</f>
        <v>0</v>
      </c>
      <c r="BC158" s="137" t="str">
        <f t="shared" si="122"/>
        <v>N</v>
      </c>
      <c r="BD158" s="137" t="str">
        <f t="shared" si="123"/>
        <v>Y</v>
      </c>
      <c r="BE158" s="137" t="str">
        <f t="shared" si="124"/>
        <v>N</v>
      </c>
      <c r="BF158" s="137" t="str">
        <f t="shared" si="125"/>
        <v>Y</v>
      </c>
      <c r="BG158" s="139">
        <f t="shared" si="126"/>
        <v>-100</v>
      </c>
      <c r="BH158" s="139" t="e">
        <f t="shared" si="127"/>
        <v>#DIV/0!</v>
      </c>
      <c r="BI158" s="139">
        <f t="shared" si="128"/>
        <v>-100</v>
      </c>
      <c r="BJ158" s="139" t="e">
        <f t="shared" si="129"/>
        <v>#DIV/0!</v>
      </c>
      <c r="BK158" s="137" t="e">
        <f t="shared" si="130"/>
        <v>#DIV/0!</v>
      </c>
      <c r="BL158" s="137" t="e">
        <f t="shared" si="131"/>
        <v>#DIV/0!</v>
      </c>
      <c r="BM158" s="137" t="e">
        <f t="shared" si="132"/>
        <v>#DIV/0!</v>
      </c>
      <c r="BN158" s="137">
        <f>'FOD (ALL)'!H158</f>
        <v>0</v>
      </c>
      <c r="BO158" s="137">
        <f>'FOD (ALL)'!Y158</f>
        <v>1</v>
      </c>
      <c r="BP158" s="137">
        <f>'FOD (ALL)'!AP158</f>
        <v>0</v>
      </c>
      <c r="BQ158" s="137">
        <f>'FOD (ALL)'!BG158</f>
        <v>1</v>
      </c>
      <c r="BR158" s="137">
        <f>'FOD (ALL)'!BX158</f>
        <v>0</v>
      </c>
      <c r="BS158" s="137" t="str">
        <f t="shared" si="133"/>
        <v>N</v>
      </c>
      <c r="BT158" s="137" t="str">
        <f t="shared" si="134"/>
        <v>Y</v>
      </c>
      <c r="BU158" s="137" t="str">
        <f t="shared" si="135"/>
        <v>N</v>
      </c>
      <c r="BV158" s="137" t="str">
        <f t="shared" si="136"/>
        <v>Y</v>
      </c>
      <c r="BW158" s="139">
        <f t="shared" si="137"/>
        <v>-100</v>
      </c>
      <c r="BX158" s="139" t="e">
        <f t="shared" si="138"/>
        <v>#DIV/0!</v>
      </c>
      <c r="BY158" s="139">
        <f t="shared" si="139"/>
        <v>-100</v>
      </c>
      <c r="BZ158" s="139" t="e">
        <f t="shared" si="140"/>
        <v>#DIV/0!</v>
      </c>
      <c r="CA158" s="137" t="e">
        <f t="shared" si="141"/>
        <v>#DIV/0!</v>
      </c>
      <c r="CB158" s="137" t="e">
        <f t="shared" si="142"/>
        <v>#DIV/0!</v>
      </c>
      <c r="CC158" s="137" t="e">
        <f t="shared" si="143"/>
        <v>#DIV/0!</v>
      </c>
    </row>
    <row r="159" spans="1:81" x14ac:dyDescent="0.3">
      <c r="A159" s="137" t="str">
        <f>'FOD (ALL)'!B159</f>
        <v>GRASIM</v>
      </c>
      <c r="B159" s="146">
        <f>'FOD (ALL)'!C159</f>
        <v>43979</v>
      </c>
      <c r="C159" s="137">
        <f>'FOD (ALL)'!G159</f>
        <v>530.29999999999995</v>
      </c>
      <c r="D159" s="137">
        <f>'FOD (ALL)'!X159</f>
        <v>524.85</v>
      </c>
      <c r="E159" s="137">
        <f>'FOD (ALL)'!AO159</f>
        <v>535.15</v>
      </c>
      <c r="F159" s="137">
        <f>'FOD (ALL)'!BF159</f>
        <v>511.6</v>
      </c>
      <c r="G159" s="137">
        <f>'FOD (ALL)'!BW159</f>
        <v>494.95</v>
      </c>
      <c r="H159" s="137" t="str">
        <f t="shared" si="100"/>
        <v>Y</v>
      </c>
      <c r="I159" s="137" t="str">
        <f t="shared" si="101"/>
        <v>N</v>
      </c>
      <c r="J159" s="137" t="str">
        <f t="shared" si="102"/>
        <v>Y</v>
      </c>
      <c r="K159" s="137" t="str">
        <f t="shared" si="103"/>
        <v>Y</v>
      </c>
      <c r="L159" s="139">
        <f t="shared" si="104"/>
        <v>1.0383919215013682</v>
      </c>
      <c r="M159" s="139">
        <f t="shared" si="105"/>
        <v>-1.924694011024938</v>
      </c>
      <c r="N159" s="139">
        <f t="shared" si="106"/>
        <v>4.6032056293979577</v>
      </c>
      <c r="O159" s="139">
        <f t="shared" si="107"/>
        <v>3.3639761592080077</v>
      </c>
      <c r="P159" s="137" t="str">
        <f t="shared" si="108"/>
        <v>Y</v>
      </c>
      <c r="Q159" s="137" t="str">
        <f t="shared" si="109"/>
        <v>N</v>
      </c>
      <c r="R159" s="137" t="str">
        <f t="shared" si="110"/>
        <v>Y</v>
      </c>
      <c r="S159" s="137">
        <f>'FOD (ALL)'!D159</f>
        <v>519</v>
      </c>
      <c r="T159" s="137">
        <f>'FOD (ALL)'!U159</f>
        <v>532.04999999999995</v>
      </c>
      <c r="U159" s="137">
        <f>'FOD (ALL)'!AL159</f>
        <v>507.85</v>
      </c>
      <c r="V159" s="137">
        <f>'FOD (ALL)'!BC159</f>
        <v>503.1</v>
      </c>
      <c r="W159" s="137">
        <f>'FOD (ALL)'!BT159</f>
        <v>514.5</v>
      </c>
      <c r="X159" s="137">
        <f>'FOD (ALL)'!E159</f>
        <v>532.79999999999995</v>
      </c>
      <c r="Y159" s="137">
        <f>'FOD (ALL)'!V159</f>
        <v>534.29999999999995</v>
      </c>
      <c r="Z159" s="137">
        <f>'FOD (ALL)'!AM159</f>
        <v>537.1</v>
      </c>
      <c r="AA159" s="137">
        <f>'FOD (ALL)'!BD159</f>
        <v>521</v>
      </c>
      <c r="AB159" s="137">
        <f>'FOD (ALL)'!BU159</f>
        <v>514.5</v>
      </c>
      <c r="AC159" s="137">
        <f>'FOD (ALL)'!F159</f>
        <v>510.1</v>
      </c>
      <c r="AD159" s="137">
        <f>'FOD (ALL)'!W159</f>
        <v>521.75</v>
      </c>
      <c r="AE159" s="137">
        <f>'FOD (ALL)'!AN159</f>
        <v>506.3</v>
      </c>
      <c r="AF159" s="137">
        <f>'FOD (ALL)'!BE159</f>
        <v>494.05</v>
      </c>
      <c r="AG159" s="137">
        <f>'FOD (ALL)'!BV159</f>
        <v>492.35</v>
      </c>
      <c r="AH159" s="137">
        <f>'FOD (ALL)'!J159</f>
        <v>9216000</v>
      </c>
      <c r="AI159" s="137">
        <f>'FOD (ALL)'!AA159</f>
        <v>16310250</v>
      </c>
      <c r="AJ159" s="137">
        <f>'FOD (ALL)'!AR159</f>
        <v>16854750</v>
      </c>
      <c r="AK159" s="137">
        <f>'FOD (ALL)'!BI159</f>
        <v>17424750</v>
      </c>
      <c r="AL159" s="137">
        <f>'FOD (ALL)'!BZ159</f>
        <v>18447750</v>
      </c>
      <c r="AM159" s="137" t="str">
        <f t="shared" si="111"/>
        <v>N</v>
      </c>
      <c r="AN159" s="137" t="str">
        <f t="shared" si="112"/>
        <v>N</v>
      </c>
      <c r="AO159" s="137" t="str">
        <f t="shared" si="113"/>
        <v>N</v>
      </c>
      <c r="AP159" s="137" t="str">
        <f t="shared" si="114"/>
        <v>N</v>
      </c>
      <c r="AQ159" s="139">
        <f t="shared" si="115"/>
        <v>-43.495654573044554</v>
      </c>
      <c r="AR159" s="139">
        <f t="shared" si="116"/>
        <v>-3.2305433186490458</v>
      </c>
      <c r="AS159" s="139">
        <f t="shared" si="117"/>
        <v>-3.2712090560840186</v>
      </c>
      <c r="AT159" s="139">
        <f t="shared" si="118"/>
        <v>-5.54539171443672</v>
      </c>
      <c r="AU159" s="137" t="str">
        <f t="shared" si="119"/>
        <v>N</v>
      </c>
      <c r="AV159" s="137" t="str">
        <f t="shared" si="120"/>
        <v>Y</v>
      </c>
      <c r="AW159" s="137" t="str">
        <f t="shared" si="121"/>
        <v>Y</v>
      </c>
      <c r="AX159" s="137">
        <f>'FOD (ALL)'!I159</f>
        <v>54027.199999999997</v>
      </c>
      <c r="AY159" s="137">
        <f>'FOD (ALL)'!Z159</f>
        <v>14288.95</v>
      </c>
      <c r="AZ159" s="137">
        <f>'FOD (ALL)'!AQ159</f>
        <v>24438.84</v>
      </c>
      <c r="BA159" s="137">
        <f>'FOD (ALL)'!BH159</f>
        <v>18847.89</v>
      </c>
      <c r="BB159" s="137">
        <f>'FOD (ALL)'!BY159</f>
        <v>21621.82</v>
      </c>
      <c r="BC159" s="137" t="str">
        <f t="shared" si="122"/>
        <v>Y</v>
      </c>
      <c r="BD159" s="137" t="str">
        <f t="shared" si="123"/>
        <v>N</v>
      </c>
      <c r="BE159" s="137" t="str">
        <f t="shared" si="124"/>
        <v>Y</v>
      </c>
      <c r="BF159" s="137" t="str">
        <f t="shared" si="125"/>
        <v>N</v>
      </c>
      <c r="BG159" s="139">
        <f t="shared" si="126"/>
        <v>278.10475927202492</v>
      </c>
      <c r="BH159" s="139">
        <f t="shared" si="127"/>
        <v>-41.531799381640042</v>
      </c>
      <c r="BI159" s="139">
        <f t="shared" si="128"/>
        <v>29.663532628851296</v>
      </c>
      <c r="BJ159" s="139">
        <f t="shared" si="129"/>
        <v>-12.829308541094136</v>
      </c>
      <c r="BK159" s="137" t="str">
        <f t="shared" si="130"/>
        <v>Y</v>
      </c>
      <c r="BL159" s="137" t="str">
        <f t="shared" si="131"/>
        <v>N</v>
      </c>
      <c r="BM159" s="137" t="str">
        <f t="shared" si="132"/>
        <v>Y</v>
      </c>
      <c r="BN159" s="137">
        <f>'FOD (ALL)'!H159</f>
        <v>13783</v>
      </c>
      <c r="BO159" s="137">
        <f>'FOD (ALL)'!Y159</f>
        <v>3614</v>
      </c>
      <c r="BP159" s="137">
        <f>'FOD (ALL)'!AP159</f>
        <v>6209</v>
      </c>
      <c r="BQ159" s="137">
        <f>'FOD (ALL)'!BG159</f>
        <v>4920</v>
      </c>
      <c r="BR159" s="137">
        <f>'FOD (ALL)'!BX159</f>
        <v>5769</v>
      </c>
      <c r="BS159" s="137" t="str">
        <f t="shared" si="133"/>
        <v>Y</v>
      </c>
      <c r="BT159" s="137" t="str">
        <f t="shared" si="134"/>
        <v>N</v>
      </c>
      <c r="BU159" s="137" t="str">
        <f t="shared" si="135"/>
        <v>Y</v>
      </c>
      <c r="BV159" s="137" t="str">
        <f t="shared" si="136"/>
        <v>N</v>
      </c>
      <c r="BW159" s="139">
        <f t="shared" si="137"/>
        <v>281.37797454344218</v>
      </c>
      <c r="BX159" s="139">
        <f t="shared" si="138"/>
        <v>-41.79416975358351</v>
      </c>
      <c r="BY159" s="139">
        <f t="shared" si="139"/>
        <v>26.199186991869915</v>
      </c>
      <c r="BZ159" s="139">
        <f t="shared" si="140"/>
        <v>-14.716588663546542</v>
      </c>
      <c r="CA159" s="137" t="str">
        <f t="shared" si="141"/>
        <v>Y</v>
      </c>
      <c r="CB159" s="137" t="str">
        <f t="shared" si="142"/>
        <v>N</v>
      </c>
      <c r="CC159" s="137" t="str">
        <f t="shared" si="143"/>
        <v>Y</v>
      </c>
    </row>
    <row r="160" spans="1:81" x14ac:dyDescent="0.3">
      <c r="A160" s="137" t="str">
        <f>'FOD (ALL)'!B160</f>
        <v>GRASIM</v>
      </c>
      <c r="B160" s="146">
        <f>'FOD (ALL)'!C160</f>
        <v>44007</v>
      </c>
      <c r="C160" s="137">
        <f>'FOD (ALL)'!G160</f>
        <v>532.15</v>
      </c>
      <c r="D160" s="137">
        <f>'FOD (ALL)'!X160</f>
        <v>526.70000000000005</v>
      </c>
      <c r="E160" s="137">
        <f>'FOD (ALL)'!AO160</f>
        <v>536.65</v>
      </c>
      <c r="F160" s="137">
        <f>'FOD (ALL)'!BF160</f>
        <v>513.9</v>
      </c>
      <c r="G160" s="137">
        <f>'FOD (ALL)'!BW160</f>
        <v>495.95</v>
      </c>
      <c r="H160" s="137" t="str">
        <f t="shared" si="100"/>
        <v>Y</v>
      </c>
      <c r="I160" s="137" t="str">
        <f t="shared" si="101"/>
        <v>N</v>
      </c>
      <c r="J160" s="137" t="str">
        <f t="shared" si="102"/>
        <v>Y</v>
      </c>
      <c r="K160" s="137" t="str">
        <f t="shared" si="103"/>
        <v>Y</v>
      </c>
      <c r="L160" s="139">
        <f t="shared" si="104"/>
        <v>1.0347446364154036</v>
      </c>
      <c r="M160" s="139">
        <f t="shared" si="105"/>
        <v>-1.8540948476660639</v>
      </c>
      <c r="N160" s="139">
        <f t="shared" si="106"/>
        <v>4.4269313095933063</v>
      </c>
      <c r="O160" s="139">
        <f t="shared" si="107"/>
        <v>3.619316463353158</v>
      </c>
      <c r="P160" s="137" t="str">
        <f t="shared" si="108"/>
        <v>Y</v>
      </c>
      <c r="Q160" s="137" t="str">
        <f t="shared" si="109"/>
        <v>N</v>
      </c>
      <c r="R160" s="137" t="str">
        <f t="shared" si="110"/>
        <v>Y</v>
      </c>
      <c r="S160" s="137">
        <f>'FOD (ALL)'!D160</f>
        <v>516.85</v>
      </c>
      <c r="T160" s="137">
        <f>'FOD (ALL)'!U160</f>
        <v>533.45000000000005</v>
      </c>
      <c r="U160" s="137">
        <f>'FOD (ALL)'!AL160</f>
        <v>516.4</v>
      </c>
      <c r="V160" s="137">
        <f>'FOD (ALL)'!BC160</f>
        <v>499</v>
      </c>
      <c r="W160" s="137">
        <f>'FOD (ALL)'!BT160</f>
        <v>513.20000000000005</v>
      </c>
      <c r="X160" s="137">
        <f>'FOD (ALL)'!E160</f>
        <v>535</v>
      </c>
      <c r="Y160" s="137">
        <f>'FOD (ALL)'!V160</f>
        <v>535.95000000000005</v>
      </c>
      <c r="Z160" s="137">
        <f>'FOD (ALL)'!AM160</f>
        <v>538.5</v>
      </c>
      <c r="AA160" s="137">
        <f>'FOD (ALL)'!BD160</f>
        <v>522.65</v>
      </c>
      <c r="AB160" s="137">
        <f>'FOD (ALL)'!BU160</f>
        <v>514.25</v>
      </c>
      <c r="AC160" s="137">
        <f>'FOD (ALL)'!F160</f>
        <v>515.6</v>
      </c>
      <c r="AD160" s="137">
        <f>'FOD (ALL)'!W160</f>
        <v>524.04999999999995</v>
      </c>
      <c r="AE160" s="137">
        <f>'FOD (ALL)'!AN160</f>
        <v>514.04999999999995</v>
      </c>
      <c r="AF160" s="137">
        <f>'FOD (ALL)'!BE160</f>
        <v>498</v>
      </c>
      <c r="AG160" s="137">
        <f>'FOD (ALL)'!BV160</f>
        <v>494.65</v>
      </c>
      <c r="AH160" s="137">
        <f>'FOD (ALL)'!J160</f>
        <v>11574750</v>
      </c>
      <c r="AI160" s="137">
        <f>'FOD (ALL)'!AA160</f>
        <v>3750750</v>
      </c>
      <c r="AJ160" s="137">
        <f>'FOD (ALL)'!AR160</f>
        <v>3103500</v>
      </c>
      <c r="AK160" s="137">
        <f>'FOD (ALL)'!BI160</f>
        <v>2256000</v>
      </c>
      <c r="AL160" s="137">
        <f>'FOD (ALL)'!BZ160</f>
        <v>1235250</v>
      </c>
      <c r="AM160" s="137" t="str">
        <f t="shared" si="111"/>
        <v>Y</v>
      </c>
      <c r="AN160" s="137" t="str">
        <f t="shared" si="112"/>
        <v>Y</v>
      </c>
      <c r="AO160" s="137" t="str">
        <f t="shared" si="113"/>
        <v>Y</v>
      </c>
      <c r="AP160" s="137" t="str">
        <f t="shared" si="114"/>
        <v>Y</v>
      </c>
      <c r="AQ160" s="139">
        <f t="shared" si="115"/>
        <v>208.59828034393121</v>
      </c>
      <c r="AR160" s="139">
        <f t="shared" si="116"/>
        <v>20.8554857419043</v>
      </c>
      <c r="AS160" s="139">
        <f t="shared" si="117"/>
        <v>37.566489361702125</v>
      </c>
      <c r="AT160" s="139">
        <f t="shared" si="118"/>
        <v>82.635094110503942</v>
      </c>
      <c r="AU160" s="137" t="str">
        <f t="shared" si="119"/>
        <v>Y</v>
      </c>
      <c r="AV160" s="137" t="str">
        <f t="shared" si="120"/>
        <v>N</v>
      </c>
      <c r="AW160" s="137" t="str">
        <f t="shared" si="121"/>
        <v>N</v>
      </c>
      <c r="AX160" s="137">
        <f>'FOD (ALL)'!I160</f>
        <v>43857.82</v>
      </c>
      <c r="AY160" s="137">
        <f>'FOD (ALL)'!Z160</f>
        <v>5153.26</v>
      </c>
      <c r="AZ160" s="137">
        <f>'FOD (ALL)'!AQ160</f>
        <v>5869.38</v>
      </c>
      <c r="BA160" s="137">
        <f>'FOD (ALL)'!BH160</f>
        <v>6554.86</v>
      </c>
      <c r="BB160" s="137">
        <f>'FOD (ALL)'!BY160</f>
        <v>6428.83</v>
      </c>
      <c r="BC160" s="137" t="str">
        <f t="shared" si="122"/>
        <v>Y</v>
      </c>
      <c r="BD160" s="137" t="str">
        <f t="shared" si="123"/>
        <v>N</v>
      </c>
      <c r="BE160" s="137" t="str">
        <f t="shared" si="124"/>
        <v>N</v>
      </c>
      <c r="BF160" s="137" t="str">
        <f t="shared" si="125"/>
        <v>Y</v>
      </c>
      <c r="BG160" s="139">
        <f t="shared" si="126"/>
        <v>751.06942013405092</v>
      </c>
      <c r="BH160" s="139">
        <f t="shared" si="127"/>
        <v>-12.200947970654481</v>
      </c>
      <c r="BI160" s="139">
        <f t="shared" si="128"/>
        <v>-10.457584143673543</v>
      </c>
      <c r="BJ160" s="139">
        <f t="shared" si="129"/>
        <v>1.9603878155123056</v>
      </c>
      <c r="BK160" s="137" t="str">
        <f t="shared" si="130"/>
        <v>Y</v>
      </c>
      <c r="BL160" s="137" t="str">
        <f t="shared" si="131"/>
        <v>N</v>
      </c>
      <c r="BM160" s="137" t="str">
        <f t="shared" si="132"/>
        <v>N</v>
      </c>
      <c r="BN160" s="137">
        <f>'FOD (ALL)'!H160</f>
        <v>11158</v>
      </c>
      <c r="BO160" s="137">
        <f>'FOD (ALL)'!Y160</f>
        <v>1297</v>
      </c>
      <c r="BP160" s="137">
        <f>'FOD (ALL)'!AP160</f>
        <v>1494</v>
      </c>
      <c r="BQ160" s="137">
        <f>'FOD (ALL)'!BG160</f>
        <v>1708</v>
      </c>
      <c r="BR160" s="137">
        <f>'FOD (ALL)'!BX160</f>
        <v>1715</v>
      </c>
      <c r="BS160" s="137" t="str">
        <f t="shared" si="133"/>
        <v>Y</v>
      </c>
      <c r="BT160" s="137" t="str">
        <f t="shared" si="134"/>
        <v>N</v>
      </c>
      <c r="BU160" s="137" t="str">
        <f t="shared" si="135"/>
        <v>N</v>
      </c>
      <c r="BV160" s="137" t="str">
        <f t="shared" si="136"/>
        <v>N</v>
      </c>
      <c r="BW160" s="139">
        <f t="shared" si="137"/>
        <v>760.29298380878959</v>
      </c>
      <c r="BX160" s="139">
        <f t="shared" si="138"/>
        <v>-13.18607764390897</v>
      </c>
      <c r="BY160" s="139">
        <f t="shared" si="139"/>
        <v>-12.52927400468384</v>
      </c>
      <c r="BZ160" s="139">
        <f t="shared" si="140"/>
        <v>-0.40816326530612246</v>
      </c>
      <c r="CA160" s="137" t="str">
        <f t="shared" si="141"/>
        <v>Y</v>
      </c>
      <c r="CB160" s="137" t="str">
        <f t="shared" si="142"/>
        <v>N</v>
      </c>
      <c r="CC160" s="137" t="str">
        <f t="shared" si="143"/>
        <v>N</v>
      </c>
    </row>
    <row r="161" spans="1:81" x14ac:dyDescent="0.3">
      <c r="A161" s="137" t="str">
        <f>'FOD (ALL)'!B161</f>
        <v>GRASIM</v>
      </c>
      <c r="B161" s="146">
        <f>'FOD (ALL)'!C161</f>
        <v>44042</v>
      </c>
      <c r="C161" s="137">
        <f>'FOD (ALL)'!G161</f>
        <v>536.65</v>
      </c>
      <c r="D161" s="137">
        <f>'FOD (ALL)'!X161</f>
        <v>531.65</v>
      </c>
      <c r="E161" s="137">
        <f>'FOD (ALL)'!AO161</f>
        <v>541.75</v>
      </c>
      <c r="F161" s="137">
        <f>'FOD (ALL)'!BF161</f>
        <v>516.54999999999995</v>
      </c>
      <c r="G161" s="137">
        <f>'FOD (ALL)'!BW161</f>
        <v>500.45</v>
      </c>
      <c r="H161" s="137" t="str">
        <f t="shared" si="100"/>
        <v>Y</v>
      </c>
      <c r="I161" s="137" t="str">
        <f t="shared" si="101"/>
        <v>N</v>
      </c>
      <c r="J161" s="137" t="str">
        <f t="shared" si="102"/>
        <v>Y</v>
      </c>
      <c r="K161" s="137" t="str">
        <f t="shared" si="103"/>
        <v>Y</v>
      </c>
      <c r="L161" s="139">
        <f t="shared" si="104"/>
        <v>0.94046835323991362</v>
      </c>
      <c r="M161" s="139">
        <f t="shared" si="105"/>
        <v>-1.8643285648361831</v>
      </c>
      <c r="N161" s="139">
        <f t="shared" si="106"/>
        <v>4.8785209563449898</v>
      </c>
      <c r="O161" s="139">
        <f t="shared" si="107"/>
        <v>3.2171046058547237</v>
      </c>
      <c r="P161" s="137" t="str">
        <f t="shared" si="108"/>
        <v>Y</v>
      </c>
      <c r="Q161" s="137" t="str">
        <f t="shared" si="109"/>
        <v>N</v>
      </c>
      <c r="R161" s="137" t="str">
        <f t="shared" si="110"/>
        <v>Y</v>
      </c>
      <c r="S161" s="137">
        <f>'FOD (ALL)'!D161</f>
        <v>518.6</v>
      </c>
      <c r="T161" s="137">
        <f>'FOD (ALL)'!U161</f>
        <v>532.95000000000005</v>
      </c>
      <c r="U161" s="137">
        <f>'FOD (ALL)'!AL161</f>
        <v>538</v>
      </c>
      <c r="V161" s="137">
        <f>'FOD (ALL)'!BC161</f>
        <v>503.95</v>
      </c>
      <c r="W161" s="137">
        <f>'FOD (ALL)'!BT161</f>
        <v>498</v>
      </c>
      <c r="X161" s="137">
        <f>'FOD (ALL)'!E161</f>
        <v>518.6</v>
      </c>
      <c r="Y161" s="137">
        <f>'FOD (ALL)'!V161</f>
        <v>532.95000000000005</v>
      </c>
      <c r="Z161" s="137">
        <f>'FOD (ALL)'!AM161</f>
        <v>538</v>
      </c>
      <c r="AA161" s="137">
        <f>'FOD (ALL)'!BD161</f>
        <v>520</v>
      </c>
      <c r="AB161" s="137">
        <f>'FOD (ALL)'!BU161</f>
        <v>498</v>
      </c>
      <c r="AC161" s="137">
        <f>'FOD (ALL)'!F161</f>
        <v>518.6</v>
      </c>
      <c r="AD161" s="137">
        <f>'FOD (ALL)'!W161</f>
        <v>532.95000000000005</v>
      </c>
      <c r="AE161" s="137">
        <f>'FOD (ALL)'!AN161</f>
        <v>538</v>
      </c>
      <c r="AF161" s="137">
        <f>'FOD (ALL)'!BE161</f>
        <v>503.95</v>
      </c>
      <c r="AG161" s="137">
        <f>'FOD (ALL)'!BV161</f>
        <v>498</v>
      </c>
      <c r="AH161" s="137">
        <f>'FOD (ALL)'!J161</f>
        <v>3800</v>
      </c>
      <c r="AI161" s="137">
        <f>'FOD (ALL)'!AA161</f>
        <v>2850</v>
      </c>
      <c r="AJ161" s="137">
        <f>'FOD (ALL)'!AR161</f>
        <v>1900</v>
      </c>
      <c r="AK161" s="137">
        <f>'FOD (ALL)'!BI161</f>
        <v>2850</v>
      </c>
      <c r="AL161" s="137">
        <f>'FOD (ALL)'!BZ161</f>
        <v>1900</v>
      </c>
      <c r="AM161" s="137" t="str">
        <f t="shared" si="111"/>
        <v>Y</v>
      </c>
      <c r="AN161" s="137" t="str">
        <f t="shared" si="112"/>
        <v>Y</v>
      </c>
      <c r="AO161" s="137" t="str">
        <f t="shared" si="113"/>
        <v>N</v>
      </c>
      <c r="AP161" s="137" t="str">
        <f t="shared" si="114"/>
        <v>Y</v>
      </c>
      <c r="AQ161" s="139">
        <f t="shared" si="115"/>
        <v>33.333333333333329</v>
      </c>
      <c r="AR161" s="139">
        <f t="shared" si="116"/>
        <v>50</v>
      </c>
      <c r="AS161" s="139">
        <f t="shared" si="117"/>
        <v>-33.333333333333329</v>
      </c>
      <c r="AT161" s="139">
        <f t="shared" si="118"/>
        <v>50</v>
      </c>
      <c r="AU161" s="137" t="str">
        <f t="shared" si="119"/>
        <v>N</v>
      </c>
      <c r="AV161" s="137" t="str">
        <f t="shared" si="120"/>
        <v>Y</v>
      </c>
      <c r="AW161" s="137" t="str">
        <f t="shared" si="121"/>
        <v>N</v>
      </c>
      <c r="AX161" s="137">
        <f>'FOD (ALL)'!I161</f>
        <v>4.92</v>
      </c>
      <c r="AY161" s="137">
        <f>'FOD (ALL)'!Z161</f>
        <v>5.0599999999999996</v>
      </c>
      <c r="AZ161" s="137">
        <f>'FOD (ALL)'!AQ161</f>
        <v>5.1100000000000003</v>
      </c>
      <c r="BA161" s="137">
        <f>'FOD (ALL)'!BH161</f>
        <v>9.7200000000000006</v>
      </c>
      <c r="BB161" s="137">
        <f>'FOD (ALL)'!BY161</f>
        <v>4.7300000000000004</v>
      </c>
      <c r="BC161" s="137" t="str">
        <f t="shared" si="122"/>
        <v>N</v>
      </c>
      <c r="BD161" s="137" t="str">
        <f t="shared" si="123"/>
        <v>N</v>
      </c>
      <c r="BE161" s="137" t="str">
        <f t="shared" si="124"/>
        <v>N</v>
      </c>
      <c r="BF161" s="137" t="str">
        <f t="shared" si="125"/>
        <v>Y</v>
      </c>
      <c r="BG161" s="139">
        <f t="shared" si="126"/>
        <v>-2.7667984189723258</v>
      </c>
      <c r="BH161" s="139">
        <f t="shared" si="127"/>
        <v>-0.97847358121332106</v>
      </c>
      <c r="BI161" s="139">
        <f t="shared" si="128"/>
        <v>-47.427983539094647</v>
      </c>
      <c r="BJ161" s="139">
        <f t="shared" si="129"/>
        <v>105.4968287526427</v>
      </c>
      <c r="BK161" s="137" t="str">
        <f t="shared" si="130"/>
        <v>N</v>
      </c>
      <c r="BL161" s="137" t="str">
        <f t="shared" si="131"/>
        <v>Y</v>
      </c>
      <c r="BM161" s="137" t="str">
        <f t="shared" si="132"/>
        <v>N</v>
      </c>
      <c r="BN161" s="137">
        <f>'FOD (ALL)'!H161</f>
        <v>1</v>
      </c>
      <c r="BO161" s="137">
        <f>'FOD (ALL)'!Y161</f>
        <v>1</v>
      </c>
      <c r="BP161" s="137">
        <f>'FOD (ALL)'!AP161</f>
        <v>1</v>
      </c>
      <c r="BQ161" s="137">
        <f>'FOD (ALL)'!BG161</f>
        <v>2</v>
      </c>
      <c r="BR161" s="137">
        <f>'FOD (ALL)'!BX161</f>
        <v>1</v>
      </c>
      <c r="BS161" s="137" t="str">
        <f t="shared" si="133"/>
        <v>Y</v>
      </c>
      <c r="BT161" s="137" t="str">
        <f t="shared" si="134"/>
        <v>Y</v>
      </c>
      <c r="BU161" s="137" t="str">
        <f t="shared" si="135"/>
        <v>N</v>
      </c>
      <c r="BV161" s="137" t="str">
        <f t="shared" si="136"/>
        <v>Y</v>
      </c>
      <c r="BW161" s="139">
        <f t="shared" si="137"/>
        <v>0</v>
      </c>
      <c r="BX161" s="139">
        <f t="shared" si="138"/>
        <v>0</v>
      </c>
      <c r="BY161" s="139">
        <f t="shared" si="139"/>
        <v>-50</v>
      </c>
      <c r="BZ161" s="139">
        <f t="shared" si="140"/>
        <v>100</v>
      </c>
      <c r="CA161" s="137" t="str">
        <f t="shared" si="141"/>
        <v>Y</v>
      </c>
      <c r="CB161" s="137" t="str">
        <f t="shared" si="142"/>
        <v>Y</v>
      </c>
      <c r="CC161" s="137" t="str">
        <f t="shared" si="143"/>
        <v>N</v>
      </c>
    </row>
    <row r="162" spans="1:81" x14ac:dyDescent="0.3">
      <c r="A162" s="137" t="str">
        <f>'FOD (ALL)'!B162</f>
        <v>HAVELLS</v>
      </c>
      <c r="B162" s="146">
        <f>'FOD (ALL)'!C162</f>
        <v>43979</v>
      </c>
      <c r="C162" s="137">
        <f>'FOD (ALL)'!G162</f>
        <v>459.75</v>
      </c>
      <c r="D162" s="137">
        <f>'FOD (ALL)'!X162</f>
        <v>465.55</v>
      </c>
      <c r="E162" s="137">
        <f>'FOD (ALL)'!AO162</f>
        <v>470.25</v>
      </c>
      <c r="F162" s="137">
        <f>'FOD (ALL)'!BF162</f>
        <v>469.4</v>
      </c>
      <c r="G162" s="137">
        <f>'FOD (ALL)'!BW162</f>
        <v>474.7</v>
      </c>
      <c r="H162" s="137" t="str">
        <f t="shared" si="100"/>
        <v>N</v>
      </c>
      <c r="I162" s="137" t="str">
        <f t="shared" si="101"/>
        <v>N</v>
      </c>
      <c r="J162" s="137" t="str">
        <f t="shared" si="102"/>
        <v>Y</v>
      </c>
      <c r="K162" s="137" t="str">
        <f t="shared" si="103"/>
        <v>N</v>
      </c>
      <c r="L162" s="139">
        <f t="shared" si="104"/>
        <v>-1.2458382558264443</v>
      </c>
      <c r="M162" s="139">
        <f t="shared" si="105"/>
        <v>-0.99946836788941806</v>
      </c>
      <c r="N162" s="139">
        <f t="shared" si="106"/>
        <v>0.1810822326374143</v>
      </c>
      <c r="O162" s="139">
        <f t="shared" si="107"/>
        <v>-1.1164946281862254</v>
      </c>
      <c r="P162" s="137" t="str">
        <f t="shared" si="108"/>
        <v>N</v>
      </c>
      <c r="Q162" s="137" t="str">
        <f t="shared" si="109"/>
        <v>N</v>
      </c>
      <c r="R162" s="137" t="str">
        <f t="shared" si="110"/>
        <v>Y</v>
      </c>
      <c r="S162" s="137">
        <f>'FOD (ALL)'!D162</f>
        <v>464.35</v>
      </c>
      <c r="T162" s="137">
        <f>'FOD (ALL)'!U162</f>
        <v>475.8</v>
      </c>
      <c r="U162" s="137">
        <f>'FOD (ALL)'!AL162</f>
        <v>462.1</v>
      </c>
      <c r="V162" s="137">
        <f>'FOD (ALL)'!BC162</f>
        <v>479.15</v>
      </c>
      <c r="W162" s="137">
        <f>'FOD (ALL)'!BT162</f>
        <v>487</v>
      </c>
      <c r="X162" s="137">
        <f>'FOD (ALL)'!E162</f>
        <v>474.8</v>
      </c>
      <c r="Y162" s="137">
        <f>'FOD (ALL)'!V162</f>
        <v>484.25</v>
      </c>
      <c r="Z162" s="137">
        <f>'FOD (ALL)'!AM162</f>
        <v>475</v>
      </c>
      <c r="AA162" s="137">
        <f>'FOD (ALL)'!BD162</f>
        <v>483.3</v>
      </c>
      <c r="AB162" s="137">
        <f>'FOD (ALL)'!BU162</f>
        <v>492</v>
      </c>
      <c r="AC162" s="137">
        <f>'FOD (ALL)'!F162</f>
        <v>455.85</v>
      </c>
      <c r="AD162" s="137">
        <f>'FOD (ALL)'!W162</f>
        <v>461.85</v>
      </c>
      <c r="AE162" s="137">
        <f>'FOD (ALL)'!AN162</f>
        <v>447</v>
      </c>
      <c r="AF162" s="137">
        <f>'FOD (ALL)'!BE162</f>
        <v>466.3</v>
      </c>
      <c r="AG162" s="137">
        <f>'FOD (ALL)'!BV162</f>
        <v>472.4</v>
      </c>
      <c r="AH162" s="137">
        <f>'FOD (ALL)'!J162</f>
        <v>5962000</v>
      </c>
      <c r="AI162" s="137">
        <f>'FOD (ALL)'!AA162</f>
        <v>6106000</v>
      </c>
      <c r="AJ162" s="137">
        <f>'FOD (ALL)'!AR162</f>
        <v>5910000</v>
      </c>
      <c r="AK162" s="137">
        <f>'FOD (ALL)'!BI162</f>
        <v>5605000</v>
      </c>
      <c r="AL162" s="137">
        <f>'FOD (ALL)'!BZ162</f>
        <v>5492000</v>
      </c>
      <c r="AM162" s="137" t="str">
        <f t="shared" si="111"/>
        <v>N</v>
      </c>
      <c r="AN162" s="137" t="str">
        <f t="shared" si="112"/>
        <v>Y</v>
      </c>
      <c r="AO162" s="137" t="str">
        <f t="shared" si="113"/>
        <v>Y</v>
      </c>
      <c r="AP162" s="137" t="str">
        <f t="shared" si="114"/>
        <v>Y</v>
      </c>
      <c r="AQ162" s="139">
        <f t="shared" si="115"/>
        <v>-2.3583360628889616</v>
      </c>
      <c r="AR162" s="139">
        <f t="shared" si="116"/>
        <v>3.3164128595600673</v>
      </c>
      <c r="AS162" s="139">
        <f t="shared" si="117"/>
        <v>5.4415700267618199</v>
      </c>
      <c r="AT162" s="139">
        <f t="shared" si="118"/>
        <v>2.0575382374362712</v>
      </c>
      <c r="AU162" s="137" t="str">
        <f t="shared" si="119"/>
        <v>N</v>
      </c>
      <c r="AV162" s="137" t="str">
        <f t="shared" si="120"/>
        <v>N</v>
      </c>
      <c r="AW162" s="137" t="str">
        <f t="shared" si="121"/>
        <v>Y</v>
      </c>
      <c r="AX162" s="137">
        <f>'FOD (ALL)'!I162</f>
        <v>19219.240000000002</v>
      </c>
      <c r="AY162" s="137">
        <f>'FOD (ALL)'!Z162</f>
        <v>21073.79</v>
      </c>
      <c r="AZ162" s="137">
        <f>'FOD (ALL)'!AQ162</f>
        <v>35753.300000000003</v>
      </c>
      <c r="BA162" s="137">
        <f>'FOD (ALL)'!BH162</f>
        <v>14018.36</v>
      </c>
      <c r="BB162" s="137">
        <f>'FOD (ALL)'!BY162</f>
        <v>13638.02</v>
      </c>
      <c r="BC162" s="137" t="str">
        <f t="shared" si="122"/>
        <v>N</v>
      </c>
      <c r="BD162" s="137" t="str">
        <f t="shared" si="123"/>
        <v>N</v>
      </c>
      <c r="BE162" s="137" t="str">
        <f t="shared" si="124"/>
        <v>Y</v>
      </c>
      <c r="BF162" s="137" t="str">
        <f t="shared" si="125"/>
        <v>Y</v>
      </c>
      <c r="BG162" s="139">
        <f t="shared" si="126"/>
        <v>-8.8002680106426006</v>
      </c>
      <c r="BH162" s="139">
        <f t="shared" si="127"/>
        <v>-41.057776484967825</v>
      </c>
      <c r="BI162" s="139">
        <f t="shared" si="128"/>
        <v>155.04623936038169</v>
      </c>
      <c r="BJ162" s="139">
        <f t="shared" si="129"/>
        <v>2.7888212511786912</v>
      </c>
      <c r="BK162" s="137" t="str">
        <f t="shared" si="130"/>
        <v>Y</v>
      </c>
      <c r="BL162" s="137" t="str">
        <f t="shared" si="131"/>
        <v>N</v>
      </c>
      <c r="BM162" s="137" t="str">
        <f t="shared" si="132"/>
        <v>Y</v>
      </c>
      <c r="BN162" s="137">
        <f>'FOD (ALL)'!H162</f>
        <v>4130</v>
      </c>
      <c r="BO162" s="137">
        <f>'FOD (ALL)'!Y162</f>
        <v>4458</v>
      </c>
      <c r="BP162" s="137">
        <f>'FOD (ALL)'!AP162</f>
        <v>7820</v>
      </c>
      <c r="BQ162" s="137">
        <f>'FOD (ALL)'!BG162</f>
        <v>2959</v>
      </c>
      <c r="BR162" s="137">
        <f>'FOD (ALL)'!BX162</f>
        <v>2832</v>
      </c>
      <c r="BS162" s="137" t="str">
        <f t="shared" si="133"/>
        <v>N</v>
      </c>
      <c r="BT162" s="137" t="str">
        <f t="shared" si="134"/>
        <v>N</v>
      </c>
      <c r="BU162" s="137" t="str">
        <f t="shared" si="135"/>
        <v>Y</v>
      </c>
      <c r="BV162" s="137" t="str">
        <f t="shared" si="136"/>
        <v>Y</v>
      </c>
      <c r="BW162" s="139">
        <f t="shared" si="137"/>
        <v>-7.3575594436967249</v>
      </c>
      <c r="BX162" s="139">
        <f t="shared" si="138"/>
        <v>-42.992327365728897</v>
      </c>
      <c r="BY162" s="139">
        <f t="shared" si="139"/>
        <v>164.27847245691112</v>
      </c>
      <c r="BZ162" s="139">
        <f t="shared" si="140"/>
        <v>4.4844632768361583</v>
      </c>
      <c r="CA162" s="137" t="str">
        <f t="shared" si="141"/>
        <v>Y</v>
      </c>
      <c r="CB162" s="137" t="str">
        <f t="shared" si="142"/>
        <v>N</v>
      </c>
      <c r="CC162" s="137" t="str">
        <f t="shared" si="143"/>
        <v>Y</v>
      </c>
    </row>
    <row r="163" spans="1:81" x14ac:dyDescent="0.3">
      <c r="A163" s="137" t="str">
        <f>'FOD (ALL)'!B163</f>
        <v>HAVELLS</v>
      </c>
      <c r="B163" s="146">
        <f>'FOD (ALL)'!C163</f>
        <v>44007</v>
      </c>
      <c r="C163" s="137">
        <f>'FOD (ALL)'!G163</f>
        <v>460.2</v>
      </c>
      <c r="D163" s="137">
        <f>'FOD (ALL)'!X163</f>
        <v>465.5</v>
      </c>
      <c r="E163" s="137">
        <f>'FOD (ALL)'!AO163</f>
        <v>470</v>
      </c>
      <c r="F163" s="137">
        <f>'FOD (ALL)'!BF163</f>
        <v>469.95</v>
      </c>
      <c r="G163" s="137">
        <f>'FOD (ALL)'!BW163</f>
        <v>474.8</v>
      </c>
      <c r="H163" s="137" t="str">
        <f t="shared" si="100"/>
        <v>N</v>
      </c>
      <c r="I163" s="137" t="str">
        <f t="shared" si="101"/>
        <v>N</v>
      </c>
      <c r="J163" s="137" t="str">
        <f t="shared" si="102"/>
        <v>Y</v>
      </c>
      <c r="K163" s="137" t="str">
        <f t="shared" si="103"/>
        <v>N</v>
      </c>
      <c r="L163" s="139">
        <f t="shared" si="104"/>
        <v>-1.1385606874328702</v>
      </c>
      <c r="M163" s="139">
        <f t="shared" si="105"/>
        <v>-0.95744680851063824</v>
      </c>
      <c r="N163" s="139">
        <f t="shared" si="106"/>
        <v>1.0639429726569075E-2</v>
      </c>
      <c r="O163" s="139">
        <f t="shared" si="107"/>
        <v>-1.0214827295703504</v>
      </c>
      <c r="P163" s="137" t="str">
        <f t="shared" si="108"/>
        <v>N</v>
      </c>
      <c r="Q163" s="137" t="str">
        <f t="shared" si="109"/>
        <v>N</v>
      </c>
      <c r="R163" s="137" t="str">
        <f t="shared" si="110"/>
        <v>Y</v>
      </c>
      <c r="S163" s="137">
        <f>'FOD (ALL)'!D163</f>
        <v>465.85</v>
      </c>
      <c r="T163" s="137">
        <f>'FOD (ALL)'!U163</f>
        <v>475</v>
      </c>
      <c r="U163" s="137">
        <f>'FOD (ALL)'!AL163</f>
        <v>463.65</v>
      </c>
      <c r="V163" s="137">
        <f>'FOD (ALL)'!BC163</f>
        <v>478.95</v>
      </c>
      <c r="W163" s="137">
        <f>'FOD (ALL)'!BT163</f>
        <v>487</v>
      </c>
      <c r="X163" s="137">
        <f>'FOD (ALL)'!E163</f>
        <v>474.65</v>
      </c>
      <c r="Y163" s="137">
        <f>'FOD (ALL)'!V163</f>
        <v>483.55</v>
      </c>
      <c r="Z163" s="137">
        <f>'FOD (ALL)'!AM163</f>
        <v>473</v>
      </c>
      <c r="AA163" s="137">
        <f>'FOD (ALL)'!BD163</f>
        <v>482.35</v>
      </c>
      <c r="AB163" s="137">
        <f>'FOD (ALL)'!BU163</f>
        <v>490</v>
      </c>
      <c r="AC163" s="137">
        <f>'FOD (ALL)'!F163</f>
        <v>456</v>
      </c>
      <c r="AD163" s="137">
        <f>'FOD (ALL)'!W163</f>
        <v>462.3</v>
      </c>
      <c r="AE163" s="137">
        <f>'FOD (ALL)'!AN163</f>
        <v>446</v>
      </c>
      <c r="AF163" s="137">
        <f>'FOD (ALL)'!BE163</f>
        <v>466.9</v>
      </c>
      <c r="AG163" s="137">
        <f>'FOD (ALL)'!BV163</f>
        <v>472.3</v>
      </c>
      <c r="AH163" s="137">
        <f>'FOD (ALL)'!J163</f>
        <v>720000</v>
      </c>
      <c r="AI163" s="137">
        <f>'FOD (ALL)'!AA163</f>
        <v>393000</v>
      </c>
      <c r="AJ163" s="137">
        <f>'FOD (ALL)'!AR163</f>
        <v>275000</v>
      </c>
      <c r="AK163" s="137">
        <f>'FOD (ALL)'!BI163</f>
        <v>153000</v>
      </c>
      <c r="AL163" s="137">
        <f>'FOD (ALL)'!BZ163</f>
        <v>108000</v>
      </c>
      <c r="AM163" s="137" t="str">
        <f t="shared" si="111"/>
        <v>Y</v>
      </c>
      <c r="AN163" s="137" t="str">
        <f t="shared" si="112"/>
        <v>Y</v>
      </c>
      <c r="AO163" s="137" t="str">
        <f t="shared" si="113"/>
        <v>Y</v>
      </c>
      <c r="AP163" s="137" t="str">
        <f t="shared" si="114"/>
        <v>Y</v>
      </c>
      <c r="AQ163" s="139">
        <f t="shared" si="115"/>
        <v>83.206106870229007</v>
      </c>
      <c r="AR163" s="139">
        <f t="shared" si="116"/>
        <v>42.909090909090907</v>
      </c>
      <c r="AS163" s="139">
        <f t="shared" si="117"/>
        <v>79.738562091503269</v>
      </c>
      <c r="AT163" s="139">
        <f t="shared" si="118"/>
        <v>41.666666666666671</v>
      </c>
      <c r="AU163" s="137" t="str">
        <f t="shared" si="119"/>
        <v>Y</v>
      </c>
      <c r="AV163" s="137" t="str">
        <f t="shared" si="120"/>
        <v>N</v>
      </c>
      <c r="AW163" s="137" t="str">
        <f t="shared" si="121"/>
        <v>Y</v>
      </c>
      <c r="AX163" s="137">
        <f>'FOD (ALL)'!I163</f>
        <v>3878.1</v>
      </c>
      <c r="AY163" s="137">
        <f>'FOD (ALL)'!Z163</f>
        <v>2199.36</v>
      </c>
      <c r="AZ163" s="137">
        <f>'FOD (ALL)'!AQ163</f>
        <v>2467.59</v>
      </c>
      <c r="BA163" s="137">
        <f>'FOD (ALL)'!BH163</f>
        <v>514.41</v>
      </c>
      <c r="BB163" s="137">
        <f>'FOD (ALL)'!BY163</f>
        <v>446.95</v>
      </c>
      <c r="BC163" s="137" t="str">
        <f t="shared" si="122"/>
        <v>Y</v>
      </c>
      <c r="BD163" s="137" t="str">
        <f t="shared" si="123"/>
        <v>N</v>
      </c>
      <c r="BE163" s="137" t="str">
        <f t="shared" si="124"/>
        <v>Y</v>
      </c>
      <c r="BF163" s="137" t="str">
        <f t="shared" si="125"/>
        <v>Y</v>
      </c>
      <c r="BG163" s="139">
        <f t="shared" si="126"/>
        <v>76.328568310781307</v>
      </c>
      <c r="BH163" s="139">
        <f t="shared" si="127"/>
        <v>-10.870120238775485</v>
      </c>
      <c r="BI163" s="139">
        <f t="shared" si="128"/>
        <v>379.69324080014007</v>
      </c>
      <c r="BJ163" s="139">
        <f t="shared" si="129"/>
        <v>15.093410896073381</v>
      </c>
      <c r="BK163" s="137" t="str">
        <f t="shared" si="130"/>
        <v>Y</v>
      </c>
      <c r="BL163" s="137" t="str">
        <f t="shared" si="131"/>
        <v>N</v>
      </c>
      <c r="BM163" s="137" t="str">
        <f t="shared" si="132"/>
        <v>Y</v>
      </c>
      <c r="BN163" s="137">
        <f>'FOD (ALL)'!H163</f>
        <v>836</v>
      </c>
      <c r="BO163" s="137">
        <f>'FOD (ALL)'!Y163</f>
        <v>467</v>
      </c>
      <c r="BP163" s="137">
        <f>'FOD (ALL)'!AP163</f>
        <v>541</v>
      </c>
      <c r="BQ163" s="137">
        <f>'FOD (ALL)'!BG163</f>
        <v>109</v>
      </c>
      <c r="BR163" s="137">
        <f>'FOD (ALL)'!BX163</f>
        <v>93</v>
      </c>
      <c r="BS163" s="137" t="str">
        <f t="shared" si="133"/>
        <v>Y</v>
      </c>
      <c r="BT163" s="137" t="str">
        <f t="shared" si="134"/>
        <v>N</v>
      </c>
      <c r="BU163" s="137" t="str">
        <f t="shared" si="135"/>
        <v>Y</v>
      </c>
      <c r="BV163" s="137" t="str">
        <f t="shared" si="136"/>
        <v>Y</v>
      </c>
      <c r="BW163" s="139">
        <f t="shared" si="137"/>
        <v>79.014989293361879</v>
      </c>
      <c r="BX163" s="139">
        <f t="shared" si="138"/>
        <v>-13.67837338262477</v>
      </c>
      <c r="BY163" s="139">
        <f t="shared" si="139"/>
        <v>396.33027522935782</v>
      </c>
      <c r="BZ163" s="139">
        <f t="shared" si="140"/>
        <v>17.20430107526882</v>
      </c>
      <c r="CA163" s="137" t="str">
        <f t="shared" si="141"/>
        <v>Y</v>
      </c>
      <c r="CB163" s="137" t="str">
        <f t="shared" si="142"/>
        <v>N</v>
      </c>
      <c r="CC163" s="137" t="str">
        <f t="shared" si="143"/>
        <v>Y</v>
      </c>
    </row>
    <row r="164" spans="1:81" x14ac:dyDescent="0.3">
      <c r="A164" s="137" t="str">
        <f>'FOD (ALL)'!B164</f>
        <v>HAVELLS</v>
      </c>
      <c r="B164" s="146">
        <f>'FOD (ALL)'!C164</f>
        <v>44042</v>
      </c>
      <c r="C164" s="137">
        <f>'FOD (ALL)'!G164</f>
        <v>459</v>
      </c>
      <c r="D164" s="137">
        <f>'FOD (ALL)'!X164</f>
        <v>465.05</v>
      </c>
      <c r="E164" s="137">
        <f>'FOD (ALL)'!AO164</f>
        <v>470</v>
      </c>
      <c r="F164" s="137">
        <f>'FOD (ALL)'!BF164</f>
        <v>472.5</v>
      </c>
      <c r="G164" s="137">
        <f>'FOD (ALL)'!BW164</f>
        <v>480.2</v>
      </c>
      <c r="H164" s="137" t="str">
        <f t="shared" si="100"/>
        <v>N</v>
      </c>
      <c r="I164" s="137" t="str">
        <f t="shared" si="101"/>
        <v>N</v>
      </c>
      <c r="J164" s="137" t="str">
        <f t="shared" si="102"/>
        <v>N</v>
      </c>
      <c r="K164" s="137" t="str">
        <f t="shared" si="103"/>
        <v>N</v>
      </c>
      <c r="L164" s="139">
        <f t="shared" si="104"/>
        <v>-1.3009353832921215</v>
      </c>
      <c r="M164" s="139">
        <f t="shared" si="105"/>
        <v>-1.0531914893616996</v>
      </c>
      <c r="N164" s="139">
        <f t="shared" si="106"/>
        <v>-0.52910052910052907</v>
      </c>
      <c r="O164" s="139">
        <f t="shared" si="107"/>
        <v>-1.60349854227405</v>
      </c>
      <c r="P164" s="137" t="str">
        <f t="shared" si="108"/>
        <v>N</v>
      </c>
      <c r="Q164" s="137" t="str">
        <f t="shared" si="109"/>
        <v>N</v>
      </c>
      <c r="R164" s="137" t="str">
        <f t="shared" si="110"/>
        <v>Y</v>
      </c>
      <c r="S164" s="137">
        <f>'FOD (ALL)'!D164</f>
        <v>459.85</v>
      </c>
      <c r="T164" s="137">
        <f>'FOD (ALL)'!U164</f>
        <v>478.1</v>
      </c>
      <c r="U164" s="137">
        <f>'FOD (ALL)'!AL164</f>
        <v>461.6</v>
      </c>
      <c r="V164" s="137">
        <f>'FOD (ALL)'!BC164</f>
        <v>0</v>
      </c>
      <c r="W164" s="137">
        <f>'FOD (ALL)'!BT164</f>
        <v>486.45</v>
      </c>
      <c r="X164" s="137">
        <f>'FOD (ALL)'!E164</f>
        <v>460</v>
      </c>
      <c r="Y164" s="137">
        <f>'FOD (ALL)'!V164</f>
        <v>478.1</v>
      </c>
      <c r="Z164" s="137">
        <f>'FOD (ALL)'!AM164</f>
        <v>470</v>
      </c>
      <c r="AA164" s="137">
        <f>'FOD (ALL)'!BD164</f>
        <v>0</v>
      </c>
      <c r="AB164" s="137">
        <f>'FOD (ALL)'!BU164</f>
        <v>486.45</v>
      </c>
      <c r="AC164" s="137">
        <f>'FOD (ALL)'!F164</f>
        <v>458</v>
      </c>
      <c r="AD164" s="137">
        <f>'FOD (ALL)'!W164</f>
        <v>466.15</v>
      </c>
      <c r="AE164" s="137">
        <f>'FOD (ALL)'!AN164</f>
        <v>449.15</v>
      </c>
      <c r="AF164" s="137">
        <f>'FOD (ALL)'!BE164</f>
        <v>0</v>
      </c>
      <c r="AG164" s="137">
        <f>'FOD (ALL)'!BV164</f>
        <v>486.45</v>
      </c>
      <c r="AH164" s="137">
        <f>'FOD (ALL)'!J164</f>
        <v>10000</v>
      </c>
      <c r="AI164" s="137">
        <f>'FOD (ALL)'!AA164</f>
        <v>7000</v>
      </c>
      <c r="AJ164" s="137">
        <f>'FOD (ALL)'!AR164</f>
        <v>5000</v>
      </c>
      <c r="AK164" s="137">
        <f>'FOD (ALL)'!BI164</f>
        <v>2000</v>
      </c>
      <c r="AL164" s="137">
        <f>'FOD (ALL)'!BZ164</f>
        <v>2000</v>
      </c>
      <c r="AM164" s="137" t="str">
        <f t="shared" si="111"/>
        <v>Y</v>
      </c>
      <c r="AN164" s="137" t="str">
        <f t="shared" si="112"/>
        <v>Y</v>
      </c>
      <c r="AO164" s="137" t="str">
        <f t="shared" si="113"/>
        <v>Y</v>
      </c>
      <c r="AP164" s="137" t="str">
        <f t="shared" si="114"/>
        <v>Y</v>
      </c>
      <c r="AQ164" s="139">
        <f t="shared" si="115"/>
        <v>42.857142857142854</v>
      </c>
      <c r="AR164" s="139">
        <f t="shared" si="116"/>
        <v>40</v>
      </c>
      <c r="AS164" s="139">
        <f t="shared" si="117"/>
        <v>150</v>
      </c>
      <c r="AT164" s="139">
        <f t="shared" si="118"/>
        <v>0</v>
      </c>
      <c r="AU164" s="137" t="str">
        <f t="shared" si="119"/>
        <v>Y</v>
      </c>
      <c r="AV164" s="137" t="str">
        <f t="shared" si="120"/>
        <v>N</v>
      </c>
      <c r="AW164" s="137" t="str">
        <f t="shared" si="121"/>
        <v>Y</v>
      </c>
      <c r="AX164" s="137">
        <f>'FOD (ALL)'!I164</f>
        <v>18.37</v>
      </c>
      <c r="AY164" s="137">
        <f>'FOD (ALL)'!Z164</f>
        <v>37.729999999999997</v>
      </c>
      <c r="AZ164" s="137">
        <f>'FOD (ALL)'!AQ164</f>
        <v>32.24</v>
      </c>
      <c r="BA164" s="137">
        <f>'FOD (ALL)'!BH164</f>
        <v>0</v>
      </c>
      <c r="BB164" s="137">
        <f>'FOD (ALL)'!BY164</f>
        <v>4.8600000000000003</v>
      </c>
      <c r="BC164" s="137" t="str">
        <f t="shared" si="122"/>
        <v>N</v>
      </c>
      <c r="BD164" s="137" t="str">
        <f t="shared" si="123"/>
        <v>Y</v>
      </c>
      <c r="BE164" s="137" t="str">
        <f t="shared" si="124"/>
        <v>Y</v>
      </c>
      <c r="BF164" s="137" t="str">
        <f t="shared" si="125"/>
        <v>N</v>
      </c>
      <c r="BG164" s="139">
        <f t="shared" si="126"/>
        <v>-51.31195335276967</v>
      </c>
      <c r="BH164" s="139">
        <f t="shared" si="127"/>
        <v>17.028535980148867</v>
      </c>
      <c r="BI164" s="139" t="e">
        <f t="shared" si="128"/>
        <v>#DIV/0!</v>
      </c>
      <c r="BJ164" s="139">
        <f t="shared" si="129"/>
        <v>-100</v>
      </c>
      <c r="BK164" s="137" t="str">
        <f t="shared" si="130"/>
        <v>N</v>
      </c>
      <c r="BL164" s="137" t="e">
        <f t="shared" si="131"/>
        <v>#DIV/0!</v>
      </c>
      <c r="BM164" s="137" t="e">
        <f t="shared" si="132"/>
        <v>#DIV/0!</v>
      </c>
      <c r="BN164" s="137">
        <f>'FOD (ALL)'!H164</f>
        <v>4</v>
      </c>
      <c r="BO164" s="137">
        <f>'FOD (ALL)'!Y164</f>
        <v>8</v>
      </c>
      <c r="BP164" s="137">
        <f>'FOD (ALL)'!AP164</f>
        <v>7</v>
      </c>
      <c r="BQ164" s="137">
        <f>'FOD (ALL)'!BG164</f>
        <v>0</v>
      </c>
      <c r="BR164" s="137">
        <f>'FOD (ALL)'!BX164</f>
        <v>1</v>
      </c>
      <c r="BS164" s="137" t="str">
        <f t="shared" si="133"/>
        <v>N</v>
      </c>
      <c r="BT164" s="137" t="str">
        <f t="shared" si="134"/>
        <v>Y</v>
      </c>
      <c r="BU164" s="137" t="str">
        <f t="shared" si="135"/>
        <v>Y</v>
      </c>
      <c r="BV164" s="137" t="str">
        <f t="shared" si="136"/>
        <v>N</v>
      </c>
      <c r="BW164" s="139">
        <f t="shared" si="137"/>
        <v>-50</v>
      </c>
      <c r="BX164" s="139">
        <f t="shared" si="138"/>
        <v>14.285714285714285</v>
      </c>
      <c r="BY164" s="139" t="e">
        <f t="shared" si="139"/>
        <v>#DIV/0!</v>
      </c>
      <c r="BZ164" s="139">
        <f t="shared" si="140"/>
        <v>-100</v>
      </c>
      <c r="CA164" s="137" t="str">
        <f t="shared" si="141"/>
        <v>N</v>
      </c>
      <c r="CB164" s="137" t="e">
        <f t="shared" si="142"/>
        <v>#DIV/0!</v>
      </c>
      <c r="CC164" s="137" t="e">
        <f t="shared" si="143"/>
        <v>#DIV/0!</v>
      </c>
    </row>
    <row r="165" spans="1:81" x14ac:dyDescent="0.3">
      <c r="A165" s="137" t="str">
        <f>'FOD (ALL)'!B165</f>
        <v>HCLTECH</v>
      </c>
      <c r="B165" s="146">
        <f>'FOD (ALL)'!C165</f>
        <v>43979</v>
      </c>
      <c r="C165" s="137">
        <f>'FOD (ALL)'!G165</f>
        <v>530.5</v>
      </c>
      <c r="D165" s="137">
        <f>'FOD (ALL)'!X165</f>
        <v>532.9</v>
      </c>
      <c r="E165" s="137">
        <f>'FOD (ALL)'!AO165</f>
        <v>527</v>
      </c>
      <c r="F165" s="137">
        <f>'FOD (ALL)'!BF165</f>
        <v>518.9</v>
      </c>
      <c r="G165" s="137">
        <f>'FOD (ALL)'!BW165</f>
        <v>511.4</v>
      </c>
      <c r="H165" s="137" t="str">
        <f t="shared" si="100"/>
        <v>N</v>
      </c>
      <c r="I165" s="137" t="str">
        <f t="shared" si="101"/>
        <v>Y</v>
      </c>
      <c r="J165" s="137" t="str">
        <f t="shared" si="102"/>
        <v>Y</v>
      </c>
      <c r="K165" s="137" t="str">
        <f t="shared" si="103"/>
        <v>Y</v>
      </c>
      <c r="L165" s="139">
        <f t="shared" si="104"/>
        <v>-0.45036592231187417</v>
      </c>
      <c r="M165" s="139">
        <f t="shared" si="105"/>
        <v>1.1195445920303562</v>
      </c>
      <c r="N165" s="139">
        <f t="shared" si="106"/>
        <v>1.5609944112545813</v>
      </c>
      <c r="O165" s="139">
        <f t="shared" si="107"/>
        <v>1.4665623777864685</v>
      </c>
      <c r="P165" s="137" t="str">
        <f t="shared" si="108"/>
        <v>N</v>
      </c>
      <c r="Q165" s="137" t="str">
        <f t="shared" si="109"/>
        <v>N</v>
      </c>
      <c r="R165" s="137" t="str">
        <f t="shared" si="110"/>
        <v>Y</v>
      </c>
      <c r="S165" s="137">
        <f>'FOD (ALL)'!D165</f>
        <v>529.35</v>
      </c>
      <c r="T165" s="137">
        <f>'FOD (ALL)'!U165</f>
        <v>527.75</v>
      </c>
      <c r="U165" s="137">
        <f>'FOD (ALL)'!AL165</f>
        <v>518.79999999999995</v>
      </c>
      <c r="V165" s="137">
        <f>'FOD (ALL)'!BC165</f>
        <v>509.85</v>
      </c>
      <c r="W165" s="137">
        <f>'FOD (ALL)'!BT165</f>
        <v>511.2</v>
      </c>
      <c r="X165" s="137">
        <f>'FOD (ALL)'!E165</f>
        <v>534.65</v>
      </c>
      <c r="Y165" s="137">
        <f>'FOD (ALL)'!V165</f>
        <v>536.75</v>
      </c>
      <c r="Z165" s="137">
        <f>'FOD (ALL)'!AM165</f>
        <v>528.75</v>
      </c>
      <c r="AA165" s="137">
        <f>'FOD (ALL)'!BD165</f>
        <v>521.20000000000005</v>
      </c>
      <c r="AB165" s="137">
        <f>'FOD (ALL)'!BU165</f>
        <v>519.25</v>
      </c>
      <c r="AC165" s="137">
        <f>'FOD (ALL)'!F165</f>
        <v>522.54999999999995</v>
      </c>
      <c r="AD165" s="137">
        <f>'FOD (ALL)'!W165</f>
        <v>523</v>
      </c>
      <c r="AE165" s="137">
        <f>'FOD (ALL)'!AN165</f>
        <v>515.54999999999995</v>
      </c>
      <c r="AF165" s="137">
        <f>'FOD (ALL)'!BE165</f>
        <v>505.5</v>
      </c>
      <c r="AG165" s="137">
        <f>'FOD (ALL)'!BV165</f>
        <v>507.9</v>
      </c>
      <c r="AH165" s="137">
        <f>'FOD (ALL)'!J165</f>
        <v>18838400</v>
      </c>
      <c r="AI165" s="137">
        <f>'FOD (ALL)'!AA165</f>
        <v>19290600</v>
      </c>
      <c r="AJ165" s="137">
        <f>'FOD (ALL)'!AR165</f>
        <v>19265400</v>
      </c>
      <c r="AK165" s="137">
        <f>'FOD (ALL)'!BI165</f>
        <v>20242600</v>
      </c>
      <c r="AL165" s="137">
        <f>'FOD (ALL)'!BZ165</f>
        <v>20011600</v>
      </c>
      <c r="AM165" s="137" t="str">
        <f t="shared" si="111"/>
        <v>N</v>
      </c>
      <c r="AN165" s="137" t="str">
        <f t="shared" si="112"/>
        <v>Y</v>
      </c>
      <c r="AO165" s="137" t="str">
        <f t="shared" si="113"/>
        <v>N</v>
      </c>
      <c r="AP165" s="137" t="str">
        <f t="shared" si="114"/>
        <v>Y</v>
      </c>
      <c r="AQ165" s="139">
        <f t="shared" si="115"/>
        <v>-2.3441468901952245</v>
      </c>
      <c r="AR165" s="139">
        <f t="shared" si="116"/>
        <v>0.13080444735120994</v>
      </c>
      <c r="AS165" s="139">
        <f t="shared" si="117"/>
        <v>-4.8274431150148702</v>
      </c>
      <c r="AT165" s="139">
        <f t="shared" si="118"/>
        <v>1.1543304883167762</v>
      </c>
      <c r="AU165" s="137" t="str">
        <f t="shared" si="119"/>
        <v>N</v>
      </c>
      <c r="AV165" s="137" t="str">
        <f t="shared" si="120"/>
        <v>Y</v>
      </c>
      <c r="AW165" s="137" t="str">
        <f t="shared" si="121"/>
        <v>N</v>
      </c>
      <c r="AX165" s="137">
        <f>'FOD (ALL)'!I165</f>
        <v>26614.79</v>
      </c>
      <c r="AY165" s="137">
        <f>'FOD (ALL)'!Z165</f>
        <v>21735.93</v>
      </c>
      <c r="AZ165" s="137">
        <f>'FOD (ALL)'!AQ165</f>
        <v>27830.33</v>
      </c>
      <c r="BA165" s="137">
        <f>'FOD (ALL)'!BH165</f>
        <v>19177.759999999998</v>
      </c>
      <c r="BB165" s="137">
        <f>'FOD (ALL)'!BY165</f>
        <v>24286.720000000001</v>
      </c>
      <c r="BC165" s="137" t="str">
        <f t="shared" si="122"/>
        <v>Y</v>
      </c>
      <c r="BD165" s="137" t="str">
        <f t="shared" si="123"/>
        <v>N</v>
      </c>
      <c r="BE165" s="137" t="str">
        <f t="shared" si="124"/>
        <v>Y</v>
      </c>
      <c r="BF165" s="137" t="str">
        <f t="shared" si="125"/>
        <v>N</v>
      </c>
      <c r="BG165" s="139">
        <f t="shared" si="126"/>
        <v>22.446060509028143</v>
      </c>
      <c r="BH165" s="139">
        <f t="shared" si="127"/>
        <v>-21.898410834510411</v>
      </c>
      <c r="BI165" s="139">
        <f t="shared" si="128"/>
        <v>45.117730120723195</v>
      </c>
      <c r="BJ165" s="139">
        <f t="shared" si="129"/>
        <v>-21.036022978813122</v>
      </c>
      <c r="BK165" s="137" t="str">
        <f t="shared" si="130"/>
        <v>Y</v>
      </c>
      <c r="BL165" s="137" t="str">
        <f t="shared" si="131"/>
        <v>N</v>
      </c>
      <c r="BM165" s="137" t="str">
        <f t="shared" si="132"/>
        <v>Y</v>
      </c>
      <c r="BN165" s="137">
        <f>'FOD (ALL)'!H165</f>
        <v>3592</v>
      </c>
      <c r="BO165" s="137">
        <f>'FOD (ALL)'!Y165</f>
        <v>2923</v>
      </c>
      <c r="BP165" s="137">
        <f>'FOD (ALL)'!AP165</f>
        <v>3787</v>
      </c>
      <c r="BQ165" s="137">
        <f>'FOD (ALL)'!BG165</f>
        <v>2657</v>
      </c>
      <c r="BR165" s="137">
        <f>'FOD (ALL)'!BX165</f>
        <v>3379</v>
      </c>
      <c r="BS165" s="137" t="str">
        <f t="shared" si="133"/>
        <v>Y</v>
      </c>
      <c r="BT165" s="137" t="str">
        <f t="shared" si="134"/>
        <v>N</v>
      </c>
      <c r="BU165" s="137" t="str">
        <f t="shared" si="135"/>
        <v>Y</v>
      </c>
      <c r="BV165" s="137" t="str">
        <f t="shared" si="136"/>
        <v>N</v>
      </c>
      <c r="BW165" s="139">
        <f t="shared" si="137"/>
        <v>22.887444406431747</v>
      </c>
      <c r="BX165" s="139">
        <f t="shared" si="138"/>
        <v>-22.814893055188804</v>
      </c>
      <c r="BY165" s="139">
        <f t="shared" si="139"/>
        <v>42.529168234851333</v>
      </c>
      <c r="BZ165" s="139">
        <f t="shared" si="140"/>
        <v>-21.367268422610238</v>
      </c>
      <c r="CA165" s="137" t="str">
        <f t="shared" si="141"/>
        <v>Y</v>
      </c>
      <c r="CB165" s="137" t="str">
        <f t="shared" si="142"/>
        <v>N</v>
      </c>
      <c r="CC165" s="137" t="str">
        <f t="shared" si="143"/>
        <v>Y</v>
      </c>
    </row>
    <row r="166" spans="1:81" x14ac:dyDescent="0.3">
      <c r="A166" s="137" t="str">
        <f>'FOD (ALL)'!B166</f>
        <v>HCLTECH</v>
      </c>
      <c r="B166" s="146">
        <f>'FOD (ALL)'!C166</f>
        <v>44007</v>
      </c>
      <c r="C166" s="137">
        <f>'FOD (ALL)'!G166</f>
        <v>530.95000000000005</v>
      </c>
      <c r="D166" s="137">
        <f>'FOD (ALL)'!X166</f>
        <v>533.85</v>
      </c>
      <c r="E166" s="137">
        <f>'FOD (ALL)'!AO166</f>
        <v>528.04999999999995</v>
      </c>
      <c r="F166" s="137">
        <f>'FOD (ALL)'!BF166</f>
        <v>520.29999999999995</v>
      </c>
      <c r="G166" s="137">
        <f>'FOD (ALL)'!BW166</f>
        <v>512.70000000000005</v>
      </c>
      <c r="H166" s="137" t="str">
        <f t="shared" si="100"/>
        <v>N</v>
      </c>
      <c r="I166" s="137" t="str">
        <f t="shared" si="101"/>
        <v>Y</v>
      </c>
      <c r="J166" s="137" t="str">
        <f t="shared" si="102"/>
        <v>Y</v>
      </c>
      <c r="K166" s="137" t="str">
        <f t="shared" si="103"/>
        <v>Y</v>
      </c>
      <c r="L166" s="139">
        <f t="shared" si="104"/>
        <v>-0.54322375199025519</v>
      </c>
      <c r="M166" s="139">
        <f t="shared" si="105"/>
        <v>1.0983808351481998</v>
      </c>
      <c r="N166" s="139">
        <f t="shared" si="106"/>
        <v>1.4895252738804539</v>
      </c>
      <c r="O166" s="139">
        <f t="shared" si="107"/>
        <v>1.4823483518626699</v>
      </c>
      <c r="P166" s="137" t="str">
        <f t="shared" si="108"/>
        <v>N</v>
      </c>
      <c r="Q166" s="137" t="str">
        <f t="shared" si="109"/>
        <v>N</v>
      </c>
      <c r="R166" s="137" t="str">
        <f t="shared" si="110"/>
        <v>Y</v>
      </c>
      <c r="S166" s="137">
        <f>'FOD (ALL)'!D166</f>
        <v>530.1</v>
      </c>
      <c r="T166" s="137">
        <f>'FOD (ALL)'!U166</f>
        <v>524.95000000000005</v>
      </c>
      <c r="U166" s="137">
        <f>'FOD (ALL)'!AL166</f>
        <v>520.4</v>
      </c>
      <c r="V166" s="137">
        <f>'FOD (ALL)'!BC166</f>
        <v>510.75</v>
      </c>
      <c r="W166" s="137">
        <f>'FOD (ALL)'!BT166</f>
        <v>514</v>
      </c>
      <c r="X166" s="137">
        <f>'FOD (ALL)'!E166</f>
        <v>535.4</v>
      </c>
      <c r="Y166" s="137">
        <f>'FOD (ALL)'!V166</f>
        <v>537.54999999999995</v>
      </c>
      <c r="Z166" s="137">
        <f>'FOD (ALL)'!AM166</f>
        <v>529</v>
      </c>
      <c r="AA166" s="137">
        <f>'FOD (ALL)'!BD166</f>
        <v>522.04999999999995</v>
      </c>
      <c r="AB166" s="137">
        <f>'FOD (ALL)'!BU166</f>
        <v>519.65</v>
      </c>
      <c r="AC166" s="137">
        <f>'FOD (ALL)'!F166</f>
        <v>523.9</v>
      </c>
      <c r="AD166" s="137">
        <f>'FOD (ALL)'!W166</f>
        <v>524.95000000000005</v>
      </c>
      <c r="AE166" s="137">
        <f>'FOD (ALL)'!AN166</f>
        <v>517.25</v>
      </c>
      <c r="AF166" s="137">
        <f>'FOD (ALL)'!BE166</f>
        <v>510.75</v>
      </c>
      <c r="AG166" s="137">
        <f>'FOD (ALL)'!BV166</f>
        <v>510.35</v>
      </c>
      <c r="AH166" s="137">
        <f>'FOD (ALL)'!J166</f>
        <v>3369800</v>
      </c>
      <c r="AI166" s="137">
        <f>'FOD (ALL)'!AA166</f>
        <v>2242800</v>
      </c>
      <c r="AJ166" s="137">
        <f>'FOD (ALL)'!AR166</f>
        <v>1978200</v>
      </c>
      <c r="AK166" s="137">
        <f>'FOD (ALL)'!BI166</f>
        <v>516600</v>
      </c>
      <c r="AL166" s="137">
        <f>'FOD (ALL)'!BZ166</f>
        <v>404600</v>
      </c>
      <c r="AM166" s="137" t="str">
        <f t="shared" si="111"/>
        <v>Y</v>
      </c>
      <c r="AN166" s="137" t="str">
        <f t="shared" si="112"/>
        <v>Y</v>
      </c>
      <c r="AO166" s="137" t="str">
        <f t="shared" si="113"/>
        <v>Y</v>
      </c>
      <c r="AP166" s="137" t="str">
        <f t="shared" si="114"/>
        <v>Y</v>
      </c>
      <c r="AQ166" s="139">
        <f t="shared" si="115"/>
        <v>50.249687890137331</v>
      </c>
      <c r="AR166" s="139">
        <f t="shared" si="116"/>
        <v>13.375796178343949</v>
      </c>
      <c r="AS166" s="139">
        <f t="shared" si="117"/>
        <v>282.92682926829269</v>
      </c>
      <c r="AT166" s="139">
        <f t="shared" si="118"/>
        <v>27.681660899653981</v>
      </c>
      <c r="AU166" s="137" t="str">
        <f t="shared" si="119"/>
        <v>Y</v>
      </c>
      <c r="AV166" s="137" t="str">
        <f t="shared" si="120"/>
        <v>N</v>
      </c>
      <c r="AW166" s="137" t="str">
        <f t="shared" si="121"/>
        <v>Y</v>
      </c>
      <c r="AX166" s="137">
        <f>'FOD (ALL)'!I166</f>
        <v>10480.370000000001</v>
      </c>
      <c r="AY166" s="137">
        <f>'FOD (ALL)'!Z166</f>
        <v>3864.23</v>
      </c>
      <c r="AZ166" s="137">
        <f>'FOD (ALL)'!AQ166</f>
        <v>8796.7000000000007</v>
      </c>
      <c r="BA166" s="137">
        <f>'FOD (ALL)'!BH166</f>
        <v>1637.83</v>
      </c>
      <c r="BB166" s="137">
        <f>'FOD (ALL)'!BY166</f>
        <v>972.46</v>
      </c>
      <c r="BC166" s="137" t="str">
        <f t="shared" si="122"/>
        <v>Y</v>
      </c>
      <c r="BD166" s="137" t="str">
        <f t="shared" si="123"/>
        <v>N</v>
      </c>
      <c r="BE166" s="137" t="str">
        <f t="shared" si="124"/>
        <v>Y</v>
      </c>
      <c r="BF166" s="137" t="str">
        <f t="shared" si="125"/>
        <v>Y</v>
      </c>
      <c r="BG166" s="139">
        <f t="shared" si="126"/>
        <v>171.21496391260359</v>
      </c>
      <c r="BH166" s="139">
        <f t="shared" si="127"/>
        <v>-56.071822387940941</v>
      </c>
      <c r="BI166" s="139">
        <f t="shared" si="128"/>
        <v>437.09481448013537</v>
      </c>
      <c r="BJ166" s="139">
        <f t="shared" si="129"/>
        <v>68.421323242087055</v>
      </c>
      <c r="BK166" s="137" t="str">
        <f t="shared" si="130"/>
        <v>Y</v>
      </c>
      <c r="BL166" s="137" t="str">
        <f t="shared" si="131"/>
        <v>N</v>
      </c>
      <c r="BM166" s="137" t="str">
        <f t="shared" si="132"/>
        <v>Y</v>
      </c>
      <c r="BN166" s="137">
        <f>'FOD (ALL)'!H166</f>
        <v>1411</v>
      </c>
      <c r="BO166" s="137">
        <f>'FOD (ALL)'!Y166</f>
        <v>518</v>
      </c>
      <c r="BP166" s="137">
        <f>'FOD (ALL)'!AP166</f>
        <v>1193</v>
      </c>
      <c r="BQ166" s="137">
        <f>'FOD (ALL)'!BG166</f>
        <v>226</v>
      </c>
      <c r="BR166" s="137">
        <f>'FOD (ALL)'!BX166</f>
        <v>135</v>
      </c>
      <c r="BS166" s="137" t="str">
        <f t="shared" si="133"/>
        <v>Y</v>
      </c>
      <c r="BT166" s="137" t="str">
        <f t="shared" si="134"/>
        <v>N</v>
      </c>
      <c r="BU166" s="137" t="str">
        <f t="shared" si="135"/>
        <v>Y</v>
      </c>
      <c r="BV166" s="137" t="str">
        <f t="shared" si="136"/>
        <v>Y</v>
      </c>
      <c r="BW166" s="139">
        <f t="shared" si="137"/>
        <v>172.3938223938224</v>
      </c>
      <c r="BX166" s="139">
        <f t="shared" si="138"/>
        <v>-56.580050293378036</v>
      </c>
      <c r="BY166" s="139">
        <f t="shared" si="139"/>
        <v>427.87610619469029</v>
      </c>
      <c r="BZ166" s="139">
        <f t="shared" si="140"/>
        <v>67.407407407407405</v>
      </c>
      <c r="CA166" s="137" t="str">
        <f t="shared" si="141"/>
        <v>Y</v>
      </c>
      <c r="CB166" s="137" t="str">
        <f t="shared" si="142"/>
        <v>N</v>
      </c>
      <c r="CC166" s="137" t="str">
        <f t="shared" si="143"/>
        <v>Y</v>
      </c>
    </row>
    <row r="167" spans="1:81" x14ac:dyDescent="0.3">
      <c r="A167" s="137" t="str">
        <f>'FOD (ALL)'!B167</f>
        <v>HCLTECH</v>
      </c>
      <c r="B167" s="146">
        <f>'FOD (ALL)'!C167</f>
        <v>44042</v>
      </c>
      <c r="C167" s="137">
        <f>'FOD (ALL)'!G167</f>
        <v>534.70000000000005</v>
      </c>
      <c r="D167" s="137">
        <f>'FOD (ALL)'!X167</f>
        <v>539.65</v>
      </c>
      <c r="E167" s="137">
        <f>'FOD (ALL)'!AO167</f>
        <v>531.54999999999995</v>
      </c>
      <c r="F167" s="137">
        <f>'FOD (ALL)'!BF167</f>
        <v>523.04999999999995</v>
      </c>
      <c r="G167" s="137">
        <f>'FOD (ALL)'!BW167</f>
        <v>513.4</v>
      </c>
      <c r="H167" s="137" t="str">
        <f t="shared" si="100"/>
        <v>N</v>
      </c>
      <c r="I167" s="137" t="str">
        <f t="shared" si="101"/>
        <v>Y</v>
      </c>
      <c r="J167" s="137" t="str">
        <f t="shared" si="102"/>
        <v>Y</v>
      </c>
      <c r="K167" s="137" t="str">
        <f t="shared" si="103"/>
        <v>Y</v>
      </c>
      <c r="L167" s="139">
        <f t="shared" si="104"/>
        <v>-0.91726118780689936</v>
      </c>
      <c r="M167" s="139">
        <f t="shared" si="105"/>
        <v>1.5238453579155344</v>
      </c>
      <c r="N167" s="139">
        <f t="shared" si="106"/>
        <v>1.625083644011089</v>
      </c>
      <c r="O167" s="139">
        <f t="shared" si="107"/>
        <v>1.8796260225944641</v>
      </c>
      <c r="P167" s="137" t="str">
        <f t="shared" si="108"/>
        <v>N</v>
      </c>
      <c r="Q167" s="137" t="str">
        <f t="shared" si="109"/>
        <v>N</v>
      </c>
      <c r="R167" s="137" t="str">
        <f t="shared" si="110"/>
        <v>N</v>
      </c>
      <c r="S167" s="137">
        <f>'FOD (ALL)'!D167</f>
        <v>0</v>
      </c>
      <c r="T167" s="137">
        <f>'FOD (ALL)'!U167</f>
        <v>527.65</v>
      </c>
      <c r="U167" s="137">
        <f>'FOD (ALL)'!AL167</f>
        <v>523.04999999999995</v>
      </c>
      <c r="V167" s="137">
        <f>'FOD (ALL)'!BC167</f>
        <v>509.85</v>
      </c>
      <c r="W167" s="137">
        <f>'FOD (ALL)'!BT167</f>
        <v>519</v>
      </c>
      <c r="X167" s="137">
        <f>'FOD (ALL)'!E167</f>
        <v>0</v>
      </c>
      <c r="Y167" s="137">
        <f>'FOD (ALL)'!V167</f>
        <v>527.65</v>
      </c>
      <c r="Z167" s="137">
        <f>'FOD (ALL)'!AM167</f>
        <v>523.04999999999995</v>
      </c>
      <c r="AA167" s="137">
        <f>'FOD (ALL)'!BD167</f>
        <v>509.85</v>
      </c>
      <c r="AB167" s="137">
        <f>'FOD (ALL)'!BU167</f>
        <v>520.95000000000005</v>
      </c>
      <c r="AC167" s="137">
        <f>'FOD (ALL)'!F167</f>
        <v>0</v>
      </c>
      <c r="AD167" s="137">
        <f>'FOD (ALL)'!W167</f>
        <v>527.65</v>
      </c>
      <c r="AE167" s="137">
        <f>'FOD (ALL)'!AN167</f>
        <v>523.04999999999995</v>
      </c>
      <c r="AF167" s="137">
        <f>'FOD (ALL)'!BE167</f>
        <v>509.85</v>
      </c>
      <c r="AG167" s="137">
        <f>'FOD (ALL)'!BV167</f>
        <v>513.4</v>
      </c>
      <c r="AH167" s="137">
        <f>'FOD (ALL)'!J167</f>
        <v>8400</v>
      </c>
      <c r="AI167" s="137">
        <f>'FOD (ALL)'!AA167</f>
        <v>8400</v>
      </c>
      <c r="AJ167" s="137">
        <f>'FOD (ALL)'!AR167</f>
        <v>7000</v>
      </c>
      <c r="AK167" s="137">
        <f>'FOD (ALL)'!BI167</f>
        <v>5600</v>
      </c>
      <c r="AL167" s="137">
        <f>'FOD (ALL)'!BZ167</f>
        <v>7000</v>
      </c>
      <c r="AM167" s="137" t="str">
        <f t="shared" si="111"/>
        <v>Y</v>
      </c>
      <c r="AN167" s="137" t="str">
        <f t="shared" si="112"/>
        <v>Y</v>
      </c>
      <c r="AO167" s="137" t="str">
        <f t="shared" si="113"/>
        <v>Y</v>
      </c>
      <c r="AP167" s="137" t="str">
        <f t="shared" si="114"/>
        <v>N</v>
      </c>
      <c r="AQ167" s="139">
        <f t="shared" si="115"/>
        <v>0</v>
      </c>
      <c r="AR167" s="139">
        <f t="shared" si="116"/>
        <v>20</v>
      </c>
      <c r="AS167" s="139">
        <f t="shared" si="117"/>
        <v>25</v>
      </c>
      <c r="AT167" s="139">
        <f t="shared" si="118"/>
        <v>-20</v>
      </c>
      <c r="AU167" s="137" t="str">
        <f t="shared" si="119"/>
        <v>N</v>
      </c>
      <c r="AV167" s="137" t="str">
        <f t="shared" si="120"/>
        <v>N</v>
      </c>
      <c r="AW167" s="137" t="str">
        <f t="shared" si="121"/>
        <v>Y</v>
      </c>
      <c r="AX167" s="137">
        <f>'FOD (ALL)'!I167</f>
        <v>0</v>
      </c>
      <c r="AY167" s="137">
        <f>'FOD (ALL)'!Z167</f>
        <v>7.38</v>
      </c>
      <c r="AZ167" s="137">
        <f>'FOD (ALL)'!AQ167</f>
        <v>7.32</v>
      </c>
      <c r="BA167" s="137">
        <f>'FOD (ALL)'!BH167</f>
        <v>7.13</v>
      </c>
      <c r="BB167" s="137">
        <f>'FOD (ALL)'!BY167</f>
        <v>21.74</v>
      </c>
      <c r="BC167" s="137" t="str">
        <f t="shared" si="122"/>
        <v>N</v>
      </c>
      <c r="BD167" s="137" t="str">
        <f t="shared" si="123"/>
        <v>Y</v>
      </c>
      <c r="BE167" s="137" t="str">
        <f t="shared" si="124"/>
        <v>Y</v>
      </c>
      <c r="BF167" s="137" t="str">
        <f t="shared" si="125"/>
        <v>N</v>
      </c>
      <c r="BG167" s="139">
        <f t="shared" si="126"/>
        <v>-100</v>
      </c>
      <c r="BH167" s="139">
        <f t="shared" si="127"/>
        <v>0.81967213114753568</v>
      </c>
      <c r="BI167" s="139">
        <f t="shared" si="128"/>
        <v>2.6647966339410996</v>
      </c>
      <c r="BJ167" s="139">
        <f t="shared" si="129"/>
        <v>-67.203311867525301</v>
      </c>
      <c r="BK167" s="137" t="str">
        <f t="shared" si="130"/>
        <v>N</v>
      </c>
      <c r="BL167" s="137" t="str">
        <f t="shared" si="131"/>
        <v>N</v>
      </c>
      <c r="BM167" s="137" t="str">
        <f t="shared" si="132"/>
        <v>Y</v>
      </c>
      <c r="BN167" s="137">
        <f>'FOD (ALL)'!H167</f>
        <v>0</v>
      </c>
      <c r="BO167" s="137">
        <f>'FOD (ALL)'!Y167</f>
        <v>1</v>
      </c>
      <c r="BP167" s="137">
        <f>'FOD (ALL)'!AP167</f>
        <v>1</v>
      </c>
      <c r="BQ167" s="137">
        <f>'FOD (ALL)'!BG167</f>
        <v>1</v>
      </c>
      <c r="BR167" s="137">
        <f>'FOD (ALL)'!BX167</f>
        <v>3</v>
      </c>
      <c r="BS167" s="137" t="str">
        <f t="shared" si="133"/>
        <v>N</v>
      </c>
      <c r="BT167" s="137" t="str">
        <f t="shared" si="134"/>
        <v>Y</v>
      </c>
      <c r="BU167" s="137" t="str">
        <f t="shared" si="135"/>
        <v>Y</v>
      </c>
      <c r="BV167" s="137" t="str">
        <f t="shared" si="136"/>
        <v>N</v>
      </c>
      <c r="BW167" s="139">
        <f t="shared" si="137"/>
        <v>-100</v>
      </c>
      <c r="BX167" s="139">
        <f t="shared" si="138"/>
        <v>0</v>
      </c>
      <c r="BY167" s="139">
        <f t="shared" si="139"/>
        <v>0</v>
      </c>
      <c r="BZ167" s="139">
        <f t="shared" si="140"/>
        <v>-66.666666666666657</v>
      </c>
      <c r="CA167" s="137" t="str">
        <f t="shared" si="141"/>
        <v>N</v>
      </c>
      <c r="CB167" s="137" t="str">
        <f t="shared" si="142"/>
        <v>Y</v>
      </c>
      <c r="CC167" s="137" t="str">
        <f t="shared" si="143"/>
        <v>Y</v>
      </c>
    </row>
    <row r="168" spans="1:81" x14ac:dyDescent="0.3">
      <c r="A168" s="137" t="str">
        <f>'FOD (ALL)'!B168</f>
        <v>HDFC</v>
      </c>
      <c r="B168" s="146">
        <f>'FOD (ALL)'!C168</f>
        <v>43979</v>
      </c>
      <c r="C168" s="137">
        <f>'FOD (ALL)'!G168</f>
        <v>1515.75</v>
      </c>
      <c r="D168" s="137">
        <f>'FOD (ALL)'!X168</f>
        <v>1589.75</v>
      </c>
      <c r="E168" s="137">
        <f>'FOD (ALL)'!AO168</f>
        <v>1623.2</v>
      </c>
      <c r="F168" s="137">
        <f>'FOD (ALL)'!BF168</f>
        <v>1539.35</v>
      </c>
      <c r="G168" s="137">
        <f>'FOD (ALL)'!BW168</f>
        <v>1512.95</v>
      </c>
      <c r="H168" s="137" t="str">
        <f t="shared" si="100"/>
        <v>N</v>
      </c>
      <c r="I168" s="137" t="str">
        <f t="shared" si="101"/>
        <v>N</v>
      </c>
      <c r="J168" s="137" t="str">
        <f t="shared" si="102"/>
        <v>Y</v>
      </c>
      <c r="K168" s="137" t="str">
        <f t="shared" si="103"/>
        <v>Y</v>
      </c>
      <c r="L168" s="139">
        <f t="shared" si="104"/>
        <v>-4.6548199402421764</v>
      </c>
      <c r="M168" s="139">
        <f t="shared" si="105"/>
        <v>-2.0607442089699388</v>
      </c>
      <c r="N168" s="139">
        <f t="shared" si="106"/>
        <v>5.4471042972683366</v>
      </c>
      <c r="O168" s="139">
        <f t="shared" si="107"/>
        <v>1.744935391123293</v>
      </c>
      <c r="P168" s="137" t="str">
        <f t="shared" si="108"/>
        <v>N</v>
      </c>
      <c r="Q168" s="137" t="str">
        <f t="shared" si="109"/>
        <v>N</v>
      </c>
      <c r="R168" s="137" t="str">
        <f t="shared" si="110"/>
        <v>Y</v>
      </c>
      <c r="S168" s="137">
        <f>'FOD (ALL)'!D168</f>
        <v>1578.65</v>
      </c>
      <c r="T168" s="137">
        <f>'FOD (ALL)'!U168</f>
        <v>1630</v>
      </c>
      <c r="U168" s="137">
        <f>'FOD (ALL)'!AL168</f>
        <v>1544.7</v>
      </c>
      <c r="V168" s="137">
        <f>'FOD (ALL)'!BC168</f>
        <v>1566.5</v>
      </c>
      <c r="W168" s="137">
        <f>'FOD (ALL)'!BT168</f>
        <v>1628.65</v>
      </c>
      <c r="X168" s="137">
        <f>'FOD (ALL)'!E168</f>
        <v>1594.55</v>
      </c>
      <c r="Y168" s="137">
        <f>'FOD (ALL)'!V168</f>
        <v>1647.9</v>
      </c>
      <c r="Z168" s="137">
        <f>'FOD (ALL)'!AM168</f>
        <v>1632</v>
      </c>
      <c r="AA168" s="137">
        <f>'FOD (ALL)'!BD168</f>
        <v>1585</v>
      </c>
      <c r="AB168" s="137">
        <f>'FOD (ALL)'!BU168</f>
        <v>1634.55</v>
      </c>
      <c r="AC168" s="137">
        <f>'FOD (ALL)'!F168</f>
        <v>1501.95</v>
      </c>
      <c r="AD168" s="137">
        <f>'FOD (ALL)'!W168</f>
        <v>1582.85</v>
      </c>
      <c r="AE168" s="137">
        <f>'FOD (ALL)'!AN168</f>
        <v>1543.25</v>
      </c>
      <c r="AF168" s="137">
        <f>'FOD (ALL)'!BE168</f>
        <v>1511.7</v>
      </c>
      <c r="AG168" s="137">
        <f>'FOD (ALL)'!BV168</f>
        <v>1508.3</v>
      </c>
      <c r="AH168" s="137">
        <f>'FOD (ALL)'!J168</f>
        <v>19970000</v>
      </c>
      <c r="AI168" s="137">
        <f>'FOD (ALL)'!AA168</f>
        <v>21110750</v>
      </c>
      <c r="AJ168" s="137">
        <f>'FOD (ALL)'!AR168</f>
        <v>24435250</v>
      </c>
      <c r="AK168" s="137">
        <f>'FOD (ALL)'!BI168</f>
        <v>26557750</v>
      </c>
      <c r="AL168" s="137">
        <f>'FOD (ALL)'!BZ168</f>
        <v>26819750</v>
      </c>
      <c r="AM168" s="137" t="str">
        <f t="shared" si="111"/>
        <v>N</v>
      </c>
      <c r="AN168" s="137" t="str">
        <f t="shared" si="112"/>
        <v>N</v>
      </c>
      <c r="AO168" s="137" t="str">
        <f t="shared" si="113"/>
        <v>N</v>
      </c>
      <c r="AP168" s="137" t="str">
        <f t="shared" si="114"/>
        <v>N</v>
      </c>
      <c r="AQ168" s="139">
        <f t="shared" si="115"/>
        <v>-5.4036450623497512</v>
      </c>
      <c r="AR168" s="139">
        <f t="shared" si="116"/>
        <v>-13.605344737622902</v>
      </c>
      <c r="AS168" s="139">
        <f t="shared" si="117"/>
        <v>-7.9920173960519998</v>
      </c>
      <c r="AT168" s="139">
        <f t="shared" si="118"/>
        <v>-0.97689202919490292</v>
      </c>
      <c r="AU168" s="137" t="str">
        <f t="shared" si="119"/>
        <v>Y</v>
      </c>
      <c r="AV168" s="137" t="str">
        <f t="shared" si="120"/>
        <v>N</v>
      </c>
      <c r="AW168" s="137" t="str">
        <f t="shared" si="121"/>
        <v>N</v>
      </c>
      <c r="AX168" s="137">
        <f>'FOD (ALL)'!I168</f>
        <v>127081.28</v>
      </c>
      <c r="AY168" s="137">
        <f>'FOD (ALL)'!Z168</f>
        <v>130332.94</v>
      </c>
      <c r="AZ168" s="137">
        <f>'FOD (ALL)'!AQ168</f>
        <v>121934.18</v>
      </c>
      <c r="BA168" s="137">
        <f>'FOD (ALL)'!BH168</f>
        <v>95077.66</v>
      </c>
      <c r="BB168" s="137">
        <f>'FOD (ALL)'!BY168</f>
        <v>77171.149999999994</v>
      </c>
      <c r="BC168" s="137" t="str">
        <f t="shared" si="122"/>
        <v>N</v>
      </c>
      <c r="BD168" s="137" t="str">
        <f t="shared" si="123"/>
        <v>Y</v>
      </c>
      <c r="BE168" s="137" t="str">
        <f t="shared" si="124"/>
        <v>Y</v>
      </c>
      <c r="BF168" s="137" t="str">
        <f t="shared" si="125"/>
        <v>Y</v>
      </c>
      <c r="BG168" s="139">
        <f t="shared" si="126"/>
        <v>-2.4948873247238983</v>
      </c>
      <c r="BH168" s="139">
        <f t="shared" si="127"/>
        <v>6.8879456113126025</v>
      </c>
      <c r="BI168" s="139">
        <f t="shared" si="128"/>
        <v>28.246929930753438</v>
      </c>
      <c r="BJ168" s="139">
        <f t="shared" si="129"/>
        <v>23.203632445544756</v>
      </c>
      <c r="BK168" s="137" t="str">
        <f t="shared" si="130"/>
        <v>N</v>
      </c>
      <c r="BL168" s="137" t="str">
        <f t="shared" si="131"/>
        <v>N</v>
      </c>
      <c r="BM168" s="137" t="str">
        <f t="shared" si="132"/>
        <v>Y</v>
      </c>
      <c r="BN168" s="137">
        <f>'FOD (ALL)'!H168</f>
        <v>33163</v>
      </c>
      <c r="BO168" s="137">
        <f>'FOD (ALL)'!Y168</f>
        <v>32239</v>
      </c>
      <c r="BP168" s="137">
        <f>'FOD (ALL)'!AP168</f>
        <v>30841</v>
      </c>
      <c r="BQ168" s="137">
        <f>'FOD (ALL)'!BG168</f>
        <v>24538</v>
      </c>
      <c r="BR168" s="137">
        <f>'FOD (ALL)'!BX168</f>
        <v>19842</v>
      </c>
      <c r="BS168" s="137" t="str">
        <f t="shared" si="133"/>
        <v>Y</v>
      </c>
      <c r="BT168" s="137" t="str">
        <f t="shared" si="134"/>
        <v>Y</v>
      </c>
      <c r="BU168" s="137" t="str">
        <f t="shared" si="135"/>
        <v>Y</v>
      </c>
      <c r="BV168" s="137" t="str">
        <f t="shared" si="136"/>
        <v>Y</v>
      </c>
      <c r="BW168" s="139">
        <f t="shared" si="137"/>
        <v>2.8660938614721299</v>
      </c>
      <c r="BX168" s="139">
        <f t="shared" si="138"/>
        <v>4.5329269478940368</v>
      </c>
      <c r="BY168" s="139">
        <f t="shared" si="139"/>
        <v>25.686690031787428</v>
      </c>
      <c r="BZ168" s="139">
        <f t="shared" si="140"/>
        <v>23.666969055538758</v>
      </c>
      <c r="CA168" s="137" t="str">
        <f t="shared" si="141"/>
        <v>N</v>
      </c>
      <c r="CB168" s="137" t="str">
        <f t="shared" si="142"/>
        <v>N</v>
      </c>
      <c r="CC168" s="137" t="str">
        <f t="shared" si="143"/>
        <v>Y</v>
      </c>
    </row>
    <row r="169" spans="1:81" x14ac:dyDescent="0.3">
      <c r="A169" s="137" t="str">
        <f>'FOD (ALL)'!B169</f>
        <v>HDFC</v>
      </c>
      <c r="B169" s="146">
        <f>'FOD (ALL)'!C169</f>
        <v>44007</v>
      </c>
      <c r="C169" s="137">
        <f>'FOD (ALL)'!G169</f>
        <v>1519.1</v>
      </c>
      <c r="D169" s="137">
        <f>'FOD (ALL)'!X169</f>
        <v>1595.05</v>
      </c>
      <c r="E169" s="137">
        <f>'FOD (ALL)'!AO169</f>
        <v>1629.45</v>
      </c>
      <c r="F169" s="137">
        <f>'FOD (ALL)'!BF169</f>
        <v>1544.45</v>
      </c>
      <c r="G169" s="137">
        <f>'FOD (ALL)'!BW169</f>
        <v>1517.9</v>
      </c>
      <c r="H169" s="137" t="str">
        <f t="shared" si="100"/>
        <v>N</v>
      </c>
      <c r="I169" s="137" t="str">
        <f t="shared" si="101"/>
        <v>N</v>
      </c>
      <c r="J169" s="137" t="str">
        <f t="shared" si="102"/>
        <v>Y</v>
      </c>
      <c r="K169" s="137" t="str">
        <f t="shared" si="103"/>
        <v>Y</v>
      </c>
      <c r="L169" s="139">
        <f t="shared" si="104"/>
        <v>-4.7616062192407789</v>
      </c>
      <c r="M169" s="139">
        <f t="shared" si="105"/>
        <v>-2.1111417963116446</v>
      </c>
      <c r="N169" s="139">
        <f t="shared" si="106"/>
        <v>5.5035773252614195</v>
      </c>
      <c r="O169" s="139">
        <f t="shared" si="107"/>
        <v>1.7491270834705812</v>
      </c>
      <c r="P169" s="137" t="str">
        <f t="shared" si="108"/>
        <v>N</v>
      </c>
      <c r="Q169" s="137" t="str">
        <f t="shared" si="109"/>
        <v>N</v>
      </c>
      <c r="R169" s="137" t="str">
        <f t="shared" si="110"/>
        <v>Y</v>
      </c>
      <c r="S169" s="137">
        <f>'FOD (ALL)'!D169</f>
        <v>1575</v>
      </c>
      <c r="T169" s="137">
        <f>'FOD (ALL)'!U169</f>
        <v>1636.8</v>
      </c>
      <c r="U169" s="137">
        <f>'FOD (ALL)'!AL169</f>
        <v>1557.55</v>
      </c>
      <c r="V169" s="137">
        <f>'FOD (ALL)'!BC169</f>
        <v>1546.15</v>
      </c>
      <c r="W169" s="137">
        <f>'FOD (ALL)'!BT169</f>
        <v>1635.05</v>
      </c>
      <c r="X169" s="137">
        <f>'FOD (ALL)'!E169</f>
        <v>1598.7</v>
      </c>
      <c r="Y169" s="137">
        <f>'FOD (ALL)'!V169</f>
        <v>1653</v>
      </c>
      <c r="Z169" s="137">
        <f>'FOD (ALL)'!AM169</f>
        <v>1637.45</v>
      </c>
      <c r="AA169" s="137">
        <f>'FOD (ALL)'!BD169</f>
        <v>1590.05</v>
      </c>
      <c r="AB169" s="137">
        <f>'FOD (ALL)'!BU169</f>
        <v>1641.1</v>
      </c>
      <c r="AC169" s="137">
        <f>'FOD (ALL)'!F169</f>
        <v>1505.05</v>
      </c>
      <c r="AD169" s="137">
        <f>'FOD (ALL)'!W169</f>
        <v>1587.9</v>
      </c>
      <c r="AE169" s="137">
        <f>'FOD (ALL)'!AN169</f>
        <v>1549.05</v>
      </c>
      <c r="AF169" s="137">
        <f>'FOD (ALL)'!BE169</f>
        <v>1517.95</v>
      </c>
      <c r="AG169" s="137">
        <f>'FOD (ALL)'!BV169</f>
        <v>1513.8</v>
      </c>
      <c r="AH169" s="137">
        <f>'FOD (ALL)'!J169</f>
        <v>10483750</v>
      </c>
      <c r="AI169" s="137">
        <f>'FOD (ALL)'!AA169</f>
        <v>7813000</v>
      </c>
      <c r="AJ169" s="137">
        <f>'FOD (ALL)'!AR169</f>
        <v>4335750</v>
      </c>
      <c r="AK169" s="137">
        <f>'FOD (ALL)'!BI169</f>
        <v>1818750</v>
      </c>
      <c r="AL169" s="137">
        <f>'FOD (ALL)'!BZ169</f>
        <v>1294250</v>
      </c>
      <c r="AM169" s="137" t="str">
        <f t="shared" si="111"/>
        <v>Y</v>
      </c>
      <c r="AN169" s="137" t="str">
        <f t="shared" si="112"/>
        <v>Y</v>
      </c>
      <c r="AO169" s="137" t="str">
        <f t="shared" si="113"/>
        <v>Y</v>
      </c>
      <c r="AP169" s="137" t="str">
        <f t="shared" si="114"/>
        <v>Y</v>
      </c>
      <c r="AQ169" s="139">
        <f t="shared" si="115"/>
        <v>34.18341226161526</v>
      </c>
      <c r="AR169" s="139">
        <f t="shared" si="116"/>
        <v>80.199504122700802</v>
      </c>
      <c r="AS169" s="139">
        <f t="shared" si="117"/>
        <v>138.39175257731961</v>
      </c>
      <c r="AT169" s="139">
        <f t="shared" si="118"/>
        <v>40.525400811280662</v>
      </c>
      <c r="AU169" s="137" t="str">
        <f t="shared" si="119"/>
        <v>N</v>
      </c>
      <c r="AV169" s="137" t="str">
        <f t="shared" si="120"/>
        <v>N</v>
      </c>
      <c r="AW169" s="137" t="str">
        <f t="shared" si="121"/>
        <v>Y</v>
      </c>
      <c r="AX169" s="137">
        <f>'FOD (ALL)'!I169</f>
        <v>58362.92</v>
      </c>
      <c r="AY169" s="137">
        <f>'FOD (ALL)'!Z169</f>
        <v>64626.41</v>
      </c>
      <c r="AZ169" s="137">
        <f>'FOD (ALL)'!AQ169</f>
        <v>47308.9</v>
      </c>
      <c r="BA169" s="137">
        <f>'FOD (ALL)'!BH169</f>
        <v>15109.96</v>
      </c>
      <c r="BB169" s="137">
        <f>'FOD (ALL)'!BY169</f>
        <v>11746.03</v>
      </c>
      <c r="BC169" s="137" t="str">
        <f t="shared" si="122"/>
        <v>N</v>
      </c>
      <c r="BD169" s="137" t="str">
        <f t="shared" si="123"/>
        <v>Y</v>
      </c>
      <c r="BE169" s="137" t="str">
        <f t="shared" si="124"/>
        <v>Y</v>
      </c>
      <c r="BF169" s="137" t="str">
        <f t="shared" si="125"/>
        <v>Y</v>
      </c>
      <c r="BG169" s="139">
        <f t="shared" si="126"/>
        <v>-9.6918427002211711</v>
      </c>
      <c r="BH169" s="139">
        <f t="shared" si="127"/>
        <v>36.605184225378309</v>
      </c>
      <c r="BI169" s="139">
        <f t="shared" si="128"/>
        <v>213.09745360014193</v>
      </c>
      <c r="BJ169" s="139">
        <f t="shared" si="129"/>
        <v>28.638867770642491</v>
      </c>
      <c r="BK169" s="137" t="str">
        <f t="shared" si="130"/>
        <v>N</v>
      </c>
      <c r="BL169" s="137" t="str">
        <f t="shared" si="131"/>
        <v>N</v>
      </c>
      <c r="BM169" s="137" t="str">
        <f t="shared" si="132"/>
        <v>Y</v>
      </c>
      <c r="BN169" s="137">
        <f>'FOD (ALL)'!H169</f>
        <v>15276</v>
      </c>
      <c r="BO169" s="137">
        <f>'FOD (ALL)'!Y169</f>
        <v>15939</v>
      </c>
      <c r="BP169" s="137">
        <f>'FOD (ALL)'!AP169</f>
        <v>12012</v>
      </c>
      <c r="BQ169" s="137">
        <f>'FOD (ALL)'!BG169</f>
        <v>3892</v>
      </c>
      <c r="BR169" s="137">
        <f>'FOD (ALL)'!BX169</f>
        <v>3062</v>
      </c>
      <c r="BS169" s="137" t="str">
        <f t="shared" si="133"/>
        <v>N</v>
      </c>
      <c r="BT169" s="137" t="str">
        <f t="shared" si="134"/>
        <v>Y</v>
      </c>
      <c r="BU169" s="137" t="str">
        <f t="shared" si="135"/>
        <v>Y</v>
      </c>
      <c r="BV169" s="137" t="str">
        <f t="shared" si="136"/>
        <v>Y</v>
      </c>
      <c r="BW169" s="139">
        <f t="shared" si="137"/>
        <v>-4.1596085074345943</v>
      </c>
      <c r="BX169" s="139">
        <f t="shared" si="138"/>
        <v>32.692307692307693</v>
      </c>
      <c r="BY169" s="139">
        <f t="shared" si="139"/>
        <v>208.63309352517985</v>
      </c>
      <c r="BZ169" s="139">
        <f t="shared" si="140"/>
        <v>27.106466361854999</v>
      </c>
      <c r="CA169" s="137" t="str">
        <f t="shared" si="141"/>
        <v>N</v>
      </c>
      <c r="CB169" s="137" t="str">
        <f t="shared" si="142"/>
        <v>N</v>
      </c>
      <c r="CC169" s="137" t="str">
        <f t="shared" si="143"/>
        <v>Y</v>
      </c>
    </row>
    <row r="170" spans="1:81" x14ac:dyDescent="0.3">
      <c r="A170" s="137" t="str">
        <f>'FOD (ALL)'!B170</f>
        <v>HDFC</v>
      </c>
      <c r="B170" s="146">
        <f>'FOD (ALL)'!C170</f>
        <v>44042</v>
      </c>
      <c r="C170" s="137">
        <f>'FOD (ALL)'!G170</f>
        <v>1519.75</v>
      </c>
      <c r="D170" s="137">
        <f>'FOD (ALL)'!X170</f>
        <v>1589.4</v>
      </c>
      <c r="E170" s="137">
        <f>'FOD (ALL)'!AO170</f>
        <v>1626</v>
      </c>
      <c r="F170" s="137">
        <f>'FOD (ALL)'!BF170</f>
        <v>1554.05</v>
      </c>
      <c r="G170" s="137">
        <f>'FOD (ALL)'!BW170</f>
        <v>1520</v>
      </c>
      <c r="H170" s="137" t="str">
        <f t="shared" si="100"/>
        <v>N</v>
      </c>
      <c r="I170" s="137" t="str">
        <f t="shared" si="101"/>
        <v>N</v>
      </c>
      <c r="J170" s="137" t="str">
        <f t="shared" si="102"/>
        <v>Y</v>
      </c>
      <c r="K170" s="137" t="str">
        <f t="shared" si="103"/>
        <v>Y</v>
      </c>
      <c r="L170" s="139">
        <f t="shared" si="104"/>
        <v>-4.3821567887253101</v>
      </c>
      <c r="M170" s="139">
        <f t="shared" si="105"/>
        <v>-2.2509225092250866</v>
      </c>
      <c r="N170" s="139">
        <f t="shared" si="106"/>
        <v>4.629838164795216</v>
      </c>
      <c r="O170" s="139">
        <f t="shared" si="107"/>
        <v>2.2401315789473655</v>
      </c>
      <c r="P170" s="137" t="str">
        <f t="shared" si="108"/>
        <v>N</v>
      </c>
      <c r="Q170" s="137" t="str">
        <f t="shared" si="109"/>
        <v>N</v>
      </c>
      <c r="R170" s="137" t="str">
        <f t="shared" si="110"/>
        <v>Y</v>
      </c>
      <c r="S170" s="137">
        <f>'FOD (ALL)'!D170</f>
        <v>1579</v>
      </c>
      <c r="T170" s="137">
        <f>'FOD (ALL)'!U170</f>
        <v>1633</v>
      </c>
      <c r="U170" s="137">
        <f>'FOD (ALL)'!AL170</f>
        <v>1568.95</v>
      </c>
      <c r="V170" s="137">
        <f>'FOD (ALL)'!BC170</f>
        <v>1577.35</v>
      </c>
      <c r="W170" s="137">
        <f>'FOD (ALL)'!BT170</f>
        <v>1580</v>
      </c>
      <c r="X170" s="137">
        <f>'FOD (ALL)'!E170</f>
        <v>1588.9</v>
      </c>
      <c r="Y170" s="137">
        <f>'FOD (ALL)'!V170</f>
        <v>1633</v>
      </c>
      <c r="Z170" s="137">
        <f>'FOD (ALL)'!AM170</f>
        <v>1626</v>
      </c>
      <c r="AA170" s="137">
        <f>'FOD (ALL)'!BD170</f>
        <v>1577.35</v>
      </c>
      <c r="AB170" s="137">
        <f>'FOD (ALL)'!BU170</f>
        <v>1580</v>
      </c>
      <c r="AC170" s="137">
        <f>'FOD (ALL)'!F170</f>
        <v>1500</v>
      </c>
      <c r="AD170" s="137">
        <f>'FOD (ALL)'!W170</f>
        <v>1583</v>
      </c>
      <c r="AE170" s="137">
        <f>'FOD (ALL)'!AN170</f>
        <v>1555.55</v>
      </c>
      <c r="AF170" s="137">
        <f>'FOD (ALL)'!BE170</f>
        <v>1543.25</v>
      </c>
      <c r="AG170" s="137">
        <f>'FOD (ALL)'!BV170</f>
        <v>1515</v>
      </c>
      <c r="AH170" s="137">
        <f>'FOD (ALL)'!J170</f>
        <v>26100</v>
      </c>
      <c r="AI170" s="137">
        <f>'FOD (ALL)'!AA170</f>
        <v>11400</v>
      </c>
      <c r="AJ170" s="137">
        <f>'FOD (ALL)'!AR170</f>
        <v>9900</v>
      </c>
      <c r="AK170" s="137">
        <f>'FOD (ALL)'!BI170</f>
        <v>10500</v>
      </c>
      <c r="AL170" s="137">
        <f>'FOD (ALL)'!BZ170</f>
        <v>11700</v>
      </c>
      <c r="AM170" s="137" t="str">
        <f t="shared" si="111"/>
        <v>Y</v>
      </c>
      <c r="AN170" s="137" t="str">
        <f t="shared" si="112"/>
        <v>Y</v>
      </c>
      <c r="AO170" s="137" t="str">
        <f t="shared" si="113"/>
        <v>N</v>
      </c>
      <c r="AP170" s="137" t="str">
        <f t="shared" si="114"/>
        <v>N</v>
      </c>
      <c r="AQ170" s="139">
        <f t="shared" si="115"/>
        <v>128.94736842105263</v>
      </c>
      <c r="AR170" s="139">
        <f t="shared" si="116"/>
        <v>15.151515151515152</v>
      </c>
      <c r="AS170" s="139">
        <f t="shared" si="117"/>
        <v>-5.7142857142857144</v>
      </c>
      <c r="AT170" s="139">
        <f t="shared" si="118"/>
        <v>-10.256410256410255</v>
      </c>
      <c r="AU170" s="137" t="str">
        <f t="shared" si="119"/>
        <v>Y</v>
      </c>
      <c r="AV170" s="137" t="str">
        <f t="shared" si="120"/>
        <v>Y</v>
      </c>
      <c r="AW170" s="137" t="str">
        <f t="shared" si="121"/>
        <v>Y</v>
      </c>
      <c r="AX170" s="137">
        <f>'FOD (ALL)'!I170</f>
        <v>389.26</v>
      </c>
      <c r="AY170" s="137">
        <f>'FOD (ALL)'!Z170</f>
        <v>82.12</v>
      </c>
      <c r="AZ170" s="137">
        <f>'FOD (ALL)'!AQ170</f>
        <v>52.28</v>
      </c>
      <c r="BA170" s="137">
        <f>'FOD (ALL)'!BH170</f>
        <v>56.17</v>
      </c>
      <c r="BB170" s="137">
        <f>'FOD (ALL)'!BY170</f>
        <v>97.06</v>
      </c>
      <c r="BC170" s="137" t="str">
        <f t="shared" si="122"/>
        <v>Y</v>
      </c>
      <c r="BD170" s="137" t="str">
        <f t="shared" si="123"/>
        <v>Y</v>
      </c>
      <c r="BE170" s="137" t="str">
        <f t="shared" si="124"/>
        <v>N</v>
      </c>
      <c r="BF170" s="137" t="str">
        <f t="shared" si="125"/>
        <v>N</v>
      </c>
      <c r="BG170" s="139">
        <f t="shared" si="126"/>
        <v>374.01363857769115</v>
      </c>
      <c r="BH170" s="139">
        <f t="shared" si="127"/>
        <v>57.077276205049742</v>
      </c>
      <c r="BI170" s="139">
        <f t="shared" si="128"/>
        <v>-6.9254050204735629</v>
      </c>
      <c r="BJ170" s="139">
        <f t="shared" si="129"/>
        <v>-42.12858025963321</v>
      </c>
      <c r="BK170" s="137" t="str">
        <f t="shared" si="130"/>
        <v>Y</v>
      </c>
      <c r="BL170" s="137" t="str">
        <f t="shared" si="131"/>
        <v>Y</v>
      </c>
      <c r="BM170" s="137" t="str">
        <f t="shared" si="132"/>
        <v>Y</v>
      </c>
      <c r="BN170" s="137">
        <f>'FOD (ALL)'!H170</f>
        <v>85</v>
      </c>
      <c r="BO170" s="137">
        <f>'FOD (ALL)'!Y170</f>
        <v>17</v>
      </c>
      <c r="BP170" s="137">
        <f>'FOD (ALL)'!AP170</f>
        <v>11</v>
      </c>
      <c r="BQ170" s="137">
        <f>'FOD (ALL)'!BG170</f>
        <v>12</v>
      </c>
      <c r="BR170" s="137">
        <f>'FOD (ALL)'!BX170</f>
        <v>21</v>
      </c>
      <c r="BS170" s="137" t="str">
        <f t="shared" si="133"/>
        <v>Y</v>
      </c>
      <c r="BT170" s="137" t="str">
        <f t="shared" si="134"/>
        <v>Y</v>
      </c>
      <c r="BU170" s="137" t="str">
        <f t="shared" si="135"/>
        <v>N</v>
      </c>
      <c r="BV170" s="137" t="str">
        <f t="shared" si="136"/>
        <v>N</v>
      </c>
      <c r="BW170" s="139">
        <f t="shared" si="137"/>
        <v>400</v>
      </c>
      <c r="BX170" s="139">
        <f t="shared" si="138"/>
        <v>54.54545454545454</v>
      </c>
      <c r="BY170" s="139">
        <f t="shared" si="139"/>
        <v>-8.3333333333333321</v>
      </c>
      <c r="BZ170" s="139">
        <f t="shared" si="140"/>
        <v>-42.857142857142854</v>
      </c>
      <c r="CA170" s="137" t="str">
        <f t="shared" si="141"/>
        <v>Y</v>
      </c>
      <c r="CB170" s="137" t="str">
        <f t="shared" si="142"/>
        <v>Y</v>
      </c>
      <c r="CC170" s="137" t="str">
        <f t="shared" si="143"/>
        <v>Y</v>
      </c>
    </row>
    <row r="171" spans="1:81" x14ac:dyDescent="0.3">
      <c r="A171" s="137" t="str">
        <f>'FOD (ALL)'!B171</f>
        <v>HDFCBANK</v>
      </c>
      <c r="B171" s="146">
        <f>'FOD (ALL)'!C171</f>
        <v>43979</v>
      </c>
      <c r="C171" s="137">
        <f>'FOD (ALL)'!G171</f>
        <v>837.35</v>
      </c>
      <c r="D171" s="137">
        <f>'FOD (ALL)'!X171</f>
        <v>854.9</v>
      </c>
      <c r="E171" s="137">
        <f>'FOD (ALL)'!AO171</f>
        <v>857.65</v>
      </c>
      <c r="F171" s="137">
        <f>'FOD (ALL)'!BF171</f>
        <v>829.5</v>
      </c>
      <c r="G171" s="137">
        <f>'FOD (ALL)'!BW171</f>
        <v>830.45</v>
      </c>
      <c r="H171" s="137" t="str">
        <f t="shared" si="100"/>
        <v>N</v>
      </c>
      <c r="I171" s="137" t="str">
        <f t="shared" si="101"/>
        <v>N</v>
      </c>
      <c r="J171" s="137" t="str">
        <f t="shared" si="102"/>
        <v>Y</v>
      </c>
      <c r="K171" s="137" t="str">
        <f t="shared" si="103"/>
        <v>N</v>
      </c>
      <c r="L171" s="139">
        <f t="shared" si="104"/>
        <v>-2.0528716808983454</v>
      </c>
      <c r="M171" s="139">
        <f t="shared" si="105"/>
        <v>-0.32064361919197809</v>
      </c>
      <c r="N171" s="139">
        <f t="shared" si="106"/>
        <v>3.3936106088004792</v>
      </c>
      <c r="O171" s="139">
        <f t="shared" si="107"/>
        <v>-0.11439580950087849</v>
      </c>
      <c r="P171" s="137" t="str">
        <f t="shared" si="108"/>
        <v>N</v>
      </c>
      <c r="Q171" s="137" t="str">
        <f t="shared" si="109"/>
        <v>N</v>
      </c>
      <c r="R171" s="137" t="str">
        <f t="shared" si="110"/>
        <v>Y</v>
      </c>
      <c r="S171" s="137">
        <f>'FOD (ALL)'!D171</f>
        <v>845.75</v>
      </c>
      <c r="T171" s="137">
        <f>'FOD (ALL)'!U171</f>
        <v>860.2</v>
      </c>
      <c r="U171" s="137">
        <f>'FOD (ALL)'!AL171</f>
        <v>831.55</v>
      </c>
      <c r="V171" s="137">
        <f>'FOD (ALL)'!BC171</f>
        <v>854.8</v>
      </c>
      <c r="W171" s="137">
        <f>'FOD (ALL)'!BT171</f>
        <v>880.95</v>
      </c>
      <c r="X171" s="137">
        <f>'FOD (ALL)'!E171</f>
        <v>866.4</v>
      </c>
      <c r="Y171" s="137">
        <f>'FOD (ALL)'!V171</f>
        <v>883</v>
      </c>
      <c r="Z171" s="137">
        <f>'FOD (ALL)'!AM171</f>
        <v>864.4</v>
      </c>
      <c r="AA171" s="137">
        <f>'FOD (ALL)'!BD171</f>
        <v>864.9</v>
      </c>
      <c r="AB171" s="137">
        <f>'FOD (ALL)'!BU171</f>
        <v>881</v>
      </c>
      <c r="AC171" s="137">
        <f>'FOD (ALL)'!F171</f>
        <v>829.65</v>
      </c>
      <c r="AD171" s="137">
        <f>'FOD (ALL)'!W171</f>
        <v>849.05</v>
      </c>
      <c r="AE171" s="137">
        <f>'FOD (ALL)'!AN171</f>
        <v>831.55</v>
      </c>
      <c r="AF171" s="137">
        <f>'FOD (ALL)'!BE171</f>
        <v>822.25</v>
      </c>
      <c r="AG171" s="137">
        <f>'FOD (ALL)'!BV171</f>
        <v>826.3</v>
      </c>
      <c r="AH171" s="137">
        <f>'FOD (ALL)'!J171</f>
        <v>27972000</v>
      </c>
      <c r="AI171" s="137">
        <f>'FOD (ALL)'!AA171</f>
        <v>33501500</v>
      </c>
      <c r="AJ171" s="137">
        <f>'FOD (ALL)'!AR171</f>
        <v>34158000</v>
      </c>
      <c r="AK171" s="137">
        <f>'FOD (ALL)'!BI171</f>
        <v>36954000</v>
      </c>
      <c r="AL171" s="137">
        <f>'FOD (ALL)'!BZ171</f>
        <v>38796500</v>
      </c>
      <c r="AM171" s="137" t="str">
        <f t="shared" si="111"/>
        <v>N</v>
      </c>
      <c r="AN171" s="137" t="str">
        <f t="shared" si="112"/>
        <v>N</v>
      </c>
      <c r="AO171" s="137" t="str">
        <f t="shared" si="113"/>
        <v>N</v>
      </c>
      <c r="AP171" s="137" t="str">
        <f t="shared" si="114"/>
        <v>N</v>
      </c>
      <c r="AQ171" s="139">
        <f t="shared" si="115"/>
        <v>-16.505231109054819</v>
      </c>
      <c r="AR171" s="139">
        <f t="shared" si="116"/>
        <v>-1.921950933895427</v>
      </c>
      <c r="AS171" s="139">
        <f t="shared" si="117"/>
        <v>-7.5661633382042544</v>
      </c>
      <c r="AT171" s="139">
        <f t="shared" si="118"/>
        <v>-4.7491397419870349</v>
      </c>
      <c r="AU171" s="137" t="str">
        <f t="shared" si="119"/>
        <v>N</v>
      </c>
      <c r="AV171" s="137" t="str">
        <f t="shared" si="120"/>
        <v>Y</v>
      </c>
      <c r="AW171" s="137" t="str">
        <f t="shared" si="121"/>
        <v>N</v>
      </c>
      <c r="AX171" s="137">
        <f>'FOD (ALL)'!I171</f>
        <v>228595.77</v>
      </c>
      <c r="AY171" s="137">
        <f>'FOD (ALL)'!Z171</f>
        <v>182835.41</v>
      </c>
      <c r="AZ171" s="137">
        <f>'FOD (ALL)'!AQ171</f>
        <v>146016.76999999999</v>
      </c>
      <c r="BA171" s="137">
        <f>'FOD (ALL)'!BH171</f>
        <v>180551.83</v>
      </c>
      <c r="BB171" s="137">
        <f>'FOD (ALL)'!BY171</f>
        <v>177484.97</v>
      </c>
      <c r="BC171" s="137" t="str">
        <f t="shared" si="122"/>
        <v>Y</v>
      </c>
      <c r="BD171" s="137" t="str">
        <f t="shared" si="123"/>
        <v>Y</v>
      </c>
      <c r="BE171" s="137" t="str">
        <f t="shared" si="124"/>
        <v>N</v>
      </c>
      <c r="BF171" s="137" t="str">
        <f t="shared" si="125"/>
        <v>Y</v>
      </c>
      <c r="BG171" s="139">
        <f t="shared" si="126"/>
        <v>25.028171512290747</v>
      </c>
      <c r="BH171" s="139">
        <f t="shared" si="127"/>
        <v>25.215350264219659</v>
      </c>
      <c r="BI171" s="139">
        <f t="shared" si="128"/>
        <v>-19.127504827838081</v>
      </c>
      <c r="BJ171" s="139">
        <f t="shared" si="129"/>
        <v>1.727954767099426</v>
      </c>
      <c r="BK171" s="137" t="str">
        <f t="shared" si="130"/>
        <v>N</v>
      </c>
      <c r="BL171" s="137" t="str">
        <f t="shared" si="131"/>
        <v>Y</v>
      </c>
      <c r="BM171" s="137" t="str">
        <f t="shared" si="132"/>
        <v>N</v>
      </c>
      <c r="BN171" s="137">
        <f>'FOD (ALL)'!H171</f>
        <v>54338</v>
      </c>
      <c r="BO171" s="137">
        <f>'FOD (ALL)'!Y171</f>
        <v>42121</v>
      </c>
      <c r="BP171" s="137">
        <f>'FOD (ALL)'!AP171</f>
        <v>34514</v>
      </c>
      <c r="BQ171" s="137">
        <f>'FOD (ALL)'!BG171</f>
        <v>42908</v>
      </c>
      <c r="BR171" s="137">
        <f>'FOD (ALL)'!BX171</f>
        <v>42058</v>
      </c>
      <c r="BS171" s="137" t="str">
        <f t="shared" si="133"/>
        <v>Y</v>
      </c>
      <c r="BT171" s="137" t="str">
        <f t="shared" si="134"/>
        <v>Y</v>
      </c>
      <c r="BU171" s="137" t="str">
        <f t="shared" si="135"/>
        <v>N</v>
      </c>
      <c r="BV171" s="137" t="str">
        <f t="shared" si="136"/>
        <v>Y</v>
      </c>
      <c r="BW171" s="139">
        <f t="shared" si="137"/>
        <v>29.004534555209986</v>
      </c>
      <c r="BX171" s="139">
        <f t="shared" si="138"/>
        <v>22.040331459697516</v>
      </c>
      <c r="BY171" s="139">
        <f t="shared" si="139"/>
        <v>-19.562785494546471</v>
      </c>
      <c r="BZ171" s="139">
        <f t="shared" si="140"/>
        <v>2.0210185933710592</v>
      </c>
      <c r="CA171" s="137" t="str">
        <f t="shared" si="141"/>
        <v>Y</v>
      </c>
      <c r="CB171" s="137" t="str">
        <f t="shared" si="142"/>
        <v>Y</v>
      </c>
      <c r="CC171" s="137" t="str">
        <f t="shared" si="143"/>
        <v>N</v>
      </c>
    </row>
    <row r="172" spans="1:81" x14ac:dyDescent="0.3">
      <c r="A172" s="137" t="str">
        <f>'FOD (ALL)'!B172</f>
        <v>HDFCBANK</v>
      </c>
      <c r="B172" s="146">
        <f>'FOD (ALL)'!C172</f>
        <v>44007</v>
      </c>
      <c r="C172" s="137">
        <f>'FOD (ALL)'!G172</f>
        <v>832.5</v>
      </c>
      <c r="D172" s="137">
        <f>'FOD (ALL)'!X172</f>
        <v>851.25</v>
      </c>
      <c r="E172" s="137">
        <f>'FOD (ALL)'!AO172</f>
        <v>854.15</v>
      </c>
      <c r="F172" s="137">
        <f>'FOD (ALL)'!BF172</f>
        <v>825.6</v>
      </c>
      <c r="G172" s="137">
        <f>'FOD (ALL)'!BW172</f>
        <v>826.75</v>
      </c>
      <c r="H172" s="137" t="str">
        <f t="shared" si="100"/>
        <v>N</v>
      </c>
      <c r="I172" s="137" t="str">
        <f t="shared" si="101"/>
        <v>N</v>
      </c>
      <c r="J172" s="137" t="str">
        <f t="shared" si="102"/>
        <v>Y</v>
      </c>
      <c r="K172" s="137" t="str">
        <f t="shared" si="103"/>
        <v>N</v>
      </c>
      <c r="L172" s="139">
        <f t="shared" si="104"/>
        <v>-2.2026431718061676</v>
      </c>
      <c r="M172" s="139">
        <f t="shared" si="105"/>
        <v>-0.33951881987940963</v>
      </c>
      <c r="N172" s="139">
        <f t="shared" si="106"/>
        <v>3.4580910852713123</v>
      </c>
      <c r="O172" s="139">
        <f t="shared" si="107"/>
        <v>-0.13909888116117053</v>
      </c>
      <c r="P172" s="137" t="str">
        <f t="shared" si="108"/>
        <v>N</v>
      </c>
      <c r="Q172" s="137" t="str">
        <f t="shared" si="109"/>
        <v>N</v>
      </c>
      <c r="R172" s="137" t="str">
        <f t="shared" si="110"/>
        <v>Y</v>
      </c>
      <c r="S172" s="137">
        <f>'FOD (ALL)'!D172</f>
        <v>845.2</v>
      </c>
      <c r="T172" s="137">
        <f>'FOD (ALL)'!U172</f>
        <v>858.35</v>
      </c>
      <c r="U172" s="137">
        <f>'FOD (ALL)'!AL172</f>
        <v>829.5</v>
      </c>
      <c r="V172" s="137">
        <f>'FOD (ALL)'!BC172</f>
        <v>850.25</v>
      </c>
      <c r="W172" s="137">
        <f>'FOD (ALL)'!BT172</f>
        <v>870.75</v>
      </c>
      <c r="X172" s="137">
        <f>'FOD (ALL)'!E172</f>
        <v>862</v>
      </c>
      <c r="Y172" s="137">
        <f>'FOD (ALL)'!V172</f>
        <v>879.05</v>
      </c>
      <c r="Z172" s="137">
        <f>'FOD (ALL)'!AM172</f>
        <v>861</v>
      </c>
      <c r="AA172" s="137">
        <f>'FOD (ALL)'!BD172</f>
        <v>864</v>
      </c>
      <c r="AB172" s="137">
        <f>'FOD (ALL)'!BU172</f>
        <v>870.75</v>
      </c>
      <c r="AC172" s="137">
        <f>'FOD (ALL)'!F172</f>
        <v>826</v>
      </c>
      <c r="AD172" s="137">
        <f>'FOD (ALL)'!W172</f>
        <v>845.75</v>
      </c>
      <c r="AE172" s="137">
        <f>'FOD (ALL)'!AN172</f>
        <v>829.5</v>
      </c>
      <c r="AF172" s="137">
        <f>'FOD (ALL)'!BE172</f>
        <v>817.6</v>
      </c>
      <c r="AG172" s="137">
        <f>'FOD (ALL)'!BV172</f>
        <v>822.6</v>
      </c>
      <c r="AH172" s="137">
        <f>'FOD (ALL)'!J172</f>
        <v>16531000</v>
      </c>
      <c r="AI172" s="137">
        <f>'FOD (ALL)'!AA172</f>
        <v>9676500</v>
      </c>
      <c r="AJ172" s="137">
        <f>'FOD (ALL)'!AR172</f>
        <v>7405500</v>
      </c>
      <c r="AK172" s="137">
        <f>'FOD (ALL)'!BI172</f>
        <v>5805500</v>
      </c>
      <c r="AL172" s="137">
        <f>'FOD (ALL)'!BZ172</f>
        <v>3813000</v>
      </c>
      <c r="AM172" s="137" t="str">
        <f t="shared" si="111"/>
        <v>Y</v>
      </c>
      <c r="AN172" s="137" t="str">
        <f t="shared" si="112"/>
        <v>Y</v>
      </c>
      <c r="AO172" s="137" t="str">
        <f t="shared" si="113"/>
        <v>Y</v>
      </c>
      <c r="AP172" s="137" t="str">
        <f t="shared" si="114"/>
        <v>Y</v>
      </c>
      <c r="AQ172" s="139">
        <f t="shared" si="115"/>
        <v>70.836562806799975</v>
      </c>
      <c r="AR172" s="139">
        <f t="shared" si="116"/>
        <v>30.666396597123757</v>
      </c>
      <c r="AS172" s="139">
        <f t="shared" si="117"/>
        <v>27.560072345189905</v>
      </c>
      <c r="AT172" s="139">
        <f t="shared" si="118"/>
        <v>52.255441909257804</v>
      </c>
      <c r="AU172" s="137" t="str">
        <f t="shared" si="119"/>
        <v>Y</v>
      </c>
      <c r="AV172" s="137" t="str">
        <f t="shared" si="120"/>
        <v>Y</v>
      </c>
      <c r="AW172" s="137" t="str">
        <f t="shared" si="121"/>
        <v>N</v>
      </c>
      <c r="AX172" s="137">
        <f>'FOD (ALL)'!I172</f>
        <v>91700.05</v>
      </c>
      <c r="AY172" s="137">
        <f>'FOD (ALL)'!Z172</f>
        <v>39048.410000000003</v>
      </c>
      <c r="AZ172" s="137">
        <f>'FOD (ALL)'!AQ172</f>
        <v>25825.69</v>
      </c>
      <c r="BA172" s="137">
        <f>'FOD (ALL)'!BH172</f>
        <v>30199.93</v>
      </c>
      <c r="BB172" s="137">
        <f>'FOD (ALL)'!BY172</f>
        <v>18306.03</v>
      </c>
      <c r="BC172" s="137" t="str">
        <f t="shared" si="122"/>
        <v>Y</v>
      </c>
      <c r="BD172" s="137" t="str">
        <f t="shared" si="123"/>
        <v>Y</v>
      </c>
      <c r="BE172" s="137" t="str">
        <f t="shared" si="124"/>
        <v>N</v>
      </c>
      <c r="BF172" s="137" t="str">
        <f t="shared" si="125"/>
        <v>Y</v>
      </c>
      <c r="BG172" s="139">
        <f t="shared" si="126"/>
        <v>134.83683458558235</v>
      </c>
      <c r="BH172" s="139">
        <f t="shared" si="127"/>
        <v>51.199871136066477</v>
      </c>
      <c r="BI172" s="139">
        <f t="shared" si="128"/>
        <v>-14.484271983411887</v>
      </c>
      <c r="BJ172" s="139">
        <f t="shared" si="129"/>
        <v>64.972580073341973</v>
      </c>
      <c r="BK172" s="137" t="str">
        <f t="shared" si="130"/>
        <v>Y</v>
      </c>
      <c r="BL172" s="137" t="str">
        <f t="shared" si="131"/>
        <v>Y</v>
      </c>
      <c r="BM172" s="137" t="str">
        <f t="shared" si="132"/>
        <v>N</v>
      </c>
      <c r="BN172" s="137">
        <f>'FOD (ALL)'!H172</f>
        <v>21928</v>
      </c>
      <c r="BO172" s="137">
        <f>'FOD (ALL)'!Y172</f>
        <v>9003</v>
      </c>
      <c r="BP172" s="137">
        <f>'FOD (ALL)'!AP172</f>
        <v>6146</v>
      </c>
      <c r="BQ172" s="137">
        <f>'FOD (ALL)'!BG172</f>
        <v>7205</v>
      </c>
      <c r="BR172" s="137">
        <f>'FOD (ALL)'!BX172</f>
        <v>4378</v>
      </c>
      <c r="BS172" s="137" t="str">
        <f t="shared" si="133"/>
        <v>Y</v>
      </c>
      <c r="BT172" s="137" t="str">
        <f t="shared" si="134"/>
        <v>Y</v>
      </c>
      <c r="BU172" s="137" t="str">
        <f t="shared" si="135"/>
        <v>N</v>
      </c>
      <c r="BV172" s="137" t="str">
        <f t="shared" si="136"/>
        <v>Y</v>
      </c>
      <c r="BW172" s="139">
        <f t="shared" si="137"/>
        <v>143.56325669221371</v>
      </c>
      <c r="BX172" s="139">
        <f t="shared" si="138"/>
        <v>46.485519036771883</v>
      </c>
      <c r="BY172" s="139">
        <f t="shared" si="139"/>
        <v>-14.698126301179737</v>
      </c>
      <c r="BZ172" s="139">
        <f t="shared" si="140"/>
        <v>64.572864321608037</v>
      </c>
      <c r="CA172" s="137" t="str">
        <f t="shared" si="141"/>
        <v>Y</v>
      </c>
      <c r="CB172" s="137" t="str">
        <f t="shared" si="142"/>
        <v>Y</v>
      </c>
      <c r="CC172" s="137" t="str">
        <f t="shared" si="143"/>
        <v>N</v>
      </c>
    </row>
    <row r="173" spans="1:81" x14ac:dyDescent="0.3">
      <c r="A173" s="137" t="str">
        <f>'FOD (ALL)'!B173</f>
        <v>HDFCBANK</v>
      </c>
      <c r="B173" s="146">
        <f>'FOD (ALL)'!C173</f>
        <v>44042</v>
      </c>
      <c r="C173" s="137">
        <f>'FOD (ALL)'!G173</f>
        <v>835.2</v>
      </c>
      <c r="D173" s="137">
        <f>'FOD (ALL)'!X173</f>
        <v>850.7</v>
      </c>
      <c r="E173" s="137">
        <f>'FOD (ALL)'!AO173</f>
        <v>854</v>
      </c>
      <c r="F173" s="137">
        <f>'FOD (ALL)'!BF173</f>
        <v>826.3</v>
      </c>
      <c r="G173" s="137">
        <f>'FOD (ALL)'!BW173</f>
        <v>825.2</v>
      </c>
      <c r="H173" s="137" t="str">
        <f t="shared" si="100"/>
        <v>N</v>
      </c>
      <c r="I173" s="137" t="str">
        <f t="shared" si="101"/>
        <v>N</v>
      </c>
      <c r="J173" s="137" t="str">
        <f t="shared" si="102"/>
        <v>Y</v>
      </c>
      <c r="K173" s="137" t="str">
        <f t="shared" si="103"/>
        <v>Y</v>
      </c>
      <c r="L173" s="139">
        <f t="shared" si="104"/>
        <v>-1.8220289173621722</v>
      </c>
      <c r="M173" s="139">
        <f t="shared" si="105"/>
        <v>-0.3864168618266926</v>
      </c>
      <c r="N173" s="139">
        <f t="shared" si="106"/>
        <v>3.352293355924004</v>
      </c>
      <c r="O173" s="139">
        <f t="shared" si="107"/>
        <v>0.13330101793503502</v>
      </c>
      <c r="P173" s="137" t="str">
        <f t="shared" si="108"/>
        <v>N</v>
      </c>
      <c r="Q173" s="137" t="str">
        <f t="shared" si="109"/>
        <v>N</v>
      </c>
      <c r="R173" s="137" t="str">
        <f t="shared" si="110"/>
        <v>Y</v>
      </c>
      <c r="S173" s="137">
        <f>'FOD (ALL)'!D173</f>
        <v>840</v>
      </c>
      <c r="T173" s="137">
        <f>'FOD (ALL)'!U173</f>
        <v>865.45</v>
      </c>
      <c r="U173" s="137">
        <f>'FOD (ALL)'!AL173</f>
        <v>834.9</v>
      </c>
      <c r="V173" s="137">
        <f>'FOD (ALL)'!BC173</f>
        <v>837.8</v>
      </c>
      <c r="W173" s="137">
        <f>'FOD (ALL)'!BT173</f>
        <v>861</v>
      </c>
      <c r="X173" s="137">
        <f>'FOD (ALL)'!E173</f>
        <v>856</v>
      </c>
      <c r="Y173" s="137">
        <f>'FOD (ALL)'!V173</f>
        <v>875</v>
      </c>
      <c r="Z173" s="137">
        <f>'FOD (ALL)'!AM173</f>
        <v>858</v>
      </c>
      <c r="AA173" s="137">
        <f>'FOD (ALL)'!BD173</f>
        <v>856</v>
      </c>
      <c r="AB173" s="137">
        <f>'FOD (ALL)'!BU173</f>
        <v>863</v>
      </c>
      <c r="AC173" s="137">
        <f>'FOD (ALL)'!F173</f>
        <v>826</v>
      </c>
      <c r="AD173" s="137">
        <f>'FOD (ALL)'!W173</f>
        <v>846</v>
      </c>
      <c r="AE173" s="137">
        <f>'FOD (ALL)'!AN173</f>
        <v>830</v>
      </c>
      <c r="AF173" s="137">
        <f>'FOD (ALL)'!BE173</f>
        <v>820</v>
      </c>
      <c r="AG173" s="137">
        <f>'FOD (ALL)'!BV173</f>
        <v>823</v>
      </c>
      <c r="AH173" s="137">
        <f>'FOD (ALL)'!J173</f>
        <v>104500</v>
      </c>
      <c r="AI173" s="137">
        <f>'FOD (ALL)'!AA173</f>
        <v>80850</v>
      </c>
      <c r="AJ173" s="137">
        <f>'FOD (ALL)'!AR173</f>
        <v>74800</v>
      </c>
      <c r="AK173" s="137">
        <f>'FOD (ALL)'!BI173</f>
        <v>79750</v>
      </c>
      <c r="AL173" s="137">
        <f>'FOD (ALL)'!BZ173</f>
        <v>72600</v>
      </c>
      <c r="AM173" s="137" t="str">
        <f t="shared" si="111"/>
        <v>Y</v>
      </c>
      <c r="AN173" s="137" t="str">
        <f t="shared" si="112"/>
        <v>Y</v>
      </c>
      <c r="AO173" s="137" t="str">
        <f t="shared" si="113"/>
        <v>N</v>
      </c>
      <c r="AP173" s="137" t="str">
        <f t="shared" si="114"/>
        <v>Y</v>
      </c>
      <c r="AQ173" s="139">
        <f t="shared" si="115"/>
        <v>29.251700680272108</v>
      </c>
      <c r="AR173" s="139">
        <f t="shared" si="116"/>
        <v>8.0882352941176467</v>
      </c>
      <c r="AS173" s="139">
        <f t="shared" si="117"/>
        <v>-6.2068965517241379</v>
      </c>
      <c r="AT173" s="139">
        <f t="shared" si="118"/>
        <v>9.8484848484848477</v>
      </c>
      <c r="AU173" s="137" t="str">
        <f t="shared" si="119"/>
        <v>Y</v>
      </c>
      <c r="AV173" s="137" t="str">
        <f t="shared" si="120"/>
        <v>Y</v>
      </c>
      <c r="AW173" s="137" t="str">
        <f t="shared" si="121"/>
        <v>N</v>
      </c>
      <c r="AX173" s="137">
        <f>'FOD (ALL)'!I173</f>
        <v>486.67</v>
      </c>
      <c r="AY173" s="137">
        <f>'FOD (ALL)'!Z173</f>
        <v>408.08</v>
      </c>
      <c r="AZ173" s="137">
        <f>'FOD (ALL)'!AQ173</f>
        <v>351.24</v>
      </c>
      <c r="BA173" s="137">
        <f>'FOD (ALL)'!BH173</f>
        <v>197.83</v>
      </c>
      <c r="BB173" s="137">
        <f>'FOD (ALL)'!BY173</f>
        <v>344.28</v>
      </c>
      <c r="BC173" s="137" t="str">
        <f t="shared" si="122"/>
        <v>Y</v>
      </c>
      <c r="BD173" s="137" t="str">
        <f t="shared" si="123"/>
        <v>Y</v>
      </c>
      <c r="BE173" s="137" t="str">
        <f t="shared" si="124"/>
        <v>Y</v>
      </c>
      <c r="BF173" s="137" t="str">
        <f t="shared" si="125"/>
        <v>N</v>
      </c>
      <c r="BG173" s="139">
        <f t="shared" si="126"/>
        <v>19.258478729660862</v>
      </c>
      <c r="BH173" s="139">
        <f t="shared" si="127"/>
        <v>16.182667122195642</v>
      </c>
      <c r="BI173" s="139">
        <f t="shared" si="128"/>
        <v>77.546378203508056</v>
      </c>
      <c r="BJ173" s="139">
        <f t="shared" si="129"/>
        <v>-42.538050424073418</v>
      </c>
      <c r="BK173" s="137" t="str">
        <f t="shared" si="130"/>
        <v>Y</v>
      </c>
      <c r="BL173" s="137" t="str">
        <f t="shared" si="131"/>
        <v>N</v>
      </c>
      <c r="BM173" s="137" t="str">
        <f t="shared" si="132"/>
        <v>Y</v>
      </c>
      <c r="BN173" s="137">
        <f>'FOD (ALL)'!H173</f>
        <v>106</v>
      </c>
      <c r="BO173" s="137">
        <f>'FOD (ALL)'!Y173</f>
        <v>86</v>
      </c>
      <c r="BP173" s="137">
        <f>'FOD (ALL)'!AP173</f>
        <v>76</v>
      </c>
      <c r="BQ173" s="137">
        <f>'FOD (ALL)'!BG173</f>
        <v>43</v>
      </c>
      <c r="BR173" s="137">
        <f>'FOD (ALL)'!BX173</f>
        <v>75</v>
      </c>
      <c r="BS173" s="137" t="str">
        <f t="shared" si="133"/>
        <v>Y</v>
      </c>
      <c r="BT173" s="137" t="str">
        <f t="shared" si="134"/>
        <v>Y</v>
      </c>
      <c r="BU173" s="137" t="str">
        <f t="shared" si="135"/>
        <v>Y</v>
      </c>
      <c r="BV173" s="137" t="str">
        <f t="shared" si="136"/>
        <v>N</v>
      </c>
      <c r="BW173" s="139">
        <f t="shared" si="137"/>
        <v>23.255813953488371</v>
      </c>
      <c r="BX173" s="139">
        <f t="shared" si="138"/>
        <v>13.157894736842104</v>
      </c>
      <c r="BY173" s="139">
        <f t="shared" si="139"/>
        <v>76.744186046511629</v>
      </c>
      <c r="BZ173" s="139">
        <f t="shared" si="140"/>
        <v>-42.666666666666671</v>
      </c>
      <c r="CA173" s="137" t="str">
        <f t="shared" si="141"/>
        <v>Y</v>
      </c>
      <c r="CB173" s="137" t="str">
        <f t="shared" si="142"/>
        <v>N</v>
      </c>
      <c r="CC173" s="137" t="str">
        <f t="shared" si="143"/>
        <v>Y</v>
      </c>
    </row>
    <row r="174" spans="1:81" x14ac:dyDescent="0.3">
      <c r="A174" s="137" t="str">
        <f>'FOD (ALL)'!B174</f>
        <v>HDFCLIFE</v>
      </c>
      <c r="B174" s="146">
        <f>'FOD (ALL)'!C174</f>
        <v>43979</v>
      </c>
      <c r="C174" s="137">
        <f>'FOD (ALL)'!G174</f>
        <v>492.5</v>
      </c>
      <c r="D174" s="137">
        <f>'FOD (ALL)'!X174</f>
        <v>491.95</v>
      </c>
      <c r="E174" s="137">
        <f>'FOD (ALL)'!AO174</f>
        <v>480</v>
      </c>
      <c r="F174" s="137">
        <f>'FOD (ALL)'!BF174</f>
        <v>474</v>
      </c>
      <c r="G174" s="137">
        <f>'FOD (ALL)'!BW174</f>
        <v>467.5</v>
      </c>
      <c r="H174" s="137" t="str">
        <f t="shared" si="100"/>
        <v>Y</v>
      </c>
      <c r="I174" s="137" t="str">
        <f t="shared" si="101"/>
        <v>Y</v>
      </c>
      <c r="J174" s="137" t="str">
        <f t="shared" si="102"/>
        <v>Y</v>
      </c>
      <c r="K174" s="137" t="str">
        <f t="shared" si="103"/>
        <v>Y</v>
      </c>
      <c r="L174" s="139">
        <f t="shared" si="104"/>
        <v>0.11179997967273329</v>
      </c>
      <c r="M174" s="139">
        <f t="shared" si="105"/>
        <v>2.4895833333333308</v>
      </c>
      <c r="N174" s="139">
        <f t="shared" si="106"/>
        <v>1.2658227848101267</v>
      </c>
      <c r="O174" s="139">
        <f t="shared" si="107"/>
        <v>1.3903743315508021</v>
      </c>
      <c r="P174" s="137" t="str">
        <f t="shared" si="108"/>
        <v>N</v>
      </c>
      <c r="Q174" s="137" t="str">
        <f t="shared" si="109"/>
        <v>Y</v>
      </c>
      <c r="R174" s="137" t="str">
        <f t="shared" si="110"/>
        <v>N</v>
      </c>
      <c r="S174" s="137">
        <f>'FOD (ALL)'!D174</f>
        <v>493.9</v>
      </c>
      <c r="T174" s="137">
        <f>'FOD (ALL)'!U174</f>
        <v>482.7</v>
      </c>
      <c r="U174" s="137">
        <f>'FOD (ALL)'!AL174</f>
        <v>474.7</v>
      </c>
      <c r="V174" s="137">
        <f>'FOD (ALL)'!BC174</f>
        <v>474.9</v>
      </c>
      <c r="W174" s="137">
        <f>'FOD (ALL)'!BT174</f>
        <v>484.35</v>
      </c>
      <c r="X174" s="137">
        <f>'FOD (ALL)'!E174</f>
        <v>504</v>
      </c>
      <c r="Y174" s="137">
        <f>'FOD (ALL)'!V174</f>
        <v>494</v>
      </c>
      <c r="Z174" s="137">
        <f>'FOD (ALL)'!AM174</f>
        <v>483.35</v>
      </c>
      <c r="AA174" s="137">
        <f>'FOD (ALL)'!BD174</f>
        <v>487.25</v>
      </c>
      <c r="AB174" s="137">
        <f>'FOD (ALL)'!BU174</f>
        <v>490</v>
      </c>
      <c r="AC174" s="137">
        <f>'FOD (ALL)'!F174</f>
        <v>488</v>
      </c>
      <c r="AD174" s="137">
        <f>'FOD (ALL)'!W174</f>
        <v>481.75</v>
      </c>
      <c r="AE174" s="137">
        <f>'FOD (ALL)'!AN174</f>
        <v>472.8</v>
      </c>
      <c r="AF174" s="137">
        <f>'FOD (ALL)'!BE174</f>
        <v>465</v>
      </c>
      <c r="AG174" s="137">
        <f>'FOD (ALL)'!BV174</f>
        <v>463.6</v>
      </c>
      <c r="AH174" s="137">
        <f>'FOD (ALL)'!J174</f>
        <v>11389500</v>
      </c>
      <c r="AI174" s="137">
        <f>'FOD (ALL)'!AA174</f>
        <v>12527100</v>
      </c>
      <c r="AJ174" s="137">
        <f>'FOD (ALL)'!AR174</f>
        <v>12889800</v>
      </c>
      <c r="AK174" s="137">
        <f>'FOD (ALL)'!BI174</f>
        <v>13187700</v>
      </c>
      <c r="AL174" s="137">
        <f>'FOD (ALL)'!BZ174</f>
        <v>13203000</v>
      </c>
      <c r="AM174" s="137" t="str">
        <f t="shared" si="111"/>
        <v>N</v>
      </c>
      <c r="AN174" s="137" t="str">
        <f t="shared" si="112"/>
        <v>N</v>
      </c>
      <c r="AO174" s="137" t="str">
        <f t="shared" si="113"/>
        <v>N</v>
      </c>
      <c r="AP174" s="137" t="str">
        <f t="shared" si="114"/>
        <v>N</v>
      </c>
      <c r="AQ174" s="139">
        <f t="shared" si="115"/>
        <v>-9.0811121488612692</v>
      </c>
      <c r="AR174" s="139">
        <f t="shared" si="116"/>
        <v>-2.8138528138528138</v>
      </c>
      <c r="AS174" s="139">
        <f t="shared" si="117"/>
        <v>-2.2589230874223709</v>
      </c>
      <c r="AT174" s="139">
        <f t="shared" si="118"/>
        <v>-0.11588275391956375</v>
      </c>
      <c r="AU174" s="137" t="str">
        <f t="shared" si="119"/>
        <v>N</v>
      </c>
      <c r="AV174" s="137" t="str">
        <f t="shared" si="120"/>
        <v>N</v>
      </c>
      <c r="AW174" s="137" t="str">
        <f t="shared" si="121"/>
        <v>N</v>
      </c>
      <c r="AX174" s="137">
        <f>'FOD (ALL)'!I174</f>
        <v>22446.080000000002</v>
      </c>
      <c r="AY174" s="137">
        <f>'FOD (ALL)'!Z174</f>
        <v>18279.490000000002</v>
      </c>
      <c r="AZ174" s="137">
        <f>'FOD (ALL)'!AQ174</f>
        <v>11943.9</v>
      </c>
      <c r="BA174" s="137">
        <f>'FOD (ALL)'!BH174</f>
        <v>15901.72</v>
      </c>
      <c r="BB174" s="137">
        <f>'FOD (ALL)'!BY174</f>
        <v>13722.53</v>
      </c>
      <c r="BC174" s="137" t="str">
        <f t="shared" si="122"/>
        <v>Y</v>
      </c>
      <c r="BD174" s="137" t="str">
        <f t="shared" si="123"/>
        <v>Y</v>
      </c>
      <c r="BE174" s="137" t="str">
        <f t="shared" si="124"/>
        <v>N</v>
      </c>
      <c r="BF174" s="137" t="str">
        <f t="shared" si="125"/>
        <v>Y</v>
      </c>
      <c r="BG174" s="139">
        <f t="shared" si="126"/>
        <v>22.793797857598872</v>
      </c>
      <c r="BH174" s="139">
        <f t="shared" si="127"/>
        <v>53.044566682574391</v>
      </c>
      <c r="BI174" s="139">
        <f t="shared" si="128"/>
        <v>-24.889257262736358</v>
      </c>
      <c r="BJ174" s="139">
        <f t="shared" si="129"/>
        <v>15.880380658668617</v>
      </c>
      <c r="BK174" s="137" t="str">
        <f t="shared" si="130"/>
        <v>N</v>
      </c>
      <c r="BL174" s="137" t="str">
        <f t="shared" si="131"/>
        <v>Y</v>
      </c>
      <c r="BM174" s="137" t="str">
        <f t="shared" si="132"/>
        <v>N</v>
      </c>
      <c r="BN174" s="137">
        <f>'FOD (ALL)'!H174</f>
        <v>5035</v>
      </c>
      <c r="BO174" s="137">
        <f>'FOD (ALL)'!Y174</f>
        <v>4155</v>
      </c>
      <c r="BP174" s="137">
        <f>'FOD (ALL)'!AP174</f>
        <v>2775</v>
      </c>
      <c r="BQ174" s="137">
        <f>'FOD (ALL)'!BG174</f>
        <v>3705</v>
      </c>
      <c r="BR174" s="137">
        <f>'FOD (ALL)'!BX174</f>
        <v>3202</v>
      </c>
      <c r="BS174" s="137" t="str">
        <f t="shared" si="133"/>
        <v>Y</v>
      </c>
      <c r="BT174" s="137" t="str">
        <f t="shared" si="134"/>
        <v>Y</v>
      </c>
      <c r="BU174" s="137" t="str">
        <f t="shared" si="135"/>
        <v>N</v>
      </c>
      <c r="BV174" s="137" t="str">
        <f t="shared" si="136"/>
        <v>Y</v>
      </c>
      <c r="BW174" s="139">
        <f t="shared" si="137"/>
        <v>21.179302045728036</v>
      </c>
      <c r="BX174" s="139">
        <f t="shared" si="138"/>
        <v>49.729729729729733</v>
      </c>
      <c r="BY174" s="139">
        <f t="shared" si="139"/>
        <v>-25.101214574898783</v>
      </c>
      <c r="BZ174" s="139">
        <f t="shared" si="140"/>
        <v>15.70893191755153</v>
      </c>
      <c r="CA174" s="137" t="str">
        <f t="shared" si="141"/>
        <v>N</v>
      </c>
      <c r="CB174" s="137" t="str">
        <f t="shared" si="142"/>
        <v>Y</v>
      </c>
      <c r="CC174" s="137" t="str">
        <f t="shared" si="143"/>
        <v>N</v>
      </c>
    </row>
    <row r="175" spans="1:81" x14ac:dyDescent="0.3">
      <c r="A175" s="137" t="str">
        <f>'FOD (ALL)'!B175</f>
        <v>HDFCLIFE</v>
      </c>
      <c r="B175" s="146">
        <f>'FOD (ALL)'!C175</f>
        <v>44007</v>
      </c>
      <c r="C175" s="137">
        <f>'FOD (ALL)'!G175</f>
        <v>493.5</v>
      </c>
      <c r="D175" s="137">
        <f>'FOD (ALL)'!X175</f>
        <v>493.55</v>
      </c>
      <c r="E175" s="137">
        <f>'FOD (ALL)'!AO175</f>
        <v>481.55</v>
      </c>
      <c r="F175" s="137">
        <f>'FOD (ALL)'!BF175</f>
        <v>475.3</v>
      </c>
      <c r="G175" s="137">
        <f>'FOD (ALL)'!BW175</f>
        <v>468.35</v>
      </c>
      <c r="H175" s="137" t="str">
        <f t="shared" si="100"/>
        <v>N</v>
      </c>
      <c r="I175" s="137" t="str">
        <f t="shared" si="101"/>
        <v>Y</v>
      </c>
      <c r="J175" s="137" t="str">
        <f t="shared" si="102"/>
        <v>Y</v>
      </c>
      <c r="K175" s="137" t="str">
        <f t="shared" si="103"/>
        <v>Y</v>
      </c>
      <c r="L175" s="139">
        <f t="shared" si="104"/>
        <v>-1.0130685847434174E-2</v>
      </c>
      <c r="M175" s="139">
        <f t="shared" si="105"/>
        <v>2.4919530682172151</v>
      </c>
      <c r="N175" s="139">
        <f t="shared" si="106"/>
        <v>1.3149589732800335</v>
      </c>
      <c r="O175" s="139">
        <f t="shared" si="107"/>
        <v>1.4839329561225554</v>
      </c>
      <c r="P175" s="137" t="str">
        <f t="shared" si="108"/>
        <v>N</v>
      </c>
      <c r="Q175" s="137" t="str">
        <f t="shared" si="109"/>
        <v>Y</v>
      </c>
      <c r="R175" s="137" t="str">
        <f t="shared" si="110"/>
        <v>N</v>
      </c>
      <c r="S175" s="137">
        <f>'FOD (ALL)'!D175</f>
        <v>493.6</v>
      </c>
      <c r="T175" s="137">
        <f>'FOD (ALL)'!U175</f>
        <v>482.95</v>
      </c>
      <c r="U175" s="137">
        <f>'FOD (ALL)'!AL175</f>
        <v>477.1</v>
      </c>
      <c r="V175" s="137">
        <f>'FOD (ALL)'!BC175</f>
        <v>477.8</v>
      </c>
      <c r="W175" s="137">
        <f>'FOD (ALL)'!BT175</f>
        <v>479.2</v>
      </c>
      <c r="X175" s="137">
        <f>'FOD (ALL)'!E175</f>
        <v>505</v>
      </c>
      <c r="Y175" s="137">
        <f>'FOD (ALL)'!V175</f>
        <v>495.35</v>
      </c>
      <c r="Z175" s="137">
        <f>'FOD (ALL)'!AM175</f>
        <v>484.6</v>
      </c>
      <c r="AA175" s="137">
        <f>'FOD (ALL)'!BD175</f>
        <v>486.85</v>
      </c>
      <c r="AB175" s="137">
        <f>'FOD (ALL)'!BU175</f>
        <v>479.2</v>
      </c>
      <c r="AC175" s="137">
        <f>'FOD (ALL)'!F175</f>
        <v>489.65</v>
      </c>
      <c r="AD175" s="137">
        <f>'FOD (ALL)'!W175</f>
        <v>482.95</v>
      </c>
      <c r="AE175" s="137">
        <f>'FOD (ALL)'!AN175</f>
        <v>474.65</v>
      </c>
      <c r="AF175" s="137">
        <f>'FOD (ALL)'!BE175</f>
        <v>466.15</v>
      </c>
      <c r="AG175" s="137">
        <f>'FOD (ALL)'!BV175</f>
        <v>465.85</v>
      </c>
      <c r="AH175" s="137">
        <f>'FOD (ALL)'!J175</f>
        <v>1972800</v>
      </c>
      <c r="AI175" s="137">
        <f>'FOD (ALL)'!AA175</f>
        <v>1119600</v>
      </c>
      <c r="AJ175" s="137">
        <f>'FOD (ALL)'!AR175</f>
        <v>361800</v>
      </c>
      <c r="AK175" s="137">
        <f>'FOD (ALL)'!BI175</f>
        <v>178200</v>
      </c>
      <c r="AL175" s="137">
        <f>'FOD (ALL)'!BZ175</f>
        <v>142200</v>
      </c>
      <c r="AM175" s="137" t="str">
        <f t="shared" si="111"/>
        <v>Y</v>
      </c>
      <c r="AN175" s="137" t="str">
        <f t="shared" si="112"/>
        <v>Y</v>
      </c>
      <c r="AO175" s="137" t="str">
        <f t="shared" si="113"/>
        <v>Y</v>
      </c>
      <c r="AP175" s="137" t="str">
        <f t="shared" si="114"/>
        <v>Y</v>
      </c>
      <c r="AQ175" s="139">
        <f t="shared" si="115"/>
        <v>76.20578778135048</v>
      </c>
      <c r="AR175" s="139">
        <f t="shared" si="116"/>
        <v>209.45273631840794</v>
      </c>
      <c r="AS175" s="139">
        <f t="shared" si="117"/>
        <v>103.03030303030303</v>
      </c>
      <c r="AT175" s="139">
        <f t="shared" si="118"/>
        <v>25.316455696202532</v>
      </c>
      <c r="AU175" s="137" t="str">
        <f t="shared" si="119"/>
        <v>N</v>
      </c>
      <c r="AV175" s="137" t="str">
        <f t="shared" si="120"/>
        <v>Y</v>
      </c>
      <c r="AW175" s="137" t="str">
        <f t="shared" si="121"/>
        <v>Y</v>
      </c>
      <c r="AX175" s="137">
        <f>'FOD (ALL)'!I175</f>
        <v>8129.6</v>
      </c>
      <c r="AY175" s="137">
        <f>'FOD (ALL)'!Z175</f>
        <v>5609.21</v>
      </c>
      <c r="AZ175" s="137">
        <f>'FOD (ALL)'!AQ175</f>
        <v>1390.3</v>
      </c>
      <c r="BA175" s="137">
        <f>'FOD (ALL)'!BH175</f>
        <v>665.88</v>
      </c>
      <c r="BB175" s="137">
        <f>'FOD (ALL)'!BY175</f>
        <v>165.96</v>
      </c>
      <c r="BC175" s="137" t="str">
        <f t="shared" si="122"/>
        <v>Y</v>
      </c>
      <c r="BD175" s="137" t="str">
        <f t="shared" si="123"/>
        <v>Y</v>
      </c>
      <c r="BE175" s="137" t="str">
        <f t="shared" si="124"/>
        <v>Y</v>
      </c>
      <c r="BF175" s="137" t="str">
        <f t="shared" si="125"/>
        <v>Y</v>
      </c>
      <c r="BG175" s="139">
        <f t="shared" si="126"/>
        <v>44.933065440587896</v>
      </c>
      <c r="BH175" s="139">
        <f t="shared" si="127"/>
        <v>303.45321153707829</v>
      </c>
      <c r="BI175" s="139">
        <f t="shared" si="128"/>
        <v>108.79137382110891</v>
      </c>
      <c r="BJ175" s="139">
        <f t="shared" si="129"/>
        <v>301.22921185827909</v>
      </c>
      <c r="BK175" s="137" t="str">
        <f t="shared" si="130"/>
        <v>N</v>
      </c>
      <c r="BL175" s="137" t="str">
        <f t="shared" si="131"/>
        <v>Y</v>
      </c>
      <c r="BM175" s="137" t="str">
        <f t="shared" si="132"/>
        <v>N</v>
      </c>
      <c r="BN175" s="137">
        <f>'FOD (ALL)'!H175</f>
        <v>1821</v>
      </c>
      <c r="BO175" s="137">
        <f>'FOD (ALL)'!Y175</f>
        <v>1272</v>
      </c>
      <c r="BP175" s="137">
        <f>'FOD (ALL)'!AP175</f>
        <v>322</v>
      </c>
      <c r="BQ175" s="137">
        <f>'FOD (ALL)'!BG175</f>
        <v>155</v>
      </c>
      <c r="BR175" s="137">
        <f>'FOD (ALL)'!BX175</f>
        <v>39</v>
      </c>
      <c r="BS175" s="137" t="str">
        <f t="shared" si="133"/>
        <v>Y</v>
      </c>
      <c r="BT175" s="137" t="str">
        <f t="shared" si="134"/>
        <v>Y</v>
      </c>
      <c r="BU175" s="137" t="str">
        <f t="shared" si="135"/>
        <v>Y</v>
      </c>
      <c r="BV175" s="137" t="str">
        <f t="shared" si="136"/>
        <v>Y</v>
      </c>
      <c r="BW175" s="139">
        <f t="shared" si="137"/>
        <v>43.160377358490564</v>
      </c>
      <c r="BX175" s="139">
        <f t="shared" si="138"/>
        <v>295.03105590062108</v>
      </c>
      <c r="BY175" s="139">
        <f t="shared" si="139"/>
        <v>107.74193548387096</v>
      </c>
      <c r="BZ175" s="139">
        <f t="shared" si="140"/>
        <v>297.43589743589746</v>
      </c>
      <c r="CA175" s="137" t="str">
        <f t="shared" si="141"/>
        <v>N</v>
      </c>
      <c r="CB175" s="137" t="str">
        <f t="shared" si="142"/>
        <v>Y</v>
      </c>
      <c r="CC175" s="137" t="str">
        <f t="shared" si="143"/>
        <v>N</v>
      </c>
    </row>
    <row r="176" spans="1:81" x14ac:dyDescent="0.3">
      <c r="A176" s="137" t="str">
        <f>'FOD (ALL)'!B176</f>
        <v>HDFCLIFE</v>
      </c>
      <c r="B176" s="146">
        <f>'FOD (ALL)'!C176</f>
        <v>44042</v>
      </c>
      <c r="C176" s="137">
        <f>'FOD (ALL)'!G176</f>
        <v>498.75</v>
      </c>
      <c r="D176" s="137">
        <f>'FOD (ALL)'!X176</f>
        <v>498.2</v>
      </c>
      <c r="E176" s="137">
        <f>'FOD (ALL)'!AO176</f>
        <v>483.6</v>
      </c>
      <c r="F176" s="137">
        <f>'FOD (ALL)'!BF176</f>
        <v>476.15</v>
      </c>
      <c r="G176" s="137">
        <f>'FOD (ALL)'!BW176</f>
        <v>473.75</v>
      </c>
      <c r="H176" s="137" t="str">
        <f t="shared" si="100"/>
        <v>Y</v>
      </c>
      <c r="I176" s="137" t="str">
        <f t="shared" si="101"/>
        <v>Y</v>
      </c>
      <c r="J176" s="137" t="str">
        <f t="shared" si="102"/>
        <v>Y</v>
      </c>
      <c r="K176" s="137" t="str">
        <f t="shared" si="103"/>
        <v>Y</v>
      </c>
      <c r="L176" s="139">
        <f t="shared" si="104"/>
        <v>0.11039743075070482</v>
      </c>
      <c r="M176" s="139">
        <f t="shared" si="105"/>
        <v>3.019023986765915</v>
      </c>
      <c r="N176" s="139">
        <f t="shared" si="106"/>
        <v>1.564632993804483</v>
      </c>
      <c r="O176" s="139">
        <f t="shared" si="107"/>
        <v>0.50659630606859685</v>
      </c>
      <c r="P176" s="137" t="str">
        <f t="shared" si="108"/>
        <v>N</v>
      </c>
      <c r="Q176" s="137" t="str">
        <f t="shared" si="109"/>
        <v>Y</v>
      </c>
      <c r="R176" s="137" t="str">
        <f t="shared" si="110"/>
        <v>Y</v>
      </c>
      <c r="S176" s="137">
        <f>'FOD (ALL)'!D176</f>
        <v>0</v>
      </c>
      <c r="T176" s="137">
        <f>'FOD (ALL)'!U176</f>
        <v>0</v>
      </c>
      <c r="U176" s="137">
        <f>'FOD (ALL)'!AL176</f>
        <v>0</v>
      </c>
      <c r="V176" s="137">
        <f>'FOD (ALL)'!BC176</f>
        <v>478.65</v>
      </c>
      <c r="W176" s="137">
        <f>'FOD (ALL)'!BT176</f>
        <v>0</v>
      </c>
      <c r="X176" s="137">
        <f>'FOD (ALL)'!E176</f>
        <v>0</v>
      </c>
      <c r="Y176" s="137">
        <f>'FOD (ALL)'!V176</f>
        <v>0</v>
      </c>
      <c r="Z176" s="137">
        <f>'FOD (ALL)'!AM176</f>
        <v>0</v>
      </c>
      <c r="AA176" s="137">
        <f>'FOD (ALL)'!BD176</f>
        <v>478.65</v>
      </c>
      <c r="AB176" s="137">
        <f>'FOD (ALL)'!BU176</f>
        <v>0</v>
      </c>
      <c r="AC176" s="137">
        <f>'FOD (ALL)'!F176</f>
        <v>0</v>
      </c>
      <c r="AD176" s="137">
        <f>'FOD (ALL)'!W176</f>
        <v>0</v>
      </c>
      <c r="AE176" s="137">
        <f>'FOD (ALL)'!AN176</f>
        <v>0</v>
      </c>
      <c r="AF176" s="137">
        <f>'FOD (ALL)'!BE176</f>
        <v>478.65</v>
      </c>
      <c r="AG176" s="137">
        <f>'FOD (ALL)'!BV176</f>
        <v>0</v>
      </c>
      <c r="AH176" s="137">
        <f>'FOD (ALL)'!J176</f>
        <v>2200</v>
      </c>
      <c r="AI176" s="137">
        <f>'FOD (ALL)'!AA176</f>
        <v>2200</v>
      </c>
      <c r="AJ176" s="137">
        <f>'FOD (ALL)'!AR176</f>
        <v>2200</v>
      </c>
      <c r="AK176" s="137">
        <f>'FOD (ALL)'!BI176</f>
        <v>2200</v>
      </c>
      <c r="AL176" s="137">
        <f>'FOD (ALL)'!BZ176</f>
        <v>1100</v>
      </c>
      <c r="AM176" s="137" t="str">
        <f t="shared" si="111"/>
        <v>Y</v>
      </c>
      <c r="AN176" s="137" t="str">
        <f t="shared" si="112"/>
        <v>Y</v>
      </c>
      <c r="AO176" s="137" t="str">
        <f t="shared" si="113"/>
        <v>Y</v>
      </c>
      <c r="AP176" s="137" t="str">
        <f t="shared" si="114"/>
        <v>Y</v>
      </c>
      <c r="AQ176" s="139">
        <f t="shared" si="115"/>
        <v>0</v>
      </c>
      <c r="AR176" s="139">
        <f t="shared" si="116"/>
        <v>0</v>
      </c>
      <c r="AS176" s="139">
        <f t="shared" si="117"/>
        <v>0</v>
      </c>
      <c r="AT176" s="139">
        <f t="shared" si="118"/>
        <v>100</v>
      </c>
      <c r="AU176" s="137" t="str">
        <f t="shared" si="119"/>
        <v>Y</v>
      </c>
      <c r="AV176" s="137" t="str">
        <f t="shared" si="120"/>
        <v>Y</v>
      </c>
      <c r="AW176" s="137" t="str">
        <f t="shared" si="121"/>
        <v>N</v>
      </c>
      <c r="AX176" s="137">
        <f>'FOD (ALL)'!I176</f>
        <v>0</v>
      </c>
      <c r="AY176" s="137">
        <f>'FOD (ALL)'!Z176</f>
        <v>0</v>
      </c>
      <c r="AZ176" s="137">
        <f>'FOD (ALL)'!AQ176</f>
        <v>0</v>
      </c>
      <c r="BA176" s="137">
        <f>'FOD (ALL)'!BH176</f>
        <v>5.26</v>
      </c>
      <c r="BB176" s="137">
        <f>'FOD (ALL)'!BY176</f>
        <v>0</v>
      </c>
      <c r="BC176" s="137" t="str">
        <f t="shared" si="122"/>
        <v>Y</v>
      </c>
      <c r="BD176" s="137" t="str">
        <f t="shared" si="123"/>
        <v>Y</v>
      </c>
      <c r="BE176" s="137" t="str">
        <f t="shared" si="124"/>
        <v>N</v>
      </c>
      <c r="BF176" s="137" t="str">
        <f t="shared" si="125"/>
        <v>Y</v>
      </c>
      <c r="BG176" s="139" t="e">
        <f t="shared" si="126"/>
        <v>#DIV/0!</v>
      </c>
      <c r="BH176" s="139" t="e">
        <f t="shared" si="127"/>
        <v>#DIV/0!</v>
      </c>
      <c r="BI176" s="139">
        <f t="shared" si="128"/>
        <v>-100</v>
      </c>
      <c r="BJ176" s="139" t="e">
        <f t="shared" si="129"/>
        <v>#DIV/0!</v>
      </c>
      <c r="BK176" s="137" t="e">
        <f t="shared" si="130"/>
        <v>#DIV/0!</v>
      </c>
      <c r="BL176" s="137" t="e">
        <f t="shared" si="131"/>
        <v>#DIV/0!</v>
      </c>
      <c r="BM176" s="137" t="e">
        <f t="shared" si="132"/>
        <v>#DIV/0!</v>
      </c>
      <c r="BN176" s="137">
        <f>'FOD (ALL)'!H176</f>
        <v>0</v>
      </c>
      <c r="BO176" s="137">
        <f>'FOD (ALL)'!Y176</f>
        <v>0</v>
      </c>
      <c r="BP176" s="137">
        <f>'FOD (ALL)'!AP176</f>
        <v>0</v>
      </c>
      <c r="BQ176" s="137">
        <f>'FOD (ALL)'!BG176</f>
        <v>1</v>
      </c>
      <c r="BR176" s="137">
        <f>'FOD (ALL)'!BX176</f>
        <v>0</v>
      </c>
      <c r="BS176" s="137" t="str">
        <f t="shared" si="133"/>
        <v>Y</v>
      </c>
      <c r="BT176" s="137" t="str">
        <f t="shared" si="134"/>
        <v>Y</v>
      </c>
      <c r="BU176" s="137" t="str">
        <f t="shared" si="135"/>
        <v>N</v>
      </c>
      <c r="BV176" s="137" t="str">
        <f t="shared" si="136"/>
        <v>Y</v>
      </c>
      <c r="BW176" s="139" t="e">
        <f t="shared" si="137"/>
        <v>#DIV/0!</v>
      </c>
      <c r="BX176" s="139" t="e">
        <f t="shared" si="138"/>
        <v>#DIV/0!</v>
      </c>
      <c r="BY176" s="139">
        <f t="shared" si="139"/>
        <v>-100</v>
      </c>
      <c r="BZ176" s="139" t="e">
        <f t="shared" si="140"/>
        <v>#DIV/0!</v>
      </c>
      <c r="CA176" s="137" t="e">
        <f t="shared" si="141"/>
        <v>#DIV/0!</v>
      </c>
      <c r="CB176" s="137" t="e">
        <f t="shared" si="142"/>
        <v>#DIV/0!</v>
      </c>
      <c r="CC176" s="137" t="e">
        <f t="shared" si="143"/>
        <v>#DIV/0!</v>
      </c>
    </row>
    <row r="177" spans="1:81" x14ac:dyDescent="0.3">
      <c r="A177" s="137" t="str">
        <f>'FOD (ALL)'!B177</f>
        <v>HEROMOTOCO</v>
      </c>
      <c r="B177" s="146">
        <f>'FOD (ALL)'!C177</f>
        <v>43979</v>
      </c>
      <c r="C177" s="137">
        <f>'FOD (ALL)'!G177</f>
        <v>2141.5500000000002</v>
      </c>
      <c r="D177" s="137">
        <f>'FOD (ALL)'!X177</f>
        <v>2108.85</v>
      </c>
      <c r="E177" s="137">
        <f>'FOD (ALL)'!AO177</f>
        <v>2027.45</v>
      </c>
      <c r="F177" s="137">
        <f>'FOD (ALL)'!BF177</f>
        <v>2068.15</v>
      </c>
      <c r="G177" s="137">
        <f>'FOD (ALL)'!BW177</f>
        <v>2069.75</v>
      </c>
      <c r="H177" s="137" t="str">
        <f t="shared" si="100"/>
        <v>Y</v>
      </c>
      <c r="I177" s="137" t="str">
        <f t="shared" si="101"/>
        <v>Y</v>
      </c>
      <c r="J177" s="137" t="str">
        <f t="shared" si="102"/>
        <v>N</v>
      </c>
      <c r="K177" s="137" t="str">
        <f t="shared" si="103"/>
        <v>N</v>
      </c>
      <c r="L177" s="139">
        <f t="shared" si="104"/>
        <v>1.5506081513621297</v>
      </c>
      <c r="M177" s="139">
        <f t="shared" si="105"/>
        <v>4.014895558460128</v>
      </c>
      <c r="N177" s="139">
        <f t="shared" si="106"/>
        <v>-1.9679423639484586</v>
      </c>
      <c r="O177" s="139">
        <f t="shared" si="107"/>
        <v>-7.7304022224902E-2</v>
      </c>
      <c r="P177" s="137" t="str">
        <f t="shared" si="108"/>
        <v>N</v>
      </c>
      <c r="Q177" s="137" t="str">
        <f t="shared" si="109"/>
        <v>Y</v>
      </c>
      <c r="R177" s="137" t="str">
        <f t="shared" si="110"/>
        <v>N</v>
      </c>
      <c r="S177" s="137">
        <f>'FOD (ALL)'!D177</f>
        <v>2096.5500000000002</v>
      </c>
      <c r="T177" s="137">
        <f>'FOD (ALL)'!U177</f>
        <v>2044.85</v>
      </c>
      <c r="U177" s="137">
        <f>'FOD (ALL)'!AL177</f>
        <v>2061.15</v>
      </c>
      <c r="V177" s="137">
        <f>'FOD (ALL)'!BC177</f>
        <v>2107.6999999999998</v>
      </c>
      <c r="W177" s="137">
        <f>'FOD (ALL)'!BT177</f>
        <v>2192.8000000000002</v>
      </c>
      <c r="X177" s="137">
        <f>'FOD (ALL)'!E177</f>
        <v>2148.5</v>
      </c>
      <c r="Y177" s="137">
        <f>'FOD (ALL)'!V177</f>
        <v>2119.5</v>
      </c>
      <c r="Z177" s="137">
        <f>'FOD (ALL)'!AM177</f>
        <v>2061.15</v>
      </c>
      <c r="AA177" s="137">
        <f>'FOD (ALL)'!BD177</f>
        <v>2123.25</v>
      </c>
      <c r="AB177" s="137">
        <f>'FOD (ALL)'!BU177</f>
        <v>2213.25</v>
      </c>
      <c r="AC177" s="137">
        <f>'FOD (ALL)'!F177</f>
        <v>2072.75</v>
      </c>
      <c r="AD177" s="137">
        <f>'FOD (ALL)'!W177</f>
        <v>2024</v>
      </c>
      <c r="AE177" s="137">
        <f>'FOD (ALL)'!AN177</f>
        <v>1991.65</v>
      </c>
      <c r="AF177" s="137">
        <f>'FOD (ALL)'!BE177</f>
        <v>2053.85</v>
      </c>
      <c r="AG177" s="137">
        <f>'FOD (ALL)'!BV177</f>
        <v>2057.85</v>
      </c>
      <c r="AH177" s="137">
        <f>'FOD (ALL)'!J177</f>
        <v>2097400</v>
      </c>
      <c r="AI177" s="137">
        <f>'FOD (ALL)'!AA177</f>
        <v>2173600</v>
      </c>
      <c r="AJ177" s="137">
        <f>'FOD (ALL)'!AR177</f>
        <v>2368000</v>
      </c>
      <c r="AK177" s="137">
        <f>'FOD (ALL)'!BI177</f>
        <v>2340600</v>
      </c>
      <c r="AL177" s="137">
        <f>'FOD (ALL)'!BZ177</f>
        <v>2378400</v>
      </c>
      <c r="AM177" s="137" t="str">
        <f t="shared" si="111"/>
        <v>N</v>
      </c>
      <c r="AN177" s="137" t="str">
        <f t="shared" si="112"/>
        <v>N</v>
      </c>
      <c r="AO177" s="137" t="str">
        <f t="shared" si="113"/>
        <v>Y</v>
      </c>
      <c r="AP177" s="137" t="str">
        <f t="shared" si="114"/>
        <v>N</v>
      </c>
      <c r="AQ177" s="139">
        <f t="shared" si="115"/>
        <v>-3.5057048214942954</v>
      </c>
      <c r="AR177" s="139">
        <f t="shared" si="116"/>
        <v>-8.2094594594594597</v>
      </c>
      <c r="AS177" s="139">
        <f t="shared" si="117"/>
        <v>1.170640006835854</v>
      </c>
      <c r="AT177" s="139">
        <f t="shared" si="118"/>
        <v>-1.5893037336024218</v>
      </c>
      <c r="AU177" s="137" t="str">
        <f t="shared" si="119"/>
        <v>Y</v>
      </c>
      <c r="AV177" s="137" t="str">
        <f t="shared" si="120"/>
        <v>N</v>
      </c>
      <c r="AW177" s="137" t="str">
        <f t="shared" si="121"/>
        <v>Y</v>
      </c>
      <c r="AX177" s="137">
        <f>'FOD (ALL)'!I177</f>
        <v>34391.879999999997</v>
      </c>
      <c r="AY177" s="137">
        <f>'FOD (ALL)'!Z177</f>
        <v>39224.35</v>
      </c>
      <c r="AZ177" s="137">
        <f>'FOD (ALL)'!AQ177</f>
        <v>37268.01</v>
      </c>
      <c r="BA177" s="137">
        <f>'FOD (ALL)'!BH177</f>
        <v>20698.7</v>
      </c>
      <c r="BB177" s="137">
        <f>'FOD (ALL)'!BY177</f>
        <v>28962.15</v>
      </c>
      <c r="BC177" s="137" t="str">
        <f t="shared" si="122"/>
        <v>N</v>
      </c>
      <c r="BD177" s="137" t="str">
        <f t="shared" si="123"/>
        <v>Y</v>
      </c>
      <c r="BE177" s="137" t="str">
        <f t="shared" si="124"/>
        <v>Y</v>
      </c>
      <c r="BF177" s="137" t="str">
        <f t="shared" si="125"/>
        <v>N</v>
      </c>
      <c r="BG177" s="139">
        <f t="shared" si="126"/>
        <v>-12.320076687057915</v>
      </c>
      <c r="BH177" s="139">
        <f t="shared" si="127"/>
        <v>5.2493814400071166</v>
      </c>
      <c r="BI177" s="139">
        <f t="shared" si="128"/>
        <v>80.050003140293839</v>
      </c>
      <c r="BJ177" s="139">
        <f t="shared" si="129"/>
        <v>-28.531894213654716</v>
      </c>
      <c r="BK177" s="137" t="str">
        <f t="shared" si="130"/>
        <v>N</v>
      </c>
      <c r="BL177" s="137" t="str">
        <f t="shared" si="131"/>
        <v>N</v>
      </c>
      <c r="BM177" s="137" t="str">
        <f t="shared" si="132"/>
        <v>Y</v>
      </c>
      <c r="BN177" s="137">
        <f>'FOD (ALL)'!H177</f>
        <v>8125</v>
      </c>
      <c r="BO177" s="137">
        <f>'FOD (ALL)'!Y177</f>
        <v>9378</v>
      </c>
      <c r="BP177" s="137">
        <f>'FOD (ALL)'!AP177</f>
        <v>9218</v>
      </c>
      <c r="BQ177" s="137">
        <f>'FOD (ALL)'!BG177</f>
        <v>4967</v>
      </c>
      <c r="BR177" s="137">
        <f>'FOD (ALL)'!BX177</f>
        <v>6865</v>
      </c>
      <c r="BS177" s="137" t="str">
        <f t="shared" si="133"/>
        <v>N</v>
      </c>
      <c r="BT177" s="137" t="str">
        <f t="shared" si="134"/>
        <v>Y</v>
      </c>
      <c r="BU177" s="137" t="str">
        <f t="shared" si="135"/>
        <v>Y</v>
      </c>
      <c r="BV177" s="137" t="str">
        <f t="shared" si="136"/>
        <v>N</v>
      </c>
      <c r="BW177" s="139">
        <f t="shared" si="137"/>
        <v>-13.361057794838985</v>
      </c>
      <c r="BX177" s="139">
        <f t="shared" si="138"/>
        <v>1.7357344326318074</v>
      </c>
      <c r="BY177" s="139">
        <f t="shared" si="139"/>
        <v>85.584860076504938</v>
      </c>
      <c r="BZ177" s="139">
        <f t="shared" si="140"/>
        <v>-27.647487254187908</v>
      </c>
      <c r="CA177" s="137" t="str">
        <f t="shared" si="141"/>
        <v>N</v>
      </c>
      <c r="CB177" s="137" t="str">
        <f t="shared" si="142"/>
        <v>N</v>
      </c>
      <c r="CC177" s="137" t="str">
        <f t="shared" si="143"/>
        <v>Y</v>
      </c>
    </row>
    <row r="178" spans="1:81" x14ac:dyDescent="0.3">
      <c r="A178" s="137" t="str">
        <f>'FOD (ALL)'!B178</f>
        <v>HEROMOTOCO</v>
      </c>
      <c r="B178" s="146">
        <f>'FOD (ALL)'!C178</f>
        <v>44007</v>
      </c>
      <c r="C178" s="137">
        <f>'FOD (ALL)'!G178</f>
        <v>2147.15</v>
      </c>
      <c r="D178" s="137">
        <f>'FOD (ALL)'!X178</f>
        <v>2113.85</v>
      </c>
      <c r="E178" s="137">
        <f>'FOD (ALL)'!AO178</f>
        <v>2030.9</v>
      </c>
      <c r="F178" s="137">
        <f>'FOD (ALL)'!BF178</f>
        <v>2074.9499999999998</v>
      </c>
      <c r="G178" s="137">
        <f>'FOD (ALL)'!BW178</f>
        <v>2078.4</v>
      </c>
      <c r="H178" s="137" t="str">
        <f t="shared" si="100"/>
        <v>Y</v>
      </c>
      <c r="I178" s="137" t="str">
        <f t="shared" si="101"/>
        <v>Y</v>
      </c>
      <c r="J178" s="137" t="str">
        <f t="shared" si="102"/>
        <v>N</v>
      </c>
      <c r="K178" s="137" t="str">
        <f t="shared" si="103"/>
        <v>N</v>
      </c>
      <c r="L178" s="139">
        <f t="shared" si="104"/>
        <v>1.5753246446058227</v>
      </c>
      <c r="M178" s="139">
        <f t="shared" si="105"/>
        <v>4.0843960805554094</v>
      </c>
      <c r="N178" s="139">
        <f t="shared" si="106"/>
        <v>-2.122942721511349</v>
      </c>
      <c r="O178" s="139">
        <f t="shared" si="107"/>
        <v>-0.16599307159354662</v>
      </c>
      <c r="P178" s="137" t="str">
        <f t="shared" si="108"/>
        <v>N</v>
      </c>
      <c r="Q178" s="137" t="str">
        <f t="shared" si="109"/>
        <v>Y</v>
      </c>
      <c r="R178" s="137" t="str">
        <f t="shared" si="110"/>
        <v>N</v>
      </c>
      <c r="S178" s="137">
        <f>'FOD (ALL)'!D178</f>
        <v>2101.15</v>
      </c>
      <c r="T178" s="137">
        <f>'FOD (ALL)'!U178</f>
        <v>2041.05</v>
      </c>
      <c r="U178" s="137">
        <f>'FOD (ALL)'!AL178</f>
        <v>2056.35</v>
      </c>
      <c r="V178" s="137">
        <f>'FOD (ALL)'!BC178</f>
        <v>2094.5</v>
      </c>
      <c r="W178" s="137">
        <f>'FOD (ALL)'!BT178</f>
        <v>2204.6</v>
      </c>
      <c r="X178" s="137">
        <f>'FOD (ALL)'!E178</f>
        <v>2152.0500000000002</v>
      </c>
      <c r="Y178" s="137">
        <f>'FOD (ALL)'!V178</f>
        <v>2125.85</v>
      </c>
      <c r="Z178" s="137">
        <f>'FOD (ALL)'!AM178</f>
        <v>2059.25</v>
      </c>
      <c r="AA178" s="137">
        <f>'FOD (ALL)'!BD178</f>
        <v>2127.0500000000002</v>
      </c>
      <c r="AB178" s="137">
        <f>'FOD (ALL)'!BU178</f>
        <v>2204.6</v>
      </c>
      <c r="AC178" s="137">
        <f>'FOD (ALL)'!F178</f>
        <v>2075</v>
      </c>
      <c r="AD178" s="137">
        <f>'FOD (ALL)'!W178</f>
        <v>2027.45</v>
      </c>
      <c r="AE178" s="137">
        <f>'FOD (ALL)'!AN178</f>
        <v>2000</v>
      </c>
      <c r="AF178" s="137">
        <f>'FOD (ALL)'!BE178</f>
        <v>2062</v>
      </c>
      <c r="AG178" s="137">
        <f>'FOD (ALL)'!BV178</f>
        <v>2066.4499999999998</v>
      </c>
      <c r="AH178" s="137">
        <f>'FOD (ALL)'!J178</f>
        <v>289400</v>
      </c>
      <c r="AI178" s="137">
        <f>'FOD (ALL)'!AA178</f>
        <v>223000</v>
      </c>
      <c r="AJ178" s="137">
        <f>'FOD (ALL)'!AR178</f>
        <v>191600</v>
      </c>
      <c r="AK178" s="137">
        <f>'FOD (ALL)'!BI178</f>
        <v>53800</v>
      </c>
      <c r="AL178" s="137">
        <f>'FOD (ALL)'!BZ178</f>
        <v>37800</v>
      </c>
      <c r="AM178" s="137" t="str">
        <f t="shared" si="111"/>
        <v>Y</v>
      </c>
      <c r="AN178" s="137" t="str">
        <f t="shared" si="112"/>
        <v>Y</v>
      </c>
      <c r="AO178" s="137" t="str">
        <f t="shared" si="113"/>
        <v>Y</v>
      </c>
      <c r="AP178" s="137" t="str">
        <f t="shared" si="114"/>
        <v>Y</v>
      </c>
      <c r="AQ178" s="139">
        <f t="shared" si="115"/>
        <v>29.775784753363226</v>
      </c>
      <c r="AR178" s="139">
        <f t="shared" si="116"/>
        <v>16.388308977035489</v>
      </c>
      <c r="AS178" s="139">
        <f t="shared" si="117"/>
        <v>256.13382899628255</v>
      </c>
      <c r="AT178" s="139">
        <f t="shared" si="118"/>
        <v>42.328042328042329</v>
      </c>
      <c r="AU178" s="137" t="str">
        <f t="shared" si="119"/>
        <v>Y</v>
      </c>
      <c r="AV178" s="137" t="str">
        <f t="shared" si="120"/>
        <v>N</v>
      </c>
      <c r="AW178" s="137" t="str">
        <f t="shared" si="121"/>
        <v>Y</v>
      </c>
      <c r="AX178" s="137">
        <f>'FOD (ALL)'!I178</f>
        <v>8289.3799999999992</v>
      </c>
      <c r="AY178" s="137">
        <f>'FOD (ALL)'!Z178</f>
        <v>5583.48</v>
      </c>
      <c r="AZ178" s="137">
        <f>'FOD (ALL)'!AQ178</f>
        <v>5607.7</v>
      </c>
      <c r="BA178" s="137">
        <f>'FOD (ALL)'!BH178</f>
        <v>1372.77</v>
      </c>
      <c r="BB178" s="137">
        <f>'FOD (ALL)'!BY178</f>
        <v>1107.4000000000001</v>
      </c>
      <c r="BC178" s="137" t="str">
        <f t="shared" si="122"/>
        <v>Y</v>
      </c>
      <c r="BD178" s="137" t="str">
        <f t="shared" si="123"/>
        <v>N</v>
      </c>
      <c r="BE178" s="137" t="str">
        <f t="shared" si="124"/>
        <v>Y</v>
      </c>
      <c r="BF178" s="137" t="str">
        <f t="shared" si="125"/>
        <v>Y</v>
      </c>
      <c r="BG178" s="139">
        <f t="shared" si="126"/>
        <v>48.462607549413619</v>
      </c>
      <c r="BH178" s="139">
        <f t="shared" si="127"/>
        <v>-0.43190612907252979</v>
      </c>
      <c r="BI178" s="139">
        <f t="shared" si="128"/>
        <v>308.49523226760493</v>
      </c>
      <c r="BJ178" s="139">
        <f t="shared" si="129"/>
        <v>23.963337547408329</v>
      </c>
      <c r="BK178" s="137" t="str">
        <f t="shared" si="130"/>
        <v>Y</v>
      </c>
      <c r="BL178" s="137" t="str">
        <f t="shared" si="131"/>
        <v>N</v>
      </c>
      <c r="BM178" s="137" t="str">
        <f t="shared" si="132"/>
        <v>Y</v>
      </c>
      <c r="BN178" s="137">
        <f>'FOD (ALL)'!H178</f>
        <v>1953</v>
      </c>
      <c r="BO178" s="137">
        <f>'FOD (ALL)'!Y178</f>
        <v>1332</v>
      </c>
      <c r="BP178" s="137">
        <f>'FOD (ALL)'!AP178</f>
        <v>1384</v>
      </c>
      <c r="BQ178" s="137">
        <f>'FOD (ALL)'!BG178</f>
        <v>329</v>
      </c>
      <c r="BR178" s="137">
        <f>'FOD (ALL)'!BX178</f>
        <v>263</v>
      </c>
      <c r="BS178" s="137" t="str">
        <f t="shared" si="133"/>
        <v>Y</v>
      </c>
      <c r="BT178" s="137" t="str">
        <f t="shared" si="134"/>
        <v>N</v>
      </c>
      <c r="BU178" s="137" t="str">
        <f t="shared" si="135"/>
        <v>Y</v>
      </c>
      <c r="BV178" s="137" t="str">
        <f t="shared" si="136"/>
        <v>Y</v>
      </c>
      <c r="BW178" s="139">
        <f t="shared" si="137"/>
        <v>46.621621621621621</v>
      </c>
      <c r="BX178" s="139">
        <f t="shared" si="138"/>
        <v>-3.7572254335260116</v>
      </c>
      <c r="BY178" s="139">
        <f t="shared" si="139"/>
        <v>320.66869300911856</v>
      </c>
      <c r="BZ178" s="139">
        <f t="shared" si="140"/>
        <v>25.095057034220531</v>
      </c>
      <c r="CA178" s="137" t="str">
        <f t="shared" si="141"/>
        <v>Y</v>
      </c>
      <c r="CB178" s="137" t="str">
        <f t="shared" si="142"/>
        <v>N</v>
      </c>
      <c r="CC178" s="137" t="str">
        <f t="shared" si="143"/>
        <v>Y</v>
      </c>
    </row>
    <row r="179" spans="1:81" x14ac:dyDescent="0.3">
      <c r="A179" s="137" t="str">
        <f>'FOD (ALL)'!B179</f>
        <v>HEROMOTOCO</v>
      </c>
      <c r="B179" s="146">
        <f>'FOD (ALL)'!C179</f>
        <v>44042</v>
      </c>
      <c r="C179" s="137">
        <f>'FOD (ALL)'!G179</f>
        <v>2167.9499999999998</v>
      </c>
      <c r="D179" s="137">
        <f>'FOD (ALL)'!X179</f>
        <v>2112.5500000000002</v>
      </c>
      <c r="E179" s="137">
        <f>'FOD (ALL)'!AO179</f>
        <v>2042</v>
      </c>
      <c r="F179" s="137">
        <f>'FOD (ALL)'!BF179</f>
        <v>2092.65</v>
      </c>
      <c r="G179" s="137">
        <f>'FOD (ALL)'!BW179</f>
        <v>2089.9</v>
      </c>
      <c r="H179" s="137" t="str">
        <f t="shared" si="100"/>
        <v>Y</v>
      </c>
      <c r="I179" s="137" t="str">
        <f t="shared" si="101"/>
        <v>Y</v>
      </c>
      <c r="J179" s="137" t="str">
        <f t="shared" si="102"/>
        <v>N</v>
      </c>
      <c r="K179" s="137" t="str">
        <f t="shared" si="103"/>
        <v>Y</v>
      </c>
      <c r="L179" s="139">
        <f t="shared" si="104"/>
        <v>2.622423137913878</v>
      </c>
      <c r="M179" s="139">
        <f t="shared" si="105"/>
        <v>3.4549461312438878</v>
      </c>
      <c r="N179" s="139">
        <f t="shared" si="106"/>
        <v>-2.4203760781783905</v>
      </c>
      <c r="O179" s="139">
        <f t="shared" si="107"/>
        <v>0.13158524331307717</v>
      </c>
      <c r="P179" s="137" t="str">
        <f t="shared" si="108"/>
        <v>N</v>
      </c>
      <c r="Q179" s="137" t="str">
        <f t="shared" si="109"/>
        <v>Y</v>
      </c>
      <c r="R179" s="137" t="str">
        <f t="shared" si="110"/>
        <v>N</v>
      </c>
      <c r="S179" s="137">
        <f>'FOD (ALL)'!D179</f>
        <v>2128.9499999999998</v>
      </c>
      <c r="T179" s="137">
        <f>'FOD (ALL)'!U179</f>
        <v>2100</v>
      </c>
      <c r="U179" s="137">
        <f>'FOD (ALL)'!AL179</f>
        <v>2037.55</v>
      </c>
      <c r="V179" s="137">
        <f>'FOD (ALL)'!BC179</f>
        <v>0</v>
      </c>
      <c r="W179" s="137">
        <f>'FOD (ALL)'!BT179</f>
        <v>2100</v>
      </c>
      <c r="X179" s="137">
        <f>'FOD (ALL)'!E179</f>
        <v>2128.9499999999998</v>
      </c>
      <c r="Y179" s="137">
        <f>'FOD (ALL)'!V179</f>
        <v>2112.5500000000002</v>
      </c>
      <c r="Z179" s="137">
        <f>'FOD (ALL)'!AM179</f>
        <v>2037.55</v>
      </c>
      <c r="AA179" s="137">
        <f>'FOD (ALL)'!BD179</f>
        <v>0</v>
      </c>
      <c r="AB179" s="137">
        <f>'FOD (ALL)'!BU179</f>
        <v>2100</v>
      </c>
      <c r="AC179" s="137">
        <f>'FOD (ALL)'!F179</f>
        <v>2067.6</v>
      </c>
      <c r="AD179" s="137">
        <f>'FOD (ALL)'!W179</f>
        <v>2059.8000000000002</v>
      </c>
      <c r="AE179" s="137">
        <f>'FOD (ALL)'!AN179</f>
        <v>2010</v>
      </c>
      <c r="AF179" s="137">
        <f>'FOD (ALL)'!BE179</f>
        <v>0</v>
      </c>
      <c r="AG179" s="137">
        <f>'FOD (ALL)'!BV179</f>
        <v>2100</v>
      </c>
      <c r="AH179" s="137">
        <f>'FOD (ALL)'!J179</f>
        <v>2100</v>
      </c>
      <c r="AI179" s="137">
        <f>'FOD (ALL)'!AA179</f>
        <v>2100</v>
      </c>
      <c r="AJ179" s="137">
        <f>'FOD (ALL)'!AR179</f>
        <v>1200</v>
      </c>
      <c r="AK179" s="137">
        <f>'FOD (ALL)'!BI179</f>
        <v>300</v>
      </c>
      <c r="AL179" s="137">
        <f>'FOD (ALL)'!BZ179</f>
        <v>300</v>
      </c>
      <c r="AM179" s="137" t="str">
        <f t="shared" si="111"/>
        <v>Y</v>
      </c>
      <c r="AN179" s="137" t="str">
        <f t="shared" si="112"/>
        <v>Y</v>
      </c>
      <c r="AO179" s="137" t="str">
        <f t="shared" si="113"/>
        <v>Y</v>
      </c>
      <c r="AP179" s="137" t="str">
        <f t="shared" si="114"/>
        <v>Y</v>
      </c>
      <c r="AQ179" s="139">
        <f t="shared" si="115"/>
        <v>0</v>
      </c>
      <c r="AR179" s="139">
        <f t="shared" si="116"/>
        <v>75</v>
      </c>
      <c r="AS179" s="139">
        <f t="shared" si="117"/>
        <v>300</v>
      </c>
      <c r="AT179" s="139">
        <f t="shared" si="118"/>
        <v>0</v>
      </c>
      <c r="AU179" s="137" t="str">
        <f t="shared" si="119"/>
        <v>N</v>
      </c>
      <c r="AV179" s="137" t="str">
        <f t="shared" si="120"/>
        <v>N</v>
      </c>
      <c r="AW179" s="137" t="str">
        <f t="shared" si="121"/>
        <v>Y</v>
      </c>
      <c r="AX179" s="137">
        <f>'FOD (ALL)'!I179</f>
        <v>12.58</v>
      </c>
      <c r="AY179" s="137">
        <f>'FOD (ALL)'!Z179</f>
        <v>56.29</v>
      </c>
      <c r="AZ179" s="137">
        <f>'FOD (ALL)'!AQ179</f>
        <v>18.170000000000002</v>
      </c>
      <c r="BA179" s="137">
        <f>'FOD (ALL)'!BH179</f>
        <v>0</v>
      </c>
      <c r="BB179" s="137">
        <f>'FOD (ALL)'!BY179</f>
        <v>6.3</v>
      </c>
      <c r="BC179" s="137" t="str">
        <f t="shared" si="122"/>
        <v>N</v>
      </c>
      <c r="BD179" s="137" t="str">
        <f t="shared" si="123"/>
        <v>Y</v>
      </c>
      <c r="BE179" s="137" t="str">
        <f t="shared" si="124"/>
        <v>Y</v>
      </c>
      <c r="BF179" s="137" t="str">
        <f t="shared" si="125"/>
        <v>N</v>
      </c>
      <c r="BG179" s="139">
        <f t="shared" si="126"/>
        <v>-77.651447859300063</v>
      </c>
      <c r="BH179" s="139">
        <f t="shared" si="127"/>
        <v>209.79636763896528</v>
      </c>
      <c r="BI179" s="139" t="e">
        <f t="shared" si="128"/>
        <v>#DIV/0!</v>
      </c>
      <c r="BJ179" s="139">
        <f t="shared" si="129"/>
        <v>-100</v>
      </c>
      <c r="BK179" s="137" t="str">
        <f t="shared" si="130"/>
        <v>N</v>
      </c>
      <c r="BL179" s="137" t="e">
        <f t="shared" si="131"/>
        <v>#DIV/0!</v>
      </c>
      <c r="BM179" s="137" t="e">
        <f t="shared" si="132"/>
        <v>#DIV/0!</v>
      </c>
      <c r="BN179" s="137">
        <f>'FOD (ALL)'!H179</f>
        <v>2</v>
      </c>
      <c r="BO179" s="137">
        <f>'FOD (ALL)'!Y179</f>
        <v>9</v>
      </c>
      <c r="BP179" s="137">
        <f>'FOD (ALL)'!AP179</f>
        <v>3</v>
      </c>
      <c r="BQ179" s="137">
        <f>'FOD (ALL)'!BG179</f>
        <v>0</v>
      </c>
      <c r="BR179" s="137">
        <f>'FOD (ALL)'!BX179</f>
        <v>1</v>
      </c>
      <c r="BS179" s="137" t="str">
        <f t="shared" si="133"/>
        <v>N</v>
      </c>
      <c r="BT179" s="137" t="str">
        <f t="shared" si="134"/>
        <v>Y</v>
      </c>
      <c r="BU179" s="137" t="str">
        <f t="shared" si="135"/>
        <v>Y</v>
      </c>
      <c r="BV179" s="137" t="str">
        <f t="shared" si="136"/>
        <v>N</v>
      </c>
      <c r="BW179" s="139">
        <f t="shared" si="137"/>
        <v>-77.777777777777786</v>
      </c>
      <c r="BX179" s="139">
        <f t="shared" si="138"/>
        <v>200</v>
      </c>
      <c r="BY179" s="139" t="e">
        <f t="shared" si="139"/>
        <v>#DIV/0!</v>
      </c>
      <c r="BZ179" s="139">
        <f t="shared" si="140"/>
        <v>-100</v>
      </c>
      <c r="CA179" s="137" t="str">
        <f t="shared" si="141"/>
        <v>N</v>
      </c>
      <c r="CB179" s="137" t="e">
        <f t="shared" si="142"/>
        <v>#DIV/0!</v>
      </c>
      <c r="CC179" s="137" t="e">
        <f t="shared" si="143"/>
        <v>#DIV/0!</v>
      </c>
    </row>
    <row r="180" spans="1:81" x14ac:dyDescent="0.3">
      <c r="A180" s="137" t="str">
        <f>'FOD (ALL)'!B180</f>
        <v>HINDALCO</v>
      </c>
      <c r="B180" s="146">
        <f>'FOD (ALL)'!C180</f>
        <v>43979</v>
      </c>
      <c r="C180" s="137">
        <f>'FOD (ALL)'!G180</f>
        <v>124.45</v>
      </c>
      <c r="D180" s="137">
        <f>'FOD (ALL)'!X180</f>
        <v>128.69999999999999</v>
      </c>
      <c r="E180" s="137">
        <f>'FOD (ALL)'!AO180</f>
        <v>121.05</v>
      </c>
      <c r="F180" s="137">
        <f>'FOD (ALL)'!BF180</f>
        <v>117.5</v>
      </c>
      <c r="G180" s="137">
        <f>'FOD (ALL)'!BW180</f>
        <v>114.9</v>
      </c>
      <c r="H180" s="137" t="str">
        <f t="shared" si="100"/>
        <v>N</v>
      </c>
      <c r="I180" s="137" t="str">
        <f t="shared" si="101"/>
        <v>Y</v>
      </c>
      <c r="J180" s="137" t="str">
        <f t="shared" si="102"/>
        <v>Y</v>
      </c>
      <c r="K180" s="137" t="str">
        <f t="shared" si="103"/>
        <v>Y</v>
      </c>
      <c r="L180" s="139">
        <f t="shared" si="104"/>
        <v>-3.3022533022532912</v>
      </c>
      <c r="M180" s="139">
        <f t="shared" si="105"/>
        <v>6.3197026022304756</v>
      </c>
      <c r="N180" s="139">
        <f t="shared" si="106"/>
        <v>3.0212765957446783</v>
      </c>
      <c r="O180" s="139">
        <f t="shared" si="107"/>
        <v>2.2628372497824145</v>
      </c>
      <c r="P180" s="137" t="str">
        <f t="shared" si="108"/>
        <v>N</v>
      </c>
      <c r="Q180" s="137" t="str">
        <f t="shared" si="109"/>
        <v>Y</v>
      </c>
      <c r="R180" s="137" t="str">
        <f t="shared" si="110"/>
        <v>Y</v>
      </c>
      <c r="S180" s="137">
        <f>'FOD (ALL)'!D180</f>
        <v>126.6</v>
      </c>
      <c r="T180" s="137">
        <f>'FOD (ALL)'!U180</f>
        <v>121.45</v>
      </c>
      <c r="U180" s="137">
        <f>'FOD (ALL)'!AL180</f>
        <v>117</v>
      </c>
      <c r="V180" s="137">
        <f>'FOD (ALL)'!BC180</f>
        <v>117.5</v>
      </c>
      <c r="W180" s="137">
        <f>'FOD (ALL)'!BT180</f>
        <v>120.25</v>
      </c>
      <c r="X180" s="137">
        <f>'FOD (ALL)'!E180</f>
        <v>126.6</v>
      </c>
      <c r="Y180" s="137">
        <f>'FOD (ALL)'!V180</f>
        <v>129.80000000000001</v>
      </c>
      <c r="Z180" s="137">
        <f>'FOD (ALL)'!AM180</f>
        <v>121.75</v>
      </c>
      <c r="AA180" s="137">
        <f>'FOD (ALL)'!BD180</f>
        <v>120.5</v>
      </c>
      <c r="AB180" s="137">
        <f>'FOD (ALL)'!BU180</f>
        <v>120.9</v>
      </c>
      <c r="AC180" s="137">
        <f>'FOD (ALL)'!F180</f>
        <v>123.2</v>
      </c>
      <c r="AD180" s="137">
        <f>'FOD (ALL)'!W180</f>
        <v>120.55</v>
      </c>
      <c r="AE180" s="137">
        <f>'FOD (ALL)'!AN180</f>
        <v>116.55</v>
      </c>
      <c r="AF180" s="137">
        <f>'FOD (ALL)'!BE180</f>
        <v>116.5</v>
      </c>
      <c r="AG180" s="137">
        <f>'FOD (ALL)'!BV180</f>
        <v>114.1</v>
      </c>
      <c r="AH180" s="137">
        <f>'FOD (ALL)'!J180</f>
        <v>25312000</v>
      </c>
      <c r="AI180" s="137">
        <f>'FOD (ALL)'!AA180</f>
        <v>27160000</v>
      </c>
      <c r="AJ180" s="137">
        <f>'FOD (ALL)'!AR180</f>
        <v>27342000</v>
      </c>
      <c r="AK180" s="137">
        <f>'FOD (ALL)'!BI180</f>
        <v>27695500</v>
      </c>
      <c r="AL180" s="137">
        <f>'FOD (ALL)'!BZ180</f>
        <v>27023500</v>
      </c>
      <c r="AM180" s="137" t="str">
        <f t="shared" si="111"/>
        <v>N</v>
      </c>
      <c r="AN180" s="137" t="str">
        <f t="shared" si="112"/>
        <v>N</v>
      </c>
      <c r="AO180" s="137" t="str">
        <f t="shared" si="113"/>
        <v>N</v>
      </c>
      <c r="AP180" s="137" t="str">
        <f t="shared" si="114"/>
        <v>Y</v>
      </c>
      <c r="AQ180" s="139">
        <f t="shared" si="115"/>
        <v>-6.804123711340206</v>
      </c>
      <c r="AR180" s="139">
        <f t="shared" si="116"/>
        <v>-0.66564260112647211</v>
      </c>
      <c r="AS180" s="139">
        <f t="shared" si="117"/>
        <v>-1.2763806394540631</v>
      </c>
      <c r="AT180" s="139">
        <f t="shared" si="118"/>
        <v>2.4867245175495403</v>
      </c>
      <c r="AU180" s="137" t="str">
        <f t="shared" si="119"/>
        <v>N</v>
      </c>
      <c r="AV180" s="137" t="str">
        <f t="shared" si="120"/>
        <v>Y</v>
      </c>
      <c r="AW180" s="137" t="str">
        <f t="shared" si="121"/>
        <v>N</v>
      </c>
      <c r="AX180" s="137">
        <f>'FOD (ALL)'!I180</f>
        <v>24194.63</v>
      </c>
      <c r="AY180" s="137">
        <f>'FOD (ALL)'!Z180</f>
        <v>41330.89</v>
      </c>
      <c r="AZ180" s="137">
        <f>'FOD (ALL)'!AQ180</f>
        <v>13996.95</v>
      </c>
      <c r="BA180" s="137">
        <f>'FOD (ALL)'!BH180</f>
        <v>22107.07</v>
      </c>
      <c r="BB180" s="137">
        <f>'FOD (ALL)'!BY180</f>
        <v>19658.64</v>
      </c>
      <c r="BC180" s="137" t="str">
        <f t="shared" si="122"/>
        <v>N</v>
      </c>
      <c r="BD180" s="137" t="str">
        <f t="shared" si="123"/>
        <v>Y</v>
      </c>
      <c r="BE180" s="137" t="str">
        <f t="shared" si="124"/>
        <v>N</v>
      </c>
      <c r="BF180" s="137" t="str">
        <f t="shared" si="125"/>
        <v>Y</v>
      </c>
      <c r="BG180" s="139">
        <f t="shared" si="126"/>
        <v>-41.461144437005828</v>
      </c>
      <c r="BH180" s="139">
        <f t="shared" si="127"/>
        <v>195.2849727976452</v>
      </c>
      <c r="BI180" s="139">
        <f t="shared" si="128"/>
        <v>-36.685639480944324</v>
      </c>
      <c r="BJ180" s="139">
        <f t="shared" si="129"/>
        <v>12.454727285305598</v>
      </c>
      <c r="BK180" s="137" t="str">
        <f t="shared" si="130"/>
        <v>N</v>
      </c>
      <c r="BL180" s="137" t="str">
        <f t="shared" si="131"/>
        <v>Y</v>
      </c>
      <c r="BM180" s="137" t="str">
        <f t="shared" si="132"/>
        <v>N</v>
      </c>
      <c r="BN180" s="137">
        <f>'FOD (ALL)'!H180</f>
        <v>5555</v>
      </c>
      <c r="BO180" s="137">
        <f>'FOD (ALL)'!Y180</f>
        <v>9328</v>
      </c>
      <c r="BP180" s="137">
        <f>'FOD (ALL)'!AP180</f>
        <v>3342</v>
      </c>
      <c r="BQ180" s="137">
        <f>'FOD (ALL)'!BG180</f>
        <v>5313</v>
      </c>
      <c r="BR180" s="137">
        <f>'FOD (ALL)'!BX180</f>
        <v>4834</v>
      </c>
      <c r="BS180" s="137" t="str">
        <f t="shared" si="133"/>
        <v>N</v>
      </c>
      <c r="BT180" s="137" t="str">
        <f t="shared" si="134"/>
        <v>Y</v>
      </c>
      <c r="BU180" s="137" t="str">
        <f t="shared" si="135"/>
        <v>N</v>
      </c>
      <c r="BV180" s="137" t="str">
        <f t="shared" si="136"/>
        <v>Y</v>
      </c>
      <c r="BW180" s="139">
        <f t="shared" si="137"/>
        <v>-40.448113207547173</v>
      </c>
      <c r="BX180" s="139">
        <f t="shared" si="138"/>
        <v>179.11430281268701</v>
      </c>
      <c r="BY180" s="139">
        <f t="shared" si="139"/>
        <v>-37.09768492377188</v>
      </c>
      <c r="BZ180" s="139">
        <f t="shared" si="140"/>
        <v>9.9089780719900702</v>
      </c>
      <c r="CA180" s="137" t="str">
        <f t="shared" si="141"/>
        <v>N</v>
      </c>
      <c r="CB180" s="137" t="str">
        <f t="shared" si="142"/>
        <v>Y</v>
      </c>
      <c r="CC180" s="137" t="str">
        <f t="shared" si="143"/>
        <v>N</v>
      </c>
    </row>
    <row r="181" spans="1:81" x14ac:dyDescent="0.3">
      <c r="A181" s="137" t="str">
        <f>'FOD (ALL)'!B181</f>
        <v>HINDALCO</v>
      </c>
      <c r="B181" s="146">
        <f>'FOD (ALL)'!C181</f>
        <v>44007</v>
      </c>
      <c r="C181" s="137">
        <f>'FOD (ALL)'!G181</f>
        <v>124.7</v>
      </c>
      <c r="D181" s="137">
        <f>'FOD (ALL)'!X181</f>
        <v>128.80000000000001</v>
      </c>
      <c r="E181" s="137">
        <f>'FOD (ALL)'!AO181</f>
        <v>121.3</v>
      </c>
      <c r="F181" s="137">
        <f>'FOD (ALL)'!BF181</f>
        <v>117.7</v>
      </c>
      <c r="G181" s="137">
        <f>'FOD (ALL)'!BW181</f>
        <v>115.3</v>
      </c>
      <c r="H181" s="137" t="str">
        <f t="shared" si="100"/>
        <v>N</v>
      </c>
      <c r="I181" s="137" t="str">
        <f t="shared" si="101"/>
        <v>Y</v>
      </c>
      <c r="J181" s="137" t="str">
        <f t="shared" si="102"/>
        <v>Y</v>
      </c>
      <c r="K181" s="137" t="str">
        <f t="shared" si="103"/>
        <v>Y</v>
      </c>
      <c r="L181" s="139">
        <f t="shared" si="104"/>
        <v>-3.1832298136646022</v>
      </c>
      <c r="M181" s="139">
        <f t="shared" si="105"/>
        <v>6.1830173124484871</v>
      </c>
      <c r="N181" s="139">
        <f t="shared" si="106"/>
        <v>3.0586236193712781</v>
      </c>
      <c r="O181" s="139">
        <f t="shared" si="107"/>
        <v>2.0815264527320085</v>
      </c>
      <c r="P181" s="137" t="str">
        <f t="shared" si="108"/>
        <v>N</v>
      </c>
      <c r="Q181" s="137" t="str">
        <f t="shared" si="109"/>
        <v>Y</v>
      </c>
      <c r="R181" s="137" t="str">
        <f t="shared" si="110"/>
        <v>Y</v>
      </c>
      <c r="S181" s="137">
        <f>'FOD (ALL)'!D181</f>
        <v>126.7</v>
      </c>
      <c r="T181" s="137">
        <f>'FOD (ALL)'!U181</f>
        <v>121</v>
      </c>
      <c r="U181" s="137">
        <f>'FOD (ALL)'!AL181</f>
        <v>121.15</v>
      </c>
      <c r="V181" s="137">
        <f>'FOD (ALL)'!BC181</f>
        <v>117.05</v>
      </c>
      <c r="W181" s="137">
        <f>'FOD (ALL)'!BT181</f>
        <v>120.4</v>
      </c>
      <c r="X181" s="137">
        <f>'FOD (ALL)'!E181</f>
        <v>126.7</v>
      </c>
      <c r="Y181" s="137">
        <f>'FOD (ALL)'!V181</f>
        <v>130.25</v>
      </c>
      <c r="Z181" s="137">
        <f>'FOD (ALL)'!AM181</f>
        <v>121.9</v>
      </c>
      <c r="AA181" s="137">
        <f>'FOD (ALL)'!BD181</f>
        <v>120.6</v>
      </c>
      <c r="AB181" s="137">
        <f>'FOD (ALL)'!BU181</f>
        <v>121.1</v>
      </c>
      <c r="AC181" s="137">
        <f>'FOD (ALL)'!F181</f>
        <v>123.6</v>
      </c>
      <c r="AD181" s="137">
        <f>'FOD (ALL)'!W181</f>
        <v>121</v>
      </c>
      <c r="AE181" s="137">
        <f>'FOD (ALL)'!AN181</f>
        <v>117.9</v>
      </c>
      <c r="AF181" s="137">
        <f>'FOD (ALL)'!BE181</f>
        <v>117</v>
      </c>
      <c r="AG181" s="137">
        <f>'FOD (ALL)'!BV181</f>
        <v>114.6</v>
      </c>
      <c r="AH181" s="137">
        <f>'FOD (ALL)'!J181</f>
        <v>6478500</v>
      </c>
      <c r="AI181" s="137">
        <f>'FOD (ALL)'!AA181</f>
        <v>4560500</v>
      </c>
      <c r="AJ181" s="137">
        <f>'FOD (ALL)'!AR181</f>
        <v>3433500</v>
      </c>
      <c r="AK181" s="137">
        <f>'FOD (ALL)'!BI181</f>
        <v>2401000</v>
      </c>
      <c r="AL181" s="137">
        <f>'FOD (ALL)'!BZ181</f>
        <v>1624000</v>
      </c>
      <c r="AM181" s="137" t="str">
        <f t="shared" si="111"/>
        <v>Y</v>
      </c>
      <c r="AN181" s="137" t="str">
        <f t="shared" si="112"/>
        <v>Y</v>
      </c>
      <c r="AO181" s="137" t="str">
        <f t="shared" si="113"/>
        <v>Y</v>
      </c>
      <c r="AP181" s="137" t="str">
        <f t="shared" si="114"/>
        <v>Y</v>
      </c>
      <c r="AQ181" s="139">
        <f t="shared" si="115"/>
        <v>42.056792018419031</v>
      </c>
      <c r="AR181" s="139">
        <f t="shared" si="116"/>
        <v>32.823649337410806</v>
      </c>
      <c r="AS181" s="139">
        <f t="shared" si="117"/>
        <v>43.002915451895049</v>
      </c>
      <c r="AT181" s="139">
        <f t="shared" si="118"/>
        <v>47.844827586206897</v>
      </c>
      <c r="AU181" s="137" t="str">
        <f t="shared" si="119"/>
        <v>Y</v>
      </c>
      <c r="AV181" s="137" t="str">
        <f t="shared" si="120"/>
        <v>N</v>
      </c>
      <c r="AW181" s="137" t="str">
        <f t="shared" si="121"/>
        <v>N</v>
      </c>
      <c r="AX181" s="137">
        <f>'FOD (ALL)'!I181</f>
        <v>5932.55</v>
      </c>
      <c r="AY181" s="137">
        <f>'FOD (ALL)'!Z181</f>
        <v>5683.25</v>
      </c>
      <c r="AZ181" s="137">
        <f>'FOD (ALL)'!AQ181</f>
        <v>3266.14</v>
      </c>
      <c r="BA181" s="137">
        <f>'FOD (ALL)'!BH181</f>
        <v>3044.24</v>
      </c>
      <c r="BB181" s="137">
        <f>'FOD (ALL)'!BY181</f>
        <v>1570.5</v>
      </c>
      <c r="BC181" s="137" t="str">
        <f t="shared" si="122"/>
        <v>Y</v>
      </c>
      <c r="BD181" s="137" t="str">
        <f t="shared" si="123"/>
        <v>Y</v>
      </c>
      <c r="BE181" s="137" t="str">
        <f t="shared" si="124"/>
        <v>Y</v>
      </c>
      <c r="BF181" s="137" t="str">
        <f t="shared" si="125"/>
        <v>Y</v>
      </c>
      <c r="BG181" s="139">
        <f t="shared" si="126"/>
        <v>4.3865745832050358</v>
      </c>
      <c r="BH181" s="139">
        <f t="shared" si="127"/>
        <v>74.005094698941264</v>
      </c>
      <c r="BI181" s="139">
        <f t="shared" si="128"/>
        <v>7.289175623472528</v>
      </c>
      <c r="BJ181" s="139">
        <f t="shared" si="129"/>
        <v>93.838904807386172</v>
      </c>
      <c r="BK181" s="137" t="str">
        <f t="shared" si="130"/>
        <v>N</v>
      </c>
      <c r="BL181" s="137" t="str">
        <f t="shared" si="131"/>
        <v>Y</v>
      </c>
      <c r="BM181" s="137" t="str">
        <f t="shared" si="132"/>
        <v>N</v>
      </c>
      <c r="BN181" s="137">
        <f>'FOD (ALL)'!H181</f>
        <v>1359</v>
      </c>
      <c r="BO181" s="137">
        <f>'FOD (ALL)'!Y181</f>
        <v>1281</v>
      </c>
      <c r="BP181" s="137">
        <f>'FOD (ALL)'!AP181</f>
        <v>778</v>
      </c>
      <c r="BQ181" s="137">
        <f>'FOD (ALL)'!BG181</f>
        <v>730</v>
      </c>
      <c r="BR181" s="137">
        <f>'FOD (ALL)'!BX181</f>
        <v>385</v>
      </c>
      <c r="BS181" s="137" t="str">
        <f t="shared" si="133"/>
        <v>Y</v>
      </c>
      <c r="BT181" s="137" t="str">
        <f t="shared" si="134"/>
        <v>Y</v>
      </c>
      <c r="BU181" s="137" t="str">
        <f t="shared" si="135"/>
        <v>Y</v>
      </c>
      <c r="BV181" s="137" t="str">
        <f t="shared" si="136"/>
        <v>Y</v>
      </c>
      <c r="BW181" s="139">
        <f t="shared" si="137"/>
        <v>6.0889929742388755</v>
      </c>
      <c r="BX181" s="139">
        <f t="shared" si="138"/>
        <v>64.652956298200507</v>
      </c>
      <c r="BY181" s="139">
        <f t="shared" si="139"/>
        <v>6.5753424657534243</v>
      </c>
      <c r="BZ181" s="139">
        <f t="shared" si="140"/>
        <v>89.610389610389603</v>
      </c>
      <c r="CA181" s="137" t="str">
        <f t="shared" si="141"/>
        <v>N</v>
      </c>
      <c r="CB181" s="137" t="str">
        <f t="shared" si="142"/>
        <v>Y</v>
      </c>
      <c r="CC181" s="137" t="str">
        <f t="shared" si="143"/>
        <v>N</v>
      </c>
    </row>
    <row r="182" spans="1:81" x14ac:dyDescent="0.3">
      <c r="A182" s="137" t="str">
        <f>'FOD (ALL)'!B182</f>
        <v>HINDALCO</v>
      </c>
      <c r="B182" s="146">
        <f>'FOD (ALL)'!C182</f>
        <v>44042</v>
      </c>
      <c r="C182" s="137">
        <f>'FOD (ALL)'!G182</f>
        <v>125.85</v>
      </c>
      <c r="D182" s="137">
        <f>'FOD (ALL)'!X182</f>
        <v>130.65</v>
      </c>
      <c r="E182" s="137">
        <f>'FOD (ALL)'!AO182</f>
        <v>121.9</v>
      </c>
      <c r="F182" s="137">
        <f>'FOD (ALL)'!BF182</f>
        <v>118.4</v>
      </c>
      <c r="G182" s="137">
        <f>'FOD (ALL)'!BW182</f>
        <v>116</v>
      </c>
      <c r="H182" s="137" t="str">
        <f t="shared" si="100"/>
        <v>N</v>
      </c>
      <c r="I182" s="137" t="str">
        <f t="shared" si="101"/>
        <v>Y</v>
      </c>
      <c r="J182" s="137" t="str">
        <f t="shared" si="102"/>
        <v>Y</v>
      </c>
      <c r="K182" s="137" t="str">
        <f t="shared" si="103"/>
        <v>Y</v>
      </c>
      <c r="L182" s="139">
        <f t="shared" si="104"/>
        <v>-3.6739380022962198</v>
      </c>
      <c r="M182" s="139">
        <f t="shared" si="105"/>
        <v>7.1780147662018043</v>
      </c>
      <c r="N182" s="139">
        <f t="shared" si="106"/>
        <v>2.9560810810810811</v>
      </c>
      <c r="O182" s="139">
        <f t="shared" si="107"/>
        <v>2.0689655172413843</v>
      </c>
      <c r="P182" s="137" t="str">
        <f t="shared" si="108"/>
        <v>N</v>
      </c>
      <c r="Q182" s="137" t="str">
        <f t="shared" si="109"/>
        <v>Y</v>
      </c>
      <c r="R182" s="137" t="str">
        <f t="shared" si="110"/>
        <v>Y</v>
      </c>
      <c r="S182" s="137">
        <f>'FOD (ALL)'!D182</f>
        <v>126.1</v>
      </c>
      <c r="T182" s="137">
        <f>'FOD (ALL)'!U182</f>
        <v>122.7</v>
      </c>
      <c r="U182" s="137">
        <f>'FOD (ALL)'!AL182</f>
        <v>0</v>
      </c>
      <c r="V182" s="137">
        <f>'FOD (ALL)'!BC182</f>
        <v>119.95</v>
      </c>
      <c r="W182" s="137">
        <f>'FOD (ALL)'!BT182</f>
        <v>116</v>
      </c>
      <c r="X182" s="137">
        <f>'FOD (ALL)'!E182</f>
        <v>126.1</v>
      </c>
      <c r="Y182" s="137">
        <f>'FOD (ALL)'!V182</f>
        <v>128</v>
      </c>
      <c r="Z182" s="137">
        <f>'FOD (ALL)'!AM182</f>
        <v>0</v>
      </c>
      <c r="AA182" s="137">
        <f>'FOD (ALL)'!BD182</f>
        <v>119.95</v>
      </c>
      <c r="AB182" s="137">
        <f>'FOD (ALL)'!BU182</f>
        <v>116</v>
      </c>
      <c r="AC182" s="137">
        <f>'FOD (ALL)'!F182</f>
        <v>126.1</v>
      </c>
      <c r="AD182" s="137">
        <f>'FOD (ALL)'!W182</f>
        <v>122.7</v>
      </c>
      <c r="AE182" s="137">
        <f>'FOD (ALL)'!AN182</f>
        <v>0</v>
      </c>
      <c r="AF182" s="137">
        <f>'FOD (ALL)'!BE182</f>
        <v>119.95</v>
      </c>
      <c r="AG182" s="137">
        <f>'FOD (ALL)'!BV182</f>
        <v>116</v>
      </c>
      <c r="AH182" s="137">
        <f>'FOD (ALL)'!J182</f>
        <v>17200</v>
      </c>
      <c r="AI182" s="137">
        <f>'FOD (ALL)'!AA182</f>
        <v>17200</v>
      </c>
      <c r="AJ182" s="137">
        <f>'FOD (ALL)'!AR182</f>
        <v>21500</v>
      </c>
      <c r="AK182" s="137">
        <f>'FOD (ALL)'!BI182</f>
        <v>21500</v>
      </c>
      <c r="AL182" s="137">
        <f>'FOD (ALL)'!BZ182</f>
        <v>21500</v>
      </c>
      <c r="AM182" s="137" t="str">
        <f t="shared" si="111"/>
        <v>Y</v>
      </c>
      <c r="AN182" s="137" t="str">
        <f t="shared" si="112"/>
        <v>N</v>
      </c>
      <c r="AO182" s="137" t="str">
        <f t="shared" si="113"/>
        <v>Y</v>
      </c>
      <c r="AP182" s="137" t="str">
        <f t="shared" si="114"/>
        <v>Y</v>
      </c>
      <c r="AQ182" s="139">
        <f t="shared" si="115"/>
        <v>0</v>
      </c>
      <c r="AR182" s="139">
        <f t="shared" si="116"/>
        <v>-20</v>
      </c>
      <c r="AS182" s="139">
        <f t="shared" si="117"/>
        <v>0</v>
      </c>
      <c r="AT182" s="139">
        <f t="shared" si="118"/>
        <v>0</v>
      </c>
      <c r="AU182" s="137" t="str">
        <f t="shared" si="119"/>
        <v>Y</v>
      </c>
      <c r="AV182" s="137" t="str">
        <f t="shared" si="120"/>
        <v>N</v>
      </c>
      <c r="AW182" s="137" t="str">
        <f t="shared" si="121"/>
        <v>Y</v>
      </c>
      <c r="AX182" s="137">
        <f>'FOD (ALL)'!I182</f>
        <v>5.42</v>
      </c>
      <c r="AY182" s="137">
        <f>'FOD (ALL)'!Z182</f>
        <v>27.07</v>
      </c>
      <c r="AZ182" s="137">
        <f>'FOD (ALL)'!AQ182</f>
        <v>0</v>
      </c>
      <c r="BA182" s="137">
        <f>'FOD (ALL)'!BH182</f>
        <v>5.15</v>
      </c>
      <c r="BB182" s="137">
        <f>'FOD (ALL)'!BY182</f>
        <v>4.9800000000000004</v>
      </c>
      <c r="BC182" s="137" t="str">
        <f t="shared" si="122"/>
        <v>N</v>
      </c>
      <c r="BD182" s="137" t="str">
        <f t="shared" si="123"/>
        <v>Y</v>
      </c>
      <c r="BE182" s="137" t="str">
        <f t="shared" si="124"/>
        <v>N</v>
      </c>
      <c r="BF182" s="137" t="str">
        <f t="shared" si="125"/>
        <v>Y</v>
      </c>
      <c r="BG182" s="139">
        <f t="shared" si="126"/>
        <v>-79.977835241965266</v>
      </c>
      <c r="BH182" s="139" t="e">
        <f t="shared" si="127"/>
        <v>#DIV/0!</v>
      </c>
      <c r="BI182" s="139">
        <f t="shared" si="128"/>
        <v>-100</v>
      </c>
      <c r="BJ182" s="139">
        <f t="shared" si="129"/>
        <v>3.4136546184738936</v>
      </c>
      <c r="BK182" s="137" t="e">
        <f t="shared" si="130"/>
        <v>#DIV/0!</v>
      </c>
      <c r="BL182" s="137" t="e">
        <f t="shared" si="131"/>
        <v>#DIV/0!</v>
      </c>
      <c r="BM182" s="137" t="str">
        <f t="shared" si="132"/>
        <v>N</v>
      </c>
      <c r="BN182" s="137">
        <f>'FOD (ALL)'!H182</f>
        <v>1</v>
      </c>
      <c r="BO182" s="137">
        <f>'FOD (ALL)'!Y182</f>
        <v>5</v>
      </c>
      <c r="BP182" s="137">
        <f>'FOD (ALL)'!AP182</f>
        <v>0</v>
      </c>
      <c r="BQ182" s="137">
        <f>'FOD (ALL)'!BG182</f>
        <v>1</v>
      </c>
      <c r="BR182" s="137">
        <f>'FOD (ALL)'!BX182</f>
        <v>1</v>
      </c>
      <c r="BS182" s="137" t="str">
        <f t="shared" si="133"/>
        <v>N</v>
      </c>
      <c r="BT182" s="137" t="str">
        <f t="shared" si="134"/>
        <v>Y</v>
      </c>
      <c r="BU182" s="137" t="str">
        <f t="shared" si="135"/>
        <v>N</v>
      </c>
      <c r="BV182" s="137" t="str">
        <f t="shared" si="136"/>
        <v>Y</v>
      </c>
      <c r="BW182" s="139">
        <f t="shared" si="137"/>
        <v>-80</v>
      </c>
      <c r="BX182" s="139" t="e">
        <f t="shared" si="138"/>
        <v>#DIV/0!</v>
      </c>
      <c r="BY182" s="139">
        <f t="shared" si="139"/>
        <v>-100</v>
      </c>
      <c r="BZ182" s="139">
        <f t="shared" si="140"/>
        <v>0</v>
      </c>
      <c r="CA182" s="137" t="e">
        <f t="shared" si="141"/>
        <v>#DIV/0!</v>
      </c>
      <c r="CB182" s="137" t="e">
        <f t="shared" si="142"/>
        <v>#DIV/0!</v>
      </c>
      <c r="CC182" s="137" t="str">
        <f t="shared" si="143"/>
        <v>N</v>
      </c>
    </row>
    <row r="183" spans="1:81" x14ac:dyDescent="0.3">
      <c r="A183" s="137" t="str">
        <f>'FOD (ALL)'!B183</f>
        <v>HINDPETRO</v>
      </c>
      <c r="B183" s="146">
        <f>'FOD (ALL)'!C183</f>
        <v>43979</v>
      </c>
      <c r="C183" s="137">
        <f>'FOD (ALL)'!G183</f>
        <v>181.75</v>
      </c>
      <c r="D183" s="137">
        <f>'FOD (ALL)'!X183</f>
        <v>180.1</v>
      </c>
      <c r="E183" s="137">
        <f>'FOD (ALL)'!AO183</f>
        <v>178.95</v>
      </c>
      <c r="F183" s="137">
        <f>'FOD (ALL)'!BF183</f>
        <v>171.8</v>
      </c>
      <c r="G183" s="137">
        <f>'FOD (ALL)'!BW183</f>
        <v>172.9</v>
      </c>
      <c r="H183" s="137" t="str">
        <f t="shared" si="100"/>
        <v>Y</v>
      </c>
      <c r="I183" s="137" t="str">
        <f t="shared" si="101"/>
        <v>Y</v>
      </c>
      <c r="J183" s="137" t="str">
        <f t="shared" si="102"/>
        <v>Y</v>
      </c>
      <c r="K183" s="137" t="str">
        <f t="shared" si="103"/>
        <v>N</v>
      </c>
      <c r="L183" s="139">
        <f t="shared" si="104"/>
        <v>0.91615769017212978</v>
      </c>
      <c r="M183" s="139">
        <f t="shared" si="105"/>
        <v>0.64263760827046978</v>
      </c>
      <c r="N183" s="139">
        <f t="shared" si="106"/>
        <v>4.1618160651920704</v>
      </c>
      <c r="O183" s="139">
        <f t="shared" si="107"/>
        <v>-0.63620589936379079</v>
      </c>
      <c r="P183" s="137" t="str">
        <f t="shared" si="108"/>
        <v>Y</v>
      </c>
      <c r="Q183" s="137" t="str">
        <f t="shared" si="109"/>
        <v>N</v>
      </c>
      <c r="R183" s="137" t="str">
        <f t="shared" si="110"/>
        <v>Y</v>
      </c>
      <c r="S183" s="137">
        <f>'FOD (ALL)'!D183</f>
        <v>178.9</v>
      </c>
      <c r="T183" s="137">
        <f>'FOD (ALL)'!U183</f>
        <v>179</v>
      </c>
      <c r="U183" s="137">
        <f>'FOD (ALL)'!AL183</f>
        <v>171.8</v>
      </c>
      <c r="V183" s="137">
        <f>'FOD (ALL)'!BC183</f>
        <v>175.6</v>
      </c>
      <c r="W183" s="137">
        <f>'FOD (ALL)'!BT183</f>
        <v>189.5</v>
      </c>
      <c r="X183" s="137">
        <f>'FOD (ALL)'!E183</f>
        <v>186.7</v>
      </c>
      <c r="Y183" s="137">
        <f>'FOD (ALL)'!V183</f>
        <v>181.85</v>
      </c>
      <c r="Z183" s="137">
        <f>'FOD (ALL)'!AM183</f>
        <v>181.2</v>
      </c>
      <c r="AA183" s="137">
        <f>'FOD (ALL)'!BD183</f>
        <v>180.85</v>
      </c>
      <c r="AB183" s="137">
        <f>'FOD (ALL)'!BU183</f>
        <v>189.5</v>
      </c>
      <c r="AC183" s="137">
        <f>'FOD (ALL)'!F183</f>
        <v>178</v>
      </c>
      <c r="AD183" s="137">
        <f>'FOD (ALL)'!W183</f>
        <v>174.6</v>
      </c>
      <c r="AE183" s="137">
        <f>'FOD (ALL)'!AN183</f>
        <v>171</v>
      </c>
      <c r="AF183" s="137">
        <f>'FOD (ALL)'!BE183</f>
        <v>170.8</v>
      </c>
      <c r="AG183" s="137">
        <f>'FOD (ALL)'!BV183</f>
        <v>171</v>
      </c>
      <c r="AH183" s="137">
        <f>'FOD (ALL)'!J183</f>
        <v>17467800</v>
      </c>
      <c r="AI183" s="137">
        <f>'FOD (ALL)'!AA183</f>
        <v>17864700</v>
      </c>
      <c r="AJ183" s="137">
        <f>'FOD (ALL)'!AR183</f>
        <v>18169200</v>
      </c>
      <c r="AK183" s="137">
        <f>'FOD (ALL)'!BI183</f>
        <v>18627000</v>
      </c>
      <c r="AL183" s="137">
        <f>'FOD (ALL)'!BZ183</f>
        <v>18341400</v>
      </c>
      <c r="AM183" s="137" t="str">
        <f t="shared" si="111"/>
        <v>N</v>
      </c>
      <c r="AN183" s="137" t="str">
        <f t="shared" si="112"/>
        <v>N</v>
      </c>
      <c r="AO183" s="137" t="str">
        <f t="shared" si="113"/>
        <v>N</v>
      </c>
      <c r="AP183" s="137" t="str">
        <f t="shared" si="114"/>
        <v>Y</v>
      </c>
      <c r="AQ183" s="139">
        <f t="shared" si="115"/>
        <v>-2.2216997766545199</v>
      </c>
      <c r="AR183" s="139">
        <f t="shared" si="116"/>
        <v>-1.675913083680074</v>
      </c>
      <c r="AS183" s="139">
        <f t="shared" si="117"/>
        <v>-2.4577226606538898</v>
      </c>
      <c r="AT183" s="139">
        <f t="shared" si="118"/>
        <v>1.557133043279139</v>
      </c>
      <c r="AU183" s="137" t="str">
        <f t="shared" si="119"/>
        <v>N</v>
      </c>
      <c r="AV183" s="137" t="str">
        <f t="shared" si="120"/>
        <v>Y</v>
      </c>
      <c r="AW183" s="137" t="str">
        <f t="shared" si="121"/>
        <v>N</v>
      </c>
      <c r="AX183" s="137">
        <f>'FOD (ALL)'!I183</f>
        <v>14154.42</v>
      </c>
      <c r="AY183" s="137">
        <f>'FOD (ALL)'!Z183</f>
        <v>10023.48</v>
      </c>
      <c r="AZ183" s="137">
        <f>'FOD (ALL)'!AQ183</f>
        <v>12460.43</v>
      </c>
      <c r="BA183" s="137">
        <f>'FOD (ALL)'!BH183</f>
        <v>10877.27</v>
      </c>
      <c r="BB183" s="137">
        <f>'FOD (ALL)'!BY183</f>
        <v>16615.75</v>
      </c>
      <c r="BC183" s="137" t="str">
        <f t="shared" si="122"/>
        <v>Y</v>
      </c>
      <c r="BD183" s="137" t="str">
        <f t="shared" si="123"/>
        <v>N</v>
      </c>
      <c r="BE183" s="137" t="str">
        <f t="shared" si="124"/>
        <v>Y</v>
      </c>
      <c r="BF183" s="137" t="str">
        <f t="shared" si="125"/>
        <v>N</v>
      </c>
      <c r="BG183" s="139">
        <f t="shared" si="126"/>
        <v>41.212632738330406</v>
      </c>
      <c r="BH183" s="139">
        <f t="shared" si="127"/>
        <v>-19.557511257637181</v>
      </c>
      <c r="BI183" s="139">
        <f t="shared" si="128"/>
        <v>14.554755007460511</v>
      </c>
      <c r="BJ183" s="139">
        <f t="shared" si="129"/>
        <v>-34.536388667378844</v>
      </c>
      <c r="BK183" s="137" t="str">
        <f t="shared" si="130"/>
        <v>Y</v>
      </c>
      <c r="BL183" s="137" t="str">
        <f t="shared" si="131"/>
        <v>N</v>
      </c>
      <c r="BM183" s="137" t="str">
        <f t="shared" si="132"/>
        <v>Y</v>
      </c>
      <c r="BN183" s="137">
        <f>'FOD (ALL)'!H183</f>
        <v>3670</v>
      </c>
      <c r="BO183" s="137">
        <f>'FOD (ALL)'!Y183</f>
        <v>2677</v>
      </c>
      <c r="BP183" s="137">
        <f>'FOD (ALL)'!AP183</f>
        <v>3349</v>
      </c>
      <c r="BQ183" s="137">
        <f>'FOD (ALL)'!BG183</f>
        <v>2945</v>
      </c>
      <c r="BR183" s="137">
        <f>'FOD (ALL)'!BX183</f>
        <v>4430</v>
      </c>
      <c r="BS183" s="137" t="str">
        <f t="shared" si="133"/>
        <v>Y</v>
      </c>
      <c r="BT183" s="137" t="str">
        <f t="shared" si="134"/>
        <v>N</v>
      </c>
      <c r="BU183" s="137" t="str">
        <f t="shared" si="135"/>
        <v>Y</v>
      </c>
      <c r="BV183" s="137" t="str">
        <f t="shared" si="136"/>
        <v>N</v>
      </c>
      <c r="BW183" s="139">
        <f t="shared" si="137"/>
        <v>37.093761673515132</v>
      </c>
      <c r="BX183" s="139">
        <f t="shared" si="138"/>
        <v>-20.065691251119738</v>
      </c>
      <c r="BY183" s="139">
        <f t="shared" si="139"/>
        <v>13.718166383701188</v>
      </c>
      <c r="BZ183" s="139">
        <f t="shared" si="140"/>
        <v>-33.521444695259596</v>
      </c>
      <c r="CA183" s="137" t="str">
        <f t="shared" si="141"/>
        <v>Y</v>
      </c>
      <c r="CB183" s="137" t="str">
        <f t="shared" si="142"/>
        <v>N</v>
      </c>
      <c r="CC183" s="137" t="str">
        <f t="shared" si="143"/>
        <v>Y</v>
      </c>
    </row>
    <row r="184" spans="1:81" x14ac:dyDescent="0.3">
      <c r="A184" s="137" t="str">
        <f>'FOD (ALL)'!B184</f>
        <v>HINDPETRO</v>
      </c>
      <c r="B184" s="146">
        <f>'FOD (ALL)'!C184</f>
        <v>44007</v>
      </c>
      <c r="C184" s="137">
        <f>'FOD (ALL)'!G184</f>
        <v>178.75</v>
      </c>
      <c r="D184" s="137">
        <f>'FOD (ALL)'!X184</f>
        <v>177.2</v>
      </c>
      <c r="E184" s="137">
        <f>'FOD (ALL)'!AO184</f>
        <v>176.7</v>
      </c>
      <c r="F184" s="137">
        <f>'FOD (ALL)'!BF184</f>
        <v>169.1</v>
      </c>
      <c r="G184" s="137">
        <f>'FOD (ALL)'!BW184</f>
        <v>170.5</v>
      </c>
      <c r="H184" s="137" t="str">
        <f t="shared" si="100"/>
        <v>Y</v>
      </c>
      <c r="I184" s="137" t="str">
        <f t="shared" si="101"/>
        <v>Y</v>
      </c>
      <c r="J184" s="137" t="str">
        <f t="shared" si="102"/>
        <v>Y</v>
      </c>
      <c r="K184" s="137" t="str">
        <f t="shared" si="103"/>
        <v>N</v>
      </c>
      <c r="L184" s="139">
        <f t="shared" si="104"/>
        <v>0.87471783295711703</v>
      </c>
      <c r="M184" s="139">
        <f t="shared" si="105"/>
        <v>0.28296547821165818</v>
      </c>
      <c r="N184" s="139">
        <f t="shared" si="106"/>
        <v>4.4943820224719069</v>
      </c>
      <c r="O184" s="139">
        <f t="shared" si="107"/>
        <v>-0.82111436950146954</v>
      </c>
      <c r="P184" s="137" t="str">
        <f t="shared" si="108"/>
        <v>Y</v>
      </c>
      <c r="Q184" s="137" t="str">
        <f t="shared" si="109"/>
        <v>N</v>
      </c>
      <c r="R184" s="137" t="str">
        <f t="shared" si="110"/>
        <v>Y</v>
      </c>
      <c r="S184" s="137">
        <f>'FOD (ALL)'!D184</f>
        <v>177</v>
      </c>
      <c r="T184" s="137">
        <f>'FOD (ALL)'!U184</f>
        <v>176.35</v>
      </c>
      <c r="U184" s="137">
        <f>'FOD (ALL)'!AL184</f>
        <v>170.75</v>
      </c>
      <c r="V184" s="137">
        <f>'FOD (ALL)'!BC184</f>
        <v>174.9</v>
      </c>
      <c r="W184" s="137">
        <f>'FOD (ALL)'!BT184</f>
        <v>186.5</v>
      </c>
      <c r="X184" s="137">
        <f>'FOD (ALL)'!E184</f>
        <v>183.45</v>
      </c>
      <c r="Y184" s="137">
        <f>'FOD (ALL)'!V184</f>
        <v>178.7</v>
      </c>
      <c r="Z184" s="137">
        <f>'FOD (ALL)'!AM184</f>
        <v>178.75</v>
      </c>
      <c r="AA184" s="137">
        <f>'FOD (ALL)'!BD184</f>
        <v>177.85</v>
      </c>
      <c r="AB184" s="137">
        <f>'FOD (ALL)'!BU184</f>
        <v>186.5</v>
      </c>
      <c r="AC184" s="137">
        <f>'FOD (ALL)'!F184</f>
        <v>177</v>
      </c>
      <c r="AD184" s="137">
        <f>'FOD (ALL)'!W184</f>
        <v>171.2</v>
      </c>
      <c r="AE184" s="137">
        <f>'FOD (ALL)'!AN184</f>
        <v>170.5</v>
      </c>
      <c r="AF184" s="137">
        <f>'FOD (ALL)'!BE184</f>
        <v>168.1</v>
      </c>
      <c r="AG184" s="137">
        <f>'FOD (ALL)'!BV184</f>
        <v>169.05</v>
      </c>
      <c r="AH184" s="137">
        <f>'FOD (ALL)'!J184</f>
        <v>2047500</v>
      </c>
      <c r="AI184" s="137">
        <f>'FOD (ALL)'!AA184</f>
        <v>1470000</v>
      </c>
      <c r="AJ184" s="137">
        <f>'FOD (ALL)'!AR184</f>
        <v>1068900</v>
      </c>
      <c r="AK184" s="137">
        <f>'FOD (ALL)'!BI184</f>
        <v>1066800</v>
      </c>
      <c r="AL184" s="137">
        <f>'FOD (ALL)'!BZ184</f>
        <v>840000</v>
      </c>
      <c r="AM184" s="137" t="str">
        <f t="shared" si="111"/>
        <v>Y</v>
      </c>
      <c r="AN184" s="137" t="str">
        <f t="shared" si="112"/>
        <v>Y</v>
      </c>
      <c r="AO184" s="137" t="str">
        <f t="shared" si="113"/>
        <v>Y</v>
      </c>
      <c r="AP184" s="137" t="str">
        <f t="shared" si="114"/>
        <v>Y</v>
      </c>
      <c r="AQ184" s="139">
        <f t="shared" si="115"/>
        <v>39.285714285714285</v>
      </c>
      <c r="AR184" s="139">
        <f t="shared" si="116"/>
        <v>37.524557956777997</v>
      </c>
      <c r="AS184" s="139">
        <f t="shared" si="117"/>
        <v>0.19685039370078738</v>
      </c>
      <c r="AT184" s="139">
        <f t="shared" si="118"/>
        <v>27</v>
      </c>
      <c r="AU184" s="137" t="str">
        <f t="shared" si="119"/>
        <v>Y</v>
      </c>
      <c r="AV184" s="137" t="str">
        <f t="shared" si="120"/>
        <v>Y</v>
      </c>
      <c r="AW184" s="137" t="str">
        <f t="shared" si="121"/>
        <v>N</v>
      </c>
      <c r="AX184" s="137">
        <f>'FOD (ALL)'!I184</f>
        <v>3684.49</v>
      </c>
      <c r="AY184" s="137">
        <f>'FOD (ALL)'!Z184</f>
        <v>2723.6</v>
      </c>
      <c r="AZ184" s="137">
        <f>'FOD (ALL)'!AQ184</f>
        <v>2317.6</v>
      </c>
      <c r="BA184" s="137">
        <f>'FOD (ALL)'!BH184</f>
        <v>1117.9100000000001</v>
      </c>
      <c r="BB184" s="137">
        <f>'FOD (ALL)'!BY184</f>
        <v>822.05</v>
      </c>
      <c r="BC184" s="137" t="str">
        <f t="shared" si="122"/>
        <v>Y</v>
      </c>
      <c r="BD184" s="137" t="str">
        <f t="shared" si="123"/>
        <v>Y</v>
      </c>
      <c r="BE184" s="137" t="str">
        <f t="shared" si="124"/>
        <v>Y</v>
      </c>
      <c r="BF184" s="137" t="str">
        <f t="shared" si="125"/>
        <v>Y</v>
      </c>
      <c r="BG184" s="139">
        <f t="shared" si="126"/>
        <v>35.28014392715523</v>
      </c>
      <c r="BH184" s="139">
        <f t="shared" si="127"/>
        <v>17.518122195374524</v>
      </c>
      <c r="BI184" s="139">
        <f t="shared" si="128"/>
        <v>107.315436841964</v>
      </c>
      <c r="BJ184" s="139">
        <f t="shared" si="129"/>
        <v>35.99051152606291</v>
      </c>
      <c r="BK184" s="137" t="str">
        <f t="shared" si="130"/>
        <v>Y</v>
      </c>
      <c r="BL184" s="137" t="str">
        <f t="shared" si="131"/>
        <v>N</v>
      </c>
      <c r="BM184" s="137" t="str">
        <f t="shared" si="132"/>
        <v>Y</v>
      </c>
      <c r="BN184" s="137">
        <f>'FOD (ALL)'!H184</f>
        <v>972</v>
      </c>
      <c r="BO184" s="137">
        <f>'FOD (ALL)'!Y184</f>
        <v>738</v>
      </c>
      <c r="BP184" s="137">
        <f>'FOD (ALL)'!AP184</f>
        <v>630</v>
      </c>
      <c r="BQ184" s="137">
        <f>'FOD (ALL)'!BG184</f>
        <v>310</v>
      </c>
      <c r="BR184" s="137">
        <f>'FOD (ALL)'!BX184</f>
        <v>226</v>
      </c>
      <c r="BS184" s="137" t="str">
        <f t="shared" si="133"/>
        <v>Y</v>
      </c>
      <c r="BT184" s="137" t="str">
        <f t="shared" si="134"/>
        <v>Y</v>
      </c>
      <c r="BU184" s="137" t="str">
        <f t="shared" si="135"/>
        <v>Y</v>
      </c>
      <c r="BV184" s="137" t="str">
        <f t="shared" si="136"/>
        <v>Y</v>
      </c>
      <c r="BW184" s="139">
        <f t="shared" si="137"/>
        <v>31.707317073170731</v>
      </c>
      <c r="BX184" s="139">
        <f t="shared" si="138"/>
        <v>17.142857142857142</v>
      </c>
      <c r="BY184" s="139">
        <f t="shared" si="139"/>
        <v>103.2258064516129</v>
      </c>
      <c r="BZ184" s="139">
        <f t="shared" si="140"/>
        <v>37.168141592920357</v>
      </c>
      <c r="CA184" s="137" t="str">
        <f t="shared" si="141"/>
        <v>Y</v>
      </c>
      <c r="CB184" s="137" t="str">
        <f t="shared" si="142"/>
        <v>N</v>
      </c>
      <c r="CC184" s="137" t="str">
        <f t="shared" si="143"/>
        <v>Y</v>
      </c>
    </row>
    <row r="185" spans="1:81" x14ac:dyDescent="0.3">
      <c r="A185" s="137" t="str">
        <f>'FOD (ALL)'!B185</f>
        <v>HINDPETRO</v>
      </c>
      <c r="B185" s="146">
        <f>'FOD (ALL)'!C185</f>
        <v>44042</v>
      </c>
      <c r="C185" s="137">
        <f>'FOD (ALL)'!G185</f>
        <v>183.65</v>
      </c>
      <c r="D185" s="137">
        <f>'FOD (ALL)'!X185</f>
        <v>182.35</v>
      </c>
      <c r="E185" s="137">
        <f>'FOD (ALL)'!AO185</f>
        <v>180.5</v>
      </c>
      <c r="F185" s="137">
        <f>'FOD (ALL)'!BF185</f>
        <v>172.95</v>
      </c>
      <c r="G185" s="137">
        <f>'FOD (ALL)'!BW185</f>
        <v>171.9</v>
      </c>
      <c r="H185" s="137" t="str">
        <f t="shared" si="100"/>
        <v>Y</v>
      </c>
      <c r="I185" s="137" t="str">
        <f t="shared" si="101"/>
        <v>Y</v>
      </c>
      <c r="J185" s="137" t="str">
        <f t="shared" si="102"/>
        <v>Y</v>
      </c>
      <c r="K185" s="137" t="str">
        <f t="shared" si="103"/>
        <v>Y</v>
      </c>
      <c r="L185" s="139">
        <f t="shared" si="104"/>
        <v>0.71291472443104542</v>
      </c>
      <c r="M185" s="139">
        <f t="shared" si="105"/>
        <v>1.0249307479224345</v>
      </c>
      <c r="N185" s="139">
        <f t="shared" si="106"/>
        <v>4.3654235328129589</v>
      </c>
      <c r="O185" s="139">
        <f t="shared" si="107"/>
        <v>0.61082024432808779</v>
      </c>
      <c r="P185" s="137" t="str">
        <f t="shared" si="108"/>
        <v>N</v>
      </c>
      <c r="Q185" s="137" t="str">
        <f t="shared" si="109"/>
        <v>N</v>
      </c>
      <c r="R185" s="137" t="str">
        <f t="shared" si="110"/>
        <v>Y</v>
      </c>
      <c r="S185" s="137">
        <f>'FOD (ALL)'!D185</f>
        <v>0</v>
      </c>
      <c r="T185" s="137">
        <f>'FOD (ALL)'!U185</f>
        <v>177.7</v>
      </c>
      <c r="U185" s="137">
        <f>'FOD (ALL)'!AL185</f>
        <v>174.05</v>
      </c>
      <c r="V185" s="137">
        <f>'FOD (ALL)'!BC185</f>
        <v>0</v>
      </c>
      <c r="W185" s="137">
        <f>'FOD (ALL)'!BT185</f>
        <v>180</v>
      </c>
      <c r="X185" s="137">
        <f>'FOD (ALL)'!E185</f>
        <v>0</v>
      </c>
      <c r="Y185" s="137">
        <f>'FOD (ALL)'!V185</f>
        <v>177.7</v>
      </c>
      <c r="Z185" s="137">
        <f>'FOD (ALL)'!AM185</f>
        <v>176.9</v>
      </c>
      <c r="AA185" s="137">
        <f>'FOD (ALL)'!BD185</f>
        <v>0</v>
      </c>
      <c r="AB185" s="137">
        <f>'FOD (ALL)'!BU185</f>
        <v>180</v>
      </c>
      <c r="AC185" s="137">
        <f>'FOD (ALL)'!F185</f>
        <v>0</v>
      </c>
      <c r="AD185" s="137">
        <f>'FOD (ALL)'!W185</f>
        <v>177.7</v>
      </c>
      <c r="AE185" s="137">
        <f>'FOD (ALL)'!AN185</f>
        <v>173.45</v>
      </c>
      <c r="AF185" s="137">
        <f>'FOD (ALL)'!BE185</f>
        <v>0</v>
      </c>
      <c r="AG185" s="137">
        <f>'FOD (ALL)'!BV185</f>
        <v>171.9</v>
      </c>
      <c r="AH185" s="137">
        <f>'FOD (ALL)'!J185</f>
        <v>35100</v>
      </c>
      <c r="AI185" s="137">
        <f>'FOD (ALL)'!AA185</f>
        <v>35100</v>
      </c>
      <c r="AJ185" s="137">
        <f>'FOD (ALL)'!AR185</f>
        <v>32400</v>
      </c>
      <c r="AK185" s="137">
        <f>'FOD (ALL)'!BI185</f>
        <v>24300</v>
      </c>
      <c r="AL185" s="137">
        <f>'FOD (ALL)'!BZ185</f>
        <v>24300</v>
      </c>
      <c r="AM185" s="137" t="str">
        <f t="shared" si="111"/>
        <v>Y</v>
      </c>
      <c r="AN185" s="137" t="str">
        <f t="shared" si="112"/>
        <v>Y</v>
      </c>
      <c r="AO185" s="137" t="str">
        <f t="shared" si="113"/>
        <v>Y</v>
      </c>
      <c r="AP185" s="137" t="str">
        <f t="shared" si="114"/>
        <v>Y</v>
      </c>
      <c r="AQ185" s="139">
        <f t="shared" si="115"/>
        <v>0</v>
      </c>
      <c r="AR185" s="139">
        <f t="shared" si="116"/>
        <v>8.3333333333333321</v>
      </c>
      <c r="AS185" s="139">
        <f t="shared" si="117"/>
        <v>33.333333333333329</v>
      </c>
      <c r="AT185" s="139">
        <f t="shared" si="118"/>
        <v>0</v>
      </c>
      <c r="AU185" s="137" t="str">
        <f t="shared" si="119"/>
        <v>N</v>
      </c>
      <c r="AV185" s="137" t="str">
        <f t="shared" si="120"/>
        <v>N</v>
      </c>
      <c r="AW185" s="137" t="str">
        <f t="shared" si="121"/>
        <v>Y</v>
      </c>
      <c r="AX185" s="137">
        <f>'FOD (ALL)'!I185</f>
        <v>0</v>
      </c>
      <c r="AY185" s="137">
        <f>'FOD (ALL)'!Z185</f>
        <v>9.59</v>
      </c>
      <c r="AZ185" s="137">
        <f>'FOD (ALL)'!AQ185</f>
        <v>14.15</v>
      </c>
      <c r="BA185" s="137">
        <f>'FOD (ALL)'!BH185</f>
        <v>0</v>
      </c>
      <c r="BB185" s="137">
        <f>'FOD (ALL)'!BY185</f>
        <v>33.29</v>
      </c>
      <c r="BC185" s="137" t="str">
        <f t="shared" si="122"/>
        <v>N</v>
      </c>
      <c r="BD185" s="137" t="str">
        <f t="shared" si="123"/>
        <v>N</v>
      </c>
      <c r="BE185" s="137" t="str">
        <f t="shared" si="124"/>
        <v>Y</v>
      </c>
      <c r="BF185" s="137" t="str">
        <f t="shared" si="125"/>
        <v>N</v>
      </c>
      <c r="BG185" s="139">
        <f t="shared" si="126"/>
        <v>-100</v>
      </c>
      <c r="BH185" s="139">
        <f t="shared" si="127"/>
        <v>-32.226148409893995</v>
      </c>
      <c r="BI185" s="139" t="e">
        <f t="shared" si="128"/>
        <v>#DIV/0!</v>
      </c>
      <c r="BJ185" s="139">
        <f t="shared" si="129"/>
        <v>-100</v>
      </c>
      <c r="BK185" s="137" t="str">
        <f t="shared" si="130"/>
        <v>N</v>
      </c>
      <c r="BL185" s="137" t="e">
        <f t="shared" si="131"/>
        <v>#DIV/0!</v>
      </c>
      <c r="BM185" s="137" t="e">
        <f t="shared" si="132"/>
        <v>#DIV/0!</v>
      </c>
      <c r="BN185" s="137">
        <f>'FOD (ALL)'!H185</f>
        <v>0</v>
      </c>
      <c r="BO185" s="137">
        <f>'FOD (ALL)'!Y185</f>
        <v>2</v>
      </c>
      <c r="BP185" s="137">
        <f>'FOD (ALL)'!AP185</f>
        <v>3</v>
      </c>
      <c r="BQ185" s="137">
        <f>'FOD (ALL)'!BG185</f>
        <v>0</v>
      </c>
      <c r="BR185" s="137">
        <f>'FOD (ALL)'!BX185</f>
        <v>7</v>
      </c>
      <c r="BS185" s="137" t="str">
        <f t="shared" si="133"/>
        <v>N</v>
      </c>
      <c r="BT185" s="137" t="str">
        <f t="shared" si="134"/>
        <v>N</v>
      </c>
      <c r="BU185" s="137" t="str">
        <f t="shared" si="135"/>
        <v>Y</v>
      </c>
      <c r="BV185" s="137" t="str">
        <f t="shared" si="136"/>
        <v>N</v>
      </c>
      <c r="BW185" s="139">
        <f t="shared" si="137"/>
        <v>-100</v>
      </c>
      <c r="BX185" s="139">
        <f t="shared" si="138"/>
        <v>-33.333333333333329</v>
      </c>
      <c r="BY185" s="139" t="e">
        <f t="shared" si="139"/>
        <v>#DIV/0!</v>
      </c>
      <c r="BZ185" s="139">
        <f t="shared" si="140"/>
        <v>-100</v>
      </c>
      <c r="CA185" s="137" t="str">
        <f t="shared" si="141"/>
        <v>N</v>
      </c>
      <c r="CB185" s="137" t="e">
        <f t="shared" si="142"/>
        <v>#DIV/0!</v>
      </c>
      <c r="CC185" s="137" t="e">
        <f t="shared" si="143"/>
        <v>#DIV/0!</v>
      </c>
    </row>
    <row r="186" spans="1:81" x14ac:dyDescent="0.3">
      <c r="A186" s="137" t="str">
        <f>'FOD (ALL)'!B186</f>
        <v>HINDUNILVR</v>
      </c>
      <c r="B186" s="146">
        <f>'FOD (ALL)'!C186</f>
        <v>43979</v>
      </c>
      <c r="C186" s="137">
        <f>'FOD (ALL)'!G186</f>
        <v>1992.7</v>
      </c>
      <c r="D186" s="137">
        <f>'FOD (ALL)'!X186</f>
        <v>1977.45</v>
      </c>
      <c r="E186" s="137">
        <f>'FOD (ALL)'!AO186</f>
        <v>1997.7</v>
      </c>
      <c r="F186" s="137">
        <f>'FOD (ALL)'!BF186</f>
        <v>1981.65</v>
      </c>
      <c r="G186" s="137">
        <f>'FOD (ALL)'!BW186</f>
        <v>2011.2</v>
      </c>
      <c r="H186" s="137" t="str">
        <f t="shared" si="100"/>
        <v>Y</v>
      </c>
      <c r="I186" s="137" t="str">
        <f t="shared" si="101"/>
        <v>N</v>
      </c>
      <c r="J186" s="137" t="str">
        <f t="shared" si="102"/>
        <v>Y</v>
      </c>
      <c r="K186" s="137" t="str">
        <f t="shared" si="103"/>
        <v>N</v>
      </c>
      <c r="L186" s="139">
        <f t="shared" si="104"/>
        <v>0.77119522617512448</v>
      </c>
      <c r="M186" s="139">
        <f t="shared" si="105"/>
        <v>-1.0136657155729087</v>
      </c>
      <c r="N186" s="139">
        <f t="shared" si="106"/>
        <v>0.80993111800771855</v>
      </c>
      <c r="O186" s="139">
        <f t="shared" si="107"/>
        <v>-1.4692720763723128</v>
      </c>
      <c r="P186" s="137" t="str">
        <f t="shared" si="108"/>
        <v>Y</v>
      </c>
      <c r="Q186" s="137" t="str">
        <f t="shared" si="109"/>
        <v>N</v>
      </c>
      <c r="R186" s="137" t="str">
        <f t="shared" si="110"/>
        <v>Y</v>
      </c>
      <c r="S186" s="137">
        <f>'FOD (ALL)'!D186</f>
        <v>1976.1</v>
      </c>
      <c r="T186" s="137">
        <f>'FOD (ALL)'!U186</f>
        <v>1998.9</v>
      </c>
      <c r="U186" s="137">
        <f>'FOD (ALL)'!AL186</f>
        <v>1981.2</v>
      </c>
      <c r="V186" s="137">
        <f>'FOD (ALL)'!BC186</f>
        <v>2021</v>
      </c>
      <c r="W186" s="137">
        <f>'FOD (ALL)'!BT186</f>
        <v>2045</v>
      </c>
      <c r="X186" s="137">
        <f>'FOD (ALL)'!E186</f>
        <v>1999.5</v>
      </c>
      <c r="Y186" s="137">
        <f>'FOD (ALL)'!V186</f>
        <v>2006.35</v>
      </c>
      <c r="Z186" s="137">
        <f>'FOD (ALL)'!AM186</f>
        <v>2016</v>
      </c>
      <c r="AA186" s="137">
        <f>'FOD (ALL)'!BD186</f>
        <v>2028</v>
      </c>
      <c r="AB186" s="137">
        <f>'FOD (ALL)'!BU186</f>
        <v>2049</v>
      </c>
      <c r="AC186" s="137">
        <f>'FOD (ALL)'!F186</f>
        <v>1962.55</v>
      </c>
      <c r="AD186" s="137">
        <f>'FOD (ALL)'!W186</f>
        <v>1961</v>
      </c>
      <c r="AE186" s="137">
        <f>'FOD (ALL)'!AN186</f>
        <v>1977.25</v>
      </c>
      <c r="AF186" s="137">
        <f>'FOD (ALL)'!BE186</f>
        <v>1972</v>
      </c>
      <c r="AG186" s="137">
        <f>'FOD (ALL)'!BV186</f>
        <v>1994.5</v>
      </c>
      <c r="AH186" s="137">
        <f>'FOD (ALL)'!J186</f>
        <v>16154400</v>
      </c>
      <c r="AI186" s="137">
        <f>'FOD (ALL)'!AA186</f>
        <v>17479800</v>
      </c>
      <c r="AJ186" s="137">
        <f>'FOD (ALL)'!AR186</f>
        <v>17456100</v>
      </c>
      <c r="AK186" s="137">
        <f>'FOD (ALL)'!BI186</f>
        <v>17369700</v>
      </c>
      <c r="AL186" s="137">
        <f>'FOD (ALL)'!BZ186</f>
        <v>16890600</v>
      </c>
      <c r="AM186" s="137" t="str">
        <f t="shared" si="111"/>
        <v>N</v>
      </c>
      <c r="AN186" s="137" t="str">
        <f t="shared" si="112"/>
        <v>Y</v>
      </c>
      <c r="AO186" s="137" t="str">
        <f t="shared" si="113"/>
        <v>Y</v>
      </c>
      <c r="AP186" s="137" t="str">
        <f t="shared" si="114"/>
        <v>Y</v>
      </c>
      <c r="AQ186" s="139">
        <f t="shared" si="115"/>
        <v>-7.5824666186111971</v>
      </c>
      <c r="AR186" s="139">
        <f t="shared" si="116"/>
        <v>0.13576915805936035</v>
      </c>
      <c r="AS186" s="139">
        <f t="shared" si="117"/>
        <v>0.49741791740789998</v>
      </c>
      <c r="AT186" s="139">
        <f t="shared" si="118"/>
        <v>2.8364889346737239</v>
      </c>
      <c r="AU186" s="137" t="str">
        <f t="shared" si="119"/>
        <v>N</v>
      </c>
      <c r="AV186" s="137" t="str">
        <f t="shared" si="120"/>
        <v>N</v>
      </c>
      <c r="AW186" s="137" t="str">
        <f t="shared" si="121"/>
        <v>N</v>
      </c>
      <c r="AX186" s="137">
        <f>'FOD (ALL)'!I186</f>
        <v>118074.17</v>
      </c>
      <c r="AY186" s="137">
        <f>'FOD (ALL)'!Z186</f>
        <v>75239.53</v>
      </c>
      <c r="AZ186" s="137">
        <f>'FOD (ALL)'!AQ186</f>
        <v>74861.91</v>
      </c>
      <c r="BA186" s="137">
        <f>'FOD (ALL)'!BH186</f>
        <v>120703.03999999999</v>
      </c>
      <c r="BB186" s="137">
        <f>'FOD (ALL)'!BY186</f>
        <v>133879.57</v>
      </c>
      <c r="BC186" s="137" t="str">
        <f t="shared" si="122"/>
        <v>Y</v>
      </c>
      <c r="BD186" s="137" t="str">
        <f t="shared" si="123"/>
        <v>Y</v>
      </c>
      <c r="BE186" s="137" t="str">
        <f t="shared" si="124"/>
        <v>N</v>
      </c>
      <c r="BF186" s="137" t="str">
        <f t="shared" si="125"/>
        <v>N</v>
      </c>
      <c r="BG186" s="139">
        <f t="shared" si="126"/>
        <v>56.931030802558183</v>
      </c>
      <c r="BH186" s="139">
        <f t="shared" si="127"/>
        <v>0.50442207525829263</v>
      </c>
      <c r="BI186" s="139">
        <f t="shared" si="128"/>
        <v>-37.978438654072008</v>
      </c>
      <c r="BJ186" s="139">
        <f t="shared" si="129"/>
        <v>-9.8420767261203572</v>
      </c>
      <c r="BK186" s="137" t="str">
        <f t="shared" si="130"/>
        <v>Y</v>
      </c>
      <c r="BL186" s="137" t="str">
        <f t="shared" si="131"/>
        <v>Y</v>
      </c>
      <c r="BM186" s="137" t="str">
        <f t="shared" si="132"/>
        <v>N</v>
      </c>
      <c r="BN186" s="137">
        <f>'FOD (ALL)'!H186</f>
        <v>19840</v>
      </c>
      <c r="BO186" s="137">
        <f>'FOD (ALL)'!Y186</f>
        <v>12653</v>
      </c>
      <c r="BP186" s="137">
        <f>'FOD (ALL)'!AP186</f>
        <v>12489</v>
      </c>
      <c r="BQ186" s="137">
        <f>'FOD (ALL)'!BG186</f>
        <v>20195</v>
      </c>
      <c r="BR186" s="137">
        <f>'FOD (ALL)'!BX186</f>
        <v>22164</v>
      </c>
      <c r="BS186" s="137" t="str">
        <f t="shared" si="133"/>
        <v>Y</v>
      </c>
      <c r="BT186" s="137" t="str">
        <f t="shared" si="134"/>
        <v>Y</v>
      </c>
      <c r="BU186" s="137" t="str">
        <f t="shared" si="135"/>
        <v>N</v>
      </c>
      <c r="BV186" s="137" t="str">
        <f t="shared" si="136"/>
        <v>N</v>
      </c>
      <c r="BW186" s="139">
        <f t="shared" si="137"/>
        <v>56.800758713348607</v>
      </c>
      <c r="BX186" s="139">
        <f t="shared" si="138"/>
        <v>1.3131555769076788</v>
      </c>
      <c r="BY186" s="139">
        <f t="shared" si="139"/>
        <v>-38.157959891062141</v>
      </c>
      <c r="BZ186" s="139">
        <f t="shared" si="140"/>
        <v>-8.8837754917884855</v>
      </c>
      <c r="CA186" s="137" t="str">
        <f t="shared" si="141"/>
        <v>Y</v>
      </c>
      <c r="CB186" s="137" t="str">
        <f t="shared" si="142"/>
        <v>Y</v>
      </c>
      <c r="CC186" s="137" t="str">
        <f t="shared" si="143"/>
        <v>N</v>
      </c>
    </row>
    <row r="187" spans="1:81" x14ac:dyDescent="0.3">
      <c r="A187" s="137" t="str">
        <f>'FOD (ALL)'!B187</f>
        <v>HINDUNILVR</v>
      </c>
      <c r="B187" s="146">
        <f>'FOD (ALL)'!C187</f>
        <v>44007</v>
      </c>
      <c r="C187" s="137">
        <f>'FOD (ALL)'!G187</f>
        <v>1988.1</v>
      </c>
      <c r="D187" s="137">
        <f>'FOD (ALL)'!X187</f>
        <v>1972.1</v>
      </c>
      <c r="E187" s="137">
        <f>'FOD (ALL)'!AO187</f>
        <v>1993.3</v>
      </c>
      <c r="F187" s="137">
        <f>'FOD (ALL)'!BF187</f>
        <v>1977.2</v>
      </c>
      <c r="G187" s="137">
        <f>'FOD (ALL)'!BW187</f>
        <v>2008.7</v>
      </c>
      <c r="H187" s="137" t="str">
        <f t="shared" si="100"/>
        <v>Y</v>
      </c>
      <c r="I187" s="137" t="str">
        <f t="shared" si="101"/>
        <v>N</v>
      </c>
      <c r="J187" s="137" t="str">
        <f t="shared" si="102"/>
        <v>Y</v>
      </c>
      <c r="K187" s="137" t="str">
        <f t="shared" si="103"/>
        <v>N</v>
      </c>
      <c r="L187" s="139">
        <f t="shared" si="104"/>
        <v>0.8113178844886163</v>
      </c>
      <c r="M187" s="139">
        <f t="shared" si="105"/>
        <v>-1.0635629358350498</v>
      </c>
      <c r="N187" s="139">
        <f t="shared" si="106"/>
        <v>0.81428282419582798</v>
      </c>
      <c r="O187" s="139">
        <f t="shared" si="107"/>
        <v>-1.5681784238562253</v>
      </c>
      <c r="P187" s="137" t="str">
        <f t="shared" si="108"/>
        <v>Y</v>
      </c>
      <c r="Q187" s="137" t="str">
        <f t="shared" si="109"/>
        <v>N</v>
      </c>
      <c r="R187" s="137" t="str">
        <f t="shared" si="110"/>
        <v>Y</v>
      </c>
      <c r="S187" s="137">
        <f>'FOD (ALL)'!D187</f>
        <v>1971.3</v>
      </c>
      <c r="T187" s="137">
        <f>'FOD (ALL)'!U187</f>
        <v>1993.15</v>
      </c>
      <c r="U187" s="137">
        <f>'FOD (ALL)'!AL187</f>
        <v>1978.6</v>
      </c>
      <c r="V187" s="137">
        <f>'FOD (ALL)'!BC187</f>
        <v>2021.15</v>
      </c>
      <c r="W187" s="137">
        <f>'FOD (ALL)'!BT187</f>
        <v>2040.65</v>
      </c>
      <c r="X187" s="137">
        <f>'FOD (ALL)'!E187</f>
        <v>1996</v>
      </c>
      <c r="Y187" s="137">
        <f>'FOD (ALL)'!V187</f>
        <v>2002</v>
      </c>
      <c r="Z187" s="137">
        <f>'FOD (ALL)'!AM187</f>
        <v>2021.6</v>
      </c>
      <c r="AA187" s="137">
        <f>'FOD (ALL)'!BD187</f>
        <v>2025.45</v>
      </c>
      <c r="AB187" s="137">
        <f>'FOD (ALL)'!BU187</f>
        <v>2046</v>
      </c>
      <c r="AC187" s="137">
        <f>'FOD (ALL)'!F187</f>
        <v>1959</v>
      </c>
      <c r="AD187" s="137">
        <f>'FOD (ALL)'!W187</f>
        <v>1957.4</v>
      </c>
      <c r="AE187" s="137">
        <f>'FOD (ALL)'!AN187</f>
        <v>1978.6</v>
      </c>
      <c r="AF187" s="137">
        <f>'FOD (ALL)'!BE187</f>
        <v>1970</v>
      </c>
      <c r="AG187" s="137">
        <f>'FOD (ALL)'!BV187</f>
        <v>1993.1</v>
      </c>
      <c r="AH187" s="137">
        <f>'FOD (ALL)'!J187</f>
        <v>1989600</v>
      </c>
      <c r="AI187" s="137">
        <f>'FOD (ALL)'!AA187</f>
        <v>1060200</v>
      </c>
      <c r="AJ187" s="137">
        <f>'FOD (ALL)'!AR187</f>
        <v>601500</v>
      </c>
      <c r="AK187" s="137">
        <f>'FOD (ALL)'!BI187</f>
        <v>546300</v>
      </c>
      <c r="AL187" s="137">
        <f>'FOD (ALL)'!BZ187</f>
        <v>371100</v>
      </c>
      <c r="AM187" s="137" t="str">
        <f t="shared" si="111"/>
        <v>Y</v>
      </c>
      <c r="AN187" s="137" t="str">
        <f t="shared" si="112"/>
        <v>Y</v>
      </c>
      <c r="AO187" s="137" t="str">
        <f t="shared" si="113"/>
        <v>Y</v>
      </c>
      <c r="AP187" s="137" t="str">
        <f t="shared" si="114"/>
        <v>Y</v>
      </c>
      <c r="AQ187" s="139">
        <f t="shared" si="115"/>
        <v>87.6627051499717</v>
      </c>
      <c r="AR187" s="139">
        <f t="shared" si="116"/>
        <v>76.259351620947641</v>
      </c>
      <c r="AS187" s="139">
        <f t="shared" si="117"/>
        <v>10.104338275672706</v>
      </c>
      <c r="AT187" s="139">
        <f t="shared" si="118"/>
        <v>47.210994341147938</v>
      </c>
      <c r="AU187" s="137" t="str">
        <f t="shared" si="119"/>
        <v>Y</v>
      </c>
      <c r="AV187" s="137" t="str">
        <f t="shared" si="120"/>
        <v>Y</v>
      </c>
      <c r="AW187" s="137" t="str">
        <f t="shared" si="121"/>
        <v>N</v>
      </c>
      <c r="AX187" s="137">
        <f>'FOD (ALL)'!I187</f>
        <v>31874.15</v>
      </c>
      <c r="AY187" s="137">
        <f>'FOD (ALL)'!Z187</f>
        <v>16077.78</v>
      </c>
      <c r="AZ187" s="137">
        <f>'FOD (ALL)'!AQ187</f>
        <v>6993.23</v>
      </c>
      <c r="BA187" s="137">
        <f>'FOD (ALL)'!BH187</f>
        <v>8818.4699999999993</v>
      </c>
      <c r="BB187" s="137">
        <f>'FOD (ALL)'!BY187</f>
        <v>4574.41</v>
      </c>
      <c r="BC187" s="137" t="str">
        <f t="shared" si="122"/>
        <v>Y</v>
      </c>
      <c r="BD187" s="137" t="str">
        <f t="shared" si="123"/>
        <v>Y</v>
      </c>
      <c r="BE187" s="137" t="str">
        <f t="shared" si="124"/>
        <v>N</v>
      </c>
      <c r="BF187" s="137" t="str">
        <f t="shared" si="125"/>
        <v>Y</v>
      </c>
      <c r="BG187" s="139">
        <f t="shared" si="126"/>
        <v>98.24969616452023</v>
      </c>
      <c r="BH187" s="139">
        <f t="shared" si="127"/>
        <v>129.90492233202687</v>
      </c>
      <c r="BI187" s="139">
        <f t="shared" si="128"/>
        <v>-20.697921521533779</v>
      </c>
      <c r="BJ187" s="139">
        <f t="shared" si="129"/>
        <v>92.778303650088205</v>
      </c>
      <c r="BK187" s="137" t="str">
        <f t="shared" si="130"/>
        <v>N</v>
      </c>
      <c r="BL187" s="137" t="str">
        <f t="shared" si="131"/>
        <v>Y</v>
      </c>
      <c r="BM187" s="137" t="str">
        <f t="shared" si="132"/>
        <v>N</v>
      </c>
      <c r="BN187" s="137">
        <f>'FOD (ALL)'!H187</f>
        <v>5370</v>
      </c>
      <c r="BO187" s="137">
        <f>'FOD (ALL)'!Y187</f>
        <v>2709</v>
      </c>
      <c r="BP187" s="137">
        <f>'FOD (ALL)'!AP187</f>
        <v>1168</v>
      </c>
      <c r="BQ187" s="137">
        <f>'FOD (ALL)'!BG187</f>
        <v>1479</v>
      </c>
      <c r="BR187" s="137">
        <f>'FOD (ALL)'!BX187</f>
        <v>759</v>
      </c>
      <c r="BS187" s="137" t="str">
        <f t="shared" si="133"/>
        <v>Y</v>
      </c>
      <c r="BT187" s="137" t="str">
        <f t="shared" si="134"/>
        <v>Y</v>
      </c>
      <c r="BU187" s="137" t="str">
        <f t="shared" si="135"/>
        <v>N</v>
      </c>
      <c r="BV187" s="137" t="str">
        <f t="shared" si="136"/>
        <v>Y</v>
      </c>
      <c r="BW187" s="139">
        <f t="shared" si="137"/>
        <v>98.228128460686605</v>
      </c>
      <c r="BX187" s="139">
        <f t="shared" si="138"/>
        <v>131.93493150684932</v>
      </c>
      <c r="BY187" s="139">
        <f t="shared" si="139"/>
        <v>-21.027721433400949</v>
      </c>
      <c r="BZ187" s="139">
        <f t="shared" si="140"/>
        <v>94.861660079051376</v>
      </c>
      <c r="CA187" s="137" t="str">
        <f t="shared" si="141"/>
        <v>N</v>
      </c>
      <c r="CB187" s="137" t="str">
        <f t="shared" si="142"/>
        <v>Y</v>
      </c>
      <c r="CC187" s="137" t="str">
        <f t="shared" si="143"/>
        <v>N</v>
      </c>
    </row>
    <row r="188" spans="1:81" x14ac:dyDescent="0.3">
      <c r="A188" s="137" t="str">
        <f>'FOD (ALL)'!B188</f>
        <v>HINDUNILVR</v>
      </c>
      <c r="B188" s="146">
        <f>'FOD (ALL)'!C188</f>
        <v>44042</v>
      </c>
      <c r="C188" s="137">
        <f>'FOD (ALL)'!G188</f>
        <v>1993.8</v>
      </c>
      <c r="D188" s="137">
        <f>'FOD (ALL)'!X188</f>
        <v>1988.55</v>
      </c>
      <c r="E188" s="137">
        <f>'FOD (ALL)'!AO188</f>
        <v>2001</v>
      </c>
      <c r="F188" s="137">
        <f>'FOD (ALL)'!BF188</f>
        <v>1984.5</v>
      </c>
      <c r="G188" s="137">
        <f>'FOD (ALL)'!BW188</f>
        <v>2010.65</v>
      </c>
      <c r="H188" s="137" t="str">
        <f t="shared" si="100"/>
        <v>Y</v>
      </c>
      <c r="I188" s="137" t="str">
        <f t="shared" si="101"/>
        <v>N</v>
      </c>
      <c r="J188" s="137" t="str">
        <f t="shared" si="102"/>
        <v>Y</v>
      </c>
      <c r="K188" s="137" t="str">
        <f t="shared" si="103"/>
        <v>N</v>
      </c>
      <c r="L188" s="139">
        <f t="shared" si="104"/>
        <v>0.26401146564079359</v>
      </c>
      <c r="M188" s="139">
        <f t="shared" si="105"/>
        <v>-0.62218890554722872</v>
      </c>
      <c r="N188" s="139">
        <f t="shared" si="106"/>
        <v>0.83144368858654571</v>
      </c>
      <c r="O188" s="139">
        <f t="shared" si="107"/>
        <v>-1.3005744411011408</v>
      </c>
      <c r="P188" s="137" t="str">
        <f t="shared" si="108"/>
        <v>Y</v>
      </c>
      <c r="Q188" s="137" t="str">
        <f t="shared" si="109"/>
        <v>N</v>
      </c>
      <c r="R188" s="137" t="str">
        <f t="shared" si="110"/>
        <v>Y</v>
      </c>
      <c r="S188" s="137">
        <f>'FOD (ALL)'!D188</f>
        <v>1981.9</v>
      </c>
      <c r="T188" s="137">
        <f>'FOD (ALL)'!U188</f>
        <v>1994.7</v>
      </c>
      <c r="U188" s="137">
        <f>'FOD (ALL)'!AL188</f>
        <v>2003.9</v>
      </c>
      <c r="V188" s="137">
        <f>'FOD (ALL)'!BC188</f>
        <v>2011</v>
      </c>
      <c r="W188" s="137">
        <f>'FOD (ALL)'!BT188</f>
        <v>2037</v>
      </c>
      <c r="X188" s="137">
        <f>'FOD (ALL)'!E188</f>
        <v>1999.85</v>
      </c>
      <c r="Y188" s="137">
        <f>'FOD (ALL)'!V188</f>
        <v>2002.35</v>
      </c>
      <c r="Z188" s="137">
        <f>'FOD (ALL)'!AM188</f>
        <v>2011</v>
      </c>
      <c r="AA188" s="137">
        <f>'FOD (ALL)'!BD188</f>
        <v>2011</v>
      </c>
      <c r="AB188" s="137">
        <f>'FOD (ALL)'!BU188</f>
        <v>2037</v>
      </c>
      <c r="AC188" s="137">
        <f>'FOD (ALL)'!F188</f>
        <v>1965.9</v>
      </c>
      <c r="AD188" s="137">
        <f>'FOD (ALL)'!W188</f>
        <v>1965</v>
      </c>
      <c r="AE188" s="137">
        <f>'FOD (ALL)'!AN188</f>
        <v>1992</v>
      </c>
      <c r="AF188" s="137">
        <f>'FOD (ALL)'!BE188</f>
        <v>1980</v>
      </c>
      <c r="AG188" s="137">
        <f>'FOD (ALL)'!BV188</f>
        <v>1991.6</v>
      </c>
      <c r="AH188" s="137">
        <f>'FOD (ALL)'!J188</f>
        <v>24900</v>
      </c>
      <c r="AI188" s="137">
        <f>'FOD (ALL)'!AA188</f>
        <v>23400</v>
      </c>
      <c r="AJ188" s="137">
        <f>'FOD (ALL)'!AR188</f>
        <v>16800</v>
      </c>
      <c r="AK188" s="137">
        <f>'FOD (ALL)'!BI188</f>
        <v>16800</v>
      </c>
      <c r="AL188" s="137">
        <f>'FOD (ALL)'!BZ188</f>
        <v>14400</v>
      </c>
      <c r="AM188" s="137" t="str">
        <f t="shared" si="111"/>
        <v>Y</v>
      </c>
      <c r="AN188" s="137" t="str">
        <f t="shared" si="112"/>
        <v>Y</v>
      </c>
      <c r="AO188" s="137" t="str">
        <f t="shared" si="113"/>
        <v>Y</v>
      </c>
      <c r="AP188" s="137" t="str">
        <f t="shared" si="114"/>
        <v>Y</v>
      </c>
      <c r="AQ188" s="139">
        <f t="shared" si="115"/>
        <v>6.4102564102564097</v>
      </c>
      <c r="AR188" s="139">
        <f t="shared" si="116"/>
        <v>39.285714285714285</v>
      </c>
      <c r="AS188" s="139">
        <f t="shared" si="117"/>
        <v>0</v>
      </c>
      <c r="AT188" s="139">
        <f t="shared" si="118"/>
        <v>16.666666666666664</v>
      </c>
      <c r="AU188" s="137" t="str">
        <f t="shared" si="119"/>
        <v>N</v>
      </c>
      <c r="AV188" s="137" t="str">
        <f t="shared" si="120"/>
        <v>Y</v>
      </c>
      <c r="AW188" s="137" t="str">
        <f t="shared" si="121"/>
        <v>N</v>
      </c>
      <c r="AX188" s="137">
        <f>'FOD (ALL)'!I188</f>
        <v>131.01</v>
      </c>
      <c r="AY188" s="137">
        <f>'FOD (ALL)'!Z188</f>
        <v>202.74</v>
      </c>
      <c r="AZ188" s="137">
        <f>'FOD (ALL)'!AQ188</f>
        <v>66.06</v>
      </c>
      <c r="BA188" s="137">
        <f>'FOD (ALL)'!BH188</f>
        <v>65.790000000000006</v>
      </c>
      <c r="BB188" s="137">
        <f>'FOD (ALL)'!BY188</f>
        <v>48.24</v>
      </c>
      <c r="BC188" s="137" t="str">
        <f t="shared" si="122"/>
        <v>N</v>
      </c>
      <c r="BD188" s="137" t="str">
        <f t="shared" si="123"/>
        <v>Y</v>
      </c>
      <c r="BE188" s="137" t="str">
        <f t="shared" si="124"/>
        <v>Y</v>
      </c>
      <c r="BF188" s="137" t="str">
        <f t="shared" si="125"/>
        <v>Y</v>
      </c>
      <c r="BG188" s="139">
        <f t="shared" si="126"/>
        <v>-35.380290026635109</v>
      </c>
      <c r="BH188" s="139">
        <f t="shared" si="127"/>
        <v>206.90281562216168</v>
      </c>
      <c r="BI188" s="139">
        <f t="shared" si="128"/>
        <v>0.41039671682625933</v>
      </c>
      <c r="BJ188" s="139">
        <f t="shared" si="129"/>
        <v>36.380597014925378</v>
      </c>
      <c r="BK188" s="137" t="str">
        <f t="shared" si="130"/>
        <v>N</v>
      </c>
      <c r="BL188" s="137" t="str">
        <f t="shared" si="131"/>
        <v>Y</v>
      </c>
      <c r="BM188" s="137" t="str">
        <f t="shared" si="132"/>
        <v>N</v>
      </c>
      <c r="BN188" s="137">
        <f>'FOD (ALL)'!H188</f>
        <v>22</v>
      </c>
      <c r="BO188" s="137">
        <f>'FOD (ALL)'!Y188</f>
        <v>34</v>
      </c>
      <c r="BP188" s="137">
        <f>'FOD (ALL)'!AP188</f>
        <v>11</v>
      </c>
      <c r="BQ188" s="137">
        <f>'FOD (ALL)'!BG188</f>
        <v>11</v>
      </c>
      <c r="BR188" s="137">
        <f>'FOD (ALL)'!BX188</f>
        <v>8</v>
      </c>
      <c r="BS188" s="137" t="str">
        <f t="shared" si="133"/>
        <v>N</v>
      </c>
      <c r="BT188" s="137" t="str">
        <f t="shared" si="134"/>
        <v>Y</v>
      </c>
      <c r="BU188" s="137" t="str">
        <f t="shared" si="135"/>
        <v>Y</v>
      </c>
      <c r="BV188" s="137" t="str">
        <f t="shared" si="136"/>
        <v>Y</v>
      </c>
      <c r="BW188" s="139">
        <f t="shared" si="137"/>
        <v>-35.294117647058826</v>
      </c>
      <c r="BX188" s="139">
        <f t="shared" si="138"/>
        <v>209.09090909090909</v>
      </c>
      <c r="BY188" s="139">
        <f t="shared" si="139"/>
        <v>0</v>
      </c>
      <c r="BZ188" s="139">
        <f t="shared" si="140"/>
        <v>37.5</v>
      </c>
      <c r="CA188" s="137" t="str">
        <f t="shared" si="141"/>
        <v>N</v>
      </c>
      <c r="CB188" s="137" t="str">
        <f t="shared" si="142"/>
        <v>Y</v>
      </c>
      <c r="CC188" s="137" t="str">
        <f t="shared" si="143"/>
        <v>N</v>
      </c>
    </row>
    <row r="189" spans="1:81" x14ac:dyDescent="0.3">
      <c r="A189" s="137" t="str">
        <f>'FOD (ALL)'!B189</f>
        <v>IBULHSGFIN</v>
      </c>
      <c r="B189" s="146">
        <f>'FOD (ALL)'!C189</f>
        <v>43979</v>
      </c>
      <c r="C189" s="137">
        <f>'FOD (ALL)'!G189</f>
        <v>113.55</v>
      </c>
      <c r="D189" s="137">
        <f>'FOD (ALL)'!X189</f>
        <v>120.4</v>
      </c>
      <c r="E189" s="137">
        <f>'FOD (ALL)'!AO189</f>
        <v>123.35</v>
      </c>
      <c r="F189" s="137">
        <f>'FOD (ALL)'!BF189</f>
        <v>118.15</v>
      </c>
      <c r="G189" s="137">
        <f>'FOD (ALL)'!BW189</f>
        <v>113.8</v>
      </c>
      <c r="H189" s="137" t="str">
        <f t="shared" si="100"/>
        <v>N</v>
      </c>
      <c r="I189" s="137" t="str">
        <f t="shared" si="101"/>
        <v>N</v>
      </c>
      <c r="J189" s="137" t="str">
        <f t="shared" si="102"/>
        <v>Y</v>
      </c>
      <c r="K189" s="137" t="str">
        <f t="shared" si="103"/>
        <v>Y</v>
      </c>
      <c r="L189" s="139">
        <f t="shared" si="104"/>
        <v>-5.6893687707641263</v>
      </c>
      <c r="M189" s="139">
        <f t="shared" si="105"/>
        <v>-2.3915687069314866</v>
      </c>
      <c r="N189" s="139">
        <f t="shared" si="106"/>
        <v>4.401184934405407</v>
      </c>
      <c r="O189" s="139">
        <f t="shared" si="107"/>
        <v>3.8224956063268971</v>
      </c>
      <c r="P189" s="137" t="str">
        <f t="shared" si="108"/>
        <v>N</v>
      </c>
      <c r="Q189" s="137" t="str">
        <f t="shared" si="109"/>
        <v>N</v>
      </c>
      <c r="R189" s="137" t="str">
        <f t="shared" si="110"/>
        <v>Y</v>
      </c>
      <c r="S189" s="137">
        <f>'FOD (ALL)'!D189</f>
        <v>119.3</v>
      </c>
      <c r="T189" s="137">
        <f>'FOD (ALL)'!U189</f>
        <v>122.65</v>
      </c>
      <c r="U189" s="137">
        <f>'FOD (ALL)'!AL189</f>
        <v>117.3</v>
      </c>
      <c r="V189" s="137">
        <f>'FOD (ALL)'!BC189</f>
        <v>120.2</v>
      </c>
      <c r="W189" s="137">
        <f>'FOD (ALL)'!BT189</f>
        <v>129.85</v>
      </c>
      <c r="X189" s="137">
        <f>'FOD (ALL)'!E189</f>
        <v>122.65</v>
      </c>
      <c r="Y189" s="137">
        <f>'FOD (ALL)'!V189</f>
        <v>125.7</v>
      </c>
      <c r="Z189" s="137">
        <f>'FOD (ALL)'!AM189</f>
        <v>125.1</v>
      </c>
      <c r="AA189" s="137">
        <f>'FOD (ALL)'!BD189</f>
        <v>123.15</v>
      </c>
      <c r="AB189" s="137">
        <f>'FOD (ALL)'!BU189</f>
        <v>130.5</v>
      </c>
      <c r="AC189" s="137">
        <f>'FOD (ALL)'!F189</f>
        <v>110.65</v>
      </c>
      <c r="AD189" s="137">
        <f>'FOD (ALL)'!W189</f>
        <v>118.3</v>
      </c>
      <c r="AE189" s="137">
        <f>'FOD (ALL)'!AN189</f>
        <v>117.3</v>
      </c>
      <c r="AF189" s="137">
        <f>'FOD (ALL)'!BE189</f>
        <v>113.15</v>
      </c>
      <c r="AG189" s="137">
        <f>'FOD (ALL)'!BV189</f>
        <v>112.6</v>
      </c>
      <c r="AH189" s="137">
        <f>'FOD (ALL)'!J189</f>
        <v>12505200</v>
      </c>
      <c r="AI189" s="137">
        <f>'FOD (ALL)'!AA189</f>
        <v>12496800</v>
      </c>
      <c r="AJ189" s="137">
        <f>'FOD (ALL)'!AR189</f>
        <v>12908400</v>
      </c>
      <c r="AK189" s="137">
        <f>'FOD (ALL)'!BI189</f>
        <v>12903600</v>
      </c>
      <c r="AL189" s="137">
        <f>'FOD (ALL)'!BZ189</f>
        <v>12681600</v>
      </c>
      <c r="AM189" s="137" t="str">
        <f t="shared" si="111"/>
        <v>Y</v>
      </c>
      <c r="AN189" s="137" t="str">
        <f t="shared" si="112"/>
        <v>N</v>
      </c>
      <c r="AO189" s="137" t="str">
        <f t="shared" si="113"/>
        <v>Y</v>
      </c>
      <c r="AP189" s="137" t="str">
        <f t="shared" si="114"/>
        <v>Y</v>
      </c>
      <c r="AQ189" s="139">
        <f t="shared" si="115"/>
        <v>6.721720760514692E-2</v>
      </c>
      <c r="AR189" s="139">
        <f t="shared" si="116"/>
        <v>-3.1886213628335041</v>
      </c>
      <c r="AS189" s="139">
        <f t="shared" si="117"/>
        <v>3.7198921231284293E-2</v>
      </c>
      <c r="AT189" s="139">
        <f t="shared" si="118"/>
        <v>1.750567751703255</v>
      </c>
      <c r="AU189" s="137" t="str">
        <f t="shared" si="119"/>
        <v>Y</v>
      </c>
      <c r="AV189" s="137" t="str">
        <f t="shared" si="120"/>
        <v>N</v>
      </c>
      <c r="AW189" s="137" t="str">
        <f t="shared" si="121"/>
        <v>N</v>
      </c>
      <c r="AX189" s="137">
        <f>'FOD (ALL)'!I189</f>
        <v>13171.49</v>
      </c>
      <c r="AY189" s="137">
        <f>'FOD (ALL)'!Z189</f>
        <v>6958.09</v>
      </c>
      <c r="AZ189" s="137">
        <f>'FOD (ALL)'!AQ189</f>
        <v>12308.99</v>
      </c>
      <c r="BA189" s="137">
        <f>'FOD (ALL)'!BH189</f>
        <v>10897.89</v>
      </c>
      <c r="BB189" s="137">
        <f>'FOD (ALL)'!BY189</f>
        <v>15499.1</v>
      </c>
      <c r="BC189" s="137" t="str">
        <f t="shared" si="122"/>
        <v>Y</v>
      </c>
      <c r="BD189" s="137" t="str">
        <f t="shared" si="123"/>
        <v>N</v>
      </c>
      <c r="BE189" s="137" t="str">
        <f t="shared" si="124"/>
        <v>Y</v>
      </c>
      <c r="BF189" s="137" t="str">
        <f t="shared" si="125"/>
        <v>N</v>
      </c>
      <c r="BG189" s="139">
        <f t="shared" si="126"/>
        <v>89.297493996197232</v>
      </c>
      <c r="BH189" s="139">
        <f t="shared" si="127"/>
        <v>-43.471478975935476</v>
      </c>
      <c r="BI189" s="139">
        <f t="shared" si="128"/>
        <v>12.948378080527521</v>
      </c>
      <c r="BJ189" s="139">
        <f t="shared" si="129"/>
        <v>-29.686949564813446</v>
      </c>
      <c r="BK189" s="137" t="str">
        <f t="shared" si="130"/>
        <v>Y</v>
      </c>
      <c r="BL189" s="137" t="str">
        <f t="shared" si="131"/>
        <v>N</v>
      </c>
      <c r="BM189" s="137" t="str">
        <f t="shared" si="132"/>
        <v>Y</v>
      </c>
      <c r="BN189" s="137">
        <f>'FOD (ALL)'!H189</f>
        <v>9500</v>
      </c>
      <c r="BO189" s="137">
        <f>'FOD (ALL)'!Y189</f>
        <v>4747</v>
      </c>
      <c r="BP189" s="137">
        <f>'FOD (ALL)'!AP189</f>
        <v>8404</v>
      </c>
      <c r="BQ189" s="137">
        <f>'FOD (ALL)'!BG189</f>
        <v>7641</v>
      </c>
      <c r="BR189" s="137">
        <f>'FOD (ALL)'!BX189</f>
        <v>10924</v>
      </c>
      <c r="BS189" s="137" t="str">
        <f t="shared" si="133"/>
        <v>Y</v>
      </c>
      <c r="BT189" s="137" t="str">
        <f t="shared" si="134"/>
        <v>N</v>
      </c>
      <c r="BU189" s="137" t="str">
        <f t="shared" si="135"/>
        <v>Y</v>
      </c>
      <c r="BV189" s="137" t="str">
        <f t="shared" si="136"/>
        <v>N</v>
      </c>
      <c r="BW189" s="139">
        <f t="shared" si="137"/>
        <v>100.12639561828523</v>
      </c>
      <c r="BX189" s="139">
        <f t="shared" si="138"/>
        <v>-43.514992860542598</v>
      </c>
      <c r="BY189" s="139">
        <f t="shared" si="139"/>
        <v>9.9856039785368402</v>
      </c>
      <c r="BZ189" s="139">
        <f t="shared" si="140"/>
        <v>-30.053094104723542</v>
      </c>
      <c r="CA189" s="137" t="str">
        <f t="shared" si="141"/>
        <v>Y</v>
      </c>
      <c r="CB189" s="137" t="str">
        <f t="shared" si="142"/>
        <v>N</v>
      </c>
      <c r="CC189" s="137" t="str">
        <f t="shared" si="143"/>
        <v>Y</v>
      </c>
    </row>
    <row r="190" spans="1:81" x14ac:dyDescent="0.3">
      <c r="A190" s="137" t="str">
        <f>'FOD (ALL)'!B190</f>
        <v>IBULHSGFIN</v>
      </c>
      <c r="B190" s="146">
        <f>'FOD (ALL)'!C190</f>
        <v>44007</v>
      </c>
      <c r="C190" s="137">
        <f>'FOD (ALL)'!G190</f>
        <v>109.05</v>
      </c>
      <c r="D190" s="137">
        <f>'FOD (ALL)'!X190</f>
        <v>116.35</v>
      </c>
      <c r="E190" s="137">
        <f>'FOD (ALL)'!AO190</f>
        <v>120.05</v>
      </c>
      <c r="F190" s="137">
        <f>'FOD (ALL)'!BF190</f>
        <v>114.15</v>
      </c>
      <c r="G190" s="137">
        <f>'FOD (ALL)'!BW190</f>
        <v>109.55</v>
      </c>
      <c r="H190" s="137" t="str">
        <f t="shared" si="100"/>
        <v>N</v>
      </c>
      <c r="I190" s="137" t="str">
        <f t="shared" si="101"/>
        <v>N</v>
      </c>
      <c r="J190" s="137" t="str">
        <f t="shared" si="102"/>
        <v>Y</v>
      </c>
      <c r="K190" s="137" t="str">
        <f t="shared" si="103"/>
        <v>Y</v>
      </c>
      <c r="L190" s="139">
        <f t="shared" si="104"/>
        <v>-6.2741727546196797</v>
      </c>
      <c r="M190" s="139">
        <f t="shared" si="105"/>
        <v>-3.0820491461890902</v>
      </c>
      <c r="N190" s="139">
        <f t="shared" si="106"/>
        <v>5.1686377573368292</v>
      </c>
      <c r="O190" s="139">
        <f t="shared" si="107"/>
        <v>4.1989958922866348</v>
      </c>
      <c r="P190" s="137" t="str">
        <f t="shared" si="108"/>
        <v>N</v>
      </c>
      <c r="Q190" s="137" t="str">
        <f t="shared" si="109"/>
        <v>N</v>
      </c>
      <c r="R190" s="137" t="str">
        <f t="shared" si="110"/>
        <v>Y</v>
      </c>
      <c r="S190" s="137">
        <f>'FOD (ALL)'!D190</f>
        <v>114.35</v>
      </c>
      <c r="T190" s="137">
        <f>'FOD (ALL)'!U190</f>
        <v>119.9</v>
      </c>
      <c r="U190" s="137">
        <f>'FOD (ALL)'!AL190</f>
        <v>115.4</v>
      </c>
      <c r="V190" s="137">
        <f>'FOD (ALL)'!BC190</f>
        <v>114.65</v>
      </c>
      <c r="W190" s="137">
        <f>'FOD (ALL)'!BT190</f>
        <v>124</v>
      </c>
      <c r="X190" s="137">
        <f>'FOD (ALL)'!E190</f>
        <v>118.9</v>
      </c>
      <c r="Y190" s="137">
        <f>'FOD (ALL)'!V190</f>
        <v>121.8</v>
      </c>
      <c r="Z190" s="137">
        <f>'FOD (ALL)'!AM190</f>
        <v>121.25</v>
      </c>
      <c r="AA190" s="137">
        <f>'FOD (ALL)'!BD190</f>
        <v>118.7</v>
      </c>
      <c r="AB190" s="137">
        <f>'FOD (ALL)'!BU190</f>
        <v>125.45</v>
      </c>
      <c r="AC190" s="137">
        <f>'FOD (ALL)'!F190</f>
        <v>106</v>
      </c>
      <c r="AD190" s="137">
        <f>'FOD (ALL)'!W190</f>
        <v>114.85</v>
      </c>
      <c r="AE190" s="137">
        <f>'FOD (ALL)'!AN190</f>
        <v>114.6</v>
      </c>
      <c r="AF190" s="137">
        <f>'FOD (ALL)'!BE190</f>
        <v>109.35</v>
      </c>
      <c r="AG190" s="137">
        <f>'FOD (ALL)'!BV190</f>
        <v>108.8</v>
      </c>
      <c r="AH190" s="137">
        <f>'FOD (ALL)'!J190</f>
        <v>2644800</v>
      </c>
      <c r="AI190" s="137">
        <f>'FOD (ALL)'!AA190</f>
        <v>1562400</v>
      </c>
      <c r="AJ190" s="137">
        <f>'FOD (ALL)'!AR190</f>
        <v>1503600</v>
      </c>
      <c r="AK190" s="137">
        <f>'FOD (ALL)'!BI190</f>
        <v>1364400</v>
      </c>
      <c r="AL190" s="137">
        <f>'FOD (ALL)'!BZ190</f>
        <v>1258800</v>
      </c>
      <c r="AM190" s="137" t="str">
        <f t="shared" si="111"/>
        <v>Y</v>
      </c>
      <c r="AN190" s="137" t="str">
        <f t="shared" si="112"/>
        <v>Y</v>
      </c>
      <c r="AO190" s="137" t="str">
        <f t="shared" si="113"/>
        <v>Y</v>
      </c>
      <c r="AP190" s="137" t="str">
        <f t="shared" si="114"/>
        <v>Y</v>
      </c>
      <c r="AQ190" s="139">
        <f t="shared" si="115"/>
        <v>69.278033794162823</v>
      </c>
      <c r="AR190" s="139">
        <f t="shared" si="116"/>
        <v>3.9106145251396649</v>
      </c>
      <c r="AS190" s="139">
        <f t="shared" si="117"/>
        <v>10.202286719437115</v>
      </c>
      <c r="AT190" s="139">
        <f t="shared" si="118"/>
        <v>8.3889418493803625</v>
      </c>
      <c r="AU190" s="137" t="str">
        <f t="shared" si="119"/>
        <v>Y</v>
      </c>
      <c r="AV190" s="137" t="str">
        <f t="shared" si="120"/>
        <v>N</v>
      </c>
      <c r="AW190" s="137" t="str">
        <f t="shared" si="121"/>
        <v>Y</v>
      </c>
      <c r="AX190" s="137">
        <f>'FOD (ALL)'!I190</f>
        <v>3001.81</v>
      </c>
      <c r="AY190" s="137">
        <f>'FOD (ALL)'!Z190</f>
        <v>1571.6</v>
      </c>
      <c r="AZ190" s="137">
        <f>'FOD (ALL)'!AQ190</f>
        <v>1857.27</v>
      </c>
      <c r="BA190" s="137">
        <f>'FOD (ALL)'!BH190</f>
        <v>1632.62</v>
      </c>
      <c r="BB190" s="137">
        <f>'FOD (ALL)'!BY190</f>
        <v>1129.8900000000001</v>
      </c>
      <c r="BC190" s="137" t="str">
        <f t="shared" si="122"/>
        <v>Y</v>
      </c>
      <c r="BD190" s="137" t="str">
        <f t="shared" si="123"/>
        <v>N</v>
      </c>
      <c r="BE190" s="137" t="str">
        <f t="shared" si="124"/>
        <v>Y</v>
      </c>
      <c r="BF190" s="137" t="str">
        <f t="shared" si="125"/>
        <v>Y</v>
      </c>
      <c r="BG190" s="139">
        <f t="shared" si="126"/>
        <v>91.003435988801229</v>
      </c>
      <c r="BH190" s="139">
        <f t="shared" si="127"/>
        <v>-15.381177750138647</v>
      </c>
      <c r="BI190" s="139">
        <f t="shared" si="128"/>
        <v>13.76009114184563</v>
      </c>
      <c r="BJ190" s="139">
        <f t="shared" si="129"/>
        <v>44.493711777252628</v>
      </c>
      <c r="BK190" s="137" t="str">
        <f t="shared" si="130"/>
        <v>Y</v>
      </c>
      <c r="BL190" s="137" t="str">
        <f t="shared" si="131"/>
        <v>N</v>
      </c>
      <c r="BM190" s="137" t="str">
        <f t="shared" si="132"/>
        <v>N</v>
      </c>
      <c r="BN190" s="137">
        <f>'FOD (ALL)'!H190</f>
        <v>2254</v>
      </c>
      <c r="BO190" s="137">
        <f>'FOD (ALL)'!Y190</f>
        <v>1104</v>
      </c>
      <c r="BP190" s="137">
        <f>'FOD (ALL)'!AP190</f>
        <v>1311</v>
      </c>
      <c r="BQ190" s="137">
        <f>'FOD (ALL)'!BG190</f>
        <v>1183</v>
      </c>
      <c r="BR190" s="137">
        <f>'FOD (ALL)'!BX190</f>
        <v>830</v>
      </c>
      <c r="BS190" s="137" t="str">
        <f t="shared" si="133"/>
        <v>Y</v>
      </c>
      <c r="BT190" s="137" t="str">
        <f t="shared" si="134"/>
        <v>N</v>
      </c>
      <c r="BU190" s="137" t="str">
        <f t="shared" si="135"/>
        <v>Y</v>
      </c>
      <c r="BV190" s="137" t="str">
        <f t="shared" si="136"/>
        <v>Y</v>
      </c>
      <c r="BW190" s="139">
        <f t="shared" si="137"/>
        <v>104.16666666666667</v>
      </c>
      <c r="BX190" s="139">
        <f t="shared" si="138"/>
        <v>-15.789473684210526</v>
      </c>
      <c r="BY190" s="139">
        <f t="shared" si="139"/>
        <v>10.819949281487743</v>
      </c>
      <c r="BZ190" s="139">
        <f t="shared" si="140"/>
        <v>42.53012048192771</v>
      </c>
      <c r="CA190" s="137" t="str">
        <f t="shared" si="141"/>
        <v>Y</v>
      </c>
      <c r="CB190" s="137" t="str">
        <f t="shared" si="142"/>
        <v>N</v>
      </c>
      <c r="CC190" s="137" t="str">
        <f t="shared" si="143"/>
        <v>N</v>
      </c>
    </row>
    <row r="191" spans="1:81" x14ac:dyDescent="0.3">
      <c r="A191" s="137" t="str">
        <f>'FOD (ALL)'!B191</f>
        <v>IBULHSGFIN</v>
      </c>
      <c r="B191" s="146">
        <f>'FOD (ALL)'!C191</f>
        <v>44042</v>
      </c>
      <c r="C191" s="137">
        <f>'FOD (ALL)'!G191</f>
        <v>116.6</v>
      </c>
      <c r="D191" s="137">
        <f>'FOD (ALL)'!X191</f>
        <v>112.9</v>
      </c>
      <c r="E191" s="137">
        <f>'FOD (ALL)'!AO191</f>
        <v>125.4</v>
      </c>
      <c r="F191" s="137">
        <f>'FOD (ALL)'!BF191</f>
        <v>111.1</v>
      </c>
      <c r="G191" s="137">
        <f>'FOD (ALL)'!BW191</f>
        <v>120.05</v>
      </c>
      <c r="H191" s="137" t="str">
        <f t="shared" si="100"/>
        <v>Y</v>
      </c>
      <c r="I191" s="137" t="str">
        <f t="shared" si="101"/>
        <v>N</v>
      </c>
      <c r="J191" s="137" t="str">
        <f t="shared" si="102"/>
        <v>Y</v>
      </c>
      <c r="K191" s="137" t="str">
        <f t="shared" si="103"/>
        <v>N</v>
      </c>
      <c r="L191" s="139">
        <f t="shared" si="104"/>
        <v>3.2772364924712036</v>
      </c>
      <c r="M191" s="139">
        <f t="shared" si="105"/>
        <v>-9.9681020733652321</v>
      </c>
      <c r="N191" s="139">
        <f t="shared" si="106"/>
        <v>12.871287128712883</v>
      </c>
      <c r="O191" s="139">
        <f t="shared" si="107"/>
        <v>-7.4552269887546885</v>
      </c>
      <c r="P191" s="137" t="str">
        <f t="shared" si="108"/>
        <v>Y</v>
      </c>
      <c r="Q191" s="137" t="str">
        <f t="shared" si="109"/>
        <v>N</v>
      </c>
      <c r="R191" s="137" t="str">
        <f t="shared" si="110"/>
        <v>Y</v>
      </c>
      <c r="S191" s="137">
        <f>'FOD (ALL)'!D191</f>
        <v>114.2</v>
      </c>
      <c r="T191" s="137">
        <f>'FOD (ALL)'!U191</f>
        <v>112.9</v>
      </c>
      <c r="U191" s="137">
        <f>'FOD (ALL)'!AL191</f>
        <v>0</v>
      </c>
      <c r="V191" s="137">
        <f>'FOD (ALL)'!BC191</f>
        <v>110.2</v>
      </c>
      <c r="W191" s="137">
        <f>'FOD (ALL)'!BT191</f>
        <v>0</v>
      </c>
      <c r="X191" s="137">
        <f>'FOD (ALL)'!E191</f>
        <v>115</v>
      </c>
      <c r="Y191" s="137">
        <f>'FOD (ALL)'!V191</f>
        <v>112.9</v>
      </c>
      <c r="Z191" s="137">
        <f>'FOD (ALL)'!AM191</f>
        <v>0</v>
      </c>
      <c r="AA191" s="137">
        <f>'FOD (ALL)'!BD191</f>
        <v>113.15</v>
      </c>
      <c r="AB191" s="137">
        <f>'FOD (ALL)'!BU191</f>
        <v>0</v>
      </c>
      <c r="AC191" s="137">
        <f>'FOD (ALL)'!F191</f>
        <v>114.2</v>
      </c>
      <c r="AD191" s="137">
        <f>'FOD (ALL)'!W191</f>
        <v>112.9</v>
      </c>
      <c r="AE191" s="137">
        <f>'FOD (ALL)'!AN191</f>
        <v>0</v>
      </c>
      <c r="AF191" s="137">
        <f>'FOD (ALL)'!BE191</f>
        <v>109.95</v>
      </c>
      <c r="AG191" s="137">
        <f>'FOD (ALL)'!BV191</f>
        <v>0</v>
      </c>
      <c r="AH191" s="137">
        <f>'FOD (ALL)'!J191</f>
        <v>46500</v>
      </c>
      <c r="AI191" s="137">
        <f>'FOD (ALL)'!AA191</f>
        <v>37200</v>
      </c>
      <c r="AJ191" s="137">
        <f>'FOD (ALL)'!AR191</f>
        <v>34100</v>
      </c>
      <c r="AK191" s="137">
        <f>'FOD (ALL)'!BI191</f>
        <v>34100</v>
      </c>
      <c r="AL191" s="137">
        <f>'FOD (ALL)'!BZ191</f>
        <v>27900</v>
      </c>
      <c r="AM191" s="137" t="str">
        <f t="shared" si="111"/>
        <v>Y</v>
      </c>
      <c r="AN191" s="137" t="str">
        <f t="shared" si="112"/>
        <v>Y</v>
      </c>
      <c r="AO191" s="137" t="str">
        <f t="shared" si="113"/>
        <v>Y</v>
      </c>
      <c r="AP191" s="137" t="str">
        <f t="shared" si="114"/>
        <v>Y</v>
      </c>
      <c r="AQ191" s="139">
        <f t="shared" si="115"/>
        <v>25</v>
      </c>
      <c r="AR191" s="139">
        <f t="shared" si="116"/>
        <v>9.0909090909090917</v>
      </c>
      <c r="AS191" s="139">
        <f t="shared" si="117"/>
        <v>0</v>
      </c>
      <c r="AT191" s="139">
        <f t="shared" si="118"/>
        <v>22.222222222222221</v>
      </c>
      <c r="AU191" s="137" t="str">
        <f t="shared" si="119"/>
        <v>Y</v>
      </c>
      <c r="AV191" s="137" t="str">
        <f t="shared" si="120"/>
        <v>Y</v>
      </c>
      <c r="AW191" s="137" t="str">
        <f t="shared" si="121"/>
        <v>N</v>
      </c>
      <c r="AX191" s="137">
        <f>'FOD (ALL)'!I191</f>
        <v>14.22</v>
      </c>
      <c r="AY191" s="137">
        <f>'FOD (ALL)'!Z191</f>
        <v>13.99</v>
      </c>
      <c r="AZ191" s="137">
        <f>'FOD (ALL)'!AQ191</f>
        <v>0</v>
      </c>
      <c r="BA191" s="137">
        <f>'FOD (ALL)'!BH191</f>
        <v>13.77</v>
      </c>
      <c r="BB191" s="137">
        <f>'FOD (ALL)'!BY191</f>
        <v>0</v>
      </c>
      <c r="BC191" s="137" t="str">
        <f t="shared" si="122"/>
        <v>Y</v>
      </c>
      <c r="BD191" s="137" t="str">
        <f t="shared" si="123"/>
        <v>Y</v>
      </c>
      <c r="BE191" s="137" t="str">
        <f t="shared" si="124"/>
        <v>N</v>
      </c>
      <c r="BF191" s="137" t="str">
        <f t="shared" si="125"/>
        <v>Y</v>
      </c>
      <c r="BG191" s="139">
        <f t="shared" si="126"/>
        <v>1.6440314510364578</v>
      </c>
      <c r="BH191" s="139" t="e">
        <f t="shared" si="127"/>
        <v>#DIV/0!</v>
      </c>
      <c r="BI191" s="139">
        <f t="shared" si="128"/>
        <v>-100</v>
      </c>
      <c r="BJ191" s="139" t="e">
        <f t="shared" si="129"/>
        <v>#DIV/0!</v>
      </c>
      <c r="BK191" s="137" t="e">
        <f t="shared" si="130"/>
        <v>#DIV/0!</v>
      </c>
      <c r="BL191" s="137" t="e">
        <f t="shared" si="131"/>
        <v>#DIV/0!</v>
      </c>
      <c r="BM191" s="137" t="e">
        <f t="shared" si="132"/>
        <v>#DIV/0!</v>
      </c>
      <c r="BN191" s="137">
        <f>'FOD (ALL)'!H191</f>
        <v>4</v>
      </c>
      <c r="BO191" s="137">
        <f>'FOD (ALL)'!Y191</f>
        <v>4</v>
      </c>
      <c r="BP191" s="137">
        <f>'FOD (ALL)'!AP191</f>
        <v>0</v>
      </c>
      <c r="BQ191" s="137">
        <f>'FOD (ALL)'!BG191</f>
        <v>4</v>
      </c>
      <c r="BR191" s="137">
        <f>'FOD (ALL)'!BX191</f>
        <v>0</v>
      </c>
      <c r="BS191" s="137" t="str">
        <f t="shared" si="133"/>
        <v>Y</v>
      </c>
      <c r="BT191" s="137" t="str">
        <f t="shared" si="134"/>
        <v>Y</v>
      </c>
      <c r="BU191" s="137" t="str">
        <f t="shared" si="135"/>
        <v>N</v>
      </c>
      <c r="BV191" s="137" t="str">
        <f t="shared" si="136"/>
        <v>Y</v>
      </c>
      <c r="BW191" s="139">
        <f t="shared" si="137"/>
        <v>0</v>
      </c>
      <c r="BX191" s="139" t="e">
        <f t="shared" si="138"/>
        <v>#DIV/0!</v>
      </c>
      <c r="BY191" s="139">
        <f t="shared" si="139"/>
        <v>-100</v>
      </c>
      <c r="BZ191" s="139" t="e">
        <f t="shared" si="140"/>
        <v>#DIV/0!</v>
      </c>
      <c r="CA191" s="137" t="e">
        <f t="shared" si="141"/>
        <v>#DIV/0!</v>
      </c>
      <c r="CB191" s="137" t="e">
        <f t="shared" si="142"/>
        <v>#DIV/0!</v>
      </c>
      <c r="CC191" s="137" t="e">
        <f t="shared" si="143"/>
        <v>#DIV/0!</v>
      </c>
    </row>
    <row r="192" spans="1:81" x14ac:dyDescent="0.3">
      <c r="A192" s="137" t="str">
        <f>'FOD (ALL)'!B192</f>
        <v>ICICIBANK</v>
      </c>
      <c r="B192" s="146">
        <f>'FOD (ALL)'!C192</f>
        <v>43979</v>
      </c>
      <c r="C192" s="137">
        <f>'FOD (ALL)'!G192</f>
        <v>291.10000000000002</v>
      </c>
      <c r="D192" s="137">
        <f>'FOD (ALL)'!X192</f>
        <v>304.25</v>
      </c>
      <c r="E192" s="137">
        <f>'FOD (ALL)'!AO192</f>
        <v>306.45</v>
      </c>
      <c r="F192" s="137">
        <f>'FOD (ALL)'!BF192</f>
        <v>300.89999999999998</v>
      </c>
      <c r="G192" s="137">
        <f>'FOD (ALL)'!BW192</f>
        <v>299.3</v>
      </c>
      <c r="H192" s="137" t="str">
        <f t="shared" si="100"/>
        <v>N</v>
      </c>
      <c r="I192" s="137" t="str">
        <f t="shared" si="101"/>
        <v>N</v>
      </c>
      <c r="J192" s="137" t="str">
        <f t="shared" si="102"/>
        <v>Y</v>
      </c>
      <c r="K192" s="137" t="str">
        <f t="shared" si="103"/>
        <v>Y</v>
      </c>
      <c r="L192" s="139">
        <f t="shared" si="104"/>
        <v>-4.322103533278546</v>
      </c>
      <c r="M192" s="139">
        <f t="shared" si="105"/>
        <v>-0.71789851525533976</v>
      </c>
      <c r="N192" s="139">
        <f t="shared" si="106"/>
        <v>1.8444666001994057</v>
      </c>
      <c r="O192" s="139">
        <f t="shared" si="107"/>
        <v>0.53458068827262473</v>
      </c>
      <c r="P192" s="137" t="str">
        <f t="shared" si="108"/>
        <v>N</v>
      </c>
      <c r="Q192" s="137" t="str">
        <f t="shared" si="109"/>
        <v>N</v>
      </c>
      <c r="R192" s="137" t="str">
        <f t="shared" si="110"/>
        <v>Y</v>
      </c>
      <c r="S192" s="137">
        <f>'FOD (ALL)'!D192</f>
        <v>300.60000000000002</v>
      </c>
      <c r="T192" s="137">
        <f>'FOD (ALL)'!U192</f>
        <v>306.64999999999998</v>
      </c>
      <c r="U192" s="137">
        <f>'FOD (ALL)'!AL192</f>
        <v>298</v>
      </c>
      <c r="V192" s="137">
        <f>'FOD (ALL)'!BC192</f>
        <v>306.85000000000002</v>
      </c>
      <c r="W192" s="137">
        <f>'FOD (ALL)'!BT192</f>
        <v>320.25</v>
      </c>
      <c r="X192" s="137">
        <f>'FOD (ALL)'!E192</f>
        <v>307.5</v>
      </c>
      <c r="Y192" s="137">
        <f>'FOD (ALL)'!V192</f>
        <v>313.14999999999998</v>
      </c>
      <c r="Z192" s="137">
        <f>'FOD (ALL)'!AM192</f>
        <v>308.89999999999998</v>
      </c>
      <c r="AA192" s="137">
        <f>'FOD (ALL)'!BD192</f>
        <v>312.14999999999998</v>
      </c>
      <c r="AB192" s="137">
        <f>'FOD (ALL)'!BU192</f>
        <v>320.25</v>
      </c>
      <c r="AC192" s="137">
        <f>'FOD (ALL)'!F192</f>
        <v>286</v>
      </c>
      <c r="AD192" s="137">
        <f>'FOD (ALL)'!W192</f>
        <v>301.64999999999998</v>
      </c>
      <c r="AE192" s="137">
        <f>'FOD (ALL)'!AN192</f>
        <v>294.55</v>
      </c>
      <c r="AF192" s="137">
        <f>'FOD (ALL)'!BE192</f>
        <v>297.05</v>
      </c>
      <c r="AG192" s="137">
        <f>'FOD (ALL)'!BV192</f>
        <v>293.64999999999998</v>
      </c>
      <c r="AH192" s="137">
        <f>'FOD (ALL)'!J192</f>
        <v>69892625</v>
      </c>
      <c r="AI192" s="137">
        <f>'FOD (ALL)'!AA192</f>
        <v>76568250</v>
      </c>
      <c r="AJ192" s="137">
        <f>'FOD (ALL)'!AR192</f>
        <v>83716875</v>
      </c>
      <c r="AK192" s="137">
        <f>'FOD (ALL)'!BI192</f>
        <v>82828625</v>
      </c>
      <c r="AL192" s="137">
        <f>'FOD (ALL)'!BZ192</f>
        <v>82982625</v>
      </c>
      <c r="AM192" s="137" t="str">
        <f t="shared" si="111"/>
        <v>N</v>
      </c>
      <c r="AN192" s="137" t="str">
        <f t="shared" si="112"/>
        <v>N</v>
      </c>
      <c r="AO192" s="137" t="str">
        <f t="shared" si="113"/>
        <v>Y</v>
      </c>
      <c r="AP192" s="137" t="str">
        <f t="shared" si="114"/>
        <v>N</v>
      </c>
      <c r="AQ192" s="139">
        <f t="shared" si="115"/>
        <v>-8.7185288941565204</v>
      </c>
      <c r="AR192" s="139">
        <f t="shared" si="116"/>
        <v>-8.5390490268539043</v>
      </c>
      <c r="AS192" s="139">
        <f t="shared" si="117"/>
        <v>1.0723949600756983</v>
      </c>
      <c r="AT192" s="139">
        <f t="shared" si="118"/>
        <v>-0.18558101771304536</v>
      </c>
      <c r="AU192" s="137" t="str">
        <f t="shared" si="119"/>
        <v>N</v>
      </c>
      <c r="AV192" s="137" t="str">
        <f t="shared" si="120"/>
        <v>N</v>
      </c>
      <c r="AW192" s="137" t="str">
        <f t="shared" si="121"/>
        <v>Y</v>
      </c>
      <c r="AX192" s="137">
        <f>'FOD (ALL)'!I192</f>
        <v>244279.81</v>
      </c>
      <c r="AY192" s="137">
        <f>'FOD (ALL)'!Z192</f>
        <v>151954.23999999999</v>
      </c>
      <c r="AZ192" s="137">
        <f>'FOD (ALL)'!AQ192</f>
        <v>138060.49</v>
      </c>
      <c r="BA192" s="137">
        <f>'FOD (ALL)'!BH192</f>
        <v>186420.15</v>
      </c>
      <c r="BB192" s="137">
        <f>'FOD (ALL)'!BY192</f>
        <v>182074.36</v>
      </c>
      <c r="BC192" s="137" t="str">
        <f t="shared" si="122"/>
        <v>Y</v>
      </c>
      <c r="BD192" s="137" t="str">
        <f t="shared" si="123"/>
        <v>Y</v>
      </c>
      <c r="BE192" s="137" t="str">
        <f t="shared" si="124"/>
        <v>N</v>
      </c>
      <c r="BF192" s="137" t="str">
        <f t="shared" si="125"/>
        <v>Y</v>
      </c>
      <c r="BG192" s="139">
        <f t="shared" si="126"/>
        <v>60.75879817502954</v>
      </c>
      <c r="BH192" s="139">
        <f t="shared" si="127"/>
        <v>10.063523604761942</v>
      </c>
      <c r="BI192" s="139">
        <f t="shared" si="128"/>
        <v>-25.941219337072742</v>
      </c>
      <c r="BJ192" s="139">
        <f t="shared" si="129"/>
        <v>2.3868215162200812</v>
      </c>
      <c r="BK192" s="137" t="str">
        <f t="shared" si="130"/>
        <v>Y</v>
      </c>
      <c r="BL192" s="137" t="str">
        <f t="shared" si="131"/>
        <v>Y</v>
      </c>
      <c r="BM192" s="137" t="str">
        <f t="shared" si="132"/>
        <v>N</v>
      </c>
      <c r="BN192" s="137">
        <f>'FOD (ALL)'!H192</f>
        <v>60511</v>
      </c>
      <c r="BO192" s="137">
        <f>'FOD (ALL)'!Y192</f>
        <v>35899</v>
      </c>
      <c r="BP192" s="137">
        <f>'FOD (ALL)'!AP192</f>
        <v>33068</v>
      </c>
      <c r="BQ192" s="137">
        <f>'FOD (ALL)'!BG192</f>
        <v>44536</v>
      </c>
      <c r="BR192" s="137">
        <f>'FOD (ALL)'!BX192</f>
        <v>43776</v>
      </c>
      <c r="BS192" s="137" t="str">
        <f t="shared" si="133"/>
        <v>Y</v>
      </c>
      <c r="BT192" s="137" t="str">
        <f t="shared" si="134"/>
        <v>Y</v>
      </c>
      <c r="BU192" s="137" t="str">
        <f t="shared" si="135"/>
        <v>N</v>
      </c>
      <c r="BV192" s="137" t="str">
        <f t="shared" si="136"/>
        <v>Y</v>
      </c>
      <c r="BW192" s="139">
        <f t="shared" si="137"/>
        <v>68.559012785871474</v>
      </c>
      <c r="BX192" s="139">
        <f t="shared" si="138"/>
        <v>8.561146727954517</v>
      </c>
      <c r="BY192" s="139">
        <f t="shared" si="139"/>
        <v>-25.749955092509431</v>
      </c>
      <c r="BZ192" s="139">
        <f t="shared" si="140"/>
        <v>1.7361111111111112</v>
      </c>
      <c r="CA192" s="137" t="str">
        <f t="shared" si="141"/>
        <v>Y</v>
      </c>
      <c r="CB192" s="137" t="str">
        <f t="shared" si="142"/>
        <v>Y</v>
      </c>
      <c r="CC192" s="137" t="str">
        <f t="shared" si="143"/>
        <v>N</v>
      </c>
    </row>
    <row r="193" spans="1:81" x14ac:dyDescent="0.3">
      <c r="A193" s="137" t="str">
        <f>'FOD (ALL)'!B193</f>
        <v>ICICIBANK</v>
      </c>
      <c r="B193" s="146">
        <f>'FOD (ALL)'!C193</f>
        <v>44007</v>
      </c>
      <c r="C193" s="137">
        <f>'FOD (ALL)'!G193</f>
        <v>291.95</v>
      </c>
      <c r="D193" s="137">
        <f>'FOD (ALL)'!X193</f>
        <v>305</v>
      </c>
      <c r="E193" s="137">
        <f>'FOD (ALL)'!AO193</f>
        <v>307.10000000000002</v>
      </c>
      <c r="F193" s="137">
        <f>'FOD (ALL)'!BF193</f>
        <v>301.5</v>
      </c>
      <c r="G193" s="137">
        <f>'FOD (ALL)'!BW193</f>
        <v>299.55</v>
      </c>
      <c r="H193" s="137" t="str">
        <f t="shared" si="100"/>
        <v>N</v>
      </c>
      <c r="I193" s="137" t="str">
        <f t="shared" si="101"/>
        <v>N</v>
      </c>
      <c r="J193" s="137" t="str">
        <f t="shared" si="102"/>
        <v>Y</v>
      </c>
      <c r="K193" s="137" t="str">
        <f t="shared" si="103"/>
        <v>Y</v>
      </c>
      <c r="L193" s="139">
        <f t="shared" si="104"/>
        <v>-4.2786885245901676</v>
      </c>
      <c r="M193" s="139">
        <f t="shared" si="105"/>
        <v>-0.68381634646695622</v>
      </c>
      <c r="N193" s="139">
        <f t="shared" si="106"/>
        <v>1.8573797678275366</v>
      </c>
      <c r="O193" s="139">
        <f t="shared" si="107"/>
        <v>0.65097646469704173</v>
      </c>
      <c r="P193" s="137" t="str">
        <f t="shared" si="108"/>
        <v>N</v>
      </c>
      <c r="Q193" s="137" t="str">
        <f t="shared" si="109"/>
        <v>N</v>
      </c>
      <c r="R193" s="137" t="str">
        <f t="shared" si="110"/>
        <v>Y</v>
      </c>
      <c r="S193" s="137">
        <f>'FOD (ALL)'!D193</f>
        <v>300.35000000000002</v>
      </c>
      <c r="T193" s="137">
        <f>'FOD (ALL)'!U193</f>
        <v>308.10000000000002</v>
      </c>
      <c r="U193" s="137">
        <f>'FOD (ALL)'!AL193</f>
        <v>299.95</v>
      </c>
      <c r="V193" s="137">
        <f>'FOD (ALL)'!BC193</f>
        <v>306.7</v>
      </c>
      <c r="W193" s="137">
        <f>'FOD (ALL)'!BT193</f>
        <v>319.75</v>
      </c>
      <c r="X193" s="137">
        <f>'FOD (ALL)'!E193</f>
        <v>308.14999999999998</v>
      </c>
      <c r="Y193" s="137">
        <f>'FOD (ALL)'!V193</f>
        <v>313.64999999999998</v>
      </c>
      <c r="Z193" s="137">
        <f>'FOD (ALL)'!AM193</f>
        <v>309.2</v>
      </c>
      <c r="AA193" s="137">
        <f>'FOD (ALL)'!BD193</f>
        <v>312.60000000000002</v>
      </c>
      <c r="AB193" s="137">
        <f>'FOD (ALL)'!BU193</f>
        <v>319.75</v>
      </c>
      <c r="AC193" s="137">
        <f>'FOD (ALL)'!F193</f>
        <v>286.25</v>
      </c>
      <c r="AD193" s="137">
        <f>'FOD (ALL)'!W193</f>
        <v>302.64999999999998</v>
      </c>
      <c r="AE193" s="137">
        <f>'FOD (ALL)'!AN193</f>
        <v>299.5</v>
      </c>
      <c r="AF193" s="137">
        <f>'FOD (ALL)'!BE193</f>
        <v>297.8</v>
      </c>
      <c r="AG193" s="137">
        <f>'FOD (ALL)'!BV193</f>
        <v>294.55</v>
      </c>
      <c r="AH193" s="137">
        <f>'FOD (ALL)'!J193</f>
        <v>32223125</v>
      </c>
      <c r="AI193" s="137">
        <f>'FOD (ALL)'!AA193</f>
        <v>17083000</v>
      </c>
      <c r="AJ193" s="137">
        <f>'FOD (ALL)'!AR193</f>
        <v>9172625</v>
      </c>
      <c r="AK193" s="137">
        <f>'FOD (ALL)'!BI193</f>
        <v>5190625</v>
      </c>
      <c r="AL193" s="137">
        <f>'FOD (ALL)'!BZ193</f>
        <v>3900875</v>
      </c>
      <c r="AM193" s="137" t="str">
        <f t="shared" si="111"/>
        <v>Y</v>
      </c>
      <c r="AN193" s="137" t="str">
        <f t="shared" si="112"/>
        <v>Y</v>
      </c>
      <c r="AO193" s="137" t="str">
        <f t="shared" si="113"/>
        <v>Y</v>
      </c>
      <c r="AP193" s="137" t="str">
        <f t="shared" si="114"/>
        <v>Y</v>
      </c>
      <c r="AQ193" s="139">
        <f t="shared" si="115"/>
        <v>88.62685125563425</v>
      </c>
      <c r="AR193" s="139">
        <f t="shared" si="116"/>
        <v>86.238944685954138</v>
      </c>
      <c r="AS193" s="139">
        <f t="shared" si="117"/>
        <v>76.715231788079478</v>
      </c>
      <c r="AT193" s="139">
        <f t="shared" si="118"/>
        <v>33.063094818470212</v>
      </c>
      <c r="AU193" s="137" t="str">
        <f t="shared" si="119"/>
        <v>Y</v>
      </c>
      <c r="AV193" s="137" t="str">
        <f t="shared" si="120"/>
        <v>Y</v>
      </c>
      <c r="AW193" s="137" t="str">
        <f t="shared" si="121"/>
        <v>Y</v>
      </c>
      <c r="AX193" s="137">
        <f>'FOD (ALL)'!I193</f>
        <v>85010.43</v>
      </c>
      <c r="AY193" s="137">
        <f>'FOD (ALL)'!Z193</f>
        <v>40334.089999999997</v>
      </c>
      <c r="AZ193" s="137">
        <f>'FOD (ALL)'!AQ193</f>
        <v>23056.65</v>
      </c>
      <c r="BA193" s="137">
        <f>'FOD (ALL)'!BH193</f>
        <v>15876.66</v>
      </c>
      <c r="BB193" s="137">
        <f>'FOD (ALL)'!BY193</f>
        <v>13281.29</v>
      </c>
      <c r="BC193" s="137" t="str">
        <f t="shared" si="122"/>
        <v>Y</v>
      </c>
      <c r="BD193" s="137" t="str">
        <f t="shared" si="123"/>
        <v>Y</v>
      </c>
      <c r="BE193" s="137" t="str">
        <f t="shared" si="124"/>
        <v>Y</v>
      </c>
      <c r="BF193" s="137" t="str">
        <f t="shared" si="125"/>
        <v>Y</v>
      </c>
      <c r="BG193" s="139">
        <f t="shared" si="126"/>
        <v>110.76570712268456</v>
      </c>
      <c r="BH193" s="139">
        <f t="shared" si="127"/>
        <v>74.934736832974409</v>
      </c>
      <c r="BI193" s="139">
        <f t="shared" si="128"/>
        <v>45.223554576340376</v>
      </c>
      <c r="BJ193" s="139">
        <f t="shared" si="129"/>
        <v>19.541550557212432</v>
      </c>
      <c r="BK193" s="137" t="str">
        <f t="shared" si="130"/>
        <v>Y</v>
      </c>
      <c r="BL193" s="137" t="str">
        <f t="shared" si="131"/>
        <v>Y</v>
      </c>
      <c r="BM193" s="137" t="str">
        <f t="shared" si="132"/>
        <v>Y</v>
      </c>
      <c r="BN193" s="137">
        <f>'FOD (ALL)'!H193</f>
        <v>21074</v>
      </c>
      <c r="BO193" s="137">
        <f>'FOD (ALL)'!Y193</f>
        <v>9517</v>
      </c>
      <c r="BP193" s="137">
        <f>'FOD (ALL)'!AP193</f>
        <v>5520</v>
      </c>
      <c r="BQ193" s="137">
        <f>'FOD (ALL)'!BG193</f>
        <v>3794</v>
      </c>
      <c r="BR193" s="137">
        <f>'FOD (ALL)'!BX193</f>
        <v>3200</v>
      </c>
      <c r="BS193" s="137" t="str">
        <f t="shared" si="133"/>
        <v>Y</v>
      </c>
      <c r="BT193" s="137" t="str">
        <f t="shared" si="134"/>
        <v>Y</v>
      </c>
      <c r="BU193" s="137" t="str">
        <f t="shared" si="135"/>
        <v>Y</v>
      </c>
      <c r="BV193" s="137" t="str">
        <f t="shared" si="136"/>
        <v>Y</v>
      </c>
      <c r="BW193" s="139">
        <f t="shared" si="137"/>
        <v>121.43532625827467</v>
      </c>
      <c r="BX193" s="139">
        <f t="shared" si="138"/>
        <v>72.409420289855078</v>
      </c>
      <c r="BY193" s="139">
        <f t="shared" si="139"/>
        <v>45.492883500263574</v>
      </c>
      <c r="BZ193" s="139">
        <f t="shared" si="140"/>
        <v>18.5625</v>
      </c>
      <c r="CA193" s="137" t="str">
        <f t="shared" si="141"/>
        <v>Y</v>
      </c>
      <c r="CB193" s="137" t="str">
        <f t="shared" si="142"/>
        <v>Y</v>
      </c>
      <c r="CC193" s="137" t="str">
        <f t="shared" si="143"/>
        <v>Y</v>
      </c>
    </row>
    <row r="194" spans="1:81" x14ac:dyDescent="0.3">
      <c r="A194" s="137" t="str">
        <f>'FOD (ALL)'!B194</f>
        <v>ICICIBANK</v>
      </c>
      <c r="B194" s="146">
        <f>'FOD (ALL)'!C194</f>
        <v>44042</v>
      </c>
      <c r="C194" s="137">
        <f>'FOD (ALL)'!G194</f>
        <v>293.3</v>
      </c>
      <c r="D194" s="137">
        <f>'FOD (ALL)'!X194</f>
        <v>305.8</v>
      </c>
      <c r="E194" s="137">
        <f>'FOD (ALL)'!AO194</f>
        <v>308.60000000000002</v>
      </c>
      <c r="F194" s="137">
        <f>'FOD (ALL)'!BF194</f>
        <v>302.35000000000002</v>
      </c>
      <c r="G194" s="137">
        <f>'FOD (ALL)'!BW194</f>
        <v>300.35000000000002</v>
      </c>
      <c r="H194" s="137" t="str">
        <f t="shared" si="100"/>
        <v>N</v>
      </c>
      <c r="I194" s="137" t="str">
        <f t="shared" si="101"/>
        <v>N</v>
      </c>
      <c r="J194" s="137" t="str">
        <f t="shared" si="102"/>
        <v>Y</v>
      </c>
      <c r="K194" s="137" t="str">
        <f t="shared" si="103"/>
        <v>Y</v>
      </c>
      <c r="L194" s="139">
        <f t="shared" si="104"/>
        <v>-4.0876389797253099</v>
      </c>
      <c r="M194" s="139">
        <f t="shared" si="105"/>
        <v>-0.90732339598185718</v>
      </c>
      <c r="N194" s="139">
        <f t="shared" si="106"/>
        <v>2.0671407309409622</v>
      </c>
      <c r="O194" s="139">
        <f t="shared" si="107"/>
        <v>0.66588979523888792</v>
      </c>
      <c r="P194" s="137" t="str">
        <f t="shared" si="108"/>
        <v>N</v>
      </c>
      <c r="Q194" s="137" t="str">
        <f t="shared" si="109"/>
        <v>N</v>
      </c>
      <c r="R194" s="137" t="str">
        <f t="shared" si="110"/>
        <v>Y</v>
      </c>
      <c r="S194" s="137">
        <f>'FOD (ALL)'!D194</f>
        <v>300.14999999999998</v>
      </c>
      <c r="T194" s="137">
        <f>'FOD (ALL)'!U194</f>
        <v>309</v>
      </c>
      <c r="U194" s="137">
        <f>'FOD (ALL)'!AL194</f>
        <v>301.55</v>
      </c>
      <c r="V194" s="137">
        <f>'FOD (ALL)'!BC194</f>
        <v>304.89999999999998</v>
      </c>
      <c r="W194" s="137">
        <f>'FOD (ALL)'!BT194</f>
        <v>317</v>
      </c>
      <c r="X194" s="137">
        <f>'FOD (ALL)'!E194</f>
        <v>308</v>
      </c>
      <c r="Y194" s="137">
        <f>'FOD (ALL)'!V194</f>
        <v>313.95</v>
      </c>
      <c r="Z194" s="137">
        <f>'FOD (ALL)'!AM194</f>
        <v>310.14999999999998</v>
      </c>
      <c r="AA194" s="137">
        <f>'FOD (ALL)'!BD194</f>
        <v>313</v>
      </c>
      <c r="AB194" s="137">
        <f>'FOD (ALL)'!BU194</f>
        <v>317</v>
      </c>
      <c r="AC194" s="137">
        <f>'FOD (ALL)'!F194</f>
        <v>287.35000000000002</v>
      </c>
      <c r="AD194" s="137">
        <f>'FOD (ALL)'!W194</f>
        <v>303.5</v>
      </c>
      <c r="AE194" s="137">
        <f>'FOD (ALL)'!AN194</f>
        <v>300.75</v>
      </c>
      <c r="AF194" s="137">
        <f>'FOD (ALL)'!BE194</f>
        <v>298.64999999999998</v>
      </c>
      <c r="AG194" s="137">
        <f>'FOD (ALL)'!BV194</f>
        <v>296.8</v>
      </c>
      <c r="AH194" s="137">
        <f>'FOD (ALL)'!J194</f>
        <v>261250</v>
      </c>
      <c r="AI194" s="137">
        <f>'FOD (ALL)'!AA194</f>
        <v>137500</v>
      </c>
      <c r="AJ194" s="137">
        <f>'FOD (ALL)'!AR194</f>
        <v>115500</v>
      </c>
      <c r="AK194" s="137">
        <f>'FOD (ALL)'!BI194</f>
        <v>116875</v>
      </c>
      <c r="AL194" s="137">
        <f>'FOD (ALL)'!BZ194</f>
        <v>99000</v>
      </c>
      <c r="AM194" s="137" t="str">
        <f t="shared" si="111"/>
        <v>Y</v>
      </c>
      <c r="AN194" s="137" t="str">
        <f t="shared" si="112"/>
        <v>Y</v>
      </c>
      <c r="AO194" s="137" t="str">
        <f t="shared" si="113"/>
        <v>N</v>
      </c>
      <c r="AP194" s="137" t="str">
        <f t="shared" si="114"/>
        <v>Y</v>
      </c>
      <c r="AQ194" s="139">
        <f t="shared" si="115"/>
        <v>90</v>
      </c>
      <c r="AR194" s="139">
        <f t="shared" si="116"/>
        <v>19.047619047619047</v>
      </c>
      <c r="AS194" s="139">
        <f t="shared" si="117"/>
        <v>-1.1764705882352942</v>
      </c>
      <c r="AT194" s="139">
        <f t="shared" si="118"/>
        <v>18.055555555555554</v>
      </c>
      <c r="AU194" s="137" t="str">
        <f t="shared" si="119"/>
        <v>Y</v>
      </c>
      <c r="AV194" s="137" t="str">
        <f t="shared" si="120"/>
        <v>Y</v>
      </c>
      <c r="AW194" s="137" t="str">
        <f t="shared" si="121"/>
        <v>N</v>
      </c>
      <c r="AX194" s="137">
        <f>'FOD (ALL)'!I194</f>
        <v>885.79</v>
      </c>
      <c r="AY194" s="137">
        <f>'FOD (ALL)'!Z194</f>
        <v>242.18</v>
      </c>
      <c r="AZ194" s="137">
        <f>'FOD (ALL)'!AQ194</f>
        <v>306.74</v>
      </c>
      <c r="BA194" s="137">
        <f>'FOD (ALL)'!BH194</f>
        <v>416.15</v>
      </c>
      <c r="BB194" s="137">
        <f>'FOD (ALL)'!BY194</f>
        <v>495.26</v>
      </c>
      <c r="BC194" s="137" t="str">
        <f t="shared" si="122"/>
        <v>Y</v>
      </c>
      <c r="BD194" s="137" t="str">
        <f t="shared" si="123"/>
        <v>N</v>
      </c>
      <c r="BE194" s="137" t="str">
        <f t="shared" si="124"/>
        <v>N</v>
      </c>
      <c r="BF194" s="137" t="str">
        <f t="shared" si="125"/>
        <v>N</v>
      </c>
      <c r="BG194" s="139">
        <f t="shared" si="126"/>
        <v>265.75687505161449</v>
      </c>
      <c r="BH194" s="139">
        <f t="shared" si="127"/>
        <v>-21.04714090108887</v>
      </c>
      <c r="BI194" s="139">
        <f t="shared" si="128"/>
        <v>-26.291000841042887</v>
      </c>
      <c r="BJ194" s="139">
        <f t="shared" si="129"/>
        <v>-15.973428098372574</v>
      </c>
      <c r="BK194" s="137" t="str">
        <f t="shared" si="130"/>
        <v>Y</v>
      </c>
      <c r="BL194" s="137" t="str">
        <f t="shared" si="131"/>
        <v>Y</v>
      </c>
      <c r="BM194" s="137" t="str">
        <f t="shared" si="132"/>
        <v>N</v>
      </c>
      <c r="BN194" s="137">
        <f>'FOD (ALL)'!H194</f>
        <v>220</v>
      </c>
      <c r="BO194" s="137">
        <f>'FOD (ALL)'!Y194</f>
        <v>57</v>
      </c>
      <c r="BP194" s="137">
        <f>'FOD (ALL)'!AP194</f>
        <v>73</v>
      </c>
      <c r="BQ194" s="137">
        <f>'FOD (ALL)'!BG194</f>
        <v>99</v>
      </c>
      <c r="BR194" s="137">
        <f>'FOD (ALL)'!BX194</f>
        <v>119</v>
      </c>
      <c r="BS194" s="137" t="str">
        <f t="shared" si="133"/>
        <v>Y</v>
      </c>
      <c r="BT194" s="137" t="str">
        <f t="shared" si="134"/>
        <v>N</v>
      </c>
      <c r="BU194" s="137" t="str">
        <f t="shared" si="135"/>
        <v>N</v>
      </c>
      <c r="BV194" s="137" t="str">
        <f t="shared" si="136"/>
        <v>N</v>
      </c>
      <c r="BW194" s="139">
        <f t="shared" si="137"/>
        <v>285.96491228070175</v>
      </c>
      <c r="BX194" s="139">
        <f t="shared" si="138"/>
        <v>-21.917808219178081</v>
      </c>
      <c r="BY194" s="139">
        <f t="shared" si="139"/>
        <v>-26.262626262626267</v>
      </c>
      <c r="BZ194" s="139">
        <f t="shared" si="140"/>
        <v>-16.806722689075631</v>
      </c>
      <c r="CA194" s="137" t="str">
        <f t="shared" si="141"/>
        <v>Y</v>
      </c>
      <c r="CB194" s="137" t="str">
        <f t="shared" si="142"/>
        <v>Y</v>
      </c>
      <c r="CC194" s="137" t="str">
        <f t="shared" si="143"/>
        <v>N</v>
      </c>
    </row>
    <row r="195" spans="1:81" x14ac:dyDescent="0.3">
      <c r="A195" s="137" t="str">
        <f>'FOD (ALL)'!B195</f>
        <v>ICICIPRULI</v>
      </c>
      <c r="B195" s="146">
        <f>'FOD (ALL)'!C195</f>
        <v>43979</v>
      </c>
      <c r="C195" s="137">
        <f>'FOD (ALL)'!G195</f>
        <v>342.8</v>
      </c>
      <c r="D195" s="137">
        <f>'FOD (ALL)'!X195</f>
        <v>362.35</v>
      </c>
      <c r="E195" s="137">
        <f>'FOD (ALL)'!AO195</f>
        <v>364.95</v>
      </c>
      <c r="F195" s="137">
        <f>'FOD (ALL)'!BF195</f>
        <v>360.75</v>
      </c>
      <c r="G195" s="137">
        <f>'FOD (ALL)'!BW195</f>
        <v>359.05</v>
      </c>
      <c r="H195" s="137" t="str">
        <f t="shared" si="100"/>
        <v>N</v>
      </c>
      <c r="I195" s="137" t="str">
        <f t="shared" si="101"/>
        <v>N</v>
      </c>
      <c r="J195" s="137" t="str">
        <f t="shared" si="102"/>
        <v>Y</v>
      </c>
      <c r="K195" s="137" t="str">
        <f t="shared" si="103"/>
        <v>Y</v>
      </c>
      <c r="L195" s="139">
        <f t="shared" si="104"/>
        <v>-5.3953360011039075</v>
      </c>
      <c r="M195" s="139">
        <f t="shared" si="105"/>
        <v>-0.71242635977530233</v>
      </c>
      <c r="N195" s="139">
        <f t="shared" si="106"/>
        <v>1.164241164241161</v>
      </c>
      <c r="O195" s="139">
        <f t="shared" si="107"/>
        <v>0.4734716613285026</v>
      </c>
      <c r="P195" s="137" t="str">
        <f t="shared" si="108"/>
        <v>N</v>
      </c>
      <c r="Q195" s="137" t="str">
        <f t="shared" si="109"/>
        <v>N</v>
      </c>
      <c r="R195" s="137" t="str">
        <f t="shared" si="110"/>
        <v>Y</v>
      </c>
      <c r="S195" s="137">
        <f>'FOD (ALL)'!D195</f>
        <v>360.5</v>
      </c>
      <c r="T195" s="137">
        <f>'FOD (ALL)'!U195</f>
        <v>367.75</v>
      </c>
      <c r="U195" s="137">
        <f>'FOD (ALL)'!AL195</f>
        <v>362.5</v>
      </c>
      <c r="V195" s="137">
        <f>'FOD (ALL)'!BC195</f>
        <v>362.75</v>
      </c>
      <c r="W195" s="137">
        <f>'FOD (ALL)'!BT195</f>
        <v>383.15</v>
      </c>
      <c r="X195" s="137">
        <f>'FOD (ALL)'!E195</f>
        <v>369.65</v>
      </c>
      <c r="Y195" s="137">
        <f>'FOD (ALL)'!V195</f>
        <v>376.75</v>
      </c>
      <c r="Z195" s="137">
        <f>'FOD (ALL)'!AM195</f>
        <v>368.2</v>
      </c>
      <c r="AA195" s="137">
        <f>'FOD (ALL)'!BD195</f>
        <v>373.25</v>
      </c>
      <c r="AB195" s="137">
        <f>'FOD (ALL)'!BU195</f>
        <v>383.15</v>
      </c>
      <c r="AC195" s="137">
        <f>'FOD (ALL)'!F195</f>
        <v>334.5</v>
      </c>
      <c r="AD195" s="137">
        <f>'FOD (ALL)'!W195</f>
        <v>355</v>
      </c>
      <c r="AE195" s="137">
        <f>'FOD (ALL)'!AN195</f>
        <v>360.4</v>
      </c>
      <c r="AF195" s="137">
        <f>'FOD (ALL)'!BE195</f>
        <v>357.6</v>
      </c>
      <c r="AG195" s="137">
        <f>'FOD (ALL)'!BV195</f>
        <v>357.3</v>
      </c>
      <c r="AH195" s="137">
        <f>'FOD (ALL)'!J195</f>
        <v>7356000</v>
      </c>
      <c r="AI195" s="137">
        <f>'FOD (ALL)'!AA195</f>
        <v>7279500</v>
      </c>
      <c r="AJ195" s="137">
        <f>'FOD (ALL)'!AR195</f>
        <v>7225500</v>
      </c>
      <c r="AK195" s="137">
        <f>'FOD (ALL)'!BI195</f>
        <v>7231500</v>
      </c>
      <c r="AL195" s="137">
        <f>'FOD (ALL)'!BZ195</f>
        <v>7344000</v>
      </c>
      <c r="AM195" s="137" t="str">
        <f t="shared" si="111"/>
        <v>Y</v>
      </c>
      <c r="AN195" s="137" t="str">
        <f t="shared" si="112"/>
        <v>Y</v>
      </c>
      <c r="AO195" s="137" t="str">
        <f t="shared" si="113"/>
        <v>N</v>
      </c>
      <c r="AP195" s="137" t="str">
        <f t="shared" si="114"/>
        <v>N</v>
      </c>
      <c r="AQ195" s="139">
        <f t="shared" si="115"/>
        <v>1.0508963527714816</v>
      </c>
      <c r="AR195" s="139">
        <f t="shared" si="116"/>
        <v>0.74735312435125589</v>
      </c>
      <c r="AS195" s="139">
        <f t="shared" si="117"/>
        <v>-8.2970338104127767E-2</v>
      </c>
      <c r="AT195" s="139">
        <f t="shared" si="118"/>
        <v>-1.5318627450980391</v>
      </c>
      <c r="AU195" s="137" t="str">
        <f t="shared" si="119"/>
        <v>Y</v>
      </c>
      <c r="AV195" s="137" t="str">
        <f t="shared" si="120"/>
        <v>Y</v>
      </c>
      <c r="AW195" s="137" t="str">
        <f t="shared" si="121"/>
        <v>Y</v>
      </c>
      <c r="AX195" s="137">
        <f>'FOD (ALL)'!I195</f>
        <v>35451.93</v>
      </c>
      <c r="AY195" s="137">
        <f>'FOD (ALL)'!Z195</f>
        <v>17370.27</v>
      </c>
      <c r="AZ195" s="137">
        <f>'FOD (ALL)'!AQ195</f>
        <v>7418.93</v>
      </c>
      <c r="BA195" s="137">
        <f>'FOD (ALL)'!BH195</f>
        <v>9560.15</v>
      </c>
      <c r="BB195" s="137">
        <f>'FOD (ALL)'!BY195</f>
        <v>14097.79</v>
      </c>
      <c r="BC195" s="137" t="str">
        <f t="shared" si="122"/>
        <v>Y</v>
      </c>
      <c r="BD195" s="137" t="str">
        <f t="shared" si="123"/>
        <v>Y</v>
      </c>
      <c r="BE195" s="137" t="str">
        <f t="shared" si="124"/>
        <v>N</v>
      </c>
      <c r="BF195" s="137" t="str">
        <f t="shared" si="125"/>
        <v>N</v>
      </c>
      <c r="BG195" s="139">
        <f t="shared" si="126"/>
        <v>104.09544583935654</v>
      </c>
      <c r="BH195" s="139">
        <f t="shared" si="127"/>
        <v>134.13443717625049</v>
      </c>
      <c r="BI195" s="139">
        <f t="shared" si="128"/>
        <v>-22.397347321956239</v>
      </c>
      <c r="BJ195" s="139">
        <f t="shared" si="129"/>
        <v>-32.18688886697845</v>
      </c>
      <c r="BK195" s="137" t="str">
        <f t="shared" si="130"/>
        <v>N</v>
      </c>
      <c r="BL195" s="137" t="str">
        <f t="shared" si="131"/>
        <v>Y</v>
      </c>
      <c r="BM195" s="137" t="str">
        <f t="shared" si="132"/>
        <v>Y</v>
      </c>
      <c r="BN195" s="137">
        <f>'FOD (ALL)'!H195</f>
        <v>6768</v>
      </c>
      <c r="BO195" s="137">
        <f>'FOD (ALL)'!Y195</f>
        <v>3162</v>
      </c>
      <c r="BP195" s="137">
        <f>'FOD (ALL)'!AP195</f>
        <v>1358</v>
      </c>
      <c r="BQ195" s="137">
        <f>'FOD (ALL)'!BG195</f>
        <v>1749</v>
      </c>
      <c r="BR195" s="137">
        <f>'FOD (ALL)'!BX195</f>
        <v>2553</v>
      </c>
      <c r="BS195" s="137" t="str">
        <f t="shared" si="133"/>
        <v>Y</v>
      </c>
      <c r="BT195" s="137" t="str">
        <f t="shared" si="134"/>
        <v>Y</v>
      </c>
      <c r="BU195" s="137" t="str">
        <f t="shared" si="135"/>
        <v>N</v>
      </c>
      <c r="BV195" s="137" t="str">
        <f t="shared" si="136"/>
        <v>N</v>
      </c>
      <c r="BW195" s="139">
        <f t="shared" si="137"/>
        <v>114.04174573055028</v>
      </c>
      <c r="BX195" s="139">
        <f t="shared" si="138"/>
        <v>132.8424153166421</v>
      </c>
      <c r="BY195" s="139">
        <f t="shared" si="139"/>
        <v>-22.355631789594057</v>
      </c>
      <c r="BZ195" s="139">
        <f t="shared" si="140"/>
        <v>-31.492361927144536</v>
      </c>
      <c r="CA195" s="137" t="str">
        <f t="shared" si="141"/>
        <v>N</v>
      </c>
      <c r="CB195" s="137" t="str">
        <f t="shared" si="142"/>
        <v>Y</v>
      </c>
      <c r="CC195" s="137" t="str">
        <f t="shared" si="143"/>
        <v>Y</v>
      </c>
    </row>
    <row r="196" spans="1:81" x14ac:dyDescent="0.3">
      <c r="A196" s="137" t="str">
        <f>'FOD (ALL)'!B196</f>
        <v>ICICIPRULI</v>
      </c>
      <c r="B196" s="146">
        <f>'FOD (ALL)'!C196</f>
        <v>44007</v>
      </c>
      <c r="C196" s="137">
        <f>'FOD (ALL)'!G196</f>
        <v>344.4</v>
      </c>
      <c r="D196" s="137">
        <f>'FOD (ALL)'!X196</f>
        <v>362.15</v>
      </c>
      <c r="E196" s="137">
        <f>'FOD (ALL)'!AO196</f>
        <v>365.6</v>
      </c>
      <c r="F196" s="137">
        <f>'FOD (ALL)'!BF196</f>
        <v>361.2</v>
      </c>
      <c r="G196" s="137">
        <f>'FOD (ALL)'!BW196</f>
        <v>359.45</v>
      </c>
      <c r="H196" s="137" t="str">
        <f t="shared" ref="H196:H259" si="144">IF(C196&gt;=D196,"Y","N")</f>
        <v>N</v>
      </c>
      <c r="I196" s="137" t="str">
        <f t="shared" ref="I196:I259" si="145">IF(D196&gt;=E196,"Y","N")</f>
        <v>N</v>
      </c>
      <c r="J196" s="137" t="str">
        <f t="shared" ref="J196:J259" si="146">IF(E196&gt;=F196,"Y","N")</f>
        <v>Y</v>
      </c>
      <c r="K196" s="137" t="str">
        <f t="shared" ref="K196:K259" si="147">IF(F196&gt;=G196,"Y","N")</f>
        <v>Y</v>
      </c>
      <c r="L196" s="139">
        <f t="shared" ref="L196:L259" si="148">(C196-D196)/D196*100</f>
        <v>-4.9012839983432279</v>
      </c>
      <c r="M196" s="139">
        <f t="shared" ref="M196:M259" si="149">(D196-E196)/E196*100</f>
        <v>-0.94365426695843702</v>
      </c>
      <c r="N196" s="139">
        <f t="shared" ref="N196:N259" si="150">(E196-F196)/F196*100</f>
        <v>1.2181616832779718</v>
      </c>
      <c r="O196" s="139">
        <f t="shared" ref="O196:O259" si="151">(F196-G196)/G196*100</f>
        <v>0.48685491723466412</v>
      </c>
      <c r="P196" s="137" t="str">
        <f t="shared" ref="P196:P259" si="152">IF(L196&gt;=M196,"Y","N")</f>
        <v>N</v>
      </c>
      <c r="Q196" s="137" t="str">
        <f t="shared" ref="Q196:Q259" si="153">IF(M196&gt;=N196,"Y","N")</f>
        <v>N</v>
      </c>
      <c r="R196" s="137" t="str">
        <f t="shared" ref="R196:R259" si="154">IF(N196&gt;=O196,"Y","N")</f>
        <v>Y</v>
      </c>
      <c r="S196" s="137">
        <f>'FOD (ALL)'!D196</f>
        <v>363.35</v>
      </c>
      <c r="T196" s="137">
        <f>'FOD (ALL)'!U196</f>
        <v>367.9</v>
      </c>
      <c r="U196" s="137">
        <f>'FOD (ALL)'!AL196</f>
        <v>368.65</v>
      </c>
      <c r="V196" s="137">
        <f>'FOD (ALL)'!BC196</f>
        <v>362.85</v>
      </c>
      <c r="W196" s="137">
        <f>'FOD (ALL)'!BT196</f>
        <v>378.4</v>
      </c>
      <c r="X196" s="137">
        <f>'FOD (ALL)'!E196</f>
        <v>370.3</v>
      </c>
      <c r="Y196" s="137">
        <f>'FOD (ALL)'!V196</f>
        <v>377.6</v>
      </c>
      <c r="Z196" s="137">
        <f>'FOD (ALL)'!AM196</f>
        <v>368.65</v>
      </c>
      <c r="AA196" s="137">
        <f>'FOD (ALL)'!BD196</f>
        <v>373</v>
      </c>
      <c r="AB196" s="137">
        <f>'FOD (ALL)'!BU196</f>
        <v>378.4</v>
      </c>
      <c r="AC196" s="137">
        <f>'FOD (ALL)'!F196</f>
        <v>335</v>
      </c>
      <c r="AD196" s="137">
        <f>'FOD (ALL)'!W196</f>
        <v>356.3</v>
      </c>
      <c r="AE196" s="137">
        <f>'FOD (ALL)'!AN196</f>
        <v>362.55</v>
      </c>
      <c r="AF196" s="137">
        <f>'FOD (ALL)'!BE196</f>
        <v>358.4</v>
      </c>
      <c r="AG196" s="137">
        <f>'FOD (ALL)'!BV196</f>
        <v>358.2</v>
      </c>
      <c r="AH196" s="137">
        <f>'FOD (ALL)'!J196</f>
        <v>1831500</v>
      </c>
      <c r="AI196" s="137">
        <f>'FOD (ALL)'!AA196</f>
        <v>673500</v>
      </c>
      <c r="AJ196" s="137">
        <f>'FOD (ALL)'!AR196</f>
        <v>255000</v>
      </c>
      <c r="AK196" s="137">
        <f>'FOD (ALL)'!BI196</f>
        <v>130500</v>
      </c>
      <c r="AL196" s="137">
        <f>'FOD (ALL)'!BZ196</f>
        <v>90000</v>
      </c>
      <c r="AM196" s="137" t="str">
        <f t="shared" ref="AM196:AM259" si="155">IF(AH196&gt;=AI196,"Y","N")</f>
        <v>Y</v>
      </c>
      <c r="AN196" s="137" t="str">
        <f t="shared" ref="AN196:AN259" si="156">IF(AI196&gt;=AJ196,"Y","N")</f>
        <v>Y</v>
      </c>
      <c r="AO196" s="137" t="str">
        <f t="shared" ref="AO196:AO259" si="157">IF(AJ196&gt;=AK196,"Y","N")</f>
        <v>Y</v>
      </c>
      <c r="AP196" s="137" t="str">
        <f t="shared" ref="AP196:AP259" si="158">IF(AK196&gt;=AL196,"Y","N")</f>
        <v>Y</v>
      </c>
      <c r="AQ196" s="139">
        <f t="shared" ref="AQ196:AQ259" si="159">(AH196-AI196)/AI196*100</f>
        <v>171.93763919821828</v>
      </c>
      <c r="AR196" s="139">
        <f t="shared" ref="AR196:AR259" si="160">(AI196-AJ196)/AJ196*100</f>
        <v>164.11764705882354</v>
      </c>
      <c r="AS196" s="139">
        <f t="shared" ref="AS196:AS259" si="161">(AJ196-AK196)/AK196*100</f>
        <v>95.402298850574709</v>
      </c>
      <c r="AT196" s="139">
        <f t="shared" ref="AT196:AT259" si="162">(AK196-AL196)/AL196*100</f>
        <v>45</v>
      </c>
      <c r="AU196" s="137" t="str">
        <f t="shared" ref="AU196:AU259" si="163">IF(AQ196&gt;=AR196,"Y","N")</f>
        <v>Y</v>
      </c>
      <c r="AV196" s="137" t="str">
        <f t="shared" ref="AV196:AV259" si="164">IF(AR196&gt;=AS196,"Y","N")</f>
        <v>Y</v>
      </c>
      <c r="AW196" s="137" t="str">
        <f t="shared" ref="AW196:AW259" si="165">IF(AS196&gt;=AT196,"Y","N")</f>
        <v>Y</v>
      </c>
      <c r="AX196" s="137">
        <f>'FOD (ALL)'!I196</f>
        <v>9792.68</v>
      </c>
      <c r="AY196" s="137">
        <f>'FOD (ALL)'!Z196</f>
        <v>4036.24</v>
      </c>
      <c r="AZ196" s="137">
        <f>'FOD (ALL)'!AQ196</f>
        <v>975.14</v>
      </c>
      <c r="BA196" s="137">
        <f>'FOD (ALL)'!BH196</f>
        <v>452.89</v>
      </c>
      <c r="BB196" s="137">
        <f>'FOD (ALL)'!BY196</f>
        <v>329.9</v>
      </c>
      <c r="BC196" s="137" t="str">
        <f t="shared" ref="BC196:BC259" si="166">IF(AX196&gt;=AY196,"Y","N")</f>
        <v>Y</v>
      </c>
      <c r="BD196" s="137" t="str">
        <f t="shared" ref="BD196:BD259" si="167">IF(AY196&gt;=AZ196,"Y","N")</f>
        <v>Y</v>
      </c>
      <c r="BE196" s="137" t="str">
        <f t="shared" ref="BE196:BE259" si="168">IF(AZ196&gt;=BA196,"Y","N")</f>
        <v>Y</v>
      </c>
      <c r="BF196" s="137" t="str">
        <f t="shared" ref="BF196:BF259" si="169">IF(BA196&gt;=BB196,"Y","N")</f>
        <v>Y</v>
      </c>
      <c r="BG196" s="139">
        <f t="shared" ref="BG196:BG259" si="170">(AX196-AY196)/AY196*100</f>
        <v>142.61887301052468</v>
      </c>
      <c r="BH196" s="139">
        <f t="shared" ref="BH196:BH259" si="171">(AY196-AZ196)/AZ196*100</f>
        <v>313.91389954262979</v>
      </c>
      <c r="BI196" s="139">
        <f t="shared" ref="BI196:BI259" si="172">(AZ196-BA196)/BA196*100</f>
        <v>115.31497714676853</v>
      </c>
      <c r="BJ196" s="139">
        <f t="shared" ref="BJ196:BJ259" si="173">(BA196-BB196)/BB196*100</f>
        <v>37.280994240679</v>
      </c>
      <c r="BK196" s="137" t="str">
        <f t="shared" ref="BK196:BK259" si="174">IF(BG196&gt;=BH196,"Y","N")</f>
        <v>N</v>
      </c>
      <c r="BL196" s="137" t="str">
        <f t="shared" ref="BL196:BL259" si="175">IF(BH196&gt;=BI196,"Y","N")</f>
        <v>Y</v>
      </c>
      <c r="BM196" s="137" t="str">
        <f t="shared" ref="BM196:BM259" si="176">IF(BI196&gt;=BJ196,"Y","N")</f>
        <v>Y</v>
      </c>
      <c r="BN196" s="137">
        <f>'FOD (ALL)'!H196</f>
        <v>1854</v>
      </c>
      <c r="BO196" s="137">
        <f>'FOD (ALL)'!Y196</f>
        <v>731</v>
      </c>
      <c r="BP196" s="137">
        <f>'FOD (ALL)'!AP196</f>
        <v>178</v>
      </c>
      <c r="BQ196" s="137">
        <f>'FOD (ALL)'!BG196</f>
        <v>83</v>
      </c>
      <c r="BR196" s="137">
        <f>'FOD (ALL)'!BX196</f>
        <v>60</v>
      </c>
      <c r="BS196" s="137" t="str">
        <f t="shared" ref="BS196:BS259" si="177">IF(BN196&gt;=BO196,"Y","N")</f>
        <v>Y</v>
      </c>
      <c r="BT196" s="137" t="str">
        <f t="shared" ref="BT196:BT259" si="178">IF(BO196&gt;=BP196,"Y","N")</f>
        <v>Y</v>
      </c>
      <c r="BU196" s="137" t="str">
        <f t="shared" ref="BU196:BU259" si="179">IF(BP196&gt;=BQ196,"Y","N")</f>
        <v>Y</v>
      </c>
      <c r="BV196" s="137" t="str">
        <f t="shared" ref="BV196:BV259" si="180">IF(BQ196&gt;=BR196,"Y","N")</f>
        <v>Y</v>
      </c>
      <c r="BW196" s="139">
        <f t="shared" ref="BW196:BW259" si="181">(BN196-BO196)/BO196*100</f>
        <v>153.62517099863203</v>
      </c>
      <c r="BX196" s="139">
        <f t="shared" ref="BX196:BX259" si="182">(BO196-BP196)/BP196*100</f>
        <v>310.67415730337081</v>
      </c>
      <c r="BY196" s="139">
        <f t="shared" ref="BY196:BY259" si="183">(BP196-BQ196)/BQ196*100</f>
        <v>114.45783132530121</v>
      </c>
      <c r="BZ196" s="139">
        <f t="shared" ref="BZ196:BZ259" si="184">(BQ196-BR196)/BR196*100</f>
        <v>38.333333333333336</v>
      </c>
      <c r="CA196" s="137" t="str">
        <f t="shared" ref="CA196:CA259" si="185">IF(BW196&gt;=BX196,"Y","N")</f>
        <v>N</v>
      </c>
      <c r="CB196" s="137" t="str">
        <f t="shared" ref="CB196:CB259" si="186">IF(BX196&gt;=BY196,"Y","N")</f>
        <v>Y</v>
      </c>
      <c r="CC196" s="137" t="str">
        <f t="shared" ref="CC196:CC259" si="187">IF(BY196&gt;=BZ196,"Y","N")</f>
        <v>Y</v>
      </c>
    </row>
    <row r="197" spans="1:81" x14ac:dyDescent="0.3">
      <c r="A197" s="137" t="str">
        <f>'FOD (ALL)'!B197</f>
        <v>ICICIPRULI</v>
      </c>
      <c r="B197" s="146">
        <f>'FOD (ALL)'!C197</f>
        <v>44042</v>
      </c>
      <c r="C197" s="137">
        <f>'FOD (ALL)'!G197</f>
        <v>347.85</v>
      </c>
      <c r="D197" s="137">
        <f>'FOD (ALL)'!X197</f>
        <v>365.5</v>
      </c>
      <c r="E197" s="137">
        <f>'FOD (ALL)'!AO197</f>
        <v>367.35</v>
      </c>
      <c r="F197" s="137">
        <f>'FOD (ALL)'!BF197</f>
        <v>363.15</v>
      </c>
      <c r="G197" s="137">
        <f>'FOD (ALL)'!BW197</f>
        <v>362.2</v>
      </c>
      <c r="H197" s="137" t="str">
        <f t="shared" si="144"/>
        <v>N</v>
      </c>
      <c r="I197" s="137" t="str">
        <f t="shared" si="145"/>
        <v>N</v>
      </c>
      <c r="J197" s="137" t="str">
        <f t="shared" si="146"/>
        <v>Y</v>
      </c>
      <c r="K197" s="137" t="str">
        <f t="shared" si="147"/>
        <v>Y</v>
      </c>
      <c r="L197" s="139">
        <f t="shared" si="148"/>
        <v>-4.8290013679890498</v>
      </c>
      <c r="M197" s="139">
        <f t="shared" si="149"/>
        <v>-0.5036069143868307</v>
      </c>
      <c r="N197" s="139">
        <f t="shared" si="150"/>
        <v>1.1565468814539572</v>
      </c>
      <c r="O197" s="139">
        <f t="shared" si="151"/>
        <v>0.2622860298177771</v>
      </c>
      <c r="P197" s="137" t="str">
        <f t="shared" si="152"/>
        <v>N</v>
      </c>
      <c r="Q197" s="137" t="str">
        <f t="shared" si="153"/>
        <v>N</v>
      </c>
      <c r="R197" s="137" t="str">
        <f t="shared" si="154"/>
        <v>Y</v>
      </c>
      <c r="S197" s="137">
        <f>'FOD (ALL)'!D197</f>
        <v>357.4</v>
      </c>
      <c r="T197" s="137">
        <f>'FOD (ALL)'!U197</f>
        <v>374.6</v>
      </c>
      <c r="U197" s="137">
        <f>'FOD (ALL)'!AL197</f>
        <v>0</v>
      </c>
      <c r="V197" s="137">
        <f>'FOD (ALL)'!BC197</f>
        <v>0</v>
      </c>
      <c r="W197" s="137">
        <f>'FOD (ALL)'!BT197</f>
        <v>0</v>
      </c>
      <c r="X197" s="137">
        <f>'FOD (ALL)'!E197</f>
        <v>357.4</v>
      </c>
      <c r="Y197" s="137">
        <f>'FOD (ALL)'!V197</f>
        <v>374.6</v>
      </c>
      <c r="Z197" s="137">
        <f>'FOD (ALL)'!AM197</f>
        <v>0</v>
      </c>
      <c r="AA197" s="137">
        <f>'FOD (ALL)'!BD197</f>
        <v>0</v>
      </c>
      <c r="AB197" s="137">
        <f>'FOD (ALL)'!BU197</f>
        <v>0</v>
      </c>
      <c r="AC197" s="137">
        <f>'FOD (ALL)'!F197</f>
        <v>350.3</v>
      </c>
      <c r="AD197" s="137">
        <f>'FOD (ALL)'!W197</f>
        <v>357.05</v>
      </c>
      <c r="AE197" s="137">
        <f>'FOD (ALL)'!AN197</f>
        <v>0</v>
      </c>
      <c r="AF197" s="137">
        <f>'FOD (ALL)'!BE197</f>
        <v>0</v>
      </c>
      <c r="AG197" s="137">
        <f>'FOD (ALL)'!BV197</f>
        <v>0</v>
      </c>
      <c r="AH197" s="137">
        <f>'FOD (ALL)'!J197</f>
        <v>10500</v>
      </c>
      <c r="AI197" s="137">
        <f>'FOD (ALL)'!AA197</f>
        <v>4500</v>
      </c>
      <c r="AJ197" s="137">
        <f>'FOD (ALL)'!AR197</f>
        <v>1500</v>
      </c>
      <c r="AK197" s="137">
        <f>'FOD (ALL)'!BI197</f>
        <v>1500</v>
      </c>
      <c r="AL197" s="137">
        <f>'FOD (ALL)'!BZ197</f>
        <v>1500</v>
      </c>
      <c r="AM197" s="137" t="str">
        <f t="shared" si="155"/>
        <v>Y</v>
      </c>
      <c r="AN197" s="137" t="str">
        <f t="shared" si="156"/>
        <v>Y</v>
      </c>
      <c r="AO197" s="137" t="str">
        <f t="shared" si="157"/>
        <v>Y</v>
      </c>
      <c r="AP197" s="137" t="str">
        <f t="shared" si="158"/>
        <v>Y</v>
      </c>
      <c r="AQ197" s="139">
        <f t="shared" si="159"/>
        <v>133.33333333333331</v>
      </c>
      <c r="AR197" s="139">
        <f t="shared" si="160"/>
        <v>200</v>
      </c>
      <c r="AS197" s="139">
        <f t="shared" si="161"/>
        <v>0</v>
      </c>
      <c r="AT197" s="139">
        <f t="shared" si="162"/>
        <v>0</v>
      </c>
      <c r="AU197" s="137" t="str">
        <f t="shared" si="163"/>
        <v>N</v>
      </c>
      <c r="AV197" s="137" t="str">
        <f t="shared" si="164"/>
        <v>Y</v>
      </c>
      <c r="AW197" s="137" t="str">
        <f t="shared" si="165"/>
        <v>Y</v>
      </c>
      <c r="AX197" s="137">
        <f>'FOD (ALL)'!I197</f>
        <v>21.23</v>
      </c>
      <c r="AY197" s="137">
        <f>'FOD (ALL)'!Z197</f>
        <v>10.97</v>
      </c>
      <c r="AZ197" s="137">
        <f>'FOD (ALL)'!AQ197</f>
        <v>0</v>
      </c>
      <c r="BA197" s="137">
        <f>'FOD (ALL)'!BH197</f>
        <v>0</v>
      </c>
      <c r="BB197" s="137">
        <f>'FOD (ALL)'!BY197</f>
        <v>0</v>
      </c>
      <c r="BC197" s="137" t="str">
        <f t="shared" si="166"/>
        <v>Y</v>
      </c>
      <c r="BD197" s="137" t="str">
        <f t="shared" si="167"/>
        <v>Y</v>
      </c>
      <c r="BE197" s="137" t="str">
        <f t="shared" si="168"/>
        <v>Y</v>
      </c>
      <c r="BF197" s="137" t="str">
        <f t="shared" si="169"/>
        <v>Y</v>
      </c>
      <c r="BG197" s="139">
        <f t="shared" si="170"/>
        <v>93.52780309936189</v>
      </c>
      <c r="BH197" s="139" t="e">
        <f t="shared" si="171"/>
        <v>#DIV/0!</v>
      </c>
      <c r="BI197" s="139" t="e">
        <f t="shared" si="172"/>
        <v>#DIV/0!</v>
      </c>
      <c r="BJ197" s="139" t="e">
        <f t="shared" si="173"/>
        <v>#DIV/0!</v>
      </c>
      <c r="BK197" s="137" t="e">
        <f t="shared" si="174"/>
        <v>#DIV/0!</v>
      </c>
      <c r="BL197" s="137" t="e">
        <f t="shared" si="175"/>
        <v>#DIV/0!</v>
      </c>
      <c r="BM197" s="137" t="e">
        <f t="shared" si="176"/>
        <v>#DIV/0!</v>
      </c>
      <c r="BN197" s="137">
        <f>'FOD (ALL)'!H197</f>
        <v>4</v>
      </c>
      <c r="BO197" s="137">
        <f>'FOD (ALL)'!Y197</f>
        <v>2</v>
      </c>
      <c r="BP197" s="137">
        <f>'FOD (ALL)'!AP197</f>
        <v>0</v>
      </c>
      <c r="BQ197" s="137">
        <f>'FOD (ALL)'!BG197</f>
        <v>0</v>
      </c>
      <c r="BR197" s="137">
        <f>'FOD (ALL)'!BX197</f>
        <v>0</v>
      </c>
      <c r="BS197" s="137" t="str">
        <f t="shared" si="177"/>
        <v>Y</v>
      </c>
      <c r="BT197" s="137" t="str">
        <f t="shared" si="178"/>
        <v>Y</v>
      </c>
      <c r="BU197" s="137" t="str">
        <f t="shared" si="179"/>
        <v>Y</v>
      </c>
      <c r="BV197" s="137" t="str">
        <f t="shared" si="180"/>
        <v>Y</v>
      </c>
      <c r="BW197" s="139">
        <f t="shared" si="181"/>
        <v>100</v>
      </c>
      <c r="BX197" s="139" t="e">
        <f t="shared" si="182"/>
        <v>#DIV/0!</v>
      </c>
      <c r="BY197" s="139" t="e">
        <f t="shared" si="183"/>
        <v>#DIV/0!</v>
      </c>
      <c r="BZ197" s="139" t="e">
        <f t="shared" si="184"/>
        <v>#DIV/0!</v>
      </c>
      <c r="CA197" s="137" t="e">
        <f t="shared" si="185"/>
        <v>#DIV/0!</v>
      </c>
      <c r="CB197" s="137" t="e">
        <f t="shared" si="186"/>
        <v>#DIV/0!</v>
      </c>
      <c r="CC197" s="137" t="e">
        <f t="shared" si="187"/>
        <v>#DIV/0!</v>
      </c>
    </row>
    <row r="198" spans="1:81" x14ac:dyDescent="0.3">
      <c r="A198" s="137" t="str">
        <f>'FOD (ALL)'!B198</f>
        <v>IDEA</v>
      </c>
      <c r="B198" s="146">
        <f>'FOD (ALL)'!C198</f>
        <v>43979</v>
      </c>
      <c r="C198" s="137">
        <f>'FOD (ALL)'!G198</f>
        <v>5.6</v>
      </c>
      <c r="D198" s="137">
        <f>'FOD (ALL)'!X198</f>
        <v>5.65</v>
      </c>
      <c r="E198" s="137">
        <f>'FOD (ALL)'!AO198</f>
        <v>5.65</v>
      </c>
      <c r="F198" s="137">
        <f>'FOD (ALL)'!BF198</f>
        <v>5.5</v>
      </c>
      <c r="G198" s="137">
        <f>'FOD (ALL)'!BW198</f>
        <v>4.7</v>
      </c>
      <c r="H198" s="137" t="str">
        <f t="shared" si="144"/>
        <v>N</v>
      </c>
      <c r="I198" s="137" t="str">
        <f t="shared" si="145"/>
        <v>Y</v>
      </c>
      <c r="J198" s="137" t="str">
        <f t="shared" si="146"/>
        <v>Y</v>
      </c>
      <c r="K198" s="137" t="str">
        <f t="shared" si="147"/>
        <v>Y</v>
      </c>
      <c r="L198" s="139">
        <f t="shared" si="148"/>
        <v>-0.88495575221240186</v>
      </c>
      <c r="M198" s="139">
        <f t="shared" si="149"/>
        <v>0</v>
      </c>
      <c r="N198" s="139">
        <f t="shared" si="150"/>
        <v>2.7272727272727337</v>
      </c>
      <c r="O198" s="139">
        <f t="shared" si="151"/>
        <v>17.021276595744677</v>
      </c>
      <c r="P198" s="137" t="str">
        <f t="shared" si="152"/>
        <v>N</v>
      </c>
      <c r="Q198" s="137" t="str">
        <f t="shared" si="153"/>
        <v>N</v>
      </c>
      <c r="R198" s="137" t="str">
        <f t="shared" si="154"/>
        <v>N</v>
      </c>
      <c r="S198" s="137">
        <f>'FOD (ALL)'!D198</f>
        <v>5.45</v>
      </c>
      <c r="T198" s="137">
        <f>'FOD (ALL)'!U198</f>
        <v>5.7</v>
      </c>
      <c r="U198" s="137">
        <f>'FOD (ALL)'!AL198</f>
        <v>5.65</v>
      </c>
      <c r="V198" s="137">
        <f>'FOD (ALL)'!BC198</f>
        <v>4.8499999999999996</v>
      </c>
      <c r="W198" s="137">
        <f>'FOD (ALL)'!BT198</f>
        <v>4.95</v>
      </c>
      <c r="X198" s="137">
        <f>'FOD (ALL)'!E198</f>
        <v>5.7</v>
      </c>
      <c r="Y198" s="137">
        <f>'FOD (ALL)'!V198</f>
        <v>5.85</v>
      </c>
      <c r="Z198" s="137">
        <f>'FOD (ALL)'!AM198</f>
        <v>5.95</v>
      </c>
      <c r="AA198" s="137">
        <f>'FOD (ALL)'!BD198</f>
        <v>5.65</v>
      </c>
      <c r="AB198" s="137">
        <f>'FOD (ALL)'!BU198</f>
        <v>5.15</v>
      </c>
      <c r="AC198" s="137">
        <f>'FOD (ALL)'!F198</f>
        <v>5.4</v>
      </c>
      <c r="AD198" s="137">
        <f>'FOD (ALL)'!W198</f>
        <v>5.35</v>
      </c>
      <c r="AE198" s="137">
        <f>'FOD (ALL)'!AN198</f>
        <v>5.55</v>
      </c>
      <c r="AF198" s="137">
        <f>'FOD (ALL)'!BE198</f>
        <v>4.7</v>
      </c>
      <c r="AG198" s="137">
        <f>'FOD (ALL)'!BV198</f>
        <v>4.5999999999999996</v>
      </c>
      <c r="AH198" s="137">
        <f>'FOD (ALL)'!J198</f>
        <v>312424000</v>
      </c>
      <c r="AI198" s="137">
        <f>'FOD (ALL)'!AA198</f>
        <v>323890000</v>
      </c>
      <c r="AJ198" s="137">
        <f>'FOD (ALL)'!AR198</f>
        <v>379456000</v>
      </c>
      <c r="AK198" s="137">
        <f>'FOD (ALL)'!BI198</f>
        <v>434336000</v>
      </c>
      <c r="AL198" s="137">
        <f>'FOD (ALL)'!BZ198</f>
        <v>369950000</v>
      </c>
      <c r="AM198" s="137" t="str">
        <f t="shared" si="155"/>
        <v>N</v>
      </c>
      <c r="AN198" s="137" t="str">
        <f t="shared" si="156"/>
        <v>N</v>
      </c>
      <c r="AO198" s="137" t="str">
        <f t="shared" si="157"/>
        <v>N</v>
      </c>
      <c r="AP198" s="137" t="str">
        <f t="shared" si="158"/>
        <v>Y</v>
      </c>
      <c r="AQ198" s="139">
        <f t="shared" si="159"/>
        <v>-3.540090771558245</v>
      </c>
      <c r="AR198" s="139">
        <f t="shared" si="160"/>
        <v>-14.643595041322314</v>
      </c>
      <c r="AS198" s="139">
        <f t="shared" si="161"/>
        <v>-12.63537906137184</v>
      </c>
      <c r="AT198" s="139">
        <f t="shared" si="162"/>
        <v>17.403973509933778</v>
      </c>
      <c r="AU198" s="137" t="str">
        <f t="shared" si="163"/>
        <v>Y</v>
      </c>
      <c r="AV198" s="137" t="str">
        <f t="shared" si="164"/>
        <v>N</v>
      </c>
      <c r="AW198" s="137" t="str">
        <f t="shared" si="165"/>
        <v>N</v>
      </c>
      <c r="AX198" s="137">
        <f>'FOD (ALL)'!I198</f>
        <v>15416.87</v>
      </c>
      <c r="AY198" s="137">
        <f>'FOD (ALL)'!Z198</f>
        <v>3587.33</v>
      </c>
      <c r="AZ198" s="137">
        <f>'FOD (ALL)'!AQ198</f>
        <v>3230.42</v>
      </c>
      <c r="BA198" s="137">
        <f>'FOD (ALL)'!BH198</f>
        <v>29455.41</v>
      </c>
      <c r="BB198" s="137">
        <f>'FOD (ALL)'!BY198</f>
        <v>10341.98</v>
      </c>
      <c r="BC198" s="137" t="str">
        <f t="shared" si="166"/>
        <v>Y</v>
      </c>
      <c r="BD198" s="137" t="str">
        <f t="shared" si="167"/>
        <v>Y</v>
      </c>
      <c r="BE198" s="137" t="str">
        <f t="shared" si="168"/>
        <v>N</v>
      </c>
      <c r="BF198" s="137" t="str">
        <f t="shared" si="169"/>
        <v>Y</v>
      </c>
      <c r="BG198" s="139">
        <f t="shared" si="170"/>
        <v>329.75890146710788</v>
      </c>
      <c r="BH198" s="139">
        <f t="shared" si="171"/>
        <v>11.048408566068805</v>
      </c>
      <c r="BI198" s="139">
        <f t="shared" si="172"/>
        <v>-89.032846597619923</v>
      </c>
      <c r="BJ198" s="139">
        <f t="shared" si="173"/>
        <v>184.81402980860534</v>
      </c>
      <c r="BK198" s="137" t="str">
        <f t="shared" si="174"/>
        <v>Y</v>
      </c>
      <c r="BL198" s="137" t="str">
        <f t="shared" si="175"/>
        <v>Y</v>
      </c>
      <c r="BM198" s="137" t="str">
        <f t="shared" si="176"/>
        <v>N</v>
      </c>
      <c r="BN198" s="137">
        <f>'FOD (ALL)'!H198</f>
        <v>2844</v>
      </c>
      <c r="BO198" s="137">
        <f>'FOD (ALL)'!Y198</f>
        <v>655</v>
      </c>
      <c r="BP198" s="137">
        <f>'FOD (ALL)'!AP198</f>
        <v>579</v>
      </c>
      <c r="BQ198" s="137">
        <f>'FOD (ALL)'!BG198</f>
        <v>5752</v>
      </c>
      <c r="BR198" s="137">
        <f>'FOD (ALL)'!BX198</f>
        <v>2195</v>
      </c>
      <c r="BS198" s="137" t="str">
        <f t="shared" si="177"/>
        <v>Y</v>
      </c>
      <c r="BT198" s="137" t="str">
        <f t="shared" si="178"/>
        <v>Y</v>
      </c>
      <c r="BU198" s="137" t="str">
        <f t="shared" si="179"/>
        <v>N</v>
      </c>
      <c r="BV198" s="137" t="str">
        <f t="shared" si="180"/>
        <v>Y</v>
      </c>
      <c r="BW198" s="139">
        <f t="shared" si="181"/>
        <v>334.19847328244276</v>
      </c>
      <c r="BX198" s="139">
        <f t="shared" si="182"/>
        <v>13.126079447322972</v>
      </c>
      <c r="BY198" s="139">
        <f t="shared" si="183"/>
        <v>-89.933936022253121</v>
      </c>
      <c r="BZ198" s="139">
        <f t="shared" si="184"/>
        <v>162.05011389521638</v>
      </c>
      <c r="CA198" s="137" t="str">
        <f t="shared" si="185"/>
        <v>Y</v>
      </c>
      <c r="CB198" s="137" t="str">
        <f t="shared" si="186"/>
        <v>Y</v>
      </c>
      <c r="CC198" s="137" t="str">
        <f t="shared" si="187"/>
        <v>N</v>
      </c>
    </row>
    <row r="199" spans="1:81" x14ac:dyDescent="0.3">
      <c r="A199" s="137" t="str">
        <f>'FOD (ALL)'!B199</f>
        <v>IDEA</v>
      </c>
      <c r="B199" s="146">
        <f>'FOD (ALL)'!C199</f>
        <v>44007</v>
      </c>
      <c r="C199" s="137">
        <f>'FOD (ALL)'!G199</f>
        <v>5.6</v>
      </c>
      <c r="D199" s="137">
        <f>'FOD (ALL)'!X199</f>
        <v>5.65</v>
      </c>
      <c r="E199" s="137">
        <f>'FOD (ALL)'!AO199</f>
        <v>5.7</v>
      </c>
      <c r="F199" s="137">
        <f>'FOD (ALL)'!BF199</f>
        <v>5.55</v>
      </c>
      <c r="G199" s="137">
        <f>'FOD (ALL)'!BW199</f>
        <v>4.75</v>
      </c>
      <c r="H199" s="137" t="str">
        <f t="shared" si="144"/>
        <v>N</v>
      </c>
      <c r="I199" s="137" t="str">
        <f t="shared" si="145"/>
        <v>N</v>
      </c>
      <c r="J199" s="137" t="str">
        <f t="shared" si="146"/>
        <v>Y</v>
      </c>
      <c r="K199" s="137" t="str">
        <f t="shared" si="147"/>
        <v>Y</v>
      </c>
      <c r="L199" s="139">
        <f t="shared" si="148"/>
        <v>-0.88495575221240186</v>
      </c>
      <c r="M199" s="139">
        <f t="shared" si="149"/>
        <v>-0.87719298245613719</v>
      </c>
      <c r="N199" s="139">
        <f t="shared" si="150"/>
        <v>2.7027027027027093</v>
      </c>
      <c r="O199" s="139">
        <f t="shared" si="151"/>
        <v>16.84210526315789</v>
      </c>
      <c r="P199" s="137" t="str">
        <f t="shared" si="152"/>
        <v>N</v>
      </c>
      <c r="Q199" s="137" t="str">
        <f t="shared" si="153"/>
        <v>N</v>
      </c>
      <c r="R199" s="137" t="str">
        <f t="shared" si="154"/>
        <v>N</v>
      </c>
      <c r="S199" s="137">
        <f>'FOD (ALL)'!D199</f>
        <v>5.5</v>
      </c>
      <c r="T199" s="137">
        <f>'FOD (ALL)'!U199</f>
        <v>5.7</v>
      </c>
      <c r="U199" s="137">
        <f>'FOD (ALL)'!AL199</f>
        <v>5.65</v>
      </c>
      <c r="V199" s="137">
        <f>'FOD (ALL)'!BC199</f>
        <v>4.8</v>
      </c>
      <c r="W199" s="137">
        <f>'FOD (ALL)'!BT199</f>
        <v>5.05</v>
      </c>
      <c r="X199" s="137">
        <f>'FOD (ALL)'!E199</f>
        <v>5.75</v>
      </c>
      <c r="Y199" s="137">
        <f>'FOD (ALL)'!V199</f>
        <v>5.9</v>
      </c>
      <c r="Z199" s="137">
        <f>'FOD (ALL)'!AM199</f>
        <v>5.95</v>
      </c>
      <c r="AA199" s="137">
        <f>'FOD (ALL)'!BD199</f>
        <v>5.7</v>
      </c>
      <c r="AB199" s="137">
        <f>'FOD (ALL)'!BU199</f>
        <v>5.0999999999999996</v>
      </c>
      <c r="AC199" s="137">
        <f>'FOD (ALL)'!F199</f>
        <v>5.45</v>
      </c>
      <c r="AD199" s="137">
        <f>'FOD (ALL)'!W199</f>
        <v>5.5</v>
      </c>
      <c r="AE199" s="137">
        <f>'FOD (ALL)'!AN199</f>
        <v>5.6</v>
      </c>
      <c r="AF199" s="137">
        <f>'FOD (ALL)'!BE199</f>
        <v>4.8</v>
      </c>
      <c r="AG199" s="137">
        <f>'FOD (ALL)'!BV199</f>
        <v>4.7</v>
      </c>
      <c r="AH199" s="137">
        <f>'FOD (ALL)'!J199</f>
        <v>214032000</v>
      </c>
      <c r="AI199" s="137">
        <f>'FOD (ALL)'!AA199</f>
        <v>103782000</v>
      </c>
      <c r="AJ199" s="137">
        <f>'FOD (ALL)'!AR199</f>
        <v>106330000</v>
      </c>
      <c r="AK199" s="137">
        <f>'FOD (ALL)'!BI199</f>
        <v>115934000</v>
      </c>
      <c r="AL199" s="137">
        <f>'FOD (ALL)'!BZ199</f>
        <v>58800000</v>
      </c>
      <c r="AM199" s="137" t="str">
        <f t="shared" si="155"/>
        <v>Y</v>
      </c>
      <c r="AN199" s="137" t="str">
        <f t="shared" si="156"/>
        <v>N</v>
      </c>
      <c r="AO199" s="137" t="str">
        <f t="shared" si="157"/>
        <v>N</v>
      </c>
      <c r="AP199" s="137" t="str">
        <f t="shared" si="158"/>
        <v>Y</v>
      </c>
      <c r="AQ199" s="139">
        <f t="shared" si="159"/>
        <v>106.23229461756374</v>
      </c>
      <c r="AR199" s="139">
        <f t="shared" si="160"/>
        <v>-2.3963133640552998</v>
      </c>
      <c r="AS199" s="139">
        <f t="shared" si="161"/>
        <v>-8.2840236686390547</v>
      </c>
      <c r="AT199" s="139">
        <f t="shared" si="162"/>
        <v>97.166666666666671</v>
      </c>
      <c r="AU199" s="137" t="str">
        <f t="shared" si="163"/>
        <v>Y</v>
      </c>
      <c r="AV199" s="137" t="str">
        <f t="shared" si="164"/>
        <v>Y</v>
      </c>
      <c r="AW199" s="137" t="str">
        <f t="shared" si="165"/>
        <v>N</v>
      </c>
      <c r="AX199" s="137">
        <f>'FOD (ALL)'!I199</f>
        <v>8418.93</v>
      </c>
      <c r="AY199" s="137">
        <f>'FOD (ALL)'!Z199</f>
        <v>191.39</v>
      </c>
      <c r="AZ199" s="137">
        <f>'FOD (ALL)'!AQ199</f>
        <v>629.89</v>
      </c>
      <c r="BA199" s="137">
        <f>'FOD (ALL)'!BH199</f>
        <v>4448.07</v>
      </c>
      <c r="BB199" s="137">
        <f>'FOD (ALL)'!BY199</f>
        <v>2890.9</v>
      </c>
      <c r="BC199" s="137" t="str">
        <f t="shared" si="166"/>
        <v>Y</v>
      </c>
      <c r="BD199" s="137" t="str">
        <f t="shared" si="167"/>
        <v>N</v>
      </c>
      <c r="BE199" s="137" t="str">
        <f t="shared" si="168"/>
        <v>N</v>
      </c>
      <c r="BF199" s="137" t="str">
        <f t="shared" si="169"/>
        <v>Y</v>
      </c>
      <c r="BG199" s="139">
        <f t="shared" si="170"/>
        <v>4298.8348398557928</v>
      </c>
      <c r="BH199" s="139">
        <f t="shared" si="171"/>
        <v>-69.615329660734417</v>
      </c>
      <c r="BI199" s="139">
        <f t="shared" si="172"/>
        <v>-85.839026813876586</v>
      </c>
      <c r="BJ199" s="139">
        <f t="shared" si="173"/>
        <v>53.864540454529717</v>
      </c>
      <c r="BK199" s="137" t="str">
        <f t="shared" si="174"/>
        <v>Y</v>
      </c>
      <c r="BL199" s="137" t="str">
        <f t="shared" si="175"/>
        <v>Y</v>
      </c>
      <c r="BM199" s="137" t="str">
        <f t="shared" si="176"/>
        <v>N</v>
      </c>
      <c r="BN199" s="137">
        <f>'FOD (ALL)'!H199</f>
        <v>1537</v>
      </c>
      <c r="BO199" s="137">
        <f>'FOD (ALL)'!Y199</f>
        <v>34</v>
      </c>
      <c r="BP199" s="137">
        <f>'FOD (ALL)'!AP199</f>
        <v>113</v>
      </c>
      <c r="BQ199" s="137">
        <f>'FOD (ALL)'!BG199</f>
        <v>860</v>
      </c>
      <c r="BR199" s="137">
        <f>'FOD (ALL)'!BX199</f>
        <v>600</v>
      </c>
      <c r="BS199" s="137" t="str">
        <f t="shared" si="177"/>
        <v>Y</v>
      </c>
      <c r="BT199" s="137" t="str">
        <f t="shared" si="178"/>
        <v>N</v>
      </c>
      <c r="BU199" s="137" t="str">
        <f t="shared" si="179"/>
        <v>N</v>
      </c>
      <c r="BV199" s="137" t="str">
        <f t="shared" si="180"/>
        <v>Y</v>
      </c>
      <c r="BW199" s="139">
        <f t="shared" si="181"/>
        <v>4420.5882352941171</v>
      </c>
      <c r="BX199" s="139">
        <f t="shared" si="182"/>
        <v>-69.911504424778755</v>
      </c>
      <c r="BY199" s="139">
        <f t="shared" si="183"/>
        <v>-86.860465116279073</v>
      </c>
      <c r="BZ199" s="139">
        <f t="shared" si="184"/>
        <v>43.333333333333336</v>
      </c>
      <c r="CA199" s="137" t="str">
        <f t="shared" si="185"/>
        <v>Y</v>
      </c>
      <c r="CB199" s="137" t="str">
        <f t="shared" si="186"/>
        <v>Y</v>
      </c>
      <c r="CC199" s="137" t="str">
        <f t="shared" si="187"/>
        <v>N</v>
      </c>
    </row>
    <row r="200" spans="1:81" x14ac:dyDescent="0.3">
      <c r="A200" s="137" t="str">
        <f>'FOD (ALL)'!B200</f>
        <v>IDEA</v>
      </c>
      <c r="B200" s="146">
        <f>'FOD (ALL)'!C200</f>
        <v>44042</v>
      </c>
      <c r="C200" s="137">
        <f>'FOD (ALL)'!G200</f>
        <v>5.55</v>
      </c>
      <c r="D200" s="137">
        <f>'FOD (ALL)'!X200</f>
        <v>5.6</v>
      </c>
      <c r="E200" s="137">
        <f>'FOD (ALL)'!AO200</f>
        <v>5.7</v>
      </c>
      <c r="F200" s="137">
        <f>'FOD (ALL)'!BF200</f>
        <v>5.5</v>
      </c>
      <c r="G200" s="137">
        <f>'FOD (ALL)'!BW200</f>
        <v>4.7</v>
      </c>
      <c r="H200" s="137" t="str">
        <f t="shared" si="144"/>
        <v>N</v>
      </c>
      <c r="I200" s="137" t="str">
        <f t="shared" si="145"/>
        <v>N</v>
      </c>
      <c r="J200" s="137" t="str">
        <f t="shared" si="146"/>
        <v>Y</v>
      </c>
      <c r="K200" s="137" t="str">
        <f t="shared" si="147"/>
        <v>Y</v>
      </c>
      <c r="L200" s="139">
        <f t="shared" si="148"/>
        <v>-0.89285714285713969</v>
      </c>
      <c r="M200" s="139">
        <f t="shared" si="149"/>
        <v>-1.7543859649122899</v>
      </c>
      <c r="N200" s="139">
        <f t="shared" si="150"/>
        <v>3.6363636363636398</v>
      </c>
      <c r="O200" s="139">
        <f t="shared" si="151"/>
        <v>17.021276595744677</v>
      </c>
      <c r="P200" s="137" t="str">
        <f t="shared" si="152"/>
        <v>Y</v>
      </c>
      <c r="Q200" s="137" t="str">
        <f t="shared" si="153"/>
        <v>N</v>
      </c>
      <c r="R200" s="137" t="str">
        <f t="shared" si="154"/>
        <v>N</v>
      </c>
      <c r="S200" s="137">
        <f>'FOD (ALL)'!D200</f>
        <v>0</v>
      </c>
      <c r="T200" s="137">
        <f>'FOD (ALL)'!U200</f>
        <v>0</v>
      </c>
      <c r="U200" s="137">
        <f>'FOD (ALL)'!AL200</f>
        <v>0</v>
      </c>
      <c r="V200" s="137">
        <f>'FOD (ALL)'!BC200</f>
        <v>0</v>
      </c>
      <c r="W200" s="137">
        <f>'FOD (ALL)'!BT200</f>
        <v>0</v>
      </c>
      <c r="X200" s="137">
        <f>'FOD (ALL)'!E200</f>
        <v>0</v>
      </c>
      <c r="Y200" s="137">
        <f>'FOD (ALL)'!V200</f>
        <v>0</v>
      </c>
      <c r="Z200" s="137">
        <f>'FOD (ALL)'!AM200</f>
        <v>0</v>
      </c>
      <c r="AA200" s="137">
        <f>'FOD (ALL)'!BD200</f>
        <v>0</v>
      </c>
      <c r="AB200" s="137">
        <f>'FOD (ALL)'!BU200</f>
        <v>0</v>
      </c>
      <c r="AC200" s="137">
        <f>'FOD (ALL)'!F200</f>
        <v>0</v>
      </c>
      <c r="AD200" s="137">
        <f>'FOD (ALL)'!W200</f>
        <v>0</v>
      </c>
      <c r="AE200" s="137">
        <f>'FOD (ALL)'!AN200</f>
        <v>0</v>
      </c>
      <c r="AF200" s="137">
        <f>'FOD (ALL)'!BE200</f>
        <v>0</v>
      </c>
      <c r="AG200" s="137">
        <f>'FOD (ALL)'!BV200</f>
        <v>0</v>
      </c>
      <c r="AH200" s="137">
        <f>'FOD (ALL)'!J200</f>
        <v>0</v>
      </c>
      <c r="AI200" s="137">
        <f>'FOD (ALL)'!AA200</f>
        <v>0</v>
      </c>
      <c r="AJ200" s="137">
        <f>'FOD (ALL)'!AR200</f>
        <v>0</v>
      </c>
      <c r="AK200" s="137">
        <f>'FOD (ALL)'!BI200</f>
        <v>0</v>
      </c>
      <c r="AL200" s="137">
        <f>'FOD (ALL)'!BZ200</f>
        <v>0</v>
      </c>
      <c r="AM200" s="137" t="str">
        <f t="shared" si="155"/>
        <v>Y</v>
      </c>
      <c r="AN200" s="137" t="str">
        <f t="shared" si="156"/>
        <v>Y</v>
      </c>
      <c r="AO200" s="137" t="str">
        <f t="shared" si="157"/>
        <v>Y</v>
      </c>
      <c r="AP200" s="137" t="str">
        <f t="shared" si="158"/>
        <v>Y</v>
      </c>
      <c r="AQ200" s="139" t="e">
        <f t="shared" si="159"/>
        <v>#DIV/0!</v>
      </c>
      <c r="AR200" s="139" t="e">
        <f t="shared" si="160"/>
        <v>#DIV/0!</v>
      </c>
      <c r="AS200" s="139" t="e">
        <f t="shared" si="161"/>
        <v>#DIV/0!</v>
      </c>
      <c r="AT200" s="139" t="e">
        <f t="shared" si="162"/>
        <v>#DIV/0!</v>
      </c>
      <c r="AU200" s="137" t="e">
        <f t="shared" si="163"/>
        <v>#DIV/0!</v>
      </c>
      <c r="AV200" s="137" t="e">
        <f t="shared" si="164"/>
        <v>#DIV/0!</v>
      </c>
      <c r="AW200" s="137" t="e">
        <f t="shared" si="165"/>
        <v>#DIV/0!</v>
      </c>
      <c r="AX200" s="137">
        <f>'FOD (ALL)'!I200</f>
        <v>0</v>
      </c>
      <c r="AY200" s="137">
        <f>'FOD (ALL)'!Z200</f>
        <v>0</v>
      </c>
      <c r="AZ200" s="137">
        <f>'FOD (ALL)'!AQ200</f>
        <v>0</v>
      </c>
      <c r="BA200" s="137">
        <f>'FOD (ALL)'!BH200</f>
        <v>0</v>
      </c>
      <c r="BB200" s="137">
        <f>'FOD (ALL)'!BY200</f>
        <v>0</v>
      </c>
      <c r="BC200" s="137" t="str">
        <f t="shared" si="166"/>
        <v>Y</v>
      </c>
      <c r="BD200" s="137" t="str">
        <f t="shared" si="167"/>
        <v>Y</v>
      </c>
      <c r="BE200" s="137" t="str">
        <f t="shared" si="168"/>
        <v>Y</v>
      </c>
      <c r="BF200" s="137" t="str">
        <f t="shared" si="169"/>
        <v>Y</v>
      </c>
      <c r="BG200" s="139" t="e">
        <f t="shared" si="170"/>
        <v>#DIV/0!</v>
      </c>
      <c r="BH200" s="139" t="e">
        <f t="shared" si="171"/>
        <v>#DIV/0!</v>
      </c>
      <c r="BI200" s="139" t="e">
        <f t="shared" si="172"/>
        <v>#DIV/0!</v>
      </c>
      <c r="BJ200" s="139" t="e">
        <f t="shared" si="173"/>
        <v>#DIV/0!</v>
      </c>
      <c r="BK200" s="137" t="e">
        <f t="shared" si="174"/>
        <v>#DIV/0!</v>
      </c>
      <c r="BL200" s="137" t="e">
        <f t="shared" si="175"/>
        <v>#DIV/0!</v>
      </c>
      <c r="BM200" s="137" t="e">
        <f t="shared" si="176"/>
        <v>#DIV/0!</v>
      </c>
      <c r="BN200" s="137">
        <f>'FOD (ALL)'!H200</f>
        <v>0</v>
      </c>
      <c r="BO200" s="137">
        <f>'FOD (ALL)'!Y200</f>
        <v>0</v>
      </c>
      <c r="BP200" s="137">
        <f>'FOD (ALL)'!AP200</f>
        <v>0</v>
      </c>
      <c r="BQ200" s="137">
        <f>'FOD (ALL)'!BG200</f>
        <v>0</v>
      </c>
      <c r="BR200" s="137">
        <f>'FOD (ALL)'!BX200</f>
        <v>0</v>
      </c>
      <c r="BS200" s="137" t="str">
        <f t="shared" si="177"/>
        <v>Y</v>
      </c>
      <c r="BT200" s="137" t="str">
        <f t="shared" si="178"/>
        <v>Y</v>
      </c>
      <c r="BU200" s="137" t="str">
        <f t="shared" si="179"/>
        <v>Y</v>
      </c>
      <c r="BV200" s="137" t="str">
        <f t="shared" si="180"/>
        <v>Y</v>
      </c>
      <c r="BW200" s="139" t="e">
        <f t="shared" si="181"/>
        <v>#DIV/0!</v>
      </c>
      <c r="BX200" s="139" t="e">
        <f t="shared" si="182"/>
        <v>#DIV/0!</v>
      </c>
      <c r="BY200" s="139" t="e">
        <f t="shared" si="183"/>
        <v>#DIV/0!</v>
      </c>
      <c r="BZ200" s="139" t="e">
        <f t="shared" si="184"/>
        <v>#DIV/0!</v>
      </c>
      <c r="CA200" s="137" t="e">
        <f t="shared" si="185"/>
        <v>#DIV/0!</v>
      </c>
      <c r="CB200" s="137" t="e">
        <f t="shared" si="186"/>
        <v>#DIV/0!</v>
      </c>
      <c r="CC200" s="137" t="e">
        <f t="shared" si="187"/>
        <v>#DIV/0!</v>
      </c>
    </row>
    <row r="201" spans="1:81" x14ac:dyDescent="0.3">
      <c r="A201" s="137" t="str">
        <f>'FOD (ALL)'!B201</f>
        <v>IDFCFIRSTB</v>
      </c>
      <c r="B201" s="146">
        <f>'FOD (ALL)'!C201</f>
        <v>43979</v>
      </c>
      <c r="C201" s="137">
        <f>'FOD (ALL)'!G201</f>
        <v>18.649999999999999</v>
      </c>
      <c r="D201" s="137">
        <f>'FOD (ALL)'!X201</f>
        <v>18.649999999999999</v>
      </c>
      <c r="E201" s="137">
        <f>'FOD (ALL)'!AO201</f>
        <v>19.100000000000001</v>
      </c>
      <c r="F201" s="137">
        <f>'FOD (ALL)'!BF201</f>
        <v>19.5</v>
      </c>
      <c r="G201" s="137">
        <f>'FOD (ALL)'!BW201</f>
        <v>19.850000000000001</v>
      </c>
      <c r="H201" s="137" t="str">
        <f t="shared" si="144"/>
        <v>Y</v>
      </c>
      <c r="I201" s="137" t="str">
        <f t="shared" si="145"/>
        <v>N</v>
      </c>
      <c r="J201" s="137" t="str">
        <f t="shared" si="146"/>
        <v>N</v>
      </c>
      <c r="K201" s="137" t="str">
        <f t="shared" si="147"/>
        <v>N</v>
      </c>
      <c r="L201" s="139">
        <f t="shared" si="148"/>
        <v>0</v>
      </c>
      <c r="M201" s="139">
        <f t="shared" si="149"/>
        <v>-2.3560209424083918</v>
      </c>
      <c r="N201" s="139">
        <f t="shared" si="150"/>
        <v>-2.051282051282044</v>
      </c>
      <c r="O201" s="139">
        <f t="shared" si="151"/>
        <v>-1.7632241813602085</v>
      </c>
      <c r="P201" s="137" t="str">
        <f t="shared" si="152"/>
        <v>Y</v>
      </c>
      <c r="Q201" s="137" t="str">
        <f t="shared" si="153"/>
        <v>N</v>
      </c>
      <c r="R201" s="137" t="str">
        <f t="shared" si="154"/>
        <v>N</v>
      </c>
      <c r="S201" s="137">
        <f>'FOD (ALL)'!D201</f>
        <v>18.7</v>
      </c>
      <c r="T201" s="137">
        <f>'FOD (ALL)'!U201</f>
        <v>19.05</v>
      </c>
      <c r="U201" s="137">
        <f>'FOD (ALL)'!AL201</f>
        <v>19.3</v>
      </c>
      <c r="V201" s="137">
        <f>'FOD (ALL)'!BC201</f>
        <v>20</v>
      </c>
      <c r="W201" s="137">
        <f>'FOD (ALL)'!BT201</f>
        <v>20.85</v>
      </c>
      <c r="X201" s="137">
        <f>'FOD (ALL)'!E201</f>
        <v>19.149999999999999</v>
      </c>
      <c r="Y201" s="137">
        <f>'FOD (ALL)'!V201</f>
        <v>19.600000000000001</v>
      </c>
      <c r="Z201" s="137">
        <f>'FOD (ALL)'!AM201</f>
        <v>19.75</v>
      </c>
      <c r="AA201" s="137">
        <f>'FOD (ALL)'!BD201</f>
        <v>20.3</v>
      </c>
      <c r="AB201" s="137">
        <f>'FOD (ALL)'!BU201</f>
        <v>20.85</v>
      </c>
      <c r="AC201" s="137">
        <f>'FOD (ALL)'!F201</f>
        <v>18.149999999999999</v>
      </c>
      <c r="AD201" s="137">
        <f>'FOD (ALL)'!W201</f>
        <v>18.55</v>
      </c>
      <c r="AE201" s="137">
        <f>'FOD (ALL)'!AN201</f>
        <v>18.8</v>
      </c>
      <c r="AF201" s="137">
        <f>'FOD (ALL)'!BE201</f>
        <v>19.399999999999999</v>
      </c>
      <c r="AG201" s="137">
        <f>'FOD (ALL)'!BV201</f>
        <v>19.5</v>
      </c>
      <c r="AH201" s="137">
        <f>'FOD (ALL)'!J201</f>
        <v>117000000</v>
      </c>
      <c r="AI201" s="137">
        <f>'FOD (ALL)'!AA201</f>
        <v>120192000</v>
      </c>
      <c r="AJ201" s="137">
        <f>'FOD (ALL)'!AR201</f>
        <v>116676000</v>
      </c>
      <c r="AK201" s="137">
        <f>'FOD (ALL)'!BI201</f>
        <v>106500000</v>
      </c>
      <c r="AL201" s="137">
        <f>'FOD (ALL)'!BZ201</f>
        <v>105528000</v>
      </c>
      <c r="AM201" s="137" t="str">
        <f t="shared" si="155"/>
        <v>N</v>
      </c>
      <c r="AN201" s="137" t="str">
        <f t="shared" si="156"/>
        <v>Y</v>
      </c>
      <c r="AO201" s="137" t="str">
        <f t="shared" si="157"/>
        <v>Y</v>
      </c>
      <c r="AP201" s="137" t="str">
        <f t="shared" si="158"/>
        <v>Y</v>
      </c>
      <c r="AQ201" s="139">
        <f t="shared" si="159"/>
        <v>-2.6557507987220448</v>
      </c>
      <c r="AR201" s="139">
        <f t="shared" si="160"/>
        <v>3.0134732078576572</v>
      </c>
      <c r="AS201" s="139">
        <f t="shared" si="161"/>
        <v>9.5549295774647902</v>
      </c>
      <c r="AT201" s="139">
        <f t="shared" si="162"/>
        <v>0.92108255628837832</v>
      </c>
      <c r="AU201" s="137" t="str">
        <f t="shared" si="163"/>
        <v>N</v>
      </c>
      <c r="AV201" s="137" t="str">
        <f t="shared" si="164"/>
        <v>N</v>
      </c>
      <c r="AW201" s="137" t="str">
        <f t="shared" si="165"/>
        <v>Y</v>
      </c>
      <c r="AX201" s="137">
        <f>'FOD (ALL)'!I201</f>
        <v>9310.2800000000007</v>
      </c>
      <c r="AY201" s="137">
        <f>'FOD (ALL)'!Z201</f>
        <v>10257.06</v>
      </c>
      <c r="AZ201" s="137">
        <f>'FOD (ALL)'!AQ201</f>
        <v>9503.94</v>
      </c>
      <c r="BA201" s="137">
        <f>'FOD (ALL)'!BH201</f>
        <v>4301.79</v>
      </c>
      <c r="BB201" s="137">
        <f>'FOD (ALL)'!BY201</f>
        <v>7333.78</v>
      </c>
      <c r="BC201" s="137" t="str">
        <f t="shared" si="166"/>
        <v>N</v>
      </c>
      <c r="BD201" s="137" t="str">
        <f t="shared" si="167"/>
        <v>Y</v>
      </c>
      <c r="BE201" s="137" t="str">
        <f t="shared" si="168"/>
        <v>Y</v>
      </c>
      <c r="BF201" s="137" t="str">
        <f t="shared" si="169"/>
        <v>N</v>
      </c>
      <c r="BG201" s="139">
        <f t="shared" si="170"/>
        <v>-9.2305202465423708</v>
      </c>
      <c r="BH201" s="139">
        <f t="shared" si="171"/>
        <v>7.9242924513412225</v>
      </c>
      <c r="BI201" s="139">
        <f t="shared" si="172"/>
        <v>120.92989197520103</v>
      </c>
      <c r="BJ201" s="139">
        <f t="shared" si="173"/>
        <v>-41.342800029452746</v>
      </c>
      <c r="BK201" s="137" t="str">
        <f t="shared" si="174"/>
        <v>N</v>
      </c>
      <c r="BL201" s="137" t="str">
        <f t="shared" si="175"/>
        <v>N</v>
      </c>
      <c r="BM201" s="137" t="str">
        <f t="shared" si="176"/>
        <v>Y</v>
      </c>
      <c r="BN201" s="137">
        <f>'FOD (ALL)'!H201</f>
        <v>4181</v>
      </c>
      <c r="BO201" s="137">
        <f>'FOD (ALL)'!Y201</f>
        <v>4510</v>
      </c>
      <c r="BP201" s="137">
        <f>'FOD (ALL)'!AP201</f>
        <v>4122</v>
      </c>
      <c r="BQ201" s="137">
        <f>'FOD (ALL)'!BG201</f>
        <v>1817</v>
      </c>
      <c r="BR201" s="137">
        <f>'FOD (ALL)'!BX201</f>
        <v>3058</v>
      </c>
      <c r="BS201" s="137" t="str">
        <f t="shared" si="177"/>
        <v>N</v>
      </c>
      <c r="BT201" s="137" t="str">
        <f t="shared" si="178"/>
        <v>Y</v>
      </c>
      <c r="BU201" s="137" t="str">
        <f t="shared" si="179"/>
        <v>Y</v>
      </c>
      <c r="BV201" s="137" t="str">
        <f t="shared" si="180"/>
        <v>N</v>
      </c>
      <c r="BW201" s="139">
        <f t="shared" si="181"/>
        <v>-7.29490022172949</v>
      </c>
      <c r="BX201" s="139">
        <f t="shared" si="182"/>
        <v>9.4129063561377979</v>
      </c>
      <c r="BY201" s="139">
        <f t="shared" si="183"/>
        <v>126.85745734727574</v>
      </c>
      <c r="BZ201" s="139">
        <f t="shared" si="184"/>
        <v>-40.582079790712882</v>
      </c>
      <c r="CA201" s="137" t="str">
        <f t="shared" si="185"/>
        <v>N</v>
      </c>
      <c r="CB201" s="137" t="str">
        <f t="shared" si="186"/>
        <v>N</v>
      </c>
      <c r="CC201" s="137" t="str">
        <f t="shared" si="187"/>
        <v>Y</v>
      </c>
    </row>
    <row r="202" spans="1:81" x14ac:dyDescent="0.3">
      <c r="A202" s="137" t="str">
        <f>'FOD (ALL)'!B202</f>
        <v>IDFCFIRSTB</v>
      </c>
      <c r="B202" s="146">
        <f>'FOD (ALL)'!C202</f>
        <v>44007</v>
      </c>
      <c r="C202" s="137">
        <f>'FOD (ALL)'!G202</f>
        <v>18.45</v>
      </c>
      <c r="D202" s="137">
        <f>'FOD (ALL)'!X202</f>
        <v>18.45</v>
      </c>
      <c r="E202" s="137">
        <f>'FOD (ALL)'!AO202</f>
        <v>19</v>
      </c>
      <c r="F202" s="137">
        <f>'FOD (ALL)'!BF202</f>
        <v>19.399999999999999</v>
      </c>
      <c r="G202" s="137">
        <f>'FOD (ALL)'!BW202</f>
        <v>19.8</v>
      </c>
      <c r="H202" s="137" t="str">
        <f t="shared" si="144"/>
        <v>Y</v>
      </c>
      <c r="I202" s="137" t="str">
        <f t="shared" si="145"/>
        <v>N</v>
      </c>
      <c r="J202" s="137" t="str">
        <f t="shared" si="146"/>
        <v>N</v>
      </c>
      <c r="K202" s="137" t="str">
        <f t="shared" si="147"/>
        <v>N</v>
      </c>
      <c r="L202" s="139">
        <f t="shared" si="148"/>
        <v>0</v>
      </c>
      <c r="M202" s="139">
        <f t="shared" si="149"/>
        <v>-2.8947368421052668</v>
      </c>
      <c r="N202" s="139">
        <f t="shared" si="150"/>
        <v>-2.0618556701030855</v>
      </c>
      <c r="O202" s="139">
        <f t="shared" si="151"/>
        <v>-2.020202020202031</v>
      </c>
      <c r="P202" s="137" t="str">
        <f t="shared" si="152"/>
        <v>Y</v>
      </c>
      <c r="Q202" s="137" t="str">
        <f t="shared" si="153"/>
        <v>N</v>
      </c>
      <c r="R202" s="137" t="str">
        <f t="shared" si="154"/>
        <v>N</v>
      </c>
      <c r="S202" s="137">
        <f>'FOD (ALL)'!D202</f>
        <v>18.45</v>
      </c>
      <c r="T202" s="137">
        <f>'FOD (ALL)'!U202</f>
        <v>19</v>
      </c>
      <c r="U202" s="137">
        <f>'FOD (ALL)'!AL202</f>
        <v>19.399999999999999</v>
      </c>
      <c r="V202" s="137">
        <f>'FOD (ALL)'!BC202</f>
        <v>19.75</v>
      </c>
      <c r="W202" s="137">
        <f>'FOD (ALL)'!BT202</f>
        <v>20.55</v>
      </c>
      <c r="X202" s="137">
        <f>'FOD (ALL)'!E202</f>
        <v>18.95</v>
      </c>
      <c r="Y202" s="137">
        <f>'FOD (ALL)'!V202</f>
        <v>19.5</v>
      </c>
      <c r="Z202" s="137">
        <f>'FOD (ALL)'!AM202</f>
        <v>19.55</v>
      </c>
      <c r="AA202" s="137">
        <f>'FOD (ALL)'!BD202</f>
        <v>20.2</v>
      </c>
      <c r="AB202" s="137">
        <f>'FOD (ALL)'!BU202</f>
        <v>20.65</v>
      </c>
      <c r="AC202" s="137">
        <f>'FOD (ALL)'!F202</f>
        <v>17.95</v>
      </c>
      <c r="AD202" s="137">
        <f>'FOD (ALL)'!W202</f>
        <v>18.350000000000001</v>
      </c>
      <c r="AE202" s="137">
        <f>'FOD (ALL)'!AN202</f>
        <v>18.75</v>
      </c>
      <c r="AF202" s="137">
        <f>'FOD (ALL)'!BE202</f>
        <v>19.25</v>
      </c>
      <c r="AG202" s="137">
        <f>'FOD (ALL)'!BV202</f>
        <v>19.45</v>
      </c>
      <c r="AH202" s="137">
        <f>'FOD (ALL)'!J202</f>
        <v>57204000</v>
      </c>
      <c r="AI202" s="137">
        <f>'FOD (ALL)'!AA202</f>
        <v>44724000</v>
      </c>
      <c r="AJ202" s="137">
        <f>'FOD (ALL)'!AR202</f>
        <v>33144000</v>
      </c>
      <c r="AK202" s="137">
        <f>'FOD (ALL)'!BI202</f>
        <v>27780000</v>
      </c>
      <c r="AL202" s="137">
        <f>'FOD (ALL)'!BZ202</f>
        <v>26100000</v>
      </c>
      <c r="AM202" s="137" t="str">
        <f t="shared" si="155"/>
        <v>Y</v>
      </c>
      <c r="AN202" s="137" t="str">
        <f t="shared" si="156"/>
        <v>Y</v>
      </c>
      <c r="AO202" s="137" t="str">
        <f t="shared" si="157"/>
        <v>Y</v>
      </c>
      <c r="AP202" s="137" t="str">
        <f t="shared" si="158"/>
        <v>Y</v>
      </c>
      <c r="AQ202" s="139">
        <f t="shared" si="159"/>
        <v>27.904480815669441</v>
      </c>
      <c r="AR202" s="139">
        <f t="shared" si="160"/>
        <v>34.938450398262127</v>
      </c>
      <c r="AS202" s="139">
        <f t="shared" si="161"/>
        <v>19.308855291576673</v>
      </c>
      <c r="AT202" s="139">
        <f t="shared" si="162"/>
        <v>6.4367816091954024</v>
      </c>
      <c r="AU202" s="137" t="str">
        <f t="shared" si="163"/>
        <v>N</v>
      </c>
      <c r="AV202" s="137" t="str">
        <f t="shared" si="164"/>
        <v>Y</v>
      </c>
      <c r="AW202" s="137" t="str">
        <f t="shared" si="165"/>
        <v>Y</v>
      </c>
      <c r="AX202" s="137">
        <f>'FOD (ALL)'!I202</f>
        <v>5980.57</v>
      </c>
      <c r="AY202" s="137">
        <f>'FOD (ALL)'!Z202</f>
        <v>5297.63</v>
      </c>
      <c r="AZ202" s="137">
        <f>'FOD (ALL)'!AQ202</f>
        <v>1924.27</v>
      </c>
      <c r="BA202" s="137">
        <f>'FOD (ALL)'!BH202</f>
        <v>827.65</v>
      </c>
      <c r="BB202" s="137">
        <f>'FOD (ALL)'!BY202</f>
        <v>1817.42</v>
      </c>
      <c r="BC202" s="137" t="str">
        <f t="shared" si="166"/>
        <v>Y</v>
      </c>
      <c r="BD202" s="137" t="str">
        <f t="shared" si="167"/>
        <v>Y</v>
      </c>
      <c r="BE202" s="137" t="str">
        <f t="shared" si="168"/>
        <v>Y</v>
      </c>
      <c r="BF202" s="137" t="str">
        <f t="shared" si="169"/>
        <v>N</v>
      </c>
      <c r="BG202" s="139">
        <f t="shared" si="170"/>
        <v>12.891425033458351</v>
      </c>
      <c r="BH202" s="139">
        <f t="shared" si="171"/>
        <v>175.3059601823029</v>
      </c>
      <c r="BI202" s="139">
        <f t="shared" si="172"/>
        <v>132.498036609678</v>
      </c>
      <c r="BJ202" s="139">
        <f t="shared" si="173"/>
        <v>-54.460168810731702</v>
      </c>
      <c r="BK202" s="137" t="str">
        <f t="shared" si="174"/>
        <v>N</v>
      </c>
      <c r="BL202" s="137" t="str">
        <f t="shared" si="175"/>
        <v>Y</v>
      </c>
      <c r="BM202" s="137" t="str">
        <f t="shared" si="176"/>
        <v>Y</v>
      </c>
      <c r="BN202" s="137">
        <f>'FOD (ALL)'!H202</f>
        <v>2721</v>
      </c>
      <c r="BO202" s="137">
        <f>'FOD (ALL)'!Y202</f>
        <v>2348</v>
      </c>
      <c r="BP202" s="137">
        <f>'FOD (ALL)'!AP202</f>
        <v>837</v>
      </c>
      <c r="BQ202" s="137">
        <f>'FOD (ALL)'!BG202</f>
        <v>353</v>
      </c>
      <c r="BR202" s="137">
        <f>'FOD (ALL)'!BX202</f>
        <v>762</v>
      </c>
      <c r="BS202" s="137" t="str">
        <f t="shared" si="177"/>
        <v>Y</v>
      </c>
      <c r="BT202" s="137" t="str">
        <f t="shared" si="178"/>
        <v>Y</v>
      </c>
      <c r="BU202" s="137" t="str">
        <f t="shared" si="179"/>
        <v>Y</v>
      </c>
      <c r="BV202" s="137" t="str">
        <f t="shared" si="180"/>
        <v>N</v>
      </c>
      <c r="BW202" s="139">
        <f t="shared" si="181"/>
        <v>15.885860306643954</v>
      </c>
      <c r="BX202" s="139">
        <f t="shared" si="182"/>
        <v>180.52568697729987</v>
      </c>
      <c r="BY202" s="139">
        <f t="shared" si="183"/>
        <v>137.11048158640227</v>
      </c>
      <c r="BZ202" s="139">
        <f t="shared" si="184"/>
        <v>-53.674540682414694</v>
      </c>
      <c r="CA202" s="137" t="str">
        <f t="shared" si="185"/>
        <v>N</v>
      </c>
      <c r="CB202" s="137" t="str">
        <f t="shared" si="186"/>
        <v>Y</v>
      </c>
      <c r="CC202" s="137" t="str">
        <f t="shared" si="187"/>
        <v>Y</v>
      </c>
    </row>
    <row r="203" spans="1:81" x14ac:dyDescent="0.3">
      <c r="A203" s="137" t="str">
        <f>'FOD (ALL)'!B203</f>
        <v>IDFCFIRSTB</v>
      </c>
      <c r="B203" s="146">
        <f>'FOD (ALL)'!C203</f>
        <v>44042</v>
      </c>
      <c r="C203" s="137">
        <f>'FOD (ALL)'!G203</f>
        <v>18.350000000000001</v>
      </c>
      <c r="D203" s="137">
        <f>'FOD (ALL)'!X203</f>
        <v>18.45</v>
      </c>
      <c r="E203" s="137">
        <f>'FOD (ALL)'!AO203</f>
        <v>18.95</v>
      </c>
      <c r="F203" s="137">
        <f>'FOD (ALL)'!BF203</f>
        <v>19.399999999999999</v>
      </c>
      <c r="G203" s="137">
        <f>'FOD (ALL)'!BW203</f>
        <v>19.55</v>
      </c>
      <c r="H203" s="137" t="str">
        <f t="shared" si="144"/>
        <v>N</v>
      </c>
      <c r="I203" s="137" t="str">
        <f t="shared" si="145"/>
        <v>N</v>
      </c>
      <c r="J203" s="137" t="str">
        <f t="shared" si="146"/>
        <v>N</v>
      </c>
      <c r="K203" s="137" t="str">
        <f t="shared" si="147"/>
        <v>N</v>
      </c>
      <c r="L203" s="139">
        <f t="shared" si="148"/>
        <v>-0.54200542005418906</v>
      </c>
      <c r="M203" s="139">
        <f t="shared" si="149"/>
        <v>-2.6385224274406331</v>
      </c>
      <c r="N203" s="139">
        <f t="shared" si="150"/>
        <v>-2.319587628865976</v>
      </c>
      <c r="O203" s="139">
        <f t="shared" si="151"/>
        <v>-0.7672634271099853</v>
      </c>
      <c r="P203" s="137" t="str">
        <f t="shared" si="152"/>
        <v>Y</v>
      </c>
      <c r="Q203" s="137" t="str">
        <f t="shared" si="153"/>
        <v>N</v>
      </c>
      <c r="R203" s="137" t="str">
        <f t="shared" si="154"/>
        <v>N</v>
      </c>
      <c r="S203" s="137">
        <f>'FOD (ALL)'!D203</f>
        <v>18.7</v>
      </c>
      <c r="T203" s="137">
        <f>'FOD (ALL)'!U203</f>
        <v>18.95</v>
      </c>
      <c r="U203" s="137">
        <f>'FOD (ALL)'!AL203</f>
        <v>19.399999999999999</v>
      </c>
      <c r="V203" s="137">
        <f>'FOD (ALL)'!BC203</f>
        <v>19.45</v>
      </c>
      <c r="W203" s="137">
        <f>'FOD (ALL)'!BT203</f>
        <v>20.25</v>
      </c>
      <c r="X203" s="137">
        <f>'FOD (ALL)'!E203</f>
        <v>18.850000000000001</v>
      </c>
      <c r="Y203" s="137">
        <f>'FOD (ALL)'!V203</f>
        <v>19.45</v>
      </c>
      <c r="Z203" s="137">
        <f>'FOD (ALL)'!AM203</f>
        <v>19.399999999999999</v>
      </c>
      <c r="AA203" s="137">
        <f>'FOD (ALL)'!BD203</f>
        <v>19.55</v>
      </c>
      <c r="AB203" s="137">
        <f>'FOD (ALL)'!BU203</f>
        <v>20.25</v>
      </c>
      <c r="AC203" s="137">
        <f>'FOD (ALL)'!F203</f>
        <v>17.95</v>
      </c>
      <c r="AD203" s="137">
        <f>'FOD (ALL)'!W203</f>
        <v>18.399999999999999</v>
      </c>
      <c r="AE203" s="137">
        <f>'FOD (ALL)'!AN203</f>
        <v>18.899999999999999</v>
      </c>
      <c r="AF203" s="137">
        <f>'FOD (ALL)'!BE203</f>
        <v>19.350000000000001</v>
      </c>
      <c r="AG203" s="137">
        <f>'FOD (ALL)'!BV203</f>
        <v>19.5</v>
      </c>
      <c r="AH203" s="137">
        <f>'FOD (ALL)'!J203</f>
        <v>2926000</v>
      </c>
      <c r="AI203" s="137">
        <f>'FOD (ALL)'!AA203</f>
        <v>2147000</v>
      </c>
      <c r="AJ203" s="137">
        <f>'FOD (ALL)'!AR203</f>
        <v>1634000</v>
      </c>
      <c r="AK203" s="137">
        <f>'FOD (ALL)'!BI203</f>
        <v>1539000</v>
      </c>
      <c r="AL203" s="137">
        <f>'FOD (ALL)'!BZ203</f>
        <v>1444000</v>
      </c>
      <c r="AM203" s="137" t="str">
        <f t="shared" si="155"/>
        <v>Y</v>
      </c>
      <c r="AN203" s="137" t="str">
        <f t="shared" si="156"/>
        <v>Y</v>
      </c>
      <c r="AO203" s="137" t="str">
        <f t="shared" si="157"/>
        <v>Y</v>
      </c>
      <c r="AP203" s="137" t="str">
        <f t="shared" si="158"/>
        <v>Y</v>
      </c>
      <c r="AQ203" s="139">
        <f t="shared" si="159"/>
        <v>36.283185840707965</v>
      </c>
      <c r="AR203" s="139">
        <f t="shared" si="160"/>
        <v>31.395348837209301</v>
      </c>
      <c r="AS203" s="139">
        <f t="shared" si="161"/>
        <v>6.1728395061728394</v>
      </c>
      <c r="AT203" s="139">
        <f t="shared" si="162"/>
        <v>6.5789473684210522</v>
      </c>
      <c r="AU203" s="137" t="str">
        <f t="shared" si="163"/>
        <v>Y</v>
      </c>
      <c r="AV203" s="137" t="str">
        <f t="shared" si="164"/>
        <v>Y</v>
      </c>
      <c r="AW203" s="137" t="str">
        <f t="shared" si="165"/>
        <v>N</v>
      </c>
      <c r="AX203" s="137">
        <f>'FOD (ALL)'!I203</f>
        <v>244.67</v>
      </c>
      <c r="AY203" s="137">
        <f>'FOD (ALL)'!Z203</f>
        <v>164.54</v>
      </c>
      <c r="AZ203" s="137">
        <f>'FOD (ALL)'!AQ203</f>
        <v>18.13</v>
      </c>
      <c r="BA203" s="137">
        <f>'FOD (ALL)'!BH203</f>
        <v>25.81</v>
      </c>
      <c r="BB203" s="137">
        <f>'FOD (ALL)'!BY203</f>
        <v>33.85</v>
      </c>
      <c r="BC203" s="137" t="str">
        <f t="shared" si="166"/>
        <v>Y</v>
      </c>
      <c r="BD203" s="137" t="str">
        <f t="shared" si="167"/>
        <v>Y</v>
      </c>
      <c r="BE203" s="137" t="str">
        <f t="shared" si="168"/>
        <v>N</v>
      </c>
      <c r="BF203" s="137" t="str">
        <f t="shared" si="169"/>
        <v>N</v>
      </c>
      <c r="BG203" s="139">
        <f t="shared" si="170"/>
        <v>48.699404400145866</v>
      </c>
      <c r="BH203" s="139">
        <f t="shared" si="171"/>
        <v>807.5565361279647</v>
      </c>
      <c r="BI203" s="139">
        <f t="shared" si="172"/>
        <v>-29.755908562572646</v>
      </c>
      <c r="BJ203" s="139">
        <f t="shared" si="173"/>
        <v>-23.751846381093063</v>
      </c>
      <c r="BK203" s="137" t="str">
        <f t="shared" si="174"/>
        <v>N</v>
      </c>
      <c r="BL203" s="137" t="str">
        <f t="shared" si="175"/>
        <v>Y</v>
      </c>
      <c r="BM203" s="137" t="str">
        <f t="shared" si="176"/>
        <v>N</v>
      </c>
      <c r="BN203" s="137">
        <f>'FOD (ALL)'!H203</f>
        <v>70</v>
      </c>
      <c r="BO203" s="137">
        <f>'FOD (ALL)'!Y203</f>
        <v>46</v>
      </c>
      <c r="BP203" s="137">
        <f>'FOD (ALL)'!AP203</f>
        <v>5</v>
      </c>
      <c r="BQ203" s="137">
        <f>'FOD (ALL)'!BG203</f>
        <v>7</v>
      </c>
      <c r="BR203" s="137">
        <f>'FOD (ALL)'!BX203</f>
        <v>9</v>
      </c>
      <c r="BS203" s="137" t="str">
        <f t="shared" si="177"/>
        <v>Y</v>
      </c>
      <c r="BT203" s="137" t="str">
        <f t="shared" si="178"/>
        <v>Y</v>
      </c>
      <c r="BU203" s="137" t="str">
        <f t="shared" si="179"/>
        <v>N</v>
      </c>
      <c r="BV203" s="137" t="str">
        <f t="shared" si="180"/>
        <v>N</v>
      </c>
      <c r="BW203" s="139">
        <f t="shared" si="181"/>
        <v>52.173913043478258</v>
      </c>
      <c r="BX203" s="139">
        <f t="shared" si="182"/>
        <v>819.99999999999989</v>
      </c>
      <c r="BY203" s="139">
        <f t="shared" si="183"/>
        <v>-28.571428571428569</v>
      </c>
      <c r="BZ203" s="139">
        <f t="shared" si="184"/>
        <v>-22.222222222222221</v>
      </c>
      <c r="CA203" s="137" t="str">
        <f t="shared" si="185"/>
        <v>N</v>
      </c>
      <c r="CB203" s="137" t="str">
        <f t="shared" si="186"/>
        <v>Y</v>
      </c>
      <c r="CC203" s="137" t="str">
        <f t="shared" si="187"/>
        <v>N</v>
      </c>
    </row>
    <row r="204" spans="1:81" x14ac:dyDescent="0.3">
      <c r="A204" s="137" t="str">
        <f>'FOD (ALL)'!B204</f>
        <v>IGL</v>
      </c>
      <c r="B204" s="146">
        <f>'FOD (ALL)'!C204</f>
        <v>43979</v>
      </c>
      <c r="C204" s="137">
        <f>'FOD (ALL)'!G204</f>
        <v>449.4</v>
      </c>
      <c r="D204" s="137">
        <f>'FOD (ALL)'!X204</f>
        <v>451</v>
      </c>
      <c r="E204" s="137">
        <f>'FOD (ALL)'!AO204</f>
        <v>453.3</v>
      </c>
      <c r="F204" s="137">
        <f>'FOD (ALL)'!BF204</f>
        <v>451.5</v>
      </c>
      <c r="G204" s="137">
        <f>'FOD (ALL)'!BW204</f>
        <v>444.1</v>
      </c>
      <c r="H204" s="137" t="str">
        <f t="shared" si="144"/>
        <v>N</v>
      </c>
      <c r="I204" s="137" t="str">
        <f t="shared" si="145"/>
        <v>N</v>
      </c>
      <c r="J204" s="137" t="str">
        <f t="shared" si="146"/>
        <v>Y</v>
      </c>
      <c r="K204" s="137" t="str">
        <f t="shared" si="147"/>
        <v>Y</v>
      </c>
      <c r="L204" s="139">
        <f t="shared" si="148"/>
        <v>-0.35476718403548174</v>
      </c>
      <c r="M204" s="139">
        <f t="shared" si="149"/>
        <v>-0.507390249283038</v>
      </c>
      <c r="N204" s="139">
        <f t="shared" si="150"/>
        <v>0.39867109634551751</v>
      </c>
      <c r="O204" s="139">
        <f t="shared" si="151"/>
        <v>1.6662913758162523</v>
      </c>
      <c r="P204" s="137" t="str">
        <f t="shared" si="152"/>
        <v>Y</v>
      </c>
      <c r="Q204" s="137" t="str">
        <f t="shared" si="153"/>
        <v>N</v>
      </c>
      <c r="R204" s="137" t="str">
        <f t="shared" si="154"/>
        <v>N</v>
      </c>
      <c r="S204" s="137">
        <f>'FOD (ALL)'!D204</f>
        <v>448.2</v>
      </c>
      <c r="T204" s="137">
        <f>'FOD (ALL)'!U204</f>
        <v>453.85</v>
      </c>
      <c r="U204" s="137">
        <f>'FOD (ALL)'!AL204</f>
        <v>453.35</v>
      </c>
      <c r="V204" s="137">
        <f>'FOD (ALL)'!BC204</f>
        <v>455.2</v>
      </c>
      <c r="W204" s="137">
        <f>'FOD (ALL)'!BT204</f>
        <v>454.7</v>
      </c>
      <c r="X204" s="137">
        <f>'FOD (ALL)'!E204</f>
        <v>454.3</v>
      </c>
      <c r="Y204" s="137">
        <f>'FOD (ALL)'!V204</f>
        <v>463.5</v>
      </c>
      <c r="Z204" s="137">
        <f>'FOD (ALL)'!AM204</f>
        <v>459.85</v>
      </c>
      <c r="AA204" s="137">
        <f>'FOD (ALL)'!BD204</f>
        <v>458.7</v>
      </c>
      <c r="AB204" s="137">
        <f>'FOD (ALL)'!BU204</f>
        <v>463.4</v>
      </c>
      <c r="AC204" s="137">
        <f>'FOD (ALL)'!F204</f>
        <v>441.5</v>
      </c>
      <c r="AD204" s="137">
        <f>'FOD (ALL)'!W204</f>
        <v>447.85</v>
      </c>
      <c r="AE204" s="137">
        <f>'FOD (ALL)'!AN204</f>
        <v>450.5</v>
      </c>
      <c r="AF204" s="137">
        <f>'FOD (ALL)'!BE204</f>
        <v>444</v>
      </c>
      <c r="AG204" s="137">
        <f>'FOD (ALL)'!BV204</f>
        <v>438.1</v>
      </c>
      <c r="AH204" s="137">
        <f>'FOD (ALL)'!J204</f>
        <v>4217125</v>
      </c>
      <c r="AI204" s="137">
        <f>'FOD (ALL)'!AA204</f>
        <v>4507250</v>
      </c>
      <c r="AJ204" s="137">
        <f>'FOD (ALL)'!AR204</f>
        <v>4486625</v>
      </c>
      <c r="AK204" s="137">
        <f>'FOD (ALL)'!BI204</f>
        <v>4701125</v>
      </c>
      <c r="AL204" s="137">
        <f>'FOD (ALL)'!BZ204</f>
        <v>4779500</v>
      </c>
      <c r="AM204" s="137" t="str">
        <f t="shared" si="155"/>
        <v>N</v>
      </c>
      <c r="AN204" s="137" t="str">
        <f t="shared" si="156"/>
        <v>Y</v>
      </c>
      <c r="AO204" s="137" t="str">
        <f t="shared" si="157"/>
        <v>N</v>
      </c>
      <c r="AP204" s="137" t="str">
        <f t="shared" si="158"/>
        <v>N</v>
      </c>
      <c r="AQ204" s="139">
        <f t="shared" si="159"/>
        <v>-6.4368517388651609</v>
      </c>
      <c r="AR204" s="139">
        <f t="shared" si="160"/>
        <v>0.45969966288691388</v>
      </c>
      <c r="AS204" s="139">
        <f t="shared" si="161"/>
        <v>-4.5627376425855513</v>
      </c>
      <c r="AT204" s="139">
        <f t="shared" si="162"/>
        <v>-1.6398158803222096</v>
      </c>
      <c r="AU204" s="137" t="str">
        <f t="shared" si="163"/>
        <v>N</v>
      </c>
      <c r="AV204" s="137" t="str">
        <f t="shared" si="164"/>
        <v>Y</v>
      </c>
      <c r="AW204" s="137" t="str">
        <f t="shared" si="165"/>
        <v>N</v>
      </c>
      <c r="AX204" s="137">
        <f>'FOD (ALL)'!I204</f>
        <v>17423.96</v>
      </c>
      <c r="AY204" s="137">
        <f>'FOD (ALL)'!Z204</f>
        <v>10969.89</v>
      </c>
      <c r="AZ204" s="137">
        <f>'FOD (ALL)'!AQ204</f>
        <v>9487.74</v>
      </c>
      <c r="BA204" s="137">
        <f>'FOD (ALL)'!BH204</f>
        <v>20923.36</v>
      </c>
      <c r="BB204" s="137">
        <f>'FOD (ALL)'!BY204</f>
        <v>16718.240000000002</v>
      </c>
      <c r="BC204" s="137" t="str">
        <f t="shared" si="166"/>
        <v>Y</v>
      </c>
      <c r="BD204" s="137" t="str">
        <f t="shared" si="167"/>
        <v>Y</v>
      </c>
      <c r="BE204" s="137" t="str">
        <f t="shared" si="168"/>
        <v>N</v>
      </c>
      <c r="BF204" s="137" t="str">
        <f t="shared" si="169"/>
        <v>Y</v>
      </c>
      <c r="BG204" s="139">
        <f t="shared" si="170"/>
        <v>58.834409460805894</v>
      </c>
      <c r="BH204" s="139">
        <f t="shared" si="171"/>
        <v>15.621739212921092</v>
      </c>
      <c r="BI204" s="139">
        <f t="shared" si="172"/>
        <v>-54.654797317448057</v>
      </c>
      <c r="BJ204" s="139">
        <f t="shared" si="173"/>
        <v>25.152886906755729</v>
      </c>
      <c r="BK204" s="137" t="str">
        <f t="shared" si="174"/>
        <v>Y</v>
      </c>
      <c r="BL204" s="137" t="str">
        <f t="shared" si="175"/>
        <v>Y</v>
      </c>
      <c r="BM204" s="137" t="str">
        <f t="shared" si="176"/>
        <v>N</v>
      </c>
      <c r="BN204" s="137">
        <f>'FOD (ALL)'!H204</f>
        <v>2832</v>
      </c>
      <c r="BO204" s="137">
        <f>'FOD (ALL)'!Y204</f>
        <v>1746</v>
      </c>
      <c r="BP204" s="137">
        <f>'FOD (ALL)'!AP204</f>
        <v>1514</v>
      </c>
      <c r="BQ204" s="137">
        <f>'FOD (ALL)'!BG204</f>
        <v>3353</v>
      </c>
      <c r="BR204" s="137">
        <f>'FOD (ALL)'!BX204</f>
        <v>2710</v>
      </c>
      <c r="BS204" s="137" t="str">
        <f t="shared" si="177"/>
        <v>Y</v>
      </c>
      <c r="BT204" s="137" t="str">
        <f t="shared" si="178"/>
        <v>Y</v>
      </c>
      <c r="BU204" s="137" t="str">
        <f t="shared" si="179"/>
        <v>N</v>
      </c>
      <c r="BV204" s="137" t="str">
        <f t="shared" si="180"/>
        <v>Y</v>
      </c>
      <c r="BW204" s="139">
        <f t="shared" si="181"/>
        <v>62.199312714776632</v>
      </c>
      <c r="BX204" s="139">
        <f t="shared" si="182"/>
        <v>15.323645970937912</v>
      </c>
      <c r="BY204" s="139">
        <f t="shared" si="183"/>
        <v>-54.846406203399944</v>
      </c>
      <c r="BZ204" s="139">
        <f t="shared" si="184"/>
        <v>23.726937269372694</v>
      </c>
      <c r="CA204" s="137" t="str">
        <f t="shared" si="185"/>
        <v>Y</v>
      </c>
      <c r="CB204" s="137" t="str">
        <f t="shared" si="186"/>
        <v>Y</v>
      </c>
      <c r="CC204" s="137" t="str">
        <f t="shared" si="187"/>
        <v>N</v>
      </c>
    </row>
    <row r="205" spans="1:81" x14ac:dyDescent="0.3">
      <c r="A205" s="137" t="str">
        <f>'FOD (ALL)'!B205</f>
        <v>IGL</v>
      </c>
      <c r="B205" s="146">
        <f>'FOD (ALL)'!C205</f>
        <v>44007</v>
      </c>
      <c r="C205" s="137">
        <f>'FOD (ALL)'!G205</f>
        <v>446.5</v>
      </c>
      <c r="D205" s="137">
        <f>'FOD (ALL)'!X205</f>
        <v>449.7</v>
      </c>
      <c r="E205" s="137">
        <f>'FOD (ALL)'!AO205</f>
        <v>451.45</v>
      </c>
      <c r="F205" s="137">
        <f>'FOD (ALL)'!BF205</f>
        <v>448</v>
      </c>
      <c r="G205" s="137">
        <f>'FOD (ALL)'!BW205</f>
        <v>442.55</v>
      </c>
      <c r="H205" s="137" t="str">
        <f t="shared" si="144"/>
        <v>N</v>
      </c>
      <c r="I205" s="137" t="str">
        <f t="shared" si="145"/>
        <v>N</v>
      </c>
      <c r="J205" s="137" t="str">
        <f t="shared" si="146"/>
        <v>Y</v>
      </c>
      <c r="K205" s="137" t="str">
        <f t="shared" si="147"/>
        <v>Y</v>
      </c>
      <c r="L205" s="139">
        <f t="shared" si="148"/>
        <v>-0.71158550144540555</v>
      </c>
      <c r="M205" s="139">
        <f t="shared" si="149"/>
        <v>-0.3876398272233913</v>
      </c>
      <c r="N205" s="139">
        <f t="shared" si="150"/>
        <v>0.77008928571428314</v>
      </c>
      <c r="O205" s="139">
        <f t="shared" si="151"/>
        <v>1.2314992656197015</v>
      </c>
      <c r="P205" s="137" t="str">
        <f t="shared" si="152"/>
        <v>N</v>
      </c>
      <c r="Q205" s="137" t="str">
        <f t="shared" si="153"/>
        <v>N</v>
      </c>
      <c r="R205" s="137" t="str">
        <f t="shared" si="154"/>
        <v>N</v>
      </c>
      <c r="S205" s="137">
        <f>'FOD (ALL)'!D205</f>
        <v>448.05</v>
      </c>
      <c r="T205" s="137">
        <f>'FOD (ALL)'!U205</f>
        <v>456</v>
      </c>
      <c r="U205" s="137">
        <f>'FOD (ALL)'!AL205</f>
        <v>455.75</v>
      </c>
      <c r="V205" s="137">
        <f>'FOD (ALL)'!BC205</f>
        <v>443.75</v>
      </c>
      <c r="W205" s="137">
        <f>'FOD (ALL)'!BT205</f>
        <v>459.7</v>
      </c>
      <c r="X205" s="137">
        <f>'FOD (ALL)'!E205</f>
        <v>452.95</v>
      </c>
      <c r="Y205" s="137">
        <f>'FOD (ALL)'!V205</f>
        <v>460.7</v>
      </c>
      <c r="Z205" s="137">
        <f>'FOD (ALL)'!AM205</f>
        <v>456.9</v>
      </c>
      <c r="AA205" s="137">
        <f>'FOD (ALL)'!BD205</f>
        <v>455.9</v>
      </c>
      <c r="AB205" s="137">
        <f>'FOD (ALL)'!BU205</f>
        <v>459.7</v>
      </c>
      <c r="AC205" s="137">
        <f>'FOD (ALL)'!F205</f>
        <v>440.2</v>
      </c>
      <c r="AD205" s="137">
        <f>'FOD (ALL)'!W205</f>
        <v>446</v>
      </c>
      <c r="AE205" s="137">
        <f>'FOD (ALL)'!AN205</f>
        <v>448.7</v>
      </c>
      <c r="AF205" s="137">
        <f>'FOD (ALL)'!BE205</f>
        <v>443.75</v>
      </c>
      <c r="AG205" s="137">
        <f>'FOD (ALL)'!BV205</f>
        <v>438.8</v>
      </c>
      <c r="AH205" s="137">
        <f>'FOD (ALL)'!J205</f>
        <v>426250</v>
      </c>
      <c r="AI205" s="137">
        <f>'FOD (ALL)'!AA205</f>
        <v>269500</v>
      </c>
      <c r="AJ205" s="137">
        <f>'FOD (ALL)'!AR205</f>
        <v>220000</v>
      </c>
      <c r="AK205" s="137">
        <f>'FOD (ALL)'!BI205</f>
        <v>211750</v>
      </c>
      <c r="AL205" s="137">
        <f>'FOD (ALL)'!BZ205</f>
        <v>156750</v>
      </c>
      <c r="AM205" s="137" t="str">
        <f t="shared" si="155"/>
        <v>Y</v>
      </c>
      <c r="AN205" s="137" t="str">
        <f t="shared" si="156"/>
        <v>Y</v>
      </c>
      <c r="AO205" s="137" t="str">
        <f t="shared" si="157"/>
        <v>Y</v>
      </c>
      <c r="AP205" s="137" t="str">
        <f t="shared" si="158"/>
        <v>Y</v>
      </c>
      <c r="AQ205" s="139">
        <f t="shared" si="159"/>
        <v>58.163265306122447</v>
      </c>
      <c r="AR205" s="139">
        <f t="shared" si="160"/>
        <v>22.5</v>
      </c>
      <c r="AS205" s="139">
        <f t="shared" si="161"/>
        <v>3.8961038961038961</v>
      </c>
      <c r="AT205" s="139">
        <f t="shared" si="162"/>
        <v>35.087719298245609</v>
      </c>
      <c r="AU205" s="137" t="str">
        <f t="shared" si="163"/>
        <v>Y</v>
      </c>
      <c r="AV205" s="137" t="str">
        <f t="shared" si="164"/>
        <v>Y</v>
      </c>
      <c r="AW205" s="137" t="str">
        <f t="shared" si="165"/>
        <v>N</v>
      </c>
      <c r="AX205" s="137">
        <f>'FOD (ALL)'!I205</f>
        <v>3326.08</v>
      </c>
      <c r="AY205" s="137">
        <f>'FOD (ALL)'!Z205</f>
        <v>724.05</v>
      </c>
      <c r="AZ205" s="137">
        <f>'FOD (ALL)'!AQ205</f>
        <v>356.11</v>
      </c>
      <c r="BA205" s="137">
        <f>'FOD (ALL)'!BH205</f>
        <v>792.09</v>
      </c>
      <c r="BB205" s="137">
        <f>'FOD (ALL)'!BY205</f>
        <v>250.86</v>
      </c>
      <c r="BC205" s="137" t="str">
        <f t="shared" si="166"/>
        <v>Y</v>
      </c>
      <c r="BD205" s="137" t="str">
        <f t="shared" si="167"/>
        <v>Y</v>
      </c>
      <c r="BE205" s="137" t="str">
        <f t="shared" si="168"/>
        <v>N</v>
      </c>
      <c r="BF205" s="137" t="str">
        <f t="shared" si="169"/>
        <v>Y</v>
      </c>
      <c r="BG205" s="139">
        <f t="shared" si="170"/>
        <v>359.37159035978181</v>
      </c>
      <c r="BH205" s="139">
        <f t="shared" si="171"/>
        <v>103.32200724495237</v>
      </c>
      <c r="BI205" s="139">
        <f t="shared" si="172"/>
        <v>-55.041725056496105</v>
      </c>
      <c r="BJ205" s="139">
        <f t="shared" si="173"/>
        <v>215.74982061707723</v>
      </c>
      <c r="BK205" s="137" t="str">
        <f t="shared" si="174"/>
        <v>Y</v>
      </c>
      <c r="BL205" s="137" t="str">
        <f t="shared" si="175"/>
        <v>Y</v>
      </c>
      <c r="BM205" s="137" t="str">
        <f t="shared" si="176"/>
        <v>N</v>
      </c>
      <c r="BN205" s="137">
        <f>'FOD (ALL)'!H205</f>
        <v>543</v>
      </c>
      <c r="BO205" s="137">
        <f>'FOD (ALL)'!Y205</f>
        <v>116</v>
      </c>
      <c r="BP205" s="137">
        <f>'FOD (ALL)'!AP205</f>
        <v>57</v>
      </c>
      <c r="BQ205" s="137">
        <f>'FOD (ALL)'!BG205</f>
        <v>128</v>
      </c>
      <c r="BR205" s="137">
        <f>'FOD (ALL)'!BX205</f>
        <v>41</v>
      </c>
      <c r="BS205" s="137" t="str">
        <f t="shared" si="177"/>
        <v>Y</v>
      </c>
      <c r="BT205" s="137" t="str">
        <f t="shared" si="178"/>
        <v>Y</v>
      </c>
      <c r="BU205" s="137" t="str">
        <f t="shared" si="179"/>
        <v>N</v>
      </c>
      <c r="BV205" s="137" t="str">
        <f t="shared" si="180"/>
        <v>Y</v>
      </c>
      <c r="BW205" s="139">
        <f t="shared" si="181"/>
        <v>368.10344827586204</v>
      </c>
      <c r="BX205" s="139">
        <f t="shared" si="182"/>
        <v>103.50877192982458</v>
      </c>
      <c r="BY205" s="139">
        <f t="shared" si="183"/>
        <v>-55.46875</v>
      </c>
      <c r="BZ205" s="139">
        <f t="shared" si="184"/>
        <v>212.19512195121953</v>
      </c>
      <c r="CA205" s="137" t="str">
        <f t="shared" si="185"/>
        <v>Y</v>
      </c>
      <c r="CB205" s="137" t="str">
        <f t="shared" si="186"/>
        <v>Y</v>
      </c>
      <c r="CC205" s="137" t="str">
        <f t="shared" si="187"/>
        <v>N</v>
      </c>
    </row>
    <row r="206" spans="1:81" x14ac:dyDescent="0.3">
      <c r="A206" s="137" t="str">
        <f>'FOD (ALL)'!B206</f>
        <v>IGL</v>
      </c>
      <c r="B206" s="146">
        <f>'FOD (ALL)'!C206</f>
        <v>44042</v>
      </c>
      <c r="C206" s="137">
        <f>'FOD (ALL)'!G206</f>
        <v>444.75</v>
      </c>
      <c r="D206" s="137">
        <f>'FOD (ALL)'!X206</f>
        <v>448.25</v>
      </c>
      <c r="E206" s="137">
        <f>'FOD (ALL)'!AO206</f>
        <v>458.25</v>
      </c>
      <c r="F206" s="137">
        <f>'FOD (ALL)'!BF206</f>
        <v>455.15</v>
      </c>
      <c r="G206" s="137">
        <f>'FOD (ALL)'!BW206</f>
        <v>449.65</v>
      </c>
      <c r="H206" s="137" t="str">
        <f t="shared" si="144"/>
        <v>N</v>
      </c>
      <c r="I206" s="137" t="str">
        <f t="shared" si="145"/>
        <v>N</v>
      </c>
      <c r="J206" s="137" t="str">
        <f t="shared" si="146"/>
        <v>Y</v>
      </c>
      <c r="K206" s="137" t="str">
        <f t="shared" si="147"/>
        <v>Y</v>
      </c>
      <c r="L206" s="139">
        <f t="shared" si="148"/>
        <v>-0.78081427774679313</v>
      </c>
      <c r="M206" s="139">
        <f t="shared" si="149"/>
        <v>-2.1822149481723949</v>
      </c>
      <c r="N206" s="139">
        <f t="shared" si="150"/>
        <v>0.68109414478743768</v>
      </c>
      <c r="O206" s="139">
        <f t="shared" si="151"/>
        <v>1.2231735794506839</v>
      </c>
      <c r="P206" s="137" t="str">
        <f t="shared" si="152"/>
        <v>Y</v>
      </c>
      <c r="Q206" s="137" t="str">
        <f t="shared" si="153"/>
        <v>N</v>
      </c>
      <c r="R206" s="137" t="str">
        <f t="shared" si="154"/>
        <v>N</v>
      </c>
      <c r="S206" s="137">
        <f>'FOD (ALL)'!D206</f>
        <v>448.9</v>
      </c>
      <c r="T206" s="137">
        <f>'FOD (ALL)'!U206</f>
        <v>448.25</v>
      </c>
      <c r="U206" s="137">
        <f>'FOD (ALL)'!AL206</f>
        <v>0</v>
      </c>
      <c r="V206" s="137">
        <f>'FOD (ALL)'!BC206</f>
        <v>446.6</v>
      </c>
      <c r="W206" s="137">
        <f>'FOD (ALL)'!BT206</f>
        <v>0</v>
      </c>
      <c r="X206" s="137">
        <f>'FOD (ALL)'!E206</f>
        <v>450.65</v>
      </c>
      <c r="Y206" s="137">
        <f>'FOD (ALL)'!V206</f>
        <v>448.25</v>
      </c>
      <c r="Z206" s="137">
        <f>'FOD (ALL)'!AM206</f>
        <v>0</v>
      </c>
      <c r="AA206" s="137">
        <f>'FOD (ALL)'!BD206</f>
        <v>453.85</v>
      </c>
      <c r="AB206" s="137">
        <f>'FOD (ALL)'!BU206</f>
        <v>0</v>
      </c>
      <c r="AC206" s="137">
        <f>'FOD (ALL)'!F206</f>
        <v>444.75</v>
      </c>
      <c r="AD206" s="137">
        <f>'FOD (ALL)'!W206</f>
        <v>448.25</v>
      </c>
      <c r="AE206" s="137">
        <f>'FOD (ALL)'!AN206</f>
        <v>0</v>
      </c>
      <c r="AF206" s="137">
        <f>'FOD (ALL)'!BE206</f>
        <v>446.6</v>
      </c>
      <c r="AG206" s="137">
        <f>'FOD (ALL)'!BV206</f>
        <v>0</v>
      </c>
      <c r="AH206" s="137">
        <f>'FOD (ALL)'!J206</f>
        <v>8250</v>
      </c>
      <c r="AI206" s="137">
        <f>'FOD (ALL)'!AA206</f>
        <v>4125</v>
      </c>
      <c r="AJ206" s="137">
        <f>'FOD (ALL)'!AR206</f>
        <v>4125</v>
      </c>
      <c r="AK206" s="137">
        <f>'FOD (ALL)'!BI206</f>
        <v>4125</v>
      </c>
      <c r="AL206" s="137">
        <f>'FOD (ALL)'!BZ206</f>
        <v>2750</v>
      </c>
      <c r="AM206" s="137" t="str">
        <f t="shared" si="155"/>
        <v>Y</v>
      </c>
      <c r="AN206" s="137" t="str">
        <f t="shared" si="156"/>
        <v>Y</v>
      </c>
      <c r="AO206" s="137" t="str">
        <f t="shared" si="157"/>
        <v>Y</v>
      </c>
      <c r="AP206" s="137" t="str">
        <f t="shared" si="158"/>
        <v>Y</v>
      </c>
      <c r="AQ206" s="139">
        <f t="shared" si="159"/>
        <v>100</v>
      </c>
      <c r="AR206" s="139">
        <f t="shared" si="160"/>
        <v>0</v>
      </c>
      <c r="AS206" s="139">
        <f t="shared" si="161"/>
        <v>0</v>
      </c>
      <c r="AT206" s="139">
        <f t="shared" si="162"/>
        <v>50</v>
      </c>
      <c r="AU206" s="137" t="str">
        <f t="shared" si="163"/>
        <v>Y</v>
      </c>
      <c r="AV206" s="137" t="str">
        <f t="shared" si="164"/>
        <v>Y</v>
      </c>
      <c r="AW206" s="137" t="str">
        <f t="shared" si="165"/>
        <v>N</v>
      </c>
      <c r="AX206" s="137">
        <f>'FOD (ALL)'!I206</f>
        <v>55.42</v>
      </c>
      <c r="AY206" s="137">
        <f>'FOD (ALL)'!Z206</f>
        <v>6.16</v>
      </c>
      <c r="AZ206" s="137">
        <f>'FOD (ALL)'!AQ206</f>
        <v>0</v>
      </c>
      <c r="BA206" s="137">
        <f>'FOD (ALL)'!BH206</f>
        <v>24.66</v>
      </c>
      <c r="BB206" s="137">
        <f>'FOD (ALL)'!BY206</f>
        <v>0</v>
      </c>
      <c r="BC206" s="137" t="str">
        <f t="shared" si="166"/>
        <v>Y</v>
      </c>
      <c r="BD206" s="137" t="str">
        <f t="shared" si="167"/>
        <v>Y</v>
      </c>
      <c r="BE206" s="137" t="str">
        <f t="shared" si="168"/>
        <v>N</v>
      </c>
      <c r="BF206" s="137" t="str">
        <f t="shared" si="169"/>
        <v>Y</v>
      </c>
      <c r="BG206" s="139">
        <f t="shared" si="170"/>
        <v>799.67532467532476</v>
      </c>
      <c r="BH206" s="139" t="e">
        <f t="shared" si="171"/>
        <v>#DIV/0!</v>
      </c>
      <c r="BI206" s="139">
        <f t="shared" si="172"/>
        <v>-100</v>
      </c>
      <c r="BJ206" s="139" t="e">
        <f t="shared" si="173"/>
        <v>#DIV/0!</v>
      </c>
      <c r="BK206" s="137" t="e">
        <f t="shared" si="174"/>
        <v>#DIV/0!</v>
      </c>
      <c r="BL206" s="137" t="e">
        <f t="shared" si="175"/>
        <v>#DIV/0!</v>
      </c>
      <c r="BM206" s="137" t="e">
        <f t="shared" si="176"/>
        <v>#DIV/0!</v>
      </c>
      <c r="BN206" s="137">
        <f>'FOD (ALL)'!H206</f>
        <v>9</v>
      </c>
      <c r="BO206" s="137">
        <f>'FOD (ALL)'!Y206</f>
        <v>1</v>
      </c>
      <c r="BP206" s="137">
        <f>'FOD (ALL)'!AP206</f>
        <v>0</v>
      </c>
      <c r="BQ206" s="137">
        <f>'FOD (ALL)'!BG206</f>
        <v>4</v>
      </c>
      <c r="BR206" s="137">
        <f>'FOD (ALL)'!BX206</f>
        <v>0</v>
      </c>
      <c r="BS206" s="137" t="str">
        <f t="shared" si="177"/>
        <v>Y</v>
      </c>
      <c r="BT206" s="137" t="str">
        <f t="shared" si="178"/>
        <v>Y</v>
      </c>
      <c r="BU206" s="137" t="str">
        <f t="shared" si="179"/>
        <v>N</v>
      </c>
      <c r="BV206" s="137" t="str">
        <f t="shared" si="180"/>
        <v>Y</v>
      </c>
      <c r="BW206" s="139">
        <f t="shared" si="181"/>
        <v>800</v>
      </c>
      <c r="BX206" s="139" t="e">
        <f t="shared" si="182"/>
        <v>#DIV/0!</v>
      </c>
      <c r="BY206" s="139">
        <f t="shared" si="183"/>
        <v>-100</v>
      </c>
      <c r="BZ206" s="139" t="e">
        <f t="shared" si="184"/>
        <v>#DIV/0!</v>
      </c>
      <c r="CA206" s="137" t="e">
        <f t="shared" si="185"/>
        <v>#DIV/0!</v>
      </c>
      <c r="CB206" s="137" t="e">
        <f t="shared" si="186"/>
        <v>#DIV/0!</v>
      </c>
      <c r="CC206" s="137" t="e">
        <f t="shared" si="187"/>
        <v>#DIV/0!</v>
      </c>
    </row>
    <row r="207" spans="1:81" x14ac:dyDescent="0.3">
      <c r="A207" s="137" t="str">
        <f>'FOD (ALL)'!B207</f>
        <v>INDIGO</v>
      </c>
      <c r="B207" s="146">
        <f>'FOD (ALL)'!C207</f>
        <v>43979</v>
      </c>
      <c r="C207" s="137">
        <f>'FOD (ALL)'!G207</f>
        <v>972.9</v>
      </c>
      <c r="D207" s="137">
        <f>'FOD (ALL)'!X207</f>
        <v>975.1</v>
      </c>
      <c r="E207" s="137">
        <f>'FOD (ALL)'!AO207</f>
        <v>910.1</v>
      </c>
      <c r="F207" s="137">
        <f>'FOD (ALL)'!BF207</f>
        <v>887.55</v>
      </c>
      <c r="G207" s="137">
        <f>'FOD (ALL)'!BW207</f>
        <v>883.3</v>
      </c>
      <c r="H207" s="137" t="str">
        <f t="shared" si="144"/>
        <v>N</v>
      </c>
      <c r="I207" s="137" t="str">
        <f t="shared" si="145"/>
        <v>Y</v>
      </c>
      <c r="J207" s="137" t="str">
        <f t="shared" si="146"/>
        <v>Y</v>
      </c>
      <c r="K207" s="137" t="str">
        <f t="shared" si="147"/>
        <v>Y</v>
      </c>
      <c r="L207" s="139">
        <f t="shared" si="148"/>
        <v>-0.22561788534509747</v>
      </c>
      <c r="M207" s="139">
        <f t="shared" si="149"/>
        <v>7.1420722997472801</v>
      </c>
      <c r="N207" s="139">
        <f t="shared" si="150"/>
        <v>2.5407019322855127</v>
      </c>
      <c r="O207" s="139">
        <f t="shared" si="151"/>
        <v>0.48115023208422958</v>
      </c>
      <c r="P207" s="137" t="str">
        <f t="shared" si="152"/>
        <v>N</v>
      </c>
      <c r="Q207" s="137" t="str">
        <f t="shared" si="153"/>
        <v>Y</v>
      </c>
      <c r="R207" s="137" t="str">
        <f t="shared" si="154"/>
        <v>Y</v>
      </c>
      <c r="S207" s="137">
        <f>'FOD (ALL)'!D207</f>
        <v>980.15</v>
      </c>
      <c r="T207" s="137">
        <f>'FOD (ALL)'!U207</f>
        <v>988.5</v>
      </c>
      <c r="U207" s="137">
        <f>'FOD (ALL)'!AL207</f>
        <v>889.95</v>
      </c>
      <c r="V207" s="137">
        <f>'FOD (ALL)'!BC207</f>
        <v>900</v>
      </c>
      <c r="W207" s="137">
        <f>'FOD (ALL)'!BT207</f>
        <v>952.4</v>
      </c>
      <c r="X207" s="137">
        <f>'FOD (ALL)'!E207</f>
        <v>1009.05</v>
      </c>
      <c r="Y207" s="137">
        <f>'FOD (ALL)'!V207</f>
        <v>1023</v>
      </c>
      <c r="Z207" s="137">
        <f>'FOD (ALL)'!AM207</f>
        <v>915.85</v>
      </c>
      <c r="AA207" s="137">
        <f>'FOD (ALL)'!BD207</f>
        <v>917.3</v>
      </c>
      <c r="AB207" s="137">
        <f>'FOD (ALL)'!BU207</f>
        <v>952.4</v>
      </c>
      <c r="AC207" s="137">
        <f>'FOD (ALL)'!F207</f>
        <v>962.5</v>
      </c>
      <c r="AD207" s="137">
        <f>'FOD (ALL)'!W207</f>
        <v>953.35</v>
      </c>
      <c r="AE207" s="137">
        <f>'FOD (ALL)'!AN207</f>
        <v>881.4</v>
      </c>
      <c r="AF207" s="137">
        <f>'FOD (ALL)'!BE207</f>
        <v>870.8</v>
      </c>
      <c r="AG207" s="137">
        <f>'FOD (ALL)'!BV207</f>
        <v>831.5</v>
      </c>
      <c r="AH207" s="137">
        <f>'FOD (ALL)'!J207</f>
        <v>3112500</v>
      </c>
      <c r="AI207" s="137">
        <f>'FOD (ALL)'!AA207</f>
        <v>3468000</v>
      </c>
      <c r="AJ207" s="137">
        <f>'FOD (ALL)'!AR207</f>
        <v>3420000</v>
      </c>
      <c r="AK207" s="137">
        <f>'FOD (ALL)'!BI207</f>
        <v>3411000</v>
      </c>
      <c r="AL207" s="137">
        <f>'FOD (ALL)'!BZ207</f>
        <v>3434700</v>
      </c>
      <c r="AM207" s="137" t="str">
        <f t="shared" si="155"/>
        <v>N</v>
      </c>
      <c r="AN207" s="137" t="str">
        <f t="shared" si="156"/>
        <v>Y</v>
      </c>
      <c r="AO207" s="137" t="str">
        <f t="shared" si="157"/>
        <v>Y</v>
      </c>
      <c r="AP207" s="137" t="str">
        <f t="shared" si="158"/>
        <v>N</v>
      </c>
      <c r="AQ207" s="139">
        <f t="shared" si="159"/>
        <v>-10.250865051903114</v>
      </c>
      <c r="AR207" s="139">
        <f t="shared" si="160"/>
        <v>1.4035087719298245</v>
      </c>
      <c r="AS207" s="139">
        <f t="shared" si="161"/>
        <v>0.26385224274406333</v>
      </c>
      <c r="AT207" s="139">
        <f t="shared" si="162"/>
        <v>-0.69001659533583726</v>
      </c>
      <c r="AU207" s="137" t="str">
        <f t="shared" si="163"/>
        <v>N</v>
      </c>
      <c r="AV207" s="137" t="str">
        <f t="shared" si="164"/>
        <v>Y</v>
      </c>
      <c r="AW207" s="137" t="str">
        <f t="shared" si="165"/>
        <v>Y</v>
      </c>
      <c r="AX207" s="137">
        <f>'FOD (ALL)'!I207</f>
        <v>39062.86</v>
      </c>
      <c r="AY207" s="137">
        <f>'FOD (ALL)'!Z207</f>
        <v>89132.68</v>
      </c>
      <c r="AZ207" s="137">
        <f>'FOD (ALL)'!AQ207</f>
        <v>15875.82</v>
      </c>
      <c r="BA207" s="137">
        <f>'FOD (ALL)'!BH207</f>
        <v>24715.06</v>
      </c>
      <c r="BB207" s="137">
        <f>'FOD (ALL)'!BY207</f>
        <v>53756.82</v>
      </c>
      <c r="BC207" s="137" t="str">
        <f t="shared" si="166"/>
        <v>N</v>
      </c>
      <c r="BD207" s="137" t="str">
        <f t="shared" si="167"/>
        <v>Y</v>
      </c>
      <c r="BE207" s="137" t="str">
        <f t="shared" si="168"/>
        <v>N</v>
      </c>
      <c r="BF207" s="137" t="str">
        <f t="shared" si="169"/>
        <v>N</v>
      </c>
      <c r="BG207" s="139">
        <f t="shared" si="170"/>
        <v>-56.17448056088967</v>
      </c>
      <c r="BH207" s="139">
        <f t="shared" si="171"/>
        <v>461.43670059247324</v>
      </c>
      <c r="BI207" s="139">
        <f t="shared" si="172"/>
        <v>-35.764590496644558</v>
      </c>
      <c r="BJ207" s="139">
        <f t="shared" si="173"/>
        <v>-54.024326587770631</v>
      </c>
      <c r="BK207" s="137" t="str">
        <f t="shared" si="174"/>
        <v>N</v>
      </c>
      <c r="BL207" s="137" t="str">
        <f t="shared" si="175"/>
        <v>Y</v>
      </c>
      <c r="BM207" s="137" t="str">
        <f t="shared" si="176"/>
        <v>Y</v>
      </c>
      <c r="BN207" s="137">
        <f>'FOD (ALL)'!H207</f>
        <v>13278</v>
      </c>
      <c r="BO207" s="137">
        <f>'FOD (ALL)'!Y207</f>
        <v>30169</v>
      </c>
      <c r="BP207" s="137">
        <f>'FOD (ALL)'!AP207</f>
        <v>5871</v>
      </c>
      <c r="BQ207" s="137">
        <f>'FOD (ALL)'!BG207</f>
        <v>9240</v>
      </c>
      <c r="BR207" s="137">
        <f>'FOD (ALL)'!BX207</f>
        <v>20344</v>
      </c>
      <c r="BS207" s="137" t="str">
        <f t="shared" si="177"/>
        <v>N</v>
      </c>
      <c r="BT207" s="137" t="str">
        <f t="shared" si="178"/>
        <v>Y</v>
      </c>
      <c r="BU207" s="137" t="str">
        <f t="shared" si="179"/>
        <v>N</v>
      </c>
      <c r="BV207" s="137" t="str">
        <f t="shared" si="180"/>
        <v>N</v>
      </c>
      <c r="BW207" s="139">
        <f t="shared" si="181"/>
        <v>-55.987934634890124</v>
      </c>
      <c r="BX207" s="139">
        <f t="shared" si="182"/>
        <v>413.86475898484071</v>
      </c>
      <c r="BY207" s="139">
        <f t="shared" si="183"/>
        <v>-36.461038961038959</v>
      </c>
      <c r="BZ207" s="139">
        <f t="shared" si="184"/>
        <v>-54.581203303185212</v>
      </c>
      <c r="CA207" s="137" t="str">
        <f t="shared" si="185"/>
        <v>N</v>
      </c>
      <c r="CB207" s="137" t="str">
        <f t="shared" si="186"/>
        <v>Y</v>
      </c>
      <c r="CC207" s="137" t="str">
        <f t="shared" si="187"/>
        <v>Y</v>
      </c>
    </row>
    <row r="208" spans="1:81" x14ac:dyDescent="0.3">
      <c r="A208" s="137" t="str">
        <f>'FOD (ALL)'!B208</f>
        <v>INDIGO</v>
      </c>
      <c r="B208" s="146">
        <f>'FOD (ALL)'!C208</f>
        <v>44007</v>
      </c>
      <c r="C208" s="137">
        <f>'FOD (ALL)'!G208</f>
        <v>953.4</v>
      </c>
      <c r="D208" s="137">
        <f>'FOD (ALL)'!X208</f>
        <v>956.45</v>
      </c>
      <c r="E208" s="137">
        <f>'FOD (ALL)'!AO208</f>
        <v>890.55</v>
      </c>
      <c r="F208" s="137">
        <f>'FOD (ALL)'!BF208</f>
        <v>869.95</v>
      </c>
      <c r="G208" s="137">
        <f>'FOD (ALL)'!BW208</f>
        <v>865</v>
      </c>
      <c r="H208" s="137" t="str">
        <f t="shared" si="144"/>
        <v>N</v>
      </c>
      <c r="I208" s="137" t="str">
        <f t="shared" si="145"/>
        <v>Y</v>
      </c>
      <c r="J208" s="137" t="str">
        <f t="shared" si="146"/>
        <v>Y</v>
      </c>
      <c r="K208" s="137" t="str">
        <f t="shared" si="147"/>
        <v>Y</v>
      </c>
      <c r="L208" s="139">
        <f t="shared" si="148"/>
        <v>-0.31888755293011323</v>
      </c>
      <c r="M208" s="139">
        <f t="shared" si="149"/>
        <v>7.3999213968895736</v>
      </c>
      <c r="N208" s="139">
        <f t="shared" si="150"/>
        <v>2.3679521811598261</v>
      </c>
      <c r="O208" s="139">
        <f t="shared" si="151"/>
        <v>0.57225433526012082</v>
      </c>
      <c r="P208" s="137" t="str">
        <f t="shared" si="152"/>
        <v>N</v>
      </c>
      <c r="Q208" s="137" t="str">
        <f t="shared" si="153"/>
        <v>Y</v>
      </c>
      <c r="R208" s="137" t="str">
        <f t="shared" si="154"/>
        <v>Y</v>
      </c>
      <c r="S208" s="137">
        <f>'FOD (ALL)'!D208</f>
        <v>966</v>
      </c>
      <c r="T208" s="137">
        <f>'FOD (ALL)'!U208</f>
        <v>977.3</v>
      </c>
      <c r="U208" s="137">
        <f>'FOD (ALL)'!AL208</f>
        <v>880</v>
      </c>
      <c r="V208" s="137">
        <f>'FOD (ALL)'!BC208</f>
        <v>873.7</v>
      </c>
      <c r="W208" s="137">
        <f>'FOD (ALL)'!BT208</f>
        <v>920</v>
      </c>
      <c r="X208" s="137">
        <f>'FOD (ALL)'!E208</f>
        <v>987.6</v>
      </c>
      <c r="Y208" s="137">
        <f>'FOD (ALL)'!V208</f>
        <v>999.9</v>
      </c>
      <c r="Z208" s="137">
        <f>'FOD (ALL)'!AM208</f>
        <v>896.35</v>
      </c>
      <c r="AA208" s="137">
        <f>'FOD (ALL)'!BD208</f>
        <v>900</v>
      </c>
      <c r="AB208" s="137">
        <f>'FOD (ALL)'!BU208</f>
        <v>926.25</v>
      </c>
      <c r="AC208" s="137">
        <f>'FOD (ALL)'!F208</f>
        <v>938.8</v>
      </c>
      <c r="AD208" s="137">
        <f>'FOD (ALL)'!W208</f>
        <v>932.5</v>
      </c>
      <c r="AE208" s="137">
        <f>'FOD (ALL)'!AN208</f>
        <v>865</v>
      </c>
      <c r="AF208" s="137">
        <f>'FOD (ALL)'!BE208</f>
        <v>852.7</v>
      </c>
      <c r="AG208" s="137">
        <f>'FOD (ALL)'!BV208</f>
        <v>824.75</v>
      </c>
      <c r="AH208" s="137">
        <f>'FOD (ALL)'!J208</f>
        <v>946800</v>
      </c>
      <c r="AI208" s="137">
        <f>'FOD (ALL)'!AA208</f>
        <v>499800</v>
      </c>
      <c r="AJ208" s="137">
        <f>'FOD (ALL)'!AR208</f>
        <v>270900</v>
      </c>
      <c r="AK208" s="137">
        <f>'FOD (ALL)'!BI208</f>
        <v>210600</v>
      </c>
      <c r="AL208" s="137">
        <f>'FOD (ALL)'!BZ208</f>
        <v>190200</v>
      </c>
      <c r="AM208" s="137" t="str">
        <f t="shared" si="155"/>
        <v>Y</v>
      </c>
      <c r="AN208" s="137" t="str">
        <f t="shared" si="156"/>
        <v>Y</v>
      </c>
      <c r="AO208" s="137" t="str">
        <f t="shared" si="157"/>
        <v>Y</v>
      </c>
      <c r="AP208" s="137" t="str">
        <f t="shared" si="158"/>
        <v>Y</v>
      </c>
      <c r="AQ208" s="139">
        <f t="shared" si="159"/>
        <v>89.435774309723897</v>
      </c>
      <c r="AR208" s="139">
        <f t="shared" si="160"/>
        <v>84.496124031007753</v>
      </c>
      <c r="AS208" s="139">
        <f t="shared" si="161"/>
        <v>28.63247863247863</v>
      </c>
      <c r="AT208" s="139">
        <f t="shared" si="162"/>
        <v>10.725552050473187</v>
      </c>
      <c r="AU208" s="137" t="str">
        <f t="shared" si="163"/>
        <v>Y</v>
      </c>
      <c r="AV208" s="137" t="str">
        <f t="shared" si="164"/>
        <v>Y</v>
      </c>
      <c r="AW208" s="137" t="str">
        <f t="shared" si="165"/>
        <v>Y</v>
      </c>
      <c r="AX208" s="137">
        <f>'FOD (ALL)'!I208</f>
        <v>10274.43</v>
      </c>
      <c r="AY208" s="137">
        <f>'FOD (ALL)'!Z208</f>
        <v>12067.74</v>
      </c>
      <c r="AZ208" s="137">
        <f>'FOD (ALL)'!AQ208</f>
        <v>2563.42</v>
      </c>
      <c r="BA208" s="137">
        <f>'FOD (ALL)'!BH208</f>
        <v>3007.53</v>
      </c>
      <c r="BB208" s="137">
        <f>'FOD (ALL)'!BY208</f>
        <v>3617.73</v>
      </c>
      <c r="BC208" s="137" t="str">
        <f t="shared" si="166"/>
        <v>N</v>
      </c>
      <c r="BD208" s="137" t="str">
        <f t="shared" si="167"/>
        <v>Y</v>
      </c>
      <c r="BE208" s="137" t="str">
        <f t="shared" si="168"/>
        <v>N</v>
      </c>
      <c r="BF208" s="137" t="str">
        <f t="shared" si="169"/>
        <v>N</v>
      </c>
      <c r="BG208" s="139">
        <f t="shared" si="170"/>
        <v>-14.860363249456812</v>
      </c>
      <c r="BH208" s="139">
        <f t="shared" si="171"/>
        <v>370.76717822284292</v>
      </c>
      <c r="BI208" s="139">
        <f t="shared" si="172"/>
        <v>-14.766602494405712</v>
      </c>
      <c r="BJ208" s="139">
        <f t="shared" si="173"/>
        <v>-16.866930367937901</v>
      </c>
      <c r="BK208" s="137" t="str">
        <f t="shared" si="174"/>
        <v>N</v>
      </c>
      <c r="BL208" s="137" t="str">
        <f t="shared" si="175"/>
        <v>Y</v>
      </c>
      <c r="BM208" s="137" t="str">
        <f t="shared" si="176"/>
        <v>Y</v>
      </c>
      <c r="BN208" s="137">
        <f>'FOD (ALL)'!H208</f>
        <v>3589</v>
      </c>
      <c r="BO208" s="137">
        <f>'FOD (ALL)'!Y208</f>
        <v>4178</v>
      </c>
      <c r="BP208" s="137">
        <f>'FOD (ALL)'!AP208</f>
        <v>969</v>
      </c>
      <c r="BQ208" s="137">
        <f>'FOD (ALL)'!BG208</f>
        <v>1149</v>
      </c>
      <c r="BR208" s="137">
        <f>'FOD (ALL)'!BX208</f>
        <v>1397</v>
      </c>
      <c r="BS208" s="137" t="str">
        <f t="shared" si="177"/>
        <v>N</v>
      </c>
      <c r="BT208" s="137" t="str">
        <f t="shared" si="178"/>
        <v>Y</v>
      </c>
      <c r="BU208" s="137" t="str">
        <f t="shared" si="179"/>
        <v>N</v>
      </c>
      <c r="BV208" s="137" t="str">
        <f t="shared" si="180"/>
        <v>N</v>
      </c>
      <c r="BW208" s="139">
        <f t="shared" si="181"/>
        <v>-14.097654380086166</v>
      </c>
      <c r="BX208" s="139">
        <f t="shared" si="182"/>
        <v>331.16615067079465</v>
      </c>
      <c r="BY208" s="139">
        <f t="shared" si="183"/>
        <v>-15.66579634464752</v>
      </c>
      <c r="BZ208" s="139">
        <f t="shared" si="184"/>
        <v>-17.752326413743734</v>
      </c>
      <c r="CA208" s="137" t="str">
        <f t="shared" si="185"/>
        <v>N</v>
      </c>
      <c r="CB208" s="137" t="str">
        <f t="shared" si="186"/>
        <v>Y</v>
      </c>
      <c r="CC208" s="137" t="str">
        <f t="shared" si="187"/>
        <v>Y</v>
      </c>
    </row>
    <row r="209" spans="1:81" x14ac:dyDescent="0.3">
      <c r="A209" s="137" t="str">
        <f>'FOD (ALL)'!B209</f>
        <v>INDIGO</v>
      </c>
      <c r="B209" s="146">
        <f>'FOD (ALL)'!C209</f>
        <v>44042</v>
      </c>
      <c r="C209" s="137">
        <f>'FOD (ALL)'!G209</f>
        <v>955.3</v>
      </c>
      <c r="D209" s="137">
        <f>'FOD (ALL)'!X209</f>
        <v>945.25</v>
      </c>
      <c r="E209" s="137">
        <f>'FOD (ALL)'!AO209</f>
        <v>884.6</v>
      </c>
      <c r="F209" s="137">
        <f>'FOD (ALL)'!BF209</f>
        <v>868</v>
      </c>
      <c r="G209" s="137">
        <f>'FOD (ALL)'!BW209</f>
        <v>920.75</v>
      </c>
      <c r="H209" s="137" t="str">
        <f t="shared" si="144"/>
        <v>Y</v>
      </c>
      <c r="I209" s="137" t="str">
        <f t="shared" si="145"/>
        <v>Y</v>
      </c>
      <c r="J209" s="137" t="str">
        <f t="shared" si="146"/>
        <v>Y</v>
      </c>
      <c r="K209" s="137" t="str">
        <f t="shared" si="147"/>
        <v>N</v>
      </c>
      <c r="L209" s="139">
        <f t="shared" si="148"/>
        <v>1.0632107907960808</v>
      </c>
      <c r="M209" s="139">
        <f t="shared" si="149"/>
        <v>6.8562061948903432</v>
      </c>
      <c r="N209" s="139">
        <f t="shared" si="150"/>
        <v>1.9124423963133668</v>
      </c>
      <c r="O209" s="139">
        <f t="shared" si="151"/>
        <v>-5.7290252511539501</v>
      </c>
      <c r="P209" s="137" t="str">
        <f t="shared" si="152"/>
        <v>N</v>
      </c>
      <c r="Q209" s="137" t="str">
        <f t="shared" si="153"/>
        <v>Y</v>
      </c>
      <c r="R209" s="137" t="str">
        <f t="shared" si="154"/>
        <v>Y</v>
      </c>
      <c r="S209" s="137">
        <f>'FOD (ALL)'!D209</f>
        <v>978</v>
      </c>
      <c r="T209" s="137">
        <f>'FOD (ALL)'!U209</f>
        <v>942</v>
      </c>
      <c r="U209" s="137">
        <f>'FOD (ALL)'!AL209</f>
        <v>874.6</v>
      </c>
      <c r="V209" s="137">
        <f>'FOD (ALL)'!BC209</f>
        <v>863.75</v>
      </c>
      <c r="W209" s="137">
        <f>'FOD (ALL)'!BT209</f>
        <v>899</v>
      </c>
      <c r="X209" s="137">
        <f>'FOD (ALL)'!E209</f>
        <v>978</v>
      </c>
      <c r="Y209" s="137">
        <f>'FOD (ALL)'!V209</f>
        <v>978</v>
      </c>
      <c r="Z209" s="137">
        <f>'FOD (ALL)'!AM209</f>
        <v>891</v>
      </c>
      <c r="AA209" s="137">
        <f>'FOD (ALL)'!BD209</f>
        <v>868</v>
      </c>
      <c r="AB209" s="137">
        <f>'FOD (ALL)'!BU209</f>
        <v>901</v>
      </c>
      <c r="AC209" s="137">
        <f>'FOD (ALL)'!F209</f>
        <v>935</v>
      </c>
      <c r="AD209" s="137">
        <f>'FOD (ALL)'!W209</f>
        <v>932.25</v>
      </c>
      <c r="AE209" s="137">
        <f>'FOD (ALL)'!AN209</f>
        <v>874.6</v>
      </c>
      <c r="AF209" s="137">
        <f>'FOD (ALL)'!BE209</f>
        <v>845</v>
      </c>
      <c r="AG209" s="137">
        <f>'FOD (ALL)'!BV209</f>
        <v>844.55</v>
      </c>
      <c r="AH209" s="137">
        <f>'FOD (ALL)'!J209</f>
        <v>31000</v>
      </c>
      <c r="AI209" s="137">
        <f>'FOD (ALL)'!AA209</f>
        <v>18500</v>
      </c>
      <c r="AJ209" s="137">
        <f>'FOD (ALL)'!AR209</f>
        <v>16500</v>
      </c>
      <c r="AK209" s="137">
        <f>'FOD (ALL)'!BI209</f>
        <v>16000</v>
      </c>
      <c r="AL209" s="137">
        <f>'FOD (ALL)'!BZ209</f>
        <v>17500</v>
      </c>
      <c r="AM209" s="137" t="str">
        <f t="shared" si="155"/>
        <v>Y</v>
      </c>
      <c r="AN209" s="137" t="str">
        <f t="shared" si="156"/>
        <v>Y</v>
      </c>
      <c r="AO209" s="137" t="str">
        <f t="shared" si="157"/>
        <v>Y</v>
      </c>
      <c r="AP209" s="137" t="str">
        <f t="shared" si="158"/>
        <v>N</v>
      </c>
      <c r="AQ209" s="139">
        <f t="shared" si="159"/>
        <v>67.567567567567565</v>
      </c>
      <c r="AR209" s="139">
        <f t="shared" si="160"/>
        <v>12.121212121212121</v>
      </c>
      <c r="AS209" s="139">
        <f t="shared" si="161"/>
        <v>3.125</v>
      </c>
      <c r="AT209" s="139">
        <f t="shared" si="162"/>
        <v>-8.5714285714285712</v>
      </c>
      <c r="AU209" s="137" t="str">
        <f t="shared" si="163"/>
        <v>Y</v>
      </c>
      <c r="AV209" s="137" t="str">
        <f t="shared" si="164"/>
        <v>Y</v>
      </c>
      <c r="AW209" s="137" t="str">
        <f t="shared" si="165"/>
        <v>Y</v>
      </c>
      <c r="AX209" s="137">
        <f>'FOD (ALL)'!I209</f>
        <v>284.95</v>
      </c>
      <c r="AY209" s="137">
        <f>'FOD (ALL)'!Z209</f>
        <v>180.79</v>
      </c>
      <c r="AZ209" s="137">
        <f>'FOD (ALL)'!AQ209</f>
        <v>35.25</v>
      </c>
      <c r="BA209" s="137">
        <f>'FOD (ALL)'!BH209</f>
        <v>34.28</v>
      </c>
      <c r="BB209" s="137">
        <f>'FOD (ALL)'!BY209</f>
        <v>91.52</v>
      </c>
      <c r="BC209" s="137" t="str">
        <f t="shared" si="166"/>
        <v>Y</v>
      </c>
      <c r="BD209" s="137" t="str">
        <f t="shared" si="167"/>
        <v>Y</v>
      </c>
      <c r="BE209" s="137" t="str">
        <f t="shared" si="168"/>
        <v>Y</v>
      </c>
      <c r="BF209" s="137" t="str">
        <f t="shared" si="169"/>
        <v>N</v>
      </c>
      <c r="BG209" s="139">
        <f t="shared" si="170"/>
        <v>57.613806073344762</v>
      </c>
      <c r="BH209" s="139">
        <f t="shared" si="171"/>
        <v>412.87943262411346</v>
      </c>
      <c r="BI209" s="139">
        <f t="shared" si="172"/>
        <v>2.8296382730455041</v>
      </c>
      <c r="BJ209" s="139">
        <f t="shared" si="173"/>
        <v>-62.543706293706293</v>
      </c>
      <c r="BK209" s="137" t="str">
        <f t="shared" si="174"/>
        <v>N</v>
      </c>
      <c r="BL209" s="137" t="str">
        <f t="shared" si="175"/>
        <v>Y</v>
      </c>
      <c r="BM209" s="137" t="str">
        <f t="shared" si="176"/>
        <v>Y</v>
      </c>
      <c r="BN209" s="137">
        <f>'FOD (ALL)'!H209</f>
        <v>60</v>
      </c>
      <c r="BO209" s="137">
        <f>'FOD (ALL)'!Y209</f>
        <v>38</v>
      </c>
      <c r="BP209" s="137">
        <f>'FOD (ALL)'!AP209</f>
        <v>8</v>
      </c>
      <c r="BQ209" s="137">
        <f>'FOD (ALL)'!BG209</f>
        <v>8</v>
      </c>
      <c r="BR209" s="137">
        <f>'FOD (ALL)'!BX209</f>
        <v>21</v>
      </c>
      <c r="BS209" s="137" t="str">
        <f t="shared" si="177"/>
        <v>Y</v>
      </c>
      <c r="BT209" s="137" t="str">
        <f t="shared" si="178"/>
        <v>Y</v>
      </c>
      <c r="BU209" s="137" t="str">
        <f t="shared" si="179"/>
        <v>Y</v>
      </c>
      <c r="BV209" s="137" t="str">
        <f t="shared" si="180"/>
        <v>N</v>
      </c>
      <c r="BW209" s="139">
        <f t="shared" si="181"/>
        <v>57.894736842105267</v>
      </c>
      <c r="BX209" s="139">
        <f t="shared" si="182"/>
        <v>375</v>
      </c>
      <c r="BY209" s="139">
        <f t="shared" si="183"/>
        <v>0</v>
      </c>
      <c r="BZ209" s="139">
        <f t="shared" si="184"/>
        <v>-61.904761904761905</v>
      </c>
      <c r="CA209" s="137" t="str">
        <f t="shared" si="185"/>
        <v>N</v>
      </c>
      <c r="CB209" s="137" t="str">
        <f t="shared" si="186"/>
        <v>Y</v>
      </c>
      <c r="CC209" s="137" t="str">
        <f t="shared" si="187"/>
        <v>Y</v>
      </c>
    </row>
    <row r="210" spans="1:81" x14ac:dyDescent="0.3">
      <c r="A210" s="137" t="str">
        <f>'FOD (ALL)'!B210</f>
        <v>INDUSINDBK</v>
      </c>
      <c r="B210" s="146">
        <f>'FOD (ALL)'!C210</f>
        <v>43979</v>
      </c>
      <c r="C210" s="137">
        <f>'FOD (ALL)'!G210</f>
        <v>337.1</v>
      </c>
      <c r="D210" s="137">
        <f>'FOD (ALL)'!X210</f>
        <v>346.65</v>
      </c>
      <c r="E210" s="137">
        <f>'FOD (ALL)'!AO210</f>
        <v>358.45</v>
      </c>
      <c r="F210" s="137">
        <f>'FOD (ALL)'!BF210</f>
        <v>368.65</v>
      </c>
      <c r="G210" s="137">
        <f>'FOD (ALL)'!BW210</f>
        <v>376.3</v>
      </c>
      <c r="H210" s="137" t="str">
        <f t="shared" si="144"/>
        <v>N</v>
      </c>
      <c r="I210" s="137" t="str">
        <f t="shared" si="145"/>
        <v>N</v>
      </c>
      <c r="J210" s="137" t="str">
        <f t="shared" si="146"/>
        <v>N</v>
      </c>
      <c r="K210" s="137" t="str">
        <f t="shared" si="147"/>
        <v>N</v>
      </c>
      <c r="L210" s="139">
        <f t="shared" si="148"/>
        <v>-2.7549401413529369</v>
      </c>
      <c r="M210" s="139">
        <f t="shared" si="149"/>
        <v>-3.2919514576649496</v>
      </c>
      <c r="N210" s="139">
        <f t="shared" si="150"/>
        <v>-2.7668520276685173</v>
      </c>
      <c r="O210" s="139">
        <f t="shared" si="151"/>
        <v>-2.0329524315705645</v>
      </c>
      <c r="P210" s="137" t="str">
        <f t="shared" si="152"/>
        <v>Y</v>
      </c>
      <c r="Q210" s="137" t="str">
        <f t="shared" si="153"/>
        <v>N</v>
      </c>
      <c r="R210" s="137" t="str">
        <f t="shared" si="154"/>
        <v>N</v>
      </c>
      <c r="S210" s="137">
        <f>'FOD (ALL)'!D210</f>
        <v>341.75</v>
      </c>
      <c r="T210" s="137">
        <f>'FOD (ALL)'!U210</f>
        <v>362.5</v>
      </c>
      <c r="U210" s="137">
        <f>'FOD (ALL)'!AL210</f>
        <v>366</v>
      </c>
      <c r="V210" s="137">
        <f>'FOD (ALL)'!BC210</f>
        <v>385.7</v>
      </c>
      <c r="W210" s="137">
        <f>'FOD (ALL)'!BT210</f>
        <v>418.55</v>
      </c>
      <c r="X210" s="137">
        <f>'FOD (ALL)'!E210</f>
        <v>354.2</v>
      </c>
      <c r="Y210" s="137">
        <f>'FOD (ALL)'!V210</f>
        <v>364.75</v>
      </c>
      <c r="Z210" s="137">
        <f>'FOD (ALL)'!AM210</f>
        <v>373.5</v>
      </c>
      <c r="AA210" s="137">
        <f>'FOD (ALL)'!BD210</f>
        <v>387.05</v>
      </c>
      <c r="AB210" s="137">
        <f>'FOD (ALL)'!BU210</f>
        <v>418.8</v>
      </c>
      <c r="AC210" s="137">
        <f>'FOD (ALL)'!F210</f>
        <v>327.55</v>
      </c>
      <c r="AD210" s="137">
        <f>'FOD (ALL)'!W210</f>
        <v>342.7</v>
      </c>
      <c r="AE210" s="137">
        <f>'FOD (ALL)'!AN210</f>
        <v>350.8</v>
      </c>
      <c r="AF210" s="137">
        <f>'FOD (ALL)'!BE210</f>
        <v>361.5</v>
      </c>
      <c r="AG210" s="137">
        <f>'FOD (ALL)'!BV210</f>
        <v>371.4</v>
      </c>
      <c r="AH210" s="137">
        <f>'FOD (ALL)'!J210</f>
        <v>15299200</v>
      </c>
      <c r="AI210" s="137">
        <f>'FOD (ALL)'!AA210</f>
        <v>18272800</v>
      </c>
      <c r="AJ210" s="137">
        <f>'FOD (ALL)'!AR210</f>
        <v>19108800</v>
      </c>
      <c r="AK210" s="137">
        <f>'FOD (ALL)'!BI210</f>
        <v>19027600</v>
      </c>
      <c r="AL210" s="137">
        <f>'FOD (ALL)'!BZ210</f>
        <v>18692400</v>
      </c>
      <c r="AM210" s="137" t="str">
        <f t="shared" si="155"/>
        <v>N</v>
      </c>
      <c r="AN210" s="137" t="str">
        <f t="shared" si="156"/>
        <v>N</v>
      </c>
      <c r="AO210" s="137" t="str">
        <f t="shared" si="157"/>
        <v>Y</v>
      </c>
      <c r="AP210" s="137" t="str">
        <f t="shared" si="158"/>
        <v>Y</v>
      </c>
      <c r="AQ210" s="139">
        <f t="shared" si="159"/>
        <v>-16.273368066196753</v>
      </c>
      <c r="AR210" s="139">
        <f t="shared" si="160"/>
        <v>-4.3749476680900949</v>
      </c>
      <c r="AS210" s="139">
        <f t="shared" si="161"/>
        <v>0.42674851268683384</v>
      </c>
      <c r="AT210" s="139">
        <f t="shared" si="162"/>
        <v>1.7932421732896793</v>
      </c>
      <c r="AU210" s="137" t="str">
        <f t="shared" si="163"/>
        <v>N</v>
      </c>
      <c r="AV210" s="137" t="str">
        <f t="shared" si="164"/>
        <v>N</v>
      </c>
      <c r="AW210" s="137" t="str">
        <f t="shared" si="165"/>
        <v>N</v>
      </c>
      <c r="AX210" s="137">
        <f>'FOD (ALL)'!I210</f>
        <v>62944.72</v>
      </c>
      <c r="AY210" s="137">
        <f>'FOD (ALL)'!Z210</f>
        <v>41898.1</v>
      </c>
      <c r="AZ210" s="137">
        <f>'FOD (ALL)'!AQ210</f>
        <v>46617.64</v>
      </c>
      <c r="BA210" s="137">
        <f>'FOD (ALL)'!BH210</f>
        <v>48904.77</v>
      </c>
      <c r="BB210" s="137">
        <f>'FOD (ALL)'!BY210</f>
        <v>50287.86</v>
      </c>
      <c r="BC210" s="137" t="str">
        <f t="shared" si="166"/>
        <v>Y</v>
      </c>
      <c r="BD210" s="137" t="str">
        <f t="shared" si="167"/>
        <v>N</v>
      </c>
      <c r="BE210" s="137" t="str">
        <f t="shared" si="168"/>
        <v>N</v>
      </c>
      <c r="BF210" s="137" t="str">
        <f t="shared" si="169"/>
        <v>N</v>
      </c>
      <c r="BG210" s="139">
        <f t="shared" si="170"/>
        <v>50.232874521756365</v>
      </c>
      <c r="BH210" s="139">
        <f t="shared" si="171"/>
        <v>-10.123935917819951</v>
      </c>
      <c r="BI210" s="139">
        <f t="shared" si="172"/>
        <v>-4.6767012706531439</v>
      </c>
      <c r="BJ210" s="139">
        <f t="shared" si="173"/>
        <v>-2.7503457096802362</v>
      </c>
      <c r="BK210" s="137" t="str">
        <f t="shared" si="174"/>
        <v>Y</v>
      </c>
      <c r="BL210" s="137" t="str">
        <f t="shared" si="175"/>
        <v>N</v>
      </c>
      <c r="BM210" s="137" t="str">
        <f t="shared" si="176"/>
        <v>N</v>
      </c>
      <c r="BN210" s="137">
        <f>'FOD (ALL)'!H210</f>
        <v>46440</v>
      </c>
      <c r="BO210" s="137">
        <f>'FOD (ALL)'!Y210</f>
        <v>29545</v>
      </c>
      <c r="BP210" s="137">
        <f>'FOD (ALL)'!AP210</f>
        <v>32504</v>
      </c>
      <c r="BQ210" s="137">
        <f>'FOD (ALL)'!BG210</f>
        <v>32651</v>
      </c>
      <c r="BR210" s="137">
        <f>'FOD (ALL)'!BX210</f>
        <v>32374</v>
      </c>
      <c r="BS210" s="137" t="str">
        <f t="shared" si="177"/>
        <v>Y</v>
      </c>
      <c r="BT210" s="137" t="str">
        <f t="shared" si="178"/>
        <v>N</v>
      </c>
      <c r="BU210" s="137" t="str">
        <f t="shared" si="179"/>
        <v>N</v>
      </c>
      <c r="BV210" s="137" t="str">
        <f t="shared" si="180"/>
        <v>Y</v>
      </c>
      <c r="BW210" s="139">
        <f t="shared" si="181"/>
        <v>57.183956676256557</v>
      </c>
      <c r="BX210" s="139">
        <f t="shared" si="182"/>
        <v>-9.1034949544671431</v>
      </c>
      <c r="BY210" s="139">
        <f t="shared" si="183"/>
        <v>-0.45021591987994242</v>
      </c>
      <c r="BZ210" s="139">
        <f t="shared" si="184"/>
        <v>0.85562488416630633</v>
      </c>
      <c r="CA210" s="137" t="str">
        <f t="shared" si="185"/>
        <v>Y</v>
      </c>
      <c r="CB210" s="137" t="str">
        <f t="shared" si="186"/>
        <v>N</v>
      </c>
      <c r="CC210" s="137" t="str">
        <f t="shared" si="187"/>
        <v>N</v>
      </c>
    </row>
    <row r="211" spans="1:81" x14ac:dyDescent="0.3">
      <c r="A211" s="137" t="str">
        <f>'FOD (ALL)'!B211</f>
        <v>INDUSINDBK</v>
      </c>
      <c r="B211" s="146">
        <f>'FOD (ALL)'!C211</f>
        <v>44007</v>
      </c>
      <c r="C211" s="137">
        <f>'FOD (ALL)'!G211</f>
        <v>337.75</v>
      </c>
      <c r="D211" s="137">
        <f>'FOD (ALL)'!X211</f>
        <v>347.65</v>
      </c>
      <c r="E211" s="137">
        <f>'FOD (ALL)'!AO211</f>
        <v>359.3</v>
      </c>
      <c r="F211" s="137">
        <f>'FOD (ALL)'!BF211</f>
        <v>369.7</v>
      </c>
      <c r="G211" s="137">
        <f>'FOD (ALL)'!BW211</f>
        <v>377.45</v>
      </c>
      <c r="H211" s="137" t="str">
        <f t="shared" si="144"/>
        <v>N</v>
      </c>
      <c r="I211" s="137" t="str">
        <f t="shared" si="145"/>
        <v>N</v>
      </c>
      <c r="J211" s="137" t="str">
        <f t="shared" si="146"/>
        <v>N</v>
      </c>
      <c r="K211" s="137" t="str">
        <f t="shared" si="147"/>
        <v>N</v>
      </c>
      <c r="L211" s="139">
        <f t="shared" si="148"/>
        <v>-2.8476916438947155</v>
      </c>
      <c r="M211" s="139">
        <f t="shared" si="149"/>
        <v>-3.2424158085165695</v>
      </c>
      <c r="N211" s="139">
        <f t="shared" si="150"/>
        <v>-2.8130916959696992</v>
      </c>
      <c r="O211" s="139">
        <f t="shared" si="151"/>
        <v>-2.0532520863690555</v>
      </c>
      <c r="P211" s="137" t="str">
        <f t="shared" si="152"/>
        <v>Y</v>
      </c>
      <c r="Q211" s="137" t="str">
        <f t="shared" si="153"/>
        <v>N</v>
      </c>
      <c r="R211" s="137" t="str">
        <f t="shared" si="154"/>
        <v>N</v>
      </c>
      <c r="S211" s="137">
        <f>'FOD (ALL)'!D211</f>
        <v>341.1</v>
      </c>
      <c r="T211" s="137">
        <f>'FOD (ALL)'!U211</f>
        <v>362.4</v>
      </c>
      <c r="U211" s="137">
        <f>'FOD (ALL)'!AL211</f>
        <v>368.55</v>
      </c>
      <c r="V211" s="137">
        <f>'FOD (ALL)'!BC211</f>
        <v>386</v>
      </c>
      <c r="W211" s="137">
        <f>'FOD (ALL)'!BT211</f>
        <v>413.3</v>
      </c>
      <c r="X211" s="137">
        <f>'FOD (ALL)'!E211</f>
        <v>355.15</v>
      </c>
      <c r="Y211" s="137">
        <f>'FOD (ALL)'!V211</f>
        <v>364.95</v>
      </c>
      <c r="Z211" s="137">
        <f>'FOD (ALL)'!AM211</f>
        <v>372.4</v>
      </c>
      <c r="AA211" s="137">
        <f>'FOD (ALL)'!BD211</f>
        <v>387.75</v>
      </c>
      <c r="AB211" s="137">
        <f>'FOD (ALL)'!BU211</f>
        <v>416.8</v>
      </c>
      <c r="AC211" s="137">
        <f>'FOD (ALL)'!F211</f>
        <v>328.9</v>
      </c>
      <c r="AD211" s="137">
        <f>'FOD (ALL)'!W211</f>
        <v>343.8</v>
      </c>
      <c r="AE211" s="137">
        <f>'FOD (ALL)'!AN211</f>
        <v>352.1</v>
      </c>
      <c r="AF211" s="137">
        <f>'FOD (ALL)'!BE211</f>
        <v>362.9</v>
      </c>
      <c r="AG211" s="137">
        <f>'FOD (ALL)'!BV211</f>
        <v>375.65</v>
      </c>
      <c r="AH211" s="137">
        <f>'FOD (ALL)'!J211</f>
        <v>7770000</v>
      </c>
      <c r="AI211" s="137">
        <f>'FOD (ALL)'!AA211</f>
        <v>2594400</v>
      </c>
      <c r="AJ211" s="137">
        <f>'FOD (ALL)'!AR211</f>
        <v>1582400</v>
      </c>
      <c r="AK211" s="137">
        <f>'FOD (ALL)'!BI211</f>
        <v>626400</v>
      </c>
      <c r="AL211" s="137">
        <f>'FOD (ALL)'!BZ211</f>
        <v>393600</v>
      </c>
      <c r="AM211" s="137" t="str">
        <f t="shared" si="155"/>
        <v>Y</v>
      </c>
      <c r="AN211" s="137" t="str">
        <f t="shared" si="156"/>
        <v>Y</v>
      </c>
      <c r="AO211" s="137" t="str">
        <f t="shared" si="157"/>
        <v>Y</v>
      </c>
      <c r="AP211" s="137" t="str">
        <f t="shared" si="158"/>
        <v>Y</v>
      </c>
      <c r="AQ211" s="139">
        <f t="shared" si="159"/>
        <v>199.49121184088807</v>
      </c>
      <c r="AR211" s="139">
        <f t="shared" si="160"/>
        <v>63.953488372093027</v>
      </c>
      <c r="AS211" s="139">
        <f t="shared" si="161"/>
        <v>152.61813537675607</v>
      </c>
      <c r="AT211" s="139">
        <f t="shared" si="162"/>
        <v>59.146341463414629</v>
      </c>
      <c r="AU211" s="137" t="str">
        <f t="shared" si="163"/>
        <v>Y</v>
      </c>
      <c r="AV211" s="137" t="str">
        <f t="shared" si="164"/>
        <v>N</v>
      </c>
      <c r="AW211" s="137" t="str">
        <f t="shared" si="165"/>
        <v>Y</v>
      </c>
      <c r="AX211" s="137">
        <f>'FOD (ALL)'!I211</f>
        <v>24675.84</v>
      </c>
      <c r="AY211" s="137">
        <f>'FOD (ALL)'!Z211</f>
        <v>8507.64</v>
      </c>
      <c r="AZ211" s="137">
        <f>'FOD (ALL)'!AQ211</f>
        <v>6996.84</v>
      </c>
      <c r="BA211" s="137">
        <f>'FOD (ALL)'!BH211</f>
        <v>4631.5200000000004</v>
      </c>
      <c r="BB211" s="137">
        <f>'FOD (ALL)'!BY211</f>
        <v>2417.67</v>
      </c>
      <c r="BC211" s="137" t="str">
        <f t="shared" si="166"/>
        <v>Y</v>
      </c>
      <c r="BD211" s="137" t="str">
        <f t="shared" si="167"/>
        <v>Y</v>
      </c>
      <c r="BE211" s="137" t="str">
        <f t="shared" si="168"/>
        <v>Y</v>
      </c>
      <c r="BF211" s="137" t="str">
        <f t="shared" si="169"/>
        <v>Y</v>
      </c>
      <c r="BG211" s="139">
        <f t="shared" si="170"/>
        <v>190.04330225538459</v>
      </c>
      <c r="BH211" s="139">
        <f t="shared" si="171"/>
        <v>21.59260466153291</v>
      </c>
      <c r="BI211" s="139">
        <f t="shared" si="172"/>
        <v>51.070059073479101</v>
      </c>
      <c r="BJ211" s="139">
        <f t="shared" si="173"/>
        <v>91.569569047884954</v>
      </c>
      <c r="BK211" s="137" t="str">
        <f t="shared" si="174"/>
        <v>Y</v>
      </c>
      <c r="BL211" s="137" t="str">
        <f t="shared" si="175"/>
        <v>N</v>
      </c>
      <c r="BM211" s="137" t="str">
        <f t="shared" si="176"/>
        <v>N</v>
      </c>
      <c r="BN211" s="137">
        <f>'FOD (ALL)'!H211</f>
        <v>18181</v>
      </c>
      <c r="BO211" s="137">
        <f>'FOD (ALL)'!Y211</f>
        <v>5970</v>
      </c>
      <c r="BP211" s="137">
        <f>'FOD (ALL)'!AP211</f>
        <v>4870</v>
      </c>
      <c r="BQ211" s="137">
        <f>'FOD (ALL)'!BG211</f>
        <v>3082</v>
      </c>
      <c r="BR211" s="137">
        <f>'FOD (ALL)'!BX211</f>
        <v>1561</v>
      </c>
      <c r="BS211" s="137" t="str">
        <f t="shared" si="177"/>
        <v>Y</v>
      </c>
      <c r="BT211" s="137" t="str">
        <f t="shared" si="178"/>
        <v>Y</v>
      </c>
      <c r="BU211" s="137" t="str">
        <f t="shared" si="179"/>
        <v>Y</v>
      </c>
      <c r="BV211" s="137" t="str">
        <f t="shared" si="180"/>
        <v>Y</v>
      </c>
      <c r="BW211" s="139">
        <f t="shared" si="181"/>
        <v>204.53936348408712</v>
      </c>
      <c r="BX211" s="139">
        <f t="shared" si="182"/>
        <v>22.587268993839835</v>
      </c>
      <c r="BY211" s="139">
        <f t="shared" si="183"/>
        <v>58.014276443867615</v>
      </c>
      <c r="BZ211" s="139">
        <f t="shared" si="184"/>
        <v>97.437540038436893</v>
      </c>
      <c r="CA211" s="137" t="str">
        <f t="shared" si="185"/>
        <v>Y</v>
      </c>
      <c r="CB211" s="137" t="str">
        <f t="shared" si="186"/>
        <v>N</v>
      </c>
      <c r="CC211" s="137" t="str">
        <f t="shared" si="187"/>
        <v>N</v>
      </c>
    </row>
    <row r="212" spans="1:81" x14ac:dyDescent="0.3">
      <c r="A212" s="137" t="str">
        <f>'FOD (ALL)'!B212</f>
        <v>INDUSINDBK</v>
      </c>
      <c r="B212" s="146">
        <f>'FOD (ALL)'!C212</f>
        <v>44042</v>
      </c>
      <c r="C212" s="137">
        <f>'FOD (ALL)'!G212</f>
        <v>340.35</v>
      </c>
      <c r="D212" s="137">
        <f>'FOD (ALL)'!X212</f>
        <v>348.4</v>
      </c>
      <c r="E212" s="137">
        <f>'FOD (ALL)'!AO212</f>
        <v>360.8</v>
      </c>
      <c r="F212" s="137">
        <f>'FOD (ALL)'!BF212</f>
        <v>370.5</v>
      </c>
      <c r="G212" s="137">
        <f>'FOD (ALL)'!BW212</f>
        <v>380.25</v>
      </c>
      <c r="H212" s="137" t="str">
        <f t="shared" si="144"/>
        <v>N</v>
      </c>
      <c r="I212" s="137" t="str">
        <f t="shared" si="145"/>
        <v>N</v>
      </c>
      <c r="J212" s="137" t="str">
        <f t="shared" si="146"/>
        <v>N</v>
      </c>
      <c r="K212" s="137" t="str">
        <f t="shared" si="147"/>
        <v>N</v>
      </c>
      <c r="L212" s="139">
        <f t="shared" si="148"/>
        <v>-2.3105625717565887</v>
      </c>
      <c r="M212" s="139">
        <f t="shared" si="149"/>
        <v>-3.4368070953436898</v>
      </c>
      <c r="N212" s="139">
        <f t="shared" si="150"/>
        <v>-2.6180836707152468</v>
      </c>
      <c r="O212" s="139">
        <f t="shared" si="151"/>
        <v>-2.5641025641025639</v>
      </c>
      <c r="P212" s="137" t="str">
        <f t="shared" si="152"/>
        <v>Y</v>
      </c>
      <c r="Q212" s="137" t="str">
        <f t="shared" si="153"/>
        <v>N</v>
      </c>
      <c r="R212" s="137" t="str">
        <f t="shared" si="154"/>
        <v>N</v>
      </c>
      <c r="S212" s="137">
        <f>'FOD (ALL)'!D212</f>
        <v>346.4</v>
      </c>
      <c r="T212" s="137">
        <f>'FOD (ALL)'!U212</f>
        <v>360</v>
      </c>
      <c r="U212" s="137">
        <f>'FOD (ALL)'!AL212</f>
        <v>371.4</v>
      </c>
      <c r="V212" s="137">
        <f>'FOD (ALL)'!BC212</f>
        <v>386.1</v>
      </c>
      <c r="W212" s="137">
        <f>'FOD (ALL)'!BT212</f>
        <v>405</v>
      </c>
      <c r="X212" s="137">
        <f>'FOD (ALL)'!E212</f>
        <v>354.65</v>
      </c>
      <c r="Y212" s="137">
        <f>'FOD (ALL)'!V212</f>
        <v>363</v>
      </c>
      <c r="Z212" s="137">
        <f>'FOD (ALL)'!AM212</f>
        <v>371.4</v>
      </c>
      <c r="AA212" s="137">
        <f>'FOD (ALL)'!BD212</f>
        <v>386.1</v>
      </c>
      <c r="AB212" s="137">
        <f>'FOD (ALL)'!BU212</f>
        <v>405</v>
      </c>
      <c r="AC212" s="137">
        <f>'FOD (ALL)'!F212</f>
        <v>331.85</v>
      </c>
      <c r="AD212" s="137">
        <f>'FOD (ALL)'!W212</f>
        <v>341.75</v>
      </c>
      <c r="AE212" s="137">
        <f>'FOD (ALL)'!AN212</f>
        <v>354</v>
      </c>
      <c r="AF212" s="137">
        <f>'FOD (ALL)'!BE212</f>
        <v>368.85</v>
      </c>
      <c r="AG212" s="137">
        <f>'FOD (ALL)'!BV212</f>
        <v>380</v>
      </c>
      <c r="AH212" s="137">
        <f>'FOD (ALL)'!J212</f>
        <v>32800</v>
      </c>
      <c r="AI212" s="137">
        <f>'FOD (ALL)'!AA212</f>
        <v>28800</v>
      </c>
      <c r="AJ212" s="137">
        <f>'FOD (ALL)'!AR212</f>
        <v>22400</v>
      </c>
      <c r="AK212" s="137">
        <f>'FOD (ALL)'!BI212</f>
        <v>14400</v>
      </c>
      <c r="AL212" s="137">
        <f>'FOD (ALL)'!BZ212</f>
        <v>12800</v>
      </c>
      <c r="AM212" s="137" t="str">
        <f t="shared" si="155"/>
        <v>Y</v>
      </c>
      <c r="AN212" s="137" t="str">
        <f t="shared" si="156"/>
        <v>Y</v>
      </c>
      <c r="AO212" s="137" t="str">
        <f t="shared" si="157"/>
        <v>Y</v>
      </c>
      <c r="AP212" s="137" t="str">
        <f t="shared" si="158"/>
        <v>Y</v>
      </c>
      <c r="AQ212" s="139">
        <f t="shared" si="159"/>
        <v>13.888888888888889</v>
      </c>
      <c r="AR212" s="139">
        <f t="shared" si="160"/>
        <v>28.571428571428569</v>
      </c>
      <c r="AS212" s="139">
        <f t="shared" si="161"/>
        <v>55.555555555555557</v>
      </c>
      <c r="AT212" s="139">
        <f t="shared" si="162"/>
        <v>12.5</v>
      </c>
      <c r="AU212" s="137" t="str">
        <f t="shared" si="163"/>
        <v>N</v>
      </c>
      <c r="AV212" s="137" t="str">
        <f t="shared" si="164"/>
        <v>N</v>
      </c>
      <c r="AW212" s="137" t="str">
        <f t="shared" si="165"/>
        <v>Y</v>
      </c>
      <c r="AX212" s="137">
        <f>'FOD (ALL)'!I212</f>
        <v>103.2</v>
      </c>
      <c r="AY212" s="137">
        <f>'FOD (ALL)'!Z212</f>
        <v>84.96</v>
      </c>
      <c r="AZ212" s="137">
        <f>'FOD (ALL)'!AQ212</f>
        <v>60.45</v>
      </c>
      <c r="BA212" s="137">
        <f>'FOD (ALL)'!BH212</f>
        <v>41.98</v>
      </c>
      <c r="BB212" s="137">
        <f>'FOD (ALL)'!BY212</f>
        <v>27.98</v>
      </c>
      <c r="BC212" s="137" t="str">
        <f t="shared" si="166"/>
        <v>Y</v>
      </c>
      <c r="BD212" s="137" t="str">
        <f t="shared" si="167"/>
        <v>Y</v>
      </c>
      <c r="BE212" s="137" t="str">
        <f t="shared" si="168"/>
        <v>Y</v>
      </c>
      <c r="BF212" s="137" t="str">
        <f t="shared" si="169"/>
        <v>Y</v>
      </c>
      <c r="BG212" s="139">
        <f t="shared" si="170"/>
        <v>21.468926553672329</v>
      </c>
      <c r="BH212" s="139">
        <f t="shared" si="171"/>
        <v>40.545905707196013</v>
      </c>
      <c r="BI212" s="139">
        <f t="shared" si="172"/>
        <v>43.997141495950473</v>
      </c>
      <c r="BJ212" s="139">
        <f t="shared" si="173"/>
        <v>50.035739814152954</v>
      </c>
      <c r="BK212" s="137" t="str">
        <f t="shared" si="174"/>
        <v>N</v>
      </c>
      <c r="BL212" s="137" t="str">
        <f t="shared" si="175"/>
        <v>N</v>
      </c>
      <c r="BM212" s="137" t="str">
        <f t="shared" si="176"/>
        <v>N</v>
      </c>
      <c r="BN212" s="137">
        <f>'FOD (ALL)'!H212</f>
        <v>38</v>
      </c>
      <c r="BO212" s="137">
        <f>'FOD (ALL)'!Y212</f>
        <v>30</v>
      </c>
      <c r="BP212" s="137">
        <f>'FOD (ALL)'!AP212</f>
        <v>21</v>
      </c>
      <c r="BQ212" s="137">
        <f>'FOD (ALL)'!BG212</f>
        <v>14</v>
      </c>
      <c r="BR212" s="137">
        <f>'FOD (ALL)'!BX212</f>
        <v>9</v>
      </c>
      <c r="BS212" s="137" t="str">
        <f t="shared" si="177"/>
        <v>Y</v>
      </c>
      <c r="BT212" s="137" t="str">
        <f t="shared" si="178"/>
        <v>Y</v>
      </c>
      <c r="BU212" s="137" t="str">
        <f t="shared" si="179"/>
        <v>Y</v>
      </c>
      <c r="BV212" s="137" t="str">
        <f t="shared" si="180"/>
        <v>Y</v>
      </c>
      <c r="BW212" s="139">
        <f t="shared" si="181"/>
        <v>26.666666666666668</v>
      </c>
      <c r="BX212" s="139">
        <f t="shared" si="182"/>
        <v>42.857142857142854</v>
      </c>
      <c r="BY212" s="139">
        <f t="shared" si="183"/>
        <v>50</v>
      </c>
      <c r="BZ212" s="139">
        <f t="shared" si="184"/>
        <v>55.555555555555557</v>
      </c>
      <c r="CA212" s="137" t="str">
        <f t="shared" si="185"/>
        <v>N</v>
      </c>
      <c r="CB212" s="137" t="str">
        <f t="shared" si="186"/>
        <v>N</v>
      </c>
      <c r="CC212" s="137" t="str">
        <f t="shared" si="187"/>
        <v>N</v>
      </c>
    </row>
    <row r="213" spans="1:81" x14ac:dyDescent="0.3">
      <c r="A213" s="137" t="str">
        <f>'FOD (ALL)'!B213</f>
        <v>INFRATEL</v>
      </c>
      <c r="B213" s="146">
        <f>'FOD (ALL)'!C213</f>
        <v>43979</v>
      </c>
      <c r="C213" s="137">
        <f>'FOD (ALL)'!G213</f>
        <v>207.35</v>
      </c>
      <c r="D213" s="137">
        <f>'FOD (ALL)'!X213</f>
        <v>204.15</v>
      </c>
      <c r="E213" s="137">
        <f>'FOD (ALL)'!AO213</f>
        <v>201.75</v>
      </c>
      <c r="F213" s="137">
        <f>'FOD (ALL)'!BF213</f>
        <v>216.65</v>
      </c>
      <c r="G213" s="137">
        <f>'FOD (ALL)'!BW213</f>
        <v>205.35</v>
      </c>
      <c r="H213" s="137" t="str">
        <f t="shared" si="144"/>
        <v>Y</v>
      </c>
      <c r="I213" s="137" t="str">
        <f t="shared" si="145"/>
        <v>Y</v>
      </c>
      <c r="J213" s="137" t="str">
        <f t="shared" si="146"/>
        <v>N</v>
      </c>
      <c r="K213" s="137" t="str">
        <f t="shared" si="147"/>
        <v>Y</v>
      </c>
      <c r="L213" s="139">
        <f t="shared" si="148"/>
        <v>1.5674748959098646</v>
      </c>
      <c r="M213" s="139">
        <f t="shared" si="149"/>
        <v>1.1895910780669172</v>
      </c>
      <c r="N213" s="139">
        <f t="shared" si="150"/>
        <v>-6.8774521117009018</v>
      </c>
      <c r="O213" s="139">
        <f t="shared" si="151"/>
        <v>5.5028000973946982</v>
      </c>
      <c r="P213" s="137" t="str">
        <f t="shared" si="152"/>
        <v>Y</v>
      </c>
      <c r="Q213" s="137" t="str">
        <f t="shared" si="153"/>
        <v>Y</v>
      </c>
      <c r="R213" s="137" t="str">
        <f t="shared" si="154"/>
        <v>N</v>
      </c>
      <c r="S213" s="137">
        <f>'FOD (ALL)'!D213</f>
        <v>201.9</v>
      </c>
      <c r="T213" s="137">
        <f>'FOD (ALL)'!U213</f>
        <v>204</v>
      </c>
      <c r="U213" s="137">
        <f>'FOD (ALL)'!AL213</f>
        <v>213.15</v>
      </c>
      <c r="V213" s="137">
        <f>'FOD (ALL)'!BC213</f>
        <v>209.25</v>
      </c>
      <c r="W213" s="137">
        <f>'FOD (ALL)'!BT213</f>
        <v>202</v>
      </c>
      <c r="X213" s="137">
        <f>'FOD (ALL)'!E213</f>
        <v>211.4</v>
      </c>
      <c r="Y213" s="137">
        <f>'FOD (ALL)'!V213</f>
        <v>209.5</v>
      </c>
      <c r="Z213" s="137">
        <f>'FOD (ALL)'!AM213</f>
        <v>217.35</v>
      </c>
      <c r="AA213" s="137">
        <f>'FOD (ALL)'!BD213</f>
        <v>219.4</v>
      </c>
      <c r="AB213" s="137">
        <f>'FOD (ALL)'!BU213</f>
        <v>209</v>
      </c>
      <c r="AC213" s="137">
        <f>'FOD (ALL)'!F213</f>
        <v>199.45</v>
      </c>
      <c r="AD213" s="137">
        <f>'FOD (ALL)'!W213</f>
        <v>203.1</v>
      </c>
      <c r="AE213" s="137">
        <f>'FOD (ALL)'!AN213</f>
        <v>196.1</v>
      </c>
      <c r="AF213" s="137">
        <f>'FOD (ALL)'!BE213</f>
        <v>202.7</v>
      </c>
      <c r="AG213" s="137">
        <f>'FOD (ALL)'!BV213</f>
        <v>200.9</v>
      </c>
      <c r="AH213" s="137">
        <f>'FOD (ALL)'!J213</f>
        <v>6404000</v>
      </c>
      <c r="AI213" s="137">
        <f>'FOD (ALL)'!AA213</f>
        <v>7200000</v>
      </c>
      <c r="AJ213" s="137">
        <f>'FOD (ALL)'!AR213</f>
        <v>8166000</v>
      </c>
      <c r="AK213" s="137">
        <f>'FOD (ALL)'!BI213</f>
        <v>8764000</v>
      </c>
      <c r="AL213" s="137">
        <f>'FOD (ALL)'!BZ213</f>
        <v>7800000</v>
      </c>
      <c r="AM213" s="137" t="str">
        <f t="shared" si="155"/>
        <v>N</v>
      </c>
      <c r="AN213" s="137" t="str">
        <f t="shared" si="156"/>
        <v>N</v>
      </c>
      <c r="AO213" s="137" t="str">
        <f t="shared" si="157"/>
        <v>N</v>
      </c>
      <c r="AP213" s="137" t="str">
        <f t="shared" si="158"/>
        <v>Y</v>
      </c>
      <c r="AQ213" s="139">
        <f t="shared" si="159"/>
        <v>-11.055555555555555</v>
      </c>
      <c r="AR213" s="139">
        <f t="shared" si="160"/>
        <v>-11.829537105069802</v>
      </c>
      <c r="AS213" s="139">
        <f t="shared" si="161"/>
        <v>-6.8233683249657684</v>
      </c>
      <c r="AT213" s="139">
        <f t="shared" si="162"/>
        <v>12.358974358974359</v>
      </c>
      <c r="AU213" s="137" t="str">
        <f t="shared" si="163"/>
        <v>Y</v>
      </c>
      <c r="AV213" s="137" t="str">
        <f t="shared" si="164"/>
        <v>N</v>
      </c>
      <c r="AW213" s="137" t="str">
        <f t="shared" si="165"/>
        <v>N</v>
      </c>
      <c r="AX213" s="137">
        <f>'FOD (ALL)'!I213</f>
        <v>19290.68</v>
      </c>
      <c r="AY213" s="137">
        <f>'FOD (ALL)'!Z213</f>
        <v>15558.84</v>
      </c>
      <c r="AZ213" s="137">
        <f>'FOD (ALL)'!AQ213</f>
        <v>26937.06</v>
      </c>
      <c r="BA213" s="137">
        <f>'FOD (ALL)'!BH213</f>
        <v>26758.63</v>
      </c>
      <c r="BB213" s="137">
        <f>'FOD (ALL)'!BY213</f>
        <v>19624.810000000001</v>
      </c>
      <c r="BC213" s="137" t="str">
        <f t="shared" si="166"/>
        <v>Y</v>
      </c>
      <c r="BD213" s="137" t="str">
        <f t="shared" si="167"/>
        <v>N</v>
      </c>
      <c r="BE213" s="137" t="str">
        <f t="shared" si="168"/>
        <v>Y</v>
      </c>
      <c r="BF213" s="137" t="str">
        <f t="shared" si="169"/>
        <v>Y</v>
      </c>
      <c r="BG213" s="139">
        <f t="shared" si="170"/>
        <v>23.985335667697594</v>
      </c>
      <c r="BH213" s="139">
        <f t="shared" si="171"/>
        <v>-42.240021739566238</v>
      </c>
      <c r="BI213" s="139">
        <f t="shared" si="172"/>
        <v>0.66681291232025064</v>
      </c>
      <c r="BJ213" s="139">
        <f t="shared" si="173"/>
        <v>36.351027092746371</v>
      </c>
      <c r="BK213" s="137" t="str">
        <f t="shared" si="174"/>
        <v>Y</v>
      </c>
      <c r="BL213" s="137" t="str">
        <f t="shared" si="175"/>
        <v>N</v>
      </c>
      <c r="BM213" s="137" t="str">
        <f t="shared" si="176"/>
        <v>N</v>
      </c>
      <c r="BN213" s="137">
        <f>'FOD (ALL)'!H213</f>
        <v>4663</v>
      </c>
      <c r="BO213" s="137">
        <f>'FOD (ALL)'!Y213</f>
        <v>3773</v>
      </c>
      <c r="BP213" s="137">
        <f>'FOD (ALL)'!AP213</f>
        <v>6590</v>
      </c>
      <c r="BQ213" s="137">
        <f>'FOD (ALL)'!BG213</f>
        <v>6275</v>
      </c>
      <c r="BR213" s="137">
        <f>'FOD (ALL)'!BX213</f>
        <v>4770</v>
      </c>
      <c r="BS213" s="137" t="str">
        <f t="shared" si="177"/>
        <v>Y</v>
      </c>
      <c r="BT213" s="137" t="str">
        <f t="shared" si="178"/>
        <v>N</v>
      </c>
      <c r="BU213" s="137" t="str">
        <f t="shared" si="179"/>
        <v>Y</v>
      </c>
      <c r="BV213" s="137" t="str">
        <f t="shared" si="180"/>
        <v>Y</v>
      </c>
      <c r="BW213" s="139">
        <f t="shared" si="181"/>
        <v>23.588656241717466</v>
      </c>
      <c r="BX213" s="139">
        <f t="shared" si="182"/>
        <v>-42.746585735963585</v>
      </c>
      <c r="BY213" s="139">
        <f t="shared" si="183"/>
        <v>5.0199203187250996</v>
      </c>
      <c r="BZ213" s="139">
        <f t="shared" si="184"/>
        <v>31.551362683438157</v>
      </c>
      <c r="CA213" s="137" t="str">
        <f t="shared" si="185"/>
        <v>Y</v>
      </c>
      <c r="CB213" s="137" t="str">
        <f t="shared" si="186"/>
        <v>N</v>
      </c>
      <c r="CC213" s="137" t="str">
        <f t="shared" si="187"/>
        <v>N</v>
      </c>
    </row>
    <row r="214" spans="1:81" x14ac:dyDescent="0.3">
      <c r="A214" s="137" t="str">
        <f>'FOD (ALL)'!B214</f>
        <v>INFRATEL</v>
      </c>
      <c r="B214" s="146">
        <f>'FOD (ALL)'!C214</f>
        <v>44007</v>
      </c>
      <c r="C214" s="137">
        <f>'FOD (ALL)'!G214</f>
        <v>205.3</v>
      </c>
      <c r="D214" s="137">
        <f>'FOD (ALL)'!X214</f>
        <v>202.75</v>
      </c>
      <c r="E214" s="137">
        <f>'FOD (ALL)'!AO214</f>
        <v>201.35</v>
      </c>
      <c r="F214" s="137">
        <f>'FOD (ALL)'!BF214</f>
        <v>214.8</v>
      </c>
      <c r="G214" s="137">
        <f>'FOD (ALL)'!BW214</f>
        <v>204.1</v>
      </c>
      <c r="H214" s="137" t="str">
        <f t="shared" si="144"/>
        <v>Y</v>
      </c>
      <c r="I214" s="137" t="str">
        <f t="shared" si="145"/>
        <v>Y</v>
      </c>
      <c r="J214" s="137" t="str">
        <f t="shared" si="146"/>
        <v>N</v>
      </c>
      <c r="K214" s="137" t="str">
        <f t="shared" si="147"/>
        <v>Y</v>
      </c>
      <c r="L214" s="139">
        <f t="shared" si="148"/>
        <v>1.2577065351418057</v>
      </c>
      <c r="M214" s="139">
        <f t="shared" si="149"/>
        <v>0.69530667991060624</v>
      </c>
      <c r="N214" s="139">
        <f t="shared" si="150"/>
        <v>-6.2616387337057811</v>
      </c>
      <c r="O214" s="139">
        <f t="shared" si="151"/>
        <v>5.2425281724644872</v>
      </c>
      <c r="P214" s="137" t="str">
        <f t="shared" si="152"/>
        <v>Y</v>
      </c>
      <c r="Q214" s="137" t="str">
        <f t="shared" si="153"/>
        <v>Y</v>
      </c>
      <c r="R214" s="137" t="str">
        <f t="shared" si="154"/>
        <v>N</v>
      </c>
      <c r="S214" s="137">
        <f>'FOD (ALL)'!D214</f>
        <v>200.45</v>
      </c>
      <c r="T214" s="137">
        <f>'FOD (ALL)'!U214</f>
        <v>205.85</v>
      </c>
      <c r="U214" s="137">
        <f>'FOD (ALL)'!AL214</f>
        <v>210.45</v>
      </c>
      <c r="V214" s="137">
        <f>'FOD (ALL)'!BC214</f>
        <v>205.3</v>
      </c>
      <c r="W214" s="137">
        <f>'FOD (ALL)'!BT214</f>
        <v>205.8</v>
      </c>
      <c r="X214" s="137">
        <f>'FOD (ALL)'!E214</f>
        <v>209.25</v>
      </c>
      <c r="Y214" s="137">
        <f>'FOD (ALL)'!V214</f>
        <v>207.95</v>
      </c>
      <c r="Z214" s="137">
        <f>'FOD (ALL)'!AM214</f>
        <v>216</v>
      </c>
      <c r="AA214" s="137">
        <f>'FOD (ALL)'!BD214</f>
        <v>218.3</v>
      </c>
      <c r="AB214" s="137">
        <f>'FOD (ALL)'!BU214</f>
        <v>207.1</v>
      </c>
      <c r="AC214" s="137">
        <f>'FOD (ALL)'!F214</f>
        <v>198.2</v>
      </c>
      <c r="AD214" s="137">
        <f>'FOD (ALL)'!W214</f>
        <v>202</v>
      </c>
      <c r="AE214" s="137">
        <f>'FOD (ALL)'!AN214</f>
        <v>195.55</v>
      </c>
      <c r="AF214" s="137">
        <f>'FOD (ALL)'!BE214</f>
        <v>201.55</v>
      </c>
      <c r="AG214" s="137">
        <f>'FOD (ALL)'!BV214</f>
        <v>201.95</v>
      </c>
      <c r="AH214" s="137">
        <f>'FOD (ALL)'!J214</f>
        <v>2530000</v>
      </c>
      <c r="AI214" s="137">
        <f>'FOD (ALL)'!AA214</f>
        <v>1192000</v>
      </c>
      <c r="AJ214" s="137">
        <f>'FOD (ALL)'!AR214</f>
        <v>1104000</v>
      </c>
      <c r="AK214" s="137">
        <f>'FOD (ALL)'!BI214</f>
        <v>616000</v>
      </c>
      <c r="AL214" s="137">
        <f>'FOD (ALL)'!BZ214</f>
        <v>290000</v>
      </c>
      <c r="AM214" s="137" t="str">
        <f t="shared" si="155"/>
        <v>Y</v>
      </c>
      <c r="AN214" s="137" t="str">
        <f t="shared" si="156"/>
        <v>Y</v>
      </c>
      <c r="AO214" s="137" t="str">
        <f t="shared" si="157"/>
        <v>Y</v>
      </c>
      <c r="AP214" s="137" t="str">
        <f t="shared" si="158"/>
        <v>Y</v>
      </c>
      <c r="AQ214" s="139">
        <f t="shared" si="159"/>
        <v>112.24832214765101</v>
      </c>
      <c r="AR214" s="139">
        <f t="shared" si="160"/>
        <v>7.9710144927536222</v>
      </c>
      <c r="AS214" s="139">
        <f t="shared" si="161"/>
        <v>79.220779220779221</v>
      </c>
      <c r="AT214" s="139">
        <f t="shared" si="162"/>
        <v>112.41379310344828</v>
      </c>
      <c r="AU214" s="137" t="str">
        <f t="shared" si="163"/>
        <v>Y</v>
      </c>
      <c r="AV214" s="137" t="str">
        <f t="shared" si="164"/>
        <v>N</v>
      </c>
      <c r="AW214" s="137" t="str">
        <f t="shared" si="165"/>
        <v>N</v>
      </c>
      <c r="AX214" s="137">
        <f>'FOD (ALL)'!I214</f>
        <v>6720.03</v>
      </c>
      <c r="AY214" s="137">
        <f>'FOD (ALL)'!Z214</f>
        <v>1420.22</v>
      </c>
      <c r="AZ214" s="137">
        <f>'FOD (ALL)'!AQ214</f>
        <v>2463.12</v>
      </c>
      <c r="BA214" s="137">
        <f>'FOD (ALL)'!BH214</f>
        <v>1708.94</v>
      </c>
      <c r="BB214" s="137">
        <f>'FOD (ALL)'!BY214</f>
        <v>490.61</v>
      </c>
      <c r="BC214" s="137" t="str">
        <f t="shared" si="166"/>
        <v>Y</v>
      </c>
      <c r="BD214" s="137" t="str">
        <f t="shared" si="167"/>
        <v>N</v>
      </c>
      <c r="BE214" s="137" t="str">
        <f t="shared" si="168"/>
        <v>Y</v>
      </c>
      <c r="BF214" s="137" t="str">
        <f t="shared" si="169"/>
        <v>Y</v>
      </c>
      <c r="BG214" s="139">
        <f t="shared" si="170"/>
        <v>373.16824154004308</v>
      </c>
      <c r="BH214" s="139">
        <f t="shared" si="171"/>
        <v>-42.340608658936631</v>
      </c>
      <c r="BI214" s="139">
        <f t="shared" si="172"/>
        <v>44.131449904619224</v>
      </c>
      <c r="BJ214" s="139">
        <f t="shared" si="173"/>
        <v>248.32963046003954</v>
      </c>
      <c r="BK214" s="137" t="str">
        <f t="shared" si="174"/>
        <v>Y</v>
      </c>
      <c r="BL214" s="137" t="str">
        <f t="shared" si="175"/>
        <v>N</v>
      </c>
      <c r="BM214" s="137" t="str">
        <f t="shared" si="176"/>
        <v>N</v>
      </c>
      <c r="BN214" s="137">
        <f>'FOD (ALL)'!H214</f>
        <v>1641</v>
      </c>
      <c r="BO214" s="137">
        <f>'FOD (ALL)'!Y214</f>
        <v>347</v>
      </c>
      <c r="BP214" s="137">
        <f>'FOD (ALL)'!AP214</f>
        <v>611</v>
      </c>
      <c r="BQ214" s="137">
        <f>'FOD (ALL)'!BG214</f>
        <v>404</v>
      </c>
      <c r="BR214" s="137">
        <f>'FOD (ALL)'!BX214</f>
        <v>120</v>
      </c>
      <c r="BS214" s="137" t="str">
        <f t="shared" si="177"/>
        <v>Y</v>
      </c>
      <c r="BT214" s="137" t="str">
        <f t="shared" si="178"/>
        <v>N</v>
      </c>
      <c r="BU214" s="137" t="str">
        <f t="shared" si="179"/>
        <v>Y</v>
      </c>
      <c r="BV214" s="137" t="str">
        <f t="shared" si="180"/>
        <v>Y</v>
      </c>
      <c r="BW214" s="139">
        <f t="shared" si="181"/>
        <v>372.91066282420752</v>
      </c>
      <c r="BX214" s="139">
        <f t="shared" si="182"/>
        <v>-43.207855973813416</v>
      </c>
      <c r="BY214" s="139">
        <f t="shared" si="183"/>
        <v>51.237623762376238</v>
      </c>
      <c r="BZ214" s="139">
        <f t="shared" si="184"/>
        <v>236.66666666666666</v>
      </c>
      <c r="CA214" s="137" t="str">
        <f t="shared" si="185"/>
        <v>Y</v>
      </c>
      <c r="CB214" s="137" t="str">
        <f t="shared" si="186"/>
        <v>N</v>
      </c>
      <c r="CC214" s="137" t="str">
        <f t="shared" si="187"/>
        <v>N</v>
      </c>
    </row>
    <row r="215" spans="1:81" x14ac:dyDescent="0.3">
      <c r="A215" s="137" t="str">
        <f>'FOD (ALL)'!B215</f>
        <v>INFRATEL</v>
      </c>
      <c r="B215" s="146">
        <f>'FOD (ALL)'!C215</f>
        <v>44042</v>
      </c>
      <c r="C215" s="137">
        <f>'FOD (ALL)'!G215</f>
        <v>209.15</v>
      </c>
      <c r="D215" s="137">
        <f>'FOD (ALL)'!X215</f>
        <v>207.7</v>
      </c>
      <c r="E215" s="137">
        <f>'FOD (ALL)'!AO215</f>
        <v>202.65</v>
      </c>
      <c r="F215" s="137">
        <f>'FOD (ALL)'!BF215</f>
        <v>220.75</v>
      </c>
      <c r="G215" s="137">
        <f>'FOD (ALL)'!BW215</f>
        <v>209.05</v>
      </c>
      <c r="H215" s="137" t="str">
        <f t="shared" si="144"/>
        <v>Y</v>
      </c>
      <c r="I215" s="137" t="str">
        <f t="shared" si="145"/>
        <v>Y</v>
      </c>
      <c r="J215" s="137" t="str">
        <f t="shared" si="146"/>
        <v>N</v>
      </c>
      <c r="K215" s="137" t="str">
        <f t="shared" si="147"/>
        <v>Y</v>
      </c>
      <c r="L215" s="139">
        <f t="shared" si="148"/>
        <v>0.69812229176697982</v>
      </c>
      <c r="M215" s="139">
        <f t="shared" si="149"/>
        <v>2.491981248457924</v>
      </c>
      <c r="N215" s="139">
        <f t="shared" si="150"/>
        <v>-8.199320498301244</v>
      </c>
      <c r="O215" s="139">
        <f t="shared" si="151"/>
        <v>5.5967471896675374</v>
      </c>
      <c r="P215" s="137" t="str">
        <f t="shared" si="152"/>
        <v>N</v>
      </c>
      <c r="Q215" s="137" t="str">
        <f t="shared" si="153"/>
        <v>Y</v>
      </c>
      <c r="R215" s="137" t="str">
        <f t="shared" si="154"/>
        <v>N</v>
      </c>
      <c r="S215" s="137">
        <f>'FOD (ALL)'!D215</f>
        <v>0</v>
      </c>
      <c r="T215" s="137">
        <f>'FOD (ALL)'!U215</f>
        <v>0</v>
      </c>
      <c r="U215" s="137">
        <f>'FOD (ALL)'!AL215</f>
        <v>0</v>
      </c>
      <c r="V215" s="137">
        <f>'FOD (ALL)'!BC215</f>
        <v>0</v>
      </c>
      <c r="W215" s="137">
        <f>'FOD (ALL)'!BT215</f>
        <v>0</v>
      </c>
      <c r="X215" s="137">
        <f>'FOD (ALL)'!E215</f>
        <v>0</v>
      </c>
      <c r="Y215" s="137">
        <f>'FOD (ALL)'!V215</f>
        <v>0</v>
      </c>
      <c r="Z215" s="137">
        <f>'FOD (ALL)'!AM215</f>
        <v>0</v>
      </c>
      <c r="AA215" s="137">
        <f>'FOD (ALL)'!BD215</f>
        <v>0</v>
      </c>
      <c r="AB215" s="137">
        <f>'FOD (ALL)'!BU215</f>
        <v>0</v>
      </c>
      <c r="AC215" s="137">
        <f>'FOD (ALL)'!F215</f>
        <v>0</v>
      </c>
      <c r="AD215" s="137">
        <f>'FOD (ALL)'!W215</f>
        <v>0</v>
      </c>
      <c r="AE215" s="137">
        <f>'FOD (ALL)'!AN215</f>
        <v>0</v>
      </c>
      <c r="AF215" s="137">
        <f>'FOD (ALL)'!BE215</f>
        <v>0</v>
      </c>
      <c r="AG215" s="137">
        <f>'FOD (ALL)'!BV215</f>
        <v>0</v>
      </c>
      <c r="AH215" s="137">
        <f>'FOD (ALL)'!J215</f>
        <v>0</v>
      </c>
      <c r="AI215" s="137">
        <f>'FOD (ALL)'!AA215</f>
        <v>0</v>
      </c>
      <c r="AJ215" s="137">
        <f>'FOD (ALL)'!AR215</f>
        <v>0</v>
      </c>
      <c r="AK215" s="137">
        <f>'FOD (ALL)'!BI215</f>
        <v>0</v>
      </c>
      <c r="AL215" s="137">
        <f>'FOD (ALL)'!BZ215</f>
        <v>0</v>
      </c>
      <c r="AM215" s="137" t="str">
        <f t="shared" si="155"/>
        <v>Y</v>
      </c>
      <c r="AN215" s="137" t="str">
        <f t="shared" si="156"/>
        <v>Y</v>
      </c>
      <c r="AO215" s="137" t="str">
        <f t="shared" si="157"/>
        <v>Y</v>
      </c>
      <c r="AP215" s="137" t="str">
        <f t="shared" si="158"/>
        <v>Y</v>
      </c>
      <c r="AQ215" s="139" t="e">
        <f t="shared" si="159"/>
        <v>#DIV/0!</v>
      </c>
      <c r="AR215" s="139" t="e">
        <f t="shared" si="160"/>
        <v>#DIV/0!</v>
      </c>
      <c r="AS215" s="139" t="e">
        <f t="shared" si="161"/>
        <v>#DIV/0!</v>
      </c>
      <c r="AT215" s="139" t="e">
        <f t="shared" si="162"/>
        <v>#DIV/0!</v>
      </c>
      <c r="AU215" s="137" t="e">
        <f t="shared" si="163"/>
        <v>#DIV/0!</v>
      </c>
      <c r="AV215" s="137" t="e">
        <f t="shared" si="164"/>
        <v>#DIV/0!</v>
      </c>
      <c r="AW215" s="137" t="e">
        <f t="shared" si="165"/>
        <v>#DIV/0!</v>
      </c>
      <c r="AX215" s="137">
        <f>'FOD (ALL)'!I215</f>
        <v>0</v>
      </c>
      <c r="AY215" s="137">
        <f>'FOD (ALL)'!Z215</f>
        <v>0</v>
      </c>
      <c r="AZ215" s="137">
        <f>'FOD (ALL)'!AQ215</f>
        <v>0</v>
      </c>
      <c r="BA215" s="137">
        <f>'FOD (ALL)'!BH215</f>
        <v>0</v>
      </c>
      <c r="BB215" s="137">
        <f>'FOD (ALL)'!BY215</f>
        <v>0</v>
      </c>
      <c r="BC215" s="137" t="str">
        <f t="shared" si="166"/>
        <v>Y</v>
      </c>
      <c r="BD215" s="137" t="str">
        <f t="shared" si="167"/>
        <v>Y</v>
      </c>
      <c r="BE215" s="137" t="str">
        <f t="shared" si="168"/>
        <v>Y</v>
      </c>
      <c r="BF215" s="137" t="str">
        <f t="shared" si="169"/>
        <v>Y</v>
      </c>
      <c r="BG215" s="139" t="e">
        <f t="shared" si="170"/>
        <v>#DIV/0!</v>
      </c>
      <c r="BH215" s="139" t="e">
        <f t="shared" si="171"/>
        <v>#DIV/0!</v>
      </c>
      <c r="BI215" s="139" t="e">
        <f t="shared" si="172"/>
        <v>#DIV/0!</v>
      </c>
      <c r="BJ215" s="139" t="e">
        <f t="shared" si="173"/>
        <v>#DIV/0!</v>
      </c>
      <c r="BK215" s="137" t="e">
        <f t="shared" si="174"/>
        <v>#DIV/0!</v>
      </c>
      <c r="BL215" s="137" t="e">
        <f t="shared" si="175"/>
        <v>#DIV/0!</v>
      </c>
      <c r="BM215" s="137" t="e">
        <f t="shared" si="176"/>
        <v>#DIV/0!</v>
      </c>
      <c r="BN215" s="137">
        <f>'FOD (ALL)'!H215</f>
        <v>0</v>
      </c>
      <c r="BO215" s="137">
        <f>'FOD (ALL)'!Y215</f>
        <v>0</v>
      </c>
      <c r="BP215" s="137">
        <f>'FOD (ALL)'!AP215</f>
        <v>0</v>
      </c>
      <c r="BQ215" s="137">
        <f>'FOD (ALL)'!BG215</f>
        <v>0</v>
      </c>
      <c r="BR215" s="137">
        <f>'FOD (ALL)'!BX215</f>
        <v>0</v>
      </c>
      <c r="BS215" s="137" t="str">
        <f t="shared" si="177"/>
        <v>Y</v>
      </c>
      <c r="BT215" s="137" t="str">
        <f t="shared" si="178"/>
        <v>Y</v>
      </c>
      <c r="BU215" s="137" t="str">
        <f t="shared" si="179"/>
        <v>Y</v>
      </c>
      <c r="BV215" s="137" t="str">
        <f t="shared" si="180"/>
        <v>Y</v>
      </c>
      <c r="BW215" s="139" t="e">
        <f t="shared" si="181"/>
        <v>#DIV/0!</v>
      </c>
      <c r="BX215" s="139" t="e">
        <f t="shared" si="182"/>
        <v>#DIV/0!</v>
      </c>
      <c r="BY215" s="139" t="e">
        <f t="shared" si="183"/>
        <v>#DIV/0!</v>
      </c>
      <c r="BZ215" s="139" t="e">
        <f t="shared" si="184"/>
        <v>#DIV/0!</v>
      </c>
      <c r="CA215" s="137" t="e">
        <f t="shared" si="185"/>
        <v>#DIV/0!</v>
      </c>
      <c r="CB215" s="137" t="e">
        <f t="shared" si="186"/>
        <v>#DIV/0!</v>
      </c>
      <c r="CC215" s="137" t="e">
        <f t="shared" si="187"/>
        <v>#DIV/0!</v>
      </c>
    </row>
    <row r="216" spans="1:81" x14ac:dyDescent="0.3">
      <c r="A216" s="137" t="str">
        <f>'FOD (ALL)'!B216</f>
        <v>INFY</v>
      </c>
      <c r="B216" s="146">
        <f>'FOD (ALL)'!C216</f>
        <v>43979</v>
      </c>
      <c r="C216" s="137">
        <f>'FOD (ALL)'!G216</f>
        <v>689.35</v>
      </c>
      <c r="D216" s="137">
        <f>'FOD (ALL)'!X216</f>
        <v>670.1</v>
      </c>
      <c r="E216" s="137">
        <f>'FOD (ALL)'!AO216</f>
        <v>668.75</v>
      </c>
      <c r="F216" s="137">
        <f>'FOD (ALL)'!BF216</f>
        <v>668.7</v>
      </c>
      <c r="G216" s="137">
        <f>'FOD (ALL)'!BW216</f>
        <v>662.8</v>
      </c>
      <c r="H216" s="137" t="str">
        <f t="shared" si="144"/>
        <v>Y</v>
      </c>
      <c r="I216" s="137" t="str">
        <f t="shared" si="145"/>
        <v>Y</v>
      </c>
      <c r="J216" s="137" t="str">
        <f t="shared" si="146"/>
        <v>Y</v>
      </c>
      <c r="K216" s="137" t="str">
        <f t="shared" si="147"/>
        <v>Y</v>
      </c>
      <c r="L216" s="139">
        <f t="shared" si="148"/>
        <v>2.8727055663333831</v>
      </c>
      <c r="M216" s="139">
        <f t="shared" si="149"/>
        <v>0.20186915887850806</v>
      </c>
      <c r="N216" s="139">
        <f t="shared" si="150"/>
        <v>7.4771945565955617E-3</v>
      </c>
      <c r="O216" s="139">
        <f t="shared" si="151"/>
        <v>0.89016294508148641</v>
      </c>
      <c r="P216" s="137" t="str">
        <f t="shared" si="152"/>
        <v>Y</v>
      </c>
      <c r="Q216" s="137" t="str">
        <f t="shared" si="153"/>
        <v>Y</v>
      </c>
      <c r="R216" s="137" t="str">
        <f t="shared" si="154"/>
        <v>N</v>
      </c>
      <c r="S216" s="137">
        <f>'FOD (ALL)'!D216</f>
        <v>676.6</v>
      </c>
      <c r="T216" s="137">
        <f>'FOD (ALL)'!U216</f>
        <v>668.1</v>
      </c>
      <c r="U216" s="137">
        <f>'FOD (ALL)'!AL216</f>
        <v>665</v>
      </c>
      <c r="V216" s="137">
        <f>'FOD (ALL)'!BC216</f>
        <v>665</v>
      </c>
      <c r="W216" s="137">
        <f>'FOD (ALL)'!BT216</f>
        <v>654.75</v>
      </c>
      <c r="X216" s="137">
        <f>'FOD (ALL)'!E216</f>
        <v>692.15</v>
      </c>
      <c r="Y216" s="137">
        <f>'FOD (ALL)'!V216</f>
        <v>679.15</v>
      </c>
      <c r="Z216" s="137">
        <f>'FOD (ALL)'!AM216</f>
        <v>671.4</v>
      </c>
      <c r="AA216" s="137">
        <f>'FOD (ALL)'!BD216</f>
        <v>674.45</v>
      </c>
      <c r="AB216" s="137">
        <f>'FOD (ALL)'!BU216</f>
        <v>669.5</v>
      </c>
      <c r="AC216" s="137">
        <f>'FOD (ALL)'!F216</f>
        <v>671.4</v>
      </c>
      <c r="AD216" s="137">
        <f>'FOD (ALL)'!W216</f>
        <v>665.2</v>
      </c>
      <c r="AE216" s="137">
        <f>'FOD (ALL)'!AN216</f>
        <v>659.6</v>
      </c>
      <c r="AF216" s="137">
        <f>'FOD (ALL)'!BE216</f>
        <v>654.45000000000005</v>
      </c>
      <c r="AG216" s="137">
        <f>'FOD (ALL)'!BV216</f>
        <v>652.95000000000005</v>
      </c>
      <c r="AH216" s="137">
        <f>'FOD (ALL)'!J216</f>
        <v>35715600</v>
      </c>
      <c r="AI216" s="137">
        <f>'FOD (ALL)'!AA216</f>
        <v>43978800</v>
      </c>
      <c r="AJ216" s="137">
        <f>'FOD (ALL)'!AR216</f>
        <v>48178800</v>
      </c>
      <c r="AK216" s="137">
        <f>'FOD (ALL)'!BI216</f>
        <v>48033600</v>
      </c>
      <c r="AL216" s="137">
        <f>'FOD (ALL)'!BZ216</f>
        <v>47709600</v>
      </c>
      <c r="AM216" s="137" t="str">
        <f t="shared" si="155"/>
        <v>N</v>
      </c>
      <c r="AN216" s="137" t="str">
        <f t="shared" si="156"/>
        <v>N</v>
      </c>
      <c r="AO216" s="137" t="str">
        <f t="shared" si="157"/>
        <v>Y</v>
      </c>
      <c r="AP216" s="137" t="str">
        <f t="shared" si="158"/>
        <v>Y</v>
      </c>
      <c r="AQ216" s="139">
        <f t="shared" si="159"/>
        <v>-18.789052907309888</v>
      </c>
      <c r="AR216" s="139">
        <f t="shared" si="160"/>
        <v>-8.7175272111385098</v>
      </c>
      <c r="AS216" s="139">
        <f t="shared" si="161"/>
        <v>0.30228839812131508</v>
      </c>
      <c r="AT216" s="139">
        <f t="shared" si="162"/>
        <v>0.6791086070727903</v>
      </c>
      <c r="AU216" s="137" t="str">
        <f t="shared" si="163"/>
        <v>N</v>
      </c>
      <c r="AV216" s="137" t="str">
        <f t="shared" si="164"/>
        <v>N</v>
      </c>
      <c r="AW216" s="137" t="str">
        <f t="shared" si="165"/>
        <v>N</v>
      </c>
      <c r="AX216" s="137">
        <f>'FOD (ALL)'!I216</f>
        <v>162429.88</v>
      </c>
      <c r="AY216" s="137">
        <f>'FOD (ALL)'!Z216</f>
        <v>95013.74</v>
      </c>
      <c r="AZ216" s="137">
        <f>'FOD (ALL)'!AQ216</f>
        <v>64518.18</v>
      </c>
      <c r="BA216" s="137">
        <f>'FOD (ALL)'!BH216</f>
        <v>47789.19</v>
      </c>
      <c r="BB216" s="137">
        <f>'FOD (ALL)'!BY216</f>
        <v>90467.61</v>
      </c>
      <c r="BC216" s="137" t="str">
        <f t="shared" si="166"/>
        <v>Y</v>
      </c>
      <c r="BD216" s="137" t="str">
        <f t="shared" si="167"/>
        <v>Y</v>
      </c>
      <c r="BE216" s="137" t="str">
        <f t="shared" si="168"/>
        <v>Y</v>
      </c>
      <c r="BF216" s="137" t="str">
        <f t="shared" si="169"/>
        <v>N</v>
      </c>
      <c r="BG216" s="139">
        <f t="shared" si="170"/>
        <v>70.954095691844145</v>
      </c>
      <c r="BH216" s="139">
        <f t="shared" si="171"/>
        <v>47.266615394296622</v>
      </c>
      <c r="BI216" s="139">
        <f t="shared" si="172"/>
        <v>35.005803613746117</v>
      </c>
      <c r="BJ216" s="139">
        <f t="shared" si="173"/>
        <v>-47.175359225251995</v>
      </c>
      <c r="BK216" s="137" t="str">
        <f t="shared" si="174"/>
        <v>Y</v>
      </c>
      <c r="BL216" s="137" t="str">
        <f t="shared" si="175"/>
        <v>Y</v>
      </c>
      <c r="BM216" s="137" t="str">
        <f t="shared" si="176"/>
        <v>Y</v>
      </c>
      <c r="BN216" s="137">
        <f>'FOD (ALL)'!H216</f>
        <v>19738</v>
      </c>
      <c r="BO216" s="137">
        <f>'FOD (ALL)'!Y216</f>
        <v>11784</v>
      </c>
      <c r="BP216" s="137">
        <f>'FOD (ALL)'!AP216</f>
        <v>8087</v>
      </c>
      <c r="BQ216" s="137">
        <f>'FOD (ALL)'!BG216</f>
        <v>5964</v>
      </c>
      <c r="BR216" s="137">
        <f>'FOD (ALL)'!BX216</f>
        <v>11381</v>
      </c>
      <c r="BS216" s="137" t="str">
        <f t="shared" si="177"/>
        <v>Y</v>
      </c>
      <c r="BT216" s="137" t="str">
        <f t="shared" si="178"/>
        <v>Y</v>
      </c>
      <c r="BU216" s="137" t="str">
        <f t="shared" si="179"/>
        <v>Y</v>
      </c>
      <c r="BV216" s="137" t="str">
        <f t="shared" si="180"/>
        <v>N</v>
      </c>
      <c r="BW216" s="139">
        <f t="shared" si="181"/>
        <v>67.498302783435165</v>
      </c>
      <c r="BX216" s="139">
        <f t="shared" si="182"/>
        <v>45.715345616421416</v>
      </c>
      <c r="BY216" s="139">
        <f t="shared" si="183"/>
        <v>35.596914822266932</v>
      </c>
      <c r="BZ216" s="139">
        <f t="shared" si="184"/>
        <v>-47.596871979615145</v>
      </c>
      <c r="CA216" s="137" t="str">
        <f t="shared" si="185"/>
        <v>Y</v>
      </c>
      <c r="CB216" s="137" t="str">
        <f t="shared" si="186"/>
        <v>Y</v>
      </c>
      <c r="CC216" s="137" t="str">
        <f t="shared" si="187"/>
        <v>Y</v>
      </c>
    </row>
    <row r="217" spans="1:81" x14ac:dyDescent="0.3">
      <c r="A217" s="137" t="str">
        <f>'FOD (ALL)'!B217</f>
        <v>INFY</v>
      </c>
      <c r="B217" s="146">
        <f>'FOD (ALL)'!C217</f>
        <v>44007</v>
      </c>
      <c r="C217" s="137">
        <f>'FOD (ALL)'!G217</f>
        <v>681.75</v>
      </c>
      <c r="D217" s="137">
        <f>'FOD (ALL)'!X217</f>
        <v>662.85</v>
      </c>
      <c r="E217" s="137">
        <f>'FOD (ALL)'!AO217</f>
        <v>660.55</v>
      </c>
      <c r="F217" s="137">
        <f>'FOD (ALL)'!BF217</f>
        <v>661.5</v>
      </c>
      <c r="G217" s="137">
        <f>'FOD (ALL)'!BW217</f>
        <v>655</v>
      </c>
      <c r="H217" s="137" t="str">
        <f t="shared" si="144"/>
        <v>Y</v>
      </c>
      <c r="I217" s="137" t="str">
        <f t="shared" si="145"/>
        <v>Y</v>
      </c>
      <c r="J217" s="137" t="str">
        <f t="shared" si="146"/>
        <v>N</v>
      </c>
      <c r="K217" s="137" t="str">
        <f t="shared" si="147"/>
        <v>Y</v>
      </c>
      <c r="L217" s="139">
        <f t="shared" si="148"/>
        <v>2.8513238289205667</v>
      </c>
      <c r="M217" s="139">
        <f t="shared" si="149"/>
        <v>0.34819468624632027</v>
      </c>
      <c r="N217" s="139">
        <f t="shared" si="150"/>
        <v>-0.14361300075586478</v>
      </c>
      <c r="O217" s="139">
        <f t="shared" si="151"/>
        <v>0.99236641221374045</v>
      </c>
      <c r="P217" s="137" t="str">
        <f t="shared" si="152"/>
        <v>Y</v>
      </c>
      <c r="Q217" s="137" t="str">
        <f t="shared" si="153"/>
        <v>Y</v>
      </c>
      <c r="R217" s="137" t="str">
        <f t="shared" si="154"/>
        <v>N</v>
      </c>
      <c r="S217" s="137">
        <f>'FOD (ALL)'!D217</f>
        <v>666.2</v>
      </c>
      <c r="T217" s="137">
        <f>'FOD (ALL)'!U217</f>
        <v>661.9</v>
      </c>
      <c r="U217" s="137">
        <f>'FOD (ALL)'!AL217</f>
        <v>658.05</v>
      </c>
      <c r="V217" s="137">
        <f>'FOD (ALL)'!BC217</f>
        <v>651.29999999999995</v>
      </c>
      <c r="W217" s="137">
        <f>'FOD (ALL)'!BT217</f>
        <v>652.35</v>
      </c>
      <c r="X217" s="137">
        <f>'FOD (ALL)'!E217</f>
        <v>684.45</v>
      </c>
      <c r="Y217" s="137">
        <f>'FOD (ALL)'!V217</f>
        <v>671.55</v>
      </c>
      <c r="Z217" s="137">
        <f>'FOD (ALL)'!AM217</f>
        <v>664</v>
      </c>
      <c r="AA217" s="137">
        <f>'FOD (ALL)'!BD217</f>
        <v>666.9</v>
      </c>
      <c r="AB217" s="137">
        <f>'FOD (ALL)'!BU217</f>
        <v>662.3</v>
      </c>
      <c r="AC217" s="137">
        <f>'FOD (ALL)'!F217</f>
        <v>666.15</v>
      </c>
      <c r="AD217" s="137">
        <f>'FOD (ALL)'!W217</f>
        <v>658.45</v>
      </c>
      <c r="AE217" s="137">
        <f>'FOD (ALL)'!AN217</f>
        <v>652.75</v>
      </c>
      <c r="AF217" s="137">
        <f>'FOD (ALL)'!BE217</f>
        <v>649.75</v>
      </c>
      <c r="AG217" s="137">
        <f>'FOD (ALL)'!BV217</f>
        <v>648.04999999999995</v>
      </c>
      <c r="AH217" s="137">
        <f>'FOD (ALL)'!J217</f>
        <v>17636400</v>
      </c>
      <c r="AI217" s="137">
        <f>'FOD (ALL)'!AA217</f>
        <v>8090400</v>
      </c>
      <c r="AJ217" s="137">
        <f>'FOD (ALL)'!AR217</f>
        <v>3061200</v>
      </c>
      <c r="AK217" s="137">
        <f>'FOD (ALL)'!BI217</f>
        <v>1748400</v>
      </c>
      <c r="AL217" s="137">
        <f>'FOD (ALL)'!BZ217</f>
        <v>1045200</v>
      </c>
      <c r="AM217" s="137" t="str">
        <f t="shared" si="155"/>
        <v>Y</v>
      </c>
      <c r="AN217" s="137" t="str">
        <f t="shared" si="156"/>
        <v>Y</v>
      </c>
      <c r="AO217" s="137" t="str">
        <f t="shared" si="157"/>
        <v>Y</v>
      </c>
      <c r="AP217" s="137" t="str">
        <f t="shared" si="158"/>
        <v>Y</v>
      </c>
      <c r="AQ217" s="139">
        <f t="shared" si="159"/>
        <v>117.9916938593889</v>
      </c>
      <c r="AR217" s="139">
        <f t="shared" si="160"/>
        <v>164.28851430811446</v>
      </c>
      <c r="AS217" s="139">
        <f t="shared" si="161"/>
        <v>75.085792724776937</v>
      </c>
      <c r="AT217" s="139">
        <f t="shared" si="162"/>
        <v>67.278989667049373</v>
      </c>
      <c r="AU217" s="137" t="str">
        <f t="shared" si="163"/>
        <v>N</v>
      </c>
      <c r="AV217" s="137" t="str">
        <f t="shared" si="164"/>
        <v>Y</v>
      </c>
      <c r="AW217" s="137" t="str">
        <f t="shared" si="165"/>
        <v>Y</v>
      </c>
      <c r="AX217" s="137">
        <f>'FOD (ALL)'!I217</f>
        <v>76534.34</v>
      </c>
      <c r="AY217" s="137">
        <f>'FOD (ALL)'!Z217</f>
        <v>41547.11</v>
      </c>
      <c r="AZ217" s="137">
        <f>'FOD (ALL)'!AQ217</f>
        <v>12713.31</v>
      </c>
      <c r="BA217" s="137">
        <f>'FOD (ALL)'!BH217</f>
        <v>8828.61</v>
      </c>
      <c r="BB217" s="137">
        <f>'FOD (ALL)'!BY217</f>
        <v>8302.51</v>
      </c>
      <c r="BC217" s="137" t="str">
        <f t="shared" si="166"/>
        <v>Y</v>
      </c>
      <c r="BD217" s="137" t="str">
        <f t="shared" si="167"/>
        <v>Y</v>
      </c>
      <c r="BE217" s="137" t="str">
        <f t="shared" si="168"/>
        <v>Y</v>
      </c>
      <c r="BF217" s="137" t="str">
        <f t="shared" si="169"/>
        <v>Y</v>
      </c>
      <c r="BG217" s="139">
        <f t="shared" si="170"/>
        <v>84.210983627982785</v>
      </c>
      <c r="BH217" s="139">
        <f t="shared" si="171"/>
        <v>226.80010162577648</v>
      </c>
      <c r="BI217" s="139">
        <f t="shared" si="172"/>
        <v>44.001264072147244</v>
      </c>
      <c r="BJ217" s="139">
        <f t="shared" si="173"/>
        <v>6.3366379564734077</v>
      </c>
      <c r="BK217" s="137" t="str">
        <f t="shared" si="174"/>
        <v>N</v>
      </c>
      <c r="BL217" s="137" t="str">
        <f t="shared" si="175"/>
        <v>Y</v>
      </c>
      <c r="BM217" s="137" t="str">
        <f t="shared" si="176"/>
        <v>Y</v>
      </c>
      <c r="BN217" s="137">
        <f>'FOD (ALL)'!H217</f>
        <v>9387</v>
      </c>
      <c r="BO217" s="137">
        <f>'FOD (ALL)'!Y217</f>
        <v>5201</v>
      </c>
      <c r="BP217" s="137">
        <f>'FOD (ALL)'!AP217</f>
        <v>1613</v>
      </c>
      <c r="BQ217" s="137">
        <f>'FOD (ALL)'!BG217</f>
        <v>1113</v>
      </c>
      <c r="BR217" s="137">
        <f>'FOD (ALL)'!BX217</f>
        <v>1056</v>
      </c>
      <c r="BS217" s="137" t="str">
        <f t="shared" si="177"/>
        <v>Y</v>
      </c>
      <c r="BT217" s="137" t="str">
        <f t="shared" si="178"/>
        <v>Y</v>
      </c>
      <c r="BU217" s="137" t="str">
        <f t="shared" si="179"/>
        <v>Y</v>
      </c>
      <c r="BV217" s="137" t="str">
        <f t="shared" si="180"/>
        <v>Y</v>
      </c>
      <c r="BW217" s="139">
        <f t="shared" si="181"/>
        <v>80.48452220726783</v>
      </c>
      <c r="BX217" s="139">
        <f t="shared" si="182"/>
        <v>222.44265344079355</v>
      </c>
      <c r="BY217" s="139">
        <f t="shared" si="183"/>
        <v>44.923629829290206</v>
      </c>
      <c r="BZ217" s="139">
        <f t="shared" si="184"/>
        <v>5.3977272727272725</v>
      </c>
      <c r="CA217" s="137" t="str">
        <f t="shared" si="185"/>
        <v>N</v>
      </c>
      <c r="CB217" s="137" t="str">
        <f t="shared" si="186"/>
        <v>Y</v>
      </c>
      <c r="CC217" s="137" t="str">
        <f t="shared" si="187"/>
        <v>Y</v>
      </c>
    </row>
    <row r="218" spans="1:81" x14ac:dyDescent="0.3">
      <c r="A218" s="137" t="str">
        <f>'FOD (ALL)'!B218</f>
        <v>INFY</v>
      </c>
      <c r="B218" s="146">
        <f>'FOD (ALL)'!C218</f>
        <v>44042</v>
      </c>
      <c r="C218" s="137">
        <f>'FOD (ALL)'!G218</f>
        <v>697.95</v>
      </c>
      <c r="D218" s="137">
        <f>'FOD (ALL)'!X218</f>
        <v>678.2</v>
      </c>
      <c r="E218" s="137">
        <f>'FOD (ALL)'!AO218</f>
        <v>664.35</v>
      </c>
      <c r="F218" s="137">
        <f>'FOD (ALL)'!BF218</f>
        <v>674.75</v>
      </c>
      <c r="G218" s="137">
        <f>'FOD (ALL)'!BW218</f>
        <v>659.55</v>
      </c>
      <c r="H218" s="137" t="str">
        <f t="shared" si="144"/>
        <v>Y</v>
      </c>
      <c r="I218" s="137" t="str">
        <f t="shared" si="145"/>
        <v>Y</v>
      </c>
      <c r="J218" s="137" t="str">
        <f t="shared" si="146"/>
        <v>N</v>
      </c>
      <c r="K218" s="137" t="str">
        <f t="shared" si="147"/>
        <v>Y</v>
      </c>
      <c r="L218" s="139">
        <f t="shared" si="148"/>
        <v>2.9121203184901208</v>
      </c>
      <c r="M218" s="139">
        <f t="shared" si="149"/>
        <v>2.0847444870926504</v>
      </c>
      <c r="N218" s="139">
        <f t="shared" si="150"/>
        <v>-1.5413115968877329</v>
      </c>
      <c r="O218" s="139">
        <f t="shared" si="151"/>
        <v>2.3046016223182546</v>
      </c>
      <c r="P218" s="137" t="str">
        <f t="shared" si="152"/>
        <v>Y</v>
      </c>
      <c r="Q218" s="137" t="str">
        <f t="shared" si="153"/>
        <v>Y</v>
      </c>
      <c r="R218" s="137" t="str">
        <f t="shared" si="154"/>
        <v>N</v>
      </c>
      <c r="S218" s="137">
        <f>'FOD (ALL)'!D218</f>
        <v>674.95</v>
      </c>
      <c r="T218" s="137">
        <f>'FOD (ALL)'!U218</f>
        <v>665</v>
      </c>
      <c r="U218" s="137">
        <f>'FOD (ALL)'!AL218</f>
        <v>659</v>
      </c>
      <c r="V218" s="137">
        <f>'FOD (ALL)'!BC218</f>
        <v>657.2</v>
      </c>
      <c r="W218" s="137">
        <f>'FOD (ALL)'!BT218</f>
        <v>648.85</v>
      </c>
      <c r="X218" s="137">
        <f>'FOD (ALL)'!E218</f>
        <v>685.1</v>
      </c>
      <c r="Y218" s="137">
        <f>'FOD (ALL)'!V218</f>
        <v>667.45</v>
      </c>
      <c r="Z218" s="137">
        <f>'FOD (ALL)'!AM218</f>
        <v>666</v>
      </c>
      <c r="AA218" s="137">
        <f>'FOD (ALL)'!BD218</f>
        <v>665</v>
      </c>
      <c r="AB218" s="137">
        <f>'FOD (ALL)'!BU218</f>
        <v>663.15</v>
      </c>
      <c r="AC218" s="137">
        <f>'FOD (ALL)'!F218</f>
        <v>673</v>
      </c>
      <c r="AD218" s="137">
        <f>'FOD (ALL)'!W218</f>
        <v>661.6</v>
      </c>
      <c r="AE218" s="137">
        <f>'FOD (ALL)'!AN218</f>
        <v>656</v>
      </c>
      <c r="AF218" s="137">
        <f>'FOD (ALL)'!BE218</f>
        <v>657.2</v>
      </c>
      <c r="AG218" s="137">
        <f>'FOD (ALL)'!BV218</f>
        <v>648.85</v>
      </c>
      <c r="AH218" s="137">
        <f>'FOD (ALL)'!J218</f>
        <v>37200</v>
      </c>
      <c r="AI218" s="137">
        <f>'FOD (ALL)'!AA218</f>
        <v>32400</v>
      </c>
      <c r="AJ218" s="137">
        <f>'FOD (ALL)'!AR218</f>
        <v>30000</v>
      </c>
      <c r="AK218" s="137">
        <f>'FOD (ALL)'!BI218</f>
        <v>30000</v>
      </c>
      <c r="AL218" s="137">
        <f>'FOD (ALL)'!BZ218</f>
        <v>31200</v>
      </c>
      <c r="AM218" s="137" t="str">
        <f t="shared" si="155"/>
        <v>Y</v>
      </c>
      <c r="AN218" s="137" t="str">
        <f t="shared" si="156"/>
        <v>Y</v>
      </c>
      <c r="AO218" s="137" t="str">
        <f t="shared" si="157"/>
        <v>Y</v>
      </c>
      <c r="AP218" s="137" t="str">
        <f t="shared" si="158"/>
        <v>N</v>
      </c>
      <c r="AQ218" s="139">
        <f t="shared" si="159"/>
        <v>14.814814814814813</v>
      </c>
      <c r="AR218" s="139">
        <f t="shared" si="160"/>
        <v>8</v>
      </c>
      <c r="AS218" s="139">
        <f t="shared" si="161"/>
        <v>0</v>
      </c>
      <c r="AT218" s="139">
        <f t="shared" si="162"/>
        <v>-3.8461538461538463</v>
      </c>
      <c r="AU218" s="137" t="str">
        <f t="shared" si="163"/>
        <v>Y</v>
      </c>
      <c r="AV218" s="137" t="str">
        <f t="shared" si="164"/>
        <v>Y</v>
      </c>
      <c r="AW218" s="137" t="str">
        <f t="shared" si="165"/>
        <v>Y</v>
      </c>
      <c r="AX218" s="137">
        <f>'FOD (ALL)'!I218</f>
        <v>155.09</v>
      </c>
      <c r="AY218" s="137">
        <f>'FOD (ALL)'!Z218</f>
        <v>23.92</v>
      </c>
      <c r="AZ218" s="137">
        <f>'FOD (ALL)'!AQ218</f>
        <v>63.35</v>
      </c>
      <c r="BA218" s="137">
        <f>'FOD (ALL)'!BH218</f>
        <v>39.74</v>
      </c>
      <c r="BB218" s="137">
        <f>'FOD (ALL)'!BY218</f>
        <v>252.45</v>
      </c>
      <c r="BC218" s="137" t="str">
        <f t="shared" si="166"/>
        <v>Y</v>
      </c>
      <c r="BD218" s="137" t="str">
        <f t="shared" si="167"/>
        <v>N</v>
      </c>
      <c r="BE218" s="137" t="str">
        <f t="shared" si="168"/>
        <v>Y</v>
      </c>
      <c r="BF218" s="137" t="str">
        <f t="shared" si="169"/>
        <v>N</v>
      </c>
      <c r="BG218" s="139">
        <f t="shared" si="170"/>
        <v>548.36956521739125</v>
      </c>
      <c r="BH218" s="139">
        <f t="shared" si="171"/>
        <v>-62.241515390686665</v>
      </c>
      <c r="BI218" s="139">
        <f t="shared" si="172"/>
        <v>59.411172622043274</v>
      </c>
      <c r="BJ218" s="139">
        <f t="shared" si="173"/>
        <v>-84.258268964151313</v>
      </c>
      <c r="BK218" s="137" t="str">
        <f t="shared" si="174"/>
        <v>Y</v>
      </c>
      <c r="BL218" s="137" t="str">
        <f t="shared" si="175"/>
        <v>N</v>
      </c>
      <c r="BM218" s="137" t="str">
        <f t="shared" si="176"/>
        <v>Y</v>
      </c>
      <c r="BN218" s="137">
        <f>'FOD (ALL)'!H218</f>
        <v>19</v>
      </c>
      <c r="BO218" s="137">
        <f>'FOD (ALL)'!Y218</f>
        <v>3</v>
      </c>
      <c r="BP218" s="137">
        <f>'FOD (ALL)'!AP218</f>
        <v>8</v>
      </c>
      <c r="BQ218" s="137">
        <f>'FOD (ALL)'!BG218</f>
        <v>5</v>
      </c>
      <c r="BR218" s="137">
        <f>'FOD (ALL)'!BX218</f>
        <v>32</v>
      </c>
      <c r="BS218" s="137" t="str">
        <f t="shared" si="177"/>
        <v>Y</v>
      </c>
      <c r="BT218" s="137" t="str">
        <f t="shared" si="178"/>
        <v>N</v>
      </c>
      <c r="BU218" s="137" t="str">
        <f t="shared" si="179"/>
        <v>Y</v>
      </c>
      <c r="BV218" s="137" t="str">
        <f t="shared" si="180"/>
        <v>N</v>
      </c>
      <c r="BW218" s="139">
        <f t="shared" si="181"/>
        <v>533.33333333333326</v>
      </c>
      <c r="BX218" s="139">
        <f t="shared" si="182"/>
        <v>-62.5</v>
      </c>
      <c r="BY218" s="139">
        <f t="shared" si="183"/>
        <v>60</v>
      </c>
      <c r="BZ218" s="139">
        <f t="shared" si="184"/>
        <v>-84.375</v>
      </c>
      <c r="CA218" s="137" t="str">
        <f t="shared" si="185"/>
        <v>Y</v>
      </c>
      <c r="CB218" s="137" t="str">
        <f t="shared" si="186"/>
        <v>N</v>
      </c>
      <c r="CC218" s="137" t="str">
        <f t="shared" si="187"/>
        <v>Y</v>
      </c>
    </row>
    <row r="219" spans="1:81" x14ac:dyDescent="0.3">
      <c r="A219" s="137" t="str">
        <f>'FOD (ALL)'!B219</f>
        <v>IOC</v>
      </c>
      <c r="B219" s="146">
        <f>'FOD (ALL)'!C219</f>
        <v>43979</v>
      </c>
      <c r="C219" s="137">
        <f>'FOD (ALL)'!G219</f>
        <v>75.5</v>
      </c>
      <c r="D219" s="137">
        <f>'FOD (ALL)'!X219</f>
        <v>74.150000000000006</v>
      </c>
      <c r="E219" s="137">
        <f>'FOD (ALL)'!AO219</f>
        <v>74.25</v>
      </c>
      <c r="F219" s="137">
        <f>'FOD (ALL)'!BF219</f>
        <v>71.900000000000006</v>
      </c>
      <c r="G219" s="137">
        <f>'FOD (ALL)'!BW219</f>
        <v>71.3</v>
      </c>
      <c r="H219" s="137" t="str">
        <f t="shared" si="144"/>
        <v>Y</v>
      </c>
      <c r="I219" s="137" t="str">
        <f t="shared" si="145"/>
        <v>N</v>
      </c>
      <c r="J219" s="137" t="str">
        <f t="shared" si="146"/>
        <v>Y</v>
      </c>
      <c r="K219" s="137" t="str">
        <f t="shared" si="147"/>
        <v>Y</v>
      </c>
      <c r="L219" s="139">
        <f t="shared" si="148"/>
        <v>1.8206338503034312</v>
      </c>
      <c r="M219" s="139">
        <f t="shared" si="149"/>
        <v>-0.13468013468012704</v>
      </c>
      <c r="N219" s="139">
        <f t="shared" si="150"/>
        <v>3.2684283727399088</v>
      </c>
      <c r="O219" s="139">
        <f t="shared" si="151"/>
        <v>0.84151472650772585</v>
      </c>
      <c r="P219" s="137" t="str">
        <f t="shared" si="152"/>
        <v>Y</v>
      </c>
      <c r="Q219" s="137" t="str">
        <f t="shared" si="153"/>
        <v>N</v>
      </c>
      <c r="R219" s="137" t="str">
        <f t="shared" si="154"/>
        <v>Y</v>
      </c>
      <c r="S219" s="137">
        <f>'FOD (ALL)'!D219</f>
        <v>73.75</v>
      </c>
      <c r="T219" s="137">
        <f>'FOD (ALL)'!U219</f>
        <v>74.55</v>
      </c>
      <c r="U219" s="137">
        <f>'FOD (ALL)'!AL219</f>
        <v>72.099999999999994</v>
      </c>
      <c r="V219" s="137">
        <f>'FOD (ALL)'!BC219</f>
        <v>72.5</v>
      </c>
      <c r="W219" s="137">
        <f>'FOD (ALL)'!BT219</f>
        <v>75.8</v>
      </c>
      <c r="X219" s="137">
        <f>'FOD (ALL)'!E219</f>
        <v>75.75</v>
      </c>
      <c r="Y219" s="137">
        <f>'FOD (ALL)'!V219</f>
        <v>74.849999999999994</v>
      </c>
      <c r="Z219" s="137">
        <f>'FOD (ALL)'!AM219</f>
        <v>74.7</v>
      </c>
      <c r="AA219" s="137">
        <f>'FOD (ALL)'!BD219</f>
        <v>73.55</v>
      </c>
      <c r="AB219" s="137">
        <f>'FOD (ALL)'!BU219</f>
        <v>75.8</v>
      </c>
      <c r="AC219" s="137">
        <f>'FOD (ALL)'!F219</f>
        <v>72.7</v>
      </c>
      <c r="AD219" s="137">
        <f>'FOD (ALL)'!W219</f>
        <v>72.95</v>
      </c>
      <c r="AE219" s="137">
        <f>'FOD (ALL)'!AN219</f>
        <v>71.75</v>
      </c>
      <c r="AF219" s="137">
        <f>'FOD (ALL)'!BE219</f>
        <v>71.5</v>
      </c>
      <c r="AG219" s="137">
        <f>'FOD (ALL)'!BV219</f>
        <v>71</v>
      </c>
      <c r="AH219" s="137">
        <f>'FOD (ALL)'!J219</f>
        <v>50384000</v>
      </c>
      <c r="AI219" s="137">
        <f>'FOD (ALL)'!AA219</f>
        <v>51748000</v>
      </c>
      <c r="AJ219" s="137">
        <f>'FOD (ALL)'!AR219</f>
        <v>51972000</v>
      </c>
      <c r="AK219" s="137">
        <f>'FOD (ALL)'!BI219</f>
        <v>53208000</v>
      </c>
      <c r="AL219" s="137">
        <f>'FOD (ALL)'!BZ219</f>
        <v>53492000</v>
      </c>
      <c r="AM219" s="137" t="str">
        <f t="shared" si="155"/>
        <v>N</v>
      </c>
      <c r="AN219" s="137" t="str">
        <f t="shared" si="156"/>
        <v>N</v>
      </c>
      <c r="AO219" s="137" t="str">
        <f t="shared" si="157"/>
        <v>N</v>
      </c>
      <c r="AP219" s="137" t="str">
        <f t="shared" si="158"/>
        <v>N</v>
      </c>
      <c r="AQ219" s="139">
        <f t="shared" si="159"/>
        <v>-2.6358506608951071</v>
      </c>
      <c r="AR219" s="139">
        <f t="shared" si="160"/>
        <v>-0.43100130839682904</v>
      </c>
      <c r="AS219" s="139">
        <f t="shared" si="161"/>
        <v>-2.3229589535408208</v>
      </c>
      <c r="AT219" s="139">
        <f t="shared" si="162"/>
        <v>-0.53092051147835184</v>
      </c>
      <c r="AU219" s="137" t="str">
        <f t="shared" si="163"/>
        <v>N</v>
      </c>
      <c r="AV219" s="137" t="str">
        <f t="shared" si="164"/>
        <v>Y</v>
      </c>
      <c r="AW219" s="137" t="str">
        <f t="shared" si="165"/>
        <v>N</v>
      </c>
      <c r="AX219" s="137">
        <f>'FOD (ALL)'!I219</f>
        <v>11021.82</v>
      </c>
      <c r="AY219" s="137">
        <f>'FOD (ALL)'!Z219</f>
        <v>6336.02</v>
      </c>
      <c r="AZ219" s="137">
        <f>'FOD (ALL)'!AQ219</f>
        <v>8848.0499999999993</v>
      </c>
      <c r="BA219" s="137">
        <f>'FOD (ALL)'!BH219</f>
        <v>6934.08</v>
      </c>
      <c r="BB219" s="137">
        <f>'FOD (ALL)'!BY219</f>
        <v>11046.89</v>
      </c>
      <c r="BC219" s="137" t="str">
        <f t="shared" si="166"/>
        <v>Y</v>
      </c>
      <c r="BD219" s="137" t="str">
        <f t="shared" si="167"/>
        <v>N</v>
      </c>
      <c r="BE219" s="137" t="str">
        <f t="shared" si="168"/>
        <v>Y</v>
      </c>
      <c r="BF219" s="137" t="str">
        <f t="shared" si="169"/>
        <v>N</v>
      </c>
      <c r="BG219" s="139">
        <f t="shared" si="170"/>
        <v>73.954943324042517</v>
      </c>
      <c r="BH219" s="139">
        <f t="shared" si="171"/>
        <v>-28.390775368584027</v>
      </c>
      <c r="BI219" s="139">
        <f t="shared" si="172"/>
        <v>27.602363976187171</v>
      </c>
      <c r="BJ219" s="139">
        <f t="shared" si="173"/>
        <v>-37.230478442348932</v>
      </c>
      <c r="BK219" s="137" t="str">
        <f t="shared" si="174"/>
        <v>Y</v>
      </c>
      <c r="BL219" s="137" t="str">
        <f t="shared" si="175"/>
        <v>N</v>
      </c>
      <c r="BM219" s="137" t="str">
        <f t="shared" si="176"/>
        <v>Y</v>
      </c>
      <c r="BN219" s="137">
        <f>'FOD (ALL)'!H219</f>
        <v>3699</v>
      </c>
      <c r="BO219" s="137">
        <f>'FOD (ALL)'!Y219</f>
        <v>2139</v>
      </c>
      <c r="BP219" s="137">
        <f>'FOD (ALL)'!AP219</f>
        <v>2999</v>
      </c>
      <c r="BQ219" s="137">
        <f>'FOD (ALL)'!BG219</f>
        <v>2393</v>
      </c>
      <c r="BR219" s="137">
        <f>'FOD (ALL)'!BX219</f>
        <v>3814</v>
      </c>
      <c r="BS219" s="137" t="str">
        <f t="shared" si="177"/>
        <v>Y</v>
      </c>
      <c r="BT219" s="137" t="str">
        <f t="shared" si="178"/>
        <v>N</v>
      </c>
      <c r="BU219" s="137" t="str">
        <f t="shared" si="179"/>
        <v>Y</v>
      </c>
      <c r="BV219" s="137" t="str">
        <f t="shared" si="180"/>
        <v>N</v>
      </c>
      <c r="BW219" s="139">
        <f t="shared" si="181"/>
        <v>72.931276297335202</v>
      </c>
      <c r="BX219" s="139">
        <f t="shared" si="182"/>
        <v>-28.676225408469492</v>
      </c>
      <c r="BY219" s="139">
        <f t="shared" si="183"/>
        <v>25.323861262014209</v>
      </c>
      <c r="BZ219" s="139">
        <f t="shared" si="184"/>
        <v>-37.257472469847933</v>
      </c>
      <c r="CA219" s="137" t="str">
        <f t="shared" si="185"/>
        <v>Y</v>
      </c>
      <c r="CB219" s="137" t="str">
        <f t="shared" si="186"/>
        <v>N</v>
      </c>
      <c r="CC219" s="137" t="str">
        <f t="shared" si="187"/>
        <v>Y</v>
      </c>
    </row>
    <row r="220" spans="1:81" x14ac:dyDescent="0.3">
      <c r="A220" s="137" t="str">
        <f>'FOD (ALL)'!B220</f>
        <v>IOC</v>
      </c>
      <c r="B220" s="146">
        <f>'FOD (ALL)'!C220</f>
        <v>44007</v>
      </c>
      <c r="C220" s="137">
        <f>'FOD (ALL)'!G220</f>
        <v>75.599999999999994</v>
      </c>
      <c r="D220" s="137">
        <f>'FOD (ALL)'!X220</f>
        <v>74.3</v>
      </c>
      <c r="E220" s="137">
        <f>'FOD (ALL)'!AO220</f>
        <v>74.400000000000006</v>
      </c>
      <c r="F220" s="137">
        <f>'FOD (ALL)'!BF220</f>
        <v>72.099999999999994</v>
      </c>
      <c r="G220" s="137">
        <f>'FOD (ALL)'!BW220</f>
        <v>71.5</v>
      </c>
      <c r="H220" s="137" t="str">
        <f t="shared" si="144"/>
        <v>Y</v>
      </c>
      <c r="I220" s="137" t="str">
        <f t="shared" si="145"/>
        <v>N</v>
      </c>
      <c r="J220" s="137" t="str">
        <f t="shared" si="146"/>
        <v>Y</v>
      </c>
      <c r="K220" s="137" t="str">
        <f t="shared" si="147"/>
        <v>Y</v>
      </c>
      <c r="L220" s="139">
        <f t="shared" si="148"/>
        <v>1.7496635262449494</v>
      </c>
      <c r="M220" s="139">
        <f t="shared" si="149"/>
        <v>-0.13440860215054909</v>
      </c>
      <c r="N220" s="139">
        <f t="shared" si="150"/>
        <v>3.190013869625536</v>
      </c>
      <c r="O220" s="139">
        <f t="shared" si="151"/>
        <v>0.83916083916083117</v>
      </c>
      <c r="P220" s="137" t="str">
        <f t="shared" si="152"/>
        <v>Y</v>
      </c>
      <c r="Q220" s="137" t="str">
        <f t="shared" si="153"/>
        <v>N</v>
      </c>
      <c r="R220" s="137" t="str">
        <f t="shared" si="154"/>
        <v>Y</v>
      </c>
      <c r="S220" s="137">
        <f>'FOD (ALL)'!D220</f>
        <v>73.8</v>
      </c>
      <c r="T220" s="137">
        <f>'FOD (ALL)'!U220</f>
        <v>74.3</v>
      </c>
      <c r="U220" s="137">
        <f>'FOD (ALL)'!AL220</f>
        <v>72.400000000000006</v>
      </c>
      <c r="V220" s="137">
        <f>'FOD (ALL)'!BC220</f>
        <v>71.849999999999994</v>
      </c>
      <c r="W220" s="137">
        <f>'FOD (ALL)'!BT220</f>
        <v>75.95</v>
      </c>
      <c r="X220" s="137">
        <f>'FOD (ALL)'!E220</f>
        <v>75.900000000000006</v>
      </c>
      <c r="Y220" s="137">
        <f>'FOD (ALL)'!V220</f>
        <v>74.95</v>
      </c>
      <c r="Z220" s="137">
        <f>'FOD (ALL)'!AM220</f>
        <v>74.8</v>
      </c>
      <c r="AA220" s="137">
        <f>'FOD (ALL)'!BD220</f>
        <v>73.7</v>
      </c>
      <c r="AB220" s="137">
        <f>'FOD (ALL)'!BU220</f>
        <v>75.95</v>
      </c>
      <c r="AC220" s="137">
        <f>'FOD (ALL)'!F220</f>
        <v>72.8</v>
      </c>
      <c r="AD220" s="137">
        <f>'FOD (ALL)'!W220</f>
        <v>73.099999999999994</v>
      </c>
      <c r="AE220" s="137">
        <f>'FOD (ALL)'!AN220</f>
        <v>72.400000000000006</v>
      </c>
      <c r="AF220" s="137">
        <f>'FOD (ALL)'!BE220</f>
        <v>71.75</v>
      </c>
      <c r="AG220" s="137">
        <f>'FOD (ALL)'!BV220</f>
        <v>71.2</v>
      </c>
      <c r="AH220" s="137">
        <f>'FOD (ALL)'!J220</f>
        <v>7628000</v>
      </c>
      <c r="AI220" s="137">
        <f>'FOD (ALL)'!AA220</f>
        <v>4936000</v>
      </c>
      <c r="AJ220" s="137">
        <f>'FOD (ALL)'!AR220</f>
        <v>4200000</v>
      </c>
      <c r="AK220" s="137">
        <f>'FOD (ALL)'!BI220</f>
        <v>3540000</v>
      </c>
      <c r="AL220" s="137">
        <f>'FOD (ALL)'!BZ220</f>
        <v>3044000</v>
      </c>
      <c r="AM220" s="137" t="str">
        <f t="shared" si="155"/>
        <v>Y</v>
      </c>
      <c r="AN220" s="137" t="str">
        <f t="shared" si="156"/>
        <v>Y</v>
      </c>
      <c r="AO220" s="137" t="str">
        <f t="shared" si="157"/>
        <v>Y</v>
      </c>
      <c r="AP220" s="137" t="str">
        <f t="shared" si="158"/>
        <v>Y</v>
      </c>
      <c r="AQ220" s="139">
        <f t="shared" si="159"/>
        <v>54.538087520259317</v>
      </c>
      <c r="AR220" s="139">
        <f t="shared" si="160"/>
        <v>17.523809523809526</v>
      </c>
      <c r="AS220" s="139">
        <f t="shared" si="161"/>
        <v>18.64406779661017</v>
      </c>
      <c r="AT220" s="139">
        <f t="shared" si="162"/>
        <v>16.294349540078841</v>
      </c>
      <c r="AU220" s="137" t="str">
        <f t="shared" si="163"/>
        <v>Y</v>
      </c>
      <c r="AV220" s="137" t="str">
        <f t="shared" si="164"/>
        <v>N</v>
      </c>
      <c r="AW220" s="137" t="str">
        <f t="shared" si="165"/>
        <v>Y</v>
      </c>
      <c r="AX220" s="137">
        <f>'FOD (ALL)'!I220</f>
        <v>5125.2700000000004</v>
      </c>
      <c r="AY220" s="137">
        <f>'FOD (ALL)'!Z220</f>
        <v>1549.16</v>
      </c>
      <c r="AZ220" s="137">
        <f>'FOD (ALL)'!AQ220</f>
        <v>1859</v>
      </c>
      <c r="BA220" s="137">
        <f>'FOD (ALL)'!BH220</f>
        <v>1275.7</v>
      </c>
      <c r="BB220" s="137">
        <f>'FOD (ALL)'!BY220</f>
        <v>1888.97</v>
      </c>
      <c r="BC220" s="137" t="str">
        <f t="shared" si="166"/>
        <v>Y</v>
      </c>
      <c r="BD220" s="137" t="str">
        <f t="shared" si="167"/>
        <v>N</v>
      </c>
      <c r="BE220" s="137" t="str">
        <f t="shared" si="168"/>
        <v>Y</v>
      </c>
      <c r="BF220" s="137" t="str">
        <f t="shared" si="169"/>
        <v>N</v>
      </c>
      <c r="BG220" s="139">
        <f t="shared" si="170"/>
        <v>230.84187559709778</v>
      </c>
      <c r="BH220" s="139">
        <f t="shared" si="171"/>
        <v>-16.667025282409895</v>
      </c>
      <c r="BI220" s="139">
        <f t="shared" si="172"/>
        <v>45.723916281257345</v>
      </c>
      <c r="BJ220" s="139">
        <f t="shared" si="173"/>
        <v>-32.465841172702582</v>
      </c>
      <c r="BK220" s="137" t="str">
        <f t="shared" si="174"/>
        <v>Y</v>
      </c>
      <c r="BL220" s="137" t="str">
        <f t="shared" si="175"/>
        <v>N</v>
      </c>
      <c r="BM220" s="137" t="str">
        <f t="shared" si="176"/>
        <v>Y</v>
      </c>
      <c r="BN220" s="137">
        <f>'FOD (ALL)'!H220</f>
        <v>1718</v>
      </c>
      <c r="BO220" s="137">
        <f>'FOD (ALL)'!Y220</f>
        <v>522</v>
      </c>
      <c r="BP220" s="137">
        <f>'FOD (ALL)'!AP220</f>
        <v>630</v>
      </c>
      <c r="BQ220" s="137">
        <f>'FOD (ALL)'!BG220</f>
        <v>439</v>
      </c>
      <c r="BR220" s="137">
        <f>'FOD (ALL)'!BX220</f>
        <v>651</v>
      </c>
      <c r="BS220" s="137" t="str">
        <f t="shared" si="177"/>
        <v>Y</v>
      </c>
      <c r="BT220" s="137" t="str">
        <f t="shared" si="178"/>
        <v>N</v>
      </c>
      <c r="BU220" s="137" t="str">
        <f t="shared" si="179"/>
        <v>Y</v>
      </c>
      <c r="BV220" s="137" t="str">
        <f t="shared" si="180"/>
        <v>N</v>
      </c>
      <c r="BW220" s="139">
        <f t="shared" si="181"/>
        <v>229.11877394636014</v>
      </c>
      <c r="BX220" s="139">
        <f t="shared" si="182"/>
        <v>-17.142857142857142</v>
      </c>
      <c r="BY220" s="139">
        <f t="shared" si="183"/>
        <v>43.507972665148067</v>
      </c>
      <c r="BZ220" s="139">
        <f t="shared" si="184"/>
        <v>-32.565284178187405</v>
      </c>
      <c r="CA220" s="137" t="str">
        <f t="shared" si="185"/>
        <v>Y</v>
      </c>
      <c r="CB220" s="137" t="str">
        <f t="shared" si="186"/>
        <v>N</v>
      </c>
      <c r="CC220" s="137" t="str">
        <f t="shared" si="187"/>
        <v>Y</v>
      </c>
    </row>
    <row r="221" spans="1:81" x14ac:dyDescent="0.3">
      <c r="A221" s="137" t="str">
        <f>'FOD (ALL)'!B221</f>
        <v>IOC</v>
      </c>
      <c r="B221" s="146">
        <f>'FOD (ALL)'!C221</f>
        <v>44042</v>
      </c>
      <c r="C221" s="137">
        <f>'FOD (ALL)'!G221</f>
        <v>76.05</v>
      </c>
      <c r="D221" s="137">
        <f>'FOD (ALL)'!X221</f>
        <v>74.8</v>
      </c>
      <c r="E221" s="137">
        <f>'FOD (ALL)'!AO221</f>
        <v>75.099999999999994</v>
      </c>
      <c r="F221" s="137">
        <f>'FOD (ALL)'!BF221</f>
        <v>72.7</v>
      </c>
      <c r="G221" s="137">
        <f>'FOD (ALL)'!BW221</f>
        <v>71.95</v>
      </c>
      <c r="H221" s="137" t="str">
        <f t="shared" si="144"/>
        <v>Y</v>
      </c>
      <c r="I221" s="137" t="str">
        <f t="shared" si="145"/>
        <v>N</v>
      </c>
      <c r="J221" s="137" t="str">
        <f t="shared" si="146"/>
        <v>Y</v>
      </c>
      <c r="K221" s="137" t="str">
        <f t="shared" si="147"/>
        <v>Y</v>
      </c>
      <c r="L221" s="139">
        <f t="shared" si="148"/>
        <v>1.6711229946524064</v>
      </c>
      <c r="M221" s="139">
        <f t="shared" si="149"/>
        <v>-0.3994673768308884</v>
      </c>
      <c r="N221" s="139">
        <f t="shared" si="150"/>
        <v>3.3012379642365768</v>
      </c>
      <c r="O221" s="139">
        <f t="shared" si="151"/>
        <v>1.0423905489923557</v>
      </c>
      <c r="P221" s="137" t="str">
        <f t="shared" si="152"/>
        <v>Y</v>
      </c>
      <c r="Q221" s="137" t="str">
        <f t="shared" si="153"/>
        <v>N</v>
      </c>
      <c r="R221" s="137" t="str">
        <f t="shared" si="154"/>
        <v>Y</v>
      </c>
      <c r="S221" s="137">
        <f>'FOD (ALL)'!D221</f>
        <v>74</v>
      </c>
      <c r="T221" s="137">
        <f>'FOD (ALL)'!U221</f>
        <v>74</v>
      </c>
      <c r="U221" s="137">
        <f>'FOD (ALL)'!AL221</f>
        <v>72.400000000000006</v>
      </c>
      <c r="V221" s="137">
        <f>'FOD (ALL)'!BC221</f>
        <v>73.45</v>
      </c>
      <c r="W221" s="137">
        <f>'FOD (ALL)'!BT221</f>
        <v>75</v>
      </c>
      <c r="X221" s="137">
        <f>'FOD (ALL)'!E221</f>
        <v>76.3</v>
      </c>
      <c r="Y221" s="137">
        <f>'FOD (ALL)'!V221</f>
        <v>75.45</v>
      </c>
      <c r="Z221" s="137">
        <f>'FOD (ALL)'!AM221</f>
        <v>75.55</v>
      </c>
      <c r="AA221" s="137">
        <f>'FOD (ALL)'!BD221</f>
        <v>73.5</v>
      </c>
      <c r="AB221" s="137">
        <f>'FOD (ALL)'!BU221</f>
        <v>75</v>
      </c>
      <c r="AC221" s="137">
        <f>'FOD (ALL)'!F221</f>
        <v>73.5</v>
      </c>
      <c r="AD221" s="137">
        <f>'FOD (ALL)'!W221</f>
        <v>73.25</v>
      </c>
      <c r="AE221" s="137">
        <f>'FOD (ALL)'!AN221</f>
        <v>72.400000000000006</v>
      </c>
      <c r="AF221" s="137">
        <f>'FOD (ALL)'!BE221</f>
        <v>72.7</v>
      </c>
      <c r="AG221" s="137">
        <f>'FOD (ALL)'!BV221</f>
        <v>71.7</v>
      </c>
      <c r="AH221" s="137">
        <f>'FOD (ALL)'!J221</f>
        <v>410400</v>
      </c>
      <c r="AI221" s="137">
        <f>'FOD (ALL)'!AA221</f>
        <v>319200</v>
      </c>
      <c r="AJ221" s="137">
        <f>'FOD (ALL)'!AR221</f>
        <v>302100</v>
      </c>
      <c r="AK221" s="137">
        <f>'FOD (ALL)'!BI221</f>
        <v>216600</v>
      </c>
      <c r="AL221" s="137">
        <f>'FOD (ALL)'!BZ221</f>
        <v>205200</v>
      </c>
      <c r="AM221" s="137" t="str">
        <f t="shared" si="155"/>
        <v>Y</v>
      </c>
      <c r="AN221" s="137" t="str">
        <f t="shared" si="156"/>
        <v>Y</v>
      </c>
      <c r="AO221" s="137" t="str">
        <f t="shared" si="157"/>
        <v>Y</v>
      </c>
      <c r="AP221" s="137" t="str">
        <f t="shared" si="158"/>
        <v>Y</v>
      </c>
      <c r="AQ221" s="139">
        <f t="shared" si="159"/>
        <v>28.571428571428569</v>
      </c>
      <c r="AR221" s="139">
        <f t="shared" si="160"/>
        <v>5.6603773584905666</v>
      </c>
      <c r="AS221" s="139">
        <f t="shared" si="161"/>
        <v>39.473684210526315</v>
      </c>
      <c r="AT221" s="139">
        <f t="shared" si="162"/>
        <v>5.5555555555555554</v>
      </c>
      <c r="AU221" s="137" t="str">
        <f t="shared" si="163"/>
        <v>Y</v>
      </c>
      <c r="AV221" s="137" t="str">
        <f t="shared" si="164"/>
        <v>N</v>
      </c>
      <c r="AW221" s="137" t="str">
        <f t="shared" si="165"/>
        <v>Y</v>
      </c>
      <c r="AX221" s="137">
        <f>'FOD (ALL)'!I221</f>
        <v>123.77</v>
      </c>
      <c r="AY221" s="137">
        <f>'FOD (ALL)'!Z221</f>
        <v>46.48</v>
      </c>
      <c r="AZ221" s="137">
        <f>'FOD (ALL)'!AQ221</f>
        <v>88.8</v>
      </c>
      <c r="BA221" s="137">
        <f>'FOD (ALL)'!BH221</f>
        <v>41.64</v>
      </c>
      <c r="BB221" s="137">
        <f>'FOD (ALL)'!BY221</f>
        <v>70.61</v>
      </c>
      <c r="BC221" s="137" t="str">
        <f t="shared" si="166"/>
        <v>Y</v>
      </c>
      <c r="BD221" s="137" t="str">
        <f t="shared" si="167"/>
        <v>N</v>
      </c>
      <c r="BE221" s="137" t="str">
        <f t="shared" si="168"/>
        <v>Y</v>
      </c>
      <c r="BF221" s="137" t="str">
        <f t="shared" si="169"/>
        <v>N</v>
      </c>
      <c r="BG221" s="139">
        <f t="shared" si="170"/>
        <v>166.2865748709122</v>
      </c>
      <c r="BH221" s="139">
        <f t="shared" si="171"/>
        <v>-47.657657657657658</v>
      </c>
      <c r="BI221" s="139">
        <f t="shared" si="172"/>
        <v>113.25648414985589</v>
      </c>
      <c r="BJ221" s="139">
        <f t="shared" si="173"/>
        <v>-41.028182976915453</v>
      </c>
      <c r="BK221" s="137" t="str">
        <f t="shared" si="174"/>
        <v>Y</v>
      </c>
      <c r="BL221" s="137" t="str">
        <f t="shared" si="175"/>
        <v>N</v>
      </c>
      <c r="BM221" s="137" t="str">
        <f t="shared" si="176"/>
        <v>Y</v>
      </c>
      <c r="BN221" s="137">
        <f>'FOD (ALL)'!H221</f>
        <v>29</v>
      </c>
      <c r="BO221" s="137">
        <f>'FOD (ALL)'!Y221</f>
        <v>11</v>
      </c>
      <c r="BP221" s="137">
        <f>'FOD (ALL)'!AP221</f>
        <v>21</v>
      </c>
      <c r="BQ221" s="137">
        <f>'FOD (ALL)'!BG221</f>
        <v>10</v>
      </c>
      <c r="BR221" s="137">
        <f>'FOD (ALL)'!BX221</f>
        <v>17</v>
      </c>
      <c r="BS221" s="137" t="str">
        <f t="shared" si="177"/>
        <v>Y</v>
      </c>
      <c r="BT221" s="137" t="str">
        <f t="shared" si="178"/>
        <v>N</v>
      </c>
      <c r="BU221" s="137" t="str">
        <f t="shared" si="179"/>
        <v>Y</v>
      </c>
      <c r="BV221" s="137" t="str">
        <f t="shared" si="180"/>
        <v>N</v>
      </c>
      <c r="BW221" s="139">
        <f t="shared" si="181"/>
        <v>163.63636363636365</v>
      </c>
      <c r="BX221" s="139">
        <f t="shared" si="182"/>
        <v>-47.619047619047613</v>
      </c>
      <c r="BY221" s="139">
        <f t="shared" si="183"/>
        <v>110.00000000000001</v>
      </c>
      <c r="BZ221" s="139">
        <f t="shared" si="184"/>
        <v>-41.17647058823529</v>
      </c>
      <c r="CA221" s="137" t="str">
        <f t="shared" si="185"/>
        <v>Y</v>
      </c>
      <c r="CB221" s="137" t="str">
        <f t="shared" si="186"/>
        <v>N</v>
      </c>
      <c r="CC221" s="137" t="str">
        <f t="shared" si="187"/>
        <v>Y</v>
      </c>
    </row>
    <row r="222" spans="1:81" x14ac:dyDescent="0.3">
      <c r="A222" s="137" t="str">
        <f>'FOD (ALL)'!B222</f>
        <v>ITC</v>
      </c>
      <c r="B222" s="146">
        <f>'FOD (ALL)'!C222</f>
        <v>43979</v>
      </c>
      <c r="C222" s="137">
        <f>'FOD (ALL)'!G222</f>
        <v>186.8</v>
      </c>
      <c r="D222" s="137">
        <f>'FOD (ALL)'!X222</f>
        <v>189.5</v>
      </c>
      <c r="E222" s="137">
        <f>'FOD (ALL)'!AO222</f>
        <v>175.65</v>
      </c>
      <c r="F222" s="137">
        <f>'FOD (ALL)'!BF222</f>
        <v>170.85</v>
      </c>
      <c r="G222" s="137">
        <f>'FOD (ALL)'!BW222</f>
        <v>165.1</v>
      </c>
      <c r="H222" s="137" t="str">
        <f t="shared" si="144"/>
        <v>N</v>
      </c>
      <c r="I222" s="137" t="str">
        <f t="shared" si="145"/>
        <v>Y</v>
      </c>
      <c r="J222" s="137" t="str">
        <f t="shared" si="146"/>
        <v>Y</v>
      </c>
      <c r="K222" s="137" t="str">
        <f t="shared" si="147"/>
        <v>Y</v>
      </c>
      <c r="L222" s="139">
        <f t="shared" si="148"/>
        <v>-1.4248021108179358</v>
      </c>
      <c r="M222" s="139">
        <f t="shared" si="149"/>
        <v>7.8849985767150548</v>
      </c>
      <c r="N222" s="139">
        <f t="shared" si="150"/>
        <v>2.8094820017559328</v>
      </c>
      <c r="O222" s="139">
        <f t="shared" si="151"/>
        <v>3.4827377347062387</v>
      </c>
      <c r="P222" s="137" t="str">
        <f t="shared" si="152"/>
        <v>N</v>
      </c>
      <c r="Q222" s="137" t="str">
        <f t="shared" si="153"/>
        <v>Y</v>
      </c>
      <c r="R222" s="137" t="str">
        <f t="shared" si="154"/>
        <v>N</v>
      </c>
      <c r="S222" s="137">
        <f>'FOD (ALL)'!D222</f>
        <v>187.85</v>
      </c>
      <c r="T222" s="137">
        <f>'FOD (ALL)'!U222</f>
        <v>174.65</v>
      </c>
      <c r="U222" s="137">
        <f>'FOD (ALL)'!AL222</f>
        <v>171.85</v>
      </c>
      <c r="V222" s="137">
        <f>'FOD (ALL)'!BC222</f>
        <v>166.35</v>
      </c>
      <c r="W222" s="137">
        <f>'FOD (ALL)'!BT222</f>
        <v>166.25</v>
      </c>
      <c r="X222" s="137">
        <f>'FOD (ALL)'!E222</f>
        <v>191.9</v>
      </c>
      <c r="Y222" s="137">
        <f>'FOD (ALL)'!V222</f>
        <v>191</v>
      </c>
      <c r="Z222" s="137">
        <f>'FOD (ALL)'!AM222</f>
        <v>177.25</v>
      </c>
      <c r="AA222" s="137">
        <f>'FOD (ALL)'!BD222</f>
        <v>171.7</v>
      </c>
      <c r="AB222" s="137">
        <f>'FOD (ALL)'!BU222</f>
        <v>167.3</v>
      </c>
      <c r="AC222" s="137">
        <f>'FOD (ALL)'!F222</f>
        <v>185</v>
      </c>
      <c r="AD222" s="137">
        <f>'FOD (ALL)'!W222</f>
        <v>172.5</v>
      </c>
      <c r="AE222" s="137">
        <f>'FOD (ALL)'!AN222</f>
        <v>171.1</v>
      </c>
      <c r="AF222" s="137">
        <f>'FOD (ALL)'!BE222</f>
        <v>164.95</v>
      </c>
      <c r="AG222" s="137">
        <f>'FOD (ALL)'!BV222</f>
        <v>163.15</v>
      </c>
      <c r="AH222" s="137">
        <f>'FOD (ALL)'!J222</f>
        <v>43737600</v>
      </c>
      <c r="AI222" s="137">
        <f>'FOD (ALL)'!AA222</f>
        <v>46579200</v>
      </c>
      <c r="AJ222" s="137">
        <f>'FOD (ALL)'!AR222</f>
        <v>35920800</v>
      </c>
      <c r="AK222" s="137">
        <f>'FOD (ALL)'!BI222</f>
        <v>37658400</v>
      </c>
      <c r="AL222" s="137">
        <f>'FOD (ALL)'!BZ222</f>
        <v>38167200</v>
      </c>
      <c r="AM222" s="137" t="str">
        <f t="shared" si="155"/>
        <v>N</v>
      </c>
      <c r="AN222" s="137" t="str">
        <f t="shared" si="156"/>
        <v>Y</v>
      </c>
      <c r="AO222" s="137" t="str">
        <f t="shared" si="157"/>
        <v>N</v>
      </c>
      <c r="AP222" s="137" t="str">
        <f t="shared" si="158"/>
        <v>N</v>
      </c>
      <c r="AQ222" s="139">
        <f t="shared" si="159"/>
        <v>-6.1005770816158291</v>
      </c>
      <c r="AR222" s="139">
        <f t="shared" si="160"/>
        <v>29.671944945546869</v>
      </c>
      <c r="AS222" s="139">
        <f t="shared" si="161"/>
        <v>-4.6141099993626922</v>
      </c>
      <c r="AT222" s="139">
        <f t="shared" si="162"/>
        <v>-1.3330818084638119</v>
      </c>
      <c r="AU222" s="137" t="str">
        <f t="shared" si="163"/>
        <v>N</v>
      </c>
      <c r="AV222" s="137" t="str">
        <f t="shared" si="164"/>
        <v>Y</v>
      </c>
      <c r="AW222" s="137" t="str">
        <f t="shared" si="165"/>
        <v>N</v>
      </c>
      <c r="AX222" s="137">
        <f>'FOD (ALL)'!I222</f>
        <v>66213.67</v>
      </c>
      <c r="AY222" s="137">
        <f>'FOD (ALL)'!Z222</f>
        <v>113598.84</v>
      </c>
      <c r="AZ222" s="137">
        <f>'FOD (ALL)'!AQ222</f>
        <v>34067.85</v>
      </c>
      <c r="BA222" s="137">
        <f>'FOD (ALL)'!BH222</f>
        <v>34219.769999999997</v>
      </c>
      <c r="BB222" s="137">
        <f>'FOD (ALL)'!BY222</f>
        <v>30009.66</v>
      </c>
      <c r="BC222" s="137" t="str">
        <f t="shared" si="166"/>
        <v>N</v>
      </c>
      <c r="BD222" s="137" t="str">
        <f t="shared" si="167"/>
        <v>Y</v>
      </c>
      <c r="BE222" s="137" t="str">
        <f t="shared" si="168"/>
        <v>N</v>
      </c>
      <c r="BF222" s="137" t="str">
        <f t="shared" si="169"/>
        <v>Y</v>
      </c>
      <c r="BG222" s="139">
        <f t="shared" si="170"/>
        <v>-41.712723474993233</v>
      </c>
      <c r="BH222" s="139">
        <f t="shared" si="171"/>
        <v>233.44880877425487</v>
      </c>
      <c r="BI222" s="139">
        <f t="shared" si="172"/>
        <v>-0.4439538898128137</v>
      </c>
      <c r="BJ222" s="139">
        <f t="shared" si="173"/>
        <v>14.029182603201759</v>
      </c>
      <c r="BK222" s="137" t="str">
        <f t="shared" si="174"/>
        <v>N</v>
      </c>
      <c r="BL222" s="137" t="str">
        <f t="shared" si="175"/>
        <v>Y</v>
      </c>
      <c r="BM222" s="137" t="str">
        <f t="shared" si="176"/>
        <v>N</v>
      </c>
      <c r="BN222" s="137">
        <f>'FOD (ALL)'!H222</f>
        <v>14721</v>
      </c>
      <c r="BO222" s="137">
        <f>'FOD (ALL)'!Y222</f>
        <v>25714</v>
      </c>
      <c r="BP222" s="137">
        <f>'FOD (ALL)'!AP222</f>
        <v>8100</v>
      </c>
      <c r="BQ222" s="137">
        <f>'FOD (ALL)'!BG222</f>
        <v>8429</v>
      </c>
      <c r="BR222" s="137">
        <f>'FOD (ALL)'!BX222</f>
        <v>7552</v>
      </c>
      <c r="BS222" s="137" t="str">
        <f t="shared" si="177"/>
        <v>N</v>
      </c>
      <c r="BT222" s="137" t="str">
        <f t="shared" si="178"/>
        <v>Y</v>
      </c>
      <c r="BU222" s="137" t="str">
        <f t="shared" si="179"/>
        <v>N</v>
      </c>
      <c r="BV222" s="137" t="str">
        <f t="shared" si="180"/>
        <v>Y</v>
      </c>
      <c r="BW222" s="139">
        <f t="shared" si="181"/>
        <v>-42.751030567006296</v>
      </c>
      <c r="BX222" s="139">
        <f t="shared" si="182"/>
        <v>217.45679012345681</v>
      </c>
      <c r="BY222" s="139">
        <f t="shared" si="183"/>
        <v>-3.9031913631510262</v>
      </c>
      <c r="BZ222" s="139">
        <f t="shared" si="184"/>
        <v>11.61281779661017</v>
      </c>
      <c r="CA222" s="137" t="str">
        <f t="shared" si="185"/>
        <v>N</v>
      </c>
      <c r="CB222" s="137" t="str">
        <f t="shared" si="186"/>
        <v>Y</v>
      </c>
      <c r="CC222" s="137" t="str">
        <f t="shared" si="187"/>
        <v>N</v>
      </c>
    </row>
    <row r="223" spans="1:81" x14ac:dyDescent="0.3">
      <c r="A223" s="137" t="str">
        <f>'FOD (ALL)'!B223</f>
        <v>ITC</v>
      </c>
      <c r="B223" s="146">
        <f>'FOD (ALL)'!C223</f>
        <v>44007</v>
      </c>
      <c r="C223" s="137">
        <f>'FOD (ALL)'!G223</f>
        <v>183.25</v>
      </c>
      <c r="D223" s="137">
        <f>'FOD (ALL)'!X223</f>
        <v>186.05</v>
      </c>
      <c r="E223" s="137">
        <f>'FOD (ALL)'!AO223</f>
        <v>173</v>
      </c>
      <c r="F223" s="137">
        <f>'FOD (ALL)'!BF223</f>
        <v>167.8</v>
      </c>
      <c r="G223" s="137">
        <f>'FOD (ALL)'!BW223</f>
        <v>162.65</v>
      </c>
      <c r="H223" s="137" t="str">
        <f t="shared" si="144"/>
        <v>N</v>
      </c>
      <c r="I223" s="137" t="str">
        <f t="shared" si="145"/>
        <v>Y</v>
      </c>
      <c r="J223" s="137" t="str">
        <f t="shared" si="146"/>
        <v>Y</v>
      </c>
      <c r="K223" s="137" t="str">
        <f t="shared" si="147"/>
        <v>Y</v>
      </c>
      <c r="L223" s="139">
        <f t="shared" si="148"/>
        <v>-1.5049717817790975</v>
      </c>
      <c r="M223" s="139">
        <f t="shared" si="149"/>
        <v>7.5433526011560756</v>
      </c>
      <c r="N223" s="139">
        <f t="shared" si="150"/>
        <v>3.0989272943980861</v>
      </c>
      <c r="O223" s="139">
        <f t="shared" si="151"/>
        <v>3.1663080233630527</v>
      </c>
      <c r="P223" s="137" t="str">
        <f t="shared" si="152"/>
        <v>N</v>
      </c>
      <c r="Q223" s="137" t="str">
        <f t="shared" si="153"/>
        <v>Y</v>
      </c>
      <c r="R223" s="137" t="str">
        <f t="shared" si="154"/>
        <v>N</v>
      </c>
      <c r="S223" s="137">
        <f>'FOD (ALL)'!D223</f>
        <v>183.05</v>
      </c>
      <c r="T223" s="137">
        <f>'FOD (ALL)'!U223</f>
        <v>171.05</v>
      </c>
      <c r="U223" s="137">
        <f>'FOD (ALL)'!AL223</f>
        <v>169.1</v>
      </c>
      <c r="V223" s="137">
        <f>'FOD (ALL)'!BC223</f>
        <v>162.75</v>
      </c>
      <c r="W223" s="137">
        <f>'FOD (ALL)'!BT223</f>
        <v>162.69999999999999</v>
      </c>
      <c r="X223" s="137">
        <f>'FOD (ALL)'!E223</f>
        <v>188.5</v>
      </c>
      <c r="Y223" s="137">
        <f>'FOD (ALL)'!V223</f>
        <v>187.5</v>
      </c>
      <c r="Z223" s="137">
        <f>'FOD (ALL)'!AM223</f>
        <v>174.2</v>
      </c>
      <c r="AA223" s="137">
        <f>'FOD (ALL)'!BD223</f>
        <v>168.7</v>
      </c>
      <c r="AB223" s="137">
        <f>'FOD (ALL)'!BU223</f>
        <v>165</v>
      </c>
      <c r="AC223" s="137">
        <f>'FOD (ALL)'!F223</f>
        <v>181.85</v>
      </c>
      <c r="AD223" s="137">
        <f>'FOD (ALL)'!W223</f>
        <v>170</v>
      </c>
      <c r="AE223" s="137">
        <f>'FOD (ALL)'!AN223</f>
        <v>169.1</v>
      </c>
      <c r="AF223" s="137">
        <f>'FOD (ALL)'!BE223</f>
        <v>162.75</v>
      </c>
      <c r="AG223" s="137">
        <f>'FOD (ALL)'!BV223</f>
        <v>161.19999999999999</v>
      </c>
      <c r="AH223" s="137">
        <f>'FOD (ALL)'!J223</f>
        <v>9674400</v>
      </c>
      <c r="AI223" s="137">
        <f>'FOD (ALL)'!AA223</f>
        <v>7939200</v>
      </c>
      <c r="AJ223" s="137">
        <f>'FOD (ALL)'!AR223</f>
        <v>5908800</v>
      </c>
      <c r="AK223" s="137">
        <f>'FOD (ALL)'!BI223</f>
        <v>4089600</v>
      </c>
      <c r="AL223" s="137">
        <f>'FOD (ALL)'!BZ223</f>
        <v>3854400</v>
      </c>
      <c r="AM223" s="137" t="str">
        <f t="shared" si="155"/>
        <v>Y</v>
      </c>
      <c r="AN223" s="137" t="str">
        <f t="shared" si="156"/>
        <v>Y</v>
      </c>
      <c r="AO223" s="137" t="str">
        <f t="shared" si="157"/>
        <v>Y</v>
      </c>
      <c r="AP223" s="137" t="str">
        <f t="shared" si="158"/>
        <v>Y</v>
      </c>
      <c r="AQ223" s="139">
        <f t="shared" si="159"/>
        <v>21.856106408706168</v>
      </c>
      <c r="AR223" s="139">
        <f t="shared" si="160"/>
        <v>34.362307067424858</v>
      </c>
      <c r="AS223" s="139">
        <f t="shared" si="161"/>
        <v>44.483568075117368</v>
      </c>
      <c r="AT223" s="139">
        <f t="shared" si="162"/>
        <v>6.102117061021171</v>
      </c>
      <c r="AU223" s="137" t="str">
        <f t="shared" si="163"/>
        <v>N</v>
      </c>
      <c r="AV223" s="137" t="str">
        <f t="shared" si="164"/>
        <v>N</v>
      </c>
      <c r="AW223" s="137" t="str">
        <f t="shared" si="165"/>
        <v>Y</v>
      </c>
      <c r="AX223" s="137">
        <f>'FOD (ALL)'!I223</f>
        <v>17495.189999999999</v>
      </c>
      <c r="AY223" s="137">
        <f>'FOD (ALL)'!Z223</f>
        <v>16989.150000000001</v>
      </c>
      <c r="AZ223" s="137">
        <f>'FOD (ALL)'!AQ223</f>
        <v>7215.58</v>
      </c>
      <c r="BA223" s="137">
        <f>'FOD (ALL)'!BH223</f>
        <v>3213.31</v>
      </c>
      <c r="BB223" s="137">
        <f>'FOD (ALL)'!BY223</f>
        <v>2394.19</v>
      </c>
      <c r="BC223" s="137" t="str">
        <f t="shared" si="166"/>
        <v>Y</v>
      </c>
      <c r="BD223" s="137" t="str">
        <f t="shared" si="167"/>
        <v>Y</v>
      </c>
      <c r="BE223" s="137" t="str">
        <f t="shared" si="168"/>
        <v>Y</v>
      </c>
      <c r="BF223" s="137" t="str">
        <f t="shared" si="169"/>
        <v>Y</v>
      </c>
      <c r="BG223" s="139">
        <f t="shared" si="170"/>
        <v>2.9786069344257786</v>
      </c>
      <c r="BH223" s="139">
        <f t="shared" si="171"/>
        <v>135.45092702180563</v>
      </c>
      <c r="BI223" s="139">
        <f t="shared" si="172"/>
        <v>124.55287538394988</v>
      </c>
      <c r="BJ223" s="139">
        <f t="shared" si="173"/>
        <v>34.212823543661941</v>
      </c>
      <c r="BK223" s="137" t="str">
        <f t="shared" si="174"/>
        <v>N</v>
      </c>
      <c r="BL223" s="137" t="str">
        <f t="shared" si="175"/>
        <v>Y</v>
      </c>
      <c r="BM223" s="137" t="str">
        <f t="shared" si="176"/>
        <v>Y</v>
      </c>
      <c r="BN223" s="137">
        <f>'FOD (ALL)'!H223</f>
        <v>3964</v>
      </c>
      <c r="BO223" s="137">
        <f>'FOD (ALL)'!Y223</f>
        <v>3935</v>
      </c>
      <c r="BP223" s="137">
        <f>'FOD (ALL)'!AP223</f>
        <v>1744</v>
      </c>
      <c r="BQ223" s="137">
        <f>'FOD (ALL)'!BG223</f>
        <v>806</v>
      </c>
      <c r="BR223" s="137">
        <f>'FOD (ALL)'!BX223</f>
        <v>611</v>
      </c>
      <c r="BS223" s="137" t="str">
        <f t="shared" si="177"/>
        <v>Y</v>
      </c>
      <c r="BT223" s="137" t="str">
        <f t="shared" si="178"/>
        <v>Y</v>
      </c>
      <c r="BU223" s="137" t="str">
        <f t="shared" si="179"/>
        <v>Y</v>
      </c>
      <c r="BV223" s="137" t="str">
        <f t="shared" si="180"/>
        <v>Y</v>
      </c>
      <c r="BW223" s="139">
        <f t="shared" si="181"/>
        <v>0.73697585768742058</v>
      </c>
      <c r="BX223" s="139">
        <f t="shared" si="182"/>
        <v>125.63073394495412</v>
      </c>
      <c r="BY223" s="139">
        <f t="shared" si="183"/>
        <v>116.37717121588089</v>
      </c>
      <c r="BZ223" s="139">
        <f t="shared" si="184"/>
        <v>31.914893617021278</v>
      </c>
      <c r="CA223" s="137" t="str">
        <f t="shared" si="185"/>
        <v>N</v>
      </c>
      <c r="CB223" s="137" t="str">
        <f t="shared" si="186"/>
        <v>Y</v>
      </c>
      <c r="CC223" s="137" t="str">
        <f t="shared" si="187"/>
        <v>Y</v>
      </c>
    </row>
    <row r="224" spans="1:81" x14ac:dyDescent="0.3">
      <c r="A224" s="137" t="str">
        <f>'FOD (ALL)'!B224</f>
        <v>ITC</v>
      </c>
      <c r="B224" s="146">
        <f>'FOD (ALL)'!C224</f>
        <v>44042</v>
      </c>
      <c r="C224" s="137">
        <f>'FOD (ALL)'!G224</f>
        <v>182</v>
      </c>
      <c r="D224" s="137">
        <f>'FOD (ALL)'!X224</f>
        <v>185.1</v>
      </c>
      <c r="E224" s="137">
        <f>'FOD (ALL)'!AO224</f>
        <v>172.7</v>
      </c>
      <c r="F224" s="137">
        <f>'FOD (ALL)'!BF224</f>
        <v>167.7</v>
      </c>
      <c r="G224" s="137">
        <f>'FOD (ALL)'!BW224</f>
        <v>162.30000000000001</v>
      </c>
      <c r="H224" s="137" t="str">
        <f t="shared" si="144"/>
        <v>N</v>
      </c>
      <c r="I224" s="137" t="str">
        <f t="shared" si="145"/>
        <v>Y</v>
      </c>
      <c r="J224" s="137" t="str">
        <f t="shared" si="146"/>
        <v>Y</v>
      </c>
      <c r="K224" s="137" t="str">
        <f t="shared" si="147"/>
        <v>Y</v>
      </c>
      <c r="L224" s="139">
        <f t="shared" si="148"/>
        <v>-1.6747703943814123</v>
      </c>
      <c r="M224" s="139">
        <f t="shared" si="149"/>
        <v>7.1800810654313878</v>
      </c>
      <c r="N224" s="139">
        <f t="shared" si="150"/>
        <v>2.9815146094215863</v>
      </c>
      <c r="O224" s="139">
        <f t="shared" si="151"/>
        <v>3.3271719038816863</v>
      </c>
      <c r="P224" s="137" t="str">
        <f t="shared" si="152"/>
        <v>N</v>
      </c>
      <c r="Q224" s="137" t="str">
        <f t="shared" si="153"/>
        <v>Y</v>
      </c>
      <c r="R224" s="137" t="str">
        <f t="shared" si="154"/>
        <v>N</v>
      </c>
      <c r="S224" s="137">
        <f>'FOD (ALL)'!D224</f>
        <v>182</v>
      </c>
      <c r="T224" s="137">
        <f>'FOD (ALL)'!U224</f>
        <v>171</v>
      </c>
      <c r="U224" s="137">
        <f>'FOD (ALL)'!AL224</f>
        <v>172.2</v>
      </c>
      <c r="V224" s="137">
        <f>'FOD (ALL)'!BC224</f>
        <v>163</v>
      </c>
      <c r="W224" s="137">
        <f>'FOD (ALL)'!BT224</f>
        <v>162.35</v>
      </c>
      <c r="X224" s="137">
        <f>'FOD (ALL)'!E224</f>
        <v>187.35</v>
      </c>
      <c r="Y224" s="137">
        <f>'FOD (ALL)'!V224</f>
        <v>186</v>
      </c>
      <c r="Z224" s="137">
        <f>'FOD (ALL)'!AM224</f>
        <v>173.25</v>
      </c>
      <c r="AA224" s="137">
        <f>'FOD (ALL)'!BD224</f>
        <v>168.55</v>
      </c>
      <c r="AB224" s="137">
        <f>'FOD (ALL)'!BU224</f>
        <v>164.4</v>
      </c>
      <c r="AC224" s="137">
        <f>'FOD (ALL)'!F224</f>
        <v>181</v>
      </c>
      <c r="AD224" s="137">
        <f>'FOD (ALL)'!W224</f>
        <v>169.95</v>
      </c>
      <c r="AE224" s="137">
        <f>'FOD (ALL)'!AN224</f>
        <v>170.9</v>
      </c>
      <c r="AF224" s="137">
        <f>'FOD (ALL)'!BE224</f>
        <v>163</v>
      </c>
      <c r="AG224" s="137">
        <f>'FOD (ALL)'!BV224</f>
        <v>162</v>
      </c>
      <c r="AH224" s="137">
        <f>'FOD (ALL)'!J224</f>
        <v>556800</v>
      </c>
      <c r="AI224" s="137">
        <f>'FOD (ALL)'!AA224</f>
        <v>486400</v>
      </c>
      <c r="AJ224" s="137">
        <f>'FOD (ALL)'!AR224</f>
        <v>435200</v>
      </c>
      <c r="AK224" s="137">
        <f>'FOD (ALL)'!BI224</f>
        <v>432000</v>
      </c>
      <c r="AL224" s="137">
        <f>'FOD (ALL)'!BZ224</f>
        <v>419200</v>
      </c>
      <c r="AM224" s="137" t="str">
        <f t="shared" si="155"/>
        <v>Y</v>
      </c>
      <c r="AN224" s="137" t="str">
        <f t="shared" si="156"/>
        <v>Y</v>
      </c>
      <c r="AO224" s="137" t="str">
        <f t="shared" si="157"/>
        <v>Y</v>
      </c>
      <c r="AP224" s="137" t="str">
        <f t="shared" si="158"/>
        <v>Y</v>
      </c>
      <c r="AQ224" s="139">
        <f t="shared" si="159"/>
        <v>14.473684210526317</v>
      </c>
      <c r="AR224" s="139">
        <f t="shared" si="160"/>
        <v>11.76470588235294</v>
      </c>
      <c r="AS224" s="139">
        <f t="shared" si="161"/>
        <v>0.74074074074074081</v>
      </c>
      <c r="AT224" s="139">
        <f t="shared" si="162"/>
        <v>3.0534351145038165</v>
      </c>
      <c r="AU224" s="137" t="str">
        <f t="shared" si="163"/>
        <v>Y</v>
      </c>
      <c r="AV224" s="137" t="str">
        <f t="shared" si="164"/>
        <v>Y</v>
      </c>
      <c r="AW224" s="137" t="str">
        <f t="shared" si="165"/>
        <v>N</v>
      </c>
      <c r="AX224" s="137">
        <f>'FOD (ALL)'!I224</f>
        <v>474.6</v>
      </c>
      <c r="AY224" s="137">
        <f>'FOD (ALL)'!Z224</f>
        <v>438.84</v>
      </c>
      <c r="AZ224" s="137">
        <f>'FOD (ALL)'!AQ224</f>
        <v>104.76</v>
      </c>
      <c r="BA224" s="137">
        <f>'FOD (ALL)'!BH224</f>
        <v>164.96</v>
      </c>
      <c r="BB224" s="137">
        <f>'FOD (ALL)'!BY224</f>
        <v>99.05</v>
      </c>
      <c r="BC224" s="137" t="str">
        <f t="shared" si="166"/>
        <v>Y</v>
      </c>
      <c r="BD224" s="137" t="str">
        <f t="shared" si="167"/>
        <v>Y</v>
      </c>
      <c r="BE224" s="137" t="str">
        <f t="shared" si="168"/>
        <v>N</v>
      </c>
      <c r="BF224" s="137" t="str">
        <f t="shared" si="169"/>
        <v>Y</v>
      </c>
      <c r="BG224" s="139">
        <f t="shared" si="170"/>
        <v>8.1487558107738689</v>
      </c>
      <c r="BH224" s="139">
        <f t="shared" si="171"/>
        <v>318.90034364261169</v>
      </c>
      <c r="BI224" s="139">
        <f t="shared" si="172"/>
        <v>-36.493695441319105</v>
      </c>
      <c r="BJ224" s="139">
        <f t="shared" si="173"/>
        <v>66.542150429076244</v>
      </c>
      <c r="BK224" s="137" t="str">
        <f t="shared" si="174"/>
        <v>N</v>
      </c>
      <c r="BL224" s="137" t="str">
        <f t="shared" si="175"/>
        <v>Y</v>
      </c>
      <c r="BM224" s="137" t="str">
        <f t="shared" si="176"/>
        <v>N</v>
      </c>
      <c r="BN224" s="137">
        <f>'FOD (ALL)'!H224</f>
        <v>81</v>
      </c>
      <c r="BO224" s="137">
        <f>'FOD (ALL)'!Y224</f>
        <v>77</v>
      </c>
      <c r="BP224" s="137">
        <f>'FOD (ALL)'!AP224</f>
        <v>19</v>
      </c>
      <c r="BQ224" s="137">
        <f>'FOD (ALL)'!BG224</f>
        <v>31</v>
      </c>
      <c r="BR224" s="137">
        <f>'FOD (ALL)'!BX224</f>
        <v>19</v>
      </c>
      <c r="BS224" s="137" t="str">
        <f t="shared" si="177"/>
        <v>Y</v>
      </c>
      <c r="BT224" s="137" t="str">
        <f t="shared" si="178"/>
        <v>Y</v>
      </c>
      <c r="BU224" s="137" t="str">
        <f t="shared" si="179"/>
        <v>N</v>
      </c>
      <c r="BV224" s="137" t="str">
        <f t="shared" si="180"/>
        <v>Y</v>
      </c>
      <c r="BW224" s="139">
        <f t="shared" si="181"/>
        <v>5.1948051948051948</v>
      </c>
      <c r="BX224" s="139">
        <f t="shared" si="182"/>
        <v>305.26315789473688</v>
      </c>
      <c r="BY224" s="139">
        <f t="shared" si="183"/>
        <v>-38.70967741935484</v>
      </c>
      <c r="BZ224" s="139">
        <f t="shared" si="184"/>
        <v>63.157894736842103</v>
      </c>
      <c r="CA224" s="137" t="str">
        <f t="shared" si="185"/>
        <v>N</v>
      </c>
      <c r="CB224" s="137" t="str">
        <f t="shared" si="186"/>
        <v>Y</v>
      </c>
      <c r="CC224" s="137" t="str">
        <f t="shared" si="187"/>
        <v>N</v>
      </c>
    </row>
    <row r="225" spans="1:81" x14ac:dyDescent="0.3">
      <c r="A225" s="137" t="str">
        <f>'FOD (ALL)'!B225</f>
        <v>JINDALSTEL</v>
      </c>
      <c r="B225" s="146">
        <f>'FOD (ALL)'!C225</f>
        <v>43979</v>
      </c>
      <c r="C225" s="137">
        <f>'FOD (ALL)'!G225</f>
        <v>96.45</v>
      </c>
      <c r="D225" s="137">
        <f>'FOD (ALL)'!X225</f>
        <v>98</v>
      </c>
      <c r="E225" s="137">
        <f>'FOD (ALL)'!AO225</f>
        <v>95.05</v>
      </c>
      <c r="F225" s="137">
        <f>'FOD (ALL)'!BF225</f>
        <v>91.65</v>
      </c>
      <c r="G225" s="137">
        <f>'FOD (ALL)'!BW225</f>
        <v>88</v>
      </c>
      <c r="H225" s="137" t="str">
        <f t="shared" si="144"/>
        <v>N</v>
      </c>
      <c r="I225" s="137" t="str">
        <f t="shared" si="145"/>
        <v>Y</v>
      </c>
      <c r="J225" s="137" t="str">
        <f t="shared" si="146"/>
        <v>Y</v>
      </c>
      <c r="K225" s="137" t="str">
        <f t="shared" si="147"/>
        <v>Y</v>
      </c>
      <c r="L225" s="139">
        <f t="shared" si="148"/>
        <v>-1.5816326530612217</v>
      </c>
      <c r="M225" s="139">
        <f t="shared" si="149"/>
        <v>3.1036296685954792</v>
      </c>
      <c r="N225" s="139">
        <f t="shared" si="150"/>
        <v>3.7097654118930614</v>
      </c>
      <c r="O225" s="139">
        <f t="shared" si="151"/>
        <v>4.1477272727272796</v>
      </c>
      <c r="P225" s="137" t="str">
        <f t="shared" si="152"/>
        <v>N</v>
      </c>
      <c r="Q225" s="137" t="str">
        <f t="shared" si="153"/>
        <v>N</v>
      </c>
      <c r="R225" s="137" t="str">
        <f t="shared" si="154"/>
        <v>N</v>
      </c>
      <c r="S225" s="137">
        <f>'FOD (ALL)'!D225</f>
        <v>96.4</v>
      </c>
      <c r="T225" s="137">
        <f>'FOD (ALL)'!U225</f>
        <v>95</v>
      </c>
      <c r="U225" s="137">
        <f>'FOD (ALL)'!AL225</f>
        <v>90.75</v>
      </c>
      <c r="V225" s="137">
        <f>'FOD (ALL)'!BC225</f>
        <v>90.25</v>
      </c>
      <c r="W225" s="137">
        <f>'FOD (ALL)'!BT225</f>
        <v>95.2</v>
      </c>
      <c r="X225" s="137">
        <f>'FOD (ALL)'!E225</f>
        <v>98.35</v>
      </c>
      <c r="Y225" s="137">
        <f>'FOD (ALL)'!V225</f>
        <v>99.3</v>
      </c>
      <c r="Z225" s="137">
        <f>'FOD (ALL)'!AM225</f>
        <v>95.7</v>
      </c>
      <c r="AA225" s="137">
        <f>'FOD (ALL)'!BD225</f>
        <v>94.4</v>
      </c>
      <c r="AB225" s="137">
        <f>'FOD (ALL)'!BU225</f>
        <v>95.85</v>
      </c>
      <c r="AC225" s="137">
        <f>'FOD (ALL)'!F225</f>
        <v>92.9</v>
      </c>
      <c r="AD225" s="137">
        <f>'FOD (ALL)'!W225</f>
        <v>94.25</v>
      </c>
      <c r="AE225" s="137">
        <f>'FOD (ALL)'!AN225</f>
        <v>90.75</v>
      </c>
      <c r="AF225" s="137">
        <f>'FOD (ALL)'!BE225</f>
        <v>89.15</v>
      </c>
      <c r="AG225" s="137">
        <f>'FOD (ALL)'!BV225</f>
        <v>86.75</v>
      </c>
      <c r="AH225" s="137">
        <f>'FOD (ALL)'!J225</f>
        <v>13275000</v>
      </c>
      <c r="AI225" s="137">
        <f>'FOD (ALL)'!AA225</f>
        <v>14595000</v>
      </c>
      <c r="AJ225" s="137">
        <f>'FOD (ALL)'!AR225</f>
        <v>14820000</v>
      </c>
      <c r="AK225" s="137">
        <f>'FOD (ALL)'!BI225</f>
        <v>13755000</v>
      </c>
      <c r="AL225" s="137">
        <f>'FOD (ALL)'!BZ225</f>
        <v>14045000</v>
      </c>
      <c r="AM225" s="137" t="str">
        <f t="shared" si="155"/>
        <v>N</v>
      </c>
      <c r="AN225" s="137" t="str">
        <f t="shared" si="156"/>
        <v>N</v>
      </c>
      <c r="AO225" s="137" t="str">
        <f t="shared" si="157"/>
        <v>Y</v>
      </c>
      <c r="AP225" s="137" t="str">
        <f t="shared" si="158"/>
        <v>N</v>
      </c>
      <c r="AQ225" s="139">
        <f t="shared" si="159"/>
        <v>-9.0441932168550867</v>
      </c>
      <c r="AR225" s="139">
        <f t="shared" si="160"/>
        <v>-1.5182186234817814</v>
      </c>
      <c r="AS225" s="139">
        <f t="shared" si="161"/>
        <v>7.7426390403489638</v>
      </c>
      <c r="AT225" s="139">
        <f t="shared" si="162"/>
        <v>-2.0647917408330367</v>
      </c>
      <c r="AU225" s="137" t="str">
        <f t="shared" si="163"/>
        <v>N</v>
      </c>
      <c r="AV225" s="137" t="str">
        <f t="shared" si="164"/>
        <v>N</v>
      </c>
      <c r="AW225" s="137" t="str">
        <f t="shared" si="165"/>
        <v>Y</v>
      </c>
      <c r="AX225" s="137">
        <f>'FOD (ALL)'!I225</f>
        <v>22490.01</v>
      </c>
      <c r="AY225" s="137">
        <f>'FOD (ALL)'!Z225</f>
        <v>21581.01</v>
      </c>
      <c r="AZ225" s="137">
        <f>'FOD (ALL)'!AQ225</f>
        <v>14742.52</v>
      </c>
      <c r="BA225" s="137">
        <f>'FOD (ALL)'!BH225</f>
        <v>22144.720000000001</v>
      </c>
      <c r="BB225" s="137">
        <f>'FOD (ALL)'!BY225</f>
        <v>22514.89</v>
      </c>
      <c r="BC225" s="137" t="str">
        <f t="shared" si="166"/>
        <v>Y</v>
      </c>
      <c r="BD225" s="137" t="str">
        <f t="shared" si="167"/>
        <v>Y</v>
      </c>
      <c r="BE225" s="137" t="str">
        <f t="shared" si="168"/>
        <v>N</v>
      </c>
      <c r="BF225" s="137" t="str">
        <f t="shared" si="169"/>
        <v>N</v>
      </c>
      <c r="BG225" s="139">
        <f t="shared" si="170"/>
        <v>4.2120364153484937</v>
      </c>
      <c r="BH225" s="139">
        <f t="shared" si="171"/>
        <v>46.386167358090731</v>
      </c>
      <c r="BI225" s="139">
        <f t="shared" si="172"/>
        <v>-33.42647818531912</v>
      </c>
      <c r="BJ225" s="139">
        <f t="shared" si="173"/>
        <v>-1.6441119632385426</v>
      </c>
      <c r="BK225" s="137" t="str">
        <f t="shared" si="174"/>
        <v>N</v>
      </c>
      <c r="BL225" s="137" t="str">
        <f t="shared" si="175"/>
        <v>Y</v>
      </c>
      <c r="BM225" s="137" t="str">
        <f t="shared" si="176"/>
        <v>N</v>
      </c>
      <c r="BN225" s="137">
        <f>'FOD (ALL)'!H225</f>
        <v>4731</v>
      </c>
      <c r="BO225" s="137">
        <f>'FOD (ALL)'!Y225</f>
        <v>4438</v>
      </c>
      <c r="BP225" s="137">
        <f>'FOD (ALL)'!AP225</f>
        <v>3141</v>
      </c>
      <c r="BQ225" s="137">
        <f>'FOD (ALL)'!BG225</f>
        <v>4801</v>
      </c>
      <c r="BR225" s="137">
        <f>'FOD (ALL)'!BX225</f>
        <v>5013</v>
      </c>
      <c r="BS225" s="137" t="str">
        <f t="shared" si="177"/>
        <v>Y</v>
      </c>
      <c r="BT225" s="137" t="str">
        <f t="shared" si="178"/>
        <v>Y</v>
      </c>
      <c r="BU225" s="137" t="str">
        <f t="shared" si="179"/>
        <v>N</v>
      </c>
      <c r="BV225" s="137" t="str">
        <f t="shared" si="180"/>
        <v>N</v>
      </c>
      <c r="BW225" s="139">
        <f t="shared" si="181"/>
        <v>6.602073005858494</v>
      </c>
      <c r="BX225" s="139">
        <f t="shared" si="182"/>
        <v>41.292581980261062</v>
      </c>
      <c r="BY225" s="139">
        <f t="shared" si="183"/>
        <v>-34.57612997292231</v>
      </c>
      <c r="BZ225" s="139">
        <f t="shared" si="184"/>
        <v>-4.2290045880710156</v>
      </c>
      <c r="CA225" s="137" t="str">
        <f t="shared" si="185"/>
        <v>N</v>
      </c>
      <c r="CB225" s="137" t="str">
        <f t="shared" si="186"/>
        <v>Y</v>
      </c>
      <c r="CC225" s="137" t="str">
        <f t="shared" si="187"/>
        <v>N</v>
      </c>
    </row>
    <row r="226" spans="1:81" x14ac:dyDescent="0.3">
      <c r="A226" s="137" t="str">
        <f>'FOD (ALL)'!B226</f>
        <v>JINDALSTEL</v>
      </c>
      <c r="B226" s="146">
        <f>'FOD (ALL)'!C226</f>
        <v>44007</v>
      </c>
      <c r="C226" s="137">
        <f>'FOD (ALL)'!G226</f>
        <v>96.55</v>
      </c>
      <c r="D226" s="137">
        <f>'FOD (ALL)'!X226</f>
        <v>98.2</v>
      </c>
      <c r="E226" s="137">
        <f>'FOD (ALL)'!AO226</f>
        <v>95.25</v>
      </c>
      <c r="F226" s="137">
        <f>'FOD (ALL)'!BF226</f>
        <v>92.05</v>
      </c>
      <c r="G226" s="137">
        <f>'FOD (ALL)'!BW226</f>
        <v>88.5</v>
      </c>
      <c r="H226" s="137" t="str">
        <f t="shared" si="144"/>
        <v>N</v>
      </c>
      <c r="I226" s="137" t="str">
        <f t="shared" si="145"/>
        <v>Y</v>
      </c>
      <c r="J226" s="137" t="str">
        <f t="shared" si="146"/>
        <v>Y</v>
      </c>
      <c r="K226" s="137" t="str">
        <f t="shared" si="147"/>
        <v>Y</v>
      </c>
      <c r="L226" s="139">
        <f t="shared" si="148"/>
        <v>-1.680244399185342</v>
      </c>
      <c r="M226" s="139">
        <f t="shared" si="149"/>
        <v>3.0971128608923917</v>
      </c>
      <c r="N226" s="139">
        <f t="shared" si="150"/>
        <v>3.4763715372080424</v>
      </c>
      <c r="O226" s="139">
        <f t="shared" si="151"/>
        <v>4.0112994350282456</v>
      </c>
      <c r="P226" s="137" t="str">
        <f t="shared" si="152"/>
        <v>N</v>
      </c>
      <c r="Q226" s="137" t="str">
        <f t="shared" si="153"/>
        <v>N</v>
      </c>
      <c r="R226" s="137" t="str">
        <f t="shared" si="154"/>
        <v>N</v>
      </c>
      <c r="S226" s="137">
        <f>'FOD (ALL)'!D226</f>
        <v>95.5</v>
      </c>
      <c r="T226" s="137">
        <f>'FOD (ALL)'!U226</f>
        <v>95.2</v>
      </c>
      <c r="U226" s="137">
        <f>'FOD (ALL)'!AL226</f>
        <v>91.9</v>
      </c>
      <c r="V226" s="137">
        <f>'FOD (ALL)'!BC226</f>
        <v>90.3</v>
      </c>
      <c r="W226" s="137">
        <f>'FOD (ALL)'!BT226</f>
        <v>95.35</v>
      </c>
      <c r="X226" s="137">
        <f>'FOD (ALL)'!E226</f>
        <v>98.55</v>
      </c>
      <c r="Y226" s="137">
        <f>'FOD (ALL)'!V226</f>
        <v>99.5</v>
      </c>
      <c r="Z226" s="137">
        <f>'FOD (ALL)'!AM226</f>
        <v>95.8</v>
      </c>
      <c r="AA226" s="137">
        <f>'FOD (ALL)'!BD226</f>
        <v>94.3</v>
      </c>
      <c r="AB226" s="137">
        <f>'FOD (ALL)'!BU226</f>
        <v>95.5</v>
      </c>
      <c r="AC226" s="137">
        <f>'FOD (ALL)'!F226</f>
        <v>93.25</v>
      </c>
      <c r="AD226" s="137">
        <f>'FOD (ALL)'!W226</f>
        <v>94.5</v>
      </c>
      <c r="AE226" s="137">
        <f>'FOD (ALL)'!AN226</f>
        <v>91.9</v>
      </c>
      <c r="AF226" s="137">
        <f>'FOD (ALL)'!BE226</f>
        <v>89.85</v>
      </c>
      <c r="AG226" s="137">
        <f>'FOD (ALL)'!BV226</f>
        <v>87.95</v>
      </c>
      <c r="AH226" s="137">
        <f>'FOD (ALL)'!J226</f>
        <v>3365000</v>
      </c>
      <c r="AI226" s="137">
        <f>'FOD (ALL)'!AA226</f>
        <v>1985000</v>
      </c>
      <c r="AJ226" s="137">
        <f>'FOD (ALL)'!AR226</f>
        <v>1460000</v>
      </c>
      <c r="AK226" s="137">
        <f>'FOD (ALL)'!BI226</f>
        <v>595000</v>
      </c>
      <c r="AL226" s="137">
        <f>'FOD (ALL)'!BZ226</f>
        <v>380000</v>
      </c>
      <c r="AM226" s="137" t="str">
        <f t="shared" si="155"/>
        <v>Y</v>
      </c>
      <c r="AN226" s="137" t="str">
        <f t="shared" si="156"/>
        <v>Y</v>
      </c>
      <c r="AO226" s="137" t="str">
        <f t="shared" si="157"/>
        <v>Y</v>
      </c>
      <c r="AP226" s="137" t="str">
        <f t="shared" si="158"/>
        <v>Y</v>
      </c>
      <c r="AQ226" s="139">
        <f t="shared" si="159"/>
        <v>69.521410579345087</v>
      </c>
      <c r="AR226" s="139">
        <f t="shared" si="160"/>
        <v>35.958904109589042</v>
      </c>
      <c r="AS226" s="139">
        <f t="shared" si="161"/>
        <v>145.37815126050418</v>
      </c>
      <c r="AT226" s="139">
        <f t="shared" si="162"/>
        <v>56.578947368421048</v>
      </c>
      <c r="AU226" s="137" t="str">
        <f t="shared" si="163"/>
        <v>Y</v>
      </c>
      <c r="AV226" s="137" t="str">
        <f t="shared" si="164"/>
        <v>N</v>
      </c>
      <c r="AW226" s="137" t="str">
        <f t="shared" si="165"/>
        <v>Y</v>
      </c>
      <c r="AX226" s="137">
        <f>'FOD (ALL)'!I226</f>
        <v>4483.1099999999997</v>
      </c>
      <c r="AY226" s="137">
        <f>'FOD (ALL)'!Z226</f>
        <v>2709.85</v>
      </c>
      <c r="AZ226" s="137">
        <f>'FOD (ALL)'!AQ226</f>
        <v>2443.0500000000002</v>
      </c>
      <c r="BA226" s="137">
        <f>'FOD (ALL)'!BH226</f>
        <v>1170.54</v>
      </c>
      <c r="BB226" s="137">
        <f>'FOD (ALL)'!BY226</f>
        <v>629.79</v>
      </c>
      <c r="BC226" s="137" t="str">
        <f t="shared" si="166"/>
        <v>Y</v>
      </c>
      <c r="BD226" s="137" t="str">
        <f t="shared" si="167"/>
        <v>Y</v>
      </c>
      <c r="BE226" s="137" t="str">
        <f t="shared" si="168"/>
        <v>Y</v>
      </c>
      <c r="BF226" s="137" t="str">
        <f t="shared" si="169"/>
        <v>Y</v>
      </c>
      <c r="BG226" s="139">
        <f t="shared" si="170"/>
        <v>65.437570345222056</v>
      </c>
      <c r="BH226" s="139">
        <f t="shared" si="171"/>
        <v>10.920775260432643</v>
      </c>
      <c r="BI226" s="139">
        <f t="shared" si="172"/>
        <v>108.7113639858527</v>
      </c>
      <c r="BJ226" s="139">
        <f t="shared" si="173"/>
        <v>85.861953984661554</v>
      </c>
      <c r="BK226" s="137" t="str">
        <f t="shared" si="174"/>
        <v>Y</v>
      </c>
      <c r="BL226" s="137" t="str">
        <f t="shared" si="175"/>
        <v>N</v>
      </c>
      <c r="BM226" s="137" t="str">
        <f t="shared" si="176"/>
        <v>Y</v>
      </c>
      <c r="BN226" s="137">
        <f>'FOD (ALL)'!H226</f>
        <v>939</v>
      </c>
      <c r="BO226" s="137">
        <f>'FOD (ALL)'!Y226</f>
        <v>555</v>
      </c>
      <c r="BP226" s="137">
        <f>'FOD (ALL)'!AP226</f>
        <v>518</v>
      </c>
      <c r="BQ226" s="137">
        <f>'FOD (ALL)'!BG226</f>
        <v>253</v>
      </c>
      <c r="BR226" s="137">
        <f>'FOD (ALL)'!BX226</f>
        <v>139</v>
      </c>
      <c r="BS226" s="137" t="str">
        <f t="shared" si="177"/>
        <v>Y</v>
      </c>
      <c r="BT226" s="137" t="str">
        <f t="shared" si="178"/>
        <v>Y</v>
      </c>
      <c r="BU226" s="137" t="str">
        <f t="shared" si="179"/>
        <v>Y</v>
      </c>
      <c r="BV226" s="137" t="str">
        <f t="shared" si="180"/>
        <v>Y</v>
      </c>
      <c r="BW226" s="139">
        <f t="shared" si="181"/>
        <v>69.189189189189193</v>
      </c>
      <c r="BX226" s="139">
        <f t="shared" si="182"/>
        <v>7.1428571428571423</v>
      </c>
      <c r="BY226" s="139">
        <f t="shared" si="183"/>
        <v>104.74308300395256</v>
      </c>
      <c r="BZ226" s="139">
        <f t="shared" si="184"/>
        <v>82.014388489208628</v>
      </c>
      <c r="CA226" s="137" t="str">
        <f t="shared" si="185"/>
        <v>Y</v>
      </c>
      <c r="CB226" s="137" t="str">
        <f t="shared" si="186"/>
        <v>N</v>
      </c>
      <c r="CC226" s="137" t="str">
        <f t="shared" si="187"/>
        <v>Y</v>
      </c>
    </row>
    <row r="227" spans="1:81" x14ac:dyDescent="0.3">
      <c r="A227" s="137" t="str">
        <f>'FOD (ALL)'!B227</f>
        <v>JINDALSTEL</v>
      </c>
      <c r="B227" s="146">
        <f>'FOD (ALL)'!C227</f>
        <v>44042</v>
      </c>
      <c r="C227" s="137">
        <f>'FOD (ALL)'!G227</f>
        <v>97.5</v>
      </c>
      <c r="D227" s="137">
        <f>'FOD (ALL)'!X227</f>
        <v>98.9</v>
      </c>
      <c r="E227" s="137">
        <f>'FOD (ALL)'!AO227</f>
        <v>96</v>
      </c>
      <c r="F227" s="137">
        <f>'FOD (ALL)'!BF227</f>
        <v>91.45</v>
      </c>
      <c r="G227" s="137">
        <f>'FOD (ALL)'!BW227</f>
        <v>88.85</v>
      </c>
      <c r="H227" s="137" t="str">
        <f t="shared" si="144"/>
        <v>N</v>
      </c>
      <c r="I227" s="137" t="str">
        <f t="shared" si="145"/>
        <v>Y</v>
      </c>
      <c r="J227" s="137" t="str">
        <f t="shared" si="146"/>
        <v>Y</v>
      </c>
      <c r="K227" s="137" t="str">
        <f t="shared" si="147"/>
        <v>Y</v>
      </c>
      <c r="L227" s="139">
        <f t="shared" si="148"/>
        <v>-1.4155712841253849</v>
      </c>
      <c r="M227" s="139">
        <f t="shared" si="149"/>
        <v>3.0208333333333393</v>
      </c>
      <c r="N227" s="139">
        <f t="shared" si="150"/>
        <v>4.9753963914707464</v>
      </c>
      <c r="O227" s="139">
        <f t="shared" si="151"/>
        <v>2.9262802476083385</v>
      </c>
      <c r="P227" s="137" t="str">
        <f t="shared" si="152"/>
        <v>N</v>
      </c>
      <c r="Q227" s="137" t="str">
        <f t="shared" si="153"/>
        <v>N</v>
      </c>
      <c r="R227" s="137" t="str">
        <f t="shared" si="154"/>
        <v>Y</v>
      </c>
      <c r="S227" s="137">
        <f>'FOD (ALL)'!D227</f>
        <v>96.55</v>
      </c>
      <c r="T227" s="137">
        <f>'FOD (ALL)'!U227</f>
        <v>98.6</v>
      </c>
      <c r="U227" s="137">
        <f>'FOD (ALL)'!AL227</f>
        <v>96</v>
      </c>
      <c r="V227" s="137">
        <f>'FOD (ALL)'!BC227</f>
        <v>0</v>
      </c>
      <c r="W227" s="137">
        <f>'FOD (ALL)'!BT227</f>
        <v>89.7</v>
      </c>
      <c r="X227" s="137">
        <f>'FOD (ALL)'!E227</f>
        <v>97.5</v>
      </c>
      <c r="Y227" s="137">
        <f>'FOD (ALL)'!V227</f>
        <v>98.6</v>
      </c>
      <c r="Z227" s="137">
        <f>'FOD (ALL)'!AM227</f>
        <v>96</v>
      </c>
      <c r="AA227" s="137">
        <f>'FOD (ALL)'!BD227</f>
        <v>0</v>
      </c>
      <c r="AB227" s="137">
        <f>'FOD (ALL)'!BU227</f>
        <v>90.3</v>
      </c>
      <c r="AC227" s="137">
        <f>'FOD (ALL)'!F227</f>
        <v>95.85</v>
      </c>
      <c r="AD227" s="137">
        <f>'FOD (ALL)'!W227</f>
        <v>98.6</v>
      </c>
      <c r="AE227" s="137">
        <f>'FOD (ALL)'!AN227</f>
        <v>96</v>
      </c>
      <c r="AF227" s="137">
        <f>'FOD (ALL)'!BE227</f>
        <v>0</v>
      </c>
      <c r="AG227" s="137">
        <f>'FOD (ALL)'!BV227</f>
        <v>89.7</v>
      </c>
      <c r="AH227" s="137">
        <f>'FOD (ALL)'!J227</f>
        <v>25000</v>
      </c>
      <c r="AI227" s="137">
        <f>'FOD (ALL)'!AA227</f>
        <v>20000</v>
      </c>
      <c r="AJ227" s="137">
        <f>'FOD (ALL)'!AR227</f>
        <v>20000</v>
      </c>
      <c r="AK227" s="137">
        <f>'FOD (ALL)'!BI227</f>
        <v>15000</v>
      </c>
      <c r="AL227" s="137">
        <f>'FOD (ALL)'!BZ227</f>
        <v>10000</v>
      </c>
      <c r="AM227" s="137" t="str">
        <f t="shared" si="155"/>
        <v>Y</v>
      </c>
      <c r="AN227" s="137" t="str">
        <f t="shared" si="156"/>
        <v>Y</v>
      </c>
      <c r="AO227" s="137" t="str">
        <f t="shared" si="157"/>
        <v>Y</v>
      </c>
      <c r="AP227" s="137" t="str">
        <f t="shared" si="158"/>
        <v>Y</v>
      </c>
      <c r="AQ227" s="139">
        <f t="shared" si="159"/>
        <v>25</v>
      </c>
      <c r="AR227" s="139">
        <f t="shared" si="160"/>
        <v>0</v>
      </c>
      <c r="AS227" s="139">
        <f t="shared" si="161"/>
        <v>33.333333333333329</v>
      </c>
      <c r="AT227" s="139">
        <f t="shared" si="162"/>
        <v>50</v>
      </c>
      <c r="AU227" s="137" t="str">
        <f t="shared" si="163"/>
        <v>Y</v>
      </c>
      <c r="AV227" s="137" t="str">
        <f t="shared" si="164"/>
        <v>N</v>
      </c>
      <c r="AW227" s="137" t="str">
        <f t="shared" si="165"/>
        <v>N</v>
      </c>
      <c r="AX227" s="137">
        <f>'FOD (ALL)'!I227</f>
        <v>19.36</v>
      </c>
      <c r="AY227" s="137">
        <f>'FOD (ALL)'!Z227</f>
        <v>4.93</v>
      </c>
      <c r="AZ227" s="137">
        <f>'FOD (ALL)'!AQ227</f>
        <v>4.8</v>
      </c>
      <c r="BA227" s="137">
        <f>'FOD (ALL)'!BH227</f>
        <v>4.57</v>
      </c>
      <c r="BB227" s="137">
        <f>'FOD (ALL)'!BY227</f>
        <v>9</v>
      </c>
      <c r="BC227" s="137" t="str">
        <f t="shared" si="166"/>
        <v>Y</v>
      </c>
      <c r="BD227" s="137" t="str">
        <f t="shared" si="167"/>
        <v>Y</v>
      </c>
      <c r="BE227" s="137" t="str">
        <f t="shared" si="168"/>
        <v>Y</v>
      </c>
      <c r="BF227" s="137" t="str">
        <f t="shared" si="169"/>
        <v>N</v>
      </c>
      <c r="BG227" s="139">
        <f t="shared" si="170"/>
        <v>292.69776876267753</v>
      </c>
      <c r="BH227" s="139">
        <f t="shared" si="171"/>
        <v>2.7083333333333313</v>
      </c>
      <c r="BI227" s="139">
        <f t="shared" si="172"/>
        <v>5.0328227571115862</v>
      </c>
      <c r="BJ227" s="139">
        <f t="shared" si="173"/>
        <v>-49.222222222222214</v>
      </c>
      <c r="BK227" s="137" t="str">
        <f t="shared" si="174"/>
        <v>Y</v>
      </c>
      <c r="BL227" s="137" t="str">
        <f t="shared" si="175"/>
        <v>N</v>
      </c>
      <c r="BM227" s="137" t="str">
        <f t="shared" si="176"/>
        <v>Y</v>
      </c>
      <c r="BN227" s="137">
        <f>'FOD (ALL)'!H227</f>
        <v>4</v>
      </c>
      <c r="BO227" s="137">
        <f>'FOD (ALL)'!Y227</f>
        <v>1</v>
      </c>
      <c r="BP227" s="137">
        <f>'FOD (ALL)'!AP227</f>
        <v>1</v>
      </c>
      <c r="BQ227" s="137">
        <f>'FOD (ALL)'!BG227</f>
        <v>1</v>
      </c>
      <c r="BR227" s="137">
        <f>'FOD (ALL)'!BX227</f>
        <v>2</v>
      </c>
      <c r="BS227" s="137" t="str">
        <f t="shared" si="177"/>
        <v>Y</v>
      </c>
      <c r="BT227" s="137" t="str">
        <f t="shared" si="178"/>
        <v>Y</v>
      </c>
      <c r="BU227" s="137" t="str">
        <f t="shared" si="179"/>
        <v>Y</v>
      </c>
      <c r="BV227" s="137" t="str">
        <f t="shared" si="180"/>
        <v>N</v>
      </c>
      <c r="BW227" s="139">
        <f t="shared" si="181"/>
        <v>300</v>
      </c>
      <c r="BX227" s="139">
        <f t="shared" si="182"/>
        <v>0</v>
      </c>
      <c r="BY227" s="139">
        <f t="shared" si="183"/>
        <v>0</v>
      </c>
      <c r="BZ227" s="139">
        <f t="shared" si="184"/>
        <v>-50</v>
      </c>
      <c r="CA227" s="137" t="str">
        <f t="shared" si="185"/>
        <v>Y</v>
      </c>
      <c r="CB227" s="137" t="str">
        <f t="shared" si="186"/>
        <v>Y</v>
      </c>
      <c r="CC227" s="137" t="str">
        <f t="shared" si="187"/>
        <v>Y</v>
      </c>
    </row>
    <row r="228" spans="1:81" x14ac:dyDescent="0.3">
      <c r="A228" s="137" t="str">
        <f>'FOD (ALL)'!B228</f>
        <v>JSWSTEEL</v>
      </c>
      <c r="B228" s="146">
        <f>'FOD (ALL)'!C228</f>
        <v>43979</v>
      </c>
      <c r="C228" s="137">
        <f>'FOD (ALL)'!G228</f>
        <v>165.45</v>
      </c>
      <c r="D228" s="137">
        <f>'FOD (ALL)'!X228</f>
        <v>169.25</v>
      </c>
      <c r="E228" s="137">
        <f>'FOD (ALL)'!AO228</f>
        <v>171.4</v>
      </c>
      <c r="F228" s="137">
        <f>'FOD (ALL)'!BF228</f>
        <v>169.5</v>
      </c>
      <c r="G228" s="137">
        <f>'FOD (ALL)'!BW228</f>
        <v>163.15</v>
      </c>
      <c r="H228" s="137" t="str">
        <f t="shared" si="144"/>
        <v>N</v>
      </c>
      <c r="I228" s="137" t="str">
        <f t="shared" si="145"/>
        <v>N</v>
      </c>
      <c r="J228" s="137" t="str">
        <f t="shared" si="146"/>
        <v>Y</v>
      </c>
      <c r="K228" s="137" t="str">
        <f t="shared" si="147"/>
        <v>Y</v>
      </c>
      <c r="L228" s="139">
        <f t="shared" si="148"/>
        <v>-2.2451994091580567</v>
      </c>
      <c r="M228" s="139">
        <f t="shared" si="149"/>
        <v>-1.2543757292882178</v>
      </c>
      <c r="N228" s="139">
        <f t="shared" si="150"/>
        <v>1.1209439528023633</v>
      </c>
      <c r="O228" s="139">
        <f t="shared" si="151"/>
        <v>3.8921238124425344</v>
      </c>
      <c r="P228" s="137" t="str">
        <f t="shared" si="152"/>
        <v>N</v>
      </c>
      <c r="Q228" s="137" t="str">
        <f t="shared" si="153"/>
        <v>N</v>
      </c>
      <c r="R228" s="137" t="str">
        <f t="shared" si="154"/>
        <v>N</v>
      </c>
      <c r="S228" s="137">
        <f>'FOD (ALL)'!D228</f>
        <v>168.05</v>
      </c>
      <c r="T228" s="137">
        <f>'FOD (ALL)'!U228</f>
        <v>173.4</v>
      </c>
      <c r="U228" s="137">
        <f>'FOD (ALL)'!AL228</f>
        <v>169.5</v>
      </c>
      <c r="V228" s="137">
        <f>'FOD (ALL)'!BC228</f>
        <v>167.75</v>
      </c>
      <c r="W228" s="137">
        <f>'FOD (ALL)'!BT228</f>
        <v>175.8</v>
      </c>
      <c r="X228" s="137">
        <f>'FOD (ALL)'!E228</f>
        <v>169.1</v>
      </c>
      <c r="Y228" s="137">
        <f>'FOD (ALL)'!V228</f>
        <v>175.2</v>
      </c>
      <c r="Z228" s="137">
        <f>'FOD (ALL)'!AM228</f>
        <v>173.35</v>
      </c>
      <c r="AA228" s="137">
        <f>'FOD (ALL)'!BD228</f>
        <v>173.25</v>
      </c>
      <c r="AB228" s="137">
        <f>'FOD (ALL)'!BU228</f>
        <v>175.8</v>
      </c>
      <c r="AC228" s="137">
        <f>'FOD (ALL)'!F228</f>
        <v>162.85</v>
      </c>
      <c r="AD228" s="137">
        <f>'FOD (ALL)'!W228</f>
        <v>168.35</v>
      </c>
      <c r="AE228" s="137">
        <f>'FOD (ALL)'!AN228</f>
        <v>168.35</v>
      </c>
      <c r="AF228" s="137">
        <f>'FOD (ALL)'!BE228</f>
        <v>165.85</v>
      </c>
      <c r="AG228" s="137">
        <f>'FOD (ALL)'!BV228</f>
        <v>162.30000000000001</v>
      </c>
      <c r="AH228" s="137">
        <f>'FOD (ALL)'!J228</f>
        <v>24053400</v>
      </c>
      <c r="AI228" s="137">
        <f>'FOD (ALL)'!AA228</f>
        <v>25918700</v>
      </c>
      <c r="AJ228" s="137">
        <f>'FOD (ALL)'!AR228</f>
        <v>25159700</v>
      </c>
      <c r="AK228" s="137">
        <f>'FOD (ALL)'!BI228</f>
        <v>23846400</v>
      </c>
      <c r="AL228" s="137">
        <f>'FOD (ALL)'!BZ228</f>
        <v>24731900</v>
      </c>
      <c r="AM228" s="137" t="str">
        <f t="shared" si="155"/>
        <v>N</v>
      </c>
      <c r="AN228" s="137" t="str">
        <f t="shared" si="156"/>
        <v>Y</v>
      </c>
      <c r="AO228" s="137" t="str">
        <f t="shared" si="157"/>
        <v>Y</v>
      </c>
      <c r="AP228" s="137" t="str">
        <f t="shared" si="158"/>
        <v>N</v>
      </c>
      <c r="AQ228" s="139">
        <f t="shared" si="159"/>
        <v>-7.1967344041174899</v>
      </c>
      <c r="AR228" s="139">
        <f t="shared" si="160"/>
        <v>3.0167291342901548</v>
      </c>
      <c r="AS228" s="139">
        <f t="shared" si="161"/>
        <v>5.5073302469135808</v>
      </c>
      <c r="AT228" s="139">
        <f t="shared" si="162"/>
        <v>-3.580396168511113</v>
      </c>
      <c r="AU228" s="137" t="str">
        <f t="shared" si="163"/>
        <v>N</v>
      </c>
      <c r="AV228" s="137" t="str">
        <f t="shared" si="164"/>
        <v>N</v>
      </c>
      <c r="AW228" s="137" t="str">
        <f t="shared" si="165"/>
        <v>Y</v>
      </c>
      <c r="AX228" s="137">
        <f>'FOD (ALL)'!I228</f>
        <v>25570.27</v>
      </c>
      <c r="AY228" s="137">
        <f>'FOD (ALL)'!Z228</f>
        <v>23466.69</v>
      </c>
      <c r="AZ228" s="137">
        <f>'FOD (ALL)'!AQ228</f>
        <v>15082.93</v>
      </c>
      <c r="BA228" s="137">
        <f>'FOD (ALL)'!BH228</f>
        <v>18793.810000000001</v>
      </c>
      <c r="BB228" s="137">
        <f>'FOD (ALL)'!BY228</f>
        <v>15417.18</v>
      </c>
      <c r="BC228" s="137" t="str">
        <f t="shared" si="166"/>
        <v>Y</v>
      </c>
      <c r="BD228" s="137" t="str">
        <f t="shared" si="167"/>
        <v>Y</v>
      </c>
      <c r="BE228" s="137" t="str">
        <f t="shared" si="168"/>
        <v>N</v>
      </c>
      <c r="BF228" s="137" t="str">
        <f t="shared" si="169"/>
        <v>Y</v>
      </c>
      <c r="BG228" s="139">
        <f t="shared" si="170"/>
        <v>8.9641104050038667</v>
      </c>
      <c r="BH228" s="139">
        <f t="shared" si="171"/>
        <v>55.584425572484911</v>
      </c>
      <c r="BI228" s="139">
        <f t="shared" si="172"/>
        <v>-19.745224624490728</v>
      </c>
      <c r="BJ228" s="139">
        <f t="shared" si="173"/>
        <v>21.901735596263393</v>
      </c>
      <c r="BK228" s="137" t="str">
        <f t="shared" si="174"/>
        <v>N</v>
      </c>
      <c r="BL228" s="137" t="str">
        <f t="shared" si="175"/>
        <v>Y</v>
      </c>
      <c r="BM228" s="137" t="str">
        <f t="shared" si="176"/>
        <v>N</v>
      </c>
      <c r="BN228" s="137">
        <f>'FOD (ALL)'!H228</f>
        <v>6722</v>
      </c>
      <c r="BO228" s="137">
        <f>'FOD (ALL)'!Y228</f>
        <v>5946</v>
      </c>
      <c r="BP228" s="137">
        <f>'FOD (ALL)'!AP228</f>
        <v>3833</v>
      </c>
      <c r="BQ228" s="137">
        <f>'FOD (ALL)'!BG228</f>
        <v>4798</v>
      </c>
      <c r="BR228" s="137">
        <f>'FOD (ALL)'!BX228</f>
        <v>4014</v>
      </c>
      <c r="BS228" s="137" t="str">
        <f t="shared" si="177"/>
        <v>Y</v>
      </c>
      <c r="BT228" s="137" t="str">
        <f t="shared" si="178"/>
        <v>Y</v>
      </c>
      <c r="BU228" s="137" t="str">
        <f t="shared" si="179"/>
        <v>N</v>
      </c>
      <c r="BV228" s="137" t="str">
        <f t="shared" si="180"/>
        <v>Y</v>
      </c>
      <c r="BW228" s="139">
        <f t="shared" si="181"/>
        <v>13.050790447359569</v>
      </c>
      <c r="BX228" s="139">
        <f t="shared" si="182"/>
        <v>55.126532741977563</v>
      </c>
      <c r="BY228" s="139">
        <f t="shared" si="183"/>
        <v>-20.112546894539392</v>
      </c>
      <c r="BZ228" s="139">
        <f t="shared" si="184"/>
        <v>19.531639262580967</v>
      </c>
      <c r="CA228" s="137" t="str">
        <f t="shared" si="185"/>
        <v>N</v>
      </c>
      <c r="CB228" s="137" t="str">
        <f t="shared" si="186"/>
        <v>Y</v>
      </c>
      <c r="CC228" s="137" t="str">
        <f t="shared" si="187"/>
        <v>N</v>
      </c>
    </row>
    <row r="229" spans="1:81" x14ac:dyDescent="0.3">
      <c r="A229" s="137" t="str">
        <f>'FOD (ALL)'!B229</f>
        <v>JSWSTEEL</v>
      </c>
      <c r="B229" s="146">
        <f>'FOD (ALL)'!C229</f>
        <v>44007</v>
      </c>
      <c r="C229" s="137">
        <f>'FOD (ALL)'!G229</f>
        <v>165.65</v>
      </c>
      <c r="D229" s="137">
        <f>'FOD (ALL)'!X229</f>
        <v>169.8</v>
      </c>
      <c r="E229" s="137">
        <f>'FOD (ALL)'!AO229</f>
        <v>171.8</v>
      </c>
      <c r="F229" s="137">
        <f>'FOD (ALL)'!BF229</f>
        <v>170</v>
      </c>
      <c r="G229" s="137">
        <f>'FOD (ALL)'!BW229</f>
        <v>163.5</v>
      </c>
      <c r="H229" s="137" t="str">
        <f t="shared" si="144"/>
        <v>N</v>
      </c>
      <c r="I229" s="137" t="str">
        <f t="shared" si="145"/>
        <v>N</v>
      </c>
      <c r="J229" s="137" t="str">
        <f t="shared" si="146"/>
        <v>Y</v>
      </c>
      <c r="K229" s="137" t="str">
        <f t="shared" si="147"/>
        <v>Y</v>
      </c>
      <c r="L229" s="139">
        <f t="shared" si="148"/>
        <v>-2.4440518256772705</v>
      </c>
      <c r="M229" s="139">
        <f t="shared" si="149"/>
        <v>-1.1641443538998835</v>
      </c>
      <c r="N229" s="139">
        <f t="shared" si="150"/>
        <v>1.0588235294117714</v>
      </c>
      <c r="O229" s="139">
        <f t="shared" si="151"/>
        <v>3.9755351681957185</v>
      </c>
      <c r="P229" s="137" t="str">
        <f t="shared" si="152"/>
        <v>N</v>
      </c>
      <c r="Q229" s="137" t="str">
        <f t="shared" si="153"/>
        <v>N</v>
      </c>
      <c r="R229" s="137" t="str">
        <f t="shared" si="154"/>
        <v>N</v>
      </c>
      <c r="S229" s="137">
        <f>'FOD (ALL)'!D229</f>
        <v>166.9</v>
      </c>
      <c r="T229" s="137">
        <f>'FOD (ALL)'!U229</f>
        <v>172.45</v>
      </c>
      <c r="U229" s="137">
        <f>'FOD (ALL)'!AL229</f>
        <v>171</v>
      </c>
      <c r="V229" s="137">
        <f>'FOD (ALL)'!BC229</f>
        <v>167.05</v>
      </c>
      <c r="W229" s="137">
        <f>'FOD (ALL)'!BT229</f>
        <v>175.65</v>
      </c>
      <c r="X229" s="137">
        <f>'FOD (ALL)'!E229</f>
        <v>169.4</v>
      </c>
      <c r="Y229" s="137">
        <f>'FOD (ALL)'!V229</f>
        <v>175.45</v>
      </c>
      <c r="Z229" s="137">
        <f>'FOD (ALL)'!AM229</f>
        <v>173.55</v>
      </c>
      <c r="AA229" s="137">
        <f>'FOD (ALL)'!BD229</f>
        <v>173.2</v>
      </c>
      <c r="AB229" s="137">
        <f>'FOD (ALL)'!BU229</f>
        <v>175.65</v>
      </c>
      <c r="AC229" s="137">
        <f>'FOD (ALL)'!F229</f>
        <v>163.25</v>
      </c>
      <c r="AD229" s="137">
        <f>'FOD (ALL)'!W229</f>
        <v>168.85</v>
      </c>
      <c r="AE229" s="137">
        <f>'FOD (ALL)'!AN229</f>
        <v>170.2</v>
      </c>
      <c r="AF229" s="137">
        <f>'FOD (ALL)'!BE229</f>
        <v>166.4</v>
      </c>
      <c r="AG229" s="137">
        <f>'FOD (ALL)'!BV229</f>
        <v>162.94999999999999</v>
      </c>
      <c r="AH229" s="137">
        <f>'FOD (ALL)'!J229</f>
        <v>4804700</v>
      </c>
      <c r="AI229" s="137">
        <f>'FOD (ALL)'!AA229</f>
        <v>2495500</v>
      </c>
      <c r="AJ229" s="137">
        <f>'FOD (ALL)'!AR229</f>
        <v>1322500</v>
      </c>
      <c r="AK229" s="137">
        <f>'FOD (ALL)'!BI229</f>
        <v>736000</v>
      </c>
      <c r="AL229" s="137">
        <f>'FOD (ALL)'!BZ229</f>
        <v>535900</v>
      </c>
      <c r="AM229" s="137" t="str">
        <f t="shared" si="155"/>
        <v>Y</v>
      </c>
      <c r="AN229" s="137" t="str">
        <f t="shared" si="156"/>
        <v>Y</v>
      </c>
      <c r="AO229" s="137" t="str">
        <f t="shared" si="157"/>
        <v>Y</v>
      </c>
      <c r="AP229" s="137" t="str">
        <f t="shared" si="158"/>
        <v>Y</v>
      </c>
      <c r="AQ229" s="139">
        <f t="shared" si="159"/>
        <v>92.534562211981566</v>
      </c>
      <c r="AR229" s="139">
        <f t="shared" si="160"/>
        <v>88.695652173913047</v>
      </c>
      <c r="AS229" s="139">
        <f t="shared" si="161"/>
        <v>79.6875</v>
      </c>
      <c r="AT229" s="139">
        <f t="shared" si="162"/>
        <v>37.339055793991413</v>
      </c>
      <c r="AU229" s="137" t="str">
        <f t="shared" si="163"/>
        <v>Y</v>
      </c>
      <c r="AV229" s="137" t="str">
        <f t="shared" si="164"/>
        <v>Y</v>
      </c>
      <c r="AW229" s="137" t="str">
        <f t="shared" si="165"/>
        <v>Y</v>
      </c>
      <c r="AX229" s="137">
        <f>'FOD (ALL)'!I229</f>
        <v>7008.3</v>
      </c>
      <c r="AY229" s="137">
        <f>'FOD (ALL)'!Z229</f>
        <v>5020.95</v>
      </c>
      <c r="AZ229" s="137">
        <f>'FOD (ALL)'!AQ229</f>
        <v>2094.38</v>
      </c>
      <c r="BA229" s="137">
        <f>'FOD (ALL)'!BH229</f>
        <v>1361.91</v>
      </c>
      <c r="BB229" s="137">
        <f>'FOD (ALL)'!BY229</f>
        <v>597.34</v>
      </c>
      <c r="BC229" s="137" t="str">
        <f t="shared" si="166"/>
        <v>Y</v>
      </c>
      <c r="BD229" s="137" t="str">
        <f t="shared" si="167"/>
        <v>Y</v>
      </c>
      <c r="BE229" s="137" t="str">
        <f t="shared" si="168"/>
        <v>Y</v>
      </c>
      <c r="BF229" s="137" t="str">
        <f t="shared" si="169"/>
        <v>Y</v>
      </c>
      <c r="BG229" s="139">
        <f t="shared" si="170"/>
        <v>39.581154960714613</v>
      </c>
      <c r="BH229" s="139">
        <f t="shared" si="171"/>
        <v>139.73443214698383</v>
      </c>
      <c r="BI229" s="139">
        <f t="shared" si="172"/>
        <v>53.782555381779993</v>
      </c>
      <c r="BJ229" s="139">
        <f t="shared" si="173"/>
        <v>127.99578129708374</v>
      </c>
      <c r="BK229" s="137" t="str">
        <f t="shared" si="174"/>
        <v>N</v>
      </c>
      <c r="BL229" s="137" t="str">
        <f t="shared" si="175"/>
        <v>Y</v>
      </c>
      <c r="BM229" s="137" t="str">
        <f t="shared" si="176"/>
        <v>N</v>
      </c>
      <c r="BN229" s="137">
        <f>'FOD (ALL)'!H229</f>
        <v>1838</v>
      </c>
      <c r="BO229" s="137">
        <f>'FOD (ALL)'!Y229</f>
        <v>1264</v>
      </c>
      <c r="BP229" s="137">
        <f>'FOD (ALL)'!AP229</f>
        <v>531</v>
      </c>
      <c r="BQ229" s="137">
        <f>'FOD (ALL)'!BG229</f>
        <v>347</v>
      </c>
      <c r="BR229" s="137">
        <f>'FOD (ALL)'!BX229</f>
        <v>156</v>
      </c>
      <c r="BS229" s="137" t="str">
        <f t="shared" si="177"/>
        <v>Y</v>
      </c>
      <c r="BT229" s="137" t="str">
        <f t="shared" si="178"/>
        <v>Y</v>
      </c>
      <c r="BU229" s="137" t="str">
        <f t="shared" si="179"/>
        <v>Y</v>
      </c>
      <c r="BV229" s="137" t="str">
        <f t="shared" si="180"/>
        <v>Y</v>
      </c>
      <c r="BW229" s="139">
        <f t="shared" si="181"/>
        <v>45.411392405063289</v>
      </c>
      <c r="BX229" s="139">
        <f t="shared" si="182"/>
        <v>138.04143126177024</v>
      </c>
      <c r="BY229" s="139">
        <f t="shared" si="183"/>
        <v>53.02593659942363</v>
      </c>
      <c r="BZ229" s="139">
        <f t="shared" si="184"/>
        <v>122.43589743589745</v>
      </c>
      <c r="CA229" s="137" t="str">
        <f t="shared" si="185"/>
        <v>N</v>
      </c>
      <c r="CB229" s="137" t="str">
        <f t="shared" si="186"/>
        <v>Y</v>
      </c>
      <c r="CC229" s="137" t="str">
        <f t="shared" si="187"/>
        <v>N</v>
      </c>
    </row>
    <row r="230" spans="1:81" x14ac:dyDescent="0.3">
      <c r="A230" s="137" t="str">
        <f>'FOD (ALL)'!B230</f>
        <v>JSWSTEEL</v>
      </c>
      <c r="B230" s="146">
        <f>'FOD (ALL)'!C230</f>
        <v>44042</v>
      </c>
      <c r="C230" s="137">
        <f>'FOD (ALL)'!G230</f>
        <v>164</v>
      </c>
      <c r="D230" s="137">
        <f>'FOD (ALL)'!X230</f>
        <v>170</v>
      </c>
      <c r="E230" s="137">
        <f>'FOD (ALL)'!AO230</f>
        <v>172.6</v>
      </c>
      <c r="F230" s="137">
        <f>'FOD (ALL)'!BF230</f>
        <v>170.85</v>
      </c>
      <c r="G230" s="137">
        <f>'FOD (ALL)'!BW230</f>
        <v>164.8</v>
      </c>
      <c r="H230" s="137" t="str">
        <f t="shared" si="144"/>
        <v>N</v>
      </c>
      <c r="I230" s="137" t="str">
        <f t="shared" si="145"/>
        <v>N</v>
      </c>
      <c r="J230" s="137" t="str">
        <f t="shared" si="146"/>
        <v>Y</v>
      </c>
      <c r="K230" s="137" t="str">
        <f t="shared" si="147"/>
        <v>Y</v>
      </c>
      <c r="L230" s="139">
        <f t="shared" si="148"/>
        <v>-3.5294117647058822</v>
      </c>
      <c r="M230" s="139">
        <f t="shared" si="149"/>
        <v>-1.5063731170336003</v>
      </c>
      <c r="N230" s="139">
        <f t="shared" si="150"/>
        <v>1.0242903131401815</v>
      </c>
      <c r="O230" s="139">
        <f t="shared" si="151"/>
        <v>3.6711165048543584</v>
      </c>
      <c r="P230" s="137" t="str">
        <f t="shared" si="152"/>
        <v>N</v>
      </c>
      <c r="Q230" s="137" t="str">
        <f t="shared" si="153"/>
        <v>N</v>
      </c>
      <c r="R230" s="137" t="str">
        <f t="shared" si="154"/>
        <v>N</v>
      </c>
      <c r="S230" s="137">
        <f>'FOD (ALL)'!D230</f>
        <v>165.7</v>
      </c>
      <c r="T230" s="137">
        <f>'FOD (ALL)'!U230</f>
        <v>171</v>
      </c>
      <c r="U230" s="137">
        <f>'FOD (ALL)'!AL230</f>
        <v>0</v>
      </c>
      <c r="V230" s="137">
        <f>'FOD (ALL)'!BC230</f>
        <v>0</v>
      </c>
      <c r="W230" s="137">
        <f>'FOD (ALL)'!BT230</f>
        <v>0</v>
      </c>
      <c r="X230" s="137">
        <f>'FOD (ALL)'!E230</f>
        <v>165.7</v>
      </c>
      <c r="Y230" s="137">
        <f>'FOD (ALL)'!V230</f>
        <v>172</v>
      </c>
      <c r="Z230" s="137">
        <f>'FOD (ALL)'!AM230</f>
        <v>0</v>
      </c>
      <c r="AA230" s="137">
        <f>'FOD (ALL)'!BD230</f>
        <v>0</v>
      </c>
      <c r="AB230" s="137">
        <f>'FOD (ALL)'!BU230</f>
        <v>0</v>
      </c>
      <c r="AC230" s="137">
        <f>'FOD (ALL)'!F230</f>
        <v>163.15</v>
      </c>
      <c r="AD230" s="137">
        <f>'FOD (ALL)'!W230</f>
        <v>168.9</v>
      </c>
      <c r="AE230" s="137">
        <f>'FOD (ALL)'!AN230</f>
        <v>0</v>
      </c>
      <c r="AF230" s="137">
        <f>'FOD (ALL)'!BE230</f>
        <v>0</v>
      </c>
      <c r="AG230" s="137">
        <f>'FOD (ALL)'!BV230</f>
        <v>0</v>
      </c>
      <c r="AH230" s="137">
        <f>'FOD (ALL)'!J230</f>
        <v>27000</v>
      </c>
      <c r="AI230" s="137">
        <f>'FOD (ALL)'!AA230</f>
        <v>24300</v>
      </c>
      <c r="AJ230" s="137">
        <f>'FOD (ALL)'!AR230</f>
        <v>0</v>
      </c>
      <c r="AK230" s="137">
        <f>'FOD (ALL)'!BI230</f>
        <v>0</v>
      </c>
      <c r="AL230" s="137">
        <f>'FOD (ALL)'!BZ230</f>
        <v>0</v>
      </c>
      <c r="AM230" s="137" t="str">
        <f t="shared" si="155"/>
        <v>Y</v>
      </c>
      <c r="AN230" s="137" t="str">
        <f t="shared" si="156"/>
        <v>Y</v>
      </c>
      <c r="AO230" s="137" t="str">
        <f t="shared" si="157"/>
        <v>Y</v>
      </c>
      <c r="AP230" s="137" t="str">
        <f t="shared" si="158"/>
        <v>Y</v>
      </c>
      <c r="AQ230" s="139">
        <f t="shared" si="159"/>
        <v>11.111111111111111</v>
      </c>
      <c r="AR230" s="139" t="e">
        <f t="shared" si="160"/>
        <v>#DIV/0!</v>
      </c>
      <c r="AS230" s="139" t="e">
        <f t="shared" si="161"/>
        <v>#DIV/0!</v>
      </c>
      <c r="AT230" s="139" t="e">
        <f t="shared" si="162"/>
        <v>#DIV/0!</v>
      </c>
      <c r="AU230" s="137" t="e">
        <f t="shared" si="163"/>
        <v>#DIV/0!</v>
      </c>
      <c r="AV230" s="137" t="e">
        <f t="shared" si="164"/>
        <v>#DIV/0!</v>
      </c>
      <c r="AW230" s="137" t="e">
        <f t="shared" si="165"/>
        <v>#DIV/0!</v>
      </c>
      <c r="AX230" s="137">
        <f>'FOD (ALL)'!I230</f>
        <v>35.43</v>
      </c>
      <c r="AY230" s="137">
        <f>'FOD (ALL)'!Z230</f>
        <v>50.53</v>
      </c>
      <c r="AZ230" s="137">
        <f>'FOD (ALL)'!AQ230</f>
        <v>0</v>
      </c>
      <c r="BA230" s="137">
        <f>'FOD (ALL)'!BH230</f>
        <v>0</v>
      </c>
      <c r="BB230" s="137">
        <f>'FOD (ALL)'!BY230</f>
        <v>0</v>
      </c>
      <c r="BC230" s="137" t="str">
        <f t="shared" si="166"/>
        <v>N</v>
      </c>
      <c r="BD230" s="137" t="str">
        <f t="shared" si="167"/>
        <v>Y</v>
      </c>
      <c r="BE230" s="137" t="str">
        <f t="shared" si="168"/>
        <v>Y</v>
      </c>
      <c r="BF230" s="137" t="str">
        <f t="shared" si="169"/>
        <v>Y</v>
      </c>
      <c r="BG230" s="139">
        <f t="shared" si="170"/>
        <v>-29.883237680585793</v>
      </c>
      <c r="BH230" s="139" t="e">
        <f t="shared" si="171"/>
        <v>#DIV/0!</v>
      </c>
      <c r="BI230" s="139" t="e">
        <f t="shared" si="172"/>
        <v>#DIV/0!</v>
      </c>
      <c r="BJ230" s="139" t="e">
        <f t="shared" si="173"/>
        <v>#DIV/0!</v>
      </c>
      <c r="BK230" s="137" t="e">
        <f t="shared" si="174"/>
        <v>#DIV/0!</v>
      </c>
      <c r="BL230" s="137" t="e">
        <f t="shared" si="175"/>
        <v>#DIV/0!</v>
      </c>
      <c r="BM230" s="137" t="e">
        <f t="shared" si="176"/>
        <v>#DIV/0!</v>
      </c>
      <c r="BN230" s="137">
        <f>'FOD (ALL)'!H230</f>
        <v>8</v>
      </c>
      <c r="BO230" s="137">
        <f>'FOD (ALL)'!Y230</f>
        <v>11</v>
      </c>
      <c r="BP230" s="137">
        <f>'FOD (ALL)'!AP230</f>
        <v>0</v>
      </c>
      <c r="BQ230" s="137">
        <f>'FOD (ALL)'!BG230</f>
        <v>0</v>
      </c>
      <c r="BR230" s="137">
        <f>'FOD (ALL)'!BX230</f>
        <v>0</v>
      </c>
      <c r="BS230" s="137" t="str">
        <f t="shared" si="177"/>
        <v>N</v>
      </c>
      <c r="BT230" s="137" t="str">
        <f t="shared" si="178"/>
        <v>Y</v>
      </c>
      <c r="BU230" s="137" t="str">
        <f t="shared" si="179"/>
        <v>Y</v>
      </c>
      <c r="BV230" s="137" t="str">
        <f t="shared" si="180"/>
        <v>Y</v>
      </c>
      <c r="BW230" s="139">
        <f t="shared" si="181"/>
        <v>-27.27272727272727</v>
      </c>
      <c r="BX230" s="139" t="e">
        <f t="shared" si="182"/>
        <v>#DIV/0!</v>
      </c>
      <c r="BY230" s="139" t="e">
        <f t="shared" si="183"/>
        <v>#DIV/0!</v>
      </c>
      <c r="BZ230" s="139" t="e">
        <f t="shared" si="184"/>
        <v>#DIV/0!</v>
      </c>
      <c r="CA230" s="137" t="e">
        <f t="shared" si="185"/>
        <v>#DIV/0!</v>
      </c>
      <c r="CB230" s="137" t="e">
        <f t="shared" si="186"/>
        <v>#DIV/0!</v>
      </c>
      <c r="CC230" s="137" t="e">
        <f t="shared" si="187"/>
        <v>#DIV/0!</v>
      </c>
    </row>
    <row r="231" spans="1:81" x14ac:dyDescent="0.3">
      <c r="A231" s="137" t="str">
        <f>'FOD (ALL)'!B231</f>
        <v>JUBLFOOD</v>
      </c>
      <c r="B231" s="146">
        <f>'FOD (ALL)'!C231</f>
        <v>43979</v>
      </c>
      <c r="C231" s="137">
        <f>'FOD (ALL)'!G231</f>
        <v>1613.4</v>
      </c>
      <c r="D231" s="137">
        <f>'FOD (ALL)'!X231</f>
        <v>1560.85</v>
      </c>
      <c r="E231" s="137">
        <f>'FOD (ALL)'!AO231</f>
        <v>1510.9</v>
      </c>
      <c r="F231" s="137">
        <f>'FOD (ALL)'!BF231</f>
        <v>1477.05</v>
      </c>
      <c r="G231" s="137">
        <f>'FOD (ALL)'!BW231</f>
        <v>1516.5</v>
      </c>
      <c r="H231" s="137" t="str">
        <f t="shared" si="144"/>
        <v>Y</v>
      </c>
      <c r="I231" s="137" t="str">
        <f t="shared" si="145"/>
        <v>Y</v>
      </c>
      <c r="J231" s="137" t="str">
        <f t="shared" si="146"/>
        <v>Y</v>
      </c>
      <c r="K231" s="137" t="str">
        <f t="shared" si="147"/>
        <v>N</v>
      </c>
      <c r="L231" s="139">
        <f t="shared" si="148"/>
        <v>3.3667552935900429</v>
      </c>
      <c r="M231" s="139">
        <f t="shared" si="149"/>
        <v>3.3059765702561266</v>
      </c>
      <c r="N231" s="139">
        <f t="shared" si="150"/>
        <v>2.2917301377746275</v>
      </c>
      <c r="O231" s="139">
        <f t="shared" si="151"/>
        <v>-2.6013847675568775</v>
      </c>
      <c r="P231" s="137" t="str">
        <f t="shared" si="152"/>
        <v>Y</v>
      </c>
      <c r="Q231" s="137" t="str">
        <f t="shared" si="153"/>
        <v>Y</v>
      </c>
      <c r="R231" s="137" t="str">
        <f t="shared" si="154"/>
        <v>Y</v>
      </c>
      <c r="S231" s="137">
        <f>'FOD (ALL)'!D231</f>
        <v>1551.15</v>
      </c>
      <c r="T231" s="137">
        <f>'FOD (ALL)'!U231</f>
        <v>1575</v>
      </c>
      <c r="U231" s="137">
        <f>'FOD (ALL)'!AL231</f>
        <v>1474.95</v>
      </c>
      <c r="V231" s="137">
        <f>'FOD (ALL)'!BC231</f>
        <v>1523.35</v>
      </c>
      <c r="W231" s="137">
        <f>'FOD (ALL)'!BT231</f>
        <v>1640.7</v>
      </c>
      <c r="X231" s="137">
        <f>'FOD (ALL)'!E231</f>
        <v>1628.7</v>
      </c>
      <c r="Y231" s="137">
        <f>'FOD (ALL)'!V231</f>
        <v>1608.85</v>
      </c>
      <c r="Z231" s="137">
        <f>'FOD (ALL)'!AM231</f>
        <v>1521</v>
      </c>
      <c r="AA231" s="137">
        <f>'FOD (ALL)'!BD231</f>
        <v>1544.55</v>
      </c>
      <c r="AB231" s="137">
        <f>'FOD (ALL)'!BU231</f>
        <v>1664.05</v>
      </c>
      <c r="AC231" s="137">
        <f>'FOD (ALL)'!F231</f>
        <v>1546.1</v>
      </c>
      <c r="AD231" s="137">
        <f>'FOD (ALL)'!W231</f>
        <v>1532.3</v>
      </c>
      <c r="AE231" s="137">
        <f>'FOD (ALL)'!AN231</f>
        <v>1451</v>
      </c>
      <c r="AF231" s="137">
        <f>'FOD (ALL)'!BE231</f>
        <v>1455.55</v>
      </c>
      <c r="AG231" s="137">
        <f>'FOD (ALL)'!BV231</f>
        <v>1505</v>
      </c>
      <c r="AH231" s="137">
        <f>'FOD (ALL)'!J231</f>
        <v>2331000</v>
      </c>
      <c r="AI231" s="137">
        <f>'FOD (ALL)'!AA231</f>
        <v>2324500</v>
      </c>
      <c r="AJ231" s="137">
        <f>'FOD (ALL)'!AR231</f>
        <v>2550500</v>
      </c>
      <c r="AK231" s="137">
        <f>'FOD (ALL)'!BI231</f>
        <v>2196000</v>
      </c>
      <c r="AL231" s="137">
        <f>'FOD (ALL)'!BZ231</f>
        <v>2014500</v>
      </c>
      <c r="AM231" s="137" t="str">
        <f t="shared" si="155"/>
        <v>Y</v>
      </c>
      <c r="AN231" s="137" t="str">
        <f t="shared" si="156"/>
        <v>N</v>
      </c>
      <c r="AO231" s="137" t="str">
        <f t="shared" si="157"/>
        <v>Y</v>
      </c>
      <c r="AP231" s="137" t="str">
        <f t="shared" si="158"/>
        <v>Y</v>
      </c>
      <c r="AQ231" s="139">
        <f t="shared" si="159"/>
        <v>0.27963002796300279</v>
      </c>
      <c r="AR231" s="139">
        <f t="shared" si="160"/>
        <v>-8.8610076455596953</v>
      </c>
      <c r="AS231" s="139">
        <f t="shared" si="161"/>
        <v>16.142987249544628</v>
      </c>
      <c r="AT231" s="139">
        <f t="shared" si="162"/>
        <v>9.0096798212956077</v>
      </c>
      <c r="AU231" s="137" t="str">
        <f t="shared" si="163"/>
        <v>Y</v>
      </c>
      <c r="AV231" s="137" t="str">
        <f t="shared" si="164"/>
        <v>N</v>
      </c>
      <c r="AW231" s="137" t="str">
        <f t="shared" si="165"/>
        <v>Y</v>
      </c>
      <c r="AX231" s="137">
        <f>'FOD (ALL)'!I231</f>
        <v>50796.2</v>
      </c>
      <c r="AY231" s="137">
        <f>'FOD (ALL)'!Z231</f>
        <v>85162.67</v>
      </c>
      <c r="AZ231" s="137">
        <f>'FOD (ALL)'!AQ231</f>
        <v>46224.74</v>
      </c>
      <c r="BA231" s="137">
        <f>'FOD (ALL)'!BH231</f>
        <v>52109.22</v>
      </c>
      <c r="BB231" s="137">
        <f>'FOD (ALL)'!BY231</f>
        <v>64539.89</v>
      </c>
      <c r="BC231" s="137" t="str">
        <f t="shared" si="166"/>
        <v>N</v>
      </c>
      <c r="BD231" s="137" t="str">
        <f t="shared" si="167"/>
        <v>Y</v>
      </c>
      <c r="BE231" s="137" t="str">
        <f t="shared" si="168"/>
        <v>N</v>
      </c>
      <c r="BF231" s="137" t="str">
        <f t="shared" si="169"/>
        <v>N</v>
      </c>
      <c r="BG231" s="139">
        <f t="shared" si="170"/>
        <v>-40.353913281488239</v>
      </c>
      <c r="BH231" s="139">
        <f t="shared" si="171"/>
        <v>84.236125503355993</v>
      </c>
      <c r="BI231" s="139">
        <f t="shared" si="172"/>
        <v>-11.292588912288466</v>
      </c>
      <c r="BJ231" s="139">
        <f t="shared" si="173"/>
        <v>-19.260444974418146</v>
      </c>
      <c r="BK231" s="137" t="str">
        <f t="shared" si="174"/>
        <v>N</v>
      </c>
      <c r="BL231" s="137" t="str">
        <f t="shared" si="175"/>
        <v>Y</v>
      </c>
      <c r="BM231" s="137" t="str">
        <f t="shared" si="176"/>
        <v>Y</v>
      </c>
      <c r="BN231" s="137">
        <f>'FOD (ALL)'!H231</f>
        <v>6342</v>
      </c>
      <c r="BO231" s="137">
        <f>'FOD (ALL)'!Y231</f>
        <v>10873</v>
      </c>
      <c r="BP231" s="137">
        <f>'FOD (ALL)'!AP231</f>
        <v>6204</v>
      </c>
      <c r="BQ231" s="137">
        <f>'FOD (ALL)'!BG231</f>
        <v>6961</v>
      </c>
      <c r="BR231" s="137">
        <f>'FOD (ALL)'!BX231</f>
        <v>8231</v>
      </c>
      <c r="BS231" s="137" t="str">
        <f t="shared" si="177"/>
        <v>N</v>
      </c>
      <c r="BT231" s="137" t="str">
        <f t="shared" si="178"/>
        <v>Y</v>
      </c>
      <c r="BU231" s="137" t="str">
        <f t="shared" si="179"/>
        <v>N</v>
      </c>
      <c r="BV231" s="137" t="str">
        <f t="shared" si="180"/>
        <v>N</v>
      </c>
      <c r="BW231" s="139">
        <f t="shared" si="181"/>
        <v>-41.672031638002395</v>
      </c>
      <c r="BX231" s="139">
        <f t="shared" si="182"/>
        <v>75.257898130238559</v>
      </c>
      <c r="BY231" s="139">
        <f t="shared" si="183"/>
        <v>-10.874874299669587</v>
      </c>
      <c r="BZ231" s="139">
        <f t="shared" si="184"/>
        <v>-15.429473939982991</v>
      </c>
      <c r="CA231" s="137" t="str">
        <f t="shared" si="185"/>
        <v>N</v>
      </c>
      <c r="CB231" s="137" t="str">
        <f t="shared" si="186"/>
        <v>Y</v>
      </c>
      <c r="CC231" s="137" t="str">
        <f t="shared" si="187"/>
        <v>Y</v>
      </c>
    </row>
    <row r="232" spans="1:81" x14ac:dyDescent="0.3">
      <c r="A232" s="137" t="str">
        <f>'FOD (ALL)'!B232</f>
        <v>JUBLFOOD</v>
      </c>
      <c r="B232" s="146">
        <f>'FOD (ALL)'!C232</f>
        <v>44007</v>
      </c>
      <c r="C232" s="137">
        <f>'FOD (ALL)'!G232</f>
        <v>1568.8</v>
      </c>
      <c r="D232" s="137">
        <f>'FOD (ALL)'!X232</f>
        <v>1523.6</v>
      </c>
      <c r="E232" s="137">
        <f>'FOD (ALL)'!AO232</f>
        <v>1476.65</v>
      </c>
      <c r="F232" s="137">
        <f>'FOD (ALL)'!BF232</f>
        <v>1431.25</v>
      </c>
      <c r="G232" s="137">
        <f>'FOD (ALL)'!BW232</f>
        <v>1477.45</v>
      </c>
      <c r="H232" s="137" t="str">
        <f t="shared" si="144"/>
        <v>Y</v>
      </c>
      <c r="I232" s="137" t="str">
        <f t="shared" si="145"/>
        <v>Y</v>
      </c>
      <c r="J232" s="137" t="str">
        <f t="shared" si="146"/>
        <v>Y</v>
      </c>
      <c r="K232" s="137" t="str">
        <f t="shared" si="147"/>
        <v>N</v>
      </c>
      <c r="L232" s="139">
        <f t="shared" si="148"/>
        <v>2.9666579154633794</v>
      </c>
      <c r="M232" s="139">
        <f t="shared" si="149"/>
        <v>3.1794941252158475</v>
      </c>
      <c r="N232" s="139">
        <f t="shared" si="150"/>
        <v>3.1720524017467313</v>
      </c>
      <c r="O232" s="139">
        <f t="shared" si="151"/>
        <v>-3.1270093742597074</v>
      </c>
      <c r="P232" s="137" t="str">
        <f t="shared" si="152"/>
        <v>N</v>
      </c>
      <c r="Q232" s="137" t="str">
        <f t="shared" si="153"/>
        <v>Y</v>
      </c>
      <c r="R232" s="137" t="str">
        <f t="shared" si="154"/>
        <v>Y</v>
      </c>
      <c r="S232" s="137">
        <f>'FOD (ALL)'!D232</f>
        <v>1518</v>
      </c>
      <c r="T232" s="137">
        <f>'FOD (ALL)'!U232</f>
        <v>1525</v>
      </c>
      <c r="U232" s="137">
        <f>'FOD (ALL)'!AL232</f>
        <v>1428</v>
      </c>
      <c r="V232" s="137">
        <f>'FOD (ALL)'!BC232</f>
        <v>1490.5</v>
      </c>
      <c r="W232" s="137">
        <f>'FOD (ALL)'!BT232</f>
        <v>1610</v>
      </c>
      <c r="X232" s="137">
        <f>'FOD (ALL)'!E232</f>
        <v>1586</v>
      </c>
      <c r="Y232" s="137">
        <f>'FOD (ALL)'!V232</f>
        <v>1568.95</v>
      </c>
      <c r="Z232" s="137">
        <f>'FOD (ALL)'!AM232</f>
        <v>1488.1</v>
      </c>
      <c r="AA232" s="137">
        <f>'FOD (ALL)'!BD232</f>
        <v>1504</v>
      </c>
      <c r="AB232" s="137">
        <f>'FOD (ALL)'!BU232</f>
        <v>1613.9</v>
      </c>
      <c r="AC232" s="137">
        <f>'FOD (ALL)'!F232</f>
        <v>1517.95</v>
      </c>
      <c r="AD232" s="137">
        <f>'FOD (ALL)'!W232</f>
        <v>1495.45</v>
      </c>
      <c r="AE232" s="137">
        <f>'FOD (ALL)'!AN232</f>
        <v>1416</v>
      </c>
      <c r="AF232" s="137">
        <f>'FOD (ALL)'!BE232</f>
        <v>1420</v>
      </c>
      <c r="AG232" s="137">
        <f>'FOD (ALL)'!BV232</f>
        <v>1470.35</v>
      </c>
      <c r="AH232" s="137">
        <f>'FOD (ALL)'!J232</f>
        <v>322000</v>
      </c>
      <c r="AI232" s="137">
        <f>'FOD (ALL)'!AA232</f>
        <v>212500</v>
      </c>
      <c r="AJ232" s="137">
        <f>'FOD (ALL)'!AR232</f>
        <v>163500</v>
      </c>
      <c r="AK232" s="137">
        <f>'FOD (ALL)'!BI232</f>
        <v>79500</v>
      </c>
      <c r="AL232" s="137">
        <f>'FOD (ALL)'!BZ232</f>
        <v>56000</v>
      </c>
      <c r="AM232" s="137" t="str">
        <f t="shared" si="155"/>
        <v>Y</v>
      </c>
      <c r="AN232" s="137" t="str">
        <f t="shared" si="156"/>
        <v>Y</v>
      </c>
      <c r="AO232" s="137" t="str">
        <f t="shared" si="157"/>
        <v>Y</v>
      </c>
      <c r="AP232" s="137" t="str">
        <f t="shared" si="158"/>
        <v>Y</v>
      </c>
      <c r="AQ232" s="139">
        <f t="shared" si="159"/>
        <v>51.529411764705877</v>
      </c>
      <c r="AR232" s="139">
        <f t="shared" si="160"/>
        <v>29.969418960244649</v>
      </c>
      <c r="AS232" s="139">
        <f t="shared" si="161"/>
        <v>105.66037735849056</v>
      </c>
      <c r="AT232" s="139">
        <f t="shared" si="162"/>
        <v>41.964285714285715</v>
      </c>
      <c r="AU232" s="137" t="str">
        <f t="shared" si="163"/>
        <v>Y</v>
      </c>
      <c r="AV232" s="137" t="str">
        <f t="shared" si="164"/>
        <v>N</v>
      </c>
      <c r="AW232" s="137" t="str">
        <f t="shared" si="165"/>
        <v>Y</v>
      </c>
      <c r="AX232" s="137">
        <f>'FOD (ALL)'!I232</f>
        <v>10431.07</v>
      </c>
      <c r="AY232" s="137">
        <f>'FOD (ALL)'!Z232</f>
        <v>4474.7700000000004</v>
      </c>
      <c r="AZ232" s="137">
        <f>'FOD (ALL)'!AQ232</f>
        <v>2911.98</v>
      </c>
      <c r="BA232" s="137">
        <f>'FOD (ALL)'!BH232</f>
        <v>1540.85</v>
      </c>
      <c r="BB232" s="137">
        <f>'FOD (ALL)'!BY232</f>
        <v>924.12</v>
      </c>
      <c r="BC232" s="137" t="str">
        <f t="shared" si="166"/>
        <v>Y</v>
      </c>
      <c r="BD232" s="137" t="str">
        <f t="shared" si="167"/>
        <v>Y</v>
      </c>
      <c r="BE232" s="137" t="str">
        <f t="shared" si="168"/>
        <v>Y</v>
      </c>
      <c r="BF232" s="137" t="str">
        <f t="shared" si="169"/>
        <v>Y</v>
      </c>
      <c r="BG232" s="139">
        <f t="shared" si="170"/>
        <v>133.1085173092695</v>
      </c>
      <c r="BH232" s="139">
        <f t="shared" si="171"/>
        <v>53.667607607195123</v>
      </c>
      <c r="BI232" s="139">
        <f t="shared" si="172"/>
        <v>88.985300321251273</v>
      </c>
      <c r="BJ232" s="139">
        <f t="shared" si="173"/>
        <v>66.737003852313535</v>
      </c>
      <c r="BK232" s="137" t="str">
        <f t="shared" si="174"/>
        <v>Y</v>
      </c>
      <c r="BL232" s="137" t="str">
        <f t="shared" si="175"/>
        <v>N</v>
      </c>
      <c r="BM232" s="137" t="str">
        <f t="shared" si="176"/>
        <v>Y</v>
      </c>
      <c r="BN232" s="137">
        <f>'FOD (ALL)'!H232</f>
        <v>1332</v>
      </c>
      <c r="BO232" s="137">
        <f>'FOD (ALL)'!Y232</f>
        <v>587</v>
      </c>
      <c r="BP232" s="137">
        <f>'FOD (ALL)'!AP232</f>
        <v>399</v>
      </c>
      <c r="BQ232" s="137">
        <f>'FOD (ALL)'!BG232</f>
        <v>212</v>
      </c>
      <c r="BR232" s="137">
        <f>'FOD (ALL)'!BX232</f>
        <v>122</v>
      </c>
      <c r="BS232" s="137" t="str">
        <f t="shared" si="177"/>
        <v>Y</v>
      </c>
      <c r="BT232" s="137" t="str">
        <f t="shared" si="178"/>
        <v>Y</v>
      </c>
      <c r="BU232" s="137" t="str">
        <f t="shared" si="179"/>
        <v>Y</v>
      </c>
      <c r="BV232" s="137" t="str">
        <f t="shared" si="180"/>
        <v>Y</v>
      </c>
      <c r="BW232" s="139">
        <f t="shared" si="181"/>
        <v>126.91652470187394</v>
      </c>
      <c r="BX232" s="139">
        <f t="shared" si="182"/>
        <v>47.117794486215537</v>
      </c>
      <c r="BY232" s="139">
        <f t="shared" si="183"/>
        <v>88.20754716981132</v>
      </c>
      <c r="BZ232" s="139">
        <f t="shared" si="184"/>
        <v>73.770491803278688</v>
      </c>
      <c r="CA232" s="137" t="str">
        <f t="shared" si="185"/>
        <v>Y</v>
      </c>
      <c r="CB232" s="137" t="str">
        <f t="shared" si="186"/>
        <v>N</v>
      </c>
      <c r="CC232" s="137" t="str">
        <f t="shared" si="187"/>
        <v>Y</v>
      </c>
    </row>
    <row r="233" spans="1:81" x14ac:dyDescent="0.3">
      <c r="A233" s="137" t="str">
        <f>'FOD (ALL)'!B233</f>
        <v>JUBLFOOD</v>
      </c>
      <c r="B233" s="146">
        <f>'FOD (ALL)'!C233</f>
        <v>44042</v>
      </c>
      <c r="C233" s="137">
        <f>'FOD (ALL)'!G233</f>
        <v>1633.35</v>
      </c>
      <c r="D233" s="137">
        <f>'FOD (ALL)'!X233</f>
        <v>1584.05</v>
      </c>
      <c r="E233" s="137">
        <f>'FOD (ALL)'!AO233</f>
        <v>1440</v>
      </c>
      <c r="F233" s="137">
        <f>'FOD (ALL)'!BF233</f>
        <v>1520.8</v>
      </c>
      <c r="G233" s="137">
        <f>'FOD (ALL)'!BW233</f>
        <v>1564.4</v>
      </c>
      <c r="H233" s="137" t="str">
        <f t="shared" si="144"/>
        <v>Y</v>
      </c>
      <c r="I233" s="137" t="str">
        <f t="shared" si="145"/>
        <v>Y</v>
      </c>
      <c r="J233" s="137" t="str">
        <f t="shared" si="146"/>
        <v>N</v>
      </c>
      <c r="K233" s="137" t="str">
        <f t="shared" si="147"/>
        <v>N</v>
      </c>
      <c r="L233" s="139">
        <f t="shared" si="148"/>
        <v>3.1122754963542789</v>
      </c>
      <c r="M233" s="139">
        <f t="shared" si="149"/>
        <v>10.00347222222222</v>
      </c>
      <c r="N233" s="139">
        <f t="shared" si="150"/>
        <v>-5.3129931614939476</v>
      </c>
      <c r="O233" s="139">
        <f t="shared" si="151"/>
        <v>-2.7870109946305379</v>
      </c>
      <c r="P233" s="137" t="str">
        <f t="shared" si="152"/>
        <v>N</v>
      </c>
      <c r="Q233" s="137" t="str">
        <f t="shared" si="153"/>
        <v>Y</v>
      </c>
      <c r="R233" s="137" t="str">
        <f t="shared" si="154"/>
        <v>N</v>
      </c>
      <c r="S233" s="137">
        <f>'FOD (ALL)'!D233</f>
        <v>1526.4</v>
      </c>
      <c r="T233" s="137">
        <f>'FOD (ALL)'!U233</f>
        <v>1528.8</v>
      </c>
      <c r="U233" s="137">
        <f>'FOD (ALL)'!AL233</f>
        <v>1440</v>
      </c>
      <c r="V233" s="137">
        <f>'FOD (ALL)'!BC233</f>
        <v>1433</v>
      </c>
      <c r="W233" s="137">
        <f>'FOD (ALL)'!BT233</f>
        <v>0</v>
      </c>
      <c r="X233" s="137">
        <f>'FOD (ALL)'!E233</f>
        <v>1544</v>
      </c>
      <c r="Y233" s="137">
        <f>'FOD (ALL)'!V233</f>
        <v>1552.3</v>
      </c>
      <c r="Z233" s="137">
        <f>'FOD (ALL)'!AM233</f>
        <v>1440</v>
      </c>
      <c r="AA233" s="137">
        <f>'FOD (ALL)'!BD233</f>
        <v>1433</v>
      </c>
      <c r="AB233" s="137">
        <f>'FOD (ALL)'!BU233</f>
        <v>0</v>
      </c>
      <c r="AC233" s="137">
        <f>'FOD (ALL)'!F233</f>
        <v>1526.4</v>
      </c>
      <c r="AD233" s="137">
        <f>'FOD (ALL)'!W233</f>
        <v>1490.1</v>
      </c>
      <c r="AE233" s="137">
        <f>'FOD (ALL)'!AN233</f>
        <v>1440</v>
      </c>
      <c r="AF233" s="137">
        <f>'FOD (ALL)'!BE233</f>
        <v>1415</v>
      </c>
      <c r="AG233" s="137">
        <f>'FOD (ALL)'!BV233</f>
        <v>0</v>
      </c>
      <c r="AH233" s="137">
        <f>'FOD (ALL)'!J233</f>
        <v>6000</v>
      </c>
      <c r="AI233" s="137">
        <f>'FOD (ALL)'!AA233</f>
        <v>6000</v>
      </c>
      <c r="AJ233" s="137">
        <f>'FOD (ALL)'!AR233</f>
        <v>4500</v>
      </c>
      <c r="AK233" s="137">
        <f>'FOD (ALL)'!BI233</f>
        <v>5000</v>
      </c>
      <c r="AL233" s="137">
        <f>'FOD (ALL)'!BZ233</f>
        <v>4000</v>
      </c>
      <c r="AM233" s="137" t="str">
        <f t="shared" si="155"/>
        <v>Y</v>
      </c>
      <c r="AN233" s="137" t="str">
        <f t="shared" si="156"/>
        <v>Y</v>
      </c>
      <c r="AO233" s="137" t="str">
        <f t="shared" si="157"/>
        <v>N</v>
      </c>
      <c r="AP233" s="137" t="str">
        <f t="shared" si="158"/>
        <v>Y</v>
      </c>
      <c r="AQ233" s="139">
        <f t="shared" si="159"/>
        <v>0</v>
      </c>
      <c r="AR233" s="139">
        <f t="shared" si="160"/>
        <v>33.333333333333329</v>
      </c>
      <c r="AS233" s="139">
        <f t="shared" si="161"/>
        <v>-10</v>
      </c>
      <c r="AT233" s="139">
        <f t="shared" si="162"/>
        <v>25</v>
      </c>
      <c r="AU233" s="137" t="str">
        <f t="shared" si="163"/>
        <v>N</v>
      </c>
      <c r="AV233" s="137" t="str">
        <f t="shared" si="164"/>
        <v>Y</v>
      </c>
      <c r="AW233" s="137" t="str">
        <f t="shared" si="165"/>
        <v>N</v>
      </c>
      <c r="AX233" s="137">
        <f>'FOD (ALL)'!I233</f>
        <v>30.7</v>
      </c>
      <c r="AY233" s="137">
        <f>'FOD (ALL)'!Z233</f>
        <v>37.9</v>
      </c>
      <c r="AZ233" s="137">
        <f>'FOD (ALL)'!AQ233</f>
        <v>7.2</v>
      </c>
      <c r="BA233" s="137">
        <f>'FOD (ALL)'!BH233</f>
        <v>14.24</v>
      </c>
      <c r="BB233" s="137">
        <f>'FOD (ALL)'!BY233</f>
        <v>0</v>
      </c>
      <c r="BC233" s="137" t="str">
        <f t="shared" si="166"/>
        <v>N</v>
      </c>
      <c r="BD233" s="137" t="str">
        <f t="shared" si="167"/>
        <v>Y</v>
      </c>
      <c r="BE233" s="137" t="str">
        <f t="shared" si="168"/>
        <v>N</v>
      </c>
      <c r="BF233" s="137" t="str">
        <f t="shared" si="169"/>
        <v>Y</v>
      </c>
      <c r="BG233" s="139">
        <f t="shared" si="170"/>
        <v>-18.997361477572557</v>
      </c>
      <c r="BH233" s="139">
        <f t="shared" si="171"/>
        <v>426.38888888888886</v>
      </c>
      <c r="BI233" s="139">
        <f t="shared" si="172"/>
        <v>-49.438202247191008</v>
      </c>
      <c r="BJ233" s="139" t="e">
        <f t="shared" si="173"/>
        <v>#DIV/0!</v>
      </c>
      <c r="BK233" s="137" t="str">
        <f t="shared" si="174"/>
        <v>N</v>
      </c>
      <c r="BL233" s="137" t="str">
        <f t="shared" si="175"/>
        <v>Y</v>
      </c>
      <c r="BM233" s="137" t="e">
        <f t="shared" si="176"/>
        <v>#DIV/0!</v>
      </c>
      <c r="BN233" s="137">
        <f>'FOD (ALL)'!H233</f>
        <v>4</v>
      </c>
      <c r="BO233" s="137">
        <f>'FOD (ALL)'!Y233</f>
        <v>5</v>
      </c>
      <c r="BP233" s="137">
        <f>'FOD (ALL)'!AP233</f>
        <v>1</v>
      </c>
      <c r="BQ233" s="137">
        <f>'FOD (ALL)'!BG233</f>
        <v>2</v>
      </c>
      <c r="BR233" s="137">
        <f>'FOD (ALL)'!BX233</f>
        <v>0</v>
      </c>
      <c r="BS233" s="137" t="str">
        <f t="shared" si="177"/>
        <v>N</v>
      </c>
      <c r="BT233" s="137" t="str">
        <f t="shared" si="178"/>
        <v>Y</v>
      </c>
      <c r="BU233" s="137" t="str">
        <f t="shared" si="179"/>
        <v>N</v>
      </c>
      <c r="BV233" s="137" t="str">
        <f t="shared" si="180"/>
        <v>Y</v>
      </c>
      <c r="BW233" s="139">
        <f t="shared" si="181"/>
        <v>-20</v>
      </c>
      <c r="BX233" s="139">
        <f t="shared" si="182"/>
        <v>400</v>
      </c>
      <c r="BY233" s="139">
        <f t="shared" si="183"/>
        <v>-50</v>
      </c>
      <c r="BZ233" s="139" t="e">
        <f t="shared" si="184"/>
        <v>#DIV/0!</v>
      </c>
      <c r="CA233" s="137" t="str">
        <f t="shared" si="185"/>
        <v>N</v>
      </c>
      <c r="CB233" s="137" t="str">
        <f t="shared" si="186"/>
        <v>Y</v>
      </c>
      <c r="CC233" s="137" t="e">
        <f t="shared" si="187"/>
        <v>#DIV/0!</v>
      </c>
    </row>
    <row r="234" spans="1:81" x14ac:dyDescent="0.3">
      <c r="A234" s="137" t="str">
        <f>'FOD (ALL)'!B234</f>
        <v>JUSTDIAL</v>
      </c>
      <c r="B234" s="146">
        <f>'FOD (ALL)'!C234</f>
        <v>43979</v>
      </c>
      <c r="C234" s="137">
        <f>'FOD (ALL)'!G234</f>
        <v>347.6</v>
      </c>
      <c r="D234" s="137">
        <f>'FOD (ALL)'!X234</f>
        <v>349.75</v>
      </c>
      <c r="E234" s="137">
        <f>'FOD (ALL)'!AO234</f>
        <v>352.85</v>
      </c>
      <c r="F234" s="137">
        <f>'FOD (ALL)'!BF234</f>
        <v>333.95</v>
      </c>
      <c r="G234" s="137">
        <f>'FOD (ALL)'!BW234</f>
        <v>331.55</v>
      </c>
      <c r="H234" s="137" t="str">
        <f t="shared" si="144"/>
        <v>N</v>
      </c>
      <c r="I234" s="137" t="str">
        <f t="shared" si="145"/>
        <v>N</v>
      </c>
      <c r="J234" s="137" t="str">
        <f t="shared" si="146"/>
        <v>Y</v>
      </c>
      <c r="K234" s="137" t="str">
        <f t="shared" si="147"/>
        <v>Y</v>
      </c>
      <c r="L234" s="139">
        <f t="shared" si="148"/>
        <v>-0.61472480343101565</v>
      </c>
      <c r="M234" s="139">
        <f t="shared" si="149"/>
        <v>-0.87856029474281494</v>
      </c>
      <c r="N234" s="139">
        <f t="shared" si="150"/>
        <v>5.6595298697409895</v>
      </c>
      <c r="O234" s="139">
        <f t="shared" si="151"/>
        <v>0.7238727190468941</v>
      </c>
      <c r="P234" s="137" t="str">
        <f t="shared" si="152"/>
        <v>Y</v>
      </c>
      <c r="Q234" s="137" t="str">
        <f t="shared" si="153"/>
        <v>N</v>
      </c>
      <c r="R234" s="137" t="str">
        <f t="shared" si="154"/>
        <v>Y</v>
      </c>
      <c r="S234" s="137">
        <f>'FOD (ALL)'!D234</f>
        <v>347.3</v>
      </c>
      <c r="T234" s="137">
        <f>'FOD (ALL)'!U234</f>
        <v>352</v>
      </c>
      <c r="U234" s="137">
        <f>'FOD (ALL)'!AL234</f>
        <v>333.95</v>
      </c>
      <c r="V234" s="137">
        <f>'FOD (ALL)'!BC234</f>
        <v>337.55</v>
      </c>
      <c r="W234" s="137">
        <f>'FOD (ALL)'!BT234</f>
        <v>345.1</v>
      </c>
      <c r="X234" s="137">
        <f>'FOD (ALL)'!E234</f>
        <v>359.2</v>
      </c>
      <c r="Y234" s="137">
        <f>'FOD (ALL)'!V234</f>
        <v>354.35</v>
      </c>
      <c r="Z234" s="137">
        <f>'FOD (ALL)'!AM234</f>
        <v>354.75</v>
      </c>
      <c r="AA234" s="137">
        <f>'FOD (ALL)'!BD234</f>
        <v>340.6</v>
      </c>
      <c r="AB234" s="137">
        <f>'FOD (ALL)'!BU234</f>
        <v>345.1</v>
      </c>
      <c r="AC234" s="137">
        <f>'FOD (ALL)'!F234</f>
        <v>344.05</v>
      </c>
      <c r="AD234" s="137">
        <f>'FOD (ALL)'!W234</f>
        <v>346</v>
      </c>
      <c r="AE234" s="137">
        <f>'FOD (ALL)'!AN234</f>
        <v>333.95</v>
      </c>
      <c r="AF234" s="137">
        <f>'FOD (ALL)'!BE234</f>
        <v>330.15</v>
      </c>
      <c r="AG234" s="137">
        <f>'FOD (ALL)'!BV234</f>
        <v>323</v>
      </c>
      <c r="AH234" s="137">
        <f>'FOD (ALL)'!J234</f>
        <v>1444800</v>
      </c>
      <c r="AI234" s="137">
        <f>'FOD (ALL)'!AA234</f>
        <v>1523200</v>
      </c>
      <c r="AJ234" s="137">
        <f>'FOD (ALL)'!AR234</f>
        <v>1621200</v>
      </c>
      <c r="AK234" s="137">
        <f>'FOD (ALL)'!BI234</f>
        <v>1503600</v>
      </c>
      <c r="AL234" s="137">
        <f>'FOD (ALL)'!BZ234</f>
        <v>1542800</v>
      </c>
      <c r="AM234" s="137" t="str">
        <f t="shared" si="155"/>
        <v>N</v>
      </c>
      <c r="AN234" s="137" t="str">
        <f t="shared" si="156"/>
        <v>N</v>
      </c>
      <c r="AO234" s="137" t="str">
        <f t="shared" si="157"/>
        <v>Y</v>
      </c>
      <c r="AP234" s="137" t="str">
        <f t="shared" si="158"/>
        <v>N</v>
      </c>
      <c r="AQ234" s="139">
        <f t="shared" si="159"/>
        <v>-5.1470588235294112</v>
      </c>
      <c r="AR234" s="139">
        <f t="shared" si="160"/>
        <v>-6.0449050086355784</v>
      </c>
      <c r="AS234" s="139">
        <f t="shared" si="161"/>
        <v>7.8212290502793298</v>
      </c>
      <c r="AT234" s="139">
        <f t="shared" si="162"/>
        <v>-2.5408348457350272</v>
      </c>
      <c r="AU234" s="137" t="str">
        <f t="shared" si="163"/>
        <v>Y</v>
      </c>
      <c r="AV234" s="137" t="str">
        <f t="shared" si="164"/>
        <v>N</v>
      </c>
      <c r="AW234" s="137" t="str">
        <f t="shared" si="165"/>
        <v>Y</v>
      </c>
      <c r="AX234" s="137">
        <f>'FOD (ALL)'!I234</f>
        <v>9240.31</v>
      </c>
      <c r="AY234" s="137">
        <f>'FOD (ALL)'!Z234</f>
        <v>3694.37</v>
      </c>
      <c r="AZ234" s="137">
        <f>'FOD (ALL)'!AQ234</f>
        <v>6972.64</v>
      </c>
      <c r="BA234" s="137">
        <f>'FOD (ALL)'!BH234</f>
        <v>7200.06</v>
      </c>
      <c r="BB234" s="137">
        <f>'FOD (ALL)'!BY234</f>
        <v>7842.22</v>
      </c>
      <c r="BC234" s="137" t="str">
        <f t="shared" si="166"/>
        <v>Y</v>
      </c>
      <c r="BD234" s="137" t="str">
        <f t="shared" si="167"/>
        <v>N</v>
      </c>
      <c r="BE234" s="137" t="str">
        <f t="shared" si="168"/>
        <v>N</v>
      </c>
      <c r="BF234" s="137" t="str">
        <f t="shared" si="169"/>
        <v>N</v>
      </c>
      <c r="BG234" s="139">
        <f t="shared" si="170"/>
        <v>150.11869412105446</v>
      </c>
      <c r="BH234" s="139">
        <f t="shared" si="171"/>
        <v>-47.016194726817965</v>
      </c>
      <c r="BI234" s="139">
        <f t="shared" si="172"/>
        <v>-3.1585847895711989</v>
      </c>
      <c r="BJ234" s="139">
        <f t="shared" si="173"/>
        <v>-8.1884976447995577</v>
      </c>
      <c r="BK234" s="137" t="str">
        <f t="shared" si="174"/>
        <v>Y</v>
      </c>
      <c r="BL234" s="137" t="str">
        <f t="shared" si="175"/>
        <v>N</v>
      </c>
      <c r="BM234" s="137" t="str">
        <f t="shared" si="176"/>
        <v>Y</v>
      </c>
      <c r="BN234" s="137">
        <f>'FOD (ALL)'!H234</f>
        <v>1872</v>
      </c>
      <c r="BO234" s="137">
        <f>'FOD (ALL)'!Y234</f>
        <v>755</v>
      </c>
      <c r="BP234" s="137">
        <f>'FOD (ALL)'!AP234</f>
        <v>1434</v>
      </c>
      <c r="BQ234" s="137">
        <f>'FOD (ALL)'!BG234</f>
        <v>1536</v>
      </c>
      <c r="BR234" s="137">
        <f>'FOD (ALL)'!BX234</f>
        <v>1687</v>
      </c>
      <c r="BS234" s="137" t="str">
        <f t="shared" si="177"/>
        <v>Y</v>
      </c>
      <c r="BT234" s="137" t="str">
        <f t="shared" si="178"/>
        <v>N</v>
      </c>
      <c r="BU234" s="137" t="str">
        <f t="shared" si="179"/>
        <v>N</v>
      </c>
      <c r="BV234" s="137" t="str">
        <f t="shared" si="180"/>
        <v>N</v>
      </c>
      <c r="BW234" s="139">
        <f t="shared" si="181"/>
        <v>147.94701986754967</v>
      </c>
      <c r="BX234" s="139">
        <f t="shared" si="182"/>
        <v>-47.350069735006969</v>
      </c>
      <c r="BY234" s="139">
        <f t="shared" si="183"/>
        <v>-6.640625</v>
      </c>
      <c r="BZ234" s="139">
        <f t="shared" si="184"/>
        <v>-8.9508002371072912</v>
      </c>
      <c r="CA234" s="137" t="str">
        <f t="shared" si="185"/>
        <v>Y</v>
      </c>
      <c r="CB234" s="137" t="str">
        <f t="shared" si="186"/>
        <v>N</v>
      </c>
      <c r="CC234" s="137" t="str">
        <f t="shared" si="187"/>
        <v>Y</v>
      </c>
    </row>
    <row r="235" spans="1:81" x14ac:dyDescent="0.3">
      <c r="A235" s="137" t="str">
        <f>'FOD (ALL)'!B235</f>
        <v>JUSTDIAL</v>
      </c>
      <c r="B235" s="146">
        <f>'FOD (ALL)'!C235</f>
        <v>44007</v>
      </c>
      <c r="C235" s="137">
        <f>'FOD (ALL)'!G235</f>
        <v>345.1</v>
      </c>
      <c r="D235" s="137">
        <f>'FOD (ALL)'!X235</f>
        <v>344.3</v>
      </c>
      <c r="E235" s="137">
        <f>'FOD (ALL)'!AO235</f>
        <v>346.25</v>
      </c>
      <c r="F235" s="137">
        <f>'FOD (ALL)'!BF235</f>
        <v>325.55</v>
      </c>
      <c r="G235" s="137">
        <f>'FOD (ALL)'!BW235</f>
        <v>321.14999999999998</v>
      </c>
      <c r="H235" s="137" t="str">
        <f t="shared" si="144"/>
        <v>Y</v>
      </c>
      <c r="I235" s="137" t="str">
        <f t="shared" si="145"/>
        <v>N</v>
      </c>
      <c r="J235" s="137" t="str">
        <f t="shared" si="146"/>
        <v>Y</v>
      </c>
      <c r="K235" s="137" t="str">
        <f t="shared" si="147"/>
        <v>Y</v>
      </c>
      <c r="L235" s="139">
        <f t="shared" si="148"/>
        <v>0.23235550392100243</v>
      </c>
      <c r="M235" s="139">
        <f t="shared" si="149"/>
        <v>-0.563176895306856</v>
      </c>
      <c r="N235" s="139">
        <f t="shared" si="150"/>
        <v>6.3584702810628126</v>
      </c>
      <c r="O235" s="139">
        <f t="shared" si="151"/>
        <v>1.3700762883387931</v>
      </c>
      <c r="P235" s="137" t="str">
        <f t="shared" si="152"/>
        <v>Y</v>
      </c>
      <c r="Q235" s="137" t="str">
        <f t="shared" si="153"/>
        <v>N</v>
      </c>
      <c r="R235" s="137" t="str">
        <f t="shared" si="154"/>
        <v>Y</v>
      </c>
      <c r="S235" s="137">
        <f>'FOD (ALL)'!D235</f>
        <v>353.35</v>
      </c>
      <c r="T235" s="137">
        <f>'FOD (ALL)'!U235</f>
        <v>343.75</v>
      </c>
      <c r="U235" s="137">
        <f>'FOD (ALL)'!AL235</f>
        <v>330.5</v>
      </c>
      <c r="V235" s="137">
        <f>'FOD (ALL)'!BC235</f>
        <v>328.1</v>
      </c>
      <c r="W235" s="137">
        <f>'FOD (ALL)'!BT235</f>
        <v>330.6</v>
      </c>
      <c r="X235" s="137">
        <f>'FOD (ALL)'!E235</f>
        <v>353.35</v>
      </c>
      <c r="Y235" s="137">
        <f>'FOD (ALL)'!V235</f>
        <v>348.1</v>
      </c>
      <c r="Z235" s="137">
        <f>'FOD (ALL)'!AM235</f>
        <v>347</v>
      </c>
      <c r="AA235" s="137">
        <f>'FOD (ALL)'!BD235</f>
        <v>328.3</v>
      </c>
      <c r="AB235" s="137">
        <f>'FOD (ALL)'!BU235</f>
        <v>331</v>
      </c>
      <c r="AC235" s="137">
        <f>'FOD (ALL)'!F235</f>
        <v>340.15</v>
      </c>
      <c r="AD235" s="137">
        <f>'FOD (ALL)'!W235</f>
        <v>339.75</v>
      </c>
      <c r="AE235" s="137">
        <f>'FOD (ALL)'!AN235</f>
        <v>330.5</v>
      </c>
      <c r="AF235" s="137">
        <f>'FOD (ALL)'!BE235</f>
        <v>321.45</v>
      </c>
      <c r="AG235" s="137">
        <f>'FOD (ALL)'!BV235</f>
        <v>318</v>
      </c>
      <c r="AH235" s="137">
        <f>'FOD (ALL)'!J235</f>
        <v>236600</v>
      </c>
      <c r="AI235" s="137">
        <f>'FOD (ALL)'!AA235</f>
        <v>179200</v>
      </c>
      <c r="AJ235" s="137">
        <f>'FOD (ALL)'!AR235</f>
        <v>154000</v>
      </c>
      <c r="AK235" s="137">
        <f>'FOD (ALL)'!BI235</f>
        <v>144200</v>
      </c>
      <c r="AL235" s="137">
        <f>'FOD (ALL)'!BZ235</f>
        <v>131600</v>
      </c>
      <c r="AM235" s="137" t="str">
        <f t="shared" si="155"/>
        <v>Y</v>
      </c>
      <c r="AN235" s="137" t="str">
        <f t="shared" si="156"/>
        <v>Y</v>
      </c>
      <c r="AO235" s="137" t="str">
        <f t="shared" si="157"/>
        <v>Y</v>
      </c>
      <c r="AP235" s="137" t="str">
        <f t="shared" si="158"/>
        <v>Y</v>
      </c>
      <c r="AQ235" s="139">
        <f t="shared" si="159"/>
        <v>32.03125</v>
      </c>
      <c r="AR235" s="139">
        <f t="shared" si="160"/>
        <v>16.363636363636363</v>
      </c>
      <c r="AS235" s="139">
        <f t="shared" si="161"/>
        <v>6.7961165048543686</v>
      </c>
      <c r="AT235" s="139">
        <f t="shared" si="162"/>
        <v>9.5744680851063837</v>
      </c>
      <c r="AU235" s="137" t="str">
        <f t="shared" si="163"/>
        <v>Y</v>
      </c>
      <c r="AV235" s="137" t="str">
        <f t="shared" si="164"/>
        <v>Y</v>
      </c>
      <c r="AW235" s="137" t="str">
        <f t="shared" si="165"/>
        <v>N</v>
      </c>
      <c r="AX235" s="137">
        <f>'FOD (ALL)'!I235</f>
        <v>751.69</v>
      </c>
      <c r="AY235" s="137">
        <f>'FOD (ALL)'!Z235</f>
        <v>370.26</v>
      </c>
      <c r="AZ235" s="137">
        <f>'FOD (ALL)'!AQ235</f>
        <v>290.43</v>
      </c>
      <c r="BA235" s="137">
        <f>'FOD (ALL)'!BH235</f>
        <v>86.45</v>
      </c>
      <c r="BB235" s="137">
        <f>'FOD (ALL)'!BY235</f>
        <v>199.4</v>
      </c>
      <c r="BC235" s="137" t="str">
        <f t="shared" si="166"/>
        <v>Y</v>
      </c>
      <c r="BD235" s="137" t="str">
        <f t="shared" si="167"/>
        <v>Y</v>
      </c>
      <c r="BE235" s="137" t="str">
        <f t="shared" si="168"/>
        <v>Y</v>
      </c>
      <c r="BF235" s="137" t="str">
        <f t="shared" si="169"/>
        <v>N</v>
      </c>
      <c r="BG235" s="139">
        <f t="shared" si="170"/>
        <v>103.01679900610384</v>
      </c>
      <c r="BH235" s="139">
        <f t="shared" si="171"/>
        <v>27.486829872947006</v>
      </c>
      <c r="BI235" s="139">
        <f t="shared" si="172"/>
        <v>235.95141700404861</v>
      </c>
      <c r="BJ235" s="139">
        <f t="shared" si="173"/>
        <v>-56.644934804413239</v>
      </c>
      <c r="BK235" s="137" t="str">
        <f t="shared" si="174"/>
        <v>Y</v>
      </c>
      <c r="BL235" s="137" t="str">
        <f t="shared" si="175"/>
        <v>N</v>
      </c>
      <c r="BM235" s="137" t="str">
        <f t="shared" si="176"/>
        <v>Y</v>
      </c>
      <c r="BN235" s="137">
        <f>'FOD (ALL)'!H235</f>
        <v>154</v>
      </c>
      <c r="BO235" s="137">
        <f>'FOD (ALL)'!Y235</f>
        <v>77</v>
      </c>
      <c r="BP235" s="137">
        <f>'FOD (ALL)'!AP235</f>
        <v>61</v>
      </c>
      <c r="BQ235" s="137">
        <f>'FOD (ALL)'!BG235</f>
        <v>19</v>
      </c>
      <c r="BR235" s="137">
        <f>'FOD (ALL)'!BX235</f>
        <v>44</v>
      </c>
      <c r="BS235" s="137" t="str">
        <f t="shared" si="177"/>
        <v>Y</v>
      </c>
      <c r="BT235" s="137" t="str">
        <f t="shared" si="178"/>
        <v>Y</v>
      </c>
      <c r="BU235" s="137" t="str">
        <f t="shared" si="179"/>
        <v>Y</v>
      </c>
      <c r="BV235" s="137" t="str">
        <f t="shared" si="180"/>
        <v>N</v>
      </c>
      <c r="BW235" s="139">
        <f t="shared" si="181"/>
        <v>100</v>
      </c>
      <c r="BX235" s="139">
        <f t="shared" si="182"/>
        <v>26.229508196721312</v>
      </c>
      <c r="BY235" s="139">
        <f t="shared" si="183"/>
        <v>221.0526315789474</v>
      </c>
      <c r="BZ235" s="139">
        <f t="shared" si="184"/>
        <v>-56.81818181818182</v>
      </c>
      <c r="CA235" s="137" t="str">
        <f t="shared" si="185"/>
        <v>Y</v>
      </c>
      <c r="CB235" s="137" t="str">
        <f t="shared" si="186"/>
        <v>N</v>
      </c>
      <c r="CC235" s="137" t="str">
        <f t="shared" si="187"/>
        <v>Y</v>
      </c>
    </row>
    <row r="236" spans="1:81" x14ac:dyDescent="0.3">
      <c r="A236" s="137" t="str">
        <f>'FOD (ALL)'!B236</f>
        <v>JUSTDIAL</v>
      </c>
      <c r="B236" s="146">
        <f>'FOD (ALL)'!C236</f>
        <v>44042</v>
      </c>
      <c r="C236" s="137">
        <f>'FOD (ALL)'!G236</f>
        <v>350.3</v>
      </c>
      <c r="D236" s="137">
        <f>'FOD (ALL)'!X236</f>
        <v>335.65</v>
      </c>
      <c r="E236" s="137">
        <f>'FOD (ALL)'!AO236</f>
        <v>355.35</v>
      </c>
      <c r="F236" s="137">
        <f>'FOD (ALL)'!BF236</f>
        <v>337.7</v>
      </c>
      <c r="G236" s="137">
        <f>'FOD (ALL)'!BW236</f>
        <v>335.55</v>
      </c>
      <c r="H236" s="137" t="str">
        <f t="shared" si="144"/>
        <v>Y</v>
      </c>
      <c r="I236" s="137" t="str">
        <f t="shared" si="145"/>
        <v>N</v>
      </c>
      <c r="J236" s="137" t="str">
        <f t="shared" si="146"/>
        <v>Y</v>
      </c>
      <c r="K236" s="137" t="str">
        <f t="shared" si="147"/>
        <v>Y</v>
      </c>
      <c r="L236" s="139">
        <f t="shared" si="148"/>
        <v>4.3646655742589111</v>
      </c>
      <c r="M236" s="139">
        <f t="shared" si="149"/>
        <v>-5.5438300267342182</v>
      </c>
      <c r="N236" s="139">
        <f t="shared" si="150"/>
        <v>5.2265324252295038</v>
      </c>
      <c r="O236" s="139">
        <f t="shared" si="151"/>
        <v>0.64073908508418331</v>
      </c>
      <c r="P236" s="137" t="str">
        <f t="shared" si="152"/>
        <v>Y</v>
      </c>
      <c r="Q236" s="137" t="str">
        <f t="shared" si="153"/>
        <v>N</v>
      </c>
      <c r="R236" s="137" t="str">
        <f t="shared" si="154"/>
        <v>Y</v>
      </c>
      <c r="S236" s="137">
        <f>'FOD (ALL)'!D236</f>
        <v>0</v>
      </c>
      <c r="T236" s="137">
        <f>'FOD (ALL)'!U236</f>
        <v>336</v>
      </c>
      <c r="U236" s="137">
        <f>'FOD (ALL)'!AL236</f>
        <v>0</v>
      </c>
      <c r="V236" s="137">
        <f>'FOD (ALL)'!BC236</f>
        <v>0</v>
      </c>
      <c r="W236" s="137">
        <f>'FOD (ALL)'!BT236</f>
        <v>318.7</v>
      </c>
      <c r="X236" s="137">
        <f>'FOD (ALL)'!E236</f>
        <v>0</v>
      </c>
      <c r="Y236" s="137">
        <f>'FOD (ALL)'!V236</f>
        <v>336</v>
      </c>
      <c r="Z236" s="137">
        <f>'FOD (ALL)'!AM236</f>
        <v>0</v>
      </c>
      <c r="AA236" s="137">
        <f>'FOD (ALL)'!BD236</f>
        <v>0</v>
      </c>
      <c r="AB236" s="137">
        <f>'FOD (ALL)'!BU236</f>
        <v>318.7</v>
      </c>
      <c r="AC236" s="137">
        <f>'FOD (ALL)'!F236</f>
        <v>0</v>
      </c>
      <c r="AD236" s="137">
        <f>'FOD (ALL)'!W236</f>
        <v>335</v>
      </c>
      <c r="AE236" s="137">
        <f>'FOD (ALL)'!AN236</f>
        <v>0</v>
      </c>
      <c r="AF236" s="137">
        <f>'FOD (ALL)'!BE236</f>
        <v>0</v>
      </c>
      <c r="AG236" s="137">
        <f>'FOD (ALL)'!BV236</f>
        <v>318.7</v>
      </c>
      <c r="AH236" s="137">
        <f>'FOD (ALL)'!J236</f>
        <v>7000</v>
      </c>
      <c r="AI236" s="137">
        <f>'FOD (ALL)'!AA236</f>
        <v>7000</v>
      </c>
      <c r="AJ236" s="137">
        <f>'FOD (ALL)'!AR236</f>
        <v>2800</v>
      </c>
      <c r="AK236" s="137">
        <f>'FOD (ALL)'!BI236</f>
        <v>2800</v>
      </c>
      <c r="AL236" s="137">
        <f>'FOD (ALL)'!BZ236</f>
        <v>2800</v>
      </c>
      <c r="AM236" s="137" t="str">
        <f t="shared" si="155"/>
        <v>Y</v>
      </c>
      <c r="AN236" s="137" t="str">
        <f t="shared" si="156"/>
        <v>Y</v>
      </c>
      <c r="AO236" s="137" t="str">
        <f t="shared" si="157"/>
        <v>Y</v>
      </c>
      <c r="AP236" s="137" t="str">
        <f t="shared" si="158"/>
        <v>Y</v>
      </c>
      <c r="AQ236" s="139">
        <f t="shared" si="159"/>
        <v>0</v>
      </c>
      <c r="AR236" s="139">
        <f t="shared" si="160"/>
        <v>150</v>
      </c>
      <c r="AS236" s="139">
        <f t="shared" si="161"/>
        <v>0</v>
      </c>
      <c r="AT236" s="139">
        <f t="shared" si="162"/>
        <v>0</v>
      </c>
      <c r="AU236" s="137" t="str">
        <f t="shared" si="163"/>
        <v>N</v>
      </c>
      <c r="AV236" s="137" t="str">
        <f t="shared" si="164"/>
        <v>Y</v>
      </c>
      <c r="AW236" s="137" t="str">
        <f t="shared" si="165"/>
        <v>Y</v>
      </c>
      <c r="AX236" s="137">
        <f>'FOD (ALL)'!I236</f>
        <v>0</v>
      </c>
      <c r="AY236" s="137">
        <f>'FOD (ALL)'!Z236</f>
        <v>18.79</v>
      </c>
      <c r="AZ236" s="137">
        <f>'FOD (ALL)'!AQ236</f>
        <v>0</v>
      </c>
      <c r="BA236" s="137">
        <f>'FOD (ALL)'!BH236</f>
        <v>0</v>
      </c>
      <c r="BB236" s="137">
        <f>'FOD (ALL)'!BY236</f>
        <v>4.46</v>
      </c>
      <c r="BC236" s="137" t="str">
        <f t="shared" si="166"/>
        <v>N</v>
      </c>
      <c r="BD236" s="137" t="str">
        <f t="shared" si="167"/>
        <v>Y</v>
      </c>
      <c r="BE236" s="137" t="str">
        <f t="shared" si="168"/>
        <v>Y</v>
      </c>
      <c r="BF236" s="137" t="str">
        <f t="shared" si="169"/>
        <v>N</v>
      </c>
      <c r="BG236" s="139">
        <f t="shared" si="170"/>
        <v>-100</v>
      </c>
      <c r="BH236" s="139" t="e">
        <f t="shared" si="171"/>
        <v>#DIV/0!</v>
      </c>
      <c r="BI236" s="139" t="e">
        <f t="shared" si="172"/>
        <v>#DIV/0!</v>
      </c>
      <c r="BJ236" s="139">
        <f t="shared" si="173"/>
        <v>-100</v>
      </c>
      <c r="BK236" s="137" t="e">
        <f t="shared" si="174"/>
        <v>#DIV/0!</v>
      </c>
      <c r="BL236" s="137" t="e">
        <f t="shared" si="175"/>
        <v>#DIV/0!</v>
      </c>
      <c r="BM236" s="137" t="e">
        <f t="shared" si="176"/>
        <v>#DIV/0!</v>
      </c>
      <c r="BN236" s="137">
        <f>'FOD (ALL)'!H236</f>
        <v>0</v>
      </c>
      <c r="BO236" s="137">
        <f>'FOD (ALL)'!Y236</f>
        <v>4</v>
      </c>
      <c r="BP236" s="137">
        <f>'FOD (ALL)'!AP236</f>
        <v>0</v>
      </c>
      <c r="BQ236" s="137">
        <f>'FOD (ALL)'!BG236</f>
        <v>0</v>
      </c>
      <c r="BR236" s="137">
        <f>'FOD (ALL)'!BX236</f>
        <v>1</v>
      </c>
      <c r="BS236" s="137" t="str">
        <f t="shared" si="177"/>
        <v>N</v>
      </c>
      <c r="BT236" s="137" t="str">
        <f t="shared" si="178"/>
        <v>Y</v>
      </c>
      <c r="BU236" s="137" t="str">
        <f t="shared" si="179"/>
        <v>Y</v>
      </c>
      <c r="BV236" s="137" t="str">
        <f t="shared" si="180"/>
        <v>N</v>
      </c>
      <c r="BW236" s="139">
        <f t="shared" si="181"/>
        <v>-100</v>
      </c>
      <c r="BX236" s="139" t="e">
        <f t="shared" si="182"/>
        <v>#DIV/0!</v>
      </c>
      <c r="BY236" s="139" t="e">
        <f t="shared" si="183"/>
        <v>#DIV/0!</v>
      </c>
      <c r="BZ236" s="139">
        <f t="shared" si="184"/>
        <v>-100</v>
      </c>
      <c r="CA236" s="137" t="e">
        <f t="shared" si="185"/>
        <v>#DIV/0!</v>
      </c>
      <c r="CB236" s="137" t="e">
        <f t="shared" si="186"/>
        <v>#DIV/0!</v>
      </c>
      <c r="CC236" s="137" t="e">
        <f t="shared" si="187"/>
        <v>#DIV/0!</v>
      </c>
    </row>
    <row r="237" spans="1:81" x14ac:dyDescent="0.3">
      <c r="A237" s="137" t="str">
        <f>'FOD (ALL)'!B237</f>
        <v>KOTAKBANK</v>
      </c>
      <c r="B237" s="146">
        <f>'FOD (ALL)'!C237</f>
        <v>43979</v>
      </c>
      <c r="C237" s="137">
        <f>'FOD (ALL)'!G237</f>
        <v>1156.05</v>
      </c>
      <c r="D237" s="137">
        <f>'FOD (ALL)'!X237</f>
        <v>1144.95</v>
      </c>
      <c r="E237" s="137">
        <f>'FOD (ALL)'!AO237</f>
        <v>1164</v>
      </c>
      <c r="F237" s="137">
        <f>'FOD (ALL)'!BF237</f>
        <v>1129.2</v>
      </c>
      <c r="G237" s="137">
        <f>'FOD (ALL)'!BW237</f>
        <v>1116.8499999999999</v>
      </c>
      <c r="H237" s="137" t="str">
        <f t="shared" si="144"/>
        <v>Y</v>
      </c>
      <c r="I237" s="137" t="str">
        <f t="shared" si="145"/>
        <v>N</v>
      </c>
      <c r="J237" s="137" t="str">
        <f t="shared" si="146"/>
        <v>Y</v>
      </c>
      <c r="K237" s="137" t="str">
        <f t="shared" si="147"/>
        <v>Y</v>
      </c>
      <c r="L237" s="139">
        <f t="shared" si="148"/>
        <v>0.96947464954800722</v>
      </c>
      <c r="M237" s="139">
        <f t="shared" si="149"/>
        <v>-1.6365979381443259</v>
      </c>
      <c r="N237" s="139">
        <f t="shared" si="150"/>
        <v>3.0818278427205059</v>
      </c>
      <c r="O237" s="139">
        <f t="shared" si="151"/>
        <v>1.105788601871347</v>
      </c>
      <c r="P237" s="137" t="str">
        <f t="shared" si="152"/>
        <v>Y</v>
      </c>
      <c r="Q237" s="137" t="str">
        <f t="shared" si="153"/>
        <v>N</v>
      </c>
      <c r="R237" s="137" t="str">
        <f t="shared" si="154"/>
        <v>Y</v>
      </c>
      <c r="S237" s="137">
        <f>'FOD (ALL)'!D237</f>
        <v>1143.45</v>
      </c>
      <c r="T237" s="137">
        <f>'FOD (ALL)'!U237</f>
        <v>1170</v>
      </c>
      <c r="U237" s="137">
        <f>'FOD (ALL)'!AL237</f>
        <v>1124.1500000000001</v>
      </c>
      <c r="V237" s="137">
        <f>'FOD (ALL)'!BC237</f>
        <v>1122</v>
      </c>
      <c r="W237" s="137">
        <f>'FOD (ALL)'!BT237</f>
        <v>1174.8</v>
      </c>
      <c r="X237" s="137">
        <f>'FOD (ALL)'!E237</f>
        <v>1163.4000000000001</v>
      </c>
      <c r="Y237" s="137">
        <f>'FOD (ALL)'!V237</f>
        <v>1187.75</v>
      </c>
      <c r="Z237" s="137">
        <f>'FOD (ALL)'!AM237</f>
        <v>1182</v>
      </c>
      <c r="AA237" s="137">
        <f>'FOD (ALL)'!BD237</f>
        <v>1167.25</v>
      </c>
      <c r="AB237" s="137">
        <f>'FOD (ALL)'!BU237</f>
        <v>1174.8</v>
      </c>
      <c r="AC237" s="137">
        <f>'FOD (ALL)'!F237</f>
        <v>1111.0999999999999</v>
      </c>
      <c r="AD237" s="137">
        <f>'FOD (ALL)'!W237</f>
        <v>1139.2</v>
      </c>
      <c r="AE237" s="137">
        <f>'FOD (ALL)'!AN237</f>
        <v>1115.5</v>
      </c>
      <c r="AF237" s="137">
        <f>'FOD (ALL)'!BE237</f>
        <v>1122</v>
      </c>
      <c r="AG237" s="137">
        <f>'FOD (ALL)'!BV237</f>
        <v>1111.1500000000001</v>
      </c>
      <c r="AH237" s="137">
        <f>'FOD (ALL)'!J237</f>
        <v>6925600</v>
      </c>
      <c r="AI237" s="137">
        <f>'FOD (ALL)'!AA237</f>
        <v>7298400</v>
      </c>
      <c r="AJ237" s="137">
        <f>'FOD (ALL)'!AR237</f>
        <v>7677600</v>
      </c>
      <c r="AK237" s="137">
        <f>'FOD (ALL)'!BI237</f>
        <v>7792800</v>
      </c>
      <c r="AL237" s="137">
        <f>'FOD (ALL)'!BZ237</f>
        <v>8086000</v>
      </c>
      <c r="AM237" s="137" t="str">
        <f t="shared" si="155"/>
        <v>N</v>
      </c>
      <c r="AN237" s="137" t="str">
        <f t="shared" si="156"/>
        <v>N</v>
      </c>
      <c r="AO237" s="137" t="str">
        <f t="shared" si="157"/>
        <v>N</v>
      </c>
      <c r="AP237" s="137" t="str">
        <f t="shared" si="158"/>
        <v>N</v>
      </c>
      <c r="AQ237" s="139">
        <f t="shared" si="159"/>
        <v>-5.1079688698892909</v>
      </c>
      <c r="AR237" s="139">
        <f t="shared" si="160"/>
        <v>-4.9390434510784615</v>
      </c>
      <c r="AS237" s="139">
        <f t="shared" si="161"/>
        <v>-1.4782876501385895</v>
      </c>
      <c r="AT237" s="139">
        <f t="shared" si="162"/>
        <v>-3.626020281968835</v>
      </c>
      <c r="AU237" s="137" t="str">
        <f t="shared" si="163"/>
        <v>N</v>
      </c>
      <c r="AV237" s="137" t="str">
        <f t="shared" si="164"/>
        <v>N</v>
      </c>
      <c r="AW237" s="137" t="str">
        <f t="shared" si="165"/>
        <v>Y</v>
      </c>
      <c r="AX237" s="137">
        <f>'FOD (ALL)'!I237</f>
        <v>122270.96</v>
      </c>
      <c r="AY237" s="137">
        <f>'FOD (ALL)'!Z237</f>
        <v>106182.59</v>
      </c>
      <c r="AZ237" s="137">
        <f>'FOD (ALL)'!AQ237</f>
        <v>101134.29</v>
      </c>
      <c r="BA237" s="137">
        <f>'FOD (ALL)'!BH237</f>
        <v>106692.33</v>
      </c>
      <c r="BB237" s="137">
        <f>'FOD (ALL)'!BY237</f>
        <v>90158.11</v>
      </c>
      <c r="BC237" s="137" t="str">
        <f t="shared" si="166"/>
        <v>Y</v>
      </c>
      <c r="BD237" s="137" t="str">
        <f t="shared" si="167"/>
        <v>Y</v>
      </c>
      <c r="BE237" s="137" t="str">
        <f t="shared" si="168"/>
        <v>N</v>
      </c>
      <c r="BF237" s="137" t="str">
        <f t="shared" si="169"/>
        <v>Y</v>
      </c>
      <c r="BG237" s="139">
        <f t="shared" si="170"/>
        <v>15.151608187368579</v>
      </c>
      <c r="BH237" s="139">
        <f t="shared" si="171"/>
        <v>4.9916798743532027</v>
      </c>
      <c r="BI237" s="139">
        <f t="shared" si="172"/>
        <v>-5.2094091487176337</v>
      </c>
      <c r="BJ237" s="139">
        <f t="shared" si="173"/>
        <v>18.33913776586488</v>
      </c>
      <c r="BK237" s="137" t="str">
        <f t="shared" si="174"/>
        <v>Y</v>
      </c>
      <c r="BL237" s="137" t="str">
        <f t="shared" si="175"/>
        <v>Y</v>
      </c>
      <c r="BM237" s="137" t="str">
        <f t="shared" si="176"/>
        <v>N</v>
      </c>
      <c r="BN237" s="137">
        <f>'FOD (ALL)'!H237</f>
        <v>26855</v>
      </c>
      <c r="BO237" s="137">
        <f>'FOD (ALL)'!Y237</f>
        <v>22746</v>
      </c>
      <c r="BP237" s="137">
        <f>'FOD (ALL)'!AP237</f>
        <v>21883</v>
      </c>
      <c r="BQ237" s="137">
        <f>'FOD (ALL)'!BG237</f>
        <v>23294</v>
      </c>
      <c r="BR237" s="137">
        <f>'FOD (ALL)'!BX237</f>
        <v>19944</v>
      </c>
      <c r="BS237" s="137" t="str">
        <f t="shared" si="177"/>
        <v>Y</v>
      </c>
      <c r="BT237" s="137" t="str">
        <f t="shared" si="178"/>
        <v>Y</v>
      </c>
      <c r="BU237" s="137" t="str">
        <f t="shared" si="179"/>
        <v>N</v>
      </c>
      <c r="BV237" s="137" t="str">
        <f t="shared" si="180"/>
        <v>Y</v>
      </c>
      <c r="BW237" s="139">
        <f t="shared" si="181"/>
        <v>18.064714675107712</v>
      </c>
      <c r="BX237" s="139">
        <f t="shared" si="182"/>
        <v>3.9437005894986976</v>
      </c>
      <c r="BY237" s="139">
        <f t="shared" si="183"/>
        <v>-6.0573538250193177</v>
      </c>
      <c r="BZ237" s="139">
        <f t="shared" si="184"/>
        <v>16.797031688728438</v>
      </c>
      <c r="CA237" s="137" t="str">
        <f t="shared" si="185"/>
        <v>Y</v>
      </c>
      <c r="CB237" s="137" t="str">
        <f t="shared" si="186"/>
        <v>Y</v>
      </c>
      <c r="CC237" s="137" t="str">
        <f t="shared" si="187"/>
        <v>N</v>
      </c>
    </row>
    <row r="238" spans="1:81" x14ac:dyDescent="0.3">
      <c r="A238" s="137" t="str">
        <f>'FOD (ALL)'!B238</f>
        <v>KOTAKBANK</v>
      </c>
      <c r="B238" s="146">
        <f>'FOD (ALL)'!C238</f>
        <v>44007</v>
      </c>
      <c r="C238" s="137">
        <f>'FOD (ALL)'!G238</f>
        <v>1151.0999999999999</v>
      </c>
      <c r="D238" s="137">
        <f>'FOD (ALL)'!X238</f>
        <v>1139.25</v>
      </c>
      <c r="E238" s="137">
        <f>'FOD (ALL)'!AO238</f>
        <v>1158.45</v>
      </c>
      <c r="F238" s="137">
        <f>'FOD (ALL)'!BF238</f>
        <v>1123.8499999999999</v>
      </c>
      <c r="G238" s="137">
        <f>'FOD (ALL)'!BW238</f>
        <v>1114.2</v>
      </c>
      <c r="H238" s="137" t="str">
        <f t="shared" si="144"/>
        <v>Y</v>
      </c>
      <c r="I238" s="137" t="str">
        <f t="shared" si="145"/>
        <v>N</v>
      </c>
      <c r="J238" s="137" t="str">
        <f t="shared" si="146"/>
        <v>Y</v>
      </c>
      <c r="K238" s="137" t="str">
        <f t="shared" si="147"/>
        <v>Y</v>
      </c>
      <c r="L238" s="139">
        <f t="shared" si="148"/>
        <v>1.0401579986833362</v>
      </c>
      <c r="M238" s="139">
        <f t="shared" si="149"/>
        <v>-1.6573870257671925</v>
      </c>
      <c r="N238" s="139">
        <f t="shared" si="150"/>
        <v>3.0787026738443868</v>
      </c>
      <c r="O238" s="139">
        <f t="shared" si="151"/>
        <v>0.86609226350743695</v>
      </c>
      <c r="P238" s="137" t="str">
        <f t="shared" si="152"/>
        <v>Y</v>
      </c>
      <c r="Q238" s="137" t="str">
        <f t="shared" si="153"/>
        <v>N</v>
      </c>
      <c r="R238" s="137" t="str">
        <f t="shared" si="154"/>
        <v>Y</v>
      </c>
      <c r="S238" s="137">
        <f>'FOD (ALL)'!D238</f>
        <v>1126</v>
      </c>
      <c r="T238" s="137">
        <f>'FOD (ALL)'!U238</f>
        <v>1160.7</v>
      </c>
      <c r="U238" s="137">
        <f>'FOD (ALL)'!AL238</f>
        <v>1115</v>
      </c>
      <c r="V238" s="137">
        <f>'FOD (ALL)'!BC238</f>
        <v>1144.6500000000001</v>
      </c>
      <c r="W238" s="137">
        <f>'FOD (ALL)'!BT238</f>
        <v>1164.5</v>
      </c>
      <c r="X238" s="137">
        <f>'FOD (ALL)'!E238</f>
        <v>1156.3</v>
      </c>
      <c r="Y238" s="137">
        <f>'FOD (ALL)'!V238</f>
        <v>1179.4000000000001</v>
      </c>
      <c r="Z238" s="137">
        <f>'FOD (ALL)'!AM238</f>
        <v>1176.75</v>
      </c>
      <c r="AA238" s="137">
        <f>'FOD (ALL)'!BD238</f>
        <v>1160</v>
      </c>
      <c r="AB238" s="137">
        <f>'FOD (ALL)'!BU238</f>
        <v>1166.6500000000001</v>
      </c>
      <c r="AC238" s="137">
        <f>'FOD (ALL)'!F238</f>
        <v>1105.8</v>
      </c>
      <c r="AD238" s="137">
        <f>'FOD (ALL)'!W238</f>
        <v>1132.3499999999999</v>
      </c>
      <c r="AE238" s="137">
        <f>'FOD (ALL)'!AN238</f>
        <v>1112.6500000000001</v>
      </c>
      <c r="AF238" s="137">
        <f>'FOD (ALL)'!BE238</f>
        <v>1117.1500000000001</v>
      </c>
      <c r="AG238" s="137">
        <f>'FOD (ALL)'!BV238</f>
        <v>1107.9000000000001</v>
      </c>
      <c r="AH238" s="137">
        <f>'FOD (ALL)'!J238</f>
        <v>5466000</v>
      </c>
      <c r="AI238" s="137">
        <f>'FOD (ALL)'!AA238</f>
        <v>4506400</v>
      </c>
      <c r="AJ238" s="137">
        <f>'FOD (ALL)'!AR238</f>
        <v>2715600</v>
      </c>
      <c r="AK238" s="137">
        <f>'FOD (ALL)'!BI238</f>
        <v>1764800</v>
      </c>
      <c r="AL238" s="137">
        <f>'FOD (ALL)'!BZ238</f>
        <v>953600</v>
      </c>
      <c r="AM238" s="137" t="str">
        <f t="shared" si="155"/>
        <v>Y</v>
      </c>
      <c r="AN238" s="137" t="str">
        <f t="shared" si="156"/>
        <v>Y</v>
      </c>
      <c r="AO238" s="137" t="str">
        <f t="shared" si="157"/>
        <v>Y</v>
      </c>
      <c r="AP238" s="137" t="str">
        <f t="shared" si="158"/>
        <v>Y</v>
      </c>
      <c r="AQ238" s="139">
        <f t="shared" si="159"/>
        <v>21.294159417717022</v>
      </c>
      <c r="AR238" s="139">
        <f t="shared" si="160"/>
        <v>65.944910885255553</v>
      </c>
      <c r="AS238" s="139">
        <f t="shared" si="161"/>
        <v>53.875793291024479</v>
      </c>
      <c r="AT238" s="139">
        <f t="shared" si="162"/>
        <v>85.067114093959731</v>
      </c>
      <c r="AU238" s="137" t="str">
        <f t="shared" si="163"/>
        <v>N</v>
      </c>
      <c r="AV238" s="137" t="str">
        <f t="shared" si="164"/>
        <v>Y</v>
      </c>
      <c r="AW238" s="137" t="str">
        <f t="shared" si="165"/>
        <v>N</v>
      </c>
      <c r="AX238" s="137">
        <f>'FOD (ALL)'!I238</f>
        <v>34754.26</v>
      </c>
      <c r="AY238" s="137">
        <f>'FOD (ALL)'!Z238</f>
        <v>49300.4</v>
      </c>
      <c r="AZ238" s="137">
        <f>'FOD (ALL)'!AQ238</f>
        <v>21944.33</v>
      </c>
      <c r="BA238" s="137">
        <f>'FOD (ALL)'!BH238</f>
        <v>19013.36</v>
      </c>
      <c r="BB238" s="137">
        <f>'FOD (ALL)'!BY238</f>
        <v>6897.71</v>
      </c>
      <c r="BC238" s="137" t="str">
        <f t="shared" si="166"/>
        <v>N</v>
      </c>
      <c r="BD238" s="137" t="str">
        <f t="shared" si="167"/>
        <v>Y</v>
      </c>
      <c r="BE238" s="137" t="str">
        <f t="shared" si="168"/>
        <v>Y</v>
      </c>
      <c r="BF238" s="137" t="str">
        <f t="shared" si="169"/>
        <v>Y</v>
      </c>
      <c r="BG238" s="139">
        <f t="shared" si="170"/>
        <v>-29.505115577155561</v>
      </c>
      <c r="BH238" s="139">
        <f t="shared" si="171"/>
        <v>124.66122228384278</v>
      </c>
      <c r="BI238" s="139">
        <f t="shared" si="172"/>
        <v>15.415318491839427</v>
      </c>
      <c r="BJ238" s="139">
        <f t="shared" si="173"/>
        <v>175.64742501496875</v>
      </c>
      <c r="BK238" s="137" t="str">
        <f t="shared" si="174"/>
        <v>N</v>
      </c>
      <c r="BL238" s="137" t="str">
        <f t="shared" si="175"/>
        <v>Y</v>
      </c>
      <c r="BM238" s="137" t="str">
        <f t="shared" si="176"/>
        <v>N</v>
      </c>
      <c r="BN238" s="137">
        <f>'FOD (ALL)'!H238</f>
        <v>7672</v>
      </c>
      <c r="BO238" s="137">
        <f>'FOD (ALL)'!Y238</f>
        <v>10614</v>
      </c>
      <c r="BP238" s="137">
        <f>'FOD (ALL)'!AP238</f>
        <v>4762</v>
      </c>
      <c r="BQ238" s="137">
        <f>'FOD (ALL)'!BG238</f>
        <v>4152</v>
      </c>
      <c r="BR238" s="137">
        <f>'FOD (ALL)'!BX238</f>
        <v>1535</v>
      </c>
      <c r="BS238" s="137" t="str">
        <f t="shared" si="177"/>
        <v>N</v>
      </c>
      <c r="BT238" s="137" t="str">
        <f t="shared" si="178"/>
        <v>Y</v>
      </c>
      <c r="BU238" s="137" t="str">
        <f t="shared" si="179"/>
        <v>Y</v>
      </c>
      <c r="BV238" s="137" t="str">
        <f t="shared" si="180"/>
        <v>Y</v>
      </c>
      <c r="BW238" s="139">
        <f t="shared" si="181"/>
        <v>-27.718108159035239</v>
      </c>
      <c r="BX238" s="139">
        <f t="shared" si="182"/>
        <v>122.88954220915582</v>
      </c>
      <c r="BY238" s="139">
        <f t="shared" si="183"/>
        <v>14.691714836223507</v>
      </c>
      <c r="BZ238" s="139">
        <f t="shared" si="184"/>
        <v>170.48859934853419</v>
      </c>
      <c r="CA238" s="137" t="str">
        <f t="shared" si="185"/>
        <v>N</v>
      </c>
      <c r="CB238" s="137" t="str">
        <f t="shared" si="186"/>
        <v>Y</v>
      </c>
      <c r="CC238" s="137" t="str">
        <f t="shared" si="187"/>
        <v>N</v>
      </c>
    </row>
    <row r="239" spans="1:81" x14ac:dyDescent="0.3">
      <c r="A239" s="137" t="str">
        <f>'FOD (ALL)'!B239</f>
        <v>KOTAKBANK</v>
      </c>
      <c r="B239" s="146">
        <f>'FOD (ALL)'!C239</f>
        <v>44042</v>
      </c>
      <c r="C239" s="137">
        <f>'FOD (ALL)'!G239</f>
        <v>1149.4000000000001</v>
      </c>
      <c r="D239" s="137">
        <f>'FOD (ALL)'!X239</f>
        <v>1140.05</v>
      </c>
      <c r="E239" s="137">
        <f>'FOD (ALL)'!AO239</f>
        <v>1150.95</v>
      </c>
      <c r="F239" s="137">
        <f>'FOD (ALL)'!BF239</f>
        <v>1123.55</v>
      </c>
      <c r="G239" s="137">
        <f>'FOD (ALL)'!BW239</f>
        <v>1124.05</v>
      </c>
      <c r="H239" s="137" t="str">
        <f t="shared" si="144"/>
        <v>Y</v>
      </c>
      <c r="I239" s="137" t="str">
        <f t="shared" si="145"/>
        <v>N</v>
      </c>
      <c r="J239" s="137" t="str">
        <f t="shared" si="146"/>
        <v>Y</v>
      </c>
      <c r="K239" s="137" t="str">
        <f t="shared" si="147"/>
        <v>N</v>
      </c>
      <c r="L239" s="139">
        <f t="shared" si="148"/>
        <v>0.82013946756722389</v>
      </c>
      <c r="M239" s="139">
        <f t="shared" si="149"/>
        <v>-0.94704374647031497</v>
      </c>
      <c r="N239" s="139">
        <f t="shared" si="150"/>
        <v>2.4386987673000839</v>
      </c>
      <c r="O239" s="139">
        <f t="shared" si="151"/>
        <v>-4.4482007028157113E-2</v>
      </c>
      <c r="P239" s="137" t="str">
        <f t="shared" si="152"/>
        <v>Y</v>
      </c>
      <c r="Q239" s="137" t="str">
        <f t="shared" si="153"/>
        <v>N</v>
      </c>
      <c r="R239" s="137" t="str">
        <f t="shared" si="154"/>
        <v>Y</v>
      </c>
      <c r="S239" s="137">
        <f>'FOD (ALL)'!D239</f>
        <v>1140.05</v>
      </c>
      <c r="T239" s="137">
        <f>'FOD (ALL)'!U239</f>
        <v>1166.3</v>
      </c>
      <c r="U239" s="137">
        <f>'FOD (ALL)'!AL239</f>
        <v>1141.5999999999999</v>
      </c>
      <c r="V239" s="137">
        <f>'FOD (ALL)'!BC239</f>
        <v>1134.7</v>
      </c>
      <c r="W239" s="137">
        <f>'FOD (ALL)'!BT239</f>
        <v>1120</v>
      </c>
      <c r="X239" s="137">
        <f>'FOD (ALL)'!E239</f>
        <v>1150.9000000000001</v>
      </c>
      <c r="Y239" s="137">
        <f>'FOD (ALL)'!V239</f>
        <v>1170.05</v>
      </c>
      <c r="Z239" s="137">
        <f>'FOD (ALL)'!AM239</f>
        <v>1176.1500000000001</v>
      </c>
      <c r="AA239" s="137">
        <f>'FOD (ALL)'!BD239</f>
        <v>1151.75</v>
      </c>
      <c r="AB239" s="137">
        <f>'FOD (ALL)'!BU239</f>
        <v>1121.6500000000001</v>
      </c>
      <c r="AC239" s="137">
        <f>'FOD (ALL)'!F239</f>
        <v>1108</v>
      </c>
      <c r="AD239" s="137">
        <f>'FOD (ALL)'!W239</f>
        <v>1135</v>
      </c>
      <c r="AE239" s="137">
        <f>'FOD (ALL)'!AN239</f>
        <v>1138.45</v>
      </c>
      <c r="AF239" s="137">
        <f>'FOD (ALL)'!BE239</f>
        <v>1123.55</v>
      </c>
      <c r="AG239" s="137">
        <f>'FOD (ALL)'!BV239</f>
        <v>1112</v>
      </c>
      <c r="AH239" s="137">
        <f>'FOD (ALL)'!J239</f>
        <v>19600</v>
      </c>
      <c r="AI239" s="137">
        <f>'FOD (ALL)'!AA239</f>
        <v>17200</v>
      </c>
      <c r="AJ239" s="137">
        <f>'FOD (ALL)'!AR239</f>
        <v>13200</v>
      </c>
      <c r="AK239" s="137">
        <f>'FOD (ALL)'!BI239</f>
        <v>12400</v>
      </c>
      <c r="AL239" s="137">
        <f>'FOD (ALL)'!BZ239</f>
        <v>9600</v>
      </c>
      <c r="AM239" s="137" t="str">
        <f t="shared" si="155"/>
        <v>Y</v>
      </c>
      <c r="AN239" s="137" t="str">
        <f t="shared" si="156"/>
        <v>Y</v>
      </c>
      <c r="AO239" s="137" t="str">
        <f t="shared" si="157"/>
        <v>Y</v>
      </c>
      <c r="AP239" s="137" t="str">
        <f t="shared" si="158"/>
        <v>Y</v>
      </c>
      <c r="AQ239" s="139">
        <f t="shared" si="159"/>
        <v>13.953488372093023</v>
      </c>
      <c r="AR239" s="139">
        <f t="shared" si="160"/>
        <v>30.303030303030305</v>
      </c>
      <c r="AS239" s="139">
        <f t="shared" si="161"/>
        <v>6.4516129032258061</v>
      </c>
      <c r="AT239" s="139">
        <f t="shared" si="162"/>
        <v>29.166666666666668</v>
      </c>
      <c r="AU239" s="137" t="str">
        <f t="shared" si="163"/>
        <v>N</v>
      </c>
      <c r="AV239" s="137" t="str">
        <f t="shared" si="164"/>
        <v>Y</v>
      </c>
      <c r="AW239" s="137" t="str">
        <f t="shared" si="165"/>
        <v>N</v>
      </c>
      <c r="AX239" s="137">
        <f>'FOD (ALL)'!I239</f>
        <v>154.02000000000001</v>
      </c>
      <c r="AY239" s="137">
        <f>'FOD (ALL)'!Z239</f>
        <v>111.2</v>
      </c>
      <c r="AZ239" s="137">
        <f>'FOD (ALL)'!AQ239</f>
        <v>64.37</v>
      </c>
      <c r="BA239" s="137">
        <f>'FOD (ALL)'!BH239</f>
        <v>86.82</v>
      </c>
      <c r="BB239" s="137">
        <f>'FOD (ALL)'!BY239</f>
        <v>40.24</v>
      </c>
      <c r="BC239" s="137" t="str">
        <f t="shared" si="166"/>
        <v>Y</v>
      </c>
      <c r="BD239" s="137" t="str">
        <f t="shared" si="167"/>
        <v>Y</v>
      </c>
      <c r="BE239" s="137" t="str">
        <f t="shared" si="168"/>
        <v>N</v>
      </c>
      <c r="BF239" s="137" t="str">
        <f t="shared" si="169"/>
        <v>Y</v>
      </c>
      <c r="BG239" s="139">
        <f t="shared" si="170"/>
        <v>38.507194244604321</v>
      </c>
      <c r="BH239" s="139">
        <f t="shared" si="171"/>
        <v>72.751281652943916</v>
      </c>
      <c r="BI239" s="139">
        <f t="shared" si="172"/>
        <v>-25.858097212623811</v>
      </c>
      <c r="BJ239" s="139">
        <f t="shared" si="173"/>
        <v>115.75546719681907</v>
      </c>
      <c r="BK239" s="137" t="str">
        <f t="shared" si="174"/>
        <v>N</v>
      </c>
      <c r="BL239" s="137" t="str">
        <f t="shared" si="175"/>
        <v>Y</v>
      </c>
      <c r="BM239" s="137" t="str">
        <f t="shared" si="176"/>
        <v>N</v>
      </c>
      <c r="BN239" s="137">
        <f>'FOD (ALL)'!H239</f>
        <v>34</v>
      </c>
      <c r="BO239" s="137">
        <f>'FOD (ALL)'!Y239</f>
        <v>24</v>
      </c>
      <c r="BP239" s="137">
        <f>'FOD (ALL)'!AP239</f>
        <v>14</v>
      </c>
      <c r="BQ239" s="137">
        <f>'FOD (ALL)'!BG239</f>
        <v>19</v>
      </c>
      <c r="BR239" s="137">
        <f>'FOD (ALL)'!BX239</f>
        <v>9</v>
      </c>
      <c r="BS239" s="137" t="str">
        <f t="shared" si="177"/>
        <v>Y</v>
      </c>
      <c r="BT239" s="137" t="str">
        <f t="shared" si="178"/>
        <v>Y</v>
      </c>
      <c r="BU239" s="137" t="str">
        <f t="shared" si="179"/>
        <v>N</v>
      </c>
      <c r="BV239" s="137" t="str">
        <f t="shared" si="180"/>
        <v>Y</v>
      </c>
      <c r="BW239" s="139">
        <f t="shared" si="181"/>
        <v>41.666666666666671</v>
      </c>
      <c r="BX239" s="139">
        <f t="shared" si="182"/>
        <v>71.428571428571431</v>
      </c>
      <c r="BY239" s="139">
        <f t="shared" si="183"/>
        <v>-26.315789473684209</v>
      </c>
      <c r="BZ239" s="139">
        <f t="shared" si="184"/>
        <v>111.11111111111111</v>
      </c>
      <c r="CA239" s="137" t="str">
        <f t="shared" si="185"/>
        <v>N</v>
      </c>
      <c r="CB239" s="137" t="str">
        <f t="shared" si="186"/>
        <v>Y</v>
      </c>
      <c r="CC239" s="137" t="str">
        <f t="shared" si="187"/>
        <v>N</v>
      </c>
    </row>
    <row r="240" spans="1:81" x14ac:dyDescent="0.3">
      <c r="A240" s="137" t="str">
        <f>'FOD (ALL)'!B240</f>
        <v>L&amp;TFH</v>
      </c>
      <c r="B240" s="146">
        <f>'FOD (ALL)'!C240</f>
        <v>43979</v>
      </c>
      <c r="C240" s="137">
        <f>'FOD (ALL)'!G240</f>
        <v>51.4</v>
      </c>
      <c r="D240" s="137">
        <f>'FOD (ALL)'!X240</f>
        <v>52.8</v>
      </c>
      <c r="E240" s="137">
        <f>'FOD (ALL)'!AO240</f>
        <v>53.45</v>
      </c>
      <c r="F240" s="137">
        <f>'FOD (ALL)'!BF240</f>
        <v>51.65</v>
      </c>
      <c r="G240" s="137">
        <f>'FOD (ALL)'!BW240</f>
        <v>52.4</v>
      </c>
      <c r="H240" s="137" t="str">
        <f t="shared" si="144"/>
        <v>N</v>
      </c>
      <c r="I240" s="137" t="str">
        <f t="shared" si="145"/>
        <v>N</v>
      </c>
      <c r="J240" s="137" t="str">
        <f t="shared" si="146"/>
        <v>Y</v>
      </c>
      <c r="K240" s="137" t="str">
        <f t="shared" si="147"/>
        <v>N</v>
      </c>
      <c r="L240" s="139">
        <f t="shared" si="148"/>
        <v>-2.6515151515151487</v>
      </c>
      <c r="M240" s="139">
        <f t="shared" si="149"/>
        <v>-1.2160898035547345</v>
      </c>
      <c r="N240" s="139">
        <f t="shared" si="150"/>
        <v>3.4849951597289532</v>
      </c>
      <c r="O240" s="139">
        <f t="shared" si="151"/>
        <v>-1.4312977099236641</v>
      </c>
      <c r="P240" s="137" t="str">
        <f t="shared" si="152"/>
        <v>N</v>
      </c>
      <c r="Q240" s="137" t="str">
        <f t="shared" si="153"/>
        <v>N</v>
      </c>
      <c r="R240" s="137" t="str">
        <f t="shared" si="154"/>
        <v>Y</v>
      </c>
      <c r="S240" s="137">
        <f>'FOD (ALL)'!D240</f>
        <v>52.3</v>
      </c>
      <c r="T240" s="137">
        <f>'FOD (ALL)'!U240</f>
        <v>53.65</v>
      </c>
      <c r="U240" s="137">
        <f>'FOD (ALL)'!AL240</f>
        <v>51.8</v>
      </c>
      <c r="V240" s="137">
        <f>'FOD (ALL)'!BC240</f>
        <v>53.05</v>
      </c>
      <c r="W240" s="137">
        <f>'FOD (ALL)'!BT240</f>
        <v>56.8</v>
      </c>
      <c r="X240" s="137">
        <f>'FOD (ALL)'!E240</f>
        <v>54.25</v>
      </c>
      <c r="Y240" s="137">
        <f>'FOD (ALL)'!V240</f>
        <v>55</v>
      </c>
      <c r="Z240" s="137">
        <f>'FOD (ALL)'!AM240</f>
        <v>54.95</v>
      </c>
      <c r="AA240" s="137">
        <f>'FOD (ALL)'!BD240</f>
        <v>54.1</v>
      </c>
      <c r="AB240" s="137">
        <f>'FOD (ALL)'!BU240</f>
        <v>56.8</v>
      </c>
      <c r="AC240" s="137">
        <f>'FOD (ALL)'!F240</f>
        <v>50.25</v>
      </c>
      <c r="AD240" s="137">
        <f>'FOD (ALL)'!W240</f>
        <v>52.35</v>
      </c>
      <c r="AE240" s="137">
        <f>'FOD (ALL)'!AN240</f>
        <v>51.25</v>
      </c>
      <c r="AF240" s="137">
        <f>'FOD (ALL)'!BE240</f>
        <v>51.15</v>
      </c>
      <c r="AG240" s="137">
        <f>'FOD (ALL)'!BV240</f>
        <v>50.4</v>
      </c>
      <c r="AH240" s="137">
        <f>'FOD (ALL)'!J240</f>
        <v>24421600</v>
      </c>
      <c r="AI240" s="137">
        <f>'FOD (ALL)'!AA240</f>
        <v>26807200</v>
      </c>
      <c r="AJ240" s="137">
        <f>'FOD (ALL)'!AR240</f>
        <v>26980800</v>
      </c>
      <c r="AK240" s="137">
        <f>'FOD (ALL)'!BI240</f>
        <v>27165600</v>
      </c>
      <c r="AL240" s="137">
        <f>'FOD (ALL)'!BZ240</f>
        <v>25737600</v>
      </c>
      <c r="AM240" s="137" t="str">
        <f t="shared" si="155"/>
        <v>N</v>
      </c>
      <c r="AN240" s="137" t="str">
        <f t="shared" si="156"/>
        <v>N</v>
      </c>
      <c r="AO240" s="137" t="str">
        <f t="shared" si="157"/>
        <v>N</v>
      </c>
      <c r="AP240" s="137" t="str">
        <f t="shared" si="158"/>
        <v>Y</v>
      </c>
      <c r="AQ240" s="139">
        <f t="shared" si="159"/>
        <v>-8.899101733862544</v>
      </c>
      <c r="AR240" s="139">
        <f t="shared" si="160"/>
        <v>-0.64342050643420512</v>
      </c>
      <c r="AS240" s="139">
        <f t="shared" si="161"/>
        <v>-0.68027210884353739</v>
      </c>
      <c r="AT240" s="139">
        <f t="shared" si="162"/>
        <v>5.5483028720626635</v>
      </c>
      <c r="AU240" s="137" t="str">
        <f t="shared" si="163"/>
        <v>N</v>
      </c>
      <c r="AV240" s="137" t="str">
        <f t="shared" si="164"/>
        <v>Y</v>
      </c>
      <c r="AW240" s="137" t="str">
        <f t="shared" si="165"/>
        <v>N</v>
      </c>
      <c r="AX240" s="137">
        <f>'FOD (ALL)'!I240</f>
        <v>10796.57</v>
      </c>
      <c r="AY240" s="137">
        <f>'FOD (ALL)'!Z240</f>
        <v>6877.98</v>
      </c>
      <c r="AZ240" s="137">
        <f>'FOD (ALL)'!AQ240</f>
        <v>8692.31</v>
      </c>
      <c r="BA240" s="137">
        <f>'FOD (ALL)'!BH240</f>
        <v>10571.61</v>
      </c>
      <c r="BB240" s="137">
        <f>'FOD (ALL)'!BY240</f>
        <v>15452.06</v>
      </c>
      <c r="BC240" s="137" t="str">
        <f t="shared" si="166"/>
        <v>Y</v>
      </c>
      <c r="BD240" s="137" t="str">
        <f t="shared" si="167"/>
        <v>N</v>
      </c>
      <c r="BE240" s="137" t="str">
        <f t="shared" si="168"/>
        <v>N</v>
      </c>
      <c r="BF240" s="137" t="str">
        <f t="shared" si="169"/>
        <v>N</v>
      </c>
      <c r="BG240" s="139">
        <f t="shared" si="170"/>
        <v>56.972977531193756</v>
      </c>
      <c r="BH240" s="139">
        <f t="shared" si="171"/>
        <v>-20.872817467393592</v>
      </c>
      <c r="BI240" s="139">
        <f t="shared" si="172"/>
        <v>-17.776857072858355</v>
      </c>
      <c r="BJ240" s="139">
        <f t="shared" si="173"/>
        <v>-31.584461877574892</v>
      </c>
      <c r="BK240" s="137" t="str">
        <f t="shared" si="174"/>
        <v>Y</v>
      </c>
      <c r="BL240" s="137" t="str">
        <f t="shared" si="175"/>
        <v>N</v>
      </c>
      <c r="BM240" s="137" t="str">
        <f t="shared" si="176"/>
        <v>Y</v>
      </c>
      <c r="BN240" s="137">
        <f>'FOD (ALL)'!H240</f>
        <v>3717</v>
      </c>
      <c r="BO240" s="137">
        <f>'FOD (ALL)'!Y240</f>
        <v>2283</v>
      </c>
      <c r="BP240" s="137">
        <f>'FOD (ALL)'!AP240</f>
        <v>2932</v>
      </c>
      <c r="BQ240" s="137">
        <f>'FOD (ALL)'!BG240</f>
        <v>3582</v>
      </c>
      <c r="BR240" s="137">
        <f>'FOD (ALL)'!BX240</f>
        <v>5229</v>
      </c>
      <c r="BS240" s="137" t="str">
        <f t="shared" si="177"/>
        <v>Y</v>
      </c>
      <c r="BT240" s="137" t="str">
        <f t="shared" si="178"/>
        <v>N</v>
      </c>
      <c r="BU240" s="137" t="str">
        <f t="shared" si="179"/>
        <v>N</v>
      </c>
      <c r="BV240" s="137" t="str">
        <f t="shared" si="180"/>
        <v>N</v>
      </c>
      <c r="BW240" s="139">
        <f t="shared" si="181"/>
        <v>62.812089356110377</v>
      </c>
      <c r="BX240" s="139">
        <f t="shared" si="182"/>
        <v>-22.135061391541612</v>
      </c>
      <c r="BY240" s="139">
        <f t="shared" si="183"/>
        <v>-18.146286990508095</v>
      </c>
      <c r="BZ240" s="139">
        <f t="shared" si="184"/>
        <v>-31.497418244406195</v>
      </c>
      <c r="CA240" s="137" t="str">
        <f t="shared" si="185"/>
        <v>Y</v>
      </c>
      <c r="CB240" s="137" t="str">
        <f t="shared" si="186"/>
        <v>N</v>
      </c>
      <c r="CC240" s="137" t="str">
        <f t="shared" si="187"/>
        <v>Y</v>
      </c>
    </row>
    <row r="241" spans="1:81" x14ac:dyDescent="0.3">
      <c r="A241" s="137" t="str">
        <f>'FOD (ALL)'!B241</f>
        <v>L&amp;TFH</v>
      </c>
      <c r="B241" s="146">
        <f>'FOD (ALL)'!C241</f>
        <v>44007</v>
      </c>
      <c r="C241" s="137">
        <f>'FOD (ALL)'!G241</f>
        <v>50.05</v>
      </c>
      <c r="D241" s="137">
        <f>'FOD (ALL)'!X241</f>
        <v>51.5</v>
      </c>
      <c r="E241" s="137">
        <f>'FOD (ALL)'!AO241</f>
        <v>52.2</v>
      </c>
      <c r="F241" s="137">
        <f>'FOD (ALL)'!BF241</f>
        <v>50.35</v>
      </c>
      <c r="G241" s="137">
        <f>'FOD (ALL)'!BW241</f>
        <v>51.2</v>
      </c>
      <c r="H241" s="137" t="str">
        <f t="shared" si="144"/>
        <v>N</v>
      </c>
      <c r="I241" s="137" t="str">
        <f t="shared" si="145"/>
        <v>N</v>
      </c>
      <c r="J241" s="137" t="str">
        <f t="shared" si="146"/>
        <v>Y</v>
      </c>
      <c r="K241" s="137" t="str">
        <f t="shared" si="147"/>
        <v>N</v>
      </c>
      <c r="L241" s="139">
        <f t="shared" si="148"/>
        <v>-2.8155339805825297</v>
      </c>
      <c r="M241" s="139">
        <f t="shared" si="149"/>
        <v>-1.3409961685823808</v>
      </c>
      <c r="N241" s="139">
        <f t="shared" si="150"/>
        <v>3.6742800397219493</v>
      </c>
      <c r="O241" s="139">
        <f t="shared" si="151"/>
        <v>-1.6601562500000027</v>
      </c>
      <c r="P241" s="137" t="str">
        <f t="shared" si="152"/>
        <v>N</v>
      </c>
      <c r="Q241" s="137" t="str">
        <f t="shared" si="153"/>
        <v>N</v>
      </c>
      <c r="R241" s="137" t="str">
        <f t="shared" si="154"/>
        <v>Y</v>
      </c>
      <c r="S241" s="137">
        <f>'FOD (ALL)'!D241</f>
        <v>51.5</v>
      </c>
      <c r="T241" s="137">
        <f>'FOD (ALL)'!U241</f>
        <v>52.75</v>
      </c>
      <c r="U241" s="137">
        <f>'FOD (ALL)'!AL241</f>
        <v>50.8</v>
      </c>
      <c r="V241" s="137">
        <f>'FOD (ALL)'!BC241</f>
        <v>52</v>
      </c>
      <c r="W241" s="137">
        <f>'FOD (ALL)'!BT241</f>
        <v>55.35</v>
      </c>
      <c r="X241" s="137">
        <f>'FOD (ALL)'!E241</f>
        <v>52.85</v>
      </c>
      <c r="Y241" s="137">
        <f>'FOD (ALL)'!V241</f>
        <v>53.7</v>
      </c>
      <c r="Z241" s="137">
        <f>'FOD (ALL)'!AM241</f>
        <v>53.6</v>
      </c>
      <c r="AA241" s="137">
        <f>'FOD (ALL)'!BD241</f>
        <v>52.75</v>
      </c>
      <c r="AB241" s="137">
        <f>'FOD (ALL)'!BU241</f>
        <v>55.35</v>
      </c>
      <c r="AC241" s="137">
        <f>'FOD (ALL)'!F241</f>
        <v>49</v>
      </c>
      <c r="AD241" s="137">
        <f>'FOD (ALL)'!W241</f>
        <v>51.1</v>
      </c>
      <c r="AE241" s="137">
        <f>'FOD (ALL)'!AN241</f>
        <v>50.2</v>
      </c>
      <c r="AF241" s="137">
        <f>'FOD (ALL)'!BE241</f>
        <v>49.9</v>
      </c>
      <c r="AG241" s="137">
        <f>'FOD (ALL)'!BV241</f>
        <v>49.9</v>
      </c>
      <c r="AH241" s="137">
        <f>'FOD (ALL)'!J241</f>
        <v>11093600</v>
      </c>
      <c r="AI241" s="137">
        <f>'FOD (ALL)'!AA241</f>
        <v>8696800</v>
      </c>
      <c r="AJ241" s="137">
        <f>'FOD (ALL)'!AR241</f>
        <v>7324800</v>
      </c>
      <c r="AK241" s="137">
        <f>'FOD (ALL)'!BI241</f>
        <v>6535200</v>
      </c>
      <c r="AL241" s="137">
        <f>'FOD (ALL)'!BZ241</f>
        <v>4575200</v>
      </c>
      <c r="AM241" s="137" t="str">
        <f t="shared" si="155"/>
        <v>Y</v>
      </c>
      <c r="AN241" s="137" t="str">
        <f t="shared" si="156"/>
        <v>Y</v>
      </c>
      <c r="AO241" s="137" t="str">
        <f t="shared" si="157"/>
        <v>Y</v>
      </c>
      <c r="AP241" s="137" t="str">
        <f t="shared" si="158"/>
        <v>Y</v>
      </c>
      <c r="AQ241" s="139">
        <f t="shared" si="159"/>
        <v>27.559562137797812</v>
      </c>
      <c r="AR241" s="139">
        <f t="shared" si="160"/>
        <v>18.730886850152906</v>
      </c>
      <c r="AS241" s="139">
        <f t="shared" si="161"/>
        <v>12.082262210796916</v>
      </c>
      <c r="AT241" s="139">
        <f t="shared" si="162"/>
        <v>42.83965728274174</v>
      </c>
      <c r="AU241" s="137" t="str">
        <f t="shared" si="163"/>
        <v>Y</v>
      </c>
      <c r="AV241" s="137" t="str">
        <f t="shared" si="164"/>
        <v>Y</v>
      </c>
      <c r="AW241" s="137" t="str">
        <f t="shared" si="165"/>
        <v>N</v>
      </c>
      <c r="AX241" s="137">
        <f>'FOD (ALL)'!I241</f>
        <v>4155.82</v>
      </c>
      <c r="AY241" s="137">
        <f>'FOD (ALL)'!Z241</f>
        <v>2063.85</v>
      </c>
      <c r="AZ241" s="137">
        <f>'FOD (ALL)'!AQ241</f>
        <v>1955.77</v>
      </c>
      <c r="BA241" s="137">
        <f>'FOD (ALL)'!BH241</f>
        <v>2081.67</v>
      </c>
      <c r="BB241" s="137">
        <f>'FOD (ALL)'!BY241</f>
        <v>2103.9899999999998</v>
      </c>
      <c r="BC241" s="137" t="str">
        <f t="shared" si="166"/>
        <v>Y</v>
      </c>
      <c r="BD241" s="137" t="str">
        <f t="shared" si="167"/>
        <v>Y</v>
      </c>
      <c r="BE241" s="137" t="str">
        <f t="shared" si="168"/>
        <v>N</v>
      </c>
      <c r="BF241" s="137" t="str">
        <f t="shared" si="169"/>
        <v>N</v>
      </c>
      <c r="BG241" s="139">
        <f t="shared" si="170"/>
        <v>101.3625021198246</v>
      </c>
      <c r="BH241" s="139">
        <f t="shared" si="171"/>
        <v>5.526212182414084</v>
      </c>
      <c r="BI241" s="139">
        <f t="shared" si="172"/>
        <v>-6.0480287461509308</v>
      </c>
      <c r="BJ241" s="139">
        <f t="shared" si="173"/>
        <v>-1.0608415439236742</v>
      </c>
      <c r="BK241" s="137" t="str">
        <f t="shared" si="174"/>
        <v>Y</v>
      </c>
      <c r="BL241" s="137" t="str">
        <f t="shared" si="175"/>
        <v>Y</v>
      </c>
      <c r="BM241" s="137" t="str">
        <f t="shared" si="176"/>
        <v>N</v>
      </c>
      <c r="BN241" s="137">
        <f>'FOD (ALL)'!H241</f>
        <v>1471</v>
      </c>
      <c r="BO241" s="137">
        <f>'FOD (ALL)'!Y241</f>
        <v>702</v>
      </c>
      <c r="BP241" s="137">
        <f>'FOD (ALL)'!AP241</f>
        <v>675</v>
      </c>
      <c r="BQ241" s="137">
        <f>'FOD (ALL)'!BG241</f>
        <v>723</v>
      </c>
      <c r="BR241" s="137">
        <f>'FOD (ALL)'!BX241</f>
        <v>731</v>
      </c>
      <c r="BS241" s="137" t="str">
        <f t="shared" si="177"/>
        <v>Y</v>
      </c>
      <c r="BT241" s="137" t="str">
        <f t="shared" si="178"/>
        <v>Y</v>
      </c>
      <c r="BU241" s="137" t="str">
        <f t="shared" si="179"/>
        <v>N</v>
      </c>
      <c r="BV241" s="137" t="str">
        <f t="shared" si="180"/>
        <v>N</v>
      </c>
      <c r="BW241" s="139">
        <f t="shared" si="181"/>
        <v>109.54415954415954</v>
      </c>
      <c r="BX241" s="139">
        <f t="shared" si="182"/>
        <v>4</v>
      </c>
      <c r="BY241" s="139">
        <f t="shared" si="183"/>
        <v>-6.6390041493775938</v>
      </c>
      <c r="BZ241" s="139">
        <f t="shared" si="184"/>
        <v>-1.094391244870041</v>
      </c>
      <c r="CA241" s="137" t="str">
        <f t="shared" si="185"/>
        <v>Y</v>
      </c>
      <c r="CB241" s="137" t="str">
        <f t="shared" si="186"/>
        <v>Y</v>
      </c>
      <c r="CC241" s="137" t="str">
        <f t="shared" si="187"/>
        <v>N</v>
      </c>
    </row>
    <row r="242" spans="1:81" x14ac:dyDescent="0.3">
      <c r="A242" s="137" t="str">
        <f>'FOD (ALL)'!B242</f>
        <v>L&amp;TFH</v>
      </c>
      <c r="B242" s="146">
        <f>'FOD (ALL)'!C242</f>
        <v>44042</v>
      </c>
      <c r="C242" s="137">
        <f>'FOD (ALL)'!G242</f>
        <v>49.7</v>
      </c>
      <c r="D242" s="137">
        <f>'FOD (ALL)'!X242</f>
        <v>53.65</v>
      </c>
      <c r="E242" s="137">
        <f>'FOD (ALL)'!AO242</f>
        <v>51.5</v>
      </c>
      <c r="F242" s="137">
        <f>'FOD (ALL)'!BF242</f>
        <v>52.55</v>
      </c>
      <c r="G242" s="137">
        <f>'FOD (ALL)'!BW242</f>
        <v>50.45</v>
      </c>
      <c r="H242" s="137" t="str">
        <f t="shared" si="144"/>
        <v>N</v>
      </c>
      <c r="I242" s="137" t="str">
        <f t="shared" si="145"/>
        <v>Y</v>
      </c>
      <c r="J242" s="137" t="str">
        <f t="shared" si="146"/>
        <v>N</v>
      </c>
      <c r="K242" s="137" t="str">
        <f t="shared" si="147"/>
        <v>Y</v>
      </c>
      <c r="L242" s="139">
        <f t="shared" si="148"/>
        <v>-7.3625349487418372</v>
      </c>
      <c r="M242" s="139">
        <f t="shared" si="149"/>
        <v>4.1747572815533953</v>
      </c>
      <c r="N242" s="139">
        <f t="shared" si="150"/>
        <v>-1.9980970504281583</v>
      </c>
      <c r="O242" s="139">
        <f t="shared" si="151"/>
        <v>4.1625371655103951</v>
      </c>
      <c r="P242" s="137" t="str">
        <f t="shared" si="152"/>
        <v>N</v>
      </c>
      <c r="Q242" s="137" t="str">
        <f t="shared" si="153"/>
        <v>Y</v>
      </c>
      <c r="R242" s="137" t="str">
        <f t="shared" si="154"/>
        <v>N</v>
      </c>
      <c r="S242" s="137">
        <f>'FOD (ALL)'!D242</f>
        <v>52.1</v>
      </c>
      <c r="T242" s="137">
        <f>'FOD (ALL)'!U242</f>
        <v>52.9</v>
      </c>
      <c r="U242" s="137">
        <f>'FOD (ALL)'!AL242</f>
        <v>50.5</v>
      </c>
      <c r="V242" s="137">
        <f>'FOD (ALL)'!BC242</f>
        <v>51.05</v>
      </c>
      <c r="W242" s="137">
        <f>'FOD (ALL)'!BT242</f>
        <v>52.3</v>
      </c>
      <c r="X242" s="137">
        <f>'FOD (ALL)'!E242</f>
        <v>52.1</v>
      </c>
      <c r="Y242" s="137">
        <f>'FOD (ALL)'!V242</f>
        <v>52.9</v>
      </c>
      <c r="Z242" s="137">
        <f>'FOD (ALL)'!AM242</f>
        <v>52.55</v>
      </c>
      <c r="AA242" s="137">
        <f>'FOD (ALL)'!BD242</f>
        <v>51.4</v>
      </c>
      <c r="AB242" s="137">
        <f>'FOD (ALL)'!BU242</f>
        <v>52.3</v>
      </c>
      <c r="AC242" s="137">
        <f>'FOD (ALL)'!F242</f>
        <v>48.35</v>
      </c>
      <c r="AD242" s="137">
        <f>'FOD (ALL)'!W242</f>
        <v>50.9</v>
      </c>
      <c r="AE242" s="137">
        <f>'FOD (ALL)'!AN242</f>
        <v>50</v>
      </c>
      <c r="AF242" s="137">
        <f>'FOD (ALL)'!BE242</f>
        <v>51</v>
      </c>
      <c r="AG242" s="137">
        <f>'FOD (ALL)'!BV242</f>
        <v>49.95</v>
      </c>
      <c r="AH242" s="137">
        <f>'FOD (ALL)'!J242</f>
        <v>516800</v>
      </c>
      <c r="AI242" s="137">
        <f>'FOD (ALL)'!AA242</f>
        <v>448800</v>
      </c>
      <c r="AJ242" s="137">
        <f>'FOD (ALL)'!AR242</f>
        <v>265200</v>
      </c>
      <c r="AK242" s="137">
        <f>'FOD (ALL)'!BI242</f>
        <v>251600</v>
      </c>
      <c r="AL242" s="137">
        <f>'FOD (ALL)'!BZ242</f>
        <v>258400</v>
      </c>
      <c r="AM242" s="137" t="str">
        <f t="shared" si="155"/>
        <v>Y</v>
      </c>
      <c r="AN242" s="137" t="str">
        <f t="shared" si="156"/>
        <v>Y</v>
      </c>
      <c r="AO242" s="137" t="str">
        <f t="shared" si="157"/>
        <v>Y</v>
      </c>
      <c r="AP242" s="137" t="str">
        <f t="shared" si="158"/>
        <v>N</v>
      </c>
      <c r="AQ242" s="139">
        <f t="shared" si="159"/>
        <v>15.151515151515152</v>
      </c>
      <c r="AR242" s="139">
        <f t="shared" si="160"/>
        <v>69.230769230769226</v>
      </c>
      <c r="AS242" s="139">
        <f t="shared" si="161"/>
        <v>5.4054054054054053</v>
      </c>
      <c r="AT242" s="139">
        <f t="shared" si="162"/>
        <v>-2.6315789473684208</v>
      </c>
      <c r="AU242" s="137" t="str">
        <f t="shared" si="163"/>
        <v>N</v>
      </c>
      <c r="AV242" s="137" t="str">
        <f t="shared" si="164"/>
        <v>Y</v>
      </c>
      <c r="AW242" s="137" t="str">
        <f t="shared" si="165"/>
        <v>Y</v>
      </c>
      <c r="AX242" s="137">
        <f>'FOD (ALL)'!I242</f>
        <v>67.08</v>
      </c>
      <c r="AY242" s="137">
        <f>'FOD (ALL)'!Z242</f>
        <v>102.52</v>
      </c>
      <c r="AZ242" s="137">
        <f>'FOD (ALL)'!AQ242</f>
        <v>27.67</v>
      </c>
      <c r="BA242" s="137">
        <f>'FOD (ALL)'!BH242</f>
        <v>10.43</v>
      </c>
      <c r="BB242" s="137">
        <f>'FOD (ALL)'!BY242</f>
        <v>55.28</v>
      </c>
      <c r="BC242" s="137" t="str">
        <f t="shared" si="166"/>
        <v>N</v>
      </c>
      <c r="BD242" s="137" t="str">
        <f t="shared" si="167"/>
        <v>Y</v>
      </c>
      <c r="BE242" s="137" t="str">
        <f t="shared" si="168"/>
        <v>Y</v>
      </c>
      <c r="BF242" s="137" t="str">
        <f t="shared" si="169"/>
        <v>N</v>
      </c>
      <c r="BG242" s="139">
        <f t="shared" si="170"/>
        <v>-34.56886461178307</v>
      </c>
      <c r="BH242" s="139">
        <f t="shared" si="171"/>
        <v>270.50957715937835</v>
      </c>
      <c r="BI242" s="139">
        <f t="shared" si="172"/>
        <v>165.2924256951103</v>
      </c>
      <c r="BJ242" s="139">
        <f t="shared" si="173"/>
        <v>-81.132416787264845</v>
      </c>
      <c r="BK242" s="137" t="str">
        <f t="shared" si="174"/>
        <v>N</v>
      </c>
      <c r="BL242" s="137" t="str">
        <f t="shared" si="175"/>
        <v>Y</v>
      </c>
      <c r="BM242" s="137" t="str">
        <f t="shared" si="176"/>
        <v>Y</v>
      </c>
      <c r="BN242" s="137">
        <f>'FOD (ALL)'!H242</f>
        <v>20</v>
      </c>
      <c r="BO242" s="137">
        <f>'FOD (ALL)'!Y242</f>
        <v>29</v>
      </c>
      <c r="BP242" s="137">
        <f>'FOD (ALL)'!AP242</f>
        <v>8</v>
      </c>
      <c r="BQ242" s="137">
        <f>'FOD (ALL)'!BG242</f>
        <v>3</v>
      </c>
      <c r="BR242" s="137">
        <f>'FOD (ALL)'!BX242</f>
        <v>16</v>
      </c>
      <c r="BS242" s="137" t="str">
        <f t="shared" si="177"/>
        <v>N</v>
      </c>
      <c r="BT242" s="137" t="str">
        <f t="shared" si="178"/>
        <v>Y</v>
      </c>
      <c r="BU242" s="137" t="str">
        <f t="shared" si="179"/>
        <v>Y</v>
      </c>
      <c r="BV242" s="137" t="str">
        <f t="shared" si="180"/>
        <v>N</v>
      </c>
      <c r="BW242" s="139">
        <f t="shared" si="181"/>
        <v>-31.03448275862069</v>
      </c>
      <c r="BX242" s="139">
        <f t="shared" si="182"/>
        <v>262.5</v>
      </c>
      <c r="BY242" s="139">
        <f t="shared" si="183"/>
        <v>166.66666666666669</v>
      </c>
      <c r="BZ242" s="139">
        <f t="shared" si="184"/>
        <v>-81.25</v>
      </c>
      <c r="CA242" s="137" t="str">
        <f t="shared" si="185"/>
        <v>N</v>
      </c>
      <c r="CB242" s="137" t="str">
        <f t="shared" si="186"/>
        <v>Y</v>
      </c>
      <c r="CC242" s="137" t="str">
        <f t="shared" si="187"/>
        <v>Y</v>
      </c>
    </row>
    <row r="243" spans="1:81" x14ac:dyDescent="0.3">
      <c r="A243" s="137" t="str">
        <f>'FOD (ALL)'!B243</f>
        <v>LICHSGFIN</v>
      </c>
      <c r="B243" s="146">
        <f>'FOD (ALL)'!C243</f>
        <v>43979</v>
      </c>
      <c r="C243" s="137">
        <f>'FOD (ALL)'!G243</f>
        <v>236.4</v>
      </c>
      <c r="D243" s="137">
        <f>'FOD (ALL)'!X243</f>
        <v>242.35</v>
      </c>
      <c r="E243" s="137">
        <f>'FOD (ALL)'!AO243</f>
        <v>244.45</v>
      </c>
      <c r="F243" s="137">
        <f>'FOD (ALL)'!BF243</f>
        <v>228.15</v>
      </c>
      <c r="G243" s="137">
        <f>'FOD (ALL)'!BW243</f>
        <v>218.8</v>
      </c>
      <c r="H243" s="137" t="str">
        <f t="shared" si="144"/>
        <v>N</v>
      </c>
      <c r="I243" s="137" t="str">
        <f t="shared" si="145"/>
        <v>N</v>
      </c>
      <c r="J243" s="137" t="str">
        <f t="shared" si="146"/>
        <v>Y</v>
      </c>
      <c r="K243" s="137" t="str">
        <f t="shared" si="147"/>
        <v>Y</v>
      </c>
      <c r="L243" s="139">
        <f t="shared" si="148"/>
        <v>-2.4551268826077939</v>
      </c>
      <c r="M243" s="139">
        <f t="shared" si="149"/>
        <v>-0.85907138474125355</v>
      </c>
      <c r="N243" s="139">
        <f t="shared" si="150"/>
        <v>7.1444225290379055</v>
      </c>
      <c r="O243" s="139">
        <f t="shared" si="151"/>
        <v>4.273308957952465</v>
      </c>
      <c r="P243" s="137" t="str">
        <f t="shared" si="152"/>
        <v>N</v>
      </c>
      <c r="Q243" s="137" t="str">
        <f t="shared" si="153"/>
        <v>N</v>
      </c>
      <c r="R243" s="137" t="str">
        <f t="shared" si="154"/>
        <v>Y</v>
      </c>
      <c r="S243" s="137">
        <f>'FOD (ALL)'!D243</f>
        <v>241.45</v>
      </c>
      <c r="T243" s="137">
        <f>'FOD (ALL)'!U243</f>
        <v>243.8</v>
      </c>
      <c r="U243" s="137">
        <f>'FOD (ALL)'!AL243</f>
        <v>229.15</v>
      </c>
      <c r="V243" s="137">
        <f>'FOD (ALL)'!BC243</f>
        <v>224.1</v>
      </c>
      <c r="W243" s="137">
        <f>'FOD (ALL)'!BT243</f>
        <v>253.15</v>
      </c>
      <c r="X243" s="137">
        <f>'FOD (ALL)'!E243</f>
        <v>251.25</v>
      </c>
      <c r="Y243" s="137">
        <f>'FOD (ALL)'!V243</f>
        <v>246.55</v>
      </c>
      <c r="Z243" s="137">
        <f>'FOD (ALL)'!AM243</f>
        <v>249.5</v>
      </c>
      <c r="AA243" s="137">
        <f>'FOD (ALL)'!BD243</f>
        <v>235.5</v>
      </c>
      <c r="AB243" s="137">
        <f>'FOD (ALL)'!BU243</f>
        <v>254.25</v>
      </c>
      <c r="AC243" s="137">
        <f>'FOD (ALL)'!F243</f>
        <v>227.95</v>
      </c>
      <c r="AD243" s="137">
        <f>'FOD (ALL)'!W243</f>
        <v>238.4</v>
      </c>
      <c r="AE243" s="137">
        <f>'FOD (ALL)'!AN243</f>
        <v>227.7</v>
      </c>
      <c r="AF243" s="137">
        <f>'FOD (ALL)'!BE243</f>
        <v>223.15</v>
      </c>
      <c r="AG243" s="137">
        <f>'FOD (ALL)'!BV243</f>
        <v>217.45</v>
      </c>
      <c r="AH243" s="137">
        <f>'FOD (ALL)'!J243</f>
        <v>7729800</v>
      </c>
      <c r="AI243" s="137">
        <f>'FOD (ALL)'!AA243</f>
        <v>8932300</v>
      </c>
      <c r="AJ243" s="137">
        <f>'FOD (ALL)'!AR243</f>
        <v>8598200</v>
      </c>
      <c r="AK243" s="137">
        <f>'FOD (ALL)'!BI243</f>
        <v>8476000</v>
      </c>
      <c r="AL243" s="137">
        <f>'FOD (ALL)'!BZ243</f>
        <v>8594300</v>
      </c>
      <c r="AM243" s="137" t="str">
        <f t="shared" si="155"/>
        <v>N</v>
      </c>
      <c r="AN243" s="137" t="str">
        <f t="shared" si="156"/>
        <v>Y</v>
      </c>
      <c r="AO243" s="137" t="str">
        <f t="shared" si="157"/>
        <v>Y</v>
      </c>
      <c r="AP243" s="137" t="str">
        <f t="shared" si="158"/>
        <v>N</v>
      </c>
      <c r="AQ243" s="139">
        <f t="shared" si="159"/>
        <v>-13.462378110900888</v>
      </c>
      <c r="AR243" s="139">
        <f t="shared" si="160"/>
        <v>3.8856970063501661</v>
      </c>
      <c r="AS243" s="139">
        <f t="shared" si="161"/>
        <v>1.4417177914110431</v>
      </c>
      <c r="AT243" s="139">
        <f t="shared" si="162"/>
        <v>-1.3764937225835727</v>
      </c>
      <c r="AU243" s="137" t="str">
        <f t="shared" si="163"/>
        <v>N</v>
      </c>
      <c r="AV243" s="137" t="str">
        <f t="shared" si="164"/>
        <v>Y</v>
      </c>
      <c r="AW243" s="137" t="str">
        <f t="shared" si="165"/>
        <v>Y</v>
      </c>
      <c r="AX243" s="137">
        <f>'FOD (ALL)'!I243</f>
        <v>23398.05</v>
      </c>
      <c r="AY243" s="137">
        <f>'FOD (ALL)'!Z243</f>
        <v>11262.5</v>
      </c>
      <c r="AZ243" s="137">
        <f>'FOD (ALL)'!AQ243</f>
        <v>23936.48</v>
      </c>
      <c r="BA243" s="137">
        <f>'FOD (ALL)'!BH243</f>
        <v>24729.34</v>
      </c>
      <c r="BB243" s="137">
        <f>'FOD (ALL)'!BY243</f>
        <v>23832.75</v>
      </c>
      <c r="BC243" s="137" t="str">
        <f t="shared" si="166"/>
        <v>Y</v>
      </c>
      <c r="BD243" s="137" t="str">
        <f t="shared" si="167"/>
        <v>N</v>
      </c>
      <c r="BE243" s="137" t="str">
        <f t="shared" si="168"/>
        <v>N</v>
      </c>
      <c r="BF243" s="137" t="str">
        <f t="shared" si="169"/>
        <v>Y</v>
      </c>
      <c r="BG243" s="139">
        <f t="shared" si="170"/>
        <v>107.75183129855715</v>
      </c>
      <c r="BH243" s="139">
        <f t="shared" si="171"/>
        <v>-52.948386730212626</v>
      </c>
      <c r="BI243" s="139">
        <f t="shared" si="172"/>
        <v>-3.2061510739874199</v>
      </c>
      <c r="BJ243" s="139">
        <f t="shared" si="173"/>
        <v>3.7620081610389073</v>
      </c>
      <c r="BK243" s="137" t="str">
        <f t="shared" si="174"/>
        <v>Y</v>
      </c>
      <c r="BL243" s="137" t="str">
        <f t="shared" si="175"/>
        <v>N</v>
      </c>
      <c r="BM243" s="137" t="str">
        <f t="shared" si="176"/>
        <v>N</v>
      </c>
      <c r="BN243" s="137">
        <f>'FOD (ALL)'!H243</f>
        <v>7607</v>
      </c>
      <c r="BO243" s="137">
        <f>'FOD (ALL)'!Y243</f>
        <v>3568</v>
      </c>
      <c r="BP243" s="137">
        <f>'FOD (ALL)'!AP243</f>
        <v>7647</v>
      </c>
      <c r="BQ243" s="137">
        <f>'FOD (ALL)'!BG243</f>
        <v>8256</v>
      </c>
      <c r="BR243" s="137">
        <f>'FOD (ALL)'!BX243</f>
        <v>8062</v>
      </c>
      <c r="BS243" s="137" t="str">
        <f t="shared" si="177"/>
        <v>Y</v>
      </c>
      <c r="BT243" s="137" t="str">
        <f t="shared" si="178"/>
        <v>N</v>
      </c>
      <c r="BU243" s="137" t="str">
        <f t="shared" si="179"/>
        <v>N</v>
      </c>
      <c r="BV243" s="137" t="str">
        <f t="shared" si="180"/>
        <v>Y</v>
      </c>
      <c r="BW243" s="139">
        <f t="shared" si="181"/>
        <v>113.20067264573991</v>
      </c>
      <c r="BX243" s="139">
        <f t="shared" si="182"/>
        <v>-53.341179547534978</v>
      </c>
      <c r="BY243" s="139">
        <f t="shared" si="183"/>
        <v>-7.3764534883720936</v>
      </c>
      <c r="BZ243" s="139">
        <f t="shared" si="184"/>
        <v>2.4063507814438103</v>
      </c>
      <c r="CA243" s="137" t="str">
        <f t="shared" si="185"/>
        <v>Y</v>
      </c>
      <c r="CB243" s="137" t="str">
        <f t="shared" si="186"/>
        <v>N</v>
      </c>
      <c r="CC243" s="137" t="str">
        <f t="shared" si="187"/>
        <v>N</v>
      </c>
    </row>
    <row r="244" spans="1:81" x14ac:dyDescent="0.3">
      <c r="A244" s="137" t="str">
        <f>'FOD (ALL)'!B244</f>
        <v>LICHSGFIN</v>
      </c>
      <c r="B244" s="146">
        <f>'FOD (ALL)'!C244</f>
        <v>44007</v>
      </c>
      <c r="C244" s="137">
        <f>'FOD (ALL)'!G244</f>
        <v>231.35</v>
      </c>
      <c r="D244" s="137">
        <f>'FOD (ALL)'!X244</f>
        <v>237.75</v>
      </c>
      <c r="E244" s="137">
        <f>'FOD (ALL)'!AO244</f>
        <v>241.4</v>
      </c>
      <c r="F244" s="137">
        <f>'FOD (ALL)'!BF244</f>
        <v>225.6</v>
      </c>
      <c r="G244" s="137">
        <f>'FOD (ALL)'!BW244</f>
        <v>215.95</v>
      </c>
      <c r="H244" s="137" t="str">
        <f t="shared" si="144"/>
        <v>N</v>
      </c>
      <c r="I244" s="137" t="str">
        <f t="shared" si="145"/>
        <v>N</v>
      </c>
      <c r="J244" s="137" t="str">
        <f t="shared" si="146"/>
        <v>Y</v>
      </c>
      <c r="K244" s="137" t="str">
        <f t="shared" si="147"/>
        <v>Y</v>
      </c>
      <c r="L244" s="139">
        <f t="shared" si="148"/>
        <v>-2.6919032597266059</v>
      </c>
      <c r="M244" s="139">
        <f t="shared" si="149"/>
        <v>-1.5120132560066304</v>
      </c>
      <c r="N244" s="139">
        <f t="shared" si="150"/>
        <v>7.0035460992907845</v>
      </c>
      <c r="O244" s="139">
        <f t="shared" si="151"/>
        <v>4.4686269969900465</v>
      </c>
      <c r="P244" s="137" t="str">
        <f t="shared" si="152"/>
        <v>N</v>
      </c>
      <c r="Q244" s="137" t="str">
        <f t="shared" si="153"/>
        <v>N</v>
      </c>
      <c r="R244" s="137" t="str">
        <f t="shared" si="154"/>
        <v>Y</v>
      </c>
      <c r="S244" s="137">
        <f>'FOD (ALL)'!D244</f>
        <v>236.85</v>
      </c>
      <c r="T244" s="137">
        <f>'FOD (ALL)'!U244</f>
        <v>236.6</v>
      </c>
      <c r="U244" s="137">
        <f>'FOD (ALL)'!AL244</f>
        <v>227.55</v>
      </c>
      <c r="V244" s="137">
        <f>'FOD (ALL)'!BC244</f>
        <v>220.85</v>
      </c>
      <c r="W244" s="137">
        <f>'FOD (ALL)'!BT244</f>
        <v>245.1</v>
      </c>
      <c r="X244" s="137">
        <f>'FOD (ALL)'!E244</f>
        <v>246</v>
      </c>
      <c r="Y244" s="137">
        <f>'FOD (ALL)'!V244</f>
        <v>245.9</v>
      </c>
      <c r="Z244" s="137">
        <f>'FOD (ALL)'!AM244</f>
        <v>246.35</v>
      </c>
      <c r="AA244" s="137">
        <f>'FOD (ALL)'!BD244</f>
        <v>231.8</v>
      </c>
      <c r="AB244" s="137">
        <f>'FOD (ALL)'!BU244</f>
        <v>245.2</v>
      </c>
      <c r="AC244" s="137">
        <f>'FOD (ALL)'!F244</f>
        <v>222.8</v>
      </c>
      <c r="AD244" s="137">
        <f>'FOD (ALL)'!W244</f>
        <v>234.15</v>
      </c>
      <c r="AE244" s="137">
        <f>'FOD (ALL)'!AN244</f>
        <v>227.05</v>
      </c>
      <c r="AF244" s="137">
        <f>'FOD (ALL)'!BE244</f>
        <v>220.85</v>
      </c>
      <c r="AG244" s="137">
        <f>'FOD (ALL)'!BV244</f>
        <v>215</v>
      </c>
      <c r="AH244" s="137">
        <f>'FOD (ALL)'!J244</f>
        <v>2806700</v>
      </c>
      <c r="AI244" s="137">
        <f>'FOD (ALL)'!AA244</f>
        <v>1418300</v>
      </c>
      <c r="AJ244" s="137">
        <f>'FOD (ALL)'!AR244</f>
        <v>977600</v>
      </c>
      <c r="AK244" s="137">
        <f>'FOD (ALL)'!BI244</f>
        <v>656500</v>
      </c>
      <c r="AL244" s="137">
        <f>'FOD (ALL)'!BZ244</f>
        <v>670800</v>
      </c>
      <c r="AM244" s="137" t="str">
        <f t="shared" si="155"/>
        <v>Y</v>
      </c>
      <c r="AN244" s="137" t="str">
        <f t="shared" si="156"/>
        <v>Y</v>
      </c>
      <c r="AO244" s="137" t="str">
        <f t="shared" si="157"/>
        <v>Y</v>
      </c>
      <c r="AP244" s="137" t="str">
        <f t="shared" si="158"/>
        <v>N</v>
      </c>
      <c r="AQ244" s="139">
        <f t="shared" si="159"/>
        <v>97.891842346471122</v>
      </c>
      <c r="AR244" s="139">
        <f t="shared" si="160"/>
        <v>45.079787234042549</v>
      </c>
      <c r="AS244" s="139">
        <f t="shared" si="161"/>
        <v>48.910891089108908</v>
      </c>
      <c r="AT244" s="139">
        <f t="shared" si="162"/>
        <v>-2.1317829457364339</v>
      </c>
      <c r="AU244" s="137" t="str">
        <f t="shared" si="163"/>
        <v>Y</v>
      </c>
      <c r="AV244" s="137" t="str">
        <f t="shared" si="164"/>
        <v>N</v>
      </c>
      <c r="AW244" s="137" t="str">
        <f t="shared" si="165"/>
        <v>Y</v>
      </c>
      <c r="AX244" s="137">
        <f>'FOD (ALL)'!I244</f>
        <v>7240.96</v>
      </c>
      <c r="AY244" s="137">
        <f>'FOD (ALL)'!Z244</f>
        <v>3466.15</v>
      </c>
      <c r="AZ244" s="137">
        <f>'FOD (ALL)'!AQ244</f>
        <v>2659.84</v>
      </c>
      <c r="BA244" s="137">
        <f>'FOD (ALL)'!BH244</f>
        <v>2183.38</v>
      </c>
      <c r="BB244" s="137">
        <f>'FOD (ALL)'!BY244</f>
        <v>1359.28</v>
      </c>
      <c r="BC244" s="137" t="str">
        <f t="shared" si="166"/>
        <v>Y</v>
      </c>
      <c r="BD244" s="137" t="str">
        <f t="shared" si="167"/>
        <v>Y</v>
      </c>
      <c r="BE244" s="137" t="str">
        <f t="shared" si="168"/>
        <v>Y</v>
      </c>
      <c r="BF244" s="137" t="str">
        <f t="shared" si="169"/>
        <v>Y</v>
      </c>
      <c r="BG244" s="139">
        <f t="shared" si="170"/>
        <v>108.9049810308267</v>
      </c>
      <c r="BH244" s="139">
        <f t="shared" si="171"/>
        <v>30.31422942733397</v>
      </c>
      <c r="BI244" s="139">
        <f t="shared" si="172"/>
        <v>21.822128992662755</v>
      </c>
      <c r="BJ244" s="139">
        <f t="shared" si="173"/>
        <v>60.627685245129783</v>
      </c>
      <c r="BK244" s="137" t="str">
        <f t="shared" si="174"/>
        <v>Y</v>
      </c>
      <c r="BL244" s="137" t="str">
        <f t="shared" si="175"/>
        <v>Y</v>
      </c>
      <c r="BM244" s="137" t="str">
        <f t="shared" si="176"/>
        <v>N</v>
      </c>
      <c r="BN244" s="137">
        <f>'FOD (ALL)'!H244</f>
        <v>2409</v>
      </c>
      <c r="BO244" s="137">
        <f>'FOD (ALL)'!Y244</f>
        <v>1116</v>
      </c>
      <c r="BP244" s="137">
        <f>'FOD (ALL)'!AP244</f>
        <v>860</v>
      </c>
      <c r="BQ244" s="137">
        <f>'FOD (ALL)'!BG244</f>
        <v>738</v>
      </c>
      <c r="BR244" s="137">
        <f>'FOD (ALL)'!BX244</f>
        <v>469</v>
      </c>
      <c r="BS244" s="137" t="str">
        <f t="shared" si="177"/>
        <v>Y</v>
      </c>
      <c r="BT244" s="137" t="str">
        <f t="shared" si="178"/>
        <v>Y</v>
      </c>
      <c r="BU244" s="137" t="str">
        <f t="shared" si="179"/>
        <v>Y</v>
      </c>
      <c r="BV244" s="137" t="str">
        <f t="shared" si="180"/>
        <v>Y</v>
      </c>
      <c r="BW244" s="139">
        <f t="shared" si="181"/>
        <v>115.86021505376345</v>
      </c>
      <c r="BX244" s="139">
        <f t="shared" si="182"/>
        <v>29.767441860465116</v>
      </c>
      <c r="BY244" s="139">
        <f t="shared" si="183"/>
        <v>16.531165311653119</v>
      </c>
      <c r="BZ244" s="139">
        <f t="shared" si="184"/>
        <v>57.356076759061835</v>
      </c>
      <c r="CA244" s="137" t="str">
        <f t="shared" si="185"/>
        <v>Y</v>
      </c>
      <c r="CB244" s="137" t="str">
        <f t="shared" si="186"/>
        <v>Y</v>
      </c>
      <c r="CC244" s="137" t="str">
        <f t="shared" si="187"/>
        <v>N</v>
      </c>
    </row>
    <row r="245" spans="1:81" x14ac:dyDescent="0.3">
      <c r="A245" s="137" t="str">
        <f>'FOD (ALL)'!B245</f>
        <v>LICHSGFIN</v>
      </c>
      <c r="B245" s="146">
        <f>'FOD (ALL)'!C245</f>
        <v>44042</v>
      </c>
      <c r="C245" s="137">
        <f>'FOD (ALL)'!G245</f>
        <v>243</v>
      </c>
      <c r="D245" s="137">
        <f>'FOD (ALL)'!X245</f>
        <v>236.05</v>
      </c>
      <c r="E245" s="137">
        <f>'FOD (ALL)'!AO245</f>
        <v>239</v>
      </c>
      <c r="F245" s="137">
        <f>'FOD (ALL)'!BF245</f>
        <v>233.6</v>
      </c>
      <c r="G245" s="137">
        <f>'FOD (ALL)'!BW245</f>
        <v>215</v>
      </c>
      <c r="H245" s="137" t="str">
        <f t="shared" si="144"/>
        <v>Y</v>
      </c>
      <c r="I245" s="137" t="str">
        <f t="shared" si="145"/>
        <v>N</v>
      </c>
      <c r="J245" s="137" t="str">
        <f t="shared" si="146"/>
        <v>Y</v>
      </c>
      <c r="K245" s="137" t="str">
        <f t="shared" si="147"/>
        <v>Y</v>
      </c>
      <c r="L245" s="139">
        <f t="shared" si="148"/>
        <v>2.9442914636729456</v>
      </c>
      <c r="M245" s="139">
        <f t="shared" si="149"/>
        <v>-1.2343096234309576</v>
      </c>
      <c r="N245" s="139">
        <f t="shared" si="150"/>
        <v>2.311643835616441</v>
      </c>
      <c r="O245" s="139">
        <f t="shared" si="151"/>
        <v>8.651162790697672</v>
      </c>
      <c r="P245" s="137" t="str">
        <f t="shared" si="152"/>
        <v>Y</v>
      </c>
      <c r="Q245" s="137" t="str">
        <f t="shared" si="153"/>
        <v>N</v>
      </c>
      <c r="R245" s="137" t="str">
        <f t="shared" si="154"/>
        <v>N</v>
      </c>
      <c r="S245" s="137">
        <f>'FOD (ALL)'!D245</f>
        <v>238.65</v>
      </c>
      <c r="T245" s="137">
        <f>'FOD (ALL)'!U245</f>
        <v>239.35</v>
      </c>
      <c r="U245" s="137">
        <f>'FOD (ALL)'!AL245</f>
        <v>233.95</v>
      </c>
      <c r="V245" s="137">
        <f>'FOD (ALL)'!BC245</f>
        <v>222.3</v>
      </c>
      <c r="W245" s="137">
        <f>'FOD (ALL)'!BT245</f>
        <v>240</v>
      </c>
      <c r="X245" s="137">
        <f>'FOD (ALL)'!E245</f>
        <v>238.65</v>
      </c>
      <c r="Y245" s="137">
        <f>'FOD (ALL)'!V245</f>
        <v>239.35</v>
      </c>
      <c r="Z245" s="137">
        <f>'FOD (ALL)'!AM245</f>
        <v>239</v>
      </c>
      <c r="AA245" s="137">
        <f>'FOD (ALL)'!BD245</f>
        <v>229.95</v>
      </c>
      <c r="AB245" s="137">
        <f>'FOD (ALL)'!BU245</f>
        <v>240</v>
      </c>
      <c r="AC245" s="137">
        <f>'FOD (ALL)'!F245</f>
        <v>236.45</v>
      </c>
      <c r="AD245" s="137">
        <f>'FOD (ALL)'!W245</f>
        <v>236.05</v>
      </c>
      <c r="AE245" s="137">
        <f>'FOD (ALL)'!AN245</f>
        <v>233.95</v>
      </c>
      <c r="AF245" s="137">
        <f>'FOD (ALL)'!BE245</f>
        <v>222.3</v>
      </c>
      <c r="AG245" s="137">
        <f>'FOD (ALL)'!BV245</f>
        <v>215</v>
      </c>
      <c r="AH245" s="137">
        <f>'FOD (ALL)'!J245</f>
        <v>40000</v>
      </c>
      <c r="AI245" s="137">
        <f>'FOD (ALL)'!AA245</f>
        <v>34000</v>
      </c>
      <c r="AJ245" s="137">
        <f>'FOD (ALL)'!AR245</f>
        <v>36000</v>
      </c>
      <c r="AK245" s="137">
        <f>'FOD (ALL)'!BI245</f>
        <v>36000</v>
      </c>
      <c r="AL245" s="137">
        <f>'FOD (ALL)'!BZ245</f>
        <v>38000</v>
      </c>
      <c r="AM245" s="137" t="str">
        <f t="shared" si="155"/>
        <v>Y</v>
      </c>
      <c r="AN245" s="137" t="str">
        <f t="shared" si="156"/>
        <v>N</v>
      </c>
      <c r="AO245" s="137" t="str">
        <f t="shared" si="157"/>
        <v>Y</v>
      </c>
      <c r="AP245" s="137" t="str">
        <f t="shared" si="158"/>
        <v>N</v>
      </c>
      <c r="AQ245" s="139">
        <f t="shared" si="159"/>
        <v>17.647058823529413</v>
      </c>
      <c r="AR245" s="139">
        <f t="shared" si="160"/>
        <v>-5.5555555555555554</v>
      </c>
      <c r="AS245" s="139">
        <f t="shared" si="161"/>
        <v>0</v>
      </c>
      <c r="AT245" s="139">
        <f t="shared" si="162"/>
        <v>-5.2631578947368416</v>
      </c>
      <c r="AU245" s="137" t="str">
        <f t="shared" si="163"/>
        <v>Y</v>
      </c>
      <c r="AV245" s="137" t="str">
        <f t="shared" si="164"/>
        <v>N</v>
      </c>
      <c r="AW245" s="137" t="str">
        <f t="shared" si="165"/>
        <v>Y</v>
      </c>
      <c r="AX245" s="137">
        <f>'FOD (ALL)'!I245</f>
        <v>23.79</v>
      </c>
      <c r="AY245" s="137">
        <f>'FOD (ALL)'!Z245</f>
        <v>14.22</v>
      </c>
      <c r="AZ245" s="137">
        <f>'FOD (ALL)'!AQ245</f>
        <v>23.66</v>
      </c>
      <c r="BA245" s="137">
        <f>'FOD (ALL)'!BH245</f>
        <v>49.9</v>
      </c>
      <c r="BB245" s="137">
        <f>'FOD (ALL)'!BY245</f>
        <v>93.17</v>
      </c>
      <c r="BC245" s="137" t="str">
        <f t="shared" si="166"/>
        <v>Y</v>
      </c>
      <c r="BD245" s="137" t="str">
        <f t="shared" si="167"/>
        <v>N</v>
      </c>
      <c r="BE245" s="137" t="str">
        <f t="shared" si="168"/>
        <v>N</v>
      </c>
      <c r="BF245" s="137" t="str">
        <f t="shared" si="169"/>
        <v>N</v>
      </c>
      <c r="BG245" s="139">
        <f t="shared" si="170"/>
        <v>67.29957805907172</v>
      </c>
      <c r="BH245" s="139">
        <f t="shared" si="171"/>
        <v>-39.898562975486051</v>
      </c>
      <c r="BI245" s="139">
        <f t="shared" si="172"/>
        <v>-52.585170340681366</v>
      </c>
      <c r="BJ245" s="139">
        <f t="shared" si="173"/>
        <v>-46.441987764301814</v>
      </c>
      <c r="BK245" s="137" t="str">
        <f t="shared" si="174"/>
        <v>Y</v>
      </c>
      <c r="BL245" s="137" t="str">
        <f t="shared" si="175"/>
        <v>Y</v>
      </c>
      <c r="BM245" s="137" t="str">
        <f t="shared" si="176"/>
        <v>N</v>
      </c>
      <c r="BN245" s="137">
        <f>'FOD (ALL)'!H245</f>
        <v>5</v>
      </c>
      <c r="BO245" s="137">
        <f>'FOD (ALL)'!Y245</f>
        <v>3</v>
      </c>
      <c r="BP245" s="137">
        <f>'FOD (ALL)'!AP245</f>
        <v>5</v>
      </c>
      <c r="BQ245" s="137">
        <f>'FOD (ALL)'!BG245</f>
        <v>11</v>
      </c>
      <c r="BR245" s="137">
        <f>'FOD (ALL)'!BX245</f>
        <v>21</v>
      </c>
      <c r="BS245" s="137" t="str">
        <f t="shared" si="177"/>
        <v>Y</v>
      </c>
      <c r="BT245" s="137" t="str">
        <f t="shared" si="178"/>
        <v>N</v>
      </c>
      <c r="BU245" s="137" t="str">
        <f t="shared" si="179"/>
        <v>N</v>
      </c>
      <c r="BV245" s="137" t="str">
        <f t="shared" si="180"/>
        <v>N</v>
      </c>
      <c r="BW245" s="139">
        <f t="shared" si="181"/>
        <v>66.666666666666657</v>
      </c>
      <c r="BX245" s="139">
        <f t="shared" si="182"/>
        <v>-40</v>
      </c>
      <c r="BY245" s="139">
        <f t="shared" si="183"/>
        <v>-54.54545454545454</v>
      </c>
      <c r="BZ245" s="139">
        <f t="shared" si="184"/>
        <v>-47.619047619047613</v>
      </c>
      <c r="CA245" s="137" t="str">
        <f t="shared" si="185"/>
        <v>Y</v>
      </c>
      <c r="CB245" s="137" t="str">
        <f t="shared" si="186"/>
        <v>Y</v>
      </c>
      <c r="CC245" s="137" t="str">
        <f t="shared" si="187"/>
        <v>N</v>
      </c>
    </row>
    <row r="246" spans="1:81" x14ac:dyDescent="0.3">
      <c r="A246" s="137" t="str">
        <f>'FOD (ALL)'!B246</f>
        <v>LT</v>
      </c>
      <c r="B246" s="146">
        <f>'FOD (ALL)'!C246</f>
        <v>43979</v>
      </c>
      <c r="C246" s="137">
        <f>'FOD (ALL)'!G246</f>
        <v>815.25</v>
      </c>
      <c r="D246" s="137">
        <f>'FOD (ALL)'!X246</f>
        <v>817.85</v>
      </c>
      <c r="E246" s="137">
        <f>'FOD (ALL)'!AO246</f>
        <v>834.35</v>
      </c>
      <c r="F246" s="137">
        <f>'FOD (ALL)'!BF246</f>
        <v>796.3</v>
      </c>
      <c r="G246" s="137">
        <f>'FOD (ALL)'!BW246</f>
        <v>812.6</v>
      </c>
      <c r="H246" s="137" t="str">
        <f t="shared" si="144"/>
        <v>N</v>
      </c>
      <c r="I246" s="137" t="str">
        <f t="shared" si="145"/>
        <v>N</v>
      </c>
      <c r="J246" s="137" t="str">
        <f t="shared" si="146"/>
        <v>Y</v>
      </c>
      <c r="K246" s="137" t="str">
        <f t="shared" si="147"/>
        <v>N</v>
      </c>
      <c r="L246" s="139">
        <f t="shared" si="148"/>
        <v>-0.31790670660879411</v>
      </c>
      <c r="M246" s="139">
        <f t="shared" si="149"/>
        <v>-1.9775873434410018</v>
      </c>
      <c r="N246" s="139">
        <f t="shared" si="150"/>
        <v>4.7783498681401566</v>
      </c>
      <c r="O246" s="139">
        <f t="shared" si="151"/>
        <v>-2.0059069652965871</v>
      </c>
      <c r="P246" s="137" t="str">
        <f t="shared" si="152"/>
        <v>Y</v>
      </c>
      <c r="Q246" s="137" t="str">
        <f t="shared" si="153"/>
        <v>N</v>
      </c>
      <c r="R246" s="137" t="str">
        <f t="shared" si="154"/>
        <v>Y</v>
      </c>
      <c r="S246" s="137">
        <f>'FOD (ALL)'!D246</f>
        <v>812.05</v>
      </c>
      <c r="T246" s="137">
        <f>'FOD (ALL)'!U246</f>
        <v>826.1</v>
      </c>
      <c r="U246" s="137">
        <f>'FOD (ALL)'!AL246</f>
        <v>799.15</v>
      </c>
      <c r="V246" s="137">
        <f>'FOD (ALL)'!BC246</f>
        <v>823.5</v>
      </c>
      <c r="W246" s="137">
        <f>'FOD (ALL)'!BT246</f>
        <v>866.55</v>
      </c>
      <c r="X246" s="137">
        <f>'FOD (ALL)'!E246</f>
        <v>823.35</v>
      </c>
      <c r="Y246" s="137">
        <f>'FOD (ALL)'!V246</f>
        <v>843.4</v>
      </c>
      <c r="Z246" s="137">
        <f>'FOD (ALL)'!AM246</f>
        <v>839.1</v>
      </c>
      <c r="AA246" s="137">
        <f>'FOD (ALL)'!BD246</f>
        <v>835</v>
      </c>
      <c r="AB246" s="137">
        <f>'FOD (ALL)'!BU246</f>
        <v>868.5</v>
      </c>
      <c r="AC246" s="137">
        <f>'FOD (ALL)'!F246</f>
        <v>806.5</v>
      </c>
      <c r="AD246" s="137">
        <f>'FOD (ALL)'!W246</f>
        <v>815.5</v>
      </c>
      <c r="AE246" s="137">
        <f>'FOD (ALL)'!AN246</f>
        <v>799.05</v>
      </c>
      <c r="AF246" s="137">
        <f>'FOD (ALL)'!BE246</f>
        <v>791.05</v>
      </c>
      <c r="AG246" s="137">
        <f>'FOD (ALL)'!BV246</f>
        <v>808.7</v>
      </c>
      <c r="AH246" s="137">
        <f>'FOD (ALL)'!J246</f>
        <v>9937875</v>
      </c>
      <c r="AI246" s="137">
        <f>'FOD (ALL)'!AA246</f>
        <v>10877250</v>
      </c>
      <c r="AJ246" s="137">
        <f>'FOD (ALL)'!AR246</f>
        <v>11191500</v>
      </c>
      <c r="AK246" s="137">
        <f>'FOD (ALL)'!BI246</f>
        <v>11196750</v>
      </c>
      <c r="AL246" s="137">
        <f>'FOD (ALL)'!BZ246</f>
        <v>10964250</v>
      </c>
      <c r="AM246" s="137" t="str">
        <f t="shared" si="155"/>
        <v>N</v>
      </c>
      <c r="AN246" s="137" t="str">
        <f t="shared" si="156"/>
        <v>N</v>
      </c>
      <c r="AO246" s="137" t="str">
        <f t="shared" si="157"/>
        <v>N</v>
      </c>
      <c r="AP246" s="137" t="str">
        <f t="shared" si="158"/>
        <v>Y</v>
      </c>
      <c r="AQ246" s="139">
        <f t="shared" si="159"/>
        <v>-8.6361442460180662</v>
      </c>
      <c r="AR246" s="139">
        <f t="shared" si="160"/>
        <v>-2.807934593218067</v>
      </c>
      <c r="AS246" s="139">
        <f t="shared" si="161"/>
        <v>-4.6888606068725296E-2</v>
      </c>
      <c r="AT246" s="139">
        <f t="shared" si="162"/>
        <v>2.1205280798960255</v>
      </c>
      <c r="AU246" s="137" t="str">
        <f t="shared" si="163"/>
        <v>N</v>
      </c>
      <c r="AV246" s="137" t="str">
        <f t="shared" si="164"/>
        <v>N</v>
      </c>
      <c r="AW246" s="137" t="str">
        <f t="shared" si="165"/>
        <v>N</v>
      </c>
      <c r="AX246" s="137">
        <f>'FOD (ALL)'!I246</f>
        <v>36738.81</v>
      </c>
      <c r="AY246" s="137">
        <f>'FOD (ALL)'!Z246</f>
        <v>26529.65</v>
      </c>
      <c r="AZ246" s="137">
        <f>'FOD (ALL)'!AQ246</f>
        <v>36148.639999999999</v>
      </c>
      <c r="BA246" s="137">
        <f>'FOD (ALL)'!BH246</f>
        <v>36164.639999999999</v>
      </c>
      <c r="BB246" s="137">
        <f>'FOD (ALL)'!BY246</f>
        <v>43311.07</v>
      </c>
      <c r="BC246" s="137" t="str">
        <f t="shared" si="166"/>
        <v>Y</v>
      </c>
      <c r="BD246" s="137" t="str">
        <f t="shared" si="167"/>
        <v>N</v>
      </c>
      <c r="BE246" s="137" t="str">
        <f t="shared" si="168"/>
        <v>N</v>
      </c>
      <c r="BF246" s="137" t="str">
        <f t="shared" si="169"/>
        <v>N</v>
      </c>
      <c r="BG246" s="139">
        <f t="shared" si="170"/>
        <v>38.48207571528458</v>
      </c>
      <c r="BH246" s="139">
        <f t="shared" si="171"/>
        <v>-26.609548796303255</v>
      </c>
      <c r="BI246" s="139">
        <f t="shared" si="172"/>
        <v>-4.4242110525640518E-2</v>
      </c>
      <c r="BJ246" s="139">
        <f t="shared" si="173"/>
        <v>-16.500238853484802</v>
      </c>
      <c r="BK246" s="137" t="str">
        <f t="shared" si="174"/>
        <v>Y</v>
      </c>
      <c r="BL246" s="137" t="str">
        <f t="shared" si="175"/>
        <v>N</v>
      </c>
      <c r="BM246" s="137" t="str">
        <f t="shared" si="176"/>
        <v>Y</v>
      </c>
      <c r="BN246" s="137">
        <f>'FOD (ALL)'!H246</f>
        <v>12034</v>
      </c>
      <c r="BO246" s="137">
        <f>'FOD (ALL)'!Y246</f>
        <v>8587</v>
      </c>
      <c r="BP246" s="137">
        <f>'FOD (ALL)'!AP246</f>
        <v>11704</v>
      </c>
      <c r="BQ246" s="137">
        <f>'FOD (ALL)'!BG246</f>
        <v>11876</v>
      </c>
      <c r="BR246" s="137">
        <f>'FOD (ALL)'!BX246</f>
        <v>13952</v>
      </c>
      <c r="BS246" s="137" t="str">
        <f t="shared" si="177"/>
        <v>Y</v>
      </c>
      <c r="BT246" s="137" t="str">
        <f t="shared" si="178"/>
        <v>N</v>
      </c>
      <c r="BU246" s="137" t="str">
        <f t="shared" si="179"/>
        <v>N</v>
      </c>
      <c r="BV246" s="137" t="str">
        <f t="shared" si="180"/>
        <v>N</v>
      </c>
      <c r="BW246" s="139">
        <f t="shared" si="181"/>
        <v>40.142075229998838</v>
      </c>
      <c r="BX246" s="139">
        <f t="shared" si="182"/>
        <v>-26.63192071086808</v>
      </c>
      <c r="BY246" s="139">
        <f t="shared" si="183"/>
        <v>-1.4482990906028967</v>
      </c>
      <c r="BZ246" s="139">
        <f t="shared" si="184"/>
        <v>-14.879587155963304</v>
      </c>
      <c r="CA246" s="137" t="str">
        <f t="shared" si="185"/>
        <v>Y</v>
      </c>
      <c r="CB246" s="137" t="str">
        <f t="shared" si="186"/>
        <v>N</v>
      </c>
      <c r="CC246" s="137" t="str">
        <f t="shared" si="187"/>
        <v>Y</v>
      </c>
    </row>
    <row r="247" spans="1:81" x14ac:dyDescent="0.3">
      <c r="A247" s="137" t="str">
        <f>'FOD (ALL)'!B247</f>
        <v>LT</v>
      </c>
      <c r="B247" s="146">
        <f>'FOD (ALL)'!C247</f>
        <v>44007</v>
      </c>
      <c r="C247" s="137">
        <f>'FOD (ALL)'!G247</f>
        <v>817.15</v>
      </c>
      <c r="D247" s="137">
        <f>'FOD (ALL)'!X247</f>
        <v>820.45</v>
      </c>
      <c r="E247" s="137">
        <f>'FOD (ALL)'!AO247</f>
        <v>837.05</v>
      </c>
      <c r="F247" s="137">
        <f>'FOD (ALL)'!BF247</f>
        <v>799.05</v>
      </c>
      <c r="G247" s="137">
        <f>'FOD (ALL)'!BW247</f>
        <v>815.7</v>
      </c>
      <c r="H247" s="137" t="str">
        <f t="shared" si="144"/>
        <v>N</v>
      </c>
      <c r="I247" s="137" t="str">
        <f t="shared" si="145"/>
        <v>N</v>
      </c>
      <c r="J247" s="137" t="str">
        <f t="shared" si="146"/>
        <v>Y</v>
      </c>
      <c r="K247" s="137" t="str">
        <f t="shared" si="147"/>
        <v>N</v>
      </c>
      <c r="L247" s="139">
        <f t="shared" si="148"/>
        <v>-0.40221829483820681</v>
      </c>
      <c r="M247" s="139">
        <f t="shared" si="149"/>
        <v>-1.9831551281285358</v>
      </c>
      <c r="N247" s="139">
        <f t="shared" si="150"/>
        <v>4.7556473312058065</v>
      </c>
      <c r="O247" s="139">
        <f t="shared" si="151"/>
        <v>-2.0411916145641888</v>
      </c>
      <c r="P247" s="137" t="str">
        <f t="shared" si="152"/>
        <v>Y</v>
      </c>
      <c r="Q247" s="137" t="str">
        <f t="shared" si="153"/>
        <v>N</v>
      </c>
      <c r="R247" s="137" t="str">
        <f t="shared" si="154"/>
        <v>Y</v>
      </c>
      <c r="S247" s="137">
        <f>'FOD (ALL)'!D247</f>
        <v>811.75</v>
      </c>
      <c r="T247" s="137">
        <f>'FOD (ALL)'!U247</f>
        <v>833.05</v>
      </c>
      <c r="U247" s="137">
        <f>'FOD (ALL)'!AL247</f>
        <v>804.3</v>
      </c>
      <c r="V247" s="137">
        <f>'FOD (ALL)'!BC247</f>
        <v>825.1</v>
      </c>
      <c r="W247" s="137">
        <f>'FOD (ALL)'!BT247</f>
        <v>865</v>
      </c>
      <c r="X247" s="137">
        <f>'FOD (ALL)'!E247</f>
        <v>825.6</v>
      </c>
      <c r="Y247" s="137">
        <f>'FOD (ALL)'!V247</f>
        <v>846.1</v>
      </c>
      <c r="Z247" s="137">
        <f>'FOD (ALL)'!AM247</f>
        <v>841.5</v>
      </c>
      <c r="AA247" s="137">
        <f>'FOD (ALL)'!BD247</f>
        <v>836.35</v>
      </c>
      <c r="AB247" s="137">
        <f>'FOD (ALL)'!BU247</f>
        <v>865</v>
      </c>
      <c r="AC247" s="137">
        <f>'FOD (ALL)'!F247</f>
        <v>808.65</v>
      </c>
      <c r="AD247" s="137">
        <f>'FOD (ALL)'!W247</f>
        <v>818.15</v>
      </c>
      <c r="AE247" s="137">
        <f>'FOD (ALL)'!AN247</f>
        <v>804.25</v>
      </c>
      <c r="AF247" s="137">
        <f>'FOD (ALL)'!BE247</f>
        <v>793.5</v>
      </c>
      <c r="AG247" s="137">
        <f>'FOD (ALL)'!BV247</f>
        <v>812.15</v>
      </c>
      <c r="AH247" s="137">
        <f>'FOD (ALL)'!J247</f>
        <v>2759625</v>
      </c>
      <c r="AI247" s="137">
        <f>'FOD (ALL)'!AA247</f>
        <v>1401000</v>
      </c>
      <c r="AJ247" s="137">
        <f>'FOD (ALL)'!AR247</f>
        <v>931500</v>
      </c>
      <c r="AK247" s="137">
        <f>'FOD (ALL)'!BI247</f>
        <v>624000</v>
      </c>
      <c r="AL247" s="137">
        <f>'FOD (ALL)'!BZ247</f>
        <v>354000</v>
      </c>
      <c r="AM247" s="137" t="str">
        <f t="shared" si="155"/>
        <v>Y</v>
      </c>
      <c r="AN247" s="137" t="str">
        <f t="shared" si="156"/>
        <v>Y</v>
      </c>
      <c r="AO247" s="137" t="str">
        <f t="shared" si="157"/>
        <v>Y</v>
      </c>
      <c r="AP247" s="137" t="str">
        <f t="shared" si="158"/>
        <v>Y</v>
      </c>
      <c r="AQ247" s="139">
        <f t="shared" si="159"/>
        <v>96.975374732334046</v>
      </c>
      <c r="AR247" s="139">
        <f t="shared" si="160"/>
        <v>50.402576489533011</v>
      </c>
      <c r="AS247" s="139">
        <f t="shared" si="161"/>
        <v>49.278846153846153</v>
      </c>
      <c r="AT247" s="139">
        <f t="shared" si="162"/>
        <v>76.271186440677965</v>
      </c>
      <c r="AU247" s="137" t="str">
        <f t="shared" si="163"/>
        <v>Y</v>
      </c>
      <c r="AV247" s="137" t="str">
        <f t="shared" si="164"/>
        <v>Y</v>
      </c>
      <c r="AW247" s="137" t="str">
        <f t="shared" si="165"/>
        <v>N</v>
      </c>
      <c r="AX247" s="137">
        <f>'FOD (ALL)'!I247</f>
        <v>15749.68</v>
      </c>
      <c r="AY247" s="137">
        <f>'FOD (ALL)'!Z247</f>
        <v>7206.8</v>
      </c>
      <c r="AZ247" s="137">
        <f>'FOD (ALL)'!AQ247</f>
        <v>7309.59</v>
      </c>
      <c r="BA247" s="137">
        <f>'FOD (ALL)'!BH247</f>
        <v>6144.78</v>
      </c>
      <c r="BB247" s="137">
        <f>'FOD (ALL)'!BY247</f>
        <v>3071.91</v>
      </c>
      <c r="BC247" s="137" t="str">
        <f t="shared" si="166"/>
        <v>Y</v>
      </c>
      <c r="BD247" s="137" t="str">
        <f t="shared" si="167"/>
        <v>N</v>
      </c>
      <c r="BE247" s="137" t="str">
        <f t="shared" si="168"/>
        <v>Y</v>
      </c>
      <c r="BF247" s="137" t="str">
        <f t="shared" si="169"/>
        <v>Y</v>
      </c>
      <c r="BG247" s="139">
        <f t="shared" si="170"/>
        <v>118.53915746239663</v>
      </c>
      <c r="BH247" s="139">
        <f t="shared" si="171"/>
        <v>-1.4062348230201689</v>
      </c>
      <c r="BI247" s="139">
        <f t="shared" si="172"/>
        <v>18.956089558942722</v>
      </c>
      <c r="BJ247" s="139">
        <f t="shared" si="173"/>
        <v>100.03125091555415</v>
      </c>
      <c r="BK247" s="137" t="str">
        <f t="shared" si="174"/>
        <v>Y</v>
      </c>
      <c r="BL247" s="137" t="str">
        <f t="shared" si="175"/>
        <v>N</v>
      </c>
      <c r="BM247" s="137" t="str">
        <f t="shared" si="176"/>
        <v>N</v>
      </c>
      <c r="BN247" s="137">
        <f>'FOD (ALL)'!H247</f>
        <v>5148</v>
      </c>
      <c r="BO247" s="137">
        <f>'FOD (ALL)'!Y247</f>
        <v>2330</v>
      </c>
      <c r="BP247" s="137">
        <f>'FOD (ALL)'!AP247</f>
        <v>2356</v>
      </c>
      <c r="BQ247" s="137">
        <f>'FOD (ALL)'!BG247</f>
        <v>2008</v>
      </c>
      <c r="BR247" s="137">
        <f>'FOD (ALL)'!BX247</f>
        <v>992</v>
      </c>
      <c r="BS247" s="137" t="str">
        <f t="shared" si="177"/>
        <v>Y</v>
      </c>
      <c r="BT247" s="137" t="str">
        <f t="shared" si="178"/>
        <v>N</v>
      </c>
      <c r="BU247" s="137" t="str">
        <f t="shared" si="179"/>
        <v>Y</v>
      </c>
      <c r="BV247" s="137" t="str">
        <f t="shared" si="180"/>
        <v>Y</v>
      </c>
      <c r="BW247" s="139">
        <f t="shared" si="181"/>
        <v>120.94420600858369</v>
      </c>
      <c r="BX247" s="139">
        <f t="shared" si="182"/>
        <v>-1.1035653650254669</v>
      </c>
      <c r="BY247" s="139">
        <f t="shared" si="183"/>
        <v>17.330677290836654</v>
      </c>
      <c r="BZ247" s="139">
        <f t="shared" si="184"/>
        <v>102.41935483870968</v>
      </c>
      <c r="CA247" s="137" t="str">
        <f t="shared" si="185"/>
        <v>Y</v>
      </c>
      <c r="CB247" s="137" t="str">
        <f t="shared" si="186"/>
        <v>N</v>
      </c>
      <c r="CC247" s="137" t="str">
        <f t="shared" si="187"/>
        <v>N</v>
      </c>
    </row>
    <row r="248" spans="1:81" x14ac:dyDescent="0.3">
      <c r="A248" s="137" t="str">
        <f>'FOD (ALL)'!B248</f>
        <v>LT</v>
      </c>
      <c r="B248" s="146">
        <f>'FOD (ALL)'!C248</f>
        <v>44042</v>
      </c>
      <c r="C248" s="137">
        <f>'FOD (ALL)'!G248</f>
        <v>815.1</v>
      </c>
      <c r="D248" s="137">
        <f>'FOD (ALL)'!X248</f>
        <v>820.4</v>
      </c>
      <c r="E248" s="137">
        <f>'FOD (ALL)'!AO248</f>
        <v>840</v>
      </c>
      <c r="F248" s="137">
        <f>'FOD (ALL)'!BF248</f>
        <v>796.95</v>
      </c>
      <c r="G248" s="137">
        <f>'FOD (ALL)'!BW248</f>
        <v>816.25</v>
      </c>
      <c r="H248" s="137" t="str">
        <f t="shared" si="144"/>
        <v>N</v>
      </c>
      <c r="I248" s="137" t="str">
        <f t="shared" si="145"/>
        <v>N</v>
      </c>
      <c r="J248" s="137" t="str">
        <f t="shared" si="146"/>
        <v>Y</v>
      </c>
      <c r="K248" s="137" t="str">
        <f t="shared" si="147"/>
        <v>N</v>
      </c>
      <c r="L248" s="139">
        <f t="shared" si="148"/>
        <v>-0.64602632862017972</v>
      </c>
      <c r="M248" s="139">
        <f t="shared" si="149"/>
        <v>-2.3333333333333357</v>
      </c>
      <c r="N248" s="139">
        <f t="shared" si="150"/>
        <v>5.4018445322793092</v>
      </c>
      <c r="O248" s="139">
        <f t="shared" si="151"/>
        <v>-2.3644716692189838</v>
      </c>
      <c r="P248" s="137" t="str">
        <f t="shared" si="152"/>
        <v>Y</v>
      </c>
      <c r="Q248" s="137" t="str">
        <f t="shared" si="153"/>
        <v>N</v>
      </c>
      <c r="R248" s="137" t="str">
        <f t="shared" si="154"/>
        <v>Y</v>
      </c>
      <c r="S248" s="137">
        <f>'FOD (ALL)'!D248</f>
        <v>820.05</v>
      </c>
      <c r="T248" s="137">
        <f>'FOD (ALL)'!U248</f>
        <v>834.85</v>
      </c>
      <c r="U248" s="137">
        <f>'FOD (ALL)'!AL248</f>
        <v>810.4</v>
      </c>
      <c r="V248" s="137">
        <f>'FOD (ALL)'!BC248</f>
        <v>831.1</v>
      </c>
      <c r="W248" s="137">
        <f>'FOD (ALL)'!BT248</f>
        <v>857.1</v>
      </c>
      <c r="X248" s="137">
        <f>'FOD (ALL)'!E248</f>
        <v>826.95</v>
      </c>
      <c r="Y248" s="137">
        <f>'FOD (ALL)'!V248</f>
        <v>834.85</v>
      </c>
      <c r="Z248" s="137">
        <f>'FOD (ALL)'!AM248</f>
        <v>840</v>
      </c>
      <c r="AA248" s="137">
        <f>'FOD (ALL)'!BD248</f>
        <v>831.2</v>
      </c>
      <c r="AB248" s="137">
        <f>'FOD (ALL)'!BU248</f>
        <v>857.1</v>
      </c>
      <c r="AC248" s="137">
        <f>'FOD (ALL)'!F248</f>
        <v>810.05</v>
      </c>
      <c r="AD248" s="137">
        <f>'FOD (ALL)'!W248</f>
        <v>820.4</v>
      </c>
      <c r="AE248" s="137">
        <f>'FOD (ALL)'!AN248</f>
        <v>810.4</v>
      </c>
      <c r="AF248" s="137">
        <f>'FOD (ALL)'!BE248</f>
        <v>791.9</v>
      </c>
      <c r="AG248" s="137">
        <f>'FOD (ALL)'!BV248</f>
        <v>816.25</v>
      </c>
      <c r="AH248" s="137">
        <f>'FOD (ALL)'!J248</f>
        <v>41250</v>
      </c>
      <c r="AI248" s="137">
        <f>'FOD (ALL)'!AA248</f>
        <v>35200</v>
      </c>
      <c r="AJ248" s="137">
        <f>'FOD (ALL)'!AR248</f>
        <v>29700</v>
      </c>
      <c r="AK248" s="137">
        <f>'FOD (ALL)'!BI248</f>
        <v>29150</v>
      </c>
      <c r="AL248" s="137">
        <f>'FOD (ALL)'!BZ248</f>
        <v>25300</v>
      </c>
      <c r="AM248" s="137" t="str">
        <f t="shared" si="155"/>
        <v>Y</v>
      </c>
      <c r="AN248" s="137" t="str">
        <f t="shared" si="156"/>
        <v>Y</v>
      </c>
      <c r="AO248" s="137" t="str">
        <f t="shared" si="157"/>
        <v>Y</v>
      </c>
      <c r="AP248" s="137" t="str">
        <f t="shared" si="158"/>
        <v>Y</v>
      </c>
      <c r="AQ248" s="139">
        <f t="shared" si="159"/>
        <v>17.1875</v>
      </c>
      <c r="AR248" s="139">
        <f t="shared" si="160"/>
        <v>18.518518518518519</v>
      </c>
      <c r="AS248" s="139">
        <f t="shared" si="161"/>
        <v>1.8867924528301887</v>
      </c>
      <c r="AT248" s="139">
        <f t="shared" si="162"/>
        <v>15.217391304347828</v>
      </c>
      <c r="AU248" s="137" t="str">
        <f t="shared" si="163"/>
        <v>N</v>
      </c>
      <c r="AV248" s="137" t="str">
        <f t="shared" si="164"/>
        <v>Y</v>
      </c>
      <c r="AW248" s="137" t="str">
        <f t="shared" si="165"/>
        <v>N</v>
      </c>
      <c r="AX248" s="137">
        <f>'FOD (ALL)'!I248</f>
        <v>175.09</v>
      </c>
      <c r="AY248" s="137">
        <f>'FOD (ALL)'!Z248</f>
        <v>68.22</v>
      </c>
      <c r="AZ248" s="137">
        <f>'FOD (ALL)'!AQ248</f>
        <v>27.19</v>
      </c>
      <c r="BA248" s="137">
        <f>'FOD (ALL)'!BH248</f>
        <v>44.83</v>
      </c>
      <c r="BB248" s="137">
        <f>'FOD (ALL)'!BY248</f>
        <v>109.21</v>
      </c>
      <c r="BC248" s="137" t="str">
        <f t="shared" si="166"/>
        <v>Y</v>
      </c>
      <c r="BD248" s="137" t="str">
        <f t="shared" si="167"/>
        <v>Y</v>
      </c>
      <c r="BE248" s="137" t="str">
        <f t="shared" si="168"/>
        <v>N</v>
      </c>
      <c r="BF248" s="137" t="str">
        <f t="shared" si="169"/>
        <v>N</v>
      </c>
      <c r="BG248" s="139">
        <f t="shared" si="170"/>
        <v>156.65493990032249</v>
      </c>
      <c r="BH248" s="139">
        <f t="shared" si="171"/>
        <v>150.9010665685914</v>
      </c>
      <c r="BI248" s="139">
        <f t="shared" si="172"/>
        <v>-39.348650457283064</v>
      </c>
      <c r="BJ248" s="139">
        <f t="shared" si="173"/>
        <v>-58.950645545279734</v>
      </c>
      <c r="BK248" s="137" t="str">
        <f t="shared" si="174"/>
        <v>Y</v>
      </c>
      <c r="BL248" s="137" t="str">
        <f t="shared" si="175"/>
        <v>Y</v>
      </c>
      <c r="BM248" s="137" t="str">
        <f t="shared" si="176"/>
        <v>Y</v>
      </c>
      <c r="BN248" s="137">
        <f>'FOD (ALL)'!H248</f>
        <v>39</v>
      </c>
      <c r="BO248" s="137">
        <f>'FOD (ALL)'!Y248</f>
        <v>15</v>
      </c>
      <c r="BP248" s="137">
        <f>'FOD (ALL)'!AP248</f>
        <v>6</v>
      </c>
      <c r="BQ248" s="137">
        <f>'FOD (ALL)'!BG248</f>
        <v>10</v>
      </c>
      <c r="BR248" s="137">
        <f>'FOD (ALL)'!BX248</f>
        <v>24</v>
      </c>
      <c r="BS248" s="137" t="str">
        <f t="shared" si="177"/>
        <v>Y</v>
      </c>
      <c r="BT248" s="137" t="str">
        <f t="shared" si="178"/>
        <v>Y</v>
      </c>
      <c r="BU248" s="137" t="str">
        <f t="shared" si="179"/>
        <v>N</v>
      </c>
      <c r="BV248" s="137" t="str">
        <f t="shared" si="180"/>
        <v>N</v>
      </c>
      <c r="BW248" s="139">
        <f t="shared" si="181"/>
        <v>160</v>
      </c>
      <c r="BX248" s="139">
        <f t="shared" si="182"/>
        <v>150</v>
      </c>
      <c r="BY248" s="139">
        <f t="shared" si="183"/>
        <v>-40</v>
      </c>
      <c r="BZ248" s="139">
        <f t="shared" si="184"/>
        <v>-58.333333333333336</v>
      </c>
      <c r="CA248" s="137" t="str">
        <f t="shared" si="185"/>
        <v>Y</v>
      </c>
      <c r="CB248" s="137" t="str">
        <f t="shared" si="186"/>
        <v>Y</v>
      </c>
      <c r="CC248" s="137" t="str">
        <f t="shared" si="187"/>
        <v>Y</v>
      </c>
    </row>
    <row r="249" spans="1:81" x14ac:dyDescent="0.3">
      <c r="A249" s="137" t="str">
        <f>'FOD (ALL)'!B249</f>
        <v>LUPIN</v>
      </c>
      <c r="B249" s="146">
        <f>'FOD (ALL)'!C249</f>
        <v>43979</v>
      </c>
      <c r="C249" s="137">
        <f>'FOD (ALL)'!G249</f>
        <v>889.1</v>
      </c>
      <c r="D249" s="137">
        <f>'FOD (ALL)'!X249</f>
        <v>884.05</v>
      </c>
      <c r="E249" s="137">
        <f>'FOD (ALL)'!AO249</f>
        <v>873.45</v>
      </c>
      <c r="F249" s="137">
        <f>'FOD (ALL)'!BF249</f>
        <v>841.4</v>
      </c>
      <c r="G249" s="137">
        <f>'FOD (ALL)'!BW249</f>
        <v>854.15</v>
      </c>
      <c r="H249" s="137" t="str">
        <f t="shared" si="144"/>
        <v>Y</v>
      </c>
      <c r="I249" s="137" t="str">
        <f t="shared" si="145"/>
        <v>Y</v>
      </c>
      <c r="J249" s="137" t="str">
        <f t="shared" si="146"/>
        <v>Y</v>
      </c>
      <c r="K249" s="137" t="str">
        <f t="shared" si="147"/>
        <v>N</v>
      </c>
      <c r="L249" s="139">
        <f t="shared" si="148"/>
        <v>0.5712346586731597</v>
      </c>
      <c r="M249" s="139">
        <f t="shared" si="149"/>
        <v>1.2135783387715278</v>
      </c>
      <c r="N249" s="139">
        <f t="shared" si="150"/>
        <v>3.8091276444021953</v>
      </c>
      <c r="O249" s="139">
        <f t="shared" si="151"/>
        <v>-1.4927120529181057</v>
      </c>
      <c r="P249" s="137" t="str">
        <f t="shared" si="152"/>
        <v>N</v>
      </c>
      <c r="Q249" s="137" t="str">
        <f t="shared" si="153"/>
        <v>N</v>
      </c>
      <c r="R249" s="137" t="str">
        <f t="shared" si="154"/>
        <v>Y</v>
      </c>
      <c r="S249" s="137">
        <f>'FOD (ALL)'!D249</f>
        <v>879</v>
      </c>
      <c r="T249" s="137">
        <f>'FOD (ALL)'!U249</f>
        <v>871.85</v>
      </c>
      <c r="U249" s="137">
        <f>'FOD (ALL)'!AL249</f>
        <v>844</v>
      </c>
      <c r="V249" s="137">
        <f>'FOD (ALL)'!BC249</f>
        <v>860.35</v>
      </c>
      <c r="W249" s="137">
        <f>'FOD (ALL)'!BT249</f>
        <v>841.05</v>
      </c>
      <c r="X249" s="137">
        <f>'FOD (ALL)'!E249</f>
        <v>896.05</v>
      </c>
      <c r="Y249" s="137">
        <f>'FOD (ALL)'!V249</f>
        <v>889.15</v>
      </c>
      <c r="Z249" s="137">
        <f>'FOD (ALL)'!AM249</f>
        <v>878.6</v>
      </c>
      <c r="AA249" s="137">
        <f>'FOD (ALL)'!BD249</f>
        <v>871.35</v>
      </c>
      <c r="AB249" s="137">
        <f>'FOD (ALL)'!BU249</f>
        <v>858.5</v>
      </c>
      <c r="AC249" s="137">
        <f>'FOD (ALL)'!F249</f>
        <v>874.1</v>
      </c>
      <c r="AD249" s="137">
        <f>'FOD (ALL)'!W249</f>
        <v>865</v>
      </c>
      <c r="AE249" s="137">
        <f>'FOD (ALL)'!AN249</f>
        <v>841.5</v>
      </c>
      <c r="AF249" s="137">
        <f>'FOD (ALL)'!BE249</f>
        <v>832.75</v>
      </c>
      <c r="AG249" s="137">
        <f>'FOD (ALL)'!BV249</f>
        <v>835.5</v>
      </c>
      <c r="AH249" s="137">
        <f>'FOD (ALL)'!J249</f>
        <v>8152200</v>
      </c>
      <c r="AI249" s="137">
        <f>'FOD (ALL)'!AA249</f>
        <v>8962800</v>
      </c>
      <c r="AJ249" s="137">
        <f>'FOD (ALL)'!AR249</f>
        <v>8862700</v>
      </c>
      <c r="AK249" s="137">
        <f>'FOD (ALL)'!BI249</f>
        <v>8698900</v>
      </c>
      <c r="AL249" s="137">
        <f>'FOD (ALL)'!BZ249</f>
        <v>8614900</v>
      </c>
      <c r="AM249" s="137" t="str">
        <f t="shared" si="155"/>
        <v>N</v>
      </c>
      <c r="AN249" s="137" t="str">
        <f t="shared" si="156"/>
        <v>Y</v>
      </c>
      <c r="AO249" s="137" t="str">
        <f t="shared" si="157"/>
        <v>Y</v>
      </c>
      <c r="AP249" s="137" t="str">
        <f t="shared" si="158"/>
        <v>Y</v>
      </c>
      <c r="AQ249" s="139">
        <f t="shared" si="159"/>
        <v>-9.0440487347703833</v>
      </c>
      <c r="AR249" s="139">
        <f t="shared" si="160"/>
        <v>1.1294526498696786</v>
      </c>
      <c r="AS249" s="139">
        <f t="shared" si="161"/>
        <v>1.8829967007322763</v>
      </c>
      <c r="AT249" s="139">
        <f t="shared" si="162"/>
        <v>0.97505484683513455</v>
      </c>
      <c r="AU249" s="137" t="str">
        <f t="shared" si="163"/>
        <v>N</v>
      </c>
      <c r="AV249" s="137" t="str">
        <f t="shared" si="164"/>
        <v>N</v>
      </c>
      <c r="AW249" s="137" t="str">
        <f t="shared" si="165"/>
        <v>Y</v>
      </c>
      <c r="AX249" s="137">
        <f>'FOD (ALL)'!I249</f>
        <v>43636.05</v>
      </c>
      <c r="AY249" s="137">
        <f>'FOD (ALL)'!Z249</f>
        <v>35660.26</v>
      </c>
      <c r="AZ249" s="137">
        <f>'FOD (ALL)'!AQ249</f>
        <v>46713.27</v>
      </c>
      <c r="BA249" s="137">
        <f>'FOD (ALL)'!BH249</f>
        <v>34308.61</v>
      </c>
      <c r="BB249" s="137">
        <f>'FOD (ALL)'!BY249</f>
        <v>23751.71</v>
      </c>
      <c r="BC249" s="137" t="str">
        <f t="shared" si="166"/>
        <v>Y</v>
      </c>
      <c r="BD249" s="137" t="str">
        <f t="shared" si="167"/>
        <v>N</v>
      </c>
      <c r="BE249" s="137" t="str">
        <f t="shared" si="168"/>
        <v>Y</v>
      </c>
      <c r="BF249" s="137" t="str">
        <f t="shared" si="169"/>
        <v>Y</v>
      </c>
      <c r="BG249" s="139">
        <f t="shared" si="170"/>
        <v>22.366045564446249</v>
      </c>
      <c r="BH249" s="139">
        <f t="shared" si="171"/>
        <v>-23.661392148312451</v>
      </c>
      <c r="BI249" s="139">
        <f t="shared" si="172"/>
        <v>36.156113581984215</v>
      </c>
      <c r="BJ249" s="139">
        <f t="shared" si="173"/>
        <v>44.446905085991709</v>
      </c>
      <c r="BK249" s="137" t="str">
        <f t="shared" si="174"/>
        <v>Y</v>
      </c>
      <c r="BL249" s="137" t="str">
        <f t="shared" si="175"/>
        <v>N</v>
      </c>
      <c r="BM249" s="137" t="str">
        <f t="shared" si="176"/>
        <v>N</v>
      </c>
      <c r="BN249" s="137">
        <f>'FOD (ALL)'!H249</f>
        <v>7033</v>
      </c>
      <c r="BO249" s="137">
        <f>'FOD (ALL)'!Y249</f>
        <v>5793</v>
      </c>
      <c r="BP249" s="137">
        <f>'FOD (ALL)'!AP249</f>
        <v>7697</v>
      </c>
      <c r="BQ249" s="137">
        <f>'FOD (ALL)'!BG249</f>
        <v>5747</v>
      </c>
      <c r="BR249" s="137">
        <f>'FOD (ALL)'!BX249</f>
        <v>3999</v>
      </c>
      <c r="BS249" s="137" t="str">
        <f t="shared" si="177"/>
        <v>Y</v>
      </c>
      <c r="BT249" s="137" t="str">
        <f t="shared" si="178"/>
        <v>N</v>
      </c>
      <c r="BU249" s="137" t="str">
        <f t="shared" si="179"/>
        <v>Y</v>
      </c>
      <c r="BV249" s="137" t="str">
        <f t="shared" si="180"/>
        <v>Y</v>
      </c>
      <c r="BW249" s="139">
        <f t="shared" si="181"/>
        <v>21.405144139478683</v>
      </c>
      <c r="BX249" s="139">
        <f t="shared" si="182"/>
        <v>-24.73691048460439</v>
      </c>
      <c r="BY249" s="139">
        <f t="shared" si="183"/>
        <v>33.930746476422478</v>
      </c>
      <c r="BZ249" s="139">
        <f t="shared" si="184"/>
        <v>43.710927731932983</v>
      </c>
      <c r="CA249" s="137" t="str">
        <f t="shared" si="185"/>
        <v>Y</v>
      </c>
      <c r="CB249" s="137" t="str">
        <f t="shared" si="186"/>
        <v>N</v>
      </c>
      <c r="CC249" s="137" t="str">
        <f t="shared" si="187"/>
        <v>N</v>
      </c>
    </row>
    <row r="250" spans="1:81" x14ac:dyDescent="0.3">
      <c r="A250" s="137" t="str">
        <f>'FOD (ALL)'!B250</f>
        <v>LUPIN</v>
      </c>
      <c r="B250" s="146">
        <f>'FOD (ALL)'!C250</f>
        <v>44007</v>
      </c>
      <c r="C250" s="137">
        <f>'FOD (ALL)'!G250</f>
        <v>891.55</v>
      </c>
      <c r="D250" s="137">
        <f>'FOD (ALL)'!X250</f>
        <v>886.65</v>
      </c>
      <c r="E250" s="137">
        <f>'FOD (ALL)'!AO250</f>
        <v>875.5</v>
      </c>
      <c r="F250" s="137">
        <f>'FOD (ALL)'!BF250</f>
        <v>842.55</v>
      </c>
      <c r="G250" s="137">
        <f>'FOD (ALL)'!BW250</f>
        <v>857.15</v>
      </c>
      <c r="H250" s="137" t="str">
        <f t="shared" si="144"/>
        <v>Y</v>
      </c>
      <c r="I250" s="137" t="str">
        <f t="shared" si="145"/>
        <v>Y</v>
      </c>
      <c r="J250" s="137" t="str">
        <f t="shared" si="146"/>
        <v>Y</v>
      </c>
      <c r="K250" s="137" t="str">
        <f t="shared" si="147"/>
        <v>N</v>
      </c>
      <c r="L250" s="139">
        <f t="shared" si="148"/>
        <v>0.55264196695426349</v>
      </c>
      <c r="M250" s="139">
        <f t="shared" si="149"/>
        <v>1.2735579668760684</v>
      </c>
      <c r="N250" s="139">
        <f t="shared" si="150"/>
        <v>3.9107471366684528</v>
      </c>
      <c r="O250" s="139">
        <f t="shared" si="151"/>
        <v>-1.7033191390071776</v>
      </c>
      <c r="P250" s="137" t="str">
        <f t="shared" si="152"/>
        <v>N</v>
      </c>
      <c r="Q250" s="137" t="str">
        <f t="shared" si="153"/>
        <v>N</v>
      </c>
      <c r="R250" s="137" t="str">
        <f t="shared" si="154"/>
        <v>Y</v>
      </c>
      <c r="S250" s="137">
        <f>'FOD (ALL)'!D250</f>
        <v>881.1</v>
      </c>
      <c r="T250" s="137">
        <f>'FOD (ALL)'!U250</f>
        <v>872</v>
      </c>
      <c r="U250" s="137">
        <f>'FOD (ALL)'!AL250</f>
        <v>847.85</v>
      </c>
      <c r="V250" s="137">
        <f>'FOD (ALL)'!BC250</f>
        <v>861.05</v>
      </c>
      <c r="W250" s="137">
        <f>'FOD (ALL)'!BT250</f>
        <v>851.7</v>
      </c>
      <c r="X250" s="137">
        <f>'FOD (ALL)'!E250</f>
        <v>898.8</v>
      </c>
      <c r="Y250" s="137">
        <f>'FOD (ALL)'!V250</f>
        <v>891</v>
      </c>
      <c r="Z250" s="137">
        <f>'FOD (ALL)'!AM250</f>
        <v>881</v>
      </c>
      <c r="AA250" s="137">
        <f>'FOD (ALL)'!BD250</f>
        <v>873.3</v>
      </c>
      <c r="AB250" s="137">
        <f>'FOD (ALL)'!BU250</f>
        <v>860.4</v>
      </c>
      <c r="AC250" s="137">
        <f>'FOD (ALL)'!F250</f>
        <v>877</v>
      </c>
      <c r="AD250" s="137">
        <f>'FOD (ALL)'!W250</f>
        <v>868.1</v>
      </c>
      <c r="AE250" s="137">
        <f>'FOD (ALL)'!AN250</f>
        <v>846.95</v>
      </c>
      <c r="AF250" s="137">
        <f>'FOD (ALL)'!BE250</f>
        <v>835.85</v>
      </c>
      <c r="AG250" s="137">
        <f>'FOD (ALL)'!BV250</f>
        <v>838.7</v>
      </c>
      <c r="AH250" s="137">
        <f>'FOD (ALL)'!J250</f>
        <v>2252600</v>
      </c>
      <c r="AI250" s="137">
        <f>'FOD (ALL)'!AA250</f>
        <v>1176000</v>
      </c>
      <c r="AJ250" s="137">
        <f>'FOD (ALL)'!AR250</f>
        <v>666400</v>
      </c>
      <c r="AK250" s="137">
        <f>'FOD (ALL)'!BI250</f>
        <v>294000</v>
      </c>
      <c r="AL250" s="137">
        <f>'FOD (ALL)'!BZ250</f>
        <v>169400</v>
      </c>
      <c r="AM250" s="137" t="str">
        <f t="shared" si="155"/>
        <v>Y</v>
      </c>
      <c r="AN250" s="137" t="str">
        <f t="shared" si="156"/>
        <v>Y</v>
      </c>
      <c r="AO250" s="137" t="str">
        <f t="shared" si="157"/>
        <v>Y</v>
      </c>
      <c r="AP250" s="137" t="str">
        <f t="shared" si="158"/>
        <v>Y</v>
      </c>
      <c r="AQ250" s="139">
        <f t="shared" si="159"/>
        <v>91.547619047619051</v>
      </c>
      <c r="AR250" s="139">
        <f t="shared" si="160"/>
        <v>76.470588235294116</v>
      </c>
      <c r="AS250" s="139">
        <f t="shared" si="161"/>
        <v>126.66666666666666</v>
      </c>
      <c r="AT250" s="139">
        <f t="shared" si="162"/>
        <v>73.553719008264466</v>
      </c>
      <c r="AU250" s="137" t="str">
        <f t="shared" si="163"/>
        <v>Y</v>
      </c>
      <c r="AV250" s="137" t="str">
        <f t="shared" si="164"/>
        <v>N</v>
      </c>
      <c r="AW250" s="137" t="str">
        <f t="shared" si="165"/>
        <v>Y</v>
      </c>
      <c r="AX250" s="137">
        <f>'FOD (ALL)'!I250</f>
        <v>15690.69</v>
      </c>
      <c r="AY250" s="137">
        <f>'FOD (ALL)'!Z250</f>
        <v>10491.75</v>
      </c>
      <c r="AZ250" s="137">
        <f>'FOD (ALL)'!AQ250</f>
        <v>6869.71</v>
      </c>
      <c r="BA250" s="137">
        <f>'FOD (ALL)'!BH250</f>
        <v>3284.95</v>
      </c>
      <c r="BB250" s="137">
        <f>'FOD (ALL)'!BY250</f>
        <v>1344.5</v>
      </c>
      <c r="BC250" s="137" t="str">
        <f t="shared" si="166"/>
        <v>Y</v>
      </c>
      <c r="BD250" s="137" t="str">
        <f t="shared" si="167"/>
        <v>Y</v>
      </c>
      <c r="BE250" s="137" t="str">
        <f t="shared" si="168"/>
        <v>Y</v>
      </c>
      <c r="BF250" s="137" t="str">
        <f t="shared" si="169"/>
        <v>Y</v>
      </c>
      <c r="BG250" s="139">
        <f t="shared" si="170"/>
        <v>49.552648509543218</v>
      </c>
      <c r="BH250" s="139">
        <f t="shared" si="171"/>
        <v>52.72478750922528</v>
      </c>
      <c r="BI250" s="139">
        <f t="shared" si="172"/>
        <v>109.12677514117415</v>
      </c>
      <c r="BJ250" s="139">
        <f t="shared" si="173"/>
        <v>144.32502789140943</v>
      </c>
      <c r="BK250" s="137" t="str">
        <f t="shared" si="174"/>
        <v>N</v>
      </c>
      <c r="BL250" s="137" t="str">
        <f t="shared" si="175"/>
        <v>N</v>
      </c>
      <c r="BM250" s="137" t="str">
        <f t="shared" si="176"/>
        <v>N</v>
      </c>
      <c r="BN250" s="137">
        <f>'FOD (ALL)'!H250</f>
        <v>2521</v>
      </c>
      <c r="BO250" s="137">
        <f>'FOD (ALL)'!Y250</f>
        <v>1699</v>
      </c>
      <c r="BP250" s="137">
        <f>'FOD (ALL)'!AP250</f>
        <v>1128</v>
      </c>
      <c r="BQ250" s="137">
        <f>'FOD (ALL)'!BG250</f>
        <v>552</v>
      </c>
      <c r="BR250" s="137">
        <f>'FOD (ALL)'!BX250</f>
        <v>226</v>
      </c>
      <c r="BS250" s="137" t="str">
        <f t="shared" si="177"/>
        <v>Y</v>
      </c>
      <c r="BT250" s="137" t="str">
        <f t="shared" si="178"/>
        <v>Y</v>
      </c>
      <c r="BU250" s="137" t="str">
        <f t="shared" si="179"/>
        <v>Y</v>
      </c>
      <c r="BV250" s="137" t="str">
        <f t="shared" si="180"/>
        <v>Y</v>
      </c>
      <c r="BW250" s="139">
        <f t="shared" si="181"/>
        <v>48.381400824014129</v>
      </c>
      <c r="BX250" s="139">
        <f t="shared" si="182"/>
        <v>50.62056737588653</v>
      </c>
      <c r="BY250" s="139">
        <f t="shared" si="183"/>
        <v>104.34782608695652</v>
      </c>
      <c r="BZ250" s="139">
        <f t="shared" si="184"/>
        <v>144.24778761061947</v>
      </c>
      <c r="CA250" s="137" t="str">
        <f t="shared" si="185"/>
        <v>N</v>
      </c>
      <c r="CB250" s="137" t="str">
        <f t="shared" si="186"/>
        <v>N</v>
      </c>
      <c r="CC250" s="137" t="str">
        <f t="shared" si="187"/>
        <v>N</v>
      </c>
    </row>
    <row r="251" spans="1:81" x14ac:dyDescent="0.3">
      <c r="A251" s="137" t="str">
        <f>'FOD (ALL)'!B251</f>
        <v>LUPIN</v>
      </c>
      <c r="B251" s="146">
        <f>'FOD (ALL)'!C251</f>
        <v>44042</v>
      </c>
      <c r="C251" s="137">
        <f>'FOD (ALL)'!G251</f>
        <v>899.95</v>
      </c>
      <c r="D251" s="137">
        <f>'FOD (ALL)'!X251</f>
        <v>881</v>
      </c>
      <c r="E251" s="137">
        <f>'FOD (ALL)'!AO251</f>
        <v>881.15</v>
      </c>
      <c r="F251" s="137">
        <f>'FOD (ALL)'!BF251</f>
        <v>843</v>
      </c>
      <c r="G251" s="137">
        <f>'FOD (ALL)'!BW251</f>
        <v>864.85</v>
      </c>
      <c r="H251" s="137" t="str">
        <f t="shared" si="144"/>
        <v>Y</v>
      </c>
      <c r="I251" s="137" t="str">
        <f t="shared" si="145"/>
        <v>N</v>
      </c>
      <c r="J251" s="137" t="str">
        <f t="shared" si="146"/>
        <v>Y</v>
      </c>
      <c r="K251" s="137" t="str">
        <f t="shared" si="147"/>
        <v>N</v>
      </c>
      <c r="L251" s="139">
        <f t="shared" si="148"/>
        <v>2.1509648127128314</v>
      </c>
      <c r="M251" s="139">
        <f t="shared" si="149"/>
        <v>-1.7023208307323071E-2</v>
      </c>
      <c r="N251" s="139">
        <f t="shared" si="150"/>
        <v>4.5255041518386694</v>
      </c>
      <c r="O251" s="139">
        <f t="shared" si="151"/>
        <v>-2.5264496733537634</v>
      </c>
      <c r="P251" s="137" t="str">
        <f t="shared" si="152"/>
        <v>Y</v>
      </c>
      <c r="Q251" s="137" t="str">
        <f t="shared" si="153"/>
        <v>N</v>
      </c>
      <c r="R251" s="137" t="str">
        <f t="shared" si="154"/>
        <v>Y</v>
      </c>
      <c r="S251" s="137">
        <f>'FOD (ALL)'!D251</f>
        <v>885.65</v>
      </c>
      <c r="T251" s="137">
        <f>'FOD (ALL)'!U251</f>
        <v>874</v>
      </c>
      <c r="U251" s="137">
        <f>'FOD (ALL)'!AL251</f>
        <v>867</v>
      </c>
      <c r="V251" s="137">
        <f>'FOD (ALL)'!BC251</f>
        <v>850</v>
      </c>
      <c r="W251" s="137">
        <f>'FOD (ALL)'!BT251</f>
        <v>0</v>
      </c>
      <c r="X251" s="137">
        <f>'FOD (ALL)'!E251</f>
        <v>891</v>
      </c>
      <c r="Y251" s="137">
        <f>'FOD (ALL)'!V251</f>
        <v>881</v>
      </c>
      <c r="Z251" s="137">
        <f>'FOD (ALL)'!AM251</f>
        <v>881</v>
      </c>
      <c r="AA251" s="137">
        <f>'FOD (ALL)'!BD251</f>
        <v>860</v>
      </c>
      <c r="AB251" s="137">
        <f>'FOD (ALL)'!BU251</f>
        <v>0</v>
      </c>
      <c r="AC251" s="137">
        <f>'FOD (ALL)'!F251</f>
        <v>880.85</v>
      </c>
      <c r="AD251" s="137">
        <f>'FOD (ALL)'!W251</f>
        <v>867</v>
      </c>
      <c r="AE251" s="137">
        <f>'FOD (ALL)'!AN251</f>
        <v>867</v>
      </c>
      <c r="AF251" s="137">
        <f>'FOD (ALL)'!BE251</f>
        <v>843</v>
      </c>
      <c r="AG251" s="137">
        <f>'FOD (ALL)'!BV251</f>
        <v>0</v>
      </c>
      <c r="AH251" s="137">
        <f>'FOD (ALL)'!J251</f>
        <v>4250</v>
      </c>
      <c r="AI251" s="137">
        <f>'FOD (ALL)'!AA251</f>
        <v>4250</v>
      </c>
      <c r="AJ251" s="137">
        <f>'FOD (ALL)'!AR251</f>
        <v>17850</v>
      </c>
      <c r="AK251" s="137">
        <f>'FOD (ALL)'!BI251</f>
        <v>1700</v>
      </c>
      <c r="AL251" s="137">
        <f>'FOD (ALL)'!BZ251</f>
        <v>0</v>
      </c>
      <c r="AM251" s="137" t="str">
        <f t="shared" si="155"/>
        <v>Y</v>
      </c>
      <c r="AN251" s="137" t="str">
        <f t="shared" si="156"/>
        <v>N</v>
      </c>
      <c r="AO251" s="137" t="str">
        <f t="shared" si="157"/>
        <v>Y</v>
      </c>
      <c r="AP251" s="137" t="str">
        <f t="shared" si="158"/>
        <v>Y</v>
      </c>
      <c r="AQ251" s="139">
        <f t="shared" si="159"/>
        <v>0</v>
      </c>
      <c r="AR251" s="139">
        <f t="shared" si="160"/>
        <v>-76.19047619047619</v>
      </c>
      <c r="AS251" s="139">
        <f t="shared" si="161"/>
        <v>950</v>
      </c>
      <c r="AT251" s="139" t="e">
        <f t="shared" si="162"/>
        <v>#DIV/0!</v>
      </c>
      <c r="AU251" s="137" t="str">
        <f t="shared" si="163"/>
        <v>Y</v>
      </c>
      <c r="AV251" s="137" t="str">
        <f t="shared" si="164"/>
        <v>N</v>
      </c>
      <c r="AW251" s="137" t="e">
        <f t="shared" si="165"/>
        <v>#DIV/0!</v>
      </c>
      <c r="AX251" s="137">
        <f>'FOD (ALL)'!I251</f>
        <v>37.64</v>
      </c>
      <c r="AY251" s="137">
        <f>'FOD (ALL)'!Z251</f>
        <v>207.88</v>
      </c>
      <c r="AZ251" s="137">
        <f>'FOD (ALL)'!AQ251</f>
        <v>157.04</v>
      </c>
      <c r="BA251" s="137">
        <f>'FOD (ALL)'!BH251</f>
        <v>28.93</v>
      </c>
      <c r="BB251" s="137">
        <f>'FOD (ALL)'!BY251</f>
        <v>0</v>
      </c>
      <c r="BC251" s="137" t="str">
        <f t="shared" si="166"/>
        <v>N</v>
      </c>
      <c r="BD251" s="137" t="str">
        <f t="shared" si="167"/>
        <v>Y</v>
      </c>
      <c r="BE251" s="137" t="str">
        <f t="shared" si="168"/>
        <v>Y</v>
      </c>
      <c r="BF251" s="137" t="str">
        <f t="shared" si="169"/>
        <v>Y</v>
      </c>
      <c r="BG251" s="139">
        <f t="shared" si="170"/>
        <v>-81.893400038483747</v>
      </c>
      <c r="BH251" s="139">
        <f t="shared" si="171"/>
        <v>32.373917473255226</v>
      </c>
      <c r="BI251" s="139">
        <f t="shared" si="172"/>
        <v>442.82751469063254</v>
      </c>
      <c r="BJ251" s="139" t="e">
        <f t="shared" si="173"/>
        <v>#DIV/0!</v>
      </c>
      <c r="BK251" s="137" t="str">
        <f t="shared" si="174"/>
        <v>N</v>
      </c>
      <c r="BL251" s="137" t="str">
        <f t="shared" si="175"/>
        <v>N</v>
      </c>
      <c r="BM251" s="137" t="e">
        <f t="shared" si="176"/>
        <v>#DIV/0!</v>
      </c>
      <c r="BN251" s="137">
        <f>'FOD (ALL)'!H251</f>
        <v>5</v>
      </c>
      <c r="BO251" s="137">
        <f>'FOD (ALL)'!Y251</f>
        <v>28</v>
      </c>
      <c r="BP251" s="137">
        <f>'FOD (ALL)'!AP251</f>
        <v>21</v>
      </c>
      <c r="BQ251" s="137">
        <f>'FOD (ALL)'!BG251</f>
        <v>4</v>
      </c>
      <c r="BR251" s="137">
        <f>'FOD (ALL)'!BX251</f>
        <v>0</v>
      </c>
      <c r="BS251" s="137" t="str">
        <f t="shared" si="177"/>
        <v>N</v>
      </c>
      <c r="BT251" s="137" t="str">
        <f t="shared" si="178"/>
        <v>Y</v>
      </c>
      <c r="BU251" s="137" t="str">
        <f t="shared" si="179"/>
        <v>Y</v>
      </c>
      <c r="BV251" s="137" t="str">
        <f t="shared" si="180"/>
        <v>Y</v>
      </c>
      <c r="BW251" s="139">
        <f t="shared" si="181"/>
        <v>-82.142857142857139</v>
      </c>
      <c r="BX251" s="139">
        <f t="shared" si="182"/>
        <v>33.333333333333329</v>
      </c>
      <c r="BY251" s="139">
        <f t="shared" si="183"/>
        <v>425</v>
      </c>
      <c r="BZ251" s="139" t="e">
        <f t="shared" si="184"/>
        <v>#DIV/0!</v>
      </c>
      <c r="CA251" s="137" t="str">
        <f t="shared" si="185"/>
        <v>N</v>
      </c>
      <c r="CB251" s="137" t="str">
        <f t="shared" si="186"/>
        <v>N</v>
      </c>
      <c r="CC251" s="137" t="e">
        <f t="shared" si="187"/>
        <v>#DIV/0!</v>
      </c>
    </row>
    <row r="252" spans="1:81" x14ac:dyDescent="0.3">
      <c r="A252" s="137" t="str">
        <f>'FOD (ALL)'!B252</f>
        <v>M&amp;M</v>
      </c>
      <c r="B252" s="146">
        <f>'FOD (ALL)'!C252</f>
        <v>43979</v>
      </c>
      <c r="C252" s="137">
        <f>'FOD (ALL)'!G252</f>
        <v>425.95</v>
      </c>
      <c r="D252" s="137">
        <f>'FOD (ALL)'!X252</f>
        <v>407.7</v>
      </c>
      <c r="E252" s="137">
        <f>'FOD (ALL)'!AO252</f>
        <v>404.65</v>
      </c>
      <c r="F252" s="137">
        <f>'FOD (ALL)'!BF252</f>
        <v>382.45</v>
      </c>
      <c r="G252" s="137">
        <f>'FOD (ALL)'!BW252</f>
        <v>375.55</v>
      </c>
      <c r="H252" s="137" t="str">
        <f t="shared" si="144"/>
        <v>Y</v>
      </c>
      <c r="I252" s="137" t="str">
        <f t="shared" si="145"/>
        <v>Y</v>
      </c>
      <c r="J252" s="137" t="str">
        <f t="shared" si="146"/>
        <v>Y</v>
      </c>
      <c r="K252" s="137" t="str">
        <f t="shared" si="147"/>
        <v>Y</v>
      </c>
      <c r="L252" s="139">
        <f t="shared" si="148"/>
        <v>4.476330635271033</v>
      </c>
      <c r="M252" s="139">
        <f t="shared" si="149"/>
        <v>0.75373779809712382</v>
      </c>
      <c r="N252" s="139">
        <f t="shared" si="150"/>
        <v>5.8046803503725952</v>
      </c>
      <c r="O252" s="139">
        <f t="shared" si="151"/>
        <v>1.8373052855811416</v>
      </c>
      <c r="P252" s="137" t="str">
        <f t="shared" si="152"/>
        <v>Y</v>
      </c>
      <c r="Q252" s="137" t="str">
        <f t="shared" si="153"/>
        <v>N</v>
      </c>
      <c r="R252" s="137" t="str">
        <f t="shared" si="154"/>
        <v>Y</v>
      </c>
      <c r="S252" s="137">
        <f>'FOD (ALL)'!D252</f>
        <v>406.2</v>
      </c>
      <c r="T252" s="137">
        <f>'FOD (ALL)'!U252</f>
        <v>402</v>
      </c>
      <c r="U252" s="137">
        <f>'FOD (ALL)'!AL252</f>
        <v>381.6</v>
      </c>
      <c r="V252" s="137">
        <f>'FOD (ALL)'!BC252</f>
        <v>382.2</v>
      </c>
      <c r="W252" s="137">
        <f>'FOD (ALL)'!BT252</f>
        <v>381.35</v>
      </c>
      <c r="X252" s="137">
        <f>'FOD (ALL)'!E252</f>
        <v>429.4</v>
      </c>
      <c r="Y252" s="137">
        <f>'FOD (ALL)'!V252</f>
        <v>410.85</v>
      </c>
      <c r="Z252" s="137">
        <f>'FOD (ALL)'!AM252</f>
        <v>412.3</v>
      </c>
      <c r="AA252" s="137">
        <f>'FOD (ALL)'!BD252</f>
        <v>390.4</v>
      </c>
      <c r="AB252" s="137">
        <f>'FOD (ALL)'!BU252</f>
        <v>383.7</v>
      </c>
      <c r="AC252" s="137">
        <f>'FOD (ALL)'!F252</f>
        <v>399.05</v>
      </c>
      <c r="AD252" s="137">
        <f>'FOD (ALL)'!W252</f>
        <v>398.4</v>
      </c>
      <c r="AE252" s="137">
        <f>'FOD (ALL)'!AN252</f>
        <v>379.9</v>
      </c>
      <c r="AF252" s="137">
        <f>'FOD (ALL)'!BE252</f>
        <v>370.7</v>
      </c>
      <c r="AG252" s="137">
        <f>'FOD (ALL)'!BV252</f>
        <v>366.65</v>
      </c>
      <c r="AH252" s="137">
        <f>'FOD (ALL)'!J252</f>
        <v>11949000</v>
      </c>
      <c r="AI252" s="137">
        <f>'FOD (ALL)'!AA252</f>
        <v>14056000</v>
      </c>
      <c r="AJ252" s="137">
        <f>'FOD (ALL)'!AR252</f>
        <v>14724000</v>
      </c>
      <c r="AK252" s="137">
        <f>'FOD (ALL)'!BI252</f>
        <v>14322000</v>
      </c>
      <c r="AL252" s="137">
        <f>'FOD (ALL)'!BZ252</f>
        <v>14458000</v>
      </c>
      <c r="AM252" s="137" t="str">
        <f t="shared" si="155"/>
        <v>N</v>
      </c>
      <c r="AN252" s="137" t="str">
        <f t="shared" si="156"/>
        <v>N</v>
      </c>
      <c r="AO252" s="137" t="str">
        <f t="shared" si="157"/>
        <v>Y</v>
      </c>
      <c r="AP252" s="137" t="str">
        <f t="shared" si="158"/>
        <v>N</v>
      </c>
      <c r="AQ252" s="139">
        <f t="shared" si="159"/>
        <v>-14.990039840637451</v>
      </c>
      <c r="AR252" s="139">
        <f t="shared" si="160"/>
        <v>-4.5368106492800866</v>
      </c>
      <c r="AS252" s="139">
        <f t="shared" si="161"/>
        <v>2.8068705488060326</v>
      </c>
      <c r="AT252" s="139">
        <f t="shared" si="162"/>
        <v>-0.94065569235025592</v>
      </c>
      <c r="AU252" s="137" t="str">
        <f t="shared" si="163"/>
        <v>N</v>
      </c>
      <c r="AV252" s="137" t="str">
        <f t="shared" si="164"/>
        <v>N</v>
      </c>
      <c r="AW252" s="137" t="str">
        <f t="shared" si="165"/>
        <v>Y</v>
      </c>
      <c r="AX252" s="137">
        <f>'FOD (ALL)'!I252</f>
        <v>49128.38</v>
      </c>
      <c r="AY252" s="137">
        <f>'FOD (ALL)'!Z252</f>
        <v>23674.89</v>
      </c>
      <c r="AZ252" s="137">
        <f>'FOD (ALL)'!AQ252</f>
        <v>34545.26</v>
      </c>
      <c r="BA252" s="137">
        <f>'FOD (ALL)'!BH252</f>
        <v>25505.4</v>
      </c>
      <c r="BB252" s="137">
        <f>'FOD (ALL)'!BY252</f>
        <v>34114.629999999997</v>
      </c>
      <c r="BC252" s="137" t="str">
        <f t="shared" si="166"/>
        <v>Y</v>
      </c>
      <c r="BD252" s="137" t="str">
        <f t="shared" si="167"/>
        <v>N</v>
      </c>
      <c r="BE252" s="137" t="str">
        <f t="shared" si="168"/>
        <v>Y</v>
      </c>
      <c r="BF252" s="137" t="str">
        <f t="shared" si="169"/>
        <v>N</v>
      </c>
      <c r="BG252" s="139">
        <f t="shared" si="170"/>
        <v>107.51260090331994</v>
      </c>
      <c r="BH252" s="139">
        <f t="shared" si="171"/>
        <v>-31.467037735423041</v>
      </c>
      <c r="BI252" s="139">
        <f t="shared" si="172"/>
        <v>35.442925811788875</v>
      </c>
      <c r="BJ252" s="139">
        <f t="shared" si="173"/>
        <v>-25.236181661650726</v>
      </c>
      <c r="BK252" s="137" t="str">
        <f t="shared" si="174"/>
        <v>Y</v>
      </c>
      <c r="BL252" s="137" t="str">
        <f t="shared" si="175"/>
        <v>N</v>
      </c>
      <c r="BM252" s="137" t="str">
        <f t="shared" si="176"/>
        <v>Y</v>
      </c>
      <c r="BN252" s="137">
        <f>'FOD (ALL)'!H252</f>
        <v>11855</v>
      </c>
      <c r="BO252" s="137">
        <f>'FOD (ALL)'!Y252</f>
        <v>5833</v>
      </c>
      <c r="BP252" s="137">
        <f>'FOD (ALL)'!AP252</f>
        <v>8680</v>
      </c>
      <c r="BQ252" s="137">
        <f>'FOD (ALL)'!BG252</f>
        <v>6651</v>
      </c>
      <c r="BR252" s="137">
        <f>'FOD (ALL)'!BX252</f>
        <v>9110</v>
      </c>
      <c r="BS252" s="137" t="str">
        <f t="shared" si="177"/>
        <v>Y</v>
      </c>
      <c r="BT252" s="137" t="str">
        <f t="shared" si="178"/>
        <v>N</v>
      </c>
      <c r="BU252" s="137" t="str">
        <f t="shared" si="179"/>
        <v>Y</v>
      </c>
      <c r="BV252" s="137" t="str">
        <f t="shared" si="180"/>
        <v>N</v>
      </c>
      <c r="BW252" s="139">
        <f t="shared" si="181"/>
        <v>103.24018515343734</v>
      </c>
      <c r="BX252" s="139">
        <f t="shared" si="182"/>
        <v>-32.799539170506911</v>
      </c>
      <c r="BY252" s="139">
        <f t="shared" si="183"/>
        <v>30.506690723199519</v>
      </c>
      <c r="BZ252" s="139">
        <f t="shared" si="184"/>
        <v>-26.992316136114159</v>
      </c>
      <c r="CA252" s="137" t="str">
        <f t="shared" si="185"/>
        <v>Y</v>
      </c>
      <c r="CB252" s="137" t="str">
        <f t="shared" si="186"/>
        <v>N</v>
      </c>
      <c r="CC252" s="137" t="str">
        <f t="shared" si="187"/>
        <v>Y</v>
      </c>
    </row>
    <row r="253" spans="1:81" x14ac:dyDescent="0.3">
      <c r="A253" s="137" t="str">
        <f>'FOD (ALL)'!B253</f>
        <v>M&amp;M</v>
      </c>
      <c r="B253" s="146">
        <f>'FOD (ALL)'!C253</f>
        <v>44007</v>
      </c>
      <c r="C253" s="137">
        <f>'FOD (ALL)'!G253</f>
        <v>427.65</v>
      </c>
      <c r="D253" s="137">
        <f>'FOD (ALL)'!X253</f>
        <v>408.75</v>
      </c>
      <c r="E253" s="137">
        <f>'FOD (ALL)'!AO253</f>
        <v>404.5</v>
      </c>
      <c r="F253" s="137">
        <f>'FOD (ALL)'!BF253</f>
        <v>383.6</v>
      </c>
      <c r="G253" s="137">
        <f>'FOD (ALL)'!BW253</f>
        <v>377</v>
      </c>
      <c r="H253" s="137" t="str">
        <f t="shared" si="144"/>
        <v>Y</v>
      </c>
      <c r="I253" s="137" t="str">
        <f t="shared" si="145"/>
        <v>Y</v>
      </c>
      <c r="J253" s="137" t="str">
        <f t="shared" si="146"/>
        <v>Y</v>
      </c>
      <c r="K253" s="137" t="str">
        <f t="shared" si="147"/>
        <v>Y</v>
      </c>
      <c r="L253" s="139">
        <f t="shared" si="148"/>
        <v>4.6238532110091688</v>
      </c>
      <c r="M253" s="139">
        <f t="shared" si="149"/>
        <v>1.0506798516687268</v>
      </c>
      <c r="N253" s="139">
        <f t="shared" si="150"/>
        <v>5.4483837330552598</v>
      </c>
      <c r="O253" s="139">
        <f t="shared" si="151"/>
        <v>1.7506631299734807</v>
      </c>
      <c r="P253" s="137" t="str">
        <f t="shared" si="152"/>
        <v>Y</v>
      </c>
      <c r="Q253" s="137" t="str">
        <f t="shared" si="153"/>
        <v>N</v>
      </c>
      <c r="R253" s="137" t="str">
        <f t="shared" si="154"/>
        <v>Y</v>
      </c>
      <c r="S253" s="137">
        <f>'FOD (ALL)'!D253</f>
        <v>402</v>
      </c>
      <c r="T253" s="137">
        <f>'FOD (ALL)'!U253</f>
        <v>399.95</v>
      </c>
      <c r="U253" s="137">
        <f>'FOD (ALL)'!AL253</f>
        <v>381.8</v>
      </c>
      <c r="V253" s="137">
        <f>'FOD (ALL)'!BC253</f>
        <v>378.55</v>
      </c>
      <c r="W253" s="137">
        <f>'FOD (ALL)'!BT253</f>
        <v>383</v>
      </c>
      <c r="X253" s="137">
        <f>'FOD (ALL)'!E253</f>
        <v>430.35</v>
      </c>
      <c r="Y253" s="137">
        <f>'FOD (ALL)'!V253</f>
        <v>411.9</v>
      </c>
      <c r="Z253" s="137">
        <f>'FOD (ALL)'!AM253</f>
        <v>413.6</v>
      </c>
      <c r="AA253" s="137">
        <f>'FOD (ALL)'!BD253</f>
        <v>391.15</v>
      </c>
      <c r="AB253" s="137">
        <f>'FOD (ALL)'!BU253</f>
        <v>384.2</v>
      </c>
      <c r="AC253" s="137">
        <f>'FOD (ALL)'!F253</f>
        <v>400.3</v>
      </c>
      <c r="AD253" s="137">
        <f>'FOD (ALL)'!W253</f>
        <v>399.8</v>
      </c>
      <c r="AE253" s="137">
        <f>'FOD (ALL)'!AN253</f>
        <v>381.8</v>
      </c>
      <c r="AF253" s="137">
        <f>'FOD (ALL)'!BE253</f>
        <v>373.55</v>
      </c>
      <c r="AG253" s="137">
        <f>'FOD (ALL)'!BV253</f>
        <v>368.5</v>
      </c>
      <c r="AH253" s="137">
        <f>'FOD (ALL)'!J253</f>
        <v>3952000</v>
      </c>
      <c r="AI253" s="137">
        <f>'FOD (ALL)'!AA253</f>
        <v>1541000</v>
      </c>
      <c r="AJ253" s="137">
        <f>'FOD (ALL)'!AR253</f>
        <v>1036000</v>
      </c>
      <c r="AK253" s="137">
        <f>'FOD (ALL)'!BI253</f>
        <v>434000</v>
      </c>
      <c r="AL253" s="137">
        <f>'FOD (ALL)'!BZ253</f>
        <v>331000</v>
      </c>
      <c r="AM253" s="137" t="str">
        <f t="shared" si="155"/>
        <v>Y</v>
      </c>
      <c r="AN253" s="137" t="str">
        <f t="shared" si="156"/>
        <v>Y</v>
      </c>
      <c r="AO253" s="137" t="str">
        <f t="shared" si="157"/>
        <v>Y</v>
      </c>
      <c r="AP253" s="137" t="str">
        <f t="shared" si="158"/>
        <v>Y</v>
      </c>
      <c r="AQ253" s="139">
        <f t="shared" si="159"/>
        <v>156.4568462037638</v>
      </c>
      <c r="AR253" s="139">
        <f t="shared" si="160"/>
        <v>48.745173745173744</v>
      </c>
      <c r="AS253" s="139">
        <f t="shared" si="161"/>
        <v>138.70967741935485</v>
      </c>
      <c r="AT253" s="139">
        <f t="shared" si="162"/>
        <v>31.117824773413901</v>
      </c>
      <c r="AU253" s="137" t="str">
        <f t="shared" si="163"/>
        <v>Y</v>
      </c>
      <c r="AV253" s="137" t="str">
        <f t="shared" si="164"/>
        <v>N</v>
      </c>
      <c r="AW253" s="137" t="str">
        <f t="shared" si="165"/>
        <v>Y</v>
      </c>
      <c r="AX253" s="137">
        <f>'FOD (ALL)'!I253</f>
        <v>15228.5</v>
      </c>
      <c r="AY253" s="137">
        <f>'FOD (ALL)'!Z253</f>
        <v>5084.6899999999996</v>
      </c>
      <c r="AZ253" s="137">
        <f>'FOD (ALL)'!AQ253</f>
        <v>5182.82</v>
      </c>
      <c r="BA253" s="137">
        <f>'FOD (ALL)'!BH253</f>
        <v>1429.28</v>
      </c>
      <c r="BB253" s="137">
        <f>'FOD (ALL)'!BY253</f>
        <v>999.53</v>
      </c>
      <c r="BC253" s="137" t="str">
        <f t="shared" si="166"/>
        <v>Y</v>
      </c>
      <c r="BD253" s="137" t="str">
        <f t="shared" si="167"/>
        <v>N</v>
      </c>
      <c r="BE253" s="137" t="str">
        <f t="shared" si="168"/>
        <v>Y</v>
      </c>
      <c r="BF253" s="137" t="str">
        <f t="shared" si="169"/>
        <v>Y</v>
      </c>
      <c r="BG253" s="139">
        <f t="shared" si="170"/>
        <v>199.49711781839213</v>
      </c>
      <c r="BH253" s="139">
        <f t="shared" si="171"/>
        <v>-1.8933707904191177</v>
      </c>
      <c r="BI253" s="139">
        <f t="shared" si="172"/>
        <v>262.61754169931714</v>
      </c>
      <c r="BJ253" s="139">
        <f t="shared" si="173"/>
        <v>42.995207747641395</v>
      </c>
      <c r="BK253" s="137" t="str">
        <f t="shared" si="174"/>
        <v>Y</v>
      </c>
      <c r="BL253" s="137" t="str">
        <f t="shared" si="175"/>
        <v>N</v>
      </c>
      <c r="BM253" s="137" t="str">
        <f t="shared" si="176"/>
        <v>Y</v>
      </c>
      <c r="BN253" s="137">
        <f>'FOD (ALL)'!H253</f>
        <v>3678</v>
      </c>
      <c r="BO253" s="137">
        <f>'FOD (ALL)'!Y253</f>
        <v>1248</v>
      </c>
      <c r="BP253" s="137">
        <f>'FOD (ALL)'!AP253</f>
        <v>1302</v>
      </c>
      <c r="BQ253" s="137">
        <f>'FOD (ALL)'!BG253</f>
        <v>371</v>
      </c>
      <c r="BR253" s="137">
        <f>'FOD (ALL)'!BX253</f>
        <v>266</v>
      </c>
      <c r="BS253" s="137" t="str">
        <f t="shared" si="177"/>
        <v>Y</v>
      </c>
      <c r="BT253" s="137" t="str">
        <f t="shared" si="178"/>
        <v>N</v>
      </c>
      <c r="BU253" s="137" t="str">
        <f t="shared" si="179"/>
        <v>Y</v>
      </c>
      <c r="BV253" s="137" t="str">
        <f t="shared" si="180"/>
        <v>Y</v>
      </c>
      <c r="BW253" s="139">
        <f t="shared" si="181"/>
        <v>194.71153846153845</v>
      </c>
      <c r="BX253" s="139">
        <f t="shared" si="182"/>
        <v>-4.1474654377880187</v>
      </c>
      <c r="BY253" s="139">
        <f t="shared" si="183"/>
        <v>250.9433962264151</v>
      </c>
      <c r="BZ253" s="139">
        <f t="shared" si="184"/>
        <v>39.473684210526315</v>
      </c>
      <c r="CA253" s="137" t="str">
        <f t="shared" si="185"/>
        <v>Y</v>
      </c>
      <c r="CB253" s="137" t="str">
        <f t="shared" si="186"/>
        <v>N</v>
      </c>
      <c r="CC253" s="137" t="str">
        <f t="shared" si="187"/>
        <v>Y</v>
      </c>
    </row>
    <row r="254" spans="1:81" x14ac:dyDescent="0.3">
      <c r="A254" s="137" t="str">
        <f>'FOD (ALL)'!B254</f>
        <v>M&amp;M</v>
      </c>
      <c r="B254" s="146">
        <f>'FOD (ALL)'!C254</f>
        <v>44042</v>
      </c>
      <c r="C254" s="137">
        <f>'FOD (ALL)'!G254</f>
        <v>424.3</v>
      </c>
      <c r="D254" s="137">
        <f>'FOD (ALL)'!X254</f>
        <v>411.95</v>
      </c>
      <c r="E254" s="137">
        <f>'FOD (ALL)'!AO254</f>
        <v>408.8</v>
      </c>
      <c r="F254" s="137">
        <f>'FOD (ALL)'!BF254</f>
        <v>386.45</v>
      </c>
      <c r="G254" s="137">
        <f>'FOD (ALL)'!BW254</f>
        <v>375</v>
      </c>
      <c r="H254" s="137" t="str">
        <f t="shared" si="144"/>
        <v>Y</v>
      </c>
      <c r="I254" s="137" t="str">
        <f t="shared" si="145"/>
        <v>Y</v>
      </c>
      <c r="J254" s="137" t="str">
        <f t="shared" si="146"/>
        <v>Y</v>
      </c>
      <c r="K254" s="137" t="str">
        <f t="shared" si="147"/>
        <v>Y</v>
      </c>
      <c r="L254" s="139">
        <f t="shared" si="148"/>
        <v>2.9979366427964615</v>
      </c>
      <c r="M254" s="139">
        <f t="shared" si="149"/>
        <v>0.77054794520547387</v>
      </c>
      <c r="N254" s="139">
        <f t="shared" si="150"/>
        <v>5.7834131194203708</v>
      </c>
      <c r="O254" s="139">
        <f t="shared" si="151"/>
        <v>3.0533333333333306</v>
      </c>
      <c r="P254" s="137" t="str">
        <f t="shared" si="152"/>
        <v>Y</v>
      </c>
      <c r="Q254" s="137" t="str">
        <f t="shared" si="153"/>
        <v>N</v>
      </c>
      <c r="R254" s="137" t="str">
        <f t="shared" si="154"/>
        <v>Y</v>
      </c>
      <c r="S254" s="137">
        <f>'FOD (ALL)'!D254</f>
        <v>402.4</v>
      </c>
      <c r="T254" s="137">
        <f>'FOD (ALL)'!U254</f>
        <v>400</v>
      </c>
      <c r="U254" s="137">
        <f>'FOD (ALL)'!AL254</f>
        <v>388</v>
      </c>
      <c r="V254" s="137">
        <f>'FOD (ALL)'!BC254</f>
        <v>375</v>
      </c>
      <c r="W254" s="137">
        <f>'FOD (ALL)'!BT254</f>
        <v>374.95</v>
      </c>
      <c r="X254" s="137">
        <f>'FOD (ALL)'!E254</f>
        <v>426.5</v>
      </c>
      <c r="Y254" s="137">
        <f>'FOD (ALL)'!V254</f>
        <v>404.35</v>
      </c>
      <c r="Z254" s="137">
        <f>'FOD (ALL)'!AM254</f>
        <v>400.6</v>
      </c>
      <c r="AA254" s="137">
        <f>'FOD (ALL)'!BD254</f>
        <v>382.2</v>
      </c>
      <c r="AB254" s="137">
        <f>'FOD (ALL)'!BU254</f>
        <v>375</v>
      </c>
      <c r="AC254" s="137">
        <f>'FOD (ALL)'!F254</f>
        <v>401.3</v>
      </c>
      <c r="AD254" s="137">
        <f>'FOD (ALL)'!W254</f>
        <v>400</v>
      </c>
      <c r="AE254" s="137">
        <f>'FOD (ALL)'!AN254</f>
        <v>388</v>
      </c>
      <c r="AF254" s="137">
        <f>'FOD (ALL)'!BE254</f>
        <v>375</v>
      </c>
      <c r="AG254" s="137">
        <f>'FOD (ALL)'!BV254</f>
        <v>367.75</v>
      </c>
      <c r="AH254" s="137">
        <f>'FOD (ALL)'!J254</f>
        <v>25200</v>
      </c>
      <c r="AI254" s="137">
        <f>'FOD (ALL)'!AA254</f>
        <v>21000</v>
      </c>
      <c r="AJ254" s="137">
        <f>'FOD (ALL)'!AR254</f>
        <v>22400</v>
      </c>
      <c r="AK254" s="137">
        <f>'FOD (ALL)'!BI254</f>
        <v>19600</v>
      </c>
      <c r="AL254" s="137">
        <f>'FOD (ALL)'!BZ254</f>
        <v>19600</v>
      </c>
      <c r="AM254" s="137" t="str">
        <f t="shared" si="155"/>
        <v>Y</v>
      </c>
      <c r="AN254" s="137" t="str">
        <f t="shared" si="156"/>
        <v>N</v>
      </c>
      <c r="AO254" s="137" t="str">
        <f t="shared" si="157"/>
        <v>Y</v>
      </c>
      <c r="AP254" s="137" t="str">
        <f t="shared" si="158"/>
        <v>Y</v>
      </c>
      <c r="AQ254" s="139">
        <f t="shared" si="159"/>
        <v>20</v>
      </c>
      <c r="AR254" s="139">
        <f t="shared" si="160"/>
        <v>-6.25</v>
      </c>
      <c r="AS254" s="139">
        <f t="shared" si="161"/>
        <v>14.285714285714285</v>
      </c>
      <c r="AT254" s="139">
        <f t="shared" si="162"/>
        <v>0</v>
      </c>
      <c r="AU254" s="137" t="str">
        <f t="shared" si="163"/>
        <v>Y</v>
      </c>
      <c r="AV254" s="137" t="str">
        <f t="shared" si="164"/>
        <v>N</v>
      </c>
      <c r="AW254" s="137" t="str">
        <f t="shared" si="165"/>
        <v>Y</v>
      </c>
      <c r="AX254" s="137">
        <f>'FOD (ALL)'!I254</f>
        <v>127.8</v>
      </c>
      <c r="AY254" s="137">
        <f>'FOD (ALL)'!Z254</f>
        <v>16.86</v>
      </c>
      <c r="AZ254" s="137">
        <f>'FOD (ALL)'!AQ254</f>
        <v>33.049999999999997</v>
      </c>
      <c r="BA254" s="137">
        <f>'FOD (ALL)'!BH254</f>
        <v>21.23</v>
      </c>
      <c r="BB254" s="137">
        <f>'FOD (ALL)'!BY254</f>
        <v>20.85</v>
      </c>
      <c r="BC254" s="137" t="str">
        <f t="shared" si="166"/>
        <v>Y</v>
      </c>
      <c r="BD254" s="137" t="str">
        <f t="shared" si="167"/>
        <v>N</v>
      </c>
      <c r="BE254" s="137" t="str">
        <f t="shared" si="168"/>
        <v>Y</v>
      </c>
      <c r="BF254" s="137" t="str">
        <f t="shared" si="169"/>
        <v>Y</v>
      </c>
      <c r="BG254" s="139">
        <f t="shared" si="170"/>
        <v>658.0071174377224</v>
      </c>
      <c r="BH254" s="139">
        <f t="shared" si="171"/>
        <v>-48.986384266263236</v>
      </c>
      <c r="BI254" s="139">
        <f t="shared" si="172"/>
        <v>55.675930287329237</v>
      </c>
      <c r="BJ254" s="139">
        <f t="shared" si="173"/>
        <v>1.8225419664268536</v>
      </c>
      <c r="BK254" s="137" t="str">
        <f t="shared" si="174"/>
        <v>Y</v>
      </c>
      <c r="BL254" s="137" t="str">
        <f t="shared" si="175"/>
        <v>N</v>
      </c>
      <c r="BM254" s="137" t="str">
        <f t="shared" si="176"/>
        <v>Y</v>
      </c>
      <c r="BN254" s="137">
        <f>'FOD (ALL)'!H254</f>
        <v>22</v>
      </c>
      <c r="BO254" s="137">
        <f>'FOD (ALL)'!Y254</f>
        <v>3</v>
      </c>
      <c r="BP254" s="137">
        <f>'FOD (ALL)'!AP254</f>
        <v>6</v>
      </c>
      <c r="BQ254" s="137">
        <f>'FOD (ALL)'!BG254</f>
        <v>4</v>
      </c>
      <c r="BR254" s="137">
        <f>'FOD (ALL)'!BX254</f>
        <v>4</v>
      </c>
      <c r="BS254" s="137" t="str">
        <f t="shared" si="177"/>
        <v>Y</v>
      </c>
      <c r="BT254" s="137" t="str">
        <f t="shared" si="178"/>
        <v>N</v>
      </c>
      <c r="BU254" s="137" t="str">
        <f t="shared" si="179"/>
        <v>Y</v>
      </c>
      <c r="BV254" s="137" t="str">
        <f t="shared" si="180"/>
        <v>Y</v>
      </c>
      <c r="BW254" s="139">
        <f t="shared" si="181"/>
        <v>633.33333333333326</v>
      </c>
      <c r="BX254" s="139">
        <f t="shared" si="182"/>
        <v>-50</v>
      </c>
      <c r="BY254" s="139">
        <f t="shared" si="183"/>
        <v>50</v>
      </c>
      <c r="BZ254" s="139">
        <f t="shared" si="184"/>
        <v>0</v>
      </c>
      <c r="CA254" s="137" t="str">
        <f t="shared" si="185"/>
        <v>Y</v>
      </c>
      <c r="CB254" s="137" t="str">
        <f t="shared" si="186"/>
        <v>N</v>
      </c>
      <c r="CC254" s="137" t="str">
        <f t="shared" si="187"/>
        <v>Y</v>
      </c>
    </row>
    <row r="255" spans="1:81" x14ac:dyDescent="0.3">
      <c r="A255" s="137" t="str">
        <f>'FOD (ALL)'!B255</f>
        <v>M&amp;MFIN</v>
      </c>
      <c r="B255" s="146">
        <f>'FOD (ALL)'!C255</f>
        <v>43979</v>
      </c>
      <c r="C255" s="137">
        <f>'FOD (ALL)'!G255</f>
        <v>127.65</v>
      </c>
      <c r="D255" s="137">
        <f>'FOD (ALL)'!X255</f>
        <v>135.4</v>
      </c>
      <c r="E255" s="137">
        <f>'FOD (ALL)'!AO255</f>
        <v>137</v>
      </c>
      <c r="F255" s="137">
        <f>'FOD (ALL)'!BF255</f>
        <v>134.55000000000001</v>
      </c>
      <c r="G255" s="137">
        <f>'FOD (ALL)'!BW255</f>
        <v>138.05000000000001</v>
      </c>
      <c r="H255" s="137" t="str">
        <f t="shared" si="144"/>
        <v>N</v>
      </c>
      <c r="I255" s="137" t="str">
        <f t="shared" si="145"/>
        <v>N</v>
      </c>
      <c r="J255" s="137" t="str">
        <f t="shared" si="146"/>
        <v>Y</v>
      </c>
      <c r="K255" s="137" t="str">
        <f t="shared" si="147"/>
        <v>N</v>
      </c>
      <c r="L255" s="139">
        <f t="shared" si="148"/>
        <v>-5.7237813884785815</v>
      </c>
      <c r="M255" s="139">
        <f t="shared" si="149"/>
        <v>-1.167883211678828</v>
      </c>
      <c r="N255" s="139">
        <f t="shared" si="150"/>
        <v>1.8208844295800732</v>
      </c>
      <c r="O255" s="139">
        <f t="shared" si="151"/>
        <v>-2.5353132922854038</v>
      </c>
      <c r="P255" s="137" t="str">
        <f t="shared" si="152"/>
        <v>N</v>
      </c>
      <c r="Q255" s="137" t="str">
        <f t="shared" si="153"/>
        <v>N</v>
      </c>
      <c r="R255" s="137" t="str">
        <f t="shared" si="154"/>
        <v>Y</v>
      </c>
      <c r="S255" s="137">
        <f>'FOD (ALL)'!D255</f>
        <v>135.5</v>
      </c>
      <c r="T255" s="137">
        <f>'FOD (ALL)'!U255</f>
        <v>138.19999999999999</v>
      </c>
      <c r="U255" s="137">
        <f>'FOD (ALL)'!AL255</f>
        <v>135.5</v>
      </c>
      <c r="V255" s="137">
        <f>'FOD (ALL)'!BC255</f>
        <v>141.94999999999999</v>
      </c>
      <c r="W255" s="137">
        <f>'FOD (ALL)'!BT255</f>
        <v>164.05</v>
      </c>
      <c r="X255" s="137">
        <f>'FOD (ALL)'!E255</f>
        <v>139.25</v>
      </c>
      <c r="Y255" s="137">
        <f>'FOD (ALL)'!V255</f>
        <v>145</v>
      </c>
      <c r="Z255" s="137">
        <f>'FOD (ALL)'!AM255</f>
        <v>142.19999999999999</v>
      </c>
      <c r="AA255" s="137">
        <f>'FOD (ALL)'!BD255</f>
        <v>143.69999999999999</v>
      </c>
      <c r="AB255" s="137">
        <f>'FOD (ALL)'!BU255</f>
        <v>164.4</v>
      </c>
      <c r="AC255" s="137">
        <f>'FOD (ALL)'!F255</f>
        <v>125.2</v>
      </c>
      <c r="AD255" s="137">
        <f>'FOD (ALL)'!W255</f>
        <v>133.69999999999999</v>
      </c>
      <c r="AE255" s="137">
        <f>'FOD (ALL)'!AN255</f>
        <v>131.5</v>
      </c>
      <c r="AF255" s="137">
        <f>'FOD (ALL)'!BE255</f>
        <v>133.30000000000001</v>
      </c>
      <c r="AG255" s="137">
        <f>'FOD (ALL)'!BV255</f>
        <v>136.1</v>
      </c>
      <c r="AH255" s="137">
        <f>'FOD (ALL)'!J255</f>
        <v>15257600</v>
      </c>
      <c r="AI255" s="137">
        <f>'FOD (ALL)'!AA255</f>
        <v>15795200</v>
      </c>
      <c r="AJ255" s="137">
        <f>'FOD (ALL)'!AR255</f>
        <v>16505600</v>
      </c>
      <c r="AK255" s="137">
        <f>'FOD (ALL)'!BI255</f>
        <v>15588800</v>
      </c>
      <c r="AL255" s="137">
        <f>'FOD (ALL)'!BZ255</f>
        <v>15500800</v>
      </c>
      <c r="AM255" s="137" t="str">
        <f t="shared" si="155"/>
        <v>N</v>
      </c>
      <c r="AN255" s="137" t="str">
        <f t="shared" si="156"/>
        <v>N</v>
      </c>
      <c r="AO255" s="137" t="str">
        <f t="shared" si="157"/>
        <v>Y</v>
      </c>
      <c r="AP255" s="137" t="str">
        <f t="shared" si="158"/>
        <v>Y</v>
      </c>
      <c r="AQ255" s="139">
        <f t="shared" si="159"/>
        <v>-3.4035656401944889</v>
      </c>
      <c r="AR255" s="139">
        <f t="shared" si="160"/>
        <v>-4.3039937960449786</v>
      </c>
      <c r="AS255" s="139">
        <f t="shared" si="161"/>
        <v>5.8811454377501793</v>
      </c>
      <c r="AT255" s="139">
        <f t="shared" si="162"/>
        <v>0.56771263418662266</v>
      </c>
      <c r="AU255" s="137" t="str">
        <f t="shared" si="163"/>
        <v>Y</v>
      </c>
      <c r="AV255" s="137" t="str">
        <f t="shared" si="164"/>
        <v>N</v>
      </c>
      <c r="AW255" s="137" t="str">
        <f t="shared" si="165"/>
        <v>Y</v>
      </c>
      <c r="AX255" s="137">
        <f>'FOD (ALL)'!I255</f>
        <v>15699.6</v>
      </c>
      <c r="AY255" s="137">
        <f>'FOD (ALL)'!Z255</f>
        <v>17340.89</v>
      </c>
      <c r="AZ255" s="137">
        <f>'FOD (ALL)'!AQ255</f>
        <v>16673.54</v>
      </c>
      <c r="BA255" s="137">
        <f>'FOD (ALL)'!BH255</f>
        <v>14227.22</v>
      </c>
      <c r="BB255" s="137">
        <f>'FOD (ALL)'!BY255</f>
        <v>24298.7</v>
      </c>
      <c r="BC255" s="137" t="str">
        <f t="shared" si="166"/>
        <v>N</v>
      </c>
      <c r="BD255" s="137" t="str">
        <f t="shared" si="167"/>
        <v>Y</v>
      </c>
      <c r="BE255" s="137" t="str">
        <f t="shared" si="168"/>
        <v>Y</v>
      </c>
      <c r="BF255" s="137" t="str">
        <f t="shared" si="169"/>
        <v>N</v>
      </c>
      <c r="BG255" s="139">
        <f t="shared" si="170"/>
        <v>-9.4648544567204986</v>
      </c>
      <c r="BH255" s="139">
        <f t="shared" si="171"/>
        <v>4.0024493898716083</v>
      </c>
      <c r="BI255" s="139">
        <f t="shared" si="172"/>
        <v>17.194645194212232</v>
      </c>
      <c r="BJ255" s="139">
        <f t="shared" si="173"/>
        <v>-41.44863716988975</v>
      </c>
      <c r="BK255" s="137" t="str">
        <f t="shared" si="174"/>
        <v>N</v>
      </c>
      <c r="BL255" s="137" t="str">
        <f t="shared" si="175"/>
        <v>N</v>
      </c>
      <c r="BM255" s="137" t="str">
        <f t="shared" si="176"/>
        <v>Y</v>
      </c>
      <c r="BN255" s="137">
        <f>'FOD (ALL)'!H255</f>
        <v>7540</v>
      </c>
      <c r="BO255" s="137">
        <f>'FOD (ALL)'!Y255</f>
        <v>7783</v>
      </c>
      <c r="BP255" s="137">
        <f>'FOD (ALL)'!AP255</f>
        <v>7621</v>
      </c>
      <c r="BQ255" s="137">
        <f>'FOD (ALL)'!BG255</f>
        <v>6411</v>
      </c>
      <c r="BR255" s="137">
        <f>'FOD (ALL)'!BX255</f>
        <v>10477</v>
      </c>
      <c r="BS255" s="137" t="str">
        <f t="shared" si="177"/>
        <v>N</v>
      </c>
      <c r="BT255" s="137" t="str">
        <f t="shared" si="178"/>
        <v>Y</v>
      </c>
      <c r="BU255" s="137" t="str">
        <f t="shared" si="179"/>
        <v>Y</v>
      </c>
      <c r="BV255" s="137" t="str">
        <f t="shared" si="180"/>
        <v>N</v>
      </c>
      <c r="BW255" s="139">
        <f t="shared" si="181"/>
        <v>-3.1221893871257866</v>
      </c>
      <c r="BX255" s="139">
        <f t="shared" si="182"/>
        <v>2.1257052880199452</v>
      </c>
      <c r="BY255" s="139">
        <f t="shared" si="183"/>
        <v>18.873810637965995</v>
      </c>
      <c r="BZ255" s="139">
        <f t="shared" si="184"/>
        <v>-38.808819318507204</v>
      </c>
      <c r="CA255" s="137" t="str">
        <f t="shared" si="185"/>
        <v>N</v>
      </c>
      <c r="CB255" s="137" t="str">
        <f t="shared" si="186"/>
        <v>N</v>
      </c>
      <c r="CC255" s="137" t="str">
        <f t="shared" si="187"/>
        <v>Y</v>
      </c>
    </row>
    <row r="256" spans="1:81" x14ac:dyDescent="0.3">
      <c r="A256" s="137" t="str">
        <f>'FOD (ALL)'!B256</f>
        <v>M&amp;MFIN</v>
      </c>
      <c r="B256" s="146">
        <f>'FOD (ALL)'!C256</f>
        <v>44007</v>
      </c>
      <c r="C256" s="137">
        <f>'FOD (ALL)'!G256</f>
        <v>127.8</v>
      </c>
      <c r="D256" s="137">
        <f>'FOD (ALL)'!X256</f>
        <v>135.4</v>
      </c>
      <c r="E256" s="137">
        <f>'FOD (ALL)'!AO256</f>
        <v>137.35</v>
      </c>
      <c r="F256" s="137">
        <f>'FOD (ALL)'!BF256</f>
        <v>134.4</v>
      </c>
      <c r="G256" s="137">
        <f>'FOD (ALL)'!BW256</f>
        <v>137.65</v>
      </c>
      <c r="H256" s="137" t="str">
        <f t="shared" si="144"/>
        <v>N</v>
      </c>
      <c r="I256" s="137" t="str">
        <f t="shared" si="145"/>
        <v>N</v>
      </c>
      <c r="J256" s="137" t="str">
        <f t="shared" si="146"/>
        <v>Y</v>
      </c>
      <c r="K256" s="137" t="str">
        <f t="shared" si="147"/>
        <v>N</v>
      </c>
      <c r="L256" s="139">
        <f t="shared" si="148"/>
        <v>-5.6129985228951318</v>
      </c>
      <c r="M256" s="139">
        <f t="shared" si="149"/>
        <v>-1.4197306152165916</v>
      </c>
      <c r="N256" s="139">
        <f t="shared" si="150"/>
        <v>2.1949404761904678</v>
      </c>
      <c r="O256" s="139">
        <f t="shared" si="151"/>
        <v>-2.3610606610969849</v>
      </c>
      <c r="P256" s="137" t="str">
        <f t="shared" si="152"/>
        <v>N</v>
      </c>
      <c r="Q256" s="137" t="str">
        <f t="shared" si="153"/>
        <v>N</v>
      </c>
      <c r="R256" s="137" t="str">
        <f t="shared" si="154"/>
        <v>Y</v>
      </c>
      <c r="S256" s="137">
        <f>'FOD (ALL)'!D256</f>
        <v>133.6</v>
      </c>
      <c r="T256" s="137">
        <f>'FOD (ALL)'!U256</f>
        <v>137.5</v>
      </c>
      <c r="U256" s="137">
        <f>'FOD (ALL)'!AL256</f>
        <v>135.44999999999999</v>
      </c>
      <c r="V256" s="137">
        <f>'FOD (ALL)'!BC256</f>
        <v>140.80000000000001</v>
      </c>
      <c r="W256" s="137">
        <f>'FOD (ALL)'!BT256</f>
        <v>163.9</v>
      </c>
      <c r="X256" s="137">
        <f>'FOD (ALL)'!E256</f>
        <v>139.05000000000001</v>
      </c>
      <c r="Y256" s="137">
        <f>'FOD (ALL)'!V256</f>
        <v>145.15</v>
      </c>
      <c r="Z256" s="137">
        <f>'FOD (ALL)'!AM256</f>
        <v>142</v>
      </c>
      <c r="AA256" s="137">
        <f>'FOD (ALL)'!BD256</f>
        <v>142.85</v>
      </c>
      <c r="AB256" s="137">
        <f>'FOD (ALL)'!BU256</f>
        <v>163.9</v>
      </c>
      <c r="AC256" s="137">
        <f>'FOD (ALL)'!F256</f>
        <v>125.1</v>
      </c>
      <c r="AD256" s="137">
        <f>'FOD (ALL)'!W256</f>
        <v>134</v>
      </c>
      <c r="AE256" s="137">
        <f>'FOD (ALL)'!AN256</f>
        <v>131.25</v>
      </c>
      <c r="AF256" s="137">
        <f>'FOD (ALL)'!BE256</f>
        <v>133.30000000000001</v>
      </c>
      <c r="AG256" s="137">
        <f>'FOD (ALL)'!BV256</f>
        <v>136.5</v>
      </c>
      <c r="AH256" s="137">
        <f>'FOD (ALL)'!J256</f>
        <v>2115200</v>
      </c>
      <c r="AI256" s="137">
        <f>'FOD (ALL)'!AA256</f>
        <v>977600</v>
      </c>
      <c r="AJ256" s="137">
        <f>'FOD (ALL)'!AR256</f>
        <v>800000</v>
      </c>
      <c r="AK256" s="137">
        <f>'FOD (ALL)'!BI256</f>
        <v>518400</v>
      </c>
      <c r="AL256" s="137">
        <f>'FOD (ALL)'!BZ256</f>
        <v>416000</v>
      </c>
      <c r="AM256" s="137" t="str">
        <f t="shared" si="155"/>
        <v>Y</v>
      </c>
      <c r="AN256" s="137" t="str">
        <f t="shared" si="156"/>
        <v>Y</v>
      </c>
      <c r="AO256" s="137" t="str">
        <f t="shared" si="157"/>
        <v>Y</v>
      </c>
      <c r="AP256" s="137" t="str">
        <f t="shared" si="158"/>
        <v>Y</v>
      </c>
      <c r="AQ256" s="139">
        <f t="shared" si="159"/>
        <v>116.36661211129295</v>
      </c>
      <c r="AR256" s="139">
        <f t="shared" si="160"/>
        <v>22.2</v>
      </c>
      <c r="AS256" s="139">
        <f t="shared" si="161"/>
        <v>54.320987654320987</v>
      </c>
      <c r="AT256" s="139">
        <f t="shared" si="162"/>
        <v>24.615384615384617</v>
      </c>
      <c r="AU256" s="137" t="str">
        <f t="shared" si="163"/>
        <v>Y</v>
      </c>
      <c r="AV256" s="137" t="str">
        <f t="shared" si="164"/>
        <v>N</v>
      </c>
      <c r="AW256" s="137" t="str">
        <f t="shared" si="165"/>
        <v>Y</v>
      </c>
      <c r="AX256" s="137">
        <f>'FOD (ALL)'!I256</f>
        <v>3588.96</v>
      </c>
      <c r="AY256" s="137">
        <f>'FOD (ALL)'!Z256</f>
        <v>2163.94</v>
      </c>
      <c r="AZ256" s="137">
        <f>'FOD (ALL)'!AQ256</f>
        <v>1301.72</v>
      </c>
      <c r="BA256" s="137">
        <f>'FOD (ALL)'!BH256</f>
        <v>1058</v>
      </c>
      <c r="BB256" s="137">
        <f>'FOD (ALL)'!BY256</f>
        <v>877.7</v>
      </c>
      <c r="BC256" s="137" t="str">
        <f t="shared" si="166"/>
        <v>Y</v>
      </c>
      <c r="BD256" s="137" t="str">
        <f t="shared" si="167"/>
        <v>Y</v>
      </c>
      <c r="BE256" s="137" t="str">
        <f t="shared" si="168"/>
        <v>Y</v>
      </c>
      <c r="BF256" s="137" t="str">
        <f t="shared" si="169"/>
        <v>Y</v>
      </c>
      <c r="BG256" s="139">
        <f t="shared" si="170"/>
        <v>65.853027348262898</v>
      </c>
      <c r="BH256" s="139">
        <f t="shared" si="171"/>
        <v>66.236978766555026</v>
      </c>
      <c r="BI256" s="139">
        <f t="shared" si="172"/>
        <v>23.035916824196601</v>
      </c>
      <c r="BJ256" s="139">
        <f t="shared" si="173"/>
        <v>20.54232653526261</v>
      </c>
      <c r="BK256" s="137" t="str">
        <f t="shared" si="174"/>
        <v>N</v>
      </c>
      <c r="BL256" s="137" t="str">
        <f t="shared" si="175"/>
        <v>Y</v>
      </c>
      <c r="BM256" s="137" t="str">
        <f t="shared" si="176"/>
        <v>Y</v>
      </c>
      <c r="BN256" s="137">
        <f>'FOD (ALL)'!H256</f>
        <v>1724</v>
      </c>
      <c r="BO256" s="137">
        <f>'FOD (ALL)'!Y256</f>
        <v>969</v>
      </c>
      <c r="BP256" s="137">
        <f>'FOD (ALL)'!AP256</f>
        <v>594</v>
      </c>
      <c r="BQ256" s="137">
        <f>'FOD (ALL)'!BG256</f>
        <v>479</v>
      </c>
      <c r="BR256" s="137">
        <f>'FOD (ALL)'!BX256</f>
        <v>383</v>
      </c>
      <c r="BS256" s="137" t="str">
        <f t="shared" si="177"/>
        <v>Y</v>
      </c>
      <c r="BT256" s="137" t="str">
        <f t="shared" si="178"/>
        <v>Y</v>
      </c>
      <c r="BU256" s="137" t="str">
        <f t="shared" si="179"/>
        <v>Y</v>
      </c>
      <c r="BV256" s="137" t="str">
        <f t="shared" si="180"/>
        <v>Y</v>
      </c>
      <c r="BW256" s="139">
        <f t="shared" si="181"/>
        <v>77.915376676986583</v>
      </c>
      <c r="BX256" s="139">
        <f t="shared" si="182"/>
        <v>63.131313131313128</v>
      </c>
      <c r="BY256" s="139">
        <f t="shared" si="183"/>
        <v>24.008350730688935</v>
      </c>
      <c r="BZ256" s="139">
        <f t="shared" si="184"/>
        <v>25.065274151436029</v>
      </c>
      <c r="CA256" s="137" t="str">
        <f t="shared" si="185"/>
        <v>Y</v>
      </c>
      <c r="CB256" s="137" t="str">
        <f t="shared" si="186"/>
        <v>Y</v>
      </c>
      <c r="CC256" s="137" t="str">
        <f t="shared" si="187"/>
        <v>N</v>
      </c>
    </row>
    <row r="257" spans="1:81" x14ac:dyDescent="0.3">
      <c r="A257" s="137" t="str">
        <f>'FOD (ALL)'!B257</f>
        <v>M&amp;MFIN</v>
      </c>
      <c r="B257" s="146">
        <f>'FOD (ALL)'!C257</f>
        <v>44042</v>
      </c>
      <c r="C257" s="137">
        <f>'FOD (ALL)'!G257</f>
        <v>128.6</v>
      </c>
      <c r="D257" s="137">
        <f>'FOD (ALL)'!X257</f>
        <v>135.05000000000001</v>
      </c>
      <c r="E257" s="137">
        <f>'FOD (ALL)'!AO257</f>
        <v>136.44999999999999</v>
      </c>
      <c r="F257" s="137">
        <f>'FOD (ALL)'!BF257</f>
        <v>135.85</v>
      </c>
      <c r="G257" s="137">
        <f>'FOD (ALL)'!BW257</f>
        <v>138.44999999999999</v>
      </c>
      <c r="H257" s="137" t="str">
        <f t="shared" si="144"/>
        <v>N</v>
      </c>
      <c r="I257" s="137" t="str">
        <f t="shared" si="145"/>
        <v>N</v>
      </c>
      <c r="J257" s="137" t="str">
        <f t="shared" si="146"/>
        <v>Y</v>
      </c>
      <c r="K257" s="137" t="str">
        <f t="shared" si="147"/>
        <v>N</v>
      </c>
      <c r="L257" s="139">
        <f t="shared" si="148"/>
        <v>-4.776008885597939</v>
      </c>
      <c r="M257" s="139">
        <f t="shared" si="149"/>
        <v>-1.0260168559911889</v>
      </c>
      <c r="N257" s="139">
        <f t="shared" si="150"/>
        <v>0.44166359955833229</v>
      </c>
      <c r="O257" s="139">
        <f t="shared" si="151"/>
        <v>-1.8779342723004653</v>
      </c>
      <c r="P257" s="137" t="str">
        <f t="shared" si="152"/>
        <v>N</v>
      </c>
      <c r="Q257" s="137" t="str">
        <f t="shared" si="153"/>
        <v>N</v>
      </c>
      <c r="R257" s="137" t="str">
        <f t="shared" si="154"/>
        <v>Y</v>
      </c>
      <c r="S257" s="137">
        <f>'FOD (ALL)'!D257</f>
        <v>135.65</v>
      </c>
      <c r="T257" s="137">
        <f>'FOD (ALL)'!U257</f>
        <v>140.80000000000001</v>
      </c>
      <c r="U257" s="137">
        <f>'FOD (ALL)'!AL257</f>
        <v>136</v>
      </c>
      <c r="V257" s="137">
        <f>'FOD (ALL)'!BC257</f>
        <v>141.4</v>
      </c>
      <c r="W257" s="137">
        <f>'FOD (ALL)'!BT257</f>
        <v>162</v>
      </c>
      <c r="X257" s="137">
        <f>'FOD (ALL)'!E257</f>
        <v>137.9</v>
      </c>
      <c r="Y257" s="137">
        <f>'FOD (ALL)'!V257</f>
        <v>144.94999999999999</v>
      </c>
      <c r="Z257" s="137">
        <f>'FOD (ALL)'!AM257</f>
        <v>141</v>
      </c>
      <c r="AA257" s="137">
        <f>'FOD (ALL)'!BD257</f>
        <v>142.5</v>
      </c>
      <c r="AB257" s="137">
        <f>'FOD (ALL)'!BU257</f>
        <v>162</v>
      </c>
      <c r="AC257" s="137">
        <f>'FOD (ALL)'!F257</f>
        <v>126</v>
      </c>
      <c r="AD257" s="137">
        <f>'FOD (ALL)'!W257</f>
        <v>134.6</v>
      </c>
      <c r="AE257" s="137">
        <f>'FOD (ALL)'!AN257</f>
        <v>135.85</v>
      </c>
      <c r="AF257" s="137">
        <f>'FOD (ALL)'!BE257</f>
        <v>133.6</v>
      </c>
      <c r="AG257" s="137">
        <f>'FOD (ALL)'!BV257</f>
        <v>137.80000000000001</v>
      </c>
      <c r="AH257" s="137">
        <f>'FOD (ALL)'!J257</f>
        <v>121800</v>
      </c>
      <c r="AI257" s="137">
        <f>'FOD (ALL)'!AA257</f>
        <v>92400</v>
      </c>
      <c r="AJ257" s="137">
        <f>'FOD (ALL)'!AR257</f>
        <v>92400</v>
      </c>
      <c r="AK257" s="137">
        <f>'FOD (ALL)'!BI257</f>
        <v>94500</v>
      </c>
      <c r="AL257" s="137">
        <f>'FOD (ALL)'!BZ257</f>
        <v>79800</v>
      </c>
      <c r="AM257" s="137" t="str">
        <f t="shared" si="155"/>
        <v>Y</v>
      </c>
      <c r="AN257" s="137" t="str">
        <f t="shared" si="156"/>
        <v>Y</v>
      </c>
      <c r="AO257" s="137" t="str">
        <f t="shared" si="157"/>
        <v>N</v>
      </c>
      <c r="AP257" s="137" t="str">
        <f t="shared" si="158"/>
        <v>Y</v>
      </c>
      <c r="AQ257" s="139">
        <f t="shared" si="159"/>
        <v>31.818181818181817</v>
      </c>
      <c r="AR257" s="139">
        <f t="shared" si="160"/>
        <v>0</v>
      </c>
      <c r="AS257" s="139">
        <f t="shared" si="161"/>
        <v>-2.2222222222222223</v>
      </c>
      <c r="AT257" s="139">
        <f t="shared" si="162"/>
        <v>18.421052631578945</v>
      </c>
      <c r="AU257" s="137" t="str">
        <f t="shared" si="163"/>
        <v>Y</v>
      </c>
      <c r="AV257" s="137" t="str">
        <f t="shared" si="164"/>
        <v>Y</v>
      </c>
      <c r="AW257" s="137" t="str">
        <f t="shared" si="165"/>
        <v>N</v>
      </c>
      <c r="AX257" s="137">
        <f>'FOD (ALL)'!I257</f>
        <v>65.08</v>
      </c>
      <c r="AY257" s="137">
        <f>'FOD (ALL)'!Z257</f>
        <v>38.4</v>
      </c>
      <c r="AZ257" s="137">
        <f>'FOD (ALL)'!AQ257</f>
        <v>14.41</v>
      </c>
      <c r="BA257" s="137">
        <f>'FOD (ALL)'!BH257</f>
        <v>69.930000000000007</v>
      </c>
      <c r="BB257" s="137">
        <f>'FOD (ALL)'!BY257</f>
        <v>72.239999999999995</v>
      </c>
      <c r="BC257" s="137" t="str">
        <f t="shared" si="166"/>
        <v>Y</v>
      </c>
      <c r="BD257" s="137" t="str">
        <f t="shared" si="167"/>
        <v>Y</v>
      </c>
      <c r="BE257" s="137" t="str">
        <f t="shared" si="168"/>
        <v>N</v>
      </c>
      <c r="BF257" s="137" t="str">
        <f t="shared" si="169"/>
        <v>N</v>
      </c>
      <c r="BG257" s="139">
        <f t="shared" si="170"/>
        <v>69.479166666666671</v>
      </c>
      <c r="BH257" s="139">
        <f t="shared" si="171"/>
        <v>166.48160999306037</v>
      </c>
      <c r="BI257" s="139">
        <f t="shared" si="172"/>
        <v>-79.393679393679406</v>
      </c>
      <c r="BJ257" s="139">
        <f t="shared" si="173"/>
        <v>-3.1976744186046346</v>
      </c>
      <c r="BK257" s="137" t="str">
        <f t="shared" si="174"/>
        <v>N</v>
      </c>
      <c r="BL257" s="137" t="str">
        <f t="shared" si="175"/>
        <v>Y</v>
      </c>
      <c r="BM257" s="137" t="str">
        <f t="shared" si="176"/>
        <v>N</v>
      </c>
      <c r="BN257" s="137">
        <f>'FOD (ALL)'!H257</f>
        <v>24</v>
      </c>
      <c r="BO257" s="137">
        <f>'FOD (ALL)'!Y257</f>
        <v>13</v>
      </c>
      <c r="BP257" s="137">
        <f>'FOD (ALL)'!AP257</f>
        <v>5</v>
      </c>
      <c r="BQ257" s="137">
        <f>'FOD (ALL)'!BG257</f>
        <v>24</v>
      </c>
      <c r="BR257" s="137">
        <f>'FOD (ALL)'!BX257</f>
        <v>23</v>
      </c>
      <c r="BS257" s="137" t="str">
        <f t="shared" si="177"/>
        <v>Y</v>
      </c>
      <c r="BT257" s="137" t="str">
        <f t="shared" si="178"/>
        <v>Y</v>
      </c>
      <c r="BU257" s="137" t="str">
        <f t="shared" si="179"/>
        <v>N</v>
      </c>
      <c r="BV257" s="137" t="str">
        <f t="shared" si="180"/>
        <v>Y</v>
      </c>
      <c r="BW257" s="139">
        <f t="shared" si="181"/>
        <v>84.615384615384613</v>
      </c>
      <c r="BX257" s="139">
        <f t="shared" si="182"/>
        <v>160</v>
      </c>
      <c r="BY257" s="139">
        <f t="shared" si="183"/>
        <v>-79.166666666666657</v>
      </c>
      <c r="BZ257" s="139">
        <f t="shared" si="184"/>
        <v>4.3478260869565215</v>
      </c>
      <c r="CA257" s="137" t="str">
        <f t="shared" si="185"/>
        <v>N</v>
      </c>
      <c r="CB257" s="137" t="str">
        <f t="shared" si="186"/>
        <v>Y</v>
      </c>
      <c r="CC257" s="137" t="str">
        <f t="shared" si="187"/>
        <v>N</v>
      </c>
    </row>
    <row r="258" spans="1:81" x14ac:dyDescent="0.3">
      <c r="A258" s="137" t="str">
        <f>'FOD (ALL)'!B258</f>
        <v>MANAPPURAM</v>
      </c>
      <c r="B258" s="146">
        <f>'FOD (ALL)'!C258</f>
        <v>43979</v>
      </c>
      <c r="C258" s="137">
        <f>'FOD (ALL)'!G258</f>
        <v>114.65</v>
      </c>
      <c r="D258" s="137">
        <f>'FOD (ALL)'!X258</f>
        <v>119.3</v>
      </c>
      <c r="E258" s="137">
        <f>'FOD (ALL)'!AO258</f>
        <v>121.5</v>
      </c>
      <c r="F258" s="137">
        <f>'FOD (ALL)'!BF258</f>
        <v>117.15</v>
      </c>
      <c r="G258" s="137">
        <f>'FOD (ALL)'!BW258</f>
        <v>121.15</v>
      </c>
      <c r="H258" s="137" t="str">
        <f t="shared" si="144"/>
        <v>N</v>
      </c>
      <c r="I258" s="137" t="str">
        <f t="shared" si="145"/>
        <v>N</v>
      </c>
      <c r="J258" s="137" t="str">
        <f t="shared" si="146"/>
        <v>Y</v>
      </c>
      <c r="K258" s="137" t="str">
        <f t="shared" si="147"/>
        <v>N</v>
      </c>
      <c r="L258" s="139">
        <f t="shared" si="148"/>
        <v>-3.8977367979882578</v>
      </c>
      <c r="M258" s="139">
        <f t="shared" si="149"/>
        <v>-1.8106995884773687</v>
      </c>
      <c r="N258" s="139">
        <f t="shared" si="150"/>
        <v>3.7131882202304687</v>
      </c>
      <c r="O258" s="139">
        <f t="shared" si="151"/>
        <v>-3.3016921172100702</v>
      </c>
      <c r="P258" s="137" t="str">
        <f t="shared" si="152"/>
        <v>N</v>
      </c>
      <c r="Q258" s="137" t="str">
        <f t="shared" si="153"/>
        <v>N</v>
      </c>
      <c r="R258" s="137" t="str">
        <f t="shared" si="154"/>
        <v>Y</v>
      </c>
      <c r="S258" s="137">
        <f>'FOD (ALL)'!D258</f>
        <v>118.05</v>
      </c>
      <c r="T258" s="137">
        <f>'FOD (ALL)'!U258</f>
        <v>122</v>
      </c>
      <c r="U258" s="137">
        <f>'FOD (ALL)'!AL258</f>
        <v>116.8</v>
      </c>
      <c r="V258" s="137">
        <f>'FOD (ALL)'!BC258</f>
        <v>123</v>
      </c>
      <c r="W258" s="137">
        <f>'FOD (ALL)'!BT258</f>
        <v>126.5</v>
      </c>
      <c r="X258" s="137">
        <f>'FOD (ALL)'!E258</f>
        <v>121.7</v>
      </c>
      <c r="Y258" s="137">
        <f>'FOD (ALL)'!V258</f>
        <v>125</v>
      </c>
      <c r="Z258" s="137">
        <f>'FOD (ALL)'!AM258</f>
        <v>122.4</v>
      </c>
      <c r="AA258" s="137">
        <f>'FOD (ALL)'!BD258</f>
        <v>124.6</v>
      </c>
      <c r="AB258" s="137">
        <f>'FOD (ALL)'!BU258</f>
        <v>127.8</v>
      </c>
      <c r="AC258" s="137">
        <f>'FOD (ALL)'!F258</f>
        <v>114.05</v>
      </c>
      <c r="AD258" s="137">
        <f>'FOD (ALL)'!W258</f>
        <v>118.5</v>
      </c>
      <c r="AE258" s="137">
        <f>'FOD (ALL)'!AN258</f>
        <v>115.75</v>
      </c>
      <c r="AF258" s="137">
        <f>'FOD (ALL)'!BE258</f>
        <v>116.55</v>
      </c>
      <c r="AG258" s="137">
        <f>'FOD (ALL)'!BV258</f>
        <v>119.3</v>
      </c>
      <c r="AH258" s="137">
        <f>'FOD (ALL)'!J258</f>
        <v>14172000</v>
      </c>
      <c r="AI258" s="137">
        <f>'FOD (ALL)'!AA258</f>
        <v>14682000</v>
      </c>
      <c r="AJ258" s="137">
        <f>'FOD (ALL)'!AR258</f>
        <v>15204000</v>
      </c>
      <c r="AK258" s="137">
        <f>'FOD (ALL)'!BI258</f>
        <v>15156000</v>
      </c>
      <c r="AL258" s="137">
        <f>'FOD (ALL)'!BZ258</f>
        <v>14934000</v>
      </c>
      <c r="AM258" s="137" t="str">
        <f t="shared" si="155"/>
        <v>N</v>
      </c>
      <c r="AN258" s="137" t="str">
        <f t="shared" si="156"/>
        <v>N</v>
      </c>
      <c r="AO258" s="137" t="str">
        <f t="shared" si="157"/>
        <v>Y</v>
      </c>
      <c r="AP258" s="137" t="str">
        <f t="shared" si="158"/>
        <v>Y</v>
      </c>
      <c r="AQ258" s="139">
        <f t="shared" si="159"/>
        <v>-3.4736411932979161</v>
      </c>
      <c r="AR258" s="139">
        <f t="shared" si="160"/>
        <v>-3.4333070244672457</v>
      </c>
      <c r="AS258" s="139">
        <f t="shared" si="161"/>
        <v>0.31670625494853522</v>
      </c>
      <c r="AT258" s="139">
        <f t="shared" si="162"/>
        <v>1.4865407794294898</v>
      </c>
      <c r="AU258" s="137" t="str">
        <f t="shared" si="163"/>
        <v>N</v>
      </c>
      <c r="AV258" s="137" t="str">
        <f t="shared" si="164"/>
        <v>N</v>
      </c>
      <c r="AW258" s="137" t="str">
        <f t="shared" si="165"/>
        <v>N</v>
      </c>
      <c r="AX258" s="137">
        <f>'FOD (ALL)'!I258</f>
        <v>21156.95</v>
      </c>
      <c r="AY258" s="137">
        <f>'FOD (ALL)'!Z258</f>
        <v>17183.560000000001</v>
      </c>
      <c r="AZ258" s="137">
        <f>'FOD (ALL)'!AQ258</f>
        <v>20618.849999999999</v>
      </c>
      <c r="BA258" s="137">
        <f>'FOD (ALL)'!BH258</f>
        <v>29418.93</v>
      </c>
      <c r="BB258" s="137">
        <f>'FOD (ALL)'!BY258</f>
        <v>29138.29</v>
      </c>
      <c r="BC258" s="137" t="str">
        <f t="shared" si="166"/>
        <v>Y</v>
      </c>
      <c r="BD258" s="137" t="str">
        <f t="shared" si="167"/>
        <v>N</v>
      </c>
      <c r="BE258" s="137" t="str">
        <f t="shared" si="168"/>
        <v>N</v>
      </c>
      <c r="BF258" s="137" t="str">
        <f t="shared" si="169"/>
        <v>Y</v>
      </c>
      <c r="BG258" s="139">
        <f t="shared" si="170"/>
        <v>23.123206134235275</v>
      </c>
      <c r="BH258" s="139">
        <f t="shared" si="171"/>
        <v>-16.660919498420125</v>
      </c>
      <c r="BI258" s="139">
        <f t="shared" si="172"/>
        <v>-29.91298459869207</v>
      </c>
      <c r="BJ258" s="139">
        <f t="shared" si="173"/>
        <v>0.96313132994420536</v>
      </c>
      <c r="BK258" s="137" t="str">
        <f t="shared" si="174"/>
        <v>Y</v>
      </c>
      <c r="BL258" s="137" t="str">
        <f t="shared" si="175"/>
        <v>Y</v>
      </c>
      <c r="BM258" s="137" t="str">
        <f t="shared" si="176"/>
        <v>N</v>
      </c>
      <c r="BN258" s="137">
        <f>'FOD (ALL)'!H258</f>
        <v>3005</v>
      </c>
      <c r="BO258" s="137">
        <f>'FOD (ALL)'!Y258</f>
        <v>2348</v>
      </c>
      <c r="BP258" s="137">
        <f>'FOD (ALL)'!AP258</f>
        <v>2887</v>
      </c>
      <c r="BQ258" s="137">
        <f>'FOD (ALL)'!BG258</f>
        <v>4086</v>
      </c>
      <c r="BR258" s="137">
        <f>'FOD (ALL)'!BX258</f>
        <v>3957</v>
      </c>
      <c r="BS258" s="137" t="str">
        <f t="shared" si="177"/>
        <v>Y</v>
      </c>
      <c r="BT258" s="137" t="str">
        <f t="shared" si="178"/>
        <v>N</v>
      </c>
      <c r="BU258" s="137" t="str">
        <f t="shared" si="179"/>
        <v>N</v>
      </c>
      <c r="BV258" s="137" t="str">
        <f t="shared" si="180"/>
        <v>Y</v>
      </c>
      <c r="BW258" s="139">
        <f t="shared" si="181"/>
        <v>27.981260647359456</v>
      </c>
      <c r="BX258" s="139">
        <f t="shared" si="182"/>
        <v>-18.669899549705576</v>
      </c>
      <c r="BY258" s="139">
        <f t="shared" si="183"/>
        <v>-29.344101811062163</v>
      </c>
      <c r="BZ258" s="139">
        <f t="shared" si="184"/>
        <v>3.2600454890068233</v>
      </c>
      <c r="CA258" s="137" t="str">
        <f t="shared" si="185"/>
        <v>Y</v>
      </c>
      <c r="CB258" s="137" t="str">
        <f t="shared" si="186"/>
        <v>Y</v>
      </c>
      <c r="CC258" s="137" t="str">
        <f t="shared" si="187"/>
        <v>N</v>
      </c>
    </row>
    <row r="259" spans="1:81" x14ac:dyDescent="0.3">
      <c r="A259" s="137" t="str">
        <f>'FOD (ALL)'!B259</f>
        <v>MANAPPURAM</v>
      </c>
      <c r="B259" s="146">
        <f>'FOD (ALL)'!C259</f>
        <v>44007</v>
      </c>
      <c r="C259" s="137">
        <f>'FOD (ALL)'!G259</f>
        <v>114.15</v>
      </c>
      <c r="D259" s="137">
        <f>'FOD (ALL)'!X259</f>
        <v>119.55</v>
      </c>
      <c r="E259" s="137">
        <f>'FOD (ALL)'!AO259</f>
        <v>121.7</v>
      </c>
      <c r="F259" s="137">
        <f>'FOD (ALL)'!BF259</f>
        <v>117.4</v>
      </c>
      <c r="G259" s="137">
        <f>'FOD (ALL)'!BW259</f>
        <v>121.5</v>
      </c>
      <c r="H259" s="137" t="str">
        <f t="shared" si="144"/>
        <v>N</v>
      </c>
      <c r="I259" s="137" t="str">
        <f t="shared" si="145"/>
        <v>N</v>
      </c>
      <c r="J259" s="137" t="str">
        <f t="shared" si="146"/>
        <v>Y</v>
      </c>
      <c r="K259" s="137" t="str">
        <f t="shared" si="147"/>
        <v>N</v>
      </c>
      <c r="L259" s="139">
        <f t="shared" si="148"/>
        <v>-4.5169385194479226</v>
      </c>
      <c r="M259" s="139">
        <f t="shared" si="149"/>
        <v>-1.7666392769104402</v>
      </c>
      <c r="N259" s="139">
        <f t="shared" si="150"/>
        <v>3.6626916524701847</v>
      </c>
      <c r="O259" s="139">
        <f t="shared" si="151"/>
        <v>-3.3744855967078142</v>
      </c>
      <c r="P259" s="137" t="str">
        <f t="shared" si="152"/>
        <v>N</v>
      </c>
      <c r="Q259" s="137" t="str">
        <f t="shared" si="153"/>
        <v>N</v>
      </c>
      <c r="R259" s="137" t="str">
        <f t="shared" si="154"/>
        <v>Y</v>
      </c>
      <c r="S259" s="137">
        <f>'FOD (ALL)'!D259</f>
        <v>118.45</v>
      </c>
      <c r="T259" s="137">
        <f>'FOD (ALL)'!U259</f>
        <v>122.5</v>
      </c>
      <c r="U259" s="137">
        <f>'FOD (ALL)'!AL259</f>
        <v>118</v>
      </c>
      <c r="V259" s="137">
        <f>'FOD (ALL)'!BC259</f>
        <v>123.4</v>
      </c>
      <c r="W259" s="137">
        <f>'FOD (ALL)'!BT259</f>
        <v>126.05</v>
      </c>
      <c r="X259" s="137">
        <f>'FOD (ALL)'!E259</f>
        <v>122</v>
      </c>
      <c r="Y259" s="137">
        <f>'FOD (ALL)'!V259</f>
        <v>125</v>
      </c>
      <c r="Z259" s="137">
        <f>'FOD (ALL)'!AM259</f>
        <v>122.4</v>
      </c>
      <c r="AA259" s="137">
        <f>'FOD (ALL)'!BD259</f>
        <v>124.3</v>
      </c>
      <c r="AB259" s="137">
        <f>'FOD (ALL)'!BU259</f>
        <v>127.5</v>
      </c>
      <c r="AC259" s="137">
        <f>'FOD (ALL)'!F259</f>
        <v>113.55</v>
      </c>
      <c r="AD259" s="137">
        <f>'FOD (ALL)'!W259</f>
        <v>119</v>
      </c>
      <c r="AE259" s="137">
        <f>'FOD (ALL)'!AN259</f>
        <v>116.2</v>
      </c>
      <c r="AF259" s="137">
        <f>'FOD (ALL)'!BE259</f>
        <v>117</v>
      </c>
      <c r="AG259" s="137">
        <f>'FOD (ALL)'!BV259</f>
        <v>119.8</v>
      </c>
      <c r="AH259" s="137">
        <f>'FOD (ALL)'!J259</f>
        <v>1674000</v>
      </c>
      <c r="AI259" s="137">
        <f>'FOD (ALL)'!AA259</f>
        <v>936000</v>
      </c>
      <c r="AJ259" s="137">
        <f>'FOD (ALL)'!AR259</f>
        <v>822000</v>
      </c>
      <c r="AK259" s="137">
        <f>'FOD (ALL)'!BI259</f>
        <v>546000</v>
      </c>
      <c r="AL259" s="137">
        <f>'FOD (ALL)'!BZ259</f>
        <v>372000</v>
      </c>
      <c r="AM259" s="137" t="str">
        <f t="shared" si="155"/>
        <v>Y</v>
      </c>
      <c r="AN259" s="137" t="str">
        <f t="shared" si="156"/>
        <v>Y</v>
      </c>
      <c r="AO259" s="137" t="str">
        <f t="shared" si="157"/>
        <v>Y</v>
      </c>
      <c r="AP259" s="137" t="str">
        <f t="shared" si="158"/>
        <v>Y</v>
      </c>
      <c r="AQ259" s="139">
        <f t="shared" si="159"/>
        <v>78.84615384615384</v>
      </c>
      <c r="AR259" s="139">
        <f t="shared" si="160"/>
        <v>13.868613138686131</v>
      </c>
      <c r="AS259" s="139">
        <f t="shared" si="161"/>
        <v>50.549450549450547</v>
      </c>
      <c r="AT259" s="139">
        <f t="shared" si="162"/>
        <v>46.774193548387096</v>
      </c>
      <c r="AU259" s="137" t="str">
        <f t="shared" si="163"/>
        <v>Y</v>
      </c>
      <c r="AV259" s="137" t="str">
        <f t="shared" si="164"/>
        <v>N</v>
      </c>
      <c r="AW259" s="137" t="str">
        <f t="shared" si="165"/>
        <v>Y</v>
      </c>
      <c r="AX259" s="137">
        <f>'FOD (ALL)'!I259</f>
        <v>4418.09</v>
      </c>
      <c r="AY259" s="137">
        <f>'FOD (ALL)'!Z259</f>
        <v>1353.29</v>
      </c>
      <c r="AZ259" s="137">
        <f>'FOD (ALL)'!AQ259</f>
        <v>1503.4</v>
      </c>
      <c r="BA259" s="137">
        <f>'FOD (ALL)'!BH259</f>
        <v>1075.72</v>
      </c>
      <c r="BB259" s="137">
        <f>'FOD (ALL)'!BY259</f>
        <v>950.01</v>
      </c>
      <c r="BC259" s="137" t="str">
        <f t="shared" si="166"/>
        <v>Y</v>
      </c>
      <c r="BD259" s="137" t="str">
        <f t="shared" si="167"/>
        <v>N</v>
      </c>
      <c r="BE259" s="137" t="str">
        <f t="shared" si="168"/>
        <v>Y</v>
      </c>
      <c r="BF259" s="137" t="str">
        <f t="shared" si="169"/>
        <v>Y</v>
      </c>
      <c r="BG259" s="139">
        <f t="shared" si="170"/>
        <v>226.47030569944363</v>
      </c>
      <c r="BH259" s="139">
        <f t="shared" si="171"/>
        <v>-9.9847013436211327</v>
      </c>
      <c r="BI259" s="139">
        <f t="shared" si="172"/>
        <v>39.757557728777009</v>
      </c>
      <c r="BJ259" s="139">
        <f t="shared" si="173"/>
        <v>13.23249228955485</v>
      </c>
      <c r="BK259" s="137" t="str">
        <f t="shared" si="174"/>
        <v>Y</v>
      </c>
      <c r="BL259" s="137" t="str">
        <f t="shared" si="175"/>
        <v>N</v>
      </c>
      <c r="BM259" s="137" t="str">
        <f t="shared" si="176"/>
        <v>Y</v>
      </c>
      <c r="BN259" s="137">
        <f>'FOD (ALL)'!H259</f>
        <v>632</v>
      </c>
      <c r="BO259" s="137">
        <f>'FOD (ALL)'!Y259</f>
        <v>185</v>
      </c>
      <c r="BP259" s="137">
        <f>'FOD (ALL)'!AP259</f>
        <v>209</v>
      </c>
      <c r="BQ259" s="137">
        <f>'FOD (ALL)'!BG259</f>
        <v>149</v>
      </c>
      <c r="BR259" s="137">
        <f>'FOD (ALL)'!BX259</f>
        <v>129</v>
      </c>
      <c r="BS259" s="137" t="str">
        <f t="shared" si="177"/>
        <v>Y</v>
      </c>
      <c r="BT259" s="137" t="str">
        <f t="shared" si="178"/>
        <v>N</v>
      </c>
      <c r="BU259" s="137" t="str">
        <f t="shared" si="179"/>
        <v>Y</v>
      </c>
      <c r="BV259" s="137" t="str">
        <f t="shared" si="180"/>
        <v>Y</v>
      </c>
      <c r="BW259" s="139">
        <f t="shared" si="181"/>
        <v>241.62162162162164</v>
      </c>
      <c r="BX259" s="139">
        <f t="shared" si="182"/>
        <v>-11.483253588516746</v>
      </c>
      <c r="BY259" s="139">
        <f t="shared" si="183"/>
        <v>40.268456375838923</v>
      </c>
      <c r="BZ259" s="139">
        <f t="shared" si="184"/>
        <v>15.503875968992247</v>
      </c>
      <c r="CA259" s="137" t="str">
        <f t="shared" si="185"/>
        <v>Y</v>
      </c>
      <c r="CB259" s="137" t="str">
        <f t="shared" si="186"/>
        <v>N</v>
      </c>
      <c r="CC259" s="137" t="str">
        <f t="shared" si="187"/>
        <v>Y</v>
      </c>
    </row>
    <row r="260" spans="1:81" x14ac:dyDescent="0.3">
      <c r="A260" s="137" t="str">
        <f>'FOD (ALL)'!B260</f>
        <v>MANAPPURAM</v>
      </c>
      <c r="B260" s="146">
        <f>'FOD (ALL)'!C260</f>
        <v>44042</v>
      </c>
      <c r="C260" s="137">
        <f>'FOD (ALL)'!G260</f>
        <v>114.15</v>
      </c>
      <c r="D260" s="137">
        <f>'FOD (ALL)'!X260</f>
        <v>120.25</v>
      </c>
      <c r="E260" s="137">
        <f>'FOD (ALL)'!AO260</f>
        <v>121.85</v>
      </c>
      <c r="F260" s="137">
        <f>'FOD (ALL)'!BF260</f>
        <v>117.95</v>
      </c>
      <c r="G260" s="137">
        <f>'FOD (ALL)'!BW260</f>
        <v>122.35</v>
      </c>
      <c r="H260" s="137" t="str">
        <f t="shared" ref="H260:H323" si="188">IF(C260&gt;=D260,"Y","N")</f>
        <v>N</v>
      </c>
      <c r="I260" s="137" t="str">
        <f t="shared" ref="I260:I323" si="189">IF(D260&gt;=E260,"Y","N")</f>
        <v>N</v>
      </c>
      <c r="J260" s="137" t="str">
        <f t="shared" ref="J260:J323" si="190">IF(E260&gt;=F260,"Y","N")</f>
        <v>Y</v>
      </c>
      <c r="K260" s="137" t="str">
        <f t="shared" ref="K260:K323" si="191">IF(F260&gt;=G260,"Y","N")</f>
        <v>N</v>
      </c>
      <c r="L260" s="139">
        <f t="shared" ref="L260:L323" si="192">(C260-D260)/D260*100</f>
        <v>-5.0727650727650682</v>
      </c>
      <c r="M260" s="139">
        <f t="shared" ref="M260:M323" si="193">(D260-E260)/E260*100</f>
        <v>-1.3130898645876032</v>
      </c>
      <c r="N260" s="139">
        <f t="shared" ref="N260:N323" si="194">(E260-F260)/F260*100</f>
        <v>3.3064857990673944</v>
      </c>
      <c r="O260" s="139">
        <f t="shared" ref="O260:O323" si="195">(F260-G260)/G260*100</f>
        <v>-3.5962402942378353</v>
      </c>
      <c r="P260" s="137" t="str">
        <f t="shared" ref="P260:P323" si="196">IF(L260&gt;=M260,"Y","N")</f>
        <v>N</v>
      </c>
      <c r="Q260" s="137" t="str">
        <f t="shared" ref="Q260:Q323" si="197">IF(M260&gt;=N260,"Y","N")</f>
        <v>N</v>
      </c>
      <c r="R260" s="137" t="str">
        <f t="shared" ref="R260:R323" si="198">IF(N260&gt;=O260,"Y","N")</f>
        <v>Y</v>
      </c>
      <c r="S260" s="137">
        <f>'FOD (ALL)'!D260</f>
        <v>120.25</v>
      </c>
      <c r="T260" s="137">
        <f>'FOD (ALL)'!U260</f>
        <v>125.2</v>
      </c>
      <c r="U260" s="137">
        <f>'FOD (ALL)'!AL260</f>
        <v>118</v>
      </c>
      <c r="V260" s="137">
        <f>'FOD (ALL)'!BC260</f>
        <v>120.8</v>
      </c>
      <c r="W260" s="137">
        <f>'FOD (ALL)'!BT260</f>
        <v>126.9</v>
      </c>
      <c r="X260" s="137">
        <f>'FOD (ALL)'!E260</f>
        <v>120.25</v>
      </c>
      <c r="Y260" s="137">
        <f>'FOD (ALL)'!V260</f>
        <v>125.2</v>
      </c>
      <c r="Z260" s="137">
        <f>'FOD (ALL)'!AM260</f>
        <v>121.85</v>
      </c>
      <c r="AA260" s="137">
        <f>'FOD (ALL)'!BD260</f>
        <v>120.8</v>
      </c>
      <c r="AB260" s="137">
        <f>'FOD (ALL)'!BU260</f>
        <v>127.4</v>
      </c>
      <c r="AC260" s="137">
        <f>'FOD (ALL)'!F260</f>
        <v>114.1</v>
      </c>
      <c r="AD260" s="137">
        <f>'FOD (ALL)'!W260</f>
        <v>122</v>
      </c>
      <c r="AE260" s="137">
        <f>'FOD (ALL)'!AN260</f>
        <v>118</v>
      </c>
      <c r="AF260" s="137">
        <f>'FOD (ALL)'!BE260</f>
        <v>120.6</v>
      </c>
      <c r="AG260" s="137">
        <f>'FOD (ALL)'!BV260</f>
        <v>121</v>
      </c>
      <c r="AH260" s="137">
        <f>'FOD (ALL)'!J260</f>
        <v>48000</v>
      </c>
      <c r="AI260" s="137">
        <f>'FOD (ALL)'!AA260</f>
        <v>48000</v>
      </c>
      <c r="AJ260" s="137">
        <f>'FOD (ALL)'!AR260</f>
        <v>36000</v>
      </c>
      <c r="AK260" s="137">
        <f>'FOD (ALL)'!BI260</f>
        <v>30000</v>
      </c>
      <c r="AL260" s="137">
        <f>'FOD (ALL)'!BZ260</f>
        <v>12000</v>
      </c>
      <c r="AM260" s="137" t="str">
        <f t="shared" ref="AM260:AM323" si="199">IF(AH260&gt;=AI260,"Y","N")</f>
        <v>Y</v>
      </c>
      <c r="AN260" s="137" t="str">
        <f t="shared" ref="AN260:AN323" si="200">IF(AI260&gt;=AJ260,"Y","N")</f>
        <v>Y</v>
      </c>
      <c r="AO260" s="137" t="str">
        <f t="shared" ref="AO260:AO323" si="201">IF(AJ260&gt;=AK260,"Y","N")</f>
        <v>Y</v>
      </c>
      <c r="AP260" s="137" t="str">
        <f t="shared" ref="AP260:AP323" si="202">IF(AK260&gt;=AL260,"Y","N")</f>
        <v>Y</v>
      </c>
      <c r="AQ260" s="139">
        <f t="shared" ref="AQ260:AQ323" si="203">(AH260-AI260)/AI260*100</f>
        <v>0</v>
      </c>
      <c r="AR260" s="139">
        <f t="shared" ref="AR260:AR323" si="204">(AI260-AJ260)/AJ260*100</f>
        <v>33.333333333333329</v>
      </c>
      <c r="AS260" s="139">
        <f t="shared" ref="AS260:AS323" si="205">(AJ260-AK260)/AK260*100</f>
        <v>20</v>
      </c>
      <c r="AT260" s="139">
        <f t="shared" ref="AT260:AT323" si="206">(AK260-AL260)/AL260*100</f>
        <v>150</v>
      </c>
      <c r="AU260" s="137" t="str">
        <f t="shared" ref="AU260:AU323" si="207">IF(AQ260&gt;=AR260,"Y","N")</f>
        <v>N</v>
      </c>
      <c r="AV260" s="137" t="str">
        <f t="shared" ref="AV260:AV323" si="208">IF(AR260&gt;=AS260,"Y","N")</f>
        <v>Y</v>
      </c>
      <c r="AW260" s="137" t="str">
        <f t="shared" ref="AW260:AW323" si="209">IF(AS260&gt;=AT260,"Y","N")</f>
        <v>N</v>
      </c>
      <c r="AX260" s="137">
        <f>'FOD (ALL)'!I260</f>
        <v>91.06</v>
      </c>
      <c r="AY260" s="137">
        <f>'FOD (ALL)'!Z260</f>
        <v>22.23</v>
      </c>
      <c r="AZ260" s="137">
        <f>'FOD (ALL)'!AQ260</f>
        <v>14.39</v>
      </c>
      <c r="BA260" s="137">
        <f>'FOD (ALL)'!BH260</f>
        <v>21.73</v>
      </c>
      <c r="BB260" s="137">
        <f>'FOD (ALL)'!BY260</f>
        <v>44.84</v>
      </c>
      <c r="BC260" s="137" t="str">
        <f t="shared" ref="BC260:BC323" si="210">IF(AX260&gt;=AY260,"Y","N")</f>
        <v>Y</v>
      </c>
      <c r="BD260" s="137" t="str">
        <f t="shared" ref="BD260:BD323" si="211">IF(AY260&gt;=AZ260,"Y","N")</f>
        <v>Y</v>
      </c>
      <c r="BE260" s="137" t="str">
        <f t="shared" ref="BE260:BE323" si="212">IF(AZ260&gt;=BA260,"Y","N")</f>
        <v>N</v>
      </c>
      <c r="BF260" s="137" t="str">
        <f t="shared" ref="BF260:BF323" si="213">IF(BA260&gt;=BB260,"Y","N")</f>
        <v>N</v>
      </c>
      <c r="BG260" s="139">
        <f t="shared" ref="BG260:BG323" si="214">(AX260-AY260)/AY260*100</f>
        <v>309.62663067926223</v>
      </c>
      <c r="BH260" s="139">
        <f t="shared" ref="BH260:BH323" si="215">(AY260-AZ260)/AZ260*100</f>
        <v>54.482279360667128</v>
      </c>
      <c r="BI260" s="139">
        <f t="shared" ref="BI260:BI323" si="216">(AZ260-BA260)/BA260*100</f>
        <v>-33.778186838472159</v>
      </c>
      <c r="BJ260" s="139">
        <f t="shared" ref="BJ260:BJ323" si="217">(BA260-BB260)/BB260*100</f>
        <v>-51.53880463871544</v>
      </c>
      <c r="BK260" s="137" t="str">
        <f t="shared" ref="BK260:BK323" si="218">IF(BG260&gt;=BH260,"Y","N")</f>
        <v>Y</v>
      </c>
      <c r="BL260" s="137" t="str">
        <f t="shared" ref="BL260:BL323" si="219">IF(BH260&gt;=BI260,"Y","N")</f>
        <v>Y</v>
      </c>
      <c r="BM260" s="137" t="str">
        <f t="shared" ref="BM260:BM323" si="220">IF(BI260&gt;=BJ260,"Y","N")</f>
        <v>Y</v>
      </c>
      <c r="BN260" s="137">
        <f>'FOD (ALL)'!H260</f>
        <v>13</v>
      </c>
      <c r="BO260" s="137">
        <f>'FOD (ALL)'!Y260</f>
        <v>3</v>
      </c>
      <c r="BP260" s="137">
        <f>'FOD (ALL)'!AP260</f>
        <v>2</v>
      </c>
      <c r="BQ260" s="137">
        <f>'FOD (ALL)'!BG260</f>
        <v>3</v>
      </c>
      <c r="BR260" s="137">
        <f>'FOD (ALL)'!BX260</f>
        <v>6</v>
      </c>
      <c r="BS260" s="137" t="str">
        <f t="shared" ref="BS260:BS323" si="221">IF(BN260&gt;=BO260,"Y","N")</f>
        <v>Y</v>
      </c>
      <c r="BT260" s="137" t="str">
        <f t="shared" ref="BT260:BT323" si="222">IF(BO260&gt;=BP260,"Y","N")</f>
        <v>Y</v>
      </c>
      <c r="BU260" s="137" t="str">
        <f t="shared" ref="BU260:BU323" si="223">IF(BP260&gt;=BQ260,"Y","N")</f>
        <v>N</v>
      </c>
      <c r="BV260" s="137" t="str">
        <f t="shared" ref="BV260:BV323" si="224">IF(BQ260&gt;=BR260,"Y","N")</f>
        <v>N</v>
      </c>
      <c r="BW260" s="139">
        <f t="shared" ref="BW260:BW323" si="225">(BN260-BO260)/BO260*100</f>
        <v>333.33333333333337</v>
      </c>
      <c r="BX260" s="139">
        <f t="shared" ref="BX260:BX323" si="226">(BO260-BP260)/BP260*100</f>
        <v>50</v>
      </c>
      <c r="BY260" s="139">
        <f t="shared" ref="BY260:BY323" si="227">(BP260-BQ260)/BQ260*100</f>
        <v>-33.333333333333329</v>
      </c>
      <c r="BZ260" s="139">
        <f t="shared" ref="BZ260:BZ323" si="228">(BQ260-BR260)/BR260*100</f>
        <v>-50</v>
      </c>
      <c r="CA260" s="137" t="str">
        <f t="shared" ref="CA260:CA323" si="229">IF(BW260&gt;=BX260,"Y","N")</f>
        <v>Y</v>
      </c>
      <c r="CB260" s="137" t="str">
        <f t="shared" ref="CB260:CB323" si="230">IF(BX260&gt;=BY260,"Y","N")</f>
        <v>Y</v>
      </c>
      <c r="CC260" s="137" t="str">
        <f t="shared" ref="CC260:CC323" si="231">IF(BY260&gt;=BZ260,"Y","N")</f>
        <v>Y</v>
      </c>
    </row>
    <row r="261" spans="1:81" x14ac:dyDescent="0.3">
      <c r="A261" s="137" t="str">
        <f>'FOD (ALL)'!B261</f>
        <v>MARICO</v>
      </c>
      <c r="B261" s="146">
        <f>'FOD (ALL)'!C261</f>
        <v>43979</v>
      </c>
      <c r="C261" s="137">
        <f>'FOD (ALL)'!G261</f>
        <v>315.25</v>
      </c>
      <c r="D261" s="137">
        <f>'FOD (ALL)'!X261</f>
        <v>316.14999999999998</v>
      </c>
      <c r="E261" s="137">
        <f>'FOD (ALL)'!AO261</f>
        <v>316</v>
      </c>
      <c r="F261" s="137">
        <f>'FOD (ALL)'!BF261</f>
        <v>311.75</v>
      </c>
      <c r="G261" s="137">
        <f>'FOD (ALL)'!BW261</f>
        <v>306.39999999999998</v>
      </c>
      <c r="H261" s="137" t="str">
        <f t="shared" si="188"/>
        <v>N</v>
      </c>
      <c r="I261" s="137" t="str">
        <f t="shared" si="189"/>
        <v>Y</v>
      </c>
      <c r="J261" s="137" t="str">
        <f t="shared" si="190"/>
        <v>Y</v>
      </c>
      <c r="K261" s="137" t="str">
        <f t="shared" si="191"/>
        <v>Y</v>
      </c>
      <c r="L261" s="139">
        <f t="shared" si="192"/>
        <v>-0.28467499604617347</v>
      </c>
      <c r="M261" s="139">
        <f t="shared" si="193"/>
        <v>4.7468354430372554E-2</v>
      </c>
      <c r="N261" s="139">
        <f t="shared" si="194"/>
        <v>1.36327185244587</v>
      </c>
      <c r="O261" s="139">
        <f t="shared" si="195"/>
        <v>1.7460835509138457</v>
      </c>
      <c r="P261" s="137" t="str">
        <f t="shared" si="196"/>
        <v>N</v>
      </c>
      <c r="Q261" s="137" t="str">
        <f t="shared" si="197"/>
        <v>N</v>
      </c>
      <c r="R261" s="137" t="str">
        <f t="shared" si="198"/>
        <v>N</v>
      </c>
      <c r="S261" s="137">
        <f>'FOD (ALL)'!D261</f>
        <v>312</v>
      </c>
      <c r="T261" s="137">
        <f>'FOD (ALL)'!U261</f>
        <v>318.35000000000002</v>
      </c>
      <c r="U261" s="137">
        <f>'FOD (ALL)'!AL261</f>
        <v>312.35000000000002</v>
      </c>
      <c r="V261" s="137">
        <f>'FOD (ALL)'!BC261</f>
        <v>308</v>
      </c>
      <c r="W261" s="137">
        <f>'FOD (ALL)'!BT261</f>
        <v>317.95</v>
      </c>
      <c r="X261" s="137">
        <f>'FOD (ALL)'!E261</f>
        <v>317.14999999999998</v>
      </c>
      <c r="Y261" s="137">
        <f>'FOD (ALL)'!V261</f>
        <v>319.45</v>
      </c>
      <c r="Z261" s="137">
        <f>'FOD (ALL)'!AM261</f>
        <v>318.3</v>
      </c>
      <c r="AA261" s="137">
        <f>'FOD (ALL)'!BD261</f>
        <v>312.8</v>
      </c>
      <c r="AB261" s="137">
        <f>'FOD (ALL)'!BU261</f>
        <v>319.64999999999998</v>
      </c>
      <c r="AC261" s="137">
        <f>'FOD (ALL)'!F261</f>
        <v>310.8</v>
      </c>
      <c r="AD261" s="137">
        <f>'FOD (ALL)'!W261</f>
        <v>312.7</v>
      </c>
      <c r="AE261" s="137">
        <f>'FOD (ALL)'!AN261</f>
        <v>311.25</v>
      </c>
      <c r="AF261" s="137">
        <f>'FOD (ALL)'!BE261</f>
        <v>305.35000000000002</v>
      </c>
      <c r="AG261" s="137">
        <f>'FOD (ALL)'!BV261</f>
        <v>305.39999999999998</v>
      </c>
      <c r="AH261" s="137">
        <f>'FOD (ALL)'!J261</f>
        <v>9690200</v>
      </c>
      <c r="AI261" s="137">
        <f>'FOD (ALL)'!AA261</f>
        <v>10904400</v>
      </c>
      <c r="AJ261" s="137">
        <f>'FOD (ALL)'!AR261</f>
        <v>11026600</v>
      </c>
      <c r="AK261" s="137">
        <f>'FOD (ALL)'!BI261</f>
        <v>11094200</v>
      </c>
      <c r="AL261" s="137">
        <f>'FOD (ALL)'!BZ261</f>
        <v>11198200</v>
      </c>
      <c r="AM261" s="137" t="str">
        <f t="shared" si="199"/>
        <v>N</v>
      </c>
      <c r="AN261" s="137" t="str">
        <f t="shared" si="200"/>
        <v>N</v>
      </c>
      <c r="AO261" s="137" t="str">
        <f t="shared" si="201"/>
        <v>N</v>
      </c>
      <c r="AP261" s="137" t="str">
        <f t="shared" si="202"/>
        <v>N</v>
      </c>
      <c r="AQ261" s="139">
        <f t="shared" si="203"/>
        <v>-11.134954697186457</v>
      </c>
      <c r="AR261" s="139">
        <f t="shared" si="204"/>
        <v>-1.1082291912284838</v>
      </c>
      <c r="AS261" s="139">
        <f t="shared" si="205"/>
        <v>-0.60932739629716437</v>
      </c>
      <c r="AT261" s="139">
        <f t="shared" si="206"/>
        <v>-0.92872068725330847</v>
      </c>
      <c r="AU261" s="137" t="str">
        <f t="shared" si="207"/>
        <v>N</v>
      </c>
      <c r="AV261" s="137" t="str">
        <f t="shared" si="208"/>
        <v>N</v>
      </c>
      <c r="AW261" s="137" t="str">
        <f t="shared" si="209"/>
        <v>Y</v>
      </c>
      <c r="AX261" s="137">
        <f>'FOD (ALL)'!I261</f>
        <v>11003.35</v>
      </c>
      <c r="AY261" s="137">
        <f>'FOD (ALL)'!Z261</f>
        <v>6787.74</v>
      </c>
      <c r="AZ261" s="137">
        <f>'FOD (ALL)'!AQ261</f>
        <v>6674.69</v>
      </c>
      <c r="BA261" s="137">
        <f>'FOD (ALL)'!BH261</f>
        <v>6493.5</v>
      </c>
      <c r="BB261" s="137">
        <f>'FOD (ALL)'!BY261</f>
        <v>10137.879999999999</v>
      </c>
      <c r="BC261" s="137" t="str">
        <f t="shared" si="210"/>
        <v>Y</v>
      </c>
      <c r="BD261" s="137" t="str">
        <f t="shared" si="211"/>
        <v>Y</v>
      </c>
      <c r="BE261" s="137" t="str">
        <f t="shared" si="212"/>
        <v>Y</v>
      </c>
      <c r="BF261" s="137" t="str">
        <f t="shared" si="213"/>
        <v>N</v>
      </c>
      <c r="BG261" s="139">
        <f t="shared" si="214"/>
        <v>62.106238600771405</v>
      </c>
      <c r="BH261" s="139">
        <f t="shared" si="215"/>
        <v>1.6937116180676584</v>
      </c>
      <c r="BI261" s="139">
        <f t="shared" si="216"/>
        <v>2.7903287903287843</v>
      </c>
      <c r="BJ261" s="139">
        <f t="shared" si="217"/>
        <v>-35.948146949855385</v>
      </c>
      <c r="BK261" s="137" t="str">
        <f t="shared" si="218"/>
        <v>Y</v>
      </c>
      <c r="BL261" s="137" t="str">
        <f t="shared" si="219"/>
        <v>N</v>
      </c>
      <c r="BM261" s="137" t="str">
        <f t="shared" si="220"/>
        <v>Y</v>
      </c>
      <c r="BN261" s="137">
        <f>'FOD (ALL)'!H261</f>
        <v>2690</v>
      </c>
      <c r="BO261" s="137">
        <f>'FOD (ALL)'!Y261</f>
        <v>1650</v>
      </c>
      <c r="BP261" s="137">
        <f>'FOD (ALL)'!AP261</f>
        <v>1625</v>
      </c>
      <c r="BQ261" s="137">
        <f>'FOD (ALL)'!BG261</f>
        <v>1614</v>
      </c>
      <c r="BR261" s="137">
        <f>'FOD (ALL)'!BX261</f>
        <v>2512</v>
      </c>
      <c r="BS261" s="137" t="str">
        <f t="shared" si="221"/>
        <v>Y</v>
      </c>
      <c r="BT261" s="137" t="str">
        <f t="shared" si="222"/>
        <v>Y</v>
      </c>
      <c r="BU261" s="137" t="str">
        <f t="shared" si="223"/>
        <v>Y</v>
      </c>
      <c r="BV261" s="137" t="str">
        <f t="shared" si="224"/>
        <v>N</v>
      </c>
      <c r="BW261" s="139">
        <f t="shared" si="225"/>
        <v>63.030303030303024</v>
      </c>
      <c r="BX261" s="139">
        <f t="shared" si="226"/>
        <v>1.5384615384615385</v>
      </c>
      <c r="BY261" s="139">
        <f t="shared" si="227"/>
        <v>0.68153655514250311</v>
      </c>
      <c r="BZ261" s="139">
        <f t="shared" si="228"/>
        <v>-35.748407643312099</v>
      </c>
      <c r="CA261" s="137" t="str">
        <f t="shared" si="229"/>
        <v>Y</v>
      </c>
      <c r="CB261" s="137" t="str">
        <f t="shared" si="230"/>
        <v>Y</v>
      </c>
      <c r="CC261" s="137" t="str">
        <f t="shared" si="231"/>
        <v>Y</v>
      </c>
    </row>
    <row r="262" spans="1:81" x14ac:dyDescent="0.3">
      <c r="A262" s="137" t="str">
        <f>'FOD (ALL)'!B262</f>
        <v>MARICO</v>
      </c>
      <c r="B262" s="146">
        <f>'FOD (ALL)'!C262</f>
        <v>44007</v>
      </c>
      <c r="C262" s="137">
        <f>'FOD (ALL)'!G262</f>
        <v>316.14999999999998</v>
      </c>
      <c r="D262" s="137">
        <f>'FOD (ALL)'!X262</f>
        <v>317.10000000000002</v>
      </c>
      <c r="E262" s="137">
        <f>'FOD (ALL)'!AO262</f>
        <v>317.14999999999998</v>
      </c>
      <c r="F262" s="137">
        <f>'FOD (ALL)'!BF262</f>
        <v>312.8</v>
      </c>
      <c r="G262" s="137">
        <f>'FOD (ALL)'!BW262</f>
        <v>307.45</v>
      </c>
      <c r="H262" s="137" t="str">
        <f t="shared" si="188"/>
        <v>N</v>
      </c>
      <c r="I262" s="137" t="str">
        <f t="shared" si="189"/>
        <v>N</v>
      </c>
      <c r="J262" s="137" t="str">
        <f t="shared" si="190"/>
        <v>Y</v>
      </c>
      <c r="K262" s="137" t="str">
        <f t="shared" si="191"/>
        <v>Y</v>
      </c>
      <c r="L262" s="139">
        <f t="shared" si="192"/>
        <v>-0.29959003468938677</v>
      </c>
      <c r="M262" s="139">
        <f t="shared" si="193"/>
        <v>-1.5765410688934108E-2</v>
      </c>
      <c r="N262" s="139">
        <f t="shared" si="194"/>
        <v>1.3906649616368176</v>
      </c>
      <c r="O262" s="139">
        <f t="shared" si="195"/>
        <v>1.740120344771515</v>
      </c>
      <c r="P262" s="137" t="str">
        <f t="shared" si="196"/>
        <v>N</v>
      </c>
      <c r="Q262" s="137" t="str">
        <f t="shared" si="197"/>
        <v>N</v>
      </c>
      <c r="R262" s="137" t="str">
        <f t="shared" si="198"/>
        <v>N</v>
      </c>
      <c r="S262" s="137">
        <f>'FOD (ALL)'!D262</f>
        <v>315.45</v>
      </c>
      <c r="T262" s="137">
        <f>'FOD (ALL)'!U262</f>
        <v>319.14999999999998</v>
      </c>
      <c r="U262" s="137">
        <f>'FOD (ALL)'!AL262</f>
        <v>312</v>
      </c>
      <c r="V262" s="137">
        <f>'FOD (ALL)'!BC262</f>
        <v>310</v>
      </c>
      <c r="W262" s="137">
        <f>'FOD (ALL)'!BT262</f>
        <v>318.05</v>
      </c>
      <c r="X262" s="137">
        <f>'FOD (ALL)'!E262</f>
        <v>318</v>
      </c>
      <c r="Y262" s="137">
        <f>'FOD (ALL)'!V262</f>
        <v>320.35000000000002</v>
      </c>
      <c r="Z262" s="137">
        <f>'FOD (ALL)'!AM262</f>
        <v>319.05</v>
      </c>
      <c r="AA262" s="137">
        <f>'FOD (ALL)'!BD262</f>
        <v>314.10000000000002</v>
      </c>
      <c r="AB262" s="137">
        <f>'FOD (ALL)'!BU262</f>
        <v>318.05</v>
      </c>
      <c r="AC262" s="137">
        <f>'FOD (ALL)'!F262</f>
        <v>312.39999999999998</v>
      </c>
      <c r="AD262" s="137">
        <f>'FOD (ALL)'!W262</f>
        <v>314</v>
      </c>
      <c r="AE262" s="137">
        <f>'FOD (ALL)'!AN262</f>
        <v>312</v>
      </c>
      <c r="AF262" s="137">
        <f>'FOD (ALL)'!BE262</f>
        <v>307.2</v>
      </c>
      <c r="AG262" s="137">
        <f>'FOD (ALL)'!BV262</f>
        <v>306.35000000000002</v>
      </c>
      <c r="AH262" s="137">
        <f>'FOD (ALL)'!J262</f>
        <v>1895400</v>
      </c>
      <c r="AI262" s="137">
        <f>'FOD (ALL)'!AA262</f>
        <v>664300</v>
      </c>
      <c r="AJ262" s="137">
        <f>'FOD (ALL)'!AR262</f>
        <v>172900</v>
      </c>
      <c r="AK262" s="137">
        <f>'FOD (ALL)'!BI262</f>
        <v>153400</v>
      </c>
      <c r="AL262" s="137">
        <f>'FOD (ALL)'!BZ262</f>
        <v>128700</v>
      </c>
      <c r="AM262" s="137" t="str">
        <f t="shared" si="199"/>
        <v>Y</v>
      </c>
      <c r="AN262" s="137" t="str">
        <f t="shared" si="200"/>
        <v>Y</v>
      </c>
      <c r="AO262" s="137" t="str">
        <f t="shared" si="201"/>
        <v>Y</v>
      </c>
      <c r="AP262" s="137" t="str">
        <f t="shared" si="202"/>
        <v>Y</v>
      </c>
      <c r="AQ262" s="139">
        <f t="shared" si="203"/>
        <v>185.32289628180038</v>
      </c>
      <c r="AR262" s="139">
        <f t="shared" si="204"/>
        <v>284.21052631578948</v>
      </c>
      <c r="AS262" s="139">
        <f t="shared" si="205"/>
        <v>12.711864406779661</v>
      </c>
      <c r="AT262" s="139">
        <f t="shared" si="206"/>
        <v>19.19191919191919</v>
      </c>
      <c r="AU262" s="137" t="str">
        <f t="shared" si="207"/>
        <v>N</v>
      </c>
      <c r="AV262" s="137" t="str">
        <f t="shared" si="208"/>
        <v>Y</v>
      </c>
      <c r="AW262" s="137" t="str">
        <f t="shared" si="209"/>
        <v>N</v>
      </c>
      <c r="AX262" s="137">
        <f>'FOD (ALL)'!I262</f>
        <v>5219.18</v>
      </c>
      <c r="AY262" s="137">
        <f>'FOD (ALL)'!Z262</f>
        <v>2676.29</v>
      </c>
      <c r="AZ262" s="137">
        <f>'FOD (ALL)'!AQ262</f>
        <v>346.09</v>
      </c>
      <c r="BA262" s="137">
        <f>'FOD (ALL)'!BH262</f>
        <v>307.5</v>
      </c>
      <c r="BB262" s="137">
        <f>'FOD (ALL)'!BY262</f>
        <v>359.06</v>
      </c>
      <c r="BC262" s="137" t="str">
        <f t="shared" si="210"/>
        <v>Y</v>
      </c>
      <c r="BD262" s="137" t="str">
        <f t="shared" si="211"/>
        <v>Y</v>
      </c>
      <c r="BE262" s="137" t="str">
        <f t="shared" si="212"/>
        <v>Y</v>
      </c>
      <c r="BF262" s="137" t="str">
        <f t="shared" si="213"/>
        <v>N</v>
      </c>
      <c r="BG262" s="139">
        <f t="shared" si="214"/>
        <v>95.015487858191761</v>
      </c>
      <c r="BH262" s="139">
        <f t="shared" si="215"/>
        <v>673.29307405588133</v>
      </c>
      <c r="BI262" s="139">
        <f t="shared" si="216"/>
        <v>12.549593495934952</v>
      </c>
      <c r="BJ262" s="139">
        <f t="shared" si="217"/>
        <v>-14.359717038934997</v>
      </c>
      <c r="BK262" s="137" t="str">
        <f t="shared" si="218"/>
        <v>N</v>
      </c>
      <c r="BL262" s="137" t="str">
        <f t="shared" si="219"/>
        <v>Y</v>
      </c>
      <c r="BM262" s="137" t="str">
        <f t="shared" si="220"/>
        <v>Y</v>
      </c>
      <c r="BN262" s="137">
        <f>'FOD (ALL)'!H262</f>
        <v>1271</v>
      </c>
      <c r="BO262" s="137">
        <f>'FOD (ALL)'!Y262</f>
        <v>649</v>
      </c>
      <c r="BP262" s="137">
        <f>'FOD (ALL)'!AP262</f>
        <v>84</v>
      </c>
      <c r="BQ262" s="137">
        <f>'FOD (ALL)'!BG262</f>
        <v>76</v>
      </c>
      <c r="BR262" s="137">
        <f>'FOD (ALL)'!BX262</f>
        <v>89</v>
      </c>
      <c r="BS262" s="137" t="str">
        <f t="shared" si="221"/>
        <v>Y</v>
      </c>
      <c r="BT262" s="137" t="str">
        <f t="shared" si="222"/>
        <v>Y</v>
      </c>
      <c r="BU262" s="137" t="str">
        <f t="shared" si="223"/>
        <v>Y</v>
      </c>
      <c r="BV262" s="137" t="str">
        <f t="shared" si="224"/>
        <v>N</v>
      </c>
      <c r="BW262" s="139">
        <f t="shared" si="225"/>
        <v>95.839753466872111</v>
      </c>
      <c r="BX262" s="139">
        <f t="shared" si="226"/>
        <v>672.61904761904759</v>
      </c>
      <c r="BY262" s="139">
        <f t="shared" si="227"/>
        <v>10.526315789473683</v>
      </c>
      <c r="BZ262" s="139">
        <f t="shared" si="228"/>
        <v>-14.606741573033707</v>
      </c>
      <c r="CA262" s="137" t="str">
        <f t="shared" si="229"/>
        <v>N</v>
      </c>
      <c r="CB262" s="137" t="str">
        <f t="shared" si="230"/>
        <v>Y</v>
      </c>
      <c r="CC262" s="137" t="str">
        <f t="shared" si="231"/>
        <v>Y</v>
      </c>
    </row>
    <row r="263" spans="1:81" x14ac:dyDescent="0.3">
      <c r="A263" s="137" t="str">
        <f>'FOD (ALL)'!B263</f>
        <v>MARICO</v>
      </c>
      <c r="B263" s="146">
        <f>'FOD (ALL)'!C263</f>
        <v>44042</v>
      </c>
      <c r="C263" s="137">
        <f>'FOD (ALL)'!G263</f>
        <v>319.3</v>
      </c>
      <c r="D263" s="137">
        <f>'FOD (ALL)'!X263</f>
        <v>319.60000000000002</v>
      </c>
      <c r="E263" s="137">
        <f>'FOD (ALL)'!AO263</f>
        <v>319.8</v>
      </c>
      <c r="F263" s="137">
        <f>'FOD (ALL)'!BF263</f>
        <v>315.7</v>
      </c>
      <c r="G263" s="137">
        <f>'FOD (ALL)'!BW263</f>
        <v>309.05</v>
      </c>
      <c r="H263" s="137" t="str">
        <f t="shared" si="188"/>
        <v>N</v>
      </c>
      <c r="I263" s="137" t="str">
        <f t="shared" si="189"/>
        <v>N</v>
      </c>
      <c r="J263" s="137" t="str">
        <f t="shared" si="190"/>
        <v>Y</v>
      </c>
      <c r="K263" s="137" t="str">
        <f t="shared" si="191"/>
        <v>Y</v>
      </c>
      <c r="L263" s="139">
        <f t="shared" si="192"/>
        <v>-9.3867334167713187E-2</v>
      </c>
      <c r="M263" s="139">
        <f t="shared" si="193"/>
        <v>-6.2539086929327276E-2</v>
      </c>
      <c r="N263" s="139">
        <f t="shared" si="194"/>
        <v>1.2987012987013058</v>
      </c>
      <c r="O263" s="139">
        <f t="shared" si="195"/>
        <v>2.1517553793884412</v>
      </c>
      <c r="P263" s="137" t="str">
        <f t="shared" si="196"/>
        <v>N</v>
      </c>
      <c r="Q263" s="137" t="str">
        <f t="shared" si="197"/>
        <v>N</v>
      </c>
      <c r="R263" s="137" t="str">
        <f t="shared" si="198"/>
        <v>N</v>
      </c>
      <c r="S263" s="137">
        <f>'FOD (ALL)'!D263</f>
        <v>314.89999999999998</v>
      </c>
      <c r="T263" s="137">
        <f>'FOD (ALL)'!U263</f>
        <v>321.45</v>
      </c>
      <c r="U263" s="137">
        <f>'FOD (ALL)'!AL263</f>
        <v>0</v>
      </c>
      <c r="V263" s="137">
        <f>'FOD (ALL)'!BC263</f>
        <v>0</v>
      </c>
      <c r="W263" s="137">
        <f>'FOD (ALL)'!BT263</f>
        <v>307.85000000000002</v>
      </c>
      <c r="X263" s="137">
        <f>'FOD (ALL)'!E263</f>
        <v>315.45</v>
      </c>
      <c r="Y263" s="137">
        <f>'FOD (ALL)'!V263</f>
        <v>321.45</v>
      </c>
      <c r="Z263" s="137">
        <f>'FOD (ALL)'!AM263</f>
        <v>0</v>
      </c>
      <c r="AA263" s="137">
        <f>'FOD (ALL)'!BD263</f>
        <v>0</v>
      </c>
      <c r="AB263" s="137">
        <f>'FOD (ALL)'!BU263</f>
        <v>307.85000000000002</v>
      </c>
      <c r="AC263" s="137">
        <f>'FOD (ALL)'!F263</f>
        <v>314.39999999999998</v>
      </c>
      <c r="AD263" s="137">
        <f>'FOD (ALL)'!W263</f>
        <v>321.45</v>
      </c>
      <c r="AE263" s="137">
        <f>'FOD (ALL)'!AN263</f>
        <v>0</v>
      </c>
      <c r="AF263" s="137">
        <f>'FOD (ALL)'!BE263</f>
        <v>0</v>
      </c>
      <c r="AG263" s="137">
        <f>'FOD (ALL)'!BV263</f>
        <v>307.85000000000002</v>
      </c>
      <c r="AH263" s="137">
        <f>'FOD (ALL)'!J263</f>
        <v>8000</v>
      </c>
      <c r="AI263" s="137">
        <f>'FOD (ALL)'!AA263</f>
        <v>2000</v>
      </c>
      <c r="AJ263" s="137">
        <f>'FOD (ALL)'!AR263</f>
        <v>2000</v>
      </c>
      <c r="AK263" s="137">
        <f>'FOD (ALL)'!BI263</f>
        <v>2000</v>
      </c>
      <c r="AL263" s="137">
        <f>'FOD (ALL)'!BZ263</f>
        <v>2000</v>
      </c>
      <c r="AM263" s="137" t="str">
        <f t="shared" si="199"/>
        <v>Y</v>
      </c>
      <c r="AN263" s="137" t="str">
        <f t="shared" si="200"/>
        <v>Y</v>
      </c>
      <c r="AO263" s="137" t="str">
        <f t="shared" si="201"/>
        <v>Y</v>
      </c>
      <c r="AP263" s="137" t="str">
        <f t="shared" si="202"/>
        <v>Y</v>
      </c>
      <c r="AQ263" s="139">
        <f t="shared" si="203"/>
        <v>300</v>
      </c>
      <c r="AR263" s="139">
        <f t="shared" si="204"/>
        <v>0</v>
      </c>
      <c r="AS263" s="139">
        <f t="shared" si="205"/>
        <v>0</v>
      </c>
      <c r="AT263" s="139">
        <f t="shared" si="206"/>
        <v>0</v>
      </c>
      <c r="AU263" s="137" t="str">
        <f t="shared" si="207"/>
        <v>Y</v>
      </c>
      <c r="AV263" s="137" t="str">
        <f t="shared" si="208"/>
        <v>Y</v>
      </c>
      <c r="AW263" s="137" t="str">
        <f t="shared" si="209"/>
        <v>Y</v>
      </c>
      <c r="AX263" s="137">
        <f>'FOD (ALL)'!I263</f>
        <v>31.48</v>
      </c>
      <c r="AY263" s="137">
        <f>'FOD (ALL)'!Z263</f>
        <v>6.42</v>
      </c>
      <c r="AZ263" s="137">
        <f>'FOD (ALL)'!AQ263</f>
        <v>0</v>
      </c>
      <c r="BA263" s="137">
        <f>'FOD (ALL)'!BH263</f>
        <v>0</v>
      </c>
      <c r="BB263" s="137">
        <f>'FOD (ALL)'!BY263</f>
        <v>6.15</v>
      </c>
      <c r="BC263" s="137" t="str">
        <f t="shared" si="210"/>
        <v>Y</v>
      </c>
      <c r="BD263" s="137" t="str">
        <f t="shared" si="211"/>
        <v>Y</v>
      </c>
      <c r="BE263" s="137" t="str">
        <f t="shared" si="212"/>
        <v>Y</v>
      </c>
      <c r="BF263" s="137" t="str">
        <f t="shared" si="213"/>
        <v>N</v>
      </c>
      <c r="BG263" s="139">
        <f t="shared" si="214"/>
        <v>390.34267912772589</v>
      </c>
      <c r="BH263" s="139" t="e">
        <f t="shared" si="215"/>
        <v>#DIV/0!</v>
      </c>
      <c r="BI263" s="139" t="e">
        <f t="shared" si="216"/>
        <v>#DIV/0!</v>
      </c>
      <c r="BJ263" s="139">
        <f t="shared" si="217"/>
        <v>-100</v>
      </c>
      <c r="BK263" s="137" t="e">
        <f t="shared" si="218"/>
        <v>#DIV/0!</v>
      </c>
      <c r="BL263" s="137" t="e">
        <f t="shared" si="219"/>
        <v>#DIV/0!</v>
      </c>
      <c r="BM263" s="137" t="e">
        <f t="shared" si="220"/>
        <v>#DIV/0!</v>
      </c>
      <c r="BN263" s="137">
        <f>'FOD (ALL)'!H263</f>
        <v>5</v>
      </c>
      <c r="BO263" s="137">
        <f>'FOD (ALL)'!Y263</f>
        <v>1</v>
      </c>
      <c r="BP263" s="137">
        <f>'FOD (ALL)'!AP263</f>
        <v>0</v>
      </c>
      <c r="BQ263" s="137">
        <f>'FOD (ALL)'!BG263</f>
        <v>0</v>
      </c>
      <c r="BR263" s="137">
        <f>'FOD (ALL)'!BX263</f>
        <v>1</v>
      </c>
      <c r="BS263" s="137" t="str">
        <f t="shared" si="221"/>
        <v>Y</v>
      </c>
      <c r="BT263" s="137" t="str">
        <f t="shared" si="222"/>
        <v>Y</v>
      </c>
      <c r="BU263" s="137" t="str">
        <f t="shared" si="223"/>
        <v>Y</v>
      </c>
      <c r="BV263" s="137" t="str">
        <f t="shared" si="224"/>
        <v>N</v>
      </c>
      <c r="BW263" s="139">
        <f t="shared" si="225"/>
        <v>400</v>
      </c>
      <c r="BX263" s="139" t="e">
        <f t="shared" si="226"/>
        <v>#DIV/0!</v>
      </c>
      <c r="BY263" s="139" t="e">
        <f t="shared" si="227"/>
        <v>#DIV/0!</v>
      </c>
      <c r="BZ263" s="139">
        <f t="shared" si="228"/>
        <v>-100</v>
      </c>
      <c r="CA263" s="137" t="e">
        <f t="shared" si="229"/>
        <v>#DIV/0!</v>
      </c>
      <c r="CB263" s="137" t="e">
        <f t="shared" si="230"/>
        <v>#DIV/0!</v>
      </c>
      <c r="CC263" s="137" t="e">
        <f t="shared" si="231"/>
        <v>#DIV/0!</v>
      </c>
    </row>
    <row r="264" spans="1:81" x14ac:dyDescent="0.3">
      <c r="A264" s="137" t="str">
        <f>'FOD (ALL)'!B264</f>
        <v>MARUTI</v>
      </c>
      <c r="B264" s="146">
        <f>'FOD (ALL)'!C264</f>
        <v>43979</v>
      </c>
      <c r="C264" s="137">
        <f>'FOD (ALL)'!G264</f>
        <v>5112.95</v>
      </c>
      <c r="D264" s="137">
        <f>'FOD (ALL)'!X264</f>
        <v>5025.8500000000004</v>
      </c>
      <c r="E264" s="137">
        <f>'FOD (ALL)'!AO264</f>
        <v>4897.3999999999996</v>
      </c>
      <c r="F264" s="137">
        <f>'FOD (ALL)'!BF264</f>
        <v>4811.8</v>
      </c>
      <c r="G264" s="137">
        <f>'FOD (ALL)'!BW264</f>
        <v>4727.05</v>
      </c>
      <c r="H264" s="137" t="str">
        <f t="shared" si="188"/>
        <v>Y</v>
      </c>
      <c r="I264" s="137" t="str">
        <f t="shared" si="189"/>
        <v>Y</v>
      </c>
      <c r="J264" s="137" t="str">
        <f t="shared" si="190"/>
        <v>Y</v>
      </c>
      <c r="K264" s="137" t="str">
        <f t="shared" si="191"/>
        <v>Y</v>
      </c>
      <c r="L264" s="139">
        <f t="shared" si="192"/>
        <v>1.7330401822577164</v>
      </c>
      <c r="M264" s="139">
        <f t="shared" si="193"/>
        <v>2.622820271981066</v>
      </c>
      <c r="N264" s="139">
        <f t="shared" si="194"/>
        <v>1.7789600565276915</v>
      </c>
      <c r="O264" s="139">
        <f t="shared" si="195"/>
        <v>1.7928729334362867</v>
      </c>
      <c r="P264" s="137" t="str">
        <f t="shared" si="196"/>
        <v>N</v>
      </c>
      <c r="Q264" s="137" t="str">
        <f t="shared" si="197"/>
        <v>Y</v>
      </c>
      <c r="R264" s="137" t="str">
        <f t="shared" si="198"/>
        <v>N</v>
      </c>
      <c r="S264" s="137">
        <f>'FOD (ALL)'!D264</f>
        <v>4987.6000000000004</v>
      </c>
      <c r="T264" s="137">
        <f>'FOD (ALL)'!U264</f>
        <v>4879.5</v>
      </c>
      <c r="U264" s="137">
        <f>'FOD (ALL)'!AL264</f>
        <v>4765</v>
      </c>
      <c r="V264" s="137">
        <f>'FOD (ALL)'!BC264</f>
        <v>4834.95</v>
      </c>
      <c r="W264" s="137">
        <f>'FOD (ALL)'!BT264</f>
        <v>5070.8</v>
      </c>
      <c r="X264" s="137">
        <f>'FOD (ALL)'!E264</f>
        <v>5128.8</v>
      </c>
      <c r="Y264" s="137">
        <f>'FOD (ALL)'!V264</f>
        <v>5058.95</v>
      </c>
      <c r="Z264" s="137">
        <f>'FOD (ALL)'!AM264</f>
        <v>4917.95</v>
      </c>
      <c r="AA264" s="137">
        <f>'FOD (ALL)'!BD264</f>
        <v>4907.25</v>
      </c>
      <c r="AB264" s="137">
        <f>'FOD (ALL)'!BU264</f>
        <v>5088.3999999999996</v>
      </c>
      <c r="AC264" s="137">
        <f>'FOD (ALL)'!F264</f>
        <v>4909.3500000000004</v>
      </c>
      <c r="AD264" s="137">
        <f>'FOD (ALL)'!W264</f>
        <v>4855.7</v>
      </c>
      <c r="AE264" s="137">
        <f>'FOD (ALL)'!AN264</f>
        <v>4748.1000000000004</v>
      </c>
      <c r="AF264" s="137">
        <f>'FOD (ALL)'!BE264</f>
        <v>4753</v>
      </c>
      <c r="AG264" s="137">
        <f>'FOD (ALL)'!BV264</f>
        <v>4686.1499999999996</v>
      </c>
      <c r="AH264" s="137">
        <f>'FOD (ALL)'!J264</f>
        <v>2479000</v>
      </c>
      <c r="AI264" s="137">
        <f>'FOD (ALL)'!AA264</f>
        <v>2915700</v>
      </c>
      <c r="AJ264" s="137">
        <f>'FOD (ALL)'!AR264</f>
        <v>3027400</v>
      </c>
      <c r="AK264" s="137">
        <f>'FOD (ALL)'!BI264</f>
        <v>3054700</v>
      </c>
      <c r="AL264" s="137">
        <f>'FOD (ALL)'!BZ264</f>
        <v>3069000</v>
      </c>
      <c r="AM264" s="137" t="str">
        <f t="shared" si="199"/>
        <v>N</v>
      </c>
      <c r="AN264" s="137" t="str">
        <f t="shared" si="200"/>
        <v>N</v>
      </c>
      <c r="AO264" s="137" t="str">
        <f t="shared" si="201"/>
        <v>N</v>
      </c>
      <c r="AP264" s="137" t="str">
        <f t="shared" si="202"/>
        <v>N</v>
      </c>
      <c r="AQ264" s="139">
        <f t="shared" si="203"/>
        <v>-14.977535411736461</v>
      </c>
      <c r="AR264" s="139">
        <f t="shared" si="204"/>
        <v>-3.6896346700138736</v>
      </c>
      <c r="AS264" s="139">
        <f t="shared" si="205"/>
        <v>-0.89370478279372778</v>
      </c>
      <c r="AT264" s="139">
        <f t="shared" si="206"/>
        <v>-0.46594982078853053</v>
      </c>
      <c r="AU264" s="137" t="str">
        <f t="shared" si="207"/>
        <v>N</v>
      </c>
      <c r="AV264" s="137" t="str">
        <f t="shared" si="208"/>
        <v>N</v>
      </c>
      <c r="AW264" s="137" t="str">
        <f t="shared" si="209"/>
        <v>N</v>
      </c>
      <c r="AX264" s="137">
        <f>'FOD (ALL)'!I264</f>
        <v>93946.13</v>
      </c>
      <c r="AY264" s="137">
        <f>'FOD (ALL)'!Z264</f>
        <v>66160.509999999995</v>
      </c>
      <c r="AZ264" s="137">
        <f>'FOD (ALL)'!AQ264</f>
        <v>58591.48</v>
      </c>
      <c r="BA264" s="137">
        <f>'FOD (ALL)'!BH264</f>
        <v>67196.23</v>
      </c>
      <c r="BB264" s="137">
        <f>'FOD (ALL)'!BY264</f>
        <v>97565.71</v>
      </c>
      <c r="BC264" s="137" t="str">
        <f t="shared" si="210"/>
        <v>Y</v>
      </c>
      <c r="BD264" s="137" t="str">
        <f t="shared" si="211"/>
        <v>Y</v>
      </c>
      <c r="BE264" s="137" t="str">
        <f t="shared" si="212"/>
        <v>N</v>
      </c>
      <c r="BF264" s="137" t="str">
        <f t="shared" si="213"/>
        <v>N</v>
      </c>
      <c r="BG264" s="139">
        <f t="shared" si="214"/>
        <v>41.997288110384901</v>
      </c>
      <c r="BH264" s="139">
        <f t="shared" si="215"/>
        <v>12.918311672618598</v>
      </c>
      <c r="BI264" s="139">
        <f t="shared" si="216"/>
        <v>-12.805405898515426</v>
      </c>
      <c r="BJ264" s="139">
        <f t="shared" si="217"/>
        <v>-31.127206474487817</v>
      </c>
      <c r="BK264" s="137" t="str">
        <f t="shared" si="218"/>
        <v>Y</v>
      </c>
      <c r="BL264" s="137" t="str">
        <f t="shared" si="219"/>
        <v>Y</v>
      </c>
      <c r="BM264" s="137" t="str">
        <f t="shared" si="220"/>
        <v>Y</v>
      </c>
      <c r="BN264" s="137">
        <f>'FOD (ALL)'!H264</f>
        <v>18716</v>
      </c>
      <c r="BO264" s="137">
        <f>'FOD (ALL)'!Y264</f>
        <v>13247</v>
      </c>
      <c r="BP264" s="137">
        <f>'FOD (ALL)'!AP264</f>
        <v>12108</v>
      </c>
      <c r="BQ264" s="137">
        <f>'FOD (ALL)'!BG264</f>
        <v>13903</v>
      </c>
      <c r="BR264" s="137">
        <f>'FOD (ALL)'!BX264</f>
        <v>20196</v>
      </c>
      <c r="BS264" s="137" t="str">
        <f t="shared" si="221"/>
        <v>Y</v>
      </c>
      <c r="BT264" s="137" t="str">
        <f t="shared" si="222"/>
        <v>Y</v>
      </c>
      <c r="BU264" s="137" t="str">
        <f t="shared" si="223"/>
        <v>N</v>
      </c>
      <c r="BV264" s="137" t="str">
        <f t="shared" si="224"/>
        <v>N</v>
      </c>
      <c r="BW264" s="139">
        <f t="shared" si="225"/>
        <v>41.284819204348153</v>
      </c>
      <c r="BX264" s="139">
        <f t="shared" si="226"/>
        <v>9.4070036339610166</v>
      </c>
      <c r="BY264" s="139">
        <f t="shared" si="227"/>
        <v>-12.910882543335973</v>
      </c>
      <c r="BZ264" s="139">
        <f t="shared" si="228"/>
        <v>-31.15963557140028</v>
      </c>
      <c r="CA264" s="137" t="str">
        <f t="shared" si="229"/>
        <v>Y</v>
      </c>
      <c r="CB264" s="137" t="str">
        <f t="shared" si="230"/>
        <v>Y</v>
      </c>
      <c r="CC264" s="137" t="str">
        <f t="shared" si="231"/>
        <v>Y</v>
      </c>
    </row>
    <row r="265" spans="1:81" x14ac:dyDescent="0.3">
      <c r="A265" s="137" t="str">
        <f>'FOD (ALL)'!B265</f>
        <v>MARUTI</v>
      </c>
      <c r="B265" s="146">
        <f>'FOD (ALL)'!C265</f>
        <v>44007</v>
      </c>
      <c r="C265" s="137">
        <f>'FOD (ALL)'!G265</f>
        <v>5128.05</v>
      </c>
      <c r="D265" s="137">
        <f>'FOD (ALL)'!X265</f>
        <v>5037.1000000000004</v>
      </c>
      <c r="E265" s="137">
        <f>'FOD (ALL)'!AO265</f>
        <v>4910.2</v>
      </c>
      <c r="F265" s="137">
        <f>'FOD (ALL)'!BF265</f>
        <v>4823.3500000000004</v>
      </c>
      <c r="G265" s="137">
        <f>'FOD (ALL)'!BW265</f>
        <v>4739.6000000000004</v>
      </c>
      <c r="H265" s="137" t="str">
        <f t="shared" si="188"/>
        <v>Y</v>
      </c>
      <c r="I265" s="137" t="str">
        <f t="shared" si="189"/>
        <v>Y</v>
      </c>
      <c r="J265" s="137" t="str">
        <f t="shared" si="190"/>
        <v>Y</v>
      </c>
      <c r="K265" s="137" t="str">
        <f t="shared" si="191"/>
        <v>Y</v>
      </c>
      <c r="L265" s="139">
        <f t="shared" si="192"/>
        <v>1.8056024299696216</v>
      </c>
      <c r="M265" s="139">
        <f t="shared" si="193"/>
        <v>2.5844161133966139</v>
      </c>
      <c r="N265" s="139">
        <f t="shared" si="194"/>
        <v>1.8006157546103734</v>
      </c>
      <c r="O265" s="139">
        <f t="shared" si="195"/>
        <v>1.7670267533125159</v>
      </c>
      <c r="P265" s="137" t="str">
        <f t="shared" si="196"/>
        <v>N</v>
      </c>
      <c r="Q265" s="137" t="str">
        <f t="shared" si="197"/>
        <v>Y</v>
      </c>
      <c r="R265" s="137" t="str">
        <f t="shared" si="198"/>
        <v>Y</v>
      </c>
      <c r="S265" s="137">
        <f>'FOD (ALL)'!D265</f>
        <v>5030</v>
      </c>
      <c r="T265" s="137">
        <f>'FOD (ALL)'!U265</f>
        <v>4872.3</v>
      </c>
      <c r="U265" s="137">
        <f>'FOD (ALL)'!AL265</f>
        <v>4772.6499999999996</v>
      </c>
      <c r="V265" s="137">
        <f>'FOD (ALL)'!BC265</f>
        <v>4821</v>
      </c>
      <c r="W265" s="137">
        <f>'FOD (ALL)'!BT265</f>
        <v>5094.3500000000004</v>
      </c>
      <c r="X265" s="137">
        <f>'FOD (ALL)'!E265</f>
        <v>5140.3999999999996</v>
      </c>
      <c r="Y265" s="137">
        <f>'FOD (ALL)'!V265</f>
        <v>5073.45</v>
      </c>
      <c r="Z265" s="137">
        <f>'FOD (ALL)'!AM265</f>
        <v>4926</v>
      </c>
      <c r="AA265" s="137">
        <f>'FOD (ALL)'!BD265</f>
        <v>4914.8999999999996</v>
      </c>
      <c r="AB265" s="137">
        <f>'FOD (ALL)'!BU265</f>
        <v>5094.3500000000004</v>
      </c>
      <c r="AC265" s="137">
        <f>'FOD (ALL)'!F265</f>
        <v>4930</v>
      </c>
      <c r="AD265" s="137">
        <f>'FOD (ALL)'!W265</f>
        <v>4872.3</v>
      </c>
      <c r="AE265" s="137">
        <f>'FOD (ALL)'!AN265</f>
        <v>4772.6499999999996</v>
      </c>
      <c r="AF265" s="137">
        <f>'FOD (ALL)'!BE265</f>
        <v>4768.3500000000004</v>
      </c>
      <c r="AG265" s="137">
        <f>'FOD (ALL)'!BV265</f>
        <v>4705.45</v>
      </c>
      <c r="AH265" s="137">
        <f>'FOD (ALL)'!J265</f>
        <v>756600</v>
      </c>
      <c r="AI265" s="137">
        <f>'FOD (ALL)'!AA265</f>
        <v>292100</v>
      </c>
      <c r="AJ265" s="137">
        <f>'FOD (ALL)'!AR265</f>
        <v>252500</v>
      </c>
      <c r="AK265" s="137">
        <f>'FOD (ALL)'!BI265</f>
        <v>169400</v>
      </c>
      <c r="AL265" s="137">
        <f>'FOD (ALL)'!BZ265</f>
        <v>148900</v>
      </c>
      <c r="AM265" s="137" t="str">
        <f t="shared" si="199"/>
        <v>Y</v>
      </c>
      <c r="AN265" s="137" t="str">
        <f t="shared" si="200"/>
        <v>Y</v>
      </c>
      <c r="AO265" s="137" t="str">
        <f t="shared" si="201"/>
        <v>Y</v>
      </c>
      <c r="AP265" s="137" t="str">
        <f t="shared" si="202"/>
        <v>Y</v>
      </c>
      <c r="AQ265" s="139">
        <f t="shared" si="203"/>
        <v>159.02088325915781</v>
      </c>
      <c r="AR265" s="139">
        <f t="shared" si="204"/>
        <v>15.683168316831683</v>
      </c>
      <c r="AS265" s="139">
        <f t="shared" si="205"/>
        <v>49.055489964580872</v>
      </c>
      <c r="AT265" s="139">
        <f t="shared" si="206"/>
        <v>13.767629281396912</v>
      </c>
      <c r="AU265" s="137" t="str">
        <f t="shared" si="207"/>
        <v>Y</v>
      </c>
      <c r="AV265" s="137" t="str">
        <f t="shared" si="208"/>
        <v>N</v>
      </c>
      <c r="AW265" s="137" t="str">
        <f t="shared" si="209"/>
        <v>Y</v>
      </c>
      <c r="AX265" s="137">
        <f>'FOD (ALL)'!I265</f>
        <v>31366.02</v>
      </c>
      <c r="AY265" s="137">
        <f>'FOD (ALL)'!Z265</f>
        <v>7432.16</v>
      </c>
      <c r="AZ265" s="137">
        <f>'FOD (ALL)'!AQ265</f>
        <v>8803.64</v>
      </c>
      <c r="BA265" s="137">
        <f>'FOD (ALL)'!BH265</f>
        <v>4109.51</v>
      </c>
      <c r="BB265" s="137">
        <f>'FOD (ALL)'!BY265</f>
        <v>7588.08</v>
      </c>
      <c r="BC265" s="137" t="str">
        <f t="shared" si="210"/>
        <v>Y</v>
      </c>
      <c r="BD265" s="137" t="str">
        <f t="shared" si="211"/>
        <v>N</v>
      </c>
      <c r="BE265" s="137" t="str">
        <f t="shared" si="212"/>
        <v>Y</v>
      </c>
      <c r="BF265" s="137" t="str">
        <f t="shared" si="213"/>
        <v>N</v>
      </c>
      <c r="BG265" s="139">
        <f t="shared" si="214"/>
        <v>322.03101117306414</v>
      </c>
      <c r="BH265" s="139">
        <f t="shared" si="215"/>
        <v>-15.578556142686431</v>
      </c>
      <c r="BI265" s="139">
        <f t="shared" si="216"/>
        <v>114.2260269472516</v>
      </c>
      <c r="BJ265" s="139">
        <f t="shared" si="217"/>
        <v>-45.842558328325481</v>
      </c>
      <c r="BK265" s="137" t="str">
        <f t="shared" si="218"/>
        <v>Y</v>
      </c>
      <c r="BL265" s="137" t="str">
        <f t="shared" si="219"/>
        <v>N</v>
      </c>
      <c r="BM265" s="137" t="str">
        <f t="shared" si="220"/>
        <v>Y</v>
      </c>
      <c r="BN265" s="137">
        <f>'FOD (ALL)'!H265</f>
        <v>6226</v>
      </c>
      <c r="BO265" s="137">
        <f>'FOD (ALL)'!Y265</f>
        <v>1482</v>
      </c>
      <c r="BP265" s="137">
        <f>'FOD (ALL)'!AP265</f>
        <v>1813</v>
      </c>
      <c r="BQ265" s="137">
        <f>'FOD (ALL)'!BG265</f>
        <v>849</v>
      </c>
      <c r="BR265" s="137">
        <f>'FOD (ALL)'!BX265</f>
        <v>1575</v>
      </c>
      <c r="BS265" s="137" t="str">
        <f t="shared" si="221"/>
        <v>Y</v>
      </c>
      <c r="BT265" s="137" t="str">
        <f t="shared" si="222"/>
        <v>N</v>
      </c>
      <c r="BU265" s="137" t="str">
        <f t="shared" si="223"/>
        <v>Y</v>
      </c>
      <c r="BV265" s="137" t="str">
        <f t="shared" si="224"/>
        <v>N</v>
      </c>
      <c r="BW265" s="139">
        <f t="shared" si="225"/>
        <v>320.10796221322539</v>
      </c>
      <c r="BX265" s="139">
        <f t="shared" si="226"/>
        <v>-18.257032542746828</v>
      </c>
      <c r="BY265" s="139">
        <f t="shared" si="227"/>
        <v>113.54534746760896</v>
      </c>
      <c r="BZ265" s="139">
        <f t="shared" si="228"/>
        <v>-46.095238095238095</v>
      </c>
      <c r="CA265" s="137" t="str">
        <f t="shared" si="229"/>
        <v>Y</v>
      </c>
      <c r="CB265" s="137" t="str">
        <f t="shared" si="230"/>
        <v>N</v>
      </c>
      <c r="CC265" s="137" t="str">
        <f t="shared" si="231"/>
        <v>Y</v>
      </c>
    </row>
    <row r="266" spans="1:81" x14ac:dyDescent="0.3">
      <c r="A266" s="137" t="str">
        <f>'FOD (ALL)'!B266</f>
        <v>MARUTI</v>
      </c>
      <c r="B266" s="146">
        <f>'FOD (ALL)'!C266</f>
        <v>44042</v>
      </c>
      <c r="C266" s="137">
        <f>'FOD (ALL)'!G266</f>
        <v>5129.2</v>
      </c>
      <c r="D266" s="137">
        <f>'FOD (ALL)'!X266</f>
        <v>5048.8500000000004</v>
      </c>
      <c r="E266" s="137">
        <f>'FOD (ALL)'!AO266</f>
        <v>4916.95</v>
      </c>
      <c r="F266" s="137">
        <f>'FOD (ALL)'!BF266</f>
        <v>4850</v>
      </c>
      <c r="G266" s="137">
        <f>'FOD (ALL)'!BW266</f>
        <v>4751.25</v>
      </c>
      <c r="H266" s="137" t="str">
        <f t="shared" si="188"/>
        <v>Y</v>
      </c>
      <c r="I266" s="137" t="str">
        <f t="shared" si="189"/>
        <v>Y</v>
      </c>
      <c r="J266" s="137" t="str">
        <f t="shared" si="190"/>
        <v>Y</v>
      </c>
      <c r="K266" s="137" t="str">
        <f t="shared" si="191"/>
        <v>Y</v>
      </c>
      <c r="L266" s="139">
        <f t="shared" si="192"/>
        <v>1.5914515186626548</v>
      </c>
      <c r="M266" s="139">
        <f t="shared" si="193"/>
        <v>2.6825572763603565</v>
      </c>
      <c r="N266" s="139">
        <f t="shared" si="194"/>
        <v>1.3804123711340168</v>
      </c>
      <c r="O266" s="139">
        <f t="shared" si="195"/>
        <v>2.0784004209418576</v>
      </c>
      <c r="P266" s="137" t="str">
        <f t="shared" si="196"/>
        <v>N</v>
      </c>
      <c r="Q266" s="137" t="str">
        <f t="shared" si="197"/>
        <v>Y</v>
      </c>
      <c r="R266" s="137" t="str">
        <f t="shared" si="198"/>
        <v>N</v>
      </c>
      <c r="S266" s="137">
        <f>'FOD (ALL)'!D266</f>
        <v>5000</v>
      </c>
      <c r="T266" s="137">
        <f>'FOD (ALL)'!U266</f>
        <v>4950</v>
      </c>
      <c r="U266" s="137">
        <f>'FOD (ALL)'!AL266</f>
        <v>4878.55</v>
      </c>
      <c r="V266" s="137">
        <f>'FOD (ALL)'!BC266</f>
        <v>4844</v>
      </c>
      <c r="W266" s="137">
        <f>'FOD (ALL)'!BT266</f>
        <v>5090</v>
      </c>
      <c r="X266" s="137">
        <f>'FOD (ALL)'!E266</f>
        <v>5130</v>
      </c>
      <c r="Y266" s="137">
        <f>'FOD (ALL)'!V266</f>
        <v>5059.3500000000004</v>
      </c>
      <c r="Z266" s="137">
        <f>'FOD (ALL)'!AM266</f>
        <v>4920.1499999999996</v>
      </c>
      <c r="AA266" s="137">
        <f>'FOD (ALL)'!BD266</f>
        <v>4920</v>
      </c>
      <c r="AB266" s="137">
        <f>'FOD (ALL)'!BU266</f>
        <v>5090</v>
      </c>
      <c r="AC266" s="137">
        <f>'FOD (ALL)'!F266</f>
        <v>4944.1000000000004</v>
      </c>
      <c r="AD266" s="137">
        <f>'FOD (ALL)'!W266</f>
        <v>4934.7</v>
      </c>
      <c r="AE266" s="137">
        <f>'FOD (ALL)'!AN266</f>
        <v>4811.6000000000004</v>
      </c>
      <c r="AF266" s="137">
        <f>'FOD (ALL)'!BE266</f>
        <v>4831.8999999999996</v>
      </c>
      <c r="AG266" s="137">
        <f>'FOD (ALL)'!BV266</f>
        <v>4740</v>
      </c>
      <c r="AH266" s="137">
        <f>'FOD (ALL)'!J266</f>
        <v>6600</v>
      </c>
      <c r="AI266" s="137">
        <f>'FOD (ALL)'!AA266</f>
        <v>6300</v>
      </c>
      <c r="AJ266" s="137">
        <f>'FOD (ALL)'!AR266</f>
        <v>5300</v>
      </c>
      <c r="AK266" s="137">
        <f>'FOD (ALL)'!BI266</f>
        <v>2800</v>
      </c>
      <c r="AL266" s="137">
        <f>'FOD (ALL)'!BZ266</f>
        <v>3000</v>
      </c>
      <c r="AM266" s="137" t="str">
        <f t="shared" si="199"/>
        <v>Y</v>
      </c>
      <c r="AN266" s="137" t="str">
        <f t="shared" si="200"/>
        <v>Y</v>
      </c>
      <c r="AO266" s="137" t="str">
        <f t="shared" si="201"/>
        <v>Y</v>
      </c>
      <c r="AP266" s="137" t="str">
        <f t="shared" si="202"/>
        <v>N</v>
      </c>
      <c r="AQ266" s="139">
        <f t="shared" si="203"/>
        <v>4.7619047619047619</v>
      </c>
      <c r="AR266" s="139">
        <f t="shared" si="204"/>
        <v>18.867924528301888</v>
      </c>
      <c r="AS266" s="139">
        <f t="shared" si="205"/>
        <v>89.285714285714292</v>
      </c>
      <c r="AT266" s="139">
        <f t="shared" si="206"/>
        <v>-6.666666666666667</v>
      </c>
      <c r="AU266" s="137" t="str">
        <f t="shared" si="207"/>
        <v>N</v>
      </c>
      <c r="AV266" s="137" t="str">
        <f t="shared" si="208"/>
        <v>N</v>
      </c>
      <c r="AW266" s="137" t="str">
        <f t="shared" si="209"/>
        <v>Y</v>
      </c>
      <c r="AX266" s="137">
        <f>'FOD (ALL)'!I266</f>
        <v>45.47</v>
      </c>
      <c r="AY266" s="137">
        <f>'FOD (ALL)'!Z266</f>
        <v>90.13</v>
      </c>
      <c r="AZ266" s="137">
        <f>'FOD (ALL)'!AQ266</f>
        <v>198.32</v>
      </c>
      <c r="BA266" s="137">
        <f>'FOD (ALL)'!BH266</f>
        <v>77.77</v>
      </c>
      <c r="BB266" s="137">
        <f>'FOD (ALL)'!BY266</f>
        <v>130.75</v>
      </c>
      <c r="BC266" s="137" t="str">
        <f t="shared" si="210"/>
        <v>N</v>
      </c>
      <c r="BD266" s="137" t="str">
        <f t="shared" si="211"/>
        <v>N</v>
      </c>
      <c r="BE266" s="137" t="str">
        <f t="shared" si="212"/>
        <v>Y</v>
      </c>
      <c r="BF266" s="137" t="str">
        <f t="shared" si="213"/>
        <v>N</v>
      </c>
      <c r="BG266" s="139">
        <f t="shared" si="214"/>
        <v>-49.550649062465325</v>
      </c>
      <c r="BH266" s="139">
        <f t="shared" si="215"/>
        <v>-54.553247277127866</v>
      </c>
      <c r="BI266" s="139">
        <f t="shared" si="216"/>
        <v>155.00835797865503</v>
      </c>
      <c r="BJ266" s="139">
        <f t="shared" si="217"/>
        <v>-40.520076481835567</v>
      </c>
      <c r="BK266" s="137" t="str">
        <f t="shared" si="218"/>
        <v>Y</v>
      </c>
      <c r="BL266" s="137" t="str">
        <f t="shared" si="219"/>
        <v>N</v>
      </c>
      <c r="BM266" s="137" t="str">
        <f t="shared" si="220"/>
        <v>Y</v>
      </c>
      <c r="BN266" s="137">
        <f>'FOD (ALL)'!H266</f>
        <v>9</v>
      </c>
      <c r="BO266" s="137">
        <f>'FOD (ALL)'!Y266</f>
        <v>18</v>
      </c>
      <c r="BP266" s="137">
        <f>'FOD (ALL)'!AP266</f>
        <v>41</v>
      </c>
      <c r="BQ266" s="137">
        <f>'FOD (ALL)'!BG266</f>
        <v>16</v>
      </c>
      <c r="BR266" s="137">
        <f>'FOD (ALL)'!BX266</f>
        <v>27</v>
      </c>
      <c r="BS266" s="137" t="str">
        <f t="shared" si="221"/>
        <v>N</v>
      </c>
      <c r="BT266" s="137" t="str">
        <f t="shared" si="222"/>
        <v>N</v>
      </c>
      <c r="BU266" s="137" t="str">
        <f t="shared" si="223"/>
        <v>Y</v>
      </c>
      <c r="BV266" s="137" t="str">
        <f t="shared" si="224"/>
        <v>N</v>
      </c>
      <c r="BW266" s="139">
        <f t="shared" si="225"/>
        <v>-50</v>
      </c>
      <c r="BX266" s="139">
        <f t="shared" si="226"/>
        <v>-56.09756097560976</v>
      </c>
      <c r="BY266" s="139">
        <f t="shared" si="227"/>
        <v>156.25</v>
      </c>
      <c r="BZ266" s="139">
        <f t="shared" si="228"/>
        <v>-40.74074074074074</v>
      </c>
      <c r="CA266" s="137" t="str">
        <f t="shared" si="229"/>
        <v>Y</v>
      </c>
      <c r="CB266" s="137" t="str">
        <f t="shared" si="230"/>
        <v>N</v>
      </c>
      <c r="CC266" s="137" t="str">
        <f t="shared" si="231"/>
        <v>Y</v>
      </c>
    </row>
    <row r="267" spans="1:81" x14ac:dyDescent="0.3">
      <c r="A267" s="137" t="str">
        <f>'FOD (ALL)'!B267</f>
        <v>MCDOWELL-N</v>
      </c>
      <c r="B267" s="146">
        <f>'FOD (ALL)'!C267</f>
        <v>43979</v>
      </c>
      <c r="C267" s="137">
        <f>'FOD (ALL)'!G267</f>
        <v>587.65</v>
      </c>
      <c r="D267" s="137">
        <f>'FOD (ALL)'!X267</f>
        <v>606.9</v>
      </c>
      <c r="E267" s="137">
        <f>'FOD (ALL)'!AO267</f>
        <v>573.54999999999995</v>
      </c>
      <c r="F267" s="137">
        <f>'FOD (ALL)'!BF267</f>
        <v>554.25</v>
      </c>
      <c r="G267" s="137">
        <f>'FOD (ALL)'!BW267</f>
        <v>541.9</v>
      </c>
      <c r="H267" s="137" t="str">
        <f t="shared" si="188"/>
        <v>N</v>
      </c>
      <c r="I267" s="137" t="str">
        <f t="shared" si="189"/>
        <v>Y</v>
      </c>
      <c r="J267" s="137" t="str">
        <f t="shared" si="190"/>
        <v>Y</v>
      </c>
      <c r="K267" s="137" t="str">
        <f t="shared" si="191"/>
        <v>Y</v>
      </c>
      <c r="L267" s="139">
        <f t="shared" si="192"/>
        <v>-3.1718569780853514</v>
      </c>
      <c r="M267" s="139">
        <f t="shared" si="193"/>
        <v>5.8146630633772167</v>
      </c>
      <c r="N267" s="139">
        <f t="shared" si="194"/>
        <v>3.4821831303563289</v>
      </c>
      <c r="O267" s="139">
        <f t="shared" si="195"/>
        <v>2.2790182690533354</v>
      </c>
      <c r="P267" s="137" t="str">
        <f t="shared" si="196"/>
        <v>N</v>
      </c>
      <c r="Q267" s="137" t="str">
        <f t="shared" si="197"/>
        <v>Y</v>
      </c>
      <c r="R267" s="137" t="str">
        <f t="shared" si="198"/>
        <v>Y</v>
      </c>
      <c r="S267" s="137">
        <f>'FOD (ALL)'!D267</f>
        <v>607.79999999999995</v>
      </c>
      <c r="T267" s="137">
        <f>'FOD (ALL)'!U267</f>
        <v>572.9</v>
      </c>
      <c r="U267" s="137">
        <f>'FOD (ALL)'!AL267</f>
        <v>561.1</v>
      </c>
      <c r="V267" s="137">
        <f>'FOD (ALL)'!BC267</f>
        <v>550.15</v>
      </c>
      <c r="W267" s="137">
        <f>'FOD (ALL)'!BT267</f>
        <v>538.9</v>
      </c>
      <c r="X267" s="137">
        <f>'FOD (ALL)'!E267</f>
        <v>611.1</v>
      </c>
      <c r="Y267" s="137">
        <f>'FOD (ALL)'!V267</f>
        <v>611.4</v>
      </c>
      <c r="Z267" s="137">
        <f>'FOD (ALL)'!AM267</f>
        <v>576.9</v>
      </c>
      <c r="AA267" s="137">
        <f>'FOD (ALL)'!BD267</f>
        <v>559.45000000000005</v>
      </c>
      <c r="AB267" s="137">
        <f>'FOD (ALL)'!BU267</f>
        <v>569</v>
      </c>
      <c r="AC267" s="137">
        <f>'FOD (ALL)'!F267</f>
        <v>583.4</v>
      </c>
      <c r="AD267" s="137">
        <f>'FOD (ALL)'!W267</f>
        <v>570.75</v>
      </c>
      <c r="AE267" s="137">
        <f>'FOD (ALL)'!AN267</f>
        <v>556.85</v>
      </c>
      <c r="AF267" s="137">
        <f>'FOD (ALL)'!BE267</f>
        <v>541.45000000000005</v>
      </c>
      <c r="AG267" s="137">
        <f>'FOD (ALL)'!BV267</f>
        <v>533.75</v>
      </c>
      <c r="AH267" s="137">
        <f>'FOD (ALL)'!J267</f>
        <v>8738750</v>
      </c>
      <c r="AI267" s="137">
        <f>'FOD (ALL)'!AA267</f>
        <v>9793750</v>
      </c>
      <c r="AJ267" s="137">
        <f>'FOD (ALL)'!AR267</f>
        <v>10072500</v>
      </c>
      <c r="AK267" s="137">
        <f>'FOD (ALL)'!BI267</f>
        <v>10266250</v>
      </c>
      <c r="AL267" s="137">
        <f>'FOD (ALL)'!BZ267</f>
        <v>10367500</v>
      </c>
      <c r="AM267" s="137" t="str">
        <f t="shared" si="199"/>
        <v>N</v>
      </c>
      <c r="AN267" s="137" t="str">
        <f t="shared" si="200"/>
        <v>N</v>
      </c>
      <c r="AO267" s="137" t="str">
        <f t="shared" si="201"/>
        <v>N</v>
      </c>
      <c r="AP267" s="137" t="str">
        <f t="shared" si="202"/>
        <v>N</v>
      </c>
      <c r="AQ267" s="139">
        <f t="shared" si="203"/>
        <v>-10.772176132737716</v>
      </c>
      <c r="AR267" s="139">
        <f t="shared" si="204"/>
        <v>-2.7674360883593945</v>
      </c>
      <c r="AS267" s="139">
        <f t="shared" si="205"/>
        <v>-1.8872519176914646</v>
      </c>
      <c r="AT267" s="139">
        <f t="shared" si="206"/>
        <v>-0.97660959729925245</v>
      </c>
      <c r="AU267" s="137" t="str">
        <f t="shared" si="207"/>
        <v>N</v>
      </c>
      <c r="AV267" s="137" t="str">
        <f t="shared" si="208"/>
        <v>N</v>
      </c>
      <c r="AW267" s="137" t="str">
        <f t="shared" si="209"/>
        <v>N</v>
      </c>
      <c r="AX267" s="137">
        <f>'FOD (ALL)'!I267</f>
        <v>46160.25</v>
      </c>
      <c r="AY267" s="137">
        <f>'FOD (ALL)'!Z267</f>
        <v>73142.429999999993</v>
      </c>
      <c r="AZ267" s="137">
        <f>'FOD (ALL)'!AQ267</f>
        <v>44443.77</v>
      </c>
      <c r="BA267" s="137">
        <f>'FOD (ALL)'!BH267</f>
        <v>33249.15</v>
      </c>
      <c r="BB267" s="137">
        <f>'FOD (ALL)'!BY267</f>
        <v>107251.29</v>
      </c>
      <c r="BC267" s="137" t="str">
        <f t="shared" si="210"/>
        <v>N</v>
      </c>
      <c r="BD267" s="137" t="str">
        <f t="shared" si="211"/>
        <v>Y</v>
      </c>
      <c r="BE267" s="137" t="str">
        <f t="shared" si="212"/>
        <v>Y</v>
      </c>
      <c r="BF267" s="137" t="str">
        <f t="shared" si="213"/>
        <v>N</v>
      </c>
      <c r="BG267" s="139">
        <f t="shared" si="214"/>
        <v>-36.889914650087505</v>
      </c>
      <c r="BH267" s="139">
        <f t="shared" si="215"/>
        <v>64.57296489474227</v>
      </c>
      <c r="BI267" s="139">
        <f t="shared" si="216"/>
        <v>33.668890783674158</v>
      </c>
      <c r="BJ267" s="139">
        <f t="shared" si="217"/>
        <v>-68.998834419613956</v>
      </c>
      <c r="BK267" s="137" t="str">
        <f t="shared" si="218"/>
        <v>N</v>
      </c>
      <c r="BL267" s="137" t="str">
        <f t="shared" si="219"/>
        <v>Y</v>
      </c>
      <c r="BM267" s="137" t="str">
        <f t="shared" si="220"/>
        <v>Y</v>
      </c>
      <c r="BN267" s="137">
        <f>'FOD (ALL)'!H267</f>
        <v>6217</v>
      </c>
      <c r="BO267" s="137">
        <f>'FOD (ALL)'!Y267</f>
        <v>9832</v>
      </c>
      <c r="BP267" s="137">
        <f>'FOD (ALL)'!AP267</f>
        <v>6249</v>
      </c>
      <c r="BQ267" s="137">
        <f>'FOD (ALL)'!BG267</f>
        <v>4822</v>
      </c>
      <c r="BR267" s="137">
        <f>'FOD (ALL)'!BX267</f>
        <v>15550</v>
      </c>
      <c r="BS267" s="137" t="str">
        <f t="shared" si="221"/>
        <v>N</v>
      </c>
      <c r="BT267" s="137" t="str">
        <f t="shared" si="222"/>
        <v>Y</v>
      </c>
      <c r="BU267" s="137" t="str">
        <f t="shared" si="223"/>
        <v>Y</v>
      </c>
      <c r="BV267" s="137" t="str">
        <f t="shared" si="224"/>
        <v>N</v>
      </c>
      <c r="BW267" s="139">
        <f t="shared" si="225"/>
        <v>-36.76769731489015</v>
      </c>
      <c r="BX267" s="139">
        <f t="shared" si="226"/>
        <v>57.337173947831651</v>
      </c>
      <c r="BY267" s="139">
        <f t="shared" si="227"/>
        <v>29.593529655744504</v>
      </c>
      <c r="BZ267" s="139">
        <f t="shared" si="228"/>
        <v>-68.9903536977492</v>
      </c>
      <c r="CA267" s="137" t="str">
        <f t="shared" si="229"/>
        <v>N</v>
      </c>
      <c r="CB267" s="137" t="str">
        <f t="shared" si="230"/>
        <v>Y</v>
      </c>
      <c r="CC267" s="137" t="str">
        <f t="shared" si="231"/>
        <v>Y</v>
      </c>
    </row>
    <row r="268" spans="1:81" x14ac:dyDescent="0.3">
      <c r="A268" s="137" t="str">
        <f>'FOD (ALL)'!B268</f>
        <v>MCDOWELL-N</v>
      </c>
      <c r="B268" s="146">
        <f>'FOD (ALL)'!C268</f>
        <v>44007</v>
      </c>
      <c r="C268" s="137">
        <f>'FOD (ALL)'!G268</f>
        <v>589.35</v>
      </c>
      <c r="D268" s="137">
        <f>'FOD (ALL)'!X268</f>
        <v>608.6</v>
      </c>
      <c r="E268" s="137">
        <f>'FOD (ALL)'!AO268</f>
        <v>575.35</v>
      </c>
      <c r="F268" s="137">
        <f>'FOD (ALL)'!BF268</f>
        <v>554.9</v>
      </c>
      <c r="G268" s="137">
        <f>'FOD (ALL)'!BW268</f>
        <v>543.29999999999995</v>
      </c>
      <c r="H268" s="137" t="str">
        <f t="shared" si="188"/>
        <v>N</v>
      </c>
      <c r="I268" s="137" t="str">
        <f t="shared" si="189"/>
        <v>Y</v>
      </c>
      <c r="J268" s="137" t="str">
        <f t="shared" si="190"/>
        <v>Y</v>
      </c>
      <c r="K268" s="137" t="str">
        <f t="shared" si="191"/>
        <v>Y</v>
      </c>
      <c r="L268" s="139">
        <f t="shared" si="192"/>
        <v>-3.1629970423923757</v>
      </c>
      <c r="M268" s="139">
        <f t="shared" si="193"/>
        <v>5.7790909880942039</v>
      </c>
      <c r="N268" s="139">
        <f t="shared" si="194"/>
        <v>3.6853487114795547</v>
      </c>
      <c r="O268" s="139">
        <f t="shared" si="195"/>
        <v>2.1351003129026362</v>
      </c>
      <c r="P268" s="137" t="str">
        <f t="shared" si="196"/>
        <v>N</v>
      </c>
      <c r="Q268" s="137" t="str">
        <f t="shared" si="197"/>
        <v>Y</v>
      </c>
      <c r="R268" s="137" t="str">
        <f t="shared" si="198"/>
        <v>Y</v>
      </c>
      <c r="S268" s="137">
        <f>'FOD (ALL)'!D268</f>
        <v>608.15</v>
      </c>
      <c r="T268" s="137">
        <f>'FOD (ALL)'!U268</f>
        <v>575.95000000000005</v>
      </c>
      <c r="U268" s="137">
        <f>'FOD (ALL)'!AL268</f>
        <v>564.70000000000005</v>
      </c>
      <c r="V268" s="137">
        <f>'FOD (ALL)'!BC268</f>
        <v>554.79999999999995</v>
      </c>
      <c r="W268" s="137">
        <f>'FOD (ALL)'!BT268</f>
        <v>537.1</v>
      </c>
      <c r="X268" s="137">
        <f>'FOD (ALL)'!E268</f>
        <v>612.15</v>
      </c>
      <c r="Y268" s="137">
        <f>'FOD (ALL)'!V268</f>
        <v>612.79999999999995</v>
      </c>
      <c r="Z268" s="137">
        <f>'FOD (ALL)'!AM268</f>
        <v>577.95000000000005</v>
      </c>
      <c r="AA268" s="137">
        <f>'FOD (ALL)'!BD268</f>
        <v>560</v>
      </c>
      <c r="AB268" s="137">
        <f>'FOD (ALL)'!BU268</f>
        <v>569.20000000000005</v>
      </c>
      <c r="AC268" s="137">
        <f>'FOD (ALL)'!F268</f>
        <v>585.04999999999995</v>
      </c>
      <c r="AD268" s="137">
        <f>'FOD (ALL)'!W268</f>
        <v>575.95000000000005</v>
      </c>
      <c r="AE268" s="137">
        <f>'FOD (ALL)'!AN268</f>
        <v>560.45000000000005</v>
      </c>
      <c r="AF268" s="137">
        <f>'FOD (ALL)'!BE268</f>
        <v>543.65</v>
      </c>
      <c r="AG268" s="137">
        <f>'FOD (ALL)'!BV268</f>
        <v>535.4</v>
      </c>
      <c r="AH268" s="137">
        <f>'FOD (ALL)'!J268</f>
        <v>1831250</v>
      </c>
      <c r="AI268" s="137">
        <f>'FOD (ALL)'!AA268</f>
        <v>776250</v>
      </c>
      <c r="AJ268" s="137">
        <f>'FOD (ALL)'!AR268</f>
        <v>410000</v>
      </c>
      <c r="AK268" s="137">
        <f>'FOD (ALL)'!BI268</f>
        <v>387500</v>
      </c>
      <c r="AL268" s="137">
        <f>'FOD (ALL)'!BZ268</f>
        <v>361250</v>
      </c>
      <c r="AM268" s="137" t="str">
        <f t="shared" si="199"/>
        <v>Y</v>
      </c>
      <c r="AN268" s="137" t="str">
        <f t="shared" si="200"/>
        <v>Y</v>
      </c>
      <c r="AO268" s="137" t="str">
        <f t="shared" si="201"/>
        <v>Y</v>
      </c>
      <c r="AP268" s="137" t="str">
        <f t="shared" si="202"/>
        <v>Y</v>
      </c>
      <c r="AQ268" s="139">
        <f t="shared" si="203"/>
        <v>135.9098228663446</v>
      </c>
      <c r="AR268" s="139">
        <f t="shared" si="204"/>
        <v>89.329268292682926</v>
      </c>
      <c r="AS268" s="139">
        <f t="shared" si="205"/>
        <v>5.806451612903226</v>
      </c>
      <c r="AT268" s="139">
        <f t="shared" si="206"/>
        <v>7.2664359861591699</v>
      </c>
      <c r="AU268" s="137" t="str">
        <f t="shared" si="207"/>
        <v>Y</v>
      </c>
      <c r="AV268" s="137" t="str">
        <f t="shared" si="208"/>
        <v>Y</v>
      </c>
      <c r="AW268" s="137" t="str">
        <f t="shared" si="209"/>
        <v>N</v>
      </c>
      <c r="AX268" s="137">
        <f>'FOD (ALL)'!I268</f>
        <v>12289.55</v>
      </c>
      <c r="AY268" s="137">
        <f>'FOD (ALL)'!Z268</f>
        <v>9376.4500000000007</v>
      </c>
      <c r="AZ268" s="137">
        <f>'FOD (ALL)'!AQ268</f>
        <v>2735.99</v>
      </c>
      <c r="BA268" s="137">
        <f>'FOD (ALL)'!BH268</f>
        <v>2074.86</v>
      </c>
      <c r="BB268" s="137">
        <f>'FOD (ALL)'!BY268</f>
        <v>2338.81</v>
      </c>
      <c r="BC268" s="137" t="str">
        <f t="shared" si="210"/>
        <v>Y</v>
      </c>
      <c r="BD268" s="137" t="str">
        <f t="shared" si="211"/>
        <v>Y</v>
      </c>
      <c r="BE268" s="137" t="str">
        <f t="shared" si="212"/>
        <v>Y</v>
      </c>
      <c r="BF268" s="137" t="str">
        <f t="shared" si="213"/>
        <v>N</v>
      </c>
      <c r="BG268" s="139">
        <f t="shared" si="214"/>
        <v>31.068261442230249</v>
      </c>
      <c r="BH268" s="139">
        <f t="shared" si="215"/>
        <v>242.70775843478964</v>
      </c>
      <c r="BI268" s="139">
        <f t="shared" si="216"/>
        <v>31.863836596204067</v>
      </c>
      <c r="BJ268" s="139">
        <f t="shared" si="217"/>
        <v>-11.285653815401842</v>
      </c>
      <c r="BK268" s="137" t="str">
        <f t="shared" si="218"/>
        <v>N</v>
      </c>
      <c r="BL268" s="137" t="str">
        <f t="shared" si="219"/>
        <v>Y</v>
      </c>
      <c r="BM268" s="137" t="str">
        <f t="shared" si="220"/>
        <v>Y</v>
      </c>
      <c r="BN268" s="137">
        <f>'FOD (ALL)'!H268</f>
        <v>1658</v>
      </c>
      <c r="BO268" s="137">
        <f>'FOD (ALL)'!Y268</f>
        <v>1253</v>
      </c>
      <c r="BP268" s="137">
        <f>'FOD (ALL)'!AP268</f>
        <v>384</v>
      </c>
      <c r="BQ268" s="137">
        <f>'FOD (ALL)'!BG268</f>
        <v>300</v>
      </c>
      <c r="BR268" s="137">
        <f>'FOD (ALL)'!BX268</f>
        <v>340</v>
      </c>
      <c r="BS268" s="137" t="str">
        <f t="shared" si="221"/>
        <v>Y</v>
      </c>
      <c r="BT268" s="137" t="str">
        <f t="shared" si="222"/>
        <v>Y</v>
      </c>
      <c r="BU268" s="137" t="str">
        <f t="shared" si="223"/>
        <v>Y</v>
      </c>
      <c r="BV268" s="137" t="str">
        <f t="shared" si="224"/>
        <v>N</v>
      </c>
      <c r="BW268" s="139">
        <f t="shared" si="225"/>
        <v>32.322426177174776</v>
      </c>
      <c r="BX268" s="139">
        <f t="shared" si="226"/>
        <v>226.30208333333334</v>
      </c>
      <c r="BY268" s="139">
        <f t="shared" si="227"/>
        <v>28.000000000000004</v>
      </c>
      <c r="BZ268" s="139">
        <f t="shared" si="228"/>
        <v>-11.76470588235294</v>
      </c>
      <c r="CA268" s="137" t="str">
        <f t="shared" si="229"/>
        <v>N</v>
      </c>
      <c r="CB268" s="137" t="str">
        <f t="shared" si="230"/>
        <v>Y</v>
      </c>
      <c r="CC268" s="137" t="str">
        <f t="shared" si="231"/>
        <v>Y</v>
      </c>
    </row>
    <row r="269" spans="1:81" x14ac:dyDescent="0.3">
      <c r="A269" s="137" t="str">
        <f>'FOD (ALL)'!B269</f>
        <v>MCDOWELL-N</v>
      </c>
      <c r="B269" s="146">
        <f>'FOD (ALL)'!C269</f>
        <v>44042</v>
      </c>
      <c r="C269" s="137">
        <f>'FOD (ALL)'!G269</f>
        <v>591</v>
      </c>
      <c r="D269" s="137">
        <f>'FOD (ALL)'!X269</f>
        <v>615.4</v>
      </c>
      <c r="E269" s="137">
        <f>'FOD (ALL)'!AO269</f>
        <v>580.4</v>
      </c>
      <c r="F269" s="137">
        <f>'FOD (ALL)'!BF269</f>
        <v>560.20000000000005</v>
      </c>
      <c r="G269" s="137">
        <f>'FOD (ALL)'!BW269</f>
        <v>545.45000000000005</v>
      </c>
      <c r="H269" s="137" t="str">
        <f t="shared" si="188"/>
        <v>N</v>
      </c>
      <c r="I269" s="137" t="str">
        <f t="shared" si="189"/>
        <v>Y</v>
      </c>
      <c r="J269" s="137" t="str">
        <f t="shared" si="190"/>
        <v>Y</v>
      </c>
      <c r="K269" s="137" t="str">
        <f t="shared" si="191"/>
        <v>Y</v>
      </c>
      <c r="L269" s="139">
        <f t="shared" si="192"/>
        <v>-3.9649008774780592</v>
      </c>
      <c r="M269" s="139">
        <f t="shared" si="193"/>
        <v>6.0303239145416958</v>
      </c>
      <c r="N269" s="139">
        <f t="shared" si="194"/>
        <v>3.6058550517672137</v>
      </c>
      <c r="O269" s="139">
        <f t="shared" si="195"/>
        <v>2.7041892015766797</v>
      </c>
      <c r="P269" s="137" t="str">
        <f t="shared" si="196"/>
        <v>N</v>
      </c>
      <c r="Q269" s="137" t="str">
        <f t="shared" si="197"/>
        <v>Y</v>
      </c>
      <c r="R269" s="137" t="str">
        <f t="shared" si="198"/>
        <v>Y</v>
      </c>
      <c r="S269" s="137">
        <f>'FOD (ALL)'!D269</f>
        <v>596</v>
      </c>
      <c r="T269" s="137">
        <f>'FOD (ALL)'!U269</f>
        <v>590</v>
      </c>
      <c r="U269" s="137">
        <f>'FOD (ALL)'!AL269</f>
        <v>562.5</v>
      </c>
      <c r="V269" s="137">
        <f>'FOD (ALL)'!BC269</f>
        <v>0</v>
      </c>
      <c r="W269" s="137">
        <f>'FOD (ALL)'!BT269</f>
        <v>546.25</v>
      </c>
      <c r="X269" s="137">
        <f>'FOD (ALL)'!E269</f>
        <v>596</v>
      </c>
      <c r="Y269" s="137">
        <f>'FOD (ALL)'!V269</f>
        <v>600</v>
      </c>
      <c r="Z269" s="137">
        <f>'FOD (ALL)'!AM269</f>
        <v>576.65</v>
      </c>
      <c r="AA269" s="137">
        <f>'FOD (ALL)'!BD269</f>
        <v>0</v>
      </c>
      <c r="AB269" s="137">
        <f>'FOD (ALL)'!BU269</f>
        <v>567</v>
      </c>
      <c r="AC269" s="137">
        <f>'FOD (ALL)'!F269</f>
        <v>590.5</v>
      </c>
      <c r="AD269" s="137">
        <f>'FOD (ALL)'!W269</f>
        <v>590</v>
      </c>
      <c r="AE269" s="137">
        <f>'FOD (ALL)'!AN269</f>
        <v>562.5</v>
      </c>
      <c r="AF269" s="137">
        <f>'FOD (ALL)'!BE269</f>
        <v>0</v>
      </c>
      <c r="AG269" s="137">
        <f>'FOD (ALL)'!BV269</f>
        <v>545.45000000000005</v>
      </c>
      <c r="AH269" s="137">
        <f>'FOD (ALL)'!J269</f>
        <v>13750</v>
      </c>
      <c r="AI269" s="137">
        <f>'FOD (ALL)'!AA269</f>
        <v>11250</v>
      </c>
      <c r="AJ269" s="137">
        <f>'FOD (ALL)'!AR269</f>
        <v>11250</v>
      </c>
      <c r="AK269" s="137">
        <f>'FOD (ALL)'!BI269</f>
        <v>10000</v>
      </c>
      <c r="AL269" s="137">
        <f>'FOD (ALL)'!BZ269</f>
        <v>10000</v>
      </c>
      <c r="AM269" s="137" t="str">
        <f t="shared" si="199"/>
        <v>Y</v>
      </c>
      <c r="AN269" s="137" t="str">
        <f t="shared" si="200"/>
        <v>Y</v>
      </c>
      <c r="AO269" s="137" t="str">
        <f t="shared" si="201"/>
        <v>Y</v>
      </c>
      <c r="AP269" s="137" t="str">
        <f t="shared" si="202"/>
        <v>Y</v>
      </c>
      <c r="AQ269" s="139">
        <f t="shared" si="203"/>
        <v>22.222222222222221</v>
      </c>
      <c r="AR269" s="139">
        <f t="shared" si="204"/>
        <v>0</v>
      </c>
      <c r="AS269" s="139">
        <f t="shared" si="205"/>
        <v>12.5</v>
      </c>
      <c r="AT269" s="139">
        <f t="shared" si="206"/>
        <v>0</v>
      </c>
      <c r="AU269" s="137" t="str">
        <f t="shared" si="207"/>
        <v>Y</v>
      </c>
      <c r="AV269" s="137" t="str">
        <f t="shared" si="208"/>
        <v>N</v>
      </c>
      <c r="AW269" s="137" t="str">
        <f t="shared" si="209"/>
        <v>Y</v>
      </c>
      <c r="AX269" s="137">
        <f>'FOD (ALL)'!I269</f>
        <v>52.25</v>
      </c>
      <c r="AY269" s="137">
        <f>'FOD (ALL)'!Z269</f>
        <v>74.33</v>
      </c>
      <c r="AZ269" s="137">
        <f>'FOD (ALL)'!AQ269</f>
        <v>28.56</v>
      </c>
      <c r="BA269" s="137">
        <f>'FOD (ALL)'!BH269</f>
        <v>0</v>
      </c>
      <c r="BB269" s="137">
        <f>'FOD (ALL)'!BY269</f>
        <v>83.34</v>
      </c>
      <c r="BC269" s="137" t="str">
        <f t="shared" si="210"/>
        <v>N</v>
      </c>
      <c r="BD269" s="137" t="str">
        <f t="shared" si="211"/>
        <v>Y</v>
      </c>
      <c r="BE269" s="137" t="str">
        <f t="shared" si="212"/>
        <v>Y</v>
      </c>
      <c r="BF269" s="137" t="str">
        <f t="shared" si="213"/>
        <v>N</v>
      </c>
      <c r="BG269" s="139">
        <f t="shared" si="214"/>
        <v>-29.705367953719897</v>
      </c>
      <c r="BH269" s="139">
        <f t="shared" si="215"/>
        <v>160.25910364145656</v>
      </c>
      <c r="BI269" s="139" t="e">
        <f t="shared" si="216"/>
        <v>#DIV/0!</v>
      </c>
      <c r="BJ269" s="139">
        <f t="shared" si="217"/>
        <v>-100</v>
      </c>
      <c r="BK269" s="137" t="str">
        <f t="shared" si="218"/>
        <v>N</v>
      </c>
      <c r="BL269" s="137" t="e">
        <f t="shared" si="219"/>
        <v>#DIV/0!</v>
      </c>
      <c r="BM269" s="137" t="e">
        <f t="shared" si="220"/>
        <v>#DIV/0!</v>
      </c>
      <c r="BN269" s="137">
        <f>'FOD (ALL)'!H269</f>
        <v>7</v>
      </c>
      <c r="BO269" s="137">
        <f>'FOD (ALL)'!Y269</f>
        <v>10</v>
      </c>
      <c r="BP269" s="137">
        <f>'FOD (ALL)'!AP269</f>
        <v>4</v>
      </c>
      <c r="BQ269" s="137">
        <f>'FOD (ALL)'!BG269</f>
        <v>0</v>
      </c>
      <c r="BR269" s="137">
        <f>'FOD (ALL)'!BX269</f>
        <v>12</v>
      </c>
      <c r="BS269" s="137" t="str">
        <f t="shared" si="221"/>
        <v>N</v>
      </c>
      <c r="BT269" s="137" t="str">
        <f t="shared" si="222"/>
        <v>Y</v>
      </c>
      <c r="BU269" s="137" t="str">
        <f t="shared" si="223"/>
        <v>Y</v>
      </c>
      <c r="BV269" s="137" t="str">
        <f t="shared" si="224"/>
        <v>N</v>
      </c>
      <c r="BW269" s="139">
        <f t="shared" si="225"/>
        <v>-30</v>
      </c>
      <c r="BX269" s="139">
        <f t="shared" si="226"/>
        <v>150</v>
      </c>
      <c r="BY269" s="139" t="e">
        <f t="shared" si="227"/>
        <v>#DIV/0!</v>
      </c>
      <c r="BZ269" s="139">
        <f t="shared" si="228"/>
        <v>-100</v>
      </c>
      <c r="CA269" s="137" t="str">
        <f t="shared" si="229"/>
        <v>N</v>
      </c>
      <c r="CB269" s="137" t="e">
        <f t="shared" si="230"/>
        <v>#DIV/0!</v>
      </c>
      <c r="CC269" s="137" t="e">
        <f t="shared" si="231"/>
        <v>#DIV/0!</v>
      </c>
    </row>
    <row r="270" spans="1:81" x14ac:dyDescent="0.3">
      <c r="A270" s="137" t="str">
        <f>'FOD (ALL)'!B270</f>
        <v>MFSL</v>
      </c>
      <c r="B270" s="146">
        <f>'FOD (ALL)'!C270</f>
        <v>43979</v>
      </c>
      <c r="C270" s="137">
        <f>'FOD (ALL)'!G270</f>
        <v>430.5</v>
      </c>
      <c r="D270" s="137">
        <f>'FOD (ALL)'!X270</f>
        <v>440.35</v>
      </c>
      <c r="E270" s="137">
        <f>'FOD (ALL)'!AO270</f>
        <v>435.5</v>
      </c>
      <c r="F270" s="137">
        <f>'FOD (ALL)'!BF270</f>
        <v>425.95</v>
      </c>
      <c r="G270" s="137">
        <f>'FOD (ALL)'!BW270</f>
        <v>417.7</v>
      </c>
      <c r="H270" s="137" t="str">
        <f t="shared" si="188"/>
        <v>N</v>
      </c>
      <c r="I270" s="137" t="str">
        <f t="shared" si="189"/>
        <v>Y</v>
      </c>
      <c r="J270" s="137" t="str">
        <f t="shared" si="190"/>
        <v>Y</v>
      </c>
      <c r="K270" s="137" t="str">
        <f t="shared" si="191"/>
        <v>Y</v>
      </c>
      <c r="L270" s="139">
        <f t="shared" si="192"/>
        <v>-2.2368570455319681</v>
      </c>
      <c r="M270" s="139">
        <f t="shared" si="193"/>
        <v>1.1136624569460443</v>
      </c>
      <c r="N270" s="139">
        <f t="shared" si="194"/>
        <v>2.2420471886371667</v>
      </c>
      <c r="O270" s="139">
        <f t="shared" si="195"/>
        <v>1.9751017476657888</v>
      </c>
      <c r="P270" s="137" t="str">
        <f t="shared" si="196"/>
        <v>N</v>
      </c>
      <c r="Q270" s="137" t="str">
        <f t="shared" si="197"/>
        <v>N</v>
      </c>
      <c r="R270" s="137" t="str">
        <f t="shared" si="198"/>
        <v>Y</v>
      </c>
      <c r="S270" s="137">
        <f>'FOD (ALL)'!D270</f>
        <v>431.35</v>
      </c>
      <c r="T270" s="137">
        <f>'FOD (ALL)'!U270</f>
        <v>434.05</v>
      </c>
      <c r="U270" s="137">
        <f>'FOD (ALL)'!AL270</f>
        <v>430.35</v>
      </c>
      <c r="V270" s="137">
        <f>'FOD (ALL)'!BC270</f>
        <v>436.15</v>
      </c>
      <c r="W270" s="137">
        <f>'FOD (ALL)'!BT270</f>
        <v>446.7</v>
      </c>
      <c r="X270" s="137">
        <f>'FOD (ALL)'!E270</f>
        <v>437.95</v>
      </c>
      <c r="Y270" s="137">
        <f>'FOD (ALL)'!V270</f>
        <v>447.9</v>
      </c>
      <c r="Z270" s="137">
        <f>'FOD (ALL)'!AM270</f>
        <v>439.15</v>
      </c>
      <c r="AA270" s="137">
        <f>'FOD (ALL)'!BD270</f>
        <v>438</v>
      </c>
      <c r="AB270" s="137">
        <f>'FOD (ALL)'!BU270</f>
        <v>448.7</v>
      </c>
      <c r="AC270" s="137">
        <f>'FOD (ALL)'!F270</f>
        <v>425</v>
      </c>
      <c r="AD270" s="137">
        <f>'FOD (ALL)'!W270</f>
        <v>430.5</v>
      </c>
      <c r="AE270" s="137">
        <f>'FOD (ALL)'!AN270</f>
        <v>413.7</v>
      </c>
      <c r="AF270" s="137">
        <f>'FOD (ALL)'!BE270</f>
        <v>419.1</v>
      </c>
      <c r="AG270" s="137">
        <f>'FOD (ALL)'!BV270</f>
        <v>407.4</v>
      </c>
      <c r="AH270" s="137">
        <f>'FOD (ALL)'!J270</f>
        <v>1796600</v>
      </c>
      <c r="AI270" s="137">
        <f>'FOD (ALL)'!AA270</f>
        <v>1808300</v>
      </c>
      <c r="AJ270" s="137">
        <f>'FOD (ALL)'!AR270</f>
        <v>1796600</v>
      </c>
      <c r="AK270" s="137">
        <f>'FOD (ALL)'!BI270</f>
        <v>1734200</v>
      </c>
      <c r="AL270" s="137">
        <f>'FOD (ALL)'!BZ270</f>
        <v>1687400</v>
      </c>
      <c r="AM270" s="137" t="str">
        <f t="shared" si="199"/>
        <v>N</v>
      </c>
      <c r="AN270" s="137" t="str">
        <f t="shared" si="200"/>
        <v>Y</v>
      </c>
      <c r="AO270" s="137" t="str">
        <f t="shared" si="201"/>
        <v>Y</v>
      </c>
      <c r="AP270" s="137" t="str">
        <f t="shared" si="202"/>
        <v>Y</v>
      </c>
      <c r="AQ270" s="139">
        <f t="shared" si="203"/>
        <v>-0.64701653486700217</v>
      </c>
      <c r="AR270" s="139">
        <f t="shared" si="204"/>
        <v>0.65123010130246017</v>
      </c>
      <c r="AS270" s="139">
        <f t="shared" si="205"/>
        <v>3.5982008995502248</v>
      </c>
      <c r="AT270" s="139">
        <f t="shared" si="206"/>
        <v>2.773497688751926</v>
      </c>
      <c r="AU270" s="137" t="str">
        <f t="shared" si="207"/>
        <v>N</v>
      </c>
      <c r="AV270" s="137" t="str">
        <f t="shared" si="208"/>
        <v>N</v>
      </c>
      <c r="AW270" s="137" t="str">
        <f t="shared" si="209"/>
        <v>Y</v>
      </c>
      <c r="AX270" s="137">
        <f>'FOD (ALL)'!I270</f>
        <v>8406.17</v>
      </c>
      <c r="AY270" s="137">
        <f>'FOD (ALL)'!Z270</f>
        <v>4707.63</v>
      </c>
      <c r="AZ270" s="137">
        <f>'FOD (ALL)'!AQ270</f>
        <v>4172.8900000000003</v>
      </c>
      <c r="BA270" s="137">
        <f>'FOD (ALL)'!BH270</f>
        <v>12588.94</v>
      </c>
      <c r="BB270" s="137">
        <f>'FOD (ALL)'!BY270</f>
        <v>12837.26</v>
      </c>
      <c r="BC270" s="137" t="str">
        <f t="shared" si="210"/>
        <v>Y</v>
      </c>
      <c r="BD270" s="137" t="str">
        <f t="shared" si="211"/>
        <v>Y</v>
      </c>
      <c r="BE270" s="137" t="str">
        <f t="shared" si="212"/>
        <v>N</v>
      </c>
      <c r="BF270" s="137" t="str">
        <f t="shared" si="213"/>
        <v>N</v>
      </c>
      <c r="BG270" s="139">
        <f t="shared" si="214"/>
        <v>78.564797998143433</v>
      </c>
      <c r="BH270" s="139">
        <f t="shared" si="215"/>
        <v>12.814620083443362</v>
      </c>
      <c r="BI270" s="139">
        <f t="shared" si="216"/>
        <v>-66.852729459350826</v>
      </c>
      <c r="BJ270" s="139">
        <f t="shared" si="217"/>
        <v>-1.934369172237687</v>
      </c>
      <c r="BK270" s="137" t="str">
        <f t="shared" si="218"/>
        <v>Y</v>
      </c>
      <c r="BL270" s="137" t="str">
        <f t="shared" si="219"/>
        <v>Y</v>
      </c>
      <c r="BM270" s="137" t="str">
        <f t="shared" si="220"/>
        <v>N</v>
      </c>
      <c r="BN270" s="137">
        <f>'FOD (ALL)'!H270</f>
        <v>1501</v>
      </c>
      <c r="BO270" s="137">
        <f>'FOD (ALL)'!Y270</f>
        <v>821</v>
      </c>
      <c r="BP270" s="137">
        <f>'FOD (ALL)'!AP270</f>
        <v>754</v>
      </c>
      <c r="BQ270" s="137">
        <f>'FOD (ALL)'!BG270</f>
        <v>2242</v>
      </c>
      <c r="BR270" s="137">
        <f>'FOD (ALL)'!BX270</f>
        <v>2342</v>
      </c>
      <c r="BS270" s="137" t="str">
        <f t="shared" si="221"/>
        <v>Y</v>
      </c>
      <c r="BT270" s="137" t="str">
        <f t="shared" si="222"/>
        <v>Y</v>
      </c>
      <c r="BU270" s="137" t="str">
        <f t="shared" si="223"/>
        <v>N</v>
      </c>
      <c r="BV270" s="137" t="str">
        <f t="shared" si="224"/>
        <v>N</v>
      </c>
      <c r="BW270" s="139">
        <f t="shared" si="225"/>
        <v>82.825822168087697</v>
      </c>
      <c r="BX270" s="139">
        <f t="shared" si="226"/>
        <v>8.8859416445623332</v>
      </c>
      <c r="BY270" s="139">
        <f t="shared" si="227"/>
        <v>-66.36931311329171</v>
      </c>
      <c r="BZ270" s="139">
        <f t="shared" si="228"/>
        <v>-4.269854824935952</v>
      </c>
      <c r="CA270" s="137" t="str">
        <f t="shared" si="229"/>
        <v>Y</v>
      </c>
      <c r="CB270" s="137" t="str">
        <f t="shared" si="230"/>
        <v>Y</v>
      </c>
      <c r="CC270" s="137" t="str">
        <f t="shared" si="231"/>
        <v>N</v>
      </c>
    </row>
    <row r="271" spans="1:81" x14ac:dyDescent="0.3">
      <c r="A271" s="137" t="str">
        <f>'FOD (ALL)'!B271</f>
        <v>MFSL</v>
      </c>
      <c r="B271" s="146">
        <f>'FOD (ALL)'!C271</f>
        <v>44007</v>
      </c>
      <c r="C271" s="137">
        <f>'FOD (ALL)'!G271</f>
        <v>429.6</v>
      </c>
      <c r="D271" s="137">
        <f>'FOD (ALL)'!X271</f>
        <v>440.55</v>
      </c>
      <c r="E271" s="137">
        <f>'FOD (ALL)'!AO271</f>
        <v>436.5</v>
      </c>
      <c r="F271" s="137">
        <f>'FOD (ALL)'!BF271</f>
        <v>427.85</v>
      </c>
      <c r="G271" s="137">
        <f>'FOD (ALL)'!BW271</f>
        <v>419.8</v>
      </c>
      <c r="H271" s="137" t="str">
        <f t="shared" si="188"/>
        <v>N</v>
      </c>
      <c r="I271" s="137" t="str">
        <f t="shared" si="189"/>
        <v>Y</v>
      </c>
      <c r="J271" s="137" t="str">
        <f t="shared" si="190"/>
        <v>Y</v>
      </c>
      <c r="K271" s="137" t="str">
        <f t="shared" si="191"/>
        <v>Y</v>
      </c>
      <c r="L271" s="139">
        <f t="shared" si="192"/>
        <v>-2.4855294518215842</v>
      </c>
      <c r="M271" s="139">
        <f t="shared" si="193"/>
        <v>0.92783505154639434</v>
      </c>
      <c r="N271" s="139">
        <f t="shared" si="194"/>
        <v>2.0217365899263706</v>
      </c>
      <c r="O271" s="139">
        <f t="shared" si="195"/>
        <v>1.9175797999047193</v>
      </c>
      <c r="P271" s="137" t="str">
        <f t="shared" si="196"/>
        <v>N</v>
      </c>
      <c r="Q271" s="137" t="str">
        <f t="shared" si="197"/>
        <v>N</v>
      </c>
      <c r="R271" s="137" t="str">
        <f t="shared" si="198"/>
        <v>Y</v>
      </c>
      <c r="S271" s="137">
        <f>'FOD (ALL)'!D271</f>
        <v>431.35</v>
      </c>
      <c r="T271" s="137">
        <f>'FOD (ALL)'!U271</f>
        <v>443</v>
      </c>
      <c r="U271" s="137">
        <f>'FOD (ALL)'!AL271</f>
        <v>419.4</v>
      </c>
      <c r="V271" s="137">
        <f>'FOD (ALL)'!BC271</f>
        <v>432.1</v>
      </c>
      <c r="W271" s="137">
        <f>'FOD (ALL)'!BT271</f>
        <v>439</v>
      </c>
      <c r="X271" s="137">
        <f>'FOD (ALL)'!E271</f>
        <v>435.65</v>
      </c>
      <c r="Y271" s="137">
        <f>'FOD (ALL)'!V271</f>
        <v>446</v>
      </c>
      <c r="Z271" s="137">
        <f>'FOD (ALL)'!AM271</f>
        <v>437.75</v>
      </c>
      <c r="AA271" s="137">
        <f>'FOD (ALL)'!BD271</f>
        <v>433.1</v>
      </c>
      <c r="AB271" s="137">
        <f>'FOD (ALL)'!BU271</f>
        <v>439</v>
      </c>
      <c r="AC271" s="137">
        <f>'FOD (ALL)'!F271</f>
        <v>426.4</v>
      </c>
      <c r="AD271" s="137">
        <f>'FOD (ALL)'!W271</f>
        <v>437.55</v>
      </c>
      <c r="AE271" s="137">
        <f>'FOD (ALL)'!AN271</f>
        <v>414.35</v>
      </c>
      <c r="AF271" s="137">
        <f>'FOD (ALL)'!BE271</f>
        <v>427</v>
      </c>
      <c r="AG271" s="137">
        <f>'FOD (ALL)'!BV271</f>
        <v>409</v>
      </c>
      <c r="AH271" s="137">
        <f>'FOD (ALL)'!J271</f>
        <v>221000</v>
      </c>
      <c r="AI271" s="137">
        <f>'FOD (ALL)'!AA271</f>
        <v>72800</v>
      </c>
      <c r="AJ271" s="137">
        <f>'FOD (ALL)'!AR271</f>
        <v>22100</v>
      </c>
      <c r="AK271" s="137">
        <f>'FOD (ALL)'!BI271</f>
        <v>14300</v>
      </c>
      <c r="AL271" s="137">
        <f>'FOD (ALL)'!BZ271</f>
        <v>10400</v>
      </c>
      <c r="AM271" s="137" t="str">
        <f t="shared" si="199"/>
        <v>Y</v>
      </c>
      <c r="AN271" s="137" t="str">
        <f t="shared" si="200"/>
        <v>Y</v>
      </c>
      <c r="AO271" s="137" t="str">
        <f t="shared" si="201"/>
        <v>Y</v>
      </c>
      <c r="AP271" s="137" t="str">
        <f t="shared" si="202"/>
        <v>Y</v>
      </c>
      <c r="AQ271" s="139">
        <f t="shared" si="203"/>
        <v>203.57142857142856</v>
      </c>
      <c r="AR271" s="139">
        <f t="shared" si="204"/>
        <v>229.41176470588235</v>
      </c>
      <c r="AS271" s="139">
        <f t="shared" si="205"/>
        <v>54.54545454545454</v>
      </c>
      <c r="AT271" s="139">
        <f t="shared" si="206"/>
        <v>37.5</v>
      </c>
      <c r="AU271" s="137" t="str">
        <f t="shared" si="207"/>
        <v>N</v>
      </c>
      <c r="AV271" s="137" t="str">
        <f t="shared" si="208"/>
        <v>Y</v>
      </c>
      <c r="AW271" s="137" t="str">
        <f t="shared" si="209"/>
        <v>Y</v>
      </c>
      <c r="AX271" s="137">
        <f>'FOD (ALL)'!I271</f>
        <v>1204.5899999999999</v>
      </c>
      <c r="AY271" s="137">
        <f>'FOD (ALL)'!Z271</f>
        <v>401.67</v>
      </c>
      <c r="AZ271" s="137">
        <f>'FOD (ALL)'!AQ271</f>
        <v>189.59</v>
      </c>
      <c r="BA271" s="137">
        <f>'FOD (ALL)'!BH271</f>
        <v>33.590000000000003</v>
      </c>
      <c r="BB271" s="137">
        <f>'FOD (ALL)'!BY271</f>
        <v>60.02</v>
      </c>
      <c r="BC271" s="137" t="str">
        <f t="shared" si="210"/>
        <v>Y</v>
      </c>
      <c r="BD271" s="137" t="str">
        <f t="shared" si="211"/>
        <v>Y</v>
      </c>
      <c r="BE271" s="137" t="str">
        <f t="shared" si="212"/>
        <v>Y</v>
      </c>
      <c r="BF271" s="137" t="str">
        <f t="shared" si="213"/>
        <v>N</v>
      </c>
      <c r="BG271" s="139">
        <f t="shared" si="214"/>
        <v>199.8954365523937</v>
      </c>
      <c r="BH271" s="139">
        <f t="shared" si="215"/>
        <v>111.86244000210984</v>
      </c>
      <c r="BI271" s="139">
        <f t="shared" si="216"/>
        <v>464.42393569514735</v>
      </c>
      <c r="BJ271" s="139">
        <f t="shared" si="217"/>
        <v>-44.035321559480174</v>
      </c>
      <c r="BK271" s="137" t="str">
        <f t="shared" si="218"/>
        <v>Y</v>
      </c>
      <c r="BL271" s="137" t="str">
        <f t="shared" si="219"/>
        <v>N</v>
      </c>
      <c r="BM271" s="137" t="str">
        <f t="shared" si="220"/>
        <v>Y</v>
      </c>
      <c r="BN271" s="137">
        <f>'FOD (ALL)'!H271</f>
        <v>215</v>
      </c>
      <c r="BO271" s="137">
        <f>'FOD (ALL)'!Y271</f>
        <v>70</v>
      </c>
      <c r="BP271" s="137">
        <f>'FOD (ALL)'!AP271</f>
        <v>34</v>
      </c>
      <c r="BQ271" s="137">
        <f>'FOD (ALL)'!BG271</f>
        <v>6</v>
      </c>
      <c r="BR271" s="137">
        <f>'FOD (ALL)'!BX271</f>
        <v>11</v>
      </c>
      <c r="BS271" s="137" t="str">
        <f t="shared" si="221"/>
        <v>Y</v>
      </c>
      <c r="BT271" s="137" t="str">
        <f t="shared" si="222"/>
        <v>Y</v>
      </c>
      <c r="BU271" s="137" t="str">
        <f t="shared" si="223"/>
        <v>Y</v>
      </c>
      <c r="BV271" s="137" t="str">
        <f t="shared" si="224"/>
        <v>N</v>
      </c>
      <c r="BW271" s="139">
        <f t="shared" si="225"/>
        <v>207.14285714285717</v>
      </c>
      <c r="BX271" s="139">
        <f t="shared" si="226"/>
        <v>105.88235294117648</v>
      </c>
      <c r="BY271" s="139">
        <f t="shared" si="227"/>
        <v>466.66666666666669</v>
      </c>
      <c r="BZ271" s="139">
        <f t="shared" si="228"/>
        <v>-45.454545454545453</v>
      </c>
      <c r="CA271" s="137" t="str">
        <f t="shared" si="229"/>
        <v>Y</v>
      </c>
      <c r="CB271" s="137" t="str">
        <f t="shared" si="230"/>
        <v>N</v>
      </c>
      <c r="CC271" s="137" t="str">
        <f t="shared" si="231"/>
        <v>Y</v>
      </c>
    </row>
    <row r="272" spans="1:81" x14ac:dyDescent="0.3">
      <c r="A272" s="137" t="str">
        <f>'FOD (ALL)'!B272</f>
        <v>MFSL</v>
      </c>
      <c r="B272" s="146">
        <f>'FOD (ALL)'!C272</f>
        <v>44042</v>
      </c>
      <c r="C272" s="137">
        <f>'FOD (ALL)'!G272</f>
        <v>432.7</v>
      </c>
      <c r="D272" s="137">
        <f>'FOD (ALL)'!X272</f>
        <v>444</v>
      </c>
      <c r="E272" s="137">
        <f>'FOD (ALL)'!AO272</f>
        <v>438.85</v>
      </c>
      <c r="F272" s="137">
        <f>'FOD (ALL)'!BF272</f>
        <v>429.75</v>
      </c>
      <c r="G272" s="137">
        <f>'FOD (ALL)'!BW272</f>
        <v>421.65</v>
      </c>
      <c r="H272" s="137" t="str">
        <f t="shared" si="188"/>
        <v>N</v>
      </c>
      <c r="I272" s="137" t="str">
        <f t="shared" si="189"/>
        <v>Y</v>
      </c>
      <c r="J272" s="137" t="str">
        <f t="shared" si="190"/>
        <v>Y</v>
      </c>
      <c r="K272" s="137" t="str">
        <f t="shared" si="191"/>
        <v>Y</v>
      </c>
      <c r="L272" s="139">
        <f t="shared" si="192"/>
        <v>-2.5450450450450477</v>
      </c>
      <c r="M272" s="139">
        <f t="shared" si="193"/>
        <v>1.1735217044548198</v>
      </c>
      <c r="N272" s="139">
        <f t="shared" si="194"/>
        <v>2.117510180337411</v>
      </c>
      <c r="O272" s="139">
        <f t="shared" si="195"/>
        <v>1.9210245464247655</v>
      </c>
      <c r="P272" s="137" t="str">
        <f t="shared" si="196"/>
        <v>N</v>
      </c>
      <c r="Q272" s="137" t="str">
        <f t="shared" si="197"/>
        <v>N</v>
      </c>
      <c r="R272" s="137" t="str">
        <f t="shared" si="198"/>
        <v>Y</v>
      </c>
      <c r="S272" s="137">
        <f>'FOD (ALL)'!D272</f>
        <v>0</v>
      </c>
      <c r="T272" s="137">
        <f>'FOD (ALL)'!U272</f>
        <v>0</v>
      </c>
      <c r="U272" s="137">
        <f>'FOD (ALL)'!AL272</f>
        <v>0</v>
      </c>
      <c r="V272" s="137">
        <f>'FOD (ALL)'!BC272</f>
        <v>0</v>
      </c>
      <c r="W272" s="137">
        <f>'FOD (ALL)'!BT272</f>
        <v>0</v>
      </c>
      <c r="X272" s="137">
        <f>'FOD (ALL)'!E272</f>
        <v>0</v>
      </c>
      <c r="Y272" s="137">
        <f>'FOD (ALL)'!V272</f>
        <v>0</v>
      </c>
      <c r="Z272" s="137">
        <f>'FOD (ALL)'!AM272</f>
        <v>0</v>
      </c>
      <c r="AA272" s="137">
        <f>'FOD (ALL)'!BD272</f>
        <v>0</v>
      </c>
      <c r="AB272" s="137">
        <f>'FOD (ALL)'!BU272</f>
        <v>0</v>
      </c>
      <c r="AC272" s="137">
        <f>'FOD (ALL)'!F272</f>
        <v>0</v>
      </c>
      <c r="AD272" s="137">
        <f>'FOD (ALL)'!W272</f>
        <v>0</v>
      </c>
      <c r="AE272" s="137">
        <f>'FOD (ALL)'!AN272</f>
        <v>0</v>
      </c>
      <c r="AF272" s="137">
        <f>'FOD (ALL)'!BE272</f>
        <v>0</v>
      </c>
      <c r="AG272" s="137">
        <f>'FOD (ALL)'!BV272</f>
        <v>0</v>
      </c>
      <c r="AH272" s="137">
        <f>'FOD (ALL)'!J272</f>
        <v>0</v>
      </c>
      <c r="AI272" s="137">
        <f>'FOD (ALL)'!AA272</f>
        <v>0</v>
      </c>
      <c r="AJ272" s="137">
        <f>'FOD (ALL)'!AR272</f>
        <v>0</v>
      </c>
      <c r="AK272" s="137">
        <f>'FOD (ALL)'!BI272</f>
        <v>0</v>
      </c>
      <c r="AL272" s="137">
        <f>'FOD (ALL)'!BZ272</f>
        <v>0</v>
      </c>
      <c r="AM272" s="137" t="str">
        <f t="shared" si="199"/>
        <v>Y</v>
      </c>
      <c r="AN272" s="137" t="str">
        <f t="shared" si="200"/>
        <v>Y</v>
      </c>
      <c r="AO272" s="137" t="str">
        <f t="shared" si="201"/>
        <v>Y</v>
      </c>
      <c r="AP272" s="137" t="str">
        <f t="shared" si="202"/>
        <v>Y</v>
      </c>
      <c r="AQ272" s="139" t="e">
        <f t="shared" si="203"/>
        <v>#DIV/0!</v>
      </c>
      <c r="AR272" s="139" t="e">
        <f t="shared" si="204"/>
        <v>#DIV/0!</v>
      </c>
      <c r="AS272" s="139" t="e">
        <f t="shared" si="205"/>
        <v>#DIV/0!</v>
      </c>
      <c r="AT272" s="139" t="e">
        <f t="shared" si="206"/>
        <v>#DIV/0!</v>
      </c>
      <c r="AU272" s="137" t="e">
        <f t="shared" si="207"/>
        <v>#DIV/0!</v>
      </c>
      <c r="AV272" s="137" t="e">
        <f t="shared" si="208"/>
        <v>#DIV/0!</v>
      </c>
      <c r="AW272" s="137" t="e">
        <f t="shared" si="209"/>
        <v>#DIV/0!</v>
      </c>
      <c r="AX272" s="137">
        <f>'FOD (ALL)'!I272</f>
        <v>0</v>
      </c>
      <c r="AY272" s="137">
        <f>'FOD (ALL)'!Z272</f>
        <v>0</v>
      </c>
      <c r="AZ272" s="137">
        <f>'FOD (ALL)'!AQ272</f>
        <v>0</v>
      </c>
      <c r="BA272" s="137">
        <f>'FOD (ALL)'!BH272</f>
        <v>0</v>
      </c>
      <c r="BB272" s="137">
        <f>'FOD (ALL)'!BY272</f>
        <v>0</v>
      </c>
      <c r="BC272" s="137" t="str">
        <f t="shared" si="210"/>
        <v>Y</v>
      </c>
      <c r="BD272" s="137" t="str">
        <f t="shared" si="211"/>
        <v>Y</v>
      </c>
      <c r="BE272" s="137" t="str">
        <f t="shared" si="212"/>
        <v>Y</v>
      </c>
      <c r="BF272" s="137" t="str">
        <f t="shared" si="213"/>
        <v>Y</v>
      </c>
      <c r="BG272" s="139" t="e">
        <f t="shared" si="214"/>
        <v>#DIV/0!</v>
      </c>
      <c r="BH272" s="139" t="e">
        <f t="shared" si="215"/>
        <v>#DIV/0!</v>
      </c>
      <c r="BI272" s="139" t="e">
        <f t="shared" si="216"/>
        <v>#DIV/0!</v>
      </c>
      <c r="BJ272" s="139" t="e">
        <f t="shared" si="217"/>
        <v>#DIV/0!</v>
      </c>
      <c r="BK272" s="137" t="e">
        <f t="shared" si="218"/>
        <v>#DIV/0!</v>
      </c>
      <c r="BL272" s="137" t="e">
        <f t="shared" si="219"/>
        <v>#DIV/0!</v>
      </c>
      <c r="BM272" s="137" t="e">
        <f t="shared" si="220"/>
        <v>#DIV/0!</v>
      </c>
      <c r="BN272" s="137">
        <f>'FOD (ALL)'!H272</f>
        <v>0</v>
      </c>
      <c r="BO272" s="137">
        <f>'FOD (ALL)'!Y272</f>
        <v>0</v>
      </c>
      <c r="BP272" s="137">
        <f>'FOD (ALL)'!AP272</f>
        <v>0</v>
      </c>
      <c r="BQ272" s="137">
        <f>'FOD (ALL)'!BG272</f>
        <v>0</v>
      </c>
      <c r="BR272" s="137">
        <f>'FOD (ALL)'!BX272</f>
        <v>0</v>
      </c>
      <c r="BS272" s="137" t="str">
        <f t="shared" si="221"/>
        <v>Y</v>
      </c>
      <c r="BT272" s="137" t="str">
        <f t="shared" si="222"/>
        <v>Y</v>
      </c>
      <c r="BU272" s="137" t="str">
        <f t="shared" si="223"/>
        <v>Y</v>
      </c>
      <c r="BV272" s="137" t="str">
        <f t="shared" si="224"/>
        <v>Y</v>
      </c>
      <c r="BW272" s="139" t="e">
        <f t="shared" si="225"/>
        <v>#DIV/0!</v>
      </c>
      <c r="BX272" s="139" t="e">
        <f t="shared" si="226"/>
        <v>#DIV/0!</v>
      </c>
      <c r="BY272" s="139" t="e">
        <f t="shared" si="227"/>
        <v>#DIV/0!</v>
      </c>
      <c r="BZ272" s="139" t="e">
        <f t="shared" si="228"/>
        <v>#DIV/0!</v>
      </c>
      <c r="CA272" s="137" t="e">
        <f t="shared" si="229"/>
        <v>#DIV/0!</v>
      </c>
      <c r="CB272" s="137" t="e">
        <f t="shared" si="230"/>
        <v>#DIV/0!</v>
      </c>
      <c r="CC272" s="137" t="e">
        <f t="shared" si="231"/>
        <v>#DIV/0!</v>
      </c>
    </row>
    <row r="273" spans="1:81" x14ac:dyDescent="0.3">
      <c r="A273" s="137" t="str">
        <f>'FOD (ALL)'!B273</f>
        <v>MGL</v>
      </c>
      <c r="B273" s="146">
        <f>'FOD (ALL)'!C273</f>
        <v>43979</v>
      </c>
      <c r="C273" s="137">
        <f>'FOD (ALL)'!G273</f>
        <v>894.35</v>
      </c>
      <c r="D273" s="137">
        <f>'FOD (ALL)'!X273</f>
        <v>903.65</v>
      </c>
      <c r="E273" s="137">
        <f>'FOD (ALL)'!AO273</f>
        <v>898.95</v>
      </c>
      <c r="F273" s="137">
        <f>'FOD (ALL)'!BF273</f>
        <v>889.95</v>
      </c>
      <c r="G273" s="137">
        <f>'FOD (ALL)'!BW273</f>
        <v>879.5</v>
      </c>
      <c r="H273" s="137" t="str">
        <f t="shared" si="188"/>
        <v>N</v>
      </c>
      <c r="I273" s="137" t="str">
        <f t="shared" si="189"/>
        <v>Y</v>
      </c>
      <c r="J273" s="137" t="str">
        <f t="shared" si="190"/>
        <v>Y</v>
      </c>
      <c r="K273" s="137" t="str">
        <f t="shared" si="191"/>
        <v>Y</v>
      </c>
      <c r="L273" s="139">
        <f t="shared" si="192"/>
        <v>-1.0291595197255525</v>
      </c>
      <c r="M273" s="139">
        <f t="shared" si="193"/>
        <v>0.52283219311418117</v>
      </c>
      <c r="N273" s="139">
        <f t="shared" si="194"/>
        <v>1.0112927692566998</v>
      </c>
      <c r="O273" s="139">
        <f t="shared" si="195"/>
        <v>1.1881750994883509</v>
      </c>
      <c r="P273" s="137" t="str">
        <f t="shared" si="196"/>
        <v>N</v>
      </c>
      <c r="Q273" s="137" t="str">
        <f t="shared" si="197"/>
        <v>N</v>
      </c>
      <c r="R273" s="137" t="str">
        <f t="shared" si="198"/>
        <v>N</v>
      </c>
      <c r="S273" s="137">
        <f>'FOD (ALL)'!D273</f>
        <v>906</v>
      </c>
      <c r="T273" s="137">
        <f>'FOD (ALL)'!U273</f>
        <v>899.45</v>
      </c>
      <c r="U273" s="137">
        <f>'FOD (ALL)'!AL273</f>
        <v>880.9</v>
      </c>
      <c r="V273" s="137">
        <f>'FOD (ALL)'!BC273</f>
        <v>887.25</v>
      </c>
      <c r="W273" s="137">
        <f>'FOD (ALL)'!BT273</f>
        <v>895</v>
      </c>
      <c r="X273" s="137">
        <f>'FOD (ALL)'!E273</f>
        <v>906</v>
      </c>
      <c r="Y273" s="137">
        <f>'FOD (ALL)'!V273</f>
        <v>914.5</v>
      </c>
      <c r="Z273" s="137">
        <f>'FOD (ALL)'!AM273</f>
        <v>901.7</v>
      </c>
      <c r="AA273" s="137">
        <f>'FOD (ALL)'!BD273</f>
        <v>911</v>
      </c>
      <c r="AB273" s="137">
        <f>'FOD (ALL)'!BU273</f>
        <v>898.7</v>
      </c>
      <c r="AC273" s="137">
        <f>'FOD (ALL)'!F273</f>
        <v>885</v>
      </c>
      <c r="AD273" s="137">
        <f>'FOD (ALL)'!W273</f>
        <v>896.95</v>
      </c>
      <c r="AE273" s="137">
        <f>'FOD (ALL)'!AN273</f>
        <v>880.85</v>
      </c>
      <c r="AF273" s="137">
        <f>'FOD (ALL)'!BE273</f>
        <v>870.85</v>
      </c>
      <c r="AG273" s="137">
        <f>'FOD (ALL)'!BV273</f>
        <v>869.25</v>
      </c>
      <c r="AH273" s="137">
        <f>'FOD (ALL)'!J273</f>
        <v>1458000</v>
      </c>
      <c r="AI273" s="137">
        <f>'FOD (ALL)'!AA273</f>
        <v>1489200</v>
      </c>
      <c r="AJ273" s="137">
        <f>'FOD (ALL)'!AR273</f>
        <v>1515000</v>
      </c>
      <c r="AK273" s="137">
        <f>'FOD (ALL)'!BI273</f>
        <v>1532400</v>
      </c>
      <c r="AL273" s="137">
        <f>'FOD (ALL)'!BZ273</f>
        <v>1483800</v>
      </c>
      <c r="AM273" s="137" t="str">
        <f t="shared" si="199"/>
        <v>N</v>
      </c>
      <c r="AN273" s="137" t="str">
        <f t="shared" si="200"/>
        <v>N</v>
      </c>
      <c r="AO273" s="137" t="str">
        <f t="shared" si="201"/>
        <v>N</v>
      </c>
      <c r="AP273" s="137" t="str">
        <f t="shared" si="202"/>
        <v>Y</v>
      </c>
      <c r="AQ273" s="139">
        <f t="shared" si="203"/>
        <v>-2.0950846091861401</v>
      </c>
      <c r="AR273" s="139">
        <f t="shared" si="204"/>
        <v>-1.7029702970297032</v>
      </c>
      <c r="AS273" s="139">
        <f t="shared" si="205"/>
        <v>-1.1354737666405637</v>
      </c>
      <c r="AT273" s="139">
        <f t="shared" si="206"/>
        <v>3.2753740396279825</v>
      </c>
      <c r="AU273" s="137" t="str">
        <f t="shared" si="207"/>
        <v>N</v>
      </c>
      <c r="AV273" s="137" t="str">
        <f t="shared" si="208"/>
        <v>N</v>
      </c>
      <c r="AW273" s="137" t="str">
        <f t="shared" si="209"/>
        <v>N</v>
      </c>
      <c r="AX273" s="137">
        <f>'FOD (ALL)'!I273</f>
        <v>2825.24</v>
      </c>
      <c r="AY273" s="137">
        <f>'FOD (ALL)'!Z273</f>
        <v>4079.06</v>
      </c>
      <c r="AZ273" s="137">
        <f>'FOD (ALL)'!AQ273</f>
        <v>3863.01</v>
      </c>
      <c r="BA273" s="137">
        <f>'FOD (ALL)'!BH273</f>
        <v>5346.91</v>
      </c>
      <c r="BB273" s="137">
        <f>'FOD (ALL)'!BY273</f>
        <v>4845.72</v>
      </c>
      <c r="BC273" s="137" t="str">
        <f t="shared" si="210"/>
        <v>N</v>
      </c>
      <c r="BD273" s="137" t="str">
        <f t="shared" si="211"/>
        <v>Y</v>
      </c>
      <c r="BE273" s="137" t="str">
        <f t="shared" si="212"/>
        <v>N</v>
      </c>
      <c r="BF273" s="137" t="str">
        <f t="shared" si="213"/>
        <v>Y</v>
      </c>
      <c r="BG273" s="139">
        <f t="shared" si="214"/>
        <v>-30.737964138796688</v>
      </c>
      <c r="BH273" s="139">
        <f t="shared" si="215"/>
        <v>5.5927890427412743</v>
      </c>
      <c r="BI273" s="139">
        <f t="shared" si="216"/>
        <v>-27.752477599211499</v>
      </c>
      <c r="BJ273" s="139">
        <f t="shared" si="217"/>
        <v>10.342941812568608</v>
      </c>
      <c r="BK273" s="137" t="str">
        <f t="shared" si="218"/>
        <v>N</v>
      </c>
      <c r="BL273" s="137" t="str">
        <f t="shared" si="219"/>
        <v>Y</v>
      </c>
      <c r="BM273" s="137" t="str">
        <f t="shared" si="220"/>
        <v>N</v>
      </c>
      <c r="BN273" s="137">
        <f>'FOD (ALL)'!H273</f>
        <v>527</v>
      </c>
      <c r="BO273" s="137">
        <f>'FOD (ALL)'!Y273</f>
        <v>749</v>
      </c>
      <c r="BP273" s="137">
        <f>'FOD (ALL)'!AP273</f>
        <v>719</v>
      </c>
      <c r="BQ273" s="137">
        <f>'FOD (ALL)'!BG273</f>
        <v>996</v>
      </c>
      <c r="BR273" s="137">
        <f>'FOD (ALL)'!BX273</f>
        <v>915</v>
      </c>
      <c r="BS273" s="137" t="str">
        <f t="shared" si="221"/>
        <v>N</v>
      </c>
      <c r="BT273" s="137" t="str">
        <f t="shared" si="222"/>
        <v>Y</v>
      </c>
      <c r="BU273" s="137" t="str">
        <f t="shared" si="223"/>
        <v>N</v>
      </c>
      <c r="BV273" s="137" t="str">
        <f t="shared" si="224"/>
        <v>Y</v>
      </c>
      <c r="BW273" s="139">
        <f t="shared" si="225"/>
        <v>-29.639519359145527</v>
      </c>
      <c r="BX273" s="139">
        <f t="shared" si="226"/>
        <v>4.1724617524339358</v>
      </c>
      <c r="BY273" s="139">
        <f t="shared" si="227"/>
        <v>-27.811244979919682</v>
      </c>
      <c r="BZ273" s="139">
        <f t="shared" si="228"/>
        <v>8.8524590163934427</v>
      </c>
      <c r="CA273" s="137" t="str">
        <f t="shared" si="229"/>
        <v>N</v>
      </c>
      <c r="CB273" s="137" t="str">
        <f t="shared" si="230"/>
        <v>Y</v>
      </c>
      <c r="CC273" s="137" t="str">
        <f t="shared" si="231"/>
        <v>N</v>
      </c>
    </row>
    <row r="274" spans="1:81" x14ac:dyDescent="0.3">
      <c r="A274" s="137" t="str">
        <f>'FOD (ALL)'!B274</f>
        <v>MGL</v>
      </c>
      <c r="B274" s="146">
        <f>'FOD (ALL)'!C274</f>
        <v>44007</v>
      </c>
      <c r="C274" s="137">
        <f>'FOD (ALL)'!G274</f>
        <v>895.7</v>
      </c>
      <c r="D274" s="137">
        <f>'FOD (ALL)'!X274</f>
        <v>910.95</v>
      </c>
      <c r="E274" s="137">
        <f>'FOD (ALL)'!AO274</f>
        <v>900.25</v>
      </c>
      <c r="F274" s="137">
        <f>'FOD (ALL)'!BF274</f>
        <v>888.5</v>
      </c>
      <c r="G274" s="137">
        <f>'FOD (ALL)'!BW274</f>
        <v>884.95</v>
      </c>
      <c r="H274" s="137" t="str">
        <f t="shared" si="188"/>
        <v>N</v>
      </c>
      <c r="I274" s="137" t="str">
        <f t="shared" si="189"/>
        <v>Y</v>
      </c>
      <c r="J274" s="137" t="str">
        <f t="shared" si="190"/>
        <v>Y</v>
      </c>
      <c r="K274" s="137" t="str">
        <f t="shared" si="191"/>
        <v>Y</v>
      </c>
      <c r="L274" s="139">
        <f t="shared" si="192"/>
        <v>-1.6740765135298314</v>
      </c>
      <c r="M274" s="139">
        <f t="shared" si="193"/>
        <v>1.1885587336850925</v>
      </c>
      <c r="N274" s="139">
        <f t="shared" si="194"/>
        <v>1.3224535734383793</v>
      </c>
      <c r="O274" s="139">
        <f t="shared" si="195"/>
        <v>0.40115260749194359</v>
      </c>
      <c r="P274" s="137" t="str">
        <f t="shared" si="196"/>
        <v>N</v>
      </c>
      <c r="Q274" s="137" t="str">
        <f t="shared" si="197"/>
        <v>N</v>
      </c>
      <c r="R274" s="137" t="str">
        <f t="shared" si="198"/>
        <v>Y</v>
      </c>
      <c r="S274" s="137">
        <f>'FOD (ALL)'!D274</f>
        <v>914.2</v>
      </c>
      <c r="T274" s="137">
        <f>'FOD (ALL)'!U274</f>
        <v>904.95</v>
      </c>
      <c r="U274" s="137">
        <f>'FOD (ALL)'!AL274</f>
        <v>888.75</v>
      </c>
      <c r="V274" s="137">
        <f>'FOD (ALL)'!BC274</f>
        <v>882.1</v>
      </c>
      <c r="W274" s="137">
        <f>'FOD (ALL)'!BT274</f>
        <v>884.95</v>
      </c>
      <c r="X274" s="137">
        <f>'FOD (ALL)'!E274</f>
        <v>914.2</v>
      </c>
      <c r="Y274" s="137">
        <f>'FOD (ALL)'!V274</f>
        <v>917</v>
      </c>
      <c r="Z274" s="137">
        <f>'FOD (ALL)'!AM274</f>
        <v>902.2</v>
      </c>
      <c r="AA274" s="137">
        <f>'FOD (ALL)'!BD274</f>
        <v>911.15</v>
      </c>
      <c r="AB274" s="137">
        <f>'FOD (ALL)'!BU274</f>
        <v>884.95</v>
      </c>
      <c r="AC274" s="137">
        <f>'FOD (ALL)'!F274</f>
        <v>890</v>
      </c>
      <c r="AD274" s="137">
        <f>'FOD (ALL)'!W274</f>
        <v>903.9</v>
      </c>
      <c r="AE274" s="137">
        <f>'FOD (ALL)'!AN274</f>
        <v>888.75</v>
      </c>
      <c r="AF274" s="137">
        <f>'FOD (ALL)'!BE274</f>
        <v>882.1</v>
      </c>
      <c r="AG274" s="137">
        <f>'FOD (ALL)'!BV274</f>
        <v>884.95</v>
      </c>
      <c r="AH274" s="137">
        <f>'FOD (ALL)'!J274</f>
        <v>69600</v>
      </c>
      <c r="AI274" s="137">
        <f>'FOD (ALL)'!AA274</f>
        <v>18000</v>
      </c>
      <c r="AJ274" s="137">
        <f>'FOD (ALL)'!AR274</f>
        <v>16800</v>
      </c>
      <c r="AK274" s="137">
        <f>'FOD (ALL)'!BI274</f>
        <v>12600</v>
      </c>
      <c r="AL274" s="137">
        <f>'FOD (ALL)'!BZ274</f>
        <v>5400</v>
      </c>
      <c r="AM274" s="137" t="str">
        <f t="shared" si="199"/>
        <v>Y</v>
      </c>
      <c r="AN274" s="137" t="str">
        <f t="shared" si="200"/>
        <v>Y</v>
      </c>
      <c r="AO274" s="137" t="str">
        <f t="shared" si="201"/>
        <v>Y</v>
      </c>
      <c r="AP274" s="137" t="str">
        <f t="shared" si="202"/>
        <v>Y</v>
      </c>
      <c r="AQ274" s="139">
        <f t="shared" si="203"/>
        <v>286.66666666666669</v>
      </c>
      <c r="AR274" s="139">
        <f t="shared" si="204"/>
        <v>7.1428571428571423</v>
      </c>
      <c r="AS274" s="139">
        <f t="shared" si="205"/>
        <v>33.333333333333329</v>
      </c>
      <c r="AT274" s="139">
        <f t="shared" si="206"/>
        <v>133.33333333333331</v>
      </c>
      <c r="AU274" s="137" t="str">
        <f t="shared" si="207"/>
        <v>Y</v>
      </c>
      <c r="AV274" s="137" t="str">
        <f t="shared" si="208"/>
        <v>N</v>
      </c>
      <c r="AW274" s="137" t="str">
        <f t="shared" si="209"/>
        <v>N</v>
      </c>
      <c r="AX274" s="137">
        <f>'FOD (ALL)'!I274</f>
        <v>638.25</v>
      </c>
      <c r="AY274" s="137">
        <f>'FOD (ALL)'!Z274</f>
        <v>120.11</v>
      </c>
      <c r="AZ274" s="137">
        <f>'FOD (ALL)'!AQ274</f>
        <v>118.57</v>
      </c>
      <c r="BA274" s="137">
        <f>'FOD (ALL)'!BH274</f>
        <v>123.89</v>
      </c>
      <c r="BB274" s="137">
        <f>'FOD (ALL)'!BY274</f>
        <v>5.3</v>
      </c>
      <c r="BC274" s="137" t="str">
        <f t="shared" si="210"/>
        <v>Y</v>
      </c>
      <c r="BD274" s="137" t="str">
        <f t="shared" si="211"/>
        <v>Y</v>
      </c>
      <c r="BE274" s="137" t="str">
        <f t="shared" si="212"/>
        <v>N</v>
      </c>
      <c r="BF274" s="137" t="str">
        <f t="shared" si="213"/>
        <v>Y</v>
      </c>
      <c r="BG274" s="139">
        <f t="shared" si="214"/>
        <v>431.38789443010575</v>
      </c>
      <c r="BH274" s="139">
        <f t="shared" si="215"/>
        <v>1.2988108290461384</v>
      </c>
      <c r="BI274" s="139">
        <f t="shared" si="216"/>
        <v>-4.2941318911938069</v>
      </c>
      <c r="BJ274" s="139">
        <f t="shared" si="217"/>
        <v>2237.5471698113211</v>
      </c>
      <c r="BK274" s="137" t="str">
        <f t="shared" si="218"/>
        <v>Y</v>
      </c>
      <c r="BL274" s="137" t="str">
        <f t="shared" si="219"/>
        <v>Y</v>
      </c>
      <c r="BM274" s="137" t="str">
        <f t="shared" si="220"/>
        <v>N</v>
      </c>
      <c r="BN274" s="137">
        <f>'FOD (ALL)'!H274</f>
        <v>119</v>
      </c>
      <c r="BO274" s="137">
        <f>'FOD (ALL)'!Y274</f>
        <v>22</v>
      </c>
      <c r="BP274" s="137">
        <f>'FOD (ALL)'!AP274</f>
        <v>22</v>
      </c>
      <c r="BQ274" s="137">
        <f>'FOD (ALL)'!BG274</f>
        <v>23</v>
      </c>
      <c r="BR274" s="137">
        <f>'FOD (ALL)'!BX274</f>
        <v>1</v>
      </c>
      <c r="BS274" s="137" t="str">
        <f t="shared" si="221"/>
        <v>Y</v>
      </c>
      <c r="BT274" s="137" t="str">
        <f t="shared" si="222"/>
        <v>Y</v>
      </c>
      <c r="BU274" s="137" t="str">
        <f t="shared" si="223"/>
        <v>N</v>
      </c>
      <c r="BV274" s="137" t="str">
        <f t="shared" si="224"/>
        <v>Y</v>
      </c>
      <c r="BW274" s="139">
        <f t="shared" si="225"/>
        <v>440.90909090909093</v>
      </c>
      <c r="BX274" s="139">
        <f t="shared" si="226"/>
        <v>0</v>
      </c>
      <c r="BY274" s="139">
        <f t="shared" si="227"/>
        <v>-4.3478260869565215</v>
      </c>
      <c r="BZ274" s="139">
        <f t="shared" si="228"/>
        <v>2200</v>
      </c>
      <c r="CA274" s="137" t="str">
        <f t="shared" si="229"/>
        <v>Y</v>
      </c>
      <c r="CB274" s="137" t="str">
        <f t="shared" si="230"/>
        <v>Y</v>
      </c>
      <c r="CC274" s="137" t="str">
        <f t="shared" si="231"/>
        <v>N</v>
      </c>
    </row>
    <row r="275" spans="1:81" x14ac:dyDescent="0.3">
      <c r="A275" s="137" t="str">
        <f>'FOD (ALL)'!B275</f>
        <v>MGL</v>
      </c>
      <c r="B275" s="146">
        <f>'FOD (ALL)'!C275</f>
        <v>44042</v>
      </c>
      <c r="C275" s="137">
        <f>'FOD (ALL)'!G275</f>
        <v>901.8</v>
      </c>
      <c r="D275" s="137">
        <f>'FOD (ALL)'!X275</f>
        <v>915</v>
      </c>
      <c r="E275" s="137">
        <f>'FOD (ALL)'!AO275</f>
        <v>905.65</v>
      </c>
      <c r="F275" s="137">
        <f>'FOD (ALL)'!BF275</f>
        <v>897.05</v>
      </c>
      <c r="G275" s="137">
        <f>'FOD (ALL)'!BW275</f>
        <v>889.95</v>
      </c>
      <c r="H275" s="137" t="str">
        <f t="shared" si="188"/>
        <v>N</v>
      </c>
      <c r="I275" s="137" t="str">
        <f t="shared" si="189"/>
        <v>Y</v>
      </c>
      <c r="J275" s="137" t="str">
        <f t="shared" si="190"/>
        <v>Y</v>
      </c>
      <c r="K275" s="137" t="str">
        <f t="shared" si="191"/>
        <v>Y</v>
      </c>
      <c r="L275" s="139">
        <f t="shared" si="192"/>
        <v>-1.4426229508196771</v>
      </c>
      <c r="M275" s="139">
        <f t="shared" si="193"/>
        <v>1.0324076630044745</v>
      </c>
      <c r="N275" s="139">
        <f t="shared" si="194"/>
        <v>0.9586979544061115</v>
      </c>
      <c r="O275" s="139">
        <f t="shared" si="195"/>
        <v>0.79779762908027507</v>
      </c>
      <c r="P275" s="137" t="str">
        <f t="shared" si="196"/>
        <v>N</v>
      </c>
      <c r="Q275" s="137" t="str">
        <f t="shared" si="197"/>
        <v>Y</v>
      </c>
      <c r="R275" s="137" t="str">
        <f t="shared" si="198"/>
        <v>Y</v>
      </c>
      <c r="S275" s="137">
        <f>'FOD (ALL)'!D275</f>
        <v>0</v>
      </c>
      <c r="T275" s="137">
        <f>'FOD (ALL)'!U275</f>
        <v>0</v>
      </c>
      <c r="U275" s="137">
        <f>'FOD (ALL)'!AL275</f>
        <v>0</v>
      </c>
      <c r="V275" s="137">
        <f>'FOD (ALL)'!BC275</f>
        <v>0</v>
      </c>
      <c r="W275" s="137">
        <f>'FOD (ALL)'!BT275</f>
        <v>0</v>
      </c>
      <c r="X275" s="137">
        <f>'FOD (ALL)'!E275</f>
        <v>0</v>
      </c>
      <c r="Y275" s="137">
        <f>'FOD (ALL)'!V275</f>
        <v>0</v>
      </c>
      <c r="Z275" s="137">
        <f>'FOD (ALL)'!AM275</f>
        <v>0</v>
      </c>
      <c r="AA275" s="137">
        <f>'FOD (ALL)'!BD275</f>
        <v>0</v>
      </c>
      <c r="AB275" s="137">
        <f>'FOD (ALL)'!BU275</f>
        <v>0</v>
      </c>
      <c r="AC275" s="137">
        <f>'FOD (ALL)'!F275</f>
        <v>0</v>
      </c>
      <c r="AD275" s="137">
        <f>'FOD (ALL)'!W275</f>
        <v>0</v>
      </c>
      <c r="AE275" s="137">
        <f>'FOD (ALL)'!AN275</f>
        <v>0</v>
      </c>
      <c r="AF275" s="137">
        <f>'FOD (ALL)'!BE275</f>
        <v>0</v>
      </c>
      <c r="AG275" s="137">
        <f>'FOD (ALL)'!BV275</f>
        <v>0</v>
      </c>
      <c r="AH275" s="137">
        <f>'FOD (ALL)'!J275</f>
        <v>600</v>
      </c>
      <c r="AI275" s="137">
        <f>'FOD (ALL)'!AA275</f>
        <v>600</v>
      </c>
      <c r="AJ275" s="137">
        <f>'FOD (ALL)'!AR275</f>
        <v>600</v>
      </c>
      <c r="AK275" s="137">
        <f>'FOD (ALL)'!BI275</f>
        <v>600</v>
      </c>
      <c r="AL275" s="137">
        <f>'FOD (ALL)'!BZ275</f>
        <v>600</v>
      </c>
      <c r="AM275" s="137" t="str">
        <f t="shared" si="199"/>
        <v>Y</v>
      </c>
      <c r="AN275" s="137" t="str">
        <f t="shared" si="200"/>
        <v>Y</v>
      </c>
      <c r="AO275" s="137" t="str">
        <f t="shared" si="201"/>
        <v>Y</v>
      </c>
      <c r="AP275" s="137" t="str">
        <f t="shared" si="202"/>
        <v>Y</v>
      </c>
      <c r="AQ275" s="139">
        <f t="shared" si="203"/>
        <v>0</v>
      </c>
      <c r="AR275" s="139">
        <f t="shared" si="204"/>
        <v>0</v>
      </c>
      <c r="AS275" s="139">
        <f t="shared" si="205"/>
        <v>0</v>
      </c>
      <c r="AT275" s="139">
        <f t="shared" si="206"/>
        <v>0</v>
      </c>
      <c r="AU275" s="137" t="str">
        <f t="shared" si="207"/>
        <v>Y</v>
      </c>
      <c r="AV275" s="137" t="str">
        <f t="shared" si="208"/>
        <v>Y</v>
      </c>
      <c r="AW275" s="137" t="str">
        <f t="shared" si="209"/>
        <v>Y</v>
      </c>
      <c r="AX275" s="137">
        <f>'FOD (ALL)'!I275</f>
        <v>0</v>
      </c>
      <c r="AY275" s="137">
        <f>'FOD (ALL)'!Z275</f>
        <v>0</v>
      </c>
      <c r="AZ275" s="137">
        <f>'FOD (ALL)'!AQ275</f>
        <v>0</v>
      </c>
      <c r="BA275" s="137">
        <f>'FOD (ALL)'!BH275</f>
        <v>0</v>
      </c>
      <c r="BB275" s="137">
        <f>'FOD (ALL)'!BY275</f>
        <v>0</v>
      </c>
      <c r="BC275" s="137" t="str">
        <f t="shared" si="210"/>
        <v>Y</v>
      </c>
      <c r="BD275" s="137" t="str">
        <f t="shared" si="211"/>
        <v>Y</v>
      </c>
      <c r="BE275" s="137" t="str">
        <f t="shared" si="212"/>
        <v>Y</v>
      </c>
      <c r="BF275" s="137" t="str">
        <f t="shared" si="213"/>
        <v>Y</v>
      </c>
      <c r="BG275" s="139" t="e">
        <f t="shared" si="214"/>
        <v>#DIV/0!</v>
      </c>
      <c r="BH275" s="139" t="e">
        <f t="shared" si="215"/>
        <v>#DIV/0!</v>
      </c>
      <c r="BI275" s="139" t="e">
        <f t="shared" si="216"/>
        <v>#DIV/0!</v>
      </c>
      <c r="BJ275" s="139" t="e">
        <f t="shared" si="217"/>
        <v>#DIV/0!</v>
      </c>
      <c r="BK275" s="137" t="e">
        <f t="shared" si="218"/>
        <v>#DIV/0!</v>
      </c>
      <c r="BL275" s="137" t="e">
        <f t="shared" si="219"/>
        <v>#DIV/0!</v>
      </c>
      <c r="BM275" s="137" t="e">
        <f t="shared" si="220"/>
        <v>#DIV/0!</v>
      </c>
      <c r="BN275" s="137">
        <f>'FOD (ALL)'!H275</f>
        <v>0</v>
      </c>
      <c r="BO275" s="137">
        <f>'FOD (ALL)'!Y275</f>
        <v>0</v>
      </c>
      <c r="BP275" s="137">
        <f>'FOD (ALL)'!AP275</f>
        <v>0</v>
      </c>
      <c r="BQ275" s="137">
        <f>'FOD (ALL)'!BG275</f>
        <v>0</v>
      </c>
      <c r="BR275" s="137">
        <f>'FOD (ALL)'!BX275</f>
        <v>0</v>
      </c>
      <c r="BS275" s="137" t="str">
        <f t="shared" si="221"/>
        <v>Y</v>
      </c>
      <c r="BT275" s="137" t="str">
        <f t="shared" si="222"/>
        <v>Y</v>
      </c>
      <c r="BU275" s="137" t="str">
        <f t="shared" si="223"/>
        <v>Y</v>
      </c>
      <c r="BV275" s="137" t="str">
        <f t="shared" si="224"/>
        <v>Y</v>
      </c>
      <c r="BW275" s="139" t="e">
        <f t="shared" si="225"/>
        <v>#DIV/0!</v>
      </c>
      <c r="BX275" s="139" t="e">
        <f t="shared" si="226"/>
        <v>#DIV/0!</v>
      </c>
      <c r="BY275" s="139" t="e">
        <f t="shared" si="227"/>
        <v>#DIV/0!</v>
      </c>
      <c r="BZ275" s="139" t="e">
        <f t="shared" si="228"/>
        <v>#DIV/0!</v>
      </c>
      <c r="CA275" s="137" t="e">
        <f t="shared" si="229"/>
        <v>#DIV/0!</v>
      </c>
      <c r="CB275" s="137" t="e">
        <f t="shared" si="230"/>
        <v>#DIV/0!</v>
      </c>
      <c r="CC275" s="137" t="e">
        <f t="shared" si="231"/>
        <v>#DIV/0!</v>
      </c>
    </row>
    <row r="276" spans="1:81" x14ac:dyDescent="0.3">
      <c r="A276" s="137" t="str">
        <f>'FOD (ALL)'!B276</f>
        <v>MINDTREE</v>
      </c>
      <c r="B276" s="146">
        <f>'FOD (ALL)'!C276</f>
        <v>43979</v>
      </c>
      <c r="C276" s="137">
        <f>'FOD (ALL)'!G276</f>
        <v>891.15</v>
      </c>
      <c r="D276" s="137">
        <f>'FOD (ALL)'!X276</f>
        <v>884.85</v>
      </c>
      <c r="E276" s="137">
        <f>'FOD (ALL)'!AO276</f>
        <v>904.95</v>
      </c>
      <c r="F276" s="137">
        <f>'FOD (ALL)'!BF276</f>
        <v>915</v>
      </c>
      <c r="G276" s="137">
        <f>'FOD (ALL)'!BW276</f>
        <v>880.8</v>
      </c>
      <c r="H276" s="137" t="str">
        <f t="shared" si="188"/>
        <v>Y</v>
      </c>
      <c r="I276" s="137" t="str">
        <f t="shared" si="189"/>
        <v>N</v>
      </c>
      <c r="J276" s="137" t="str">
        <f t="shared" si="190"/>
        <v>N</v>
      </c>
      <c r="K276" s="137" t="str">
        <f t="shared" si="191"/>
        <v>Y</v>
      </c>
      <c r="L276" s="139">
        <f t="shared" si="192"/>
        <v>0.71198508221731982</v>
      </c>
      <c r="M276" s="139">
        <f t="shared" si="193"/>
        <v>-2.2211171887949637</v>
      </c>
      <c r="N276" s="139">
        <f t="shared" si="194"/>
        <v>-1.0983606557376999</v>
      </c>
      <c r="O276" s="139">
        <f t="shared" si="195"/>
        <v>3.8828337874659455</v>
      </c>
      <c r="P276" s="137" t="str">
        <f t="shared" si="196"/>
        <v>Y</v>
      </c>
      <c r="Q276" s="137" t="str">
        <f t="shared" si="197"/>
        <v>N</v>
      </c>
      <c r="R276" s="137" t="str">
        <f t="shared" si="198"/>
        <v>N</v>
      </c>
      <c r="S276" s="137">
        <f>'FOD (ALL)'!D276</f>
        <v>882.55</v>
      </c>
      <c r="T276" s="137">
        <f>'FOD (ALL)'!U276</f>
        <v>908.8</v>
      </c>
      <c r="U276" s="137">
        <f>'FOD (ALL)'!AL276</f>
        <v>914.5</v>
      </c>
      <c r="V276" s="137">
        <f>'FOD (ALL)'!BC276</f>
        <v>885.1</v>
      </c>
      <c r="W276" s="137">
        <f>'FOD (ALL)'!BT276</f>
        <v>856.25</v>
      </c>
      <c r="X276" s="137">
        <f>'FOD (ALL)'!E276</f>
        <v>906.75</v>
      </c>
      <c r="Y276" s="137">
        <f>'FOD (ALL)'!V276</f>
        <v>919</v>
      </c>
      <c r="Z276" s="137">
        <f>'FOD (ALL)'!AM276</f>
        <v>914.5</v>
      </c>
      <c r="AA276" s="137">
        <f>'FOD (ALL)'!BD276</f>
        <v>919.8</v>
      </c>
      <c r="AB276" s="137">
        <f>'FOD (ALL)'!BU276</f>
        <v>884</v>
      </c>
      <c r="AC276" s="137">
        <f>'FOD (ALL)'!F276</f>
        <v>874.9</v>
      </c>
      <c r="AD276" s="137">
        <f>'FOD (ALL)'!W276</f>
        <v>880.1</v>
      </c>
      <c r="AE276" s="137">
        <f>'FOD (ALL)'!AN276</f>
        <v>883.7</v>
      </c>
      <c r="AF276" s="137">
        <f>'FOD (ALL)'!BE276</f>
        <v>883</v>
      </c>
      <c r="AG276" s="137">
        <f>'FOD (ALL)'!BV276</f>
        <v>849.3</v>
      </c>
      <c r="AH276" s="137">
        <f>'FOD (ALL)'!J276</f>
        <v>689600</v>
      </c>
      <c r="AI276" s="137">
        <f>'FOD (ALL)'!AA276</f>
        <v>713600</v>
      </c>
      <c r="AJ276" s="137">
        <f>'FOD (ALL)'!AR276</f>
        <v>697600</v>
      </c>
      <c r="AK276" s="137">
        <f>'FOD (ALL)'!BI276</f>
        <v>716000</v>
      </c>
      <c r="AL276" s="137">
        <f>'FOD (ALL)'!BZ276</f>
        <v>800000</v>
      </c>
      <c r="AM276" s="137" t="str">
        <f t="shared" si="199"/>
        <v>N</v>
      </c>
      <c r="AN276" s="137" t="str">
        <f t="shared" si="200"/>
        <v>Y</v>
      </c>
      <c r="AO276" s="137" t="str">
        <f t="shared" si="201"/>
        <v>N</v>
      </c>
      <c r="AP276" s="137" t="str">
        <f t="shared" si="202"/>
        <v>N</v>
      </c>
      <c r="AQ276" s="139">
        <f t="shared" si="203"/>
        <v>-3.3632286995515694</v>
      </c>
      <c r="AR276" s="139">
        <f t="shared" si="204"/>
        <v>2.2935779816513762</v>
      </c>
      <c r="AS276" s="139">
        <f t="shared" si="205"/>
        <v>-2.569832402234637</v>
      </c>
      <c r="AT276" s="139">
        <f t="shared" si="206"/>
        <v>-10.5</v>
      </c>
      <c r="AU276" s="137" t="str">
        <f t="shared" si="207"/>
        <v>N</v>
      </c>
      <c r="AV276" s="137" t="str">
        <f t="shared" si="208"/>
        <v>Y</v>
      </c>
      <c r="AW276" s="137" t="str">
        <f t="shared" si="209"/>
        <v>Y</v>
      </c>
      <c r="AX276" s="137">
        <f>'FOD (ALL)'!I276</f>
        <v>10975.54</v>
      </c>
      <c r="AY276" s="137">
        <f>'FOD (ALL)'!Z276</f>
        <v>8856.44</v>
      </c>
      <c r="AZ276" s="137">
        <f>'FOD (ALL)'!AQ276</f>
        <v>9557.93</v>
      </c>
      <c r="BA276" s="137">
        <f>'FOD (ALL)'!BH276</f>
        <v>19380.29</v>
      </c>
      <c r="BB276" s="137">
        <f>'FOD (ALL)'!BY276</f>
        <v>20000.990000000002</v>
      </c>
      <c r="BC276" s="137" t="str">
        <f t="shared" si="210"/>
        <v>Y</v>
      </c>
      <c r="BD276" s="137" t="str">
        <f t="shared" si="211"/>
        <v>N</v>
      </c>
      <c r="BE276" s="137" t="str">
        <f t="shared" si="212"/>
        <v>N</v>
      </c>
      <c r="BF276" s="137" t="str">
        <f t="shared" si="213"/>
        <v>N</v>
      </c>
      <c r="BG276" s="139">
        <f t="shared" si="214"/>
        <v>23.927221321433898</v>
      </c>
      <c r="BH276" s="139">
        <f t="shared" si="215"/>
        <v>-7.3393506753031232</v>
      </c>
      <c r="BI276" s="139">
        <f t="shared" si="216"/>
        <v>-50.68221373364382</v>
      </c>
      <c r="BJ276" s="139">
        <f t="shared" si="217"/>
        <v>-3.1033463843539781</v>
      </c>
      <c r="BK276" s="137" t="str">
        <f t="shared" si="218"/>
        <v>Y</v>
      </c>
      <c r="BL276" s="137" t="str">
        <f t="shared" si="219"/>
        <v>Y</v>
      </c>
      <c r="BM276" s="137" t="str">
        <f t="shared" si="220"/>
        <v>N</v>
      </c>
      <c r="BN276" s="137">
        <f>'FOD (ALL)'!H276</f>
        <v>1531</v>
      </c>
      <c r="BO276" s="137">
        <f>'FOD (ALL)'!Y276</f>
        <v>1232</v>
      </c>
      <c r="BP276" s="137">
        <f>'FOD (ALL)'!AP276</f>
        <v>1330</v>
      </c>
      <c r="BQ276" s="137">
        <f>'FOD (ALL)'!BG276</f>
        <v>2665</v>
      </c>
      <c r="BR276" s="137">
        <f>'FOD (ALL)'!BX276</f>
        <v>2863</v>
      </c>
      <c r="BS276" s="137" t="str">
        <f t="shared" si="221"/>
        <v>Y</v>
      </c>
      <c r="BT276" s="137" t="str">
        <f t="shared" si="222"/>
        <v>N</v>
      </c>
      <c r="BU276" s="137" t="str">
        <f t="shared" si="223"/>
        <v>N</v>
      </c>
      <c r="BV276" s="137" t="str">
        <f t="shared" si="224"/>
        <v>N</v>
      </c>
      <c r="BW276" s="139">
        <f t="shared" si="225"/>
        <v>24.269480519480517</v>
      </c>
      <c r="BX276" s="139">
        <f t="shared" si="226"/>
        <v>-7.3684210526315779</v>
      </c>
      <c r="BY276" s="139">
        <f t="shared" si="227"/>
        <v>-50.093808630394001</v>
      </c>
      <c r="BZ276" s="139">
        <f t="shared" si="228"/>
        <v>-6.9158225637443245</v>
      </c>
      <c r="CA276" s="137" t="str">
        <f t="shared" si="229"/>
        <v>Y</v>
      </c>
      <c r="CB276" s="137" t="str">
        <f t="shared" si="230"/>
        <v>Y</v>
      </c>
      <c r="CC276" s="137" t="str">
        <f t="shared" si="231"/>
        <v>N</v>
      </c>
    </row>
    <row r="277" spans="1:81" x14ac:dyDescent="0.3">
      <c r="A277" s="137" t="str">
        <f>'FOD (ALL)'!B277</f>
        <v>MINDTREE</v>
      </c>
      <c r="B277" s="146">
        <f>'FOD (ALL)'!C277</f>
        <v>44007</v>
      </c>
      <c r="C277" s="137">
        <f>'FOD (ALL)'!G277</f>
        <v>887.05</v>
      </c>
      <c r="D277" s="137">
        <f>'FOD (ALL)'!X277</f>
        <v>879.15</v>
      </c>
      <c r="E277" s="137">
        <f>'FOD (ALL)'!AO277</f>
        <v>894.55</v>
      </c>
      <c r="F277" s="137">
        <f>'FOD (ALL)'!BF277</f>
        <v>900</v>
      </c>
      <c r="G277" s="137">
        <f>'FOD (ALL)'!BW277</f>
        <v>867.5</v>
      </c>
      <c r="H277" s="137" t="str">
        <f t="shared" si="188"/>
        <v>Y</v>
      </c>
      <c r="I277" s="137" t="str">
        <f t="shared" si="189"/>
        <v>N</v>
      </c>
      <c r="J277" s="137" t="str">
        <f t="shared" si="190"/>
        <v>N</v>
      </c>
      <c r="K277" s="137" t="str">
        <f t="shared" si="191"/>
        <v>Y</v>
      </c>
      <c r="L277" s="139">
        <f t="shared" si="192"/>
        <v>0.89859523403287012</v>
      </c>
      <c r="M277" s="139">
        <f t="shared" si="193"/>
        <v>-1.7215359678050393</v>
      </c>
      <c r="N277" s="139">
        <f t="shared" si="194"/>
        <v>-0.60555555555556051</v>
      </c>
      <c r="O277" s="139">
        <f t="shared" si="195"/>
        <v>3.7463976945244957</v>
      </c>
      <c r="P277" s="137" t="str">
        <f t="shared" si="196"/>
        <v>Y</v>
      </c>
      <c r="Q277" s="137" t="str">
        <f t="shared" si="197"/>
        <v>N</v>
      </c>
      <c r="R277" s="137" t="str">
        <f t="shared" si="198"/>
        <v>N</v>
      </c>
      <c r="S277" s="137">
        <f>'FOD (ALL)'!D277</f>
        <v>873.8</v>
      </c>
      <c r="T277" s="137">
        <f>'FOD (ALL)'!U277</f>
        <v>902</v>
      </c>
      <c r="U277" s="137">
        <f>'FOD (ALL)'!AL277</f>
        <v>895.05</v>
      </c>
      <c r="V277" s="137">
        <f>'FOD (ALL)'!BC277</f>
        <v>889.55</v>
      </c>
      <c r="W277" s="137">
        <f>'FOD (ALL)'!BT277</f>
        <v>837.6</v>
      </c>
      <c r="X277" s="137">
        <f>'FOD (ALL)'!E277</f>
        <v>900.4</v>
      </c>
      <c r="Y277" s="137">
        <f>'FOD (ALL)'!V277</f>
        <v>903</v>
      </c>
      <c r="Z277" s="137">
        <f>'FOD (ALL)'!AM277</f>
        <v>897.5</v>
      </c>
      <c r="AA277" s="137">
        <f>'FOD (ALL)'!BD277</f>
        <v>901</v>
      </c>
      <c r="AB277" s="137">
        <f>'FOD (ALL)'!BU277</f>
        <v>869.2</v>
      </c>
      <c r="AC277" s="137">
        <f>'FOD (ALL)'!F277</f>
        <v>869.9</v>
      </c>
      <c r="AD277" s="137">
        <f>'FOD (ALL)'!W277</f>
        <v>872.2</v>
      </c>
      <c r="AE277" s="137">
        <f>'FOD (ALL)'!AN277</f>
        <v>870.65</v>
      </c>
      <c r="AF277" s="137">
        <f>'FOD (ALL)'!BE277</f>
        <v>889.55</v>
      </c>
      <c r="AG277" s="137">
        <f>'FOD (ALL)'!BV277</f>
        <v>837.6</v>
      </c>
      <c r="AH277" s="137">
        <f>'FOD (ALL)'!J277</f>
        <v>148000</v>
      </c>
      <c r="AI277" s="137">
        <f>'FOD (ALL)'!AA277</f>
        <v>53600</v>
      </c>
      <c r="AJ277" s="137">
        <f>'FOD (ALL)'!AR277</f>
        <v>32000</v>
      </c>
      <c r="AK277" s="137">
        <f>'FOD (ALL)'!BI277</f>
        <v>33600</v>
      </c>
      <c r="AL277" s="137">
        <f>'FOD (ALL)'!BZ277</f>
        <v>24800</v>
      </c>
      <c r="AM277" s="137" t="str">
        <f t="shared" si="199"/>
        <v>Y</v>
      </c>
      <c r="AN277" s="137" t="str">
        <f t="shared" si="200"/>
        <v>Y</v>
      </c>
      <c r="AO277" s="137" t="str">
        <f t="shared" si="201"/>
        <v>N</v>
      </c>
      <c r="AP277" s="137" t="str">
        <f t="shared" si="202"/>
        <v>Y</v>
      </c>
      <c r="AQ277" s="139">
        <f t="shared" si="203"/>
        <v>176.11940298507463</v>
      </c>
      <c r="AR277" s="139">
        <f t="shared" si="204"/>
        <v>67.5</v>
      </c>
      <c r="AS277" s="139">
        <f t="shared" si="205"/>
        <v>-4.7619047619047619</v>
      </c>
      <c r="AT277" s="139">
        <f t="shared" si="206"/>
        <v>35.483870967741936</v>
      </c>
      <c r="AU277" s="137" t="str">
        <f t="shared" si="207"/>
        <v>Y</v>
      </c>
      <c r="AV277" s="137" t="str">
        <f t="shared" si="208"/>
        <v>Y</v>
      </c>
      <c r="AW277" s="137" t="str">
        <f t="shared" si="209"/>
        <v>N</v>
      </c>
      <c r="AX277" s="137">
        <f>'FOD (ALL)'!I277</f>
        <v>1318.53</v>
      </c>
      <c r="AY277" s="137">
        <f>'FOD (ALL)'!Z277</f>
        <v>402.97</v>
      </c>
      <c r="AZ277" s="137">
        <f>'FOD (ALL)'!AQ277</f>
        <v>276.89999999999998</v>
      </c>
      <c r="BA277" s="137">
        <f>'FOD (ALL)'!BH277</f>
        <v>272.08</v>
      </c>
      <c r="BB277" s="137">
        <f>'FOD (ALL)'!BY277</f>
        <v>117.35</v>
      </c>
      <c r="BC277" s="137" t="str">
        <f t="shared" si="210"/>
        <v>Y</v>
      </c>
      <c r="BD277" s="137" t="str">
        <f t="shared" si="211"/>
        <v>Y</v>
      </c>
      <c r="BE277" s="137" t="str">
        <f t="shared" si="212"/>
        <v>Y</v>
      </c>
      <c r="BF277" s="137" t="str">
        <f t="shared" si="213"/>
        <v>Y</v>
      </c>
      <c r="BG277" s="139">
        <f t="shared" si="214"/>
        <v>227.20301759436182</v>
      </c>
      <c r="BH277" s="139">
        <f t="shared" si="215"/>
        <v>45.529071867100058</v>
      </c>
      <c r="BI277" s="139">
        <f t="shared" si="216"/>
        <v>1.7715377830049961</v>
      </c>
      <c r="BJ277" s="139">
        <f t="shared" si="217"/>
        <v>131.85342991052406</v>
      </c>
      <c r="BK277" s="137" t="str">
        <f t="shared" si="218"/>
        <v>Y</v>
      </c>
      <c r="BL277" s="137" t="str">
        <f t="shared" si="219"/>
        <v>Y</v>
      </c>
      <c r="BM277" s="137" t="str">
        <f t="shared" si="220"/>
        <v>N</v>
      </c>
      <c r="BN277" s="137">
        <f>'FOD (ALL)'!H277</f>
        <v>185</v>
      </c>
      <c r="BO277" s="137">
        <f>'FOD (ALL)'!Y277</f>
        <v>57</v>
      </c>
      <c r="BP277" s="137">
        <f>'FOD (ALL)'!AP277</f>
        <v>39</v>
      </c>
      <c r="BQ277" s="137">
        <f>'FOD (ALL)'!BG277</f>
        <v>38</v>
      </c>
      <c r="BR277" s="137">
        <f>'FOD (ALL)'!BX277</f>
        <v>17</v>
      </c>
      <c r="BS277" s="137" t="str">
        <f t="shared" si="221"/>
        <v>Y</v>
      </c>
      <c r="BT277" s="137" t="str">
        <f t="shared" si="222"/>
        <v>Y</v>
      </c>
      <c r="BU277" s="137" t="str">
        <f t="shared" si="223"/>
        <v>Y</v>
      </c>
      <c r="BV277" s="137" t="str">
        <f t="shared" si="224"/>
        <v>Y</v>
      </c>
      <c r="BW277" s="139">
        <f t="shared" si="225"/>
        <v>224.56140350877192</v>
      </c>
      <c r="BX277" s="139">
        <f t="shared" si="226"/>
        <v>46.153846153846153</v>
      </c>
      <c r="BY277" s="139">
        <f t="shared" si="227"/>
        <v>2.6315789473684208</v>
      </c>
      <c r="BZ277" s="139">
        <f t="shared" si="228"/>
        <v>123.52941176470588</v>
      </c>
      <c r="CA277" s="137" t="str">
        <f t="shared" si="229"/>
        <v>Y</v>
      </c>
      <c r="CB277" s="137" t="str">
        <f t="shared" si="230"/>
        <v>Y</v>
      </c>
      <c r="CC277" s="137" t="str">
        <f t="shared" si="231"/>
        <v>N</v>
      </c>
    </row>
    <row r="278" spans="1:81" x14ac:dyDescent="0.3">
      <c r="A278" s="137" t="str">
        <f>'FOD (ALL)'!B278</f>
        <v>MINDTREE</v>
      </c>
      <c r="B278" s="146">
        <f>'FOD (ALL)'!C278</f>
        <v>44042</v>
      </c>
      <c r="C278" s="137">
        <f>'FOD (ALL)'!G278</f>
        <v>897.9</v>
      </c>
      <c r="D278" s="137">
        <f>'FOD (ALL)'!X278</f>
        <v>889.9</v>
      </c>
      <c r="E278" s="137">
        <f>'FOD (ALL)'!AO278</f>
        <v>912.6</v>
      </c>
      <c r="F278" s="137">
        <f>'FOD (ALL)'!BF278</f>
        <v>927.35</v>
      </c>
      <c r="G278" s="137">
        <f>'FOD (ALL)'!BW278</f>
        <v>887.75</v>
      </c>
      <c r="H278" s="137" t="str">
        <f t="shared" si="188"/>
        <v>Y</v>
      </c>
      <c r="I278" s="137" t="str">
        <f t="shared" si="189"/>
        <v>N</v>
      </c>
      <c r="J278" s="137" t="str">
        <f t="shared" si="190"/>
        <v>N</v>
      </c>
      <c r="K278" s="137" t="str">
        <f t="shared" si="191"/>
        <v>Y</v>
      </c>
      <c r="L278" s="139">
        <f t="shared" si="192"/>
        <v>0.89897741319249347</v>
      </c>
      <c r="M278" s="139">
        <f t="shared" si="193"/>
        <v>-2.4873986412448001</v>
      </c>
      <c r="N278" s="139">
        <f t="shared" si="194"/>
        <v>-1.5905537283657734</v>
      </c>
      <c r="O278" s="139">
        <f t="shared" si="195"/>
        <v>4.4607152914671948</v>
      </c>
      <c r="P278" s="137" t="str">
        <f t="shared" si="196"/>
        <v>Y</v>
      </c>
      <c r="Q278" s="137" t="str">
        <f t="shared" si="197"/>
        <v>N</v>
      </c>
      <c r="R278" s="137" t="str">
        <f t="shared" si="198"/>
        <v>N</v>
      </c>
      <c r="S278" s="137">
        <f>'FOD (ALL)'!D278</f>
        <v>870.25</v>
      </c>
      <c r="T278" s="137">
        <f>'FOD (ALL)'!U278</f>
        <v>880</v>
      </c>
      <c r="U278" s="137">
        <f>'FOD (ALL)'!AL278</f>
        <v>0</v>
      </c>
      <c r="V278" s="137">
        <f>'FOD (ALL)'!BC278</f>
        <v>0</v>
      </c>
      <c r="W278" s="137">
        <f>'FOD (ALL)'!BT278</f>
        <v>0</v>
      </c>
      <c r="X278" s="137">
        <f>'FOD (ALL)'!E278</f>
        <v>888</v>
      </c>
      <c r="Y278" s="137">
        <f>'FOD (ALL)'!V278</f>
        <v>880</v>
      </c>
      <c r="Z278" s="137">
        <f>'FOD (ALL)'!AM278</f>
        <v>0</v>
      </c>
      <c r="AA278" s="137">
        <f>'FOD (ALL)'!BD278</f>
        <v>0</v>
      </c>
      <c r="AB278" s="137">
        <f>'FOD (ALL)'!BU278</f>
        <v>0</v>
      </c>
      <c r="AC278" s="137">
        <f>'FOD (ALL)'!F278</f>
        <v>870.25</v>
      </c>
      <c r="AD278" s="137">
        <f>'FOD (ALL)'!W278</f>
        <v>880</v>
      </c>
      <c r="AE278" s="137">
        <f>'FOD (ALL)'!AN278</f>
        <v>0</v>
      </c>
      <c r="AF278" s="137">
        <f>'FOD (ALL)'!BE278</f>
        <v>0</v>
      </c>
      <c r="AG278" s="137">
        <f>'FOD (ALL)'!BV278</f>
        <v>0</v>
      </c>
      <c r="AH278" s="137">
        <f>'FOD (ALL)'!J278</f>
        <v>6400</v>
      </c>
      <c r="AI278" s="137">
        <f>'FOD (ALL)'!AA278</f>
        <v>4000</v>
      </c>
      <c r="AJ278" s="137">
        <f>'FOD (ALL)'!AR278</f>
        <v>3200</v>
      </c>
      <c r="AK278" s="137">
        <f>'FOD (ALL)'!BI278</f>
        <v>3200</v>
      </c>
      <c r="AL278" s="137">
        <f>'FOD (ALL)'!BZ278</f>
        <v>3200</v>
      </c>
      <c r="AM278" s="137" t="str">
        <f t="shared" si="199"/>
        <v>Y</v>
      </c>
      <c r="AN278" s="137" t="str">
        <f t="shared" si="200"/>
        <v>Y</v>
      </c>
      <c r="AO278" s="137" t="str">
        <f t="shared" si="201"/>
        <v>Y</v>
      </c>
      <c r="AP278" s="137" t="str">
        <f t="shared" si="202"/>
        <v>Y</v>
      </c>
      <c r="AQ278" s="139">
        <f t="shared" si="203"/>
        <v>60</v>
      </c>
      <c r="AR278" s="139">
        <f t="shared" si="204"/>
        <v>25</v>
      </c>
      <c r="AS278" s="139">
        <f t="shared" si="205"/>
        <v>0</v>
      </c>
      <c r="AT278" s="139">
        <f t="shared" si="206"/>
        <v>0</v>
      </c>
      <c r="AU278" s="137" t="str">
        <f t="shared" si="207"/>
        <v>Y</v>
      </c>
      <c r="AV278" s="137" t="str">
        <f t="shared" si="208"/>
        <v>Y</v>
      </c>
      <c r="AW278" s="137" t="str">
        <f t="shared" si="209"/>
        <v>Y</v>
      </c>
      <c r="AX278" s="137">
        <f>'FOD (ALL)'!I278</f>
        <v>42.38</v>
      </c>
      <c r="AY278" s="137">
        <f>'FOD (ALL)'!Z278</f>
        <v>7.04</v>
      </c>
      <c r="AZ278" s="137">
        <f>'FOD (ALL)'!AQ278</f>
        <v>0</v>
      </c>
      <c r="BA278" s="137">
        <f>'FOD (ALL)'!BH278</f>
        <v>0</v>
      </c>
      <c r="BB278" s="137">
        <f>'FOD (ALL)'!BY278</f>
        <v>0</v>
      </c>
      <c r="BC278" s="137" t="str">
        <f t="shared" si="210"/>
        <v>Y</v>
      </c>
      <c r="BD278" s="137" t="str">
        <f t="shared" si="211"/>
        <v>Y</v>
      </c>
      <c r="BE278" s="137" t="str">
        <f t="shared" si="212"/>
        <v>Y</v>
      </c>
      <c r="BF278" s="137" t="str">
        <f t="shared" si="213"/>
        <v>Y</v>
      </c>
      <c r="BG278" s="139">
        <f t="shared" si="214"/>
        <v>501.98863636363643</v>
      </c>
      <c r="BH278" s="139" t="e">
        <f t="shared" si="215"/>
        <v>#DIV/0!</v>
      </c>
      <c r="BI278" s="139" t="e">
        <f t="shared" si="216"/>
        <v>#DIV/0!</v>
      </c>
      <c r="BJ278" s="139" t="e">
        <f t="shared" si="217"/>
        <v>#DIV/0!</v>
      </c>
      <c r="BK278" s="137" t="e">
        <f t="shared" si="218"/>
        <v>#DIV/0!</v>
      </c>
      <c r="BL278" s="137" t="e">
        <f t="shared" si="219"/>
        <v>#DIV/0!</v>
      </c>
      <c r="BM278" s="137" t="e">
        <f t="shared" si="220"/>
        <v>#DIV/0!</v>
      </c>
      <c r="BN278" s="137">
        <f>'FOD (ALL)'!H278</f>
        <v>6</v>
      </c>
      <c r="BO278" s="137">
        <f>'FOD (ALL)'!Y278</f>
        <v>1</v>
      </c>
      <c r="BP278" s="137">
        <f>'FOD (ALL)'!AP278</f>
        <v>0</v>
      </c>
      <c r="BQ278" s="137">
        <f>'FOD (ALL)'!BG278</f>
        <v>0</v>
      </c>
      <c r="BR278" s="137">
        <f>'FOD (ALL)'!BX278</f>
        <v>0</v>
      </c>
      <c r="BS278" s="137" t="str">
        <f t="shared" si="221"/>
        <v>Y</v>
      </c>
      <c r="BT278" s="137" t="str">
        <f t="shared" si="222"/>
        <v>Y</v>
      </c>
      <c r="BU278" s="137" t="str">
        <f t="shared" si="223"/>
        <v>Y</v>
      </c>
      <c r="BV278" s="137" t="str">
        <f t="shared" si="224"/>
        <v>Y</v>
      </c>
      <c r="BW278" s="139">
        <f t="shared" si="225"/>
        <v>500</v>
      </c>
      <c r="BX278" s="139" t="e">
        <f t="shared" si="226"/>
        <v>#DIV/0!</v>
      </c>
      <c r="BY278" s="139" t="e">
        <f t="shared" si="227"/>
        <v>#DIV/0!</v>
      </c>
      <c r="BZ278" s="139" t="e">
        <f t="shared" si="228"/>
        <v>#DIV/0!</v>
      </c>
      <c r="CA278" s="137" t="e">
        <f t="shared" si="229"/>
        <v>#DIV/0!</v>
      </c>
      <c r="CB278" s="137" t="e">
        <f t="shared" si="230"/>
        <v>#DIV/0!</v>
      </c>
      <c r="CC278" s="137" t="e">
        <f t="shared" si="231"/>
        <v>#DIV/0!</v>
      </c>
    </row>
    <row r="279" spans="1:81" x14ac:dyDescent="0.3">
      <c r="A279" s="137" t="str">
        <f>'FOD (ALL)'!B279</f>
        <v>MOTHERSUMI</v>
      </c>
      <c r="B279" s="146">
        <f>'FOD (ALL)'!C279</f>
        <v>43979</v>
      </c>
      <c r="C279" s="137">
        <f>'FOD (ALL)'!G279</f>
        <v>79.2</v>
      </c>
      <c r="D279" s="137">
        <f>'FOD (ALL)'!X279</f>
        <v>81.8</v>
      </c>
      <c r="E279" s="137">
        <f>'FOD (ALL)'!AO279</f>
        <v>82.15</v>
      </c>
      <c r="F279" s="137">
        <f>'FOD (ALL)'!BF279</f>
        <v>79.25</v>
      </c>
      <c r="G279" s="137">
        <f>'FOD (ALL)'!BW279</f>
        <v>78</v>
      </c>
      <c r="H279" s="137" t="str">
        <f t="shared" si="188"/>
        <v>N</v>
      </c>
      <c r="I279" s="137" t="str">
        <f t="shared" si="189"/>
        <v>N</v>
      </c>
      <c r="J279" s="137" t="str">
        <f t="shared" si="190"/>
        <v>Y</v>
      </c>
      <c r="K279" s="137" t="str">
        <f t="shared" si="191"/>
        <v>Y</v>
      </c>
      <c r="L279" s="139">
        <f t="shared" si="192"/>
        <v>-3.1784841075794552</v>
      </c>
      <c r="M279" s="139">
        <f t="shared" si="193"/>
        <v>-0.42604990870360132</v>
      </c>
      <c r="N279" s="139">
        <f t="shared" si="194"/>
        <v>3.6593059936908592</v>
      </c>
      <c r="O279" s="139">
        <f t="shared" si="195"/>
        <v>1.6025641025641024</v>
      </c>
      <c r="P279" s="137" t="str">
        <f t="shared" si="196"/>
        <v>N</v>
      </c>
      <c r="Q279" s="137" t="str">
        <f t="shared" si="197"/>
        <v>N</v>
      </c>
      <c r="R279" s="137" t="str">
        <f t="shared" si="198"/>
        <v>Y</v>
      </c>
      <c r="S279" s="137">
        <f>'FOD (ALL)'!D279</f>
        <v>80.5</v>
      </c>
      <c r="T279" s="137">
        <f>'FOD (ALL)'!U279</f>
        <v>82.1</v>
      </c>
      <c r="U279" s="137">
        <f>'FOD (ALL)'!AL279</f>
        <v>79</v>
      </c>
      <c r="V279" s="137">
        <f>'FOD (ALL)'!BC279</f>
        <v>79.849999999999994</v>
      </c>
      <c r="W279" s="137">
        <f>'FOD (ALL)'!BT279</f>
        <v>81.75</v>
      </c>
      <c r="X279" s="137">
        <f>'FOD (ALL)'!E279</f>
        <v>81.7</v>
      </c>
      <c r="Y279" s="137">
        <f>'FOD (ALL)'!V279</f>
        <v>83.6</v>
      </c>
      <c r="Z279" s="137">
        <f>'FOD (ALL)'!AM279</f>
        <v>83.15</v>
      </c>
      <c r="AA279" s="137">
        <f>'FOD (ALL)'!BD279</f>
        <v>80.7</v>
      </c>
      <c r="AB279" s="137">
        <f>'FOD (ALL)'!BU279</f>
        <v>82.25</v>
      </c>
      <c r="AC279" s="137">
        <f>'FOD (ALL)'!F279</f>
        <v>78.400000000000006</v>
      </c>
      <c r="AD279" s="137">
        <f>'FOD (ALL)'!W279</f>
        <v>81.05</v>
      </c>
      <c r="AE279" s="137">
        <f>'FOD (ALL)'!AN279</f>
        <v>79</v>
      </c>
      <c r="AF279" s="137">
        <f>'FOD (ALL)'!BE279</f>
        <v>78.25</v>
      </c>
      <c r="AG279" s="137">
        <f>'FOD (ALL)'!BV279</f>
        <v>77.3</v>
      </c>
      <c r="AH279" s="137">
        <f>'FOD (ALL)'!J279</f>
        <v>15445000</v>
      </c>
      <c r="AI279" s="137">
        <f>'FOD (ALL)'!AA279</f>
        <v>16915000</v>
      </c>
      <c r="AJ279" s="137">
        <f>'FOD (ALL)'!AR279</f>
        <v>17880000</v>
      </c>
      <c r="AK279" s="137">
        <f>'FOD (ALL)'!BI279</f>
        <v>18240000</v>
      </c>
      <c r="AL279" s="137">
        <f>'FOD (ALL)'!BZ279</f>
        <v>18840000</v>
      </c>
      <c r="AM279" s="137" t="str">
        <f t="shared" si="199"/>
        <v>N</v>
      </c>
      <c r="AN279" s="137" t="str">
        <f t="shared" si="200"/>
        <v>N</v>
      </c>
      <c r="AO279" s="137" t="str">
        <f t="shared" si="201"/>
        <v>N</v>
      </c>
      <c r="AP279" s="137" t="str">
        <f t="shared" si="202"/>
        <v>N</v>
      </c>
      <c r="AQ279" s="139">
        <f t="shared" si="203"/>
        <v>-8.6905113804315697</v>
      </c>
      <c r="AR279" s="139">
        <f t="shared" si="204"/>
        <v>-5.3970917225950785</v>
      </c>
      <c r="AS279" s="139">
        <f t="shared" si="205"/>
        <v>-1.9736842105263157</v>
      </c>
      <c r="AT279" s="139">
        <f t="shared" si="206"/>
        <v>-3.1847133757961785</v>
      </c>
      <c r="AU279" s="137" t="str">
        <f t="shared" si="207"/>
        <v>N</v>
      </c>
      <c r="AV279" s="137" t="str">
        <f t="shared" si="208"/>
        <v>N</v>
      </c>
      <c r="AW279" s="137" t="str">
        <f t="shared" si="209"/>
        <v>Y</v>
      </c>
      <c r="AX279" s="137">
        <f>'FOD (ALL)'!I279</f>
        <v>6354.72</v>
      </c>
      <c r="AY279" s="137">
        <f>'FOD (ALL)'!Z279</f>
        <v>7620.35</v>
      </c>
      <c r="AZ279" s="137">
        <f>'FOD (ALL)'!AQ279</f>
        <v>5868.98</v>
      </c>
      <c r="BA279" s="137">
        <f>'FOD (ALL)'!BH279</f>
        <v>8218.61</v>
      </c>
      <c r="BB279" s="137">
        <f>'FOD (ALL)'!BY279</f>
        <v>11846.22</v>
      </c>
      <c r="BC279" s="137" t="str">
        <f t="shared" si="210"/>
        <v>N</v>
      </c>
      <c r="BD279" s="137" t="str">
        <f t="shared" si="211"/>
        <v>Y</v>
      </c>
      <c r="BE279" s="137" t="str">
        <f t="shared" si="212"/>
        <v>N</v>
      </c>
      <c r="BF279" s="137" t="str">
        <f t="shared" si="213"/>
        <v>N</v>
      </c>
      <c r="BG279" s="139">
        <f t="shared" si="214"/>
        <v>-16.608554725176667</v>
      </c>
      <c r="BH279" s="139">
        <f t="shared" si="215"/>
        <v>29.841130826821711</v>
      </c>
      <c r="BI279" s="139">
        <f t="shared" si="216"/>
        <v>-28.589140986127838</v>
      </c>
      <c r="BJ279" s="139">
        <f t="shared" si="217"/>
        <v>-30.622510809355212</v>
      </c>
      <c r="BK279" s="137" t="str">
        <f t="shared" si="218"/>
        <v>N</v>
      </c>
      <c r="BL279" s="137" t="str">
        <f t="shared" si="219"/>
        <v>Y</v>
      </c>
      <c r="BM279" s="137" t="str">
        <f t="shared" si="220"/>
        <v>Y</v>
      </c>
      <c r="BN279" s="137">
        <f>'FOD (ALL)'!H279</f>
        <v>1594</v>
      </c>
      <c r="BO279" s="137">
        <f>'FOD (ALL)'!Y279</f>
        <v>1849</v>
      </c>
      <c r="BP279" s="137">
        <f>'FOD (ALL)'!AP279</f>
        <v>1455</v>
      </c>
      <c r="BQ279" s="137">
        <f>'FOD (ALL)'!BG279</f>
        <v>2065</v>
      </c>
      <c r="BR279" s="137">
        <f>'FOD (ALL)'!BX279</f>
        <v>3000</v>
      </c>
      <c r="BS279" s="137" t="str">
        <f t="shared" si="221"/>
        <v>N</v>
      </c>
      <c r="BT279" s="137" t="str">
        <f t="shared" si="222"/>
        <v>Y</v>
      </c>
      <c r="BU279" s="137" t="str">
        <f t="shared" si="223"/>
        <v>N</v>
      </c>
      <c r="BV279" s="137" t="str">
        <f t="shared" si="224"/>
        <v>N</v>
      </c>
      <c r="BW279" s="139">
        <f t="shared" si="225"/>
        <v>-13.791238507301243</v>
      </c>
      <c r="BX279" s="139">
        <f t="shared" si="226"/>
        <v>27.079037800687285</v>
      </c>
      <c r="BY279" s="139">
        <f t="shared" si="227"/>
        <v>-29.539951573849876</v>
      </c>
      <c r="BZ279" s="139">
        <f t="shared" si="228"/>
        <v>-31.166666666666664</v>
      </c>
      <c r="CA279" s="137" t="str">
        <f t="shared" si="229"/>
        <v>N</v>
      </c>
      <c r="CB279" s="137" t="str">
        <f t="shared" si="230"/>
        <v>Y</v>
      </c>
      <c r="CC279" s="137" t="str">
        <f t="shared" si="231"/>
        <v>Y</v>
      </c>
    </row>
    <row r="280" spans="1:81" x14ac:dyDescent="0.3">
      <c r="A280" s="137" t="str">
        <f>'FOD (ALL)'!B280</f>
        <v>MOTHERSUMI</v>
      </c>
      <c r="B280" s="146">
        <f>'FOD (ALL)'!C280</f>
        <v>44007</v>
      </c>
      <c r="C280" s="137">
        <f>'FOD (ALL)'!G280</f>
        <v>79.400000000000006</v>
      </c>
      <c r="D280" s="137">
        <f>'FOD (ALL)'!X280</f>
        <v>81.95</v>
      </c>
      <c r="E280" s="137">
        <f>'FOD (ALL)'!AO280</f>
        <v>82.35</v>
      </c>
      <c r="F280" s="137">
        <f>'FOD (ALL)'!BF280</f>
        <v>79.349999999999994</v>
      </c>
      <c r="G280" s="137">
        <f>'FOD (ALL)'!BW280</f>
        <v>78.3</v>
      </c>
      <c r="H280" s="137" t="str">
        <f t="shared" si="188"/>
        <v>N</v>
      </c>
      <c r="I280" s="137" t="str">
        <f t="shared" si="189"/>
        <v>N</v>
      </c>
      <c r="J280" s="137" t="str">
        <f t="shared" si="190"/>
        <v>Y</v>
      </c>
      <c r="K280" s="137" t="str">
        <f t="shared" si="191"/>
        <v>Y</v>
      </c>
      <c r="L280" s="139">
        <f t="shared" si="192"/>
        <v>-3.1116534472239135</v>
      </c>
      <c r="M280" s="139">
        <f t="shared" si="193"/>
        <v>-0.4857316332726066</v>
      </c>
      <c r="N280" s="139">
        <f t="shared" si="194"/>
        <v>3.7807183364839321</v>
      </c>
      <c r="O280" s="139">
        <f t="shared" si="195"/>
        <v>1.3409961685823719</v>
      </c>
      <c r="P280" s="137" t="str">
        <f t="shared" si="196"/>
        <v>N</v>
      </c>
      <c r="Q280" s="137" t="str">
        <f t="shared" si="197"/>
        <v>N</v>
      </c>
      <c r="R280" s="137" t="str">
        <f t="shared" si="198"/>
        <v>Y</v>
      </c>
      <c r="S280" s="137">
        <f>'FOD (ALL)'!D280</f>
        <v>80.25</v>
      </c>
      <c r="T280" s="137">
        <f>'FOD (ALL)'!U280</f>
        <v>82.9</v>
      </c>
      <c r="U280" s="137">
        <f>'FOD (ALL)'!AL280</f>
        <v>79.8</v>
      </c>
      <c r="V280" s="137">
        <f>'FOD (ALL)'!BC280</f>
        <v>78.95</v>
      </c>
      <c r="W280" s="137">
        <f>'FOD (ALL)'!BT280</f>
        <v>81.45</v>
      </c>
      <c r="X280" s="137">
        <f>'FOD (ALL)'!E280</f>
        <v>81.8</v>
      </c>
      <c r="Y280" s="137">
        <f>'FOD (ALL)'!V280</f>
        <v>83.75</v>
      </c>
      <c r="Z280" s="137">
        <f>'FOD (ALL)'!AM280</f>
        <v>83</v>
      </c>
      <c r="AA280" s="137">
        <f>'FOD (ALL)'!BD280</f>
        <v>80.400000000000006</v>
      </c>
      <c r="AB280" s="137">
        <f>'FOD (ALL)'!BU280</f>
        <v>81.45</v>
      </c>
      <c r="AC280" s="137">
        <f>'FOD (ALL)'!F280</f>
        <v>78.55</v>
      </c>
      <c r="AD280" s="137">
        <f>'FOD (ALL)'!W280</f>
        <v>81.3</v>
      </c>
      <c r="AE280" s="137">
        <f>'FOD (ALL)'!AN280</f>
        <v>79.349999999999994</v>
      </c>
      <c r="AF280" s="137">
        <f>'FOD (ALL)'!BE280</f>
        <v>78.8</v>
      </c>
      <c r="AG280" s="137">
        <f>'FOD (ALL)'!BV280</f>
        <v>77.599999999999994</v>
      </c>
      <c r="AH280" s="137">
        <f>'FOD (ALL)'!J280</f>
        <v>3445000</v>
      </c>
      <c r="AI280" s="137">
        <f>'FOD (ALL)'!AA280</f>
        <v>1925000</v>
      </c>
      <c r="AJ280" s="137">
        <f>'FOD (ALL)'!AR280</f>
        <v>1325000</v>
      </c>
      <c r="AK280" s="137">
        <f>'FOD (ALL)'!BI280</f>
        <v>695000</v>
      </c>
      <c r="AL280" s="137">
        <f>'FOD (ALL)'!BZ280</f>
        <v>430000</v>
      </c>
      <c r="AM280" s="137" t="str">
        <f t="shared" si="199"/>
        <v>Y</v>
      </c>
      <c r="AN280" s="137" t="str">
        <f t="shared" si="200"/>
        <v>Y</v>
      </c>
      <c r="AO280" s="137" t="str">
        <f t="shared" si="201"/>
        <v>Y</v>
      </c>
      <c r="AP280" s="137" t="str">
        <f t="shared" si="202"/>
        <v>Y</v>
      </c>
      <c r="AQ280" s="139">
        <f t="shared" si="203"/>
        <v>78.961038961038966</v>
      </c>
      <c r="AR280" s="139">
        <f t="shared" si="204"/>
        <v>45.283018867924532</v>
      </c>
      <c r="AS280" s="139">
        <f t="shared" si="205"/>
        <v>90.647482014388487</v>
      </c>
      <c r="AT280" s="139">
        <f t="shared" si="206"/>
        <v>61.627906976744185</v>
      </c>
      <c r="AU280" s="137" t="str">
        <f t="shared" si="207"/>
        <v>Y</v>
      </c>
      <c r="AV280" s="137" t="str">
        <f t="shared" si="208"/>
        <v>N</v>
      </c>
      <c r="AW280" s="137" t="str">
        <f t="shared" si="209"/>
        <v>Y</v>
      </c>
      <c r="AX280" s="137">
        <f>'FOD (ALL)'!I280</f>
        <v>2348.98</v>
      </c>
      <c r="AY280" s="137">
        <f>'FOD (ALL)'!Z280</f>
        <v>1934.44</v>
      </c>
      <c r="AZ280" s="137">
        <f>'FOD (ALL)'!AQ280</f>
        <v>971.51</v>
      </c>
      <c r="BA280" s="137">
        <f>'FOD (ALL)'!BH280</f>
        <v>725.9</v>
      </c>
      <c r="BB280" s="137">
        <f>'FOD (ALL)'!BY280</f>
        <v>338.82</v>
      </c>
      <c r="BC280" s="137" t="str">
        <f t="shared" si="210"/>
        <v>Y</v>
      </c>
      <c r="BD280" s="137" t="str">
        <f t="shared" si="211"/>
        <v>Y</v>
      </c>
      <c r="BE280" s="137" t="str">
        <f t="shared" si="212"/>
        <v>Y</v>
      </c>
      <c r="BF280" s="137" t="str">
        <f t="shared" si="213"/>
        <v>Y</v>
      </c>
      <c r="BG280" s="139">
        <f t="shared" si="214"/>
        <v>21.429457620810155</v>
      </c>
      <c r="BH280" s="139">
        <f t="shared" si="215"/>
        <v>99.116838735576579</v>
      </c>
      <c r="BI280" s="139">
        <f t="shared" si="216"/>
        <v>33.835239013638244</v>
      </c>
      <c r="BJ280" s="139">
        <f t="shared" si="217"/>
        <v>114.24355114810223</v>
      </c>
      <c r="BK280" s="137" t="str">
        <f t="shared" si="218"/>
        <v>N</v>
      </c>
      <c r="BL280" s="137" t="str">
        <f t="shared" si="219"/>
        <v>Y</v>
      </c>
      <c r="BM280" s="137" t="str">
        <f t="shared" si="220"/>
        <v>N</v>
      </c>
      <c r="BN280" s="137">
        <f>'FOD (ALL)'!H280</f>
        <v>589</v>
      </c>
      <c r="BO280" s="137">
        <f>'FOD (ALL)'!Y280</f>
        <v>468</v>
      </c>
      <c r="BP280" s="137">
        <f>'FOD (ALL)'!AP280</f>
        <v>240</v>
      </c>
      <c r="BQ280" s="137">
        <f>'FOD (ALL)'!BG280</f>
        <v>182</v>
      </c>
      <c r="BR280" s="137">
        <f>'FOD (ALL)'!BX280</f>
        <v>86</v>
      </c>
      <c r="BS280" s="137" t="str">
        <f t="shared" si="221"/>
        <v>Y</v>
      </c>
      <c r="BT280" s="137" t="str">
        <f t="shared" si="222"/>
        <v>Y</v>
      </c>
      <c r="BU280" s="137" t="str">
        <f t="shared" si="223"/>
        <v>Y</v>
      </c>
      <c r="BV280" s="137" t="str">
        <f t="shared" si="224"/>
        <v>Y</v>
      </c>
      <c r="BW280" s="139">
        <f t="shared" si="225"/>
        <v>25.854700854700859</v>
      </c>
      <c r="BX280" s="139">
        <f t="shared" si="226"/>
        <v>95</v>
      </c>
      <c r="BY280" s="139">
        <f t="shared" si="227"/>
        <v>31.868131868131865</v>
      </c>
      <c r="BZ280" s="139">
        <f t="shared" si="228"/>
        <v>111.62790697674419</v>
      </c>
      <c r="CA280" s="137" t="str">
        <f t="shared" si="229"/>
        <v>N</v>
      </c>
      <c r="CB280" s="137" t="str">
        <f t="shared" si="230"/>
        <v>Y</v>
      </c>
      <c r="CC280" s="137" t="str">
        <f t="shared" si="231"/>
        <v>N</v>
      </c>
    </row>
    <row r="281" spans="1:81" x14ac:dyDescent="0.3">
      <c r="A281" s="137" t="str">
        <f>'FOD (ALL)'!B281</f>
        <v>MOTHERSUMI</v>
      </c>
      <c r="B281" s="146">
        <f>'FOD (ALL)'!C281</f>
        <v>44042</v>
      </c>
      <c r="C281" s="137">
        <f>'FOD (ALL)'!G281</f>
        <v>79.849999999999994</v>
      </c>
      <c r="D281" s="137">
        <f>'FOD (ALL)'!X281</f>
        <v>82.5</v>
      </c>
      <c r="E281" s="137">
        <f>'FOD (ALL)'!AO281</f>
        <v>82.75</v>
      </c>
      <c r="F281" s="137">
        <f>'FOD (ALL)'!BF281</f>
        <v>79.849999999999994</v>
      </c>
      <c r="G281" s="137">
        <f>'FOD (ALL)'!BW281</f>
        <v>78.5</v>
      </c>
      <c r="H281" s="137" t="str">
        <f t="shared" si="188"/>
        <v>N</v>
      </c>
      <c r="I281" s="137" t="str">
        <f t="shared" si="189"/>
        <v>N</v>
      </c>
      <c r="J281" s="137" t="str">
        <f t="shared" si="190"/>
        <v>Y</v>
      </c>
      <c r="K281" s="137" t="str">
        <f t="shared" si="191"/>
        <v>Y</v>
      </c>
      <c r="L281" s="139">
        <f t="shared" si="192"/>
        <v>-3.212121212121219</v>
      </c>
      <c r="M281" s="139">
        <f t="shared" si="193"/>
        <v>-0.30211480362537763</v>
      </c>
      <c r="N281" s="139">
        <f t="shared" si="194"/>
        <v>3.6318096430807834</v>
      </c>
      <c r="O281" s="139">
        <f t="shared" si="195"/>
        <v>1.719745222929929</v>
      </c>
      <c r="P281" s="137" t="str">
        <f t="shared" si="196"/>
        <v>N</v>
      </c>
      <c r="Q281" s="137" t="str">
        <f t="shared" si="197"/>
        <v>N</v>
      </c>
      <c r="R281" s="137" t="str">
        <f t="shared" si="198"/>
        <v>Y</v>
      </c>
      <c r="S281" s="137">
        <f>'FOD (ALL)'!D281</f>
        <v>0</v>
      </c>
      <c r="T281" s="137">
        <f>'FOD (ALL)'!U281</f>
        <v>83.95</v>
      </c>
      <c r="U281" s="137">
        <f>'FOD (ALL)'!AL281</f>
        <v>0</v>
      </c>
      <c r="V281" s="137">
        <f>'FOD (ALL)'!BC281</f>
        <v>0</v>
      </c>
      <c r="W281" s="137">
        <f>'FOD (ALL)'!BT281</f>
        <v>77.95</v>
      </c>
      <c r="X281" s="137">
        <f>'FOD (ALL)'!E281</f>
        <v>0</v>
      </c>
      <c r="Y281" s="137">
        <f>'FOD (ALL)'!V281</f>
        <v>83.95</v>
      </c>
      <c r="Z281" s="137">
        <f>'FOD (ALL)'!AM281</f>
        <v>0</v>
      </c>
      <c r="AA281" s="137">
        <f>'FOD (ALL)'!BD281</f>
        <v>0</v>
      </c>
      <c r="AB281" s="137">
        <f>'FOD (ALL)'!BU281</f>
        <v>79</v>
      </c>
      <c r="AC281" s="137">
        <f>'FOD (ALL)'!F281</f>
        <v>0</v>
      </c>
      <c r="AD281" s="137">
        <f>'FOD (ALL)'!W281</f>
        <v>83.95</v>
      </c>
      <c r="AE281" s="137">
        <f>'FOD (ALL)'!AN281</f>
        <v>0</v>
      </c>
      <c r="AF281" s="137">
        <f>'FOD (ALL)'!BE281</f>
        <v>0</v>
      </c>
      <c r="AG281" s="137">
        <f>'FOD (ALL)'!BV281</f>
        <v>77.95</v>
      </c>
      <c r="AH281" s="137">
        <f>'FOD (ALL)'!J281</f>
        <v>21000</v>
      </c>
      <c r="AI281" s="137">
        <f>'FOD (ALL)'!AA281</f>
        <v>21000</v>
      </c>
      <c r="AJ281" s="137">
        <f>'FOD (ALL)'!AR281</f>
        <v>14000</v>
      </c>
      <c r="AK281" s="137">
        <f>'FOD (ALL)'!BI281</f>
        <v>14000</v>
      </c>
      <c r="AL281" s="137">
        <f>'FOD (ALL)'!BZ281</f>
        <v>14000</v>
      </c>
      <c r="AM281" s="137" t="str">
        <f t="shared" si="199"/>
        <v>Y</v>
      </c>
      <c r="AN281" s="137" t="str">
        <f t="shared" si="200"/>
        <v>Y</v>
      </c>
      <c r="AO281" s="137" t="str">
        <f t="shared" si="201"/>
        <v>Y</v>
      </c>
      <c r="AP281" s="137" t="str">
        <f t="shared" si="202"/>
        <v>Y</v>
      </c>
      <c r="AQ281" s="139">
        <f t="shared" si="203"/>
        <v>0</v>
      </c>
      <c r="AR281" s="139">
        <f t="shared" si="204"/>
        <v>50</v>
      </c>
      <c r="AS281" s="139">
        <f t="shared" si="205"/>
        <v>0</v>
      </c>
      <c r="AT281" s="139">
        <f t="shared" si="206"/>
        <v>0</v>
      </c>
      <c r="AU281" s="137" t="str">
        <f t="shared" si="207"/>
        <v>N</v>
      </c>
      <c r="AV281" s="137" t="str">
        <f t="shared" si="208"/>
        <v>Y</v>
      </c>
      <c r="AW281" s="137" t="str">
        <f t="shared" si="209"/>
        <v>Y</v>
      </c>
      <c r="AX281" s="137">
        <f>'FOD (ALL)'!I281</f>
        <v>0</v>
      </c>
      <c r="AY281" s="137">
        <f>'FOD (ALL)'!Z281</f>
        <v>5.87</v>
      </c>
      <c r="AZ281" s="137">
        <f>'FOD (ALL)'!AQ281</f>
        <v>0</v>
      </c>
      <c r="BA281" s="137">
        <f>'FOD (ALL)'!BH281</f>
        <v>0</v>
      </c>
      <c r="BB281" s="137">
        <f>'FOD (ALL)'!BY281</f>
        <v>10.98</v>
      </c>
      <c r="BC281" s="137" t="str">
        <f t="shared" si="210"/>
        <v>N</v>
      </c>
      <c r="BD281" s="137" t="str">
        <f t="shared" si="211"/>
        <v>Y</v>
      </c>
      <c r="BE281" s="137" t="str">
        <f t="shared" si="212"/>
        <v>Y</v>
      </c>
      <c r="BF281" s="137" t="str">
        <f t="shared" si="213"/>
        <v>N</v>
      </c>
      <c r="BG281" s="139">
        <f t="shared" si="214"/>
        <v>-100</v>
      </c>
      <c r="BH281" s="139" t="e">
        <f t="shared" si="215"/>
        <v>#DIV/0!</v>
      </c>
      <c r="BI281" s="139" t="e">
        <f t="shared" si="216"/>
        <v>#DIV/0!</v>
      </c>
      <c r="BJ281" s="139">
        <f t="shared" si="217"/>
        <v>-100</v>
      </c>
      <c r="BK281" s="137" t="e">
        <f t="shared" si="218"/>
        <v>#DIV/0!</v>
      </c>
      <c r="BL281" s="137" t="e">
        <f t="shared" si="219"/>
        <v>#DIV/0!</v>
      </c>
      <c r="BM281" s="137" t="e">
        <f t="shared" si="220"/>
        <v>#DIV/0!</v>
      </c>
      <c r="BN281" s="137">
        <f>'FOD (ALL)'!H281</f>
        <v>0</v>
      </c>
      <c r="BO281" s="137">
        <f>'FOD (ALL)'!Y281</f>
        <v>1</v>
      </c>
      <c r="BP281" s="137">
        <f>'FOD (ALL)'!AP281</f>
        <v>0</v>
      </c>
      <c r="BQ281" s="137">
        <f>'FOD (ALL)'!BG281</f>
        <v>0</v>
      </c>
      <c r="BR281" s="137">
        <f>'FOD (ALL)'!BX281</f>
        <v>2</v>
      </c>
      <c r="BS281" s="137" t="str">
        <f t="shared" si="221"/>
        <v>N</v>
      </c>
      <c r="BT281" s="137" t="str">
        <f t="shared" si="222"/>
        <v>Y</v>
      </c>
      <c r="BU281" s="137" t="str">
        <f t="shared" si="223"/>
        <v>Y</v>
      </c>
      <c r="BV281" s="137" t="str">
        <f t="shared" si="224"/>
        <v>N</v>
      </c>
      <c r="BW281" s="139">
        <f t="shared" si="225"/>
        <v>-100</v>
      </c>
      <c r="BX281" s="139" t="e">
        <f t="shared" si="226"/>
        <v>#DIV/0!</v>
      </c>
      <c r="BY281" s="139" t="e">
        <f t="shared" si="227"/>
        <v>#DIV/0!</v>
      </c>
      <c r="BZ281" s="139">
        <f t="shared" si="228"/>
        <v>-100</v>
      </c>
      <c r="CA281" s="137" t="e">
        <f t="shared" si="229"/>
        <v>#DIV/0!</v>
      </c>
      <c r="CB281" s="137" t="e">
        <f t="shared" si="230"/>
        <v>#DIV/0!</v>
      </c>
      <c r="CC281" s="137" t="e">
        <f t="shared" si="231"/>
        <v>#DIV/0!</v>
      </c>
    </row>
    <row r="282" spans="1:81" x14ac:dyDescent="0.3">
      <c r="A282" s="137" t="str">
        <f>'FOD (ALL)'!B282</f>
        <v>MRF</v>
      </c>
      <c r="B282" s="146">
        <f>'FOD (ALL)'!C282</f>
        <v>43979</v>
      </c>
      <c r="C282" s="137">
        <f>'FOD (ALL)'!G282</f>
        <v>57447.15</v>
      </c>
      <c r="D282" s="137">
        <f>'FOD (ALL)'!X282</f>
        <v>57475.6</v>
      </c>
      <c r="E282" s="137">
        <f>'FOD (ALL)'!AO282</f>
        <v>57386.45</v>
      </c>
      <c r="F282" s="137">
        <f>'FOD (ALL)'!BF282</f>
        <v>56652.55</v>
      </c>
      <c r="G282" s="137">
        <f>'FOD (ALL)'!BW282</f>
        <v>56140.55</v>
      </c>
      <c r="H282" s="137" t="str">
        <f t="shared" si="188"/>
        <v>N</v>
      </c>
      <c r="I282" s="137" t="str">
        <f t="shared" si="189"/>
        <v>Y</v>
      </c>
      <c r="J282" s="137" t="str">
        <f t="shared" si="190"/>
        <v>Y</v>
      </c>
      <c r="K282" s="137" t="str">
        <f t="shared" si="191"/>
        <v>Y</v>
      </c>
      <c r="L282" s="139">
        <f t="shared" si="192"/>
        <v>-4.949926577538484E-2</v>
      </c>
      <c r="M282" s="139">
        <f t="shared" si="193"/>
        <v>0.15535026125505491</v>
      </c>
      <c r="N282" s="139">
        <f t="shared" si="194"/>
        <v>1.2954403641142265</v>
      </c>
      <c r="O282" s="139">
        <f t="shared" si="195"/>
        <v>0.91199676526147311</v>
      </c>
      <c r="P282" s="137" t="str">
        <f t="shared" si="196"/>
        <v>N</v>
      </c>
      <c r="Q282" s="137" t="str">
        <f t="shared" si="197"/>
        <v>N</v>
      </c>
      <c r="R282" s="137" t="str">
        <f t="shared" si="198"/>
        <v>Y</v>
      </c>
      <c r="S282" s="137">
        <f>'FOD (ALL)'!D282</f>
        <v>57326.8</v>
      </c>
      <c r="T282" s="137">
        <f>'FOD (ALL)'!U282</f>
        <v>57525.45</v>
      </c>
      <c r="U282" s="137">
        <f>'FOD (ALL)'!AL282</f>
        <v>57080.05</v>
      </c>
      <c r="V282" s="137">
        <f>'FOD (ALL)'!BC282</f>
        <v>56702.05</v>
      </c>
      <c r="W282" s="137">
        <f>'FOD (ALL)'!BT282</f>
        <v>58145.15</v>
      </c>
      <c r="X282" s="137">
        <f>'FOD (ALL)'!E282</f>
        <v>57898.15</v>
      </c>
      <c r="Y282" s="137">
        <f>'FOD (ALL)'!V282</f>
        <v>58400</v>
      </c>
      <c r="Z282" s="137">
        <f>'FOD (ALL)'!AM282</f>
        <v>57500</v>
      </c>
      <c r="AA282" s="137">
        <f>'FOD (ALL)'!BD282</f>
        <v>57327.199999999997</v>
      </c>
      <c r="AB282" s="137">
        <f>'FOD (ALL)'!BU282</f>
        <v>58145.15</v>
      </c>
      <c r="AC282" s="137">
        <f>'FOD (ALL)'!F282</f>
        <v>56920.2</v>
      </c>
      <c r="AD282" s="137">
        <f>'FOD (ALL)'!W282</f>
        <v>57266.95</v>
      </c>
      <c r="AE282" s="137">
        <f>'FOD (ALL)'!AN282</f>
        <v>56620</v>
      </c>
      <c r="AF282" s="137">
        <f>'FOD (ALL)'!BE282</f>
        <v>56500</v>
      </c>
      <c r="AG282" s="137">
        <f>'FOD (ALL)'!BV282</f>
        <v>55915.75</v>
      </c>
      <c r="AH282" s="137">
        <f>'FOD (ALL)'!J282</f>
        <v>14470</v>
      </c>
      <c r="AI282" s="137">
        <f>'FOD (ALL)'!AA282</f>
        <v>14970</v>
      </c>
      <c r="AJ282" s="137">
        <f>'FOD (ALL)'!AR282</f>
        <v>15190</v>
      </c>
      <c r="AK282" s="137">
        <f>'FOD (ALL)'!BI282</f>
        <v>15600</v>
      </c>
      <c r="AL282" s="137">
        <f>'FOD (ALL)'!BZ282</f>
        <v>15370</v>
      </c>
      <c r="AM282" s="137" t="str">
        <f t="shared" si="199"/>
        <v>N</v>
      </c>
      <c r="AN282" s="137" t="str">
        <f t="shared" si="200"/>
        <v>N</v>
      </c>
      <c r="AO282" s="137" t="str">
        <f t="shared" si="201"/>
        <v>N</v>
      </c>
      <c r="AP282" s="137" t="str">
        <f t="shared" si="202"/>
        <v>Y</v>
      </c>
      <c r="AQ282" s="139">
        <f t="shared" si="203"/>
        <v>-3.3400133600534407</v>
      </c>
      <c r="AR282" s="139">
        <f t="shared" si="204"/>
        <v>-1.4483212639894667</v>
      </c>
      <c r="AS282" s="139">
        <f t="shared" si="205"/>
        <v>-2.6282051282051282</v>
      </c>
      <c r="AT282" s="139">
        <f t="shared" si="206"/>
        <v>1.4964216005204944</v>
      </c>
      <c r="AU282" s="137" t="str">
        <f t="shared" si="207"/>
        <v>N</v>
      </c>
      <c r="AV282" s="137" t="str">
        <f t="shared" si="208"/>
        <v>Y</v>
      </c>
      <c r="AW282" s="137" t="str">
        <f t="shared" si="209"/>
        <v>N</v>
      </c>
      <c r="AX282" s="137">
        <f>'FOD (ALL)'!I282</f>
        <v>4544.3100000000004</v>
      </c>
      <c r="AY282" s="137">
        <f>'FOD (ALL)'!Z282</f>
        <v>1510.07</v>
      </c>
      <c r="AZ282" s="137">
        <f>'FOD (ALL)'!AQ282</f>
        <v>1822.79</v>
      </c>
      <c r="BA282" s="137">
        <f>'FOD (ALL)'!BH282</f>
        <v>1898.25</v>
      </c>
      <c r="BB282" s="137">
        <f>'FOD (ALL)'!BY282</f>
        <v>2978.12</v>
      </c>
      <c r="BC282" s="137" t="str">
        <f t="shared" si="210"/>
        <v>Y</v>
      </c>
      <c r="BD282" s="137" t="str">
        <f t="shared" si="211"/>
        <v>N</v>
      </c>
      <c r="BE282" s="137" t="str">
        <f t="shared" si="212"/>
        <v>N</v>
      </c>
      <c r="BF282" s="137" t="str">
        <f t="shared" si="213"/>
        <v>N</v>
      </c>
      <c r="BG282" s="139">
        <f t="shared" si="214"/>
        <v>200.93373154886868</v>
      </c>
      <c r="BH282" s="139">
        <f t="shared" si="215"/>
        <v>-17.156117819386765</v>
      </c>
      <c r="BI282" s="139">
        <f t="shared" si="216"/>
        <v>-3.9752403529566722</v>
      </c>
      <c r="BJ282" s="139">
        <f t="shared" si="217"/>
        <v>-36.26012383651431</v>
      </c>
      <c r="BK282" s="137" t="str">
        <f t="shared" si="218"/>
        <v>Y</v>
      </c>
      <c r="BL282" s="137" t="str">
        <f t="shared" si="219"/>
        <v>N</v>
      </c>
      <c r="BM282" s="137" t="str">
        <f t="shared" si="220"/>
        <v>Y</v>
      </c>
      <c r="BN282" s="137">
        <f>'FOD (ALL)'!H282</f>
        <v>791</v>
      </c>
      <c r="BO282" s="137">
        <f>'FOD (ALL)'!Y282</f>
        <v>261</v>
      </c>
      <c r="BP282" s="137">
        <f>'FOD (ALL)'!AP282</f>
        <v>319</v>
      </c>
      <c r="BQ282" s="137">
        <f>'FOD (ALL)'!BG282</f>
        <v>334</v>
      </c>
      <c r="BR282" s="137">
        <f>'FOD (ALL)'!BX282</f>
        <v>525</v>
      </c>
      <c r="BS282" s="137" t="str">
        <f t="shared" si="221"/>
        <v>Y</v>
      </c>
      <c r="BT282" s="137" t="str">
        <f t="shared" si="222"/>
        <v>N</v>
      </c>
      <c r="BU282" s="137" t="str">
        <f t="shared" si="223"/>
        <v>N</v>
      </c>
      <c r="BV282" s="137" t="str">
        <f t="shared" si="224"/>
        <v>N</v>
      </c>
      <c r="BW282" s="139">
        <f t="shared" si="225"/>
        <v>203.06513409961684</v>
      </c>
      <c r="BX282" s="139">
        <f t="shared" si="226"/>
        <v>-18.181818181818183</v>
      </c>
      <c r="BY282" s="139">
        <f t="shared" si="227"/>
        <v>-4.4910179640718564</v>
      </c>
      <c r="BZ282" s="139">
        <f t="shared" si="228"/>
        <v>-36.38095238095238</v>
      </c>
      <c r="CA282" s="137" t="str">
        <f t="shared" si="229"/>
        <v>Y</v>
      </c>
      <c r="CB282" s="137" t="str">
        <f t="shared" si="230"/>
        <v>N</v>
      </c>
      <c r="CC282" s="137" t="str">
        <f t="shared" si="231"/>
        <v>Y</v>
      </c>
    </row>
    <row r="283" spans="1:81" x14ac:dyDescent="0.3">
      <c r="A283" s="137" t="str">
        <f>'FOD (ALL)'!B283</f>
        <v>MRF</v>
      </c>
      <c r="B283" s="146">
        <f>'FOD (ALL)'!C283</f>
        <v>44007</v>
      </c>
      <c r="C283" s="137">
        <f>'FOD (ALL)'!G283</f>
        <v>57582.35</v>
      </c>
      <c r="D283" s="137">
        <f>'FOD (ALL)'!X283</f>
        <v>57555.15</v>
      </c>
      <c r="E283" s="137">
        <f>'FOD (ALL)'!AO283</f>
        <v>57501.85</v>
      </c>
      <c r="F283" s="137">
        <f>'FOD (ALL)'!BF283</f>
        <v>56792.25</v>
      </c>
      <c r="G283" s="137">
        <f>'FOD (ALL)'!BW283</f>
        <v>56274.3</v>
      </c>
      <c r="H283" s="137" t="str">
        <f t="shared" si="188"/>
        <v>Y</v>
      </c>
      <c r="I283" s="137" t="str">
        <f t="shared" si="189"/>
        <v>Y</v>
      </c>
      <c r="J283" s="137" t="str">
        <f t="shared" si="190"/>
        <v>Y</v>
      </c>
      <c r="K283" s="137" t="str">
        <f t="shared" si="191"/>
        <v>Y</v>
      </c>
      <c r="L283" s="139">
        <f t="shared" si="192"/>
        <v>4.7259020261431146E-2</v>
      </c>
      <c r="M283" s="139">
        <f t="shared" si="193"/>
        <v>9.2692669888017359E-2</v>
      </c>
      <c r="N283" s="139">
        <f t="shared" si="194"/>
        <v>1.2494662563994181</v>
      </c>
      <c r="O283" s="139">
        <f t="shared" si="195"/>
        <v>0.92040238616916981</v>
      </c>
      <c r="P283" s="137" t="str">
        <f t="shared" si="196"/>
        <v>N</v>
      </c>
      <c r="Q283" s="137" t="str">
        <f t="shared" si="197"/>
        <v>N</v>
      </c>
      <c r="R283" s="137" t="str">
        <f t="shared" si="198"/>
        <v>Y</v>
      </c>
      <c r="S283" s="137">
        <f>'FOD (ALL)'!D283</f>
        <v>57900</v>
      </c>
      <c r="T283" s="137">
        <f>'FOD (ALL)'!U283</f>
        <v>57805.4</v>
      </c>
      <c r="U283" s="137">
        <f>'FOD (ALL)'!AL283</f>
        <v>57139.5</v>
      </c>
      <c r="V283" s="137">
        <f>'FOD (ALL)'!BC283</f>
        <v>56838.55</v>
      </c>
      <c r="W283" s="137">
        <f>'FOD (ALL)'!BT283</f>
        <v>57719.65</v>
      </c>
      <c r="X283" s="137">
        <f>'FOD (ALL)'!E283</f>
        <v>58000.1</v>
      </c>
      <c r="Y283" s="137">
        <f>'FOD (ALL)'!V283</f>
        <v>58433.05</v>
      </c>
      <c r="Z283" s="137">
        <f>'FOD (ALL)'!AM283</f>
        <v>57580</v>
      </c>
      <c r="AA283" s="137">
        <f>'FOD (ALL)'!BD283</f>
        <v>57540</v>
      </c>
      <c r="AB283" s="137">
        <f>'FOD (ALL)'!BU283</f>
        <v>57719.65</v>
      </c>
      <c r="AC283" s="137">
        <f>'FOD (ALL)'!F283</f>
        <v>57425.65</v>
      </c>
      <c r="AD283" s="137">
        <f>'FOD (ALL)'!W283</f>
        <v>57500</v>
      </c>
      <c r="AE283" s="137">
        <f>'FOD (ALL)'!AN283</f>
        <v>57000</v>
      </c>
      <c r="AF283" s="137">
        <f>'FOD (ALL)'!BE283</f>
        <v>56608.2</v>
      </c>
      <c r="AG283" s="137">
        <f>'FOD (ALL)'!BV283</f>
        <v>56225.05</v>
      </c>
      <c r="AH283" s="137">
        <f>'FOD (ALL)'!J283</f>
        <v>5160</v>
      </c>
      <c r="AI283" s="137">
        <f>'FOD (ALL)'!AA283</f>
        <v>660</v>
      </c>
      <c r="AJ283" s="137">
        <f>'FOD (ALL)'!AR283</f>
        <v>320</v>
      </c>
      <c r="AK283" s="137">
        <f>'FOD (ALL)'!BI283</f>
        <v>260</v>
      </c>
      <c r="AL283" s="137">
        <f>'FOD (ALL)'!BZ283</f>
        <v>190</v>
      </c>
      <c r="AM283" s="137" t="str">
        <f t="shared" si="199"/>
        <v>Y</v>
      </c>
      <c r="AN283" s="137" t="str">
        <f t="shared" si="200"/>
        <v>Y</v>
      </c>
      <c r="AO283" s="137" t="str">
        <f t="shared" si="201"/>
        <v>Y</v>
      </c>
      <c r="AP283" s="137" t="str">
        <f t="shared" si="202"/>
        <v>Y</v>
      </c>
      <c r="AQ283" s="139">
        <f t="shared" si="203"/>
        <v>681.81818181818187</v>
      </c>
      <c r="AR283" s="139">
        <f t="shared" si="204"/>
        <v>106.25</v>
      </c>
      <c r="AS283" s="139">
        <f t="shared" si="205"/>
        <v>23.076923076923077</v>
      </c>
      <c r="AT283" s="139">
        <f t="shared" si="206"/>
        <v>36.84210526315789</v>
      </c>
      <c r="AU283" s="137" t="str">
        <f t="shared" si="207"/>
        <v>Y</v>
      </c>
      <c r="AV283" s="137" t="str">
        <f t="shared" si="208"/>
        <v>Y</v>
      </c>
      <c r="AW283" s="137" t="str">
        <f t="shared" si="209"/>
        <v>N</v>
      </c>
      <c r="AX283" s="137">
        <f>'FOD (ALL)'!I283</f>
        <v>2853.39</v>
      </c>
      <c r="AY283" s="137">
        <f>'FOD (ALL)'!Z283</f>
        <v>347.67</v>
      </c>
      <c r="AZ283" s="137">
        <f>'FOD (ALL)'!AQ283</f>
        <v>154.71</v>
      </c>
      <c r="BA283" s="137">
        <f>'FOD (ALL)'!BH283</f>
        <v>102.46</v>
      </c>
      <c r="BB283" s="137">
        <f>'FOD (ALL)'!BY283</f>
        <v>124.91</v>
      </c>
      <c r="BC283" s="137" t="str">
        <f t="shared" si="210"/>
        <v>Y</v>
      </c>
      <c r="BD283" s="137" t="str">
        <f t="shared" si="211"/>
        <v>Y</v>
      </c>
      <c r="BE283" s="137" t="str">
        <f t="shared" si="212"/>
        <v>Y</v>
      </c>
      <c r="BF283" s="137" t="str">
        <f t="shared" si="213"/>
        <v>N</v>
      </c>
      <c r="BG283" s="139">
        <f t="shared" si="214"/>
        <v>720.71792216757262</v>
      </c>
      <c r="BH283" s="139">
        <f t="shared" si="215"/>
        <v>124.72367655613729</v>
      </c>
      <c r="BI283" s="139">
        <f t="shared" si="216"/>
        <v>50.995510443099768</v>
      </c>
      <c r="BJ283" s="139">
        <f t="shared" si="217"/>
        <v>-17.972940517172368</v>
      </c>
      <c r="BK283" s="137" t="str">
        <f t="shared" si="218"/>
        <v>Y</v>
      </c>
      <c r="BL283" s="137" t="str">
        <f t="shared" si="219"/>
        <v>Y</v>
      </c>
      <c r="BM283" s="137" t="str">
        <f t="shared" si="220"/>
        <v>Y</v>
      </c>
      <c r="BN283" s="137">
        <f>'FOD (ALL)'!H283</f>
        <v>495</v>
      </c>
      <c r="BO283" s="137">
        <f>'FOD (ALL)'!Y283</f>
        <v>60</v>
      </c>
      <c r="BP283" s="137">
        <f>'FOD (ALL)'!AP283</f>
        <v>27</v>
      </c>
      <c r="BQ283" s="137">
        <f>'FOD (ALL)'!BG283</f>
        <v>18</v>
      </c>
      <c r="BR283" s="137">
        <f>'FOD (ALL)'!BX283</f>
        <v>22</v>
      </c>
      <c r="BS283" s="137" t="str">
        <f t="shared" si="221"/>
        <v>Y</v>
      </c>
      <c r="BT283" s="137" t="str">
        <f t="shared" si="222"/>
        <v>Y</v>
      </c>
      <c r="BU283" s="137" t="str">
        <f t="shared" si="223"/>
        <v>Y</v>
      </c>
      <c r="BV283" s="137" t="str">
        <f t="shared" si="224"/>
        <v>N</v>
      </c>
      <c r="BW283" s="139">
        <f t="shared" si="225"/>
        <v>725</v>
      </c>
      <c r="BX283" s="139">
        <f t="shared" si="226"/>
        <v>122.22222222222223</v>
      </c>
      <c r="BY283" s="139">
        <f t="shared" si="227"/>
        <v>50</v>
      </c>
      <c r="BZ283" s="139">
        <f t="shared" si="228"/>
        <v>-18.181818181818183</v>
      </c>
      <c r="CA283" s="137" t="str">
        <f t="shared" si="229"/>
        <v>Y</v>
      </c>
      <c r="CB283" s="137" t="str">
        <f t="shared" si="230"/>
        <v>Y</v>
      </c>
      <c r="CC283" s="137" t="str">
        <f t="shared" si="231"/>
        <v>Y</v>
      </c>
    </row>
    <row r="284" spans="1:81" x14ac:dyDescent="0.3">
      <c r="A284" s="137" t="str">
        <f>'FOD (ALL)'!B284</f>
        <v>MRF</v>
      </c>
      <c r="B284" s="146">
        <f>'FOD (ALL)'!C284</f>
        <v>44042</v>
      </c>
      <c r="C284" s="137">
        <f>'FOD (ALL)'!G284</f>
        <v>57898.75</v>
      </c>
      <c r="D284" s="137">
        <f>'FOD (ALL)'!X284</f>
        <v>57967.1</v>
      </c>
      <c r="E284" s="137">
        <f>'FOD (ALL)'!AO284</f>
        <v>57819</v>
      </c>
      <c r="F284" s="137">
        <f>'FOD (ALL)'!BF284</f>
        <v>57351.3</v>
      </c>
      <c r="G284" s="137">
        <f>'FOD (ALL)'!BW284</f>
        <v>56500</v>
      </c>
      <c r="H284" s="137" t="str">
        <f t="shared" si="188"/>
        <v>N</v>
      </c>
      <c r="I284" s="137" t="str">
        <f t="shared" si="189"/>
        <v>Y</v>
      </c>
      <c r="J284" s="137" t="str">
        <f t="shared" si="190"/>
        <v>Y</v>
      </c>
      <c r="K284" s="137" t="str">
        <f t="shared" si="191"/>
        <v>Y</v>
      </c>
      <c r="L284" s="139">
        <f t="shared" si="192"/>
        <v>-0.1179117119883495</v>
      </c>
      <c r="M284" s="139">
        <f t="shared" si="193"/>
        <v>0.25614417406042744</v>
      </c>
      <c r="N284" s="139">
        <f t="shared" si="194"/>
        <v>0.81550025893048117</v>
      </c>
      <c r="O284" s="139">
        <f t="shared" si="195"/>
        <v>1.5067256637168192</v>
      </c>
      <c r="P284" s="137" t="str">
        <f t="shared" si="196"/>
        <v>N</v>
      </c>
      <c r="Q284" s="137" t="str">
        <f t="shared" si="197"/>
        <v>N</v>
      </c>
      <c r="R284" s="137" t="str">
        <f t="shared" si="198"/>
        <v>N</v>
      </c>
      <c r="S284" s="137">
        <f>'FOD (ALL)'!D284</f>
        <v>0</v>
      </c>
      <c r="T284" s="137">
        <f>'FOD (ALL)'!U284</f>
        <v>0</v>
      </c>
      <c r="U284" s="137">
        <f>'FOD (ALL)'!AL284</f>
        <v>57100</v>
      </c>
      <c r="V284" s="137">
        <f>'FOD (ALL)'!BC284</f>
        <v>0</v>
      </c>
      <c r="W284" s="137">
        <f>'FOD (ALL)'!BT284</f>
        <v>56500</v>
      </c>
      <c r="X284" s="137">
        <f>'FOD (ALL)'!E284</f>
        <v>0</v>
      </c>
      <c r="Y284" s="137">
        <f>'FOD (ALL)'!V284</f>
        <v>0</v>
      </c>
      <c r="Z284" s="137">
        <f>'FOD (ALL)'!AM284</f>
        <v>57100</v>
      </c>
      <c r="AA284" s="137">
        <f>'FOD (ALL)'!BD284</f>
        <v>0</v>
      </c>
      <c r="AB284" s="137">
        <f>'FOD (ALL)'!BU284</f>
        <v>56500</v>
      </c>
      <c r="AC284" s="137">
        <f>'FOD (ALL)'!F284</f>
        <v>0</v>
      </c>
      <c r="AD284" s="137">
        <f>'FOD (ALL)'!W284</f>
        <v>0</v>
      </c>
      <c r="AE284" s="137">
        <f>'FOD (ALL)'!AN284</f>
        <v>57100</v>
      </c>
      <c r="AF284" s="137">
        <f>'FOD (ALL)'!BE284</f>
        <v>0</v>
      </c>
      <c r="AG284" s="137">
        <f>'FOD (ALL)'!BV284</f>
        <v>56500</v>
      </c>
      <c r="AH284" s="137">
        <f>'FOD (ALL)'!J284</f>
        <v>10</v>
      </c>
      <c r="AI284" s="137">
        <f>'FOD (ALL)'!AA284</f>
        <v>10</v>
      </c>
      <c r="AJ284" s="137">
        <f>'FOD (ALL)'!AR284</f>
        <v>10</v>
      </c>
      <c r="AK284" s="137">
        <f>'FOD (ALL)'!BI284</f>
        <v>20</v>
      </c>
      <c r="AL284" s="137">
        <f>'FOD (ALL)'!BZ284</f>
        <v>20</v>
      </c>
      <c r="AM284" s="137" t="str">
        <f t="shared" si="199"/>
        <v>Y</v>
      </c>
      <c r="AN284" s="137" t="str">
        <f t="shared" si="200"/>
        <v>Y</v>
      </c>
      <c r="AO284" s="137" t="str">
        <f t="shared" si="201"/>
        <v>N</v>
      </c>
      <c r="AP284" s="137" t="str">
        <f t="shared" si="202"/>
        <v>Y</v>
      </c>
      <c r="AQ284" s="139">
        <f t="shared" si="203"/>
        <v>0</v>
      </c>
      <c r="AR284" s="139">
        <f t="shared" si="204"/>
        <v>0</v>
      </c>
      <c r="AS284" s="139">
        <f t="shared" si="205"/>
        <v>-50</v>
      </c>
      <c r="AT284" s="139">
        <f t="shared" si="206"/>
        <v>0</v>
      </c>
      <c r="AU284" s="137" t="str">
        <f t="shared" si="207"/>
        <v>Y</v>
      </c>
      <c r="AV284" s="137" t="str">
        <f t="shared" si="208"/>
        <v>Y</v>
      </c>
      <c r="AW284" s="137" t="str">
        <f t="shared" si="209"/>
        <v>N</v>
      </c>
      <c r="AX284" s="137">
        <f>'FOD (ALL)'!I284</f>
        <v>0</v>
      </c>
      <c r="AY284" s="137">
        <f>'FOD (ALL)'!Z284</f>
        <v>0</v>
      </c>
      <c r="AZ284" s="137">
        <f>'FOD (ALL)'!AQ284</f>
        <v>5.71</v>
      </c>
      <c r="BA284" s="137">
        <f>'FOD (ALL)'!BH284</f>
        <v>0</v>
      </c>
      <c r="BB284" s="137">
        <f>'FOD (ALL)'!BY284</f>
        <v>5.65</v>
      </c>
      <c r="BC284" s="137" t="str">
        <f t="shared" si="210"/>
        <v>Y</v>
      </c>
      <c r="BD284" s="137" t="str">
        <f t="shared" si="211"/>
        <v>N</v>
      </c>
      <c r="BE284" s="137" t="str">
        <f t="shared" si="212"/>
        <v>Y</v>
      </c>
      <c r="BF284" s="137" t="str">
        <f t="shared" si="213"/>
        <v>N</v>
      </c>
      <c r="BG284" s="139" t="e">
        <f t="shared" si="214"/>
        <v>#DIV/0!</v>
      </c>
      <c r="BH284" s="139">
        <f t="shared" si="215"/>
        <v>-100</v>
      </c>
      <c r="BI284" s="139" t="e">
        <f t="shared" si="216"/>
        <v>#DIV/0!</v>
      </c>
      <c r="BJ284" s="139">
        <f t="shared" si="217"/>
        <v>-100</v>
      </c>
      <c r="BK284" s="137" t="e">
        <f t="shared" si="218"/>
        <v>#DIV/0!</v>
      </c>
      <c r="BL284" s="137" t="e">
        <f t="shared" si="219"/>
        <v>#DIV/0!</v>
      </c>
      <c r="BM284" s="137" t="e">
        <f t="shared" si="220"/>
        <v>#DIV/0!</v>
      </c>
      <c r="BN284" s="137">
        <f>'FOD (ALL)'!H284</f>
        <v>0</v>
      </c>
      <c r="BO284" s="137">
        <f>'FOD (ALL)'!Y284</f>
        <v>0</v>
      </c>
      <c r="BP284" s="137">
        <f>'FOD (ALL)'!AP284</f>
        <v>1</v>
      </c>
      <c r="BQ284" s="137">
        <f>'FOD (ALL)'!BG284</f>
        <v>0</v>
      </c>
      <c r="BR284" s="137">
        <f>'FOD (ALL)'!BX284</f>
        <v>1</v>
      </c>
      <c r="BS284" s="137" t="str">
        <f t="shared" si="221"/>
        <v>Y</v>
      </c>
      <c r="BT284" s="137" t="str">
        <f t="shared" si="222"/>
        <v>N</v>
      </c>
      <c r="BU284" s="137" t="str">
        <f t="shared" si="223"/>
        <v>Y</v>
      </c>
      <c r="BV284" s="137" t="str">
        <f t="shared" si="224"/>
        <v>N</v>
      </c>
      <c r="BW284" s="139" t="e">
        <f t="shared" si="225"/>
        <v>#DIV/0!</v>
      </c>
      <c r="BX284" s="139">
        <f t="shared" si="226"/>
        <v>-100</v>
      </c>
      <c r="BY284" s="139" t="e">
        <f t="shared" si="227"/>
        <v>#DIV/0!</v>
      </c>
      <c r="BZ284" s="139">
        <f t="shared" si="228"/>
        <v>-100</v>
      </c>
      <c r="CA284" s="137" t="e">
        <f t="shared" si="229"/>
        <v>#DIV/0!</v>
      </c>
      <c r="CB284" s="137" t="e">
        <f t="shared" si="230"/>
        <v>#DIV/0!</v>
      </c>
      <c r="CC284" s="137" t="e">
        <f t="shared" si="231"/>
        <v>#DIV/0!</v>
      </c>
    </row>
    <row r="285" spans="1:81" x14ac:dyDescent="0.3">
      <c r="A285" s="137" t="str">
        <f>'FOD (ALL)'!B285</f>
        <v>MUTHOOTFIN</v>
      </c>
      <c r="B285" s="146">
        <f>'FOD (ALL)'!C285</f>
        <v>43979</v>
      </c>
      <c r="C285" s="137">
        <f>'FOD (ALL)'!G285</f>
        <v>806.65</v>
      </c>
      <c r="D285" s="137">
        <f>'FOD (ALL)'!X285</f>
        <v>824.85</v>
      </c>
      <c r="E285" s="137">
        <f>'FOD (ALL)'!AO285</f>
        <v>812.3</v>
      </c>
      <c r="F285" s="137">
        <f>'FOD (ALL)'!BF285</f>
        <v>781.85</v>
      </c>
      <c r="G285" s="137">
        <f>'FOD (ALL)'!BW285</f>
        <v>777.9</v>
      </c>
      <c r="H285" s="137" t="str">
        <f t="shared" si="188"/>
        <v>N</v>
      </c>
      <c r="I285" s="137" t="str">
        <f t="shared" si="189"/>
        <v>Y</v>
      </c>
      <c r="J285" s="137" t="str">
        <f t="shared" si="190"/>
        <v>Y</v>
      </c>
      <c r="K285" s="137" t="str">
        <f t="shared" si="191"/>
        <v>Y</v>
      </c>
      <c r="L285" s="139">
        <f t="shared" si="192"/>
        <v>-2.2064617809298714</v>
      </c>
      <c r="M285" s="139">
        <f t="shared" si="193"/>
        <v>1.5449956912470846</v>
      </c>
      <c r="N285" s="139">
        <f t="shared" si="194"/>
        <v>3.8946089403338151</v>
      </c>
      <c r="O285" s="139">
        <f t="shared" si="195"/>
        <v>0.50777734927369145</v>
      </c>
      <c r="P285" s="137" t="str">
        <f t="shared" si="196"/>
        <v>N</v>
      </c>
      <c r="Q285" s="137" t="str">
        <f t="shared" si="197"/>
        <v>N</v>
      </c>
      <c r="R285" s="137" t="str">
        <f t="shared" si="198"/>
        <v>Y</v>
      </c>
      <c r="S285" s="137">
        <f>'FOD (ALL)'!D285</f>
        <v>823</v>
      </c>
      <c r="T285" s="137">
        <f>'FOD (ALL)'!U285</f>
        <v>811.05</v>
      </c>
      <c r="U285" s="137">
        <f>'FOD (ALL)'!AL285</f>
        <v>779.85</v>
      </c>
      <c r="V285" s="137">
        <f>'FOD (ALL)'!BC285</f>
        <v>787.65</v>
      </c>
      <c r="W285" s="137">
        <f>'FOD (ALL)'!BT285</f>
        <v>816.65</v>
      </c>
      <c r="X285" s="137">
        <f>'FOD (ALL)'!E285</f>
        <v>831.7</v>
      </c>
      <c r="Y285" s="137">
        <f>'FOD (ALL)'!V285</f>
        <v>842.5</v>
      </c>
      <c r="Z285" s="137">
        <f>'FOD (ALL)'!AM285</f>
        <v>816.35</v>
      </c>
      <c r="AA285" s="137">
        <f>'FOD (ALL)'!BD285</f>
        <v>802.6</v>
      </c>
      <c r="AB285" s="137">
        <f>'FOD (ALL)'!BU285</f>
        <v>820.45</v>
      </c>
      <c r="AC285" s="137">
        <f>'FOD (ALL)'!F285</f>
        <v>779.35</v>
      </c>
      <c r="AD285" s="137">
        <f>'FOD (ALL)'!W285</f>
        <v>808.3</v>
      </c>
      <c r="AE285" s="137">
        <f>'FOD (ALL)'!AN285</f>
        <v>779.85</v>
      </c>
      <c r="AF285" s="137">
        <f>'FOD (ALL)'!BE285</f>
        <v>767.3</v>
      </c>
      <c r="AG285" s="137">
        <f>'FOD (ALL)'!BV285</f>
        <v>769</v>
      </c>
      <c r="AH285" s="137">
        <f>'FOD (ALL)'!J285</f>
        <v>1943250</v>
      </c>
      <c r="AI285" s="137">
        <f>'FOD (ALL)'!AA285</f>
        <v>2028000</v>
      </c>
      <c r="AJ285" s="137">
        <f>'FOD (ALL)'!AR285</f>
        <v>2117250</v>
      </c>
      <c r="AK285" s="137">
        <f>'FOD (ALL)'!BI285</f>
        <v>2127000</v>
      </c>
      <c r="AL285" s="137">
        <f>'FOD (ALL)'!BZ285</f>
        <v>2038500</v>
      </c>
      <c r="AM285" s="137" t="str">
        <f t="shared" si="199"/>
        <v>N</v>
      </c>
      <c r="AN285" s="137" t="str">
        <f t="shared" si="200"/>
        <v>N</v>
      </c>
      <c r="AO285" s="137" t="str">
        <f t="shared" si="201"/>
        <v>N</v>
      </c>
      <c r="AP285" s="137" t="str">
        <f t="shared" si="202"/>
        <v>Y</v>
      </c>
      <c r="AQ285" s="139">
        <f t="shared" si="203"/>
        <v>-4.1789940828402363</v>
      </c>
      <c r="AR285" s="139">
        <f t="shared" si="204"/>
        <v>-4.2153737159050655</v>
      </c>
      <c r="AS285" s="139">
        <f t="shared" si="205"/>
        <v>-0.45839210155148091</v>
      </c>
      <c r="AT285" s="139">
        <f t="shared" si="206"/>
        <v>4.3414275202354666</v>
      </c>
      <c r="AU285" s="137" t="str">
        <f t="shared" si="207"/>
        <v>Y</v>
      </c>
      <c r="AV285" s="137" t="str">
        <f t="shared" si="208"/>
        <v>N</v>
      </c>
      <c r="AW285" s="137" t="str">
        <f t="shared" si="209"/>
        <v>N</v>
      </c>
      <c r="AX285" s="137">
        <f>'FOD (ALL)'!I285</f>
        <v>31141.93</v>
      </c>
      <c r="AY285" s="137">
        <f>'FOD (ALL)'!Z285</f>
        <v>24637.42</v>
      </c>
      <c r="AZ285" s="137">
        <f>'FOD (ALL)'!AQ285</f>
        <v>22426.62</v>
      </c>
      <c r="BA285" s="137">
        <f>'FOD (ALL)'!BH285</f>
        <v>40686.769999999997</v>
      </c>
      <c r="BB285" s="137">
        <f>'FOD (ALL)'!BY285</f>
        <v>45565.75</v>
      </c>
      <c r="BC285" s="137" t="str">
        <f t="shared" si="210"/>
        <v>Y</v>
      </c>
      <c r="BD285" s="137" t="str">
        <f t="shared" si="211"/>
        <v>Y</v>
      </c>
      <c r="BE285" s="137" t="str">
        <f t="shared" si="212"/>
        <v>N</v>
      </c>
      <c r="BF285" s="137" t="str">
        <f t="shared" si="213"/>
        <v>N</v>
      </c>
      <c r="BG285" s="139">
        <f t="shared" si="214"/>
        <v>26.400938085237829</v>
      </c>
      <c r="BH285" s="139">
        <f t="shared" si="215"/>
        <v>9.857927766199273</v>
      </c>
      <c r="BI285" s="139">
        <f t="shared" si="216"/>
        <v>-44.879822114166345</v>
      </c>
      <c r="BJ285" s="139">
        <f t="shared" si="217"/>
        <v>-10.707559954571149</v>
      </c>
      <c r="BK285" s="137" t="str">
        <f t="shared" si="218"/>
        <v>Y</v>
      </c>
      <c r="BL285" s="137" t="str">
        <f t="shared" si="219"/>
        <v>Y</v>
      </c>
      <c r="BM285" s="137" t="str">
        <f t="shared" si="220"/>
        <v>N</v>
      </c>
      <c r="BN285" s="137">
        <f>'FOD (ALL)'!H285</f>
        <v>5174</v>
      </c>
      <c r="BO285" s="137">
        <f>'FOD (ALL)'!Y285</f>
        <v>3962</v>
      </c>
      <c r="BP285" s="137">
        <f>'FOD (ALL)'!AP285</f>
        <v>3718</v>
      </c>
      <c r="BQ285" s="137">
        <f>'FOD (ALL)'!BG285</f>
        <v>6917</v>
      </c>
      <c r="BR285" s="137">
        <f>'FOD (ALL)'!BX285</f>
        <v>7677</v>
      </c>
      <c r="BS285" s="137" t="str">
        <f t="shared" si="221"/>
        <v>Y</v>
      </c>
      <c r="BT285" s="137" t="str">
        <f t="shared" si="222"/>
        <v>Y</v>
      </c>
      <c r="BU285" s="137" t="str">
        <f t="shared" si="223"/>
        <v>N</v>
      </c>
      <c r="BV285" s="137" t="str">
        <f t="shared" si="224"/>
        <v>N</v>
      </c>
      <c r="BW285" s="139">
        <f t="shared" si="225"/>
        <v>30.590610802624933</v>
      </c>
      <c r="BX285" s="139">
        <f t="shared" si="226"/>
        <v>6.5626681011296402</v>
      </c>
      <c r="BY285" s="139">
        <f t="shared" si="227"/>
        <v>-46.248373572357963</v>
      </c>
      <c r="BZ285" s="139">
        <f t="shared" si="228"/>
        <v>-9.8997004038035676</v>
      </c>
      <c r="CA285" s="137" t="str">
        <f t="shared" si="229"/>
        <v>Y</v>
      </c>
      <c r="CB285" s="137" t="str">
        <f t="shared" si="230"/>
        <v>Y</v>
      </c>
      <c r="CC285" s="137" t="str">
        <f t="shared" si="231"/>
        <v>N</v>
      </c>
    </row>
    <row r="286" spans="1:81" x14ac:dyDescent="0.3">
      <c r="A286" s="137" t="str">
        <f>'FOD (ALL)'!B286</f>
        <v>MUTHOOTFIN</v>
      </c>
      <c r="B286" s="146">
        <f>'FOD (ALL)'!C286</f>
        <v>44007</v>
      </c>
      <c r="C286" s="137">
        <f>'FOD (ALL)'!G286</f>
        <v>800.35</v>
      </c>
      <c r="D286" s="137">
        <f>'FOD (ALL)'!X286</f>
        <v>819.7</v>
      </c>
      <c r="E286" s="137">
        <f>'FOD (ALL)'!AO286</f>
        <v>809.7</v>
      </c>
      <c r="F286" s="137">
        <f>'FOD (ALL)'!BF286</f>
        <v>777.95</v>
      </c>
      <c r="G286" s="137">
        <f>'FOD (ALL)'!BW286</f>
        <v>775</v>
      </c>
      <c r="H286" s="137" t="str">
        <f t="shared" si="188"/>
        <v>N</v>
      </c>
      <c r="I286" s="137" t="str">
        <f t="shared" si="189"/>
        <v>Y</v>
      </c>
      <c r="J286" s="137" t="str">
        <f t="shared" si="190"/>
        <v>Y</v>
      </c>
      <c r="K286" s="137" t="str">
        <f t="shared" si="191"/>
        <v>Y</v>
      </c>
      <c r="L286" s="139">
        <f t="shared" si="192"/>
        <v>-2.3606197389288792</v>
      </c>
      <c r="M286" s="139">
        <f t="shared" si="193"/>
        <v>1.2350253180190194</v>
      </c>
      <c r="N286" s="139">
        <f t="shared" si="194"/>
        <v>4.081239154187287</v>
      </c>
      <c r="O286" s="139">
        <f t="shared" si="195"/>
        <v>0.38064516129032844</v>
      </c>
      <c r="P286" s="137" t="str">
        <f t="shared" si="196"/>
        <v>N</v>
      </c>
      <c r="Q286" s="137" t="str">
        <f t="shared" si="197"/>
        <v>N</v>
      </c>
      <c r="R286" s="137" t="str">
        <f t="shared" si="198"/>
        <v>Y</v>
      </c>
      <c r="S286" s="137">
        <f>'FOD (ALL)'!D286</f>
        <v>824</v>
      </c>
      <c r="T286" s="137">
        <f>'FOD (ALL)'!U286</f>
        <v>814.6</v>
      </c>
      <c r="U286" s="137">
        <f>'FOD (ALL)'!AL286</f>
        <v>784.75</v>
      </c>
      <c r="V286" s="137">
        <f>'FOD (ALL)'!BC286</f>
        <v>790</v>
      </c>
      <c r="W286" s="137">
        <f>'FOD (ALL)'!BT286</f>
        <v>806</v>
      </c>
      <c r="X286" s="137">
        <f>'FOD (ALL)'!E286</f>
        <v>824.5</v>
      </c>
      <c r="Y286" s="137">
        <f>'FOD (ALL)'!V286</f>
        <v>836.85</v>
      </c>
      <c r="Z286" s="137">
        <f>'FOD (ALL)'!AM286</f>
        <v>812.45</v>
      </c>
      <c r="AA286" s="137">
        <f>'FOD (ALL)'!BD286</f>
        <v>798.2</v>
      </c>
      <c r="AB286" s="137">
        <f>'FOD (ALL)'!BU286</f>
        <v>814.45</v>
      </c>
      <c r="AC286" s="137">
        <f>'FOD (ALL)'!F286</f>
        <v>776</v>
      </c>
      <c r="AD286" s="137">
        <f>'FOD (ALL)'!W286</f>
        <v>805</v>
      </c>
      <c r="AE286" s="137">
        <f>'FOD (ALL)'!AN286</f>
        <v>784.65</v>
      </c>
      <c r="AF286" s="137">
        <f>'FOD (ALL)'!BE286</f>
        <v>766</v>
      </c>
      <c r="AG286" s="137">
        <f>'FOD (ALL)'!BV286</f>
        <v>768.1</v>
      </c>
      <c r="AH286" s="137">
        <f>'FOD (ALL)'!J286</f>
        <v>224250</v>
      </c>
      <c r="AI286" s="137">
        <f>'FOD (ALL)'!AA286</f>
        <v>101250</v>
      </c>
      <c r="AJ286" s="137">
        <f>'FOD (ALL)'!AR286</f>
        <v>80250</v>
      </c>
      <c r="AK286" s="137">
        <f>'FOD (ALL)'!BI286</f>
        <v>74250</v>
      </c>
      <c r="AL286" s="137">
        <f>'FOD (ALL)'!BZ286</f>
        <v>57000</v>
      </c>
      <c r="AM286" s="137" t="str">
        <f t="shared" si="199"/>
        <v>Y</v>
      </c>
      <c r="AN286" s="137" t="str">
        <f t="shared" si="200"/>
        <v>Y</v>
      </c>
      <c r="AO286" s="137" t="str">
        <f t="shared" si="201"/>
        <v>Y</v>
      </c>
      <c r="AP286" s="137" t="str">
        <f t="shared" si="202"/>
        <v>Y</v>
      </c>
      <c r="AQ286" s="139">
        <f t="shared" si="203"/>
        <v>121.48148148148148</v>
      </c>
      <c r="AR286" s="139">
        <f t="shared" si="204"/>
        <v>26.168224299065418</v>
      </c>
      <c r="AS286" s="139">
        <f t="shared" si="205"/>
        <v>8.0808080808080813</v>
      </c>
      <c r="AT286" s="139">
        <f t="shared" si="206"/>
        <v>30.263157894736842</v>
      </c>
      <c r="AU286" s="137" t="str">
        <f t="shared" si="207"/>
        <v>Y</v>
      </c>
      <c r="AV286" s="137" t="str">
        <f t="shared" si="208"/>
        <v>Y</v>
      </c>
      <c r="AW286" s="137" t="str">
        <f t="shared" si="209"/>
        <v>N</v>
      </c>
      <c r="AX286" s="137">
        <f>'FOD (ALL)'!I286</f>
        <v>3657.24</v>
      </c>
      <c r="AY286" s="137">
        <f>'FOD (ALL)'!Z286</f>
        <v>1259.6199999999999</v>
      </c>
      <c r="AZ286" s="137">
        <f>'FOD (ALL)'!AQ286</f>
        <v>773.91</v>
      </c>
      <c r="BA286" s="137">
        <f>'FOD (ALL)'!BH286</f>
        <v>657.43</v>
      </c>
      <c r="BB286" s="137">
        <f>'FOD (ALL)'!BY286</f>
        <v>714.46</v>
      </c>
      <c r="BC286" s="137" t="str">
        <f t="shared" si="210"/>
        <v>Y</v>
      </c>
      <c r="BD286" s="137" t="str">
        <f t="shared" si="211"/>
        <v>Y</v>
      </c>
      <c r="BE286" s="137" t="str">
        <f t="shared" si="212"/>
        <v>Y</v>
      </c>
      <c r="BF286" s="137" t="str">
        <f t="shared" si="213"/>
        <v>N</v>
      </c>
      <c r="BG286" s="139">
        <f t="shared" si="214"/>
        <v>190.34470713389751</v>
      </c>
      <c r="BH286" s="139">
        <f t="shared" si="215"/>
        <v>62.760527709940426</v>
      </c>
      <c r="BI286" s="139">
        <f t="shared" si="216"/>
        <v>17.717475624781351</v>
      </c>
      <c r="BJ286" s="139">
        <f t="shared" si="217"/>
        <v>-7.9822523304313862</v>
      </c>
      <c r="BK286" s="137" t="str">
        <f t="shared" si="218"/>
        <v>Y</v>
      </c>
      <c r="BL286" s="137" t="str">
        <f t="shared" si="219"/>
        <v>Y</v>
      </c>
      <c r="BM286" s="137" t="str">
        <f t="shared" si="220"/>
        <v>Y</v>
      </c>
      <c r="BN286" s="137">
        <f>'FOD (ALL)'!H286</f>
        <v>613</v>
      </c>
      <c r="BO286" s="137">
        <f>'FOD (ALL)'!Y286</f>
        <v>204</v>
      </c>
      <c r="BP286" s="137">
        <f>'FOD (ALL)'!AP286</f>
        <v>129</v>
      </c>
      <c r="BQ286" s="137">
        <f>'FOD (ALL)'!BG286</f>
        <v>112</v>
      </c>
      <c r="BR286" s="137">
        <f>'FOD (ALL)'!BX286</f>
        <v>121</v>
      </c>
      <c r="BS286" s="137" t="str">
        <f t="shared" si="221"/>
        <v>Y</v>
      </c>
      <c r="BT286" s="137" t="str">
        <f t="shared" si="222"/>
        <v>Y</v>
      </c>
      <c r="BU286" s="137" t="str">
        <f t="shared" si="223"/>
        <v>Y</v>
      </c>
      <c r="BV286" s="137" t="str">
        <f t="shared" si="224"/>
        <v>N</v>
      </c>
      <c r="BW286" s="139">
        <f t="shared" si="225"/>
        <v>200.49019607843138</v>
      </c>
      <c r="BX286" s="139">
        <f t="shared" si="226"/>
        <v>58.139534883720934</v>
      </c>
      <c r="BY286" s="139">
        <f t="shared" si="227"/>
        <v>15.178571428571427</v>
      </c>
      <c r="BZ286" s="139">
        <f t="shared" si="228"/>
        <v>-7.4380165289256199</v>
      </c>
      <c r="CA286" s="137" t="str">
        <f t="shared" si="229"/>
        <v>Y</v>
      </c>
      <c r="CB286" s="137" t="str">
        <f t="shared" si="230"/>
        <v>Y</v>
      </c>
      <c r="CC286" s="137" t="str">
        <f t="shared" si="231"/>
        <v>Y</v>
      </c>
    </row>
    <row r="287" spans="1:81" x14ac:dyDescent="0.3">
      <c r="A287" s="137" t="str">
        <f>'FOD (ALL)'!B287</f>
        <v>MUTHOOTFIN</v>
      </c>
      <c r="B287" s="146">
        <f>'FOD (ALL)'!C287</f>
        <v>44042</v>
      </c>
      <c r="C287" s="137">
        <f>'FOD (ALL)'!G287</f>
        <v>811.8</v>
      </c>
      <c r="D287" s="137">
        <f>'FOD (ALL)'!X287</f>
        <v>833.65</v>
      </c>
      <c r="E287" s="137">
        <f>'FOD (ALL)'!AO287</f>
        <v>818.4</v>
      </c>
      <c r="F287" s="137">
        <f>'FOD (ALL)'!BF287</f>
        <v>788.55</v>
      </c>
      <c r="G287" s="137">
        <f>'FOD (ALL)'!BW287</f>
        <v>783.8</v>
      </c>
      <c r="H287" s="137" t="str">
        <f t="shared" si="188"/>
        <v>N</v>
      </c>
      <c r="I287" s="137" t="str">
        <f t="shared" si="189"/>
        <v>Y</v>
      </c>
      <c r="J287" s="137" t="str">
        <f t="shared" si="190"/>
        <v>Y</v>
      </c>
      <c r="K287" s="137" t="str">
        <f t="shared" si="191"/>
        <v>Y</v>
      </c>
      <c r="L287" s="139">
        <f t="shared" si="192"/>
        <v>-2.6210040184729828</v>
      </c>
      <c r="M287" s="139">
        <f t="shared" si="193"/>
        <v>1.8633919843597264</v>
      </c>
      <c r="N287" s="139">
        <f t="shared" si="194"/>
        <v>3.7854289518736954</v>
      </c>
      <c r="O287" s="139">
        <f t="shared" si="195"/>
        <v>0.60602194437356471</v>
      </c>
      <c r="P287" s="137" t="str">
        <f t="shared" si="196"/>
        <v>N</v>
      </c>
      <c r="Q287" s="137" t="str">
        <f t="shared" si="197"/>
        <v>N</v>
      </c>
      <c r="R287" s="137" t="str">
        <f t="shared" si="198"/>
        <v>Y</v>
      </c>
      <c r="S287" s="137">
        <f>'FOD (ALL)'!D287</f>
        <v>0</v>
      </c>
      <c r="T287" s="137">
        <f>'FOD (ALL)'!U287</f>
        <v>827.05</v>
      </c>
      <c r="U287" s="137">
        <f>'FOD (ALL)'!AL287</f>
        <v>0</v>
      </c>
      <c r="V287" s="137">
        <f>'FOD (ALL)'!BC287</f>
        <v>0</v>
      </c>
      <c r="W287" s="137">
        <f>'FOD (ALL)'!BT287</f>
        <v>793.7</v>
      </c>
      <c r="X287" s="137">
        <f>'FOD (ALL)'!E287</f>
        <v>0</v>
      </c>
      <c r="Y287" s="137">
        <f>'FOD (ALL)'!V287</f>
        <v>827.05</v>
      </c>
      <c r="Z287" s="137">
        <f>'FOD (ALL)'!AM287</f>
        <v>0</v>
      </c>
      <c r="AA287" s="137">
        <f>'FOD (ALL)'!BD287</f>
        <v>0</v>
      </c>
      <c r="AB287" s="137">
        <f>'FOD (ALL)'!BU287</f>
        <v>794.65</v>
      </c>
      <c r="AC287" s="137">
        <f>'FOD (ALL)'!F287</f>
        <v>0</v>
      </c>
      <c r="AD287" s="137">
        <f>'FOD (ALL)'!W287</f>
        <v>823.45</v>
      </c>
      <c r="AE287" s="137">
        <f>'FOD (ALL)'!AN287</f>
        <v>0</v>
      </c>
      <c r="AF287" s="137">
        <f>'FOD (ALL)'!BE287</f>
        <v>0</v>
      </c>
      <c r="AG287" s="137">
        <f>'FOD (ALL)'!BV287</f>
        <v>793.7</v>
      </c>
      <c r="AH287" s="137">
        <f>'FOD (ALL)'!J287</f>
        <v>1500</v>
      </c>
      <c r="AI287" s="137">
        <f>'FOD (ALL)'!AA287</f>
        <v>1500</v>
      </c>
      <c r="AJ287" s="137">
        <f>'FOD (ALL)'!AR287</f>
        <v>750</v>
      </c>
      <c r="AK287" s="137">
        <f>'FOD (ALL)'!BI287</f>
        <v>750</v>
      </c>
      <c r="AL287" s="137">
        <f>'FOD (ALL)'!BZ287</f>
        <v>750</v>
      </c>
      <c r="AM287" s="137" t="str">
        <f t="shared" si="199"/>
        <v>Y</v>
      </c>
      <c r="AN287" s="137" t="str">
        <f t="shared" si="200"/>
        <v>Y</v>
      </c>
      <c r="AO287" s="137" t="str">
        <f t="shared" si="201"/>
        <v>Y</v>
      </c>
      <c r="AP287" s="137" t="str">
        <f t="shared" si="202"/>
        <v>Y</v>
      </c>
      <c r="AQ287" s="139">
        <f t="shared" si="203"/>
        <v>0</v>
      </c>
      <c r="AR287" s="139">
        <f t="shared" si="204"/>
        <v>100</v>
      </c>
      <c r="AS287" s="139">
        <f t="shared" si="205"/>
        <v>0</v>
      </c>
      <c r="AT287" s="139">
        <f t="shared" si="206"/>
        <v>0</v>
      </c>
      <c r="AU287" s="137" t="str">
        <f t="shared" si="207"/>
        <v>N</v>
      </c>
      <c r="AV287" s="137" t="str">
        <f t="shared" si="208"/>
        <v>Y</v>
      </c>
      <c r="AW287" s="137" t="str">
        <f t="shared" si="209"/>
        <v>Y</v>
      </c>
      <c r="AX287" s="137">
        <f>'FOD (ALL)'!I287</f>
        <v>0</v>
      </c>
      <c r="AY287" s="137">
        <f>'FOD (ALL)'!Z287</f>
        <v>12.37</v>
      </c>
      <c r="AZ287" s="137">
        <f>'FOD (ALL)'!AQ287</f>
        <v>0</v>
      </c>
      <c r="BA287" s="137">
        <f>'FOD (ALL)'!BH287</f>
        <v>0</v>
      </c>
      <c r="BB287" s="137">
        <f>'FOD (ALL)'!BY287</f>
        <v>11.91</v>
      </c>
      <c r="BC287" s="137" t="str">
        <f t="shared" si="210"/>
        <v>N</v>
      </c>
      <c r="BD287" s="137" t="str">
        <f t="shared" si="211"/>
        <v>Y</v>
      </c>
      <c r="BE287" s="137" t="str">
        <f t="shared" si="212"/>
        <v>Y</v>
      </c>
      <c r="BF287" s="137" t="str">
        <f t="shared" si="213"/>
        <v>N</v>
      </c>
      <c r="BG287" s="139">
        <f t="shared" si="214"/>
        <v>-100</v>
      </c>
      <c r="BH287" s="139" t="e">
        <f t="shared" si="215"/>
        <v>#DIV/0!</v>
      </c>
      <c r="BI287" s="139" t="e">
        <f t="shared" si="216"/>
        <v>#DIV/0!</v>
      </c>
      <c r="BJ287" s="139">
        <f t="shared" si="217"/>
        <v>-100</v>
      </c>
      <c r="BK287" s="137" t="e">
        <f t="shared" si="218"/>
        <v>#DIV/0!</v>
      </c>
      <c r="BL287" s="137" t="e">
        <f t="shared" si="219"/>
        <v>#DIV/0!</v>
      </c>
      <c r="BM287" s="137" t="e">
        <f t="shared" si="220"/>
        <v>#DIV/0!</v>
      </c>
      <c r="BN287" s="137">
        <f>'FOD (ALL)'!H287</f>
        <v>0</v>
      </c>
      <c r="BO287" s="137">
        <f>'FOD (ALL)'!Y287</f>
        <v>2</v>
      </c>
      <c r="BP287" s="137">
        <f>'FOD (ALL)'!AP287</f>
        <v>0</v>
      </c>
      <c r="BQ287" s="137">
        <f>'FOD (ALL)'!BG287</f>
        <v>0</v>
      </c>
      <c r="BR287" s="137">
        <f>'FOD (ALL)'!BX287</f>
        <v>2</v>
      </c>
      <c r="BS287" s="137" t="str">
        <f t="shared" si="221"/>
        <v>N</v>
      </c>
      <c r="BT287" s="137" t="str">
        <f t="shared" si="222"/>
        <v>Y</v>
      </c>
      <c r="BU287" s="137" t="str">
        <f t="shared" si="223"/>
        <v>Y</v>
      </c>
      <c r="BV287" s="137" t="str">
        <f t="shared" si="224"/>
        <v>N</v>
      </c>
      <c r="BW287" s="139">
        <f t="shared" si="225"/>
        <v>-100</v>
      </c>
      <c r="BX287" s="139" t="e">
        <f t="shared" si="226"/>
        <v>#DIV/0!</v>
      </c>
      <c r="BY287" s="139" t="e">
        <f t="shared" si="227"/>
        <v>#DIV/0!</v>
      </c>
      <c r="BZ287" s="139">
        <f t="shared" si="228"/>
        <v>-100</v>
      </c>
      <c r="CA287" s="137" t="e">
        <f t="shared" si="229"/>
        <v>#DIV/0!</v>
      </c>
      <c r="CB287" s="137" t="e">
        <f t="shared" si="230"/>
        <v>#DIV/0!</v>
      </c>
      <c r="CC287" s="137" t="e">
        <f t="shared" si="231"/>
        <v>#DIV/0!</v>
      </c>
    </row>
    <row r="288" spans="1:81" x14ac:dyDescent="0.3">
      <c r="A288" s="137" t="str">
        <f>'FOD (ALL)'!B288</f>
        <v>NATIONALUM</v>
      </c>
      <c r="B288" s="146">
        <f>'FOD (ALL)'!C288</f>
        <v>43979</v>
      </c>
      <c r="C288" s="137">
        <f>'FOD (ALL)'!G288</f>
        <v>27</v>
      </c>
      <c r="D288" s="137">
        <f>'FOD (ALL)'!X288</f>
        <v>28.1</v>
      </c>
      <c r="E288" s="137">
        <f>'FOD (ALL)'!AO288</f>
        <v>27.95</v>
      </c>
      <c r="F288" s="137">
        <f>'FOD (ALL)'!BF288</f>
        <v>28</v>
      </c>
      <c r="G288" s="137">
        <f>'FOD (ALL)'!BW288</f>
        <v>27.55</v>
      </c>
      <c r="H288" s="137" t="str">
        <f t="shared" si="188"/>
        <v>N</v>
      </c>
      <c r="I288" s="137" t="str">
        <f t="shared" si="189"/>
        <v>Y</v>
      </c>
      <c r="J288" s="137" t="str">
        <f t="shared" si="190"/>
        <v>N</v>
      </c>
      <c r="K288" s="137" t="str">
        <f t="shared" si="191"/>
        <v>Y</v>
      </c>
      <c r="L288" s="139">
        <f t="shared" si="192"/>
        <v>-3.9145907473309656</v>
      </c>
      <c r="M288" s="139">
        <f t="shared" si="193"/>
        <v>0.53667262969589324</v>
      </c>
      <c r="N288" s="139">
        <f t="shared" si="194"/>
        <v>-0.1785714285714311</v>
      </c>
      <c r="O288" s="139">
        <f t="shared" si="195"/>
        <v>1.6333938294010864</v>
      </c>
      <c r="P288" s="137" t="str">
        <f t="shared" si="196"/>
        <v>N</v>
      </c>
      <c r="Q288" s="137" t="str">
        <f t="shared" si="197"/>
        <v>Y</v>
      </c>
      <c r="R288" s="137" t="str">
        <f t="shared" si="198"/>
        <v>N</v>
      </c>
      <c r="S288" s="137">
        <f>'FOD (ALL)'!D288</f>
        <v>27.75</v>
      </c>
      <c r="T288" s="137">
        <f>'FOD (ALL)'!U288</f>
        <v>27.7</v>
      </c>
      <c r="U288" s="137">
        <f>'FOD (ALL)'!AL288</f>
        <v>27.95</v>
      </c>
      <c r="V288" s="137">
        <f>'FOD (ALL)'!BC288</f>
        <v>27.9</v>
      </c>
      <c r="W288" s="137">
        <f>'FOD (ALL)'!BT288</f>
        <v>29.05</v>
      </c>
      <c r="X288" s="137">
        <f>'FOD (ALL)'!E288</f>
        <v>28</v>
      </c>
      <c r="Y288" s="137">
        <f>'FOD (ALL)'!V288</f>
        <v>28.4</v>
      </c>
      <c r="Z288" s="137">
        <f>'FOD (ALL)'!AM288</f>
        <v>28.3</v>
      </c>
      <c r="AA288" s="137">
        <f>'FOD (ALL)'!BD288</f>
        <v>28.55</v>
      </c>
      <c r="AB288" s="137">
        <f>'FOD (ALL)'!BU288</f>
        <v>29.45</v>
      </c>
      <c r="AC288" s="137">
        <f>'FOD (ALL)'!F288</f>
        <v>26.85</v>
      </c>
      <c r="AD288" s="137">
        <f>'FOD (ALL)'!W288</f>
        <v>27.7</v>
      </c>
      <c r="AE288" s="137">
        <f>'FOD (ALL)'!AN288</f>
        <v>27.75</v>
      </c>
      <c r="AF288" s="137">
        <f>'FOD (ALL)'!BE288</f>
        <v>27.7</v>
      </c>
      <c r="AG288" s="137">
        <f>'FOD (ALL)'!BV288</f>
        <v>27.35</v>
      </c>
      <c r="AH288" s="137">
        <f>'FOD (ALL)'!J288</f>
        <v>22487400</v>
      </c>
      <c r="AI288" s="137">
        <f>'FOD (ALL)'!AA288</f>
        <v>22206600</v>
      </c>
      <c r="AJ288" s="137">
        <f>'FOD (ALL)'!AR288</f>
        <v>22967100</v>
      </c>
      <c r="AK288" s="137">
        <f>'FOD (ALL)'!BI288</f>
        <v>23107500</v>
      </c>
      <c r="AL288" s="137">
        <f>'FOD (ALL)'!BZ288</f>
        <v>24031800</v>
      </c>
      <c r="AM288" s="137" t="str">
        <f t="shared" si="199"/>
        <v>Y</v>
      </c>
      <c r="AN288" s="137" t="str">
        <f t="shared" si="200"/>
        <v>N</v>
      </c>
      <c r="AO288" s="137" t="str">
        <f t="shared" si="201"/>
        <v>N</v>
      </c>
      <c r="AP288" s="137" t="str">
        <f t="shared" si="202"/>
        <v>N</v>
      </c>
      <c r="AQ288" s="139">
        <f t="shared" si="203"/>
        <v>1.2644889357218125</v>
      </c>
      <c r="AR288" s="139">
        <f t="shared" si="204"/>
        <v>-3.3112582781456954</v>
      </c>
      <c r="AS288" s="139">
        <f t="shared" si="205"/>
        <v>-0.60759493670886078</v>
      </c>
      <c r="AT288" s="139">
        <f t="shared" si="206"/>
        <v>-3.8461538461538463</v>
      </c>
      <c r="AU288" s="137" t="str">
        <f t="shared" si="207"/>
        <v>Y</v>
      </c>
      <c r="AV288" s="137" t="str">
        <f t="shared" si="208"/>
        <v>N</v>
      </c>
      <c r="AW288" s="137" t="str">
        <f t="shared" si="209"/>
        <v>Y</v>
      </c>
      <c r="AX288" s="137">
        <f>'FOD (ALL)'!I288</f>
        <v>2263.84</v>
      </c>
      <c r="AY288" s="137">
        <f>'FOD (ALL)'!Z288</f>
        <v>2056.5</v>
      </c>
      <c r="AZ288" s="137">
        <f>'FOD (ALL)'!AQ288</f>
        <v>1150</v>
      </c>
      <c r="BA288" s="137">
        <f>'FOD (ALL)'!BH288</f>
        <v>2090.16</v>
      </c>
      <c r="BB288" s="137">
        <f>'FOD (ALL)'!BY288</f>
        <v>2457.81</v>
      </c>
      <c r="BC288" s="137" t="str">
        <f t="shared" si="210"/>
        <v>Y</v>
      </c>
      <c r="BD288" s="137" t="str">
        <f t="shared" si="211"/>
        <v>Y</v>
      </c>
      <c r="BE288" s="137" t="str">
        <f t="shared" si="212"/>
        <v>N</v>
      </c>
      <c r="BF288" s="137" t="str">
        <f t="shared" si="213"/>
        <v>N</v>
      </c>
      <c r="BG288" s="139">
        <f t="shared" si="214"/>
        <v>10.08217845854608</v>
      </c>
      <c r="BH288" s="139">
        <f t="shared" si="215"/>
        <v>78.826086956521735</v>
      </c>
      <c r="BI288" s="139">
        <f t="shared" si="216"/>
        <v>-44.980288590347143</v>
      </c>
      <c r="BJ288" s="139">
        <f t="shared" si="217"/>
        <v>-14.958438609982061</v>
      </c>
      <c r="BK288" s="137" t="str">
        <f t="shared" si="218"/>
        <v>N</v>
      </c>
      <c r="BL288" s="137" t="str">
        <f t="shared" si="219"/>
        <v>Y</v>
      </c>
      <c r="BM288" s="137" t="str">
        <f t="shared" si="220"/>
        <v>N</v>
      </c>
      <c r="BN288" s="137">
        <f>'FOD (ALL)'!H288</f>
        <v>708</v>
      </c>
      <c r="BO288" s="137">
        <f>'FOD (ALL)'!Y288</f>
        <v>626</v>
      </c>
      <c r="BP288" s="137">
        <f>'FOD (ALL)'!AP288</f>
        <v>351</v>
      </c>
      <c r="BQ288" s="137">
        <f>'FOD (ALL)'!BG288</f>
        <v>636</v>
      </c>
      <c r="BR288" s="137">
        <f>'FOD (ALL)'!BX288</f>
        <v>748</v>
      </c>
      <c r="BS288" s="137" t="str">
        <f t="shared" si="221"/>
        <v>Y</v>
      </c>
      <c r="BT288" s="137" t="str">
        <f t="shared" si="222"/>
        <v>Y</v>
      </c>
      <c r="BU288" s="137" t="str">
        <f t="shared" si="223"/>
        <v>N</v>
      </c>
      <c r="BV288" s="137" t="str">
        <f t="shared" si="224"/>
        <v>N</v>
      </c>
      <c r="BW288" s="139">
        <f t="shared" si="225"/>
        <v>13.099041533546327</v>
      </c>
      <c r="BX288" s="139">
        <f t="shared" si="226"/>
        <v>78.347578347578349</v>
      </c>
      <c r="BY288" s="139">
        <f t="shared" si="227"/>
        <v>-44.811320754716981</v>
      </c>
      <c r="BZ288" s="139">
        <f t="shared" si="228"/>
        <v>-14.973262032085561</v>
      </c>
      <c r="CA288" s="137" t="str">
        <f t="shared" si="229"/>
        <v>N</v>
      </c>
      <c r="CB288" s="137" t="str">
        <f t="shared" si="230"/>
        <v>Y</v>
      </c>
      <c r="CC288" s="137" t="str">
        <f t="shared" si="231"/>
        <v>N</v>
      </c>
    </row>
    <row r="289" spans="1:81" x14ac:dyDescent="0.3">
      <c r="A289" s="137" t="str">
        <f>'FOD (ALL)'!B289</f>
        <v>NATIONALUM</v>
      </c>
      <c r="B289" s="146">
        <f>'FOD (ALL)'!C289</f>
        <v>44007</v>
      </c>
      <c r="C289" s="137">
        <f>'FOD (ALL)'!G289</f>
        <v>27</v>
      </c>
      <c r="D289" s="137">
        <f>'FOD (ALL)'!X289</f>
        <v>28</v>
      </c>
      <c r="E289" s="137">
        <f>'FOD (ALL)'!AO289</f>
        <v>27.9</v>
      </c>
      <c r="F289" s="137">
        <f>'FOD (ALL)'!BF289</f>
        <v>27.95</v>
      </c>
      <c r="G289" s="137">
        <f>'FOD (ALL)'!BW289</f>
        <v>27.5</v>
      </c>
      <c r="H289" s="137" t="str">
        <f t="shared" si="188"/>
        <v>N</v>
      </c>
      <c r="I289" s="137" t="str">
        <f t="shared" si="189"/>
        <v>Y</v>
      </c>
      <c r="J289" s="137" t="str">
        <f t="shared" si="190"/>
        <v>N</v>
      </c>
      <c r="K289" s="137" t="str">
        <f t="shared" si="191"/>
        <v>Y</v>
      </c>
      <c r="L289" s="139">
        <f t="shared" si="192"/>
        <v>-3.5714285714285712</v>
      </c>
      <c r="M289" s="139">
        <f t="shared" si="193"/>
        <v>0.35842293906810546</v>
      </c>
      <c r="N289" s="139">
        <f t="shared" si="194"/>
        <v>-0.1788908765652977</v>
      </c>
      <c r="O289" s="139">
        <f t="shared" si="195"/>
        <v>1.6363636363636338</v>
      </c>
      <c r="P289" s="137" t="str">
        <f t="shared" si="196"/>
        <v>N</v>
      </c>
      <c r="Q289" s="137" t="str">
        <f t="shared" si="197"/>
        <v>Y</v>
      </c>
      <c r="R289" s="137" t="str">
        <f t="shared" si="198"/>
        <v>N</v>
      </c>
      <c r="S289" s="137">
        <f>'FOD (ALL)'!D289</f>
        <v>27.85</v>
      </c>
      <c r="T289" s="137">
        <f>'FOD (ALL)'!U289</f>
        <v>27.95</v>
      </c>
      <c r="U289" s="137">
        <f>'FOD (ALL)'!AL289</f>
        <v>28</v>
      </c>
      <c r="V289" s="137">
        <f>'FOD (ALL)'!BC289</f>
        <v>28</v>
      </c>
      <c r="W289" s="137">
        <f>'FOD (ALL)'!BT289</f>
        <v>28.8</v>
      </c>
      <c r="X289" s="137">
        <f>'FOD (ALL)'!E289</f>
        <v>27.9</v>
      </c>
      <c r="Y289" s="137">
        <f>'FOD (ALL)'!V289</f>
        <v>28.4</v>
      </c>
      <c r="Z289" s="137">
        <f>'FOD (ALL)'!AM289</f>
        <v>28.2</v>
      </c>
      <c r="AA289" s="137">
        <f>'FOD (ALL)'!BD289</f>
        <v>28.45</v>
      </c>
      <c r="AB289" s="137">
        <f>'FOD (ALL)'!BU289</f>
        <v>28.8</v>
      </c>
      <c r="AC289" s="137">
        <f>'FOD (ALL)'!F289</f>
        <v>26.8</v>
      </c>
      <c r="AD289" s="137">
        <f>'FOD (ALL)'!W289</f>
        <v>27.85</v>
      </c>
      <c r="AE289" s="137">
        <f>'FOD (ALL)'!AN289</f>
        <v>27.65</v>
      </c>
      <c r="AF289" s="137">
        <f>'FOD (ALL)'!BE289</f>
        <v>27.7</v>
      </c>
      <c r="AG289" s="137">
        <f>'FOD (ALL)'!BV289</f>
        <v>27.4</v>
      </c>
      <c r="AH289" s="137">
        <f>'FOD (ALL)'!J289</f>
        <v>7300800</v>
      </c>
      <c r="AI289" s="137">
        <f>'FOD (ALL)'!AA289</f>
        <v>3954600</v>
      </c>
      <c r="AJ289" s="137">
        <f>'FOD (ALL)'!AR289</f>
        <v>3357900</v>
      </c>
      <c r="AK289" s="137">
        <f>'FOD (ALL)'!BI289</f>
        <v>2620800</v>
      </c>
      <c r="AL289" s="137">
        <f>'FOD (ALL)'!BZ289</f>
        <v>2059200</v>
      </c>
      <c r="AM289" s="137" t="str">
        <f t="shared" si="199"/>
        <v>Y</v>
      </c>
      <c r="AN289" s="137" t="str">
        <f t="shared" si="200"/>
        <v>Y</v>
      </c>
      <c r="AO289" s="137" t="str">
        <f t="shared" si="201"/>
        <v>Y</v>
      </c>
      <c r="AP289" s="137" t="str">
        <f t="shared" si="202"/>
        <v>Y</v>
      </c>
      <c r="AQ289" s="139">
        <f t="shared" si="203"/>
        <v>84.615384615384613</v>
      </c>
      <c r="AR289" s="139">
        <f t="shared" si="204"/>
        <v>17.770034843205575</v>
      </c>
      <c r="AS289" s="139">
        <f t="shared" si="205"/>
        <v>28.125</v>
      </c>
      <c r="AT289" s="139">
        <f t="shared" si="206"/>
        <v>27.27272727272727</v>
      </c>
      <c r="AU289" s="137" t="str">
        <f t="shared" si="207"/>
        <v>Y</v>
      </c>
      <c r="AV289" s="137" t="str">
        <f t="shared" si="208"/>
        <v>N</v>
      </c>
      <c r="AW289" s="137" t="str">
        <f t="shared" si="209"/>
        <v>Y</v>
      </c>
      <c r="AX289" s="137">
        <f>'FOD (ALL)'!I289</f>
        <v>1475.1</v>
      </c>
      <c r="AY289" s="137">
        <f>'FOD (ALL)'!Z289</f>
        <v>828.33</v>
      </c>
      <c r="AZ289" s="137">
        <f>'FOD (ALL)'!AQ289</f>
        <v>346.61</v>
      </c>
      <c r="BA289" s="137">
        <f>'FOD (ALL)'!BH289</f>
        <v>262.22000000000003</v>
      </c>
      <c r="BB289" s="137">
        <f>'FOD (ALL)'!BY289</f>
        <v>150.18</v>
      </c>
      <c r="BC289" s="137" t="str">
        <f t="shared" si="210"/>
        <v>Y</v>
      </c>
      <c r="BD289" s="137" t="str">
        <f t="shared" si="211"/>
        <v>Y</v>
      </c>
      <c r="BE289" s="137" t="str">
        <f t="shared" si="212"/>
        <v>Y</v>
      </c>
      <c r="BF289" s="137" t="str">
        <f t="shared" si="213"/>
        <v>Y</v>
      </c>
      <c r="BG289" s="139">
        <f t="shared" si="214"/>
        <v>78.081199521929648</v>
      </c>
      <c r="BH289" s="139">
        <f t="shared" si="215"/>
        <v>138.98041025936931</v>
      </c>
      <c r="BI289" s="139">
        <f t="shared" si="216"/>
        <v>32.182899855083505</v>
      </c>
      <c r="BJ289" s="139">
        <f t="shared" si="217"/>
        <v>74.603808762817962</v>
      </c>
      <c r="BK289" s="137" t="str">
        <f t="shared" si="218"/>
        <v>N</v>
      </c>
      <c r="BL289" s="137" t="str">
        <f t="shared" si="219"/>
        <v>Y</v>
      </c>
      <c r="BM289" s="137" t="str">
        <f t="shared" si="220"/>
        <v>N</v>
      </c>
      <c r="BN289" s="137">
        <f>'FOD (ALL)'!H289</f>
        <v>463</v>
      </c>
      <c r="BO289" s="137">
        <f>'FOD (ALL)'!Y289</f>
        <v>253</v>
      </c>
      <c r="BP289" s="137">
        <f>'FOD (ALL)'!AP289</f>
        <v>106</v>
      </c>
      <c r="BQ289" s="137">
        <f>'FOD (ALL)'!BG289</f>
        <v>80</v>
      </c>
      <c r="BR289" s="137">
        <f>'FOD (ALL)'!BX289</f>
        <v>46</v>
      </c>
      <c r="BS289" s="137" t="str">
        <f t="shared" si="221"/>
        <v>Y</v>
      </c>
      <c r="BT289" s="137" t="str">
        <f t="shared" si="222"/>
        <v>Y</v>
      </c>
      <c r="BU289" s="137" t="str">
        <f t="shared" si="223"/>
        <v>Y</v>
      </c>
      <c r="BV289" s="137" t="str">
        <f t="shared" si="224"/>
        <v>Y</v>
      </c>
      <c r="BW289" s="139">
        <f t="shared" si="225"/>
        <v>83.003952569169954</v>
      </c>
      <c r="BX289" s="139">
        <f t="shared" si="226"/>
        <v>138.67924528301887</v>
      </c>
      <c r="BY289" s="139">
        <f t="shared" si="227"/>
        <v>32.5</v>
      </c>
      <c r="BZ289" s="139">
        <f t="shared" si="228"/>
        <v>73.91304347826086</v>
      </c>
      <c r="CA289" s="137" t="str">
        <f t="shared" si="229"/>
        <v>N</v>
      </c>
      <c r="CB289" s="137" t="str">
        <f t="shared" si="230"/>
        <v>Y</v>
      </c>
      <c r="CC289" s="137" t="str">
        <f t="shared" si="231"/>
        <v>N</v>
      </c>
    </row>
    <row r="290" spans="1:81" x14ac:dyDescent="0.3">
      <c r="A290" s="137" t="str">
        <f>'FOD (ALL)'!B290</f>
        <v>NATIONALUM</v>
      </c>
      <c r="B290" s="146">
        <f>'FOD (ALL)'!C290</f>
        <v>44042</v>
      </c>
      <c r="C290" s="137">
        <f>'FOD (ALL)'!G290</f>
        <v>27.05</v>
      </c>
      <c r="D290" s="137">
        <f>'FOD (ALL)'!X290</f>
        <v>28.25</v>
      </c>
      <c r="E290" s="137">
        <f>'FOD (ALL)'!AO290</f>
        <v>28.15</v>
      </c>
      <c r="F290" s="137">
        <f>'FOD (ALL)'!BF290</f>
        <v>28.2</v>
      </c>
      <c r="G290" s="137">
        <f>'FOD (ALL)'!BW290</f>
        <v>27.75</v>
      </c>
      <c r="H290" s="137" t="str">
        <f t="shared" si="188"/>
        <v>N</v>
      </c>
      <c r="I290" s="137" t="str">
        <f t="shared" si="189"/>
        <v>Y</v>
      </c>
      <c r="J290" s="137" t="str">
        <f t="shared" si="190"/>
        <v>N</v>
      </c>
      <c r="K290" s="137" t="str">
        <f t="shared" si="191"/>
        <v>Y</v>
      </c>
      <c r="L290" s="139">
        <f t="shared" si="192"/>
        <v>-4.2477876106194659</v>
      </c>
      <c r="M290" s="139">
        <f t="shared" si="193"/>
        <v>0.355239786856133</v>
      </c>
      <c r="N290" s="139">
        <f t="shared" si="194"/>
        <v>-0.17730496453900962</v>
      </c>
      <c r="O290" s="139">
        <f t="shared" si="195"/>
        <v>1.6216216216216188</v>
      </c>
      <c r="P290" s="137" t="str">
        <f t="shared" si="196"/>
        <v>N</v>
      </c>
      <c r="Q290" s="137" t="str">
        <f t="shared" si="197"/>
        <v>Y</v>
      </c>
      <c r="R290" s="137" t="str">
        <f t="shared" si="198"/>
        <v>N</v>
      </c>
      <c r="S290" s="137">
        <f>'FOD (ALL)'!D290</f>
        <v>27.05</v>
      </c>
      <c r="T290" s="137">
        <f>'FOD (ALL)'!U290</f>
        <v>0</v>
      </c>
      <c r="U290" s="137">
        <f>'FOD (ALL)'!AL290</f>
        <v>0</v>
      </c>
      <c r="V290" s="137">
        <f>'FOD (ALL)'!BC290</f>
        <v>0</v>
      </c>
      <c r="W290" s="137">
        <f>'FOD (ALL)'!BT290</f>
        <v>0</v>
      </c>
      <c r="X290" s="137">
        <f>'FOD (ALL)'!E290</f>
        <v>27.05</v>
      </c>
      <c r="Y290" s="137">
        <f>'FOD (ALL)'!V290</f>
        <v>0</v>
      </c>
      <c r="Z290" s="137">
        <f>'FOD (ALL)'!AM290</f>
        <v>0</v>
      </c>
      <c r="AA290" s="137">
        <f>'FOD (ALL)'!BD290</f>
        <v>0</v>
      </c>
      <c r="AB290" s="137">
        <f>'FOD (ALL)'!BU290</f>
        <v>0</v>
      </c>
      <c r="AC290" s="137">
        <f>'FOD (ALL)'!F290</f>
        <v>27.05</v>
      </c>
      <c r="AD290" s="137">
        <f>'FOD (ALL)'!W290</f>
        <v>0</v>
      </c>
      <c r="AE290" s="137">
        <f>'FOD (ALL)'!AN290</f>
        <v>0</v>
      </c>
      <c r="AF290" s="137">
        <f>'FOD (ALL)'!BE290</f>
        <v>0</v>
      </c>
      <c r="AG290" s="137">
        <f>'FOD (ALL)'!BV290</f>
        <v>0</v>
      </c>
      <c r="AH290" s="137">
        <f>'FOD (ALL)'!J290</f>
        <v>68000</v>
      </c>
      <c r="AI290" s="137">
        <f>'FOD (ALL)'!AA290</f>
        <v>51000</v>
      </c>
      <c r="AJ290" s="137">
        <f>'FOD (ALL)'!AR290</f>
        <v>51000</v>
      </c>
      <c r="AK290" s="137">
        <f>'FOD (ALL)'!BI290</f>
        <v>51000</v>
      </c>
      <c r="AL290" s="137">
        <f>'FOD (ALL)'!BZ290</f>
        <v>51000</v>
      </c>
      <c r="AM290" s="137" t="str">
        <f t="shared" si="199"/>
        <v>Y</v>
      </c>
      <c r="AN290" s="137" t="str">
        <f t="shared" si="200"/>
        <v>Y</v>
      </c>
      <c r="AO290" s="137" t="str">
        <f t="shared" si="201"/>
        <v>Y</v>
      </c>
      <c r="AP290" s="137" t="str">
        <f t="shared" si="202"/>
        <v>Y</v>
      </c>
      <c r="AQ290" s="139">
        <f t="shared" si="203"/>
        <v>33.333333333333329</v>
      </c>
      <c r="AR290" s="139">
        <f t="shared" si="204"/>
        <v>0</v>
      </c>
      <c r="AS290" s="139">
        <f t="shared" si="205"/>
        <v>0</v>
      </c>
      <c r="AT290" s="139">
        <f t="shared" si="206"/>
        <v>0</v>
      </c>
      <c r="AU290" s="137" t="str">
        <f t="shared" si="207"/>
        <v>Y</v>
      </c>
      <c r="AV290" s="137" t="str">
        <f t="shared" si="208"/>
        <v>Y</v>
      </c>
      <c r="AW290" s="137" t="str">
        <f t="shared" si="209"/>
        <v>Y</v>
      </c>
      <c r="AX290" s="137">
        <f>'FOD (ALL)'!I290</f>
        <v>4.59</v>
      </c>
      <c r="AY290" s="137">
        <f>'FOD (ALL)'!Z290</f>
        <v>0</v>
      </c>
      <c r="AZ290" s="137">
        <f>'FOD (ALL)'!AQ290</f>
        <v>0</v>
      </c>
      <c r="BA290" s="137">
        <f>'FOD (ALL)'!BH290</f>
        <v>0</v>
      </c>
      <c r="BB290" s="137">
        <f>'FOD (ALL)'!BY290</f>
        <v>0</v>
      </c>
      <c r="BC290" s="137" t="str">
        <f t="shared" si="210"/>
        <v>Y</v>
      </c>
      <c r="BD290" s="137" t="str">
        <f t="shared" si="211"/>
        <v>Y</v>
      </c>
      <c r="BE290" s="137" t="str">
        <f t="shared" si="212"/>
        <v>Y</v>
      </c>
      <c r="BF290" s="137" t="str">
        <f t="shared" si="213"/>
        <v>Y</v>
      </c>
      <c r="BG290" s="139" t="e">
        <f t="shared" si="214"/>
        <v>#DIV/0!</v>
      </c>
      <c r="BH290" s="139" t="e">
        <f t="shared" si="215"/>
        <v>#DIV/0!</v>
      </c>
      <c r="BI290" s="139" t="e">
        <f t="shared" si="216"/>
        <v>#DIV/0!</v>
      </c>
      <c r="BJ290" s="139" t="e">
        <f t="shared" si="217"/>
        <v>#DIV/0!</v>
      </c>
      <c r="BK290" s="137" t="e">
        <f t="shared" si="218"/>
        <v>#DIV/0!</v>
      </c>
      <c r="BL290" s="137" t="e">
        <f t="shared" si="219"/>
        <v>#DIV/0!</v>
      </c>
      <c r="BM290" s="137" t="e">
        <f t="shared" si="220"/>
        <v>#DIV/0!</v>
      </c>
      <c r="BN290" s="137">
        <f>'FOD (ALL)'!H290</f>
        <v>1</v>
      </c>
      <c r="BO290" s="137">
        <f>'FOD (ALL)'!Y290</f>
        <v>0</v>
      </c>
      <c r="BP290" s="137">
        <f>'FOD (ALL)'!AP290</f>
        <v>0</v>
      </c>
      <c r="BQ290" s="137">
        <f>'FOD (ALL)'!BG290</f>
        <v>0</v>
      </c>
      <c r="BR290" s="137">
        <f>'FOD (ALL)'!BX290</f>
        <v>0</v>
      </c>
      <c r="BS290" s="137" t="str">
        <f t="shared" si="221"/>
        <v>Y</v>
      </c>
      <c r="BT290" s="137" t="str">
        <f t="shared" si="222"/>
        <v>Y</v>
      </c>
      <c r="BU290" s="137" t="str">
        <f t="shared" si="223"/>
        <v>Y</v>
      </c>
      <c r="BV290" s="137" t="str">
        <f t="shared" si="224"/>
        <v>Y</v>
      </c>
      <c r="BW290" s="139" t="e">
        <f t="shared" si="225"/>
        <v>#DIV/0!</v>
      </c>
      <c r="BX290" s="139" t="e">
        <f t="shared" si="226"/>
        <v>#DIV/0!</v>
      </c>
      <c r="BY290" s="139" t="e">
        <f t="shared" si="227"/>
        <v>#DIV/0!</v>
      </c>
      <c r="BZ290" s="139" t="e">
        <f t="shared" si="228"/>
        <v>#DIV/0!</v>
      </c>
      <c r="CA290" s="137" t="e">
        <f t="shared" si="229"/>
        <v>#DIV/0!</v>
      </c>
      <c r="CB290" s="137" t="e">
        <f t="shared" si="230"/>
        <v>#DIV/0!</v>
      </c>
      <c r="CC290" s="137" t="e">
        <f t="shared" si="231"/>
        <v>#DIV/0!</v>
      </c>
    </row>
    <row r="291" spans="1:81" x14ac:dyDescent="0.3">
      <c r="A291" s="137" t="str">
        <f>'FOD (ALL)'!B291</f>
        <v>NAUKRI</v>
      </c>
      <c r="B291" s="146">
        <f>'FOD (ALL)'!C291</f>
        <v>43979</v>
      </c>
      <c r="C291" s="137">
        <f>'FOD (ALL)'!G291</f>
        <v>2429.85</v>
      </c>
      <c r="D291" s="137">
        <f>'FOD (ALL)'!X291</f>
        <v>2461.0500000000002</v>
      </c>
      <c r="E291" s="137">
        <f>'FOD (ALL)'!AO291</f>
        <v>2403.4499999999998</v>
      </c>
      <c r="F291" s="137">
        <f>'FOD (ALL)'!BF291</f>
        <v>2450.4</v>
      </c>
      <c r="G291" s="137">
        <f>'FOD (ALL)'!BW291</f>
        <v>2396.4</v>
      </c>
      <c r="H291" s="137" t="str">
        <f t="shared" si="188"/>
        <v>N</v>
      </c>
      <c r="I291" s="137" t="str">
        <f t="shared" si="189"/>
        <v>Y</v>
      </c>
      <c r="J291" s="137" t="str">
        <f t="shared" si="190"/>
        <v>N</v>
      </c>
      <c r="K291" s="137" t="str">
        <f t="shared" si="191"/>
        <v>Y</v>
      </c>
      <c r="L291" s="139">
        <f t="shared" si="192"/>
        <v>-1.2677515694520742</v>
      </c>
      <c r="M291" s="139">
        <f t="shared" si="193"/>
        <v>2.3965549522561473</v>
      </c>
      <c r="N291" s="139">
        <f t="shared" si="194"/>
        <v>-1.916013712047024</v>
      </c>
      <c r="O291" s="139">
        <f t="shared" si="195"/>
        <v>2.2533800701051576</v>
      </c>
      <c r="P291" s="137" t="str">
        <f t="shared" si="196"/>
        <v>N</v>
      </c>
      <c r="Q291" s="137" t="str">
        <f t="shared" si="197"/>
        <v>Y</v>
      </c>
      <c r="R291" s="137" t="str">
        <f t="shared" si="198"/>
        <v>N</v>
      </c>
      <c r="S291" s="137">
        <f>'FOD (ALL)'!D291</f>
        <v>2410</v>
      </c>
      <c r="T291" s="137">
        <f>'FOD (ALL)'!U291</f>
        <v>2421.9</v>
      </c>
      <c r="U291" s="137">
        <f>'FOD (ALL)'!AL291</f>
        <v>2430.75</v>
      </c>
      <c r="V291" s="137">
        <f>'FOD (ALL)'!BC291</f>
        <v>2445.1999999999998</v>
      </c>
      <c r="W291" s="137">
        <f>'FOD (ALL)'!BT291</f>
        <v>2552.1999999999998</v>
      </c>
      <c r="X291" s="137">
        <f>'FOD (ALL)'!E291</f>
        <v>2449.75</v>
      </c>
      <c r="Y291" s="137">
        <f>'FOD (ALL)'!V291</f>
        <v>2495.9499999999998</v>
      </c>
      <c r="Z291" s="137">
        <f>'FOD (ALL)'!AM291</f>
        <v>2458.85</v>
      </c>
      <c r="AA291" s="137">
        <f>'FOD (ALL)'!BD291</f>
        <v>2510.4499999999998</v>
      </c>
      <c r="AB291" s="137">
        <f>'FOD (ALL)'!BU291</f>
        <v>2552.1999999999998</v>
      </c>
      <c r="AC291" s="137">
        <f>'FOD (ALL)'!F291</f>
        <v>2370.6999999999998</v>
      </c>
      <c r="AD291" s="137">
        <f>'FOD (ALL)'!W291</f>
        <v>2403.9499999999998</v>
      </c>
      <c r="AE291" s="137">
        <f>'FOD (ALL)'!AN291</f>
        <v>2320.9499999999998</v>
      </c>
      <c r="AF291" s="137">
        <f>'FOD (ALL)'!BE291</f>
        <v>2411</v>
      </c>
      <c r="AG291" s="137">
        <f>'FOD (ALL)'!BV291</f>
        <v>2211</v>
      </c>
      <c r="AH291" s="137">
        <f>'FOD (ALL)'!J291</f>
        <v>637400</v>
      </c>
      <c r="AI291" s="137">
        <f>'FOD (ALL)'!AA291</f>
        <v>714200</v>
      </c>
      <c r="AJ291" s="137">
        <f>'FOD (ALL)'!AR291</f>
        <v>718000</v>
      </c>
      <c r="AK291" s="137">
        <f>'FOD (ALL)'!BI291</f>
        <v>743400</v>
      </c>
      <c r="AL291" s="137">
        <f>'FOD (ALL)'!BZ291</f>
        <v>706600</v>
      </c>
      <c r="AM291" s="137" t="str">
        <f t="shared" si="199"/>
        <v>N</v>
      </c>
      <c r="AN291" s="137" t="str">
        <f t="shared" si="200"/>
        <v>N</v>
      </c>
      <c r="AO291" s="137" t="str">
        <f t="shared" si="201"/>
        <v>N</v>
      </c>
      <c r="AP291" s="137" t="str">
        <f t="shared" si="202"/>
        <v>Y</v>
      </c>
      <c r="AQ291" s="139">
        <f t="shared" si="203"/>
        <v>-10.753290394847381</v>
      </c>
      <c r="AR291" s="139">
        <f t="shared" si="204"/>
        <v>-0.52924791086350975</v>
      </c>
      <c r="AS291" s="139">
        <f t="shared" si="205"/>
        <v>-3.4167339252085016</v>
      </c>
      <c r="AT291" s="139">
        <f t="shared" si="206"/>
        <v>5.2080384941975657</v>
      </c>
      <c r="AU291" s="137" t="str">
        <f t="shared" si="207"/>
        <v>N</v>
      </c>
      <c r="AV291" s="137" t="str">
        <f t="shared" si="208"/>
        <v>Y</v>
      </c>
      <c r="AW291" s="137" t="str">
        <f t="shared" si="209"/>
        <v>N</v>
      </c>
      <c r="AX291" s="137">
        <f>'FOD (ALL)'!I291</f>
        <v>6039.48</v>
      </c>
      <c r="AY291" s="137">
        <f>'FOD (ALL)'!Z291</f>
        <v>4926.22</v>
      </c>
      <c r="AZ291" s="137">
        <f>'FOD (ALL)'!AQ291</f>
        <v>11971.01</v>
      </c>
      <c r="BA291" s="137">
        <f>'FOD (ALL)'!BH291</f>
        <v>12576.35</v>
      </c>
      <c r="BB291" s="137">
        <f>'FOD (ALL)'!BY291</f>
        <v>7994.47</v>
      </c>
      <c r="BC291" s="137" t="str">
        <f t="shared" si="210"/>
        <v>Y</v>
      </c>
      <c r="BD291" s="137" t="str">
        <f t="shared" si="211"/>
        <v>N</v>
      </c>
      <c r="BE291" s="137" t="str">
        <f t="shared" si="212"/>
        <v>N</v>
      </c>
      <c r="BF291" s="137" t="str">
        <f t="shared" si="213"/>
        <v>Y</v>
      </c>
      <c r="BG291" s="139">
        <f t="shared" si="214"/>
        <v>22.598665914230367</v>
      </c>
      <c r="BH291" s="139">
        <f t="shared" si="215"/>
        <v>-58.848752110306478</v>
      </c>
      <c r="BI291" s="139">
        <f t="shared" si="216"/>
        <v>-4.8133202399742387</v>
      </c>
      <c r="BJ291" s="139">
        <f t="shared" si="217"/>
        <v>57.313117692605012</v>
      </c>
      <c r="BK291" s="137" t="str">
        <f t="shared" si="218"/>
        <v>Y</v>
      </c>
      <c r="BL291" s="137" t="str">
        <f t="shared" si="219"/>
        <v>N</v>
      </c>
      <c r="BM291" s="137" t="str">
        <f t="shared" si="220"/>
        <v>N</v>
      </c>
      <c r="BN291" s="137">
        <f>'FOD (ALL)'!H291</f>
        <v>1258</v>
      </c>
      <c r="BO291" s="137">
        <f>'FOD (ALL)'!Y291</f>
        <v>1002</v>
      </c>
      <c r="BP291" s="137">
        <f>'FOD (ALL)'!AP291</f>
        <v>2526</v>
      </c>
      <c r="BQ291" s="137">
        <f>'FOD (ALL)'!BG291</f>
        <v>2567</v>
      </c>
      <c r="BR291" s="137">
        <f>'FOD (ALL)'!BX291</f>
        <v>1686</v>
      </c>
      <c r="BS291" s="137" t="str">
        <f t="shared" si="221"/>
        <v>Y</v>
      </c>
      <c r="BT291" s="137" t="str">
        <f t="shared" si="222"/>
        <v>N</v>
      </c>
      <c r="BU291" s="137" t="str">
        <f t="shared" si="223"/>
        <v>N</v>
      </c>
      <c r="BV291" s="137" t="str">
        <f t="shared" si="224"/>
        <v>Y</v>
      </c>
      <c r="BW291" s="139">
        <f t="shared" si="225"/>
        <v>25.548902195608779</v>
      </c>
      <c r="BX291" s="139">
        <f t="shared" si="226"/>
        <v>-60.332541567695962</v>
      </c>
      <c r="BY291" s="139">
        <f t="shared" si="227"/>
        <v>-1.597195169458512</v>
      </c>
      <c r="BZ291" s="139">
        <f t="shared" si="228"/>
        <v>52.253855278766316</v>
      </c>
      <c r="CA291" s="137" t="str">
        <f t="shared" si="229"/>
        <v>Y</v>
      </c>
      <c r="CB291" s="137" t="str">
        <f t="shared" si="230"/>
        <v>N</v>
      </c>
      <c r="CC291" s="137" t="str">
        <f t="shared" si="231"/>
        <v>N</v>
      </c>
    </row>
    <row r="292" spans="1:81" x14ac:dyDescent="0.3">
      <c r="A292" s="137" t="str">
        <f>'FOD (ALL)'!B292</f>
        <v>NAUKRI</v>
      </c>
      <c r="B292" s="146">
        <f>'FOD (ALL)'!C292</f>
        <v>44007</v>
      </c>
      <c r="C292" s="137">
        <f>'FOD (ALL)'!G292</f>
        <v>2430.0500000000002</v>
      </c>
      <c r="D292" s="137">
        <f>'FOD (ALL)'!X292</f>
        <v>2458.4499999999998</v>
      </c>
      <c r="E292" s="137">
        <f>'FOD (ALL)'!AO292</f>
        <v>2407.5</v>
      </c>
      <c r="F292" s="137">
        <f>'FOD (ALL)'!BF292</f>
        <v>2451.25</v>
      </c>
      <c r="G292" s="137">
        <f>'FOD (ALL)'!BW292</f>
        <v>2400.4</v>
      </c>
      <c r="H292" s="137" t="str">
        <f t="shared" si="188"/>
        <v>N</v>
      </c>
      <c r="I292" s="137" t="str">
        <f t="shared" si="189"/>
        <v>Y</v>
      </c>
      <c r="J292" s="137" t="str">
        <f t="shared" si="190"/>
        <v>N</v>
      </c>
      <c r="K292" s="137" t="str">
        <f t="shared" si="191"/>
        <v>Y</v>
      </c>
      <c r="L292" s="139">
        <f t="shared" si="192"/>
        <v>-1.155199414265071</v>
      </c>
      <c r="M292" s="139">
        <f t="shared" si="193"/>
        <v>2.1163032191069497</v>
      </c>
      <c r="N292" s="139">
        <f t="shared" si="194"/>
        <v>-1.7848036715961242</v>
      </c>
      <c r="O292" s="139">
        <f t="shared" si="195"/>
        <v>2.1183969338443553</v>
      </c>
      <c r="P292" s="137" t="str">
        <f t="shared" si="196"/>
        <v>N</v>
      </c>
      <c r="Q292" s="137" t="str">
        <f t="shared" si="197"/>
        <v>Y</v>
      </c>
      <c r="R292" s="137" t="str">
        <f t="shared" si="198"/>
        <v>N</v>
      </c>
      <c r="S292" s="137">
        <f>'FOD (ALL)'!D292</f>
        <v>2423</v>
      </c>
      <c r="T292" s="137">
        <f>'FOD (ALL)'!U292</f>
        <v>2410</v>
      </c>
      <c r="U292" s="137">
        <f>'FOD (ALL)'!AL292</f>
        <v>2434.5</v>
      </c>
      <c r="V292" s="137">
        <f>'FOD (ALL)'!BC292</f>
        <v>2450.4</v>
      </c>
      <c r="W292" s="137">
        <f>'FOD (ALL)'!BT292</f>
        <v>2520.0500000000002</v>
      </c>
      <c r="X292" s="137">
        <f>'FOD (ALL)'!E292</f>
        <v>2450</v>
      </c>
      <c r="Y292" s="137">
        <f>'FOD (ALL)'!V292</f>
        <v>2492.75</v>
      </c>
      <c r="Z292" s="137">
        <f>'FOD (ALL)'!AM292</f>
        <v>2434.5</v>
      </c>
      <c r="AA292" s="137">
        <f>'FOD (ALL)'!BD292</f>
        <v>2507.5500000000002</v>
      </c>
      <c r="AB292" s="137">
        <f>'FOD (ALL)'!BU292</f>
        <v>2520.0500000000002</v>
      </c>
      <c r="AC292" s="137">
        <f>'FOD (ALL)'!F292</f>
        <v>2377.6</v>
      </c>
      <c r="AD292" s="137">
        <f>'FOD (ALL)'!W292</f>
        <v>2410</v>
      </c>
      <c r="AE292" s="137">
        <f>'FOD (ALL)'!AN292</f>
        <v>2329.1999999999998</v>
      </c>
      <c r="AF292" s="137">
        <f>'FOD (ALL)'!BE292</f>
        <v>2411.4</v>
      </c>
      <c r="AG292" s="137">
        <f>'FOD (ALL)'!BV292</f>
        <v>2272</v>
      </c>
      <c r="AH292" s="137">
        <f>'FOD (ALL)'!J292</f>
        <v>125600</v>
      </c>
      <c r="AI292" s="137">
        <f>'FOD (ALL)'!AA292</f>
        <v>46400</v>
      </c>
      <c r="AJ292" s="137">
        <f>'FOD (ALL)'!AR292</f>
        <v>35800</v>
      </c>
      <c r="AK292" s="137">
        <f>'FOD (ALL)'!BI292</f>
        <v>22200</v>
      </c>
      <c r="AL292" s="137">
        <f>'FOD (ALL)'!BZ292</f>
        <v>12200</v>
      </c>
      <c r="AM292" s="137" t="str">
        <f t="shared" si="199"/>
        <v>Y</v>
      </c>
      <c r="AN292" s="137" t="str">
        <f t="shared" si="200"/>
        <v>Y</v>
      </c>
      <c r="AO292" s="137" t="str">
        <f t="shared" si="201"/>
        <v>Y</v>
      </c>
      <c r="AP292" s="137" t="str">
        <f t="shared" si="202"/>
        <v>Y</v>
      </c>
      <c r="AQ292" s="139">
        <f t="shared" si="203"/>
        <v>170.68965517241378</v>
      </c>
      <c r="AR292" s="139">
        <f t="shared" si="204"/>
        <v>29.608938547486037</v>
      </c>
      <c r="AS292" s="139">
        <f t="shared" si="205"/>
        <v>61.261261261261254</v>
      </c>
      <c r="AT292" s="139">
        <f t="shared" si="206"/>
        <v>81.967213114754102</v>
      </c>
      <c r="AU292" s="137" t="str">
        <f t="shared" si="207"/>
        <v>Y</v>
      </c>
      <c r="AV292" s="137" t="str">
        <f t="shared" si="208"/>
        <v>N</v>
      </c>
      <c r="AW292" s="137" t="str">
        <f t="shared" si="209"/>
        <v>N</v>
      </c>
      <c r="AX292" s="137">
        <f>'FOD (ALL)'!I292</f>
        <v>3114.99</v>
      </c>
      <c r="AY292" s="137">
        <f>'FOD (ALL)'!Z292</f>
        <v>845.56</v>
      </c>
      <c r="AZ292" s="137">
        <f>'FOD (ALL)'!AQ292</f>
        <v>1106.83</v>
      </c>
      <c r="BA292" s="137">
        <f>'FOD (ALL)'!BH292</f>
        <v>651.6</v>
      </c>
      <c r="BB292" s="137">
        <f>'FOD (ALL)'!BY292</f>
        <v>310.08999999999997</v>
      </c>
      <c r="BC292" s="137" t="str">
        <f t="shared" si="210"/>
        <v>Y</v>
      </c>
      <c r="BD292" s="137" t="str">
        <f t="shared" si="211"/>
        <v>N</v>
      </c>
      <c r="BE292" s="137" t="str">
        <f t="shared" si="212"/>
        <v>Y</v>
      </c>
      <c r="BF292" s="137" t="str">
        <f t="shared" si="213"/>
        <v>Y</v>
      </c>
      <c r="BG292" s="139">
        <f t="shared" si="214"/>
        <v>268.39372723402244</v>
      </c>
      <c r="BH292" s="139">
        <f t="shared" si="215"/>
        <v>-23.605251032227169</v>
      </c>
      <c r="BI292" s="139">
        <f t="shared" si="216"/>
        <v>69.863413136893783</v>
      </c>
      <c r="BJ292" s="139">
        <f t="shared" si="217"/>
        <v>110.13254216517787</v>
      </c>
      <c r="BK292" s="137" t="str">
        <f t="shared" si="218"/>
        <v>Y</v>
      </c>
      <c r="BL292" s="137" t="str">
        <f t="shared" si="219"/>
        <v>N</v>
      </c>
      <c r="BM292" s="137" t="str">
        <f t="shared" si="220"/>
        <v>N</v>
      </c>
      <c r="BN292" s="137">
        <f>'FOD (ALL)'!H292</f>
        <v>649</v>
      </c>
      <c r="BO292" s="137">
        <f>'FOD (ALL)'!Y292</f>
        <v>172</v>
      </c>
      <c r="BP292" s="137">
        <f>'FOD (ALL)'!AP292</f>
        <v>233</v>
      </c>
      <c r="BQ292" s="137">
        <f>'FOD (ALL)'!BG292</f>
        <v>133</v>
      </c>
      <c r="BR292" s="137">
        <f>'FOD (ALL)'!BX292</f>
        <v>64</v>
      </c>
      <c r="BS292" s="137" t="str">
        <f t="shared" si="221"/>
        <v>Y</v>
      </c>
      <c r="BT292" s="137" t="str">
        <f t="shared" si="222"/>
        <v>N</v>
      </c>
      <c r="BU292" s="137" t="str">
        <f t="shared" si="223"/>
        <v>Y</v>
      </c>
      <c r="BV292" s="137" t="str">
        <f t="shared" si="224"/>
        <v>Y</v>
      </c>
      <c r="BW292" s="139">
        <f t="shared" si="225"/>
        <v>277.32558139534882</v>
      </c>
      <c r="BX292" s="139">
        <f t="shared" si="226"/>
        <v>-26.180257510729614</v>
      </c>
      <c r="BY292" s="139">
        <f t="shared" si="227"/>
        <v>75.187969924812023</v>
      </c>
      <c r="BZ292" s="139">
        <f t="shared" si="228"/>
        <v>107.8125</v>
      </c>
      <c r="CA292" s="137" t="str">
        <f t="shared" si="229"/>
        <v>Y</v>
      </c>
      <c r="CB292" s="137" t="str">
        <f t="shared" si="230"/>
        <v>N</v>
      </c>
      <c r="CC292" s="137" t="str">
        <f t="shared" si="231"/>
        <v>N</v>
      </c>
    </row>
    <row r="293" spans="1:81" x14ac:dyDescent="0.3">
      <c r="A293" s="137" t="str">
        <f>'FOD (ALL)'!B293</f>
        <v>NAUKRI</v>
      </c>
      <c r="B293" s="146">
        <f>'FOD (ALL)'!C293</f>
        <v>44042</v>
      </c>
      <c r="C293" s="137">
        <f>'FOD (ALL)'!G293</f>
        <v>2442.75</v>
      </c>
      <c r="D293" s="137">
        <f>'FOD (ALL)'!X293</f>
        <v>2478</v>
      </c>
      <c r="E293" s="137">
        <f>'FOD (ALL)'!AO293</f>
        <v>2418.9499999999998</v>
      </c>
      <c r="F293" s="137">
        <f>'FOD (ALL)'!BF293</f>
        <v>2485.4</v>
      </c>
      <c r="G293" s="137">
        <f>'FOD (ALL)'!BW293</f>
        <v>2426.4499999999998</v>
      </c>
      <c r="H293" s="137" t="str">
        <f t="shared" si="188"/>
        <v>N</v>
      </c>
      <c r="I293" s="137" t="str">
        <f t="shared" si="189"/>
        <v>Y</v>
      </c>
      <c r="J293" s="137" t="str">
        <f t="shared" si="190"/>
        <v>N</v>
      </c>
      <c r="K293" s="137" t="str">
        <f t="shared" si="191"/>
        <v>Y</v>
      </c>
      <c r="L293" s="139">
        <f t="shared" si="192"/>
        <v>-1.4225181598062953</v>
      </c>
      <c r="M293" s="139">
        <f t="shared" si="193"/>
        <v>2.4411418177308413</v>
      </c>
      <c r="N293" s="139">
        <f t="shared" si="194"/>
        <v>-2.6736139052064165</v>
      </c>
      <c r="O293" s="139">
        <f t="shared" si="195"/>
        <v>2.42947515918318</v>
      </c>
      <c r="P293" s="137" t="str">
        <f t="shared" si="196"/>
        <v>N</v>
      </c>
      <c r="Q293" s="137" t="str">
        <f t="shared" si="197"/>
        <v>Y</v>
      </c>
      <c r="R293" s="137" t="str">
        <f t="shared" si="198"/>
        <v>N</v>
      </c>
      <c r="S293" s="137">
        <f>'FOD (ALL)'!D293</f>
        <v>0</v>
      </c>
      <c r="T293" s="137">
        <f>'FOD (ALL)'!U293</f>
        <v>0</v>
      </c>
      <c r="U293" s="137">
        <f>'FOD (ALL)'!AL293</f>
        <v>0</v>
      </c>
      <c r="V293" s="137">
        <f>'FOD (ALL)'!BC293</f>
        <v>0</v>
      </c>
      <c r="W293" s="137">
        <f>'FOD (ALL)'!BT293</f>
        <v>0</v>
      </c>
      <c r="X293" s="137">
        <f>'FOD (ALL)'!E293</f>
        <v>0</v>
      </c>
      <c r="Y293" s="137">
        <f>'FOD (ALL)'!V293</f>
        <v>0</v>
      </c>
      <c r="Z293" s="137">
        <f>'FOD (ALL)'!AM293</f>
        <v>0</v>
      </c>
      <c r="AA293" s="137">
        <f>'FOD (ALL)'!BD293</f>
        <v>0</v>
      </c>
      <c r="AB293" s="137">
        <f>'FOD (ALL)'!BU293</f>
        <v>0</v>
      </c>
      <c r="AC293" s="137">
        <f>'FOD (ALL)'!F293</f>
        <v>0</v>
      </c>
      <c r="AD293" s="137">
        <f>'FOD (ALL)'!W293</f>
        <v>0</v>
      </c>
      <c r="AE293" s="137">
        <f>'FOD (ALL)'!AN293</f>
        <v>0</v>
      </c>
      <c r="AF293" s="137">
        <f>'FOD (ALL)'!BE293</f>
        <v>0</v>
      </c>
      <c r="AG293" s="137">
        <f>'FOD (ALL)'!BV293</f>
        <v>0</v>
      </c>
      <c r="AH293" s="137">
        <f>'FOD (ALL)'!J293</f>
        <v>0</v>
      </c>
      <c r="AI293" s="137">
        <f>'FOD (ALL)'!AA293</f>
        <v>0</v>
      </c>
      <c r="AJ293" s="137">
        <f>'FOD (ALL)'!AR293</f>
        <v>0</v>
      </c>
      <c r="AK293" s="137">
        <f>'FOD (ALL)'!BI293</f>
        <v>0</v>
      </c>
      <c r="AL293" s="137">
        <f>'FOD (ALL)'!BZ293</f>
        <v>0</v>
      </c>
      <c r="AM293" s="137" t="str">
        <f t="shared" si="199"/>
        <v>Y</v>
      </c>
      <c r="AN293" s="137" t="str">
        <f t="shared" si="200"/>
        <v>Y</v>
      </c>
      <c r="AO293" s="137" t="str">
        <f t="shared" si="201"/>
        <v>Y</v>
      </c>
      <c r="AP293" s="137" t="str">
        <f t="shared" si="202"/>
        <v>Y</v>
      </c>
      <c r="AQ293" s="139" t="e">
        <f t="shared" si="203"/>
        <v>#DIV/0!</v>
      </c>
      <c r="AR293" s="139" t="e">
        <f t="shared" si="204"/>
        <v>#DIV/0!</v>
      </c>
      <c r="AS293" s="139" t="e">
        <f t="shared" si="205"/>
        <v>#DIV/0!</v>
      </c>
      <c r="AT293" s="139" t="e">
        <f t="shared" si="206"/>
        <v>#DIV/0!</v>
      </c>
      <c r="AU293" s="137" t="e">
        <f t="shared" si="207"/>
        <v>#DIV/0!</v>
      </c>
      <c r="AV293" s="137" t="e">
        <f t="shared" si="208"/>
        <v>#DIV/0!</v>
      </c>
      <c r="AW293" s="137" t="e">
        <f t="shared" si="209"/>
        <v>#DIV/0!</v>
      </c>
      <c r="AX293" s="137">
        <f>'FOD (ALL)'!I293</f>
        <v>0</v>
      </c>
      <c r="AY293" s="137">
        <f>'FOD (ALL)'!Z293</f>
        <v>0</v>
      </c>
      <c r="AZ293" s="137">
        <f>'FOD (ALL)'!AQ293</f>
        <v>0</v>
      </c>
      <c r="BA293" s="137">
        <f>'FOD (ALL)'!BH293</f>
        <v>0</v>
      </c>
      <c r="BB293" s="137">
        <f>'FOD (ALL)'!BY293</f>
        <v>0</v>
      </c>
      <c r="BC293" s="137" t="str">
        <f t="shared" si="210"/>
        <v>Y</v>
      </c>
      <c r="BD293" s="137" t="str">
        <f t="shared" si="211"/>
        <v>Y</v>
      </c>
      <c r="BE293" s="137" t="str">
        <f t="shared" si="212"/>
        <v>Y</v>
      </c>
      <c r="BF293" s="137" t="str">
        <f t="shared" si="213"/>
        <v>Y</v>
      </c>
      <c r="BG293" s="139" t="e">
        <f t="shared" si="214"/>
        <v>#DIV/0!</v>
      </c>
      <c r="BH293" s="139" t="e">
        <f t="shared" si="215"/>
        <v>#DIV/0!</v>
      </c>
      <c r="BI293" s="139" t="e">
        <f t="shared" si="216"/>
        <v>#DIV/0!</v>
      </c>
      <c r="BJ293" s="139" t="e">
        <f t="shared" si="217"/>
        <v>#DIV/0!</v>
      </c>
      <c r="BK293" s="137" t="e">
        <f t="shared" si="218"/>
        <v>#DIV/0!</v>
      </c>
      <c r="BL293" s="137" t="e">
        <f t="shared" si="219"/>
        <v>#DIV/0!</v>
      </c>
      <c r="BM293" s="137" t="e">
        <f t="shared" si="220"/>
        <v>#DIV/0!</v>
      </c>
      <c r="BN293" s="137">
        <f>'FOD (ALL)'!H293</f>
        <v>0</v>
      </c>
      <c r="BO293" s="137">
        <f>'FOD (ALL)'!Y293</f>
        <v>0</v>
      </c>
      <c r="BP293" s="137">
        <f>'FOD (ALL)'!AP293</f>
        <v>0</v>
      </c>
      <c r="BQ293" s="137">
        <f>'FOD (ALL)'!BG293</f>
        <v>0</v>
      </c>
      <c r="BR293" s="137">
        <f>'FOD (ALL)'!BX293</f>
        <v>0</v>
      </c>
      <c r="BS293" s="137" t="str">
        <f t="shared" si="221"/>
        <v>Y</v>
      </c>
      <c r="BT293" s="137" t="str">
        <f t="shared" si="222"/>
        <v>Y</v>
      </c>
      <c r="BU293" s="137" t="str">
        <f t="shared" si="223"/>
        <v>Y</v>
      </c>
      <c r="BV293" s="137" t="str">
        <f t="shared" si="224"/>
        <v>Y</v>
      </c>
      <c r="BW293" s="139" t="e">
        <f t="shared" si="225"/>
        <v>#DIV/0!</v>
      </c>
      <c r="BX293" s="139" t="e">
        <f t="shared" si="226"/>
        <v>#DIV/0!</v>
      </c>
      <c r="BY293" s="139" t="e">
        <f t="shared" si="227"/>
        <v>#DIV/0!</v>
      </c>
      <c r="BZ293" s="139" t="e">
        <f t="shared" si="228"/>
        <v>#DIV/0!</v>
      </c>
      <c r="CA293" s="137" t="e">
        <f t="shared" si="229"/>
        <v>#DIV/0!</v>
      </c>
      <c r="CB293" s="137" t="e">
        <f t="shared" si="230"/>
        <v>#DIV/0!</v>
      </c>
      <c r="CC293" s="137" t="e">
        <f t="shared" si="231"/>
        <v>#DIV/0!</v>
      </c>
    </row>
    <row r="294" spans="1:81" x14ac:dyDescent="0.3">
      <c r="A294" s="137" t="str">
        <f>'FOD (ALL)'!B294</f>
        <v>NCC</v>
      </c>
      <c r="B294" s="146">
        <f>'FOD (ALL)'!C294</f>
        <v>43979</v>
      </c>
      <c r="C294" s="137">
        <f>'FOD (ALL)'!G294</f>
        <v>21</v>
      </c>
      <c r="D294" s="137">
        <f>'FOD (ALL)'!X294</f>
        <v>21.7</v>
      </c>
      <c r="E294" s="137">
        <f>'FOD (ALL)'!AO294</f>
        <v>21.85</v>
      </c>
      <c r="F294" s="137">
        <f>'FOD (ALL)'!BF294</f>
        <v>21.65</v>
      </c>
      <c r="G294" s="137">
        <f>'FOD (ALL)'!BW294</f>
        <v>22.1</v>
      </c>
      <c r="H294" s="137" t="str">
        <f t="shared" si="188"/>
        <v>N</v>
      </c>
      <c r="I294" s="137" t="str">
        <f t="shared" si="189"/>
        <v>N</v>
      </c>
      <c r="J294" s="137" t="str">
        <f t="shared" si="190"/>
        <v>Y</v>
      </c>
      <c r="K294" s="137" t="str">
        <f t="shared" si="191"/>
        <v>N</v>
      </c>
      <c r="L294" s="139">
        <f t="shared" si="192"/>
        <v>-3.2258064516129004</v>
      </c>
      <c r="M294" s="139">
        <f t="shared" si="193"/>
        <v>-0.68649885583524994</v>
      </c>
      <c r="N294" s="139">
        <f t="shared" si="194"/>
        <v>0.92378752886837345</v>
      </c>
      <c r="O294" s="139">
        <f t="shared" si="195"/>
        <v>-2.0361990950226372</v>
      </c>
      <c r="P294" s="137" t="str">
        <f t="shared" si="196"/>
        <v>N</v>
      </c>
      <c r="Q294" s="137" t="str">
        <f t="shared" si="197"/>
        <v>N</v>
      </c>
      <c r="R294" s="137" t="str">
        <f t="shared" si="198"/>
        <v>Y</v>
      </c>
      <c r="S294" s="137">
        <f>'FOD (ALL)'!D294</f>
        <v>21.4</v>
      </c>
      <c r="T294" s="137">
        <f>'FOD (ALL)'!U294</f>
        <v>21.95</v>
      </c>
      <c r="U294" s="137">
        <f>'FOD (ALL)'!AL294</f>
        <v>21.55</v>
      </c>
      <c r="V294" s="137">
        <f>'FOD (ALL)'!BC294</f>
        <v>22.2</v>
      </c>
      <c r="W294" s="137">
        <f>'FOD (ALL)'!BT294</f>
        <v>23.55</v>
      </c>
      <c r="X294" s="137">
        <f>'FOD (ALL)'!E294</f>
        <v>21.65</v>
      </c>
      <c r="Y294" s="137">
        <f>'FOD (ALL)'!V294</f>
        <v>22.4</v>
      </c>
      <c r="Z294" s="137">
        <f>'FOD (ALL)'!AM294</f>
        <v>22.25</v>
      </c>
      <c r="AA294" s="137">
        <f>'FOD (ALL)'!BD294</f>
        <v>22.55</v>
      </c>
      <c r="AB294" s="137">
        <f>'FOD (ALL)'!BU294</f>
        <v>23.55</v>
      </c>
      <c r="AC294" s="137">
        <f>'FOD (ALL)'!F294</f>
        <v>20.75</v>
      </c>
      <c r="AD294" s="137">
        <f>'FOD (ALL)'!W294</f>
        <v>21.45</v>
      </c>
      <c r="AE294" s="137">
        <f>'FOD (ALL)'!AN294</f>
        <v>21.3</v>
      </c>
      <c r="AF294" s="137">
        <f>'FOD (ALL)'!BE294</f>
        <v>21.45</v>
      </c>
      <c r="AG294" s="137">
        <f>'FOD (ALL)'!BV294</f>
        <v>21.8</v>
      </c>
      <c r="AH294" s="137">
        <f>'FOD (ALL)'!J294</f>
        <v>17901000</v>
      </c>
      <c r="AI294" s="137">
        <f>'FOD (ALL)'!AA294</f>
        <v>18783000</v>
      </c>
      <c r="AJ294" s="137">
        <f>'FOD (ALL)'!AR294</f>
        <v>19017000</v>
      </c>
      <c r="AK294" s="137">
        <f>'FOD (ALL)'!BI294</f>
        <v>18684000</v>
      </c>
      <c r="AL294" s="137">
        <f>'FOD (ALL)'!BZ294</f>
        <v>18171000</v>
      </c>
      <c r="AM294" s="137" t="str">
        <f t="shared" si="199"/>
        <v>N</v>
      </c>
      <c r="AN294" s="137" t="str">
        <f t="shared" si="200"/>
        <v>N</v>
      </c>
      <c r="AO294" s="137" t="str">
        <f t="shared" si="201"/>
        <v>Y</v>
      </c>
      <c r="AP294" s="137" t="str">
        <f t="shared" si="202"/>
        <v>Y</v>
      </c>
      <c r="AQ294" s="139">
        <f t="shared" si="203"/>
        <v>-4.6957355055103021</v>
      </c>
      <c r="AR294" s="139">
        <f t="shared" si="204"/>
        <v>-1.2304779933743493</v>
      </c>
      <c r="AS294" s="139">
        <f t="shared" si="205"/>
        <v>1.7822736030828517</v>
      </c>
      <c r="AT294" s="139">
        <f t="shared" si="206"/>
        <v>2.823179791976226</v>
      </c>
      <c r="AU294" s="137" t="str">
        <f t="shared" si="207"/>
        <v>N</v>
      </c>
      <c r="AV294" s="137" t="str">
        <f t="shared" si="208"/>
        <v>N</v>
      </c>
      <c r="AW294" s="137" t="str">
        <f t="shared" si="209"/>
        <v>N</v>
      </c>
      <c r="AX294" s="137">
        <f>'FOD (ALL)'!I294</f>
        <v>2393.21</v>
      </c>
      <c r="AY294" s="137">
        <f>'FOD (ALL)'!Z294</f>
        <v>1842.89</v>
      </c>
      <c r="AZ294" s="137">
        <f>'FOD (ALL)'!AQ294</f>
        <v>1510.65</v>
      </c>
      <c r="BA294" s="137">
        <f>'FOD (ALL)'!BH294</f>
        <v>2267.2399999999998</v>
      </c>
      <c r="BB294" s="137">
        <f>'FOD (ALL)'!BY294</f>
        <v>3145.9</v>
      </c>
      <c r="BC294" s="137" t="str">
        <f t="shared" si="210"/>
        <v>Y</v>
      </c>
      <c r="BD294" s="137" t="str">
        <f t="shared" si="211"/>
        <v>Y</v>
      </c>
      <c r="BE294" s="137" t="str">
        <f t="shared" si="212"/>
        <v>N</v>
      </c>
      <c r="BF294" s="137" t="str">
        <f t="shared" si="213"/>
        <v>N</v>
      </c>
      <c r="BG294" s="139">
        <f t="shared" si="214"/>
        <v>29.861793161827343</v>
      </c>
      <c r="BH294" s="139">
        <f t="shared" si="215"/>
        <v>21.993181742958328</v>
      </c>
      <c r="BI294" s="139">
        <f t="shared" si="216"/>
        <v>-33.370529807166413</v>
      </c>
      <c r="BJ294" s="139">
        <f t="shared" si="217"/>
        <v>-27.930322006421065</v>
      </c>
      <c r="BK294" s="137" t="str">
        <f t="shared" si="218"/>
        <v>Y</v>
      </c>
      <c r="BL294" s="137" t="str">
        <f t="shared" si="219"/>
        <v>Y</v>
      </c>
      <c r="BM294" s="137" t="str">
        <f t="shared" si="220"/>
        <v>N</v>
      </c>
      <c r="BN294" s="137">
        <f>'FOD (ALL)'!H294</f>
        <v>1254</v>
      </c>
      <c r="BO294" s="137">
        <f>'FOD (ALL)'!Y294</f>
        <v>932</v>
      </c>
      <c r="BP294" s="137">
        <f>'FOD (ALL)'!AP294</f>
        <v>769</v>
      </c>
      <c r="BQ294" s="137">
        <f>'FOD (ALL)'!BG294</f>
        <v>1146</v>
      </c>
      <c r="BR294" s="137">
        <f>'FOD (ALL)'!BX294</f>
        <v>1550</v>
      </c>
      <c r="BS294" s="137" t="str">
        <f t="shared" si="221"/>
        <v>Y</v>
      </c>
      <c r="BT294" s="137" t="str">
        <f t="shared" si="222"/>
        <v>Y</v>
      </c>
      <c r="BU294" s="137" t="str">
        <f t="shared" si="223"/>
        <v>N</v>
      </c>
      <c r="BV294" s="137" t="str">
        <f t="shared" si="224"/>
        <v>N</v>
      </c>
      <c r="BW294" s="139">
        <f t="shared" si="225"/>
        <v>34.549356223175963</v>
      </c>
      <c r="BX294" s="139">
        <f t="shared" si="226"/>
        <v>21.196358907672302</v>
      </c>
      <c r="BY294" s="139">
        <f t="shared" si="227"/>
        <v>-32.897033158813265</v>
      </c>
      <c r="BZ294" s="139">
        <f t="shared" si="228"/>
        <v>-26.064516129032256</v>
      </c>
      <c r="CA294" s="137" t="str">
        <f t="shared" si="229"/>
        <v>Y</v>
      </c>
      <c r="CB294" s="137" t="str">
        <f t="shared" si="230"/>
        <v>Y</v>
      </c>
      <c r="CC294" s="137" t="str">
        <f t="shared" si="231"/>
        <v>N</v>
      </c>
    </row>
    <row r="295" spans="1:81" x14ac:dyDescent="0.3">
      <c r="A295" s="137" t="str">
        <f>'FOD (ALL)'!B295</f>
        <v>NCC</v>
      </c>
      <c r="B295" s="146">
        <f>'FOD (ALL)'!C295</f>
        <v>44007</v>
      </c>
      <c r="C295" s="137">
        <f>'FOD (ALL)'!G295</f>
        <v>21.05</v>
      </c>
      <c r="D295" s="137">
        <f>'FOD (ALL)'!X295</f>
        <v>21.75</v>
      </c>
      <c r="E295" s="137">
        <f>'FOD (ALL)'!AO295</f>
        <v>21.85</v>
      </c>
      <c r="F295" s="137">
        <f>'FOD (ALL)'!BF295</f>
        <v>21.65</v>
      </c>
      <c r="G295" s="137">
        <f>'FOD (ALL)'!BW295</f>
        <v>22.15</v>
      </c>
      <c r="H295" s="137" t="str">
        <f t="shared" si="188"/>
        <v>N</v>
      </c>
      <c r="I295" s="137" t="str">
        <f t="shared" si="189"/>
        <v>N</v>
      </c>
      <c r="J295" s="137" t="str">
        <f t="shared" si="190"/>
        <v>Y</v>
      </c>
      <c r="K295" s="137" t="str">
        <f t="shared" si="191"/>
        <v>N</v>
      </c>
      <c r="L295" s="139">
        <f t="shared" si="192"/>
        <v>-3.2183908045976977</v>
      </c>
      <c r="M295" s="139">
        <f t="shared" si="193"/>
        <v>-0.4576659038901667</v>
      </c>
      <c r="N295" s="139">
        <f t="shared" si="194"/>
        <v>0.92378752886837345</v>
      </c>
      <c r="O295" s="139">
        <f t="shared" si="195"/>
        <v>-2.2573363431151243</v>
      </c>
      <c r="P295" s="137" t="str">
        <f t="shared" si="196"/>
        <v>N</v>
      </c>
      <c r="Q295" s="137" t="str">
        <f t="shared" si="197"/>
        <v>N</v>
      </c>
      <c r="R295" s="137" t="str">
        <f t="shared" si="198"/>
        <v>Y</v>
      </c>
      <c r="S295" s="137">
        <f>'FOD (ALL)'!D295</f>
        <v>21.45</v>
      </c>
      <c r="T295" s="137">
        <f>'FOD (ALL)'!U295</f>
        <v>22</v>
      </c>
      <c r="U295" s="137">
        <f>'FOD (ALL)'!AL295</f>
        <v>21.55</v>
      </c>
      <c r="V295" s="137">
        <f>'FOD (ALL)'!BC295</f>
        <v>22.35</v>
      </c>
      <c r="W295" s="137">
        <f>'FOD (ALL)'!BT295</f>
        <v>23</v>
      </c>
      <c r="X295" s="137">
        <f>'FOD (ALL)'!E295</f>
        <v>21.7</v>
      </c>
      <c r="Y295" s="137">
        <f>'FOD (ALL)'!V295</f>
        <v>22.45</v>
      </c>
      <c r="Z295" s="137">
        <f>'FOD (ALL)'!AM295</f>
        <v>22.25</v>
      </c>
      <c r="AA295" s="137">
        <f>'FOD (ALL)'!BD295</f>
        <v>22.5</v>
      </c>
      <c r="AB295" s="137">
        <f>'FOD (ALL)'!BU295</f>
        <v>23</v>
      </c>
      <c r="AC295" s="137">
        <f>'FOD (ALL)'!F295</f>
        <v>20.8</v>
      </c>
      <c r="AD295" s="137">
        <f>'FOD (ALL)'!W295</f>
        <v>21.5</v>
      </c>
      <c r="AE295" s="137">
        <f>'FOD (ALL)'!AN295</f>
        <v>21</v>
      </c>
      <c r="AF295" s="137">
        <f>'FOD (ALL)'!BE295</f>
        <v>21.55</v>
      </c>
      <c r="AG295" s="137">
        <f>'FOD (ALL)'!BV295</f>
        <v>21.9</v>
      </c>
      <c r="AH295" s="137">
        <f>'FOD (ALL)'!J295</f>
        <v>6471000</v>
      </c>
      <c r="AI295" s="137">
        <f>'FOD (ALL)'!AA295</f>
        <v>3456000</v>
      </c>
      <c r="AJ295" s="137">
        <f>'FOD (ALL)'!AR295</f>
        <v>1818000</v>
      </c>
      <c r="AK295" s="137">
        <f>'FOD (ALL)'!BI295</f>
        <v>1386000</v>
      </c>
      <c r="AL295" s="137">
        <f>'FOD (ALL)'!BZ295</f>
        <v>1116000</v>
      </c>
      <c r="AM295" s="137" t="str">
        <f t="shared" si="199"/>
        <v>Y</v>
      </c>
      <c r="AN295" s="137" t="str">
        <f t="shared" si="200"/>
        <v>Y</v>
      </c>
      <c r="AO295" s="137" t="str">
        <f t="shared" si="201"/>
        <v>Y</v>
      </c>
      <c r="AP295" s="137" t="str">
        <f t="shared" si="202"/>
        <v>Y</v>
      </c>
      <c r="AQ295" s="139">
        <f t="shared" si="203"/>
        <v>87.239583333333343</v>
      </c>
      <c r="AR295" s="139">
        <f t="shared" si="204"/>
        <v>90.099009900990097</v>
      </c>
      <c r="AS295" s="139">
        <f t="shared" si="205"/>
        <v>31.168831168831169</v>
      </c>
      <c r="AT295" s="139">
        <f t="shared" si="206"/>
        <v>24.193548387096776</v>
      </c>
      <c r="AU295" s="137" t="str">
        <f t="shared" si="207"/>
        <v>N</v>
      </c>
      <c r="AV295" s="137" t="str">
        <f t="shared" si="208"/>
        <v>Y</v>
      </c>
      <c r="AW295" s="137" t="str">
        <f t="shared" si="209"/>
        <v>Y</v>
      </c>
      <c r="AX295" s="137">
        <f>'FOD (ALL)'!I295</f>
        <v>1100.54</v>
      </c>
      <c r="AY295" s="137">
        <f>'FOD (ALL)'!Z295</f>
        <v>661.58</v>
      </c>
      <c r="AZ295" s="137">
        <f>'FOD (ALL)'!AQ295</f>
        <v>276.51</v>
      </c>
      <c r="BA295" s="137">
        <f>'FOD (ALL)'!BH295</f>
        <v>234.77</v>
      </c>
      <c r="BB295" s="137">
        <f>'FOD (ALL)'!BY295</f>
        <v>153</v>
      </c>
      <c r="BC295" s="137" t="str">
        <f t="shared" si="210"/>
        <v>Y</v>
      </c>
      <c r="BD295" s="137" t="str">
        <f t="shared" si="211"/>
        <v>Y</v>
      </c>
      <c r="BE295" s="137" t="str">
        <f t="shared" si="212"/>
        <v>Y</v>
      </c>
      <c r="BF295" s="137" t="str">
        <f t="shared" si="213"/>
        <v>Y</v>
      </c>
      <c r="BG295" s="139">
        <f t="shared" si="214"/>
        <v>66.350252426010442</v>
      </c>
      <c r="BH295" s="139">
        <f t="shared" si="215"/>
        <v>139.26078622834618</v>
      </c>
      <c r="BI295" s="139">
        <f t="shared" si="216"/>
        <v>17.77910295182518</v>
      </c>
      <c r="BJ295" s="139">
        <f t="shared" si="217"/>
        <v>53.44444444444445</v>
      </c>
      <c r="BK295" s="137" t="str">
        <f t="shared" si="218"/>
        <v>N</v>
      </c>
      <c r="BL295" s="137" t="str">
        <f t="shared" si="219"/>
        <v>Y</v>
      </c>
      <c r="BM295" s="137" t="str">
        <f t="shared" si="220"/>
        <v>N</v>
      </c>
      <c r="BN295" s="137">
        <f>'FOD (ALL)'!H295</f>
        <v>573</v>
      </c>
      <c r="BO295" s="137">
        <f>'FOD (ALL)'!Y295</f>
        <v>334</v>
      </c>
      <c r="BP295" s="137">
        <f>'FOD (ALL)'!AP295</f>
        <v>141</v>
      </c>
      <c r="BQ295" s="137">
        <f>'FOD (ALL)'!BG295</f>
        <v>118</v>
      </c>
      <c r="BR295" s="137">
        <f>'FOD (ALL)'!BX295</f>
        <v>76</v>
      </c>
      <c r="BS295" s="137" t="str">
        <f t="shared" si="221"/>
        <v>Y</v>
      </c>
      <c r="BT295" s="137" t="str">
        <f t="shared" si="222"/>
        <v>Y</v>
      </c>
      <c r="BU295" s="137" t="str">
        <f t="shared" si="223"/>
        <v>Y</v>
      </c>
      <c r="BV295" s="137" t="str">
        <f t="shared" si="224"/>
        <v>Y</v>
      </c>
      <c r="BW295" s="139">
        <f t="shared" si="225"/>
        <v>71.556886227544908</v>
      </c>
      <c r="BX295" s="139">
        <f t="shared" si="226"/>
        <v>136.87943262411349</v>
      </c>
      <c r="BY295" s="139">
        <f t="shared" si="227"/>
        <v>19.491525423728813</v>
      </c>
      <c r="BZ295" s="139">
        <f t="shared" si="228"/>
        <v>55.26315789473685</v>
      </c>
      <c r="CA295" s="137" t="str">
        <f t="shared" si="229"/>
        <v>N</v>
      </c>
      <c r="CB295" s="137" t="str">
        <f t="shared" si="230"/>
        <v>Y</v>
      </c>
      <c r="CC295" s="137" t="str">
        <f t="shared" si="231"/>
        <v>N</v>
      </c>
    </row>
    <row r="296" spans="1:81" x14ac:dyDescent="0.3">
      <c r="A296" s="137" t="str">
        <f>'FOD (ALL)'!B296</f>
        <v>NCC</v>
      </c>
      <c r="B296" s="146">
        <f>'FOD (ALL)'!C296</f>
        <v>44042</v>
      </c>
      <c r="C296" s="137">
        <f>'FOD (ALL)'!G296</f>
        <v>21.1</v>
      </c>
      <c r="D296" s="137">
        <f>'FOD (ALL)'!X296</f>
        <v>21.85</v>
      </c>
      <c r="E296" s="137">
        <f>'FOD (ALL)'!AO296</f>
        <v>21.95</v>
      </c>
      <c r="F296" s="137">
        <f>'FOD (ALL)'!BF296</f>
        <v>21.8</v>
      </c>
      <c r="G296" s="137">
        <f>'FOD (ALL)'!BW296</f>
        <v>22.3</v>
      </c>
      <c r="H296" s="137" t="str">
        <f t="shared" si="188"/>
        <v>N</v>
      </c>
      <c r="I296" s="137" t="str">
        <f t="shared" si="189"/>
        <v>N</v>
      </c>
      <c r="J296" s="137" t="str">
        <f t="shared" si="190"/>
        <v>Y</v>
      </c>
      <c r="K296" s="137" t="str">
        <f t="shared" si="191"/>
        <v>N</v>
      </c>
      <c r="L296" s="139">
        <f t="shared" si="192"/>
        <v>-3.4324942791762014</v>
      </c>
      <c r="M296" s="139">
        <f t="shared" si="193"/>
        <v>-0.45558086560363492</v>
      </c>
      <c r="N296" s="139">
        <f t="shared" si="194"/>
        <v>0.68807339449540628</v>
      </c>
      <c r="O296" s="139">
        <f t="shared" si="195"/>
        <v>-2.2421524663677128</v>
      </c>
      <c r="P296" s="137" t="str">
        <f t="shared" si="196"/>
        <v>N</v>
      </c>
      <c r="Q296" s="137" t="str">
        <f t="shared" si="197"/>
        <v>N</v>
      </c>
      <c r="R296" s="137" t="str">
        <f t="shared" si="198"/>
        <v>Y</v>
      </c>
      <c r="S296" s="137">
        <f>'FOD (ALL)'!D296</f>
        <v>21.75</v>
      </c>
      <c r="T296" s="137">
        <f>'FOD (ALL)'!U296</f>
        <v>21.95</v>
      </c>
      <c r="U296" s="137">
        <f>'FOD (ALL)'!AL296</f>
        <v>21.5</v>
      </c>
      <c r="V296" s="137">
        <f>'FOD (ALL)'!BC296</f>
        <v>0</v>
      </c>
      <c r="W296" s="137">
        <f>'FOD (ALL)'!BT296</f>
        <v>22</v>
      </c>
      <c r="X296" s="137">
        <f>'FOD (ALL)'!E296</f>
        <v>21.75</v>
      </c>
      <c r="Y296" s="137">
        <f>'FOD (ALL)'!V296</f>
        <v>21.95</v>
      </c>
      <c r="Z296" s="137">
        <f>'FOD (ALL)'!AM296</f>
        <v>22.1</v>
      </c>
      <c r="AA296" s="137">
        <f>'FOD (ALL)'!BD296</f>
        <v>0</v>
      </c>
      <c r="AB296" s="137">
        <f>'FOD (ALL)'!BU296</f>
        <v>22</v>
      </c>
      <c r="AC296" s="137">
        <f>'FOD (ALL)'!F296</f>
        <v>21.1</v>
      </c>
      <c r="AD296" s="137">
        <f>'FOD (ALL)'!W296</f>
        <v>21.95</v>
      </c>
      <c r="AE296" s="137">
        <f>'FOD (ALL)'!AN296</f>
        <v>21.5</v>
      </c>
      <c r="AF296" s="137">
        <f>'FOD (ALL)'!BE296</f>
        <v>0</v>
      </c>
      <c r="AG296" s="137">
        <f>'FOD (ALL)'!BV296</f>
        <v>22</v>
      </c>
      <c r="AH296" s="137">
        <f>'FOD (ALL)'!J296</f>
        <v>126000</v>
      </c>
      <c r="AI296" s="137">
        <f>'FOD (ALL)'!AA296</f>
        <v>105000</v>
      </c>
      <c r="AJ296" s="137">
        <f>'FOD (ALL)'!AR296</f>
        <v>105000</v>
      </c>
      <c r="AK296" s="137">
        <f>'FOD (ALL)'!BI296</f>
        <v>63000</v>
      </c>
      <c r="AL296" s="137">
        <f>'FOD (ALL)'!BZ296</f>
        <v>63000</v>
      </c>
      <c r="AM296" s="137" t="str">
        <f t="shared" si="199"/>
        <v>Y</v>
      </c>
      <c r="AN296" s="137" t="str">
        <f t="shared" si="200"/>
        <v>Y</v>
      </c>
      <c r="AO296" s="137" t="str">
        <f t="shared" si="201"/>
        <v>Y</v>
      </c>
      <c r="AP296" s="137" t="str">
        <f t="shared" si="202"/>
        <v>Y</v>
      </c>
      <c r="AQ296" s="139">
        <f t="shared" si="203"/>
        <v>20</v>
      </c>
      <c r="AR296" s="139">
        <f t="shared" si="204"/>
        <v>0</v>
      </c>
      <c r="AS296" s="139">
        <f t="shared" si="205"/>
        <v>66.666666666666657</v>
      </c>
      <c r="AT296" s="139">
        <f t="shared" si="206"/>
        <v>0</v>
      </c>
      <c r="AU296" s="137" t="str">
        <f t="shared" si="207"/>
        <v>Y</v>
      </c>
      <c r="AV296" s="137" t="str">
        <f t="shared" si="208"/>
        <v>N</v>
      </c>
      <c r="AW296" s="137" t="str">
        <f t="shared" si="209"/>
        <v>Y</v>
      </c>
      <c r="AX296" s="137">
        <f>'FOD (ALL)'!I296</f>
        <v>13.46</v>
      </c>
      <c r="AY296" s="137">
        <f>'FOD (ALL)'!Z296</f>
        <v>4.5999999999999996</v>
      </c>
      <c r="AZ296" s="137">
        <f>'FOD (ALL)'!AQ296</f>
        <v>13.79</v>
      </c>
      <c r="BA296" s="137">
        <f>'FOD (ALL)'!BH296</f>
        <v>0</v>
      </c>
      <c r="BB296" s="137">
        <f>'FOD (ALL)'!BY296</f>
        <v>4.62</v>
      </c>
      <c r="BC296" s="137" t="str">
        <f t="shared" si="210"/>
        <v>Y</v>
      </c>
      <c r="BD296" s="137" t="str">
        <f t="shared" si="211"/>
        <v>N</v>
      </c>
      <c r="BE296" s="137" t="str">
        <f t="shared" si="212"/>
        <v>Y</v>
      </c>
      <c r="BF296" s="137" t="str">
        <f t="shared" si="213"/>
        <v>N</v>
      </c>
      <c r="BG296" s="139">
        <f t="shared" si="214"/>
        <v>192.60869565217396</v>
      </c>
      <c r="BH296" s="139">
        <f t="shared" si="215"/>
        <v>-66.642494561276294</v>
      </c>
      <c r="BI296" s="139" t="e">
        <f t="shared" si="216"/>
        <v>#DIV/0!</v>
      </c>
      <c r="BJ296" s="139">
        <f t="shared" si="217"/>
        <v>-100</v>
      </c>
      <c r="BK296" s="137" t="str">
        <f t="shared" si="218"/>
        <v>Y</v>
      </c>
      <c r="BL296" s="137" t="e">
        <f t="shared" si="219"/>
        <v>#DIV/0!</v>
      </c>
      <c r="BM296" s="137" t="e">
        <f t="shared" si="220"/>
        <v>#DIV/0!</v>
      </c>
      <c r="BN296" s="137">
        <f>'FOD (ALL)'!H296</f>
        <v>3</v>
      </c>
      <c r="BO296" s="137">
        <f>'FOD (ALL)'!Y296</f>
        <v>1</v>
      </c>
      <c r="BP296" s="137">
        <f>'FOD (ALL)'!AP296</f>
        <v>3</v>
      </c>
      <c r="BQ296" s="137">
        <f>'FOD (ALL)'!BG296</f>
        <v>0</v>
      </c>
      <c r="BR296" s="137">
        <f>'FOD (ALL)'!BX296</f>
        <v>1</v>
      </c>
      <c r="BS296" s="137" t="str">
        <f t="shared" si="221"/>
        <v>Y</v>
      </c>
      <c r="BT296" s="137" t="str">
        <f t="shared" si="222"/>
        <v>N</v>
      </c>
      <c r="BU296" s="137" t="str">
        <f t="shared" si="223"/>
        <v>Y</v>
      </c>
      <c r="BV296" s="137" t="str">
        <f t="shared" si="224"/>
        <v>N</v>
      </c>
      <c r="BW296" s="139">
        <f t="shared" si="225"/>
        <v>200</v>
      </c>
      <c r="BX296" s="139">
        <f t="shared" si="226"/>
        <v>-66.666666666666657</v>
      </c>
      <c r="BY296" s="139" t="e">
        <f t="shared" si="227"/>
        <v>#DIV/0!</v>
      </c>
      <c r="BZ296" s="139">
        <f t="shared" si="228"/>
        <v>-100</v>
      </c>
      <c r="CA296" s="137" t="str">
        <f t="shared" si="229"/>
        <v>Y</v>
      </c>
      <c r="CB296" s="137" t="e">
        <f t="shared" si="230"/>
        <v>#DIV/0!</v>
      </c>
      <c r="CC296" s="137" t="e">
        <f t="shared" si="231"/>
        <v>#DIV/0!</v>
      </c>
    </row>
    <row r="297" spans="1:81" x14ac:dyDescent="0.3">
      <c r="A297" s="137" t="str">
        <f>'FOD (ALL)'!B297</f>
        <v>NESTLEIND</v>
      </c>
      <c r="B297" s="146">
        <f>'FOD (ALL)'!C297</f>
        <v>43979</v>
      </c>
      <c r="C297" s="137">
        <f>'FOD (ALL)'!G297</f>
        <v>16222.1</v>
      </c>
      <c r="D297" s="137">
        <f>'FOD (ALL)'!X297</f>
        <v>16278.25</v>
      </c>
      <c r="E297" s="137">
        <f>'FOD (ALL)'!AO297</f>
        <v>16341.35</v>
      </c>
      <c r="F297" s="137">
        <f>'FOD (ALL)'!BF297</f>
        <v>16167.25</v>
      </c>
      <c r="G297" s="137">
        <f>'FOD (ALL)'!BW297</f>
        <v>16259.5</v>
      </c>
      <c r="H297" s="137" t="str">
        <f t="shared" si="188"/>
        <v>N</v>
      </c>
      <c r="I297" s="137" t="str">
        <f t="shared" si="189"/>
        <v>N</v>
      </c>
      <c r="J297" s="137" t="str">
        <f t="shared" si="190"/>
        <v>Y</v>
      </c>
      <c r="K297" s="137" t="str">
        <f t="shared" si="191"/>
        <v>N</v>
      </c>
      <c r="L297" s="139">
        <f t="shared" si="192"/>
        <v>-0.34493879870378963</v>
      </c>
      <c r="M297" s="139">
        <f t="shared" si="193"/>
        <v>-0.3861370082643133</v>
      </c>
      <c r="N297" s="139">
        <f t="shared" si="194"/>
        <v>1.0768683604199871</v>
      </c>
      <c r="O297" s="139">
        <f t="shared" si="195"/>
        <v>-0.56736061994526277</v>
      </c>
      <c r="P297" s="137" t="str">
        <f t="shared" si="196"/>
        <v>Y</v>
      </c>
      <c r="Q297" s="137" t="str">
        <f t="shared" si="197"/>
        <v>N</v>
      </c>
      <c r="R297" s="137" t="str">
        <f t="shared" si="198"/>
        <v>Y</v>
      </c>
      <c r="S297" s="137">
        <f>'FOD (ALL)'!D297</f>
        <v>16451</v>
      </c>
      <c r="T297" s="137">
        <f>'FOD (ALL)'!U297</f>
        <v>16437.150000000001</v>
      </c>
      <c r="U297" s="137">
        <f>'FOD (ALL)'!AL297</f>
        <v>16223.45</v>
      </c>
      <c r="V297" s="137">
        <f>'FOD (ALL)'!BC297</f>
        <v>16310.05</v>
      </c>
      <c r="W297" s="137">
        <f>'FOD (ALL)'!BT297</f>
        <v>16419.650000000001</v>
      </c>
      <c r="X297" s="137">
        <f>'FOD (ALL)'!E297</f>
        <v>16451</v>
      </c>
      <c r="Y297" s="137">
        <f>'FOD (ALL)'!V297</f>
        <v>16507.849999999999</v>
      </c>
      <c r="Z297" s="137">
        <f>'FOD (ALL)'!AM297</f>
        <v>16600</v>
      </c>
      <c r="AA297" s="137">
        <f>'FOD (ALL)'!BD297</f>
        <v>16428.95</v>
      </c>
      <c r="AB297" s="137">
        <f>'FOD (ALL)'!BU297</f>
        <v>16447.95</v>
      </c>
      <c r="AC297" s="137">
        <f>'FOD (ALL)'!F297</f>
        <v>16111.05</v>
      </c>
      <c r="AD297" s="137">
        <f>'FOD (ALL)'!W297</f>
        <v>16252.7</v>
      </c>
      <c r="AE297" s="137">
        <f>'FOD (ALL)'!AN297</f>
        <v>16170.45</v>
      </c>
      <c r="AF297" s="137">
        <f>'FOD (ALL)'!BE297</f>
        <v>16131</v>
      </c>
      <c r="AG297" s="137">
        <f>'FOD (ALL)'!BV297</f>
        <v>16172.9</v>
      </c>
      <c r="AH297" s="137">
        <f>'FOD (ALL)'!J297</f>
        <v>310450</v>
      </c>
      <c r="AI297" s="137">
        <f>'FOD (ALL)'!AA297</f>
        <v>364950</v>
      </c>
      <c r="AJ297" s="137">
        <f>'FOD (ALL)'!AR297</f>
        <v>373450</v>
      </c>
      <c r="AK297" s="137">
        <f>'FOD (ALL)'!BI297</f>
        <v>373150</v>
      </c>
      <c r="AL297" s="137">
        <f>'FOD (ALL)'!BZ297</f>
        <v>367350</v>
      </c>
      <c r="AM297" s="137" t="str">
        <f t="shared" si="199"/>
        <v>N</v>
      </c>
      <c r="AN297" s="137" t="str">
        <f t="shared" si="200"/>
        <v>N</v>
      </c>
      <c r="AO297" s="137" t="str">
        <f t="shared" si="201"/>
        <v>Y</v>
      </c>
      <c r="AP297" s="137" t="str">
        <f t="shared" si="202"/>
        <v>Y</v>
      </c>
      <c r="AQ297" s="139">
        <f t="shared" si="203"/>
        <v>-14.933552541444033</v>
      </c>
      <c r="AR297" s="139">
        <f t="shared" si="204"/>
        <v>-2.2760744410228946</v>
      </c>
      <c r="AS297" s="139">
        <f t="shared" si="205"/>
        <v>8.0396623341819642E-2</v>
      </c>
      <c r="AT297" s="139">
        <f t="shared" si="206"/>
        <v>1.5788757315911255</v>
      </c>
      <c r="AU297" s="137" t="str">
        <f t="shared" si="207"/>
        <v>N</v>
      </c>
      <c r="AV297" s="137" t="str">
        <f t="shared" si="208"/>
        <v>N</v>
      </c>
      <c r="AW297" s="137" t="str">
        <f t="shared" si="209"/>
        <v>N</v>
      </c>
      <c r="AX297" s="137">
        <f>'FOD (ALL)'!I297</f>
        <v>23607.73</v>
      </c>
      <c r="AY297" s="137">
        <f>'FOD (ALL)'!Z297</f>
        <v>13493.15</v>
      </c>
      <c r="AZ297" s="137">
        <f>'FOD (ALL)'!AQ297</f>
        <v>24377.27</v>
      </c>
      <c r="BA297" s="137">
        <f>'FOD (ALL)'!BH297</f>
        <v>17635.38</v>
      </c>
      <c r="BB297" s="137">
        <f>'FOD (ALL)'!BY297</f>
        <v>15569.45</v>
      </c>
      <c r="BC297" s="137" t="str">
        <f t="shared" si="210"/>
        <v>Y</v>
      </c>
      <c r="BD297" s="137" t="str">
        <f t="shared" si="211"/>
        <v>N</v>
      </c>
      <c r="BE297" s="137" t="str">
        <f t="shared" si="212"/>
        <v>Y</v>
      </c>
      <c r="BF297" s="137" t="str">
        <f t="shared" si="213"/>
        <v>Y</v>
      </c>
      <c r="BG297" s="139">
        <f t="shared" si="214"/>
        <v>74.960850505626937</v>
      </c>
      <c r="BH297" s="139">
        <f t="shared" si="215"/>
        <v>-44.648641952113586</v>
      </c>
      <c r="BI297" s="139">
        <f t="shared" si="216"/>
        <v>38.229343512870145</v>
      </c>
      <c r="BJ297" s="139">
        <f t="shared" si="217"/>
        <v>13.269126398170778</v>
      </c>
      <c r="BK297" s="137" t="str">
        <f t="shared" si="218"/>
        <v>Y</v>
      </c>
      <c r="BL297" s="137" t="str">
        <f t="shared" si="219"/>
        <v>N</v>
      </c>
      <c r="BM297" s="137" t="str">
        <f t="shared" si="220"/>
        <v>Y</v>
      </c>
      <c r="BN297" s="137">
        <f>'FOD (ALL)'!H297</f>
        <v>2913</v>
      </c>
      <c r="BO297" s="137">
        <f>'FOD (ALL)'!Y297</f>
        <v>1649</v>
      </c>
      <c r="BP297" s="137">
        <f>'FOD (ALL)'!AP297</f>
        <v>2975</v>
      </c>
      <c r="BQ297" s="137">
        <f>'FOD (ALL)'!BG297</f>
        <v>2171</v>
      </c>
      <c r="BR297" s="137">
        <f>'FOD (ALL)'!BX297</f>
        <v>1912</v>
      </c>
      <c r="BS297" s="137" t="str">
        <f t="shared" si="221"/>
        <v>Y</v>
      </c>
      <c r="BT297" s="137" t="str">
        <f t="shared" si="222"/>
        <v>N</v>
      </c>
      <c r="BU297" s="137" t="str">
        <f t="shared" si="223"/>
        <v>Y</v>
      </c>
      <c r="BV297" s="137" t="str">
        <f t="shared" si="224"/>
        <v>Y</v>
      </c>
      <c r="BW297" s="139">
        <f t="shared" si="225"/>
        <v>76.652516676773814</v>
      </c>
      <c r="BX297" s="139">
        <f t="shared" si="226"/>
        <v>-44.571428571428569</v>
      </c>
      <c r="BY297" s="139">
        <f t="shared" si="227"/>
        <v>37.033625057577154</v>
      </c>
      <c r="BZ297" s="139">
        <f t="shared" si="228"/>
        <v>13.54602510460251</v>
      </c>
      <c r="CA297" s="137" t="str">
        <f t="shared" si="229"/>
        <v>Y</v>
      </c>
      <c r="CB297" s="137" t="str">
        <f t="shared" si="230"/>
        <v>N</v>
      </c>
      <c r="CC297" s="137" t="str">
        <f t="shared" si="231"/>
        <v>Y</v>
      </c>
    </row>
    <row r="298" spans="1:81" x14ac:dyDescent="0.3">
      <c r="A298" s="137" t="str">
        <f>'FOD (ALL)'!B298</f>
        <v>NESTLEIND</v>
      </c>
      <c r="B298" s="146">
        <f>'FOD (ALL)'!C298</f>
        <v>44007</v>
      </c>
      <c r="C298" s="137">
        <f>'FOD (ALL)'!G298</f>
        <v>16191.8</v>
      </c>
      <c r="D298" s="137">
        <f>'FOD (ALL)'!X298</f>
        <v>16268.85</v>
      </c>
      <c r="E298" s="137">
        <f>'FOD (ALL)'!AO298</f>
        <v>16375.2</v>
      </c>
      <c r="F298" s="137">
        <f>'FOD (ALL)'!BF298</f>
        <v>16210.65</v>
      </c>
      <c r="G298" s="137">
        <f>'FOD (ALL)'!BW298</f>
        <v>16300.75</v>
      </c>
      <c r="H298" s="137" t="str">
        <f t="shared" si="188"/>
        <v>N</v>
      </c>
      <c r="I298" s="137" t="str">
        <f t="shared" si="189"/>
        <v>N</v>
      </c>
      <c r="J298" s="137" t="str">
        <f t="shared" si="190"/>
        <v>Y</v>
      </c>
      <c r="K298" s="137" t="str">
        <f t="shared" si="191"/>
        <v>N</v>
      </c>
      <c r="L298" s="139">
        <f t="shared" si="192"/>
        <v>-0.4736044649744825</v>
      </c>
      <c r="M298" s="139">
        <f t="shared" si="193"/>
        <v>-0.64945771654697559</v>
      </c>
      <c r="N298" s="139">
        <f t="shared" si="194"/>
        <v>1.0150734239527786</v>
      </c>
      <c r="O298" s="139">
        <f t="shared" si="195"/>
        <v>-0.55273530359032785</v>
      </c>
      <c r="P298" s="137" t="str">
        <f t="shared" si="196"/>
        <v>Y</v>
      </c>
      <c r="Q298" s="137" t="str">
        <f t="shared" si="197"/>
        <v>N</v>
      </c>
      <c r="R298" s="137" t="str">
        <f t="shared" si="198"/>
        <v>Y</v>
      </c>
      <c r="S298" s="137">
        <f>'FOD (ALL)'!D298</f>
        <v>16298.85</v>
      </c>
      <c r="T298" s="137">
        <f>'FOD (ALL)'!U298</f>
        <v>16350.1</v>
      </c>
      <c r="U298" s="137">
        <f>'FOD (ALL)'!AL298</f>
        <v>16245</v>
      </c>
      <c r="V298" s="137">
        <f>'FOD (ALL)'!BC298</f>
        <v>16350</v>
      </c>
      <c r="W298" s="137">
        <f>'FOD (ALL)'!BT298</f>
        <v>16379.65</v>
      </c>
      <c r="X298" s="137">
        <f>'FOD (ALL)'!E298</f>
        <v>16339.25</v>
      </c>
      <c r="Y298" s="137">
        <f>'FOD (ALL)'!V298</f>
        <v>16499</v>
      </c>
      <c r="Z298" s="137">
        <f>'FOD (ALL)'!AM298</f>
        <v>16619.95</v>
      </c>
      <c r="AA298" s="137">
        <f>'FOD (ALL)'!BD298</f>
        <v>16410</v>
      </c>
      <c r="AB298" s="137">
        <f>'FOD (ALL)'!BU298</f>
        <v>16414</v>
      </c>
      <c r="AC298" s="137">
        <f>'FOD (ALL)'!F298</f>
        <v>16123.45</v>
      </c>
      <c r="AD298" s="137">
        <f>'FOD (ALL)'!W298</f>
        <v>16246.05</v>
      </c>
      <c r="AE298" s="137">
        <f>'FOD (ALL)'!AN298</f>
        <v>16245</v>
      </c>
      <c r="AF298" s="137">
        <f>'FOD (ALL)'!BE298</f>
        <v>16170</v>
      </c>
      <c r="AG298" s="137">
        <f>'FOD (ALL)'!BV298</f>
        <v>16215.1</v>
      </c>
      <c r="AH298" s="137">
        <f>'FOD (ALL)'!J298</f>
        <v>87600</v>
      </c>
      <c r="AI298" s="137">
        <f>'FOD (ALL)'!AA298</f>
        <v>28350</v>
      </c>
      <c r="AJ298" s="137">
        <f>'FOD (ALL)'!AR298</f>
        <v>19900</v>
      </c>
      <c r="AK298" s="137">
        <f>'FOD (ALL)'!BI298</f>
        <v>16550</v>
      </c>
      <c r="AL298" s="137">
        <f>'FOD (ALL)'!BZ298</f>
        <v>11250</v>
      </c>
      <c r="AM298" s="137" t="str">
        <f t="shared" si="199"/>
        <v>Y</v>
      </c>
      <c r="AN298" s="137" t="str">
        <f t="shared" si="200"/>
        <v>Y</v>
      </c>
      <c r="AO298" s="137" t="str">
        <f t="shared" si="201"/>
        <v>Y</v>
      </c>
      <c r="AP298" s="137" t="str">
        <f t="shared" si="202"/>
        <v>Y</v>
      </c>
      <c r="AQ298" s="139">
        <f t="shared" si="203"/>
        <v>208.99470899470899</v>
      </c>
      <c r="AR298" s="139">
        <f t="shared" si="204"/>
        <v>42.462311557788944</v>
      </c>
      <c r="AS298" s="139">
        <f t="shared" si="205"/>
        <v>20.241691842900302</v>
      </c>
      <c r="AT298" s="139">
        <f t="shared" si="206"/>
        <v>47.111111111111107</v>
      </c>
      <c r="AU298" s="137" t="str">
        <f t="shared" si="207"/>
        <v>Y</v>
      </c>
      <c r="AV298" s="137" t="str">
        <f t="shared" si="208"/>
        <v>Y</v>
      </c>
      <c r="AW298" s="137" t="str">
        <f t="shared" si="209"/>
        <v>N</v>
      </c>
      <c r="AX298" s="137">
        <f>'FOD (ALL)'!I298</f>
        <v>16407.11</v>
      </c>
      <c r="AY298" s="137">
        <f>'FOD (ALL)'!Z298</f>
        <v>3324.8</v>
      </c>
      <c r="AZ298" s="137">
        <f>'FOD (ALL)'!AQ298</f>
        <v>2016.35</v>
      </c>
      <c r="BA298" s="137">
        <f>'FOD (ALL)'!BH298</f>
        <v>1496.89</v>
      </c>
      <c r="BB298" s="137">
        <f>'FOD (ALL)'!BY298</f>
        <v>497.38</v>
      </c>
      <c r="BC298" s="137" t="str">
        <f t="shared" si="210"/>
        <v>Y</v>
      </c>
      <c r="BD298" s="137" t="str">
        <f t="shared" si="211"/>
        <v>Y</v>
      </c>
      <c r="BE298" s="137" t="str">
        <f t="shared" si="212"/>
        <v>Y</v>
      </c>
      <c r="BF298" s="137" t="str">
        <f t="shared" si="213"/>
        <v>Y</v>
      </c>
      <c r="BG298" s="139">
        <f t="shared" si="214"/>
        <v>393.47660009624639</v>
      </c>
      <c r="BH298" s="139">
        <f t="shared" si="215"/>
        <v>64.8920078359412</v>
      </c>
      <c r="BI298" s="139">
        <f t="shared" si="216"/>
        <v>34.702616758746451</v>
      </c>
      <c r="BJ298" s="139">
        <f t="shared" si="217"/>
        <v>200.95500422212393</v>
      </c>
      <c r="BK298" s="137" t="str">
        <f t="shared" si="218"/>
        <v>Y</v>
      </c>
      <c r="BL298" s="137" t="str">
        <f t="shared" si="219"/>
        <v>Y</v>
      </c>
      <c r="BM298" s="137" t="str">
        <f t="shared" si="220"/>
        <v>N</v>
      </c>
      <c r="BN298" s="137">
        <f>'FOD (ALL)'!H298</f>
        <v>2027</v>
      </c>
      <c r="BO298" s="137">
        <f>'FOD (ALL)'!Y298</f>
        <v>407</v>
      </c>
      <c r="BP298" s="137">
        <f>'FOD (ALL)'!AP298</f>
        <v>246</v>
      </c>
      <c r="BQ298" s="137">
        <f>'FOD (ALL)'!BG298</f>
        <v>184</v>
      </c>
      <c r="BR298" s="137">
        <f>'FOD (ALL)'!BX298</f>
        <v>61</v>
      </c>
      <c r="BS298" s="137" t="str">
        <f t="shared" si="221"/>
        <v>Y</v>
      </c>
      <c r="BT298" s="137" t="str">
        <f t="shared" si="222"/>
        <v>Y</v>
      </c>
      <c r="BU298" s="137" t="str">
        <f t="shared" si="223"/>
        <v>Y</v>
      </c>
      <c r="BV298" s="137" t="str">
        <f t="shared" si="224"/>
        <v>Y</v>
      </c>
      <c r="BW298" s="139">
        <f t="shared" si="225"/>
        <v>398.03439803439801</v>
      </c>
      <c r="BX298" s="139">
        <f t="shared" si="226"/>
        <v>65.447154471544707</v>
      </c>
      <c r="BY298" s="139">
        <f t="shared" si="227"/>
        <v>33.695652173913047</v>
      </c>
      <c r="BZ298" s="139">
        <f t="shared" si="228"/>
        <v>201.63934426229505</v>
      </c>
      <c r="CA298" s="137" t="str">
        <f t="shared" si="229"/>
        <v>Y</v>
      </c>
      <c r="CB298" s="137" t="str">
        <f t="shared" si="230"/>
        <v>Y</v>
      </c>
      <c r="CC298" s="137" t="str">
        <f t="shared" si="231"/>
        <v>N</v>
      </c>
    </row>
    <row r="299" spans="1:81" x14ac:dyDescent="0.3">
      <c r="A299" s="137" t="str">
        <f>'FOD (ALL)'!B299</f>
        <v>NESTLEIND</v>
      </c>
      <c r="B299" s="146">
        <f>'FOD (ALL)'!C299</f>
        <v>44042</v>
      </c>
      <c r="C299" s="137">
        <f>'FOD (ALL)'!G299</f>
        <v>16346.1</v>
      </c>
      <c r="D299" s="137">
        <f>'FOD (ALL)'!X299</f>
        <v>16441.2</v>
      </c>
      <c r="E299" s="137">
        <f>'FOD (ALL)'!AO299</f>
        <v>16451.5</v>
      </c>
      <c r="F299" s="137">
        <f>'FOD (ALL)'!BF299</f>
        <v>16299.2</v>
      </c>
      <c r="G299" s="137">
        <f>'FOD (ALL)'!BW299</f>
        <v>16392.099999999999</v>
      </c>
      <c r="H299" s="137" t="str">
        <f t="shared" si="188"/>
        <v>N</v>
      </c>
      <c r="I299" s="137" t="str">
        <f t="shared" si="189"/>
        <v>N</v>
      </c>
      <c r="J299" s="137" t="str">
        <f t="shared" si="190"/>
        <v>Y</v>
      </c>
      <c r="K299" s="137" t="str">
        <f t="shared" si="191"/>
        <v>N</v>
      </c>
      <c r="L299" s="139">
        <f t="shared" si="192"/>
        <v>-0.57842493248668203</v>
      </c>
      <c r="M299" s="139">
        <f t="shared" si="193"/>
        <v>-6.2608272801867745E-2</v>
      </c>
      <c r="N299" s="139">
        <f t="shared" si="194"/>
        <v>0.93440168842642146</v>
      </c>
      <c r="O299" s="139">
        <f t="shared" si="195"/>
        <v>-0.56673641571243349</v>
      </c>
      <c r="P299" s="137" t="str">
        <f t="shared" si="196"/>
        <v>N</v>
      </c>
      <c r="Q299" s="137" t="str">
        <f t="shared" si="197"/>
        <v>N</v>
      </c>
      <c r="R299" s="137" t="str">
        <f t="shared" si="198"/>
        <v>Y</v>
      </c>
      <c r="S299" s="137">
        <f>'FOD (ALL)'!D299</f>
        <v>16555</v>
      </c>
      <c r="T299" s="137">
        <f>'FOD (ALL)'!U299</f>
        <v>16451.5</v>
      </c>
      <c r="U299" s="137">
        <f>'FOD (ALL)'!AL299</f>
        <v>16375</v>
      </c>
      <c r="V299" s="137">
        <f>'FOD (ALL)'!BC299</f>
        <v>16347.3</v>
      </c>
      <c r="W299" s="137">
        <f>'FOD (ALL)'!BT299</f>
        <v>16350</v>
      </c>
      <c r="X299" s="137">
        <f>'FOD (ALL)'!E299</f>
        <v>16555</v>
      </c>
      <c r="Y299" s="137">
        <f>'FOD (ALL)'!V299</f>
        <v>16451.5</v>
      </c>
      <c r="Z299" s="137">
        <f>'FOD (ALL)'!AM299</f>
        <v>16375</v>
      </c>
      <c r="AA299" s="137">
        <f>'FOD (ALL)'!BD299</f>
        <v>16347.3</v>
      </c>
      <c r="AB299" s="137">
        <f>'FOD (ALL)'!BU299</f>
        <v>16372.85</v>
      </c>
      <c r="AC299" s="137">
        <f>'FOD (ALL)'!F299</f>
        <v>16201</v>
      </c>
      <c r="AD299" s="137">
        <f>'FOD (ALL)'!W299</f>
        <v>16451.5</v>
      </c>
      <c r="AE299" s="137">
        <f>'FOD (ALL)'!AN299</f>
        <v>16375</v>
      </c>
      <c r="AF299" s="137">
        <f>'FOD (ALL)'!BE299</f>
        <v>16347.3</v>
      </c>
      <c r="AG299" s="137">
        <f>'FOD (ALL)'!BV299</f>
        <v>16290.9</v>
      </c>
      <c r="AH299" s="137">
        <f>'FOD (ALL)'!J299</f>
        <v>450</v>
      </c>
      <c r="AI299" s="137">
        <f>'FOD (ALL)'!AA299</f>
        <v>250</v>
      </c>
      <c r="AJ299" s="137">
        <f>'FOD (ALL)'!AR299</f>
        <v>150</v>
      </c>
      <c r="AK299" s="137">
        <f>'FOD (ALL)'!BI299</f>
        <v>150</v>
      </c>
      <c r="AL299" s="137">
        <f>'FOD (ALL)'!BZ299</f>
        <v>150</v>
      </c>
      <c r="AM299" s="137" t="str">
        <f t="shared" si="199"/>
        <v>Y</v>
      </c>
      <c r="AN299" s="137" t="str">
        <f t="shared" si="200"/>
        <v>Y</v>
      </c>
      <c r="AO299" s="137" t="str">
        <f t="shared" si="201"/>
        <v>Y</v>
      </c>
      <c r="AP299" s="137" t="str">
        <f t="shared" si="202"/>
        <v>Y</v>
      </c>
      <c r="AQ299" s="139">
        <f t="shared" si="203"/>
        <v>80</v>
      </c>
      <c r="AR299" s="139">
        <f t="shared" si="204"/>
        <v>66.666666666666657</v>
      </c>
      <c r="AS299" s="139">
        <f t="shared" si="205"/>
        <v>0</v>
      </c>
      <c r="AT299" s="139">
        <f t="shared" si="206"/>
        <v>0</v>
      </c>
      <c r="AU299" s="137" t="str">
        <f t="shared" si="207"/>
        <v>Y</v>
      </c>
      <c r="AV299" s="137" t="str">
        <f t="shared" si="208"/>
        <v>Y</v>
      </c>
      <c r="AW299" s="137" t="str">
        <f t="shared" si="209"/>
        <v>Y</v>
      </c>
      <c r="AX299" s="137">
        <f>'FOD (ALL)'!I299</f>
        <v>65.099999999999994</v>
      </c>
      <c r="AY299" s="137">
        <f>'FOD (ALL)'!Z299</f>
        <v>24.67</v>
      </c>
      <c r="AZ299" s="137">
        <f>'FOD (ALL)'!AQ299</f>
        <v>8.18</v>
      </c>
      <c r="BA299" s="137">
        <f>'FOD (ALL)'!BH299</f>
        <v>8.17</v>
      </c>
      <c r="BB299" s="137">
        <f>'FOD (ALL)'!BY299</f>
        <v>32.69</v>
      </c>
      <c r="BC299" s="137" t="str">
        <f t="shared" si="210"/>
        <v>Y</v>
      </c>
      <c r="BD299" s="137" t="str">
        <f t="shared" si="211"/>
        <v>Y</v>
      </c>
      <c r="BE299" s="137" t="str">
        <f t="shared" si="212"/>
        <v>Y</v>
      </c>
      <c r="BF299" s="137" t="str">
        <f t="shared" si="213"/>
        <v>N</v>
      </c>
      <c r="BG299" s="139">
        <f t="shared" si="214"/>
        <v>163.88325901905142</v>
      </c>
      <c r="BH299" s="139">
        <f t="shared" si="215"/>
        <v>201.58924205378975</v>
      </c>
      <c r="BI299" s="139">
        <f t="shared" si="216"/>
        <v>0.12239902080783092</v>
      </c>
      <c r="BJ299" s="139">
        <f t="shared" si="217"/>
        <v>-75.007647598654017</v>
      </c>
      <c r="BK299" s="137" t="str">
        <f t="shared" si="218"/>
        <v>N</v>
      </c>
      <c r="BL299" s="137" t="str">
        <f t="shared" si="219"/>
        <v>Y</v>
      </c>
      <c r="BM299" s="137" t="str">
        <f t="shared" si="220"/>
        <v>Y</v>
      </c>
      <c r="BN299" s="137">
        <f>'FOD (ALL)'!H299</f>
        <v>8</v>
      </c>
      <c r="BO299" s="137">
        <f>'FOD (ALL)'!Y299</f>
        <v>3</v>
      </c>
      <c r="BP299" s="137">
        <f>'FOD (ALL)'!AP299</f>
        <v>1</v>
      </c>
      <c r="BQ299" s="137">
        <f>'FOD (ALL)'!BG299</f>
        <v>1</v>
      </c>
      <c r="BR299" s="137">
        <f>'FOD (ALL)'!BX299</f>
        <v>4</v>
      </c>
      <c r="BS299" s="137" t="str">
        <f t="shared" si="221"/>
        <v>Y</v>
      </c>
      <c r="BT299" s="137" t="str">
        <f t="shared" si="222"/>
        <v>Y</v>
      </c>
      <c r="BU299" s="137" t="str">
        <f t="shared" si="223"/>
        <v>Y</v>
      </c>
      <c r="BV299" s="137" t="str">
        <f t="shared" si="224"/>
        <v>N</v>
      </c>
      <c r="BW299" s="139">
        <f t="shared" si="225"/>
        <v>166.66666666666669</v>
      </c>
      <c r="BX299" s="139">
        <f t="shared" si="226"/>
        <v>200</v>
      </c>
      <c r="BY299" s="139">
        <f t="shared" si="227"/>
        <v>0</v>
      </c>
      <c r="BZ299" s="139">
        <f t="shared" si="228"/>
        <v>-75</v>
      </c>
      <c r="CA299" s="137" t="str">
        <f t="shared" si="229"/>
        <v>N</v>
      </c>
      <c r="CB299" s="137" t="str">
        <f t="shared" si="230"/>
        <v>Y</v>
      </c>
      <c r="CC299" s="137" t="str">
        <f t="shared" si="231"/>
        <v>Y</v>
      </c>
    </row>
    <row r="300" spans="1:81" x14ac:dyDescent="0.3">
      <c r="A300" s="137" t="str">
        <f>'FOD (ALL)'!B300</f>
        <v>NIFTY</v>
      </c>
      <c r="B300" s="146">
        <f>'FOD (ALL)'!C300</f>
        <v>43979</v>
      </c>
      <c r="C300" s="137">
        <f>'FOD (ALL)'!G300</f>
        <v>9027.7999999999993</v>
      </c>
      <c r="D300" s="137">
        <f>'FOD (ALL)'!X300</f>
        <v>9075.1</v>
      </c>
      <c r="E300" s="137">
        <f>'FOD (ALL)'!AO300</f>
        <v>9066.65</v>
      </c>
      <c r="F300" s="137">
        <f>'FOD (ALL)'!BF300</f>
        <v>8884.1</v>
      </c>
      <c r="G300" s="137">
        <f>'FOD (ALL)'!BW300</f>
        <v>8825.85</v>
      </c>
      <c r="H300" s="137" t="str">
        <f t="shared" si="188"/>
        <v>N</v>
      </c>
      <c r="I300" s="137" t="str">
        <f t="shared" si="189"/>
        <v>Y</v>
      </c>
      <c r="J300" s="137" t="str">
        <f t="shared" si="190"/>
        <v>Y</v>
      </c>
      <c r="K300" s="137" t="str">
        <f t="shared" si="191"/>
        <v>Y</v>
      </c>
      <c r="L300" s="139">
        <f t="shared" si="192"/>
        <v>-0.52120637789116475</v>
      </c>
      <c r="M300" s="139">
        <f t="shared" si="193"/>
        <v>9.3198700732913781E-2</v>
      </c>
      <c r="N300" s="139">
        <f t="shared" si="194"/>
        <v>2.0547945205479365</v>
      </c>
      <c r="O300" s="139">
        <f t="shared" si="195"/>
        <v>0.65999308848439531</v>
      </c>
      <c r="P300" s="137" t="str">
        <f t="shared" si="196"/>
        <v>N</v>
      </c>
      <c r="Q300" s="137" t="str">
        <f t="shared" si="197"/>
        <v>N</v>
      </c>
      <c r="R300" s="137" t="str">
        <f t="shared" si="198"/>
        <v>Y</v>
      </c>
      <c r="S300" s="137">
        <f>'FOD (ALL)'!D300</f>
        <v>9001.4</v>
      </c>
      <c r="T300" s="137">
        <f>'FOD (ALL)'!U300</f>
        <v>9068.9</v>
      </c>
      <c r="U300" s="137">
        <f>'FOD (ALL)'!AL300</f>
        <v>8903.15</v>
      </c>
      <c r="V300" s="137">
        <f>'FOD (ALL)'!BC300</f>
        <v>8971</v>
      </c>
      <c r="W300" s="137">
        <f>'FOD (ALL)'!BT300</f>
        <v>9108</v>
      </c>
      <c r="X300" s="137">
        <f>'FOD (ALL)'!E300</f>
        <v>9123.6</v>
      </c>
      <c r="Y300" s="137">
        <f>'FOD (ALL)'!V300</f>
        <v>9169.7000000000007</v>
      </c>
      <c r="Z300" s="137">
        <f>'FOD (ALL)'!AM300</f>
        <v>9097.7000000000007</v>
      </c>
      <c r="AA300" s="137">
        <f>'FOD (ALL)'!BD300</f>
        <v>9034.7999999999993</v>
      </c>
      <c r="AB300" s="137">
        <f>'FOD (ALL)'!BU300</f>
        <v>9138.7000000000007</v>
      </c>
      <c r="AC300" s="137">
        <f>'FOD (ALL)'!F300</f>
        <v>8940</v>
      </c>
      <c r="AD300" s="137">
        <f>'FOD (ALL)'!W300</f>
        <v>9046.15</v>
      </c>
      <c r="AE300" s="137">
        <f>'FOD (ALL)'!AN300</f>
        <v>8879</v>
      </c>
      <c r="AF300" s="137">
        <f>'FOD (ALL)'!BE300</f>
        <v>8852.6</v>
      </c>
      <c r="AG300" s="137">
        <f>'FOD (ALL)'!BV300</f>
        <v>8811.0499999999993</v>
      </c>
      <c r="AH300" s="137">
        <f>'FOD (ALL)'!J300</f>
        <v>7361100</v>
      </c>
      <c r="AI300" s="137">
        <f>'FOD (ALL)'!AA300</f>
        <v>7511325</v>
      </c>
      <c r="AJ300" s="137">
        <f>'FOD (ALL)'!AR300</f>
        <v>7764150</v>
      </c>
      <c r="AK300" s="137">
        <f>'FOD (ALL)'!BI300</f>
        <v>7889175</v>
      </c>
      <c r="AL300" s="137">
        <f>'FOD (ALL)'!BZ300</f>
        <v>7851750</v>
      </c>
      <c r="AM300" s="137" t="str">
        <f t="shared" si="199"/>
        <v>N</v>
      </c>
      <c r="AN300" s="137" t="str">
        <f t="shared" si="200"/>
        <v>N</v>
      </c>
      <c r="AO300" s="137" t="str">
        <f t="shared" si="201"/>
        <v>N</v>
      </c>
      <c r="AP300" s="137" t="str">
        <f t="shared" si="202"/>
        <v>Y</v>
      </c>
      <c r="AQ300" s="139">
        <f t="shared" si="203"/>
        <v>-1.9999800301544666</v>
      </c>
      <c r="AR300" s="139">
        <f t="shared" si="204"/>
        <v>-3.2563126678387206</v>
      </c>
      <c r="AS300" s="139">
        <f t="shared" si="205"/>
        <v>-1.5847664679766897</v>
      </c>
      <c r="AT300" s="139">
        <f t="shared" si="206"/>
        <v>0.47664533384277391</v>
      </c>
      <c r="AU300" s="137" t="str">
        <f t="shared" si="207"/>
        <v>Y</v>
      </c>
      <c r="AV300" s="137" t="str">
        <f t="shared" si="208"/>
        <v>N</v>
      </c>
      <c r="AW300" s="137" t="str">
        <f t="shared" si="209"/>
        <v>N</v>
      </c>
      <c r="AX300" s="137">
        <f>'FOD (ALL)'!I300</f>
        <v>1619599.23</v>
      </c>
      <c r="AY300" s="137">
        <f>'FOD (ALL)'!Z300</f>
        <v>1389883.12</v>
      </c>
      <c r="AZ300" s="137">
        <f>'FOD (ALL)'!AQ300</f>
        <v>1693370.36</v>
      </c>
      <c r="BA300" s="137">
        <f>'FOD (ALL)'!BH300</f>
        <v>2008127.66</v>
      </c>
      <c r="BB300" s="137">
        <f>'FOD (ALL)'!BY300</f>
        <v>1916127.08</v>
      </c>
      <c r="BC300" s="137" t="str">
        <f t="shared" si="210"/>
        <v>Y</v>
      </c>
      <c r="BD300" s="137" t="str">
        <f t="shared" si="211"/>
        <v>N</v>
      </c>
      <c r="BE300" s="137" t="str">
        <f t="shared" si="212"/>
        <v>N</v>
      </c>
      <c r="BF300" s="137" t="str">
        <f t="shared" si="213"/>
        <v>Y</v>
      </c>
      <c r="BG300" s="139">
        <f t="shared" si="214"/>
        <v>16.527728604977941</v>
      </c>
      <c r="BH300" s="139">
        <f t="shared" si="215"/>
        <v>-17.922082916344419</v>
      </c>
      <c r="BI300" s="139">
        <f t="shared" si="216"/>
        <v>-15.674167846480429</v>
      </c>
      <c r="BJ300" s="139">
        <f t="shared" si="217"/>
        <v>4.8013819626201322</v>
      </c>
      <c r="BK300" s="137" t="str">
        <f t="shared" si="218"/>
        <v>Y</v>
      </c>
      <c r="BL300" s="137" t="str">
        <f t="shared" si="219"/>
        <v>N</v>
      </c>
      <c r="BM300" s="137" t="str">
        <f t="shared" si="220"/>
        <v>N</v>
      </c>
      <c r="BN300" s="137">
        <f>'FOD (ALL)'!H300</f>
        <v>239626</v>
      </c>
      <c r="BO300" s="137">
        <f>'FOD (ALL)'!Y300</f>
        <v>203480</v>
      </c>
      <c r="BP300" s="137">
        <f>'FOD (ALL)'!AP300</f>
        <v>251003</v>
      </c>
      <c r="BQ300" s="137">
        <f>'FOD (ALL)'!BG300</f>
        <v>299479</v>
      </c>
      <c r="BR300" s="137">
        <f>'FOD (ALL)'!BX300</f>
        <v>286896</v>
      </c>
      <c r="BS300" s="137" t="str">
        <f t="shared" si="221"/>
        <v>Y</v>
      </c>
      <c r="BT300" s="137" t="str">
        <f t="shared" si="222"/>
        <v>N</v>
      </c>
      <c r="BU300" s="137" t="str">
        <f t="shared" si="223"/>
        <v>N</v>
      </c>
      <c r="BV300" s="137" t="str">
        <f t="shared" si="224"/>
        <v>Y</v>
      </c>
      <c r="BW300" s="139">
        <f t="shared" si="225"/>
        <v>17.763908000786319</v>
      </c>
      <c r="BX300" s="139">
        <f t="shared" si="226"/>
        <v>-18.93323984175488</v>
      </c>
      <c r="BY300" s="139">
        <f t="shared" si="227"/>
        <v>-16.186777703945854</v>
      </c>
      <c r="BZ300" s="139">
        <f t="shared" si="228"/>
        <v>4.3859098767497624</v>
      </c>
      <c r="CA300" s="137" t="str">
        <f t="shared" si="229"/>
        <v>Y</v>
      </c>
      <c r="CB300" s="137" t="str">
        <f t="shared" si="230"/>
        <v>N</v>
      </c>
      <c r="CC300" s="137" t="str">
        <f t="shared" si="231"/>
        <v>N</v>
      </c>
    </row>
    <row r="301" spans="1:81" x14ac:dyDescent="0.3">
      <c r="A301" s="137" t="str">
        <f>'FOD (ALL)'!B301</f>
        <v>NIFTY</v>
      </c>
      <c r="B301" s="146">
        <f>'FOD (ALL)'!C301</f>
        <v>44007</v>
      </c>
      <c r="C301" s="137">
        <f>'FOD (ALL)'!G301</f>
        <v>9026.5499999999993</v>
      </c>
      <c r="D301" s="137">
        <f>'FOD (ALL)'!X301</f>
        <v>9075.6</v>
      </c>
      <c r="E301" s="137">
        <f>'FOD (ALL)'!AO301</f>
        <v>9069.6</v>
      </c>
      <c r="F301" s="137">
        <f>'FOD (ALL)'!BF301</f>
        <v>8879.9500000000007</v>
      </c>
      <c r="G301" s="137">
        <f>'FOD (ALL)'!BW301</f>
        <v>8826.85</v>
      </c>
      <c r="H301" s="137" t="str">
        <f t="shared" si="188"/>
        <v>N</v>
      </c>
      <c r="I301" s="137" t="str">
        <f t="shared" si="189"/>
        <v>Y</v>
      </c>
      <c r="J301" s="137" t="str">
        <f t="shared" si="190"/>
        <v>Y</v>
      </c>
      <c r="K301" s="137" t="str">
        <f t="shared" si="191"/>
        <v>Y</v>
      </c>
      <c r="L301" s="139">
        <f t="shared" si="192"/>
        <v>-0.54046013486712818</v>
      </c>
      <c r="M301" s="139">
        <f t="shared" si="193"/>
        <v>6.6155067478168822E-2</v>
      </c>
      <c r="N301" s="139">
        <f t="shared" si="194"/>
        <v>2.135710223593597</v>
      </c>
      <c r="O301" s="139">
        <f t="shared" si="195"/>
        <v>0.60157360779893576</v>
      </c>
      <c r="P301" s="137" t="str">
        <f t="shared" si="196"/>
        <v>N</v>
      </c>
      <c r="Q301" s="137" t="str">
        <f t="shared" si="197"/>
        <v>N</v>
      </c>
      <c r="R301" s="137" t="str">
        <f t="shared" si="198"/>
        <v>Y</v>
      </c>
      <c r="S301" s="137">
        <f>'FOD (ALL)'!D301</f>
        <v>9023.75</v>
      </c>
      <c r="T301" s="137">
        <f>'FOD (ALL)'!U301</f>
        <v>9070</v>
      </c>
      <c r="U301" s="137">
        <f>'FOD (ALL)'!AL301</f>
        <v>8898.25</v>
      </c>
      <c r="V301" s="137">
        <f>'FOD (ALL)'!BC301</f>
        <v>8953.7000000000007</v>
      </c>
      <c r="W301" s="137">
        <f>'FOD (ALL)'!BT301</f>
        <v>9129.7000000000007</v>
      </c>
      <c r="X301" s="137">
        <f>'FOD (ALL)'!E301</f>
        <v>9124.25</v>
      </c>
      <c r="Y301" s="137">
        <f>'FOD (ALL)'!V301</f>
        <v>9166.4500000000007</v>
      </c>
      <c r="Z301" s="137">
        <f>'FOD (ALL)'!AM301</f>
        <v>9092.2000000000007</v>
      </c>
      <c r="AA301" s="137">
        <f>'FOD (ALL)'!BD301</f>
        <v>9029.9</v>
      </c>
      <c r="AB301" s="137">
        <f>'FOD (ALL)'!BU301</f>
        <v>9129.7000000000007</v>
      </c>
      <c r="AC301" s="137">
        <f>'FOD (ALL)'!F301</f>
        <v>8942.2999999999993</v>
      </c>
      <c r="AD301" s="137">
        <f>'FOD (ALL)'!W301</f>
        <v>9040.2999999999993</v>
      </c>
      <c r="AE301" s="137">
        <f>'FOD (ALL)'!AN301</f>
        <v>8879</v>
      </c>
      <c r="AF301" s="137">
        <f>'FOD (ALL)'!BE301</f>
        <v>8851.0499999999993</v>
      </c>
      <c r="AG301" s="137">
        <f>'FOD (ALL)'!BV301</f>
        <v>8815.0499999999993</v>
      </c>
      <c r="AH301" s="137">
        <f>'FOD (ALL)'!J301</f>
        <v>2318400</v>
      </c>
      <c r="AI301" s="137">
        <f>'FOD (ALL)'!AA301</f>
        <v>1996125</v>
      </c>
      <c r="AJ301" s="137">
        <f>'FOD (ALL)'!AR301</f>
        <v>1845600</v>
      </c>
      <c r="AK301" s="137">
        <f>'FOD (ALL)'!BI301</f>
        <v>1476525</v>
      </c>
      <c r="AL301" s="137">
        <f>'FOD (ALL)'!BZ301</f>
        <v>1396800</v>
      </c>
      <c r="AM301" s="137" t="str">
        <f t="shared" si="199"/>
        <v>Y</v>
      </c>
      <c r="AN301" s="137" t="str">
        <f t="shared" si="200"/>
        <v>Y</v>
      </c>
      <c r="AO301" s="137" t="str">
        <f t="shared" si="201"/>
        <v>Y</v>
      </c>
      <c r="AP301" s="137" t="str">
        <f t="shared" si="202"/>
        <v>Y</v>
      </c>
      <c r="AQ301" s="139">
        <f t="shared" si="203"/>
        <v>16.145030997557768</v>
      </c>
      <c r="AR301" s="139">
        <f t="shared" si="204"/>
        <v>8.1558842652795835</v>
      </c>
      <c r="AS301" s="139">
        <f t="shared" si="205"/>
        <v>24.996190379438207</v>
      </c>
      <c r="AT301" s="139">
        <f t="shared" si="206"/>
        <v>5.7076890034364256</v>
      </c>
      <c r="AU301" s="137" t="str">
        <f t="shared" si="207"/>
        <v>Y</v>
      </c>
      <c r="AV301" s="137" t="str">
        <f t="shared" si="208"/>
        <v>N</v>
      </c>
      <c r="AW301" s="137" t="str">
        <f t="shared" si="209"/>
        <v>Y</v>
      </c>
      <c r="AX301" s="137">
        <f>'FOD (ALL)'!I301</f>
        <v>188082.98</v>
      </c>
      <c r="AY301" s="137">
        <f>'FOD (ALL)'!Z301</f>
        <v>105698.32</v>
      </c>
      <c r="AZ301" s="137">
        <f>'FOD (ALL)'!AQ301</f>
        <v>127592.42</v>
      </c>
      <c r="BA301" s="137">
        <f>'FOD (ALL)'!BH301</f>
        <v>118620.66</v>
      </c>
      <c r="BB301" s="137">
        <f>'FOD (ALL)'!BY301</f>
        <v>140068.84</v>
      </c>
      <c r="BC301" s="137" t="str">
        <f t="shared" si="210"/>
        <v>Y</v>
      </c>
      <c r="BD301" s="137" t="str">
        <f t="shared" si="211"/>
        <v>N</v>
      </c>
      <c r="BE301" s="137" t="str">
        <f t="shared" si="212"/>
        <v>Y</v>
      </c>
      <c r="BF301" s="137" t="str">
        <f t="shared" si="213"/>
        <v>N</v>
      </c>
      <c r="BG301" s="139">
        <f t="shared" si="214"/>
        <v>77.943206665914843</v>
      </c>
      <c r="BH301" s="139">
        <f t="shared" si="215"/>
        <v>-17.159404923897508</v>
      </c>
      <c r="BI301" s="139">
        <f t="shared" si="216"/>
        <v>7.5634042164324438</v>
      </c>
      <c r="BJ301" s="139">
        <f t="shared" si="217"/>
        <v>-15.312599147676236</v>
      </c>
      <c r="BK301" s="137" t="str">
        <f t="shared" si="218"/>
        <v>Y</v>
      </c>
      <c r="BL301" s="137" t="str">
        <f t="shared" si="219"/>
        <v>N</v>
      </c>
      <c r="BM301" s="137" t="str">
        <f t="shared" si="220"/>
        <v>Y</v>
      </c>
      <c r="BN301" s="137">
        <f>'FOD (ALL)'!H301</f>
        <v>27820</v>
      </c>
      <c r="BO301" s="137">
        <f>'FOD (ALL)'!Y301</f>
        <v>15471</v>
      </c>
      <c r="BP301" s="137">
        <f>'FOD (ALL)'!AP301</f>
        <v>18909</v>
      </c>
      <c r="BQ301" s="137">
        <f>'FOD (ALL)'!BG301</f>
        <v>17710</v>
      </c>
      <c r="BR301" s="137">
        <f>'FOD (ALL)'!BX301</f>
        <v>20943</v>
      </c>
      <c r="BS301" s="137" t="str">
        <f t="shared" si="221"/>
        <v>Y</v>
      </c>
      <c r="BT301" s="137" t="str">
        <f t="shared" si="222"/>
        <v>N</v>
      </c>
      <c r="BU301" s="137" t="str">
        <f t="shared" si="223"/>
        <v>Y</v>
      </c>
      <c r="BV301" s="137" t="str">
        <f t="shared" si="224"/>
        <v>N</v>
      </c>
      <c r="BW301" s="139">
        <f t="shared" si="225"/>
        <v>79.820308965160621</v>
      </c>
      <c r="BX301" s="139">
        <f t="shared" si="226"/>
        <v>-18.181818181818183</v>
      </c>
      <c r="BY301" s="139">
        <f t="shared" si="227"/>
        <v>6.7701863354037268</v>
      </c>
      <c r="BZ301" s="139">
        <f t="shared" si="228"/>
        <v>-15.437138900826053</v>
      </c>
      <c r="CA301" s="137" t="str">
        <f t="shared" si="229"/>
        <v>Y</v>
      </c>
      <c r="CB301" s="137" t="str">
        <f t="shared" si="230"/>
        <v>N</v>
      </c>
      <c r="CC301" s="137" t="str">
        <f t="shared" si="231"/>
        <v>Y</v>
      </c>
    </row>
    <row r="302" spans="1:81" x14ac:dyDescent="0.3">
      <c r="A302" s="137" t="str">
        <f>'FOD (ALL)'!B302</f>
        <v>NIFTY</v>
      </c>
      <c r="B302" s="146">
        <f>'FOD (ALL)'!C302</f>
        <v>44042</v>
      </c>
      <c r="C302" s="137">
        <f>'FOD (ALL)'!G302</f>
        <v>9033.85</v>
      </c>
      <c r="D302" s="137">
        <f>'FOD (ALL)'!X302</f>
        <v>9073.0499999999993</v>
      </c>
      <c r="E302" s="137">
        <f>'FOD (ALL)'!AO302</f>
        <v>9064.85</v>
      </c>
      <c r="F302" s="137">
        <f>'FOD (ALL)'!BF302</f>
        <v>8882.35</v>
      </c>
      <c r="G302" s="137">
        <f>'FOD (ALL)'!BW302</f>
        <v>8828.9500000000007</v>
      </c>
      <c r="H302" s="137" t="str">
        <f t="shared" si="188"/>
        <v>N</v>
      </c>
      <c r="I302" s="137" t="str">
        <f t="shared" si="189"/>
        <v>Y</v>
      </c>
      <c r="J302" s="137" t="str">
        <f t="shared" si="190"/>
        <v>Y</v>
      </c>
      <c r="K302" s="137" t="str">
        <f t="shared" si="191"/>
        <v>Y</v>
      </c>
      <c r="L302" s="139">
        <f t="shared" si="192"/>
        <v>-0.4320487597885927</v>
      </c>
      <c r="M302" s="139">
        <f t="shared" si="193"/>
        <v>9.0459301587989968E-2</v>
      </c>
      <c r="N302" s="139">
        <f t="shared" si="194"/>
        <v>2.0546364419325966</v>
      </c>
      <c r="O302" s="139">
        <f t="shared" si="195"/>
        <v>0.60482843373220641</v>
      </c>
      <c r="P302" s="137" t="str">
        <f t="shared" si="196"/>
        <v>N</v>
      </c>
      <c r="Q302" s="137" t="str">
        <f t="shared" si="197"/>
        <v>N</v>
      </c>
      <c r="R302" s="137" t="str">
        <f t="shared" si="198"/>
        <v>Y</v>
      </c>
      <c r="S302" s="137">
        <f>'FOD (ALL)'!D302</f>
        <v>9017.6</v>
      </c>
      <c r="T302" s="137">
        <f>'FOD (ALL)'!U302</f>
        <v>9074.65</v>
      </c>
      <c r="U302" s="137">
        <f>'FOD (ALL)'!AL302</f>
        <v>8972.65</v>
      </c>
      <c r="V302" s="137">
        <f>'FOD (ALL)'!BC302</f>
        <v>8943.7999999999993</v>
      </c>
      <c r="W302" s="137">
        <f>'FOD (ALL)'!BT302</f>
        <v>9125.7000000000007</v>
      </c>
      <c r="X302" s="137">
        <f>'FOD (ALL)'!E302</f>
        <v>9116.2000000000007</v>
      </c>
      <c r="Y302" s="137">
        <f>'FOD (ALL)'!V302</f>
        <v>9165</v>
      </c>
      <c r="Z302" s="137">
        <f>'FOD (ALL)'!AM302</f>
        <v>9091</v>
      </c>
      <c r="AA302" s="137">
        <f>'FOD (ALL)'!BD302</f>
        <v>9031.4</v>
      </c>
      <c r="AB302" s="137">
        <f>'FOD (ALL)'!BU302</f>
        <v>9125.7000000000007</v>
      </c>
      <c r="AC302" s="137">
        <f>'FOD (ALL)'!F302</f>
        <v>8945</v>
      </c>
      <c r="AD302" s="137">
        <f>'FOD (ALL)'!W302</f>
        <v>9045.2000000000007</v>
      </c>
      <c r="AE302" s="137">
        <f>'FOD (ALL)'!AN302</f>
        <v>8880.2000000000007</v>
      </c>
      <c r="AF302" s="137">
        <f>'FOD (ALL)'!BE302</f>
        <v>8852.0499999999993</v>
      </c>
      <c r="AG302" s="137">
        <f>'FOD (ALL)'!BV302</f>
        <v>8814.9500000000007</v>
      </c>
      <c r="AH302" s="137">
        <f>'FOD (ALL)'!J302</f>
        <v>299025</v>
      </c>
      <c r="AI302" s="137">
        <f>'FOD (ALL)'!AA302</f>
        <v>292275</v>
      </c>
      <c r="AJ302" s="137">
        <f>'FOD (ALL)'!AR302</f>
        <v>280350</v>
      </c>
      <c r="AK302" s="137">
        <f>'FOD (ALL)'!BI302</f>
        <v>247050</v>
      </c>
      <c r="AL302" s="137">
        <f>'FOD (ALL)'!BZ302</f>
        <v>225600</v>
      </c>
      <c r="AM302" s="137" t="str">
        <f t="shared" si="199"/>
        <v>Y</v>
      </c>
      <c r="AN302" s="137" t="str">
        <f t="shared" si="200"/>
        <v>Y</v>
      </c>
      <c r="AO302" s="137" t="str">
        <f t="shared" si="201"/>
        <v>Y</v>
      </c>
      <c r="AP302" s="137" t="str">
        <f t="shared" si="202"/>
        <v>Y</v>
      </c>
      <c r="AQ302" s="139">
        <f t="shared" si="203"/>
        <v>2.3094688221709005</v>
      </c>
      <c r="AR302" s="139">
        <f t="shared" si="204"/>
        <v>4.2536115569823441</v>
      </c>
      <c r="AS302" s="139">
        <f t="shared" si="205"/>
        <v>13.479052823315119</v>
      </c>
      <c r="AT302" s="139">
        <f t="shared" si="206"/>
        <v>9.5079787234042552</v>
      </c>
      <c r="AU302" s="137" t="str">
        <f t="shared" si="207"/>
        <v>N</v>
      </c>
      <c r="AV302" s="137" t="str">
        <f t="shared" si="208"/>
        <v>N</v>
      </c>
      <c r="AW302" s="137" t="str">
        <f t="shared" si="209"/>
        <v>Y</v>
      </c>
      <c r="AX302" s="137">
        <f>'FOD (ALL)'!I302</f>
        <v>10140.959999999999</v>
      </c>
      <c r="AY302" s="137">
        <f>'FOD (ALL)'!Z302</f>
        <v>8769.5400000000009</v>
      </c>
      <c r="AZ302" s="137">
        <f>'FOD (ALL)'!AQ302</f>
        <v>11510.38</v>
      </c>
      <c r="BA302" s="137">
        <f>'FOD (ALL)'!BH302</f>
        <v>13142.32</v>
      </c>
      <c r="BB302" s="137">
        <f>'FOD (ALL)'!BY302</f>
        <v>50321.45</v>
      </c>
      <c r="BC302" s="137" t="str">
        <f t="shared" si="210"/>
        <v>Y</v>
      </c>
      <c r="BD302" s="137" t="str">
        <f t="shared" si="211"/>
        <v>N</v>
      </c>
      <c r="BE302" s="137" t="str">
        <f t="shared" si="212"/>
        <v>N</v>
      </c>
      <c r="BF302" s="137" t="str">
        <f t="shared" si="213"/>
        <v>N</v>
      </c>
      <c r="BG302" s="139">
        <f t="shared" si="214"/>
        <v>15.638448538919922</v>
      </c>
      <c r="BH302" s="139">
        <f t="shared" si="215"/>
        <v>-23.811898477721837</v>
      </c>
      <c r="BI302" s="139">
        <f t="shared" si="216"/>
        <v>-12.417442278075717</v>
      </c>
      <c r="BJ302" s="139">
        <f t="shared" si="217"/>
        <v>-73.883264492577212</v>
      </c>
      <c r="BK302" s="137" t="str">
        <f t="shared" si="218"/>
        <v>Y</v>
      </c>
      <c r="BL302" s="137" t="str">
        <f t="shared" si="219"/>
        <v>N</v>
      </c>
      <c r="BM302" s="137" t="str">
        <f t="shared" si="220"/>
        <v>Y</v>
      </c>
      <c r="BN302" s="137">
        <f>'FOD (ALL)'!H302</f>
        <v>1500</v>
      </c>
      <c r="BO302" s="137">
        <f>'FOD (ALL)'!Y302</f>
        <v>1284</v>
      </c>
      <c r="BP302" s="137">
        <f>'FOD (ALL)'!AP302</f>
        <v>1705</v>
      </c>
      <c r="BQ302" s="137">
        <f>'FOD (ALL)'!BG302</f>
        <v>1960</v>
      </c>
      <c r="BR302" s="137">
        <f>'FOD (ALL)'!BX302</f>
        <v>7518</v>
      </c>
      <c r="BS302" s="137" t="str">
        <f t="shared" si="221"/>
        <v>Y</v>
      </c>
      <c r="BT302" s="137" t="str">
        <f t="shared" si="222"/>
        <v>N</v>
      </c>
      <c r="BU302" s="137" t="str">
        <f t="shared" si="223"/>
        <v>N</v>
      </c>
      <c r="BV302" s="137" t="str">
        <f t="shared" si="224"/>
        <v>N</v>
      </c>
      <c r="BW302" s="139">
        <f t="shared" si="225"/>
        <v>16.822429906542055</v>
      </c>
      <c r="BX302" s="139">
        <f t="shared" si="226"/>
        <v>-24.69208211143695</v>
      </c>
      <c r="BY302" s="139">
        <f t="shared" si="227"/>
        <v>-13.010204081632654</v>
      </c>
      <c r="BZ302" s="139">
        <f t="shared" si="228"/>
        <v>-73.929236499068907</v>
      </c>
      <c r="CA302" s="137" t="str">
        <f t="shared" si="229"/>
        <v>Y</v>
      </c>
      <c r="CB302" s="137" t="str">
        <f t="shared" si="230"/>
        <v>N</v>
      </c>
      <c r="CC302" s="137" t="str">
        <f t="shared" si="231"/>
        <v>Y</v>
      </c>
    </row>
    <row r="303" spans="1:81" x14ac:dyDescent="0.3">
      <c r="A303" s="137" t="str">
        <f>'FOD (ALL)'!B303</f>
        <v>NIITTECH</v>
      </c>
      <c r="B303" s="146">
        <f>'FOD (ALL)'!C303</f>
        <v>43979</v>
      </c>
      <c r="C303" s="137">
        <f>'FOD (ALL)'!G303</f>
        <v>1506.25</v>
      </c>
      <c r="D303" s="137">
        <f>'FOD (ALL)'!X303</f>
        <v>1440.05</v>
      </c>
      <c r="E303" s="137">
        <f>'FOD (ALL)'!AO303</f>
        <v>1414.85</v>
      </c>
      <c r="F303" s="137">
        <f>'FOD (ALL)'!BF303</f>
        <v>1375.65</v>
      </c>
      <c r="G303" s="137">
        <f>'FOD (ALL)'!BW303</f>
        <v>1347.8</v>
      </c>
      <c r="H303" s="137" t="str">
        <f t="shared" si="188"/>
        <v>Y</v>
      </c>
      <c r="I303" s="137" t="str">
        <f t="shared" si="189"/>
        <v>Y</v>
      </c>
      <c r="J303" s="137" t="str">
        <f t="shared" si="190"/>
        <v>Y</v>
      </c>
      <c r="K303" s="137" t="str">
        <f t="shared" si="191"/>
        <v>Y</v>
      </c>
      <c r="L303" s="139">
        <f t="shared" si="192"/>
        <v>4.5970626019929899</v>
      </c>
      <c r="M303" s="139">
        <f t="shared" si="193"/>
        <v>1.7811075379015477</v>
      </c>
      <c r="N303" s="139">
        <f t="shared" si="194"/>
        <v>2.8495620252244258</v>
      </c>
      <c r="O303" s="139">
        <f t="shared" si="195"/>
        <v>2.0663303160706437</v>
      </c>
      <c r="P303" s="137" t="str">
        <f t="shared" si="196"/>
        <v>Y</v>
      </c>
      <c r="Q303" s="137" t="str">
        <f t="shared" si="197"/>
        <v>N</v>
      </c>
      <c r="R303" s="137" t="str">
        <f t="shared" si="198"/>
        <v>Y</v>
      </c>
      <c r="S303" s="137">
        <f>'FOD (ALL)'!D303</f>
        <v>1455.8</v>
      </c>
      <c r="T303" s="137">
        <f>'FOD (ALL)'!U303</f>
        <v>1424.1</v>
      </c>
      <c r="U303" s="137">
        <f>'FOD (ALL)'!AL303</f>
        <v>1374.95</v>
      </c>
      <c r="V303" s="137">
        <f>'FOD (ALL)'!BC303</f>
        <v>1358</v>
      </c>
      <c r="W303" s="137">
        <f>'FOD (ALL)'!BT303</f>
        <v>1362</v>
      </c>
      <c r="X303" s="137">
        <f>'FOD (ALL)'!E303</f>
        <v>1568.4</v>
      </c>
      <c r="Y303" s="137">
        <f>'FOD (ALL)'!V303</f>
        <v>1450.05</v>
      </c>
      <c r="Z303" s="137">
        <f>'FOD (ALL)'!AM303</f>
        <v>1423.6</v>
      </c>
      <c r="AA303" s="137">
        <f>'FOD (ALL)'!BD303</f>
        <v>1407.45</v>
      </c>
      <c r="AB303" s="137">
        <f>'FOD (ALL)'!BU303</f>
        <v>1391.6</v>
      </c>
      <c r="AC303" s="137">
        <f>'FOD (ALL)'!F303</f>
        <v>1452.9</v>
      </c>
      <c r="AD303" s="137">
        <f>'FOD (ALL)'!W303</f>
        <v>1398</v>
      </c>
      <c r="AE303" s="137">
        <f>'FOD (ALL)'!AN303</f>
        <v>1374.9</v>
      </c>
      <c r="AF303" s="137">
        <f>'FOD (ALL)'!BE303</f>
        <v>1350</v>
      </c>
      <c r="AG303" s="137">
        <f>'FOD (ALL)'!BV303</f>
        <v>1331.05</v>
      </c>
      <c r="AH303" s="137">
        <f>'FOD (ALL)'!J303</f>
        <v>381375</v>
      </c>
      <c r="AI303" s="137">
        <f>'FOD (ALL)'!AA303</f>
        <v>385125</v>
      </c>
      <c r="AJ303" s="137">
        <f>'FOD (ALL)'!AR303</f>
        <v>412875</v>
      </c>
      <c r="AK303" s="137">
        <f>'FOD (ALL)'!BI303</f>
        <v>405000</v>
      </c>
      <c r="AL303" s="137">
        <f>'FOD (ALL)'!BZ303</f>
        <v>429000</v>
      </c>
      <c r="AM303" s="137" t="str">
        <f t="shared" si="199"/>
        <v>N</v>
      </c>
      <c r="AN303" s="137" t="str">
        <f t="shared" si="200"/>
        <v>N</v>
      </c>
      <c r="AO303" s="137" t="str">
        <f t="shared" si="201"/>
        <v>Y</v>
      </c>
      <c r="AP303" s="137" t="str">
        <f t="shared" si="202"/>
        <v>N</v>
      </c>
      <c r="AQ303" s="139">
        <f t="shared" si="203"/>
        <v>-0.97370983446932824</v>
      </c>
      <c r="AR303" s="139">
        <f t="shared" si="204"/>
        <v>-6.7211625794732051</v>
      </c>
      <c r="AS303" s="139">
        <f t="shared" si="205"/>
        <v>1.9444444444444444</v>
      </c>
      <c r="AT303" s="139">
        <f t="shared" si="206"/>
        <v>-5.5944055944055942</v>
      </c>
      <c r="AU303" s="137" t="str">
        <f t="shared" si="207"/>
        <v>Y</v>
      </c>
      <c r="AV303" s="137" t="str">
        <f t="shared" si="208"/>
        <v>N</v>
      </c>
      <c r="AW303" s="137" t="str">
        <f t="shared" si="209"/>
        <v>Y</v>
      </c>
      <c r="AX303" s="137">
        <f>'FOD (ALL)'!I303</f>
        <v>28238.05</v>
      </c>
      <c r="AY303" s="137">
        <f>'FOD (ALL)'!Z303</f>
        <v>4657.51</v>
      </c>
      <c r="AZ303" s="137">
        <f>'FOD (ALL)'!AQ303</f>
        <v>5477.79</v>
      </c>
      <c r="BA303" s="137">
        <f>'FOD (ALL)'!BH303</f>
        <v>9345.2099999999991</v>
      </c>
      <c r="BB303" s="137">
        <f>'FOD (ALL)'!BY303</f>
        <v>11072.22</v>
      </c>
      <c r="BC303" s="137" t="str">
        <f t="shared" si="210"/>
        <v>Y</v>
      </c>
      <c r="BD303" s="137" t="str">
        <f t="shared" si="211"/>
        <v>N</v>
      </c>
      <c r="BE303" s="137" t="str">
        <f t="shared" si="212"/>
        <v>N</v>
      </c>
      <c r="BF303" s="137" t="str">
        <f t="shared" si="213"/>
        <v>N</v>
      </c>
      <c r="BG303" s="139">
        <f t="shared" si="214"/>
        <v>506.29070039570496</v>
      </c>
      <c r="BH303" s="139">
        <f t="shared" si="215"/>
        <v>-14.974652186374426</v>
      </c>
      <c r="BI303" s="139">
        <f t="shared" si="216"/>
        <v>-41.383981740378225</v>
      </c>
      <c r="BJ303" s="139">
        <f t="shared" si="217"/>
        <v>-15.597685017096847</v>
      </c>
      <c r="BK303" s="137" t="str">
        <f t="shared" si="218"/>
        <v>Y</v>
      </c>
      <c r="BL303" s="137" t="str">
        <f t="shared" si="219"/>
        <v>Y</v>
      </c>
      <c r="BM303" s="137" t="str">
        <f t="shared" si="220"/>
        <v>N</v>
      </c>
      <c r="BN303" s="137">
        <f>'FOD (ALL)'!H303</f>
        <v>4942</v>
      </c>
      <c r="BO303" s="137">
        <f>'FOD (ALL)'!Y303</f>
        <v>869</v>
      </c>
      <c r="BP303" s="137">
        <f>'FOD (ALL)'!AP303</f>
        <v>1038</v>
      </c>
      <c r="BQ303" s="137">
        <f>'FOD (ALL)'!BG303</f>
        <v>1799</v>
      </c>
      <c r="BR303" s="137">
        <f>'FOD (ALL)'!BX303</f>
        <v>2157</v>
      </c>
      <c r="BS303" s="137" t="str">
        <f t="shared" si="221"/>
        <v>Y</v>
      </c>
      <c r="BT303" s="137" t="str">
        <f t="shared" si="222"/>
        <v>N</v>
      </c>
      <c r="BU303" s="137" t="str">
        <f t="shared" si="223"/>
        <v>N</v>
      </c>
      <c r="BV303" s="137" t="str">
        <f t="shared" si="224"/>
        <v>N</v>
      </c>
      <c r="BW303" s="139">
        <f t="shared" si="225"/>
        <v>468.69965477560413</v>
      </c>
      <c r="BX303" s="139">
        <f t="shared" si="226"/>
        <v>-16.28131021194605</v>
      </c>
      <c r="BY303" s="139">
        <f t="shared" si="227"/>
        <v>-42.301278488048915</v>
      </c>
      <c r="BZ303" s="139">
        <f t="shared" si="228"/>
        <v>-16.597125637459435</v>
      </c>
      <c r="CA303" s="137" t="str">
        <f t="shared" si="229"/>
        <v>Y</v>
      </c>
      <c r="CB303" s="137" t="str">
        <f t="shared" si="230"/>
        <v>Y</v>
      </c>
      <c r="CC303" s="137" t="str">
        <f t="shared" si="231"/>
        <v>N</v>
      </c>
    </row>
    <row r="304" spans="1:81" x14ac:dyDescent="0.3">
      <c r="A304" s="137" t="str">
        <f>'FOD (ALL)'!B304</f>
        <v>NIITTECH</v>
      </c>
      <c r="B304" s="146">
        <f>'FOD (ALL)'!C304</f>
        <v>44007</v>
      </c>
      <c r="C304" s="137">
        <f>'FOD (ALL)'!G304</f>
        <v>1470.55</v>
      </c>
      <c r="D304" s="137">
        <f>'FOD (ALL)'!X304</f>
        <v>1406.15</v>
      </c>
      <c r="E304" s="137">
        <f>'FOD (ALL)'!AO304</f>
        <v>1393.7</v>
      </c>
      <c r="F304" s="137">
        <f>'FOD (ALL)'!BF304</f>
        <v>1355</v>
      </c>
      <c r="G304" s="137">
        <f>'FOD (ALL)'!BW304</f>
        <v>1327</v>
      </c>
      <c r="H304" s="137" t="str">
        <f t="shared" si="188"/>
        <v>Y</v>
      </c>
      <c r="I304" s="137" t="str">
        <f t="shared" si="189"/>
        <v>Y</v>
      </c>
      <c r="J304" s="137" t="str">
        <f t="shared" si="190"/>
        <v>Y</v>
      </c>
      <c r="K304" s="137" t="str">
        <f t="shared" si="191"/>
        <v>Y</v>
      </c>
      <c r="L304" s="139">
        <f t="shared" si="192"/>
        <v>4.579881235998994</v>
      </c>
      <c r="M304" s="139">
        <f t="shared" si="193"/>
        <v>0.89330558943818938</v>
      </c>
      <c r="N304" s="139">
        <f t="shared" si="194"/>
        <v>2.8560885608856124</v>
      </c>
      <c r="O304" s="139">
        <f t="shared" si="195"/>
        <v>2.110022607385079</v>
      </c>
      <c r="P304" s="137" t="str">
        <f t="shared" si="196"/>
        <v>Y</v>
      </c>
      <c r="Q304" s="137" t="str">
        <f t="shared" si="197"/>
        <v>N</v>
      </c>
      <c r="R304" s="137" t="str">
        <f t="shared" si="198"/>
        <v>Y</v>
      </c>
      <c r="S304" s="137">
        <f>'FOD (ALL)'!D304</f>
        <v>1416.05</v>
      </c>
      <c r="T304" s="137">
        <f>'FOD (ALL)'!U304</f>
        <v>1400.65</v>
      </c>
      <c r="U304" s="137">
        <f>'FOD (ALL)'!AL304</f>
        <v>1365</v>
      </c>
      <c r="V304" s="137">
        <f>'FOD (ALL)'!BC304</f>
        <v>1340</v>
      </c>
      <c r="W304" s="137">
        <f>'FOD (ALL)'!BT304</f>
        <v>1322.2</v>
      </c>
      <c r="X304" s="137">
        <f>'FOD (ALL)'!E304</f>
        <v>1525</v>
      </c>
      <c r="Y304" s="137">
        <f>'FOD (ALL)'!V304</f>
        <v>1418.25</v>
      </c>
      <c r="Z304" s="137">
        <f>'FOD (ALL)'!AM304</f>
        <v>1396.05</v>
      </c>
      <c r="AA304" s="137">
        <f>'FOD (ALL)'!BD304</f>
        <v>1375</v>
      </c>
      <c r="AB304" s="137">
        <f>'FOD (ALL)'!BU304</f>
        <v>1364.8</v>
      </c>
      <c r="AC304" s="137">
        <f>'FOD (ALL)'!F304</f>
        <v>1416.05</v>
      </c>
      <c r="AD304" s="137">
        <f>'FOD (ALL)'!W304</f>
        <v>1377</v>
      </c>
      <c r="AE304" s="137">
        <f>'FOD (ALL)'!AN304</f>
        <v>1363</v>
      </c>
      <c r="AF304" s="137">
        <f>'FOD (ALL)'!BE304</f>
        <v>1340</v>
      </c>
      <c r="AG304" s="137">
        <f>'FOD (ALL)'!BV304</f>
        <v>1322.2</v>
      </c>
      <c r="AH304" s="137">
        <f>'FOD (ALL)'!J304</f>
        <v>58875</v>
      </c>
      <c r="AI304" s="137">
        <f>'FOD (ALL)'!AA304</f>
        <v>31125</v>
      </c>
      <c r="AJ304" s="137">
        <f>'FOD (ALL)'!AR304</f>
        <v>19875</v>
      </c>
      <c r="AK304" s="137">
        <f>'FOD (ALL)'!BI304</f>
        <v>14250</v>
      </c>
      <c r="AL304" s="137">
        <f>'FOD (ALL)'!BZ304</f>
        <v>12000</v>
      </c>
      <c r="AM304" s="137" t="str">
        <f t="shared" si="199"/>
        <v>Y</v>
      </c>
      <c r="AN304" s="137" t="str">
        <f t="shared" si="200"/>
        <v>Y</v>
      </c>
      <c r="AO304" s="137" t="str">
        <f t="shared" si="201"/>
        <v>Y</v>
      </c>
      <c r="AP304" s="137" t="str">
        <f t="shared" si="202"/>
        <v>Y</v>
      </c>
      <c r="AQ304" s="139">
        <f t="shared" si="203"/>
        <v>89.156626506024097</v>
      </c>
      <c r="AR304" s="139">
        <f t="shared" si="204"/>
        <v>56.60377358490566</v>
      </c>
      <c r="AS304" s="139">
        <f t="shared" si="205"/>
        <v>39.473684210526315</v>
      </c>
      <c r="AT304" s="139">
        <f t="shared" si="206"/>
        <v>18.75</v>
      </c>
      <c r="AU304" s="137" t="str">
        <f t="shared" si="207"/>
        <v>Y</v>
      </c>
      <c r="AV304" s="137" t="str">
        <f t="shared" si="208"/>
        <v>Y</v>
      </c>
      <c r="AW304" s="137" t="str">
        <f t="shared" si="209"/>
        <v>Y</v>
      </c>
      <c r="AX304" s="137">
        <f>'FOD (ALL)'!I304</f>
        <v>2189.9699999999998</v>
      </c>
      <c r="AY304" s="137">
        <f>'FOD (ALL)'!Z304</f>
        <v>416.36</v>
      </c>
      <c r="AZ304" s="137">
        <f>'FOD (ALL)'!AQ304</f>
        <v>322.56</v>
      </c>
      <c r="BA304" s="137">
        <f>'FOD (ALL)'!BH304</f>
        <v>143</v>
      </c>
      <c r="BB304" s="137">
        <f>'FOD (ALL)'!BY304</f>
        <v>55.52</v>
      </c>
      <c r="BC304" s="137" t="str">
        <f t="shared" si="210"/>
        <v>Y</v>
      </c>
      <c r="BD304" s="137" t="str">
        <f t="shared" si="211"/>
        <v>Y</v>
      </c>
      <c r="BE304" s="137" t="str">
        <f t="shared" si="212"/>
        <v>Y</v>
      </c>
      <c r="BF304" s="137" t="str">
        <f t="shared" si="213"/>
        <v>Y</v>
      </c>
      <c r="BG304" s="139">
        <f t="shared" si="214"/>
        <v>425.97992122201936</v>
      </c>
      <c r="BH304" s="139">
        <f t="shared" si="215"/>
        <v>29.079861111111114</v>
      </c>
      <c r="BI304" s="139">
        <f t="shared" si="216"/>
        <v>125.56643356643357</v>
      </c>
      <c r="BJ304" s="139">
        <f t="shared" si="217"/>
        <v>157.56484149855905</v>
      </c>
      <c r="BK304" s="137" t="str">
        <f t="shared" si="218"/>
        <v>Y</v>
      </c>
      <c r="BL304" s="137" t="str">
        <f t="shared" si="219"/>
        <v>N</v>
      </c>
      <c r="BM304" s="137" t="str">
        <f t="shared" si="220"/>
        <v>N</v>
      </c>
      <c r="BN304" s="137">
        <f>'FOD (ALL)'!H304</f>
        <v>393</v>
      </c>
      <c r="BO304" s="137">
        <f>'FOD (ALL)'!Y304</f>
        <v>79</v>
      </c>
      <c r="BP304" s="137">
        <f>'FOD (ALL)'!AP304</f>
        <v>62</v>
      </c>
      <c r="BQ304" s="137">
        <f>'FOD (ALL)'!BG304</f>
        <v>28</v>
      </c>
      <c r="BR304" s="137">
        <f>'FOD (ALL)'!BX304</f>
        <v>11</v>
      </c>
      <c r="BS304" s="137" t="str">
        <f t="shared" si="221"/>
        <v>Y</v>
      </c>
      <c r="BT304" s="137" t="str">
        <f t="shared" si="222"/>
        <v>Y</v>
      </c>
      <c r="BU304" s="137" t="str">
        <f t="shared" si="223"/>
        <v>Y</v>
      </c>
      <c r="BV304" s="137" t="str">
        <f t="shared" si="224"/>
        <v>Y</v>
      </c>
      <c r="BW304" s="139">
        <f t="shared" si="225"/>
        <v>397.46835443037975</v>
      </c>
      <c r="BX304" s="139">
        <f t="shared" si="226"/>
        <v>27.419354838709676</v>
      </c>
      <c r="BY304" s="139">
        <f t="shared" si="227"/>
        <v>121.42857142857142</v>
      </c>
      <c r="BZ304" s="139">
        <f t="shared" si="228"/>
        <v>154.54545454545453</v>
      </c>
      <c r="CA304" s="137" t="str">
        <f t="shared" si="229"/>
        <v>Y</v>
      </c>
      <c r="CB304" s="137" t="str">
        <f t="shared" si="230"/>
        <v>N</v>
      </c>
      <c r="CC304" s="137" t="str">
        <f t="shared" si="231"/>
        <v>N</v>
      </c>
    </row>
    <row r="305" spans="1:81" x14ac:dyDescent="0.3">
      <c r="A305" s="137" t="str">
        <f>'FOD (ALL)'!B305</f>
        <v>NIITTECH</v>
      </c>
      <c r="B305" s="146">
        <f>'FOD (ALL)'!C305</f>
        <v>44042</v>
      </c>
      <c r="C305" s="137">
        <f>'FOD (ALL)'!G305</f>
        <v>1519.15</v>
      </c>
      <c r="D305" s="137">
        <f>'FOD (ALL)'!X305</f>
        <v>1455.15</v>
      </c>
      <c r="E305" s="137">
        <f>'FOD (ALL)'!AO305</f>
        <v>1427.95</v>
      </c>
      <c r="F305" s="137">
        <f>'FOD (ALL)'!BF305</f>
        <v>1386.45</v>
      </c>
      <c r="G305" s="137">
        <f>'FOD (ALL)'!BW305</f>
        <v>1356.9</v>
      </c>
      <c r="H305" s="137" t="str">
        <f t="shared" si="188"/>
        <v>Y</v>
      </c>
      <c r="I305" s="137" t="str">
        <f t="shared" si="189"/>
        <v>Y</v>
      </c>
      <c r="J305" s="137" t="str">
        <f t="shared" si="190"/>
        <v>Y</v>
      </c>
      <c r="K305" s="137" t="str">
        <f t="shared" si="191"/>
        <v>Y</v>
      </c>
      <c r="L305" s="139">
        <f t="shared" si="192"/>
        <v>4.3981720097584436</v>
      </c>
      <c r="M305" s="139">
        <f t="shared" si="193"/>
        <v>1.9048286004411952</v>
      </c>
      <c r="N305" s="139">
        <f t="shared" si="194"/>
        <v>2.99325615781312</v>
      </c>
      <c r="O305" s="139">
        <f t="shared" si="195"/>
        <v>2.1777581251381792</v>
      </c>
      <c r="P305" s="137" t="str">
        <f t="shared" si="196"/>
        <v>Y</v>
      </c>
      <c r="Q305" s="137" t="str">
        <f t="shared" si="197"/>
        <v>N</v>
      </c>
      <c r="R305" s="137" t="str">
        <f t="shared" si="198"/>
        <v>Y</v>
      </c>
      <c r="S305" s="137">
        <f>'FOD (ALL)'!D305</f>
        <v>1459.3</v>
      </c>
      <c r="T305" s="137">
        <f>'FOD (ALL)'!U305</f>
        <v>1402.05</v>
      </c>
      <c r="U305" s="137">
        <f>'FOD (ALL)'!AL305</f>
        <v>0</v>
      </c>
      <c r="V305" s="137">
        <f>'FOD (ALL)'!BC305</f>
        <v>0</v>
      </c>
      <c r="W305" s="137">
        <f>'FOD (ALL)'!BT305</f>
        <v>0</v>
      </c>
      <c r="X305" s="137">
        <f>'FOD (ALL)'!E305</f>
        <v>1459.3</v>
      </c>
      <c r="Y305" s="137">
        <f>'FOD (ALL)'!V305</f>
        <v>1414</v>
      </c>
      <c r="Z305" s="137">
        <f>'FOD (ALL)'!AM305</f>
        <v>0</v>
      </c>
      <c r="AA305" s="137">
        <f>'FOD (ALL)'!BD305</f>
        <v>0</v>
      </c>
      <c r="AB305" s="137">
        <f>'FOD (ALL)'!BU305</f>
        <v>0</v>
      </c>
      <c r="AC305" s="137">
        <f>'FOD (ALL)'!F305</f>
        <v>1459.3</v>
      </c>
      <c r="AD305" s="137">
        <f>'FOD (ALL)'!W305</f>
        <v>1393</v>
      </c>
      <c r="AE305" s="137">
        <f>'FOD (ALL)'!AN305</f>
        <v>0</v>
      </c>
      <c r="AF305" s="137">
        <f>'FOD (ALL)'!BE305</f>
        <v>0</v>
      </c>
      <c r="AG305" s="137">
        <f>'FOD (ALL)'!BV305</f>
        <v>0</v>
      </c>
      <c r="AH305" s="137">
        <f>'FOD (ALL)'!J305</f>
        <v>1125</v>
      </c>
      <c r="AI305" s="137">
        <f>'FOD (ALL)'!AA305</f>
        <v>750</v>
      </c>
      <c r="AJ305" s="137">
        <f>'FOD (ALL)'!AR305</f>
        <v>750</v>
      </c>
      <c r="AK305" s="137">
        <f>'FOD (ALL)'!BI305</f>
        <v>750</v>
      </c>
      <c r="AL305" s="137">
        <f>'FOD (ALL)'!BZ305</f>
        <v>750</v>
      </c>
      <c r="AM305" s="137" t="str">
        <f t="shared" si="199"/>
        <v>Y</v>
      </c>
      <c r="AN305" s="137" t="str">
        <f t="shared" si="200"/>
        <v>Y</v>
      </c>
      <c r="AO305" s="137" t="str">
        <f t="shared" si="201"/>
        <v>Y</v>
      </c>
      <c r="AP305" s="137" t="str">
        <f t="shared" si="202"/>
        <v>Y</v>
      </c>
      <c r="AQ305" s="139">
        <f t="shared" si="203"/>
        <v>50</v>
      </c>
      <c r="AR305" s="139">
        <f t="shared" si="204"/>
        <v>0</v>
      </c>
      <c r="AS305" s="139">
        <f t="shared" si="205"/>
        <v>0</v>
      </c>
      <c r="AT305" s="139">
        <f t="shared" si="206"/>
        <v>0</v>
      </c>
      <c r="AU305" s="137" t="str">
        <f t="shared" si="207"/>
        <v>Y</v>
      </c>
      <c r="AV305" s="137" t="str">
        <f t="shared" si="208"/>
        <v>Y</v>
      </c>
      <c r="AW305" s="137" t="str">
        <f t="shared" si="209"/>
        <v>Y</v>
      </c>
      <c r="AX305" s="137">
        <f>'FOD (ALL)'!I305</f>
        <v>5.47</v>
      </c>
      <c r="AY305" s="137">
        <f>'FOD (ALL)'!Z305</f>
        <v>26.31</v>
      </c>
      <c r="AZ305" s="137">
        <f>'FOD (ALL)'!AQ305</f>
        <v>0</v>
      </c>
      <c r="BA305" s="137">
        <f>'FOD (ALL)'!BH305</f>
        <v>0</v>
      </c>
      <c r="BB305" s="137">
        <f>'FOD (ALL)'!BY305</f>
        <v>0</v>
      </c>
      <c r="BC305" s="137" t="str">
        <f t="shared" si="210"/>
        <v>N</v>
      </c>
      <c r="BD305" s="137" t="str">
        <f t="shared" si="211"/>
        <v>Y</v>
      </c>
      <c r="BE305" s="137" t="str">
        <f t="shared" si="212"/>
        <v>Y</v>
      </c>
      <c r="BF305" s="137" t="str">
        <f t="shared" si="213"/>
        <v>Y</v>
      </c>
      <c r="BG305" s="139">
        <f t="shared" si="214"/>
        <v>-79.209426073736225</v>
      </c>
      <c r="BH305" s="139" t="e">
        <f t="shared" si="215"/>
        <v>#DIV/0!</v>
      </c>
      <c r="BI305" s="139" t="e">
        <f t="shared" si="216"/>
        <v>#DIV/0!</v>
      </c>
      <c r="BJ305" s="139" t="e">
        <f t="shared" si="217"/>
        <v>#DIV/0!</v>
      </c>
      <c r="BK305" s="137" t="e">
        <f t="shared" si="218"/>
        <v>#DIV/0!</v>
      </c>
      <c r="BL305" s="137" t="e">
        <f t="shared" si="219"/>
        <v>#DIV/0!</v>
      </c>
      <c r="BM305" s="137" t="e">
        <f t="shared" si="220"/>
        <v>#DIV/0!</v>
      </c>
      <c r="BN305" s="137">
        <f>'FOD (ALL)'!H305</f>
        <v>1</v>
      </c>
      <c r="BO305" s="137">
        <f>'FOD (ALL)'!Y305</f>
        <v>5</v>
      </c>
      <c r="BP305" s="137">
        <f>'FOD (ALL)'!AP305</f>
        <v>0</v>
      </c>
      <c r="BQ305" s="137">
        <f>'FOD (ALL)'!BG305</f>
        <v>0</v>
      </c>
      <c r="BR305" s="137">
        <f>'FOD (ALL)'!BX305</f>
        <v>0</v>
      </c>
      <c r="BS305" s="137" t="str">
        <f t="shared" si="221"/>
        <v>N</v>
      </c>
      <c r="BT305" s="137" t="str">
        <f t="shared" si="222"/>
        <v>Y</v>
      </c>
      <c r="BU305" s="137" t="str">
        <f t="shared" si="223"/>
        <v>Y</v>
      </c>
      <c r="BV305" s="137" t="str">
        <f t="shared" si="224"/>
        <v>Y</v>
      </c>
      <c r="BW305" s="139">
        <f t="shared" si="225"/>
        <v>-80</v>
      </c>
      <c r="BX305" s="139" t="e">
        <f t="shared" si="226"/>
        <v>#DIV/0!</v>
      </c>
      <c r="BY305" s="139" t="e">
        <f t="shared" si="227"/>
        <v>#DIV/0!</v>
      </c>
      <c r="BZ305" s="139" t="e">
        <f t="shared" si="228"/>
        <v>#DIV/0!</v>
      </c>
      <c r="CA305" s="137" t="e">
        <f t="shared" si="229"/>
        <v>#DIV/0!</v>
      </c>
      <c r="CB305" s="137" t="e">
        <f t="shared" si="230"/>
        <v>#DIV/0!</v>
      </c>
      <c r="CC305" s="137" t="e">
        <f t="shared" si="231"/>
        <v>#DIV/0!</v>
      </c>
    </row>
    <row r="306" spans="1:81" x14ac:dyDescent="0.3">
      <c r="A306" s="137" t="str">
        <f>'FOD (ALL)'!B306</f>
        <v>NMDC</v>
      </c>
      <c r="B306" s="146">
        <f>'FOD (ALL)'!C306</f>
        <v>43979</v>
      </c>
      <c r="C306" s="137">
        <f>'FOD (ALL)'!G306</f>
        <v>72.55</v>
      </c>
      <c r="D306" s="137">
        <f>'FOD (ALL)'!X306</f>
        <v>74.150000000000006</v>
      </c>
      <c r="E306" s="137">
        <f>'FOD (ALL)'!AO306</f>
        <v>71.25</v>
      </c>
      <c r="F306" s="137">
        <f>'FOD (ALL)'!BF306</f>
        <v>71.5</v>
      </c>
      <c r="G306" s="137">
        <f>'FOD (ALL)'!BW306</f>
        <v>71.349999999999994</v>
      </c>
      <c r="H306" s="137" t="str">
        <f t="shared" si="188"/>
        <v>N</v>
      </c>
      <c r="I306" s="137" t="str">
        <f t="shared" si="189"/>
        <v>Y</v>
      </c>
      <c r="J306" s="137" t="str">
        <f t="shared" si="190"/>
        <v>N</v>
      </c>
      <c r="K306" s="137" t="str">
        <f t="shared" si="191"/>
        <v>Y</v>
      </c>
      <c r="L306" s="139">
        <f t="shared" si="192"/>
        <v>-2.1577882670263095</v>
      </c>
      <c r="M306" s="139">
        <f t="shared" si="193"/>
        <v>4.0701754385964986</v>
      </c>
      <c r="N306" s="139">
        <f t="shared" si="194"/>
        <v>-0.34965034965034963</v>
      </c>
      <c r="O306" s="139">
        <f t="shared" si="195"/>
        <v>0.21023125437982579</v>
      </c>
      <c r="P306" s="137" t="str">
        <f t="shared" si="196"/>
        <v>N</v>
      </c>
      <c r="Q306" s="137" t="str">
        <f t="shared" si="197"/>
        <v>Y</v>
      </c>
      <c r="R306" s="137" t="str">
        <f t="shared" si="198"/>
        <v>N</v>
      </c>
      <c r="S306" s="137">
        <f>'FOD (ALL)'!D306</f>
        <v>74</v>
      </c>
      <c r="T306" s="137">
        <f>'FOD (ALL)'!U306</f>
        <v>71.599999999999994</v>
      </c>
      <c r="U306" s="137">
        <f>'FOD (ALL)'!AL306</f>
        <v>71.05</v>
      </c>
      <c r="V306" s="137">
        <f>'FOD (ALL)'!BC306</f>
        <v>73.599999999999994</v>
      </c>
      <c r="W306" s="137">
        <f>'FOD (ALL)'!BT306</f>
        <v>74</v>
      </c>
      <c r="X306" s="137">
        <f>'FOD (ALL)'!E306</f>
        <v>74.5</v>
      </c>
      <c r="Y306" s="137">
        <f>'FOD (ALL)'!V306</f>
        <v>75.75</v>
      </c>
      <c r="Z306" s="137">
        <f>'FOD (ALL)'!AM306</f>
        <v>72.400000000000006</v>
      </c>
      <c r="AA306" s="137">
        <f>'FOD (ALL)'!BD306</f>
        <v>73.599999999999994</v>
      </c>
      <c r="AB306" s="137">
        <f>'FOD (ALL)'!BU306</f>
        <v>74.599999999999994</v>
      </c>
      <c r="AC306" s="137">
        <f>'FOD (ALL)'!F306</f>
        <v>71.650000000000006</v>
      </c>
      <c r="AD306" s="137">
        <f>'FOD (ALL)'!W306</f>
        <v>71.400000000000006</v>
      </c>
      <c r="AE306" s="137">
        <f>'FOD (ALL)'!AN306</f>
        <v>70.900000000000006</v>
      </c>
      <c r="AF306" s="137">
        <f>'FOD (ALL)'!BE306</f>
        <v>71.099999999999994</v>
      </c>
      <c r="AG306" s="137">
        <f>'FOD (ALL)'!BV306</f>
        <v>70.400000000000006</v>
      </c>
      <c r="AH306" s="137">
        <f>'FOD (ALL)'!J306</f>
        <v>24300000</v>
      </c>
      <c r="AI306" s="137">
        <f>'FOD (ALL)'!AA306</f>
        <v>24582000</v>
      </c>
      <c r="AJ306" s="137">
        <f>'FOD (ALL)'!AR306</f>
        <v>26034000</v>
      </c>
      <c r="AK306" s="137">
        <f>'FOD (ALL)'!BI306</f>
        <v>26190000</v>
      </c>
      <c r="AL306" s="137">
        <f>'FOD (ALL)'!BZ306</f>
        <v>25386000</v>
      </c>
      <c r="AM306" s="137" t="str">
        <f t="shared" si="199"/>
        <v>N</v>
      </c>
      <c r="AN306" s="137" t="str">
        <f t="shared" si="200"/>
        <v>N</v>
      </c>
      <c r="AO306" s="137" t="str">
        <f t="shared" si="201"/>
        <v>N</v>
      </c>
      <c r="AP306" s="137" t="str">
        <f t="shared" si="202"/>
        <v>Y</v>
      </c>
      <c r="AQ306" s="139">
        <f t="shared" si="203"/>
        <v>-1.1471808640468635</v>
      </c>
      <c r="AR306" s="139">
        <f t="shared" si="204"/>
        <v>-5.5773219635860798</v>
      </c>
      <c r="AS306" s="139">
        <f t="shared" si="205"/>
        <v>-0.59564719358533791</v>
      </c>
      <c r="AT306" s="139">
        <f t="shared" si="206"/>
        <v>3.1670999763649252</v>
      </c>
      <c r="AU306" s="137" t="str">
        <f t="shared" si="207"/>
        <v>Y</v>
      </c>
      <c r="AV306" s="137" t="str">
        <f t="shared" si="208"/>
        <v>N</v>
      </c>
      <c r="AW306" s="137" t="str">
        <f t="shared" si="209"/>
        <v>N</v>
      </c>
      <c r="AX306" s="137">
        <f>'FOD (ALL)'!I306</f>
        <v>5907.11</v>
      </c>
      <c r="AY306" s="137">
        <f>'FOD (ALL)'!Z306</f>
        <v>8085.61</v>
      </c>
      <c r="AZ306" s="137">
        <f>'FOD (ALL)'!AQ306</f>
        <v>2664.88</v>
      </c>
      <c r="BA306" s="137">
        <f>'FOD (ALL)'!BH306</f>
        <v>4312.45</v>
      </c>
      <c r="BB306" s="137">
        <f>'FOD (ALL)'!BY306</f>
        <v>6067.16</v>
      </c>
      <c r="BC306" s="137" t="str">
        <f t="shared" si="210"/>
        <v>N</v>
      </c>
      <c r="BD306" s="137" t="str">
        <f t="shared" si="211"/>
        <v>Y</v>
      </c>
      <c r="BE306" s="137" t="str">
        <f t="shared" si="212"/>
        <v>N</v>
      </c>
      <c r="BF306" s="137" t="str">
        <f t="shared" si="213"/>
        <v>N</v>
      </c>
      <c r="BG306" s="139">
        <f t="shared" si="214"/>
        <v>-26.942927002415402</v>
      </c>
      <c r="BH306" s="139">
        <f t="shared" si="215"/>
        <v>203.41366215364292</v>
      </c>
      <c r="BI306" s="139">
        <f t="shared" si="216"/>
        <v>-38.204964695242836</v>
      </c>
      <c r="BJ306" s="139">
        <f t="shared" si="217"/>
        <v>-28.921439355480981</v>
      </c>
      <c r="BK306" s="137" t="str">
        <f t="shared" si="218"/>
        <v>N</v>
      </c>
      <c r="BL306" s="137" t="str">
        <f t="shared" si="219"/>
        <v>Y</v>
      </c>
      <c r="BM306" s="137" t="str">
        <f t="shared" si="220"/>
        <v>N</v>
      </c>
      <c r="BN306" s="137">
        <f>'FOD (ALL)'!H306</f>
        <v>1354</v>
      </c>
      <c r="BO306" s="137">
        <f>'FOD (ALL)'!Y306</f>
        <v>1831</v>
      </c>
      <c r="BP306" s="137">
        <f>'FOD (ALL)'!AP306</f>
        <v>621</v>
      </c>
      <c r="BQ306" s="137">
        <f>'FOD (ALL)'!BG306</f>
        <v>994</v>
      </c>
      <c r="BR306" s="137">
        <f>'FOD (ALL)'!BX306</f>
        <v>1408</v>
      </c>
      <c r="BS306" s="137" t="str">
        <f t="shared" si="221"/>
        <v>N</v>
      </c>
      <c r="BT306" s="137" t="str">
        <f t="shared" si="222"/>
        <v>Y</v>
      </c>
      <c r="BU306" s="137" t="str">
        <f t="shared" si="223"/>
        <v>N</v>
      </c>
      <c r="BV306" s="137" t="str">
        <f t="shared" si="224"/>
        <v>N</v>
      </c>
      <c r="BW306" s="139">
        <f t="shared" si="225"/>
        <v>-26.051338066630258</v>
      </c>
      <c r="BX306" s="139">
        <f t="shared" si="226"/>
        <v>194.84702093397746</v>
      </c>
      <c r="BY306" s="139">
        <f t="shared" si="227"/>
        <v>-37.525150905432596</v>
      </c>
      <c r="BZ306" s="139">
        <f t="shared" si="228"/>
        <v>-29.40340909090909</v>
      </c>
      <c r="CA306" s="137" t="str">
        <f t="shared" si="229"/>
        <v>N</v>
      </c>
      <c r="CB306" s="137" t="str">
        <f t="shared" si="230"/>
        <v>Y</v>
      </c>
      <c r="CC306" s="137" t="str">
        <f t="shared" si="231"/>
        <v>N</v>
      </c>
    </row>
    <row r="307" spans="1:81" x14ac:dyDescent="0.3">
      <c r="A307" s="137" t="str">
        <f>'FOD (ALL)'!B307</f>
        <v>NMDC</v>
      </c>
      <c r="B307" s="146">
        <f>'FOD (ALL)'!C307</f>
        <v>44007</v>
      </c>
      <c r="C307" s="137">
        <f>'FOD (ALL)'!G307</f>
        <v>72.849999999999994</v>
      </c>
      <c r="D307" s="137">
        <f>'FOD (ALL)'!X307</f>
        <v>74.3</v>
      </c>
      <c r="E307" s="137">
        <f>'FOD (ALL)'!AO307</f>
        <v>71.400000000000006</v>
      </c>
      <c r="F307" s="137">
        <f>'FOD (ALL)'!BF307</f>
        <v>71.7</v>
      </c>
      <c r="G307" s="137">
        <f>'FOD (ALL)'!BW307</f>
        <v>71.400000000000006</v>
      </c>
      <c r="H307" s="137" t="str">
        <f t="shared" si="188"/>
        <v>N</v>
      </c>
      <c r="I307" s="137" t="str">
        <f t="shared" si="189"/>
        <v>Y</v>
      </c>
      <c r="J307" s="137" t="str">
        <f t="shared" si="190"/>
        <v>N</v>
      </c>
      <c r="K307" s="137" t="str">
        <f t="shared" si="191"/>
        <v>Y</v>
      </c>
      <c r="L307" s="139">
        <f t="shared" si="192"/>
        <v>-1.9515477792732205</v>
      </c>
      <c r="M307" s="139">
        <f t="shared" si="193"/>
        <v>4.0616246498599313</v>
      </c>
      <c r="N307" s="139">
        <f t="shared" si="194"/>
        <v>-0.41841004184100022</v>
      </c>
      <c r="O307" s="139">
        <f t="shared" si="195"/>
        <v>0.42016806722688677</v>
      </c>
      <c r="P307" s="137" t="str">
        <f t="shared" si="196"/>
        <v>N</v>
      </c>
      <c r="Q307" s="137" t="str">
        <f t="shared" si="197"/>
        <v>Y</v>
      </c>
      <c r="R307" s="137" t="str">
        <f t="shared" si="198"/>
        <v>N</v>
      </c>
      <c r="S307" s="137">
        <f>'FOD (ALL)'!D307</f>
        <v>73.8</v>
      </c>
      <c r="T307" s="137">
        <f>'FOD (ALL)'!U307</f>
        <v>71.849999999999994</v>
      </c>
      <c r="U307" s="137">
        <f>'FOD (ALL)'!AL307</f>
        <v>71.45</v>
      </c>
      <c r="V307" s="137">
        <f>'FOD (ALL)'!BC307</f>
        <v>72.5</v>
      </c>
      <c r="W307" s="137">
        <f>'FOD (ALL)'!BT307</f>
        <v>74.400000000000006</v>
      </c>
      <c r="X307" s="137">
        <f>'FOD (ALL)'!E307</f>
        <v>74.7</v>
      </c>
      <c r="Y307" s="137">
        <f>'FOD (ALL)'!V307</f>
        <v>75.900000000000006</v>
      </c>
      <c r="Z307" s="137">
        <f>'FOD (ALL)'!AM307</f>
        <v>72.400000000000006</v>
      </c>
      <c r="AA307" s="137">
        <f>'FOD (ALL)'!BD307</f>
        <v>73.650000000000006</v>
      </c>
      <c r="AB307" s="137">
        <f>'FOD (ALL)'!BU307</f>
        <v>74.400000000000006</v>
      </c>
      <c r="AC307" s="137">
        <f>'FOD (ALL)'!F307</f>
        <v>72</v>
      </c>
      <c r="AD307" s="137">
        <f>'FOD (ALL)'!W307</f>
        <v>71.849999999999994</v>
      </c>
      <c r="AE307" s="137">
        <f>'FOD (ALL)'!AN307</f>
        <v>71.25</v>
      </c>
      <c r="AF307" s="137">
        <f>'FOD (ALL)'!BE307</f>
        <v>71.400000000000006</v>
      </c>
      <c r="AG307" s="137">
        <f>'FOD (ALL)'!BV307</f>
        <v>70.650000000000006</v>
      </c>
      <c r="AH307" s="137">
        <f>'FOD (ALL)'!J307</f>
        <v>6984000</v>
      </c>
      <c r="AI307" s="137">
        <f>'FOD (ALL)'!AA307</f>
        <v>4764000</v>
      </c>
      <c r="AJ307" s="137">
        <f>'FOD (ALL)'!AR307</f>
        <v>1230000</v>
      </c>
      <c r="AK307" s="137">
        <f>'FOD (ALL)'!BI307</f>
        <v>654000</v>
      </c>
      <c r="AL307" s="137">
        <f>'FOD (ALL)'!BZ307</f>
        <v>426000</v>
      </c>
      <c r="AM307" s="137" t="str">
        <f t="shared" si="199"/>
        <v>Y</v>
      </c>
      <c r="AN307" s="137" t="str">
        <f t="shared" si="200"/>
        <v>Y</v>
      </c>
      <c r="AO307" s="137" t="str">
        <f t="shared" si="201"/>
        <v>Y</v>
      </c>
      <c r="AP307" s="137" t="str">
        <f t="shared" si="202"/>
        <v>Y</v>
      </c>
      <c r="AQ307" s="139">
        <f t="shared" si="203"/>
        <v>46.59949622166247</v>
      </c>
      <c r="AR307" s="139">
        <f t="shared" si="204"/>
        <v>287.3170731707317</v>
      </c>
      <c r="AS307" s="139">
        <f t="shared" si="205"/>
        <v>88.073394495412856</v>
      </c>
      <c r="AT307" s="139">
        <f t="shared" si="206"/>
        <v>53.521126760563376</v>
      </c>
      <c r="AU307" s="137" t="str">
        <f t="shared" si="207"/>
        <v>N</v>
      </c>
      <c r="AV307" s="137" t="str">
        <f t="shared" si="208"/>
        <v>Y</v>
      </c>
      <c r="AW307" s="137" t="str">
        <f t="shared" si="209"/>
        <v>Y</v>
      </c>
      <c r="AX307" s="137">
        <f>'FOD (ALL)'!I307</f>
        <v>3253.1</v>
      </c>
      <c r="AY307" s="137">
        <f>'FOD (ALL)'!Z307</f>
        <v>4355.25</v>
      </c>
      <c r="AZ307" s="137">
        <f>'FOD (ALL)'!AQ307</f>
        <v>593.27</v>
      </c>
      <c r="BA307" s="137">
        <f>'FOD (ALL)'!BH307</f>
        <v>504.25</v>
      </c>
      <c r="BB307" s="137">
        <f>'FOD (ALL)'!BY307</f>
        <v>318.7</v>
      </c>
      <c r="BC307" s="137" t="str">
        <f t="shared" si="210"/>
        <v>N</v>
      </c>
      <c r="BD307" s="137" t="str">
        <f t="shared" si="211"/>
        <v>Y</v>
      </c>
      <c r="BE307" s="137" t="str">
        <f t="shared" si="212"/>
        <v>Y</v>
      </c>
      <c r="BF307" s="137" t="str">
        <f t="shared" si="213"/>
        <v>Y</v>
      </c>
      <c r="BG307" s="139">
        <f t="shared" si="214"/>
        <v>-25.306239595890016</v>
      </c>
      <c r="BH307" s="139">
        <f t="shared" si="215"/>
        <v>634.10925885347319</v>
      </c>
      <c r="BI307" s="139">
        <f t="shared" si="216"/>
        <v>17.653941497273173</v>
      </c>
      <c r="BJ307" s="139">
        <f t="shared" si="217"/>
        <v>58.220897395669915</v>
      </c>
      <c r="BK307" s="137" t="str">
        <f t="shared" si="218"/>
        <v>N</v>
      </c>
      <c r="BL307" s="137" t="str">
        <f t="shared" si="219"/>
        <v>Y</v>
      </c>
      <c r="BM307" s="137" t="str">
        <f t="shared" si="220"/>
        <v>N</v>
      </c>
      <c r="BN307" s="137">
        <f>'FOD (ALL)'!H307</f>
        <v>744</v>
      </c>
      <c r="BO307" s="137">
        <f>'FOD (ALL)'!Y307</f>
        <v>987</v>
      </c>
      <c r="BP307" s="137">
        <f>'FOD (ALL)'!AP307</f>
        <v>138</v>
      </c>
      <c r="BQ307" s="137">
        <f>'FOD (ALL)'!BG307</f>
        <v>116</v>
      </c>
      <c r="BR307" s="137">
        <f>'FOD (ALL)'!BX307</f>
        <v>74</v>
      </c>
      <c r="BS307" s="137" t="str">
        <f t="shared" si="221"/>
        <v>N</v>
      </c>
      <c r="BT307" s="137" t="str">
        <f t="shared" si="222"/>
        <v>Y</v>
      </c>
      <c r="BU307" s="137" t="str">
        <f t="shared" si="223"/>
        <v>Y</v>
      </c>
      <c r="BV307" s="137" t="str">
        <f t="shared" si="224"/>
        <v>Y</v>
      </c>
      <c r="BW307" s="139">
        <f t="shared" si="225"/>
        <v>-24.620060790273556</v>
      </c>
      <c r="BX307" s="139">
        <f t="shared" si="226"/>
        <v>615.21739130434787</v>
      </c>
      <c r="BY307" s="139">
        <f t="shared" si="227"/>
        <v>18.96551724137931</v>
      </c>
      <c r="BZ307" s="139">
        <f t="shared" si="228"/>
        <v>56.756756756756758</v>
      </c>
      <c r="CA307" s="137" t="str">
        <f t="shared" si="229"/>
        <v>N</v>
      </c>
      <c r="CB307" s="137" t="str">
        <f t="shared" si="230"/>
        <v>Y</v>
      </c>
      <c r="CC307" s="137" t="str">
        <f t="shared" si="231"/>
        <v>N</v>
      </c>
    </row>
    <row r="308" spans="1:81" x14ac:dyDescent="0.3">
      <c r="A308" s="137" t="str">
        <f>'FOD (ALL)'!B308</f>
        <v>NMDC</v>
      </c>
      <c r="B308" s="146">
        <f>'FOD (ALL)'!C308</f>
        <v>44042</v>
      </c>
      <c r="C308" s="137">
        <f>'FOD (ALL)'!G308</f>
        <v>73.05</v>
      </c>
      <c r="D308" s="137">
        <f>'FOD (ALL)'!X308</f>
        <v>74.900000000000006</v>
      </c>
      <c r="E308" s="137">
        <f>'FOD (ALL)'!AO308</f>
        <v>71.75</v>
      </c>
      <c r="F308" s="137">
        <f>'FOD (ALL)'!BF308</f>
        <v>72.05</v>
      </c>
      <c r="G308" s="137">
        <f>'FOD (ALL)'!BW308</f>
        <v>71.75</v>
      </c>
      <c r="H308" s="137" t="str">
        <f t="shared" si="188"/>
        <v>N</v>
      </c>
      <c r="I308" s="137" t="str">
        <f t="shared" si="189"/>
        <v>Y</v>
      </c>
      <c r="J308" s="137" t="str">
        <f t="shared" si="190"/>
        <v>N</v>
      </c>
      <c r="K308" s="137" t="str">
        <f t="shared" si="191"/>
        <v>Y</v>
      </c>
      <c r="L308" s="139">
        <f t="shared" si="192"/>
        <v>-2.469959946595472</v>
      </c>
      <c r="M308" s="139">
        <f t="shared" si="193"/>
        <v>4.3902439024390327</v>
      </c>
      <c r="N308" s="139">
        <f t="shared" si="194"/>
        <v>-0.41637751561415293</v>
      </c>
      <c r="O308" s="139">
        <f t="shared" si="195"/>
        <v>0.41811846689895071</v>
      </c>
      <c r="P308" s="137" t="str">
        <f t="shared" si="196"/>
        <v>N</v>
      </c>
      <c r="Q308" s="137" t="str">
        <f t="shared" si="197"/>
        <v>Y</v>
      </c>
      <c r="R308" s="137" t="str">
        <f t="shared" si="198"/>
        <v>N</v>
      </c>
      <c r="S308" s="137">
        <f>'FOD (ALL)'!D308</f>
        <v>0</v>
      </c>
      <c r="T308" s="137">
        <f>'FOD (ALL)'!U308</f>
        <v>0</v>
      </c>
      <c r="U308" s="137">
        <f>'FOD (ALL)'!AL308</f>
        <v>0</v>
      </c>
      <c r="V308" s="137">
        <f>'FOD (ALL)'!BC308</f>
        <v>0</v>
      </c>
      <c r="W308" s="137">
        <f>'FOD (ALL)'!BT308</f>
        <v>72</v>
      </c>
      <c r="X308" s="137">
        <f>'FOD (ALL)'!E308</f>
        <v>0</v>
      </c>
      <c r="Y308" s="137">
        <f>'FOD (ALL)'!V308</f>
        <v>0</v>
      </c>
      <c r="Z308" s="137">
        <f>'FOD (ALL)'!AM308</f>
        <v>0</v>
      </c>
      <c r="AA308" s="137">
        <f>'FOD (ALL)'!BD308</f>
        <v>0</v>
      </c>
      <c r="AB308" s="137">
        <f>'FOD (ALL)'!BU308</f>
        <v>72</v>
      </c>
      <c r="AC308" s="137">
        <f>'FOD (ALL)'!F308</f>
        <v>0</v>
      </c>
      <c r="AD308" s="137">
        <f>'FOD (ALL)'!W308</f>
        <v>0</v>
      </c>
      <c r="AE308" s="137">
        <f>'FOD (ALL)'!AN308</f>
        <v>0</v>
      </c>
      <c r="AF308" s="137">
        <f>'FOD (ALL)'!BE308</f>
        <v>0</v>
      </c>
      <c r="AG308" s="137">
        <f>'FOD (ALL)'!BV308</f>
        <v>72</v>
      </c>
      <c r="AH308" s="137">
        <f>'FOD (ALL)'!J308</f>
        <v>6700</v>
      </c>
      <c r="AI308" s="137">
        <f>'FOD (ALL)'!AA308</f>
        <v>6700</v>
      </c>
      <c r="AJ308" s="137">
        <f>'FOD (ALL)'!AR308</f>
        <v>6700</v>
      </c>
      <c r="AK308" s="137">
        <f>'FOD (ALL)'!BI308</f>
        <v>6700</v>
      </c>
      <c r="AL308" s="137">
        <f>'FOD (ALL)'!BZ308</f>
        <v>6700</v>
      </c>
      <c r="AM308" s="137" t="str">
        <f t="shared" si="199"/>
        <v>Y</v>
      </c>
      <c r="AN308" s="137" t="str">
        <f t="shared" si="200"/>
        <v>Y</v>
      </c>
      <c r="AO308" s="137" t="str">
        <f t="shared" si="201"/>
        <v>Y</v>
      </c>
      <c r="AP308" s="137" t="str">
        <f t="shared" si="202"/>
        <v>Y</v>
      </c>
      <c r="AQ308" s="139">
        <f t="shared" si="203"/>
        <v>0</v>
      </c>
      <c r="AR308" s="139">
        <f t="shared" si="204"/>
        <v>0</v>
      </c>
      <c r="AS308" s="139">
        <f t="shared" si="205"/>
        <v>0</v>
      </c>
      <c r="AT308" s="139">
        <f t="shared" si="206"/>
        <v>0</v>
      </c>
      <c r="AU308" s="137" t="str">
        <f t="shared" si="207"/>
        <v>Y</v>
      </c>
      <c r="AV308" s="137" t="str">
        <f t="shared" si="208"/>
        <v>Y</v>
      </c>
      <c r="AW308" s="137" t="str">
        <f t="shared" si="209"/>
        <v>Y</v>
      </c>
      <c r="AX308" s="137">
        <f>'FOD (ALL)'!I308</f>
        <v>0</v>
      </c>
      <c r="AY308" s="137">
        <f>'FOD (ALL)'!Z308</f>
        <v>0</v>
      </c>
      <c r="AZ308" s="137">
        <f>'FOD (ALL)'!AQ308</f>
        <v>0</v>
      </c>
      <c r="BA308" s="137">
        <f>'FOD (ALL)'!BH308</f>
        <v>0</v>
      </c>
      <c r="BB308" s="137">
        <f>'FOD (ALL)'!BY308</f>
        <v>4.82</v>
      </c>
      <c r="BC308" s="137" t="str">
        <f t="shared" si="210"/>
        <v>Y</v>
      </c>
      <c r="BD308" s="137" t="str">
        <f t="shared" si="211"/>
        <v>Y</v>
      </c>
      <c r="BE308" s="137" t="str">
        <f t="shared" si="212"/>
        <v>Y</v>
      </c>
      <c r="BF308" s="137" t="str">
        <f t="shared" si="213"/>
        <v>N</v>
      </c>
      <c r="BG308" s="139" t="e">
        <f t="shared" si="214"/>
        <v>#DIV/0!</v>
      </c>
      <c r="BH308" s="139" t="e">
        <f t="shared" si="215"/>
        <v>#DIV/0!</v>
      </c>
      <c r="BI308" s="139" t="e">
        <f t="shared" si="216"/>
        <v>#DIV/0!</v>
      </c>
      <c r="BJ308" s="139">
        <f t="shared" si="217"/>
        <v>-100</v>
      </c>
      <c r="BK308" s="137" t="e">
        <f t="shared" si="218"/>
        <v>#DIV/0!</v>
      </c>
      <c r="BL308" s="137" t="e">
        <f t="shared" si="219"/>
        <v>#DIV/0!</v>
      </c>
      <c r="BM308" s="137" t="e">
        <f t="shared" si="220"/>
        <v>#DIV/0!</v>
      </c>
      <c r="BN308" s="137">
        <f>'FOD (ALL)'!H308</f>
        <v>0</v>
      </c>
      <c r="BO308" s="137">
        <f>'FOD (ALL)'!Y308</f>
        <v>0</v>
      </c>
      <c r="BP308" s="137">
        <f>'FOD (ALL)'!AP308</f>
        <v>0</v>
      </c>
      <c r="BQ308" s="137">
        <f>'FOD (ALL)'!BG308</f>
        <v>0</v>
      </c>
      <c r="BR308" s="137">
        <f>'FOD (ALL)'!BX308</f>
        <v>1</v>
      </c>
      <c r="BS308" s="137" t="str">
        <f t="shared" si="221"/>
        <v>Y</v>
      </c>
      <c r="BT308" s="137" t="str">
        <f t="shared" si="222"/>
        <v>Y</v>
      </c>
      <c r="BU308" s="137" t="str">
        <f t="shared" si="223"/>
        <v>Y</v>
      </c>
      <c r="BV308" s="137" t="str">
        <f t="shared" si="224"/>
        <v>N</v>
      </c>
      <c r="BW308" s="139" t="e">
        <f t="shared" si="225"/>
        <v>#DIV/0!</v>
      </c>
      <c r="BX308" s="139" t="e">
        <f t="shared" si="226"/>
        <v>#DIV/0!</v>
      </c>
      <c r="BY308" s="139" t="e">
        <f t="shared" si="227"/>
        <v>#DIV/0!</v>
      </c>
      <c r="BZ308" s="139">
        <f t="shared" si="228"/>
        <v>-100</v>
      </c>
      <c r="CA308" s="137" t="e">
        <f t="shared" si="229"/>
        <v>#DIV/0!</v>
      </c>
      <c r="CB308" s="137" t="e">
        <f t="shared" si="230"/>
        <v>#DIV/0!</v>
      </c>
      <c r="CC308" s="137" t="e">
        <f t="shared" si="231"/>
        <v>#DIV/0!</v>
      </c>
    </row>
    <row r="309" spans="1:81" x14ac:dyDescent="0.3">
      <c r="A309" s="137" t="str">
        <f>'FOD (ALL)'!B309</f>
        <v>NTPC</v>
      </c>
      <c r="B309" s="146">
        <f>'FOD (ALL)'!C309</f>
        <v>43979</v>
      </c>
      <c r="C309" s="137">
        <f>'FOD (ALL)'!G309</f>
        <v>90.65</v>
      </c>
      <c r="D309" s="137">
        <f>'FOD (ALL)'!X309</f>
        <v>90.1</v>
      </c>
      <c r="E309" s="137">
        <f>'FOD (ALL)'!AO309</f>
        <v>92.7</v>
      </c>
      <c r="F309" s="137">
        <f>'FOD (ALL)'!BF309</f>
        <v>91.1</v>
      </c>
      <c r="G309" s="137">
        <f>'FOD (ALL)'!BW309</f>
        <v>89.1</v>
      </c>
      <c r="H309" s="137" t="str">
        <f t="shared" si="188"/>
        <v>Y</v>
      </c>
      <c r="I309" s="137" t="str">
        <f t="shared" si="189"/>
        <v>N</v>
      </c>
      <c r="J309" s="137" t="str">
        <f t="shared" si="190"/>
        <v>Y</v>
      </c>
      <c r="K309" s="137" t="str">
        <f t="shared" si="191"/>
        <v>Y</v>
      </c>
      <c r="L309" s="139">
        <f t="shared" si="192"/>
        <v>0.61043285238625022</v>
      </c>
      <c r="M309" s="139">
        <f t="shared" si="193"/>
        <v>-2.8047464940668916</v>
      </c>
      <c r="N309" s="139">
        <f t="shared" si="194"/>
        <v>1.7563117453348063</v>
      </c>
      <c r="O309" s="139">
        <f t="shared" si="195"/>
        <v>2.244668911335578</v>
      </c>
      <c r="P309" s="137" t="str">
        <f t="shared" si="196"/>
        <v>Y</v>
      </c>
      <c r="Q309" s="137" t="str">
        <f t="shared" si="197"/>
        <v>N</v>
      </c>
      <c r="R309" s="137" t="str">
        <f t="shared" si="198"/>
        <v>N</v>
      </c>
      <c r="S309" s="137">
        <f>'FOD (ALL)'!D309</f>
        <v>89.1</v>
      </c>
      <c r="T309" s="137">
        <f>'FOD (ALL)'!U309</f>
        <v>91.85</v>
      </c>
      <c r="U309" s="137">
        <f>'FOD (ALL)'!AL309</f>
        <v>89.8</v>
      </c>
      <c r="V309" s="137">
        <f>'FOD (ALL)'!BC309</f>
        <v>89.3</v>
      </c>
      <c r="W309" s="137">
        <f>'FOD (ALL)'!BT309</f>
        <v>90</v>
      </c>
      <c r="X309" s="137">
        <f>'FOD (ALL)'!E309</f>
        <v>91.1</v>
      </c>
      <c r="Y309" s="137">
        <f>'FOD (ALL)'!V309</f>
        <v>92</v>
      </c>
      <c r="Z309" s="137">
        <f>'FOD (ALL)'!AM309</f>
        <v>93.45</v>
      </c>
      <c r="AA309" s="137">
        <f>'FOD (ALL)'!BD309</f>
        <v>91.95</v>
      </c>
      <c r="AB309" s="137">
        <f>'FOD (ALL)'!BU309</f>
        <v>90</v>
      </c>
      <c r="AC309" s="137">
        <f>'FOD (ALL)'!F309</f>
        <v>88.2</v>
      </c>
      <c r="AD309" s="137">
        <f>'FOD (ALL)'!W309</f>
        <v>89.65</v>
      </c>
      <c r="AE309" s="137">
        <f>'FOD (ALL)'!AN309</f>
        <v>89.5</v>
      </c>
      <c r="AF309" s="137">
        <f>'FOD (ALL)'!BE309</f>
        <v>88.2</v>
      </c>
      <c r="AG309" s="137">
        <f>'FOD (ALL)'!BV309</f>
        <v>88</v>
      </c>
      <c r="AH309" s="137">
        <f>'FOD (ALL)'!J309</f>
        <v>41054400</v>
      </c>
      <c r="AI309" s="137">
        <f>'FOD (ALL)'!AA309</f>
        <v>44587200</v>
      </c>
      <c r="AJ309" s="137">
        <f>'FOD (ALL)'!AR309</f>
        <v>45000000</v>
      </c>
      <c r="AK309" s="137">
        <f>'FOD (ALL)'!BI309</f>
        <v>46065600</v>
      </c>
      <c r="AL309" s="137">
        <f>'FOD (ALL)'!BZ309</f>
        <v>46075200</v>
      </c>
      <c r="AM309" s="137" t="str">
        <f t="shared" si="199"/>
        <v>N</v>
      </c>
      <c r="AN309" s="137" t="str">
        <f t="shared" si="200"/>
        <v>N</v>
      </c>
      <c r="AO309" s="137" t="str">
        <f t="shared" si="201"/>
        <v>N</v>
      </c>
      <c r="AP309" s="137" t="str">
        <f t="shared" si="202"/>
        <v>N</v>
      </c>
      <c r="AQ309" s="139">
        <f t="shared" si="203"/>
        <v>-7.9233501991602981</v>
      </c>
      <c r="AR309" s="139">
        <f t="shared" si="204"/>
        <v>-0.91733333333333333</v>
      </c>
      <c r="AS309" s="139">
        <f t="shared" si="205"/>
        <v>-2.3132228821506722</v>
      </c>
      <c r="AT309" s="139">
        <f t="shared" si="206"/>
        <v>-2.0835503698301908E-2</v>
      </c>
      <c r="AU309" s="137" t="str">
        <f t="shared" si="207"/>
        <v>N</v>
      </c>
      <c r="AV309" s="137" t="str">
        <f t="shared" si="208"/>
        <v>Y</v>
      </c>
      <c r="AW309" s="137" t="str">
        <f t="shared" si="209"/>
        <v>N</v>
      </c>
      <c r="AX309" s="137">
        <f>'FOD (ALL)'!I309</f>
        <v>12649.26</v>
      </c>
      <c r="AY309" s="137">
        <f>'FOD (ALL)'!Z309</f>
        <v>12089.44</v>
      </c>
      <c r="AZ309" s="137">
        <f>'FOD (ALL)'!AQ309</f>
        <v>7885.34</v>
      </c>
      <c r="BA309" s="137">
        <f>'FOD (ALL)'!BH309</f>
        <v>8437.57</v>
      </c>
      <c r="BB309" s="137">
        <f>'FOD (ALL)'!BY309</f>
        <v>8714.7000000000007</v>
      </c>
      <c r="BC309" s="137" t="str">
        <f t="shared" si="210"/>
        <v>Y</v>
      </c>
      <c r="BD309" s="137" t="str">
        <f t="shared" si="211"/>
        <v>Y</v>
      </c>
      <c r="BE309" s="137" t="str">
        <f t="shared" si="212"/>
        <v>N</v>
      </c>
      <c r="BF309" s="137" t="str">
        <f t="shared" si="213"/>
        <v>N</v>
      </c>
      <c r="BG309" s="139">
        <f t="shared" si="214"/>
        <v>4.630652867295753</v>
      </c>
      <c r="BH309" s="139">
        <f t="shared" si="215"/>
        <v>53.315392868284697</v>
      </c>
      <c r="BI309" s="139">
        <f t="shared" si="216"/>
        <v>-6.5448938497695384</v>
      </c>
      <c r="BJ309" s="139">
        <f t="shared" si="217"/>
        <v>-3.1800291461553583</v>
      </c>
      <c r="BK309" s="137" t="str">
        <f t="shared" si="218"/>
        <v>N</v>
      </c>
      <c r="BL309" s="137" t="str">
        <f t="shared" si="219"/>
        <v>Y</v>
      </c>
      <c r="BM309" s="137" t="str">
        <f t="shared" si="220"/>
        <v>N</v>
      </c>
      <c r="BN309" s="137">
        <f>'FOD (ALL)'!H309</f>
        <v>2939</v>
      </c>
      <c r="BO309" s="137">
        <f>'FOD (ALL)'!Y309</f>
        <v>2780</v>
      </c>
      <c r="BP309" s="137">
        <f>'FOD (ALL)'!AP309</f>
        <v>1780</v>
      </c>
      <c r="BQ309" s="137">
        <f>'FOD (ALL)'!BG309</f>
        <v>1934</v>
      </c>
      <c r="BR309" s="137">
        <f>'FOD (ALL)'!BX309</f>
        <v>2038</v>
      </c>
      <c r="BS309" s="137" t="str">
        <f t="shared" si="221"/>
        <v>Y</v>
      </c>
      <c r="BT309" s="137" t="str">
        <f t="shared" si="222"/>
        <v>Y</v>
      </c>
      <c r="BU309" s="137" t="str">
        <f t="shared" si="223"/>
        <v>N</v>
      </c>
      <c r="BV309" s="137" t="str">
        <f t="shared" si="224"/>
        <v>N</v>
      </c>
      <c r="BW309" s="139">
        <f t="shared" si="225"/>
        <v>5.7194244604316546</v>
      </c>
      <c r="BX309" s="139">
        <f t="shared" si="226"/>
        <v>56.17977528089888</v>
      </c>
      <c r="BY309" s="139">
        <f t="shared" si="227"/>
        <v>-7.9627714581178903</v>
      </c>
      <c r="BZ309" s="139">
        <f t="shared" si="228"/>
        <v>-5.1030421982335623</v>
      </c>
      <c r="CA309" s="137" t="str">
        <f t="shared" si="229"/>
        <v>N</v>
      </c>
      <c r="CB309" s="137" t="str">
        <f t="shared" si="230"/>
        <v>Y</v>
      </c>
      <c r="CC309" s="137" t="str">
        <f t="shared" si="231"/>
        <v>N</v>
      </c>
    </row>
    <row r="310" spans="1:81" x14ac:dyDescent="0.3">
      <c r="A310" s="137" t="str">
        <f>'FOD (ALL)'!B310</f>
        <v>NTPC</v>
      </c>
      <c r="B310" s="146">
        <f>'FOD (ALL)'!C310</f>
        <v>44007</v>
      </c>
      <c r="C310" s="137">
        <f>'FOD (ALL)'!G310</f>
        <v>90.8</v>
      </c>
      <c r="D310" s="137">
        <f>'FOD (ALL)'!X310</f>
        <v>90.35</v>
      </c>
      <c r="E310" s="137">
        <f>'FOD (ALL)'!AO310</f>
        <v>92.95</v>
      </c>
      <c r="F310" s="137">
        <f>'FOD (ALL)'!BF310</f>
        <v>91.4</v>
      </c>
      <c r="G310" s="137">
        <f>'FOD (ALL)'!BW310</f>
        <v>89.4</v>
      </c>
      <c r="H310" s="137" t="str">
        <f t="shared" si="188"/>
        <v>Y</v>
      </c>
      <c r="I310" s="137" t="str">
        <f t="shared" si="189"/>
        <v>N</v>
      </c>
      <c r="J310" s="137" t="str">
        <f t="shared" si="190"/>
        <v>Y</v>
      </c>
      <c r="K310" s="137" t="str">
        <f t="shared" si="191"/>
        <v>Y</v>
      </c>
      <c r="L310" s="139">
        <f t="shared" si="192"/>
        <v>0.49806308799114873</v>
      </c>
      <c r="M310" s="139">
        <f t="shared" si="193"/>
        <v>-2.7972027972028064</v>
      </c>
      <c r="N310" s="139">
        <f t="shared" si="194"/>
        <v>1.6958424507658614</v>
      </c>
      <c r="O310" s="139">
        <f t="shared" si="195"/>
        <v>2.2371364653243844</v>
      </c>
      <c r="P310" s="137" t="str">
        <f t="shared" si="196"/>
        <v>Y</v>
      </c>
      <c r="Q310" s="137" t="str">
        <f t="shared" si="197"/>
        <v>N</v>
      </c>
      <c r="R310" s="137" t="str">
        <f t="shared" si="198"/>
        <v>N</v>
      </c>
      <c r="S310" s="137">
        <f>'FOD (ALL)'!D310</f>
        <v>89.65</v>
      </c>
      <c r="T310" s="137">
        <f>'FOD (ALL)'!U310</f>
        <v>91.7</v>
      </c>
      <c r="U310" s="137">
        <f>'FOD (ALL)'!AL310</f>
        <v>91.1</v>
      </c>
      <c r="V310" s="137">
        <f>'FOD (ALL)'!BC310</f>
        <v>89.45</v>
      </c>
      <c r="W310" s="137">
        <f>'FOD (ALL)'!BT310</f>
        <v>90</v>
      </c>
      <c r="X310" s="137">
        <f>'FOD (ALL)'!E310</f>
        <v>91.25</v>
      </c>
      <c r="Y310" s="137">
        <f>'FOD (ALL)'!V310</f>
        <v>92.25</v>
      </c>
      <c r="Z310" s="137">
        <f>'FOD (ALL)'!AM310</f>
        <v>93.55</v>
      </c>
      <c r="AA310" s="137">
        <f>'FOD (ALL)'!BD310</f>
        <v>92.2</v>
      </c>
      <c r="AB310" s="137">
        <f>'FOD (ALL)'!BU310</f>
        <v>90.2</v>
      </c>
      <c r="AC310" s="137">
        <f>'FOD (ALL)'!F310</f>
        <v>88.5</v>
      </c>
      <c r="AD310" s="137">
        <f>'FOD (ALL)'!W310</f>
        <v>89.9</v>
      </c>
      <c r="AE310" s="137">
        <f>'FOD (ALL)'!AN310</f>
        <v>91.1</v>
      </c>
      <c r="AF310" s="137">
        <f>'FOD (ALL)'!BE310</f>
        <v>89.45</v>
      </c>
      <c r="AG310" s="137">
        <f>'FOD (ALL)'!BV310</f>
        <v>88.45</v>
      </c>
      <c r="AH310" s="137">
        <f>'FOD (ALL)'!J310</f>
        <v>9081600</v>
      </c>
      <c r="AI310" s="137">
        <f>'FOD (ALL)'!AA310</f>
        <v>3398400</v>
      </c>
      <c r="AJ310" s="137">
        <f>'FOD (ALL)'!AR310</f>
        <v>3052800</v>
      </c>
      <c r="AK310" s="137">
        <f>'FOD (ALL)'!BI310</f>
        <v>2006400</v>
      </c>
      <c r="AL310" s="137">
        <f>'FOD (ALL)'!BZ310</f>
        <v>1425600</v>
      </c>
      <c r="AM310" s="137" t="str">
        <f t="shared" si="199"/>
        <v>Y</v>
      </c>
      <c r="AN310" s="137" t="str">
        <f t="shared" si="200"/>
        <v>Y</v>
      </c>
      <c r="AO310" s="137" t="str">
        <f t="shared" si="201"/>
        <v>Y</v>
      </c>
      <c r="AP310" s="137" t="str">
        <f t="shared" si="202"/>
        <v>Y</v>
      </c>
      <c r="AQ310" s="139">
        <f t="shared" si="203"/>
        <v>167.23163841807909</v>
      </c>
      <c r="AR310" s="139">
        <f t="shared" si="204"/>
        <v>11.320754716981133</v>
      </c>
      <c r="AS310" s="139">
        <f t="shared" si="205"/>
        <v>52.153110047846887</v>
      </c>
      <c r="AT310" s="139">
        <f t="shared" si="206"/>
        <v>40.74074074074074</v>
      </c>
      <c r="AU310" s="137" t="str">
        <f t="shared" si="207"/>
        <v>Y</v>
      </c>
      <c r="AV310" s="137" t="str">
        <f t="shared" si="208"/>
        <v>N</v>
      </c>
      <c r="AW310" s="137" t="str">
        <f t="shared" si="209"/>
        <v>Y</v>
      </c>
      <c r="AX310" s="137">
        <f>'FOD (ALL)'!I310</f>
        <v>7050.47</v>
      </c>
      <c r="AY310" s="137">
        <f>'FOD (ALL)'!Z310</f>
        <v>1516.13</v>
      </c>
      <c r="AZ310" s="137">
        <f>'FOD (ALL)'!AQ310</f>
        <v>1840.75</v>
      </c>
      <c r="BA310" s="137">
        <f>'FOD (ALL)'!BH310</f>
        <v>1539.78</v>
      </c>
      <c r="BB310" s="137">
        <f>'FOD (ALL)'!BY310</f>
        <v>1025.56</v>
      </c>
      <c r="BC310" s="137" t="str">
        <f t="shared" si="210"/>
        <v>Y</v>
      </c>
      <c r="BD310" s="137" t="str">
        <f t="shared" si="211"/>
        <v>N</v>
      </c>
      <c r="BE310" s="137" t="str">
        <f t="shared" si="212"/>
        <v>Y</v>
      </c>
      <c r="BF310" s="137" t="str">
        <f t="shared" si="213"/>
        <v>Y</v>
      </c>
      <c r="BG310" s="139">
        <f t="shared" si="214"/>
        <v>365.03070317189156</v>
      </c>
      <c r="BH310" s="139">
        <f t="shared" si="215"/>
        <v>-17.635203042238214</v>
      </c>
      <c r="BI310" s="139">
        <f t="shared" si="216"/>
        <v>19.546298821909623</v>
      </c>
      <c r="BJ310" s="139">
        <f t="shared" si="217"/>
        <v>50.140411092476313</v>
      </c>
      <c r="BK310" s="137" t="str">
        <f t="shared" si="218"/>
        <v>Y</v>
      </c>
      <c r="BL310" s="137" t="str">
        <f t="shared" si="219"/>
        <v>N</v>
      </c>
      <c r="BM310" s="137" t="str">
        <f t="shared" si="220"/>
        <v>N</v>
      </c>
      <c r="BN310" s="137">
        <f>'FOD (ALL)'!H310</f>
        <v>1631</v>
      </c>
      <c r="BO310" s="137">
        <f>'FOD (ALL)'!Y310</f>
        <v>348</v>
      </c>
      <c r="BP310" s="137">
        <f>'FOD (ALL)'!AP310</f>
        <v>415</v>
      </c>
      <c r="BQ310" s="137">
        <f>'FOD (ALL)'!BG310</f>
        <v>351</v>
      </c>
      <c r="BR310" s="137">
        <f>'FOD (ALL)'!BX310</f>
        <v>239</v>
      </c>
      <c r="BS310" s="137" t="str">
        <f t="shared" si="221"/>
        <v>Y</v>
      </c>
      <c r="BT310" s="137" t="str">
        <f t="shared" si="222"/>
        <v>N</v>
      </c>
      <c r="BU310" s="137" t="str">
        <f t="shared" si="223"/>
        <v>Y</v>
      </c>
      <c r="BV310" s="137" t="str">
        <f t="shared" si="224"/>
        <v>Y</v>
      </c>
      <c r="BW310" s="139">
        <f t="shared" si="225"/>
        <v>368.67816091954023</v>
      </c>
      <c r="BX310" s="139">
        <f t="shared" si="226"/>
        <v>-16.14457831325301</v>
      </c>
      <c r="BY310" s="139">
        <f t="shared" si="227"/>
        <v>18.233618233618234</v>
      </c>
      <c r="BZ310" s="139">
        <f t="shared" si="228"/>
        <v>46.861924686192467</v>
      </c>
      <c r="CA310" s="137" t="str">
        <f t="shared" si="229"/>
        <v>Y</v>
      </c>
      <c r="CB310" s="137" t="str">
        <f t="shared" si="230"/>
        <v>N</v>
      </c>
      <c r="CC310" s="137" t="str">
        <f t="shared" si="231"/>
        <v>N</v>
      </c>
    </row>
    <row r="311" spans="1:81" x14ac:dyDescent="0.3">
      <c r="A311" s="137" t="str">
        <f>'FOD (ALL)'!B311</f>
        <v>NTPC</v>
      </c>
      <c r="B311" s="146">
        <f>'FOD (ALL)'!C311</f>
        <v>44042</v>
      </c>
      <c r="C311" s="137">
        <f>'FOD (ALL)'!G311</f>
        <v>91.7</v>
      </c>
      <c r="D311" s="137">
        <f>'FOD (ALL)'!X311</f>
        <v>91.05</v>
      </c>
      <c r="E311" s="137">
        <f>'FOD (ALL)'!AO311</f>
        <v>93.75</v>
      </c>
      <c r="F311" s="137">
        <f>'FOD (ALL)'!BF311</f>
        <v>91.9</v>
      </c>
      <c r="G311" s="137">
        <f>'FOD (ALL)'!BW311</f>
        <v>89.75</v>
      </c>
      <c r="H311" s="137" t="str">
        <f t="shared" si="188"/>
        <v>Y</v>
      </c>
      <c r="I311" s="137" t="str">
        <f t="shared" si="189"/>
        <v>N</v>
      </c>
      <c r="J311" s="137" t="str">
        <f t="shared" si="190"/>
        <v>Y</v>
      </c>
      <c r="K311" s="137" t="str">
        <f t="shared" si="191"/>
        <v>Y</v>
      </c>
      <c r="L311" s="139">
        <f t="shared" si="192"/>
        <v>0.71389346512905627</v>
      </c>
      <c r="M311" s="139">
        <f t="shared" si="193"/>
        <v>-2.880000000000003</v>
      </c>
      <c r="N311" s="139">
        <f t="shared" si="194"/>
        <v>2.0130576713819308</v>
      </c>
      <c r="O311" s="139">
        <f t="shared" si="195"/>
        <v>2.3955431754874712</v>
      </c>
      <c r="P311" s="137" t="str">
        <f t="shared" si="196"/>
        <v>Y</v>
      </c>
      <c r="Q311" s="137" t="str">
        <f t="shared" si="197"/>
        <v>N</v>
      </c>
      <c r="R311" s="137" t="str">
        <f t="shared" si="198"/>
        <v>N</v>
      </c>
      <c r="S311" s="137">
        <f>'FOD (ALL)'!D311</f>
        <v>0</v>
      </c>
      <c r="T311" s="137">
        <f>'FOD (ALL)'!U311</f>
        <v>0</v>
      </c>
      <c r="U311" s="137">
        <f>'FOD (ALL)'!AL311</f>
        <v>0</v>
      </c>
      <c r="V311" s="137">
        <f>'FOD (ALL)'!BC311</f>
        <v>0</v>
      </c>
      <c r="W311" s="137">
        <f>'FOD (ALL)'!BT311</f>
        <v>0</v>
      </c>
      <c r="X311" s="137">
        <f>'FOD (ALL)'!E311</f>
        <v>0</v>
      </c>
      <c r="Y311" s="137">
        <f>'FOD (ALL)'!V311</f>
        <v>0</v>
      </c>
      <c r="Z311" s="137">
        <f>'FOD (ALL)'!AM311</f>
        <v>0</v>
      </c>
      <c r="AA311" s="137">
        <f>'FOD (ALL)'!BD311</f>
        <v>0</v>
      </c>
      <c r="AB311" s="137">
        <f>'FOD (ALL)'!BU311</f>
        <v>0</v>
      </c>
      <c r="AC311" s="137">
        <f>'FOD (ALL)'!F311</f>
        <v>0</v>
      </c>
      <c r="AD311" s="137">
        <f>'FOD (ALL)'!W311</f>
        <v>0</v>
      </c>
      <c r="AE311" s="137">
        <f>'FOD (ALL)'!AN311</f>
        <v>0</v>
      </c>
      <c r="AF311" s="137">
        <f>'FOD (ALL)'!BE311</f>
        <v>0</v>
      </c>
      <c r="AG311" s="137">
        <f>'FOD (ALL)'!BV311</f>
        <v>0</v>
      </c>
      <c r="AH311" s="137">
        <f>'FOD (ALL)'!J311</f>
        <v>5700</v>
      </c>
      <c r="AI311" s="137">
        <f>'FOD (ALL)'!AA311</f>
        <v>5700</v>
      </c>
      <c r="AJ311" s="137">
        <f>'FOD (ALL)'!AR311</f>
        <v>5700</v>
      </c>
      <c r="AK311" s="137">
        <f>'FOD (ALL)'!BI311</f>
        <v>5700</v>
      </c>
      <c r="AL311" s="137">
        <f>'FOD (ALL)'!BZ311</f>
        <v>5700</v>
      </c>
      <c r="AM311" s="137" t="str">
        <f t="shared" si="199"/>
        <v>Y</v>
      </c>
      <c r="AN311" s="137" t="str">
        <f t="shared" si="200"/>
        <v>Y</v>
      </c>
      <c r="AO311" s="137" t="str">
        <f t="shared" si="201"/>
        <v>Y</v>
      </c>
      <c r="AP311" s="137" t="str">
        <f t="shared" si="202"/>
        <v>Y</v>
      </c>
      <c r="AQ311" s="139">
        <f t="shared" si="203"/>
        <v>0</v>
      </c>
      <c r="AR311" s="139">
        <f t="shared" si="204"/>
        <v>0</v>
      </c>
      <c r="AS311" s="139">
        <f t="shared" si="205"/>
        <v>0</v>
      </c>
      <c r="AT311" s="139">
        <f t="shared" si="206"/>
        <v>0</v>
      </c>
      <c r="AU311" s="137" t="str">
        <f t="shared" si="207"/>
        <v>Y</v>
      </c>
      <c r="AV311" s="137" t="str">
        <f t="shared" si="208"/>
        <v>Y</v>
      </c>
      <c r="AW311" s="137" t="str">
        <f t="shared" si="209"/>
        <v>Y</v>
      </c>
      <c r="AX311" s="137">
        <f>'FOD (ALL)'!I311</f>
        <v>0</v>
      </c>
      <c r="AY311" s="137">
        <f>'FOD (ALL)'!Z311</f>
        <v>0</v>
      </c>
      <c r="AZ311" s="137">
        <f>'FOD (ALL)'!AQ311</f>
        <v>0</v>
      </c>
      <c r="BA311" s="137">
        <f>'FOD (ALL)'!BH311</f>
        <v>0</v>
      </c>
      <c r="BB311" s="137">
        <f>'FOD (ALL)'!BY311</f>
        <v>0</v>
      </c>
      <c r="BC311" s="137" t="str">
        <f t="shared" si="210"/>
        <v>Y</v>
      </c>
      <c r="BD311" s="137" t="str">
        <f t="shared" si="211"/>
        <v>Y</v>
      </c>
      <c r="BE311" s="137" t="str">
        <f t="shared" si="212"/>
        <v>Y</v>
      </c>
      <c r="BF311" s="137" t="str">
        <f t="shared" si="213"/>
        <v>Y</v>
      </c>
      <c r="BG311" s="139" t="e">
        <f t="shared" si="214"/>
        <v>#DIV/0!</v>
      </c>
      <c r="BH311" s="139" t="e">
        <f t="shared" si="215"/>
        <v>#DIV/0!</v>
      </c>
      <c r="BI311" s="139" t="e">
        <f t="shared" si="216"/>
        <v>#DIV/0!</v>
      </c>
      <c r="BJ311" s="139" t="e">
        <f t="shared" si="217"/>
        <v>#DIV/0!</v>
      </c>
      <c r="BK311" s="137" t="e">
        <f t="shared" si="218"/>
        <v>#DIV/0!</v>
      </c>
      <c r="BL311" s="137" t="e">
        <f t="shared" si="219"/>
        <v>#DIV/0!</v>
      </c>
      <c r="BM311" s="137" t="e">
        <f t="shared" si="220"/>
        <v>#DIV/0!</v>
      </c>
      <c r="BN311" s="137">
        <f>'FOD (ALL)'!H311</f>
        <v>0</v>
      </c>
      <c r="BO311" s="137">
        <f>'FOD (ALL)'!Y311</f>
        <v>0</v>
      </c>
      <c r="BP311" s="137">
        <f>'FOD (ALL)'!AP311</f>
        <v>0</v>
      </c>
      <c r="BQ311" s="137">
        <f>'FOD (ALL)'!BG311</f>
        <v>0</v>
      </c>
      <c r="BR311" s="137">
        <f>'FOD (ALL)'!BX311</f>
        <v>0</v>
      </c>
      <c r="BS311" s="137" t="str">
        <f t="shared" si="221"/>
        <v>Y</v>
      </c>
      <c r="BT311" s="137" t="str">
        <f t="shared" si="222"/>
        <v>Y</v>
      </c>
      <c r="BU311" s="137" t="str">
        <f t="shared" si="223"/>
        <v>Y</v>
      </c>
      <c r="BV311" s="137" t="str">
        <f t="shared" si="224"/>
        <v>Y</v>
      </c>
      <c r="BW311" s="139" t="e">
        <f t="shared" si="225"/>
        <v>#DIV/0!</v>
      </c>
      <c r="BX311" s="139" t="e">
        <f t="shared" si="226"/>
        <v>#DIV/0!</v>
      </c>
      <c r="BY311" s="139" t="e">
        <f t="shared" si="227"/>
        <v>#DIV/0!</v>
      </c>
      <c r="BZ311" s="139" t="e">
        <f t="shared" si="228"/>
        <v>#DIV/0!</v>
      </c>
      <c r="CA311" s="137" t="e">
        <f t="shared" si="229"/>
        <v>#DIV/0!</v>
      </c>
      <c r="CB311" s="137" t="e">
        <f t="shared" si="230"/>
        <v>#DIV/0!</v>
      </c>
      <c r="CC311" s="137" t="e">
        <f t="shared" si="231"/>
        <v>#DIV/0!</v>
      </c>
    </row>
    <row r="312" spans="1:81" x14ac:dyDescent="0.3">
      <c r="A312" s="137" t="str">
        <f>'FOD (ALL)'!B312</f>
        <v>ONGC</v>
      </c>
      <c r="B312" s="146">
        <f>'FOD (ALL)'!C312</f>
        <v>43979</v>
      </c>
      <c r="C312" s="137">
        <f>'FOD (ALL)'!G312</f>
        <v>76.3</v>
      </c>
      <c r="D312" s="137">
        <f>'FOD (ALL)'!X312</f>
        <v>76.75</v>
      </c>
      <c r="E312" s="137">
        <f>'FOD (ALL)'!AO312</f>
        <v>78.150000000000006</v>
      </c>
      <c r="F312" s="137">
        <f>'FOD (ALL)'!BF312</f>
        <v>77.099999999999994</v>
      </c>
      <c r="G312" s="137">
        <f>'FOD (ALL)'!BW312</f>
        <v>73.05</v>
      </c>
      <c r="H312" s="137" t="str">
        <f t="shared" si="188"/>
        <v>N</v>
      </c>
      <c r="I312" s="137" t="str">
        <f t="shared" si="189"/>
        <v>N</v>
      </c>
      <c r="J312" s="137" t="str">
        <f t="shared" si="190"/>
        <v>Y</v>
      </c>
      <c r="K312" s="137" t="str">
        <f t="shared" si="191"/>
        <v>Y</v>
      </c>
      <c r="L312" s="139">
        <f t="shared" si="192"/>
        <v>-0.58631921824104605</v>
      </c>
      <c r="M312" s="139">
        <f t="shared" si="193"/>
        <v>-1.7914267434421056</v>
      </c>
      <c r="N312" s="139">
        <f t="shared" si="194"/>
        <v>1.3618677042801703</v>
      </c>
      <c r="O312" s="139">
        <f t="shared" si="195"/>
        <v>5.5441478439425014</v>
      </c>
      <c r="P312" s="137" t="str">
        <f t="shared" si="196"/>
        <v>Y</v>
      </c>
      <c r="Q312" s="137" t="str">
        <f t="shared" si="197"/>
        <v>N</v>
      </c>
      <c r="R312" s="137" t="str">
        <f t="shared" si="198"/>
        <v>N</v>
      </c>
      <c r="S312" s="137">
        <f>'FOD (ALL)'!D312</f>
        <v>75.7</v>
      </c>
      <c r="T312" s="137">
        <f>'FOD (ALL)'!U312</f>
        <v>78.5</v>
      </c>
      <c r="U312" s="137">
        <f>'FOD (ALL)'!AL312</f>
        <v>76.849999999999994</v>
      </c>
      <c r="V312" s="137">
        <f>'FOD (ALL)'!BC312</f>
        <v>74.05</v>
      </c>
      <c r="W312" s="137">
        <f>'FOD (ALL)'!BT312</f>
        <v>76.45</v>
      </c>
      <c r="X312" s="137">
        <f>'FOD (ALL)'!E312</f>
        <v>76.8</v>
      </c>
      <c r="Y312" s="137">
        <f>'FOD (ALL)'!V312</f>
        <v>78.599999999999994</v>
      </c>
      <c r="Z312" s="137">
        <f>'FOD (ALL)'!AM312</f>
        <v>78.650000000000006</v>
      </c>
      <c r="AA312" s="137">
        <f>'FOD (ALL)'!BD312</f>
        <v>78.900000000000006</v>
      </c>
      <c r="AB312" s="137">
        <f>'FOD (ALL)'!BU312</f>
        <v>76.7</v>
      </c>
      <c r="AC312" s="137">
        <f>'FOD (ALL)'!F312</f>
        <v>75.099999999999994</v>
      </c>
      <c r="AD312" s="137">
        <f>'FOD (ALL)'!W312</f>
        <v>76.150000000000006</v>
      </c>
      <c r="AE312" s="137">
        <f>'FOD (ALL)'!AN312</f>
        <v>76.349999999999994</v>
      </c>
      <c r="AF312" s="137">
        <f>'FOD (ALL)'!BE312</f>
        <v>74.05</v>
      </c>
      <c r="AG312" s="137">
        <f>'FOD (ALL)'!BV312</f>
        <v>72.7</v>
      </c>
      <c r="AH312" s="137">
        <f>'FOD (ALL)'!J312</f>
        <v>49552600</v>
      </c>
      <c r="AI312" s="137">
        <f>'FOD (ALL)'!AA312</f>
        <v>51049100</v>
      </c>
      <c r="AJ312" s="137">
        <f>'FOD (ALL)'!AR312</f>
        <v>52611200</v>
      </c>
      <c r="AK312" s="137">
        <f>'FOD (ALL)'!BI312</f>
        <v>52525100</v>
      </c>
      <c r="AL312" s="137">
        <f>'FOD (ALL)'!BZ312</f>
        <v>52918700</v>
      </c>
      <c r="AM312" s="137" t="str">
        <f t="shared" si="199"/>
        <v>N</v>
      </c>
      <c r="AN312" s="137" t="str">
        <f t="shared" si="200"/>
        <v>N</v>
      </c>
      <c r="AO312" s="137" t="str">
        <f t="shared" si="201"/>
        <v>Y</v>
      </c>
      <c r="AP312" s="137" t="str">
        <f t="shared" si="202"/>
        <v>N</v>
      </c>
      <c r="AQ312" s="139">
        <f t="shared" si="203"/>
        <v>-2.9314914464701629</v>
      </c>
      <c r="AR312" s="139">
        <f t="shared" si="204"/>
        <v>-2.9691396508728181</v>
      </c>
      <c r="AS312" s="139">
        <f t="shared" si="205"/>
        <v>0.16392162984934822</v>
      </c>
      <c r="AT312" s="139">
        <f t="shared" si="206"/>
        <v>-0.74378244363523671</v>
      </c>
      <c r="AU312" s="137" t="str">
        <f t="shared" si="207"/>
        <v>Y</v>
      </c>
      <c r="AV312" s="137" t="str">
        <f t="shared" si="208"/>
        <v>N</v>
      </c>
      <c r="AW312" s="137" t="str">
        <f t="shared" si="209"/>
        <v>Y</v>
      </c>
      <c r="AX312" s="137">
        <f>'FOD (ALL)'!I312</f>
        <v>10386.120000000001</v>
      </c>
      <c r="AY312" s="137">
        <f>'FOD (ALL)'!Z312</f>
        <v>9776.11</v>
      </c>
      <c r="AZ312" s="137">
        <f>'FOD (ALL)'!AQ312</f>
        <v>6096.35</v>
      </c>
      <c r="BA312" s="137">
        <f>'FOD (ALL)'!BH312</f>
        <v>16283.12</v>
      </c>
      <c r="BB312" s="137">
        <f>'FOD (ALL)'!BY312</f>
        <v>8402.2000000000007</v>
      </c>
      <c r="BC312" s="137" t="str">
        <f t="shared" si="210"/>
        <v>Y</v>
      </c>
      <c r="BD312" s="137" t="str">
        <f t="shared" si="211"/>
        <v>Y</v>
      </c>
      <c r="BE312" s="137" t="str">
        <f t="shared" si="212"/>
        <v>N</v>
      </c>
      <c r="BF312" s="137" t="str">
        <f t="shared" si="213"/>
        <v>Y</v>
      </c>
      <c r="BG312" s="139">
        <f t="shared" si="214"/>
        <v>6.2398029482074175</v>
      </c>
      <c r="BH312" s="139">
        <f t="shared" si="215"/>
        <v>60.360051506229141</v>
      </c>
      <c r="BI312" s="139">
        <f t="shared" si="216"/>
        <v>-62.560307852549144</v>
      </c>
      <c r="BJ312" s="139">
        <f t="shared" si="217"/>
        <v>93.795910594844202</v>
      </c>
      <c r="BK312" s="137" t="str">
        <f t="shared" si="218"/>
        <v>N</v>
      </c>
      <c r="BL312" s="137" t="str">
        <f t="shared" si="219"/>
        <v>Y</v>
      </c>
      <c r="BM312" s="137" t="str">
        <f t="shared" si="220"/>
        <v>N</v>
      </c>
      <c r="BN312" s="137">
        <f>'FOD (ALL)'!H312</f>
        <v>3336</v>
      </c>
      <c r="BO312" s="137">
        <f>'FOD (ALL)'!Y312</f>
        <v>3098</v>
      </c>
      <c r="BP312" s="137">
        <f>'FOD (ALL)'!AP312</f>
        <v>1906</v>
      </c>
      <c r="BQ312" s="137">
        <f>'FOD (ALL)'!BG312</f>
        <v>5128</v>
      </c>
      <c r="BR312" s="137">
        <f>'FOD (ALL)'!BX312</f>
        <v>2759</v>
      </c>
      <c r="BS312" s="137" t="str">
        <f t="shared" si="221"/>
        <v>Y</v>
      </c>
      <c r="BT312" s="137" t="str">
        <f t="shared" si="222"/>
        <v>Y</v>
      </c>
      <c r="BU312" s="137" t="str">
        <f t="shared" si="223"/>
        <v>N</v>
      </c>
      <c r="BV312" s="137" t="str">
        <f t="shared" si="224"/>
        <v>Y</v>
      </c>
      <c r="BW312" s="139">
        <f t="shared" si="225"/>
        <v>7.6823757262750165</v>
      </c>
      <c r="BX312" s="139">
        <f t="shared" si="226"/>
        <v>62.539349422875134</v>
      </c>
      <c r="BY312" s="139">
        <f t="shared" si="227"/>
        <v>-62.831513260530429</v>
      </c>
      <c r="BZ312" s="139">
        <f t="shared" si="228"/>
        <v>85.864443638999632</v>
      </c>
      <c r="CA312" s="137" t="str">
        <f t="shared" si="229"/>
        <v>N</v>
      </c>
      <c r="CB312" s="137" t="str">
        <f t="shared" si="230"/>
        <v>Y</v>
      </c>
      <c r="CC312" s="137" t="str">
        <f t="shared" si="231"/>
        <v>N</v>
      </c>
    </row>
    <row r="313" spans="1:81" x14ac:dyDescent="0.3">
      <c r="A313" s="137" t="str">
        <f>'FOD (ALL)'!B313</f>
        <v>ONGC</v>
      </c>
      <c r="B313" s="146">
        <f>'FOD (ALL)'!C313</f>
        <v>44007</v>
      </c>
      <c r="C313" s="137">
        <f>'FOD (ALL)'!G313</f>
        <v>76.45</v>
      </c>
      <c r="D313" s="137">
        <f>'FOD (ALL)'!X313</f>
        <v>76.849999999999994</v>
      </c>
      <c r="E313" s="137">
        <f>'FOD (ALL)'!AO313</f>
        <v>78.3</v>
      </c>
      <c r="F313" s="137">
        <f>'FOD (ALL)'!BF313</f>
        <v>77.2</v>
      </c>
      <c r="G313" s="137">
        <f>'FOD (ALL)'!BW313</f>
        <v>73.2</v>
      </c>
      <c r="H313" s="137" t="str">
        <f t="shared" si="188"/>
        <v>N</v>
      </c>
      <c r="I313" s="137" t="str">
        <f t="shared" si="189"/>
        <v>N</v>
      </c>
      <c r="J313" s="137" t="str">
        <f t="shared" si="190"/>
        <v>Y</v>
      </c>
      <c r="K313" s="137" t="str">
        <f t="shared" si="191"/>
        <v>Y</v>
      </c>
      <c r="L313" s="139">
        <f t="shared" si="192"/>
        <v>-0.52049446974624791</v>
      </c>
      <c r="M313" s="139">
        <f t="shared" si="193"/>
        <v>-1.8518518518518556</v>
      </c>
      <c r="N313" s="139">
        <f t="shared" si="194"/>
        <v>1.4248704663212362</v>
      </c>
      <c r="O313" s="139">
        <f t="shared" si="195"/>
        <v>5.4644808743169397</v>
      </c>
      <c r="P313" s="137" t="str">
        <f t="shared" si="196"/>
        <v>Y</v>
      </c>
      <c r="Q313" s="137" t="str">
        <f t="shared" si="197"/>
        <v>N</v>
      </c>
      <c r="R313" s="137" t="str">
        <f t="shared" si="198"/>
        <v>N</v>
      </c>
      <c r="S313" s="137">
        <f>'FOD (ALL)'!D313</f>
        <v>75.75</v>
      </c>
      <c r="T313" s="137">
        <f>'FOD (ALL)'!U313</f>
        <v>78.45</v>
      </c>
      <c r="U313" s="137">
        <f>'FOD (ALL)'!AL313</f>
        <v>76.8</v>
      </c>
      <c r="V313" s="137">
        <f>'FOD (ALL)'!BC313</f>
        <v>74.7</v>
      </c>
      <c r="W313" s="137">
        <f>'FOD (ALL)'!BT313</f>
        <v>76.599999999999994</v>
      </c>
      <c r="X313" s="137">
        <f>'FOD (ALL)'!E313</f>
        <v>76.75</v>
      </c>
      <c r="Y313" s="137">
        <f>'FOD (ALL)'!V313</f>
        <v>78.45</v>
      </c>
      <c r="Z313" s="137">
        <f>'FOD (ALL)'!AM313</f>
        <v>78.75</v>
      </c>
      <c r="AA313" s="137">
        <f>'FOD (ALL)'!BD313</f>
        <v>78.900000000000006</v>
      </c>
      <c r="AB313" s="137">
        <f>'FOD (ALL)'!BU313</f>
        <v>76.599999999999994</v>
      </c>
      <c r="AC313" s="137">
        <f>'FOD (ALL)'!F313</f>
        <v>75</v>
      </c>
      <c r="AD313" s="137">
        <f>'FOD (ALL)'!W313</f>
        <v>76.25</v>
      </c>
      <c r="AE313" s="137">
        <f>'FOD (ALL)'!AN313</f>
        <v>76.75</v>
      </c>
      <c r="AF313" s="137">
        <f>'FOD (ALL)'!BE313</f>
        <v>74.650000000000006</v>
      </c>
      <c r="AG313" s="137">
        <f>'FOD (ALL)'!BV313</f>
        <v>72.900000000000006</v>
      </c>
      <c r="AH313" s="137">
        <f>'FOD (ALL)'!J313</f>
        <v>6596900</v>
      </c>
      <c r="AI313" s="137">
        <f>'FOD (ALL)'!AA313</f>
        <v>3694100</v>
      </c>
      <c r="AJ313" s="137">
        <f>'FOD (ALL)'!AR313</f>
        <v>2984800</v>
      </c>
      <c r="AK313" s="137">
        <f>'FOD (ALL)'!BI313</f>
        <v>2546100</v>
      </c>
      <c r="AL313" s="137">
        <f>'FOD (ALL)'!BZ313</f>
        <v>1910600</v>
      </c>
      <c r="AM313" s="137" t="str">
        <f t="shared" si="199"/>
        <v>Y</v>
      </c>
      <c r="AN313" s="137" t="str">
        <f t="shared" si="200"/>
        <v>Y</v>
      </c>
      <c r="AO313" s="137" t="str">
        <f t="shared" si="201"/>
        <v>Y</v>
      </c>
      <c r="AP313" s="137" t="str">
        <f t="shared" si="202"/>
        <v>Y</v>
      </c>
      <c r="AQ313" s="139">
        <f t="shared" si="203"/>
        <v>78.579356270810209</v>
      </c>
      <c r="AR313" s="139">
        <f t="shared" si="204"/>
        <v>23.763736263736263</v>
      </c>
      <c r="AS313" s="139">
        <f t="shared" si="205"/>
        <v>17.230273752012881</v>
      </c>
      <c r="AT313" s="139">
        <f t="shared" si="206"/>
        <v>33.261802575107296</v>
      </c>
      <c r="AU313" s="137" t="str">
        <f t="shared" si="207"/>
        <v>Y</v>
      </c>
      <c r="AV313" s="137" t="str">
        <f t="shared" si="208"/>
        <v>Y</v>
      </c>
      <c r="AW313" s="137" t="str">
        <f t="shared" si="209"/>
        <v>N</v>
      </c>
      <c r="AX313" s="137">
        <f>'FOD (ALL)'!I313</f>
        <v>5199.41</v>
      </c>
      <c r="AY313" s="137">
        <f>'FOD (ALL)'!Z313</f>
        <v>1726.22</v>
      </c>
      <c r="AZ313" s="137">
        <f>'FOD (ALL)'!AQ313</f>
        <v>903.64</v>
      </c>
      <c r="BA313" s="137">
        <f>'FOD (ALL)'!BH313</f>
        <v>1939.22</v>
      </c>
      <c r="BB313" s="137">
        <f>'FOD (ALL)'!BY313</f>
        <v>643.54</v>
      </c>
      <c r="BC313" s="137" t="str">
        <f t="shared" si="210"/>
        <v>Y</v>
      </c>
      <c r="BD313" s="137" t="str">
        <f t="shared" si="211"/>
        <v>Y</v>
      </c>
      <c r="BE313" s="137" t="str">
        <f t="shared" si="212"/>
        <v>N</v>
      </c>
      <c r="BF313" s="137" t="str">
        <f t="shared" si="213"/>
        <v>Y</v>
      </c>
      <c r="BG313" s="139">
        <f t="shared" si="214"/>
        <v>201.20204840634446</v>
      </c>
      <c r="BH313" s="139">
        <f t="shared" si="215"/>
        <v>91.029613562923288</v>
      </c>
      <c r="BI313" s="139">
        <f t="shared" si="216"/>
        <v>-53.401883231402316</v>
      </c>
      <c r="BJ313" s="139">
        <f t="shared" si="217"/>
        <v>201.33635826832835</v>
      </c>
      <c r="BK313" s="137" t="str">
        <f t="shared" si="218"/>
        <v>Y</v>
      </c>
      <c r="BL313" s="137" t="str">
        <f t="shared" si="219"/>
        <v>Y</v>
      </c>
      <c r="BM313" s="137" t="str">
        <f t="shared" si="220"/>
        <v>N</v>
      </c>
      <c r="BN313" s="137">
        <f>'FOD (ALL)'!H313</f>
        <v>1670</v>
      </c>
      <c r="BO313" s="137">
        <f>'FOD (ALL)'!Y313</f>
        <v>545</v>
      </c>
      <c r="BP313" s="137">
        <f>'FOD (ALL)'!AP313</f>
        <v>282</v>
      </c>
      <c r="BQ313" s="137">
        <f>'FOD (ALL)'!BG313</f>
        <v>610</v>
      </c>
      <c r="BR313" s="137">
        <f>'FOD (ALL)'!BX313</f>
        <v>211</v>
      </c>
      <c r="BS313" s="137" t="str">
        <f t="shared" si="221"/>
        <v>Y</v>
      </c>
      <c r="BT313" s="137" t="str">
        <f t="shared" si="222"/>
        <v>Y</v>
      </c>
      <c r="BU313" s="137" t="str">
        <f t="shared" si="223"/>
        <v>N</v>
      </c>
      <c r="BV313" s="137" t="str">
        <f t="shared" si="224"/>
        <v>Y</v>
      </c>
      <c r="BW313" s="139">
        <f t="shared" si="225"/>
        <v>206.42201834862385</v>
      </c>
      <c r="BX313" s="139">
        <f t="shared" si="226"/>
        <v>93.262411347517727</v>
      </c>
      <c r="BY313" s="139">
        <f t="shared" si="227"/>
        <v>-53.770491803278688</v>
      </c>
      <c r="BZ313" s="139">
        <f t="shared" si="228"/>
        <v>189.09952606635073</v>
      </c>
      <c r="CA313" s="137" t="str">
        <f t="shared" si="229"/>
        <v>Y</v>
      </c>
      <c r="CB313" s="137" t="str">
        <f t="shared" si="230"/>
        <v>Y</v>
      </c>
      <c r="CC313" s="137" t="str">
        <f t="shared" si="231"/>
        <v>N</v>
      </c>
    </row>
    <row r="314" spans="1:81" x14ac:dyDescent="0.3">
      <c r="A314" s="137" t="str">
        <f>'FOD (ALL)'!B314</f>
        <v>ONGC</v>
      </c>
      <c r="B314" s="146">
        <f>'FOD (ALL)'!C314</f>
        <v>44042</v>
      </c>
      <c r="C314" s="137">
        <f>'FOD (ALL)'!G314</f>
        <v>76.75</v>
      </c>
      <c r="D314" s="137">
        <f>'FOD (ALL)'!X314</f>
        <v>77.7</v>
      </c>
      <c r="E314" s="137">
        <f>'FOD (ALL)'!AO314</f>
        <v>78.7</v>
      </c>
      <c r="F314" s="137">
        <f>'FOD (ALL)'!BF314</f>
        <v>77.849999999999994</v>
      </c>
      <c r="G314" s="137">
        <f>'FOD (ALL)'!BW314</f>
        <v>73.599999999999994</v>
      </c>
      <c r="H314" s="137" t="str">
        <f t="shared" si="188"/>
        <v>N</v>
      </c>
      <c r="I314" s="137" t="str">
        <f t="shared" si="189"/>
        <v>N</v>
      </c>
      <c r="J314" s="137" t="str">
        <f t="shared" si="190"/>
        <v>Y</v>
      </c>
      <c r="K314" s="137" t="str">
        <f t="shared" si="191"/>
        <v>Y</v>
      </c>
      <c r="L314" s="139">
        <f t="shared" si="192"/>
        <v>-1.2226512226512263</v>
      </c>
      <c r="M314" s="139">
        <f t="shared" si="193"/>
        <v>-1.2706480304955527</v>
      </c>
      <c r="N314" s="139">
        <f t="shared" si="194"/>
        <v>1.0918432883750913</v>
      </c>
      <c r="O314" s="139">
        <f t="shared" si="195"/>
        <v>5.7744565217391308</v>
      </c>
      <c r="P314" s="137" t="str">
        <f t="shared" si="196"/>
        <v>Y</v>
      </c>
      <c r="Q314" s="137" t="str">
        <f t="shared" si="197"/>
        <v>N</v>
      </c>
      <c r="R314" s="137" t="str">
        <f t="shared" si="198"/>
        <v>N</v>
      </c>
      <c r="S314" s="137">
        <f>'FOD (ALL)'!D314</f>
        <v>76.400000000000006</v>
      </c>
      <c r="T314" s="137">
        <f>'FOD (ALL)'!U314</f>
        <v>0</v>
      </c>
      <c r="U314" s="137">
        <f>'FOD (ALL)'!AL314</f>
        <v>0</v>
      </c>
      <c r="V314" s="137">
        <f>'FOD (ALL)'!BC314</f>
        <v>0</v>
      </c>
      <c r="W314" s="137">
        <f>'FOD (ALL)'!BT314</f>
        <v>0</v>
      </c>
      <c r="X314" s="137">
        <f>'FOD (ALL)'!E314</f>
        <v>76.5</v>
      </c>
      <c r="Y314" s="137">
        <f>'FOD (ALL)'!V314</f>
        <v>0</v>
      </c>
      <c r="Z314" s="137">
        <f>'FOD (ALL)'!AM314</f>
        <v>0</v>
      </c>
      <c r="AA314" s="137">
        <f>'FOD (ALL)'!BD314</f>
        <v>0</v>
      </c>
      <c r="AB314" s="137">
        <f>'FOD (ALL)'!BU314</f>
        <v>0</v>
      </c>
      <c r="AC314" s="137">
        <f>'FOD (ALL)'!F314</f>
        <v>76.400000000000006</v>
      </c>
      <c r="AD314" s="137">
        <f>'FOD (ALL)'!W314</f>
        <v>0</v>
      </c>
      <c r="AE314" s="137">
        <f>'FOD (ALL)'!AN314</f>
        <v>0</v>
      </c>
      <c r="AF314" s="137">
        <f>'FOD (ALL)'!BE314</f>
        <v>0</v>
      </c>
      <c r="AG314" s="137">
        <f>'FOD (ALL)'!BV314</f>
        <v>0</v>
      </c>
      <c r="AH314" s="137">
        <f>'FOD (ALL)'!J314</f>
        <v>46200</v>
      </c>
      <c r="AI314" s="137">
        <f>'FOD (ALL)'!AA314</f>
        <v>38500</v>
      </c>
      <c r="AJ314" s="137">
        <f>'FOD (ALL)'!AR314</f>
        <v>38500</v>
      </c>
      <c r="AK314" s="137">
        <f>'FOD (ALL)'!BI314</f>
        <v>38500</v>
      </c>
      <c r="AL314" s="137">
        <f>'FOD (ALL)'!BZ314</f>
        <v>38500</v>
      </c>
      <c r="AM314" s="137" t="str">
        <f t="shared" si="199"/>
        <v>Y</v>
      </c>
      <c r="AN314" s="137" t="str">
        <f t="shared" si="200"/>
        <v>Y</v>
      </c>
      <c r="AO314" s="137" t="str">
        <f t="shared" si="201"/>
        <v>Y</v>
      </c>
      <c r="AP314" s="137" t="str">
        <f t="shared" si="202"/>
        <v>Y</v>
      </c>
      <c r="AQ314" s="139">
        <f t="shared" si="203"/>
        <v>20</v>
      </c>
      <c r="AR314" s="139">
        <f t="shared" si="204"/>
        <v>0</v>
      </c>
      <c r="AS314" s="139">
        <f t="shared" si="205"/>
        <v>0</v>
      </c>
      <c r="AT314" s="139">
        <f t="shared" si="206"/>
        <v>0</v>
      </c>
      <c r="AU314" s="137" t="str">
        <f t="shared" si="207"/>
        <v>Y</v>
      </c>
      <c r="AV314" s="137" t="str">
        <f t="shared" si="208"/>
        <v>Y</v>
      </c>
      <c r="AW314" s="137" t="str">
        <f t="shared" si="209"/>
        <v>Y</v>
      </c>
      <c r="AX314" s="137">
        <f>'FOD (ALL)'!I314</f>
        <v>11.77</v>
      </c>
      <c r="AY314" s="137">
        <f>'FOD (ALL)'!Z314</f>
        <v>0</v>
      </c>
      <c r="AZ314" s="137">
        <f>'FOD (ALL)'!AQ314</f>
        <v>0</v>
      </c>
      <c r="BA314" s="137">
        <f>'FOD (ALL)'!BH314</f>
        <v>0</v>
      </c>
      <c r="BB314" s="137">
        <f>'FOD (ALL)'!BY314</f>
        <v>0</v>
      </c>
      <c r="BC314" s="137" t="str">
        <f t="shared" si="210"/>
        <v>Y</v>
      </c>
      <c r="BD314" s="137" t="str">
        <f t="shared" si="211"/>
        <v>Y</v>
      </c>
      <c r="BE314" s="137" t="str">
        <f t="shared" si="212"/>
        <v>Y</v>
      </c>
      <c r="BF314" s="137" t="str">
        <f t="shared" si="213"/>
        <v>Y</v>
      </c>
      <c r="BG314" s="139" t="e">
        <f t="shared" si="214"/>
        <v>#DIV/0!</v>
      </c>
      <c r="BH314" s="139" t="e">
        <f t="shared" si="215"/>
        <v>#DIV/0!</v>
      </c>
      <c r="BI314" s="139" t="e">
        <f t="shared" si="216"/>
        <v>#DIV/0!</v>
      </c>
      <c r="BJ314" s="139" t="e">
        <f t="shared" si="217"/>
        <v>#DIV/0!</v>
      </c>
      <c r="BK314" s="137" t="e">
        <f t="shared" si="218"/>
        <v>#DIV/0!</v>
      </c>
      <c r="BL314" s="137" t="e">
        <f t="shared" si="219"/>
        <v>#DIV/0!</v>
      </c>
      <c r="BM314" s="137" t="e">
        <f t="shared" si="220"/>
        <v>#DIV/0!</v>
      </c>
      <c r="BN314" s="137">
        <f>'FOD (ALL)'!H314</f>
        <v>2</v>
      </c>
      <c r="BO314" s="137">
        <f>'FOD (ALL)'!Y314</f>
        <v>0</v>
      </c>
      <c r="BP314" s="137">
        <f>'FOD (ALL)'!AP314</f>
        <v>0</v>
      </c>
      <c r="BQ314" s="137">
        <f>'FOD (ALL)'!BG314</f>
        <v>0</v>
      </c>
      <c r="BR314" s="137">
        <f>'FOD (ALL)'!BX314</f>
        <v>0</v>
      </c>
      <c r="BS314" s="137" t="str">
        <f t="shared" si="221"/>
        <v>Y</v>
      </c>
      <c r="BT314" s="137" t="str">
        <f t="shared" si="222"/>
        <v>Y</v>
      </c>
      <c r="BU314" s="137" t="str">
        <f t="shared" si="223"/>
        <v>Y</v>
      </c>
      <c r="BV314" s="137" t="str">
        <f t="shared" si="224"/>
        <v>Y</v>
      </c>
      <c r="BW314" s="139" t="e">
        <f t="shared" si="225"/>
        <v>#DIV/0!</v>
      </c>
      <c r="BX314" s="139" t="e">
        <f t="shared" si="226"/>
        <v>#DIV/0!</v>
      </c>
      <c r="BY314" s="139" t="e">
        <f t="shared" si="227"/>
        <v>#DIV/0!</v>
      </c>
      <c r="BZ314" s="139" t="e">
        <f t="shared" si="228"/>
        <v>#DIV/0!</v>
      </c>
      <c r="CA314" s="137" t="e">
        <f t="shared" si="229"/>
        <v>#DIV/0!</v>
      </c>
      <c r="CB314" s="137" t="e">
        <f t="shared" si="230"/>
        <v>#DIV/0!</v>
      </c>
      <c r="CC314" s="137" t="e">
        <f t="shared" si="231"/>
        <v>#DIV/0!</v>
      </c>
    </row>
    <row r="315" spans="1:81" x14ac:dyDescent="0.3">
      <c r="A315" s="137" t="str">
        <f>'FOD (ALL)'!B315</f>
        <v>PAGEIND</v>
      </c>
      <c r="B315" s="146">
        <f>'FOD (ALL)'!C315</f>
        <v>43979</v>
      </c>
      <c r="C315" s="137">
        <f>'FOD (ALL)'!G315</f>
        <v>18168.849999999999</v>
      </c>
      <c r="D315" s="137">
        <f>'FOD (ALL)'!X315</f>
        <v>18404.099999999999</v>
      </c>
      <c r="E315" s="137">
        <f>'FOD (ALL)'!AO315</f>
        <v>18644</v>
      </c>
      <c r="F315" s="137">
        <f>'FOD (ALL)'!BF315</f>
        <v>17530.95</v>
      </c>
      <c r="G315" s="137">
        <f>'FOD (ALL)'!BW315</f>
        <v>17681.650000000001</v>
      </c>
      <c r="H315" s="137" t="str">
        <f t="shared" si="188"/>
        <v>N</v>
      </c>
      <c r="I315" s="137" t="str">
        <f t="shared" si="189"/>
        <v>N</v>
      </c>
      <c r="J315" s="137" t="str">
        <f t="shared" si="190"/>
        <v>Y</v>
      </c>
      <c r="K315" s="137" t="str">
        <f t="shared" si="191"/>
        <v>N</v>
      </c>
      <c r="L315" s="139">
        <f t="shared" si="192"/>
        <v>-1.2782477817442854</v>
      </c>
      <c r="M315" s="139">
        <f t="shared" si="193"/>
        <v>-1.2867410426947083</v>
      </c>
      <c r="N315" s="139">
        <f t="shared" si="194"/>
        <v>6.3490569535592716</v>
      </c>
      <c r="O315" s="139">
        <f t="shared" si="195"/>
        <v>-0.8522960244094907</v>
      </c>
      <c r="P315" s="137" t="str">
        <f t="shared" si="196"/>
        <v>Y</v>
      </c>
      <c r="Q315" s="137" t="str">
        <f t="shared" si="197"/>
        <v>N</v>
      </c>
      <c r="R315" s="137" t="str">
        <f t="shared" si="198"/>
        <v>Y</v>
      </c>
      <c r="S315" s="137">
        <f>'FOD (ALL)'!D315</f>
        <v>18550</v>
      </c>
      <c r="T315" s="137">
        <f>'FOD (ALL)'!U315</f>
        <v>18671.75</v>
      </c>
      <c r="U315" s="137">
        <f>'FOD (ALL)'!AL315</f>
        <v>17799.650000000001</v>
      </c>
      <c r="V315" s="137">
        <f>'FOD (ALL)'!BC315</f>
        <v>17839.099999999999</v>
      </c>
      <c r="W315" s="137">
        <f>'FOD (ALL)'!BT315</f>
        <v>17531.55</v>
      </c>
      <c r="X315" s="137">
        <f>'FOD (ALL)'!E315</f>
        <v>18750</v>
      </c>
      <c r="Y315" s="137">
        <f>'FOD (ALL)'!V315</f>
        <v>18975.099999999999</v>
      </c>
      <c r="Z315" s="137">
        <f>'FOD (ALL)'!AM315</f>
        <v>18749.650000000001</v>
      </c>
      <c r="AA315" s="137">
        <f>'FOD (ALL)'!BD315</f>
        <v>18263.95</v>
      </c>
      <c r="AB315" s="137">
        <f>'FOD (ALL)'!BU315</f>
        <v>18049.95</v>
      </c>
      <c r="AC315" s="137">
        <f>'FOD (ALL)'!F315</f>
        <v>18010</v>
      </c>
      <c r="AD315" s="137">
        <f>'FOD (ALL)'!W315</f>
        <v>18150.150000000001</v>
      </c>
      <c r="AE315" s="137">
        <f>'FOD (ALL)'!AN315</f>
        <v>17775</v>
      </c>
      <c r="AF315" s="137">
        <f>'FOD (ALL)'!BE315</f>
        <v>17400</v>
      </c>
      <c r="AG315" s="137">
        <f>'FOD (ALL)'!BV315</f>
        <v>17040</v>
      </c>
      <c r="AH315" s="137">
        <f>'FOD (ALL)'!J315</f>
        <v>128800</v>
      </c>
      <c r="AI315" s="137">
        <f>'FOD (ALL)'!AA315</f>
        <v>135075</v>
      </c>
      <c r="AJ315" s="137">
        <f>'FOD (ALL)'!AR315</f>
        <v>137500</v>
      </c>
      <c r="AK315" s="137">
        <f>'FOD (ALL)'!BI315</f>
        <v>131950</v>
      </c>
      <c r="AL315" s="137">
        <f>'FOD (ALL)'!BZ315</f>
        <v>133425</v>
      </c>
      <c r="AM315" s="137" t="str">
        <f t="shared" si="199"/>
        <v>N</v>
      </c>
      <c r="AN315" s="137" t="str">
        <f t="shared" si="200"/>
        <v>N</v>
      </c>
      <c r="AO315" s="137" t="str">
        <f t="shared" si="201"/>
        <v>Y</v>
      </c>
      <c r="AP315" s="137" t="str">
        <f t="shared" si="202"/>
        <v>N</v>
      </c>
      <c r="AQ315" s="139">
        <f t="shared" si="203"/>
        <v>-4.6455672774384604</v>
      </c>
      <c r="AR315" s="139">
        <f t="shared" si="204"/>
        <v>-1.7636363636363637</v>
      </c>
      <c r="AS315" s="139">
        <f t="shared" si="205"/>
        <v>4.20613868889731</v>
      </c>
      <c r="AT315" s="139">
        <f t="shared" si="206"/>
        <v>-1.1054899756417464</v>
      </c>
      <c r="AU315" s="137" t="str">
        <f t="shared" si="207"/>
        <v>N</v>
      </c>
      <c r="AV315" s="137" t="str">
        <f t="shared" si="208"/>
        <v>N</v>
      </c>
      <c r="AW315" s="137" t="str">
        <f t="shared" si="209"/>
        <v>Y</v>
      </c>
      <c r="AX315" s="137">
        <f>'FOD (ALL)'!I315</f>
        <v>6184.37</v>
      </c>
      <c r="AY315" s="137">
        <f>'FOD (ALL)'!Z315</f>
        <v>7815.77</v>
      </c>
      <c r="AZ315" s="137">
        <f>'FOD (ALL)'!AQ315</f>
        <v>6650.89</v>
      </c>
      <c r="BA315" s="137">
        <f>'FOD (ALL)'!BH315</f>
        <v>5774.78</v>
      </c>
      <c r="BB315" s="137">
        <f>'FOD (ALL)'!BY315</f>
        <v>7814.13</v>
      </c>
      <c r="BC315" s="137" t="str">
        <f t="shared" si="210"/>
        <v>N</v>
      </c>
      <c r="BD315" s="137" t="str">
        <f t="shared" si="211"/>
        <v>Y</v>
      </c>
      <c r="BE315" s="137" t="str">
        <f t="shared" si="212"/>
        <v>Y</v>
      </c>
      <c r="BF315" s="137" t="str">
        <f t="shared" si="213"/>
        <v>N</v>
      </c>
      <c r="BG315" s="139">
        <f t="shared" si="214"/>
        <v>-20.873183320389423</v>
      </c>
      <c r="BH315" s="139">
        <f t="shared" si="215"/>
        <v>17.514648415475222</v>
      </c>
      <c r="BI315" s="139">
        <f t="shared" si="216"/>
        <v>15.17131388555063</v>
      </c>
      <c r="BJ315" s="139">
        <f t="shared" si="217"/>
        <v>-26.09823486427792</v>
      </c>
      <c r="BK315" s="137" t="str">
        <f t="shared" si="218"/>
        <v>N</v>
      </c>
      <c r="BL315" s="137" t="str">
        <f t="shared" si="219"/>
        <v>Y</v>
      </c>
      <c r="BM315" s="137" t="str">
        <f t="shared" si="220"/>
        <v>Y</v>
      </c>
      <c r="BN315" s="137">
        <f>'FOD (ALL)'!H315</f>
        <v>1355</v>
      </c>
      <c r="BO315" s="137">
        <f>'FOD (ALL)'!Y315</f>
        <v>1679</v>
      </c>
      <c r="BP315" s="137">
        <f>'FOD (ALL)'!AP315</f>
        <v>1453</v>
      </c>
      <c r="BQ315" s="137">
        <f>'FOD (ALL)'!BG315</f>
        <v>1295</v>
      </c>
      <c r="BR315" s="137">
        <f>'FOD (ALL)'!BX315</f>
        <v>1791</v>
      </c>
      <c r="BS315" s="137" t="str">
        <f t="shared" si="221"/>
        <v>N</v>
      </c>
      <c r="BT315" s="137" t="str">
        <f t="shared" si="222"/>
        <v>Y</v>
      </c>
      <c r="BU315" s="137" t="str">
        <f t="shared" si="223"/>
        <v>Y</v>
      </c>
      <c r="BV315" s="137" t="str">
        <f t="shared" si="224"/>
        <v>N</v>
      </c>
      <c r="BW315" s="139">
        <f t="shared" si="225"/>
        <v>-19.297200714711138</v>
      </c>
      <c r="BX315" s="139">
        <f t="shared" si="226"/>
        <v>15.554026152787337</v>
      </c>
      <c r="BY315" s="139">
        <f t="shared" si="227"/>
        <v>12.200772200772199</v>
      </c>
      <c r="BZ315" s="139">
        <f t="shared" si="228"/>
        <v>-27.694025683975433</v>
      </c>
      <c r="CA315" s="137" t="str">
        <f t="shared" si="229"/>
        <v>N</v>
      </c>
      <c r="CB315" s="137" t="str">
        <f t="shared" si="230"/>
        <v>Y</v>
      </c>
      <c r="CC315" s="137" t="str">
        <f t="shared" si="231"/>
        <v>Y</v>
      </c>
    </row>
    <row r="316" spans="1:81" x14ac:dyDescent="0.3">
      <c r="A316" s="137" t="str">
        <f>'FOD (ALL)'!B316</f>
        <v>PAGEIND</v>
      </c>
      <c r="B316" s="146">
        <f>'FOD (ALL)'!C316</f>
        <v>44007</v>
      </c>
      <c r="C316" s="137">
        <f>'FOD (ALL)'!G316</f>
        <v>17925.2</v>
      </c>
      <c r="D316" s="137">
        <f>'FOD (ALL)'!X316</f>
        <v>18100.75</v>
      </c>
      <c r="E316" s="137">
        <f>'FOD (ALL)'!AO316</f>
        <v>18409.8</v>
      </c>
      <c r="F316" s="137">
        <f>'FOD (ALL)'!BF316</f>
        <v>17323.400000000001</v>
      </c>
      <c r="G316" s="137">
        <f>'FOD (ALL)'!BW316</f>
        <v>17495.900000000001</v>
      </c>
      <c r="H316" s="137" t="str">
        <f t="shared" si="188"/>
        <v>N</v>
      </c>
      <c r="I316" s="137" t="str">
        <f t="shared" si="189"/>
        <v>N</v>
      </c>
      <c r="J316" s="137" t="str">
        <f t="shared" si="190"/>
        <v>Y</v>
      </c>
      <c r="K316" s="137" t="str">
        <f t="shared" si="191"/>
        <v>N</v>
      </c>
      <c r="L316" s="139">
        <f t="shared" si="192"/>
        <v>-0.96984931563608834</v>
      </c>
      <c r="M316" s="139">
        <f t="shared" si="193"/>
        <v>-1.6787254614390124</v>
      </c>
      <c r="N316" s="139">
        <f t="shared" si="194"/>
        <v>6.2712862371127942</v>
      </c>
      <c r="O316" s="139">
        <f t="shared" si="195"/>
        <v>-0.98594527860813086</v>
      </c>
      <c r="P316" s="137" t="str">
        <f t="shared" si="196"/>
        <v>Y</v>
      </c>
      <c r="Q316" s="137" t="str">
        <f t="shared" si="197"/>
        <v>N</v>
      </c>
      <c r="R316" s="137" t="str">
        <f t="shared" si="198"/>
        <v>Y</v>
      </c>
      <c r="S316" s="137">
        <f>'FOD (ALL)'!D316</f>
        <v>18399.8</v>
      </c>
      <c r="T316" s="137">
        <f>'FOD (ALL)'!U316</f>
        <v>18466</v>
      </c>
      <c r="U316" s="137">
        <f>'FOD (ALL)'!AL316</f>
        <v>17772.599999999999</v>
      </c>
      <c r="V316" s="137">
        <f>'FOD (ALL)'!BC316</f>
        <v>17642</v>
      </c>
      <c r="W316" s="137">
        <f>'FOD (ALL)'!BT316</f>
        <v>17320</v>
      </c>
      <c r="X316" s="137">
        <f>'FOD (ALL)'!E316</f>
        <v>18399.95</v>
      </c>
      <c r="Y316" s="137">
        <f>'FOD (ALL)'!V316</f>
        <v>18625.099999999999</v>
      </c>
      <c r="Z316" s="137">
        <f>'FOD (ALL)'!AM316</f>
        <v>18469.95</v>
      </c>
      <c r="AA316" s="137">
        <f>'FOD (ALL)'!BD316</f>
        <v>18013.45</v>
      </c>
      <c r="AB316" s="137">
        <f>'FOD (ALL)'!BU316</f>
        <v>17750</v>
      </c>
      <c r="AC316" s="137">
        <f>'FOD (ALL)'!F316</f>
        <v>17749.849999999999</v>
      </c>
      <c r="AD316" s="137">
        <f>'FOD (ALL)'!W316</f>
        <v>18000.05</v>
      </c>
      <c r="AE316" s="137">
        <f>'FOD (ALL)'!AN316</f>
        <v>17772.599999999999</v>
      </c>
      <c r="AF316" s="137">
        <f>'FOD (ALL)'!BE316</f>
        <v>17239.3</v>
      </c>
      <c r="AG316" s="137">
        <f>'FOD (ALL)'!BV316</f>
        <v>16930.650000000001</v>
      </c>
      <c r="AH316" s="137">
        <f>'FOD (ALL)'!J316</f>
        <v>15450</v>
      </c>
      <c r="AI316" s="137">
        <f>'FOD (ALL)'!AA316</f>
        <v>9350</v>
      </c>
      <c r="AJ316" s="137">
        <f>'FOD (ALL)'!AR316</f>
        <v>3075</v>
      </c>
      <c r="AK316" s="137">
        <f>'FOD (ALL)'!BI316</f>
        <v>2275</v>
      </c>
      <c r="AL316" s="137">
        <f>'FOD (ALL)'!BZ316</f>
        <v>1500</v>
      </c>
      <c r="AM316" s="137" t="str">
        <f t="shared" si="199"/>
        <v>Y</v>
      </c>
      <c r="AN316" s="137" t="str">
        <f t="shared" si="200"/>
        <v>Y</v>
      </c>
      <c r="AO316" s="137" t="str">
        <f t="shared" si="201"/>
        <v>Y</v>
      </c>
      <c r="AP316" s="137" t="str">
        <f t="shared" si="202"/>
        <v>Y</v>
      </c>
      <c r="AQ316" s="139">
        <f t="shared" si="203"/>
        <v>65.240641711229955</v>
      </c>
      <c r="AR316" s="139">
        <f t="shared" si="204"/>
        <v>204.0650406504065</v>
      </c>
      <c r="AS316" s="139">
        <f t="shared" si="205"/>
        <v>35.164835164835168</v>
      </c>
      <c r="AT316" s="139">
        <f t="shared" si="206"/>
        <v>51.666666666666671</v>
      </c>
      <c r="AU316" s="137" t="str">
        <f t="shared" si="207"/>
        <v>N</v>
      </c>
      <c r="AV316" s="137" t="str">
        <f t="shared" si="208"/>
        <v>Y</v>
      </c>
      <c r="AW316" s="137" t="str">
        <f t="shared" si="209"/>
        <v>N</v>
      </c>
      <c r="AX316" s="137">
        <f>'FOD (ALL)'!I316</f>
        <v>2208.5500000000002</v>
      </c>
      <c r="AY316" s="137">
        <f>'FOD (ALL)'!Z316</f>
        <v>1333.93</v>
      </c>
      <c r="AZ316" s="137">
        <f>'FOD (ALL)'!AQ316</f>
        <v>419.97</v>
      </c>
      <c r="BA316" s="137">
        <f>'FOD (ALL)'!BH316</f>
        <v>253.69</v>
      </c>
      <c r="BB316" s="137">
        <f>'FOD (ALL)'!BY316</f>
        <v>129.6</v>
      </c>
      <c r="BC316" s="137" t="str">
        <f t="shared" si="210"/>
        <v>Y</v>
      </c>
      <c r="BD316" s="137" t="str">
        <f t="shared" si="211"/>
        <v>Y</v>
      </c>
      <c r="BE316" s="137" t="str">
        <f t="shared" si="212"/>
        <v>Y</v>
      </c>
      <c r="BF316" s="137" t="str">
        <f t="shared" si="213"/>
        <v>Y</v>
      </c>
      <c r="BG316" s="139">
        <f t="shared" si="214"/>
        <v>65.567158696483332</v>
      </c>
      <c r="BH316" s="139">
        <f t="shared" si="215"/>
        <v>217.62506845727074</v>
      </c>
      <c r="BI316" s="139">
        <f t="shared" si="216"/>
        <v>65.544562261027252</v>
      </c>
      <c r="BJ316" s="139">
        <f t="shared" si="217"/>
        <v>95.748456790123456</v>
      </c>
      <c r="BK316" s="137" t="str">
        <f t="shared" si="218"/>
        <v>N</v>
      </c>
      <c r="BL316" s="137" t="str">
        <f t="shared" si="219"/>
        <v>Y</v>
      </c>
      <c r="BM316" s="137" t="str">
        <f t="shared" si="220"/>
        <v>N</v>
      </c>
      <c r="BN316" s="137">
        <f>'FOD (ALL)'!H316</f>
        <v>493</v>
      </c>
      <c r="BO316" s="137">
        <f>'FOD (ALL)'!Y316</f>
        <v>289</v>
      </c>
      <c r="BP316" s="137">
        <f>'FOD (ALL)'!AP316</f>
        <v>93</v>
      </c>
      <c r="BQ316" s="137">
        <f>'FOD (ALL)'!BG316</f>
        <v>58</v>
      </c>
      <c r="BR316" s="137">
        <f>'FOD (ALL)'!BX316</f>
        <v>30</v>
      </c>
      <c r="BS316" s="137" t="str">
        <f t="shared" si="221"/>
        <v>Y</v>
      </c>
      <c r="BT316" s="137" t="str">
        <f t="shared" si="222"/>
        <v>Y</v>
      </c>
      <c r="BU316" s="137" t="str">
        <f t="shared" si="223"/>
        <v>Y</v>
      </c>
      <c r="BV316" s="137" t="str">
        <f t="shared" si="224"/>
        <v>Y</v>
      </c>
      <c r="BW316" s="139">
        <f t="shared" si="225"/>
        <v>70.588235294117652</v>
      </c>
      <c r="BX316" s="139">
        <f t="shared" si="226"/>
        <v>210.75268817204301</v>
      </c>
      <c r="BY316" s="139">
        <f t="shared" si="227"/>
        <v>60.344827586206897</v>
      </c>
      <c r="BZ316" s="139">
        <f t="shared" si="228"/>
        <v>93.333333333333329</v>
      </c>
      <c r="CA316" s="137" t="str">
        <f t="shared" si="229"/>
        <v>N</v>
      </c>
      <c r="CB316" s="137" t="str">
        <f t="shared" si="230"/>
        <v>Y</v>
      </c>
      <c r="CC316" s="137" t="str">
        <f t="shared" si="231"/>
        <v>N</v>
      </c>
    </row>
    <row r="317" spans="1:81" x14ac:dyDescent="0.3">
      <c r="A317" s="137" t="str">
        <f>'FOD (ALL)'!B317</f>
        <v>PAGEIND</v>
      </c>
      <c r="B317" s="146">
        <f>'FOD (ALL)'!C317</f>
        <v>44042</v>
      </c>
      <c r="C317" s="137">
        <f>'FOD (ALL)'!G317</f>
        <v>18257.650000000001</v>
      </c>
      <c r="D317" s="137">
        <f>'FOD (ALL)'!X317</f>
        <v>18555.900000000001</v>
      </c>
      <c r="E317" s="137">
        <f>'FOD (ALL)'!AO317</f>
        <v>18822.2</v>
      </c>
      <c r="F317" s="137">
        <f>'FOD (ALL)'!BF317</f>
        <v>17659.05</v>
      </c>
      <c r="G317" s="137">
        <f>'FOD (ALL)'!BW317</f>
        <v>17874.8</v>
      </c>
      <c r="H317" s="137" t="str">
        <f t="shared" si="188"/>
        <v>N</v>
      </c>
      <c r="I317" s="137" t="str">
        <f t="shared" si="189"/>
        <v>N</v>
      </c>
      <c r="J317" s="137" t="str">
        <f t="shared" si="190"/>
        <v>Y</v>
      </c>
      <c r="K317" s="137" t="str">
        <f t="shared" si="191"/>
        <v>N</v>
      </c>
      <c r="L317" s="139">
        <f t="shared" si="192"/>
        <v>-1.6073054931315647</v>
      </c>
      <c r="M317" s="139">
        <f t="shared" si="193"/>
        <v>-1.4148186715686757</v>
      </c>
      <c r="N317" s="139">
        <f t="shared" si="194"/>
        <v>6.5867076654746519</v>
      </c>
      <c r="O317" s="139">
        <f t="shared" si="195"/>
        <v>-1.207006511960973</v>
      </c>
      <c r="P317" s="137" t="str">
        <f t="shared" si="196"/>
        <v>N</v>
      </c>
      <c r="Q317" s="137" t="str">
        <f t="shared" si="197"/>
        <v>N</v>
      </c>
      <c r="R317" s="137" t="str">
        <f t="shared" si="198"/>
        <v>Y</v>
      </c>
      <c r="S317" s="137">
        <f>'FOD (ALL)'!D317</f>
        <v>0</v>
      </c>
      <c r="T317" s="137">
        <f>'FOD (ALL)'!U317</f>
        <v>0</v>
      </c>
      <c r="U317" s="137">
        <f>'FOD (ALL)'!AL317</f>
        <v>0</v>
      </c>
      <c r="V317" s="137">
        <f>'FOD (ALL)'!BC317</f>
        <v>0</v>
      </c>
      <c r="W317" s="137">
        <f>'FOD (ALL)'!BT317</f>
        <v>0</v>
      </c>
      <c r="X317" s="137">
        <f>'FOD (ALL)'!E317</f>
        <v>0</v>
      </c>
      <c r="Y317" s="137">
        <f>'FOD (ALL)'!V317</f>
        <v>0</v>
      </c>
      <c r="Z317" s="137">
        <f>'FOD (ALL)'!AM317</f>
        <v>0</v>
      </c>
      <c r="AA317" s="137">
        <f>'FOD (ALL)'!BD317</f>
        <v>0</v>
      </c>
      <c r="AB317" s="137">
        <f>'FOD (ALL)'!BU317</f>
        <v>0</v>
      </c>
      <c r="AC317" s="137">
        <f>'FOD (ALL)'!F317</f>
        <v>0</v>
      </c>
      <c r="AD317" s="137">
        <f>'FOD (ALL)'!W317</f>
        <v>0</v>
      </c>
      <c r="AE317" s="137">
        <f>'FOD (ALL)'!AN317</f>
        <v>0</v>
      </c>
      <c r="AF317" s="137">
        <f>'FOD (ALL)'!BE317</f>
        <v>0</v>
      </c>
      <c r="AG317" s="137">
        <f>'FOD (ALL)'!BV317</f>
        <v>0</v>
      </c>
      <c r="AH317" s="137">
        <f>'FOD (ALL)'!J317</f>
        <v>0</v>
      </c>
      <c r="AI317" s="137">
        <f>'FOD (ALL)'!AA317</f>
        <v>0</v>
      </c>
      <c r="AJ317" s="137">
        <f>'FOD (ALL)'!AR317</f>
        <v>0</v>
      </c>
      <c r="AK317" s="137">
        <f>'FOD (ALL)'!BI317</f>
        <v>0</v>
      </c>
      <c r="AL317" s="137">
        <f>'FOD (ALL)'!BZ317</f>
        <v>0</v>
      </c>
      <c r="AM317" s="137" t="str">
        <f t="shared" si="199"/>
        <v>Y</v>
      </c>
      <c r="AN317" s="137" t="str">
        <f t="shared" si="200"/>
        <v>Y</v>
      </c>
      <c r="AO317" s="137" t="str">
        <f t="shared" si="201"/>
        <v>Y</v>
      </c>
      <c r="AP317" s="137" t="str">
        <f t="shared" si="202"/>
        <v>Y</v>
      </c>
      <c r="AQ317" s="139" t="e">
        <f t="shared" si="203"/>
        <v>#DIV/0!</v>
      </c>
      <c r="AR317" s="139" t="e">
        <f t="shared" si="204"/>
        <v>#DIV/0!</v>
      </c>
      <c r="AS317" s="139" t="e">
        <f t="shared" si="205"/>
        <v>#DIV/0!</v>
      </c>
      <c r="AT317" s="139" t="e">
        <f t="shared" si="206"/>
        <v>#DIV/0!</v>
      </c>
      <c r="AU317" s="137" t="e">
        <f t="shared" si="207"/>
        <v>#DIV/0!</v>
      </c>
      <c r="AV317" s="137" t="e">
        <f t="shared" si="208"/>
        <v>#DIV/0!</v>
      </c>
      <c r="AW317" s="137" t="e">
        <f t="shared" si="209"/>
        <v>#DIV/0!</v>
      </c>
      <c r="AX317" s="137">
        <f>'FOD (ALL)'!I317</f>
        <v>0</v>
      </c>
      <c r="AY317" s="137">
        <f>'FOD (ALL)'!Z317</f>
        <v>0</v>
      </c>
      <c r="AZ317" s="137">
        <f>'FOD (ALL)'!AQ317</f>
        <v>0</v>
      </c>
      <c r="BA317" s="137">
        <f>'FOD (ALL)'!BH317</f>
        <v>0</v>
      </c>
      <c r="BB317" s="137">
        <f>'FOD (ALL)'!BY317</f>
        <v>0</v>
      </c>
      <c r="BC317" s="137" t="str">
        <f t="shared" si="210"/>
        <v>Y</v>
      </c>
      <c r="BD317" s="137" t="str">
        <f t="shared" si="211"/>
        <v>Y</v>
      </c>
      <c r="BE317" s="137" t="str">
        <f t="shared" si="212"/>
        <v>Y</v>
      </c>
      <c r="BF317" s="137" t="str">
        <f t="shared" si="213"/>
        <v>Y</v>
      </c>
      <c r="BG317" s="139" t="e">
        <f t="shared" si="214"/>
        <v>#DIV/0!</v>
      </c>
      <c r="BH317" s="139" t="e">
        <f t="shared" si="215"/>
        <v>#DIV/0!</v>
      </c>
      <c r="BI317" s="139" t="e">
        <f t="shared" si="216"/>
        <v>#DIV/0!</v>
      </c>
      <c r="BJ317" s="139" t="e">
        <f t="shared" si="217"/>
        <v>#DIV/0!</v>
      </c>
      <c r="BK317" s="137" t="e">
        <f t="shared" si="218"/>
        <v>#DIV/0!</v>
      </c>
      <c r="BL317" s="137" t="e">
        <f t="shared" si="219"/>
        <v>#DIV/0!</v>
      </c>
      <c r="BM317" s="137" t="e">
        <f t="shared" si="220"/>
        <v>#DIV/0!</v>
      </c>
      <c r="BN317" s="137">
        <f>'FOD (ALL)'!H317</f>
        <v>0</v>
      </c>
      <c r="BO317" s="137">
        <f>'FOD (ALL)'!Y317</f>
        <v>0</v>
      </c>
      <c r="BP317" s="137">
        <f>'FOD (ALL)'!AP317</f>
        <v>0</v>
      </c>
      <c r="BQ317" s="137">
        <f>'FOD (ALL)'!BG317</f>
        <v>0</v>
      </c>
      <c r="BR317" s="137">
        <f>'FOD (ALL)'!BX317</f>
        <v>0</v>
      </c>
      <c r="BS317" s="137" t="str">
        <f t="shared" si="221"/>
        <v>Y</v>
      </c>
      <c r="BT317" s="137" t="str">
        <f t="shared" si="222"/>
        <v>Y</v>
      </c>
      <c r="BU317" s="137" t="str">
        <f t="shared" si="223"/>
        <v>Y</v>
      </c>
      <c r="BV317" s="137" t="str">
        <f t="shared" si="224"/>
        <v>Y</v>
      </c>
      <c r="BW317" s="139" t="e">
        <f t="shared" si="225"/>
        <v>#DIV/0!</v>
      </c>
      <c r="BX317" s="139" t="e">
        <f t="shared" si="226"/>
        <v>#DIV/0!</v>
      </c>
      <c r="BY317" s="139" t="e">
        <f t="shared" si="227"/>
        <v>#DIV/0!</v>
      </c>
      <c r="BZ317" s="139" t="e">
        <f t="shared" si="228"/>
        <v>#DIV/0!</v>
      </c>
      <c r="CA317" s="137" t="e">
        <f t="shared" si="229"/>
        <v>#DIV/0!</v>
      </c>
      <c r="CB317" s="137" t="e">
        <f t="shared" si="230"/>
        <v>#DIV/0!</v>
      </c>
      <c r="CC317" s="137" t="e">
        <f t="shared" si="231"/>
        <v>#DIV/0!</v>
      </c>
    </row>
    <row r="318" spans="1:81" x14ac:dyDescent="0.3">
      <c r="A318" s="137" t="str">
        <f>'FOD (ALL)'!B318</f>
        <v>PEL</v>
      </c>
      <c r="B318" s="146">
        <f>'FOD (ALL)'!C318</f>
        <v>43979</v>
      </c>
      <c r="C318" s="137">
        <f>'FOD (ALL)'!G318</f>
        <v>932.9</v>
      </c>
      <c r="D318" s="137">
        <f>'FOD (ALL)'!X318</f>
        <v>914.45</v>
      </c>
      <c r="E318" s="137">
        <f>'FOD (ALL)'!AO318</f>
        <v>907.75</v>
      </c>
      <c r="F318" s="137">
        <f>'FOD (ALL)'!BF318</f>
        <v>868.25</v>
      </c>
      <c r="G318" s="137">
        <f>'FOD (ALL)'!BW318</f>
        <v>858.9</v>
      </c>
      <c r="H318" s="137" t="str">
        <f t="shared" si="188"/>
        <v>Y</v>
      </c>
      <c r="I318" s="137" t="str">
        <f t="shared" si="189"/>
        <v>Y</v>
      </c>
      <c r="J318" s="137" t="str">
        <f t="shared" si="190"/>
        <v>Y</v>
      </c>
      <c r="K318" s="137" t="str">
        <f t="shared" si="191"/>
        <v>Y</v>
      </c>
      <c r="L318" s="139">
        <f t="shared" si="192"/>
        <v>2.0176062113838844</v>
      </c>
      <c r="M318" s="139">
        <f t="shared" si="193"/>
        <v>0.73808868080419121</v>
      </c>
      <c r="N318" s="139">
        <f t="shared" si="194"/>
        <v>4.5493809386697377</v>
      </c>
      <c r="O318" s="139">
        <f t="shared" si="195"/>
        <v>1.0886016998486463</v>
      </c>
      <c r="P318" s="137" t="str">
        <f t="shared" si="196"/>
        <v>Y</v>
      </c>
      <c r="Q318" s="137" t="str">
        <f t="shared" si="197"/>
        <v>N</v>
      </c>
      <c r="R318" s="137" t="str">
        <f t="shared" si="198"/>
        <v>Y</v>
      </c>
      <c r="S318" s="137">
        <f>'FOD (ALL)'!D318</f>
        <v>909</v>
      </c>
      <c r="T318" s="137">
        <f>'FOD (ALL)'!U318</f>
        <v>912.5</v>
      </c>
      <c r="U318" s="137">
        <f>'FOD (ALL)'!AL318</f>
        <v>873.05</v>
      </c>
      <c r="V318" s="137">
        <f>'FOD (ALL)'!BC318</f>
        <v>877</v>
      </c>
      <c r="W318" s="137">
        <f>'FOD (ALL)'!BT318</f>
        <v>870.95</v>
      </c>
      <c r="X318" s="137">
        <f>'FOD (ALL)'!E318</f>
        <v>954.85</v>
      </c>
      <c r="Y318" s="137">
        <f>'FOD (ALL)'!V318</f>
        <v>956.9</v>
      </c>
      <c r="Z318" s="137">
        <f>'FOD (ALL)'!AM318</f>
        <v>916.3</v>
      </c>
      <c r="AA318" s="137">
        <f>'FOD (ALL)'!BD318</f>
        <v>884.1</v>
      </c>
      <c r="AB318" s="137">
        <f>'FOD (ALL)'!BU318</f>
        <v>898.65</v>
      </c>
      <c r="AC318" s="137">
        <f>'FOD (ALL)'!F318</f>
        <v>890.05</v>
      </c>
      <c r="AD318" s="137">
        <f>'FOD (ALL)'!W318</f>
        <v>903.2</v>
      </c>
      <c r="AE318" s="137">
        <f>'FOD (ALL)'!AN318</f>
        <v>862.75</v>
      </c>
      <c r="AF318" s="137">
        <f>'FOD (ALL)'!BE318</f>
        <v>847.95</v>
      </c>
      <c r="AG318" s="137">
        <f>'FOD (ALL)'!BV318</f>
        <v>826.95</v>
      </c>
      <c r="AH318" s="137">
        <f>'FOD (ALL)'!J318</f>
        <v>3678027</v>
      </c>
      <c r="AI318" s="137">
        <f>'FOD (ALL)'!AA318</f>
        <v>4428588</v>
      </c>
      <c r="AJ318" s="137">
        <f>'FOD (ALL)'!AR318</f>
        <v>4303443</v>
      </c>
      <c r="AK318" s="137">
        <f>'FOD (ALL)'!BI318</f>
        <v>4093323</v>
      </c>
      <c r="AL318" s="137">
        <f>'FOD (ALL)'!BZ318</f>
        <v>3944694</v>
      </c>
      <c r="AM318" s="137" t="str">
        <f t="shared" si="199"/>
        <v>N</v>
      </c>
      <c r="AN318" s="137" t="str">
        <f t="shared" si="200"/>
        <v>Y</v>
      </c>
      <c r="AO318" s="137" t="str">
        <f t="shared" si="201"/>
        <v>Y</v>
      </c>
      <c r="AP318" s="137" t="str">
        <f t="shared" si="202"/>
        <v>Y</v>
      </c>
      <c r="AQ318" s="139">
        <f t="shared" si="203"/>
        <v>-16.948088194250627</v>
      </c>
      <c r="AR318" s="139">
        <f t="shared" si="204"/>
        <v>2.9080203920442305</v>
      </c>
      <c r="AS318" s="139">
        <f t="shared" si="205"/>
        <v>5.1332377141994412</v>
      </c>
      <c r="AT318" s="139">
        <f t="shared" si="206"/>
        <v>3.7678207739307537</v>
      </c>
      <c r="AU318" s="137" t="str">
        <f t="shared" si="207"/>
        <v>N</v>
      </c>
      <c r="AV318" s="137" t="str">
        <f t="shared" si="208"/>
        <v>N</v>
      </c>
      <c r="AW318" s="137" t="str">
        <f t="shared" si="209"/>
        <v>Y</v>
      </c>
      <c r="AX318" s="137">
        <f>'FOD (ALL)'!I318</f>
        <v>31441.3</v>
      </c>
      <c r="AY318" s="137">
        <f>'FOD (ALL)'!Z318</f>
        <v>21271.759999999998</v>
      </c>
      <c r="AZ318" s="137">
        <f>'FOD (ALL)'!AQ318</f>
        <v>22556.19</v>
      </c>
      <c r="BA318" s="137">
        <f>'FOD (ALL)'!BH318</f>
        <v>10684.36</v>
      </c>
      <c r="BB318" s="137">
        <f>'FOD (ALL)'!BY318</f>
        <v>18458.150000000001</v>
      </c>
      <c r="BC318" s="137" t="str">
        <f t="shared" si="210"/>
        <v>Y</v>
      </c>
      <c r="BD318" s="137" t="str">
        <f t="shared" si="211"/>
        <v>N</v>
      </c>
      <c r="BE318" s="137" t="str">
        <f t="shared" si="212"/>
        <v>Y</v>
      </c>
      <c r="BF318" s="137" t="str">
        <f t="shared" si="213"/>
        <v>N</v>
      </c>
      <c r="BG318" s="139">
        <f t="shared" si="214"/>
        <v>47.807703734904877</v>
      </c>
      <c r="BH318" s="139">
        <f t="shared" si="215"/>
        <v>-5.6943570700548296</v>
      </c>
      <c r="BI318" s="139">
        <f t="shared" si="216"/>
        <v>111.11409574368514</v>
      </c>
      <c r="BJ318" s="139">
        <f t="shared" si="217"/>
        <v>-42.115759163296431</v>
      </c>
      <c r="BK318" s="137" t="str">
        <f t="shared" si="218"/>
        <v>Y</v>
      </c>
      <c r="BL318" s="137" t="str">
        <f t="shared" si="219"/>
        <v>N</v>
      </c>
      <c r="BM318" s="137" t="str">
        <f t="shared" si="220"/>
        <v>Y</v>
      </c>
      <c r="BN318" s="137">
        <f>'FOD (ALL)'!H318</f>
        <v>11012</v>
      </c>
      <c r="BO318" s="137">
        <f>'FOD (ALL)'!Y318</f>
        <v>7409</v>
      </c>
      <c r="BP318" s="137">
        <f>'FOD (ALL)'!AP318</f>
        <v>8151</v>
      </c>
      <c r="BQ318" s="137">
        <f>'FOD (ALL)'!BG318</f>
        <v>3984</v>
      </c>
      <c r="BR318" s="137">
        <f>'FOD (ALL)'!BX318</f>
        <v>6981</v>
      </c>
      <c r="BS318" s="137" t="str">
        <f t="shared" si="221"/>
        <v>Y</v>
      </c>
      <c r="BT318" s="137" t="str">
        <f t="shared" si="222"/>
        <v>N</v>
      </c>
      <c r="BU318" s="137" t="str">
        <f t="shared" si="223"/>
        <v>Y</v>
      </c>
      <c r="BV318" s="137" t="str">
        <f t="shared" si="224"/>
        <v>N</v>
      </c>
      <c r="BW318" s="139">
        <f t="shared" si="225"/>
        <v>48.63004454042381</v>
      </c>
      <c r="BX318" s="139">
        <f t="shared" si="226"/>
        <v>-9.1031775242301567</v>
      </c>
      <c r="BY318" s="139">
        <f t="shared" si="227"/>
        <v>104.5933734939759</v>
      </c>
      <c r="BZ318" s="139">
        <f t="shared" si="228"/>
        <v>-42.930812204555217</v>
      </c>
      <c r="CA318" s="137" t="str">
        <f t="shared" si="229"/>
        <v>Y</v>
      </c>
      <c r="CB318" s="137" t="str">
        <f t="shared" si="230"/>
        <v>N</v>
      </c>
      <c r="CC318" s="137" t="str">
        <f t="shared" si="231"/>
        <v>Y</v>
      </c>
    </row>
    <row r="319" spans="1:81" x14ac:dyDescent="0.3">
      <c r="A319" s="137" t="str">
        <f>'FOD (ALL)'!B319</f>
        <v>PEL</v>
      </c>
      <c r="B319" s="146">
        <f>'FOD (ALL)'!C319</f>
        <v>44007</v>
      </c>
      <c r="C319" s="137">
        <f>'FOD (ALL)'!G319</f>
        <v>924.1</v>
      </c>
      <c r="D319" s="137">
        <f>'FOD (ALL)'!X319</f>
        <v>910.15</v>
      </c>
      <c r="E319" s="137">
        <f>'FOD (ALL)'!AO319</f>
        <v>902.45</v>
      </c>
      <c r="F319" s="137">
        <f>'FOD (ALL)'!BF319</f>
        <v>860.4</v>
      </c>
      <c r="G319" s="137">
        <f>'FOD (ALL)'!BW319</f>
        <v>850.1</v>
      </c>
      <c r="H319" s="137" t="str">
        <f t="shared" si="188"/>
        <v>Y</v>
      </c>
      <c r="I319" s="137" t="str">
        <f t="shared" si="189"/>
        <v>Y</v>
      </c>
      <c r="J319" s="137" t="str">
        <f t="shared" si="190"/>
        <v>Y</v>
      </c>
      <c r="K319" s="137" t="str">
        <f t="shared" si="191"/>
        <v>Y</v>
      </c>
      <c r="L319" s="139">
        <f t="shared" si="192"/>
        <v>1.5327143877382898</v>
      </c>
      <c r="M319" s="139">
        <f t="shared" si="193"/>
        <v>0.8532328660867563</v>
      </c>
      <c r="N319" s="139">
        <f t="shared" si="194"/>
        <v>4.8872617387261821</v>
      </c>
      <c r="O319" s="139">
        <f t="shared" si="195"/>
        <v>1.2116221620985712</v>
      </c>
      <c r="P319" s="137" t="str">
        <f t="shared" si="196"/>
        <v>Y</v>
      </c>
      <c r="Q319" s="137" t="str">
        <f t="shared" si="197"/>
        <v>N</v>
      </c>
      <c r="R319" s="137" t="str">
        <f t="shared" si="198"/>
        <v>Y</v>
      </c>
      <c r="S319" s="137">
        <f>'FOD (ALL)'!D319</f>
        <v>902.5</v>
      </c>
      <c r="T319" s="137">
        <f>'FOD (ALL)'!U319</f>
        <v>915.65</v>
      </c>
      <c r="U319" s="137">
        <f>'FOD (ALL)'!AL319</f>
        <v>866</v>
      </c>
      <c r="V319" s="137">
        <f>'FOD (ALL)'!BC319</f>
        <v>864.1</v>
      </c>
      <c r="W319" s="137">
        <f>'FOD (ALL)'!BT319</f>
        <v>884.5</v>
      </c>
      <c r="X319" s="137">
        <f>'FOD (ALL)'!E319</f>
        <v>945.05</v>
      </c>
      <c r="Y319" s="137">
        <f>'FOD (ALL)'!V319</f>
        <v>952.05</v>
      </c>
      <c r="Z319" s="137">
        <f>'FOD (ALL)'!AM319</f>
        <v>908.8</v>
      </c>
      <c r="AA319" s="137">
        <f>'FOD (ALL)'!BD319</f>
        <v>873.1</v>
      </c>
      <c r="AB319" s="137">
        <f>'FOD (ALL)'!BU319</f>
        <v>884.5</v>
      </c>
      <c r="AC319" s="137">
        <f>'FOD (ALL)'!F319</f>
        <v>883</v>
      </c>
      <c r="AD319" s="137">
        <f>'FOD (ALL)'!W319</f>
        <v>900</v>
      </c>
      <c r="AE319" s="137">
        <f>'FOD (ALL)'!AN319</f>
        <v>866</v>
      </c>
      <c r="AF319" s="137">
        <f>'FOD (ALL)'!BE319</f>
        <v>845.45</v>
      </c>
      <c r="AG319" s="137">
        <f>'FOD (ALL)'!BV319</f>
        <v>818.55</v>
      </c>
      <c r="AH319" s="137">
        <f>'FOD (ALL)'!J319</f>
        <v>1087062</v>
      </c>
      <c r="AI319" s="137">
        <f>'FOD (ALL)'!AA319</f>
        <v>467517</v>
      </c>
      <c r="AJ319" s="137">
        <f>'FOD (ALL)'!AR319</f>
        <v>175203</v>
      </c>
      <c r="AK319" s="137">
        <f>'FOD (ALL)'!BI319</f>
        <v>105060</v>
      </c>
      <c r="AL319" s="137">
        <f>'FOD (ALL)'!BZ319</f>
        <v>84975</v>
      </c>
      <c r="AM319" s="137" t="str">
        <f t="shared" si="199"/>
        <v>Y</v>
      </c>
      <c r="AN319" s="137" t="str">
        <f t="shared" si="200"/>
        <v>Y</v>
      </c>
      <c r="AO319" s="137" t="str">
        <f t="shared" si="201"/>
        <v>Y</v>
      </c>
      <c r="AP319" s="137" t="str">
        <f t="shared" si="202"/>
        <v>Y</v>
      </c>
      <c r="AQ319" s="139">
        <f t="shared" si="203"/>
        <v>132.5181758096497</v>
      </c>
      <c r="AR319" s="139">
        <f t="shared" si="204"/>
        <v>166.84303350970018</v>
      </c>
      <c r="AS319" s="139">
        <f t="shared" si="205"/>
        <v>66.764705882352942</v>
      </c>
      <c r="AT319" s="139">
        <f t="shared" si="206"/>
        <v>23.636363636363637</v>
      </c>
      <c r="AU319" s="137" t="str">
        <f t="shared" si="207"/>
        <v>N</v>
      </c>
      <c r="AV319" s="137" t="str">
        <f t="shared" si="208"/>
        <v>Y</v>
      </c>
      <c r="AW319" s="137" t="str">
        <f t="shared" si="209"/>
        <v>Y</v>
      </c>
      <c r="AX319" s="137">
        <f>'FOD (ALL)'!I319</f>
        <v>15689.61</v>
      </c>
      <c r="AY319" s="137">
        <f>'FOD (ALL)'!Z319</f>
        <v>6188.91</v>
      </c>
      <c r="AZ319" s="137">
        <f>'FOD (ALL)'!AQ319</f>
        <v>1887.25</v>
      </c>
      <c r="BA319" s="137">
        <f>'FOD (ALL)'!BH319</f>
        <v>534.88</v>
      </c>
      <c r="BB319" s="137">
        <f>'FOD (ALL)'!BY319</f>
        <v>852.38</v>
      </c>
      <c r="BC319" s="137" t="str">
        <f t="shared" si="210"/>
        <v>Y</v>
      </c>
      <c r="BD319" s="137" t="str">
        <f t="shared" si="211"/>
        <v>Y</v>
      </c>
      <c r="BE319" s="137" t="str">
        <f t="shared" si="212"/>
        <v>Y</v>
      </c>
      <c r="BF319" s="137" t="str">
        <f t="shared" si="213"/>
        <v>N</v>
      </c>
      <c r="BG319" s="139">
        <f t="shared" si="214"/>
        <v>153.5116846100525</v>
      </c>
      <c r="BH319" s="139">
        <f t="shared" si="215"/>
        <v>227.93270631871772</v>
      </c>
      <c r="BI319" s="139">
        <f t="shared" si="216"/>
        <v>252.83615016452288</v>
      </c>
      <c r="BJ319" s="139">
        <f t="shared" si="217"/>
        <v>-37.248644970553038</v>
      </c>
      <c r="BK319" s="137" t="str">
        <f t="shared" si="218"/>
        <v>N</v>
      </c>
      <c r="BL319" s="137" t="str">
        <f t="shared" si="219"/>
        <v>N</v>
      </c>
      <c r="BM319" s="137" t="str">
        <f t="shared" si="220"/>
        <v>Y</v>
      </c>
      <c r="BN319" s="137">
        <f>'FOD (ALL)'!H319</f>
        <v>5525</v>
      </c>
      <c r="BO319" s="137">
        <f>'FOD (ALL)'!Y319</f>
        <v>2165</v>
      </c>
      <c r="BP319" s="137">
        <f>'FOD (ALL)'!AP319</f>
        <v>687</v>
      </c>
      <c r="BQ319" s="137">
        <f>'FOD (ALL)'!BG319</f>
        <v>201</v>
      </c>
      <c r="BR319" s="137">
        <f>'FOD (ALL)'!BX319</f>
        <v>327</v>
      </c>
      <c r="BS319" s="137" t="str">
        <f t="shared" si="221"/>
        <v>Y</v>
      </c>
      <c r="BT319" s="137" t="str">
        <f t="shared" si="222"/>
        <v>Y</v>
      </c>
      <c r="BU319" s="137" t="str">
        <f t="shared" si="223"/>
        <v>Y</v>
      </c>
      <c r="BV319" s="137" t="str">
        <f t="shared" si="224"/>
        <v>N</v>
      </c>
      <c r="BW319" s="139">
        <f t="shared" si="225"/>
        <v>155.19630484988454</v>
      </c>
      <c r="BX319" s="139">
        <f t="shared" si="226"/>
        <v>215.13828238719071</v>
      </c>
      <c r="BY319" s="139">
        <f t="shared" si="227"/>
        <v>241.79104477611938</v>
      </c>
      <c r="BZ319" s="139">
        <f t="shared" si="228"/>
        <v>-38.532110091743121</v>
      </c>
      <c r="CA319" s="137" t="str">
        <f t="shared" si="229"/>
        <v>N</v>
      </c>
      <c r="CB319" s="137" t="str">
        <f t="shared" si="230"/>
        <v>N</v>
      </c>
      <c r="CC319" s="137" t="str">
        <f t="shared" si="231"/>
        <v>Y</v>
      </c>
    </row>
    <row r="320" spans="1:81" x14ac:dyDescent="0.3">
      <c r="A320" s="137" t="str">
        <f>'FOD (ALL)'!B320</f>
        <v>PEL</v>
      </c>
      <c r="B320" s="146">
        <f>'FOD (ALL)'!C320</f>
        <v>44042</v>
      </c>
      <c r="C320" s="137">
        <f>'FOD (ALL)'!G320</f>
        <v>961.05</v>
      </c>
      <c r="D320" s="137">
        <f>'FOD (ALL)'!X320</f>
        <v>886</v>
      </c>
      <c r="E320" s="137">
        <f>'FOD (ALL)'!AO320</f>
        <v>922.35</v>
      </c>
      <c r="F320" s="137">
        <f>'FOD (ALL)'!BF320</f>
        <v>888.2</v>
      </c>
      <c r="G320" s="137">
        <f>'FOD (ALL)'!BW320</f>
        <v>880.75</v>
      </c>
      <c r="H320" s="137" t="str">
        <f t="shared" si="188"/>
        <v>Y</v>
      </c>
      <c r="I320" s="137" t="str">
        <f t="shared" si="189"/>
        <v>N</v>
      </c>
      <c r="J320" s="137" t="str">
        <f t="shared" si="190"/>
        <v>Y</v>
      </c>
      <c r="K320" s="137" t="str">
        <f t="shared" si="191"/>
        <v>Y</v>
      </c>
      <c r="L320" s="139">
        <f t="shared" si="192"/>
        <v>8.4706546275394974</v>
      </c>
      <c r="M320" s="139">
        <f t="shared" si="193"/>
        <v>-3.9410202200899898</v>
      </c>
      <c r="N320" s="139">
        <f t="shared" si="194"/>
        <v>3.8448547624408893</v>
      </c>
      <c r="O320" s="139">
        <f t="shared" si="195"/>
        <v>0.84586999716151534</v>
      </c>
      <c r="P320" s="137" t="str">
        <f t="shared" si="196"/>
        <v>Y</v>
      </c>
      <c r="Q320" s="137" t="str">
        <f t="shared" si="197"/>
        <v>N</v>
      </c>
      <c r="R320" s="137" t="str">
        <f t="shared" si="198"/>
        <v>Y</v>
      </c>
      <c r="S320" s="137">
        <f>'FOD (ALL)'!D320</f>
        <v>919.25</v>
      </c>
      <c r="T320" s="137">
        <f>'FOD (ALL)'!U320</f>
        <v>906.5</v>
      </c>
      <c r="U320" s="137">
        <f>'FOD (ALL)'!AL320</f>
        <v>867.4</v>
      </c>
      <c r="V320" s="137">
        <f>'FOD (ALL)'!BC320</f>
        <v>865.1</v>
      </c>
      <c r="W320" s="137">
        <f>'FOD (ALL)'!BT320</f>
        <v>0</v>
      </c>
      <c r="X320" s="137">
        <f>'FOD (ALL)'!E320</f>
        <v>928</v>
      </c>
      <c r="Y320" s="137">
        <f>'FOD (ALL)'!V320</f>
        <v>911.6</v>
      </c>
      <c r="Z320" s="137">
        <f>'FOD (ALL)'!AM320</f>
        <v>878.4</v>
      </c>
      <c r="AA320" s="137">
        <f>'FOD (ALL)'!BD320</f>
        <v>865.1</v>
      </c>
      <c r="AB320" s="137">
        <f>'FOD (ALL)'!BU320</f>
        <v>0</v>
      </c>
      <c r="AC320" s="137">
        <f>'FOD (ALL)'!F320</f>
        <v>891.4</v>
      </c>
      <c r="AD320" s="137">
        <f>'FOD (ALL)'!W320</f>
        <v>886</v>
      </c>
      <c r="AE320" s="137">
        <f>'FOD (ALL)'!AN320</f>
        <v>867.4</v>
      </c>
      <c r="AF320" s="137">
        <f>'FOD (ALL)'!BE320</f>
        <v>852.95</v>
      </c>
      <c r="AG320" s="137">
        <f>'FOD (ALL)'!BV320</f>
        <v>0</v>
      </c>
      <c r="AH320" s="137">
        <f>'FOD (ALL)'!J320</f>
        <v>4950</v>
      </c>
      <c r="AI320" s="137">
        <f>'FOD (ALL)'!AA320</f>
        <v>5500</v>
      </c>
      <c r="AJ320" s="137">
        <f>'FOD (ALL)'!AR320</f>
        <v>4400</v>
      </c>
      <c r="AK320" s="137">
        <f>'FOD (ALL)'!BI320</f>
        <v>4400</v>
      </c>
      <c r="AL320" s="137">
        <f>'FOD (ALL)'!BZ320</f>
        <v>1650</v>
      </c>
      <c r="AM320" s="137" t="str">
        <f t="shared" si="199"/>
        <v>N</v>
      </c>
      <c r="AN320" s="137" t="str">
        <f t="shared" si="200"/>
        <v>Y</v>
      </c>
      <c r="AO320" s="137" t="str">
        <f t="shared" si="201"/>
        <v>Y</v>
      </c>
      <c r="AP320" s="137" t="str">
        <f t="shared" si="202"/>
        <v>Y</v>
      </c>
      <c r="AQ320" s="139">
        <f t="shared" si="203"/>
        <v>-10</v>
      </c>
      <c r="AR320" s="139">
        <f t="shared" si="204"/>
        <v>25</v>
      </c>
      <c r="AS320" s="139">
        <f t="shared" si="205"/>
        <v>0</v>
      </c>
      <c r="AT320" s="139">
        <f t="shared" si="206"/>
        <v>166.66666666666669</v>
      </c>
      <c r="AU320" s="137" t="str">
        <f t="shared" si="207"/>
        <v>N</v>
      </c>
      <c r="AV320" s="137" t="str">
        <f t="shared" si="208"/>
        <v>Y</v>
      </c>
      <c r="AW320" s="137" t="str">
        <f t="shared" si="209"/>
        <v>N</v>
      </c>
      <c r="AX320" s="137">
        <f>'FOD (ALL)'!I320</f>
        <v>20.100000000000001</v>
      </c>
      <c r="AY320" s="137">
        <f>'FOD (ALL)'!Z320</f>
        <v>34.79</v>
      </c>
      <c r="AZ320" s="137">
        <f>'FOD (ALL)'!AQ320</f>
        <v>9.6</v>
      </c>
      <c r="BA320" s="137">
        <f>'FOD (ALL)'!BH320</f>
        <v>23.65</v>
      </c>
      <c r="BB320" s="137">
        <f>'FOD (ALL)'!BY320</f>
        <v>0</v>
      </c>
      <c r="BC320" s="137" t="str">
        <f t="shared" si="210"/>
        <v>N</v>
      </c>
      <c r="BD320" s="137" t="str">
        <f t="shared" si="211"/>
        <v>Y</v>
      </c>
      <c r="BE320" s="137" t="str">
        <f t="shared" si="212"/>
        <v>N</v>
      </c>
      <c r="BF320" s="137" t="str">
        <f t="shared" si="213"/>
        <v>Y</v>
      </c>
      <c r="BG320" s="139">
        <f t="shared" si="214"/>
        <v>-42.224777234837589</v>
      </c>
      <c r="BH320" s="139">
        <f t="shared" si="215"/>
        <v>262.39583333333331</v>
      </c>
      <c r="BI320" s="139">
        <f t="shared" si="216"/>
        <v>-59.408033826638473</v>
      </c>
      <c r="BJ320" s="139" t="e">
        <f t="shared" si="217"/>
        <v>#DIV/0!</v>
      </c>
      <c r="BK320" s="137" t="str">
        <f t="shared" si="218"/>
        <v>N</v>
      </c>
      <c r="BL320" s="137" t="str">
        <f t="shared" si="219"/>
        <v>Y</v>
      </c>
      <c r="BM320" s="137" t="e">
        <f t="shared" si="220"/>
        <v>#DIV/0!</v>
      </c>
      <c r="BN320" s="137">
        <f>'FOD (ALL)'!H320</f>
        <v>4</v>
      </c>
      <c r="BO320" s="137">
        <f>'FOD (ALL)'!Y320</f>
        <v>7</v>
      </c>
      <c r="BP320" s="137">
        <f>'FOD (ALL)'!AP320</f>
        <v>2</v>
      </c>
      <c r="BQ320" s="137">
        <f>'FOD (ALL)'!BG320</f>
        <v>5</v>
      </c>
      <c r="BR320" s="137">
        <f>'FOD (ALL)'!BX320</f>
        <v>0</v>
      </c>
      <c r="BS320" s="137" t="str">
        <f t="shared" si="221"/>
        <v>N</v>
      </c>
      <c r="BT320" s="137" t="str">
        <f t="shared" si="222"/>
        <v>Y</v>
      </c>
      <c r="BU320" s="137" t="str">
        <f t="shared" si="223"/>
        <v>N</v>
      </c>
      <c r="BV320" s="137" t="str">
        <f t="shared" si="224"/>
        <v>Y</v>
      </c>
      <c r="BW320" s="139">
        <f t="shared" si="225"/>
        <v>-42.857142857142854</v>
      </c>
      <c r="BX320" s="139">
        <f t="shared" si="226"/>
        <v>250</v>
      </c>
      <c r="BY320" s="139">
        <f t="shared" si="227"/>
        <v>-60</v>
      </c>
      <c r="BZ320" s="139" t="e">
        <f t="shared" si="228"/>
        <v>#DIV/0!</v>
      </c>
      <c r="CA320" s="137" t="str">
        <f t="shared" si="229"/>
        <v>N</v>
      </c>
      <c r="CB320" s="137" t="str">
        <f t="shared" si="230"/>
        <v>Y</v>
      </c>
      <c r="CC320" s="137" t="e">
        <f t="shared" si="231"/>
        <v>#DIV/0!</v>
      </c>
    </row>
    <row r="321" spans="1:81" x14ac:dyDescent="0.3">
      <c r="A321" s="137" t="str">
        <f>'FOD (ALL)'!B321</f>
        <v>PETRONET</v>
      </c>
      <c r="B321" s="146">
        <f>'FOD (ALL)'!C321</f>
        <v>43979</v>
      </c>
      <c r="C321" s="137">
        <f>'FOD (ALL)'!G321</f>
        <v>231</v>
      </c>
      <c r="D321" s="137">
        <f>'FOD (ALL)'!X321</f>
        <v>233.8</v>
      </c>
      <c r="E321" s="137">
        <f>'FOD (ALL)'!AO321</f>
        <v>227.3</v>
      </c>
      <c r="F321" s="137">
        <f>'FOD (ALL)'!BF321</f>
        <v>223.95</v>
      </c>
      <c r="G321" s="137">
        <f>'FOD (ALL)'!BW321</f>
        <v>219.65</v>
      </c>
      <c r="H321" s="137" t="str">
        <f t="shared" si="188"/>
        <v>N</v>
      </c>
      <c r="I321" s="137" t="str">
        <f t="shared" si="189"/>
        <v>Y</v>
      </c>
      <c r="J321" s="137" t="str">
        <f t="shared" si="190"/>
        <v>Y</v>
      </c>
      <c r="K321" s="137" t="str">
        <f t="shared" si="191"/>
        <v>Y</v>
      </c>
      <c r="L321" s="139">
        <f t="shared" si="192"/>
        <v>-1.1976047904191665</v>
      </c>
      <c r="M321" s="139">
        <f t="shared" si="193"/>
        <v>2.8596568411790582</v>
      </c>
      <c r="N321" s="139">
        <f t="shared" si="194"/>
        <v>1.4958696137530803</v>
      </c>
      <c r="O321" s="139">
        <f t="shared" si="195"/>
        <v>1.9576599134987402</v>
      </c>
      <c r="P321" s="137" t="str">
        <f t="shared" si="196"/>
        <v>N</v>
      </c>
      <c r="Q321" s="137" t="str">
        <f t="shared" si="197"/>
        <v>Y</v>
      </c>
      <c r="R321" s="137" t="str">
        <f t="shared" si="198"/>
        <v>N</v>
      </c>
      <c r="S321" s="137">
        <f>'FOD (ALL)'!D321</f>
        <v>233.9</v>
      </c>
      <c r="T321" s="137">
        <f>'FOD (ALL)'!U321</f>
        <v>228.5</v>
      </c>
      <c r="U321" s="137">
        <f>'FOD (ALL)'!AL321</f>
        <v>225</v>
      </c>
      <c r="V321" s="137">
        <f>'FOD (ALL)'!BC321</f>
        <v>220.2</v>
      </c>
      <c r="W321" s="137">
        <f>'FOD (ALL)'!BT321</f>
        <v>228.9</v>
      </c>
      <c r="X321" s="137">
        <f>'FOD (ALL)'!E321</f>
        <v>238.15</v>
      </c>
      <c r="Y321" s="137">
        <f>'FOD (ALL)'!V321</f>
        <v>234.9</v>
      </c>
      <c r="Z321" s="137">
        <f>'FOD (ALL)'!AM321</f>
        <v>228.25</v>
      </c>
      <c r="AA321" s="137">
        <f>'FOD (ALL)'!BD321</f>
        <v>232.35</v>
      </c>
      <c r="AB321" s="137">
        <f>'FOD (ALL)'!BU321</f>
        <v>231.25</v>
      </c>
      <c r="AC321" s="137">
        <f>'FOD (ALL)'!F321</f>
        <v>229.5</v>
      </c>
      <c r="AD321" s="137">
        <f>'FOD (ALL)'!W321</f>
        <v>227.7</v>
      </c>
      <c r="AE321" s="137">
        <f>'FOD (ALL)'!AN321</f>
        <v>223.55</v>
      </c>
      <c r="AF321" s="137">
        <f>'FOD (ALL)'!BE321</f>
        <v>220.15</v>
      </c>
      <c r="AG321" s="137">
        <f>'FOD (ALL)'!BV321</f>
        <v>218</v>
      </c>
      <c r="AH321" s="137">
        <f>'FOD (ALL)'!J321</f>
        <v>11121000</v>
      </c>
      <c r="AI321" s="137">
        <f>'FOD (ALL)'!AA321</f>
        <v>11856000</v>
      </c>
      <c r="AJ321" s="137">
        <f>'FOD (ALL)'!AR321</f>
        <v>11949000</v>
      </c>
      <c r="AK321" s="137">
        <f>'FOD (ALL)'!BI321</f>
        <v>11874000</v>
      </c>
      <c r="AL321" s="137">
        <f>'FOD (ALL)'!BZ321</f>
        <v>11922000</v>
      </c>
      <c r="AM321" s="137" t="str">
        <f t="shared" si="199"/>
        <v>N</v>
      </c>
      <c r="AN321" s="137" t="str">
        <f t="shared" si="200"/>
        <v>N</v>
      </c>
      <c r="AO321" s="137" t="str">
        <f t="shared" si="201"/>
        <v>Y</v>
      </c>
      <c r="AP321" s="137" t="str">
        <f t="shared" si="202"/>
        <v>N</v>
      </c>
      <c r="AQ321" s="139">
        <f t="shared" si="203"/>
        <v>-6.1993927125506074</v>
      </c>
      <c r="AR321" s="139">
        <f t="shared" si="204"/>
        <v>-0.7783078081847854</v>
      </c>
      <c r="AS321" s="139">
        <f t="shared" si="205"/>
        <v>0.63163213744315305</v>
      </c>
      <c r="AT321" s="139">
        <f t="shared" si="206"/>
        <v>-0.40261701056869653</v>
      </c>
      <c r="AU321" s="137" t="str">
        <f t="shared" si="207"/>
        <v>N</v>
      </c>
      <c r="AV321" s="137" t="str">
        <f t="shared" si="208"/>
        <v>N</v>
      </c>
      <c r="AW321" s="137" t="str">
        <f t="shared" si="209"/>
        <v>Y</v>
      </c>
      <c r="AX321" s="137">
        <f>'FOD (ALL)'!I321</f>
        <v>13525.89</v>
      </c>
      <c r="AY321" s="137">
        <f>'FOD (ALL)'!Z321</f>
        <v>4303.84</v>
      </c>
      <c r="AZ321" s="137">
        <f>'FOD (ALL)'!AQ321</f>
        <v>4585.1000000000004</v>
      </c>
      <c r="BA321" s="137">
        <f>'FOD (ALL)'!BH321</f>
        <v>8039.47</v>
      </c>
      <c r="BB321" s="137">
        <f>'FOD (ALL)'!BY321</f>
        <v>11297.1</v>
      </c>
      <c r="BC321" s="137" t="str">
        <f t="shared" si="210"/>
        <v>Y</v>
      </c>
      <c r="BD321" s="137" t="str">
        <f t="shared" si="211"/>
        <v>N</v>
      </c>
      <c r="BE321" s="137" t="str">
        <f t="shared" si="212"/>
        <v>N</v>
      </c>
      <c r="BF321" s="137" t="str">
        <f t="shared" si="213"/>
        <v>N</v>
      </c>
      <c r="BG321" s="139">
        <f t="shared" si="214"/>
        <v>214.27492657719617</v>
      </c>
      <c r="BH321" s="139">
        <f t="shared" si="215"/>
        <v>-6.1342173562190609</v>
      </c>
      <c r="BI321" s="139">
        <f t="shared" si="216"/>
        <v>-42.967633438522682</v>
      </c>
      <c r="BJ321" s="139">
        <f t="shared" si="217"/>
        <v>-28.83598445618787</v>
      </c>
      <c r="BK321" s="137" t="str">
        <f t="shared" si="218"/>
        <v>Y</v>
      </c>
      <c r="BL321" s="137" t="str">
        <f t="shared" si="219"/>
        <v>Y</v>
      </c>
      <c r="BM321" s="137" t="str">
        <f t="shared" si="220"/>
        <v>N</v>
      </c>
      <c r="BN321" s="137">
        <f>'FOD (ALL)'!H321</f>
        <v>1927</v>
      </c>
      <c r="BO321" s="137">
        <f>'FOD (ALL)'!Y321</f>
        <v>618</v>
      </c>
      <c r="BP321" s="137">
        <f>'FOD (ALL)'!AP321</f>
        <v>676</v>
      </c>
      <c r="BQ321" s="137">
        <f>'FOD (ALL)'!BG321</f>
        <v>1178</v>
      </c>
      <c r="BR321" s="137">
        <f>'FOD (ALL)'!BX321</f>
        <v>1687</v>
      </c>
      <c r="BS321" s="137" t="str">
        <f t="shared" si="221"/>
        <v>Y</v>
      </c>
      <c r="BT321" s="137" t="str">
        <f t="shared" si="222"/>
        <v>N</v>
      </c>
      <c r="BU321" s="137" t="str">
        <f t="shared" si="223"/>
        <v>N</v>
      </c>
      <c r="BV321" s="137" t="str">
        <f t="shared" si="224"/>
        <v>N</v>
      </c>
      <c r="BW321" s="139">
        <f t="shared" si="225"/>
        <v>211.8122977346278</v>
      </c>
      <c r="BX321" s="139">
        <f t="shared" si="226"/>
        <v>-8.5798816568047336</v>
      </c>
      <c r="BY321" s="139">
        <f t="shared" si="227"/>
        <v>-42.614601018675721</v>
      </c>
      <c r="BZ321" s="139">
        <f t="shared" si="228"/>
        <v>-30.171902786010669</v>
      </c>
      <c r="CA321" s="137" t="str">
        <f t="shared" si="229"/>
        <v>Y</v>
      </c>
      <c r="CB321" s="137" t="str">
        <f t="shared" si="230"/>
        <v>Y</v>
      </c>
      <c r="CC321" s="137" t="str">
        <f t="shared" si="231"/>
        <v>N</v>
      </c>
    </row>
    <row r="322" spans="1:81" x14ac:dyDescent="0.3">
      <c r="A322" s="137" t="str">
        <f>'FOD (ALL)'!B322</f>
        <v>PETRONET</v>
      </c>
      <c r="B322" s="146">
        <f>'FOD (ALL)'!C322</f>
        <v>44007</v>
      </c>
      <c r="C322" s="137">
        <f>'FOD (ALL)'!G322</f>
        <v>231.6</v>
      </c>
      <c r="D322" s="137">
        <f>'FOD (ALL)'!X322</f>
        <v>234.45</v>
      </c>
      <c r="E322" s="137">
        <f>'FOD (ALL)'!AO322</f>
        <v>228.45</v>
      </c>
      <c r="F322" s="137">
        <f>'FOD (ALL)'!BF322</f>
        <v>224.8</v>
      </c>
      <c r="G322" s="137">
        <f>'FOD (ALL)'!BW322</f>
        <v>220.6</v>
      </c>
      <c r="H322" s="137" t="str">
        <f t="shared" si="188"/>
        <v>N</v>
      </c>
      <c r="I322" s="137" t="str">
        <f t="shared" si="189"/>
        <v>Y</v>
      </c>
      <c r="J322" s="137" t="str">
        <f t="shared" si="190"/>
        <v>Y</v>
      </c>
      <c r="K322" s="137" t="str">
        <f t="shared" si="191"/>
        <v>Y</v>
      </c>
      <c r="L322" s="139">
        <f t="shared" si="192"/>
        <v>-1.2156110044785646</v>
      </c>
      <c r="M322" s="139">
        <f t="shared" si="193"/>
        <v>2.6263952724885096</v>
      </c>
      <c r="N322" s="139">
        <f t="shared" si="194"/>
        <v>1.6236654804270363</v>
      </c>
      <c r="O322" s="139">
        <f t="shared" si="195"/>
        <v>1.9038984587488743</v>
      </c>
      <c r="P322" s="137" t="str">
        <f t="shared" si="196"/>
        <v>N</v>
      </c>
      <c r="Q322" s="137" t="str">
        <f t="shared" si="197"/>
        <v>Y</v>
      </c>
      <c r="R322" s="137" t="str">
        <f t="shared" si="198"/>
        <v>N</v>
      </c>
      <c r="S322" s="137">
        <f>'FOD (ALL)'!D322</f>
        <v>235</v>
      </c>
      <c r="T322" s="137">
        <f>'FOD (ALL)'!U322</f>
        <v>228.5</v>
      </c>
      <c r="U322" s="137">
        <f>'FOD (ALL)'!AL322</f>
        <v>224.85</v>
      </c>
      <c r="V322" s="137">
        <f>'FOD (ALL)'!BC322</f>
        <v>226</v>
      </c>
      <c r="W322" s="137">
        <f>'FOD (ALL)'!BT322</f>
        <v>231.45</v>
      </c>
      <c r="X322" s="137">
        <f>'FOD (ALL)'!E322</f>
        <v>238.5</v>
      </c>
      <c r="Y322" s="137">
        <f>'FOD (ALL)'!V322</f>
        <v>235.35</v>
      </c>
      <c r="Z322" s="137">
        <f>'FOD (ALL)'!AM322</f>
        <v>228.85</v>
      </c>
      <c r="AA322" s="137">
        <f>'FOD (ALL)'!BD322</f>
        <v>232.25</v>
      </c>
      <c r="AB322" s="137">
        <f>'FOD (ALL)'!BU322</f>
        <v>231.45</v>
      </c>
      <c r="AC322" s="137">
        <f>'FOD (ALL)'!F322</f>
        <v>230.1</v>
      </c>
      <c r="AD322" s="137">
        <f>'FOD (ALL)'!W322</f>
        <v>228.5</v>
      </c>
      <c r="AE322" s="137">
        <f>'FOD (ALL)'!AN322</f>
        <v>224.6</v>
      </c>
      <c r="AF322" s="137">
        <f>'FOD (ALL)'!BE322</f>
        <v>223.6</v>
      </c>
      <c r="AG322" s="137">
        <f>'FOD (ALL)'!BV322</f>
        <v>219.1</v>
      </c>
      <c r="AH322" s="137">
        <f>'FOD (ALL)'!J322</f>
        <v>1098000</v>
      </c>
      <c r="AI322" s="137">
        <f>'FOD (ALL)'!AA322</f>
        <v>303000</v>
      </c>
      <c r="AJ322" s="137">
        <f>'FOD (ALL)'!AR322</f>
        <v>252000</v>
      </c>
      <c r="AK322" s="137">
        <f>'FOD (ALL)'!BI322</f>
        <v>240000</v>
      </c>
      <c r="AL322" s="137">
        <f>'FOD (ALL)'!BZ322</f>
        <v>198000</v>
      </c>
      <c r="AM322" s="137" t="str">
        <f t="shared" si="199"/>
        <v>Y</v>
      </c>
      <c r="AN322" s="137" t="str">
        <f t="shared" si="200"/>
        <v>Y</v>
      </c>
      <c r="AO322" s="137" t="str">
        <f t="shared" si="201"/>
        <v>Y</v>
      </c>
      <c r="AP322" s="137" t="str">
        <f t="shared" si="202"/>
        <v>Y</v>
      </c>
      <c r="AQ322" s="139">
        <f t="shared" si="203"/>
        <v>262.37623762376239</v>
      </c>
      <c r="AR322" s="139">
        <f t="shared" si="204"/>
        <v>20.238095238095237</v>
      </c>
      <c r="AS322" s="139">
        <f t="shared" si="205"/>
        <v>5</v>
      </c>
      <c r="AT322" s="139">
        <f t="shared" si="206"/>
        <v>21.212121212121211</v>
      </c>
      <c r="AU322" s="137" t="str">
        <f t="shared" si="207"/>
        <v>Y</v>
      </c>
      <c r="AV322" s="137" t="str">
        <f t="shared" si="208"/>
        <v>Y</v>
      </c>
      <c r="AW322" s="137" t="str">
        <f t="shared" si="209"/>
        <v>N</v>
      </c>
      <c r="AX322" s="137">
        <f>'FOD (ALL)'!I322</f>
        <v>3397.74</v>
      </c>
      <c r="AY322" s="137">
        <f>'FOD (ALL)'!Z322</f>
        <v>398.41</v>
      </c>
      <c r="AZ322" s="137">
        <f>'FOD (ALL)'!AQ322</f>
        <v>203.83</v>
      </c>
      <c r="BA322" s="137">
        <f>'FOD (ALL)'!BH322</f>
        <v>272.04000000000002</v>
      </c>
      <c r="BB322" s="137">
        <f>'FOD (ALL)'!BY322</f>
        <v>561.41999999999996</v>
      </c>
      <c r="BC322" s="137" t="str">
        <f t="shared" si="210"/>
        <v>Y</v>
      </c>
      <c r="BD322" s="137" t="str">
        <f t="shared" si="211"/>
        <v>Y</v>
      </c>
      <c r="BE322" s="137" t="str">
        <f t="shared" si="212"/>
        <v>N</v>
      </c>
      <c r="BF322" s="137" t="str">
        <f t="shared" si="213"/>
        <v>N</v>
      </c>
      <c r="BG322" s="139">
        <f t="shared" si="214"/>
        <v>752.82497929268834</v>
      </c>
      <c r="BH322" s="139">
        <f t="shared" si="215"/>
        <v>95.46190452828337</v>
      </c>
      <c r="BI322" s="139">
        <f t="shared" si="216"/>
        <v>-25.073518600205851</v>
      </c>
      <c r="BJ322" s="139">
        <f t="shared" si="217"/>
        <v>-51.5442983862349</v>
      </c>
      <c r="BK322" s="137" t="str">
        <f t="shared" si="218"/>
        <v>Y</v>
      </c>
      <c r="BL322" s="137" t="str">
        <f t="shared" si="219"/>
        <v>Y</v>
      </c>
      <c r="BM322" s="137" t="str">
        <f t="shared" si="220"/>
        <v>Y</v>
      </c>
      <c r="BN322" s="137">
        <f>'FOD (ALL)'!H322</f>
        <v>485</v>
      </c>
      <c r="BO322" s="137">
        <f>'FOD (ALL)'!Y322</f>
        <v>57</v>
      </c>
      <c r="BP322" s="137">
        <f>'FOD (ALL)'!AP322</f>
        <v>30</v>
      </c>
      <c r="BQ322" s="137">
        <f>'FOD (ALL)'!BG322</f>
        <v>40</v>
      </c>
      <c r="BR322" s="137">
        <f>'FOD (ALL)'!BX322</f>
        <v>84</v>
      </c>
      <c r="BS322" s="137" t="str">
        <f t="shared" si="221"/>
        <v>Y</v>
      </c>
      <c r="BT322" s="137" t="str">
        <f t="shared" si="222"/>
        <v>Y</v>
      </c>
      <c r="BU322" s="137" t="str">
        <f t="shared" si="223"/>
        <v>N</v>
      </c>
      <c r="BV322" s="137" t="str">
        <f t="shared" si="224"/>
        <v>N</v>
      </c>
      <c r="BW322" s="139">
        <f t="shared" si="225"/>
        <v>750.87719298245611</v>
      </c>
      <c r="BX322" s="139">
        <f t="shared" si="226"/>
        <v>90</v>
      </c>
      <c r="BY322" s="139">
        <f t="shared" si="227"/>
        <v>-25</v>
      </c>
      <c r="BZ322" s="139">
        <f t="shared" si="228"/>
        <v>-52.380952380952387</v>
      </c>
      <c r="CA322" s="137" t="str">
        <f t="shared" si="229"/>
        <v>Y</v>
      </c>
      <c r="CB322" s="137" t="str">
        <f t="shared" si="230"/>
        <v>Y</v>
      </c>
      <c r="CC322" s="137" t="str">
        <f t="shared" si="231"/>
        <v>Y</v>
      </c>
    </row>
    <row r="323" spans="1:81" x14ac:dyDescent="0.3">
      <c r="A323" s="137" t="str">
        <f>'FOD (ALL)'!B323</f>
        <v>PETRONET</v>
      </c>
      <c r="B323" s="146">
        <f>'FOD (ALL)'!C323</f>
        <v>44042</v>
      </c>
      <c r="C323" s="137">
        <f>'FOD (ALL)'!G323</f>
        <v>233.05</v>
      </c>
      <c r="D323" s="137">
        <f>'FOD (ALL)'!X323</f>
        <v>236.85</v>
      </c>
      <c r="E323" s="137">
        <f>'FOD (ALL)'!AO323</f>
        <v>229.65</v>
      </c>
      <c r="F323" s="137">
        <f>'FOD (ALL)'!BF323</f>
        <v>226.15</v>
      </c>
      <c r="G323" s="137">
        <f>'FOD (ALL)'!BW323</f>
        <v>221.55</v>
      </c>
      <c r="H323" s="137" t="str">
        <f t="shared" si="188"/>
        <v>N</v>
      </c>
      <c r="I323" s="137" t="str">
        <f t="shared" si="189"/>
        <v>Y</v>
      </c>
      <c r="J323" s="137" t="str">
        <f t="shared" si="190"/>
        <v>Y</v>
      </c>
      <c r="K323" s="137" t="str">
        <f t="shared" si="191"/>
        <v>Y</v>
      </c>
      <c r="L323" s="139">
        <f t="shared" si="192"/>
        <v>-1.6043909647456125</v>
      </c>
      <c r="M323" s="139">
        <f t="shared" si="193"/>
        <v>3.1352057478771997</v>
      </c>
      <c r="N323" s="139">
        <f t="shared" si="194"/>
        <v>1.5476453681185054</v>
      </c>
      <c r="O323" s="139">
        <f t="shared" si="195"/>
        <v>2.0762807492665285</v>
      </c>
      <c r="P323" s="137" t="str">
        <f t="shared" si="196"/>
        <v>N</v>
      </c>
      <c r="Q323" s="137" t="str">
        <f t="shared" si="197"/>
        <v>Y</v>
      </c>
      <c r="R323" s="137" t="str">
        <f t="shared" si="198"/>
        <v>N</v>
      </c>
      <c r="S323" s="137">
        <f>'FOD (ALL)'!D323</f>
        <v>0</v>
      </c>
      <c r="T323" s="137">
        <f>'FOD (ALL)'!U323</f>
        <v>0</v>
      </c>
      <c r="U323" s="137">
        <f>'FOD (ALL)'!AL323</f>
        <v>0</v>
      </c>
      <c r="V323" s="137">
        <f>'FOD (ALL)'!BC323</f>
        <v>0</v>
      </c>
      <c r="W323" s="137">
        <f>'FOD (ALL)'!BT323</f>
        <v>0</v>
      </c>
      <c r="X323" s="137">
        <f>'FOD (ALL)'!E323</f>
        <v>0</v>
      </c>
      <c r="Y323" s="137">
        <f>'FOD (ALL)'!V323</f>
        <v>0</v>
      </c>
      <c r="Z323" s="137">
        <f>'FOD (ALL)'!AM323</f>
        <v>0</v>
      </c>
      <c r="AA323" s="137">
        <f>'FOD (ALL)'!BD323</f>
        <v>0</v>
      </c>
      <c r="AB323" s="137">
        <f>'FOD (ALL)'!BU323</f>
        <v>0</v>
      </c>
      <c r="AC323" s="137">
        <f>'FOD (ALL)'!F323</f>
        <v>0</v>
      </c>
      <c r="AD323" s="137">
        <f>'FOD (ALL)'!W323</f>
        <v>0</v>
      </c>
      <c r="AE323" s="137">
        <f>'FOD (ALL)'!AN323</f>
        <v>0</v>
      </c>
      <c r="AF323" s="137">
        <f>'FOD (ALL)'!BE323</f>
        <v>0</v>
      </c>
      <c r="AG323" s="137">
        <f>'FOD (ALL)'!BV323</f>
        <v>0</v>
      </c>
      <c r="AH323" s="137">
        <f>'FOD (ALL)'!J323</f>
        <v>0</v>
      </c>
      <c r="AI323" s="137">
        <f>'FOD (ALL)'!AA323</f>
        <v>0</v>
      </c>
      <c r="AJ323" s="137">
        <f>'FOD (ALL)'!AR323</f>
        <v>0</v>
      </c>
      <c r="AK323" s="137">
        <f>'FOD (ALL)'!BI323</f>
        <v>0</v>
      </c>
      <c r="AL323" s="137">
        <f>'FOD (ALL)'!BZ323</f>
        <v>0</v>
      </c>
      <c r="AM323" s="137" t="str">
        <f t="shared" si="199"/>
        <v>Y</v>
      </c>
      <c r="AN323" s="137" t="str">
        <f t="shared" si="200"/>
        <v>Y</v>
      </c>
      <c r="AO323" s="137" t="str">
        <f t="shared" si="201"/>
        <v>Y</v>
      </c>
      <c r="AP323" s="137" t="str">
        <f t="shared" si="202"/>
        <v>Y</v>
      </c>
      <c r="AQ323" s="139" t="e">
        <f t="shared" si="203"/>
        <v>#DIV/0!</v>
      </c>
      <c r="AR323" s="139" t="e">
        <f t="shared" si="204"/>
        <v>#DIV/0!</v>
      </c>
      <c r="AS323" s="139" t="e">
        <f t="shared" si="205"/>
        <v>#DIV/0!</v>
      </c>
      <c r="AT323" s="139" t="e">
        <f t="shared" si="206"/>
        <v>#DIV/0!</v>
      </c>
      <c r="AU323" s="137" t="e">
        <f t="shared" si="207"/>
        <v>#DIV/0!</v>
      </c>
      <c r="AV323" s="137" t="e">
        <f t="shared" si="208"/>
        <v>#DIV/0!</v>
      </c>
      <c r="AW323" s="137" t="e">
        <f t="shared" si="209"/>
        <v>#DIV/0!</v>
      </c>
      <c r="AX323" s="137">
        <f>'FOD (ALL)'!I323</f>
        <v>0</v>
      </c>
      <c r="AY323" s="137">
        <f>'FOD (ALL)'!Z323</f>
        <v>0</v>
      </c>
      <c r="AZ323" s="137">
        <f>'FOD (ALL)'!AQ323</f>
        <v>0</v>
      </c>
      <c r="BA323" s="137">
        <f>'FOD (ALL)'!BH323</f>
        <v>0</v>
      </c>
      <c r="BB323" s="137">
        <f>'FOD (ALL)'!BY323</f>
        <v>0</v>
      </c>
      <c r="BC323" s="137" t="str">
        <f t="shared" si="210"/>
        <v>Y</v>
      </c>
      <c r="BD323" s="137" t="str">
        <f t="shared" si="211"/>
        <v>Y</v>
      </c>
      <c r="BE323" s="137" t="str">
        <f t="shared" si="212"/>
        <v>Y</v>
      </c>
      <c r="BF323" s="137" t="str">
        <f t="shared" si="213"/>
        <v>Y</v>
      </c>
      <c r="BG323" s="139" t="e">
        <f t="shared" si="214"/>
        <v>#DIV/0!</v>
      </c>
      <c r="BH323" s="139" t="e">
        <f t="shared" si="215"/>
        <v>#DIV/0!</v>
      </c>
      <c r="BI323" s="139" t="e">
        <f t="shared" si="216"/>
        <v>#DIV/0!</v>
      </c>
      <c r="BJ323" s="139" t="e">
        <f t="shared" si="217"/>
        <v>#DIV/0!</v>
      </c>
      <c r="BK323" s="137" t="e">
        <f t="shared" si="218"/>
        <v>#DIV/0!</v>
      </c>
      <c r="BL323" s="137" t="e">
        <f t="shared" si="219"/>
        <v>#DIV/0!</v>
      </c>
      <c r="BM323" s="137" t="e">
        <f t="shared" si="220"/>
        <v>#DIV/0!</v>
      </c>
      <c r="BN323" s="137">
        <f>'FOD (ALL)'!H323</f>
        <v>0</v>
      </c>
      <c r="BO323" s="137">
        <f>'FOD (ALL)'!Y323</f>
        <v>0</v>
      </c>
      <c r="BP323" s="137">
        <f>'FOD (ALL)'!AP323</f>
        <v>0</v>
      </c>
      <c r="BQ323" s="137">
        <f>'FOD (ALL)'!BG323</f>
        <v>0</v>
      </c>
      <c r="BR323" s="137">
        <f>'FOD (ALL)'!BX323</f>
        <v>0</v>
      </c>
      <c r="BS323" s="137" t="str">
        <f t="shared" si="221"/>
        <v>Y</v>
      </c>
      <c r="BT323" s="137" t="str">
        <f t="shared" si="222"/>
        <v>Y</v>
      </c>
      <c r="BU323" s="137" t="str">
        <f t="shared" si="223"/>
        <v>Y</v>
      </c>
      <c r="BV323" s="137" t="str">
        <f t="shared" si="224"/>
        <v>Y</v>
      </c>
      <c r="BW323" s="139" t="e">
        <f t="shared" si="225"/>
        <v>#DIV/0!</v>
      </c>
      <c r="BX323" s="139" t="e">
        <f t="shared" si="226"/>
        <v>#DIV/0!</v>
      </c>
      <c r="BY323" s="139" t="e">
        <f t="shared" si="227"/>
        <v>#DIV/0!</v>
      </c>
      <c r="BZ323" s="139" t="e">
        <f t="shared" si="228"/>
        <v>#DIV/0!</v>
      </c>
      <c r="CA323" s="137" t="e">
        <f t="shared" si="229"/>
        <v>#DIV/0!</v>
      </c>
      <c r="CB323" s="137" t="e">
        <f t="shared" si="230"/>
        <v>#DIV/0!</v>
      </c>
      <c r="CC323" s="137" t="e">
        <f t="shared" si="231"/>
        <v>#DIV/0!</v>
      </c>
    </row>
    <row r="324" spans="1:81" x14ac:dyDescent="0.3">
      <c r="A324" s="137" t="str">
        <f>'FOD (ALL)'!B324</f>
        <v>PFC</v>
      </c>
      <c r="B324" s="146">
        <f>'FOD (ALL)'!C324</f>
        <v>43979</v>
      </c>
      <c r="C324" s="137">
        <f>'FOD (ALL)'!G324</f>
        <v>74.900000000000006</v>
      </c>
      <c r="D324" s="137">
        <f>'FOD (ALL)'!X324</f>
        <v>79.05</v>
      </c>
      <c r="E324" s="137">
        <f>'FOD (ALL)'!AO324</f>
        <v>80.849999999999994</v>
      </c>
      <c r="F324" s="137">
        <f>'FOD (ALL)'!BF324</f>
        <v>80.150000000000006</v>
      </c>
      <c r="G324" s="137">
        <f>'FOD (ALL)'!BW324</f>
        <v>80.95</v>
      </c>
      <c r="H324" s="137" t="str">
        <f t="shared" ref="H324:H387" si="232">IF(C324&gt;=D324,"Y","N")</f>
        <v>N</v>
      </c>
      <c r="I324" s="137" t="str">
        <f t="shared" ref="I324:I387" si="233">IF(D324&gt;=E324,"Y","N")</f>
        <v>N</v>
      </c>
      <c r="J324" s="137" t="str">
        <f t="shared" ref="J324:J387" si="234">IF(E324&gt;=F324,"Y","N")</f>
        <v>Y</v>
      </c>
      <c r="K324" s="137" t="str">
        <f t="shared" ref="K324:K387" si="235">IF(F324&gt;=G324,"Y","N")</f>
        <v>N</v>
      </c>
      <c r="L324" s="139">
        <f t="shared" ref="L324:L387" si="236">(C324-D324)/D324*100</f>
        <v>-5.2498418722327536</v>
      </c>
      <c r="M324" s="139">
        <f t="shared" ref="M324:M387" si="237">(D324-E324)/E324*100</f>
        <v>-2.2263450834879372</v>
      </c>
      <c r="N324" s="139">
        <f t="shared" ref="N324:N387" si="238">(E324-F324)/F324*100</f>
        <v>0.87336244541483288</v>
      </c>
      <c r="O324" s="139">
        <f t="shared" ref="O324:O387" si="239">(F324-G324)/G324*100</f>
        <v>-0.98826436071648804</v>
      </c>
      <c r="P324" s="137" t="str">
        <f t="shared" ref="P324:P387" si="240">IF(L324&gt;=M324,"Y","N")</f>
        <v>N</v>
      </c>
      <c r="Q324" s="137" t="str">
        <f t="shared" ref="Q324:Q387" si="241">IF(M324&gt;=N324,"Y","N")</f>
        <v>N</v>
      </c>
      <c r="R324" s="137" t="str">
        <f t="shared" ref="R324:R387" si="242">IF(N324&gt;=O324,"Y","N")</f>
        <v>Y</v>
      </c>
      <c r="S324" s="137">
        <f>'FOD (ALL)'!D324</f>
        <v>78.099999999999994</v>
      </c>
      <c r="T324" s="137">
        <f>'FOD (ALL)'!U324</f>
        <v>80.900000000000006</v>
      </c>
      <c r="U324" s="137">
        <f>'FOD (ALL)'!AL324</f>
        <v>80.2</v>
      </c>
      <c r="V324" s="137">
        <f>'FOD (ALL)'!BC324</f>
        <v>82.1</v>
      </c>
      <c r="W324" s="137">
        <f>'FOD (ALL)'!BT324</f>
        <v>84</v>
      </c>
      <c r="X324" s="137">
        <f>'FOD (ALL)'!E324</f>
        <v>78.099999999999994</v>
      </c>
      <c r="Y324" s="137">
        <f>'FOD (ALL)'!V324</f>
        <v>81.2</v>
      </c>
      <c r="Z324" s="137">
        <f>'FOD (ALL)'!AM324</f>
        <v>81.3</v>
      </c>
      <c r="AA324" s="137">
        <f>'FOD (ALL)'!BD324</f>
        <v>82.9</v>
      </c>
      <c r="AB324" s="137">
        <f>'FOD (ALL)'!BU324</f>
        <v>84.65</v>
      </c>
      <c r="AC324" s="137">
        <f>'FOD (ALL)'!F324</f>
        <v>74.7</v>
      </c>
      <c r="AD324" s="137">
        <f>'FOD (ALL)'!W324</f>
        <v>78.599999999999994</v>
      </c>
      <c r="AE324" s="137">
        <f>'FOD (ALL)'!AN324</f>
        <v>79.599999999999994</v>
      </c>
      <c r="AF324" s="137">
        <f>'FOD (ALL)'!BE324</f>
        <v>79.349999999999994</v>
      </c>
      <c r="AG324" s="137">
        <f>'FOD (ALL)'!BV324</f>
        <v>80.150000000000006</v>
      </c>
      <c r="AH324" s="137">
        <f>'FOD (ALL)'!J324</f>
        <v>32277200</v>
      </c>
      <c r="AI324" s="137">
        <f>'FOD (ALL)'!AA324</f>
        <v>35916600</v>
      </c>
      <c r="AJ324" s="137">
        <f>'FOD (ALL)'!AR324</f>
        <v>35693400</v>
      </c>
      <c r="AK324" s="137">
        <f>'FOD (ALL)'!BI324</f>
        <v>35705800</v>
      </c>
      <c r="AL324" s="137">
        <f>'FOD (ALL)'!BZ324</f>
        <v>35730600</v>
      </c>
      <c r="AM324" s="137" t="str">
        <f t="shared" ref="AM324:AM387" si="243">IF(AH324&gt;=AI324,"Y","N")</f>
        <v>N</v>
      </c>
      <c r="AN324" s="137" t="str">
        <f t="shared" ref="AN324:AN387" si="244">IF(AI324&gt;=AJ324,"Y","N")</f>
        <v>Y</v>
      </c>
      <c r="AO324" s="137" t="str">
        <f t="shared" ref="AO324:AO387" si="245">IF(AJ324&gt;=AK324,"Y","N")</f>
        <v>N</v>
      </c>
      <c r="AP324" s="137" t="str">
        <f t="shared" ref="AP324:AP387" si="246">IF(AK324&gt;=AL324,"Y","N")</f>
        <v>N</v>
      </c>
      <c r="AQ324" s="139">
        <f t="shared" ref="AQ324:AQ387" si="247">(AH324-AI324)/AI324*100</f>
        <v>-10.132919040220955</v>
      </c>
      <c r="AR324" s="139">
        <f t="shared" ref="AR324:AR387" si="248">(AI324-AJ324)/AJ324*100</f>
        <v>0.62532569046378317</v>
      </c>
      <c r="AS324" s="139">
        <f t="shared" ref="AS324:AS387" si="249">(AJ324-AK324)/AK324*100</f>
        <v>-3.4728251432540366E-2</v>
      </c>
      <c r="AT324" s="139">
        <f t="shared" ref="AT324:AT387" si="250">(AK324-AL324)/AL324*100</f>
        <v>-6.9408294291167794E-2</v>
      </c>
      <c r="AU324" s="137" t="str">
        <f t="shared" ref="AU324:AU387" si="251">IF(AQ324&gt;=AR324,"Y","N")</f>
        <v>N</v>
      </c>
      <c r="AV324" s="137" t="str">
        <f t="shared" ref="AV324:AV387" si="252">IF(AR324&gt;=AS324,"Y","N")</f>
        <v>Y</v>
      </c>
      <c r="AW324" s="137" t="str">
        <f t="shared" ref="AW324:AW387" si="253">IF(AS324&gt;=AT324,"Y","N")</f>
        <v>Y</v>
      </c>
      <c r="AX324" s="137">
        <f>'FOD (ALL)'!I324</f>
        <v>12733.51</v>
      </c>
      <c r="AY324" s="137">
        <f>'FOD (ALL)'!Z324</f>
        <v>4845.78</v>
      </c>
      <c r="AZ324" s="137">
        <f>'FOD (ALL)'!AQ324</f>
        <v>8354.06</v>
      </c>
      <c r="BA324" s="137">
        <f>'FOD (ALL)'!BH324</f>
        <v>7586.84</v>
      </c>
      <c r="BB324" s="137">
        <f>'FOD (ALL)'!BY324</f>
        <v>10788.41</v>
      </c>
      <c r="BC324" s="137" t="str">
        <f t="shared" ref="BC324:BC387" si="254">IF(AX324&gt;=AY324,"Y","N")</f>
        <v>Y</v>
      </c>
      <c r="BD324" s="137" t="str">
        <f t="shared" ref="BD324:BD387" si="255">IF(AY324&gt;=AZ324,"Y","N")</f>
        <v>N</v>
      </c>
      <c r="BE324" s="137" t="str">
        <f t="shared" ref="BE324:BE387" si="256">IF(AZ324&gt;=BA324,"Y","N")</f>
        <v>Y</v>
      </c>
      <c r="BF324" s="137" t="str">
        <f t="shared" ref="BF324:BF387" si="257">IF(BA324&gt;=BB324,"Y","N")</f>
        <v>N</v>
      </c>
      <c r="BG324" s="139">
        <f t="shared" ref="BG324:BG387" si="258">(AX324-AY324)/AY324*100</f>
        <v>162.77523948672868</v>
      </c>
      <c r="BH324" s="139">
        <f t="shared" ref="BH324:BH387" si="259">(AY324-AZ324)/AZ324*100</f>
        <v>-41.994910259203309</v>
      </c>
      <c r="BI324" s="139">
        <f t="shared" ref="BI324:BI387" si="260">(AZ324-BA324)/BA324*100</f>
        <v>10.112510610478134</v>
      </c>
      <c r="BJ324" s="139">
        <f t="shared" ref="BJ324:BJ387" si="261">(BA324-BB324)/BB324*100</f>
        <v>-29.676013425518676</v>
      </c>
      <c r="BK324" s="137" t="str">
        <f t="shared" ref="BK324:BK387" si="262">IF(BG324&gt;=BH324,"Y","N")</f>
        <v>Y</v>
      </c>
      <c r="BL324" s="137" t="str">
        <f t="shared" ref="BL324:BL387" si="263">IF(BH324&gt;=BI324,"Y","N")</f>
        <v>N</v>
      </c>
      <c r="BM324" s="137" t="str">
        <f t="shared" ref="BM324:BM387" si="264">IF(BI324&gt;=BJ324,"Y","N")</f>
        <v>Y</v>
      </c>
      <c r="BN324" s="137">
        <f>'FOD (ALL)'!H324</f>
        <v>2697</v>
      </c>
      <c r="BO324" s="137">
        <f>'FOD (ALL)'!Y324</f>
        <v>977</v>
      </c>
      <c r="BP324" s="137">
        <f>'FOD (ALL)'!AP324</f>
        <v>1676</v>
      </c>
      <c r="BQ324" s="137">
        <f>'FOD (ALL)'!BG324</f>
        <v>1509</v>
      </c>
      <c r="BR324" s="137">
        <f>'FOD (ALL)'!BX324</f>
        <v>2127</v>
      </c>
      <c r="BS324" s="137" t="str">
        <f t="shared" ref="BS324:BS387" si="265">IF(BN324&gt;=BO324,"Y","N")</f>
        <v>Y</v>
      </c>
      <c r="BT324" s="137" t="str">
        <f t="shared" ref="BT324:BT387" si="266">IF(BO324&gt;=BP324,"Y","N")</f>
        <v>N</v>
      </c>
      <c r="BU324" s="137" t="str">
        <f t="shared" ref="BU324:BU387" si="267">IF(BP324&gt;=BQ324,"Y","N")</f>
        <v>Y</v>
      </c>
      <c r="BV324" s="137" t="str">
        <f t="shared" ref="BV324:BV387" si="268">IF(BQ324&gt;=BR324,"Y","N")</f>
        <v>N</v>
      </c>
      <c r="BW324" s="139">
        <f t="shared" ref="BW324:BW387" si="269">(BN324-BO324)/BO324*100</f>
        <v>176.04912998976459</v>
      </c>
      <c r="BX324" s="139">
        <f t="shared" ref="BX324:BX387" si="270">(BO324-BP324)/BP324*100</f>
        <v>-41.706443914081149</v>
      </c>
      <c r="BY324" s="139">
        <f t="shared" ref="BY324:BY387" si="271">(BP324-BQ324)/BQ324*100</f>
        <v>11.066931742876077</v>
      </c>
      <c r="BZ324" s="139">
        <f t="shared" ref="BZ324:BZ387" si="272">(BQ324-BR324)/BR324*100</f>
        <v>-29.055007052186177</v>
      </c>
      <c r="CA324" s="137" t="str">
        <f t="shared" ref="CA324:CA387" si="273">IF(BW324&gt;=BX324,"Y","N")</f>
        <v>Y</v>
      </c>
      <c r="CB324" s="137" t="str">
        <f t="shared" ref="CB324:CB387" si="274">IF(BX324&gt;=BY324,"Y","N")</f>
        <v>N</v>
      </c>
      <c r="CC324" s="137" t="str">
        <f t="shared" ref="CC324:CC387" si="275">IF(BY324&gt;=BZ324,"Y","N")</f>
        <v>Y</v>
      </c>
    </row>
    <row r="325" spans="1:81" x14ac:dyDescent="0.3">
      <c r="A325" s="137" t="str">
        <f>'FOD (ALL)'!B325</f>
        <v>PFC</v>
      </c>
      <c r="B325" s="146">
        <f>'FOD (ALL)'!C325</f>
        <v>44007</v>
      </c>
      <c r="C325" s="137">
        <f>'FOD (ALL)'!G325</f>
        <v>75.05</v>
      </c>
      <c r="D325" s="137">
        <f>'FOD (ALL)'!X325</f>
        <v>79.3</v>
      </c>
      <c r="E325" s="137">
        <f>'FOD (ALL)'!AO325</f>
        <v>81.05</v>
      </c>
      <c r="F325" s="137">
        <f>'FOD (ALL)'!BF325</f>
        <v>80.45</v>
      </c>
      <c r="G325" s="137">
        <f>'FOD (ALL)'!BW325</f>
        <v>81.150000000000006</v>
      </c>
      <c r="H325" s="137" t="str">
        <f t="shared" si="232"/>
        <v>N</v>
      </c>
      <c r="I325" s="137" t="str">
        <f t="shared" si="233"/>
        <v>N</v>
      </c>
      <c r="J325" s="137" t="str">
        <f t="shared" si="234"/>
        <v>Y</v>
      </c>
      <c r="K325" s="137" t="str">
        <f t="shared" si="235"/>
        <v>N</v>
      </c>
      <c r="L325" s="139">
        <f t="shared" si="236"/>
        <v>-5.3593947036569984</v>
      </c>
      <c r="M325" s="139">
        <f t="shared" si="237"/>
        <v>-2.1591610117211597</v>
      </c>
      <c r="N325" s="139">
        <f t="shared" si="238"/>
        <v>0.74580484773150313</v>
      </c>
      <c r="O325" s="139">
        <f t="shared" si="239"/>
        <v>-0.86260012322859247</v>
      </c>
      <c r="P325" s="137" t="str">
        <f t="shared" si="240"/>
        <v>N</v>
      </c>
      <c r="Q325" s="137" t="str">
        <f t="shared" si="241"/>
        <v>N</v>
      </c>
      <c r="R325" s="137" t="str">
        <f t="shared" si="242"/>
        <v>Y</v>
      </c>
      <c r="S325" s="137">
        <f>'FOD (ALL)'!D325</f>
        <v>78.099999999999994</v>
      </c>
      <c r="T325" s="137">
        <f>'FOD (ALL)'!U325</f>
        <v>81.05</v>
      </c>
      <c r="U325" s="137">
        <f>'FOD (ALL)'!AL325</f>
        <v>81.349999999999994</v>
      </c>
      <c r="V325" s="137">
        <f>'FOD (ALL)'!BC325</f>
        <v>82</v>
      </c>
      <c r="W325" s="137">
        <f>'FOD (ALL)'!BT325</f>
        <v>84.6</v>
      </c>
      <c r="X325" s="137">
        <f>'FOD (ALL)'!E325</f>
        <v>78.2</v>
      </c>
      <c r="Y325" s="137">
        <f>'FOD (ALL)'!V325</f>
        <v>81.400000000000006</v>
      </c>
      <c r="Z325" s="137">
        <f>'FOD (ALL)'!AM325</f>
        <v>81.5</v>
      </c>
      <c r="AA325" s="137">
        <f>'FOD (ALL)'!BD325</f>
        <v>83.1</v>
      </c>
      <c r="AB325" s="137">
        <f>'FOD (ALL)'!BU325</f>
        <v>84.6</v>
      </c>
      <c r="AC325" s="137">
        <f>'FOD (ALL)'!F325</f>
        <v>74.900000000000006</v>
      </c>
      <c r="AD325" s="137">
        <f>'FOD (ALL)'!W325</f>
        <v>78.849999999999994</v>
      </c>
      <c r="AE325" s="137">
        <f>'FOD (ALL)'!AN325</f>
        <v>79.849999999999994</v>
      </c>
      <c r="AF325" s="137">
        <f>'FOD (ALL)'!BE325</f>
        <v>79.55</v>
      </c>
      <c r="AG325" s="137">
        <f>'FOD (ALL)'!BV325</f>
        <v>80.3</v>
      </c>
      <c r="AH325" s="137">
        <f>'FOD (ALL)'!J325</f>
        <v>9287600</v>
      </c>
      <c r="AI325" s="137">
        <f>'FOD (ALL)'!AA325</f>
        <v>3868800</v>
      </c>
      <c r="AJ325" s="137">
        <f>'FOD (ALL)'!AR325</f>
        <v>3217800</v>
      </c>
      <c r="AK325" s="137">
        <f>'FOD (ALL)'!BI325</f>
        <v>1934400</v>
      </c>
      <c r="AL325" s="137">
        <f>'FOD (ALL)'!BZ325</f>
        <v>1612000</v>
      </c>
      <c r="AM325" s="137" t="str">
        <f t="shared" si="243"/>
        <v>Y</v>
      </c>
      <c r="AN325" s="137" t="str">
        <f t="shared" si="244"/>
        <v>Y</v>
      </c>
      <c r="AO325" s="137" t="str">
        <f t="shared" si="245"/>
        <v>Y</v>
      </c>
      <c r="AP325" s="137" t="str">
        <f t="shared" si="246"/>
        <v>Y</v>
      </c>
      <c r="AQ325" s="139">
        <f t="shared" si="247"/>
        <v>140.06410256410254</v>
      </c>
      <c r="AR325" s="139">
        <f t="shared" si="248"/>
        <v>20.23121387283237</v>
      </c>
      <c r="AS325" s="139">
        <f t="shared" si="249"/>
        <v>66.34615384615384</v>
      </c>
      <c r="AT325" s="139">
        <f t="shared" si="250"/>
        <v>20</v>
      </c>
      <c r="AU325" s="137" t="str">
        <f t="shared" si="251"/>
        <v>Y</v>
      </c>
      <c r="AV325" s="137" t="str">
        <f t="shared" si="252"/>
        <v>N</v>
      </c>
      <c r="AW325" s="137" t="str">
        <f t="shared" si="253"/>
        <v>Y</v>
      </c>
      <c r="AX325" s="137">
        <f>'FOD (ALL)'!I325</f>
        <v>7525.02</v>
      </c>
      <c r="AY325" s="137">
        <f>'FOD (ALL)'!Z325</f>
        <v>1627.25</v>
      </c>
      <c r="AZ325" s="137">
        <f>'FOD (ALL)'!AQ325</f>
        <v>2705.44</v>
      </c>
      <c r="BA325" s="137">
        <f>'FOD (ALL)'!BH325</f>
        <v>1429.1</v>
      </c>
      <c r="BB325" s="137">
        <f>'FOD (ALL)'!BY325</f>
        <v>1608.03</v>
      </c>
      <c r="BC325" s="137" t="str">
        <f t="shared" si="254"/>
        <v>Y</v>
      </c>
      <c r="BD325" s="137" t="str">
        <f t="shared" si="255"/>
        <v>N</v>
      </c>
      <c r="BE325" s="137" t="str">
        <f t="shared" si="256"/>
        <v>Y</v>
      </c>
      <c r="BF325" s="137" t="str">
        <f t="shared" si="257"/>
        <v>N</v>
      </c>
      <c r="BG325" s="139">
        <f t="shared" si="258"/>
        <v>362.43785527730836</v>
      </c>
      <c r="BH325" s="139">
        <f t="shared" si="259"/>
        <v>-39.852667218640967</v>
      </c>
      <c r="BI325" s="139">
        <f t="shared" si="260"/>
        <v>89.310755020642375</v>
      </c>
      <c r="BJ325" s="139">
        <f t="shared" si="261"/>
        <v>-11.127279963682273</v>
      </c>
      <c r="BK325" s="137" t="str">
        <f t="shared" si="262"/>
        <v>Y</v>
      </c>
      <c r="BL325" s="137" t="str">
        <f t="shared" si="263"/>
        <v>N</v>
      </c>
      <c r="BM325" s="137" t="str">
        <f t="shared" si="264"/>
        <v>Y</v>
      </c>
      <c r="BN325" s="137">
        <f>'FOD (ALL)'!H325</f>
        <v>1593</v>
      </c>
      <c r="BO325" s="137">
        <f>'FOD (ALL)'!Y325</f>
        <v>327</v>
      </c>
      <c r="BP325" s="137">
        <f>'FOD (ALL)'!AP325</f>
        <v>541</v>
      </c>
      <c r="BQ325" s="137">
        <f>'FOD (ALL)'!BG325</f>
        <v>283</v>
      </c>
      <c r="BR325" s="137">
        <f>'FOD (ALL)'!BX325</f>
        <v>317</v>
      </c>
      <c r="BS325" s="137" t="str">
        <f t="shared" si="265"/>
        <v>Y</v>
      </c>
      <c r="BT325" s="137" t="str">
        <f t="shared" si="266"/>
        <v>N</v>
      </c>
      <c r="BU325" s="137" t="str">
        <f t="shared" si="267"/>
        <v>Y</v>
      </c>
      <c r="BV325" s="137" t="str">
        <f t="shared" si="268"/>
        <v>N</v>
      </c>
      <c r="BW325" s="139">
        <f t="shared" si="269"/>
        <v>387.1559633027523</v>
      </c>
      <c r="BX325" s="139">
        <f t="shared" si="270"/>
        <v>-39.556377079482438</v>
      </c>
      <c r="BY325" s="139">
        <f t="shared" si="271"/>
        <v>91.166077738515909</v>
      </c>
      <c r="BZ325" s="139">
        <f t="shared" si="272"/>
        <v>-10.725552050473187</v>
      </c>
      <c r="CA325" s="137" t="str">
        <f t="shared" si="273"/>
        <v>Y</v>
      </c>
      <c r="CB325" s="137" t="str">
        <f t="shared" si="274"/>
        <v>N</v>
      </c>
      <c r="CC325" s="137" t="str">
        <f t="shared" si="275"/>
        <v>Y</v>
      </c>
    </row>
    <row r="326" spans="1:81" x14ac:dyDescent="0.3">
      <c r="A326" s="137" t="str">
        <f>'FOD (ALL)'!B326</f>
        <v>PFC</v>
      </c>
      <c r="B326" s="146">
        <f>'FOD (ALL)'!C326</f>
        <v>44042</v>
      </c>
      <c r="C326" s="137">
        <f>'FOD (ALL)'!G326</f>
        <v>75.099999999999994</v>
      </c>
      <c r="D326" s="137">
        <f>'FOD (ALL)'!X326</f>
        <v>79.8</v>
      </c>
      <c r="E326" s="137">
        <f>'FOD (ALL)'!AO326</f>
        <v>81.75</v>
      </c>
      <c r="F326" s="137">
        <f>'FOD (ALL)'!BF326</f>
        <v>81.05</v>
      </c>
      <c r="G326" s="137">
        <f>'FOD (ALL)'!BW326</f>
        <v>80.25</v>
      </c>
      <c r="H326" s="137" t="str">
        <f t="shared" si="232"/>
        <v>N</v>
      </c>
      <c r="I326" s="137" t="str">
        <f t="shared" si="233"/>
        <v>N</v>
      </c>
      <c r="J326" s="137" t="str">
        <f t="shared" si="234"/>
        <v>Y</v>
      </c>
      <c r="K326" s="137" t="str">
        <f t="shared" si="235"/>
        <v>Y</v>
      </c>
      <c r="L326" s="139">
        <f t="shared" si="236"/>
        <v>-5.8897243107769466</v>
      </c>
      <c r="M326" s="139">
        <f t="shared" si="237"/>
        <v>-2.3853211009174347</v>
      </c>
      <c r="N326" s="139">
        <f t="shared" si="238"/>
        <v>0.86366440468846739</v>
      </c>
      <c r="O326" s="139">
        <f t="shared" si="239"/>
        <v>0.99688473520248866</v>
      </c>
      <c r="P326" s="137" t="str">
        <f t="shared" si="240"/>
        <v>N</v>
      </c>
      <c r="Q326" s="137" t="str">
        <f t="shared" si="241"/>
        <v>N</v>
      </c>
      <c r="R326" s="137" t="str">
        <f t="shared" si="242"/>
        <v>N</v>
      </c>
      <c r="S326" s="137">
        <f>'FOD (ALL)'!D326</f>
        <v>75.75</v>
      </c>
      <c r="T326" s="137">
        <f>'FOD (ALL)'!U326</f>
        <v>80.900000000000006</v>
      </c>
      <c r="U326" s="137">
        <f>'FOD (ALL)'!AL326</f>
        <v>81.3</v>
      </c>
      <c r="V326" s="137">
        <f>'FOD (ALL)'!BC326</f>
        <v>83</v>
      </c>
      <c r="W326" s="137">
        <f>'FOD (ALL)'!BT326</f>
        <v>82.25</v>
      </c>
      <c r="X326" s="137">
        <f>'FOD (ALL)'!E326</f>
        <v>76.349999999999994</v>
      </c>
      <c r="Y326" s="137">
        <f>'FOD (ALL)'!V326</f>
        <v>80.900000000000006</v>
      </c>
      <c r="Z326" s="137">
        <f>'FOD (ALL)'!AM326</f>
        <v>81.3</v>
      </c>
      <c r="AA326" s="137">
        <f>'FOD (ALL)'!BD326</f>
        <v>83</v>
      </c>
      <c r="AB326" s="137">
        <f>'FOD (ALL)'!BU326</f>
        <v>82.25</v>
      </c>
      <c r="AC326" s="137">
        <f>'FOD (ALL)'!F326</f>
        <v>75</v>
      </c>
      <c r="AD326" s="137">
        <f>'FOD (ALL)'!W326</f>
        <v>80.7</v>
      </c>
      <c r="AE326" s="137">
        <f>'FOD (ALL)'!AN326</f>
        <v>80.599999999999994</v>
      </c>
      <c r="AF326" s="137">
        <f>'FOD (ALL)'!BE326</f>
        <v>81.150000000000006</v>
      </c>
      <c r="AG326" s="137">
        <f>'FOD (ALL)'!BV326</f>
        <v>82.25</v>
      </c>
      <c r="AH326" s="137">
        <f>'FOD (ALL)'!J326</f>
        <v>99200</v>
      </c>
      <c r="AI326" s="137">
        <f>'FOD (ALL)'!AA326</f>
        <v>62000</v>
      </c>
      <c r="AJ326" s="137">
        <f>'FOD (ALL)'!AR326</f>
        <v>55800</v>
      </c>
      <c r="AK326" s="137">
        <f>'FOD (ALL)'!BI326</f>
        <v>49600</v>
      </c>
      <c r="AL326" s="137">
        <f>'FOD (ALL)'!BZ326</f>
        <v>31000</v>
      </c>
      <c r="AM326" s="137" t="str">
        <f t="shared" si="243"/>
        <v>Y</v>
      </c>
      <c r="AN326" s="137" t="str">
        <f t="shared" si="244"/>
        <v>Y</v>
      </c>
      <c r="AO326" s="137" t="str">
        <f t="shared" si="245"/>
        <v>Y</v>
      </c>
      <c r="AP326" s="137" t="str">
        <f t="shared" si="246"/>
        <v>Y</v>
      </c>
      <c r="AQ326" s="139">
        <f t="shared" si="247"/>
        <v>60</v>
      </c>
      <c r="AR326" s="139">
        <f t="shared" si="248"/>
        <v>11.111111111111111</v>
      </c>
      <c r="AS326" s="139">
        <f t="shared" si="249"/>
        <v>12.5</v>
      </c>
      <c r="AT326" s="139">
        <f t="shared" si="250"/>
        <v>60</v>
      </c>
      <c r="AU326" s="137" t="str">
        <f t="shared" si="251"/>
        <v>Y</v>
      </c>
      <c r="AV326" s="137" t="str">
        <f t="shared" si="252"/>
        <v>N</v>
      </c>
      <c r="AW326" s="137" t="str">
        <f t="shared" si="253"/>
        <v>N</v>
      </c>
      <c r="AX326" s="137">
        <f>'FOD (ALL)'!I326</f>
        <v>37.47</v>
      </c>
      <c r="AY326" s="137">
        <f>'FOD (ALL)'!Z326</f>
        <v>10.01</v>
      </c>
      <c r="AZ326" s="137">
        <f>'FOD (ALL)'!AQ326</f>
        <v>15.04</v>
      </c>
      <c r="BA326" s="137">
        <f>'FOD (ALL)'!BH326</f>
        <v>20.23</v>
      </c>
      <c r="BB326" s="137">
        <f>'FOD (ALL)'!BY326</f>
        <v>10.07</v>
      </c>
      <c r="BC326" s="137" t="str">
        <f t="shared" si="254"/>
        <v>Y</v>
      </c>
      <c r="BD326" s="137" t="str">
        <f t="shared" si="255"/>
        <v>N</v>
      </c>
      <c r="BE326" s="137" t="str">
        <f t="shared" si="256"/>
        <v>N</v>
      </c>
      <c r="BF326" s="137" t="str">
        <f t="shared" si="257"/>
        <v>Y</v>
      </c>
      <c r="BG326" s="139">
        <f t="shared" si="258"/>
        <v>274.32567432567436</v>
      </c>
      <c r="BH326" s="139">
        <f t="shared" si="259"/>
        <v>-33.444148936170208</v>
      </c>
      <c r="BI326" s="139">
        <f t="shared" si="260"/>
        <v>-25.654967869500751</v>
      </c>
      <c r="BJ326" s="139">
        <f t="shared" si="261"/>
        <v>100.89374379344586</v>
      </c>
      <c r="BK326" s="137" t="str">
        <f t="shared" si="262"/>
        <v>Y</v>
      </c>
      <c r="BL326" s="137" t="str">
        <f t="shared" si="263"/>
        <v>N</v>
      </c>
      <c r="BM326" s="137" t="str">
        <f t="shared" si="264"/>
        <v>N</v>
      </c>
      <c r="BN326" s="137">
        <f>'FOD (ALL)'!H326</f>
        <v>8</v>
      </c>
      <c r="BO326" s="137">
        <f>'FOD (ALL)'!Y326</f>
        <v>2</v>
      </c>
      <c r="BP326" s="137">
        <f>'FOD (ALL)'!AP326</f>
        <v>3</v>
      </c>
      <c r="BQ326" s="137">
        <f>'FOD (ALL)'!BG326</f>
        <v>4</v>
      </c>
      <c r="BR326" s="137">
        <f>'FOD (ALL)'!BX326</f>
        <v>2</v>
      </c>
      <c r="BS326" s="137" t="str">
        <f t="shared" si="265"/>
        <v>Y</v>
      </c>
      <c r="BT326" s="137" t="str">
        <f t="shared" si="266"/>
        <v>N</v>
      </c>
      <c r="BU326" s="137" t="str">
        <f t="shared" si="267"/>
        <v>N</v>
      </c>
      <c r="BV326" s="137" t="str">
        <f t="shared" si="268"/>
        <v>Y</v>
      </c>
      <c r="BW326" s="139">
        <f t="shared" si="269"/>
        <v>300</v>
      </c>
      <c r="BX326" s="139">
        <f t="shared" si="270"/>
        <v>-33.333333333333329</v>
      </c>
      <c r="BY326" s="139">
        <f t="shared" si="271"/>
        <v>-25</v>
      </c>
      <c r="BZ326" s="139">
        <f t="shared" si="272"/>
        <v>100</v>
      </c>
      <c r="CA326" s="137" t="str">
        <f t="shared" si="273"/>
        <v>Y</v>
      </c>
      <c r="CB326" s="137" t="str">
        <f t="shared" si="274"/>
        <v>N</v>
      </c>
      <c r="CC326" s="137" t="str">
        <f t="shared" si="275"/>
        <v>N</v>
      </c>
    </row>
    <row r="327" spans="1:81" x14ac:dyDescent="0.3">
      <c r="A327" s="137" t="str">
        <f>'FOD (ALL)'!B327</f>
        <v>PIDILITIND</v>
      </c>
      <c r="B327" s="146">
        <f>'FOD (ALL)'!C327</f>
        <v>43979</v>
      </c>
      <c r="C327" s="137">
        <f>'FOD (ALL)'!G327</f>
        <v>1395.3</v>
      </c>
      <c r="D327" s="137">
        <f>'FOD (ALL)'!X327</f>
        <v>1419.6</v>
      </c>
      <c r="E327" s="137">
        <f>'FOD (ALL)'!AO327</f>
        <v>1372.85</v>
      </c>
      <c r="F327" s="137">
        <f>'FOD (ALL)'!BF327</f>
        <v>1363.85</v>
      </c>
      <c r="G327" s="137">
        <f>'FOD (ALL)'!BW327</f>
        <v>1337.75</v>
      </c>
      <c r="H327" s="137" t="str">
        <f t="shared" si="232"/>
        <v>N</v>
      </c>
      <c r="I327" s="137" t="str">
        <f t="shared" si="233"/>
        <v>Y</v>
      </c>
      <c r="J327" s="137" t="str">
        <f t="shared" si="234"/>
        <v>Y</v>
      </c>
      <c r="K327" s="137" t="str">
        <f t="shared" si="235"/>
        <v>Y</v>
      </c>
      <c r="L327" s="139">
        <f t="shared" si="236"/>
        <v>-1.7117497886728623</v>
      </c>
      <c r="M327" s="139">
        <f t="shared" si="237"/>
        <v>3.4053246895145142</v>
      </c>
      <c r="N327" s="139">
        <f t="shared" si="238"/>
        <v>0.65989661619679585</v>
      </c>
      <c r="O327" s="139">
        <f t="shared" si="239"/>
        <v>1.9510371893104024</v>
      </c>
      <c r="P327" s="137" t="str">
        <f t="shared" si="240"/>
        <v>N</v>
      </c>
      <c r="Q327" s="137" t="str">
        <f t="shared" si="241"/>
        <v>Y</v>
      </c>
      <c r="R327" s="137" t="str">
        <f t="shared" si="242"/>
        <v>N</v>
      </c>
      <c r="S327" s="137">
        <f>'FOD (ALL)'!D327</f>
        <v>1413.95</v>
      </c>
      <c r="T327" s="137">
        <f>'FOD (ALL)'!U327</f>
        <v>1377.75</v>
      </c>
      <c r="U327" s="137">
        <f>'FOD (ALL)'!AL327</f>
        <v>1370</v>
      </c>
      <c r="V327" s="137">
        <f>'FOD (ALL)'!BC327</f>
        <v>1351</v>
      </c>
      <c r="W327" s="137">
        <f>'FOD (ALL)'!BT327</f>
        <v>1367.5</v>
      </c>
      <c r="X327" s="137">
        <f>'FOD (ALL)'!E327</f>
        <v>1425</v>
      </c>
      <c r="Y327" s="137">
        <f>'FOD (ALL)'!V327</f>
        <v>1425.05</v>
      </c>
      <c r="Z327" s="137">
        <f>'FOD (ALL)'!AM327</f>
        <v>1377.5</v>
      </c>
      <c r="AA327" s="137">
        <f>'FOD (ALL)'!BD327</f>
        <v>1385.6</v>
      </c>
      <c r="AB327" s="137">
        <f>'FOD (ALL)'!BU327</f>
        <v>1373.5</v>
      </c>
      <c r="AC327" s="137">
        <f>'FOD (ALL)'!F327</f>
        <v>1389.85</v>
      </c>
      <c r="AD327" s="137">
        <f>'FOD (ALL)'!W327</f>
        <v>1367</v>
      </c>
      <c r="AE327" s="137">
        <f>'FOD (ALL)'!AN327</f>
        <v>1347</v>
      </c>
      <c r="AF327" s="137">
        <f>'FOD (ALL)'!BE327</f>
        <v>1327.4</v>
      </c>
      <c r="AG327" s="137">
        <f>'FOD (ALL)'!BV327</f>
        <v>1326.95</v>
      </c>
      <c r="AH327" s="137">
        <f>'FOD (ALL)'!J327</f>
        <v>2263500</v>
      </c>
      <c r="AI327" s="137">
        <f>'FOD (ALL)'!AA327</f>
        <v>2395500</v>
      </c>
      <c r="AJ327" s="137">
        <f>'FOD (ALL)'!AR327</f>
        <v>2334000</v>
      </c>
      <c r="AK327" s="137">
        <f>'FOD (ALL)'!BI327</f>
        <v>2326500</v>
      </c>
      <c r="AL327" s="137">
        <f>'FOD (ALL)'!BZ327</f>
        <v>2295500</v>
      </c>
      <c r="AM327" s="137" t="str">
        <f t="shared" si="243"/>
        <v>N</v>
      </c>
      <c r="AN327" s="137" t="str">
        <f t="shared" si="244"/>
        <v>Y</v>
      </c>
      <c r="AO327" s="137" t="str">
        <f t="shared" si="245"/>
        <v>Y</v>
      </c>
      <c r="AP327" s="137" t="str">
        <f t="shared" si="246"/>
        <v>Y</v>
      </c>
      <c r="AQ327" s="139">
        <f t="shared" si="247"/>
        <v>-5.5103318722604886</v>
      </c>
      <c r="AR327" s="139">
        <f t="shared" si="248"/>
        <v>2.6349614395886891</v>
      </c>
      <c r="AS327" s="139">
        <f t="shared" si="249"/>
        <v>0.32237266279819471</v>
      </c>
      <c r="AT327" s="139">
        <f t="shared" si="250"/>
        <v>1.3504683075582662</v>
      </c>
      <c r="AU327" s="137" t="str">
        <f t="shared" si="251"/>
        <v>N</v>
      </c>
      <c r="AV327" s="137" t="str">
        <f t="shared" si="252"/>
        <v>Y</v>
      </c>
      <c r="AW327" s="137" t="str">
        <f t="shared" si="253"/>
        <v>N</v>
      </c>
      <c r="AX327" s="137">
        <f>'FOD (ALL)'!I327</f>
        <v>14279.57</v>
      </c>
      <c r="AY327" s="137">
        <f>'FOD (ALL)'!Z327</f>
        <v>25479.42</v>
      </c>
      <c r="AZ327" s="137">
        <f>'FOD (ALL)'!AQ327</f>
        <v>7770.79</v>
      </c>
      <c r="BA327" s="137">
        <f>'FOD (ALL)'!BH327</f>
        <v>13953.02</v>
      </c>
      <c r="BB327" s="137">
        <f>'FOD (ALL)'!BY327</f>
        <v>18077.419999999998</v>
      </c>
      <c r="BC327" s="137" t="str">
        <f t="shared" si="254"/>
        <v>N</v>
      </c>
      <c r="BD327" s="137" t="str">
        <f t="shared" si="255"/>
        <v>Y</v>
      </c>
      <c r="BE327" s="137" t="str">
        <f t="shared" si="256"/>
        <v>N</v>
      </c>
      <c r="BF327" s="137" t="str">
        <f t="shared" si="257"/>
        <v>N</v>
      </c>
      <c r="BG327" s="139">
        <f t="shared" si="258"/>
        <v>-43.956455837691749</v>
      </c>
      <c r="BH327" s="139">
        <f t="shared" si="259"/>
        <v>227.88712601936223</v>
      </c>
      <c r="BI327" s="139">
        <f t="shared" si="260"/>
        <v>-44.307468920706775</v>
      </c>
      <c r="BJ327" s="139">
        <f t="shared" si="261"/>
        <v>-22.815202611877126</v>
      </c>
      <c r="BK327" s="137" t="str">
        <f t="shared" si="262"/>
        <v>N</v>
      </c>
      <c r="BL327" s="137" t="str">
        <f t="shared" si="263"/>
        <v>Y</v>
      </c>
      <c r="BM327" s="137" t="str">
        <f t="shared" si="264"/>
        <v>N</v>
      </c>
      <c r="BN327" s="137">
        <f>'FOD (ALL)'!H327</f>
        <v>2031</v>
      </c>
      <c r="BO327" s="137">
        <f>'FOD (ALL)'!Y327</f>
        <v>3627</v>
      </c>
      <c r="BP327" s="137">
        <f>'FOD (ALL)'!AP327</f>
        <v>1138</v>
      </c>
      <c r="BQ327" s="137">
        <f>'FOD (ALL)'!BG327</f>
        <v>2050</v>
      </c>
      <c r="BR327" s="137">
        <f>'FOD (ALL)'!BX327</f>
        <v>2688</v>
      </c>
      <c r="BS327" s="137" t="str">
        <f t="shared" si="265"/>
        <v>N</v>
      </c>
      <c r="BT327" s="137" t="str">
        <f t="shared" si="266"/>
        <v>Y</v>
      </c>
      <c r="BU327" s="137" t="str">
        <f t="shared" si="267"/>
        <v>N</v>
      </c>
      <c r="BV327" s="137" t="str">
        <f t="shared" si="268"/>
        <v>N</v>
      </c>
      <c r="BW327" s="139">
        <f t="shared" si="269"/>
        <v>-44.003308519437553</v>
      </c>
      <c r="BX327" s="139">
        <f t="shared" si="270"/>
        <v>218.71704745166957</v>
      </c>
      <c r="BY327" s="139">
        <f t="shared" si="271"/>
        <v>-44.487804878048784</v>
      </c>
      <c r="BZ327" s="139">
        <f t="shared" si="272"/>
        <v>-23.735119047619047</v>
      </c>
      <c r="CA327" s="137" t="str">
        <f t="shared" si="273"/>
        <v>N</v>
      </c>
      <c r="CB327" s="137" t="str">
        <f t="shared" si="274"/>
        <v>Y</v>
      </c>
      <c r="CC327" s="137" t="str">
        <f t="shared" si="275"/>
        <v>N</v>
      </c>
    </row>
    <row r="328" spans="1:81" x14ac:dyDescent="0.3">
      <c r="A328" s="137" t="str">
        <f>'FOD (ALL)'!B328</f>
        <v>PIDILITIND</v>
      </c>
      <c r="B328" s="146">
        <f>'FOD (ALL)'!C328</f>
        <v>44007</v>
      </c>
      <c r="C328" s="137">
        <f>'FOD (ALL)'!G328</f>
        <v>1399.05</v>
      </c>
      <c r="D328" s="137">
        <f>'FOD (ALL)'!X328</f>
        <v>1421.05</v>
      </c>
      <c r="E328" s="137">
        <f>'FOD (ALL)'!AO328</f>
        <v>1375</v>
      </c>
      <c r="F328" s="137">
        <f>'FOD (ALL)'!BF328</f>
        <v>1368.9</v>
      </c>
      <c r="G328" s="137">
        <f>'FOD (ALL)'!BW328</f>
        <v>1343</v>
      </c>
      <c r="H328" s="137" t="str">
        <f t="shared" si="232"/>
        <v>N</v>
      </c>
      <c r="I328" s="137" t="str">
        <f t="shared" si="233"/>
        <v>Y</v>
      </c>
      <c r="J328" s="137" t="str">
        <f t="shared" si="234"/>
        <v>Y</v>
      </c>
      <c r="K328" s="137" t="str">
        <f t="shared" si="235"/>
        <v>Y</v>
      </c>
      <c r="L328" s="139">
        <f t="shared" si="236"/>
        <v>-1.5481510150944724</v>
      </c>
      <c r="M328" s="139">
        <f t="shared" si="237"/>
        <v>3.3490909090909056</v>
      </c>
      <c r="N328" s="139">
        <f t="shared" si="238"/>
        <v>0.44561326612607993</v>
      </c>
      <c r="O328" s="139">
        <f t="shared" si="239"/>
        <v>1.9285182427401408</v>
      </c>
      <c r="P328" s="137" t="str">
        <f t="shared" si="240"/>
        <v>N</v>
      </c>
      <c r="Q328" s="137" t="str">
        <f t="shared" si="241"/>
        <v>Y</v>
      </c>
      <c r="R328" s="137" t="str">
        <f t="shared" si="242"/>
        <v>N</v>
      </c>
      <c r="S328" s="137">
        <f>'FOD (ALL)'!D328</f>
        <v>1402.65</v>
      </c>
      <c r="T328" s="137">
        <f>'FOD (ALL)'!U328</f>
        <v>1380</v>
      </c>
      <c r="U328" s="137">
        <f>'FOD (ALL)'!AL328</f>
        <v>1373.05</v>
      </c>
      <c r="V328" s="137">
        <f>'FOD (ALL)'!BC328</f>
        <v>1345.05</v>
      </c>
      <c r="W328" s="137">
        <f>'FOD (ALL)'!BT328</f>
        <v>1351.2</v>
      </c>
      <c r="X328" s="137">
        <f>'FOD (ALL)'!E328</f>
        <v>1428</v>
      </c>
      <c r="Y328" s="137">
        <f>'FOD (ALL)'!V328</f>
        <v>1427.55</v>
      </c>
      <c r="Z328" s="137">
        <f>'FOD (ALL)'!AM328</f>
        <v>1380.95</v>
      </c>
      <c r="AA328" s="137">
        <f>'FOD (ALL)'!BD328</f>
        <v>1386.45</v>
      </c>
      <c r="AB328" s="137">
        <f>'FOD (ALL)'!BU328</f>
        <v>1362.7</v>
      </c>
      <c r="AC328" s="137">
        <f>'FOD (ALL)'!F328</f>
        <v>1393.7</v>
      </c>
      <c r="AD328" s="137">
        <f>'FOD (ALL)'!W328</f>
        <v>1380</v>
      </c>
      <c r="AE328" s="137">
        <f>'FOD (ALL)'!AN328</f>
        <v>1353.55</v>
      </c>
      <c r="AF328" s="137">
        <f>'FOD (ALL)'!BE328</f>
        <v>1345</v>
      </c>
      <c r="AG328" s="137">
        <f>'FOD (ALL)'!BV328</f>
        <v>1336.15</v>
      </c>
      <c r="AH328" s="137">
        <f>'FOD (ALL)'!J328</f>
        <v>427500</v>
      </c>
      <c r="AI328" s="137">
        <f>'FOD (ALL)'!AA328</f>
        <v>258000</v>
      </c>
      <c r="AJ328" s="137">
        <f>'FOD (ALL)'!AR328</f>
        <v>105000</v>
      </c>
      <c r="AK328" s="137">
        <f>'FOD (ALL)'!BI328</f>
        <v>56500</v>
      </c>
      <c r="AL328" s="137">
        <f>'FOD (ALL)'!BZ328</f>
        <v>38500</v>
      </c>
      <c r="AM328" s="137" t="str">
        <f t="shared" si="243"/>
        <v>Y</v>
      </c>
      <c r="AN328" s="137" t="str">
        <f t="shared" si="244"/>
        <v>Y</v>
      </c>
      <c r="AO328" s="137" t="str">
        <f t="shared" si="245"/>
        <v>Y</v>
      </c>
      <c r="AP328" s="137" t="str">
        <f t="shared" si="246"/>
        <v>Y</v>
      </c>
      <c r="AQ328" s="139">
        <f t="shared" si="247"/>
        <v>65.697674418604649</v>
      </c>
      <c r="AR328" s="139">
        <f t="shared" si="248"/>
        <v>145.71428571428569</v>
      </c>
      <c r="AS328" s="139">
        <f t="shared" si="249"/>
        <v>85.840707964601776</v>
      </c>
      <c r="AT328" s="139">
        <f t="shared" si="250"/>
        <v>46.753246753246749</v>
      </c>
      <c r="AU328" s="137" t="str">
        <f t="shared" si="251"/>
        <v>N</v>
      </c>
      <c r="AV328" s="137" t="str">
        <f t="shared" si="252"/>
        <v>Y</v>
      </c>
      <c r="AW328" s="137" t="str">
        <f t="shared" si="253"/>
        <v>Y</v>
      </c>
      <c r="AX328" s="137">
        <f>'FOD (ALL)'!I328</f>
        <v>3962.61</v>
      </c>
      <c r="AY328" s="137">
        <f>'FOD (ALL)'!Z328</f>
        <v>5806.89</v>
      </c>
      <c r="AZ328" s="137">
        <f>'FOD (ALL)'!AQ328</f>
        <v>1323.49</v>
      </c>
      <c r="BA328" s="137">
        <f>'FOD (ALL)'!BH328</f>
        <v>581.41999999999996</v>
      </c>
      <c r="BB328" s="137">
        <f>'FOD (ALL)'!BY328</f>
        <v>743.44</v>
      </c>
      <c r="BC328" s="137" t="str">
        <f t="shared" si="254"/>
        <v>N</v>
      </c>
      <c r="BD328" s="137" t="str">
        <f t="shared" si="255"/>
        <v>Y</v>
      </c>
      <c r="BE328" s="137" t="str">
        <f t="shared" si="256"/>
        <v>Y</v>
      </c>
      <c r="BF328" s="137" t="str">
        <f t="shared" si="257"/>
        <v>N</v>
      </c>
      <c r="BG328" s="139">
        <f t="shared" si="258"/>
        <v>-31.760202104741094</v>
      </c>
      <c r="BH328" s="139">
        <f t="shared" si="259"/>
        <v>338.75586517465194</v>
      </c>
      <c r="BI328" s="139">
        <f t="shared" si="260"/>
        <v>127.63062846135324</v>
      </c>
      <c r="BJ328" s="139">
        <f t="shared" si="261"/>
        <v>-21.793285268481664</v>
      </c>
      <c r="BK328" s="137" t="str">
        <f t="shared" si="262"/>
        <v>N</v>
      </c>
      <c r="BL328" s="137" t="str">
        <f t="shared" si="263"/>
        <v>Y</v>
      </c>
      <c r="BM328" s="137" t="str">
        <f t="shared" si="264"/>
        <v>Y</v>
      </c>
      <c r="BN328" s="137">
        <f>'FOD (ALL)'!H328</f>
        <v>563</v>
      </c>
      <c r="BO328" s="137">
        <f>'FOD (ALL)'!Y328</f>
        <v>825</v>
      </c>
      <c r="BP328" s="137">
        <f>'FOD (ALL)'!AP328</f>
        <v>193</v>
      </c>
      <c r="BQ328" s="137">
        <f>'FOD (ALL)'!BG328</f>
        <v>85</v>
      </c>
      <c r="BR328" s="137">
        <f>'FOD (ALL)'!BX328</f>
        <v>110</v>
      </c>
      <c r="BS328" s="137" t="str">
        <f t="shared" si="265"/>
        <v>N</v>
      </c>
      <c r="BT328" s="137" t="str">
        <f t="shared" si="266"/>
        <v>Y</v>
      </c>
      <c r="BU328" s="137" t="str">
        <f t="shared" si="267"/>
        <v>Y</v>
      </c>
      <c r="BV328" s="137" t="str">
        <f t="shared" si="268"/>
        <v>N</v>
      </c>
      <c r="BW328" s="139">
        <f t="shared" si="269"/>
        <v>-31.757575757575758</v>
      </c>
      <c r="BX328" s="139">
        <f t="shared" si="270"/>
        <v>327.46113989637308</v>
      </c>
      <c r="BY328" s="139">
        <f t="shared" si="271"/>
        <v>127.05882352941175</v>
      </c>
      <c r="BZ328" s="139">
        <f t="shared" si="272"/>
        <v>-22.727272727272727</v>
      </c>
      <c r="CA328" s="137" t="str">
        <f t="shared" si="273"/>
        <v>N</v>
      </c>
      <c r="CB328" s="137" t="str">
        <f t="shared" si="274"/>
        <v>Y</v>
      </c>
      <c r="CC328" s="137" t="str">
        <f t="shared" si="275"/>
        <v>Y</v>
      </c>
    </row>
    <row r="329" spans="1:81" x14ac:dyDescent="0.3">
      <c r="A329" s="137" t="str">
        <f>'FOD (ALL)'!B329</f>
        <v>PIDILITIND</v>
      </c>
      <c r="B329" s="146">
        <f>'FOD (ALL)'!C329</f>
        <v>44042</v>
      </c>
      <c r="C329" s="137">
        <f>'FOD (ALL)'!G329</f>
        <v>1409</v>
      </c>
      <c r="D329" s="137">
        <f>'FOD (ALL)'!X329</f>
        <v>1432.15</v>
      </c>
      <c r="E329" s="137">
        <f>'FOD (ALL)'!AO329</f>
        <v>1382.55</v>
      </c>
      <c r="F329" s="137">
        <f>'FOD (ALL)'!BF329</f>
        <v>1359.9</v>
      </c>
      <c r="G329" s="137">
        <f>'FOD (ALL)'!BW329</f>
        <v>1355.4</v>
      </c>
      <c r="H329" s="137" t="str">
        <f t="shared" si="232"/>
        <v>N</v>
      </c>
      <c r="I329" s="137" t="str">
        <f t="shared" si="233"/>
        <v>Y</v>
      </c>
      <c r="J329" s="137" t="str">
        <f t="shared" si="234"/>
        <v>Y</v>
      </c>
      <c r="K329" s="137" t="str">
        <f t="shared" si="235"/>
        <v>Y</v>
      </c>
      <c r="L329" s="139">
        <f t="shared" si="236"/>
        <v>-1.6164507907691295</v>
      </c>
      <c r="M329" s="139">
        <f t="shared" si="237"/>
        <v>3.5875736863043031</v>
      </c>
      <c r="N329" s="139">
        <f t="shared" si="238"/>
        <v>1.6655636443856063</v>
      </c>
      <c r="O329" s="139">
        <f t="shared" si="239"/>
        <v>0.33200531208499334</v>
      </c>
      <c r="P329" s="137" t="str">
        <f t="shared" si="240"/>
        <v>N</v>
      </c>
      <c r="Q329" s="137" t="str">
        <f t="shared" si="241"/>
        <v>Y</v>
      </c>
      <c r="R329" s="137" t="str">
        <f t="shared" si="242"/>
        <v>Y</v>
      </c>
      <c r="S329" s="137">
        <f>'FOD (ALL)'!D329</f>
        <v>1415</v>
      </c>
      <c r="T329" s="137">
        <f>'FOD (ALL)'!U329</f>
        <v>1415.15</v>
      </c>
      <c r="U329" s="137">
        <f>'FOD (ALL)'!AL329</f>
        <v>1375</v>
      </c>
      <c r="V329" s="137">
        <f>'FOD (ALL)'!BC329</f>
        <v>1365.3</v>
      </c>
      <c r="W329" s="137">
        <f>'FOD (ALL)'!BT329</f>
        <v>1355</v>
      </c>
      <c r="X329" s="137">
        <f>'FOD (ALL)'!E329</f>
        <v>1415</v>
      </c>
      <c r="Y329" s="137">
        <f>'FOD (ALL)'!V329</f>
        <v>1415.15</v>
      </c>
      <c r="Z329" s="137">
        <f>'FOD (ALL)'!AM329</f>
        <v>1375</v>
      </c>
      <c r="AA329" s="137">
        <f>'FOD (ALL)'!BD329</f>
        <v>1365.3</v>
      </c>
      <c r="AB329" s="137">
        <f>'FOD (ALL)'!BU329</f>
        <v>1355</v>
      </c>
      <c r="AC329" s="137">
        <f>'FOD (ALL)'!F329</f>
        <v>1415</v>
      </c>
      <c r="AD329" s="137">
        <f>'FOD (ALL)'!W329</f>
        <v>1415.15</v>
      </c>
      <c r="AE329" s="137">
        <f>'FOD (ALL)'!AN329</f>
        <v>1361.4</v>
      </c>
      <c r="AF329" s="137">
        <f>'FOD (ALL)'!BE329</f>
        <v>1365.3</v>
      </c>
      <c r="AG329" s="137">
        <f>'FOD (ALL)'!BV329</f>
        <v>1355</v>
      </c>
      <c r="AH329" s="137">
        <f>'FOD (ALL)'!J329</f>
        <v>3500</v>
      </c>
      <c r="AI329" s="137">
        <f>'FOD (ALL)'!AA329</f>
        <v>3000</v>
      </c>
      <c r="AJ329" s="137">
        <f>'FOD (ALL)'!AR329</f>
        <v>3000</v>
      </c>
      <c r="AK329" s="137">
        <f>'FOD (ALL)'!BI329</f>
        <v>2500</v>
      </c>
      <c r="AL329" s="137">
        <f>'FOD (ALL)'!BZ329</f>
        <v>1500</v>
      </c>
      <c r="AM329" s="137" t="str">
        <f t="shared" si="243"/>
        <v>Y</v>
      </c>
      <c r="AN329" s="137" t="str">
        <f t="shared" si="244"/>
        <v>Y</v>
      </c>
      <c r="AO329" s="137" t="str">
        <f t="shared" si="245"/>
        <v>Y</v>
      </c>
      <c r="AP329" s="137" t="str">
        <f t="shared" si="246"/>
        <v>Y</v>
      </c>
      <c r="AQ329" s="139">
        <f t="shared" si="247"/>
        <v>16.666666666666664</v>
      </c>
      <c r="AR329" s="139">
        <f t="shared" si="248"/>
        <v>0</v>
      </c>
      <c r="AS329" s="139">
        <f t="shared" si="249"/>
        <v>20</v>
      </c>
      <c r="AT329" s="139">
        <f t="shared" si="250"/>
        <v>66.666666666666657</v>
      </c>
      <c r="AU329" s="137" t="str">
        <f t="shared" si="251"/>
        <v>Y</v>
      </c>
      <c r="AV329" s="137" t="str">
        <f t="shared" si="252"/>
        <v>N</v>
      </c>
      <c r="AW329" s="137" t="str">
        <f t="shared" si="253"/>
        <v>N</v>
      </c>
      <c r="AX329" s="137">
        <f>'FOD (ALL)'!I329</f>
        <v>7.07</v>
      </c>
      <c r="AY329" s="137">
        <f>'FOD (ALL)'!Z329</f>
        <v>7.07</v>
      </c>
      <c r="AZ329" s="137">
        <f>'FOD (ALL)'!AQ329</f>
        <v>13.68</v>
      </c>
      <c r="BA329" s="137">
        <f>'FOD (ALL)'!BH329</f>
        <v>20.45</v>
      </c>
      <c r="BB329" s="137">
        <f>'FOD (ALL)'!BY329</f>
        <v>6.77</v>
      </c>
      <c r="BC329" s="137" t="str">
        <f t="shared" si="254"/>
        <v>Y</v>
      </c>
      <c r="BD329" s="137" t="str">
        <f t="shared" si="255"/>
        <v>N</v>
      </c>
      <c r="BE329" s="137" t="str">
        <f t="shared" si="256"/>
        <v>N</v>
      </c>
      <c r="BF329" s="137" t="str">
        <f t="shared" si="257"/>
        <v>Y</v>
      </c>
      <c r="BG329" s="139">
        <f t="shared" si="258"/>
        <v>0</v>
      </c>
      <c r="BH329" s="139">
        <f t="shared" si="259"/>
        <v>-48.318713450292393</v>
      </c>
      <c r="BI329" s="139">
        <f t="shared" si="260"/>
        <v>-33.105134474327627</v>
      </c>
      <c r="BJ329" s="139">
        <f t="shared" si="261"/>
        <v>202.06794682422452</v>
      </c>
      <c r="BK329" s="137" t="str">
        <f t="shared" si="262"/>
        <v>Y</v>
      </c>
      <c r="BL329" s="137" t="str">
        <f t="shared" si="263"/>
        <v>N</v>
      </c>
      <c r="BM329" s="137" t="str">
        <f t="shared" si="264"/>
        <v>N</v>
      </c>
      <c r="BN329" s="137">
        <f>'FOD (ALL)'!H329</f>
        <v>1</v>
      </c>
      <c r="BO329" s="137">
        <f>'FOD (ALL)'!Y329</f>
        <v>1</v>
      </c>
      <c r="BP329" s="137">
        <f>'FOD (ALL)'!AP329</f>
        <v>2</v>
      </c>
      <c r="BQ329" s="137">
        <f>'FOD (ALL)'!BG329</f>
        <v>3</v>
      </c>
      <c r="BR329" s="137">
        <f>'FOD (ALL)'!BX329</f>
        <v>1</v>
      </c>
      <c r="BS329" s="137" t="str">
        <f t="shared" si="265"/>
        <v>Y</v>
      </c>
      <c r="BT329" s="137" t="str">
        <f t="shared" si="266"/>
        <v>N</v>
      </c>
      <c r="BU329" s="137" t="str">
        <f t="shared" si="267"/>
        <v>N</v>
      </c>
      <c r="BV329" s="137" t="str">
        <f t="shared" si="268"/>
        <v>Y</v>
      </c>
      <c r="BW329" s="139">
        <f t="shared" si="269"/>
        <v>0</v>
      </c>
      <c r="BX329" s="139">
        <f t="shared" si="270"/>
        <v>-50</v>
      </c>
      <c r="BY329" s="139">
        <f t="shared" si="271"/>
        <v>-33.333333333333329</v>
      </c>
      <c r="BZ329" s="139">
        <f t="shared" si="272"/>
        <v>200</v>
      </c>
      <c r="CA329" s="137" t="str">
        <f t="shared" si="273"/>
        <v>Y</v>
      </c>
      <c r="CB329" s="137" t="str">
        <f t="shared" si="274"/>
        <v>N</v>
      </c>
      <c r="CC329" s="137" t="str">
        <f t="shared" si="275"/>
        <v>N</v>
      </c>
    </row>
    <row r="330" spans="1:81" x14ac:dyDescent="0.3">
      <c r="A330" s="137" t="str">
        <f>'FOD (ALL)'!B330</f>
        <v>PNB</v>
      </c>
      <c r="B330" s="146">
        <f>'FOD (ALL)'!C330</f>
        <v>43979</v>
      </c>
      <c r="C330" s="137">
        <f>'FOD (ALL)'!G330</f>
        <v>26.55</v>
      </c>
      <c r="D330" s="137">
        <f>'FOD (ALL)'!X330</f>
        <v>26.95</v>
      </c>
      <c r="E330" s="137">
        <f>'FOD (ALL)'!AO330</f>
        <v>26.65</v>
      </c>
      <c r="F330" s="137">
        <f>'FOD (ALL)'!BF330</f>
        <v>26.45</v>
      </c>
      <c r="G330" s="137">
        <f>'FOD (ALL)'!BW330</f>
        <v>27.3</v>
      </c>
      <c r="H330" s="137" t="str">
        <f t="shared" si="232"/>
        <v>N</v>
      </c>
      <c r="I330" s="137" t="str">
        <f t="shared" si="233"/>
        <v>Y</v>
      </c>
      <c r="J330" s="137" t="str">
        <f t="shared" si="234"/>
        <v>Y</v>
      </c>
      <c r="K330" s="137" t="str">
        <f t="shared" si="235"/>
        <v>N</v>
      </c>
      <c r="L330" s="139">
        <f t="shared" si="236"/>
        <v>-1.4842300556586219</v>
      </c>
      <c r="M330" s="139">
        <f t="shared" si="237"/>
        <v>1.1257035647279579</v>
      </c>
      <c r="N330" s="139">
        <f t="shared" si="238"/>
        <v>0.75614366729678373</v>
      </c>
      <c r="O330" s="139">
        <f t="shared" si="239"/>
        <v>-3.1135531135531189</v>
      </c>
      <c r="P330" s="137" t="str">
        <f t="shared" si="240"/>
        <v>N</v>
      </c>
      <c r="Q330" s="137" t="str">
        <f t="shared" si="241"/>
        <v>Y</v>
      </c>
      <c r="R330" s="137" t="str">
        <f t="shared" si="242"/>
        <v>Y</v>
      </c>
      <c r="S330" s="137">
        <f>'FOD (ALL)'!D330</f>
        <v>26.6</v>
      </c>
      <c r="T330" s="137">
        <f>'FOD (ALL)'!U330</f>
        <v>26.6</v>
      </c>
      <c r="U330" s="137">
        <f>'FOD (ALL)'!AL330</f>
        <v>26.25</v>
      </c>
      <c r="V330" s="137">
        <f>'FOD (ALL)'!BC330</f>
        <v>27.5</v>
      </c>
      <c r="W330" s="137">
        <f>'FOD (ALL)'!BT330</f>
        <v>28.8</v>
      </c>
      <c r="X330" s="137">
        <f>'FOD (ALL)'!E330</f>
        <v>27.65</v>
      </c>
      <c r="Y330" s="137">
        <f>'FOD (ALL)'!V330</f>
        <v>27.7</v>
      </c>
      <c r="Z330" s="137">
        <f>'FOD (ALL)'!AM330</f>
        <v>26.95</v>
      </c>
      <c r="AA330" s="137">
        <f>'FOD (ALL)'!BD330</f>
        <v>27.8</v>
      </c>
      <c r="AB330" s="137">
        <f>'FOD (ALL)'!BU330</f>
        <v>28.85</v>
      </c>
      <c r="AC330" s="137">
        <f>'FOD (ALL)'!F330</f>
        <v>26.25</v>
      </c>
      <c r="AD330" s="137">
        <f>'FOD (ALL)'!W330</f>
        <v>26.35</v>
      </c>
      <c r="AE330" s="137">
        <f>'FOD (ALL)'!AN330</f>
        <v>26.1</v>
      </c>
      <c r="AF330" s="137">
        <f>'FOD (ALL)'!BE330</f>
        <v>26.3</v>
      </c>
      <c r="AG330" s="137">
        <f>'FOD (ALL)'!BV330</f>
        <v>26.7</v>
      </c>
      <c r="AH330" s="137">
        <f>'FOD (ALL)'!J330</f>
        <v>34967900</v>
      </c>
      <c r="AI330" s="137">
        <f>'FOD (ALL)'!AA330</f>
        <v>39923000</v>
      </c>
      <c r="AJ330" s="137">
        <f>'FOD (ALL)'!AR330</f>
        <v>43309400</v>
      </c>
      <c r="AK330" s="137">
        <f>'FOD (ALL)'!BI330</f>
        <v>44346900</v>
      </c>
      <c r="AL330" s="137">
        <f>'FOD (ALL)'!BZ330</f>
        <v>44197500</v>
      </c>
      <c r="AM330" s="137" t="str">
        <f t="shared" si="243"/>
        <v>N</v>
      </c>
      <c r="AN330" s="137" t="str">
        <f t="shared" si="244"/>
        <v>N</v>
      </c>
      <c r="AO330" s="137" t="str">
        <f t="shared" si="245"/>
        <v>N</v>
      </c>
      <c r="AP330" s="137" t="str">
        <f t="shared" si="246"/>
        <v>Y</v>
      </c>
      <c r="AQ330" s="139">
        <f t="shared" si="247"/>
        <v>-12.411642411642413</v>
      </c>
      <c r="AR330" s="139">
        <f t="shared" si="248"/>
        <v>-7.8190877730931394</v>
      </c>
      <c r="AS330" s="139">
        <f t="shared" si="249"/>
        <v>-2.3395096387797119</v>
      </c>
      <c r="AT330" s="139">
        <f t="shared" si="250"/>
        <v>0.3380281690140845</v>
      </c>
      <c r="AU330" s="137" t="str">
        <f t="shared" si="251"/>
        <v>N</v>
      </c>
      <c r="AV330" s="137" t="str">
        <f t="shared" si="252"/>
        <v>N</v>
      </c>
      <c r="AW330" s="137" t="str">
        <f t="shared" si="253"/>
        <v>N</v>
      </c>
      <c r="AX330" s="137">
        <f>'FOD (ALL)'!I330</f>
        <v>7690.92</v>
      </c>
      <c r="AY330" s="137">
        <f>'FOD (ALL)'!Z330</f>
        <v>5835.58</v>
      </c>
      <c r="AZ330" s="137">
        <f>'FOD (ALL)'!AQ330</f>
        <v>3160.67</v>
      </c>
      <c r="BA330" s="137">
        <f>'FOD (ALL)'!BH330</f>
        <v>5591.07</v>
      </c>
      <c r="BB330" s="137">
        <f>'FOD (ALL)'!BY330</f>
        <v>8123.08</v>
      </c>
      <c r="BC330" s="137" t="str">
        <f t="shared" si="254"/>
        <v>Y</v>
      </c>
      <c r="BD330" s="137" t="str">
        <f t="shared" si="255"/>
        <v>Y</v>
      </c>
      <c r="BE330" s="137" t="str">
        <f t="shared" si="256"/>
        <v>N</v>
      </c>
      <c r="BF330" s="137" t="str">
        <f t="shared" si="257"/>
        <v>N</v>
      </c>
      <c r="BG330" s="139">
        <f t="shared" si="258"/>
        <v>31.793583499840633</v>
      </c>
      <c r="BH330" s="139">
        <f t="shared" si="259"/>
        <v>84.631106695732228</v>
      </c>
      <c r="BI330" s="139">
        <f t="shared" si="260"/>
        <v>-43.469318037513389</v>
      </c>
      <c r="BJ330" s="139">
        <f t="shared" si="261"/>
        <v>-31.170565844482638</v>
      </c>
      <c r="BK330" s="137" t="str">
        <f t="shared" si="262"/>
        <v>N</v>
      </c>
      <c r="BL330" s="137" t="str">
        <f t="shared" si="263"/>
        <v>Y</v>
      </c>
      <c r="BM330" s="137" t="str">
        <f t="shared" si="264"/>
        <v>N</v>
      </c>
      <c r="BN330" s="137">
        <f>'FOD (ALL)'!H330</f>
        <v>3460</v>
      </c>
      <c r="BO330" s="137">
        <f>'FOD (ALL)'!Y330</f>
        <v>2586</v>
      </c>
      <c r="BP330" s="137">
        <f>'FOD (ALL)'!AP330</f>
        <v>1430</v>
      </c>
      <c r="BQ330" s="137">
        <f>'FOD (ALL)'!BG330</f>
        <v>2496</v>
      </c>
      <c r="BR330" s="137">
        <f>'FOD (ALL)'!BX330</f>
        <v>3568</v>
      </c>
      <c r="BS330" s="137" t="str">
        <f t="shared" si="265"/>
        <v>Y</v>
      </c>
      <c r="BT330" s="137" t="str">
        <f t="shared" si="266"/>
        <v>Y</v>
      </c>
      <c r="BU330" s="137" t="str">
        <f t="shared" si="267"/>
        <v>N</v>
      </c>
      <c r="BV330" s="137" t="str">
        <f t="shared" si="268"/>
        <v>N</v>
      </c>
      <c r="BW330" s="139">
        <f t="shared" si="269"/>
        <v>33.79737045630317</v>
      </c>
      <c r="BX330" s="139">
        <f t="shared" si="270"/>
        <v>80.83916083916084</v>
      </c>
      <c r="BY330" s="139">
        <f t="shared" si="271"/>
        <v>-42.708333333333329</v>
      </c>
      <c r="BZ330" s="139">
        <f t="shared" si="272"/>
        <v>-30.044843049327351</v>
      </c>
      <c r="CA330" s="137" t="str">
        <f t="shared" si="273"/>
        <v>N</v>
      </c>
      <c r="CB330" s="137" t="str">
        <f t="shared" si="274"/>
        <v>Y</v>
      </c>
      <c r="CC330" s="137" t="str">
        <f t="shared" si="275"/>
        <v>N</v>
      </c>
    </row>
    <row r="331" spans="1:81" x14ac:dyDescent="0.3">
      <c r="A331" s="137" t="str">
        <f>'FOD (ALL)'!B331</f>
        <v>PNB</v>
      </c>
      <c r="B331" s="146">
        <f>'FOD (ALL)'!C331</f>
        <v>44007</v>
      </c>
      <c r="C331" s="137">
        <f>'FOD (ALL)'!G331</f>
        <v>26.55</v>
      </c>
      <c r="D331" s="137">
        <f>'FOD (ALL)'!X331</f>
        <v>27</v>
      </c>
      <c r="E331" s="137">
        <f>'FOD (ALL)'!AO331</f>
        <v>26.7</v>
      </c>
      <c r="F331" s="137">
        <f>'FOD (ALL)'!BF331</f>
        <v>26.55</v>
      </c>
      <c r="G331" s="137">
        <f>'FOD (ALL)'!BW331</f>
        <v>27.4</v>
      </c>
      <c r="H331" s="137" t="str">
        <f t="shared" si="232"/>
        <v>N</v>
      </c>
      <c r="I331" s="137" t="str">
        <f t="shared" si="233"/>
        <v>Y</v>
      </c>
      <c r="J331" s="137" t="str">
        <f t="shared" si="234"/>
        <v>Y</v>
      </c>
      <c r="K331" s="137" t="str">
        <f t="shared" si="235"/>
        <v>N</v>
      </c>
      <c r="L331" s="139">
        <f t="shared" si="236"/>
        <v>-1.6666666666666639</v>
      </c>
      <c r="M331" s="139">
        <f t="shared" si="237"/>
        <v>1.1235955056179803</v>
      </c>
      <c r="N331" s="139">
        <f t="shared" si="238"/>
        <v>0.56497175141242395</v>
      </c>
      <c r="O331" s="139">
        <f t="shared" si="239"/>
        <v>-3.1021897810218904</v>
      </c>
      <c r="P331" s="137" t="str">
        <f t="shared" si="240"/>
        <v>N</v>
      </c>
      <c r="Q331" s="137" t="str">
        <f t="shared" si="241"/>
        <v>Y</v>
      </c>
      <c r="R331" s="137" t="str">
        <f t="shared" si="242"/>
        <v>Y</v>
      </c>
      <c r="S331" s="137">
        <f>'FOD (ALL)'!D331</f>
        <v>26.7</v>
      </c>
      <c r="T331" s="137">
        <f>'FOD (ALL)'!U331</f>
        <v>26.7</v>
      </c>
      <c r="U331" s="137">
        <f>'FOD (ALL)'!AL331</f>
        <v>26.35</v>
      </c>
      <c r="V331" s="137">
        <f>'FOD (ALL)'!BC331</f>
        <v>27.5</v>
      </c>
      <c r="W331" s="137">
        <f>'FOD (ALL)'!BT331</f>
        <v>28.9</v>
      </c>
      <c r="X331" s="137">
        <f>'FOD (ALL)'!E331</f>
        <v>27.7</v>
      </c>
      <c r="Y331" s="137">
        <f>'FOD (ALL)'!V331</f>
        <v>27.75</v>
      </c>
      <c r="Z331" s="137">
        <f>'FOD (ALL)'!AM331</f>
        <v>27</v>
      </c>
      <c r="AA331" s="137">
        <f>'FOD (ALL)'!BD331</f>
        <v>27.85</v>
      </c>
      <c r="AB331" s="137">
        <f>'FOD (ALL)'!BU331</f>
        <v>28.9</v>
      </c>
      <c r="AC331" s="137">
        <f>'FOD (ALL)'!F331</f>
        <v>26.25</v>
      </c>
      <c r="AD331" s="137">
        <f>'FOD (ALL)'!W331</f>
        <v>26.7</v>
      </c>
      <c r="AE331" s="137">
        <f>'FOD (ALL)'!AN331</f>
        <v>26.3</v>
      </c>
      <c r="AF331" s="137">
        <f>'FOD (ALL)'!BE331</f>
        <v>26.4</v>
      </c>
      <c r="AG331" s="137">
        <f>'FOD (ALL)'!BV331</f>
        <v>26.8</v>
      </c>
      <c r="AH331" s="137">
        <f>'FOD (ALL)'!J331</f>
        <v>15081100</v>
      </c>
      <c r="AI331" s="137">
        <f>'FOD (ALL)'!AA331</f>
        <v>9578200</v>
      </c>
      <c r="AJ331" s="137">
        <f>'FOD (ALL)'!AR331</f>
        <v>7743900</v>
      </c>
      <c r="AK331" s="137">
        <f>'FOD (ALL)'!BI331</f>
        <v>6424200</v>
      </c>
      <c r="AL331" s="137">
        <f>'FOD (ALL)'!BZ331</f>
        <v>5718700</v>
      </c>
      <c r="AM331" s="137" t="str">
        <f t="shared" si="243"/>
        <v>Y</v>
      </c>
      <c r="AN331" s="137" t="str">
        <f t="shared" si="244"/>
        <v>Y</v>
      </c>
      <c r="AO331" s="137" t="str">
        <f t="shared" si="245"/>
        <v>Y</v>
      </c>
      <c r="AP331" s="137" t="str">
        <f t="shared" si="246"/>
        <v>Y</v>
      </c>
      <c r="AQ331" s="139">
        <f t="shared" si="247"/>
        <v>57.452339688041597</v>
      </c>
      <c r="AR331" s="139">
        <f t="shared" si="248"/>
        <v>23.687031082529476</v>
      </c>
      <c r="AS331" s="139">
        <f t="shared" si="249"/>
        <v>20.54263565891473</v>
      </c>
      <c r="AT331" s="139">
        <f t="shared" si="250"/>
        <v>12.336719883889694</v>
      </c>
      <c r="AU331" s="137" t="str">
        <f t="shared" si="251"/>
        <v>Y</v>
      </c>
      <c r="AV331" s="137" t="str">
        <f t="shared" si="252"/>
        <v>Y</v>
      </c>
      <c r="AW331" s="137" t="str">
        <f t="shared" si="253"/>
        <v>Y</v>
      </c>
      <c r="AX331" s="137">
        <f>'FOD (ALL)'!I331</f>
        <v>4291.09</v>
      </c>
      <c r="AY331" s="137">
        <f>'FOD (ALL)'!Z331</f>
        <v>2004.71</v>
      </c>
      <c r="AZ331" s="137">
        <f>'FOD (ALL)'!AQ331</f>
        <v>854.65</v>
      </c>
      <c r="BA331" s="137">
        <f>'FOD (ALL)'!BH331</f>
        <v>656.08</v>
      </c>
      <c r="BB331" s="137">
        <f>'FOD (ALL)'!BY331</f>
        <v>748.72</v>
      </c>
      <c r="BC331" s="137" t="str">
        <f t="shared" si="254"/>
        <v>Y</v>
      </c>
      <c r="BD331" s="137" t="str">
        <f t="shared" si="255"/>
        <v>Y</v>
      </c>
      <c r="BE331" s="137" t="str">
        <f t="shared" si="256"/>
        <v>Y</v>
      </c>
      <c r="BF331" s="137" t="str">
        <f t="shared" si="257"/>
        <v>N</v>
      </c>
      <c r="BG331" s="139">
        <f t="shared" si="258"/>
        <v>114.05041128143223</v>
      </c>
      <c r="BH331" s="139">
        <f t="shared" si="259"/>
        <v>134.56502661908382</v>
      </c>
      <c r="BI331" s="139">
        <f t="shared" si="260"/>
        <v>30.266126082185085</v>
      </c>
      <c r="BJ331" s="139">
        <f t="shared" si="261"/>
        <v>-12.373116785981406</v>
      </c>
      <c r="BK331" s="137" t="str">
        <f t="shared" si="262"/>
        <v>N</v>
      </c>
      <c r="BL331" s="137" t="str">
        <f t="shared" si="263"/>
        <v>Y</v>
      </c>
      <c r="BM331" s="137" t="str">
        <f t="shared" si="264"/>
        <v>Y</v>
      </c>
      <c r="BN331" s="137">
        <f>'FOD (ALL)'!H331</f>
        <v>1934</v>
      </c>
      <c r="BO331" s="137">
        <f>'FOD (ALL)'!Y331</f>
        <v>889</v>
      </c>
      <c r="BP331" s="137">
        <f>'FOD (ALL)'!AP331</f>
        <v>386</v>
      </c>
      <c r="BQ331" s="137">
        <f>'FOD (ALL)'!BG331</f>
        <v>293</v>
      </c>
      <c r="BR331" s="137">
        <f>'FOD (ALL)'!BX331</f>
        <v>329</v>
      </c>
      <c r="BS331" s="137" t="str">
        <f t="shared" si="265"/>
        <v>Y</v>
      </c>
      <c r="BT331" s="137" t="str">
        <f t="shared" si="266"/>
        <v>Y</v>
      </c>
      <c r="BU331" s="137" t="str">
        <f t="shared" si="267"/>
        <v>Y</v>
      </c>
      <c r="BV331" s="137" t="str">
        <f t="shared" si="268"/>
        <v>N</v>
      </c>
      <c r="BW331" s="139">
        <f t="shared" si="269"/>
        <v>117.54780652418448</v>
      </c>
      <c r="BX331" s="139">
        <f t="shared" si="270"/>
        <v>130.31088082901553</v>
      </c>
      <c r="BY331" s="139">
        <f t="shared" si="271"/>
        <v>31.74061433447099</v>
      </c>
      <c r="BZ331" s="139">
        <f t="shared" si="272"/>
        <v>-10.94224924012158</v>
      </c>
      <c r="CA331" s="137" t="str">
        <f t="shared" si="273"/>
        <v>N</v>
      </c>
      <c r="CB331" s="137" t="str">
        <f t="shared" si="274"/>
        <v>Y</v>
      </c>
      <c r="CC331" s="137" t="str">
        <f t="shared" si="275"/>
        <v>Y</v>
      </c>
    </row>
    <row r="332" spans="1:81" x14ac:dyDescent="0.3">
      <c r="A332" s="137" t="str">
        <f>'FOD (ALL)'!B332</f>
        <v>PNB</v>
      </c>
      <c r="B332" s="146">
        <f>'FOD (ALL)'!C332</f>
        <v>44042</v>
      </c>
      <c r="C332" s="137">
        <f>'FOD (ALL)'!G332</f>
        <v>26.7</v>
      </c>
      <c r="D332" s="137">
        <f>'FOD (ALL)'!X332</f>
        <v>27.25</v>
      </c>
      <c r="E332" s="137">
        <f>'FOD (ALL)'!AO332</f>
        <v>26.9</v>
      </c>
      <c r="F332" s="137">
        <f>'FOD (ALL)'!BF332</f>
        <v>26.85</v>
      </c>
      <c r="G332" s="137">
        <f>'FOD (ALL)'!BW332</f>
        <v>27.6</v>
      </c>
      <c r="H332" s="137" t="str">
        <f t="shared" si="232"/>
        <v>N</v>
      </c>
      <c r="I332" s="137" t="str">
        <f t="shared" si="233"/>
        <v>Y</v>
      </c>
      <c r="J332" s="137" t="str">
        <f t="shared" si="234"/>
        <v>Y</v>
      </c>
      <c r="K332" s="137" t="str">
        <f t="shared" si="235"/>
        <v>N</v>
      </c>
      <c r="L332" s="139">
        <f t="shared" si="236"/>
        <v>-2.0183486238532136</v>
      </c>
      <c r="M332" s="139">
        <f t="shared" si="237"/>
        <v>1.301115241635693</v>
      </c>
      <c r="N332" s="139">
        <f t="shared" si="238"/>
        <v>0.18621973929235439</v>
      </c>
      <c r="O332" s="139">
        <f t="shared" si="239"/>
        <v>-2.7173913043478262</v>
      </c>
      <c r="P332" s="137" t="str">
        <f t="shared" si="240"/>
        <v>N</v>
      </c>
      <c r="Q332" s="137" t="str">
        <f t="shared" si="241"/>
        <v>Y</v>
      </c>
      <c r="R332" s="137" t="str">
        <f t="shared" si="242"/>
        <v>Y</v>
      </c>
      <c r="S332" s="137">
        <f>'FOD (ALL)'!D332</f>
        <v>27.6</v>
      </c>
      <c r="T332" s="137">
        <f>'FOD (ALL)'!U332</f>
        <v>27.25</v>
      </c>
      <c r="U332" s="137">
        <f>'FOD (ALL)'!AL332</f>
        <v>26.9</v>
      </c>
      <c r="V332" s="137">
        <f>'FOD (ALL)'!BC332</f>
        <v>0</v>
      </c>
      <c r="W332" s="137">
        <f>'FOD (ALL)'!BT332</f>
        <v>28</v>
      </c>
      <c r="X332" s="137">
        <f>'FOD (ALL)'!E332</f>
        <v>27.6</v>
      </c>
      <c r="Y332" s="137">
        <f>'FOD (ALL)'!V332</f>
        <v>27.8</v>
      </c>
      <c r="Z332" s="137">
        <f>'FOD (ALL)'!AM332</f>
        <v>26.9</v>
      </c>
      <c r="AA332" s="137">
        <f>'FOD (ALL)'!BD332</f>
        <v>0</v>
      </c>
      <c r="AB332" s="137">
        <f>'FOD (ALL)'!BU332</f>
        <v>28</v>
      </c>
      <c r="AC332" s="137">
        <f>'FOD (ALL)'!F332</f>
        <v>26.4</v>
      </c>
      <c r="AD332" s="137">
        <f>'FOD (ALL)'!W332</f>
        <v>27.25</v>
      </c>
      <c r="AE332" s="137">
        <f>'FOD (ALL)'!AN332</f>
        <v>26.9</v>
      </c>
      <c r="AF332" s="137">
        <f>'FOD (ALL)'!BE332</f>
        <v>0</v>
      </c>
      <c r="AG332" s="137">
        <f>'FOD (ALL)'!BV332</f>
        <v>28</v>
      </c>
      <c r="AH332" s="137">
        <f>'FOD (ALL)'!J332</f>
        <v>364000</v>
      </c>
      <c r="AI332" s="137">
        <f>'FOD (ALL)'!AA332</f>
        <v>266000</v>
      </c>
      <c r="AJ332" s="137">
        <f>'FOD (ALL)'!AR332</f>
        <v>224000</v>
      </c>
      <c r="AK332" s="137">
        <f>'FOD (ALL)'!BI332</f>
        <v>210000</v>
      </c>
      <c r="AL332" s="137">
        <f>'FOD (ALL)'!BZ332</f>
        <v>210000</v>
      </c>
      <c r="AM332" s="137" t="str">
        <f t="shared" si="243"/>
        <v>Y</v>
      </c>
      <c r="AN332" s="137" t="str">
        <f t="shared" si="244"/>
        <v>Y</v>
      </c>
      <c r="AO332" s="137" t="str">
        <f t="shared" si="245"/>
        <v>Y</v>
      </c>
      <c r="AP332" s="137" t="str">
        <f t="shared" si="246"/>
        <v>Y</v>
      </c>
      <c r="AQ332" s="139">
        <f t="shared" si="247"/>
        <v>36.84210526315789</v>
      </c>
      <c r="AR332" s="139">
        <f t="shared" si="248"/>
        <v>18.75</v>
      </c>
      <c r="AS332" s="139">
        <f t="shared" si="249"/>
        <v>6.666666666666667</v>
      </c>
      <c r="AT332" s="139">
        <f t="shared" si="250"/>
        <v>0</v>
      </c>
      <c r="AU332" s="137" t="str">
        <f t="shared" si="251"/>
        <v>Y</v>
      </c>
      <c r="AV332" s="137" t="str">
        <f t="shared" si="252"/>
        <v>Y</v>
      </c>
      <c r="AW332" s="137" t="str">
        <f t="shared" si="253"/>
        <v>Y</v>
      </c>
      <c r="AX332" s="137">
        <f>'FOD (ALL)'!I332</f>
        <v>41.39</v>
      </c>
      <c r="AY332" s="137">
        <f>'FOD (ALL)'!Z332</f>
        <v>15.37</v>
      </c>
      <c r="AZ332" s="137">
        <f>'FOD (ALL)'!AQ332</f>
        <v>3.76</v>
      </c>
      <c r="BA332" s="137">
        <f>'FOD (ALL)'!BH332</f>
        <v>0</v>
      </c>
      <c r="BB332" s="137">
        <f>'FOD (ALL)'!BY332</f>
        <v>3.92</v>
      </c>
      <c r="BC332" s="137" t="str">
        <f t="shared" si="254"/>
        <v>Y</v>
      </c>
      <c r="BD332" s="137" t="str">
        <f t="shared" si="255"/>
        <v>Y</v>
      </c>
      <c r="BE332" s="137" t="str">
        <f t="shared" si="256"/>
        <v>Y</v>
      </c>
      <c r="BF332" s="137" t="str">
        <f t="shared" si="257"/>
        <v>N</v>
      </c>
      <c r="BG332" s="139">
        <f t="shared" si="258"/>
        <v>169.29082628497073</v>
      </c>
      <c r="BH332" s="139">
        <f t="shared" si="259"/>
        <v>308.77659574468083</v>
      </c>
      <c r="BI332" s="139" t="e">
        <f t="shared" si="260"/>
        <v>#DIV/0!</v>
      </c>
      <c r="BJ332" s="139">
        <f t="shared" si="261"/>
        <v>-100</v>
      </c>
      <c r="BK332" s="137" t="str">
        <f t="shared" si="262"/>
        <v>N</v>
      </c>
      <c r="BL332" s="137" t="e">
        <f t="shared" si="263"/>
        <v>#DIV/0!</v>
      </c>
      <c r="BM332" s="137" t="e">
        <f t="shared" si="264"/>
        <v>#DIV/0!</v>
      </c>
      <c r="BN332" s="137">
        <f>'FOD (ALL)'!H332</f>
        <v>11</v>
      </c>
      <c r="BO332" s="137">
        <f>'FOD (ALL)'!Y332</f>
        <v>4</v>
      </c>
      <c r="BP332" s="137">
        <f>'FOD (ALL)'!AP332</f>
        <v>1</v>
      </c>
      <c r="BQ332" s="137">
        <f>'FOD (ALL)'!BG332</f>
        <v>0</v>
      </c>
      <c r="BR332" s="137">
        <f>'FOD (ALL)'!BX332</f>
        <v>1</v>
      </c>
      <c r="BS332" s="137" t="str">
        <f t="shared" si="265"/>
        <v>Y</v>
      </c>
      <c r="BT332" s="137" t="str">
        <f t="shared" si="266"/>
        <v>Y</v>
      </c>
      <c r="BU332" s="137" t="str">
        <f t="shared" si="267"/>
        <v>Y</v>
      </c>
      <c r="BV332" s="137" t="str">
        <f t="shared" si="268"/>
        <v>N</v>
      </c>
      <c r="BW332" s="139">
        <f t="shared" si="269"/>
        <v>175</v>
      </c>
      <c r="BX332" s="139">
        <f t="shared" si="270"/>
        <v>300</v>
      </c>
      <c r="BY332" s="139" t="e">
        <f t="shared" si="271"/>
        <v>#DIV/0!</v>
      </c>
      <c r="BZ332" s="139">
        <f t="shared" si="272"/>
        <v>-100</v>
      </c>
      <c r="CA332" s="137" t="str">
        <f t="shared" si="273"/>
        <v>N</v>
      </c>
      <c r="CB332" s="137" t="e">
        <f t="shared" si="274"/>
        <v>#DIV/0!</v>
      </c>
      <c r="CC332" s="137" t="e">
        <f t="shared" si="275"/>
        <v>#DIV/0!</v>
      </c>
    </row>
    <row r="333" spans="1:81" x14ac:dyDescent="0.3">
      <c r="A333" s="137" t="str">
        <f>'FOD (ALL)'!B333</f>
        <v>POWERGRID</v>
      </c>
      <c r="B333" s="146">
        <f>'FOD (ALL)'!C333</f>
        <v>43979</v>
      </c>
      <c r="C333" s="137">
        <f>'FOD (ALL)'!G333</f>
        <v>155.85</v>
      </c>
      <c r="D333" s="137">
        <f>'FOD (ALL)'!X333</f>
        <v>158.19999999999999</v>
      </c>
      <c r="E333" s="137">
        <f>'FOD (ALL)'!AO333</f>
        <v>158.5</v>
      </c>
      <c r="F333" s="137">
        <f>'FOD (ALL)'!BF333</f>
        <v>158.15</v>
      </c>
      <c r="G333" s="137">
        <f>'FOD (ALL)'!BW333</f>
        <v>154.65</v>
      </c>
      <c r="H333" s="137" t="str">
        <f t="shared" si="232"/>
        <v>N</v>
      </c>
      <c r="I333" s="137" t="str">
        <f t="shared" si="233"/>
        <v>N</v>
      </c>
      <c r="J333" s="137" t="str">
        <f t="shared" si="234"/>
        <v>Y</v>
      </c>
      <c r="K333" s="137" t="str">
        <f t="shared" si="235"/>
        <v>Y</v>
      </c>
      <c r="L333" s="139">
        <f t="shared" si="236"/>
        <v>-1.48546144121365</v>
      </c>
      <c r="M333" s="139">
        <f t="shared" si="237"/>
        <v>-0.18927444794953399</v>
      </c>
      <c r="N333" s="139">
        <f t="shared" si="238"/>
        <v>0.22130888397091011</v>
      </c>
      <c r="O333" s="139">
        <f t="shared" si="239"/>
        <v>2.2631749110895569</v>
      </c>
      <c r="P333" s="137" t="str">
        <f t="shared" si="240"/>
        <v>N</v>
      </c>
      <c r="Q333" s="137" t="str">
        <f t="shared" si="241"/>
        <v>N</v>
      </c>
      <c r="R333" s="137" t="str">
        <f t="shared" si="242"/>
        <v>N</v>
      </c>
      <c r="S333" s="137">
        <f>'FOD (ALL)'!D333</f>
        <v>157.85</v>
      </c>
      <c r="T333" s="137">
        <f>'FOD (ALL)'!U333</f>
        <v>158.5</v>
      </c>
      <c r="U333" s="137">
        <f>'FOD (ALL)'!AL333</f>
        <v>156.6</v>
      </c>
      <c r="V333" s="137">
        <f>'FOD (ALL)'!BC333</f>
        <v>154.85</v>
      </c>
      <c r="W333" s="137">
        <f>'FOD (ALL)'!BT333</f>
        <v>159</v>
      </c>
      <c r="X333" s="137">
        <f>'FOD (ALL)'!E333</f>
        <v>157.85</v>
      </c>
      <c r="Y333" s="137">
        <f>'FOD (ALL)'!V333</f>
        <v>158.69999999999999</v>
      </c>
      <c r="Z333" s="137">
        <f>'FOD (ALL)'!AM333</f>
        <v>160.75</v>
      </c>
      <c r="AA333" s="137">
        <f>'FOD (ALL)'!BD333</f>
        <v>158.80000000000001</v>
      </c>
      <c r="AB333" s="137">
        <f>'FOD (ALL)'!BU333</f>
        <v>160</v>
      </c>
      <c r="AC333" s="137">
        <f>'FOD (ALL)'!F333</f>
        <v>154.05000000000001</v>
      </c>
      <c r="AD333" s="137">
        <f>'FOD (ALL)'!W333</f>
        <v>156.6</v>
      </c>
      <c r="AE333" s="137">
        <f>'FOD (ALL)'!AN333</f>
        <v>156.15</v>
      </c>
      <c r="AF333" s="137">
        <f>'FOD (ALL)'!BE333</f>
        <v>154.19999999999999</v>
      </c>
      <c r="AG333" s="137">
        <f>'FOD (ALL)'!BV333</f>
        <v>153.5</v>
      </c>
      <c r="AH333" s="137">
        <f>'FOD (ALL)'!J333</f>
        <v>28968000</v>
      </c>
      <c r="AI333" s="137">
        <f>'FOD (ALL)'!AA333</f>
        <v>29820000</v>
      </c>
      <c r="AJ333" s="137">
        <f>'FOD (ALL)'!AR333</f>
        <v>30096000</v>
      </c>
      <c r="AK333" s="137">
        <f>'FOD (ALL)'!BI333</f>
        <v>30384000</v>
      </c>
      <c r="AL333" s="137">
        <f>'FOD (ALL)'!BZ333</f>
        <v>30400000</v>
      </c>
      <c r="AM333" s="137" t="str">
        <f t="shared" si="243"/>
        <v>N</v>
      </c>
      <c r="AN333" s="137" t="str">
        <f t="shared" si="244"/>
        <v>N</v>
      </c>
      <c r="AO333" s="137" t="str">
        <f t="shared" si="245"/>
        <v>N</v>
      </c>
      <c r="AP333" s="137" t="str">
        <f t="shared" si="246"/>
        <v>N</v>
      </c>
      <c r="AQ333" s="139">
        <f t="shared" si="247"/>
        <v>-2.8571428571428572</v>
      </c>
      <c r="AR333" s="139">
        <f t="shared" si="248"/>
        <v>-0.91706539074960136</v>
      </c>
      <c r="AS333" s="139">
        <f t="shared" si="249"/>
        <v>-0.94786729857819907</v>
      </c>
      <c r="AT333" s="139">
        <f t="shared" si="250"/>
        <v>-5.2631578947368418E-2</v>
      </c>
      <c r="AU333" s="137" t="str">
        <f t="shared" si="251"/>
        <v>N</v>
      </c>
      <c r="AV333" s="137" t="str">
        <f t="shared" si="252"/>
        <v>Y</v>
      </c>
      <c r="AW333" s="137" t="str">
        <f t="shared" si="253"/>
        <v>N</v>
      </c>
      <c r="AX333" s="137">
        <f>'FOD (ALL)'!I333</f>
        <v>15209.47</v>
      </c>
      <c r="AY333" s="137">
        <f>'FOD (ALL)'!Z333</f>
        <v>7208.87</v>
      </c>
      <c r="AZ333" s="137">
        <f>'FOD (ALL)'!AQ333</f>
        <v>10290.34</v>
      </c>
      <c r="BA333" s="137">
        <f>'FOD (ALL)'!BH333</f>
        <v>10078.68</v>
      </c>
      <c r="BB333" s="137">
        <f>'FOD (ALL)'!BY333</f>
        <v>12429.87</v>
      </c>
      <c r="BC333" s="137" t="str">
        <f t="shared" si="254"/>
        <v>Y</v>
      </c>
      <c r="BD333" s="137" t="str">
        <f t="shared" si="255"/>
        <v>N</v>
      </c>
      <c r="BE333" s="137" t="str">
        <f t="shared" si="256"/>
        <v>Y</v>
      </c>
      <c r="BF333" s="137" t="str">
        <f t="shared" si="257"/>
        <v>N</v>
      </c>
      <c r="BG333" s="139">
        <f t="shared" si="258"/>
        <v>110.98271989923525</v>
      </c>
      <c r="BH333" s="139">
        <f t="shared" si="259"/>
        <v>-29.945269058165231</v>
      </c>
      <c r="BI333" s="139">
        <f t="shared" si="260"/>
        <v>2.1000765973321891</v>
      </c>
      <c r="BJ333" s="139">
        <f t="shared" si="261"/>
        <v>-18.91564433095439</v>
      </c>
      <c r="BK333" s="137" t="str">
        <f t="shared" si="262"/>
        <v>Y</v>
      </c>
      <c r="BL333" s="137" t="str">
        <f t="shared" si="263"/>
        <v>N</v>
      </c>
      <c r="BM333" s="137" t="str">
        <f t="shared" si="264"/>
        <v>Y</v>
      </c>
      <c r="BN333" s="137">
        <f>'FOD (ALL)'!H333</f>
        <v>2444</v>
      </c>
      <c r="BO333" s="137">
        <f>'FOD (ALL)'!Y333</f>
        <v>1142</v>
      </c>
      <c r="BP333" s="137">
        <f>'FOD (ALL)'!AP333</f>
        <v>1618</v>
      </c>
      <c r="BQ333" s="137">
        <f>'FOD (ALL)'!BG333</f>
        <v>1600</v>
      </c>
      <c r="BR333" s="137">
        <f>'FOD (ALL)'!BX333</f>
        <v>1998</v>
      </c>
      <c r="BS333" s="137" t="str">
        <f t="shared" si="265"/>
        <v>Y</v>
      </c>
      <c r="BT333" s="137" t="str">
        <f t="shared" si="266"/>
        <v>N</v>
      </c>
      <c r="BU333" s="137" t="str">
        <f t="shared" si="267"/>
        <v>Y</v>
      </c>
      <c r="BV333" s="137" t="str">
        <f t="shared" si="268"/>
        <v>N</v>
      </c>
      <c r="BW333" s="139">
        <f t="shared" si="269"/>
        <v>114.01050788091067</v>
      </c>
      <c r="BX333" s="139">
        <f t="shared" si="270"/>
        <v>-29.419035846724352</v>
      </c>
      <c r="BY333" s="139">
        <f t="shared" si="271"/>
        <v>1.125</v>
      </c>
      <c r="BZ333" s="139">
        <f t="shared" si="272"/>
        <v>-19.91991991991992</v>
      </c>
      <c r="CA333" s="137" t="str">
        <f t="shared" si="273"/>
        <v>Y</v>
      </c>
      <c r="CB333" s="137" t="str">
        <f t="shared" si="274"/>
        <v>N</v>
      </c>
      <c r="CC333" s="137" t="str">
        <f t="shared" si="275"/>
        <v>Y</v>
      </c>
    </row>
    <row r="334" spans="1:81" x14ac:dyDescent="0.3">
      <c r="A334" s="137" t="str">
        <f>'FOD (ALL)'!B334</f>
        <v>POWERGRID</v>
      </c>
      <c r="B334" s="146">
        <f>'FOD (ALL)'!C334</f>
        <v>44007</v>
      </c>
      <c r="C334" s="137">
        <f>'FOD (ALL)'!G334</f>
        <v>156</v>
      </c>
      <c r="D334" s="137">
        <f>'FOD (ALL)'!X334</f>
        <v>158.6</v>
      </c>
      <c r="E334" s="137">
        <f>'FOD (ALL)'!AO334</f>
        <v>158.94999999999999</v>
      </c>
      <c r="F334" s="137">
        <f>'FOD (ALL)'!BF334</f>
        <v>158.5</v>
      </c>
      <c r="G334" s="137">
        <f>'FOD (ALL)'!BW334</f>
        <v>154.9</v>
      </c>
      <c r="H334" s="137" t="str">
        <f t="shared" si="232"/>
        <v>N</v>
      </c>
      <c r="I334" s="137" t="str">
        <f t="shared" si="233"/>
        <v>N</v>
      </c>
      <c r="J334" s="137" t="str">
        <f t="shared" si="234"/>
        <v>Y</v>
      </c>
      <c r="K334" s="137" t="str">
        <f t="shared" si="235"/>
        <v>Y</v>
      </c>
      <c r="L334" s="139">
        <f t="shared" si="236"/>
        <v>-1.6393442622950787</v>
      </c>
      <c r="M334" s="139">
        <f t="shared" si="237"/>
        <v>-0.22019502988360765</v>
      </c>
      <c r="N334" s="139">
        <f t="shared" si="238"/>
        <v>0.28391167192428307</v>
      </c>
      <c r="O334" s="139">
        <f t="shared" si="239"/>
        <v>2.3240800516462197</v>
      </c>
      <c r="P334" s="137" t="str">
        <f t="shared" si="240"/>
        <v>N</v>
      </c>
      <c r="Q334" s="137" t="str">
        <f t="shared" si="241"/>
        <v>N</v>
      </c>
      <c r="R334" s="137" t="str">
        <f t="shared" si="242"/>
        <v>N</v>
      </c>
      <c r="S334" s="137">
        <f>'FOD (ALL)'!D334</f>
        <v>157.5</v>
      </c>
      <c r="T334" s="137">
        <f>'FOD (ALL)'!U334</f>
        <v>158.5</v>
      </c>
      <c r="U334" s="137">
        <f>'FOD (ALL)'!AL334</f>
        <v>159</v>
      </c>
      <c r="V334" s="137">
        <f>'FOD (ALL)'!BC334</f>
        <v>156.80000000000001</v>
      </c>
      <c r="W334" s="137">
        <f>'FOD (ALL)'!BT334</f>
        <v>158.55000000000001</v>
      </c>
      <c r="X334" s="137">
        <f>'FOD (ALL)'!E334</f>
        <v>157.5</v>
      </c>
      <c r="Y334" s="137">
        <f>'FOD (ALL)'!V334</f>
        <v>158.75</v>
      </c>
      <c r="Z334" s="137">
        <f>'FOD (ALL)'!AM334</f>
        <v>161</v>
      </c>
      <c r="AA334" s="137">
        <f>'FOD (ALL)'!BD334</f>
        <v>159.19999999999999</v>
      </c>
      <c r="AB334" s="137">
        <f>'FOD (ALL)'!BU334</f>
        <v>158.55000000000001</v>
      </c>
      <c r="AC334" s="137">
        <f>'FOD (ALL)'!F334</f>
        <v>154.4</v>
      </c>
      <c r="AD334" s="137">
        <f>'FOD (ALL)'!W334</f>
        <v>157.1</v>
      </c>
      <c r="AE334" s="137">
        <f>'FOD (ALL)'!AN334</f>
        <v>157.94999999999999</v>
      </c>
      <c r="AF334" s="137">
        <f>'FOD (ALL)'!BE334</f>
        <v>156.80000000000001</v>
      </c>
      <c r="AG334" s="137">
        <f>'FOD (ALL)'!BV334</f>
        <v>154.35</v>
      </c>
      <c r="AH334" s="137">
        <f>'FOD (ALL)'!J334</f>
        <v>2976000</v>
      </c>
      <c r="AI334" s="137">
        <f>'FOD (ALL)'!AA334</f>
        <v>1552000</v>
      </c>
      <c r="AJ334" s="137">
        <f>'FOD (ALL)'!AR334</f>
        <v>1396000</v>
      </c>
      <c r="AK334" s="137">
        <f>'FOD (ALL)'!BI334</f>
        <v>848000</v>
      </c>
      <c r="AL334" s="137">
        <f>'FOD (ALL)'!BZ334</f>
        <v>564000</v>
      </c>
      <c r="AM334" s="137" t="str">
        <f t="shared" si="243"/>
        <v>Y</v>
      </c>
      <c r="AN334" s="137" t="str">
        <f t="shared" si="244"/>
        <v>Y</v>
      </c>
      <c r="AO334" s="137" t="str">
        <f t="shared" si="245"/>
        <v>Y</v>
      </c>
      <c r="AP334" s="137" t="str">
        <f t="shared" si="246"/>
        <v>Y</v>
      </c>
      <c r="AQ334" s="139">
        <f t="shared" si="247"/>
        <v>91.75257731958763</v>
      </c>
      <c r="AR334" s="139">
        <f t="shared" si="248"/>
        <v>11.174785100286533</v>
      </c>
      <c r="AS334" s="139">
        <f t="shared" si="249"/>
        <v>64.622641509433961</v>
      </c>
      <c r="AT334" s="139">
        <f t="shared" si="250"/>
        <v>50.354609929078009</v>
      </c>
      <c r="AU334" s="137" t="str">
        <f t="shared" si="251"/>
        <v>Y</v>
      </c>
      <c r="AV334" s="137" t="str">
        <f t="shared" si="252"/>
        <v>N</v>
      </c>
      <c r="AW334" s="137" t="str">
        <f t="shared" si="253"/>
        <v>Y</v>
      </c>
      <c r="AX334" s="137">
        <f>'FOD (ALL)'!I334</f>
        <v>6648.38</v>
      </c>
      <c r="AY334" s="137">
        <f>'FOD (ALL)'!Z334</f>
        <v>936.11</v>
      </c>
      <c r="AZ334" s="137">
        <f>'FOD (ALL)'!AQ334</f>
        <v>3179.75</v>
      </c>
      <c r="BA334" s="137">
        <f>'FOD (ALL)'!BH334</f>
        <v>886.35</v>
      </c>
      <c r="BB334" s="137">
        <f>'FOD (ALL)'!BY334</f>
        <v>161.61000000000001</v>
      </c>
      <c r="BC334" s="137" t="str">
        <f t="shared" si="254"/>
        <v>Y</v>
      </c>
      <c r="BD334" s="137" t="str">
        <f t="shared" si="255"/>
        <v>N</v>
      </c>
      <c r="BE334" s="137" t="str">
        <f t="shared" si="256"/>
        <v>Y</v>
      </c>
      <c r="BF334" s="137" t="str">
        <f t="shared" si="257"/>
        <v>Y</v>
      </c>
      <c r="BG334" s="139">
        <f t="shared" si="258"/>
        <v>610.21354328017003</v>
      </c>
      <c r="BH334" s="139">
        <f t="shared" si="259"/>
        <v>-70.560264171711609</v>
      </c>
      <c r="BI334" s="139">
        <f t="shared" si="260"/>
        <v>258.74654481863826</v>
      </c>
      <c r="BJ334" s="139">
        <f t="shared" si="261"/>
        <v>448.44997215518833</v>
      </c>
      <c r="BK334" s="137" t="str">
        <f t="shared" si="262"/>
        <v>Y</v>
      </c>
      <c r="BL334" s="137" t="str">
        <f t="shared" si="263"/>
        <v>N</v>
      </c>
      <c r="BM334" s="137" t="str">
        <f t="shared" si="264"/>
        <v>N</v>
      </c>
      <c r="BN334" s="137">
        <f>'FOD (ALL)'!H334</f>
        <v>1067</v>
      </c>
      <c r="BO334" s="137">
        <f>'FOD (ALL)'!Y334</f>
        <v>148</v>
      </c>
      <c r="BP334" s="137">
        <f>'FOD (ALL)'!AP334</f>
        <v>498</v>
      </c>
      <c r="BQ334" s="137">
        <f>'FOD (ALL)'!BG334</f>
        <v>140</v>
      </c>
      <c r="BR334" s="137">
        <f>'FOD (ALL)'!BX334</f>
        <v>26</v>
      </c>
      <c r="BS334" s="137" t="str">
        <f t="shared" si="265"/>
        <v>Y</v>
      </c>
      <c r="BT334" s="137" t="str">
        <f t="shared" si="266"/>
        <v>N</v>
      </c>
      <c r="BU334" s="137" t="str">
        <f t="shared" si="267"/>
        <v>Y</v>
      </c>
      <c r="BV334" s="137" t="str">
        <f t="shared" si="268"/>
        <v>Y</v>
      </c>
      <c r="BW334" s="139">
        <f t="shared" si="269"/>
        <v>620.94594594594594</v>
      </c>
      <c r="BX334" s="139">
        <f t="shared" si="270"/>
        <v>-70.281124497991968</v>
      </c>
      <c r="BY334" s="139">
        <f t="shared" si="271"/>
        <v>255.71428571428569</v>
      </c>
      <c r="BZ334" s="139">
        <f t="shared" si="272"/>
        <v>438.46153846153851</v>
      </c>
      <c r="CA334" s="137" t="str">
        <f t="shared" si="273"/>
        <v>Y</v>
      </c>
      <c r="CB334" s="137" t="str">
        <f t="shared" si="274"/>
        <v>N</v>
      </c>
      <c r="CC334" s="137" t="str">
        <f t="shared" si="275"/>
        <v>N</v>
      </c>
    </row>
    <row r="335" spans="1:81" x14ac:dyDescent="0.3">
      <c r="A335" s="137" t="str">
        <f>'FOD (ALL)'!B335</f>
        <v>POWERGRID</v>
      </c>
      <c r="B335" s="146">
        <f>'FOD (ALL)'!C335</f>
        <v>44042</v>
      </c>
      <c r="C335" s="137">
        <f>'FOD (ALL)'!G335</f>
        <v>157.1</v>
      </c>
      <c r="D335" s="137">
        <f>'FOD (ALL)'!X335</f>
        <v>160.30000000000001</v>
      </c>
      <c r="E335" s="137">
        <f>'FOD (ALL)'!AO335</f>
        <v>159.9</v>
      </c>
      <c r="F335" s="137">
        <f>'FOD (ALL)'!BF335</f>
        <v>159.5</v>
      </c>
      <c r="G335" s="137">
        <f>'FOD (ALL)'!BW335</f>
        <v>154.1</v>
      </c>
      <c r="H335" s="137" t="str">
        <f t="shared" si="232"/>
        <v>N</v>
      </c>
      <c r="I335" s="137" t="str">
        <f t="shared" si="233"/>
        <v>Y</v>
      </c>
      <c r="J335" s="137" t="str">
        <f t="shared" si="234"/>
        <v>Y</v>
      </c>
      <c r="K335" s="137" t="str">
        <f t="shared" si="235"/>
        <v>Y</v>
      </c>
      <c r="L335" s="139">
        <f t="shared" si="236"/>
        <v>-1.9962570180910897</v>
      </c>
      <c r="M335" s="139">
        <f t="shared" si="237"/>
        <v>0.25015634771732687</v>
      </c>
      <c r="N335" s="139">
        <f t="shared" si="238"/>
        <v>0.25078369905956471</v>
      </c>
      <c r="O335" s="139">
        <f t="shared" si="239"/>
        <v>3.5042180402336185</v>
      </c>
      <c r="P335" s="137" t="str">
        <f t="shared" si="240"/>
        <v>N</v>
      </c>
      <c r="Q335" s="137" t="str">
        <f t="shared" si="241"/>
        <v>N</v>
      </c>
      <c r="R335" s="137" t="str">
        <f t="shared" si="242"/>
        <v>N</v>
      </c>
      <c r="S335" s="137">
        <f>'FOD (ALL)'!D335</f>
        <v>0</v>
      </c>
      <c r="T335" s="137">
        <f>'FOD (ALL)'!U335</f>
        <v>0</v>
      </c>
      <c r="U335" s="137">
        <f>'FOD (ALL)'!AL335</f>
        <v>0</v>
      </c>
      <c r="V335" s="137">
        <f>'FOD (ALL)'!BC335</f>
        <v>0</v>
      </c>
      <c r="W335" s="137">
        <f>'FOD (ALL)'!BT335</f>
        <v>155.5</v>
      </c>
      <c r="X335" s="137">
        <f>'FOD (ALL)'!E335</f>
        <v>0</v>
      </c>
      <c r="Y335" s="137">
        <f>'FOD (ALL)'!V335</f>
        <v>0</v>
      </c>
      <c r="Z335" s="137">
        <f>'FOD (ALL)'!AM335</f>
        <v>0</v>
      </c>
      <c r="AA335" s="137">
        <f>'FOD (ALL)'!BD335</f>
        <v>0</v>
      </c>
      <c r="AB335" s="137">
        <f>'FOD (ALL)'!BU335</f>
        <v>155.5</v>
      </c>
      <c r="AC335" s="137">
        <f>'FOD (ALL)'!F335</f>
        <v>0</v>
      </c>
      <c r="AD335" s="137">
        <f>'FOD (ALL)'!W335</f>
        <v>0</v>
      </c>
      <c r="AE335" s="137">
        <f>'FOD (ALL)'!AN335</f>
        <v>0</v>
      </c>
      <c r="AF335" s="137">
        <f>'FOD (ALL)'!BE335</f>
        <v>0</v>
      </c>
      <c r="AG335" s="137">
        <f>'FOD (ALL)'!BV335</f>
        <v>155.5</v>
      </c>
      <c r="AH335" s="137">
        <f>'FOD (ALL)'!J335</f>
        <v>12000</v>
      </c>
      <c r="AI335" s="137">
        <f>'FOD (ALL)'!AA335</f>
        <v>12000</v>
      </c>
      <c r="AJ335" s="137">
        <f>'FOD (ALL)'!AR335</f>
        <v>12000</v>
      </c>
      <c r="AK335" s="137">
        <f>'FOD (ALL)'!BI335</f>
        <v>12000</v>
      </c>
      <c r="AL335" s="137">
        <f>'FOD (ALL)'!BZ335</f>
        <v>12000</v>
      </c>
      <c r="AM335" s="137" t="str">
        <f t="shared" si="243"/>
        <v>Y</v>
      </c>
      <c r="AN335" s="137" t="str">
        <f t="shared" si="244"/>
        <v>Y</v>
      </c>
      <c r="AO335" s="137" t="str">
        <f t="shared" si="245"/>
        <v>Y</v>
      </c>
      <c r="AP335" s="137" t="str">
        <f t="shared" si="246"/>
        <v>Y</v>
      </c>
      <c r="AQ335" s="139">
        <f t="shared" si="247"/>
        <v>0</v>
      </c>
      <c r="AR335" s="139">
        <f t="shared" si="248"/>
        <v>0</v>
      </c>
      <c r="AS335" s="139">
        <f t="shared" si="249"/>
        <v>0</v>
      </c>
      <c r="AT335" s="139">
        <f t="shared" si="250"/>
        <v>0</v>
      </c>
      <c r="AU335" s="137" t="str">
        <f t="shared" si="251"/>
        <v>Y</v>
      </c>
      <c r="AV335" s="137" t="str">
        <f t="shared" si="252"/>
        <v>Y</v>
      </c>
      <c r="AW335" s="137" t="str">
        <f t="shared" si="253"/>
        <v>Y</v>
      </c>
      <c r="AX335" s="137">
        <f>'FOD (ALL)'!I335</f>
        <v>0</v>
      </c>
      <c r="AY335" s="137">
        <f>'FOD (ALL)'!Z335</f>
        <v>0</v>
      </c>
      <c r="AZ335" s="137">
        <f>'FOD (ALL)'!AQ335</f>
        <v>0</v>
      </c>
      <c r="BA335" s="137">
        <f>'FOD (ALL)'!BH335</f>
        <v>0</v>
      </c>
      <c r="BB335" s="137">
        <f>'FOD (ALL)'!BY335</f>
        <v>12.38</v>
      </c>
      <c r="BC335" s="137" t="str">
        <f t="shared" si="254"/>
        <v>Y</v>
      </c>
      <c r="BD335" s="137" t="str">
        <f t="shared" si="255"/>
        <v>Y</v>
      </c>
      <c r="BE335" s="137" t="str">
        <f t="shared" si="256"/>
        <v>Y</v>
      </c>
      <c r="BF335" s="137" t="str">
        <f t="shared" si="257"/>
        <v>N</v>
      </c>
      <c r="BG335" s="139" t="e">
        <f t="shared" si="258"/>
        <v>#DIV/0!</v>
      </c>
      <c r="BH335" s="139" t="e">
        <f t="shared" si="259"/>
        <v>#DIV/0!</v>
      </c>
      <c r="BI335" s="139" t="e">
        <f t="shared" si="260"/>
        <v>#DIV/0!</v>
      </c>
      <c r="BJ335" s="139">
        <f t="shared" si="261"/>
        <v>-100</v>
      </c>
      <c r="BK335" s="137" t="e">
        <f t="shared" si="262"/>
        <v>#DIV/0!</v>
      </c>
      <c r="BL335" s="137" t="e">
        <f t="shared" si="263"/>
        <v>#DIV/0!</v>
      </c>
      <c r="BM335" s="137" t="e">
        <f t="shared" si="264"/>
        <v>#DIV/0!</v>
      </c>
      <c r="BN335" s="137">
        <f>'FOD (ALL)'!H335</f>
        <v>0</v>
      </c>
      <c r="BO335" s="137">
        <f>'FOD (ALL)'!Y335</f>
        <v>0</v>
      </c>
      <c r="BP335" s="137">
        <f>'FOD (ALL)'!AP335</f>
        <v>0</v>
      </c>
      <c r="BQ335" s="137">
        <f>'FOD (ALL)'!BG335</f>
        <v>0</v>
      </c>
      <c r="BR335" s="137">
        <f>'FOD (ALL)'!BX335</f>
        <v>2</v>
      </c>
      <c r="BS335" s="137" t="str">
        <f t="shared" si="265"/>
        <v>Y</v>
      </c>
      <c r="BT335" s="137" t="str">
        <f t="shared" si="266"/>
        <v>Y</v>
      </c>
      <c r="BU335" s="137" t="str">
        <f t="shared" si="267"/>
        <v>Y</v>
      </c>
      <c r="BV335" s="137" t="str">
        <f t="shared" si="268"/>
        <v>N</v>
      </c>
      <c r="BW335" s="139" t="e">
        <f t="shared" si="269"/>
        <v>#DIV/0!</v>
      </c>
      <c r="BX335" s="139" t="e">
        <f t="shared" si="270"/>
        <v>#DIV/0!</v>
      </c>
      <c r="BY335" s="139" t="e">
        <f t="shared" si="271"/>
        <v>#DIV/0!</v>
      </c>
      <c r="BZ335" s="139">
        <f t="shared" si="272"/>
        <v>-100</v>
      </c>
      <c r="CA335" s="137" t="e">
        <f t="shared" si="273"/>
        <v>#DIV/0!</v>
      </c>
      <c r="CB335" s="137" t="e">
        <f t="shared" si="274"/>
        <v>#DIV/0!</v>
      </c>
      <c r="CC335" s="137" t="e">
        <f t="shared" si="275"/>
        <v>#DIV/0!</v>
      </c>
    </row>
    <row r="336" spans="1:81" x14ac:dyDescent="0.3">
      <c r="A336" s="137" t="str">
        <f>'FOD (ALL)'!B336</f>
        <v>PVR</v>
      </c>
      <c r="B336" s="146">
        <f>'FOD (ALL)'!C336</f>
        <v>43979</v>
      </c>
      <c r="C336" s="137">
        <f>'FOD (ALL)'!G336</f>
        <v>846.25</v>
      </c>
      <c r="D336" s="137">
        <f>'FOD (ALL)'!X336</f>
        <v>872.15</v>
      </c>
      <c r="E336" s="137">
        <f>'FOD (ALL)'!AO336</f>
        <v>841.45</v>
      </c>
      <c r="F336" s="137">
        <f>'FOD (ALL)'!BF336</f>
        <v>785.8</v>
      </c>
      <c r="G336" s="137">
        <f>'FOD (ALL)'!BW336</f>
        <v>728.2</v>
      </c>
      <c r="H336" s="137" t="str">
        <f t="shared" si="232"/>
        <v>N</v>
      </c>
      <c r="I336" s="137" t="str">
        <f t="shared" si="233"/>
        <v>Y</v>
      </c>
      <c r="J336" s="137" t="str">
        <f t="shared" si="234"/>
        <v>Y</v>
      </c>
      <c r="K336" s="137" t="str">
        <f t="shared" si="235"/>
        <v>Y</v>
      </c>
      <c r="L336" s="139">
        <f t="shared" si="236"/>
        <v>-2.9696726480536579</v>
      </c>
      <c r="M336" s="139">
        <f t="shared" si="237"/>
        <v>3.6484639610196599</v>
      </c>
      <c r="N336" s="139">
        <f t="shared" si="238"/>
        <v>7.0819546958513735</v>
      </c>
      <c r="O336" s="139">
        <f t="shared" si="239"/>
        <v>7.9099148585553296</v>
      </c>
      <c r="P336" s="137" t="str">
        <f t="shared" si="240"/>
        <v>N</v>
      </c>
      <c r="Q336" s="137" t="str">
        <f t="shared" si="241"/>
        <v>N</v>
      </c>
      <c r="R336" s="137" t="str">
        <f t="shared" si="242"/>
        <v>N</v>
      </c>
      <c r="S336" s="137">
        <f>'FOD (ALL)'!D336</f>
        <v>863.9</v>
      </c>
      <c r="T336" s="137">
        <f>'FOD (ALL)'!U336</f>
        <v>828.6</v>
      </c>
      <c r="U336" s="137">
        <f>'FOD (ALL)'!AL336</f>
        <v>773.6</v>
      </c>
      <c r="V336" s="137">
        <f>'FOD (ALL)'!BC336</f>
        <v>725</v>
      </c>
      <c r="W336" s="137">
        <f>'FOD (ALL)'!BT336</f>
        <v>829</v>
      </c>
      <c r="X336" s="137">
        <f>'FOD (ALL)'!E336</f>
        <v>881</v>
      </c>
      <c r="Y336" s="137">
        <f>'FOD (ALL)'!V336</f>
        <v>882.1</v>
      </c>
      <c r="Z336" s="137">
        <f>'FOD (ALL)'!AM336</f>
        <v>851.55</v>
      </c>
      <c r="AA336" s="137">
        <f>'FOD (ALL)'!BD336</f>
        <v>797.9</v>
      </c>
      <c r="AB336" s="137">
        <f>'FOD (ALL)'!BU336</f>
        <v>829</v>
      </c>
      <c r="AC336" s="137">
        <f>'FOD (ALL)'!F336</f>
        <v>837.55</v>
      </c>
      <c r="AD336" s="137">
        <f>'FOD (ALL)'!W336</f>
        <v>828.6</v>
      </c>
      <c r="AE336" s="137">
        <f>'FOD (ALL)'!AN336</f>
        <v>769.1</v>
      </c>
      <c r="AF336" s="137">
        <f>'FOD (ALL)'!BE336</f>
        <v>713</v>
      </c>
      <c r="AG336" s="137">
        <f>'FOD (ALL)'!BV336</f>
        <v>720.5</v>
      </c>
      <c r="AH336" s="137">
        <f>'FOD (ALL)'!J336</f>
        <v>1489200</v>
      </c>
      <c r="AI336" s="137">
        <f>'FOD (ALL)'!AA336</f>
        <v>1702400</v>
      </c>
      <c r="AJ336" s="137">
        <f>'FOD (ALL)'!AR336</f>
        <v>1765600</v>
      </c>
      <c r="AK336" s="137">
        <f>'FOD (ALL)'!BI336</f>
        <v>1726800</v>
      </c>
      <c r="AL336" s="137">
        <f>'FOD (ALL)'!BZ336</f>
        <v>1536400</v>
      </c>
      <c r="AM336" s="137" t="str">
        <f t="shared" si="243"/>
        <v>N</v>
      </c>
      <c r="AN336" s="137" t="str">
        <f t="shared" si="244"/>
        <v>N</v>
      </c>
      <c r="AO336" s="137" t="str">
        <f t="shared" si="245"/>
        <v>Y</v>
      </c>
      <c r="AP336" s="137" t="str">
        <f t="shared" si="246"/>
        <v>Y</v>
      </c>
      <c r="AQ336" s="139">
        <f t="shared" si="247"/>
        <v>-12.523496240601503</v>
      </c>
      <c r="AR336" s="139">
        <f t="shared" si="248"/>
        <v>-3.5795197100135927</v>
      </c>
      <c r="AS336" s="139">
        <f t="shared" si="249"/>
        <v>2.2469307389390782</v>
      </c>
      <c r="AT336" s="139">
        <f t="shared" si="250"/>
        <v>12.392606092163499</v>
      </c>
      <c r="AU336" s="137" t="str">
        <f t="shared" si="251"/>
        <v>N</v>
      </c>
      <c r="AV336" s="137" t="str">
        <f t="shared" si="252"/>
        <v>N</v>
      </c>
      <c r="AW336" s="137" t="str">
        <f t="shared" si="253"/>
        <v>N</v>
      </c>
      <c r="AX336" s="137">
        <f>'FOD (ALL)'!I336</f>
        <v>15498.35</v>
      </c>
      <c r="AY336" s="137">
        <f>'FOD (ALL)'!Z336</f>
        <v>20167.349999999999</v>
      </c>
      <c r="AZ336" s="137">
        <f>'FOD (ALL)'!AQ336</f>
        <v>29158.18</v>
      </c>
      <c r="BA336" s="137">
        <f>'FOD (ALL)'!BH336</f>
        <v>35551.730000000003</v>
      </c>
      <c r="BB336" s="137">
        <f>'FOD (ALL)'!BY336</f>
        <v>28036.51</v>
      </c>
      <c r="BC336" s="137" t="str">
        <f t="shared" si="254"/>
        <v>N</v>
      </c>
      <c r="BD336" s="137" t="str">
        <f t="shared" si="255"/>
        <v>N</v>
      </c>
      <c r="BE336" s="137" t="str">
        <f t="shared" si="256"/>
        <v>N</v>
      </c>
      <c r="BF336" s="137" t="str">
        <f t="shared" si="257"/>
        <v>Y</v>
      </c>
      <c r="BG336" s="139">
        <f t="shared" si="258"/>
        <v>-23.15128165078703</v>
      </c>
      <c r="BH336" s="139">
        <f t="shared" si="259"/>
        <v>-30.834674866538315</v>
      </c>
      <c r="BI336" s="139">
        <f t="shared" si="260"/>
        <v>-17.983794318870004</v>
      </c>
      <c r="BJ336" s="139">
        <f t="shared" si="261"/>
        <v>26.805119467437301</v>
      </c>
      <c r="BK336" s="137" t="str">
        <f t="shared" si="262"/>
        <v>Y</v>
      </c>
      <c r="BL336" s="137" t="str">
        <f t="shared" si="263"/>
        <v>N</v>
      </c>
      <c r="BM336" s="137" t="str">
        <f t="shared" si="264"/>
        <v>N</v>
      </c>
      <c r="BN336" s="137">
        <f>'FOD (ALL)'!H336</f>
        <v>4521</v>
      </c>
      <c r="BO336" s="137">
        <f>'FOD (ALL)'!Y336</f>
        <v>5833</v>
      </c>
      <c r="BP336" s="137">
        <f>'FOD (ALL)'!AP336</f>
        <v>8989</v>
      </c>
      <c r="BQ336" s="137">
        <f>'FOD (ALL)'!BG336</f>
        <v>11598</v>
      </c>
      <c r="BR336" s="137">
        <f>'FOD (ALL)'!BX336</f>
        <v>9148</v>
      </c>
      <c r="BS336" s="137" t="str">
        <f t="shared" si="265"/>
        <v>N</v>
      </c>
      <c r="BT336" s="137" t="str">
        <f t="shared" si="266"/>
        <v>N</v>
      </c>
      <c r="BU336" s="137" t="str">
        <f t="shared" si="267"/>
        <v>N</v>
      </c>
      <c r="BV336" s="137" t="str">
        <f t="shared" si="268"/>
        <v>Y</v>
      </c>
      <c r="BW336" s="139">
        <f t="shared" si="269"/>
        <v>-22.492713869363964</v>
      </c>
      <c r="BX336" s="139">
        <f t="shared" si="270"/>
        <v>-35.109578373567693</v>
      </c>
      <c r="BY336" s="139">
        <f t="shared" si="271"/>
        <v>-22.495257803069496</v>
      </c>
      <c r="BZ336" s="139">
        <f t="shared" si="272"/>
        <v>26.781810231744647</v>
      </c>
      <c r="CA336" s="137" t="str">
        <f t="shared" si="273"/>
        <v>Y</v>
      </c>
      <c r="CB336" s="137" t="str">
        <f t="shared" si="274"/>
        <v>N</v>
      </c>
      <c r="CC336" s="137" t="str">
        <f t="shared" si="275"/>
        <v>N</v>
      </c>
    </row>
    <row r="337" spans="1:81" x14ac:dyDescent="0.3">
      <c r="A337" s="137" t="str">
        <f>'FOD (ALL)'!B337</f>
        <v>PVR</v>
      </c>
      <c r="B337" s="146">
        <f>'FOD (ALL)'!C337</f>
        <v>44007</v>
      </c>
      <c r="C337" s="137">
        <f>'FOD (ALL)'!G337</f>
        <v>815.1</v>
      </c>
      <c r="D337" s="137">
        <f>'FOD (ALL)'!X337</f>
        <v>844.2</v>
      </c>
      <c r="E337" s="137">
        <f>'FOD (ALL)'!AO337</f>
        <v>810.85</v>
      </c>
      <c r="F337" s="137">
        <f>'FOD (ALL)'!BF337</f>
        <v>754.8</v>
      </c>
      <c r="G337" s="137">
        <f>'FOD (ALL)'!BW337</f>
        <v>703.35</v>
      </c>
      <c r="H337" s="137" t="str">
        <f t="shared" si="232"/>
        <v>N</v>
      </c>
      <c r="I337" s="137" t="str">
        <f t="shared" si="233"/>
        <v>Y</v>
      </c>
      <c r="J337" s="137" t="str">
        <f t="shared" si="234"/>
        <v>Y</v>
      </c>
      <c r="K337" s="137" t="str">
        <f t="shared" si="235"/>
        <v>Y</v>
      </c>
      <c r="L337" s="139">
        <f t="shared" si="236"/>
        <v>-3.4470504619758375</v>
      </c>
      <c r="M337" s="139">
        <f t="shared" si="237"/>
        <v>4.1129678732194632</v>
      </c>
      <c r="N337" s="139">
        <f t="shared" si="238"/>
        <v>7.4258081611022888</v>
      </c>
      <c r="O337" s="139">
        <f t="shared" si="239"/>
        <v>7.3149925357218928</v>
      </c>
      <c r="P337" s="137" t="str">
        <f t="shared" si="240"/>
        <v>N</v>
      </c>
      <c r="Q337" s="137" t="str">
        <f t="shared" si="241"/>
        <v>N</v>
      </c>
      <c r="R337" s="137" t="str">
        <f t="shared" si="242"/>
        <v>Y</v>
      </c>
      <c r="S337" s="137">
        <f>'FOD (ALL)'!D337</f>
        <v>832.6</v>
      </c>
      <c r="T337" s="137">
        <f>'FOD (ALL)'!U337</f>
        <v>822.25</v>
      </c>
      <c r="U337" s="137">
        <f>'FOD (ALL)'!AL337</f>
        <v>745.4</v>
      </c>
      <c r="V337" s="137">
        <f>'FOD (ALL)'!BC337</f>
        <v>724</v>
      </c>
      <c r="W337" s="137">
        <f>'FOD (ALL)'!BT337</f>
        <v>784.8</v>
      </c>
      <c r="X337" s="137">
        <f>'FOD (ALL)'!E337</f>
        <v>851.05</v>
      </c>
      <c r="Y337" s="137">
        <f>'FOD (ALL)'!V337</f>
        <v>850.4</v>
      </c>
      <c r="Z337" s="137">
        <f>'FOD (ALL)'!AM337</f>
        <v>821</v>
      </c>
      <c r="AA337" s="137">
        <f>'FOD (ALL)'!BD337</f>
        <v>770.75</v>
      </c>
      <c r="AB337" s="137">
        <f>'FOD (ALL)'!BU337</f>
        <v>796.95</v>
      </c>
      <c r="AC337" s="137">
        <f>'FOD (ALL)'!F337</f>
        <v>808.65</v>
      </c>
      <c r="AD337" s="137">
        <f>'FOD (ALL)'!W337</f>
        <v>805.8</v>
      </c>
      <c r="AE337" s="137">
        <f>'FOD (ALL)'!AN337</f>
        <v>741.2</v>
      </c>
      <c r="AF337" s="137">
        <f>'FOD (ALL)'!BE337</f>
        <v>691</v>
      </c>
      <c r="AG337" s="137">
        <f>'FOD (ALL)'!BV337</f>
        <v>695</v>
      </c>
      <c r="AH337" s="137">
        <f>'FOD (ALL)'!J337</f>
        <v>403200</v>
      </c>
      <c r="AI337" s="137">
        <f>'FOD (ALL)'!AA337</f>
        <v>292000</v>
      </c>
      <c r="AJ337" s="137">
        <f>'FOD (ALL)'!AR337</f>
        <v>222800</v>
      </c>
      <c r="AK337" s="137">
        <f>'FOD (ALL)'!BI337</f>
        <v>179200</v>
      </c>
      <c r="AL337" s="137">
        <f>'FOD (ALL)'!BZ337</f>
        <v>167600</v>
      </c>
      <c r="AM337" s="137" t="str">
        <f t="shared" si="243"/>
        <v>Y</v>
      </c>
      <c r="AN337" s="137" t="str">
        <f t="shared" si="244"/>
        <v>Y</v>
      </c>
      <c r="AO337" s="137" t="str">
        <f t="shared" si="245"/>
        <v>Y</v>
      </c>
      <c r="AP337" s="137" t="str">
        <f t="shared" si="246"/>
        <v>Y</v>
      </c>
      <c r="AQ337" s="139">
        <f t="shared" si="247"/>
        <v>38.082191780821915</v>
      </c>
      <c r="AR337" s="139">
        <f t="shared" si="248"/>
        <v>31.05924596050269</v>
      </c>
      <c r="AS337" s="139">
        <f t="shared" si="249"/>
        <v>24.330357142857142</v>
      </c>
      <c r="AT337" s="139">
        <f t="shared" si="250"/>
        <v>6.9212410501193311</v>
      </c>
      <c r="AU337" s="137" t="str">
        <f t="shared" si="251"/>
        <v>Y</v>
      </c>
      <c r="AV337" s="137" t="str">
        <f t="shared" si="252"/>
        <v>Y</v>
      </c>
      <c r="AW337" s="137" t="str">
        <f t="shared" si="253"/>
        <v>Y</v>
      </c>
      <c r="AX337" s="137">
        <f>'FOD (ALL)'!I337</f>
        <v>3892.81</v>
      </c>
      <c r="AY337" s="137">
        <f>'FOD (ALL)'!Z337</f>
        <v>3556.67</v>
      </c>
      <c r="AZ337" s="137">
        <f>'FOD (ALL)'!AQ337</f>
        <v>2872.62</v>
      </c>
      <c r="BA337" s="137">
        <f>'FOD (ALL)'!BH337</f>
        <v>2135.61</v>
      </c>
      <c r="BB337" s="137">
        <f>'FOD (ALL)'!BY337</f>
        <v>1774.58</v>
      </c>
      <c r="BC337" s="137" t="str">
        <f t="shared" si="254"/>
        <v>Y</v>
      </c>
      <c r="BD337" s="137" t="str">
        <f t="shared" si="255"/>
        <v>Y</v>
      </c>
      <c r="BE337" s="137" t="str">
        <f t="shared" si="256"/>
        <v>Y</v>
      </c>
      <c r="BF337" s="137" t="str">
        <f t="shared" si="257"/>
        <v>Y</v>
      </c>
      <c r="BG337" s="139">
        <f t="shared" si="258"/>
        <v>9.4509752099576261</v>
      </c>
      <c r="BH337" s="139">
        <f t="shared" si="259"/>
        <v>23.812756299127631</v>
      </c>
      <c r="BI337" s="139">
        <f t="shared" si="260"/>
        <v>34.510514560242726</v>
      </c>
      <c r="BJ337" s="139">
        <f t="shared" si="261"/>
        <v>20.344532227343947</v>
      </c>
      <c r="BK337" s="137" t="str">
        <f t="shared" si="262"/>
        <v>N</v>
      </c>
      <c r="BL337" s="137" t="str">
        <f t="shared" si="263"/>
        <v>N</v>
      </c>
      <c r="BM337" s="137" t="str">
        <f t="shared" si="264"/>
        <v>Y</v>
      </c>
      <c r="BN337" s="137">
        <f>'FOD (ALL)'!H337</f>
        <v>1179</v>
      </c>
      <c r="BO337" s="137">
        <f>'FOD (ALL)'!Y337</f>
        <v>1063</v>
      </c>
      <c r="BP337" s="137">
        <f>'FOD (ALL)'!AP337</f>
        <v>914</v>
      </c>
      <c r="BQ337" s="137">
        <f>'FOD (ALL)'!BG337</f>
        <v>719</v>
      </c>
      <c r="BR337" s="137">
        <f>'FOD (ALL)'!BX337</f>
        <v>605</v>
      </c>
      <c r="BS337" s="137" t="str">
        <f t="shared" si="265"/>
        <v>Y</v>
      </c>
      <c r="BT337" s="137" t="str">
        <f t="shared" si="266"/>
        <v>Y</v>
      </c>
      <c r="BU337" s="137" t="str">
        <f t="shared" si="267"/>
        <v>Y</v>
      </c>
      <c r="BV337" s="137" t="str">
        <f t="shared" si="268"/>
        <v>Y</v>
      </c>
      <c r="BW337" s="139">
        <f t="shared" si="269"/>
        <v>10.912511759172155</v>
      </c>
      <c r="BX337" s="139">
        <f t="shared" si="270"/>
        <v>16.301969365426697</v>
      </c>
      <c r="BY337" s="139">
        <f t="shared" si="271"/>
        <v>27.121001390820581</v>
      </c>
      <c r="BZ337" s="139">
        <f t="shared" si="272"/>
        <v>18.84297520661157</v>
      </c>
      <c r="CA337" s="137" t="str">
        <f t="shared" si="273"/>
        <v>N</v>
      </c>
      <c r="CB337" s="137" t="str">
        <f t="shared" si="274"/>
        <v>N</v>
      </c>
      <c r="CC337" s="137" t="str">
        <f t="shared" si="275"/>
        <v>Y</v>
      </c>
    </row>
    <row r="338" spans="1:81" x14ac:dyDescent="0.3">
      <c r="A338" s="137" t="str">
        <f>'FOD (ALL)'!B338</f>
        <v>PVR</v>
      </c>
      <c r="B338" s="146">
        <f>'FOD (ALL)'!C338</f>
        <v>44042</v>
      </c>
      <c r="C338" s="137">
        <f>'FOD (ALL)'!G338</f>
        <v>805.85</v>
      </c>
      <c r="D338" s="137">
        <f>'FOD (ALL)'!X338</f>
        <v>824.5</v>
      </c>
      <c r="E338" s="137">
        <f>'FOD (ALL)'!AO338</f>
        <v>786.75</v>
      </c>
      <c r="F338" s="137">
        <f>'FOD (ALL)'!BF338</f>
        <v>742.65</v>
      </c>
      <c r="G338" s="137">
        <f>'FOD (ALL)'!BW338</f>
        <v>683.35</v>
      </c>
      <c r="H338" s="137" t="str">
        <f t="shared" si="232"/>
        <v>N</v>
      </c>
      <c r="I338" s="137" t="str">
        <f t="shared" si="233"/>
        <v>Y</v>
      </c>
      <c r="J338" s="137" t="str">
        <f t="shared" si="234"/>
        <v>Y</v>
      </c>
      <c r="K338" s="137" t="str">
        <f t="shared" si="235"/>
        <v>Y</v>
      </c>
      <c r="L338" s="139">
        <f t="shared" si="236"/>
        <v>-2.2619769557307432</v>
      </c>
      <c r="M338" s="139">
        <f t="shared" si="237"/>
        <v>4.7982205274864951</v>
      </c>
      <c r="N338" s="139">
        <f t="shared" si="238"/>
        <v>5.9381943041809766</v>
      </c>
      <c r="O338" s="139">
        <f t="shared" si="239"/>
        <v>8.6778371259237517</v>
      </c>
      <c r="P338" s="137" t="str">
        <f t="shared" si="240"/>
        <v>N</v>
      </c>
      <c r="Q338" s="137" t="str">
        <f t="shared" si="241"/>
        <v>N</v>
      </c>
      <c r="R338" s="137" t="str">
        <f t="shared" si="242"/>
        <v>N</v>
      </c>
      <c r="S338" s="137">
        <f>'FOD (ALL)'!D338</f>
        <v>825.45</v>
      </c>
      <c r="T338" s="137">
        <f>'FOD (ALL)'!U338</f>
        <v>799</v>
      </c>
      <c r="U338" s="137">
        <f>'FOD (ALL)'!AL338</f>
        <v>735</v>
      </c>
      <c r="V338" s="137">
        <f>'FOD (ALL)'!BC338</f>
        <v>710</v>
      </c>
      <c r="W338" s="137">
        <f>'FOD (ALL)'!BT338</f>
        <v>766</v>
      </c>
      <c r="X338" s="137">
        <f>'FOD (ALL)'!E338</f>
        <v>829.1</v>
      </c>
      <c r="Y338" s="137">
        <f>'FOD (ALL)'!V338</f>
        <v>833.45</v>
      </c>
      <c r="Z338" s="137">
        <f>'FOD (ALL)'!AM338</f>
        <v>795.75</v>
      </c>
      <c r="AA338" s="137">
        <f>'FOD (ALL)'!BD338</f>
        <v>749</v>
      </c>
      <c r="AB338" s="137">
        <f>'FOD (ALL)'!BU338</f>
        <v>769</v>
      </c>
      <c r="AC338" s="137">
        <f>'FOD (ALL)'!F338</f>
        <v>801</v>
      </c>
      <c r="AD338" s="137">
        <f>'FOD (ALL)'!W338</f>
        <v>789</v>
      </c>
      <c r="AE338" s="137">
        <f>'FOD (ALL)'!AN338</f>
        <v>735</v>
      </c>
      <c r="AF338" s="137">
        <f>'FOD (ALL)'!BE338</f>
        <v>710</v>
      </c>
      <c r="AG338" s="137">
        <f>'FOD (ALL)'!BV338</f>
        <v>678.3</v>
      </c>
      <c r="AH338" s="137">
        <f>'FOD (ALL)'!J338</f>
        <v>33600</v>
      </c>
      <c r="AI338" s="137">
        <f>'FOD (ALL)'!AA338</f>
        <v>30000</v>
      </c>
      <c r="AJ338" s="137">
        <f>'FOD (ALL)'!AR338</f>
        <v>25600</v>
      </c>
      <c r="AK338" s="137">
        <f>'FOD (ALL)'!BI338</f>
        <v>23200</v>
      </c>
      <c r="AL338" s="137">
        <f>'FOD (ALL)'!BZ338</f>
        <v>19200</v>
      </c>
      <c r="AM338" s="137" t="str">
        <f t="shared" si="243"/>
        <v>Y</v>
      </c>
      <c r="AN338" s="137" t="str">
        <f t="shared" si="244"/>
        <v>Y</v>
      </c>
      <c r="AO338" s="137" t="str">
        <f t="shared" si="245"/>
        <v>Y</v>
      </c>
      <c r="AP338" s="137" t="str">
        <f t="shared" si="246"/>
        <v>Y</v>
      </c>
      <c r="AQ338" s="139">
        <f t="shared" si="247"/>
        <v>12</v>
      </c>
      <c r="AR338" s="139">
        <f t="shared" si="248"/>
        <v>17.1875</v>
      </c>
      <c r="AS338" s="139">
        <f t="shared" si="249"/>
        <v>10.344827586206897</v>
      </c>
      <c r="AT338" s="139">
        <f t="shared" si="250"/>
        <v>20.833333333333336</v>
      </c>
      <c r="AU338" s="137" t="str">
        <f t="shared" si="251"/>
        <v>N</v>
      </c>
      <c r="AV338" s="137" t="str">
        <f t="shared" si="252"/>
        <v>Y</v>
      </c>
      <c r="AW338" s="137" t="str">
        <f t="shared" si="253"/>
        <v>N</v>
      </c>
      <c r="AX338" s="137">
        <f>'FOD (ALL)'!I338</f>
        <v>62.14</v>
      </c>
      <c r="AY338" s="137">
        <f>'FOD (ALL)'!Z338</f>
        <v>143.69</v>
      </c>
      <c r="AZ338" s="137">
        <f>'FOD (ALL)'!AQ338</f>
        <v>116.33</v>
      </c>
      <c r="BA338" s="137">
        <f>'FOD (ALL)'!BH338</f>
        <v>140.56</v>
      </c>
      <c r="BB338" s="137">
        <f>'FOD (ALL)'!BY338</f>
        <v>131.63</v>
      </c>
      <c r="BC338" s="137" t="str">
        <f t="shared" si="254"/>
        <v>N</v>
      </c>
      <c r="BD338" s="137" t="str">
        <f t="shared" si="255"/>
        <v>Y</v>
      </c>
      <c r="BE338" s="137" t="str">
        <f t="shared" si="256"/>
        <v>N</v>
      </c>
      <c r="BF338" s="137" t="str">
        <f t="shared" si="257"/>
        <v>Y</v>
      </c>
      <c r="BG338" s="139">
        <f t="shared" si="258"/>
        <v>-56.754123460226879</v>
      </c>
      <c r="BH338" s="139">
        <f t="shared" si="259"/>
        <v>23.519298547236311</v>
      </c>
      <c r="BI338" s="139">
        <f t="shared" si="260"/>
        <v>-17.238190096755837</v>
      </c>
      <c r="BJ338" s="139">
        <f t="shared" si="261"/>
        <v>6.7841677429157548</v>
      </c>
      <c r="BK338" s="137" t="str">
        <f t="shared" si="262"/>
        <v>N</v>
      </c>
      <c r="BL338" s="137" t="str">
        <f t="shared" si="263"/>
        <v>Y</v>
      </c>
      <c r="BM338" s="137" t="str">
        <f t="shared" si="264"/>
        <v>N</v>
      </c>
      <c r="BN338" s="137">
        <f>'FOD (ALL)'!H338</f>
        <v>19</v>
      </c>
      <c r="BO338" s="137">
        <f>'FOD (ALL)'!Y338</f>
        <v>44</v>
      </c>
      <c r="BP338" s="137">
        <f>'FOD (ALL)'!AP338</f>
        <v>38</v>
      </c>
      <c r="BQ338" s="137">
        <f>'FOD (ALL)'!BG338</f>
        <v>48</v>
      </c>
      <c r="BR338" s="137">
        <f>'FOD (ALL)'!BX338</f>
        <v>46</v>
      </c>
      <c r="BS338" s="137" t="str">
        <f t="shared" si="265"/>
        <v>N</v>
      </c>
      <c r="BT338" s="137" t="str">
        <f t="shared" si="266"/>
        <v>Y</v>
      </c>
      <c r="BU338" s="137" t="str">
        <f t="shared" si="267"/>
        <v>N</v>
      </c>
      <c r="BV338" s="137" t="str">
        <f t="shared" si="268"/>
        <v>Y</v>
      </c>
      <c r="BW338" s="139">
        <f t="shared" si="269"/>
        <v>-56.81818181818182</v>
      </c>
      <c r="BX338" s="139">
        <f t="shared" si="270"/>
        <v>15.789473684210526</v>
      </c>
      <c r="BY338" s="139">
        <f t="shared" si="271"/>
        <v>-20.833333333333336</v>
      </c>
      <c r="BZ338" s="139">
        <f t="shared" si="272"/>
        <v>4.3478260869565215</v>
      </c>
      <c r="CA338" s="137" t="str">
        <f t="shared" si="273"/>
        <v>N</v>
      </c>
      <c r="CB338" s="137" t="str">
        <f t="shared" si="274"/>
        <v>Y</v>
      </c>
      <c r="CC338" s="137" t="str">
        <f t="shared" si="275"/>
        <v>N</v>
      </c>
    </row>
    <row r="339" spans="1:81" x14ac:dyDescent="0.3">
      <c r="A339" s="137" t="str">
        <f>'FOD (ALL)'!B339</f>
        <v>RAMCOCEM</v>
      </c>
      <c r="B339" s="146">
        <f>'FOD (ALL)'!C339</f>
        <v>43979</v>
      </c>
      <c r="C339" s="137">
        <f>'FOD (ALL)'!G339</f>
        <v>572.20000000000005</v>
      </c>
      <c r="D339" s="137">
        <f>'FOD (ALL)'!X339</f>
        <v>560.04999999999995</v>
      </c>
      <c r="E339" s="137">
        <f>'FOD (ALL)'!AO339</f>
        <v>562.5</v>
      </c>
      <c r="F339" s="137">
        <f>'FOD (ALL)'!BF339</f>
        <v>540</v>
      </c>
      <c r="G339" s="137">
        <f>'FOD (ALL)'!BW339</f>
        <v>534.04999999999995</v>
      </c>
      <c r="H339" s="137" t="str">
        <f t="shared" si="232"/>
        <v>Y</v>
      </c>
      <c r="I339" s="137" t="str">
        <f t="shared" si="233"/>
        <v>N</v>
      </c>
      <c r="J339" s="137" t="str">
        <f t="shared" si="234"/>
        <v>Y</v>
      </c>
      <c r="K339" s="137" t="str">
        <f t="shared" si="235"/>
        <v>Y</v>
      </c>
      <c r="L339" s="139">
        <f t="shared" si="236"/>
        <v>2.1694491563253444</v>
      </c>
      <c r="M339" s="139">
        <f t="shared" si="237"/>
        <v>-0.43555555555556369</v>
      </c>
      <c r="N339" s="139">
        <f t="shared" si="238"/>
        <v>4.1666666666666661</v>
      </c>
      <c r="O339" s="139">
        <f t="shared" si="239"/>
        <v>1.1141278906469518</v>
      </c>
      <c r="P339" s="137" t="str">
        <f t="shared" si="240"/>
        <v>Y</v>
      </c>
      <c r="Q339" s="137" t="str">
        <f t="shared" si="241"/>
        <v>N</v>
      </c>
      <c r="R339" s="137" t="str">
        <f t="shared" si="242"/>
        <v>Y</v>
      </c>
      <c r="S339" s="137">
        <f>'FOD (ALL)'!D339</f>
        <v>544</v>
      </c>
      <c r="T339" s="137">
        <f>'FOD (ALL)'!U339</f>
        <v>564.75</v>
      </c>
      <c r="U339" s="137">
        <f>'FOD (ALL)'!AL339</f>
        <v>544.1</v>
      </c>
      <c r="V339" s="137">
        <f>'FOD (ALL)'!BC339</f>
        <v>540</v>
      </c>
      <c r="W339" s="137">
        <f>'FOD (ALL)'!BT339</f>
        <v>578</v>
      </c>
      <c r="X339" s="137">
        <f>'FOD (ALL)'!E339</f>
        <v>575.04999999999995</v>
      </c>
      <c r="Y339" s="137">
        <f>'FOD (ALL)'!V339</f>
        <v>571.25</v>
      </c>
      <c r="Z339" s="137">
        <f>'FOD (ALL)'!AM339</f>
        <v>566</v>
      </c>
      <c r="AA339" s="137">
        <f>'FOD (ALL)'!BD339</f>
        <v>552</v>
      </c>
      <c r="AB339" s="137">
        <f>'FOD (ALL)'!BU339</f>
        <v>582</v>
      </c>
      <c r="AC339" s="137">
        <f>'FOD (ALL)'!F339</f>
        <v>531.9</v>
      </c>
      <c r="AD339" s="137">
        <f>'FOD (ALL)'!W339</f>
        <v>554.20000000000005</v>
      </c>
      <c r="AE339" s="137">
        <f>'FOD (ALL)'!AN339</f>
        <v>544</v>
      </c>
      <c r="AF339" s="137">
        <f>'FOD (ALL)'!BE339</f>
        <v>534.6</v>
      </c>
      <c r="AG339" s="137">
        <f>'FOD (ALL)'!BV339</f>
        <v>531.5</v>
      </c>
      <c r="AH339" s="137">
        <f>'FOD (ALL)'!J339</f>
        <v>436800</v>
      </c>
      <c r="AI339" s="137">
        <f>'FOD (ALL)'!AA339</f>
        <v>502400</v>
      </c>
      <c r="AJ339" s="137">
        <f>'FOD (ALL)'!AR339</f>
        <v>531200</v>
      </c>
      <c r="AK339" s="137">
        <f>'FOD (ALL)'!BI339</f>
        <v>503200</v>
      </c>
      <c r="AL339" s="137">
        <f>'FOD (ALL)'!BZ339</f>
        <v>503200</v>
      </c>
      <c r="AM339" s="137" t="str">
        <f t="shared" si="243"/>
        <v>N</v>
      </c>
      <c r="AN339" s="137" t="str">
        <f t="shared" si="244"/>
        <v>N</v>
      </c>
      <c r="AO339" s="137" t="str">
        <f t="shared" si="245"/>
        <v>Y</v>
      </c>
      <c r="AP339" s="137" t="str">
        <f t="shared" si="246"/>
        <v>Y</v>
      </c>
      <c r="AQ339" s="139">
        <f t="shared" si="247"/>
        <v>-13.057324840764331</v>
      </c>
      <c r="AR339" s="139">
        <f t="shared" si="248"/>
        <v>-5.4216867469879517</v>
      </c>
      <c r="AS339" s="139">
        <f t="shared" si="249"/>
        <v>5.5643879173290935</v>
      </c>
      <c r="AT339" s="139">
        <f t="shared" si="250"/>
        <v>0</v>
      </c>
      <c r="AU339" s="137" t="str">
        <f t="shared" si="251"/>
        <v>N</v>
      </c>
      <c r="AV339" s="137" t="str">
        <f t="shared" si="252"/>
        <v>N</v>
      </c>
      <c r="AW339" s="137" t="str">
        <f t="shared" si="253"/>
        <v>Y</v>
      </c>
      <c r="AX339" s="137">
        <f>'FOD (ALL)'!I339</f>
        <v>3739.93</v>
      </c>
      <c r="AY339" s="137">
        <f>'FOD (ALL)'!Z339</f>
        <v>1684.68</v>
      </c>
      <c r="AZ339" s="137">
        <f>'FOD (ALL)'!AQ339</f>
        <v>2380.91</v>
      </c>
      <c r="BA339" s="137">
        <f>'FOD (ALL)'!BH339</f>
        <v>2539.63</v>
      </c>
      <c r="BB339" s="137">
        <f>'FOD (ALL)'!BY339</f>
        <v>7220.37</v>
      </c>
      <c r="BC339" s="137" t="str">
        <f t="shared" si="254"/>
        <v>Y</v>
      </c>
      <c r="BD339" s="137" t="str">
        <f t="shared" si="255"/>
        <v>N</v>
      </c>
      <c r="BE339" s="137" t="str">
        <f t="shared" si="256"/>
        <v>N</v>
      </c>
      <c r="BF339" s="137" t="str">
        <f t="shared" si="257"/>
        <v>N</v>
      </c>
      <c r="BG339" s="139">
        <f t="shared" si="258"/>
        <v>121.99646223615166</v>
      </c>
      <c r="BH339" s="139">
        <f t="shared" si="259"/>
        <v>-29.242180510813085</v>
      </c>
      <c r="BI339" s="139">
        <f t="shared" si="260"/>
        <v>-6.2497292912747229</v>
      </c>
      <c r="BJ339" s="139">
        <f t="shared" si="261"/>
        <v>-64.8268717531096</v>
      </c>
      <c r="BK339" s="137" t="str">
        <f t="shared" si="262"/>
        <v>Y</v>
      </c>
      <c r="BL339" s="137" t="str">
        <f t="shared" si="263"/>
        <v>N</v>
      </c>
      <c r="BM339" s="137" t="str">
        <f t="shared" si="264"/>
        <v>Y</v>
      </c>
      <c r="BN339" s="137">
        <f>'FOD (ALL)'!H339</f>
        <v>831</v>
      </c>
      <c r="BO339" s="137">
        <f>'FOD (ALL)'!Y339</f>
        <v>374</v>
      </c>
      <c r="BP339" s="137">
        <f>'FOD (ALL)'!AP339</f>
        <v>535</v>
      </c>
      <c r="BQ339" s="137">
        <f>'FOD (ALL)'!BG339</f>
        <v>584</v>
      </c>
      <c r="BR339" s="137">
        <f>'FOD (ALL)'!BX339</f>
        <v>1630</v>
      </c>
      <c r="BS339" s="137" t="str">
        <f t="shared" si="265"/>
        <v>Y</v>
      </c>
      <c r="BT339" s="137" t="str">
        <f t="shared" si="266"/>
        <v>N</v>
      </c>
      <c r="BU339" s="137" t="str">
        <f t="shared" si="267"/>
        <v>N</v>
      </c>
      <c r="BV339" s="137" t="str">
        <f t="shared" si="268"/>
        <v>N</v>
      </c>
      <c r="BW339" s="139">
        <f t="shared" si="269"/>
        <v>122.19251336898395</v>
      </c>
      <c r="BX339" s="139">
        <f t="shared" si="270"/>
        <v>-30.093457943925234</v>
      </c>
      <c r="BY339" s="139">
        <f t="shared" si="271"/>
        <v>-8.3904109589041092</v>
      </c>
      <c r="BZ339" s="139">
        <f t="shared" si="272"/>
        <v>-64.171779141104295</v>
      </c>
      <c r="CA339" s="137" t="str">
        <f t="shared" si="273"/>
        <v>Y</v>
      </c>
      <c r="CB339" s="137" t="str">
        <f t="shared" si="274"/>
        <v>N</v>
      </c>
      <c r="CC339" s="137" t="str">
        <f t="shared" si="275"/>
        <v>Y</v>
      </c>
    </row>
    <row r="340" spans="1:81" x14ac:dyDescent="0.3">
      <c r="A340" s="137" t="str">
        <f>'FOD (ALL)'!B340</f>
        <v>RAMCOCEM</v>
      </c>
      <c r="B340" s="146">
        <f>'FOD (ALL)'!C340</f>
        <v>44007</v>
      </c>
      <c r="C340" s="137">
        <f>'FOD (ALL)'!G340</f>
        <v>569.25</v>
      </c>
      <c r="D340" s="137">
        <f>'FOD (ALL)'!X340</f>
        <v>558.45000000000005</v>
      </c>
      <c r="E340" s="137">
        <f>'FOD (ALL)'!AO340</f>
        <v>562</v>
      </c>
      <c r="F340" s="137">
        <f>'FOD (ALL)'!BF340</f>
        <v>546.04999999999995</v>
      </c>
      <c r="G340" s="137">
        <f>'FOD (ALL)'!BW340</f>
        <v>539.95000000000005</v>
      </c>
      <c r="H340" s="137" t="str">
        <f t="shared" si="232"/>
        <v>Y</v>
      </c>
      <c r="I340" s="137" t="str">
        <f t="shared" si="233"/>
        <v>N</v>
      </c>
      <c r="J340" s="137" t="str">
        <f t="shared" si="234"/>
        <v>Y</v>
      </c>
      <c r="K340" s="137" t="str">
        <f t="shared" si="235"/>
        <v>Y</v>
      </c>
      <c r="L340" s="139">
        <f t="shared" si="236"/>
        <v>1.9339242546333519</v>
      </c>
      <c r="M340" s="139">
        <f t="shared" si="237"/>
        <v>-0.6316725978647606</v>
      </c>
      <c r="N340" s="139">
        <f t="shared" si="238"/>
        <v>2.9209779324237797</v>
      </c>
      <c r="O340" s="139">
        <f t="shared" si="239"/>
        <v>1.1297342346513397</v>
      </c>
      <c r="P340" s="137" t="str">
        <f t="shared" si="240"/>
        <v>Y</v>
      </c>
      <c r="Q340" s="137" t="str">
        <f t="shared" si="241"/>
        <v>N</v>
      </c>
      <c r="R340" s="137" t="str">
        <f t="shared" si="242"/>
        <v>Y</v>
      </c>
      <c r="S340" s="137">
        <f>'FOD (ALL)'!D340</f>
        <v>557.4</v>
      </c>
      <c r="T340" s="137">
        <f>'FOD (ALL)'!U340</f>
        <v>565.5</v>
      </c>
      <c r="U340" s="137">
        <f>'FOD (ALL)'!AL340</f>
        <v>544.29999999999995</v>
      </c>
      <c r="V340" s="137">
        <f>'FOD (ALL)'!BC340</f>
        <v>541.25</v>
      </c>
      <c r="W340" s="137">
        <f>'FOD (ALL)'!BT340</f>
        <v>574</v>
      </c>
      <c r="X340" s="137">
        <f>'FOD (ALL)'!E340</f>
        <v>572.4</v>
      </c>
      <c r="Y340" s="137">
        <f>'FOD (ALL)'!V340</f>
        <v>565.95000000000005</v>
      </c>
      <c r="Z340" s="137">
        <f>'FOD (ALL)'!AM340</f>
        <v>564</v>
      </c>
      <c r="AA340" s="137">
        <f>'FOD (ALL)'!BD340</f>
        <v>548.5</v>
      </c>
      <c r="AB340" s="137">
        <f>'FOD (ALL)'!BU340</f>
        <v>574</v>
      </c>
      <c r="AC340" s="137">
        <f>'FOD (ALL)'!F340</f>
        <v>552.85</v>
      </c>
      <c r="AD340" s="137">
        <f>'FOD (ALL)'!W340</f>
        <v>556.85</v>
      </c>
      <c r="AE340" s="137">
        <f>'FOD (ALL)'!AN340</f>
        <v>543.15</v>
      </c>
      <c r="AF340" s="137">
        <f>'FOD (ALL)'!BE340</f>
        <v>533.1</v>
      </c>
      <c r="AG340" s="137">
        <f>'FOD (ALL)'!BV340</f>
        <v>531.65</v>
      </c>
      <c r="AH340" s="137">
        <f>'FOD (ALL)'!J340</f>
        <v>141600</v>
      </c>
      <c r="AI340" s="137">
        <f>'FOD (ALL)'!AA340</f>
        <v>37600</v>
      </c>
      <c r="AJ340" s="137">
        <f>'FOD (ALL)'!AR340</f>
        <v>28000</v>
      </c>
      <c r="AK340" s="137">
        <f>'FOD (ALL)'!BI340</f>
        <v>16800</v>
      </c>
      <c r="AL340" s="137">
        <f>'FOD (ALL)'!BZ340</f>
        <v>15200</v>
      </c>
      <c r="AM340" s="137" t="str">
        <f t="shared" si="243"/>
        <v>Y</v>
      </c>
      <c r="AN340" s="137" t="str">
        <f t="shared" si="244"/>
        <v>Y</v>
      </c>
      <c r="AO340" s="137" t="str">
        <f t="shared" si="245"/>
        <v>Y</v>
      </c>
      <c r="AP340" s="137" t="str">
        <f t="shared" si="246"/>
        <v>Y</v>
      </c>
      <c r="AQ340" s="139">
        <f t="shared" si="247"/>
        <v>276.59574468085111</v>
      </c>
      <c r="AR340" s="139">
        <f t="shared" si="248"/>
        <v>34.285714285714285</v>
      </c>
      <c r="AS340" s="139">
        <f t="shared" si="249"/>
        <v>66.666666666666657</v>
      </c>
      <c r="AT340" s="139">
        <f t="shared" si="250"/>
        <v>10.526315789473683</v>
      </c>
      <c r="AU340" s="137" t="str">
        <f t="shared" si="251"/>
        <v>Y</v>
      </c>
      <c r="AV340" s="137" t="str">
        <f t="shared" si="252"/>
        <v>N</v>
      </c>
      <c r="AW340" s="137" t="str">
        <f t="shared" si="253"/>
        <v>Y</v>
      </c>
      <c r="AX340" s="137">
        <f>'FOD (ALL)'!I340</f>
        <v>1086.55</v>
      </c>
      <c r="AY340" s="137">
        <f>'FOD (ALL)'!Z340</f>
        <v>85.3</v>
      </c>
      <c r="AZ340" s="137">
        <f>'FOD (ALL)'!AQ340</f>
        <v>203.56</v>
      </c>
      <c r="BA340" s="137">
        <f>'FOD (ALL)'!BH340</f>
        <v>86.4</v>
      </c>
      <c r="BB340" s="137">
        <f>'FOD (ALL)'!BY340</f>
        <v>167.53</v>
      </c>
      <c r="BC340" s="137" t="str">
        <f t="shared" si="254"/>
        <v>Y</v>
      </c>
      <c r="BD340" s="137" t="str">
        <f t="shared" si="255"/>
        <v>N</v>
      </c>
      <c r="BE340" s="137" t="str">
        <f t="shared" si="256"/>
        <v>Y</v>
      </c>
      <c r="BF340" s="137" t="str">
        <f t="shared" si="257"/>
        <v>N</v>
      </c>
      <c r="BG340" s="139">
        <f t="shared" si="258"/>
        <v>1173.7983587338806</v>
      </c>
      <c r="BH340" s="139">
        <f t="shared" si="259"/>
        <v>-58.095893102770681</v>
      </c>
      <c r="BI340" s="139">
        <f t="shared" si="260"/>
        <v>135.60185185185182</v>
      </c>
      <c r="BJ340" s="139">
        <f t="shared" si="261"/>
        <v>-48.427147376589261</v>
      </c>
      <c r="BK340" s="137" t="str">
        <f t="shared" si="262"/>
        <v>Y</v>
      </c>
      <c r="BL340" s="137" t="str">
        <f t="shared" si="263"/>
        <v>N</v>
      </c>
      <c r="BM340" s="137" t="str">
        <f t="shared" si="264"/>
        <v>Y</v>
      </c>
      <c r="BN340" s="137">
        <f>'FOD (ALL)'!H340</f>
        <v>243</v>
      </c>
      <c r="BO340" s="137">
        <f>'FOD (ALL)'!Y340</f>
        <v>19</v>
      </c>
      <c r="BP340" s="137">
        <f>'FOD (ALL)'!AP340</f>
        <v>46</v>
      </c>
      <c r="BQ340" s="137">
        <f>'FOD (ALL)'!BG340</f>
        <v>20</v>
      </c>
      <c r="BR340" s="137">
        <f>'FOD (ALL)'!BX340</f>
        <v>38</v>
      </c>
      <c r="BS340" s="137" t="str">
        <f t="shared" si="265"/>
        <v>Y</v>
      </c>
      <c r="BT340" s="137" t="str">
        <f t="shared" si="266"/>
        <v>N</v>
      </c>
      <c r="BU340" s="137" t="str">
        <f t="shared" si="267"/>
        <v>Y</v>
      </c>
      <c r="BV340" s="137" t="str">
        <f t="shared" si="268"/>
        <v>N</v>
      </c>
      <c r="BW340" s="139">
        <f t="shared" si="269"/>
        <v>1178.9473684210525</v>
      </c>
      <c r="BX340" s="139">
        <f t="shared" si="270"/>
        <v>-58.695652173913047</v>
      </c>
      <c r="BY340" s="139">
        <f t="shared" si="271"/>
        <v>130</v>
      </c>
      <c r="BZ340" s="139">
        <f t="shared" si="272"/>
        <v>-47.368421052631575</v>
      </c>
      <c r="CA340" s="137" t="str">
        <f t="shared" si="273"/>
        <v>Y</v>
      </c>
      <c r="CB340" s="137" t="str">
        <f t="shared" si="274"/>
        <v>N</v>
      </c>
      <c r="CC340" s="137" t="str">
        <f t="shared" si="275"/>
        <v>Y</v>
      </c>
    </row>
    <row r="341" spans="1:81" x14ac:dyDescent="0.3">
      <c r="A341" s="137" t="str">
        <f>'FOD (ALL)'!B341</f>
        <v>RAMCOCEM</v>
      </c>
      <c r="B341" s="146">
        <f>'FOD (ALL)'!C341</f>
        <v>44042</v>
      </c>
      <c r="C341" s="137">
        <f>'FOD (ALL)'!G341</f>
        <v>575.54999999999995</v>
      </c>
      <c r="D341" s="137">
        <f>'FOD (ALL)'!X341</f>
        <v>566.95000000000005</v>
      </c>
      <c r="E341" s="137">
        <f>'FOD (ALL)'!AO341</f>
        <v>566.6</v>
      </c>
      <c r="F341" s="137">
        <f>'FOD (ALL)'!BF341</f>
        <v>548.5</v>
      </c>
      <c r="G341" s="137">
        <f>'FOD (ALL)'!BW341</f>
        <v>542.35</v>
      </c>
      <c r="H341" s="137" t="str">
        <f t="shared" si="232"/>
        <v>Y</v>
      </c>
      <c r="I341" s="137" t="str">
        <f t="shared" si="233"/>
        <v>Y</v>
      </c>
      <c r="J341" s="137" t="str">
        <f t="shared" si="234"/>
        <v>Y</v>
      </c>
      <c r="K341" s="137" t="str">
        <f t="shared" si="235"/>
        <v>Y</v>
      </c>
      <c r="L341" s="139">
        <f t="shared" si="236"/>
        <v>1.5168886145162552</v>
      </c>
      <c r="M341" s="139">
        <f t="shared" si="237"/>
        <v>6.177197317331852E-2</v>
      </c>
      <c r="N341" s="139">
        <f t="shared" si="238"/>
        <v>3.2999088422971785</v>
      </c>
      <c r="O341" s="139">
        <f t="shared" si="239"/>
        <v>1.1339540886881123</v>
      </c>
      <c r="P341" s="137" t="str">
        <f t="shared" si="240"/>
        <v>Y</v>
      </c>
      <c r="Q341" s="137" t="str">
        <f t="shared" si="241"/>
        <v>N</v>
      </c>
      <c r="R341" s="137" t="str">
        <f t="shared" si="242"/>
        <v>Y</v>
      </c>
      <c r="S341" s="137">
        <f>'FOD (ALL)'!D341</f>
        <v>0</v>
      </c>
      <c r="T341" s="137">
        <f>'FOD (ALL)'!U341</f>
        <v>0</v>
      </c>
      <c r="U341" s="137">
        <f>'FOD (ALL)'!AL341</f>
        <v>0</v>
      </c>
      <c r="V341" s="137">
        <f>'FOD (ALL)'!BC341</f>
        <v>0</v>
      </c>
      <c r="W341" s="137">
        <f>'FOD (ALL)'!BT341</f>
        <v>0</v>
      </c>
      <c r="X341" s="137">
        <f>'FOD (ALL)'!E341</f>
        <v>0</v>
      </c>
      <c r="Y341" s="137">
        <f>'FOD (ALL)'!V341</f>
        <v>0</v>
      </c>
      <c r="Z341" s="137">
        <f>'FOD (ALL)'!AM341</f>
        <v>0</v>
      </c>
      <c r="AA341" s="137">
        <f>'FOD (ALL)'!BD341</f>
        <v>0</v>
      </c>
      <c r="AB341" s="137">
        <f>'FOD (ALL)'!BU341</f>
        <v>0</v>
      </c>
      <c r="AC341" s="137">
        <f>'FOD (ALL)'!F341</f>
        <v>0</v>
      </c>
      <c r="AD341" s="137">
        <f>'FOD (ALL)'!W341</f>
        <v>0</v>
      </c>
      <c r="AE341" s="137">
        <f>'FOD (ALL)'!AN341</f>
        <v>0</v>
      </c>
      <c r="AF341" s="137">
        <f>'FOD (ALL)'!BE341</f>
        <v>0</v>
      </c>
      <c r="AG341" s="137">
        <f>'FOD (ALL)'!BV341</f>
        <v>0</v>
      </c>
      <c r="AH341" s="137">
        <f>'FOD (ALL)'!J341</f>
        <v>0</v>
      </c>
      <c r="AI341" s="137">
        <f>'FOD (ALL)'!AA341</f>
        <v>0</v>
      </c>
      <c r="AJ341" s="137">
        <f>'FOD (ALL)'!AR341</f>
        <v>0</v>
      </c>
      <c r="AK341" s="137">
        <f>'FOD (ALL)'!BI341</f>
        <v>0</v>
      </c>
      <c r="AL341" s="137">
        <f>'FOD (ALL)'!BZ341</f>
        <v>0</v>
      </c>
      <c r="AM341" s="137" t="str">
        <f t="shared" si="243"/>
        <v>Y</v>
      </c>
      <c r="AN341" s="137" t="str">
        <f t="shared" si="244"/>
        <v>Y</v>
      </c>
      <c r="AO341" s="137" t="str">
        <f t="shared" si="245"/>
        <v>Y</v>
      </c>
      <c r="AP341" s="137" t="str">
        <f t="shared" si="246"/>
        <v>Y</v>
      </c>
      <c r="AQ341" s="139" t="e">
        <f t="shared" si="247"/>
        <v>#DIV/0!</v>
      </c>
      <c r="AR341" s="139" t="e">
        <f t="shared" si="248"/>
        <v>#DIV/0!</v>
      </c>
      <c r="AS341" s="139" t="e">
        <f t="shared" si="249"/>
        <v>#DIV/0!</v>
      </c>
      <c r="AT341" s="139" t="e">
        <f t="shared" si="250"/>
        <v>#DIV/0!</v>
      </c>
      <c r="AU341" s="137" t="e">
        <f t="shared" si="251"/>
        <v>#DIV/0!</v>
      </c>
      <c r="AV341" s="137" t="e">
        <f t="shared" si="252"/>
        <v>#DIV/0!</v>
      </c>
      <c r="AW341" s="137" t="e">
        <f t="shared" si="253"/>
        <v>#DIV/0!</v>
      </c>
      <c r="AX341" s="137">
        <f>'FOD (ALL)'!I341</f>
        <v>0</v>
      </c>
      <c r="AY341" s="137">
        <f>'FOD (ALL)'!Z341</f>
        <v>0</v>
      </c>
      <c r="AZ341" s="137">
        <f>'FOD (ALL)'!AQ341</f>
        <v>0</v>
      </c>
      <c r="BA341" s="137">
        <f>'FOD (ALL)'!BH341</f>
        <v>0</v>
      </c>
      <c r="BB341" s="137">
        <f>'FOD (ALL)'!BY341</f>
        <v>0</v>
      </c>
      <c r="BC341" s="137" t="str">
        <f t="shared" si="254"/>
        <v>Y</v>
      </c>
      <c r="BD341" s="137" t="str">
        <f t="shared" si="255"/>
        <v>Y</v>
      </c>
      <c r="BE341" s="137" t="str">
        <f t="shared" si="256"/>
        <v>Y</v>
      </c>
      <c r="BF341" s="137" t="str">
        <f t="shared" si="257"/>
        <v>Y</v>
      </c>
      <c r="BG341" s="139" t="e">
        <f t="shared" si="258"/>
        <v>#DIV/0!</v>
      </c>
      <c r="BH341" s="139" t="e">
        <f t="shared" si="259"/>
        <v>#DIV/0!</v>
      </c>
      <c r="BI341" s="139" t="e">
        <f t="shared" si="260"/>
        <v>#DIV/0!</v>
      </c>
      <c r="BJ341" s="139" t="e">
        <f t="shared" si="261"/>
        <v>#DIV/0!</v>
      </c>
      <c r="BK341" s="137" t="e">
        <f t="shared" si="262"/>
        <v>#DIV/0!</v>
      </c>
      <c r="BL341" s="137" t="e">
        <f t="shared" si="263"/>
        <v>#DIV/0!</v>
      </c>
      <c r="BM341" s="137" t="e">
        <f t="shared" si="264"/>
        <v>#DIV/0!</v>
      </c>
      <c r="BN341" s="137">
        <f>'FOD (ALL)'!H341</f>
        <v>0</v>
      </c>
      <c r="BO341" s="137">
        <f>'FOD (ALL)'!Y341</f>
        <v>0</v>
      </c>
      <c r="BP341" s="137">
        <f>'FOD (ALL)'!AP341</f>
        <v>0</v>
      </c>
      <c r="BQ341" s="137">
        <f>'FOD (ALL)'!BG341</f>
        <v>0</v>
      </c>
      <c r="BR341" s="137">
        <f>'FOD (ALL)'!BX341</f>
        <v>0</v>
      </c>
      <c r="BS341" s="137" t="str">
        <f t="shared" si="265"/>
        <v>Y</v>
      </c>
      <c r="BT341" s="137" t="str">
        <f t="shared" si="266"/>
        <v>Y</v>
      </c>
      <c r="BU341" s="137" t="str">
        <f t="shared" si="267"/>
        <v>Y</v>
      </c>
      <c r="BV341" s="137" t="str">
        <f t="shared" si="268"/>
        <v>Y</v>
      </c>
      <c r="BW341" s="139" t="e">
        <f t="shared" si="269"/>
        <v>#DIV/0!</v>
      </c>
      <c r="BX341" s="139" t="e">
        <f t="shared" si="270"/>
        <v>#DIV/0!</v>
      </c>
      <c r="BY341" s="139" t="e">
        <f t="shared" si="271"/>
        <v>#DIV/0!</v>
      </c>
      <c r="BZ341" s="139" t="e">
        <f t="shared" si="272"/>
        <v>#DIV/0!</v>
      </c>
      <c r="CA341" s="137" t="e">
        <f t="shared" si="273"/>
        <v>#DIV/0!</v>
      </c>
      <c r="CB341" s="137" t="e">
        <f t="shared" si="274"/>
        <v>#DIV/0!</v>
      </c>
      <c r="CC341" s="137" t="e">
        <f t="shared" si="275"/>
        <v>#DIV/0!</v>
      </c>
    </row>
    <row r="342" spans="1:81" x14ac:dyDescent="0.3">
      <c r="A342" s="137" t="str">
        <f>'FOD (ALL)'!B342</f>
        <v>RBLBANK</v>
      </c>
      <c r="B342" s="146">
        <f>'FOD (ALL)'!C342</f>
        <v>43979</v>
      </c>
      <c r="C342" s="137">
        <f>'FOD (ALL)'!G342</f>
        <v>107.35</v>
      </c>
      <c r="D342" s="137">
        <f>'FOD (ALL)'!X342</f>
        <v>112.2</v>
      </c>
      <c r="E342" s="137">
        <f>'FOD (ALL)'!AO342</f>
        <v>113</v>
      </c>
      <c r="F342" s="137">
        <f>'FOD (ALL)'!BF342</f>
        <v>109.9</v>
      </c>
      <c r="G342" s="137">
        <f>'FOD (ALL)'!BW342</f>
        <v>108.9</v>
      </c>
      <c r="H342" s="137" t="str">
        <f t="shared" si="232"/>
        <v>N</v>
      </c>
      <c r="I342" s="137" t="str">
        <f t="shared" si="233"/>
        <v>N</v>
      </c>
      <c r="J342" s="137" t="str">
        <f t="shared" si="234"/>
        <v>Y</v>
      </c>
      <c r="K342" s="137" t="str">
        <f t="shared" si="235"/>
        <v>Y</v>
      </c>
      <c r="L342" s="139">
        <f t="shared" si="236"/>
        <v>-4.3226381461675656</v>
      </c>
      <c r="M342" s="139">
        <f t="shared" si="237"/>
        <v>-0.70796460176990894</v>
      </c>
      <c r="N342" s="139">
        <f t="shared" si="238"/>
        <v>2.8207461328480385</v>
      </c>
      <c r="O342" s="139">
        <f t="shared" si="239"/>
        <v>0.91827364554637281</v>
      </c>
      <c r="P342" s="137" t="str">
        <f t="shared" si="240"/>
        <v>N</v>
      </c>
      <c r="Q342" s="137" t="str">
        <f t="shared" si="241"/>
        <v>N</v>
      </c>
      <c r="R342" s="137" t="str">
        <f t="shared" si="242"/>
        <v>Y</v>
      </c>
      <c r="S342" s="137">
        <f>'FOD (ALL)'!D342</f>
        <v>110.1</v>
      </c>
      <c r="T342" s="137">
        <f>'FOD (ALL)'!U342</f>
        <v>112.55</v>
      </c>
      <c r="U342" s="137">
        <f>'FOD (ALL)'!AL342</f>
        <v>109.5</v>
      </c>
      <c r="V342" s="137">
        <f>'FOD (ALL)'!BC342</f>
        <v>111.6</v>
      </c>
      <c r="W342" s="137">
        <f>'FOD (ALL)'!BT342</f>
        <v>120.1</v>
      </c>
      <c r="X342" s="137">
        <f>'FOD (ALL)'!E342</f>
        <v>114.4</v>
      </c>
      <c r="Y342" s="137">
        <f>'FOD (ALL)'!V342</f>
        <v>115.85</v>
      </c>
      <c r="Z342" s="137">
        <f>'FOD (ALL)'!AM342</f>
        <v>113.75</v>
      </c>
      <c r="AA342" s="137">
        <f>'FOD (ALL)'!BD342</f>
        <v>114.2</v>
      </c>
      <c r="AB342" s="137">
        <f>'FOD (ALL)'!BU342</f>
        <v>120.1</v>
      </c>
      <c r="AC342" s="137">
        <f>'FOD (ALL)'!F342</f>
        <v>105.4</v>
      </c>
      <c r="AD342" s="137">
        <f>'FOD (ALL)'!W342</f>
        <v>111.1</v>
      </c>
      <c r="AE342" s="137">
        <f>'FOD (ALL)'!AN342</f>
        <v>108.7</v>
      </c>
      <c r="AF342" s="137">
        <f>'FOD (ALL)'!BE342</f>
        <v>107.8</v>
      </c>
      <c r="AG342" s="137">
        <f>'FOD (ALL)'!BV342</f>
        <v>107.95</v>
      </c>
      <c r="AH342" s="137">
        <f>'FOD (ALL)'!J342</f>
        <v>16416000</v>
      </c>
      <c r="AI342" s="137">
        <f>'FOD (ALL)'!AA342</f>
        <v>18261000</v>
      </c>
      <c r="AJ342" s="137">
        <f>'FOD (ALL)'!AR342</f>
        <v>18237000</v>
      </c>
      <c r="AK342" s="137">
        <f>'FOD (ALL)'!BI342</f>
        <v>18427500</v>
      </c>
      <c r="AL342" s="137">
        <f>'FOD (ALL)'!BZ342</f>
        <v>19569000</v>
      </c>
      <c r="AM342" s="137" t="str">
        <f t="shared" si="243"/>
        <v>N</v>
      </c>
      <c r="AN342" s="137" t="str">
        <f t="shared" si="244"/>
        <v>Y</v>
      </c>
      <c r="AO342" s="137" t="str">
        <f t="shared" si="245"/>
        <v>N</v>
      </c>
      <c r="AP342" s="137" t="str">
        <f t="shared" si="246"/>
        <v>N</v>
      </c>
      <c r="AQ342" s="139">
        <f t="shared" si="247"/>
        <v>-10.103499260719566</v>
      </c>
      <c r="AR342" s="139">
        <f t="shared" si="248"/>
        <v>0.1316005922026649</v>
      </c>
      <c r="AS342" s="139">
        <f t="shared" si="249"/>
        <v>-1.0337810337810338</v>
      </c>
      <c r="AT342" s="139">
        <f t="shared" si="250"/>
        <v>-5.833205580254484</v>
      </c>
      <c r="AU342" s="137" t="str">
        <f t="shared" si="251"/>
        <v>N</v>
      </c>
      <c r="AV342" s="137" t="str">
        <f t="shared" si="252"/>
        <v>Y</v>
      </c>
      <c r="AW342" s="137" t="str">
        <f t="shared" si="253"/>
        <v>Y</v>
      </c>
      <c r="AX342" s="137">
        <f>'FOD (ALL)'!I342</f>
        <v>18529.97</v>
      </c>
      <c r="AY342" s="137">
        <f>'FOD (ALL)'!Z342</f>
        <v>11940.3</v>
      </c>
      <c r="AZ342" s="137">
        <f>'FOD (ALL)'!AQ342</f>
        <v>10854.89</v>
      </c>
      <c r="BA342" s="137">
        <f>'FOD (ALL)'!BH342</f>
        <v>19233.86</v>
      </c>
      <c r="BB342" s="137">
        <f>'FOD (ALL)'!BY342</f>
        <v>17604.09</v>
      </c>
      <c r="BC342" s="137" t="str">
        <f t="shared" si="254"/>
        <v>Y</v>
      </c>
      <c r="BD342" s="137" t="str">
        <f t="shared" si="255"/>
        <v>Y</v>
      </c>
      <c r="BE342" s="137" t="str">
        <f t="shared" si="256"/>
        <v>N</v>
      </c>
      <c r="BF342" s="137" t="str">
        <f t="shared" si="257"/>
        <v>Y</v>
      </c>
      <c r="BG342" s="139">
        <f t="shared" si="258"/>
        <v>55.188479351440101</v>
      </c>
      <c r="BH342" s="139">
        <f t="shared" si="259"/>
        <v>9.9992722174061637</v>
      </c>
      <c r="BI342" s="139">
        <f t="shared" si="260"/>
        <v>-43.563642451385221</v>
      </c>
      <c r="BJ342" s="139">
        <f t="shared" si="261"/>
        <v>9.2579054072093498</v>
      </c>
      <c r="BK342" s="137" t="str">
        <f t="shared" si="262"/>
        <v>Y</v>
      </c>
      <c r="BL342" s="137" t="str">
        <f t="shared" si="263"/>
        <v>Y</v>
      </c>
      <c r="BM342" s="137" t="str">
        <f t="shared" si="264"/>
        <v>N</v>
      </c>
      <c r="BN342" s="137">
        <f>'FOD (ALL)'!H342</f>
        <v>11330</v>
      </c>
      <c r="BO342" s="137">
        <f>'FOD (ALL)'!Y342</f>
        <v>6999</v>
      </c>
      <c r="BP342" s="137">
        <f>'FOD (ALL)'!AP342</f>
        <v>6498</v>
      </c>
      <c r="BQ342" s="137">
        <f>'FOD (ALL)'!BG342</f>
        <v>11550</v>
      </c>
      <c r="BR342" s="137">
        <f>'FOD (ALL)'!BX342</f>
        <v>10462</v>
      </c>
      <c r="BS342" s="137" t="str">
        <f t="shared" si="265"/>
        <v>Y</v>
      </c>
      <c r="BT342" s="137" t="str">
        <f t="shared" si="266"/>
        <v>Y</v>
      </c>
      <c r="BU342" s="137" t="str">
        <f t="shared" si="267"/>
        <v>N</v>
      </c>
      <c r="BV342" s="137" t="str">
        <f t="shared" si="268"/>
        <v>Y</v>
      </c>
      <c r="BW342" s="139">
        <f t="shared" si="269"/>
        <v>61.880268609801405</v>
      </c>
      <c r="BX342" s="139">
        <f t="shared" si="270"/>
        <v>7.7100646352723912</v>
      </c>
      <c r="BY342" s="139">
        <f t="shared" si="271"/>
        <v>-43.740259740259738</v>
      </c>
      <c r="BZ342" s="139">
        <f t="shared" si="272"/>
        <v>10.39954119671191</v>
      </c>
      <c r="CA342" s="137" t="str">
        <f t="shared" si="273"/>
        <v>Y</v>
      </c>
      <c r="CB342" s="137" t="str">
        <f t="shared" si="274"/>
        <v>Y</v>
      </c>
      <c r="CC342" s="137" t="str">
        <f t="shared" si="275"/>
        <v>N</v>
      </c>
    </row>
    <row r="343" spans="1:81" x14ac:dyDescent="0.3">
      <c r="A343" s="137" t="str">
        <f>'FOD (ALL)'!B343</f>
        <v>RBLBANK</v>
      </c>
      <c r="B343" s="146">
        <f>'FOD (ALL)'!C343</f>
        <v>44007</v>
      </c>
      <c r="C343" s="137">
        <f>'FOD (ALL)'!G343</f>
        <v>106.4</v>
      </c>
      <c r="D343" s="137">
        <f>'FOD (ALL)'!X343</f>
        <v>111.45</v>
      </c>
      <c r="E343" s="137">
        <f>'FOD (ALL)'!AO343</f>
        <v>111.95</v>
      </c>
      <c r="F343" s="137">
        <f>'FOD (ALL)'!BF343</f>
        <v>108.5</v>
      </c>
      <c r="G343" s="137">
        <f>'FOD (ALL)'!BW343</f>
        <v>107.3</v>
      </c>
      <c r="H343" s="137" t="str">
        <f t="shared" si="232"/>
        <v>N</v>
      </c>
      <c r="I343" s="137" t="str">
        <f t="shared" si="233"/>
        <v>N</v>
      </c>
      <c r="J343" s="137" t="str">
        <f t="shared" si="234"/>
        <v>Y</v>
      </c>
      <c r="K343" s="137" t="str">
        <f t="shared" si="235"/>
        <v>Y</v>
      </c>
      <c r="L343" s="139">
        <f t="shared" si="236"/>
        <v>-4.5311799013010292</v>
      </c>
      <c r="M343" s="139">
        <f t="shared" si="237"/>
        <v>-0.44662795891022777</v>
      </c>
      <c r="N343" s="139">
        <f t="shared" si="238"/>
        <v>3.1797235023041499</v>
      </c>
      <c r="O343" s="139">
        <f t="shared" si="239"/>
        <v>1.1183597390493969</v>
      </c>
      <c r="P343" s="137" t="str">
        <f t="shared" si="240"/>
        <v>N</v>
      </c>
      <c r="Q343" s="137" t="str">
        <f t="shared" si="241"/>
        <v>N</v>
      </c>
      <c r="R343" s="137" t="str">
        <f t="shared" si="242"/>
        <v>Y</v>
      </c>
      <c r="S343" s="137">
        <f>'FOD (ALL)'!D343</f>
        <v>110.5</v>
      </c>
      <c r="T343" s="137">
        <f>'FOD (ALL)'!U343</f>
        <v>111.8</v>
      </c>
      <c r="U343" s="137">
        <f>'FOD (ALL)'!AL343</f>
        <v>108</v>
      </c>
      <c r="V343" s="137">
        <f>'FOD (ALL)'!BC343</f>
        <v>108.45</v>
      </c>
      <c r="W343" s="137">
        <f>'FOD (ALL)'!BT343</f>
        <v>119.7</v>
      </c>
      <c r="X343" s="137">
        <f>'FOD (ALL)'!E343</f>
        <v>113.4</v>
      </c>
      <c r="Y343" s="137">
        <f>'FOD (ALL)'!V343</f>
        <v>115.2</v>
      </c>
      <c r="Z343" s="137">
        <f>'FOD (ALL)'!AM343</f>
        <v>112.4</v>
      </c>
      <c r="AA343" s="137">
        <f>'FOD (ALL)'!BD343</f>
        <v>111.8</v>
      </c>
      <c r="AB343" s="137">
        <f>'FOD (ALL)'!BU343</f>
        <v>119.7</v>
      </c>
      <c r="AC343" s="137">
        <f>'FOD (ALL)'!F343</f>
        <v>104.7</v>
      </c>
      <c r="AD343" s="137">
        <f>'FOD (ALL)'!W343</f>
        <v>110.5</v>
      </c>
      <c r="AE343" s="137">
        <f>'FOD (ALL)'!AN343</f>
        <v>108</v>
      </c>
      <c r="AF343" s="137">
        <f>'FOD (ALL)'!BE343</f>
        <v>106</v>
      </c>
      <c r="AG343" s="137">
        <f>'FOD (ALL)'!BV343</f>
        <v>107.35</v>
      </c>
      <c r="AH343" s="137">
        <f>'FOD (ALL)'!J343</f>
        <v>4996500</v>
      </c>
      <c r="AI343" s="137">
        <f>'FOD (ALL)'!AA343</f>
        <v>3720000</v>
      </c>
      <c r="AJ343" s="137">
        <f>'FOD (ALL)'!AR343</f>
        <v>3196500</v>
      </c>
      <c r="AK343" s="137">
        <f>'FOD (ALL)'!BI343</f>
        <v>2172000</v>
      </c>
      <c r="AL343" s="137">
        <f>'FOD (ALL)'!BZ343</f>
        <v>1959000</v>
      </c>
      <c r="AM343" s="137" t="str">
        <f t="shared" si="243"/>
        <v>Y</v>
      </c>
      <c r="AN343" s="137" t="str">
        <f t="shared" si="244"/>
        <v>Y</v>
      </c>
      <c r="AO343" s="137" t="str">
        <f t="shared" si="245"/>
        <v>Y</v>
      </c>
      <c r="AP343" s="137" t="str">
        <f t="shared" si="246"/>
        <v>Y</v>
      </c>
      <c r="AQ343" s="139">
        <f t="shared" si="247"/>
        <v>34.314516129032256</v>
      </c>
      <c r="AR343" s="139">
        <f t="shared" si="248"/>
        <v>16.37728765837635</v>
      </c>
      <c r="AS343" s="139">
        <f t="shared" si="249"/>
        <v>47.168508287292816</v>
      </c>
      <c r="AT343" s="139">
        <f t="shared" si="250"/>
        <v>10.872894333843798</v>
      </c>
      <c r="AU343" s="137" t="str">
        <f t="shared" si="251"/>
        <v>Y</v>
      </c>
      <c r="AV343" s="137" t="str">
        <f t="shared" si="252"/>
        <v>N</v>
      </c>
      <c r="AW343" s="137" t="str">
        <f t="shared" si="253"/>
        <v>Y</v>
      </c>
      <c r="AX343" s="137">
        <f>'FOD (ALL)'!I343</f>
        <v>4764.88</v>
      </c>
      <c r="AY343" s="137">
        <f>'FOD (ALL)'!Z343</f>
        <v>2187.5300000000002</v>
      </c>
      <c r="AZ343" s="137">
        <f>'FOD (ALL)'!AQ343</f>
        <v>1823.12</v>
      </c>
      <c r="BA343" s="137">
        <f>'FOD (ALL)'!BH343</f>
        <v>2385.4299999999998</v>
      </c>
      <c r="BB343" s="137">
        <f>'FOD (ALL)'!BY343</f>
        <v>1339.71</v>
      </c>
      <c r="BC343" s="137" t="str">
        <f t="shared" si="254"/>
        <v>Y</v>
      </c>
      <c r="BD343" s="137" t="str">
        <f t="shared" si="255"/>
        <v>Y</v>
      </c>
      <c r="BE343" s="137" t="str">
        <f t="shared" si="256"/>
        <v>N</v>
      </c>
      <c r="BF343" s="137" t="str">
        <f t="shared" si="257"/>
        <v>Y</v>
      </c>
      <c r="BG343" s="139">
        <f t="shared" si="258"/>
        <v>117.82009846722102</v>
      </c>
      <c r="BH343" s="139">
        <f t="shared" si="259"/>
        <v>19.988261880731951</v>
      </c>
      <c r="BI343" s="139">
        <f t="shared" si="260"/>
        <v>-23.572689200689183</v>
      </c>
      <c r="BJ343" s="139">
        <f t="shared" si="261"/>
        <v>78.05569862134341</v>
      </c>
      <c r="BK343" s="137" t="str">
        <f t="shared" si="262"/>
        <v>Y</v>
      </c>
      <c r="BL343" s="137" t="str">
        <f t="shared" si="263"/>
        <v>Y</v>
      </c>
      <c r="BM343" s="137" t="str">
        <f t="shared" si="264"/>
        <v>N</v>
      </c>
      <c r="BN343" s="137">
        <f>'FOD (ALL)'!H343</f>
        <v>2923</v>
      </c>
      <c r="BO343" s="137">
        <f>'FOD (ALL)'!Y343</f>
        <v>1287</v>
      </c>
      <c r="BP343" s="137">
        <f>'FOD (ALL)'!AP343</f>
        <v>1104</v>
      </c>
      <c r="BQ343" s="137">
        <f>'FOD (ALL)'!BG343</f>
        <v>1459</v>
      </c>
      <c r="BR343" s="137">
        <f>'FOD (ALL)'!BX343</f>
        <v>813</v>
      </c>
      <c r="BS343" s="137" t="str">
        <f t="shared" si="265"/>
        <v>Y</v>
      </c>
      <c r="BT343" s="137" t="str">
        <f t="shared" si="266"/>
        <v>Y</v>
      </c>
      <c r="BU343" s="137" t="str">
        <f t="shared" si="267"/>
        <v>N</v>
      </c>
      <c r="BV343" s="137" t="str">
        <f t="shared" si="268"/>
        <v>Y</v>
      </c>
      <c r="BW343" s="139">
        <f t="shared" si="269"/>
        <v>127.11732711732712</v>
      </c>
      <c r="BX343" s="139">
        <f t="shared" si="270"/>
        <v>16.576086956521738</v>
      </c>
      <c r="BY343" s="139">
        <f t="shared" si="271"/>
        <v>-24.331734064427689</v>
      </c>
      <c r="BZ343" s="139">
        <f t="shared" si="272"/>
        <v>79.458794587945874</v>
      </c>
      <c r="CA343" s="137" t="str">
        <f t="shared" si="273"/>
        <v>Y</v>
      </c>
      <c r="CB343" s="137" t="str">
        <f t="shared" si="274"/>
        <v>Y</v>
      </c>
      <c r="CC343" s="137" t="str">
        <f t="shared" si="275"/>
        <v>N</v>
      </c>
    </row>
    <row r="344" spans="1:81" x14ac:dyDescent="0.3">
      <c r="A344" s="137" t="str">
        <f>'FOD (ALL)'!B344</f>
        <v>RBLBANK</v>
      </c>
      <c r="B344" s="146">
        <f>'FOD (ALL)'!C344</f>
        <v>44042</v>
      </c>
      <c r="C344" s="137">
        <f>'FOD (ALL)'!G344</f>
        <v>105</v>
      </c>
      <c r="D344" s="137">
        <f>'FOD (ALL)'!X344</f>
        <v>110.25</v>
      </c>
      <c r="E344" s="137">
        <f>'FOD (ALL)'!AO344</f>
        <v>109.5</v>
      </c>
      <c r="F344" s="137">
        <f>'FOD (ALL)'!BF344</f>
        <v>110.85</v>
      </c>
      <c r="G344" s="137">
        <f>'FOD (ALL)'!BW344</f>
        <v>110.4</v>
      </c>
      <c r="H344" s="137" t="str">
        <f t="shared" si="232"/>
        <v>N</v>
      </c>
      <c r="I344" s="137" t="str">
        <f t="shared" si="233"/>
        <v>Y</v>
      </c>
      <c r="J344" s="137" t="str">
        <f t="shared" si="234"/>
        <v>N</v>
      </c>
      <c r="K344" s="137" t="str">
        <f t="shared" si="235"/>
        <v>Y</v>
      </c>
      <c r="L344" s="139">
        <f t="shared" si="236"/>
        <v>-4.7619047619047619</v>
      </c>
      <c r="M344" s="139">
        <f t="shared" si="237"/>
        <v>0.68493150684931503</v>
      </c>
      <c r="N344" s="139">
        <f t="shared" si="238"/>
        <v>-1.2178619756427553</v>
      </c>
      <c r="O344" s="139">
        <f t="shared" si="239"/>
        <v>0.40760869565216357</v>
      </c>
      <c r="P344" s="137" t="str">
        <f t="shared" si="240"/>
        <v>N</v>
      </c>
      <c r="Q344" s="137" t="str">
        <f t="shared" si="241"/>
        <v>Y</v>
      </c>
      <c r="R344" s="137" t="str">
        <f t="shared" si="242"/>
        <v>N</v>
      </c>
      <c r="S344" s="137">
        <f>'FOD (ALL)'!D344</f>
        <v>108.65</v>
      </c>
      <c r="T344" s="137">
        <f>'FOD (ALL)'!U344</f>
        <v>109.7</v>
      </c>
      <c r="U344" s="137">
        <f>'FOD (ALL)'!AL344</f>
        <v>109.45</v>
      </c>
      <c r="V344" s="137">
        <f>'FOD (ALL)'!BC344</f>
        <v>108.55</v>
      </c>
      <c r="W344" s="137">
        <f>'FOD (ALL)'!BT344</f>
        <v>0</v>
      </c>
      <c r="X344" s="137">
        <f>'FOD (ALL)'!E344</f>
        <v>111.1</v>
      </c>
      <c r="Y344" s="137">
        <f>'FOD (ALL)'!V344</f>
        <v>113.3</v>
      </c>
      <c r="Z344" s="137">
        <f>'FOD (ALL)'!AM344</f>
        <v>109.5</v>
      </c>
      <c r="AA344" s="137">
        <f>'FOD (ALL)'!BD344</f>
        <v>110</v>
      </c>
      <c r="AB344" s="137">
        <f>'FOD (ALL)'!BU344</f>
        <v>0</v>
      </c>
      <c r="AC344" s="137">
        <f>'FOD (ALL)'!F344</f>
        <v>104.75</v>
      </c>
      <c r="AD344" s="137">
        <f>'FOD (ALL)'!W344</f>
        <v>109.7</v>
      </c>
      <c r="AE344" s="137">
        <f>'FOD (ALL)'!AN344</f>
        <v>108</v>
      </c>
      <c r="AF344" s="137">
        <f>'FOD (ALL)'!BE344</f>
        <v>108.55</v>
      </c>
      <c r="AG344" s="137">
        <f>'FOD (ALL)'!BV344</f>
        <v>0</v>
      </c>
      <c r="AH344" s="137">
        <f>'FOD (ALL)'!J344</f>
        <v>137800</v>
      </c>
      <c r="AI344" s="137">
        <f>'FOD (ALL)'!AA344</f>
        <v>96200</v>
      </c>
      <c r="AJ344" s="137">
        <f>'FOD (ALL)'!AR344</f>
        <v>93600</v>
      </c>
      <c r="AK344" s="137">
        <f>'FOD (ALL)'!BI344</f>
        <v>85800</v>
      </c>
      <c r="AL344" s="137">
        <f>'FOD (ALL)'!BZ344</f>
        <v>80600</v>
      </c>
      <c r="AM344" s="137" t="str">
        <f t="shared" si="243"/>
        <v>Y</v>
      </c>
      <c r="AN344" s="137" t="str">
        <f t="shared" si="244"/>
        <v>Y</v>
      </c>
      <c r="AO344" s="137" t="str">
        <f t="shared" si="245"/>
        <v>Y</v>
      </c>
      <c r="AP344" s="137" t="str">
        <f t="shared" si="246"/>
        <v>Y</v>
      </c>
      <c r="AQ344" s="139">
        <f t="shared" si="247"/>
        <v>43.243243243243242</v>
      </c>
      <c r="AR344" s="139">
        <f t="shared" si="248"/>
        <v>2.7777777777777777</v>
      </c>
      <c r="AS344" s="139">
        <f t="shared" si="249"/>
        <v>9.0909090909090917</v>
      </c>
      <c r="AT344" s="139">
        <f t="shared" si="250"/>
        <v>6.4516129032258061</v>
      </c>
      <c r="AU344" s="137" t="str">
        <f t="shared" si="251"/>
        <v>Y</v>
      </c>
      <c r="AV344" s="137" t="str">
        <f t="shared" si="252"/>
        <v>N</v>
      </c>
      <c r="AW344" s="137" t="str">
        <f t="shared" si="253"/>
        <v>Y</v>
      </c>
      <c r="AX344" s="137">
        <f>'FOD (ALL)'!I344</f>
        <v>68.91</v>
      </c>
      <c r="AY344" s="137">
        <f>'FOD (ALL)'!Z344</f>
        <v>28.95</v>
      </c>
      <c r="AZ344" s="137">
        <f>'FOD (ALL)'!AQ344</f>
        <v>19.78</v>
      </c>
      <c r="BA344" s="137">
        <f>'FOD (ALL)'!BH344</f>
        <v>8.51</v>
      </c>
      <c r="BB344" s="137">
        <f>'FOD (ALL)'!BY344</f>
        <v>0</v>
      </c>
      <c r="BC344" s="137" t="str">
        <f t="shared" si="254"/>
        <v>Y</v>
      </c>
      <c r="BD344" s="137" t="str">
        <f t="shared" si="255"/>
        <v>Y</v>
      </c>
      <c r="BE344" s="137" t="str">
        <f t="shared" si="256"/>
        <v>Y</v>
      </c>
      <c r="BF344" s="137" t="str">
        <f t="shared" si="257"/>
        <v>Y</v>
      </c>
      <c r="BG344" s="139">
        <f t="shared" si="258"/>
        <v>138.03108808290153</v>
      </c>
      <c r="BH344" s="139">
        <f t="shared" si="259"/>
        <v>46.359959555106158</v>
      </c>
      <c r="BI344" s="139">
        <f t="shared" si="260"/>
        <v>132.43243243243245</v>
      </c>
      <c r="BJ344" s="139" t="e">
        <f t="shared" si="261"/>
        <v>#DIV/0!</v>
      </c>
      <c r="BK344" s="137" t="str">
        <f t="shared" si="262"/>
        <v>Y</v>
      </c>
      <c r="BL344" s="137" t="str">
        <f t="shared" si="263"/>
        <v>N</v>
      </c>
      <c r="BM344" s="137" t="e">
        <f t="shared" si="264"/>
        <v>#DIV/0!</v>
      </c>
      <c r="BN344" s="137">
        <f>'FOD (ALL)'!H344</f>
        <v>25</v>
      </c>
      <c r="BO344" s="137">
        <f>'FOD (ALL)'!Y344</f>
        <v>10</v>
      </c>
      <c r="BP344" s="137">
        <f>'FOD (ALL)'!AP344</f>
        <v>7</v>
      </c>
      <c r="BQ344" s="137">
        <f>'FOD (ALL)'!BG344</f>
        <v>3</v>
      </c>
      <c r="BR344" s="137">
        <f>'FOD (ALL)'!BX344</f>
        <v>0</v>
      </c>
      <c r="BS344" s="137" t="str">
        <f t="shared" si="265"/>
        <v>Y</v>
      </c>
      <c r="BT344" s="137" t="str">
        <f t="shared" si="266"/>
        <v>Y</v>
      </c>
      <c r="BU344" s="137" t="str">
        <f t="shared" si="267"/>
        <v>Y</v>
      </c>
      <c r="BV344" s="137" t="str">
        <f t="shared" si="268"/>
        <v>Y</v>
      </c>
      <c r="BW344" s="139">
        <f t="shared" si="269"/>
        <v>150</v>
      </c>
      <c r="BX344" s="139">
        <f t="shared" si="270"/>
        <v>42.857142857142854</v>
      </c>
      <c r="BY344" s="139">
        <f t="shared" si="271"/>
        <v>133.33333333333331</v>
      </c>
      <c r="BZ344" s="139" t="e">
        <f t="shared" si="272"/>
        <v>#DIV/0!</v>
      </c>
      <c r="CA344" s="137" t="str">
        <f t="shared" si="273"/>
        <v>Y</v>
      </c>
      <c r="CB344" s="137" t="str">
        <f t="shared" si="274"/>
        <v>N</v>
      </c>
      <c r="CC344" s="137" t="e">
        <f t="shared" si="275"/>
        <v>#DIV/0!</v>
      </c>
    </row>
    <row r="345" spans="1:81" x14ac:dyDescent="0.3">
      <c r="A345" s="137" t="str">
        <f>'FOD (ALL)'!B345</f>
        <v>RECLTD</v>
      </c>
      <c r="B345" s="146">
        <f>'FOD (ALL)'!C345</f>
        <v>43979</v>
      </c>
      <c r="C345" s="137">
        <f>'FOD (ALL)'!G345</f>
        <v>85.9</v>
      </c>
      <c r="D345" s="137">
        <f>'FOD (ALL)'!X345</f>
        <v>88.3</v>
      </c>
      <c r="E345" s="137">
        <f>'FOD (ALL)'!AO345</f>
        <v>87.85</v>
      </c>
      <c r="F345" s="137">
        <f>'FOD (ALL)'!BF345</f>
        <v>87.4</v>
      </c>
      <c r="G345" s="137">
        <f>'FOD (ALL)'!BW345</f>
        <v>90.65</v>
      </c>
      <c r="H345" s="137" t="str">
        <f t="shared" si="232"/>
        <v>N</v>
      </c>
      <c r="I345" s="137" t="str">
        <f t="shared" si="233"/>
        <v>Y</v>
      </c>
      <c r="J345" s="137" t="str">
        <f t="shared" si="234"/>
        <v>Y</v>
      </c>
      <c r="K345" s="137" t="str">
        <f t="shared" si="235"/>
        <v>N</v>
      </c>
      <c r="L345" s="139">
        <f t="shared" si="236"/>
        <v>-2.718006795016978</v>
      </c>
      <c r="M345" s="139">
        <f t="shared" si="237"/>
        <v>0.51223676721685019</v>
      </c>
      <c r="N345" s="139">
        <f t="shared" si="238"/>
        <v>0.51487414187641722</v>
      </c>
      <c r="O345" s="139">
        <f t="shared" si="239"/>
        <v>-3.5852178709321567</v>
      </c>
      <c r="P345" s="137" t="str">
        <f t="shared" si="240"/>
        <v>N</v>
      </c>
      <c r="Q345" s="137" t="str">
        <f t="shared" si="241"/>
        <v>N</v>
      </c>
      <c r="R345" s="137" t="str">
        <f t="shared" si="242"/>
        <v>Y</v>
      </c>
      <c r="S345" s="137">
        <f>'FOD (ALL)'!D345</f>
        <v>88.4</v>
      </c>
      <c r="T345" s="137">
        <f>'FOD (ALL)'!U345</f>
        <v>87.9</v>
      </c>
      <c r="U345" s="137">
        <f>'FOD (ALL)'!AL345</f>
        <v>87.2</v>
      </c>
      <c r="V345" s="137">
        <f>'FOD (ALL)'!BC345</f>
        <v>92</v>
      </c>
      <c r="W345" s="137">
        <f>'FOD (ALL)'!BT345</f>
        <v>97.55</v>
      </c>
      <c r="X345" s="137">
        <f>'FOD (ALL)'!E345</f>
        <v>89.25</v>
      </c>
      <c r="Y345" s="137">
        <f>'FOD (ALL)'!V345</f>
        <v>88.9</v>
      </c>
      <c r="Z345" s="137">
        <f>'FOD (ALL)'!AM345</f>
        <v>88.9</v>
      </c>
      <c r="AA345" s="137">
        <f>'FOD (ALL)'!BD345</f>
        <v>92.7</v>
      </c>
      <c r="AB345" s="137">
        <f>'FOD (ALL)'!BU345</f>
        <v>98.5</v>
      </c>
      <c r="AC345" s="137">
        <f>'FOD (ALL)'!F345</f>
        <v>85.4</v>
      </c>
      <c r="AD345" s="137">
        <f>'FOD (ALL)'!W345</f>
        <v>87.1</v>
      </c>
      <c r="AE345" s="137">
        <f>'FOD (ALL)'!AN345</f>
        <v>87.15</v>
      </c>
      <c r="AF345" s="137">
        <f>'FOD (ALL)'!BE345</f>
        <v>86.7</v>
      </c>
      <c r="AG345" s="137">
        <f>'FOD (ALL)'!BV345</f>
        <v>90.2</v>
      </c>
      <c r="AH345" s="137">
        <f>'FOD (ALL)'!J345</f>
        <v>17526000</v>
      </c>
      <c r="AI345" s="137">
        <f>'FOD (ALL)'!AA345</f>
        <v>18660000</v>
      </c>
      <c r="AJ345" s="137">
        <f>'FOD (ALL)'!AR345</f>
        <v>20604000</v>
      </c>
      <c r="AK345" s="137">
        <f>'FOD (ALL)'!BI345</f>
        <v>21276000</v>
      </c>
      <c r="AL345" s="137">
        <f>'FOD (ALL)'!BZ345</f>
        <v>20616000</v>
      </c>
      <c r="AM345" s="137" t="str">
        <f t="shared" si="243"/>
        <v>N</v>
      </c>
      <c r="AN345" s="137" t="str">
        <f t="shared" si="244"/>
        <v>N</v>
      </c>
      <c r="AO345" s="137" t="str">
        <f t="shared" si="245"/>
        <v>N</v>
      </c>
      <c r="AP345" s="137" t="str">
        <f t="shared" si="246"/>
        <v>Y</v>
      </c>
      <c r="AQ345" s="139">
        <f t="shared" si="247"/>
        <v>-6.077170418006431</v>
      </c>
      <c r="AR345" s="139">
        <f t="shared" si="248"/>
        <v>-9.4350611531741411</v>
      </c>
      <c r="AS345" s="139">
        <f t="shared" si="249"/>
        <v>-3.1584884376762554</v>
      </c>
      <c r="AT345" s="139">
        <f t="shared" si="250"/>
        <v>3.2013969732246803</v>
      </c>
      <c r="AU345" s="137" t="str">
        <f t="shared" si="251"/>
        <v>Y</v>
      </c>
      <c r="AV345" s="137" t="str">
        <f t="shared" si="252"/>
        <v>N</v>
      </c>
      <c r="AW345" s="137" t="str">
        <f t="shared" si="253"/>
        <v>N</v>
      </c>
      <c r="AX345" s="137">
        <f>'FOD (ALL)'!I345</f>
        <v>7779.51</v>
      </c>
      <c r="AY345" s="137">
        <f>'FOD (ALL)'!Z345</f>
        <v>6442.07</v>
      </c>
      <c r="AZ345" s="137">
        <f>'FOD (ALL)'!AQ345</f>
        <v>5954.75</v>
      </c>
      <c r="BA345" s="137">
        <f>'FOD (ALL)'!BH345</f>
        <v>13708.51</v>
      </c>
      <c r="BB345" s="137">
        <f>'FOD (ALL)'!BY345</f>
        <v>16889.259999999998</v>
      </c>
      <c r="BC345" s="137" t="str">
        <f t="shared" si="254"/>
        <v>Y</v>
      </c>
      <c r="BD345" s="137" t="str">
        <f t="shared" si="255"/>
        <v>Y</v>
      </c>
      <c r="BE345" s="137" t="str">
        <f t="shared" si="256"/>
        <v>N</v>
      </c>
      <c r="BF345" s="137" t="str">
        <f t="shared" si="257"/>
        <v>N</v>
      </c>
      <c r="BG345" s="139">
        <f t="shared" si="258"/>
        <v>20.76102867556547</v>
      </c>
      <c r="BH345" s="139">
        <f t="shared" si="259"/>
        <v>8.1837188798858005</v>
      </c>
      <c r="BI345" s="139">
        <f t="shared" si="260"/>
        <v>-56.561654038257991</v>
      </c>
      <c r="BJ345" s="139">
        <f t="shared" si="261"/>
        <v>-18.832974328064097</v>
      </c>
      <c r="BK345" s="137" t="str">
        <f t="shared" si="262"/>
        <v>Y</v>
      </c>
      <c r="BL345" s="137" t="str">
        <f t="shared" si="263"/>
        <v>Y</v>
      </c>
      <c r="BM345" s="137" t="str">
        <f t="shared" si="264"/>
        <v>N</v>
      </c>
      <c r="BN345" s="137">
        <f>'FOD (ALL)'!H345</f>
        <v>1492</v>
      </c>
      <c r="BO345" s="137">
        <f>'FOD (ALL)'!Y345</f>
        <v>1218</v>
      </c>
      <c r="BP345" s="137">
        <f>'FOD (ALL)'!AP345</f>
        <v>1127</v>
      </c>
      <c r="BQ345" s="137">
        <f>'FOD (ALL)'!BG345</f>
        <v>2566</v>
      </c>
      <c r="BR345" s="137">
        <f>'FOD (ALL)'!BX345</f>
        <v>3040</v>
      </c>
      <c r="BS345" s="137" t="str">
        <f t="shared" si="265"/>
        <v>Y</v>
      </c>
      <c r="BT345" s="137" t="str">
        <f t="shared" si="266"/>
        <v>Y</v>
      </c>
      <c r="BU345" s="137" t="str">
        <f t="shared" si="267"/>
        <v>N</v>
      </c>
      <c r="BV345" s="137" t="str">
        <f t="shared" si="268"/>
        <v>N</v>
      </c>
      <c r="BW345" s="139">
        <f t="shared" si="269"/>
        <v>22.495894909688012</v>
      </c>
      <c r="BX345" s="139">
        <f t="shared" si="270"/>
        <v>8.0745341614906838</v>
      </c>
      <c r="BY345" s="139">
        <f t="shared" si="271"/>
        <v>-56.079501169134836</v>
      </c>
      <c r="BZ345" s="139">
        <f t="shared" si="272"/>
        <v>-15.592105263157896</v>
      </c>
      <c r="CA345" s="137" t="str">
        <f t="shared" si="273"/>
        <v>Y</v>
      </c>
      <c r="CB345" s="137" t="str">
        <f t="shared" si="274"/>
        <v>Y</v>
      </c>
      <c r="CC345" s="137" t="str">
        <f t="shared" si="275"/>
        <v>N</v>
      </c>
    </row>
    <row r="346" spans="1:81" x14ac:dyDescent="0.3">
      <c r="A346" s="137" t="str">
        <f>'FOD (ALL)'!B346</f>
        <v>RECLTD</v>
      </c>
      <c r="B346" s="146">
        <f>'FOD (ALL)'!C346</f>
        <v>44007</v>
      </c>
      <c r="C346" s="137">
        <f>'FOD (ALL)'!G346</f>
        <v>86.05</v>
      </c>
      <c r="D346" s="137">
        <f>'FOD (ALL)'!X346</f>
        <v>88.5</v>
      </c>
      <c r="E346" s="137">
        <f>'FOD (ALL)'!AO346</f>
        <v>88</v>
      </c>
      <c r="F346" s="137">
        <f>'FOD (ALL)'!BF346</f>
        <v>87.75</v>
      </c>
      <c r="G346" s="137">
        <f>'FOD (ALL)'!BW346</f>
        <v>91.1</v>
      </c>
      <c r="H346" s="137" t="str">
        <f t="shared" si="232"/>
        <v>N</v>
      </c>
      <c r="I346" s="137" t="str">
        <f t="shared" si="233"/>
        <v>Y</v>
      </c>
      <c r="J346" s="137" t="str">
        <f t="shared" si="234"/>
        <v>Y</v>
      </c>
      <c r="K346" s="137" t="str">
        <f t="shared" si="235"/>
        <v>N</v>
      </c>
      <c r="L346" s="139">
        <f t="shared" si="236"/>
        <v>-2.7683615819209071</v>
      </c>
      <c r="M346" s="139">
        <f t="shared" si="237"/>
        <v>0.56818181818181823</v>
      </c>
      <c r="N346" s="139">
        <f t="shared" si="238"/>
        <v>0.28490028490028491</v>
      </c>
      <c r="O346" s="139">
        <f t="shared" si="239"/>
        <v>-3.6772777167947255</v>
      </c>
      <c r="P346" s="137" t="str">
        <f t="shared" si="240"/>
        <v>N</v>
      </c>
      <c r="Q346" s="137" t="str">
        <f t="shared" si="241"/>
        <v>Y</v>
      </c>
      <c r="R346" s="137" t="str">
        <f t="shared" si="242"/>
        <v>Y</v>
      </c>
      <c r="S346" s="137">
        <f>'FOD (ALL)'!D346</f>
        <v>88</v>
      </c>
      <c r="T346" s="137">
        <f>'FOD (ALL)'!U346</f>
        <v>88.25</v>
      </c>
      <c r="U346" s="137">
        <f>'FOD (ALL)'!AL346</f>
        <v>88.55</v>
      </c>
      <c r="V346" s="137">
        <f>'FOD (ALL)'!BC346</f>
        <v>91.95</v>
      </c>
      <c r="W346" s="137">
        <f>'FOD (ALL)'!BT346</f>
        <v>98.3</v>
      </c>
      <c r="X346" s="137">
        <f>'FOD (ALL)'!E346</f>
        <v>89.25</v>
      </c>
      <c r="Y346" s="137">
        <f>'FOD (ALL)'!V346</f>
        <v>89.1</v>
      </c>
      <c r="Z346" s="137">
        <f>'FOD (ALL)'!AM346</f>
        <v>89.15</v>
      </c>
      <c r="AA346" s="137">
        <f>'FOD (ALL)'!BD346</f>
        <v>92.35</v>
      </c>
      <c r="AB346" s="137">
        <f>'FOD (ALL)'!BU346</f>
        <v>98.3</v>
      </c>
      <c r="AC346" s="137">
        <f>'FOD (ALL)'!F346</f>
        <v>85.65</v>
      </c>
      <c r="AD346" s="137">
        <f>'FOD (ALL)'!W346</f>
        <v>87.45</v>
      </c>
      <c r="AE346" s="137">
        <f>'FOD (ALL)'!AN346</f>
        <v>87.55</v>
      </c>
      <c r="AF346" s="137">
        <f>'FOD (ALL)'!BE346</f>
        <v>87</v>
      </c>
      <c r="AG346" s="137">
        <f>'FOD (ALL)'!BV346</f>
        <v>90.5</v>
      </c>
      <c r="AH346" s="137">
        <f>'FOD (ALL)'!J346</f>
        <v>4488000</v>
      </c>
      <c r="AI346" s="137">
        <f>'FOD (ALL)'!AA346</f>
        <v>3198000</v>
      </c>
      <c r="AJ346" s="137">
        <f>'FOD (ALL)'!AR346</f>
        <v>1914000</v>
      </c>
      <c r="AK346" s="137">
        <f>'FOD (ALL)'!BI346</f>
        <v>1464000</v>
      </c>
      <c r="AL346" s="137">
        <f>'FOD (ALL)'!BZ346</f>
        <v>906000</v>
      </c>
      <c r="AM346" s="137" t="str">
        <f t="shared" si="243"/>
        <v>Y</v>
      </c>
      <c r="AN346" s="137" t="str">
        <f t="shared" si="244"/>
        <v>Y</v>
      </c>
      <c r="AO346" s="137" t="str">
        <f t="shared" si="245"/>
        <v>Y</v>
      </c>
      <c r="AP346" s="137" t="str">
        <f t="shared" si="246"/>
        <v>Y</v>
      </c>
      <c r="AQ346" s="139">
        <f t="shared" si="247"/>
        <v>40.337711069418383</v>
      </c>
      <c r="AR346" s="139">
        <f t="shared" si="248"/>
        <v>67.084639498432594</v>
      </c>
      <c r="AS346" s="139">
        <f t="shared" si="249"/>
        <v>30.737704918032787</v>
      </c>
      <c r="AT346" s="139">
        <f t="shared" si="250"/>
        <v>61.589403973509938</v>
      </c>
      <c r="AU346" s="137" t="str">
        <f t="shared" si="251"/>
        <v>N</v>
      </c>
      <c r="AV346" s="137" t="str">
        <f t="shared" si="252"/>
        <v>Y</v>
      </c>
      <c r="AW346" s="137" t="str">
        <f t="shared" si="253"/>
        <v>N</v>
      </c>
      <c r="AX346" s="137">
        <f>'FOD (ALL)'!I346</f>
        <v>2473.0700000000002</v>
      </c>
      <c r="AY346" s="137">
        <f>'FOD (ALL)'!Z346</f>
        <v>2065.0100000000002</v>
      </c>
      <c r="AZ346" s="137">
        <f>'FOD (ALL)'!AQ346</f>
        <v>1462.1</v>
      </c>
      <c r="BA346" s="137">
        <f>'FOD (ALL)'!BH346</f>
        <v>2411.7600000000002</v>
      </c>
      <c r="BB346" s="137">
        <f>'FOD (ALL)'!BY346</f>
        <v>1391.01</v>
      </c>
      <c r="BC346" s="137" t="str">
        <f t="shared" si="254"/>
        <v>Y</v>
      </c>
      <c r="BD346" s="137" t="str">
        <f t="shared" si="255"/>
        <v>Y</v>
      </c>
      <c r="BE346" s="137" t="str">
        <f t="shared" si="256"/>
        <v>N</v>
      </c>
      <c r="BF346" s="137" t="str">
        <f t="shared" si="257"/>
        <v>Y</v>
      </c>
      <c r="BG346" s="139">
        <f t="shared" si="258"/>
        <v>19.760679125040554</v>
      </c>
      <c r="BH346" s="139">
        <f t="shared" si="259"/>
        <v>41.235893577730685</v>
      </c>
      <c r="BI346" s="139">
        <f t="shared" si="260"/>
        <v>-39.376223173118397</v>
      </c>
      <c r="BJ346" s="139">
        <f t="shared" si="261"/>
        <v>73.381931114801489</v>
      </c>
      <c r="BK346" s="137" t="str">
        <f t="shared" si="262"/>
        <v>N</v>
      </c>
      <c r="BL346" s="137" t="str">
        <f t="shared" si="263"/>
        <v>Y</v>
      </c>
      <c r="BM346" s="137" t="str">
        <f t="shared" si="264"/>
        <v>N</v>
      </c>
      <c r="BN346" s="137">
        <f>'FOD (ALL)'!H346</f>
        <v>473</v>
      </c>
      <c r="BO346" s="137">
        <f>'FOD (ALL)'!Y346</f>
        <v>390</v>
      </c>
      <c r="BP346" s="137">
        <f>'FOD (ALL)'!AP346</f>
        <v>276</v>
      </c>
      <c r="BQ346" s="137">
        <f>'FOD (ALL)'!BG346</f>
        <v>451</v>
      </c>
      <c r="BR346" s="137">
        <f>'FOD (ALL)'!BX346</f>
        <v>251</v>
      </c>
      <c r="BS346" s="137" t="str">
        <f t="shared" si="265"/>
        <v>Y</v>
      </c>
      <c r="BT346" s="137" t="str">
        <f t="shared" si="266"/>
        <v>Y</v>
      </c>
      <c r="BU346" s="137" t="str">
        <f t="shared" si="267"/>
        <v>N</v>
      </c>
      <c r="BV346" s="137" t="str">
        <f t="shared" si="268"/>
        <v>Y</v>
      </c>
      <c r="BW346" s="139">
        <f t="shared" si="269"/>
        <v>21.282051282051281</v>
      </c>
      <c r="BX346" s="139">
        <f t="shared" si="270"/>
        <v>41.304347826086953</v>
      </c>
      <c r="BY346" s="139">
        <f t="shared" si="271"/>
        <v>-38.802660753880261</v>
      </c>
      <c r="BZ346" s="139">
        <f t="shared" si="272"/>
        <v>79.681274900398407</v>
      </c>
      <c r="CA346" s="137" t="str">
        <f t="shared" si="273"/>
        <v>N</v>
      </c>
      <c r="CB346" s="137" t="str">
        <f t="shared" si="274"/>
        <v>Y</v>
      </c>
      <c r="CC346" s="137" t="str">
        <f t="shared" si="275"/>
        <v>N</v>
      </c>
    </row>
    <row r="347" spans="1:81" x14ac:dyDescent="0.3">
      <c r="A347" s="137" t="str">
        <f>'FOD (ALL)'!B347</f>
        <v>RECLTD</v>
      </c>
      <c r="B347" s="146">
        <f>'FOD (ALL)'!C347</f>
        <v>44042</v>
      </c>
      <c r="C347" s="137">
        <f>'FOD (ALL)'!G347</f>
        <v>86.6</v>
      </c>
      <c r="D347" s="137">
        <f>'FOD (ALL)'!X347</f>
        <v>88.2</v>
      </c>
      <c r="E347" s="137">
        <f>'FOD (ALL)'!AO347</f>
        <v>88.4</v>
      </c>
      <c r="F347" s="137">
        <f>'FOD (ALL)'!BF347</f>
        <v>88</v>
      </c>
      <c r="G347" s="137">
        <f>'FOD (ALL)'!BW347</f>
        <v>90.1</v>
      </c>
      <c r="H347" s="137" t="str">
        <f t="shared" si="232"/>
        <v>N</v>
      </c>
      <c r="I347" s="137" t="str">
        <f t="shared" si="233"/>
        <v>N</v>
      </c>
      <c r="J347" s="137" t="str">
        <f t="shared" si="234"/>
        <v>Y</v>
      </c>
      <c r="K347" s="137" t="str">
        <f t="shared" si="235"/>
        <v>N</v>
      </c>
      <c r="L347" s="139">
        <f t="shared" si="236"/>
        <v>-1.8140589569161096</v>
      </c>
      <c r="M347" s="139">
        <f t="shared" si="237"/>
        <v>-0.22624434389140591</v>
      </c>
      <c r="N347" s="139">
        <f t="shared" si="238"/>
        <v>0.45454545454546103</v>
      </c>
      <c r="O347" s="139">
        <f t="shared" si="239"/>
        <v>-2.3307436182019918</v>
      </c>
      <c r="P347" s="137" t="str">
        <f t="shared" si="240"/>
        <v>N</v>
      </c>
      <c r="Q347" s="137" t="str">
        <f t="shared" si="241"/>
        <v>N</v>
      </c>
      <c r="R347" s="137" t="str">
        <f t="shared" si="242"/>
        <v>Y</v>
      </c>
      <c r="S347" s="137">
        <f>'FOD (ALL)'!D347</f>
        <v>86.75</v>
      </c>
      <c r="T347" s="137">
        <f>'FOD (ALL)'!U347</f>
        <v>88.2</v>
      </c>
      <c r="U347" s="137">
        <f>'FOD (ALL)'!AL347</f>
        <v>88.5</v>
      </c>
      <c r="V347" s="137">
        <f>'FOD (ALL)'!BC347</f>
        <v>89</v>
      </c>
      <c r="W347" s="137">
        <f>'FOD (ALL)'!BT347</f>
        <v>0</v>
      </c>
      <c r="X347" s="137">
        <f>'FOD (ALL)'!E347</f>
        <v>86.75</v>
      </c>
      <c r="Y347" s="137">
        <f>'FOD (ALL)'!V347</f>
        <v>88.2</v>
      </c>
      <c r="Z347" s="137">
        <f>'FOD (ALL)'!AM347</f>
        <v>88.5</v>
      </c>
      <c r="AA347" s="137">
        <f>'FOD (ALL)'!BD347</f>
        <v>89</v>
      </c>
      <c r="AB347" s="137">
        <f>'FOD (ALL)'!BU347</f>
        <v>0</v>
      </c>
      <c r="AC347" s="137">
        <f>'FOD (ALL)'!F347</f>
        <v>86.7</v>
      </c>
      <c r="AD347" s="137">
        <f>'FOD (ALL)'!W347</f>
        <v>88.2</v>
      </c>
      <c r="AE347" s="137">
        <f>'FOD (ALL)'!AN347</f>
        <v>88.5</v>
      </c>
      <c r="AF347" s="137">
        <f>'FOD (ALL)'!BE347</f>
        <v>88</v>
      </c>
      <c r="AG347" s="137">
        <f>'FOD (ALL)'!BV347</f>
        <v>0</v>
      </c>
      <c r="AH347" s="137">
        <f>'FOD (ALL)'!J347</f>
        <v>18000</v>
      </c>
      <c r="AI347" s="137">
        <f>'FOD (ALL)'!AA347</f>
        <v>18000</v>
      </c>
      <c r="AJ347" s="137">
        <f>'FOD (ALL)'!AR347</f>
        <v>18000</v>
      </c>
      <c r="AK347" s="137">
        <f>'FOD (ALL)'!BI347</f>
        <v>12000</v>
      </c>
      <c r="AL347" s="137">
        <f>'FOD (ALL)'!BZ347</f>
        <v>12000</v>
      </c>
      <c r="AM347" s="137" t="str">
        <f t="shared" si="243"/>
        <v>Y</v>
      </c>
      <c r="AN347" s="137" t="str">
        <f t="shared" si="244"/>
        <v>Y</v>
      </c>
      <c r="AO347" s="137" t="str">
        <f t="shared" si="245"/>
        <v>Y</v>
      </c>
      <c r="AP347" s="137" t="str">
        <f t="shared" si="246"/>
        <v>Y</v>
      </c>
      <c r="AQ347" s="139">
        <f t="shared" si="247"/>
        <v>0</v>
      </c>
      <c r="AR347" s="139">
        <f t="shared" si="248"/>
        <v>0</v>
      </c>
      <c r="AS347" s="139">
        <f t="shared" si="249"/>
        <v>50</v>
      </c>
      <c r="AT347" s="139">
        <f t="shared" si="250"/>
        <v>0</v>
      </c>
      <c r="AU347" s="137" t="str">
        <f t="shared" si="251"/>
        <v>Y</v>
      </c>
      <c r="AV347" s="137" t="str">
        <f t="shared" si="252"/>
        <v>N</v>
      </c>
      <c r="AW347" s="137" t="str">
        <f t="shared" si="253"/>
        <v>Y</v>
      </c>
      <c r="AX347" s="137">
        <f>'FOD (ALL)'!I347</f>
        <v>10.4</v>
      </c>
      <c r="AY347" s="137">
        <f>'FOD (ALL)'!Z347</f>
        <v>5.29</v>
      </c>
      <c r="AZ347" s="137">
        <f>'FOD (ALL)'!AQ347</f>
        <v>5.31</v>
      </c>
      <c r="BA347" s="137">
        <f>'FOD (ALL)'!BH347</f>
        <v>10.62</v>
      </c>
      <c r="BB347" s="137">
        <f>'FOD (ALL)'!BY347</f>
        <v>5.4</v>
      </c>
      <c r="BC347" s="137" t="str">
        <f t="shared" si="254"/>
        <v>Y</v>
      </c>
      <c r="BD347" s="137" t="str">
        <f t="shared" si="255"/>
        <v>N</v>
      </c>
      <c r="BE347" s="137" t="str">
        <f t="shared" si="256"/>
        <v>N</v>
      </c>
      <c r="BF347" s="137" t="str">
        <f t="shared" si="257"/>
        <v>Y</v>
      </c>
      <c r="BG347" s="139">
        <f t="shared" si="258"/>
        <v>96.597353497164463</v>
      </c>
      <c r="BH347" s="139">
        <f t="shared" si="259"/>
        <v>-0.37664783427494491</v>
      </c>
      <c r="BI347" s="139">
        <f t="shared" si="260"/>
        <v>-50</v>
      </c>
      <c r="BJ347" s="139">
        <f t="shared" si="261"/>
        <v>96.666666666666629</v>
      </c>
      <c r="BK347" s="137" t="str">
        <f t="shared" si="262"/>
        <v>Y</v>
      </c>
      <c r="BL347" s="137" t="str">
        <f t="shared" si="263"/>
        <v>Y</v>
      </c>
      <c r="BM347" s="137" t="str">
        <f t="shared" si="264"/>
        <v>N</v>
      </c>
      <c r="BN347" s="137">
        <f>'FOD (ALL)'!H347</f>
        <v>2</v>
      </c>
      <c r="BO347" s="137">
        <f>'FOD (ALL)'!Y347</f>
        <v>1</v>
      </c>
      <c r="BP347" s="137">
        <f>'FOD (ALL)'!AP347</f>
        <v>1</v>
      </c>
      <c r="BQ347" s="137">
        <f>'FOD (ALL)'!BG347</f>
        <v>2</v>
      </c>
      <c r="BR347" s="137">
        <f>'FOD (ALL)'!BX347</f>
        <v>1</v>
      </c>
      <c r="BS347" s="137" t="str">
        <f t="shared" si="265"/>
        <v>Y</v>
      </c>
      <c r="BT347" s="137" t="str">
        <f t="shared" si="266"/>
        <v>Y</v>
      </c>
      <c r="BU347" s="137" t="str">
        <f t="shared" si="267"/>
        <v>N</v>
      </c>
      <c r="BV347" s="137" t="str">
        <f t="shared" si="268"/>
        <v>Y</v>
      </c>
      <c r="BW347" s="139">
        <f t="shared" si="269"/>
        <v>100</v>
      </c>
      <c r="BX347" s="139">
        <f t="shared" si="270"/>
        <v>0</v>
      </c>
      <c r="BY347" s="139">
        <f t="shared" si="271"/>
        <v>-50</v>
      </c>
      <c r="BZ347" s="139">
        <f t="shared" si="272"/>
        <v>100</v>
      </c>
      <c r="CA347" s="137" t="str">
        <f t="shared" si="273"/>
        <v>Y</v>
      </c>
      <c r="CB347" s="137" t="str">
        <f t="shared" si="274"/>
        <v>Y</v>
      </c>
      <c r="CC347" s="137" t="str">
        <f t="shared" si="275"/>
        <v>N</v>
      </c>
    </row>
    <row r="348" spans="1:81" x14ac:dyDescent="0.3">
      <c r="A348" s="137" t="str">
        <f>'FOD (ALL)'!B348</f>
        <v>RELIANCE</v>
      </c>
      <c r="B348" s="146">
        <f>'FOD (ALL)'!C348</f>
        <v>43979</v>
      </c>
      <c r="C348" s="137">
        <f>'FOD (ALL)'!G348</f>
        <v>1434.5</v>
      </c>
      <c r="D348" s="137">
        <f>'FOD (ALL)'!X348</f>
        <v>1443.15</v>
      </c>
      <c r="E348" s="137">
        <f>'FOD (ALL)'!AO348</f>
        <v>1434.9</v>
      </c>
      <c r="F348" s="137">
        <f>'FOD (ALL)'!BF348</f>
        <v>1411.9</v>
      </c>
      <c r="G348" s="137">
        <f>'FOD (ALL)'!BW348</f>
        <v>1444.05</v>
      </c>
      <c r="H348" s="137" t="str">
        <f t="shared" si="232"/>
        <v>N</v>
      </c>
      <c r="I348" s="137" t="str">
        <f t="shared" si="233"/>
        <v>Y</v>
      </c>
      <c r="J348" s="137" t="str">
        <f t="shared" si="234"/>
        <v>Y</v>
      </c>
      <c r="K348" s="137" t="str">
        <f t="shared" si="235"/>
        <v>N</v>
      </c>
      <c r="L348" s="139">
        <f t="shared" si="236"/>
        <v>-0.59938329348994146</v>
      </c>
      <c r="M348" s="139">
        <f t="shared" si="237"/>
        <v>0.57495295839431315</v>
      </c>
      <c r="N348" s="139">
        <f t="shared" si="238"/>
        <v>1.6290105531553225</v>
      </c>
      <c r="O348" s="139">
        <f t="shared" si="239"/>
        <v>-2.2263772030054265</v>
      </c>
      <c r="P348" s="137" t="str">
        <f t="shared" si="240"/>
        <v>N</v>
      </c>
      <c r="Q348" s="137" t="str">
        <f t="shared" si="241"/>
        <v>N</v>
      </c>
      <c r="R348" s="137" t="str">
        <f t="shared" si="242"/>
        <v>Y</v>
      </c>
      <c r="S348" s="137">
        <f>'FOD (ALL)'!D348</f>
        <v>1450.5</v>
      </c>
      <c r="T348" s="137">
        <f>'FOD (ALL)'!U348</f>
        <v>1433.9</v>
      </c>
      <c r="U348" s="137">
        <f>'FOD (ALL)'!AL348</f>
        <v>1413.95</v>
      </c>
      <c r="V348" s="137">
        <f>'FOD (ALL)'!BC348</f>
        <v>1457</v>
      </c>
      <c r="W348" s="137">
        <f>'FOD (ALL)'!BT348</f>
        <v>1468</v>
      </c>
      <c r="X348" s="137">
        <f>'FOD (ALL)'!E348</f>
        <v>1457</v>
      </c>
      <c r="Y348" s="137">
        <f>'FOD (ALL)'!V348</f>
        <v>1462.4</v>
      </c>
      <c r="Z348" s="137">
        <f>'FOD (ALL)'!AM348</f>
        <v>1444.8</v>
      </c>
      <c r="AA348" s="137">
        <f>'FOD (ALL)'!BD348</f>
        <v>1463.4</v>
      </c>
      <c r="AB348" s="137">
        <f>'FOD (ALL)'!BU348</f>
        <v>1480</v>
      </c>
      <c r="AC348" s="137">
        <f>'FOD (ALL)'!F348</f>
        <v>1427.1</v>
      </c>
      <c r="AD348" s="137">
        <f>'FOD (ALL)'!W348</f>
        <v>1425.7</v>
      </c>
      <c r="AE348" s="137">
        <f>'FOD (ALL)'!AN348</f>
        <v>1395.4</v>
      </c>
      <c r="AF348" s="137">
        <f>'FOD (ALL)'!BE348</f>
        <v>1407</v>
      </c>
      <c r="AG348" s="137">
        <f>'FOD (ALL)'!BV348</f>
        <v>1428.65</v>
      </c>
      <c r="AH348" s="137">
        <f>'FOD (ALL)'!J348</f>
        <v>24701065</v>
      </c>
      <c r="AI348" s="137">
        <f>'FOD (ALL)'!AA348</f>
        <v>25495935</v>
      </c>
      <c r="AJ348" s="137">
        <f>'FOD (ALL)'!AR348</f>
        <v>25179805</v>
      </c>
      <c r="AK348" s="137">
        <f>'FOD (ALL)'!BI348</f>
        <v>26852870</v>
      </c>
      <c r="AL348" s="137">
        <f>'FOD (ALL)'!BZ348</f>
        <v>26801865</v>
      </c>
      <c r="AM348" s="137" t="str">
        <f t="shared" si="243"/>
        <v>N</v>
      </c>
      <c r="AN348" s="137" t="str">
        <f t="shared" si="244"/>
        <v>Y</v>
      </c>
      <c r="AO348" s="137" t="str">
        <f t="shared" si="245"/>
        <v>N</v>
      </c>
      <c r="AP348" s="137" t="str">
        <f t="shared" si="246"/>
        <v>Y</v>
      </c>
      <c r="AQ348" s="139">
        <f t="shared" si="247"/>
        <v>-3.1176342424782617</v>
      </c>
      <c r="AR348" s="139">
        <f t="shared" si="248"/>
        <v>1.2554902629309481</v>
      </c>
      <c r="AS348" s="139">
        <f t="shared" si="249"/>
        <v>-6.2304885846466318</v>
      </c>
      <c r="AT348" s="139">
        <f t="shared" si="250"/>
        <v>0.19030392101445179</v>
      </c>
      <c r="AU348" s="137" t="str">
        <f t="shared" si="251"/>
        <v>N</v>
      </c>
      <c r="AV348" s="137" t="str">
        <f t="shared" si="252"/>
        <v>Y</v>
      </c>
      <c r="AW348" s="137" t="str">
        <f t="shared" si="253"/>
        <v>N</v>
      </c>
      <c r="AX348" s="137">
        <f>'FOD (ALL)'!I348</f>
        <v>304219.61</v>
      </c>
      <c r="AY348" s="137">
        <f>'FOD (ALL)'!Z348</f>
        <v>327667.65999999997</v>
      </c>
      <c r="AZ348" s="137">
        <f>'FOD (ALL)'!AQ348</f>
        <v>442722.5</v>
      </c>
      <c r="BA348" s="137">
        <f>'FOD (ALL)'!BH348</f>
        <v>307699.27</v>
      </c>
      <c r="BB348" s="137">
        <f>'FOD (ALL)'!BY348</f>
        <v>467419.41</v>
      </c>
      <c r="BC348" s="137" t="str">
        <f t="shared" si="254"/>
        <v>N</v>
      </c>
      <c r="BD348" s="137" t="str">
        <f t="shared" si="255"/>
        <v>N</v>
      </c>
      <c r="BE348" s="137" t="str">
        <f t="shared" si="256"/>
        <v>Y</v>
      </c>
      <c r="BF348" s="137" t="str">
        <f t="shared" si="257"/>
        <v>N</v>
      </c>
      <c r="BG348" s="139">
        <f t="shared" si="258"/>
        <v>-7.156046464884569</v>
      </c>
      <c r="BH348" s="139">
        <f t="shared" si="259"/>
        <v>-25.988026359627085</v>
      </c>
      <c r="BI348" s="139">
        <f t="shared" si="260"/>
        <v>43.881556820073051</v>
      </c>
      <c r="BJ348" s="139">
        <f t="shared" si="261"/>
        <v>-34.170626333211104</v>
      </c>
      <c r="BK348" s="137" t="str">
        <f t="shared" si="262"/>
        <v>Y</v>
      </c>
      <c r="BL348" s="137" t="str">
        <f t="shared" si="263"/>
        <v>N</v>
      </c>
      <c r="BM348" s="137" t="str">
        <f t="shared" si="264"/>
        <v>Y</v>
      </c>
      <c r="BN348" s="137">
        <f>'FOD (ALL)'!H348</f>
        <v>41763</v>
      </c>
      <c r="BO348" s="137">
        <f>'FOD (ALL)'!Y348</f>
        <v>44869</v>
      </c>
      <c r="BP348" s="137">
        <f>'FOD (ALL)'!AP348</f>
        <v>61427</v>
      </c>
      <c r="BQ348" s="137">
        <f>'FOD (ALL)'!BG348</f>
        <v>42369</v>
      </c>
      <c r="BR348" s="137">
        <f>'FOD (ALL)'!BX348</f>
        <v>63624</v>
      </c>
      <c r="BS348" s="137" t="str">
        <f t="shared" si="265"/>
        <v>N</v>
      </c>
      <c r="BT348" s="137" t="str">
        <f t="shared" si="266"/>
        <v>N</v>
      </c>
      <c r="BU348" s="137" t="str">
        <f t="shared" si="267"/>
        <v>Y</v>
      </c>
      <c r="BV348" s="137" t="str">
        <f t="shared" si="268"/>
        <v>N</v>
      </c>
      <c r="BW348" s="139">
        <f t="shared" si="269"/>
        <v>-6.92237402215338</v>
      </c>
      <c r="BX348" s="139">
        <f t="shared" si="270"/>
        <v>-26.955573282107213</v>
      </c>
      <c r="BY348" s="139">
        <f t="shared" si="271"/>
        <v>44.981000259623784</v>
      </c>
      <c r="BZ348" s="139">
        <f t="shared" si="272"/>
        <v>-33.407204828366652</v>
      </c>
      <c r="CA348" s="137" t="str">
        <f t="shared" si="273"/>
        <v>Y</v>
      </c>
      <c r="CB348" s="137" t="str">
        <f t="shared" si="274"/>
        <v>N</v>
      </c>
      <c r="CC348" s="137" t="str">
        <f t="shared" si="275"/>
        <v>Y</v>
      </c>
    </row>
    <row r="349" spans="1:81" x14ac:dyDescent="0.3">
      <c r="A349" s="137" t="str">
        <f>'FOD (ALL)'!B349</f>
        <v>RELIANCE</v>
      </c>
      <c r="B349" s="146">
        <f>'FOD (ALL)'!C349</f>
        <v>44007</v>
      </c>
      <c r="C349" s="137">
        <f>'FOD (ALL)'!G349</f>
        <v>1433.25</v>
      </c>
      <c r="D349" s="137">
        <f>'FOD (ALL)'!X349</f>
        <v>1442.45</v>
      </c>
      <c r="E349" s="137">
        <f>'FOD (ALL)'!AO349</f>
        <v>1433.8</v>
      </c>
      <c r="F349" s="137">
        <f>'FOD (ALL)'!BF349</f>
        <v>1410</v>
      </c>
      <c r="G349" s="137">
        <f>'FOD (ALL)'!BW349</f>
        <v>1441.8</v>
      </c>
      <c r="H349" s="137" t="str">
        <f t="shared" si="232"/>
        <v>N</v>
      </c>
      <c r="I349" s="137" t="str">
        <f t="shared" si="233"/>
        <v>Y</v>
      </c>
      <c r="J349" s="137" t="str">
        <f t="shared" si="234"/>
        <v>Y</v>
      </c>
      <c r="K349" s="137" t="str">
        <f t="shared" si="235"/>
        <v>N</v>
      </c>
      <c r="L349" s="139">
        <f t="shared" si="236"/>
        <v>-0.63780373669798229</v>
      </c>
      <c r="M349" s="139">
        <f t="shared" si="237"/>
        <v>0.60329195145767134</v>
      </c>
      <c r="N349" s="139">
        <f t="shared" si="238"/>
        <v>1.6879432624113442</v>
      </c>
      <c r="O349" s="139">
        <f t="shared" si="239"/>
        <v>-2.2055763628797305</v>
      </c>
      <c r="P349" s="137" t="str">
        <f t="shared" si="240"/>
        <v>N</v>
      </c>
      <c r="Q349" s="137" t="str">
        <f t="shared" si="241"/>
        <v>N</v>
      </c>
      <c r="R349" s="137" t="str">
        <f t="shared" si="242"/>
        <v>Y</v>
      </c>
      <c r="S349" s="137">
        <f>'FOD (ALL)'!D349</f>
        <v>1447.7</v>
      </c>
      <c r="T349" s="137">
        <f>'FOD (ALL)'!U349</f>
        <v>1431.3</v>
      </c>
      <c r="U349" s="137">
        <f>'FOD (ALL)'!AL349</f>
        <v>1411.95</v>
      </c>
      <c r="V349" s="137">
        <f>'FOD (ALL)'!BC349</f>
        <v>1458.85</v>
      </c>
      <c r="W349" s="137">
        <f>'FOD (ALL)'!BT349</f>
        <v>1468.3</v>
      </c>
      <c r="X349" s="137">
        <f>'FOD (ALL)'!E349</f>
        <v>1456</v>
      </c>
      <c r="Y349" s="137">
        <f>'FOD (ALL)'!V349</f>
        <v>1460.5</v>
      </c>
      <c r="Z349" s="137">
        <f>'FOD (ALL)'!AM349</f>
        <v>1439.25</v>
      </c>
      <c r="AA349" s="137">
        <f>'FOD (ALL)'!BD349</f>
        <v>1459.3</v>
      </c>
      <c r="AB349" s="137">
        <f>'FOD (ALL)'!BU349</f>
        <v>1479.4</v>
      </c>
      <c r="AC349" s="137">
        <f>'FOD (ALL)'!F349</f>
        <v>1426.3</v>
      </c>
      <c r="AD349" s="137">
        <f>'FOD (ALL)'!W349</f>
        <v>1425.1</v>
      </c>
      <c r="AE349" s="137">
        <f>'FOD (ALL)'!AN349</f>
        <v>1393.4</v>
      </c>
      <c r="AF349" s="137">
        <f>'FOD (ALL)'!BE349</f>
        <v>1405.4</v>
      </c>
      <c r="AG349" s="137">
        <f>'FOD (ALL)'!BV349</f>
        <v>1427.3</v>
      </c>
      <c r="AH349" s="137">
        <f>'FOD (ALL)'!J349</f>
        <v>5513085</v>
      </c>
      <c r="AI349" s="137">
        <f>'FOD (ALL)'!AA349</f>
        <v>4502580</v>
      </c>
      <c r="AJ349" s="137">
        <f>'FOD (ALL)'!AR349</f>
        <v>4182915</v>
      </c>
      <c r="AK349" s="137">
        <f>'FOD (ALL)'!BI349</f>
        <v>3028485</v>
      </c>
      <c r="AL349" s="137">
        <f>'FOD (ALL)'!BZ349</f>
        <v>2728515</v>
      </c>
      <c r="AM349" s="137" t="str">
        <f t="shared" si="243"/>
        <v>Y</v>
      </c>
      <c r="AN349" s="137" t="str">
        <f t="shared" si="244"/>
        <v>Y</v>
      </c>
      <c r="AO349" s="137" t="str">
        <f t="shared" si="245"/>
        <v>Y</v>
      </c>
      <c r="AP349" s="137" t="str">
        <f t="shared" si="246"/>
        <v>Y</v>
      </c>
      <c r="AQ349" s="139">
        <f t="shared" si="247"/>
        <v>22.442799461641989</v>
      </c>
      <c r="AR349" s="139">
        <f t="shared" si="248"/>
        <v>7.6421586381745747</v>
      </c>
      <c r="AS349" s="139">
        <f t="shared" si="249"/>
        <v>38.119059529764883</v>
      </c>
      <c r="AT349" s="139">
        <f t="shared" si="250"/>
        <v>10.993892282065518</v>
      </c>
      <c r="AU349" s="137" t="str">
        <f t="shared" si="251"/>
        <v>Y</v>
      </c>
      <c r="AV349" s="137" t="str">
        <f t="shared" si="252"/>
        <v>N</v>
      </c>
      <c r="AW349" s="137" t="str">
        <f t="shared" si="253"/>
        <v>Y</v>
      </c>
      <c r="AX349" s="137">
        <f>'FOD (ALL)'!I349</f>
        <v>59661.39</v>
      </c>
      <c r="AY349" s="137">
        <f>'FOD (ALL)'!Z349</f>
        <v>38308.980000000003</v>
      </c>
      <c r="AZ349" s="137">
        <f>'FOD (ALL)'!AQ349</f>
        <v>51875</v>
      </c>
      <c r="BA349" s="137">
        <f>'FOD (ALL)'!BH349</f>
        <v>25233.33</v>
      </c>
      <c r="BB349" s="137">
        <f>'FOD (ALL)'!BY349</f>
        <v>29750.05</v>
      </c>
      <c r="BC349" s="137" t="str">
        <f t="shared" si="254"/>
        <v>Y</v>
      </c>
      <c r="BD349" s="137" t="str">
        <f t="shared" si="255"/>
        <v>N</v>
      </c>
      <c r="BE349" s="137" t="str">
        <f t="shared" si="256"/>
        <v>Y</v>
      </c>
      <c r="BF349" s="137" t="str">
        <f t="shared" si="257"/>
        <v>N</v>
      </c>
      <c r="BG349" s="139">
        <f t="shared" si="258"/>
        <v>55.737349310788211</v>
      </c>
      <c r="BH349" s="139">
        <f t="shared" si="259"/>
        <v>-26.151363855421682</v>
      </c>
      <c r="BI349" s="139">
        <f t="shared" si="260"/>
        <v>105.58126890109232</v>
      </c>
      <c r="BJ349" s="139">
        <f t="shared" si="261"/>
        <v>-15.182226584493128</v>
      </c>
      <c r="BK349" s="137" t="str">
        <f t="shared" si="262"/>
        <v>Y</v>
      </c>
      <c r="BL349" s="137" t="str">
        <f t="shared" si="263"/>
        <v>N</v>
      </c>
      <c r="BM349" s="137" t="str">
        <f t="shared" si="264"/>
        <v>Y</v>
      </c>
      <c r="BN349" s="137">
        <f>'FOD (ALL)'!H349</f>
        <v>8199</v>
      </c>
      <c r="BO349" s="137">
        <f>'FOD (ALL)'!Y349</f>
        <v>5253</v>
      </c>
      <c r="BP349" s="137">
        <f>'FOD (ALL)'!AP349</f>
        <v>7203</v>
      </c>
      <c r="BQ349" s="137">
        <f>'FOD (ALL)'!BG349</f>
        <v>3493</v>
      </c>
      <c r="BR349" s="137">
        <f>'FOD (ALL)'!BX349</f>
        <v>4060</v>
      </c>
      <c r="BS349" s="137" t="str">
        <f t="shared" si="265"/>
        <v>Y</v>
      </c>
      <c r="BT349" s="137" t="str">
        <f t="shared" si="266"/>
        <v>N</v>
      </c>
      <c r="BU349" s="137" t="str">
        <f t="shared" si="267"/>
        <v>Y</v>
      </c>
      <c r="BV349" s="137" t="str">
        <f t="shared" si="268"/>
        <v>N</v>
      </c>
      <c r="BW349" s="139">
        <f t="shared" si="269"/>
        <v>56.082238720731013</v>
      </c>
      <c r="BX349" s="139">
        <f t="shared" si="270"/>
        <v>-27.072053311120364</v>
      </c>
      <c r="BY349" s="139">
        <f t="shared" si="271"/>
        <v>106.21242484969939</v>
      </c>
      <c r="BZ349" s="139">
        <f t="shared" si="272"/>
        <v>-13.96551724137931</v>
      </c>
      <c r="CA349" s="137" t="str">
        <f t="shared" si="273"/>
        <v>Y</v>
      </c>
      <c r="CB349" s="137" t="str">
        <f t="shared" si="274"/>
        <v>N</v>
      </c>
      <c r="CC349" s="137" t="str">
        <f t="shared" si="275"/>
        <v>Y</v>
      </c>
    </row>
    <row r="350" spans="1:81" x14ac:dyDescent="0.3">
      <c r="A350" s="137" t="str">
        <f>'FOD (ALL)'!B350</f>
        <v>RELIANCE</v>
      </c>
      <c r="B350" s="146">
        <f>'FOD (ALL)'!C350</f>
        <v>44042</v>
      </c>
      <c r="C350" s="137">
        <f>'FOD (ALL)'!G350</f>
        <v>1435.95</v>
      </c>
      <c r="D350" s="137">
        <f>'FOD (ALL)'!X350</f>
        <v>1441.9</v>
      </c>
      <c r="E350" s="137">
        <f>'FOD (ALL)'!AO350</f>
        <v>1435.4</v>
      </c>
      <c r="F350" s="137">
        <f>'FOD (ALL)'!BF350</f>
        <v>1411.9</v>
      </c>
      <c r="G350" s="137">
        <f>'FOD (ALL)'!BW350</f>
        <v>1443.65</v>
      </c>
      <c r="H350" s="137" t="str">
        <f t="shared" si="232"/>
        <v>N</v>
      </c>
      <c r="I350" s="137" t="str">
        <f t="shared" si="233"/>
        <v>Y</v>
      </c>
      <c r="J350" s="137" t="str">
        <f t="shared" si="234"/>
        <v>Y</v>
      </c>
      <c r="K350" s="137" t="str">
        <f t="shared" si="235"/>
        <v>N</v>
      </c>
      <c r="L350" s="139">
        <f t="shared" si="236"/>
        <v>-0.41264997572647516</v>
      </c>
      <c r="M350" s="139">
        <f t="shared" si="237"/>
        <v>0.45283544656541724</v>
      </c>
      <c r="N350" s="139">
        <f t="shared" si="238"/>
        <v>1.6644238260500033</v>
      </c>
      <c r="O350" s="139">
        <f t="shared" si="239"/>
        <v>-2.199286530668791</v>
      </c>
      <c r="P350" s="137" t="str">
        <f t="shared" si="240"/>
        <v>N</v>
      </c>
      <c r="Q350" s="137" t="str">
        <f t="shared" si="241"/>
        <v>N</v>
      </c>
      <c r="R350" s="137" t="str">
        <f t="shared" si="242"/>
        <v>Y</v>
      </c>
      <c r="S350" s="137">
        <f>'FOD (ALL)'!D350</f>
        <v>1457</v>
      </c>
      <c r="T350" s="137">
        <f>'FOD (ALL)'!U350</f>
        <v>1435.55</v>
      </c>
      <c r="U350" s="137">
        <f>'FOD (ALL)'!AL350</f>
        <v>1411.25</v>
      </c>
      <c r="V350" s="137">
        <f>'FOD (ALL)'!BC350</f>
        <v>1455.05</v>
      </c>
      <c r="W350" s="137">
        <f>'FOD (ALL)'!BT350</f>
        <v>1472</v>
      </c>
      <c r="X350" s="137">
        <f>'FOD (ALL)'!E350</f>
        <v>1457</v>
      </c>
      <c r="Y350" s="137">
        <f>'FOD (ALL)'!V350</f>
        <v>1460</v>
      </c>
      <c r="Z350" s="137">
        <f>'FOD (ALL)'!AM350</f>
        <v>1440</v>
      </c>
      <c r="AA350" s="137">
        <f>'FOD (ALL)'!BD350</f>
        <v>1456.4</v>
      </c>
      <c r="AB350" s="137">
        <f>'FOD (ALL)'!BU350</f>
        <v>1492.3</v>
      </c>
      <c r="AC350" s="137">
        <f>'FOD (ALL)'!F350</f>
        <v>1430</v>
      </c>
      <c r="AD350" s="137">
        <f>'FOD (ALL)'!W350</f>
        <v>1425.35</v>
      </c>
      <c r="AE350" s="137">
        <f>'FOD (ALL)'!AN350</f>
        <v>1396</v>
      </c>
      <c r="AF350" s="137">
        <f>'FOD (ALL)'!BE350</f>
        <v>1409</v>
      </c>
      <c r="AG350" s="137">
        <f>'FOD (ALL)'!BV350</f>
        <v>1431</v>
      </c>
      <c r="AH350" s="137">
        <f>'FOD (ALL)'!J350</f>
        <v>114635</v>
      </c>
      <c r="AI350" s="137">
        <f>'FOD (ALL)'!AA350</f>
        <v>83325</v>
      </c>
      <c r="AJ350" s="137">
        <f>'FOD (ALL)'!AR350</f>
        <v>79285</v>
      </c>
      <c r="AK350" s="137">
        <f>'FOD (ALL)'!BI350</f>
        <v>68175</v>
      </c>
      <c r="AL350" s="137">
        <f>'FOD (ALL)'!BZ350</f>
        <v>64135</v>
      </c>
      <c r="AM350" s="137" t="str">
        <f t="shared" si="243"/>
        <v>Y</v>
      </c>
      <c r="AN350" s="137" t="str">
        <f t="shared" si="244"/>
        <v>Y</v>
      </c>
      <c r="AO350" s="137" t="str">
        <f t="shared" si="245"/>
        <v>Y</v>
      </c>
      <c r="AP350" s="137" t="str">
        <f t="shared" si="246"/>
        <v>Y</v>
      </c>
      <c r="AQ350" s="139">
        <f t="shared" si="247"/>
        <v>37.575757575757571</v>
      </c>
      <c r="AR350" s="139">
        <f t="shared" si="248"/>
        <v>5.095541401273886</v>
      </c>
      <c r="AS350" s="139">
        <f t="shared" si="249"/>
        <v>16.296296296296298</v>
      </c>
      <c r="AT350" s="139">
        <f t="shared" si="250"/>
        <v>6.2992125984251963</v>
      </c>
      <c r="AU350" s="137" t="str">
        <f t="shared" si="251"/>
        <v>Y</v>
      </c>
      <c r="AV350" s="137" t="str">
        <f t="shared" si="252"/>
        <v>N</v>
      </c>
      <c r="AW350" s="137" t="str">
        <f t="shared" si="253"/>
        <v>Y</v>
      </c>
      <c r="AX350" s="137">
        <f>'FOD (ALL)'!I350</f>
        <v>1078.55</v>
      </c>
      <c r="AY350" s="137">
        <f>'FOD (ALL)'!Z350</f>
        <v>708.32</v>
      </c>
      <c r="AZ350" s="137">
        <f>'FOD (ALL)'!AQ350</f>
        <v>928.58</v>
      </c>
      <c r="BA350" s="137">
        <f>'FOD (ALL)'!BH350</f>
        <v>456.59</v>
      </c>
      <c r="BB350" s="137">
        <f>'FOD (ALL)'!BY350</f>
        <v>632.49</v>
      </c>
      <c r="BC350" s="137" t="str">
        <f t="shared" si="254"/>
        <v>Y</v>
      </c>
      <c r="BD350" s="137" t="str">
        <f t="shared" si="255"/>
        <v>N</v>
      </c>
      <c r="BE350" s="137" t="str">
        <f t="shared" si="256"/>
        <v>Y</v>
      </c>
      <c r="BF350" s="137" t="str">
        <f t="shared" si="257"/>
        <v>N</v>
      </c>
      <c r="BG350" s="139">
        <f t="shared" si="258"/>
        <v>52.268748588208702</v>
      </c>
      <c r="BH350" s="139">
        <f t="shared" si="259"/>
        <v>-23.720088737642421</v>
      </c>
      <c r="BI350" s="139">
        <f t="shared" si="260"/>
        <v>103.37282901509015</v>
      </c>
      <c r="BJ350" s="139">
        <f t="shared" si="261"/>
        <v>-27.810716374962457</v>
      </c>
      <c r="BK350" s="137" t="str">
        <f t="shared" si="262"/>
        <v>Y</v>
      </c>
      <c r="BL350" s="137" t="str">
        <f t="shared" si="263"/>
        <v>N</v>
      </c>
      <c r="BM350" s="137" t="str">
        <f t="shared" si="264"/>
        <v>Y</v>
      </c>
      <c r="BN350" s="137">
        <f>'FOD (ALL)'!H350</f>
        <v>148</v>
      </c>
      <c r="BO350" s="137">
        <f>'FOD (ALL)'!Y350</f>
        <v>97</v>
      </c>
      <c r="BP350" s="137">
        <f>'FOD (ALL)'!AP350</f>
        <v>129</v>
      </c>
      <c r="BQ350" s="137">
        <f>'FOD (ALL)'!BG350</f>
        <v>63</v>
      </c>
      <c r="BR350" s="137">
        <f>'FOD (ALL)'!BX350</f>
        <v>86</v>
      </c>
      <c r="BS350" s="137" t="str">
        <f t="shared" si="265"/>
        <v>Y</v>
      </c>
      <c r="BT350" s="137" t="str">
        <f t="shared" si="266"/>
        <v>N</v>
      </c>
      <c r="BU350" s="137" t="str">
        <f t="shared" si="267"/>
        <v>Y</v>
      </c>
      <c r="BV350" s="137" t="str">
        <f t="shared" si="268"/>
        <v>N</v>
      </c>
      <c r="BW350" s="139">
        <f t="shared" si="269"/>
        <v>52.577319587628871</v>
      </c>
      <c r="BX350" s="139">
        <f t="shared" si="270"/>
        <v>-24.806201550387598</v>
      </c>
      <c r="BY350" s="139">
        <f t="shared" si="271"/>
        <v>104.76190476190477</v>
      </c>
      <c r="BZ350" s="139">
        <f t="shared" si="272"/>
        <v>-26.744186046511626</v>
      </c>
      <c r="CA350" s="137" t="str">
        <f t="shared" si="273"/>
        <v>Y</v>
      </c>
      <c r="CB350" s="137" t="str">
        <f t="shared" si="274"/>
        <v>N</v>
      </c>
      <c r="CC350" s="137" t="str">
        <f t="shared" si="275"/>
        <v>Y</v>
      </c>
    </row>
    <row r="351" spans="1:81" x14ac:dyDescent="0.3">
      <c r="A351" s="137" t="str">
        <f>'FOD (ALL)'!B351</f>
        <v>SAIL</v>
      </c>
      <c r="B351" s="146">
        <f>'FOD (ALL)'!C351</f>
        <v>43979</v>
      </c>
      <c r="C351" s="137">
        <f>'FOD (ALL)'!G351</f>
        <v>27.3</v>
      </c>
      <c r="D351" s="137">
        <f>'FOD (ALL)'!X351</f>
        <v>28.15</v>
      </c>
      <c r="E351" s="137">
        <f>'FOD (ALL)'!AO351</f>
        <v>27.6</v>
      </c>
      <c r="F351" s="137">
        <f>'FOD (ALL)'!BF351</f>
        <v>26.8</v>
      </c>
      <c r="G351" s="137">
        <f>'FOD (ALL)'!BW351</f>
        <v>26.4</v>
      </c>
      <c r="H351" s="137" t="str">
        <f t="shared" si="232"/>
        <v>N</v>
      </c>
      <c r="I351" s="137" t="str">
        <f t="shared" si="233"/>
        <v>Y</v>
      </c>
      <c r="J351" s="137" t="str">
        <f t="shared" si="234"/>
        <v>Y</v>
      </c>
      <c r="K351" s="137" t="str">
        <f t="shared" si="235"/>
        <v>Y</v>
      </c>
      <c r="L351" s="139">
        <f t="shared" si="236"/>
        <v>-3.01953818827708</v>
      </c>
      <c r="M351" s="139">
        <f t="shared" si="237"/>
        <v>1.9927536231883956</v>
      </c>
      <c r="N351" s="139">
        <f t="shared" si="238"/>
        <v>2.9850746268656745</v>
      </c>
      <c r="O351" s="139">
        <f t="shared" si="239"/>
        <v>1.5151515151515234</v>
      </c>
      <c r="P351" s="137" t="str">
        <f t="shared" si="240"/>
        <v>N</v>
      </c>
      <c r="Q351" s="137" t="str">
        <f t="shared" si="241"/>
        <v>N</v>
      </c>
      <c r="R351" s="137" t="str">
        <f t="shared" si="242"/>
        <v>Y</v>
      </c>
      <c r="S351" s="137">
        <f>'FOD (ALL)'!D351</f>
        <v>27.5</v>
      </c>
      <c r="T351" s="137">
        <f>'FOD (ALL)'!U351</f>
        <v>27.65</v>
      </c>
      <c r="U351" s="137">
        <f>'FOD (ALL)'!AL351</f>
        <v>26.65</v>
      </c>
      <c r="V351" s="137">
        <f>'FOD (ALL)'!BC351</f>
        <v>27.05</v>
      </c>
      <c r="W351" s="137">
        <f>'FOD (ALL)'!BT351</f>
        <v>29</v>
      </c>
      <c r="X351" s="137">
        <f>'FOD (ALL)'!E351</f>
        <v>28.1</v>
      </c>
      <c r="Y351" s="137">
        <f>'FOD (ALL)'!V351</f>
        <v>28.5</v>
      </c>
      <c r="Z351" s="137">
        <f>'FOD (ALL)'!AM351</f>
        <v>27.8</v>
      </c>
      <c r="AA351" s="137">
        <f>'FOD (ALL)'!BD351</f>
        <v>27.75</v>
      </c>
      <c r="AB351" s="137">
        <f>'FOD (ALL)'!BU351</f>
        <v>29.05</v>
      </c>
      <c r="AC351" s="137">
        <f>'FOD (ALL)'!F351</f>
        <v>27</v>
      </c>
      <c r="AD351" s="137">
        <f>'FOD (ALL)'!W351</f>
        <v>27.3</v>
      </c>
      <c r="AE351" s="137">
        <f>'FOD (ALL)'!AN351</f>
        <v>26.5</v>
      </c>
      <c r="AF351" s="137">
        <f>'FOD (ALL)'!BE351</f>
        <v>26.05</v>
      </c>
      <c r="AG351" s="137">
        <f>'FOD (ALL)'!BV351</f>
        <v>26.15</v>
      </c>
      <c r="AH351" s="137">
        <f>'FOD (ALL)'!J351</f>
        <v>32357700</v>
      </c>
      <c r="AI351" s="137">
        <f>'FOD (ALL)'!AA351</f>
        <v>34178900</v>
      </c>
      <c r="AJ351" s="137">
        <f>'FOD (ALL)'!AR351</f>
        <v>35607600</v>
      </c>
      <c r="AK351" s="137">
        <f>'FOD (ALL)'!BI351</f>
        <v>39171500</v>
      </c>
      <c r="AL351" s="137">
        <f>'FOD (ALL)'!BZ351</f>
        <v>42782500</v>
      </c>
      <c r="AM351" s="137" t="str">
        <f t="shared" si="243"/>
        <v>N</v>
      </c>
      <c r="AN351" s="137" t="str">
        <f t="shared" si="244"/>
        <v>N</v>
      </c>
      <c r="AO351" s="137" t="str">
        <f t="shared" si="245"/>
        <v>N</v>
      </c>
      <c r="AP351" s="137" t="str">
        <f t="shared" si="246"/>
        <v>N</v>
      </c>
      <c r="AQ351" s="139">
        <f t="shared" si="247"/>
        <v>-5.3284336242535595</v>
      </c>
      <c r="AR351" s="139">
        <f t="shared" si="248"/>
        <v>-4.0123456790123457</v>
      </c>
      <c r="AS351" s="139">
        <f t="shared" si="249"/>
        <v>-9.0981963927855709</v>
      </c>
      <c r="AT351" s="139">
        <f t="shared" si="250"/>
        <v>-8.4403669724770651</v>
      </c>
      <c r="AU351" s="137" t="str">
        <f t="shared" si="251"/>
        <v>N</v>
      </c>
      <c r="AV351" s="137" t="str">
        <f t="shared" si="252"/>
        <v>Y</v>
      </c>
      <c r="AW351" s="137" t="str">
        <f t="shared" si="253"/>
        <v>N</v>
      </c>
      <c r="AX351" s="137">
        <f>'FOD (ALL)'!I351</f>
        <v>7956.26</v>
      </c>
      <c r="AY351" s="137">
        <f>'FOD (ALL)'!Z351</f>
        <v>9471.01</v>
      </c>
      <c r="AZ351" s="137">
        <f>'FOD (ALL)'!AQ351</f>
        <v>6468.18</v>
      </c>
      <c r="BA351" s="137">
        <f>'FOD (ALL)'!BH351</f>
        <v>9475.8700000000008</v>
      </c>
      <c r="BB351" s="137">
        <f>'FOD (ALL)'!BY351</f>
        <v>9948.1</v>
      </c>
      <c r="BC351" s="137" t="str">
        <f t="shared" si="254"/>
        <v>N</v>
      </c>
      <c r="BD351" s="137" t="str">
        <f t="shared" si="255"/>
        <v>Y</v>
      </c>
      <c r="BE351" s="137" t="str">
        <f t="shared" si="256"/>
        <v>N</v>
      </c>
      <c r="BF351" s="137" t="str">
        <f t="shared" si="257"/>
        <v>N</v>
      </c>
      <c r="BG351" s="139">
        <f t="shared" si="258"/>
        <v>-15.993542399385072</v>
      </c>
      <c r="BH351" s="139">
        <f t="shared" si="259"/>
        <v>46.424651138341851</v>
      </c>
      <c r="BI351" s="139">
        <f t="shared" si="260"/>
        <v>-31.740515646584434</v>
      </c>
      <c r="BJ351" s="139">
        <f t="shared" si="261"/>
        <v>-4.7469366009589722</v>
      </c>
      <c r="BK351" s="137" t="str">
        <f t="shared" si="262"/>
        <v>N</v>
      </c>
      <c r="BL351" s="137" t="str">
        <f t="shared" si="263"/>
        <v>Y</v>
      </c>
      <c r="BM351" s="137" t="str">
        <f t="shared" si="264"/>
        <v>N</v>
      </c>
      <c r="BN351" s="137">
        <f>'FOD (ALL)'!H351</f>
        <v>1844</v>
      </c>
      <c r="BO351" s="137">
        <f>'FOD (ALL)'!Y351</f>
        <v>2153</v>
      </c>
      <c r="BP351" s="137">
        <f>'FOD (ALL)'!AP351</f>
        <v>1502</v>
      </c>
      <c r="BQ351" s="137">
        <f>'FOD (ALL)'!BG351</f>
        <v>2225</v>
      </c>
      <c r="BR351" s="137">
        <f>'FOD (ALL)'!BX351</f>
        <v>2339</v>
      </c>
      <c r="BS351" s="137" t="str">
        <f t="shared" si="265"/>
        <v>N</v>
      </c>
      <c r="BT351" s="137" t="str">
        <f t="shared" si="266"/>
        <v>Y</v>
      </c>
      <c r="BU351" s="137" t="str">
        <f t="shared" si="267"/>
        <v>N</v>
      </c>
      <c r="BV351" s="137" t="str">
        <f t="shared" si="268"/>
        <v>N</v>
      </c>
      <c r="BW351" s="139">
        <f t="shared" si="269"/>
        <v>-14.352066883418486</v>
      </c>
      <c r="BX351" s="139">
        <f t="shared" si="270"/>
        <v>43.342210386151798</v>
      </c>
      <c r="BY351" s="139">
        <f t="shared" si="271"/>
        <v>-32.49438202247191</v>
      </c>
      <c r="BZ351" s="139">
        <f t="shared" si="272"/>
        <v>-4.8738777255237276</v>
      </c>
      <c r="CA351" s="137" t="str">
        <f t="shared" si="273"/>
        <v>N</v>
      </c>
      <c r="CB351" s="137" t="str">
        <f t="shared" si="274"/>
        <v>Y</v>
      </c>
      <c r="CC351" s="137" t="str">
        <f t="shared" si="275"/>
        <v>N</v>
      </c>
    </row>
    <row r="352" spans="1:81" x14ac:dyDescent="0.3">
      <c r="A352" s="137" t="str">
        <f>'FOD (ALL)'!B352</f>
        <v>SAIL</v>
      </c>
      <c r="B352" s="146">
        <f>'FOD (ALL)'!C352</f>
        <v>44007</v>
      </c>
      <c r="C352" s="137">
        <f>'FOD (ALL)'!G352</f>
        <v>26.75</v>
      </c>
      <c r="D352" s="137">
        <f>'FOD (ALL)'!X352</f>
        <v>27.6</v>
      </c>
      <c r="E352" s="137">
        <f>'FOD (ALL)'!AO352</f>
        <v>27</v>
      </c>
      <c r="F352" s="137">
        <f>'FOD (ALL)'!BF352</f>
        <v>26.2</v>
      </c>
      <c r="G352" s="137">
        <f>'FOD (ALL)'!BW352</f>
        <v>25.85</v>
      </c>
      <c r="H352" s="137" t="str">
        <f t="shared" si="232"/>
        <v>N</v>
      </c>
      <c r="I352" s="137" t="str">
        <f t="shared" si="233"/>
        <v>Y</v>
      </c>
      <c r="J352" s="137" t="str">
        <f t="shared" si="234"/>
        <v>Y</v>
      </c>
      <c r="K352" s="137" t="str">
        <f t="shared" si="235"/>
        <v>Y</v>
      </c>
      <c r="L352" s="139">
        <f t="shared" si="236"/>
        <v>-3.079710144927541</v>
      </c>
      <c r="M352" s="139">
        <f t="shared" si="237"/>
        <v>2.2222222222222276</v>
      </c>
      <c r="N352" s="139">
        <f t="shared" si="238"/>
        <v>3.0534351145038197</v>
      </c>
      <c r="O352" s="139">
        <f t="shared" si="239"/>
        <v>1.3539651837524096</v>
      </c>
      <c r="P352" s="137" t="str">
        <f t="shared" si="240"/>
        <v>N</v>
      </c>
      <c r="Q352" s="137" t="str">
        <f t="shared" si="241"/>
        <v>N</v>
      </c>
      <c r="R352" s="137" t="str">
        <f t="shared" si="242"/>
        <v>Y</v>
      </c>
      <c r="S352" s="137">
        <f>'FOD (ALL)'!D352</f>
        <v>27.15</v>
      </c>
      <c r="T352" s="137">
        <f>'FOD (ALL)'!U352</f>
        <v>27.1</v>
      </c>
      <c r="U352" s="137">
        <f>'FOD (ALL)'!AL352</f>
        <v>26</v>
      </c>
      <c r="V352" s="137">
        <f>'FOD (ALL)'!BC352</f>
        <v>26.25</v>
      </c>
      <c r="W352" s="137">
        <f>'FOD (ALL)'!BT352</f>
        <v>28.4</v>
      </c>
      <c r="X352" s="137">
        <f>'FOD (ALL)'!E352</f>
        <v>27.5</v>
      </c>
      <c r="Y352" s="137">
        <f>'FOD (ALL)'!V352</f>
        <v>27.95</v>
      </c>
      <c r="Z352" s="137">
        <f>'FOD (ALL)'!AM352</f>
        <v>27.2</v>
      </c>
      <c r="AA352" s="137">
        <f>'FOD (ALL)'!BD352</f>
        <v>27.05</v>
      </c>
      <c r="AB352" s="137">
        <f>'FOD (ALL)'!BU352</f>
        <v>28.55</v>
      </c>
      <c r="AC352" s="137">
        <f>'FOD (ALL)'!F352</f>
        <v>26.3</v>
      </c>
      <c r="AD352" s="137">
        <f>'FOD (ALL)'!W352</f>
        <v>26.8</v>
      </c>
      <c r="AE352" s="137">
        <f>'FOD (ALL)'!AN352</f>
        <v>26</v>
      </c>
      <c r="AF352" s="137">
        <f>'FOD (ALL)'!BE352</f>
        <v>25.55</v>
      </c>
      <c r="AG352" s="137">
        <f>'FOD (ALL)'!BV352</f>
        <v>25.65</v>
      </c>
      <c r="AH352" s="137">
        <f>'FOD (ALL)'!J352</f>
        <v>18745800</v>
      </c>
      <c r="AI352" s="137">
        <f>'FOD (ALL)'!AA352</f>
        <v>13219400</v>
      </c>
      <c r="AJ352" s="137">
        <f>'FOD (ALL)'!AR352</f>
        <v>10817300</v>
      </c>
      <c r="AK352" s="137">
        <f>'FOD (ALL)'!BI352</f>
        <v>10409100</v>
      </c>
      <c r="AL352" s="137">
        <f>'FOD (ALL)'!BZ352</f>
        <v>9734000</v>
      </c>
      <c r="AM352" s="137" t="str">
        <f t="shared" si="243"/>
        <v>Y</v>
      </c>
      <c r="AN352" s="137" t="str">
        <f t="shared" si="244"/>
        <v>Y</v>
      </c>
      <c r="AO352" s="137" t="str">
        <f t="shared" si="245"/>
        <v>Y</v>
      </c>
      <c r="AP352" s="137" t="str">
        <f t="shared" si="246"/>
        <v>Y</v>
      </c>
      <c r="AQ352" s="139">
        <f t="shared" si="247"/>
        <v>41.805225653206648</v>
      </c>
      <c r="AR352" s="139">
        <f t="shared" si="248"/>
        <v>22.206095791001452</v>
      </c>
      <c r="AS352" s="139">
        <f t="shared" si="249"/>
        <v>3.9215686274509802</v>
      </c>
      <c r="AT352" s="139">
        <f t="shared" si="250"/>
        <v>6.935483870967742</v>
      </c>
      <c r="AU352" s="137" t="str">
        <f t="shared" si="251"/>
        <v>Y</v>
      </c>
      <c r="AV352" s="137" t="str">
        <f t="shared" si="252"/>
        <v>Y</v>
      </c>
      <c r="AW352" s="137" t="str">
        <f t="shared" si="253"/>
        <v>N</v>
      </c>
      <c r="AX352" s="137">
        <f>'FOD (ALL)'!I352</f>
        <v>3483.2</v>
      </c>
      <c r="AY352" s="137">
        <f>'FOD (ALL)'!Z352</f>
        <v>1751.12</v>
      </c>
      <c r="AZ352" s="137">
        <f>'FOD (ALL)'!AQ352</f>
        <v>924.1</v>
      </c>
      <c r="BA352" s="137">
        <f>'FOD (ALL)'!BH352</f>
        <v>677.4</v>
      </c>
      <c r="BB352" s="137">
        <f>'FOD (ALL)'!BY352</f>
        <v>2021.77</v>
      </c>
      <c r="BC352" s="137" t="str">
        <f t="shared" si="254"/>
        <v>Y</v>
      </c>
      <c r="BD352" s="137" t="str">
        <f t="shared" si="255"/>
        <v>Y</v>
      </c>
      <c r="BE352" s="137" t="str">
        <f t="shared" si="256"/>
        <v>Y</v>
      </c>
      <c r="BF352" s="137" t="str">
        <f t="shared" si="257"/>
        <v>N</v>
      </c>
      <c r="BG352" s="139">
        <f t="shared" si="258"/>
        <v>98.912695874640235</v>
      </c>
      <c r="BH352" s="139">
        <f t="shared" si="259"/>
        <v>89.494643436857473</v>
      </c>
      <c r="BI352" s="139">
        <f t="shared" si="260"/>
        <v>36.418659580749932</v>
      </c>
      <c r="BJ352" s="139">
        <f t="shared" si="261"/>
        <v>-66.49470513460976</v>
      </c>
      <c r="BK352" s="137" t="str">
        <f t="shared" si="262"/>
        <v>Y</v>
      </c>
      <c r="BL352" s="137" t="str">
        <f t="shared" si="263"/>
        <v>Y</v>
      </c>
      <c r="BM352" s="137" t="str">
        <f t="shared" si="264"/>
        <v>Y</v>
      </c>
      <c r="BN352" s="137">
        <f>'FOD (ALL)'!H352</f>
        <v>826</v>
      </c>
      <c r="BO352" s="137">
        <f>'FOD (ALL)'!Y352</f>
        <v>406</v>
      </c>
      <c r="BP352" s="137">
        <f>'FOD (ALL)'!AP352</f>
        <v>219</v>
      </c>
      <c r="BQ352" s="137">
        <f>'FOD (ALL)'!BG352</f>
        <v>163</v>
      </c>
      <c r="BR352" s="137">
        <f>'FOD (ALL)'!BX352</f>
        <v>488</v>
      </c>
      <c r="BS352" s="137" t="str">
        <f t="shared" si="265"/>
        <v>Y</v>
      </c>
      <c r="BT352" s="137" t="str">
        <f t="shared" si="266"/>
        <v>Y</v>
      </c>
      <c r="BU352" s="137" t="str">
        <f t="shared" si="267"/>
        <v>Y</v>
      </c>
      <c r="BV352" s="137" t="str">
        <f t="shared" si="268"/>
        <v>N</v>
      </c>
      <c r="BW352" s="139">
        <f t="shared" si="269"/>
        <v>103.44827586206897</v>
      </c>
      <c r="BX352" s="139">
        <f t="shared" si="270"/>
        <v>85.388127853881286</v>
      </c>
      <c r="BY352" s="139">
        <f t="shared" si="271"/>
        <v>34.355828220858896</v>
      </c>
      <c r="BZ352" s="139">
        <f t="shared" si="272"/>
        <v>-66.598360655737707</v>
      </c>
      <c r="CA352" s="137" t="str">
        <f t="shared" si="273"/>
        <v>Y</v>
      </c>
      <c r="CB352" s="137" t="str">
        <f t="shared" si="274"/>
        <v>Y</v>
      </c>
      <c r="CC352" s="137" t="str">
        <f t="shared" si="275"/>
        <v>Y</v>
      </c>
    </row>
    <row r="353" spans="1:81" x14ac:dyDescent="0.3">
      <c r="A353" s="137" t="str">
        <f>'FOD (ALL)'!B353</f>
        <v>SAIL</v>
      </c>
      <c r="B353" s="146">
        <f>'FOD (ALL)'!C353</f>
        <v>44042</v>
      </c>
      <c r="C353" s="137">
        <f>'FOD (ALL)'!G353</f>
        <v>26.55</v>
      </c>
      <c r="D353" s="137">
        <f>'FOD (ALL)'!X353</f>
        <v>28.35</v>
      </c>
      <c r="E353" s="137">
        <f>'FOD (ALL)'!AO353</f>
        <v>27.85</v>
      </c>
      <c r="F353" s="137">
        <f>'FOD (ALL)'!BF353</f>
        <v>26.35</v>
      </c>
      <c r="G353" s="137">
        <f>'FOD (ALL)'!BW353</f>
        <v>25.6</v>
      </c>
      <c r="H353" s="137" t="str">
        <f t="shared" si="232"/>
        <v>N</v>
      </c>
      <c r="I353" s="137" t="str">
        <f t="shared" si="233"/>
        <v>Y</v>
      </c>
      <c r="J353" s="137" t="str">
        <f t="shared" si="234"/>
        <v>Y</v>
      </c>
      <c r="K353" s="137" t="str">
        <f t="shared" si="235"/>
        <v>Y</v>
      </c>
      <c r="L353" s="139">
        <f t="shared" si="236"/>
        <v>-6.3492063492063515</v>
      </c>
      <c r="M353" s="139">
        <f t="shared" si="237"/>
        <v>1.7953321364452424</v>
      </c>
      <c r="N353" s="139">
        <f t="shared" si="238"/>
        <v>5.6925996204933584</v>
      </c>
      <c r="O353" s="139">
        <f t="shared" si="239"/>
        <v>2.9296875</v>
      </c>
      <c r="P353" s="137" t="str">
        <f t="shared" si="240"/>
        <v>N</v>
      </c>
      <c r="Q353" s="137" t="str">
        <f t="shared" si="241"/>
        <v>N</v>
      </c>
      <c r="R353" s="137" t="str">
        <f t="shared" si="242"/>
        <v>Y</v>
      </c>
      <c r="S353" s="137">
        <f>'FOD (ALL)'!D353</f>
        <v>27.35</v>
      </c>
      <c r="T353" s="137">
        <f>'FOD (ALL)'!U353</f>
        <v>27.85</v>
      </c>
      <c r="U353" s="137">
        <f>'FOD (ALL)'!AL353</f>
        <v>26.35</v>
      </c>
      <c r="V353" s="137">
        <f>'FOD (ALL)'!BC353</f>
        <v>26.55</v>
      </c>
      <c r="W353" s="137">
        <f>'FOD (ALL)'!BT353</f>
        <v>26.25</v>
      </c>
      <c r="X353" s="137">
        <f>'FOD (ALL)'!E353</f>
        <v>27.35</v>
      </c>
      <c r="Y353" s="137">
        <f>'FOD (ALL)'!V353</f>
        <v>27.85</v>
      </c>
      <c r="Z353" s="137">
        <f>'FOD (ALL)'!AM353</f>
        <v>26.85</v>
      </c>
      <c r="AA353" s="137">
        <f>'FOD (ALL)'!BD353</f>
        <v>26.55</v>
      </c>
      <c r="AB353" s="137">
        <f>'FOD (ALL)'!BU353</f>
        <v>26.25</v>
      </c>
      <c r="AC353" s="137">
        <f>'FOD (ALL)'!F353</f>
        <v>26.3</v>
      </c>
      <c r="AD353" s="137">
        <f>'FOD (ALL)'!W353</f>
        <v>27.5</v>
      </c>
      <c r="AE353" s="137">
        <f>'FOD (ALL)'!AN353</f>
        <v>26.35</v>
      </c>
      <c r="AF353" s="137">
        <f>'FOD (ALL)'!BE353</f>
        <v>26.15</v>
      </c>
      <c r="AG353" s="137">
        <f>'FOD (ALL)'!BV353</f>
        <v>25.5</v>
      </c>
      <c r="AH353" s="137">
        <f>'FOD (ALL)'!J353</f>
        <v>608000</v>
      </c>
      <c r="AI353" s="137">
        <f>'FOD (ALL)'!AA353</f>
        <v>399000</v>
      </c>
      <c r="AJ353" s="137">
        <f>'FOD (ALL)'!AR353</f>
        <v>361000</v>
      </c>
      <c r="AK353" s="137">
        <f>'FOD (ALL)'!BI353</f>
        <v>342000</v>
      </c>
      <c r="AL353" s="137">
        <f>'FOD (ALL)'!BZ353</f>
        <v>361000</v>
      </c>
      <c r="AM353" s="137" t="str">
        <f t="shared" si="243"/>
        <v>Y</v>
      </c>
      <c r="AN353" s="137" t="str">
        <f t="shared" si="244"/>
        <v>Y</v>
      </c>
      <c r="AO353" s="137" t="str">
        <f t="shared" si="245"/>
        <v>Y</v>
      </c>
      <c r="AP353" s="137" t="str">
        <f t="shared" si="246"/>
        <v>N</v>
      </c>
      <c r="AQ353" s="139">
        <f t="shared" si="247"/>
        <v>52.380952380952387</v>
      </c>
      <c r="AR353" s="139">
        <f t="shared" si="248"/>
        <v>10.526315789473683</v>
      </c>
      <c r="AS353" s="139">
        <f t="shared" si="249"/>
        <v>5.5555555555555554</v>
      </c>
      <c r="AT353" s="139">
        <f t="shared" si="250"/>
        <v>-5.2631578947368416</v>
      </c>
      <c r="AU353" s="137" t="str">
        <f t="shared" si="251"/>
        <v>Y</v>
      </c>
      <c r="AV353" s="137" t="str">
        <f t="shared" si="252"/>
        <v>Y</v>
      </c>
      <c r="AW353" s="137" t="str">
        <f t="shared" si="253"/>
        <v>Y</v>
      </c>
      <c r="AX353" s="137">
        <f>'FOD (ALL)'!I353</f>
        <v>86.65</v>
      </c>
      <c r="AY353" s="137">
        <f>'FOD (ALL)'!Z353</f>
        <v>10.51</v>
      </c>
      <c r="AZ353" s="137">
        <f>'FOD (ALL)'!AQ353</f>
        <v>10.1</v>
      </c>
      <c r="BA353" s="137">
        <f>'FOD (ALL)'!BH353</f>
        <v>19.98</v>
      </c>
      <c r="BB353" s="137">
        <f>'FOD (ALL)'!BY353</f>
        <v>59.06</v>
      </c>
      <c r="BC353" s="137" t="str">
        <f t="shared" si="254"/>
        <v>Y</v>
      </c>
      <c r="BD353" s="137" t="str">
        <f t="shared" si="255"/>
        <v>Y</v>
      </c>
      <c r="BE353" s="137" t="str">
        <f t="shared" si="256"/>
        <v>N</v>
      </c>
      <c r="BF353" s="137" t="str">
        <f t="shared" si="257"/>
        <v>N</v>
      </c>
      <c r="BG353" s="139">
        <f t="shared" si="258"/>
        <v>724.4529019980971</v>
      </c>
      <c r="BH353" s="139">
        <f t="shared" si="259"/>
        <v>4.0594059405940612</v>
      </c>
      <c r="BI353" s="139">
        <f t="shared" si="260"/>
        <v>-49.449449449449453</v>
      </c>
      <c r="BJ353" s="139">
        <f t="shared" si="261"/>
        <v>-66.169996613613264</v>
      </c>
      <c r="BK353" s="137" t="str">
        <f t="shared" si="262"/>
        <v>Y</v>
      </c>
      <c r="BL353" s="137" t="str">
        <f t="shared" si="263"/>
        <v>Y</v>
      </c>
      <c r="BM353" s="137" t="str">
        <f t="shared" si="264"/>
        <v>Y</v>
      </c>
      <c r="BN353" s="137">
        <f>'FOD (ALL)'!H353</f>
        <v>17</v>
      </c>
      <c r="BO353" s="137">
        <f>'FOD (ALL)'!Y353</f>
        <v>2</v>
      </c>
      <c r="BP353" s="137">
        <f>'FOD (ALL)'!AP353</f>
        <v>2</v>
      </c>
      <c r="BQ353" s="137">
        <f>'FOD (ALL)'!BG353</f>
        <v>4</v>
      </c>
      <c r="BR353" s="137">
        <f>'FOD (ALL)'!BX353</f>
        <v>12</v>
      </c>
      <c r="BS353" s="137" t="str">
        <f t="shared" si="265"/>
        <v>Y</v>
      </c>
      <c r="BT353" s="137" t="str">
        <f t="shared" si="266"/>
        <v>Y</v>
      </c>
      <c r="BU353" s="137" t="str">
        <f t="shared" si="267"/>
        <v>N</v>
      </c>
      <c r="BV353" s="137" t="str">
        <f t="shared" si="268"/>
        <v>N</v>
      </c>
      <c r="BW353" s="139">
        <f t="shared" si="269"/>
        <v>750</v>
      </c>
      <c r="BX353" s="139">
        <f t="shared" si="270"/>
        <v>0</v>
      </c>
      <c r="BY353" s="139">
        <f t="shared" si="271"/>
        <v>-50</v>
      </c>
      <c r="BZ353" s="139">
        <f t="shared" si="272"/>
        <v>-66.666666666666657</v>
      </c>
      <c r="CA353" s="137" t="str">
        <f t="shared" si="273"/>
        <v>Y</v>
      </c>
      <c r="CB353" s="137" t="str">
        <f t="shared" si="274"/>
        <v>Y</v>
      </c>
      <c r="CC353" s="137" t="str">
        <f t="shared" si="275"/>
        <v>Y</v>
      </c>
    </row>
    <row r="354" spans="1:81" x14ac:dyDescent="0.3">
      <c r="A354" s="137" t="str">
        <f>'FOD (ALL)'!B354</f>
        <v>SBILIFE</v>
      </c>
      <c r="B354" s="146">
        <f>'FOD (ALL)'!C354</f>
        <v>43979</v>
      </c>
      <c r="C354" s="137">
        <f>'FOD (ALL)'!G354</f>
        <v>730.05</v>
      </c>
      <c r="D354" s="137">
        <f>'FOD (ALL)'!X354</f>
        <v>731.35</v>
      </c>
      <c r="E354" s="137">
        <f>'FOD (ALL)'!AO354</f>
        <v>716.9</v>
      </c>
      <c r="F354" s="137">
        <f>'FOD (ALL)'!BF354</f>
        <v>704.2</v>
      </c>
      <c r="G354" s="137">
        <f>'FOD (ALL)'!BW354</f>
        <v>700.35</v>
      </c>
      <c r="H354" s="137" t="str">
        <f t="shared" si="232"/>
        <v>N</v>
      </c>
      <c r="I354" s="137" t="str">
        <f t="shared" si="233"/>
        <v>Y</v>
      </c>
      <c r="J354" s="137" t="str">
        <f t="shared" si="234"/>
        <v>Y</v>
      </c>
      <c r="K354" s="137" t="str">
        <f t="shared" si="235"/>
        <v>Y</v>
      </c>
      <c r="L354" s="139">
        <f t="shared" si="236"/>
        <v>-0.17775346961100269</v>
      </c>
      <c r="M354" s="139">
        <f t="shared" si="237"/>
        <v>2.0156228204770605</v>
      </c>
      <c r="N354" s="139">
        <f t="shared" si="238"/>
        <v>1.8034649247372807</v>
      </c>
      <c r="O354" s="139">
        <f t="shared" si="239"/>
        <v>0.54972513743128759</v>
      </c>
      <c r="P354" s="137" t="str">
        <f t="shared" si="240"/>
        <v>N</v>
      </c>
      <c r="Q354" s="137" t="str">
        <f t="shared" si="241"/>
        <v>Y</v>
      </c>
      <c r="R354" s="137" t="str">
        <f t="shared" si="242"/>
        <v>Y</v>
      </c>
      <c r="S354" s="137">
        <f>'FOD (ALL)'!D354</f>
        <v>732.05</v>
      </c>
      <c r="T354" s="137">
        <f>'FOD (ALL)'!U354</f>
        <v>717.95</v>
      </c>
      <c r="U354" s="137">
        <f>'FOD (ALL)'!AL354</f>
        <v>704.8</v>
      </c>
      <c r="V354" s="137">
        <f>'FOD (ALL)'!BC354</f>
        <v>704.1</v>
      </c>
      <c r="W354" s="137">
        <f>'FOD (ALL)'!BT354</f>
        <v>750.7</v>
      </c>
      <c r="X354" s="137">
        <f>'FOD (ALL)'!E354</f>
        <v>742.65</v>
      </c>
      <c r="Y354" s="137">
        <f>'FOD (ALL)'!V354</f>
        <v>742.95</v>
      </c>
      <c r="Z354" s="137">
        <f>'FOD (ALL)'!AM354</f>
        <v>719</v>
      </c>
      <c r="AA354" s="137">
        <f>'FOD (ALL)'!BD354</f>
        <v>720.75</v>
      </c>
      <c r="AB354" s="137">
        <f>'FOD (ALL)'!BU354</f>
        <v>750.75</v>
      </c>
      <c r="AC354" s="137">
        <f>'FOD (ALL)'!F354</f>
        <v>724</v>
      </c>
      <c r="AD354" s="137">
        <f>'FOD (ALL)'!W354</f>
        <v>717.75</v>
      </c>
      <c r="AE354" s="137">
        <f>'FOD (ALL)'!AN354</f>
        <v>699.85</v>
      </c>
      <c r="AF354" s="137">
        <f>'FOD (ALL)'!BE354</f>
        <v>699</v>
      </c>
      <c r="AG354" s="137">
        <f>'FOD (ALL)'!BV354</f>
        <v>695.25</v>
      </c>
      <c r="AH354" s="137">
        <f>'FOD (ALL)'!J354</f>
        <v>2247750</v>
      </c>
      <c r="AI354" s="137">
        <f>'FOD (ALL)'!AA354</f>
        <v>2209500</v>
      </c>
      <c r="AJ354" s="137">
        <f>'FOD (ALL)'!AR354</f>
        <v>2212500</v>
      </c>
      <c r="AK354" s="137">
        <f>'FOD (ALL)'!BI354</f>
        <v>2224500</v>
      </c>
      <c r="AL354" s="137">
        <f>'FOD (ALL)'!BZ354</f>
        <v>2180250</v>
      </c>
      <c r="AM354" s="137" t="str">
        <f t="shared" si="243"/>
        <v>Y</v>
      </c>
      <c r="AN354" s="137" t="str">
        <f t="shared" si="244"/>
        <v>N</v>
      </c>
      <c r="AO354" s="137" t="str">
        <f t="shared" si="245"/>
        <v>N</v>
      </c>
      <c r="AP354" s="137" t="str">
        <f t="shared" si="246"/>
        <v>Y</v>
      </c>
      <c r="AQ354" s="139">
        <f t="shared" si="247"/>
        <v>1.7311608961303464</v>
      </c>
      <c r="AR354" s="139">
        <f t="shared" si="248"/>
        <v>-0.13559322033898305</v>
      </c>
      <c r="AS354" s="139">
        <f t="shared" si="249"/>
        <v>-0.5394470667565745</v>
      </c>
      <c r="AT354" s="139">
        <f t="shared" si="250"/>
        <v>2.0295837633298937</v>
      </c>
      <c r="AU354" s="137" t="str">
        <f t="shared" si="251"/>
        <v>Y</v>
      </c>
      <c r="AV354" s="137" t="str">
        <f t="shared" si="252"/>
        <v>Y</v>
      </c>
      <c r="AW354" s="137" t="str">
        <f t="shared" si="253"/>
        <v>N</v>
      </c>
      <c r="AX354" s="137">
        <f>'FOD (ALL)'!I354</f>
        <v>5201.1099999999997</v>
      </c>
      <c r="AY354" s="137">
        <f>'FOD (ALL)'!Z354</f>
        <v>4965.2</v>
      </c>
      <c r="AZ354" s="137">
        <f>'FOD (ALL)'!AQ354</f>
        <v>3764.59</v>
      </c>
      <c r="BA354" s="137">
        <f>'FOD (ALL)'!BH354</f>
        <v>6136.7</v>
      </c>
      <c r="BB354" s="137">
        <f>'FOD (ALL)'!BY354</f>
        <v>9264.8700000000008</v>
      </c>
      <c r="BC354" s="137" t="str">
        <f t="shared" si="254"/>
        <v>Y</v>
      </c>
      <c r="BD354" s="137" t="str">
        <f t="shared" si="255"/>
        <v>Y</v>
      </c>
      <c r="BE354" s="137" t="str">
        <f t="shared" si="256"/>
        <v>N</v>
      </c>
      <c r="BF354" s="137" t="str">
        <f t="shared" si="257"/>
        <v>N</v>
      </c>
      <c r="BG354" s="139">
        <f t="shared" si="258"/>
        <v>4.7512688310642046</v>
      </c>
      <c r="BH354" s="139">
        <f t="shared" si="259"/>
        <v>31.892184806313562</v>
      </c>
      <c r="BI354" s="139">
        <f t="shared" si="260"/>
        <v>-38.654488568774745</v>
      </c>
      <c r="BJ354" s="139">
        <f t="shared" si="261"/>
        <v>-33.763776501990861</v>
      </c>
      <c r="BK354" s="137" t="str">
        <f t="shared" si="262"/>
        <v>N</v>
      </c>
      <c r="BL354" s="137" t="str">
        <f t="shared" si="263"/>
        <v>Y</v>
      </c>
      <c r="BM354" s="137" t="str">
        <f t="shared" si="264"/>
        <v>N</v>
      </c>
      <c r="BN354" s="137">
        <f>'FOD (ALL)'!H354</f>
        <v>947</v>
      </c>
      <c r="BO354" s="137">
        <f>'FOD (ALL)'!Y354</f>
        <v>904</v>
      </c>
      <c r="BP354" s="137">
        <f>'FOD (ALL)'!AP354</f>
        <v>707</v>
      </c>
      <c r="BQ354" s="137">
        <f>'FOD (ALL)'!BG354</f>
        <v>1155</v>
      </c>
      <c r="BR354" s="137">
        <f>'FOD (ALL)'!BX354</f>
        <v>1737</v>
      </c>
      <c r="BS354" s="137" t="str">
        <f t="shared" si="265"/>
        <v>Y</v>
      </c>
      <c r="BT354" s="137" t="str">
        <f t="shared" si="266"/>
        <v>Y</v>
      </c>
      <c r="BU354" s="137" t="str">
        <f t="shared" si="267"/>
        <v>N</v>
      </c>
      <c r="BV354" s="137" t="str">
        <f t="shared" si="268"/>
        <v>N</v>
      </c>
      <c r="BW354" s="139">
        <f t="shared" si="269"/>
        <v>4.7566371681415927</v>
      </c>
      <c r="BX354" s="139">
        <f t="shared" si="270"/>
        <v>27.864214992927867</v>
      </c>
      <c r="BY354" s="139">
        <f t="shared" si="271"/>
        <v>-38.787878787878789</v>
      </c>
      <c r="BZ354" s="139">
        <f t="shared" si="272"/>
        <v>-33.506044905008636</v>
      </c>
      <c r="CA354" s="137" t="str">
        <f t="shared" si="273"/>
        <v>N</v>
      </c>
      <c r="CB354" s="137" t="str">
        <f t="shared" si="274"/>
        <v>Y</v>
      </c>
      <c r="CC354" s="137" t="str">
        <f t="shared" si="275"/>
        <v>N</v>
      </c>
    </row>
    <row r="355" spans="1:81" x14ac:dyDescent="0.3">
      <c r="A355" s="137" t="str">
        <f>'FOD (ALL)'!B355</f>
        <v>SBILIFE</v>
      </c>
      <c r="B355" s="146">
        <f>'FOD (ALL)'!C355</f>
        <v>44007</v>
      </c>
      <c r="C355" s="137">
        <f>'FOD (ALL)'!G355</f>
        <v>730.95</v>
      </c>
      <c r="D355" s="137">
        <f>'FOD (ALL)'!X355</f>
        <v>731.55</v>
      </c>
      <c r="E355" s="137">
        <f>'FOD (ALL)'!AO355</f>
        <v>718.85</v>
      </c>
      <c r="F355" s="137">
        <f>'FOD (ALL)'!BF355</f>
        <v>706.15</v>
      </c>
      <c r="G355" s="137">
        <f>'FOD (ALL)'!BW355</f>
        <v>699.6</v>
      </c>
      <c r="H355" s="137" t="str">
        <f t="shared" si="232"/>
        <v>N</v>
      </c>
      <c r="I355" s="137" t="str">
        <f t="shared" si="233"/>
        <v>Y</v>
      </c>
      <c r="J355" s="137" t="str">
        <f t="shared" si="234"/>
        <v>Y</v>
      </c>
      <c r="K355" s="137" t="str">
        <f t="shared" si="235"/>
        <v>Y</v>
      </c>
      <c r="L355" s="139">
        <f t="shared" si="236"/>
        <v>-8.2017633791252695E-2</v>
      </c>
      <c r="M355" s="139">
        <f t="shared" si="237"/>
        <v>1.7667107185087196</v>
      </c>
      <c r="N355" s="139">
        <f t="shared" si="238"/>
        <v>1.7984847412023008</v>
      </c>
      <c r="O355" s="139">
        <f t="shared" si="239"/>
        <v>0.93624928530588247</v>
      </c>
      <c r="P355" s="137" t="str">
        <f t="shared" si="240"/>
        <v>N</v>
      </c>
      <c r="Q355" s="137" t="str">
        <f t="shared" si="241"/>
        <v>N</v>
      </c>
      <c r="R355" s="137" t="str">
        <f t="shared" si="242"/>
        <v>Y</v>
      </c>
      <c r="S355" s="137">
        <f>'FOD (ALL)'!D355</f>
        <v>734.25</v>
      </c>
      <c r="T355" s="137">
        <f>'FOD (ALL)'!U355</f>
        <v>722</v>
      </c>
      <c r="U355" s="137">
        <f>'FOD (ALL)'!AL355</f>
        <v>706.1</v>
      </c>
      <c r="V355" s="137">
        <f>'FOD (ALL)'!BC355</f>
        <v>707.8</v>
      </c>
      <c r="W355" s="137">
        <f>'FOD (ALL)'!BT355</f>
        <v>740</v>
      </c>
      <c r="X355" s="137">
        <f>'FOD (ALL)'!E355</f>
        <v>743.45</v>
      </c>
      <c r="Y355" s="137">
        <f>'FOD (ALL)'!V355</f>
        <v>743.85</v>
      </c>
      <c r="Z355" s="137">
        <f>'FOD (ALL)'!AM355</f>
        <v>719.6</v>
      </c>
      <c r="AA355" s="137">
        <f>'FOD (ALL)'!BD355</f>
        <v>721.6</v>
      </c>
      <c r="AB355" s="137">
        <f>'FOD (ALL)'!BU355</f>
        <v>740</v>
      </c>
      <c r="AC355" s="137">
        <f>'FOD (ALL)'!F355</f>
        <v>725.05</v>
      </c>
      <c r="AD355" s="137">
        <f>'FOD (ALL)'!W355</f>
        <v>722</v>
      </c>
      <c r="AE355" s="137">
        <f>'FOD (ALL)'!AN355</f>
        <v>702.35</v>
      </c>
      <c r="AF355" s="137">
        <f>'FOD (ALL)'!BE355</f>
        <v>701</v>
      </c>
      <c r="AG355" s="137">
        <f>'FOD (ALL)'!BV355</f>
        <v>698.25</v>
      </c>
      <c r="AH355" s="137">
        <f>'FOD (ALL)'!J355</f>
        <v>189000</v>
      </c>
      <c r="AI355" s="137">
        <f>'FOD (ALL)'!AA355</f>
        <v>108750</v>
      </c>
      <c r="AJ355" s="137">
        <f>'FOD (ALL)'!AR355</f>
        <v>90000</v>
      </c>
      <c r="AK355" s="137">
        <f>'FOD (ALL)'!BI355</f>
        <v>45000</v>
      </c>
      <c r="AL355" s="137">
        <f>'FOD (ALL)'!BZ355</f>
        <v>10500</v>
      </c>
      <c r="AM355" s="137" t="str">
        <f t="shared" si="243"/>
        <v>Y</v>
      </c>
      <c r="AN355" s="137" t="str">
        <f t="shared" si="244"/>
        <v>Y</v>
      </c>
      <c r="AO355" s="137" t="str">
        <f t="shared" si="245"/>
        <v>Y</v>
      </c>
      <c r="AP355" s="137" t="str">
        <f t="shared" si="246"/>
        <v>Y</v>
      </c>
      <c r="AQ355" s="139">
        <f t="shared" si="247"/>
        <v>73.793103448275872</v>
      </c>
      <c r="AR355" s="139">
        <f t="shared" si="248"/>
        <v>20.833333333333336</v>
      </c>
      <c r="AS355" s="139">
        <f t="shared" si="249"/>
        <v>100</v>
      </c>
      <c r="AT355" s="139">
        <f t="shared" si="250"/>
        <v>328.57142857142856</v>
      </c>
      <c r="AU355" s="137" t="str">
        <f t="shared" si="251"/>
        <v>Y</v>
      </c>
      <c r="AV355" s="137" t="str">
        <f t="shared" si="252"/>
        <v>N</v>
      </c>
      <c r="AW355" s="137" t="str">
        <f t="shared" si="253"/>
        <v>N</v>
      </c>
      <c r="AX355" s="137">
        <f>'FOD (ALL)'!I355</f>
        <v>1345.1</v>
      </c>
      <c r="AY355" s="137">
        <f>'FOD (ALL)'!Z355</f>
        <v>534.34</v>
      </c>
      <c r="AZ355" s="137">
        <f>'FOD (ALL)'!AQ355</f>
        <v>560.20000000000005</v>
      </c>
      <c r="BA355" s="137">
        <f>'FOD (ALL)'!BH355</f>
        <v>440.59</v>
      </c>
      <c r="BB355" s="137">
        <f>'FOD (ALL)'!BY355</f>
        <v>102.51</v>
      </c>
      <c r="BC355" s="137" t="str">
        <f t="shared" si="254"/>
        <v>Y</v>
      </c>
      <c r="BD355" s="137" t="str">
        <f t="shared" si="255"/>
        <v>N</v>
      </c>
      <c r="BE355" s="137" t="str">
        <f t="shared" si="256"/>
        <v>Y</v>
      </c>
      <c r="BF355" s="137" t="str">
        <f t="shared" si="257"/>
        <v>Y</v>
      </c>
      <c r="BG355" s="139">
        <f t="shared" si="258"/>
        <v>151.73110753452855</v>
      </c>
      <c r="BH355" s="139">
        <f t="shared" si="259"/>
        <v>-4.6162084969653714</v>
      </c>
      <c r="BI355" s="139">
        <f t="shared" si="260"/>
        <v>27.147688327016063</v>
      </c>
      <c r="BJ355" s="139">
        <f t="shared" si="261"/>
        <v>329.80197053945955</v>
      </c>
      <c r="BK355" s="137" t="str">
        <f t="shared" si="262"/>
        <v>Y</v>
      </c>
      <c r="BL355" s="137" t="str">
        <f t="shared" si="263"/>
        <v>N</v>
      </c>
      <c r="BM355" s="137" t="str">
        <f t="shared" si="264"/>
        <v>N</v>
      </c>
      <c r="BN355" s="137">
        <f>'FOD (ALL)'!H355</f>
        <v>245</v>
      </c>
      <c r="BO355" s="137">
        <f>'FOD (ALL)'!Y355</f>
        <v>97</v>
      </c>
      <c r="BP355" s="137">
        <f>'FOD (ALL)'!AP355</f>
        <v>105</v>
      </c>
      <c r="BQ355" s="137">
        <f>'FOD (ALL)'!BG355</f>
        <v>83</v>
      </c>
      <c r="BR355" s="137">
        <f>'FOD (ALL)'!BX355</f>
        <v>19</v>
      </c>
      <c r="BS355" s="137" t="str">
        <f t="shared" si="265"/>
        <v>Y</v>
      </c>
      <c r="BT355" s="137" t="str">
        <f t="shared" si="266"/>
        <v>N</v>
      </c>
      <c r="BU355" s="137" t="str">
        <f t="shared" si="267"/>
        <v>Y</v>
      </c>
      <c r="BV355" s="137" t="str">
        <f t="shared" si="268"/>
        <v>Y</v>
      </c>
      <c r="BW355" s="139">
        <f t="shared" si="269"/>
        <v>152.57731958762886</v>
      </c>
      <c r="BX355" s="139">
        <f t="shared" si="270"/>
        <v>-7.6190476190476195</v>
      </c>
      <c r="BY355" s="139">
        <f t="shared" si="271"/>
        <v>26.506024096385545</v>
      </c>
      <c r="BZ355" s="139">
        <f t="shared" si="272"/>
        <v>336.84210526315786</v>
      </c>
      <c r="CA355" s="137" t="str">
        <f t="shared" si="273"/>
        <v>Y</v>
      </c>
      <c r="CB355" s="137" t="str">
        <f t="shared" si="274"/>
        <v>N</v>
      </c>
      <c r="CC355" s="137" t="str">
        <f t="shared" si="275"/>
        <v>N</v>
      </c>
    </row>
    <row r="356" spans="1:81" x14ac:dyDescent="0.3">
      <c r="A356" s="137" t="str">
        <f>'FOD (ALL)'!B356</f>
        <v>SBILIFE</v>
      </c>
      <c r="B356" s="146">
        <f>'FOD (ALL)'!C356</f>
        <v>44042</v>
      </c>
      <c r="C356" s="137">
        <f>'FOD (ALL)'!G356</f>
        <v>735.85</v>
      </c>
      <c r="D356" s="137">
        <f>'FOD (ALL)'!X356</f>
        <v>736.95</v>
      </c>
      <c r="E356" s="137">
        <f>'FOD (ALL)'!AO356</f>
        <v>722.3</v>
      </c>
      <c r="F356" s="137">
        <f>'FOD (ALL)'!BF356</f>
        <v>709.45</v>
      </c>
      <c r="G356" s="137">
        <f>'FOD (ALL)'!BW356</f>
        <v>707.25</v>
      </c>
      <c r="H356" s="137" t="str">
        <f t="shared" si="232"/>
        <v>N</v>
      </c>
      <c r="I356" s="137" t="str">
        <f t="shared" si="233"/>
        <v>Y</v>
      </c>
      <c r="J356" s="137" t="str">
        <f t="shared" si="234"/>
        <v>Y</v>
      </c>
      <c r="K356" s="137" t="str">
        <f t="shared" si="235"/>
        <v>Y</v>
      </c>
      <c r="L356" s="139">
        <f t="shared" si="236"/>
        <v>-0.14926385779225493</v>
      </c>
      <c r="M356" s="139">
        <f t="shared" si="237"/>
        <v>2.0282431122802285</v>
      </c>
      <c r="N356" s="139">
        <f t="shared" si="238"/>
        <v>1.8112622454013545</v>
      </c>
      <c r="O356" s="139">
        <f t="shared" si="239"/>
        <v>0.3110639802050259</v>
      </c>
      <c r="P356" s="137" t="str">
        <f t="shared" si="240"/>
        <v>N</v>
      </c>
      <c r="Q356" s="137" t="str">
        <f t="shared" si="241"/>
        <v>Y</v>
      </c>
      <c r="R356" s="137" t="str">
        <f t="shared" si="242"/>
        <v>Y</v>
      </c>
      <c r="S356" s="137">
        <f>'FOD (ALL)'!D356</f>
        <v>0</v>
      </c>
      <c r="T356" s="137">
        <f>'FOD (ALL)'!U356</f>
        <v>0</v>
      </c>
      <c r="U356" s="137">
        <f>'FOD (ALL)'!AL356</f>
        <v>0</v>
      </c>
      <c r="V356" s="137">
        <f>'FOD (ALL)'!BC356</f>
        <v>0</v>
      </c>
      <c r="W356" s="137">
        <f>'FOD (ALL)'!BT356</f>
        <v>0</v>
      </c>
      <c r="X356" s="137">
        <f>'FOD (ALL)'!E356</f>
        <v>0</v>
      </c>
      <c r="Y356" s="137">
        <f>'FOD (ALL)'!V356</f>
        <v>0</v>
      </c>
      <c r="Z356" s="137">
        <f>'FOD (ALL)'!AM356</f>
        <v>0</v>
      </c>
      <c r="AA356" s="137">
        <f>'FOD (ALL)'!BD356</f>
        <v>0</v>
      </c>
      <c r="AB356" s="137">
        <f>'FOD (ALL)'!BU356</f>
        <v>0</v>
      </c>
      <c r="AC356" s="137">
        <f>'FOD (ALL)'!F356</f>
        <v>0</v>
      </c>
      <c r="AD356" s="137">
        <f>'FOD (ALL)'!W356</f>
        <v>0</v>
      </c>
      <c r="AE356" s="137">
        <f>'FOD (ALL)'!AN356</f>
        <v>0</v>
      </c>
      <c r="AF356" s="137">
        <f>'FOD (ALL)'!BE356</f>
        <v>0</v>
      </c>
      <c r="AG356" s="137">
        <f>'FOD (ALL)'!BV356</f>
        <v>0</v>
      </c>
      <c r="AH356" s="137">
        <f>'FOD (ALL)'!J356</f>
        <v>0</v>
      </c>
      <c r="AI356" s="137">
        <f>'FOD (ALL)'!AA356</f>
        <v>0</v>
      </c>
      <c r="AJ356" s="137">
        <f>'FOD (ALL)'!AR356</f>
        <v>0</v>
      </c>
      <c r="AK356" s="137">
        <f>'FOD (ALL)'!BI356</f>
        <v>0</v>
      </c>
      <c r="AL356" s="137">
        <f>'FOD (ALL)'!BZ356</f>
        <v>0</v>
      </c>
      <c r="AM356" s="137" t="str">
        <f t="shared" si="243"/>
        <v>Y</v>
      </c>
      <c r="AN356" s="137" t="str">
        <f t="shared" si="244"/>
        <v>Y</v>
      </c>
      <c r="AO356" s="137" t="str">
        <f t="shared" si="245"/>
        <v>Y</v>
      </c>
      <c r="AP356" s="137" t="str">
        <f t="shared" si="246"/>
        <v>Y</v>
      </c>
      <c r="AQ356" s="139" t="e">
        <f t="shared" si="247"/>
        <v>#DIV/0!</v>
      </c>
      <c r="AR356" s="139" t="e">
        <f t="shared" si="248"/>
        <v>#DIV/0!</v>
      </c>
      <c r="AS356" s="139" t="e">
        <f t="shared" si="249"/>
        <v>#DIV/0!</v>
      </c>
      <c r="AT356" s="139" t="e">
        <f t="shared" si="250"/>
        <v>#DIV/0!</v>
      </c>
      <c r="AU356" s="137" t="e">
        <f t="shared" si="251"/>
        <v>#DIV/0!</v>
      </c>
      <c r="AV356" s="137" t="e">
        <f t="shared" si="252"/>
        <v>#DIV/0!</v>
      </c>
      <c r="AW356" s="137" t="e">
        <f t="shared" si="253"/>
        <v>#DIV/0!</v>
      </c>
      <c r="AX356" s="137">
        <f>'FOD (ALL)'!I356</f>
        <v>0</v>
      </c>
      <c r="AY356" s="137">
        <f>'FOD (ALL)'!Z356</f>
        <v>0</v>
      </c>
      <c r="AZ356" s="137">
        <f>'FOD (ALL)'!AQ356</f>
        <v>0</v>
      </c>
      <c r="BA356" s="137">
        <f>'FOD (ALL)'!BH356</f>
        <v>0</v>
      </c>
      <c r="BB356" s="137">
        <f>'FOD (ALL)'!BY356</f>
        <v>0</v>
      </c>
      <c r="BC356" s="137" t="str">
        <f t="shared" si="254"/>
        <v>Y</v>
      </c>
      <c r="BD356" s="137" t="str">
        <f t="shared" si="255"/>
        <v>Y</v>
      </c>
      <c r="BE356" s="137" t="str">
        <f t="shared" si="256"/>
        <v>Y</v>
      </c>
      <c r="BF356" s="137" t="str">
        <f t="shared" si="257"/>
        <v>Y</v>
      </c>
      <c r="BG356" s="139" t="e">
        <f t="shared" si="258"/>
        <v>#DIV/0!</v>
      </c>
      <c r="BH356" s="139" t="e">
        <f t="shared" si="259"/>
        <v>#DIV/0!</v>
      </c>
      <c r="BI356" s="139" t="e">
        <f t="shared" si="260"/>
        <v>#DIV/0!</v>
      </c>
      <c r="BJ356" s="139" t="e">
        <f t="shared" si="261"/>
        <v>#DIV/0!</v>
      </c>
      <c r="BK356" s="137" t="e">
        <f t="shared" si="262"/>
        <v>#DIV/0!</v>
      </c>
      <c r="BL356" s="137" t="e">
        <f t="shared" si="263"/>
        <v>#DIV/0!</v>
      </c>
      <c r="BM356" s="137" t="e">
        <f t="shared" si="264"/>
        <v>#DIV/0!</v>
      </c>
      <c r="BN356" s="137">
        <f>'FOD (ALL)'!H356</f>
        <v>0</v>
      </c>
      <c r="BO356" s="137">
        <f>'FOD (ALL)'!Y356</f>
        <v>0</v>
      </c>
      <c r="BP356" s="137">
        <f>'FOD (ALL)'!AP356</f>
        <v>0</v>
      </c>
      <c r="BQ356" s="137">
        <f>'FOD (ALL)'!BG356</f>
        <v>0</v>
      </c>
      <c r="BR356" s="137">
        <f>'FOD (ALL)'!BX356</f>
        <v>0</v>
      </c>
      <c r="BS356" s="137" t="str">
        <f t="shared" si="265"/>
        <v>Y</v>
      </c>
      <c r="BT356" s="137" t="str">
        <f t="shared" si="266"/>
        <v>Y</v>
      </c>
      <c r="BU356" s="137" t="str">
        <f t="shared" si="267"/>
        <v>Y</v>
      </c>
      <c r="BV356" s="137" t="str">
        <f t="shared" si="268"/>
        <v>Y</v>
      </c>
      <c r="BW356" s="139" t="e">
        <f t="shared" si="269"/>
        <v>#DIV/0!</v>
      </c>
      <c r="BX356" s="139" t="e">
        <f t="shared" si="270"/>
        <v>#DIV/0!</v>
      </c>
      <c r="BY356" s="139" t="e">
        <f t="shared" si="271"/>
        <v>#DIV/0!</v>
      </c>
      <c r="BZ356" s="139" t="e">
        <f t="shared" si="272"/>
        <v>#DIV/0!</v>
      </c>
      <c r="CA356" s="137" t="e">
        <f t="shared" si="273"/>
        <v>#DIV/0!</v>
      </c>
      <c r="CB356" s="137" t="e">
        <f t="shared" si="274"/>
        <v>#DIV/0!</v>
      </c>
      <c r="CC356" s="137" t="e">
        <f t="shared" si="275"/>
        <v>#DIV/0!</v>
      </c>
    </row>
    <row r="357" spans="1:81" x14ac:dyDescent="0.3">
      <c r="A357" s="137" t="str">
        <f>'FOD (ALL)'!B357</f>
        <v>SBIN</v>
      </c>
      <c r="B357" s="146">
        <f>'FOD (ALL)'!C357</f>
        <v>43979</v>
      </c>
      <c r="C357" s="137">
        <f>'FOD (ALL)'!G357</f>
        <v>150.4</v>
      </c>
      <c r="D357" s="137">
        <f>'FOD (ALL)'!X357</f>
        <v>151.69999999999999</v>
      </c>
      <c r="E357" s="137">
        <f>'FOD (ALL)'!AO357</f>
        <v>153.69999999999999</v>
      </c>
      <c r="F357" s="137">
        <f>'FOD (ALL)'!BF357</f>
        <v>152.4</v>
      </c>
      <c r="G357" s="137">
        <f>'FOD (ALL)'!BW357</f>
        <v>155</v>
      </c>
      <c r="H357" s="137" t="str">
        <f t="shared" si="232"/>
        <v>N</v>
      </c>
      <c r="I357" s="137" t="str">
        <f t="shared" si="233"/>
        <v>N</v>
      </c>
      <c r="J357" s="137" t="str">
        <f t="shared" si="234"/>
        <v>Y</v>
      </c>
      <c r="K357" s="137" t="str">
        <f t="shared" si="235"/>
        <v>N</v>
      </c>
      <c r="L357" s="139">
        <f t="shared" si="236"/>
        <v>-0.85695451549108959</v>
      </c>
      <c r="M357" s="139">
        <f t="shared" si="237"/>
        <v>-1.3012361743656475</v>
      </c>
      <c r="N357" s="139">
        <f t="shared" si="238"/>
        <v>0.85301837270340075</v>
      </c>
      <c r="O357" s="139">
        <f t="shared" si="239"/>
        <v>-1.6774193548387062</v>
      </c>
      <c r="P357" s="137" t="str">
        <f t="shared" si="240"/>
        <v>Y</v>
      </c>
      <c r="Q357" s="137" t="str">
        <f t="shared" si="241"/>
        <v>N</v>
      </c>
      <c r="R357" s="137" t="str">
        <f t="shared" si="242"/>
        <v>Y</v>
      </c>
      <c r="S357" s="137">
        <f>'FOD (ALL)'!D357</f>
        <v>151.6</v>
      </c>
      <c r="T357" s="137">
        <f>'FOD (ALL)'!U357</f>
        <v>154.05000000000001</v>
      </c>
      <c r="U357" s="137">
        <f>'FOD (ALL)'!AL357</f>
        <v>151.80000000000001</v>
      </c>
      <c r="V357" s="137">
        <f>'FOD (ALL)'!BC357</f>
        <v>157.6</v>
      </c>
      <c r="W357" s="137">
        <f>'FOD (ALL)'!BT357</f>
        <v>165.7</v>
      </c>
      <c r="X357" s="137">
        <f>'FOD (ALL)'!E357</f>
        <v>155.69999999999999</v>
      </c>
      <c r="Y357" s="137">
        <f>'FOD (ALL)'!V357</f>
        <v>156.4</v>
      </c>
      <c r="Z357" s="137">
        <f>'FOD (ALL)'!AM357</f>
        <v>155.55000000000001</v>
      </c>
      <c r="AA357" s="137">
        <f>'FOD (ALL)'!BD357</f>
        <v>158</v>
      </c>
      <c r="AB357" s="137">
        <f>'FOD (ALL)'!BU357</f>
        <v>165.7</v>
      </c>
      <c r="AC357" s="137">
        <f>'FOD (ALL)'!F357</f>
        <v>148.75</v>
      </c>
      <c r="AD357" s="137">
        <f>'FOD (ALL)'!W357</f>
        <v>151.30000000000001</v>
      </c>
      <c r="AE357" s="137">
        <f>'FOD (ALL)'!AN357</f>
        <v>151.35</v>
      </c>
      <c r="AF357" s="137">
        <f>'FOD (ALL)'!BE357</f>
        <v>151.9</v>
      </c>
      <c r="AG357" s="137">
        <f>'FOD (ALL)'!BV357</f>
        <v>154.05000000000001</v>
      </c>
      <c r="AH357" s="137">
        <f>'FOD (ALL)'!J357</f>
        <v>85107000</v>
      </c>
      <c r="AI357" s="137">
        <f>'FOD (ALL)'!AA357</f>
        <v>96837000</v>
      </c>
      <c r="AJ357" s="137">
        <f>'FOD (ALL)'!AR357</f>
        <v>97320000</v>
      </c>
      <c r="AK357" s="137">
        <f>'FOD (ALL)'!BI357</f>
        <v>99528000</v>
      </c>
      <c r="AL357" s="137">
        <f>'FOD (ALL)'!BZ357</f>
        <v>101484000</v>
      </c>
      <c r="AM357" s="137" t="str">
        <f t="shared" si="243"/>
        <v>N</v>
      </c>
      <c r="AN357" s="137" t="str">
        <f t="shared" si="244"/>
        <v>N</v>
      </c>
      <c r="AO357" s="137" t="str">
        <f t="shared" si="245"/>
        <v>N</v>
      </c>
      <c r="AP357" s="137" t="str">
        <f t="shared" si="246"/>
        <v>N</v>
      </c>
      <c r="AQ357" s="139">
        <f t="shared" si="247"/>
        <v>-12.113138573066081</v>
      </c>
      <c r="AR357" s="139">
        <f t="shared" si="248"/>
        <v>-0.49630086313193583</v>
      </c>
      <c r="AS357" s="139">
        <f t="shared" si="249"/>
        <v>-2.2184711839884255</v>
      </c>
      <c r="AT357" s="139">
        <f t="shared" si="250"/>
        <v>-1.9273974222537542</v>
      </c>
      <c r="AU357" s="137" t="str">
        <f t="shared" si="251"/>
        <v>N</v>
      </c>
      <c r="AV357" s="137" t="str">
        <f t="shared" si="252"/>
        <v>Y</v>
      </c>
      <c r="AW357" s="137" t="str">
        <f t="shared" si="253"/>
        <v>N</v>
      </c>
      <c r="AX357" s="137">
        <f>'FOD (ALL)'!I357</f>
        <v>187259.25</v>
      </c>
      <c r="AY357" s="137">
        <f>'FOD (ALL)'!Z357</f>
        <v>105048.71</v>
      </c>
      <c r="AZ357" s="137">
        <f>'FOD (ALL)'!AQ357</f>
        <v>110896.39</v>
      </c>
      <c r="BA357" s="137">
        <f>'FOD (ALL)'!BH357</f>
        <v>134575.26</v>
      </c>
      <c r="BB357" s="137">
        <f>'FOD (ALL)'!BY357</f>
        <v>165748.87</v>
      </c>
      <c r="BC357" s="137" t="str">
        <f t="shared" si="254"/>
        <v>Y</v>
      </c>
      <c r="BD357" s="137" t="str">
        <f t="shared" si="255"/>
        <v>N</v>
      </c>
      <c r="BE357" s="137" t="str">
        <f t="shared" si="256"/>
        <v>N</v>
      </c>
      <c r="BF357" s="137" t="str">
        <f t="shared" si="257"/>
        <v>N</v>
      </c>
      <c r="BG357" s="139">
        <f t="shared" si="258"/>
        <v>78.259447450615994</v>
      </c>
      <c r="BH357" s="139">
        <f t="shared" si="259"/>
        <v>-5.2731022173039115</v>
      </c>
      <c r="BI357" s="139">
        <f t="shared" si="260"/>
        <v>-17.595262308986072</v>
      </c>
      <c r="BJ357" s="139">
        <f t="shared" si="261"/>
        <v>-18.807736064806949</v>
      </c>
      <c r="BK357" s="137" t="str">
        <f t="shared" si="262"/>
        <v>Y</v>
      </c>
      <c r="BL357" s="137" t="str">
        <f t="shared" si="263"/>
        <v>Y</v>
      </c>
      <c r="BM357" s="137" t="str">
        <f t="shared" si="264"/>
        <v>Y</v>
      </c>
      <c r="BN357" s="137">
        <f>'FOD (ALL)'!H357</f>
        <v>41224</v>
      </c>
      <c r="BO357" s="137">
        <f>'FOD (ALL)'!Y357</f>
        <v>22735</v>
      </c>
      <c r="BP357" s="137">
        <f>'FOD (ALL)'!AP357</f>
        <v>24119</v>
      </c>
      <c r="BQ357" s="137">
        <f>'FOD (ALL)'!BG357</f>
        <v>28993</v>
      </c>
      <c r="BR357" s="137">
        <f>'FOD (ALL)'!BX357</f>
        <v>35072</v>
      </c>
      <c r="BS357" s="137" t="str">
        <f t="shared" si="265"/>
        <v>Y</v>
      </c>
      <c r="BT357" s="137" t="str">
        <f t="shared" si="266"/>
        <v>N</v>
      </c>
      <c r="BU357" s="137" t="str">
        <f t="shared" si="267"/>
        <v>N</v>
      </c>
      <c r="BV357" s="137" t="str">
        <f t="shared" si="268"/>
        <v>N</v>
      </c>
      <c r="BW357" s="139">
        <f t="shared" si="269"/>
        <v>81.323949857048603</v>
      </c>
      <c r="BX357" s="139">
        <f t="shared" si="270"/>
        <v>-5.7382146855176419</v>
      </c>
      <c r="BY357" s="139">
        <f t="shared" si="271"/>
        <v>-16.810954368295796</v>
      </c>
      <c r="BZ357" s="139">
        <f t="shared" si="272"/>
        <v>-17.3329151459854</v>
      </c>
      <c r="CA357" s="137" t="str">
        <f t="shared" si="273"/>
        <v>Y</v>
      </c>
      <c r="CB357" s="137" t="str">
        <f t="shared" si="274"/>
        <v>Y</v>
      </c>
      <c r="CC357" s="137" t="str">
        <f t="shared" si="275"/>
        <v>Y</v>
      </c>
    </row>
    <row r="358" spans="1:81" x14ac:dyDescent="0.3">
      <c r="A358" s="137" t="str">
        <f>'FOD (ALL)'!B358</f>
        <v>SBIN</v>
      </c>
      <c r="B358" s="146">
        <f>'FOD (ALL)'!C358</f>
        <v>44007</v>
      </c>
      <c r="C358" s="137">
        <f>'FOD (ALL)'!G358</f>
        <v>150.6</v>
      </c>
      <c r="D358" s="137">
        <f>'FOD (ALL)'!X358</f>
        <v>152.1</v>
      </c>
      <c r="E358" s="137">
        <f>'FOD (ALL)'!AO358</f>
        <v>154</v>
      </c>
      <c r="F358" s="137">
        <f>'FOD (ALL)'!BF358</f>
        <v>152.85</v>
      </c>
      <c r="G358" s="137">
        <f>'FOD (ALL)'!BW358</f>
        <v>155.5</v>
      </c>
      <c r="H358" s="137" t="str">
        <f t="shared" si="232"/>
        <v>N</v>
      </c>
      <c r="I358" s="137" t="str">
        <f t="shared" si="233"/>
        <v>N</v>
      </c>
      <c r="J358" s="137" t="str">
        <f t="shared" si="234"/>
        <v>Y</v>
      </c>
      <c r="K358" s="137" t="str">
        <f t="shared" si="235"/>
        <v>N</v>
      </c>
      <c r="L358" s="139">
        <f t="shared" si="236"/>
        <v>-0.98619329388560162</v>
      </c>
      <c r="M358" s="139">
        <f t="shared" si="237"/>
        <v>-1.2337662337662374</v>
      </c>
      <c r="N358" s="139">
        <f t="shared" si="238"/>
        <v>0.7523716061498239</v>
      </c>
      <c r="O358" s="139">
        <f t="shared" si="239"/>
        <v>-1.7041800643086853</v>
      </c>
      <c r="P358" s="137" t="str">
        <f t="shared" si="240"/>
        <v>Y</v>
      </c>
      <c r="Q358" s="137" t="str">
        <f t="shared" si="241"/>
        <v>N</v>
      </c>
      <c r="R358" s="137" t="str">
        <f t="shared" si="242"/>
        <v>Y</v>
      </c>
      <c r="S358" s="137">
        <f>'FOD (ALL)'!D358</f>
        <v>152.15</v>
      </c>
      <c r="T358" s="137">
        <f>'FOD (ALL)'!U358</f>
        <v>154</v>
      </c>
      <c r="U358" s="137">
        <f>'FOD (ALL)'!AL358</f>
        <v>152.80000000000001</v>
      </c>
      <c r="V358" s="137">
        <f>'FOD (ALL)'!BC358</f>
        <v>157.94999999999999</v>
      </c>
      <c r="W358" s="137">
        <f>'FOD (ALL)'!BT358</f>
        <v>165.9</v>
      </c>
      <c r="X358" s="137">
        <f>'FOD (ALL)'!E358</f>
        <v>155.94999999999999</v>
      </c>
      <c r="Y358" s="137">
        <f>'FOD (ALL)'!V358</f>
        <v>156.6</v>
      </c>
      <c r="Z358" s="137">
        <f>'FOD (ALL)'!AM358</f>
        <v>155.80000000000001</v>
      </c>
      <c r="AA358" s="137">
        <f>'FOD (ALL)'!BD358</f>
        <v>158.65</v>
      </c>
      <c r="AB358" s="137">
        <f>'FOD (ALL)'!BU358</f>
        <v>165.9</v>
      </c>
      <c r="AC358" s="137">
        <f>'FOD (ALL)'!F358</f>
        <v>149.15</v>
      </c>
      <c r="AD358" s="137">
        <f>'FOD (ALL)'!W358</f>
        <v>151.75</v>
      </c>
      <c r="AE358" s="137">
        <f>'FOD (ALL)'!AN358</f>
        <v>151.80000000000001</v>
      </c>
      <c r="AF358" s="137">
        <f>'FOD (ALL)'!BE358</f>
        <v>152.5</v>
      </c>
      <c r="AG358" s="137">
        <f>'FOD (ALL)'!BV358</f>
        <v>154.6</v>
      </c>
      <c r="AH358" s="137">
        <f>'FOD (ALL)'!J358</f>
        <v>36699000</v>
      </c>
      <c r="AI358" s="137">
        <f>'FOD (ALL)'!AA358</f>
        <v>19488000</v>
      </c>
      <c r="AJ358" s="137">
        <f>'FOD (ALL)'!AR358</f>
        <v>14955000</v>
      </c>
      <c r="AK358" s="137">
        <f>'FOD (ALL)'!BI358</f>
        <v>9555000</v>
      </c>
      <c r="AL358" s="137">
        <f>'FOD (ALL)'!BZ358</f>
        <v>7899000</v>
      </c>
      <c r="AM358" s="137" t="str">
        <f t="shared" si="243"/>
        <v>Y</v>
      </c>
      <c r="AN358" s="137" t="str">
        <f t="shared" si="244"/>
        <v>Y</v>
      </c>
      <c r="AO358" s="137" t="str">
        <f t="shared" si="245"/>
        <v>Y</v>
      </c>
      <c r="AP358" s="137" t="str">
        <f t="shared" si="246"/>
        <v>Y</v>
      </c>
      <c r="AQ358" s="139">
        <f t="shared" si="247"/>
        <v>88.315886699507388</v>
      </c>
      <c r="AR358" s="139">
        <f t="shared" si="248"/>
        <v>30.310932798395186</v>
      </c>
      <c r="AS358" s="139">
        <f t="shared" si="249"/>
        <v>56.514913657770805</v>
      </c>
      <c r="AT358" s="139">
        <f t="shared" si="250"/>
        <v>20.964679073300417</v>
      </c>
      <c r="AU358" s="137" t="str">
        <f t="shared" si="251"/>
        <v>Y</v>
      </c>
      <c r="AV358" s="137" t="str">
        <f t="shared" si="252"/>
        <v>N</v>
      </c>
      <c r="AW358" s="137" t="str">
        <f t="shared" si="253"/>
        <v>Y</v>
      </c>
      <c r="AX358" s="137">
        <f>'FOD (ALL)'!I358</f>
        <v>55934.33</v>
      </c>
      <c r="AY358" s="137">
        <f>'FOD (ALL)'!Z358</f>
        <v>21702.22</v>
      </c>
      <c r="AZ358" s="137">
        <f>'FOD (ALL)'!AQ358</f>
        <v>21022.89</v>
      </c>
      <c r="BA358" s="137">
        <f>'FOD (ALL)'!BH358</f>
        <v>12904.33</v>
      </c>
      <c r="BB358" s="137">
        <f>'FOD (ALL)'!BY358</f>
        <v>19398.96</v>
      </c>
      <c r="BC358" s="137" t="str">
        <f t="shared" si="254"/>
        <v>Y</v>
      </c>
      <c r="BD358" s="137" t="str">
        <f t="shared" si="255"/>
        <v>Y</v>
      </c>
      <c r="BE358" s="137" t="str">
        <f t="shared" si="256"/>
        <v>Y</v>
      </c>
      <c r="BF358" s="137" t="str">
        <f t="shared" si="257"/>
        <v>N</v>
      </c>
      <c r="BG358" s="139">
        <f t="shared" si="258"/>
        <v>157.73552198807309</v>
      </c>
      <c r="BH358" s="139">
        <f t="shared" si="259"/>
        <v>3.2313825549199078</v>
      </c>
      <c r="BI358" s="139">
        <f t="shared" si="260"/>
        <v>62.913456180987303</v>
      </c>
      <c r="BJ358" s="139">
        <f t="shared" si="261"/>
        <v>-33.479268991739765</v>
      </c>
      <c r="BK358" s="137" t="str">
        <f t="shared" si="262"/>
        <v>Y</v>
      </c>
      <c r="BL358" s="137" t="str">
        <f t="shared" si="263"/>
        <v>N</v>
      </c>
      <c r="BM358" s="137" t="str">
        <f t="shared" si="264"/>
        <v>Y</v>
      </c>
      <c r="BN358" s="137">
        <f>'FOD (ALL)'!H358</f>
        <v>12309</v>
      </c>
      <c r="BO358" s="137">
        <f>'FOD (ALL)'!Y358</f>
        <v>4684</v>
      </c>
      <c r="BP358" s="137">
        <f>'FOD (ALL)'!AP358</f>
        <v>4560</v>
      </c>
      <c r="BQ358" s="137">
        <f>'FOD (ALL)'!BG358</f>
        <v>2768</v>
      </c>
      <c r="BR358" s="137">
        <f>'FOD (ALL)'!BX358</f>
        <v>4100</v>
      </c>
      <c r="BS358" s="137" t="str">
        <f t="shared" si="265"/>
        <v>Y</v>
      </c>
      <c r="BT358" s="137" t="str">
        <f t="shared" si="266"/>
        <v>Y</v>
      </c>
      <c r="BU358" s="137" t="str">
        <f t="shared" si="267"/>
        <v>Y</v>
      </c>
      <c r="BV358" s="137" t="str">
        <f t="shared" si="268"/>
        <v>N</v>
      </c>
      <c r="BW358" s="139">
        <f t="shared" si="269"/>
        <v>162.7882152006832</v>
      </c>
      <c r="BX358" s="139">
        <f t="shared" si="270"/>
        <v>2.7192982456140351</v>
      </c>
      <c r="BY358" s="139">
        <f t="shared" si="271"/>
        <v>64.739884393063591</v>
      </c>
      <c r="BZ358" s="139">
        <f t="shared" si="272"/>
        <v>-32.487804878048784</v>
      </c>
      <c r="CA358" s="137" t="str">
        <f t="shared" si="273"/>
        <v>Y</v>
      </c>
      <c r="CB358" s="137" t="str">
        <f t="shared" si="274"/>
        <v>N</v>
      </c>
      <c r="CC358" s="137" t="str">
        <f t="shared" si="275"/>
        <v>Y</v>
      </c>
    </row>
    <row r="359" spans="1:81" x14ac:dyDescent="0.3">
      <c r="A359" s="137" t="str">
        <f>'FOD (ALL)'!B359</f>
        <v>SBIN</v>
      </c>
      <c r="B359" s="146">
        <f>'FOD (ALL)'!C359</f>
        <v>44042</v>
      </c>
      <c r="C359" s="137">
        <f>'FOD (ALL)'!G359</f>
        <v>151.44999999999999</v>
      </c>
      <c r="D359" s="137">
        <f>'FOD (ALL)'!X359</f>
        <v>152.80000000000001</v>
      </c>
      <c r="E359" s="137">
        <f>'FOD (ALL)'!AO359</f>
        <v>154.80000000000001</v>
      </c>
      <c r="F359" s="137">
        <f>'FOD (ALL)'!BF359</f>
        <v>153.6</v>
      </c>
      <c r="G359" s="137">
        <f>'FOD (ALL)'!BW359</f>
        <v>156.19999999999999</v>
      </c>
      <c r="H359" s="137" t="str">
        <f t="shared" si="232"/>
        <v>N</v>
      </c>
      <c r="I359" s="137" t="str">
        <f t="shared" si="233"/>
        <v>N</v>
      </c>
      <c r="J359" s="137" t="str">
        <f t="shared" si="234"/>
        <v>Y</v>
      </c>
      <c r="K359" s="137" t="str">
        <f t="shared" si="235"/>
        <v>N</v>
      </c>
      <c r="L359" s="139">
        <f t="shared" si="236"/>
        <v>-0.88350785340315618</v>
      </c>
      <c r="M359" s="139">
        <f t="shared" si="237"/>
        <v>-1.2919896640826873</v>
      </c>
      <c r="N359" s="139">
        <f t="shared" si="238"/>
        <v>0.7812500000000111</v>
      </c>
      <c r="O359" s="139">
        <f t="shared" si="239"/>
        <v>-1.6645326504481399</v>
      </c>
      <c r="P359" s="137" t="str">
        <f t="shared" si="240"/>
        <v>Y</v>
      </c>
      <c r="Q359" s="137" t="str">
        <f t="shared" si="241"/>
        <v>N</v>
      </c>
      <c r="R359" s="137" t="str">
        <f t="shared" si="242"/>
        <v>Y</v>
      </c>
      <c r="S359" s="137">
        <f>'FOD (ALL)'!D359</f>
        <v>152.9</v>
      </c>
      <c r="T359" s="137">
        <f>'FOD (ALL)'!U359</f>
        <v>155</v>
      </c>
      <c r="U359" s="137">
        <f>'FOD (ALL)'!AL359</f>
        <v>153.6</v>
      </c>
      <c r="V359" s="137">
        <f>'FOD (ALL)'!BC359</f>
        <v>159.5</v>
      </c>
      <c r="W359" s="137">
        <f>'FOD (ALL)'!BT359</f>
        <v>165.45</v>
      </c>
      <c r="X359" s="137">
        <f>'FOD (ALL)'!E359</f>
        <v>156.6</v>
      </c>
      <c r="Y359" s="137">
        <f>'FOD (ALL)'!V359</f>
        <v>157.5</v>
      </c>
      <c r="Z359" s="137">
        <f>'FOD (ALL)'!AM359</f>
        <v>156</v>
      </c>
      <c r="AA359" s="137">
        <f>'FOD (ALL)'!BD359</f>
        <v>160.65</v>
      </c>
      <c r="AB359" s="137">
        <f>'FOD (ALL)'!BU359</f>
        <v>165.7</v>
      </c>
      <c r="AC359" s="137">
        <f>'FOD (ALL)'!F359</f>
        <v>149.80000000000001</v>
      </c>
      <c r="AD359" s="137">
        <f>'FOD (ALL)'!W359</f>
        <v>152.5</v>
      </c>
      <c r="AE359" s="137">
        <f>'FOD (ALL)'!AN359</f>
        <v>152.80000000000001</v>
      </c>
      <c r="AF359" s="137">
        <f>'FOD (ALL)'!BE359</f>
        <v>152.85</v>
      </c>
      <c r="AG359" s="137">
        <f>'FOD (ALL)'!BV359</f>
        <v>155.30000000000001</v>
      </c>
      <c r="AH359" s="137">
        <f>'FOD (ALL)'!J359</f>
        <v>1101000</v>
      </c>
      <c r="AI359" s="137">
        <f>'FOD (ALL)'!AA359</f>
        <v>963000</v>
      </c>
      <c r="AJ359" s="137">
        <f>'FOD (ALL)'!AR359</f>
        <v>816000</v>
      </c>
      <c r="AK359" s="137">
        <f>'FOD (ALL)'!BI359</f>
        <v>735000</v>
      </c>
      <c r="AL359" s="137">
        <f>'FOD (ALL)'!BZ359</f>
        <v>666000</v>
      </c>
      <c r="AM359" s="137" t="str">
        <f t="shared" si="243"/>
        <v>Y</v>
      </c>
      <c r="AN359" s="137" t="str">
        <f t="shared" si="244"/>
        <v>Y</v>
      </c>
      <c r="AO359" s="137" t="str">
        <f t="shared" si="245"/>
        <v>Y</v>
      </c>
      <c r="AP359" s="137" t="str">
        <f t="shared" si="246"/>
        <v>Y</v>
      </c>
      <c r="AQ359" s="139">
        <f t="shared" si="247"/>
        <v>14.330218068535824</v>
      </c>
      <c r="AR359" s="139">
        <f t="shared" si="248"/>
        <v>18.014705882352942</v>
      </c>
      <c r="AS359" s="139">
        <f t="shared" si="249"/>
        <v>11.020408163265307</v>
      </c>
      <c r="AT359" s="139">
        <f t="shared" si="250"/>
        <v>10.36036036036036</v>
      </c>
      <c r="AU359" s="137" t="str">
        <f t="shared" si="251"/>
        <v>N</v>
      </c>
      <c r="AV359" s="137" t="str">
        <f t="shared" si="252"/>
        <v>Y</v>
      </c>
      <c r="AW359" s="137" t="str">
        <f t="shared" si="253"/>
        <v>Y</v>
      </c>
      <c r="AX359" s="137">
        <f>'FOD (ALL)'!I359</f>
        <v>1091.27</v>
      </c>
      <c r="AY359" s="137">
        <f>'FOD (ALL)'!Z359</f>
        <v>579.41</v>
      </c>
      <c r="AZ359" s="137">
        <f>'FOD (ALL)'!AQ359</f>
        <v>351.74</v>
      </c>
      <c r="BA359" s="137">
        <f>'FOD (ALL)'!BH359</f>
        <v>448.7</v>
      </c>
      <c r="BB359" s="137">
        <f>'FOD (ALL)'!BY359</f>
        <v>919.32</v>
      </c>
      <c r="BC359" s="137" t="str">
        <f t="shared" si="254"/>
        <v>Y</v>
      </c>
      <c r="BD359" s="137" t="str">
        <f t="shared" si="255"/>
        <v>Y</v>
      </c>
      <c r="BE359" s="137" t="str">
        <f t="shared" si="256"/>
        <v>N</v>
      </c>
      <c r="BF359" s="137" t="str">
        <f t="shared" si="257"/>
        <v>N</v>
      </c>
      <c r="BG359" s="139">
        <f t="shared" si="258"/>
        <v>88.341588857631052</v>
      </c>
      <c r="BH359" s="139">
        <f t="shared" si="259"/>
        <v>64.72678683118211</v>
      </c>
      <c r="BI359" s="139">
        <f t="shared" si="260"/>
        <v>-21.609092935145974</v>
      </c>
      <c r="BJ359" s="139">
        <f t="shared" si="261"/>
        <v>-51.192185528434067</v>
      </c>
      <c r="BK359" s="137" t="str">
        <f t="shared" si="262"/>
        <v>Y</v>
      </c>
      <c r="BL359" s="137" t="str">
        <f t="shared" si="263"/>
        <v>Y</v>
      </c>
      <c r="BM359" s="137" t="str">
        <f t="shared" si="264"/>
        <v>Y</v>
      </c>
      <c r="BN359" s="137">
        <f>'FOD (ALL)'!H359</f>
        <v>239</v>
      </c>
      <c r="BO359" s="137">
        <f>'FOD (ALL)'!Y359</f>
        <v>125</v>
      </c>
      <c r="BP359" s="137">
        <f>'FOD (ALL)'!AP359</f>
        <v>76</v>
      </c>
      <c r="BQ359" s="137">
        <f>'FOD (ALL)'!BG359</f>
        <v>96</v>
      </c>
      <c r="BR359" s="137">
        <f>'FOD (ALL)'!BX359</f>
        <v>193</v>
      </c>
      <c r="BS359" s="137" t="str">
        <f t="shared" si="265"/>
        <v>Y</v>
      </c>
      <c r="BT359" s="137" t="str">
        <f t="shared" si="266"/>
        <v>Y</v>
      </c>
      <c r="BU359" s="137" t="str">
        <f t="shared" si="267"/>
        <v>N</v>
      </c>
      <c r="BV359" s="137" t="str">
        <f t="shared" si="268"/>
        <v>N</v>
      </c>
      <c r="BW359" s="139">
        <f t="shared" si="269"/>
        <v>91.2</v>
      </c>
      <c r="BX359" s="139">
        <f t="shared" si="270"/>
        <v>64.473684210526315</v>
      </c>
      <c r="BY359" s="139">
        <f t="shared" si="271"/>
        <v>-20.833333333333336</v>
      </c>
      <c r="BZ359" s="139">
        <f t="shared" si="272"/>
        <v>-50.259067357512954</v>
      </c>
      <c r="CA359" s="137" t="str">
        <f t="shared" si="273"/>
        <v>Y</v>
      </c>
      <c r="CB359" s="137" t="str">
        <f t="shared" si="274"/>
        <v>Y</v>
      </c>
      <c r="CC359" s="137" t="str">
        <f t="shared" si="275"/>
        <v>Y</v>
      </c>
    </row>
    <row r="360" spans="1:81" x14ac:dyDescent="0.3">
      <c r="A360" s="137" t="str">
        <f>'FOD (ALL)'!B360</f>
        <v>SHREECEM</v>
      </c>
      <c r="B360" s="146">
        <f>'FOD (ALL)'!C360</f>
        <v>43979</v>
      </c>
      <c r="C360" s="137">
        <f>'FOD (ALL)'!G360</f>
        <v>19803.5</v>
      </c>
      <c r="D360" s="137">
        <f>'FOD (ALL)'!X360</f>
        <v>19146.3</v>
      </c>
      <c r="E360" s="137">
        <f>'FOD (ALL)'!AO360</f>
        <v>19315.2</v>
      </c>
      <c r="F360" s="137">
        <f>'FOD (ALL)'!BF360</f>
        <v>18381.75</v>
      </c>
      <c r="G360" s="137">
        <f>'FOD (ALL)'!BW360</f>
        <v>18156.05</v>
      </c>
      <c r="H360" s="137" t="str">
        <f t="shared" si="232"/>
        <v>Y</v>
      </c>
      <c r="I360" s="137" t="str">
        <f t="shared" si="233"/>
        <v>N</v>
      </c>
      <c r="J360" s="137" t="str">
        <f t="shared" si="234"/>
        <v>Y</v>
      </c>
      <c r="K360" s="137" t="str">
        <f t="shared" si="235"/>
        <v>Y</v>
      </c>
      <c r="L360" s="139">
        <f t="shared" si="236"/>
        <v>3.4325169876164101</v>
      </c>
      <c r="M360" s="139">
        <f t="shared" si="237"/>
        <v>-0.87444085487078282</v>
      </c>
      <c r="N360" s="139">
        <f t="shared" si="238"/>
        <v>5.0781345628136645</v>
      </c>
      <c r="O360" s="139">
        <f t="shared" si="239"/>
        <v>1.2431118001988359</v>
      </c>
      <c r="P360" s="137" t="str">
        <f t="shared" si="240"/>
        <v>Y</v>
      </c>
      <c r="Q360" s="137" t="str">
        <f t="shared" si="241"/>
        <v>N</v>
      </c>
      <c r="R360" s="137" t="str">
        <f t="shared" si="242"/>
        <v>Y</v>
      </c>
      <c r="S360" s="137">
        <f>'FOD (ALL)'!D360</f>
        <v>18934.650000000001</v>
      </c>
      <c r="T360" s="137">
        <f>'FOD (ALL)'!U360</f>
        <v>19102</v>
      </c>
      <c r="U360" s="137">
        <f>'FOD (ALL)'!AL360</f>
        <v>18381.75</v>
      </c>
      <c r="V360" s="137">
        <f>'FOD (ALL)'!BC360</f>
        <v>18338</v>
      </c>
      <c r="W360" s="137">
        <f>'FOD (ALL)'!BT360</f>
        <v>19035.900000000001</v>
      </c>
      <c r="X360" s="137">
        <f>'FOD (ALL)'!E360</f>
        <v>19914</v>
      </c>
      <c r="Y360" s="137">
        <f>'FOD (ALL)'!V360</f>
        <v>19244.2</v>
      </c>
      <c r="Z360" s="137">
        <f>'FOD (ALL)'!AM360</f>
        <v>19544.400000000001</v>
      </c>
      <c r="AA360" s="137">
        <f>'FOD (ALL)'!BD360</f>
        <v>18848</v>
      </c>
      <c r="AB360" s="137">
        <f>'FOD (ALL)'!BU360</f>
        <v>19240</v>
      </c>
      <c r="AC360" s="137">
        <f>'FOD (ALL)'!F360</f>
        <v>18752</v>
      </c>
      <c r="AD360" s="137">
        <f>'FOD (ALL)'!W360</f>
        <v>18739.599999999999</v>
      </c>
      <c r="AE360" s="137">
        <f>'FOD (ALL)'!AN360</f>
        <v>18381.75</v>
      </c>
      <c r="AF360" s="137">
        <f>'FOD (ALL)'!BE360</f>
        <v>18081.150000000001</v>
      </c>
      <c r="AG360" s="137">
        <f>'FOD (ALL)'!BV360</f>
        <v>18044</v>
      </c>
      <c r="AH360" s="137">
        <f>'FOD (ALL)'!J360</f>
        <v>129450</v>
      </c>
      <c r="AI360" s="137">
        <f>'FOD (ALL)'!AA360</f>
        <v>137450</v>
      </c>
      <c r="AJ360" s="137">
        <f>'FOD (ALL)'!AR360</f>
        <v>142450</v>
      </c>
      <c r="AK360" s="137">
        <f>'FOD (ALL)'!BI360</f>
        <v>147200</v>
      </c>
      <c r="AL360" s="137">
        <f>'FOD (ALL)'!BZ360</f>
        <v>145750</v>
      </c>
      <c r="AM360" s="137" t="str">
        <f t="shared" si="243"/>
        <v>N</v>
      </c>
      <c r="AN360" s="137" t="str">
        <f t="shared" si="244"/>
        <v>N</v>
      </c>
      <c r="AO360" s="137" t="str">
        <f t="shared" si="245"/>
        <v>N</v>
      </c>
      <c r="AP360" s="137" t="str">
        <f t="shared" si="246"/>
        <v>Y</v>
      </c>
      <c r="AQ360" s="139">
        <f t="shared" si="247"/>
        <v>-5.8202982902873766</v>
      </c>
      <c r="AR360" s="139">
        <f t="shared" si="248"/>
        <v>-3.5100035100035099</v>
      </c>
      <c r="AS360" s="139">
        <f t="shared" si="249"/>
        <v>-3.226902173913043</v>
      </c>
      <c r="AT360" s="139">
        <f t="shared" si="250"/>
        <v>0.99485420240137223</v>
      </c>
      <c r="AU360" s="137" t="str">
        <f t="shared" si="251"/>
        <v>N</v>
      </c>
      <c r="AV360" s="137" t="str">
        <f t="shared" si="252"/>
        <v>N</v>
      </c>
      <c r="AW360" s="137" t="str">
        <f t="shared" si="253"/>
        <v>N</v>
      </c>
      <c r="AX360" s="137">
        <f>'FOD (ALL)'!I360</f>
        <v>17496.71</v>
      </c>
      <c r="AY360" s="137">
        <f>'FOD (ALL)'!Z360</f>
        <v>10986.08</v>
      </c>
      <c r="AZ360" s="137">
        <f>'FOD (ALL)'!AQ360</f>
        <v>13199.04</v>
      </c>
      <c r="BA360" s="137">
        <f>'FOD (ALL)'!BH360</f>
        <v>9465.41</v>
      </c>
      <c r="BB360" s="137">
        <f>'FOD (ALL)'!BY360</f>
        <v>11890.43</v>
      </c>
      <c r="BC360" s="137" t="str">
        <f t="shared" si="254"/>
        <v>Y</v>
      </c>
      <c r="BD360" s="137" t="str">
        <f t="shared" si="255"/>
        <v>N</v>
      </c>
      <c r="BE360" s="137" t="str">
        <f t="shared" si="256"/>
        <v>Y</v>
      </c>
      <c r="BF360" s="137" t="str">
        <f t="shared" si="257"/>
        <v>N</v>
      </c>
      <c r="BG360" s="139">
        <f t="shared" si="258"/>
        <v>59.26253950453664</v>
      </c>
      <c r="BH360" s="139">
        <f t="shared" si="259"/>
        <v>-16.766067835236509</v>
      </c>
      <c r="BI360" s="139">
        <f t="shared" si="260"/>
        <v>39.444989704619246</v>
      </c>
      <c r="BJ360" s="139">
        <f t="shared" si="261"/>
        <v>-20.394720796472459</v>
      </c>
      <c r="BK360" s="137" t="str">
        <f t="shared" si="262"/>
        <v>Y</v>
      </c>
      <c r="BL360" s="137" t="str">
        <f t="shared" si="263"/>
        <v>N</v>
      </c>
      <c r="BM360" s="137" t="str">
        <f t="shared" si="264"/>
        <v>Y</v>
      </c>
      <c r="BN360" s="137">
        <f>'FOD (ALL)'!H360</f>
        <v>1805</v>
      </c>
      <c r="BO360" s="137">
        <f>'FOD (ALL)'!Y360</f>
        <v>1155</v>
      </c>
      <c r="BP360" s="137">
        <f>'FOD (ALL)'!AP360</f>
        <v>1391</v>
      </c>
      <c r="BQ360" s="137">
        <f>'FOD (ALL)'!BG360</f>
        <v>1025</v>
      </c>
      <c r="BR360" s="137">
        <f>'FOD (ALL)'!BX360</f>
        <v>1274</v>
      </c>
      <c r="BS360" s="137" t="str">
        <f t="shared" si="265"/>
        <v>Y</v>
      </c>
      <c r="BT360" s="137" t="str">
        <f t="shared" si="266"/>
        <v>N</v>
      </c>
      <c r="BU360" s="137" t="str">
        <f t="shared" si="267"/>
        <v>Y</v>
      </c>
      <c r="BV360" s="137" t="str">
        <f t="shared" si="268"/>
        <v>N</v>
      </c>
      <c r="BW360" s="139">
        <f t="shared" si="269"/>
        <v>56.277056277056282</v>
      </c>
      <c r="BX360" s="139">
        <f t="shared" si="270"/>
        <v>-16.966211358734721</v>
      </c>
      <c r="BY360" s="139">
        <f t="shared" si="271"/>
        <v>35.707317073170728</v>
      </c>
      <c r="BZ360" s="139">
        <f t="shared" si="272"/>
        <v>-19.5447409733124</v>
      </c>
      <c r="CA360" s="137" t="str">
        <f t="shared" si="273"/>
        <v>Y</v>
      </c>
      <c r="CB360" s="137" t="str">
        <f t="shared" si="274"/>
        <v>N</v>
      </c>
      <c r="CC360" s="137" t="str">
        <f t="shared" si="275"/>
        <v>Y</v>
      </c>
    </row>
    <row r="361" spans="1:81" x14ac:dyDescent="0.3">
      <c r="A361" s="137" t="str">
        <f>'FOD (ALL)'!B361</f>
        <v>SHREECEM</v>
      </c>
      <c r="B361" s="146">
        <f>'FOD (ALL)'!C361</f>
        <v>44007</v>
      </c>
      <c r="C361" s="137">
        <f>'FOD (ALL)'!G361</f>
        <v>19860</v>
      </c>
      <c r="D361" s="137">
        <f>'FOD (ALL)'!X361</f>
        <v>19162.05</v>
      </c>
      <c r="E361" s="137">
        <f>'FOD (ALL)'!AO361</f>
        <v>19393</v>
      </c>
      <c r="F361" s="137">
        <f>'FOD (ALL)'!BF361</f>
        <v>18428</v>
      </c>
      <c r="G361" s="137">
        <f>'FOD (ALL)'!BW361</f>
        <v>18231.150000000001</v>
      </c>
      <c r="H361" s="137" t="str">
        <f t="shared" si="232"/>
        <v>Y</v>
      </c>
      <c r="I361" s="137" t="str">
        <f t="shared" si="233"/>
        <v>N</v>
      </c>
      <c r="J361" s="137" t="str">
        <f t="shared" si="234"/>
        <v>Y</v>
      </c>
      <c r="K361" s="137" t="str">
        <f t="shared" si="235"/>
        <v>Y</v>
      </c>
      <c r="L361" s="139">
        <f t="shared" si="236"/>
        <v>3.642355593477737</v>
      </c>
      <c r="M361" s="139">
        <f t="shared" si="237"/>
        <v>-1.1908936214097907</v>
      </c>
      <c r="N361" s="139">
        <f t="shared" si="238"/>
        <v>5.236596483611895</v>
      </c>
      <c r="O361" s="139">
        <f t="shared" si="239"/>
        <v>1.0797453808454129</v>
      </c>
      <c r="P361" s="137" t="str">
        <f t="shared" si="240"/>
        <v>Y</v>
      </c>
      <c r="Q361" s="137" t="str">
        <f t="shared" si="241"/>
        <v>N</v>
      </c>
      <c r="R361" s="137" t="str">
        <f t="shared" si="242"/>
        <v>Y</v>
      </c>
      <c r="S361" s="137">
        <f>'FOD (ALL)'!D361</f>
        <v>18900</v>
      </c>
      <c r="T361" s="137">
        <f>'FOD (ALL)'!U361</f>
        <v>19000.05</v>
      </c>
      <c r="U361" s="137">
        <f>'FOD (ALL)'!AL361</f>
        <v>18770.3</v>
      </c>
      <c r="V361" s="137">
        <f>'FOD (ALL)'!BC361</f>
        <v>18180</v>
      </c>
      <c r="W361" s="137">
        <f>'FOD (ALL)'!BT361</f>
        <v>18953.849999999999</v>
      </c>
      <c r="X361" s="137">
        <f>'FOD (ALL)'!E361</f>
        <v>19950</v>
      </c>
      <c r="Y361" s="137">
        <f>'FOD (ALL)'!V361</f>
        <v>19250</v>
      </c>
      <c r="Z361" s="137">
        <f>'FOD (ALL)'!AM361</f>
        <v>19520</v>
      </c>
      <c r="AA361" s="137">
        <f>'FOD (ALL)'!BD361</f>
        <v>18871.150000000001</v>
      </c>
      <c r="AB361" s="137">
        <f>'FOD (ALL)'!BU361</f>
        <v>19150.05</v>
      </c>
      <c r="AC361" s="137">
        <f>'FOD (ALL)'!F361</f>
        <v>18813.900000000001</v>
      </c>
      <c r="AD361" s="137">
        <f>'FOD (ALL)'!W361</f>
        <v>18850</v>
      </c>
      <c r="AE361" s="137">
        <f>'FOD (ALL)'!AN361</f>
        <v>18538.45</v>
      </c>
      <c r="AF361" s="137">
        <f>'FOD (ALL)'!BE361</f>
        <v>18180</v>
      </c>
      <c r="AG361" s="137">
        <f>'FOD (ALL)'!BV361</f>
        <v>18119.8</v>
      </c>
      <c r="AH361" s="137">
        <f>'FOD (ALL)'!J361</f>
        <v>15650</v>
      </c>
      <c r="AI361" s="137">
        <f>'FOD (ALL)'!AA361</f>
        <v>7400</v>
      </c>
      <c r="AJ361" s="137">
        <f>'FOD (ALL)'!AR361</f>
        <v>6950</v>
      </c>
      <c r="AK361" s="137">
        <f>'FOD (ALL)'!BI361</f>
        <v>3500</v>
      </c>
      <c r="AL361" s="137">
        <f>'FOD (ALL)'!BZ361</f>
        <v>2150</v>
      </c>
      <c r="AM361" s="137" t="str">
        <f t="shared" si="243"/>
        <v>Y</v>
      </c>
      <c r="AN361" s="137" t="str">
        <f t="shared" si="244"/>
        <v>Y</v>
      </c>
      <c r="AO361" s="137" t="str">
        <f t="shared" si="245"/>
        <v>Y</v>
      </c>
      <c r="AP361" s="137" t="str">
        <f t="shared" si="246"/>
        <v>Y</v>
      </c>
      <c r="AQ361" s="139">
        <f t="shared" si="247"/>
        <v>111.48648648648648</v>
      </c>
      <c r="AR361" s="139">
        <f t="shared" si="248"/>
        <v>6.4748201438848918</v>
      </c>
      <c r="AS361" s="139">
        <f t="shared" si="249"/>
        <v>98.571428571428584</v>
      </c>
      <c r="AT361" s="139">
        <f t="shared" si="250"/>
        <v>62.790697674418603</v>
      </c>
      <c r="AU361" s="137" t="str">
        <f t="shared" si="251"/>
        <v>Y</v>
      </c>
      <c r="AV361" s="137" t="str">
        <f t="shared" si="252"/>
        <v>N</v>
      </c>
      <c r="AW361" s="137" t="str">
        <f t="shared" si="253"/>
        <v>Y</v>
      </c>
      <c r="AX361" s="137">
        <f>'FOD (ALL)'!I361</f>
        <v>5219.6499999999996</v>
      </c>
      <c r="AY361" s="137">
        <f>'FOD (ALL)'!Z361</f>
        <v>1227.08</v>
      </c>
      <c r="AZ361" s="137">
        <f>'FOD (ALL)'!AQ361</f>
        <v>1233.06</v>
      </c>
      <c r="BA361" s="137">
        <f>'FOD (ALL)'!BH361</f>
        <v>639.85</v>
      </c>
      <c r="BB361" s="137">
        <f>'FOD (ALL)'!BY361</f>
        <v>398.77</v>
      </c>
      <c r="BC361" s="137" t="str">
        <f t="shared" si="254"/>
        <v>Y</v>
      </c>
      <c r="BD361" s="137" t="str">
        <f t="shared" si="255"/>
        <v>N</v>
      </c>
      <c r="BE361" s="137" t="str">
        <f t="shared" si="256"/>
        <v>Y</v>
      </c>
      <c r="BF361" s="137" t="str">
        <f t="shared" si="257"/>
        <v>Y</v>
      </c>
      <c r="BG361" s="139">
        <f t="shared" si="258"/>
        <v>325.37161391270331</v>
      </c>
      <c r="BH361" s="139">
        <f t="shared" si="259"/>
        <v>-0.48497234522245619</v>
      </c>
      <c r="BI361" s="139">
        <f t="shared" si="260"/>
        <v>92.710791591779312</v>
      </c>
      <c r="BJ361" s="139">
        <f t="shared" si="261"/>
        <v>60.455901898337402</v>
      </c>
      <c r="BK361" s="137" t="str">
        <f t="shared" si="262"/>
        <v>Y</v>
      </c>
      <c r="BL361" s="137" t="str">
        <f t="shared" si="263"/>
        <v>N</v>
      </c>
      <c r="BM361" s="137" t="str">
        <f t="shared" si="264"/>
        <v>Y</v>
      </c>
      <c r="BN361" s="137">
        <f>'FOD (ALL)'!H361</f>
        <v>538</v>
      </c>
      <c r="BO361" s="137">
        <f>'FOD (ALL)'!Y361</f>
        <v>129</v>
      </c>
      <c r="BP361" s="137">
        <f>'FOD (ALL)'!AP361</f>
        <v>130</v>
      </c>
      <c r="BQ361" s="137">
        <f>'FOD (ALL)'!BG361</f>
        <v>69</v>
      </c>
      <c r="BR361" s="137">
        <f>'FOD (ALL)'!BX361</f>
        <v>43</v>
      </c>
      <c r="BS361" s="137" t="str">
        <f t="shared" si="265"/>
        <v>Y</v>
      </c>
      <c r="BT361" s="137" t="str">
        <f t="shared" si="266"/>
        <v>N</v>
      </c>
      <c r="BU361" s="137" t="str">
        <f t="shared" si="267"/>
        <v>Y</v>
      </c>
      <c r="BV361" s="137" t="str">
        <f t="shared" si="268"/>
        <v>Y</v>
      </c>
      <c r="BW361" s="139">
        <f t="shared" si="269"/>
        <v>317.05426356589146</v>
      </c>
      <c r="BX361" s="139">
        <f t="shared" si="270"/>
        <v>-0.76923076923076927</v>
      </c>
      <c r="BY361" s="139">
        <f t="shared" si="271"/>
        <v>88.405797101449281</v>
      </c>
      <c r="BZ361" s="139">
        <f t="shared" si="272"/>
        <v>60.465116279069761</v>
      </c>
      <c r="CA361" s="137" t="str">
        <f t="shared" si="273"/>
        <v>Y</v>
      </c>
      <c r="CB361" s="137" t="str">
        <f t="shared" si="274"/>
        <v>N</v>
      </c>
      <c r="CC361" s="137" t="str">
        <f t="shared" si="275"/>
        <v>Y</v>
      </c>
    </row>
    <row r="362" spans="1:81" x14ac:dyDescent="0.3">
      <c r="A362" s="137" t="str">
        <f>'FOD (ALL)'!B362</f>
        <v>SHREECEM</v>
      </c>
      <c r="B362" s="146">
        <f>'FOD (ALL)'!C362</f>
        <v>44042</v>
      </c>
      <c r="C362" s="137">
        <f>'FOD (ALL)'!G362</f>
        <v>20070.900000000001</v>
      </c>
      <c r="D362" s="137">
        <f>'FOD (ALL)'!X362</f>
        <v>19423.900000000001</v>
      </c>
      <c r="E362" s="137">
        <f>'FOD (ALL)'!AO362</f>
        <v>19591.099999999999</v>
      </c>
      <c r="F362" s="137">
        <f>'FOD (ALL)'!BF362</f>
        <v>18510</v>
      </c>
      <c r="G362" s="137">
        <f>'FOD (ALL)'!BW362</f>
        <v>18321.900000000001</v>
      </c>
      <c r="H362" s="137" t="str">
        <f t="shared" si="232"/>
        <v>Y</v>
      </c>
      <c r="I362" s="137" t="str">
        <f t="shared" si="233"/>
        <v>N</v>
      </c>
      <c r="J362" s="137" t="str">
        <f t="shared" si="234"/>
        <v>Y</v>
      </c>
      <c r="K362" s="137" t="str">
        <f t="shared" si="235"/>
        <v>Y</v>
      </c>
      <c r="L362" s="139">
        <f t="shared" si="236"/>
        <v>3.3309479558688007</v>
      </c>
      <c r="M362" s="139">
        <f t="shared" si="237"/>
        <v>-0.8534487598960605</v>
      </c>
      <c r="N362" s="139">
        <f t="shared" si="238"/>
        <v>5.8406266882765987</v>
      </c>
      <c r="O362" s="139">
        <f t="shared" si="239"/>
        <v>1.0266402501923848</v>
      </c>
      <c r="P362" s="137" t="str">
        <f t="shared" si="240"/>
        <v>Y</v>
      </c>
      <c r="Q362" s="137" t="str">
        <f t="shared" si="241"/>
        <v>N</v>
      </c>
      <c r="R362" s="137" t="str">
        <f t="shared" si="242"/>
        <v>Y</v>
      </c>
      <c r="S362" s="137">
        <f>'FOD (ALL)'!D362</f>
        <v>18902.099999999999</v>
      </c>
      <c r="T362" s="137">
        <f>'FOD (ALL)'!U362</f>
        <v>0</v>
      </c>
      <c r="U362" s="137">
        <f>'FOD (ALL)'!AL362</f>
        <v>0</v>
      </c>
      <c r="V362" s="137">
        <f>'FOD (ALL)'!BC362</f>
        <v>0</v>
      </c>
      <c r="W362" s="137">
        <f>'FOD (ALL)'!BT362</f>
        <v>18840</v>
      </c>
      <c r="X362" s="137">
        <f>'FOD (ALL)'!E362</f>
        <v>18902.099999999999</v>
      </c>
      <c r="Y362" s="137">
        <f>'FOD (ALL)'!V362</f>
        <v>0</v>
      </c>
      <c r="Z362" s="137">
        <f>'FOD (ALL)'!AM362</f>
        <v>0</v>
      </c>
      <c r="AA362" s="137">
        <f>'FOD (ALL)'!BD362</f>
        <v>0</v>
      </c>
      <c r="AB362" s="137">
        <f>'FOD (ALL)'!BU362</f>
        <v>18840</v>
      </c>
      <c r="AC362" s="137">
        <f>'FOD (ALL)'!F362</f>
        <v>18902.099999999999</v>
      </c>
      <c r="AD362" s="137">
        <f>'FOD (ALL)'!W362</f>
        <v>0</v>
      </c>
      <c r="AE362" s="137">
        <f>'FOD (ALL)'!AN362</f>
        <v>0</v>
      </c>
      <c r="AF362" s="137">
        <f>'FOD (ALL)'!BE362</f>
        <v>0</v>
      </c>
      <c r="AG362" s="137">
        <f>'FOD (ALL)'!BV362</f>
        <v>18840</v>
      </c>
      <c r="AH362" s="137">
        <f>'FOD (ALL)'!J362</f>
        <v>100</v>
      </c>
      <c r="AI362" s="137">
        <f>'FOD (ALL)'!AA362</f>
        <v>50</v>
      </c>
      <c r="AJ362" s="137">
        <f>'FOD (ALL)'!AR362</f>
        <v>50</v>
      </c>
      <c r="AK362" s="137">
        <f>'FOD (ALL)'!BI362</f>
        <v>50</v>
      </c>
      <c r="AL362" s="137">
        <f>'FOD (ALL)'!BZ362</f>
        <v>50</v>
      </c>
      <c r="AM362" s="137" t="str">
        <f t="shared" si="243"/>
        <v>Y</v>
      </c>
      <c r="AN362" s="137" t="str">
        <f t="shared" si="244"/>
        <v>Y</v>
      </c>
      <c r="AO362" s="137" t="str">
        <f t="shared" si="245"/>
        <v>Y</v>
      </c>
      <c r="AP362" s="137" t="str">
        <f t="shared" si="246"/>
        <v>Y</v>
      </c>
      <c r="AQ362" s="139">
        <f t="shared" si="247"/>
        <v>100</v>
      </c>
      <c r="AR362" s="139">
        <f t="shared" si="248"/>
        <v>0</v>
      </c>
      <c r="AS362" s="139">
        <f t="shared" si="249"/>
        <v>0</v>
      </c>
      <c r="AT362" s="139">
        <f t="shared" si="250"/>
        <v>0</v>
      </c>
      <c r="AU362" s="137" t="str">
        <f t="shared" si="251"/>
        <v>Y</v>
      </c>
      <c r="AV362" s="137" t="str">
        <f t="shared" si="252"/>
        <v>Y</v>
      </c>
      <c r="AW362" s="137" t="str">
        <f t="shared" si="253"/>
        <v>Y</v>
      </c>
      <c r="AX362" s="137">
        <f>'FOD (ALL)'!I362</f>
        <v>9.4499999999999993</v>
      </c>
      <c r="AY362" s="137">
        <f>'FOD (ALL)'!Z362</f>
        <v>0</v>
      </c>
      <c r="AZ362" s="137">
        <f>'FOD (ALL)'!AQ362</f>
        <v>0</v>
      </c>
      <c r="BA362" s="137">
        <f>'FOD (ALL)'!BH362</f>
        <v>0</v>
      </c>
      <c r="BB362" s="137">
        <f>'FOD (ALL)'!BY362</f>
        <v>9.42</v>
      </c>
      <c r="BC362" s="137" t="str">
        <f t="shared" si="254"/>
        <v>Y</v>
      </c>
      <c r="BD362" s="137" t="str">
        <f t="shared" si="255"/>
        <v>Y</v>
      </c>
      <c r="BE362" s="137" t="str">
        <f t="shared" si="256"/>
        <v>Y</v>
      </c>
      <c r="BF362" s="137" t="str">
        <f t="shared" si="257"/>
        <v>N</v>
      </c>
      <c r="BG362" s="139" t="e">
        <f t="shared" si="258"/>
        <v>#DIV/0!</v>
      </c>
      <c r="BH362" s="139" t="e">
        <f t="shared" si="259"/>
        <v>#DIV/0!</v>
      </c>
      <c r="BI362" s="139" t="e">
        <f t="shared" si="260"/>
        <v>#DIV/0!</v>
      </c>
      <c r="BJ362" s="139">
        <f t="shared" si="261"/>
        <v>-100</v>
      </c>
      <c r="BK362" s="137" t="e">
        <f t="shared" si="262"/>
        <v>#DIV/0!</v>
      </c>
      <c r="BL362" s="137" t="e">
        <f t="shared" si="263"/>
        <v>#DIV/0!</v>
      </c>
      <c r="BM362" s="137" t="e">
        <f t="shared" si="264"/>
        <v>#DIV/0!</v>
      </c>
      <c r="BN362" s="137">
        <f>'FOD (ALL)'!H362</f>
        <v>1</v>
      </c>
      <c r="BO362" s="137">
        <f>'FOD (ALL)'!Y362</f>
        <v>0</v>
      </c>
      <c r="BP362" s="137">
        <f>'FOD (ALL)'!AP362</f>
        <v>0</v>
      </c>
      <c r="BQ362" s="137">
        <f>'FOD (ALL)'!BG362</f>
        <v>0</v>
      </c>
      <c r="BR362" s="137">
        <f>'FOD (ALL)'!BX362</f>
        <v>1</v>
      </c>
      <c r="BS362" s="137" t="str">
        <f t="shared" si="265"/>
        <v>Y</v>
      </c>
      <c r="BT362" s="137" t="str">
        <f t="shared" si="266"/>
        <v>Y</v>
      </c>
      <c r="BU362" s="137" t="str">
        <f t="shared" si="267"/>
        <v>Y</v>
      </c>
      <c r="BV362" s="137" t="str">
        <f t="shared" si="268"/>
        <v>N</v>
      </c>
      <c r="BW362" s="139" t="e">
        <f t="shared" si="269"/>
        <v>#DIV/0!</v>
      </c>
      <c r="BX362" s="139" t="e">
        <f t="shared" si="270"/>
        <v>#DIV/0!</v>
      </c>
      <c r="BY362" s="139" t="e">
        <f t="shared" si="271"/>
        <v>#DIV/0!</v>
      </c>
      <c r="BZ362" s="139">
        <f t="shared" si="272"/>
        <v>-100</v>
      </c>
      <c r="CA362" s="137" t="e">
        <f t="shared" si="273"/>
        <v>#DIV/0!</v>
      </c>
      <c r="CB362" s="137" t="e">
        <f t="shared" si="274"/>
        <v>#DIV/0!</v>
      </c>
      <c r="CC362" s="137" t="e">
        <f t="shared" si="275"/>
        <v>#DIV/0!</v>
      </c>
    </row>
    <row r="363" spans="1:81" x14ac:dyDescent="0.3">
      <c r="A363" s="137" t="str">
        <f>'FOD (ALL)'!B363</f>
        <v>SIEMENS</v>
      </c>
      <c r="B363" s="146">
        <f>'FOD (ALL)'!C363</f>
        <v>43979</v>
      </c>
      <c r="C363" s="137">
        <f>'FOD (ALL)'!G363</f>
        <v>1016.1</v>
      </c>
      <c r="D363" s="137">
        <f>'FOD (ALL)'!X363</f>
        <v>1020.5</v>
      </c>
      <c r="E363" s="137">
        <f>'FOD (ALL)'!AO363</f>
        <v>1024.95</v>
      </c>
      <c r="F363" s="137">
        <f>'FOD (ALL)'!BF363</f>
        <v>1022.8</v>
      </c>
      <c r="G363" s="137">
        <f>'FOD (ALL)'!BW363</f>
        <v>997.55</v>
      </c>
      <c r="H363" s="137" t="str">
        <f t="shared" si="232"/>
        <v>N</v>
      </c>
      <c r="I363" s="137" t="str">
        <f t="shared" si="233"/>
        <v>N</v>
      </c>
      <c r="J363" s="137" t="str">
        <f t="shared" si="234"/>
        <v>Y</v>
      </c>
      <c r="K363" s="137" t="str">
        <f t="shared" si="235"/>
        <v>Y</v>
      </c>
      <c r="L363" s="139">
        <f t="shared" si="236"/>
        <v>-0.43116119549240345</v>
      </c>
      <c r="M363" s="139">
        <f t="shared" si="237"/>
        <v>-0.43416752036685158</v>
      </c>
      <c r="N363" s="139">
        <f t="shared" si="238"/>
        <v>0.21020727414940271</v>
      </c>
      <c r="O363" s="139">
        <f t="shared" si="239"/>
        <v>2.531201443536665</v>
      </c>
      <c r="P363" s="137" t="str">
        <f t="shared" si="240"/>
        <v>Y</v>
      </c>
      <c r="Q363" s="137" t="str">
        <f t="shared" si="241"/>
        <v>N</v>
      </c>
      <c r="R363" s="137" t="str">
        <f t="shared" si="242"/>
        <v>N</v>
      </c>
      <c r="S363" s="137">
        <f>'FOD (ALL)'!D363</f>
        <v>1020.05</v>
      </c>
      <c r="T363" s="137">
        <f>'FOD (ALL)'!U363</f>
        <v>1023.3</v>
      </c>
      <c r="U363" s="137">
        <f>'FOD (ALL)'!AL363</f>
        <v>1013.45</v>
      </c>
      <c r="V363" s="137">
        <f>'FOD (ALL)'!BC363</f>
        <v>1038.6500000000001</v>
      </c>
      <c r="W363" s="137">
        <f>'FOD (ALL)'!BT363</f>
        <v>1078.0999999999999</v>
      </c>
      <c r="X363" s="137">
        <f>'FOD (ALL)'!E363</f>
        <v>1033</v>
      </c>
      <c r="Y363" s="137">
        <f>'FOD (ALL)'!V363</f>
        <v>1037.95</v>
      </c>
      <c r="Z363" s="137">
        <f>'FOD (ALL)'!AM363</f>
        <v>1040</v>
      </c>
      <c r="AA363" s="137">
        <f>'FOD (ALL)'!BD363</f>
        <v>1042</v>
      </c>
      <c r="AB363" s="137">
        <f>'FOD (ALL)'!BU363</f>
        <v>1081</v>
      </c>
      <c r="AC363" s="137">
        <f>'FOD (ALL)'!F363</f>
        <v>1002.85</v>
      </c>
      <c r="AD363" s="137">
        <f>'FOD (ALL)'!W363</f>
        <v>1014</v>
      </c>
      <c r="AE363" s="137">
        <f>'FOD (ALL)'!AN363</f>
        <v>1003.35</v>
      </c>
      <c r="AF363" s="137">
        <f>'FOD (ALL)'!BE363</f>
        <v>1003</v>
      </c>
      <c r="AG363" s="137">
        <f>'FOD (ALL)'!BV363</f>
        <v>992.35</v>
      </c>
      <c r="AH363" s="137">
        <f>'FOD (ALL)'!J363</f>
        <v>1895850</v>
      </c>
      <c r="AI363" s="137">
        <f>'FOD (ALL)'!AA363</f>
        <v>1971750</v>
      </c>
      <c r="AJ363" s="137">
        <f>'FOD (ALL)'!AR363</f>
        <v>1954700</v>
      </c>
      <c r="AK363" s="137">
        <f>'FOD (ALL)'!BI363</f>
        <v>1953050</v>
      </c>
      <c r="AL363" s="137">
        <f>'FOD (ALL)'!BZ363</f>
        <v>1957450</v>
      </c>
      <c r="AM363" s="137" t="str">
        <f t="shared" si="243"/>
        <v>N</v>
      </c>
      <c r="AN363" s="137" t="str">
        <f t="shared" si="244"/>
        <v>Y</v>
      </c>
      <c r="AO363" s="137" t="str">
        <f t="shared" si="245"/>
        <v>Y</v>
      </c>
      <c r="AP363" s="137" t="str">
        <f t="shared" si="246"/>
        <v>N</v>
      </c>
      <c r="AQ363" s="139">
        <f t="shared" si="247"/>
        <v>-3.8493723849372383</v>
      </c>
      <c r="AR363" s="139">
        <f t="shared" si="248"/>
        <v>0.87225661226786722</v>
      </c>
      <c r="AS363" s="139">
        <f t="shared" si="249"/>
        <v>8.4483244156575613E-2</v>
      </c>
      <c r="AT363" s="139">
        <f t="shared" si="250"/>
        <v>-0.22478224220286599</v>
      </c>
      <c r="AU363" s="137" t="str">
        <f t="shared" si="251"/>
        <v>N</v>
      </c>
      <c r="AV363" s="137" t="str">
        <f t="shared" si="252"/>
        <v>Y</v>
      </c>
      <c r="AW363" s="137" t="str">
        <f t="shared" si="253"/>
        <v>Y</v>
      </c>
      <c r="AX363" s="137">
        <f>'FOD (ALL)'!I363</f>
        <v>5216.5600000000004</v>
      </c>
      <c r="AY363" s="137">
        <f>'FOD (ALL)'!Z363</f>
        <v>4860.82</v>
      </c>
      <c r="AZ363" s="137">
        <f>'FOD (ALL)'!AQ363</f>
        <v>6694.26</v>
      </c>
      <c r="BA363" s="137">
        <f>'FOD (ALL)'!BH363</f>
        <v>12353.02</v>
      </c>
      <c r="BB363" s="137">
        <f>'FOD (ALL)'!BY363</f>
        <v>10618.76</v>
      </c>
      <c r="BC363" s="137" t="str">
        <f t="shared" si="254"/>
        <v>Y</v>
      </c>
      <c r="BD363" s="137" t="str">
        <f t="shared" si="255"/>
        <v>N</v>
      </c>
      <c r="BE363" s="137" t="str">
        <f t="shared" si="256"/>
        <v>N</v>
      </c>
      <c r="BF363" s="137" t="str">
        <f t="shared" si="257"/>
        <v>Y</v>
      </c>
      <c r="BG363" s="139">
        <f t="shared" si="258"/>
        <v>7.3185182746944077</v>
      </c>
      <c r="BH363" s="139">
        <f t="shared" si="259"/>
        <v>-27.388240074332344</v>
      </c>
      <c r="BI363" s="139">
        <f t="shared" si="260"/>
        <v>-45.808717220566308</v>
      </c>
      <c r="BJ363" s="139">
        <f t="shared" si="261"/>
        <v>16.332038769121819</v>
      </c>
      <c r="BK363" s="137" t="str">
        <f t="shared" si="262"/>
        <v>Y</v>
      </c>
      <c r="BL363" s="137" t="str">
        <f t="shared" si="263"/>
        <v>Y</v>
      </c>
      <c r="BM363" s="137" t="str">
        <f t="shared" si="264"/>
        <v>N</v>
      </c>
      <c r="BN363" s="137">
        <f>'FOD (ALL)'!H363</f>
        <v>931</v>
      </c>
      <c r="BO363" s="137">
        <f>'FOD (ALL)'!Y363</f>
        <v>861</v>
      </c>
      <c r="BP363" s="137">
        <f>'FOD (ALL)'!AP363</f>
        <v>1191</v>
      </c>
      <c r="BQ363" s="137">
        <f>'FOD (ALL)'!BG363</f>
        <v>2200</v>
      </c>
      <c r="BR363" s="137">
        <f>'FOD (ALL)'!BX363</f>
        <v>1862</v>
      </c>
      <c r="BS363" s="137" t="str">
        <f t="shared" si="265"/>
        <v>Y</v>
      </c>
      <c r="BT363" s="137" t="str">
        <f t="shared" si="266"/>
        <v>N</v>
      </c>
      <c r="BU363" s="137" t="str">
        <f t="shared" si="267"/>
        <v>N</v>
      </c>
      <c r="BV363" s="137" t="str">
        <f t="shared" si="268"/>
        <v>Y</v>
      </c>
      <c r="BW363" s="139">
        <f t="shared" si="269"/>
        <v>8.1300813008130071</v>
      </c>
      <c r="BX363" s="139">
        <f t="shared" si="270"/>
        <v>-27.70780856423174</v>
      </c>
      <c r="BY363" s="139">
        <f t="shared" si="271"/>
        <v>-45.86363636363636</v>
      </c>
      <c r="BZ363" s="139">
        <f t="shared" si="272"/>
        <v>18.152524167561761</v>
      </c>
      <c r="CA363" s="137" t="str">
        <f t="shared" si="273"/>
        <v>Y</v>
      </c>
      <c r="CB363" s="137" t="str">
        <f t="shared" si="274"/>
        <v>Y</v>
      </c>
      <c r="CC363" s="137" t="str">
        <f t="shared" si="275"/>
        <v>N</v>
      </c>
    </row>
    <row r="364" spans="1:81" x14ac:dyDescent="0.3">
      <c r="A364" s="137" t="str">
        <f>'FOD (ALL)'!B364</f>
        <v>SIEMENS</v>
      </c>
      <c r="B364" s="146">
        <f>'FOD (ALL)'!C364</f>
        <v>44007</v>
      </c>
      <c r="C364" s="137">
        <f>'FOD (ALL)'!G364</f>
        <v>1016.95</v>
      </c>
      <c r="D364" s="137">
        <f>'FOD (ALL)'!X364</f>
        <v>1022.75</v>
      </c>
      <c r="E364" s="137">
        <f>'FOD (ALL)'!AO364</f>
        <v>1029.5999999999999</v>
      </c>
      <c r="F364" s="137">
        <f>'FOD (ALL)'!BF364</f>
        <v>1024.8499999999999</v>
      </c>
      <c r="G364" s="137">
        <f>'FOD (ALL)'!BW364</f>
        <v>1002.1</v>
      </c>
      <c r="H364" s="137" t="str">
        <f t="shared" si="232"/>
        <v>N</v>
      </c>
      <c r="I364" s="137" t="str">
        <f t="shared" si="233"/>
        <v>N</v>
      </c>
      <c r="J364" s="137" t="str">
        <f t="shared" si="234"/>
        <v>Y</v>
      </c>
      <c r="K364" s="137" t="str">
        <f t="shared" si="235"/>
        <v>Y</v>
      </c>
      <c r="L364" s="139">
        <f t="shared" si="236"/>
        <v>-0.56709850892201952</v>
      </c>
      <c r="M364" s="139">
        <f t="shared" si="237"/>
        <v>-0.66530691530690655</v>
      </c>
      <c r="N364" s="139">
        <f t="shared" si="238"/>
        <v>0.46348246084792905</v>
      </c>
      <c r="O364" s="139">
        <f t="shared" si="239"/>
        <v>2.2702325117253652</v>
      </c>
      <c r="P364" s="137" t="str">
        <f t="shared" si="240"/>
        <v>Y</v>
      </c>
      <c r="Q364" s="137" t="str">
        <f t="shared" si="241"/>
        <v>N</v>
      </c>
      <c r="R364" s="137" t="str">
        <f t="shared" si="242"/>
        <v>N</v>
      </c>
      <c r="S364" s="137">
        <f>'FOD (ALL)'!D364</f>
        <v>1025</v>
      </c>
      <c r="T364" s="137">
        <f>'FOD (ALL)'!U364</f>
        <v>1021</v>
      </c>
      <c r="U364" s="137">
        <f>'FOD (ALL)'!AL364</f>
        <v>1025</v>
      </c>
      <c r="V364" s="137">
        <f>'FOD (ALL)'!BC364</f>
        <v>1017</v>
      </c>
      <c r="W364" s="137">
        <f>'FOD (ALL)'!BT364</f>
        <v>1071.0999999999999</v>
      </c>
      <c r="X364" s="137">
        <f>'FOD (ALL)'!E364</f>
        <v>1034</v>
      </c>
      <c r="Y364" s="137">
        <f>'FOD (ALL)'!V364</f>
        <v>1039.05</v>
      </c>
      <c r="Z364" s="137">
        <f>'FOD (ALL)'!AM364</f>
        <v>1039</v>
      </c>
      <c r="AA364" s="137">
        <f>'FOD (ALL)'!BD364</f>
        <v>1030.0999999999999</v>
      </c>
      <c r="AB364" s="137">
        <f>'FOD (ALL)'!BU364</f>
        <v>1071.0999999999999</v>
      </c>
      <c r="AC364" s="137">
        <f>'FOD (ALL)'!F364</f>
        <v>1005</v>
      </c>
      <c r="AD364" s="137">
        <f>'FOD (ALL)'!W364</f>
        <v>1017</v>
      </c>
      <c r="AE364" s="137">
        <f>'FOD (ALL)'!AN364</f>
        <v>1008.1</v>
      </c>
      <c r="AF364" s="137">
        <f>'FOD (ALL)'!BE364</f>
        <v>1015</v>
      </c>
      <c r="AG364" s="137">
        <f>'FOD (ALL)'!BV364</f>
        <v>994.4</v>
      </c>
      <c r="AH364" s="137">
        <f>'FOD (ALL)'!J364</f>
        <v>182050</v>
      </c>
      <c r="AI364" s="137">
        <f>'FOD (ALL)'!AA364</f>
        <v>91300</v>
      </c>
      <c r="AJ364" s="137">
        <f>'FOD (ALL)'!AR364</f>
        <v>60500</v>
      </c>
      <c r="AK364" s="137">
        <f>'FOD (ALL)'!BI364</f>
        <v>51700</v>
      </c>
      <c r="AL364" s="137">
        <f>'FOD (ALL)'!BZ364</f>
        <v>46750</v>
      </c>
      <c r="AM364" s="137" t="str">
        <f t="shared" si="243"/>
        <v>Y</v>
      </c>
      <c r="AN364" s="137" t="str">
        <f t="shared" si="244"/>
        <v>Y</v>
      </c>
      <c r="AO364" s="137" t="str">
        <f t="shared" si="245"/>
        <v>Y</v>
      </c>
      <c r="AP364" s="137" t="str">
        <f t="shared" si="246"/>
        <v>Y</v>
      </c>
      <c r="AQ364" s="139">
        <f t="shared" si="247"/>
        <v>99.397590361445793</v>
      </c>
      <c r="AR364" s="139">
        <f t="shared" si="248"/>
        <v>50.909090909090907</v>
      </c>
      <c r="AS364" s="139">
        <f t="shared" si="249"/>
        <v>17.021276595744681</v>
      </c>
      <c r="AT364" s="139">
        <f t="shared" si="250"/>
        <v>10.588235294117647</v>
      </c>
      <c r="AU364" s="137" t="str">
        <f t="shared" si="251"/>
        <v>Y</v>
      </c>
      <c r="AV364" s="137" t="str">
        <f t="shared" si="252"/>
        <v>Y</v>
      </c>
      <c r="AW364" s="137" t="str">
        <f t="shared" si="253"/>
        <v>Y</v>
      </c>
      <c r="AX364" s="137">
        <f>'FOD (ALL)'!I364</f>
        <v>1666.6</v>
      </c>
      <c r="AY364" s="137">
        <f>'FOD (ALL)'!Z364</f>
        <v>809.66</v>
      </c>
      <c r="AZ364" s="137">
        <f>'FOD (ALL)'!AQ364</f>
        <v>321.2</v>
      </c>
      <c r="BA364" s="137">
        <f>'FOD (ALL)'!BH364</f>
        <v>146.44</v>
      </c>
      <c r="BB364" s="137">
        <f>'FOD (ALL)'!BY364</f>
        <v>283.86</v>
      </c>
      <c r="BC364" s="137" t="str">
        <f t="shared" si="254"/>
        <v>Y</v>
      </c>
      <c r="BD364" s="137" t="str">
        <f t="shared" si="255"/>
        <v>Y</v>
      </c>
      <c r="BE364" s="137" t="str">
        <f t="shared" si="256"/>
        <v>Y</v>
      </c>
      <c r="BF364" s="137" t="str">
        <f t="shared" si="257"/>
        <v>N</v>
      </c>
      <c r="BG364" s="139">
        <f t="shared" si="258"/>
        <v>105.8394881802238</v>
      </c>
      <c r="BH364" s="139">
        <f t="shared" si="259"/>
        <v>152.07347447073474</v>
      </c>
      <c r="BI364" s="139">
        <f t="shared" si="260"/>
        <v>119.33897842119639</v>
      </c>
      <c r="BJ364" s="139">
        <f t="shared" si="261"/>
        <v>-48.411188614105548</v>
      </c>
      <c r="BK364" s="137" t="str">
        <f t="shared" si="262"/>
        <v>N</v>
      </c>
      <c r="BL364" s="137" t="str">
        <f t="shared" si="263"/>
        <v>Y</v>
      </c>
      <c r="BM364" s="137" t="str">
        <f t="shared" si="264"/>
        <v>Y</v>
      </c>
      <c r="BN364" s="137">
        <f>'FOD (ALL)'!H364</f>
        <v>297</v>
      </c>
      <c r="BO364" s="137">
        <f>'FOD (ALL)'!Y364</f>
        <v>143</v>
      </c>
      <c r="BP364" s="137">
        <f>'FOD (ALL)'!AP364</f>
        <v>57</v>
      </c>
      <c r="BQ364" s="137">
        <f>'FOD (ALL)'!BG364</f>
        <v>26</v>
      </c>
      <c r="BR364" s="137">
        <f>'FOD (ALL)'!BX364</f>
        <v>51</v>
      </c>
      <c r="BS364" s="137" t="str">
        <f t="shared" si="265"/>
        <v>Y</v>
      </c>
      <c r="BT364" s="137" t="str">
        <f t="shared" si="266"/>
        <v>Y</v>
      </c>
      <c r="BU364" s="137" t="str">
        <f t="shared" si="267"/>
        <v>Y</v>
      </c>
      <c r="BV364" s="137" t="str">
        <f t="shared" si="268"/>
        <v>N</v>
      </c>
      <c r="BW364" s="139">
        <f t="shared" si="269"/>
        <v>107.69230769230769</v>
      </c>
      <c r="BX364" s="139">
        <f t="shared" si="270"/>
        <v>150.87719298245614</v>
      </c>
      <c r="BY364" s="139">
        <f t="shared" si="271"/>
        <v>119.23076923076923</v>
      </c>
      <c r="BZ364" s="139">
        <f t="shared" si="272"/>
        <v>-49.019607843137251</v>
      </c>
      <c r="CA364" s="137" t="str">
        <f t="shared" si="273"/>
        <v>N</v>
      </c>
      <c r="CB364" s="137" t="str">
        <f t="shared" si="274"/>
        <v>Y</v>
      </c>
      <c r="CC364" s="137" t="str">
        <f t="shared" si="275"/>
        <v>Y</v>
      </c>
    </row>
    <row r="365" spans="1:81" x14ac:dyDescent="0.3">
      <c r="A365" s="137" t="str">
        <f>'FOD (ALL)'!B365</f>
        <v>SIEMENS</v>
      </c>
      <c r="B365" s="146">
        <f>'FOD (ALL)'!C365</f>
        <v>44042</v>
      </c>
      <c r="C365" s="137">
        <f>'FOD (ALL)'!G365</f>
        <v>1023.15</v>
      </c>
      <c r="D365" s="137">
        <f>'FOD (ALL)'!X365</f>
        <v>1030.9000000000001</v>
      </c>
      <c r="E365" s="137">
        <f>'FOD (ALL)'!AO365</f>
        <v>1032.1500000000001</v>
      </c>
      <c r="F365" s="137">
        <f>'FOD (ALL)'!BF365</f>
        <v>1030.4000000000001</v>
      </c>
      <c r="G365" s="137">
        <f>'FOD (ALL)'!BW365</f>
        <v>1006.35</v>
      </c>
      <c r="H365" s="137" t="str">
        <f t="shared" si="232"/>
        <v>N</v>
      </c>
      <c r="I365" s="137" t="str">
        <f t="shared" si="233"/>
        <v>N</v>
      </c>
      <c r="J365" s="137" t="str">
        <f t="shared" si="234"/>
        <v>Y</v>
      </c>
      <c r="K365" s="137" t="str">
        <f t="shared" si="235"/>
        <v>Y</v>
      </c>
      <c r="L365" s="139">
        <f t="shared" si="236"/>
        <v>-0.75177029779805149</v>
      </c>
      <c r="M365" s="139">
        <f t="shared" si="237"/>
        <v>-0.12110642832921571</v>
      </c>
      <c r="N365" s="139">
        <f t="shared" si="238"/>
        <v>0.16983695652173914</v>
      </c>
      <c r="O365" s="139">
        <f t="shared" si="239"/>
        <v>2.3898246137029928</v>
      </c>
      <c r="P365" s="137" t="str">
        <f t="shared" si="240"/>
        <v>N</v>
      </c>
      <c r="Q365" s="137" t="str">
        <f t="shared" si="241"/>
        <v>N</v>
      </c>
      <c r="R365" s="137" t="str">
        <f t="shared" si="242"/>
        <v>N</v>
      </c>
      <c r="S365" s="137">
        <f>'FOD (ALL)'!D365</f>
        <v>0</v>
      </c>
      <c r="T365" s="137">
        <f>'FOD (ALL)'!U365</f>
        <v>0</v>
      </c>
      <c r="U365" s="137">
        <f>'FOD (ALL)'!AL365</f>
        <v>0</v>
      </c>
      <c r="V365" s="137">
        <f>'FOD (ALL)'!BC365</f>
        <v>0</v>
      </c>
      <c r="W365" s="137">
        <f>'FOD (ALL)'!BT365</f>
        <v>0</v>
      </c>
      <c r="X365" s="137">
        <f>'FOD (ALL)'!E365</f>
        <v>0</v>
      </c>
      <c r="Y365" s="137">
        <f>'FOD (ALL)'!V365</f>
        <v>0</v>
      </c>
      <c r="Z365" s="137">
        <f>'FOD (ALL)'!AM365</f>
        <v>0</v>
      </c>
      <c r="AA365" s="137">
        <f>'FOD (ALL)'!BD365</f>
        <v>0</v>
      </c>
      <c r="AB365" s="137">
        <f>'FOD (ALL)'!BU365</f>
        <v>0</v>
      </c>
      <c r="AC365" s="137">
        <f>'FOD (ALL)'!F365</f>
        <v>0</v>
      </c>
      <c r="AD365" s="137">
        <f>'FOD (ALL)'!W365</f>
        <v>0</v>
      </c>
      <c r="AE365" s="137">
        <f>'FOD (ALL)'!AN365</f>
        <v>0</v>
      </c>
      <c r="AF365" s="137">
        <f>'FOD (ALL)'!BE365</f>
        <v>0</v>
      </c>
      <c r="AG365" s="137">
        <f>'FOD (ALL)'!BV365</f>
        <v>0</v>
      </c>
      <c r="AH365" s="137">
        <f>'FOD (ALL)'!J365</f>
        <v>0</v>
      </c>
      <c r="AI365" s="137">
        <f>'FOD (ALL)'!AA365</f>
        <v>0</v>
      </c>
      <c r="AJ365" s="137">
        <f>'FOD (ALL)'!AR365</f>
        <v>0</v>
      </c>
      <c r="AK365" s="137">
        <f>'FOD (ALL)'!BI365</f>
        <v>0</v>
      </c>
      <c r="AL365" s="137">
        <f>'FOD (ALL)'!BZ365</f>
        <v>0</v>
      </c>
      <c r="AM365" s="137" t="str">
        <f t="shared" si="243"/>
        <v>Y</v>
      </c>
      <c r="AN365" s="137" t="str">
        <f t="shared" si="244"/>
        <v>Y</v>
      </c>
      <c r="AO365" s="137" t="str">
        <f t="shared" si="245"/>
        <v>Y</v>
      </c>
      <c r="AP365" s="137" t="str">
        <f t="shared" si="246"/>
        <v>Y</v>
      </c>
      <c r="AQ365" s="139" t="e">
        <f t="shared" si="247"/>
        <v>#DIV/0!</v>
      </c>
      <c r="AR365" s="139" t="e">
        <f t="shared" si="248"/>
        <v>#DIV/0!</v>
      </c>
      <c r="AS365" s="139" t="e">
        <f t="shared" si="249"/>
        <v>#DIV/0!</v>
      </c>
      <c r="AT365" s="139" t="e">
        <f t="shared" si="250"/>
        <v>#DIV/0!</v>
      </c>
      <c r="AU365" s="137" t="e">
        <f t="shared" si="251"/>
        <v>#DIV/0!</v>
      </c>
      <c r="AV365" s="137" t="e">
        <f t="shared" si="252"/>
        <v>#DIV/0!</v>
      </c>
      <c r="AW365" s="137" t="e">
        <f t="shared" si="253"/>
        <v>#DIV/0!</v>
      </c>
      <c r="AX365" s="137">
        <f>'FOD (ALL)'!I365</f>
        <v>0</v>
      </c>
      <c r="AY365" s="137">
        <f>'FOD (ALL)'!Z365</f>
        <v>0</v>
      </c>
      <c r="AZ365" s="137">
        <f>'FOD (ALL)'!AQ365</f>
        <v>0</v>
      </c>
      <c r="BA365" s="137">
        <f>'FOD (ALL)'!BH365</f>
        <v>0</v>
      </c>
      <c r="BB365" s="137">
        <f>'FOD (ALL)'!BY365</f>
        <v>0</v>
      </c>
      <c r="BC365" s="137" t="str">
        <f t="shared" si="254"/>
        <v>Y</v>
      </c>
      <c r="BD365" s="137" t="str">
        <f t="shared" si="255"/>
        <v>Y</v>
      </c>
      <c r="BE365" s="137" t="str">
        <f t="shared" si="256"/>
        <v>Y</v>
      </c>
      <c r="BF365" s="137" t="str">
        <f t="shared" si="257"/>
        <v>Y</v>
      </c>
      <c r="BG365" s="139" t="e">
        <f t="shared" si="258"/>
        <v>#DIV/0!</v>
      </c>
      <c r="BH365" s="139" t="e">
        <f t="shared" si="259"/>
        <v>#DIV/0!</v>
      </c>
      <c r="BI365" s="139" t="e">
        <f t="shared" si="260"/>
        <v>#DIV/0!</v>
      </c>
      <c r="BJ365" s="139" t="e">
        <f t="shared" si="261"/>
        <v>#DIV/0!</v>
      </c>
      <c r="BK365" s="137" t="e">
        <f t="shared" si="262"/>
        <v>#DIV/0!</v>
      </c>
      <c r="BL365" s="137" t="e">
        <f t="shared" si="263"/>
        <v>#DIV/0!</v>
      </c>
      <c r="BM365" s="137" t="e">
        <f t="shared" si="264"/>
        <v>#DIV/0!</v>
      </c>
      <c r="BN365" s="137">
        <f>'FOD (ALL)'!H365</f>
        <v>0</v>
      </c>
      <c r="BO365" s="137">
        <f>'FOD (ALL)'!Y365</f>
        <v>0</v>
      </c>
      <c r="BP365" s="137">
        <f>'FOD (ALL)'!AP365</f>
        <v>0</v>
      </c>
      <c r="BQ365" s="137">
        <f>'FOD (ALL)'!BG365</f>
        <v>0</v>
      </c>
      <c r="BR365" s="137">
        <f>'FOD (ALL)'!BX365</f>
        <v>0</v>
      </c>
      <c r="BS365" s="137" t="str">
        <f t="shared" si="265"/>
        <v>Y</v>
      </c>
      <c r="BT365" s="137" t="str">
        <f t="shared" si="266"/>
        <v>Y</v>
      </c>
      <c r="BU365" s="137" t="str">
        <f t="shared" si="267"/>
        <v>Y</v>
      </c>
      <c r="BV365" s="137" t="str">
        <f t="shared" si="268"/>
        <v>Y</v>
      </c>
      <c r="BW365" s="139" t="e">
        <f t="shared" si="269"/>
        <v>#DIV/0!</v>
      </c>
      <c r="BX365" s="139" t="e">
        <f t="shared" si="270"/>
        <v>#DIV/0!</v>
      </c>
      <c r="BY365" s="139" t="e">
        <f t="shared" si="271"/>
        <v>#DIV/0!</v>
      </c>
      <c r="BZ365" s="139" t="e">
        <f t="shared" si="272"/>
        <v>#DIV/0!</v>
      </c>
      <c r="CA365" s="137" t="e">
        <f t="shared" si="273"/>
        <v>#DIV/0!</v>
      </c>
      <c r="CB365" s="137" t="e">
        <f t="shared" si="274"/>
        <v>#DIV/0!</v>
      </c>
      <c r="CC365" s="137" t="e">
        <f t="shared" si="275"/>
        <v>#DIV/0!</v>
      </c>
    </row>
    <row r="366" spans="1:81" x14ac:dyDescent="0.3">
      <c r="A366" s="137" t="str">
        <f>'FOD (ALL)'!B366</f>
        <v>SRF</v>
      </c>
      <c r="B366" s="146">
        <f>'FOD (ALL)'!C366</f>
        <v>43979</v>
      </c>
      <c r="C366" s="137">
        <f>'FOD (ALL)'!G366</f>
        <v>3379.95</v>
      </c>
      <c r="D366" s="137">
        <f>'FOD (ALL)'!X366</f>
        <v>3371.65</v>
      </c>
      <c r="E366" s="137">
        <f>'FOD (ALL)'!AO366</f>
        <v>3386.25</v>
      </c>
      <c r="F366" s="137">
        <f>'FOD (ALL)'!BF366</f>
        <v>3328.9</v>
      </c>
      <c r="G366" s="137">
        <f>'FOD (ALL)'!BW366</f>
        <v>3426.6</v>
      </c>
      <c r="H366" s="137" t="str">
        <f t="shared" si="232"/>
        <v>Y</v>
      </c>
      <c r="I366" s="137" t="str">
        <f t="shared" si="233"/>
        <v>N</v>
      </c>
      <c r="J366" s="137" t="str">
        <f t="shared" si="234"/>
        <v>Y</v>
      </c>
      <c r="K366" s="137" t="str">
        <f t="shared" si="235"/>
        <v>N</v>
      </c>
      <c r="L366" s="139">
        <f t="shared" si="236"/>
        <v>0.24617027271513137</v>
      </c>
      <c r="M366" s="139">
        <f t="shared" si="237"/>
        <v>-0.43115540789959128</v>
      </c>
      <c r="N366" s="139">
        <f t="shared" si="238"/>
        <v>1.7227913124455498</v>
      </c>
      <c r="O366" s="139">
        <f t="shared" si="239"/>
        <v>-2.8512227864355286</v>
      </c>
      <c r="P366" s="137" t="str">
        <f t="shared" si="240"/>
        <v>Y</v>
      </c>
      <c r="Q366" s="137" t="str">
        <f t="shared" si="241"/>
        <v>N</v>
      </c>
      <c r="R366" s="137" t="str">
        <f t="shared" si="242"/>
        <v>Y</v>
      </c>
      <c r="S366" s="137">
        <f>'FOD (ALL)'!D366</f>
        <v>3372</v>
      </c>
      <c r="T366" s="137">
        <f>'FOD (ALL)'!U366</f>
        <v>3413.2</v>
      </c>
      <c r="U366" s="137">
        <f>'FOD (ALL)'!AL366</f>
        <v>3320.05</v>
      </c>
      <c r="V366" s="137">
        <f>'FOD (ALL)'!BC366</f>
        <v>3484.25</v>
      </c>
      <c r="W366" s="137">
        <f>'FOD (ALL)'!BT366</f>
        <v>3583.3</v>
      </c>
      <c r="X366" s="137">
        <f>'FOD (ALL)'!E366</f>
        <v>3429.55</v>
      </c>
      <c r="Y366" s="137">
        <f>'FOD (ALL)'!V366</f>
        <v>3459</v>
      </c>
      <c r="Z366" s="137">
        <f>'FOD (ALL)'!AM366</f>
        <v>3414.25</v>
      </c>
      <c r="AA366" s="137">
        <f>'FOD (ALL)'!BD366</f>
        <v>3508.75</v>
      </c>
      <c r="AB366" s="137">
        <f>'FOD (ALL)'!BU366</f>
        <v>3591.25</v>
      </c>
      <c r="AC366" s="137">
        <f>'FOD (ALL)'!F366</f>
        <v>3329</v>
      </c>
      <c r="AD366" s="137">
        <f>'FOD (ALL)'!W366</f>
        <v>3350.1</v>
      </c>
      <c r="AE366" s="137">
        <f>'FOD (ALL)'!AN366</f>
        <v>3320.05</v>
      </c>
      <c r="AF366" s="137">
        <f>'FOD (ALL)'!BE366</f>
        <v>3309.85</v>
      </c>
      <c r="AG366" s="137">
        <f>'FOD (ALL)'!BV366</f>
        <v>3407</v>
      </c>
      <c r="AH366" s="137">
        <f>'FOD (ALL)'!J366</f>
        <v>537250</v>
      </c>
      <c r="AI366" s="137">
        <f>'FOD (ALL)'!AA366</f>
        <v>559750</v>
      </c>
      <c r="AJ366" s="137">
        <f>'FOD (ALL)'!AR366</f>
        <v>565000</v>
      </c>
      <c r="AK366" s="137">
        <f>'FOD (ALL)'!BI366</f>
        <v>552500</v>
      </c>
      <c r="AL366" s="137">
        <f>'FOD (ALL)'!BZ366</f>
        <v>535000</v>
      </c>
      <c r="AM366" s="137" t="str">
        <f t="shared" si="243"/>
        <v>N</v>
      </c>
      <c r="AN366" s="137" t="str">
        <f t="shared" si="244"/>
        <v>N</v>
      </c>
      <c r="AO366" s="137" t="str">
        <f t="shared" si="245"/>
        <v>Y</v>
      </c>
      <c r="AP366" s="137" t="str">
        <f t="shared" si="246"/>
        <v>Y</v>
      </c>
      <c r="AQ366" s="139">
        <f t="shared" si="247"/>
        <v>-4.0196516301920493</v>
      </c>
      <c r="AR366" s="139">
        <f t="shared" si="248"/>
        <v>-0.92920353982300885</v>
      </c>
      <c r="AS366" s="139">
        <f t="shared" si="249"/>
        <v>2.2624434389140271</v>
      </c>
      <c r="AT366" s="139">
        <f t="shared" si="250"/>
        <v>3.2710280373831773</v>
      </c>
      <c r="AU366" s="137" t="str">
        <f t="shared" si="251"/>
        <v>N</v>
      </c>
      <c r="AV366" s="137" t="str">
        <f t="shared" si="252"/>
        <v>N</v>
      </c>
      <c r="AW366" s="137" t="str">
        <f t="shared" si="253"/>
        <v>N</v>
      </c>
      <c r="AX366" s="137">
        <f>'FOD (ALL)'!I366</f>
        <v>9966.76</v>
      </c>
      <c r="AY366" s="137">
        <f>'FOD (ALL)'!Z366</f>
        <v>7514.56</v>
      </c>
      <c r="AZ366" s="137">
        <f>'FOD (ALL)'!AQ366</f>
        <v>11531.86</v>
      </c>
      <c r="BA366" s="137">
        <f>'FOD (ALL)'!BH366</f>
        <v>19989.84</v>
      </c>
      <c r="BB366" s="137">
        <f>'FOD (ALL)'!BY366</f>
        <v>14472.87</v>
      </c>
      <c r="BC366" s="137" t="str">
        <f t="shared" si="254"/>
        <v>Y</v>
      </c>
      <c r="BD366" s="137" t="str">
        <f t="shared" si="255"/>
        <v>N</v>
      </c>
      <c r="BE366" s="137" t="str">
        <f t="shared" si="256"/>
        <v>N</v>
      </c>
      <c r="BF366" s="137" t="str">
        <f t="shared" si="257"/>
        <v>Y</v>
      </c>
      <c r="BG366" s="139">
        <f t="shared" si="258"/>
        <v>32.632649150449254</v>
      </c>
      <c r="BH366" s="139">
        <f t="shared" si="259"/>
        <v>-34.836531140683292</v>
      </c>
      <c r="BI366" s="139">
        <f t="shared" si="260"/>
        <v>-42.311394188247625</v>
      </c>
      <c r="BJ366" s="139">
        <f t="shared" si="261"/>
        <v>38.119391661778202</v>
      </c>
      <c r="BK366" s="137" t="str">
        <f t="shared" si="262"/>
        <v>Y</v>
      </c>
      <c r="BL366" s="137" t="str">
        <f t="shared" si="263"/>
        <v>Y</v>
      </c>
      <c r="BM366" s="137" t="str">
        <f t="shared" si="264"/>
        <v>N</v>
      </c>
      <c r="BN366" s="137">
        <f>'FOD (ALL)'!H366</f>
        <v>1180</v>
      </c>
      <c r="BO366" s="137">
        <f>'FOD (ALL)'!Y366</f>
        <v>883</v>
      </c>
      <c r="BP366" s="137">
        <f>'FOD (ALL)'!AP366</f>
        <v>1363</v>
      </c>
      <c r="BQ366" s="137">
        <f>'FOD (ALL)'!BG366</f>
        <v>2354</v>
      </c>
      <c r="BR366" s="137">
        <f>'FOD (ALL)'!BX366</f>
        <v>1666</v>
      </c>
      <c r="BS366" s="137" t="str">
        <f t="shared" si="265"/>
        <v>Y</v>
      </c>
      <c r="BT366" s="137" t="str">
        <f t="shared" si="266"/>
        <v>N</v>
      </c>
      <c r="BU366" s="137" t="str">
        <f t="shared" si="267"/>
        <v>N</v>
      </c>
      <c r="BV366" s="137" t="str">
        <f t="shared" si="268"/>
        <v>Y</v>
      </c>
      <c r="BW366" s="139">
        <f t="shared" si="269"/>
        <v>33.63533408833522</v>
      </c>
      <c r="BX366" s="139">
        <f t="shared" si="270"/>
        <v>-35.216434336023475</v>
      </c>
      <c r="BY366" s="139">
        <f t="shared" si="271"/>
        <v>-42.098555649957518</v>
      </c>
      <c r="BZ366" s="139">
        <f t="shared" si="272"/>
        <v>41.296518607442977</v>
      </c>
      <c r="CA366" s="137" t="str">
        <f t="shared" si="273"/>
        <v>Y</v>
      </c>
      <c r="CB366" s="137" t="str">
        <f t="shared" si="274"/>
        <v>Y</v>
      </c>
      <c r="CC366" s="137" t="str">
        <f t="shared" si="275"/>
        <v>N</v>
      </c>
    </row>
    <row r="367" spans="1:81" x14ac:dyDescent="0.3">
      <c r="A367" s="137" t="str">
        <f>'FOD (ALL)'!B367</f>
        <v>SRF</v>
      </c>
      <c r="B367" s="146">
        <f>'FOD (ALL)'!C367</f>
        <v>44007</v>
      </c>
      <c r="C367" s="137">
        <f>'FOD (ALL)'!G367</f>
        <v>3387</v>
      </c>
      <c r="D367" s="137">
        <f>'FOD (ALL)'!X367</f>
        <v>3378.05</v>
      </c>
      <c r="E367" s="137">
        <f>'FOD (ALL)'!AO367</f>
        <v>3399.05</v>
      </c>
      <c r="F367" s="137">
        <f>'FOD (ALL)'!BF367</f>
        <v>3341.05</v>
      </c>
      <c r="G367" s="137">
        <f>'FOD (ALL)'!BW367</f>
        <v>3426.55</v>
      </c>
      <c r="H367" s="137" t="str">
        <f t="shared" si="232"/>
        <v>Y</v>
      </c>
      <c r="I367" s="137" t="str">
        <f t="shared" si="233"/>
        <v>N</v>
      </c>
      <c r="J367" s="137" t="str">
        <f t="shared" si="234"/>
        <v>Y</v>
      </c>
      <c r="K367" s="137" t="str">
        <f t="shared" si="235"/>
        <v>N</v>
      </c>
      <c r="L367" s="139">
        <f t="shared" si="236"/>
        <v>0.26494575272715964</v>
      </c>
      <c r="M367" s="139">
        <f t="shared" si="237"/>
        <v>-0.61781968491196071</v>
      </c>
      <c r="N367" s="139">
        <f t="shared" si="238"/>
        <v>1.7359812035138655</v>
      </c>
      <c r="O367" s="139">
        <f t="shared" si="239"/>
        <v>-2.4952211407975948</v>
      </c>
      <c r="P367" s="137" t="str">
        <f t="shared" si="240"/>
        <v>Y</v>
      </c>
      <c r="Q367" s="137" t="str">
        <f t="shared" si="241"/>
        <v>N</v>
      </c>
      <c r="R367" s="137" t="str">
        <f t="shared" si="242"/>
        <v>Y</v>
      </c>
      <c r="S367" s="137">
        <f>'FOD (ALL)'!D367</f>
        <v>3348.95</v>
      </c>
      <c r="T367" s="137">
        <f>'FOD (ALL)'!U367</f>
        <v>3420</v>
      </c>
      <c r="U367" s="137">
        <f>'FOD (ALL)'!AL367</f>
        <v>3352.25</v>
      </c>
      <c r="V367" s="137">
        <f>'FOD (ALL)'!BC367</f>
        <v>3460</v>
      </c>
      <c r="W367" s="137">
        <f>'FOD (ALL)'!BT367</f>
        <v>3595.65</v>
      </c>
      <c r="X367" s="137">
        <f>'FOD (ALL)'!E367</f>
        <v>3430</v>
      </c>
      <c r="Y367" s="137">
        <f>'FOD (ALL)'!V367</f>
        <v>3459.5</v>
      </c>
      <c r="Z367" s="137">
        <f>'FOD (ALL)'!AM367</f>
        <v>3421.95</v>
      </c>
      <c r="AA367" s="137">
        <f>'FOD (ALL)'!BD367</f>
        <v>3502.7</v>
      </c>
      <c r="AB367" s="137">
        <f>'FOD (ALL)'!BU367</f>
        <v>3595.65</v>
      </c>
      <c r="AC367" s="137">
        <f>'FOD (ALL)'!F367</f>
        <v>3331.8</v>
      </c>
      <c r="AD367" s="137">
        <f>'FOD (ALL)'!W367</f>
        <v>3360</v>
      </c>
      <c r="AE367" s="137">
        <f>'FOD (ALL)'!AN367</f>
        <v>3341.05</v>
      </c>
      <c r="AF367" s="137">
        <f>'FOD (ALL)'!BE367</f>
        <v>3318.1</v>
      </c>
      <c r="AG367" s="137">
        <f>'FOD (ALL)'!BV367</f>
        <v>3415.65</v>
      </c>
      <c r="AH367" s="137">
        <f>'FOD (ALL)'!J367</f>
        <v>59750</v>
      </c>
      <c r="AI367" s="137">
        <f>'FOD (ALL)'!AA367</f>
        <v>36000</v>
      </c>
      <c r="AJ367" s="137">
        <f>'FOD (ALL)'!AR367</f>
        <v>29000</v>
      </c>
      <c r="AK367" s="137">
        <f>'FOD (ALL)'!BI367</f>
        <v>17500</v>
      </c>
      <c r="AL367" s="137">
        <f>'FOD (ALL)'!BZ367</f>
        <v>10500</v>
      </c>
      <c r="AM367" s="137" t="str">
        <f t="shared" si="243"/>
        <v>Y</v>
      </c>
      <c r="AN367" s="137" t="str">
        <f t="shared" si="244"/>
        <v>Y</v>
      </c>
      <c r="AO367" s="137" t="str">
        <f t="shared" si="245"/>
        <v>Y</v>
      </c>
      <c r="AP367" s="137" t="str">
        <f t="shared" si="246"/>
        <v>Y</v>
      </c>
      <c r="AQ367" s="139">
        <f t="shared" si="247"/>
        <v>65.972222222222214</v>
      </c>
      <c r="AR367" s="139">
        <f t="shared" si="248"/>
        <v>24.137931034482758</v>
      </c>
      <c r="AS367" s="139">
        <f t="shared" si="249"/>
        <v>65.714285714285708</v>
      </c>
      <c r="AT367" s="139">
        <f t="shared" si="250"/>
        <v>66.666666666666657</v>
      </c>
      <c r="AU367" s="137" t="str">
        <f t="shared" si="251"/>
        <v>Y</v>
      </c>
      <c r="AV367" s="137" t="str">
        <f t="shared" si="252"/>
        <v>N</v>
      </c>
      <c r="AW367" s="137" t="str">
        <f t="shared" si="253"/>
        <v>N</v>
      </c>
      <c r="AX367" s="137">
        <f>'FOD (ALL)'!I367</f>
        <v>2367.6799999999998</v>
      </c>
      <c r="AY367" s="137">
        <f>'FOD (ALL)'!Z367</f>
        <v>689.86</v>
      </c>
      <c r="AZ367" s="137">
        <f>'FOD (ALL)'!AQ367</f>
        <v>992.56</v>
      </c>
      <c r="BA367" s="137">
        <f>'FOD (ALL)'!BH367</f>
        <v>727.47</v>
      </c>
      <c r="BB367" s="137">
        <f>'FOD (ALL)'!BY367</f>
        <v>521.73</v>
      </c>
      <c r="BC367" s="137" t="str">
        <f t="shared" si="254"/>
        <v>Y</v>
      </c>
      <c r="BD367" s="137" t="str">
        <f t="shared" si="255"/>
        <v>N</v>
      </c>
      <c r="BE367" s="137" t="str">
        <f t="shared" si="256"/>
        <v>Y</v>
      </c>
      <c r="BF367" s="137" t="str">
        <f t="shared" si="257"/>
        <v>Y</v>
      </c>
      <c r="BG367" s="139">
        <f t="shared" si="258"/>
        <v>243.2116661351578</v>
      </c>
      <c r="BH367" s="139">
        <f t="shared" si="259"/>
        <v>-30.496896913032963</v>
      </c>
      <c r="BI367" s="139">
        <f t="shared" si="260"/>
        <v>36.439990652535485</v>
      </c>
      <c r="BJ367" s="139">
        <f t="shared" si="261"/>
        <v>39.434190098326724</v>
      </c>
      <c r="BK367" s="137" t="str">
        <f t="shared" si="262"/>
        <v>Y</v>
      </c>
      <c r="BL367" s="137" t="str">
        <f t="shared" si="263"/>
        <v>N</v>
      </c>
      <c r="BM367" s="137" t="str">
        <f t="shared" si="264"/>
        <v>N</v>
      </c>
      <c r="BN367" s="137">
        <f>'FOD (ALL)'!H367</f>
        <v>280</v>
      </c>
      <c r="BO367" s="137">
        <f>'FOD (ALL)'!Y367</f>
        <v>81</v>
      </c>
      <c r="BP367" s="137">
        <f>'FOD (ALL)'!AP367</f>
        <v>117</v>
      </c>
      <c r="BQ367" s="137">
        <f>'FOD (ALL)'!BG367</f>
        <v>86</v>
      </c>
      <c r="BR367" s="137">
        <f>'FOD (ALL)'!BX367</f>
        <v>60</v>
      </c>
      <c r="BS367" s="137" t="str">
        <f t="shared" si="265"/>
        <v>Y</v>
      </c>
      <c r="BT367" s="137" t="str">
        <f t="shared" si="266"/>
        <v>N</v>
      </c>
      <c r="BU367" s="137" t="str">
        <f t="shared" si="267"/>
        <v>Y</v>
      </c>
      <c r="BV367" s="137" t="str">
        <f t="shared" si="268"/>
        <v>Y</v>
      </c>
      <c r="BW367" s="139">
        <f t="shared" si="269"/>
        <v>245.67901234567898</v>
      </c>
      <c r="BX367" s="139">
        <f t="shared" si="270"/>
        <v>-30.76923076923077</v>
      </c>
      <c r="BY367" s="139">
        <f t="shared" si="271"/>
        <v>36.046511627906973</v>
      </c>
      <c r="BZ367" s="139">
        <f t="shared" si="272"/>
        <v>43.333333333333336</v>
      </c>
      <c r="CA367" s="137" t="str">
        <f t="shared" si="273"/>
        <v>Y</v>
      </c>
      <c r="CB367" s="137" t="str">
        <f t="shared" si="274"/>
        <v>N</v>
      </c>
      <c r="CC367" s="137" t="str">
        <f t="shared" si="275"/>
        <v>N</v>
      </c>
    </row>
    <row r="368" spans="1:81" x14ac:dyDescent="0.3">
      <c r="A368" s="137" t="str">
        <f>'FOD (ALL)'!B368</f>
        <v>SRF</v>
      </c>
      <c r="B368" s="146">
        <f>'FOD (ALL)'!C368</f>
        <v>44042</v>
      </c>
      <c r="C368" s="137">
        <f>'FOD (ALL)'!G368</f>
        <v>3415.55</v>
      </c>
      <c r="D368" s="137">
        <f>'FOD (ALL)'!X368</f>
        <v>3400.6</v>
      </c>
      <c r="E368" s="137">
        <f>'FOD (ALL)'!AO368</f>
        <v>3410.6</v>
      </c>
      <c r="F368" s="137">
        <f>'FOD (ALL)'!BF368</f>
        <v>3356</v>
      </c>
      <c r="G368" s="137">
        <f>'FOD (ALL)'!BW368</f>
        <v>3455.4</v>
      </c>
      <c r="H368" s="137" t="str">
        <f t="shared" si="232"/>
        <v>Y</v>
      </c>
      <c r="I368" s="137" t="str">
        <f t="shared" si="233"/>
        <v>N</v>
      </c>
      <c r="J368" s="137" t="str">
        <f t="shared" si="234"/>
        <v>Y</v>
      </c>
      <c r="K368" s="137" t="str">
        <f t="shared" si="235"/>
        <v>N</v>
      </c>
      <c r="L368" s="139">
        <f t="shared" si="236"/>
        <v>0.43962830088808663</v>
      </c>
      <c r="M368" s="139">
        <f t="shared" si="237"/>
        <v>-0.29320354189878611</v>
      </c>
      <c r="N368" s="139">
        <f t="shared" si="238"/>
        <v>1.6269368295589961</v>
      </c>
      <c r="O368" s="139">
        <f t="shared" si="239"/>
        <v>-2.87665682699543</v>
      </c>
      <c r="P368" s="137" t="str">
        <f t="shared" si="240"/>
        <v>Y</v>
      </c>
      <c r="Q368" s="137" t="str">
        <f t="shared" si="241"/>
        <v>N</v>
      </c>
      <c r="R368" s="137" t="str">
        <f t="shared" si="242"/>
        <v>Y</v>
      </c>
      <c r="S368" s="137">
        <f>'FOD (ALL)'!D368</f>
        <v>3419.6</v>
      </c>
      <c r="T368" s="137">
        <f>'FOD (ALL)'!U368</f>
        <v>0</v>
      </c>
      <c r="U368" s="137">
        <f>'FOD (ALL)'!AL368</f>
        <v>0</v>
      </c>
      <c r="V368" s="137">
        <f>'FOD (ALL)'!BC368</f>
        <v>0</v>
      </c>
      <c r="W368" s="137">
        <f>'FOD (ALL)'!BT368</f>
        <v>0</v>
      </c>
      <c r="X368" s="137">
        <f>'FOD (ALL)'!E368</f>
        <v>3419.6</v>
      </c>
      <c r="Y368" s="137">
        <f>'FOD (ALL)'!V368</f>
        <v>0</v>
      </c>
      <c r="Z368" s="137">
        <f>'FOD (ALL)'!AM368</f>
        <v>0</v>
      </c>
      <c r="AA368" s="137">
        <f>'FOD (ALL)'!BD368</f>
        <v>0</v>
      </c>
      <c r="AB368" s="137">
        <f>'FOD (ALL)'!BU368</f>
        <v>0</v>
      </c>
      <c r="AC368" s="137">
        <f>'FOD (ALL)'!F368</f>
        <v>3411.45</v>
      </c>
      <c r="AD368" s="137">
        <f>'FOD (ALL)'!W368</f>
        <v>0</v>
      </c>
      <c r="AE368" s="137">
        <f>'FOD (ALL)'!AN368</f>
        <v>0</v>
      </c>
      <c r="AF368" s="137">
        <f>'FOD (ALL)'!BE368</f>
        <v>0</v>
      </c>
      <c r="AG368" s="137">
        <f>'FOD (ALL)'!BV368</f>
        <v>0</v>
      </c>
      <c r="AH368" s="137">
        <f>'FOD (ALL)'!J368</f>
        <v>500</v>
      </c>
      <c r="AI368" s="137">
        <f>'FOD (ALL)'!AA368</f>
        <v>0</v>
      </c>
      <c r="AJ368" s="137">
        <f>'FOD (ALL)'!AR368</f>
        <v>0</v>
      </c>
      <c r="AK368" s="137">
        <f>'FOD (ALL)'!BI368</f>
        <v>0</v>
      </c>
      <c r="AL368" s="137">
        <f>'FOD (ALL)'!BZ368</f>
        <v>0</v>
      </c>
      <c r="AM368" s="137" t="str">
        <f t="shared" si="243"/>
        <v>Y</v>
      </c>
      <c r="AN368" s="137" t="str">
        <f t="shared" si="244"/>
        <v>Y</v>
      </c>
      <c r="AO368" s="137" t="str">
        <f t="shared" si="245"/>
        <v>Y</v>
      </c>
      <c r="AP368" s="137" t="str">
        <f t="shared" si="246"/>
        <v>Y</v>
      </c>
      <c r="AQ368" s="139" t="e">
        <f t="shared" si="247"/>
        <v>#DIV/0!</v>
      </c>
      <c r="AR368" s="139" t="e">
        <f t="shared" si="248"/>
        <v>#DIV/0!</v>
      </c>
      <c r="AS368" s="139" t="e">
        <f t="shared" si="249"/>
        <v>#DIV/0!</v>
      </c>
      <c r="AT368" s="139" t="e">
        <f t="shared" si="250"/>
        <v>#DIV/0!</v>
      </c>
      <c r="AU368" s="137" t="e">
        <f t="shared" si="251"/>
        <v>#DIV/0!</v>
      </c>
      <c r="AV368" s="137" t="e">
        <f t="shared" si="252"/>
        <v>#DIV/0!</v>
      </c>
      <c r="AW368" s="137" t="e">
        <f t="shared" si="253"/>
        <v>#DIV/0!</v>
      </c>
      <c r="AX368" s="137">
        <f>'FOD (ALL)'!I368</f>
        <v>17.07</v>
      </c>
      <c r="AY368" s="137">
        <f>'FOD (ALL)'!Z368</f>
        <v>0</v>
      </c>
      <c r="AZ368" s="137">
        <f>'FOD (ALL)'!AQ368</f>
        <v>0</v>
      </c>
      <c r="BA368" s="137">
        <f>'FOD (ALL)'!BH368</f>
        <v>0</v>
      </c>
      <c r="BB368" s="137">
        <f>'FOD (ALL)'!BY368</f>
        <v>0</v>
      </c>
      <c r="BC368" s="137" t="str">
        <f t="shared" si="254"/>
        <v>Y</v>
      </c>
      <c r="BD368" s="137" t="str">
        <f t="shared" si="255"/>
        <v>Y</v>
      </c>
      <c r="BE368" s="137" t="str">
        <f t="shared" si="256"/>
        <v>Y</v>
      </c>
      <c r="BF368" s="137" t="str">
        <f t="shared" si="257"/>
        <v>Y</v>
      </c>
      <c r="BG368" s="139" t="e">
        <f t="shared" si="258"/>
        <v>#DIV/0!</v>
      </c>
      <c r="BH368" s="139" t="e">
        <f t="shared" si="259"/>
        <v>#DIV/0!</v>
      </c>
      <c r="BI368" s="139" t="e">
        <f t="shared" si="260"/>
        <v>#DIV/0!</v>
      </c>
      <c r="BJ368" s="139" t="e">
        <f t="shared" si="261"/>
        <v>#DIV/0!</v>
      </c>
      <c r="BK368" s="137" t="e">
        <f t="shared" si="262"/>
        <v>#DIV/0!</v>
      </c>
      <c r="BL368" s="137" t="e">
        <f t="shared" si="263"/>
        <v>#DIV/0!</v>
      </c>
      <c r="BM368" s="137" t="e">
        <f t="shared" si="264"/>
        <v>#DIV/0!</v>
      </c>
      <c r="BN368" s="137">
        <f>'FOD (ALL)'!H368</f>
        <v>2</v>
      </c>
      <c r="BO368" s="137">
        <f>'FOD (ALL)'!Y368</f>
        <v>0</v>
      </c>
      <c r="BP368" s="137">
        <f>'FOD (ALL)'!AP368</f>
        <v>0</v>
      </c>
      <c r="BQ368" s="137">
        <f>'FOD (ALL)'!BG368</f>
        <v>0</v>
      </c>
      <c r="BR368" s="137">
        <f>'FOD (ALL)'!BX368</f>
        <v>0</v>
      </c>
      <c r="BS368" s="137" t="str">
        <f t="shared" si="265"/>
        <v>Y</v>
      </c>
      <c r="BT368" s="137" t="str">
        <f t="shared" si="266"/>
        <v>Y</v>
      </c>
      <c r="BU368" s="137" t="str">
        <f t="shared" si="267"/>
        <v>Y</v>
      </c>
      <c r="BV368" s="137" t="str">
        <f t="shared" si="268"/>
        <v>Y</v>
      </c>
      <c r="BW368" s="139" t="e">
        <f t="shared" si="269"/>
        <v>#DIV/0!</v>
      </c>
      <c r="BX368" s="139" t="e">
        <f t="shared" si="270"/>
        <v>#DIV/0!</v>
      </c>
      <c r="BY368" s="139" t="e">
        <f t="shared" si="271"/>
        <v>#DIV/0!</v>
      </c>
      <c r="BZ368" s="139" t="e">
        <f t="shared" si="272"/>
        <v>#DIV/0!</v>
      </c>
      <c r="CA368" s="137" t="e">
        <f t="shared" si="273"/>
        <v>#DIV/0!</v>
      </c>
      <c r="CB368" s="137" t="e">
        <f t="shared" si="274"/>
        <v>#DIV/0!</v>
      </c>
      <c r="CC368" s="137" t="e">
        <f t="shared" si="275"/>
        <v>#DIV/0!</v>
      </c>
    </row>
    <row r="369" spans="1:81" x14ac:dyDescent="0.3">
      <c r="A369" s="137" t="str">
        <f>'FOD (ALL)'!B369</f>
        <v>SRTRANSFIN</v>
      </c>
      <c r="B369" s="146">
        <f>'FOD (ALL)'!C369</f>
        <v>43979</v>
      </c>
      <c r="C369" s="137">
        <f>'FOD (ALL)'!G369</f>
        <v>541.65</v>
      </c>
      <c r="D369" s="137">
        <f>'FOD (ALL)'!X369</f>
        <v>574.25</v>
      </c>
      <c r="E369" s="137">
        <f>'FOD (ALL)'!AO369</f>
        <v>580.6</v>
      </c>
      <c r="F369" s="137">
        <f>'FOD (ALL)'!BF369</f>
        <v>585.20000000000005</v>
      </c>
      <c r="G369" s="137">
        <f>'FOD (ALL)'!BW369</f>
        <v>574.5</v>
      </c>
      <c r="H369" s="137" t="str">
        <f t="shared" si="232"/>
        <v>N</v>
      </c>
      <c r="I369" s="137" t="str">
        <f t="shared" si="233"/>
        <v>N</v>
      </c>
      <c r="J369" s="137" t="str">
        <f t="shared" si="234"/>
        <v>N</v>
      </c>
      <c r="K369" s="137" t="str">
        <f t="shared" si="235"/>
        <v>Y</v>
      </c>
      <c r="L369" s="139">
        <f t="shared" si="236"/>
        <v>-5.6769699608184627</v>
      </c>
      <c r="M369" s="139">
        <f t="shared" si="237"/>
        <v>-1.093696176369277</v>
      </c>
      <c r="N369" s="139">
        <f t="shared" si="238"/>
        <v>-0.78605604921394778</v>
      </c>
      <c r="O369" s="139">
        <f t="shared" si="239"/>
        <v>1.8624891209747685</v>
      </c>
      <c r="P369" s="137" t="str">
        <f t="shared" si="240"/>
        <v>N</v>
      </c>
      <c r="Q369" s="137" t="str">
        <f t="shared" si="241"/>
        <v>N</v>
      </c>
      <c r="R369" s="137" t="str">
        <f t="shared" si="242"/>
        <v>N</v>
      </c>
      <c r="S369" s="137">
        <f>'FOD (ALL)'!D369</f>
        <v>568.79999999999995</v>
      </c>
      <c r="T369" s="137">
        <f>'FOD (ALL)'!U369</f>
        <v>583.1</v>
      </c>
      <c r="U369" s="137">
        <f>'FOD (ALL)'!AL369</f>
        <v>587</v>
      </c>
      <c r="V369" s="137">
        <f>'FOD (ALL)'!BC369</f>
        <v>582.54999999999995</v>
      </c>
      <c r="W369" s="137">
        <f>'FOD (ALL)'!BT369</f>
        <v>638.5</v>
      </c>
      <c r="X369" s="137">
        <f>'FOD (ALL)'!E369</f>
        <v>582.75</v>
      </c>
      <c r="Y369" s="137">
        <f>'FOD (ALL)'!V369</f>
        <v>595.70000000000005</v>
      </c>
      <c r="Z369" s="137">
        <f>'FOD (ALL)'!AM369</f>
        <v>603.54999999999995</v>
      </c>
      <c r="AA369" s="137">
        <f>'FOD (ALL)'!BD369</f>
        <v>618.35</v>
      </c>
      <c r="AB369" s="137">
        <f>'FOD (ALL)'!BU369</f>
        <v>639.75</v>
      </c>
      <c r="AC369" s="137">
        <f>'FOD (ALL)'!F369</f>
        <v>525.54999999999995</v>
      </c>
      <c r="AD369" s="137">
        <f>'FOD (ALL)'!W369</f>
        <v>568.20000000000005</v>
      </c>
      <c r="AE369" s="137">
        <f>'FOD (ALL)'!AN369</f>
        <v>568.70000000000005</v>
      </c>
      <c r="AF369" s="137">
        <f>'FOD (ALL)'!BE369</f>
        <v>575</v>
      </c>
      <c r="AG369" s="137">
        <f>'FOD (ALL)'!BV369</f>
        <v>567.85</v>
      </c>
      <c r="AH369" s="137">
        <f>'FOD (ALL)'!J369</f>
        <v>2586600</v>
      </c>
      <c r="AI369" s="137">
        <f>'FOD (ALL)'!AA369</f>
        <v>2683200</v>
      </c>
      <c r="AJ369" s="137">
        <f>'FOD (ALL)'!AR369</f>
        <v>2739000</v>
      </c>
      <c r="AK369" s="137">
        <f>'FOD (ALL)'!BI369</f>
        <v>2453400</v>
      </c>
      <c r="AL369" s="137">
        <f>'FOD (ALL)'!BZ369</f>
        <v>2541000</v>
      </c>
      <c r="AM369" s="137" t="str">
        <f t="shared" si="243"/>
        <v>N</v>
      </c>
      <c r="AN369" s="137" t="str">
        <f t="shared" si="244"/>
        <v>N</v>
      </c>
      <c r="AO369" s="137" t="str">
        <f t="shared" si="245"/>
        <v>Y</v>
      </c>
      <c r="AP369" s="137" t="str">
        <f t="shared" si="246"/>
        <v>N</v>
      </c>
      <c r="AQ369" s="139">
        <f t="shared" si="247"/>
        <v>-3.6001788908765651</v>
      </c>
      <c r="AR369" s="139">
        <f t="shared" si="248"/>
        <v>-2.03723986856517</v>
      </c>
      <c r="AS369" s="139">
        <f t="shared" si="249"/>
        <v>11.640988016629983</v>
      </c>
      <c r="AT369" s="139">
        <f t="shared" si="250"/>
        <v>-3.447461629279811</v>
      </c>
      <c r="AU369" s="137" t="str">
        <f t="shared" si="251"/>
        <v>N</v>
      </c>
      <c r="AV369" s="137" t="str">
        <f t="shared" si="252"/>
        <v>N</v>
      </c>
      <c r="AW369" s="137" t="str">
        <f t="shared" si="253"/>
        <v>Y</v>
      </c>
      <c r="AX369" s="137">
        <f>'FOD (ALL)'!I369</f>
        <v>31741.15</v>
      </c>
      <c r="AY369" s="137">
        <f>'FOD (ALL)'!Z369</f>
        <v>19473.919999999998</v>
      </c>
      <c r="AZ369" s="137">
        <f>'FOD (ALL)'!AQ369</f>
        <v>29083.01</v>
      </c>
      <c r="BA369" s="137">
        <f>'FOD (ALL)'!BH369</f>
        <v>28247.58</v>
      </c>
      <c r="BB369" s="137">
        <f>'FOD (ALL)'!BY369</f>
        <v>25857.02</v>
      </c>
      <c r="BC369" s="137" t="str">
        <f t="shared" si="254"/>
        <v>Y</v>
      </c>
      <c r="BD369" s="137" t="str">
        <f t="shared" si="255"/>
        <v>N</v>
      </c>
      <c r="BE369" s="137" t="str">
        <f t="shared" si="256"/>
        <v>Y</v>
      </c>
      <c r="BF369" s="137" t="str">
        <f t="shared" si="257"/>
        <v>Y</v>
      </c>
      <c r="BG369" s="139">
        <f t="shared" si="258"/>
        <v>62.993121056263988</v>
      </c>
      <c r="BH369" s="139">
        <f t="shared" si="259"/>
        <v>-33.040218326782544</v>
      </c>
      <c r="BI369" s="139">
        <f t="shared" si="260"/>
        <v>2.9575276890976028</v>
      </c>
      <c r="BJ369" s="139">
        <f t="shared" si="261"/>
        <v>9.2453035964701318</v>
      </c>
      <c r="BK369" s="137" t="str">
        <f t="shared" si="262"/>
        <v>Y</v>
      </c>
      <c r="BL369" s="137" t="str">
        <f t="shared" si="263"/>
        <v>N</v>
      </c>
      <c r="BM369" s="137" t="str">
        <f t="shared" si="264"/>
        <v>N</v>
      </c>
      <c r="BN369" s="137">
        <f>'FOD (ALL)'!H369</f>
        <v>9649</v>
      </c>
      <c r="BO369" s="137">
        <f>'FOD (ALL)'!Y369</f>
        <v>5594</v>
      </c>
      <c r="BP369" s="137">
        <f>'FOD (ALL)'!AP369</f>
        <v>8317</v>
      </c>
      <c r="BQ369" s="137">
        <f>'FOD (ALL)'!BG369</f>
        <v>7872</v>
      </c>
      <c r="BR369" s="137">
        <f>'FOD (ALL)'!BX369</f>
        <v>7283</v>
      </c>
      <c r="BS369" s="137" t="str">
        <f t="shared" si="265"/>
        <v>Y</v>
      </c>
      <c r="BT369" s="137" t="str">
        <f t="shared" si="266"/>
        <v>N</v>
      </c>
      <c r="BU369" s="137" t="str">
        <f t="shared" si="267"/>
        <v>Y</v>
      </c>
      <c r="BV369" s="137" t="str">
        <f t="shared" si="268"/>
        <v>Y</v>
      </c>
      <c r="BW369" s="139">
        <f t="shared" si="269"/>
        <v>72.488380407579541</v>
      </c>
      <c r="BX369" s="139">
        <f t="shared" si="270"/>
        <v>-32.740170734639896</v>
      </c>
      <c r="BY369" s="139">
        <f t="shared" si="271"/>
        <v>5.6529471544715442</v>
      </c>
      <c r="BZ369" s="139">
        <f t="shared" si="272"/>
        <v>8.0873266511053146</v>
      </c>
      <c r="CA369" s="137" t="str">
        <f t="shared" si="273"/>
        <v>Y</v>
      </c>
      <c r="CB369" s="137" t="str">
        <f t="shared" si="274"/>
        <v>N</v>
      </c>
      <c r="CC369" s="137" t="str">
        <f t="shared" si="275"/>
        <v>N</v>
      </c>
    </row>
    <row r="370" spans="1:81" x14ac:dyDescent="0.3">
      <c r="A370" s="137" t="str">
        <f>'FOD (ALL)'!B370</f>
        <v>SRTRANSFIN</v>
      </c>
      <c r="B370" s="146">
        <f>'FOD (ALL)'!C370</f>
        <v>44007</v>
      </c>
      <c r="C370" s="137">
        <f>'FOD (ALL)'!G370</f>
        <v>532</v>
      </c>
      <c r="D370" s="137">
        <f>'FOD (ALL)'!X370</f>
        <v>556.9</v>
      </c>
      <c r="E370" s="137">
        <f>'FOD (ALL)'!AO370</f>
        <v>563.95000000000005</v>
      </c>
      <c r="F370" s="137">
        <f>'FOD (ALL)'!BF370</f>
        <v>567.35</v>
      </c>
      <c r="G370" s="137">
        <f>'FOD (ALL)'!BW370</f>
        <v>556.85</v>
      </c>
      <c r="H370" s="137" t="str">
        <f t="shared" si="232"/>
        <v>N</v>
      </c>
      <c r="I370" s="137" t="str">
        <f t="shared" si="233"/>
        <v>N</v>
      </c>
      <c r="J370" s="137" t="str">
        <f t="shared" si="234"/>
        <v>N</v>
      </c>
      <c r="K370" s="137" t="str">
        <f t="shared" si="235"/>
        <v>Y</v>
      </c>
      <c r="L370" s="139">
        <f t="shared" si="236"/>
        <v>-4.4711797450170554</v>
      </c>
      <c r="M370" s="139">
        <f t="shared" si="237"/>
        <v>-1.2501108254277982</v>
      </c>
      <c r="N370" s="139">
        <f t="shared" si="238"/>
        <v>-0.59927734202872607</v>
      </c>
      <c r="O370" s="139">
        <f t="shared" si="239"/>
        <v>1.8856065367693273</v>
      </c>
      <c r="P370" s="137" t="str">
        <f t="shared" si="240"/>
        <v>N</v>
      </c>
      <c r="Q370" s="137" t="str">
        <f t="shared" si="241"/>
        <v>N</v>
      </c>
      <c r="R370" s="137" t="str">
        <f t="shared" si="242"/>
        <v>N</v>
      </c>
      <c r="S370" s="137">
        <f>'FOD (ALL)'!D370</f>
        <v>549</v>
      </c>
      <c r="T370" s="137">
        <f>'FOD (ALL)'!U370</f>
        <v>565</v>
      </c>
      <c r="U370" s="137">
        <f>'FOD (ALL)'!AL370</f>
        <v>568.54999999999995</v>
      </c>
      <c r="V370" s="137">
        <f>'FOD (ALL)'!BC370</f>
        <v>573</v>
      </c>
      <c r="W370" s="137">
        <f>'FOD (ALL)'!BT370</f>
        <v>620</v>
      </c>
      <c r="X370" s="137">
        <f>'FOD (ALL)'!E370</f>
        <v>564.6</v>
      </c>
      <c r="Y370" s="137">
        <f>'FOD (ALL)'!V370</f>
        <v>578</v>
      </c>
      <c r="Z370" s="137">
        <f>'FOD (ALL)'!AM370</f>
        <v>588.85</v>
      </c>
      <c r="AA370" s="137">
        <f>'FOD (ALL)'!BD370</f>
        <v>599.9</v>
      </c>
      <c r="AB370" s="137">
        <f>'FOD (ALL)'!BU370</f>
        <v>620</v>
      </c>
      <c r="AC370" s="137">
        <f>'FOD (ALL)'!F370</f>
        <v>510.1</v>
      </c>
      <c r="AD370" s="137">
        <f>'FOD (ALL)'!W370</f>
        <v>552.54999999999995</v>
      </c>
      <c r="AE370" s="137">
        <f>'FOD (ALL)'!AN370</f>
        <v>552</v>
      </c>
      <c r="AF370" s="137">
        <f>'FOD (ALL)'!BE370</f>
        <v>561.15</v>
      </c>
      <c r="AG370" s="137">
        <f>'FOD (ALL)'!BV370</f>
        <v>550</v>
      </c>
      <c r="AH370" s="137">
        <f>'FOD (ALL)'!J370</f>
        <v>901800</v>
      </c>
      <c r="AI370" s="137">
        <f>'FOD (ALL)'!AA370</f>
        <v>440400</v>
      </c>
      <c r="AJ370" s="137">
        <f>'FOD (ALL)'!AR370</f>
        <v>324600</v>
      </c>
      <c r="AK370" s="137">
        <f>'FOD (ALL)'!BI370</f>
        <v>195600</v>
      </c>
      <c r="AL370" s="137">
        <f>'FOD (ALL)'!BZ370</f>
        <v>191400</v>
      </c>
      <c r="AM370" s="137" t="str">
        <f t="shared" si="243"/>
        <v>Y</v>
      </c>
      <c r="AN370" s="137" t="str">
        <f t="shared" si="244"/>
        <v>Y</v>
      </c>
      <c r="AO370" s="137" t="str">
        <f t="shared" si="245"/>
        <v>Y</v>
      </c>
      <c r="AP370" s="137" t="str">
        <f t="shared" si="246"/>
        <v>Y</v>
      </c>
      <c r="AQ370" s="139">
        <f t="shared" si="247"/>
        <v>104.7683923705722</v>
      </c>
      <c r="AR370" s="139">
        <f t="shared" si="248"/>
        <v>35.674676524953789</v>
      </c>
      <c r="AS370" s="139">
        <f t="shared" si="249"/>
        <v>65.950920245398777</v>
      </c>
      <c r="AT370" s="139">
        <f t="shared" si="250"/>
        <v>2.1943573667711598</v>
      </c>
      <c r="AU370" s="137" t="str">
        <f t="shared" si="251"/>
        <v>Y</v>
      </c>
      <c r="AV370" s="137" t="str">
        <f t="shared" si="252"/>
        <v>N</v>
      </c>
      <c r="AW370" s="137" t="str">
        <f t="shared" si="253"/>
        <v>Y</v>
      </c>
      <c r="AX370" s="137">
        <f>'FOD (ALL)'!I370</f>
        <v>6289.17</v>
      </c>
      <c r="AY370" s="137">
        <f>'FOD (ALL)'!Z370</f>
        <v>2267.67</v>
      </c>
      <c r="AZ370" s="137">
        <f>'FOD (ALL)'!AQ370</f>
        <v>2022.93</v>
      </c>
      <c r="BA370" s="137">
        <f>'FOD (ALL)'!BH370</f>
        <v>1030.07</v>
      </c>
      <c r="BB370" s="137">
        <f>'FOD (ALL)'!BY370</f>
        <v>907.86</v>
      </c>
      <c r="BC370" s="137" t="str">
        <f t="shared" si="254"/>
        <v>Y</v>
      </c>
      <c r="BD370" s="137" t="str">
        <f t="shared" si="255"/>
        <v>Y</v>
      </c>
      <c r="BE370" s="137" t="str">
        <f t="shared" si="256"/>
        <v>Y</v>
      </c>
      <c r="BF370" s="137" t="str">
        <f t="shared" si="257"/>
        <v>Y</v>
      </c>
      <c r="BG370" s="139">
        <f t="shared" si="258"/>
        <v>177.34061834393893</v>
      </c>
      <c r="BH370" s="139">
        <f t="shared" si="259"/>
        <v>12.098293069952989</v>
      </c>
      <c r="BI370" s="139">
        <f t="shared" si="260"/>
        <v>96.387624142048622</v>
      </c>
      <c r="BJ370" s="139">
        <f t="shared" si="261"/>
        <v>13.461326636265495</v>
      </c>
      <c r="BK370" s="137" t="str">
        <f t="shared" si="262"/>
        <v>Y</v>
      </c>
      <c r="BL370" s="137" t="str">
        <f t="shared" si="263"/>
        <v>N</v>
      </c>
      <c r="BM370" s="137" t="str">
        <f t="shared" si="264"/>
        <v>Y</v>
      </c>
      <c r="BN370" s="137">
        <f>'FOD (ALL)'!H370</f>
        <v>1973</v>
      </c>
      <c r="BO370" s="137">
        <f>'FOD (ALL)'!Y370</f>
        <v>670</v>
      </c>
      <c r="BP370" s="137">
        <f>'FOD (ALL)'!AP370</f>
        <v>595</v>
      </c>
      <c r="BQ370" s="137">
        <f>'FOD (ALL)'!BG370</f>
        <v>296</v>
      </c>
      <c r="BR370" s="137">
        <f>'FOD (ALL)'!BX370</f>
        <v>265</v>
      </c>
      <c r="BS370" s="137" t="str">
        <f t="shared" si="265"/>
        <v>Y</v>
      </c>
      <c r="BT370" s="137" t="str">
        <f t="shared" si="266"/>
        <v>Y</v>
      </c>
      <c r="BU370" s="137" t="str">
        <f t="shared" si="267"/>
        <v>Y</v>
      </c>
      <c r="BV370" s="137" t="str">
        <f t="shared" si="268"/>
        <v>Y</v>
      </c>
      <c r="BW370" s="139">
        <f t="shared" si="269"/>
        <v>194.47761194029852</v>
      </c>
      <c r="BX370" s="139">
        <f t="shared" si="270"/>
        <v>12.605042016806722</v>
      </c>
      <c r="BY370" s="139">
        <f t="shared" si="271"/>
        <v>101.01351351351352</v>
      </c>
      <c r="BZ370" s="139">
        <f t="shared" si="272"/>
        <v>11.69811320754717</v>
      </c>
      <c r="CA370" s="137" t="str">
        <f t="shared" si="273"/>
        <v>Y</v>
      </c>
      <c r="CB370" s="137" t="str">
        <f t="shared" si="274"/>
        <v>N</v>
      </c>
      <c r="CC370" s="137" t="str">
        <f t="shared" si="275"/>
        <v>Y</v>
      </c>
    </row>
    <row r="371" spans="1:81" x14ac:dyDescent="0.3">
      <c r="A371" s="137" t="str">
        <f>'FOD (ALL)'!B371</f>
        <v>SRTRANSFIN</v>
      </c>
      <c r="B371" s="146">
        <f>'FOD (ALL)'!C371</f>
        <v>44042</v>
      </c>
      <c r="C371" s="137">
        <f>'FOD (ALL)'!G371</f>
        <v>527.54999999999995</v>
      </c>
      <c r="D371" s="137">
        <f>'FOD (ALL)'!X371</f>
        <v>580.15</v>
      </c>
      <c r="E371" s="137">
        <f>'FOD (ALL)'!AO371</f>
        <v>558.04999999999995</v>
      </c>
      <c r="F371" s="137">
        <f>'FOD (ALL)'!BF371</f>
        <v>592.5</v>
      </c>
      <c r="G371" s="137">
        <f>'FOD (ALL)'!BW371</f>
        <v>581.54999999999995</v>
      </c>
      <c r="H371" s="137" t="str">
        <f t="shared" si="232"/>
        <v>N</v>
      </c>
      <c r="I371" s="137" t="str">
        <f t="shared" si="233"/>
        <v>Y</v>
      </c>
      <c r="J371" s="137" t="str">
        <f t="shared" si="234"/>
        <v>N</v>
      </c>
      <c r="K371" s="137" t="str">
        <f t="shared" si="235"/>
        <v>Y</v>
      </c>
      <c r="L371" s="139">
        <f t="shared" si="236"/>
        <v>-9.0666207015427087</v>
      </c>
      <c r="M371" s="139">
        <f t="shared" si="237"/>
        <v>3.9602186184033732</v>
      </c>
      <c r="N371" s="139">
        <f t="shared" si="238"/>
        <v>-5.814345991561189</v>
      </c>
      <c r="O371" s="139">
        <f t="shared" si="239"/>
        <v>1.88289914882642</v>
      </c>
      <c r="P371" s="137" t="str">
        <f t="shared" si="240"/>
        <v>N</v>
      </c>
      <c r="Q371" s="137" t="str">
        <f t="shared" si="241"/>
        <v>Y</v>
      </c>
      <c r="R371" s="137" t="str">
        <f t="shared" si="242"/>
        <v>N</v>
      </c>
      <c r="S371" s="137">
        <f>'FOD (ALL)'!D371</f>
        <v>548</v>
      </c>
      <c r="T371" s="137">
        <f>'FOD (ALL)'!U371</f>
        <v>574.4</v>
      </c>
      <c r="U371" s="137">
        <f>'FOD (ALL)'!AL371</f>
        <v>563.54999999999995</v>
      </c>
      <c r="V371" s="137">
        <f>'FOD (ALL)'!BC371</f>
        <v>561</v>
      </c>
      <c r="W371" s="137">
        <f>'FOD (ALL)'!BT371</f>
        <v>556.9</v>
      </c>
      <c r="X371" s="137">
        <f>'FOD (ALL)'!E371</f>
        <v>548</v>
      </c>
      <c r="Y371" s="137">
        <f>'FOD (ALL)'!V371</f>
        <v>574.4</v>
      </c>
      <c r="Z371" s="137">
        <f>'FOD (ALL)'!AM371</f>
        <v>578</v>
      </c>
      <c r="AA371" s="137">
        <f>'FOD (ALL)'!BD371</f>
        <v>561</v>
      </c>
      <c r="AB371" s="137">
        <f>'FOD (ALL)'!BU371</f>
        <v>556.9</v>
      </c>
      <c r="AC371" s="137">
        <f>'FOD (ALL)'!F371</f>
        <v>522.15</v>
      </c>
      <c r="AD371" s="137">
        <f>'FOD (ALL)'!W371</f>
        <v>565</v>
      </c>
      <c r="AE371" s="137">
        <f>'FOD (ALL)'!AN371</f>
        <v>541</v>
      </c>
      <c r="AF371" s="137">
        <f>'FOD (ALL)'!BE371</f>
        <v>561</v>
      </c>
      <c r="AG371" s="137">
        <f>'FOD (ALL)'!BV371</f>
        <v>556.9</v>
      </c>
      <c r="AH371" s="137">
        <f>'FOD (ALL)'!J371</f>
        <v>25350</v>
      </c>
      <c r="AI371" s="137">
        <f>'FOD (ALL)'!AA371</f>
        <v>20150</v>
      </c>
      <c r="AJ371" s="137">
        <f>'FOD (ALL)'!AR371</f>
        <v>15600</v>
      </c>
      <c r="AK371" s="137">
        <f>'FOD (ALL)'!BI371</f>
        <v>650</v>
      </c>
      <c r="AL371" s="137">
        <f>'FOD (ALL)'!BZ371</f>
        <v>650</v>
      </c>
      <c r="AM371" s="137" t="str">
        <f t="shared" si="243"/>
        <v>Y</v>
      </c>
      <c r="AN371" s="137" t="str">
        <f t="shared" si="244"/>
        <v>Y</v>
      </c>
      <c r="AO371" s="137" t="str">
        <f t="shared" si="245"/>
        <v>Y</v>
      </c>
      <c r="AP371" s="137" t="str">
        <f t="shared" si="246"/>
        <v>Y</v>
      </c>
      <c r="AQ371" s="139">
        <f t="shared" si="247"/>
        <v>25.806451612903224</v>
      </c>
      <c r="AR371" s="139">
        <f t="shared" si="248"/>
        <v>29.166666666666668</v>
      </c>
      <c r="AS371" s="139">
        <f t="shared" si="249"/>
        <v>2300</v>
      </c>
      <c r="AT371" s="139">
        <f t="shared" si="250"/>
        <v>0</v>
      </c>
      <c r="AU371" s="137" t="str">
        <f t="shared" si="251"/>
        <v>N</v>
      </c>
      <c r="AV371" s="137" t="str">
        <f t="shared" si="252"/>
        <v>N</v>
      </c>
      <c r="AW371" s="137" t="str">
        <f t="shared" si="253"/>
        <v>Y</v>
      </c>
      <c r="AX371" s="137">
        <f>'FOD (ALL)'!I371</f>
        <v>51.37</v>
      </c>
      <c r="AY371" s="137">
        <f>'FOD (ALL)'!Z371</f>
        <v>29.5</v>
      </c>
      <c r="AZ371" s="137">
        <f>'FOD (ALL)'!AQ371</f>
        <v>110.98</v>
      </c>
      <c r="BA371" s="137">
        <f>'FOD (ALL)'!BH371</f>
        <v>3.64</v>
      </c>
      <c r="BB371" s="137">
        <f>'FOD (ALL)'!BY371</f>
        <v>3.61</v>
      </c>
      <c r="BC371" s="137" t="str">
        <f t="shared" si="254"/>
        <v>Y</v>
      </c>
      <c r="BD371" s="137" t="str">
        <f t="shared" si="255"/>
        <v>N</v>
      </c>
      <c r="BE371" s="137" t="str">
        <f t="shared" si="256"/>
        <v>Y</v>
      </c>
      <c r="BF371" s="137" t="str">
        <f t="shared" si="257"/>
        <v>Y</v>
      </c>
      <c r="BG371" s="139">
        <f t="shared" si="258"/>
        <v>74.135593220338976</v>
      </c>
      <c r="BH371" s="139">
        <f t="shared" si="259"/>
        <v>-73.418633988105967</v>
      </c>
      <c r="BI371" s="139">
        <f t="shared" si="260"/>
        <v>2948.901098901099</v>
      </c>
      <c r="BJ371" s="139">
        <f t="shared" si="261"/>
        <v>0.83102493074792938</v>
      </c>
      <c r="BK371" s="137" t="str">
        <f t="shared" si="262"/>
        <v>Y</v>
      </c>
      <c r="BL371" s="137" t="str">
        <f t="shared" si="263"/>
        <v>N</v>
      </c>
      <c r="BM371" s="137" t="str">
        <f t="shared" si="264"/>
        <v>Y</v>
      </c>
      <c r="BN371" s="137">
        <f>'FOD (ALL)'!H371</f>
        <v>15</v>
      </c>
      <c r="BO371" s="137">
        <f>'FOD (ALL)'!Y371</f>
        <v>8</v>
      </c>
      <c r="BP371" s="137">
        <f>'FOD (ALL)'!AP371</f>
        <v>30</v>
      </c>
      <c r="BQ371" s="137">
        <f>'FOD (ALL)'!BG371</f>
        <v>1</v>
      </c>
      <c r="BR371" s="137">
        <f>'FOD (ALL)'!BX371</f>
        <v>1</v>
      </c>
      <c r="BS371" s="137" t="str">
        <f t="shared" si="265"/>
        <v>Y</v>
      </c>
      <c r="BT371" s="137" t="str">
        <f t="shared" si="266"/>
        <v>N</v>
      </c>
      <c r="BU371" s="137" t="str">
        <f t="shared" si="267"/>
        <v>Y</v>
      </c>
      <c r="BV371" s="137" t="str">
        <f t="shared" si="268"/>
        <v>Y</v>
      </c>
      <c r="BW371" s="139">
        <f t="shared" si="269"/>
        <v>87.5</v>
      </c>
      <c r="BX371" s="139">
        <f t="shared" si="270"/>
        <v>-73.333333333333329</v>
      </c>
      <c r="BY371" s="139">
        <f t="shared" si="271"/>
        <v>2900</v>
      </c>
      <c r="BZ371" s="139">
        <f t="shared" si="272"/>
        <v>0</v>
      </c>
      <c r="CA371" s="137" t="str">
        <f t="shared" si="273"/>
        <v>Y</v>
      </c>
      <c r="CB371" s="137" t="str">
        <f t="shared" si="274"/>
        <v>N</v>
      </c>
      <c r="CC371" s="137" t="str">
        <f t="shared" si="275"/>
        <v>Y</v>
      </c>
    </row>
    <row r="372" spans="1:81" x14ac:dyDescent="0.3">
      <c r="A372" s="137" t="str">
        <f>'FOD (ALL)'!B372</f>
        <v>SUNPHARMA</v>
      </c>
      <c r="B372" s="146">
        <f>'FOD (ALL)'!C372</f>
        <v>43979</v>
      </c>
      <c r="C372" s="137">
        <f>'FOD (ALL)'!G372</f>
        <v>469.15</v>
      </c>
      <c r="D372" s="137">
        <f>'FOD (ALL)'!X372</f>
        <v>464.6</v>
      </c>
      <c r="E372" s="137">
        <f>'FOD (ALL)'!AO372</f>
        <v>456.75</v>
      </c>
      <c r="F372" s="137">
        <f>'FOD (ALL)'!BF372</f>
        <v>440.55</v>
      </c>
      <c r="G372" s="137">
        <f>'FOD (ALL)'!BW372</f>
        <v>439.85</v>
      </c>
      <c r="H372" s="137" t="str">
        <f t="shared" si="232"/>
        <v>Y</v>
      </c>
      <c r="I372" s="137" t="str">
        <f t="shared" si="233"/>
        <v>Y</v>
      </c>
      <c r="J372" s="137" t="str">
        <f t="shared" si="234"/>
        <v>Y</v>
      </c>
      <c r="K372" s="137" t="str">
        <f t="shared" si="235"/>
        <v>Y</v>
      </c>
      <c r="L372" s="139">
        <f t="shared" si="236"/>
        <v>0.97933706414118693</v>
      </c>
      <c r="M372" s="139">
        <f t="shared" si="237"/>
        <v>1.7186644772851718</v>
      </c>
      <c r="N372" s="139">
        <f t="shared" si="238"/>
        <v>3.6772216547497418</v>
      </c>
      <c r="O372" s="139">
        <f t="shared" si="239"/>
        <v>0.15914516312378962</v>
      </c>
      <c r="P372" s="137" t="str">
        <f t="shared" si="240"/>
        <v>N</v>
      </c>
      <c r="Q372" s="137" t="str">
        <f t="shared" si="241"/>
        <v>N</v>
      </c>
      <c r="R372" s="137" t="str">
        <f t="shared" si="242"/>
        <v>Y</v>
      </c>
      <c r="S372" s="137">
        <f>'FOD (ALL)'!D372</f>
        <v>466.1</v>
      </c>
      <c r="T372" s="137">
        <f>'FOD (ALL)'!U372</f>
        <v>452.45</v>
      </c>
      <c r="U372" s="137">
        <f>'FOD (ALL)'!AL372</f>
        <v>440.65</v>
      </c>
      <c r="V372" s="137">
        <f>'FOD (ALL)'!BC372</f>
        <v>442.75</v>
      </c>
      <c r="W372" s="137">
        <f>'FOD (ALL)'!BT372</f>
        <v>446.95</v>
      </c>
      <c r="X372" s="137">
        <f>'FOD (ALL)'!E372</f>
        <v>471.25</v>
      </c>
      <c r="Y372" s="137">
        <f>'FOD (ALL)'!V372</f>
        <v>466.4</v>
      </c>
      <c r="Z372" s="137">
        <f>'FOD (ALL)'!AM372</f>
        <v>459.05</v>
      </c>
      <c r="AA372" s="137">
        <f>'FOD (ALL)'!BD372</f>
        <v>454.5</v>
      </c>
      <c r="AB372" s="137">
        <f>'FOD (ALL)'!BU372</f>
        <v>454.35</v>
      </c>
      <c r="AC372" s="137">
        <f>'FOD (ALL)'!F372</f>
        <v>456.75</v>
      </c>
      <c r="AD372" s="137">
        <f>'FOD (ALL)'!W372</f>
        <v>452.45</v>
      </c>
      <c r="AE372" s="137">
        <f>'FOD (ALL)'!AN372</f>
        <v>436.7</v>
      </c>
      <c r="AF372" s="137">
        <f>'FOD (ALL)'!BE372</f>
        <v>437.65</v>
      </c>
      <c r="AG372" s="137">
        <f>'FOD (ALL)'!BV372</f>
        <v>433.7</v>
      </c>
      <c r="AH372" s="137">
        <f>'FOD (ALL)'!J372</f>
        <v>36846250</v>
      </c>
      <c r="AI372" s="137">
        <f>'FOD (ALL)'!AA372</f>
        <v>39542500</v>
      </c>
      <c r="AJ372" s="137">
        <f>'FOD (ALL)'!AR372</f>
        <v>40298750</v>
      </c>
      <c r="AK372" s="137">
        <f>'FOD (ALL)'!BI372</f>
        <v>40202500</v>
      </c>
      <c r="AL372" s="137">
        <f>'FOD (ALL)'!BZ372</f>
        <v>41362500</v>
      </c>
      <c r="AM372" s="137" t="str">
        <f t="shared" si="243"/>
        <v>N</v>
      </c>
      <c r="AN372" s="137" t="str">
        <f t="shared" si="244"/>
        <v>N</v>
      </c>
      <c r="AO372" s="137" t="str">
        <f t="shared" si="245"/>
        <v>Y</v>
      </c>
      <c r="AP372" s="137" t="str">
        <f t="shared" si="246"/>
        <v>N</v>
      </c>
      <c r="AQ372" s="139">
        <f t="shared" si="247"/>
        <v>-6.818612884870709</v>
      </c>
      <c r="AR372" s="139">
        <f t="shared" si="248"/>
        <v>-1.8766090759638949</v>
      </c>
      <c r="AS372" s="139">
        <f t="shared" si="249"/>
        <v>0.23941297183011004</v>
      </c>
      <c r="AT372" s="139">
        <f t="shared" si="250"/>
        <v>-2.8044726503475372</v>
      </c>
      <c r="AU372" s="137" t="str">
        <f t="shared" si="251"/>
        <v>N</v>
      </c>
      <c r="AV372" s="137" t="str">
        <f t="shared" si="252"/>
        <v>N</v>
      </c>
      <c r="AW372" s="137" t="str">
        <f t="shared" si="253"/>
        <v>Y</v>
      </c>
      <c r="AX372" s="137">
        <f>'FOD (ALL)'!I372</f>
        <v>77966.59</v>
      </c>
      <c r="AY372" s="137">
        <f>'FOD (ALL)'!Z372</f>
        <v>63405.2</v>
      </c>
      <c r="AZ372" s="137">
        <f>'FOD (ALL)'!AQ372</f>
        <v>47542.42</v>
      </c>
      <c r="BA372" s="137">
        <f>'FOD (ALL)'!BH372</f>
        <v>58005.73</v>
      </c>
      <c r="BB372" s="137">
        <f>'FOD (ALL)'!BY372</f>
        <v>51214.68</v>
      </c>
      <c r="BC372" s="137" t="str">
        <f t="shared" si="254"/>
        <v>Y</v>
      </c>
      <c r="BD372" s="137" t="str">
        <f t="shared" si="255"/>
        <v>Y</v>
      </c>
      <c r="BE372" s="137" t="str">
        <f t="shared" si="256"/>
        <v>N</v>
      </c>
      <c r="BF372" s="137" t="str">
        <f t="shared" si="257"/>
        <v>Y</v>
      </c>
      <c r="BG372" s="139">
        <f t="shared" si="258"/>
        <v>22.965608498987464</v>
      </c>
      <c r="BH372" s="139">
        <f t="shared" si="259"/>
        <v>33.365529142185018</v>
      </c>
      <c r="BI372" s="139">
        <f t="shared" si="260"/>
        <v>-18.038407584905844</v>
      </c>
      <c r="BJ372" s="139">
        <f t="shared" si="261"/>
        <v>13.259967649900387</v>
      </c>
      <c r="BK372" s="137" t="str">
        <f t="shared" si="262"/>
        <v>N</v>
      </c>
      <c r="BL372" s="137" t="str">
        <f t="shared" si="263"/>
        <v>Y</v>
      </c>
      <c r="BM372" s="137" t="str">
        <f t="shared" si="264"/>
        <v>N</v>
      </c>
      <c r="BN372" s="137">
        <f>'FOD (ALL)'!H372</f>
        <v>13401</v>
      </c>
      <c r="BO372" s="137">
        <f>'FOD (ALL)'!Y372</f>
        <v>11015</v>
      </c>
      <c r="BP372" s="137">
        <f>'FOD (ALL)'!AP372</f>
        <v>8464</v>
      </c>
      <c r="BQ372" s="137">
        <f>'FOD (ALL)'!BG372</f>
        <v>10406</v>
      </c>
      <c r="BR372" s="137">
        <f>'FOD (ALL)'!BX372</f>
        <v>9275</v>
      </c>
      <c r="BS372" s="137" t="str">
        <f t="shared" si="265"/>
        <v>Y</v>
      </c>
      <c r="BT372" s="137" t="str">
        <f t="shared" si="266"/>
        <v>Y</v>
      </c>
      <c r="BU372" s="137" t="str">
        <f t="shared" si="267"/>
        <v>N</v>
      </c>
      <c r="BV372" s="137" t="str">
        <f t="shared" si="268"/>
        <v>Y</v>
      </c>
      <c r="BW372" s="139">
        <f t="shared" si="269"/>
        <v>21.661370857921018</v>
      </c>
      <c r="BX372" s="139">
        <f t="shared" si="270"/>
        <v>30.139413988657843</v>
      </c>
      <c r="BY372" s="139">
        <f t="shared" si="271"/>
        <v>-18.662310205650588</v>
      </c>
      <c r="BZ372" s="139">
        <f t="shared" si="272"/>
        <v>12.194070080862533</v>
      </c>
      <c r="CA372" s="137" t="str">
        <f t="shared" si="273"/>
        <v>N</v>
      </c>
      <c r="CB372" s="137" t="str">
        <f t="shared" si="274"/>
        <v>Y</v>
      </c>
      <c r="CC372" s="137" t="str">
        <f t="shared" si="275"/>
        <v>N</v>
      </c>
    </row>
    <row r="373" spans="1:81" x14ac:dyDescent="0.3">
      <c r="A373" s="137" t="str">
        <f>'FOD (ALL)'!B373</f>
        <v>SUNPHARMA</v>
      </c>
      <c r="B373" s="146">
        <f>'FOD (ALL)'!C373</f>
        <v>44007</v>
      </c>
      <c r="C373" s="137">
        <f>'FOD (ALL)'!G373</f>
        <v>470.15</v>
      </c>
      <c r="D373" s="137">
        <f>'FOD (ALL)'!X373</f>
        <v>466.05</v>
      </c>
      <c r="E373" s="137">
        <f>'FOD (ALL)'!AO373</f>
        <v>457.9</v>
      </c>
      <c r="F373" s="137">
        <f>'FOD (ALL)'!BF373</f>
        <v>442.45</v>
      </c>
      <c r="G373" s="137">
        <f>'FOD (ALL)'!BW373</f>
        <v>441.5</v>
      </c>
      <c r="H373" s="137" t="str">
        <f t="shared" si="232"/>
        <v>Y</v>
      </c>
      <c r="I373" s="137" t="str">
        <f t="shared" si="233"/>
        <v>Y</v>
      </c>
      <c r="J373" s="137" t="str">
        <f t="shared" si="234"/>
        <v>Y</v>
      </c>
      <c r="K373" s="137" t="str">
        <f t="shared" si="235"/>
        <v>Y</v>
      </c>
      <c r="L373" s="139">
        <f t="shared" si="236"/>
        <v>0.87973393412723222</v>
      </c>
      <c r="M373" s="139">
        <f t="shared" si="237"/>
        <v>1.7798645992574875</v>
      </c>
      <c r="N373" s="139">
        <f t="shared" si="238"/>
        <v>3.4919199909594281</v>
      </c>
      <c r="O373" s="139">
        <f t="shared" si="239"/>
        <v>0.21517553793884225</v>
      </c>
      <c r="P373" s="137" t="str">
        <f t="shared" si="240"/>
        <v>N</v>
      </c>
      <c r="Q373" s="137" t="str">
        <f t="shared" si="241"/>
        <v>N</v>
      </c>
      <c r="R373" s="137" t="str">
        <f t="shared" si="242"/>
        <v>Y</v>
      </c>
      <c r="S373" s="137">
        <f>'FOD (ALL)'!D373</f>
        <v>466.5</v>
      </c>
      <c r="T373" s="137">
        <f>'FOD (ALL)'!U373</f>
        <v>455</v>
      </c>
      <c r="U373" s="137">
        <f>'FOD (ALL)'!AL373</f>
        <v>439.65</v>
      </c>
      <c r="V373" s="137">
        <f>'FOD (ALL)'!BC373</f>
        <v>441.55</v>
      </c>
      <c r="W373" s="137">
        <f>'FOD (ALL)'!BT373</f>
        <v>450.2</v>
      </c>
      <c r="X373" s="137">
        <f>'FOD (ALL)'!E373</f>
        <v>472.1</v>
      </c>
      <c r="Y373" s="137">
        <f>'FOD (ALL)'!V373</f>
        <v>467.7</v>
      </c>
      <c r="Z373" s="137">
        <f>'FOD (ALL)'!AM373</f>
        <v>460.1</v>
      </c>
      <c r="AA373" s="137">
        <f>'FOD (ALL)'!BD373</f>
        <v>455.85</v>
      </c>
      <c r="AB373" s="137">
        <f>'FOD (ALL)'!BU373</f>
        <v>455.35</v>
      </c>
      <c r="AC373" s="137">
        <f>'FOD (ALL)'!F373</f>
        <v>458.15</v>
      </c>
      <c r="AD373" s="137">
        <f>'FOD (ALL)'!W373</f>
        <v>454.3</v>
      </c>
      <c r="AE373" s="137">
        <f>'FOD (ALL)'!AN373</f>
        <v>439.5</v>
      </c>
      <c r="AF373" s="137">
        <f>'FOD (ALL)'!BE373</f>
        <v>439</v>
      </c>
      <c r="AG373" s="137">
        <f>'FOD (ALL)'!BV373</f>
        <v>435.9</v>
      </c>
      <c r="AH373" s="137">
        <f>'FOD (ALL)'!J373</f>
        <v>6091250</v>
      </c>
      <c r="AI373" s="137">
        <f>'FOD (ALL)'!AA373</f>
        <v>2163750</v>
      </c>
      <c r="AJ373" s="137">
        <f>'FOD (ALL)'!AR373</f>
        <v>1755000</v>
      </c>
      <c r="AK373" s="137">
        <f>'FOD (ALL)'!BI373</f>
        <v>1300000</v>
      </c>
      <c r="AL373" s="137">
        <f>'FOD (ALL)'!BZ373</f>
        <v>721250</v>
      </c>
      <c r="AM373" s="137" t="str">
        <f t="shared" si="243"/>
        <v>Y</v>
      </c>
      <c r="AN373" s="137" t="str">
        <f t="shared" si="244"/>
        <v>Y</v>
      </c>
      <c r="AO373" s="137" t="str">
        <f t="shared" si="245"/>
        <v>Y</v>
      </c>
      <c r="AP373" s="137" t="str">
        <f t="shared" si="246"/>
        <v>Y</v>
      </c>
      <c r="AQ373" s="139">
        <f t="shared" si="247"/>
        <v>181.51357596764876</v>
      </c>
      <c r="AR373" s="139">
        <f t="shared" si="248"/>
        <v>23.29059829059829</v>
      </c>
      <c r="AS373" s="139">
        <f t="shared" si="249"/>
        <v>35</v>
      </c>
      <c r="AT373" s="139">
        <f t="shared" si="250"/>
        <v>80.24263431542461</v>
      </c>
      <c r="AU373" s="137" t="str">
        <f t="shared" si="251"/>
        <v>Y</v>
      </c>
      <c r="AV373" s="137" t="str">
        <f t="shared" si="252"/>
        <v>N</v>
      </c>
      <c r="AW373" s="137" t="str">
        <f t="shared" si="253"/>
        <v>N</v>
      </c>
      <c r="AX373" s="137">
        <f>'FOD (ALL)'!I373</f>
        <v>30328.83</v>
      </c>
      <c r="AY373" s="137">
        <f>'FOD (ALL)'!Z373</f>
        <v>6761.18</v>
      </c>
      <c r="AZ373" s="137">
        <f>'FOD (ALL)'!AQ373</f>
        <v>6187.46</v>
      </c>
      <c r="BA373" s="137">
        <f>'FOD (ALL)'!BH373</f>
        <v>5437.33</v>
      </c>
      <c r="BB373" s="137">
        <f>'FOD (ALL)'!BY373</f>
        <v>2772.78</v>
      </c>
      <c r="BC373" s="137" t="str">
        <f t="shared" si="254"/>
        <v>Y</v>
      </c>
      <c r="BD373" s="137" t="str">
        <f t="shared" si="255"/>
        <v>Y</v>
      </c>
      <c r="BE373" s="137" t="str">
        <f t="shared" si="256"/>
        <v>Y</v>
      </c>
      <c r="BF373" s="137" t="str">
        <f t="shared" si="257"/>
        <v>Y</v>
      </c>
      <c r="BG373" s="139">
        <f t="shared" si="258"/>
        <v>348.57303015154162</v>
      </c>
      <c r="BH373" s="139">
        <f t="shared" si="259"/>
        <v>9.2723023663991402</v>
      </c>
      <c r="BI373" s="139">
        <f t="shared" si="260"/>
        <v>13.795925573765066</v>
      </c>
      <c r="BJ373" s="139">
        <f t="shared" si="261"/>
        <v>96.09669717756185</v>
      </c>
      <c r="BK373" s="137" t="str">
        <f t="shared" si="262"/>
        <v>Y</v>
      </c>
      <c r="BL373" s="137" t="str">
        <f t="shared" si="263"/>
        <v>N</v>
      </c>
      <c r="BM373" s="137" t="str">
        <f t="shared" si="264"/>
        <v>N</v>
      </c>
      <c r="BN373" s="137">
        <f>'FOD (ALL)'!H373</f>
        <v>5206</v>
      </c>
      <c r="BO373" s="137">
        <f>'FOD (ALL)'!Y373</f>
        <v>1170</v>
      </c>
      <c r="BP373" s="137">
        <f>'FOD (ALL)'!AP373</f>
        <v>1096</v>
      </c>
      <c r="BQ373" s="137">
        <f>'FOD (ALL)'!BG373</f>
        <v>970</v>
      </c>
      <c r="BR373" s="137">
        <f>'FOD (ALL)'!BX373</f>
        <v>500</v>
      </c>
      <c r="BS373" s="137" t="str">
        <f t="shared" si="265"/>
        <v>Y</v>
      </c>
      <c r="BT373" s="137" t="str">
        <f t="shared" si="266"/>
        <v>Y</v>
      </c>
      <c r="BU373" s="137" t="str">
        <f t="shared" si="267"/>
        <v>Y</v>
      </c>
      <c r="BV373" s="137" t="str">
        <f t="shared" si="268"/>
        <v>Y</v>
      </c>
      <c r="BW373" s="139">
        <f t="shared" si="269"/>
        <v>344.95726495726495</v>
      </c>
      <c r="BX373" s="139">
        <f t="shared" si="270"/>
        <v>6.7518248175182478</v>
      </c>
      <c r="BY373" s="139">
        <f t="shared" si="271"/>
        <v>12.989690721649486</v>
      </c>
      <c r="BZ373" s="139">
        <f t="shared" si="272"/>
        <v>94</v>
      </c>
      <c r="CA373" s="137" t="str">
        <f t="shared" si="273"/>
        <v>Y</v>
      </c>
      <c r="CB373" s="137" t="str">
        <f t="shared" si="274"/>
        <v>N</v>
      </c>
      <c r="CC373" s="137" t="str">
        <f t="shared" si="275"/>
        <v>N</v>
      </c>
    </row>
    <row r="374" spans="1:81" x14ac:dyDescent="0.3">
      <c r="A374" s="137" t="str">
        <f>'FOD (ALL)'!B374</f>
        <v>SUNPHARMA</v>
      </c>
      <c r="B374" s="146">
        <f>'FOD (ALL)'!C374</f>
        <v>44042</v>
      </c>
      <c r="C374" s="137">
        <f>'FOD (ALL)'!G374</f>
        <v>470</v>
      </c>
      <c r="D374" s="137">
        <f>'FOD (ALL)'!X374</f>
        <v>470.65</v>
      </c>
      <c r="E374" s="137">
        <f>'FOD (ALL)'!AO374</f>
        <v>459.9</v>
      </c>
      <c r="F374" s="137">
        <f>'FOD (ALL)'!BF374</f>
        <v>445.75</v>
      </c>
      <c r="G374" s="137">
        <f>'FOD (ALL)'!BW374</f>
        <v>444.8</v>
      </c>
      <c r="H374" s="137" t="str">
        <f t="shared" si="232"/>
        <v>N</v>
      </c>
      <c r="I374" s="137" t="str">
        <f t="shared" si="233"/>
        <v>Y</v>
      </c>
      <c r="J374" s="137" t="str">
        <f t="shared" si="234"/>
        <v>Y</v>
      </c>
      <c r="K374" s="137" t="str">
        <f t="shared" si="235"/>
        <v>Y</v>
      </c>
      <c r="L374" s="139">
        <f t="shared" si="236"/>
        <v>-0.13810687347285186</v>
      </c>
      <c r="M374" s="139">
        <f t="shared" si="237"/>
        <v>2.3374646662317899</v>
      </c>
      <c r="N374" s="139">
        <f t="shared" si="238"/>
        <v>3.1744251261918066</v>
      </c>
      <c r="O374" s="139">
        <f t="shared" si="239"/>
        <v>0.21357913669064493</v>
      </c>
      <c r="P374" s="137" t="str">
        <f t="shared" si="240"/>
        <v>N</v>
      </c>
      <c r="Q374" s="137" t="str">
        <f t="shared" si="241"/>
        <v>N</v>
      </c>
      <c r="R374" s="137" t="str">
        <f t="shared" si="242"/>
        <v>Y</v>
      </c>
      <c r="S374" s="137">
        <f>'FOD (ALL)'!D374</f>
        <v>467.3</v>
      </c>
      <c r="T374" s="137">
        <f>'FOD (ALL)'!U374</f>
        <v>466.65</v>
      </c>
      <c r="U374" s="137">
        <f>'FOD (ALL)'!AL374</f>
        <v>450</v>
      </c>
      <c r="V374" s="137">
        <f>'FOD (ALL)'!BC374</f>
        <v>447</v>
      </c>
      <c r="W374" s="137">
        <f>'FOD (ALL)'!BT374</f>
        <v>443.8</v>
      </c>
      <c r="X374" s="137">
        <f>'FOD (ALL)'!E374</f>
        <v>471</v>
      </c>
      <c r="Y374" s="137">
        <f>'FOD (ALL)'!V374</f>
        <v>468</v>
      </c>
      <c r="Z374" s="137">
        <f>'FOD (ALL)'!AM374</f>
        <v>450</v>
      </c>
      <c r="AA374" s="137">
        <f>'FOD (ALL)'!BD374</f>
        <v>454.25</v>
      </c>
      <c r="AB374" s="137">
        <f>'FOD (ALL)'!BU374</f>
        <v>444.3</v>
      </c>
      <c r="AC374" s="137">
        <f>'FOD (ALL)'!F374</f>
        <v>460</v>
      </c>
      <c r="AD374" s="137">
        <f>'FOD (ALL)'!W374</f>
        <v>459.35</v>
      </c>
      <c r="AE374" s="137">
        <f>'FOD (ALL)'!AN374</f>
        <v>450</v>
      </c>
      <c r="AF374" s="137">
        <f>'FOD (ALL)'!BE374</f>
        <v>444.45</v>
      </c>
      <c r="AG374" s="137">
        <f>'FOD (ALL)'!BV374</f>
        <v>443.8</v>
      </c>
      <c r="AH374" s="137">
        <f>'FOD (ALL)'!J374</f>
        <v>19600</v>
      </c>
      <c r="AI374" s="137">
        <f>'FOD (ALL)'!AA374</f>
        <v>11200</v>
      </c>
      <c r="AJ374" s="137">
        <f>'FOD (ALL)'!AR374</f>
        <v>8400</v>
      </c>
      <c r="AK374" s="137">
        <f>'FOD (ALL)'!BI374</f>
        <v>7000</v>
      </c>
      <c r="AL374" s="137">
        <f>'FOD (ALL)'!BZ374</f>
        <v>5600</v>
      </c>
      <c r="AM374" s="137" t="str">
        <f t="shared" si="243"/>
        <v>Y</v>
      </c>
      <c r="AN374" s="137" t="str">
        <f t="shared" si="244"/>
        <v>Y</v>
      </c>
      <c r="AO374" s="137" t="str">
        <f t="shared" si="245"/>
        <v>Y</v>
      </c>
      <c r="AP374" s="137" t="str">
        <f t="shared" si="246"/>
        <v>Y</v>
      </c>
      <c r="AQ374" s="139">
        <f t="shared" si="247"/>
        <v>75</v>
      </c>
      <c r="AR374" s="139">
        <f t="shared" si="248"/>
        <v>33.333333333333329</v>
      </c>
      <c r="AS374" s="139">
        <f t="shared" si="249"/>
        <v>20</v>
      </c>
      <c r="AT374" s="139">
        <f t="shared" si="250"/>
        <v>25</v>
      </c>
      <c r="AU374" s="137" t="str">
        <f t="shared" si="251"/>
        <v>Y</v>
      </c>
      <c r="AV374" s="137" t="str">
        <f t="shared" si="252"/>
        <v>Y</v>
      </c>
      <c r="AW374" s="137" t="str">
        <f t="shared" si="253"/>
        <v>N</v>
      </c>
      <c r="AX374" s="137">
        <f>'FOD (ALL)'!I374</f>
        <v>65.41</v>
      </c>
      <c r="AY374" s="137">
        <f>'FOD (ALL)'!Z374</f>
        <v>32.58</v>
      </c>
      <c r="AZ374" s="137">
        <f>'FOD (ALL)'!AQ374</f>
        <v>6.3</v>
      </c>
      <c r="BA374" s="137">
        <f>'FOD (ALL)'!BH374</f>
        <v>18.829999999999998</v>
      </c>
      <c r="BB374" s="137">
        <f>'FOD (ALL)'!BY374</f>
        <v>12.43</v>
      </c>
      <c r="BC374" s="137" t="str">
        <f t="shared" si="254"/>
        <v>Y</v>
      </c>
      <c r="BD374" s="137" t="str">
        <f t="shared" si="255"/>
        <v>Y</v>
      </c>
      <c r="BE374" s="137" t="str">
        <f t="shared" si="256"/>
        <v>N</v>
      </c>
      <c r="BF374" s="137" t="str">
        <f t="shared" si="257"/>
        <v>Y</v>
      </c>
      <c r="BG374" s="139">
        <f t="shared" si="258"/>
        <v>100.76734192756291</v>
      </c>
      <c r="BH374" s="139">
        <f t="shared" si="259"/>
        <v>417.14285714285711</v>
      </c>
      <c r="BI374" s="139">
        <f t="shared" si="260"/>
        <v>-66.542750929368026</v>
      </c>
      <c r="BJ374" s="139">
        <f t="shared" si="261"/>
        <v>51.488334674175377</v>
      </c>
      <c r="BK374" s="137" t="str">
        <f t="shared" si="262"/>
        <v>N</v>
      </c>
      <c r="BL374" s="137" t="str">
        <f t="shared" si="263"/>
        <v>Y</v>
      </c>
      <c r="BM374" s="137" t="str">
        <f t="shared" si="264"/>
        <v>N</v>
      </c>
      <c r="BN374" s="137">
        <f>'FOD (ALL)'!H374</f>
        <v>10</v>
      </c>
      <c r="BO374" s="137">
        <f>'FOD (ALL)'!Y374</f>
        <v>5</v>
      </c>
      <c r="BP374" s="137">
        <f>'FOD (ALL)'!AP374</f>
        <v>1</v>
      </c>
      <c r="BQ374" s="137">
        <f>'FOD (ALL)'!BG374</f>
        <v>3</v>
      </c>
      <c r="BR374" s="137">
        <f>'FOD (ALL)'!BX374</f>
        <v>2</v>
      </c>
      <c r="BS374" s="137" t="str">
        <f t="shared" si="265"/>
        <v>Y</v>
      </c>
      <c r="BT374" s="137" t="str">
        <f t="shared" si="266"/>
        <v>Y</v>
      </c>
      <c r="BU374" s="137" t="str">
        <f t="shared" si="267"/>
        <v>N</v>
      </c>
      <c r="BV374" s="137" t="str">
        <f t="shared" si="268"/>
        <v>Y</v>
      </c>
      <c r="BW374" s="139">
        <f t="shared" si="269"/>
        <v>100</v>
      </c>
      <c r="BX374" s="139">
        <f t="shared" si="270"/>
        <v>400</v>
      </c>
      <c r="BY374" s="139">
        <f t="shared" si="271"/>
        <v>-66.666666666666657</v>
      </c>
      <c r="BZ374" s="139">
        <f t="shared" si="272"/>
        <v>50</v>
      </c>
      <c r="CA374" s="137" t="str">
        <f t="shared" si="273"/>
        <v>N</v>
      </c>
      <c r="CB374" s="137" t="str">
        <f t="shared" si="274"/>
        <v>Y</v>
      </c>
      <c r="CC374" s="137" t="str">
        <f t="shared" si="275"/>
        <v>N</v>
      </c>
    </row>
    <row r="375" spans="1:81" x14ac:dyDescent="0.3">
      <c r="A375" s="137" t="str">
        <f>'FOD (ALL)'!B375</f>
        <v>SUNTV</v>
      </c>
      <c r="B375" s="146">
        <f>'FOD (ALL)'!C375</f>
        <v>43979</v>
      </c>
      <c r="C375" s="137">
        <f>'FOD (ALL)'!G375</f>
        <v>393.4</v>
      </c>
      <c r="D375" s="137">
        <f>'FOD (ALL)'!X375</f>
        <v>384.45</v>
      </c>
      <c r="E375" s="137">
        <f>'FOD (ALL)'!AO375</f>
        <v>379.45</v>
      </c>
      <c r="F375" s="137">
        <f>'FOD (ALL)'!BF375</f>
        <v>369.15</v>
      </c>
      <c r="G375" s="137">
        <f>'FOD (ALL)'!BW375</f>
        <v>357.6</v>
      </c>
      <c r="H375" s="137" t="str">
        <f t="shared" si="232"/>
        <v>Y</v>
      </c>
      <c r="I375" s="137" t="str">
        <f t="shared" si="233"/>
        <v>Y</v>
      </c>
      <c r="J375" s="137" t="str">
        <f t="shared" si="234"/>
        <v>Y</v>
      </c>
      <c r="K375" s="137" t="str">
        <f t="shared" si="235"/>
        <v>Y</v>
      </c>
      <c r="L375" s="139">
        <f t="shared" si="236"/>
        <v>2.3280010404473894</v>
      </c>
      <c r="M375" s="139">
        <f t="shared" si="237"/>
        <v>1.3176966662274345</v>
      </c>
      <c r="N375" s="139">
        <f t="shared" si="238"/>
        <v>2.7901936882026308</v>
      </c>
      <c r="O375" s="139">
        <f t="shared" si="239"/>
        <v>3.2298657718120674</v>
      </c>
      <c r="P375" s="137" t="str">
        <f t="shared" si="240"/>
        <v>Y</v>
      </c>
      <c r="Q375" s="137" t="str">
        <f t="shared" si="241"/>
        <v>N</v>
      </c>
      <c r="R375" s="137" t="str">
        <f t="shared" si="242"/>
        <v>N</v>
      </c>
      <c r="S375" s="137">
        <f>'FOD (ALL)'!D375</f>
        <v>385.95</v>
      </c>
      <c r="T375" s="137">
        <f>'FOD (ALL)'!U375</f>
        <v>380.45</v>
      </c>
      <c r="U375" s="137">
        <f>'FOD (ALL)'!AL375</f>
        <v>369.35</v>
      </c>
      <c r="V375" s="137">
        <f>'FOD (ALL)'!BC375</f>
        <v>361.9</v>
      </c>
      <c r="W375" s="137">
        <f>'FOD (ALL)'!BT375</f>
        <v>386</v>
      </c>
      <c r="X375" s="137">
        <f>'FOD (ALL)'!E375</f>
        <v>398.95</v>
      </c>
      <c r="Y375" s="137">
        <f>'FOD (ALL)'!V375</f>
        <v>392</v>
      </c>
      <c r="Z375" s="137">
        <f>'FOD (ALL)'!AM375</f>
        <v>385.8</v>
      </c>
      <c r="AA375" s="137">
        <f>'FOD (ALL)'!BD375</f>
        <v>371.8</v>
      </c>
      <c r="AB375" s="137">
        <f>'FOD (ALL)'!BU375</f>
        <v>388.4</v>
      </c>
      <c r="AC375" s="137">
        <f>'FOD (ALL)'!F375</f>
        <v>385.4</v>
      </c>
      <c r="AD375" s="137">
        <f>'FOD (ALL)'!W375</f>
        <v>379.1</v>
      </c>
      <c r="AE375" s="137">
        <f>'FOD (ALL)'!AN375</f>
        <v>368.95</v>
      </c>
      <c r="AF375" s="137">
        <f>'FOD (ALL)'!BE375</f>
        <v>358.3</v>
      </c>
      <c r="AG375" s="137">
        <f>'FOD (ALL)'!BV375</f>
        <v>356.1</v>
      </c>
      <c r="AH375" s="137">
        <f>'FOD (ALL)'!J375</f>
        <v>3412800</v>
      </c>
      <c r="AI375" s="137">
        <f>'FOD (ALL)'!AA375</f>
        <v>3639600</v>
      </c>
      <c r="AJ375" s="137">
        <f>'FOD (ALL)'!AR375</f>
        <v>3747600</v>
      </c>
      <c r="AK375" s="137">
        <f>'FOD (ALL)'!BI375</f>
        <v>3914400</v>
      </c>
      <c r="AL375" s="137">
        <f>'FOD (ALL)'!BZ375</f>
        <v>3972000</v>
      </c>
      <c r="AM375" s="137" t="str">
        <f t="shared" si="243"/>
        <v>N</v>
      </c>
      <c r="AN375" s="137" t="str">
        <f t="shared" si="244"/>
        <v>N</v>
      </c>
      <c r="AO375" s="137" t="str">
        <f t="shared" si="245"/>
        <v>N</v>
      </c>
      <c r="AP375" s="137" t="str">
        <f t="shared" si="246"/>
        <v>N</v>
      </c>
      <c r="AQ375" s="139">
        <f t="shared" si="247"/>
        <v>-6.2314540059347179</v>
      </c>
      <c r="AR375" s="139">
        <f t="shared" si="248"/>
        <v>-2.8818443804034581</v>
      </c>
      <c r="AS375" s="139">
        <f t="shared" si="249"/>
        <v>-4.2611894543225022</v>
      </c>
      <c r="AT375" s="139">
        <f t="shared" si="250"/>
        <v>-1.4501510574018126</v>
      </c>
      <c r="AU375" s="137" t="str">
        <f t="shared" si="251"/>
        <v>N</v>
      </c>
      <c r="AV375" s="137" t="str">
        <f t="shared" si="252"/>
        <v>Y</v>
      </c>
      <c r="AW375" s="137" t="str">
        <f t="shared" si="253"/>
        <v>N</v>
      </c>
      <c r="AX375" s="137">
        <f>'FOD (ALL)'!I375</f>
        <v>14798.93</v>
      </c>
      <c r="AY375" s="137">
        <f>'FOD (ALL)'!Z375</f>
        <v>5441.43</v>
      </c>
      <c r="AZ375" s="137">
        <f>'FOD (ALL)'!AQ375</f>
        <v>8940.99</v>
      </c>
      <c r="BA375" s="137">
        <f>'FOD (ALL)'!BH375</f>
        <v>15259.48</v>
      </c>
      <c r="BB375" s="137">
        <f>'FOD (ALL)'!BY375</f>
        <v>11312.39</v>
      </c>
      <c r="BC375" s="137" t="str">
        <f t="shared" si="254"/>
        <v>Y</v>
      </c>
      <c r="BD375" s="137" t="str">
        <f t="shared" si="255"/>
        <v>N</v>
      </c>
      <c r="BE375" s="137" t="str">
        <f t="shared" si="256"/>
        <v>N</v>
      </c>
      <c r="BF375" s="137" t="str">
        <f t="shared" si="257"/>
        <v>Y</v>
      </c>
      <c r="BG375" s="139">
        <f t="shared" si="258"/>
        <v>171.96766291213891</v>
      </c>
      <c r="BH375" s="139">
        <f t="shared" si="259"/>
        <v>-39.140632077655823</v>
      </c>
      <c r="BI375" s="139">
        <f t="shared" si="260"/>
        <v>-41.406981102894726</v>
      </c>
      <c r="BJ375" s="139">
        <f t="shared" si="261"/>
        <v>34.89174259374014</v>
      </c>
      <c r="BK375" s="137" t="str">
        <f t="shared" si="262"/>
        <v>Y</v>
      </c>
      <c r="BL375" s="137" t="str">
        <f t="shared" si="263"/>
        <v>Y</v>
      </c>
      <c r="BM375" s="137" t="str">
        <f t="shared" si="264"/>
        <v>N</v>
      </c>
      <c r="BN375" s="137">
        <f>'FOD (ALL)'!H375</f>
        <v>3132</v>
      </c>
      <c r="BO375" s="137">
        <f>'FOD (ALL)'!Y375</f>
        <v>1177</v>
      </c>
      <c r="BP375" s="137">
        <f>'FOD (ALL)'!AP375</f>
        <v>1966</v>
      </c>
      <c r="BQ375" s="137">
        <f>'FOD (ALL)'!BG375</f>
        <v>3469</v>
      </c>
      <c r="BR375" s="137">
        <f>'FOD (ALL)'!BX375</f>
        <v>2553</v>
      </c>
      <c r="BS375" s="137" t="str">
        <f t="shared" si="265"/>
        <v>Y</v>
      </c>
      <c r="BT375" s="137" t="str">
        <f t="shared" si="266"/>
        <v>N</v>
      </c>
      <c r="BU375" s="137" t="str">
        <f t="shared" si="267"/>
        <v>N</v>
      </c>
      <c r="BV375" s="137" t="str">
        <f t="shared" si="268"/>
        <v>Y</v>
      </c>
      <c r="BW375" s="139">
        <f t="shared" si="269"/>
        <v>166.10025488530164</v>
      </c>
      <c r="BX375" s="139">
        <f t="shared" si="270"/>
        <v>-40.132248219735509</v>
      </c>
      <c r="BY375" s="139">
        <f t="shared" si="271"/>
        <v>-43.326607091380801</v>
      </c>
      <c r="BZ375" s="139">
        <f t="shared" si="272"/>
        <v>35.879357618488058</v>
      </c>
      <c r="CA375" s="137" t="str">
        <f t="shared" si="273"/>
        <v>Y</v>
      </c>
      <c r="CB375" s="137" t="str">
        <f t="shared" si="274"/>
        <v>Y</v>
      </c>
      <c r="CC375" s="137" t="str">
        <f t="shared" si="275"/>
        <v>N</v>
      </c>
    </row>
    <row r="376" spans="1:81" x14ac:dyDescent="0.3">
      <c r="A376" s="137" t="str">
        <f>'FOD (ALL)'!B376</f>
        <v>SUNTV</v>
      </c>
      <c r="B376" s="146">
        <f>'FOD (ALL)'!C376</f>
        <v>44007</v>
      </c>
      <c r="C376" s="137">
        <f>'FOD (ALL)'!G376</f>
        <v>394.05</v>
      </c>
      <c r="D376" s="137">
        <f>'FOD (ALL)'!X376</f>
        <v>384.9</v>
      </c>
      <c r="E376" s="137">
        <f>'FOD (ALL)'!AO376</f>
        <v>380</v>
      </c>
      <c r="F376" s="137">
        <f>'FOD (ALL)'!BF376</f>
        <v>370.35</v>
      </c>
      <c r="G376" s="137">
        <f>'FOD (ALL)'!BW376</f>
        <v>358.85</v>
      </c>
      <c r="H376" s="137" t="str">
        <f t="shared" si="232"/>
        <v>Y</v>
      </c>
      <c r="I376" s="137" t="str">
        <f t="shared" si="233"/>
        <v>Y</v>
      </c>
      <c r="J376" s="137" t="str">
        <f t="shared" si="234"/>
        <v>Y</v>
      </c>
      <c r="K376" s="137" t="str">
        <f t="shared" si="235"/>
        <v>Y</v>
      </c>
      <c r="L376" s="139">
        <f t="shared" si="236"/>
        <v>2.3772408417770943</v>
      </c>
      <c r="M376" s="139">
        <f t="shared" si="237"/>
        <v>1.2894736842105203</v>
      </c>
      <c r="N376" s="139">
        <f t="shared" si="238"/>
        <v>2.6056433103820646</v>
      </c>
      <c r="O376" s="139">
        <f t="shared" si="239"/>
        <v>3.204681621847568</v>
      </c>
      <c r="P376" s="137" t="str">
        <f t="shared" si="240"/>
        <v>Y</v>
      </c>
      <c r="Q376" s="137" t="str">
        <f t="shared" si="241"/>
        <v>N</v>
      </c>
      <c r="R376" s="137" t="str">
        <f t="shared" si="242"/>
        <v>N</v>
      </c>
      <c r="S376" s="137">
        <f>'FOD (ALL)'!D376</f>
        <v>387.7</v>
      </c>
      <c r="T376" s="137">
        <f>'FOD (ALL)'!U376</f>
        <v>384.5</v>
      </c>
      <c r="U376" s="137">
        <f>'FOD (ALL)'!AL376</f>
        <v>371.55</v>
      </c>
      <c r="V376" s="137">
        <f>'FOD (ALL)'!BC376</f>
        <v>364.5</v>
      </c>
      <c r="W376" s="137">
        <f>'FOD (ALL)'!BT376</f>
        <v>385.5</v>
      </c>
      <c r="X376" s="137">
        <f>'FOD (ALL)'!E376</f>
        <v>398.85</v>
      </c>
      <c r="Y376" s="137">
        <f>'FOD (ALL)'!V376</f>
        <v>391.85</v>
      </c>
      <c r="Z376" s="137">
        <f>'FOD (ALL)'!AM376</f>
        <v>386.05</v>
      </c>
      <c r="AA376" s="137">
        <f>'FOD (ALL)'!BD376</f>
        <v>371.7</v>
      </c>
      <c r="AB376" s="137">
        <f>'FOD (ALL)'!BU376</f>
        <v>385.5</v>
      </c>
      <c r="AC376" s="137">
        <f>'FOD (ALL)'!F376</f>
        <v>385.5</v>
      </c>
      <c r="AD376" s="137">
        <f>'FOD (ALL)'!W376</f>
        <v>380.6</v>
      </c>
      <c r="AE376" s="137">
        <f>'FOD (ALL)'!AN376</f>
        <v>371.55</v>
      </c>
      <c r="AF376" s="137">
        <f>'FOD (ALL)'!BE376</f>
        <v>360</v>
      </c>
      <c r="AG376" s="137">
        <f>'FOD (ALL)'!BV376</f>
        <v>357.7</v>
      </c>
      <c r="AH376" s="137">
        <f>'FOD (ALL)'!J376</f>
        <v>417600</v>
      </c>
      <c r="AI376" s="137">
        <f>'FOD (ALL)'!AA376</f>
        <v>133200</v>
      </c>
      <c r="AJ376" s="137">
        <f>'FOD (ALL)'!AR376</f>
        <v>124800</v>
      </c>
      <c r="AK376" s="137">
        <f>'FOD (ALL)'!BI376</f>
        <v>120000</v>
      </c>
      <c r="AL376" s="137">
        <f>'FOD (ALL)'!BZ376</f>
        <v>94800</v>
      </c>
      <c r="AM376" s="137" t="str">
        <f t="shared" si="243"/>
        <v>Y</v>
      </c>
      <c r="AN376" s="137" t="str">
        <f t="shared" si="244"/>
        <v>Y</v>
      </c>
      <c r="AO376" s="137" t="str">
        <f t="shared" si="245"/>
        <v>Y</v>
      </c>
      <c r="AP376" s="137" t="str">
        <f t="shared" si="246"/>
        <v>Y</v>
      </c>
      <c r="AQ376" s="139">
        <f t="shared" si="247"/>
        <v>213.51351351351352</v>
      </c>
      <c r="AR376" s="139">
        <f t="shared" si="248"/>
        <v>6.7307692307692308</v>
      </c>
      <c r="AS376" s="139">
        <f t="shared" si="249"/>
        <v>4</v>
      </c>
      <c r="AT376" s="139">
        <f t="shared" si="250"/>
        <v>26.582278481012654</v>
      </c>
      <c r="AU376" s="137" t="str">
        <f t="shared" si="251"/>
        <v>Y</v>
      </c>
      <c r="AV376" s="137" t="str">
        <f t="shared" si="252"/>
        <v>Y</v>
      </c>
      <c r="AW376" s="137" t="str">
        <f t="shared" si="253"/>
        <v>N</v>
      </c>
      <c r="AX376" s="137">
        <f>'FOD (ALL)'!I376</f>
        <v>2213.7800000000002</v>
      </c>
      <c r="AY376" s="137">
        <f>'FOD (ALL)'!Z376</f>
        <v>454.17</v>
      </c>
      <c r="AZ376" s="137">
        <f>'FOD (ALL)'!AQ376</f>
        <v>468.92</v>
      </c>
      <c r="BA376" s="137">
        <f>'FOD (ALL)'!BH376</f>
        <v>867.68</v>
      </c>
      <c r="BB376" s="137">
        <f>'FOD (ALL)'!BY376</f>
        <v>441.26</v>
      </c>
      <c r="BC376" s="137" t="str">
        <f t="shared" si="254"/>
        <v>Y</v>
      </c>
      <c r="BD376" s="137" t="str">
        <f t="shared" si="255"/>
        <v>N</v>
      </c>
      <c r="BE376" s="137" t="str">
        <f t="shared" si="256"/>
        <v>N</v>
      </c>
      <c r="BF376" s="137" t="str">
        <f t="shared" si="257"/>
        <v>Y</v>
      </c>
      <c r="BG376" s="139">
        <f t="shared" si="258"/>
        <v>387.43422066627033</v>
      </c>
      <c r="BH376" s="139">
        <f t="shared" si="259"/>
        <v>-3.1455258892774887</v>
      </c>
      <c r="BI376" s="139">
        <f t="shared" si="260"/>
        <v>-45.95703485155817</v>
      </c>
      <c r="BJ376" s="139">
        <f t="shared" si="261"/>
        <v>96.636903412953814</v>
      </c>
      <c r="BK376" s="137" t="str">
        <f t="shared" si="262"/>
        <v>Y</v>
      </c>
      <c r="BL376" s="137" t="str">
        <f t="shared" si="263"/>
        <v>Y</v>
      </c>
      <c r="BM376" s="137" t="str">
        <f t="shared" si="264"/>
        <v>N</v>
      </c>
      <c r="BN376" s="137">
        <f>'FOD (ALL)'!H376</f>
        <v>469</v>
      </c>
      <c r="BO376" s="137">
        <f>'FOD (ALL)'!Y376</f>
        <v>98</v>
      </c>
      <c r="BP376" s="137">
        <f>'FOD (ALL)'!AP376</f>
        <v>103</v>
      </c>
      <c r="BQ376" s="137">
        <f>'FOD (ALL)'!BG376</f>
        <v>197</v>
      </c>
      <c r="BR376" s="137">
        <f>'FOD (ALL)'!BX376</f>
        <v>100</v>
      </c>
      <c r="BS376" s="137" t="str">
        <f t="shared" si="265"/>
        <v>Y</v>
      </c>
      <c r="BT376" s="137" t="str">
        <f t="shared" si="266"/>
        <v>N</v>
      </c>
      <c r="BU376" s="137" t="str">
        <f t="shared" si="267"/>
        <v>N</v>
      </c>
      <c r="BV376" s="137" t="str">
        <f t="shared" si="268"/>
        <v>Y</v>
      </c>
      <c r="BW376" s="139">
        <f t="shared" si="269"/>
        <v>378.57142857142856</v>
      </c>
      <c r="BX376" s="139">
        <f t="shared" si="270"/>
        <v>-4.8543689320388346</v>
      </c>
      <c r="BY376" s="139">
        <f t="shared" si="271"/>
        <v>-47.715736040609137</v>
      </c>
      <c r="BZ376" s="139">
        <f t="shared" si="272"/>
        <v>97</v>
      </c>
      <c r="CA376" s="137" t="str">
        <f t="shared" si="273"/>
        <v>Y</v>
      </c>
      <c r="CB376" s="137" t="str">
        <f t="shared" si="274"/>
        <v>Y</v>
      </c>
      <c r="CC376" s="137" t="str">
        <f t="shared" si="275"/>
        <v>N</v>
      </c>
    </row>
    <row r="377" spans="1:81" x14ac:dyDescent="0.3">
      <c r="A377" s="137" t="str">
        <f>'FOD (ALL)'!B377</f>
        <v>SUNTV</v>
      </c>
      <c r="B377" s="146">
        <f>'FOD (ALL)'!C377</f>
        <v>44042</v>
      </c>
      <c r="C377" s="137">
        <f>'FOD (ALL)'!G377</f>
        <v>397.15</v>
      </c>
      <c r="D377" s="137">
        <f>'FOD (ALL)'!X377</f>
        <v>389.55</v>
      </c>
      <c r="E377" s="137">
        <f>'FOD (ALL)'!AO377</f>
        <v>382.9</v>
      </c>
      <c r="F377" s="137">
        <f>'FOD (ALL)'!BF377</f>
        <v>373.2</v>
      </c>
      <c r="G377" s="137">
        <f>'FOD (ALL)'!BW377</f>
        <v>361.4</v>
      </c>
      <c r="H377" s="137" t="str">
        <f t="shared" si="232"/>
        <v>Y</v>
      </c>
      <c r="I377" s="137" t="str">
        <f t="shared" si="233"/>
        <v>Y</v>
      </c>
      <c r="J377" s="137" t="str">
        <f t="shared" si="234"/>
        <v>Y</v>
      </c>
      <c r="K377" s="137" t="str">
        <f t="shared" si="235"/>
        <v>Y</v>
      </c>
      <c r="L377" s="139">
        <f t="shared" si="236"/>
        <v>1.9509690668720232</v>
      </c>
      <c r="M377" s="139">
        <f t="shared" si="237"/>
        <v>1.736745886654488</v>
      </c>
      <c r="N377" s="139">
        <f t="shared" si="238"/>
        <v>2.5991425509110369</v>
      </c>
      <c r="O377" s="139">
        <f t="shared" si="239"/>
        <v>3.265080243497513</v>
      </c>
      <c r="P377" s="137" t="str">
        <f t="shared" si="240"/>
        <v>Y</v>
      </c>
      <c r="Q377" s="137" t="str">
        <f t="shared" si="241"/>
        <v>N</v>
      </c>
      <c r="R377" s="137" t="str">
        <f t="shared" si="242"/>
        <v>N</v>
      </c>
      <c r="S377" s="137">
        <f>'FOD (ALL)'!D377</f>
        <v>0</v>
      </c>
      <c r="T377" s="137">
        <f>'FOD (ALL)'!U377</f>
        <v>0</v>
      </c>
      <c r="U377" s="137">
        <f>'FOD (ALL)'!AL377</f>
        <v>0</v>
      </c>
      <c r="V377" s="137">
        <f>'FOD (ALL)'!BC377</f>
        <v>369</v>
      </c>
      <c r="W377" s="137">
        <f>'FOD (ALL)'!BT377</f>
        <v>368</v>
      </c>
      <c r="X377" s="137">
        <f>'FOD (ALL)'!E377</f>
        <v>0</v>
      </c>
      <c r="Y377" s="137">
        <f>'FOD (ALL)'!V377</f>
        <v>0</v>
      </c>
      <c r="Z377" s="137">
        <f>'FOD (ALL)'!AM377</f>
        <v>0</v>
      </c>
      <c r="AA377" s="137">
        <f>'FOD (ALL)'!BD377</f>
        <v>369</v>
      </c>
      <c r="AB377" s="137">
        <f>'FOD (ALL)'!BU377</f>
        <v>368</v>
      </c>
      <c r="AC377" s="137">
        <f>'FOD (ALL)'!F377</f>
        <v>0</v>
      </c>
      <c r="AD377" s="137">
        <f>'FOD (ALL)'!W377</f>
        <v>0</v>
      </c>
      <c r="AE377" s="137">
        <f>'FOD (ALL)'!AN377</f>
        <v>0</v>
      </c>
      <c r="AF377" s="137">
        <f>'FOD (ALL)'!BE377</f>
        <v>369</v>
      </c>
      <c r="AG377" s="137">
        <f>'FOD (ALL)'!BV377</f>
        <v>368</v>
      </c>
      <c r="AH377" s="137">
        <f>'FOD (ALL)'!J377</f>
        <v>1500</v>
      </c>
      <c r="AI377" s="137">
        <f>'FOD (ALL)'!AA377</f>
        <v>1500</v>
      </c>
      <c r="AJ377" s="137">
        <f>'FOD (ALL)'!AR377</f>
        <v>1500</v>
      </c>
      <c r="AK377" s="137">
        <f>'FOD (ALL)'!BI377</f>
        <v>1500</v>
      </c>
      <c r="AL377" s="137">
        <f>'FOD (ALL)'!BZ377</f>
        <v>1500</v>
      </c>
      <c r="AM377" s="137" t="str">
        <f t="shared" si="243"/>
        <v>Y</v>
      </c>
      <c r="AN377" s="137" t="str">
        <f t="shared" si="244"/>
        <v>Y</v>
      </c>
      <c r="AO377" s="137" t="str">
        <f t="shared" si="245"/>
        <v>Y</v>
      </c>
      <c r="AP377" s="137" t="str">
        <f t="shared" si="246"/>
        <v>Y</v>
      </c>
      <c r="AQ377" s="139">
        <f t="shared" si="247"/>
        <v>0</v>
      </c>
      <c r="AR377" s="139">
        <f t="shared" si="248"/>
        <v>0</v>
      </c>
      <c r="AS377" s="139">
        <f t="shared" si="249"/>
        <v>0</v>
      </c>
      <c r="AT377" s="139">
        <f t="shared" si="250"/>
        <v>0</v>
      </c>
      <c r="AU377" s="137" t="str">
        <f t="shared" si="251"/>
        <v>Y</v>
      </c>
      <c r="AV377" s="137" t="str">
        <f t="shared" si="252"/>
        <v>Y</v>
      </c>
      <c r="AW377" s="137" t="str">
        <f t="shared" si="253"/>
        <v>Y</v>
      </c>
      <c r="AX377" s="137">
        <f>'FOD (ALL)'!I377</f>
        <v>0</v>
      </c>
      <c r="AY377" s="137">
        <f>'FOD (ALL)'!Z377</f>
        <v>0</v>
      </c>
      <c r="AZ377" s="137">
        <f>'FOD (ALL)'!AQ377</f>
        <v>0</v>
      </c>
      <c r="BA377" s="137">
        <f>'FOD (ALL)'!BH377</f>
        <v>5.53</v>
      </c>
      <c r="BB377" s="137">
        <f>'FOD (ALL)'!BY377</f>
        <v>5.52</v>
      </c>
      <c r="BC377" s="137" t="str">
        <f t="shared" si="254"/>
        <v>Y</v>
      </c>
      <c r="BD377" s="137" t="str">
        <f t="shared" si="255"/>
        <v>Y</v>
      </c>
      <c r="BE377" s="137" t="str">
        <f t="shared" si="256"/>
        <v>N</v>
      </c>
      <c r="BF377" s="137" t="str">
        <f t="shared" si="257"/>
        <v>Y</v>
      </c>
      <c r="BG377" s="139" t="e">
        <f t="shared" si="258"/>
        <v>#DIV/0!</v>
      </c>
      <c r="BH377" s="139" t="e">
        <f t="shared" si="259"/>
        <v>#DIV/0!</v>
      </c>
      <c r="BI377" s="139">
        <f t="shared" si="260"/>
        <v>-100</v>
      </c>
      <c r="BJ377" s="139">
        <f t="shared" si="261"/>
        <v>0.18115942028986731</v>
      </c>
      <c r="BK377" s="137" t="e">
        <f t="shared" si="262"/>
        <v>#DIV/0!</v>
      </c>
      <c r="BL377" s="137" t="e">
        <f t="shared" si="263"/>
        <v>#DIV/0!</v>
      </c>
      <c r="BM377" s="137" t="str">
        <f t="shared" si="264"/>
        <v>N</v>
      </c>
      <c r="BN377" s="137">
        <f>'FOD (ALL)'!H377</f>
        <v>0</v>
      </c>
      <c r="BO377" s="137">
        <f>'FOD (ALL)'!Y377</f>
        <v>0</v>
      </c>
      <c r="BP377" s="137">
        <f>'FOD (ALL)'!AP377</f>
        <v>0</v>
      </c>
      <c r="BQ377" s="137">
        <f>'FOD (ALL)'!BG377</f>
        <v>1</v>
      </c>
      <c r="BR377" s="137">
        <f>'FOD (ALL)'!BX377</f>
        <v>1</v>
      </c>
      <c r="BS377" s="137" t="str">
        <f t="shared" si="265"/>
        <v>Y</v>
      </c>
      <c r="BT377" s="137" t="str">
        <f t="shared" si="266"/>
        <v>Y</v>
      </c>
      <c r="BU377" s="137" t="str">
        <f t="shared" si="267"/>
        <v>N</v>
      </c>
      <c r="BV377" s="137" t="str">
        <f t="shared" si="268"/>
        <v>Y</v>
      </c>
      <c r="BW377" s="139" t="e">
        <f t="shared" si="269"/>
        <v>#DIV/0!</v>
      </c>
      <c r="BX377" s="139" t="e">
        <f t="shared" si="270"/>
        <v>#DIV/0!</v>
      </c>
      <c r="BY377" s="139">
        <f t="shared" si="271"/>
        <v>-100</v>
      </c>
      <c r="BZ377" s="139">
        <f t="shared" si="272"/>
        <v>0</v>
      </c>
      <c r="CA377" s="137" t="e">
        <f t="shared" si="273"/>
        <v>#DIV/0!</v>
      </c>
      <c r="CB377" s="137" t="e">
        <f t="shared" si="274"/>
        <v>#DIV/0!</v>
      </c>
      <c r="CC377" s="137" t="str">
        <f t="shared" si="275"/>
        <v>N</v>
      </c>
    </row>
    <row r="378" spans="1:81" x14ac:dyDescent="0.3">
      <c r="A378" s="137" t="str">
        <f>'FOD (ALL)'!B378</f>
        <v>TATACHEM</v>
      </c>
      <c r="B378" s="146">
        <f>'FOD (ALL)'!C378</f>
        <v>43979</v>
      </c>
      <c r="C378" s="137">
        <f>'FOD (ALL)'!G378</f>
        <v>292.05</v>
      </c>
      <c r="D378" s="137">
        <f>'FOD (ALL)'!X378</f>
        <v>282.85000000000002</v>
      </c>
      <c r="E378" s="137">
        <f>'FOD (ALL)'!AO378</f>
        <v>284.14999999999998</v>
      </c>
      <c r="F378" s="137">
        <f>'FOD (ALL)'!BF378</f>
        <v>275.60000000000002</v>
      </c>
      <c r="G378" s="137">
        <f>'FOD (ALL)'!BW378</f>
        <v>274</v>
      </c>
      <c r="H378" s="137" t="str">
        <f t="shared" si="232"/>
        <v>Y</v>
      </c>
      <c r="I378" s="137" t="str">
        <f t="shared" si="233"/>
        <v>N</v>
      </c>
      <c r="J378" s="137" t="str">
        <f t="shared" si="234"/>
        <v>Y</v>
      </c>
      <c r="K378" s="137" t="str">
        <f t="shared" si="235"/>
        <v>Y</v>
      </c>
      <c r="L378" s="139">
        <f t="shared" si="236"/>
        <v>3.252607389075477</v>
      </c>
      <c r="M378" s="139">
        <f t="shared" si="237"/>
        <v>-0.45750483899347338</v>
      </c>
      <c r="N378" s="139">
        <f t="shared" si="238"/>
        <v>3.1023222060957742</v>
      </c>
      <c r="O378" s="139">
        <f t="shared" si="239"/>
        <v>0.58394160583942434</v>
      </c>
      <c r="P378" s="137" t="str">
        <f t="shared" si="240"/>
        <v>Y</v>
      </c>
      <c r="Q378" s="137" t="str">
        <f t="shared" si="241"/>
        <v>N</v>
      </c>
      <c r="R378" s="137" t="str">
        <f t="shared" si="242"/>
        <v>Y</v>
      </c>
      <c r="S378" s="137">
        <f>'FOD (ALL)'!D378</f>
        <v>284.7</v>
      </c>
      <c r="T378" s="137">
        <f>'FOD (ALL)'!U378</f>
        <v>284.89999999999998</v>
      </c>
      <c r="U378" s="137">
        <f>'FOD (ALL)'!AL378</f>
        <v>277.7</v>
      </c>
      <c r="V378" s="137">
        <f>'FOD (ALL)'!BC378</f>
        <v>278</v>
      </c>
      <c r="W378" s="137">
        <f>'FOD (ALL)'!BT378</f>
        <v>291.35000000000002</v>
      </c>
      <c r="X378" s="137">
        <f>'FOD (ALL)'!E378</f>
        <v>293.8</v>
      </c>
      <c r="Y378" s="137">
        <f>'FOD (ALL)'!V378</f>
        <v>287.14999999999998</v>
      </c>
      <c r="Z378" s="137">
        <f>'FOD (ALL)'!AM378</f>
        <v>285.35000000000002</v>
      </c>
      <c r="AA378" s="137">
        <f>'FOD (ALL)'!BD378</f>
        <v>283.55</v>
      </c>
      <c r="AB378" s="137">
        <f>'FOD (ALL)'!BU378</f>
        <v>292.60000000000002</v>
      </c>
      <c r="AC378" s="137">
        <f>'FOD (ALL)'!F378</f>
        <v>281.55</v>
      </c>
      <c r="AD378" s="137">
        <f>'FOD (ALL)'!W378</f>
        <v>280.25</v>
      </c>
      <c r="AE378" s="137">
        <f>'FOD (ALL)'!AN378</f>
        <v>277</v>
      </c>
      <c r="AF378" s="137">
        <f>'FOD (ALL)'!BE378</f>
        <v>274.05</v>
      </c>
      <c r="AG378" s="137">
        <f>'FOD (ALL)'!BV378</f>
        <v>272.7</v>
      </c>
      <c r="AH378" s="137">
        <f>'FOD (ALL)'!J378</f>
        <v>1646100</v>
      </c>
      <c r="AI378" s="137">
        <f>'FOD (ALL)'!AA378</f>
        <v>1723500</v>
      </c>
      <c r="AJ378" s="137">
        <f>'FOD (ALL)'!AR378</f>
        <v>1752300</v>
      </c>
      <c r="AK378" s="137">
        <f>'FOD (ALL)'!BI378</f>
        <v>1698300</v>
      </c>
      <c r="AL378" s="137">
        <f>'FOD (ALL)'!BZ378</f>
        <v>1679400</v>
      </c>
      <c r="AM378" s="137" t="str">
        <f t="shared" si="243"/>
        <v>N</v>
      </c>
      <c r="AN378" s="137" t="str">
        <f t="shared" si="244"/>
        <v>N</v>
      </c>
      <c r="AO378" s="137" t="str">
        <f t="shared" si="245"/>
        <v>Y</v>
      </c>
      <c r="AP378" s="137" t="str">
        <f t="shared" si="246"/>
        <v>Y</v>
      </c>
      <c r="AQ378" s="139">
        <f t="shared" si="247"/>
        <v>-4.490861618798955</v>
      </c>
      <c r="AR378" s="139">
        <f t="shared" si="248"/>
        <v>-1.6435541859270673</v>
      </c>
      <c r="AS378" s="139">
        <f t="shared" si="249"/>
        <v>3.1796502384737675</v>
      </c>
      <c r="AT378" s="139">
        <f t="shared" si="250"/>
        <v>1.1254019292604502</v>
      </c>
      <c r="AU378" s="137" t="str">
        <f t="shared" si="251"/>
        <v>N</v>
      </c>
      <c r="AV378" s="137" t="str">
        <f t="shared" si="252"/>
        <v>N</v>
      </c>
      <c r="AW378" s="137" t="str">
        <f t="shared" si="253"/>
        <v>Y</v>
      </c>
      <c r="AX378" s="137">
        <f>'FOD (ALL)'!I378</f>
        <v>7185.66</v>
      </c>
      <c r="AY378" s="137">
        <f>'FOD (ALL)'!Z378</f>
        <v>2026.37</v>
      </c>
      <c r="AZ378" s="137">
        <f>'FOD (ALL)'!AQ378</f>
        <v>4174.1000000000004</v>
      </c>
      <c r="BA378" s="137">
        <f>'FOD (ALL)'!BH378</f>
        <v>4364.12</v>
      </c>
      <c r="BB378" s="137">
        <f>'FOD (ALL)'!BY378</f>
        <v>5615.03</v>
      </c>
      <c r="BC378" s="137" t="str">
        <f t="shared" si="254"/>
        <v>Y</v>
      </c>
      <c r="BD378" s="137" t="str">
        <f t="shared" si="255"/>
        <v>N</v>
      </c>
      <c r="BE378" s="137" t="str">
        <f t="shared" si="256"/>
        <v>N</v>
      </c>
      <c r="BF378" s="137" t="str">
        <f t="shared" si="257"/>
        <v>N</v>
      </c>
      <c r="BG378" s="139">
        <f t="shared" si="258"/>
        <v>254.60750011103599</v>
      </c>
      <c r="BH378" s="139">
        <f t="shared" si="259"/>
        <v>-51.453726551831537</v>
      </c>
      <c r="BI378" s="139">
        <f t="shared" si="260"/>
        <v>-4.3541424158822295</v>
      </c>
      <c r="BJ378" s="139">
        <f t="shared" si="261"/>
        <v>-22.277886315834465</v>
      </c>
      <c r="BK378" s="137" t="str">
        <f t="shared" si="262"/>
        <v>Y</v>
      </c>
      <c r="BL378" s="137" t="str">
        <f t="shared" si="263"/>
        <v>N</v>
      </c>
      <c r="BM378" s="137" t="str">
        <f t="shared" si="264"/>
        <v>Y</v>
      </c>
      <c r="BN378" s="137">
        <f>'FOD (ALL)'!H378</f>
        <v>2757</v>
      </c>
      <c r="BO378" s="137">
        <f>'FOD (ALL)'!Y378</f>
        <v>793</v>
      </c>
      <c r="BP378" s="137">
        <f>'FOD (ALL)'!AP378</f>
        <v>1646</v>
      </c>
      <c r="BQ378" s="137">
        <f>'FOD (ALL)'!BG378</f>
        <v>1740</v>
      </c>
      <c r="BR378" s="137">
        <f>'FOD (ALL)'!BX378</f>
        <v>2224</v>
      </c>
      <c r="BS378" s="137" t="str">
        <f t="shared" si="265"/>
        <v>Y</v>
      </c>
      <c r="BT378" s="137" t="str">
        <f t="shared" si="266"/>
        <v>N</v>
      </c>
      <c r="BU378" s="137" t="str">
        <f t="shared" si="267"/>
        <v>N</v>
      </c>
      <c r="BV378" s="137" t="str">
        <f t="shared" si="268"/>
        <v>N</v>
      </c>
      <c r="BW378" s="139">
        <f t="shared" si="269"/>
        <v>247.66708701134931</v>
      </c>
      <c r="BX378" s="139">
        <f t="shared" si="270"/>
        <v>-51.822600243013362</v>
      </c>
      <c r="BY378" s="139">
        <f t="shared" si="271"/>
        <v>-5.4022988505747129</v>
      </c>
      <c r="BZ378" s="139">
        <f t="shared" si="272"/>
        <v>-21.762589928057555</v>
      </c>
      <c r="CA378" s="137" t="str">
        <f t="shared" si="273"/>
        <v>Y</v>
      </c>
      <c r="CB378" s="137" t="str">
        <f t="shared" si="274"/>
        <v>N</v>
      </c>
      <c r="CC378" s="137" t="str">
        <f t="shared" si="275"/>
        <v>Y</v>
      </c>
    </row>
    <row r="379" spans="1:81" x14ac:dyDescent="0.3">
      <c r="A379" s="137" t="str">
        <f>'FOD (ALL)'!B379</f>
        <v>TATACHEM</v>
      </c>
      <c r="B379" s="146">
        <f>'FOD (ALL)'!C379</f>
        <v>44007</v>
      </c>
      <c r="C379" s="137">
        <f>'FOD (ALL)'!G379</f>
        <v>281.89999999999998</v>
      </c>
      <c r="D379" s="137">
        <f>'FOD (ALL)'!X379</f>
        <v>280.14999999999998</v>
      </c>
      <c r="E379" s="137">
        <f>'FOD (ALL)'!AO379</f>
        <v>280.95</v>
      </c>
      <c r="F379" s="137">
        <f>'FOD (ALL)'!BF379</f>
        <v>273</v>
      </c>
      <c r="G379" s="137">
        <f>'FOD (ALL)'!BW379</f>
        <v>271.60000000000002</v>
      </c>
      <c r="H379" s="137" t="str">
        <f t="shared" si="232"/>
        <v>Y</v>
      </c>
      <c r="I379" s="137" t="str">
        <f t="shared" si="233"/>
        <v>N</v>
      </c>
      <c r="J379" s="137" t="str">
        <f t="shared" si="234"/>
        <v>Y</v>
      </c>
      <c r="K379" s="137" t="str">
        <f t="shared" si="235"/>
        <v>Y</v>
      </c>
      <c r="L379" s="139">
        <f t="shared" si="236"/>
        <v>0.62466535784401223</v>
      </c>
      <c r="M379" s="139">
        <f t="shared" si="237"/>
        <v>-0.28474817583200263</v>
      </c>
      <c r="N379" s="139">
        <f t="shared" si="238"/>
        <v>2.912087912087908</v>
      </c>
      <c r="O379" s="139">
        <f t="shared" si="239"/>
        <v>0.51546391752576481</v>
      </c>
      <c r="P379" s="137" t="str">
        <f t="shared" si="240"/>
        <v>Y</v>
      </c>
      <c r="Q379" s="137" t="str">
        <f t="shared" si="241"/>
        <v>N</v>
      </c>
      <c r="R379" s="137" t="str">
        <f t="shared" si="242"/>
        <v>Y</v>
      </c>
      <c r="S379" s="137">
        <f>'FOD (ALL)'!D379</f>
        <v>280</v>
      </c>
      <c r="T379" s="137">
        <f>'FOD (ALL)'!U379</f>
        <v>281</v>
      </c>
      <c r="U379" s="137">
        <f>'FOD (ALL)'!AL379</f>
        <v>276.95</v>
      </c>
      <c r="V379" s="137">
        <f>'FOD (ALL)'!BC379</f>
        <v>277</v>
      </c>
      <c r="W379" s="137">
        <f>'FOD (ALL)'!BT379</f>
        <v>284.89999999999998</v>
      </c>
      <c r="X379" s="137">
        <f>'FOD (ALL)'!E379</f>
        <v>290</v>
      </c>
      <c r="Y379" s="137">
        <f>'FOD (ALL)'!V379</f>
        <v>284.14999999999998</v>
      </c>
      <c r="Z379" s="137">
        <f>'FOD (ALL)'!AM379</f>
        <v>282</v>
      </c>
      <c r="AA379" s="137">
        <f>'FOD (ALL)'!BD379</f>
        <v>280.60000000000002</v>
      </c>
      <c r="AB379" s="137">
        <f>'FOD (ALL)'!BU379</f>
        <v>289.45</v>
      </c>
      <c r="AC379" s="137">
        <f>'FOD (ALL)'!F379</f>
        <v>280</v>
      </c>
      <c r="AD379" s="137">
        <f>'FOD (ALL)'!W379</f>
        <v>278.8</v>
      </c>
      <c r="AE379" s="137">
        <f>'FOD (ALL)'!AN379</f>
        <v>274.39999999999998</v>
      </c>
      <c r="AF379" s="137">
        <f>'FOD (ALL)'!BE379</f>
        <v>271.55</v>
      </c>
      <c r="AG379" s="137">
        <f>'FOD (ALL)'!BV379</f>
        <v>271</v>
      </c>
      <c r="AH379" s="137">
        <f>'FOD (ALL)'!J379</f>
        <v>624600</v>
      </c>
      <c r="AI379" s="137">
        <f>'FOD (ALL)'!AA379</f>
        <v>218700</v>
      </c>
      <c r="AJ379" s="137">
        <f>'FOD (ALL)'!AR379</f>
        <v>221400</v>
      </c>
      <c r="AK379" s="137">
        <f>'FOD (ALL)'!BI379</f>
        <v>159300</v>
      </c>
      <c r="AL379" s="137">
        <f>'FOD (ALL)'!BZ379</f>
        <v>162900</v>
      </c>
      <c r="AM379" s="137" t="str">
        <f t="shared" si="243"/>
        <v>Y</v>
      </c>
      <c r="AN379" s="137" t="str">
        <f t="shared" si="244"/>
        <v>N</v>
      </c>
      <c r="AO379" s="137" t="str">
        <f t="shared" si="245"/>
        <v>Y</v>
      </c>
      <c r="AP379" s="137" t="str">
        <f t="shared" si="246"/>
        <v>N</v>
      </c>
      <c r="AQ379" s="139">
        <f t="shared" si="247"/>
        <v>185.59670781893004</v>
      </c>
      <c r="AR379" s="139">
        <f t="shared" si="248"/>
        <v>-1.2195121951219512</v>
      </c>
      <c r="AS379" s="139">
        <f t="shared" si="249"/>
        <v>38.983050847457626</v>
      </c>
      <c r="AT379" s="139">
        <f t="shared" si="250"/>
        <v>-2.2099447513812152</v>
      </c>
      <c r="AU379" s="137" t="str">
        <f t="shared" si="251"/>
        <v>Y</v>
      </c>
      <c r="AV379" s="137" t="str">
        <f t="shared" si="252"/>
        <v>N</v>
      </c>
      <c r="AW379" s="137" t="str">
        <f t="shared" si="253"/>
        <v>Y</v>
      </c>
      <c r="AX379" s="137">
        <f>'FOD (ALL)'!I379</f>
        <v>2459.2800000000002</v>
      </c>
      <c r="AY379" s="137">
        <f>'FOD (ALL)'!Z379</f>
        <v>339.68</v>
      </c>
      <c r="AZ379" s="137">
        <f>'FOD (ALL)'!AQ379</f>
        <v>904.81</v>
      </c>
      <c r="BA379" s="137">
        <f>'FOD (ALL)'!BH379</f>
        <v>575.07000000000005</v>
      </c>
      <c r="BB379" s="137">
        <f>'FOD (ALL)'!BY379</f>
        <v>769.88</v>
      </c>
      <c r="BC379" s="137" t="str">
        <f t="shared" si="254"/>
        <v>Y</v>
      </c>
      <c r="BD379" s="137" t="str">
        <f t="shared" si="255"/>
        <v>N</v>
      </c>
      <c r="BE379" s="137" t="str">
        <f t="shared" si="256"/>
        <v>Y</v>
      </c>
      <c r="BF379" s="137" t="str">
        <f t="shared" si="257"/>
        <v>N</v>
      </c>
      <c r="BG379" s="139">
        <f t="shared" si="258"/>
        <v>623.99905793688185</v>
      </c>
      <c r="BH379" s="139">
        <f t="shared" si="259"/>
        <v>-62.458416684165726</v>
      </c>
      <c r="BI379" s="139">
        <f t="shared" si="260"/>
        <v>57.339106543551196</v>
      </c>
      <c r="BJ379" s="139">
        <f t="shared" si="261"/>
        <v>-25.303943471709871</v>
      </c>
      <c r="BK379" s="137" t="str">
        <f t="shared" si="262"/>
        <v>Y</v>
      </c>
      <c r="BL379" s="137" t="str">
        <f t="shared" si="263"/>
        <v>N</v>
      </c>
      <c r="BM379" s="137" t="str">
        <f t="shared" si="264"/>
        <v>Y</v>
      </c>
      <c r="BN379" s="137">
        <f>'FOD (ALL)'!H379</f>
        <v>965</v>
      </c>
      <c r="BO379" s="137">
        <f>'FOD (ALL)'!Y379</f>
        <v>134</v>
      </c>
      <c r="BP379" s="137">
        <f>'FOD (ALL)'!AP379</f>
        <v>361</v>
      </c>
      <c r="BQ379" s="137">
        <f>'FOD (ALL)'!BG379</f>
        <v>232</v>
      </c>
      <c r="BR379" s="137">
        <f>'FOD (ALL)'!BX379</f>
        <v>306</v>
      </c>
      <c r="BS379" s="137" t="str">
        <f t="shared" si="265"/>
        <v>Y</v>
      </c>
      <c r="BT379" s="137" t="str">
        <f t="shared" si="266"/>
        <v>N</v>
      </c>
      <c r="BU379" s="137" t="str">
        <f t="shared" si="267"/>
        <v>Y</v>
      </c>
      <c r="BV379" s="137" t="str">
        <f t="shared" si="268"/>
        <v>N</v>
      </c>
      <c r="BW379" s="139">
        <f t="shared" si="269"/>
        <v>620.14925373134326</v>
      </c>
      <c r="BX379" s="139">
        <f t="shared" si="270"/>
        <v>-62.880886426592795</v>
      </c>
      <c r="BY379" s="139">
        <f t="shared" si="271"/>
        <v>55.603448275862064</v>
      </c>
      <c r="BZ379" s="139">
        <f t="shared" si="272"/>
        <v>-24.183006535947712</v>
      </c>
      <c r="CA379" s="137" t="str">
        <f t="shared" si="273"/>
        <v>Y</v>
      </c>
      <c r="CB379" s="137" t="str">
        <f t="shared" si="274"/>
        <v>N</v>
      </c>
      <c r="CC379" s="137" t="str">
        <f t="shared" si="275"/>
        <v>Y</v>
      </c>
    </row>
    <row r="380" spans="1:81" x14ac:dyDescent="0.3">
      <c r="A380" s="137" t="str">
        <f>'FOD (ALL)'!B380</f>
        <v>TATACHEM</v>
      </c>
      <c r="B380" s="146">
        <f>'FOD (ALL)'!C380</f>
        <v>44042</v>
      </c>
      <c r="C380" s="137">
        <f>'FOD (ALL)'!G380</f>
        <v>297.39999999999998</v>
      </c>
      <c r="D380" s="137">
        <f>'FOD (ALL)'!X380</f>
        <v>276.89999999999998</v>
      </c>
      <c r="E380" s="137">
        <f>'FOD (ALL)'!AO380</f>
        <v>291.45</v>
      </c>
      <c r="F380" s="137">
        <f>'FOD (ALL)'!BF380</f>
        <v>282.95</v>
      </c>
      <c r="G380" s="137">
        <f>'FOD (ALL)'!BW380</f>
        <v>278.95</v>
      </c>
      <c r="H380" s="137" t="str">
        <f t="shared" si="232"/>
        <v>Y</v>
      </c>
      <c r="I380" s="137" t="str">
        <f t="shared" si="233"/>
        <v>N</v>
      </c>
      <c r="J380" s="137" t="str">
        <f t="shared" si="234"/>
        <v>Y</v>
      </c>
      <c r="K380" s="137" t="str">
        <f t="shared" si="235"/>
        <v>Y</v>
      </c>
      <c r="L380" s="139">
        <f t="shared" si="236"/>
        <v>7.40339472733839</v>
      </c>
      <c r="M380" s="139">
        <f t="shared" si="237"/>
        <v>-4.9922799794132828</v>
      </c>
      <c r="N380" s="139">
        <f t="shared" si="238"/>
        <v>3.0040643223184311</v>
      </c>
      <c r="O380" s="139">
        <f t="shared" si="239"/>
        <v>1.4339487363326762</v>
      </c>
      <c r="P380" s="137" t="str">
        <f t="shared" si="240"/>
        <v>Y</v>
      </c>
      <c r="Q380" s="137" t="str">
        <f t="shared" si="241"/>
        <v>N</v>
      </c>
      <c r="R380" s="137" t="str">
        <f t="shared" si="242"/>
        <v>Y</v>
      </c>
      <c r="S380" s="137">
        <f>'FOD (ALL)'!D380</f>
        <v>283</v>
      </c>
      <c r="T380" s="137">
        <f>'FOD (ALL)'!U380</f>
        <v>282</v>
      </c>
      <c r="U380" s="137">
        <f>'FOD (ALL)'!AL380</f>
        <v>0</v>
      </c>
      <c r="V380" s="137">
        <f>'FOD (ALL)'!BC380</f>
        <v>0</v>
      </c>
      <c r="W380" s="137">
        <f>'FOD (ALL)'!BT380</f>
        <v>0</v>
      </c>
      <c r="X380" s="137">
        <f>'FOD (ALL)'!E380</f>
        <v>284</v>
      </c>
      <c r="Y380" s="137">
        <f>'FOD (ALL)'!V380</f>
        <v>282</v>
      </c>
      <c r="Z380" s="137">
        <f>'FOD (ALL)'!AM380</f>
        <v>0</v>
      </c>
      <c r="AA380" s="137">
        <f>'FOD (ALL)'!BD380</f>
        <v>0</v>
      </c>
      <c r="AB380" s="137">
        <f>'FOD (ALL)'!BU380</f>
        <v>0</v>
      </c>
      <c r="AC380" s="137">
        <f>'FOD (ALL)'!F380</f>
        <v>278.89999999999998</v>
      </c>
      <c r="AD380" s="137">
        <f>'FOD (ALL)'!W380</f>
        <v>276.89999999999998</v>
      </c>
      <c r="AE380" s="137">
        <f>'FOD (ALL)'!AN380</f>
        <v>0</v>
      </c>
      <c r="AF380" s="137">
        <f>'FOD (ALL)'!BE380</f>
        <v>0</v>
      </c>
      <c r="AG380" s="137">
        <f>'FOD (ALL)'!BV380</f>
        <v>0</v>
      </c>
      <c r="AH380" s="137">
        <f>'FOD (ALL)'!J380</f>
        <v>34000</v>
      </c>
      <c r="AI380" s="137">
        <f>'FOD (ALL)'!AA380</f>
        <v>6000</v>
      </c>
      <c r="AJ380" s="137">
        <f>'FOD (ALL)'!AR380</f>
        <v>0</v>
      </c>
      <c r="AK380" s="137">
        <f>'FOD (ALL)'!BI380</f>
        <v>0</v>
      </c>
      <c r="AL380" s="137">
        <f>'FOD (ALL)'!BZ380</f>
        <v>0</v>
      </c>
      <c r="AM380" s="137" t="str">
        <f t="shared" si="243"/>
        <v>Y</v>
      </c>
      <c r="AN380" s="137" t="str">
        <f t="shared" si="244"/>
        <v>Y</v>
      </c>
      <c r="AO380" s="137" t="str">
        <f t="shared" si="245"/>
        <v>Y</v>
      </c>
      <c r="AP380" s="137" t="str">
        <f t="shared" si="246"/>
        <v>Y</v>
      </c>
      <c r="AQ380" s="139">
        <f t="shared" si="247"/>
        <v>466.66666666666669</v>
      </c>
      <c r="AR380" s="139" t="e">
        <f t="shared" si="248"/>
        <v>#DIV/0!</v>
      </c>
      <c r="AS380" s="139" t="e">
        <f t="shared" si="249"/>
        <v>#DIV/0!</v>
      </c>
      <c r="AT380" s="139" t="e">
        <f t="shared" si="250"/>
        <v>#DIV/0!</v>
      </c>
      <c r="AU380" s="137" t="e">
        <f t="shared" si="251"/>
        <v>#DIV/0!</v>
      </c>
      <c r="AV380" s="137" t="e">
        <f t="shared" si="252"/>
        <v>#DIV/0!</v>
      </c>
      <c r="AW380" s="137" t="e">
        <f t="shared" si="253"/>
        <v>#DIV/0!</v>
      </c>
      <c r="AX380" s="137">
        <f>'FOD (ALL)'!I380</f>
        <v>89.7</v>
      </c>
      <c r="AY380" s="137">
        <f>'FOD (ALL)'!Z380</f>
        <v>16.71</v>
      </c>
      <c r="AZ380" s="137">
        <f>'FOD (ALL)'!AQ380</f>
        <v>0</v>
      </c>
      <c r="BA380" s="137">
        <f>'FOD (ALL)'!BH380</f>
        <v>0</v>
      </c>
      <c r="BB380" s="137">
        <f>'FOD (ALL)'!BY380</f>
        <v>0</v>
      </c>
      <c r="BC380" s="137" t="str">
        <f t="shared" si="254"/>
        <v>Y</v>
      </c>
      <c r="BD380" s="137" t="str">
        <f t="shared" si="255"/>
        <v>Y</v>
      </c>
      <c r="BE380" s="137" t="str">
        <f t="shared" si="256"/>
        <v>Y</v>
      </c>
      <c r="BF380" s="137" t="str">
        <f t="shared" si="257"/>
        <v>Y</v>
      </c>
      <c r="BG380" s="139">
        <f t="shared" si="258"/>
        <v>436.80430879712748</v>
      </c>
      <c r="BH380" s="139" t="e">
        <f t="shared" si="259"/>
        <v>#DIV/0!</v>
      </c>
      <c r="BI380" s="139" t="e">
        <f t="shared" si="260"/>
        <v>#DIV/0!</v>
      </c>
      <c r="BJ380" s="139" t="e">
        <f t="shared" si="261"/>
        <v>#DIV/0!</v>
      </c>
      <c r="BK380" s="137" t="e">
        <f t="shared" si="262"/>
        <v>#DIV/0!</v>
      </c>
      <c r="BL380" s="137" t="e">
        <f t="shared" si="263"/>
        <v>#DIV/0!</v>
      </c>
      <c r="BM380" s="137" t="e">
        <f t="shared" si="264"/>
        <v>#DIV/0!</v>
      </c>
      <c r="BN380" s="137">
        <f>'FOD (ALL)'!H380</f>
        <v>16</v>
      </c>
      <c r="BO380" s="137">
        <f>'FOD (ALL)'!Y380</f>
        <v>3</v>
      </c>
      <c r="BP380" s="137">
        <f>'FOD (ALL)'!AP380</f>
        <v>0</v>
      </c>
      <c r="BQ380" s="137">
        <f>'FOD (ALL)'!BG380</f>
        <v>0</v>
      </c>
      <c r="BR380" s="137">
        <f>'FOD (ALL)'!BX380</f>
        <v>0</v>
      </c>
      <c r="BS380" s="137" t="str">
        <f t="shared" si="265"/>
        <v>Y</v>
      </c>
      <c r="BT380" s="137" t="str">
        <f t="shared" si="266"/>
        <v>Y</v>
      </c>
      <c r="BU380" s="137" t="str">
        <f t="shared" si="267"/>
        <v>Y</v>
      </c>
      <c r="BV380" s="137" t="str">
        <f t="shared" si="268"/>
        <v>Y</v>
      </c>
      <c r="BW380" s="139">
        <f t="shared" si="269"/>
        <v>433.33333333333331</v>
      </c>
      <c r="BX380" s="139" t="e">
        <f t="shared" si="270"/>
        <v>#DIV/0!</v>
      </c>
      <c r="BY380" s="139" t="e">
        <f t="shared" si="271"/>
        <v>#DIV/0!</v>
      </c>
      <c r="BZ380" s="139" t="e">
        <f t="shared" si="272"/>
        <v>#DIV/0!</v>
      </c>
      <c r="CA380" s="137" t="e">
        <f t="shared" si="273"/>
        <v>#DIV/0!</v>
      </c>
      <c r="CB380" s="137" t="e">
        <f t="shared" si="274"/>
        <v>#DIV/0!</v>
      </c>
      <c r="CC380" s="137" t="e">
        <f t="shared" si="275"/>
        <v>#DIV/0!</v>
      </c>
    </row>
    <row r="381" spans="1:81" x14ac:dyDescent="0.3">
      <c r="A381" s="137" t="str">
        <f>'FOD (ALL)'!B381</f>
        <v>TATACONSUM</v>
      </c>
      <c r="B381" s="146">
        <f>'FOD (ALL)'!C381</f>
        <v>43979</v>
      </c>
      <c r="C381" s="137">
        <f>'FOD (ALL)'!G381</f>
        <v>362.55</v>
      </c>
      <c r="D381" s="137">
        <f>'FOD (ALL)'!X381</f>
        <v>359.5</v>
      </c>
      <c r="E381" s="137">
        <f>'FOD (ALL)'!AO381</f>
        <v>361.3</v>
      </c>
      <c r="F381" s="137">
        <f>'FOD (ALL)'!BF381</f>
        <v>358.05</v>
      </c>
      <c r="G381" s="137">
        <f>'FOD (ALL)'!BW381</f>
        <v>346.55</v>
      </c>
      <c r="H381" s="137" t="str">
        <f t="shared" si="232"/>
        <v>Y</v>
      </c>
      <c r="I381" s="137" t="str">
        <f t="shared" si="233"/>
        <v>N</v>
      </c>
      <c r="J381" s="137" t="str">
        <f t="shared" si="234"/>
        <v>Y</v>
      </c>
      <c r="K381" s="137" t="str">
        <f t="shared" si="235"/>
        <v>Y</v>
      </c>
      <c r="L381" s="139">
        <f t="shared" si="236"/>
        <v>0.84840055632823685</v>
      </c>
      <c r="M381" s="139">
        <f t="shared" si="237"/>
        <v>-0.49820094104622509</v>
      </c>
      <c r="N381" s="139">
        <f t="shared" si="238"/>
        <v>0.90769445608155275</v>
      </c>
      <c r="O381" s="139">
        <f t="shared" si="239"/>
        <v>3.3184244697734817</v>
      </c>
      <c r="P381" s="137" t="str">
        <f t="shared" si="240"/>
        <v>Y</v>
      </c>
      <c r="Q381" s="137" t="str">
        <f t="shared" si="241"/>
        <v>N</v>
      </c>
      <c r="R381" s="137" t="str">
        <f t="shared" si="242"/>
        <v>N</v>
      </c>
      <c r="S381" s="137">
        <f>'FOD (ALL)'!D381</f>
        <v>358.3</v>
      </c>
      <c r="T381" s="137">
        <f>'FOD (ALL)'!U381</f>
        <v>362.35</v>
      </c>
      <c r="U381" s="137">
        <f>'FOD (ALL)'!AL381</f>
        <v>359.6</v>
      </c>
      <c r="V381" s="137">
        <f>'FOD (ALL)'!BC381</f>
        <v>351.55</v>
      </c>
      <c r="W381" s="137">
        <f>'FOD (ALL)'!BT381</f>
        <v>350.85</v>
      </c>
      <c r="X381" s="137">
        <f>'FOD (ALL)'!E381</f>
        <v>365.8</v>
      </c>
      <c r="Y381" s="137">
        <f>'FOD (ALL)'!V381</f>
        <v>366.8</v>
      </c>
      <c r="Z381" s="137">
        <f>'FOD (ALL)'!AM381</f>
        <v>363.55</v>
      </c>
      <c r="AA381" s="137">
        <f>'FOD (ALL)'!BD381</f>
        <v>362.3</v>
      </c>
      <c r="AB381" s="137">
        <f>'FOD (ALL)'!BU381</f>
        <v>355.6</v>
      </c>
      <c r="AC381" s="137">
        <f>'FOD (ALL)'!F381</f>
        <v>356.55</v>
      </c>
      <c r="AD381" s="137">
        <f>'FOD (ALL)'!W381</f>
        <v>355.15</v>
      </c>
      <c r="AE381" s="137">
        <f>'FOD (ALL)'!AN381</f>
        <v>357.15</v>
      </c>
      <c r="AF381" s="137">
        <f>'FOD (ALL)'!BE381</f>
        <v>349.25</v>
      </c>
      <c r="AG381" s="137">
        <f>'FOD (ALL)'!BV381</f>
        <v>343.6</v>
      </c>
      <c r="AH381" s="137">
        <f>'FOD (ALL)'!J381</f>
        <v>7959600</v>
      </c>
      <c r="AI381" s="137">
        <f>'FOD (ALL)'!AA381</f>
        <v>8667000</v>
      </c>
      <c r="AJ381" s="137">
        <f>'FOD (ALL)'!AR381</f>
        <v>9309600</v>
      </c>
      <c r="AK381" s="137">
        <f>'FOD (ALL)'!BI381</f>
        <v>9417600</v>
      </c>
      <c r="AL381" s="137">
        <f>'FOD (ALL)'!BZ381</f>
        <v>9782100</v>
      </c>
      <c r="AM381" s="137" t="str">
        <f t="shared" si="243"/>
        <v>N</v>
      </c>
      <c r="AN381" s="137" t="str">
        <f t="shared" si="244"/>
        <v>N</v>
      </c>
      <c r="AO381" s="137" t="str">
        <f t="shared" si="245"/>
        <v>N</v>
      </c>
      <c r="AP381" s="137" t="str">
        <f t="shared" si="246"/>
        <v>N</v>
      </c>
      <c r="AQ381" s="139">
        <f t="shared" si="247"/>
        <v>-8.1619937694704046</v>
      </c>
      <c r="AR381" s="139">
        <f t="shared" si="248"/>
        <v>-6.9025522041763336</v>
      </c>
      <c r="AS381" s="139">
        <f t="shared" si="249"/>
        <v>-1.1467889908256881</v>
      </c>
      <c r="AT381" s="139">
        <f t="shared" si="250"/>
        <v>-3.7261937620756282</v>
      </c>
      <c r="AU381" s="137" t="str">
        <f t="shared" si="251"/>
        <v>N</v>
      </c>
      <c r="AV381" s="137" t="str">
        <f t="shared" si="252"/>
        <v>N</v>
      </c>
      <c r="AW381" s="137" t="str">
        <f t="shared" si="253"/>
        <v>Y</v>
      </c>
      <c r="AX381" s="137">
        <f>'FOD (ALL)'!I381</f>
        <v>24835.43</v>
      </c>
      <c r="AY381" s="137">
        <f>'FOD (ALL)'!Z381</f>
        <v>19136.900000000001</v>
      </c>
      <c r="AZ381" s="137">
        <f>'FOD (ALL)'!AQ381</f>
        <v>18488.22</v>
      </c>
      <c r="BA381" s="137">
        <f>'FOD (ALL)'!BH381</f>
        <v>34606.800000000003</v>
      </c>
      <c r="BB381" s="137">
        <f>'FOD (ALL)'!BY381</f>
        <v>35005.410000000003</v>
      </c>
      <c r="BC381" s="137" t="str">
        <f t="shared" si="254"/>
        <v>Y</v>
      </c>
      <c r="BD381" s="137" t="str">
        <f t="shared" si="255"/>
        <v>Y</v>
      </c>
      <c r="BE381" s="137" t="str">
        <f t="shared" si="256"/>
        <v>N</v>
      </c>
      <c r="BF381" s="137" t="str">
        <f t="shared" si="257"/>
        <v>N</v>
      </c>
      <c r="BG381" s="139">
        <f t="shared" si="258"/>
        <v>29.777706943130799</v>
      </c>
      <c r="BH381" s="139">
        <f t="shared" si="259"/>
        <v>3.5086125111016648</v>
      </c>
      <c r="BI381" s="139">
        <f t="shared" si="260"/>
        <v>-46.576337598391071</v>
      </c>
      <c r="BJ381" s="139">
        <f t="shared" si="261"/>
        <v>-1.138709702300303</v>
      </c>
      <c r="BK381" s="137" t="str">
        <f t="shared" si="262"/>
        <v>Y</v>
      </c>
      <c r="BL381" s="137" t="str">
        <f t="shared" si="263"/>
        <v>Y</v>
      </c>
      <c r="BM381" s="137" t="str">
        <f t="shared" si="264"/>
        <v>N</v>
      </c>
      <c r="BN381" s="137">
        <f>'FOD (ALL)'!H381</f>
        <v>2536</v>
      </c>
      <c r="BO381" s="137">
        <f>'FOD (ALL)'!Y381</f>
        <v>1966</v>
      </c>
      <c r="BP381" s="137">
        <f>'FOD (ALL)'!AP381</f>
        <v>1901</v>
      </c>
      <c r="BQ381" s="137">
        <f>'FOD (ALL)'!BG381</f>
        <v>3588</v>
      </c>
      <c r="BR381" s="137">
        <f>'FOD (ALL)'!BX381</f>
        <v>3718</v>
      </c>
      <c r="BS381" s="137" t="str">
        <f t="shared" si="265"/>
        <v>Y</v>
      </c>
      <c r="BT381" s="137" t="str">
        <f t="shared" si="266"/>
        <v>Y</v>
      </c>
      <c r="BU381" s="137" t="str">
        <f t="shared" si="267"/>
        <v>N</v>
      </c>
      <c r="BV381" s="137" t="str">
        <f t="shared" si="268"/>
        <v>N</v>
      </c>
      <c r="BW381" s="139">
        <f t="shared" si="269"/>
        <v>28.992878942014244</v>
      </c>
      <c r="BX381" s="139">
        <f t="shared" si="270"/>
        <v>3.41925302472383</v>
      </c>
      <c r="BY381" s="139">
        <f t="shared" si="271"/>
        <v>-47.017837235228541</v>
      </c>
      <c r="BZ381" s="139">
        <f t="shared" si="272"/>
        <v>-3.4965034965034967</v>
      </c>
      <c r="CA381" s="137" t="str">
        <f t="shared" si="273"/>
        <v>Y</v>
      </c>
      <c r="CB381" s="137" t="str">
        <f t="shared" si="274"/>
        <v>Y</v>
      </c>
      <c r="CC381" s="137" t="str">
        <f t="shared" si="275"/>
        <v>N</v>
      </c>
    </row>
    <row r="382" spans="1:81" x14ac:dyDescent="0.3">
      <c r="A382" s="137" t="str">
        <f>'FOD (ALL)'!B382</f>
        <v>TATACONSUM</v>
      </c>
      <c r="B382" s="146">
        <f>'FOD (ALL)'!C382</f>
        <v>44007</v>
      </c>
      <c r="C382" s="137">
        <f>'FOD (ALL)'!G382</f>
        <v>358.4</v>
      </c>
      <c r="D382" s="137">
        <f>'FOD (ALL)'!X382</f>
        <v>356.25</v>
      </c>
      <c r="E382" s="137">
        <f>'FOD (ALL)'!AO382</f>
        <v>357.5</v>
      </c>
      <c r="F382" s="137">
        <f>'FOD (ALL)'!BF382</f>
        <v>354.35</v>
      </c>
      <c r="G382" s="137">
        <f>'FOD (ALL)'!BW382</f>
        <v>343.65</v>
      </c>
      <c r="H382" s="137" t="str">
        <f t="shared" si="232"/>
        <v>Y</v>
      </c>
      <c r="I382" s="137" t="str">
        <f t="shared" si="233"/>
        <v>N</v>
      </c>
      <c r="J382" s="137" t="str">
        <f t="shared" si="234"/>
        <v>Y</v>
      </c>
      <c r="K382" s="137" t="str">
        <f t="shared" si="235"/>
        <v>Y</v>
      </c>
      <c r="L382" s="139">
        <f t="shared" si="236"/>
        <v>0.60350877192981811</v>
      </c>
      <c r="M382" s="139">
        <f t="shared" si="237"/>
        <v>-0.34965034965034963</v>
      </c>
      <c r="N382" s="139">
        <f t="shared" si="238"/>
        <v>0.88895160152391051</v>
      </c>
      <c r="O382" s="139">
        <f t="shared" si="239"/>
        <v>3.1136330568892903</v>
      </c>
      <c r="P382" s="137" t="str">
        <f t="shared" si="240"/>
        <v>Y</v>
      </c>
      <c r="Q382" s="137" t="str">
        <f t="shared" si="241"/>
        <v>N</v>
      </c>
      <c r="R382" s="137" t="str">
        <f t="shared" si="242"/>
        <v>N</v>
      </c>
      <c r="S382" s="137">
        <f>'FOD (ALL)'!D382</f>
        <v>355.75</v>
      </c>
      <c r="T382" s="137">
        <f>'FOD (ALL)'!U382</f>
        <v>358.45</v>
      </c>
      <c r="U382" s="137">
        <f>'FOD (ALL)'!AL382</f>
        <v>356</v>
      </c>
      <c r="V382" s="137">
        <f>'FOD (ALL)'!BC382</f>
        <v>347.5</v>
      </c>
      <c r="W382" s="137">
        <f>'FOD (ALL)'!BT382</f>
        <v>349</v>
      </c>
      <c r="X382" s="137">
        <f>'FOD (ALL)'!E382</f>
        <v>362</v>
      </c>
      <c r="Y382" s="137">
        <f>'FOD (ALL)'!V382</f>
        <v>362.85</v>
      </c>
      <c r="Z382" s="137">
        <f>'FOD (ALL)'!AM382</f>
        <v>359.9</v>
      </c>
      <c r="AA382" s="137">
        <f>'FOD (ALL)'!BD382</f>
        <v>358</v>
      </c>
      <c r="AB382" s="137">
        <f>'FOD (ALL)'!BU382</f>
        <v>352</v>
      </c>
      <c r="AC382" s="137">
        <f>'FOD (ALL)'!F382</f>
        <v>353.05</v>
      </c>
      <c r="AD382" s="137">
        <f>'FOD (ALL)'!W382</f>
        <v>351.65</v>
      </c>
      <c r="AE382" s="137">
        <f>'FOD (ALL)'!AN382</f>
        <v>353.45</v>
      </c>
      <c r="AF382" s="137">
        <f>'FOD (ALL)'!BE382</f>
        <v>345.7</v>
      </c>
      <c r="AG382" s="137">
        <f>'FOD (ALL)'!BV382</f>
        <v>340.85</v>
      </c>
      <c r="AH382" s="137">
        <f>'FOD (ALL)'!J382</f>
        <v>1717200</v>
      </c>
      <c r="AI382" s="137">
        <f>'FOD (ALL)'!AA382</f>
        <v>1233900</v>
      </c>
      <c r="AJ382" s="137">
        <f>'FOD (ALL)'!AR382</f>
        <v>1050300</v>
      </c>
      <c r="AK382" s="137">
        <f>'FOD (ALL)'!BI382</f>
        <v>726300</v>
      </c>
      <c r="AL382" s="137">
        <f>'FOD (ALL)'!BZ382</f>
        <v>634500</v>
      </c>
      <c r="AM382" s="137" t="str">
        <f t="shared" si="243"/>
        <v>Y</v>
      </c>
      <c r="AN382" s="137" t="str">
        <f t="shared" si="244"/>
        <v>Y</v>
      </c>
      <c r="AO382" s="137" t="str">
        <f t="shared" si="245"/>
        <v>Y</v>
      </c>
      <c r="AP382" s="137" t="str">
        <f t="shared" si="246"/>
        <v>Y</v>
      </c>
      <c r="AQ382" s="139">
        <f t="shared" si="247"/>
        <v>39.168490153172868</v>
      </c>
      <c r="AR382" s="139">
        <f t="shared" si="248"/>
        <v>17.480719794344473</v>
      </c>
      <c r="AS382" s="139">
        <f t="shared" si="249"/>
        <v>44.609665427509292</v>
      </c>
      <c r="AT382" s="139">
        <f t="shared" si="250"/>
        <v>14.468085106382977</v>
      </c>
      <c r="AU382" s="137" t="str">
        <f t="shared" si="251"/>
        <v>Y</v>
      </c>
      <c r="AV382" s="137" t="str">
        <f t="shared" si="252"/>
        <v>N</v>
      </c>
      <c r="AW382" s="137" t="str">
        <f t="shared" si="253"/>
        <v>Y</v>
      </c>
      <c r="AX382" s="137">
        <f>'FOD (ALL)'!I382</f>
        <v>6404.99</v>
      </c>
      <c r="AY382" s="137">
        <f>'FOD (ALL)'!Z382</f>
        <v>3067.65</v>
      </c>
      <c r="AZ382" s="137">
        <f>'FOD (ALL)'!AQ382</f>
        <v>3236.54</v>
      </c>
      <c r="BA382" s="137">
        <f>'FOD (ALL)'!BH382</f>
        <v>2500.11</v>
      </c>
      <c r="BB382" s="137">
        <f>'FOD (ALL)'!BY382</f>
        <v>2137.8000000000002</v>
      </c>
      <c r="BC382" s="137" t="str">
        <f t="shared" si="254"/>
        <v>Y</v>
      </c>
      <c r="BD382" s="137" t="str">
        <f t="shared" si="255"/>
        <v>N</v>
      </c>
      <c r="BE382" s="137" t="str">
        <f t="shared" si="256"/>
        <v>Y</v>
      </c>
      <c r="BF382" s="137" t="str">
        <f t="shared" si="257"/>
        <v>Y</v>
      </c>
      <c r="BG382" s="139">
        <f t="shared" si="258"/>
        <v>108.79142014245431</v>
      </c>
      <c r="BH382" s="139">
        <f t="shared" si="259"/>
        <v>-5.2182268719064142</v>
      </c>
      <c r="BI382" s="139">
        <f t="shared" si="260"/>
        <v>29.455903940226623</v>
      </c>
      <c r="BJ382" s="139">
        <f t="shared" si="261"/>
        <v>16.947796800449055</v>
      </c>
      <c r="BK382" s="137" t="str">
        <f t="shared" si="262"/>
        <v>Y</v>
      </c>
      <c r="BL382" s="137" t="str">
        <f t="shared" si="263"/>
        <v>N</v>
      </c>
      <c r="BM382" s="137" t="str">
        <f t="shared" si="264"/>
        <v>Y</v>
      </c>
      <c r="BN382" s="137">
        <f>'FOD (ALL)'!H382</f>
        <v>661</v>
      </c>
      <c r="BO382" s="137">
        <f>'FOD (ALL)'!Y382</f>
        <v>318</v>
      </c>
      <c r="BP382" s="137">
        <f>'FOD (ALL)'!AP382</f>
        <v>336</v>
      </c>
      <c r="BQ382" s="137">
        <f>'FOD (ALL)'!BG382</f>
        <v>262</v>
      </c>
      <c r="BR382" s="137">
        <f>'FOD (ALL)'!BX382</f>
        <v>229</v>
      </c>
      <c r="BS382" s="137" t="str">
        <f t="shared" si="265"/>
        <v>Y</v>
      </c>
      <c r="BT382" s="137" t="str">
        <f t="shared" si="266"/>
        <v>N</v>
      </c>
      <c r="BU382" s="137" t="str">
        <f t="shared" si="267"/>
        <v>Y</v>
      </c>
      <c r="BV382" s="137" t="str">
        <f t="shared" si="268"/>
        <v>Y</v>
      </c>
      <c r="BW382" s="139">
        <f t="shared" si="269"/>
        <v>107.86163522012579</v>
      </c>
      <c r="BX382" s="139">
        <f t="shared" si="270"/>
        <v>-5.3571428571428568</v>
      </c>
      <c r="BY382" s="139">
        <f t="shared" si="271"/>
        <v>28.244274809160309</v>
      </c>
      <c r="BZ382" s="139">
        <f t="shared" si="272"/>
        <v>14.410480349344979</v>
      </c>
      <c r="CA382" s="137" t="str">
        <f t="shared" si="273"/>
        <v>Y</v>
      </c>
      <c r="CB382" s="137" t="str">
        <f t="shared" si="274"/>
        <v>N</v>
      </c>
      <c r="CC382" s="137" t="str">
        <f t="shared" si="275"/>
        <v>Y</v>
      </c>
    </row>
    <row r="383" spans="1:81" x14ac:dyDescent="0.3">
      <c r="A383" s="137" t="str">
        <f>'FOD (ALL)'!B383</f>
        <v>TATACONSUM</v>
      </c>
      <c r="B383" s="146">
        <f>'FOD (ALL)'!C383</f>
        <v>44042</v>
      </c>
      <c r="C383" s="137">
        <f>'FOD (ALL)'!G383</f>
        <v>359.2</v>
      </c>
      <c r="D383" s="137">
        <f>'FOD (ALL)'!X383</f>
        <v>363.55</v>
      </c>
      <c r="E383" s="137">
        <f>'FOD (ALL)'!AO383</f>
        <v>364.05</v>
      </c>
      <c r="F383" s="137">
        <f>'FOD (ALL)'!BF383</f>
        <v>361.35</v>
      </c>
      <c r="G383" s="137">
        <f>'FOD (ALL)'!BW383</f>
        <v>350.35</v>
      </c>
      <c r="H383" s="137" t="str">
        <f t="shared" si="232"/>
        <v>N</v>
      </c>
      <c r="I383" s="137" t="str">
        <f t="shared" si="233"/>
        <v>N</v>
      </c>
      <c r="J383" s="137" t="str">
        <f t="shared" si="234"/>
        <v>Y</v>
      </c>
      <c r="K383" s="137" t="str">
        <f t="shared" si="235"/>
        <v>Y</v>
      </c>
      <c r="L383" s="139">
        <f t="shared" si="236"/>
        <v>-1.1965341768670121</v>
      </c>
      <c r="M383" s="139">
        <f t="shared" si="237"/>
        <v>-0.13734377145996429</v>
      </c>
      <c r="N383" s="139">
        <f t="shared" si="238"/>
        <v>0.74719800747197695</v>
      </c>
      <c r="O383" s="139">
        <f t="shared" si="239"/>
        <v>3.1397174254317108</v>
      </c>
      <c r="P383" s="137" t="str">
        <f t="shared" si="240"/>
        <v>N</v>
      </c>
      <c r="Q383" s="137" t="str">
        <f t="shared" si="241"/>
        <v>N</v>
      </c>
      <c r="R383" s="137" t="str">
        <f t="shared" si="242"/>
        <v>N</v>
      </c>
      <c r="S383" s="137">
        <f>'FOD (ALL)'!D383</f>
        <v>359.95</v>
      </c>
      <c r="T383" s="137">
        <f>'FOD (ALL)'!U383</f>
        <v>0</v>
      </c>
      <c r="U383" s="137">
        <f>'FOD (ALL)'!AL383</f>
        <v>356.35</v>
      </c>
      <c r="V383" s="137">
        <f>'FOD (ALL)'!BC383</f>
        <v>0</v>
      </c>
      <c r="W383" s="137">
        <f>'FOD (ALL)'!BT383</f>
        <v>347.9</v>
      </c>
      <c r="X383" s="137">
        <f>'FOD (ALL)'!E383</f>
        <v>361.45</v>
      </c>
      <c r="Y383" s="137">
        <f>'FOD (ALL)'!V383</f>
        <v>0</v>
      </c>
      <c r="Z383" s="137">
        <f>'FOD (ALL)'!AM383</f>
        <v>356.35</v>
      </c>
      <c r="AA383" s="137">
        <f>'FOD (ALL)'!BD383</f>
        <v>0</v>
      </c>
      <c r="AB383" s="137">
        <f>'FOD (ALL)'!BU383</f>
        <v>347.9</v>
      </c>
      <c r="AC383" s="137">
        <f>'FOD (ALL)'!F383</f>
        <v>359.1</v>
      </c>
      <c r="AD383" s="137">
        <f>'FOD (ALL)'!W383</f>
        <v>0</v>
      </c>
      <c r="AE383" s="137">
        <f>'FOD (ALL)'!AN383</f>
        <v>356.35</v>
      </c>
      <c r="AF383" s="137">
        <f>'FOD (ALL)'!BE383</f>
        <v>0</v>
      </c>
      <c r="AG383" s="137">
        <f>'FOD (ALL)'!BV383</f>
        <v>341.9</v>
      </c>
      <c r="AH383" s="137">
        <f>'FOD (ALL)'!J383</f>
        <v>16200</v>
      </c>
      <c r="AI383" s="137">
        <f>'FOD (ALL)'!AA383</f>
        <v>10800</v>
      </c>
      <c r="AJ383" s="137">
        <f>'FOD (ALL)'!AR383</f>
        <v>10800</v>
      </c>
      <c r="AK383" s="137">
        <f>'FOD (ALL)'!BI383</f>
        <v>13500</v>
      </c>
      <c r="AL383" s="137">
        <f>'FOD (ALL)'!BZ383</f>
        <v>13500</v>
      </c>
      <c r="AM383" s="137" t="str">
        <f t="shared" si="243"/>
        <v>Y</v>
      </c>
      <c r="AN383" s="137" t="str">
        <f t="shared" si="244"/>
        <v>Y</v>
      </c>
      <c r="AO383" s="137" t="str">
        <f t="shared" si="245"/>
        <v>N</v>
      </c>
      <c r="AP383" s="137" t="str">
        <f t="shared" si="246"/>
        <v>Y</v>
      </c>
      <c r="AQ383" s="139">
        <f t="shared" si="247"/>
        <v>50</v>
      </c>
      <c r="AR383" s="139">
        <f t="shared" si="248"/>
        <v>0</v>
      </c>
      <c r="AS383" s="139">
        <f t="shared" si="249"/>
        <v>-20</v>
      </c>
      <c r="AT383" s="139">
        <f t="shared" si="250"/>
        <v>0</v>
      </c>
      <c r="AU383" s="137" t="str">
        <f t="shared" si="251"/>
        <v>Y</v>
      </c>
      <c r="AV383" s="137" t="str">
        <f t="shared" si="252"/>
        <v>Y</v>
      </c>
      <c r="AW383" s="137" t="str">
        <f t="shared" si="253"/>
        <v>N</v>
      </c>
      <c r="AX383" s="137">
        <f>'FOD (ALL)'!I383</f>
        <v>58.32</v>
      </c>
      <c r="AY383" s="137">
        <f>'FOD (ALL)'!Z383</f>
        <v>0</v>
      </c>
      <c r="AZ383" s="137">
        <f>'FOD (ALL)'!AQ383</f>
        <v>9.6199999999999992</v>
      </c>
      <c r="BA383" s="137">
        <f>'FOD (ALL)'!BH383</f>
        <v>0</v>
      </c>
      <c r="BB383" s="137">
        <f>'FOD (ALL)'!BY383</f>
        <v>18.62</v>
      </c>
      <c r="BC383" s="137" t="str">
        <f t="shared" si="254"/>
        <v>Y</v>
      </c>
      <c r="BD383" s="137" t="str">
        <f t="shared" si="255"/>
        <v>N</v>
      </c>
      <c r="BE383" s="137" t="str">
        <f t="shared" si="256"/>
        <v>Y</v>
      </c>
      <c r="BF383" s="137" t="str">
        <f t="shared" si="257"/>
        <v>N</v>
      </c>
      <c r="BG383" s="139" t="e">
        <f t="shared" si="258"/>
        <v>#DIV/0!</v>
      </c>
      <c r="BH383" s="139">
        <f t="shared" si="259"/>
        <v>-100</v>
      </c>
      <c r="BI383" s="139" t="e">
        <f t="shared" si="260"/>
        <v>#DIV/0!</v>
      </c>
      <c r="BJ383" s="139">
        <f t="shared" si="261"/>
        <v>-100</v>
      </c>
      <c r="BK383" s="137" t="e">
        <f t="shared" si="262"/>
        <v>#DIV/0!</v>
      </c>
      <c r="BL383" s="137" t="e">
        <f t="shared" si="263"/>
        <v>#DIV/0!</v>
      </c>
      <c r="BM383" s="137" t="e">
        <f t="shared" si="264"/>
        <v>#DIV/0!</v>
      </c>
      <c r="BN383" s="137">
        <f>'FOD (ALL)'!H383</f>
        <v>6</v>
      </c>
      <c r="BO383" s="137">
        <f>'FOD (ALL)'!Y383</f>
        <v>0</v>
      </c>
      <c r="BP383" s="137">
        <f>'FOD (ALL)'!AP383</f>
        <v>1</v>
      </c>
      <c r="BQ383" s="137">
        <f>'FOD (ALL)'!BG383</f>
        <v>0</v>
      </c>
      <c r="BR383" s="137">
        <f>'FOD (ALL)'!BX383</f>
        <v>2</v>
      </c>
      <c r="BS383" s="137" t="str">
        <f t="shared" si="265"/>
        <v>Y</v>
      </c>
      <c r="BT383" s="137" t="str">
        <f t="shared" si="266"/>
        <v>N</v>
      </c>
      <c r="BU383" s="137" t="str">
        <f t="shared" si="267"/>
        <v>Y</v>
      </c>
      <c r="BV383" s="137" t="str">
        <f t="shared" si="268"/>
        <v>N</v>
      </c>
      <c r="BW383" s="139" t="e">
        <f t="shared" si="269"/>
        <v>#DIV/0!</v>
      </c>
      <c r="BX383" s="139">
        <f t="shared" si="270"/>
        <v>-100</v>
      </c>
      <c r="BY383" s="139" t="e">
        <f t="shared" si="271"/>
        <v>#DIV/0!</v>
      </c>
      <c r="BZ383" s="139">
        <f t="shared" si="272"/>
        <v>-100</v>
      </c>
      <c r="CA383" s="137" t="e">
        <f t="shared" si="273"/>
        <v>#DIV/0!</v>
      </c>
      <c r="CB383" s="137" t="e">
        <f t="shared" si="274"/>
        <v>#DIV/0!</v>
      </c>
      <c r="CC383" s="137" t="e">
        <f t="shared" si="275"/>
        <v>#DIV/0!</v>
      </c>
    </row>
    <row r="384" spans="1:81" x14ac:dyDescent="0.3">
      <c r="A384" s="137" t="str">
        <f>'FOD (ALL)'!B384</f>
        <v>TATAMOTORS</v>
      </c>
      <c r="B384" s="146">
        <f>'FOD (ALL)'!C384</f>
        <v>43979</v>
      </c>
      <c r="C384" s="137">
        <f>'FOD (ALL)'!G384</f>
        <v>82.8</v>
      </c>
      <c r="D384" s="137">
        <f>'FOD (ALL)'!X384</f>
        <v>84</v>
      </c>
      <c r="E384" s="137">
        <f>'FOD (ALL)'!AO384</f>
        <v>83.6</v>
      </c>
      <c r="F384" s="137">
        <f>'FOD (ALL)'!BF384</f>
        <v>82.05</v>
      </c>
      <c r="G384" s="137">
        <f>'FOD (ALL)'!BW384</f>
        <v>80.599999999999994</v>
      </c>
      <c r="H384" s="137" t="str">
        <f t="shared" si="232"/>
        <v>N</v>
      </c>
      <c r="I384" s="137" t="str">
        <f t="shared" si="233"/>
        <v>Y</v>
      </c>
      <c r="J384" s="137" t="str">
        <f t="shared" si="234"/>
        <v>Y</v>
      </c>
      <c r="K384" s="137" t="str">
        <f t="shared" si="235"/>
        <v>Y</v>
      </c>
      <c r="L384" s="139">
        <f t="shared" si="236"/>
        <v>-1.4285714285714319</v>
      </c>
      <c r="M384" s="139">
        <f t="shared" si="237"/>
        <v>0.47846889952153793</v>
      </c>
      <c r="N384" s="139">
        <f t="shared" si="238"/>
        <v>1.8890920170627632</v>
      </c>
      <c r="O384" s="139">
        <f t="shared" si="239"/>
        <v>1.7990074441687383</v>
      </c>
      <c r="P384" s="137" t="str">
        <f t="shared" si="240"/>
        <v>N</v>
      </c>
      <c r="Q384" s="137" t="str">
        <f t="shared" si="241"/>
        <v>N</v>
      </c>
      <c r="R384" s="137" t="str">
        <f t="shared" si="242"/>
        <v>Y</v>
      </c>
      <c r="S384" s="137">
        <f>'FOD (ALL)'!D384</f>
        <v>83</v>
      </c>
      <c r="T384" s="137">
        <f>'FOD (ALL)'!U384</f>
        <v>83.25</v>
      </c>
      <c r="U384" s="137">
        <f>'FOD (ALL)'!AL384</f>
        <v>81.5</v>
      </c>
      <c r="V384" s="137">
        <f>'FOD (ALL)'!BC384</f>
        <v>82.1</v>
      </c>
      <c r="W384" s="137">
        <f>'FOD (ALL)'!BT384</f>
        <v>83.95</v>
      </c>
      <c r="X384" s="137">
        <f>'FOD (ALL)'!E384</f>
        <v>83.9</v>
      </c>
      <c r="Y384" s="137">
        <f>'FOD (ALL)'!V384</f>
        <v>85.3</v>
      </c>
      <c r="Z384" s="137">
        <f>'FOD (ALL)'!AM384</f>
        <v>84.6</v>
      </c>
      <c r="AA384" s="137">
        <f>'FOD (ALL)'!BD384</f>
        <v>85.85</v>
      </c>
      <c r="AB384" s="137">
        <f>'FOD (ALL)'!BU384</f>
        <v>84.3</v>
      </c>
      <c r="AC384" s="137">
        <f>'FOD (ALL)'!F384</f>
        <v>81.599999999999994</v>
      </c>
      <c r="AD384" s="137">
        <f>'FOD (ALL)'!W384</f>
        <v>82.85</v>
      </c>
      <c r="AE384" s="137">
        <f>'FOD (ALL)'!AN384</f>
        <v>80.8</v>
      </c>
      <c r="AF384" s="137">
        <f>'FOD (ALL)'!BE384</f>
        <v>81.650000000000006</v>
      </c>
      <c r="AG384" s="137">
        <f>'FOD (ALL)'!BV384</f>
        <v>79.349999999999994</v>
      </c>
      <c r="AH384" s="137">
        <f>'FOD (ALL)'!J384</f>
        <v>52976000</v>
      </c>
      <c r="AI384" s="137">
        <f>'FOD (ALL)'!AA384</f>
        <v>58935800</v>
      </c>
      <c r="AJ384" s="137">
        <f>'FOD (ALL)'!AR384</f>
        <v>59524900</v>
      </c>
      <c r="AK384" s="137">
        <f>'FOD (ALL)'!BI384</f>
        <v>59017500</v>
      </c>
      <c r="AL384" s="137">
        <f>'FOD (ALL)'!BZ384</f>
        <v>60470900</v>
      </c>
      <c r="AM384" s="137" t="str">
        <f t="shared" si="243"/>
        <v>N</v>
      </c>
      <c r="AN384" s="137" t="str">
        <f t="shared" si="244"/>
        <v>N</v>
      </c>
      <c r="AO384" s="137" t="str">
        <f t="shared" si="245"/>
        <v>Y</v>
      </c>
      <c r="AP384" s="137" t="str">
        <f t="shared" si="246"/>
        <v>N</v>
      </c>
      <c r="AQ384" s="139">
        <f t="shared" si="247"/>
        <v>-10.112359550561797</v>
      </c>
      <c r="AR384" s="139">
        <f t="shared" si="248"/>
        <v>-0.98966986924799538</v>
      </c>
      <c r="AS384" s="139">
        <f t="shared" si="249"/>
        <v>0.85974499089253187</v>
      </c>
      <c r="AT384" s="139">
        <f t="shared" si="250"/>
        <v>-2.4034700988409301</v>
      </c>
      <c r="AU384" s="137" t="str">
        <f t="shared" si="251"/>
        <v>N</v>
      </c>
      <c r="AV384" s="137" t="str">
        <f t="shared" si="252"/>
        <v>N</v>
      </c>
      <c r="AW384" s="137" t="str">
        <f t="shared" si="253"/>
        <v>Y</v>
      </c>
      <c r="AX384" s="137">
        <f>'FOD (ALL)'!I384</f>
        <v>24721.47</v>
      </c>
      <c r="AY384" s="137">
        <f>'FOD (ALL)'!Z384</f>
        <v>24815.7</v>
      </c>
      <c r="AZ384" s="137">
        <f>'FOD (ALL)'!AQ384</f>
        <v>22688.21</v>
      </c>
      <c r="BA384" s="137">
        <f>'FOD (ALL)'!BH384</f>
        <v>44663.4</v>
      </c>
      <c r="BB384" s="137">
        <f>'FOD (ALL)'!BY384</f>
        <v>30537.75</v>
      </c>
      <c r="BC384" s="137" t="str">
        <f t="shared" si="254"/>
        <v>N</v>
      </c>
      <c r="BD384" s="137" t="str">
        <f t="shared" si="255"/>
        <v>Y</v>
      </c>
      <c r="BE384" s="137" t="str">
        <f t="shared" si="256"/>
        <v>N</v>
      </c>
      <c r="BF384" s="137" t="str">
        <f t="shared" si="257"/>
        <v>Y</v>
      </c>
      <c r="BG384" s="139">
        <f t="shared" si="258"/>
        <v>-0.37971929061037796</v>
      </c>
      <c r="BH384" s="139">
        <f t="shared" si="259"/>
        <v>9.3770729378827227</v>
      </c>
      <c r="BI384" s="139">
        <f t="shared" si="260"/>
        <v>-49.201784906657359</v>
      </c>
      <c r="BJ384" s="139">
        <f t="shared" si="261"/>
        <v>46.256354839501931</v>
      </c>
      <c r="BK384" s="137" t="str">
        <f t="shared" si="262"/>
        <v>N</v>
      </c>
      <c r="BL384" s="137" t="str">
        <f t="shared" si="263"/>
        <v>Y</v>
      </c>
      <c r="BM384" s="137" t="str">
        <f t="shared" si="264"/>
        <v>N</v>
      </c>
      <c r="BN384" s="137">
        <f>'FOD (ALL)'!H384</f>
        <v>6971</v>
      </c>
      <c r="BO384" s="137">
        <f>'FOD (ALL)'!Y384</f>
        <v>6846</v>
      </c>
      <c r="BP384" s="137">
        <f>'FOD (ALL)'!AP384</f>
        <v>6343</v>
      </c>
      <c r="BQ384" s="137">
        <f>'FOD (ALL)'!BG384</f>
        <v>12394</v>
      </c>
      <c r="BR384" s="137">
        <f>'FOD (ALL)'!BX384</f>
        <v>8767</v>
      </c>
      <c r="BS384" s="137" t="str">
        <f t="shared" si="265"/>
        <v>Y</v>
      </c>
      <c r="BT384" s="137" t="str">
        <f t="shared" si="266"/>
        <v>Y</v>
      </c>
      <c r="BU384" s="137" t="str">
        <f t="shared" si="267"/>
        <v>N</v>
      </c>
      <c r="BV384" s="137" t="str">
        <f t="shared" si="268"/>
        <v>Y</v>
      </c>
      <c r="BW384" s="139">
        <f t="shared" si="269"/>
        <v>1.8258837277242184</v>
      </c>
      <c r="BX384" s="139">
        <f t="shared" si="270"/>
        <v>7.9300015765410699</v>
      </c>
      <c r="BY384" s="139">
        <f t="shared" si="271"/>
        <v>-48.822010650314667</v>
      </c>
      <c r="BZ384" s="139">
        <f t="shared" si="272"/>
        <v>41.371050530398087</v>
      </c>
      <c r="CA384" s="137" t="str">
        <f t="shared" si="273"/>
        <v>N</v>
      </c>
      <c r="CB384" s="137" t="str">
        <f t="shared" si="274"/>
        <v>Y</v>
      </c>
      <c r="CC384" s="137" t="str">
        <f t="shared" si="275"/>
        <v>N</v>
      </c>
    </row>
    <row r="385" spans="1:81" x14ac:dyDescent="0.3">
      <c r="A385" s="137" t="str">
        <f>'FOD (ALL)'!B385</f>
        <v>TATAMOTORS</v>
      </c>
      <c r="B385" s="146">
        <f>'FOD (ALL)'!C385</f>
        <v>44007</v>
      </c>
      <c r="C385" s="137">
        <f>'FOD (ALL)'!G385</f>
        <v>82.9</v>
      </c>
      <c r="D385" s="137">
        <f>'FOD (ALL)'!X385</f>
        <v>84.15</v>
      </c>
      <c r="E385" s="137">
        <f>'FOD (ALL)'!AO385</f>
        <v>83.75</v>
      </c>
      <c r="F385" s="137">
        <f>'FOD (ALL)'!BF385</f>
        <v>82.15</v>
      </c>
      <c r="G385" s="137">
        <f>'FOD (ALL)'!BW385</f>
        <v>80.75</v>
      </c>
      <c r="H385" s="137" t="str">
        <f t="shared" si="232"/>
        <v>N</v>
      </c>
      <c r="I385" s="137" t="str">
        <f t="shared" si="233"/>
        <v>Y</v>
      </c>
      <c r="J385" s="137" t="str">
        <f t="shared" si="234"/>
        <v>Y</v>
      </c>
      <c r="K385" s="137" t="str">
        <f t="shared" si="235"/>
        <v>Y</v>
      </c>
      <c r="L385" s="139">
        <f t="shared" si="236"/>
        <v>-1.4854426619132501</v>
      </c>
      <c r="M385" s="139">
        <f t="shared" si="237"/>
        <v>0.47761194029851423</v>
      </c>
      <c r="N385" s="139">
        <f t="shared" si="238"/>
        <v>1.9476567255021233</v>
      </c>
      <c r="O385" s="139">
        <f t="shared" si="239"/>
        <v>1.7337461300309669</v>
      </c>
      <c r="P385" s="137" t="str">
        <f t="shared" si="240"/>
        <v>N</v>
      </c>
      <c r="Q385" s="137" t="str">
        <f t="shared" si="241"/>
        <v>N</v>
      </c>
      <c r="R385" s="137" t="str">
        <f t="shared" si="242"/>
        <v>Y</v>
      </c>
      <c r="S385" s="137">
        <f>'FOD (ALL)'!D385</f>
        <v>83.1</v>
      </c>
      <c r="T385" s="137">
        <f>'FOD (ALL)'!U385</f>
        <v>83.15</v>
      </c>
      <c r="U385" s="137">
        <f>'FOD (ALL)'!AL385</f>
        <v>81.2</v>
      </c>
      <c r="V385" s="137">
        <f>'FOD (ALL)'!BC385</f>
        <v>82.35</v>
      </c>
      <c r="W385" s="137">
        <f>'FOD (ALL)'!BT385</f>
        <v>83.6</v>
      </c>
      <c r="X385" s="137">
        <f>'FOD (ALL)'!E385</f>
        <v>84</v>
      </c>
      <c r="Y385" s="137">
        <f>'FOD (ALL)'!V385</f>
        <v>85.45</v>
      </c>
      <c r="Z385" s="137">
        <f>'FOD (ALL)'!AM385</f>
        <v>84.7</v>
      </c>
      <c r="AA385" s="137">
        <f>'FOD (ALL)'!BD385</f>
        <v>85.9</v>
      </c>
      <c r="AB385" s="137">
        <f>'FOD (ALL)'!BU385</f>
        <v>83.65</v>
      </c>
      <c r="AC385" s="137">
        <f>'FOD (ALL)'!F385</f>
        <v>81.7</v>
      </c>
      <c r="AD385" s="137">
        <f>'FOD (ALL)'!W385</f>
        <v>83.1</v>
      </c>
      <c r="AE385" s="137">
        <f>'FOD (ALL)'!AN385</f>
        <v>81.2</v>
      </c>
      <c r="AF385" s="137">
        <f>'FOD (ALL)'!BE385</f>
        <v>81.849999999999994</v>
      </c>
      <c r="AG385" s="137">
        <f>'FOD (ALL)'!BV385</f>
        <v>79.45</v>
      </c>
      <c r="AH385" s="137">
        <f>'FOD (ALL)'!J385</f>
        <v>13390200</v>
      </c>
      <c r="AI385" s="137">
        <f>'FOD (ALL)'!AA385</f>
        <v>7770100</v>
      </c>
      <c r="AJ385" s="137">
        <f>'FOD (ALL)'!AR385</f>
        <v>6153300</v>
      </c>
      <c r="AK385" s="137">
        <f>'FOD (ALL)'!BI385</f>
        <v>5258900</v>
      </c>
      <c r="AL385" s="137">
        <f>'FOD (ALL)'!BZ385</f>
        <v>4343000</v>
      </c>
      <c r="AM385" s="137" t="str">
        <f t="shared" si="243"/>
        <v>Y</v>
      </c>
      <c r="AN385" s="137" t="str">
        <f t="shared" si="244"/>
        <v>Y</v>
      </c>
      <c r="AO385" s="137" t="str">
        <f t="shared" si="245"/>
        <v>Y</v>
      </c>
      <c r="AP385" s="137" t="str">
        <f t="shared" si="246"/>
        <v>Y</v>
      </c>
      <c r="AQ385" s="139">
        <f t="shared" si="247"/>
        <v>72.329828444936368</v>
      </c>
      <c r="AR385" s="139">
        <f t="shared" si="248"/>
        <v>26.275331935709296</v>
      </c>
      <c r="AS385" s="139">
        <f t="shared" si="249"/>
        <v>17.007358953393297</v>
      </c>
      <c r="AT385" s="139">
        <f t="shared" si="250"/>
        <v>21.089108910891088</v>
      </c>
      <c r="AU385" s="137" t="str">
        <f t="shared" si="251"/>
        <v>Y</v>
      </c>
      <c r="AV385" s="137" t="str">
        <f t="shared" si="252"/>
        <v>Y</v>
      </c>
      <c r="AW385" s="137" t="str">
        <f t="shared" si="253"/>
        <v>N</v>
      </c>
      <c r="AX385" s="137">
        <f>'FOD (ALL)'!I385</f>
        <v>8883.3700000000008</v>
      </c>
      <c r="AY385" s="137">
        <f>'FOD (ALL)'!Z385</f>
        <v>3921.45</v>
      </c>
      <c r="AZ385" s="137">
        <f>'FOD (ALL)'!AQ385</f>
        <v>2524.2800000000002</v>
      </c>
      <c r="BA385" s="137">
        <f>'FOD (ALL)'!BH385</f>
        <v>3615.95</v>
      </c>
      <c r="BB385" s="137">
        <f>'FOD (ALL)'!BY385</f>
        <v>2668.22</v>
      </c>
      <c r="BC385" s="137" t="str">
        <f t="shared" si="254"/>
        <v>Y</v>
      </c>
      <c r="BD385" s="137" t="str">
        <f t="shared" si="255"/>
        <v>Y</v>
      </c>
      <c r="BE385" s="137" t="str">
        <f t="shared" si="256"/>
        <v>N</v>
      </c>
      <c r="BF385" s="137" t="str">
        <f t="shared" si="257"/>
        <v>Y</v>
      </c>
      <c r="BG385" s="139">
        <f t="shared" si="258"/>
        <v>126.53278761682544</v>
      </c>
      <c r="BH385" s="139">
        <f t="shared" si="259"/>
        <v>55.349248102429186</v>
      </c>
      <c r="BI385" s="139">
        <f t="shared" si="260"/>
        <v>-30.19040639389371</v>
      </c>
      <c r="BJ385" s="139">
        <f t="shared" si="261"/>
        <v>35.519185074693993</v>
      </c>
      <c r="BK385" s="137" t="str">
        <f t="shared" si="262"/>
        <v>Y</v>
      </c>
      <c r="BL385" s="137" t="str">
        <f t="shared" si="263"/>
        <v>Y</v>
      </c>
      <c r="BM385" s="137" t="str">
        <f t="shared" si="264"/>
        <v>N</v>
      </c>
      <c r="BN385" s="137">
        <f>'FOD (ALL)'!H385</f>
        <v>2508</v>
      </c>
      <c r="BO385" s="137">
        <f>'FOD (ALL)'!Y385</f>
        <v>1079</v>
      </c>
      <c r="BP385" s="137">
        <f>'FOD (ALL)'!AP385</f>
        <v>705</v>
      </c>
      <c r="BQ385" s="137">
        <f>'FOD (ALL)'!BG385</f>
        <v>1003</v>
      </c>
      <c r="BR385" s="137">
        <f>'FOD (ALL)'!BX385</f>
        <v>765</v>
      </c>
      <c r="BS385" s="137" t="str">
        <f t="shared" si="265"/>
        <v>Y</v>
      </c>
      <c r="BT385" s="137" t="str">
        <f t="shared" si="266"/>
        <v>Y</v>
      </c>
      <c r="BU385" s="137" t="str">
        <f t="shared" si="267"/>
        <v>N</v>
      </c>
      <c r="BV385" s="137" t="str">
        <f t="shared" si="268"/>
        <v>Y</v>
      </c>
      <c r="BW385" s="139">
        <f t="shared" si="269"/>
        <v>132.4374420759963</v>
      </c>
      <c r="BX385" s="139">
        <f t="shared" si="270"/>
        <v>53.049645390070921</v>
      </c>
      <c r="BY385" s="139">
        <f t="shared" si="271"/>
        <v>-29.710867397806577</v>
      </c>
      <c r="BZ385" s="139">
        <f t="shared" si="272"/>
        <v>31.111111111111111</v>
      </c>
      <c r="CA385" s="137" t="str">
        <f t="shared" si="273"/>
        <v>Y</v>
      </c>
      <c r="CB385" s="137" t="str">
        <f t="shared" si="274"/>
        <v>Y</v>
      </c>
      <c r="CC385" s="137" t="str">
        <f t="shared" si="275"/>
        <v>N</v>
      </c>
    </row>
    <row r="386" spans="1:81" x14ac:dyDescent="0.3">
      <c r="A386" s="137" t="str">
        <f>'FOD (ALL)'!B386</f>
        <v>TATAMOTORS</v>
      </c>
      <c r="B386" s="146">
        <f>'FOD (ALL)'!C386</f>
        <v>44042</v>
      </c>
      <c r="C386" s="137">
        <f>'FOD (ALL)'!G386</f>
        <v>83.15</v>
      </c>
      <c r="D386" s="137">
        <f>'FOD (ALL)'!X386</f>
        <v>84.85</v>
      </c>
      <c r="E386" s="137">
        <f>'FOD (ALL)'!AO386</f>
        <v>83.4</v>
      </c>
      <c r="F386" s="137">
        <f>'FOD (ALL)'!BF386</f>
        <v>82.55</v>
      </c>
      <c r="G386" s="137">
        <f>'FOD (ALL)'!BW386</f>
        <v>80.7</v>
      </c>
      <c r="H386" s="137" t="str">
        <f t="shared" si="232"/>
        <v>N</v>
      </c>
      <c r="I386" s="137" t="str">
        <f t="shared" si="233"/>
        <v>Y</v>
      </c>
      <c r="J386" s="137" t="str">
        <f t="shared" si="234"/>
        <v>Y</v>
      </c>
      <c r="K386" s="137" t="str">
        <f t="shared" si="235"/>
        <v>Y</v>
      </c>
      <c r="L386" s="139">
        <f t="shared" si="236"/>
        <v>-2.0035356511490732</v>
      </c>
      <c r="M386" s="139">
        <f t="shared" si="237"/>
        <v>1.7386091127098187</v>
      </c>
      <c r="N386" s="139">
        <f t="shared" si="238"/>
        <v>1.0296789824348984</v>
      </c>
      <c r="O386" s="139">
        <f t="shared" si="239"/>
        <v>2.2924411400247759</v>
      </c>
      <c r="P386" s="137" t="str">
        <f t="shared" si="240"/>
        <v>N</v>
      </c>
      <c r="Q386" s="137" t="str">
        <f t="shared" si="241"/>
        <v>Y</v>
      </c>
      <c r="R386" s="137" t="str">
        <f t="shared" si="242"/>
        <v>N</v>
      </c>
      <c r="S386" s="137">
        <f>'FOD (ALL)'!D386</f>
        <v>83.7</v>
      </c>
      <c r="T386" s="137">
        <f>'FOD (ALL)'!U386</f>
        <v>83.5</v>
      </c>
      <c r="U386" s="137">
        <f>'FOD (ALL)'!AL386</f>
        <v>83.4</v>
      </c>
      <c r="V386" s="137">
        <f>'FOD (ALL)'!BC386</f>
        <v>84.4</v>
      </c>
      <c r="W386" s="137">
        <f>'FOD (ALL)'!BT386</f>
        <v>80.7</v>
      </c>
      <c r="X386" s="137">
        <f>'FOD (ALL)'!E386</f>
        <v>83.7</v>
      </c>
      <c r="Y386" s="137">
        <f>'FOD (ALL)'!V386</f>
        <v>85.35</v>
      </c>
      <c r="Z386" s="137">
        <f>'FOD (ALL)'!AM386</f>
        <v>84.55</v>
      </c>
      <c r="AA386" s="137">
        <f>'FOD (ALL)'!BD386</f>
        <v>86</v>
      </c>
      <c r="AB386" s="137">
        <f>'FOD (ALL)'!BU386</f>
        <v>81.900000000000006</v>
      </c>
      <c r="AC386" s="137">
        <f>'FOD (ALL)'!F386</f>
        <v>82.05</v>
      </c>
      <c r="AD386" s="137">
        <f>'FOD (ALL)'!W386</f>
        <v>83.5</v>
      </c>
      <c r="AE386" s="137">
        <f>'FOD (ALL)'!AN386</f>
        <v>83.4</v>
      </c>
      <c r="AF386" s="137">
        <f>'FOD (ALL)'!BE386</f>
        <v>83.65</v>
      </c>
      <c r="AG386" s="137">
        <f>'FOD (ALL)'!BV386</f>
        <v>80</v>
      </c>
      <c r="AH386" s="137">
        <f>'FOD (ALL)'!J386</f>
        <v>216600</v>
      </c>
      <c r="AI386" s="137">
        <f>'FOD (ALL)'!AA386</f>
        <v>153900</v>
      </c>
      <c r="AJ386" s="137">
        <f>'FOD (ALL)'!AR386</f>
        <v>125400</v>
      </c>
      <c r="AK386" s="137">
        <f>'FOD (ALL)'!BI386</f>
        <v>125400</v>
      </c>
      <c r="AL386" s="137">
        <f>'FOD (ALL)'!BZ386</f>
        <v>142500</v>
      </c>
      <c r="AM386" s="137" t="str">
        <f t="shared" si="243"/>
        <v>Y</v>
      </c>
      <c r="AN386" s="137" t="str">
        <f t="shared" si="244"/>
        <v>Y</v>
      </c>
      <c r="AO386" s="137" t="str">
        <f t="shared" si="245"/>
        <v>Y</v>
      </c>
      <c r="AP386" s="137" t="str">
        <f t="shared" si="246"/>
        <v>N</v>
      </c>
      <c r="AQ386" s="139">
        <f t="shared" si="247"/>
        <v>40.74074074074074</v>
      </c>
      <c r="AR386" s="139">
        <f t="shared" si="248"/>
        <v>22.727272727272727</v>
      </c>
      <c r="AS386" s="139">
        <f t="shared" si="249"/>
        <v>0</v>
      </c>
      <c r="AT386" s="139">
        <f t="shared" si="250"/>
        <v>-12</v>
      </c>
      <c r="AU386" s="137" t="str">
        <f t="shared" si="251"/>
        <v>Y</v>
      </c>
      <c r="AV386" s="137" t="str">
        <f t="shared" si="252"/>
        <v>Y</v>
      </c>
      <c r="AW386" s="137" t="str">
        <f t="shared" si="253"/>
        <v>Y</v>
      </c>
      <c r="AX386" s="137">
        <f>'FOD (ALL)'!I386</f>
        <v>94.65</v>
      </c>
      <c r="AY386" s="137">
        <f>'FOD (ALL)'!Z386</f>
        <v>33.79</v>
      </c>
      <c r="AZ386" s="137">
        <f>'FOD (ALL)'!AQ386</f>
        <v>14.32</v>
      </c>
      <c r="BA386" s="137">
        <f>'FOD (ALL)'!BH386</f>
        <v>48.43</v>
      </c>
      <c r="BB386" s="137">
        <f>'FOD (ALL)'!BY386</f>
        <v>23.03</v>
      </c>
      <c r="BC386" s="137" t="str">
        <f t="shared" si="254"/>
        <v>Y</v>
      </c>
      <c r="BD386" s="137" t="str">
        <f t="shared" si="255"/>
        <v>Y</v>
      </c>
      <c r="BE386" s="137" t="str">
        <f t="shared" si="256"/>
        <v>N</v>
      </c>
      <c r="BF386" s="137" t="str">
        <f t="shared" si="257"/>
        <v>Y</v>
      </c>
      <c r="BG386" s="139">
        <f t="shared" si="258"/>
        <v>180.11245930748746</v>
      </c>
      <c r="BH386" s="139">
        <f t="shared" si="259"/>
        <v>135.96368715083798</v>
      </c>
      <c r="BI386" s="139">
        <f t="shared" si="260"/>
        <v>-70.43155069172002</v>
      </c>
      <c r="BJ386" s="139">
        <f t="shared" si="261"/>
        <v>110.29092488059051</v>
      </c>
      <c r="BK386" s="137" t="str">
        <f t="shared" si="262"/>
        <v>Y</v>
      </c>
      <c r="BL386" s="137" t="str">
        <f t="shared" si="263"/>
        <v>Y</v>
      </c>
      <c r="BM386" s="137" t="str">
        <f t="shared" si="264"/>
        <v>N</v>
      </c>
      <c r="BN386" s="137">
        <f>'FOD (ALL)'!H386</f>
        <v>20</v>
      </c>
      <c r="BO386" s="137">
        <f>'FOD (ALL)'!Y386</f>
        <v>7</v>
      </c>
      <c r="BP386" s="137">
        <f>'FOD (ALL)'!AP386</f>
        <v>3</v>
      </c>
      <c r="BQ386" s="137">
        <f>'FOD (ALL)'!BG386</f>
        <v>10</v>
      </c>
      <c r="BR386" s="137">
        <f>'FOD (ALL)'!BX386</f>
        <v>5</v>
      </c>
      <c r="BS386" s="137" t="str">
        <f t="shared" si="265"/>
        <v>Y</v>
      </c>
      <c r="BT386" s="137" t="str">
        <f t="shared" si="266"/>
        <v>Y</v>
      </c>
      <c r="BU386" s="137" t="str">
        <f t="shared" si="267"/>
        <v>N</v>
      </c>
      <c r="BV386" s="137" t="str">
        <f t="shared" si="268"/>
        <v>Y</v>
      </c>
      <c r="BW386" s="139">
        <f t="shared" si="269"/>
        <v>185.71428571428572</v>
      </c>
      <c r="BX386" s="139">
        <f t="shared" si="270"/>
        <v>133.33333333333331</v>
      </c>
      <c r="BY386" s="139">
        <f t="shared" si="271"/>
        <v>-70</v>
      </c>
      <c r="BZ386" s="139">
        <f t="shared" si="272"/>
        <v>100</v>
      </c>
      <c r="CA386" s="137" t="str">
        <f t="shared" si="273"/>
        <v>Y</v>
      </c>
      <c r="CB386" s="137" t="str">
        <f t="shared" si="274"/>
        <v>Y</v>
      </c>
      <c r="CC386" s="137" t="str">
        <f t="shared" si="275"/>
        <v>N</v>
      </c>
    </row>
    <row r="387" spans="1:81" x14ac:dyDescent="0.3">
      <c r="A387" s="137" t="str">
        <f>'FOD (ALL)'!B387</f>
        <v>TATAPOWER</v>
      </c>
      <c r="B387" s="146">
        <f>'FOD (ALL)'!C387</f>
        <v>43979</v>
      </c>
      <c r="C387" s="137">
        <f>'FOD (ALL)'!G387</f>
        <v>33.299999999999997</v>
      </c>
      <c r="D387" s="137">
        <f>'FOD (ALL)'!X387</f>
        <v>32.65</v>
      </c>
      <c r="E387" s="137">
        <f>'FOD (ALL)'!AO387</f>
        <v>33.200000000000003</v>
      </c>
      <c r="F387" s="137">
        <f>'FOD (ALL)'!BF387</f>
        <v>32.4</v>
      </c>
      <c r="G387" s="137">
        <f>'FOD (ALL)'!BW387</f>
        <v>31.25</v>
      </c>
      <c r="H387" s="137" t="str">
        <f t="shared" si="232"/>
        <v>Y</v>
      </c>
      <c r="I387" s="137" t="str">
        <f t="shared" si="233"/>
        <v>N</v>
      </c>
      <c r="J387" s="137" t="str">
        <f t="shared" si="234"/>
        <v>Y</v>
      </c>
      <c r="K387" s="137" t="str">
        <f t="shared" si="235"/>
        <v>Y</v>
      </c>
      <c r="L387" s="139">
        <f t="shared" si="236"/>
        <v>1.9908116385911137</v>
      </c>
      <c r="M387" s="139">
        <f t="shared" si="237"/>
        <v>-1.656626506024109</v>
      </c>
      <c r="N387" s="139">
        <f t="shared" si="238"/>
        <v>2.469135802469149</v>
      </c>
      <c r="O387" s="139">
        <f t="shared" si="239"/>
        <v>3.6799999999999957</v>
      </c>
      <c r="P387" s="137" t="str">
        <f t="shared" si="240"/>
        <v>Y</v>
      </c>
      <c r="Q387" s="137" t="str">
        <f t="shared" si="241"/>
        <v>N</v>
      </c>
      <c r="R387" s="137" t="str">
        <f t="shared" si="242"/>
        <v>N</v>
      </c>
      <c r="S387" s="137">
        <f>'FOD (ALL)'!D387</f>
        <v>32.6</v>
      </c>
      <c r="T387" s="137">
        <f>'FOD (ALL)'!U387</f>
        <v>33.65</v>
      </c>
      <c r="U387" s="137">
        <f>'FOD (ALL)'!AL387</f>
        <v>33.6</v>
      </c>
      <c r="V387" s="137">
        <f>'FOD (ALL)'!BC387</f>
        <v>31.25</v>
      </c>
      <c r="W387" s="137">
        <f>'FOD (ALL)'!BT387</f>
        <v>31.7</v>
      </c>
      <c r="X387" s="137">
        <f>'FOD (ALL)'!E387</f>
        <v>33.549999999999997</v>
      </c>
      <c r="Y387" s="137">
        <f>'FOD (ALL)'!V387</f>
        <v>33.65</v>
      </c>
      <c r="Z387" s="137">
        <f>'FOD (ALL)'!AM387</f>
        <v>34.6</v>
      </c>
      <c r="AA387" s="137">
        <f>'FOD (ALL)'!BD387</f>
        <v>32.75</v>
      </c>
      <c r="AB387" s="137">
        <f>'FOD (ALL)'!BU387</f>
        <v>32.049999999999997</v>
      </c>
      <c r="AC387" s="137">
        <f>'FOD (ALL)'!F387</f>
        <v>31.4</v>
      </c>
      <c r="AD387" s="137">
        <f>'FOD (ALL)'!W387</f>
        <v>32.450000000000003</v>
      </c>
      <c r="AE387" s="137">
        <f>'FOD (ALL)'!AN387</f>
        <v>32.549999999999997</v>
      </c>
      <c r="AF387" s="137">
        <f>'FOD (ALL)'!BE387</f>
        <v>30.45</v>
      </c>
      <c r="AG387" s="137">
        <f>'FOD (ALL)'!BV387</f>
        <v>30.1</v>
      </c>
      <c r="AH387" s="137">
        <f>'FOD (ALL)'!J387</f>
        <v>54477000</v>
      </c>
      <c r="AI387" s="137">
        <f>'FOD (ALL)'!AA387</f>
        <v>54954000</v>
      </c>
      <c r="AJ387" s="137">
        <f>'FOD (ALL)'!AR387</f>
        <v>55602000</v>
      </c>
      <c r="AK387" s="137">
        <f>'FOD (ALL)'!BI387</f>
        <v>55053000</v>
      </c>
      <c r="AL387" s="137">
        <f>'FOD (ALL)'!BZ387</f>
        <v>53955000</v>
      </c>
      <c r="AM387" s="137" t="str">
        <f t="shared" si="243"/>
        <v>N</v>
      </c>
      <c r="AN387" s="137" t="str">
        <f t="shared" si="244"/>
        <v>N</v>
      </c>
      <c r="AO387" s="137" t="str">
        <f t="shared" si="245"/>
        <v>Y</v>
      </c>
      <c r="AP387" s="137" t="str">
        <f t="shared" si="246"/>
        <v>Y</v>
      </c>
      <c r="AQ387" s="139">
        <f t="shared" si="247"/>
        <v>-0.86799868981329831</v>
      </c>
      <c r="AR387" s="139">
        <f t="shared" si="248"/>
        <v>-1.1654257041113629</v>
      </c>
      <c r="AS387" s="139">
        <f t="shared" si="249"/>
        <v>0.99722085989864317</v>
      </c>
      <c r="AT387" s="139">
        <f t="shared" si="250"/>
        <v>2.0350291909924936</v>
      </c>
      <c r="AU387" s="137" t="str">
        <f t="shared" si="251"/>
        <v>Y</v>
      </c>
      <c r="AV387" s="137" t="str">
        <f t="shared" si="252"/>
        <v>N</v>
      </c>
      <c r="AW387" s="137" t="str">
        <f t="shared" si="253"/>
        <v>N</v>
      </c>
      <c r="AX387" s="137">
        <f>'FOD (ALL)'!I387</f>
        <v>9327.44</v>
      </c>
      <c r="AY387" s="137">
        <f>'FOD (ALL)'!Z387</f>
        <v>6922.73</v>
      </c>
      <c r="AZ387" s="137">
        <f>'FOD (ALL)'!AQ387</f>
        <v>20616.080000000002</v>
      </c>
      <c r="BA387" s="137">
        <f>'FOD (ALL)'!BH387</f>
        <v>10143.719999999999</v>
      </c>
      <c r="BB387" s="137">
        <f>'FOD (ALL)'!BY387</f>
        <v>7685.72</v>
      </c>
      <c r="BC387" s="137" t="str">
        <f t="shared" si="254"/>
        <v>Y</v>
      </c>
      <c r="BD387" s="137" t="str">
        <f t="shared" si="255"/>
        <v>N</v>
      </c>
      <c r="BE387" s="137" t="str">
        <f t="shared" si="256"/>
        <v>Y</v>
      </c>
      <c r="BF387" s="137" t="str">
        <f t="shared" si="257"/>
        <v>Y</v>
      </c>
      <c r="BG387" s="139">
        <f t="shared" si="258"/>
        <v>34.736440681638619</v>
      </c>
      <c r="BH387" s="139">
        <f t="shared" si="259"/>
        <v>-66.420725957602031</v>
      </c>
      <c r="BI387" s="139">
        <f t="shared" si="260"/>
        <v>103.23983706174857</v>
      </c>
      <c r="BJ387" s="139">
        <f t="shared" si="261"/>
        <v>31.981388861420907</v>
      </c>
      <c r="BK387" s="137" t="str">
        <f t="shared" si="262"/>
        <v>Y</v>
      </c>
      <c r="BL387" s="137" t="str">
        <f t="shared" si="263"/>
        <v>N</v>
      </c>
      <c r="BM387" s="137" t="str">
        <f t="shared" si="264"/>
        <v>Y</v>
      </c>
      <c r="BN387" s="137">
        <f>'FOD (ALL)'!H387</f>
        <v>3190</v>
      </c>
      <c r="BO387" s="137">
        <f>'FOD (ALL)'!Y387</f>
        <v>2324</v>
      </c>
      <c r="BP387" s="137">
        <f>'FOD (ALL)'!AP387</f>
        <v>6807</v>
      </c>
      <c r="BQ387" s="137">
        <f>'FOD (ALL)'!BG387</f>
        <v>3551</v>
      </c>
      <c r="BR387" s="137">
        <f>'FOD (ALL)'!BX387</f>
        <v>2751</v>
      </c>
      <c r="BS387" s="137" t="str">
        <f t="shared" si="265"/>
        <v>Y</v>
      </c>
      <c r="BT387" s="137" t="str">
        <f t="shared" si="266"/>
        <v>N</v>
      </c>
      <c r="BU387" s="137" t="str">
        <f t="shared" si="267"/>
        <v>Y</v>
      </c>
      <c r="BV387" s="137" t="str">
        <f t="shared" si="268"/>
        <v>Y</v>
      </c>
      <c r="BW387" s="139">
        <f t="shared" si="269"/>
        <v>37.263339070567987</v>
      </c>
      <c r="BX387" s="139">
        <f t="shared" si="270"/>
        <v>-65.858674893491994</v>
      </c>
      <c r="BY387" s="139">
        <f t="shared" si="271"/>
        <v>91.69248099127006</v>
      </c>
      <c r="BZ387" s="139">
        <f t="shared" si="272"/>
        <v>29.080334423845873</v>
      </c>
      <c r="CA387" s="137" t="str">
        <f t="shared" si="273"/>
        <v>Y</v>
      </c>
      <c r="CB387" s="137" t="str">
        <f t="shared" si="274"/>
        <v>N</v>
      </c>
      <c r="CC387" s="137" t="str">
        <f t="shared" si="275"/>
        <v>Y</v>
      </c>
    </row>
    <row r="388" spans="1:81" x14ac:dyDescent="0.3">
      <c r="A388" s="137" t="str">
        <f>'FOD (ALL)'!B388</f>
        <v>TATAPOWER</v>
      </c>
      <c r="B388" s="146">
        <f>'FOD (ALL)'!C388</f>
        <v>44007</v>
      </c>
      <c r="C388" s="137">
        <f>'FOD (ALL)'!G388</f>
        <v>32.9</v>
      </c>
      <c r="D388" s="137">
        <f>'FOD (ALL)'!X388</f>
        <v>32.299999999999997</v>
      </c>
      <c r="E388" s="137">
        <f>'FOD (ALL)'!AO388</f>
        <v>32.9</v>
      </c>
      <c r="F388" s="137">
        <f>'FOD (ALL)'!BF388</f>
        <v>32.15</v>
      </c>
      <c r="G388" s="137">
        <f>'FOD (ALL)'!BW388</f>
        <v>31.05</v>
      </c>
      <c r="H388" s="137" t="str">
        <f t="shared" ref="H388:H432" si="276">IF(C388&gt;=D388,"Y","N")</f>
        <v>Y</v>
      </c>
      <c r="I388" s="137" t="str">
        <f t="shared" ref="I388:I432" si="277">IF(D388&gt;=E388,"Y","N")</f>
        <v>N</v>
      </c>
      <c r="J388" s="137" t="str">
        <f t="shared" ref="J388:J432" si="278">IF(E388&gt;=F388,"Y","N")</f>
        <v>Y</v>
      </c>
      <c r="K388" s="137" t="str">
        <f t="shared" ref="K388:K432" si="279">IF(F388&gt;=G388,"Y","N")</f>
        <v>Y</v>
      </c>
      <c r="L388" s="139">
        <f t="shared" ref="L388:L432" si="280">(C388-D388)/D388*100</f>
        <v>1.8575851393188898</v>
      </c>
      <c r="M388" s="139">
        <f t="shared" ref="M388:M432" si="281">(D388-E388)/E388*100</f>
        <v>-1.8237082066869346</v>
      </c>
      <c r="N388" s="139">
        <f t="shared" ref="N388:N432" si="282">(E388-F388)/F388*100</f>
        <v>2.3328149300155521</v>
      </c>
      <c r="O388" s="139">
        <f t="shared" ref="O388:O432" si="283">(F388-G388)/G388*100</f>
        <v>3.5426731078904918</v>
      </c>
      <c r="P388" s="137" t="str">
        <f t="shared" ref="P388:P432" si="284">IF(L388&gt;=M388,"Y","N")</f>
        <v>Y</v>
      </c>
      <c r="Q388" s="137" t="str">
        <f t="shared" ref="Q388:Q432" si="285">IF(M388&gt;=N388,"Y","N")</f>
        <v>N</v>
      </c>
      <c r="R388" s="137" t="str">
        <f t="shared" ref="R388:R432" si="286">IF(N388&gt;=O388,"Y","N")</f>
        <v>N</v>
      </c>
      <c r="S388" s="137">
        <f>'FOD (ALL)'!D388</f>
        <v>32</v>
      </c>
      <c r="T388" s="137">
        <f>'FOD (ALL)'!U388</f>
        <v>33.200000000000003</v>
      </c>
      <c r="U388" s="137">
        <f>'FOD (ALL)'!AL388</f>
        <v>33</v>
      </c>
      <c r="V388" s="137">
        <f>'FOD (ALL)'!BC388</f>
        <v>31</v>
      </c>
      <c r="W388" s="137">
        <f>'FOD (ALL)'!BT388</f>
        <v>31.85</v>
      </c>
      <c r="X388" s="137">
        <f>'FOD (ALL)'!E388</f>
        <v>33.15</v>
      </c>
      <c r="Y388" s="137">
        <f>'FOD (ALL)'!V388</f>
        <v>33.450000000000003</v>
      </c>
      <c r="Z388" s="137">
        <f>'FOD (ALL)'!AM388</f>
        <v>34.1</v>
      </c>
      <c r="AA388" s="137">
        <f>'FOD (ALL)'!BD388</f>
        <v>32.6</v>
      </c>
      <c r="AB388" s="137">
        <f>'FOD (ALL)'!BU388</f>
        <v>32</v>
      </c>
      <c r="AC388" s="137">
        <f>'FOD (ALL)'!F388</f>
        <v>31.1</v>
      </c>
      <c r="AD388" s="137">
        <f>'FOD (ALL)'!W388</f>
        <v>32.15</v>
      </c>
      <c r="AE388" s="137">
        <f>'FOD (ALL)'!AN388</f>
        <v>32.4</v>
      </c>
      <c r="AF388" s="137">
        <f>'FOD (ALL)'!BE388</f>
        <v>30.5</v>
      </c>
      <c r="AG388" s="137">
        <f>'FOD (ALL)'!BV388</f>
        <v>30.1</v>
      </c>
      <c r="AH388" s="137">
        <f>'FOD (ALL)'!J388</f>
        <v>11088000</v>
      </c>
      <c r="AI388" s="137">
        <f>'FOD (ALL)'!AA388</f>
        <v>6354000</v>
      </c>
      <c r="AJ388" s="137">
        <f>'FOD (ALL)'!AR388</f>
        <v>4302000</v>
      </c>
      <c r="AK388" s="137">
        <f>'FOD (ALL)'!BI388</f>
        <v>3213000</v>
      </c>
      <c r="AL388" s="137">
        <f>'FOD (ALL)'!BZ388</f>
        <v>2988000</v>
      </c>
      <c r="AM388" s="137" t="str">
        <f t="shared" ref="AM388:AM432" si="287">IF(AH388&gt;=AI388,"Y","N")</f>
        <v>Y</v>
      </c>
      <c r="AN388" s="137" t="str">
        <f t="shared" ref="AN388:AN432" si="288">IF(AI388&gt;=AJ388,"Y","N")</f>
        <v>Y</v>
      </c>
      <c r="AO388" s="137" t="str">
        <f t="shared" ref="AO388:AO432" si="289">IF(AJ388&gt;=AK388,"Y","N")</f>
        <v>Y</v>
      </c>
      <c r="AP388" s="137" t="str">
        <f t="shared" ref="AP388:AP432" si="290">IF(AK388&gt;=AL388,"Y","N")</f>
        <v>Y</v>
      </c>
      <c r="AQ388" s="139">
        <f t="shared" ref="AQ388:AQ432" si="291">(AH388-AI388)/AI388*100</f>
        <v>74.504249291784703</v>
      </c>
      <c r="AR388" s="139">
        <f t="shared" ref="AR388:AR432" si="292">(AI388-AJ388)/AJ388*100</f>
        <v>47.69874476987448</v>
      </c>
      <c r="AS388" s="139">
        <f t="shared" ref="AS388:AS432" si="293">(AJ388-AK388)/AK388*100</f>
        <v>33.893557422969188</v>
      </c>
      <c r="AT388" s="139">
        <f t="shared" ref="AT388:AT432" si="294">(AK388-AL388)/AL388*100</f>
        <v>7.5301204819277112</v>
      </c>
      <c r="AU388" s="137" t="str">
        <f t="shared" ref="AU388:AU432" si="295">IF(AQ388&gt;=AR388,"Y","N")</f>
        <v>Y</v>
      </c>
      <c r="AV388" s="137" t="str">
        <f t="shared" ref="AV388:AV432" si="296">IF(AR388&gt;=AS388,"Y","N")</f>
        <v>Y</v>
      </c>
      <c r="AW388" s="137" t="str">
        <f t="shared" ref="AW388:AW432" si="297">IF(AS388&gt;=AT388,"Y","N")</f>
        <v>Y</v>
      </c>
      <c r="AX388" s="137">
        <f>'FOD (ALL)'!I388</f>
        <v>3563.26</v>
      </c>
      <c r="AY388" s="137">
        <f>'FOD (ALL)'!Z388</f>
        <v>1590.84</v>
      </c>
      <c r="AZ388" s="137">
        <f>'FOD (ALL)'!AQ388</f>
        <v>2279.66</v>
      </c>
      <c r="BA388" s="137">
        <f>'FOD (ALL)'!BH388</f>
        <v>656.55</v>
      </c>
      <c r="BB388" s="137">
        <f>'FOD (ALL)'!BY388</f>
        <v>361.83</v>
      </c>
      <c r="BC388" s="137" t="str">
        <f t="shared" ref="BC388:BC432" si="298">IF(AX388&gt;=AY388,"Y","N")</f>
        <v>Y</v>
      </c>
      <c r="BD388" s="137" t="str">
        <f t="shared" ref="BD388:BD432" si="299">IF(AY388&gt;=AZ388,"Y","N")</f>
        <v>N</v>
      </c>
      <c r="BE388" s="137" t="str">
        <f t="shared" ref="BE388:BE432" si="300">IF(AZ388&gt;=BA388,"Y","N")</f>
        <v>Y</v>
      </c>
      <c r="BF388" s="137" t="str">
        <f t="shared" ref="BF388:BF432" si="301">IF(BA388&gt;=BB388,"Y","N")</f>
        <v>Y</v>
      </c>
      <c r="BG388" s="139">
        <f t="shared" ref="BG388:BG432" si="302">(AX388-AY388)/AY388*100</f>
        <v>123.98607025219384</v>
      </c>
      <c r="BH388" s="139">
        <f t="shared" ref="BH388:BH432" si="303">(AY388-AZ388)/AZ388*100</f>
        <v>-30.215909389996753</v>
      </c>
      <c r="BI388" s="139">
        <f t="shared" ref="BI388:BI432" si="304">(AZ388-BA388)/BA388*100</f>
        <v>247.21803366080266</v>
      </c>
      <c r="BJ388" s="139">
        <f t="shared" ref="BJ388:BJ432" si="305">(BA388-BB388)/BB388*100</f>
        <v>81.452615869330899</v>
      </c>
      <c r="BK388" s="137" t="str">
        <f t="shared" ref="BK388:BK432" si="306">IF(BG388&gt;=BH388,"Y","N")</f>
        <v>Y</v>
      </c>
      <c r="BL388" s="137" t="str">
        <f t="shared" ref="BL388:BL432" si="307">IF(BH388&gt;=BI388,"Y","N")</f>
        <v>N</v>
      </c>
      <c r="BM388" s="137" t="str">
        <f t="shared" ref="BM388:BM432" si="308">IF(BI388&gt;=BJ388,"Y","N")</f>
        <v>Y</v>
      </c>
      <c r="BN388" s="137">
        <f>'FOD (ALL)'!H388</f>
        <v>1234</v>
      </c>
      <c r="BO388" s="137">
        <f>'FOD (ALL)'!Y388</f>
        <v>538</v>
      </c>
      <c r="BP388" s="137">
        <f>'FOD (ALL)'!AP388</f>
        <v>761</v>
      </c>
      <c r="BQ388" s="137">
        <f>'FOD (ALL)'!BG388</f>
        <v>231</v>
      </c>
      <c r="BR388" s="137">
        <f>'FOD (ALL)'!BX388</f>
        <v>130</v>
      </c>
      <c r="BS388" s="137" t="str">
        <f t="shared" ref="BS388:BS432" si="309">IF(BN388&gt;=BO388,"Y","N")</f>
        <v>Y</v>
      </c>
      <c r="BT388" s="137" t="str">
        <f t="shared" ref="BT388:BT432" si="310">IF(BO388&gt;=BP388,"Y","N")</f>
        <v>N</v>
      </c>
      <c r="BU388" s="137" t="str">
        <f t="shared" ref="BU388:BU432" si="311">IF(BP388&gt;=BQ388,"Y","N")</f>
        <v>Y</v>
      </c>
      <c r="BV388" s="137" t="str">
        <f t="shared" ref="BV388:BV432" si="312">IF(BQ388&gt;=BR388,"Y","N")</f>
        <v>Y</v>
      </c>
      <c r="BW388" s="139">
        <f t="shared" ref="BW388:BW432" si="313">(BN388-BO388)/BO388*100</f>
        <v>129.36802973977694</v>
      </c>
      <c r="BX388" s="139">
        <f t="shared" ref="BX388:BX432" si="314">(BO388-BP388)/BP388*100</f>
        <v>-29.303547963206306</v>
      </c>
      <c r="BY388" s="139">
        <f t="shared" ref="BY388:BY432" si="315">(BP388-BQ388)/BQ388*100</f>
        <v>229.4372294372294</v>
      </c>
      <c r="BZ388" s="139">
        <f t="shared" ref="BZ388:BZ432" si="316">(BQ388-BR388)/BR388*100</f>
        <v>77.692307692307693</v>
      </c>
      <c r="CA388" s="137" t="str">
        <f t="shared" ref="CA388:CA432" si="317">IF(BW388&gt;=BX388,"Y","N")</f>
        <v>Y</v>
      </c>
      <c r="CB388" s="137" t="str">
        <f t="shared" ref="CB388:CB432" si="318">IF(BX388&gt;=BY388,"Y","N")</f>
        <v>N</v>
      </c>
      <c r="CC388" s="137" t="str">
        <f t="shared" ref="CC388:CC432" si="319">IF(BY388&gt;=BZ388,"Y","N")</f>
        <v>Y</v>
      </c>
    </row>
    <row r="389" spans="1:81" x14ac:dyDescent="0.3">
      <c r="A389" s="137" t="str">
        <f>'FOD (ALL)'!B389</f>
        <v>TATAPOWER</v>
      </c>
      <c r="B389" s="146">
        <f>'FOD (ALL)'!C389</f>
        <v>44042</v>
      </c>
      <c r="C389" s="137">
        <f>'FOD (ALL)'!G389</f>
        <v>31.9</v>
      </c>
      <c r="D389" s="137">
        <f>'FOD (ALL)'!X389</f>
        <v>31.9</v>
      </c>
      <c r="E389" s="137">
        <f>'FOD (ALL)'!AO389</f>
        <v>32.5</v>
      </c>
      <c r="F389" s="137">
        <f>'FOD (ALL)'!BF389</f>
        <v>32.75</v>
      </c>
      <c r="G389" s="137">
        <f>'FOD (ALL)'!BW389</f>
        <v>30.95</v>
      </c>
      <c r="H389" s="137" t="str">
        <f t="shared" si="276"/>
        <v>Y</v>
      </c>
      <c r="I389" s="137" t="str">
        <f t="shared" si="277"/>
        <v>N</v>
      </c>
      <c r="J389" s="137" t="str">
        <f t="shared" si="278"/>
        <v>N</v>
      </c>
      <c r="K389" s="137" t="str">
        <f t="shared" si="279"/>
        <v>Y</v>
      </c>
      <c r="L389" s="139">
        <f t="shared" si="280"/>
        <v>0</v>
      </c>
      <c r="M389" s="139">
        <f t="shared" si="281"/>
        <v>-1.8461538461538505</v>
      </c>
      <c r="N389" s="139">
        <f t="shared" si="282"/>
        <v>-0.76335877862595414</v>
      </c>
      <c r="O389" s="139">
        <f t="shared" si="283"/>
        <v>5.8158319870759314</v>
      </c>
      <c r="P389" s="137" t="str">
        <f t="shared" si="284"/>
        <v>Y</v>
      </c>
      <c r="Q389" s="137" t="str">
        <f t="shared" si="285"/>
        <v>N</v>
      </c>
      <c r="R389" s="137" t="str">
        <f t="shared" si="286"/>
        <v>N</v>
      </c>
      <c r="S389" s="137">
        <f>'FOD (ALL)'!D389</f>
        <v>31.25</v>
      </c>
      <c r="T389" s="137">
        <f>'FOD (ALL)'!U389</f>
        <v>32.799999999999997</v>
      </c>
      <c r="U389" s="137">
        <f>'FOD (ALL)'!AL389</f>
        <v>32.85</v>
      </c>
      <c r="V389" s="137">
        <f>'FOD (ALL)'!BC389</f>
        <v>30.4</v>
      </c>
      <c r="W389" s="137">
        <f>'FOD (ALL)'!BT389</f>
        <v>31.75</v>
      </c>
      <c r="X389" s="137">
        <f>'FOD (ALL)'!E389</f>
        <v>31.9</v>
      </c>
      <c r="Y389" s="137">
        <f>'FOD (ALL)'!V389</f>
        <v>32.799999999999997</v>
      </c>
      <c r="Z389" s="137">
        <f>'FOD (ALL)'!AM389</f>
        <v>33.299999999999997</v>
      </c>
      <c r="AA389" s="137">
        <f>'FOD (ALL)'!BD389</f>
        <v>31.2</v>
      </c>
      <c r="AB389" s="137">
        <f>'FOD (ALL)'!BU389</f>
        <v>31.95</v>
      </c>
      <c r="AC389" s="137">
        <f>'FOD (ALL)'!F389</f>
        <v>30.7</v>
      </c>
      <c r="AD389" s="137">
        <f>'FOD (ALL)'!W389</f>
        <v>31.8</v>
      </c>
      <c r="AE389" s="137">
        <f>'FOD (ALL)'!AN389</f>
        <v>31.9</v>
      </c>
      <c r="AF389" s="137">
        <f>'FOD (ALL)'!BE389</f>
        <v>30.4</v>
      </c>
      <c r="AG389" s="137">
        <f>'FOD (ALL)'!BV389</f>
        <v>30.45</v>
      </c>
      <c r="AH389" s="137">
        <f>'FOD (ALL)'!J389</f>
        <v>904500</v>
      </c>
      <c r="AI389" s="137">
        <f>'FOD (ALL)'!AA389</f>
        <v>864000</v>
      </c>
      <c r="AJ389" s="137">
        <f>'FOD (ALL)'!AR389</f>
        <v>661500</v>
      </c>
      <c r="AK389" s="137">
        <f>'FOD (ALL)'!BI389</f>
        <v>486000</v>
      </c>
      <c r="AL389" s="137">
        <f>'FOD (ALL)'!BZ389</f>
        <v>486000</v>
      </c>
      <c r="AM389" s="137" t="str">
        <f t="shared" si="287"/>
        <v>Y</v>
      </c>
      <c r="AN389" s="137" t="str">
        <f t="shared" si="288"/>
        <v>Y</v>
      </c>
      <c r="AO389" s="137" t="str">
        <f t="shared" si="289"/>
        <v>Y</v>
      </c>
      <c r="AP389" s="137" t="str">
        <f t="shared" si="290"/>
        <v>Y</v>
      </c>
      <c r="AQ389" s="139">
        <f t="shared" si="291"/>
        <v>4.6875</v>
      </c>
      <c r="AR389" s="139">
        <f t="shared" si="292"/>
        <v>30.612244897959183</v>
      </c>
      <c r="AS389" s="139">
        <f t="shared" si="293"/>
        <v>36.111111111111107</v>
      </c>
      <c r="AT389" s="139">
        <f t="shared" si="294"/>
        <v>0</v>
      </c>
      <c r="AU389" s="137" t="str">
        <f t="shared" si="295"/>
        <v>N</v>
      </c>
      <c r="AV389" s="137" t="str">
        <f t="shared" si="296"/>
        <v>N</v>
      </c>
      <c r="AW389" s="137" t="str">
        <f t="shared" si="297"/>
        <v>Y</v>
      </c>
      <c r="AX389" s="137">
        <f>'FOD (ALL)'!I389</f>
        <v>59.29</v>
      </c>
      <c r="AY389" s="137">
        <f>'FOD (ALL)'!Z389</f>
        <v>152.25</v>
      </c>
      <c r="AZ389" s="137">
        <f>'FOD (ALL)'!AQ389</f>
        <v>159.36000000000001</v>
      </c>
      <c r="BA389" s="137">
        <f>'FOD (ALL)'!BH389</f>
        <v>16.61</v>
      </c>
      <c r="BB389" s="137">
        <f>'FOD (ALL)'!BY389</f>
        <v>63.56</v>
      </c>
      <c r="BC389" s="137" t="str">
        <f t="shared" si="298"/>
        <v>N</v>
      </c>
      <c r="BD389" s="137" t="str">
        <f t="shared" si="299"/>
        <v>N</v>
      </c>
      <c r="BE389" s="137" t="str">
        <f t="shared" si="300"/>
        <v>Y</v>
      </c>
      <c r="BF389" s="137" t="str">
        <f t="shared" si="301"/>
        <v>N</v>
      </c>
      <c r="BG389" s="139">
        <f t="shared" si="302"/>
        <v>-61.057471264367827</v>
      </c>
      <c r="BH389" s="139">
        <f t="shared" si="303"/>
        <v>-4.461596385542177</v>
      </c>
      <c r="BI389" s="139">
        <f t="shared" si="304"/>
        <v>859.42203491872374</v>
      </c>
      <c r="BJ389" s="139">
        <f t="shared" si="305"/>
        <v>-73.867212083071124</v>
      </c>
      <c r="BK389" s="137" t="str">
        <f t="shared" si="306"/>
        <v>N</v>
      </c>
      <c r="BL389" s="137" t="str">
        <f t="shared" si="307"/>
        <v>N</v>
      </c>
      <c r="BM389" s="137" t="str">
        <f t="shared" si="308"/>
        <v>Y</v>
      </c>
      <c r="BN389" s="137">
        <f>'FOD (ALL)'!H389</f>
        <v>14</v>
      </c>
      <c r="BO389" s="137">
        <f>'FOD (ALL)'!Y389</f>
        <v>35</v>
      </c>
      <c r="BP389" s="137">
        <f>'FOD (ALL)'!AP389</f>
        <v>36</v>
      </c>
      <c r="BQ389" s="137">
        <f>'FOD (ALL)'!BG389</f>
        <v>4</v>
      </c>
      <c r="BR389" s="137">
        <f>'FOD (ALL)'!BX389</f>
        <v>15</v>
      </c>
      <c r="BS389" s="137" t="str">
        <f t="shared" si="309"/>
        <v>N</v>
      </c>
      <c r="BT389" s="137" t="str">
        <f t="shared" si="310"/>
        <v>N</v>
      </c>
      <c r="BU389" s="137" t="str">
        <f t="shared" si="311"/>
        <v>Y</v>
      </c>
      <c r="BV389" s="137" t="str">
        <f t="shared" si="312"/>
        <v>N</v>
      </c>
      <c r="BW389" s="139">
        <f t="shared" si="313"/>
        <v>-60</v>
      </c>
      <c r="BX389" s="139">
        <f t="shared" si="314"/>
        <v>-2.7777777777777777</v>
      </c>
      <c r="BY389" s="139">
        <f t="shared" si="315"/>
        <v>800</v>
      </c>
      <c r="BZ389" s="139">
        <f t="shared" si="316"/>
        <v>-73.333333333333329</v>
      </c>
      <c r="CA389" s="137" t="str">
        <f t="shared" si="317"/>
        <v>N</v>
      </c>
      <c r="CB389" s="137" t="str">
        <f t="shared" si="318"/>
        <v>N</v>
      </c>
      <c r="CC389" s="137" t="str">
        <f t="shared" si="319"/>
        <v>Y</v>
      </c>
    </row>
    <row r="390" spans="1:81" x14ac:dyDescent="0.3">
      <c r="A390" s="137" t="str">
        <f>'FOD (ALL)'!B390</f>
        <v>TATASTEEL</v>
      </c>
      <c r="B390" s="146">
        <f>'FOD (ALL)'!C390</f>
        <v>43979</v>
      </c>
      <c r="C390" s="137">
        <f>'FOD (ALL)'!G390</f>
        <v>273.85000000000002</v>
      </c>
      <c r="D390" s="137">
        <f>'FOD (ALL)'!X390</f>
        <v>284.10000000000002</v>
      </c>
      <c r="E390" s="137">
        <f>'FOD (ALL)'!AO390</f>
        <v>283.8</v>
      </c>
      <c r="F390" s="137">
        <f>'FOD (ALL)'!BF390</f>
        <v>272.10000000000002</v>
      </c>
      <c r="G390" s="137">
        <f>'FOD (ALL)'!BW390</f>
        <v>265.35000000000002</v>
      </c>
      <c r="H390" s="137" t="str">
        <f t="shared" si="276"/>
        <v>N</v>
      </c>
      <c r="I390" s="137" t="str">
        <f t="shared" si="277"/>
        <v>Y</v>
      </c>
      <c r="J390" s="137" t="str">
        <f t="shared" si="278"/>
        <v>Y</v>
      </c>
      <c r="K390" s="137" t="str">
        <f t="shared" si="279"/>
        <v>Y</v>
      </c>
      <c r="L390" s="139">
        <f t="shared" si="280"/>
        <v>-3.6078845476944732</v>
      </c>
      <c r="M390" s="139">
        <f t="shared" si="281"/>
        <v>0.10570824524313296</v>
      </c>
      <c r="N390" s="139">
        <f t="shared" si="282"/>
        <v>4.2998897464167536</v>
      </c>
      <c r="O390" s="139">
        <f t="shared" si="283"/>
        <v>2.5438100621820237</v>
      </c>
      <c r="P390" s="137" t="str">
        <f t="shared" si="284"/>
        <v>N</v>
      </c>
      <c r="Q390" s="137" t="str">
        <f t="shared" si="285"/>
        <v>N</v>
      </c>
      <c r="R390" s="137" t="str">
        <f t="shared" si="286"/>
        <v>Y</v>
      </c>
      <c r="S390" s="137">
        <f>'FOD (ALL)'!D390</f>
        <v>279.14999999999998</v>
      </c>
      <c r="T390" s="137">
        <f>'FOD (ALL)'!U390</f>
        <v>284.45</v>
      </c>
      <c r="U390" s="137">
        <f>'FOD (ALL)'!AL390</f>
        <v>271.85000000000002</v>
      </c>
      <c r="V390" s="137">
        <f>'FOD (ALL)'!BC390</f>
        <v>270</v>
      </c>
      <c r="W390" s="137">
        <f>'FOD (ALL)'!BT390</f>
        <v>273.64999999999998</v>
      </c>
      <c r="X390" s="137">
        <f>'FOD (ALL)'!E390</f>
        <v>279.75</v>
      </c>
      <c r="Y390" s="137">
        <f>'FOD (ALL)'!V390</f>
        <v>286.05</v>
      </c>
      <c r="Z390" s="137">
        <f>'FOD (ALL)'!AM390</f>
        <v>284.5</v>
      </c>
      <c r="AA390" s="137">
        <f>'FOD (ALL)'!BD390</f>
        <v>280.75</v>
      </c>
      <c r="AB390" s="137">
        <f>'FOD (ALL)'!BU390</f>
        <v>275.75</v>
      </c>
      <c r="AC390" s="137">
        <f>'FOD (ALL)'!F390</f>
        <v>272.39999999999998</v>
      </c>
      <c r="AD390" s="137">
        <f>'FOD (ALL)'!W390</f>
        <v>278.45</v>
      </c>
      <c r="AE390" s="137">
        <f>'FOD (ALL)'!AN390</f>
        <v>269.60000000000002</v>
      </c>
      <c r="AF390" s="137">
        <f>'FOD (ALL)'!BE390</f>
        <v>266.39999999999998</v>
      </c>
      <c r="AG390" s="137">
        <f>'FOD (ALL)'!BV390</f>
        <v>260.14999999999998</v>
      </c>
      <c r="AH390" s="137">
        <f>'FOD (ALL)'!J390</f>
        <v>16836000</v>
      </c>
      <c r="AI390" s="137">
        <f>'FOD (ALL)'!AA390</f>
        <v>18726000</v>
      </c>
      <c r="AJ390" s="137">
        <f>'FOD (ALL)'!AR390</f>
        <v>17905500</v>
      </c>
      <c r="AK390" s="137">
        <f>'FOD (ALL)'!BI390</f>
        <v>16974000</v>
      </c>
      <c r="AL390" s="137">
        <f>'FOD (ALL)'!BZ390</f>
        <v>18709500</v>
      </c>
      <c r="AM390" s="137" t="str">
        <f t="shared" si="287"/>
        <v>N</v>
      </c>
      <c r="AN390" s="137" t="str">
        <f t="shared" si="288"/>
        <v>Y</v>
      </c>
      <c r="AO390" s="137" t="str">
        <f t="shared" si="289"/>
        <v>Y</v>
      </c>
      <c r="AP390" s="137" t="str">
        <f t="shared" si="290"/>
        <v>N</v>
      </c>
      <c r="AQ390" s="139">
        <f t="shared" si="291"/>
        <v>-10.092918936238386</v>
      </c>
      <c r="AR390" s="139">
        <f t="shared" si="292"/>
        <v>4.5823908854821145</v>
      </c>
      <c r="AS390" s="139">
        <f t="shared" si="293"/>
        <v>5.4878048780487809</v>
      </c>
      <c r="AT390" s="139">
        <f t="shared" si="294"/>
        <v>-9.2760362382746742</v>
      </c>
      <c r="AU390" s="137" t="str">
        <f t="shared" si="295"/>
        <v>N</v>
      </c>
      <c r="AV390" s="137" t="str">
        <f t="shared" si="296"/>
        <v>N</v>
      </c>
      <c r="AW390" s="137" t="str">
        <f t="shared" si="297"/>
        <v>Y</v>
      </c>
      <c r="AX390" s="137">
        <f>'FOD (ALL)'!I390</f>
        <v>48092.07</v>
      </c>
      <c r="AY390" s="137">
        <f>'FOD (ALL)'!Z390</f>
        <v>50556.54</v>
      </c>
      <c r="AZ390" s="137">
        <f>'FOD (ALL)'!AQ390</f>
        <v>59740.84</v>
      </c>
      <c r="BA390" s="137">
        <f>'FOD (ALL)'!BH390</f>
        <v>72690.61</v>
      </c>
      <c r="BB390" s="137">
        <f>'FOD (ALL)'!BY390</f>
        <v>50431.72</v>
      </c>
      <c r="BC390" s="137" t="str">
        <f t="shared" si="298"/>
        <v>N</v>
      </c>
      <c r="BD390" s="137" t="str">
        <f t="shared" si="299"/>
        <v>N</v>
      </c>
      <c r="BE390" s="137" t="str">
        <f t="shared" si="300"/>
        <v>N</v>
      </c>
      <c r="BF390" s="137" t="str">
        <f t="shared" si="301"/>
        <v>Y</v>
      </c>
      <c r="BG390" s="139">
        <f t="shared" si="302"/>
        <v>-4.8746809018180457</v>
      </c>
      <c r="BH390" s="139">
        <f t="shared" si="303"/>
        <v>-15.373570241061218</v>
      </c>
      <c r="BI390" s="139">
        <f t="shared" si="304"/>
        <v>-17.814914471071301</v>
      </c>
      <c r="BJ390" s="139">
        <f t="shared" si="305"/>
        <v>44.136686196703181</v>
      </c>
      <c r="BK390" s="137" t="str">
        <f t="shared" si="306"/>
        <v>Y</v>
      </c>
      <c r="BL390" s="137" t="str">
        <f t="shared" si="307"/>
        <v>Y</v>
      </c>
      <c r="BM390" s="137" t="str">
        <f t="shared" si="308"/>
        <v>N</v>
      </c>
      <c r="BN390" s="137">
        <f>'FOD (ALL)'!H390</f>
        <v>11642</v>
      </c>
      <c r="BO390" s="137">
        <f>'FOD (ALL)'!Y390</f>
        <v>11913</v>
      </c>
      <c r="BP390" s="137">
        <f>'FOD (ALL)'!AP390</f>
        <v>14209</v>
      </c>
      <c r="BQ390" s="137">
        <f>'FOD (ALL)'!BG390</f>
        <v>17602</v>
      </c>
      <c r="BR390" s="137">
        <f>'FOD (ALL)'!BX390</f>
        <v>12657</v>
      </c>
      <c r="BS390" s="137" t="str">
        <f t="shared" si="309"/>
        <v>N</v>
      </c>
      <c r="BT390" s="137" t="str">
        <f t="shared" si="310"/>
        <v>N</v>
      </c>
      <c r="BU390" s="137" t="str">
        <f t="shared" si="311"/>
        <v>N</v>
      </c>
      <c r="BV390" s="137" t="str">
        <f t="shared" si="312"/>
        <v>Y</v>
      </c>
      <c r="BW390" s="139">
        <f t="shared" si="313"/>
        <v>-2.2748258205321914</v>
      </c>
      <c r="BX390" s="139">
        <f t="shared" si="314"/>
        <v>-16.158772608909846</v>
      </c>
      <c r="BY390" s="139">
        <f t="shared" si="315"/>
        <v>-19.276218611521418</v>
      </c>
      <c r="BZ390" s="139">
        <f t="shared" si="316"/>
        <v>39.069289721102948</v>
      </c>
      <c r="CA390" s="137" t="str">
        <f t="shared" si="317"/>
        <v>Y</v>
      </c>
      <c r="CB390" s="137" t="str">
        <f t="shared" si="318"/>
        <v>Y</v>
      </c>
      <c r="CC390" s="137" t="str">
        <f t="shared" si="319"/>
        <v>N</v>
      </c>
    </row>
    <row r="391" spans="1:81" x14ac:dyDescent="0.3">
      <c r="A391" s="137" t="str">
        <f>'FOD (ALL)'!B391</f>
        <v>TATASTEEL</v>
      </c>
      <c r="B391" s="146">
        <f>'FOD (ALL)'!C391</f>
        <v>44007</v>
      </c>
      <c r="C391" s="137">
        <f>'FOD (ALL)'!G391</f>
        <v>273.2</v>
      </c>
      <c r="D391" s="137">
        <f>'FOD (ALL)'!X391</f>
        <v>283.64999999999998</v>
      </c>
      <c r="E391" s="137">
        <f>'FOD (ALL)'!AO391</f>
        <v>283.39999999999998</v>
      </c>
      <c r="F391" s="137">
        <f>'FOD (ALL)'!BF391</f>
        <v>271.64999999999998</v>
      </c>
      <c r="G391" s="137">
        <f>'FOD (ALL)'!BW391</f>
        <v>264.3</v>
      </c>
      <c r="H391" s="137" t="str">
        <f t="shared" si="276"/>
        <v>N</v>
      </c>
      <c r="I391" s="137" t="str">
        <f t="shared" si="277"/>
        <v>Y</v>
      </c>
      <c r="J391" s="137" t="str">
        <f t="shared" si="278"/>
        <v>Y</v>
      </c>
      <c r="K391" s="137" t="str">
        <f t="shared" si="279"/>
        <v>Y</v>
      </c>
      <c r="L391" s="139">
        <f t="shared" si="280"/>
        <v>-3.6841177507491594</v>
      </c>
      <c r="M391" s="139">
        <f t="shared" si="281"/>
        <v>8.8214537755822164E-2</v>
      </c>
      <c r="N391" s="139">
        <f t="shared" si="282"/>
        <v>4.3254187373458501</v>
      </c>
      <c r="O391" s="139">
        <f t="shared" si="283"/>
        <v>2.7809307604994196</v>
      </c>
      <c r="P391" s="137" t="str">
        <f t="shared" si="284"/>
        <v>N</v>
      </c>
      <c r="Q391" s="137" t="str">
        <f t="shared" si="285"/>
        <v>N</v>
      </c>
      <c r="R391" s="137" t="str">
        <f t="shared" si="286"/>
        <v>Y</v>
      </c>
      <c r="S391" s="137">
        <f>'FOD (ALL)'!D391</f>
        <v>279</v>
      </c>
      <c r="T391" s="137">
        <f>'FOD (ALL)'!U391</f>
        <v>283.7</v>
      </c>
      <c r="U391" s="137">
        <f>'FOD (ALL)'!AL391</f>
        <v>270.05</v>
      </c>
      <c r="V391" s="137">
        <f>'FOD (ALL)'!BC391</f>
        <v>269.64999999999998</v>
      </c>
      <c r="W391" s="137">
        <f>'FOD (ALL)'!BT391</f>
        <v>272.89999999999998</v>
      </c>
      <c r="X391" s="137">
        <f>'FOD (ALL)'!E391</f>
        <v>279.25</v>
      </c>
      <c r="Y391" s="137">
        <f>'FOD (ALL)'!V391</f>
        <v>285.7</v>
      </c>
      <c r="Z391" s="137">
        <f>'FOD (ALL)'!AM391</f>
        <v>284.14999999999998</v>
      </c>
      <c r="AA391" s="137">
        <f>'FOD (ALL)'!BD391</f>
        <v>279.95</v>
      </c>
      <c r="AB391" s="137">
        <f>'FOD (ALL)'!BU391</f>
        <v>275.5</v>
      </c>
      <c r="AC391" s="137">
        <f>'FOD (ALL)'!F391</f>
        <v>271.85000000000002</v>
      </c>
      <c r="AD391" s="137">
        <f>'FOD (ALL)'!W391</f>
        <v>278.45</v>
      </c>
      <c r="AE391" s="137">
        <f>'FOD (ALL)'!AN391</f>
        <v>270</v>
      </c>
      <c r="AF391" s="137">
        <f>'FOD (ALL)'!BE391</f>
        <v>266.05</v>
      </c>
      <c r="AG391" s="137">
        <f>'FOD (ALL)'!BV391</f>
        <v>260</v>
      </c>
      <c r="AH391" s="137">
        <f>'FOD (ALL)'!J391</f>
        <v>4710000</v>
      </c>
      <c r="AI391" s="137">
        <f>'FOD (ALL)'!AA391</f>
        <v>3841500</v>
      </c>
      <c r="AJ391" s="137">
        <f>'FOD (ALL)'!AR391</f>
        <v>3606000</v>
      </c>
      <c r="AK391" s="137">
        <f>'FOD (ALL)'!BI391</f>
        <v>3207000</v>
      </c>
      <c r="AL391" s="137">
        <f>'FOD (ALL)'!BZ391</f>
        <v>3136500</v>
      </c>
      <c r="AM391" s="137" t="str">
        <f t="shared" si="287"/>
        <v>Y</v>
      </c>
      <c r="AN391" s="137" t="str">
        <f t="shared" si="288"/>
        <v>Y</v>
      </c>
      <c r="AO391" s="137" t="str">
        <f t="shared" si="289"/>
        <v>Y</v>
      </c>
      <c r="AP391" s="137" t="str">
        <f t="shared" si="290"/>
        <v>Y</v>
      </c>
      <c r="AQ391" s="139">
        <f t="shared" si="291"/>
        <v>22.608356110894182</v>
      </c>
      <c r="AR391" s="139">
        <f t="shared" si="292"/>
        <v>6.5307820299500827</v>
      </c>
      <c r="AS391" s="139">
        <f t="shared" si="293"/>
        <v>12.441534144059869</v>
      </c>
      <c r="AT391" s="139">
        <f t="shared" si="294"/>
        <v>2.2477283596365374</v>
      </c>
      <c r="AU391" s="137" t="str">
        <f t="shared" si="295"/>
        <v>Y</v>
      </c>
      <c r="AV391" s="137" t="str">
        <f t="shared" si="296"/>
        <v>N</v>
      </c>
      <c r="AW391" s="137" t="str">
        <f t="shared" si="297"/>
        <v>Y</v>
      </c>
      <c r="AX391" s="137">
        <f>'FOD (ALL)'!I391</f>
        <v>9958.41</v>
      </c>
      <c r="AY391" s="137">
        <f>'FOD (ALL)'!Z391</f>
        <v>6629.1</v>
      </c>
      <c r="AZ391" s="137">
        <f>'FOD (ALL)'!AQ391</f>
        <v>5939.82</v>
      </c>
      <c r="BA391" s="137">
        <f>'FOD (ALL)'!BH391</f>
        <v>5979.64</v>
      </c>
      <c r="BB391" s="137">
        <f>'FOD (ALL)'!BY391</f>
        <v>5197.5</v>
      </c>
      <c r="BC391" s="137" t="str">
        <f t="shared" si="298"/>
        <v>Y</v>
      </c>
      <c r="BD391" s="137" t="str">
        <f t="shared" si="299"/>
        <v>Y</v>
      </c>
      <c r="BE391" s="137" t="str">
        <f t="shared" si="300"/>
        <v>N</v>
      </c>
      <c r="BF391" s="137" t="str">
        <f t="shared" si="301"/>
        <v>Y</v>
      </c>
      <c r="BG391" s="139">
        <f t="shared" si="302"/>
        <v>50.222654659003474</v>
      </c>
      <c r="BH391" s="139">
        <f t="shared" si="303"/>
        <v>11.604392052284425</v>
      </c>
      <c r="BI391" s="139">
        <f t="shared" si="304"/>
        <v>-0.66592637683874967</v>
      </c>
      <c r="BJ391" s="139">
        <f t="shared" si="305"/>
        <v>15.048388648388656</v>
      </c>
      <c r="BK391" s="137" t="str">
        <f t="shared" si="306"/>
        <v>Y</v>
      </c>
      <c r="BL391" s="137" t="str">
        <f t="shared" si="307"/>
        <v>Y</v>
      </c>
      <c r="BM391" s="137" t="str">
        <f t="shared" si="308"/>
        <v>N</v>
      </c>
      <c r="BN391" s="137">
        <f>'FOD (ALL)'!H391</f>
        <v>2418</v>
      </c>
      <c r="BO391" s="137">
        <f>'FOD (ALL)'!Y391</f>
        <v>1564</v>
      </c>
      <c r="BP391" s="137">
        <f>'FOD (ALL)'!AP391</f>
        <v>1414</v>
      </c>
      <c r="BQ391" s="137">
        <f>'FOD (ALL)'!BG391</f>
        <v>1454</v>
      </c>
      <c r="BR391" s="137">
        <f>'FOD (ALL)'!BX391</f>
        <v>1307</v>
      </c>
      <c r="BS391" s="137" t="str">
        <f t="shared" si="309"/>
        <v>Y</v>
      </c>
      <c r="BT391" s="137" t="str">
        <f t="shared" si="310"/>
        <v>Y</v>
      </c>
      <c r="BU391" s="137" t="str">
        <f t="shared" si="311"/>
        <v>N</v>
      </c>
      <c r="BV391" s="137" t="str">
        <f t="shared" si="312"/>
        <v>Y</v>
      </c>
      <c r="BW391" s="139">
        <f t="shared" si="313"/>
        <v>54.60358056265985</v>
      </c>
      <c r="BX391" s="139">
        <f t="shared" si="314"/>
        <v>10.608203677510609</v>
      </c>
      <c r="BY391" s="139">
        <f t="shared" si="315"/>
        <v>-2.7510316368638237</v>
      </c>
      <c r="BZ391" s="139">
        <f t="shared" si="316"/>
        <v>11.247130833970925</v>
      </c>
      <c r="CA391" s="137" t="str">
        <f t="shared" si="317"/>
        <v>Y</v>
      </c>
      <c r="CB391" s="137" t="str">
        <f t="shared" si="318"/>
        <v>Y</v>
      </c>
      <c r="CC391" s="137" t="str">
        <f t="shared" si="319"/>
        <v>N</v>
      </c>
    </row>
    <row r="392" spans="1:81" x14ac:dyDescent="0.3">
      <c r="A392" s="137" t="str">
        <f>'FOD (ALL)'!B392</f>
        <v>TATASTEEL</v>
      </c>
      <c r="B392" s="146">
        <f>'FOD (ALL)'!C392</f>
        <v>44042</v>
      </c>
      <c r="C392" s="137">
        <f>'FOD (ALL)'!G392</f>
        <v>269.64999999999998</v>
      </c>
      <c r="D392" s="137">
        <f>'FOD (ALL)'!X392</f>
        <v>280</v>
      </c>
      <c r="E392" s="137">
        <f>'FOD (ALL)'!AO392</f>
        <v>279.2</v>
      </c>
      <c r="F392" s="137">
        <f>'FOD (ALL)'!BF392</f>
        <v>267.75</v>
      </c>
      <c r="G392" s="137">
        <f>'FOD (ALL)'!BW392</f>
        <v>261.25</v>
      </c>
      <c r="H392" s="137" t="str">
        <f t="shared" si="276"/>
        <v>N</v>
      </c>
      <c r="I392" s="137" t="str">
        <f t="shared" si="277"/>
        <v>Y</v>
      </c>
      <c r="J392" s="137" t="str">
        <f t="shared" si="278"/>
        <v>Y</v>
      </c>
      <c r="K392" s="137" t="str">
        <f t="shared" si="279"/>
        <v>Y</v>
      </c>
      <c r="L392" s="139">
        <f t="shared" si="280"/>
        <v>-3.6964285714285796</v>
      </c>
      <c r="M392" s="139">
        <f t="shared" si="281"/>
        <v>0.28653295128940237</v>
      </c>
      <c r="N392" s="139">
        <f t="shared" si="282"/>
        <v>4.2763772175536836</v>
      </c>
      <c r="O392" s="139">
        <f t="shared" si="283"/>
        <v>2.4880382775119618</v>
      </c>
      <c r="P392" s="137" t="str">
        <f t="shared" si="284"/>
        <v>N</v>
      </c>
      <c r="Q392" s="137" t="str">
        <f t="shared" si="285"/>
        <v>N</v>
      </c>
      <c r="R392" s="137" t="str">
        <f t="shared" si="286"/>
        <v>Y</v>
      </c>
      <c r="S392" s="137">
        <f>'FOD (ALL)'!D392</f>
        <v>276</v>
      </c>
      <c r="T392" s="137">
        <f>'FOD (ALL)'!U392</f>
        <v>280.05</v>
      </c>
      <c r="U392" s="137">
        <f>'FOD (ALL)'!AL392</f>
        <v>271.55</v>
      </c>
      <c r="V392" s="137">
        <f>'FOD (ALL)'!BC392</f>
        <v>266</v>
      </c>
      <c r="W392" s="137">
        <f>'FOD (ALL)'!BT392</f>
        <v>264</v>
      </c>
      <c r="X392" s="137">
        <f>'FOD (ALL)'!E392</f>
        <v>276</v>
      </c>
      <c r="Y392" s="137">
        <f>'FOD (ALL)'!V392</f>
        <v>280.45</v>
      </c>
      <c r="Z392" s="137">
        <f>'FOD (ALL)'!AM392</f>
        <v>280</v>
      </c>
      <c r="AA392" s="137">
        <f>'FOD (ALL)'!BD392</f>
        <v>275</v>
      </c>
      <c r="AB392" s="137">
        <f>'FOD (ALL)'!BU392</f>
        <v>264</v>
      </c>
      <c r="AC392" s="137">
        <f>'FOD (ALL)'!F392</f>
        <v>267.64999999999998</v>
      </c>
      <c r="AD392" s="137">
        <f>'FOD (ALL)'!W392</f>
        <v>274.05</v>
      </c>
      <c r="AE392" s="137">
        <f>'FOD (ALL)'!AN392</f>
        <v>271.55</v>
      </c>
      <c r="AF392" s="137">
        <f>'FOD (ALL)'!BE392</f>
        <v>262.14999999999998</v>
      </c>
      <c r="AG392" s="137">
        <f>'FOD (ALL)'!BV392</f>
        <v>257</v>
      </c>
      <c r="AH392" s="137">
        <f>'FOD (ALL)'!J392</f>
        <v>158100</v>
      </c>
      <c r="AI392" s="137">
        <f>'FOD (ALL)'!AA392</f>
        <v>95200</v>
      </c>
      <c r="AJ392" s="137">
        <f>'FOD (ALL)'!AR392</f>
        <v>93500</v>
      </c>
      <c r="AK392" s="137">
        <f>'FOD (ALL)'!BI392</f>
        <v>110500</v>
      </c>
      <c r="AL392" s="137">
        <f>'FOD (ALL)'!BZ392</f>
        <v>125800</v>
      </c>
      <c r="AM392" s="137" t="str">
        <f t="shared" si="287"/>
        <v>Y</v>
      </c>
      <c r="AN392" s="137" t="str">
        <f t="shared" si="288"/>
        <v>Y</v>
      </c>
      <c r="AO392" s="137" t="str">
        <f t="shared" si="289"/>
        <v>N</v>
      </c>
      <c r="AP392" s="137" t="str">
        <f t="shared" si="290"/>
        <v>N</v>
      </c>
      <c r="AQ392" s="139">
        <f t="shared" si="291"/>
        <v>66.071428571428569</v>
      </c>
      <c r="AR392" s="139">
        <f t="shared" si="292"/>
        <v>1.8181818181818181</v>
      </c>
      <c r="AS392" s="139">
        <f t="shared" si="293"/>
        <v>-15.384615384615385</v>
      </c>
      <c r="AT392" s="139">
        <f t="shared" si="294"/>
        <v>-12.162162162162163</v>
      </c>
      <c r="AU392" s="137" t="str">
        <f t="shared" si="295"/>
        <v>Y</v>
      </c>
      <c r="AV392" s="137" t="str">
        <f t="shared" si="296"/>
        <v>Y</v>
      </c>
      <c r="AW392" s="137" t="str">
        <f t="shared" si="297"/>
        <v>N</v>
      </c>
      <c r="AX392" s="137">
        <f>'FOD (ALL)'!I392</f>
        <v>243.74</v>
      </c>
      <c r="AY392" s="137">
        <f>'FOD (ALL)'!Z392</f>
        <v>94.53</v>
      </c>
      <c r="AZ392" s="137">
        <f>'FOD (ALL)'!AQ392</f>
        <v>107.71</v>
      </c>
      <c r="BA392" s="137">
        <f>'FOD (ALL)'!BH392</f>
        <v>110.62</v>
      </c>
      <c r="BB392" s="137">
        <f>'FOD (ALL)'!BY392</f>
        <v>97.63</v>
      </c>
      <c r="BC392" s="137" t="str">
        <f t="shared" si="298"/>
        <v>Y</v>
      </c>
      <c r="BD392" s="137" t="str">
        <f t="shared" si="299"/>
        <v>N</v>
      </c>
      <c r="BE392" s="137" t="str">
        <f t="shared" si="300"/>
        <v>N</v>
      </c>
      <c r="BF392" s="137" t="str">
        <f t="shared" si="301"/>
        <v>Y</v>
      </c>
      <c r="BG392" s="139">
        <f t="shared" si="302"/>
        <v>157.84407066539723</v>
      </c>
      <c r="BH392" s="139">
        <f t="shared" si="303"/>
        <v>-12.236561136384731</v>
      </c>
      <c r="BI392" s="139">
        <f t="shared" si="304"/>
        <v>-2.6306273729886196</v>
      </c>
      <c r="BJ392" s="139">
        <f t="shared" si="305"/>
        <v>13.30533647444434</v>
      </c>
      <c r="BK392" s="137" t="str">
        <f t="shared" si="306"/>
        <v>Y</v>
      </c>
      <c r="BL392" s="137" t="str">
        <f t="shared" si="307"/>
        <v>N</v>
      </c>
      <c r="BM392" s="137" t="str">
        <f t="shared" si="308"/>
        <v>N</v>
      </c>
      <c r="BN392" s="137">
        <f>'FOD (ALL)'!H392</f>
        <v>53</v>
      </c>
      <c r="BO392" s="137">
        <f>'FOD (ALL)'!Y392</f>
        <v>20</v>
      </c>
      <c r="BP392" s="137">
        <f>'FOD (ALL)'!AP392</f>
        <v>23</v>
      </c>
      <c r="BQ392" s="137">
        <f>'FOD (ALL)'!BG392</f>
        <v>24</v>
      </c>
      <c r="BR392" s="137">
        <f>'FOD (ALL)'!BX392</f>
        <v>22</v>
      </c>
      <c r="BS392" s="137" t="str">
        <f t="shared" si="309"/>
        <v>Y</v>
      </c>
      <c r="BT392" s="137" t="str">
        <f t="shared" si="310"/>
        <v>N</v>
      </c>
      <c r="BU392" s="137" t="str">
        <f t="shared" si="311"/>
        <v>N</v>
      </c>
      <c r="BV392" s="137" t="str">
        <f t="shared" si="312"/>
        <v>Y</v>
      </c>
      <c r="BW392" s="139">
        <f t="shared" si="313"/>
        <v>165</v>
      </c>
      <c r="BX392" s="139">
        <f t="shared" si="314"/>
        <v>-13.043478260869565</v>
      </c>
      <c r="BY392" s="139">
        <f t="shared" si="315"/>
        <v>-4.1666666666666661</v>
      </c>
      <c r="BZ392" s="139">
        <f t="shared" si="316"/>
        <v>9.0909090909090917</v>
      </c>
      <c r="CA392" s="137" t="str">
        <f t="shared" si="317"/>
        <v>Y</v>
      </c>
      <c r="CB392" s="137" t="str">
        <f t="shared" si="318"/>
        <v>N</v>
      </c>
      <c r="CC392" s="137" t="str">
        <f t="shared" si="319"/>
        <v>N</v>
      </c>
    </row>
    <row r="393" spans="1:81" x14ac:dyDescent="0.3">
      <c r="A393" s="137" t="str">
        <f>'FOD (ALL)'!B393</f>
        <v>TCS</v>
      </c>
      <c r="B393" s="146">
        <f>'FOD (ALL)'!C393</f>
        <v>43979</v>
      </c>
      <c r="C393" s="137">
        <f>'FOD (ALL)'!G393</f>
        <v>2010.7</v>
      </c>
      <c r="D393" s="137">
        <f>'FOD (ALL)'!X393</f>
        <v>1983.35</v>
      </c>
      <c r="E393" s="137">
        <f>'FOD (ALL)'!AO393</f>
        <v>1947.85</v>
      </c>
      <c r="F393" s="137">
        <f>'FOD (ALL)'!BF393</f>
        <v>1949.7</v>
      </c>
      <c r="G393" s="137">
        <f>'FOD (ALL)'!BW393</f>
        <v>1940.4</v>
      </c>
      <c r="H393" s="137" t="str">
        <f t="shared" si="276"/>
        <v>Y</v>
      </c>
      <c r="I393" s="137" t="str">
        <f t="shared" si="277"/>
        <v>Y</v>
      </c>
      <c r="J393" s="137" t="str">
        <f t="shared" si="278"/>
        <v>N</v>
      </c>
      <c r="K393" s="137" t="str">
        <f t="shared" si="279"/>
        <v>Y</v>
      </c>
      <c r="L393" s="139">
        <f t="shared" si="280"/>
        <v>1.3789800085713635</v>
      </c>
      <c r="M393" s="139">
        <f t="shared" si="281"/>
        <v>1.8225222681417974</v>
      </c>
      <c r="N393" s="139">
        <f t="shared" si="282"/>
        <v>-9.488639277838315E-2</v>
      </c>
      <c r="O393" s="139">
        <f t="shared" si="283"/>
        <v>0.47928262213976258</v>
      </c>
      <c r="P393" s="137" t="str">
        <f t="shared" si="284"/>
        <v>N</v>
      </c>
      <c r="Q393" s="137" t="str">
        <f t="shared" si="285"/>
        <v>Y</v>
      </c>
      <c r="R393" s="137" t="str">
        <f t="shared" si="286"/>
        <v>N</v>
      </c>
      <c r="S393" s="137">
        <f>'FOD (ALL)'!D393</f>
        <v>1976</v>
      </c>
      <c r="T393" s="137">
        <f>'FOD (ALL)'!U393</f>
        <v>1946</v>
      </c>
      <c r="U393" s="137">
        <f>'FOD (ALL)'!AL393</f>
        <v>1949.95</v>
      </c>
      <c r="V393" s="137">
        <f>'FOD (ALL)'!BC393</f>
        <v>1921</v>
      </c>
      <c r="W393" s="137">
        <f>'FOD (ALL)'!BT393</f>
        <v>1903.8</v>
      </c>
      <c r="X393" s="137">
        <f>'FOD (ALL)'!E393</f>
        <v>2022.1</v>
      </c>
      <c r="Y393" s="137">
        <f>'FOD (ALL)'!V393</f>
        <v>1989.85</v>
      </c>
      <c r="Z393" s="137">
        <f>'FOD (ALL)'!AM393</f>
        <v>1959</v>
      </c>
      <c r="AA393" s="137">
        <f>'FOD (ALL)'!BD393</f>
        <v>1964.65</v>
      </c>
      <c r="AB393" s="137">
        <f>'FOD (ALL)'!BU393</f>
        <v>1946.3</v>
      </c>
      <c r="AC393" s="137">
        <f>'FOD (ALL)'!F393</f>
        <v>1961</v>
      </c>
      <c r="AD393" s="137">
        <f>'FOD (ALL)'!W393</f>
        <v>1936.05</v>
      </c>
      <c r="AE393" s="137">
        <f>'FOD (ALL)'!AN393</f>
        <v>1932.1</v>
      </c>
      <c r="AF393" s="137">
        <f>'FOD (ALL)'!BE393</f>
        <v>1908.25</v>
      </c>
      <c r="AG393" s="137">
        <f>'FOD (ALL)'!BV393</f>
        <v>1875</v>
      </c>
      <c r="AH393" s="137">
        <f>'FOD (ALL)'!J393</f>
        <v>10366250</v>
      </c>
      <c r="AI393" s="137">
        <f>'FOD (ALL)'!AA393</f>
        <v>12635750</v>
      </c>
      <c r="AJ393" s="137">
        <f>'FOD (ALL)'!AR393</f>
        <v>13647500</v>
      </c>
      <c r="AK393" s="137">
        <f>'FOD (ALL)'!BI393</f>
        <v>13807250</v>
      </c>
      <c r="AL393" s="137">
        <f>'FOD (ALL)'!BZ393</f>
        <v>13695750</v>
      </c>
      <c r="AM393" s="137" t="str">
        <f t="shared" si="287"/>
        <v>N</v>
      </c>
      <c r="AN393" s="137" t="str">
        <f t="shared" si="288"/>
        <v>N</v>
      </c>
      <c r="AO393" s="137" t="str">
        <f t="shared" si="289"/>
        <v>N</v>
      </c>
      <c r="AP393" s="137" t="str">
        <f t="shared" si="290"/>
        <v>Y</v>
      </c>
      <c r="AQ393" s="139">
        <f t="shared" si="291"/>
        <v>-17.96094414656827</v>
      </c>
      <c r="AR393" s="139">
        <f t="shared" si="292"/>
        <v>-7.4134456860230804</v>
      </c>
      <c r="AS393" s="139">
        <f t="shared" si="293"/>
        <v>-1.1570008510021907</v>
      </c>
      <c r="AT393" s="139">
        <f t="shared" si="294"/>
        <v>0.81412116897577724</v>
      </c>
      <c r="AU393" s="137" t="str">
        <f t="shared" si="295"/>
        <v>N</v>
      </c>
      <c r="AV393" s="137" t="str">
        <f t="shared" si="296"/>
        <v>N</v>
      </c>
      <c r="AW393" s="137" t="str">
        <f t="shared" si="297"/>
        <v>N</v>
      </c>
      <c r="AX393" s="137">
        <f>'FOD (ALL)'!I393</f>
        <v>124874.07</v>
      </c>
      <c r="AY393" s="137">
        <f>'FOD (ALL)'!Z393</f>
        <v>69269.67</v>
      </c>
      <c r="AZ393" s="137">
        <f>'FOD (ALL)'!AQ393</f>
        <v>52359.08</v>
      </c>
      <c r="BA393" s="137">
        <f>'FOD (ALL)'!BH393</f>
        <v>46933.82</v>
      </c>
      <c r="BB393" s="137">
        <f>'FOD (ALL)'!BY393</f>
        <v>62989.25</v>
      </c>
      <c r="BC393" s="137" t="str">
        <f t="shared" si="298"/>
        <v>Y</v>
      </c>
      <c r="BD393" s="137" t="str">
        <f t="shared" si="299"/>
        <v>Y</v>
      </c>
      <c r="BE393" s="137" t="str">
        <f t="shared" si="300"/>
        <v>Y</v>
      </c>
      <c r="BF393" s="137" t="str">
        <f t="shared" si="301"/>
        <v>N</v>
      </c>
      <c r="BG393" s="139">
        <f t="shared" si="302"/>
        <v>80.272361626668655</v>
      </c>
      <c r="BH393" s="139">
        <f t="shared" si="303"/>
        <v>32.297339831028346</v>
      </c>
      <c r="BI393" s="139">
        <f t="shared" si="304"/>
        <v>11.55938297798901</v>
      </c>
      <c r="BJ393" s="139">
        <f t="shared" si="305"/>
        <v>-25.489158864409404</v>
      </c>
      <c r="BK393" s="137" t="str">
        <f t="shared" si="306"/>
        <v>Y</v>
      </c>
      <c r="BL393" s="137" t="str">
        <f t="shared" si="307"/>
        <v>Y</v>
      </c>
      <c r="BM393" s="137" t="str">
        <f t="shared" si="308"/>
        <v>Y</v>
      </c>
      <c r="BN393" s="137">
        <f>'FOD (ALL)'!H393</f>
        <v>24969</v>
      </c>
      <c r="BO393" s="137">
        <f>'FOD (ALL)'!Y393</f>
        <v>14046</v>
      </c>
      <c r="BP393" s="137">
        <f>'FOD (ALL)'!AP393</f>
        <v>10775</v>
      </c>
      <c r="BQ393" s="137">
        <f>'FOD (ALL)'!BG393</f>
        <v>9651</v>
      </c>
      <c r="BR393" s="137">
        <f>'FOD (ALL)'!BX393</f>
        <v>13133</v>
      </c>
      <c r="BS393" s="137" t="str">
        <f t="shared" si="309"/>
        <v>Y</v>
      </c>
      <c r="BT393" s="137" t="str">
        <f t="shared" si="310"/>
        <v>Y</v>
      </c>
      <c r="BU393" s="137" t="str">
        <f t="shared" si="311"/>
        <v>Y</v>
      </c>
      <c r="BV393" s="137" t="str">
        <f t="shared" si="312"/>
        <v>N</v>
      </c>
      <c r="BW393" s="139">
        <f t="shared" si="313"/>
        <v>77.765912003417341</v>
      </c>
      <c r="BX393" s="139">
        <f t="shared" si="314"/>
        <v>30.357308584686777</v>
      </c>
      <c r="BY393" s="139">
        <f t="shared" si="315"/>
        <v>11.646461506579628</v>
      </c>
      <c r="BZ393" s="139">
        <f t="shared" si="316"/>
        <v>-26.513363283332065</v>
      </c>
      <c r="CA393" s="137" t="str">
        <f t="shared" si="317"/>
        <v>Y</v>
      </c>
      <c r="CB393" s="137" t="str">
        <f t="shared" si="318"/>
        <v>Y</v>
      </c>
      <c r="CC393" s="137" t="str">
        <f t="shared" si="319"/>
        <v>Y</v>
      </c>
    </row>
    <row r="394" spans="1:81" x14ac:dyDescent="0.3">
      <c r="A394" s="137" t="str">
        <f>'FOD (ALL)'!B394</f>
        <v>TCS</v>
      </c>
      <c r="B394" s="146">
        <f>'FOD (ALL)'!C394</f>
        <v>44007</v>
      </c>
      <c r="C394" s="137">
        <f>'FOD (ALL)'!G394</f>
        <v>2010.1</v>
      </c>
      <c r="D394" s="137">
        <f>'FOD (ALL)'!X394</f>
        <v>1985.4</v>
      </c>
      <c r="E394" s="137">
        <f>'FOD (ALL)'!AO394</f>
        <v>1948.65</v>
      </c>
      <c r="F394" s="137">
        <f>'FOD (ALL)'!BF394</f>
        <v>1952.05</v>
      </c>
      <c r="G394" s="137">
        <f>'FOD (ALL)'!BW394</f>
        <v>1941.3</v>
      </c>
      <c r="H394" s="137" t="str">
        <f t="shared" si="276"/>
        <v>Y</v>
      </c>
      <c r="I394" s="137" t="str">
        <f t="shared" si="277"/>
        <v>Y</v>
      </c>
      <c r="J394" s="137" t="str">
        <f t="shared" si="278"/>
        <v>N</v>
      </c>
      <c r="K394" s="137" t="str">
        <f t="shared" si="279"/>
        <v>Y</v>
      </c>
      <c r="L394" s="139">
        <f t="shared" si="280"/>
        <v>1.2440817971189593</v>
      </c>
      <c r="M394" s="139">
        <f t="shared" si="281"/>
        <v>1.8859210222461704</v>
      </c>
      <c r="N394" s="139">
        <f t="shared" si="282"/>
        <v>-0.17417586639685784</v>
      </c>
      <c r="O394" s="139">
        <f t="shared" si="283"/>
        <v>0.5537526399835162</v>
      </c>
      <c r="P394" s="137" t="str">
        <f t="shared" si="284"/>
        <v>N</v>
      </c>
      <c r="Q394" s="137" t="str">
        <f t="shared" si="285"/>
        <v>Y</v>
      </c>
      <c r="R394" s="137" t="str">
        <f t="shared" si="286"/>
        <v>N</v>
      </c>
      <c r="S394" s="137">
        <f>'FOD (ALL)'!D394</f>
        <v>1975.05</v>
      </c>
      <c r="T394" s="137">
        <f>'FOD (ALL)'!U394</f>
        <v>1942.5</v>
      </c>
      <c r="U394" s="137">
        <f>'FOD (ALL)'!AL394</f>
        <v>1942.2</v>
      </c>
      <c r="V394" s="137">
        <f>'FOD (ALL)'!BC394</f>
        <v>1931.05</v>
      </c>
      <c r="W394" s="137">
        <f>'FOD (ALL)'!BT394</f>
        <v>1900.35</v>
      </c>
      <c r="X394" s="137">
        <f>'FOD (ALL)'!E394</f>
        <v>2022.95</v>
      </c>
      <c r="Y394" s="137">
        <f>'FOD (ALL)'!V394</f>
        <v>1990</v>
      </c>
      <c r="Z394" s="137">
        <f>'FOD (ALL)'!AM394</f>
        <v>1959.7</v>
      </c>
      <c r="AA394" s="137">
        <f>'FOD (ALL)'!BD394</f>
        <v>1965.5</v>
      </c>
      <c r="AB394" s="137">
        <f>'FOD (ALL)'!BU394</f>
        <v>1947.4</v>
      </c>
      <c r="AC394" s="137">
        <f>'FOD (ALL)'!F394</f>
        <v>1961.4</v>
      </c>
      <c r="AD394" s="137">
        <f>'FOD (ALL)'!W394</f>
        <v>1938.05</v>
      </c>
      <c r="AE394" s="137">
        <f>'FOD (ALL)'!AN394</f>
        <v>1933.65</v>
      </c>
      <c r="AF394" s="137">
        <f>'FOD (ALL)'!BE394</f>
        <v>1912</v>
      </c>
      <c r="AG394" s="137">
        <f>'FOD (ALL)'!BV394</f>
        <v>1879.25</v>
      </c>
      <c r="AH394" s="137">
        <f>'FOD (ALL)'!J394</f>
        <v>4746500</v>
      </c>
      <c r="AI394" s="137">
        <f>'FOD (ALL)'!AA394</f>
        <v>1534250</v>
      </c>
      <c r="AJ394" s="137">
        <f>'FOD (ALL)'!AR394</f>
        <v>702500</v>
      </c>
      <c r="AK394" s="137">
        <f>'FOD (ALL)'!BI394</f>
        <v>266750</v>
      </c>
      <c r="AL394" s="137">
        <f>'FOD (ALL)'!BZ394</f>
        <v>200500</v>
      </c>
      <c r="AM394" s="137" t="str">
        <f t="shared" si="287"/>
        <v>Y</v>
      </c>
      <c r="AN394" s="137" t="str">
        <f t="shared" si="288"/>
        <v>Y</v>
      </c>
      <c r="AO394" s="137" t="str">
        <f t="shared" si="289"/>
        <v>Y</v>
      </c>
      <c r="AP394" s="137" t="str">
        <f t="shared" si="290"/>
        <v>Y</v>
      </c>
      <c r="AQ394" s="139">
        <f t="shared" si="291"/>
        <v>209.3693987290207</v>
      </c>
      <c r="AR394" s="139">
        <f t="shared" si="292"/>
        <v>118.39857651245551</v>
      </c>
      <c r="AS394" s="139">
        <f t="shared" si="293"/>
        <v>163.3552014995314</v>
      </c>
      <c r="AT394" s="139">
        <f t="shared" si="294"/>
        <v>33.042394014962596</v>
      </c>
      <c r="AU394" s="137" t="str">
        <f t="shared" si="295"/>
        <v>Y</v>
      </c>
      <c r="AV394" s="137" t="str">
        <f t="shared" si="296"/>
        <v>N</v>
      </c>
      <c r="AW394" s="137" t="str">
        <f t="shared" si="297"/>
        <v>Y</v>
      </c>
      <c r="AX394" s="137">
        <f>'FOD (ALL)'!I394</f>
        <v>75544.27</v>
      </c>
      <c r="AY394" s="137">
        <f>'FOD (ALL)'!Z394</f>
        <v>20829.12</v>
      </c>
      <c r="AZ394" s="137">
        <f>'FOD (ALL)'!AQ394</f>
        <v>11289.12</v>
      </c>
      <c r="BA394" s="137">
        <f>'FOD (ALL)'!BH394</f>
        <v>4198.8599999999997</v>
      </c>
      <c r="BB394" s="137">
        <f>'FOD (ALL)'!BY394</f>
        <v>3754.77</v>
      </c>
      <c r="BC394" s="137" t="str">
        <f t="shared" si="298"/>
        <v>Y</v>
      </c>
      <c r="BD394" s="137" t="str">
        <f t="shared" si="299"/>
        <v>Y</v>
      </c>
      <c r="BE394" s="137" t="str">
        <f t="shared" si="300"/>
        <v>Y</v>
      </c>
      <c r="BF394" s="137" t="str">
        <f t="shared" si="301"/>
        <v>Y</v>
      </c>
      <c r="BG394" s="139">
        <f t="shared" si="302"/>
        <v>262.68584558541124</v>
      </c>
      <c r="BH394" s="139">
        <f t="shared" si="303"/>
        <v>84.506143968706127</v>
      </c>
      <c r="BI394" s="139">
        <f t="shared" si="304"/>
        <v>168.86154813449369</v>
      </c>
      <c r="BJ394" s="139">
        <f t="shared" si="305"/>
        <v>11.827355603672121</v>
      </c>
      <c r="BK394" s="137" t="str">
        <f t="shared" si="306"/>
        <v>Y</v>
      </c>
      <c r="BL394" s="137" t="str">
        <f t="shared" si="307"/>
        <v>N</v>
      </c>
      <c r="BM394" s="137" t="str">
        <f t="shared" si="308"/>
        <v>Y</v>
      </c>
      <c r="BN394" s="137">
        <f>'FOD (ALL)'!H394</f>
        <v>15082</v>
      </c>
      <c r="BO394" s="137">
        <f>'FOD (ALL)'!Y394</f>
        <v>4209</v>
      </c>
      <c r="BP394" s="137">
        <f>'FOD (ALL)'!AP394</f>
        <v>2326</v>
      </c>
      <c r="BQ394" s="137">
        <f>'FOD (ALL)'!BG394</f>
        <v>862</v>
      </c>
      <c r="BR394" s="137">
        <f>'FOD (ALL)'!BX394</f>
        <v>781</v>
      </c>
      <c r="BS394" s="137" t="str">
        <f t="shared" si="309"/>
        <v>Y</v>
      </c>
      <c r="BT394" s="137" t="str">
        <f t="shared" si="310"/>
        <v>Y</v>
      </c>
      <c r="BU394" s="137" t="str">
        <f t="shared" si="311"/>
        <v>Y</v>
      </c>
      <c r="BV394" s="137" t="str">
        <f t="shared" si="312"/>
        <v>Y</v>
      </c>
      <c r="BW394" s="139">
        <f t="shared" si="313"/>
        <v>258.32739368020907</v>
      </c>
      <c r="BX394" s="139">
        <f t="shared" si="314"/>
        <v>80.954428202923481</v>
      </c>
      <c r="BY394" s="139">
        <f t="shared" si="315"/>
        <v>169.83758700696058</v>
      </c>
      <c r="BZ394" s="139">
        <f t="shared" si="316"/>
        <v>10.371318822023047</v>
      </c>
      <c r="CA394" s="137" t="str">
        <f t="shared" si="317"/>
        <v>Y</v>
      </c>
      <c r="CB394" s="137" t="str">
        <f t="shared" si="318"/>
        <v>N</v>
      </c>
      <c r="CC394" s="137" t="str">
        <f t="shared" si="319"/>
        <v>Y</v>
      </c>
    </row>
    <row r="395" spans="1:81" x14ac:dyDescent="0.3">
      <c r="A395" s="137" t="str">
        <f>'FOD (ALL)'!B395</f>
        <v>TCS</v>
      </c>
      <c r="B395" s="146">
        <f>'FOD (ALL)'!C395</f>
        <v>44042</v>
      </c>
      <c r="C395" s="137">
        <f>'FOD (ALL)'!G395</f>
        <v>2010.05</v>
      </c>
      <c r="D395" s="137">
        <f>'FOD (ALL)'!X395</f>
        <v>2009.05</v>
      </c>
      <c r="E395" s="137">
        <f>'FOD (ALL)'!AO395</f>
        <v>1971.35</v>
      </c>
      <c r="F395" s="137">
        <f>'FOD (ALL)'!BF395</f>
        <v>1952.5</v>
      </c>
      <c r="G395" s="137">
        <f>'FOD (ALL)'!BW395</f>
        <v>1963.8</v>
      </c>
      <c r="H395" s="137" t="str">
        <f t="shared" si="276"/>
        <v>Y</v>
      </c>
      <c r="I395" s="137" t="str">
        <f t="shared" si="277"/>
        <v>Y</v>
      </c>
      <c r="J395" s="137" t="str">
        <f t="shared" si="278"/>
        <v>Y</v>
      </c>
      <c r="K395" s="137" t="str">
        <f t="shared" si="279"/>
        <v>N</v>
      </c>
      <c r="L395" s="139">
        <f t="shared" si="280"/>
        <v>4.9774769169507981E-2</v>
      </c>
      <c r="M395" s="139">
        <f t="shared" si="281"/>
        <v>1.9123950592233774</v>
      </c>
      <c r="N395" s="139">
        <f t="shared" si="282"/>
        <v>0.96542893725991863</v>
      </c>
      <c r="O395" s="139">
        <f t="shared" si="283"/>
        <v>-0.57541501171198461</v>
      </c>
      <c r="P395" s="137" t="str">
        <f t="shared" si="284"/>
        <v>N</v>
      </c>
      <c r="Q395" s="137" t="str">
        <f t="shared" si="285"/>
        <v>Y</v>
      </c>
      <c r="R395" s="137" t="str">
        <f t="shared" si="286"/>
        <v>Y</v>
      </c>
      <c r="S395" s="137">
        <f>'FOD (ALL)'!D395</f>
        <v>1985</v>
      </c>
      <c r="T395" s="137">
        <f>'FOD (ALL)'!U395</f>
        <v>1945</v>
      </c>
      <c r="U395" s="137">
        <f>'FOD (ALL)'!AL395</f>
        <v>0</v>
      </c>
      <c r="V395" s="137">
        <f>'FOD (ALL)'!BC395</f>
        <v>1925.05</v>
      </c>
      <c r="W395" s="137">
        <f>'FOD (ALL)'!BT395</f>
        <v>1890</v>
      </c>
      <c r="X395" s="137">
        <f>'FOD (ALL)'!E395</f>
        <v>2013.9</v>
      </c>
      <c r="Y395" s="137">
        <f>'FOD (ALL)'!V395</f>
        <v>1985</v>
      </c>
      <c r="Z395" s="137">
        <f>'FOD (ALL)'!AM395</f>
        <v>0</v>
      </c>
      <c r="AA395" s="137">
        <f>'FOD (ALL)'!BD395</f>
        <v>1959.95</v>
      </c>
      <c r="AB395" s="137">
        <f>'FOD (ALL)'!BU395</f>
        <v>1932.15</v>
      </c>
      <c r="AC395" s="137">
        <f>'FOD (ALL)'!F395</f>
        <v>1978.65</v>
      </c>
      <c r="AD395" s="137">
        <f>'FOD (ALL)'!W395</f>
        <v>1945</v>
      </c>
      <c r="AE395" s="137">
        <f>'FOD (ALL)'!AN395</f>
        <v>0</v>
      </c>
      <c r="AF395" s="137">
        <f>'FOD (ALL)'!BE395</f>
        <v>1925.05</v>
      </c>
      <c r="AG395" s="137">
        <f>'FOD (ALL)'!BV395</f>
        <v>1890</v>
      </c>
      <c r="AH395" s="137">
        <f>'FOD (ALL)'!J395</f>
        <v>4800</v>
      </c>
      <c r="AI395" s="137">
        <f>'FOD (ALL)'!AA395</f>
        <v>3600</v>
      </c>
      <c r="AJ395" s="137">
        <f>'FOD (ALL)'!AR395</f>
        <v>3300</v>
      </c>
      <c r="AK395" s="137">
        <f>'FOD (ALL)'!BI395</f>
        <v>3300</v>
      </c>
      <c r="AL395" s="137">
        <f>'FOD (ALL)'!BZ395</f>
        <v>3000</v>
      </c>
      <c r="AM395" s="137" t="str">
        <f t="shared" si="287"/>
        <v>Y</v>
      </c>
      <c r="AN395" s="137" t="str">
        <f t="shared" si="288"/>
        <v>Y</v>
      </c>
      <c r="AO395" s="137" t="str">
        <f t="shared" si="289"/>
        <v>Y</v>
      </c>
      <c r="AP395" s="137" t="str">
        <f t="shared" si="290"/>
        <v>Y</v>
      </c>
      <c r="AQ395" s="139">
        <f t="shared" si="291"/>
        <v>33.333333333333329</v>
      </c>
      <c r="AR395" s="139">
        <f t="shared" si="292"/>
        <v>9.0909090909090917</v>
      </c>
      <c r="AS395" s="139">
        <f t="shared" si="293"/>
        <v>0</v>
      </c>
      <c r="AT395" s="139">
        <f t="shared" si="294"/>
        <v>10</v>
      </c>
      <c r="AU395" s="137" t="str">
        <f t="shared" si="295"/>
        <v>Y</v>
      </c>
      <c r="AV395" s="137" t="str">
        <f t="shared" si="296"/>
        <v>Y</v>
      </c>
      <c r="AW395" s="137" t="str">
        <f t="shared" si="297"/>
        <v>N</v>
      </c>
      <c r="AX395" s="137">
        <f>'FOD (ALL)'!I395</f>
        <v>84.02</v>
      </c>
      <c r="AY395" s="137">
        <f>'FOD (ALL)'!Z395</f>
        <v>23.63</v>
      </c>
      <c r="AZ395" s="137">
        <f>'FOD (ALL)'!AQ395</f>
        <v>0</v>
      </c>
      <c r="BA395" s="137">
        <f>'FOD (ALL)'!BH395</f>
        <v>35.06</v>
      </c>
      <c r="BB395" s="137">
        <f>'FOD (ALL)'!BY395</f>
        <v>17.260000000000002</v>
      </c>
      <c r="BC395" s="137" t="str">
        <f t="shared" si="298"/>
        <v>Y</v>
      </c>
      <c r="BD395" s="137" t="str">
        <f t="shared" si="299"/>
        <v>Y</v>
      </c>
      <c r="BE395" s="137" t="str">
        <f t="shared" si="300"/>
        <v>N</v>
      </c>
      <c r="BF395" s="137" t="str">
        <f t="shared" si="301"/>
        <v>Y</v>
      </c>
      <c r="BG395" s="139">
        <f t="shared" si="302"/>
        <v>255.56495979686841</v>
      </c>
      <c r="BH395" s="139" t="e">
        <f t="shared" si="303"/>
        <v>#DIV/0!</v>
      </c>
      <c r="BI395" s="139">
        <f t="shared" si="304"/>
        <v>-100</v>
      </c>
      <c r="BJ395" s="139">
        <f t="shared" si="305"/>
        <v>103.12862108922363</v>
      </c>
      <c r="BK395" s="137" t="e">
        <f t="shared" si="306"/>
        <v>#DIV/0!</v>
      </c>
      <c r="BL395" s="137" t="e">
        <f t="shared" si="307"/>
        <v>#DIV/0!</v>
      </c>
      <c r="BM395" s="137" t="str">
        <f t="shared" si="308"/>
        <v>N</v>
      </c>
      <c r="BN395" s="137">
        <f>'FOD (ALL)'!H395</f>
        <v>14</v>
      </c>
      <c r="BO395" s="137">
        <f>'FOD (ALL)'!Y395</f>
        <v>4</v>
      </c>
      <c r="BP395" s="137">
        <f>'FOD (ALL)'!AP395</f>
        <v>0</v>
      </c>
      <c r="BQ395" s="137">
        <f>'FOD (ALL)'!BG395</f>
        <v>6</v>
      </c>
      <c r="BR395" s="137">
        <f>'FOD (ALL)'!BX395</f>
        <v>3</v>
      </c>
      <c r="BS395" s="137" t="str">
        <f t="shared" si="309"/>
        <v>Y</v>
      </c>
      <c r="BT395" s="137" t="str">
        <f t="shared" si="310"/>
        <v>Y</v>
      </c>
      <c r="BU395" s="137" t="str">
        <f t="shared" si="311"/>
        <v>N</v>
      </c>
      <c r="BV395" s="137" t="str">
        <f t="shared" si="312"/>
        <v>Y</v>
      </c>
      <c r="BW395" s="139">
        <f t="shared" si="313"/>
        <v>250</v>
      </c>
      <c r="BX395" s="139" t="e">
        <f t="shared" si="314"/>
        <v>#DIV/0!</v>
      </c>
      <c r="BY395" s="139">
        <f t="shared" si="315"/>
        <v>-100</v>
      </c>
      <c r="BZ395" s="139">
        <f t="shared" si="316"/>
        <v>100</v>
      </c>
      <c r="CA395" s="137" t="e">
        <f t="shared" si="317"/>
        <v>#DIV/0!</v>
      </c>
      <c r="CB395" s="137" t="e">
        <f t="shared" si="318"/>
        <v>#DIV/0!</v>
      </c>
      <c r="CC395" s="137" t="str">
        <f t="shared" si="319"/>
        <v>N</v>
      </c>
    </row>
    <row r="396" spans="1:81" x14ac:dyDescent="0.3">
      <c r="A396" s="137" t="str">
        <f>'FOD (ALL)'!B396</f>
        <v>TECHM</v>
      </c>
      <c r="B396" s="146">
        <f>'FOD (ALL)'!C396</f>
        <v>43979</v>
      </c>
      <c r="C396" s="137">
        <f>'FOD (ALL)'!G396</f>
        <v>527.79999999999995</v>
      </c>
      <c r="D396" s="137">
        <f>'FOD (ALL)'!X396</f>
        <v>518.45000000000005</v>
      </c>
      <c r="E396" s="137">
        <f>'FOD (ALL)'!AO396</f>
        <v>519.6</v>
      </c>
      <c r="F396" s="137">
        <f>'FOD (ALL)'!BF396</f>
        <v>512.45000000000005</v>
      </c>
      <c r="G396" s="137">
        <f>'FOD (ALL)'!BW396</f>
        <v>504.05</v>
      </c>
      <c r="H396" s="137" t="str">
        <f t="shared" si="276"/>
        <v>Y</v>
      </c>
      <c r="I396" s="137" t="str">
        <f t="shared" si="277"/>
        <v>N</v>
      </c>
      <c r="J396" s="137" t="str">
        <f t="shared" si="278"/>
        <v>Y</v>
      </c>
      <c r="K396" s="137" t="str">
        <f t="shared" si="279"/>
        <v>Y</v>
      </c>
      <c r="L396" s="139">
        <f t="shared" si="280"/>
        <v>1.803452599093434</v>
      </c>
      <c r="M396" s="139">
        <f t="shared" si="281"/>
        <v>-0.22132409545804027</v>
      </c>
      <c r="N396" s="139">
        <f t="shared" si="282"/>
        <v>1.3952580739584304</v>
      </c>
      <c r="O396" s="139">
        <f t="shared" si="283"/>
        <v>1.6665013391528685</v>
      </c>
      <c r="P396" s="137" t="str">
        <f t="shared" si="284"/>
        <v>Y</v>
      </c>
      <c r="Q396" s="137" t="str">
        <f t="shared" si="285"/>
        <v>N</v>
      </c>
      <c r="R396" s="137" t="str">
        <f t="shared" si="286"/>
        <v>N</v>
      </c>
      <c r="S396" s="137">
        <f>'FOD (ALL)'!D396</f>
        <v>514.65</v>
      </c>
      <c r="T396" s="137">
        <f>'FOD (ALL)'!U396</f>
        <v>517.79999999999995</v>
      </c>
      <c r="U396" s="137">
        <f>'FOD (ALL)'!AL396</f>
        <v>513</v>
      </c>
      <c r="V396" s="137">
        <f>'FOD (ALL)'!BC396</f>
        <v>509.05</v>
      </c>
      <c r="W396" s="137">
        <f>'FOD (ALL)'!BT396</f>
        <v>511.25</v>
      </c>
      <c r="X396" s="137">
        <f>'FOD (ALL)'!E396</f>
        <v>529.95000000000005</v>
      </c>
      <c r="Y396" s="137">
        <f>'FOD (ALL)'!V396</f>
        <v>521.54999999999995</v>
      </c>
      <c r="Z396" s="137">
        <f>'FOD (ALL)'!AM396</f>
        <v>524.79999999999995</v>
      </c>
      <c r="AA396" s="137">
        <f>'FOD (ALL)'!BD396</f>
        <v>519.70000000000005</v>
      </c>
      <c r="AB396" s="137">
        <f>'FOD (ALL)'!BU396</f>
        <v>515.20000000000005</v>
      </c>
      <c r="AC396" s="137">
        <f>'FOD (ALL)'!F396</f>
        <v>514.20000000000005</v>
      </c>
      <c r="AD396" s="137">
        <f>'FOD (ALL)'!W396</f>
        <v>510.2</v>
      </c>
      <c r="AE396" s="137">
        <f>'FOD (ALL)'!AN396</f>
        <v>511.05</v>
      </c>
      <c r="AF396" s="137">
        <f>'FOD (ALL)'!BE396</f>
        <v>503.15</v>
      </c>
      <c r="AG396" s="137">
        <f>'FOD (ALL)'!BV396</f>
        <v>502.1</v>
      </c>
      <c r="AH396" s="137">
        <f>'FOD (ALL)'!J396</f>
        <v>12603600</v>
      </c>
      <c r="AI396" s="137">
        <f>'FOD (ALL)'!AA396</f>
        <v>14832000</v>
      </c>
      <c r="AJ396" s="137">
        <f>'FOD (ALL)'!AR396</f>
        <v>14876400</v>
      </c>
      <c r="AK396" s="137">
        <f>'FOD (ALL)'!BI396</f>
        <v>14989200</v>
      </c>
      <c r="AL396" s="137">
        <f>'FOD (ALL)'!BZ396</f>
        <v>15212400</v>
      </c>
      <c r="AM396" s="137" t="str">
        <f t="shared" si="287"/>
        <v>N</v>
      </c>
      <c r="AN396" s="137" t="str">
        <f t="shared" si="288"/>
        <v>N</v>
      </c>
      <c r="AO396" s="137" t="str">
        <f t="shared" si="289"/>
        <v>N</v>
      </c>
      <c r="AP396" s="137" t="str">
        <f t="shared" si="290"/>
        <v>N</v>
      </c>
      <c r="AQ396" s="139">
        <f t="shared" si="291"/>
        <v>-15.024271844660195</v>
      </c>
      <c r="AR396" s="139">
        <f t="shared" si="292"/>
        <v>-0.29845930467048482</v>
      </c>
      <c r="AS396" s="139">
        <f t="shared" si="293"/>
        <v>-0.75254183011768472</v>
      </c>
      <c r="AT396" s="139">
        <f t="shared" si="294"/>
        <v>-1.4672241066498382</v>
      </c>
      <c r="AU396" s="137" t="str">
        <f t="shared" si="295"/>
        <v>N</v>
      </c>
      <c r="AV396" s="137" t="str">
        <f t="shared" si="296"/>
        <v>Y</v>
      </c>
      <c r="AW396" s="137" t="str">
        <f t="shared" si="297"/>
        <v>Y</v>
      </c>
      <c r="AX396" s="137">
        <f>'FOD (ALL)'!I396</f>
        <v>30809.68</v>
      </c>
      <c r="AY396" s="137">
        <f>'FOD (ALL)'!Z396</f>
        <v>12872.5</v>
      </c>
      <c r="AZ396" s="137">
        <f>'FOD (ALL)'!AQ396</f>
        <v>12937.58</v>
      </c>
      <c r="BA396" s="137">
        <f>'FOD (ALL)'!BH396</f>
        <v>16523.98</v>
      </c>
      <c r="BB396" s="137">
        <f>'FOD (ALL)'!BY396</f>
        <v>17700.95</v>
      </c>
      <c r="BC396" s="137" t="str">
        <f t="shared" si="298"/>
        <v>Y</v>
      </c>
      <c r="BD396" s="137" t="str">
        <f t="shared" si="299"/>
        <v>N</v>
      </c>
      <c r="BE396" s="137" t="str">
        <f t="shared" si="300"/>
        <v>N</v>
      </c>
      <c r="BF396" s="137" t="str">
        <f t="shared" si="301"/>
        <v>N</v>
      </c>
      <c r="BG396" s="139">
        <f t="shared" si="302"/>
        <v>139.34496018644398</v>
      </c>
      <c r="BH396" s="139">
        <f t="shared" si="303"/>
        <v>-0.50303070589708376</v>
      </c>
      <c r="BI396" s="139">
        <f t="shared" si="304"/>
        <v>-21.704214117906218</v>
      </c>
      <c r="BJ396" s="139">
        <f t="shared" si="305"/>
        <v>-6.6491911451080368</v>
      </c>
      <c r="BK396" s="137" t="str">
        <f t="shared" si="306"/>
        <v>Y</v>
      </c>
      <c r="BL396" s="137" t="str">
        <f t="shared" si="307"/>
        <v>Y</v>
      </c>
      <c r="BM396" s="137" t="str">
        <f t="shared" si="308"/>
        <v>N</v>
      </c>
      <c r="BN396" s="137">
        <f>'FOD (ALL)'!H396</f>
        <v>4896</v>
      </c>
      <c r="BO396" s="137">
        <f>'FOD (ALL)'!Y396</f>
        <v>2076</v>
      </c>
      <c r="BP396" s="137">
        <f>'FOD (ALL)'!AP396</f>
        <v>2081</v>
      </c>
      <c r="BQ396" s="137">
        <f>'FOD (ALL)'!BG396</f>
        <v>2679</v>
      </c>
      <c r="BR396" s="137">
        <f>'FOD (ALL)'!BX396</f>
        <v>2900</v>
      </c>
      <c r="BS396" s="137" t="str">
        <f t="shared" si="309"/>
        <v>Y</v>
      </c>
      <c r="BT396" s="137" t="str">
        <f t="shared" si="310"/>
        <v>N</v>
      </c>
      <c r="BU396" s="137" t="str">
        <f t="shared" si="311"/>
        <v>N</v>
      </c>
      <c r="BV396" s="137" t="str">
        <f t="shared" si="312"/>
        <v>N</v>
      </c>
      <c r="BW396" s="139">
        <f t="shared" si="313"/>
        <v>135.83815028901734</v>
      </c>
      <c r="BX396" s="139">
        <f t="shared" si="314"/>
        <v>-0.24026910139356081</v>
      </c>
      <c r="BY396" s="139">
        <f t="shared" si="315"/>
        <v>-22.321761851437103</v>
      </c>
      <c r="BZ396" s="139">
        <f t="shared" si="316"/>
        <v>-7.6206896551724137</v>
      </c>
      <c r="CA396" s="137" t="str">
        <f t="shared" si="317"/>
        <v>Y</v>
      </c>
      <c r="CB396" s="137" t="str">
        <f t="shared" si="318"/>
        <v>Y</v>
      </c>
      <c r="CC396" s="137" t="str">
        <f t="shared" si="319"/>
        <v>N</v>
      </c>
    </row>
    <row r="397" spans="1:81" x14ac:dyDescent="0.3">
      <c r="A397" s="137" t="str">
        <f>'FOD (ALL)'!B397</f>
        <v>TECHM</v>
      </c>
      <c r="B397" s="146">
        <f>'FOD (ALL)'!C397</f>
        <v>44007</v>
      </c>
      <c r="C397" s="137">
        <f>'FOD (ALL)'!G397</f>
        <v>529.15</v>
      </c>
      <c r="D397" s="137">
        <f>'FOD (ALL)'!X397</f>
        <v>519.75</v>
      </c>
      <c r="E397" s="137">
        <f>'FOD (ALL)'!AO397</f>
        <v>521.15</v>
      </c>
      <c r="F397" s="137">
        <f>'FOD (ALL)'!BF397</f>
        <v>514.35</v>
      </c>
      <c r="G397" s="137">
        <f>'FOD (ALL)'!BW397</f>
        <v>505.25</v>
      </c>
      <c r="H397" s="137" t="str">
        <f t="shared" si="276"/>
        <v>Y</v>
      </c>
      <c r="I397" s="137" t="str">
        <f t="shared" si="277"/>
        <v>N</v>
      </c>
      <c r="J397" s="137" t="str">
        <f t="shared" si="278"/>
        <v>Y</v>
      </c>
      <c r="K397" s="137" t="str">
        <f t="shared" si="279"/>
        <v>Y</v>
      </c>
      <c r="L397" s="139">
        <f t="shared" si="280"/>
        <v>1.8085618085618043</v>
      </c>
      <c r="M397" s="139">
        <f t="shared" si="281"/>
        <v>-0.26863666890530119</v>
      </c>
      <c r="N397" s="139">
        <f t="shared" si="282"/>
        <v>1.3220569651015757</v>
      </c>
      <c r="O397" s="139">
        <f t="shared" si="283"/>
        <v>1.8010885700148485</v>
      </c>
      <c r="P397" s="137" t="str">
        <f t="shared" si="284"/>
        <v>Y</v>
      </c>
      <c r="Q397" s="137" t="str">
        <f t="shared" si="285"/>
        <v>N</v>
      </c>
      <c r="R397" s="137" t="str">
        <f t="shared" si="286"/>
        <v>N</v>
      </c>
      <c r="S397" s="137">
        <f>'FOD (ALL)'!D397</f>
        <v>519.1</v>
      </c>
      <c r="T397" s="137">
        <f>'FOD (ALL)'!U397</f>
        <v>518.54999999999995</v>
      </c>
      <c r="U397" s="137">
        <f>'FOD (ALL)'!AL397</f>
        <v>516.9</v>
      </c>
      <c r="V397" s="137">
        <f>'FOD (ALL)'!BC397</f>
        <v>505</v>
      </c>
      <c r="W397" s="137">
        <f>'FOD (ALL)'!BT397</f>
        <v>512.9</v>
      </c>
      <c r="X397" s="137">
        <f>'FOD (ALL)'!E397</f>
        <v>530.95000000000005</v>
      </c>
      <c r="Y397" s="137">
        <f>'FOD (ALL)'!V397</f>
        <v>522.85</v>
      </c>
      <c r="Z397" s="137">
        <f>'FOD (ALL)'!AM397</f>
        <v>526.20000000000005</v>
      </c>
      <c r="AA397" s="137">
        <f>'FOD (ALL)'!BD397</f>
        <v>520.9</v>
      </c>
      <c r="AB397" s="137">
        <f>'FOD (ALL)'!BU397</f>
        <v>515.65</v>
      </c>
      <c r="AC397" s="137">
        <f>'FOD (ALL)'!F397</f>
        <v>519.1</v>
      </c>
      <c r="AD397" s="137">
        <f>'FOD (ALL)'!W397</f>
        <v>511.8</v>
      </c>
      <c r="AE397" s="137">
        <f>'FOD (ALL)'!AN397</f>
        <v>513.04999999999995</v>
      </c>
      <c r="AF397" s="137">
        <f>'FOD (ALL)'!BE397</f>
        <v>505</v>
      </c>
      <c r="AG397" s="137">
        <f>'FOD (ALL)'!BV397</f>
        <v>503.75</v>
      </c>
      <c r="AH397" s="137">
        <f>'FOD (ALL)'!J397</f>
        <v>3415200</v>
      </c>
      <c r="AI397" s="137">
        <f>'FOD (ALL)'!AA397</f>
        <v>736800</v>
      </c>
      <c r="AJ397" s="137">
        <f>'FOD (ALL)'!AR397</f>
        <v>430800</v>
      </c>
      <c r="AK397" s="137">
        <f>'FOD (ALL)'!BI397</f>
        <v>363600</v>
      </c>
      <c r="AL397" s="137">
        <f>'FOD (ALL)'!BZ397</f>
        <v>322800</v>
      </c>
      <c r="AM397" s="137" t="str">
        <f t="shared" si="287"/>
        <v>Y</v>
      </c>
      <c r="AN397" s="137" t="str">
        <f t="shared" si="288"/>
        <v>Y</v>
      </c>
      <c r="AO397" s="137" t="str">
        <f t="shared" si="289"/>
        <v>Y</v>
      </c>
      <c r="AP397" s="137" t="str">
        <f t="shared" si="290"/>
        <v>Y</v>
      </c>
      <c r="AQ397" s="139">
        <f t="shared" si="291"/>
        <v>363.51791530944627</v>
      </c>
      <c r="AR397" s="139">
        <f t="shared" si="292"/>
        <v>71.030640668523688</v>
      </c>
      <c r="AS397" s="139">
        <f t="shared" si="293"/>
        <v>18.481848184818482</v>
      </c>
      <c r="AT397" s="139">
        <f t="shared" si="294"/>
        <v>12.639405204460965</v>
      </c>
      <c r="AU397" s="137" t="str">
        <f t="shared" si="295"/>
        <v>Y</v>
      </c>
      <c r="AV397" s="137" t="str">
        <f t="shared" si="296"/>
        <v>Y</v>
      </c>
      <c r="AW397" s="137" t="str">
        <f t="shared" si="297"/>
        <v>Y</v>
      </c>
      <c r="AX397" s="137">
        <f>'FOD (ALL)'!I397</f>
        <v>16278.02</v>
      </c>
      <c r="AY397" s="137">
        <f>'FOD (ALL)'!Z397</f>
        <v>3384.95</v>
      </c>
      <c r="AZ397" s="137">
        <f>'FOD (ALL)'!AQ397</f>
        <v>1271.96</v>
      </c>
      <c r="BA397" s="137">
        <f>'FOD (ALL)'!BH397</f>
        <v>1556.17</v>
      </c>
      <c r="BB397" s="137">
        <f>'FOD (ALL)'!BY397</f>
        <v>1063.6099999999999</v>
      </c>
      <c r="BC397" s="137" t="str">
        <f t="shared" si="298"/>
        <v>Y</v>
      </c>
      <c r="BD397" s="137" t="str">
        <f t="shared" si="299"/>
        <v>Y</v>
      </c>
      <c r="BE397" s="137" t="str">
        <f t="shared" si="300"/>
        <v>N</v>
      </c>
      <c r="BF397" s="137" t="str">
        <f t="shared" si="301"/>
        <v>Y</v>
      </c>
      <c r="BG397" s="139">
        <f t="shared" si="302"/>
        <v>380.89395707469833</v>
      </c>
      <c r="BH397" s="139">
        <f t="shared" si="303"/>
        <v>166.12078996194845</v>
      </c>
      <c r="BI397" s="139">
        <f t="shared" si="304"/>
        <v>-18.263428802765766</v>
      </c>
      <c r="BJ397" s="139">
        <f t="shared" si="305"/>
        <v>46.310207688908548</v>
      </c>
      <c r="BK397" s="137" t="str">
        <f t="shared" si="306"/>
        <v>Y</v>
      </c>
      <c r="BL397" s="137" t="str">
        <f t="shared" si="307"/>
        <v>Y</v>
      </c>
      <c r="BM397" s="137" t="str">
        <f t="shared" si="308"/>
        <v>N</v>
      </c>
      <c r="BN397" s="137">
        <f>'FOD (ALL)'!H397</f>
        <v>2580</v>
      </c>
      <c r="BO397" s="137">
        <f>'FOD (ALL)'!Y397</f>
        <v>544</v>
      </c>
      <c r="BP397" s="137">
        <f>'FOD (ALL)'!AP397</f>
        <v>204</v>
      </c>
      <c r="BQ397" s="137">
        <f>'FOD (ALL)'!BG397</f>
        <v>251</v>
      </c>
      <c r="BR397" s="137">
        <f>'FOD (ALL)'!BX397</f>
        <v>174</v>
      </c>
      <c r="BS397" s="137" t="str">
        <f t="shared" si="309"/>
        <v>Y</v>
      </c>
      <c r="BT397" s="137" t="str">
        <f t="shared" si="310"/>
        <v>Y</v>
      </c>
      <c r="BU397" s="137" t="str">
        <f t="shared" si="311"/>
        <v>N</v>
      </c>
      <c r="BV397" s="137" t="str">
        <f t="shared" si="312"/>
        <v>Y</v>
      </c>
      <c r="BW397" s="139">
        <f t="shared" si="313"/>
        <v>374.26470588235293</v>
      </c>
      <c r="BX397" s="139">
        <f t="shared" si="314"/>
        <v>166.66666666666669</v>
      </c>
      <c r="BY397" s="139">
        <f t="shared" si="315"/>
        <v>-18.725099601593627</v>
      </c>
      <c r="BZ397" s="139">
        <f t="shared" si="316"/>
        <v>44.252873563218394</v>
      </c>
      <c r="CA397" s="137" t="str">
        <f t="shared" si="317"/>
        <v>Y</v>
      </c>
      <c r="CB397" s="137" t="str">
        <f t="shared" si="318"/>
        <v>Y</v>
      </c>
      <c r="CC397" s="137" t="str">
        <f t="shared" si="319"/>
        <v>N</v>
      </c>
    </row>
    <row r="398" spans="1:81" x14ac:dyDescent="0.3">
      <c r="A398" s="137" t="str">
        <f>'FOD (ALL)'!B398</f>
        <v>TECHM</v>
      </c>
      <c r="B398" s="146">
        <f>'FOD (ALL)'!C398</f>
        <v>44042</v>
      </c>
      <c r="C398" s="137">
        <f>'FOD (ALL)'!G398</f>
        <v>533.9</v>
      </c>
      <c r="D398" s="137">
        <f>'FOD (ALL)'!X398</f>
        <v>524.70000000000005</v>
      </c>
      <c r="E398" s="137">
        <f>'FOD (ALL)'!AO398</f>
        <v>523.9</v>
      </c>
      <c r="F398" s="137">
        <f>'FOD (ALL)'!BF398</f>
        <v>517.29999999999995</v>
      </c>
      <c r="G398" s="137">
        <f>'FOD (ALL)'!BW398</f>
        <v>504.75</v>
      </c>
      <c r="H398" s="137" t="str">
        <f t="shared" si="276"/>
        <v>Y</v>
      </c>
      <c r="I398" s="137" t="str">
        <f t="shared" si="277"/>
        <v>Y</v>
      </c>
      <c r="J398" s="137" t="str">
        <f t="shared" si="278"/>
        <v>Y</v>
      </c>
      <c r="K398" s="137" t="str">
        <f t="shared" si="279"/>
        <v>Y</v>
      </c>
      <c r="L398" s="139">
        <f t="shared" si="280"/>
        <v>1.753382885458344</v>
      </c>
      <c r="M398" s="139">
        <f t="shared" si="281"/>
        <v>0.15270089711778359</v>
      </c>
      <c r="N398" s="139">
        <f t="shared" si="282"/>
        <v>1.275855403054325</v>
      </c>
      <c r="O398" s="139">
        <f t="shared" si="283"/>
        <v>2.4863793957404563</v>
      </c>
      <c r="P398" s="137" t="str">
        <f t="shared" si="284"/>
        <v>Y</v>
      </c>
      <c r="Q398" s="137" t="str">
        <f t="shared" si="285"/>
        <v>N</v>
      </c>
      <c r="R398" s="137" t="str">
        <f t="shared" si="286"/>
        <v>N</v>
      </c>
      <c r="S398" s="137">
        <f>'FOD (ALL)'!D398</f>
        <v>522.6</v>
      </c>
      <c r="T398" s="137">
        <f>'FOD (ALL)'!U398</f>
        <v>0</v>
      </c>
      <c r="U398" s="137">
        <f>'FOD (ALL)'!AL398</f>
        <v>0</v>
      </c>
      <c r="V398" s="137">
        <f>'FOD (ALL)'!BC398</f>
        <v>517</v>
      </c>
      <c r="W398" s="137">
        <f>'FOD (ALL)'!BT398</f>
        <v>513.5</v>
      </c>
      <c r="X398" s="137">
        <f>'FOD (ALL)'!E398</f>
        <v>522.6</v>
      </c>
      <c r="Y398" s="137">
        <f>'FOD (ALL)'!V398</f>
        <v>0</v>
      </c>
      <c r="Z398" s="137">
        <f>'FOD (ALL)'!AM398</f>
        <v>0</v>
      </c>
      <c r="AA398" s="137">
        <f>'FOD (ALL)'!BD398</f>
        <v>517</v>
      </c>
      <c r="AB398" s="137">
        <f>'FOD (ALL)'!BU398</f>
        <v>514</v>
      </c>
      <c r="AC398" s="137">
        <f>'FOD (ALL)'!F398</f>
        <v>522.6</v>
      </c>
      <c r="AD398" s="137">
        <f>'FOD (ALL)'!W398</f>
        <v>0</v>
      </c>
      <c r="AE398" s="137">
        <f>'FOD (ALL)'!AN398</f>
        <v>0</v>
      </c>
      <c r="AF398" s="137">
        <f>'FOD (ALL)'!BE398</f>
        <v>517</v>
      </c>
      <c r="AG398" s="137">
        <f>'FOD (ALL)'!BV398</f>
        <v>503.65</v>
      </c>
      <c r="AH398" s="137">
        <f>'FOD (ALL)'!J398</f>
        <v>10800</v>
      </c>
      <c r="AI398" s="137">
        <f>'FOD (ALL)'!AA398</f>
        <v>9600</v>
      </c>
      <c r="AJ398" s="137">
        <f>'FOD (ALL)'!AR398</f>
        <v>9600</v>
      </c>
      <c r="AK398" s="137">
        <f>'FOD (ALL)'!BI398</f>
        <v>9600</v>
      </c>
      <c r="AL398" s="137">
        <f>'FOD (ALL)'!BZ398</f>
        <v>8400</v>
      </c>
      <c r="AM398" s="137" t="str">
        <f t="shared" si="287"/>
        <v>Y</v>
      </c>
      <c r="AN398" s="137" t="str">
        <f t="shared" si="288"/>
        <v>Y</v>
      </c>
      <c r="AO398" s="137" t="str">
        <f t="shared" si="289"/>
        <v>Y</v>
      </c>
      <c r="AP398" s="137" t="str">
        <f t="shared" si="290"/>
        <v>Y</v>
      </c>
      <c r="AQ398" s="139">
        <f t="shared" si="291"/>
        <v>12.5</v>
      </c>
      <c r="AR398" s="139">
        <f t="shared" si="292"/>
        <v>0</v>
      </c>
      <c r="AS398" s="139">
        <f t="shared" si="293"/>
        <v>0</v>
      </c>
      <c r="AT398" s="139">
        <f t="shared" si="294"/>
        <v>14.285714285714285</v>
      </c>
      <c r="AU398" s="137" t="str">
        <f t="shared" si="295"/>
        <v>Y</v>
      </c>
      <c r="AV398" s="137" t="str">
        <f t="shared" si="296"/>
        <v>Y</v>
      </c>
      <c r="AW398" s="137" t="str">
        <f t="shared" si="297"/>
        <v>N</v>
      </c>
      <c r="AX398" s="137">
        <f>'FOD (ALL)'!I398</f>
        <v>6.27</v>
      </c>
      <c r="AY398" s="137">
        <f>'FOD (ALL)'!Z398</f>
        <v>0</v>
      </c>
      <c r="AZ398" s="137">
        <f>'FOD (ALL)'!AQ398</f>
        <v>0</v>
      </c>
      <c r="BA398" s="137">
        <f>'FOD (ALL)'!BH398</f>
        <v>12.4</v>
      </c>
      <c r="BB398" s="137">
        <f>'FOD (ALL)'!BY398</f>
        <v>48.76</v>
      </c>
      <c r="BC398" s="137" t="str">
        <f t="shared" si="298"/>
        <v>Y</v>
      </c>
      <c r="BD398" s="137" t="str">
        <f t="shared" si="299"/>
        <v>Y</v>
      </c>
      <c r="BE398" s="137" t="str">
        <f t="shared" si="300"/>
        <v>N</v>
      </c>
      <c r="BF398" s="137" t="str">
        <f t="shared" si="301"/>
        <v>N</v>
      </c>
      <c r="BG398" s="139" t="e">
        <f t="shared" si="302"/>
        <v>#DIV/0!</v>
      </c>
      <c r="BH398" s="139" t="e">
        <f t="shared" si="303"/>
        <v>#DIV/0!</v>
      </c>
      <c r="BI398" s="139">
        <f t="shared" si="304"/>
        <v>-100</v>
      </c>
      <c r="BJ398" s="139">
        <f t="shared" si="305"/>
        <v>-74.569319114027905</v>
      </c>
      <c r="BK398" s="137" t="e">
        <f t="shared" si="306"/>
        <v>#DIV/0!</v>
      </c>
      <c r="BL398" s="137" t="e">
        <f t="shared" si="307"/>
        <v>#DIV/0!</v>
      </c>
      <c r="BM398" s="137" t="str">
        <f t="shared" si="308"/>
        <v>N</v>
      </c>
      <c r="BN398" s="137">
        <f>'FOD (ALL)'!H398</f>
        <v>1</v>
      </c>
      <c r="BO398" s="137">
        <f>'FOD (ALL)'!Y398</f>
        <v>0</v>
      </c>
      <c r="BP398" s="137">
        <f>'FOD (ALL)'!AP398</f>
        <v>0</v>
      </c>
      <c r="BQ398" s="137">
        <f>'FOD (ALL)'!BG398</f>
        <v>2</v>
      </c>
      <c r="BR398" s="137">
        <f>'FOD (ALL)'!BX398</f>
        <v>8</v>
      </c>
      <c r="BS398" s="137" t="str">
        <f t="shared" si="309"/>
        <v>Y</v>
      </c>
      <c r="BT398" s="137" t="str">
        <f t="shared" si="310"/>
        <v>Y</v>
      </c>
      <c r="BU398" s="137" t="str">
        <f t="shared" si="311"/>
        <v>N</v>
      </c>
      <c r="BV398" s="137" t="str">
        <f t="shared" si="312"/>
        <v>N</v>
      </c>
      <c r="BW398" s="139" t="e">
        <f t="shared" si="313"/>
        <v>#DIV/0!</v>
      </c>
      <c r="BX398" s="139" t="e">
        <f t="shared" si="314"/>
        <v>#DIV/0!</v>
      </c>
      <c r="BY398" s="139">
        <f t="shared" si="315"/>
        <v>-100</v>
      </c>
      <c r="BZ398" s="139">
        <f t="shared" si="316"/>
        <v>-75</v>
      </c>
      <c r="CA398" s="137" t="e">
        <f t="shared" si="317"/>
        <v>#DIV/0!</v>
      </c>
      <c r="CB398" s="137" t="e">
        <f t="shared" si="318"/>
        <v>#DIV/0!</v>
      </c>
      <c r="CC398" s="137" t="str">
        <f t="shared" si="319"/>
        <v>N</v>
      </c>
    </row>
    <row r="399" spans="1:81" x14ac:dyDescent="0.3">
      <c r="A399" s="137" t="str">
        <f>'FOD (ALL)'!B399</f>
        <v>TITAN</v>
      </c>
      <c r="B399" s="146">
        <f>'FOD (ALL)'!C399</f>
        <v>43979</v>
      </c>
      <c r="C399" s="137">
        <f>'FOD (ALL)'!G399</f>
        <v>846.7</v>
      </c>
      <c r="D399" s="137">
        <f>'FOD (ALL)'!X399</f>
        <v>848.25</v>
      </c>
      <c r="E399" s="137">
        <f>'FOD (ALL)'!AO399</f>
        <v>849.7</v>
      </c>
      <c r="F399" s="137">
        <f>'FOD (ALL)'!BF399</f>
        <v>827.1</v>
      </c>
      <c r="G399" s="137">
        <f>'FOD (ALL)'!BW399</f>
        <v>814.85</v>
      </c>
      <c r="H399" s="137" t="str">
        <f t="shared" si="276"/>
        <v>N</v>
      </c>
      <c r="I399" s="137" t="str">
        <f t="shared" si="277"/>
        <v>N</v>
      </c>
      <c r="J399" s="137" t="str">
        <f t="shared" si="278"/>
        <v>Y</v>
      </c>
      <c r="K399" s="137" t="str">
        <f t="shared" si="279"/>
        <v>Y</v>
      </c>
      <c r="L399" s="139">
        <f t="shared" si="280"/>
        <v>-0.18272914824638428</v>
      </c>
      <c r="M399" s="139">
        <f t="shared" si="281"/>
        <v>-0.17064846416382787</v>
      </c>
      <c r="N399" s="139">
        <f t="shared" si="282"/>
        <v>2.7324386410349439</v>
      </c>
      <c r="O399" s="139">
        <f t="shared" si="283"/>
        <v>1.5033441737743143</v>
      </c>
      <c r="P399" s="137" t="str">
        <f t="shared" si="284"/>
        <v>N</v>
      </c>
      <c r="Q399" s="137" t="str">
        <f t="shared" si="285"/>
        <v>N</v>
      </c>
      <c r="R399" s="137" t="str">
        <f t="shared" si="286"/>
        <v>Y</v>
      </c>
      <c r="S399" s="137">
        <f>'FOD (ALL)'!D399</f>
        <v>843.2</v>
      </c>
      <c r="T399" s="137">
        <f>'FOD (ALL)'!U399</f>
        <v>848.95</v>
      </c>
      <c r="U399" s="137">
        <f>'FOD (ALL)'!AL399</f>
        <v>824.25</v>
      </c>
      <c r="V399" s="137">
        <f>'FOD (ALL)'!BC399</f>
        <v>824.75</v>
      </c>
      <c r="W399" s="137">
        <f>'FOD (ALL)'!BT399</f>
        <v>842.65</v>
      </c>
      <c r="X399" s="137">
        <f>'FOD (ALL)'!E399</f>
        <v>852.55</v>
      </c>
      <c r="Y399" s="137">
        <f>'FOD (ALL)'!V399</f>
        <v>860.95</v>
      </c>
      <c r="Z399" s="137">
        <f>'FOD (ALL)'!AM399</f>
        <v>854.5</v>
      </c>
      <c r="AA399" s="137">
        <f>'FOD (ALL)'!BD399</f>
        <v>844</v>
      </c>
      <c r="AB399" s="137">
        <f>'FOD (ALL)'!BU399</f>
        <v>843.3</v>
      </c>
      <c r="AC399" s="137">
        <f>'FOD (ALL)'!F399</f>
        <v>834.05</v>
      </c>
      <c r="AD399" s="137">
        <f>'FOD (ALL)'!W399</f>
        <v>842</v>
      </c>
      <c r="AE399" s="137">
        <f>'FOD (ALL)'!AN399</f>
        <v>818.9</v>
      </c>
      <c r="AF399" s="137">
        <f>'FOD (ALL)'!BE399</f>
        <v>816.4</v>
      </c>
      <c r="AG399" s="137">
        <f>'FOD (ALL)'!BV399</f>
        <v>809.5</v>
      </c>
      <c r="AH399" s="137">
        <f>'FOD (ALL)'!J399</f>
        <v>6234750</v>
      </c>
      <c r="AI399" s="137">
        <f>'FOD (ALL)'!AA399</f>
        <v>7072500</v>
      </c>
      <c r="AJ399" s="137">
        <f>'FOD (ALL)'!AR399</f>
        <v>7287750</v>
      </c>
      <c r="AK399" s="137">
        <f>'FOD (ALL)'!BI399</f>
        <v>7148250</v>
      </c>
      <c r="AL399" s="137">
        <f>'FOD (ALL)'!BZ399</f>
        <v>7260000</v>
      </c>
      <c r="AM399" s="137" t="str">
        <f t="shared" si="287"/>
        <v>N</v>
      </c>
      <c r="AN399" s="137" t="str">
        <f t="shared" si="288"/>
        <v>N</v>
      </c>
      <c r="AO399" s="137" t="str">
        <f t="shared" si="289"/>
        <v>Y</v>
      </c>
      <c r="AP399" s="137" t="str">
        <f t="shared" si="290"/>
        <v>N</v>
      </c>
      <c r="AQ399" s="139">
        <f t="shared" si="291"/>
        <v>-11.845174973488866</v>
      </c>
      <c r="AR399" s="139">
        <f t="shared" si="292"/>
        <v>-2.9535864978902953</v>
      </c>
      <c r="AS399" s="139">
        <f t="shared" si="293"/>
        <v>1.9515265974189486</v>
      </c>
      <c r="AT399" s="139">
        <f t="shared" si="294"/>
        <v>-1.5392561983471074</v>
      </c>
      <c r="AU399" s="137" t="str">
        <f t="shared" si="295"/>
        <v>N</v>
      </c>
      <c r="AV399" s="137" t="str">
        <f t="shared" si="296"/>
        <v>N</v>
      </c>
      <c r="AW399" s="137" t="str">
        <f t="shared" si="297"/>
        <v>Y</v>
      </c>
      <c r="AX399" s="137">
        <f>'FOD (ALL)'!I399</f>
        <v>30556.26</v>
      </c>
      <c r="AY399" s="137">
        <f>'FOD (ALL)'!Z399</f>
        <v>20314.43</v>
      </c>
      <c r="AZ399" s="137">
        <f>'FOD (ALL)'!AQ399</f>
        <v>31872.77</v>
      </c>
      <c r="BA399" s="137">
        <f>'FOD (ALL)'!BH399</f>
        <v>35512.050000000003</v>
      </c>
      <c r="BB399" s="137">
        <f>'FOD (ALL)'!BY399</f>
        <v>55668.25</v>
      </c>
      <c r="BC399" s="137" t="str">
        <f t="shared" si="298"/>
        <v>Y</v>
      </c>
      <c r="BD399" s="137" t="str">
        <f t="shared" si="299"/>
        <v>N</v>
      </c>
      <c r="BE399" s="137" t="str">
        <f t="shared" si="300"/>
        <v>N</v>
      </c>
      <c r="BF399" s="137" t="str">
        <f t="shared" si="301"/>
        <v>N</v>
      </c>
      <c r="BG399" s="139">
        <f t="shared" si="302"/>
        <v>50.416526577413187</v>
      </c>
      <c r="BH399" s="139">
        <f t="shared" si="303"/>
        <v>-36.263995881123606</v>
      </c>
      <c r="BI399" s="139">
        <f t="shared" si="304"/>
        <v>-10.248014406377559</v>
      </c>
      <c r="BJ399" s="139">
        <f t="shared" si="305"/>
        <v>-36.207712654879572</v>
      </c>
      <c r="BK399" s="137" t="str">
        <f t="shared" si="306"/>
        <v>Y</v>
      </c>
      <c r="BL399" s="137" t="str">
        <f t="shared" si="307"/>
        <v>N</v>
      </c>
      <c r="BM399" s="137" t="str">
        <f t="shared" si="308"/>
        <v>Y</v>
      </c>
      <c r="BN399" s="137">
        <f>'FOD (ALL)'!H399</f>
        <v>4825</v>
      </c>
      <c r="BO399" s="137">
        <f>'FOD (ALL)'!Y399</f>
        <v>3191</v>
      </c>
      <c r="BP399" s="137">
        <f>'FOD (ALL)'!AP399</f>
        <v>5049</v>
      </c>
      <c r="BQ399" s="137">
        <f>'FOD (ALL)'!BG399</f>
        <v>5703</v>
      </c>
      <c r="BR399" s="137">
        <f>'FOD (ALL)'!BX399</f>
        <v>9059</v>
      </c>
      <c r="BS399" s="137" t="str">
        <f t="shared" si="309"/>
        <v>Y</v>
      </c>
      <c r="BT399" s="137" t="str">
        <f t="shared" si="310"/>
        <v>N</v>
      </c>
      <c r="BU399" s="137" t="str">
        <f t="shared" si="311"/>
        <v>N</v>
      </c>
      <c r="BV399" s="137" t="str">
        <f t="shared" si="312"/>
        <v>N</v>
      </c>
      <c r="BW399" s="139">
        <f t="shared" si="313"/>
        <v>51.206518332811036</v>
      </c>
      <c r="BX399" s="139">
        <f t="shared" si="314"/>
        <v>-36.799366211130916</v>
      </c>
      <c r="BY399" s="139">
        <f t="shared" si="315"/>
        <v>-11.467648605996844</v>
      </c>
      <c r="BZ399" s="139">
        <f t="shared" si="316"/>
        <v>-37.046031570813554</v>
      </c>
      <c r="CA399" s="137" t="str">
        <f t="shared" si="317"/>
        <v>Y</v>
      </c>
      <c r="CB399" s="137" t="str">
        <f t="shared" si="318"/>
        <v>N</v>
      </c>
      <c r="CC399" s="137" t="str">
        <f t="shared" si="319"/>
        <v>Y</v>
      </c>
    </row>
    <row r="400" spans="1:81" x14ac:dyDescent="0.3">
      <c r="A400" s="137" t="str">
        <f>'FOD (ALL)'!B400</f>
        <v>TITAN</v>
      </c>
      <c r="B400" s="146">
        <f>'FOD (ALL)'!C400</f>
        <v>44007</v>
      </c>
      <c r="C400" s="137">
        <f>'FOD (ALL)'!G400</f>
        <v>849</v>
      </c>
      <c r="D400" s="137">
        <f>'FOD (ALL)'!X400</f>
        <v>850.7</v>
      </c>
      <c r="E400" s="137">
        <f>'FOD (ALL)'!AO400</f>
        <v>851.35</v>
      </c>
      <c r="F400" s="137">
        <f>'FOD (ALL)'!BF400</f>
        <v>829.65</v>
      </c>
      <c r="G400" s="137">
        <f>'FOD (ALL)'!BW400</f>
        <v>818.3</v>
      </c>
      <c r="H400" s="137" t="str">
        <f t="shared" si="276"/>
        <v>N</v>
      </c>
      <c r="I400" s="137" t="str">
        <f t="shared" si="277"/>
        <v>N</v>
      </c>
      <c r="J400" s="137" t="str">
        <f t="shared" si="278"/>
        <v>Y</v>
      </c>
      <c r="K400" s="137" t="str">
        <f t="shared" si="279"/>
        <v>Y</v>
      </c>
      <c r="L400" s="139">
        <f t="shared" si="280"/>
        <v>-0.19983542964617909</v>
      </c>
      <c r="M400" s="139">
        <f t="shared" si="281"/>
        <v>-7.6349327538612469E-2</v>
      </c>
      <c r="N400" s="139">
        <f t="shared" si="282"/>
        <v>2.6155607786416013</v>
      </c>
      <c r="O400" s="139">
        <f t="shared" si="283"/>
        <v>1.3870218746181135</v>
      </c>
      <c r="P400" s="137" t="str">
        <f t="shared" si="284"/>
        <v>N</v>
      </c>
      <c r="Q400" s="137" t="str">
        <f t="shared" si="285"/>
        <v>N</v>
      </c>
      <c r="R400" s="137" t="str">
        <f t="shared" si="286"/>
        <v>Y</v>
      </c>
      <c r="S400" s="137">
        <f>'FOD (ALL)'!D400</f>
        <v>843.35</v>
      </c>
      <c r="T400" s="137">
        <f>'FOD (ALL)'!U400</f>
        <v>859</v>
      </c>
      <c r="U400" s="137">
        <f>'FOD (ALL)'!AL400</f>
        <v>829.7</v>
      </c>
      <c r="V400" s="137">
        <f>'FOD (ALL)'!BC400</f>
        <v>822</v>
      </c>
      <c r="W400" s="137">
        <f>'FOD (ALL)'!BT400</f>
        <v>840</v>
      </c>
      <c r="X400" s="137">
        <f>'FOD (ALL)'!E400</f>
        <v>854.8</v>
      </c>
      <c r="Y400" s="137">
        <f>'FOD (ALL)'!V400</f>
        <v>862.35</v>
      </c>
      <c r="Z400" s="137">
        <f>'FOD (ALL)'!AM400</f>
        <v>856.3</v>
      </c>
      <c r="AA400" s="137">
        <f>'FOD (ALL)'!BD400</f>
        <v>846.1</v>
      </c>
      <c r="AB400" s="137">
        <f>'FOD (ALL)'!BU400</f>
        <v>840</v>
      </c>
      <c r="AC400" s="137">
        <f>'FOD (ALL)'!F400</f>
        <v>837.05</v>
      </c>
      <c r="AD400" s="137">
        <f>'FOD (ALL)'!W400</f>
        <v>844.9</v>
      </c>
      <c r="AE400" s="137">
        <f>'FOD (ALL)'!AN400</f>
        <v>829.7</v>
      </c>
      <c r="AF400" s="137">
        <f>'FOD (ALL)'!BE400</f>
        <v>819</v>
      </c>
      <c r="AG400" s="137">
        <f>'FOD (ALL)'!BV400</f>
        <v>812.25</v>
      </c>
      <c r="AH400" s="137">
        <f>'FOD (ALL)'!J400</f>
        <v>1755750</v>
      </c>
      <c r="AI400" s="137">
        <f>'FOD (ALL)'!AA400</f>
        <v>739500</v>
      </c>
      <c r="AJ400" s="137">
        <f>'FOD (ALL)'!AR400</f>
        <v>636750</v>
      </c>
      <c r="AK400" s="137">
        <f>'FOD (ALL)'!BI400</f>
        <v>429750</v>
      </c>
      <c r="AL400" s="137">
        <f>'FOD (ALL)'!BZ400</f>
        <v>323250</v>
      </c>
      <c r="AM400" s="137" t="str">
        <f t="shared" si="287"/>
        <v>Y</v>
      </c>
      <c r="AN400" s="137" t="str">
        <f t="shared" si="288"/>
        <v>Y</v>
      </c>
      <c r="AO400" s="137" t="str">
        <f t="shared" si="289"/>
        <v>Y</v>
      </c>
      <c r="AP400" s="137" t="str">
        <f t="shared" si="290"/>
        <v>Y</v>
      </c>
      <c r="AQ400" s="139">
        <f t="shared" si="291"/>
        <v>137.42393509127788</v>
      </c>
      <c r="AR400" s="139">
        <f t="shared" si="292"/>
        <v>16.136631330977622</v>
      </c>
      <c r="AS400" s="139">
        <f t="shared" si="293"/>
        <v>48.167539267015705</v>
      </c>
      <c r="AT400" s="139">
        <f t="shared" si="294"/>
        <v>32.946635730858468</v>
      </c>
      <c r="AU400" s="137" t="str">
        <f t="shared" si="295"/>
        <v>Y</v>
      </c>
      <c r="AV400" s="137" t="str">
        <f t="shared" si="296"/>
        <v>N</v>
      </c>
      <c r="AW400" s="137" t="str">
        <f t="shared" si="297"/>
        <v>Y</v>
      </c>
      <c r="AX400" s="137">
        <f>'FOD (ALL)'!I400</f>
        <v>11523.02</v>
      </c>
      <c r="AY400" s="137">
        <f>'FOD (ALL)'!Z400</f>
        <v>3052.8</v>
      </c>
      <c r="AZ400" s="137">
        <f>'FOD (ALL)'!AQ400</f>
        <v>3828.01</v>
      </c>
      <c r="BA400" s="137">
        <f>'FOD (ALL)'!BH400</f>
        <v>2645.69</v>
      </c>
      <c r="BB400" s="137">
        <f>'FOD (ALL)'!BY400</f>
        <v>2510.64</v>
      </c>
      <c r="BC400" s="137" t="str">
        <f t="shared" si="298"/>
        <v>Y</v>
      </c>
      <c r="BD400" s="137" t="str">
        <f t="shared" si="299"/>
        <v>N</v>
      </c>
      <c r="BE400" s="137" t="str">
        <f t="shared" si="300"/>
        <v>Y</v>
      </c>
      <c r="BF400" s="137" t="str">
        <f t="shared" si="301"/>
        <v>Y</v>
      </c>
      <c r="BG400" s="139">
        <f t="shared" si="302"/>
        <v>277.45741614255769</v>
      </c>
      <c r="BH400" s="139">
        <f t="shared" si="303"/>
        <v>-20.250992029801385</v>
      </c>
      <c r="BI400" s="139">
        <f t="shared" si="304"/>
        <v>44.688531158223384</v>
      </c>
      <c r="BJ400" s="139">
        <f t="shared" si="305"/>
        <v>5.3791065226396535</v>
      </c>
      <c r="BK400" s="137" t="str">
        <f t="shared" si="306"/>
        <v>Y</v>
      </c>
      <c r="BL400" s="137" t="str">
        <f t="shared" si="307"/>
        <v>N</v>
      </c>
      <c r="BM400" s="137" t="str">
        <f t="shared" si="308"/>
        <v>Y</v>
      </c>
      <c r="BN400" s="137">
        <f>'FOD (ALL)'!H400</f>
        <v>1814</v>
      </c>
      <c r="BO400" s="137">
        <f>'FOD (ALL)'!Y400</f>
        <v>478</v>
      </c>
      <c r="BP400" s="137">
        <f>'FOD (ALL)'!AP400</f>
        <v>603</v>
      </c>
      <c r="BQ400" s="137">
        <f>'FOD (ALL)'!BG400</f>
        <v>424</v>
      </c>
      <c r="BR400" s="137">
        <f>'FOD (ALL)'!BX400</f>
        <v>407</v>
      </c>
      <c r="BS400" s="137" t="str">
        <f t="shared" si="309"/>
        <v>Y</v>
      </c>
      <c r="BT400" s="137" t="str">
        <f t="shared" si="310"/>
        <v>N</v>
      </c>
      <c r="BU400" s="137" t="str">
        <f t="shared" si="311"/>
        <v>Y</v>
      </c>
      <c r="BV400" s="137" t="str">
        <f t="shared" si="312"/>
        <v>Y</v>
      </c>
      <c r="BW400" s="139">
        <f t="shared" si="313"/>
        <v>279.49790794979077</v>
      </c>
      <c r="BX400" s="139">
        <f t="shared" si="314"/>
        <v>-20.729684908789388</v>
      </c>
      <c r="BY400" s="139">
        <f t="shared" si="315"/>
        <v>42.216981132075468</v>
      </c>
      <c r="BZ400" s="139">
        <f t="shared" si="316"/>
        <v>4.176904176904177</v>
      </c>
      <c r="CA400" s="137" t="str">
        <f t="shared" si="317"/>
        <v>Y</v>
      </c>
      <c r="CB400" s="137" t="str">
        <f t="shared" si="318"/>
        <v>N</v>
      </c>
      <c r="CC400" s="137" t="str">
        <f t="shared" si="319"/>
        <v>Y</v>
      </c>
    </row>
    <row r="401" spans="1:81" x14ac:dyDescent="0.3">
      <c r="A401" s="137" t="str">
        <f>'FOD (ALL)'!B401</f>
        <v>TITAN</v>
      </c>
      <c r="B401" s="146">
        <f>'FOD (ALL)'!C401</f>
        <v>44042</v>
      </c>
      <c r="C401" s="137">
        <f>'FOD (ALL)'!G401</f>
        <v>856.5</v>
      </c>
      <c r="D401" s="137">
        <f>'FOD (ALL)'!X401</f>
        <v>857.45</v>
      </c>
      <c r="E401" s="137">
        <f>'FOD (ALL)'!AO401</f>
        <v>856.45</v>
      </c>
      <c r="F401" s="137">
        <f>'FOD (ALL)'!BF401</f>
        <v>830</v>
      </c>
      <c r="G401" s="137">
        <f>'FOD (ALL)'!BW401</f>
        <v>815.55</v>
      </c>
      <c r="H401" s="137" t="str">
        <f t="shared" si="276"/>
        <v>N</v>
      </c>
      <c r="I401" s="137" t="str">
        <f t="shared" si="277"/>
        <v>Y</v>
      </c>
      <c r="J401" s="137" t="str">
        <f t="shared" si="278"/>
        <v>Y</v>
      </c>
      <c r="K401" s="137" t="str">
        <f t="shared" si="279"/>
        <v>Y</v>
      </c>
      <c r="L401" s="139">
        <f t="shared" si="280"/>
        <v>-0.110793632281771</v>
      </c>
      <c r="M401" s="139">
        <f t="shared" si="281"/>
        <v>0.11676104851421566</v>
      </c>
      <c r="N401" s="139">
        <f t="shared" si="282"/>
        <v>3.1867469879518127</v>
      </c>
      <c r="O401" s="139">
        <f t="shared" si="283"/>
        <v>1.7718104346759911</v>
      </c>
      <c r="P401" s="137" t="str">
        <f t="shared" si="284"/>
        <v>N</v>
      </c>
      <c r="Q401" s="137" t="str">
        <f t="shared" si="285"/>
        <v>N</v>
      </c>
      <c r="R401" s="137" t="str">
        <f t="shared" si="286"/>
        <v>Y</v>
      </c>
      <c r="S401" s="137">
        <f>'FOD (ALL)'!D401</f>
        <v>842.3</v>
      </c>
      <c r="T401" s="137">
        <f>'FOD (ALL)'!U401</f>
        <v>853.65</v>
      </c>
      <c r="U401" s="137">
        <f>'FOD (ALL)'!AL401</f>
        <v>847.85</v>
      </c>
      <c r="V401" s="137">
        <f>'FOD (ALL)'!BC401</f>
        <v>830</v>
      </c>
      <c r="W401" s="137">
        <f>'FOD (ALL)'!BT401</f>
        <v>819.9</v>
      </c>
      <c r="X401" s="137">
        <f>'FOD (ALL)'!E401</f>
        <v>842.3</v>
      </c>
      <c r="Y401" s="137">
        <f>'FOD (ALL)'!V401</f>
        <v>853.65</v>
      </c>
      <c r="Z401" s="137">
        <f>'FOD (ALL)'!AM401</f>
        <v>847.85</v>
      </c>
      <c r="AA401" s="137">
        <f>'FOD (ALL)'!BD401</f>
        <v>830</v>
      </c>
      <c r="AB401" s="137">
        <f>'FOD (ALL)'!BU401</f>
        <v>827.6</v>
      </c>
      <c r="AC401" s="137">
        <f>'FOD (ALL)'!F401</f>
        <v>842.3</v>
      </c>
      <c r="AD401" s="137">
        <f>'FOD (ALL)'!W401</f>
        <v>853.65</v>
      </c>
      <c r="AE401" s="137">
        <f>'FOD (ALL)'!AN401</f>
        <v>847.85</v>
      </c>
      <c r="AF401" s="137">
        <f>'FOD (ALL)'!BE401</f>
        <v>830</v>
      </c>
      <c r="AG401" s="137">
        <f>'FOD (ALL)'!BV401</f>
        <v>815.5</v>
      </c>
      <c r="AH401" s="137">
        <f>'FOD (ALL)'!J401</f>
        <v>7500</v>
      </c>
      <c r="AI401" s="137">
        <f>'FOD (ALL)'!AA401</f>
        <v>6750</v>
      </c>
      <c r="AJ401" s="137">
        <f>'FOD (ALL)'!AR401</f>
        <v>4500</v>
      </c>
      <c r="AK401" s="137">
        <f>'FOD (ALL)'!BI401</f>
        <v>4500</v>
      </c>
      <c r="AL401" s="137">
        <f>'FOD (ALL)'!BZ401</f>
        <v>4500</v>
      </c>
      <c r="AM401" s="137" t="str">
        <f t="shared" si="287"/>
        <v>Y</v>
      </c>
      <c r="AN401" s="137" t="str">
        <f t="shared" si="288"/>
        <v>Y</v>
      </c>
      <c r="AO401" s="137" t="str">
        <f t="shared" si="289"/>
        <v>Y</v>
      </c>
      <c r="AP401" s="137" t="str">
        <f t="shared" si="290"/>
        <v>Y</v>
      </c>
      <c r="AQ401" s="139">
        <f t="shared" si="291"/>
        <v>11.111111111111111</v>
      </c>
      <c r="AR401" s="139">
        <f t="shared" si="292"/>
        <v>50</v>
      </c>
      <c r="AS401" s="139">
        <f t="shared" si="293"/>
        <v>0</v>
      </c>
      <c r="AT401" s="139">
        <f t="shared" si="294"/>
        <v>0</v>
      </c>
      <c r="AU401" s="137" t="str">
        <f t="shared" si="295"/>
        <v>N</v>
      </c>
      <c r="AV401" s="137" t="str">
        <f t="shared" si="296"/>
        <v>Y</v>
      </c>
      <c r="AW401" s="137" t="str">
        <f t="shared" si="297"/>
        <v>Y</v>
      </c>
      <c r="AX401" s="137">
        <f>'FOD (ALL)'!I401</f>
        <v>6.31</v>
      </c>
      <c r="AY401" s="137">
        <f>'FOD (ALL)'!Z401</f>
        <v>19.05</v>
      </c>
      <c r="AZ401" s="137">
        <f>'FOD (ALL)'!AQ401</f>
        <v>6.35</v>
      </c>
      <c r="BA401" s="137">
        <f>'FOD (ALL)'!BH401</f>
        <v>6.22</v>
      </c>
      <c r="BB401" s="137">
        <f>'FOD (ALL)'!BY401</f>
        <v>36.97</v>
      </c>
      <c r="BC401" s="137" t="str">
        <f t="shared" si="298"/>
        <v>N</v>
      </c>
      <c r="BD401" s="137" t="str">
        <f t="shared" si="299"/>
        <v>Y</v>
      </c>
      <c r="BE401" s="137" t="str">
        <f t="shared" si="300"/>
        <v>Y</v>
      </c>
      <c r="BF401" s="137" t="str">
        <f t="shared" si="301"/>
        <v>N</v>
      </c>
      <c r="BG401" s="139">
        <f t="shared" si="302"/>
        <v>-66.87664041994752</v>
      </c>
      <c r="BH401" s="139">
        <f t="shared" si="303"/>
        <v>200.00000000000006</v>
      </c>
      <c r="BI401" s="139">
        <f t="shared" si="304"/>
        <v>2.0900321543408342</v>
      </c>
      <c r="BJ401" s="139">
        <f t="shared" si="305"/>
        <v>-83.175547741411961</v>
      </c>
      <c r="BK401" s="137" t="str">
        <f t="shared" si="306"/>
        <v>N</v>
      </c>
      <c r="BL401" s="137" t="str">
        <f t="shared" si="307"/>
        <v>Y</v>
      </c>
      <c r="BM401" s="137" t="str">
        <f t="shared" si="308"/>
        <v>Y</v>
      </c>
      <c r="BN401" s="137">
        <f>'FOD (ALL)'!H401</f>
        <v>1</v>
      </c>
      <c r="BO401" s="137">
        <f>'FOD (ALL)'!Y401</f>
        <v>3</v>
      </c>
      <c r="BP401" s="137">
        <f>'FOD (ALL)'!AP401</f>
        <v>1</v>
      </c>
      <c r="BQ401" s="137">
        <f>'FOD (ALL)'!BG401</f>
        <v>1</v>
      </c>
      <c r="BR401" s="137">
        <f>'FOD (ALL)'!BX401</f>
        <v>6</v>
      </c>
      <c r="BS401" s="137" t="str">
        <f t="shared" si="309"/>
        <v>N</v>
      </c>
      <c r="BT401" s="137" t="str">
        <f t="shared" si="310"/>
        <v>Y</v>
      </c>
      <c r="BU401" s="137" t="str">
        <f t="shared" si="311"/>
        <v>Y</v>
      </c>
      <c r="BV401" s="137" t="str">
        <f t="shared" si="312"/>
        <v>N</v>
      </c>
      <c r="BW401" s="139">
        <f t="shared" si="313"/>
        <v>-66.666666666666657</v>
      </c>
      <c r="BX401" s="139">
        <f t="shared" si="314"/>
        <v>200</v>
      </c>
      <c r="BY401" s="139">
        <f t="shared" si="315"/>
        <v>0</v>
      </c>
      <c r="BZ401" s="139">
        <f t="shared" si="316"/>
        <v>-83.333333333333343</v>
      </c>
      <c r="CA401" s="137" t="str">
        <f t="shared" si="317"/>
        <v>N</v>
      </c>
      <c r="CB401" s="137" t="str">
        <f t="shared" si="318"/>
        <v>Y</v>
      </c>
      <c r="CC401" s="137" t="str">
        <f t="shared" si="319"/>
        <v>Y</v>
      </c>
    </row>
    <row r="402" spans="1:81" x14ac:dyDescent="0.3">
      <c r="A402" s="137" t="str">
        <f>'FOD (ALL)'!B402</f>
        <v>TORNTPHARM</v>
      </c>
      <c r="B402" s="146">
        <f>'FOD (ALL)'!C402</f>
        <v>43979</v>
      </c>
      <c r="C402" s="137">
        <f>'FOD (ALL)'!G402</f>
        <v>2596</v>
      </c>
      <c r="D402" s="137">
        <f>'FOD (ALL)'!X402</f>
        <v>2606.8000000000002</v>
      </c>
      <c r="E402" s="137">
        <f>'FOD (ALL)'!AO402</f>
        <v>2561.4</v>
      </c>
      <c r="F402" s="137">
        <f>'FOD (ALL)'!BF402</f>
        <v>2491.3000000000002</v>
      </c>
      <c r="G402" s="137">
        <f>'FOD (ALL)'!BW402</f>
        <v>2493</v>
      </c>
      <c r="H402" s="137" t="str">
        <f t="shared" si="276"/>
        <v>N</v>
      </c>
      <c r="I402" s="137" t="str">
        <f t="shared" si="277"/>
        <v>Y</v>
      </c>
      <c r="J402" s="137" t="str">
        <f t="shared" si="278"/>
        <v>Y</v>
      </c>
      <c r="K402" s="137" t="str">
        <f t="shared" si="279"/>
        <v>N</v>
      </c>
      <c r="L402" s="139">
        <f t="shared" si="280"/>
        <v>-0.41430105876937939</v>
      </c>
      <c r="M402" s="139">
        <f t="shared" si="281"/>
        <v>1.7724681814632659</v>
      </c>
      <c r="N402" s="139">
        <f t="shared" si="282"/>
        <v>2.8137919961465863</v>
      </c>
      <c r="O402" s="139">
        <f t="shared" si="283"/>
        <v>-6.8190934616920107E-2</v>
      </c>
      <c r="P402" s="137" t="str">
        <f t="shared" si="284"/>
        <v>N</v>
      </c>
      <c r="Q402" s="137" t="str">
        <f t="shared" si="285"/>
        <v>N</v>
      </c>
      <c r="R402" s="137" t="str">
        <f t="shared" si="286"/>
        <v>Y</v>
      </c>
      <c r="S402" s="137">
        <f>'FOD (ALL)'!D402</f>
        <v>2586.1999999999998</v>
      </c>
      <c r="T402" s="137">
        <f>'FOD (ALL)'!U402</f>
        <v>2587.9499999999998</v>
      </c>
      <c r="U402" s="137">
        <f>'FOD (ALL)'!AL402</f>
        <v>2495.85</v>
      </c>
      <c r="V402" s="137">
        <f>'FOD (ALL)'!BC402</f>
        <v>2516</v>
      </c>
      <c r="W402" s="137">
        <f>'FOD (ALL)'!BT402</f>
        <v>2472.9499999999998</v>
      </c>
      <c r="X402" s="137">
        <f>'FOD (ALL)'!E402</f>
        <v>2624.3</v>
      </c>
      <c r="Y402" s="137">
        <f>'FOD (ALL)'!V402</f>
        <v>2619.4499999999998</v>
      </c>
      <c r="Z402" s="137">
        <f>'FOD (ALL)'!AM402</f>
        <v>2575</v>
      </c>
      <c r="AA402" s="137">
        <f>'FOD (ALL)'!BD402</f>
        <v>2529.1</v>
      </c>
      <c r="AB402" s="137">
        <f>'FOD (ALL)'!BU402</f>
        <v>2517.9499999999998</v>
      </c>
      <c r="AC402" s="137">
        <f>'FOD (ALL)'!F402</f>
        <v>2576.6</v>
      </c>
      <c r="AD402" s="137">
        <f>'FOD (ALL)'!W402</f>
        <v>2559.8000000000002</v>
      </c>
      <c r="AE402" s="137">
        <f>'FOD (ALL)'!AN402</f>
        <v>2495.85</v>
      </c>
      <c r="AF402" s="137">
        <f>'FOD (ALL)'!BE402</f>
        <v>2460.8000000000002</v>
      </c>
      <c r="AG402" s="137">
        <f>'FOD (ALL)'!BV402</f>
        <v>2464.0500000000002</v>
      </c>
      <c r="AH402" s="137">
        <f>'FOD (ALL)'!J402</f>
        <v>777500</v>
      </c>
      <c r="AI402" s="137">
        <f>'FOD (ALL)'!AA402</f>
        <v>773000</v>
      </c>
      <c r="AJ402" s="137">
        <f>'FOD (ALL)'!AR402</f>
        <v>793000</v>
      </c>
      <c r="AK402" s="137">
        <f>'FOD (ALL)'!BI402</f>
        <v>749000</v>
      </c>
      <c r="AL402" s="137">
        <f>'FOD (ALL)'!BZ402</f>
        <v>758000</v>
      </c>
      <c r="AM402" s="137" t="str">
        <f t="shared" si="287"/>
        <v>Y</v>
      </c>
      <c r="AN402" s="137" t="str">
        <f t="shared" si="288"/>
        <v>N</v>
      </c>
      <c r="AO402" s="137" t="str">
        <f t="shared" si="289"/>
        <v>Y</v>
      </c>
      <c r="AP402" s="137" t="str">
        <f t="shared" si="290"/>
        <v>N</v>
      </c>
      <c r="AQ402" s="139">
        <f t="shared" si="291"/>
        <v>0.58214747736093142</v>
      </c>
      <c r="AR402" s="139">
        <f t="shared" si="292"/>
        <v>-2.5220680958385877</v>
      </c>
      <c r="AS402" s="139">
        <f t="shared" si="293"/>
        <v>5.8744993324432571</v>
      </c>
      <c r="AT402" s="139">
        <f t="shared" si="294"/>
        <v>-1.1873350923482848</v>
      </c>
      <c r="AU402" s="137" t="str">
        <f t="shared" si="295"/>
        <v>Y</v>
      </c>
      <c r="AV402" s="137" t="str">
        <f t="shared" si="296"/>
        <v>N</v>
      </c>
      <c r="AW402" s="137" t="str">
        <f t="shared" si="297"/>
        <v>Y</v>
      </c>
      <c r="AX402" s="137">
        <f>'FOD (ALL)'!I402</f>
        <v>19164.990000000002</v>
      </c>
      <c r="AY402" s="137">
        <f>'FOD (ALL)'!Z402</f>
        <v>27443.64</v>
      </c>
      <c r="AZ402" s="137">
        <f>'FOD (ALL)'!AQ402</f>
        <v>30523.88</v>
      </c>
      <c r="BA402" s="137">
        <f>'FOD (ALL)'!BH402</f>
        <v>17488.02</v>
      </c>
      <c r="BB402" s="137">
        <f>'FOD (ALL)'!BY402</f>
        <v>27844.57</v>
      </c>
      <c r="BC402" s="137" t="str">
        <f t="shared" si="298"/>
        <v>N</v>
      </c>
      <c r="BD402" s="137" t="str">
        <f t="shared" si="299"/>
        <v>N</v>
      </c>
      <c r="BE402" s="137" t="str">
        <f t="shared" si="300"/>
        <v>Y</v>
      </c>
      <c r="BF402" s="137" t="str">
        <f t="shared" si="301"/>
        <v>N</v>
      </c>
      <c r="BG402" s="139">
        <f t="shared" si="302"/>
        <v>-30.16600567563194</v>
      </c>
      <c r="BH402" s="139">
        <f t="shared" si="303"/>
        <v>-10.091246591193523</v>
      </c>
      <c r="BI402" s="139">
        <f t="shared" si="304"/>
        <v>74.541657660501301</v>
      </c>
      <c r="BJ402" s="139">
        <f t="shared" si="305"/>
        <v>-37.194145932223051</v>
      </c>
      <c r="BK402" s="137" t="str">
        <f t="shared" si="306"/>
        <v>N</v>
      </c>
      <c r="BL402" s="137" t="str">
        <f t="shared" si="307"/>
        <v>N</v>
      </c>
      <c r="BM402" s="137" t="str">
        <f t="shared" si="308"/>
        <v>Y</v>
      </c>
      <c r="BN402" s="137">
        <f>'FOD (ALL)'!H402</f>
        <v>1475</v>
      </c>
      <c r="BO402" s="137">
        <f>'FOD (ALL)'!Y402</f>
        <v>2119</v>
      </c>
      <c r="BP402" s="137">
        <f>'FOD (ALL)'!AP402</f>
        <v>2404</v>
      </c>
      <c r="BQ402" s="137">
        <f>'FOD (ALL)'!BG402</f>
        <v>1406</v>
      </c>
      <c r="BR402" s="137">
        <f>'FOD (ALL)'!BX402</f>
        <v>2231</v>
      </c>
      <c r="BS402" s="137" t="str">
        <f t="shared" si="309"/>
        <v>N</v>
      </c>
      <c r="BT402" s="137" t="str">
        <f t="shared" si="310"/>
        <v>N</v>
      </c>
      <c r="BU402" s="137" t="str">
        <f t="shared" si="311"/>
        <v>Y</v>
      </c>
      <c r="BV402" s="137" t="str">
        <f t="shared" si="312"/>
        <v>N</v>
      </c>
      <c r="BW402" s="139">
        <f t="shared" si="313"/>
        <v>-30.39169419537518</v>
      </c>
      <c r="BX402" s="139">
        <f t="shared" si="314"/>
        <v>-11.855241264559069</v>
      </c>
      <c r="BY402" s="139">
        <f t="shared" si="315"/>
        <v>70.981507823613086</v>
      </c>
      <c r="BZ402" s="139">
        <f t="shared" si="316"/>
        <v>-36.978933213805469</v>
      </c>
      <c r="CA402" s="137" t="str">
        <f t="shared" si="317"/>
        <v>N</v>
      </c>
      <c r="CB402" s="137" t="str">
        <f t="shared" si="318"/>
        <v>N</v>
      </c>
      <c r="CC402" s="137" t="str">
        <f t="shared" si="319"/>
        <v>Y</v>
      </c>
    </row>
    <row r="403" spans="1:81" x14ac:dyDescent="0.3">
      <c r="A403" s="137" t="str">
        <f>'FOD (ALL)'!B403</f>
        <v>TORNTPHARM</v>
      </c>
      <c r="B403" s="146">
        <f>'FOD (ALL)'!C403</f>
        <v>44007</v>
      </c>
      <c r="C403" s="137">
        <f>'FOD (ALL)'!G403</f>
        <v>2576.5</v>
      </c>
      <c r="D403" s="137">
        <f>'FOD (ALL)'!X403</f>
        <v>2595</v>
      </c>
      <c r="E403" s="137">
        <f>'FOD (ALL)'!AO403</f>
        <v>2551.4</v>
      </c>
      <c r="F403" s="137">
        <f>'FOD (ALL)'!BF403</f>
        <v>2476.4</v>
      </c>
      <c r="G403" s="137">
        <f>'FOD (ALL)'!BW403</f>
        <v>2477.25</v>
      </c>
      <c r="H403" s="137" t="str">
        <f t="shared" si="276"/>
        <v>N</v>
      </c>
      <c r="I403" s="137" t="str">
        <f t="shared" si="277"/>
        <v>Y</v>
      </c>
      <c r="J403" s="137" t="str">
        <f t="shared" si="278"/>
        <v>Y</v>
      </c>
      <c r="K403" s="137" t="str">
        <f t="shared" si="279"/>
        <v>N</v>
      </c>
      <c r="L403" s="139">
        <f t="shared" si="280"/>
        <v>-0.71290944123314071</v>
      </c>
      <c r="M403" s="139">
        <f t="shared" si="281"/>
        <v>1.7088657207807441</v>
      </c>
      <c r="N403" s="139">
        <f t="shared" si="282"/>
        <v>3.0285898885478924</v>
      </c>
      <c r="O403" s="139">
        <f t="shared" si="283"/>
        <v>-3.431224139670639E-2</v>
      </c>
      <c r="P403" s="137" t="str">
        <f t="shared" si="284"/>
        <v>N</v>
      </c>
      <c r="Q403" s="137" t="str">
        <f t="shared" si="285"/>
        <v>N</v>
      </c>
      <c r="R403" s="137" t="str">
        <f t="shared" si="286"/>
        <v>Y</v>
      </c>
      <c r="S403" s="137">
        <f>'FOD (ALL)'!D403</f>
        <v>2590.9499999999998</v>
      </c>
      <c r="T403" s="137">
        <f>'FOD (ALL)'!U403</f>
        <v>2600</v>
      </c>
      <c r="U403" s="137">
        <f>'FOD (ALL)'!AL403</f>
        <v>2489.15</v>
      </c>
      <c r="V403" s="137">
        <f>'FOD (ALL)'!BC403</f>
        <v>2471</v>
      </c>
      <c r="W403" s="137">
        <f>'FOD (ALL)'!BT403</f>
        <v>2482</v>
      </c>
      <c r="X403" s="137">
        <f>'FOD (ALL)'!E403</f>
        <v>2606.35</v>
      </c>
      <c r="Y403" s="137">
        <f>'FOD (ALL)'!V403</f>
        <v>2603</v>
      </c>
      <c r="Z403" s="137">
        <f>'FOD (ALL)'!AM403</f>
        <v>2560.35</v>
      </c>
      <c r="AA403" s="137">
        <f>'FOD (ALL)'!BD403</f>
        <v>2478</v>
      </c>
      <c r="AB403" s="137">
        <f>'FOD (ALL)'!BU403</f>
        <v>2500</v>
      </c>
      <c r="AC403" s="137">
        <f>'FOD (ALL)'!F403</f>
        <v>2550</v>
      </c>
      <c r="AD403" s="137">
        <f>'FOD (ALL)'!W403</f>
        <v>2551.1</v>
      </c>
      <c r="AE403" s="137">
        <f>'FOD (ALL)'!AN403</f>
        <v>2489.15</v>
      </c>
      <c r="AF403" s="137">
        <f>'FOD (ALL)'!BE403</f>
        <v>2458.15</v>
      </c>
      <c r="AG403" s="137">
        <f>'FOD (ALL)'!BV403</f>
        <v>2466.3000000000002</v>
      </c>
      <c r="AH403" s="137">
        <f>'FOD (ALL)'!J403</f>
        <v>123500</v>
      </c>
      <c r="AI403" s="137">
        <f>'FOD (ALL)'!AA403</f>
        <v>82500</v>
      </c>
      <c r="AJ403" s="137">
        <f>'FOD (ALL)'!AR403</f>
        <v>63500</v>
      </c>
      <c r="AK403" s="137">
        <f>'FOD (ALL)'!BI403</f>
        <v>47000</v>
      </c>
      <c r="AL403" s="137">
        <f>'FOD (ALL)'!BZ403</f>
        <v>45000</v>
      </c>
      <c r="AM403" s="137" t="str">
        <f t="shared" si="287"/>
        <v>Y</v>
      </c>
      <c r="AN403" s="137" t="str">
        <f t="shared" si="288"/>
        <v>Y</v>
      </c>
      <c r="AO403" s="137" t="str">
        <f t="shared" si="289"/>
        <v>Y</v>
      </c>
      <c r="AP403" s="137" t="str">
        <f t="shared" si="290"/>
        <v>Y</v>
      </c>
      <c r="AQ403" s="139">
        <f t="shared" si="291"/>
        <v>49.696969696969695</v>
      </c>
      <c r="AR403" s="139">
        <f t="shared" si="292"/>
        <v>29.921259842519689</v>
      </c>
      <c r="AS403" s="139">
        <f t="shared" si="293"/>
        <v>35.106382978723403</v>
      </c>
      <c r="AT403" s="139">
        <f t="shared" si="294"/>
        <v>4.4444444444444446</v>
      </c>
      <c r="AU403" s="137" t="str">
        <f t="shared" si="295"/>
        <v>Y</v>
      </c>
      <c r="AV403" s="137" t="str">
        <f t="shared" si="296"/>
        <v>N</v>
      </c>
      <c r="AW403" s="137" t="str">
        <f t="shared" si="297"/>
        <v>Y</v>
      </c>
      <c r="AX403" s="137">
        <f>'FOD (ALL)'!I403</f>
        <v>3650.2</v>
      </c>
      <c r="AY403" s="137">
        <f>'FOD (ALL)'!Z403</f>
        <v>2335.92</v>
      </c>
      <c r="AZ403" s="137">
        <f>'FOD (ALL)'!AQ403</f>
        <v>1781.15</v>
      </c>
      <c r="BA403" s="137">
        <f>'FOD (ALL)'!BH403</f>
        <v>222.14</v>
      </c>
      <c r="BB403" s="137">
        <f>'FOD (ALL)'!BY403</f>
        <v>1413.5</v>
      </c>
      <c r="BC403" s="137" t="str">
        <f t="shared" si="298"/>
        <v>Y</v>
      </c>
      <c r="BD403" s="137" t="str">
        <f t="shared" si="299"/>
        <v>Y</v>
      </c>
      <c r="BE403" s="137" t="str">
        <f t="shared" si="300"/>
        <v>Y</v>
      </c>
      <c r="BF403" s="137" t="str">
        <f t="shared" si="301"/>
        <v>N</v>
      </c>
      <c r="BG403" s="139">
        <f t="shared" si="302"/>
        <v>56.263913147710518</v>
      </c>
      <c r="BH403" s="139">
        <f t="shared" si="303"/>
        <v>31.14673104454987</v>
      </c>
      <c r="BI403" s="139">
        <f t="shared" si="304"/>
        <v>701.81417124336019</v>
      </c>
      <c r="BJ403" s="139">
        <f t="shared" si="305"/>
        <v>-84.28440042447825</v>
      </c>
      <c r="BK403" s="137" t="str">
        <f t="shared" si="306"/>
        <v>Y</v>
      </c>
      <c r="BL403" s="137" t="str">
        <f t="shared" si="307"/>
        <v>N</v>
      </c>
      <c r="BM403" s="137" t="str">
        <f t="shared" si="308"/>
        <v>Y</v>
      </c>
      <c r="BN403" s="137">
        <f>'FOD (ALL)'!H403</f>
        <v>284</v>
      </c>
      <c r="BO403" s="137">
        <f>'FOD (ALL)'!Y403</f>
        <v>181</v>
      </c>
      <c r="BP403" s="137">
        <f>'FOD (ALL)'!AP403</f>
        <v>141</v>
      </c>
      <c r="BQ403" s="137">
        <f>'FOD (ALL)'!BG403</f>
        <v>18</v>
      </c>
      <c r="BR403" s="137">
        <f>'FOD (ALL)'!BX403</f>
        <v>114</v>
      </c>
      <c r="BS403" s="137" t="str">
        <f t="shared" si="309"/>
        <v>Y</v>
      </c>
      <c r="BT403" s="137" t="str">
        <f t="shared" si="310"/>
        <v>Y</v>
      </c>
      <c r="BU403" s="137" t="str">
        <f t="shared" si="311"/>
        <v>Y</v>
      </c>
      <c r="BV403" s="137" t="str">
        <f t="shared" si="312"/>
        <v>N</v>
      </c>
      <c r="BW403" s="139">
        <f t="shared" si="313"/>
        <v>56.906077348066297</v>
      </c>
      <c r="BX403" s="139">
        <f t="shared" si="314"/>
        <v>28.368794326241137</v>
      </c>
      <c r="BY403" s="139">
        <f t="shared" si="315"/>
        <v>683.33333333333326</v>
      </c>
      <c r="BZ403" s="139">
        <f t="shared" si="316"/>
        <v>-84.210526315789465</v>
      </c>
      <c r="CA403" s="137" t="str">
        <f t="shared" si="317"/>
        <v>Y</v>
      </c>
      <c r="CB403" s="137" t="str">
        <f t="shared" si="318"/>
        <v>N</v>
      </c>
      <c r="CC403" s="137" t="str">
        <f t="shared" si="319"/>
        <v>Y</v>
      </c>
    </row>
    <row r="404" spans="1:81" x14ac:dyDescent="0.3">
      <c r="A404" s="137" t="str">
        <f>'FOD (ALL)'!B404</f>
        <v>TORNTPHARM</v>
      </c>
      <c r="B404" s="146">
        <f>'FOD (ALL)'!C404</f>
        <v>44042</v>
      </c>
      <c r="C404" s="137">
        <f>'FOD (ALL)'!G404</f>
        <v>2621.95</v>
      </c>
      <c r="D404" s="137">
        <f>'FOD (ALL)'!X404</f>
        <v>2596</v>
      </c>
      <c r="E404" s="137">
        <f>'FOD (ALL)'!AO404</f>
        <v>2592.9</v>
      </c>
      <c r="F404" s="137">
        <f>'FOD (ALL)'!BF404</f>
        <v>2522.15</v>
      </c>
      <c r="G404" s="137">
        <f>'FOD (ALL)'!BW404</f>
        <v>2520.65</v>
      </c>
      <c r="H404" s="137" t="str">
        <f t="shared" si="276"/>
        <v>Y</v>
      </c>
      <c r="I404" s="137" t="str">
        <f t="shared" si="277"/>
        <v>Y</v>
      </c>
      <c r="J404" s="137" t="str">
        <f t="shared" si="278"/>
        <v>Y</v>
      </c>
      <c r="K404" s="137" t="str">
        <f t="shared" si="279"/>
        <v>Y</v>
      </c>
      <c r="L404" s="139">
        <f t="shared" si="280"/>
        <v>0.99961479198766634</v>
      </c>
      <c r="M404" s="139">
        <f t="shared" si="281"/>
        <v>0.11955725249720039</v>
      </c>
      <c r="N404" s="139">
        <f t="shared" si="282"/>
        <v>2.8051464028705668</v>
      </c>
      <c r="O404" s="139">
        <f t="shared" si="283"/>
        <v>5.9508460119413645E-2</v>
      </c>
      <c r="P404" s="137" t="str">
        <f t="shared" si="284"/>
        <v>Y</v>
      </c>
      <c r="Q404" s="137" t="str">
        <f t="shared" si="285"/>
        <v>N</v>
      </c>
      <c r="R404" s="137" t="str">
        <f t="shared" si="286"/>
        <v>Y</v>
      </c>
      <c r="S404" s="137">
        <f>'FOD (ALL)'!D404</f>
        <v>0</v>
      </c>
      <c r="T404" s="137">
        <f>'FOD (ALL)'!U404</f>
        <v>2585</v>
      </c>
      <c r="U404" s="137">
        <f>'FOD (ALL)'!AL404</f>
        <v>0</v>
      </c>
      <c r="V404" s="137">
        <f>'FOD (ALL)'!BC404</f>
        <v>0</v>
      </c>
      <c r="W404" s="137">
        <f>'FOD (ALL)'!BT404</f>
        <v>0</v>
      </c>
      <c r="X404" s="137">
        <f>'FOD (ALL)'!E404</f>
        <v>0</v>
      </c>
      <c r="Y404" s="137">
        <f>'FOD (ALL)'!V404</f>
        <v>2596</v>
      </c>
      <c r="Z404" s="137">
        <f>'FOD (ALL)'!AM404</f>
        <v>0</v>
      </c>
      <c r="AA404" s="137">
        <f>'FOD (ALL)'!BD404</f>
        <v>0</v>
      </c>
      <c r="AB404" s="137">
        <f>'FOD (ALL)'!BU404</f>
        <v>0</v>
      </c>
      <c r="AC404" s="137">
        <f>'FOD (ALL)'!F404</f>
        <v>0</v>
      </c>
      <c r="AD404" s="137">
        <f>'FOD (ALL)'!W404</f>
        <v>2585</v>
      </c>
      <c r="AE404" s="137">
        <f>'FOD (ALL)'!AN404</f>
        <v>0</v>
      </c>
      <c r="AF404" s="137">
        <f>'FOD (ALL)'!BE404</f>
        <v>0</v>
      </c>
      <c r="AG404" s="137">
        <f>'FOD (ALL)'!BV404</f>
        <v>0</v>
      </c>
      <c r="AH404" s="137">
        <f>'FOD (ALL)'!J404</f>
        <v>1000</v>
      </c>
      <c r="AI404" s="137">
        <f>'FOD (ALL)'!AA404</f>
        <v>1000</v>
      </c>
      <c r="AJ404" s="137">
        <f>'FOD (ALL)'!AR404</f>
        <v>1000</v>
      </c>
      <c r="AK404" s="137">
        <f>'FOD (ALL)'!BI404</f>
        <v>1000</v>
      </c>
      <c r="AL404" s="137">
        <f>'FOD (ALL)'!BZ404</f>
        <v>1000</v>
      </c>
      <c r="AM404" s="137" t="str">
        <f t="shared" si="287"/>
        <v>Y</v>
      </c>
      <c r="AN404" s="137" t="str">
        <f t="shared" si="288"/>
        <v>Y</v>
      </c>
      <c r="AO404" s="137" t="str">
        <f t="shared" si="289"/>
        <v>Y</v>
      </c>
      <c r="AP404" s="137" t="str">
        <f t="shared" si="290"/>
        <v>Y</v>
      </c>
      <c r="AQ404" s="139">
        <f t="shared" si="291"/>
        <v>0</v>
      </c>
      <c r="AR404" s="139">
        <f t="shared" si="292"/>
        <v>0</v>
      </c>
      <c r="AS404" s="139">
        <f t="shared" si="293"/>
        <v>0</v>
      </c>
      <c r="AT404" s="139">
        <f t="shared" si="294"/>
        <v>0</v>
      </c>
      <c r="AU404" s="137" t="str">
        <f t="shared" si="295"/>
        <v>Y</v>
      </c>
      <c r="AV404" s="137" t="str">
        <f t="shared" si="296"/>
        <v>Y</v>
      </c>
      <c r="AW404" s="137" t="str">
        <f t="shared" si="297"/>
        <v>Y</v>
      </c>
      <c r="AX404" s="137">
        <f>'FOD (ALL)'!I404</f>
        <v>0</v>
      </c>
      <c r="AY404" s="137">
        <f>'FOD (ALL)'!Z404</f>
        <v>25.9</v>
      </c>
      <c r="AZ404" s="137">
        <f>'FOD (ALL)'!AQ404</f>
        <v>0</v>
      </c>
      <c r="BA404" s="137">
        <f>'FOD (ALL)'!BH404</f>
        <v>0</v>
      </c>
      <c r="BB404" s="137">
        <f>'FOD (ALL)'!BY404</f>
        <v>0</v>
      </c>
      <c r="BC404" s="137" t="str">
        <f t="shared" si="298"/>
        <v>N</v>
      </c>
      <c r="BD404" s="137" t="str">
        <f t="shared" si="299"/>
        <v>Y</v>
      </c>
      <c r="BE404" s="137" t="str">
        <f t="shared" si="300"/>
        <v>Y</v>
      </c>
      <c r="BF404" s="137" t="str">
        <f t="shared" si="301"/>
        <v>Y</v>
      </c>
      <c r="BG404" s="139">
        <f t="shared" si="302"/>
        <v>-100</v>
      </c>
      <c r="BH404" s="139" t="e">
        <f t="shared" si="303"/>
        <v>#DIV/0!</v>
      </c>
      <c r="BI404" s="139" t="e">
        <f t="shared" si="304"/>
        <v>#DIV/0!</v>
      </c>
      <c r="BJ404" s="139" t="e">
        <f t="shared" si="305"/>
        <v>#DIV/0!</v>
      </c>
      <c r="BK404" s="137" t="e">
        <f t="shared" si="306"/>
        <v>#DIV/0!</v>
      </c>
      <c r="BL404" s="137" t="e">
        <f t="shared" si="307"/>
        <v>#DIV/0!</v>
      </c>
      <c r="BM404" s="137" t="e">
        <f t="shared" si="308"/>
        <v>#DIV/0!</v>
      </c>
      <c r="BN404" s="137">
        <f>'FOD (ALL)'!H404</f>
        <v>0</v>
      </c>
      <c r="BO404" s="137">
        <f>'FOD (ALL)'!Y404</f>
        <v>2</v>
      </c>
      <c r="BP404" s="137">
        <f>'FOD (ALL)'!AP404</f>
        <v>0</v>
      </c>
      <c r="BQ404" s="137">
        <f>'FOD (ALL)'!BG404</f>
        <v>0</v>
      </c>
      <c r="BR404" s="137">
        <f>'FOD (ALL)'!BX404</f>
        <v>0</v>
      </c>
      <c r="BS404" s="137" t="str">
        <f t="shared" si="309"/>
        <v>N</v>
      </c>
      <c r="BT404" s="137" t="str">
        <f t="shared" si="310"/>
        <v>Y</v>
      </c>
      <c r="BU404" s="137" t="str">
        <f t="shared" si="311"/>
        <v>Y</v>
      </c>
      <c r="BV404" s="137" t="str">
        <f t="shared" si="312"/>
        <v>Y</v>
      </c>
      <c r="BW404" s="139">
        <f t="shared" si="313"/>
        <v>-100</v>
      </c>
      <c r="BX404" s="139" t="e">
        <f t="shared" si="314"/>
        <v>#DIV/0!</v>
      </c>
      <c r="BY404" s="139" t="e">
        <f t="shared" si="315"/>
        <v>#DIV/0!</v>
      </c>
      <c r="BZ404" s="139" t="e">
        <f t="shared" si="316"/>
        <v>#DIV/0!</v>
      </c>
      <c r="CA404" s="137" t="e">
        <f t="shared" si="317"/>
        <v>#DIV/0!</v>
      </c>
      <c r="CB404" s="137" t="e">
        <f t="shared" si="318"/>
        <v>#DIV/0!</v>
      </c>
      <c r="CC404" s="137" t="e">
        <f t="shared" si="319"/>
        <v>#DIV/0!</v>
      </c>
    </row>
    <row r="405" spans="1:81" x14ac:dyDescent="0.3">
      <c r="A405" s="137" t="str">
        <f>'FOD (ALL)'!B405</f>
        <v>TORNTPOWER</v>
      </c>
      <c r="B405" s="146">
        <f>'FOD (ALL)'!C405</f>
        <v>43979</v>
      </c>
      <c r="C405" s="137">
        <f>'FOD (ALL)'!G405</f>
        <v>301.10000000000002</v>
      </c>
      <c r="D405" s="137">
        <f>'FOD (ALL)'!X405</f>
        <v>301.39999999999998</v>
      </c>
      <c r="E405" s="137">
        <f>'FOD (ALL)'!AO405</f>
        <v>304.5</v>
      </c>
      <c r="F405" s="137">
        <f>'FOD (ALL)'!BF405</f>
        <v>303.60000000000002</v>
      </c>
      <c r="G405" s="137">
        <f>'FOD (ALL)'!BW405</f>
        <v>295.95</v>
      </c>
      <c r="H405" s="137" t="str">
        <f t="shared" si="276"/>
        <v>N</v>
      </c>
      <c r="I405" s="137" t="str">
        <f t="shared" si="277"/>
        <v>N</v>
      </c>
      <c r="J405" s="137" t="str">
        <f t="shared" si="278"/>
        <v>Y</v>
      </c>
      <c r="K405" s="137" t="str">
        <f t="shared" si="279"/>
        <v>Y</v>
      </c>
      <c r="L405" s="139">
        <f t="shared" si="280"/>
        <v>-9.9535500995339934E-2</v>
      </c>
      <c r="M405" s="139">
        <f t="shared" si="281"/>
        <v>-1.0180623973727496</v>
      </c>
      <c r="N405" s="139">
        <f t="shared" si="282"/>
        <v>0.29644268774702803</v>
      </c>
      <c r="O405" s="139">
        <f t="shared" si="283"/>
        <v>2.5848960973137469</v>
      </c>
      <c r="P405" s="137" t="str">
        <f t="shared" si="284"/>
        <v>Y</v>
      </c>
      <c r="Q405" s="137" t="str">
        <f t="shared" si="285"/>
        <v>N</v>
      </c>
      <c r="R405" s="137" t="str">
        <f t="shared" si="286"/>
        <v>N</v>
      </c>
      <c r="S405" s="137">
        <f>'FOD (ALL)'!D405</f>
        <v>300.85000000000002</v>
      </c>
      <c r="T405" s="137">
        <f>'FOD (ALL)'!U405</f>
        <v>305.95</v>
      </c>
      <c r="U405" s="137">
        <f>'FOD (ALL)'!AL405</f>
        <v>307.5</v>
      </c>
      <c r="V405" s="137">
        <f>'FOD (ALL)'!BC405</f>
        <v>294.60000000000002</v>
      </c>
      <c r="W405" s="137">
        <f>'FOD (ALL)'!BT405</f>
        <v>304.2</v>
      </c>
      <c r="X405" s="137">
        <f>'FOD (ALL)'!E405</f>
        <v>309.60000000000002</v>
      </c>
      <c r="Y405" s="137">
        <f>'FOD (ALL)'!V405</f>
        <v>307.5</v>
      </c>
      <c r="Z405" s="137">
        <f>'FOD (ALL)'!AM405</f>
        <v>308.8</v>
      </c>
      <c r="AA405" s="137">
        <f>'FOD (ALL)'!BD405</f>
        <v>318.95</v>
      </c>
      <c r="AB405" s="137">
        <f>'FOD (ALL)'!BU405</f>
        <v>305</v>
      </c>
      <c r="AC405" s="137">
        <f>'FOD (ALL)'!F405</f>
        <v>299.8</v>
      </c>
      <c r="AD405" s="137">
        <f>'FOD (ALL)'!W405</f>
        <v>299.05</v>
      </c>
      <c r="AE405" s="137">
        <f>'FOD (ALL)'!AN405</f>
        <v>301.39999999999998</v>
      </c>
      <c r="AF405" s="137">
        <f>'FOD (ALL)'!BE405</f>
        <v>292.25</v>
      </c>
      <c r="AG405" s="137">
        <f>'FOD (ALL)'!BV405</f>
        <v>294.45</v>
      </c>
      <c r="AH405" s="137">
        <f>'FOD (ALL)'!J405</f>
        <v>2031000</v>
      </c>
      <c r="AI405" s="137">
        <f>'FOD (ALL)'!AA405</f>
        <v>2331000</v>
      </c>
      <c r="AJ405" s="137">
        <f>'FOD (ALL)'!AR405</f>
        <v>2463000</v>
      </c>
      <c r="AK405" s="137">
        <f>'FOD (ALL)'!BI405</f>
        <v>2412000</v>
      </c>
      <c r="AL405" s="137">
        <f>'FOD (ALL)'!BZ405</f>
        <v>2157000</v>
      </c>
      <c r="AM405" s="137" t="str">
        <f t="shared" si="287"/>
        <v>N</v>
      </c>
      <c r="AN405" s="137" t="str">
        <f t="shared" si="288"/>
        <v>N</v>
      </c>
      <c r="AO405" s="137" t="str">
        <f t="shared" si="289"/>
        <v>Y</v>
      </c>
      <c r="AP405" s="137" t="str">
        <f t="shared" si="290"/>
        <v>Y</v>
      </c>
      <c r="AQ405" s="139">
        <f t="shared" si="291"/>
        <v>-12.87001287001287</v>
      </c>
      <c r="AR405" s="139">
        <f t="shared" si="292"/>
        <v>-5.3593179049939099</v>
      </c>
      <c r="AS405" s="139">
        <f t="shared" si="293"/>
        <v>2.1144278606965177</v>
      </c>
      <c r="AT405" s="139">
        <f t="shared" si="294"/>
        <v>11.821974965229485</v>
      </c>
      <c r="AU405" s="137" t="str">
        <f t="shared" si="295"/>
        <v>N</v>
      </c>
      <c r="AV405" s="137" t="str">
        <f t="shared" si="296"/>
        <v>N</v>
      </c>
      <c r="AW405" s="137" t="str">
        <f t="shared" si="297"/>
        <v>N</v>
      </c>
      <c r="AX405" s="137">
        <f>'FOD (ALL)'!I405</f>
        <v>9440.57</v>
      </c>
      <c r="AY405" s="137">
        <f>'FOD (ALL)'!Z405</f>
        <v>7154</v>
      </c>
      <c r="AZ405" s="137">
        <f>'FOD (ALL)'!AQ405</f>
        <v>8641.6</v>
      </c>
      <c r="BA405" s="137">
        <f>'FOD (ALL)'!BH405</f>
        <v>33851.47</v>
      </c>
      <c r="BB405" s="137">
        <f>'FOD (ALL)'!BY405</f>
        <v>7799.65</v>
      </c>
      <c r="BC405" s="137" t="str">
        <f t="shared" si="298"/>
        <v>Y</v>
      </c>
      <c r="BD405" s="137" t="str">
        <f t="shared" si="299"/>
        <v>N</v>
      </c>
      <c r="BE405" s="137" t="str">
        <f t="shared" si="300"/>
        <v>N</v>
      </c>
      <c r="BF405" s="137" t="str">
        <f t="shared" si="301"/>
        <v>Y</v>
      </c>
      <c r="BG405" s="139">
        <f t="shared" si="302"/>
        <v>31.962119094213026</v>
      </c>
      <c r="BH405" s="139">
        <f t="shared" si="303"/>
        <v>-17.214404739862992</v>
      </c>
      <c r="BI405" s="139">
        <f t="shared" si="304"/>
        <v>-74.472009635032094</v>
      </c>
      <c r="BJ405" s="139">
        <f t="shared" si="305"/>
        <v>334.0126800561564</v>
      </c>
      <c r="BK405" s="137" t="str">
        <f t="shared" si="306"/>
        <v>Y</v>
      </c>
      <c r="BL405" s="137" t="str">
        <f t="shared" si="307"/>
        <v>Y</v>
      </c>
      <c r="BM405" s="137" t="str">
        <f t="shared" si="308"/>
        <v>N</v>
      </c>
      <c r="BN405" s="137">
        <f>'FOD (ALL)'!H405</f>
        <v>1031</v>
      </c>
      <c r="BO405" s="137">
        <f>'FOD (ALL)'!Y405</f>
        <v>787</v>
      </c>
      <c r="BP405" s="137">
        <f>'FOD (ALL)'!AP405</f>
        <v>944</v>
      </c>
      <c r="BQ405" s="137">
        <f>'FOD (ALL)'!BG405</f>
        <v>3664</v>
      </c>
      <c r="BR405" s="137">
        <f>'FOD (ALL)'!BX405</f>
        <v>870</v>
      </c>
      <c r="BS405" s="137" t="str">
        <f t="shared" si="309"/>
        <v>Y</v>
      </c>
      <c r="BT405" s="137" t="str">
        <f t="shared" si="310"/>
        <v>N</v>
      </c>
      <c r="BU405" s="137" t="str">
        <f t="shared" si="311"/>
        <v>N</v>
      </c>
      <c r="BV405" s="137" t="str">
        <f t="shared" si="312"/>
        <v>Y</v>
      </c>
      <c r="BW405" s="139">
        <f t="shared" si="313"/>
        <v>31.003811944091485</v>
      </c>
      <c r="BX405" s="139">
        <f t="shared" si="314"/>
        <v>-16.631355932203391</v>
      </c>
      <c r="BY405" s="139">
        <f t="shared" si="315"/>
        <v>-74.235807860262</v>
      </c>
      <c r="BZ405" s="139">
        <f t="shared" si="316"/>
        <v>321.14942528735628</v>
      </c>
      <c r="CA405" s="137" t="str">
        <f t="shared" si="317"/>
        <v>Y</v>
      </c>
      <c r="CB405" s="137" t="str">
        <f t="shared" si="318"/>
        <v>Y</v>
      </c>
      <c r="CC405" s="137" t="str">
        <f t="shared" si="319"/>
        <v>N</v>
      </c>
    </row>
    <row r="406" spans="1:81" x14ac:dyDescent="0.3">
      <c r="A406" s="137" t="str">
        <f>'FOD (ALL)'!B406</f>
        <v>TORNTPOWER</v>
      </c>
      <c r="B406" s="146">
        <f>'FOD (ALL)'!C406</f>
        <v>44007</v>
      </c>
      <c r="C406" s="137">
        <f>'FOD (ALL)'!G406</f>
        <v>300.89999999999998</v>
      </c>
      <c r="D406" s="137">
        <f>'FOD (ALL)'!X406</f>
        <v>301.64999999999998</v>
      </c>
      <c r="E406" s="137">
        <f>'FOD (ALL)'!AO406</f>
        <v>304.55</v>
      </c>
      <c r="F406" s="137">
        <f>'FOD (ALL)'!BF406</f>
        <v>304.10000000000002</v>
      </c>
      <c r="G406" s="137">
        <f>'FOD (ALL)'!BW406</f>
        <v>296.2</v>
      </c>
      <c r="H406" s="137" t="str">
        <f t="shared" si="276"/>
        <v>N</v>
      </c>
      <c r="I406" s="137" t="str">
        <f t="shared" si="277"/>
        <v>N</v>
      </c>
      <c r="J406" s="137" t="str">
        <f t="shared" si="278"/>
        <v>Y</v>
      </c>
      <c r="K406" s="137" t="str">
        <f t="shared" si="279"/>
        <v>Y</v>
      </c>
      <c r="L406" s="139">
        <f t="shared" si="280"/>
        <v>-0.24863252113376433</v>
      </c>
      <c r="M406" s="139">
        <f t="shared" si="281"/>
        <v>-0.95222459366279233</v>
      </c>
      <c r="N406" s="139">
        <f t="shared" si="282"/>
        <v>0.14797763893455723</v>
      </c>
      <c r="O406" s="139">
        <f t="shared" si="283"/>
        <v>2.6671168129642249</v>
      </c>
      <c r="P406" s="137" t="str">
        <f t="shared" si="284"/>
        <v>Y</v>
      </c>
      <c r="Q406" s="137" t="str">
        <f t="shared" si="285"/>
        <v>N</v>
      </c>
      <c r="R406" s="137" t="str">
        <f t="shared" si="286"/>
        <v>N</v>
      </c>
      <c r="S406" s="137">
        <f>'FOD (ALL)'!D406</f>
        <v>303</v>
      </c>
      <c r="T406" s="137">
        <f>'FOD (ALL)'!U406</f>
        <v>304</v>
      </c>
      <c r="U406" s="137">
        <f>'FOD (ALL)'!AL406</f>
        <v>308.35000000000002</v>
      </c>
      <c r="V406" s="137">
        <f>'FOD (ALL)'!BC406</f>
        <v>301</v>
      </c>
      <c r="W406" s="137">
        <f>'FOD (ALL)'!BT406</f>
        <v>304.5</v>
      </c>
      <c r="X406" s="137">
        <f>'FOD (ALL)'!E406</f>
        <v>309.3</v>
      </c>
      <c r="Y406" s="137">
        <f>'FOD (ALL)'!V406</f>
        <v>304.05</v>
      </c>
      <c r="Z406" s="137">
        <f>'FOD (ALL)'!AM406</f>
        <v>308.35000000000002</v>
      </c>
      <c r="AA406" s="137">
        <f>'FOD (ALL)'!BD406</f>
        <v>318.55</v>
      </c>
      <c r="AB406" s="137">
        <f>'FOD (ALL)'!BU406</f>
        <v>305.39999999999998</v>
      </c>
      <c r="AC406" s="137">
        <f>'FOD (ALL)'!F406</f>
        <v>299.60000000000002</v>
      </c>
      <c r="AD406" s="137">
        <f>'FOD (ALL)'!W406</f>
        <v>298.95</v>
      </c>
      <c r="AE406" s="137">
        <f>'FOD (ALL)'!AN406</f>
        <v>302</v>
      </c>
      <c r="AF406" s="137">
        <f>'FOD (ALL)'!BE406</f>
        <v>297</v>
      </c>
      <c r="AG406" s="137">
        <f>'FOD (ALL)'!BV406</f>
        <v>294.35000000000002</v>
      </c>
      <c r="AH406" s="137">
        <f>'FOD (ALL)'!J406</f>
        <v>474000</v>
      </c>
      <c r="AI406" s="137">
        <f>'FOD (ALL)'!AA406</f>
        <v>288000</v>
      </c>
      <c r="AJ406" s="137">
        <f>'FOD (ALL)'!AR406</f>
        <v>246000</v>
      </c>
      <c r="AK406" s="137">
        <f>'FOD (ALL)'!BI406</f>
        <v>231000</v>
      </c>
      <c r="AL406" s="137">
        <f>'FOD (ALL)'!BZ406</f>
        <v>75000</v>
      </c>
      <c r="AM406" s="137" t="str">
        <f t="shared" si="287"/>
        <v>Y</v>
      </c>
      <c r="AN406" s="137" t="str">
        <f t="shared" si="288"/>
        <v>Y</v>
      </c>
      <c r="AO406" s="137" t="str">
        <f t="shared" si="289"/>
        <v>Y</v>
      </c>
      <c r="AP406" s="137" t="str">
        <f t="shared" si="290"/>
        <v>Y</v>
      </c>
      <c r="AQ406" s="139">
        <f t="shared" si="291"/>
        <v>64.583333333333343</v>
      </c>
      <c r="AR406" s="139">
        <f t="shared" si="292"/>
        <v>17.073170731707318</v>
      </c>
      <c r="AS406" s="139">
        <f t="shared" si="293"/>
        <v>6.4935064935064926</v>
      </c>
      <c r="AT406" s="139">
        <f t="shared" si="294"/>
        <v>208</v>
      </c>
      <c r="AU406" s="137" t="str">
        <f t="shared" si="295"/>
        <v>Y</v>
      </c>
      <c r="AV406" s="137" t="str">
        <f t="shared" si="296"/>
        <v>Y</v>
      </c>
      <c r="AW406" s="137" t="str">
        <f t="shared" si="297"/>
        <v>N</v>
      </c>
      <c r="AX406" s="137">
        <f>'FOD (ALL)'!I406</f>
        <v>1597.81</v>
      </c>
      <c r="AY406" s="137">
        <f>'FOD (ALL)'!Z406</f>
        <v>761.09</v>
      </c>
      <c r="AZ406" s="137">
        <f>'FOD (ALL)'!AQ406</f>
        <v>695.26</v>
      </c>
      <c r="BA406" s="137">
        <f>'FOD (ALL)'!BH406</f>
        <v>2471.73</v>
      </c>
      <c r="BB406" s="137">
        <f>'FOD (ALL)'!BY406</f>
        <v>152.94999999999999</v>
      </c>
      <c r="BC406" s="137" t="str">
        <f t="shared" si="298"/>
        <v>Y</v>
      </c>
      <c r="BD406" s="137" t="str">
        <f t="shared" si="299"/>
        <v>Y</v>
      </c>
      <c r="BE406" s="137" t="str">
        <f t="shared" si="300"/>
        <v>N</v>
      </c>
      <c r="BF406" s="137" t="str">
        <f t="shared" si="301"/>
        <v>Y</v>
      </c>
      <c r="BG406" s="139">
        <f t="shared" si="302"/>
        <v>109.93706394775913</v>
      </c>
      <c r="BH406" s="139">
        <f t="shared" si="303"/>
        <v>9.4684003106751486</v>
      </c>
      <c r="BI406" s="139">
        <f t="shared" si="304"/>
        <v>-71.871523184166549</v>
      </c>
      <c r="BJ406" s="139">
        <f t="shared" si="305"/>
        <v>1516.0379208891798</v>
      </c>
      <c r="BK406" s="137" t="str">
        <f t="shared" si="306"/>
        <v>Y</v>
      </c>
      <c r="BL406" s="137" t="str">
        <f t="shared" si="307"/>
        <v>Y</v>
      </c>
      <c r="BM406" s="137" t="str">
        <f t="shared" si="308"/>
        <v>N</v>
      </c>
      <c r="BN406" s="137">
        <f>'FOD (ALL)'!H406</f>
        <v>175</v>
      </c>
      <c r="BO406" s="137">
        <f>'FOD (ALL)'!Y406</f>
        <v>84</v>
      </c>
      <c r="BP406" s="137">
        <f>'FOD (ALL)'!AP406</f>
        <v>76</v>
      </c>
      <c r="BQ406" s="137">
        <f>'FOD (ALL)'!BG406</f>
        <v>268</v>
      </c>
      <c r="BR406" s="137">
        <f>'FOD (ALL)'!BX406</f>
        <v>17</v>
      </c>
      <c r="BS406" s="137" t="str">
        <f t="shared" si="309"/>
        <v>Y</v>
      </c>
      <c r="BT406" s="137" t="str">
        <f t="shared" si="310"/>
        <v>Y</v>
      </c>
      <c r="BU406" s="137" t="str">
        <f t="shared" si="311"/>
        <v>N</v>
      </c>
      <c r="BV406" s="137" t="str">
        <f t="shared" si="312"/>
        <v>Y</v>
      </c>
      <c r="BW406" s="139">
        <f t="shared" si="313"/>
        <v>108.33333333333333</v>
      </c>
      <c r="BX406" s="139">
        <f t="shared" si="314"/>
        <v>10.526315789473683</v>
      </c>
      <c r="BY406" s="139">
        <f t="shared" si="315"/>
        <v>-71.641791044776113</v>
      </c>
      <c r="BZ406" s="139">
        <f t="shared" si="316"/>
        <v>1476.4705882352941</v>
      </c>
      <c r="CA406" s="137" t="str">
        <f t="shared" si="317"/>
        <v>Y</v>
      </c>
      <c r="CB406" s="137" t="str">
        <f t="shared" si="318"/>
        <v>Y</v>
      </c>
      <c r="CC406" s="137" t="str">
        <f t="shared" si="319"/>
        <v>N</v>
      </c>
    </row>
    <row r="407" spans="1:81" x14ac:dyDescent="0.3">
      <c r="A407" s="137" t="str">
        <f>'FOD (ALL)'!B407</f>
        <v>TORNTPOWER</v>
      </c>
      <c r="B407" s="146">
        <f>'FOD (ALL)'!C407</f>
        <v>44042</v>
      </c>
      <c r="C407" s="137">
        <f>'FOD (ALL)'!G407</f>
        <v>303.35000000000002</v>
      </c>
      <c r="D407" s="137">
        <f>'FOD (ALL)'!X407</f>
        <v>305</v>
      </c>
      <c r="E407" s="137">
        <f>'FOD (ALL)'!AO407</f>
        <v>307.5</v>
      </c>
      <c r="F407" s="137">
        <f>'FOD (ALL)'!BF407</f>
        <v>306.75</v>
      </c>
      <c r="G407" s="137">
        <f>'FOD (ALL)'!BW407</f>
        <v>299.45</v>
      </c>
      <c r="H407" s="137" t="str">
        <f t="shared" si="276"/>
        <v>N</v>
      </c>
      <c r="I407" s="137" t="str">
        <f t="shared" si="277"/>
        <v>N</v>
      </c>
      <c r="J407" s="137" t="str">
        <f t="shared" si="278"/>
        <v>Y</v>
      </c>
      <c r="K407" s="137" t="str">
        <f t="shared" si="279"/>
        <v>Y</v>
      </c>
      <c r="L407" s="139">
        <f t="shared" si="280"/>
        <v>-0.54098360655736966</v>
      </c>
      <c r="M407" s="139">
        <f t="shared" si="281"/>
        <v>-0.81300813008130091</v>
      </c>
      <c r="N407" s="139">
        <f t="shared" si="282"/>
        <v>0.24449877750611246</v>
      </c>
      <c r="O407" s="139">
        <f t="shared" si="283"/>
        <v>2.4378026381699822</v>
      </c>
      <c r="P407" s="137" t="str">
        <f t="shared" si="284"/>
        <v>Y</v>
      </c>
      <c r="Q407" s="137" t="str">
        <f t="shared" si="285"/>
        <v>N</v>
      </c>
      <c r="R407" s="137" t="str">
        <f t="shared" si="286"/>
        <v>N</v>
      </c>
      <c r="S407" s="137">
        <f>'FOD (ALL)'!D407</f>
        <v>0</v>
      </c>
      <c r="T407" s="137">
        <f>'FOD (ALL)'!U407</f>
        <v>0</v>
      </c>
      <c r="U407" s="137">
        <f>'FOD (ALL)'!AL407</f>
        <v>0</v>
      </c>
      <c r="V407" s="137">
        <f>'FOD (ALL)'!BC407</f>
        <v>0</v>
      </c>
      <c r="W407" s="137">
        <f>'FOD (ALL)'!BT407</f>
        <v>0</v>
      </c>
      <c r="X407" s="137">
        <f>'FOD (ALL)'!E407</f>
        <v>0</v>
      </c>
      <c r="Y407" s="137">
        <f>'FOD (ALL)'!V407</f>
        <v>0</v>
      </c>
      <c r="Z407" s="137">
        <f>'FOD (ALL)'!AM407</f>
        <v>0</v>
      </c>
      <c r="AA407" s="137">
        <f>'FOD (ALL)'!BD407</f>
        <v>0</v>
      </c>
      <c r="AB407" s="137">
        <f>'FOD (ALL)'!BU407</f>
        <v>0</v>
      </c>
      <c r="AC407" s="137">
        <f>'FOD (ALL)'!F407</f>
        <v>0</v>
      </c>
      <c r="AD407" s="137">
        <f>'FOD (ALL)'!W407</f>
        <v>0</v>
      </c>
      <c r="AE407" s="137">
        <f>'FOD (ALL)'!AN407</f>
        <v>0</v>
      </c>
      <c r="AF407" s="137">
        <f>'FOD (ALL)'!BE407</f>
        <v>0</v>
      </c>
      <c r="AG407" s="137">
        <f>'FOD (ALL)'!BV407</f>
        <v>0</v>
      </c>
      <c r="AH407" s="137">
        <f>'FOD (ALL)'!J407</f>
        <v>0</v>
      </c>
      <c r="AI407" s="137">
        <f>'FOD (ALL)'!AA407</f>
        <v>0</v>
      </c>
      <c r="AJ407" s="137">
        <f>'FOD (ALL)'!AR407</f>
        <v>0</v>
      </c>
      <c r="AK407" s="137">
        <f>'FOD (ALL)'!BI407</f>
        <v>0</v>
      </c>
      <c r="AL407" s="137">
        <f>'FOD (ALL)'!BZ407</f>
        <v>0</v>
      </c>
      <c r="AM407" s="137" t="str">
        <f t="shared" si="287"/>
        <v>Y</v>
      </c>
      <c r="AN407" s="137" t="str">
        <f t="shared" si="288"/>
        <v>Y</v>
      </c>
      <c r="AO407" s="137" t="str">
        <f t="shared" si="289"/>
        <v>Y</v>
      </c>
      <c r="AP407" s="137" t="str">
        <f t="shared" si="290"/>
        <v>Y</v>
      </c>
      <c r="AQ407" s="139" t="e">
        <f t="shared" si="291"/>
        <v>#DIV/0!</v>
      </c>
      <c r="AR407" s="139" t="e">
        <f t="shared" si="292"/>
        <v>#DIV/0!</v>
      </c>
      <c r="AS407" s="139" t="e">
        <f t="shared" si="293"/>
        <v>#DIV/0!</v>
      </c>
      <c r="AT407" s="139" t="e">
        <f t="shared" si="294"/>
        <v>#DIV/0!</v>
      </c>
      <c r="AU407" s="137" t="e">
        <f t="shared" si="295"/>
        <v>#DIV/0!</v>
      </c>
      <c r="AV407" s="137" t="e">
        <f t="shared" si="296"/>
        <v>#DIV/0!</v>
      </c>
      <c r="AW407" s="137" t="e">
        <f t="shared" si="297"/>
        <v>#DIV/0!</v>
      </c>
      <c r="AX407" s="137">
        <f>'FOD (ALL)'!I407</f>
        <v>0</v>
      </c>
      <c r="AY407" s="137">
        <f>'FOD (ALL)'!Z407</f>
        <v>0</v>
      </c>
      <c r="AZ407" s="137">
        <f>'FOD (ALL)'!AQ407</f>
        <v>0</v>
      </c>
      <c r="BA407" s="137">
        <f>'FOD (ALL)'!BH407</f>
        <v>0</v>
      </c>
      <c r="BB407" s="137">
        <f>'FOD (ALL)'!BY407</f>
        <v>0</v>
      </c>
      <c r="BC407" s="137" t="str">
        <f t="shared" si="298"/>
        <v>Y</v>
      </c>
      <c r="BD407" s="137" t="str">
        <f t="shared" si="299"/>
        <v>Y</v>
      </c>
      <c r="BE407" s="137" t="str">
        <f t="shared" si="300"/>
        <v>Y</v>
      </c>
      <c r="BF407" s="137" t="str">
        <f t="shared" si="301"/>
        <v>Y</v>
      </c>
      <c r="BG407" s="139" t="e">
        <f t="shared" si="302"/>
        <v>#DIV/0!</v>
      </c>
      <c r="BH407" s="139" t="e">
        <f t="shared" si="303"/>
        <v>#DIV/0!</v>
      </c>
      <c r="BI407" s="139" t="e">
        <f t="shared" si="304"/>
        <v>#DIV/0!</v>
      </c>
      <c r="BJ407" s="139" t="e">
        <f t="shared" si="305"/>
        <v>#DIV/0!</v>
      </c>
      <c r="BK407" s="137" t="e">
        <f t="shared" si="306"/>
        <v>#DIV/0!</v>
      </c>
      <c r="BL407" s="137" t="e">
        <f t="shared" si="307"/>
        <v>#DIV/0!</v>
      </c>
      <c r="BM407" s="137" t="e">
        <f t="shared" si="308"/>
        <v>#DIV/0!</v>
      </c>
      <c r="BN407" s="137">
        <f>'FOD (ALL)'!H407</f>
        <v>0</v>
      </c>
      <c r="BO407" s="137">
        <f>'FOD (ALL)'!Y407</f>
        <v>0</v>
      </c>
      <c r="BP407" s="137">
        <f>'FOD (ALL)'!AP407</f>
        <v>0</v>
      </c>
      <c r="BQ407" s="137">
        <f>'FOD (ALL)'!BG407</f>
        <v>0</v>
      </c>
      <c r="BR407" s="137">
        <f>'FOD (ALL)'!BX407</f>
        <v>0</v>
      </c>
      <c r="BS407" s="137" t="str">
        <f t="shared" si="309"/>
        <v>Y</v>
      </c>
      <c r="BT407" s="137" t="str">
        <f t="shared" si="310"/>
        <v>Y</v>
      </c>
      <c r="BU407" s="137" t="str">
        <f t="shared" si="311"/>
        <v>Y</v>
      </c>
      <c r="BV407" s="137" t="str">
        <f t="shared" si="312"/>
        <v>Y</v>
      </c>
      <c r="BW407" s="139" t="e">
        <f t="shared" si="313"/>
        <v>#DIV/0!</v>
      </c>
      <c r="BX407" s="139" t="e">
        <f t="shared" si="314"/>
        <v>#DIV/0!</v>
      </c>
      <c r="BY407" s="139" t="e">
        <f t="shared" si="315"/>
        <v>#DIV/0!</v>
      </c>
      <c r="BZ407" s="139" t="e">
        <f t="shared" si="316"/>
        <v>#DIV/0!</v>
      </c>
      <c r="CA407" s="137" t="e">
        <f t="shared" si="317"/>
        <v>#DIV/0!</v>
      </c>
      <c r="CB407" s="137" t="e">
        <f t="shared" si="318"/>
        <v>#DIV/0!</v>
      </c>
      <c r="CC407" s="137" t="e">
        <f t="shared" si="319"/>
        <v>#DIV/0!</v>
      </c>
    </row>
    <row r="408" spans="1:81" x14ac:dyDescent="0.3">
      <c r="A408" s="137" t="str">
        <f>'FOD (ALL)'!B408</f>
        <v>TVSMOTOR</v>
      </c>
      <c r="B408" s="146">
        <f>'FOD (ALL)'!C408</f>
        <v>43979</v>
      </c>
      <c r="C408" s="137">
        <f>'FOD (ALL)'!G408</f>
        <v>313.45</v>
      </c>
      <c r="D408" s="137">
        <f>'FOD (ALL)'!X408</f>
        <v>314.95</v>
      </c>
      <c r="E408" s="137">
        <f>'FOD (ALL)'!AO408</f>
        <v>308.14999999999998</v>
      </c>
      <c r="F408" s="137">
        <f>'FOD (ALL)'!BF408</f>
        <v>302.55</v>
      </c>
      <c r="G408" s="137">
        <f>'FOD (ALL)'!BW408</f>
        <v>299.8</v>
      </c>
      <c r="H408" s="137" t="str">
        <f t="shared" si="276"/>
        <v>N</v>
      </c>
      <c r="I408" s="137" t="str">
        <f t="shared" si="277"/>
        <v>Y</v>
      </c>
      <c r="J408" s="137" t="str">
        <f t="shared" si="278"/>
        <v>Y</v>
      </c>
      <c r="K408" s="137" t="str">
        <f t="shared" si="279"/>
        <v>Y</v>
      </c>
      <c r="L408" s="139">
        <f t="shared" si="280"/>
        <v>-0.47626607397999687</v>
      </c>
      <c r="M408" s="139">
        <f t="shared" si="281"/>
        <v>2.2067175077072889</v>
      </c>
      <c r="N408" s="139">
        <f t="shared" si="282"/>
        <v>1.8509337299619784</v>
      </c>
      <c r="O408" s="139">
        <f t="shared" si="283"/>
        <v>0.91727818545697137</v>
      </c>
      <c r="P408" s="137" t="str">
        <f t="shared" si="284"/>
        <v>N</v>
      </c>
      <c r="Q408" s="137" t="str">
        <f t="shared" si="285"/>
        <v>Y</v>
      </c>
      <c r="R408" s="137" t="str">
        <f t="shared" si="286"/>
        <v>Y</v>
      </c>
      <c r="S408" s="137">
        <f>'FOD (ALL)'!D408</f>
        <v>311.64999999999998</v>
      </c>
      <c r="T408" s="137">
        <f>'FOD (ALL)'!U408</f>
        <v>310.8</v>
      </c>
      <c r="U408" s="137">
        <f>'FOD (ALL)'!AL408</f>
        <v>302.8</v>
      </c>
      <c r="V408" s="137">
        <f>'FOD (ALL)'!BC408</f>
        <v>304.89999999999998</v>
      </c>
      <c r="W408" s="137">
        <f>'FOD (ALL)'!BT408</f>
        <v>335.65</v>
      </c>
      <c r="X408" s="137">
        <f>'FOD (ALL)'!E408</f>
        <v>317</v>
      </c>
      <c r="Y408" s="137">
        <f>'FOD (ALL)'!V408</f>
        <v>326.25</v>
      </c>
      <c r="Z408" s="137">
        <f>'FOD (ALL)'!AM408</f>
        <v>309.45</v>
      </c>
      <c r="AA408" s="137">
        <f>'FOD (ALL)'!BD408</f>
        <v>311.35000000000002</v>
      </c>
      <c r="AB408" s="137">
        <f>'FOD (ALL)'!BU408</f>
        <v>335.75</v>
      </c>
      <c r="AC408" s="137">
        <f>'FOD (ALL)'!F408</f>
        <v>305.89999999999998</v>
      </c>
      <c r="AD408" s="137">
        <f>'FOD (ALL)'!W408</f>
        <v>310.8</v>
      </c>
      <c r="AE408" s="137">
        <f>'FOD (ALL)'!AN408</f>
        <v>299.64999999999998</v>
      </c>
      <c r="AF408" s="137">
        <f>'FOD (ALL)'!BE408</f>
        <v>299.14999999999998</v>
      </c>
      <c r="AG408" s="137">
        <f>'FOD (ALL)'!BV408</f>
        <v>298.39999999999998</v>
      </c>
      <c r="AH408" s="137">
        <f>'FOD (ALL)'!J408</f>
        <v>3553200</v>
      </c>
      <c r="AI408" s="137">
        <f>'FOD (ALL)'!AA408</f>
        <v>4029750</v>
      </c>
      <c r="AJ408" s="137">
        <f>'FOD (ALL)'!AR408</f>
        <v>4261950</v>
      </c>
      <c r="AK408" s="137">
        <f>'FOD (ALL)'!BI408</f>
        <v>4255200</v>
      </c>
      <c r="AL408" s="137">
        <f>'FOD (ALL)'!BZ408</f>
        <v>4490100</v>
      </c>
      <c r="AM408" s="137" t="str">
        <f t="shared" si="287"/>
        <v>N</v>
      </c>
      <c r="AN408" s="137" t="str">
        <f t="shared" si="288"/>
        <v>N</v>
      </c>
      <c r="AO408" s="137" t="str">
        <f t="shared" si="289"/>
        <v>Y</v>
      </c>
      <c r="AP408" s="137" t="str">
        <f t="shared" si="290"/>
        <v>N</v>
      </c>
      <c r="AQ408" s="139">
        <f t="shared" si="291"/>
        <v>-11.825795644891123</v>
      </c>
      <c r="AR408" s="139">
        <f t="shared" si="292"/>
        <v>-5.4482103262591073</v>
      </c>
      <c r="AS408" s="139">
        <f t="shared" si="293"/>
        <v>0.15862944162436549</v>
      </c>
      <c r="AT408" s="139">
        <f t="shared" si="294"/>
        <v>-5.2315093205051113</v>
      </c>
      <c r="AU408" s="137" t="str">
        <f t="shared" si="295"/>
        <v>N</v>
      </c>
      <c r="AV408" s="137" t="str">
        <f t="shared" si="296"/>
        <v>N</v>
      </c>
      <c r="AW408" s="137" t="str">
        <f t="shared" si="297"/>
        <v>Y</v>
      </c>
      <c r="AX408" s="137">
        <f>'FOD (ALL)'!I408</f>
        <v>11491.27</v>
      </c>
      <c r="AY408" s="137">
        <f>'FOD (ALL)'!Z408</f>
        <v>19965.759999999998</v>
      </c>
      <c r="AZ408" s="137">
        <f>'FOD (ALL)'!AQ408</f>
        <v>7469.09</v>
      </c>
      <c r="BA408" s="137">
        <f>'FOD (ALL)'!BH408</f>
        <v>9059.2900000000009</v>
      </c>
      <c r="BB408" s="137">
        <f>'FOD (ALL)'!BY408</f>
        <v>13299.08</v>
      </c>
      <c r="BC408" s="137" t="str">
        <f t="shared" si="298"/>
        <v>N</v>
      </c>
      <c r="BD408" s="137" t="str">
        <f t="shared" si="299"/>
        <v>Y</v>
      </c>
      <c r="BE408" s="137" t="str">
        <f t="shared" si="300"/>
        <v>N</v>
      </c>
      <c r="BF408" s="137" t="str">
        <f t="shared" si="301"/>
        <v>N</v>
      </c>
      <c r="BG408" s="139">
        <f t="shared" si="302"/>
        <v>-42.445116038658178</v>
      </c>
      <c r="BH408" s="139">
        <f t="shared" si="303"/>
        <v>167.31181442451489</v>
      </c>
      <c r="BI408" s="139">
        <f t="shared" si="304"/>
        <v>-17.553251965661776</v>
      </c>
      <c r="BJ408" s="139">
        <f t="shared" si="305"/>
        <v>-31.880325556354265</v>
      </c>
      <c r="BK408" s="137" t="str">
        <f t="shared" si="306"/>
        <v>N</v>
      </c>
      <c r="BL408" s="137" t="str">
        <f t="shared" si="307"/>
        <v>Y</v>
      </c>
      <c r="BM408" s="137" t="str">
        <f t="shared" si="308"/>
        <v>Y</v>
      </c>
      <c r="BN408" s="137">
        <f>'FOD (ALL)'!H408</f>
        <v>2736</v>
      </c>
      <c r="BO408" s="137">
        <f>'FOD (ALL)'!Y408</f>
        <v>4635</v>
      </c>
      <c r="BP408" s="137">
        <f>'FOD (ALL)'!AP408</f>
        <v>1814</v>
      </c>
      <c r="BQ408" s="137">
        <f>'FOD (ALL)'!BG408</f>
        <v>2200</v>
      </c>
      <c r="BR408" s="137">
        <f>'FOD (ALL)'!BX408</f>
        <v>3152</v>
      </c>
      <c r="BS408" s="137" t="str">
        <f t="shared" si="309"/>
        <v>N</v>
      </c>
      <c r="BT408" s="137" t="str">
        <f t="shared" si="310"/>
        <v>Y</v>
      </c>
      <c r="BU408" s="137" t="str">
        <f t="shared" si="311"/>
        <v>N</v>
      </c>
      <c r="BV408" s="137" t="str">
        <f t="shared" si="312"/>
        <v>N</v>
      </c>
      <c r="BW408" s="139">
        <f t="shared" si="313"/>
        <v>-40.970873786407772</v>
      </c>
      <c r="BX408" s="139">
        <f t="shared" si="314"/>
        <v>155.51267916207277</v>
      </c>
      <c r="BY408" s="139">
        <f t="shared" si="315"/>
        <v>-17.545454545454543</v>
      </c>
      <c r="BZ408" s="139">
        <f t="shared" si="316"/>
        <v>-30.203045685279189</v>
      </c>
      <c r="CA408" s="137" t="str">
        <f t="shared" si="317"/>
        <v>N</v>
      </c>
      <c r="CB408" s="137" t="str">
        <f t="shared" si="318"/>
        <v>Y</v>
      </c>
      <c r="CC408" s="137" t="str">
        <f t="shared" si="319"/>
        <v>Y</v>
      </c>
    </row>
    <row r="409" spans="1:81" x14ac:dyDescent="0.3">
      <c r="A409" s="137" t="str">
        <f>'FOD (ALL)'!B409</f>
        <v>TVSMOTOR</v>
      </c>
      <c r="B409" s="146">
        <f>'FOD (ALL)'!C409</f>
        <v>44007</v>
      </c>
      <c r="C409" s="137">
        <f>'FOD (ALL)'!G409</f>
        <v>307.75</v>
      </c>
      <c r="D409" s="137">
        <f>'FOD (ALL)'!X409</f>
        <v>308.60000000000002</v>
      </c>
      <c r="E409" s="137">
        <f>'FOD (ALL)'!AO409</f>
        <v>302.35000000000002</v>
      </c>
      <c r="F409" s="137">
        <f>'FOD (ALL)'!BF409</f>
        <v>294.75</v>
      </c>
      <c r="G409" s="137">
        <f>'FOD (ALL)'!BW409</f>
        <v>292.55</v>
      </c>
      <c r="H409" s="137" t="str">
        <f t="shared" si="276"/>
        <v>N</v>
      </c>
      <c r="I409" s="137" t="str">
        <f t="shared" si="277"/>
        <v>Y</v>
      </c>
      <c r="J409" s="137" t="str">
        <f t="shared" si="278"/>
        <v>Y</v>
      </c>
      <c r="K409" s="137" t="str">
        <f t="shared" si="279"/>
        <v>Y</v>
      </c>
      <c r="L409" s="139">
        <f t="shared" si="280"/>
        <v>-0.2754374594944986</v>
      </c>
      <c r="M409" s="139">
        <f t="shared" si="281"/>
        <v>2.0671407309409622</v>
      </c>
      <c r="N409" s="139">
        <f t="shared" si="282"/>
        <v>2.5784563189143421</v>
      </c>
      <c r="O409" s="139">
        <f t="shared" si="283"/>
        <v>0.75200820372585497</v>
      </c>
      <c r="P409" s="137" t="str">
        <f t="shared" si="284"/>
        <v>N</v>
      </c>
      <c r="Q409" s="137" t="str">
        <f t="shared" si="285"/>
        <v>N</v>
      </c>
      <c r="R409" s="137" t="str">
        <f t="shared" si="286"/>
        <v>Y</v>
      </c>
      <c r="S409" s="137">
        <f>'FOD (ALL)'!D409</f>
        <v>306</v>
      </c>
      <c r="T409" s="137">
        <f>'FOD (ALL)'!U409</f>
        <v>306.85000000000002</v>
      </c>
      <c r="U409" s="137">
        <f>'FOD (ALL)'!AL409</f>
        <v>296.5</v>
      </c>
      <c r="V409" s="137">
        <f>'FOD (ALL)'!BC409</f>
        <v>299</v>
      </c>
      <c r="W409" s="137">
        <f>'FOD (ALL)'!BT409</f>
        <v>328.15</v>
      </c>
      <c r="X409" s="137">
        <f>'FOD (ALL)'!E409</f>
        <v>310.39999999999998</v>
      </c>
      <c r="Y409" s="137">
        <f>'FOD (ALL)'!V409</f>
        <v>320</v>
      </c>
      <c r="Z409" s="137">
        <f>'FOD (ALL)'!AM409</f>
        <v>303.45</v>
      </c>
      <c r="AA409" s="137">
        <f>'FOD (ALL)'!BD409</f>
        <v>302.85000000000002</v>
      </c>
      <c r="AB409" s="137">
        <f>'FOD (ALL)'!BU409</f>
        <v>328.15</v>
      </c>
      <c r="AC409" s="137">
        <f>'FOD (ALL)'!F409</f>
        <v>299.35000000000002</v>
      </c>
      <c r="AD409" s="137">
        <f>'FOD (ALL)'!W409</f>
        <v>306.85000000000002</v>
      </c>
      <c r="AE409" s="137">
        <f>'FOD (ALL)'!AN409</f>
        <v>292.60000000000002</v>
      </c>
      <c r="AF409" s="137">
        <f>'FOD (ALL)'!BE409</f>
        <v>293</v>
      </c>
      <c r="AG409" s="137">
        <f>'FOD (ALL)'!BV409</f>
        <v>295.25</v>
      </c>
      <c r="AH409" s="137">
        <f>'FOD (ALL)'!J409</f>
        <v>664200</v>
      </c>
      <c r="AI409" s="137">
        <f>'FOD (ALL)'!AA409</f>
        <v>437400</v>
      </c>
      <c r="AJ409" s="137">
        <f>'FOD (ALL)'!AR409</f>
        <v>345600</v>
      </c>
      <c r="AK409" s="137">
        <f>'FOD (ALL)'!BI409</f>
        <v>251100</v>
      </c>
      <c r="AL409" s="137">
        <f>'FOD (ALL)'!BZ409</f>
        <v>234900</v>
      </c>
      <c r="AM409" s="137" t="str">
        <f t="shared" si="287"/>
        <v>Y</v>
      </c>
      <c r="AN409" s="137" t="str">
        <f t="shared" si="288"/>
        <v>Y</v>
      </c>
      <c r="AO409" s="137" t="str">
        <f t="shared" si="289"/>
        <v>Y</v>
      </c>
      <c r="AP409" s="137" t="str">
        <f t="shared" si="290"/>
        <v>Y</v>
      </c>
      <c r="AQ409" s="139">
        <f t="shared" si="291"/>
        <v>51.851851851851848</v>
      </c>
      <c r="AR409" s="139">
        <f t="shared" si="292"/>
        <v>26.5625</v>
      </c>
      <c r="AS409" s="139">
        <f t="shared" si="293"/>
        <v>37.634408602150536</v>
      </c>
      <c r="AT409" s="139">
        <f t="shared" si="294"/>
        <v>6.8965517241379306</v>
      </c>
      <c r="AU409" s="137" t="str">
        <f t="shared" si="295"/>
        <v>Y</v>
      </c>
      <c r="AV409" s="137" t="str">
        <f t="shared" si="296"/>
        <v>N</v>
      </c>
      <c r="AW409" s="137" t="str">
        <f t="shared" si="297"/>
        <v>Y</v>
      </c>
      <c r="AX409" s="137">
        <f>'FOD (ALL)'!I409</f>
        <v>2638.82</v>
      </c>
      <c r="AY409" s="137">
        <f>'FOD (ALL)'!Z409</f>
        <v>2041.83</v>
      </c>
      <c r="AZ409" s="137">
        <f>'FOD (ALL)'!AQ409</f>
        <v>789.4</v>
      </c>
      <c r="BA409" s="137">
        <f>'FOD (ALL)'!BH409</f>
        <v>236.53</v>
      </c>
      <c r="BB409" s="137">
        <f>'FOD (ALL)'!BY409</f>
        <v>660.1</v>
      </c>
      <c r="BC409" s="137" t="str">
        <f t="shared" si="298"/>
        <v>Y</v>
      </c>
      <c r="BD409" s="137" t="str">
        <f t="shared" si="299"/>
        <v>Y</v>
      </c>
      <c r="BE409" s="137" t="str">
        <f t="shared" si="300"/>
        <v>Y</v>
      </c>
      <c r="BF409" s="137" t="str">
        <f t="shared" si="301"/>
        <v>N</v>
      </c>
      <c r="BG409" s="139">
        <f t="shared" si="302"/>
        <v>29.237987491612927</v>
      </c>
      <c r="BH409" s="139">
        <f t="shared" si="303"/>
        <v>158.65594122118063</v>
      </c>
      <c r="BI409" s="139">
        <f t="shared" si="304"/>
        <v>233.74202003974128</v>
      </c>
      <c r="BJ409" s="139">
        <f t="shared" si="305"/>
        <v>-64.167550371155897</v>
      </c>
      <c r="BK409" s="137" t="str">
        <f t="shared" si="306"/>
        <v>N</v>
      </c>
      <c r="BL409" s="137" t="str">
        <f t="shared" si="307"/>
        <v>N</v>
      </c>
      <c r="BM409" s="137" t="str">
        <f t="shared" si="308"/>
        <v>Y</v>
      </c>
      <c r="BN409" s="137">
        <f>'FOD (ALL)'!H409</f>
        <v>643</v>
      </c>
      <c r="BO409" s="137">
        <f>'FOD (ALL)'!Y409</f>
        <v>483</v>
      </c>
      <c r="BP409" s="137">
        <f>'FOD (ALL)'!AP409</f>
        <v>196</v>
      </c>
      <c r="BQ409" s="137">
        <f>'FOD (ALL)'!BG409</f>
        <v>59</v>
      </c>
      <c r="BR409" s="137">
        <f>'FOD (ALL)'!BX409</f>
        <v>161</v>
      </c>
      <c r="BS409" s="137" t="str">
        <f t="shared" si="309"/>
        <v>Y</v>
      </c>
      <c r="BT409" s="137" t="str">
        <f t="shared" si="310"/>
        <v>Y</v>
      </c>
      <c r="BU409" s="137" t="str">
        <f t="shared" si="311"/>
        <v>Y</v>
      </c>
      <c r="BV409" s="137" t="str">
        <f t="shared" si="312"/>
        <v>N</v>
      </c>
      <c r="BW409" s="139">
        <f t="shared" si="313"/>
        <v>33.126293995859214</v>
      </c>
      <c r="BX409" s="139">
        <f t="shared" si="314"/>
        <v>146.42857142857142</v>
      </c>
      <c r="BY409" s="139">
        <f t="shared" si="315"/>
        <v>232.20338983050848</v>
      </c>
      <c r="BZ409" s="139">
        <f t="shared" si="316"/>
        <v>-63.354037267080741</v>
      </c>
      <c r="CA409" s="137" t="str">
        <f t="shared" si="317"/>
        <v>N</v>
      </c>
      <c r="CB409" s="137" t="str">
        <f t="shared" si="318"/>
        <v>N</v>
      </c>
      <c r="CC409" s="137" t="str">
        <f t="shared" si="319"/>
        <v>Y</v>
      </c>
    </row>
    <row r="410" spans="1:81" x14ac:dyDescent="0.3">
      <c r="A410" s="137" t="str">
        <f>'FOD (ALL)'!B410</f>
        <v>TVSMOTOR</v>
      </c>
      <c r="B410" s="146">
        <f>'FOD (ALL)'!C410</f>
        <v>44042</v>
      </c>
      <c r="C410" s="137">
        <f>'FOD (ALL)'!G410</f>
        <v>316.7</v>
      </c>
      <c r="D410" s="137">
        <f>'FOD (ALL)'!X410</f>
        <v>318.64999999999998</v>
      </c>
      <c r="E410" s="137">
        <f>'FOD (ALL)'!AO410</f>
        <v>311.8</v>
      </c>
      <c r="F410" s="137">
        <f>'FOD (ALL)'!BF410</f>
        <v>306.14999999999998</v>
      </c>
      <c r="G410" s="137">
        <f>'FOD (ALL)'!BW410</f>
        <v>308.64999999999998</v>
      </c>
      <c r="H410" s="137" t="str">
        <f t="shared" si="276"/>
        <v>N</v>
      </c>
      <c r="I410" s="137" t="str">
        <f t="shared" si="277"/>
        <v>Y</v>
      </c>
      <c r="J410" s="137" t="str">
        <f t="shared" si="278"/>
        <v>Y</v>
      </c>
      <c r="K410" s="137" t="str">
        <f t="shared" si="279"/>
        <v>N</v>
      </c>
      <c r="L410" s="139">
        <f t="shared" si="280"/>
        <v>-0.61195669229561866</v>
      </c>
      <c r="M410" s="139">
        <f t="shared" si="281"/>
        <v>2.196921103271317</v>
      </c>
      <c r="N410" s="139">
        <f t="shared" si="282"/>
        <v>1.8455005716152324</v>
      </c>
      <c r="O410" s="139">
        <f t="shared" si="283"/>
        <v>-0.80997894054754582</v>
      </c>
      <c r="P410" s="137" t="str">
        <f t="shared" si="284"/>
        <v>N</v>
      </c>
      <c r="Q410" s="137" t="str">
        <f t="shared" si="285"/>
        <v>Y</v>
      </c>
      <c r="R410" s="137" t="str">
        <f t="shared" si="286"/>
        <v>Y</v>
      </c>
      <c r="S410" s="137">
        <f>'FOD (ALL)'!D410</f>
        <v>0</v>
      </c>
      <c r="T410" s="137">
        <f>'FOD (ALL)'!U410</f>
        <v>0</v>
      </c>
      <c r="U410" s="137">
        <f>'FOD (ALL)'!AL410</f>
        <v>0</v>
      </c>
      <c r="V410" s="137">
        <f>'FOD (ALL)'!BC410</f>
        <v>0</v>
      </c>
      <c r="W410" s="137">
        <f>'FOD (ALL)'!BT410</f>
        <v>0</v>
      </c>
      <c r="X410" s="137">
        <f>'FOD (ALL)'!E410</f>
        <v>0</v>
      </c>
      <c r="Y410" s="137">
        <f>'FOD (ALL)'!V410</f>
        <v>0</v>
      </c>
      <c r="Z410" s="137">
        <f>'FOD (ALL)'!AM410</f>
        <v>0</v>
      </c>
      <c r="AA410" s="137">
        <f>'FOD (ALL)'!BD410</f>
        <v>0</v>
      </c>
      <c r="AB410" s="137">
        <f>'FOD (ALL)'!BU410</f>
        <v>0</v>
      </c>
      <c r="AC410" s="137">
        <f>'FOD (ALL)'!F410</f>
        <v>0</v>
      </c>
      <c r="AD410" s="137">
        <f>'FOD (ALL)'!W410</f>
        <v>0</v>
      </c>
      <c r="AE410" s="137">
        <f>'FOD (ALL)'!AN410</f>
        <v>0</v>
      </c>
      <c r="AF410" s="137">
        <f>'FOD (ALL)'!BE410</f>
        <v>0</v>
      </c>
      <c r="AG410" s="137">
        <f>'FOD (ALL)'!BV410</f>
        <v>0</v>
      </c>
      <c r="AH410" s="137">
        <f>'FOD (ALL)'!J410</f>
        <v>0</v>
      </c>
      <c r="AI410" s="137">
        <f>'FOD (ALL)'!AA410</f>
        <v>0</v>
      </c>
      <c r="AJ410" s="137">
        <f>'FOD (ALL)'!AR410</f>
        <v>0</v>
      </c>
      <c r="AK410" s="137">
        <f>'FOD (ALL)'!BI410</f>
        <v>0</v>
      </c>
      <c r="AL410" s="137">
        <f>'FOD (ALL)'!BZ410</f>
        <v>0</v>
      </c>
      <c r="AM410" s="137" t="str">
        <f t="shared" si="287"/>
        <v>Y</v>
      </c>
      <c r="AN410" s="137" t="str">
        <f t="shared" si="288"/>
        <v>Y</v>
      </c>
      <c r="AO410" s="137" t="str">
        <f t="shared" si="289"/>
        <v>Y</v>
      </c>
      <c r="AP410" s="137" t="str">
        <f t="shared" si="290"/>
        <v>Y</v>
      </c>
      <c r="AQ410" s="139" t="e">
        <f t="shared" si="291"/>
        <v>#DIV/0!</v>
      </c>
      <c r="AR410" s="139" t="e">
        <f t="shared" si="292"/>
        <v>#DIV/0!</v>
      </c>
      <c r="AS410" s="139" t="e">
        <f t="shared" si="293"/>
        <v>#DIV/0!</v>
      </c>
      <c r="AT410" s="139" t="e">
        <f t="shared" si="294"/>
        <v>#DIV/0!</v>
      </c>
      <c r="AU410" s="137" t="e">
        <f t="shared" si="295"/>
        <v>#DIV/0!</v>
      </c>
      <c r="AV410" s="137" t="e">
        <f t="shared" si="296"/>
        <v>#DIV/0!</v>
      </c>
      <c r="AW410" s="137" t="e">
        <f t="shared" si="297"/>
        <v>#DIV/0!</v>
      </c>
      <c r="AX410" s="137">
        <f>'FOD (ALL)'!I410</f>
        <v>0</v>
      </c>
      <c r="AY410" s="137">
        <f>'FOD (ALL)'!Z410</f>
        <v>0</v>
      </c>
      <c r="AZ410" s="137">
        <f>'FOD (ALL)'!AQ410</f>
        <v>0</v>
      </c>
      <c r="BA410" s="137">
        <f>'FOD (ALL)'!BH410</f>
        <v>0</v>
      </c>
      <c r="BB410" s="137">
        <f>'FOD (ALL)'!BY410</f>
        <v>0</v>
      </c>
      <c r="BC410" s="137" t="str">
        <f t="shared" si="298"/>
        <v>Y</v>
      </c>
      <c r="BD410" s="137" t="str">
        <f t="shared" si="299"/>
        <v>Y</v>
      </c>
      <c r="BE410" s="137" t="str">
        <f t="shared" si="300"/>
        <v>Y</v>
      </c>
      <c r="BF410" s="137" t="str">
        <f t="shared" si="301"/>
        <v>Y</v>
      </c>
      <c r="BG410" s="139" t="e">
        <f t="shared" si="302"/>
        <v>#DIV/0!</v>
      </c>
      <c r="BH410" s="139" t="e">
        <f t="shared" si="303"/>
        <v>#DIV/0!</v>
      </c>
      <c r="BI410" s="139" t="e">
        <f t="shared" si="304"/>
        <v>#DIV/0!</v>
      </c>
      <c r="BJ410" s="139" t="e">
        <f t="shared" si="305"/>
        <v>#DIV/0!</v>
      </c>
      <c r="BK410" s="137" t="e">
        <f t="shared" si="306"/>
        <v>#DIV/0!</v>
      </c>
      <c r="BL410" s="137" t="e">
        <f t="shared" si="307"/>
        <v>#DIV/0!</v>
      </c>
      <c r="BM410" s="137" t="e">
        <f t="shared" si="308"/>
        <v>#DIV/0!</v>
      </c>
      <c r="BN410" s="137">
        <f>'FOD (ALL)'!H410</f>
        <v>0</v>
      </c>
      <c r="BO410" s="137">
        <f>'FOD (ALL)'!Y410</f>
        <v>0</v>
      </c>
      <c r="BP410" s="137">
        <f>'FOD (ALL)'!AP410</f>
        <v>0</v>
      </c>
      <c r="BQ410" s="137">
        <f>'FOD (ALL)'!BG410</f>
        <v>0</v>
      </c>
      <c r="BR410" s="137">
        <f>'FOD (ALL)'!BX410</f>
        <v>0</v>
      </c>
      <c r="BS410" s="137" t="str">
        <f t="shared" si="309"/>
        <v>Y</v>
      </c>
      <c r="BT410" s="137" t="str">
        <f t="shared" si="310"/>
        <v>Y</v>
      </c>
      <c r="BU410" s="137" t="str">
        <f t="shared" si="311"/>
        <v>Y</v>
      </c>
      <c r="BV410" s="137" t="str">
        <f t="shared" si="312"/>
        <v>Y</v>
      </c>
      <c r="BW410" s="139" t="e">
        <f t="shared" si="313"/>
        <v>#DIV/0!</v>
      </c>
      <c r="BX410" s="139" t="e">
        <f t="shared" si="314"/>
        <v>#DIV/0!</v>
      </c>
      <c r="BY410" s="139" t="e">
        <f t="shared" si="315"/>
        <v>#DIV/0!</v>
      </c>
      <c r="BZ410" s="139" t="e">
        <f t="shared" si="316"/>
        <v>#DIV/0!</v>
      </c>
      <c r="CA410" s="137" t="e">
        <f t="shared" si="317"/>
        <v>#DIV/0!</v>
      </c>
      <c r="CB410" s="137" t="e">
        <f t="shared" si="318"/>
        <v>#DIV/0!</v>
      </c>
      <c r="CC410" s="137" t="e">
        <f t="shared" si="319"/>
        <v>#DIV/0!</v>
      </c>
    </row>
    <row r="411" spans="1:81" x14ac:dyDescent="0.3">
      <c r="A411" s="137" t="str">
        <f>'FOD (ALL)'!B411</f>
        <v>UBL</v>
      </c>
      <c r="B411" s="146">
        <f>'FOD (ALL)'!C411</f>
        <v>43979</v>
      </c>
      <c r="C411" s="137">
        <f>'FOD (ALL)'!G411</f>
        <v>912.45</v>
      </c>
      <c r="D411" s="137">
        <f>'FOD (ALL)'!X411</f>
        <v>924.9</v>
      </c>
      <c r="E411" s="137">
        <f>'FOD (ALL)'!AO411</f>
        <v>877</v>
      </c>
      <c r="F411" s="137">
        <f>'FOD (ALL)'!BF411</f>
        <v>876</v>
      </c>
      <c r="G411" s="137">
        <f>'FOD (ALL)'!BW411</f>
        <v>879.85</v>
      </c>
      <c r="H411" s="137" t="str">
        <f t="shared" si="276"/>
        <v>N</v>
      </c>
      <c r="I411" s="137" t="str">
        <f t="shared" si="277"/>
        <v>Y</v>
      </c>
      <c r="J411" s="137" t="str">
        <f t="shared" si="278"/>
        <v>Y</v>
      </c>
      <c r="K411" s="137" t="str">
        <f t="shared" si="279"/>
        <v>N</v>
      </c>
      <c r="L411" s="139">
        <f t="shared" si="280"/>
        <v>-1.3460914693480304</v>
      </c>
      <c r="M411" s="139">
        <f t="shared" si="281"/>
        <v>5.4618015963511946</v>
      </c>
      <c r="N411" s="139">
        <f t="shared" si="282"/>
        <v>0.11415525114155251</v>
      </c>
      <c r="O411" s="139">
        <f t="shared" si="283"/>
        <v>-0.43757458657726006</v>
      </c>
      <c r="P411" s="137" t="str">
        <f t="shared" si="284"/>
        <v>N</v>
      </c>
      <c r="Q411" s="137" t="str">
        <f t="shared" si="285"/>
        <v>Y</v>
      </c>
      <c r="R411" s="137" t="str">
        <f t="shared" si="286"/>
        <v>Y</v>
      </c>
      <c r="S411" s="137">
        <f>'FOD (ALL)'!D411</f>
        <v>923.5</v>
      </c>
      <c r="T411" s="137">
        <f>'FOD (ALL)'!U411</f>
        <v>865.35</v>
      </c>
      <c r="U411" s="137">
        <f>'FOD (ALL)'!AL411</f>
        <v>881.9</v>
      </c>
      <c r="V411" s="137">
        <f>'FOD (ALL)'!BC411</f>
        <v>880.5</v>
      </c>
      <c r="W411" s="137">
        <f>'FOD (ALL)'!BT411</f>
        <v>918.3</v>
      </c>
      <c r="X411" s="137">
        <f>'FOD (ALL)'!E411</f>
        <v>941.75</v>
      </c>
      <c r="Y411" s="137">
        <f>'FOD (ALL)'!V411</f>
        <v>930.9</v>
      </c>
      <c r="Z411" s="137">
        <f>'FOD (ALL)'!AM411</f>
        <v>885.95</v>
      </c>
      <c r="AA411" s="137">
        <f>'FOD (ALL)'!BD411</f>
        <v>892.05</v>
      </c>
      <c r="AB411" s="137">
        <f>'FOD (ALL)'!BU411</f>
        <v>927</v>
      </c>
      <c r="AC411" s="137">
        <f>'FOD (ALL)'!F411</f>
        <v>907</v>
      </c>
      <c r="AD411" s="137">
        <f>'FOD (ALL)'!W411</f>
        <v>861.7</v>
      </c>
      <c r="AE411" s="137">
        <f>'FOD (ALL)'!AN411</f>
        <v>873.25</v>
      </c>
      <c r="AF411" s="137">
        <f>'FOD (ALL)'!BE411</f>
        <v>871</v>
      </c>
      <c r="AG411" s="137">
        <f>'FOD (ALL)'!BV411</f>
        <v>876</v>
      </c>
      <c r="AH411" s="137">
        <f>'FOD (ALL)'!J411</f>
        <v>828100</v>
      </c>
      <c r="AI411" s="137">
        <f>'FOD (ALL)'!AA411</f>
        <v>1026900</v>
      </c>
      <c r="AJ411" s="137">
        <f>'FOD (ALL)'!AR411</f>
        <v>1032500</v>
      </c>
      <c r="AK411" s="137">
        <f>'FOD (ALL)'!BI411</f>
        <v>949900</v>
      </c>
      <c r="AL411" s="137">
        <f>'FOD (ALL)'!BZ411</f>
        <v>971600</v>
      </c>
      <c r="AM411" s="137" t="str">
        <f t="shared" si="287"/>
        <v>N</v>
      </c>
      <c r="AN411" s="137" t="str">
        <f t="shared" si="288"/>
        <v>N</v>
      </c>
      <c r="AO411" s="137" t="str">
        <f t="shared" si="289"/>
        <v>Y</v>
      </c>
      <c r="AP411" s="137" t="str">
        <f t="shared" si="290"/>
        <v>N</v>
      </c>
      <c r="AQ411" s="139">
        <f t="shared" si="291"/>
        <v>-19.359236537150647</v>
      </c>
      <c r="AR411" s="139">
        <f t="shared" si="292"/>
        <v>-0.5423728813559322</v>
      </c>
      <c r="AS411" s="139">
        <f t="shared" si="293"/>
        <v>8.695652173913043</v>
      </c>
      <c r="AT411" s="139">
        <f t="shared" si="294"/>
        <v>-2.23342939481268</v>
      </c>
      <c r="AU411" s="137" t="str">
        <f t="shared" si="295"/>
        <v>N</v>
      </c>
      <c r="AV411" s="137" t="str">
        <f t="shared" si="296"/>
        <v>N</v>
      </c>
      <c r="AW411" s="137" t="str">
        <f t="shared" si="297"/>
        <v>Y</v>
      </c>
      <c r="AX411" s="137">
        <f>'FOD (ALL)'!I411</f>
        <v>16699.189999999999</v>
      </c>
      <c r="AY411" s="137">
        <f>'FOD (ALL)'!Z411</f>
        <v>18456.45</v>
      </c>
      <c r="AZ411" s="137">
        <f>'FOD (ALL)'!AQ411</f>
        <v>6320.04</v>
      </c>
      <c r="BA411" s="137">
        <f>'FOD (ALL)'!BH411</f>
        <v>6954.16</v>
      </c>
      <c r="BB411" s="137">
        <f>'FOD (ALL)'!BY411</f>
        <v>10750.12</v>
      </c>
      <c r="BC411" s="137" t="str">
        <f t="shared" si="298"/>
        <v>N</v>
      </c>
      <c r="BD411" s="137" t="str">
        <f t="shared" si="299"/>
        <v>Y</v>
      </c>
      <c r="BE411" s="137" t="str">
        <f t="shared" si="300"/>
        <v>N</v>
      </c>
      <c r="BF411" s="137" t="str">
        <f t="shared" si="301"/>
        <v>N</v>
      </c>
      <c r="BG411" s="139">
        <f t="shared" si="302"/>
        <v>-9.521115924243297</v>
      </c>
      <c r="BH411" s="139">
        <f t="shared" si="303"/>
        <v>192.03058841399738</v>
      </c>
      <c r="BI411" s="139">
        <f t="shared" si="304"/>
        <v>-9.1185707547712429</v>
      </c>
      <c r="BJ411" s="139">
        <f t="shared" si="305"/>
        <v>-35.310861646195583</v>
      </c>
      <c r="BK411" s="137" t="str">
        <f t="shared" si="306"/>
        <v>N</v>
      </c>
      <c r="BL411" s="137" t="str">
        <f t="shared" si="307"/>
        <v>Y</v>
      </c>
      <c r="BM411" s="137" t="str">
        <f t="shared" si="308"/>
        <v>Y</v>
      </c>
      <c r="BN411" s="137">
        <f>'FOD (ALL)'!H411</f>
        <v>2574</v>
      </c>
      <c r="BO411" s="137">
        <f>'FOD (ALL)'!Y411</f>
        <v>2918</v>
      </c>
      <c r="BP411" s="137">
        <f>'FOD (ALL)'!AP411</f>
        <v>1027</v>
      </c>
      <c r="BQ411" s="137">
        <f>'FOD (ALL)'!BG411</f>
        <v>1129</v>
      </c>
      <c r="BR411" s="137">
        <f>'FOD (ALL)'!BX411</f>
        <v>1709</v>
      </c>
      <c r="BS411" s="137" t="str">
        <f t="shared" si="309"/>
        <v>N</v>
      </c>
      <c r="BT411" s="137" t="str">
        <f t="shared" si="310"/>
        <v>Y</v>
      </c>
      <c r="BU411" s="137" t="str">
        <f t="shared" si="311"/>
        <v>N</v>
      </c>
      <c r="BV411" s="137" t="str">
        <f t="shared" si="312"/>
        <v>N</v>
      </c>
      <c r="BW411" s="139">
        <f t="shared" si="313"/>
        <v>-11.788896504455106</v>
      </c>
      <c r="BX411" s="139">
        <f t="shared" si="314"/>
        <v>184.12852969814995</v>
      </c>
      <c r="BY411" s="139">
        <f t="shared" si="315"/>
        <v>-9.0345438441098302</v>
      </c>
      <c r="BZ411" s="139">
        <f t="shared" si="316"/>
        <v>-33.937975424224689</v>
      </c>
      <c r="CA411" s="137" t="str">
        <f t="shared" si="317"/>
        <v>N</v>
      </c>
      <c r="CB411" s="137" t="str">
        <f t="shared" si="318"/>
        <v>Y</v>
      </c>
      <c r="CC411" s="137" t="str">
        <f t="shared" si="319"/>
        <v>Y</v>
      </c>
    </row>
    <row r="412" spans="1:81" x14ac:dyDescent="0.3">
      <c r="A412" s="137" t="str">
        <f>'FOD (ALL)'!B412</f>
        <v>UBL</v>
      </c>
      <c r="B412" s="146">
        <f>'FOD (ALL)'!C412</f>
        <v>44007</v>
      </c>
      <c r="C412" s="137">
        <f>'FOD (ALL)'!G412</f>
        <v>911</v>
      </c>
      <c r="D412" s="137">
        <f>'FOD (ALL)'!X412</f>
        <v>926.25</v>
      </c>
      <c r="E412" s="137">
        <f>'FOD (ALL)'!AO412</f>
        <v>878.1</v>
      </c>
      <c r="F412" s="137">
        <f>'FOD (ALL)'!BF412</f>
        <v>876.05</v>
      </c>
      <c r="G412" s="137">
        <f>'FOD (ALL)'!BW412</f>
        <v>880</v>
      </c>
      <c r="H412" s="137" t="str">
        <f t="shared" si="276"/>
        <v>N</v>
      </c>
      <c r="I412" s="137" t="str">
        <f t="shared" si="277"/>
        <v>Y</v>
      </c>
      <c r="J412" s="137" t="str">
        <f t="shared" si="278"/>
        <v>Y</v>
      </c>
      <c r="K412" s="137" t="str">
        <f t="shared" si="279"/>
        <v>N</v>
      </c>
      <c r="L412" s="139">
        <f t="shared" si="280"/>
        <v>-1.6464237516869096</v>
      </c>
      <c r="M412" s="139">
        <f t="shared" si="281"/>
        <v>5.4834301332422255</v>
      </c>
      <c r="N412" s="139">
        <f t="shared" si="282"/>
        <v>0.2340049083956473</v>
      </c>
      <c r="O412" s="139">
        <f t="shared" si="283"/>
        <v>-0.44886363636364152</v>
      </c>
      <c r="P412" s="137" t="str">
        <f t="shared" si="284"/>
        <v>N</v>
      </c>
      <c r="Q412" s="137" t="str">
        <f t="shared" si="285"/>
        <v>Y</v>
      </c>
      <c r="R412" s="137" t="str">
        <f t="shared" si="286"/>
        <v>Y</v>
      </c>
      <c r="S412" s="137">
        <f>'FOD (ALL)'!D412</f>
        <v>924.2</v>
      </c>
      <c r="T412" s="137">
        <f>'FOD (ALL)'!U412</f>
        <v>865</v>
      </c>
      <c r="U412" s="137">
        <f>'FOD (ALL)'!AL412</f>
        <v>886.65</v>
      </c>
      <c r="V412" s="137">
        <f>'FOD (ALL)'!BC412</f>
        <v>890</v>
      </c>
      <c r="W412" s="137">
        <f>'FOD (ALL)'!BT412</f>
        <v>908</v>
      </c>
      <c r="X412" s="137">
        <f>'FOD (ALL)'!E412</f>
        <v>941.95</v>
      </c>
      <c r="Y412" s="137">
        <f>'FOD (ALL)'!V412</f>
        <v>931.65</v>
      </c>
      <c r="Z412" s="137">
        <f>'FOD (ALL)'!AM412</f>
        <v>886.65</v>
      </c>
      <c r="AA412" s="137">
        <f>'FOD (ALL)'!BD412</f>
        <v>890.9</v>
      </c>
      <c r="AB412" s="137">
        <f>'FOD (ALL)'!BU412</f>
        <v>908</v>
      </c>
      <c r="AC412" s="137">
        <f>'FOD (ALL)'!F412</f>
        <v>905</v>
      </c>
      <c r="AD412" s="137">
        <f>'FOD (ALL)'!W412</f>
        <v>865</v>
      </c>
      <c r="AE412" s="137">
        <f>'FOD (ALL)'!AN412</f>
        <v>873.75</v>
      </c>
      <c r="AF412" s="137">
        <f>'FOD (ALL)'!BE412</f>
        <v>873.2</v>
      </c>
      <c r="AG412" s="137">
        <f>'FOD (ALL)'!BV412</f>
        <v>880</v>
      </c>
      <c r="AH412" s="137">
        <f>'FOD (ALL)'!J412</f>
        <v>165900</v>
      </c>
      <c r="AI412" s="137">
        <f>'FOD (ALL)'!AA412</f>
        <v>91700</v>
      </c>
      <c r="AJ412" s="137">
        <f>'FOD (ALL)'!AR412</f>
        <v>74200</v>
      </c>
      <c r="AK412" s="137">
        <f>'FOD (ALL)'!BI412</f>
        <v>35700</v>
      </c>
      <c r="AL412" s="137">
        <f>'FOD (ALL)'!BZ412</f>
        <v>22400</v>
      </c>
      <c r="AM412" s="137" t="str">
        <f t="shared" si="287"/>
        <v>Y</v>
      </c>
      <c r="AN412" s="137" t="str">
        <f t="shared" si="288"/>
        <v>Y</v>
      </c>
      <c r="AO412" s="137" t="str">
        <f t="shared" si="289"/>
        <v>Y</v>
      </c>
      <c r="AP412" s="137" t="str">
        <f t="shared" si="290"/>
        <v>Y</v>
      </c>
      <c r="AQ412" s="139">
        <f t="shared" si="291"/>
        <v>80.916030534351151</v>
      </c>
      <c r="AR412" s="139">
        <f t="shared" si="292"/>
        <v>23.584905660377359</v>
      </c>
      <c r="AS412" s="139">
        <f t="shared" si="293"/>
        <v>107.84313725490196</v>
      </c>
      <c r="AT412" s="139">
        <f t="shared" si="294"/>
        <v>59.375</v>
      </c>
      <c r="AU412" s="137" t="str">
        <f t="shared" si="295"/>
        <v>Y</v>
      </c>
      <c r="AV412" s="137" t="str">
        <f t="shared" si="296"/>
        <v>N</v>
      </c>
      <c r="AW412" s="137" t="str">
        <f t="shared" si="297"/>
        <v>Y</v>
      </c>
      <c r="AX412" s="137">
        <f>'FOD (ALL)'!I412</f>
        <v>2909.65</v>
      </c>
      <c r="AY412" s="137">
        <f>'FOD (ALL)'!Z412</f>
        <v>1427.17</v>
      </c>
      <c r="AZ412" s="137">
        <f>'FOD (ALL)'!AQ412</f>
        <v>794.05</v>
      </c>
      <c r="BA412" s="137">
        <f>'FOD (ALL)'!BH412</f>
        <v>247.18</v>
      </c>
      <c r="BB412" s="137">
        <f>'FOD (ALL)'!BY412</f>
        <v>68.89</v>
      </c>
      <c r="BC412" s="137" t="str">
        <f t="shared" si="298"/>
        <v>Y</v>
      </c>
      <c r="BD412" s="137" t="str">
        <f t="shared" si="299"/>
        <v>Y</v>
      </c>
      <c r="BE412" s="137" t="str">
        <f t="shared" si="300"/>
        <v>Y</v>
      </c>
      <c r="BF412" s="137" t="str">
        <f t="shared" si="301"/>
        <v>Y</v>
      </c>
      <c r="BG412" s="139">
        <f t="shared" si="302"/>
        <v>103.87550186733185</v>
      </c>
      <c r="BH412" s="139">
        <f t="shared" si="303"/>
        <v>79.733014293810228</v>
      </c>
      <c r="BI412" s="139">
        <f t="shared" si="304"/>
        <v>221.24362812525283</v>
      </c>
      <c r="BJ412" s="139">
        <f t="shared" si="305"/>
        <v>258.80389025983453</v>
      </c>
      <c r="BK412" s="137" t="str">
        <f t="shared" si="306"/>
        <v>Y</v>
      </c>
      <c r="BL412" s="137" t="str">
        <f t="shared" si="307"/>
        <v>N</v>
      </c>
      <c r="BM412" s="137" t="str">
        <f t="shared" si="308"/>
        <v>N</v>
      </c>
      <c r="BN412" s="137">
        <f>'FOD (ALL)'!H412</f>
        <v>451</v>
      </c>
      <c r="BO412" s="137">
        <f>'FOD (ALL)'!Y412</f>
        <v>225</v>
      </c>
      <c r="BP412" s="137">
        <f>'FOD (ALL)'!AP412</f>
        <v>129</v>
      </c>
      <c r="BQ412" s="137">
        <f>'FOD (ALL)'!BG412</f>
        <v>40</v>
      </c>
      <c r="BR412" s="137">
        <f>'FOD (ALL)'!BX412</f>
        <v>11</v>
      </c>
      <c r="BS412" s="137" t="str">
        <f t="shared" si="309"/>
        <v>Y</v>
      </c>
      <c r="BT412" s="137" t="str">
        <f t="shared" si="310"/>
        <v>Y</v>
      </c>
      <c r="BU412" s="137" t="str">
        <f t="shared" si="311"/>
        <v>Y</v>
      </c>
      <c r="BV412" s="137" t="str">
        <f t="shared" si="312"/>
        <v>Y</v>
      </c>
      <c r="BW412" s="139">
        <f t="shared" si="313"/>
        <v>100.44444444444444</v>
      </c>
      <c r="BX412" s="139">
        <f t="shared" si="314"/>
        <v>74.418604651162795</v>
      </c>
      <c r="BY412" s="139">
        <f t="shared" si="315"/>
        <v>222.5</v>
      </c>
      <c r="BZ412" s="139">
        <f t="shared" si="316"/>
        <v>263.63636363636363</v>
      </c>
      <c r="CA412" s="137" t="str">
        <f t="shared" si="317"/>
        <v>Y</v>
      </c>
      <c r="CB412" s="137" t="str">
        <f t="shared" si="318"/>
        <v>N</v>
      </c>
      <c r="CC412" s="137" t="str">
        <f t="shared" si="319"/>
        <v>N</v>
      </c>
    </row>
    <row r="413" spans="1:81" x14ac:dyDescent="0.3">
      <c r="A413" s="137" t="str">
        <f>'FOD (ALL)'!B413</f>
        <v>UBL</v>
      </c>
      <c r="B413" s="146">
        <f>'FOD (ALL)'!C413</f>
        <v>44042</v>
      </c>
      <c r="C413" s="137">
        <f>'FOD (ALL)'!G413</f>
        <v>920.6</v>
      </c>
      <c r="D413" s="137">
        <f>'FOD (ALL)'!X413</f>
        <v>935.3</v>
      </c>
      <c r="E413" s="137">
        <f>'FOD (ALL)'!AO413</f>
        <v>882.85</v>
      </c>
      <c r="F413" s="137">
        <f>'FOD (ALL)'!BF413</f>
        <v>882.35</v>
      </c>
      <c r="G413" s="137">
        <f>'FOD (ALL)'!BW413</f>
        <v>889.15</v>
      </c>
      <c r="H413" s="137" t="str">
        <f t="shared" si="276"/>
        <v>N</v>
      </c>
      <c r="I413" s="137" t="str">
        <f t="shared" si="277"/>
        <v>Y</v>
      </c>
      <c r="J413" s="137" t="str">
        <f t="shared" si="278"/>
        <v>Y</v>
      </c>
      <c r="K413" s="137" t="str">
        <f t="shared" si="279"/>
        <v>N</v>
      </c>
      <c r="L413" s="139">
        <f t="shared" si="280"/>
        <v>-1.571688228375915</v>
      </c>
      <c r="M413" s="139">
        <f t="shared" si="281"/>
        <v>5.9409865775612989</v>
      </c>
      <c r="N413" s="139">
        <f t="shared" si="282"/>
        <v>5.6666855556185183E-2</v>
      </c>
      <c r="O413" s="139">
        <f t="shared" si="283"/>
        <v>-0.76477534724174268</v>
      </c>
      <c r="P413" s="137" t="str">
        <f t="shared" si="284"/>
        <v>N</v>
      </c>
      <c r="Q413" s="137" t="str">
        <f t="shared" si="285"/>
        <v>Y</v>
      </c>
      <c r="R413" s="137" t="str">
        <f t="shared" si="286"/>
        <v>Y</v>
      </c>
      <c r="S413" s="137">
        <f>'FOD (ALL)'!D413</f>
        <v>0</v>
      </c>
      <c r="T413" s="137">
        <f>'FOD (ALL)'!U413</f>
        <v>883.05</v>
      </c>
      <c r="U413" s="137">
        <f>'FOD (ALL)'!AL413</f>
        <v>0</v>
      </c>
      <c r="V413" s="137">
        <f>'FOD (ALL)'!BC413</f>
        <v>0</v>
      </c>
      <c r="W413" s="137">
        <f>'FOD (ALL)'!BT413</f>
        <v>0</v>
      </c>
      <c r="X413" s="137">
        <f>'FOD (ALL)'!E413</f>
        <v>0</v>
      </c>
      <c r="Y413" s="137">
        <f>'FOD (ALL)'!V413</f>
        <v>883.05</v>
      </c>
      <c r="Z413" s="137">
        <f>'FOD (ALL)'!AM413</f>
        <v>0</v>
      </c>
      <c r="AA413" s="137">
        <f>'FOD (ALL)'!BD413</f>
        <v>0</v>
      </c>
      <c r="AB413" s="137">
        <f>'FOD (ALL)'!BU413</f>
        <v>0</v>
      </c>
      <c r="AC413" s="137">
        <f>'FOD (ALL)'!F413</f>
        <v>0</v>
      </c>
      <c r="AD413" s="137">
        <f>'FOD (ALL)'!W413</f>
        <v>883.05</v>
      </c>
      <c r="AE413" s="137">
        <f>'FOD (ALL)'!AN413</f>
        <v>0</v>
      </c>
      <c r="AF413" s="137">
        <f>'FOD (ALL)'!BE413</f>
        <v>0</v>
      </c>
      <c r="AG413" s="137">
        <f>'FOD (ALL)'!BV413</f>
        <v>0</v>
      </c>
      <c r="AH413" s="137">
        <f>'FOD (ALL)'!J413</f>
        <v>2100</v>
      </c>
      <c r="AI413" s="137">
        <f>'FOD (ALL)'!AA413</f>
        <v>2100</v>
      </c>
      <c r="AJ413" s="137">
        <f>'FOD (ALL)'!AR413</f>
        <v>1400</v>
      </c>
      <c r="AK413" s="137">
        <f>'FOD (ALL)'!BI413</f>
        <v>1400</v>
      </c>
      <c r="AL413" s="137">
        <f>'FOD (ALL)'!BZ413</f>
        <v>1400</v>
      </c>
      <c r="AM413" s="137" t="str">
        <f t="shared" si="287"/>
        <v>Y</v>
      </c>
      <c r="AN413" s="137" t="str">
        <f t="shared" si="288"/>
        <v>Y</v>
      </c>
      <c r="AO413" s="137" t="str">
        <f t="shared" si="289"/>
        <v>Y</v>
      </c>
      <c r="AP413" s="137" t="str">
        <f t="shared" si="290"/>
        <v>Y</v>
      </c>
      <c r="AQ413" s="139">
        <f t="shared" si="291"/>
        <v>0</v>
      </c>
      <c r="AR413" s="139">
        <f t="shared" si="292"/>
        <v>50</v>
      </c>
      <c r="AS413" s="139">
        <f t="shared" si="293"/>
        <v>0</v>
      </c>
      <c r="AT413" s="139">
        <f t="shared" si="294"/>
        <v>0</v>
      </c>
      <c r="AU413" s="137" t="str">
        <f t="shared" si="295"/>
        <v>N</v>
      </c>
      <c r="AV413" s="137" t="str">
        <f t="shared" si="296"/>
        <v>Y</v>
      </c>
      <c r="AW413" s="137" t="str">
        <f t="shared" si="297"/>
        <v>Y</v>
      </c>
      <c r="AX413" s="137">
        <f>'FOD (ALL)'!I413</f>
        <v>0</v>
      </c>
      <c r="AY413" s="137">
        <f>'FOD (ALL)'!Z413</f>
        <v>6.18</v>
      </c>
      <c r="AZ413" s="137">
        <f>'FOD (ALL)'!AQ413</f>
        <v>0</v>
      </c>
      <c r="BA413" s="137">
        <f>'FOD (ALL)'!BH413</f>
        <v>0</v>
      </c>
      <c r="BB413" s="137">
        <f>'FOD (ALL)'!BY413</f>
        <v>0</v>
      </c>
      <c r="BC413" s="137" t="str">
        <f t="shared" si="298"/>
        <v>N</v>
      </c>
      <c r="BD413" s="137" t="str">
        <f t="shared" si="299"/>
        <v>Y</v>
      </c>
      <c r="BE413" s="137" t="str">
        <f t="shared" si="300"/>
        <v>Y</v>
      </c>
      <c r="BF413" s="137" t="str">
        <f t="shared" si="301"/>
        <v>Y</v>
      </c>
      <c r="BG413" s="139">
        <f t="shared" si="302"/>
        <v>-100</v>
      </c>
      <c r="BH413" s="139" t="e">
        <f t="shared" si="303"/>
        <v>#DIV/0!</v>
      </c>
      <c r="BI413" s="139" t="e">
        <f t="shared" si="304"/>
        <v>#DIV/0!</v>
      </c>
      <c r="BJ413" s="139" t="e">
        <f t="shared" si="305"/>
        <v>#DIV/0!</v>
      </c>
      <c r="BK413" s="137" t="e">
        <f t="shared" si="306"/>
        <v>#DIV/0!</v>
      </c>
      <c r="BL413" s="137" t="e">
        <f t="shared" si="307"/>
        <v>#DIV/0!</v>
      </c>
      <c r="BM413" s="137" t="e">
        <f t="shared" si="308"/>
        <v>#DIV/0!</v>
      </c>
      <c r="BN413" s="137">
        <f>'FOD (ALL)'!H413</f>
        <v>0</v>
      </c>
      <c r="BO413" s="137">
        <f>'FOD (ALL)'!Y413</f>
        <v>1</v>
      </c>
      <c r="BP413" s="137">
        <f>'FOD (ALL)'!AP413</f>
        <v>0</v>
      </c>
      <c r="BQ413" s="137">
        <f>'FOD (ALL)'!BG413</f>
        <v>0</v>
      </c>
      <c r="BR413" s="137">
        <f>'FOD (ALL)'!BX413</f>
        <v>0</v>
      </c>
      <c r="BS413" s="137" t="str">
        <f t="shared" si="309"/>
        <v>N</v>
      </c>
      <c r="BT413" s="137" t="str">
        <f t="shared" si="310"/>
        <v>Y</v>
      </c>
      <c r="BU413" s="137" t="str">
        <f t="shared" si="311"/>
        <v>Y</v>
      </c>
      <c r="BV413" s="137" t="str">
        <f t="shared" si="312"/>
        <v>Y</v>
      </c>
      <c r="BW413" s="139">
        <f t="shared" si="313"/>
        <v>-100</v>
      </c>
      <c r="BX413" s="139" t="e">
        <f t="shared" si="314"/>
        <v>#DIV/0!</v>
      </c>
      <c r="BY413" s="139" t="e">
        <f t="shared" si="315"/>
        <v>#DIV/0!</v>
      </c>
      <c r="BZ413" s="139" t="e">
        <f t="shared" si="316"/>
        <v>#DIV/0!</v>
      </c>
      <c r="CA413" s="137" t="e">
        <f t="shared" si="317"/>
        <v>#DIV/0!</v>
      </c>
      <c r="CB413" s="137" t="e">
        <f t="shared" si="318"/>
        <v>#DIV/0!</v>
      </c>
      <c r="CC413" s="137" t="e">
        <f t="shared" si="319"/>
        <v>#DIV/0!</v>
      </c>
    </row>
    <row r="414" spans="1:81" x14ac:dyDescent="0.3">
      <c r="A414" s="137" t="str">
        <f>'FOD (ALL)'!B414</f>
        <v>UJJIVAN</v>
      </c>
      <c r="B414" s="146">
        <f>'FOD (ALL)'!C414</f>
        <v>43979</v>
      </c>
      <c r="C414" s="137">
        <f>'FOD (ALL)'!G414</f>
        <v>147.69999999999999</v>
      </c>
      <c r="D414" s="137">
        <f>'FOD (ALL)'!X414</f>
        <v>155.55000000000001</v>
      </c>
      <c r="E414" s="137">
        <f>'FOD (ALL)'!AO414</f>
        <v>158.1</v>
      </c>
      <c r="F414" s="137">
        <f>'FOD (ALL)'!BF414</f>
        <v>151.35</v>
      </c>
      <c r="G414" s="137">
        <f>'FOD (ALL)'!BW414</f>
        <v>149.85</v>
      </c>
      <c r="H414" s="137" t="str">
        <f t="shared" si="276"/>
        <v>N</v>
      </c>
      <c r="I414" s="137" t="str">
        <f t="shared" si="277"/>
        <v>N</v>
      </c>
      <c r="J414" s="137" t="str">
        <f t="shared" si="278"/>
        <v>Y</v>
      </c>
      <c r="K414" s="137" t="str">
        <f t="shared" si="279"/>
        <v>Y</v>
      </c>
      <c r="L414" s="139">
        <f t="shared" si="280"/>
        <v>-5.0466088074574236</v>
      </c>
      <c r="M414" s="139">
        <f t="shared" si="281"/>
        <v>-1.6129032258064409</v>
      </c>
      <c r="N414" s="139">
        <f t="shared" si="282"/>
        <v>4.4598612487611495</v>
      </c>
      <c r="O414" s="139">
        <f t="shared" si="283"/>
        <v>1.0010010010010011</v>
      </c>
      <c r="P414" s="137" t="str">
        <f t="shared" si="284"/>
        <v>N</v>
      </c>
      <c r="Q414" s="137" t="str">
        <f t="shared" si="285"/>
        <v>N</v>
      </c>
      <c r="R414" s="137" t="str">
        <f t="shared" si="286"/>
        <v>Y</v>
      </c>
      <c r="S414" s="137">
        <f>'FOD (ALL)'!D414</f>
        <v>154.5</v>
      </c>
      <c r="T414" s="137">
        <f>'FOD (ALL)'!U414</f>
        <v>156.75</v>
      </c>
      <c r="U414" s="137">
        <f>'FOD (ALL)'!AL414</f>
        <v>151.9</v>
      </c>
      <c r="V414" s="137">
        <f>'FOD (ALL)'!BC414</f>
        <v>154.65</v>
      </c>
      <c r="W414" s="137">
        <f>'FOD (ALL)'!BT414</f>
        <v>164.05</v>
      </c>
      <c r="X414" s="137">
        <f>'FOD (ALL)'!E414</f>
        <v>159</v>
      </c>
      <c r="Y414" s="137">
        <f>'FOD (ALL)'!V414</f>
        <v>163.19999999999999</v>
      </c>
      <c r="Z414" s="137">
        <f>'FOD (ALL)'!AM414</f>
        <v>159.35</v>
      </c>
      <c r="AA414" s="137">
        <f>'FOD (ALL)'!BD414</f>
        <v>156.6</v>
      </c>
      <c r="AB414" s="137">
        <f>'FOD (ALL)'!BU414</f>
        <v>164.65</v>
      </c>
      <c r="AC414" s="137">
        <f>'FOD (ALL)'!F414</f>
        <v>140.85</v>
      </c>
      <c r="AD414" s="137">
        <f>'FOD (ALL)'!W414</f>
        <v>154.5</v>
      </c>
      <c r="AE414" s="137">
        <f>'FOD (ALL)'!AN414</f>
        <v>149.80000000000001</v>
      </c>
      <c r="AF414" s="137">
        <f>'FOD (ALL)'!BE414</f>
        <v>145.9</v>
      </c>
      <c r="AG414" s="137">
        <f>'FOD (ALL)'!BV414</f>
        <v>147.55000000000001</v>
      </c>
      <c r="AH414" s="137">
        <f>'FOD (ALL)'!J414</f>
        <v>4080000</v>
      </c>
      <c r="AI414" s="137">
        <f>'FOD (ALL)'!AA414</f>
        <v>4443800</v>
      </c>
      <c r="AJ414" s="137">
        <f>'FOD (ALL)'!AR414</f>
        <v>4469300</v>
      </c>
      <c r="AK414" s="137">
        <f>'FOD (ALL)'!BI414</f>
        <v>4505000</v>
      </c>
      <c r="AL414" s="137">
        <f>'FOD (ALL)'!BZ414</f>
        <v>4304400</v>
      </c>
      <c r="AM414" s="137" t="str">
        <f t="shared" si="287"/>
        <v>N</v>
      </c>
      <c r="AN414" s="137" t="str">
        <f t="shared" si="288"/>
        <v>N</v>
      </c>
      <c r="AO414" s="137" t="str">
        <f t="shared" si="289"/>
        <v>N</v>
      </c>
      <c r="AP414" s="137" t="str">
        <f t="shared" si="290"/>
        <v>Y</v>
      </c>
      <c r="AQ414" s="139">
        <f t="shared" si="291"/>
        <v>-8.186687069625096</v>
      </c>
      <c r="AR414" s="139">
        <f t="shared" si="292"/>
        <v>-0.57055914796500573</v>
      </c>
      <c r="AS414" s="139">
        <f t="shared" si="293"/>
        <v>-0.79245283018867918</v>
      </c>
      <c r="AT414" s="139">
        <f t="shared" si="294"/>
        <v>4.6603475513428121</v>
      </c>
      <c r="AU414" s="137" t="str">
        <f t="shared" si="295"/>
        <v>N</v>
      </c>
      <c r="AV414" s="137" t="str">
        <f t="shared" si="296"/>
        <v>Y</v>
      </c>
      <c r="AW414" s="137" t="str">
        <f t="shared" si="297"/>
        <v>N</v>
      </c>
      <c r="AX414" s="137">
        <f>'FOD (ALL)'!I414</f>
        <v>13366.04</v>
      </c>
      <c r="AY414" s="137">
        <f>'FOD (ALL)'!Z414</f>
        <v>6788.38</v>
      </c>
      <c r="AZ414" s="137">
        <f>'FOD (ALL)'!AQ414</f>
        <v>4800.51</v>
      </c>
      <c r="BA414" s="137">
        <f>'FOD (ALL)'!BH414</f>
        <v>6487.89</v>
      </c>
      <c r="BB414" s="137">
        <f>'FOD (ALL)'!BY414</f>
        <v>12864.7</v>
      </c>
      <c r="BC414" s="137" t="str">
        <f t="shared" si="298"/>
        <v>Y</v>
      </c>
      <c r="BD414" s="137" t="str">
        <f t="shared" si="299"/>
        <v>Y</v>
      </c>
      <c r="BE414" s="137" t="str">
        <f t="shared" si="300"/>
        <v>N</v>
      </c>
      <c r="BF414" s="137" t="str">
        <f t="shared" si="301"/>
        <v>N</v>
      </c>
      <c r="BG414" s="139">
        <f t="shared" si="302"/>
        <v>96.89587206373244</v>
      </c>
      <c r="BH414" s="139">
        <f t="shared" si="303"/>
        <v>41.409558567735502</v>
      </c>
      <c r="BI414" s="139">
        <f t="shared" si="304"/>
        <v>-26.008147487087481</v>
      </c>
      <c r="BJ414" s="139">
        <f t="shared" si="305"/>
        <v>-49.568275980007307</v>
      </c>
      <c r="BK414" s="137" t="str">
        <f t="shared" si="306"/>
        <v>Y</v>
      </c>
      <c r="BL414" s="137" t="str">
        <f t="shared" si="307"/>
        <v>Y</v>
      </c>
      <c r="BM414" s="137" t="str">
        <f t="shared" si="308"/>
        <v>Y</v>
      </c>
      <c r="BN414" s="137">
        <f>'FOD (ALL)'!H414</f>
        <v>5349</v>
      </c>
      <c r="BO414" s="137">
        <f>'FOD (ALL)'!Y414</f>
        <v>2522</v>
      </c>
      <c r="BP414" s="137">
        <f>'FOD (ALL)'!AP414</f>
        <v>1824</v>
      </c>
      <c r="BQ414" s="137">
        <f>'FOD (ALL)'!BG414</f>
        <v>2526</v>
      </c>
      <c r="BR414" s="137">
        <f>'FOD (ALL)'!BX414</f>
        <v>4943</v>
      </c>
      <c r="BS414" s="137" t="str">
        <f t="shared" si="309"/>
        <v>Y</v>
      </c>
      <c r="BT414" s="137" t="str">
        <f t="shared" si="310"/>
        <v>Y</v>
      </c>
      <c r="BU414" s="137" t="str">
        <f t="shared" si="311"/>
        <v>N</v>
      </c>
      <c r="BV414" s="137" t="str">
        <f t="shared" si="312"/>
        <v>N</v>
      </c>
      <c r="BW414" s="139">
        <f t="shared" si="313"/>
        <v>112.09357652656622</v>
      </c>
      <c r="BX414" s="139">
        <f t="shared" si="314"/>
        <v>38.267543859649123</v>
      </c>
      <c r="BY414" s="139">
        <f t="shared" si="315"/>
        <v>-27.790973871733964</v>
      </c>
      <c r="BZ414" s="139">
        <f t="shared" si="316"/>
        <v>-48.897430710095087</v>
      </c>
      <c r="CA414" s="137" t="str">
        <f t="shared" si="317"/>
        <v>Y</v>
      </c>
      <c r="CB414" s="137" t="str">
        <f t="shared" si="318"/>
        <v>Y</v>
      </c>
      <c r="CC414" s="137" t="str">
        <f t="shared" si="319"/>
        <v>Y</v>
      </c>
    </row>
    <row r="415" spans="1:81" x14ac:dyDescent="0.3">
      <c r="A415" s="137" t="str">
        <f>'FOD (ALL)'!B415</f>
        <v>UJJIVAN</v>
      </c>
      <c r="B415" s="146">
        <f>'FOD (ALL)'!C415</f>
        <v>44007</v>
      </c>
      <c r="C415" s="137">
        <f>'FOD (ALL)'!G415</f>
        <v>144.6</v>
      </c>
      <c r="D415" s="137">
        <f>'FOD (ALL)'!X415</f>
        <v>152.9</v>
      </c>
      <c r="E415" s="137">
        <f>'FOD (ALL)'!AO415</f>
        <v>154.9</v>
      </c>
      <c r="F415" s="137">
        <f>'FOD (ALL)'!BF415</f>
        <v>148.85</v>
      </c>
      <c r="G415" s="137">
        <f>'FOD (ALL)'!BW415</f>
        <v>148.15</v>
      </c>
      <c r="H415" s="137" t="str">
        <f t="shared" si="276"/>
        <v>N</v>
      </c>
      <c r="I415" s="137" t="str">
        <f t="shared" si="277"/>
        <v>N</v>
      </c>
      <c r="J415" s="137" t="str">
        <f t="shared" si="278"/>
        <v>Y</v>
      </c>
      <c r="K415" s="137" t="str">
        <f t="shared" si="279"/>
        <v>Y</v>
      </c>
      <c r="L415" s="139">
        <f t="shared" si="280"/>
        <v>-5.4283845650752198</v>
      </c>
      <c r="M415" s="139">
        <f t="shared" si="281"/>
        <v>-1.2911555842479019</v>
      </c>
      <c r="N415" s="139">
        <f t="shared" si="282"/>
        <v>4.0644944575075659</v>
      </c>
      <c r="O415" s="139">
        <f t="shared" si="283"/>
        <v>0.47249409382381952</v>
      </c>
      <c r="P415" s="137" t="str">
        <f t="shared" si="284"/>
        <v>N</v>
      </c>
      <c r="Q415" s="137" t="str">
        <f t="shared" si="285"/>
        <v>N</v>
      </c>
      <c r="R415" s="137" t="str">
        <f t="shared" si="286"/>
        <v>Y</v>
      </c>
      <c r="S415" s="137">
        <f>'FOD (ALL)'!D415</f>
        <v>149.35</v>
      </c>
      <c r="T415" s="137">
        <f>'FOD (ALL)'!U415</f>
        <v>157.25</v>
      </c>
      <c r="U415" s="137">
        <f>'FOD (ALL)'!AL415</f>
        <v>150.9</v>
      </c>
      <c r="V415" s="137">
        <f>'FOD (ALL)'!BC415</f>
        <v>152</v>
      </c>
      <c r="W415" s="137">
        <f>'FOD (ALL)'!BT415</f>
        <v>156.6</v>
      </c>
      <c r="X415" s="137">
        <f>'FOD (ALL)'!E415</f>
        <v>155.4</v>
      </c>
      <c r="Y415" s="137">
        <f>'FOD (ALL)'!V415</f>
        <v>160</v>
      </c>
      <c r="Z415" s="137">
        <f>'FOD (ALL)'!AM415</f>
        <v>156.55000000000001</v>
      </c>
      <c r="AA415" s="137">
        <f>'FOD (ALL)'!BD415</f>
        <v>153.75</v>
      </c>
      <c r="AB415" s="137">
        <f>'FOD (ALL)'!BU415</f>
        <v>157.1</v>
      </c>
      <c r="AC415" s="137">
        <f>'FOD (ALL)'!F415</f>
        <v>137.65</v>
      </c>
      <c r="AD415" s="137">
        <f>'FOD (ALL)'!W415</f>
        <v>152.4</v>
      </c>
      <c r="AE415" s="137">
        <f>'FOD (ALL)'!AN415</f>
        <v>147.80000000000001</v>
      </c>
      <c r="AF415" s="137">
        <f>'FOD (ALL)'!BE415</f>
        <v>144</v>
      </c>
      <c r="AG415" s="137">
        <f>'FOD (ALL)'!BV415</f>
        <v>148.4</v>
      </c>
      <c r="AH415" s="137">
        <f>'FOD (ALL)'!J415</f>
        <v>1718700</v>
      </c>
      <c r="AI415" s="137">
        <f>'FOD (ALL)'!AA415</f>
        <v>620500</v>
      </c>
      <c r="AJ415" s="137">
        <f>'FOD (ALL)'!AR415</f>
        <v>438600</v>
      </c>
      <c r="AK415" s="137">
        <f>'FOD (ALL)'!BI415</f>
        <v>260100</v>
      </c>
      <c r="AL415" s="137">
        <f>'FOD (ALL)'!BZ415</f>
        <v>193800</v>
      </c>
      <c r="AM415" s="137" t="str">
        <f t="shared" si="287"/>
        <v>Y</v>
      </c>
      <c r="AN415" s="137" t="str">
        <f t="shared" si="288"/>
        <v>Y</v>
      </c>
      <c r="AO415" s="137" t="str">
        <f t="shared" si="289"/>
        <v>Y</v>
      </c>
      <c r="AP415" s="137" t="str">
        <f t="shared" si="290"/>
        <v>Y</v>
      </c>
      <c r="AQ415" s="139">
        <f t="shared" si="291"/>
        <v>176.98630136986301</v>
      </c>
      <c r="AR415" s="139">
        <f t="shared" si="292"/>
        <v>41.472868217054263</v>
      </c>
      <c r="AS415" s="139">
        <f t="shared" si="293"/>
        <v>68.627450980392155</v>
      </c>
      <c r="AT415" s="139">
        <f t="shared" si="294"/>
        <v>34.210526315789473</v>
      </c>
      <c r="AU415" s="137" t="str">
        <f t="shared" si="295"/>
        <v>Y</v>
      </c>
      <c r="AV415" s="137" t="str">
        <f t="shared" si="296"/>
        <v>N</v>
      </c>
      <c r="AW415" s="137" t="str">
        <f t="shared" si="297"/>
        <v>Y</v>
      </c>
      <c r="AX415" s="137">
        <f>'FOD (ALL)'!I415</f>
        <v>2979.06</v>
      </c>
      <c r="AY415" s="137">
        <f>'FOD (ALL)'!Z415</f>
        <v>765.63</v>
      </c>
      <c r="AZ415" s="137">
        <f>'FOD (ALL)'!AQ415</f>
        <v>694.93</v>
      </c>
      <c r="BA415" s="137">
        <f>'FOD (ALL)'!BH415</f>
        <v>412.15</v>
      </c>
      <c r="BB415" s="137">
        <f>'FOD (ALL)'!BY415</f>
        <v>322.43</v>
      </c>
      <c r="BC415" s="137" t="str">
        <f t="shared" si="298"/>
        <v>Y</v>
      </c>
      <c r="BD415" s="137" t="str">
        <f t="shared" si="299"/>
        <v>Y</v>
      </c>
      <c r="BE415" s="137" t="str">
        <f t="shared" si="300"/>
        <v>Y</v>
      </c>
      <c r="BF415" s="137" t="str">
        <f t="shared" si="301"/>
        <v>Y</v>
      </c>
      <c r="BG415" s="139">
        <f t="shared" si="302"/>
        <v>289.09917322988912</v>
      </c>
      <c r="BH415" s="139">
        <f t="shared" si="303"/>
        <v>10.173686558358403</v>
      </c>
      <c r="BI415" s="139">
        <f t="shared" si="304"/>
        <v>68.610942617978893</v>
      </c>
      <c r="BJ415" s="139">
        <f t="shared" si="305"/>
        <v>27.826194832986996</v>
      </c>
      <c r="BK415" s="137" t="str">
        <f t="shared" si="306"/>
        <v>Y</v>
      </c>
      <c r="BL415" s="137" t="str">
        <f t="shared" si="307"/>
        <v>N</v>
      </c>
      <c r="BM415" s="137" t="str">
        <f t="shared" si="308"/>
        <v>Y</v>
      </c>
      <c r="BN415" s="137">
        <f>'FOD (ALL)'!H415</f>
        <v>1208</v>
      </c>
      <c r="BO415" s="137">
        <f>'FOD (ALL)'!Y415</f>
        <v>290</v>
      </c>
      <c r="BP415" s="137">
        <f>'FOD (ALL)'!AP415</f>
        <v>270</v>
      </c>
      <c r="BQ415" s="137">
        <f>'FOD (ALL)'!BG415</f>
        <v>163</v>
      </c>
      <c r="BR415" s="137">
        <f>'FOD (ALL)'!BX415</f>
        <v>126</v>
      </c>
      <c r="BS415" s="137" t="str">
        <f t="shared" si="309"/>
        <v>Y</v>
      </c>
      <c r="BT415" s="137" t="str">
        <f t="shared" si="310"/>
        <v>Y</v>
      </c>
      <c r="BU415" s="137" t="str">
        <f t="shared" si="311"/>
        <v>Y</v>
      </c>
      <c r="BV415" s="137" t="str">
        <f t="shared" si="312"/>
        <v>Y</v>
      </c>
      <c r="BW415" s="139">
        <f t="shared" si="313"/>
        <v>316.55172413793105</v>
      </c>
      <c r="BX415" s="139">
        <f t="shared" si="314"/>
        <v>7.4074074074074066</v>
      </c>
      <c r="BY415" s="139">
        <f t="shared" si="315"/>
        <v>65.644171779141104</v>
      </c>
      <c r="BZ415" s="139">
        <f t="shared" si="316"/>
        <v>29.365079365079367</v>
      </c>
      <c r="CA415" s="137" t="str">
        <f t="shared" si="317"/>
        <v>Y</v>
      </c>
      <c r="CB415" s="137" t="str">
        <f t="shared" si="318"/>
        <v>N</v>
      </c>
      <c r="CC415" s="137" t="str">
        <f t="shared" si="319"/>
        <v>Y</v>
      </c>
    </row>
    <row r="416" spans="1:81" x14ac:dyDescent="0.3">
      <c r="A416" s="137" t="str">
        <f>'FOD (ALL)'!B416</f>
        <v>UJJIVAN</v>
      </c>
      <c r="B416" s="146">
        <f>'FOD (ALL)'!C416</f>
        <v>44042</v>
      </c>
      <c r="C416" s="137">
        <f>'FOD (ALL)'!G416</f>
        <v>152.19999999999999</v>
      </c>
      <c r="D416" s="137">
        <f>'FOD (ALL)'!X416</f>
        <v>157.9</v>
      </c>
      <c r="E416" s="137">
        <f>'FOD (ALL)'!AO416</f>
        <v>160.05000000000001</v>
      </c>
      <c r="F416" s="137">
        <f>'FOD (ALL)'!BF416</f>
        <v>154.19999999999999</v>
      </c>
      <c r="G416" s="137">
        <f>'FOD (ALL)'!BW416</f>
        <v>152.30000000000001</v>
      </c>
      <c r="H416" s="137" t="str">
        <f t="shared" si="276"/>
        <v>N</v>
      </c>
      <c r="I416" s="137" t="str">
        <f t="shared" si="277"/>
        <v>N</v>
      </c>
      <c r="J416" s="137" t="str">
        <f t="shared" si="278"/>
        <v>Y</v>
      </c>
      <c r="K416" s="137" t="str">
        <f t="shared" si="279"/>
        <v>Y</v>
      </c>
      <c r="L416" s="139">
        <f t="shared" si="280"/>
        <v>-3.609879670677655</v>
      </c>
      <c r="M416" s="139">
        <f t="shared" si="281"/>
        <v>-1.3433302093095942</v>
      </c>
      <c r="N416" s="139">
        <f t="shared" si="282"/>
        <v>3.7937743190661628</v>
      </c>
      <c r="O416" s="139">
        <f t="shared" si="283"/>
        <v>1.247537754432027</v>
      </c>
      <c r="P416" s="137" t="str">
        <f t="shared" si="284"/>
        <v>N</v>
      </c>
      <c r="Q416" s="137" t="str">
        <f t="shared" si="285"/>
        <v>N</v>
      </c>
      <c r="R416" s="137" t="str">
        <f t="shared" si="286"/>
        <v>Y</v>
      </c>
      <c r="S416" s="137">
        <f>'FOD (ALL)'!D416</f>
        <v>153.19999999999999</v>
      </c>
      <c r="T416" s="137">
        <f>'FOD (ALL)'!U416</f>
        <v>156</v>
      </c>
      <c r="U416" s="137">
        <f>'FOD (ALL)'!AL416</f>
        <v>0</v>
      </c>
      <c r="V416" s="137">
        <f>'FOD (ALL)'!BC416</f>
        <v>0</v>
      </c>
      <c r="W416" s="137">
        <f>'FOD (ALL)'!BT416</f>
        <v>152.30000000000001</v>
      </c>
      <c r="X416" s="137">
        <f>'FOD (ALL)'!E416</f>
        <v>153.19999999999999</v>
      </c>
      <c r="Y416" s="137">
        <f>'FOD (ALL)'!V416</f>
        <v>156</v>
      </c>
      <c r="Z416" s="137">
        <f>'FOD (ALL)'!AM416</f>
        <v>0</v>
      </c>
      <c r="AA416" s="137">
        <f>'FOD (ALL)'!BD416</f>
        <v>0</v>
      </c>
      <c r="AB416" s="137">
        <f>'FOD (ALL)'!BU416</f>
        <v>152.30000000000001</v>
      </c>
      <c r="AC416" s="137">
        <f>'FOD (ALL)'!F416</f>
        <v>142.15</v>
      </c>
      <c r="AD416" s="137">
        <f>'FOD (ALL)'!W416</f>
        <v>156</v>
      </c>
      <c r="AE416" s="137">
        <f>'FOD (ALL)'!AN416</f>
        <v>0</v>
      </c>
      <c r="AF416" s="137">
        <f>'FOD (ALL)'!BE416</f>
        <v>0</v>
      </c>
      <c r="AG416" s="137">
        <f>'FOD (ALL)'!BV416</f>
        <v>152.30000000000001</v>
      </c>
      <c r="AH416" s="137">
        <f>'FOD (ALL)'!J416</f>
        <v>37400</v>
      </c>
      <c r="AI416" s="137">
        <f>'FOD (ALL)'!AA416</f>
        <v>30800</v>
      </c>
      <c r="AJ416" s="137">
        <f>'FOD (ALL)'!AR416</f>
        <v>28600</v>
      </c>
      <c r="AK416" s="137">
        <f>'FOD (ALL)'!BI416</f>
        <v>28600</v>
      </c>
      <c r="AL416" s="137">
        <f>'FOD (ALL)'!BZ416</f>
        <v>28600</v>
      </c>
      <c r="AM416" s="137" t="str">
        <f t="shared" si="287"/>
        <v>Y</v>
      </c>
      <c r="AN416" s="137" t="str">
        <f t="shared" si="288"/>
        <v>Y</v>
      </c>
      <c r="AO416" s="137" t="str">
        <f t="shared" si="289"/>
        <v>Y</v>
      </c>
      <c r="AP416" s="137" t="str">
        <f t="shared" si="290"/>
        <v>Y</v>
      </c>
      <c r="AQ416" s="139">
        <f t="shared" si="291"/>
        <v>21.428571428571427</v>
      </c>
      <c r="AR416" s="139">
        <f t="shared" si="292"/>
        <v>7.6923076923076925</v>
      </c>
      <c r="AS416" s="139">
        <f t="shared" si="293"/>
        <v>0</v>
      </c>
      <c r="AT416" s="139">
        <f t="shared" si="294"/>
        <v>0</v>
      </c>
      <c r="AU416" s="137" t="str">
        <f t="shared" si="295"/>
        <v>Y</v>
      </c>
      <c r="AV416" s="137" t="str">
        <f t="shared" si="296"/>
        <v>Y</v>
      </c>
      <c r="AW416" s="137" t="str">
        <f t="shared" si="297"/>
        <v>Y</v>
      </c>
      <c r="AX416" s="137">
        <f>'FOD (ALL)'!I416</f>
        <v>15.87</v>
      </c>
      <c r="AY416" s="137">
        <f>'FOD (ALL)'!Z416</f>
        <v>6.86</v>
      </c>
      <c r="AZ416" s="137">
        <f>'FOD (ALL)'!AQ416</f>
        <v>0</v>
      </c>
      <c r="BA416" s="137">
        <f>'FOD (ALL)'!BH416</f>
        <v>0</v>
      </c>
      <c r="BB416" s="137">
        <f>'FOD (ALL)'!BY416</f>
        <v>16.75</v>
      </c>
      <c r="BC416" s="137" t="str">
        <f t="shared" si="298"/>
        <v>Y</v>
      </c>
      <c r="BD416" s="137" t="str">
        <f t="shared" si="299"/>
        <v>Y</v>
      </c>
      <c r="BE416" s="137" t="str">
        <f t="shared" si="300"/>
        <v>Y</v>
      </c>
      <c r="BF416" s="137" t="str">
        <f t="shared" si="301"/>
        <v>N</v>
      </c>
      <c r="BG416" s="139">
        <f t="shared" si="302"/>
        <v>131.34110787172008</v>
      </c>
      <c r="BH416" s="139" t="e">
        <f t="shared" si="303"/>
        <v>#DIV/0!</v>
      </c>
      <c r="BI416" s="139" t="e">
        <f t="shared" si="304"/>
        <v>#DIV/0!</v>
      </c>
      <c r="BJ416" s="139">
        <f t="shared" si="305"/>
        <v>-100</v>
      </c>
      <c r="BK416" s="137" t="e">
        <f t="shared" si="306"/>
        <v>#DIV/0!</v>
      </c>
      <c r="BL416" s="137" t="e">
        <f t="shared" si="307"/>
        <v>#DIV/0!</v>
      </c>
      <c r="BM416" s="137" t="e">
        <f t="shared" si="308"/>
        <v>#DIV/0!</v>
      </c>
      <c r="BN416" s="137">
        <f>'FOD (ALL)'!H416</f>
        <v>5</v>
      </c>
      <c r="BO416" s="137">
        <f>'FOD (ALL)'!Y416</f>
        <v>2</v>
      </c>
      <c r="BP416" s="137">
        <f>'FOD (ALL)'!AP416</f>
        <v>0</v>
      </c>
      <c r="BQ416" s="137">
        <f>'FOD (ALL)'!BG416</f>
        <v>0</v>
      </c>
      <c r="BR416" s="137">
        <f>'FOD (ALL)'!BX416</f>
        <v>5</v>
      </c>
      <c r="BS416" s="137" t="str">
        <f t="shared" si="309"/>
        <v>Y</v>
      </c>
      <c r="BT416" s="137" t="str">
        <f t="shared" si="310"/>
        <v>Y</v>
      </c>
      <c r="BU416" s="137" t="str">
        <f t="shared" si="311"/>
        <v>Y</v>
      </c>
      <c r="BV416" s="137" t="str">
        <f t="shared" si="312"/>
        <v>N</v>
      </c>
      <c r="BW416" s="139">
        <f t="shared" si="313"/>
        <v>150</v>
      </c>
      <c r="BX416" s="139" t="e">
        <f t="shared" si="314"/>
        <v>#DIV/0!</v>
      </c>
      <c r="BY416" s="139" t="e">
        <f t="shared" si="315"/>
        <v>#DIV/0!</v>
      </c>
      <c r="BZ416" s="139">
        <f t="shared" si="316"/>
        <v>-100</v>
      </c>
      <c r="CA416" s="137" t="e">
        <f t="shared" si="317"/>
        <v>#DIV/0!</v>
      </c>
      <c r="CB416" s="137" t="e">
        <f t="shared" si="318"/>
        <v>#DIV/0!</v>
      </c>
      <c r="CC416" s="137" t="e">
        <f t="shared" si="319"/>
        <v>#DIV/0!</v>
      </c>
    </row>
    <row r="417" spans="1:81" x14ac:dyDescent="0.3">
      <c r="A417" s="137" t="str">
        <f>'FOD (ALL)'!B417</f>
        <v>ULTRACEMCO</v>
      </c>
      <c r="B417" s="146">
        <f>'FOD (ALL)'!C417</f>
        <v>43979</v>
      </c>
      <c r="C417" s="137">
        <f>'FOD (ALL)'!G417</f>
        <v>3636.1</v>
      </c>
      <c r="D417" s="137">
        <f>'FOD (ALL)'!X417</f>
        <v>3557.7</v>
      </c>
      <c r="E417" s="137">
        <f>'FOD (ALL)'!AO417</f>
        <v>3520.8</v>
      </c>
      <c r="F417" s="137">
        <f>'FOD (ALL)'!BF417</f>
        <v>3426</v>
      </c>
      <c r="G417" s="137">
        <f>'FOD (ALL)'!BW417</f>
        <v>3314.85</v>
      </c>
      <c r="H417" s="137" t="str">
        <f t="shared" si="276"/>
        <v>Y</v>
      </c>
      <c r="I417" s="137" t="str">
        <f t="shared" si="277"/>
        <v>Y</v>
      </c>
      <c r="J417" s="137" t="str">
        <f t="shared" si="278"/>
        <v>Y</v>
      </c>
      <c r="K417" s="137" t="str">
        <f t="shared" si="279"/>
        <v>Y</v>
      </c>
      <c r="L417" s="139">
        <f t="shared" si="280"/>
        <v>2.2036709109818164</v>
      </c>
      <c r="M417" s="139">
        <f t="shared" si="281"/>
        <v>1.048057259713691</v>
      </c>
      <c r="N417" s="139">
        <f t="shared" si="282"/>
        <v>2.7670753064798652</v>
      </c>
      <c r="O417" s="139">
        <f t="shared" si="283"/>
        <v>3.3530929001312306</v>
      </c>
      <c r="P417" s="137" t="str">
        <f t="shared" si="284"/>
        <v>Y</v>
      </c>
      <c r="Q417" s="137" t="str">
        <f t="shared" si="285"/>
        <v>N</v>
      </c>
      <c r="R417" s="137" t="str">
        <f t="shared" si="286"/>
        <v>N</v>
      </c>
      <c r="S417" s="137">
        <f>'FOD (ALL)'!D417</f>
        <v>3546.95</v>
      </c>
      <c r="T417" s="137">
        <f>'FOD (ALL)'!U417</f>
        <v>3562</v>
      </c>
      <c r="U417" s="137">
        <f>'FOD (ALL)'!AL417</f>
        <v>3445</v>
      </c>
      <c r="V417" s="137">
        <f>'FOD (ALL)'!BC417</f>
        <v>3374.2</v>
      </c>
      <c r="W417" s="137">
        <f>'FOD (ALL)'!BT417</f>
        <v>3575.1</v>
      </c>
      <c r="X417" s="137">
        <f>'FOD (ALL)'!E417</f>
        <v>3659.6</v>
      </c>
      <c r="Y417" s="137">
        <f>'FOD (ALL)'!V417</f>
        <v>3574.9</v>
      </c>
      <c r="Z417" s="137">
        <f>'FOD (ALL)'!AM417</f>
        <v>3579.15</v>
      </c>
      <c r="AA417" s="137">
        <f>'FOD (ALL)'!BD417</f>
        <v>3485.85</v>
      </c>
      <c r="AB417" s="137">
        <f>'FOD (ALL)'!BU417</f>
        <v>3577</v>
      </c>
      <c r="AC417" s="137">
        <f>'FOD (ALL)'!F417</f>
        <v>3517.3</v>
      </c>
      <c r="AD417" s="137">
        <f>'FOD (ALL)'!W417</f>
        <v>3490.1</v>
      </c>
      <c r="AE417" s="137">
        <f>'FOD (ALL)'!AN417</f>
        <v>3436.95</v>
      </c>
      <c r="AF417" s="137">
        <f>'FOD (ALL)'!BE417</f>
        <v>3329.35</v>
      </c>
      <c r="AG417" s="137">
        <f>'FOD (ALL)'!BV417</f>
        <v>3288.5</v>
      </c>
      <c r="AH417" s="137">
        <f>'FOD (ALL)'!J417</f>
        <v>2021400</v>
      </c>
      <c r="AI417" s="137">
        <f>'FOD (ALL)'!AA417</f>
        <v>2252000</v>
      </c>
      <c r="AJ417" s="137">
        <f>'FOD (ALL)'!AR417</f>
        <v>2323600</v>
      </c>
      <c r="AK417" s="137">
        <f>'FOD (ALL)'!BI417</f>
        <v>2309000</v>
      </c>
      <c r="AL417" s="137">
        <f>'FOD (ALL)'!BZ417</f>
        <v>2351600</v>
      </c>
      <c r="AM417" s="137" t="str">
        <f t="shared" si="287"/>
        <v>N</v>
      </c>
      <c r="AN417" s="137" t="str">
        <f t="shared" si="288"/>
        <v>N</v>
      </c>
      <c r="AO417" s="137" t="str">
        <f t="shared" si="289"/>
        <v>Y</v>
      </c>
      <c r="AP417" s="137" t="str">
        <f t="shared" si="290"/>
        <v>N</v>
      </c>
      <c r="AQ417" s="139">
        <f t="shared" si="291"/>
        <v>-10.239786856127886</v>
      </c>
      <c r="AR417" s="139">
        <f t="shared" si="292"/>
        <v>-3.081425374419005</v>
      </c>
      <c r="AS417" s="139">
        <f t="shared" si="293"/>
        <v>0.63230835859679513</v>
      </c>
      <c r="AT417" s="139">
        <f t="shared" si="294"/>
        <v>-1.8115325735669332</v>
      </c>
      <c r="AU417" s="137" t="str">
        <f t="shared" si="295"/>
        <v>N</v>
      </c>
      <c r="AV417" s="137" t="str">
        <f t="shared" si="296"/>
        <v>N</v>
      </c>
      <c r="AW417" s="137" t="str">
        <f t="shared" si="297"/>
        <v>Y</v>
      </c>
      <c r="AX417" s="137">
        <f>'FOD (ALL)'!I417</f>
        <v>56045.39</v>
      </c>
      <c r="AY417" s="137">
        <f>'FOD (ALL)'!Z417</f>
        <v>30069.5</v>
      </c>
      <c r="AZ417" s="137">
        <f>'FOD (ALL)'!AQ417</f>
        <v>66494.16</v>
      </c>
      <c r="BA417" s="137">
        <f>'FOD (ALL)'!BH417</f>
        <v>29181.72</v>
      </c>
      <c r="BB417" s="137">
        <f>'FOD (ALL)'!BY417</f>
        <v>32978.769999999997</v>
      </c>
      <c r="BC417" s="137" t="str">
        <f t="shared" si="298"/>
        <v>Y</v>
      </c>
      <c r="BD417" s="137" t="str">
        <f t="shared" si="299"/>
        <v>N</v>
      </c>
      <c r="BE417" s="137" t="str">
        <f t="shared" si="300"/>
        <v>Y</v>
      </c>
      <c r="BF417" s="137" t="str">
        <f t="shared" si="301"/>
        <v>N</v>
      </c>
      <c r="BG417" s="139">
        <f t="shared" si="302"/>
        <v>86.386172034786085</v>
      </c>
      <c r="BH417" s="139">
        <f t="shared" si="303"/>
        <v>-54.778735455865601</v>
      </c>
      <c r="BI417" s="139">
        <f t="shared" si="304"/>
        <v>127.8623741163989</v>
      </c>
      <c r="BJ417" s="139">
        <f t="shared" si="305"/>
        <v>-11.513619216241224</v>
      </c>
      <c r="BK417" s="137" t="str">
        <f t="shared" si="306"/>
        <v>Y</v>
      </c>
      <c r="BL417" s="137" t="str">
        <f t="shared" si="307"/>
        <v>N</v>
      </c>
      <c r="BM417" s="137" t="str">
        <f t="shared" si="308"/>
        <v>Y</v>
      </c>
      <c r="BN417" s="137">
        <f>'FOD (ALL)'!H417</f>
        <v>7792</v>
      </c>
      <c r="BO417" s="137">
        <f>'FOD (ALL)'!Y417</f>
        <v>4253</v>
      </c>
      <c r="BP417" s="137">
        <f>'FOD (ALL)'!AP417</f>
        <v>9450</v>
      </c>
      <c r="BQ417" s="137">
        <f>'FOD (ALL)'!BG417</f>
        <v>4265</v>
      </c>
      <c r="BR417" s="137">
        <f>'FOD (ALL)'!BX417</f>
        <v>4817</v>
      </c>
      <c r="BS417" s="137" t="str">
        <f t="shared" si="309"/>
        <v>Y</v>
      </c>
      <c r="BT417" s="137" t="str">
        <f t="shared" si="310"/>
        <v>N</v>
      </c>
      <c r="BU417" s="137" t="str">
        <f t="shared" si="311"/>
        <v>Y</v>
      </c>
      <c r="BV417" s="137" t="str">
        <f t="shared" si="312"/>
        <v>N</v>
      </c>
      <c r="BW417" s="139">
        <f t="shared" si="313"/>
        <v>83.211850458499882</v>
      </c>
      <c r="BX417" s="139">
        <f t="shared" si="314"/>
        <v>-54.994708994708994</v>
      </c>
      <c r="BY417" s="139">
        <f t="shared" si="315"/>
        <v>121.57092614302462</v>
      </c>
      <c r="BZ417" s="139">
        <f t="shared" si="316"/>
        <v>-11.459414573385924</v>
      </c>
      <c r="CA417" s="137" t="str">
        <f t="shared" si="317"/>
        <v>Y</v>
      </c>
      <c r="CB417" s="137" t="str">
        <f t="shared" si="318"/>
        <v>N</v>
      </c>
      <c r="CC417" s="137" t="str">
        <f t="shared" si="319"/>
        <v>Y</v>
      </c>
    </row>
    <row r="418" spans="1:81" x14ac:dyDescent="0.3">
      <c r="A418" s="137" t="str">
        <f>'FOD (ALL)'!B418</f>
        <v>ULTRACEMCO</v>
      </c>
      <c r="B418" s="146">
        <f>'FOD (ALL)'!C418</f>
        <v>44007</v>
      </c>
      <c r="C418" s="137">
        <f>'FOD (ALL)'!G418</f>
        <v>3644.45</v>
      </c>
      <c r="D418" s="137">
        <f>'FOD (ALL)'!X418</f>
        <v>3571.25</v>
      </c>
      <c r="E418" s="137">
        <f>'FOD (ALL)'!AO418</f>
        <v>3534.9</v>
      </c>
      <c r="F418" s="137">
        <f>'FOD (ALL)'!BF418</f>
        <v>3436.65</v>
      </c>
      <c r="G418" s="137">
        <f>'FOD (ALL)'!BW418</f>
        <v>3315.85</v>
      </c>
      <c r="H418" s="137" t="str">
        <f t="shared" si="276"/>
        <v>Y</v>
      </c>
      <c r="I418" s="137" t="str">
        <f t="shared" si="277"/>
        <v>Y</v>
      </c>
      <c r="J418" s="137" t="str">
        <f t="shared" si="278"/>
        <v>Y</v>
      </c>
      <c r="K418" s="137" t="str">
        <f t="shared" si="279"/>
        <v>Y</v>
      </c>
      <c r="L418" s="139">
        <f t="shared" si="280"/>
        <v>2.0497024851242509</v>
      </c>
      <c r="M418" s="139">
        <f t="shared" si="281"/>
        <v>1.0283176327477412</v>
      </c>
      <c r="N418" s="139">
        <f t="shared" si="282"/>
        <v>2.8588887433983676</v>
      </c>
      <c r="O418" s="139">
        <f t="shared" si="283"/>
        <v>3.6431081019949692</v>
      </c>
      <c r="P418" s="137" t="str">
        <f t="shared" si="284"/>
        <v>Y</v>
      </c>
      <c r="Q418" s="137" t="str">
        <f t="shared" si="285"/>
        <v>N</v>
      </c>
      <c r="R418" s="137" t="str">
        <f t="shared" si="286"/>
        <v>N</v>
      </c>
      <c r="S418" s="137">
        <f>'FOD (ALL)'!D418</f>
        <v>3560.25</v>
      </c>
      <c r="T418" s="137">
        <f>'FOD (ALL)'!U418</f>
        <v>3530.85</v>
      </c>
      <c r="U418" s="137">
        <f>'FOD (ALL)'!AL418</f>
        <v>3468.4</v>
      </c>
      <c r="V418" s="137">
        <f>'FOD (ALL)'!BC418</f>
        <v>3351.6</v>
      </c>
      <c r="W418" s="137">
        <f>'FOD (ALL)'!BT418</f>
        <v>3580</v>
      </c>
      <c r="X418" s="137">
        <f>'FOD (ALL)'!E418</f>
        <v>3668.75</v>
      </c>
      <c r="Y418" s="137">
        <f>'FOD (ALL)'!V418</f>
        <v>3585</v>
      </c>
      <c r="Z418" s="137">
        <f>'FOD (ALL)'!AM418</f>
        <v>3590.2</v>
      </c>
      <c r="AA418" s="137">
        <f>'FOD (ALL)'!BD418</f>
        <v>3490.7</v>
      </c>
      <c r="AB418" s="137">
        <f>'FOD (ALL)'!BU418</f>
        <v>3580</v>
      </c>
      <c r="AC418" s="137">
        <f>'FOD (ALL)'!F418</f>
        <v>3531.3</v>
      </c>
      <c r="AD418" s="137">
        <f>'FOD (ALL)'!W418</f>
        <v>3499.8</v>
      </c>
      <c r="AE418" s="137">
        <f>'FOD (ALL)'!AN418</f>
        <v>3446.25</v>
      </c>
      <c r="AF418" s="137">
        <f>'FOD (ALL)'!BE418</f>
        <v>3340</v>
      </c>
      <c r="AG418" s="137">
        <f>'FOD (ALL)'!BV418</f>
        <v>3294.9</v>
      </c>
      <c r="AH418" s="137">
        <f>'FOD (ALL)'!J418</f>
        <v>416000</v>
      </c>
      <c r="AI418" s="137">
        <f>'FOD (ALL)'!AA418</f>
        <v>94200</v>
      </c>
      <c r="AJ418" s="137">
        <f>'FOD (ALL)'!AR418</f>
        <v>81800</v>
      </c>
      <c r="AK418" s="137">
        <f>'FOD (ALL)'!BI418</f>
        <v>62400</v>
      </c>
      <c r="AL418" s="137">
        <f>'FOD (ALL)'!BZ418</f>
        <v>49800</v>
      </c>
      <c r="AM418" s="137" t="str">
        <f t="shared" si="287"/>
        <v>Y</v>
      </c>
      <c r="AN418" s="137" t="str">
        <f t="shared" si="288"/>
        <v>Y</v>
      </c>
      <c r="AO418" s="137" t="str">
        <f t="shared" si="289"/>
        <v>Y</v>
      </c>
      <c r="AP418" s="137" t="str">
        <f t="shared" si="290"/>
        <v>Y</v>
      </c>
      <c r="AQ418" s="139">
        <f t="shared" si="291"/>
        <v>341.61358811040338</v>
      </c>
      <c r="AR418" s="139">
        <f t="shared" si="292"/>
        <v>15.158924205378973</v>
      </c>
      <c r="AS418" s="139">
        <f t="shared" si="293"/>
        <v>31.089743589743591</v>
      </c>
      <c r="AT418" s="139">
        <f t="shared" si="294"/>
        <v>25.301204819277107</v>
      </c>
      <c r="AU418" s="137" t="str">
        <f t="shared" si="295"/>
        <v>Y</v>
      </c>
      <c r="AV418" s="137" t="str">
        <f t="shared" si="296"/>
        <v>N</v>
      </c>
      <c r="AW418" s="137" t="str">
        <f t="shared" si="297"/>
        <v>Y</v>
      </c>
      <c r="AX418" s="137">
        <f>'FOD (ALL)'!I418</f>
        <v>16223.64</v>
      </c>
      <c r="AY418" s="137">
        <f>'FOD (ALL)'!Z418</f>
        <v>2006.67</v>
      </c>
      <c r="AZ418" s="137">
        <f>'FOD (ALL)'!AQ418</f>
        <v>4018.12</v>
      </c>
      <c r="BA418" s="137">
        <f>'FOD (ALL)'!BH418</f>
        <v>1695.02</v>
      </c>
      <c r="BB418" s="137">
        <f>'FOD (ALL)'!BY418</f>
        <v>2070.87</v>
      </c>
      <c r="BC418" s="137" t="str">
        <f t="shared" si="298"/>
        <v>Y</v>
      </c>
      <c r="BD418" s="137" t="str">
        <f t="shared" si="299"/>
        <v>N</v>
      </c>
      <c r="BE418" s="137" t="str">
        <f t="shared" si="300"/>
        <v>Y</v>
      </c>
      <c r="BF418" s="137" t="str">
        <f t="shared" si="301"/>
        <v>N</v>
      </c>
      <c r="BG418" s="139">
        <f t="shared" si="302"/>
        <v>708.48570018986675</v>
      </c>
      <c r="BH418" s="139">
        <f t="shared" si="303"/>
        <v>-50.059480553094481</v>
      </c>
      <c r="BI418" s="139">
        <f t="shared" si="304"/>
        <v>137.05443003622375</v>
      </c>
      <c r="BJ418" s="139">
        <f t="shared" si="305"/>
        <v>-18.149376831959511</v>
      </c>
      <c r="BK418" s="137" t="str">
        <f t="shared" si="306"/>
        <v>Y</v>
      </c>
      <c r="BL418" s="137" t="str">
        <f t="shared" si="307"/>
        <v>N</v>
      </c>
      <c r="BM418" s="137" t="str">
        <f t="shared" si="308"/>
        <v>Y</v>
      </c>
      <c r="BN418" s="137">
        <f>'FOD (ALL)'!H418</f>
        <v>2257</v>
      </c>
      <c r="BO418" s="137">
        <f>'FOD (ALL)'!Y418</f>
        <v>283</v>
      </c>
      <c r="BP418" s="137">
        <f>'FOD (ALL)'!AP418</f>
        <v>569</v>
      </c>
      <c r="BQ418" s="137">
        <f>'FOD (ALL)'!BG418</f>
        <v>247</v>
      </c>
      <c r="BR418" s="137">
        <f>'FOD (ALL)'!BX418</f>
        <v>308</v>
      </c>
      <c r="BS418" s="137" t="str">
        <f t="shared" si="309"/>
        <v>Y</v>
      </c>
      <c r="BT418" s="137" t="str">
        <f t="shared" si="310"/>
        <v>N</v>
      </c>
      <c r="BU418" s="137" t="str">
        <f t="shared" si="311"/>
        <v>Y</v>
      </c>
      <c r="BV418" s="137" t="str">
        <f t="shared" si="312"/>
        <v>N</v>
      </c>
      <c r="BW418" s="139">
        <f t="shared" si="313"/>
        <v>697.52650176678446</v>
      </c>
      <c r="BX418" s="139">
        <f t="shared" si="314"/>
        <v>-50.26362038664324</v>
      </c>
      <c r="BY418" s="139">
        <f t="shared" si="315"/>
        <v>130.36437246963564</v>
      </c>
      <c r="BZ418" s="139">
        <f t="shared" si="316"/>
        <v>-19.805194805194805</v>
      </c>
      <c r="CA418" s="137" t="str">
        <f t="shared" si="317"/>
        <v>Y</v>
      </c>
      <c r="CB418" s="137" t="str">
        <f t="shared" si="318"/>
        <v>N</v>
      </c>
      <c r="CC418" s="137" t="str">
        <f t="shared" si="319"/>
        <v>Y</v>
      </c>
    </row>
    <row r="419" spans="1:81" x14ac:dyDescent="0.3">
      <c r="A419" s="137" t="str">
        <f>'FOD (ALL)'!B419</f>
        <v>ULTRACEMCO</v>
      </c>
      <c r="B419" s="146">
        <f>'FOD (ALL)'!C419</f>
        <v>44042</v>
      </c>
      <c r="C419" s="137">
        <f>'FOD (ALL)'!G419</f>
        <v>3668.3</v>
      </c>
      <c r="D419" s="137">
        <f>'FOD (ALL)'!X419</f>
        <v>3603.5</v>
      </c>
      <c r="E419" s="137">
        <f>'FOD (ALL)'!AO419</f>
        <v>3560.6</v>
      </c>
      <c r="F419" s="137">
        <f>'FOD (ALL)'!BF419</f>
        <v>3469.85</v>
      </c>
      <c r="G419" s="137">
        <f>'FOD (ALL)'!BW419</f>
        <v>3338.7</v>
      </c>
      <c r="H419" s="137" t="str">
        <f t="shared" si="276"/>
        <v>Y</v>
      </c>
      <c r="I419" s="137" t="str">
        <f t="shared" si="277"/>
        <v>Y</v>
      </c>
      <c r="J419" s="137" t="str">
        <f t="shared" si="278"/>
        <v>Y</v>
      </c>
      <c r="K419" s="137" t="str">
        <f t="shared" si="279"/>
        <v>Y</v>
      </c>
      <c r="L419" s="139">
        <f t="shared" si="280"/>
        <v>1.7982516997363724</v>
      </c>
      <c r="M419" s="139">
        <f t="shared" si="281"/>
        <v>1.2048531146436019</v>
      </c>
      <c r="N419" s="139">
        <f t="shared" si="282"/>
        <v>2.6153868322838161</v>
      </c>
      <c r="O419" s="139">
        <f t="shared" si="283"/>
        <v>3.9281756372240717</v>
      </c>
      <c r="P419" s="137" t="str">
        <f t="shared" si="284"/>
        <v>Y</v>
      </c>
      <c r="Q419" s="137" t="str">
        <f t="shared" si="285"/>
        <v>N</v>
      </c>
      <c r="R419" s="137" t="str">
        <f t="shared" si="286"/>
        <v>N</v>
      </c>
      <c r="S419" s="137">
        <f>'FOD (ALL)'!D419</f>
        <v>0</v>
      </c>
      <c r="T419" s="137">
        <f>'FOD (ALL)'!U419</f>
        <v>0</v>
      </c>
      <c r="U419" s="137">
        <f>'FOD (ALL)'!AL419</f>
        <v>3510</v>
      </c>
      <c r="V419" s="137">
        <f>'FOD (ALL)'!BC419</f>
        <v>0</v>
      </c>
      <c r="W419" s="137">
        <f>'FOD (ALL)'!BT419</f>
        <v>0</v>
      </c>
      <c r="X419" s="137">
        <f>'FOD (ALL)'!E419</f>
        <v>0</v>
      </c>
      <c r="Y419" s="137">
        <f>'FOD (ALL)'!V419</f>
        <v>0</v>
      </c>
      <c r="Z419" s="137">
        <f>'FOD (ALL)'!AM419</f>
        <v>3510</v>
      </c>
      <c r="AA419" s="137">
        <f>'FOD (ALL)'!BD419</f>
        <v>0</v>
      </c>
      <c r="AB419" s="137">
        <f>'FOD (ALL)'!BU419</f>
        <v>0</v>
      </c>
      <c r="AC419" s="137">
        <f>'FOD (ALL)'!F419</f>
        <v>0</v>
      </c>
      <c r="AD419" s="137">
        <f>'FOD (ALL)'!W419</f>
        <v>0</v>
      </c>
      <c r="AE419" s="137">
        <f>'FOD (ALL)'!AN419</f>
        <v>3455</v>
      </c>
      <c r="AF419" s="137">
        <f>'FOD (ALL)'!BE419</f>
        <v>0</v>
      </c>
      <c r="AG419" s="137">
        <f>'FOD (ALL)'!BV419</f>
        <v>0</v>
      </c>
      <c r="AH419" s="137">
        <f>'FOD (ALL)'!J419</f>
        <v>800</v>
      </c>
      <c r="AI419" s="137">
        <f>'FOD (ALL)'!AA419</f>
        <v>800</v>
      </c>
      <c r="AJ419" s="137">
        <f>'FOD (ALL)'!AR419</f>
        <v>800</v>
      </c>
      <c r="AK419" s="137">
        <f>'FOD (ALL)'!BI419</f>
        <v>200</v>
      </c>
      <c r="AL419" s="137">
        <f>'FOD (ALL)'!BZ419</f>
        <v>200</v>
      </c>
      <c r="AM419" s="137" t="str">
        <f t="shared" si="287"/>
        <v>Y</v>
      </c>
      <c r="AN419" s="137" t="str">
        <f t="shared" si="288"/>
        <v>Y</v>
      </c>
      <c r="AO419" s="137" t="str">
        <f t="shared" si="289"/>
        <v>Y</v>
      </c>
      <c r="AP419" s="137" t="str">
        <f t="shared" si="290"/>
        <v>Y</v>
      </c>
      <c r="AQ419" s="139">
        <f t="shared" si="291"/>
        <v>0</v>
      </c>
      <c r="AR419" s="139">
        <f t="shared" si="292"/>
        <v>0</v>
      </c>
      <c r="AS419" s="139">
        <f t="shared" si="293"/>
        <v>300</v>
      </c>
      <c r="AT419" s="139">
        <f t="shared" si="294"/>
        <v>0</v>
      </c>
      <c r="AU419" s="137" t="str">
        <f t="shared" si="295"/>
        <v>Y</v>
      </c>
      <c r="AV419" s="137" t="str">
        <f t="shared" si="296"/>
        <v>N</v>
      </c>
      <c r="AW419" s="137" t="str">
        <f t="shared" si="297"/>
        <v>Y</v>
      </c>
      <c r="AX419" s="137">
        <f>'FOD (ALL)'!I419</f>
        <v>0</v>
      </c>
      <c r="AY419" s="137">
        <f>'FOD (ALL)'!Z419</f>
        <v>0</v>
      </c>
      <c r="AZ419" s="137">
        <f>'FOD (ALL)'!AQ419</f>
        <v>20.85</v>
      </c>
      <c r="BA419" s="137">
        <f>'FOD (ALL)'!BH419</f>
        <v>0</v>
      </c>
      <c r="BB419" s="137">
        <f>'FOD (ALL)'!BY419</f>
        <v>0</v>
      </c>
      <c r="BC419" s="137" t="str">
        <f t="shared" si="298"/>
        <v>Y</v>
      </c>
      <c r="BD419" s="137" t="str">
        <f t="shared" si="299"/>
        <v>N</v>
      </c>
      <c r="BE419" s="137" t="str">
        <f t="shared" si="300"/>
        <v>Y</v>
      </c>
      <c r="BF419" s="137" t="str">
        <f t="shared" si="301"/>
        <v>Y</v>
      </c>
      <c r="BG419" s="139" t="e">
        <f t="shared" si="302"/>
        <v>#DIV/0!</v>
      </c>
      <c r="BH419" s="139">
        <f t="shared" si="303"/>
        <v>-100</v>
      </c>
      <c r="BI419" s="139" t="e">
        <f t="shared" si="304"/>
        <v>#DIV/0!</v>
      </c>
      <c r="BJ419" s="139" t="e">
        <f t="shared" si="305"/>
        <v>#DIV/0!</v>
      </c>
      <c r="BK419" s="137" t="e">
        <f t="shared" si="306"/>
        <v>#DIV/0!</v>
      </c>
      <c r="BL419" s="137" t="e">
        <f t="shared" si="307"/>
        <v>#DIV/0!</v>
      </c>
      <c r="BM419" s="137" t="e">
        <f t="shared" si="308"/>
        <v>#DIV/0!</v>
      </c>
      <c r="BN419" s="137">
        <f>'FOD (ALL)'!H419</f>
        <v>0</v>
      </c>
      <c r="BO419" s="137">
        <f>'FOD (ALL)'!Y419</f>
        <v>0</v>
      </c>
      <c r="BP419" s="137">
        <f>'FOD (ALL)'!AP419</f>
        <v>3</v>
      </c>
      <c r="BQ419" s="137">
        <f>'FOD (ALL)'!BG419</f>
        <v>0</v>
      </c>
      <c r="BR419" s="137">
        <f>'FOD (ALL)'!BX419</f>
        <v>0</v>
      </c>
      <c r="BS419" s="137" t="str">
        <f t="shared" si="309"/>
        <v>Y</v>
      </c>
      <c r="BT419" s="137" t="str">
        <f t="shared" si="310"/>
        <v>N</v>
      </c>
      <c r="BU419" s="137" t="str">
        <f t="shared" si="311"/>
        <v>Y</v>
      </c>
      <c r="BV419" s="137" t="str">
        <f t="shared" si="312"/>
        <v>Y</v>
      </c>
      <c r="BW419" s="139" t="e">
        <f t="shared" si="313"/>
        <v>#DIV/0!</v>
      </c>
      <c r="BX419" s="139">
        <f t="shared" si="314"/>
        <v>-100</v>
      </c>
      <c r="BY419" s="139" t="e">
        <f t="shared" si="315"/>
        <v>#DIV/0!</v>
      </c>
      <c r="BZ419" s="139" t="e">
        <f t="shared" si="316"/>
        <v>#DIV/0!</v>
      </c>
      <c r="CA419" s="137" t="e">
        <f t="shared" si="317"/>
        <v>#DIV/0!</v>
      </c>
      <c r="CB419" s="137" t="e">
        <f t="shared" si="318"/>
        <v>#DIV/0!</v>
      </c>
      <c r="CC419" s="137" t="e">
        <f t="shared" si="319"/>
        <v>#DIV/0!</v>
      </c>
    </row>
    <row r="420" spans="1:81" x14ac:dyDescent="0.3">
      <c r="A420" s="137" t="str">
        <f>'FOD (ALL)'!B420</f>
        <v>UPL</v>
      </c>
      <c r="B420" s="146">
        <f>'FOD (ALL)'!C420</f>
        <v>43979</v>
      </c>
      <c r="C420" s="137">
        <f>'FOD (ALL)'!G420</f>
        <v>372.4</v>
      </c>
      <c r="D420" s="137">
        <f>'FOD (ALL)'!X420</f>
        <v>367.45</v>
      </c>
      <c r="E420" s="137">
        <f>'FOD (ALL)'!AO420</f>
        <v>357.9</v>
      </c>
      <c r="F420" s="137">
        <f>'FOD (ALL)'!BF420</f>
        <v>338.55</v>
      </c>
      <c r="G420" s="137">
        <f>'FOD (ALL)'!BW420</f>
        <v>376.4</v>
      </c>
      <c r="H420" s="137" t="str">
        <f t="shared" si="276"/>
        <v>Y</v>
      </c>
      <c r="I420" s="137" t="str">
        <f t="shared" si="277"/>
        <v>Y</v>
      </c>
      <c r="J420" s="137" t="str">
        <f t="shared" si="278"/>
        <v>Y</v>
      </c>
      <c r="K420" s="137" t="str">
        <f t="shared" si="279"/>
        <v>N</v>
      </c>
      <c r="L420" s="139">
        <f t="shared" si="280"/>
        <v>1.3471220574227756</v>
      </c>
      <c r="M420" s="139">
        <f t="shared" si="281"/>
        <v>2.6683431126012884</v>
      </c>
      <c r="N420" s="139">
        <f t="shared" si="282"/>
        <v>5.7155516171909513</v>
      </c>
      <c r="O420" s="139">
        <f t="shared" si="283"/>
        <v>-10.055791710945794</v>
      </c>
      <c r="P420" s="137" t="str">
        <f t="shared" si="284"/>
        <v>N</v>
      </c>
      <c r="Q420" s="137" t="str">
        <f t="shared" si="285"/>
        <v>N</v>
      </c>
      <c r="R420" s="137" t="str">
        <f t="shared" si="286"/>
        <v>Y</v>
      </c>
      <c r="S420" s="137">
        <f>'FOD (ALL)'!D420</f>
        <v>367.65</v>
      </c>
      <c r="T420" s="137">
        <f>'FOD (ALL)'!U420</f>
        <v>359.8</v>
      </c>
      <c r="U420" s="137">
        <f>'FOD (ALL)'!AL420</f>
        <v>336.95</v>
      </c>
      <c r="V420" s="137">
        <f>'FOD (ALL)'!BC420</f>
        <v>377.65</v>
      </c>
      <c r="W420" s="137">
        <f>'FOD (ALL)'!BT420</f>
        <v>380.65</v>
      </c>
      <c r="X420" s="137">
        <f>'FOD (ALL)'!E420</f>
        <v>375</v>
      </c>
      <c r="Y420" s="137">
        <f>'FOD (ALL)'!V420</f>
        <v>371</v>
      </c>
      <c r="Z420" s="137">
        <f>'FOD (ALL)'!AM420</f>
        <v>359.9</v>
      </c>
      <c r="AA420" s="137">
        <f>'FOD (ALL)'!BD420</f>
        <v>378</v>
      </c>
      <c r="AB420" s="137">
        <f>'FOD (ALL)'!BU420</f>
        <v>384.95</v>
      </c>
      <c r="AC420" s="137">
        <f>'FOD (ALL)'!F420</f>
        <v>363.8</v>
      </c>
      <c r="AD420" s="137">
        <f>'FOD (ALL)'!W420</f>
        <v>356.7</v>
      </c>
      <c r="AE420" s="137">
        <f>'FOD (ALL)'!AN420</f>
        <v>336.85</v>
      </c>
      <c r="AF420" s="137">
        <f>'FOD (ALL)'!BE420</f>
        <v>334.15</v>
      </c>
      <c r="AG420" s="137">
        <f>'FOD (ALL)'!BV420</f>
        <v>364.05</v>
      </c>
      <c r="AH420" s="137">
        <f>'FOD (ALL)'!J420</f>
        <v>17958600</v>
      </c>
      <c r="AI420" s="137">
        <f>'FOD (ALL)'!AA420</f>
        <v>18697500</v>
      </c>
      <c r="AJ420" s="137">
        <f>'FOD (ALL)'!AR420</f>
        <v>18064800</v>
      </c>
      <c r="AK420" s="137">
        <f>'FOD (ALL)'!BI420</f>
        <v>17747100</v>
      </c>
      <c r="AL420" s="137">
        <f>'FOD (ALL)'!BZ420</f>
        <v>16151400</v>
      </c>
      <c r="AM420" s="137" t="str">
        <f t="shared" si="287"/>
        <v>N</v>
      </c>
      <c r="AN420" s="137" t="str">
        <f t="shared" si="288"/>
        <v>Y</v>
      </c>
      <c r="AO420" s="137" t="str">
        <f t="shared" si="289"/>
        <v>Y</v>
      </c>
      <c r="AP420" s="137" t="str">
        <f t="shared" si="290"/>
        <v>Y</v>
      </c>
      <c r="AQ420" s="139">
        <f t="shared" si="291"/>
        <v>-3.9518652226233457</v>
      </c>
      <c r="AR420" s="139">
        <f t="shared" si="292"/>
        <v>3.5023913909924271</v>
      </c>
      <c r="AS420" s="139">
        <f t="shared" si="293"/>
        <v>1.7901516304072214</v>
      </c>
      <c r="AT420" s="139">
        <f t="shared" si="294"/>
        <v>9.8796389167502507</v>
      </c>
      <c r="AU420" s="137" t="str">
        <f t="shared" si="295"/>
        <v>N</v>
      </c>
      <c r="AV420" s="137" t="str">
        <f t="shared" si="296"/>
        <v>Y</v>
      </c>
      <c r="AW420" s="137" t="str">
        <f t="shared" si="297"/>
        <v>N</v>
      </c>
      <c r="AX420" s="137">
        <f>'FOD (ALL)'!I420</f>
        <v>39059.449999999997</v>
      </c>
      <c r="AY420" s="137">
        <f>'FOD (ALL)'!Z420</f>
        <v>35588.199999999997</v>
      </c>
      <c r="AZ420" s="137">
        <f>'FOD (ALL)'!AQ420</f>
        <v>49577.07</v>
      </c>
      <c r="BA420" s="137">
        <f>'FOD (ALL)'!BH420</f>
        <v>62950.45</v>
      </c>
      <c r="BB420" s="137">
        <f>'FOD (ALL)'!BY420</f>
        <v>23902.2</v>
      </c>
      <c r="BC420" s="137" t="str">
        <f t="shared" si="298"/>
        <v>Y</v>
      </c>
      <c r="BD420" s="137" t="str">
        <f t="shared" si="299"/>
        <v>N</v>
      </c>
      <c r="BE420" s="137" t="str">
        <f t="shared" si="300"/>
        <v>N</v>
      </c>
      <c r="BF420" s="137" t="str">
        <f t="shared" si="301"/>
        <v>Y</v>
      </c>
      <c r="BG420" s="139">
        <f t="shared" si="302"/>
        <v>9.7539352931589693</v>
      </c>
      <c r="BH420" s="139">
        <f t="shared" si="303"/>
        <v>-28.216411336934598</v>
      </c>
      <c r="BI420" s="139">
        <f t="shared" si="304"/>
        <v>-21.244296109082615</v>
      </c>
      <c r="BJ420" s="139">
        <f t="shared" si="305"/>
        <v>163.36676121863258</v>
      </c>
      <c r="BK420" s="137" t="str">
        <f t="shared" si="306"/>
        <v>Y</v>
      </c>
      <c r="BL420" s="137" t="str">
        <f t="shared" si="307"/>
        <v>N</v>
      </c>
      <c r="BM420" s="137" t="str">
        <f t="shared" si="308"/>
        <v>N</v>
      </c>
      <c r="BN420" s="137">
        <f>'FOD (ALL)'!H420</f>
        <v>11722</v>
      </c>
      <c r="BO420" s="137">
        <f>'FOD (ALL)'!Y420</f>
        <v>10860</v>
      </c>
      <c r="BP420" s="137">
        <f>'FOD (ALL)'!AP420</f>
        <v>15546</v>
      </c>
      <c r="BQ420" s="137">
        <f>'FOD (ALL)'!BG420</f>
        <v>19878</v>
      </c>
      <c r="BR420" s="137">
        <f>'FOD (ALL)'!BX420</f>
        <v>7079</v>
      </c>
      <c r="BS420" s="137" t="str">
        <f t="shared" si="309"/>
        <v>Y</v>
      </c>
      <c r="BT420" s="137" t="str">
        <f t="shared" si="310"/>
        <v>N</v>
      </c>
      <c r="BU420" s="137" t="str">
        <f t="shared" si="311"/>
        <v>N</v>
      </c>
      <c r="BV420" s="137" t="str">
        <f t="shared" si="312"/>
        <v>Y</v>
      </c>
      <c r="BW420" s="139">
        <f t="shared" si="313"/>
        <v>7.9373848987108655</v>
      </c>
      <c r="BX420" s="139">
        <f t="shared" si="314"/>
        <v>-30.142802006947122</v>
      </c>
      <c r="BY420" s="139">
        <f t="shared" si="315"/>
        <v>-21.792936915182615</v>
      </c>
      <c r="BZ420" s="139">
        <f t="shared" si="316"/>
        <v>180.80237321655602</v>
      </c>
      <c r="CA420" s="137" t="str">
        <f t="shared" si="317"/>
        <v>Y</v>
      </c>
      <c r="CB420" s="137" t="str">
        <f t="shared" si="318"/>
        <v>N</v>
      </c>
      <c r="CC420" s="137" t="str">
        <f t="shared" si="319"/>
        <v>N</v>
      </c>
    </row>
    <row r="421" spans="1:81" x14ac:dyDescent="0.3">
      <c r="A421" s="137" t="str">
        <f>'FOD (ALL)'!B421</f>
        <v>UPL</v>
      </c>
      <c r="B421" s="146">
        <f>'FOD (ALL)'!C421</f>
        <v>44007</v>
      </c>
      <c r="C421" s="137">
        <f>'FOD (ALL)'!G421</f>
        <v>371.55</v>
      </c>
      <c r="D421" s="137">
        <f>'FOD (ALL)'!X421</f>
        <v>366.55</v>
      </c>
      <c r="E421" s="137">
        <f>'FOD (ALL)'!AO421</f>
        <v>357.15</v>
      </c>
      <c r="F421" s="137">
        <f>'FOD (ALL)'!BF421</f>
        <v>338.3</v>
      </c>
      <c r="G421" s="137">
        <f>'FOD (ALL)'!BW421</f>
        <v>374.2</v>
      </c>
      <c r="H421" s="137" t="str">
        <f t="shared" si="276"/>
        <v>Y</v>
      </c>
      <c r="I421" s="137" t="str">
        <f t="shared" si="277"/>
        <v>Y</v>
      </c>
      <c r="J421" s="137" t="str">
        <f t="shared" si="278"/>
        <v>Y</v>
      </c>
      <c r="K421" s="137" t="str">
        <f t="shared" si="279"/>
        <v>N</v>
      </c>
      <c r="L421" s="139">
        <f t="shared" si="280"/>
        <v>1.3640703860319192</v>
      </c>
      <c r="M421" s="139">
        <f t="shared" si="281"/>
        <v>2.6319473610527888</v>
      </c>
      <c r="N421" s="139">
        <f t="shared" si="282"/>
        <v>5.5719775347324756</v>
      </c>
      <c r="O421" s="139">
        <f t="shared" si="283"/>
        <v>-9.5938001068947028</v>
      </c>
      <c r="P421" s="137" t="str">
        <f t="shared" si="284"/>
        <v>N</v>
      </c>
      <c r="Q421" s="137" t="str">
        <f t="shared" si="285"/>
        <v>N</v>
      </c>
      <c r="R421" s="137" t="str">
        <f t="shared" si="286"/>
        <v>Y</v>
      </c>
      <c r="S421" s="137">
        <f>'FOD (ALL)'!D421</f>
        <v>367.4</v>
      </c>
      <c r="T421" s="137">
        <f>'FOD (ALL)'!U421</f>
        <v>356.55</v>
      </c>
      <c r="U421" s="137">
        <f>'FOD (ALL)'!AL421</f>
        <v>338.15</v>
      </c>
      <c r="V421" s="137">
        <f>'FOD (ALL)'!BC421</f>
        <v>374.35</v>
      </c>
      <c r="W421" s="137">
        <f>'FOD (ALL)'!BT421</f>
        <v>376.55</v>
      </c>
      <c r="X421" s="137">
        <f>'FOD (ALL)'!E421</f>
        <v>374.1</v>
      </c>
      <c r="Y421" s="137">
        <f>'FOD (ALL)'!V421</f>
        <v>370</v>
      </c>
      <c r="Z421" s="137">
        <f>'FOD (ALL)'!AM421</f>
        <v>358.75</v>
      </c>
      <c r="AA421" s="137">
        <f>'FOD (ALL)'!BD421</f>
        <v>375</v>
      </c>
      <c r="AB421" s="137">
        <f>'FOD (ALL)'!BU421</f>
        <v>381.95</v>
      </c>
      <c r="AC421" s="137">
        <f>'FOD (ALL)'!F421</f>
        <v>363.4</v>
      </c>
      <c r="AD421" s="137">
        <f>'FOD (ALL)'!W421</f>
        <v>356.05</v>
      </c>
      <c r="AE421" s="137">
        <f>'FOD (ALL)'!AN421</f>
        <v>336.95</v>
      </c>
      <c r="AF421" s="137">
        <f>'FOD (ALL)'!BE421</f>
        <v>336.8</v>
      </c>
      <c r="AG421" s="137">
        <f>'FOD (ALL)'!BV421</f>
        <v>363.6</v>
      </c>
      <c r="AH421" s="137">
        <f>'FOD (ALL)'!J421</f>
        <v>1947600</v>
      </c>
      <c r="AI421" s="137">
        <f>'FOD (ALL)'!AA421</f>
        <v>958500</v>
      </c>
      <c r="AJ421" s="137">
        <f>'FOD (ALL)'!AR421</f>
        <v>669600</v>
      </c>
      <c r="AK421" s="137">
        <f>'FOD (ALL)'!BI421</f>
        <v>512100</v>
      </c>
      <c r="AL421" s="137">
        <f>'FOD (ALL)'!BZ421</f>
        <v>239400</v>
      </c>
      <c r="AM421" s="137" t="str">
        <f t="shared" si="287"/>
        <v>Y</v>
      </c>
      <c r="AN421" s="137" t="str">
        <f t="shared" si="288"/>
        <v>Y</v>
      </c>
      <c r="AO421" s="137" t="str">
        <f t="shared" si="289"/>
        <v>Y</v>
      </c>
      <c r="AP421" s="137" t="str">
        <f t="shared" si="290"/>
        <v>Y</v>
      </c>
      <c r="AQ421" s="139">
        <f t="shared" si="291"/>
        <v>103.19248826291081</v>
      </c>
      <c r="AR421" s="139">
        <f t="shared" si="292"/>
        <v>43.145161290322584</v>
      </c>
      <c r="AS421" s="139">
        <f t="shared" si="293"/>
        <v>30.755711775043938</v>
      </c>
      <c r="AT421" s="139">
        <f t="shared" si="294"/>
        <v>113.90977443609023</v>
      </c>
      <c r="AU421" s="137" t="str">
        <f t="shared" si="295"/>
        <v>Y</v>
      </c>
      <c r="AV421" s="137" t="str">
        <f t="shared" si="296"/>
        <v>Y</v>
      </c>
      <c r="AW421" s="137" t="str">
        <f t="shared" si="297"/>
        <v>N</v>
      </c>
      <c r="AX421" s="137">
        <f>'FOD (ALL)'!I421</f>
        <v>8090.43</v>
      </c>
      <c r="AY421" s="137">
        <f>'FOD (ALL)'!Z421</f>
        <v>4000.59</v>
      </c>
      <c r="AZ421" s="137">
        <f>'FOD (ALL)'!AQ421</f>
        <v>3162.16</v>
      </c>
      <c r="BA421" s="137">
        <f>'FOD (ALL)'!BH421</f>
        <v>3274.26</v>
      </c>
      <c r="BB421" s="137">
        <f>'FOD (ALL)'!BY421</f>
        <v>707.13</v>
      </c>
      <c r="BC421" s="137" t="str">
        <f t="shared" si="298"/>
        <v>Y</v>
      </c>
      <c r="BD421" s="137" t="str">
        <f t="shared" si="299"/>
        <v>Y</v>
      </c>
      <c r="BE421" s="137" t="str">
        <f t="shared" si="300"/>
        <v>N</v>
      </c>
      <c r="BF421" s="137" t="str">
        <f t="shared" si="301"/>
        <v>Y</v>
      </c>
      <c r="BG421" s="139">
        <f t="shared" si="302"/>
        <v>102.23092093916146</v>
      </c>
      <c r="BH421" s="139">
        <f t="shared" si="303"/>
        <v>26.514471121005904</v>
      </c>
      <c r="BI421" s="139">
        <f t="shared" si="304"/>
        <v>-3.4236743569539483</v>
      </c>
      <c r="BJ421" s="139">
        <f t="shared" si="305"/>
        <v>363.03508548640281</v>
      </c>
      <c r="BK421" s="137" t="str">
        <f t="shared" si="306"/>
        <v>Y</v>
      </c>
      <c r="BL421" s="137" t="str">
        <f t="shared" si="307"/>
        <v>Y</v>
      </c>
      <c r="BM421" s="137" t="str">
        <f t="shared" si="308"/>
        <v>N</v>
      </c>
      <c r="BN421" s="137">
        <f>'FOD (ALL)'!H421</f>
        <v>2431</v>
      </c>
      <c r="BO421" s="137">
        <f>'FOD (ALL)'!Y421</f>
        <v>1224</v>
      </c>
      <c r="BP421" s="137">
        <f>'FOD (ALL)'!AP421</f>
        <v>994</v>
      </c>
      <c r="BQ421" s="137">
        <f>'FOD (ALL)'!BG421</f>
        <v>1043</v>
      </c>
      <c r="BR421" s="137">
        <f>'FOD (ALL)'!BX421</f>
        <v>211</v>
      </c>
      <c r="BS421" s="137" t="str">
        <f t="shared" si="309"/>
        <v>Y</v>
      </c>
      <c r="BT421" s="137" t="str">
        <f t="shared" si="310"/>
        <v>Y</v>
      </c>
      <c r="BU421" s="137" t="str">
        <f t="shared" si="311"/>
        <v>N</v>
      </c>
      <c r="BV421" s="137" t="str">
        <f t="shared" si="312"/>
        <v>Y</v>
      </c>
      <c r="BW421" s="139">
        <f t="shared" si="313"/>
        <v>98.611111111111114</v>
      </c>
      <c r="BX421" s="139">
        <f t="shared" si="314"/>
        <v>23.138832997987926</v>
      </c>
      <c r="BY421" s="139">
        <f t="shared" si="315"/>
        <v>-4.6979865771812079</v>
      </c>
      <c r="BZ421" s="139">
        <f t="shared" si="316"/>
        <v>394.31279620853081</v>
      </c>
      <c r="CA421" s="137" t="str">
        <f t="shared" si="317"/>
        <v>Y</v>
      </c>
      <c r="CB421" s="137" t="str">
        <f t="shared" si="318"/>
        <v>Y</v>
      </c>
      <c r="CC421" s="137" t="str">
        <f t="shared" si="319"/>
        <v>N</v>
      </c>
    </row>
    <row r="422" spans="1:81" x14ac:dyDescent="0.3">
      <c r="A422" s="137" t="str">
        <f>'FOD (ALL)'!B422</f>
        <v>UPL</v>
      </c>
      <c r="B422" s="146">
        <f>'FOD (ALL)'!C422</f>
        <v>44042</v>
      </c>
      <c r="C422" s="137">
        <f>'FOD (ALL)'!G422</f>
        <v>372.05</v>
      </c>
      <c r="D422" s="137">
        <f>'FOD (ALL)'!X422</f>
        <v>368.2</v>
      </c>
      <c r="E422" s="137">
        <f>'FOD (ALL)'!AO422</f>
        <v>359.8</v>
      </c>
      <c r="F422" s="137">
        <f>'FOD (ALL)'!BF422</f>
        <v>342.8</v>
      </c>
      <c r="G422" s="137">
        <f>'FOD (ALL)'!BW422</f>
        <v>379.3</v>
      </c>
      <c r="H422" s="137" t="str">
        <f t="shared" si="276"/>
        <v>Y</v>
      </c>
      <c r="I422" s="137" t="str">
        <f t="shared" si="277"/>
        <v>Y</v>
      </c>
      <c r="J422" s="137" t="str">
        <f t="shared" si="278"/>
        <v>Y</v>
      </c>
      <c r="K422" s="137" t="str">
        <f t="shared" si="279"/>
        <v>N</v>
      </c>
      <c r="L422" s="139">
        <f t="shared" si="280"/>
        <v>1.0456273764258617</v>
      </c>
      <c r="M422" s="139">
        <f t="shared" si="281"/>
        <v>2.334630350194546</v>
      </c>
      <c r="N422" s="139">
        <f t="shared" si="282"/>
        <v>4.9591598599766629</v>
      </c>
      <c r="O422" s="139">
        <f t="shared" si="283"/>
        <v>-9.6229897179013957</v>
      </c>
      <c r="P422" s="137" t="str">
        <f t="shared" si="284"/>
        <v>N</v>
      </c>
      <c r="Q422" s="137" t="str">
        <f t="shared" si="285"/>
        <v>N</v>
      </c>
      <c r="R422" s="137" t="str">
        <f t="shared" si="286"/>
        <v>Y</v>
      </c>
      <c r="S422" s="137">
        <f>'FOD (ALL)'!D422</f>
        <v>371.5</v>
      </c>
      <c r="T422" s="137">
        <f>'FOD (ALL)'!U422</f>
        <v>361</v>
      </c>
      <c r="U422" s="137">
        <f>'FOD (ALL)'!AL422</f>
        <v>351.6</v>
      </c>
      <c r="V422" s="137">
        <f>'FOD (ALL)'!BC422</f>
        <v>352.1</v>
      </c>
      <c r="W422" s="137">
        <f>'FOD (ALL)'!BT422</f>
        <v>372.9</v>
      </c>
      <c r="X422" s="137">
        <f>'FOD (ALL)'!E422</f>
        <v>372.05</v>
      </c>
      <c r="Y422" s="137">
        <f>'FOD (ALL)'!V422</f>
        <v>368.2</v>
      </c>
      <c r="Z422" s="137">
        <f>'FOD (ALL)'!AM422</f>
        <v>357</v>
      </c>
      <c r="AA422" s="137">
        <f>'FOD (ALL)'!BD422</f>
        <v>354.15</v>
      </c>
      <c r="AB422" s="137">
        <f>'FOD (ALL)'!BU422</f>
        <v>372.9</v>
      </c>
      <c r="AC422" s="137">
        <f>'FOD (ALL)'!F422</f>
        <v>365.15</v>
      </c>
      <c r="AD422" s="137">
        <f>'FOD (ALL)'!W422</f>
        <v>361</v>
      </c>
      <c r="AE422" s="137">
        <f>'FOD (ALL)'!AN422</f>
        <v>351.6</v>
      </c>
      <c r="AF422" s="137">
        <f>'FOD (ALL)'!BE422</f>
        <v>345.9</v>
      </c>
      <c r="AG422" s="137">
        <f>'FOD (ALL)'!BV422</f>
        <v>372.9</v>
      </c>
      <c r="AH422" s="137">
        <f>'FOD (ALL)'!J422</f>
        <v>36400</v>
      </c>
      <c r="AI422" s="137">
        <f>'FOD (ALL)'!AA422</f>
        <v>33800</v>
      </c>
      <c r="AJ422" s="137">
        <f>'FOD (ALL)'!AR422</f>
        <v>32500</v>
      </c>
      <c r="AK422" s="137">
        <f>'FOD (ALL)'!BI422</f>
        <v>31200</v>
      </c>
      <c r="AL422" s="137">
        <f>'FOD (ALL)'!BZ422</f>
        <v>16900</v>
      </c>
      <c r="AM422" s="137" t="str">
        <f t="shared" si="287"/>
        <v>Y</v>
      </c>
      <c r="AN422" s="137" t="str">
        <f t="shared" si="288"/>
        <v>Y</v>
      </c>
      <c r="AO422" s="137" t="str">
        <f t="shared" si="289"/>
        <v>Y</v>
      </c>
      <c r="AP422" s="137" t="str">
        <f t="shared" si="290"/>
        <v>Y</v>
      </c>
      <c r="AQ422" s="139">
        <f t="shared" si="291"/>
        <v>7.6923076923076925</v>
      </c>
      <c r="AR422" s="139">
        <f t="shared" si="292"/>
        <v>4</v>
      </c>
      <c r="AS422" s="139">
        <f t="shared" si="293"/>
        <v>4.1666666666666661</v>
      </c>
      <c r="AT422" s="139">
        <f t="shared" si="294"/>
        <v>84.615384615384613</v>
      </c>
      <c r="AU422" s="137" t="str">
        <f t="shared" si="295"/>
        <v>Y</v>
      </c>
      <c r="AV422" s="137" t="str">
        <f t="shared" si="296"/>
        <v>N</v>
      </c>
      <c r="AW422" s="137" t="str">
        <f t="shared" si="297"/>
        <v>N</v>
      </c>
      <c r="AX422" s="137">
        <f>'FOD (ALL)'!I422</f>
        <v>24.03</v>
      </c>
      <c r="AY422" s="137">
        <f>'FOD (ALL)'!Z422</f>
        <v>9.4700000000000006</v>
      </c>
      <c r="AZ422" s="137">
        <f>'FOD (ALL)'!AQ422</f>
        <v>22.99</v>
      </c>
      <c r="BA422" s="137">
        <f>'FOD (ALL)'!BH422</f>
        <v>82.31</v>
      </c>
      <c r="BB422" s="137">
        <f>'FOD (ALL)'!BY422</f>
        <v>4.84</v>
      </c>
      <c r="BC422" s="137" t="str">
        <f t="shared" si="298"/>
        <v>Y</v>
      </c>
      <c r="BD422" s="137" t="str">
        <f t="shared" si="299"/>
        <v>N</v>
      </c>
      <c r="BE422" s="137" t="str">
        <f t="shared" si="300"/>
        <v>N</v>
      </c>
      <c r="BF422" s="137" t="str">
        <f t="shared" si="301"/>
        <v>Y</v>
      </c>
      <c r="BG422" s="139">
        <f t="shared" si="302"/>
        <v>153.74868004223865</v>
      </c>
      <c r="BH422" s="139">
        <f t="shared" si="303"/>
        <v>-58.808177468464542</v>
      </c>
      <c r="BI422" s="139">
        <f t="shared" si="304"/>
        <v>-72.069007411007178</v>
      </c>
      <c r="BJ422" s="139">
        <f t="shared" si="305"/>
        <v>1600.6198347107438</v>
      </c>
      <c r="BK422" s="137" t="str">
        <f t="shared" si="306"/>
        <v>Y</v>
      </c>
      <c r="BL422" s="137" t="str">
        <f t="shared" si="307"/>
        <v>Y</v>
      </c>
      <c r="BM422" s="137" t="str">
        <f t="shared" si="308"/>
        <v>N</v>
      </c>
      <c r="BN422" s="137">
        <f>'FOD (ALL)'!H422</f>
        <v>5</v>
      </c>
      <c r="BO422" s="137">
        <f>'FOD (ALL)'!Y422</f>
        <v>2</v>
      </c>
      <c r="BP422" s="137">
        <f>'FOD (ALL)'!AP422</f>
        <v>5</v>
      </c>
      <c r="BQ422" s="137">
        <f>'FOD (ALL)'!BG422</f>
        <v>18</v>
      </c>
      <c r="BR422" s="137">
        <f>'FOD (ALL)'!BX422</f>
        <v>1</v>
      </c>
      <c r="BS422" s="137" t="str">
        <f t="shared" si="309"/>
        <v>Y</v>
      </c>
      <c r="BT422" s="137" t="str">
        <f t="shared" si="310"/>
        <v>N</v>
      </c>
      <c r="BU422" s="137" t="str">
        <f t="shared" si="311"/>
        <v>N</v>
      </c>
      <c r="BV422" s="137" t="str">
        <f t="shared" si="312"/>
        <v>Y</v>
      </c>
      <c r="BW422" s="139">
        <f t="shared" si="313"/>
        <v>150</v>
      </c>
      <c r="BX422" s="139">
        <f t="shared" si="314"/>
        <v>-60</v>
      </c>
      <c r="BY422" s="139">
        <f t="shared" si="315"/>
        <v>-72.222222222222214</v>
      </c>
      <c r="BZ422" s="139">
        <f t="shared" si="316"/>
        <v>1700</v>
      </c>
      <c r="CA422" s="137" t="str">
        <f t="shared" si="317"/>
        <v>Y</v>
      </c>
      <c r="CB422" s="137" t="str">
        <f t="shared" si="318"/>
        <v>Y</v>
      </c>
      <c r="CC422" s="137" t="str">
        <f t="shared" si="319"/>
        <v>N</v>
      </c>
    </row>
    <row r="423" spans="1:81" x14ac:dyDescent="0.3">
      <c r="A423" s="137" t="str">
        <f>'FOD (ALL)'!B423</f>
        <v>VEDL</v>
      </c>
      <c r="B423" s="146">
        <f>'FOD (ALL)'!C423</f>
        <v>43979</v>
      </c>
      <c r="C423" s="137">
        <f>'FOD (ALL)'!G423</f>
        <v>89.25</v>
      </c>
      <c r="D423" s="137">
        <f>'FOD (ALL)'!X423</f>
        <v>90.15</v>
      </c>
      <c r="E423" s="137">
        <f>'FOD (ALL)'!AO423</f>
        <v>88.85</v>
      </c>
      <c r="F423" s="137">
        <f>'FOD (ALL)'!BF423</f>
        <v>90.1</v>
      </c>
      <c r="G423" s="137">
        <f>'FOD (ALL)'!BW423</f>
        <v>92.35</v>
      </c>
      <c r="H423" s="137" t="str">
        <f t="shared" si="276"/>
        <v>N</v>
      </c>
      <c r="I423" s="137" t="str">
        <f t="shared" si="277"/>
        <v>Y</v>
      </c>
      <c r="J423" s="137" t="str">
        <f t="shared" si="278"/>
        <v>N</v>
      </c>
      <c r="K423" s="137" t="str">
        <f t="shared" si="279"/>
        <v>N</v>
      </c>
      <c r="L423" s="139">
        <f t="shared" si="280"/>
        <v>-0.99833610648919091</v>
      </c>
      <c r="M423" s="139">
        <f t="shared" si="281"/>
        <v>1.4631401238041772</v>
      </c>
      <c r="N423" s="139">
        <f t="shared" si="282"/>
        <v>-1.3873473917869035</v>
      </c>
      <c r="O423" s="139">
        <f t="shared" si="283"/>
        <v>-2.4363833243096917</v>
      </c>
      <c r="P423" s="137" t="str">
        <f t="shared" si="284"/>
        <v>N</v>
      </c>
      <c r="Q423" s="137" t="str">
        <f t="shared" si="285"/>
        <v>Y</v>
      </c>
      <c r="R423" s="137" t="str">
        <f t="shared" si="286"/>
        <v>Y</v>
      </c>
      <c r="S423" s="137">
        <f>'FOD (ALL)'!D423</f>
        <v>89.2</v>
      </c>
      <c r="T423" s="137">
        <f>'FOD (ALL)'!U423</f>
        <v>89</v>
      </c>
      <c r="U423" s="137">
        <f>'FOD (ALL)'!AL423</f>
        <v>90.15</v>
      </c>
      <c r="V423" s="137">
        <f>'FOD (ALL)'!BC423</f>
        <v>94</v>
      </c>
      <c r="W423" s="137">
        <f>'FOD (ALL)'!BT423</f>
        <v>93.5</v>
      </c>
      <c r="X423" s="137">
        <f>'FOD (ALL)'!E423</f>
        <v>90.3</v>
      </c>
      <c r="Y423" s="137">
        <f>'FOD (ALL)'!V423</f>
        <v>91.75</v>
      </c>
      <c r="Z423" s="137">
        <f>'FOD (ALL)'!AM423</f>
        <v>90.65</v>
      </c>
      <c r="AA423" s="137">
        <f>'FOD (ALL)'!BD423</f>
        <v>94</v>
      </c>
      <c r="AB423" s="137">
        <f>'FOD (ALL)'!BU423</f>
        <v>95.8</v>
      </c>
      <c r="AC423" s="137">
        <f>'FOD (ALL)'!F423</f>
        <v>88.4</v>
      </c>
      <c r="AD423" s="137">
        <f>'FOD (ALL)'!W423</f>
        <v>88.2</v>
      </c>
      <c r="AE423" s="137">
        <f>'FOD (ALL)'!AN423</f>
        <v>88.45</v>
      </c>
      <c r="AF423" s="137">
        <f>'FOD (ALL)'!BE423</f>
        <v>89.65</v>
      </c>
      <c r="AG423" s="137">
        <f>'FOD (ALL)'!BV423</f>
        <v>90.2</v>
      </c>
      <c r="AH423" s="137">
        <f>'FOD (ALL)'!J423</f>
        <v>95595500</v>
      </c>
      <c r="AI423" s="137">
        <f>'FOD (ALL)'!AA423</f>
        <v>95441500</v>
      </c>
      <c r="AJ423" s="137">
        <f>'FOD (ALL)'!AR423</f>
        <v>96694500</v>
      </c>
      <c r="AK423" s="137">
        <f>'FOD (ALL)'!BI423</f>
        <v>97923000</v>
      </c>
      <c r="AL423" s="137">
        <f>'FOD (ALL)'!BZ423</f>
        <v>99057000</v>
      </c>
      <c r="AM423" s="137" t="str">
        <f t="shared" si="287"/>
        <v>Y</v>
      </c>
      <c r="AN423" s="137" t="str">
        <f t="shared" si="288"/>
        <v>N</v>
      </c>
      <c r="AO423" s="137" t="str">
        <f t="shared" si="289"/>
        <v>N</v>
      </c>
      <c r="AP423" s="137" t="str">
        <f t="shared" si="290"/>
        <v>N</v>
      </c>
      <c r="AQ423" s="139">
        <f t="shared" si="291"/>
        <v>0.16135538523598225</v>
      </c>
      <c r="AR423" s="139">
        <f t="shared" si="292"/>
        <v>-1.2958337857892641</v>
      </c>
      <c r="AS423" s="139">
        <f t="shared" si="293"/>
        <v>-1.2545571520480379</v>
      </c>
      <c r="AT423" s="139">
        <f t="shared" si="294"/>
        <v>-1.1447954208183166</v>
      </c>
      <c r="AU423" s="137" t="str">
        <f t="shared" si="295"/>
        <v>Y</v>
      </c>
      <c r="AV423" s="137" t="str">
        <f t="shared" si="296"/>
        <v>N</v>
      </c>
      <c r="AW423" s="137" t="str">
        <f t="shared" si="297"/>
        <v>N</v>
      </c>
      <c r="AX423" s="137">
        <f>'FOD (ALL)'!I423</f>
        <v>14937.71</v>
      </c>
      <c r="AY423" s="137">
        <f>'FOD (ALL)'!Z423</f>
        <v>29284.27</v>
      </c>
      <c r="AZ423" s="137">
        <f>'FOD (ALL)'!AQ423</f>
        <v>16497.38</v>
      </c>
      <c r="BA423" s="137">
        <f>'FOD (ALL)'!BH423</f>
        <v>27082.06</v>
      </c>
      <c r="BB423" s="137">
        <f>'FOD (ALL)'!BY423</f>
        <v>75387.25</v>
      </c>
      <c r="BC423" s="137" t="str">
        <f t="shared" si="298"/>
        <v>N</v>
      </c>
      <c r="BD423" s="137" t="str">
        <f t="shared" si="299"/>
        <v>Y</v>
      </c>
      <c r="BE423" s="137" t="str">
        <f t="shared" si="300"/>
        <v>N</v>
      </c>
      <c r="BF423" s="137" t="str">
        <f t="shared" si="301"/>
        <v>N</v>
      </c>
      <c r="BG423" s="139">
        <f t="shared" si="302"/>
        <v>-48.990669734980592</v>
      </c>
      <c r="BH423" s="139">
        <f t="shared" si="303"/>
        <v>77.508610458145469</v>
      </c>
      <c r="BI423" s="139">
        <f t="shared" si="304"/>
        <v>-39.083732921350887</v>
      </c>
      <c r="BJ423" s="139">
        <f t="shared" si="305"/>
        <v>-64.076073871908051</v>
      </c>
      <c r="BK423" s="137" t="str">
        <f t="shared" si="306"/>
        <v>N</v>
      </c>
      <c r="BL423" s="137" t="str">
        <f t="shared" si="307"/>
        <v>Y</v>
      </c>
      <c r="BM423" s="137" t="str">
        <f t="shared" si="308"/>
        <v>Y</v>
      </c>
      <c r="BN423" s="137">
        <f>'FOD (ALL)'!H423</f>
        <v>4787</v>
      </c>
      <c r="BO423" s="137">
        <f>'FOD (ALL)'!Y423</f>
        <v>9277</v>
      </c>
      <c r="BP423" s="137">
        <f>'FOD (ALL)'!AP423</f>
        <v>5281</v>
      </c>
      <c r="BQ423" s="137">
        <f>'FOD (ALL)'!BG423</f>
        <v>8470</v>
      </c>
      <c r="BR423" s="137">
        <f>'FOD (ALL)'!BX423</f>
        <v>23079</v>
      </c>
      <c r="BS423" s="137" t="str">
        <f t="shared" si="309"/>
        <v>N</v>
      </c>
      <c r="BT423" s="137" t="str">
        <f t="shared" si="310"/>
        <v>Y</v>
      </c>
      <c r="BU423" s="137" t="str">
        <f t="shared" si="311"/>
        <v>N</v>
      </c>
      <c r="BV423" s="137" t="str">
        <f t="shared" si="312"/>
        <v>N</v>
      </c>
      <c r="BW423" s="139">
        <f t="shared" si="313"/>
        <v>-48.399267004419535</v>
      </c>
      <c r="BX423" s="139">
        <f t="shared" si="314"/>
        <v>75.667487218329867</v>
      </c>
      <c r="BY423" s="139">
        <f t="shared" si="315"/>
        <v>-37.650531286894925</v>
      </c>
      <c r="BZ423" s="139">
        <f t="shared" si="316"/>
        <v>-63.299969669396418</v>
      </c>
      <c r="CA423" s="137" t="str">
        <f t="shared" si="317"/>
        <v>N</v>
      </c>
      <c r="CB423" s="137" t="str">
        <f t="shared" si="318"/>
        <v>Y</v>
      </c>
      <c r="CC423" s="137" t="str">
        <f t="shared" si="319"/>
        <v>Y</v>
      </c>
    </row>
    <row r="424" spans="1:81" x14ac:dyDescent="0.3">
      <c r="A424" s="137" t="str">
        <f>'FOD (ALL)'!B424</f>
        <v>VEDL</v>
      </c>
      <c r="B424" s="146">
        <f>'FOD (ALL)'!C424</f>
        <v>44007</v>
      </c>
      <c r="C424" s="137">
        <f>'FOD (ALL)'!G424</f>
        <v>89.45</v>
      </c>
      <c r="D424" s="137">
        <f>'FOD (ALL)'!X424</f>
        <v>90.35</v>
      </c>
      <c r="E424" s="137">
        <f>'FOD (ALL)'!AO424</f>
        <v>89</v>
      </c>
      <c r="F424" s="137">
        <f>'FOD (ALL)'!BF424</f>
        <v>90.35</v>
      </c>
      <c r="G424" s="137">
        <f>'FOD (ALL)'!BW424</f>
        <v>92.35</v>
      </c>
      <c r="H424" s="137" t="str">
        <f t="shared" si="276"/>
        <v>N</v>
      </c>
      <c r="I424" s="137" t="str">
        <f t="shared" si="277"/>
        <v>Y</v>
      </c>
      <c r="J424" s="137" t="str">
        <f t="shared" si="278"/>
        <v>N</v>
      </c>
      <c r="K424" s="137" t="str">
        <f t="shared" si="279"/>
        <v>N</v>
      </c>
      <c r="L424" s="139">
        <f t="shared" si="280"/>
        <v>-0.9961261759822817</v>
      </c>
      <c r="M424" s="139">
        <f t="shared" si="281"/>
        <v>1.5168539325842632</v>
      </c>
      <c r="N424" s="139">
        <f t="shared" si="282"/>
        <v>-1.4941892639734304</v>
      </c>
      <c r="O424" s="139">
        <f t="shared" si="283"/>
        <v>-2.1656740660530591</v>
      </c>
      <c r="P424" s="137" t="str">
        <f t="shared" si="284"/>
        <v>N</v>
      </c>
      <c r="Q424" s="137" t="str">
        <f t="shared" si="285"/>
        <v>Y</v>
      </c>
      <c r="R424" s="137" t="str">
        <f t="shared" si="286"/>
        <v>Y</v>
      </c>
      <c r="S424" s="137">
        <f>'FOD (ALL)'!D424</f>
        <v>89.6</v>
      </c>
      <c r="T424" s="137">
        <f>'FOD (ALL)'!U424</f>
        <v>88.8</v>
      </c>
      <c r="U424" s="137">
        <f>'FOD (ALL)'!AL424</f>
        <v>90.7</v>
      </c>
      <c r="V424" s="137">
        <f>'FOD (ALL)'!BC424</f>
        <v>93.8</v>
      </c>
      <c r="W424" s="137">
        <f>'FOD (ALL)'!BT424</f>
        <v>95.35</v>
      </c>
      <c r="X424" s="137">
        <f>'FOD (ALL)'!E424</f>
        <v>90.55</v>
      </c>
      <c r="Y424" s="137">
        <f>'FOD (ALL)'!V424</f>
        <v>92</v>
      </c>
      <c r="Z424" s="137">
        <f>'FOD (ALL)'!AM424</f>
        <v>90.75</v>
      </c>
      <c r="AA424" s="137">
        <f>'FOD (ALL)'!BD424</f>
        <v>93.8</v>
      </c>
      <c r="AB424" s="137">
        <f>'FOD (ALL)'!BU424</f>
        <v>95.8</v>
      </c>
      <c r="AC424" s="137">
        <f>'FOD (ALL)'!F424</f>
        <v>88.65</v>
      </c>
      <c r="AD424" s="137">
        <f>'FOD (ALL)'!W424</f>
        <v>88.4</v>
      </c>
      <c r="AE424" s="137">
        <f>'FOD (ALL)'!AN424</f>
        <v>88.7</v>
      </c>
      <c r="AF424" s="137">
        <f>'FOD (ALL)'!BE424</f>
        <v>90</v>
      </c>
      <c r="AG424" s="137">
        <f>'FOD (ALL)'!BV424</f>
        <v>90.5</v>
      </c>
      <c r="AH424" s="137">
        <f>'FOD (ALL)'!J424</f>
        <v>14091000</v>
      </c>
      <c r="AI424" s="137">
        <f>'FOD (ALL)'!AA424</f>
        <v>12316500</v>
      </c>
      <c r="AJ424" s="137">
        <f>'FOD (ALL)'!AR424</f>
        <v>9898000</v>
      </c>
      <c r="AK424" s="137">
        <f>'FOD (ALL)'!BI424</f>
        <v>8578500</v>
      </c>
      <c r="AL424" s="137">
        <f>'FOD (ALL)'!BZ424</f>
        <v>8235500</v>
      </c>
      <c r="AM424" s="137" t="str">
        <f t="shared" si="287"/>
        <v>Y</v>
      </c>
      <c r="AN424" s="137" t="str">
        <f t="shared" si="288"/>
        <v>Y</v>
      </c>
      <c r="AO424" s="137" t="str">
        <f t="shared" si="289"/>
        <v>Y</v>
      </c>
      <c r="AP424" s="137" t="str">
        <f t="shared" si="290"/>
        <v>Y</v>
      </c>
      <c r="AQ424" s="139">
        <f t="shared" si="291"/>
        <v>14.407502131287298</v>
      </c>
      <c r="AR424" s="139">
        <f t="shared" si="292"/>
        <v>24.434229137199434</v>
      </c>
      <c r="AS424" s="139">
        <f t="shared" si="293"/>
        <v>15.381476948184414</v>
      </c>
      <c r="AT424" s="139">
        <f t="shared" si="294"/>
        <v>4.16489587760306</v>
      </c>
      <c r="AU424" s="137" t="str">
        <f t="shared" si="295"/>
        <v>N</v>
      </c>
      <c r="AV424" s="137" t="str">
        <f t="shared" si="296"/>
        <v>Y</v>
      </c>
      <c r="AW424" s="137" t="str">
        <f t="shared" si="297"/>
        <v>Y</v>
      </c>
      <c r="AX424" s="137">
        <f>'FOD (ALL)'!I424</f>
        <v>4854.57</v>
      </c>
      <c r="AY424" s="137">
        <f>'FOD (ALL)'!Z424</f>
        <v>6146.35</v>
      </c>
      <c r="AZ424" s="137">
        <f>'FOD (ALL)'!AQ424</f>
        <v>3212.25</v>
      </c>
      <c r="BA424" s="137">
        <f>'FOD (ALL)'!BH424</f>
        <v>2393.29</v>
      </c>
      <c r="BB424" s="137">
        <f>'FOD (ALL)'!BY424</f>
        <v>10119.969999999999</v>
      </c>
      <c r="BC424" s="137" t="str">
        <f t="shared" si="298"/>
        <v>N</v>
      </c>
      <c r="BD424" s="137" t="str">
        <f t="shared" si="299"/>
        <v>Y</v>
      </c>
      <c r="BE424" s="137" t="str">
        <f t="shared" si="300"/>
        <v>Y</v>
      </c>
      <c r="BF424" s="137" t="str">
        <f t="shared" si="301"/>
        <v>N</v>
      </c>
      <c r="BG424" s="139">
        <f t="shared" si="302"/>
        <v>-21.017026365241168</v>
      </c>
      <c r="BH424" s="139">
        <f t="shared" si="303"/>
        <v>91.340960386022275</v>
      </c>
      <c r="BI424" s="139">
        <f t="shared" si="304"/>
        <v>34.219003965252853</v>
      </c>
      <c r="BJ424" s="139">
        <f t="shared" si="305"/>
        <v>-76.350819221796101</v>
      </c>
      <c r="BK424" s="137" t="str">
        <f t="shared" si="306"/>
        <v>N</v>
      </c>
      <c r="BL424" s="137" t="str">
        <f t="shared" si="307"/>
        <v>Y</v>
      </c>
      <c r="BM424" s="137" t="str">
        <f t="shared" si="308"/>
        <v>Y</v>
      </c>
      <c r="BN424" s="137">
        <f>'FOD (ALL)'!H424</f>
        <v>1553</v>
      </c>
      <c r="BO424" s="137">
        <f>'FOD (ALL)'!Y424</f>
        <v>1943</v>
      </c>
      <c r="BP424" s="137">
        <f>'FOD (ALL)'!AP424</f>
        <v>1026</v>
      </c>
      <c r="BQ424" s="137">
        <f>'FOD (ALL)'!BG424</f>
        <v>748</v>
      </c>
      <c r="BR424" s="137">
        <f>'FOD (ALL)'!BX424</f>
        <v>3085</v>
      </c>
      <c r="BS424" s="137" t="str">
        <f t="shared" si="309"/>
        <v>N</v>
      </c>
      <c r="BT424" s="137" t="str">
        <f t="shared" si="310"/>
        <v>Y</v>
      </c>
      <c r="BU424" s="137" t="str">
        <f t="shared" si="311"/>
        <v>Y</v>
      </c>
      <c r="BV424" s="137" t="str">
        <f t="shared" si="312"/>
        <v>N</v>
      </c>
      <c r="BW424" s="139">
        <f t="shared" si="313"/>
        <v>-20.072053525476068</v>
      </c>
      <c r="BX424" s="139">
        <f t="shared" si="314"/>
        <v>89.376218323586741</v>
      </c>
      <c r="BY424" s="139">
        <f t="shared" si="315"/>
        <v>37.165775401069517</v>
      </c>
      <c r="BZ424" s="139">
        <f t="shared" si="316"/>
        <v>-75.753646677471636</v>
      </c>
      <c r="CA424" s="137" t="str">
        <f t="shared" si="317"/>
        <v>N</v>
      </c>
      <c r="CB424" s="137" t="str">
        <f t="shared" si="318"/>
        <v>Y</v>
      </c>
      <c r="CC424" s="137" t="str">
        <f t="shared" si="319"/>
        <v>Y</v>
      </c>
    </row>
    <row r="425" spans="1:81" x14ac:dyDescent="0.3">
      <c r="A425" s="137" t="str">
        <f>'FOD (ALL)'!B425</f>
        <v>VEDL</v>
      </c>
      <c r="B425" s="146">
        <f>'FOD (ALL)'!C425</f>
        <v>44042</v>
      </c>
      <c r="C425" s="137">
        <f>'FOD (ALL)'!G425</f>
        <v>89.8</v>
      </c>
      <c r="D425" s="137">
        <f>'FOD (ALL)'!X425</f>
        <v>91</v>
      </c>
      <c r="E425" s="137">
        <f>'FOD (ALL)'!AO425</f>
        <v>89.35</v>
      </c>
      <c r="F425" s="137">
        <f>'FOD (ALL)'!BF425</f>
        <v>90.85</v>
      </c>
      <c r="G425" s="137">
        <f>'FOD (ALL)'!BW425</f>
        <v>93.35</v>
      </c>
      <c r="H425" s="137" t="str">
        <f t="shared" si="276"/>
        <v>N</v>
      </c>
      <c r="I425" s="137" t="str">
        <f t="shared" si="277"/>
        <v>Y</v>
      </c>
      <c r="J425" s="137" t="str">
        <f t="shared" si="278"/>
        <v>N</v>
      </c>
      <c r="K425" s="137" t="str">
        <f t="shared" si="279"/>
        <v>N</v>
      </c>
      <c r="L425" s="139">
        <f t="shared" si="280"/>
        <v>-1.3186813186813218</v>
      </c>
      <c r="M425" s="139">
        <f t="shared" si="281"/>
        <v>1.8466703973139404</v>
      </c>
      <c r="N425" s="139">
        <f t="shared" si="282"/>
        <v>-1.6510731975784259</v>
      </c>
      <c r="O425" s="139">
        <f t="shared" si="283"/>
        <v>-2.6780931976432782</v>
      </c>
      <c r="P425" s="137" t="str">
        <f t="shared" si="284"/>
        <v>N</v>
      </c>
      <c r="Q425" s="137" t="str">
        <f t="shared" si="285"/>
        <v>Y</v>
      </c>
      <c r="R425" s="137" t="str">
        <f t="shared" si="286"/>
        <v>Y</v>
      </c>
      <c r="S425" s="137">
        <f>'FOD (ALL)'!D425</f>
        <v>90</v>
      </c>
      <c r="T425" s="137">
        <f>'FOD (ALL)'!U425</f>
        <v>90.1</v>
      </c>
      <c r="U425" s="137">
        <f>'FOD (ALL)'!AL425</f>
        <v>90</v>
      </c>
      <c r="V425" s="137">
        <f>'FOD (ALL)'!BC425</f>
        <v>93.1</v>
      </c>
      <c r="W425" s="137">
        <f>'FOD (ALL)'!BT425</f>
        <v>93.5</v>
      </c>
      <c r="X425" s="137">
        <f>'FOD (ALL)'!E425</f>
        <v>90</v>
      </c>
      <c r="Y425" s="137">
        <f>'FOD (ALL)'!V425</f>
        <v>92</v>
      </c>
      <c r="Z425" s="137">
        <f>'FOD (ALL)'!AM425</f>
        <v>90</v>
      </c>
      <c r="AA425" s="137">
        <f>'FOD (ALL)'!BD425</f>
        <v>93.1</v>
      </c>
      <c r="AB425" s="137">
        <f>'FOD (ALL)'!BU425</f>
        <v>94.5</v>
      </c>
      <c r="AC425" s="137">
        <f>'FOD (ALL)'!F425</f>
        <v>89.6</v>
      </c>
      <c r="AD425" s="137">
        <f>'FOD (ALL)'!W425</f>
        <v>88.75</v>
      </c>
      <c r="AE425" s="137">
        <f>'FOD (ALL)'!AN425</f>
        <v>90</v>
      </c>
      <c r="AF425" s="137">
        <f>'FOD (ALL)'!BE425</f>
        <v>90.2</v>
      </c>
      <c r="AG425" s="137">
        <f>'FOD (ALL)'!BV425</f>
        <v>90.7</v>
      </c>
      <c r="AH425" s="137">
        <f>'FOD (ALL)'!J425</f>
        <v>142600</v>
      </c>
      <c r="AI425" s="137">
        <f>'FOD (ALL)'!AA425</f>
        <v>117800</v>
      </c>
      <c r="AJ425" s="137">
        <f>'FOD (ALL)'!AR425</f>
        <v>111600</v>
      </c>
      <c r="AK425" s="137">
        <f>'FOD (ALL)'!BI425</f>
        <v>111600</v>
      </c>
      <c r="AL425" s="137">
        <f>'FOD (ALL)'!BZ425</f>
        <v>105400</v>
      </c>
      <c r="AM425" s="137" t="str">
        <f t="shared" si="287"/>
        <v>Y</v>
      </c>
      <c r="AN425" s="137" t="str">
        <f t="shared" si="288"/>
        <v>Y</v>
      </c>
      <c r="AO425" s="137" t="str">
        <f t="shared" si="289"/>
        <v>Y</v>
      </c>
      <c r="AP425" s="137" t="str">
        <f t="shared" si="290"/>
        <v>Y</v>
      </c>
      <c r="AQ425" s="139">
        <f t="shared" si="291"/>
        <v>21.052631578947366</v>
      </c>
      <c r="AR425" s="139">
        <f t="shared" si="292"/>
        <v>5.5555555555555554</v>
      </c>
      <c r="AS425" s="139">
        <f t="shared" si="293"/>
        <v>0</v>
      </c>
      <c r="AT425" s="139">
        <f t="shared" si="294"/>
        <v>5.8823529411764701</v>
      </c>
      <c r="AU425" s="137" t="str">
        <f t="shared" si="295"/>
        <v>Y</v>
      </c>
      <c r="AV425" s="137" t="str">
        <f t="shared" si="296"/>
        <v>Y</v>
      </c>
      <c r="AW425" s="137" t="str">
        <f t="shared" si="297"/>
        <v>N</v>
      </c>
      <c r="AX425" s="137">
        <f>'FOD (ALL)'!I425</f>
        <v>22.27</v>
      </c>
      <c r="AY425" s="137">
        <f>'FOD (ALL)'!Z425</f>
        <v>44.39</v>
      </c>
      <c r="AZ425" s="137">
        <f>'FOD (ALL)'!AQ425</f>
        <v>5.58</v>
      </c>
      <c r="BA425" s="137">
        <f>'FOD (ALL)'!BH425</f>
        <v>28.47</v>
      </c>
      <c r="BB425" s="137">
        <f>'FOD (ALL)'!BY425</f>
        <v>23.04</v>
      </c>
      <c r="BC425" s="137" t="str">
        <f t="shared" si="298"/>
        <v>N</v>
      </c>
      <c r="BD425" s="137" t="str">
        <f t="shared" si="299"/>
        <v>Y</v>
      </c>
      <c r="BE425" s="137" t="str">
        <f t="shared" si="300"/>
        <v>N</v>
      </c>
      <c r="BF425" s="137" t="str">
        <f t="shared" si="301"/>
        <v>Y</v>
      </c>
      <c r="BG425" s="139">
        <f t="shared" si="302"/>
        <v>-49.831043027708944</v>
      </c>
      <c r="BH425" s="139">
        <f t="shared" si="303"/>
        <v>695.5197132616488</v>
      </c>
      <c r="BI425" s="139">
        <f t="shared" si="304"/>
        <v>-80.400421496311907</v>
      </c>
      <c r="BJ425" s="139">
        <f t="shared" si="305"/>
        <v>23.567708333333336</v>
      </c>
      <c r="BK425" s="137" t="str">
        <f t="shared" si="306"/>
        <v>N</v>
      </c>
      <c r="BL425" s="137" t="str">
        <f t="shared" si="307"/>
        <v>Y</v>
      </c>
      <c r="BM425" s="137" t="str">
        <f t="shared" si="308"/>
        <v>N</v>
      </c>
      <c r="BN425" s="137">
        <f>'FOD (ALL)'!H425</f>
        <v>4</v>
      </c>
      <c r="BO425" s="137">
        <f>'FOD (ALL)'!Y425</f>
        <v>8</v>
      </c>
      <c r="BP425" s="137">
        <f>'FOD (ALL)'!AP425</f>
        <v>1</v>
      </c>
      <c r="BQ425" s="137">
        <f>'FOD (ALL)'!BG425</f>
        <v>5</v>
      </c>
      <c r="BR425" s="137">
        <f>'FOD (ALL)'!BX425</f>
        <v>4</v>
      </c>
      <c r="BS425" s="137" t="str">
        <f t="shared" si="309"/>
        <v>N</v>
      </c>
      <c r="BT425" s="137" t="str">
        <f t="shared" si="310"/>
        <v>Y</v>
      </c>
      <c r="BU425" s="137" t="str">
        <f t="shared" si="311"/>
        <v>N</v>
      </c>
      <c r="BV425" s="137" t="str">
        <f t="shared" si="312"/>
        <v>Y</v>
      </c>
      <c r="BW425" s="139">
        <f t="shared" si="313"/>
        <v>-50</v>
      </c>
      <c r="BX425" s="139">
        <f t="shared" si="314"/>
        <v>700</v>
      </c>
      <c r="BY425" s="139">
        <f t="shared" si="315"/>
        <v>-80</v>
      </c>
      <c r="BZ425" s="139">
        <f t="shared" si="316"/>
        <v>25</v>
      </c>
      <c r="CA425" s="137" t="str">
        <f t="shared" si="317"/>
        <v>N</v>
      </c>
      <c r="CB425" s="137" t="str">
        <f t="shared" si="318"/>
        <v>Y</v>
      </c>
      <c r="CC425" s="137" t="str">
        <f t="shared" si="319"/>
        <v>N</v>
      </c>
    </row>
    <row r="426" spans="1:81" x14ac:dyDescent="0.3">
      <c r="A426" s="137" t="str">
        <f>'FOD (ALL)'!B426</f>
        <v>VOLTAS</v>
      </c>
      <c r="B426" s="146">
        <f>'FOD (ALL)'!C426</f>
        <v>43979</v>
      </c>
      <c r="C426" s="137">
        <f>'FOD (ALL)'!G426</f>
        <v>449.5</v>
      </c>
      <c r="D426" s="137">
        <f>'FOD (ALL)'!X426</f>
        <v>461.2</v>
      </c>
      <c r="E426" s="137">
        <f>'FOD (ALL)'!AO426</f>
        <v>453.25</v>
      </c>
      <c r="F426" s="137">
        <f>'FOD (ALL)'!BF426</f>
        <v>435.8</v>
      </c>
      <c r="G426" s="137">
        <f>'FOD (ALL)'!BW426</f>
        <v>440.55</v>
      </c>
      <c r="H426" s="137" t="str">
        <f t="shared" si="276"/>
        <v>N</v>
      </c>
      <c r="I426" s="137" t="str">
        <f t="shared" si="277"/>
        <v>Y</v>
      </c>
      <c r="J426" s="137" t="str">
        <f t="shared" si="278"/>
        <v>Y</v>
      </c>
      <c r="K426" s="137" t="str">
        <f t="shared" si="279"/>
        <v>N</v>
      </c>
      <c r="L426" s="139">
        <f t="shared" si="280"/>
        <v>-2.5368603642671266</v>
      </c>
      <c r="M426" s="139">
        <f t="shared" si="281"/>
        <v>1.7539988968560374</v>
      </c>
      <c r="N426" s="139">
        <f t="shared" si="282"/>
        <v>4.0041303350160593</v>
      </c>
      <c r="O426" s="139">
        <f t="shared" si="283"/>
        <v>-1.0781977074111906</v>
      </c>
      <c r="P426" s="137" t="str">
        <f t="shared" si="284"/>
        <v>N</v>
      </c>
      <c r="Q426" s="137" t="str">
        <f t="shared" si="285"/>
        <v>N</v>
      </c>
      <c r="R426" s="137" t="str">
        <f t="shared" si="286"/>
        <v>Y</v>
      </c>
      <c r="S426" s="137">
        <f>'FOD (ALL)'!D426</f>
        <v>456.45</v>
      </c>
      <c r="T426" s="137">
        <f>'FOD (ALL)'!U426</f>
        <v>456</v>
      </c>
      <c r="U426" s="137">
        <f>'FOD (ALL)'!AL426</f>
        <v>437.35</v>
      </c>
      <c r="V426" s="137">
        <f>'FOD (ALL)'!BC426</f>
        <v>441.1</v>
      </c>
      <c r="W426" s="137">
        <f>'FOD (ALL)'!BT426</f>
        <v>460.05</v>
      </c>
      <c r="X426" s="137">
        <f>'FOD (ALL)'!E426</f>
        <v>466</v>
      </c>
      <c r="Y426" s="137">
        <f>'FOD (ALL)'!V426</f>
        <v>466.4</v>
      </c>
      <c r="Z426" s="137">
        <f>'FOD (ALL)'!AM426</f>
        <v>456</v>
      </c>
      <c r="AA426" s="137">
        <f>'FOD (ALL)'!BD426</f>
        <v>453.05</v>
      </c>
      <c r="AB426" s="137">
        <f>'FOD (ALL)'!BU426</f>
        <v>461.8</v>
      </c>
      <c r="AC426" s="137">
        <f>'FOD (ALL)'!F426</f>
        <v>445.1</v>
      </c>
      <c r="AD426" s="137">
        <f>'FOD (ALL)'!W426</f>
        <v>452.1</v>
      </c>
      <c r="AE426" s="137">
        <f>'FOD (ALL)'!AN426</f>
        <v>433.55</v>
      </c>
      <c r="AF426" s="137">
        <f>'FOD (ALL)'!BE426</f>
        <v>432.35</v>
      </c>
      <c r="AG426" s="137">
        <f>'FOD (ALL)'!BV426</f>
        <v>438.15</v>
      </c>
      <c r="AH426" s="137">
        <f>'FOD (ALL)'!J426</f>
        <v>3490000</v>
      </c>
      <c r="AI426" s="137">
        <f>'FOD (ALL)'!AA426</f>
        <v>3625000</v>
      </c>
      <c r="AJ426" s="137">
        <f>'FOD (ALL)'!AR426</f>
        <v>3759000</v>
      </c>
      <c r="AK426" s="137">
        <f>'FOD (ALL)'!BI426</f>
        <v>3788000</v>
      </c>
      <c r="AL426" s="137">
        <f>'FOD (ALL)'!BZ426</f>
        <v>3600000</v>
      </c>
      <c r="AM426" s="137" t="str">
        <f t="shared" si="287"/>
        <v>N</v>
      </c>
      <c r="AN426" s="137" t="str">
        <f t="shared" si="288"/>
        <v>N</v>
      </c>
      <c r="AO426" s="137" t="str">
        <f t="shared" si="289"/>
        <v>N</v>
      </c>
      <c r="AP426" s="137" t="str">
        <f t="shared" si="290"/>
        <v>Y</v>
      </c>
      <c r="AQ426" s="139">
        <f t="shared" si="291"/>
        <v>-3.7241379310344822</v>
      </c>
      <c r="AR426" s="139">
        <f t="shared" si="292"/>
        <v>-3.5647778664538441</v>
      </c>
      <c r="AS426" s="139">
        <f t="shared" si="293"/>
        <v>-0.76557550158394927</v>
      </c>
      <c r="AT426" s="139">
        <f t="shared" si="294"/>
        <v>5.2222222222222223</v>
      </c>
      <c r="AU426" s="137" t="str">
        <f t="shared" si="295"/>
        <v>N</v>
      </c>
      <c r="AV426" s="137" t="str">
        <f t="shared" si="296"/>
        <v>N</v>
      </c>
      <c r="AW426" s="137" t="str">
        <f t="shared" si="297"/>
        <v>N</v>
      </c>
      <c r="AX426" s="137">
        <f>'FOD (ALL)'!I426</f>
        <v>14203.25</v>
      </c>
      <c r="AY426" s="137">
        <f>'FOD (ALL)'!Z426</f>
        <v>10419.780000000001</v>
      </c>
      <c r="AZ426" s="137">
        <f>'FOD (ALL)'!AQ426</f>
        <v>11455.59</v>
      </c>
      <c r="BA426" s="137">
        <f>'FOD (ALL)'!BH426</f>
        <v>15600.38</v>
      </c>
      <c r="BB426" s="137">
        <f>'FOD (ALL)'!BY426</f>
        <v>15547.67</v>
      </c>
      <c r="BC426" s="137" t="str">
        <f t="shared" si="298"/>
        <v>Y</v>
      </c>
      <c r="BD426" s="137" t="str">
        <f t="shared" si="299"/>
        <v>N</v>
      </c>
      <c r="BE426" s="137" t="str">
        <f t="shared" si="300"/>
        <v>N</v>
      </c>
      <c r="BF426" s="137" t="str">
        <f t="shared" si="301"/>
        <v>Y</v>
      </c>
      <c r="BG426" s="139">
        <f t="shared" si="302"/>
        <v>36.310459529855713</v>
      </c>
      <c r="BH426" s="139">
        <f t="shared" si="303"/>
        <v>-9.0419611735405976</v>
      </c>
      <c r="BI426" s="139">
        <f t="shared" si="304"/>
        <v>-26.568519484781778</v>
      </c>
      <c r="BJ426" s="139">
        <f t="shared" si="305"/>
        <v>0.33902185986709987</v>
      </c>
      <c r="BK426" s="137" t="str">
        <f t="shared" si="306"/>
        <v>Y</v>
      </c>
      <c r="BL426" s="137" t="str">
        <f t="shared" si="307"/>
        <v>Y</v>
      </c>
      <c r="BM426" s="137" t="str">
        <f t="shared" si="308"/>
        <v>N</v>
      </c>
      <c r="BN426" s="137">
        <f>'FOD (ALL)'!H426</f>
        <v>3136</v>
      </c>
      <c r="BO426" s="137">
        <f>'FOD (ALL)'!Y426</f>
        <v>2264</v>
      </c>
      <c r="BP426" s="137">
        <f>'FOD (ALL)'!AP426</f>
        <v>2579</v>
      </c>
      <c r="BQ426" s="137">
        <f>'FOD (ALL)'!BG426</f>
        <v>3528</v>
      </c>
      <c r="BR426" s="137">
        <f>'FOD (ALL)'!BX426</f>
        <v>3492</v>
      </c>
      <c r="BS426" s="137" t="str">
        <f t="shared" si="309"/>
        <v>Y</v>
      </c>
      <c r="BT426" s="137" t="str">
        <f t="shared" si="310"/>
        <v>N</v>
      </c>
      <c r="BU426" s="137" t="str">
        <f t="shared" si="311"/>
        <v>N</v>
      </c>
      <c r="BV426" s="137" t="str">
        <f t="shared" si="312"/>
        <v>Y</v>
      </c>
      <c r="BW426" s="139">
        <f t="shared" si="313"/>
        <v>38.515901060070675</v>
      </c>
      <c r="BX426" s="139">
        <f t="shared" si="314"/>
        <v>-12.214036448235751</v>
      </c>
      <c r="BY426" s="139">
        <f t="shared" si="315"/>
        <v>-26.899092970521544</v>
      </c>
      <c r="BZ426" s="139">
        <f t="shared" si="316"/>
        <v>1.0309278350515463</v>
      </c>
      <c r="CA426" s="137" t="str">
        <f t="shared" si="317"/>
        <v>Y</v>
      </c>
      <c r="CB426" s="137" t="str">
        <f t="shared" si="318"/>
        <v>Y</v>
      </c>
      <c r="CC426" s="137" t="str">
        <f t="shared" si="319"/>
        <v>N</v>
      </c>
    </row>
    <row r="427" spans="1:81" x14ac:dyDescent="0.3">
      <c r="A427" s="137" t="str">
        <f>'FOD (ALL)'!B427</f>
        <v>VOLTAS</v>
      </c>
      <c r="B427" s="146">
        <f>'FOD (ALL)'!C427</f>
        <v>44007</v>
      </c>
      <c r="C427" s="137">
        <f>'FOD (ALL)'!G427</f>
        <v>450.1</v>
      </c>
      <c r="D427" s="137">
        <f>'FOD (ALL)'!X427</f>
        <v>460.25</v>
      </c>
      <c r="E427" s="137">
        <f>'FOD (ALL)'!AO427</f>
        <v>453.5</v>
      </c>
      <c r="F427" s="137">
        <f>'FOD (ALL)'!BF427</f>
        <v>435.05</v>
      </c>
      <c r="G427" s="137">
        <f>'FOD (ALL)'!BW427</f>
        <v>440.1</v>
      </c>
      <c r="H427" s="137" t="str">
        <f t="shared" si="276"/>
        <v>N</v>
      </c>
      <c r="I427" s="137" t="str">
        <f t="shared" si="277"/>
        <v>Y</v>
      </c>
      <c r="J427" s="137" t="str">
        <f t="shared" si="278"/>
        <v>Y</v>
      </c>
      <c r="K427" s="137" t="str">
        <f t="shared" si="279"/>
        <v>N</v>
      </c>
      <c r="L427" s="139">
        <f t="shared" si="280"/>
        <v>-2.2053231939163447</v>
      </c>
      <c r="M427" s="139">
        <f t="shared" si="281"/>
        <v>1.4884233737596473</v>
      </c>
      <c r="N427" s="139">
        <f t="shared" si="282"/>
        <v>4.2408918515113179</v>
      </c>
      <c r="O427" s="139">
        <f t="shared" si="283"/>
        <v>-1.1474664848898004</v>
      </c>
      <c r="P427" s="137" t="str">
        <f t="shared" si="284"/>
        <v>N</v>
      </c>
      <c r="Q427" s="137" t="str">
        <f t="shared" si="285"/>
        <v>N</v>
      </c>
      <c r="R427" s="137" t="str">
        <f t="shared" si="286"/>
        <v>Y</v>
      </c>
      <c r="S427" s="137">
        <f>'FOD (ALL)'!D427</f>
        <v>457</v>
      </c>
      <c r="T427" s="137">
        <f>'FOD (ALL)'!U427</f>
        <v>452</v>
      </c>
      <c r="U427" s="137">
        <f>'FOD (ALL)'!AL427</f>
        <v>437.9</v>
      </c>
      <c r="V427" s="137">
        <f>'FOD (ALL)'!BC427</f>
        <v>445.4</v>
      </c>
      <c r="W427" s="137">
        <f>'FOD (ALL)'!BT427</f>
        <v>457</v>
      </c>
      <c r="X427" s="137">
        <f>'FOD (ALL)'!E427</f>
        <v>465</v>
      </c>
      <c r="Y427" s="137">
        <f>'FOD (ALL)'!V427</f>
        <v>465.4</v>
      </c>
      <c r="Z427" s="137">
        <f>'FOD (ALL)'!AM427</f>
        <v>455.75</v>
      </c>
      <c r="AA427" s="137">
        <f>'FOD (ALL)'!BD427</f>
        <v>451.2</v>
      </c>
      <c r="AB427" s="137">
        <f>'FOD (ALL)'!BU427</f>
        <v>457</v>
      </c>
      <c r="AC427" s="137">
        <f>'FOD (ALL)'!F427</f>
        <v>446</v>
      </c>
      <c r="AD427" s="137">
        <f>'FOD (ALL)'!W427</f>
        <v>452</v>
      </c>
      <c r="AE427" s="137">
        <f>'FOD (ALL)'!AN427</f>
        <v>433.8</v>
      </c>
      <c r="AF427" s="137">
        <f>'FOD (ALL)'!BE427</f>
        <v>432.95</v>
      </c>
      <c r="AG427" s="137">
        <f>'FOD (ALL)'!BV427</f>
        <v>439</v>
      </c>
      <c r="AH427" s="137">
        <f>'FOD (ALL)'!J427</f>
        <v>573000</v>
      </c>
      <c r="AI427" s="137">
        <f>'FOD (ALL)'!AA427</f>
        <v>172000</v>
      </c>
      <c r="AJ427" s="137">
        <f>'FOD (ALL)'!AR427</f>
        <v>114000</v>
      </c>
      <c r="AK427" s="137">
        <f>'FOD (ALL)'!BI427</f>
        <v>115000</v>
      </c>
      <c r="AL427" s="137">
        <f>'FOD (ALL)'!BZ427</f>
        <v>90000</v>
      </c>
      <c r="AM427" s="137" t="str">
        <f t="shared" si="287"/>
        <v>Y</v>
      </c>
      <c r="AN427" s="137" t="str">
        <f t="shared" si="288"/>
        <v>Y</v>
      </c>
      <c r="AO427" s="137" t="str">
        <f t="shared" si="289"/>
        <v>N</v>
      </c>
      <c r="AP427" s="137" t="str">
        <f t="shared" si="290"/>
        <v>Y</v>
      </c>
      <c r="AQ427" s="139">
        <f t="shared" si="291"/>
        <v>233.13953488372096</v>
      </c>
      <c r="AR427" s="139">
        <f t="shared" si="292"/>
        <v>50.877192982456144</v>
      </c>
      <c r="AS427" s="139">
        <f t="shared" si="293"/>
        <v>-0.86956521739130432</v>
      </c>
      <c r="AT427" s="139">
        <f t="shared" si="294"/>
        <v>27.777777777777779</v>
      </c>
      <c r="AU427" s="137" t="str">
        <f t="shared" si="295"/>
        <v>Y</v>
      </c>
      <c r="AV427" s="137" t="str">
        <f t="shared" si="296"/>
        <v>Y</v>
      </c>
      <c r="AW427" s="137" t="str">
        <f t="shared" si="297"/>
        <v>N</v>
      </c>
      <c r="AX427" s="137">
        <f>'FOD (ALL)'!I427</f>
        <v>3779.81</v>
      </c>
      <c r="AY427" s="137">
        <f>'FOD (ALL)'!Z427</f>
        <v>1019.84</v>
      </c>
      <c r="AZ427" s="137">
        <f>'FOD (ALL)'!AQ427</f>
        <v>617.54999999999995</v>
      </c>
      <c r="BA427" s="137">
        <f>'FOD (ALL)'!BH427</f>
        <v>445.33</v>
      </c>
      <c r="BB427" s="137">
        <f>'FOD (ALL)'!BY427</f>
        <v>243.85</v>
      </c>
      <c r="BC427" s="137" t="str">
        <f t="shared" si="298"/>
        <v>Y</v>
      </c>
      <c r="BD427" s="137" t="str">
        <f t="shared" si="299"/>
        <v>Y</v>
      </c>
      <c r="BE427" s="137" t="str">
        <f t="shared" si="300"/>
        <v>Y</v>
      </c>
      <c r="BF427" s="137" t="str">
        <f t="shared" si="301"/>
        <v>Y</v>
      </c>
      <c r="BG427" s="139">
        <f t="shared" si="302"/>
        <v>270.62774552871036</v>
      </c>
      <c r="BH427" s="139">
        <f t="shared" si="303"/>
        <v>65.142903408630886</v>
      </c>
      <c r="BI427" s="139">
        <f t="shared" si="304"/>
        <v>38.672445153032577</v>
      </c>
      <c r="BJ427" s="139">
        <f t="shared" si="305"/>
        <v>82.624564281320474</v>
      </c>
      <c r="BK427" s="137" t="str">
        <f t="shared" si="306"/>
        <v>Y</v>
      </c>
      <c r="BL427" s="137" t="str">
        <f t="shared" si="307"/>
        <v>Y</v>
      </c>
      <c r="BM427" s="137" t="str">
        <f t="shared" si="308"/>
        <v>N</v>
      </c>
      <c r="BN427" s="137">
        <f>'FOD (ALL)'!H427</f>
        <v>840</v>
      </c>
      <c r="BO427" s="137">
        <f>'FOD (ALL)'!Y427</f>
        <v>222</v>
      </c>
      <c r="BP427" s="137">
        <f>'FOD (ALL)'!AP427</f>
        <v>139</v>
      </c>
      <c r="BQ427" s="137">
        <f>'FOD (ALL)'!BG427</f>
        <v>101</v>
      </c>
      <c r="BR427" s="137">
        <f>'FOD (ALL)'!BX427</f>
        <v>55</v>
      </c>
      <c r="BS427" s="137" t="str">
        <f t="shared" si="309"/>
        <v>Y</v>
      </c>
      <c r="BT427" s="137" t="str">
        <f t="shared" si="310"/>
        <v>Y</v>
      </c>
      <c r="BU427" s="137" t="str">
        <f t="shared" si="311"/>
        <v>Y</v>
      </c>
      <c r="BV427" s="137" t="str">
        <f t="shared" si="312"/>
        <v>Y</v>
      </c>
      <c r="BW427" s="139">
        <f t="shared" si="313"/>
        <v>278.37837837837839</v>
      </c>
      <c r="BX427" s="139">
        <f t="shared" si="314"/>
        <v>59.712230215827333</v>
      </c>
      <c r="BY427" s="139">
        <f t="shared" si="315"/>
        <v>37.623762376237622</v>
      </c>
      <c r="BZ427" s="139">
        <f t="shared" si="316"/>
        <v>83.636363636363626</v>
      </c>
      <c r="CA427" s="137" t="str">
        <f t="shared" si="317"/>
        <v>Y</v>
      </c>
      <c r="CB427" s="137" t="str">
        <f t="shared" si="318"/>
        <v>Y</v>
      </c>
      <c r="CC427" s="137" t="str">
        <f t="shared" si="319"/>
        <v>N</v>
      </c>
    </row>
    <row r="428" spans="1:81" x14ac:dyDescent="0.3">
      <c r="A428" s="137" t="str">
        <f>'FOD (ALL)'!B428</f>
        <v>VOLTAS</v>
      </c>
      <c r="B428" s="146">
        <f>'FOD (ALL)'!C428</f>
        <v>44042</v>
      </c>
      <c r="C428" s="137">
        <f>'FOD (ALL)'!G428</f>
        <v>446.7</v>
      </c>
      <c r="D428" s="137">
        <f>'FOD (ALL)'!X428</f>
        <v>465.5</v>
      </c>
      <c r="E428" s="137">
        <f>'FOD (ALL)'!AO428</f>
        <v>458.55</v>
      </c>
      <c r="F428" s="137">
        <f>'FOD (ALL)'!BF428</f>
        <v>440.3</v>
      </c>
      <c r="G428" s="137">
        <f>'FOD (ALL)'!BW428</f>
        <v>445.7</v>
      </c>
      <c r="H428" s="137" t="str">
        <f t="shared" si="276"/>
        <v>N</v>
      </c>
      <c r="I428" s="137" t="str">
        <f t="shared" si="277"/>
        <v>Y</v>
      </c>
      <c r="J428" s="137" t="str">
        <f t="shared" si="278"/>
        <v>Y</v>
      </c>
      <c r="K428" s="137" t="str">
        <f t="shared" si="279"/>
        <v>N</v>
      </c>
      <c r="L428" s="139">
        <f t="shared" si="280"/>
        <v>-4.0386680988184773</v>
      </c>
      <c r="M428" s="139">
        <f t="shared" si="281"/>
        <v>1.5156471486206495</v>
      </c>
      <c r="N428" s="139">
        <f t="shared" si="282"/>
        <v>4.144901203724733</v>
      </c>
      <c r="O428" s="139">
        <f t="shared" si="283"/>
        <v>-1.2115772941440381</v>
      </c>
      <c r="P428" s="137" t="str">
        <f t="shared" si="284"/>
        <v>N</v>
      </c>
      <c r="Q428" s="137" t="str">
        <f t="shared" si="285"/>
        <v>N</v>
      </c>
      <c r="R428" s="137" t="str">
        <f t="shared" si="286"/>
        <v>Y</v>
      </c>
      <c r="S428" s="137">
        <f>'FOD (ALL)'!D428</f>
        <v>461.15</v>
      </c>
      <c r="T428" s="137">
        <f>'FOD (ALL)'!U428</f>
        <v>462.15</v>
      </c>
      <c r="U428" s="137">
        <f>'FOD (ALL)'!AL428</f>
        <v>0</v>
      </c>
      <c r="V428" s="137">
        <f>'FOD (ALL)'!BC428</f>
        <v>0</v>
      </c>
      <c r="W428" s="137">
        <f>'FOD (ALL)'!BT428</f>
        <v>442.8</v>
      </c>
      <c r="X428" s="137">
        <f>'FOD (ALL)'!E428</f>
        <v>461.15</v>
      </c>
      <c r="Y428" s="137">
        <f>'FOD (ALL)'!V428</f>
        <v>462.15</v>
      </c>
      <c r="Z428" s="137">
        <f>'FOD (ALL)'!AM428</f>
        <v>0</v>
      </c>
      <c r="AA428" s="137">
        <f>'FOD (ALL)'!BD428</f>
        <v>0</v>
      </c>
      <c r="AB428" s="137">
        <f>'FOD (ALL)'!BU428</f>
        <v>442.8</v>
      </c>
      <c r="AC428" s="137">
        <f>'FOD (ALL)'!F428</f>
        <v>445.5</v>
      </c>
      <c r="AD428" s="137">
        <f>'FOD (ALL)'!W428</f>
        <v>462.15</v>
      </c>
      <c r="AE428" s="137">
        <f>'FOD (ALL)'!AN428</f>
        <v>0</v>
      </c>
      <c r="AF428" s="137">
        <f>'FOD (ALL)'!BE428</f>
        <v>0</v>
      </c>
      <c r="AG428" s="137">
        <f>'FOD (ALL)'!BV428</f>
        <v>439.75</v>
      </c>
      <c r="AH428" s="137">
        <f>'FOD (ALL)'!J428</f>
        <v>8000</v>
      </c>
      <c r="AI428" s="137">
        <f>'FOD (ALL)'!AA428</f>
        <v>3000</v>
      </c>
      <c r="AJ428" s="137">
        <f>'FOD (ALL)'!AR428</f>
        <v>3000</v>
      </c>
      <c r="AK428" s="137">
        <f>'FOD (ALL)'!BI428</f>
        <v>3000</v>
      </c>
      <c r="AL428" s="137">
        <f>'FOD (ALL)'!BZ428</f>
        <v>3000</v>
      </c>
      <c r="AM428" s="137" t="str">
        <f t="shared" si="287"/>
        <v>Y</v>
      </c>
      <c r="AN428" s="137" t="str">
        <f t="shared" si="288"/>
        <v>Y</v>
      </c>
      <c r="AO428" s="137" t="str">
        <f t="shared" si="289"/>
        <v>Y</v>
      </c>
      <c r="AP428" s="137" t="str">
        <f t="shared" si="290"/>
        <v>Y</v>
      </c>
      <c r="AQ428" s="139">
        <f t="shared" si="291"/>
        <v>166.66666666666669</v>
      </c>
      <c r="AR428" s="139">
        <f t="shared" si="292"/>
        <v>0</v>
      </c>
      <c r="AS428" s="139">
        <f t="shared" si="293"/>
        <v>0</v>
      </c>
      <c r="AT428" s="139">
        <f t="shared" si="294"/>
        <v>0</v>
      </c>
      <c r="AU428" s="137" t="str">
        <f t="shared" si="295"/>
        <v>Y</v>
      </c>
      <c r="AV428" s="137" t="str">
        <f t="shared" si="296"/>
        <v>Y</v>
      </c>
      <c r="AW428" s="137" t="str">
        <f t="shared" si="297"/>
        <v>Y</v>
      </c>
      <c r="AX428" s="137">
        <f>'FOD (ALL)'!I428</f>
        <v>44.96</v>
      </c>
      <c r="AY428" s="137">
        <f>'FOD (ALL)'!Z428</f>
        <v>4.62</v>
      </c>
      <c r="AZ428" s="137">
        <f>'FOD (ALL)'!AQ428</f>
        <v>0</v>
      </c>
      <c r="BA428" s="137">
        <f>'FOD (ALL)'!BH428</f>
        <v>0</v>
      </c>
      <c r="BB428" s="137">
        <f>'FOD (ALL)'!BY428</f>
        <v>13.25</v>
      </c>
      <c r="BC428" s="137" t="str">
        <f t="shared" si="298"/>
        <v>Y</v>
      </c>
      <c r="BD428" s="137" t="str">
        <f t="shared" si="299"/>
        <v>Y</v>
      </c>
      <c r="BE428" s="137" t="str">
        <f t="shared" si="300"/>
        <v>Y</v>
      </c>
      <c r="BF428" s="137" t="str">
        <f t="shared" si="301"/>
        <v>N</v>
      </c>
      <c r="BG428" s="139">
        <f t="shared" si="302"/>
        <v>873.16017316017314</v>
      </c>
      <c r="BH428" s="139" t="e">
        <f t="shared" si="303"/>
        <v>#DIV/0!</v>
      </c>
      <c r="BI428" s="139" t="e">
        <f t="shared" si="304"/>
        <v>#DIV/0!</v>
      </c>
      <c r="BJ428" s="139">
        <f t="shared" si="305"/>
        <v>-100</v>
      </c>
      <c r="BK428" s="137" t="e">
        <f t="shared" si="306"/>
        <v>#DIV/0!</v>
      </c>
      <c r="BL428" s="137" t="e">
        <f t="shared" si="307"/>
        <v>#DIV/0!</v>
      </c>
      <c r="BM428" s="137" t="e">
        <f t="shared" si="308"/>
        <v>#DIV/0!</v>
      </c>
      <c r="BN428" s="137">
        <f>'FOD (ALL)'!H428</f>
        <v>10</v>
      </c>
      <c r="BO428" s="137">
        <f>'FOD (ALL)'!Y428</f>
        <v>1</v>
      </c>
      <c r="BP428" s="137">
        <f>'FOD (ALL)'!AP428</f>
        <v>0</v>
      </c>
      <c r="BQ428" s="137">
        <f>'FOD (ALL)'!BG428</f>
        <v>0</v>
      </c>
      <c r="BR428" s="137">
        <f>'FOD (ALL)'!BX428</f>
        <v>3</v>
      </c>
      <c r="BS428" s="137" t="str">
        <f t="shared" si="309"/>
        <v>Y</v>
      </c>
      <c r="BT428" s="137" t="str">
        <f t="shared" si="310"/>
        <v>Y</v>
      </c>
      <c r="BU428" s="137" t="str">
        <f t="shared" si="311"/>
        <v>Y</v>
      </c>
      <c r="BV428" s="137" t="str">
        <f t="shared" si="312"/>
        <v>N</v>
      </c>
      <c r="BW428" s="139">
        <f t="shared" si="313"/>
        <v>900</v>
      </c>
      <c r="BX428" s="139" t="e">
        <f t="shared" si="314"/>
        <v>#DIV/0!</v>
      </c>
      <c r="BY428" s="139" t="e">
        <f t="shared" si="315"/>
        <v>#DIV/0!</v>
      </c>
      <c r="BZ428" s="139">
        <f t="shared" si="316"/>
        <v>-100</v>
      </c>
      <c r="CA428" s="137" t="e">
        <f t="shared" si="317"/>
        <v>#DIV/0!</v>
      </c>
      <c r="CB428" s="137" t="e">
        <f t="shared" si="318"/>
        <v>#DIV/0!</v>
      </c>
      <c r="CC428" s="137" t="e">
        <f t="shared" si="319"/>
        <v>#DIV/0!</v>
      </c>
    </row>
    <row r="429" spans="1:81" x14ac:dyDescent="0.3">
      <c r="A429" s="137" t="str">
        <f>'FOD (ALL)'!B429</f>
        <v>WIPRO</v>
      </c>
      <c r="B429" s="146">
        <f>'FOD (ALL)'!C429</f>
        <v>43979</v>
      </c>
      <c r="C429" s="137">
        <f>'FOD (ALL)'!G429</f>
        <v>188.95</v>
      </c>
      <c r="D429" s="137">
        <f>'FOD (ALL)'!X429</f>
        <v>188.25</v>
      </c>
      <c r="E429" s="137">
        <f>'FOD (ALL)'!AO429</f>
        <v>184.7</v>
      </c>
      <c r="F429" s="137">
        <f>'FOD (ALL)'!BF429</f>
        <v>184.6</v>
      </c>
      <c r="G429" s="137">
        <f>'FOD (ALL)'!BW429</f>
        <v>182.55</v>
      </c>
      <c r="H429" s="137" t="str">
        <f t="shared" si="276"/>
        <v>Y</v>
      </c>
      <c r="I429" s="137" t="str">
        <f t="shared" si="277"/>
        <v>Y</v>
      </c>
      <c r="J429" s="137" t="str">
        <f t="shared" si="278"/>
        <v>Y</v>
      </c>
      <c r="K429" s="137" t="str">
        <f t="shared" si="279"/>
        <v>Y</v>
      </c>
      <c r="L429" s="139">
        <f t="shared" si="280"/>
        <v>0.37184594953518652</v>
      </c>
      <c r="M429" s="139">
        <f t="shared" si="281"/>
        <v>1.9220357336220961</v>
      </c>
      <c r="N429" s="139">
        <f t="shared" si="282"/>
        <v>5.4171180931741232E-2</v>
      </c>
      <c r="O429" s="139">
        <f t="shared" si="283"/>
        <v>1.122980005477942</v>
      </c>
      <c r="P429" s="137" t="str">
        <f t="shared" si="284"/>
        <v>N</v>
      </c>
      <c r="Q429" s="137" t="str">
        <f t="shared" si="285"/>
        <v>Y</v>
      </c>
      <c r="R429" s="137" t="str">
        <f t="shared" si="286"/>
        <v>N</v>
      </c>
      <c r="S429" s="137">
        <f>'FOD (ALL)'!D429</f>
        <v>185.7</v>
      </c>
      <c r="T429" s="137">
        <f>'FOD (ALL)'!U429</f>
        <v>184.1</v>
      </c>
      <c r="U429" s="137">
        <f>'FOD (ALL)'!AL429</f>
        <v>184.05</v>
      </c>
      <c r="V429" s="137">
        <f>'FOD (ALL)'!BC429</f>
        <v>183.25</v>
      </c>
      <c r="W429" s="137">
        <f>'FOD (ALL)'!BT429</f>
        <v>183.45</v>
      </c>
      <c r="X429" s="137">
        <f>'FOD (ALL)'!E429</f>
        <v>190.25</v>
      </c>
      <c r="Y429" s="137">
        <f>'FOD (ALL)'!V429</f>
        <v>191.25</v>
      </c>
      <c r="Z429" s="137">
        <f>'FOD (ALL)'!AM429</f>
        <v>185.8</v>
      </c>
      <c r="AA429" s="137">
        <f>'FOD (ALL)'!BD429</f>
        <v>185.2</v>
      </c>
      <c r="AB429" s="137">
        <f>'FOD (ALL)'!BU429</f>
        <v>185.3</v>
      </c>
      <c r="AC429" s="137">
        <f>'FOD (ALL)'!F429</f>
        <v>185.7</v>
      </c>
      <c r="AD429" s="137">
        <f>'FOD (ALL)'!W429</f>
        <v>183.1</v>
      </c>
      <c r="AE429" s="137">
        <f>'FOD (ALL)'!AN429</f>
        <v>182.75</v>
      </c>
      <c r="AF429" s="137">
        <f>'FOD (ALL)'!BE429</f>
        <v>178.8</v>
      </c>
      <c r="AG429" s="137">
        <f>'FOD (ALL)'!BV429</f>
        <v>179.5</v>
      </c>
      <c r="AH429" s="137">
        <f>'FOD (ALL)'!J429</f>
        <v>20528000</v>
      </c>
      <c r="AI429" s="137">
        <f>'FOD (ALL)'!AA429</f>
        <v>24950400</v>
      </c>
      <c r="AJ429" s="137">
        <f>'FOD (ALL)'!AR429</f>
        <v>24531200</v>
      </c>
      <c r="AK429" s="137">
        <f>'FOD (ALL)'!BI429</f>
        <v>24025600</v>
      </c>
      <c r="AL429" s="137">
        <f>'FOD (ALL)'!BZ429</f>
        <v>23651200</v>
      </c>
      <c r="AM429" s="137" t="str">
        <f t="shared" si="287"/>
        <v>N</v>
      </c>
      <c r="AN429" s="137" t="str">
        <f t="shared" si="288"/>
        <v>Y</v>
      </c>
      <c r="AO429" s="137" t="str">
        <f t="shared" si="289"/>
        <v>Y</v>
      </c>
      <c r="AP429" s="137" t="str">
        <f t="shared" si="290"/>
        <v>Y</v>
      </c>
      <c r="AQ429" s="139">
        <f t="shared" si="291"/>
        <v>-17.724765935616261</v>
      </c>
      <c r="AR429" s="139">
        <f t="shared" si="292"/>
        <v>1.7088442473258545</v>
      </c>
      <c r="AS429" s="139">
        <f t="shared" si="293"/>
        <v>2.1044219499200856</v>
      </c>
      <c r="AT429" s="139">
        <f t="shared" si="294"/>
        <v>1.583006359085374</v>
      </c>
      <c r="AU429" s="137" t="str">
        <f t="shared" si="295"/>
        <v>N</v>
      </c>
      <c r="AV429" s="137" t="str">
        <f t="shared" si="296"/>
        <v>N</v>
      </c>
      <c r="AW429" s="137" t="str">
        <f t="shared" si="297"/>
        <v>Y</v>
      </c>
      <c r="AX429" s="137">
        <f>'FOD (ALL)'!I429</f>
        <v>16231.31</v>
      </c>
      <c r="AY429" s="137">
        <f>'FOD (ALL)'!Z429</f>
        <v>10355.74</v>
      </c>
      <c r="AZ429" s="137">
        <f>'FOD (ALL)'!AQ429</f>
        <v>10577.2</v>
      </c>
      <c r="BA429" s="137">
        <f>'FOD (ALL)'!BH429</f>
        <v>7172.47</v>
      </c>
      <c r="BB429" s="137">
        <f>'FOD (ALL)'!BY429</f>
        <v>16173.58</v>
      </c>
      <c r="BC429" s="137" t="str">
        <f t="shared" si="298"/>
        <v>Y</v>
      </c>
      <c r="BD429" s="137" t="str">
        <f t="shared" si="299"/>
        <v>N</v>
      </c>
      <c r="BE429" s="137" t="str">
        <f t="shared" si="300"/>
        <v>Y</v>
      </c>
      <c r="BF429" s="137" t="str">
        <f t="shared" si="301"/>
        <v>N</v>
      </c>
      <c r="BG429" s="139">
        <f t="shared" si="302"/>
        <v>56.737326352341789</v>
      </c>
      <c r="BH429" s="139">
        <f t="shared" si="303"/>
        <v>-2.0937488182127684</v>
      </c>
      <c r="BI429" s="139">
        <f t="shared" si="304"/>
        <v>47.469421273285221</v>
      </c>
      <c r="BJ429" s="139">
        <f t="shared" si="305"/>
        <v>-55.653170170116951</v>
      </c>
      <c r="BK429" s="137" t="str">
        <f t="shared" si="306"/>
        <v>Y</v>
      </c>
      <c r="BL429" s="137" t="str">
        <f t="shared" si="307"/>
        <v>N</v>
      </c>
      <c r="BM429" s="137" t="str">
        <f t="shared" si="308"/>
        <v>Y</v>
      </c>
      <c r="BN429" s="137">
        <f>'FOD (ALL)'!H429</f>
        <v>2690</v>
      </c>
      <c r="BO429" s="137">
        <f>'FOD (ALL)'!Y429</f>
        <v>1719</v>
      </c>
      <c r="BP429" s="137">
        <f>'FOD (ALL)'!AP429</f>
        <v>1794</v>
      </c>
      <c r="BQ429" s="137">
        <f>'FOD (ALL)'!BG429</f>
        <v>1225</v>
      </c>
      <c r="BR429" s="137">
        <f>'FOD (ALL)'!BX429</f>
        <v>2768</v>
      </c>
      <c r="BS429" s="137" t="str">
        <f t="shared" si="309"/>
        <v>Y</v>
      </c>
      <c r="BT429" s="137" t="str">
        <f t="shared" si="310"/>
        <v>N</v>
      </c>
      <c r="BU429" s="137" t="str">
        <f t="shared" si="311"/>
        <v>Y</v>
      </c>
      <c r="BV429" s="137" t="str">
        <f t="shared" si="312"/>
        <v>N</v>
      </c>
      <c r="BW429" s="139">
        <f t="shared" si="313"/>
        <v>56.486329261198378</v>
      </c>
      <c r="BX429" s="139">
        <f t="shared" si="314"/>
        <v>-4.1806020066889635</v>
      </c>
      <c r="BY429" s="139">
        <f t="shared" si="315"/>
        <v>46.448979591836739</v>
      </c>
      <c r="BZ429" s="139">
        <f t="shared" si="316"/>
        <v>-55.744219653179194</v>
      </c>
      <c r="CA429" s="137" t="str">
        <f t="shared" si="317"/>
        <v>Y</v>
      </c>
      <c r="CB429" s="137" t="str">
        <f t="shared" si="318"/>
        <v>N</v>
      </c>
      <c r="CC429" s="137" t="str">
        <f t="shared" si="319"/>
        <v>Y</v>
      </c>
    </row>
    <row r="430" spans="1:81" x14ac:dyDescent="0.3">
      <c r="A430" s="137" t="str">
        <f>'FOD (ALL)'!B430</f>
        <v>WIPRO</v>
      </c>
      <c r="B430" s="146">
        <f>'FOD (ALL)'!C430</f>
        <v>44007</v>
      </c>
      <c r="C430" s="137">
        <f>'FOD (ALL)'!G430</f>
        <v>189.4</v>
      </c>
      <c r="D430" s="137">
        <f>'FOD (ALL)'!X430</f>
        <v>188.8</v>
      </c>
      <c r="E430" s="137">
        <f>'FOD (ALL)'!AO430</f>
        <v>185.2</v>
      </c>
      <c r="F430" s="137">
        <f>'FOD (ALL)'!BF430</f>
        <v>185.15</v>
      </c>
      <c r="G430" s="137">
        <f>'FOD (ALL)'!BW430</f>
        <v>182.9</v>
      </c>
      <c r="H430" s="137" t="str">
        <f t="shared" si="276"/>
        <v>Y</v>
      </c>
      <c r="I430" s="137" t="str">
        <f t="shared" si="277"/>
        <v>Y</v>
      </c>
      <c r="J430" s="137" t="str">
        <f t="shared" si="278"/>
        <v>Y</v>
      </c>
      <c r="K430" s="137" t="str">
        <f t="shared" si="279"/>
        <v>Y</v>
      </c>
      <c r="L430" s="139">
        <f t="shared" si="280"/>
        <v>0.31779661016948851</v>
      </c>
      <c r="M430" s="139">
        <f t="shared" si="281"/>
        <v>1.9438444924406173</v>
      </c>
      <c r="N430" s="139">
        <f t="shared" si="282"/>
        <v>2.7005130974876015E-2</v>
      </c>
      <c r="O430" s="139">
        <f t="shared" si="283"/>
        <v>1.2301804264625478</v>
      </c>
      <c r="P430" s="137" t="str">
        <f t="shared" si="284"/>
        <v>N</v>
      </c>
      <c r="Q430" s="137" t="str">
        <f t="shared" si="285"/>
        <v>Y</v>
      </c>
      <c r="R430" s="137" t="str">
        <f t="shared" si="286"/>
        <v>N</v>
      </c>
      <c r="S430" s="137">
        <f>'FOD (ALL)'!D430</f>
        <v>187.05</v>
      </c>
      <c r="T430" s="137">
        <f>'FOD (ALL)'!U430</f>
        <v>183.95</v>
      </c>
      <c r="U430" s="137">
        <f>'FOD (ALL)'!AL430</f>
        <v>183.95</v>
      </c>
      <c r="V430" s="137">
        <f>'FOD (ALL)'!BC430</f>
        <v>181.4</v>
      </c>
      <c r="W430" s="137">
        <f>'FOD (ALL)'!BT430</f>
        <v>184.6</v>
      </c>
      <c r="X430" s="137">
        <f>'FOD (ALL)'!E430</f>
        <v>190.75</v>
      </c>
      <c r="Y430" s="137">
        <f>'FOD (ALL)'!V430</f>
        <v>191.6</v>
      </c>
      <c r="Z430" s="137">
        <f>'FOD (ALL)'!AM430</f>
        <v>186.2</v>
      </c>
      <c r="AA430" s="137">
        <f>'FOD (ALL)'!BD430</f>
        <v>185.3</v>
      </c>
      <c r="AB430" s="137">
        <f>'FOD (ALL)'!BU430</f>
        <v>185.45</v>
      </c>
      <c r="AC430" s="137">
        <f>'FOD (ALL)'!F430</f>
        <v>187.05</v>
      </c>
      <c r="AD430" s="137">
        <f>'FOD (ALL)'!W430</f>
        <v>183.95</v>
      </c>
      <c r="AE430" s="137">
        <f>'FOD (ALL)'!AN430</f>
        <v>183.1</v>
      </c>
      <c r="AF430" s="137">
        <f>'FOD (ALL)'!BE430</f>
        <v>179.6</v>
      </c>
      <c r="AG430" s="137">
        <f>'FOD (ALL)'!BV430</f>
        <v>180.4</v>
      </c>
      <c r="AH430" s="137">
        <f>'FOD (ALL)'!J430</f>
        <v>5945600</v>
      </c>
      <c r="AI430" s="137">
        <f>'FOD (ALL)'!AA430</f>
        <v>832000</v>
      </c>
      <c r="AJ430" s="137">
        <f>'FOD (ALL)'!AR430</f>
        <v>595200</v>
      </c>
      <c r="AK430" s="137">
        <f>'FOD (ALL)'!BI430</f>
        <v>400000</v>
      </c>
      <c r="AL430" s="137">
        <f>'FOD (ALL)'!BZ430</f>
        <v>336000</v>
      </c>
      <c r="AM430" s="137" t="str">
        <f t="shared" si="287"/>
        <v>Y</v>
      </c>
      <c r="AN430" s="137" t="str">
        <f t="shared" si="288"/>
        <v>Y</v>
      </c>
      <c r="AO430" s="137" t="str">
        <f t="shared" si="289"/>
        <v>Y</v>
      </c>
      <c r="AP430" s="137" t="str">
        <f t="shared" si="290"/>
        <v>Y</v>
      </c>
      <c r="AQ430" s="139">
        <f t="shared" si="291"/>
        <v>614.61538461538464</v>
      </c>
      <c r="AR430" s="139">
        <f t="shared" si="292"/>
        <v>39.784946236559136</v>
      </c>
      <c r="AS430" s="139">
        <f t="shared" si="293"/>
        <v>48.8</v>
      </c>
      <c r="AT430" s="139">
        <f t="shared" si="294"/>
        <v>19.047619047619047</v>
      </c>
      <c r="AU430" s="137" t="str">
        <f t="shared" si="295"/>
        <v>Y</v>
      </c>
      <c r="AV430" s="137" t="str">
        <f t="shared" si="296"/>
        <v>N</v>
      </c>
      <c r="AW430" s="137" t="str">
        <f t="shared" si="297"/>
        <v>Y</v>
      </c>
      <c r="AX430" s="137">
        <f>'FOD (ALL)'!I430</f>
        <v>11244.15</v>
      </c>
      <c r="AY430" s="137">
        <f>'FOD (ALL)'!Z430</f>
        <v>1287.81</v>
      </c>
      <c r="AZ430" s="137">
        <f>'FOD (ALL)'!AQ430</f>
        <v>1009.01</v>
      </c>
      <c r="BA430" s="137">
        <f>'FOD (ALL)'!BH430</f>
        <v>422.28</v>
      </c>
      <c r="BB430" s="137">
        <f>'FOD (ALL)'!BY430</f>
        <v>702.66</v>
      </c>
      <c r="BC430" s="137" t="str">
        <f t="shared" si="298"/>
        <v>Y</v>
      </c>
      <c r="BD430" s="137" t="str">
        <f t="shared" si="299"/>
        <v>Y</v>
      </c>
      <c r="BE430" s="137" t="str">
        <f t="shared" si="300"/>
        <v>Y</v>
      </c>
      <c r="BF430" s="137" t="str">
        <f t="shared" si="301"/>
        <v>N</v>
      </c>
      <c r="BG430" s="139">
        <f t="shared" si="302"/>
        <v>773.12181144734086</v>
      </c>
      <c r="BH430" s="139">
        <f t="shared" si="303"/>
        <v>27.63104429093864</v>
      </c>
      <c r="BI430" s="139">
        <f t="shared" si="304"/>
        <v>138.94335511982572</v>
      </c>
      <c r="BJ430" s="139">
        <f t="shared" si="305"/>
        <v>-39.902655622918623</v>
      </c>
      <c r="BK430" s="137" t="str">
        <f t="shared" si="306"/>
        <v>Y</v>
      </c>
      <c r="BL430" s="137" t="str">
        <f t="shared" si="307"/>
        <v>N</v>
      </c>
      <c r="BM430" s="137" t="str">
        <f t="shared" si="308"/>
        <v>Y</v>
      </c>
      <c r="BN430" s="137">
        <f>'FOD (ALL)'!H430</f>
        <v>1859</v>
      </c>
      <c r="BO430" s="137">
        <f>'FOD (ALL)'!Y430</f>
        <v>213</v>
      </c>
      <c r="BP430" s="137">
        <f>'FOD (ALL)'!AP430</f>
        <v>171</v>
      </c>
      <c r="BQ430" s="137">
        <f>'FOD (ALL)'!BG430</f>
        <v>72</v>
      </c>
      <c r="BR430" s="137">
        <f>'FOD (ALL)'!BX430</f>
        <v>120</v>
      </c>
      <c r="BS430" s="137" t="str">
        <f t="shared" si="309"/>
        <v>Y</v>
      </c>
      <c r="BT430" s="137" t="str">
        <f t="shared" si="310"/>
        <v>Y</v>
      </c>
      <c r="BU430" s="137" t="str">
        <f t="shared" si="311"/>
        <v>Y</v>
      </c>
      <c r="BV430" s="137" t="str">
        <f t="shared" si="312"/>
        <v>N</v>
      </c>
      <c r="BW430" s="139">
        <f t="shared" si="313"/>
        <v>772.76995305164314</v>
      </c>
      <c r="BX430" s="139">
        <f t="shared" si="314"/>
        <v>24.561403508771928</v>
      </c>
      <c r="BY430" s="139">
        <f t="shared" si="315"/>
        <v>137.5</v>
      </c>
      <c r="BZ430" s="139">
        <f t="shared" si="316"/>
        <v>-40</v>
      </c>
      <c r="CA430" s="137" t="str">
        <f t="shared" si="317"/>
        <v>Y</v>
      </c>
      <c r="CB430" s="137" t="str">
        <f t="shared" si="318"/>
        <v>N</v>
      </c>
      <c r="CC430" s="137" t="str">
        <f t="shared" si="319"/>
        <v>Y</v>
      </c>
    </row>
    <row r="431" spans="1:81" x14ac:dyDescent="0.3">
      <c r="A431" s="137" t="str">
        <f>'FOD (ALL)'!B431</f>
        <v>WIPRO</v>
      </c>
      <c r="B431" s="146">
        <f>'FOD (ALL)'!C431</f>
        <v>44042</v>
      </c>
      <c r="C431" s="137">
        <f>'FOD (ALL)'!G431</f>
        <v>190.5</v>
      </c>
      <c r="D431" s="137">
        <f>'FOD (ALL)'!X431</f>
        <v>190.8</v>
      </c>
      <c r="E431" s="137">
        <f>'FOD (ALL)'!AO431</f>
        <v>186.65</v>
      </c>
      <c r="F431" s="137">
        <f>'FOD (ALL)'!BF431</f>
        <v>186.1</v>
      </c>
      <c r="G431" s="137">
        <f>'FOD (ALL)'!BW431</f>
        <v>183.9</v>
      </c>
      <c r="H431" s="137" t="str">
        <f t="shared" si="276"/>
        <v>N</v>
      </c>
      <c r="I431" s="137" t="str">
        <f t="shared" si="277"/>
        <v>Y</v>
      </c>
      <c r="J431" s="137" t="str">
        <f t="shared" si="278"/>
        <v>Y</v>
      </c>
      <c r="K431" s="137" t="str">
        <f t="shared" si="279"/>
        <v>Y</v>
      </c>
      <c r="L431" s="139">
        <f t="shared" si="280"/>
        <v>-0.15723270440252168</v>
      </c>
      <c r="M431" s="139">
        <f t="shared" si="281"/>
        <v>2.2234128047147097</v>
      </c>
      <c r="N431" s="139">
        <f t="shared" si="282"/>
        <v>0.29554003224073688</v>
      </c>
      <c r="O431" s="139">
        <f t="shared" si="283"/>
        <v>1.1963023382272913</v>
      </c>
      <c r="P431" s="137" t="str">
        <f t="shared" si="284"/>
        <v>N</v>
      </c>
      <c r="Q431" s="137" t="str">
        <f t="shared" si="285"/>
        <v>Y</v>
      </c>
      <c r="R431" s="137" t="str">
        <f t="shared" si="286"/>
        <v>N</v>
      </c>
      <c r="S431" s="137">
        <f>'FOD (ALL)'!D431</f>
        <v>190.1</v>
      </c>
      <c r="T431" s="137">
        <f>'FOD (ALL)'!U431</f>
        <v>0</v>
      </c>
      <c r="U431" s="137">
        <f>'FOD (ALL)'!AL431</f>
        <v>186.2</v>
      </c>
      <c r="V431" s="137">
        <f>'FOD (ALL)'!BC431</f>
        <v>0</v>
      </c>
      <c r="W431" s="137">
        <f>'FOD (ALL)'!BT431</f>
        <v>0</v>
      </c>
      <c r="X431" s="137">
        <f>'FOD (ALL)'!E431</f>
        <v>190.1</v>
      </c>
      <c r="Y431" s="137">
        <f>'FOD (ALL)'!V431</f>
        <v>0</v>
      </c>
      <c r="Z431" s="137">
        <f>'FOD (ALL)'!AM431</f>
        <v>186.2</v>
      </c>
      <c r="AA431" s="137">
        <f>'FOD (ALL)'!BD431</f>
        <v>0</v>
      </c>
      <c r="AB431" s="137">
        <f>'FOD (ALL)'!BU431</f>
        <v>0</v>
      </c>
      <c r="AC431" s="137">
        <f>'FOD (ALL)'!F431</f>
        <v>190.1</v>
      </c>
      <c r="AD431" s="137">
        <f>'FOD (ALL)'!W431</f>
        <v>0</v>
      </c>
      <c r="AE431" s="137">
        <f>'FOD (ALL)'!AN431</f>
        <v>186.2</v>
      </c>
      <c r="AF431" s="137">
        <f>'FOD (ALL)'!BE431</f>
        <v>0</v>
      </c>
      <c r="AG431" s="137">
        <f>'FOD (ALL)'!BV431</f>
        <v>0</v>
      </c>
      <c r="AH431" s="137">
        <f>'FOD (ALL)'!J431</f>
        <v>6400</v>
      </c>
      <c r="AI431" s="137">
        <f>'FOD (ALL)'!AA431</f>
        <v>6400</v>
      </c>
      <c r="AJ431" s="137">
        <f>'FOD (ALL)'!AR431</f>
        <v>6400</v>
      </c>
      <c r="AK431" s="137">
        <f>'FOD (ALL)'!BI431</f>
        <v>9600</v>
      </c>
      <c r="AL431" s="137">
        <f>'FOD (ALL)'!BZ431</f>
        <v>9600</v>
      </c>
      <c r="AM431" s="137" t="str">
        <f t="shared" si="287"/>
        <v>Y</v>
      </c>
      <c r="AN431" s="137" t="str">
        <f t="shared" si="288"/>
        <v>Y</v>
      </c>
      <c r="AO431" s="137" t="str">
        <f t="shared" si="289"/>
        <v>N</v>
      </c>
      <c r="AP431" s="137" t="str">
        <f t="shared" si="290"/>
        <v>Y</v>
      </c>
      <c r="AQ431" s="139">
        <f t="shared" si="291"/>
        <v>0</v>
      </c>
      <c r="AR431" s="139">
        <f t="shared" si="292"/>
        <v>0</v>
      </c>
      <c r="AS431" s="139">
        <f t="shared" si="293"/>
        <v>-33.333333333333329</v>
      </c>
      <c r="AT431" s="139">
        <f t="shared" si="294"/>
        <v>0</v>
      </c>
      <c r="AU431" s="137" t="str">
        <f t="shared" si="295"/>
        <v>Y</v>
      </c>
      <c r="AV431" s="137" t="str">
        <f t="shared" si="296"/>
        <v>Y</v>
      </c>
      <c r="AW431" s="137" t="str">
        <f t="shared" si="297"/>
        <v>N</v>
      </c>
      <c r="AX431" s="137">
        <f>'FOD (ALL)'!I431</f>
        <v>12.14</v>
      </c>
      <c r="AY431" s="137">
        <f>'FOD (ALL)'!Z431</f>
        <v>0</v>
      </c>
      <c r="AZ431" s="137">
        <f>'FOD (ALL)'!AQ431</f>
        <v>5.95</v>
      </c>
      <c r="BA431" s="137">
        <f>'FOD (ALL)'!BH431</f>
        <v>0</v>
      </c>
      <c r="BB431" s="137">
        <f>'FOD (ALL)'!BY431</f>
        <v>0</v>
      </c>
      <c r="BC431" s="137" t="str">
        <f t="shared" si="298"/>
        <v>Y</v>
      </c>
      <c r="BD431" s="137" t="str">
        <f t="shared" si="299"/>
        <v>N</v>
      </c>
      <c r="BE431" s="137" t="str">
        <f t="shared" si="300"/>
        <v>Y</v>
      </c>
      <c r="BF431" s="137" t="str">
        <f t="shared" si="301"/>
        <v>Y</v>
      </c>
      <c r="BG431" s="139" t="e">
        <f t="shared" si="302"/>
        <v>#DIV/0!</v>
      </c>
      <c r="BH431" s="139">
        <f t="shared" si="303"/>
        <v>-100</v>
      </c>
      <c r="BI431" s="139" t="e">
        <f t="shared" si="304"/>
        <v>#DIV/0!</v>
      </c>
      <c r="BJ431" s="139" t="e">
        <f t="shared" si="305"/>
        <v>#DIV/0!</v>
      </c>
      <c r="BK431" s="137" t="e">
        <f t="shared" si="306"/>
        <v>#DIV/0!</v>
      </c>
      <c r="BL431" s="137" t="e">
        <f t="shared" si="307"/>
        <v>#DIV/0!</v>
      </c>
      <c r="BM431" s="137" t="e">
        <f t="shared" si="308"/>
        <v>#DIV/0!</v>
      </c>
      <c r="BN431" s="137">
        <f>'FOD (ALL)'!H431</f>
        <v>2</v>
      </c>
      <c r="BO431" s="137">
        <f>'FOD (ALL)'!Y431</f>
        <v>0</v>
      </c>
      <c r="BP431" s="137">
        <f>'FOD (ALL)'!AP431</f>
        <v>1</v>
      </c>
      <c r="BQ431" s="137">
        <f>'FOD (ALL)'!BG431</f>
        <v>0</v>
      </c>
      <c r="BR431" s="137">
        <f>'FOD (ALL)'!BX431</f>
        <v>0</v>
      </c>
      <c r="BS431" s="137" t="str">
        <f t="shared" si="309"/>
        <v>Y</v>
      </c>
      <c r="BT431" s="137" t="str">
        <f t="shared" si="310"/>
        <v>N</v>
      </c>
      <c r="BU431" s="137" t="str">
        <f t="shared" si="311"/>
        <v>Y</v>
      </c>
      <c r="BV431" s="137" t="str">
        <f t="shared" si="312"/>
        <v>Y</v>
      </c>
      <c r="BW431" s="139" t="e">
        <f t="shared" si="313"/>
        <v>#DIV/0!</v>
      </c>
      <c r="BX431" s="139">
        <f t="shared" si="314"/>
        <v>-100</v>
      </c>
      <c r="BY431" s="139" t="e">
        <f t="shared" si="315"/>
        <v>#DIV/0!</v>
      </c>
      <c r="BZ431" s="139" t="e">
        <f t="shared" si="316"/>
        <v>#DIV/0!</v>
      </c>
      <c r="CA431" s="137" t="e">
        <f t="shared" si="317"/>
        <v>#DIV/0!</v>
      </c>
      <c r="CB431" s="137" t="e">
        <f t="shared" si="318"/>
        <v>#DIV/0!</v>
      </c>
      <c r="CC431" s="137" t="e">
        <f t="shared" si="319"/>
        <v>#DIV/0!</v>
      </c>
    </row>
    <row r="432" spans="1:81" x14ac:dyDescent="0.3">
      <c r="A432" s="137" t="str">
        <f>'FOD (ALL)'!B432</f>
        <v>YESBANK</v>
      </c>
      <c r="B432" s="146">
        <f>'FOD (ALL)'!C432</f>
        <v>43979</v>
      </c>
      <c r="C432" s="137">
        <f>'FOD (ALL)'!G432</f>
        <v>26.7</v>
      </c>
      <c r="D432" s="137">
        <f>'FOD (ALL)'!X432</f>
        <v>27</v>
      </c>
      <c r="E432" s="137">
        <f>'FOD (ALL)'!AO432</f>
        <v>27.3</v>
      </c>
      <c r="F432" s="137">
        <f>'FOD (ALL)'!BF432</f>
        <v>27.5</v>
      </c>
      <c r="G432" s="137">
        <f>'FOD (ALL)'!BW432</f>
        <v>27.7</v>
      </c>
      <c r="H432" s="137" t="str">
        <f t="shared" si="276"/>
        <v>N</v>
      </c>
      <c r="I432" s="137" t="str">
        <f t="shared" si="277"/>
        <v>N</v>
      </c>
      <c r="J432" s="137" t="str">
        <f t="shared" si="278"/>
        <v>N</v>
      </c>
      <c r="K432" s="137" t="str">
        <f t="shared" si="279"/>
        <v>N</v>
      </c>
      <c r="L432" s="139">
        <f t="shared" si="280"/>
        <v>-1.1111111111111138</v>
      </c>
      <c r="M432" s="139">
        <f t="shared" si="281"/>
        <v>-1.0989010989011014</v>
      </c>
      <c r="N432" s="139">
        <f t="shared" si="282"/>
        <v>-0.72727272727272463</v>
      </c>
      <c r="O432" s="139">
        <f t="shared" si="283"/>
        <v>-0.72202166064981688</v>
      </c>
      <c r="P432" s="137" t="str">
        <f t="shared" si="284"/>
        <v>N</v>
      </c>
      <c r="Q432" s="137" t="str">
        <f t="shared" si="285"/>
        <v>N</v>
      </c>
      <c r="R432" s="137" t="str">
        <f t="shared" si="286"/>
        <v>N</v>
      </c>
      <c r="S432" s="137">
        <f>'FOD (ALL)'!D432</f>
        <v>26.7</v>
      </c>
      <c r="T432" s="137">
        <f>'FOD (ALL)'!U432</f>
        <v>27.15</v>
      </c>
      <c r="U432" s="137">
        <f>'FOD (ALL)'!AL432</f>
        <v>27.25</v>
      </c>
      <c r="V432" s="137">
        <f>'FOD (ALL)'!BC432</f>
        <v>27.8</v>
      </c>
      <c r="W432" s="137">
        <f>'FOD (ALL)'!BT432</f>
        <v>28.75</v>
      </c>
      <c r="X432" s="137">
        <f>'FOD (ALL)'!E432</f>
        <v>27.05</v>
      </c>
      <c r="Y432" s="137">
        <f>'FOD (ALL)'!V432</f>
        <v>27.65</v>
      </c>
      <c r="Z432" s="137">
        <f>'FOD (ALL)'!AM432</f>
        <v>27.65</v>
      </c>
      <c r="AA432" s="137">
        <f>'FOD (ALL)'!BD432</f>
        <v>28.05</v>
      </c>
      <c r="AB432" s="137">
        <f>'FOD (ALL)'!BU432</f>
        <v>28.75</v>
      </c>
      <c r="AC432" s="137">
        <f>'FOD (ALL)'!F432</f>
        <v>26.1</v>
      </c>
      <c r="AD432" s="137">
        <f>'FOD (ALL)'!W432</f>
        <v>26.9</v>
      </c>
      <c r="AE432" s="137">
        <f>'FOD (ALL)'!AN432</f>
        <v>27.15</v>
      </c>
      <c r="AF432" s="137">
        <f>'FOD (ALL)'!BE432</f>
        <v>27.2</v>
      </c>
      <c r="AG432" s="137">
        <f>'FOD (ALL)'!BV432</f>
        <v>26.9</v>
      </c>
      <c r="AH432" s="137">
        <f>'FOD (ALL)'!J432</f>
        <v>21190400</v>
      </c>
      <c r="AI432" s="137">
        <f>'FOD (ALL)'!AA432</f>
        <v>22228800</v>
      </c>
      <c r="AJ432" s="137">
        <f>'FOD (ALL)'!AR432</f>
        <v>23487200</v>
      </c>
      <c r="AK432" s="137">
        <f>'FOD (ALL)'!BI432</f>
        <v>24085600</v>
      </c>
      <c r="AL432" s="137">
        <f>'FOD (ALL)'!BZ432</f>
        <v>27464800</v>
      </c>
      <c r="AM432" s="137" t="str">
        <f t="shared" si="287"/>
        <v>N</v>
      </c>
      <c r="AN432" s="137" t="str">
        <f t="shared" si="288"/>
        <v>N</v>
      </c>
      <c r="AO432" s="137" t="str">
        <f t="shared" si="289"/>
        <v>N</v>
      </c>
      <c r="AP432" s="137" t="str">
        <f t="shared" si="290"/>
        <v>N</v>
      </c>
      <c r="AQ432" s="139">
        <f t="shared" si="291"/>
        <v>-4.6714172604908946</v>
      </c>
      <c r="AR432" s="139">
        <f t="shared" si="292"/>
        <v>-5.3578119145747474</v>
      </c>
      <c r="AS432" s="139">
        <f t="shared" si="293"/>
        <v>-2.4844720496894408</v>
      </c>
      <c r="AT432" s="139">
        <f t="shared" si="294"/>
        <v>-12.303748798462031</v>
      </c>
      <c r="AU432" s="137" t="str">
        <f t="shared" si="295"/>
        <v>Y</v>
      </c>
      <c r="AV432" s="137" t="str">
        <f t="shared" si="296"/>
        <v>N</v>
      </c>
      <c r="AW432" s="137" t="str">
        <f t="shared" si="297"/>
        <v>Y</v>
      </c>
      <c r="AX432" s="137">
        <f>'FOD (ALL)'!I432</f>
        <v>1570.06</v>
      </c>
      <c r="AY432" s="137">
        <f>'FOD (ALL)'!Z432</f>
        <v>1016.49</v>
      </c>
      <c r="AZ432" s="137">
        <f>'FOD (ALL)'!AQ432</f>
        <v>1130.4100000000001</v>
      </c>
      <c r="BA432" s="137">
        <f>'FOD (ALL)'!BH432</f>
        <v>2686.96</v>
      </c>
      <c r="BB432" s="137">
        <f>'FOD (ALL)'!BY432</f>
        <v>2559.71</v>
      </c>
      <c r="BC432" s="137" t="str">
        <f t="shared" si="298"/>
        <v>Y</v>
      </c>
      <c r="BD432" s="137" t="str">
        <f t="shared" si="299"/>
        <v>N</v>
      </c>
      <c r="BE432" s="137" t="str">
        <f t="shared" si="300"/>
        <v>N</v>
      </c>
      <c r="BF432" s="137" t="str">
        <f t="shared" si="301"/>
        <v>Y</v>
      </c>
      <c r="BG432" s="139">
        <f t="shared" si="302"/>
        <v>54.458971558992211</v>
      </c>
      <c r="BH432" s="139">
        <f t="shared" si="303"/>
        <v>-10.077759397032942</v>
      </c>
      <c r="BI432" s="139">
        <f t="shared" si="304"/>
        <v>-57.929779378926369</v>
      </c>
      <c r="BJ432" s="139">
        <f t="shared" si="305"/>
        <v>4.9712662762578574</v>
      </c>
      <c r="BK432" s="137" t="str">
        <f t="shared" si="306"/>
        <v>Y</v>
      </c>
      <c r="BL432" s="137" t="str">
        <f t="shared" si="307"/>
        <v>Y</v>
      </c>
      <c r="BM432" s="137" t="str">
        <f t="shared" si="308"/>
        <v>N</v>
      </c>
      <c r="BN432" s="137">
        <f>'FOD (ALL)'!H432</f>
        <v>671</v>
      </c>
      <c r="BO432" s="137">
        <f>'FOD (ALL)'!Y432</f>
        <v>425</v>
      </c>
      <c r="BP432" s="137">
        <f>'FOD (ALL)'!AP432</f>
        <v>470</v>
      </c>
      <c r="BQ432" s="137">
        <f>'FOD (ALL)'!BG432</f>
        <v>1102</v>
      </c>
      <c r="BR432" s="137">
        <f>'FOD (ALL)'!BX432</f>
        <v>1048</v>
      </c>
      <c r="BS432" s="137" t="str">
        <f t="shared" si="309"/>
        <v>Y</v>
      </c>
      <c r="BT432" s="137" t="str">
        <f t="shared" si="310"/>
        <v>N</v>
      </c>
      <c r="BU432" s="137" t="str">
        <f t="shared" si="311"/>
        <v>N</v>
      </c>
      <c r="BV432" s="137" t="str">
        <f t="shared" si="312"/>
        <v>Y</v>
      </c>
      <c r="BW432" s="139">
        <f t="shared" si="313"/>
        <v>57.882352941176471</v>
      </c>
      <c r="BX432" s="139">
        <f t="shared" si="314"/>
        <v>-9.5744680851063837</v>
      </c>
      <c r="BY432" s="139">
        <f t="shared" si="315"/>
        <v>-57.350272232304903</v>
      </c>
      <c r="BZ432" s="139">
        <f t="shared" si="316"/>
        <v>5.1526717557251906</v>
      </c>
      <c r="CA432" s="137" t="str">
        <f t="shared" si="317"/>
        <v>Y</v>
      </c>
      <c r="CB432" s="137" t="str">
        <f t="shared" si="318"/>
        <v>Y</v>
      </c>
      <c r="CC432" s="137" t="str">
        <f t="shared" si="319"/>
        <v>N</v>
      </c>
    </row>
    <row r="433" spans="1:81" x14ac:dyDescent="0.3">
      <c r="A433" s="137" t="str">
        <f>'FOD (ALL)'!B433</f>
        <v>ZEEL</v>
      </c>
      <c r="B433" s="146">
        <f>'FOD (ALL)'!C433</f>
        <v>43979</v>
      </c>
      <c r="C433" s="137">
        <f>'FOD (ALL)'!G433</f>
        <v>163.19999999999999</v>
      </c>
      <c r="D433" s="137">
        <f>'FOD (ALL)'!X433</f>
        <v>153.44999999999999</v>
      </c>
      <c r="E433" s="137">
        <f>'FOD (ALL)'!AO433</f>
        <v>153.9</v>
      </c>
      <c r="F433" s="137">
        <f>'FOD (ALL)'!BF433</f>
        <v>150.6</v>
      </c>
      <c r="G433" s="137">
        <f>'FOD (ALL)'!BW433</f>
        <v>149.25</v>
      </c>
      <c r="H433" s="137" t="str">
        <f t="shared" ref="H433:H435" si="320">IF(C433&gt;=D433,"Y","N")</f>
        <v>Y</v>
      </c>
      <c r="I433" s="137" t="str">
        <f t="shared" ref="I433:I435" si="321">IF(D433&gt;=E433,"Y","N")</f>
        <v>N</v>
      </c>
      <c r="J433" s="137" t="str">
        <f t="shared" ref="J433:J435" si="322">IF(E433&gt;=F433,"Y","N")</f>
        <v>Y</v>
      </c>
      <c r="K433" s="137" t="str">
        <f t="shared" ref="K433:K435" si="323">IF(F433&gt;=G433,"Y","N")</f>
        <v>Y</v>
      </c>
      <c r="L433" s="139">
        <f t="shared" ref="L433:L435" si="324">(C433-D433)/D433*100</f>
        <v>6.3538611925708697</v>
      </c>
      <c r="M433" s="139">
        <f t="shared" ref="M433:M435" si="325">(D433-E433)/E433*100</f>
        <v>-0.29239766081872454</v>
      </c>
      <c r="N433" s="139">
        <f t="shared" ref="N433:N435" si="326">(E433-F433)/F433*100</f>
        <v>2.191235059760964</v>
      </c>
      <c r="O433" s="139">
        <f t="shared" ref="O433:O435" si="327">(F433-G433)/G433*100</f>
        <v>0.90452261306532278</v>
      </c>
      <c r="P433" s="137" t="str">
        <f t="shared" ref="P433:P435" si="328">IF(L433&gt;=M433,"Y","N")</f>
        <v>Y</v>
      </c>
      <c r="Q433" s="137" t="str">
        <f t="shared" ref="Q433:Q435" si="329">IF(M433&gt;=N433,"Y","N")</f>
        <v>N</v>
      </c>
      <c r="R433" s="137" t="str">
        <f t="shared" ref="R433:R435" si="330">IF(N433&gt;=O433,"Y","N")</f>
        <v>Y</v>
      </c>
      <c r="S433" s="137">
        <f>'FOD (ALL)'!D433</f>
        <v>152.69999999999999</v>
      </c>
      <c r="T433" s="137">
        <f>'FOD (ALL)'!U433</f>
        <v>154.94999999999999</v>
      </c>
      <c r="U433" s="137">
        <f>'FOD (ALL)'!AL433</f>
        <v>151.1</v>
      </c>
      <c r="V433" s="137">
        <f>'FOD (ALL)'!BC433</f>
        <v>152</v>
      </c>
      <c r="W433" s="137">
        <f>'FOD (ALL)'!BT433</f>
        <v>163.5</v>
      </c>
      <c r="X433" s="137">
        <f>'FOD (ALL)'!E433</f>
        <v>165.6</v>
      </c>
      <c r="Y433" s="137">
        <f>'FOD (ALL)'!V433</f>
        <v>159.80000000000001</v>
      </c>
      <c r="Z433" s="137">
        <f>'FOD (ALL)'!AM433</f>
        <v>154.94999999999999</v>
      </c>
      <c r="AA433" s="137">
        <f>'FOD (ALL)'!BD433</f>
        <v>156</v>
      </c>
      <c r="AB433" s="137">
        <f>'FOD (ALL)'!BU433</f>
        <v>164.4</v>
      </c>
      <c r="AC433" s="137">
        <f>'FOD (ALL)'!F433</f>
        <v>151.44999999999999</v>
      </c>
      <c r="AD433" s="137">
        <f>'FOD (ALL)'!W433</f>
        <v>152</v>
      </c>
      <c r="AE433" s="137">
        <f>'FOD (ALL)'!AN433</f>
        <v>150</v>
      </c>
      <c r="AF433" s="137">
        <f>'FOD (ALL)'!BE433</f>
        <v>147.75</v>
      </c>
      <c r="AG433" s="137">
        <f>'FOD (ALL)'!BV433</f>
        <v>148</v>
      </c>
      <c r="AH433" s="137">
        <f>'FOD (ALL)'!J433</f>
        <v>22712000</v>
      </c>
      <c r="AI433" s="137">
        <f>'FOD (ALL)'!AA433</f>
        <v>24043100</v>
      </c>
      <c r="AJ433" s="137">
        <f>'FOD (ALL)'!AR433</f>
        <v>24694200</v>
      </c>
      <c r="AK433" s="137">
        <f>'FOD (ALL)'!BI433</f>
        <v>25146400</v>
      </c>
      <c r="AL433" s="137">
        <f>'FOD (ALL)'!BZ433</f>
        <v>25205900</v>
      </c>
      <c r="AM433" s="137" t="str">
        <f t="shared" ref="AM433:AM435" si="331">IF(AH433&gt;=AI433,"Y","N")</f>
        <v>N</v>
      </c>
      <c r="AN433" s="137" t="str">
        <f t="shared" ref="AN433:AN435" si="332">IF(AI433&gt;=AJ433,"Y","N")</f>
        <v>N</v>
      </c>
      <c r="AO433" s="137" t="str">
        <f t="shared" ref="AO433:AO435" si="333">IF(AJ433&gt;=AK433,"Y","N")</f>
        <v>N</v>
      </c>
      <c r="AP433" s="137" t="str">
        <f t="shared" ref="AP433:AP435" si="334">IF(AK433&gt;=AL433,"Y","N")</f>
        <v>N</v>
      </c>
      <c r="AQ433" s="139">
        <f t="shared" ref="AQ433:AQ435" si="335">(AH433-AI433)/AI433*100</f>
        <v>-5.5363077140634944</v>
      </c>
      <c r="AR433" s="139">
        <f t="shared" ref="AR433:AR435" si="336">(AI433-AJ433)/AJ433*100</f>
        <v>-2.6366515214098856</v>
      </c>
      <c r="AS433" s="139">
        <f t="shared" ref="AS433:AS435" si="337">(AJ433-AK433)/AK433*100</f>
        <v>-1.7982693347755545</v>
      </c>
      <c r="AT433" s="139">
        <f t="shared" ref="AT433:AT435" si="338">(AK433-AL433)/AL433*100</f>
        <v>-0.23605584406825386</v>
      </c>
      <c r="AU433" s="137" t="str">
        <f t="shared" ref="AU433:AU435" si="339">IF(AQ433&gt;=AR433,"Y","N")</f>
        <v>N</v>
      </c>
      <c r="AV433" s="137" t="str">
        <f t="shared" ref="AV433:AV435" si="340">IF(AR433&gt;=AS433,"Y","N")</f>
        <v>N</v>
      </c>
      <c r="AW433" s="137" t="str">
        <f t="shared" ref="AW433:AW435" si="341">IF(AS433&gt;=AT433,"Y","N")</f>
        <v>N</v>
      </c>
      <c r="AX433" s="137">
        <f>'FOD (ALL)'!I433</f>
        <v>45514.99</v>
      </c>
      <c r="AY433" s="137">
        <f>'FOD (ALL)'!Z433</f>
        <v>18678.099999999999</v>
      </c>
      <c r="AZ433" s="137">
        <f>'FOD (ALL)'!AQ433</f>
        <v>14016.23</v>
      </c>
      <c r="BA433" s="137">
        <f>'FOD (ALL)'!BH433</f>
        <v>20302.900000000001</v>
      </c>
      <c r="BB433" s="137">
        <f>'FOD (ALL)'!BY433</f>
        <v>28370.68</v>
      </c>
      <c r="BC433" s="137" t="str">
        <f t="shared" ref="BC433:BC435" si="342">IF(AX433&gt;=AY433,"Y","N")</f>
        <v>Y</v>
      </c>
      <c r="BD433" s="137" t="str">
        <f t="shared" ref="BD433:BD435" si="343">IF(AY433&gt;=AZ433,"Y","N")</f>
        <v>Y</v>
      </c>
      <c r="BE433" s="137" t="str">
        <f t="shared" ref="BE433:BE435" si="344">IF(AZ433&gt;=BA433,"Y","N")</f>
        <v>N</v>
      </c>
      <c r="BF433" s="137" t="str">
        <f t="shared" ref="BF433:BF435" si="345">IF(BA433&gt;=BB433,"Y","N")</f>
        <v>N</v>
      </c>
      <c r="BG433" s="139">
        <f t="shared" ref="BG433:BG435" si="346">(AX433-AY433)/AY433*100</f>
        <v>143.6810489289596</v>
      </c>
      <c r="BH433" s="139">
        <f t="shared" ref="BH433:BH435" si="347">(AY433-AZ433)/AZ433*100</f>
        <v>33.260512991011126</v>
      </c>
      <c r="BI433" s="139">
        <f t="shared" ref="BI433:BI435" si="348">(AZ433-BA433)/BA433*100</f>
        <v>-30.964394249097428</v>
      </c>
      <c r="BJ433" s="139">
        <f t="shared" ref="BJ433:BJ435" si="349">(BA433-BB433)/BB433*100</f>
        <v>-28.437034290330715</v>
      </c>
      <c r="BK433" s="137" t="str">
        <f t="shared" ref="BK433:BK435" si="350">IF(BG433&gt;=BH433,"Y","N")</f>
        <v>Y</v>
      </c>
      <c r="BL433" s="137" t="str">
        <f t="shared" ref="BL433:BL435" si="351">IF(BH433&gt;=BI433,"Y","N")</f>
        <v>Y</v>
      </c>
      <c r="BM433" s="137" t="str">
        <f t="shared" ref="BM433:BM435" si="352">IF(BI433&gt;=BJ433,"Y","N")</f>
        <v>N</v>
      </c>
      <c r="BN433" s="137">
        <f>'FOD (ALL)'!H433</f>
        <v>16696</v>
      </c>
      <c r="BO433" s="137">
        <f>'FOD (ALL)'!Y433</f>
        <v>7016</v>
      </c>
      <c r="BP433" s="137">
        <f>'FOD (ALL)'!AP433</f>
        <v>5387</v>
      </c>
      <c r="BQ433" s="137">
        <f>'FOD (ALL)'!BG433</f>
        <v>7840</v>
      </c>
      <c r="BR433" s="137">
        <f>'FOD (ALL)'!BX433</f>
        <v>10900</v>
      </c>
      <c r="BS433" s="137" t="str">
        <f t="shared" ref="BS433:BS435" si="353">IF(BN433&gt;=BO433,"Y","N")</f>
        <v>Y</v>
      </c>
      <c r="BT433" s="137" t="str">
        <f t="shared" ref="BT433:BT435" si="354">IF(BO433&gt;=BP433,"Y","N")</f>
        <v>Y</v>
      </c>
      <c r="BU433" s="137" t="str">
        <f t="shared" ref="BU433:BU435" si="355">IF(BP433&gt;=BQ433,"Y","N")</f>
        <v>N</v>
      </c>
      <c r="BV433" s="137" t="str">
        <f t="shared" ref="BV433:BV435" si="356">IF(BQ433&gt;=BR433,"Y","N")</f>
        <v>N</v>
      </c>
      <c r="BW433" s="139">
        <f t="shared" ref="BW433:BW435" si="357">(BN433-BO433)/BO433*100</f>
        <v>137.97035347776512</v>
      </c>
      <c r="BX433" s="139">
        <f t="shared" ref="BX433:BX435" si="358">(BO433-BP433)/BP433*100</f>
        <v>30.239465379617599</v>
      </c>
      <c r="BY433" s="139">
        <f t="shared" ref="BY433:BY435" si="359">(BP433-BQ433)/BQ433*100</f>
        <v>-31.288265306122447</v>
      </c>
      <c r="BZ433" s="139">
        <f t="shared" ref="BZ433:BZ435" si="360">(BQ433-BR433)/BR433*100</f>
        <v>-28.073394495412845</v>
      </c>
      <c r="CA433" s="137" t="str">
        <f t="shared" ref="CA433:CA435" si="361">IF(BW433&gt;=BX433,"Y","N")</f>
        <v>Y</v>
      </c>
      <c r="CB433" s="137" t="str">
        <f t="shared" ref="CB433:CB435" si="362">IF(BX433&gt;=BY433,"Y","N")</f>
        <v>Y</v>
      </c>
      <c r="CC433" s="137" t="str">
        <f t="shared" ref="CC433:CC435" si="363">IF(BY433&gt;=BZ433,"Y","N")</f>
        <v>N</v>
      </c>
    </row>
    <row r="434" spans="1:81" x14ac:dyDescent="0.3">
      <c r="A434" s="137" t="str">
        <f>'FOD (ALL)'!B434</f>
        <v>ZEEL</v>
      </c>
      <c r="B434" s="146">
        <f>'FOD (ALL)'!C434</f>
        <v>44007</v>
      </c>
      <c r="C434" s="137">
        <f>'FOD (ALL)'!G434</f>
        <v>163.75</v>
      </c>
      <c r="D434" s="137">
        <f>'FOD (ALL)'!X434</f>
        <v>153.65</v>
      </c>
      <c r="E434" s="137">
        <f>'FOD (ALL)'!AO434</f>
        <v>154.19999999999999</v>
      </c>
      <c r="F434" s="137">
        <f>'FOD (ALL)'!BF434</f>
        <v>151.15</v>
      </c>
      <c r="G434" s="137">
        <f>'FOD (ALL)'!BW434</f>
        <v>149.44999999999999</v>
      </c>
      <c r="H434" s="137" t="str">
        <f t="shared" si="320"/>
        <v>Y</v>
      </c>
      <c r="I434" s="137" t="str">
        <f t="shared" si="321"/>
        <v>N</v>
      </c>
      <c r="J434" s="137" t="str">
        <f t="shared" si="322"/>
        <v>Y</v>
      </c>
      <c r="K434" s="137" t="str">
        <f t="shared" si="323"/>
        <v>Y</v>
      </c>
      <c r="L434" s="139">
        <f t="shared" si="324"/>
        <v>6.5733810608525829</v>
      </c>
      <c r="M434" s="139">
        <f t="shared" si="325"/>
        <v>-0.35667963683526782</v>
      </c>
      <c r="N434" s="139">
        <f t="shared" si="326"/>
        <v>2.0178630499503694</v>
      </c>
      <c r="O434" s="139">
        <f t="shared" si="327"/>
        <v>1.1375041820006806</v>
      </c>
      <c r="P434" s="137" t="str">
        <f t="shared" si="328"/>
        <v>Y</v>
      </c>
      <c r="Q434" s="137" t="str">
        <f t="shared" si="329"/>
        <v>N</v>
      </c>
      <c r="R434" s="137" t="str">
        <f t="shared" si="330"/>
        <v>Y</v>
      </c>
      <c r="S434" s="137">
        <f>'FOD (ALL)'!D434</f>
        <v>152.25</v>
      </c>
      <c r="T434" s="137">
        <f>'FOD (ALL)'!U434</f>
        <v>154.75</v>
      </c>
      <c r="U434" s="137">
        <f>'FOD (ALL)'!AL434</f>
        <v>150.80000000000001</v>
      </c>
      <c r="V434" s="137">
        <f>'FOD (ALL)'!BC434</f>
        <v>152.69999999999999</v>
      </c>
      <c r="W434" s="137">
        <f>'FOD (ALL)'!BT434</f>
        <v>162.4</v>
      </c>
      <c r="X434" s="137">
        <f>'FOD (ALL)'!E434</f>
        <v>165.75</v>
      </c>
      <c r="Y434" s="137">
        <f>'FOD (ALL)'!V434</f>
        <v>160.19999999999999</v>
      </c>
      <c r="Z434" s="137">
        <f>'FOD (ALL)'!AM434</f>
        <v>155.19999999999999</v>
      </c>
      <c r="AA434" s="137">
        <f>'FOD (ALL)'!BD434</f>
        <v>156.4</v>
      </c>
      <c r="AB434" s="137">
        <f>'FOD (ALL)'!BU434</f>
        <v>164.55</v>
      </c>
      <c r="AC434" s="137">
        <f>'FOD (ALL)'!F434</f>
        <v>152.25</v>
      </c>
      <c r="AD434" s="137">
        <f>'FOD (ALL)'!W434</f>
        <v>152.6</v>
      </c>
      <c r="AE434" s="137">
        <f>'FOD (ALL)'!AN434</f>
        <v>150.65</v>
      </c>
      <c r="AF434" s="137">
        <f>'FOD (ALL)'!BE434</f>
        <v>148.5</v>
      </c>
      <c r="AG434" s="137">
        <f>'FOD (ALL)'!BV434</f>
        <v>148.55000000000001</v>
      </c>
      <c r="AH434" s="137">
        <f>'FOD (ALL)'!J434</f>
        <v>6310400</v>
      </c>
      <c r="AI434" s="137">
        <f>'FOD (ALL)'!AA434</f>
        <v>2138600</v>
      </c>
      <c r="AJ434" s="137">
        <f>'FOD (ALL)'!AR434</f>
        <v>1336200</v>
      </c>
      <c r="AK434" s="137">
        <f>'FOD (ALL)'!BI434</f>
        <v>744600</v>
      </c>
      <c r="AL434" s="137">
        <f>'FOD (ALL)'!BZ434</f>
        <v>494700</v>
      </c>
      <c r="AM434" s="137" t="str">
        <f t="shared" si="331"/>
        <v>Y</v>
      </c>
      <c r="AN434" s="137" t="str">
        <f t="shared" si="332"/>
        <v>Y</v>
      </c>
      <c r="AO434" s="137" t="str">
        <f t="shared" si="333"/>
        <v>Y</v>
      </c>
      <c r="AP434" s="137" t="str">
        <f t="shared" si="334"/>
        <v>Y</v>
      </c>
      <c r="AQ434" s="139">
        <f t="shared" si="335"/>
        <v>195.07154213036566</v>
      </c>
      <c r="AR434" s="139">
        <f t="shared" si="336"/>
        <v>60.050890585241731</v>
      </c>
      <c r="AS434" s="139">
        <f t="shared" si="337"/>
        <v>79.452054794520549</v>
      </c>
      <c r="AT434" s="139">
        <f t="shared" si="338"/>
        <v>50.515463917525771</v>
      </c>
      <c r="AU434" s="137" t="str">
        <f t="shared" si="339"/>
        <v>Y</v>
      </c>
      <c r="AV434" s="137" t="str">
        <f t="shared" si="340"/>
        <v>N</v>
      </c>
      <c r="AW434" s="137" t="str">
        <f t="shared" si="341"/>
        <v>Y</v>
      </c>
      <c r="AX434" s="137">
        <f>'FOD (ALL)'!I434</f>
        <v>12959.68</v>
      </c>
      <c r="AY434" s="137">
        <f>'FOD (ALL)'!Z434</f>
        <v>3445.06</v>
      </c>
      <c r="AZ434" s="137">
        <f>'FOD (ALL)'!AQ434</f>
        <v>2215.7399999999998</v>
      </c>
      <c r="BA434" s="137">
        <f>'FOD (ALL)'!BH434</f>
        <v>1870.07</v>
      </c>
      <c r="BB434" s="137">
        <f>'FOD (ALL)'!BY434</f>
        <v>1036.29</v>
      </c>
      <c r="BC434" s="137" t="str">
        <f t="shared" si="342"/>
        <v>Y</v>
      </c>
      <c r="BD434" s="137" t="str">
        <f t="shared" si="343"/>
        <v>Y</v>
      </c>
      <c r="BE434" s="137" t="str">
        <f t="shared" si="344"/>
        <v>Y</v>
      </c>
      <c r="BF434" s="137" t="str">
        <f t="shared" si="345"/>
        <v>Y</v>
      </c>
      <c r="BG434" s="139">
        <f t="shared" si="346"/>
        <v>276.18154691064893</v>
      </c>
      <c r="BH434" s="139">
        <f t="shared" si="347"/>
        <v>55.481238773502319</v>
      </c>
      <c r="BI434" s="139">
        <f t="shared" si="348"/>
        <v>18.484334810996373</v>
      </c>
      <c r="BJ434" s="139">
        <f t="shared" si="349"/>
        <v>80.45817290526783</v>
      </c>
      <c r="BK434" s="137" t="str">
        <f t="shared" si="350"/>
        <v>Y</v>
      </c>
      <c r="BL434" s="137" t="str">
        <f t="shared" si="351"/>
        <v>Y</v>
      </c>
      <c r="BM434" s="137" t="str">
        <f t="shared" si="352"/>
        <v>N</v>
      </c>
      <c r="BN434" s="137">
        <f>'FOD (ALL)'!H434</f>
        <v>4735</v>
      </c>
      <c r="BO434" s="137">
        <f>'FOD (ALL)'!Y434</f>
        <v>1285</v>
      </c>
      <c r="BP434" s="137">
        <f>'FOD (ALL)'!AP434</f>
        <v>848</v>
      </c>
      <c r="BQ434" s="137">
        <f>'FOD (ALL)'!BG434</f>
        <v>722</v>
      </c>
      <c r="BR434" s="137">
        <f>'FOD (ALL)'!BX434</f>
        <v>397</v>
      </c>
      <c r="BS434" s="137" t="str">
        <f t="shared" si="353"/>
        <v>Y</v>
      </c>
      <c r="BT434" s="137" t="str">
        <f t="shared" si="354"/>
        <v>Y</v>
      </c>
      <c r="BU434" s="137" t="str">
        <f t="shared" si="355"/>
        <v>Y</v>
      </c>
      <c r="BV434" s="137" t="str">
        <f t="shared" si="356"/>
        <v>Y</v>
      </c>
      <c r="BW434" s="139">
        <f t="shared" si="357"/>
        <v>268.48249027237352</v>
      </c>
      <c r="BX434" s="139">
        <f t="shared" si="358"/>
        <v>51.533018867924532</v>
      </c>
      <c r="BY434" s="139">
        <f t="shared" si="359"/>
        <v>17.451523545706372</v>
      </c>
      <c r="BZ434" s="139">
        <f t="shared" si="360"/>
        <v>81.863979848866492</v>
      </c>
      <c r="CA434" s="137" t="str">
        <f t="shared" si="361"/>
        <v>Y</v>
      </c>
      <c r="CB434" s="137" t="str">
        <f t="shared" si="362"/>
        <v>Y</v>
      </c>
      <c r="CC434" s="137" t="str">
        <f t="shared" si="363"/>
        <v>N</v>
      </c>
    </row>
    <row r="435" spans="1:81" x14ac:dyDescent="0.3">
      <c r="A435" s="137" t="str">
        <f>'FOD (ALL)'!B435</f>
        <v>ZEEL</v>
      </c>
      <c r="B435" s="146">
        <f>'FOD (ALL)'!C435</f>
        <v>44042</v>
      </c>
      <c r="C435" s="137">
        <f>'FOD (ALL)'!G435</f>
        <v>164.55</v>
      </c>
      <c r="D435" s="137">
        <f>'FOD (ALL)'!X435</f>
        <v>152</v>
      </c>
      <c r="E435" s="137">
        <f>'FOD (ALL)'!AO435</f>
        <v>152.4</v>
      </c>
      <c r="F435" s="137">
        <f>'FOD (ALL)'!BF435</f>
        <v>151.65</v>
      </c>
      <c r="G435" s="137">
        <f>'FOD (ALL)'!BW435</f>
        <v>150.35</v>
      </c>
      <c r="H435" s="137" t="str">
        <f t="shared" si="320"/>
        <v>Y</v>
      </c>
      <c r="I435" s="137" t="str">
        <f t="shared" si="321"/>
        <v>N</v>
      </c>
      <c r="J435" s="137" t="str">
        <f t="shared" si="322"/>
        <v>Y</v>
      </c>
      <c r="K435" s="137" t="str">
        <f t="shared" si="323"/>
        <v>Y</v>
      </c>
      <c r="L435" s="139">
        <f t="shared" si="324"/>
        <v>8.2565789473684283</v>
      </c>
      <c r="M435" s="139">
        <f t="shared" si="325"/>
        <v>-0.26246719160105358</v>
      </c>
      <c r="N435" s="139">
        <f t="shared" si="326"/>
        <v>0.4945598417408506</v>
      </c>
      <c r="O435" s="139">
        <f t="shared" si="327"/>
        <v>0.86464915197872383</v>
      </c>
      <c r="P435" s="137" t="str">
        <f t="shared" si="328"/>
        <v>Y</v>
      </c>
      <c r="Q435" s="137" t="str">
        <f t="shared" si="329"/>
        <v>N</v>
      </c>
      <c r="R435" s="137" t="str">
        <f t="shared" si="330"/>
        <v>N</v>
      </c>
      <c r="S435" s="137">
        <f>'FOD (ALL)'!D435</f>
        <v>158</v>
      </c>
      <c r="T435" s="137">
        <f>'FOD (ALL)'!U435</f>
        <v>152.4</v>
      </c>
      <c r="U435" s="137">
        <f>'FOD (ALL)'!AL435</f>
        <v>153</v>
      </c>
      <c r="V435" s="137">
        <f>'FOD (ALL)'!BC435</f>
        <v>155.44999999999999</v>
      </c>
      <c r="W435" s="137">
        <f>'FOD (ALL)'!BT435</f>
        <v>154</v>
      </c>
      <c r="X435" s="137">
        <f>'FOD (ALL)'!E435</f>
        <v>158.9</v>
      </c>
      <c r="Y435" s="137">
        <f>'FOD (ALL)'!V435</f>
        <v>158</v>
      </c>
      <c r="Z435" s="137">
        <f>'FOD (ALL)'!AM435</f>
        <v>153</v>
      </c>
      <c r="AA435" s="137">
        <f>'FOD (ALL)'!BD435</f>
        <v>155.44999999999999</v>
      </c>
      <c r="AB435" s="137">
        <f>'FOD (ALL)'!BU435</f>
        <v>154</v>
      </c>
      <c r="AC435" s="137">
        <f>'FOD (ALL)'!F435</f>
        <v>158</v>
      </c>
      <c r="AD435" s="137">
        <f>'FOD (ALL)'!W435</f>
        <v>152</v>
      </c>
      <c r="AE435" s="137">
        <f>'FOD (ALL)'!AN435</f>
        <v>152.4</v>
      </c>
      <c r="AF435" s="137">
        <f>'FOD (ALL)'!BE435</f>
        <v>155.44999999999999</v>
      </c>
      <c r="AG435" s="137">
        <f>'FOD (ALL)'!BV435</f>
        <v>150.35</v>
      </c>
      <c r="AH435" s="137">
        <f>'FOD (ALL)'!J435</f>
        <v>15000</v>
      </c>
      <c r="AI435" s="137">
        <f>'FOD (ALL)'!AA435</f>
        <v>15000</v>
      </c>
      <c r="AJ435" s="137">
        <f>'FOD (ALL)'!AR435</f>
        <v>12000</v>
      </c>
      <c r="AK435" s="137">
        <f>'FOD (ALL)'!BI435</f>
        <v>9000</v>
      </c>
      <c r="AL435" s="137">
        <f>'FOD (ALL)'!BZ435</f>
        <v>6000</v>
      </c>
      <c r="AM435" s="137" t="str">
        <f t="shared" si="331"/>
        <v>Y</v>
      </c>
      <c r="AN435" s="137" t="str">
        <f t="shared" si="332"/>
        <v>Y</v>
      </c>
      <c r="AO435" s="137" t="str">
        <f t="shared" si="333"/>
        <v>Y</v>
      </c>
      <c r="AP435" s="137" t="str">
        <f t="shared" si="334"/>
        <v>Y</v>
      </c>
      <c r="AQ435" s="139">
        <f t="shared" si="335"/>
        <v>0</v>
      </c>
      <c r="AR435" s="139">
        <f t="shared" si="336"/>
        <v>25</v>
      </c>
      <c r="AS435" s="139">
        <f t="shared" si="337"/>
        <v>33.333333333333329</v>
      </c>
      <c r="AT435" s="139">
        <f t="shared" si="338"/>
        <v>50</v>
      </c>
      <c r="AU435" s="137" t="str">
        <f t="shared" si="339"/>
        <v>N</v>
      </c>
      <c r="AV435" s="137" t="str">
        <f t="shared" si="340"/>
        <v>N</v>
      </c>
      <c r="AW435" s="137" t="str">
        <f t="shared" si="341"/>
        <v>N</v>
      </c>
      <c r="AX435" s="137">
        <f>'FOD (ALL)'!I435</f>
        <v>18.989999999999998</v>
      </c>
      <c r="AY435" s="137">
        <f>'FOD (ALL)'!Z435</f>
        <v>18.61</v>
      </c>
      <c r="AZ435" s="137">
        <f>'FOD (ALL)'!AQ435</f>
        <v>9.16</v>
      </c>
      <c r="BA435" s="137">
        <f>'FOD (ALL)'!BH435</f>
        <v>4.66</v>
      </c>
      <c r="BB435" s="137">
        <f>'FOD (ALL)'!BY435</f>
        <v>9.1300000000000008</v>
      </c>
      <c r="BC435" s="137" t="str">
        <f t="shared" si="342"/>
        <v>Y</v>
      </c>
      <c r="BD435" s="137" t="str">
        <f t="shared" si="343"/>
        <v>Y</v>
      </c>
      <c r="BE435" s="137" t="str">
        <f t="shared" si="344"/>
        <v>Y</v>
      </c>
      <c r="BF435" s="137" t="str">
        <f t="shared" si="345"/>
        <v>N</v>
      </c>
      <c r="BG435" s="139">
        <f t="shared" si="346"/>
        <v>2.041912950026862</v>
      </c>
      <c r="BH435" s="139">
        <f t="shared" si="347"/>
        <v>103.16593886462881</v>
      </c>
      <c r="BI435" s="139">
        <f t="shared" si="348"/>
        <v>96.566523605150209</v>
      </c>
      <c r="BJ435" s="139">
        <f t="shared" si="349"/>
        <v>-48.95947426067908</v>
      </c>
      <c r="BK435" s="137" t="str">
        <f t="shared" si="350"/>
        <v>N</v>
      </c>
      <c r="BL435" s="137" t="str">
        <f t="shared" si="351"/>
        <v>Y</v>
      </c>
      <c r="BM435" s="137" t="str">
        <f t="shared" si="352"/>
        <v>Y</v>
      </c>
      <c r="BN435" s="137">
        <f>'FOD (ALL)'!H435</f>
        <v>4</v>
      </c>
      <c r="BO435" s="137">
        <f>'FOD (ALL)'!Y435</f>
        <v>4</v>
      </c>
      <c r="BP435" s="137">
        <f>'FOD (ALL)'!AP435</f>
        <v>2</v>
      </c>
      <c r="BQ435" s="137">
        <f>'FOD (ALL)'!BG435</f>
        <v>1</v>
      </c>
      <c r="BR435" s="137">
        <f>'FOD (ALL)'!BX435</f>
        <v>2</v>
      </c>
      <c r="BS435" s="137" t="str">
        <f t="shared" si="353"/>
        <v>Y</v>
      </c>
      <c r="BT435" s="137" t="str">
        <f t="shared" si="354"/>
        <v>Y</v>
      </c>
      <c r="BU435" s="137" t="str">
        <f t="shared" si="355"/>
        <v>Y</v>
      </c>
      <c r="BV435" s="137" t="str">
        <f t="shared" si="356"/>
        <v>N</v>
      </c>
      <c r="BW435" s="139">
        <f t="shared" si="357"/>
        <v>0</v>
      </c>
      <c r="BX435" s="139">
        <f t="shared" si="358"/>
        <v>100</v>
      </c>
      <c r="BY435" s="139">
        <f t="shared" si="359"/>
        <v>100</v>
      </c>
      <c r="BZ435" s="139">
        <f t="shared" si="360"/>
        <v>-50</v>
      </c>
      <c r="CA435" s="137" t="str">
        <f t="shared" si="361"/>
        <v>N</v>
      </c>
      <c r="CB435" s="137" t="str">
        <f t="shared" si="362"/>
        <v>Y</v>
      </c>
      <c r="CC435" s="137" t="str">
        <f t="shared" si="363"/>
        <v>Y</v>
      </c>
    </row>
    <row r="436" spans="1:81" x14ac:dyDescent="0.3">
      <c r="B436" s="16"/>
      <c r="L436" s="3"/>
      <c r="M436" s="3"/>
      <c r="N436" s="3"/>
      <c r="O436" s="3"/>
      <c r="AQ436" s="3"/>
      <c r="AR436" s="3"/>
      <c r="AS436" s="3"/>
      <c r="AT436" s="3"/>
      <c r="BG436" s="3"/>
      <c r="BH436" s="3"/>
      <c r="BI436" s="3"/>
      <c r="BJ436" s="3"/>
      <c r="BW436" s="3"/>
      <c r="BX436" s="3"/>
      <c r="BY436" s="3"/>
      <c r="BZ436" s="3"/>
    </row>
  </sheetData>
  <sheetProtection algorithmName="SHA-512" hashValue="4tgRgiYUZTpMT1tHR97QL247x5EdkjIGiYgWjPta1ljjfvz7JSTGDCtTRDKYpbGs/IfL67ePParFTw4gQfCmDw==" saltValue="UPGv50T1lWD8Mcv8eMMIMQ==" spinCount="100000" sheet="1" objects="1" scenarios="1"/>
  <autoFilter ref="A2:CC2" xr:uid="{B04B25C2-B1A6-48E9-A9C2-945C397EE441}"/>
  <mergeCells count="11">
    <mergeCell ref="AH1:AL1"/>
    <mergeCell ref="C1:G1"/>
    <mergeCell ref="L1:O1"/>
    <mergeCell ref="S1:W1"/>
    <mergeCell ref="X1:AB1"/>
    <mergeCell ref="AC1:AG1"/>
    <mergeCell ref="AQ1:AT1"/>
    <mergeCell ref="AX1:BB1"/>
    <mergeCell ref="BG1:BJ1"/>
    <mergeCell ref="BN1:BR1"/>
    <mergeCell ref="BW1:BZ1"/>
  </mergeCells>
  <pageMargins left="0.7" right="0.7" top="0.75" bottom="0.75" header="0.3" footer="0.3"/>
  <pageSetup orientation="portrait" horizontalDpi="180" verticalDpi="18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D171-42FD-4DD9-BC7F-C98C5A5E7D48}">
  <sheetPr codeName="Sheet17">
    <tabColor rgb="FFFFFF00"/>
  </sheetPr>
  <dimension ref="A1:CG436"/>
  <sheetViews>
    <sheetView zoomScale="85" zoomScaleNormal="85" workbookViewId="0">
      <selection activeCell="B2" sqref="B2"/>
    </sheetView>
  </sheetViews>
  <sheetFormatPr defaultRowHeight="14.4" x14ac:dyDescent="0.3"/>
  <cols>
    <col min="1" max="1" width="5" customWidth="1"/>
    <col min="2" max="2" width="13.5546875" bestFit="1" customWidth="1"/>
    <col min="3" max="3" width="10.33203125" bestFit="1" customWidth="1"/>
    <col min="4" max="6" width="9" bestFit="1" customWidth="1"/>
    <col min="7" max="7" width="9.88671875" bestFit="1" customWidth="1"/>
    <col min="8" max="8" width="11" bestFit="1" customWidth="1"/>
    <col min="9" max="9" width="11.21875" bestFit="1" customWidth="1"/>
    <col min="10" max="10" width="10" bestFit="1" customWidth="1"/>
    <col min="11" max="11" width="10.6640625" bestFit="1" customWidth="1"/>
    <col min="12" max="12" width="2.88671875" customWidth="1"/>
    <col min="13" max="13" width="14" customWidth="1"/>
    <col min="14" max="14" width="11.33203125" customWidth="1"/>
    <col min="15" max="15" width="11.5546875" customWidth="1"/>
    <col min="16" max="16" width="9.5546875" customWidth="1"/>
    <col min="17" max="17" width="10.77734375" customWidth="1"/>
    <col min="18" max="18" width="6.5546875" customWidth="1"/>
    <col min="19" max="19" width="13.5546875" bestFit="1" customWidth="1"/>
    <col min="20" max="20" width="10.33203125" bestFit="1" customWidth="1"/>
    <col min="21" max="23" width="9" bestFit="1" customWidth="1"/>
    <col min="24" max="24" width="9.88671875" bestFit="1" customWidth="1"/>
    <col min="25" max="25" width="11" bestFit="1" customWidth="1"/>
    <col min="26" max="26" width="11.21875" bestFit="1" customWidth="1"/>
    <col min="27" max="27" width="10" bestFit="1" customWidth="1"/>
    <col min="28" max="28" width="10.33203125" bestFit="1" customWidth="1"/>
    <col min="29" max="29" width="3.33203125" style="27" customWidth="1"/>
    <col min="30" max="30" width="14.33203125" style="27" customWidth="1"/>
    <col min="31" max="32" width="11.5546875" style="27" customWidth="1"/>
    <col min="33" max="33" width="10.33203125" style="27" customWidth="1"/>
    <col min="34" max="34" width="11.109375" style="27" customWidth="1"/>
    <col min="35" max="35" width="6.44140625" style="27" customWidth="1"/>
    <col min="36" max="36" width="13.5546875" bestFit="1" customWidth="1"/>
    <col min="37" max="37" width="10.33203125" bestFit="1" customWidth="1"/>
    <col min="38" max="40" width="9" bestFit="1" customWidth="1"/>
    <col min="41" max="41" width="9.88671875" bestFit="1" customWidth="1"/>
    <col min="42" max="42" width="11" bestFit="1" customWidth="1"/>
    <col min="43" max="43" width="11.21875" bestFit="1" customWidth="1"/>
    <col min="44" max="44" width="10" bestFit="1" customWidth="1"/>
    <col min="45" max="45" width="10.6640625" bestFit="1" customWidth="1"/>
    <col min="46" max="46" width="4.6640625" style="27" customWidth="1"/>
    <col min="47" max="47" width="14.33203125" style="27" customWidth="1"/>
    <col min="48" max="49" width="11.5546875" style="27" customWidth="1"/>
    <col min="50" max="50" width="10.33203125" style="27" customWidth="1"/>
    <col min="51" max="51" width="11.109375" style="27" customWidth="1"/>
    <col min="52" max="52" width="7" customWidth="1"/>
    <col min="53" max="53" width="13.5546875" bestFit="1" customWidth="1"/>
    <col min="54" max="54" width="10.33203125" bestFit="1" customWidth="1"/>
    <col min="55" max="57" width="9" bestFit="1" customWidth="1"/>
    <col min="58" max="58" width="9.88671875" bestFit="1" customWidth="1"/>
    <col min="59" max="59" width="11" bestFit="1" customWidth="1"/>
    <col min="60" max="60" width="11.21875" bestFit="1" customWidth="1"/>
    <col min="61" max="61" width="10" bestFit="1" customWidth="1"/>
    <col min="62" max="62" width="10.33203125" bestFit="1" customWidth="1"/>
    <col min="63" max="63" width="4.44140625" style="27" customWidth="1"/>
    <col min="64" max="64" width="14.33203125" style="27" customWidth="1"/>
    <col min="65" max="66" width="11.5546875" style="27" customWidth="1"/>
    <col min="67" max="67" width="10.33203125" style="27" customWidth="1"/>
    <col min="68" max="68" width="11.109375" style="27" customWidth="1"/>
    <col min="69" max="69" width="7" customWidth="1"/>
    <col min="70" max="70" width="13.5546875" bestFit="1" customWidth="1"/>
    <col min="71" max="71" width="10.33203125" bestFit="1" customWidth="1"/>
    <col min="72" max="74" width="9" bestFit="1" customWidth="1"/>
    <col min="75" max="75" width="9.88671875" bestFit="1" customWidth="1"/>
    <col min="76" max="76" width="11" bestFit="1" customWidth="1"/>
    <col min="77" max="77" width="11.21875" bestFit="1" customWidth="1"/>
    <col min="78" max="78" width="10" bestFit="1" customWidth="1"/>
    <col min="79" max="79" width="10.33203125" bestFit="1" customWidth="1"/>
    <col min="80" max="80" width="4.5546875" customWidth="1"/>
    <col min="81" max="81" width="14.33203125" style="27" customWidth="1"/>
    <col min="82" max="83" width="11.5546875" style="27" customWidth="1"/>
    <col min="84" max="84" width="10.33203125" style="27" customWidth="1"/>
    <col min="85" max="85" width="11.109375" style="27" customWidth="1"/>
  </cols>
  <sheetData>
    <row r="1" spans="1:85" x14ac:dyDescent="0.3">
      <c r="A1" s="60"/>
      <c r="B1" s="125" t="s">
        <v>169</v>
      </c>
      <c r="C1" s="125"/>
      <c r="D1" s="125"/>
      <c r="E1" s="125"/>
      <c r="F1" s="125"/>
      <c r="G1" s="125"/>
      <c r="H1" s="125"/>
      <c r="I1" s="125"/>
      <c r="J1" s="125"/>
      <c r="K1" s="125"/>
      <c r="N1" s="116" t="s">
        <v>591</v>
      </c>
      <c r="O1" s="116"/>
      <c r="P1" s="116"/>
      <c r="Q1" s="116"/>
      <c r="S1" s="125" t="s">
        <v>170</v>
      </c>
      <c r="T1" s="125"/>
      <c r="U1" s="125"/>
      <c r="V1" s="125"/>
      <c r="W1" s="125"/>
      <c r="X1" s="125"/>
      <c r="Y1" s="125"/>
      <c r="Z1" s="125"/>
      <c r="AA1" s="125"/>
      <c r="AB1" s="125"/>
      <c r="AC1" s="65"/>
      <c r="AD1"/>
      <c r="AE1" s="116" t="s">
        <v>592</v>
      </c>
      <c r="AF1" s="116"/>
      <c r="AG1" s="116"/>
      <c r="AH1" s="116"/>
      <c r="AI1" s="66"/>
      <c r="AJ1" s="125" t="s">
        <v>171</v>
      </c>
      <c r="AK1" s="125"/>
      <c r="AL1" s="125"/>
      <c r="AM1" s="125"/>
      <c r="AN1" s="125"/>
      <c r="AO1" s="125"/>
      <c r="AP1" s="125"/>
      <c r="AQ1" s="125"/>
      <c r="AR1" s="125"/>
      <c r="AS1" s="125"/>
      <c r="AT1" s="65"/>
      <c r="AU1"/>
      <c r="AV1" s="116" t="s">
        <v>593</v>
      </c>
      <c r="AW1" s="116"/>
      <c r="AX1" s="116"/>
      <c r="AY1" s="116"/>
      <c r="BA1" s="125" t="s">
        <v>172</v>
      </c>
      <c r="BB1" s="125"/>
      <c r="BC1" s="125"/>
      <c r="BD1" s="125"/>
      <c r="BE1" s="125"/>
      <c r="BF1" s="125"/>
      <c r="BG1" s="125"/>
      <c r="BH1" s="125"/>
      <c r="BI1" s="125"/>
      <c r="BJ1" s="125"/>
      <c r="BK1" s="65"/>
      <c r="BL1"/>
      <c r="BM1" s="116" t="s">
        <v>594</v>
      </c>
      <c r="BN1" s="116"/>
      <c r="BO1" s="116"/>
      <c r="BP1" s="116"/>
      <c r="BR1" s="125" t="s">
        <v>326</v>
      </c>
      <c r="BS1" s="125"/>
      <c r="BT1" s="125"/>
      <c r="BU1" s="125"/>
      <c r="BV1" s="125"/>
      <c r="BW1" s="125"/>
      <c r="BX1" s="125"/>
      <c r="BY1" s="125"/>
      <c r="BZ1" s="125"/>
      <c r="CA1" s="125"/>
      <c r="CC1"/>
      <c r="CD1" s="116" t="s">
        <v>595</v>
      </c>
      <c r="CE1" s="116"/>
      <c r="CF1" s="116"/>
      <c r="CG1" s="116"/>
    </row>
    <row r="2" spans="1:85" x14ac:dyDescent="0.3">
      <c r="A2" s="60"/>
      <c r="B2" t="s">
        <v>0</v>
      </c>
      <c r="C2" t="s">
        <v>539</v>
      </c>
      <c r="D2" t="s">
        <v>500</v>
      </c>
      <c r="E2" t="s">
        <v>501</v>
      </c>
      <c r="F2" t="s">
        <v>502</v>
      </c>
      <c r="G2" t="s">
        <v>541</v>
      </c>
      <c r="H2" t="s">
        <v>542</v>
      </c>
      <c r="I2" t="s">
        <v>543</v>
      </c>
      <c r="J2" t="s">
        <v>544</v>
      </c>
      <c r="K2" t="s">
        <v>545</v>
      </c>
      <c r="M2" s="41" t="s">
        <v>511</v>
      </c>
      <c r="N2" t="s">
        <v>542</v>
      </c>
      <c r="O2" t="s">
        <v>543</v>
      </c>
      <c r="P2" t="s">
        <v>544</v>
      </c>
      <c r="Q2" t="s">
        <v>545</v>
      </c>
      <c r="S2" t="s">
        <v>0</v>
      </c>
      <c r="T2" t="s">
        <v>539</v>
      </c>
      <c r="U2" t="s">
        <v>500</v>
      </c>
      <c r="V2" t="s">
        <v>501</v>
      </c>
      <c r="W2" t="s">
        <v>502</v>
      </c>
      <c r="X2" t="s">
        <v>541</v>
      </c>
      <c r="Y2" t="s">
        <v>542</v>
      </c>
      <c r="Z2" t="s">
        <v>543</v>
      </c>
      <c r="AA2" t="s">
        <v>544</v>
      </c>
      <c r="AB2" t="s">
        <v>545</v>
      </c>
      <c r="AD2" s="41" t="s">
        <v>511</v>
      </c>
      <c r="AE2" t="s">
        <v>542</v>
      </c>
      <c r="AF2" t="s">
        <v>543</v>
      </c>
      <c r="AG2" t="s">
        <v>544</v>
      </c>
      <c r="AH2" t="s">
        <v>545</v>
      </c>
      <c r="AJ2" t="s">
        <v>0</v>
      </c>
      <c r="AK2" t="s">
        <v>539</v>
      </c>
      <c r="AL2" t="s">
        <v>500</v>
      </c>
      <c r="AM2" t="s">
        <v>501</v>
      </c>
      <c r="AN2" t="s">
        <v>502</v>
      </c>
      <c r="AO2" t="s">
        <v>541</v>
      </c>
      <c r="AP2" t="s">
        <v>542</v>
      </c>
      <c r="AQ2" t="s">
        <v>543</v>
      </c>
      <c r="AR2" t="s">
        <v>544</v>
      </c>
      <c r="AS2" t="s">
        <v>545</v>
      </c>
      <c r="AU2" s="41" t="s">
        <v>511</v>
      </c>
      <c r="AV2" t="s">
        <v>542</v>
      </c>
      <c r="AW2" t="s">
        <v>543</v>
      </c>
      <c r="AX2" t="s">
        <v>544</v>
      </c>
      <c r="AY2" t="s">
        <v>545</v>
      </c>
      <c r="BA2" t="s">
        <v>0</v>
      </c>
      <c r="BB2" t="s">
        <v>539</v>
      </c>
      <c r="BC2" t="s">
        <v>500</v>
      </c>
      <c r="BD2" t="s">
        <v>501</v>
      </c>
      <c r="BE2" t="s">
        <v>502</v>
      </c>
      <c r="BF2" t="s">
        <v>541</v>
      </c>
      <c r="BG2" t="s">
        <v>542</v>
      </c>
      <c r="BH2" t="s">
        <v>543</v>
      </c>
      <c r="BI2" t="s">
        <v>544</v>
      </c>
      <c r="BJ2" t="s">
        <v>545</v>
      </c>
      <c r="BL2" s="41" t="s">
        <v>511</v>
      </c>
      <c r="BM2" t="s">
        <v>542</v>
      </c>
      <c r="BN2" t="s">
        <v>543</v>
      </c>
      <c r="BO2" t="s">
        <v>544</v>
      </c>
      <c r="BP2" t="s">
        <v>545</v>
      </c>
      <c r="BR2" t="s">
        <v>0</v>
      </c>
      <c r="BS2" t="s">
        <v>539</v>
      </c>
      <c r="BT2" t="s">
        <v>500</v>
      </c>
      <c r="BU2" t="s">
        <v>501</v>
      </c>
      <c r="BV2" t="s">
        <v>502</v>
      </c>
      <c r="BW2" t="s">
        <v>541</v>
      </c>
      <c r="BX2" t="s">
        <v>542</v>
      </c>
      <c r="BY2" t="s">
        <v>543</v>
      </c>
      <c r="BZ2" t="s">
        <v>544</v>
      </c>
      <c r="CA2" t="s">
        <v>545</v>
      </c>
      <c r="CC2" s="41" t="s">
        <v>511</v>
      </c>
      <c r="CD2" t="s">
        <v>542</v>
      </c>
      <c r="CE2" t="s">
        <v>543</v>
      </c>
      <c r="CF2" t="s">
        <v>544</v>
      </c>
      <c r="CG2" t="s">
        <v>545</v>
      </c>
    </row>
    <row r="3" spans="1:85" x14ac:dyDescent="0.3">
      <c r="A3" s="60"/>
      <c r="B3" t="s">
        <v>7</v>
      </c>
      <c r="C3" s="16">
        <v>43979</v>
      </c>
      <c r="D3">
        <v>1170.6500000000001</v>
      </c>
      <c r="E3">
        <v>1232.45</v>
      </c>
      <c r="F3">
        <v>1163.3</v>
      </c>
      <c r="G3">
        <v>1226.7</v>
      </c>
      <c r="H3">
        <v>4841</v>
      </c>
      <c r="I3">
        <v>23393.65</v>
      </c>
      <c r="J3">
        <v>1484400</v>
      </c>
      <c r="K3">
        <v>7200</v>
      </c>
      <c r="M3" t="s">
        <v>7</v>
      </c>
      <c r="N3">
        <v>5422</v>
      </c>
      <c r="O3">
        <v>26218.77</v>
      </c>
      <c r="P3">
        <v>1652700</v>
      </c>
      <c r="Q3">
        <v>103600</v>
      </c>
      <c r="S3" t="s">
        <v>7</v>
      </c>
      <c r="T3" s="16">
        <v>43979</v>
      </c>
      <c r="U3">
        <v>1177.05</v>
      </c>
      <c r="V3">
        <v>1198.0999999999999</v>
      </c>
      <c r="W3">
        <v>1167.05</v>
      </c>
      <c r="X3">
        <v>1184.25</v>
      </c>
      <c r="Y3">
        <v>2937</v>
      </c>
      <c r="Z3">
        <v>13906.55</v>
      </c>
      <c r="AA3">
        <v>1477200</v>
      </c>
      <c r="AB3">
        <v>-86400</v>
      </c>
      <c r="AD3" t="s">
        <v>7</v>
      </c>
      <c r="AE3">
        <v>3113</v>
      </c>
      <c r="AF3">
        <v>14747.710000000001</v>
      </c>
      <c r="AG3">
        <v>1549100</v>
      </c>
      <c r="AH3">
        <v>-79600</v>
      </c>
      <c r="AJ3" t="s">
        <v>7</v>
      </c>
      <c r="AK3" s="16">
        <v>43979</v>
      </c>
      <c r="AL3">
        <v>1136.5999999999999</v>
      </c>
      <c r="AM3">
        <v>1173</v>
      </c>
      <c r="AN3">
        <v>1128.3499999999999</v>
      </c>
      <c r="AO3">
        <v>1168.7</v>
      </c>
      <c r="AP3">
        <v>2900</v>
      </c>
      <c r="AQ3">
        <v>13418.33</v>
      </c>
      <c r="AR3">
        <v>1563600</v>
      </c>
      <c r="AS3">
        <v>-102400</v>
      </c>
      <c r="AU3" t="s">
        <v>7</v>
      </c>
      <c r="AV3">
        <v>3002</v>
      </c>
      <c r="AW3">
        <v>13893.179999999998</v>
      </c>
      <c r="AX3">
        <v>1628700</v>
      </c>
      <c r="AY3">
        <v>-100000</v>
      </c>
      <c r="BA3" t="s">
        <v>7</v>
      </c>
      <c r="BB3" s="16">
        <v>43979</v>
      </c>
      <c r="BC3">
        <v>1139.8</v>
      </c>
      <c r="BD3">
        <v>1160</v>
      </c>
      <c r="BE3">
        <v>1129</v>
      </c>
      <c r="BF3">
        <v>1136.5999999999999</v>
      </c>
      <c r="BG3">
        <v>3305</v>
      </c>
      <c r="BH3">
        <v>15115.79</v>
      </c>
      <c r="BI3">
        <v>1666000</v>
      </c>
      <c r="BJ3">
        <v>-26400</v>
      </c>
      <c r="BL3" t="s">
        <v>7</v>
      </c>
      <c r="BM3">
        <v>3504</v>
      </c>
      <c r="BN3">
        <v>16030.300000000001</v>
      </c>
      <c r="BO3">
        <v>1728700</v>
      </c>
      <c r="BP3">
        <v>-1600</v>
      </c>
      <c r="BR3" t="s">
        <v>7</v>
      </c>
      <c r="BS3" s="16">
        <v>43979</v>
      </c>
      <c r="BT3">
        <v>1182.45</v>
      </c>
      <c r="BU3">
        <v>1184.1500000000001</v>
      </c>
      <c r="BV3">
        <v>1114.05</v>
      </c>
      <c r="BW3">
        <v>1120.5999999999999</v>
      </c>
      <c r="BX3">
        <v>3601</v>
      </c>
      <c r="BY3">
        <v>16461.87</v>
      </c>
      <c r="BZ3">
        <v>1692400</v>
      </c>
      <c r="CA3">
        <v>-116400</v>
      </c>
      <c r="CC3" t="s">
        <v>7</v>
      </c>
      <c r="CD3">
        <v>3695</v>
      </c>
      <c r="CE3">
        <v>16892.219999999998</v>
      </c>
      <c r="CF3">
        <v>1730300</v>
      </c>
      <c r="CG3">
        <v>-111800</v>
      </c>
    </row>
    <row r="4" spans="1:85" x14ac:dyDescent="0.3">
      <c r="A4" s="60"/>
      <c r="B4" t="s">
        <v>7</v>
      </c>
      <c r="C4" s="16">
        <v>44007</v>
      </c>
      <c r="D4">
        <v>1169.4000000000001</v>
      </c>
      <c r="E4">
        <v>1234.5</v>
      </c>
      <c r="F4">
        <v>1169.4000000000001</v>
      </c>
      <c r="G4">
        <v>1227.9000000000001</v>
      </c>
      <c r="H4">
        <v>581</v>
      </c>
      <c r="I4">
        <v>2825.12</v>
      </c>
      <c r="J4">
        <v>166800</v>
      </c>
      <c r="K4">
        <v>96400</v>
      </c>
      <c r="M4" t="s">
        <v>8</v>
      </c>
      <c r="N4">
        <v>7354</v>
      </c>
      <c r="O4">
        <v>41062.430000000008</v>
      </c>
      <c r="P4">
        <v>20544000</v>
      </c>
      <c r="Q4">
        <v>1656000</v>
      </c>
      <c r="S4" t="s">
        <v>7</v>
      </c>
      <c r="T4" s="16">
        <v>44007</v>
      </c>
      <c r="U4">
        <v>1176.0999999999999</v>
      </c>
      <c r="V4">
        <v>1198.9000000000001</v>
      </c>
      <c r="W4">
        <v>1171.2</v>
      </c>
      <c r="X4">
        <v>1187.3</v>
      </c>
      <c r="Y4">
        <v>171</v>
      </c>
      <c r="Z4">
        <v>811.37</v>
      </c>
      <c r="AA4">
        <v>70400</v>
      </c>
      <c r="AB4">
        <v>6800</v>
      </c>
      <c r="AD4" t="s">
        <v>8</v>
      </c>
      <c r="AE4">
        <v>1191</v>
      </c>
      <c r="AF4">
        <v>6692.71</v>
      </c>
      <c r="AG4">
        <v>18888000</v>
      </c>
      <c r="AH4">
        <v>112000</v>
      </c>
      <c r="AJ4" t="s">
        <v>7</v>
      </c>
      <c r="AK4" s="16">
        <v>44007</v>
      </c>
      <c r="AL4">
        <v>1149.8499999999999</v>
      </c>
      <c r="AM4">
        <v>1174</v>
      </c>
      <c r="AN4">
        <v>1147.4000000000001</v>
      </c>
      <c r="AO4">
        <v>1171.1500000000001</v>
      </c>
      <c r="AP4">
        <v>101</v>
      </c>
      <c r="AQ4">
        <v>469.05</v>
      </c>
      <c r="AR4">
        <v>63600</v>
      </c>
      <c r="AS4">
        <v>2400</v>
      </c>
      <c r="AU4" t="s">
        <v>8</v>
      </c>
      <c r="AV4">
        <v>1093</v>
      </c>
      <c r="AW4">
        <v>6175.74</v>
      </c>
      <c r="AX4">
        <v>18776000</v>
      </c>
      <c r="AY4">
        <v>52000</v>
      </c>
      <c r="BA4" t="s">
        <v>7</v>
      </c>
      <c r="BB4" s="16">
        <v>44007</v>
      </c>
      <c r="BC4">
        <v>1142</v>
      </c>
      <c r="BD4">
        <v>1161.5</v>
      </c>
      <c r="BE4">
        <v>1136.95</v>
      </c>
      <c r="BF4">
        <v>1139.3499999999999</v>
      </c>
      <c r="BG4">
        <v>199</v>
      </c>
      <c r="BH4">
        <v>914.51</v>
      </c>
      <c r="BI4">
        <v>61200</v>
      </c>
      <c r="BJ4">
        <v>24800</v>
      </c>
      <c r="BL4" t="s">
        <v>8</v>
      </c>
      <c r="BM4">
        <v>2376</v>
      </c>
      <c r="BN4">
        <v>13449.02</v>
      </c>
      <c r="BO4">
        <v>18724000</v>
      </c>
      <c r="BP4">
        <v>144000</v>
      </c>
      <c r="BR4" t="s">
        <v>7</v>
      </c>
      <c r="BS4" s="16">
        <v>44007</v>
      </c>
      <c r="BT4">
        <v>1174</v>
      </c>
      <c r="BU4">
        <v>1176.25</v>
      </c>
      <c r="BV4">
        <v>1121</v>
      </c>
      <c r="BW4">
        <v>1123.0999999999999</v>
      </c>
      <c r="BX4">
        <v>92</v>
      </c>
      <c r="BY4">
        <v>419.03</v>
      </c>
      <c r="BZ4">
        <v>36400</v>
      </c>
      <c r="CA4">
        <v>3600</v>
      </c>
      <c r="CC4" t="s">
        <v>8</v>
      </c>
      <c r="CD4">
        <v>2314</v>
      </c>
      <c r="CE4">
        <v>13042.2</v>
      </c>
      <c r="CF4">
        <v>18580000</v>
      </c>
      <c r="CG4">
        <v>560000</v>
      </c>
    </row>
    <row r="5" spans="1:85" x14ac:dyDescent="0.3">
      <c r="A5" s="60"/>
      <c r="B5" t="s">
        <v>7</v>
      </c>
      <c r="C5" s="16">
        <v>44042</v>
      </c>
      <c r="D5">
        <v>0</v>
      </c>
      <c r="E5">
        <v>0</v>
      </c>
      <c r="F5">
        <v>0</v>
      </c>
      <c r="G5">
        <v>1237.0999999999999</v>
      </c>
      <c r="H5">
        <v>0</v>
      </c>
      <c r="I5">
        <v>0</v>
      </c>
      <c r="J5">
        <v>1500</v>
      </c>
      <c r="K5">
        <v>0</v>
      </c>
      <c r="M5" t="s">
        <v>9</v>
      </c>
      <c r="N5">
        <v>15142</v>
      </c>
      <c r="O5">
        <v>117417.62000000001</v>
      </c>
      <c r="P5">
        <v>36175000</v>
      </c>
      <c r="Q5">
        <v>592500</v>
      </c>
      <c r="S5" t="s">
        <v>7</v>
      </c>
      <c r="T5" s="16">
        <v>44042</v>
      </c>
      <c r="U5">
        <v>1174.45</v>
      </c>
      <c r="V5">
        <v>1200</v>
      </c>
      <c r="W5">
        <v>1174.45</v>
      </c>
      <c r="X5">
        <v>1198.75</v>
      </c>
      <c r="Y5">
        <v>5</v>
      </c>
      <c r="Z5">
        <v>29.79</v>
      </c>
      <c r="AA5">
        <v>1500</v>
      </c>
      <c r="AB5">
        <v>0</v>
      </c>
      <c r="AD5" t="s">
        <v>9</v>
      </c>
      <c r="AE5">
        <v>3999</v>
      </c>
      <c r="AF5">
        <v>31736.62</v>
      </c>
      <c r="AG5">
        <v>35582500</v>
      </c>
      <c r="AH5">
        <v>-862500</v>
      </c>
      <c r="AJ5" t="s">
        <v>7</v>
      </c>
      <c r="AK5" s="16">
        <v>44042</v>
      </c>
      <c r="AL5">
        <v>1161.9000000000001</v>
      </c>
      <c r="AM5">
        <v>1161.9000000000001</v>
      </c>
      <c r="AN5">
        <v>1161.9000000000001</v>
      </c>
      <c r="AO5">
        <v>1181.5</v>
      </c>
      <c r="AP5">
        <v>1</v>
      </c>
      <c r="AQ5">
        <v>5.8</v>
      </c>
      <c r="AR5">
        <v>1500</v>
      </c>
      <c r="AS5">
        <v>0</v>
      </c>
      <c r="AU5" t="s">
        <v>9</v>
      </c>
      <c r="AV5">
        <v>5083</v>
      </c>
      <c r="AW5">
        <v>40480.060000000005</v>
      </c>
      <c r="AX5">
        <v>36445000</v>
      </c>
      <c r="AY5">
        <v>-727500</v>
      </c>
      <c r="BA5" t="s">
        <v>7</v>
      </c>
      <c r="BB5" s="16">
        <v>44042</v>
      </c>
      <c r="BC5">
        <v>0</v>
      </c>
      <c r="BD5">
        <v>0</v>
      </c>
      <c r="BE5">
        <v>0</v>
      </c>
      <c r="BF5">
        <v>1148.95</v>
      </c>
      <c r="BG5">
        <v>0</v>
      </c>
      <c r="BH5">
        <v>0</v>
      </c>
      <c r="BI5">
        <v>1500</v>
      </c>
      <c r="BJ5">
        <v>0</v>
      </c>
      <c r="BL5" t="s">
        <v>9</v>
      </c>
      <c r="BM5">
        <v>7266</v>
      </c>
      <c r="BN5">
        <v>56379.35</v>
      </c>
      <c r="BO5">
        <v>37172500</v>
      </c>
      <c r="BP5">
        <v>1607500</v>
      </c>
      <c r="BR5" t="s">
        <v>7</v>
      </c>
      <c r="BS5" s="16">
        <v>44042</v>
      </c>
      <c r="BT5">
        <v>1140</v>
      </c>
      <c r="BU5">
        <v>1140</v>
      </c>
      <c r="BV5">
        <v>1125</v>
      </c>
      <c r="BW5">
        <v>1125</v>
      </c>
      <c r="BX5">
        <v>2</v>
      </c>
      <c r="BY5">
        <v>11.32</v>
      </c>
      <c r="BZ5">
        <v>1500</v>
      </c>
      <c r="CA5">
        <v>1000</v>
      </c>
      <c r="CC5" t="s">
        <v>9</v>
      </c>
      <c r="CD5">
        <v>3640</v>
      </c>
      <c r="CE5">
        <v>27021.579999999998</v>
      </c>
      <c r="CF5">
        <v>35565000</v>
      </c>
      <c r="CG5">
        <v>-12500</v>
      </c>
    </row>
    <row r="6" spans="1:85" x14ac:dyDescent="0.3">
      <c r="A6" s="60"/>
      <c r="B6" t="s">
        <v>8</v>
      </c>
      <c r="C6" s="16">
        <v>43979</v>
      </c>
      <c r="D6">
        <v>137.6</v>
      </c>
      <c r="E6">
        <v>141.19999999999999</v>
      </c>
      <c r="F6">
        <v>136.55000000000001</v>
      </c>
      <c r="G6">
        <v>137.55000000000001</v>
      </c>
      <c r="H6">
        <v>4109</v>
      </c>
      <c r="I6">
        <v>22878.62</v>
      </c>
      <c r="J6">
        <v>7492000</v>
      </c>
      <c r="K6">
        <v>-10412000</v>
      </c>
      <c r="M6" t="s">
        <v>10</v>
      </c>
      <c r="N6">
        <v>1765</v>
      </c>
      <c r="O6">
        <v>5856.7000000000007</v>
      </c>
      <c r="P6">
        <v>61960000</v>
      </c>
      <c r="Q6">
        <v>470000</v>
      </c>
      <c r="S6" t="s">
        <v>8</v>
      </c>
      <c r="T6" s="16">
        <v>43979</v>
      </c>
      <c r="U6">
        <v>141.25</v>
      </c>
      <c r="V6">
        <v>144.05000000000001</v>
      </c>
      <c r="W6">
        <v>137.15</v>
      </c>
      <c r="X6">
        <v>138.5</v>
      </c>
      <c r="Y6">
        <v>916</v>
      </c>
      <c r="Z6">
        <v>5144.95</v>
      </c>
      <c r="AA6">
        <v>17904000</v>
      </c>
      <c r="AB6">
        <v>-620000</v>
      </c>
      <c r="AD6" t="s">
        <v>10</v>
      </c>
      <c r="AE6">
        <v>3700</v>
      </c>
      <c r="AF6">
        <v>12525.579999999998</v>
      </c>
      <c r="AG6">
        <v>61490000</v>
      </c>
      <c r="AH6">
        <v>-4300000</v>
      </c>
      <c r="AJ6" t="s">
        <v>8</v>
      </c>
      <c r="AK6" s="16">
        <v>43979</v>
      </c>
      <c r="AL6">
        <v>135.19999999999999</v>
      </c>
      <c r="AM6">
        <v>143.35</v>
      </c>
      <c r="AN6">
        <v>135.19999999999999</v>
      </c>
      <c r="AO6">
        <v>141.44999999999999</v>
      </c>
      <c r="AP6">
        <v>1042</v>
      </c>
      <c r="AQ6">
        <v>5886.86</v>
      </c>
      <c r="AR6">
        <v>18524000</v>
      </c>
      <c r="AS6">
        <v>-16000</v>
      </c>
      <c r="AU6" t="s">
        <v>10</v>
      </c>
      <c r="AV6">
        <v>6689</v>
      </c>
      <c r="AW6">
        <v>23655.539999999997</v>
      </c>
      <c r="AX6">
        <v>65790000</v>
      </c>
      <c r="AY6">
        <v>-2650000</v>
      </c>
      <c r="BA6" t="s">
        <v>8</v>
      </c>
      <c r="BB6" s="16">
        <v>43979</v>
      </c>
      <c r="BC6">
        <v>137.94999999999999</v>
      </c>
      <c r="BD6">
        <v>146.15</v>
      </c>
      <c r="BE6">
        <v>134.30000000000001</v>
      </c>
      <c r="BF6">
        <v>140.1</v>
      </c>
      <c r="BG6">
        <v>2330</v>
      </c>
      <c r="BH6">
        <v>13185.94</v>
      </c>
      <c r="BI6">
        <v>18540000</v>
      </c>
      <c r="BJ6">
        <v>92000</v>
      </c>
      <c r="BL6" t="s">
        <v>10</v>
      </c>
      <c r="BM6">
        <v>6683</v>
      </c>
      <c r="BN6">
        <v>23103.34</v>
      </c>
      <c r="BO6">
        <v>68440000</v>
      </c>
      <c r="BP6">
        <v>9410000</v>
      </c>
      <c r="BR6" t="s">
        <v>8</v>
      </c>
      <c r="BS6" s="16">
        <v>43979</v>
      </c>
      <c r="BT6">
        <v>143.80000000000001</v>
      </c>
      <c r="BU6">
        <v>146.65</v>
      </c>
      <c r="BV6">
        <v>134</v>
      </c>
      <c r="BW6">
        <v>135.94999999999999</v>
      </c>
      <c r="BX6">
        <v>2299</v>
      </c>
      <c r="BY6">
        <v>12957.78</v>
      </c>
      <c r="BZ6">
        <v>18448000</v>
      </c>
      <c r="CA6">
        <v>536000</v>
      </c>
      <c r="CC6" t="s">
        <v>10</v>
      </c>
      <c r="CD6">
        <v>1443</v>
      </c>
      <c r="CE6">
        <v>4518.8899999999994</v>
      </c>
      <c r="CF6">
        <v>59030000</v>
      </c>
      <c r="CG6">
        <v>-690000</v>
      </c>
    </row>
    <row r="7" spans="1:85" x14ac:dyDescent="0.3">
      <c r="A7" s="60"/>
      <c r="B7" t="s">
        <v>8</v>
      </c>
      <c r="C7" s="16">
        <v>44007</v>
      </c>
      <c r="D7">
        <v>138.94999999999999</v>
      </c>
      <c r="E7">
        <v>141.69999999999999</v>
      </c>
      <c r="F7">
        <v>137.4</v>
      </c>
      <c r="G7">
        <v>138.30000000000001</v>
      </c>
      <c r="H7">
        <v>3243</v>
      </c>
      <c r="I7">
        <v>18172.650000000001</v>
      </c>
      <c r="J7">
        <v>13044000</v>
      </c>
      <c r="K7">
        <v>12064000</v>
      </c>
      <c r="M7" t="s">
        <v>11</v>
      </c>
      <c r="N7">
        <v>4702</v>
      </c>
      <c r="O7">
        <v>22599.919999999998</v>
      </c>
      <c r="P7">
        <v>1374600</v>
      </c>
      <c r="Q7">
        <v>-87800</v>
      </c>
      <c r="S7" t="s">
        <v>8</v>
      </c>
      <c r="T7" s="16">
        <v>44007</v>
      </c>
      <c r="U7">
        <v>142.65</v>
      </c>
      <c r="V7">
        <v>144</v>
      </c>
      <c r="W7">
        <v>138.05000000000001</v>
      </c>
      <c r="X7">
        <v>138.94999999999999</v>
      </c>
      <c r="Y7">
        <v>275</v>
      </c>
      <c r="Z7">
        <v>1547.76</v>
      </c>
      <c r="AA7">
        <v>980000</v>
      </c>
      <c r="AB7">
        <v>732000</v>
      </c>
      <c r="AD7" t="s">
        <v>11</v>
      </c>
      <c r="AE7">
        <v>4185</v>
      </c>
      <c r="AF7">
        <v>19824.32</v>
      </c>
      <c r="AG7">
        <v>1462400</v>
      </c>
      <c r="AH7">
        <v>188200</v>
      </c>
      <c r="AJ7" t="s">
        <v>8</v>
      </c>
      <c r="AK7" s="16">
        <v>44007</v>
      </c>
      <c r="AL7">
        <v>140.55000000000001</v>
      </c>
      <c r="AM7">
        <v>143.44999999999999</v>
      </c>
      <c r="AN7">
        <v>139.19999999999999</v>
      </c>
      <c r="AO7">
        <v>141.9</v>
      </c>
      <c r="AP7">
        <v>51</v>
      </c>
      <c r="AQ7">
        <v>288.88</v>
      </c>
      <c r="AR7">
        <v>248000</v>
      </c>
      <c r="AS7">
        <v>68000</v>
      </c>
      <c r="AU7" t="s">
        <v>11</v>
      </c>
      <c r="AV7">
        <v>1826</v>
      </c>
      <c r="AW7">
        <v>8260.84</v>
      </c>
      <c r="AX7">
        <v>1274200</v>
      </c>
      <c r="AY7">
        <v>52000</v>
      </c>
      <c r="BA7" t="s">
        <v>8</v>
      </c>
      <c r="BB7" s="16">
        <v>44007</v>
      </c>
      <c r="BC7">
        <v>139.30000000000001</v>
      </c>
      <c r="BD7">
        <v>146.75</v>
      </c>
      <c r="BE7">
        <v>138.75</v>
      </c>
      <c r="BF7">
        <v>140.30000000000001</v>
      </c>
      <c r="BG7">
        <v>46</v>
      </c>
      <c r="BH7">
        <v>263.08</v>
      </c>
      <c r="BI7">
        <v>180000</v>
      </c>
      <c r="BJ7">
        <v>52000</v>
      </c>
      <c r="BL7" t="s">
        <v>11</v>
      </c>
      <c r="BM7">
        <v>2736</v>
      </c>
      <c r="BN7">
        <v>12147.46</v>
      </c>
      <c r="BO7">
        <v>1222200</v>
      </c>
      <c r="BP7">
        <v>65000</v>
      </c>
      <c r="BR7" t="s">
        <v>8</v>
      </c>
      <c r="BS7" s="16">
        <v>44007</v>
      </c>
      <c r="BT7">
        <v>144.85</v>
      </c>
      <c r="BU7">
        <v>145</v>
      </c>
      <c r="BV7">
        <v>135.05000000000001</v>
      </c>
      <c r="BW7">
        <v>135.80000000000001</v>
      </c>
      <c r="BX7">
        <v>14</v>
      </c>
      <c r="BY7">
        <v>78.62</v>
      </c>
      <c r="BZ7">
        <v>128000</v>
      </c>
      <c r="CA7">
        <v>20000</v>
      </c>
      <c r="CC7" t="s">
        <v>11</v>
      </c>
      <c r="CD7">
        <v>4757</v>
      </c>
      <c r="CE7">
        <v>21089.69</v>
      </c>
      <c r="CF7">
        <v>1157200</v>
      </c>
      <c r="CG7">
        <v>68800</v>
      </c>
    </row>
    <row r="8" spans="1:85" x14ac:dyDescent="0.3">
      <c r="A8" s="60"/>
      <c r="B8" t="s">
        <v>8</v>
      </c>
      <c r="C8" s="16">
        <v>44042</v>
      </c>
      <c r="D8">
        <v>140.80000000000001</v>
      </c>
      <c r="E8">
        <v>140.80000000000001</v>
      </c>
      <c r="F8">
        <v>138.4</v>
      </c>
      <c r="G8">
        <v>138.4</v>
      </c>
      <c r="H8">
        <v>2</v>
      </c>
      <c r="I8">
        <v>11.16</v>
      </c>
      <c r="J8">
        <v>8000</v>
      </c>
      <c r="K8">
        <v>4000</v>
      </c>
      <c r="M8" t="s">
        <v>12</v>
      </c>
      <c r="N8">
        <v>5278</v>
      </c>
      <c r="O8">
        <v>24305.129999999997</v>
      </c>
      <c r="P8">
        <v>17871500</v>
      </c>
      <c r="Q8">
        <v>-161000</v>
      </c>
      <c r="S8" t="s">
        <v>8</v>
      </c>
      <c r="T8" s="16">
        <v>44042</v>
      </c>
      <c r="U8">
        <v>0</v>
      </c>
      <c r="V8">
        <v>0</v>
      </c>
      <c r="W8">
        <v>0</v>
      </c>
      <c r="X8">
        <v>139.55000000000001</v>
      </c>
      <c r="Y8">
        <v>0</v>
      </c>
      <c r="Z8">
        <v>0</v>
      </c>
      <c r="AA8">
        <v>4000</v>
      </c>
      <c r="AB8">
        <v>0</v>
      </c>
      <c r="AD8" t="s">
        <v>12</v>
      </c>
      <c r="AE8">
        <v>1750</v>
      </c>
      <c r="AF8">
        <v>7897.79</v>
      </c>
      <c r="AG8">
        <v>18032500</v>
      </c>
      <c r="AH8">
        <v>-132500</v>
      </c>
      <c r="AJ8" t="s">
        <v>8</v>
      </c>
      <c r="AK8" s="16">
        <v>44042</v>
      </c>
      <c r="AL8">
        <v>0</v>
      </c>
      <c r="AM8">
        <v>0</v>
      </c>
      <c r="AN8">
        <v>0</v>
      </c>
      <c r="AO8">
        <v>142.65</v>
      </c>
      <c r="AP8">
        <v>0</v>
      </c>
      <c r="AQ8">
        <v>0</v>
      </c>
      <c r="AR8">
        <v>4000</v>
      </c>
      <c r="AS8">
        <v>0</v>
      </c>
      <c r="AU8" t="s">
        <v>12</v>
      </c>
      <c r="AV8">
        <v>1524</v>
      </c>
      <c r="AW8">
        <v>6757.8499999999995</v>
      </c>
      <c r="AX8">
        <v>18165000</v>
      </c>
      <c r="AY8">
        <v>122500</v>
      </c>
      <c r="BA8" t="s">
        <v>8</v>
      </c>
      <c r="BB8" s="16">
        <v>44042</v>
      </c>
      <c r="BC8">
        <v>0</v>
      </c>
      <c r="BD8">
        <v>0</v>
      </c>
      <c r="BE8">
        <v>0</v>
      </c>
      <c r="BF8">
        <v>141</v>
      </c>
      <c r="BG8">
        <v>0</v>
      </c>
      <c r="BH8">
        <v>0</v>
      </c>
      <c r="BI8">
        <v>4000</v>
      </c>
      <c r="BJ8">
        <v>0</v>
      </c>
      <c r="BL8" t="s">
        <v>12</v>
      </c>
      <c r="BM8">
        <v>1903</v>
      </c>
      <c r="BN8">
        <v>8294.19</v>
      </c>
      <c r="BO8">
        <v>18042500</v>
      </c>
      <c r="BP8">
        <v>110000</v>
      </c>
      <c r="BR8" t="s">
        <v>8</v>
      </c>
      <c r="BS8" s="16">
        <v>44042</v>
      </c>
      <c r="BT8">
        <v>145</v>
      </c>
      <c r="BU8">
        <v>145</v>
      </c>
      <c r="BV8">
        <v>145</v>
      </c>
      <c r="BW8">
        <v>137.15</v>
      </c>
      <c r="BX8">
        <v>1</v>
      </c>
      <c r="BY8">
        <v>5.8</v>
      </c>
      <c r="BZ8">
        <v>4000</v>
      </c>
      <c r="CA8">
        <v>4000</v>
      </c>
      <c r="CC8" t="s">
        <v>12</v>
      </c>
      <c r="CD8">
        <v>1674</v>
      </c>
      <c r="CE8">
        <v>7269.1900000000005</v>
      </c>
      <c r="CF8">
        <v>17932500</v>
      </c>
      <c r="CG8">
        <v>-365500</v>
      </c>
    </row>
    <row r="9" spans="1:85" x14ac:dyDescent="0.3">
      <c r="A9" s="60"/>
      <c r="B9" t="s">
        <v>9</v>
      </c>
      <c r="C9" s="16">
        <v>43979</v>
      </c>
      <c r="D9">
        <v>313.5</v>
      </c>
      <c r="E9">
        <v>313.5</v>
      </c>
      <c r="F9">
        <v>306.60000000000002</v>
      </c>
      <c r="G9">
        <v>310.39999999999998</v>
      </c>
      <c r="H9">
        <v>8586</v>
      </c>
      <c r="I9">
        <v>66477.710000000006</v>
      </c>
      <c r="J9">
        <v>18635000</v>
      </c>
      <c r="K9">
        <v>-14342500</v>
      </c>
      <c r="M9" t="s">
        <v>13</v>
      </c>
      <c r="N9">
        <v>3485</v>
      </c>
      <c r="O9">
        <v>22061.499999999996</v>
      </c>
      <c r="P9">
        <v>1040000</v>
      </c>
      <c r="Q9">
        <v>92000</v>
      </c>
      <c r="S9" t="s">
        <v>9</v>
      </c>
      <c r="T9" s="16">
        <v>43979</v>
      </c>
      <c r="U9">
        <v>323.05</v>
      </c>
      <c r="V9">
        <v>323.05</v>
      </c>
      <c r="W9">
        <v>314.2</v>
      </c>
      <c r="X9">
        <v>316.45</v>
      </c>
      <c r="Y9">
        <v>3197</v>
      </c>
      <c r="Z9">
        <v>25358.42</v>
      </c>
      <c r="AA9">
        <v>32977500</v>
      </c>
      <c r="AB9">
        <v>-2277500</v>
      </c>
      <c r="AD9" t="s">
        <v>13</v>
      </c>
      <c r="AE9">
        <v>1648</v>
      </c>
      <c r="AF9">
        <v>10635.199999999999</v>
      </c>
      <c r="AG9">
        <v>948000</v>
      </c>
      <c r="AH9">
        <v>25500</v>
      </c>
      <c r="AJ9" t="s">
        <v>9</v>
      </c>
      <c r="AK9" s="16">
        <v>43979</v>
      </c>
      <c r="AL9">
        <v>317.35000000000002</v>
      </c>
      <c r="AM9">
        <v>323.85000000000002</v>
      </c>
      <c r="AN9">
        <v>311.64999999999998</v>
      </c>
      <c r="AO9">
        <v>322.7</v>
      </c>
      <c r="AP9">
        <v>4621</v>
      </c>
      <c r="AQ9">
        <v>36795.53</v>
      </c>
      <c r="AR9">
        <v>35255000</v>
      </c>
      <c r="AS9">
        <v>-1042500</v>
      </c>
      <c r="AU9" t="s">
        <v>13</v>
      </c>
      <c r="AV9">
        <v>1445</v>
      </c>
      <c r="AW9">
        <v>9252.56</v>
      </c>
      <c r="AX9">
        <v>922500</v>
      </c>
      <c r="AY9">
        <v>-8500</v>
      </c>
      <c r="BA9" t="s">
        <v>9</v>
      </c>
      <c r="BB9" s="16">
        <v>43979</v>
      </c>
      <c r="BC9">
        <v>298.75</v>
      </c>
      <c r="BD9">
        <v>319.89999999999998</v>
      </c>
      <c r="BE9">
        <v>296.5</v>
      </c>
      <c r="BF9">
        <v>318.2</v>
      </c>
      <c r="BG9">
        <v>6583</v>
      </c>
      <c r="BH9">
        <v>51037.46</v>
      </c>
      <c r="BI9">
        <v>36297500</v>
      </c>
      <c r="BJ9">
        <v>1127500</v>
      </c>
      <c r="BL9" t="s">
        <v>13</v>
      </c>
      <c r="BM9">
        <v>2156</v>
      </c>
      <c r="BN9">
        <v>13708.079999999998</v>
      </c>
      <c r="BO9">
        <v>931000</v>
      </c>
      <c r="BP9">
        <v>10500</v>
      </c>
      <c r="BR9" t="s">
        <v>9</v>
      </c>
      <c r="BS9" s="16">
        <v>43979</v>
      </c>
      <c r="BT9">
        <v>306.64999999999998</v>
      </c>
      <c r="BU9">
        <v>307.5</v>
      </c>
      <c r="BV9">
        <v>291.8</v>
      </c>
      <c r="BW9">
        <v>293.7</v>
      </c>
      <c r="BX9">
        <v>3386</v>
      </c>
      <c r="BY9">
        <v>25139.79</v>
      </c>
      <c r="BZ9">
        <v>35170000</v>
      </c>
      <c r="CA9">
        <v>-227500</v>
      </c>
      <c r="CC9" t="s">
        <v>13</v>
      </c>
      <c r="CD9">
        <v>3547</v>
      </c>
      <c r="CE9">
        <v>22929.16</v>
      </c>
      <c r="CF9">
        <v>920500</v>
      </c>
      <c r="CG9">
        <v>15500</v>
      </c>
    </row>
    <row r="10" spans="1:85" x14ac:dyDescent="0.3">
      <c r="A10" s="60"/>
      <c r="B10" t="s">
        <v>9</v>
      </c>
      <c r="C10" s="16">
        <v>44007</v>
      </c>
      <c r="D10">
        <v>309.14999999999998</v>
      </c>
      <c r="E10">
        <v>314</v>
      </c>
      <c r="F10">
        <v>307.8</v>
      </c>
      <c r="G10">
        <v>311.05</v>
      </c>
      <c r="H10">
        <v>6554</v>
      </c>
      <c r="I10">
        <v>50924.34</v>
      </c>
      <c r="J10">
        <v>17502500</v>
      </c>
      <c r="K10">
        <v>14932500</v>
      </c>
      <c r="M10" t="s">
        <v>14</v>
      </c>
      <c r="N10">
        <v>2868</v>
      </c>
      <c r="O10">
        <v>7824.46</v>
      </c>
      <c r="P10">
        <v>7913000</v>
      </c>
      <c r="Q10">
        <v>-686000</v>
      </c>
      <c r="S10" t="s">
        <v>9</v>
      </c>
      <c r="T10" s="16">
        <v>44007</v>
      </c>
      <c r="U10">
        <v>320.14999999999998</v>
      </c>
      <c r="V10">
        <v>321.85000000000002</v>
      </c>
      <c r="W10">
        <v>315.35000000000002</v>
      </c>
      <c r="X10">
        <v>317.5</v>
      </c>
      <c r="Y10">
        <v>793</v>
      </c>
      <c r="Z10">
        <v>6306.45</v>
      </c>
      <c r="AA10">
        <v>2570000</v>
      </c>
      <c r="AB10">
        <v>1410000</v>
      </c>
      <c r="AD10" t="s">
        <v>14</v>
      </c>
      <c r="AE10">
        <v>3593</v>
      </c>
      <c r="AF10">
        <v>9897.5399999999991</v>
      </c>
      <c r="AG10">
        <v>8599000</v>
      </c>
      <c r="AH10">
        <v>-180000</v>
      </c>
      <c r="AJ10" t="s">
        <v>9</v>
      </c>
      <c r="AK10" s="16">
        <v>44007</v>
      </c>
      <c r="AL10">
        <v>317.2</v>
      </c>
      <c r="AM10">
        <v>324.39999999999998</v>
      </c>
      <c r="AN10">
        <v>312.89999999999998</v>
      </c>
      <c r="AO10">
        <v>323.5</v>
      </c>
      <c r="AP10">
        <v>461</v>
      </c>
      <c r="AQ10">
        <v>3676.48</v>
      </c>
      <c r="AR10">
        <v>1160000</v>
      </c>
      <c r="AS10">
        <v>312500</v>
      </c>
      <c r="AU10" t="s">
        <v>14</v>
      </c>
      <c r="AV10">
        <v>7637</v>
      </c>
      <c r="AW10">
        <v>20923.099999999999</v>
      </c>
      <c r="AX10">
        <v>8779000</v>
      </c>
      <c r="AY10">
        <v>-2143000</v>
      </c>
      <c r="BA10" t="s">
        <v>9</v>
      </c>
      <c r="BB10" s="16">
        <v>44007</v>
      </c>
      <c r="BC10">
        <v>298.89999999999998</v>
      </c>
      <c r="BD10">
        <v>320.64999999999998</v>
      </c>
      <c r="BE10">
        <v>297.85000000000002</v>
      </c>
      <c r="BF10">
        <v>319.2</v>
      </c>
      <c r="BG10">
        <v>675</v>
      </c>
      <c r="BH10">
        <v>5278.76</v>
      </c>
      <c r="BI10">
        <v>847500</v>
      </c>
      <c r="BJ10">
        <v>467500</v>
      </c>
      <c r="BL10" t="s">
        <v>14</v>
      </c>
      <c r="BM10">
        <v>6751</v>
      </c>
      <c r="BN10">
        <v>18972.560000000001</v>
      </c>
      <c r="BO10">
        <v>10922000</v>
      </c>
      <c r="BP10">
        <v>964000</v>
      </c>
      <c r="BR10" t="s">
        <v>9</v>
      </c>
      <c r="BS10" s="16">
        <v>44007</v>
      </c>
      <c r="BT10">
        <v>307.85000000000002</v>
      </c>
      <c r="BU10">
        <v>307.85000000000002</v>
      </c>
      <c r="BV10">
        <v>293</v>
      </c>
      <c r="BW10">
        <v>294.45</v>
      </c>
      <c r="BX10">
        <v>250</v>
      </c>
      <c r="BY10">
        <v>1852.19</v>
      </c>
      <c r="BZ10">
        <v>380000</v>
      </c>
      <c r="CA10">
        <v>207500</v>
      </c>
      <c r="CC10" t="s">
        <v>14</v>
      </c>
      <c r="CD10">
        <v>5950</v>
      </c>
      <c r="CE10">
        <v>16439.34</v>
      </c>
      <c r="CF10">
        <v>9958000</v>
      </c>
      <c r="CG10">
        <v>3302000</v>
      </c>
    </row>
    <row r="11" spans="1:85" x14ac:dyDescent="0.3">
      <c r="A11" s="60"/>
      <c r="B11" t="s">
        <v>9</v>
      </c>
      <c r="C11" s="16">
        <v>44042</v>
      </c>
      <c r="D11">
        <v>311.39999999999998</v>
      </c>
      <c r="E11">
        <v>311.39999999999998</v>
      </c>
      <c r="F11">
        <v>311.39999999999998</v>
      </c>
      <c r="G11">
        <v>313.10000000000002</v>
      </c>
      <c r="H11">
        <v>2</v>
      </c>
      <c r="I11">
        <v>15.57</v>
      </c>
      <c r="J11">
        <v>37500</v>
      </c>
      <c r="K11">
        <v>2500</v>
      </c>
      <c r="M11" t="s">
        <v>15</v>
      </c>
      <c r="N11">
        <v>5397</v>
      </c>
      <c r="O11">
        <v>18625.93</v>
      </c>
      <c r="P11">
        <v>72797000</v>
      </c>
      <c r="Q11">
        <v>9903000</v>
      </c>
      <c r="S11" t="s">
        <v>9</v>
      </c>
      <c r="T11" s="16">
        <v>44042</v>
      </c>
      <c r="U11">
        <v>319.60000000000002</v>
      </c>
      <c r="V11">
        <v>319.64999999999998</v>
      </c>
      <c r="W11">
        <v>316.85000000000002</v>
      </c>
      <c r="X11">
        <v>320</v>
      </c>
      <c r="Y11">
        <v>9</v>
      </c>
      <c r="Z11">
        <v>71.75</v>
      </c>
      <c r="AA11">
        <v>35000</v>
      </c>
      <c r="AB11">
        <v>5000</v>
      </c>
      <c r="AD11" t="s">
        <v>15</v>
      </c>
      <c r="AE11">
        <v>4912</v>
      </c>
      <c r="AF11">
        <v>17510.480000000003</v>
      </c>
      <c r="AG11">
        <v>62894000</v>
      </c>
      <c r="AH11">
        <v>2916000</v>
      </c>
      <c r="AJ11" t="s">
        <v>9</v>
      </c>
      <c r="AK11" s="16">
        <v>44042</v>
      </c>
      <c r="AL11">
        <v>322</v>
      </c>
      <c r="AM11">
        <v>322</v>
      </c>
      <c r="AN11">
        <v>322</v>
      </c>
      <c r="AO11">
        <v>326.7</v>
      </c>
      <c r="AP11">
        <v>1</v>
      </c>
      <c r="AQ11">
        <v>8.0500000000000007</v>
      </c>
      <c r="AR11">
        <v>30000</v>
      </c>
      <c r="AS11">
        <v>2500</v>
      </c>
      <c r="AU11" t="s">
        <v>15</v>
      </c>
      <c r="AV11">
        <v>2756</v>
      </c>
      <c r="AW11">
        <v>9406.34</v>
      </c>
      <c r="AX11">
        <v>59978000</v>
      </c>
      <c r="AY11">
        <v>2806000</v>
      </c>
      <c r="BA11" t="s">
        <v>9</v>
      </c>
      <c r="BB11" s="16">
        <v>44042</v>
      </c>
      <c r="BC11">
        <v>309.45</v>
      </c>
      <c r="BD11">
        <v>319.85000000000002</v>
      </c>
      <c r="BE11">
        <v>309.45</v>
      </c>
      <c r="BF11">
        <v>319.05</v>
      </c>
      <c r="BG11">
        <v>8</v>
      </c>
      <c r="BH11">
        <v>63.13</v>
      </c>
      <c r="BI11">
        <v>27500</v>
      </c>
      <c r="BJ11">
        <v>12500</v>
      </c>
      <c r="BL11" t="s">
        <v>15</v>
      </c>
      <c r="BM11">
        <v>2918</v>
      </c>
      <c r="BN11">
        <v>10188.380000000001</v>
      </c>
      <c r="BO11">
        <v>57172000</v>
      </c>
      <c r="BP11">
        <v>1334000</v>
      </c>
      <c r="BR11" t="s">
        <v>9</v>
      </c>
      <c r="BS11" s="16">
        <v>44042</v>
      </c>
      <c r="BT11">
        <v>296</v>
      </c>
      <c r="BU11">
        <v>296</v>
      </c>
      <c r="BV11">
        <v>296</v>
      </c>
      <c r="BW11">
        <v>296.05</v>
      </c>
      <c r="BX11">
        <v>4</v>
      </c>
      <c r="BY11">
        <v>29.6</v>
      </c>
      <c r="BZ11">
        <v>15000</v>
      </c>
      <c r="CA11">
        <v>7500</v>
      </c>
      <c r="CC11" t="s">
        <v>15</v>
      </c>
      <c r="CD11">
        <v>5135</v>
      </c>
      <c r="CE11">
        <v>17805.75</v>
      </c>
      <c r="CF11">
        <v>55838000</v>
      </c>
      <c r="CG11">
        <v>4717000</v>
      </c>
    </row>
    <row r="12" spans="1:85" x14ac:dyDescent="0.3">
      <c r="A12" s="60"/>
      <c r="B12" t="s">
        <v>10</v>
      </c>
      <c r="C12" s="16">
        <v>43979</v>
      </c>
      <c r="D12">
        <v>33.75</v>
      </c>
      <c r="E12">
        <v>34.4</v>
      </c>
      <c r="F12">
        <v>32.700000000000003</v>
      </c>
      <c r="G12">
        <v>32.85</v>
      </c>
      <c r="H12">
        <v>1425</v>
      </c>
      <c r="I12">
        <v>4730.1400000000003</v>
      </c>
      <c r="J12">
        <v>38850000</v>
      </c>
      <c r="K12">
        <v>-1510000</v>
      </c>
      <c r="M12" t="s">
        <v>16</v>
      </c>
      <c r="N12">
        <v>20613</v>
      </c>
      <c r="O12">
        <v>98741.37</v>
      </c>
      <c r="P12">
        <v>5351700</v>
      </c>
      <c r="Q12">
        <v>-145500</v>
      </c>
      <c r="S12" t="s">
        <v>10</v>
      </c>
      <c r="T12" s="16">
        <v>43979</v>
      </c>
      <c r="U12">
        <v>34.5</v>
      </c>
      <c r="V12">
        <v>34.9</v>
      </c>
      <c r="W12">
        <v>33.15</v>
      </c>
      <c r="X12">
        <v>33.9</v>
      </c>
      <c r="Y12">
        <v>2731</v>
      </c>
      <c r="Z12">
        <v>9247.7099999999991</v>
      </c>
      <c r="AA12">
        <v>40360000</v>
      </c>
      <c r="AB12">
        <v>-10850000</v>
      </c>
      <c r="AD12" t="s">
        <v>16</v>
      </c>
      <c r="AE12">
        <v>12963</v>
      </c>
      <c r="AF12">
        <v>60038.81</v>
      </c>
      <c r="AG12">
        <v>5497200</v>
      </c>
      <c r="AH12">
        <v>-360000</v>
      </c>
      <c r="AJ12" t="s">
        <v>10</v>
      </c>
      <c r="AK12" s="16">
        <v>43979</v>
      </c>
      <c r="AL12">
        <v>35.9</v>
      </c>
      <c r="AM12">
        <v>36.85</v>
      </c>
      <c r="AN12">
        <v>34.200000000000003</v>
      </c>
      <c r="AO12">
        <v>34.65</v>
      </c>
      <c r="AP12">
        <v>5126</v>
      </c>
      <c r="AQ12">
        <v>18098.759999999998</v>
      </c>
      <c r="AR12">
        <v>51210000</v>
      </c>
      <c r="AS12">
        <v>-16200000</v>
      </c>
      <c r="AU12" t="s">
        <v>16</v>
      </c>
      <c r="AV12">
        <v>8032</v>
      </c>
      <c r="AW12">
        <v>36160.050000000003</v>
      </c>
      <c r="AX12">
        <v>5857200</v>
      </c>
      <c r="AY12">
        <v>161100</v>
      </c>
      <c r="BA12" t="s">
        <v>10</v>
      </c>
      <c r="BB12" s="16">
        <v>43979</v>
      </c>
      <c r="BC12">
        <v>31.1</v>
      </c>
      <c r="BD12">
        <v>36.5</v>
      </c>
      <c r="BE12">
        <v>30.55</v>
      </c>
      <c r="BF12">
        <v>35.6</v>
      </c>
      <c r="BG12">
        <v>6441</v>
      </c>
      <c r="BH12">
        <v>22273.759999999998</v>
      </c>
      <c r="BI12">
        <v>67410000</v>
      </c>
      <c r="BJ12">
        <v>8930000</v>
      </c>
      <c r="BL12" t="s">
        <v>16</v>
      </c>
      <c r="BM12">
        <v>9729</v>
      </c>
      <c r="BN12">
        <v>43766.840000000004</v>
      </c>
      <c r="BO12">
        <v>5696100</v>
      </c>
      <c r="BP12">
        <v>81300</v>
      </c>
      <c r="BR12" t="s">
        <v>10</v>
      </c>
      <c r="BS12" s="16">
        <v>43979</v>
      </c>
      <c r="BT12">
        <v>32.9</v>
      </c>
      <c r="BU12">
        <v>33</v>
      </c>
      <c r="BV12">
        <v>30.25</v>
      </c>
      <c r="BW12">
        <v>30.95</v>
      </c>
      <c r="BX12">
        <v>1414</v>
      </c>
      <c r="BY12">
        <v>4427.32</v>
      </c>
      <c r="BZ12">
        <v>58480000</v>
      </c>
      <c r="CA12">
        <v>-710000</v>
      </c>
      <c r="CC12" t="s">
        <v>16</v>
      </c>
      <c r="CD12">
        <v>9440</v>
      </c>
      <c r="CE12">
        <v>42863.03</v>
      </c>
      <c r="CF12">
        <v>5614800</v>
      </c>
      <c r="CG12">
        <v>79200</v>
      </c>
    </row>
    <row r="13" spans="1:85" x14ac:dyDescent="0.3">
      <c r="A13" s="60"/>
      <c r="B13" t="s">
        <v>10</v>
      </c>
      <c r="C13" s="16">
        <v>44007</v>
      </c>
      <c r="D13">
        <v>34.35</v>
      </c>
      <c r="E13">
        <v>34.35</v>
      </c>
      <c r="F13">
        <v>32.9</v>
      </c>
      <c r="G13">
        <v>32.9</v>
      </c>
      <c r="H13">
        <v>340</v>
      </c>
      <c r="I13">
        <v>1126.56</v>
      </c>
      <c r="J13">
        <v>23110000</v>
      </c>
      <c r="K13">
        <v>1980000</v>
      </c>
      <c r="M13" t="s">
        <v>17</v>
      </c>
      <c r="N13">
        <v>10819</v>
      </c>
      <c r="O13">
        <v>78081.570000000007</v>
      </c>
      <c r="P13">
        <v>11612000</v>
      </c>
      <c r="Q13">
        <v>846000</v>
      </c>
      <c r="S13" t="s">
        <v>10</v>
      </c>
      <c r="T13" s="16">
        <v>44007</v>
      </c>
      <c r="U13">
        <v>34.549999999999997</v>
      </c>
      <c r="V13">
        <v>34.799999999999997</v>
      </c>
      <c r="W13">
        <v>33.450000000000003</v>
      </c>
      <c r="X13">
        <v>34</v>
      </c>
      <c r="Y13">
        <v>969</v>
      </c>
      <c r="Z13">
        <v>3277.87</v>
      </c>
      <c r="AA13">
        <v>21130000</v>
      </c>
      <c r="AB13">
        <v>6550000</v>
      </c>
      <c r="AD13" t="s">
        <v>17</v>
      </c>
      <c r="AE13">
        <v>12490</v>
      </c>
      <c r="AF13">
        <v>89016.79</v>
      </c>
      <c r="AG13">
        <v>10766000</v>
      </c>
      <c r="AH13">
        <v>138900</v>
      </c>
      <c r="AJ13" t="s">
        <v>10</v>
      </c>
      <c r="AK13" s="16">
        <v>44007</v>
      </c>
      <c r="AL13">
        <v>36.85</v>
      </c>
      <c r="AM13">
        <v>36.85</v>
      </c>
      <c r="AN13">
        <v>34.35</v>
      </c>
      <c r="AO13">
        <v>34.700000000000003</v>
      </c>
      <c r="AP13">
        <v>1563</v>
      </c>
      <c r="AQ13">
        <v>5556.78</v>
      </c>
      <c r="AR13">
        <v>14580000</v>
      </c>
      <c r="AS13">
        <v>13550000</v>
      </c>
      <c r="AU13" t="s">
        <v>17</v>
      </c>
      <c r="AV13">
        <v>13709</v>
      </c>
      <c r="AW13">
        <v>94494.73</v>
      </c>
      <c r="AX13">
        <v>10627100</v>
      </c>
      <c r="AY13">
        <v>776000</v>
      </c>
      <c r="BA13" t="s">
        <v>10</v>
      </c>
      <c r="BB13" s="16">
        <v>44007</v>
      </c>
      <c r="BC13">
        <v>31.55</v>
      </c>
      <c r="BD13">
        <v>36.4</v>
      </c>
      <c r="BE13">
        <v>31.3</v>
      </c>
      <c r="BF13">
        <v>35.85</v>
      </c>
      <c r="BG13">
        <v>242</v>
      </c>
      <c r="BH13">
        <v>829.58</v>
      </c>
      <c r="BI13">
        <v>1030000</v>
      </c>
      <c r="BJ13">
        <v>480000</v>
      </c>
      <c r="BL13" t="s">
        <v>17</v>
      </c>
      <c r="BM13">
        <v>7189</v>
      </c>
      <c r="BN13">
        <v>47945.82</v>
      </c>
      <c r="BO13">
        <v>9851100</v>
      </c>
      <c r="BP13">
        <v>-31000</v>
      </c>
      <c r="BR13" t="s">
        <v>10</v>
      </c>
      <c r="BS13" s="16">
        <v>44007</v>
      </c>
      <c r="BT13">
        <v>33.35</v>
      </c>
      <c r="BU13">
        <v>33.35</v>
      </c>
      <c r="BV13">
        <v>30.45</v>
      </c>
      <c r="BW13">
        <v>31.05</v>
      </c>
      <c r="BX13">
        <v>29</v>
      </c>
      <c r="BY13">
        <v>91.57</v>
      </c>
      <c r="BZ13">
        <v>550000</v>
      </c>
      <c r="CA13">
        <v>20000</v>
      </c>
      <c r="CC13" t="s">
        <v>17</v>
      </c>
      <c r="CD13">
        <v>8022</v>
      </c>
      <c r="CE13">
        <v>53641.919999999998</v>
      </c>
      <c r="CF13">
        <v>9882100</v>
      </c>
      <c r="CG13">
        <v>-220000</v>
      </c>
    </row>
    <row r="14" spans="1:85" x14ac:dyDescent="0.3">
      <c r="A14" s="60"/>
      <c r="B14" t="s">
        <v>11</v>
      </c>
      <c r="C14" s="16">
        <v>43979</v>
      </c>
      <c r="D14">
        <v>602</v>
      </c>
      <c r="E14">
        <v>612.95000000000005</v>
      </c>
      <c r="F14">
        <v>588.29999999999995</v>
      </c>
      <c r="G14">
        <v>592.1</v>
      </c>
      <c r="H14">
        <v>4273</v>
      </c>
      <c r="I14">
        <v>20546.64</v>
      </c>
      <c r="J14">
        <v>1190400</v>
      </c>
      <c r="K14">
        <v>-192000</v>
      </c>
      <c r="M14" t="s">
        <v>18</v>
      </c>
      <c r="N14">
        <v>48785</v>
      </c>
      <c r="O14">
        <v>200630.16</v>
      </c>
      <c r="P14">
        <v>60733200</v>
      </c>
      <c r="Q14">
        <v>3062400</v>
      </c>
      <c r="S14" t="s">
        <v>11</v>
      </c>
      <c r="T14" s="16">
        <v>43979</v>
      </c>
      <c r="U14">
        <v>566.29999999999995</v>
      </c>
      <c r="V14">
        <v>599.95000000000005</v>
      </c>
      <c r="W14">
        <v>566.25</v>
      </c>
      <c r="X14">
        <v>596.45000000000005</v>
      </c>
      <c r="Y14">
        <v>4002</v>
      </c>
      <c r="Z14">
        <v>18956.57</v>
      </c>
      <c r="AA14">
        <v>1382400</v>
      </c>
      <c r="AB14">
        <v>152000</v>
      </c>
      <c r="AD14" t="s">
        <v>18</v>
      </c>
      <c r="AE14">
        <v>27404</v>
      </c>
      <c r="AF14">
        <v>119343.03</v>
      </c>
      <c r="AG14">
        <v>57670800</v>
      </c>
      <c r="AH14">
        <v>232800</v>
      </c>
      <c r="AJ14" t="s">
        <v>11</v>
      </c>
      <c r="AK14" s="16">
        <v>43979</v>
      </c>
      <c r="AL14">
        <v>560.45000000000005</v>
      </c>
      <c r="AM14">
        <v>573.1</v>
      </c>
      <c r="AN14">
        <v>552.70000000000005</v>
      </c>
      <c r="AO14">
        <v>570.35</v>
      </c>
      <c r="AP14">
        <v>1775</v>
      </c>
      <c r="AQ14">
        <v>8030.82</v>
      </c>
      <c r="AR14">
        <v>1230400</v>
      </c>
      <c r="AS14">
        <v>44000</v>
      </c>
      <c r="AU14" t="s">
        <v>18</v>
      </c>
      <c r="AV14">
        <v>26573</v>
      </c>
      <c r="AW14">
        <v>114313.90000000001</v>
      </c>
      <c r="AX14">
        <v>57438000</v>
      </c>
      <c r="AY14">
        <v>702000</v>
      </c>
      <c r="BA14" t="s">
        <v>11</v>
      </c>
      <c r="BB14" s="16">
        <v>43979</v>
      </c>
      <c r="BC14">
        <v>546.65</v>
      </c>
      <c r="BD14">
        <v>566.1</v>
      </c>
      <c r="BE14">
        <v>538.20000000000005</v>
      </c>
      <c r="BF14">
        <v>563.45000000000005</v>
      </c>
      <c r="BG14">
        <v>2705</v>
      </c>
      <c r="BH14">
        <v>12006.08</v>
      </c>
      <c r="BI14">
        <v>1186400</v>
      </c>
      <c r="BJ14">
        <v>59200</v>
      </c>
      <c r="BL14" t="s">
        <v>18</v>
      </c>
      <c r="BM14">
        <v>34278</v>
      </c>
      <c r="BN14">
        <v>148562.07</v>
      </c>
      <c r="BO14">
        <v>56736000</v>
      </c>
      <c r="BP14">
        <v>2743200</v>
      </c>
      <c r="BR14" t="s">
        <v>11</v>
      </c>
      <c r="BS14" s="16">
        <v>43979</v>
      </c>
      <c r="BT14">
        <v>572.35</v>
      </c>
      <c r="BU14">
        <v>580.95000000000005</v>
      </c>
      <c r="BV14">
        <v>535</v>
      </c>
      <c r="BW14">
        <v>538.25</v>
      </c>
      <c r="BX14">
        <v>4735</v>
      </c>
      <c r="BY14">
        <v>20993.78</v>
      </c>
      <c r="BZ14">
        <v>1127200</v>
      </c>
      <c r="CA14">
        <v>66400</v>
      </c>
      <c r="CC14" t="s">
        <v>18</v>
      </c>
      <c r="CD14">
        <v>35365</v>
      </c>
      <c r="CE14">
        <v>154733.69999999998</v>
      </c>
      <c r="CF14">
        <v>53992800</v>
      </c>
      <c r="CG14">
        <v>1122000</v>
      </c>
    </row>
    <row r="15" spans="1:85" x14ac:dyDescent="0.3">
      <c r="A15" s="60"/>
      <c r="B15" t="s">
        <v>11</v>
      </c>
      <c r="C15" s="16">
        <v>44007</v>
      </c>
      <c r="D15">
        <v>602.5</v>
      </c>
      <c r="E15">
        <v>607.9</v>
      </c>
      <c r="F15">
        <v>586.65</v>
      </c>
      <c r="G15">
        <v>591.5</v>
      </c>
      <c r="H15">
        <v>427</v>
      </c>
      <c r="I15">
        <v>2041.35</v>
      </c>
      <c r="J15">
        <v>179200</v>
      </c>
      <c r="K15">
        <v>103200</v>
      </c>
      <c r="M15" t="s">
        <v>19</v>
      </c>
      <c r="N15">
        <v>8183</v>
      </c>
      <c r="O15">
        <v>52758.700000000004</v>
      </c>
      <c r="P15">
        <v>1923750</v>
      </c>
      <c r="Q15">
        <v>178750</v>
      </c>
      <c r="S15" t="s">
        <v>11</v>
      </c>
      <c r="T15" s="16">
        <v>44007</v>
      </c>
      <c r="U15">
        <v>574</v>
      </c>
      <c r="V15">
        <v>597.25</v>
      </c>
      <c r="W15">
        <v>571</v>
      </c>
      <c r="X15">
        <v>592.75</v>
      </c>
      <c r="Y15">
        <v>181</v>
      </c>
      <c r="Z15">
        <v>855.83</v>
      </c>
      <c r="AA15">
        <v>76000</v>
      </c>
      <c r="AB15">
        <v>35200</v>
      </c>
      <c r="AD15" t="s">
        <v>19</v>
      </c>
      <c r="AE15">
        <v>13191</v>
      </c>
      <c r="AF15">
        <v>87772.54</v>
      </c>
      <c r="AG15">
        <v>1745000</v>
      </c>
      <c r="AH15">
        <v>140000</v>
      </c>
      <c r="AJ15" t="s">
        <v>11</v>
      </c>
      <c r="AK15" s="16">
        <v>44007</v>
      </c>
      <c r="AL15">
        <v>564.79999999999995</v>
      </c>
      <c r="AM15">
        <v>570</v>
      </c>
      <c r="AN15">
        <v>553.54999999999995</v>
      </c>
      <c r="AO15">
        <v>569.29999999999995</v>
      </c>
      <c r="AP15">
        <v>51</v>
      </c>
      <c r="AQ15">
        <v>230.02</v>
      </c>
      <c r="AR15">
        <v>40800</v>
      </c>
      <c r="AS15">
        <v>8000</v>
      </c>
      <c r="AU15" t="s">
        <v>19</v>
      </c>
      <c r="AV15">
        <v>4570</v>
      </c>
      <c r="AW15">
        <v>28894.29</v>
      </c>
      <c r="AX15">
        <v>1605000</v>
      </c>
      <c r="AY15">
        <v>56250</v>
      </c>
      <c r="BA15" t="s">
        <v>11</v>
      </c>
      <c r="BB15" s="16">
        <v>44007</v>
      </c>
      <c r="BC15">
        <v>548.04999999999995</v>
      </c>
      <c r="BD15">
        <v>565</v>
      </c>
      <c r="BE15">
        <v>548.04999999999995</v>
      </c>
      <c r="BF15">
        <v>564</v>
      </c>
      <c r="BG15">
        <v>28</v>
      </c>
      <c r="BH15">
        <v>124.67</v>
      </c>
      <c r="BI15">
        <v>32800</v>
      </c>
      <c r="BJ15">
        <v>4800</v>
      </c>
      <c r="BL15" t="s">
        <v>19</v>
      </c>
      <c r="BM15">
        <v>2647</v>
      </c>
      <c r="BN15">
        <v>16642.13</v>
      </c>
      <c r="BO15">
        <v>1548750</v>
      </c>
      <c r="BP15">
        <v>29500</v>
      </c>
      <c r="BR15" t="s">
        <v>11</v>
      </c>
      <c r="BS15" s="16">
        <v>44007</v>
      </c>
      <c r="BT15">
        <v>575</v>
      </c>
      <c r="BU15">
        <v>575</v>
      </c>
      <c r="BV15">
        <v>535.04999999999995</v>
      </c>
      <c r="BW15">
        <v>538.25</v>
      </c>
      <c r="BX15">
        <v>22</v>
      </c>
      <c r="BY15">
        <v>95.91</v>
      </c>
      <c r="BZ15">
        <v>28000</v>
      </c>
      <c r="CA15">
        <v>2400</v>
      </c>
      <c r="CC15" t="s">
        <v>19</v>
      </c>
      <c r="CD15">
        <v>5619</v>
      </c>
      <c r="CE15">
        <v>35775.390000000007</v>
      </c>
      <c r="CF15">
        <v>1519250</v>
      </c>
      <c r="CG15">
        <v>-4750</v>
      </c>
    </row>
    <row r="16" spans="1:85" x14ac:dyDescent="0.3">
      <c r="A16" s="60"/>
      <c r="B16" t="s">
        <v>11</v>
      </c>
      <c r="C16" s="16">
        <v>44042</v>
      </c>
      <c r="D16">
        <v>602.35</v>
      </c>
      <c r="E16">
        <v>602.35</v>
      </c>
      <c r="F16">
        <v>591.6</v>
      </c>
      <c r="G16">
        <v>597.35</v>
      </c>
      <c r="H16">
        <v>2</v>
      </c>
      <c r="I16">
        <v>11.93</v>
      </c>
      <c r="J16">
        <v>5000</v>
      </c>
      <c r="K16">
        <v>1000</v>
      </c>
      <c r="M16" t="s">
        <v>20</v>
      </c>
      <c r="N16">
        <v>18895</v>
      </c>
      <c r="O16">
        <v>101601.76</v>
      </c>
      <c r="P16">
        <v>768375</v>
      </c>
      <c r="Q16">
        <v>68500</v>
      </c>
      <c r="S16" t="s">
        <v>11</v>
      </c>
      <c r="T16" s="16">
        <v>44042</v>
      </c>
      <c r="U16">
        <v>597.9</v>
      </c>
      <c r="V16">
        <v>597.9</v>
      </c>
      <c r="W16">
        <v>595</v>
      </c>
      <c r="X16">
        <v>595</v>
      </c>
      <c r="Y16">
        <v>2</v>
      </c>
      <c r="Z16">
        <v>11.92</v>
      </c>
      <c r="AA16">
        <v>4000</v>
      </c>
      <c r="AB16">
        <v>1000</v>
      </c>
      <c r="AD16" t="s">
        <v>20</v>
      </c>
      <c r="AE16">
        <v>10987</v>
      </c>
      <c r="AF16">
        <v>63658.73</v>
      </c>
      <c r="AG16">
        <v>699875</v>
      </c>
      <c r="AH16">
        <v>34125</v>
      </c>
      <c r="AJ16" t="s">
        <v>11</v>
      </c>
      <c r="AK16" s="16">
        <v>44042</v>
      </c>
      <c r="AL16">
        <v>0</v>
      </c>
      <c r="AM16">
        <v>0</v>
      </c>
      <c r="AN16">
        <v>0</v>
      </c>
      <c r="AO16">
        <v>574.15</v>
      </c>
      <c r="AP16">
        <v>0</v>
      </c>
      <c r="AQ16">
        <v>0</v>
      </c>
      <c r="AR16">
        <v>3000</v>
      </c>
      <c r="AS16">
        <v>0</v>
      </c>
      <c r="AU16" t="s">
        <v>20</v>
      </c>
      <c r="AV16">
        <v>4795</v>
      </c>
      <c r="AW16">
        <v>27748.959999999999</v>
      </c>
      <c r="AX16">
        <v>665750</v>
      </c>
      <c r="AY16">
        <v>37750</v>
      </c>
      <c r="BA16" t="s">
        <v>11</v>
      </c>
      <c r="BB16" s="16">
        <v>44042</v>
      </c>
      <c r="BC16">
        <v>547.85</v>
      </c>
      <c r="BD16">
        <v>566.35</v>
      </c>
      <c r="BE16">
        <v>547.85</v>
      </c>
      <c r="BF16">
        <v>570.04999999999995</v>
      </c>
      <c r="BG16">
        <v>3</v>
      </c>
      <c r="BH16">
        <v>16.71</v>
      </c>
      <c r="BI16">
        <v>3000</v>
      </c>
      <c r="BJ16">
        <v>1000</v>
      </c>
      <c r="BL16" t="s">
        <v>20</v>
      </c>
      <c r="BM16">
        <v>3268</v>
      </c>
      <c r="BN16">
        <v>18476.600000000002</v>
      </c>
      <c r="BO16">
        <v>628000</v>
      </c>
      <c r="BP16">
        <v>7250</v>
      </c>
      <c r="BR16" t="s">
        <v>11</v>
      </c>
      <c r="BS16" s="16">
        <v>44042</v>
      </c>
      <c r="BT16">
        <v>0</v>
      </c>
      <c r="BU16">
        <v>0</v>
      </c>
      <c r="BV16">
        <v>0</v>
      </c>
      <c r="BW16">
        <v>545.20000000000005</v>
      </c>
      <c r="BX16">
        <v>0</v>
      </c>
      <c r="BY16">
        <v>0</v>
      </c>
      <c r="BZ16">
        <v>2000</v>
      </c>
      <c r="CA16">
        <v>0</v>
      </c>
      <c r="CC16" t="s">
        <v>20</v>
      </c>
      <c r="CD16">
        <v>4391</v>
      </c>
      <c r="CE16">
        <v>24770.800000000003</v>
      </c>
      <c r="CF16">
        <v>620750</v>
      </c>
      <c r="CG16">
        <v>-48250</v>
      </c>
    </row>
    <row r="17" spans="1:85" x14ac:dyDescent="0.3">
      <c r="A17" s="60"/>
      <c r="B17" t="s">
        <v>12</v>
      </c>
      <c r="C17" s="16">
        <v>43979</v>
      </c>
      <c r="D17">
        <v>179.25</v>
      </c>
      <c r="E17">
        <v>187.2</v>
      </c>
      <c r="F17">
        <v>177.45</v>
      </c>
      <c r="G17">
        <v>186.25</v>
      </c>
      <c r="H17">
        <v>3999</v>
      </c>
      <c r="I17">
        <v>18415.419999999998</v>
      </c>
      <c r="J17">
        <v>15067500</v>
      </c>
      <c r="K17">
        <v>-2230000</v>
      </c>
      <c r="M17" t="s">
        <v>21</v>
      </c>
      <c r="N17">
        <v>70347</v>
      </c>
      <c r="O17">
        <v>334195.63</v>
      </c>
      <c r="P17">
        <v>6973000</v>
      </c>
      <c r="Q17">
        <v>240000</v>
      </c>
      <c r="S17" t="s">
        <v>12</v>
      </c>
      <c r="T17" s="16">
        <v>43979</v>
      </c>
      <c r="U17">
        <v>178.8</v>
      </c>
      <c r="V17">
        <v>183.1</v>
      </c>
      <c r="W17">
        <v>177.7</v>
      </c>
      <c r="X17">
        <v>180.6</v>
      </c>
      <c r="Y17">
        <v>1533</v>
      </c>
      <c r="Z17">
        <v>6915.47</v>
      </c>
      <c r="AA17">
        <v>17297500</v>
      </c>
      <c r="AB17">
        <v>-362500</v>
      </c>
      <c r="AD17" t="s">
        <v>21</v>
      </c>
      <c r="AE17">
        <v>42009</v>
      </c>
      <c r="AF17">
        <v>212584.11000000002</v>
      </c>
      <c r="AG17">
        <v>6733000</v>
      </c>
      <c r="AH17">
        <v>-295250</v>
      </c>
      <c r="AJ17" t="s">
        <v>12</v>
      </c>
      <c r="AK17" s="16">
        <v>43979</v>
      </c>
      <c r="AL17">
        <v>173.85</v>
      </c>
      <c r="AM17">
        <v>180.25</v>
      </c>
      <c r="AN17">
        <v>173.85</v>
      </c>
      <c r="AO17">
        <v>179.5</v>
      </c>
      <c r="AP17">
        <v>1389</v>
      </c>
      <c r="AQ17">
        <v>6155.98</v>
      </c>
      <c r="AR17">
        <v>17660000</v>
      </c>
      <c r="AS17">
        <v>-5000</v>
      </c>
      <c r="AU17" t="s">
        <v>21</v>
      </c>
      <c r="AV17">
        <v>79689</v>
      </c>
      <c r="AW17">
        <v>397069.85</v>
      </c>
      <c r="AX17">
        <v>7028250</v>
      </c>
      <c r="AY17">
        <v>626500</v>
      </c>
      <c r="BA17" t="s">
        <v>12</v>
      </c>
      <c r="BB17" s="16">
        <v>43979</v>
      </c>
      <c r="BC17">
        <v>173.4</v>
      </c>
      <c r="BD17">
        <v>176.55</v>
      </c>
      <c r="BE17">
        <v>170.7</v>
      </c>
      <c r="BF17">
        <v>174.3</v>
      </c>
      <c r="BG17">
        <v>1750</v>
      </c>
      <c r="BH17">
        <v>7623.61</v>
      </c>
      <c r="BI17">
        <v>17665000</v>
      </c>
      <c r="BJ17">
        <v>-62500</v>
      </c>
      <c r="BL17" t="s">
        <v>21</v>
      </c>
      <c r="BM17">
        <v>38111</v>
      </c>
      <c r="BN17">
        <v>187178.02000000002</v>
      </c>
      <c r="BO17">
        <v>6401750</v>
      </c>
      <c r="BP17">
        <v>51500</v>
      </c>
      <c r="BR17" t="s">
        <v>12</v>
      </c>
      <c r="BS17" s="16">
        <v>43979</v>
      </c>
      <c r="BT17">
        <v>180.15</v>
      </c>
      <c r="BU17">
        <v>180.35</v>
      </c>
      <c r="BV17">
        <v>169.95</v>
      </c>
      <c r="BW17">
        <v>170.45</v>
      </c>
      <c r="BX17">
        <v>1623</v>
      </c>
      <c r="BY17">
        <v>7046.34</v>
      </c>
      <c r="BZ17">
        <v>17727500</v>
      </c>
      <c r="CA17">
        <v>-387500</v>
      </c>
      <c r="CC17" t="s">
        <v>21</v>
      </c>
      <c r="CD17">
        <v>38767</v>
      </c>
      <c r="CE17">
        <v>190604.22000000003</v>
      </c>
      <c r="CF17">
        <v>6350250</v>
      </c>
      <c r="CG17">
        <v>-163250</v>
      </c>
    </row>
    <row r="18" spans="1:85" x14ac:dyDescent="0.3">
      <c r="A18" s="60"/>
      <c r="B18" t="s">
        <v>12</v>
      </c>
      <c r="C18" s="16">
        <v>44007</v>
      </c>
      <c r="D18">
        <v>180.6</v>
      </c>
      <c r="E18">
        <v>187</v>
      </c>
      <c r="F18">
        <v>178.4</v>
      </c>
      <c r="G18">
        <v>186.75</v>
      </c>
      <c r="H18">
        <v>1275</v>
      </c>
      <c r="I18">
        <v>5867.61</v>
      </c>
      <c r="J18">
        <v>2795000</v>
      </c>
      <c r="K18">
        <v>2060000</v>
      </c>
      <c r="M18" t="s">
        <v>22</v>
      </c>
      <c r="N18">
        <v>1977</v>
      </c>
      <c r="O18">
        <v>15515.729999999998</v>
      </c>
      <c r="P18">
        <v>1060000</v>
      </c>
      <c r="Q18">
        <v>105600</v>
      </c>
      <c r="S18" t="s">
        <v>12</v>
      </c>
      <c r="T18" s="16">
        <v>44007</v>
      </c>
      <c r="U18">
        <v>179.65</v>
      </c>
      <c r="V18">
        <v>183.65</v>
      </c>
      <c r="W18">
        <v>178.25</v>
      </c>
      <c r="X18">
        <v>181.15</v>
      </c>
      <c r="Y18">
        <v>217</v>
      </c>
      <c r="Z18">
        <v>982.32</v>
      </c>
      <c r="AA18">
        <v>735000</v>
      </c>
      <c r="AB18">
        <v>230000</v>
      </c>
      <c r="AD18" t="s">
        <v>22</v>
      </c>
      <c r="AE18">
        <v>2791</v>
      </c>
      <c r="AF18">
        <v>22019.5</v>
      </c>
      <c r="AG18">
        <v>954400</v>
      </c>
      <c r="AH18">
        <v>163200</v>
      </c>
      <c r="AJ18" t="s">
        <v>12</v>
      </c>
      <c r="AK18" s="16">
        <v>44007</v>
      </c>
      <c r="AL18">
        <v>174.4</v>
      </c>
      <c r="AM18">
        <v>180.7</v>
      </c>
      <c r="AN18">
        <v>174.4</v>
      </c>
      <c r="AO18">
        <v>180.1</v>
      </c>
      <c r="AP18">
        <v>135</v>
      </c>
      <c r="AQ18">
        <v>601.87</v>
      </c>
      <c r="AR18">
        <v>505000</v>
      </c>
      <c r="AS18">
        <v>127500</v>
      </c>
      <c r="AU18" t="s">
        <v>22</v>
      </c>
      <c r="AV18">
        <v>1630</v>
      </c>
      <c r="AW18">
        <v>12464.28</v>
      </c>
      <c r="AX18">
        <v>791200</v>
      </c>
      <c r="AY18">
        <v>17600</v>
      </c>
      <c r="BA18" t="s">
        <v>12</v>
      </c>
      <c r="BB18" s="16">
        <v>44007</v>
      </c>
      <c r="BC18">
        <v>174</v>
      </c>
      <c r="BD18">
        <v>177</v>
      </c>
      <c r="BE18">
        <v>171.35</v>
      </c>
      <c r="BF18">
        <v>175.05</v>
      </c>
      <c r="BG18">
        <v>153</v>
      </c>
      <c r="BH18">
        <v>670.58</v>
      </c>
      <c r="BI18">
        <v>377500</v>
      </c>
      <c r="BJ18">
        <v>172500</v>
      </c>
      <c r="BL18" t="s">
        <v>22</v>
      </c>
      <c r="BM18">
        <v>1339</v>
      </c>
      <c r="BN18">
        <v>10137.039999999999</v>
      </c>
      <c r="BO18">
        <v>773600</v>
      </c>
      <c r="BP18">
        <v>57600</v>
      </c>
      <c r="BR18" t="s">
        <v>12</v>
      </c>
      <c r="BS18" s="16">
        <v>44007</v>
      </c>
      <c r="BT18">
        <v>177.5</v>
      </c>
      <c r="BU18">
        <v>177.75</v>
      </c>
      <c r="BV18">
        <v>170.5</v>
      </c>
      <c r="BW18">
        <v>170.65</v>
      </c>
      <c r="BX18">
        <v>50</v>
      </c>
      <c r="BY18">
        <v>217.54</v>
      </c>
      <c r="BZ18">
        <v>205000</v>
      </c>
      <c r="CA18">
        <v>25000</v>
      </c>
      <c r="CC18" t="s">
        <v>22</v>
      </c>
      <c r="CD18">
        <v>1315</v>
      </c>
      <c r="CE18">
        <v>9812.33</v>
      </c>
      <c r="CF18">
        <v>716000</v>
      </c>
      <c r="CG18">
        <v>-18400</v>
      </c>
    </row>
    <row r="19" spans="1:85" x14ac:dyDescent="0.3">
      <c r="A19" s="60"/>
      <c r="B19" t="s">
        <v>12</v>
      </c>
      <c r="C19" s="16">
        <v>44042</v>
      </c>
      <c r="D19">
        <v>183</v>
      </c>
      <c r="E19">
        <v>184.65</v>
      </c>
      <c r="F19">
        <v>183</v>
      </c>
      <c r="G19">
        <v>188.45</v>
      </c>
      <c r="H19">
        <v>4</v>
      </c>
      <c r="I19">
        <v>22.1</v>
      </c>
      <c r="J19">
        <v>9000</v>
      </c>
      <c r="K19">
        <v>9000</v>
      </c>
      <c r="M19" t="s">
        <v>615</v>
      </c>
      <c r="N19">
        <v>14813</v>
      </c>
      <c r="O19">
        <v>35277.4</v>
      </c>
      <c r="P19">
        <v>14076000</v>
      </c>
      <c r="Q19">
        <v>1428600</v>
      </c>
      <c r="S19" t="s">
        <v>12</v>
      </c>
      <c r="T19" s="16">
        <v>44042</v>
      </c>
      <c r="U19">
        <v>0</v>
      </c>
      <c r="V19">
        <v>0</v>
      </c>
      <c r="W19">
        <v>0</v>
      </c>
      <c r="X19">
        <v>182.6</v>
      </c>
      <c r="Y19">
        <v>0</v>
      </c>
      <c r="Z19">
        <v>0</v>
      </c>
      <c r="AA19">
        <v>0</v>
      </c>
      <c r="AB19">
        <v>0</v>
      </c>
      <c r="AD19" t="s">
        <v>615</v>
      </c>
      <c r="AE19">
        <v>8736</v>
      </c>
      <c r="AF19">
        <v>22402.809999999998</v>
      </c>
      <c r="AG19">
        <v>12647400</v>
      </c>
      <c r="AH19">
        <v>1087200</v>
      </c>
      <c r="AJ19" t="s">
        <v>12</v>
      </c>
      <c r="AK19" s="16">
        <v>44042</v>
      </c>
      <c r="AL19">
        <v>0</v>
      </c>
      <c r="AM19">
        <v>0</v>
      </c>
      <c r="AN19">
        <v>0</v>
      </c>
      <c r="AO19">
        <v>181.3</v>
      </c>
      <c r="AP19">
        <v>0</v>
      </c>
      <c r="AQ19">
        <v>0</v>
      </c>
      <c r="AR19">
        <v>0</v>
      </c>
      <c r="AS19">
        <v>0</v>
      </c>
      <c r="AU19" t="s">
        <v>615</v>
      </c>
      <c r="AV19">
        <v>6407</v>
      </c>
      <c r="AW19">
        <v>16796.509999999998</v>
      </c>
      <c r="AX19">
        <v>11560200</v>
      </c>
      <c r="AY19">
        <v>-150000</v>
      </c>
      <c r="BA19" t="s">
        <v>12</v>
      </c>
      <c r="BB19" s="16">
        <v>44042</v>
      </c>
      <c r="BC19">
        <v>0</v>
      </c>
      <c r="BD19">
        <v>0</v>
      </c>
      <c r="BE19">
        <v>0</v>
      </c>
      <c r="BF19">
        <v>176.2</v>
      </c>
      <c r="BG19">
        <v>0</v>
      </c>
      <c r="BH19">
        <v>0</v>
      </c>
      <c r="BI19">
        <v>0</v>
      </c>
      <c r="BJ19">
        <v>0</v>
      </c>
      <c r="BL19" t="s">
        <v>615</v>
      </c>
      <c r="BM19">
        <v>9069</v>
      </c>
      <c r="BN19">
        <v>24059.37</v>
      </c>
      <c r="BO19">
        <v>11710200</v>
      </c>
      <c r="BP19">
        <v>983400</v>
      </c>
      <c r="BR19" t="s">
        <v>12</v>
      </c>
      <c r="BS19" s="16">
        <v>44042</v>
      </c>
      <c r="BT19">
        <v>177.3</v>
      </c>
      <c r="BU19">
        <v>177.3</v>
      </c>
      <c r="BV19">
        <v>177.3</v>
      </c>
      <c r="BW19">
        <v>173.75</v>
      </c>
      <c r="BX19">
        <v>1</v>
      </c>
      <c r="BY19">
        <v>5.31</v>
      </c>
      <c r="BZ19">
        <v>0</v>
      </c>
      <c r="CA19">
        <v>-3000</v>
      </c>
      <c r="CC19" t="s">
        <v>615</v>
      </c>
      <c r="CD19">
        <v>7154</v>
      </c>
      <c r="CE19">
        <v>19568.23</v>
      </c>
      <c r="CF19">
        <v>10726800</v>
      </c>
      <c r="CG19">
        <v>-332400</v>
      </c>
    </row>
    <row r="20" spans="1:85" x14ac:dyDescent="0.3">
      <c r="A20" s="60"/>
      <c r="B20" t="s">
        <v>13</v>
      </c>
      <c r="C20" s="16">
        <v>43979</v>
      </c>
      <c r="D20">
        <v>1270.75</v>
      </c>
      <c r="E20">
        <v>1289.5</v>
      </c>
      <c r="F20">
        <v>1241.5999999999999</v>
      </c>
      <c r="G20">
        <v>1276.75</v>
      </c>
      <c r="H20">
        <v>2943</v>
      </c>
      <c r="I20">
        <v>18634.37</v>
      </c>
      <c r="J20">
        <v>849500</v>
      </c>
      <c r="K20">
        <v>10500</v>
      </c>
      <c r="M20" t="s">
        <v>23</v>
      </c>
      <c r="N20">
        <v>9780</v>
      </c>
      <c r="O20">
        <v>19959.150000000001</v>
      </c>
      <c r="P20">
        <v>54916000</v>
      </c>
      <c r="Q20">
        <v>889400</v>
      </c>
      <c r="S20" t="s">
        <v>13</v>
      </c>
      <c r="T20" s="16">
        <v>43979</v>
      </c>
      <c r="U20">
        <v>1282.8499999999999</v>
      </c>
      <c r="V20">
        <v>1307.5</v>
      </c>
      <c r="W20">
        <v>1272.9000000000001</v>
      </c>
      <c r="X20">
        <v>1280.3</v>
      </c>
      <c r="Y20">
        <v>1404</v>
      </c>
      <c r="Z20">
        <v>9063.7099999999991</v>
      </c>
      <c r="AA20">
        <v>839000</v>
      </c>
      <c r="AB20">
        <v>-31500</v>
      </c>
      <c r="AD20" t="s">
        <v>23</v>
      </c>
      <c r="AE20">
        <v>9629</v>
      </c>
      <c r="AF20">
        <v>19870.190000000002</v>
      </c>
      <c r="AG20">
        <v>54026600</v>
      </c>
      <c r="AH20">
        <v>381600</v>
      </c>
      <c r="AJ20" t="s">
        <v>13</v>
      </c>
      <c r="AK20" s="16">
        <v>43979</v>
      </c>
      <c r="AL20">
        <v>1265</v>
      </c>
      <c r="AM20">
        <v>1294.2</v>
      </c>
      <c r="AN20">
        <v>1262</v>
      </c>
      <c r="AO20">
        <v>1286.5</v>
      </c>
      <c r="AP20">
        <v>1369</v>
      </c>
      <c r="AQ20">
        <v>8766.81</v>
      </c>
      <c r="AR20">
        <v>870500</v>
      </c>
      <c r="AS20">
        <v>-19500</v>
      </c>
      <c r="AU20" t="s">
        <v>23</v>
      </c>
      <c r="AV20">
        <v>4833</v>
      </c>
      <c r="AW20">
        <v>9577.3100000000013</v>
      </c>
      <c r="AX20">
        <v>53645000</v>
      </c>
      <c r="AY20">
        <v>850600</v>
      </c>
      <c r="BA20" t="s">
        <v>13</v>
      </c>
      <c r="BB20" s="16">
        <v>43979</v>
      </c>
      <c r="BC20">
        <v>1283</v>
      </c>
      <c r="BD20">
        <v>1290</v>
      </c>
      <c r="BE20">
        <v>1252.0999999999999</v>
      </c>
      <c r="BF20">
        <v>1257.5999999999999</v>
      </c>
      <c r="BG20">
        <v>2099</v>
      </c>
      <c r="BH20">
        <v>13345.74</v>
      </c>
      <c r="BI20">
        <v>890000</v>
      </c>
      <c r="BJ20">
        <v>10500</v>
      </c>
      <c r="BL20" t="s">
        <v>23</v>
      </c>
      <c r="BM20">
        <v>7475</v>
      </c>
      <c r="BN20">
        <v>15130.619999999999</v>
      </c>
      <c r="BO20">
        <v>52794400</v>
      </c>
      <c r="BP20">
        <v>4738800</v>
      </c>
      <c r="BR20" t="s">
        <v>13</v>
      </c>
      <c r="BS20" s="16">
        <v>43979</v>
      </c>
      <c r="BT20">
        <v>1347.75</v>
      </c>
      <c r="BU20">
        <v>1359.05</v>
      </c>
      <c r="BV20">
        <v>1250</v>
      </c>
      <c r="BW20">
        <v>1256.8</v>
      </c>
      <c r="BX20">
        <v>3423</v>
      </c>
      <c r="BY20">
        <v>22134.35</v>
      </c>
      <c r="BZ20">
        <v>879500</v>
      </c>
      <c r="CA20">
        <v>500</v>
      </c>
      <c r="CC20" t="s">
        <v>23</v>
      </c>
      <c r="CD20">
        <v>6339</v>
      </c>
      <c r="CE20">
        <v>13344.62</v>
      </c>
      <c r="CF20">
        <v>48055600</v>
      </c>
      <c r="CG20">
        <v>896400</v>
      </c>
    </row>
    <row r="21" spans="1:85" x14ac:dyDescent="0.3">
      <c r="A21" s="60"/>
      <c r="B21" t="s">
        <v>13</v>
      </c>
      <c r="C21" s="16">
        <v>44007</v>
      </c>
      <c r="D21">
        <v>1250</v>
      </c>
      <c r="E21">
        <v>1286</v>
      </c>
      <c r="F21">
        <v>1243.4000000000001</v>
      </c>
      <c r="G21">
        <v>1273.2</v>
      </c>
      <c r="H21">
        <v>536</v>
      </c>
      <c r="I21">
        <v>3388.85</v>
      </c>
      <c r="J21">
        <v>186500</v>
      </c>
      <c r="K21">
        <v>80500</v>
      </c>
      <c r="M21" t="s">
        <v>320</v>
      </c>
      <c r="N21">
        <v>537724</v>
      </c>
      <c r="O21">
        <v>1862308.37</v>
      </c>
      <c r="P21">
        <v>2061350</v>
      </c>
      <c r="Q21">
        <v>487145</v>
      </c>
      <c r="S21" t="s">
        <v>13</v>
      </c>
      <c r="T21" s="16">
        <v>44007</v>
      </c>
      <c r="U21">
        <v>1291.5</v>
      </c>
      <c r="V21">
        <v>1305</v>
      </c>
      <c r="W21">
        <v>1271.7</v>
      </c>
      <c r="X21">
        <v>1280.75</v>
      </c>
      <c r="Y21">
        <v>242</v>
      </c>
      <c r="Z21">
        <v>1558.53</v>
      </c>
      <c r="AA21">
        <v>106000</v>
      </c>
      <c r="AB21">
        <v>56500</v>
      </c>
      <c r="AD21" t="s">
        <v>320</v>
      </c>
      <c r="AE21">
        <v>358311</v>
      </c>
      <c r="AF21">
        <v>1284829.5100000002</v>
      </c>
      <c r="AG21">
        <v>1574205</v>
      </c>
      <c r="AH21">
        <v>150175</v>
      </c>
      <c r="AJ21" t="s">
        <v>13</v>
      </c>
      <c r="AK21" s="16">
        <v>44007</v>
      </c>
      <c r="AL21">
        <v>1264.95</v>
      </c>
      <c r="AM21">
        <v>1290</v>
      </c>
      <c r="AN21">
        <v>1262.55</v>
      </c>
      <c r="AO21">
        <v>1283.9000000000001</v>
      </c>
      <c r="AP21">
        <v>72</v>
      </c>
      <c r="AQ21">
        <v>460.09</v>
      </c>
      <c r="AR21">
        <v>49500</v>
      </c>
      <c r="AS21">
        <v>10500</v>
      </c>
      <c r="AU21" t="s">
        <v>320</v>
      </c>
      <c r="AV21">
        <v>413216</v>
      </c>
      <c r="AW21">
        <v>1461352.8800000001</v>
      </c>
      <c r="AX21">
        <v>1424030</v>
      </c>
      <c r="AY21">
        <v>-103820</v>
      </c>
      <c r="BA21" t="s">
        <v>13</v>
      </c>
      <c r="BB21" s="16">
        <v>44007</v>
      </c>
      <c r="BC21">
        <v>1280.55</v>
      </c>
      <c r="BD21">
        <v>1285</v>
      </c>
      <c r="BE21">
        <v>1256.4000000000001</v>
      </c>
      <c r="BF21">
        <v>1256.2</v>
      </c>
      <c r="BG21">
        <v>56</v>
      </c>
      <c r="BH21">
        <v>355.96</v>
      </c>
      <c r="BI21">
        <v>39000</v>
      </c>
      <c r="BJ21">
        <v>0</v>
      </c>
      <c r="BL21" t="s">
        <v>320</v>
      </c>
      <c r="BM21">
        <v>477129</v>
      </c>
      <c r="BN21">
        <v>1691558.7</v>
      </c>
      <c r="BO21">
        <v>1527850</v>
      </c>
      <c r="BP21">
        <v>-15895</v>
      </c>
      <c r="BR21" t="s">
        <v>13</v>
      </c>
      <c r="BS21" s="16">
        <v>44007</v>
      </c>
      <c r="BT21">
        <v>1340</v>
      </c>
      <c r="BU21">
        <v>1340</v>
      </c>
      <c r="BV21">
        <v>1250.9000000000001</v>
      </c>
      <c r="BW21">
        <v>1257.45</v>
      </c>
      <c r="BX21">
        <v>119</v>
      </c>
      <c r="BY21">
        <v>762.72</v>
      </c>
      <c r="BZ21">
        <v>39000</v>
      </c>
      <c r="CA21">
        <v>14500</v>
      </c>
      <c r="CC21" t="s">
        <v>320</v>
      </c>
      <c r="CD21">
        <v>443130</v>
      </c>
      <c r="CE21">
        <v>1577517.8099999998</v>
      </c>
      <c r="CF21">
        <v>1543745</v>
      </c>
      <c r="CG21">
        <v>160040</v>
      </c>
    </row>
    <row r="22" spans="1:85" x14ac:dyDescent="0.3">
      <c r="A22" s="60"/>
      <c r="B22" t="s">
        <v>13</v>
      </c>
      <c r="C22" s="16">
        <v>44042</v>
      </c>
      <c r="D22">
        <v>1266</v>
      </c>
      <c r="E22">
        <v>1282.05</v>
      </c>
      <c r="F22">
        <v>1266</v>
      </c>
      <c r="G22">
        <v>1290.3</v>
      </c>
      <c r="H22">
        <v>6</v>
      </c>
      <c r="I22">
        <v>38.28</v>
      </c>
      <c r="J22">
        <v>4000</v>
      </c>
      <c r="K22">
        <v>1000</v>
      </c>
      <c r="M22" t="s">
        <v>24</v>
      </c>
      <c r="N22">
        <v>5305</v>
      </c>
      <c r="O22">
        <v>37502.370000000003</v>
      </c>
      <c r="P22">
        <v>1559800</v>
      </c>
      <c r="Q22">
        <v>143000</v>
      </c>
      <c r="S22" t="s">
        <v>13</v>
      </c>
      <c r="T22" s="16">
        <v>44042</v>
      </c>
      <c r="U22">
        <v>1298.3</v>
      </c>
      <c r="V22">
        <v>1298.3</v>
      </c>
      <c r="W22">
        <v>1294.1500000000001</v>
      </c>
      <c r="X22">
        <v>1291.8</v>
      </c>
      <c r="Y22">
        <v>2</v>
      </c>
      <c r="Z22">
        <v>12.96</v>
      </c>
      <c r="AA22">
        <v>3000</v>
      </c>
      <c r="AB22">
        <v>500</v>
      </c>
      <c r="AD22" t="s">
        <v>24</v>
      </c>
      <c r="AE22">
        <v>2773</v>
      </c>
      <c r="AF22">
        <v>20042.97</v>
      </c>
      <c r="AG22">
        <v>1416800</v>
      </c>
      <c r="AH22">
        <v>-52800</v>
      </c>
      <c r="AJ22" t="s">
        <v>13</v>
      </c>
      <c r="AK22" s="16">
        <v>44042</v>
      </c>
      <c r="AL22">
        <v>1282.2</v>
      </c>
      <c r="AM22">
        <v>1288.45</v>
      </c>
      <c r="AN22">
        <v>1280</v>
      </c>
      <c r="AO22">
        <v>1300.1500000000001</v>
      </c>
      <c r="AP22">
        <v>4</v>
      </c>
      <c r="AQ22">
        <v>25.66</v>
      </c>
      <c r="AR22">
        <v>2500</v>
      </c>
      <c r="AS22">
        <v>500</v>
      </c>
      <c r="AU22" t="s">
        <v>24</v>
      </c>
      <c r="AV22">
        <v>3180</v>
      </c>
      <c r="AW22">
        <v>22777.870000000003</v>
      </c>
      <c r="AX22">
        <v>1469600</v>
      </c>
      <c r="AY22">
        <v>113300</v>
      </c>
      <c r="BA22" t="s">
        <v>13</v>
      </c>
      <c r="BB22" s="16">
        <v>44042</v>
      </c>
      <c r="BC22">
        <v>1277.6500000000001</v>
      </c>
      <c r="BD22">
        <v>1277.6500000000001</v>
      </c>
      <c r="BE22">
        <v>1277.6500000000001</v>
      </c>
      <c r="BF22">
        <v>1285.95</v>
      </c>
      <c r="BG22">
        <v>1</v>
      </c>
      <c r="BH22">
        <v>6.38</v>
      </c>
      <c r="BI22">
        <v>2000</v>
      </c>
      <c r="BJ22">
        <v>0</v>
      </c>
      <c r="BL22" t="s">
        <v>24</v>
      </c>
      <c r="BM22">
        <v>4147</v>
      </c>
      <c r="BN22">
        <v>29365.059999999998</v>
      </c>
      <c r="BO22">
        <v>1356300</v>
      </c>
      <c r="BP22">
        <v>6600</v>
      </c>
      <c r="BR22" t="s">
        <v>13</v>
      </c>
      <c r="BS22" s="16">
        <v>44042</v>
      </c>
      <c r="BT22">
        <v>1325</v>
      </c>
      <c r="BU22">
        <v>1325</v>
      </c>
      <c r="BV22">
        <v>1265</v>
      </c>
      <c r="BW22">
        <v>1277.8499999999999</v>
      </c>
      <c r="BX22">
        <v>5</v>
      </c>
      <c r="BY22">
        <v>32.090000000000003</v>
      </c>
      <c r="BZ22">
        <v>2000</v>
      </c>
      <c r="CA22">
        <v>500</v>
      </c>
      <c r="CC22" t="s">
        <v>24</v>
      </c>
      <c r="CD22">
        <v>5332</v>
      </c>
      <c r="CE22">
        <v>37818.93</v>
      </c>
      <c r="CF22">
        <v>1349700</v>
      </c>
      <c r="CG22">
        <v>95700</v>
      </c>
    </row>
    <row r="23" spans="1:85" x14ac:dyDescent="0.3">
      <c r="A23" s="60"/>
      <c r="B23" t="s">
        <v>14</v>
      </c>
      <c r="C23" s="16">
        <v>43979</v>
      </c>
      <c r="D23">
        <v>91.15</v>
      </c>
      <c r="E23">
        <v>92.95</v>
      </c>
      <c r="F23">
        <v>89.9</v>
      </c>
      <c r="G23">
        <v>90.3</v>
      </c>
      <c r="H23">
        <v>2290</v>
      </c>
      <c r="I23">
        <v>6267.13</v>
      </c>
      <c r="J23">
        <v>5940000</v>
      </c>
      <c r="K23">
        <v>-1095000</v>
      </c>
      <c r="M23" t="s">
        <v>25</v>
      </c>
      <c r="N23">
        <v>3290</v>
      </c>
      <c r="O23">
        <v>12316.61</v>
      </c>
      <c r="P23">
        <v>30722800</v>
      </c>
      <c r="Q23">
        <v>148800</v>
      </c>
      <c r="S23" t="s">
        <v>14</v>
      </c>
      <c r="T23" s="16">
        <v>43979</v>
      </c>
      <c r="U23">
        <v>90.3</v>
      </c>
      <c r="V23">
        <v>93.25</v>
      </c>
      <c r="W23">
        <v>89.55</v>
      </c>
      <c r="X23">
        <v>91.7</v>
      </c>
      <c r="Y23">
        <v>2924</v>
      </c>
      <c r="Z23">
        <v>8072.95</v>
      </c>
      <c r="AA23">
        <v>7035000</v>
      </c>
      <c r="AB23">
        <v>-501000</v>
      </c>
      <c r="AD23" t="s">
        <v>25</v>
      </c>
      <c r="AE23">
        <v>3839</v>
      </c>
      <c r="AF23">
        <v>14714.47</v>
      </c>
      <c r="AG23">
        <v>30574000</v>
      </c>
      <c r="AH23">
        <v>918000</v>
      </c>
      <c r="AJ23" t="s">
        <v>14</v>
      </c>
      <c r="AK23" s="16">
        <v>43979</v>
      </c>
      <c r="AL23">
        <v>93</v>
      </c>
      <c r="AM23">
        <v>94.5</v>
      </c>
      <c r="AN23">
        <v>88.8</v>
      </c>
      <c r="AO23">
        <v>90.55</v>
      </c>
      <c r="AP23">
        <v>7072</v>
      </c>
      <c r="AQ23">
        <v>19392.03</v>
      </c>
      <c r="AR23">
        <v>7536000</v>
      </c>
      <c r="AS23">
        <v>-2700000</v>
      </c>
      <c r="AU23" t="s">
        <v>25</v>
      </c>
      <c r="AV23">
        <v>3978</v>
      </c>
      <c r="AW23">
        <v>15002.089999999998</v>
      </c>
      <c r="AX23">
        <v>29656000</v>
      </c>
      <c r="AY23">
        <v>417200</v>
      </c>
      <c r="BA23" t="s">
        <v>14</v>
      </c>
      <c r="BB23" s="16">
        <v>43979</v>
      </c>
      <c r="BC23">
        <v>93.3</v>
      </c>
      <c r="BD23">
        <v>96.15</v>
      </c>
      <c r="BE23">
        <v>90.35</v>
      </c>
      <c r="BF23">
        <v>91.85</v>
      </c>
      <c r="BG23">
        <v>6563</v>
      </c>
      <c r="BH23">
        <v>18448.25</v>
      </c>
      <c r="BI23">
        <v>10236000</v>
      </c>
      <c r="BJ23">
        <v>900000</v>
      </c>
      <c r="BL23" t="s">
        <v>25</v>
      </c>
      <c r="BM23">
        <v>4500</v>
      </c>
      <c r="BN23">
        <v>17190.079999999998</v>
      </c>
      <c r="BO23">
        <v>29238800</v>
      </c>
      <c r="BP23">
        <v>1395200</v>
      </c>
      <c r="BR23" t="s">
        <v>14</v>
      </c>
      <c r="BS23" s="16">
        <v>43979</v>
      </c>
      <c r="BT23">
        <v>92.5</v>
      </c>
      <c r="BU23">
        <v>93.8</v>
      </c>
      <c r="BV23">
        <v>89.85</v>
      </c>
      <c r="BW23">
        <v>91.8</v>
      </c>
      <c r="BX23">
        <v>5634</v>
      </c>
      <c r="BY23">
        <v>15578.64</v>
      </c>
      <c r="BZ23">
        <v>9336000</v>
      </c>
      <c r="CA23">
        <v>3147000</v>
      </c>
      <c r="CC23" t="s">
        <v>25</v>
      </c>
      <c r="CD23">
        <v>5781</v>
      </c>
      <c r="CE23">
        <v>23352.289999999997</v>
      </c>
      <c r="CF23">
        <v>27843600</v>
      </c>
      <c r="CG23">
        <v>1647200</v>
      </c>
    </row>
    <row r="24" spans="1:85" x14ac:dyDescent="0.3">
      <c r="A24" s="60"/>
      <c r="B24" t="s">
        <v>14</v>
      </c>
      <c r="C24" s="16">
        <v>44007</v>
      </c>
      <c r="D24">
        <v>89.4</v>
      </c>
      <c r="E24">
        <v>91</v>
      </c>
      <c r="F24">
        <v>88.6</v>
      </c>
      <c r="G24">
        <v>89.65</v>
      </c>
      <c r="H24">
        <v>576</v>
      </c>
      <c r="I24">
        <v>1548.42</v>
      </c>
      <c r="J24">
        <v>1923000</v>
      </c>
      <c r="K24">
        <v>399000</v>
      </c>
      <c r="M24" t="s">
        <v>26</v>
      </c>
      <c r="N24">
        <v>2470</v>
      </c>
      <c r="O24">
        <v>12526.97</v>
      </c>
      <c r="P24">
        <v>4772900</v>
      </c>
      <c r="Q24">
        <v>-17600</v>
      </c>
      <c r="S24" t="s">
        <v>14</v>
      </c>
      <c r="T24" s="16">
        <v>44007</v>
      </c>
      <c r="U24">
        <v>89.7</v>
      </c>
      <c r="V24">
        <v>91.95</v>
      </c>
      <c r="W24">
        <v>89</v>
      </c>
      <c r="X24">
        <v>90</v>
      </c>
      <c r="Y24">
        <v>668</v>
      </c>
      <c r="Z24">
        <v>1820.1</v>
      </c>
      <c r="AA24">
        <v>1524000</v>
      </c>
      <c r="AB24">
        <v>321000</v>
      </c>
      <c r="AD24" t="s">
        <v>26</v>
      </c>
      <c r="AE24">
        <v>2127</v>
      </c>
      <c r="AF24">
        <v>10708.41</v>
      </c>
      <c r="AG24">
        <v>4790500</v>
      </c>
      <c r="AH24">
        <v>-78100</v>
      </c>
      <c r="AJ24" t="s">
        <v>14</v>
      </c>
      <c r="AK24" s="16">
        <v>44007</v>
      </c>
      <c r="AL24">
        <v>94</v>
      </c>
      <c r="AM24">
        <v>94</v>
      </c>
      <c r="AN24">
        <v>87.3</v>
      </c>
      <c r="AO24">
        <v>89.3</v>
      </c>
      <c r="AP24">
        <v>557</v>
      </c>
      <c r="AQ24">
        <v>1495.2</v>
      </c>
      <c r="AR24">
        <v>1203000</v>
      </c>
      <c r="AS24">
        <v>537000</v>
      </c>
      <c r="AU24" t="s">
        <v>26</v>
      </c>
      <c r="AV24">
        <v>2211</v>
      </c>
      <c r="AW24">
        <v>10643.05</v>
      </c>
      <c r="AX24">
        <v>4868600</v>
      </c>
      <c r="AY24">
        <v>161700</v>
      </c>
      <c r="BA24" t="s">
        <v>14</v>
      </c>
      <c r="BB24" s="16">
        <v>44007</v>
      </c>
      <c r="BC24">
        <v>91.3</v>
      </c>
      <c r="BD24">
        <v>94.5</v>
      </c>
      <c r="BE24">
        <v>89.5</v>
      </c>
      <c r="BF24">
        <v>90.5</v>
      </c>
      <c r="BG24">
        <v>187</v>
      </c>
      <c r="BH24">
        <v>519.75</v>
      </c>
      <c r="BI24">
        <v>666000</v>
      </c>
      <c r="BJ24">
        <v>69000</v>
      </c>
      <c r="BL24" t="s">
        <v>26</v>
      </c>
      <c r="BM24">
        <v>2545</v>
      </c>
      <c r="BN24">
        <v>12308.92</v>
      </c>
      <c r="BO24">
        <v>4706900</v>
      </c>
      <c r="BP24">
        <v>26400</v>
      </c>
      <c r="BR24" t="s">
        <v>14</v>
      </c>
      <c r="BS24" s="16">
        <v>44007</v>
      </c>
      <c r="BT24">
        <v>91.7</v>
      </c>
      <c r="BU24">
        <v>91.75</v>
      </c>
      <c r="BV24">
        <v>88.1</v>
      </c>
      <c r="BW24">
        <v>90.55</v>
      </c>
      <c r="BX24">
        <v>314</v>
      </c>
      <c r="BY24">
        <v>851.75</v>
      </c>
      <c r="BZ24">
        <v>597000</v>
      </c>
      <c r="CA24">
        <v>150000</v>
      </c>
      <c r="CC24" t="s">
        <v>26</v>
      </c>
      <c r="CD24">
        <v>1768</v>
      </c>
      <c r="CE24">
        <v>8621.1200000000008</v>
      </c>
      <c r="CF24">
        <v>4680500</v>
      </c>
      <c r="CG24">
        <v>-49500</v>
      </c>
    </row>
    <row r="25" spans="1:85" x14ac:dyDescent="0.3">
      <c r="A25" s="60"/>
      <c r="B25" t="s">
        <v>14</v>
      </c>
      <c r="C25" s="16">
        <v>44042</v>
      </c>
      <c r="D25">
        <v>89.25</v>
      </c>
      <c r="E25">
        <v>89.25</v>
      </c>
      <c r="F25">
        <v>89</v>
      </c>
      <c r="G25">
        <v>91.1</v>
      </c>
      <c r="H25">
        <v>2</v>
      </c>
      <c r="I25">
        <v>8.91</v>
      </c>
      <c r="J25">
        <v>50000</v>
      </c>
      <c r="K25">
        <v>10000</v>
      </c>
      <c r="M25" t="s">
        <v>27</v>
      </c>
      <c r="N25">
        <v>3690</v>
      </c>
      <c r="O25">
        <v>13668.87</v>
      </c>
      <c r="P25">
        <v>5283200</v>
      </c>
      <c r="Q25">
        <v>-244400</v>
      </c>
      <c r="S25" t="s">
        <v>14</v>
      </c>
      <c r="T25" s="16">
        <v>44042</v>
      </c>
      <c r="U25">
        <v>89.8</v>
      </c>
      <c r="V25">
        <v>89.8</v>
      </c>
      <c r="W25">
        <v>89.8</v>
      </c>
      <c r="X25">
        <v>92.65</v>
      </c>
      <c r="Y25">
        <v>1</v>
      </c>
      <c r="Z25">
        <v>4.49</v>
      </c>
      <c r="AA25">
        <v>40000</v>
      </c>
      <c r="AB25">
        <v>0</v>
      </c>
      <c r="AD25" t="s">
        <v>27</v>
      </c>
      <c r="AE25">
        <v>3652</v>
      </c>
      <c r="AF25">
        <v>13743.310000000001</v>
      </c>
      <c r="AG25">
        <v>5527600</v>
      </c>
      <c r="AH25">
        <v>166400</v>
      </c>
      <c r="AJ25" t="s">
        <v>14</v>
      </c>
      <c r="AK25" s="16">
        <v>44042</v>
      </c>
      <c r="AL25">
        <v>92</v>
      </c>
      <c r="AM25">
        <v>92.35</v>
      </c>
      <c r="AN25">
        <v>87.3</v>
      </c>
      <c r="AO25">
        <v>91.15</v>
      </c>
      <c r="AP25">
        <v>8</v>
      </c>
      <c r="AQ25">
        <v>35.869999999999997</v>
      </c>
      <c r="AR25">
        <v>40000</v>
      </c>
      <c r="AS25">
        <v>20000</v>
      </c>
      <c r="AU25" t="s">
        <v>27</v>
      </c>
      <c r="AV25">
        <v>2198</v>
      </c>
      <c r="AW25">
        <v>7937.94</v>
      </c>
      <c r="AX25">
        <v>5361200</v>
      </c>
      <c r="AY25">
        <v>-1300</v>
      </c>
      <c r="BA25" t="s">
        <v>14</v>
      </c>
      <c r="BB25" s="16">
        <v>44042</v>
      </c>
      <c r="BC25">
        <v>91.2</v>
      </c>
      <c r="BD25">
        <v>91.2</v>
      </c>
      <c r="BE25">
        <v>91.2</v>
      </c>
      <c r="BF25">
        <v>92.65</v>
      </c>
      <c r="BG25">
        <v>1</v>
      </c>
      <c r="BH25">
        <v>4.5599999999999996</v>
      </c>
      <c r="BI25">
        <v>20000</v>
      </c>
      <c r="BJ25">
        <v>-5000</v>
      </c>
      <c r="BL25" t="s">
        <v>27</v>
      </c>
      <c r="BM25">
        <v>2784</v>
      </c>
      <c r="BN25">
        <v>9984.59</v>
      </c>
      <c r="BO25">
        <v>5362500</v>
      </c>
      <c r="BP25">
        <v>-148200</v>
      </c>
      <c r="BR25" t="s">
        <v>14</v>
      </c>
      <c r="BS25" s="16">
        <v>44042</v>
      </c>
      <c r="BT25">
        <v>90</v>
      </c>
      <c r="BU25">
        <v>90</v>
      </c>
      <c r="BV25">
        <v>89</v>
      </c>
      <c r="BW25">
        <v>92.5</v>
      </c>
      <c r="BX25">
        <v>2</v>
      </c>
      <c r="BY25">
        <v>8.9499999999999993</v>
      </c>
      <c r="BZ25">
        <v>25000</v>
      </c>
      <c r="CA25">
        <v>5000</v>
      </c>
      <c r="CC25" t="s">
        <v>27</v>
      </c>
      <c r="CD25">
        <v>6012</v>
      </c>
      <c r="CE25">
        <v>21351.360000000001</v>
      </c>
      <c r="CF25">
        <v>5510700</v>
      </c>
      <c r="CG25">
        <v>-48100</v>
      </c>
    </row>
    <row r="26" spans="1:85" x14ac:dyDescent="0.3">
      <c r="A26" s="60"/>
      <c r="B26" t="s">
        <v>15</v>
      </c>
      <c r="C26" s="16">
        <v>43979</v>
      </c>
      <c r="D26">
        <v>44</v>
      </c>
      <c r="E26">
        <v>44.8</v>
      </c>
      <c r="F26">
        <v>42.4</v>
      </c>
      <c r="G26">
        <v>42.95</v>
      </c>
      <c r="H26">
        <v>3739</v>
      </c>
      <c r="I26">
        <v>12972.48</v>
      </c>
      <c r="J26">
        <v>57656000</v>
      </c>
      <c r="K26">
        <v>3024000</v>
      </c>
      <c r="M26" t="s">
        <v>28</v>
      </c>
      <c r="N26">
        <v>24887</v>
      </c>
      <c r="O26">
        <v>272354.38</v>
      </c>
      <c r="P26">
        <v>58808121</v>
      </c>
      <c r="Q26">
        <v>-2265624</v>
      </c>
      <c r="S26" t="s">
        <v>15</v>
      </c>
      <c r="T26" s="16">
        <v>43979</v>
      </c>
      <c r="U26">
        <v>43.25</v>
      </c>
      <c r="V26">
        <v>45.7</v>
      </c>
      <c r="W26">
        <v>42.9</v>
      </c>
      <c r="X26">
        <v>44.65</v>
      </c>
      <c r="Y26">
        <v>4019</v>
      </c>
      <c r="Z26">
        <v>14362.03</v>
      </c>
      <c r="AA26">
        <v>54632000</v>
      </c>
      <c r="AB26">
        <v>728000</v>
      </c>
      <c r="AD26" t="s">
        <v>28</v>
      </c>
      <c r="AE26">
        <v>20053</v>
      </c>
      <c r="AF26">
        <v>220360.21</v>
      </c>
      <c r="AG26">
        <v>61073745</v>
      </c>
      <c r="AH26">
        <v>-55530</v>
      </c>
      <c r="AJ26" t="s">
        <v>15</v>
      </c>
      <c r="AK26" s="16">
        <v>43979</v>
      </c>
      <c r="AL26">
        <v>43.4</v>
      </c>
      <c r="AM26">
        <v>43.4</v>
      </c>
      <c r="AN26">
        <v>42.1</v>
      </c>
      <c r="AO26">
        <v>43.15</v>
      </c>
      <c r="AP26">
        <v>2364</v>
      </c>
      <c r="AQ26">
        <v>8081.75</v>
      </c>
      <c r="AR26">
        <v>53904000</v>
      </c>
      <c r="AS26">
        <v>1648000</v>
      </c>
      <c r="AU26" t="s">
        <v>28</v>
      </c>
      <c r="AV26">
        <v>28850</v>
      </c>
      <c r="AW26">
        <v>318562.44000000006</v>
      </c>
      <c r="AX26">
        <v>61129275</v>
      </c>
      <c r="AY26">
        <v>-1267935</v>
      </c>
      <c r="BA26" t="s">
        <v>15</v>
      </c>
      <c r="BB26" s="16">
        <v>43979</v>
      </c>
      <c r="BC26">
        <v>43.6</v>
      </c>
      <c r="BD26">
        <v>44.9</v>
      </c>
      <c r="BE26">
        <v>42.6</v>
      </c>
      <c r="BF26">
        <v>42.85</v>
      </c>
      <c r="BG26">
        <v>2539</v>
      </c>
      <c r="BH26">
        <v>8881.1200000000008</v>
      </c>
      <c r="BI26">
        <v>52256000</v>
      </c>
      <c r="BJ26">
        <v>520000</v>
      </c>
      <c r="BL26" t="s">
        <v>28</v>
      </c>
      <c r="BM26">
        <v>62657</v>
      </c>
      <c r="BN26">
        <v>674492.09</v>
      </c>
      <c r="BO26">
        <v>62397210</v>
      </c>
      <c r="BP26">
        <v>-727443</v>
      </c>
      <c r="BR26" t="s">
        <v>15</v>
      </c>
      <c r="BS26" s="16">
        <v>43979</v>
      </c>
      <c r="BT26">
        <v>46.85</v>
      </c>
      <c r="BU26">
        <v>46.85</v>
      </c>
      <c r="BV26">
        <v>41.45</v>
      </c>
      <c r="BW26">
        <v>43.2</v>
      </c>
      <c r="BX26">
        <v>4699</v>
      </c>
      <c r="BY26">
        <v>16320.51</v>
      </c>
      <c r="BZ26">
        <v>51736000</v>
      </c>
      <c r="CA26">
        <v>3056000</v>
      </c>
      <c r="CC26" t="s">
        <v>28</v>
      </c>
      <c r="CD26">
        <v>23719</v>
      </c>
      <c r="CE26">
        <v>240430.63</v>
      </c>
      <c r="CF26">
        <v>63124653</v>
      </c>
      <c r="CG26">
        <v>1408611</v>
      </c>
    </row>
    <row r="27" spans="1:85" x14ac:dyDescent="0.3">
      <c r="A27" s="60"/>
      <c r="B27" t="s">
        <v>15</v>
      </c>
      <c r="C27" s="16">
        <v>44007</v>
      </c>
      <c r="D27">
        <v>43.5</v>
      </c>
      <c r="E27">
        <v>44.1</v>
      </c>
      <c r="F27">
        <v>41.45</v>
      </c>
      <c r="G27">
        <v>42.2</v>
      </c>
      <c r="H27">
        <v>1643</v>
      </c>
      <c r="I27">
        <v>5596.73</v>
      </c>
      <c r="J27">
        <v>14808000</v>
      </c>
      <c r="K27">
        <v>6816000</v>
      </c>
      <c r="M27" t="s">
        <v>29</v>
      </c>
      <c r="N27">
        <v>4075</v>
      </c>
      <c r="O27">
        <v>10498.32</v>
      </c>
      <c r="P27">
        <v>63196000</v>
      </c>
      <c r="Q27">
        <v>593800</v>
      </c>
      <c r="S27" t="s">
        <v>15</v>
      </c>
      <c r="T27" s="16">
        <v>44007</v>
      </c>
      <c r="U27">
        <v>42.5</v>
      </c>
      <c r="V27">
        <v>45</v>
      </c>
      <c r="W27">
        <v>42.5</v>
      </c>
      <c r="X27">
        <v>43.95</v>
      </c>
      <c r="Y27">
        <v>885</v>
      </c>
      <c r="Z27">
        <v>3117.32</v>
      </c>
      <c r="AA27">
        <v>7992000</v>
      </c>
      <c r="AB27">
        <v>2152000</v>
      </c>
      <c r="AD27" t="s">
        <v>29</v>
      </c>
      <c r="AE27">
        <v>2638</v>
      </c>
      <c r="AF27">
        <v>7100.74</v>
      </c>
      <c r="AG27">
        <v>62602200</v>
      </c>
      <c r="AH27">
        <v>406000</v>
      </c>
      <c r="AJ27" t="s">
        <v>15</v>
      </c>
      <c r="AK27" s="16">
        <v>44007</v>
      </c>
      <c r="AL27">
        <v>42.45</v>
      </c>
      <c r="AM27">
        <v>42.8</v>
      </c>
      <c r="AN27">
        <v>41.55</v>
      </c>
      <c r="AO27">
        <v>42.7</v>
      </c>
      <c r="AP27">
        <v>385</v>
      </c>
      <c r="AQ27">
        <v>1298.3399999999999</v>
      </c>
      <c r="AR27">
        <v>5840000</v>
      </c>
      <c r="AS27">
        <v>1104000</v>
      </c>
      <c r="AU27" t="s">
        <v>29</v>
      </c>
      <c r="AV27">
        <v>3277</v>
      </c>
      <c r="AW27">
        <v>8908.98</v>
      </c>
      <c r="AX27">
        <v>62196200</v>
      </c>
      <c r="AY27">
        <v>4117800</v>
      </c>
      <c r="BA27" t="s">
        <v>15</v>
      </c>
      <c r="BB27" s="16">
        <v>44007</v>
      </c>
      <c r="BC27">
        <v>43</v>
      </c>
      <c r="BD27">
        <v>44</v>
      </c>
      <c r="BE27">
        <v>42.05</v>
      </c>
      <c r="BF27">
        <v>42.25</v>
      </c>
      <c r="BG27">
        <v>374</v>
      </c>
      <c r="BH27">
        <v>1288.27</v>
      </c>
      <c r="BI27">
        <v>4736000</v>
      </c>
      <c r="BJ27">
        <v>832000</v>
      </c>
      <c r="BL27" t="s">
        <v>29</v>
      </c>
      <c r="BM27">
        <v>2674</v>
      </c>
      <c r="BN27">
        <v>7185.0599999999995</v>
      </c>
      <c r="BO27">
        <v>58078400</v>
      </c>
      <c r="BP27">
        <v>-364000</v>
      </c>
      <c r="BR27" t="s">
        <v>15</v>
      </c>
      <c r="BS27" s="16">
        <v>44007</v>
      </c>
      <c r="BT27">
        <v>45.5</v>
      </c>
      <c r="BU27">
        <v>45.65</v>
      </c>
      <c r="BV27">
        <v>41.4</v>
      </c>
      <c r="BW27">
        <v>42.55</v>
      </c>
      <c r="BX27">
        <v>419</v>
      </c>
      <c r="BY27">
        <v>1420.43</v>
      </c>
      <c r="BZ27">
        <v>3904000</v>
      </c>
      <c r="CA27">
        <v>1544000</v>
      </c>
      <c r="CC27" t="s">
        <v>29</v>
      </c>
      <c r="CD27">
        <v>4882</v>
      </c>
      <c r="CE27">
        <v>13492.4</v>
      </c>
      <c r="CF27">
        <v>58442400</v>
      </c>
      <c r="CG27">
        <v>-2735000</v>
      </c>
    </row>
    <row r="28" spans="1:85" x14ac:dyDescent="0.3">
      <c r="A28" s="60"/>
      <c r="B28" t="s">
        <v>15</v>
      </c>
      <c r="C28" s="16">
        <v>44042</v>
      </c>
      <c r="D28">
        <v>43.9</v>
      </c>
      <c r="E28">
        <v>43.9</v>
      </c>
      <c r="F28">
        <v>41.65</v>
      </c>
      <c r="G28">
        <v>41.85</v>
      </c>
      <c r="H28">
        <v>15</v>
      </c>
      <c r="I28">
        <v>56.72</v>
      </c>
      <c r="J28">
        <v>333000</v>
      </c>
      <c r="K28">
        <v>63000</v>
      </c>
      <c r="M28" t="s">
        <v>30</v>
      </c>
      <c r="N28">
        <v>4336</v>
      </c>
      <c r="O28">
        <v>35018.650000000009</v>
      </c>
      <c r="P28">
        <v>16776200</v>
      </c>
      <c r="Q28">
        <v>793500</v>
      </c>
      <c r="S28" t="s">
        <v>15</v>
      </c>
      <c r="T28" s="16">
        <v>44042</v>
      </c>
      <c r="U28">
        <v>42.45</v>
      </c>
      <c r="V28">
        <v>44</v>
      </c>
      <c r="W28">
        <v>42.4</v>
      </c>
      <c r="X28">
        <v>43.9</v>
      </c>
      <c r="Y28">
        <v>8</v>
      </c>
      <c r="Z28">
        <v>31.13</v>
      </c>
      <c r="AA28">
        <v>270000</v>
      </c>
      <c r="AB28">
        <v>36000</v>
      </c>
      <c r="AD28" t="s">
        <v>30</v>
      </c>
      <c r="AE28">
        <v>5178</v>
      </c>
      <c r="AF28">
        <v>42050.8</v>
      </c>
      <c r="AG28">
        <v>15982700</v>
      </c>
      <c r="AH28">
        <v>-761300</v>
      </c>
      <c r="AJ28" t="s">
        <v>15</v>
      </c>
      <c r="AK28" s="16">
        <v>44042</v>
      </c>
      <c r="AL28">
        <v>41.7</v>
      </c>
      <c r="AM28">
        <v>41.9</v>
      </c>
      <c r="AN28">
        <v>41.2</v>
      </c>
      <c r="AO28">
        <v>43.75</v>
      </c>
      <c r="AP28">
        <v>7</v>
      </c>
      <c r="AQ28">
        <v>26.25</v>
      </c>
      <c r="AR28">
        <v>234000</v>
      </c>
      <c r="AS28">
        <v>54000</v>
      </c>
      <c r="AU28" t="s">
        <v>30</v>
      </c>
      <c r="AV28">
        <v>3973</v>
      </c>
      <c r="AW28">
        <v>31265.42</v>
      </c>
      <c r="AX28">
        <v>16744000</v>
      </c>
      <c r="AY28">
        <v>133400</v>
      </c>
      <c r="BA28" t="s">
        <v>15</v>
      </c>
      <c r="BB28" s="16">
        <v>44042</v>
      </c>
      <c r="BC28">
        <v>42.55</v>
      </c>
      <c r="BD28">
        <v>42.6</v>
      </c>
      <c r="BE28">
        <v>41.7</v>
      </c>
      <c r="BF28">
        <v>41.7</v>
      </c>
      <c r="BG28">
        <v>5</v>
      </c>
      <c r="BH28">
        <v>18.989999999999998</v>
      </c>
      <c r="BI28">
        <v>180000</v>
      </c>
      <c r="BJ28">
        <v>-18000</v>
      </c>
      <c r="BL28" t="s">
        <v>30</v>
      </c>
      <c r="BM28">
        <v>3457</v>
      </c>
      <c r="BN28">
        <v>26608.47</v>
      </c>
      <c r="BO28">
        <v>16610600</v>
      </c>
      <c r="BP28">
        <v>-517500</v>
      </c>
      <c r="BR28" t="s">
        <v>15</v>
      </c>
      <c r="BS28" s="16">
        <v>44042</v>
      </c>
      <c r="BT28">
        <v>45</v>
      </c>
      <c r="BU28">
        <v>45</v>
      </c>
      <c r="BV28">
        <v>41.7</v>
      </c>
      <c r="BW28">
        <v>44.25</v>
      </c>
      <c r="BX28">
        <v>17</v>
      </c>
      <c r="BY28">
        <v>64.81</v>
      </c>
      <c r="BZ28">
        <v>198000</v>
      </c>
      <c r="CA28">
        <v>117000</v>
      </c>
      <c r="CC28" t="s">
        <v>30</v>
      </c>
      <c r="CD28">
        <v>5320</v>
      </c>
      <c r="CE28">
        <v>40631.82</v>
      </c>
      <c r="CF28">
        <v>17128100</v>
      </c>
      <c r="CG28">
        <v>-519800</v>
      </c>
    </row>
    <row r="29" spans="1:85" x14ac:dyDescent="0.3">
      <c r="A29" s="60"/>
      <c r="B29" t="s">
        <v>16</v>
      </c>
      <c r="C29" s="16">
        <v>43979</v>
      </c>
      <c r="D29">
        <v>1557.6</v>
      </c>
      <c r="E29">
        <v>1618.4</v>
      </c>
      <c r="F29">
        <v>1553.8</v>
      </c>
      <c r="G29">
        <v>1607.15</v>
      </c>
      <c r="H29">
        <v>16501</v>
      </c>
      <c r="I29">
        <v>79018.06</v>
      </c>
      <c r="J29">
        <v>4570800</v>
      </c>
      <c r="K29">
        <v>-537300</v>
      </c>
      <c r="M29" t="s">
        <v>31</v>
      </c>
      <c r="N29">
        <v>5176</v>
      </c>
      <c r="O29">
        <v>19450.03</v>
      </c>
      <c r="P29">
        <v>155720</v>
      </c>
      <c r="Q29">
        <v>6480</v>
      </c>
      <c r="S29" t="s">
        <v>16</v>
      </c>
      <c r="T29" s="16">
        <v>43979</v>
      </c>
      <c r="U29">
        <v>1497.35</v>
      </c>
      <c r="V29">
        <v>1574.35</v>
      </c>
      <c r="W29">
        <v>1497</v>
      </c>
      <c r="X29">
        <v>1567.9</v>
      </c>
      <c r="Y29">
        <v>11402</v>
      </c>
      <c r="Z29">
        <v>52791.51</v>
      </c>
      <c r="AA29">
        <v>5108100</v>
      </c>
      <c r="AB29">
        <v>-366000</v>
      </c>
      <c r="AD29" t="s">
        <v>31</v>
      </c>
      <c r="AE29">
        <v>912</v>
      </c>
      <c r="AF29">
        <v>3396.54</v>
      </c>
      <c r="AG29">
        <v>149240</v>
      </c>
      <c r="AH29">
        <v>5360</v>
      </c>
      <c r="AJ29" t="s">
        <v>16</v>
      </c>
      <c r="AK29" s="16">
        <v>43979</v>
      </c>
      <c r="AL29">
        <v>1502.25</v>
      </c>
      <c r="AM29">
        <v>1513.2</v>
      </c>
      <c r="AN29">
        <v>1492.1</v>
      </c>
      <c r="AO29">
        <v>1495.95</v>
      </c>
      <c r="AP29">
        <v>7426</v>
      </c>
      <c r="AQ29">
        <v>33425.49</v>
      </c>
      <c r="AR29">
        <v>5474100</v>
      </c>
      <c r="AS29">
        <v>132600</v>
      </c>
      <c r="AU29" t="s">
        <v>31</v>
      </c>
      <c r="AV29">
        <v>860</v>
      </c>
      <c r="AW29">
        <v>3155.2599999999998</v>
      </c>
      <c r="AX29">
        <v>143880</v>
      </c>
      <c r="AY29">
        <v>4640</v>
      </c>
      <c r="BA29" t="s">
        <v>16</v>
      </c>
      <c r="BB29" s="16">
        <v>43979</v>
      </c>
      <c r="BC29">
        <v>1510.05</v>
      </c>
      <c r="BD29">
        <v>1513.05</v>
      </c>
      <c r="BE29">
        <v>1481.95</v>
      </c>
      <c r="BF29">
        <v>1499.15</v>
      </c>
      <c r="BG29">
        <v>9198</v>
      </c>
      <c r="BH29">
        <v>41374.68</v>
      </c>
      <c r="BI29">
        <v>5341500</v>
      </c>
      <c r="BJ29">
        <v>40200</v>
      </c>
      <c r="BL29" t="s">
        <v>31</v>
      </c>
      <c r="BM29">
        <v>606</v>
      </c>
      <c r="BN29">
        <v>2229.39</v>
      </c>
      <c r="BO29">
        <v>139240</v>
      </c>
      <c r="BP29">
        <v>4400</v>
      </c>
      <c r="BR29" t="s">
        <v>16</v>
      </c>
      <c r="BS29" s="16">
        <v>43979</v>
      </c>
      <c r="BT29">
        <v>1554.25</v>
      </c>
      <c r="BU29">
        <v>1556.45</v>
      </c>
      <c r="BV29">
        <v>1496.25</v>
      </c>
      <c r="BW29">
        <v>1501.05</v>
      </c>
      <c r="BX29">
        <v>8784</v>
      </c>
      <c r="BY29">
        <v>39887.42</v>
      </c>
      <c r="BZ29">
        <v>5301300</v>
      </c>
      <c r="CA29">
        <v>29100</v>
      </c>
      <c r="CC29" t="s">
        <v>31</v>
      </c>
      <c r="CD29">
        <v>1127</v>
      </c>
      <c r="CE29">
        <v>4159.3</v>
      </c>
      <c r="CF29">
        <v>134840</v>
      </c>
      <c r="CG29">
        <v>-1880</v>
      </c>
    </row>
    <row r="30" spans="1:85" x14ac:dyDescent="0.3">
      <c r="A30" s="60"/>
      <c r="B30" t="s">
        <v>16</v>
      </c>
      <c r="C30" s="16">
        <v>44007</v>
      </c>
      <c r="D30">
        <v>1561.3</v>
      </c>
      <c r="E30">
        <v>1617.2</v>
      </c>
      <c r="F30">
        <v>1561.3</v>
      </c>
      <c r="G30">
        <v>1606.15</v>
      </c>
      <c r="H30">
        <v>4054</v>
      </c>
      <c r="I30">
        <v>19443.689999999999</v>
      </c>
      <c r="J30">
        <v>760200</v>
      </c>
      <c r="K30">
        <v>384900</v>
      </c>
      <c r="M30" t="s">
        <v>32</v>
      </c>
      <c r="N30">
        <v>9220</v>
      </c>
      <c r="O30">
        <v>52332.9</v>
      </c>
      <c r="P30">
        <v>22068000</v>
      </c>
      <c r="Q30">
        <v>-196200</v>
      </c>
      <c r="S30" t="s">
        <v>16</v>
      </c>
      <c r="T30" s="16">
        <v>44007</v>
      </c>
      <c r="U30">
        <v>1507</v>
      </c>
      <c r="V30">
        <v>1577.75</v>
      </c>
      <c r="W30">
        <v>1500.4</v>
      </c>
      <c r="X30">
        <v>1572.1</v>
      </c>
      <c r="Y30">
        <v>1543</v>
      </c>
      <c r="Z30">
        <v>7163.85</v>
      </c>
      <c r="AA30">
        <v>375300</v>
      </c>
      <c r="AB30">
        <v>5400</v>
      </c>
      <c r="AD30" t="s">
        <v>32</v>
      </c>
      <c r="AE30">
        <v>5656</v>
      </c>
      <c r="AF30">
        <v>31546.43</v>
      </c>
      <c r="AG30">
        <v>22264200</v>
      </c>
      <c r="AH30">
        <v>73800</v>
      </c>
      <c r="AJ30" t="s">
        <v>16</v>
      </c>
      <c r="AK30" s="16">
        <v>44007</v>
      </c>
      <c r="AL30">
        <v>1502.3</v>
      </c>
      <c r="AM30">
        <v>1515</v>
      </c>
      <c r="AN30">
        <v>1496</v>
      </c>
      <c r="AO30">
        <v>1501.05</v>
      </c>
      <c r="AP30">
        <v>580</v>
      </c>
      <c r="AQ30">
        <v>2616.94</v>
      </c>
      <c r="AR30">
        <v>369900</v>
      </c>
      <c r="AS30">
        <v>25500</v>
      </c>
      <c r="AU30" t="s">
        <v>32</v>
      </c>
      <c r="AV30">
        <v>5396</v>
      </c>
      <c r="AW30">
        <v>29659.420000000002</v>
      </c>
      <c r="AX30">
        <v>22190400</v>
      </c>
      <c r="AY30">
        <v>-183600</v>
      </c>
      <c r="BA30" t="s">
        <v>16</v>
      </c>
      <c r="BB30" s="16">
        <v>44007</v>
      </c>
      <c r="BC30">
        <v>1504</v>
      </c>
      <c r="BD30">
        <v>1514.9</v>
      </c>
      <c r="BE30">
        <v>1485</v>
      </c>
      <c r="BF30">
        <v>1502.3</v>
      </c>
      <c r="BG30">
        <v>518</v>
      </c>
      <c r="BH30">
        <v>2333.44</v>
      </c>
      <c r="BI30">
        <v>344400</v>
      </c>
      <c r="BJ30">
        <v>41700</v>
      </c>
      <c r="BL30" t="s">
        <v>32</v>
      </c>
      <c r="BM30">
        <v>3750</v>
      </c>
      <c r="BN30">
        <v>20058.439999999999</v>
      </c>
      <c r="BO30">
        <v>22374000</v>
      </c>
      <c r="BP30">
        <v>257400</v>
      </c>
      <c r="BR30" t="s">
        <v>16</v>
      </c>
      <c r="BS30" s="16">
        <v>44007</v>
      </c>
      <c r="BT30">
        <v>1555</v>
      </c>
      <c r="BU30">
        <v>1555</v>
      </c>
      <c r="BV30">
        <v>1497.75</v>
      </c>
      <c r="BW30">
        <v>1502.9</v>
      </c>
      <c r="BX30">
        <v>620</v>
      </c>
      <c r="BY30">
        <v>2811.64</v>
      </c>
      <c r="BZ30">
        <v>302700</v>
      </c>
      <c r="CA30">
        <v>45600</v>
      </c>
      <c r="CC30" t="s">
        <v>32</v>
      </c>
      <c r="CD30">
        <v>5927</v>
      </c>
      <c r="CE30">
        <v>32376.52</v>
      </c>
      <c r="CF30">
        <v>22116600</v>
      </c>
      <c r="CG30">
        <v>223200</v>
      </c>
    </row>
    <row r="31" spans="1:85" x14ac:dyDescent="0.3">
      <c r="A31" s="60"/>
      <c r="B31" t="s">
        <v>16</v>
      </c>
      <c r="C31" s="16">
        <v>44042</v>
      </c>
      <c r="D31">
        <v>1570.05</v>
      </c>
      <c r="E31">
        <v>1620</v>
      </c>
      <c r="F31">
        <v>1570.05</v>
      </c>
      <c r="G31">
        <v>1607.6</v>
      </c>
      <c r="H31">
        <v>58</v>
      </c>
      <c r="I31">
        <v>279.62</v>
      </c>
      <c r="J31">
        <v>20700</v>
      </c>
      <c r="K31">
        <v>6900</v>
      </c>
      <c r="M31" t="s">
        <v>33</v>
      </c>
      <c r="N31">
        <v>3996</v>
      </c>
      <c r="O31">
        <v>24996.78</v>
      </c>
      <c r="P31">
        <v>1445000</v>
      </c>
      <c r="Q31">
        <v>25000</v>
      </c>
      <c r="S31" t="s">
        <v>16</v>
      </c>
      <c r="T31" s="16">
        <v>44042</v>
      </c>
      <c r="U31">
        <v>1500.35</v>
      </c>
      <c r="V31">
        <v>1583</v>
      </c>
      <c r="W31">
        <v>1500.35</v>
      </c>
      <c r="X31">
        <v>1580.2</v>
      </c>
      <c r="Y31">
        <v>18</v>
      </c>
      <c r="Z31">
        <v>83.45</v>
      </c>
      <c r="AA31">
        <v>13800</v>
      </c>
      <c r="AB31">
        <v>600</v>
      </c>
      <c r="AD31" t="s">
        <v>33</v>
      </c>
      <c r="AE31">
        <v>2494</v>
      </c>
      <c r="AF31">
        <v>15561.86</v>
      </c>
      <c r="AG31">
        <v>1420000</v>
      </c>
      <c r="AH31">
        <v>8800</v>
      </c>
      <c r="AJ31" t="s">
        <v>16</v>
      </c>
      <c r="AK31" s="16">
        <v>44042</v>
      </c>
      <c r="AL31">
        <v>1501.9</v>
      </c>
      <c r="AM31">
        <v>1514.5</v>
      </c>
      <c r="AN31">
        <v>1501.9</v>
      </c>
      <c r="AO31">
        <v>1504.7</v>
      </c>
      <c r="AP31">
        <v>26</v>
      </c>
      <c r="AQ31">
        <v>117.62</v>
      </c>
      <c r="AR31">
        <v>13200</v>
      </c>
      <c r="AS31">
        <v>3000</v>
      </c>
      <c r="AU31" t="s">
        <v>33</v>
      </c>
      <c r="AV31">
        <v>2343</v>
      </c>
      <c r="AW31">
        <v>14685.189999999999</v>
      </c>
      <c r="AX31">
        <v>1411200</v>
      </c>
      <c r="AY31">
        <v>34200</v>
      </c>
      <c r="BA31" t="s">
        <v>16</v>
      </c>
      <c r="BB31" s="16">
        <v>44042</v>
      </c>
      <c r="BC31">
        <v>1514</v>
      </c>
      <c r="BD31">
        <v>1514</v>
      </c>
      <c r="BE31">
        <v>1497.55</v>
      </c>
      <c r="BF31">
        <v>1497.6</v>
      </c>
      <c r="BG31">
        <v>13</v>
      </c>
      <c r="BH31">
        <v>58.72</v>
      </c>
      <c r="BI31">
        <v>10200</v>
      </c>
      <c r="BJ31">
        <v>-600</v>
      </c>
      <c r="BL31" t="s">
        <v>33</v>
      </c>
      <c r="BM31">
        <v>3306</v>
      </c>
      <c r="BN31">
        <v>20522.75</v>
      </c>
      <c r="BO31">
        <v>1377000</v>
      </c>
      <c r="BP31">
        <v>48200</v>
      </c>
      <c r="BR31" t="s">
        <v>16</v>
      </c>
      <c r="BS31" s="16">
        <v>44042</v>
      </c>
      <c r="BT31">
        <v>1527.25</v>
      </c>
      <c r="BU31">
        <v>1532.3</v>
      </c>
      <c r="BV31">
        <v>1505.5</v>
      </c>
      <c r="BW31">
        <v>1510.3</v>
      </c>
      <c r="BX31">
        <v>36</v>
      </c>
      <c r="BY31">
        <v>163.97</v>
      </c>
      <c r="BZ31">
        <v>10800</v>
      </c>
      <c r="CA31">
        <v>4500</v>
      </c>
      <c r="CC31" t="s">
        <v>33</v>
      </c>
      <c r="CD31">
        <v>3210</v>
      </c>
      <c r="CE31">
        <v>20026.990000000002</v>
      </c>
      <c r="CF31">
        <v>1328800</v>
      </c>
      <c r="CG31">
        <v>17200</v>
      </c>
    </row>
    <row r="32" spans="1:85" x14ac:dyDescent="0.3">
      <c r="A32" s="60"/>
      <c r="B32" t="s">
        <v>17</v>
      </c>
      <c r="C32" s="16">
        <v>43979</v>
      </c>
      <c r="D32">
        <v>717.05</v>
      </c>
      <c r="E32">
        <v>730.45</v>
      </c>
      <c r="F32">
        <v>710.9</v>
      </c>
      <c r="G32">
        <v>727.95</v>
      </c>
      <c r="H32">
        <v>8248</v>
      </c>
      <c r="I32">
        <v>59502.37</v>
      </c>
      <c r="J32">
        <v>8726000</v>
      </c>
      <c r="K32">
        <v>-769000</v>
      </c>
      <c r="M32" t="s">
        <v>34</v>
      </c>
      <c r="N32">
        <v>5394</v>
      </c>
      <c r="O32">
        <v>41140.609999999993</v>
      </c>
      <c r="P32">
        <v>8318200</v>
      </c>
      <c r="Q32">
        <v>376200</v>
      </c>
      <c r="S32" t="s">
        <v>17</v>
      </c>
      <c r="T32" s="16">
        <v>43979</v>
      </c>
      <c r="U32">
        <v>703.95</v>
      </c>
      <c r="V32">
        <v>723.5</v>
      </c>
      <c r="W32">
        <v>700.25</v>
      </c>
      <c r="X32">
        <v>720.9</v>
      </c>
      <c r="Y32">
        <v>11228</v>
      </c>
      <c r="Z32">
        <v>79984.17</v>
      </c>
      <c r="AA32">
        <v>9495000</v>
      </c>
      <c r="AB32">
        <v>-208000</v>
      </c>
      <c r="AD32" t="s">
        <v>34</v>
      </c>
      <c r="AE32">
        <v>8992</v>
      </c>
      <c r="AF32">
        <v>68848.94</v>
      </c>
      <c r="AG32">
        <v>7942000</v>
      </c>
      <c r="AH32">
        <v>503800</v>
      </c>
      <c r="AJ32" t="s">
        <v>17</v>
      </c>
      <c r="AK32" s="16">
        <v>43979</v>
      </c>
      <c r="AL32">
        <v>663.9</v>
      </c>
      <c r="AM32">
        <v>709.8</v>
      </c>
      <c r="AN32">
        <v>660</v>
      </c>
      <c r="AO32">
        <v>705.9</v>
      </c>
      <c r="AP32">
        <v>12158</v>
      </c>
      <c r="AQ32">
        <v>83793.399999999994</v>
      </c>
      <c r="AR32">
        <v>9703000</v>
      </c>
      <c r="AS32">
        <v>265000</v>
      </c>
      <c r="AU32" t="s">
        <v>34</v>
      </c>
      <c r="AV32">
        <v>3351</v>
      </c>
      <c r="AW32">
        <v>24578.67</v>
      </c>
      <c r="AX32">
        <v>7438200</v>
      </c>
      <c r="AY32">
        <v>371800</v>
      </c>
      <c r="BA32" t="s">
        <v>17</v>
      </c>
      <c r="BB32" s="16">
        <v>43979</v>
      </c>
      <c r="BC32">
        <v>675</v>
      </c>
      <c r="BD32">
        <v>680.45</v>
      </c>
      <c r="BE32">
        <v>654.6</v>
      </c>
      <c r="BF32">
        <v>663.4</v>
      </c>
      <c r="BG32">
        <v>6675</v>
      </c>
      <c r="BH32">
        <v>44507.34</v>
      </c>
      <c r="BI32">
        <v>9438000</v>
      </c>
      <c r="BJ32">
        <v>-158000</v>
      </c>
      <c r="BL32" t="s">
        <v>34</v>
      </c>
      <c r="BM32">
        <v>2434</v>
      </c>
      <c r="BN32">
        <v>17492.84</v>
      </c>
      <c r="BO32">
        <v>7066400</v>
      </c>
      <c r="BP32">
        <v>283800</v>
      </c>
      <c r="BR32" t="s">
        <v>17</v>
      </c>
      <c r="BS32" s="16">
        <v>43979</v>
      </c>
      <c r="BT32">
        <v>666.35</v>
      </c>
      <c r="BU32">
        <v>682.8</v>
      </c>
      <c r="BV32">
        <v>653.29999999999995</v>
      </c>
      <c r="BW32">
        <v>667.6</v>
      </c>
      <c r="BX32">
        <v>7786</v>
      </c>
      <c r="BY32">
        <v>52061.42</v>
      </c>
      <c r="BZ32">
        <v>9596000</v>
      </c>
      <c r="CA32">
        <v>-229000</v>
      </c>
      <c r="CC32" t="s">
        <v>34</v>
      </c>
      <c r="CD32">
        <v>2638</v>
      </c>
      <c r="CE32">
        <v>19023.600000000002</v>
      </c>
      <c r="CF32">
        <v>6782600</v>
      </c>
      <c r="CG32">
        <v>-257400</v>
      </c>
    </row>
    <row r="33" spans="1:85" x14ac:dyDescent="0.3">
      <c r="A33" s="60"/>
      <c r="B33" t="s">
        <v>17</v>
      </c>
      <c r="C33" s="16">
        <v>44007</v>
      </c>
      <c r="D33">
        <v>714.55</v>
      </c>
      <c r="E33">
        <v>732</v>
      </c>
      <c r="F33">
        <v>713.5</v>
      </c>
      <c r="G33">
        <v>730.05</v>
      </c>
      <c r="H33">
        <v>2571</v>
      </c>
      <c r="I33">
        <v>18579.2</v>
      </c>
      <c r="J33">
        <v>2873000</v>
      </c>
      <c r="K33">
        <v>1615000</v>
      </c>
      <c r="M33" t="s">
        <v>35</v>
      </c>
      <c r="N33">
        <v>6589</v>
      </c>
      <c r="O33">
        <v>13281.58</v>
      </c>
      <c r="P33">
        <v>9032600</v>
      </c>
      <c r="Q33">
        <v>174000</v>
      </c>
      <c r="S33" t="s">
        <v>17</v>
      </c>
      <c r="T33" s="16">
        <v>44007</v>
      </c>
      <c r="U33">
        <v>705.3</v>
      </c>
      <c r="V33">
        <v>725</v>
      </c>
      <c r="W33">
        <v>701.85</v>
      </c>
      <c r="X33">
        <v>722.9</v>
      </c>
      <c r="Y33">
        <v>1259</v>
      </c>
      <c r="Z33">
        <v>9004.44</v>
      </c>
      <c r="AA33">
        <v>1258000</v>
      </c>
      <c r="AB33">
        <v>343000</v>
      </c>
      <c r="AD33" t="s">
        <v>35</v>
      </c>
      <c r="AE33">
        <v>4427</v>
      </c>
      <c r="AF33">
        <v>9091.4699999999993</v>
      </c>
      <c r="AG33">
        <v>8858600</v>
      </c>
      <c r="AH33">
        <v>-62600</v>
      </c>
      <c r="AJ33" t="s">
        <v>17</v>
      </c>
      <c r="AK33" s="16">
        <v>44007</v>
      </c>
      <c r="AL33">
        <v>664.15</v>
      </c>
      <c r="AM33">
        <v>711</v>
      </c>
      <c r="AN33">
        <v>664.15</v>
      </c>
      <c r="AO33">
        <v>707.55</v>
      </c>
      <c r="AP33">
        <v>1551</v>
      </c>
      <c r="AQ33">
        <v>10701.33</v>
      </c>
      <c r="AR33">
        <v>915000</v>
      </c>
      <c r="AS33">
        <v>511000</v>
      </c>
      <c r="AU33" t="s">
        <v>35</v>
      </c>
      <c r="AV33">
        <v>3274</v>
      </c>
      <c r="AW33">
        <v>6541.89</v>
      </c>
      <c r="AX33">
        <v>8921200</v>
      </c>
      <c r="AY33">
        <v>148200</v>
      </c>
      <c r="BA33" t="s">
        <v>17</v>
      </c>
      <c r="BB33" s="16">
        <v>44007</v>
      </c>
      <c r="BC33">
        <v>670.45</v>
      </c>
      <c r="BD33">
        <v>681.95</v>
      </c>
      <c r="BE33">
        <v>656.9</v>
      </c>
      <c r="BF33">
        <v>665.1</v>
      </c>
      <c r="BG33">
        <v>514</v>
      </c>
      <c r="BH33">
        <v>3438.48</v>
      </c>
      <c r="BI33">
        <v>404000</v>
      </c>
      <c r="BJ33">
        <v>127000</v>
      </c>
      <c r="BL33" t="s">
        <v>35</v>
      </c>
      <c r="BM33">
        <v>4055</v>
      </c>
      <c r="BN33">
        <v>8142.14</v>
      </c>
      <c r="BO33">
        <v>8773000</v>
      </c>
      <c r="BP33">
        <v>-52000</v>
      </c>
      <c r="BR33" t="s">
        <v>17</v>
      </c>
      <c r="BS33" s="16">
        <v>44007</v>
      </c>
      <c r="BT33">
        <v>669.65</v>
      </c>
      <c r="BU33">
        <v>685</v>
      </c>
      <c r="BV33">
        <v>656.45</v>
      </c>
      <c r="BW33">
        <v>670.1</v>
      </c>
      <c r="BX33">
        <v>236</v>
      </c>
      <c r="BY33">
        <v>1580.5</v>
      </c>
      <c r="BZ33">
        <v>277000</v>
      </c>
      <c r="CA33">
        <v>9000</v>
      </c>
      <c r="CC33" t="s">
        <v>35</v>
      </c>
      <c r="CD33">
        <v>5696</v>
      </c>
      <c r="CE33">
        <v>11619.06</v>
      </c>
      <c r="CF33">
        <v>8825000</v>
      </c>
      <c r="CG33">
        <v>191400</v>
      </c>
    </row>
    <row r="34" spans="1:85" x14ac:dyDescent="0.3">
      <c r="A34" s="60"/>
      <c r="B34" t="s">
        <v>17</v>
      </c>
      <c r="C34" s="16">
        <v>44042</v>
      </c>
      <c r="D34">
        <v>0</v>
      </c>
      <c r="E34">
        <v>0</v>
      </c>
      <c r="F34">
        <v>0</v>
      </c>
      <c r="G34">
        <v>736.8</v>
      </c>
      <c r="H34">
        <v>0</v>
      </c>
      <c r="I34">
        <v>0</v>
      </c>
      <c r="J34">
        <v>13000</v>
      </c>
      <c r="K34">
        <v>0</v>
      </c>
      <c r="M34" t="s">
        <v>36</v>
      </c>
      <c r="N34">
        <v>4532</v>
      </c>
      <c r="O34">
        <v>7348.64</v>
      </c>
      <c r="P34">
        <v>2390600</v>
      </c>
      <c r="Q34">
        <v>-96600</v>
      </c>
      <c r="S34" t="s">
        <v>17</v>
      </c>
      <c r="T34" s="16">
        <v>44042</v>
      </c>
      <c r="U34">
        <v>721.9</v>
      </c>
      <c r="V34">
        <v>724</v>
      </c>
      <c r="W34">
        <v>721.9</v>
      </c>
      <c r="X34">
        <v>723</v>
      </c>
      <c r="Y34">
        <v>3</v>
      </c>
      <c r="Z34">
        <v>28.18</v>
      </c>
      <c r="AA34">
        <v>13000</v>
      </c>
      <c r="AB34">
        <v>3900</v>
      </c>
      <c r="AD34" t="s">
        <v>36</v>
      </c>
      <c r="AE34">
        <v>3276</v>
      </c>
      <c r="AF34">
        <v>5229.3899999999994</v>
      </c>
      <c r="AG34">
        <v>2487200</v>
      </c>
      <c r="AH34">
        <v>3800</v>
      </c>
      <c r="AJ34" t="s">
        <v>17</v>
      </c>
      <c r="AK34" s="16">
        <v>44042</v>
      </c>
      <c r="AL34">
        <v>0</v>
      </c>
      <c r="AM34">
        <v>0</v>
      </c>
      <c r="AN34">
        <v>0</v>
      </c>
      <c r="AO34">
        <v>714.05</v>
      </c>
      <c r="AP34">
        <v>0</v>
      </c>
      <c r="AQ34">
        <v>0</v>
      </c>
      <c r="AR34">
        <v>9100</v>
      </c>
      <c r="AS34">
        <v>0</v>
      </c>
      <c r="AU34" t="s">
        <v>36</v>
      </c>
      <c r="AV34">
        <v>2054</v>
      </c>
      <c r="AW34">
        <v>3221.24</v>
      </c>
      <c r="AX34">
        <v>2483400</v>
      </c>
      <c r="AY34">
        <v>70800</v>
      </c>
      <c r="BA34" t="s">
        <v>17</v>
      </c>
      <c r="BB34" s="16">
        <v>44042</v>
      </c>
      <c r="BC34">
        <v>0</v>
      </c>
      <c r="BD34">
        <v>0</v>
      </c>
      <c r="BE34">
        <v>0</v>
      </c>
      <c r="BF34">
        <v>668.5</v>
      </c>
      <c r="BG34">
        <v>0</v>
      </c>
      <c r="BH34">
        <v>0</v>
      </c>
      <c r="BI34">
        <v>9100</v>
      </c>
      <c r="BJ34">
        <v>0</v>
      </c>
      <c r="BL34" t="s">
        <v>36</v>
      </c>
      <c r="BM34">
        <v>2794</v>
      </c>
      <c r="BN34">
        <v>4387.8200000000006</v>
      </c>
      <c r="BO34">
        <v>2412600</v>
      </c>
      <c r="BP34">
        <v>72000</v>
      </c>
      <c r="BR34" t="s">
        <v>17</v>
      </c>
      <c r="BS34" s="16">
        <v>44042</v>
      </c>
      <c r="BT34">
        <v>0</v>
      </c>
      <c r="BU34">
        <v>0</v>
      </c>
      <c r="BV34">
        <v>0</v>
      </c>
      <c r="BW34">
        <v>676.05</v>
      </c>
      <c r="BX34">
        <v>0</v>
      </c>
      <c r="BY34">
        <v>0</v>
      </c>
      <c r="BZ34">
        <v>9100</v>
      </c>
      <c r="CA34">
        <v>0</v>
      </c>
      <c r="CC34" t="s">
        <v>36</v>
      </c>
      <c r="CD34">
        <v>2531</v>
      </c>
      <c r="CE34">
        <v>3962.47</v>
      </c>
      <c r="CF34">
        <v>2340600</v>
      </c>
      <c r="CG34">
        <v>-145200</v>
      </c>
    </row>
    <row r="35" spans="1:85" x14ac:dyDescent="0.3">
      <c r="A35" s="60"/>
      <c r="B35" t="s">
        <v>18</v>
      </c>
      <c r="C35" s="16">
        <v>43979</v>
      </c>
      <c r="D35">
        <v>351.9</v>
      </c>
      <c r="E35">
        <v>358.9</v>
      </c>
      <c r="F35">
        <v>332.35</v>
      </c>
      <c r="G35">
        <v>337.35</v>
      </c>
      <c r="H35">
        <v>38754</v>
      </c>
      <c r="I35">
        <v>159378.78</v>
      </c>
      <c r="J35">
        <v>45500400</v>
      </c>
      <c r="K35">
        <v>-3555600</v>
      </c>
      <c r="M35" t="s">
        <v>37</v>
      </c>
      <c r="N35">
        <v>1609</v>
      </c>
      <c r="O35">
        <v>7210.06</v>
      </c>
      <c r="P35">
        <v>669600</v>
      </c>
      <c r="Q35">
        <v>20000</v>
      </c>
      <c r="S35" t="s">
        <v>18</v>
      </c>
      <c r="T35" s="16">
        <v>43979</v>
      </c>
      <c r="U35">
        <v>362.35</v>
      </c>
      <c r="V35">
        <v>369.65</v>
      </c>
      <c r="W35">
        <v>354.25</v>
      </c>
      <c r="X35">
        <v>355.6</v>
      </c>
      <c r="Y35">
        <v>22787</v>
      </c>
      <c r="Z35">
        <v>99140.86</v>
      </c>
      <c r="AA35">
        <v>49056000</v>
      </c>
      <c r="AB35">
        <v>-3067200</v>
      </c>
      <c r="AD35" t="s">
        <v>37</v>
      </c>
      <c r="AE35">
        <v>644</v>
      </c>
      <c r="AF35">
        <v>2960.24</v>
      </c>
      <c r="AG35">
        <v>649600</v>
      </c>
      <c r="AH35">
        <v>-5600</v>
      </c>
      <c r="AJ35" t="s">
        <v>18</v>
      </c>
      <c r="AK35" s="16">
        <v>43979</v>
      </c>
      <c r="AL35">
        <v>352.9</v>
      </c>
      <c r="AM35">
        <v>367.05</v>
      </c>
      <c r="AN35">
        <v>349.95</v>
      </c>
      <c r="AO35">
        <v>362.25</v>
      </c>
      <c r="AP35">
        <v>23131</v>
      </c>
      <c r="AQ35">
        <v>99483.34</v>
      </c>
      <c r="AR35">
        <v>52123200</v>
      </c>
      <c r="AS35">
        <v>-1263600</v>
      </c>
      <c r="AU35" t="s">
        <v>37</v>
      </c>
      <c r="AV35">
        <v>546</v>
      </c>
      <c r="AW35">
        <v>2543.92</v>
      </c>
      <c r="AX35">
        <v>655200</v>
      </c>
      <c r="AY35">
        <v>-6400</v>
      </c>
      <c r="BA35" t="s">
        <v>18</v>
      </c>
      <c r="BB35" s="16">
        <v>43979</v>
      </c>
      <c r="BC35">
        <v>367.05</v>
      </c>
      <c r="BD35">
        <v>373.45</v>
      </c>
      <c r="BE35">
        <v>349.15</v>
      </c>
      <c r="BF35">
        <v>353.9</v>
      </c>
      <c r="BG35">
        <v>32306</v>
      </c>
      <c r="BH35">
        <v>139974.44</v>
      </c>
      <c r="BI35">
        <v>53386800</v>
      </c>
      <c r="BJ35">
        <v>2121600</v>
      </c>
      <c r="BL35" t="s">
        <v>37</v>
      </c>
      <c r="BM35">
        <v>1074</v>
      </c>
      <c r="BN35">
        <v>4992.03</v>
      </c>
      <c r="BO35">
        <v>661600</v>
      </c>
      <c r="BP35">
        <v>22400</v>
      </c>
      <c r="BR35" t="s">
        <v>18</v>
      </c>
      <c r="BS35" s="16">
        <v>43979</v>
      </c>
      <c r="BT35">
        <v>388.15</v>
      </c>
      <c r="BU35">
        <v>388.7</v>
      </c>
      <c r="BV35">
        <v>352.6</v>
      </c>
      <c r="BW35">
        <v>359.55</v>
      </c>
      <c r="BX35">
        <v>32897</v>
      </c>
      <c r="BY35">
        <v>143956.21</v>
      </c>
      <c r="BZ35">
        <v>51265200</v>
      </c>
      <c r="CA35">
        <v>108000</v>
      </c>
      <c r="CC35" t="s">
        <v>37</v>
      </c>
      <c r="CD35">
        <v>1480</v>
      </c>
      <c r="CE35">
        <v>6746.95</v>
      </c>
      <c r="CF35">
        <v>639200</v>
      </c>
      <c r="CG35">
        <v>-37600</v>
      </c>
    </row>
    <row r="36" spans="1:85" x14ac:dyDescent="0.3">
      <c r="B36" t="s">
        <v>18</v>
      </c>
      <c r="C36" s="16">
        <v>44007</v>
      </c>
      <c r="D36">
        <v>354</v>
      </c>
      <c r="E36">
        <v>360</v>
      </c>
      <c r="F36">
        <v>333.35</v>
      </c>
      <c r="G36">
        <v>337.95</v>
      </c>
      <c r="H36">
        <v>9961</v>
      </c>
      <c r="I36">
        <v>40964.53</v>
      </c>
      <c r="J36">
        <v>15142800</v>
      </c>
      <c r="K36">
        <v>6578400</v>
      </c>
      <c r="M36" t="s">
        <v>38</v>
      </c>
      <c r="N36">
        <v>6615</v>
      </c>
      <c r="O36">
        <v>20819.12</v>
      </c>
      <c r="P36">
        <v>9040000</v>
      </c>
      <c r="Q36">
        <v>1167500</v>
      </c>
      <c r="S36" t="s">
        <v>18</v>
      </c>
      <c r="T36" s="16">
        <v>44007</v>
      </c>
      <c r="U36">
        <v>362.6</v>
      </c>
      <c r="V36">
        <v>370.55</v>
      </c>
      <c r="W36">
        <v>355.4</v>
      </c>
      <c r="X36">
        <v>356.65</v>
      </c>
      <c r="Y36">
        <v>4597</v>
      </c>
      <c r="Z36">
        <v>20114.37</v>
      </c>
      <c r="AA36">
        <v>8564400</v>
      </c>
      <c r="AB36">
        <v>3292800</v>
      </c>
      <c r="AD36" t="s">
        <v>38</v>
      </c>
      <c r="AE36">
        <v>4337</v>
      </c>
      <c r="AF36">
        <v>14507.9</v>
      </c>
      <c r="AG36">
        <v>7872500</v>
      </c>
      <c r="AH36">
        <v>300000</v>
      </c>
      <c r="AJ36" t="s">
        <v>18</v>
      </c>
      <c r="AK36" s="16">
        <v>44007</v>
      </c>
      <c r="AL36">
        <v>351.55</v>
      </c>
      <c r="AM36">
        <v>367.7</v>
      </c>
      <c r="AN36">
        <v>351.55</v>
      </c>
      <c r="AO36">
        <v>363.3</v>
      </c>
      <c r="AP36">
        <v>3433</v>
      </c>
      <c r="AQ36">
        <v>14791.85</v>
      </c>
      <c r="AR36">
        <v>5271600</v>
      </c>
      <c r="AS36">
        <v>1962000</v>
      </c>
      <c r="AU36" t="s">
        <v>38</v>
      </c>
      <c r="AV36">
        <v>5613</v>
      </c>
      <c r="AW36">
        <v>18472.75</v>
      </c>
      <c r="AX36">
        <v>7572500</v>
      </c>
      <c r="AY36">
        <v>195000</v>
      </c>
      <c r="BA36" t="s">
        <v>18</v>
      </c>
      <c r="BB36" s="16">
        <v>44007</v>
      </c>
      <c r="BC36">
        <v>368</v>
      </c>
      <c r="BD36">
        <v>374</v>
      </c>
      <c r="BE36">
        <v>350.95</v>
      </c>
      <c r="BF36">
        <v>355.1</v>
      </c>
      <c r="BG36">
        <v>1932</v>
      </c>
      <c r="BH36">
        <v>8414.34</v>
      </c>
      <c r="BI36">
        <v>3309600</v>
      </c>
      <c r="BJ36">
        <v>624000</v>
      </c>
      <c r="BL36" t="s">
        <v>38</v>
      </c>
      <c r="BM36">
        <v>3361</v>
      </c>
      <c r="BN36">
        <v>10862.51</v>
      </c>
      <c r="BO36">
        <v>7377500</v>
      </c>
      <c r="BP36">
        <v>-102500</v>
      </c>
      <c r="BR36" t="s">
        <v>18</v>
      </c>
      <c r="BS36" s="16">
        <v>44007</v>
      </c>
      <c r="BT36">
        <v>388.25</v>
      </c>
      <c r="BU36">
        <v>388.25</v>
      </c>
      <c r="BV36">
        <v>353.75</v>
      </c>
      <c r="BW36">
        <v>360</v>
      </c>
      <c r="BX36">
        <v>2427</v>
      </c>
      <c r="BY36">
        <v>10597.8</v>
      </c>
      <c r="BZ36">
        <v>2685600</v>
      </c>
      <c r="CA36">
        <v>993600</v>
      </c>
      <c r="CC36" t="s">
        <v>38</v>
      </c>
      <c r="CD36">
        <v>5348</v>
      </c>
      <c r="CE36">
        <v>17684.880000000005</v>
      </c>
      <c r="CF36">
        <v>7480000</v>
      </c>
      <c r="CG36">
        <v>910000</v>
      </c>
    </row>
    <row r="37" spans="1:85" x14ac:dyDescent="0.3">
      <c r="B37" t="s">
        <v>18</v>
      </c>
      <c r="C37" s="16">
        <v>44042</v>
      </c>
      <c r="D37">
        <v>356.2</v>
      </c>
      <c r="E37">
        <v>357.75</v>
      </c>
      <c r="F37">
        <v>335.8</v>
      </c>
      <c r="G37">
        <v>339.6</v>
      </c>
      <c r="H37">
        <v>70</v>
      </c>
      <c r="I37">
        <v>286.85000000000002</v>
      </c>
      <c r="J37">
        <v>90000</v>
      </c>
      <c r="K37">
        <v>39600</v>
      </c>
      <c r="M37" t="s">
        <v>39</v>
      </c>
      <c r="N37">
        <v>16311</v>
      </c>
      <c r="O37">
        <v>117399.24</v>
      </c>
      <c r="P37">
        <v>16539000</v>
      </c>
      <c r="Q37">
        <v>746500</v>
      </c>
      <c r="S37" t="s">
        <v>18</v>
      </c>
      <c r="T37" s="16">
        <v>44042</v>
      </c>
      <c r="U37">
        <v>363</v>
      </c>
      <c r="V37">
        <v>369.7</v>
      </c>
      <c r="W37">
        <v>357.15</v>
      </c>
      <c r="X37">
        <v>357.15</v>
      </c>
      <c r="Y37">
        <v>20</v>
      </c>
      <c r="Z37">
        <v>87.8</v>
      </c>
      <c r="AA37">
        <v>50400</v>
      </c>
      <c r="AB37">
        <v>7200</v>
      </c>
      <c r="AD37" t="s">
        <v>39</v>
      </c>
      <c r="AE37">
        <v>8435</v>
      </c>
      <c r="AF37">
        <v>59933.219999999994</v>
      </c>
      <c r="AG37">
        <v>15792500</v>
      </c>
      <c r="AH37">
        <v>-276000</v>
      </c>
      <c r="AJ37" t="s">
        <v>18</v>
      </c>
      <c r="AK37" s="16">
        <v>44042</v>
      </c>
      <c r="AL37">
        <v>356</v>
      </c>
      <c r="AM37">
        <v>363.35</v>
      </c>
      <c r="AN37">
        <v>356</v>
      </c>
      <c r="AO37">
        <v>365.8</v>
      </c>
      <c r="AP37">
        <v>9</v>
      </c>
      <c r="AQ37">
        <v>38.71</v>
      </c>
      <c r="AR37">
        <v>43200</v>
      </c>
      <c r="AS37">
        <v>3600</v>
      </c>
      <c r="AU37" t="s">
        <v>39</v>
      </c>
      <c r="AV37">
        <v>14431</v>
      </c>
      <c r="AW37">
        <v>101699.22</v>
      </c>
      <c r="AX37">
        <v>16068500</v>
      </c>
      <c r="AY37">
        <v>890250</v>
      </c>
      <c r="BA37" t="s">
        <v>18</v>
      </c>
      <c r="BB37" s="16">
        <v>44042</v>
      </c>
      <c r="BC37">
        <v>367.4</v>
      </c>
      <c r="BD37">
        <v>372.9</v>
      </c>
      <c r="BE37">
        <v>352</v>
      </c>
      <c r="BF37">
        <v>356.6</v>
      </c>
      <c r="BG37">
        <v>40</v>
      </c>
      <c r="BH37">
        <v>173.29</v>
      </c>
      <c r="BI37">
        <v>39600</v>
      </c>
      <c r="BJ37">
        <v>-2400</v>
      </c>
      <c r="BL37" t="s">
        <v>39</v>
      </c>
      <c r="BM37">
        <v>10299</v>
      </c>
      <c r="BN37">
        <v>70924.899999999994</v>
      </c>
      <c r="BO37">
        <v>15178250</v>
      </c>
      <c r="BP37">
        <v>-568100</v>
      </c>
      <c r="BR37" t="s">
        <v>18</v>
      </c>
      <c r="BS37" s="16">
        <v>44042</v>
      </c>
      <c r="BT37">
        <v>382.8</v>
      </c>
      <c r="BU37">
        <v>382.8</v>
      </c>
      <c r="BV37">
        <v>356.25</v>
      </c>
      <c r="BW37">
        <v>361.25</v>
      </c>
      <c r="BX37">
        <v>41</v>
      </c>
      <c r="BY37">
        <v>179.69</v>
      </c>
      <c r="BZ37">
        <v>42000</v>
      </c>
      <c r="CA37">
        <v>20400</v>
      </c>
      <c r="CC37" t="s">
        <v>39</v>
      </c>
      <c r="CD37">
        <v>21965</v>
      </c>
      <c r="CE37">
        <v>149057.97999999998</v>
      </c>
      <c r="CF37">
        <v>15746350</v>
      </c>
      <c r="CG37">
        <v>767900</v>
      </c>
    </row>
    <row r="38" spans="1:85" x14ac:dyDescent="0.3">
      <c r="B38" t="s">
        <v>19</v>
      </c>
      <c r="C38" s="16">
        <v>43979</v>
      </c>
      <c r="D38">
        <v>2620.4499999999998</v>
      </c>
      <c r="E38">
        <v>2634.95</v>
      </c>
      <c r="F38">
        <v>2545.0500000000002</v>
      </c>
      <c r="G38">
        <v>2557</v>
      </c>
      <c r="H38">
        <v>5565</v>
      </c>
      <c r="I38">
        <v>35930.910000000003</v>
      </c>
      <c r="J38">
        <v>1371000</v>
      </c>
      <c r="K38">
        <v>-123500</v>
      </c>
      <c r="M38" t="s">
        <v>40</v>
      </c>
      <c r="N38">
        <v>4690</v>
      </c>
      <c r="O38">
        <v>15742.9</v>
      </c>
      <c r="P38">
        <v>37451200</v>
      </c>
      <c r="Q38">
        <v>1292600</v>
      </c>
      <c r="S38" t="s">
        <v>19</v>
      </c>
      <c r="T38" s="16">
        <v>43979</v>
      </c>
      <c r="U38">
        <v>2642.05</v>
      </c>
      <c r="V38">
        <v>2717.85</v>
      </c>
      <c r="W38">
        <v>2618.35</v>
      </c>
      <c r="X38">
        <v>2637.05</v>
      </c>
      <c r="Y38">
        <v>11734</v>
      </c>
      <c r="Z38">
        <v>78059.149999999994</v>
      </c>
      <c r="AA38">
        <v>1494500</v>
      </c>
      <c r="AB38">
        <v>25500</v>
      </c>
      <c r="AD38" t="s">
        <v>40</v>
      </c>
      <c r="AE38">
        <v>3803</v>
      </c>
      <c r="AF38">
        <v>12814.46</v>
      </c>
      <c r="AG38">
        <v>36158600</v>
      </c>
      <c r="AH38">
        <v>871100</v>
      </c>
      <c r="AJ38" t="s">
        <v>19</v>
      </c>
      <c r="AK38" s="16">
        <v>43979</v>
      </c>
      <c r="AL38">
        <v>2495.1999999999998</v>
      </c>
      <c r="AM38">
        <v>2569.15</v>
      </c>
      <c r="AN38">
        <v>2479.9499999999998</v>
      </c>
      <c r="AO38">
        <v>2550.6</v>
      </c>
      <c r="AP38">
        <v>4144</v>
      </c>
      <c r="AQ38">
        <v>26198.34</v>
      </c>
      <c r="AR38">
        <v>1469000</v>
      </c>
      <c r="AS38">
        <v>12250</v>
      </c>
      <c r="AU38" t="s">
        <v>40</v>
      </c>
      <c r="AV38">
        <v>2794</v>
      </c>
      <c r="AW38">
        <v>9336.7199999999993</v>
      </c>
      <c r="AX38">
        <v>35287500</v>
      </c>
      <c r="AY38">
        <v>1163700</v>
      </c>
      <c r="BA38" t="s">
        <v>19</v>
      </c>
      <c r="BB38" s="16">
        <v>43979</v>
      </c>
      <c r="BC38">
        <v>2513.0500000000002</v>
      </c>
      <c r="BD38">
        <v>2549.85</v>
      </c>
      <c r="BE38">
        <v>2488.4499999999998</v>
      </c>
      <c r="BF38">
        <v>2511.0500000000002</v>
      </c>
      <c r="BG38">
        <v>2405</v>
      </c>
      <c r="BH38">
        <v>15118.98</v>
      </c>
      <c r="BI38">
        <v>1456750</v>
      </c>
      <c r="BJ38">
        <v>7250</v>
      </c>
      <c r="BL38" t="s">
        <v>40</v>
      </c>
      <c r="BM38">
        <v>3018</v>
      </c>
      <c r="BN38">
        <v>10058.91</v>
      </c>
      <c r="BO38">
        <v>34123800</v>
      </c>
      <c r="BP38">
        <v>212300</v>
      </c>
      <c r="BR38" t="s">
        <v>19</v>
      </c>
      <c r="BS38" s="16">
        <v>43979</v>
      </c>
      <c r="BT38">
        <v>2642.35</v>
      </c>
      <c r="BU38">
        <v>2656.4</v>
      </c>
      <c r="BV38">
        <v>2467</v>
      </c>
      <c r="BW38">
        <v>2481.85</v>
      </c>
      <c r="BX38">
        <v>5303</v>
      </c>
      <c r="BY38">
        <v>33782.300000000003</v>
      </c>
      <c r="BZ38">
        <v>1449500</v>
      </c>
      <c r="CA38">
        <v>-42500</v>
      </c>
      <c r="CC38" t="s">
        <v>40</v>
      </c>
      <c r="CD38">
        <v>6573</v>
      </c>
      <c r="CE38">
        <v>21895</v>
      </c>
      <c r="CF38">
        <v>33911500</v>
      </c>
      <c r="CG38">
        <v>827500</v>
      </c>
    </row>
    <row r="39" spans="1:85" x14ac:dyDescent="0.3">
      <c r="B39" t="s">
        <v>19</v>
      </c>
      <c r="C39" s="16">
        <v>44007</v>
      </c>
      <c r="D39">
        <v>2594</v>
      </c>
      <c r="E39">
        <v>2638.2</v>
      </c>
      <c r="F39">
        <v>2548.4</v>
      </c>
      <c r="G39">
        <v>2559.1999999999998</v>
      </c>
      <c r="H39">
        <v>2613</v>
      </c>
      <c r="I39">
        <v>16795.150000000001</v>
      </c>
      <c r="J39">
        <v>541250</v>
      </c>
      <c r="K39">
        <v>302000</v>
      </c>
      <c r="M39" t="s">
        <v>41</v>
      </c>
      <c r="N39">
        <v>3677</v>
      </c>
      <c r="O39">
        <v>34048.85</v>
      </c>
      <c r="P39">
        <v>1789200</v>
      </c>
      <c r="Q39">
        <v>46200</v>
      </c>
      <c r="S39" t="s">
        <v>19</v>
      </c>
      <c r="T39" s="16">
        <v>44007</v>
      </c>
      <c r="U39">
        <v>2636</v>
      </c>
      <c r="V39">
        <v>2720.5</v>
      </c>
      <c r="W39">
        <v>2625.4</v>
      </c>
      <c r="X39">
        <v>2643</v>
      </c>
      <c r="Y39">
        <v>1426</v>
      </c>
      <c r="Z39">
        <v>9506.7999999999993</v>
      </c>
      <c r="AA39">
        <v>239250</v>
      </c>
      <c r="AB39">
        <v>110250</v>
      </c>
      <c r="AD39" t="s">
        <v>41</v>
      </c>
      <c r="AE39">
        <v>9397</v>
      </c>
      <c r="AF39">
        <v>87316</v>
      </c>
      <c r="AG39">
        <v>1743000</v>
      </c>
      <c r="AH39">
        <v>248500</v>
      </c>
      <c r="AJ39" t="s">
        <v>19</v>
      </c>
      <c r="AK39" s="16">
        <v>44007</v>
      </c>
      <c r="AL39">
        <v>2495.25</v>
      </c>
      <c r="AM39">
        <v>2571.65</v>
      </c>
      <c r="AN39">
        <v>2495.25</v>
      </c>
      <c r="AO39">
        <v>2557.0500000000002</v>
      </c>
      <c r="AP39">
        <v>422</v>
      </c>
      <c r="AQ39">
        <v>2670.7</v>
      </c>
      <c r="AR39">
        <v>129000</v>
      </c>
      <c r="AS39">
        <v>44000</v>
      </c>
      <c r="AU39" t="s">
        <v>41</v>
      </c>
      <c r="AV39">
        <v>1890</v>
      </c>
      <c r="AW39">
        <v>18100.28</v>
      </c>
      <c r="AX39">
        <v>1494500</v>
      </c>
      <c r="AY39">
        <v>81200</v>
      </c>
      <c r="BA39" t="s">
        <v>19</v>
      </c>
      <c r="BB39" s="16">
        <v>44007</v>
      </c>
      <c r="BC39">
        <v>2507.6</v>
      </c>
      <c r="BD39">
        <v>2550</v>
      </c>
      <c r="BE39">
        <v>2497.3000000000002</v>
      </c>
      <c r="BF39">
        <v>2517.1999999999998</v>
      </c>
      <c r="BG39">
        <v>242</v>
      </c>
      <c r="BH39">
        <v>1523.15</v>
      </c>
      <c r="BI39">
        <v>85000</v>
      </c>
      <c r="BJ39">
        <v>22250</v>
      </c>
      <c r="BL39" t="s">
        <v>41</v>
      </c>
      <c r="BM39">
        <v>2016</v>
      </c>
      <c r="BN39">
        <v>19147.78</v>
      </c>
      <c r="BO39">
        <v>1413300</v>
      </c>
      <c r="BP39">
        <v>38500</v>
      </c>
      <c r="BR39" t="s">
        <v>19</v>
      </c>
      <c r="BS39" s="16">
        <v>44007</v>
      </c>
      <c r="BT39">
        <v>2640.1</v>
      </c>
      <c r="BU39">
        <v>2656.25</v>
      </c>
      <c r="BV39">
        <v>2474</v>
      </c>
      <c r="BW39">
        <v>2487.1</v>
      </c>
      <c r="BX39">
        <v>309</v>
      </c>
      <c r="BY39">
        <v>1948.8</v>
      </c>
      <c r="BZ39">
        <v>62750</v>
      </c>
      <c r="CA39">
        <v>36000</v>
      </c>
      <c r="CC39" t="s">
        <v>41</v>
      </c>
      <c r="CD39">
        <v>3205</v>
      </c>
      <c r="CE39">
        <v>30752.66</v>
      </c>
      <c r="CF39">
        <v>1374800</v>
      </c>
      <c r="CG39">
        <v>-60900</v>
      </c>
    </row>
    <row r="40" spans="1:85" x14ac:dyDescent="0.3">
      <c r="B40" t="s">
        <v>19</v>
      </c>
      <c r="C40" s="16">
        <v>44042</v>
      </c>
      <c r="D40">
        <v>2590</v>
      </c>
      <c r="E40">
        <v>2640.2</v>
      </c>
      <c r="F40">
        <v>2590</v>
      </c>
      <c r="G40">
        <v>2574.35</v>
      </c>
      <c r="H40">
        <v>5</v>
      </c>
      <c r="I40">
        <v>32.64</v>
      </c>
      <c r="J40">
        <v>11500</v>
      </c>
      <c r="K40">
        <v>250</v>
      </c>
      <c r="M40" t="s">
        <v>42</v>
      </c>
      <c r="N40">
        <v>2583</v>
      </c>
      <c r="O40">
        <v>14342.89</v>
      </c>
      <c r="P40">
        <v>4806225</v>
      </c>
      <c r="Q40">
        <v>92217</v>
      </c>
      <c r="S40" t="s">
        <v>19</v>
      </c>
      <c r="T40" s="16">
        <v>44042</v>
      </c>
      <c r="U40">
        <v>2650</v>
      </c>
      <c r="V40">
        <v>2710.8</v>
      </c>
      <c r="W40">
        <v>2645</v>
      </c>
      <c r="X40">
        <v>2645.3</v>
      </c>
      <c r="Y40">
        <v>31</v>
      </c>
      <c r="Z40">
        <v>206.59</v>
      </c>
      <c r="AA40">
        <v>11250</v>
      </c>
      <c r="AB40">
        <v>4250</v>
      </c>
      <c r="AD40" t="s">
        <v>42</v>
      </c>
      <c r="AE40">
        <v>2234</v>
      </c>
      <c r="AF40">
        <v>12521.76</v>
      </c>
      <c r="AG40">
        <v>4714008</v>
      </c>
      <c r="AH40">
        <v>342297</v>
      </c>
      <c r="AJ40" t="s">
        <v>19</v>
      </c>
      <c r="AK40" s="16">
        <v>44042</v>
      </c>
      <c r="AL40">
        <v>2527</v>
      </c>
      <c r="AM40">
        <v>2527</v>
      </c>
      <c r="AN40">
        <v>2521.0500000000002</v>
      </c>
      <c r="AO40">
        <v>2581</v>
      </c>
      <c r="AP40">
        <v>4</v>
      </c>
      <c r="AQ40">
        <v>25.25</v>
      </c>
      <c r="AR40">
        <v>7000</v>
      </c>
      <c r="AS40">
        <v>0</v>
      </c>
      <c r="AU40" t="s">
        <v>42</v>
      </c>
      <c r="AV40">
        <v>1919</v>
      </c>
      <c r="AW40">
        <v>10461.73</v>
      </c>
      <c r="AX40">
        <v>4371711</v>
      </c>
      <c r="AY40">
        <v>121914</v>
      </c>
      <c r="BA40" t="s">
        <v>19</v>
      </c>
      <c r="BB40" s="16">
        <v>44042</v>
      </c>
      <c r="BC40">
        <v>0</v>
      </c>
      <c r="BD40">
        <v>0</v>
      </c>
      <c r="BE40">
        <v>0</v>
      </c>
      <c r="BF40">
        <v>2532.4</v>
      </c>
      <c r="BG40">
        <v>0</v>
      </c>
      <c r="BH40">
        <v>0</v>
      </c>
      <c r="BI40">
        <v>7000</v>
      </c>
      <c r="BJ40">
        <v>0</v>
      </c>
      <c r="BL40" t="s">
        <v>42</v>
      </c>
      <c r="BM40">
        <v>2476</v>
      </c>
      <c r="BN40">
        <v>13831.89</v>
      </c>
      <c r="BO40">
        <v>4249797</v>
      </c>
      <c r="BP40">
        <v>92217</v>
      </c>
      <c r="BR40" t="s">
        <v>19</v>
      </c>
      <c r="BS40" s="16">
        <v>44042</v>
      </c>
      <c r="BT40">
        <v>2572.3000000000002</v>
      </c>
      <c r="BU40">
        <v>2572.3000000000002</v>
      </c>
      <c r="BV40">
        <v>2492.9499999999998</v>
      </c>
      <c r="BW40">
        <v>2500.6999999999998</v>
      </c>
      <c r="BX40">
        <v>7</v>
      </c>
      <c r="BY40">
        <v>44.29</v>
      </c>
      <c r="BZ40">
        <v>7000</v>
      </c>
      <c r="CA40">
        <v>1750</v>
      </c>
      <c r="CC40" t="s">
        <v>42</v>
      </c>
      <c r="CD40">
        <v>1557</v>
      </c>
      <c r="CE40">
        <v>8566.0899999999983</v>
      </c>
      <c r="CF40">
        <v>4157580</v>
      </c>
      <c r="CG40">
        <v>-64083</v>
      </c>
    </row>
    <row r="41" spans="1:85" x14ac:dyDescent="0.3">
      <c r="B41" t="s">
        <v>20</v>
      </c>
      <c r="C41" s="16">
        <v>43979</v>
      </c>
      <c r="D41">
        <v>4485</v>
      </c>
      <c r="E41">
        <v>4574.95</v>
      </c>
      <c r="F41">
        <v>4078.05</v>
      </c>
      <c r="G41">
        <v>4315.25</v>
      </c>
      <c r="H41">
        <v>15995</v>
      </c>
      <c r="I41">
        <v>85963.37</v>
      </c>
      <c r="J41">
        <v>593875</v>
      </c>
      <c r="K41">
        <v>-40625</v>
      </c>
      <c r="M41" t="s">
        <v>43</v>
      </c>
      <c r="N41">
        <v>1927</v>
      </c>
      <c r="O41">
        <v>5742.8600000000006</v>
      </c>
      <c r="P41">
        <v>1774200</v>
      </c>
      <c r="Q41">
        <v>198300</v>
      </c>
      <c r="S41" t="s">
        <v>20</v>
      </c>
      <c r="T41" s="16">
        <v>43979</v>
      </c>
      <c r="U41">
        <v>4744.8</v>
      </c>
      <c r="V41">
        <v>4744.8</v>
      </c>
      <c r="W41">
        <v>4500</v>
      </c>
      <c r="X41">
        <v>4531.1499999999996</v>
      </c>
      <c r="Y41">
        <v>10116</v>
      </c>
      <c r="Z41">
        <v>58615.86</v>
      </c>
      <c r="AA41">
        <v>634500</v>
      </c>
      <c r="AB41">
        <v>14750</v>
      </c>
      <c r="AD41" t="s">
        <v>43</v>
      </c>
      <c r="AE41">
        <v>784</v>
      </c>
      <c r="AF41">
        <v>2388.11</v>
      </c>
      <c r="AG41">
        <v>1575900</v>
      </c>
      <c r="AH41">
        <v>22500</v>
      </c>
      <c r="AJ41" t="s">
        <v>20</v>
      </c>
      <c r="AK41" s="16">
        <v>43979</v>
      </c>
      <c r="AL41">
        <v>4545.5</v>
      </c>
      <c r="AM41">
        <v>4722.8</v>
      </c>
      <c r="AN41">
        <v>4522.3999999999996</v>
      </c>
      <c r="AO41">
        <v>4692.55</v>
      </c>
      <c r="AP41">
        <v>4302</v>
      </c>
      <c r="AQ41">
        <v>24882.66</v>
      </c>
      <c r="AR41">
        <v>619750</v>
      </c>
      <c r="AS41">
        <v>9000</v>
      </c>
      <c r="AU41" t="s">
        <v>43</v>
      </c>
      <c r="AV41">
        <v>802</v>
      </c>
      <c r="AW41">
        <v>2384.73</v>
      </c>
      <c r="AX41">
        <v>1553400</v>
      </c>
      <c r="AY41">
        <v>0</v>
      </c>
      <c r="BA41" t="s">
        <v>20</v>
      </c>
      <c r="BB41" s="16">
        <v>43979</v>
      </c>
      <c r="BC41">
        <v>4510.6000000000004</v>
      </c>
      <c r="BD41">
        <v>4599.8500000000004</v>
      </c>
      <c r="BE41">
        <v>4423.1000000000004</v>
      </c>
      <c r="BF41">
        <v>4533.45</v>
      </c>
      <c r="BG41">
        <v>3098</v>
      </c>
      <c r="BH41">
        <v>17510.2</v>
      </c>
      <c r="BI41">
        <v>610750</v>
      </c>
      <c r="BJ41">
        <v>1000</v>
      </c>
      <c r="BL41" t="s">
        <v>43</v>
      </c>
      <c r="BM41">
        <v>2747</v>
      </c>
      <c r="BN41">
        <v>8092.09</v>
      </c>
      <c r="BO41">
        <v>1553400</v>
      </c>
      <c r="BP41">
        <v>-92700</v>
      </c>
      <c r="BR41" t="s">
        <v>20</v>
      </c>
      <c r="BS41" s="16">
        <v>43979</v>
      </c>
      <c r="BT41">
        <v>4722.8</v>
      </c>
      <c r="BU41">
        <v>4745.2</v>
      </c>
      <c r="BV41">
        <v>4434.6000000000004</v>
      </c>
      <c r="BW41">
        <v>4452.8</v>
      </c>
      <c r="BX41">
        <v>4289</v>
      </c>
      <c r="BY41">
        <v>24195.08</v>
      </c>
      <c r="BZ41">
        <v>609750</v>
      </c>
      <c r="CA41">
        <v>-48250</v>
      </c>
      <c r="CC41" t="s">
        <v>43</v>
      </c>
      <c r="CD41">
        <v>3377</v>
      </c>
      <c r="CE41">
        <v>9753.85</v>
      </c>
      <c r="CF41">
        <v>1646100</v>
      </c>
      <c r="CG41">
        <v>-234000</v>
      </c>
    </row>
    <row r="42" spans="1:85" x14ac:dyDescent="0.3">
      <c r="B42" t="s">
        <v>20</v>
      </c>
      <c r="C42" s="16">
        <v>44007</v>
      </c>
      <c r="D42">
        <v>4515.3999999999996</v>
      </c>
      <c r="E42">
        <v>4585</v>
      </c>
      <c r="F42">
        <v>4095.3</v>
      </c>
      <c r="G42">
        <v>4325.75</v>
      </c>
      <c r="H42">
        <v>2886</v>
      </c>
      <c r="I42">
        <v>15564.72</v>
      </c>
      <c r="J42">
        <v>174000</v>
      </c>
      <c r="K42">
        <v>108750</v>
      </c>
      <c r="M42" t="s">
        <v>44</v>
      </c>
      <c r="N42">
        <v>7774</v>
      </c>
      <c r="O42">
        <v>42397.04</v>
      </c>
      <c r="P42">
        <v>13288750</v>
      </c>
      <c r="Q42">
        <v>813750</v>
      </c>
      <c r="S42" t="s">
        <v>20</v>
      </c>
      <c r="T42" s="16">
        <v>44007</v>
      </c>
      <c r="U42">
        <v>4738.95</v>
      </c>
      <c r="V42">
        <v>4744.3999999999996</v>
      </c>
      <c r="W42">
        <v>4514.3500000000004</v>
      </c>
      <c r="X42">
        <v>4550.3</v>
      </c>
      <c r="Y42">
        <v>871</v>
      </c>
      <c r="Z42">
        <v>5042.87</v>
      </c>
      <c r="AA42">
        <v>65250</v>
      </c>
      <c r="AB42">
        <v>19375</v>
      </c>
      <c r="AD42" t="s">
        <v>44</v>
      </c>
      <c r="AE42">
        <v>3361</v>
      </c>
      <c r="AF42">
        <v>18611.580000000002</v>
      </c>
      <c r="AG42">
        <v>12475000</v>
      </c>
      <c r="AH42">
        <v>473750</v>
      </c>
      <c r="AJ42" t="s">
        <v>20</v>
      </c>
      <c r="AK42" s="16">
        <v>44007</v>
      </c>
      <c r="AL42">
        <v>4610.6000000000004</v>
      </c>
      <c r="AM42">
        <v>4732.75</v>
      </c>
      <c r="AN42">
        <v>4543.75</v>
      </c>
      <c r="AO42">
        <v>4711.75</v>
      </c>
      <c r="AP42">
        <v>493</v>
      </c>
      <c r="AQ42">
        <v>2866.3</v>
      </c>
      <c r="AR42">
        <v>45875</v>
      </c>
      <c r="AS42">
        <v>28750</v>
      </c>
      <c r="AU42" t="s">
        <v>44</v>
      </c>
      <c r="AV42">
        <v>2481</v>
      </c>
      <c r="AW42">
        <v>13648.94</v>
      </c>
      <c r="AX42">
        <v>12001250</v>
      </c>
      <c r="AY42">
        <v>77500</v>
      </c>
      <c r="BA42" t="s">
        <v>20</v>
      </c>
      <c r="BB42" s="16">
        <v>44007</v>
      </c>
      <c r="BC42">
        <v>4519</v>
      </c>
      <c r="BD42">
        <v>4604.8500000000004</v>
      </c>
      <c r="BE42">
        <v>4450</v>
      </c>
      <c r="BF42">
        <v>4544.5</v>
      </c>
      <c r="BG42">
        <v>170</v>
      </c>
      <c r="BH42">
        <v>966.4</v>
      </c>
      <c r="BI42">
        <v>17125</v>
      </c>
      <c r="BJ42">
        <v>6250</v>
      </c>
      <c r="BL42" t="s">
        <v>44</v>
      </c>
      <c r="BM42">
        <v>3336</v>
      </c>
      <c r="BN42">
        <v>18259.29</v>
      </c>
      <c r="BO42">
        <v>11923750</v>
      </c>
      <c r="BP42">
        <v>-278750</v>
      </c>
      <c r="BR42" t="s">
        <v>20</v>
      </c>
      <c r="BS42" s="16">
        <v>44007</v>
      </c>
      <c r="BT42">
        <v>4800</v>
      </c>
      <c r="BU42">
        <v>4800</v>
      </c>
      <c r="BV42">
        <v>4455</v>
      </c>
      <c r="BW42">
        <v>4468.8500000000004</v>
      </c>
      <c r="BX42">
        <v>102</v>
      </c>
      <c r="BY42">
        <v>575.72</v>
      </c>
      <c r="BZ42">
        <v>10875</v>
      </c>
      <c r="CA42">
        <v>0</v>
      </c>
      <c r="CC42" t="s">
        <v>44</v>
      </c>
      <c r="CD42">
        <v>3879</v>
      </c>
      <c r="CE42">
        <v>21163.87</v>
      </c>
      <c r="CF42">
        <v>12202500</v>
      </c>
      <c r="CG42">
        <v>110000</v>
      </c>
    </row>
    <row r="43" spans="1:85" x14ac:dyDescent="0.3">
      <c r="B43" t="s">
        <v>20</v>
      </c>
      <c r="C43" s="16">
        <v>44042</v>
      </c>
      <c r="D43">
        <v>4360.95</v>
      </c>
      <c r="E43">
        <v>4360.95</v>
      </c>
      <c r="F43">
        <v>4121.8500000000004</v>
      </c>
      <c r="G43">
        <v>4348.3</v>
      </c>
      <c r="H43">
        <v>14</v>
      </c>
      <c r="I43">
        <v>73.67</v>
      </c>
      <c r="J43">
        <v>500</v>
      </c>
      <c r="K43">
        <v>375</v>
      </c>
      <c r="M43" t="s">
        <v>45</v>
      </c>
      <c r="N43">
        <v>3474</v>
      </c>
      <c r="O43">
        <v>32472.899999999998</v>
      </c>
      <c r="P43">
        <v>2366000</v>
      </c>
      <c r="Q43">
        <v>143600</v>
      </c>
      <c r="S43" t="s">
        <v>20</v>
      </c>
      <c r="T43" s="16">
        <v>44042</v>
      </c>
      <c r="U43">
        <v>0</v>
      </c>
      <c r="V43">
        <v>0</v>
      </c>
      <c r="W43">
        <v>0</v>
      </c>
      <c r="X43">
        <v>4579.8</v>
      </c>
      <c r="Y43">
        <v>0</v>
      </c>
      <c r="Z43">
        <v>0</v>
      </c>
      <c r="AA43">
        <v>125</v>
      </c>
      <c r="AB43">
        <v>0</v>
      </c>
      <c r="AD43" t="s">
        <v>45</v>
      </c>
      <c r="AE43">
        <v>1729</v>
      </c>
      <c r="AF43">
        <v>16313.18</v>
      </c>
      <c r="AG43">
        <v>2222400</v>
      </c>
      <c r="AH43">
        <v>-7200</v>
      </c>
      <c r="AJ43" t="s">
        <v>20</v>
      </c>
      <c r="AK43" s="16">
        <v>44042</v>
      </c>
      <c r="AL43">
        <v>0</v>
      </c>
      <c r="AM43">
        <v>0</v>
      </c>
      <c r="AN43">
        <v>0</v>
      </c>
      <c r="AO43">
        <v>4745.05</v>
      </c>
      <c r="AP43">
        <v>0</v>
      </c>
      <c r="AQ43">
        <v>0</v>
      </c>
      <c r="AR43">
        <v>125</v>
      </c>
      <c r="AS43">
        <v>0</v>
      </c>
      <c r="AU43" t="s">
        <v>45</v>
      </c>
      <c r="AV43">
        <v>2338</v>
      </c>
      <c r="AW43">
        <v>21988.75</v>
      </c>
      <c r="AX43">
        <v>2229600</v>
      </c>
      <c r="AY43">
        <v>90000</v>
      </c>
      <c r="BA43" t="s">
        <v>20</v>
      </c>
      <c r="BB43" s="16">
        <v>44042</v>
      </c>
      <c r="BC43">
        <v>0</v>
      </c>
      <c r="BD43">
        <v>0</v>
      </c>
      <c r="BE43">
        <v>0</v>
      </c>
      <c r="BF43">
        <v>4577.3999999999996</v>
      </c>
      <c r="BG43">
        <v>0</v>
      </c>
      <c r="BH43">
        <v>0</v>
      </c>
      <c r="BI43">
        <v>125</v>
      </c>
      <c r="BJ43">
        <v>0</v>
      </c>
      <c r="BL43" t="s">
        <v>45</v>
      </c>
      <c r="BM43">
        <v>1446</v>
      </c>
      <c r="BN43">
        <v>13492.15</v>
      </c>
      <c r="BO43">
        <v>2139600</v>
      </c>
      <c r="BP43">
        <v>54000</v>
      </c>
      <c r="BR43" t="s">
        <v>20</v>
      </c>
      <c r="BS43" s="16">
        <v>44042</v>
      </c>
      <c r="BT43">
        <v>0</v>
      </c>
      <c r="BU43">
        <v>0</v>
      </c>
      <c r="BV43">
        <v>0</v>
      </c>
      <c r="BW43">
        <v>4507.05</v>
      </c>
      <c r="BX43">
        <v>0</v>
      </c>
      <c r="BY43">
        <v>0</v>
      </c>
      <c r="BZ43">
        <v>125</v>
      </c>
      <c r="CA43">
        <v>0</v>
      </c>
      <c r="CC43" t="s">
        <v>45</v>
      </c>
      <c r="CD43">
        <v>1964</v>
      </c>
      <c r="CE43">
        <v>18411.34</v>
      </c>
      <c r="CF43">
        <v>2085600</v>
      </c>
      <c r="CG43">
        <v>-10400</v>
      </c>
    </row>
    <row r="44" spans="1:85" x14ac:dyDescent="0.3">
      <c r="B44" t="s">
        <v>21</v>
      </c>
      <c r="C44" s="16">
        <v>43979</v>
      </c>
      <c r="D44">
        <v>1968.45</v>
      </c>
      <c r="E44">
        <v>2002.5</v>
      </c>
      <c r="F44">
        <v>1843</v>
      </c>
      <c r="G44">
        <v>1885.55</v>
      </c>
      <c r="H44">
        <v>59636</v>
      </c>
      <c r="I44">
        <v>283281.74</v>
      </c>
      <c r="J44">
        <v>5327250</v>
      </c>
      <c r="K44">
        <v>-533750</v>
      </c>
      <c r="M44" t="s">
        <v>46</v>
      </c>
      <c r="N44">
        <v>5412</v>
      </c>
      <c r="O44">
        <v>24433.69</v>
      </c>
      <c r="P44">
        <v>26211900</v>
      </c>
      <c r="Q44">
        <v>155100</v>
      </c>
      <c r="S44" t="s">
        <v>21</v>
      </c>
      <c r="T44" s="16">
        <v>43979</v>
      </c>
      <c r="U44">
        <v>2052.35</v>
      </c>
      <c r="V44">
        <v>2078.25</v>
      </c>
      <c r="W44">
        <v>1963.3</v>
      </c>
      <c r="X44">
        <v>1981.5</v>
      </c>
      <c r="Y44">
        <v>36968</v>
      </c>
      <c r="Z44">
        <v>187041.47</v>
      </c>
      <c r="AA44">
        <v>5861000</v>
      </c>
      <c r="AB44">
        <v>-554750</v>
      </c>
      <c r="AD44" t="s">
        <v>46</v>
      </c>
      <c r="AE44">
        <v>3370</v>
      </c>
      <c r="AF44">
        <v>15444.580000000002</v>
      </c>
      <c r="AG44">
        <v>26056800</v>
      </c>
      <c r="AH44">
        <v>165000</v>
      </c>
      <c r="AJ44" t="s">
        <v>21</v>
      </c>
      <c r="AK44" s="16">
        <v>43979</v>
      </c>
      <c r="AL44">
        <v>1970</v>
      </c>
      <c r="AM44">
        <v>2064</v>
      </c>
      <c r="AN44">
        <v>1925</v>
      </c>
      <c r="AO44">
        <v>2046.6</v>
      </c>
      <c r="AP44">
        <v>74947</v>
      </c>
      <c r="AQ44">
        <v>373280.54</v>
      </c>
      <c r="AR44">
        <v>6415750</v>
      </c>
      <c r="AS44">
        <v>367000</v>
      </c>
      <c r="AU44" t="s">
        <v>46</v>
      </c>
      <c r="AV44">
        <v>6685</v>
      </c>
      <c r="AW44">
        <v>30179.640000000003</v>
      </c>
      <c r="AX44">
        <v>25891800</v>
      </c>
      <c r="AY44">
        <v>1597200</v>
      </c>
      <c r="BA44" t="s">
        <v>21</v>
      </c>
      <c r="BB44" s="16">
        <v>43979</v>
      </c>
      <c r="BC44">
        <v>1953.4</v>
      </c>
      <c r="BD44">
        <v>2004.95</v>
      </c>
      <c r="BE44">
        <v>1914.1</v>
      </c>
      <c r="BF44">
        <v>1963.1</v>
      </c>
      <c r="BG44">
        <v>36109</v>
      </c>
      <c r="BH44">
        <v>177321.5</v>
      </c>
      <c r="BI44">
        <v>6048750</v>
      </c>
      <c r="BJ44">
        <v>-18000</v>
      </c>
      <c r="BL44" t="s">
        <v>46</v>
      </c>
      <c r="BM44">
        <v>3227</v>
      </c>
      <c r="BN44">
        <v>14132.71</v>
      </c>
      <c r="BO44">
        <v>24294600</v>
      </c>
      <c r="BP44">
        <v>504900</v>
      </c>
      <c r="BR44" t="s">
        <v>21</v>
      </c>
      <c r="BS44" s="16">
        <v>43979</v>
      </c>
      <c r="BT44">
        <v>2091.35</v>
      </c>
      <c r="BU44">
        <v>2093.75</v>
      </c>
      <c r="BV44">
        <v>1921.4</v>
      </c>
      <c r="BW44">
        <v>1930.75</v>
      </c>
      <c r="BX44">
        <v>36988</v>
      </c>
      <c r="BY44">
        <v>181844.51</v>
      </c>
      <c r="BZ44">
        <v>6066750</v>
      </c>
      <c r="CA44">
        <v>-271750</v>
      </c>
      <c r="CC44" t="s">
        <v>46</v>
      </c>
      <c r="CD44">
        <v>3989</v>
      </c>
      <c r="CE44">
        <v>17436.68</v>
      </c>
      <c r="CF44">
        <v>23789700</v>
      </c>
      <c r="CG44">
        <v>-986700</v>
      </c>
    </row>
    <row r="45" spans="1:85" x14ac:dyDescent="0.3">
      <c r="B45" t="s">
        <v>21</v>
      </c>
      <c r="C45" s="16">
        <v>44007</v>
      </c>
      <c r="D45">
        <v>1960</v>
      </c>
      <c r="E45">
        <v>2005.85</v>
      </c>
      <c r="F45">
        <v>1845.8</v>
      </c>
      <c r="G45">
        <v>1886.2</v>
      </c>
      <c r="H45">
        <v>10515</v>
      </c>
      <c r="I45">
        <v>49981.01</v>
      </c>
      <c r="J45">
        <v>1607750</v>
      </c>
      <c r="K45">
        <v>753500</v>
      </c>
      <c r="M45" t="s">
        <v>47</v>
      </c>
      <c r="N45">
        <v>13722</v>
      </c>
      <c r="O45">
        <v>132161.09999999998</v>
      </c>
      <c r="P45">
        <v>3669250</v>
      </c>
      <c r="Q45">
        <v>60500</v>
      </c>
      <c r="S45" t="s">
        <v>21</v>
      </c>
      <c r="T45" s="16">
        <v>44007</v>
      </c>
      <c r="U45">
        <v>2049.5500000000002</v>
      </c>
      <c r="V45">
        <v>2082.85</v>
      </c>
      <c r="W45">
        <v>1968.75</v>
      </c>
      <c r="X45">
        <v>1988.5</v>
      </c>
      <c r="Y45">
        <v>4977</v>
      </c>
      <c r="Z45">
        <v>25220.42</v>
      </c>
      <c r="AA45">
        <v>854250</v>
      </c>
      <c r="AB45">
        <v>256750</v>
      </c>
      <c r="AD45" t="s">
        <v>47</v>
      </c>
      <c r="AE45">
        <v>11661</v>
      </c>
      <c r="AF45">
        <v>112707.81</v>
      </c>
      <c r="AG45">
        <v>3608750</v>
      </c>
      <c r="AH45">
        <v>21250</v>
      </c>
      <c r="AJ45" t="s">
        <v>21</v>
      </c>
      <c r="AK45" s="16">
        <v>44007</v>
      </c>
      <c r="AL45">
        <v>1984.65</v>
      </c>
      <c r="AM45">
        <v>2068.65</v>
      </c>
      <c r="AN45">
        <v>1930</v>
      </c>
      <c r="AO45">
        <v>2052.8000000000002</v>
      </c>
      <c r="AP45">
        <v>4667</v>
      </c>
      <c r="AQ45">
        <v>23412.21</v>
      </c>
      <c r="AR45">
        <v>597500</v>
      </c>
      <c r="AS45">
        <v>265500</v>
      </c>
      <c r="AU45" t="s">
        <v>47</v>
      </c>
      <c r="AV45">
        <v>31140</v>
      </c>
      <c r="AW45">
        <v>296843.96999999997</v>
      </c>
      <c r="AX45">
        <v>3587500</v>
      </c>
      <c r="AY45">
        <v>459250</v>
      </c>
      <c r="BA45" t="s">
        <v>21</v>
      </c>
      <c r="BB45" s="16">
        <v>44007</v>
      </c>
      <c r="BC45">
        <v>1973.3</v>
      </c>
      <c r="BD45">
        <v>2006</v>
      </c>
      <c r="BE45">
        <v>1921.55</v>
      </c>
      <c r="BF45">
        <v>1966.35</v>
      </c>
      <c r="BG45">
        <v>1954</v>
      </c>
      <c r="BH45">
        <v>9619.1299999999992</v>
      </c>
      <c r="BI45">
        <v>332000</v>
      </c>
      <c r="BJ45">
        <v>72250</v>
      </c>
      <c r="BL45" t="s">
        <v>47</v>
      </c>
      <c r="BM45">
        <v>5096</v>
      </c>
      <c r="BN45">
        <v>47209.78</v>
      </c>
      <c r="BO45">
        <v>3128250</v>
      </c>
      <c r="BP45">
        <v>26250</v>
      </c>
      <c r="BR45" t="s">
        <v>21</v>
      </c>
      <c r="BS45" s="16">
        <v>44007</v>
      </c>
      <c r="BT45">
        <v>2083.6999999999998</v>
      </c>
      <c r="BU45">
        <v>2083.85</v>
      </c>
      <c r="BV45">
        <v>1928.05</v>
      </c>
      <c r="BW45">
        <v>1936.85</v>
      </c>
      <c r="BX45">
        <v>1679</v>
      </c>
      <c r="BY45">
        <v>8267.39</v>
      </c>
      <c r="BZ45">
        <v>259750</v>
      </c>
      <c r="CA45">
        <v>93250</v>
      </c>
      <c r="CC45" t="s">
        <v>47</v>
      </c>
      <c r="CD45">
        <v>5957</v>
      </c>
      <c r="CE45">
        <v>54980.68</v>
      </c>
      <c r="CF45">
        <v>3102000</v>
      </c>
      <c r="CG45">
        <v>152750</v>
      </c>
    </row>
    <row r="46" spans="1:85" x14ac:dyDescent="0.3">
      <c r="B46" t="s">
        <v>21</v>
      </c>
      <c r="C46" s="16">
        <v>44042</v>
      </c>
      <c r="D46">
        <v>1983</v>
      </c>
      <c r="E46">
        <v>2010</v>
      </c>
      <c r="F46">
        <v>1858</v>
      </c>
      <c r="G46">
        <v>1895</v>
      </c>
      <c r="H46">
        <v>196</v>
      </c>
      <c r="I46">
        <v>932.88</v>
      </c>
      <c r="J46">
        <v>38000</v>
      </c>
      <c r="K46">
        <v>20250</v>
      </c>
      <c r="M46" t="s">
        <v>48</v>
      </c>
      <c r="N46">
        <v>6121</v>
      </c>
      <c r="O46">
        <v>25435.600000000002</v>
      </c>
      <c r="P46">
        <v>302080</v>
      </c>
      <c r="Q46">
        <v>10740</v>
      </c>
      <c r="S46" t="s">
        <v>21</v>
      </c>
      <c r="T46" s="16">
        <v>44042</v>
      </c>
      <c r="U46">
        <v>2056.65</v>
      </c>
      <c r="V46">
        <v>2082</v>
      </c>
      <c r="W46">
        <v>1980</v>
      </c>
      <c r="X46">
        <v>1990.85</v>
      </c>
      <c r="Y46">
        <v>64</v>
      </c>
      <c r="Z46">
        <v>322.22000000000003</v>
      </c>
      <c r="AA46">
        <v>17750</v>
      </c>
      <c r="AB46">
        <v>2750</v>
      </c>
      <c r="AD46" t="s">
        <v>48</v>
      </c>
      <c r="AE46">
        <v>5100</v>
      </c>
      <c r="AF46">
        <v>21323.09</v>
      </c>
      <c r="AG46">
        <v>291340</v>
      </c>
      <c r="AH46">
        <v>-12060</v>
      </c>
      <c r="AJ46" t="s">
        <v>21</v>
      </c>
      <c r="AK46" s="16">
        <v>44042</v>
      </c>
      <c r="AL46">
        <v>1983.65</v>
      </c>
      <c r="AM46">
        <v>2067.65</v>
      </c>
      <c r="AN46">
        <v>1950</v>
      </c>
      <c r="AO46">
        <v>2056.65</v>
      </c>
      <c r="AP46">
        <v>75</v>
      </c>
      <c r="AQ46">
        <v>377.1</v>
      </c>
      <c r="AR46">
        <v>15000</v>
      </c>
      <c r="AS46">
        <v>-6000</v>
      </c>
      <c r="AU46" t="s">
        <v>48</v>
      </c>
      <c r="AV46">
        <v>4633</v>
      </c>
      <c r="AW46">
        <v>18429.89</v>
      </c>
      <c r="AX46">
        <v>303400</v>
      </c>
      <c r="AY46">
        <v>-10085</v>
      </c>
      <c r="BA46" t="s">
        <v>21</v>
      </c>
      <c r="BB46" s="16">
        <v>44042</v>
      </c>
      <c r="BC46">
        <v>1987</v>
      </c>
      <c r="BD46">
        <v>2007.8</v>
      </c>
      <c r="BE46">
        <v>1949.15</v>
      </c>
      <c r="BF46">
        <v>1983.15</v>
      </c>
      <c r="BG46">
        <v>48</v>
      </c>
      <c r="BH46">
        <v>237.39</v>
      </c>
      <c r="BI46">
        <v>21000</v>
      </c>
      <c r="BJ46">
        <v>-2750</v>
      </c>
      <c r="BL46" t="s">
        <v>48</v>
      </c>
      <c r="BM46">
        <v>4816</v>
      </c>
      <c r="BN46">
        <v>18886.5</v>
      </c>
      <c r="BO46">
        <v>313485</v>
      </c>
      <c r="BP46">
        <v>12185</v>
      </c>
      <c r="BR46" t="s">
        <v>21</v>
      </c>
      <c r="BS46" s="16">
        <v>44042</v>
      </c>
      <c r="BT46">
        <v>2065</v>
      </c>
      <c r="BU46">
        <v>2065</v>
      </c>
      <c r="BV46">
        <v>1948</v>
      </c>
      <c r="BW46">
        <v>1950.05</v>
      </c>
      <c r="BX46">
        <v>100</v>
      </c>
      <c r="BY46">
        <v>492.32</v>
      </c>
      <c r="BZ46">
        <v>23750</v>
      </c>
      <c r="CA46">
        <v>15250</v>
      </c>
      <c r="CC46" t="s">
        <v>48</v>
      </c>
      <c r="CD46">
        <v>7023</v>
      </c>
      <c r="CE46">
        <v>27957.839999999997</v>
      </c>
      <c r="CF46">
        <v>301300</v>
      </c>
      <c r="CG46">
        <v>-740</v>
      </c>
    </row>
    <row r="47" spans="1:85" x14ac:dyDescent="0.3">
      <c r="B47" t="s">
        <v>22</v>
      </c>
      <c r="C47" s="16">
        <v>43979</v>
      </c>
      <c r="D47">
        <v>957.9</v>
      </c>
      <c r="E47">
        <v>995.35</v>
      </c>
      <c r="F47">
        <v>957.65</v>
      </c>
      <c r="G47">
        <v>989.1</v>
      </c>
      <c r="H47">
        <v>1757</v>
      </c>
      <c r="I47">
        <v>13794.47</v>
      </c>
      <c r="J47">
        <v>897600</v>
      </c>
      <c r="K47">
        <v>35200</v>
      </c>
      <c r="M47" t="s">
        <v>49</v>
      </c>
      <c r="N47">
        <v>5543</v>
      </c>
      <c r="O47">
        <v>11392.11</v>
      </c>
      <c r="P47">
        <v>13998600</v>
      </c>
      <c r="Q47">
        <v>3307500</v>
      </c>
      <c r="S47" t="s">
        <v>22</v>
      </c>
      <c r="T47" s="16">
        <v>43979</v>
      </c>
      <c r="U47">
        <v>967.85</v>
      </c>
      <c r="V47">
        <v>1004</v>
      </c>
      <c r="W47">
        <v>967</v>
      </c>
      <c r="X47">
        <v>972.15</v>
      </c>
      <c r="Y47">
        <v>2521</v>
      </c>
      <c r="Z47">
        <v>19899.060000000001</v>
      </c>
      <c r="AA47">
        <v>862400</v>
      </c>
      <c r="AB47">
        <v>124000</v>
      </c>
      <c r="AD47" t="s">
        <v>49</v>
      </c>
      <c r="AE47">
        <v>4704</v>
      </c>
      <c r="AF47">
        <v>10335.879999999999</v>
      </c>
      <c r="AG47">
        <v>10691100</v>
      </c>
      <c r="AH47">
        <v>592900</v>
      </c>
      <c r="AJ47" t="s">
        <v>22</v>
      </c>
      <c r="AK47" s="16">
        <v>43979</v>
      </c>
      <c r="AL47">
        <v>957.85</v>
      </c>
      <c r="AM47">
        <v>972.85</v>
      </c>
      <c r="AN47">
        <v>937.4</v>
      </c>
      <c r="AO47">
        <v>964.1</v>
      </c>
      <c r="AP47">
        <v>1526</v>
      </c>
      <c r="AQ47">
        <v>11670.51</v>
      </c>
      <c r="AR47">
        <v>738400</v>
      </c>
      <c r="AS47">
        <v>-21600</v>
      </c>
      <c r="AU47" t="s">
        <v>49</v>
      </c>
      <c r="AV47">
        <v>3605</v>
      </c>
      <c r="AW47">
        <v>7688.73</v>
      </c>
      <c r="AX47">
        <v>10098200</v>
      </c>
      <c r="AY47">
        <v>-519400</v>
      </c>
      <c r="BA47" t="s">
        <v>22</v>
      </c>
      <c r="BB47" s="16">
        <v>43979</v>
      </c>
      <c r="BC47">
        <v>930</v>
      </c>
      <c r="BD47">
        <v>959.65</v>
      </c>
      <c r="BE47">
        <v>921.3</v>
      </c>
      <c r="BF47">
        <v>950.45</v>
      </c>
      <c r="BG47">
        <v>1327</v>
      </c>
      <c r="BH47">
        <v>10045.83</v>
      </c>
      <c r="BI47">
        <v>760000</v>
      </c>
      <c r="BJ47">
        <v>52800</v>
      </c>
      <c r="BL47" t="s">
        <v>49</v>
      </c>
      <c r="BM47">
        <v>2941</v>
      </c>
      <c r="BN47">
        <v>6091.01</v>
      </c>
      <c r="BO47">
        <v>10617600</v>
      </c>
      <c r="BP47">
        <v>634800</v>
      </c>
      <c r="BR47" t="s">
        <v>22</v>
      </c>
      <c r="BS47" s="16">
        <v>43979</v>
      </c>
      <c r="BT47">
        <v>938.35</v>
      </c>
      <c r="BU47">
        <v>956.3</v>
      </c>
      <c r="BV47">
        <v>912.5</v>
      </c>
      <c r="BW47">
        <v>920.1</v>
      </c>
      <c r="BX47">
        <v>1313</v>
      </c>
      <c r="BY47">
        <v>9797.61</v>
      </c>
      <c r="BZ47">
        <v>707200</v>
      </c>
      <c r="CA47">
        <v>-19200</v>
      </c>
      <c r="CC47" t="s">
        <v>49</v>
      </c>
      <c r="CD47">
        <v>2846</v>
      </c>
      <c r="CE47">
        <v>6037.8899999999994</v>
      </c>
      <c r="CF47">
        <v>9982800</v>
      </c>
      <c r="CG47">
        <v>2254000</v>
      </c>
    </row>
    <row r="48" spans="1:85" x14ac:dyDescent="0.3">
      <c r="B48" t="s">
        <v>22</v>
      </c>
      <c r="C48" s="16">
        <v>44007</v>
      </c>
      <c r="D48">
        <v>969.45</v>
      </c>
      <c r="E48">
        <v>988</v>
      </c>
      <c r="F48">
        <v>962.55</v>
      </c>
      <c r="G48">
        <v>984.55</v>
      </c>
      <c r="H48">
        <v>219</v>
      </c>
      <c r="I48">
        <v>1713.38</v>
      </c>
      <c r="J48">
        <v>160800</v>
      </c>
      <c r="K48">
        <v>69600</v>
      </c>
      <c r="M48" t="s">
        <v>50</v>
      </c>
      <c r="N48">
        <v>7544</v>
      </c>
      <c r="O48">
        <v>72816.639999999999</v>
      </c>
      <c r="P48">
        <v>2995300</v>
      </c>
      <c r="Q48">
        <v>28600</v>
      </c>
      <c r="S48" t="s">
        <v>22</v>
      </c>
      <c r="T48" s="16">
        <v>44007</v>
      </c>
      <c r="U48">
        <v>986.2</v>
      </c>
      <c r="V48">
        <v>998.65</v>
      </c>
      <c r="W48">
        <v>962.45</v>
      </c>
      <c r="X48">
        <v>967.4</v>
      </c>
      <c r="Y48">
        <v>269</v>
      </c>
      <c r="Z48">
        <v>2112.6</v>
      </c>
      <c r="AA48">
        <v>91200</v>
      </c>
      <c r="AB48">
        <v>38400</v>
      </c>
      <c r="AD48" t="s">
        <v>50</v>
      </c>
      <c r="AE48">
        <v>4822</v>
      </c>
      <c r="AF48">
        <v>45933.009999999995</v>
      </c>
      <c r="AG48">
        <v>2966700</v>
      </c>
      <c r="AH48">
        <v>139700</v>
      </c>
      <c r="AJ48" t="s">
        <v>22</v>
      </c>
      <c r="AK48" s="16">
        <v>44007</v>
      </c>
      <c r="AL48">
        <v>954.55</v>
      </c>
      <c r="AM48">
        <v>965.95</v>
      </c>
      <c r="AN48">
        <v>935</v>
      </c>
      <c r="AO48">
        <v>959.15</v>
      </c>
      <c r="AP48">
        <v>104</v>
      </c>
      <c r="AQ48">
        <v>793.77</v>
      </c>
      <c r="AR48">
        <v>52800</v>
      </c>
      <c r="AS48">
        <v>39200</v>
      </c>
      <c r="AU48" t="s">
        <v>50</v>
      </c>
      <c r="AV48">
        <v>6326</v>
      </c>
      <c r="AW48">
        <v>58501.74</v>
      </c>
      <c r="AX48">
        <v>2827000</v>
      </c>
      <c r="AY48">
        <v>315700</v>
      </c>
      <c r="BA48" t="s">
        <v>22</v>
      </c>
      <c r="BB48" s="16">
        <v>44007</v>
      </c>
      <c r="BC48">
        <v>949.95</v>
      </c>
      <c r="BD48">
        <v>954.7</v>
      </c>
      <c r="BE48">
        <v>946.6</v>
      </c>
      <c r="BF48">
        <v>954.3</v>
      </c>
      <c r="BG48">
        <v>12</v>
      </c>
      <c r="BH48">
        <v>91.21</v>
      </c>
      <c r="BI48">
        <v>13600</v>
      </c>
      <c r="BJ48">
        <v>4800</v>
      </c>
      <c r="BL48" t="s">
        <v>50</v>
      </c>
      <c r="BM48">
        <v>7300</v>
      </c>
      <c r="BN48">
        <v>66373.25</v>
      </c>
      <c r="BO48">
        <v>2511300</v>
      </c>
      <c r="BP48">
        <v>279400</v>
      </c>
      <c r="BR48" t="s">
        <v>22</v>
      </c>
      <c r="BS48" s="16">
        <v>44007</v>
      </c>
      <c r="BT48">
        <v>930</v>
      </c>
      <c r="BU48">
        <v>930</v>
      </c>
      <c r="BV48">
        <v>910.55</v>
      </c>
      <c r="BW48">
        <v>910.55</v>
      </c>
      <c r="BX48">
        <v>2</v>
      </c>
      <c r="BY48">
        <v>14.72</v>
      </c>
      <c r="BZ48">
        <v>8800</v>
      </c>
      <c r="CA48">
        <v>800</v>
      </c>
      <c r="CC48" t="s">
        <v>50</v>
      </c>
      <c r="CD48">
        <v>8921</v>
      </c>
      <c r="CE48">
        <v>80275.959999999992</v>
      </c>
      <c r="CF48">
        <v>2231900</v>
      </c>
      <c r="CG48">
        <v>-526900</v>
      </c>
    </row>
    <row r="49" spans="2:85" x14ac:dyDescent="0.3">
      <c r="B49" t="s">
        <v>22</v>
      </c>
      <c r="C49" s="16">
        <v>44042</v>
      </c>
      <c r="D49">
        <v>985.05</v>
      </c>
      <c r="E49">
        <v>985.05</v>
      </c>
      <c r="F49">
        <v>985.05</v>
      </c>
      <c r="G49">
        <v>985.05</v>
      </c>
      <c r="H49">
        <v>1</v>
      </c>
      <c r="I49">
        <v>7.88</v>
      </c>
      <c r="J49">
        <v>1600</v>
      </c>
      <c r="K49">
        <v>800</v>
      </c>
      <c r="M49" t="s">
        <v>51</v>
      </c>
      <c r="N49">
        <v>1563</v>
      </c>
      <c r="O49">
        <v>7011</v>
      </c>
      <c r="P49">
        <v>5497600</v>
      </c>
      <c r="Q49">
        <v>104400</v>
      </c>
      <c r="S49" t="s">
        <v>22</v>
      </c>
      <c r="T49" s="16">
        <v>44042</v>
      </c>
      <c r="U49">
        <v>980</v>
      </c>
      <c r="V49">
        <v>980</v>
      </c>
      <c r="W49">
        <v>980</v>
      </c>
      <c r="X49">
        <v>985.25</v>
      </c>
      <c r="Y49">
        <v>1</v>
      </c>
      <c r="Z49">
        <v>7.84</v>
      </c>
      <c r="AA49">
        <v>800</v>
      </c>
      <c r="AB49">
        <v>800</v>
      </c>
      <c r="AD49" t="s">
        <v>51</v>
      </c>
      <c r="AE49">
        <v>1351</v>
      </c>
      <c r="AF49">
        <v>6073.7699999999995</v>
      </c>
      <c r="AG49">
        <v>5393200</v>
      </c>
      <c r="AH49">
        <v>287800</v>
      </c>
      <c r="AJ49" t="s">
        <v>22</v>
      </c>
      <c r="AK49" s="16">
        <v>44042</v>
      </c>
      <c r="AL49">
        <v>0</v>
      </c>
      <c r="AM49">
        <v>0</v>
      </c>
      <c r="AN49">
        <v>0</v>
      </c>
      <c r="AO49">
        <v>977.95</v>
      </c>
      <c r="AP49">
        <v>0</v>
      </c>
      <c r="AQ49">
        <v>0</v>
      </c>
      <c r="AR49">
        <v>0</v>
      </c>
      <c r="AS49">
        <v>0</v>
      </c>
      <c r="AU49" t="s">
        <v>51</v>
      </c>
      <c r="AV49">
        <v>850</v>
      </c>
      <c r="AW49">
        <v>3690.6</v>
      </c>
      <c r="AX49">
        <v>5105400</v>
      </c>
      <c r="AY49">
        <v>244300</v>
      </c>
      <c r="BA49" t="s">
        <v>22</v>
      </c>
      <c r="BB49" s="16">
        <v>44042</v>
      </c>
      <c r="BC49">
        <v>0</v>
      </c>
      <c r="BD49">
        <v>0</v>
      </c>
      <c r="BE49">
        <v>0</v>
      </c>
      <c r="BF49">
        <v>958.55</v>
      </c>
      <c r="BG49">
        <v>0</v>
      </c>
      <c r="BH49">
        <v>0</v>
      </c>
      <c r="BI49">
        <v>0</v>
      </c>
      <c r="BJ49">
        <v>0</v>
      </c>
      <c r="BL49" t="s">
        <v>51</v>
      </c>
      <c r="BM49">
        <v>1208</v>
      </c>
      <c r="BN49">
        <v>5299.82</v>
      </c>
      <c r="BO49">
        <v>4861100</v>
      </c>
      <c r="BP49">
        <v>316100</v>
      </c>
      <c r="BR49" t="s">
        <v>22</v>
      </c>
      <c r="BS49" s="16">
        <v>44042</v>
      </c>
      <c r="BT49">
        <v>0</v>
      </c>
      <c r="BU49">
        <v>0</v>
      </c>
      <c r="BV49">
        <v>0</v>
      </c>
      <c r="BW49">
        <v>929.2</v>
      </c>
      <c r="BX49">
        <v>0</v>
      </c>
      <c r="BY49">
        <v>0</v>
      </c>
      <c r="BZ49">
        <v>0</v>
      </c>
      <c r="CA49">
        <v>0</v>
      </c>
      <c r="CC49" t="s">
        <v>51</v>
      </c>
      <c r="CD49">
        <v>1430</v>
      </c>
      <c r="CE49">
        <v>6307.12</v>
      </c>
      <c r="CF49">
        <v>4545000</v>
      </c>
      <c r="CG49">
        <v>-133400</v>
      </c>
    </row>
    <row r="50" spans="2:85" x14ac:dyDescent="0.3">
      <c r="B50" t="s">
        <v>615</v>
      </c>
      <c r="C50" s="16">
        <v>43979</v>
      </c>
      <c r="D50">
        <v>204.6</v>
      </c>
      <c r="E50">
        <v>209</v>
      </c>
      <c r="F50">
        <v>192.6</v>
      </c>
      <c r="G50">
        <v>200.25</v>
      </c>
      <c r="H50">
        <v>11337</v>
      </c>
      <c r="I50">
        <v>27075.25</v>
      </c>
      <c r="J50">
        <v>11361600</v>
      </c>
      <c r="K50">
        <v>-289200</v>
      </c>
      <c r="M50" t="s">
        <v>52</v>
      </c>
      <c r="N50">
        <v>6318</v>
      </c>
      <c r="O50">
        <v>16776.14</v>
      </c>
      <c r="P50">
        <v>63535000</v>
      </c>
      <c r="Q50">
        <v>4767500</v>
      </c>
      <c r="S50" t="s">
        <v>615</v>
      </c>
      <c r="T50" s="16">
        <v>43979</v>
      </c>
      <c r="U50">
        <v>220</v>
      </c>
      <c r="V50">
        <v>220</v>
      </c>
      <c r="W50">
        <v>207.65</v>
      </c>
      <c r="X50">
        <v>209</v>
      </c>
      <c r="Y50">
        <v>7555</v>
      </c>
      <c r="Z50">
        <v>19376.2</v>
      </c>
      <c r="AA50">
        <v>11650800</v>
      </c>
      <c r="AB50">
        <v>518400</v>
      </c>
      <c r="AD50" t="s">
        <v>52</v>
      </c>
      <c r="AE50">
        <v>2901</v>
      </c>
      <c r="AF50">
        <v>8025.9299999999994</v>
      </c>
      <c r="AG50">
        <v>58767500</v>
      </c>
      <c r="AH50">
        <v>-1999000</v>
      </c>
      <c r="AJ50" t="s">
        <v>615</v>
      </c>
      <c r="AK50" s="16">
        <v>43979</v>
      </c>
      <c r="AL50">
        <v>212.95</v>
      </c>
      <c r="AM50">
        <v>224.75</v>
      </c>
      <c r="AN50">
        <v>212.3</v>
      </c>
      <c r="AO50">
        <v>222.5</v>
      </c>
      <c r="AP50">
        <v>6056</v>
      </c>
      <c r="AQ50">
        <v>15880.48</v>
      </c>
      <c r="AR50">
        <v>11132400</v>
      </c>
      <c r="AS50">
        <v>-183600</v>
      </c>
      <c r="AU50" t="s">
        <v>52</v>
      </c>
      <c r="AV50">
        <v>3800</v>
      </c>
      <c r="AW50">
        <v>10382.559999999998</v>
      </c>
      <c r="AX50">
        <v>60766500</v>
      </c>
      <c r="AY50">
        <v>135000</v>
      </c>
      <c r="BA50" t="s">
        <v>615</v>
      </c>
      <c r="BB50" s="16">
        <v>43979</v>
      </c>
      <c r="BC50">
        <v>231.95</v>
      </c>
      <c r="BD50">
        <v>232.6</v>
      </c>
      <c r="BE50">
        <v>214</v>
      </c>
      <c r="BF50">
        <v>216.6</v>
      </c>
      <c r="BG50">
        <v>8551</v>
      </c>
      <c r="BH50">
        <v>22684.16</v>
      </c>
      <c r="BI50">
        <v>11316000</v>
      </c>
      <c r="BJ50">
        <v>882000</v>
      </c>
      <c r="BL50" t="s">
        <v>52</v>
      </c>
      <c r="BM50">
        <v>4379</v>
      </c>
      <c r="BN50">
        <v>11991.199999999999</v>
      </c>
      <c r="BO50">
        <v>60631500</v>
      </c>
      <c r="BP50">
        <v>-709500</v>
      </c>
      <c r="BR50" t="s">
        <v>615</v>
      </c>
      <c r="BS50" s="16">
        <v>43979</v>
      </c>
      <c r="BT50">
        <v>244</v>
      </c>
      <c r="BU50">
        <v>244.5</v>
      </c>
      <c r="BV50">
        <v>221</v>
      </c>
      <c r="BW50">
        <v>226.6</v>
      </c>
      <c r="BX50">
        <v>6868</v>
      </c>
      <c r="BY50">
        <v>18789.04</v>
      </c>
      <c r="BZ50">
        <v>10434000</v>
      </c>
      <c r="CA50">
        <v>-428400</v>
      </c>
      <c r="CC50" t="s">
        <v>52</v>
      </c>
      <c r="CD50">
        <v>5576</v>
      </c>
      <c r="CE50">
        <v>15754.56</v>
      </c>
      <c r="CF50">
        <v>61341000</v>
      </c>
      <c r="CG50">
        <v>2061000</v>
      </c>
    </row>
    <row r="51" spans="2:85" x14ac:dyDescent="0.3">
      <c r="B51" t="s">
        <v>615</v>
      </c>
      <c r="C51" s="16">
        <v>44007</v>
      </c>
      <c r="D51">
        <v>201.05</v>
      </c>
      <c r="E51">
        <v>207.55</v>
      </c>
      <c r="F51">
        <v>190.65</v>
      </c>
      <c r="G51">
        <v>198.05</v>
      </c>
      <c r="H51">
        <v>3472</v>
      </c>
      <c r="I51">
        <v>8187.62</v>
      </c>
      <c r="J51">
        <v>2689200</v>
      </c>
      <c r="K51">
        <v>1712400</v>
      </c>
      <c r="M51" t="s">
        <v>53</v>
      </c>
      <c r="N51">
        <v>2547</v>
      </c>
      <c r="O51">
        <v>11707.46</v>
      </c>
      <c r="P51">
        <v>26903192</v>
      </c>
      <c r="Q51">
        <v>1221486</v>
      </c>
      <c r="S51" t="s">
        <v>615</v>
      </c>
      <c r="T51" s="16">
        <v>44007</v>
      </c>
      <c r="U51">
        <v>217</v>
      </c>
      <c r="V51">
        <v>218.95</v>
      </c>
      <c r="W51">
        <v>206.9</v>
      </c>
      <c r="X51">
        <v>207.85</v>
      </c>
      <c r="Y51">
        <v>1169</v>
      </c>
      <c r="Z51">
        <v>2980.83</v>
      </c>
      <c r="AA51">
        <v>976800</v>
      </c>
      <c r="AB51">
        <v>558000</v>
      </c>
      <c r="AD51" t="s">
        <v>53</v>
      </c>
      <c r="AE51">
        <v>2003</v>
      </c>
      <c r="AF51">
        <v>9308.1899999999987</v>
      </c>
      <c r="AG51">
        <v>25681706</v>
      </c>
      <c r="AH51">
        <v>201926</v>
      </c>
      <c r="AJ51" t="s">
        <v>615</v>
      </c>
      <c r="AK51" s="16">
        <v>44007</v>
      </c>
      <c r="AL51">
        <v>212.2</v>
      </c>
      <c r="AM51">
        <v>223.55</v>
      </c>
      <c r="AN51">
        <v>212.15</v>
      </c>
      <c r="AO51">
        <v>222.1</v>
      </c>
      <c r="AP51">
        <v>351</v>
      </c>
      <c r="AQ51">
        <v>916.03</v>
      </c>
      <c r="AR51">
        <v>418800</v>
      </c>
      <c r="AS51">
        <v>33600</v>
      </c>
      <c r="AU51" t="s">
        <v>53</v>
      </c>
      <c r="AV51">
        <v>2619</v>
      </c>
      <c r="AW51">
        <v>11840.41</v>
      </c>
      <c r="AX51">
        <v>25479780</v>
      </c>
      <c r="AY51">
        <v>385580</v>
      </c>
      <c r="BA51" t="s">
        <v>615</v>
      </c>
      <c r="BB51" s="16">
        <v>44007</v>
      </c>
      <c r="BC51">
        <v>229.2</v>
      </c>
      <c r="BD51">
        <v>232</v>
      </c>
      <c r="BE51">
        <v>213.9</v>
      </c>
      <c r="BF51">
        <v>215.7</v>
      </c>
      <c r="BG51">
        <v>513</v>
      </c>
      <c r="BH51">
        <v>1355.25</v>
      </c>
      <c r="BI51">
        <v>385200</v>
      </c>
      <c r="BJ51">
        <v>92400</v>
      </c>
      <c r="BL51" t="s">
        <v>53</v>
      </c>
      <c r="BM51">
        <v>2414</v>
      </c>
      <c r="BN51">
        <v>10590.75</v>
      </c>
      <c r="BO51">
        <v>25094200</v>
      </c>
      <c r="BP51">
        <v>1339600</v>
      </c>
      <c r="BR51" t="s">
        <v>615</v>
      </c>
      <c r="BS51" s="16">
        <v>44007</v>
      </c>
      <c r="BT51">
        <v>242.1</v>
      </c>
      <c r="BU51">
        <v>242.1</v>
      </c>
      <c r="BV51">
        <v>222.15</v>
      </c>
      <c r="BW51">
        <v>226.45</v>
      </c>
      <c r="BX51">
        <v>286</v>
      </c>
      <c r="BY51">
        <v>779.19</v>
      </c>
      <c r="BZ51">
        <v>292800</v>
      </c>
      <c r="CA51">
        <v>96000</v>
      </c>
      <c r="CC51" t="s">
        <v>53</v>
      </c>
      <c r="CD51">
        <v>1828</v>
      </c>
      <c r="CE51">
        <v>8037.0300000000007</v>
      </c>
      <c r="CF51">
        <v>23754600</v>
      </c>
      <c r="CG51">
        <v>-165354</v>
      </c>
    </row>
    <row r="52" spans="2:85" x14ac:dyDescent="0.3">
      <c r="B52" t="s">
        <v>615</v>
      </c>
      <c r="C52" s="16">
        <v>44042</v>
      </c>
      <c r="D52">
        <v>204.35</v>
      </c>
      <c r="E52">
        <v>204.4</v>
      </c>
      <c r="F52">
        <v>196.15</v>
      </c>
      <c r="G52">
        <v>202.65</v>
      </c>
      <c r="H52">
        <v>4</v>
      </c>
      <c r="I52">
        <v>14.53</v>
      </c>
      <c r="J52">
        <v>25200</v>
      </c>
      <c r="K52">
        <v>5400</v>
      </c>
      <c r="M52" t="s">
        <v>54</v>
      </c>
      <c r="N52">
        <v>8260</v>
      </c>
      <c r="O52">
        <v>41227.620000000003</v>
      </c>
      <c r="P52">
        <v>4439100</v>
      </c>
      <c r="Q52">
        <v>820200</v>
      </c>
      <c r="S52" t="s">
        <v>615</v>
      </c>
      <c r="T52" s="16">
        <v>44042</v>
      </c>
      <c r="U52">
        <v>217</v>
      </c>
      <c r="V52">
        <v>217</v>
      </c>
      <c r="W52">
        <v>207.5</v>
      </c>
      <c r="X52">
        <v>207.7</v>
      </c>
      <c r="Y52">
        <v>12</v>
      </c>
      <c r="Z52">
        <v>45.78</v>
      </c>
      <c r="AA52">
        <v>19800</v>
      </c>
      <c r="AB52">
        <v>10800</v>
      </c>
      <c r="AD52" t="s">
        <v>54</v>
      </c>
      <c r="AE52">
        <v>3890</v>
      </c>
      <c r="AF52">
        <v>19081.14</v>
      </c>
      <c r="AG52">
        <v>3618900</v>
      </c>
      <c r="AH52">
        <v>-4700</v>
      </c>
      <c r="AJ52" t="s">
        <v>615</v>
      </c>
      <c r="AK52" s="16">
        <v>44042</v>
      </c>
      <c r="AL52">
        <v>0</v>
      </c>
      <c r="AM52">
        <v>0</v>
      </c>
      <c r="AN52">
        <v>0</v>
      </c>
      <c r="AO52">
        <v>224.1</v>
      </c>
      <c r="AP52">
        <v>0</v>
      </c>
      <c r="AQ52">
        <v>0</v>
      </c>
      <c r="AR52">
        <v>9000</v>
      </c>
      <c r="AS52">
        <v>0</v>
      </c>
      <c r="AU52" t="s">
        <v>54</v>
      </c>
      <c r="AV52">
        <v>3367</v>
      </c>
      <c r="AW52">
        <v>16022.49</v>
      </c>
      <c r="AX52">
        <v>3623600</v>
      </c>
      <c r="AY52">
        <v>197400</v>
      </c>
      <c r="BA52" t="s">
        <v>615</v>
      </c>
      <c r="BB52" s="16">
        <v>44042</v>
      </c>
      <c r="BC52">
        <v>225</v>
      </c>
      <c r="BD52">
        <v>225</v>
      </c>
      <c r="BE52">
        <v>217</v>
      </c>
      <c r="BF52">
        <v>217</v>
      </c>
      <c r="BG52">
        <v>5</v>
      </c>
      <c r="BH52">
        <v>19.96</v>
      </c>
      <c r="BI52">
        <v>9000</v>
      </c>
      <c r="BJ52">
        <v>9000</v>
      </c>
      <c r="BL52" t="s">
        <v>54</v>
      </c>
      <c r="BM52">
        <v>2642</v>
      </c>
      <c r="BN52">
        <v>12320.15</v>
      </c>
      <c r="BO52">
        <v>3426200</v>
      </c>
      <c r="BP52">
        <v>-382700</v>
      </c>
      <c r="BR52" t="s">
        <v>615</v>
      </c>
      <c r="BS52" s="16">
        <v>44042</v>
      </c>
      <c r="BT52">
        <v>0</v>
      </c>
      <c r="BU52">
        <v>0</v>
      </c>
      <c r="BV52">
        <v>0</v>
      </c>
      <c r="BW52">
        <v>231.75</v>
      </c>
      <c r="BX52">
        <v>0</v>
      </c>
      <c r="BY52">
        <v>0</v>
      </c>
      <c r="BZ52">
        <v>0</v>
      </c>
      <c r="CA52">
        <v>0</v>
      </c>
      <c r="CC52" t="s">
        <v>54</v>
      </c>
      <c r="CD52">
        <v>2314</v>
      </c>
      <c r="CE52">
        <v>10689.55</v>
      </c>
      <c r="CF52">
        <v>3808900</v>
      </c>
      <c r="CG52">
        <v>-81200</v>
      </c>
    </row>
    <row r="53" spans="2:85" x14ac:dyDescent="0.3">
      <c r="B53" t="s">
        <v>23</v>
      </c>
      <c r="C53" s="16">
        <v>43979</v>
      </c>
      <c r="D53">
        <v>37.1</v>
      </c>
      <c r="E53">
        <v>39.299999999999997</v>
      </c>
      <c r="F53">
        <v>36.6</v>
      </c>
      <c r="G53">
        <v>37.299999999999997</v>
      </c>
      <c r="H53">
        <v>7352</v>
      </c>
      <c r="I53">
        <v>14998.86</v>
      </c>
      <c r="J53">
        <v>41191200</v>
      </c>
      <c r="K53">
        <v>-4141800</v>
      </c>
      <c r="M53" t="s">
        <v>55</v>
      </c>
      <c r="N53">
        <v>503</v>
      </c>
      <c r="O53">
        <v>3892.71</v>
      </c>
      <c r="P53">
        <v>53055000</v>
      </c>
      <c r="Q53">
        <v>2160000</v>
      </c>
      <c r="S53" t="s">
        <v>23</v>
      </c>
      <c r="T53" s="16">
        <v>43979</v>
      </c>
      <c r="U53">
        <v>36.700000000000003</v>
      </c>
      <c r="V53">
        <v>39.25</v>
      </c>
      <c r="W53">
        <v>36.5</v>
      </c>
      <c r="X53">
        <v>37.549999999999997</v>
      </c>
      <c r="Y53">
        <v>7732</v>
      </c>
      <c r="Z53">
        <v>15940.81</v>
      </c>
      <c r="AA53">
        <v>45333000</v>
      </c>
      <c r="AB53">
        <v>-1695600</v>
      </c>
      <c r="AD53" t="s">
        <v>55</v>
      </c>
      <c r="AE53">
        <v>461</v>
      </c>
      <c r="AF53">
        <v>3634.1499999999996</v>
      </c>
      <c r="AG53">
        <v>50895000</v>
      </c>
      <c r="AH53">
        <v>1125000</v>
      </c>
      <c r="AJ53" t="s">
        <v>23</v>
      </c>
      <c r="AK53" s="16">
        <v>43979</v>
      </c>
      <c r="AL53">
        <v>36</v>
      </c>
      <c r="AM53">
        <v>37.25</v>
      </c>
      <c r="AN53">
        <v>35.65</v>
      </c>
      <c r="AO53">
        <v>36.799999999999997</v>
      </c>
      <c r="AP53">
        <v>4169</v>
      </c>
      <c r="AQ53">
        <v>8258.34</v>
      </c>
      <c r="AR53">
        <v>47028600</v>
      </c>
      <c r="AS53">
        <v>-118800</v>
      </c>
      <c r="AU53" t="s">
        <v>55</v>
      </c>
      <c r="AV53">
        <v>558</v>
      </c>
      <c r="AW53">
        <v>4306.8900000000003</v>
      </c>
      <c r="AX53">
        <v>49770000</v>
      </c>
      <c r="AY53">
        <v>945000</v>
      </c>
      <c r="BA53" t="s">
        <v>23</v>
      </c>
      <c r="BB53" s="16">
        <v>43979</v>
      </c>
      <c r="BC53">
        <v>38.9</v>
      </c>
      <c r="BD53">
        <v>38.9</v>
      </c>
      <c r="BE53">
        <v>36.200000000000003</v>
      </c>
      <c r="BF53">
        <v>36.4</v>
      </c>
      <c r="BG53">
        <v>6546</v>
      </c>
      <c r="BH53">
        <v>13249.66</v>
      </c>
      <c r="BI53">
        <v>47147400</v>
      </c>
      <c r="BJ53">
        <v>3040200</v>
      </c>
      <c r="BL53" t="s">
        <v>55</v>
      </c>
      <c r="BM53">
        <v>260</v>
      </c>
      <c r="BN53">
        <v>2035.92</v>
      </c>
      <c r="BO53">
        <v>48825000</v>
      </c>
      <c r="BP53">
        <v>2250000</v>
      </c>
      <c r="BR53" t="s">
        <v>23</v>
      </c>
      <c r="BS53" s="16">
        <v>43979</v>
      </c>
      <c r="BT53">
        <v>41.3</v>
      </c>
      <c r="BU53">
        <v>41.35</v>
      </c>
      <c r="BV53">
        <v>38.049999999999997</v>
      </c>
      <c r="BW53">
        <v>38.299999999999997</v>
      </c>
      <c r="BX53">
        <v>5763</v>
      </c>
      <c r="BY53">
        <v>12129.59</v>
      </c>
      <c r="BZ53">
        <v>44107200</v>
      </c>
      <c r="CA53">
        <v>-162000</v>
      </c>
      <c r="CC53" t="s">
        <v>55</v>
      </c>
      <c r="CD53">
        <v>337</v>
      </c>
      <c r="CE53">
        <v>2674.29</v>
      </c>
      <c r="CF53">
        <v>46575000</v>
      </c>
      <c r="CG53">
        <v>225000</v>
      </c>
    </row>
    <row r="54" spans="2:85" x14ac:dyDescent="0.3">
      <c r="B54" t="s">
        <v>23</v>
      </c>
      <c r="C54" s="16">
        <v>44007</v>
      </c>
      <c r="D54">
        <v>37.6</v>
      </c>
      <c r="E54">
        <v>39.200000000000003</v>
      </c>
      <c r="F54">
        <v>36.65</v>
      </c>
      <c r="G54">
        <v>37.25</v>
      </c>
      <c r="H54">
        <v>2408</v>
      </c>
      <c r="I54">
        <v>4898.57</v>
      </c>
      <c r="J54">
        <v>13446000</v>
      </c>
      <c r="K54">
        <v>4941000</v>
      </c>
      <c r="M54" t="s">
        <v>56</v>
      </c>
      <c r="N54">
        <v>3525</v>
      </c>
      <c r="O54">
        <v>16134.599999999999</v>
      </c>
      <c r="P54">
        <v>6330400</v>
      </c>
      <c r="Q54">
        <v>20800</v>
      </c>
      <c r="S54" t="s">
        <v>23</v>
      </c>
      <c r="T54" s="16">
        <v>44007</v>
      </c>
      <c r="U54">
        <v>37</v>
      </c>
      <c r="V54">
        <v>39.200000000000003</v>
      </c>
      <c r="W54">
        <v>36.9</v>
      </c>
      <c r="X54">
        <v>37.549999999999997</v>
      </c>
      <c r="Y54">
        <v>1887</v>
      </c>
      <c r="Z54">
        <v>3897.91</v>
      </c>
      <c r="AA54">
        <v>8505000</v>
      </c>
      <c r="AB54">
        <v>2003400</v>
      </c>
      <c r="AD54" t="s">
        <v>56</v>
      </c>
      <c r="AE54">
        <v>2446</v>
      </c>
      <c r="AF54">
        <v>11297.01</v>
      </c>
      <c r="AG54">
        <v>6309600</v>
      </c>
      <c r="AH54">
        <v>101600</v>
      </c>
      <c r="AJ54" t="s">
        <v>23</v>
      </c>
      <c r="AK54" s="16">
        <v>44007</v>
      </c>
      <c r="AL54">
        <v>36.299999999999997</v>
      </c>
      <c r="AM54">
        <v>37.200000000000003</v>
      </c>
      <c r="AN54">
        <v>36.1</v>
      </c>
      <c r="AO54">
        <v>36.85</v>
      </c>
      <c r="AP54">
        <v>659</v>
      </c>
      <c r="AQ54">
        <v>1303.95</v>
      </c>
      <c r="AR54">
        <v>6501600</v>
      </c>
      <c r="AS54">
        <v>961200</v>
      </c>
      <c r="AU54" t="s">
        <v>56</v>
      </c>
      <c r="AV54">
        <v>1788</v>
      </c>
      <c r="AW54">
        <v>8040.28</v>
      </c>
      <c r="AX54">
        <v>6208000</v>
      </c>
      <c r="AY54">
        <v>112000</v>
      </c>
      <c r="BA54" t="s">
        <v>23</v>
      </c>
      <c r="BB54" s="16">
        <v>44007</v>
      </c>
      <c r="BC54">
        <v>38.5</v>
      </c>
      <c r="BD54">
        <v>38.75</v>
      </c>
      <c r="BE54">
        <v>36.299999999999997</v>
      </c>
      <c r="BF54">
        <v>36.450000000000003</v>
      </c>
      <c r="BG54">
        <v>926</v>
      </c>
      <c r="BH54">
        <v>1871.82</v>
      </c>
      <c r="BI54">
        <v>5540400</v>
      </c>
      <c r="BJ54">
        <v>1674000</v>
      </c>
      <c r="BL54" t="s">
        <v>56</v>
      </c>
      <c r="BM54">
        <v>1875</v>
      </c>
      <c r="BN54">
        <v>8260.380000000001</v>
      </c>
      <c r="BO54">
        <v>6096000</v>
      </c>
      <c r="BP54">
        <v>75200</v>
      </c>
      <c r="BR54" t="s">
        <v>23</v>
      </c>
      <c r="BS54" s="16">
        <v>44007</v>
      </c>
      <c r="BT54">
        <v>41.2</v>
      </c>
      <c r="BU54">
        <v>41.5</v>
      </c>
      <c r="BV54">
        <v>38.1</v>
      </c>
      <c r="BW54">
        <v>38.4</v>
      </c>
      <c r="BX54">
        <v>576</v>
      </c>
      <c r="BY54">
        <v>1215.03</v>
      </c>
      <c r="BZ54">
        <v>3866400</v>
      </c>
      <c r="CA54">
        <v>1058400</v>
      </c>
      <c r="CC54" t="s">
        <v>56</v>
      </c>
      <c r="CD54">
        <v>1990</v>
      </c>
      <c r="CE54">
        <v>8621.84</v>
      </c>
      <c r="CF54">
        <v>6020800</v>
      </c>
      <c r="CG54">
        <v>17600</v>
      </c>
    </row>
    <row r="55" spans="2:85" x14ac:dyDescent="0.3">
      <c r="B55" t="s">
        <v>23</v>
      </c>
      <c r="C55" s="16">
        <v>44042</v>
      </c>
      <c r="D55">
        <v>38.85</v>
      </c>
      <c r="E55">
        <v>39</v>
      </c>
      <c r="F55">
        <v>37.1</v>
      </c>
      <c r="G55">
        <v>37.450000000000003</v>
      </c>
      <c r="H55">
        <v>20</v>
      </c>
      <c r="I55">
        <v>61.72</v>
      </c>
      <c r="J55">
        <v>278800</v>
      </c>
      <c r="K55">
        <v>90200</v>
      </c>
      <c r="M55" t="s">
        <v>620</v>
      </c>
      <c r="N55">
        <v>432</v>
      </c>
      <c r="O55">
        <v>1679.61</v>
      </c>
      <c r="P55">
        <v>334750</v>
      </c>
      <c r="Q55">
        <v>56550</v>
      </c>
      <c r="S55" t="s">
        <v>23</v>
      </c>
      <c r="T55" s="16">
        <v>44042</v>
      </c>
      <c r="U55">
        <v>37.75</v>
      </c>
      <c r="V55">
        <v>39.200000000000003</v>
      </c>
      <c r="W55">
        <v>37.549999999999997</v>
      </c>
      <c r="X55">
        <v>37.85</v>
      </c>
      <c r="Y55">
        <v>10</v>
      </c>
      <c r="Z55">
        <v>31.47</v>
      </c>
      <c r="AA55">
        <v>188600</v>
      </c>
      <c r="AB55">
        <v>73800</v>
      </c>
      <c r="AD55" t="s">
        <v>620</v>
      </c>
      <c r="AE55">
        <v>365</v>
      </c>
      <c r="AF55">
        <v>1432.8000000000002</v>
      </c>
      <c r="AG55">
        <v>278200</v>
      </c>
      <c r="AH55">
        <v>-23400</v>
      </c>
      <c r="AJ55" t="s">
        <v>23</v>
      </c>
      <c r="AK55" s="16">
        <v>44042</v>
      </c>
      <c r="AL55">
        <v>36.5</v>
      </c>
      <c r="AM55">
        <v>36.799999999999997</v>
      </c>
      <c r="AN55">
        <v>36.5</v>
      </c>
      <c r="AO55">
        <v>37</v>
      </c>
      <c r="AP55">
        <v>5</v>
      </c>
      <c r="AQ55">
        <v>15.02</v>
      </c>
      <c r="AR55">
        <v>114800</v>
      </c>
      <c r="AS55">
        <v>8200</v>
      </c>
      <c r="AU55" t="s">
        <v>620</v>
      </c>
      <c r="AV55">
        <v>742</v>
      </c>
      <c r="AW55">
        <v>2870.9100000000003</v>
      </c>
      <c r="AX55">
        <v>301600</v>
      </c>
      <c r="AY55">
        <v>57200</v>
      </c>
      <c r="BA55" t="s">
        <v>23</v>
      </c>
      <c r="BB55" s="16">
        <v>44042</v>
      </c>
      <c r="BC55">
        <v>38</v>
      </c>
      <c r="BD55">
        <v>38</v>
      </c>
      <c r="BE55">
        <v>36.75</v>
      </c>
      <c r="BF55">
        <v>36.75</v>
      </c>
      <c r="BG55">
        <v>3</v>
      </c>
      <c r="BH55">
        <v>9.14</v>
      </c>
      <c r="BI55">
        <v>106600</v>
      </c>
      <c r="BJ55">
        <v>24600</v>
      </c>
      <c r="BL55" t="s">
        <v>620</v>
      </c>
      <c r="BM55">
        <v>331</v>
      </c>
      <c r="BN55">
        <v>1259.81</v>
      </c>
      <c r="BO55">
        <v>244400</v>
      </c>
      <c r="BP55">
        <v>9100</v>
      </c>
      <c r="BR55" t="s">
        <v>23</v>
      </c>
      <c r="BS55" s="16">
        <v>44042</v>
      </c>
      <c r="BT55">
        <v>0</v>
      </c>
      <c r="BU55">
        <v>0</v>
      </c>
      <c r="BV55">
        <v>0</v>
      </c>
      <c r="BW55">
        <v>38.950000000000003</v>
      </c>
      <c r="BX55">
        <v>0</v>
      </c>
      <c r="BY55">
        <v>0</v>
      </c>
      <c r="BZ55">
        <v>82000</v>
      </c>
      <c r="CA55">
        <v>0</v>
      </c>
      <c r="CC55" t="s">
        <v>620</v>
      </c>
      <c r="CD55">
        <v>484</v>
      </c>
      <c r="CE55">
        <v>1874.51</v>
      </c>
      <c r="CF55">
        <v>235300</v>
      </c>
      <c r="CG55">
        <v>-59800</v>
      </c>
    </row>
    <row r="56" spans="2:85" x14ac:dyDescent="0.3">
      <c r="B56" t="s">
        <v>320</v>
      </c>
      <c r="C56" s="16">
        <v>43979</v>
      </c>
      <c r="D56">
        <v>17499.5</v>
      </c>
      <c r="E56">
        <v>17899.95</v>
      </c>
      <c r="F56">
        <v>17005.95</v>
      </c>
      <c r="G56">
        <v>17216.099999999999</v>
      </c>
      <c r="H56">
        <v>504772</v>
      </c>
      <c r="I56">
        <v>1747510.74</v>
      </c>
      <c r="J56">
        <v>1762440</v>
      </c>
      <c r="K56">
        <v>384000</v>
      </c>
      <c r="M56" t="s">
        <v>57</v>
      </c>
      <c r="N56">
        <v>24942</v>
      </c>
      <c r="O56">
        <v>97889.939999999988</v>
      </c>
      <c r="P56">
        <v>20794550</v>
      </c>
      <c r="Q56">
        <v>730700</v>
      </c>
      <c r="S56" t="s">
        <v>320</v>
      </c>
      <c r="T56" s="16">
        <v>43979</v>
      </c>
      <c r="U56">
        <v>17923.3</v>
      </c>
      <c r="V56">
        <v>18175</v>
      </c>
      <c r="W56">
        <v>17565.599999999999</v>
      </c>
      <c r="X56">
        <v>17644.849999999999</v>
      </c>
      <c r="Y56">
        <v>342672</v>
      </c>
      <c r="Z56">
        <v>1228384.8</v>
      </c>
      <c r="AA56">
        <v>1378440</v>
      </c>
      <c r="AB56">
        <v>109080</v>
      </c>
      <c r="AD56" t="s">
        <v>57</v>
      </c>
      <c r="AE56">
        <v>4912</v>
      </c>
      <c r="AF56">
        <v>19447.27</v>
      </c>
      <c r="AG56">
        <v>20063850</v>
      </c>
      <c r="AH56">
        <v>103700</v>
      </c>
      <c r="AJ56" t="s">
        <v>320</v>
      </c>
      <c r="AK56" s="16">
        <v>43979</v>
      </c>
      <c r="AL56">
        <v>17390</v>
      </c>
      <c r="AM56">
        <v>18026.95</v>
      </c>
      <c r="AN56">
        <v>17351.7</v>
      </c>
      <c r="AO56">
        <v>17836.650000000001</v>
      </c>
      <c r="AP56">
        <v>402003</v>
      </c>
      <c r="AQ56">
        <v>1421163.09</v>
      </c>
      <c r="AR56">
        <v>1269360</v>
      </c>
      <c r="AS56">
        <v>-105500</v>
      </c>
      <c r="AU56" t="s">
        <v>57</v>
      </c>
      <c r="AV56">
        <v>7704</v>
      </c>
      <c r="AW56">
        <v>30313.33</v>
      </c>
      <c r="AX56">
        <v>19960150</v>
      </c>
      <c r="AY56">
        <v>276550</v>
      </c>
      <c r="BA56" t="s">
        <v>320</v>
      </c>
      <c r="BB56" s="16">
        <v>43979</v>
      </c>
      <c r="BC56">
        <v>17735</v>
      </c>
      <c r="BD56">
        <v>18165</v>
      </c>
      <c r="BE56">
        <v>17318</v>
      </c>
      <c r="BF56">
        <v>17438.75</v>
      </c>
      <c r="BG56">
        <v>462186</v>
      </c>
      <c r="BH56">
        <v>1638110.15</v>
      </c>
      <c r="BI56">
        <v>1374860</v>
      </c>
      <c r="BJ56">
        <v>-25300</v>
      </c>
      <c r="BL56" t="s">
        <v>57</v>
      </c>
      <c r="BM56">
        <v>6630</v>
      </c>
      <c r="BN56">
        <v>25412.47</v>
      </c>
      <c r="BO56">
        <v>19683600</v>
      </c>
      <c r="BP56">
        <v>-1300</v>
      </c>
      <c r="BR56" t="s">
        <v>320</v>
      </c>
      <c r="BS56" s="16">
        <v>43979</v>
      </c>
      <c r="BT56">
        <v>18705.099999999999</v>
      </c>
      <c r="BU56">
        <v>18711.099999999999</v>
      </c>
      <c r="BV56">
        <v>17458.3</v>
      </c>
      <c r="BW56">
        <v>17531.599999999999</v>
      </c>
      <c r="BX56">
        <v>430078</v>
      </c>
      <c r="BY56">
        <v>1530344.22</v>
      </c>
      <c r="BZ56">
        <v>1400160</v>
      </c>
      <c r="CA56">
        <v>98320</v>
      </c>
      <c r="CC56" t="s">
        <v>57</v>
      </c>
      <c r="CD56">
        <v>7485</v>
      </c>
      <c r="CE56">
        <v>28055.38</v>
      </c>
      <c r="CF56">
        <v>19684900</v>
      </c>
      <c r="CG56">
        <v>-173250</v>
      </c>
    </row>
    <row r="57" spans="2:85" x14ac:dyDescent="0.3">
      <c r="B57" t="s">
        <v>320</v>
      </c>
      <c r="C57" s="16">
        <v>44007</v>
      </c>
      <c r="D57">
        <v>17531.05</v>
      </c>
      <c r="E57">
        <v>17895</v>
      </c>
      <c r="F57">
        <v>17022</v>
      </c>
      <c r="G57">
        <v>17236.150000000001</v>
      </c>
      <c r="H57">
        <v>32062</v>
      </c>
      <c r="I57">
        <v>110930.81</v>
      </c>
      <c r="J57">
        <v>275560</v>
      </c>
      <c r="K57">
        <v>99520</v>
      </c>
      <c r="M57" t="s">
        <v>58</v>
      </c>
      <c r="N57">
        <v>4970</v>
      </c>
      <c r="O57">
        <v>23115.71</v>
      </c>
      <c r="P57">
        <v>6692000</v>
      </c>
      <c r="Q57">
        <v>186000</v>
      </c>
      <c r="S57" t="s">
        <v>320</v>
      </c>
      <c r="T57" s="16">
        <v>44007</v>
      </c>
      <c r="U57">
        <v>17900</v>
      </c>
      <c r="V57">
        <v>18163.05</v>
      </c>
      <c r="W57">
        <v>17581.05</v>
      </c>
      <c r="X57">
        <v>17648.150000000001</v>
      </c>
      <c r="Y57">
        <v>15132</v>
      </c>
      <c r="Z57">
        <v>54170.6</v>
      </c>
      <c r="AA57">
        <v>176040</v>
      </c>
      <c r="AB57">
        <v>37820</v>
      </c>
      <c r="AD57" t="s">
        <v>58</v>
      </c>
      <c r="AE57">
        <v>4933</v>
      </c>
      <c r="AF57">
        <v>23310.880000000001</v>
      </c>
      <c r="AG57">
        <v>6506000</v>
      </c>
      <c r="AH57">
        <v>316000</v>
      </c>
      <c r="AJ57" t="s">
        <v>320</v>
      </c>
      <c r="AK57" s="16">
        <v>44007</v>
      </c>
      <c r="AL57">
        <v>17429</v>
      </c>
      <c r="AM57">
        <v>18011.7</v>
      </c>
      <c r="AN57">
        <v>17355.849999999999</v>
      </c>
      <c r="AO57">
        <v>17853.55</v>
      </c>
      <c r="AP57">
        <v>10612</v>
      </c>
      <c r="AQ57">
        <v>37532.449999999997</v>
      </c>
      <c r="AR57">
        <v>138220</v>
      </c>
      <c r="AS57">
        <v>1680</v>
      </c>
      <c r="AU57" t="s">
        <v>58</v>
      </c>
      <c r="AV57">
        <v>8368</v>
      </c>
      <c r="AW57">
        <v>38253.129999999997</v>
      </c>
      <c r="AX57">
        <v>6190000</v>
      </c>
      <c r="AY57">
        <v>430000</v>
      </c>
      <c r="BA57" t="s">
        <v>320</v>
      </c>
      <c r="BB57" s="16">
        <v>44007</v>
      </c>
      <c r="BC57">
        <v>17927.7</v>
      </c>
      <c r="BD57">
        <v>18144</v>
      </c>
      <c r="BE57">
        <v>17316.849999999999</v>
      </c>
      <c r="BF57">
        <v>17428.099999999999</v>
      </c>
      <c r="BG57">
        <v>14360</v>
      </c>
      <c r="BH57">
        <v>50862.47</v>
      </c>
      <c r="BI57">
        <v>136540</v>
      </c>
      <c r="BJ57">
        <v>8980</v>
      </c>
      <c r="BL57" t="s">
        <v>58</v>
      </c>
      <c r="BM57">
        <v>3068</v>
      </c>
      <c r="BN57">
        <v>14532.77</v>
      </c>
      <c r="BO57">
        <v>5760000</v>
      </c>
      <c r="BP57">
        <v>158000</v>
      </c>
      <c r="BR57" t="s">
        <v>320</v>
      </c>
      <c r="BS57" s="16">
        <v>44007</v>
      </c>
      <c r="BT57">
        <v>18780.150000000001</v>
      </c>
      <c r="BU57">
        <v>18780.150000000001</v>
      </c>
      <c r="BV57">
        <v>17469.349999999999</v>
      </c>
      <c r="BW57">
        <v>17523.25</v>
      </c>
      <c r="BX57">
        <v>12272</v>
      </c>
      <c r="BY57">
        <v>43690.69</v>
      </c>
      <c r="BZ57">
        <v>127560</v>
      </c>
      <c r="CA57">
        <v>56420</v>
      </c>
      <c r="CC57" t="s">
        <v>58</v>
      </c>
      <c r="CD57">
        <v>2926</v>
      </c>
      <c r="CE57">
        <v>14089.830000000002</v>
      </c>
      <c r="CF57">
        <v>5602000</v>
      </c>
      <c r="CG57">
        <v>-158000</v>
      </c>
    </row>
    <row r="58" spans="2:85" x14ac:dyDescent="0.3">
      <c r="B58" t="s">
        <v>320</v>
      </c>
      <c r="C58" s="16">
        <v>44042</v>
      </c>
      <c r="D58">
        <v>17500</v>
      </c>
      <c r="E58">
        <v>17935</v>
      </c>
      <c r="F58">
        <v>17070</v>
      </c>
      <c r="G58">
        <v>17284.5</v>
      </c>
      <c r="H58">
        <v>890</v>
      </c>
      <c r="I58">
        <v>3866.82</v>
      </c>
      <c r="J58">
        <v>23350</v>
      </c>
      <c r="K58">
        <v>3625</v>
      </c>
      <c r="M58" t="s">
        <v>59</v>
      </c>
      <c r="N58">
        <v>5003</v>
      </c>
      <c r="O58">
        <v>37095.160000000003</v>
      </c>
      <c r="P58">
        <v>22216600</v>
      </c>
      <c r="Q58">
        <v>674800</v>
      </c>
      <c r="S58" t="s">
        <v>320</v>
      </c>
      <c r="T58" s="16">
        <v>44042</v>
      </c>
      <c r="U58">
        <v>17920.849999999999</v>
      </c>
      <c r="V58">
        <v>18174</v>
      </c>
      <c r="W58">
        <v>17620.05</v>
      </c>
      <c r="X58">
        <v>17688.2</v>
      </c>
      <c r="Y58">
        <v>507</v>
      </c>
      <c r="Z58">
        <v>2274.11</v>
      </c>
      <c r="AA58">
        <v>19725</v>
      </c>
      <c r="AB58">
        <v>3275</v>
      </c>
      <c r="AD58" t="s">
        <v>59</v>
      </c>
      <c r="AE58">
        <v>3442</v>
      </c>
      <c r="AF58">
        <v>25607.54</v>
      </c>
      <c r="AG58">
        <v>21541800</v>
      </c>
      <c r="AH58">
        <v>291200</v>
      </c>
      <c r="AJ58" t="s">
        <v>320</v>
      </c>
      <c r="AK58" s="16">
        <v>44042</v>
      </c>
      <c r="AL58">
        <v>17385.55</v>
      </c>
      <c r="AM58">
        <v>18047.150000000001</v>
      </c>
      <c r="AN58">
        <v>17385.55</v>
      </c>
      <c r="AO58">
        <v>17862.7</v>
      </c>
      <c r="AP58">
        <v>601</v>
      </c>
      <c r="AQ58">
        <v>2657.34</v>
      </c>
      <c r="AR58">
        <v>16450</v>
      </c>
      <c r="AS58">
        <v>0</v>
      </c>
      <c r="AU58" t="s">
        <v>59</v>
      </c>
      <c r="AV58">
        <v>4981</v>
      </c>
      <c r="AW58">
        <v>36634.35</v>
      </c>
      <c r="AX58">
        <v>21250600</v>
      </c>
      <c r="AY58">
        <v>485800</v>
      </c>
      <c r="BA58" t="s">
        <v>320</v>
      </c>
      <c r="BB58" s="16">
        <v>44042</v>
      </c>
      <c r="BC58">
        <v>17810.5</v>
      </c>
      <c r="BD58">
        <v>18190</v>
      </c>
      <c r="BE58">
        <v>17353.05</v>
      </c>
      <c r="BF58">
        <v>17482.349999999999</v>
      </c>
      <c r="BG58">
        <v>583</v>
      </c>
      <c r="BH58">
        <v>2586.08</v>
      </c>
      <c r="BI58">
        <v>16450</v>
      </c>
      <c r="BJ58">
        <v>425</v>
      </c>
      <c r="BL58" t="s">
        <v>59</v>
      </c>
      <c r="BM58">
        <v>2884</v>
      </c>
      <c r="BN58">
        <v>20822.719999999998</v>
      </c>
      <c r="BO58">
        <v>20764800</v>
      </c>
      <c r="BP58">
        <v>341600</v>
      </c>
      <c r="BR58" t="s">
        <v>320</v>
      </c>
      <c r="BS58" s="16">
        <v>44042</v>
      </c>
      <c r="BT58">
        <v>18863.25</v>
      </c>
      <c r="BU58">
        <v>18863.25</v>
      </c>
      <c r="BV58">
        <v>17528.5</v>
      </c>
      <c r="BW58">
        <v>17593.8</v>
      </c>
      <c r="BX58">
        <v>780</v>
      </c>
      <c r="BY58">
        <v>3482.9</v>
      </c>
      <c r="BZ58">
        <v>16025</v>
      </c>
      <c r="CA58">
        <v>5300</v>
      </c>
      <c r="CC58" t="s">
        <v>59</v>
      </c>
      <c r="CD58">
        <v>3517</v>
      </c>
      <c r="CE58">
        <v>25280.920000000002</v>
      </c>
      <c r="CF58">
        <v>20423200</v>
      </c>
      <c r="CG58">
        <v>401800</v>
      </c>
    </row>
    <row r="59" spans="2:85" x14ac:dyDescent="0.3">
      <c r="B59" t="s">
        <v>24</v>
      </c>
      <c r="C59" s="16">
        <v>43979</v>
      </c>
      <c r="D59">
        <v>1291</v>
      </c>
      <c r="E59">
        <v>1316.8</v>
      </c>
      <c r="F59">
        <v>1265.55</v>
      </c>
      <c r="G59">
        <v>1271.1500000000001</v>
      </c>
      <c r="H59">
        <v>4638</v>
      </c>
      <c r="I59">
        <v>32804.870000000003</v>
      </c>
      <c r="J59">
        <v>1345850</v>
      </c>
      <c r="K59">
        <v>550</v>
      </c>
      <c r="M59" t="s">
        <v>60</v>
      </c>
      <c r="N59">
        <v>48524</v>
      </c>
      <c r="O59">
        <v>185833.46000000002</v>
      </c>
      <c r="P59">
        <v>30479850</v>
      </c>
      <c r="Q59">
        <v>1544700</v>
      </c>
      <c r="S59" t="s">
        <v>24</v>
      </c>
      <c r="T59" s="16">
        <v>43979</v>
      </c>
      <c r="U59">
        <v>1323</v>
      </c>
      <c r="V59">
        <v>1340.95</v>
      </c>
      <c r="W59">
        <v>1286.25</v>
      </c>
      <c r="X59">
        <v>1302.0999999999999</v>
      </c>
      <c r="Y59">
        <v>2558</v>
      </c>
      <c r="Z59">
        <v>18493.900000000001</v>
      </c>
      <c r="AA59">
        <v>1345300</v>
      </c>
      <c r="AB59">
        <v>-69850</v>
      </c>
      <c r="AD59" t="s">
        <v>60</v>
      </c>
      <c r="AE59">
        <v>48195</v>
      </c>
      <c r="AF59">
        <v>195041.47</v>
      </c>
      <c r="AG59">
        <v>28935150</v>
      </c>
      <c r="AH59">
        <v>154250</v>
      </c>
      <c r="AJ59" t="s">
        <v>24</v>
      </c>
      <c r="AK59" s="16">
        <v>43979</v>
      </c>
      <c r="AL59">
        <v>1281.6500000000001</v>
      </c>
      <c r="AM59">
        <v>1327.9</v>
      </c>
      <c r="AN59">
        <v>1275.5</v>
      </c>
      <c r="AO59">
        <v>1322.55</v>
      </c>
      <c r="AP59">
        <v>3064</v>
      </c>
      <c r="AQ59">
        <v>21948.15</v>
      </c>
      <c r="AR59">
        <v>1415150</v>
      </c>
      <c r="AS59">
        <v>106700</v>
      </c>
      <c r="AU59" t="s">
        <v>60</v>
      </c>
      <c r="AV59">
        <v>42864</v>
      </c>
      <c r="AW59">
        <v>169295.35999999999</v>
      </c>
      <c r="AX59">
        <v>28780900</v>
      </c>
      <c r="AY59">
        <v>393900</v>
      </c>
      <c r="BA59" t="s">
        <v>24</v>
      </c>
      <c r="BB59" s="16">
        <v>43979</v>
      </c>
      <c r="BC59">
        <v>1288.25</v>
      </c>
      <c r="BD59">
        <v>1307.3</v>
      </c>
      <c r="BE59">
        <v>1261.9000000000001</v>
      </c>
      <c r="BF59">
        <v>1284.75</v>
      </c>
      <c r="BG59">
        <v>4058</v>
      </c>
      <c r="BH59">
        <v>28736.02</v>
      </c>
      <c r="BI59">
        <v>1308450</v>
      </c>
      <c r="BJ59">
        <v>8800</v>
      </c>
      <c r="BL59" t="s">
        <v>60</v>
      </c>
      <c r="BM59">
        <v>28442</v>
      </c>
      <c r="BN59">
        <v>110243.79</v>
      </c>
      <c r="BO59">
        <v>28387000</v>
      </c>
      <c r="BP59">
        <v>261300</v>
      </c>
      <c r="BR59" t="s">
        <v>24</v>
      </c>
      <c r="BS59" s="16">
        <v>43979</v>
      </c>
      <c r="BT59">
        <v>1330</v>
      </c>
      <c r="BU59">
        <v>1332</v>
      </c>
      <c r="BV59">
        <v>1270</v>
      </c>
      <c r="BW59">
        <v>1277.95</v>
      </c>
      <c r="BX59">
        <v>5210</v>
      </c>
      <c r="BY59">
        <v>36954.47</v>
      </c>
      <c r="BZ59">
        <v>1299650</v>
      </c>
      <c r="CA59">
        <v>78650</v>
      </c>
      <c r="CC59" t="s">
        <v>60</v>
      </c>
      <c r="CD59">
        <v>22925</v>
      </c>
      <c r="CE59">
        <v>89014.239999999991</v>
      </c>
      <c r="CF59">
        <v>28125700</v>
      </c>
      <c r="CG59">
        <v>711950</v>
      </c>
    </row>
    <row r="60" spans="2:85" x14ac:dyDescent="0.3">
      <c r="B60" t="s">
        <v>24</v>
      </c>
      <c r="C60" s="16">
        <v>44007</v>
      </c>
      <c r="D60">
        <v>1281.6500000000001</v>
      </c>
      <c r="E60">
        <v>1314.55</v>
      </c>
      <c r="F60">
        <v>1263</v>
      </c>
      <c r="G60">
        <v>1266.6500000000001</v>
      </c>
      <c r="H60">
        <v>651</v>
      </c>
      <c r="I60">
        <v>4584.6000000000004</v>
      </c>
      <c r="J60">
        <v>205150</v>
      </c>
      <c r="K60">
        <v>139700</v>
      </c>
      <c r="M60" t="s">
        <v>61</v>
      </c>
      <c r="N60">
        <v>76372</v>
      </c>
      <c r="O60">
        <v>320782.49</v>
      </c>
      <c r="P60">
        <v>44607500</v>
      </c>
      <c r="Q60">
        <v>1348650</v>
      </c>
      <c r="S60" t="s">
        <v>24</v>
      </c>
      <c r="T60" s="16">
        <v>44007</v>
      </c>
      <c r="U60">
        <v>1339.15</v>
      </c>
      <c r="V60">
        <v>1339.15</v>
      </c>
      <c r="W60">
        <v>1287.75</v>
      </c>
      <c r="X60">
        <v>1302.55</v>
      </c>
      <c r="Y60">
        <v>212</v>
      </c>
      <c r="Z60">
        <v>1527.22</v>
      </c>
      <c r="AA60">
        <v>65450</v>
      </c>
      <c r="AB60">
        <v>17600</v>
      </c>
      <c r="AD60" t="s">
        <v>61</v>
      </c>
      <c r="AE60">
        <v>51210</v>
      </c>
      <c r="AF60">
        <v>222291.9</v>
      </c>
      <c r="AG60">
        <v>43258850</v>
      </c>
      <c r="AH60">
        <v>1620550</v>
      </c>
      <c r="AJ60" t="s">
        <v>24</v>
      </c>
      <c r="AK60" s="16">
        <v>44007</v>
      </c>
      <c r="AL60">
        <v>1284.25</v>
      </c>
      <c r="AM60">
        <v>1323.25</v>
      </c>
      <c r="AN60">
        <v>1278.2</v>
      </c>
      <c r="AO60">
        <v>1320.35</v>
      </c>
      <c r="AP60">
        <v>114</v>
      </c>
      <c r="AQ60">
        <v>815.32</v>
      </c>
      <c r="AR60">
        <v>47850</v>
      </c>
      <c r="AS60">
        <v>5500</v>
      </c>
      <c r="AU60" t="s">
        <v>61</v>
      </c>
      <c r="AV60">
        <v>40736</v>
      </c>
      <c r="AW60">
        <v>172193.69999999998</v>
      </c>
      <c r="AX60">
        <v>41638300</v>
      </c>
      <c r="AY60">
        <v>-1200950</v>
      </c>
      <c r="BA60" t="s">
        <v>24</v>
      </c>
      <c r="BB60" s="16">
        <v>44007</v>
      </c>
      <c r="BC60">
        <v>1282</v>
      </c>
      <c r="BD60">
        <v>1302.95</v>
      </c>
      <c r="BE60">
        <v>1263.8499999999999</v>
      </c>
      <c r="BF60">
        <v>1284</v>
      </c>
      <c r="BG60">
        <v>81</v>
      </c>
      <c r="BH60">
        <v>572.62</v>
      </c>
      <c r="BI60">
        <v>42350</v>
      </c>
      <c r="BJ60">
        <v>-1100</v>
      </c>
      <c r="BL60" t="s">
        <v>61</v>
      </c>
      <c r="BM60">
        <v>50156</v>
      </c>
      <c r="BN60">
        <v>210949.58999999997</v>
      </c>
      <c r="BO60">
        <v>42839250</v>
      </c>
      <c r="BP60">
        <v>157150</v>
      </c>
      <c r="BR60" t="s">
        <v>24</v>
      </c>
      <c r="BS60" s="16">
        <v>44007</v>
      </c>
      <c r="BT60">
        <v>1325</v>
      </c>
      <c r="BU60">
        <v>1325</v>
      </c>
      <c r="BV60">
        <v>1270</v>
      </c>
      <c r="BW60">
        <v>1276.0999999999999</v>
      </c>
      <c r="BX60">
        <v>115</v>
      </c>
      <c r="BY60">
        <v>815.02</v>
      </c>
      <c r="BZ60">
        <v>43450</v>
      </c>
      <c r="CA60">
        <v>14850</v>
      </c>
      <c r="CC60" t="s">
        <v>61</v>
      </c>
      <c r="CD60">
        <v>46511</v>
      </c>
      <c r="CE60">
        <v>196135.28</v>
      </c>
      <c r="CF60">
        <v>42682100</v>
      </c>
      <c r="CG60">
        <v>3963500</v>
      </c>
    </row>
    <row r="61" spans="2:85" x14ac:dyDescent="0.3">
      <c r="B61" t="s">
        <v>24</v>
      </c>
      <c r="C61" s="16">
        <v>44042</v>
      </c>
      <c r="D61">
        <v>1293.8</v>
      </c>
      <c r="E61">
        <v>1302.6500000000001</v>
      </c>
      <c r="F61">
        <v>1265</v>
      </c>
      <c r="G61">
        <v>1265</v>
      </c>
      <c r="H61">
        <v>16</v>
      </c>
      <c r="I61">
        <v>112.9</v>
      </c>
      <c r="J61">
        <v>8800</v>
      </c>
      <c r="K61">
        <v>2750</v>
      </c>
      <c r="M61" t="s">
        <v>616</v>
      </c>
      <c r="N61">
        <v>6856</v>
      </c>
      <c r="O61">
        <v>30575.68</v>
      </c>
      <c r="P61">
        <v>13364500</v>
      </c>
      <c r="Q61">
        <v>-284400</v>
      </c>
      <c r="S61" t="s">
        <v>24</v>
      </c>
      <c r="T61" s="16">
        <v>44042</v>
      </c>
      <c r="U61">
        <v>1290</v>
      </c>
      <c r="V61">
        <v>1290</v>
      </c>
      <c r="W61">
        <v>1290</v>
      </c>
      <c r="X61">
        <v>1312.9</v>
      </c>
      <c r="Y61">
        <v>3</v>
      </c>
      <c r="Z61">
        <v>21.85</v>
      </c>
      <c r="AA61">
        <v>6050</v>
      </c>
      <c r="AB61">
        <v>-550</v>
      </c>
      <c r="AD61" t="s">
        <v>616</v>
      </c>
      <c r="AE61">
        <v>5427</v>
      </c>
      <c r="AF61">
        <v>23888.7</v>
      </c>
      <c r="AG61">
        <v>13648900</v>
      </c>
      <c r="AH61">
        <v>395100</v>
      </c>
      <c r="AJ61" t="s">
        <v>24</v>
      </c>
      <c r="AK61" s="16">
        <v>44042</v>
      </c>
      <c r="AL61">
        <v>1307</v>
      </c>
      <c r="AM61">
        <v>1311.35</v>
      </c>
      <c r="AN61">
        <v>1307</v>
      </c>
      <c r="AO61">
        <v>1337</v>
      </c>
      <c r="AP61">
        <v>2</v>
      </c>
      <c r="AQ61">
        <v>14.4</v>
      </c>
      <c r="AR61">
        <v>6600</v>
      </c>
      <c r="AS61">
        <v>1100</v>
      </c>
      <c r="AU61" t="s">
        <v>616</v>
      </c>
      <c r="AV61">
        <v>3097</v>
      </c>
      <c r="AW61">
        <v>13334.199999999999</v>
      </c>
      <c r="AX61">
        <v>13253800</v>
      </c>
      <c r="AY61">
        <v>-114300</v>
      </c>
      <c r="BA61" t="s">
        <v>24</v>
      </c>
      <c r="BB61" s="16">
        <v>44042</v>
      </c>
      <c r="BC61">
        <v>1276.0999999999999</v>
      </c>
      <c r="BD61">
        <v>1300</v>
      </c>
      <c r="BE61">
        <v>1270</v>
      </c>
      <c r="BF61">
        <v>1301.2</v>
      </c>
      <c r="BG61">
        <v>8</v>
      </c>
      <c r="BH61">
        <v>56.42</v>
      </c>
      <c r="BI61">
        <v>5500</v>
      </c>
      <c r="BJ61">
        <v>-1100</v>
      </c>
      <c r="BL61" t="s">
        <v>616</v>
      </c>
      <c r="BM61">
        <v>3861</v>
      </c>
      <c r="BN61">
        <v>16572.859999999997</v>
      </c>
      <c r="BO61">
        <v>13368100</v>
      </c>
      <c r="BP61">
        <v>21800</v>
      </c>
      <c r="BR61" t="s">
        <v>24</v>
      </c>
      <c r="BS61" s="16">
        <v>44042</v>
      </c>
      <c r="BT61">
        <v>1289.25</v>
      </c>
      <c r="BU61">
        <v>1290</v>
      </c>
      <c r="BV61">
        <v>1278.75</v>
      </c>
      <c r="BW61">
        <v>1272.0999999999999</v>
      </c>
      <c r="BX61">
        <v>7</v>
      </c>
      <c r="BY61">
        <v>49.44</v>
      </c>
      <c r="BZ61">
        <v>6600</v>
      </c>
      <c r="CA61">
        <v>2200</v>
      </c>
      <c r="CC61" t="s">
        <v>616</v>
      </c>
      <c r="CD61">
        <v>3241</v>
      </c>
      <c r="CE61">
        <v>13888.49</v>
      </c>
      <c r="CF61">
        <v>13346300</v>
      </c>
      <c r="CG61">
        <v>-138600</v>
      </c>
    </row>
    <row r="62" spans="2:85" x14ac:dyDescent="0.3">
      <c r="B62" t="s">
        <v>25</v>
      </c>
      <c r="C62" s="16">
        <v>43979</v>
      </c>
      <c r="D62">
        <v>62.5</v>
      </c>
      <c r="E62">
        <v>63.25</v>
      </c>
      <c r="F62">
        <v>61.25</v>
      </c>
      <c r="G62">
        <v>62.85</v>
      </c>
      <c r="H62">
        <v>2243</v>
      </c>
      <c r="I62">
        <v>8387.6200000000008</v>
      </c>
      <c r="J62">
        <v>22902000</v>
      </c>
      <c r="K62">
        <v>-2016000</v>
      </c>
      <c r="M62" t="s">
        <v>62</v>
      </c>
      <c r="N62">
        <v>10080</v>
      </c>
      <c r="O62">
        <v>42693.84</v>
      </c>
      <c r="P62">
        <v>2388900</v>
      </c>
      <c r="Q62">
        <v>-9800</v>
      </c>
      <c r="S62" t="s">
        <v>25</v>
      </c>
      <c r="T62" s="16">
        <v>43979</v>
      </c>
      <c r="U62">
        <v>64.5</v>
      </c>
      <c r="V62">
        <v>65.25</v>
      </c>
      <c r="W62">
        <v>62.25</v>
      </c>
      <c r="X62">
        <v>62.9</v>
      </c>
      <c r="Y62">
        <v>3053</v>
      </c>
      <c r="Z62">
        <v>11700.2</v>
      </c>
      <c r="AA62">
        <v>24918000</v>
      </c>
      <c r="AB62">
        <v>-1218000</v>
      </c>
      <c r="AD62" t="s">
        <v>62</v>
      </c>
      <c r="AE62">
        <v>10719</v>
      </c>
      <c r="AF62">
        <v>44864.12</v>
      </c>
      <c r="AG62">
        <v>2398700</v>
      </c>
      <c r="AH62">
        <v>-162100</v>
      </c>
      <c r="AJ62" t="s">
        <v>25</v>
      </c>
      <c r="AK62" s="16">
        <v>43979</v>
      </c>
      <c r="AL62">
        <v>62.75</v>
      </c>
      <c r="AM62">
        <v>64</v>
      </c>
      <c r="AN62">
        <v>61.7</v>
      </c>
      <c r="AO62">
        <v>63.25</v>
      </c>
      <c r="AP62">
        <v>3465</v>
      </c>
      <c r="AQ62">
        <v>13060.3</v>
      </c>
      <c r="AR62">
        <v>26136000</v>
      </c>
      <c r="AS62">
        <v>-102000</v>
      </c>
      <c r="AU62" t="s">
        <v>62</v>
      </c>
      <c r="AV62">
        <v>10605</v>
      </c>
      <c r="AW62">
        <v>42893.88</v>
      </c>
      <c r="AX62">
        <v>2560800</v>
      </c>
      <c r="AY62">
        <v>166100</v>
      </c>
      <c r="BA62" t="s">
        <v>25</v>
      </c>
      <c r="BB62" s="16">
        <v>43979</v>
      </c>
      <c r="BC62">
        <v>65.8</v>
      </c>
      <c r="BD62">
        <v>66.650000000000006</v>
      </c>
      <c r="BE62">
        <v>61.35</v>
      </c>
      <c r="BF62">
        <v>62.35</v>
      </c>
      <c r="BG62">
        <v>4030</v>
      </c>
      <c r="BH62">
        <v>15394.44</v>
      </c>
      <c r="BI62">
        <v>26238000</v>
      </c>
      <c r="BJ62">
        <v>360000</v>
      </c>
      <c r="BL62" t="s">
        <v>62</v>
      </c>
      <c r="BM62">
        <v>5296</v>
      </c>
      <c r="BN62">
        <v>22071.47</v>
      </c>
      <c r="BO62">
        <v>2394700</v>
      </c>
      <c r="BP62">
        <v>-21800</v>
      </c>
      <c r="BR62" t="s">
        <v>25</v>
      </c>
      <c r="BS62" s="16">
        <v>43979</v>
      </c>
      <c r="BT62">
        <v>70.900000000000006</v>
      </c>
      <c r="BU62">
        <v>71.25</v>
      </c>
      <c r="BV62">
        <v>64.2</v>
      </c>
      <c r="BW62">
        <v>64.55</v>
      </c>
      <c r="BX62">
        <v>5390</v>
      </c>
      <c r="BY62">
        <v>21776.03</v>
      </c>
      <c r="BZ62">
        <v>25878000</v>
      </c>
      <c r="CA62">
        <v>1110000</v>
      </c>
      <c r="CC62" t="s">
        <v>62</v>
      </c>
      <c r="CD62">
        <v>7129</v>
      </c>
      <c r="CE62">
        <v>30075.850000000002</v>
      </c>
      <c r="CF62">
        <v>2416500</v>
      </c>
      <c r="CG62">
        <v>-139900</v>
      </c>
    </row>
    <row r="63" spans="2:85" x14ac:dyDescent="0.3">
      <c r="B63" t="s">
        <v>25</v>
      </c>
      <c r="C63" s="16">
        <v>44007</v>
      </c>
      <c r="D63">
        <v>62.65</v>
      </c>
      <c r="E63">
        <v>63.5</v>
      </c>
      <c r="F63">
        <v>61.35</v>
      </c>
      <c r="G63">
        <v>63</v>
      </c>
      <c r="H63">
        <v>1041</v>
      </c>
      <c r="I63">
        <v>3900.58</v>
      </c>
      <c r="J63">
        <v>7722000</v>
      </c>
      <c r="K63">
        <v>2142000</v>
      </c>
      <c r="M63" t="s">
        <v>63</v>
      </c>
      <c r="N63">
        <v>6915</v>
      </c>
      <c r="O63">
        <v>30132.6</v>
      </c>
      <c r="P63">
        <v>31807700</v>
      </c>
      <c r="Q63">
        <v>70000</v>
      </c>
      <c r="S63" t="s">
        <v>25</v>
      </c>
      <c r="T63" s="16">
        <v>44007</v>
      </c>
      <c r="U63">
        <v>64.349999999999994</v>
      </c>
      <c r="V63">
        <v>65.25</v>
      </c>
      <c r="W63">
        <v>62.4</v>
      </c>
      <c r="X63">
        <v>63.05</v>
      </c>
      <c r="Y63">
        <v>785</v>
      </c>
      <c r="Z63">
        <v>3009.39</v>
      </c>
      <c r="AA63">
        <v>5580000</v>
      </c>
      <c r="AB63">
        <v>2136000</v>
      </c>
      <c r="AD63" t="s">
        <v>63</v>
      </c>
      <c r="AE63">
        <v>10614</v>
      </c>
      <c r="AF63">
        <v>47041.21</v>
      </c>
      <c r="AG63">
        <v>31737700</v>
      </c>
      <c r="AH63">
        <v>940700</v>
      </c>
      <c r="AJ63" t="s">
        <v>25</v>
      </c>
      <c r="AK63" s="16">
        <v>44007</v>
      </c>
      <c r="AL63">
        <v>62.6</v>
      </c>
      <c r="AM63">
        <v>64.099999999999994</v>
      </c>
      <c r="AN63">
        <v>62</v>
      </c>
      <c r="AO63">
        <v>63.35</v>
      </c>
      <c r="AP63">
        <v>511</v>
      </c>
      <c r="AQ63">
        <v>1932.16</v>
      </c>
      <c r="AR63">
        <v>3444000</v>
      </c>
      <c r="AS63">
        <v>504000</v>
      </c>
      <c r="AU63" t="s">
        <v>63</v>
      </c>
      <c r="AV63">
        <v>4120</v>
      </c>
      <c r="AW63">
        <v>17263.09</v>
      </c>
      <c r="AX63">
        <v>30797000</v>
      </c>
      <c r="AY63">
        <v>679000</v>
      </c>
      <c r="BA63" t="s">
        <v>25</v>
      </c>
      <c r="BB63" s="16">
        <v>44007</v>
      </c>
      <c r="BC63">
        <v>65.95</v>
      </c>
      <c r="BD63">
        <v>66.650000000000006</v>
      </c>
      <c r="BE63">
        <v>61.5</v>
      </c>
      <c r="BF63">
        <v>62.45</v>
      </c>
      <c r="BG63">
        <v>468</v>
      </c>
      <c r="BH63">
        <v>1785.95</v>
      </c>
      <c r="BI63">
        <v>2940000</v>
      </c>
      <c r="BJ63">
        <v>1020000</v>
      </c>
      <c r="BL63" t="s">
        <v>63</v>
      </c>
      <c r="BM63">
        <v>6044</v>
      </c>
      <c r="BN63">
        <v>25156.46</v>
      </c>
      <c r="BO63">
        <v>30118000</v>
      </c>
      <c r="BP63">
        <v>1449000</v>
      </c>
      <c r="BR63" t="s">
        <v>25</v>
      </c>
      <c r="BS63" s="16">
        <v>44007</v>
      </c>
      <c r="BT63">
        <v>70.8</v>
      </c>
      <c r="BU63">
        <v>70.900000000000006</v>
      </c>
      <c r="BV63">
        <v>64.3</v>
      </c>
      <c r="BW63">
        <v>64.7</v>
      </c>
      <c r="BX63">
        <v>388</v>
      </c>
      <c r="BY63">
        <v>1560.84</v>
      </c>
      <c r="BZ63">
        <v>1920000</v>
      </c>
      <c r="CA63">
        <v>522000</v>
      </c>
      <c r="CC63" t="s">
        <v>63</v>
      </c>
      <c r="CD63">
        <v>5220</v>
      </c>
      <c r="CE63">
        <v>21234.12</v>
      </c>
      <c r="CF63">
        <v>28669000</v>
      </c>
      <c r="CG63">
        <v>-552200</v>
      </c>
    </row>
    <row r="64" spans="2:85" x14ac:dyDescent="0.3">
      <c r="B64" t="s">
        <v>25</v>
      </c>
      <c r="C64" s="16">
        <v>44042</v>
      </c>
      <c r="D64">
        <v>62.55</v>
      </c>
      <c r="E64">
        <v>62.6</v>
      </c>
      <c r="F64">
        <v>62</v>
      </c>
      <c r="G64">
        <v>63.55</v>
      </c>
      <c r="H64">
        <v>6</v>
      </c>
      <c r="I64">
        <v>28.41</v>
      </c>
      <c r="J64">
        <v>98800</v>
      </c>
      <c r="K64">
        <v>22800</v>
      </c>
      <c r="M64" t="s">
        <v>64</v>
      </c>
      <c r="N64">
        <v>4642</v>
      </c>
      <c r="O64">
        <v>17838.91</v>
      </c>
      <c r="P64">
        <v>19550400</v>
      </c>
      <c r="Q64">
        <v>180600</v>
      </c>
      <c r="S64" t="s">
        <v>25</v>
      </c>
      <c r="T64" s="16">
        <v>44042</v>
      </c>
      <c r="U64">
        <v>64.3</v>
      </c>
      <c r="V64">
        <v>64.3</v>
      </c>
      <c r="W64">
        <v>64.3</v>
      </c>
      <c r="X64">
        <v>63.55</v>
      </c>
      <c r="Y64">
        <v>1</v>
      </c>
      <c r="Z64">
        <v>4.88</v>
      </c>
      <c r="AA64">
        <v>76000</v>
      </c>
      <c r="AB64">
        <v>0</v>
      </c>
      <c r="AD64" t="s">
        <v>64</v>
      </c>
      <c r="AE64">
        <v>3417</v>
      </c>
      <c r="AF64">
        <v>12756.67</v>
      </c>
      <c r="AG64">
        <v>19369800</v>
      </c>
      <c r="AH64">
        <v>99300</v>
      </c>
      <c r="AJ64" t="s">
        <v>25</v>
      </c>
      <c r="AK64" s="16">
        <v>44042</v>
      </c>
      <c r="AL64">
        <v>63.4</v>
      </c>
      <c r="AM64">
        <v>63.4</v>
      </c>
      <c r="AN64">
        <v>63.4</v>
      </c>
      <c r="AO64">
        <v>63.75</v>
      </c>
      <c r="AP64">
        <v>2</v>
      </c>
      <c r="AQ64">
        <v>9.6300000000000008</v>
      </c>
      <c r="AR64">
        <v>76000</v>
      </c>
      <c r="AS64">
        <v>15200</v>
      </c>
      <c r="AU64" t="s">
        <v>64</v>
      </c>
      <c r="AV64">
        <v>3982</v>
      </c>
      <c r="AW64">
        <v>14792.18</v>
      </c>
      <c r="AX64">
        <v>19270500</v>
      </c>
      <c r="AY64">
        <v>-447600</v>
      </c>
      <c r="BA64" t="s">
        <v>25</v>
      </c>
      <c r="BB64" s="16">
        <v>44042</v>
      </c>
      <c r="BC64">
        <v>64.3</v>
      </c>
      <c r="BD64">
        <v>64.3</v>
      </c>
      <c r="BE64">
        <v>63.2</v>
      </c>
      <c r="BF64">
        <v>62.85</v>
      </c>
      <c r="BG64">
        <v>2</v>
      </c>
      <c r="BH64">
        <v>9.69</v>
      </c>
      <c r="BI64">
        <v>60800</v>
      </c>
      <c r="BJ64">
        <v>15200</v>
      </c>
      <c r="BL64" t="s">
        <v>64</v>
      </c>
      <c r="BM64">
        <v>3255</v>
      </c>
      <c r="BN64">
        <v>11995.18</v>
      </c>
      <c r="BO64">
        <v>19718100</v>
      </c>
      <c r="BP64">
        <v>512400</v>
      </c>
      <c r="BR64" t="s">
        <v>25</v>
      </c>
      <c r="BS64" s="16">
        <v>44042</v>
      </c>
      <c r="BT64">
        <v>68</v>
      </c>
      <c r="BU64">
        <v>68</v>
      </c>
      <c r="BV64">
        <v>67</v>
      </c>
      <c r="BW64">
        <v>65.099999999999994</v>
      </c>
      <c r="BX64">
        <v>3</v>
      </c>
      <c r="BY64">
        <v>15.42</v>
      </c>
      <c r="BZ64">
        <v>45600</v>
      </c>
      <c r="CA64">
        <v>15200</v>
      </c>
      <c r="CC64" t="s">
        <v>64</v>
      </c>
      <c r="CD64">
        <v>4663</v>
      </c>
      <c r="CE64">
        <v>17471.09</v>
      </c>
      <c r="CF64">
        <v>19205700</v>
      </c>
      <c r="CG64">
        <v>816900</v>
      </c>
    </row>
    <row r="65" spans="2:85" x14ac:dyDescent="0.3">
      <c r="B65" t="s">
        <v>26</v>
      </c>
      <c r="C65" s="16">
        <v>43979</v>
      </c>
      <c r="D65">
        <v>461.35</v>
      </c>
      <c r="E65">
        <v>472</v>
      </c>
      <c r="F65">
        <v>453.65</v>
      </c>
      <c r="G65">
        <v>458.95</v>
      </c>
      <c r="H65">
        <v>1964</v>
      </c>
      <c r="I65">
        <v>9965.9500000000007</v>
      </c>
      <c r="J65">
        <v>4317500</v>
      </c>
      <c r="K65">
        <v>-264000</v>
      </c>
      <c r="M65" t="s">
        <v>65</v>
      </c>
      <c r="N65">
        <v>25232</v>
      </c>
      <c r="O65">
        <v>150079.33000000002</v>
      </c>
      <c r="P65">
        <v>18168900</v>
      </c>
      <c r="Q65">
        <v>-394500</v>
      </c>
      <c r="S65" t="s">
        <v>26</v>
      </c>
      <c r="T65" s="16">
        <v>43979</v>
      </c>
      <c r="U65">
        <v>441.3</v>
      </c>
      <c r="V65">
        <v>467.95</v>
      </c>
      <c r="W65">
        <v>439.55</v>
      </c>
      <c r="X65">
        <v>464.6</v>
      </c>
      <c r="Y65">
        <v>1867</v>
      </c>
      <c r="Z65">
        <v>9401.35</v>
      </c>
      <c r="AA65">
        <v>4581500</v>
      </c>
      <c r="AB65">
        <v>-160600</v>
      </c>
      <c r="AD65" t="s">
        <v>65</v>
      </c>
      <c r="AE65">
        <v>15396</v>
      </c>
      <c r="AF65">
        <v>91520.05</v>
      </c>
      <c r="AG65">
        <v>18563400</v>
      </c>
      <c r="AH65">
        <v>489000</v>
      </c>
      <c r="AJ65" t="s">
        <v>26</v>
      </c>
      <c r="AK65" s="16">
        <v>43979</v>
      </c>
      <c r="AL65">
        <v>435.1</v>
      </c>
      <c r="AM65">
        <v>447.5</v>
      </c>
      <c r="AN65">
        <v>432.2</v>
      </c>
      <c r="AO65">
        <v>444.75</v>
      </c>
      <c r="AP65">
        <v>2108</v>
      </c>
      <c r="AQ65">
        <v>10144.379999999999</v>
      </c>
      <c r="AR65">
        <v>4742100</v>
      </c>
      <c r="AS65">
        <v>108900</v>
      </c>
      <c r="AU65" t="s">
        <v>65</v>
      </c>
      <c r="AV65">
        <v>13668</v>
      </c>
      <c r="AW65">
        <v>81921.2</v>
      </c>
      <c r="AX65">
        <v>18074400</v>
      </c>
      <c r="AY65">
        <v>141600</v>
      </c>
      <c r="BA65" t="s">
        <v>26</v>
      </c>
      <c r="BB65" s="16">
        <v>43979</v>
      </c>
      <c r="BC65">
        <v>442</v>
      </c>
      <c r="BD65">
        <v>446</v>
      </c>
      <c r="BE65">
        <v>434.4</v>
      </c>
      <c r="BF65">
        <v>437.8</v>
      </c>
      <c r="BG65">
        <v>2507</v>
      </c>
      <c r="BH65">
        <v>12126.04</v>
      </c>
      <c r="BI65">
        <v>4633200</v>
      </c>
      <c r="BJ65">
        <v>1100</v>
      </c>
      <c r="BL65" t="s">
        <v>65</v>
      </c>
      <c r="BM65">
        <v>21685</v>
      </c>
      <c r="BN65">
        <v>129587.29999999999</v>
      </c>
      <c r="BO65">
        <v>17932800</v>
      </c>
      <c r="BP65">
        <v>656700</v>
      </c>
      <c r="BR65" t="s">
        <v>26</v>
      </c>
      <c r="BS65" s="16">
        <v>43979</v>
      </c>
      <c r="BT65">
        <v>449.1</v>
      </c>
      <c r="BU65">
        <v>453.35</v>
      </c>
      <c r="BV65">
        <v>437.35</v>
      </c>
      <c r="BW65">
        <v>439.4</v>
      </c>
      <c r="BX65">
        <v>1748</v>
      </c>
      <c r="BY65">
        <v>8523.83</v>
      </c>
      <c r="BZ65">
        <v>4632100</v>
      </c>
      <c r="CA65">
        <v>-52800</v>
      </c>
      <c r="CC65" t="s">
        <v>65</v>
      </c>
      <c r="CD65">
        <v>22931</v>
      </c>
      <c r="CE65">
        <v>138502.22</v>
      </c>
      <c r="CF65">
        <v>17276100</v>
      </c>
      <c r="CG65">
        <v>-67800</v>
      </c>
    </row>
    <row r="66" spans="2:85" x14ac:dyDescent="0.3">
      <c r="B66" t="s">
        <v>26</v>
      </c>
      <c r="C66" s="16">
        <v>44007</v>
      </c>
      <c r="D66">
        <v>457.95</v>
      </c>
      <c r="E66">
        <v>470.75</v>
      </c>
      <c r="F66">
        <v>453.1</v>
      </c>
      <c r="G66">
        <v>458.2</v>
      </c>
      <c r="H66">
        <v>504</v>
      </c>
      <c r="I66">
        <v>2550.96</v>
      </c>
      <c r="J66">
        <v>445500</v>
      </c>
      <c r="K66">
        <v>245300</v>
      </c>
      <c r="M66" t="s">
        <v>66</v>
      </c>
      <c r="N66">
        <v>11758</v>
      </c>
      <c r="O66">
        <v>16187.519999999999</v>
      </c>
      <c r="P66">
        <v>15196500</v>
      </c>
      <c r="Q66">
        <v>1100100</v>
      </c>
      <c r="S66" t="s">
        <v>26</v>
      </c>
      <c r="T66" s="16">
        <v>44007</v>
      </c>
      <c r="U66">
        <v>443.55</v>
      </c>
      <c r="V66">
        <v>466.55</v>
      </c>
      <c r="W66">
        <v>442.1</v>
      </c>
      <c r="X66">
        <v>463.25</v>
      </c>
      <c r="Y66">
        <v>253</v>
      </c>
      <c r="Z66">
        <v>1272.3499999999999</v>
      </c>
      <c r="AA66">
        <v>200200</v>
      </c>
      <c r="AB66">
        <v>81400</v>
      </c>
      <c r="AD66" t="s">
        <v>66</v>
      </c>
      <c r="AE66">
        <v>5855</v>
      </c>
      <c r="AF66">
        <v>8543.68</v>
      </c>
      <c r="AG66">
        <v>14096400</v>
      </c>
      <c r="AH66">
        <v>-349700</v>
      </c>
      <c r="AJ66" t="s">
        <v>26</v>
      </c>
      <c r="AK66" s="16">
        <v>44007</v>
      </c>
      <c r="AL66">
        <v>432.55</v>
      </c>
      <c r="AM66">
        <v>446.9</v>
      </c>
      <c r="AN66">
        <v>432.45</v>
      </c>
      <c r="AO66">
        <v>443.9</v>
      </c>
      <c r="AP66">
        <v>96</v>
      </c>
      <c r="AQ66">
        <v>464.98</v>
      </c>
      <c r="AR66">
        <v>118800</v>
      </c>
      <c r="AS66">
        <v>47300</v>
      </c>
      <c r="AU66" t="s">
        <v>66</v>
      </c>
      <c r="AV66">
        <v>9715</v>
      </c>
      <c r="AW66">
        <v>14166.26</v>
      </c>
      <c r="AX66">
        <v>14446100</v>
      </c>
      <c r="AY66">
        <v>144000</v>
      </c>
      <c r="BA66" t="s">
        <v>26</v>
      </c>
      <c r="BB66" s="16">
        <v>44007</v>
      </c>
      <c r="BC66">
        <v>441.4</v>
      </c>
      <c r="BD66">
        <v>442.15</v>
      </c>
      <c r="BE66">
        <v>434.7</v>
      </c>
      <c r="BF66">
        <v>437.15</v>
      </c>
      <c r="BG66">
        <v>38</v>
      </c>
      <c r="BH66">
        <v>182.88</v>
      </c>
      <c r="BI66">
        <v>71500</v>
      </c>
      <c r="BJ66">
        <v>25300</v>
      </c>
      <c r="BL66" t="s">
        <v>66</v>
      </c>
      <c r="BM66">
        <v>8828</v>
      </c>
      <c r="BN66">
        <v>12544.279999999999</v>
      </c>
      <c r="BO66">
        <v>14302100</v>
      </c>
      <c r="BP66">
        <v>333800</v>
      </c>
      <c r="BR66" t="s">
        <v>26</v>
      </c>
      <c r="BS66" s="16">
        <v>44007</v>
      </c>
      <c r="BT66">
        <v>449.6</v>
      </c>
      <c r="BU66">
        <v>449.6</v>
      </c>
      <c r="BV66">
        <v>439.35</v>
      </c>
      <c r="BW66">
        <v>439.7</v>
      </c>
      <c r="BX66">
        <v>18</v>
      </c>
      <c r="BY66">
        <v>87.61</v>
      </c>
      <c r="BZ66">
        <v>46200</v>
      </c>
      <c r="CA66">
        <v>1100</v>
      </c>
      <c r="CC66" t="s">
        <v>66</v>
      </c>
      <c r="CD66">
        <v>11754</v>
      </c>
      <c r="CE66">
        <v>16628.990000000002</v>
      </c>
      <c r="CF66">
        <v>13968300</v>
      </c>
      <c r="CG66">
        <v>178800</v>
      </c>
    </row>
    <row r="67" spans="2:85" x14ac:dyDescent="0.3">
      <c r="B67" t="s">
        <v>26</v>
      </c>
      <c r="C67" s="16">
        <v>44042</v>
      </c>
      <c r="D67">
        <v>457.15</v>
      </c>
      <c r="E67">
        <v>457.8</v>
      </c>
      <c r="F67">
        <v>457.15</v>
      </c>
      <c r="G67">
        <v>461</v>
      </c>
      <c r="H67">
        <v>2</v>
      </c>
      <c r="I67">
        <v>10.06</v>
      </c>
      <c r="J67">
        <v>9900</v>
      </c>
      <c r="K67">
        <v>1100</v>
      </c>
      <c r="M67" t="s">
        <v>67</v>
      </c>
      <c r="N67">
        <v>81805</v>
      </c>
      <c r="O67">
        <v>330176.02999999997</v>
      </c>
      <c r="P67">
        <v>102377000</v>
      </c>
      <c r="Q67">
        <v>8588250</v>
      </c>
      <c r="S67" t="s">
        <v>26</v>
      </c>
      <c r="T67" s="16">
        <v>44042</v>
      </c>
      <c r="U67">
        <v>450.3</v>
      </c>
      <c r="V67">
        <v>451.65</v>
      </c>
      <c r="W67">
        <v>450.3</v>
      </c>
      <c r="X67">
        <v>469.6</v>
      </c>
      <c r="Y67">
        <v>7</v>
      </c>
      <c r="Z67">
        <v>34.71</v>
      </c>
      <c r="AA67">
        <v>8800</v>
      </c>
      <c r="AB67">
        <v>1100</v>
      </c>
      <c r="AD67" t="s">
        <v>67</v>
      </c>
      <c r="AE67">
        <v>45473</v>
      </c>
      <c r="AF67">
        <v>192530.50999999998</v>
      </c>
      <c r="AG67">
        <v>93788750</v>
      </c>
      <c r="AH67">
        <v>783750</v>
      </c>
      <c r="AJ67" t="s">
        <v>26</v>
      </c>
      <c r="AK67" s="16">
        <v>44042</v>
      </c>
      <c r="AL67">
        <v>436.75</v>
      </c>
      <c r="AM67">
        <v>441.55</v>
      </c>
      <c r="AN67">
        <v>436.5</v>
      </c>
      <c r="AO67">
        <v>441.55</v>
      </c>
      <c r="AP67">
        <v>7</v>
      </c>
      <c r="AQ67">
        <v>33.69</v>
      </c>
      <c r="AR67">
        <v>7700</v>
      </c>
      <c r="AS67">
        <v>5500</v>
      </c>
      <c r="AU67" t="s">
        <v>67</v>
      </c>
      <c r="AV67">
        <v>38661</v>
      </c>
      <c r="AW67">
        <v>161423.87999999998</v>
      </c>
      <c r="AX67">
        <v>93005000</v>
      </c>
      <c r="AY67">
        <v>4868875</v>
      </c>
      <c r="BA67" t="s">
        <v>26</v>
      </c>
      <c r="BB67" s="16">
        <v>44042</v>
      </c>
      <c r="BC67">
        <v>0</v>
      </c>
      <c r="BD67">
        <v>0</v>
      </c>
      <c r="BE67">
        <v>0</v>
      </c>
      <c r="BF67">
        <v>443.4</v>
      </c>
      <c r="BG67">
        <v>0</v>
      </c>
      <c r="BH67">
        <v>0</v>
      </c>
      <c r="BI67">
        <v>2200</v>
      </c>
      <c r="BJ67">
        <v>0</v>
      </c>
      <c r="BL67" t="s">
        <v>67</v>
      </c>
      <c r="BM67">
        <v>48429</v>
      </c>
      <c r="BN67">
        <v>202712.95999999999</v>
      </c>
      <c r="BO67">
        <v>88136125</v>
      </c>
      <c r="BP67">
        <v>1153625</v>
      </c>
      <c r="BR67" t="s">
        <v>26</v>
      </c>
      <c r="BS67" s="16">
        <v>44042</v>
      </c>
      <c r="BT67">
        <v>442.6</v>
      </c>
      <c r="BU67">
        <v>442.6</v>
      </c>
      <c r="BV67">
        <v>438.05</v>
      </c>
      <c r="BW67">
        <v>444.55</v>
      </c>
      <c r="BX67">
        <v>2</v>
      </c>
      <c r="BY67">
        <v>9.68</v>
      </c>
      <c r="BZ67">
        <v>2200</v>
      </c>
      <c r="CA67">
        <v>2200</v>
      </c>
      <c r="CC67" t="s">
        <v>67</v>
      </c>
      <c r="CD67">
        <v>47095</v>
      </c>
      <c r="CE67">
        <v>195850.91</v>
      </c>
      <c r="CF67">
        <v>86982500</v>
      </c>
      <c r="CG67">
        <v>3392125</v>
      </c>
    </row>
    <row r="68" spans="2:85" x14ac:dyDescent="0.3">
      <c r="B68" t="s">
        <v>27</v>
      </c>
      <c r="C68" s="16">
        <v>43979</v>
      </c>
      <c r="D68">
        <v>290.60000000000002</v>
      </c>
      <c r="E68">
        <v>294.3</v>
      </c>
      <c r="F68">
        <v>278.14999999999998</v>
      </c>
      <c r="G68">
        <v>284.39999999999998</v>
      </c>
      <c r="H68">
        <v>3059</v>
      </c>
      <c r="I68">
        <v>11334.44</v>
      </c>
      <c r="J68">
        <v>4735900</v>
      </c>
      <c r="K68">
        <v>-432900</v>
      </c>
      <c r="M68" t="s">
        <v>68</v>
      </c>
      <c r="N68">
        <v>8626</v>
      </c>
      <c r="O68">
        <v>45265.840000000004</v>
      </c>
      <c r="P68">
        <v>9198000</v>
      </c>
      <c r="Q68">
        <v>1240500</v>
      </c>
      <c r="S68" t="s">
        <v>27</v>
      </c>
      <c r="T68" s="16">
        <v>43979</v>
      </c>
      <c r="U68">
        <v>283.39999999999998</v>
      </c>
      <c r="V68">
        <v>296.64999999999998</v>
      </c>
      <c r="W68">
        <v>282.3</v>
      </c>
      <c r="X68">
        <v>291.64999999999998</v>
      </c>
      <c r="Y68">
        <v>3297</v>
      </c>
      <c r="Z68">
        <v>12401.69</v>
      </c>
      <c r="AA68">
        <v>5168800</v>
      </c>
      <c r="AB68">
        <v>52000</v>
      </c>
      <c r="AD68" t="s">
        <v>68</v>
      </c>
      <c r="AE68">
        <v>3895</v>
      </c>
      <c r="AF68">
        <v>21417.480000000003</v>
      </c>
      <c r="AG68">
        <v>7957500</v>
      </c>
      <c r="AH68">
        <v>475500</v>
      </c>
      <c r="AJ68" t="s">
        <v>27</v>
      </c>
      <c r="AK68" s="16">
        <v>43979</v>
      </c>
      <c r="AL68">
        <v>268.55</v>
      </c>
      <c r="AM68">
        <v>284</v>
      </c>
      <c r="AN68">
        <v>267.85000000000002</v>
      </c>
      <c r="AO68">
        <v>282.55</v>
      </c>
      <c r="AP68">
        <v>2048</v>
      </c>
      <c r="AQ68">
        <v>7397.23</v>
      </c>
      <c r="AR68">
        <v>5116800</v>
      </c>
      <c r="AS68">
        <v>-11700</v>
      </c>
      <c r="AU68" t="s">
        <v>68</v>
      </c>
      <c r="AV68">
        <v>1536</v>
      </c>
      <c r="AW68">
        <v>8394.07</v>
      </c>
      <c r="AX68">
        <v>7482000</v>
      </c>
      <c r="AY68">
        <v>118500</v>
      </c>
      <c r="BA68" t="s">
        <v>27</v>
      </c>
      <c r="BB68" s="16">
        <v>43979</v>
      </c>
      <c r="BC68">
        <v>275.39999999999998</v>
      </c>
      <c r="BD68">
        <v>281.8</v>
      </c>
      <c r="BE68">
        <v>268.45</v>
      </c>
      <c r="BF68">
        <v>270.75</v>
      </c>
      <c r="BG68">
        <v>2699</v>
      </c>
      <c r="BH68">
        <v>9682.09</v>
      </c>
      <c r="BI68">
        <v>5128500</v>
      </c>
      <c r="BJ68">
        <v>-148200</v>
      </c>
      <c r="BL68" t="s">
        <v>68</v>
      </c>
      <c r="BM68">
        <v>1832</v>
      </c>
      <c r="BN68">
        <v>10013.039999999999</v>
      </c>
      <c r="BO68">
        <v>7363500</v>
      </c>
      <c r="BP68">
        <v>-72000</v>
      </c>
      <c r="BR68" t="s">
        <v>27</v>
      </c>
      <c r="BS68" s="16">
        <v>43979</v>
      </c>
      <c r="BT68">
        <v>283.75</v>
      </c>
      <c r="BU68">
        <v>287.89999999999998</v>
      </c>
      <c r="BV68">
        <v>262.25</v>
      </c>
      <c r="BW68">
        <v>269.45</v>
      </c>
      <c r="BX68">
        <v>5731</v>
      </c>
      <c r="BY68">
        <v>20357.93</v>
      </c>
      <c r="BZ68">
        <v>5276700</v>
      </c>
      <c r="CA68">
        <v>-89700</v>
      </c>
      <c r="CC68" t="s">
        <v>68</v>
      </c>
      <c r="CD68">
        <v>2613</v>
      </c>
      <c r="CE68">
        <v>14427.69</v>
      </c>
      <c r="CF68">
        <v>7435500</v>
      </c>
      <c r="CG68">
        <v>-12000</v>
      </c>
    </row>
    <row r="69" spans="2:85" x14ac:dyDescent="0.3">
      <c r="B69" t="s">
        <v>27</v>
      </c>
      <c r="C69" s="16">
        <v>44007</v>
      </c>
      <c r="D69">
        <v>287.75</v>
      </c>
      <c r="E69">
        <v>293.39999999999998</v>
      </c>
      <c r="F69">
        <v>277.60000000000002</v>
      </c>
      <c r="G69">
        <v>284.45</v>
      </c>
      <c r="H69">
        <v>631</v>
      </c>
      <c r="I69">
        <v>2334.4299999999998</v>
      </c>
      <c r="J69">
        <v>547300</v>
      </c>
      <c r="K69">
        <v>188500</v>
      </c>
      <c r="M69" t="s">
        <v>69</v>
      </c>
      <c r="N69">
        <v>4381</v>
      </c>
      <c r="O69">
        <v>23835.800000000003</v>
      </c>
      <c r="P69">
        <v>526456000</v>
      </c>
      <c r="Q69">
        <v>98784000</v>
      </c>
      <c r="S69" t="s">
        <v>27</v>
      </c>
      <c r="T69" s="16">
        <v>44007</v>
      </c>
      <c r="U69">
        <v>285.45</v>
      </c>
      <c r="V69">
        <v>297</v>
      </c>
      <c r="W69">
        <v>284.35000000000002</v>
      </c>
      <c r="X69">
        <v>290.8</v>
      </c>
      <c r="Y69">
        <v>355</v>
      </c>
      <c r="Z69">
        <v>1341.62</v>
      </c>
      <c r="AA69">
        <v>358800</v>
      </c>
      <c r="AB69">
        <v>114400</v>
      </c>
      <c r="AD69" t="s">
        <v>69</v>
      </c>
      <c r="AE69">
        <v>689</v>
      </c>
      <c r="AF69">
        <v>3778.72</v>
      </c>
      <c r="AG69">
        <v>427672000</v>
      </c>
      <c r="AH69">
        <v>-58114000</v>
      </c>
      <c r="AJ69" t="s">
        <v>27</v>
      </c>
      <c r="AK69" s="16">
        <v>44007</v>
      </c>
      <c r="AL69">
        <v>270.25</v>
      </c>
      <c r="AM69">
        <v>283.7</v>
      </c>
      <c r="AN69">
        <v>270</v>
      </c>
      <c r="AO69">
        <v>282.2</v>
      </c>
      <c r="AP69">
        <v>150</v>
      </c>
      <c r="AQ69">
        <v>540.71</v>
      </c>
      <c r="AR69">
        <v>244400</v>
      </c>
      <c r="AS69">
        <v>10400</v>
      </c>
      <c r="AU69" t="s">
        <v>69</v>
      </c>
      <c r="AV69">
        <v>692</v>
      </c>
      <c r="AW69">
        <v>3860.31</v>
      </c>
      <c r="AX69">
        <v>485786000</v>
      </c>
      <c r="AY69">
        <v>-64484000</v>
      </c>
      <c r="BA69" t="s">
        <v>27</v>
      </c>
      <c r="BB69" s="16">
        <v>44007</v>
      </c>
      <c r="BC69">
        <v>275.2</v>
      </c>
      <c r="BD69">
        <v>280.95</v>
      </c>
      <c r="BE69">
        <v>268.7</v>
      </c>
      <c r="BF69">
        <v>270.3</v>
      </c>
      <c r="BG69">
        <v>85</v>
      </c>
      <c r="BH69">
        <v>302.5</v>
      </c>
      <c r="BI69">
        <v>234000</v>
      </c>
      <c r="BJ69">
        <v>0</v>
      </c>
      <c r="BL69" t="s">
        <v>69</v>
      </c>
      <c r="BM69">
        <v>6612</v>
      </c>
      <c r="BN69">
        <v>33903.479999999996</v>
      </c>
      <c r="BO69">
        <v>550270000</v>
      </c>
      <c r="BP69">
        <v>121520000</v>
      </c>
      <c r="BR69" t="s">
        <v>27</v>
      </c>
      <c r="BS69" s="16">
        <v>44007</v>
      </c>
      <c r="BT69">
        <v>282.75</v>
      </c>
      <c r="BU69">
        <v>287.14999999999998</v>
      </c>
      <c r="BV69">
        <v>263.8</v>
      </c>
      <c r="BW69">
        <v>268.95</v>
      </c>
      <c r="BX69">
        <v>281</v>
      </c>
      <c r="BY69">
        <v>993.43</v>
      </c>
      <c r="BZ69">
        <v>234000</v>
      </c>
      <c r="CA69">
        <v>41600</v>
      </c>
      <c r="CC69" t="s">
        <v>69</v>
      </c>
      <c r="CD69">
        <v>2795</v>
      </c>
      <c r="CE69">
        <v>13232.88</v>
      </c>
      <c r="CF69">
        <v>428750000</v>
      </c>
      <c r="CG69">
        <v>-16170000</v>
      </c>
    </row>
    <row r="70" spans="2:85" x14ac:dyDescent="0.3">
      <c r="B70" t="s">
        <v>27</v>
      </c>
      <c r="C70" s="16">
        <v>44042</v>
      </c>
      <c r="D70">
        <v>0</v>
      </c>
      <c r="E70">
        <v>0</v>
      </c>
      <c r="F70">
        <v>0</v>
      </c>
      <c r="G70">
        <v>286.64999999999998</v>
      </c>
      <c r="H70">
        <v>0</v>
      </c>
      <c r="I70">
        <v>0</v>
      </c>
      <c r="J70">
        <v>0</v>
      </c>
      <c r="K70">
        <v>0</v>
      </c>
      <c r="M70" t="s">
        <v>162</v>
      </c>
      <c r="N70">
        <v>6972</v>
      </c>
      <c r="O70">
        <v>15535.52</v>
      </c>
      <c r="P70">
        <v>177130000</v>
      </c>
      <c r="Q70">
        <v>10067000</v>
      </c>
      <c r="S70" t="s">
        <v>27</v>
      </c>
      <c r="T70" s="16">
        <v>44042</v>
      </c>
      <c r="U70">
        <v>0</v>
      </c>
      <c r="V70">
        <v>0</v>
      </c>
      <c r="W70">
        <v>0</v>
      </c>
      <c r="X70">
        <v>294.2</v>
      </c>
      <c r="Y70">
        <v>0</v>
      </c>
      <c r="Z70">
        <v>0</v>
      </c>
      <c r="AA70">
        <v>0</v>
      </c>
      <c r="AB70">
        <v>0</v>
      </c>
      <c r="AD70" t="s">
        <v>162</v>
      </c>
      <c r="AE70">
        <v>6904</v>
      </c>
      <c r="AF70">
        <v>15719.23</v>
      </c>
      <c r="AG70">
        <v>167063000</v>
      </c>
      <c r="AH70">
        <v>15609000</v>
      </c>
      <c r="AJ70" t="s">
        <v>27</v>
      </c>
      <c r="AK70" s="16">
        <v>44042</v>
      </c>
      <c r="AL70">
        <v>0</v>
      </c>
      <c r="AM70">
        <v>0</v>
      </c>
      <c r="AN70">
        <v>0</v>
      </c>
      <c r="AO70">
        <v>284.45</v>
      </c>
      <c r="AP70">
        <v>0</v>
      </c>
      <c r="AQ70">
        <v>0</v>
      </c>
      <c r="AR70">
        <v>0</v>
      </c>
      <c r="AS70">
        <v>0</v>
      </c>
      <c r="AU70" t="s">
        <v>162</v>
      </c>
      <c r="AV70">
        <v>4964</v>
      </c>
      <c r="AW70">
        <v>11446.34</v>
      </c>
      <c r="AX70">
        <v>151454000</v>
      </c>
      <c r="AY70">
        <v>15635000</v>
      </c>
      <c r="BA70" t="s">
        <v>27</v>
      </c>
      <c r="BB70" s="16">
        <v>44042</v>
      </c>
      <c r="BC70">
        <v>0</v>
      </c>
      <c r="BD70">
        <v>0</v>
      </c>
      <c r="BE70">
        <v>0</v>
      </c>
      <c r="BF70">
        <v>273.10000000000002</v>
      </c>
      <c r="BG70">
        <v>0</v>
      </c>
      <c r="BH70">
        <v>0</v>
      </c>
      <c r="BI70">
        <v>0</v>
      </c>
      <c r="BJ70">
        <v>0</v>
      </c>
      <c r="BL70" t="s">
        <v>162</v>
      </c>
      <c r="BM70">
        <v>2177</v>
      </c>
      <c r="BN70">
        <v>5155.25</v>
      </c>
      <c r="BO70">
        <v>135819000</v>
      </c>
      <c r="BP70">
        <v>2747000</v>
      </c>
      <c r="BR70" t="s">
        <v>27</v>
      </c>
      <c r="BS70" s="16">
        <v>44042</v>
      </c>
      <c r="BT70">
        <v>0</v>
      </c>
      <c r="BU70">
        <v>0</v>
      </c>
      <c r="BV70">
        <v>0</v>
      </c>
      <c r="BW70">
        <v>272.2</v>
      </c>
      <c r="BX70">
        <v>0</v>
      </c>
      <c r="BY70">
        <v>0</v>
      </c>
      <c r="BZ70">
        <v>0</v>
      </c>
      <c r="CA70">
        <v>0</v>
      </c>
      <c r="CC70" t="s">
        <v>162</v>
      </c>
      <c r="CD70">
        <v>3829</v>
      </c>
      <c r="CE70">
        <v>9185.0500000000011</v>
      </c>
      <c r="CF70">
        <v>133072000</v>
      </c>
      <c r="CG70">
        <v>6751000</v>
      </c>
    </row>
    <row r="71" spans="2:85" x14ac:dyDescent="0.3">
      <c r="B71" t="s">
        <v>28</v>
      </c>
      <c r="C71" s="16">
        <v>43979</v>
      </c>
      <c r="D71">
        <v>594.5</v>
      </c>
      <c r="E71">
        <v>595.85</v>
      </c>
      <c r="F71">
        <v>586.54999999999995</v>
      </c>
      <c r="G71">
        <v>592.35</v>
      </c>
      <c r="H71">
        <v>17390</v>
      </c>
      <c r="I71">
        <v>190199.46</v>
      </c>
      <c r="J71">
        <v>44187072</v>
      </c>
      <c r="K71">
        <v>-8520153</v>
      </c>
      <c r="M71" t="s">
        <v>70</v>
      </c>
      <c r="N71">
        <v>3384</v>
      </c>
      <c r="O71">
        <v>20805.46</v>
      </c>
      <c r="P71">
        <v>4651625</v>
      </c>
      <c r="Q71">
        <v>-129250</v>
      </c>
      <c r="S71" t="s">
        <v>28</v>
      </c>
      <c r="T71" s="16">
        <v>43979</v>
      </c>
      <c r="U71">
        <v>592.65</v>
      </c>
      <c r="V71">
        <v>603</v>
      </c>
      <c r="W71">
        <v>584.5</v>
      </c>
      <c r="X71">
        <v>592.15</v>
      </c>
      <c r="Y71">
        <v>17418</v>
      </c>
      <c r="Z71">
        <v>191379.68</v>
      </c>
      <c r="AA71">
        <v>52707225</v>
      </c>
      <c r="AB71">
        <v>-2360025</v>
      </c>
      <c r="AD71" t="s">
        <v>70</v>
      </c>
      <c r="AE71">
        <v>1863</v>
      </c>
      <c r="AF71">
        <v>11700.099999999999</v>
      </c>
      <c r="AG71">
        <v>4780875</v>
      </c>
      <c r="AH71">
        <v>70125</v>
      </c>
      <c r="AJ71" t="s">
        <v>28</v>
      </c>
      <c r="AK71" s="16">
        <v>43979</v>
      </c>
      <c r="AL71">
        <v>605.95000000000005</v>
      </c>
      <c r="AM71">
        <v>610</v>
      </c>
      <c r="AN71">
        <v>587.20000000000005</v>
      </c>
      <c r="AO71">
        <v>592.35</v>
      </c>
      <c r="AP71">
        <v>26756</v>
      </c>
      <c r="AQ71">
        <v>295411.08</v>
      </c>
      <c r="AR71">
        <v>55067250</v>
      </c>
      <c r="AS71">
        <v>-1954656</v>
      </c>
      <c r="AU71" t="s">
        <v>70</v>
      </c>
      <c r="AV71">
        <v>1571</v>
      </c>
      <c r="AW71">
        <v>9843.85</v>
      </c>
      <c r="AX71">
        <v>4710750</v>
      </c>
      <c r="AY71">
        <v>-206250</v>
      </c>
      <c r="BA71" t="s">
        <v>28</v>
      </c>
      <c r="BB71" s="16">
        <v>43979</v>
      </c>
      <c r="BC71">
        <v>555.15</v>
      </c>
      <c r="BD71">
        <v>600.70000000000005</v>
      </c>
      <c r="BE71">
        <v>554.6</v>
      </c>
      <c r="BF71">
        <v>597.35</v>
      </c>
      <c r="BG71">
        <v>58854</v>
      </c>
      <c r="BH71">
        <v>633288.1</v>
      </c>
      <c r="BI71">
        <v>57021906</v>
      </c>
      <c r="BJ71">
        <v>-2822775</v>
      </c>
      <c r="BL71" t="s">
        <v>70</v>
      </c>
      <c r="BM71">
        <v>3485</v>
      </c>
      <c r="BN71">
        <v>21740.11</v>
      </c>
      <c r="BO71">
        <v>4917000</v>
      </c>
      <c r="BP71">
        <v>-22000</v>
      </c>
      <c r="BR71" t="s">
        <v>28</v>
      </c>
      <c r="BS71" s="16">
        <v>43979</v>
      </c>
      <c r="BT71">
        <v>556.25</v>
      </c>
      <c r="BU71">
        <v>559.45000000000005</v>
      </c>
      <c r="BV71">
        <v>536.4</v>
      </c>
      <c r="BW71">
        <v>538.79999999999995</v>
      </c>
      <c r="BX71">
        <v>22279</v>
      </c>
      <c r="BY71">
        <v>225891.32</v>
      </c>
      <c r="BZ71">
        <v>59844681</v>
      </c>
      <c r="CA71">
        <v>338733</v>
      </c>
      <c r="CC71" t="s">
        <v>70</v>
      </c>
      <c r="CD71">
        <v>2751</v>
      </c>
      <c r="CE71">
        <v>16969.100000000002</v>
      </c>
      <c r="CF71">
        <v>4939000</v>
      </c>
      <c r="CG71">
        <v>-288750</v>
      </c>
    </row>
    <row r="72" spans="2:85" x14ac:dyDescent="0.3">
      <c r="B72" t="s">
        <v>28</v>
      </c>
      <c r="C72" s="16">
        <v>44007</v>
      </c>
      <c r="D72">
        <v>594.4</v>
      </c>
      <c r="E72">
        <v>597.45000000000005</v>
      </c>
      <c r="F72">
        <v>587.95000000000005</v>
      </c>
      <c r="G72">
        <v>593.65</v>
      </c>
      <c r="H72">
        <v>7476</v>
      </c>
      <c r="I72">
        <v>81924.78</v>
      </c>
      <c r="J72">
        <v>14497032</v>
      </c>
      <c r="K72">
        <v>6252678</v>
      </c>
      <c r="M72" t="s">
        <v>71</v>
      </c>
      <c r="N72">
        <v>16927</v>
      </c>
      <c r="O72">
        <v>49622.239999999998</v>
      </c>
      <c r="P72">
        <v>4090300</v>
      </c>
      <c r="Q72">
        <v>104000</v>
      </c>
      <c r="S72" t="s">
        <v>28</v>
      </c>
      <c r="T72" s="16">
        <v>44007</v>
      </c>
      <c r="U72">
        <v>600</v>
      </c>
      <c r="V72">
        <v>604.5</v>
      </c>
      <c r="W72">
        <v>586.6</v>
      </c>
      <c r="X72">
        <v>593.95000000000005</v>
      </c>
      <c r="Y72">
        <v>2608</v>
      </c>
      <c r="Z72">
        <v>28682.47</v>
      </c>
      <c r="AA72">
        <v>8244354</v>
      </c>
      <c r="AB72">
        <v>2304495</v>
      </c>
      <c r="AD72" t="s">
        <v>71</v>
      </c>
      <c r="AE72">
        <v>34385</v>
      </c>
      <c r="AF72">
        <v>101381.20999999999</v>
      </c>
      <c r="AG72">
        <v>3986300</v>
      </c>
      <c r="AH72">
        <v>278900</v>
      </c>
      <c r="AJ72" t="s">
        <v>28</v>
      </c>
      <c r="AK72" s="16">
        <v>44007</v>
      </c>
      <c r="AL72">
        <v>607.9</v>
      </c>
      <c r="AM72">
        <v>611.4</v>
      </c>
      <c r="AN72">
        <v>589.5</v>
      </c>
      <c r="AO72">
        <v>594.15</v>
      </c>
      <c r="AP72">
        <v>2062</v>
      </c>
      <c r="AQ72">
        <v>22795.34</v>
      </c>
      <c r="AR72">
        <v>5939859</v>
      </c>
      <c r="AS72">
        <v>688572</v>
      </c>
      <c r="AU72" t="s">
        <v>71</v>
      </c>
      <c r="AV72">
        <v>6848</v>
      </c>
      <c r="AW72">
        <v>18474.489999999998</v>
      </c>
      <c r="AX72">
        <v>3707400</v>
      </c>
      <c r="AY72">
        <v>69800</v>
      </c>
      <c r="BA72" t="s">
        <v>28</v>
      </c>
      <c r="BB72" s="16">
        <v>44007</v>
      </c>
      <c r="BC72">
        <v>559.6</v>
      </c>
      <c r="BD72">
        <v>602.29999999999995</v>
      </c>
      <c r="BE72">
        <v>555.65</v>
      </c>
      <c r="BF72">
        <v>598.54999999999995</v>
      </c>
      <c r="BG72">
        <v>3704</v>
      </c>
      <c r="BH72">
        <v>40135.11</v>
      </c>
      <c r="BI72">
        <v>5251287</v>
      </c>
      <c r="BJ72">
        <v>2036100</v>
      </c>
      <c r="BL72" t="s">
        <v>71</v>
      </c>
      <c r="BM72">
        <v>10397</v>
      </c>
      <c r="BN72">
        <v>27756.87</v>
      </c>
      <c r="BO72">
        <v>3637600</v>
      </c>
      <c r="BP72">
        <v>-4800</v>
      </c>
      <c r="BR72" t="s">
        <v>28</v>
      </c>
      <c r="BS72" s="16">
        <v>44007</v>
      </c>
      <c r="BT72">
        <v>560.20000000000005</v>
      </c>
      <c r="BU72">
        <v>560.5</v>
      </c>
      <c r="BV72">
        <v>537.6</v>
      </c>
      <c r="BW72">
        <v>540.54999999999995</v>
      </c>
      <c r="BX72">
        <v>1421</v>
      </c>
      <c r="BY72">
        <v>14346.28</v>
      </c>
      <c r="BZ72">
        <v>3215187</v>
      </c>
      <c r="CA72">
        <v>1060623</v>
      </c>
      <c r="CC72" t="s">
        <v>71</v>
      </c>
      <c r="CD72">
        <v>21762</v>
      </c>
      <c r="CE72">
        <v>57466.07</v>
      </c>
      <c r="CF72">
        <v>3642400</v>
      </c>
      <c r="CG72">
        <v>-14800</v>
      </c>
    </row>
    <row r="73" spans="2:85" x14ac:dyDescent="0.3">
      <c r="B73" t="s">
        <v>28</v>
      </c>
      <c r="C73" s="16">
        <v>44042</v>
      </c>
      <c r="D73">
        <v>594</v>
      </c>
      <c r="E73">
        <v>596.1</v>
      </c>
      <c r="F73">
        <v>590</v>
      </c>
      <c r="G73">
        <v>594.29999999999995</v>
      </c>
      <c r="H73">
        <v>21</v>
      </c>
      <c r="I73">
        <v>230.14</v>
      </c>
      <c r="J73">
        <v>124017</v>
      </c>
      <c r="K73">
        <v>1851</v>
      </c>
      <c r="M73" t="s">
        <v>72</v>
      </c>
      <c r="N73">
        <v>64659</v>
      </c>
      <c r="O73">
        <v>87723.76</v>
      </c>
      <c r="P73">
        <v>23102000</v>
      </c>
      <c r="Q73">
        <v>2206000</v>
      </c>
      <c r="S73" t="s">
        <v>28</v>
      </c>
      <c r="T73" s="16">
        <v>44042</v>
      </c>
      <c r="U73">
        <v>593.85</v>
      </c>
      <c r="V73">
        <v>604</v>
      </c>
      <c r="W73">
        <v>588.20000000000005</v>
      </c>
      <c r="X73">
        <v>593.25</v>
      </c>
      <c r="Y73">
        <v>27</v>
      </c>
      <c r="Z73">
        <v>298.06</v>
      </c>
      <c r="AA73">
        <v>122166</v>
      </c>
      <c r="AB73">
        <v>0</v>
      </c>
      <c r="AD73" t="s">
        <v>72</v>
      </c>
      <c r="AE73">
        <v>35545</v>
      </c>
      <c r="AF73">
        <v>50490.7</v>
      </c>
      <c r="AG73">
        <v>20896000</v>
      </c>
      <c r="AH73">
        <v>182400</v>
      </c>
      <c r="AJ73" t="s">
        <v>28</v>
      </c>
      <c r="AK73" s="16">
        <v>44042</v>
      </c>
      <c r="AL73">
        <v>605.15</v>
      </c>
      <c r="AM73">
        <v>611.95000000000005</v>
      </c>
      <c r="AN73">
        <v>590</v>
      </c>
      <c r="AO73">
        <v>594.35</v>
      </c>
      <c r="AP73">
        <v>32</v>
      </c>
      <c r="AQ73">
        <v>356.02</v>
      </c>
      <c r="AR73">
        <v>122166</v>
      </c>
      <c r="AS73">
        <v>-1851</v>
      </c>
      <c r="AU73" t="s">
        <v>72</v>
      </c>
      <c r="AV73">
        <v>37395</v>
      </c>
      <c r="AW73">
        <v>53674.929999999993</v>
      </c>
      <c r="AX73">
        <v>20713600</v>
      </c>
      <c r="AY73">
        <v>1045200</v>
      </c>
      <c r="BA73" t="s">
        <v>28</v>
      </c>
      <c r="BB73" s="16">
        <v>44042</v>
      </c>
      <c r="BC73">
        <v>561.70000000000005</v>
      </c>
      <c r="BD73">
        <v>600.15</v>
      </c>
      <c r="BE73">
        <v>560.70000000000005</v>
      </c>
      <c r="BF73">
        <v>599.20000000000005</v>
      </c>
      <c r="BG73">
        <v>99</v>
      </c>
      <c r="BH73">
        <v>1068.8800000000001</v>
      </c>
      <c r="BI73">
        <v>124017</v>
      </c>
      <c r="BJ73">
        <v>59232</v>
      </c>
      <c r="BL73" t="s">
        <v>72</v>
      </c>
      <c r="BM73">
        <v>35747</v>
      </c>
      <c r="BN73">
        <v>53578.27</v>
      </c>
      <c r="BO73">
        <v>19668400</v>
      </c>
      <c r="BP73">
        <v>569600</v>
      </c>
      <c r="BR73" t="s">
        <v>28</v>
      </c>
      <c r="BS73" s="16">
        <v>44042</v>
      </c>
      <c r="BT73">
        <v>559.9</v>
      </c>
      <c r="BU73">
        <v>559.9</v>
      </c>
      <c r="BV73">
        <v>540</v>
      </c>
      <c r="BW73">
        <v>543.15</v>
      </c>
      <c r="BX73">
        <v>19</v>
      </c>
      <c r="BY73">
        <v>193.03</v>
      </c>
      <c r="BZ73">
        <v>64785</v>
      </c>
      <c r="CA73">
        <v>9255</v>
      </c>
      <c r="CC73" t="s">
        <v>72</v>
      </c>
      <c r="CD73">
        <v>33944</v>
      </c>
      <c r="CE73">
        <v>52733.51</v>
      </c>
      <c r="CF73">
        <v>19098800</v>
      </c>
      <c r="CG73">
        <v>524800</v>
      </c>
    </row>
    <row r="74" spans="2:85" x14ac:dyDescent="0.3">
      <c r="B74" t="s">
        <v>29</v>
      </c>
      <c r="C74" s="16">
        <v>43979</v>
      </c>
      <c r="D74">
        <v>25.3</v>
      </c>
      <c r="E74">
        <v>25.55</v>
      </c>
      <c r="F74">
        <v>24.15</v>
      </c>
      <c r="G74">
        <v>24.65</v>
      </c>
      <c r="H74">
        <v>2884</v>
      </c>
      <c r="I74">
        <v>7405.71</v>
      </c>
      <c r="J74">
        <v>43607200</v>
      </c>
      <c r="K74">
        <v>-5449600</v>
      </c>
      <c r="M74" t="s">
        <v>73</v>
      </c>
      <c r="N74">
        <v>6304</v>
      </c>
      <c r="O74">
        <v>26010.71</v>
      </c>
      <c r="P74">
        <v>8934000</v>
      </c>
      <c r="Q74">
        <v>542000</v>
      </c>
      <c r="S74" t="s">
        <v>29</v>
      </c>
      <c r="T74" s="16">
        <v>43979</v>
      </c>
      <c r="U74">
        <v>26.1</v>
      </c>
      <c r="V74">
        <v>26.35</v>
      </c>
      <c r="W74">
        <v>25.3</v>
      </c>
      <c r="X74">
        <v>25.6</v>
      </c>
      <c r="Y74">
        <v>2063</v>
      </c>
      <c r="Z74">
        <v>5543.59</v>
      </c>
      <c r="AA74">
        <v>49056800</v>
      </c>
      <c r="AB74">
        <v>-1695200</v>
      </c>
      <c r="AD74" t="s">
        <v>73</v>
      </c>
      <c r="AE74">
        <v>4120</v>
      </c>
      <c r="AF74">
        <v>16979.060000000001</v>
      </c>
      <c r="AG74">
        <v>8392000</v>
      </c>
      <c r="AH74">
        <v>-878000</v>
      </c>
      <c r="AJ74" t="s">
        <v>29</v>
      </c>
      <c r="AK74" s="16">
        <v>43979</v>
      </c>
      <c r="AL74">
        <v>25.05</v>
      </c>
      <c r="AM74">
        <v>26.65</v>
      </c>
      <c r="AN74">
        <v>24.95</v>
      </c>
      <c r="AO74">
        <v>26</v>
      </c>
      <c r="AP74">
        <v>2681</v>
      </c>
      <c r="AQ74">
        <v>7275.43</v>
      </c>
      <c r="AR74">
        <v>50752000</v>
      </c>
      <c r="AS74">
        <v>1632800</v>
      </c>
      <c r="AU74" t="s">
        <v>73</v>
      </c>
      <c r="AV74">
        <v>7201</v>
      </c>
      <c r="AW74">
        <v>29400.18</v>
      </c>
      <c r="AX74">
        <v>9270000</v>
      </c>
      <c r="AY74">
        <v>-110000</v>
      </c>
      <c r="BA74" t="s">
        <v>29</v>
      </c>
      <c r="BB74" s="16">
        <v>43979</v>
      </c>
      <c r="BC74">
        <v>26.45</v>
      </c>
      <c r="BD74">
        <v>26.5</v>
      </c>
      <c r="BE74">
        <v>25.25</v>
      </c>
      <c r="BF74">
        <v>25.5</v>
      </c>
      <c r="BG74">
        <v>2342</v>
      </c>
      <c r="BH74">
        <v>6291.41</v>
      </c>
      <c r="BI74">
        <v>49119200</v>
      </c>
      <c r="BJ74">
        <v>-1716000</v>
      </c>
      <c r="BL74" t="s">
        <v>73</v>
      </c>
      <c r="BM74">
        <v>6679</v>
      </c>
      <c r="BN74">
        <v>28467.57</v>
      </c>
      <c r="BO74">
        <v>9380000</v>
      </c>
      <c r="BP74">
        <v>1290000</v>
      </c>
      <c r="BR74" t="s">
        <v>29</v>
      </c>
      <c r="BS74" s="16">
        <v>43979</v>
      </c>
      <c r="BT74">
        <v>27.65</v>
      </c>
      <c r="BU74">
        <v>28.55</v>
      </c>
      <c r="BV74">
        <v>25.65</v>
      </c>
      <c r="BW74">
        <v>25.95</v>
      </c>
      <c r="BX74">
        <v>4421</v>
      </c>
      <c r="BY74">
        <v>12218.01</v>
      </c>
      <c r="BZ74">
        <v>50835200</v>
      </c>
      <c r="CA74">
        <v>-4648800</v>
      </c>
      <c r="CC74" t="s">
        <v>73</v>
      </c>
      <c r="CD74">
        <v>4890</v>
      </c>
      <c r="CE74">
        <v>20115.420000000002</v>
      </c>
      <c r="CF74">
        <v>8090000</v>
      </c>
      <c r="CG74">
        <v>406000</v>
      </c>
    </row>
    <row r="75" spans="2:85" x14ac:dyDescent="0.3">
      <c r="B75" t="s">
        <v>29</v>
      </c>
      <c r="C75" s="16">
        <v>44007</v>
      </c>
      <c r="D75">
        <v>25.6</v>
      </c>
      <c r="E75">
        <v>25.6</v>
      </c>
      <c r="F75">
        <v>24.25</v>
      </c>
      <c r="G75">
        <v>24.7</v>
      </c>
      <c r="H75">
        <v>1183</v>
      </c>
      <c r="I75">
        <v>3050.56</v>
      </c>
      <c r="J75">
        <v>19000800</v>
      </c>
      <c r="K75">
        <v>5938400</v>
      </c>
      <c r="M75" t="s">
        <v>74</v>
      </c>
      <c r="N75">
        <v>29144</v>
      </c>
      <c r="O75">
        <v>239119.31</v>
      </c>
      <c r="P75">
        <v>53389200</v>
      </c>
      <c r="Q75">
        <v>1287600</v>
      </c>
      <c r="S75" t="s">
        <v>29</v>
      </c>
      <c r="T75" s="16">
        <v>44007</v>
      </c>
      <c r="U75">
        <v>26.05</v>
      </c>
      <c r="V75">
        <v>26.4</v>
      </c>
      <c r="W75">
        <v>25.4</v>
      </c>
      <c r="X75">
        <v>25.7</v>
      </c>
      <c r="Y75">
        <v>571</v>
      </c>
      <c r="Z75">
        <v>1535.5</v>
      </c>
      <c r="AA75">
        <v>13062400</v>
      </c>
      <c r="AB75">
        <v>2059200</v>
      </c>
      <c r="AD75" t="s">
        <v>74</v>
      </c>
      <c r="AE75">
        <v>16988</v>
      </c>
      <c r="AF75">
        <v>136584.77000000002</v>
      </c>
      <c r="AG75">
        <v>52101600</v>
      </c>
      <c r="AH75">
        <v>831600</v>
      </c>
      <c r="AJ75" t="s">
        <v>29</v>
      </c>
      <c r="AK75" s="16">
        <v>44007</v>
      </c>
      <c r="AL75">
        <v>25.5</v>
      </c>
      <c r="AM75">
        <v>26.65</v>
      </c>
      <c r="AN75">
        <v>25.1</v>
      </c>
      <c r="AO75">
        <v>26.1</v>
      </c>
      <c r="AP75">
        <v>589</v>
      </c>
      <c r="AQ75">
        <v>1594.84</v>
      </c>
      <c r="AR75">
        <v>11003200</v>
      </c>
      <c r="AS75">
        <v>2548000</v>
      </c>
      <c r="AU75" t="s">
        <v>74</v>
      </c>
      <c r="AV75">
        <v>9708</v>
      </c>
      <c r="AW75">
        <v>77294.840000000011</v>
      </c>
      <c r="AX75">
        <v>51270000</v>
      </c>
      <c r="AY75">
        <v>1458000</v>
      </c>
      <c r="BA75" t="s">
        <v>29</v>
      </c>
      <c r="BB75" s="16">
        <v>44007</v>
      </c>
      <c r="BC75">
        <v>26.6</v>
      </c>
      <c r="BD75">
        <v>26.6</v>
      </c>
      <c r="BE75">
        <v>25.45</v>
      </c>
      <c r="BF75">
        <v>25.55</v>
      </c>
      <c r="BG75">
        <v>332</v>
      </c>
      <c r="BH75">
        <v>893.65</v>
      </c>
      <c r="BI75">
        <v>8455200</v>
      </c>
      <c r="BJ75">
        <v>1352000</v>
      </c>
      <c r="BL75" t="s">
        <v>74</v>
      </c>
      <c r="BM75">
        <v>7082</v>
      </c>
      <c r="BN75">
        <v>56657.54</v>
      </c>
      <c r="BO75">
        <v>49812000</v>
      </c>
      <c r="BP75">
        <v>1026000</v>
      </c>
      <c r="BR75" t="s">
        <v>29</v>
      </c>
      <c r="BS75" s="16">
        <v>44007</v>
      </c>
      <c r="BT75">
        <v>27.95</v>
      </c>
      <c r="BU75">
        <v>28.6</v>
      </c>
      <c r="BV75">
        <v>25.8</v>
      </c>
      <c r="BW75">
        <v>26.15</v>
      </c>
      <c r="BX75">
        <v>460</v>
      </c>
      <c r="BY75">
        <v>1268.9000000000001</v>
      </c>
      <c r="BZ75">
        <v>7103200</v>
      </c>
      <c r="CA75">
        <v>1892800</v>
      </c>
      <c r="CC75" t="s">
        <v>74</v>
      </c>
      <c r="CD75">
        <v>12469</v>
      </c>
      <c r="CE75">
        <v>99022.569999999992</v>
      </c>
      <c r="CF75">
        <v>48786000</v>
      </c>
      <c r="CG75">
        <v>7200</v>
      </c>
    </row>
    <row r="76" spans="2:85" x14ac:dyDescent="0.3">
      <c r="B76" t="s">
        <v>29</v>
      </c>
      <c r="C76" s="16">
        <v>44042</v>
      </c>
      <c r="D76">
        <v>25.5</v>
      </c>
      <c r="E76">
        <v>25.5</v>
      </c>
      <c r="F76">
        <v>24.6</v>
      </c>
      <c r="G76">
        <v>24.75</v>
      </c>
      <c r="H76">
        <v>8</v>
      </c>
      <c r="I76">
        <v>42.05</v>
      </c>
      <c r="J76">
        <v>588000</v>
      </c>
      <c r="K76">
        <v>105000</v>
      </c>
      <c r="M76" t="s">
        <v>75</v>
      </c>
      <c r="N76">
        <v>5446</v>
      </c>
      <c r="O76">
        <v>16270.86</v>
      </c>
      <c r="P76">
        <v>58422400</v>
      </c>
      <c r="Q76">
        <v>1419200</v>
      </c>
      <c r="S76" t="s">
        <v>29</v>
      </c>
      <c r="T76" s="16">
        <v>44042</v>
      </c>
      <c r="U76">
        <v>25.8</v>
      </c>
      <c r="V76">
        <v>25.8</v>
      </c>
      <c r="W76">
        <v>25.7</v>
      </c>
      <c r="X76">
        <v>25.8</v>
      </c>
      <c r="Y76">
        <v>4</v>
      </c>
      <c r="Z76">
        <v>21.65</v>
      </c>
      <c r="AA76">
        <v>483000</v>
      </c>
      <c r="AB76">
        <v>42000</v>
      </c>
      <c r="AD76" t="s">
        <v>75</v>
      </c>
      <c r="AE76">
        <v>2672</v>
      </c>
      <c r="AF76">
        <v>7931.66</v>
      </c>
      <c r="AG76">
        <v>57003200</v>
      </c>
      <c r="AH76">
        <v>529100</v>
      </c>
      <c r="AJ76" t="s">
        <v>29</v>
      </c>
      <c r="AK76" s="16">
        <v>44042</v>
      </c>
      <c r="AL76">
        <v>26.3</v>
      </c>
      <c r="AM76">
        <v>26.45</v>
      </c>
      <c r="AN76">
        <v>26.3</v>
      </c>
      <c r="AO76">
        <v>26.2</v>
      </c>
      <c r="AP76">
        <v>7</v>
      </c>
      <c r="AQ76">
        <v>38.71</v>
      </c>
      <c r="AR76">
        <v>441000</v>
      </c>
      <c r="AS76">
        <v>-63000</v>
      </c>
      <c r="AU76" t="s">
        <v>75</v>
      </c>
      <c r="AV76">
        <v>3650</v>
      </c>
      <c r="AW76">
        <v>10795.849999999999</v>
      </c>
      <c r="AX76">
        <v>56474100</v>
      </c>
      <c r="AY76">
        <v>-490500</v>
      </c>
      <c r="BA76" t="s">
        <v>29</v>
      </c>
      <c r="BB76" s="16">
        <v>44042</v>
      </c>
      <c r="BC76">
        <v>0</v>
      </c>
      <c r="BD76">
        <v>0</v>
      </c>
      <c r="BE76">
        <v>0</v>
      </c>
      <c r="BF76">
        <v>25.65</v>
      </c>
      <c r="BG76">
        <v>0</v>
      </c>
      <c r="BH76">
        <v>0</v>
      </c>
      <c r="BI76">
        <v>504000</v>
      </c>
      <c r="BJ76">
        <v>0</v>
      </c>
      <c r="BL76" t="s">
        <v>75</v>
      </c>
      <c r="BM76">
        <v>2842</v>
      </c>
      <c r="BN76">
        <v>8251.42</v>
      </c>
      <c r="BO76">
        <v>56964600</v>
      </c>
      <c r="BP76">
        <v>223400</v>
      </c>
      <c r="BR76" t="s">
        <v>29</v>
      </c>
      <c r="BS76" s="16">
        <v>44042</v>
      </c>
      <c r="BT76">
        <v>26.15</v>
      </c>
      <c r="BU76">
        <v>26.15</v>
      </c>
      <c r="BV76">
        <v>26.15</v>
      </c>
      <c r="BW76">
        <v>26.15</v>
      </c>
      <c r="BX76">
        <v>1</v>
      </c>
      <c r="BY76">
        <v>5.49</v>
      </c>
      <c r="BZ76">
        <v>504000</v>
      </c>
      <c r="CA76">
        <v>21000</v>
      </c>
      <c r="CC76" t="s">
        <v>75</v>
      </c>
      <c r="CD76">
        <v>4482</v>
      </c>
      <c r="CE76">
        <v>13006.47</v>
      </c>
      <c r="CF76">
        <v>56741200</v>
      </c>
      <c r="CG76">
        <v>26100</v>
      </c>
    </row>
    <row r="77" spans="2:85" x14ac:dyDescent="0.3">
      <c r="B77" t="s">
        <v>30</v>
      </c>
      <c r="C77" s="16">
        <v>43979</v>
      </c>
      <c r="D77">
        <v>352.9</v>
      </c>
      <c r="E77">
        <v>356.55</v>
      </c>
      <c r="F77">
        <v>348.4</v>
      </c>
      <c r="G77">
        <v>350</v>
      </c>
      <c r="H77">
        <v>3072</v>
      </c>
      <c r="I77">
        <v>24834.080000000002</v>
      </c>
      <c r="J77">
        <v>14278400</v>
      </c>
      <c r="K77">
        <v>-112700</v>
      </c>
      <c r="M77" t="s">
        <v>76</v>
      </c>
      <c r="N77">
        <v>18766</v>
      </c>
      <c r="O77">
        <v>84183.46</v>
      </c>
      <c r="P77">
        <v>53968800</v>
      </c>
      <c r="Q77">
        <v>-1036000</v>
      </c>
      <c r="S77" t="s">
        <v>30</v>
      </c>
      <c r="T77" s="16">
        <v>43979</v>
      </c>
      <c r="U77">
        <v>346.05</v>
      </c>
      <c r="V77">
        <v>356.8</v>
      </c>
      <c r="W77">
        <v>344.5</v>
      </c>
      <c r="X77">
        <v>354.25</v>
      </c>
      <c r="Y77">
        <v>4565</v>
      </c>
      <c r="Z77">
        <v>37095.25</v>
      </c>
      <c r="AA77">
        <v>14391100</v>
      </c>
      <c r="AB77">
        <v>-940700</v>
      </c>
      <c r="AD77" t="s">
        <v>76</v>
      </c>
      <c r="AE77">
        <v>29726</v>
      </c>
      <c r="AF77">
        <v>131026.82999999999</v>
      </c>
      <c r="AG77">
        <v>55004800</v>
      </c>
      <c r="AH77">
        <v>12740000</v>
      </c>
      <c r="AJ77" t="s">
        <v>30</v>
      </c>
      <c r="AK77" s="16">
        <v>43979</v>
      </c>
      <c r="AL77">
        <v>332.55</v>
      </c>
      <c r="AM77">
        <v>348.4</v>
      </c>
      <c r="AN77">
        <v>332.55</v>
      </c>
      <c r="AO77">
        <v>346.85</v>
      </c>
      <c r="AP77">
        <v>3524</v>
      </c>
      <c r="AQ77">
        <v>27746.53</v>
      </c>
      <c r="AR77">
        <v>15331800</v>
      </c>
      <c r="AS77">
        <v>-87400</v>
      </c>
      <c r="AU77" t="s">
        <v>76</v>
      </c>
      <c r="AV77">
        <v>9863</v>
      </c>
      <c r="AW77">
        <v>41388.19</v>
      </c>
      <c r="AX77">
        <v>42264800</v>
      </c>
      <c r="AY77">
        <v>84800</v>
      </c>
      <c r="BA77" t="s">
        <v>30</v>
      </c>
      <c r="BB77" s="16">
        <v>43979</v>
      </c>
      <c r="BC77">
        <v>334.35</v>
      </c>
      <c r="BD77">
        <v>337.6</v>
      </c>
      <c r="BE77">
        <v>329.5</v>
      </c>
      <c r="BF77">
        <v>336.35</v>
      </c>
      <c r="BG77">
        <v>3243</v>
      </c>
      <c r="BH77">
        <v>24969.29</v>
      </c>
      <c r="BI77">
        <v>15419200</v>
      </c>
      <c r="BJ77">
        <v>-593400</v>
      </c>
      <c r="BL77" t="s">
        <v>76</v>
      </c>
      <c r="BM77">
        <v>9266</v>
      </c>
      <c r="BN77">
        <v>37598.039999999994</v>
      </c>
      <c r="BO77">
        <v>42180000</v>
      </c>
      <c r="BP77">
        <v>-260800</v>
      </c>
      <c r="BR77" t="s">
        <v>30</v>
      </c>
      <c r="BS77" s="16">
        <v>43979</v>
      </c>
      <c r="BT77">
        <v>329.05</v>
      </c>
      <c r="BU77">
        <v>337.35</v>
      </c>
      <c r="BV77">
        <v>326.2</v>
      </c>
      <c r="BW77">
        <v>332.1</v>
      </c>
      <c r="BX77">
        <v>5125</v>
      </c>
      <c r="BY77">
        <v>39151.71</v>
      </c>
      <c r="BZ77">
        <v>16012600</v>
      </c>
      <c r="CA77">
        <v>-531300</v>
      </c>
      <c r="CC77" t="s">
        <v>76</v>
      </c>
      <c r="CD77">
        <v>8182</v>
      </c>
      <c r="CE77">
        <v>32502.899999999998</v>
      </c>
      <c r="CF77">
        <v>42440800</v>
      </c>
      <c r="CG77">
        <v>-724000</v>
      </c>
    </row>
    <row r="78" spans="2:85" x14ac:dyDescent="0.3">
      <c r="B78" t="s">
        <v>30</v>
      </c>
      <c r="C78" s="16">
        <v>44007</v>
      </c>
      <c r="D78">
        <v>351.1</v>
      </c>
      <c r="E78">
        <v>354.5</v>
      </c>
      <c r="F78">
        <v>347</v>
      </c>
      <c r="G78">
        <v>349</v>
      </c>
      <c r="H78">
        <v>1250</v>
      </c>
      <c r="I78">
        <v>10072.27</v>
      </c>
      <c r="J78">
        <v>2408100</v>
      </c>
      <c r="K78">
        <v>885500</v>
      </c>
      <c r="M78" t="s">
        <v>77</v>
      </c>
      <c r="N78">
        <v>5674</v>
      </c>
      <c r="O78">
        <v>26992.48</v>
      </c>
      <c r="P78">
        <v>16665000</v>
      </c>
      <c r="Q78">
        <v>65000</v>
      </c>
      <c r="S78" t="s">
        <v>30</v>
      </c>
      <c r="T78" s="16">
        <v>44007</v>
      </c>
      <c r="U78">
        <v>344</v>
      </c>
      <c r="V78">
        <v>354.8</v>
      </c>
      <c r="W78">
        <v>344</v>
      </c>
      <c r="X78">
        <v>352.9</v>
      </c>
      <c r="Y78">
        <v>589</v>
      </c>
      <c r="Z78">
        <v>4762.4399999999996</v>
      </c>
      <c r="AA78">
        <v>1522600</v>
      </c>
      <c r="AB78">
        <v>170200</v>
      </c>
      <c r="AD78" t="s">
        <v>77</v>
      </c>
      <c r="AE78">
        <v>4994</v>
      </c>
      <c r="AF78">
        <v>24295.789999999997</v>
      </c>
      <c r="AG78">
        <v>16600000</v>
      </c>
      <c r="AH78">
        <v>300000</v>
      </c>
      <c r="AJ78" t="s">
        <v>30</v>
      </c>
      <c r="AK78" s="16">
        <v>44007</v>
      </c>
      <c r="AL78">
        <v>335.55</v>
      </c>
      <c r="AM78">
        <v>346.35</v>
      </c>
      <c r="AN78">
        <v>333.5</v>
      </c>
      <c r="AO78">
        <v>345.2</v>
      </c>
      <c r="AP78">
        <v>428</v>
      </c>
      <c r="AQ78">
        <v>3353.48</v>
      </c>
      <c r="AR78">
        <v>1352400</v>
      </c>
      <c r="AS78">
        <v>204700</v>
      </c>
      <c r="AU78" t="s">
        <v>77</v>
      </c>
      <c r="AV78">
        <v>3660</v>
      </c>
      <c r="AW78">
        <v>17190.37</v>
      </c>
      <c r="AX78">
        <v>16300000</v>
      </c>
      <c r="AY78">
        <v>1935000</v>
      </c>
      <c r="BA78" t="s">
        <v>30</v>
      </c>
      <c r="BB78" s="16">
        <v>44007</v>
      </c>
      <c r="BC78">
        <v>332.55</v>
      </c>
      <c r="BD78">
        <v>335.5</v>
      </c>
      <c r="BE78">
        <v>328.7</v>
      </c>
      <c r="BF78">
        <v>334.5</v>
      </c>
      <c r="BG78">
        <v>210</v>
      </c>
      <c r="BH78">
        <v>1608.7</v>
      </c>
      <c r="BI78">
        <v>1147700</v>
      </c>
      <c r="BJ78">
        <v>71300</v>
      </c>
      <c r="BL78" t="s">
        <v>77</v>
      </c>
      <c r="BM78">
        <v>5055</v>
      </c>
      <c r="BN78">
        <v>23319.83</v>
      </c>
      <c r="BO78">
        <v>14365000</v>
      </c>
      <c r="BP78">
        <v>-70000</v>
      </c>
      <c r="BR78" t="s">
        <v>30</v>
      </c>
      <c r="BS78" s="16">
        <v>44007</v>
      </c>
      <c r="BT78">
        <v>331</v>
      </c>
      <c r="BU78">
        <v>335</v>
      </c>
      <c r="BV78">
        <v>324.75</v>
      </c>
      <c r="BW78">
        <v>330.6</v>
      </c>
      <c r="BX78">
        <v>192</v>
      </c>
      <c r="BY78">
        <v>1457.47</v>
      </c>
      <c r="BZ78">
        <v>1076400</v>
      </c>
      <c r="CA78">
        <v>11500</v>
      </c>
      <c r="CC78" t="s">
        <v>77</v>
      </c>
      <c r="CD78">
        <v>5154</v>
      </c>
      <c r="CE78">
        <v>23153.68</v>
      </c>
      <c r="CF78">
        <v>14435000</v>
      </c>
      <c r="CG78">
        <v>-985000</v>
      </c>
    </row>
    <row r="79" spans="2:85" x14ac:dyDescent="0.3">
      <c r="B79" t="s">
        <v>30</v>
      </c>
      <c r="C79" s="16">
        <v>44042</v>
      </c>
      <c r="D79">
        <v>349.8</v>
      </c>
      <c r="E79">
        <v>353</v>
      </c>
      <c r="F79">
        <v>346.4</v>
      </c>
      <c r="G79">
        <v>349.1</v>
      </c>
      <c r="H79">
        <v>14</v>
      </c>
      <c r="I79">
        <v>112.3</v>
      </c>
      <c r="J79">
        <v>89700</v>
      </c>
      <c r="K79">
        <v>20700</v>
      </c>
      <c r="M79" t="s">
        <v>78</v>
      </c>
      <c r="N79">
        <v>8568</v>
      </c>
      <c r="O79">
        <v>32614</v>
      </c>
      <c r="P79">
        <v>28885100</v>
      </c>
      <c r="Q79">
        <v>446600</v>
      </c>
      <c r="S79" t="s">
        <v>30</v>
      </c>
      <c r="T79" s="16">
        <v>44042</v>
      </c>
      <c r="U79">
        <v>346.55</v>
      </c>
      <c r="V79">
        <v>353</v>
      </c>
      <c r="W79">
        <v>346</v>
      </c>
      <c r="X79">
        <v>350.5</v>
      </c>
      <c r="Y79">
        <v>24</v>
      </c>
      <c r="Z79">
        <v>193.11</v>
      </c>
      <c r="AA79">
        <v>69000</v>
      </c>
      <c r="AB79">
        <v>9200</v>
      </c>
      <c r="AD79" t="s">
        <v>78</v>
      </c>
      <c r="AE79">
        <v>7221</v>
      </c>
      <c r="AF79">
        <v>28538.17</v>
      </c>
      <c r="AG79">
        <v>28438500</v>
      </c>
      <c r="AH79">
        <v>1956300</v>
      </c>
      <c r="AJ79" t="s">
        <v>30</v>
      </c>
      <c r="AK79" s="16">
        <v>44042</v>
      </c>
      <c r="AL79">
        <v>334.7</v>
      </c>
      <c r="AM79">
        <v>345.2</v>
      </c>
      <c r="AN79">
        <v>334.7</v>
      </c>
      <c r="AO79">
        <v>345.2</v>
      </c>
      <c r="AP79">
        <v>21</v>
      </c>
      <c r="AQ79">
        <v>165.41</v>
      </c>
      <c r="AR79">
        <v>59800</v>
      </c>
      <c r="AS79">
        <v>16100</v>
      </c>
      <c r="AU79" t="s">
        <v>78</v>
      </c>
      <c r="AV79">
        <v>4364</v>
      </c>
      <c r="AW79">
        <v>17177.310000000001</v>
      </c>
      <c r="AX79">
        <v>26482200</v>
      </c>
      <c r="AY79">
        <v>1899800</v>
      </c>
      <c r="BA79" t="s">
        <v>30</v>
      </c>
      <c r="BB79" s="16">
        <v>44042</v>
      </c>
      <c r="BC79">
        <v>331</v>
      </c>
      <c r="BD79">
        <v>331.9</v>
      </c>
      <c r="BE79">
        <v>331</v>
      </c>
      <c r="BF79">
        <v>339.7</v>
      </c>
      <c r="BG79">
        <v>4</v>
      </c>
      <c r="BH79">
        <v>30.48</v>
      </c>
      <c r="BI79">
        <v>43700</v>
      </c>
      <c r="BJ79">
        <v>4600</v>
      </c>
      <c r="BL79" t="s">
        <v>78</v>
      </c>
      <c r="BM79">
        <v>5145</v>
      </c>
      <c r="BN79">
        <v>20155.72</v>
      </c>
      <c r="BO79">
        <v>24582400</v>
      </c>
      <c r="BP79">
        <v>-685400</v>
      </c>
      <c r="BR79" t="s">
        <v>30</v>
      </c>
      <c r="BS79" s="16">
        <v>44042</v>
      </c>
      <c r="BT79">
        <v>328.8</v>
      </c>
      <c r="BU79">
        <v>331.05</v>
      </c>
      <c r="BV79">
        <v>324.64999999999998</v>
      </c>
      <c r="BW79">
        <v>334.85</v>
      </c>
      <c r="BX79">
        <v>3</v>
      </c>
      <c r="BY79">
        <v>22.64</v>
      </c>
      <c r="BZ79">
        <v>39100</v>
      </c>
      <c r="CA79">
        <v>0</v>
      </c>
      <c r="CC79" t="s">
        <v>78</v>
      </c>
      <c r="CD79">
        <v>4170</v>
      </c>
      <c r="CE79">
        <v>16014.52</v>
      </c>
      <c r="CF79">
        <v>25267800</v>
      </c>
      <c r="CG79">
        <v>-190900</v>
      </c>
    </row>
    <row r="80" spans="2:85" x14ac:dyDescent="0.3">
      <c r="B80" t="s">
        <v>31</v>
      </c>
      <c r="C80" s="16">
        <v>43979</v>
      </c>
      <c r="D80">
        <v>9315.1</v>
      </c>
      <c r="E80">
        <v>9623.6</v>
      </c>
      <c r="F80">
        <v>9202.5499999999993</v>
      </c>
      <c r="G80">
        <v>9507.35</v>
      </c>
      <c r="H80">
        <v>3401</v>
      </c>
      <c r="I80">
        <v>12792.3</v>
      </c>
      <c r="J80">
        <v>132880</v>
      </c>
      <c r="K80">
        <v>-10800</v>
      </c>
      <c r="M80" t="s">
        <v>79</v>
      </c>
      <c r="N80">
        <v>7678</v>
      </c>
      <c r="O80">
        <v>61257.969999999994</v>
      </c>
      <c r="P80">
        <v>2659000</v>
      </c>
      <c r="Q80">
        <v>116000</v>
      </c>
      <c r="S80" t="s">
        <v>31</v>
      </c>
      <c r="T80" s="16">
        <v>43979</v>
      </c>
      <c r="U80">
        <v>9200</v>
      </c>
      <c r="V80">
        <v>9443.9</v>
      </c>
      <c r="W80">
        <v>9194.6</v>
      </c>
      <c r="X80">
        <v>9299.4500000000007</v>
      </c>
      <c r="Y80">
        <v>665</v>
      </c>
      <c r="Z80">
        <v>2476.29</v>
      </c>
      <c r="AA80">
        <v>143680</v>
      </c>
      <c r="AB80">
        <v>3680</v>
      </c>
      <c r="AD80" t="s">
        <v>79</v>
      </c>
      <c r="AE80">
        <v>11465</v>
      </c>
      <c r="AF80">
        <v>89675.34</v>
      </c>
      <c r="AG80">
        <v>2543000</v>
      </c>
      <c r="AH80">
        <v>-175500</v>
      </c>
      <c r="AJ80" t="s">
        <v>31</v>
      </c>
      <c r="AK80" s="16">
        <v>43979</v>
      </c>
      <c r="AL80">
        <v>9185</v>
      </c>
      <c r="AM80">
        <v>9300.15</v>
      </c>
      <c r="AN80">
        <v>9050.7999999999993</v>
      </c>
      <c r="AO80">
        <v>9236.7999999999993</v>
      </c>
      <c r="AP80">
        <v>722</v>
      </c>
      <c r="AQ80">
        <v>2648.99</v>
      </c>
      <c r="AR80">
        <v>140000</v>
      </c>
      <c r="AS80">
        <v>2120</v>
      </c>
      <c r="AU80" t="s">
        <v>79</v>
      </c>
      <c r="AV80">
        <v>6604</v>
      </c>
      <c r="AW80">
        <v>49143.92</v>
      </c>
      <c r="AX80">
        <v>2718500</v>
      </c>
      <c r="AY80">
        <v>438000</v>
      </c>
      <c r="BA80" t="s">
        <v>31</v>
      </c>
      <c r="BB80" s="16">
        <v>43979</v>
      </c>
      <c r="BC80">
        <v>9087.75</v>
      </c>
      <c r="BD80">
        <v>9348.2999999999993</v>
      </c>
      <c r="BE80">
        <v>9043.75</v>
      </c>
      <c r="BF80">
        <v>9120.9</v>
      </c>
      <c r="BG80">
        <v>591</v>
      </c>
      <c r="BH80">
        <v>2174.04</v>
      </c>
      <c r="BI80">
        <v>137880</v>
      </c>
      <c r="BJ80">
        <v>4120</v>
      </c>
      <c r="BL80" t="s">
        <v>79</v>
      </c>
      <c r="BM80">
        <v>7175</v>
      </c>
      <c r="BN80">
        <v>53664.31</v>
      </c>
      <c r="BO80">
        <v>2280500</v>
      </c>
      <c r="BP80">
        <v>206000</v>
      </c>
      <c r="BR80" t="s">
        <v>31</v>
      </c>
      <c r="BS80" s="16">
        <v>43979</v>
      </c>
      <c r="BT80">
        <v>9550.5</v>
      </c>
      <c r="BU80">
        <v>9550.5</v>
      </c>
      <c r="BV80">
        <v>8989.9</v>
      </c>
      <c r="BW80">
        <v>9037.5499999999993</v>
      </c>
      <c r="BX80">
        <v>1094</v>
      </c>
      <c r="BY80">
        <v>4037.64</v>
      </c>
      <c r="BZ80">
        <v>133760</v>
      </c>
      <c r="CA80">
        <v>-2080</v>
      </c>
      <c r="CC80" t="s">
        <v>79</v>
      </c>
      <c r="CD80">
        <v>8353</v>
      </c>
      <c r="CE80">
        <v>65464.01</v>
      </c>
      <c r="CF80">
        <v>2074500</v>
      </c>
      <c r="CG80">
        <v>20000</v>
      </c>
    </row>
    <row r="81" spans="2:85" x14ac:dyDescent="0.3">
      <c r="B81" t="s">
        <v>31</v>
      </c>
      <c r="C81" s="16">
        <v>44007</v>
      </c>
      <c r="D81">
        <v>9300</v>
      </c>
      <c r="E81">
        <v>9621.7000000000007</v>
      </c>
      <c r="F81">
        <v>9219.85</v>
      </c>
      <c r="G81">
        <v>9530.4500000000007</v>
      </c>
      <c r="H81">
        <v>1775</v>
      </c>
      <c r="I81">
        <v>6657.73</v>
      </c>
      <c r="J81">
        <v>22840</v>
      </c>
      <c r="K81">
        <v>17280</v>
      </c>
      <c r="M81" t="s">
        <v>80</v>
      </c>
      <c r="N81">
        <v>2026</v>
      </c>
      <c r="O81">
        <v>9992</v>
      </c>
      <c r="P81">
        <v>1688400</v>
      </c>
      <c r="Q81">
        <v>-21000</v>
      </c>
      <c r="S81" t="s">
        <v>31</v>
      </c>
      <c r="T81" s="16">
        <v>44007</v>
      </c>
      <c r="U81">
        <v>9250</v>
      </c>
      <c r="V81">
        <v>9379.25</v>
      </c>
      <c r="W81">
        <v>9200</v>
      </c>
      <c r="X81">
        <v>9288.9500000000007</v>
      </c>
      <c r="Y81">
        <v>247</v>
      </c>
      <c r="Z81">
        <v>920.25</v>
      </c>
      <c r="AA81">
        <v>5560</v>
      </c>
      <c r="AB81">
        <v>1680</v>
      </c>
      <c r="AD81" t="s">
        <v>80</v>
      </c>
      <c r="AE81">
        <v>836</v>
      </c>
      <c r="AF81">
        <v>4083.42</v>
      </c>
      <c r="AG81">
        <v>1709400</v>
      </c>
      <c r="AH81">
        <v>-68600</v>
      </c>
      <c r="AJ81" t="s">
        <v>31</v>
      </c>
      <c r="AK81" s="16">
        <v>44007</v>
      </c>
      <c r="AL81">
        <v>9158.15</v>
      </c>
      <c r="AM81">
        <v>9245.0499999999993</v>
      </c>
      <c r="AN81">
        <v>9109.9500000000007</v>
      </c>
      <c r="AO81">
        <v>9230.5499999999993</v>
      </c>
      <c r="AP81">
        <v>138</v>
      </c>
      <c r="AQ81">
        <v>506.27</v>
      </c>
      <c r="AR81">
        <v>3880</v>
      </c>
      <c r="AS81">
        <v>2520</v>
      </c>
      <c r="AU81" t="s">
        <v>80</v>
      </c>
      <c r="AV81">
        <v>1495</v>
      </c>
      <c r="AW81">
        <v>7263.0700000000006</v>
      </c>
      <c r="AX81">
        <v>1778000</v>
      </c>
      <c r="AY81">
        <v>127400</v>
      </c>
      <c r="BA81" t="s">
        <v>31</v>
      </c>
      <c r="BB81" s="16">
        <v>44007</v>
      </c>
      <c r="BC81">
        <v>9263.5</v>
      </c>
      <c r="BD81">
        <v>9325</v>
      </c>
      <c r="BE81">
        <v>9099.1</v>
      </c>
      <c r="BF81">
        <v>9134.9500000000007</v>
      </c>
      <c r="BG81">
        <v>15</v>
      </c>
      <c r="BH81">
        <v>55.35</v>
      </c>
      <c r="BI81">
        <v>1360</v>
      </c>
      <c r="BJ81">
        <v>280</v>
      </c>
      <c r="BL81" t="s">
        <v>80</v>
      </c>
      <c r="BM81">
        <v>1555</v>
      </c>
      <c r="BN81">
        <v>7286.51</v>
      </c>
      <c r="BO81">
        <v>1650600</v>
      </c>
      <c r="BP81">
        <v>-26600</v>
      </c>
      <c r="BR81" t="s">
        <v>31</v>
      </c>
      <c r="BS81" s="16">
        <v>44007</v>
      </c>
      <c r="BT81">
        <v>9658.5499999999993</v>
      </c>
      <c r="BU81">
        <v>9658.5499999999993</v>
      </c>
      <c r="BV81">
        <v>9050</v>
      </c>
      <c r="BW81">
        <v>9073</v>
      </c>
      <c r="BX81">
        <v>33</v>
      </c>
      <c r="BY81">
        <v>121.66</v>
      </c>
      <c r="BZ81">
        <v>1080</v>
      </c>
      <c r="CA81">
        <v>200</v>
      </c>
      <c r="CC81" t="s">
        <v>80</v>
      </c>
      <c r="CD81">
        <v>1732</v>
      </c>
      <c r="CE81">
        <v>8046.08</v>
      </c>
      <c r="CF81">
        <v>1677200</v>
      </c>
      <c r="CG81">
        <v>-43400</v>
      </c>
    </row>
    <row r="82" spans="2:85" x14ac:dyDescent="0.3">
      <c r="B82" t="s">
        <v>31</v>
      </c>
      <c r="C82" s="16">
        <v>44042</v>
      </c>
      <c r="D82">
        <v>0</v>
      </c>
      <c r="E82">
        <v>0</v>
      </c>
      <c r="F82">
        <v>0</v>
      </c>
      <c r="G82">
        <v>9597.7000000000007</v>
      </c>
      <c r="H82">
        <v>0</v>
      </c>
      <c r="I82">
        <v>0</v>
      </c>
      <c r="J82">
        <v>0</v>
      </c>
      <c r="K82">
        <v>0</v>
      </c>
      <c r="M82" t="s">
        <v>81</v>
      </c>
      <c r="N82">
        <v>34561</v>
      </c>
      <c r="O82">
        <v>157179.24</v>
      </c>
      <c r="P82">
        <v>12411200</v>
      </c>
      <c r="Q82">
        <v>589200</v>
      </c>
      <c r="S82" t="s">
        <v>31</v>
      </c>
      <c r="T82" s="16">
        <v>44042</v>
      </c>
      <c r="U82">
        <v>0</v>
      </c>
      <c r="V82">
        <v>0</v>
      </c>
      <c r="W82">
        <v>0</v>
      </c>
      <c r="X82">
        <v>9430.4500000000007</v>
      </c>
      <c r="Y82">
        <v>0</v>
      </c>
      <c r="Z82">
        <v>0</v>
      </c>
      <c r="AA82">
        <v>0</v>
      </c>
      <c r="AB82">
        <v>0</v>
      </c>
      <c r="AD82" t="s">
        <v>81</v>
      </c>
      <c r="AE82">
        <v>33384</v>
      </c>
      <c r="AF82">
        <v>155594.19</v>
      </c>
      <c r="AG82">
        <v>11822000</v>
      </c>
      <c r="AH82">
        <v>1415600</v>
      </c>
      <c r="AJ82" t="s">
        <v>31</v>
      </c>
      <c r="AK82" s="16">
        <v>44042</v>
      </c>
      <c r="AL82">
        <v>0</v>
      </c>
      <c r="AM82">
        <v>0</v>
      </c>
      <c r="AN82">
        <v>0</v>
      </c>
      <c r="AO82">
        <v>9348.5499999999993</v>
      </c>
      <c r="AP82">
        <v>0</v>
      </c>
      <c r="AQ82">
        <v>0</v>
      </c>
      <c r="AR82">
        <v>0</v>
      </c>
      <c r="AS82">
        <v>0</v>
      </c>
      <c r="AU82" t="s">
        <v>81</v>
      </c>
      <c r="AV82">
        <v>26659</v>
      </c>
      <c r="AW82">
        <v>123142.98999999999</v>
      </c>
      <c r="AX82">
        <v>10406400</v>
      </c>
      <c r="AY82">
        <v>836400</v>
      </c>
      <c r="BA82" t="s">
        <v>31</v>
      </c>
      <c r="BB82" s="16">
        <v>44042</v>
      </c>
      <c r="BC82">
        <v>0</v>
      </c>
      <c r="BD82">
        <v>0</v>
      </c>
      <c r="BE82">
        <v>0</v>
      </c>
      <c r="BF82">
        <v>9233.5499999999993</v>
      </c>
      <c r="BG82">
        <v>0</v>
      </c>
      <c r="BH82">
        <v>0</v>
      </c>
      <c r="BI82">
        <v>0</v>
      </c>
      <c r="BJ82">
        <v>0</v>
      </c>
      <c r="BL82" t="s">
        <v>81</v>
      </c>
      <c r="BM82">
        <v>27465</v>
      </c>
      <c r="BN82">
        <v>125792.51000000001</v>
      </c>
      <c r="BO82">
        <v>9570000</v>
      </c>
      <c r="BP82">
        <v>520800</v>
      </c>
      <c r="BR82" t="s">
        <v>31</v>
      </c>
      <c r="BS82" s="16">
        <v>44042</v>
      </c>
      <c r="BT82">
        <v>0</v>
      </c>
      <c r="BU82">
        <v>0</v>
      </c>
      <c r="BV82">
        <v>0</v>
      </c>
      <c r="BW82">
        <v>9155.1</v>
      </c>
      <c r="BX82">
        <v>0</v>
      </c>
      <c r="BY82">
        <v>0</v>
      </c>
      <c r="BZ82">
        <v>0</v>
      </c>
      <c r="CA82">
        <v>0</v>
      </c>
      <c r="CC82" t="s">
        <v>81</v>
      </c>
      <c r="CD82">
        <v>21488</v>
      </c>
      <c r="CE82">
        <v>97096.060000000012</v>
      </c>
      <c r="CF82">
        <v>9049200</v>
      </c>
      <c r="CG82">
        <v>-435200</v>
      </c>
    </row>
    <row r="83" spans="2:85" x14ac:dyDescent="0.3">
      <c r="B83" t="s">
        <v>32</v>
      </c>
      <c r="C83" s="16">
        <v>43979</v>
      </c>
      <c r="D83">
        <v>311.60000000000002</v>
      </c>
      <c r="E83">
        <v>322.7</v>
      </c>
      <c r="F83">
        <v>307.5</v>
      </c>
      <c r="G83">
        <v>313.89999999999998</v>
      </c>
      <c r="H83">
        <v>6787</v>
      </c>
      <c r="I83">
        <v>38504.160000000003</v>
      </c>
      <c r="J83">
        <v>17571600</v>
      </c>
      <c r="K83">
        <v>-3070800</v>
      </c>
      <c r="M83" t="s">
        <v>82</v>
      </c>
      <c r="N83">
        <v>5208</v>
      </c>
      <c r="O83">
        <v>15019.47</v>
      </c>
      <c r="P83">
        <v>36032000</v>
      </c>
      <c r="Q83">
        <v>79200</v>
      </c>
      <c r="S83" t="s">
        <v>32</v>
      </c>
      <c r="T83" s="16">
        <v>43979</v>
      </c>
      <c r="U83">
        <v>310</v>
      </c>
      <c r="V83">
        <v>316.10000000000002</v>
      </c>
      <c r="W83">
        <v>301.25</v>
      </c>
      <c r="X83">
        <v>312.14999999999998</v>
      </c>
      <c r="Y83">
        <v>4721</v>
      </c>
      <c r="Z83">
        <v>26307.75</v>
      </c>
      <c r="AA83">
        <v>20642400</v>
      </c>
      <c r="AB83">
        <v>-574200</v>
      </c>
      <c r="AD83" t="s">
        <v>82</v>
      </c>
      <c r="AE83">
        <v>3014</v>
      </c>
      <c r="AF83">
        <v>9044.35</v>
      </c>
      <c r="AG83">
        <v>35952800</v>
      </c>
      <c r="AH83">
        <v>1382000</v>
      </c>
      <c r="AJ83" t="s">
        <v>32</v>
      </c>
      <c r="AK83" s="16">
        <v>43979</v>
      </c>
      <c r="AL83">
        <v>295.05</v>
      </c>
      <c r="AM83">
        <v>311.8</v>
      </c>
      <c r="AN83">
        <v>292.60000000000002</v>
      </c>
      <c r="AO83">
        <v>308.89999999999998</v>
      </c>
      <c r="AP83">
        <v>4853</v>
      </c>
      <c r="AQ83">
        <v>26671.99</v>
      </c>
      <c r="AR83">
        <v>21216600</v>
      </c>
      <c r="AS83">
        <v>-316800</v>
      </c>
      <c r="AU83" t="s">
        <v>82</v>
      </c>
      <c r="AV83">
        <v>3615</v>
      </c>
      <c r="AW83">
        <v>10675.75</v>
      </c>
      <c r="AX83">
        <v>34570800</v>
      </c>
      <c r="AY83">
        <v>618400</v>
      </c>
      <c r="BA83" t="s">
        <v>32</v>
      </c>
      <c r="BB83" s="16">
        <v>43979</v>
      </c>
      <c r="BC83">
        <v>301.60000000000002</v>
      </c>
      <c r="BD83">
        <v>304.45</v>
      </c>
      <c r="BE83">
        <v>292.25</v>
      </c>
      <c r="BF83">
        <v>293.89999999999998</v>
      </c>
      <c r="BG83">
        <v>3343</v>
      </c>
      <c r="BH83">
        <v>17884.419999999998</v>
      </c>
      <c r="BI83">
        <v>21533400</v>
      </c>
      <c r="BJ83">
        <v>19800</v>
      </c>
      <c r="BL83" t="s">
        <v>82</v>
      </c>
      <c r="BM83">
        <v>4308</v>
      </c>
      <c r="BN83">
        <v>12663.710000000001</v>
      </c>
      <c r="BO83">
        <v>33952400</v>
      </c>
      <c r="BP83">
        <v>3381200</v>
      </c>
      <c r="BR83" t="s">
        <v>32</v>
      </c>
      <c r="BS83" s="16">
        <v>43979</v>
      </c>
      <c r="BT83">
        <v>321</v>
      </c>
      <c r="BU83">
        <v>321.14999999999998</v>
      </c>
      <c r="BV83">
        <v>293.10000000000002</v>
      </c>
      <c r="BW83">
        <v>294.39999999999998</v>
      </c>
      <c r="BX83">
        <v>5687</v>
      </c>
      <c r="BY83">
        <v>31078.06</v>
      </c>
      <c r="BZ83">
        <v>21513600</v>
      </c>
      <c r="CA83">
        <v>43200</v>
      </c>
      <c r="CC83" t="s">
        <v>82</v>
      </c>
      <c r="CD83">
        <v>5976</v>
      </c>
      <c r="CE83">
        <v>17611.329999999998</v>
      </c>
      <c r="CF83">
        <v>30571200</v>
      </c>
      <c r="CG83">
        <v>2233200</v>
      </c>
    </row>
    <row r="84" spans="2:85" x14ac:dyDescent="0.3">
      <c r="B84" t="s">
        <v>32</v>
      </c>
      <c r="C84" s="16">
        <v>44007</v>
      </c>
      <c r="D84">
        <v>309.45</v>
      </c>
      <c r="E84">
        <v>323.64999999999998</v>
      </c>
      <c r="F84">
        <v>308.64999999999998</v>
      </c>
      <c r="G84">
        <v>314.39999999999998</v>
      </c>
      <c r="H84">
        <v>2425</v>
      </c>
      <c r="I84">
        <v>13783.14</v>
      </c>
      <c r="J84">
        <v>4478400</v>
      </c>
      <c r="K84">
        <v>2871000</v>
      </c>
      <c r="M84" t="s">
        <v>83</v>
      </c>
      <c r="N84">
        <v>10021</v>
      </c>
      <c r="O84">
        <v>30662.799999999999</v>
      </c>
      <c r="P84">
        <v>10576500</v>
      </c>
      <c r="Q84">
        <v>191900</v>
      </c>
      <c r="S84" t="s">
        <v>32</v>
      </c>
      <c r="T84" s="16">
        <v>44007</v>
      </c>
      <c r="U84">
        <v>309.7</v>
      </c>
      <c r="V84">
        <v>317</v>
      </c>
      <c r="W84">
        <v>302.55</v>
      </c>
      <c r="X84">
        <v>313.55</v>
      </c>
      <c r="Y84">
        <v>928</v>
      </c>
      <c r="Z84">
        <v>5199.3</v>
      </c>
      <c r="AA84">
        <v>1607400</v>
      </c>
      <c r="AB84">
        <v>653400</v>
      </c>
      <c r="AD84" t="s">
        <v>83</v>
      </c>
      <c r="AE84">
        <v>4687</v>
      </c>
      <c r="AF84">
        <v>14742.869999999999</v>
      </c>
      <c r="AG84">
        <v>10384600</v>
      </c>
      <c r="AH84">
        <v>772800</v>
      </c>
      <c r="AJ84" t="s">
        <v>32</v>
      </c>
      <c r="AK84" s="16">
        <v>44007</v>
      </c>
      <c r="AL84">
        <v>294.89999999999998</v>
      </c>
      <c r="AM84">
        <v>312.45</v>
      </c>
      <c r="AN84">
        <v>294.89999999999998</v>
      </c>
      <c r="AO84">
        <v>309.75</v>
      </c>
      <c r="AP84">
        <v>540</v>
      </c>
      <c r="AQ84">
        <v>2970.78</v>
      </c>
      <c r="AR84">
        <v>954000</v>
      </c>
      <c r="AS84">
        <v>131400</v>
      </c>
      <c r="AU84" t="s">
        <v>83</v>
      </c>
      <c r="AV84">
        <v>8512</v>
      </c>
      <c r="AW84">
        <v>26619.98</v>
      </c>
      <c r="AX84">
        <v>9611800</v>
      </c>
      <c r="AY84">
        <v>443300</v>
      </c>
      <c r="BA84" t="s">
        <v>32</v>
      </c>
      <c r="BB84" s="16">
        <v>44007</v>
      </c>
      <c r="BC84">
        <v>300.85000000000002</v>
      </c>
      <c r="BD84">
        <v>305.10000000000002</v>
      </c>
      <c r="BE84">
        <v>293.14999999999998</v>
      </c>
      <c r="BF84">
        <v>294.89999999999998</v>
      </c>
      <c r="BG84">
        <v>403</v>
      </c>
      <c r="BH84">
        <v>2152.4699999999998</v>
      </c>
      <c r="BI84">
        <v>822600</v>
      </c>
      <c r="BJ84">
        <v>234000</v>
      </c>
      <c r="BL84" t="s">
        <v>83</v>
      </c>
      <c r="BM84">
        <v>9005</v>
      </c>
      <c r="BN84">
        <v>26962.620000000003</v>
      </c>
      <c r="BO84">
        <v>9168500</v>
      </c>
      <c r="BP84">
        <v>-134600</v>
      </c>
      <c r="BR84" t="s">
        <v>32</v>
      </c>
      <c r="BS84" s="16">
        <v>44007</v>
      </c>
      <c r="BT84">
        <v>318</v>
      </c>
      <c r="BU84">
        <v>318</v>
      </c>
      <c r="BV84">
        <v>294</v>
      </c>
      <c r="BW84">
        <v>294.95</v>
      </c>
      <c r="BX84">
        <v>237</v>
      </c>
      <c r="BY84">
        <v>1282.3399999999999</v>
      </c>
      <c r="BZ84">
        <v>588600</v>
      </c>
      <c r="CA84">
        <v>176400</v>
      </c>
      <c r="CC84" t="s">
        <v>83</v>
      </c>
      <c r="CD84">
        <v>8552</v>
      </c>
      <c r="CE84">
        <v>25285.199999999997</v>
      </c>
      <c r="CF84">
        <v>9303100</v>
      </c>
      <c r="CG84">
        <v>527800</v>
      </c>
    </row>
    <row r="85" spans="2:85" x14ac:dyDescent="0.3">
      <c r="B85" t="s">
        <v>32</v>
      </c>
      <c r="C85" s="16">
        <v>44042</v>
      </c>
      <c r="D85">
        <v>313.45</v>
      </c>
      <c r="E85">
        <v>321</v>
      </c>
      <c r="F85">
        <v>313.45</v>
      </c>
      <c r="G85">
        <v>314.64999999999998</v>
      </c>
      <c r="H85">
        <v>8</v>
      </c>
      <c r="I85">
        <v>45.6</v>
      </c>
      <c r="J85">
        <v>18000</v>
      </c>
      <c r="K85">
        <v>3600</v>
      </c>
      <c r="M85" t="s">
        <v>84</v>
      </c>
      <c r="N85">
        <v>17221</v>
      </c>
      <c r="O85">
        <v>52663.579999999994</v>
      </c>
      <c r="P85">
        <v>12738750</v>
      </c>
      <c r="Q85">
        <v>425300</v>
      </c>
      <c r="S85" t="s">
        <v>32</v>
      </c>
      <c r="T85" s="16">
        <v>44042</v>
      </c>
      <c r="U85">
        <v>305.55</v>
      </c>
      <c r="V85">
        <v>316.5</v>
      </c>
      <c r="W85">
        <v>305.55</v>
      </c>
      <c r="X85">
        <v>313</v>
      </c>
      <c r="Y85">
        <v>7</v>
      </c>
      <c r="Z85">
        <v>39.380000000000003</v>
      </c>
      <c r="AA85">
        <v>14400</v>
      </c>
      <c r="AB85">
        <v>-5400</v>
      </c>
      <c r="AD85" t="s">
        <v>84</v>
      </c>
      <c r="AE85">
        <v>10932</v>
      </c>
      <c r="AF85">
        <v>33804.670000000006</v>
      </c>
      <c r="AG85">
        <v>12313450</v>
      </c>
      <c r="AH85">
        <v>160750</v>
      </c>
      <c r="AJ85" t="s">
        <v>32</v>
      </c>
      <c r="AK85" s="16">
        <v>44042</v>
      </c>
      <c r="AL85">
        <v>303.64999999999998</v>
      </c>
      <c r="AM85">
        <v>310.7</v>
      </c>
      <c r="AN85">
        <v>303.64999999999998</v>
      </c>
      <c r="AO85">
        <v>311.7</v>
      </c>
      <c r="AP85">
        <v>3</v>
      </c>
      <c r="AQ85">
        <v>16.649999999999999</v>
      </c>
      <c r="AR85">
        <v>19800</v>
      </c>
      <c r="AS85">
        <v>1800</v>
      </c>
      <c r="AU85" t="s">
        <v>84</v>
      </c>
      <c r="AV85">
        <v>14066</v>
      </c>
      <c r="AW85">
        <v>43485.42</v>
      </c>
      <c r="AX85">
        <v>12152700</v>
      </c>
      <c r="AY85">
        <v>302800</v>
      </c>
      <c r="BA85" t="s">
        <v>32</v>
      </c>
      <c r="BB85" s="16">
        <v>44042</v>
      </c>
      <c r="BC85">
        <v>301</v>
      </c>
      <c r="BD85">
        <v>301</v>
      </c>
      <c r="BE85">
        <v>295.75</v>
      </c>
      <c r="BF85">
        <v>296</v>
      </c>
      <c r="BG85">
        <v>4</v>
      </c>
      <c r="BH85">
        <v>21.55</v>
      </c>
      <c r="BI85">
        <v>18000</v>
      </c>
      <c r="BJ85">
        <v>3600</v>
      </c>
      <c r="BL85" t="s">
        <v>84</v>
      </c>
      <c r="BM85">
        <v>13894</v>
      </c>
      <c r="BN85">
        <v>42354.25</v>
      </c>
      <c r="BO85">
        <v>11849900</v>
      </c>
      <c r="BP85">
        <v>506350</v>
      </c>
      <c r="BR85" t="s">
        <v>32</v>
      </c>
      <c r="BS85" s="16">
        <v>44042</v>
      </c>
      <c r="BT85">
        <v>298.75</v>
      </c>
      <c r="BU85">
        <v>299.5</v>
      </c>
      <c r="BV85">
        <v>297.75</v>
      </c>
      <c r="BW85">
        <v>297.75</v>
      </c>
      <c r="BX85">
        <v>3</v>
      </c>
      <c r="BY85">
        <v>16.12</v>
      </c>
      <c r="BZ85">
        <v>14400</v>
      </c>
      <c r="CA85">
        <v>3600</v>
      </c>
      <c r="CC85" t="s">
        <v>84</v>
      </c>
      <c r="CD85">
        <v>14968</v>
      </c>
      <c r="CE85">
        <v>46492.189999999995</v>
      </c>
      <c r="CF85">
        <v>11343550</v>
      </c>
      <c r="CG85">
        <v>-265500</v>
      </c>
    </row>
    <row r="86" spans="2:85" x14ac:dyDescent="0.3">
      <c r="B86" t="s">
        <v>33</v>
      </c>
      <c r="C86" s="16">
        <v>43979</v>
      </c>
      <c r="D86">
        <v>3104.15</v>
      </c>
      <c r="E86">
        <v>3168.85</v>
      </c>
      <c r="F86">
        <v>3071.1</v>
      </c>
      <c r="G86">
        <v>3155.1</v>
      </c>
      <c r="H86">
        <v>2922</v>
      </c>
      <c r="I86">
        <v>18303.86</v>
      </c>
      <c r="J86">
        <v>1261400</v>
      </c>
      <c r="K86">
        <v>-87400</v>
      </c>
      <c r="M86" t="s">
        <v>85</v>
      </c>
      <c r="N86">
        <v>9559</v>
      </c>
      <c r="O86">
        <v>59364.380000000005</v>
      </c>
      <c r="P86">
        <v>10409050</v>
      </c>
      <c r="Q86">
        <v>266000</v>
      </c>
      <c r="S86" t="s">
        <v>33</v>
      </c>
      <c r="T86" s="16">
        <v>43979</v>
      </c>
      <c r="U86">
        <v>3133.05</v>
      </c>
      <c r="V86">
        <v>3158.75</v>
      </c>
      <c r="W86">
        <v>3091.7</v>
      </c>
      <c r="X86">
        <v>3102.55</v>
      </c>
      <c r="Y86">
        <v>2329</v>
      </c>
      <c r="Z86">
        <v>14532.01</v>
      </c>
      <c r="AA86">
        <v>1348800</v>
      </c>
      <c r="AB86">
        <v>4000</v>
      </c>
      <c r="AD86" t="s">
        <v>85</v>
      </c>
      <c r="AE86">
        <v>7520</v>
      </c>
      <c r="AF86">
        <v>46359.89</v>
      </c>
      <c r="AG86">
        <v>10143050</v>
      </c>
      <c r="AH86">
        <v>596100</v>
      </c>
      <c r="AJ86" t="s">
        <v>33</v>
      </c>
      <c r="AK86" s="16">
        <v>43979</v>
      </c>
      <c r="AL86">
        <v>3112.2</v>
      </c>
      <c r="AM86">
        <v>3155</v>
      </c>
      <c r="AN86">
        <v>3108</v>
      </c>
      <c r="AO86">
        <v>3124.25</v>
      </c>
      <c r="AP86">
        <v>2187</v>
      </c>
      <c r="AQ86">
        <v>13707.88</v>
      </c>
      <c r="AR86">
        <v>1344800</v>
      </c>
      <c r="AS86">
        <v>25000</v>
      </c>
      <c r="AU86" t="s">
        <v>85</v>
      </c>
      <c r="AV86">
        <v>8846</v>
      </c>
      <c r="AW86">
        <v>53740.02</v>
      </c>
      <c r="AX86">
        <v>9546950</v>
      </c>
      <c r="AY86">
        <v>552350</v>
      </c>
      <c r="BA86" t="s">
        <v>33</v>
      </c>
      <c r="BB86" s="16">
        <v>43979</v>
      </c>
      <c r="BC86">
        <v>3120.05</v>
      </c>
      <c r="BD86">
        <v>3140</v>
      </c>
      <c r="BE86">
        <v>3074</v>
      </c>
      <c r="BF86">
        <v>3103.45</v>
      </c>
      <c r="BG86">
        <v>3173</v>
      </c>
      <c r="BH86">
        <v>19698.349999999999</v>
      </c>
      <c r="BI86">
        <v>1319800</v>
      </c>
      <c r="BJ86">
        <v>47000</v>
      </c>
      <c r="BL86" t="s">
        <v>85</v>
      </c>
      <c r="BM86">
        <v>6303</v>
      </c>
      <c r="BN86">
        <v>37622.49</v>
      </c>
      <c r="BO86">
        <v>8994600</v>
      </c>
      <c r="BP86">
        <v>210300</v>
      </c>
      <c r="BR86" t="s">
        <v>33</v>
      </c>
      <c r="BS86" s="16">
        <v>43979</v>
      </c>
      <c r="BT86">
        <v>3107</v>
      </c>
      <c r="BU86">
        <v>3161.85</v>
      </c>
      <c r="BV86">
        <v>3085</v>
      </c>
      <c r="BW86">
        <v>3099.5</v>
      </c>
      <c r="BX86">
        <v>3080</v>
      </c>
      <c r="BY86">
        <v>19216.060000000001</v>
      </c>
      <c r="BZ86">
        <v>1272800</v>
      </c>
      <c r="CA86">
        <v>18600</v>
      </c>
      <c r="CC86" t="s">
        <v>85</v>
      </c>
      <c r="CD86">
        <v>4225</v>
      </c>
      <c r="CE86">
        <v>25096.21</v>
      </c>
      <c r="CF86">
        <v>8784300</v>
      </c>
      <c r="CG86">
        <v>-221900</v>
      </c>
    </row>
    <row r="87" spans="2:85" x14ac:dyDescent="0.3">
      <c r="B87" t="s">
        <v>33</v>
      </c>
      <c r="C87" s="16">
        <v>44007</v>
      </c>
      <c r="D87">
        <v>3081.9</v>
      </c>
      <c r="E87">
        <v>3152</v>
      </c>
      <c r="F87">
        <v>3081.9</v>
      </c>
      <c r="G87">
        <v>3144.05</v>
      </c>
      <c r="H87">
        <v>1067</v>
      </c>
      <c r="I87">
        <v>6649.19</v>
      </c>
      <c r="J87">
        <v>181000</v>
      </c>
      <c r="K87">
        <v>111400</v>
      </c>
      <c r="M87" t="s">
        <v>86</v>
      </c>
      <c r="N87">
        <v>15555</v>
      </c>
      <c r="O87">
        <v>64484.68</v>
      </c>
      <c r="P87">
        <v>15926200</v>
      </c>
      <c r="Q87">
        <v>308200</v>
      </c>
      <c r="S87" t="s">
        <v>33</v>
      </c>
      <c r="T87" s="16">
        <v>44007</v>
      </c>
      <c r="U87">
        <v>3119.15</v>
      </c>
      <c r="V87">
        <v>3153.95</v>
      </c>
      <c r="W87">
        <v>3090.9</v>
      </c>
      <c r="X87">
        <v>3099.35</v>
      </c>
      <c r="Y87">
        <v>165</v>
      </c>
      <c r="Z87">
        <v>1029.8499999999999</v>
      </c>
      <c r="AA87">
        <v>69600</v>
      </c>
      <c r="AB87">
        <v>4800</v>
      </c>
      <c r="AD87" t="s">
        <v>86</v>
      </c>
      <c r="AE87">
        <v>7084</v>
      </c>
      <c r="AF87">
        <v>28776.44</v>
      </c>
      <c r="AG87">
        <v>15618000</v>
      </c>
      <c r="AH87">
        <v>-164400</v>
      </c>
      <c r="AJ87" t="s">
        <v>33</v>
      </c>
      <c r="AK87" s="16">
        <v>44007</v>
      </c>
      <c r="AL87">
        <v>3117.35</v>
      </c>
      <c r="AM87">
        <v>3149.9</v>
      </c>
      <c r="AN87">
        <v>3105</v>
      </c>
      <c r="AO87">
        <v>3118.25</v>
      </c>
      <c r="AP87">
        <v>154</v>
      </c>
      <c r="AQ87">
        <v>964.73</v>
      </c>
      <c r="AR87">
        <v>64800</v>
      </c>
      <c r="AS87">
        <v>9000</v>
      </c>
      <c r="AU87" t="s">
        <v>86</v>
      </c>
      <c r="AV87">
        <v>9988</v>
      </c>
      <c r="AW87">
        <v>39761.130000000005</v>
      </c>
      <c r="AX87">
        <v>15782400</v>
      </c>
      <c r="AY87">
        <v>1006800</v>
      </c>
      <c r="BA87" t="s">
        <v>33</v>
      </c>
      <c r="BB87" s="16">
        <v>44007</v>
      </c>
      <c r="BC87">
        <v>3120</v>
      </c>
      <c r="BD87">
        <v>3128.7</v>
      </c>
      <c r="BE87">
        <v>3070</v>
      </c>
      <c r="BF87">
        <v>3097.65</v>
      </c>
      <c r="BG87">
        <v>133</v>
      </c>
      <c r="BH87">
        <v>824.4</v>
      </c>
      <c r="BI87">
        <v>55800</v>
      </c>
      <c r="BJ87">
        <v>1200</v>
      </c>
      <c r="BL87" t="s">
        <v>86</v>
      </c>
      <c r="BM87">
        <v>7026</v>
      </c>
      <c r="BN87">
        <v>26955.91</v>
      </c>
      <c r="BO87">
        <v>14775600</v>
      </c>
      <c r="BP87">
        <v>-33000</v>
      </c>
      <c r="BR87" t="s">
        <v>33</v>
      </c>
      <c r="BS87" s="16">
        <v>44007</v>
      </c>
      <c r="BT87">
        <v>3104.25</v>
      </c>
      <c r="BU87">
        <v>3159.5</v>
      </c>
      <c r="BV87">
        <v>3082.05</v>
      </c>
      <c r="BW87">
        <v>3091.95</v>
      </c>
      <c r="BX87">
        <v>130</v>
      </c>
      <c r="BY87">
        <v>810.93</v>
      </c>
      <c r="BZ87">
        <v>54600</v>
      </c>
      <c r="CA87">
        <v>-1400</v>
      </c>
      <c r="CC87" t="s">
        <v>86</v>
      </c>
      <c r="CD87">
        <v>9380</v>
      </c>
      <c r="CE87">
        <v>35135.009999999995</v>
      </c>
      <c r="CF87">
        <v>14808600</v>
      </c>
      <c r="CG87">
        <v>-522000</v>
      </c>
    </row>
    <row r="88" spans="2:85" x14ac:dyDescent="0.3">
      <c r="B88" t="s">
        <v>33</v>
      </c>
      <c r="C88" s="16">
        <v>44042</v>
      </c>
      <c r="D88">
        <v>3117.45</v>
      </c>
      <c r="E88">
        <v>3140</v>
      </c>
      <c r="F88">
        <v>3114</v>
      </c>
      <c r="G88">
        <v>3140</v>
      </c>
      <c r="H88">
        <v>7</v>
      </c>
      <c r="I88">
        <v>43.73</v>
      </c>
      <c r="J88">
        <v>2600</v>
      </c>
      <c r="K88">
        <v>1000</v>
      </c>
      <c r="M88" t="s">
        <v>87</v>
      </c>
      <c r="N88">
        <v>9288</v>
      </c>
      <c r="O88">
        <v>19353.640000000003</v>
      </c>
      <c r="P88">
        <v>17494600</v>
      </c>
      <c r="Q88">
        <v>629400</v>
      </c>
      <c r="S88" t="s">
        <v>33</v>
      </c>
      <c r="T88" s="16">
        <v>44042</v>
      </c>
      <c r="U88">
        <v>0</v>
      </c>
      <c r="V88">
        <v>0</v>
      </c>
      <c r="W88">
        <v>0</v>
      </c>
      <c r="X88">
        <v>3138.75</v>
      </c>
      <c r="Y88">
        <v>0</v>
      </c>
      <c r="Z88">
        <v>0</v>
      </c>
      <c r="AA88">
        <v>1600</v>
      </c>
      <c r="AB88">
        <v>0</v>
      </c>
      <c r="AD88" t="s">
        <v>87</v>
      </c>
      <c r="AE88">
        <v>8765</v>
      </c>
      <c r="AF88">
        <v>19543.23</v>
      </c>
      <c r="AG88">
        <v>16865200</v>
      </c>
      <c r="AH88">
        <v>-532800</v>
      </c>
      <c r="AJ88" t="s">
        <v>33</v>
      </c>
      <c r="AK88" s="16">
        <v>44042</v>
      </c>
      <c r="AL88">
        <v>3151.35</v>
      </c>
      <c r="AM88">
        <v>3151.35</v>
      </c>
      <c r="AN88">
        <v>3143.05</v>
      </c>
      <c r="AO88">
        <v>3156.25</v>
      </c>
      <c r="AP88">
        <v>2</v>
      </c>
      <c r="AQ88">
        <v>12.58</v>
      </c>
      <c r="AR88">
        <v>1600</v>
      </c>
      <c r="AS88">
        <v>200</v>
      </c>
      <c r="AU88" t="s">
        <v>87</v>
      </c>
      <c r="AV88">
        <v>8220</v>
      </c>
      <c r="AW88">
        <v>17989.670000000002</v>
      </c>
      <c r="AX88">
        <v>17398000</v>
      </c>
      <c r="AY88">
        <v>1196300</v>
      </c>
      <c r="BA88" t="s">
        <v>33</v>
      </c>
      <c r="BB88" s="16">
        <v>44042</v>
      </c>
      <c r="BC88">
        <v>0</v>
      </c>
      <c r="BD88">
        <v>0</v>
      </c>
      <c r="BE88">
        <v>0</v>
      </c>
      <c r="BF88">
        <v>3132.8</v>
      </c>
      <c r="BG88">
        <v>0</v>
      </c>
      <c r="BH88">
        <v>0</v>
      </c>
      <c r="BI88">
        <v>1400</v>
      </c>
      <c r="BJ88">
        <v>0</v>
      </c>
      <c r="BL88" t="s">
        <v>87</v>
      </c>
      <c r="BM88">
        <v>6914</v>
      </c>
      <c r="BN88">
        <v>15355.15</v>
      </c>
      <c r="BO88">
        <v>16201700</v>
      </c>
      <c r="BP88">
        <v>205100</v>
      </c>
      <c r="BR88" t="s">
        <v>33</v>
      </c>
      <c r="BS88" s="16">
        <v>44042</v>
      </c>
      <c r="BT88">
        <v>0</v>
      </c>
      <c r="BU88">
        <v>0</v>
      </c>
      <c r="BV88">
        <v>0</v>
      </c>
      <c r="BW88">
        <v>3138.5</v>
      </c>
      <c r="BX88">
        <v>0</v>
      </c>
      <c r="BY88">
        <v>0</v>
      </c>
      <c r="BZ88">
        <v>1400</v>
      </c>
      <c r="CA88">
        <v>0</v>
      </c>
      <c r="CC88" t="s">
        <v>87</v>
      </c>
      <c r="CD88">
        <v>10883</v>
      </c>
      <c r="CE88">
        <v>25248.640000000003</v>
      </c>
      <c r="CF88">
        <v>15996600</v>
      </c>
      <c r="CG88">
        <v>1177500</v>
      </c>
    </row>
    <row r="89" spans="2:85" x14ac:dyDescent="0.3">
      <c r="B89" t="s">
        <v>34</v>
      </c>
      <c r="C89" s="16">
        <v>43979</v>
      </c>
      <c r="D89">
        <v>346.25</v>
      </c>
      <c r="E89">
        <v>358</v>
      </c>
      <c r="F89">
        <v>343</v>
      </c>
      <c r="G89">
        <v>346.45</v>
      </c>
      <c r="H89">
        <v>4554</v>
      </c>
      <c r="I89">
        <v>34732.35</v>
      </c>
      <c r="J89">
        <v>6811200</v>
      </c>
      <c r="K89">
        <v>-235400</v>
      </c>
      <c r="M89" t="s">
        <v>88</v>
      </c>
      <c r="N89">
        <v>3650</v>
      </c>
      <c r="O89">
        <v>25666.100000000002</v>
      </c>
      <c r="P89">
        <v>15894000</v>
      </c>
      <c r="Q89">
        <v>228000</v>
      </c>
      <c r="S89" t="s">
        <v>34</v>
      </c>
      <c r="T89" s="16">
        <v>43979</v>
      </c>
      <c r="U89">
        <v>340.05</v>
      </c>
      <c r="V89">
        <v>353.6</v>
      </c>
      <c r="W89">
        <v>339.1</v>
      </c>
      <c r="X89">
        <v>344.85</v>
      </c>
      <c r="Y89">
        <v>8143</v>
      </c>
      <c r="Z89">
        <v>62347.48</v>
      </c>
      <c r="AA89">
        <v>7046600</v>
      </c>
      <c r="AB89">
        <v>77000</v>
      </c>
      <c r="AD89" t="s">
        <v>88</v>
      </c>
      <c r="AE89">
        <v>2536</v>
      </c>
      <c r="AF89">
        <v>18559.080000000002</v>
      </c>
      <c r="AG89">
        <v>15666000</v>
      </c>
      <c r="AH89">
        <v>-396000</v>
      </c>
      <c r="AJ89" t="s">
        <v>34</v>
      </c>
      <c r="AK89" s="16">
        <v>43979</v>
      </c>
      <c r="AL89">
        <v>325.75</v>
      </c>
      <c r="AM89">
        <v>339.55</v>
      </c>
      <c r="AN89">
        <v>325.14999999999998</v>
      </c>
      <c r="AO89">
        <v>338.2</v>
      </c>
      <c r="AP89">
        <v>2989</v>
      </c>
      <c r="AQ89">
        <v>21915.96</v>
      </c>
      <c r="AR89">
        <v>6969600</v>
      </c>
      <c r="AS89">
        <v>143000</v>
      </c>
      <c r="AU89" t="s">
        <v>88</v>
      </c>
      <c r="AV89">
        <v>3098</v>
      </c>
      <c r="AW89">
        <v>22136.639999999999</v>
      </c>
      <c r="AX89">
        <v>16062000</v>
      </c>
      <c r="AY89">
        <v>330000</v>
      </c>
      <c r="BA89" t="s">
        <v>34</v>
      </c>
      <c r="BB89" s="16">
        <v>43979</v>
      </c>
      <c r="BC89">
        <v>325.89999999999998</v>
      </c>
      <c r="BD89">
        <v>331.4</v>
      </c>
      <c r="BE89">
        <v>320.7</v>
      </c>
      <c r="BF89">
        <v>325.05</v>
      </c>
      <c r="BG89">
        <v>2325</v>
      </c>
      <c r="BH89">
        <v>16707.07</v>
      </c>
      <c r="BI89">
        <v>6826600</v>
      </c>
      <c r="BJ89">
        <v>244200</v>
      </c>
      <c r="BL89" t="s">
        <v>88</v>
      </c>
      <c r="BM89">
        <v>4238</v>
      </c>
      <c r="BN89">
        <v>30516.38</v>
      </c>
      <c r="BO89">
        <v>15732000</v>
      </c>
      <c r="BP89">
        <v>414000</v>
      </c>
      <c r="BR89" t="s">
        <v>34</v>
      </c>
      <c r="BS89" s="16">
        <v>43979</v>
      </c>
      <c r="BT89">
        <v>330.1</v>
      </c>
      <c r="BU89">
        <v>335</v>
      </c>
      <c r="BV89">
        <v>323.14999999999998</v>
      </c>
      <c r="BW89">
        <v>324.05</v>
      </c>
      <c r="BX89">
        <v>2547</v>
      </c>
      <c r="BY89">
        <v>18368</v>
      </c>
      <c r="BZ89">
        <v>6582400</v>
      </c>
      <c r="CA89">
        <v>-294800</v>
      </c>
      <c r="CC89" t="s">
        <v>88</v>
      </c>
      <c r="CD89">
        <v>4092</v>
      </c>
      <c r="CE89">
        <v>30133.14</v>
      </c>
      <c r="CF89">
        <v>15318000</v>
      </c>
      <c r="CG89">
        <v>-318000</v>
      </c>
    </row>
    <row r="90" spans="2:85" x14ac:dyDescent="0.3">
      <c r="B90" t="s">
        <v>34</v>
      </c>
      <c r="C90" s="16">
        <v>44007</v>
      </c>
      <c r="D90">
        <v>353</v>
      </c>
      <c r="E90">
        <v>353</v>
      </c>
      <c r="F90">
        <v>343.65</v>
      </c>
      <c r="G90">
        <v>347.1</v>
      </c>
      <c r="H90">
        <v>835</v>
      </c>
      <c r="I90">
        <v>6370.17</v>
      </c>
      <c r="J90">
        <v>1467400</v>
      </c>
      <c r="K90">
        <v>605000</v>
      </c>
      <c r="M90" t="s">
        <v>89</v>
      </c>
      <c r="N90">
        <v>3966</v>
      </c>
      <c r="O90">
        <v>16254.01</v>
      </c>
      <c r="P90">
        <v>11593600</v>
      </c>
      <c r="Q90">
        <v>22900</v>
      </c>
      <c r="S90" t="s">
        <v>34</v>
      </c>
      <c r="T90" s="16">
        <v>44007</v>
      </c>
      <c r="U90">
        <v>343.2</v>
      </c>
      <c r="V90">
        <v>353</v>
      </c>
      <c r="W90">
        <v>342.4</v>
      </c>
      <c r="X90">
        <v>344.85</v>
      </c>
      <c r="Y90">
        <v>838</v>
      </c>
      <c r="Z90">
        <v>6417.07</v>
      </c>
      <c r="AA90">
        <v>862400</v>
      </c>
      <c r="AB90">
        <v>409200</v>
      </c>
      <c r="AD90" t="s">
        <v>89</v>
      </c>
      <c r="AE90">
        <v>2300</v>
      </c>
      <c r="AF90">
        <v>9470.4499999999989</v>
      </c>
      <c r="AG90">
        <v>11570700</v>
      </c>
      <c r="AH90">
        <v>369200</v>
      </c>
      <c r="AJ90" t="s">
        <v>34</v>
      </c>
      <c r="AK90" s="16">
        <v>44007</v>
      </c>
      <c r="AL90">
        <v>327.14999999999998</v>
      </c>
      <c r="AM90">
        <v>340</v>
      </c>
      <c r="AN90">
        <v>327.14999999999998</v>
      </c>
      <c r="AO90">
        <v>339</v>
      </c>
      <c r="AP90">
        <v>360</v>
      </c>
      <c r="AQ90">
        <v>2648.12</v>
      </c>
      <c r="AR90">
        <v>453200</v>
      </c>
      <c r="AS90">
        <v>224400</v>
      </c>
      <c r="AU90" t="s">
        <v>89</v>
      </c>
      <c r="AV90">
        <v>1709</v>
      </c>
      <c r="AW90">
        <v>7020.78</v>
      </c>
      <c r="AX90">
        <v>11201500</v>
      </c>
      <c r="AY90">
        <v>-48100</v>
      </c>
      <c r="BA90" t="s">
        <v>34</v>
      </c>
      <c r="BB90" s="16">
        <v>44007</v>
      </c>
      <c r="BC90">
        <v>325.10000000000002</v>
      </c>
      <c r="BD90">
        <v>331.85</v>
      </c>
      <c r="BE90">
        <v>322.5</v>
      </c>
      <c r="BF90">
        <v>326</v>
      </c>
      <c r="BG90">
        <v>108</v>
      </c>
      <c r="BH90">
        <v>778.58</v>
      </c>
      <c r="BI90">
        <v>228800</v>
      </c>
      <c r="BJ90">
        <v>37400</v>
      </c>
      <c r="BL90" t="s">
        <v>89</v>
      </c>
      <c r="BM90">
        <v>1690</v>
      </c>
      <c r="BN90">
        <v>6801</v>
      </c>
      <c r="BO90">
        <v>11249600</v>
      </c>
      <c r="BP90">
        <v>-79300</v>
      </c>
      <c r="BR90" t="s">
        <v>34</v>
      </c>
      <c r="BS90" s="16">
        <v>44007</v>
      </c>
      <c r="BT90">
        <v>335.5</v>
      </c>
      <c r="BU90">
        <v>335.5</v>
      </c>
      <c r="BV90">
        <v>324.3</v>
      </c>
      <c r="BW90">
        <v>325.10000000000002</v>
      </c>
      <c r="BX90">
        <v>88</v>
      </c>
      <c r="BY90">
        <v>633.80999999999995</v>
      </c>
      <c r="BZ90">
        <v>191400</v>
      </c>
      <c r="CA90">
        <v>33000</v>
      </c>
      <c r="CC90" t="s">
        <v>89</v>
      </c>
      <c r="CD90">
        <v>2602</v>
      </c>
      <c r="CE90">
        <v>10503.089999999998</v>
      </c>
      <c r="CF90">
        <v>11328900</v>
      </c>
      <c r="CG90">
        <v>-293100</v>
      </c>
    </row>
    <row r="91" spans="2:85" x14ac:dyDescent="0.3">
      <c r="B91" t="s">
        <v>34</v>
      </c>
      <c r="C91" s="16">
        <v>44042</v>
      </c>
      <c r="D91">
        <v>346.05</v>
      </c>
      <c r="E91">
        <v>347</v>
      </c>
      <c r="F91">
        <v>345.35</v>
      </c>
      <c r="G91">
        <v>349.45</v>
      </c>
      <c r="H91">
        <v>5</v>
      </c>
      <c r="I91">
        <v>38.090000000000003</v>
      </c>
      <c r="J91">
        <v>39600</v>
      </c>
      <c r="K91">
        <v>6600</v>
      </c>
      <c r="M91" t="s">
        <v>90</v>
      </c>
      <c r="N91">
        <v>24951</v>
      </c>
      <c r="O91">
        <v>125357.62000000001</v>
      </c>
      <c r="P91">
        <v>3242200</v>
      </c>
      <c r="Q91">
        <v>28100</v>
      </c>
      <c r="S91" t="s">
        <v>34</v>
      </c>
      <c r="T91" s="16">
        <v>44042</v>
      </c>
      <c r="U91">
        <v>344.35</v>
      </c>
      <c r="V91">
        <v>352.05</v>
      </c>
      <c r="W91">
        <v>344.35</v>
      </c>
      <c r="X91">
        <v>345.9</v>
      </c>
      <c r="Y91">
        <v>11</v>
      </c>
      <c r="Z91">
        <v>84.39</v>
      </c>
      <c r="AA91">
        <v>33000</v>
      </c>
      <c r="AB91">
        <v>17600</v>
      </c>
      <c r="AD91" t="s">
        <v>90</v>
      </c>
      <c r="AE91">
        <v>14747</v>
      </c>
      <c r="AF91">
        <v>73682.8</v>
      </c>
      <c r="AG91">
        <v>3214100</v>
      </c>
      <c r="AH91">
        <v>-71100</v>
      </c>
      <c r="AJ91" t="s">
        <v>34</v>
      </c>
      <c r="AK91" s="16">
        <v>44042</v>
      </c>
      <c r="AL91">
        <v>331.75</v>
      </c>
      <c r="AM91">
        <v>331.75</v>
      </c>
      <c r="AN91">
        <v>331.6</v>
      </c>
      <c r="AO91">
        <v>340.85</v>
      </c>
      <c r="AP91">
        <v>2</v>
      </c>
      <c r="AQ91">
        <v>14.59</v>
      </c>
      <c r="AR91">
        <v>15400</v>
      </c>
      <c r="AS91">
        <v>4400</v>
      </c>
      <c r="AU91" t="s">
        <v>90</v>
      </c>
      <c r="AV91">
        <v>13962</v>
      </c>
      <c r="AW91">
        <v>67593.440000000002</v>
      </c>
      <c r="AX91">
        <v>3285200</v>
      </c>
      <c r="AY91">
        <v>58300</v>
      </c>
      <c r="BA91" t="s">
        <v>34</v>
      </c>
      <c r="BB91" s="16">
        <v>44042</v>
      </c>
      <c r="BC91">
        <v>327</v>
      </c>
      <c r="BD91">
        <v>327</v>
      </c>
      <c r="BE91">
        <v>327</v>
      </c>
      <c r="BF91">
        <v>328.9</v>
      </c>
      <c r="BG91">
        <v>1</v>
      </c>
      <c r="BH91">
        <v>7.19</v>
      </c>
      <c r="BI91">
        <v>11000</v>
      </c>
      <c r="BJ91">
        <v>2200</v>
      </c>
      <c r="BL91" t="s">
        <v>90</v>
      </c>
      <c r="BM91">
        <v>14768</v>
      </c>
      <c r="BN91">
        <v>71383.509999999995</v>
      </c>
      <c r="BO91">
        <v>3226900</v>
      </c>
      <c r="BP91">
        <v>6000</v>
      </c>
      <c r="BR91" t="s">
        <v>34</v>
      </c>
      <c r="BS91" s="16">
        <v>44042</v>
      </c>
      <c r="BT91">
        <v>329.25</v>
      </c>
      <c r="BU91">
        <v>335.3</v>
      </c>
      <c r="BV91">
        <v>326.2</v>
      </c>
      <c r="BW91">
        <v>327</v>
      </c>
      <c r="BX91">
        <v>3</v>
      </c>
      <c r="BY91">
        <v>21.79</v>
      </c>
      <c r="BZ91">
        <v>8800</v>
      </c>
      <c r="CA91">
        <v>4400</v>
      </c>
      <c r="CC91" t="s">
        <v>90</v>
      </c>
      <c r="CD91">
        <v>21798</v>
      </c>
      <c r="CE91">
        <v>105284.54000000001</v>
      </c>
      <c r="CF91">
        <v>3220900</v>
      </c>
      <c r="CG91">
        <v>169800</v>
      </c>
    </row>
    <row r="92" spans="2:85" x14ac:dyDescent="0.3">
      <c r="B92" t="s">
        <v>35</v>
      </c>
      <c r="C92" s="16">
        <v>43979</v>
      </c>
      <c r="D92">
        <v>77.3</v>
      </c>
      <c r="E92">
        <v>80.2</v>
      </c>
      <c r="F92">
        <v>76.099999999999994</v>
      </c>
      <c r="G92">
        <v>77.150000000000006</v>
      </c>
      <c r="H92">
        <v>5057</v>
      </c>
      <c r="I92">
        <v>10207.18</v>
      </c>
      <c r="J92">
        <v>5774600</v>
      </c>
      <c r="K92">
        <v>-1151800</v>
      </c>
      <c r="M92" t="s">
        <v>91</v>
      </c>
      <c r="N92">
        <v>7882</v>
      </c>
      <c r="O92">
        <v>58502.05</v>
      </c>
      <c r="P92">
        <v>10583750</v>
      </c>
      <c r="Q92">
        <v>2500</v>
      </c>
      <c r="S92" t="s">
        <v>35</v>
      </c>
      <c r="T92" s="16">
        <v>43979</v>
      </c>
      <c r="U92">
        <v>77.349999999999994</v>
      </c>
      <c r="V92">
        <v>80.75</v>
      </c>
      <c r="W92">
        <v>77</v>
      </c>
      <c r="X92">
        <v>77.75</v>
      </c>
      <c r="Y92">
        <v>3619</v>
      </c>
      <c r="Z92">
        <v>7431.71</v>
      </c>
      <c r="AA92">
        <v>6926400</v>
      </c>
      <c r="AB92">
        <v>-535600</v>
      </c>
      <c r="AD92" t="s">
        <v>91</v>
      </c>
      <c r="AE92">
        <v>11095</v>
      </c>
      <c r="AF92">
        <v>82593.209999999992</v>
      </c>
      <c r="AG92">
        <v>10581250</v>
      </c>
      <c r="AH92">
        <v>87500</v>
      </c>
      <c r="AJ92" t="s">
        <v>35</v>
      </c>
      <c r="AK92" s="16">
        <v>43979</v>
      </c>
      <c r="AL92">
        <v>76.150000000000006</v>
      </c>
      <c r="AM92">
        <v>78.400000000000006</v>
      </c>
      <c r="AN92">
        <v>75.599999999999994</v>
      </c>
      <c r="AO92">
        <v>77.55</v>
      </c>
      <c r="AP92">
        <v>2795</v>
      </c>
      <c r="AQ92">
        <v>5587.02</v>
      </c>
      <c r="AR92">
        <v>7462000</v>
      </c>
      <c r="AS92">
        <v>-169000</v>
      </c>
      <c r="AU92" t="s">
        <v>91</v>
      </c>
      <c r="AV92">
        <v>6637</v>
      </c>
      <c r="AW92">
        <v>47208.319999999992</v>
      </c>
      <c r="AX92">
        <v>10493750</v>
      </c>
      <c r="AY92">
        <v>-170000</v>
      </c>
      <c r="BA92" t="s">
        <v>35</v>
      </c>
      <c r="BB92" s="16">
        <v>43979</v>
      </c>
      <c r="BC92">
        <v>78.95</v>
      </c>
      <c r="BD92">
        <v>79.400000000000006</v>
      </c>
      <c r="BE92">
        <v>75.5</v>
      </c>
      <c r="BF92">
        <v>76.099999999999994</v>
      </c>
      <c r="BG92">
        <v>3713</v>
      </c>
      <c r="BH92">
        <v>7455.6</v>
      </c>
      <c r="BI92">
        <v>7631000</v>
      </c>
      <c r="BJ92">
        <v>-254800</v>
      </c>
      <c r="BL92" t="s">
        <v>91</v>
      </c>
      <c r="BM92">
        <v>5122</v>
      </c>
      <c r="BN92">
        <v>35324.01</v>
      </c>
      <c r="BO92">
        <v>10663750</v>
      </c>
      <c r="BP92">
        <v>-75000</v>
      </c>
      <c r="BR92" t="s">
        <v>35</v>
      </c>
      <c r="BS92" s="16">
        <v>43979</v>
      </c>
      <c r="BT92">
        <v>84.25</v>
      </c>
      <c r="BU92">
        <v>84.25</v>
      </c>
      <c r="BV92">
        <v>76.05</v>
      </c>
      <c r="BW92">
        <v>77.349999999999994</v>
      </c>
      <c r="BX92">
        <v>5240</v>
      </c>
      <c r="BY92">
        <v>10667.66</v>
      </c>
      <c r="BZ92">
        <v>7885800</v>
      </c>
      <c r="CA92">
        <v>-200200</v>
      </c>
      <c r="CC92" t="s">
        <v>91</v>
      </c>
      <c r="CD92">
        <v>15902</v>
      </c>
      <c r="CE92">
        <v>109673.43999999999</v>
      </c>
      <c r="CF92">
        <v>10738750</v>
      </c>
      <c r="CG92">
        <v>-550000</v>
      </c>
    </row>
    <row r="93" spans="2:85" x14ac:dyDescent="0.3">
      <c r="B93" t="s">
        <v>35</v>
      </c>
      <c r="C93" s="16">
        <v>44007</v>
      </c>
      <c r="D93">
        <v>77.150000000000006</v>
      </c>
      <c r="E93">
        <v>80</v>
      </c>
      <c r="F93">
        <v>75.900000000000006</v>
      </c>
      <c r="G93">
        <v>76.95</v>
      </c>
      <c r="H93">
        <v>1529</v>
      </c>
      <c r="I93">
        <v>3062.66</v>
      </c>
      <c r="J93">
        <v>3198000</v>
      </c>
      <c r="K93">
        <v>1320800</v>
      </c>
      <c r="M93" t="s">
        <v>92</v>
      </c>
      <c r="N93">
        <v>1716</v>
      </c>
      <c r="O93">
        <v>9610.76</v>
      </c>
      <c r="P93">
        <v>2017600</v>
      </c>
      <c r="Q93">
        <v>136500</v>
      </c>
      <c r="S93" t="s">
        <v>35</v>
      </c>
      <c r="T93" s="16">
        <v>44007</v>
      </c>
      <c r="U93">
        <v>77.900000000000006</v>
      </c>
      <c r="V93">
        <v>80.7</v>
      </c>
      <c r="W93">
        <v>77.099999999999994</v>
      </c>
      <c r="X93">
        <v>77.7</v>
      </c>
      <c r="Y93">
        <v>807</v>
      </c>
      <c r="Z93">
        <v>1655.86</v>
      </c>
      <c r="AA93">
        <v>1877200</v>
      </c>
      <c r="AB93">
        <v>468000</v>
      </c>
      <c r="AD93" t="s">
        <v>92</v>
      </c>
      <c r="AE93">
        <v>891</v>
      </c>
      <c r="AF93">
        <v>5109.3</v>
      </c>
      <c r="AG93">
        <v>1881100</v>
      </c>
      <c r="AH93">
        <v>62400</v>
      </c>
      <c r="AJ93" t="s">
        <v>35</v>
      </c>
      <c r="AK93" s="16">
        <v>44007</v>
      </c>
      <c r="AL93">
        <v>75.95</v>
      </c>
      <c r="AM93">
        <v>78.150000000000006</v>
      </c>
      <c r="AN93">
        <v>75.650000000000006</v>
      </c>
      <c r="AO93">
        <v>77.400000000000006</v>
      </c>
      <c r="AP93">
        <v>479</v>
      </c>
      <c r="AQ93">
        <v>954.87</v>
      </c>
      <c r="AR93">
        <v>1409200</v>
      </c>
      <c r="AS93">
        <v>317200</v>
      </c>
      <c r="AU93" t="s">
        <v>92</v>
      </c>
      <c r="AV93">
        <v>788</v>
      </c>
      <c r="AW93">
        <v>4362.4800000000005</v>
      </c>
      <c r="AX93">
        <v>1818700</v>
      </c>
      <c r="AY93">
        <v>70200</v>
      </c>
      <c r="BA93" t="s">
        <v>35</v>
      </c>
      <c r="BB93" s="16">
        <v>44007</v>
      </c>
      <c r="BC93">
        <v>77.7</v>
      </c>
      <c r="BD93">
        <v>79.2</v>
      </c>
      <c r="BE93">
        <v>75.55</v>
      </c>
      <c r="BF93">
        <v>76</v>
      </c>
      <c r="BG93">
        <v>342</v>
      </c>
      <c r="BH93">
        <v>686.54</v>
      </c>
      <c r="BI93">
        <v>1092000</v>
      </c>
      <c r="BJ93">
        <v>202800</v>
      </c>
      <c r="BL93" t="s">
        <v>92</v>
      </c>
      <c r="BM93">
        <v>2248</v>
      </c>
      <c r="BN93">
        <v>12622.53</v>
      </c>
      <c r="BO93">
        <v>1748500</v>
      </c>
      <c r="BP93">
        <v>50700</v>
      </c>
      <c r="BR93" t="s">
        <v>35</v>
      </c>
      <c r="BS93" s="16">
        <v>44007</v>
      </c>
      <c r="BT93">
        <v>83.6</v>
      </c>
      <c r="BU93">
        <v>83.6</v>
      </c>
      <c r="BV93">
        <v>76</v>
      </c>
      <c r="BW93">
        <v>77.3</v>
      </c>
      <c r="BX93">
        <v>442</v>
      </c>
      <c r="BY93">
        <v>897.14</v>
      </c>
      <c r="BZ93">
        <v>889200</v>
      </c>
      <c r="CA93">
        <v>366600</v>
      </c>
      <c r="CC93" t="s">
        <v>92</v>
      </c>
      <c r="CD93">
        <v>2353</v>
      </c>
      <c r="CE93">
        <v>12897.28</v>
      </c>
      <c r="CF93">
        <v>1697800</v>
      </c>
      <c r="CG93">
        <v>-14300</v>
      </c>
    </row>
    <row r="94" spans="2:85" x14ac:dyDescent="0.3">
      <c r="B94" t="s">
        <v>35</v>
      </c>
      <c r="C94" s="16">
        <v>44042</v>
      </c>
      <c r="D94">
        <v>77.400000000000006</v>
      </c>
      <c r="E94">
        <v>79.849999999999994</v>
      </c>
      <c r="F94">
        <v>77.400000000000006</v>
      </c>
      <c r="G94">
        <v>77.849999999999994</v>
      </c>
      <c r="H94">
        <v>3</v>
      </c>
      <c r="I94">
        <v>11.74</v>
      </c>
      <c r="J94">
        <v>60000</v>
      </c>
      <c r="K94">
        <v>5000</v>
      </c>
      <c r="M94" t="s">
        <v>93</v>
      </c>
      <c r="N94">
        <v>646</v>
      </c>
      <c r="O94">
        <v>3463.49</v>
      </c>
      <c r="P94">
        <v>1528200</v>
      </c>
      <c r="Q94">
        <v>20400</v>
      </c>
      <c r="S94" t="s">
        <v>35</v>
      </c>
      <c r="T94" s="16">
        <v>44042</v>
      </c>
      <c r="U94">
        <v>78.05</v>
      </c>
      <c r="V94">
        <v>78.05</v>
      </c>
      <c r="W94">
        <v>78.05</v>
      </c>
      <c r="X94">
        <v>78.400000000000006</v>
      </c>
      <c r="Y94">
        <v>1</v>
      </c>
      <c r="Z94">
        <v>3.9</v>
      </c>
      <c r="AA94">
        <v>55000</v>
      </c>
      <c r="AB94">
        <v>5000</v>
      </c>
      <c r="AD94" t="s">
        <v>93</v>
      </c>
      <c r="AE94">
        <v>771</v>
      </c>
      <c r="AF94">
        <v>4199.17</v>
      </c>
      <c r="AG94">
        <v>1507800</v>
      </c>
      <c r="AH94">
        <v>-24600</v>
      </c>
      <c r="AJ94" t="s">
        <v>35</v>
      </c>
      <c r="AK94" s="16">
        <v>44042</v>
      </c>
      <c r="AL94">
        <v>0</v>
      </c>
      <c r="AM94">
        <v>0</v>
      </c>
      <c r="AN94">
        <v>0</v>
      </c>
      <c r="AO94">
        <v>78.05</v>
      </c>
      <c r="AP94">
        <v>0</v>
      </c>
      <c r="AQ94">
        <v>0</v>
      </c>
      <c r="AR94">
        <v>50000</v>
      </c>
      <c r="AS94">
        <v>0</v>
      </c>
      <c r="AU94" t="s">
        <v>93</v>
      </c>
      <c r="AV94">
        <v>741</v>
      </c>
      <c r="AW94">
        <v>3981.5800000000004</v>
      </c>
      <c r="AX94">
        <v>1532400</v>
      </c>
      <c r="AY94">
        <v>-13200</v>
      </c>
      <c r="BA94" t="s">
        <v>35</v>
      </c>
      <c r="BB94" s="16">
        <v>44042</v>
      </c>
      <c r="BC94">
        <v>0</v>
      </c>
      <c r="BD94">
        <v>0</v>
      </c>
      <c r="BE94">
        <v>0</v>
      </c>
      <c r="BF94">
        <v>77.099999999999994</v>
      </c>
      <c r="BG94">
        <v>0</v>
      </c>
      <c r="BH94">
        <v>0</v>
      </c>
      <c r="BI94">
        <v>50000</v>
      </c>
      <c r="BJ94">
        <v>0</v>
      </c>
      <c r="BL94" t="s">
        <v>93</v>
      </c>
      <c r="BM94">
        <v>1019</v>
      </c>
      <c r="BN94">
        <v>5470.8</v>
      </c>
      <c r="BO94">
        <v>1545600</v>
      </c>
      <c r="BP94">
        <v>55800</v>
      </c>
      <c r="BR94" t="s">
        <v>35</v>
      </c>
      <c r="BS94" s="16">
        <v>44042</v>
      </c>
      <c r="BT94">
        <v>79</v>
      </c>
      <c r="BU94">
        <v>79</v>
      </c>
      <c r="BV94">
        <v>76.3</v>
      </c>
      <c r="BW94">
        <v>78.349999999999994</v>
      </c>
      <c r="BX94">
        <v>14</v>
      </c>
      <c r="BY94">
        <v>54.26</v>
      </c>
      <c r="BZ94">
        <v>50000</v>
      </c>
      <c r="CA94">
        <v>25000</v>
      </c>
      <c r="CC94" t="s">
        <v>93</v>
      </c>
      <c r="CD94">
        <v>916</v>
      </c>
      <c r="CE94">
        <v>4851.0200000000004</v>
      </c>
      <c r="CF94">
        <v>1489800</v>
      </c>
      <c r="CG94">
        <v>-27000</v>
      </c>
    </row>
    <row r="95" spans="2:85" x14ac:dyDescent="0.3">
      <c r="B95" t="s">
        <v>36</v>
      </c>
      <c r="C95" s="16">
        <v>43979</v>
      </c>
      <c r="D95">
        <v>260.75</v>
      </c>
      <c r="E95">
        <v>273.95</v>
      </c>
      <c r="F95">
        <v>259</v>
      </c>
      <c r="G95">
        <v>270</v>
      </c>
      <c r="H95">
        <v>3479</v>
      </c>
      <c r="I95">
        <v>5636.25</v>
      </c>
      <c r="J95">
        <v>1628400</v>
      </c>
      <c r="K95">
        <v>-566400</v>
      </c>
      <c r="M95" t="s">
        <v>94</v>
      </c>
      <c r="N95">
        <v>1722</v>
      </c>
      <c r="O95">
        <v>12336.45</v>
      </c>
      <c r="P95">
        <v>844000</v>
      </c>
      <c r="Q95">
        <v>72800</v>
      </c>
      <c r="S95" t="s">
        <v>36</v>
      </c>
      <c r="T95" s="16">
        <v>43979</v>
      </c>
      <c r="U95">
        <v>264.25</v>
      </c>
      <c r="V95">
        <v>270.55</v>
      </c>
      <c r="W95">
        <v>259.64999999999998</v>
      </c>
      <c r="X95">
        <v>262.39999999999998</v>
      </c>
      <c r="Y95">
        <v>2721</v>
      </c>
      <c r="Z95">
        <v>4339.91</v>
      </c>
      <c r="AA95">
        <v>2194800</v>
      </c>
      <c r="AB95">
        <v>-202200</v>
      </c>
      <c r="AD95" t="s">
        <v>94</v>
      </c>
      <c r="AE95">
        <v>1290</v>
      </c>
      <c r="AF95">
        <v>9266.4500000000007</v>
      </c>
      <c r="AG95">
        <v>771200</v>
      </c>
      <c r="AH95">
        <v>38400</v>
      </c>
      <c r="AJ95" t="s">
        <v>36</v>
      </c>
      <c r="AK95" s="16">
        <v>43979</v>
      </c>
      <c r="AL95">
        <v>258.8</v>
      </c>
      <c r="AM95">
        <v>265.89999999999998</v>
      </c>
      <c r="AN95">
        <v>257.95</v>
      </c>
      <c r="AO95">
        <v>264.60000000000002</v>
      </c>
      <c r="AP95">
        <v>1887</v>
      </c>
      <c r="AQ95">
        <v>2958.22</v>
      </c>
      <c r="AR95">
        <v>2397000</v>
      </c>
      <c r="AS95">
        <v>40200</v>
      </c>
      <c r="AU95" t="s">
        <v>94</v>
      </c>
      <c r="AV95">
        <v>1369</v>
      </c>
      <c r="AW95">
        <v>9834.83</v>
      </c>
      <c r="AX95">
        <v>732800</v>
      </c>
      <c r="AY95">
        <v>-20000</v>
      </c>
      <c r="BA95" t="s">
        <v>36</v>
      </c>
      <c r="BB95" s="16">
        <v>43979</v>
      </c>
      <c r="BC95">
        <v>257.8</v>
      </c>
      <c r="BD95">
        <v>268.2</v>
      </c>
      <c r="BE95">
        <v>255.2</v>
      </c>
      <c r="BF95">
        <v>259</v>
      </c>
      <c r="BG95">
        <v>2676</v>
      </c>
      <c r="BH95">
        <v>4201.8100000000004</v>
      </c>
      <c r="BI95">
        <v>2356800</v>
      </c>
      <c r="BJ95">
        <v>58800</v>
      </c>
      <c r="BL95" t="s">
        <v>94</v>
      </c>
      <c r="BM95">
        <v>2703</v>
      </c>
      <c r="BN95">
        <v>19652.370000000003</v>
      </c>
      <c r="BO95">
        <v>752800</v>
      </c>
      <c r="BP95">
        <v>-75200</v>
      </c>
      <c r="BR95" t="s">
        <v>36</v>
      </c>
      <c r="BS95" s="16">
        <v>43979</v>
      </c>
      <c r="BT95">
        <v>276.2</v>
      </c>
      <c r="BU95">
        <v>276.2</v>
      </c>
      <c r="BV95">
        <v>254.45</v>
      </c>
      <c r="BW95">
        <v>255.6</v>
      </c>
      <c r="BX95">
        <v>2463</v>
      </c>
      <c r="BY95">
        <v>3856.37</v>
      </c>
      <c r="BZ95">
        <v>2298000</v>
      </c>
      <c r="CA95">
        <v>-156600</v>
      </c>
      <c r="CC95" t="s">
        <v>94</v>
      </c>
      <c r="CD95">
        <v>2880</v>
      </c>
      <c r="CE95">
        <v>20118.34</v>
      </c>
      <c r="CF95">
        <v>828000</v>
      </c>
      <c r="CG95">
        <v>-18400</v>
      </c>
    </row>
    <row r="96" spans="2:85" x14ac:dyDescent="0.3">
      <c r="B96" t="s">
        <v>36</v>
      </c>
      <c r="C96" s="16">
        <v>44007</v>
      </c>
      <c r="D96">
        <v>263.25</v>
      </c>
      <c r="E96">
        <v>274.5</v>
      </c>
      <c r="F96">
        <v>263.25</v>
      </c>
      <c r="G96">
        <v>270.85000000000002</v>
      </c>
      <c r="H96">
        <v>1053</v>
      </c>
      <c r="I96">
        <v>1712.39</v>
      </c>
      <c r="J96">
        <v>760800</v>
      </c>
      <c r="K96">
        <v>469800</v>
      </c>
      <c r="M96" t="s">
        <v>95</v>
      </c>
      <c r="N96">
        <v>2183</v>
      </c>
      <c r="O96">
        <v>8703.7000000000007</v>
      </c>
      <c r="P96">
        <v>18911000</v>
      </c>
      <c r="Q96">
        <v>50000</v>
      </c>
      <c r="S96" t="s">
        <v>36</v>
      </c>
      <c r="T96" s="16">
        <v>44007</v>
      </c>
      <c r="U96">
        <v>263.64999999999998</v>
      </c>
      <c r="V96">
        <v>271</v>
      </c>
      <c r="W96">
        <v>260.75</v>
      </c>
      <c r="X96">
        <v>262.7</v>
      </c>
      <c r="Y96">
        <v>554</v>
      </c>
      <c r="Z96">
        <v>885.79</v>
      </c>
      <c r="AA96">
        <v>291000</v>
      </c>
      <c r="AB96">
        <v>204600</v>
      </c>
      <c r="AD96" t="s">
        <v>95</v>
      </c>
      <c r="AE96">
        <v>2318</v>
      </c>
      <c r="AF96">
        <v>9560.6600000000017</v>
      </c>
      <c r="AG96">
        <v>18861000</v>
      </c>
      <c r="AH96">
        <v>-358000</v>
      </c>
      <c r="AJ96" t="s">
        <v>36</v>
      </c>
      <c r="AK96" s="16">
        <v>44007</v>
      </c>
      <c r="AL96">
        <v>259.89999999999998</v>
      </c>
      <c r="AM96">
        <v>266.5</v>
      </c>
      <c r="AN96">
        <v>259.7</v>
      </c>
      <c r="AO96">
        <v>265.39999999999998</v>
      </c>
      <c r="AP96">
        <v>167</v>
      </c>
      <c r="AQ96">
        <v>263.02</v>
      </c>
      <c r="AR96">
        <v>86400</v>
      </c>
      <c r="AS96">
        <v>30600</v>
      </c>
      <c r="AU96" t="s">
        <v>95</v>
      </c>
      <c r="AV96">
        <v>1695</v>
      </c>
      <c r="AW96">
        <v>6840.49</v>
      </c>
      <c r="AX96">
        <v>19219000</v>
      </c>
      <c r="AY96">
        <v>270000</v>
      </c>
      <c r="BA96" t="s">
        <v>36</v>
      </c>
      <c r="BB96" s="16">
        <v>44007</v>
      </c>
      <c r="BC96">
        <v>261.8</v>
      </c>
      <c r="BD96">
        <v>268.3</v>
      </c>
      <c r="BE96">
        <v>256.89999999999998</v>
      </c>
      <c r="BF96">
        <v>259.35000000000002</v>
      </c>
      <c r="BG96">
        <v>118</v>
      </c>
      <c r="BH96">
        <v>186.01</v>
      </c>
      <c r="BI96">
        <v>55800</v>
      </c>
      <c r="BJ96">
        <v>13200</v>
      </c>
      <c r="BL96" t="s">
        <v>95</v>
      </c>
      <c r="BM96">
        <v>2247</v>
      </c>
      <c r="BN96">
        <v>8944.51</v>
      </c>
      <c r="BO96">
        <v>18949000</v>
      </c>
      <c r="BP96">
        <v>-335000</v>
      </c>
      <c r="BR96" t="s">
        <v>36</v>
      </c>
      <c r="BS96" s="16">
        <v>44007</v>
      </c>
      <c r="BT96">
        <v>271</v>
      </c>
      <c r="BU96">
        <v>271</v>
      </c>
      <c r="BV96">
        <v>255.75</v>
      </c>
      <c r="BW96">
        <v>256.3</v>
      </c>
      <c r="BX96">
        <v>68</v>
      </c>
      <c r="BY96">
        <v>106.1</v>
      </c>
      <c r="BZ96">
        <v>42600</v>
      </c>
      <c r="CA96">
        <v>11400</v>
      </c>
      <c r="CC96" t="s">
        <v>95</v>
      </c>
      <c r="CD96">
        <v>3088</v>
      </c>
      <c r="CE96">
        <v>12196.019999999999</v>
      </c>
      <c r="CF96">
        <v>19284000</v>
      </c>
      <c r="CG96">
        <v>-853000</v>
      </c>
    </row>
    <row r="97" spans="2:85" x14ac:dyDescent="0.3">
      <c r="B97" t="s">
        <v>36</v>
      </c>
      <c r="C97" s="16">
        <v>44042</v>
      </c>
      <c r="D97">
        <v>0</v>
      </c>
      <c r="E97">
        <v>0</v>
      </c>
      <c r="F97">
        <v>0</v>
      </c>
      <c r="G97">
        <v>273.35000000000002</v>
      </c>
      <c r="H97">
        <v>0</v>
      </c>
      <c r="I97">
        <v>0</v>
      </c>
      <c r="J97">
        <v>1400</v>
      </c>
      <c r="K97">
        <v>0</v>
      </c>
      <c r="M97" t="s">
        <v>96</v>
      </c>
      <c r="N97">
        <v>1286</v>
      </c>
      <c r="O97">
        <v>7397.7000000000007</v>
      </c>
      <c r="P97">
        <v>19640</v>
      </c>
      <c r="Q97">
        <v>4000</v>
      </c>
      <c r="S97" t="s">
        <v>36</v>
      </c>
      <c r="T97" s="16">
        <v>44042</v>
      </c>
      <c r="U97">
        <v>264.25</v>
      </c>
      <c r="V97">
        <v>264.25</v>
      </c>
      <c r="W97">
        <v>264.25</v>
      </c>
      <c r="X97">
        <v>265.3</v>
      </c>
      <c r="Y97">
        <v>1</v>
      </c>
      <c r="Z97">
        <v>3.69</v>
      </c>
      <c r="AA97">
        <v>1400</v>
      </c>
      <c r="AB97">
        <v>1400</v>
      </c>
      <c r="AD97" t="s">
        <v>96</v>
      </c>
      <c r="AE97">
        <v>321</v>
      </c>
      <c r="AF97">
        <v>1857.74</v>
      </c>
      <c r="AG97">
        <v>15640</v>
      </c>
      <c r="AH97">
        <v>120</v>
      </c>
      <c r="AJ97" t="s">
        <v>36</v>
      </c>
      <c r="AK97" s="16">
        <v>44042</v>
      </c>
      <c r="AL97">
        <v>0</v>
      </c>
      <c r="AM97">
        <v>0</v>
      </c>
      <c r="AN97">
        <v>0</v>
      </c>
      <c r="AO97">
        <v>266.55</v>
      </c>
      <c r="AP97">
        <v>0</v>
      </c>
      <c r="AQ97">
        <v>0</v>
      </c>
      <c r="AR97">
        <v>0</v>
      </c>
      <c r="AS97">
        <v>0</v>
      </c>
      <c r="AU97" t="s">
        <v>96</v>
      </c>
      <c r="AV97">
        <v>347</v>
      </c>
      <c r="AW97">
        <v>1983.21</v>
      </c>
      <c r="AX97">
        <v>15520</v>
      </c>
      <c r="AY97">
        <v>-360</v>
      </c>
      <c r="BA97" t="s">
        <v>36</v>
      </c>
      <c r="BB97" s="16">
        <v>44042</v>
      </c>
      <c r="BC97">
        <v>0</v>
      </c>
      <c r="BD97">
        <v>0</v>
      </c>
      <c r="BE97">
        <v>0</v>
      </c>
      <c r="BF97">
        <v>261.14999999999998</v>
      </c>
      <c r="BG97">
        <v>0</v>
      </c>
      <c r="BH97">
        <v>0</v>
      </c>
      <c r="BI97">
        <v>0</v>
      </c>
      <c r="BJ97">
        <v>0</v>
      </c>
      <c r="BL97" t="s">
        <v>96</v>
      </c>
      <c r="BM97">
        <v>352</v>
      </c>
      <c r="BN97">
        <v>2000.71</v>
      </c>
      <c r="BO97">
        <v>15880</v>
      </c>
      <c r="BP97">
        <v>300</v>
      </c>
      <c r="BR97" t="s">
        <v>36</v>
      </c>
      <c r="BS97" s="16">
        <v>44042</v>
      </c>
      <c r="BT97">
        <v>0</v>
      </c>
      <c r="BU97">
        <v>0</v>
      </c>
      <c r="BV97">
        <v>0</v>
      </c>
      <c r="BW97">
        <v>258.2</v>
      </c>
      <c r="BX97">
        <v>0</v>
      </c>
      <c r="BY97">
        <v>0</v>
      </c>
      <c r="BZ97">
        <v>0</v>
      </c>
      <c r="CA97">
        <v>0</v>
      </c>
      <c r="CC97" t="s">
        <v>96</v>
      </c>
      <c r="CD97">
        <v>548</v>
      </c>
      <c r="CE97">
        <v>3108.68</v>
      </c>
      <c r="CF97">
        <v>15580</v>
      </c>
      <c r="CG97">
        <v>340</v>
      </c>
    </row>
    <row r="98" spans="2:85" x14ac:dyDescent="0.3">
      <c r="B98" t="s">
        <v>37</v>
      </c>
      <c r="C98" s="16">
        <v>43979</v>
      </c>
      <c r="D98">
        <v>564.29999999999995</v>
      </c>
      <c r="E98">
        <v>576.9</v>
      </c>
      <c r="F98">
        <v>547.29999999999995</v>
      </c>
      <c r="G98">
        <v>550.54999999999995</v>
      </c>
      <c r="H98">
        <v>1609</v>
      </c>
      <c r="I98">
        <v>7210.06</v>
      </c>
      <c r="J98">
        <v>669600</v>
      </c>
      <c r="K98">
        <v>20000</v>
      </c>
      <c r="M98" t="s">
        <v>97</v>
      </c>
      <c r="N98">
        <v>5787</v>
      </c>
      <c r="O98">
        <v>34799.17</v>
      </c>
      <c r="P98">
        <v>2169000</v>
      </c>
      <c r="Q98">
        <v>38250</v>
      </c>
      <c r="S98" t="s">
        <v>37</v>
      </c>
      <c r="T98" s="16">
        <v>43979</v>
      </c>
      <c r="U98">
        <v>570.35</v>
      </c>
      <c r="V98">
        <v>585.25</v>
      </c>
      <c r="W98">
        <v>565.79999999999995</v>
      </c>
      <c r="X98">
        <v>568.45000000000005</v>
      </c>
      <c r="Y98">
        <v>644</v>
      </c>
      <c r="Z98">
        <v>2960.24</v>
      </c>
      <c r="AA98">
        <v>649600</v>
      </c>
      <c r="AB98">
        <v>-5600</v>
      </c>
      <c r="AD98" t="s">
        <v>97</v>
      </c>
      <c r="AE98">
        <v>4168</v>
      </c>
      <c r="AF98">
        <v>25909.409999999996</v>
      </c>
      <c r="AG98">
        <v>2130750</v>
      </c>
      <c r="AH98">
        <v>-67500</v>
      </c>
      <c r="AJ98" t="s">
        <v>37</v>
      </c>
      <c r="AK98" s="16">
        <v>43979</v>
      </c>
      <c r="AL98">
        <v>579.45000000000005</v>
      </c>
      <c r="AM98">
        <v>591.6</v>
      </c>
      <c r="AN98">
        <v>575</v>
      </c>
      <c r="AO98">
        <v>578.54999999999995</v>
      </c>
      <c r="AP98">
        <v>546</v>
      </c>
      <c r="AQ98">
        <v>2543.92</v>
      </c>
      <c r="AR98">
        <v>655200</v>
      </c>
      <c r="AS98">
        <v>-6400</v>
      </c>
      <c r="AU98" t="s">
        <v>97</v>
      </c>
      <c r="AV98">
        <v>3847</v>
      </c>
      <c r="AW98">
        <v>23200.53</v>
      </c>
      <c r="AX98">
        <v>2198250</v>
      </c>
      <c r="AY98">
        <v>-3750</v>
      </c>
      <c r="BA98" t="s">
        <v>37</v>
      </c>
      <c r="BB98" s="16">
        <v>43979</v>
      </c>
      <c r="BC98">
        <v>561.4</v>
      </c>
      <c r="BD98">
        <v>588.79999999999995</v>
      </c>
      <c r="BE98">
        <v>561.4</v>
      </c>
      <c r="BF98">
        <v>582.54999999999995</v>
      </c>
      <c r="BG98">
        <v>1074</v>
      </c>
      <c r="BH98">
        <v>4992.03</v>
      </c>
      <c r="BI98">
        <v>661600</v>
      </c>
      <c r="BJ98">
        <v>22400</v>
      </c>
      <c r="BL98" t="s">
        <v>97</v>
      </c>
      <c r="BM98">
        <v>7029</v>
      </c>
      <c r="BN98">
        <v>41344.199999999997</v>
      </c>
      <c r="BO98">
        <v>2202000</v>
      </c>
      <c r="BP98">
        <v>105750</v>
      </c>
      <c r="BR98" t="s">
        <v>37</v>
      </c>
      <c r="BS98" s="16">
        <v>43979</v>
      </c>
      <c r="BT98">
        <v>572.4</v>
      </c>
      <c r="BU98">
        <v>579.85</v>
      </c>
      <c r="BV98">
        <v>560.1</v>
      </c>
      <c r="BW98">
        <v>567.54999999999995</v>
      </c>
      <c r="BX98">
        <v>1480</v>
      </c>
      <c r="BY98">
        <v>6746.95</v>
      </c>
      <c r="BZ98">
        <v>639200</v>
      </c>
      <c r="CA98">
        <v>-37600</v>
      </c>
      <c r="CC98" t="s">
        <v>97</v>
      </c>
      <c r="CD98">
        <v>7800</v>
      </c>
      <c r="CE98">
        <v>46292.12</v>
      </c>
      <c r="CF98">
        <v>2096250</v>
      </c>
      <c r="CG98">
        <v>191250</v>
      </c>
    </row>
    <row r="99" spans="2:85" x14ac:dyDescent="0.3">
      <c r="B99" t="s">
        <v>38</v>
      </c>
      <c r="C99" s="16">
        <v>43979</v>
      </c>
      <c r="D99">
        <v>130</v>
      </c>
      <c r="E99">
        <v>133</v>
      </c>
      <c r="F99">
        <v>121</v>
      </c>
      <c r="G99">
        <v>123.55</v>
      </c>
      <c r="H99">
        <v>5584</v>
      </c>
      <c r="I99">
        <v>17570.09</v>
      </c>
      <c r="J99">
        <v>7255000</v>
      </c>
      <c r="K99">
        <v>97500</v>
      </c>
      <c r="M99" t="s">
        <v>98</v>
      </c>
      <c r="N99">
        <v>1172</v>
      </c>
      <c r="O99">
        <v>3743.53</v>
      </c>
      <c r="P99">
        <v>29856200</v>
      </c>
      <c r="Q99">
        <v>3644000</v>
      </c>
      <c r="S99" t="s">
        <v>38</v>
      </c>
      <c r="T99" s="16">
        <v>43979</v>
      </c>
      <c r="U99">
        <v>137</v>
      </c>
      <c r="V99">
        <v>138.80000000000001</v>
      </c>
      <c r="W99">
        <v>128.9</v>
      </c>
      <c r="X99">
        <v>129.85</v>
      </c>
      <c r="Y99">
        <v>3949</v>
      </c>
      <c r="Z99">
        <v>13209.89</v>
      </c>
      <c r="AA99">
        <v>7157500</v>
      </c>
      <c r="AB99">
        <v>30000</v>
      </c>
      <c r="AD99" t="s">
        <v>98</v>
      </c>
      <c r="AE99">
        <v>879</v>
      </c>
      <c r="AF99">
        <v>2884.83</v>
      </c>
      <c r="AG99">
        <v>26212200</v>
      </c>
      <c r="AH99">
        <v>-163800</v>
      </c>
      <c r="AJ99" t="s">
        <v>38</v>
      </c>
      <c r="AK99" s="16">
        <v>43979</v>
      </c>
      <c r="AL99">
        <v>126</v>
      </c>
      <c r="AM99">
        <v>137</v>
      </c>
      <c r="AN99">
        <v>124.85</v>
      </c>
      <c r="AO99">
        <v>135.6</v>
      </c>
      <c r="AP99">
        <v>5318</v>
      </c>
      <c r="AQ99">
        <v>17495.13</v>
      </c>
      <c r="AR99">
        <v>7127500</v>
      </c>
      <c r="AS99">
        <v>57500</v>
      </c>
      <c r="AU99" t="s">
        <v>98</v>
      </c>
      <c r="AV99">
        <v>457</v>
      </c>
      <c r="AW99">
        <v>1496.6100000000001</v>
      </c>
      <c r="AX99">
        <v>26376000</v>
      </c>
      <c r="AY99">
        <v>596700</v>
      </c>
      <c r="BA99" t="s">
        <v>38</v>
      </c>
      <c r="BB99" s="16">
        <v>43979</v>
      </c>
      <c r="BC99">
        <v>127.85</v>
      </c>
      <c r="BD99">
        <v>132.5</v>
      </c>
      <c r="BE99">
        <v>125.85</v>
      </c>
      <c r="BF99">
        <v>126.75</v>
      </c>
      <c r="BG99">
        <v>3258</v>
      </c>
      <c r="BH99">
        <v>10527.99</v>
      </c>
      <c r="BI99">
        <v>7070000</v>
      </c>
      <c r="BJ99">
        <v>-122500</v>
      </c>
      <c r="BL99" t="s">
        <v>98</v>
      </c>
      <c r="BM99">
        <v>716</v>
      </c>
      <c r="BN99">
        <v>2352.38</v>
      </c>
      <c r="BO99">
        <v>25779300</v>
      </c>
      <c r="BP99">
        <v>-362700</v>
      </c>
      <c r="BR99" t="s">
        <v>38</v>
      </c>
      <c r="BS99" s="16">
        <v>43979</v>
      </c>
      <c r="BT99">
        <v>147.6</v>
      </c>
      <c r="BU99">
        <v>148.1</v>
      </c>
      <c r="BV99">
        <v>122.8</v>
      </c>
      <c r="BW99">
        <v>125.35</v>
      </c>
      <c r="BX99">
        <v>5177</v>
      </c>
      <c r="BY99">
        <v>17127.240000000002</v>
      </c>
      <c r="BZ99">
        <v>7192500</v>
      </c>
      <c r="CA99">
        <v>747500</v>
      </c>
      <c r="CC99" t="s">
        <v>98</v>
      </c>
      <c r="CD99">
        <v>794</v>
      </c>
      <c r="CE99">
        <v>2607.9899999999998</v>
      </c>
      <c r="CF99">
        <v>26142000</v>
      </c>
      <c r="CG99">
        <v>561600</v>
      </c>
    </row>
    <row r="100" spans="2:85" x14ac:dyDescent="0.3">
      <c r="B100" t="s">
        <v>38</v>
      </c>
      <c r="C100" s="16">
        <v>44007</v>
      </c>
      <c r="D100">
        <v>130.19999999999999</v>
      </c>
      <c r="E100">
        <v>133.30000000000001</v>
      </c>
      <c r="F100">
        <v>121.35</v>
      </c>
      <c r="G100">
        <v>123.7</v>
      </c>
      <c r="H100">
        <v>1021</v>
      </c>
      <c r="I100">
        <v>3218.28</v>
      </c>
      <c r="J100">
        <v>1752500</v>
      </c>
      <c r="K100">
        <v>1057500</v>
      </c>
      <c r="M100" t="s">
        <v>617</v>
      </c>
      <c r="N100">
        <v>1907</v>
      </c>
      <c r="O100">
        <v>9154.4699999999993</v>
      </c>
      <c r="P100">
        <v>763000</v>
      </c>
      <c r="Q100">
        <v>2400</v>
      </c>
      <c r="S100" t="s">
        <v>38</v>
      </c>
      <c r="T100" s="16">
        <v>44007</v>
      </c>
      <c r="U100">
        <v>136.35</v>
      </c>
      <c r="V100">
        <v>139</v>
      </c>
      <c r="W100">
        <v>129.15</v>
      </c>
      <c r="X100">
        <v>130.1</v>
      </c>
      <c r="Y100">
        <v>387</v>
      </c>
      <c r="Z100">
        <v>1294.5999999999999</v>
      </c>
      <c r="AA100">
        <v>695000</v>
      </c>
      <c r="AB100">
        <v>272500</v>
      </c>
      <c r="AD100" t="s">
        <v>617</v>
      </c>
      <c r="AE100">
        <v>1174</v>
      </c>
      <c r="AF100">
        <v>5771.7800000000007</v>
      </c>
      <c r="AG100">
        <v>760600</v>
      </c>
      <c r="AH100">
        <v>6800</v>
      </c>
      <c r="AJ100" t="s">
        <v>38</v>
      </c>
      <c r="AK100" s="16">
        <v>44007</v>
      </c>
      <c r="AL100">
        <v>126.5</v>
      </c>
      <c r="AM100">
        <v>137.30000000000001</v>
      </c>
      <c r="AN100">
        <v>126</v>
      </c>
      <c r="AO100">
        <v>136.30000000000001</v>
      </c>
      <c r="AP100">
        <v>294</v>
      </c>
      <c r="AQ100">
        <v>974.21</v>
      </c>
      <c r="AR100">
        <v>422500</v>
      </c>
      <c r="AS100">
        <v>135000</v>
      </c>
      <c r="AU100" t="s">
        <v>617</v>
      </c>
      <c r="AV100">
        <v>2759</v>
      </c>
      <c r="AW100">
        <v>13077.84</v>
      </c>
      <c r="AX100">
        <v>753800</v>
      </c>
      <c r="AY100">
        <v>-11800</v>
      </c>
      <c r="BA100" t="s">
        <v>38</v>
      </c>
      <c r="BB100" s="16">
        <v>44007</v>
      </c>
      <c r="BC100">
        <v>130</v>
      </c>
      <c r="BD100">
        <v>132.25</v>
      </c>
      <c r="BE100">
        <v>126.2</v>
      </c>
      <c r="BF100">
        <v>126.25</v>
      </c>
      <c r="BG100">
        <v>100</v>
      </c>
      <c r="BH100">
        <v>324.79000000000002</v>
      </c>
      <c r="BI100">
        <v>287500</v>
      </c>
      <c r="BJ100">
        <v>27500</v>
      </c>
      <c r="BL100" t="s">
        <v>617</v>
      </c>
      <c r="BM100">
        <v>2700</v>
      </c>
      <c r="BN100">
        <v>13227.95</v>
      </c>
      <c r="BO100">
        <v>765600</v>
      </c>
      <c r="BP100">
        <v>46800</v>
      </c>
      <c r="BR100" t="s">
        <v>38</v>
      </c>
      <c r="BS100" s="16">
        <v>44007</v>
      </c>
      <c r="BT100">
        <v>144.35</v>
      </c>
      <c r="BU100">
        <v>144.35</v>
      </c>
      <c r="BV100">
        <v>123.35</v>
      </c>
      <c r="BW100">
        <v>125.1</v>
      </c>
      <c r="BX100">
        <v>166</v>
      </c>
      <c r="BY100">
        <v>541.65</v>
      </c>
      <c r="BZ100">
        <v>260000</v>
      </c>
      <c r="CA100">
        <v>157500</v>
      </c>
      <c r="CC100" t="s">
        <v>617</v>
      </c>
      <c r="CD100">
        <v>1750</v>
      </c>
      <c r="CE100">
        <v>8304.56</v>
      </c>
      <c r="CF100">
        <v>718800</v>
      </c>
      <c r="CG100">
        <v>11000</v>
      </c>
    </row>
    <row r="101" spans="2:85" x14ac:dyDescent="0.3">
      <c r="B101" t="s">
        <v>38</v>
      </c>
      <c r="C101" s="16">
        <v>44042</v>
      </c>
      <c r="D101">
        <v>124.15</v>
      </c>
      <c r="E101">
        <v>124.8</v>
      </c>
      <c r="F101">
        <v>122</v>
      </c>
      <c r="G101">
        <v>123.4</v>
      </c>
      <c r="H101">
        <v>10</v>
      </c>
      <c r="I101">
        <v>30.75</v>
      </c>
      <c r="J101">
        <v>32500</v>
      </c>
      <c r="K101">
        <v>12500</v>
      </c>
      <c r="M101" t="s">
        <v>99</v>
      </c>
      <c r="N101">
        <v>1830</v>
      </c>
      <c r="O101">
        <v>3507.21</v>
      </c>
      <c r="P101">
        <v>24498000</v>
      </c>
      <c r="Q101">
        <v>2154000</v>
      </c>
      <c r="S101" t="s">
        <v>38</v>
      </c>
      <c r="T101" s="16">
        <v>44042</v>
      </c>
      <c r="U101">
        <v>136.55000000000001</v>
      </c>
      <c r="V101">
        <v>136.55000000000001</v>
      </c>
      <c r="W101">
        <v>136.55000000000001</v>
      </c>
      <c r="X101">
        <v>131</v>
      </c>
      <c r="Y101">
        <v>1</v>
      </c>
      <c r="Z101">
        <v>3.41</v>
      </c>
      <c r="AA101">
        <v>20000</v>
      </c>
      <c r="AB101">
        <v>-2500</v>
      </c>
      <c r="AD101" t="s">
        <v>99</v>
      </c>
      <c r="AE101">
        <v>1267</v>
      </c>
      <c r="AF101">
        <v>2509.0700000000002</v>
      </c>
      <c r="AG101">
        <v>22344000</v>
      </c>
      <c r="AH101">
        <v>1404000</v>
      </c>
      <c r="AJ101" t="s">
        <v>38</v>
      </c>
      <c r="AK101" s="16">
        <v>44042</v>
      </c>
      <c r="AL101">
        <v>136.55000000000001</v>
      </c>
      <c r="AM101">
        <v>136.55000000000001</v>
      </c>
      <c r="AN101">
        <v>136.55000000000001</v>
      </c>
      <c r="AO101">
        <v>136.55000000000001</v>
      </c>
      <c r="AP101">
        <v>1</v>
      </c>
      <c r="AQ101">
        <v>3.41</v>
      </c>
      <c r="AR101">
        <v>22500</v>
      </c>
      <c r="AS101">
        <v>2500</v>
      </c>
      <c r="AU101" t="s">
        <v>99</v>
      </c>
      <c r="AV101">
        <v>913</v>
      </c>
      <c r="AW101">
        <v>1800.95</v>
      </c>
      <c r="AX101">
        <v>20940000</v>
      </c>
      <c r="AY101">
        <v>807000</v>
      </c>
      <c r="BA101" t="s">
        <v>38</v>
      </c>
      <c r="BB101" s="16">
        <v>44042</v>
      </c>
      <c r="BC101">
        <v>130</v>
      </c>
      <c r="BD101">
        <v>130</v>
      </c>
      <c r="BE101">
        <v>129.19999999999999</v>
      </c>
      <c r="BF101">
        <v>128.25</v>
      </c>
      <c r="BG101">
        <v>3</v>
      </c>
      <c r="BH101">
        <v>9.73</v>
      </c>
      <c r="BI101">
        <v>20000</v>
      </c>
      <c r="BJ101">
        <v>-7500</v>
      </c>
      <c r="BL101" t="s">
        <v>99</v>
      </c>
      <c r="BM101">
        <v>1264</v>
      </c>
      <c r="BN101">
        <v>2502.0099999999998</v>
      </c>
      <c r="BO101">
        <v>20133000</v>
      </c>
      <c r="BP101">
        <v>783000</v>
      </c>
      <c r="BR101" t="s">
        <v>38</v>
      </c>
      <c r="BS101" s="16">
        <v>44042</v>
      </c>
      <c r="BT101">
        <v>131.5</v>
      </c>
      <c r="BU101">
        <v>131.5</v>
      </c>
      <c r="BV101">
        <v>125</v>
      </c>
      <c r="BW101">
        <v>125</v>
      </c>
      <c r="BX101">
        <v>5</v>
      </c>
      <c r="BY101">
        <v>15.99</v>
      </c>
      <c r="BZ101">
        <v>27500</v>
      </c>
      <c r="CA101">
        <v>5000</v>
      </c>
      <c r="CC101" t="s">
        <v>99</v>
      </c>
      <c r="CD101">
        <v>1627</v>
      </c>
      <c r="CE101">
        <v>3303.52</v>
      </c>
      <c r="CF101">
        <v>19350000</v>
      </c>
      <c r="CG101">
        <v>-1755000</v>
      </c>
    </row>
    <row r="102" spans="2:85" x14ac:dyDescent="0.3">
      <c r="B102" t="s">
        <v>39</v>
      </c>
      <c r="C102" s="16">
        <v>43979</v>
      </c>
      <c r="D102">
        <v>613.9</v>
      </c>
      <c r="E102">
        <v>638.65</v>
      </c>
      <c r="F102">
        <v>610</v>
      </c>
      <c r="G102">
        <v>636.85</v>
      </c>
      <c r="H102">
        <v>12438</v>
      </c>
      <c r="I102">
        <v>89555.520000000004</v>
      </c>
      <c r="J102">
        <v>12402750</v>
      </c>
      <c r="K102">
        <v>-1925100</v>
      </c>
      <c r="M102" t="s">
        <v>100</v>
      </c>
      <c r="N102">
        <v>4948</v>
      </c>
      <c r="O102">
        <v>40079.939999999995</v>
      </c>
      <c r="P102">
        <v>398500</v>
      </c>
      <c r="Q102">
        <v>4950</v>
      </c>
      <c r="S102" t="s">
        <v>39</v>
      </c>
      <c r="T102" s="16">
        <v>43979</v>
      </c>
      <c r="U102">
        <v>621.29999999999995</v>
      </c>
      <c r="V102">
        <v>626.95000000000005</v>
      </c>
      <c r="W102">
        <v>610.5</v>
      </c>
      <c r="X102">
        <v>614.75</v>
      </c>
      <c r="Y102">
        <v>7319</v>
      </c>
      <c r="Z102">
        <v>51987.519999999997</v>
      </c>
      <c r="AA102">
        <v>14327850</v>
      </c>
      <c r="AB102">
        <v>-860200</v>
      </c>
      <c r="AD102" t="s">
        <v>100</v>
      </c>
      <c r="AE102">
        <v>2059</v>
      </c>
      <c r="AF102">
        <v>16842.62</v>
      </c>
      <c r="AG102">
        <v>393550</v>
      </c>
      <c r="AH102">
        <v>50</v>
      </c>
      <c r="AJ102" t="s">
        <v>39</v>
      </c>
      <c r="AK102" s="16">
        <v>43979</v>
      </c>
      <c r="AL102">
        <v>596.70000000000005</v>
      </c>
      <c r="AM102">
        <v>622.1</v>
      </c>
      <c r="AN102">
        <v>596.70000000000005</v>
      </c>
      <c r="AO102">
        <v>620.15</v>
      </c>
      <c r="AP102">
        <v>13225</v>
      </c>
      <c r="AQ102">
        <v>93168.22</v>
      </c>
      <c r="AR102">
        <v>15188050</v>
      </c>
      <c r="AS102">
        <v>424350</v>
      </c>
      <c r="AU102" t="s">
        <v>100</v>
      </c>
      <c r="AV102">
        <v>3222</v>
      </c>
      <c r="AW102">
        <v>26401.8</v>
      </c>
      <c r="AX102">
        <v>393500</v>
      </c>
      <c r="AY102">
        <v>3650</v>
      </c>
      <c r="BA102" t="s">
        <v>39</v>
      </c>
      <c r="BB102" s="16">
        <v>43979</v>
      </c>
      <c r="BC102">
        <v>601</v>
      </c>
      <c r="BD102">
        <v>608.95000000000005</v>
      </c>
      <c r="BE102">
        <v>591.15</v>
      </c>
      <c r="BF102">
        <v>594.1</v>
      </c>
      <c r="BG102">
        <v>9905</v>
      </c>
      <c r="BH102">
        <v>68202.83</v>
      </c>
      <c r="BI102">
        <v>14763700</v>
      </c>
      <c r="BJ102">
        <v>-607200</v>
      </c>
      <c r="BL102" t="s">
        <v>100</v>
      </c>
      <c r="BM102">
        <v>2356</v>
      </c>
      <c r="BN102">
        <v>19140.439999999999</v>
      </c>
      <c r="BO102">
        <v>389850</v>
      </c>
      <c r="BP102">
        <v>11100</v>
      </c>
      <c r="BR102" t="s">
        <v>39</v>
      </c>
      <c r="BS102" s="16">
        <v>43979</v>
      </c>
      <c r="BT102">
        <v>572.65</v>
      </c>
      <c r="BU102">
        <v>602</v>
      </c>
      <c r="BV102">
        <v>572.04999999999995</v>
      </c>
      <c r="BW102">
        <v>599.5</v>
      </c>
      <c r="BX102">
        <v>21385</v>
      </c>
      <c r="BY102">
        <v>145097.01999999999</v>
      </c>
      <c r="BZ102">
        <v>15370900</v>
      </c>
      <c r="CA102">
        <v>602600</v>
      </c>
      <c r="CC102" t="s">
        <v>100</v>
      </c>
      <c r="CD102">
        <v>1977</v>
      </c>
      <c r="CE102">
        <v>16099.52</v>
      </c>
      <c r="CF102">
        <v>378750</v>
      </c>
      <c r="CG102">
        <v>-1150</v>
      </c>
    </row>
    <row r="103" spans="2:85" x14ac:dyDescent="0.3">
      <c r="B103" t="s">
        <v>39</v>
      </c>
      <c r="C103" s="16">
        <v>44007</v>
      </c>
      <c r="D103">
        <v>615.9</v>
      </c>
      <c r="E103">
        <v>640</v>
      </c>
      <c r="F103">
        <v>612.85</v>
      </c>
      <c r="G103">
        <v>638.5</v>
      </c>
      <c r="H103">
        <v>3861</v>
      </c>
      <c r="I103">
        <v>27744.87</v>
      </c>
      <c r="J103">
        <v>4108950</v>
      </c>
      <c r="K103">
        <v>2670300</v>
      </c>
      <c r="M103" t="s">
        <v>319</v>
      </c>
      <c r="N103">
        <v>268946</v>
      </c>
      <c r="O103">
        <v>1817823.17</v>
      </c>
      <c r="P103">
        <v>9978525</v>
      </c>
      <c r="Q103">
        <v>178800</v>
      </c>
      <c r="S103" t="s">
        <v>39</v>
      </c>
      <c r="T103" s="16">
        <v>44007</v>
      </c>
      <c r="U103">
        <v>633</v>
      </c>
      <c r="V103">
        <v>633.04999999999995</v>
      </c>
      <c r="W103">
        <v>613.04999999999995</v>
      </c>
      <c r="X103">
        <v>616.95000000000005</v>
      </c>
      <c r="Y103">
        <v>1111</v>
      </c>
      <c r="Z103">
        <v>7905.14</v>
      </c>
      <c r="AA103">
        <v>1438650</v>
      </c>
      <c r="AB103">
        <v>584200</v>
      </c>
      <c r="AD103" t="s">
        <v>319</v>
      </c>
      <c r="AE103">
        <v>220235</v>
      </c>
      <c r="AF103">
        <v>1504350.9800000002</v>
      </c>
      <c r="AG103">
        <v>9799725</v>
      </c>
      <c r="AH103">
        <v>-90375</v>
      </c>
      <c r="AJ103" t="s">
        <v>39</v>
      </c>
      <c r="AK103" s="16">
        <v>44007</v>
      </c>
      <c r="AL103">
        <v>602</v>
      </c>
      <c r="AM103">
        <v>623.25</v>
      </c>
      <c r="AN103">
        <v>598.95000000000005</v>
      </c>
      <c r="AO103">
        <v>621.5</v>
      </c>
      <c r="AP103">
        <v>1203</v>
      </c>
      <c r="AQ103">
        <v>8507.1</v>
      </c>
      <c r="AR103">
        <v>854450</v>
      </c>
      <c r="AS103">
        <v>464600</v>
      </c>
      <c r="AU103" t="s">
        <v>319</v>
      </c>
      <c r="AV103">
        <v>271617</v>
      </c>
      <c r="AW103">
        <v>1832473.16</v>
      </c>
      <c r="AX103">
        <v>9890100</v>
      </c>
      <c r="AY103">
        <v>277350</v>
      </c>
      <c r="BA103" t="s">
        <v>39</v>
      </c>
      <c r="BB103" s="16">
        <v>44007</v>
      </c>
      <c r="BC103">
        <v>605</v>
      </c>
      <c r="BD103">
        <v>610</v>
      </c>
      <c r="BE103">
        <v>593.4</v>
      </c>
      <c r="BF103">
        <v>596.1</v>
      </c>
      <c r="BG103">
        <v>391</v>
      </c>
      <c r="BH103">
        <v>2698.76</v>
      </c>
      <c r="BI103">
        <v>389850</v>
      </c>
      <c r="BJ103">
        <v>39100</v>
      </c>
      <c r="BL103" t="s">
        <v>319</v>
      </c>
      <c r="BM103">
        <v>319149</v>
      </c>
      <c r="BN103">
        <v>2139890.6399999997</v>
      </c>
      <c r="BO103">
        <v>9612750</v>
      </c>
      <c r="BP103">
        <v>138600</v>
      </c>
      <c r="BR103" t="s">
        <v>39</v>
      </c>
      <c r="BS103" s="16">
        <v>44007</v>
      </c>
      <c r="BT103">
        <v>585</v>
      </c>
      <c r="BU103">
        <v>602.9</v>
      </c>
      <c r="BV103">
        <v>576.65</v>
      </c>
      <c r="BW103">
        <v>601.04999999999995</v>
      </c>
      <c r="BX103">
        <v>569</v>
      </c>
      <c r="BY103">
        <v>3876.33</v>
      </c>
      <c r="BZ103">
        <v>350750</v>
      </c>
      <c r="CA103">
        <v>167900</v>
      </c>
      <c r="CC103" t="s">
        <v>319</v>
      </c>
      <c r="CD103">
        <v>315357</v>
      </c>
      <c r="CE103">
        <v>2106517.37</v>
      </c>
      <c r="CF103">
        <v>9474150</v>
      </c>
      <c r="CG103">
        <v>689250</v>
      </c>
    </row>
    <row r="104" spans="2:85" x14ac:dyDescent="0.3">
      <c r="B104" t="s">
        <v>39</v>
      </c>
      <c r="C104" s="16">
        <v>44042</v>
      </c>
      <c r="D104">
        <v>623.15</v>
      </c>
      <c r="E104">
        <v>638.54999999999995</v>
      </c>
      <c r="F104">
        <v>623.15</v>
      </c>
      <c r="G104">
        <v>637.29999999999995</v>
      </c>
      <c r="H104">
        <v>12</v>
      </c>
      <c r="I104">
        <v>98.85</v>
      </c>
      <c r="J104">
        <v>27300</v>
      </c>
      <c r="K104">
        <v>1300</v>
      </c>
      <c r="M104" t="s">
        <v>101</v>
      </c>
      <c r="N104">
        <v>5336</v>
      </c>
      <c r="O104">
        <v>30433.49</v>
      </c>
      <c r="P104">
        <v>441375</v>
      </c>
      <c r="Q104">
        <v>24375</v>
      </c>
      <c r="S104" t="s">
        <v>39</v>
      </c>
      <c r="T104" s="16">
        <v>44042</v>
      </c>
      <c r="U104">
        <v>627.6</v>
      </c>
      <c r="V104">
        <v>627.6</v>
      </c>
      <c r="W104">
        <v>623.20000000000005</v>
      </c>
      <c r="X104">
        <v>622.1</v>
      </c>
      <c r="Y104">
        <v>5</v>
      </c>
      <c r="Z104">
        <v>40.56</v>
      </c>
      <c r="AA104">
        <v>26000</v>
      </c>
      <c r="AB104">
        <v>0</v>
      </c>
      <c r="AD104" t="s">
        <v>101</v>
      </c>
      <c r="AE104">
        <v>953</v>
      </c>
      <c r="AF104">
        <v>5100.18</v>
      </c>
      <c r="AG104">
        <v>417000</v>
      </c>
      <c r="AH104">
        <v>-16500</v>
      </c>
      <c r="AJ104" t="s">
        <v>39</v>
      </c>
      <c r="AK104" s="16">
        <v>44042</v>
      </c>
      <c r="AL104">
        <v>604.65</v>
      </c>
      <c r="AM104">
        <v>622.54999999999995</v>
      </c>
      <c r="AN104">
        <v>604.65</v>
      </c>
      <c r="AO104">
        <v>622.54999999999995</v>
      </c>
      <c r="AP104">
        <v>3</v>
      </c>
      <c r="AQ104">
        <v>23.9</v>
      </c>
      <c r="AR104">
        <v>26000</v>
      </c>
      <c r="AS104">
        <v>1300</v>
      </c>
      <c r="AU104" t="s">
        <v>101</v>
      </c>
      <c r="AV104">
        <v>1100</v>
      </c>
      <c r="AW104">
        <v>5800.35</v>
      </c>
      <c r="AX104">
        <v>433500</v>
      </c>
      <c r="AY104">
        <v>13500</v>
      </c>
      <c r="BA104" t="s">
        <v>39</v>
      </c>
      <c r="BB104" s="16">
        <v>44042</v>
      </c>
      <c r="BC104">
        <v>597.35</v>
      </c>
      <c r="BD104">
        <v>598.04999999999995</v>
      </c>
      <c r="BE104">
        <v>597.35</v>
      </c>
      <c r="BF104">
        <v>600.45000000000005</v>
      </c>
      <c r="BG104">
        <v>3</v>
      </c>
      <c r="BH104">
        <v>23.31</v>
      </c>
      <c r="BI104">
        <v>24700</v>
      </c>
      <c r="BJ104">
        <v>0</v>
      </c>
      <c r="BL104" t="s">
        <v>101</v>
      </c>
      <c r="BM104">
        <v>1827</v>
      </c>
      <c r="BN104">
        <v>9488.2099999999991</v>
      </c>
      <c r="BO104">
        <v>420000</v>
      </c>
      <c r="BP104">
        <v>-21750</v>
      </c>
      <c r="BR104" t="s">
        <v>39</v>
      </c>
      <c r="BS104" s="16">
        <v>44042</v>
      </c>
      <c r="BT104">
        <v>590</v>
      </c>
      <c r="BU104">
        <v>594.9</v>
      </c>
      <c r="BV104">
        <v>590</v>
      </c>
      <c r="BW104">
        <v>606.04999999999995</v>
      </c>
      <c r="BX104">
        <v>11</v>
      </c>
      <c r="BY104">
        <v>84.63</v>
      </c>
      <c r="BZ104">
        <v>24700</v>
      </c>
      <c r="CA104">
        <v>-2600</v>
      </c>
      <c r="CC104" t="s">
        <v>101</v>
      </c>
      <c r="CD104">
        <v>2168</v>
      </c>
      <c r="CE104">
        <v>11127.74</v>
      </c>
      <c r="CF104">
        <v>441750</v>
      </c>
      <c r="CG104">
        <v>-29250</v>
      </c>
    </row>
    <row r="105" spans="2:85" x14ac:dyDescent="0.3">
      <c r="B105" t="s">
        <v>40</v>
      </c>
      <c r="C105" s="16">
        <v>43979</v>
      </c>
      <c r="D105">
        <v>123.7</v>
      </c>
      <c r="E105">
        <v>125.75</v>
      </c>
      <c r="F105">
        <v>121.8</v>
      </c>
      <c r="G105">
        <v>125</v>
      </c>
      <c r="H105">
        <v>3184</v>
      </c>
      <c r="I105">
        <v>10673.51</v>
      </c>
      <c r="J105">
        <v>30569400</v>
      </c>
      <c r="K105">
        <v>-1350000</v>
      </c>
      <c r="M105" t="s">
        <v>102</v>
      </c>
      <c r="N105">
        <v>2098</v>
      </c>
      <c r="O105">
        <v>9160.2099999999991</v>
      </c>
      <c r="P105">
        <v>31290700</v>
      </c>
      <c r="Q105">
        <v>1938000</v>
      </c>
      <c r="S105" t="s">
        <v>40</v>
      </c>
      <c r="T105" s="16">
        <v>43979</v>
      </c>
      <c r="U105">
        <v>124.4</v>
      </c>
      <c r="V105">
        <v>126.25</v>
      </c>
      <c r="W105">
        <v>122.75</v>
      </c>
      <c r="X105">
        <v>124.35</v>
      </c>
      <c r="Y105">
        <v>2639</v>
      </c>
      <c r="Z105">
        <v>8879.16</v>
      </c>
      <c r="AA105">
        <v>31919400</v>
      </c>
      <c r="AB105">
        <v>-1009800</v>
      </c>
      <c r="AD105" t="s">
        <v>102</v>
      </c>
      <c r="AE105">
        <v>2818</v>
      </c>
      <c r="AF105">
        <v>12440.86</v>
      </c>
      <c r="AG105">
        <v>29352700</v>
      </c>
      <c r="AH105">
        <v>2082000</v>
      </c>
      <c r="AJ105" t="s">
        <v>40</v>
      </c>
      <c r="AK105" s="16">
        <v>43979</v>
      </c>
      <c r="AL105">
        <v>124.05</v>
      </c>
      <c r="AM105">
        <v>125.1</v>
      </c>
      <c r="AN105">
        <v>122.1</v>
      </c>
      <c r="AO105">
        <v>123.5</v>
      </c>
      <c r="AP105">
        <v>2033</v>
      </c>
      <c r="AQ105">
        <v>6786.86</v>
      </c>
      <c r="AR105">
        <v>32929200</v>
      </c>
      <c r="AS105">
        <v>-10800</v>
      </c>
      <c r="AU105" t="s">
        <v>102</v>
      </c>
      <c r="AV105">
        <v>759</v>
      </c>
      <c r="AW105">
        <v>3258.15</v>
      </c>
      <c r="AX105">
        <v>27270700</v>
      </c>
      <c r="AY105">
        <v>420000</v>
      </c>
      <c r="BA105" t="s">
        <v>40</v>
      </c>
      <c r="BB105" s="16">
        <v>43979</v>
      </c>
      <c r="BC105">
        <v>123.3</v>
      </c>
      <c r="BD105">
        <v>124.35</v>
      </c>
      <c r="BE105">
        <v>122</v>
      </c>
      <c r="BF105">
        <v>123.7</v>
      </c>
      <c r="BG105">
        <v>2608</v>
      </c>
      <c r="BH105">
        <v>8689.35</v>
      </c>
      <c r="BI105">
        <v>32940000</v>
      </c>
      <c r="BJ105">
        <v>-32400</v>
      </c>
      <c r="BL105" t="s">
        <v>102</v>
      </c>
      <c r="BM105">
        <v>1110</v>
      </c>
      <c r="BN105">
        <v>4816.7</v>
      </c>
      <c r="BO105">
        <v>26850700</v>
      </c>
      <c r="BP105">
        <v>1032000</v>
      </c>
      <c r="BR105" t="s">
        <v>40</v>
      </c>
      <c r="BS105" s="16">
        <v>43979</v>
      </c>
      <c r="BT105">
        <v>126.3</v>
      </c>
      <c r="BU105">
        <v>126.4</v>
      </c>
      <c r="BV105">
        <v>121.4</v>
      </c>
      <c r="BW105">
        <v>121.85</v>
      </c>
      <c r="BX105">
        <v>6112</v>
      </c>
      <c r="BY105">
        <v>20346.650000000001</v>
      </c>
      <c r="BZ105">
        <v>32972400</v>
      </c>
      <c r="CA105">
        <v>548100</v>
      </c>
      <c r="CC105" t="s">
        <v>102</v>
      </c>
      <c r="CD105">
        <v>1483</v>
      </c>
      <c r="CE105">
        <v>6390.6799999999994</v>
      </c>
      <c r="CF105">
        <v>25818700</v>
      </c>
      <c r="CG105">
        <v>-102000</v>
      </c>
    </row>
    <row r="106" spans="2:85" x14ac:dyDescent="0.3">
      <c r="B106" t="s">
        <v>40</v>
      </c>
      <c r="C106" s="16">
        <v>44007</v>
      </c>
      <c r="D106">
        <v>123.95</v>
      </c>
      <c r="E106">
        <v>126.1</v>
      </c>
      <c r="F106">
        <v>122.2</v>
      </c>
      <c r="G106">
        <v>125.35</v>
      </c>
      <c r="H106">
        <v>1504</v>
      </c>
      <c r="I106">
        <v>5060.16</v>
      </c>
      <c r="J106">
        <v>6833700</v>
      </c>
      <c r="K106">
        <v>2635200</v>
      </c>
      <c r="M106" t="s">
        <v>103</v>
      </c>
      <c r="N106">
        <v>4570</v>
      </c>
      <c r="O106">
        <v>19699.73</v>
      </c>
      <c r="P106">
        <v>50141700</v>
      </c>
      <c r="Q106">
        <v>2150400</v>
      </c>
      <c r="S106" t="s">
        <v>40</v>
      </c>
      <c r="T106" s="16">
        <v>44007</v>
      </c>
      <c r="U106">
        <v>124</v>
      </c>
      <c r="V106">
        <v>126.6</v>
      </c>
      <c r="W106">
        <v>123.3</v>
      </c>
      <c r="X106">
        <v>124.6</v>
      </c>
      <c r="Y106">
        <v>1161</v>
      </c>
      <c r="Z106">
        <v>3921.5</v>
      </c>
      <c r="AA106">
        <v>4198500</v>
      </c>
      <c r="AB106">
        <v>1884600</v>
      </c>
      <c r="AD106" t="s">
        <v>103</v>
      </c>
      <c r="AE106">
        <v>3128</v>
      </c>
      <c r="AF106">
        <v>13605.57</v>
      </c>
      <c r="AG106">
        <v>47991300</v>
      </c>
      <c r="AH106">
        <v>-67200</v>
      </c>
      <c r="AJ106" t="s">
        <v>40</v>
      </c>
      <c r="AK106" s="16">
        <v>44007</v>
      </c>
      <c r="AL106">
        <v>123</v>
      </c>
      <c r="AM106">
        <v>125.35</v>
      </c>
      <c r="AN106">
        <v>122.5</v>
      </c>
      <c r="AO106">
        <v>123.85</v>
      </c>
      <c r="AP106">
        <v>759</v>
      </c>
      <c r="AQ106">
        <v>2540.65</v>
      </c>
      <c r="AR106">
        <v>2313900</v>
      </c>
      <c r="AS106">
        <v>1174500</v>
      </c>
      <c r="AU106" t="s">
        <v>103</v>
      </c>
      <c r="AV106">
        <v>2195</v>
      </c>
      <c r="AW106">
        <v>9726.09</v>
      </c>
      <c r="AX106">
        <v>48058500</v>
      </c>
      <c r="AY106">
        <v>-19200</v>
      </c>
      <c r="BA106" t="s">
        <v>40</v>
      </c>
      <c r="BB106" s="16">
        <v>44007</v>
      </c>
      <c r="BC106">
        <v>123.9</v>
      </c>
      <c r="BD106">
        <v>124.45</v>
      </c>
      <c r="BE106">
        <v>122.35</v>
      </c>
      <c r="BF106">
        <v>124</v>
      </c>
      <c r="BG106">
        <v>409</v>
      </c>
      <c r="BH106">
        <v>1364.98</v>
      </c>
      <c r="BI106">
        <v>1139400</v>
      </c>
      <c r="BJ106">
        <v>248400</v>
      </c>
      <c r="BL106" t="s">
        <v>103</v>
      </c>
      <c r="BM106">
        <v>2285</v>
      </c>
      <c r="BN106">
        <v>9977.35</v>
      </c>
      <c r="BO106">
        <v>48077700</v>
      </c>
      <c r="BP106">
        <v>571200</v>
      </c>
      <c r="BR106" t="s">
        <v>40</v>
      </c>
      <c r="BS106" s="16">
        <v>44007</v>
      </c>
      <c r="BT106">
        <v>125.1</v>
      </c>
      <c r="BU106">
        <v>125.5</v>
      </c>
      <c r="BV106">
        <v>121.75</v>
      </c>
      <c r="BW106">
        <v>122.05</v>
      </c>
      <c r="BX106">
        <v>453</v>
      </c>
      <c r="BY106">
        <v>1511.68</v>
      </c>
      <c r="BZ106">
        <v>891000</v>
      </c>
      <c r="CA106">
        <v>264600</v>
      </c>
      <c r="CC106" t="s">
        <v>103</v>
      </c>
      <c r="CD106">
        <v>2277</v>
      </c>
      <c r="CE106">
        <v>9740.26</v>
      </c>
      <c r="CF106">
        <v>47506500</v>
      </c>
      <c r="CG106">
        <v>648000</v>
      </c>
    </row>
    <row r="107" spans="2:85" x14ac:dyDescent="0.3">
      <c r="B107" t="s">
        <v>40</v>
      </c>
      <c r="C107" s="16">
        <v>44042</v>
      </c>
      <c r="D107">
        <v>124.4</v>
      </c>
      <c r="E107">
        <v>125.15</v>
      </c>
      <c r="F107">
        <v>124.4</v>
      </c>
      <c r="G107">
        <v>125.15</v>
      </c>
      <c r="H107">
        <v>2</v>
      </c>
      <c r="I107">
        <v>9.23</v>
      </c>
      <c r="J107">
        <v>48100</v>
      </c>
      <c r="K107">
        <v>7400</v>
      </c>
      <c r="M107" t="s">
        <v>105</v>
      </c>
      <c r="N107">
        <v>5008</v>
      </c>
      <c r="O107">
        <v>15597.300000000001</v>
      </c>
      <c r="P107">
        <v>56195700</v>
      </c>
      <c r="Q107">
        <v>1414000</v>
      </c>
      <c r="S107" t="s">
        <v>40</v>
      </c>
      <c r="T107" s="16">
        <v>44042</v>
      </c>
      <c r="U107">
        <v>123.5</v>
      </c>
      <c r="V107">
        <v>125</v>
      </c>
      <c r="W107">
        <v>123.5</v>
      </c>
      <c r="X107">
        <v>125.6</v>
      </c>
      <c r="Y107">
        <v>3</v>
      </c>
      <c r="Z107">
        <v>13.8</v>
      </c>
      <c r="AA107">
        <v>40700</v>
      </c>
      <c r="AB107">
        <v>-3700</v>
      </c>
      <c r="AD107" t="s">
        <v>105</v>
      </c>
      <c r="AE107">
        <v>3643</v>
      </c>
      <c r="AF107">
        <v>11502.33</v>
      </c>
      <c r="AG107">
        <v>54781700</v>
      </c>
      <c r="AH107">
        <v>-852800</v>
      </c>
      <c r="AJ107" t="s">
        <v>40</v>
      </c>
      <c r="AK107" s="16">
        <v>44042</v>
      </c>
      <c r="AL107">
        <v>123.65</v>
      </c>
      <c r="AM107">
        <v>125.3</v>
      </c>
      <c r="AN107">
        <v>123.65</v>
      </c>
      <c r="AO107">
        <v>124.35</v>
      </c>
      <c r="AP107">
        <v>2</v>
      </c>
      <c r="AQ107">
        <v>9.2100000000000009</v>
      </c>
      <c r="AR107">
        <v>44400</v>
      </c>
      <c r="AS107">
        <v>0</v>
      </c>
      <c r="AU107" t="s">
        <v>105</v>
      </c>
      <c r="AV107">
        <v>2188</v>
      </c>
      <c r="AW107">
        <v>6999.9900000000007</v>
      </c>
      <c r="AX107">
        <v>55634500</v>
      </c>
      <c r="AY107">
        <v>524800</v>
      </c>
      <c r="BA107" t="s">
        <v>40</v>
      </c>
      <c r="BB107" s="16">
        <v>44042</v>
      </c>
      <c r="BC107">
        <v>124</v>
      </c>
      <c r="BD107">
        <v>124</v>
      </c>
      <c r="BE107">
        <v>124</v>
      </c>
      <c r="BF107">
        <v>124.75</v>
      </c>
      <c r="BG107">
        <v>1</v>
      </c>
      <c r="BH107">
        <v>4.58</v>
      </c>
      <c r="BI107">
        <v>44400</v>
      </c>
      <c r="BJ107">
        <v>-3700</v>
      </c>
      <c r="BL107" t="s">
        <v>105</v>
      </c>
      <c r="BM107">
        <v>5738</v>
      </c>
      <c r="BN107">
        <v>18222.34</v>
      </c>
      <c r="BO107">
        <v>55109700</v>
      </c>
      <c r="BP107">
        <v>241900</v>
      </c>
      <c r="BR107" t="s">
        <v>40</v>
      </c>
      <c r="BS107" s="16">
        <v>44042</v>
      </c>
      <c r="BT107">
        <v>123.9</v>
      </c>
      <c r="BU107">
        <v>125.4</v>
      </c>
      <c r="BV107">
        <v>123.05</v>
      </c>
      <c r="BW107">
        <v>122.85</v>
      </c>
      <c r="BX107">
        <v>8</v>
      </c>
      <c r="BY107">
        <v>36.67</v>
      </c>
      <c r="BZ107">
        <v>48100</v>
      </c>
      <c r="CA107">
        <v>14800</v>
      </c>
      <c r="CC107" t="s">
        <v>105</v>
      </c>
      <c r="CD107">
        <v>2970</v>
      </c>
      <c r="CE107">
        <v>9045.7400000000016</v>
      </c>
      <c r="CF107">
        <v>54867800</v>
      </c>
      <c r="CG107">
        <v>578100</v>
      </c>
    </row>
    <row r="108" spans="2:85" x14ac:dyDescent="0.3">
      <c r="B108" t="s">
        <v>41</v>
      </c>
      <c r="C108" s="16">
        <v>43979</v>
      </c>
      <c r="D108">
        <v>1319.65</v>
      </c>
      <c r="E108">
        <v>1344.8</v>
      </c>
      <c r="F108">
        <v>1307.1500000000001</v>
      </c>
      <c r="G108">
        <v>1313.45</v>
      </c>
      <c r="H108">
        <v>2827</v>
      </c>
      <c r="I108">
        <v>26247.89</v>
      </c>
      <c r="J108">
        <v>1403500</v>
      </c>
      <c r="K108">
        <v>-153300</v>
      </c>
      <c r="M108" t="s">
        <v>106</v>
      </c>
      <c r="N108">
        <v>1848</v>
      </c>
      <c r="O108">
        <v>8392.92</v>
      </c>
      <c r="P108">
        <v>144250</v>
      </c>
      <c r="Q108">
        <v>-175</v>
      </c>
      <c r="S108" t="s">
        <v>41</v>
      </c>
      <c r="T108" s="16">
        <v>43979</v>
      </c>
      <c r="U108">
        <v>1359.35</v>
      </c>
      <c r="V108">
        <v>1377.9</v>
      </c>
      <c r="W108">
        <v>1288.0999999999999</v>
      </c>
      <c r="X108">
        <v>1329.35</v>
      </c>
      <c r="Y108">
        <v>8589</v>
      </c>
      <c r="Z108">
        <v>79868.31</v>
      </c>
      <c r="AA108">
        <v>1556800</v>
      </c>
      <c r="AB108">
        <v>158900</v>
      </c>
      <c r="AD108" t="s">
        <v>106</v>
      </c>
      <c r="AE108">
        <v>1968</v>
      </c>
      <c r="AF108">
        <v>9149.7000000000007</v>
      </c>
      <c r="AG108">
        <v>144425</v>
      </c>
      <c r="AH108">
        <v>3850</v>
      </c>
      <c r="AJ108" t="s">
        <v>41</v>
      </c>
      <c r="AK108" s="16">
        <v>43979</v>
      </c>
      <c r="AL108">
        <v>1358</v>
      </c>
      <c r="AM108">
        <v>1389.55</v>
      </c>
      <c r="AN108">
        <v>1347.2</v>
      </c>
      <c r="AO108">
        <v>1353.7</v>
      </c>
      <c r="AP108">
        <v>1726</v>
      </c>
      <c r="AQ108">
        <v>16532.54</v>
      </c>
      <c r="AR108">
        <v>1397900</v>
      </c>
      <c r="AS108">
        <v>45500</v>
      </c>
      <c r="AU108" t="s">
        <v>106</v>
      </c>
      <c r="AV108">
        <v>1546</v>
      </c>
      <c r="AW108">
        <v>7070.8600000000006</v>
      </c>
      <c r="AX108">
        <v>140575</v>
      </c>
      <c r="AY108">
        <v>6350</v>
      </c>
      <c r="BA108" t="s">
        <v>41</v>
      </c>
      <c r="BB108" s="16">
        <v>43979</v>
      </c>
      <c r="BC108">
        <v>1392</v>
      </c>
      <c r="BD108">
        <v>1392.5</v>
      </c>
      <c r="BE108">
        <v>1342.7</v>
      </c>
      <c r="BF108">
        <v>1348.4</v>
      </c>
      <c r="BG108">
        <v>1943</v>
      </c>
      <c r="BH108">
        <v>18456.349999999999</v>
      </c>
      <c r="BI108">
        <v>1352400</v>
      </c>
      <c r="BJ108">
        <v>25900</v>
      </c>
      <c r="BL108" t="s">
        <v>106</v>
      </c>
      <c r="BM108">
        <v>1353</v>
      </c>
      <c r="BN108">
        <v>6028.4699999999993</v>
      </c>
      <c r="BO108">
        <v>134225</v>
      </c>
      <c r="BP108">
        <v>-700</v>
      </c>
      <c r="BR108" t="s">
        <v>41</v>
      </c>
      <c r="BS108" s="16">
        <v>43979</v>
      </c>
      <c r="BT108">
        <v>1340.35</v>
      </c>
      <c r="BU108">
        <v>1401.45</v>
      </c>
      <c r="BV108">
        <v>1332.45</v>
      </c>
      <c r="BW108">
        <v>1380.2</v>
      </c>
      <c r="BX108">
        <v>3115</v>
      </c>
      <c r="BY108">
        <v>29899.88</v>
      </c>
      <c r="BZ108">
        <v>1326500</v>
      </c>
      <c r="CA108">
        <v>-86100</v>
      </c>
      <c r="CC108" t="s">
        <v>106</v>
      </c>
      <c r="CD108">
        <v>1821</v>
      </c>
      <c r="CE108">
        <v>7943.7300000000005</v>
      </c>
      <c r="CF108">
        <v>134925</v>
      </c>
      <c r="CG108">
        <v>9325</v>
      </c>
    </row>
    <row r="109" spans="2:85" x14ac:dyDescent="0.3">
      <c r="B109" t="s">
        <v>41</v>
      </c>
      <c r="C109" s="16">
        <v>44007</v>
      </c>
      <c r="D109">
        <v>1304.8499999999999</v>
      </c>
      <c r="E109">
        <v>1329.85</v>
      </c>
      <c r="F109">
        <v>1295.05</v>
      </c>
      <c r="G109">
        <v>1299.8499999999999</v>
      </c>
      <c r="H109">
        <v>846</v>
      </c>
      <c r="I109">
        <v>7763.98</v>
      </c>
      <c r="J109">
        <v>381500</v>
      </c>
      <c r="K109">
        <v>198800</v>
      </c>
      <c r="M109" t="s">
        <v>107</v>
      </c>
      <c r="N109">
        <v>16541</v>
      </c>
      <c r="O109">
        <v>47151.01</v>
      </c>
      <c r="P109">
        <v>4770039</v>
      </c>
      <c r="Q109">
        <v>-131566</v>
      </c>
      <c r="S109" t="s">
        <v>41</v>
      </c>
      <c r="T109" s="16">
        <v>44007</v>
      </c>
      <c r="U109">
        <v>1348.05</v>
      </c>
      <c r="V109">
        <v>1372.9</v>
      </c>
      <c r="W109">
        <v>1277.5</v>
      </c>
      <c r="X109">
        <v>1314.85</v>
      </c>
      <c r="Y109">
        <v>801</v>
      </c>
      <c r="Z109">
        <v>7382.45</v>
      </c>
      <c r="AA109">
        <v>182700</v>
      </c>
      <c r="AB109">
        <v>87500</v>
      </c>
      <c r="AD109" t="s">
        <v>107</v>
      </c>
      <c r="AE109">
        <v>9581</v>
      </c>
      <c r="AF109">
        <v>27495.46</v>
      </c>
      <c r="AG109">
        <v>4901605</v>
      </c>
      <c r="AH109">
        <v>418559</v>
      </c>
      <c r="AJ109" t="s">
        <v>41</v>
      </c>
      <c r="AK109" s="16">
        <v>44007</v>
      </c>
      <c r="AL109">
        <v>1359.35</v>
      </c>
      <c r="AM109">
        <v>1379.7</v>
      </c>
      <c r="AN109">
        <v>1343</v>
      </c>
      <c r="AO109">
        <v>1346.15</v>
      </c>
      <c r="AP109">
        <v>162</v>
      </c>
      <c r="AQ109">
        <v>1548.48</v>
      </c>
      <c r="AR109">
        <v>95200</v>
      </c>
      <c r="AS109">
        <v>35000</v>
      </c>
      <c r="AU109" t="s">
        <v>107</v>
      </c>
      <c r="AV109">
        <v>8840</v>
      </c>
      <c r="AW109">
        <v>24453.039999999997</v>
      </c>
      <c r="AX109">
        <v>4483046</v>
      </c>
      <c r="AY109">
        <v>280263</v>
      </c>
      <c r="BA109" t="s">
        <v>41</v>
      </c>
      <c r="BB109" s="16">
        <v>44007</v>
      </c>
      <c r="BC109">
        <v>1375</v>
      </c>
      <c r="BD109">
        <v>1377.05</v>
      </c>
      <c r="BE109">
        <v>1342</v>
      </c>
      <c r="BF109">
        <v>1345.3</v>
      </c>
      <c r="BG109">
        <v>73</v>
      </c>
      <c r="BH109">
        <v>691.43</v>
      </c>
      <c r="BI109">
        <v>60200</v>
      </c>
      <c r="BJ109">
        <v>12600</v>
      </c>
      <c r="BL109" t="s">
        <v>107</v>
      </c>
      <c r="BM109">
        <v>4190</v>
      </c>
      <c r="BN109">
        <v>11242.89</v>
      </c>
      <c r="BO109">
        <v>4202783</v>
      </c>
      <c r="BP109">
        <v>171464</v>
      </c>
      <c r="BR109" t="s">
        <v>41</v>
      </c>
      <c r="BS109" s="16">
        <v>44007</v>
      </c>
      <c r="BT109">
        <v>1342</v>
      </c>
      <c r="BU109">
        <v>1389.9</v>
      </c>
      <c r="BV109">
        <v>1330</v>
      </c>
      <c r="BW109">
        <v>1374.2</v>
      </c>
      <c r="BX109">
        <v>89</v>
      </c>
      <c r="BY109">
        <v>843.36</v>
      </c>
      <c r="BZ109">
        <v>47600</v>
      </c>
      <c r="CA109">
        <v>24500</v>
      </c>
      <c r="CC109" t="s">
        <v>107</v>
      </c>
      <c r="CD109">
        <v>7308</v>
      </c>
      <c r="CE109">
        <v>19310.530000000002</v>
      </c>
      <c r="CF109">
        <v>4031319</v>
      </c>
      <c r="CG109">
        <v>156045</v>
      </c>
    </row>
    <row r="110" spans="2:85" x14ac:dyDescent="0.3">
      <c r="B110" t="s">
        <v>41</v>
      </c>
      <c r="C110" s="16">
        <v>44042</v>
      </c>
      <c r="D110">
        <v>1314.2</v>
      </c>
      <c r="E110">
        <v>1330</v>
      </c>
      <c r="F110">
        <v>1310</v>
      </c>
      <c r="G110">
        <v>1323.95</v>
      </c>
      <c r="H110">
        <v>4</v>
      </c>
      <c r="I110">
        <v>36.979999999999997</v>
      </c>
      <c r="J110">
        <v>4200</v>
      </c>
      <c r="K110">
        <v>700</v>
      </c>
      <c r="M110" t="s">
        <v>108</v>
      </c>
      <c r="N110">
        <v>2412</v>
      </c>
      <c r="O110">
        <v>16923.629999999997</v>
      </c>
      <c r="P110">
        <v>12219000</v>
      </c>
      <c r="Q110">
        <v>60000</v>
      </c>
      <c r="S110" t="s">
        <v>41</v>
      </c>
      <c r="T110" s="16">
        <v>44042</v>
      </c>
      <c r="U110">
        <v>1350.2</v>
      </c>
      <c r="V110">
        <v>1350.2</v>
      </c>
      <c r="W110">
        <v>1325.3</v>
      </c>
      <c r="X110">
        <v>1320.4</v>
      </c>
      <c r="Y110">
        <v>7</v>
      </c>
      <c r="Z110">
        <v>65.239999999999995</v>
      </c>
      <c r="AA110">
        <v>3500</v>
      </c>
      <c r="AB110">
        <v>2100</v>
      </c>
      <c r="AD110" t="s">
        <v>108</v>
      </c>
      <c r="AE110">
        <v>675</v>
      </c>
      <c r="AF110">
        <v>4702.25</v>
      </c>
      <c r="AG110">
        <v>12159000</v>
      </c>
      <c r="AH110">
        <v>-42000</v>
      </c>
      <c r="AJ110" t="s">
        <v>41</v>
      </c>
      <c r="AK110" s="16">
        <v>44042</v>
      </c>
      <c r="AL110">
        <v>1376.2</v>
      </c>
      <c r="AM110">
        <v>1376.25</v>
      </c>
      <c r="AN110">
        <v>1376.2</v>
      </c>
      <c r="AO110">
        <v>1363.3</v>
      </c>
      <c r="AP110">
        <v>2</v>
      </c>
      <c r="AQ110">
        <v>19.260000000000002</v>
      </c>
      <c r="AR110">
        <v>1400</v>
      </c>
      <c r="AS110">
        <v>700</v>
      </c>
      <c r="AU110" t="s">
        <v>108</v>
      </c>
      <c r="AV110">
        <v>706</v>
      </c>
      <c r="AW110">
        <v>4788.93</v>
      </c>
      <c r="AX110">
        <v>12201000</v>
      </c>
      <c r="AY110">
        <v>87000</v>
      </c>
      <c r="BA110" t="s">
        <v>41</v>
      </c>
      <c r="BB110" s="16">
        <v>44042</v>
      </c>
      <c r="BC110">
        <v>0</v>
      </c>
      <c r="BD110">
        <v>0</v>
      </c>
      <c r="BE110">
        <v>0</v>
      </c>
      <c r="BF110">
        <v>1362</v>
      </c>
      <c r="BG110">
        <v>0</v>
      </c>
      <c r="BH110">
        <v>0</v>
      </c>
      <c r="BI110">
        <v>700</v>
      </c>
      <c r="BJ110">
        <v>0</v>
      </c>
      <c r="BL110" t="s">
        <v>108</v>
      </c>
      <c r="BM110">
        <v>1218</v>
      </c>
      <c r="BN110">
        <v>8311.51</v>
      </c>
      <c r="BO110">
        <v>12114000</v>
      </c>
      <c r="BP110">
        <v>-6000</v>
      </c>
      <c r="BR110" t="s">
        <v>41</v>
      </c>
      <c r="BS110" s="16">
        <v>44042</v>
      </c>
      <c r="BT110">
        <v>1345.9</v>
      </c>
      <c r="BU110">
        <v>1345.9</v>
      </c>
      <c r="BV110">
        <v>1345.9</v>
      </c>
      <c r="BW110">
        <v>1393</v>
      </c>
      <c r="BX110">
        <v>1</v>
      </c>
      <c r="BY110">
        <v>9.42</v>
      </c>
      <c r="BZ110">
        <v>700</v>
      </c>
      <c r="CA110">
        <v>700</v>
      </c>
      <c r="CC110" t="s">
        <v>108</v>
      </c>
      <c r="CD110">
        <v>1771</v>
      </c>
      <c r="CE110">
        <v>11858.52</v>
      </c>
      <c r="CF110">
        <v>12120000</v>
      </c>
      <c r="CG110">
        <v>246000</v>
      </c>
    </row>
    <row r="111" spans="2:85" x14ac:dyDescent="0.3">
      <c r="B111" t="s">
        <v>42</v>
      </c>
      <c r="C111" s="16">
        <v>43979</v>
      </c>
      <c r="D111">
        <v>359.25</v>
      </c>
      <c r="E111">
        <v>364.4</v>
      </c>
      <c r="F111">
        <v>345.95</v>
      </c>
      <c r="G111">
        <v>348.25</v>
      </c>
      <c r="H111">
        <v>2058</v>
      </c>
      <c r="I111">
        <v>11438.92</v>
      </c>
      <c r="J111">
        <v>4082556</v>
      </c>
      <c r="K111">
        <v>-248517</v>
      </c>
      <c r="M111" t="s">
        <v>109</v>
      </c>
      <c r="N111">
        <v>4298</v>
      </c>
      <c r="O111">
        <v>20296</v>
      </c>
      <c r="P111">
        <v>41664000</v>
      </c>
      <c r="Q111">
        <v>1816600</v>
      </c>
      <c r="S111" t="s">
        <v>42</v>
      </c>
      <c r="T111" s="16">
        <v>43979</v>
      </c>
      <c r="U111">
        <v>352.15</v>
      </c>
      <c r="V111">
        <v>362</v>
      </c>
      <c r="W111">
        <v>350.8</v>
      </c>
      <c r="X111">
        <v>359.15</v>
      </c>
      <c r="Y111">
        <v>1906</v>
      </c>
      <c r="Z111">
        <v>10681.69</v>
      </c>
      <c r="AA111">
        <v>4331073</v>
      </c>
      <c r="AB111">
        <v>117225</v>
      </c>
      <c r="AD111" t="s">
        <v>109</v>
      </c>
      <c r="AE111">
        <v>1306</v>
      </c>
      <c r="AF111">
        <v>6483.04</v>
      </c>
      <c r="AG111">
        <v>39847400</v>
      </c>
      <c r="AH111">
        <v>880400</v>
      </c>
      <c r="AJ111" t="s">
        <v>42</v>
      </c>
      <c r="AK111" s="16">
        <v>43979</v>
      </c>
      <c r="AL111">
        <v>349.7</v>
      </c>
      <c r="AM111">
        <v>354.3</v>
      </c>
      <c r="AN111">
        <v>343</v>
      </c>
      <c r="AO111">
        <v>351.65</v>
      </c>
      <c r="AP111">
        <v>1818</v>
      </c>
      <c r="AQ111">
        <v>9909.18</v>
      </c>
      <c r="AR111">
        <v>4213848</v>
      </c>
      <c r="AS111">
        <v>65646</v>
      </c>
      <c r="AU111" t="s">
        <v>109</v>
      </c>
      <c r="AV111">
        <v>2220</v>
      </c>
      <c r="AW111">
        <v>11074.54</v>
      </c>
      <c r="AX111">
        <v>38967000</v>
      </c>
      <c r="AY111">
        <v>1277200</v>
      </c>
      <c r="BA111" t="s">
        <v>42</v>
      </c>
      <c r="BB111" s="16">
        <v>43979</v>
      </c>
      <c r="BC111">
        <v>351.05</v>
      </c>
      <c r="BD111">
        <v>365.05</v>
      </c>
      <c r="BE111">
        <v>349.7</v>
      </c>
      <c r="BF111">
        <v>351.2</v>
      </c>
      <c r="BG111">
        <v>2412</v>
      </c>
      <c r="BH111">
        <v>13474.15</v>
      </c>
      <c r="BI111">
        <v>4148202</v>
      </c>
      <c r="BJ111">
        <v>67209</v>
      </c>
      <c r="BL111" t="s">
        <v>109</v>
      </c>
      <c r="BM111">
        <v>1796</v>
      </c>
      <c r="BN111">
        <v>9036.17</v>
      </c>
      <c r="BO111">
        <v>37689800</v>
      </c>
      <c r="BP111">
        <v>316200</v>
      </c>
      <c r="BR111" t="s">
        <v>42</v>
      </c>
      <c r="BS111" s="16">
        <v>43979</v>
      </c>
      <c r="BT111">
        <v>379</v>
      </c>
      <c r="BU111">
        <v>379</v>
      </c>
      <c r="BV111">
        <v>343.35</v>
      </c>
      <c r="BW111">
        <v>348.15</v>
      </c>
      <c r="BX111">
        <v>1517</v>
      </c>
      <c r="BY111">
        <v>8342.3799999999992</v>
      </c>
      <c r="BZ111">
        <v>4080993</v>
      </c>
      <c r="CA111">
        <v>-90654</v>
      </c>
      <c r="CC111" t="s">
        <v>109</v>
      </c>
      <c r="CD111">
        <v>2446</v>
      </c>
      <c r="CE111">
        <v>12406.51</v>
      </c>
      <c r="CF111">
        <v>37373600</v>
      </c>
      <c r="CG111">
        <v>-483600</v>
      </c>
    </row>
    <row r="112" spans="2:85" x14ac:dyDescent="0.3">
      <c r="B112" t="s">
        <v>42</v>
      </c>
      <c r="C112" s="16">
        <v>44007</v>
      </c>
      <c r="D112">
        <v>361.25</v>
      </c>
      <c r="E112">
        <v>364.75</v>
      </c>
      <c r="F112">
        <v>346.55</v>
      </c>
      <c r="G112">
        <v>348.8</v>
      </c>
      <c r="H112">
        <v>525</v>
      </c>
      <c r="I112">
        <v>2903.97</v>
      </c>
      <c r="J112">
        <v>722106</v>
      </c>
      <c r="K112">
        <v>340734</v>
      </c>
      <c r="M112" t="s">
        <v>110</v>
      </c>
      <c r="N112">
        <v>2595</v>
      </c>
      <c r="O112">
        <v>18249.25</v>
      </c>
      <c r="P112">
        <v>2694500</v>
      </c>
      <c r="Q112">
        <v>38000</v>
      </c>
      <c r="S112" t="s">
        <v>42</v>
      </c>
      <c r="T112" s="16">
        <v>44007</v>
      </c>
      <c r="U112">
        <v>354.55</v>
      </c>
      <c r="V112">
        <v>362.65</v>
      </c>
      <c r="W112">
        <v>351.65</v>
      </c>
      <c r="X112">
        <v>360.1</v>
      </c>
      <c r="Y112">
        <v>327</v>
      </c>
      <c r="Z112">
        <v>1834.57</v>
      </c>
      <c r="AA112">
        <v>381372</v>
      </c>
      <c r="AB112">
        <v>223509</v>
      </c>
      <c r="AD112" t="s">
        <v>110</v>
      </c>
      <c r="AE112">
        <v>4453</v>
      </c>
      <c r="AF112">
        <v>31293.379999999997</v>
      </c>
      <c r="AG112">
        <v>2656500</v>
      </c>
      <c r="AH112">
        <v>214500</v>
      </c>
      <c r="AJ112" t="s">
        <v>42</v>
      </c>
      <c r="AK112" s="16">
        <v>44007</v>
      </c>
      <c r="AL112">
        <v>352.3</v>
      </c>
      <c r="AM112">
        <v>354.75</v>
      </c>
      <c r="AN112">
        <v>344.75</v>
      </c>
      <c r="AO112">
        <v>353.2</v>
      </c>
      <c r="AP112">
        <v>101</v>
      </c>
      <c r="AQ112">
        <v>552.54999999999995</v>
      </c>
      <c r="AR112">
        <v>157863</v>
      </c>
      <c r="AS112">
        <v>56268</v>
      </c>
      <c r="AU112" t="s">
        <v>110</v>
      </c>
      <c r="AV112">
        <v>1333</v>
      </c>
      <c r="AW112">
        <v>9107.9600000000009</v>
      </c>
      <c r="AX112">
        <v>2442000</v>
      </c>
      <c r="AY112">
        <v>56500</v>
      </c>
      <c r="BA112" t="s">
        <v>42</v>
      </c>
      <c r="BB112" s="16">
        <v>44007</v>
      </c>
      <c r="BC112">
        <v>358</v>
      </c>
      <c r="BD112">
        <v>365.95</v>
      </c>
      <c r="BE112">
        <v>350.6</v>
      </c>
      <c r="BF112">
        <v>352.1</v>
      </c>
      <c r="BG112">
        <v>64</v>
      </c>
      <c r="BH112">
        <v>357.74</v>
      </c>
      <c r="BI112">
        <v>101595</v>
      </c>
      <c r="BJ112">
        <v>25008</v>
      </c>
      <c r="BL112" t="s">
        <v>110</v>
      </c>
      <c r="BM112">
        <v>2138</v>
      </c>
      <c r="BN112">
        <v>14554.890000000001</v>
      </c>
      <c r="BO112">
        <v>2385500</v>
      </c>
      <c r="BP112">
        <v>50000</v>
      </c>
      <c r="BR112" t="s">
        <v>42</v>
      </c>
      <c r="BS112" s="16">
        <v>44007</v>
      </c>
      <c r="BT112">
        <v>378</v>
      </c>
      <c r="BU112">
        <v>378</v>
      </c>
      <c r="BV112">
        <v>345.3</v>
      </c>
      <c r="BW112">
        <v>351.2</v>
      </c>
      <c r="BX112">
        <v>40</v>
      </c>
      <c r="BY112">
        <v>223.71</v>
      </c>
      <c r="BZ112">
        <v>76587</v>
      </c>
      <c r="CA112">
        <v>26571</v>
      </c>
      <c r="CC112" t="s">
        <v>110</v>
      </c>
      <c r="CD112">
        <v>2799</v>
      </c>
      <c r="CE112">
        <v>18827.629999999997</v>
      </c>
      <c r="CF112">
        <v>2335500</v>
      </c>
      <c r="CG112">
        <v>-20000</v>
      </c>
    </row>
    <row r="113" spans="2:85" x14ac:dyDescent="0.3">
      <c r="B113" t="s">
        <v>42</v>
      </c>
      <c r="C113" s="16">
        <v>44042</v>
      </c>
      <c r="D113">
        <v>0</v>
      </c>
      <c r="E113">
        <v>0</v>
      </c>
      <c r="F113">
        <v>0</v>
      </c>
      <c r="G113">
        <v>351.15</v>
      </c>
      <c r="H113">
        <v>0</v>
      </c>
      <c r="I113">
        <v>0</v>
      </c>
      <c r="J113">
        <v>1563</v>
      </c>
      <c r="K113">
        <v>0</v>
      </c>
      <c r="M113" t="s">
        <v>111</v>
      </c>
      <c r="N113">
        <v>5405</v>
      </c>
      <c r="O113">
        <v>12023.4</v>
      </c>
      <c r="P113">
        <v>50413000</v>
      </c>
      <c r="Q113">
        <v>645800</v>
      </c>
      <c r="S113" t="s">
        <v>42</v>
      </c>
      <c r="T113" s="16">
        <v>44042</v>
      </c>
      <c r="U113">
        <v>352</v>
      </c>
      <c r="V113">
        <v>352</v>
      </c>
      <c r="W113">
        <v>352</v>
      </c>
      <c r="X113">
        <v>362.25</v>
      </c>
      <c r="Y113">
        <v>1</v>
      </c>
      <c r="Z113">
        <v>5.5</v>
      </c>
      <c r="AA113">
        <v>1563</v>
      </c>
      <c r="AB113">
        <v>1563</v>
      </c>
      <c r="AD113" t="s">
        <v>111</v>
      </c>
      <c r="AE113">
        <v>3479</v>
      </c>
      <c r="AF113">
        <v>7855.66</v>
      </c>
      <c r="AG113">
        <v>49767200</v>
      </c>
      <c r="AH113">
        <v>-1510100</v>
      </c>
      <c r="AJ113" t="s">
        <v>42</v>
      </c>
      <c r="AK113" s="16">
        <v>44042</v>
      </c>
      <c r="AL113">
        <v>0</v>
      </c>
      <c r="AM113">
        <v>0</v>
      </c>
      <c r="AN113">
        <v>0</v>
      </c>
      <c r="AO113">
        <v>353.95</v>
      </c>
      <c r="AP113">
        <v>0</v>
      </c>
      <c r="AQ113">
        <v>0</v>
      </c>
      <c r="AR113">
        <v>0</v>
      </c>
      <c r="AS113">
        <v>0</v>
      </c>
      <c r="AU113" t="s">
        <v>111</v>
      </c>
      <c r="AV113">
        <v>1817</v>
      </c>
      <c r="AW113">
        <v>4019.0800000000004</v>
      </c>
      <c r="AX113">
        <v>51277300</v>
      </c>
      <c r="AY113">
        <v>296200</v>
      </c>
      <c r="BA113" t="s">
        <v>42</v>
      </c>
      <c r="BB113" s="16">
        <v>44042</v>
      </c>
      <c r="BC113">
        <v>0</v>
      </c>
      <c r="BD113">
        <v>0</v>
      </c>
      <c r="BE113">
        <v>0</v>
      </c>
      <c r="BF113">
        <v>353.8</v>
      </c>
      <c r="BG113">
        <v>0</v>
      </c>
      <c r="BH113">
        <v>0</v>
      </c>
      <c r="BI113">
        <v>0</v>
      </c>
      <c r="BJ113">
        <v>0</v>
      </c>
      <c r="BL113" t="s">
        <v>111</v>
      </c>
      <c r="BM113">
        <v>2789</v>
      </c>
      <c r="BN113">
        <v>6247.15</v>
      </c>
      <c r="BO113">
        <v>50981100</v>
      </c>
      <c r="BP113">
        <v>854900</v>
      </c>
      <c r="BR113" t="s">
        <v>42</v>
      </c>
      <c r="BS113" s="16">
        <v>44042</v>
      </c>
      <c r="BT113">
        <v>0</v>
      </c>
      <c r="BU113">
        <v>0</v>
      </c>
      <c r="BV113">
        <v>0</v>
      </c>
      <c r="BW113">
        <v>352.75</v>
      </c>
      <c r="BX113">
        <v>0</v>
      </c>
      <c r="BY113">
        <v>0</v>
      </c>
      <c r="BZ113">
        <v>0</v>
      </c>
      <c r="CA113">
        <v>0</v>
      </c>
      <c r="CC113" t="s">
        <v>111</v>
      </c>
      <c r="CD113">
        <v>3898</v>
      </c>
      <c r="CE113">
        <v>8875.7199999999993</v>
      </c>
      <c r="CF113">
        <v>50126200</v>
      </c>
      <c r="CG113">
        <v>-168600</v>
      </c>
    </row>
    <row r="114" spans="2:85" x14ac:dyDescent="0.3">
      <c r="B114" t="s">
        <v>43</v>
      </c>
      <c r="C114" s="16">
        <v>43979</v>
      </c>
      <c r="D114">
        <v>334.8</v>
      </c>
      <c r="E114">
        <v>338</v>
      </c>
      <c r="F114">
        <v>326.45</v>
      </c>
      <c r="G114">
        <v>329.1</v>
      </c>
      <c r="H114">
        <v>1328</v>
      </c>
      <c r="I114">
        <v>3953.55</v>
      </c>
      <c r="J114">
        <v>1290600</v>
      </c>
      <c r="K114">
        <v>-171000</v>
      </c>
      <c r="M114" t="s">
        <v>112</v>
      </c>
      <c r="N114">
        <v>3511</v>
      </c>
      <c r="O114">
        <v>21857.85</v>
      </c>
      <c r="P114">
        <v>31956000</v>
      </c>
      <c r="Q114">
        <v>572000</v>
      </c>
      <c r="S114" t="s">
        <v>43</v>
      </c>
      <c r="T114" s="16">
        <v>43979</v>
      </c>
      <c r="U114">
        <v>330</v>
      </c>
      <c r="V114">
        <v>342.8</v>
      </c>
      <c r="W114">
        <v>327.14999999999998</v>
      </c>
      <c r="X114">
        <v>336.55</v>
      </c>
      <c r="Y114">
        <v>680</v>
      </c>
      <c r="Z114">
        <v>2070.42</v>
      </c>
      <c r="AA114">
        <v>1461600</v>
      </c>
      <c r="AB114">
        <v>-25200</v>
      </c>
      <c r="AD114" t="s">
        <v>112</v>
      </c>
      <c r="AE114">
        <v>1290</v>
      </c>
      <c r="AF114">
        <v>8144.98</v>
      </c>
      <c r="AG114">
        <v>31384000</v>
      </c>
      <c r="AH114">
        <v>-120000</v>
      </c>
      <c r="AJ114" t="s">
        <v>43</v>
      </c>
      <c r="AK114" s="16">
        <v>43979</v>
      </c>
      <c r="AL114">
        <v>326.55</v>
      </c>
      <c r="AM114">
        <v>334.5</v>
      </c>
      <c r="AN114">
        <v>323.35000000000002</v>
      </c>
      <c r="AO114">
        <v>333.35</v>
      </c>
      <c r="AP114">
        <v>774</v>
      </c>
      <c r="AQ114">
        <v>2301.2199999999998</v>
      </c>
      <c r="AR114">
        <v>1486800</v>
      </c>
      <c r="AS114">
        <v>-1800</v>
      </c>
      <c r="AU114" t="s">
        <v>112</v>
      </c>
      <c r="AV114">
        <v>2116</v>
      </c>
      <c r="AW114">
        <v>13470.09</v>
      </c>
      <c r="AX114">
        <v>31504000</v>
      </c>
      <c r="AY114">
        <v>260000</v>
      </c>
      <c r="BA114" t="s">
        <v>43</v>
      </c>
      <c r="BB114" s="16">
        <v>43979</v>
      </c>
      <c r="BC114">
        <v>316</v>
      </c>
      <c r="BD114">
        <v>332.4</v>
      </c>
      <c r="BE114">
        <v>316</v>
      </c>
      <c r="BF114">
        <v>327.39999999999998</v>
      </c>
      <c r="BG114">
        <v>2667</v>
      </c>
      <c r="BH114">
        <v>7855.52</v>
      </c>
      <c r="BI114">
        <v>1488600</v>
      </c>
      <c r="BJ114">
        <v>-104400</v>
      </c>
      <c r="BL114" t="s">
        <v>112</v>
      </c>
      <c r="BM114">
        <v>1740</v>
      </c>
      <c r="BN114">
        <v>10965.03</v>
      </c>
      <c r="BO114">
        <v>31244000</v>
      </c>
      <c r="BP114">
        <v>268000</v>
      </c>
      <c r="BR114" t="s">
        <v>43</v>
      </c>
      <c r="BS114" s="16">
        <v>43979</v>
      </c>
      <c r="BT114">
        <v>337</v>
      </c>
      <c r="BU114">
        <v>338.15</v>
      </c>
      <c r="BV114">
        <v>311.3</v>
      </c>
      <c r="BW114">
        <v>316.35000000000002</v>
      </c>
      <c r="BX114">
        <v>3326</v>
      </c>
      <c r="BY114">
        <v>9606.3700000000008</v>
      </c>
      <c r="BZ114">
        <v>1593000</v>
      </c>
      <c r="CA114">
        <v>-249300</v>
      </c>
      <c r="CC114" t="s">
        <v>112</v>
      </c>
      <c r="CD114">
        <v>2026</v>
      </c>
      <c r="CE114">
        <v>12603.86</v>
      </c>
      <c r="CF114">
        <v>30976000</v>
      </c>
      <c r="CG114">
        <v>568000</v>
      </c>
    </row>
    <row r="115" spans="2:85" x14ac:dyDescent="0.3">
      <c r="B115" t="s">
        <v>43</v>
      </c>
      <c r="C115" s="16">
        <v>44007</v>
      </c>
      <c r="D115">
        <v>334.8</v>
      </c>
      <c r="E115">
        <v>339</v>
      </c>
      <c r="F115">
        <v>327.35000000000002</v>
      </c>
      <c r="G115">
        <v>329.9</v>
      </c>
      <c r="H115">
        <v>598</v>
      </c>
      <c r="I115">
        <v>1785.47</v>
      </c>
      <c r="J115">
        <v>482400</v>
      </c>
      <c r="K115">
        <v>368100</v>
      </c>
      <c r="M115" t="s">
        <v>113</v>
      </c>
      <c r="N115">
        <v>5719</v>
      </c>
      <c r="O115">
        <v>19453.3</v>
      </c>
      <c r="P115">
        <v>1926000</v>
      </c>
      <c r="Q115">
        <v>-98400</v>
      </c>
      <c r="S115" t="s">
        <v>43</v>
      </c>
      <c r="T115" s="16">
        <v>44007</v>
      </c>
      <c r="U115">
        <v>335</v>
      </c>
      <c r="V115">
        <v>343.35</v>
      </c>
      <c r="W115">
        <v>334.1</v>
      </c>
      <c r="X115">
        <v>337.7</v>
      </c>
      <c r="Y115">
        <v>104</v>
      </c>
      <c r="Z115">
        <v>317.69</v>
      </c>
      <c r="AA115">
        <v>114300</v>
      </c>
      <c r="AB115">
        <v>47700</v>
      </c>
      <c r="AD115" t="s">
        <v>113</v>
      </c>
      <c r="AE115">
        <v>6940</v>
      </c>
      <c r="AF115">
        <v>23867.709999999995</v>
      </c>
      <c r="AG115">
        <v>2024400</v>
      </c>
      <c r="AH115">
        <v>10400</v>
      </c>
      <c r="AJ115" t="s">
        <v>43</v>
      </c>
      <c r="AK115" s="16">
        <v>44007</v>
      </c>
      <c r="AL115">
        <v>328</v>
      </c>
      <c r="AM115">
        <v>334</v>
      </c>
      <c r="AN115">
        <v>328</v>
      </c>
      <c r="AO115">
        <v>333.9</v>
      </c>
      <c r="AP115">
        <v>28</v>
      </c>
      <c r="AQ115">
        <v>83.51</v>
      </c>
      <c r="AR115">
        <v>66600</v>
      </c>
      <c r="AS115">
        <v>1800</v>
      </c>
      <c r="AU115" t="s">
        <v>113</v>
      </c>
      <c r="AV115">
        <v>9941</v>
      </c>
      <c r="AW115">
        <v>32147.13</v>
      </c>
      <c r="AX115">
        <v>2014000</v>
      </c>
      <c r="AY115">
        <v>84800</v>
      </c>
      <c r="BA115" t="s">
        <v>43</v>
      </c>
      <c r="BB115" s="16">
        <v>44007</v>
      </c>
      <c r="BC115">
        <v>322</v>
      </c>
      <c r="BD115">
        <v>332.2</v>
      </c>
      <c r="BE115">
        <v>322</v>
      </c>
      <c r="BF115">
        <v>327.35000000000002</v>
      </c>
      <c r="BG115">
        <v>80</v>
      </c>
      <c r="BH115">
        <v>236.57</v>
      </c>
      <c r="BI115">
        <v>64800</v>
      </c>
      <c r="BJ115">
        <v>11700</v>
      </c>
      <c r="BL115" t="s">
        <v>113</v>
      </c>
      <c r="BM115">
        <v>12365</v>
      </c>
      <c r="BN115">
        <v>37827.9</v>
      </c>
      <c r="BO115">
        <v>1929200</v>
      </c>
      <c r="BP115">
        <v>206000</v>
      </c>
      <c r="BR115" t="s">
        <v>43</v>
      </c>
      <c r="BS115" s="16">
        <v>44007</v>
      </c>
      <c r="BT115">
        <v>332.15</v>
      </c>
      <c r="BU115">
        <v>336</v>
      </c>
      <c r="BV115">
        <v>312.55</v>
      </c>
      <c r="BW115">
        <v>315.45</v>
      </c>
      <c r="BX115">
        <v>51</v>
      </c>
      <c r="BY115">
        <v>147.47999999999999</v>
      </c>
      <c r="BZ115">
        <v>53100</v>
      </c>
      <c r="CA115">
        <v>15300</v>
      </c>
      <c r="CC115" t="s">
        <v>113</v>
      </c>
      <c r="CD115">
        <v>9799</v>
      </c>
      <c r="CE115">
        <v>29942.719999999998</v>
      </c>
      <c r="CF115">
        <v>1723200</v>
      </c>
      <c r="CG115">
        <v>106400</v>
      </c>
    </row>
    <row r="116" spans="2:85" x14ac:dyDescent="0.3">
      <c r="B116" t="s">
        <v>43</v>
      </c>
      <c r="C116" s="16">
        <v>44042</v>
      </c>
      <c r="D116">
        <v>320.05</v>
      </c>
      <c r="E116">
        <v>320.05</v>
      </c>
      <c r="F116">
        <v>320.05</v>
      </c>
      <c r="G116">
        <v>332.35</v>
      </c>
      <c r="H116">
        <v>1</v>
      </c>
      <c r="I116">
        <v>3.84</v>
      </c>
      <c r="J116">
        <v>1200</v>
      </c>
      <c r="K116">
        <v>1200</v>
      </c>
      <c r="M116" t="s">
        <v>114</v>
      </c>
      <c r="N116">
        <v>1074</v>
      </c>
      <c r="O116">
        <v>4826.4799999999996</v>
      </c>
      <c r="P116">
        <v>578400</v>
      </c>
      <c r="Q116">
        <v>38400</v>
      </c>
      <c r="S116" t="s">
        <v>43</v>
      </c>
      <c r="T116" s="16">
        <v>44042</v>
      </c>
      <c r="U116">
        <v>0</v>
      </c>
      <c r="V116">
        <v>0</v>
      </c>
      <c r="W116">
        <v>0</v>
      </c>
      <c r="X116">
        <v>340.5</v>
      </c>
      <c r="Y116">
        <v>0</v>
      </c>
      <c r="Z116">
        <v>0</v>
      </c>
      <c r="AA116">
        <v>0</v>
      </c>
      <c r="AB116">
        <v>0</v>
      </c>
      <c r="AD116" t="s">
        <v>114</v>
      </c>
      <c r="AE116">
        <v>393</v>
      </c>
      <c r="AF116">
        <v>1769.98</v>
      </c>
      <c r="AG116">
        <v>540000</v>
      </c>
      <c r="AH116">
        <v>-19200</v>
      </c>
      <c r="AJ116" t="s">
        <v>43</v>
      </c>
      <c r="AK116" s="16">
        <v>44042</v>
      </c>
      <c r="AL116">
        <v>0</v>
      </c>
      <c r="AM116">
        <v>0</v>
      </c>
      <c r="AN116">
        <v>0</v>
      </c>
      <c r="AO116">
        <v>336.35</v>
      </c>
      <c r="AP116">
        <v>0</v>
      </c>
      <c r="AQ116">
        <v>0</v>
      </c>
      <c r="AR116">
        <v>0</v>
      </c>
      <c r="AS116">
        <v>0</v>
      </c>
      <c r="AU116" t="s">
        <v>114</v>
      </c>
      <c r="AV116">
        <v>581</v>
      </c>
      <c r="AW116">
        <v>2584.4699999999998</v>
      </c>
      <c r="AX116">
        <v>559200</v>
      </c>
      <c r="AY116">
        <v>39200</v>
      </c>
      <c r="BA116" t="s">
        <v>43</v>
      </c>
      <c r="BB116" s="16">
        <v>44042</v>
      </c>
      <c r="BC116">
        <v>0</v>
      </c>
      <c r="BD116">
        <v>0</v>
      </c>
      <c r="BE116">
        <v>0</v>
      </c>
      <c r="BF116">
        <v>330</v>
      </c>
      <c r="BG116">
        <v>0</v>
      </c>
      <c r="BH116">
        <v>0</v>
      </c>
      <c r="BI116">
        <v>0</v>
      </c>
      <c r="BJ116">
        <v>0</v>
      </c>
      <c r="BL116" t="s">
        <v>114</v>
      </c>
      <c r="BM116">
        <v>604</v>
      </c>
      <c r="BN116">
        <v>2626.03</v>
      </c>
      <c r="BO116">
        <v>520000</v>
      </c>
      <c r="BP116">
        <v>1600</v>
      </c>
      <c r="BR116" t="s">
        <v>43</v>
      </c>
      <c r="BS116" s="16">
        <v>44042</v>
      </c>
      <c r="BT116">
        <v>0</v>
      </c>
      <c r="BU116">
        <v>0</v>
      </c>
      <c r="BV116">
        <v>0</v>
      </c>
      <c r="BW116">
        <v>320.39999999999998</v>
      </c>
      <c r="BX116">
        <v>0</v>
      </c>
      <c r="BY116">
        <v>0</v>
      </c>
      <c r="BZ116">
        <v>0</v>
      </c>
      <c r="CA116">
        <v>0</v>
      </c>
      <c r="CC116" t="s">
        <v>114</v>
      </c>
      <c r="CD116">
        <v>1668</v>
      </c>
      <c r="CE116">
        <v>7387.9</v>
      </c>
      <c r="CF116">
        <v>518400</v>
      </c>
      <c r="CG116">
        <v>52800</v>
      </c>
    </row>
    <row r="117" spans="2:85" x14ac:dyDescent="0.3">
      <c r="B117" t="s">
        <v>44</v>
      </c>
      <c r="C117" s="16">
        <v>43979</v>
      </c>
      <c r="D117">
        <v>438.85</v>
      </c>
      <c r="E117">
        <v>442.35</v>
      </c>
      <c r="F117">
        <v>430</v>
      </c>
      <c r="G117">
        <v>431.6</v>
      </c>
      <c r="H117">
        <v>5198</v>
      </c>
      <c r="I117">
        <v>28327.87</v>
      </c>
      <c r="J117">
        <v>9926250</v>
      </c>
      <c r="K117">
        <v>-1695000</v>
      </c>
      <c r="M117" t="s">
        <v>115</v>
      </c>
      <c r="N117">
        <v>14278</v>
      </c>
      <c r="O117">
        <v>23363.760000000002</v>
      </c>
      <c r="P117">
        <v>21550300</v>
      </c>
      <c r="Q117">
        <v>-526900</v>
      </c>
      <c r="S117" t="s">
        <v>44</v>
      </c>
      <c r="T117" s="16">
        <v>43979</v>
      </c>
      <c r="U117">
        <v>440.75</v>
      </c>
      <c r="V117">
        <v>447.95</v>
      </c>
      <c r="W117">
        <v>437.25</v>
      </c>
      <c r="X117">
        <v>438.5</v>
      </c>
      <c r="Y117">
        <v>2836</v>
      </c>
      <c r="Z117">
        <v>15696.46</v>
      </c>
      <c r="AA117">
        <v>11621250</v>
      </c>
      <c r="AB117">
        <v>180000</v>
      </c>
      <c r="AD117" t="s">
        <v>115</v>
      </c>
      <c r="AE117">
        <v>8296</v>
      </c>
      <c r="AF117">
        <v>14156.78</v>
      </c>
      <c r="AG117">
        <v>22077200</v>
      </c>
      <c r="AH117">
        <v>550100</v>
      </c>
      <c r="AJ117" t="s">
        <v>44</v>
      </c>
      <c r="AK117" s="16">
        <v>43979</v>
      </c>
      <c r="AL117">
        <v>435.45</v>
      </c>
      <c r="AM117">
        <v>443.95</v>
      </c>
      <c r="AN117">
        <v>435.45</v>
      </c>
      <c r="AO117">
        <v>439.85</v>
      </c>
      <c r="AP117">
        <v>2288</v>
      </c>
      <c r="AQ117">
        <v>12584.37</v>
      </c>
      <c r="AR117">
        <v>11441250</v>
      </c>
      <c r="AS117">
        <v>-27500</v>
      </c>
      <c r="AU117" t="s">
        <v>115</v>
      </c>
      <c r="AV117">
        <v>7609</v>
      </c>
      <c r="AW117">
        <v>12697.789999999999</v>
      </c>
      <c r="AX117">
        <v>21527100</v>
      </c>
      <c r="AY117">
        <v>841800</v>
      </c>
      <c r="BA117" t="s">
        <v>44</v>
      </c>
      <c r="BB117" s="16">
        <v>43979</v>
      </c>
      <c r="BC117">
        <v>440.1</v>
      </c>
      <c r="BD117">
        <v>445.45</v>
      </c>
      <c r="BE117">
        <v>432.35</v>
      </c>
      <c r="BF117">
        <v>436</v>
      </c>
      <c r="BG117">
        <v>3138</v>
      </c>
      <c r="BH117">
        <v>17174.310000000001</v>
      </c>
      <c r="BI117">
        <v>11468750</v>
      </c>
      <c r="BJ117">
        <v>-355000</v>
      </c>
      <c r="BL117" t="s">
        <v>115</v>
      </c>
      <c r="BM117">
        <v>13012</v>
      </c>
      <c r="BN117">
        <v>21627.8</v>
      </c>
      <c r="BO117">
        <v>20685300</v>
      </c>
      <c r="BP117">
        <v>-923300</v>
      </c>
      <c r="BR117" t="s">
        <v>44</v>
      </c>
      <c r="BS117" s="16">
        <v>43979</v>
      </c>
      <c r="BT117">
        <v>443.65</v>
      </c>
      <c r="BU117">
        <v>444.95</v>
      </c>
      <c r="BV117">
        <v>430.55</v>
      </c>
      <c r="BW117">
        <v>435.2</v>
      </c>
      <c r="BX117">
        <v>3770</v>
      </c>
      <c r="BY117">
        <v>20567.689999999999</v>
      </c>
      <c r="BZ117">
        <v>11823750</v>
      </c>
      <c r="CA117">
        <v>77500</v>
      </c>
      <c r="CC117" t="s">
        <v>115</v>
      </c>
      <c r="CD117">
        <v>11275</v>
      </c>
      <c r="CE117">
        <v>18943.8</v>
      </c>
      <c r="CF117">
        <v>21608600</v>
      </c>
      <c r="CG117">
        <v>-264000</v>
      </c>
    </row>
    <row r="118" spans="2:85" x14ac:dyDescent="0.3">
      <c r="B118" t="s">
        <v>44</v>
      </c>
      <c r="C118" s="16">
        <v>44007</v>
      </c>
      <c r="D118">
        <v>443.2</v>
      </c>
      <c r="E118">
        <v>443.5</v>
      </c>
      <c r="F118">
        <v>431.05</v>
      </c>
      <c r="G118">
        <v>432.6</v>
      </c>
      <c r="H118">
        <v>2576</v>
      </c>
      <c r="I118">
        <v>14069.17</v>
      </c>
      <c r="J118">
        <v>3355000</v>
      </c>
      <c r="K118">
        <v>2508750</v>
      </c>
      <c r="M118" t="s">
        <v>116</v>
      </c>
      <c r="N118">
        <v>1967</v>
      </c>
      <c r="O118">
        <v>10262.98</v>
      </c>
      <c r="P118">
        <v>22032000</v>
      </c>
      <c r="Q118">
        <v>156000</v>
      </c>
      <c r="S118" t="s">
        <v>44</v>
      </c>
      <c r="T118" s="16">
        <v>44007</v>
      </c>
      <c r="U118">
        <v>444.45</v>
      </c>
      <c r="V118">
        <v>449.2</v>
      </c>
      <c r="W118">
        <v>439</v>
      </c>
      <c r="X118">
        <v>439.75</v>
      </c>
      <c r="Y118">
        <v>524</v>
      </c>
      <c r="Z118">
        <v>2909.58</v>
      </c>
      <c r="AA118">
        <v>846250</v>
      </c>
      <c r="AB118">
        <v>292500</v>
      </c>
      <c r="AD118" t="s">
        <v>116</v>
      </c>
      <c r="AE118">
        <v>1609</v>
      </c>
      <c r="AF118">
        <v>8512.3700000000008</v>
      </c>
      <c r="AG118">
        <v>21876000</v>
      </c>
      <c r="AH118">
        <v>-660000</v>
      </c>
      <c r="AJ118" t="s">
        <v>44</v>
      </c>
      <c r="AK118" s="16">
        <v>44007</v>
      </c>
      <c r="AL118">
        <v>441</v>
      </c>
      <c r="AM118">
        <v>444</v>
      </c>
      <c r="AN118">
        <v>439</v>
      </c>
      <c r="AO118">
        <v>441.35</v>
      </c>
      <c r="AP118">
        <v>192</v>
      </c>
      <c r="AQ118">
        <v>1059.04</v>
      </c>
      <c r="AR118">
        <v>553750</v>
      </c>
      <c r="AS118">
        <v>105000</v>
      </c>
      <c r="AU118" t="s">
        <v>116</v>
      </c>
      <c r="AV118">
        <v>1404</v>
      </c>
      <c r="AW118">
        <v>7422.1600000000008</v>
      </c>
      <c r="AX118">
        <v>22536000</v>
      </c>
      <c r="AY118">
        <v>-216000</v>
      </c>
      <c r="BA118" t="s">
        <v>44</v>
      </c>
      <c r="BB118" s="16">
        <v>44007</v>
      </c>
      <c r="BC118">
        <v>441</v>
      </c>
      <c r="BD118">
        <v>446</v>
      </c>
      <c r="BE118">
        <v>434.4</v>
      </c>
      <c r="BF118">
        <v>437.35</v>
      </c>
      <c r="BG118">
        <v>194</v>
      </c>
      <c r="BH118">
        <v>1063.19</v>
      </c>
      <c r="BI118">
        <v>448750</v>
      </c>
      <c r="BJ118">
        <v>77500</v>
      </c>
      <c r="BL118" t="s">
        <v>116</v>
      </c>
      <c r="BM118">
        <v>3019</v>
      </c>
      <c r="BN118">
        <v>16130.890000000001</v>
      </c>
      <c r="BO118">
        <v>22752000</v>
      </c>
      <c r="BP118">
        <v>1218000</v>
      </c>
      <c r="BR118" t="s">
        <v>44</v>
      </c>
      <c r="BS118" s="16">
        <v>44007</v>
      </c>
      <c r="BT118">
        <v>440.75</v>
      </c>
      <c r="BU118">
        <v>445.8</v>
      </c>
      <c r="BV118">
        <v>432.9</v>
      </c>
      <c r="BW118">
        <v>436.9</v>
      </c>
      <c r="BX118">
        <v>100</v>
      </c>
      <c r="BY118">
        <v>547.16</v>
      </c>
      <c r="BZ118">
        <v>371250</v>
      </c>
      <c r="CA118">
        <v>30000</v>
      </c>
      <c r="CC118" t="s">
        <v>116</v>
      </c>
      <c r="CD118">
        <v>3292</v>
      </c>
      <c r="CE118">
        <v>18285.669999999998</v>
      </c>
      <c r="CF118">
        <v>21534000</v>
      </c>
      <c r="CG118">
        <v>-210000</v>
      </c>
    </row>
    <row r="119" spans="2:85" x14ac:dyDescent="0.3">
      <c r="B119" t="s">
        <v>44</v>
      </c>
      <c r="C119" s="16">
        <v>44042</v>
      </c>
      <c r="D119">
        <v>0</v>
      </c>
      <c r="E119">
        <v>0</v>
      </c>
      <c r="F119">
        <v>0</v>
      </c>
      <c r="G119">
        <v>435.2</v>
      </c>
      <c r="H119">
        <v>0</v>
      </c>
      <c r="I119">
        <v>0</v>
      </c>
      <c r="J119">
        <v>7500</v>
      </c>
      <c r="K119">
        <v>0</v>
      </c>
      <c r="M119" t="s">
        <v>117</v>
      </c>
      <c r="N119">
        <v>50110</v>
      </c>
      <c r="O119">
        <v>364959.55</v>
      </c>
      <c r="P119">
        <v>30328785</v>
      </c>
      <c r="Q119">
        <v>246945</v>
      </c>
      <c r="S119" t="s">
        <v>44</v>
      </c>
      <c r="T119" s="16">
        <v>44042</v>
      </c>
      <c r="U119">
        <v>443.65</v>
      </c>
      <c r="V119">
        <v>443.65</v>
      </c>
      <c r="W119">
        <v>443.65</v>
      </c>
      <c r="X119">
        <v>444.1</v>
      </c>
      <c r="Y119">
        <v>1</v>
      </c>
      <c r="Z119">
        <v>5.54</v>
      </c>
      <c r="AA119">
        <v>7500</v>
      </c>
      <c r="AB119">
        <v>1250</v>
      </c>
      <c r="AD119" t="s">
        <v>117</v>
      </c>
      <c r="AE119">
        <v>50219</v>
      </c>
      <c r="AF119">
        <v>366684.95999999996</v>
      </c>
      <c r="AG119">
        <v>30081840</v>
      </c>
      <c r="AH119">
        <v>639835</v>
      </c>
      <c r="AJ119" t="s">
        <v>44</v>
      </c>
      <c r="AK119" s="16">
        <v>44042</v>
      </c>
      <c r="AL119">
        <v>443</v>
      </c>
      <c r="AM119">
        <v>443</v>
      </c>
      <c r="AN119">
        <v>443</v>
      </c>
      <c r="AO119">
        <v>443.65</v>
      </c>
      <c r="AP119">
        <v>1</v>
      </c>
      <c r="AQ119">
        <v>5.53</v>
      </c>
      <c r="AR119">
        <v>6250</v>
      </c>
      <c r="AS119">
        <v>0</v>
      </c>
      <c r="AU119" t="s">
        <v>117</v>
      </c>
      <c r="AV119">
        <v>68759</v>
      </c>
      <c r="AW119">
        <v>495526.08</v>
      </c>
      <c r="AX119">
        <v>29442005</v>
      </c>
      <c r="AY119">
        <v>-507525</v>
      </c>
      <c r="BA119" t="s">
        <v>44</v>
      </c>
      <c r="BB119" s="16">
        <v>44042</v>
      </c>
      <c r="BC119">
        <v>440</v>
      </c>
      <c r="BD119">
        <v>440</v>
      </c>
      <c r="BE119">
        <v>432.5</v>
      </c>
      <c r="BF119">
        <v>441.15</v>
      </c>
      <c r="BG119">
        <v>4</v>
      </c>
      <c r="BH119">
        <v>21.79</v>
      </c>
      <c r="BI119">
        <v>6250</v>
      </c>
      <c r="BJ119">
        <v>-1250</v>
      </c>
      <c r="BL119" t="s">
        <v>117</v>
      </c>
      <c r="BM119">
        <v>45925</v>
      </c>
      <c r="BN119">
        <v>333389.19000000006</v>
      </c>
      <c r="BO119">
        <v>29949530</v>
      </c>
      <c r="BP119">
        <v>355015</v>
      </c>
      <c r="BR119" t="s">
        <v>44</v>
      </c>
      <c r="BS119" s="16">
        <v>44042</v>
      </c>
      <c r="BT119">
        <v>438.25</v>
      </c>
      <c r="BU119">
        <v>442.05</v>
      </c>
      <c r="BV119">
        <v>435.45</v>
      </c>
      <c r="BW119">
        <v>442.05</v>
      </c>
      <c r="BX119">
        <v>9</v>
      </c>
      <c r="BY119">
        <v>49.02</v>
      </c>
      <c r="BZ119">
        <v>7500</v>
      </c>
      <c r="CA119">
        <v>2500</v>
      </c>
      <c r="CC119" t="s">
        <v>117</v>
      </c>
      <c r="CD119">
        <v>67770</v>
      </c>
      <c r="CE119">
        <v>497801.94999999995</v>
      </c>
      <c r="CF119">
        <v>29594515</v>
      </c>
      <c r="CG119">
        <v>375215</v>
      </c>
    </row>
    <row r="120" spans="2:85" x14ac:dyDescent="0.3">
      <c r="B120" t="s">
        <v>45</v>
      </c>
      <c r="C120" s="16">
        <v>43979</v>
      </c>
      <c r="D120">
        <v>2354.4499999999998</v>
      </c>
      <c r="E120">
        <v>2370.9499999999998</v>
      </c>
      <c r="F120">
        <v>2306.3000000000002</v>
      </c>
      <c r="G120">
        <v>2319.1</v>
      </c>
      <c r="H120">
        <v>2276</v>
      </c>
      <c r="I120">
        <v>21270.7</v>
      </c>
      <c r="J120">
        <v>1903200</v>
      </c>
      <c r="K120">
        <v>-134400</v>
      </c>
      <c r="M120" t="s">
        <v>118</v>
      </c>
      <c r="N120">
        <v>2687</v>
      </c>
      <c r="O120">
        <v>11526.109999999999</v>
      </c>
      <c r="P120">
        <v>51711500</v>
      </c>
      <c r="Q120">
        <v>3914200</v>
      </c>
      <c r="S120" t="s">
        <v>45</v>
      </c>
      <c r="T120" s="16">
        <v>43979</v>
      </c>
      <c r="U120">
        <v>2374.4499999999998</v>
      </c>
      <c r="V120">
        <v>2391.65</v>
      </c>
      <c r="W120">
        <v>2330</v>
      </c>
      <c r="X120">
        <v>2350.9</v>
      </c>
      <c r="Y120">
        <v>1485</v>
      </c>
      <c r="Z120">
        <v>14005.28</v>
      </c>
      <c r="AA120">
        <v>2037600</v>
      </c>
      <c r="AB120">
        <v>-47600</v>
      </c>
      <c r="AD120" t="s">
        <v>118</v>
      </c>
      <c r="AE120">
        <v>2561</v>
      </c>
      <c r="AF120">
        <v>11232.640000000001</v>
      </c>
      <c r="AG120">
        <v>47797300</v>
      </c>
      <c r="AH120">
        <v>1011400</v>
      </c>
      <c r="AJ120" t="s">
        <v>45</v>
      </c>
      <c r="AK120" s="16">
        <v>43979</v>
      </c>
      <c r="AL120">
        <v>2328.5</v>
      </c>
      <c r="AM120">
        <v>2378.15</v>
      </c>
      <c r="AN120">
        <v>2313.5</v>
      </c>
      <c r="AO120">
        <v>2374.6</v>
      </c>
      <c r="AP120">
        <v>1875</v>
      </c>
      <c r="AQ120">
        <v>17623.25</v>
      </c>
      <c r="AR120">
        <v>2085200</v>
      </c>
      <c r="AS120">
        <v>-7200</v>
      </c>
      <c r="AU120" t="s">
        <v>118</v>
      </c>
      <c r="AV120">
        <v>1723</v>
      </c>
      <c r="AW120">
        <v>7402.380000000001</v>
      </c>
      <c r="AX120">
        <v>46785900</v>
      </c>
      <c r="AY120">
        <v>-3136700</v>
      </c>
      <c r="BA120" t="s">
        <v>45</v>
      </c>
      <c r="BB120" s="16">
        <v>43979</v>
      </c>
      <c r="BC120">
        <v>2342.15</v>
      </c>
      <c r="BD120">
        <v>2353.1999999999998</v>
      </c>
      <c r="BE120">
        <v>2307.9499999999998</v>
      </c>
      <c r="BF120">
        <v>2324.6</v>
      </c>
      <c r="BG120">
        <v>1349</v>
      </c>
      <c r="BH120">
        <v>12586.93</v>
      </c>
      <c r="BI120">
        <v>2092400</v>
      </c>
      <c r="BJ120">
        <v>34000</v>
      </c>
      <c r="BL120" t="s">
        <v>118</v>
      </c>
      <c r="BM120">
        <v>2392</v>
      </c>
      <c r="BN120">
        <v>10173.25</v>
      </c>
      <c r="BO120">
        <v>49922600</v>
      </c>
      <c r="BP120">
        <v>-2954900</v>
      </c>
      <c r="BR120" t="s">
        <v>45</v>
      </c>
      <c r="BS120" s="16">
        <v>43979</v>
      </c>
      <c r="BT120">
        <v>2352.6999999999998</v>
      </c>
      <c r="BU120">
        <v>2373.9</v>
      </c>
      <c r="BV120">
        <v>2317.0500000000002</v>
      </c>
      <c r="BW120">
        <v>2330.65</v>
      </c>
      <c r="BX120">
        <v>1943</v>
      </c>
      <c r="BY120">
        <v>18214.310000000001</v>
      </c>
      <c r="BZ120">
        <v>2058400</v>
      </c>
      <c r="CA120">
        <v>-10800</v>
      </c>
      <c r="CC120" t="s">
        <v>118</v>
      </c>
      <c r="CD120">
        <v>2839</v>
      </c>
      <c r="CE120">
        <v>12028.93</v>
      </c>
      <c r="CF120">
        <v>52877500</v>
      </c>
      <c r="CG120">
        <v>5678400</v>
      </c>
    </row>
    <row r="121" spans="2:85" x14ac:dyDescent="0.3">
      <c r="B121" t="s">
        <v>45</v>
      </c>
      <c r="C121" s="16">
        <v>44007</v>
      </c>
      <c r="D121">
        <v>2367.4</v>
      </c>
      <c r="E121">
        <v>2376.0500000000002</v>
      </c>
      <c r="F121">
        <v>2311.1999999999998</v>
      </c>
      <c r="G121">
        <v>2323.4499999999998</v>
      </c>
      <c r="H121">
        <v>1193</v>
      </c>
      <c r="I121">
        <v>11155.33</v>
      </c>
      <c r="J121">
        <v>459200</v>
      </c>
      <c r="K121">
        <v>278000</v>
      </c>
      <c r="M121" t="s">
        <v>622</v>
      </c>
      <c r="N121">
        <v>1192</v>
      </c>
      <c r="O121">
        <v>6546.2099999999991</v>
      </c>
      <c r="P121">
        <v>2436750</v>
      </c>
      <c r="Q121">
        <v>118500</v>
      </c>
      <c r="S121" t="s">
        <v>45</v>
      </c>
      <c r="T121" s="16">
        <v>44007</v>
      </c>
      <c r="U121">
        <v>2387.1999999999998</v>
      </c>
      <c r="V121">
        <v>2400.8000000000002</v>
      </c>
      <c r="W121">
        <v>2340</v>
      </c>
      <c r="X121">
        <v>2358.65</v>
      </c>
      <c r="Y121">
        <v>243</v>
      </c>
      <c r="Z121">
        <v>2298.23</v>
      </c>
      <c r="AA121">
        <v>181200</v>
      </c>
      <c r="AB121">
        <v>40000</v>
      </c>
      <c r="AD121" t="s">
        <v>622</v>
      </c>
      <c r="AE121">
        <v>1001</v>
      </c>
      <c r="AF121">
        <v>5499.54</v>
      </c>
      <c r="AG121">
        <v>2318250</v>
      </c>
      <c r="AH121">
        <v>15750</v>
      </c>
      <c r="AJ121" t="s">
        <v>45</v>
      </c>
      <c r="AK121" s="16">
        <v>44007</v>
      </c>
      <c r="AL121">
        <v>2332.1999999999998</v>
      </c>
      <c r="AM121">
        <v>2384.15</v>
      </c>
      <c r="AN121">
        <v>2321.4</v>
      </c>
      <c r="AO121">
        <v>2381.15</v>
      </c>
      <c r="AP121">
        <v>463</v>
      </c>
      <c r="AQ121">
        <v>4365.5</v>
      </c>
      <c r="AR121">
        <v>141200</v>
      </c>
      <c r="AS121">
        <v>97200</v>
      </c>
      <c r="AU121" t="s">
        <v>622</v>
      </c>
      <c r="AV121">
        <v>812</v>
      </c>
      <c r="AW121">
        <v>4324.79</v>
      </c>
      <c r="AX121">
        <v>2302500</v>
      </c>
      <c r="AY121">
        <v>33000</v>
      </c>
      <c r="BA121" t="s">
        <v>45</v>
      </c>
      <c r="BB121" s="16">
        <v>44007</v>
      </c>
      <c r="BC121">
        <v>2352.5</v>
      </c>
      <c r="BD121">
        <v>2358.25</v>
      </c>
      <c r="BE121">
        <v>2322</v>
      </c>
      <c r="BF121">
        <v>2331.6</v>
      </c>
      <c r="BG121">
        <v>97</v>
      </c>
      <c r="BH121">
        <v>905.22</v>
      </c>
      <c r="BI121">
        <v>44000</v>
      </c>
      <c r="BJ121">
        <v>20000</v>
      </c>
      <c r="BL121" t="s">
        <v>622</v>
      </c>
      <c r="BM121">
        <v>1238</v>
      </c>
      <c r="BN121">
        <v>6577.29</v>
      </c>
      <c r="BO121">
        <v>2269500</v>
      </c>
      <c r="BP121">
        <v>78750</v>
      </c>
      <c r="BR121" t="s">
        <v>45</v>
      </c>
      <c r="BS121" s="16">
        <v>44007</v>
      </c>
      <c r="BT121">
        <v>2365</v>
      </c>
      <c r="BU121">
        <v>2370</v>
      </c>
      <c r="BV121">
        <v>2335.5500000000002</v>
      </c>
      <c r="BW121">
        <v>2336.3000000000002</v>
      </c>
      <c r="BX121">
        <v>21</v>
      </c>
      <c r="BY121">
        <v>197.03</v>
      </c>
      <c r="BZ121">
        <v>24000</v>
      </c>
      <c r="CA121">
        <v>400</v>
      </c>
      <c r="CC121" t="s">
        <v>622</v>
      </c>
      <c r="CD121">
        <v>1756</v>
      </c>
      <c r="CE121">
        <v>9367.380000000001</v>
      </c>
      <c r="CF121">
        <v>2190750</v>
      </c>
      <c r="CG121">
        <v>102750</v>
      </c>
    </row>
    <row r="122" spans="2:85" x14ac:dyDescent="0.3">
      <c r="B122" t="s">
        <v>45</v>
      </c>
      <c r="C122" s="16">
        <v>44042</v>
      </c>
      <c r="D122">
        <v>2345.5</v>
      </c>
      <c r="E122">
        <v>2351.1</v>
      </c>
      <c r="F122">
        <v>2343.1999999999998</v>
      </c>
      <c r="G122">
        <v>2340.4499999999998</v>
      </c>
      <c r="H122">
        <v>5</v>
      </c>
      <c r="I122">
        <v>46.87</v>
      </c>
      <c r="J122">
        <v>3600</v>
      </c>
      <c r="K122">
        <v>0</v>
      </c>
      <c r="M122" t="s">
        <v>119</v>
      </c>
      <c r="N122">
        <v>53772</v>
      </c>
      <c r="O122">
        <v>244284.85</v>
      </c>
      <c r="P122">
        <v>122907000</v>
      </c>
      <c r="Q122">
        <v>5619000</v>
      </c>
      <c r="S122" t="s">
        <v>45</v>
      </c>
      <c r="T122" s="16">
        <v>44042</v>
      </c>
      <c r="U122">
        <v>2418.9499999999998</v>
      </c>
      <c r="V122">
        <v>2418.9499999999998</v>
      </c>
      <c r="W122">
        <v>2418.9499999999998</v>
      </c>
      <c r="X122">
        <v>2378.4499999999998</v>
      </c>
      <c r="Y122">
        <v>1</v>
      </c>
      <c r="Z122">
        <v>9.67</v>
      </c>
      <c r="AA122">
        <v>3600</v>
      </c>
      <c r="AB122">
        <v>400</v>
      </c>
      <c r="AD122" t="s">
        <v>119</v>
      </c>
      <c r="AE122">
        <v>27544</v>
      </c>
      <c r="AF122">
        <v>127330.34000000001</v>
      </c>
      <c r="AG122">
        <v>117288000</v>
      </c>
      <c r="AH122">
        <v>4197000</v>
      </c>
      <c r="AJ122" t="s">
        <v>45</v>
      </c>
      <c r="AK122" s="16">
        <v>44042</v>
      </c>
      <c r="AL122">
        <v>0</v>
      </c>
      <c r="AM122">
        <v>0</v>
      </c>
      <c r="AN122">
        <v>0</v>
      </c>
      <c r="AO122">
        <v>2394.1999999999998</v>
      </c>
      <c r="AP122">
        <v>0</v>
      </c>
      <c r="AQ122">
        <v>0</v>
      </c>
      <c r="AR122">
        <v>3200</v>
      </c>
      <c r="AS122">
        <v>0</v>
      </c>
      <c r="AU122" t="s">
        <v>119</v>
      </c>
      <c r="AV122">
        <v>28755</v>
      </c>
      <c r="AW122">
        <v>132271.01999999999</v>
      </c>
      <c r="AX122">
        <v>113091000</v>
      </c>
      <c r="AY122">
        <v>3273000</v>
      </c>
      <c r="BA122" t="s">
        <v>45</v>
      </c>
      <c r="BB122" s="16">
        <v>44042</v>
      </c>
      <c r="BC122">
        <v>0</v>
      </c>
      <c r="BD122">
        <v>0</v>
      </c>
      <c r="BE122">
        <v>0</v>
      </c>
      <c r="BF122">
        <v>2343.15</v>
      </c>
      <c r="BG122">
        <v>0</v>
      </c>
      <c r="BH122">
        <v>0</v>
      </c>
      <c r="BI122">
        <v>3200</v>
      </c>
      <c r="BJ122">
        <v>0</v>
      </c>
      <c r="BL122" t="s">
        <v>119</v>
      </c>
      <c r="BM122">
        <v>31857</v>
      </c>
      <c r="BN122">
        <v>147928.29</v>
      </c>
      <c r="BO122">
        <v>109818000</v>
      </c>
      <c r="BP122">
        <v>-231000</v>
      </c>
      <c r="BR122" t="s">
        <v>45</v>
      </c>
      <c r="BS122" s="16">
        <v>44042</v>
      </c>
      <c r="BT122">
        <v>0</v>
      </c>
      <c r="BU122">
        <v>0</v>
      </c>
      <c r="BV122">
        <v>0</v>
      </c>
      <c r="BW122">
        <v>2351.9</v>
      </c>
      <c r="BX122">
        <v>0</v>
      </c>
      <c r="BY122">
        <v>0</v>
      </c>
      <c r="BZ122">
        <v>3200</v>
      </c>
      <c r="CA122">
        <v>0</v>
      </c>
      <c r="CC122" t="s">
        <v>119</v>
      </c>
      <c r="CD122">
        <v>39365</v>
      </c>
      <c r="CE122">
        <v>186067.15</v>
      </c>
      <c r="CF122">
        <v>110049000</v>
      </c>
      <c r="CG122">
        <v>4020000</v>
      </c>
    </row>
    <row r="123" spans="2:85" x14ac:dyDescent="0.3">
      <c r="B123" t="s">
        <v>46</v>
      </c>
      <c r="C123" s="16">
        <v>43979</v>
      </c>
      <c r="D123">
        <v>137.5</v>
      </c>
      <c r="E123">
        <v>140</v>
      </c>
      <c r="F123">
        <v>134</v>
      </c>
      <c r="G123">
        <v>135</v>
      </c>
      <c r="H123">
        <v>3812</v>
      </c>
      <c r="I123">
        <v>17191.919999999998</v>
      </c>
      <c r="J123">
        <v>19496400</v>
      </c>
      <c r="K123">
        <v>-3323100</v>
      </c>
      <c r="M123" t="s">
        <v>120</v>
      </c>
      <c r="N123">
        <v>2344</v>
      </c>
      <c r="O123">
        <v>22725.81</v>
      </c>
      <c r="P123">
        <v>145200</v>
      </c>
      <c r="Q123">
        <v>300</v>
      </c>
      <c r="S123" t="s">
        <v>46</v>
      </c>
      <c r="T123" s="16">
        <v>43979</v>
      </c>
      <c r="U123">
        <v>139</v>
      </c>
      <c r="V123">
        <v>141.15</v>
      </c>
      <c r="W123">
        <v>136.5</v>
      </c>
      <c r="X123">
        <v>138.5</v>
      </c>
      <c r="Y123">
        <v>2905</v>
      </c>
      <c r="Z123">
        <v>13309.87</v>
      </c>
      <c r="AA123">
        <v>22819500</v>
      </c>
      <c r="AB123">
        <v>-171600</v>
      </c>
      <c r="AD123" t="s">
        <v>120</v>
      </c>
      <c r="AE123">
        <v>1284</v>
      </c>
      <c r="AF123">
        <v>12213.16</v>
      </c>
      <c r="AG123">
        <v>144900</v>
      </c>
      <c r="AH123">
        <v>-4550</v>
      </c>
      <c r="AJ123" t="s">
        <v>46</v>
      </c>
      <c r="AK123" s="16">
        <v>43979</v>
      </c>
      <c r="AL123">
        <v>131.94999999999999</v>
      </c>
      <c r="AM123">
        <v>141.19999999999999</v>
      </c>
      <c r="AN123">
        <v>131.15</v>
      </c>
      <c r="AO123">
        <v>139.6</v>
      </c>
      <c r="AP123">
        <v>5461</v>
      </c>
      <c r="AQ123">
        <v>24622.84</v>
      </c>
      <c r="AR123">
        <v>22991100</v>
      </c>
      <c r="AS123">
        <v>-627000</v>
      </c>
      <c r="AU123" t="s">
        <v>120</v>
      </c>
      <c r="AV123">
        <v>1521</v>
      </c>
      <c r="AW123">
        <v>14432.1</v>
      </c>
      <c r="AX123">
        <v>149450</v>
      </c>
      <c r="AY123">
        <v>-1300</v>
      </c>
      <c r="BA123" t="s">
        <v>46</v>
      </c>
      <c r="BB123" s="16">
        <v>43979</v>
      </c>
      <c r="BC123">
        <v>133.9</v>
      </c>
      <c r="BD123">
        <v>135.6</v>
      </c>
      <c r="BE123">
        <v>130.19999999999999</v>
      </c>
      <c r="BF123">
        <v>131.4</v>
      </c>
      <c r="BG123">
        <v>2961</v>
      </c>
      <c r="BH123">
        <v>12962.89</v>
      </c>
      <c r="BI123">
        <v>23618100</v>
      </c>
      <c r="BJ123">
        <v>184800</v>
      </c>
      <c r="BL123" t="s">
        <v>120</v>
      </c>
      <c r="BM123">
        <v>1094</v>
      </c>
      <c r="BN123">
        <v>10105.26</v>
      </c>
      <c r="BO123">
        <v>150750</v>
      </c>
      <c r="BP123">
        <v>2800</v>
      </c>
      <c r="BR123" t="s">
        <v>46</v>
      </c>
      <c r="BS123" s="16">
        <v>43979</v>
      </c>
      <c r="BT123">
        <v>138.30000000000001</v>
      </c>
      <c r="BU123">
        <v>138.44999999999999</v>
      </c>
      <c r="BV123">
        <v>129.35</v>
      </c>
      <c r="BW123">
        <v>132.19999999999999</v>
      </c>
      <c r="BX123">
        <v>3867</v>
      </c>
      <c r="BY123">
        <v>16902.150000000001</v>
      </c>
      <c r="BZ123">
        <v>23433300</v>
      </c>
      <c r="CA123">
        <v>-1036200</v>
      </c>
      <c r="CC123" t="s">
        <v>120</v>
      </c>
      <c r="CD123">
        <v>1318</v>
      </c>
      <c r="CE123">
        <v>12298.62</v>
      </c>
      <c r="CF123">
        <v>147950</v>
      </c>
      <c r="CG123">
        <v>-1800</v>
      </c>
    </row>
    <row r="124" spans="2:85" x14ac:dyDescent="0.3">
      <c r="B124" t="s">
        <v>46</v>
      </c>
      <c r="C124" s="16">
        <v>44007</v>
      </c>
      <c r="D124">
        <v>137.1</v>
      </c>
      <c r="E124">
        <v>140.25</v>
      </c>
      <c r="F124">
        <v>134.44999999999999</v>
      </c>
      <c r="G124">
        <v>135.35</v>
      </c>
      <c r="H124">
        <v>1597</v>
      </c>
      <c r="I124">
        <v>7228.34</v>
      </c>
      <c r="J124">
        <v>6675900</v>
      </c>
      <c r="K124">
        <v>3474900</v>
      </c>
      <c r="M124" t="s">
        <v>121</v>
      </c>
      <c r="N124">
        <v>1228</v>
      </c>
      <c r="O124">
        <v>6883.16</v>
      </c>
      <c r="P124">
        <v>2077900</v>
      </c>
      <c r="Q124">
        <v>14850</v>
      </c>
      <c r="S124" t="s">
        <v>46</v>
      </c>
      <c r="T124" s="16">
        <v>44007</v>
      </c>
      <c r="U124">
        <v>138.9</v>
      </c>
      <c r="V124">
        <v>141.4</v>
      </c>
      <c r="W124">
        <v>137</v>
      </c>
      <c r="X124">
        <v>138.9</v>
      </c>
      <c r="Y124">
        <v>463</v>
      </c>
      <c r="Z124">
        <v>2125.62</v>
      </c>
      <c r="AA124">
        <v>3201000</v>
      </c>
      <c r="AB124">
        <v>336600</v>
      </c>
      <c r="AD124" t="s">
        <v>121</v>
      </c>
      <c r="AE124">
        <v>1004</v>
      </c>
      <c r="AF124">
        <v>5670.48</v>
      </c>
      <c r="AG124">
        <v>2063050</v>
      </c>
      <c r="AH124">
        <v>47850</v>
      </c>
      <c r="AJ124" t="s">
        <v>46</v>
      </c>
      <c r="AK124" s="16">
        <v>44007</v>
      </c>
      <c r="AL124">
        <v>132.85</v>
      </c>
      <c r="AM124">
        <v>141.44999999999999</v>
      </c>
      <c r="AN124">
        <v>132.55000000000001</v>
      </c>
      <c r="AO124">
        <v>140.1</v>
      </c>
      <c r="AP124">
        <v>1221</v>
      </c>
      <c r="AQ124">
        <v>5543.6</v>
      </c>
      <c r="AR124">
        <v>2864400</v>
      </c>
      <c r="AS124">
        <v>2214300</v>
      </c>
      <c r="AU124" t="s">
        <v>121</v>
      </c>
      <c r="AV124">
        <v>1248</v>
      </c>
      <c r="AW124">
        <v>7015.46</v>
      </c>
      <c r="AX124">
        <v>2015200</v>
      </c>
      <c r="AY124">
        <v>10450</v>
      </c>
      <c r="BA124" t="s">
        <v>46</v>
      </c>
      <c r="BB124" s="16">
        <v>44007</v>
      </c>
      <c r="BC124">
        <v>134.5</v>
      </c>
      <c r="BD124">
        <v>136</v>
      </c>
      <c r="BE124">
        <v>130.85</v>
      </c>
      <c r="BF124">
        <v>131.85</v>
      </c>
      <c r="BG124">
        <v>266</v>
      </c>
      <c r="BH124">
        <v>1169.82</v>
      </c>
      <c r="BI124">
        <v>650100</v>
      </c>
      <c r="BJ124">
        <v>320100</v>
      </c>
      <c r="BL124" t="s">
        <v>121</v>
      </c>
      <c r="BM124">
        <v>2226</v>
      </c>
      <c r="BN124">
        <v>12499.460000000001</v>
      </c>
      <c r="BO124">
        <v>2004750</v>
      </c>
      <c r="BP124">
        <v>550</v>
      </c>
      <c r="BR124" t="s">
        <v>46</v>
      </c>
      <c r="BS124" s="16">
        <v>44007</v>
      </c>
      <c r="BT124">
        <v>137</v>
      </c>
      <c r="BU124">
        <v>137.55000000000001</v>
      </c>
      <c r="BV124">
        <v>130</v>
      </c>
      <c r="BW124">
        <v>132.55000000000001</v>
      </c>
      <c r="BX124">
        <v>122</v>
      </c>
      <c r="BY124">
        <v>534.53</v>
      </c>
      <c r="BZ124">
        <v>330000</v>
      </c>
      <c r="CA124">
        <v>49500</v>
      </c>
      <c r="CC124" t="s">
        <v>121</v>
      </c>
      <c r="CD124">
        <v>1913</v>
      </c>
      <c r="CE124">
        <v>10902.62</v>
      </c>
      <c r="CF124">
        <v>2004200</v>
      </c>
      <c r="CG124">
        <v>1100</v>
      </c>
    </row>
    <row r="125" spans="2:85" x14ac:dyDescent="0.3">
      <c r="B125" t="s">
        <v>46</v>
      </c>
      <c r="C125" s="16">
        <v>44042</v>
      </c>
      <c r="D125">
        <v>138.1</v>
      </c>
      <c r="E125">
        <v>138.1</v>
      </c>
      <c r="F125">
        <v>134.55000000000001</v>
      </c>
      <c r="G125">
        <v>136.25</v>
      </c>
      <c r="H125">
        <v>3</v>
      </c>
      <c r="I125">
        <v>13.43</v>
      </c>
      <c r="J125">
        <v>39600</v>
      </c>
      <c r="K125">
        <v>3300</v>
      </c>
      <c r="M125" t="s">
        <v>122</v>
      </c>
      <c r="N125">
        <v>1462</v>
      </c>
      <c r="O125">
        <v>12351.51</v>
      </c>
      <c r="P125">
        <v>597500</v>
      </c>
      <c r="Q125">
        <v>1750</v>
      </c>
      <c r="S125" t="s">
        <v>46</v>
      </c>
      <c r="T125" s="16">
        <v>44042</v>
      </c>
      <c r="U125">
        <v>0</v>
      </c>
      <c r="V125">
        <v>0</v>
      </c>
      <c r="W125">
        <v>0</v>
      </c>
      <c r="X125">
        <v>137.80000000000001</v>
      </c>
      <c r="Y125">
        <v>2</v>
      </c>
      <c r="Z125">
        <v>9.09</v>
      </c>
      <c r="AA125">
        <v>36300</v>
      </c>
      <c r="AB125">
        <v>0</v>
      </c>
      <c r="AD125" t="s">
        <v>122</v>
      </c>
      <c r="AE125">
        <v>964</v>
      </c>
      <c r="AF125">
        <v>8204.42</v>
      </c>
      <c r="AG125">
        <v>595750</v>
      </c>
      <c r="AH125">
        <v>1750</v>
      </c>
      <c r="AJ125" t="s">
        <v>46</v>
      </c>
      <c r="AK125" s="16">
        <v>44042</v>
      </c>
      <c r="AL125">
        <v>133.25</v>
      </c>
      <c r="AM125">
        <v>133.5</v>
      </c>
      <c r="AN125">
        <v>133.25</v>
      </c>
      <c r="AO125">
        <v>140.5</v>
      </c>
      <c r="AP125">
        <v>3</v>
      </c>
      <c r="AQ125">
        <v>13.2</v>
      </c>
      <c r="AR125">
        <v>36300</v>
      </c>
      <c r="AS125">
        <v>9900</v>
      </c>
      <c r="AU125" t="s">
        <v>122</v>
      </c>
      <c r="AV125">
        <v>1480</v>
      </c>
      <c r="AW125">
        <v>12524.42</v>
      </c>
      <c r="AX125">
        <v>594000</v>
      </c>
      <c r="AY125">
        <v>24000</v>
      </c>
      <c r="BA125" t="s">
        <v>46</v>
      </c>
      <c r="BB125" s="16">
        <v>44042</v>
      </c>
      <c r="BC125">
        <v>0</v>
      </c>
      <c r="BD125">
        <v>0</v>
      </c>
      <c r="BE125">
        <v>0</v>
      </c>
      <c r="BF125">
        <v>132.65</v>
      </c>
      <c r="BG125">
        <v>0</v>
      </c>
      <c r="BH125">
        <v>0</v>
      </c>
      <c r="BI125">
        <v>26400</v>
      </c>
      <c r="BJ125">
        <v>0</v>
      </c>
      <c r="BL125" t="s">
        <v>122</v>
      </c>
      <c r="BM125">
        <v>2440</v>
      </c>
      <c r="BN125">
        <v>20717.310000000001</v>
      </c>
      <c r="BO125">
        <v>570000</v>
      </c>
      <c r="BP125">
        <v>24500</v>
      </c>
      <c r="BR125" t="s">
        <v>46</v>
      </c>
      <c r="BS125" s="16">
        <v>44042</v>
      </c>
      <c r="BT125">
        <v>0</v>
      </c>
      <c r="BU125">
        <v>0</v>
      </c>
      <c r="BV125">
        <v>0</v>
      </c>
      <c r="BW125">
        <v>133.69999999999999</v>
      </c>
      <c r="BX125">
        <v>0</v>
      </c>
      <c r="BY125">
        <v>0</v>
      </c>
      <c r="BZ125">
        <v>26400</v>
      </c>
      <c r="CA125">
        <v>0</v>
      </c>
      <c r="CC125" t="s">
        <v>122</v>
      </c>
      <c r="CD125">
        <v>1726</v>
      </c>
      <c r="CE125">
        <v>14994.6</v>
      </c>
      <c r="CF125">
        <v>545500</v>
      </c>
      <c r="CG125">
        <v>5250</v>
      </c>
    </row>
    <row r="126" spans="2:85" x14ac:dyDescent="0.3">
      <c r="B126" t="s">
        <v>47</v>
      </c>
      <c r="C126" s="16">
        <v>43979</v>
      </c>
      <c r="D126">
        <v>3829.9</v>
      </c>
      <c r="E126">
        <v>3891</v>
      </c>
      <c r="F126">
        <v>3800.65</v>
      </c>
      <c r="G126">
        <v>3874.15</v>
      </c>
      <c r="H126">
        <v>9833</v>
      </c>
      <c r="I126">
        <v>94630.43</v>
      </c>
      <c r="J126">
        <v>2396750</v>
      </c>
      <c r="K126">
        <v>-676500</v>
      </c>
      <c r="M126" t="s">
        <v>123</v>
      </c>
      <c r="N126">
        <v>11637</v>
      </c>
      <c r="O126">
        <v>38081.69</v>
      </c>
      <c r="P126">
        <v>3513750</v>
      </c>
      <c r="Q126">
        <v>370000</v>
      </c>
      <c r="S126" t="s">
        <v>47</v>
      </c>
      <c r="T126" s="16">
        <v>43979</v>
      </c>
      <c r="U126">
        <v>3948.95</v>
      </c>
      <c r="V126">
        <v>3948.95</v>
      </c>
      <c r="W126">
        <v>3815.25</v>
      </c>
      <c r="X126">
        <v>3836.75</v>
      </c>
      <c r="Y126">
        <v>10235</v>
      </c>
      <c r="Z126">
        <v>98909.8</v>
      </c>
      <c r="AA126">
        <v>3073250</v>
      </c>
      <c r="AB126">
        <v>-84000</v>
      </c>
      <c r="AD126" t="s">
        <v>123</v>
      </c>
      <c r="AE126">
        <v>6272</v>
      </c>
      <c r="AF126">
        <v>21771.089999999997</v>
      </c>
      <c r="AG126">
        <v>3143750</v>
      </c>
      <c r="AH126">
        <v>64550</v>
      </c>
      <c r="AJ126" t="s">
        <v>47</v>
      </c>
      <c r="AK126" s="16">
        <v>43979</v>
      </c>
      <c r="AL126">
        <v>3723.9</v>
      </c>
      <c r="AM126">
        <v>3934.95</v>
      </c>
      <c r="AN126">
        <v>3698.35</v>
      </c>
      <c r="AO126">
        <v>3916.6</v>
      </c>
      <c r="AP126">
        <v>28206</v>
      </c>
      <c r="AQ126">
        <v>268859.07</v>
      </c>
      <c r="AR126">
        <v>3157250</v>
      </c>
      <c r="AS126">
        <v>179250</v>
      </c>
      <c r="AU126" t="s">
        <v>123</v>
      </c>
      <c r="AV126">
        <v>8942</v>
      </c>
      <c r="AW126">
        <v>31216.92</v>
      </c>
      <c r="AX126">
        <v>3079200</v>
      </c>
      <c r="AY126">
        <v>429550</v>
      </c>
      <c r="BA126" t="s">
        <v>47</v>
      </c>
      <c r="BB126" s="16">
        <v>43979</v>
      </c>
      <c r="BC126">
        <v>3700.2</v>
      </c>
      <c r="BD126">
        <v>3727.55</v>
      </c>
      <c r="BE126">
        <v>3666.25</v>
      </c>
      <c r="BF126">
        <v>3699.2</v>
      </c>
      <c r="BG126">
        <v>4742</v>
      </c>
      <c r="BH126">
        <v>43921.31</v>
      </c>
      <c r="BI126">
        <v>2978000</v>
      </c>
      <c r="BJ126">
        <v>750</v>
      </c>
      <c r="BL126" t="s">
        <v>123</v>
      </c>
      <c r="BM126">
        <v>8169</v>
      </c>
      <c r="BN126">
        <v>29281.29</v>
      </c>
      <c r="BO126">
        <v>2649650</v>
      </c>
      <c r="BP126">
        <v>-83400</v>
      </c>
      <c r="BR126" t="s">
        <v>47</v>
      </c>
      <c r="BS126" s="16">
        <v>43979</v>
      </c>
      <c r="BT126">
        <v>3754</v>
      </c>
      <c r="BU126">
        <v>3762.7</v>
      </c>
      <c r="BV126">
        <v>3618.4</v>
      </c>
      <c r="BW126">
        <v>3686.35</v>
      </c>
      <c r="BX126">
        <v>5389</v>
      </c>
      <c r="BY126">
        <v>49732.03</v>
      </c>
      <c r="BZ126">
        <v>2977250</v>
      </c>
      <c r="CA126">
        <v>66250</v>
      </c>
      <c r="CC126" t="s">
        <v>123</v>
      </c>
      <c r="CD126">
        <v>7549</v>
      </c>
      <c r="CE126">
        <v>26768.49</v>
      </c>
      <c r="CF126">
        <v>2733050</v>
      </c>
      <c r="CG126">
        <v>-119400</v>
      </c>
    </row>
    <row r="127" spans="2:85" x14ac:dyDescent="0.3">
      <c r="B127" t="s">
        <v>47</v>
      </c>
      <c r="C127" s="16">
        <v>44007</v>
      </c>
      <c r="D127">
        <v>3831.95</v>
      </c>
      <c r="E127">
        <v>3900</v>
      </c>
      <c r="F127">
        <v>3814.3</v>
      </c>
      <c r="G127">
        <v>3883.8</v>
      </c>
      <c r="H127">
        <v>3885</v>
      </c>
      <c r="I127">
        <v>37492.239999999998</v>
      </c>
      <c r="J127">
        <v>1263750</v>
      </c>
      <c r="K127">
        <v>736500</v>
      </c>
      <c r="M127" t="s">
        <v>124</v>
      </c>
      <c r="N127">
        <v>18617</v>
      </c>
      <c r="O127">
        <v>108360.83</v>
      </c>
      <c r="P127">
        <v>42957100</v>
      </c>
      <c r="Q127">
        <v>1239650</v>
      </c>
      <c r="S127" t="s">
        <v>47</v>
      </c>
      <c r="T127" s="16">
        <v>44007</v>
      </c>
      <c r="U127">
        <v>3950</v>
      </c>
      <c r="V127">
        <v>3950</v>
      </c>
      <c r="W127">
        <v>3829</v>
      </c>
      <c r="X127">
        <v>3847.05</v>
      </c>
      <c r="Y127">
        <v>1390</v>
      </c>
      <c r="Z127">
        <v>13449.36</v>
      </c>
      <c r="AA127">
        <v>527250</v>
      </c>
      <c r="AB127">
        <v>107000</v>
      </c>
      <c r="AD127" t="s">
        <v>124</v>
      </c>
      <c r="AE127">
        <v>12190</v>
      </c>
      <c r="AF127">
        <v>70198.960000000006</v>
      </c>
      <c r="AG127">
        <v>41717450</v>
      </c>
      <c r="AH127">
        <v>-344700</v>
      </c>
      <c r="AJ127" t="s">
        <v>47</v>
      </c>
      <c r="AK127" s="16">
        <v>44007</v>
      </c>
      <c r="AL127">
        <v>3734.5</v>
      </c>
      <c r="AM127">
        <v>3940</v>
      </c>
      <c r="AN127">
        <v>3710</v>
      </c>
      <c r="AO127">
        <v>3923.9</v>
      </c>
      <c r="AP127">
        <v>2900</v>
      </c>
      <c r="AQ127">
        <v>27654.99</v>
      </c>
      <c r="AR127">
        <v>420250</v>
      </c>
      <c r="AS127">
        <v>274750</v>
      </c>
      <c r="AU127" t="s">
        <v>124</v>
      </c>
      <c r="AV127">
        <v>9561</v>
      </c>
      <c r="AW127">
        <v>53736.18</v>
      </c>
      <c r="AX127">
        <v>42062150</v>
      </c>
      <c r="AY127">
        <v>552650</v>
      </c>
      <c r="BA127" t="s">
        <v>47</v>
      </c>
      <c r="BB127" s="16">
        <v>44007</v>
      </c>
      <c r="BC127">
        <v>3681.75</v>
      </c>
      <c r="BD127">
        <v>3736</v>
      </c>
      <c r="BE127">
        <v>3680</v>
      </c>
      <c r="BF127">
        <v>3712.3</v>
      </c>
      <c r="BG127">
        <v>350</v>
      </c>
      <c r="BH127">
        <v>3251.39</v>
      </c>
      <c r="BI127">
        <v>145500</v>
      </c>
      <c r="BJ127">
        <v>24500</v>
      </c>
      <c r="BL127" t="s">
        <v>124</v>
      </c>
      <c r="BM127">
        <v>11379</v>
      </c>
      <c r="BN127">
        <v>63461.890000000007</v>
      </c>
      <c r="BO127">
        <v>41509500</v>
      </c>
      <c r="BP127">
        <v>-579850</v>
      </c>
      <c r="BR127" t="s">
        <v>47</v>
      </c>
      <c r="BS127" s="16">
        <v>44007</v>
      </c>
      <c r="BT127">
        <v>3751.25</v>
      </c>
      <c r="BU127">
        <v>3760.1</v>
      </c>
      <c r="BV127">
        <v>3630.5</v>
      </c>
      <c r="BW127">
        <v>3696.3</v>
      </c>
      <c r="BX127">
        <v>559</v>
      </c>
      <c r="BY127">
        <v>5165.22</v>
      </c>
      <c r="BZ127">
        <v>121000</v>
      </c>
      <c r="CA127">
        <v>85000</v>
      </c>
      <c r="CC127" t="s">
        <v>124</v>
      </c>
      <c r="CD127">
        <v>9777</v>
      </c>
      <c r="CE127">
        <v>53999.89</v>
      </c>
      <c r="CF127">
        <v>42089350</v>
      </c>
      <c r="CG127">
        <v>-256400</v>
      </c>
    </row>
    <row r="128" spans="2:85" x14ac:dyDescent="0.3">
      <c r="B128" t="s">
        <v>47</v>
      </c>
      <c r="C128" s="16">
        <v>44042</v>
      </c>
      <c r="D128">
        <v>3835</v>
      </c>
      <c r="E128">
        <v>3872</v>
      </c>
      <c r="F128">
        <v>3818.3</v>
      </c>
      <c r="G128">
        <v>3924.3</v>
      </c>
      <c r="H128">
        <v>4</v>
      </c>
      <c r="I128">
        <v>38.43</v>
      </c>
      <c r="J128">
        <v>8750</v>
      </c>
      <c r="K128">
        <v>500</v>
      </c>
      <c r="M128" t="s">
        <v>125</v>
      </c>
      <c r="N128">
        <v>3601</v>
      </c>
      <c r="O128">
        <v>17012.71</v>
      </c>
      <c r="P128">
        <v>3831900</v>
      </c>
      <c r="Q128">
        <v>57600</v>
      </c>
      <c r="S128" t="s">
        <v>47</v>
      </c>
      <c r="T128" s="16">
        <v>44042</v>
      </c>
      <c r="U128">
        <v>3880</v>
      </c>
      <c r="V128">
        <v>3887.4</v>
      </c>
      <c r="W128">
        <v>3830</v>
      </c>
      <c r="X128">
        <v>3835</v>
      </c>
      <c r="Y128">
        <v>36</v>
      </c>
      <c r="Z128">
        <v>348.65</v>
      </c>
      <c r="AA128">
        <v>8250</v>
      </c>
      <c r="AB128">
        <v>-1750</v>
      </c>
      <c r="AD128" t="s">
        <v>125</v>
      </c>
      <c r="AE128">
        <v>1275</v>
      </c>
      <c r="AF128">
        <v>5895.6</v>
      </c>
      <c r="AG128">
        <v>3774300</v>
      </c>
      <c r="AH128">
        <v>-99600</v>
      </c>
      <c r="AJ128" t="s">
        <v>47</v>
      </c>
      <c r="AK128" s="16">
        <v>44042</v>
      </c>
      <c r="AL128">
        <v>3748.45</v>
      </c>
      <c r="AM128">
        <v>3919.35</v>
      </c>
      <c r="AN128">
        <v>3748.45</v>
      </c>
      <c r="AO128">
        <v>3919.35</v>
      </c>
      <c r="AP128">
        <v>34</v>
      </c>
      <c r="AQ128">
        <v>329.91</v>
      </c>
      <c r="AR128">
        <v>10000</v>
      </c>
      <c r="AS128">
        <v>5250</v>
      </c>
      <c r="AU128" t="s">
        <v>125</v>
      </c>
      <c r="AV128">
        <v>2069</v>
      </c>
      <c r="AW128">
        <v>9409.91</v>
      </c>
      <c r="AX128">
        <v>3873900</v>
      </c>
      <c r="AY128">
        <v>-162000</v>
      </c>
      <c r="BA128" t="s">
        <v>47</v>
      </c>
      <c r="BB128" s="16">
        <v>44042</v>
      </c>
      <c r="BC128">
        <v>3721.45</v>
      </c>
      <c r="BD128">
        <v>3721.45</v>
      </c>
      <c r="BE128">
        <v>3690.5</v>
      </c>
      <c r="BF128">
        <v>3733.7</v>
      </c>
      <c r="BG128">
        <v>4</v>
      </c>
      <c r="BH128">
        <v>37.08</v>
      </c>
      <c r="BI128">
        <v>4750</v>
      </c>
      <c r="BJ128">
        <v>1000</v>
      </c>
      <c r="BL128" t="s">
        <v>125</v>
      </c>
      <c r="BM128">
        <v>3667</v>
      </c>
      <c r="BN128">
        <v>16132.69</v>
      </c>
      <c r="BO128">
        <v>4035900</v>
      </c>
      <c r="BP128">
        <v>-32400</v>
      </c>
      <c r="BR128" t="s">
        <v>47</v>
      </c>
      <c r="BS128" s="16">
        <v>44042</v>
      </c>
      <c r="BT128">
        <v>3730</v>
      </c>
      <c r="BU128">
        <v>3730</v>
      </c>
      <c r="BV128">
        <v>3686.2</v>
      </c>
      <c r="BW128">
        <v>3713.5</v>
      </c>
      <c r="BX128">
        <v>9</v>
      </c>
      <c r="BY128">
        <v>83.43</v>
      </c>
      <c r="BZ128">
        <v>3750</v>
      </c>
      <c r="CA128">
        <v>1500</v>
      </c>
      <c r="CC128" t="s">
        <v>125</v>
      </c>
      <c r="CD128">
        <v>2654</v>
      </c>
      <c r="CE128">
        <v>11759.17</v>
      </c>
      <c r="CF128">
        <v>4068300</v>
      </c>
      <c r="CG128">
        <v>-154800</v>
      </c>
    </row>
    <row r="129" spans="2:85" x14ac:dyDescent="0.3">
      <c r="B129" t="s">
        <v>48</v>
      </c>
      <c r="C129" s="16">
        <v>43979</v>
      </c>
      <c r="D129">
        <v>13850.2</v>
      </c>
      <c r="E129">
        <v>14085.3</v>
      </c>
      <c r="F129">
        <v>13657.8</v>
      </c>
      <c r="G129">
        <v>13908.6</v>
      </c>
      <c r="H129">
        <v>4253</v>
      </c>
      <c r="I129">
        <v>17668.04</v>
      </c>
      <c r="J129">
        <v>240300</v>
      </c>
      <c r="K129">
        <v>-33600</v>
      </c>
      <c r="M129" t="s">
        <v>126</v>
      </c>
      <c r="N129">
        <v>3738</v>
      </c>
      <c r="O129">
        <v>9734.6400000000012</v>
      </c>
      <c r="P129">
        <v>2304700</v>
      </c>
      <c r="Q129">
        <v>356500</v>
      </c>
      <c r="S129" t="s">
        <v>48</v>
      </c>
      <c r="T129" s="16">
        <v>43979</v>
      </c>
      <c r="U129">
        <v>13500.05</v>
      </c>
      <c r="V129">
        <v>14170</v>
      </c>
      <c r="W129">
        <v>13352.7</v>
      </c>
      <c r="X129">
        <v>14014.75</v>
      </c>
      <c r="Y129">
        <v>4500</v>
      </c>
      <c r="Z129">
        <v>18805.98</v>
      </c>
      <c r="AA129">
        <v>273900</v>
      </c>
      <c r="AB129">
        <v>-17580</v>
      </c>
      <c r="AD129" t="s">
        <v>126</v>
      </c>
      <c r="AE129">
        <v>930</v>
      </c>
      <c r="AF129">
        <v>2382.7599999999998</v>
      </c>
      <c r="AG129">
        <v>1948200</v>
      </c>
      <c r="AH129">
        <v>-25500</v>
      </c>
      <c r="AJ129" t="s">
        <v>48</v>
      </c>
      <c r="AK129" s="16">
        <v>43979</v>
      </c>
      <c r="AL129">
        <v>13023.65</v>
      </c>
      <c r="AM129">
        <v>13725</v>
      </c>
      <c r="AN129">
        <v>12871.35</v>
      </c>
      <c r="AO129">
        <v>13639.15</v>
      </c>
      <c r="AP129">
        <v>4264</v>
      </c>
      <c r="AQ129">
        <v>16956.78</v>
      </c>
      <c r="AR129">
        <v>291480</v>
      </c>
      <c r="AS129">
        <v>-13800</v>
      </c>
      <c r="AU129" t="s">
        <v>126</v>
      </c>
      <c r="AV129">
        <v>2007</v>
      </c>
      <c r="AW129">
        <v>5078.91</v>
      </c>
      <c r="AX129">
        <v>1973700</v>
      </c>
      <c r="AY129">
        <v>116100</v>
      </c>
      <c r="BA129" t="s">
        <v>48</v>
      </c>
      <c r="BB129" s="16">
        <v>43979</v>
      </c>
      <c r="BC129">
        <v>13363.7</v>
      </c>
      <c r="BD129">
        <v>13363.7</v>
      </c>
      <c r="BE129">
        <v>12875.2</v>
      </c>
      <c r="BF129">
        <v>12977.95</v>
      </c>
      <c r="BG129">
        <v>4512</v>
      </c>
      <c r="BH129">
        <v>17692.41</v>
      </c>
      <c r="BI129">
        <v>305280</v>
      </c>
      <c r="BJ129">
        <v>8910</v>
      </c>
      <c r="BL129" t="s">
        <v>126</v>
      </c>
      <c r="BM129">
        <v>1972</v>
      </c>
      <c r="BN129">
        <v>4939.1899999999996</v>
      </c>
      <c r="BO129">
        <v>1857600</v>
      </c>
      <c r="BP129">
        <v>15300</v>
      </c>
      <c r="BR129" t="s">
        <v>48</v>
      </c>
      <c r="BS129" s="16">
        <v>43979</v>
      </c>
      <c r="BT129">
        <v>14019.35</v>
      </c>
      <c r="BU129">
        <v>14019.35</v>
      </c>
      <c r="BV129">
        <v>12872.3</v>
      </c>
      <c r="BW129">
        <v>12973.25</v>
      </c>
      <c r="BX129">
        <v>6805</v>
      </c>
      <c r="BY129">
        <v>27091.05</v>
      </c>
      <c r="BZ129">
        <v>296370</v>
      </c>
      <c r="CA129">
        <v>-2520</v>
      </c>
      <c r="CC129" t="s">
        <v>126</v>
      </c>
      <c r="CD129">
        <v>2530</v>
      </c>
      <c r="CE129">
        <v>6384.91</v>
      </c>
      <c r="CF129">
        <v>1842300</v>
      </c>
      <c r="CG129">
        <v>172800</v>
      </c>
    </row>
    <row r="130" spans="2:85" x14ac:dyDescent="0.3">
      <c r="B130" t="s">
        <v>48</v>
      </c>
      <c r="C130" s="16">
        <v>44007</v>
      </c>
      <c r="D130">
        <v>13886</v>
      </c>
      <c r="E130">
        <v>14121</v>
      </c>
      <c r="F130">
        <v>13705.2</v>
      </c>
      <c r="G130">
        <v>13948.45</v>
      </c>
      <c r="H130">
        <v>1868</v>
      </c>
      <c r="I130">
        <v>7767.56</v>
      </c>
      <c r="J130">
        <v>61710</v>
      </c>
      <c r="K130">
        <v>44340</v>
      </c>
      <c r="M130" t="s">
        <v>535</v>
      </c>
      <c r="N130">
        <v>3203</v>
      </c>
      <c r="O130">
        <v>31298.739999999998</v>
      </c>
      <c r="P130">
        <v>9693000</v>
      </c>
      <c r="Q130">
        <v>-218700</v>
      </c>
      <c r="S130" t="s">
        <v>48</v>
      </c>
      <c r="T130" s="16">
        <v>44007</v>
      </c>
      <c r="U130">
        <v>13450</v>
      </c>
      <c r="V130">
        <v>14200</v>
      </c>
      <c r="W130">
        <v>13450</v>
      </c>
      <c r="X130">
        <v>14071.05</v>
      </c>
      <c r="Y130">
        <v>599</v>
      </c>
      <c r="Z130">
        <v>2512.14</v>
      </c>
      <c r="AA130">
        <v>17370</v>
      </c>
      <c r="AB130">
        <v>5520</v>
      </c>
      <c r="AD130" t="s">
        <v>535</v>
      </c>
      <c r="AE130">
        <v>2284</v>
      </c>
      <c r="AF130">
        <v>22204.550000000003</v>
      </c>
      <c r="AG130">
        <v>9911700</v>
      </c>
      <c r="AH130">
        <v>-459000</v>
      </c>
      <c r="AJ130" t="s">
        <v>48</v>
      </c>
      <c r="AK130" s="16">
        <v>44007</v>
      </c>
      <c r="AL130">
        <v>13001</v>
      </c>
      <c r="AM130">
        <v>13750</v>
      </c>
      <c r="AN130">
        <v>12937.05</v>
      </c>
      <c r="AO130">
        <v>13688.3</v>
      </c>
      <c r="AP130">
        <v>366</v>
      </c>
      <c r="AQ130">
        <v>1459.07</v>
      </c>
      <c r="AR130">
        <v>11850</v>
      </c>
      <c r="AS130">
        <v>3750</v>
      </c>
      <c r="AU130" t="s">
        <v>535</v>
      </c>
      <c r="AV130">
        <v>2238</v>
      </c>
      <c r="AW130">
        <v>21734.38</v>
      </c>
      <c r="AX130">
        <v>10370700</v>
      </c>
      <c r="AY130">
        <v>213300</v>
      </c>
      <c r="BA130" t="s">
        <v>48</v>
      </c>
      <c r="BB130" s="16">
        <v>44007</v>
      </c>
      <c r="BC130">
        <v>13283.35</v>
      </c>
      <c r="BD130">
        <v>13283.35</v>
      </c>
      <c r="BE130">
        <v>12919.25</v>
      </c>
      <c r="BF130">
        <v>13005.3</v>
      </c>
      <c r="BG130">
        <v>303</v>
      </c>
      <c r="BH130">
        <v>1189.53</v>
      </c>
      <c r="BI130">
        <v>8100</v>
      </c>
      <c r="BJ130">
        <v>3240</v>
      </c>
      <c r="BL130" t="s">
        <v>535</v>
      </c>
      <c r="BM130">
        <v>3850</v>
      </c>
      <c r="BN130">
        <v>37106.910000000003</v>
      </c>
      <c r="BO130">
        <v>10157400</v>
      </c>
      <c r="BP130">
        <v>-272700</v>
      </c>
      <c r="BR130" t="s">
        <v>48</v>
      </c>
      <c r="BS130" s="16">
        <v>44007</v>
      </c>
      <c r="BT130">
        <v>13928.15</v>
      </c>
      <c r="BU130">
        <v>13940.15</v>
      </c>
      <c r="BV130">
        <v>12939.4</v>
      </c>
      <c r="BW130">
        <v>13010.25</v>
      </c>
      <c r="BX130">
        <v>216</v>
      </c>
      <c r="BY130">
        <v>857.62</v>
      </c>
      <c r="BZ130">
        <v>4860</v>
      </c>
      <c r="CA130">
        <v>1710</v>
      </c>
      <c r="CC130" t="s">
        <v>535</v>
      </c>
      <c r="CD130">
        <v>3949</v>
      </c>
      <c r="CE130">
        <v>37161.830000000009</v>
      </c>
      <c r="CF130">
        <v>10430100</v>
      </c>
      <c r="CG130">
        <v>207900</v>
      </c>
    </row>
    <row r="131" spans="2:85" x14ac:dyDescent="0.3">
      <c r="B131" t="s">
        <v>48</v>
      </c>
      <c r="C131" s="16">
        <v>44042</v>
      </c>
      <c r="D131">
        <v>0</v>
      </c>
      <c r="E131">
        <v>0</v>
      </c>
      <c r="F131">
        <v>0</v>
      </c>
      <c r="G131">
        <v>14034.65</v>
      </c>
      <c r="H131">
        <v>0</v>
      </c>
      <c r="I131">
        <v>0</v>
      </c>
      <c r="J131">
        <v>70</v>
      </c>
      <c r="K131">
        <v>0</v>
      </c>
      <c r="M131" t="s">
        <v>127</v>
      </c>
      <c r="N131">
        <v>9499</v>
      </c>
      <c r="O131">
        <v>33699.490000000005</v>
      </c>
      <c r="P131">
        <v>66582800</v>
      </c>
      <c r="Q131">
        <v>-277000</v>
      </c>
      <c r="S131" t="s">
        <v>48</v>
      </c>
      <c r="T131" s="16">
        <v>44042</v>
      </c>
      <c r="U131">
        <v>14200</v>
      </c>
      <c r="V131">
        <v>14200</v>
      </c>
      <c r="W131">
        <v>14200</v>
      </c>
      <c r="X131">
        <v>14213.55</v>
      </c>
      <c r="Y131">
        <v>1</v>
      </c>
      <c r="Z131">
        <v>4.97</v>
      </c>
      <c r="AA131">
        <v>70</v>
      </c>
      <c r="AB131">
        <v>0</v>
      </c>
      <c r="AD131" t="s">
        <v>127</v>
      </c>
      <c r="AE131">
        <v>7932</v>
      </c>
      <c r="AF131">
        <v>28770.940000000002</v>
      </c>
      <c r="AG131">
        <v>66859800</v>
      </c>
      <c r="AH131">
        <v>1056200</v>
      </c>
      <c r="AJ131" t="s">
        <v>48</v>
      </c>
      <c r="AK131" s="16">
        <v>44042</v>
      </c>
      <c r="AL131">
        <v>13375</v>
      </c>
      <c r="AM131">
        <v>13375.5</v>
      </c>
      <c r="AN131">
        <v>13375</v>
      </c>
      <c r="AO131">
        <v>13799.4</v>
      </c>
      <c r="AP131">
        <v>3</v>
      </c>
      <c r="AQ131">
        <v>14.04</v>
      </c>
      <c r="AR131">
        <v>70</v>
      </c>
      <c r="AS131">
        <v>-35</v>
      </c>
      <c r="AU131" t="s">
        <v>127</v>
      </c>
      <c r="AV131">
        <v>7051</v>
      </c>
      <c r="AW131">
        <v>25226.809999999998</v>
      </c>
      <c r="AX131">
        <v>65803600</v>
      </c>
      <c r="AY131">
        <v>1401800</v>
      </c>
      <c r="BA131" t="s">
        <v>48</v>
      </c>
      <c r="BB131" s="16">
        <v>44042</v>
      </c>
      <c r="BC131">
        <v>13050</v>
      </c>
      <c r="BD131">
        <v>13050</v>
      </c>
      <c r="BE131">
        <v>13050</v>
      </c>
      <c r="BF131">
        <v>13050</v>
      </c>
      <c r="BG131">
        <v>1</v>
      </c>
      <c r="BH131">
        <v>4.5599999999999996</v>
      </c>
      <c r="BI131">
        <v>105</v>
      </c>
      <c r="BJ131">
        <v>35</v>
      </c>
      <c r="BL131" t="s">
        <v>127</v>
      </c>
      <c r="BM131">
        <v>13407</v>
      </c>
      <c r="BN131">
        <v>48327.78</v>
      </c>
      <c r="BO131">
        <v>64401800</v>
      </c>
      <c r="BP131">
        <v>-554600</v>
      </c>
      <c r="BR131" t="s">
        <v>48</v>
      </c>
      <c r="BS131" s="16">
        <v>44042</v>
      </c>
      <c r="BT131">
        <v>13113</v>
      </c>
      <c r="BU131">
        <v>13113</v>
      </c>
      <c r="BV131">
        <v>13100</v>
      </c>
      <c r="BW131">
        <v>13106.5</v>
      </c>
      <c r="BX131">
        <v>2</v>
      </c>
      <c r="BY131">
        <v>9.17</v>
      </c>
      <c r="BZ131">
        <v>70</v>
      </c>
      <c r="CA131">
        <v>70</v>
      </c>
      <c r="CC131" t="s">
        <v>127</v>
      </c>
      <c r="CD131">
        <v>9537</v>
      </c>
      <c r="CE131">
        <v>33229</v>
      </c>
      <c r="CF131">
        <v>64956400</v>
      </c>
      <c r="CG131">
        <v>-854300</v>
      </c>
    </row>
    <row r="132" spans="2:85" x14ac:dyDescent="0.3">
      <c r="B132" t="s">
        <v>49</v>
      </c>
      <c r="C132" s="16">
        <v>43979</v>
      </c>
      <c r="D132">
        <v>43.6</v>
      </c>
      <c r="E132">
        <v>45.4</v>
      </c>
      <c r="F132">
        <v>39.799999999999997</v>
      </c>
      <c r="G132">
        <v>40.75</v>
      </c>
      <c r="H132">
        <v>4435</v>
      </c>
      <c r="I132">
        <v>9216.09</v>
      </c>
      <c r="J132">
        <v>9623600</v>
      </c>
      <c r="K132">
        <v>1259300</v>
      </c>
      <c r="M132" t="s">
        <v>128</v>
      </c>
      <c r="N132">
        <v>4438</v>
      </c>
      <c r="O132">
        <v>12949.990000000002</v>
      </c>
      <c r="P132">
        <v>66469500</v>
      </c>
      <c r="Q132">
        <v>4297500</v>
      </c>
      <c r="S132" t="s">
        <v>49</v>
      </c>
      <c r="T132" s="16">
        <v>43979</v>
      </c>
      <c r="U132">
        <v>45.5</v>
      </c>
      <c r="V132">
        <v>46.25</v>
      </c>
      <c r="W132">
        <v>43.5</v>
      </c>
      <c r="X132">
        <v>44.1</v>
      </c>
      <c r="Y132">
        <v>4305</v>
      </c>
      <c r="Z132">
        <v>9487.5</v>
      </c>
      <c r="AA132">
        <v>8364300</v>
      </c>
      <c r="AB132">
        <v>-240100</v>
      </c>
      <c r="AD132" t="s">
        <v>128</v>
      </c>
      <c r="AE132">
        <v>2897</v>
      </c>
      <c r="AF132">
        <v>8665.82</v>
      </c>
      <c r="AG132">
        <v>62172000</v>
      </c>
      <c r="AH132">
        <v>1606500</v>
      </c>
      <c r="AJ132" t="s">
        <v>49</v>
      </c>
      <c r="AK132" s="16">
        <v>43979</v>
      </c>
      <c r="AL132">
        <v>43.3</v>
      </c>
      <c r="AM132">
        <v>44.8</v>
      </c>
      <c r="AN132">
        <v>42.7</v>
      </c>
      <c r="AO132">
        <v>44.1</v>
      </c>
      <c r="AP132">
        <v>3335</v>
      </c>
      <c r="AQ132">
        <v>7129.95</v>
      </c>
      <c r="AR132">
        <v>8604400</v>
      </c>
      <c r="AS132">
        <v>-862400</v>
      </c>
      <c r="AU132" t="s">
        <v>128</v>
      </c>
      <c r="AV132">
        <v>7604</v>
      </c>
      <c r="AW132">
        <v>23055.100000000002</v>
      </c>
      <c r="AX132">
        <v>60565500</v>
      </c>
      <c r="AY132">
        <v>1813500</v>
      </c>
      <c r="BA132" t="s">
        <v>49</v>
      </c>
      <c r="BB132" s="16">
        <v>43979</v>
      </c>
      <c r="BC132">
        <v>43.3</v>
      </c>
      <c r="BD132">
        <v>43.85</v>
      </c>
      <c r="BE132">
        <v>40.700000000000003</v>
      </c>
      <c r="BF132">
        <v>41.9</v>
      </c>
      <c r="BG132">
        <v>2802</v>
      </c>
      <c r="BH132">
        <v>5812.3</v>
      </c>
      <c r="BI132">
        <v>9466800</v>
      </c>
      <c r="BJ132">
        <v>328300</v>
      </c>
      <c r="BL132" t="s">
        <v>128</v>
      </c>
      <c r="BM132">
        <v>3786</v>
      </c>
      <c r="BN132">
        <v>10816.88</v>
      </c>
      <c r="BO132">
        <v>58752000</v>
      </c>
      <c r="BP132">
        <v>1323000</v>
      </c>
      <c r="BR132" t="s">
        <v>49</v>
      </c>
      <c r="BS132" s="16">
        <v>43979</v>
      </c>
      <c r="BT132">
        <v>48.65</v>
      </c>
      <c r="BU132">
        <v>48.7</v>
      </c>
      <c r="BV132">
        <v>41.4</v>
      </c>
      <c r="BW132">
        <v>42</v>
      </c>
      <c r="BX132">
        <v>2607</v>
      </c>
      <c r="BY132">
        <v>5551.7</v>
      </c>
      <c r="BZ132">
        <v>9138500</v>
      </c>
      <c r="CA132">
        <v>1759100</v>
      </c>
      <c r="CC132" t="s">
        <v>128</v>
      </c>
      <c r="CD132">
        <v>2896</v>
      </c>
      <c r="CE132">
        <v>8111.1100000000006</v>
      </c>
      <c r="CF132">
        <v>57429000</v>
      </c>
      <c r="CG132">
        <v>-1894500</v>
      </c>
    </row>
    <row r="133" spans="2:85" x14ac:dyDescent="0.3">
      <c r="B133" t="s">
        <v>49</v>
      </c>
      <c r="C133" s="16">
        <v>44007</v>
      </c>
      <c r="D133">
        <v>42.35</v>
      </c>
      <c r="E133">
        <v>43.75</v>
      </c>
      <c r="F133">
        <v>38.35</v>
      </c>
      <c r="G133">
        <v>39.450000000000003</v>
      </c>
      <c r="H133">
        <v>1108</v>
      </c>
      <c r="I133">
        <v>2176.02</v>
      </c>
      <c r="J133">
        <v>4321800</v>
      </c>
      <c r="K133">
        <v>2048200</v>
      </c>
      <c r="M133" t="s">
        <v>129</v>
      </c>
      <c r="N133">
        <v>14113</v>
      </c>
      <c r="O133">
        <v>58294.219999999994</v>
      </c>
      <c r="P133">
        <v>21704100</v>
      </c>
      <c r="Q133">
        <v>-958600</v>
      </c>
      <c r="S133" t="s">
        <v>49</v>
      </c>
      <c r="T133" s="16">
        <v>44007</v>
      </c>
      <c r="U133">
        <v>44.05</v>
      </c>
      <c r="V133">
        <v>44.65</v>
      </c>
      <c r="W133">
        <v>42.3</v>
      </c>
      <c r="X133">
        <v>42.65</v>
      </c>
      <c r="Y133">
        <v>399</v>
      </c>
      <c r="Z133">
        <v>848.38</v>
      </c>
      <c r="AA133">
        <v>2273600</v>
      </c>
      <c r="AB133">
        <v>833000</v>
      </c>
      <c r="AD133" t="s">
        <v>129</v>
      </c>
      <c r="AE133">
        <v>13497</v>
      </c>
      <c r="AF133">
        <v>57280.17</v>
      </c>
      <c r="AG133">
        <v>22662700</v>
      </c>
      <c r="AH133">
        <v>1057700</v>
      </c>
      <c r="AJ133" t="s">
        <v>49</v>
      </c>
      <c r="AK133" s="16">
        <v>44007</v>
      </c>
      <c r="AL133">
        <v>42.1</v>
      </c>
      <c r="AM133">
        <v>43.25</v>
      </c>
      <c r="AN133">
        <v>41.35</v>
      </c>
      <c r="AO133">
        <v>42.95</v>
      </c>
      <c r="AP133">
        <v>270</v>
      </c>
      <c r="AQ133">
        <v>558.78</v>
      </c>
      <c r="AR133">
        <v>1440600</v>
      </c>
      <c r="AS133">
        <v>343000</v>
      </c>
      <c r="AU133" t="s">
        <v>129</v>
      </c>
      <c r="AV133">
        <v>15646</v>
      </c>
      <c r="AW133">
        <v>65788.37000000001</v>
      </c>
      <c r="AX133">
        <v>21605000</v>
      </c>
      <c r="AY133">
        <v>1313500</v>
      </c>
      <c r="BA133" t="s">
        <v>49</v>
      </c>
      <c r="BB133" s="16">
        <v>44007</v>
      </c>
      <c r="BC133">
        <v>40.65</v>
      </c>
      <c r="BD133">
        <v>41.9</v>
      </c>
      <c r="BE133">
        <v>39.700000000000003</v>
      </c>
      <c r="BF133">
        <v>40.65</v>
      </c>
      <c r="BG133">
        <v>138</v>
      </c>
      <c r="BH133">
        <v>275.64</v>
      </c>
      <c r="BI133">
        <v>1097600</v>
      </c>
      <c r="BJ133">
        <v>298900</v>
      </c>
      <c r="BL133" t="s">
        <v>129</v>
      </c>
      <c r="BM133">
        <v>19080</v>
      </c>
      <c r="BN133">
        <v>78780.87</v>
      </c>
      <c r="BO133">
        <v>20291500</v>
      </c>
      <c r="BP133">
        <v>-1680300</v>
      </c>
      <c r="BR133" t="s">
        <v>49</v>
      </c>
      <c r="BS133" s="16">
        <v>44007</v>
      </c>
      <c r="BT133">
        <v>46.7</v>
      </c>
      <c r="BU133">
        <v>46.7</v>
      </c>
      <c r="BV133">
        <v>40.1</v>
      </c>
      <c r="BW133">
        <v>40.65</v>
      </c>
      <c r="BX133">
        <v>239</v>
      </c>
      <c r="BY133">
        <v>486.19</v>
      </c>
      <c r="BZ133">
        <v>798700</v>
      </c>
      <c r="CA133">
        <v>494900</v>
      </c>
      <c r="CC133" t="s">
        <v>129</v>
      </c>
      <c r="CD133">
        <v>13986</v>
      </c>
      <c r="CE133">
        <v>55726.85</v>
      </c>
      <c r="CF133">
        <v>21971800</v>
      </c>
      <c r="CG133">
        <v>589900</v>
      </c>
    </row>
    <row r="134" spans="2:85" x14ac:dyDescent="0.3">
      <c r="B134" t="s">
        <v>49</v>
      </c>
      <c r="C134" s="16">
        <v>44042</v>
      </c>
      <c r="D134">
        <v>0</v>
      </c>
      <c r="E134">
        <v>0</v>
      </c>
      <c r="F134">
        <v>0</v>
      </c>
      <c r="G134">
        <v>42</v>
      </c>
      <c r="H134">
        <v>0</v>
      </c>
      <c r="I134">
        <v>0</v>
      </c>
      <c r="J134">
        <v>53200</v>
      </c>
      <c r="K134">
        <v>0</v>
      </c>
      <c r="M134" t="s">
        <v>130</v>
      </c>
      <c r="N134">
        <v>40065</v>
      </c>
      <c r="O134">
        <v>200502.36000000002</v>
      </c>
      <c r="P134">
        <v>15117550</v>
      </c>
      <c r="Q134">
        <v>943950</v>
      </c>
      <c r="S134" t="s">
        <v>49</v>
      </c>
      <c r="T134" s="16">
        <v>44042</v>
      </c>
      <c r="U134">
        <v>0</v>
      </c>
      <c r="V134">
        <v>0</v>
      </c>
      <c r="W134">
        <v>0</v>
      </c>
      <c r="X134">
        <v>44.9</v>
      </c>
      <c r="Y134">
        <v>0</v>
      </c>
      <c r="Z134">
        <v>0</v>
      </c>
      <c r="AA134">
        <v>53200</v>
      </c>
      <c r="AB134">
        <v>0</v>
      </c>
      <c r="AD134" t="s">
        <v>130</v>
      </c>
      <c r="AE134">
        <v>18259</v>
      </c>
      <c r="AF134">
        <v>90122.42</v>
      </c>
      <c r="AG134">
        <v>14173600</v>
      </c>
      <c r="AH134">
        <v>-179700</v>
      </c>
      <c r="AJ134" t="s">
        <v>49</v>
      </c>
      <c r="AK134" s="16">
        <v>44042</v>
      </c>
      <c r="AL134">
        <v>0</v>
      </c>
      <c r="AM134">
        <v>0</v>
      </c>
      <c r="AN134">
        <v>0</v>
      </c>
      <c r="AO134">
        <v>45.6</v>
      </c>
      <c r="AP134">
        <v>0</v>
      </c>
      <c r="AQ134">
        <v>0</v>
      </c>
      <c r="AR134">
        <v>53200</v>
      </c>
      <c r="AS134">
        <v>0</v>
      </c>
      <c r="AU134" t="s">
        <v>130</v>
      </c>
      <c r="AV134">
        <v>13101</v>
      </c>
      <c r="AW134">
        <v>63648.200000000004</v>
      </c>
      <c r="AX134">
        <v>14353300</v>
      </c>
      <c r="AY134">
        <v>276000</v>
      </c>
      <c r="BA134" t="s">
        <v>49</v>
      </c>
      <c r="BB134" s="16">
        <v>44042</v>
      </c>
      <c r="BC134">
        <v>40.5</v>
      </c>
      <c r="BD134">
        <v>40.5</v>
      </c>
      <c r="BE134">
        <v>40.5</v>
      </c>
      <c r="BF134">
        <v>44.15</v>
      </c>
      <c r="BG134">
        <v>1</v>
      </c>
      <c r="BH134">
        <v>3.07</v>
      </c>
      <c r="BI134">
        <v>53200</v>
      </c>
      <c r="BJ134">
        <v>7600</v>
      </c>
      <c r="BL134" t="s">
        <v>130</v>
      </c>
      <c r="BM134">
        <v>10519</v>
      </c>
      <c r="BN134">
        <v>51167.74</v>
      </c>
      <c r="BO134">
        <v>14077300</v>
      </c>
      <c r="BP134">
        <v>178050</v>
      </c>
      <c r="BR134" t="s">
        <v>49</v>
      </c>
      <c r="BS134" s="16">
        <v>44042</v>
      </c>
      <c r="BT134">
        <v>0</v>
      </c>
      <c r="BU134">
        <v>0</v>
      </c>
      <c r="BV134">
        <v>0</v>
      </c>
      <c r="BW134">
        <v>44.65</v>
      </c>
      <c r="BX134">
        <v>0</v>
      </c>
      <c r="BY134">
        <v>0</v>
      </c>
      <c r="BZ134">
        <v>45600</v>
      </c>
      <c r="CA134">
        <v>0</v>
      </c>
      <c r="CC134" t="s">
        <v>130</v>
      </c>
      <c r="CD134">
        <v>13917</v>
      </c>
      <c r="CE134">
        <v>66761.279999999999</v>
      </c>
      <c r="CF134">
        <v>13899250</v>
      </c>
      <c r="CG134">
        <v>144600</v>
      </c>
    </row>
    <row r="135" spans="2:85" x14ac:dyDescent="0.3">
      <c r="B135" t="s">
        <v>50</v>
      </c>
      <c r="C135" s="16">
        <v>43979</v>
      </c>
      <c r="D135">
        <v>861.4</v>
      </c>
      <c r="E135">
        <v>894.15</v>
      </c>
      <c r="F135">
        <v>858.1</v>
      </c>
      <c r="G135">
        <v>889.5</v>
      </c>
      <c r="H135">
        <v>6731</v>
      </c>
      <c r="I135">
        <v>65024.33</v>
      </c>
      <c r="J135">
        <v>2416700</v>
      </c>
      <c r="K135">
        <v>-176000</v>
      </c>
      <c r="M135" t="s">
        <v>131</v>
      </c>
      <c r="N135">
        <v>7477</v>
      </c>
      <c r="O135">
        <v>47093.969999999994</v>
      </c>
      <c r="P135">
        <v>16029600</v>
      </c>
      <c r="Q135">
        <v>451200</v>
      </c>
      <c r="S135" t="s">
        <v>50</v>
      </c>
      <c r="T135" s="16">
        <v>43979</v>
      </c>
      <c r="U135">
        <v>860.55</v>
      </c>
      <c r="V135">
        <v>873.55</v>
      </c>
      <c r="W135">
        <v>854</v>
      </c>
      <c r="X135">
        <v>868.95</v>
      </c>
      <c r="Y135">
        <v>4395</v>
      </c>
      <c r="Z135">
        <v>41888.93</v>
      </c>
      <c r="AA135">
        <v>2592700</v>
      </c>
      <c r="AB135">
        <v>1100</v>
      </c>
      <c r="AD135" t="s">
        <v>131</v>
      </c>
      <c r="AE135">
        <v>2620</v>
      </c>
      <c r="AF135">
        <v>16257.45</v>
      </c>
      <c r="AG135">
        <v>15578400</v>
      </c>
      <c r="AH135">
        <v>261600</v>
      </c>
      <c r="AJ135" t="s">
        <v>50</v>
      </c>
      <c r="AK135" s="16">
        <v>43979</v>
      </c>
      <c r="AL135">
        <v>830</v>
      </c>
      <c r="AM135">
        <v>859.65</v>
      </c>
      <c r="AN135">
        <v>825</v>
      </c>
      <c r="AO135">
        <v>854.8</v>
      </c>
      <c r="AP135">
        <v>6053</v>
      </c>
      <c r="AQ135">
        <v>55985.63</v>
      </c>
      <c r="AR135">
        <v>2591600</v>
      </c>
      <c r="AS135">
        <v>200200</v>
      </c>
      <c r="AU135" t="s">
        <v>131</v>
      </c>
      <c r="AV135">
        <v>2285</v>
      </c>
      <c r="AW135">
        <v>14209.54</v>
      </c>
      <c r="AX135">
        <v>15316800</v>
      </c>
      <c r="AY135">
        <v>-45600</v>
      </c>
      <c r="BA135" t="s">
        <v>50</v>
      </c>
      <c r="BB135" s="16">
        <v>43979</v>
      </c>
      <c r="BC135">
        <v>819.3</v>
      </c>
      <c r="BD135">
        <v>838.2</v>
      </c>
      <c r="BE135">
        <v>813.2</v>
      </c>
      <c r="BF135">
        <v>826.55</v>
      </c>
      <c r="BG135">
        <v>7182</v>
      </c>
      <c r="BH135">
        <v>65307.75</v>
      </c>
      <c r="BI135">
        <v>2391400</v>
      </c>
      <c r="BJ135">
        <v>244200</v>
      </c>
      <c r="BL135" t="s">
        <v>131</v>
      </c>
      <c r="BM135">
        <v>2932</v>
      </c>
      <c r="BN135">
        <v>18092.550000000003</v>
      </c>
      <c r="BO135">
        <v>15362400</v>
      </c>
      <c r="BP135">
        <v>-181200</v>
      </c>
      <c r="BR135" t="s">
        <v>50</v>
      </c>
      <c r="BS135" s="16">
        <v>43979</v>
      </c>
      <c r="BT135">
        <v>827</v>
      </c>
      <c r="BU135">
        <v>834</v>
      </c>
      <c r="BV135">
        <v>802.8</v>
      </c>
      <c r="BW135">
        <v>808.1</v>
      </c>
      <c r="BX135">
        <v>8839</v>
      </c>
      <c r="BY135">
        <v>79544.03</v>
      </c>
      <c r="BZ135">
        <v>2147200</v>
      </c>
      <c r="CA135">
        <v>-526900</v>
      </c>
      <c r="CC135" t="s">
        <v>131</v>
      </c>
      <c r="CD135">
        <v>3082</v>
      </c>
      <c r="CE135">
        <v>18813.32</v>
      </c>
      <c r="CF135">
        <v>15543600</v>
      </c>
      <c r="CG135">
        <v>174000</v>
      </c>
    </row>
    <row r="136" spans="2:85" x14ac:dyDescent="0.3">
      <c r="B136" t="s">
        <v>50</v>
      </c>
      <c r="C136" s="16">
        <v>44007</v>
      </c>
      <c r="D136">
        <v>859.4</v>
      </c>
      <c r="E136">
        <v>885</v>
      </c>
      <c r="F136">
        <v>852</v>
      </c>
      <c r="G136">
        <v>881.4</v>
      </c>
      <c r="H136">
        <v>796</v>
      </c>
      <c r="I136">
        <v>7629.51</v>
      </c>
      <c r="J136">
        <v>548900</v>
      </c>
      <c r="K136">
        <v>193600</v>
      </c>
      <c r="M136" t="s">
        <v>132</v>
      </c>
      <c r="N136">
        <v>6640</v>
      </c>
      <c r="O136">
        <v>42085.59</v>
      </c>
      <c r="P136">
        <v>7998000</v>
      </c>
      <c r="Q136">
        <v>179250</v>
      </c>
      <c r="S136" t="s">
        <v>50</v>
      </c>
      <c r="T136" s="16">
        <v>44007</v>
      </c>
      <c r="U136">
        <v>851.1</v>
      </c>
      <c r="V136">
        <v>866.4</v>
      </c>
      <c r="W136">
        <v>849.2</v>
      </c>
      <c r="X136">
        <v>862.9</v>
      </c>
      <c r="Y136">
        <v>421</v>
      </c>
      <c r="Z136">
        <v>3987.41</v>
      </c>
      <c r="AA136">
        <v>355300</v>
      </c>
      <c r="AB136">
        <v>137500</v>
      </c>
      <c r="AD136" t="s">
        <v>132</v>
      </c>
      <c r="AE136">
        <v>3672</v>
      </c>
      <c r="AF136">
        <v>23386.28</v>
      </c>
      <c r="AG136">
        <v>7818750</v>
      </c>
      <c r="AH136">
        <v>-110250</v>
      </c>
      <c r="AJ136" t="s">
        <v>50</v>
      </c>
      <c r="AK136" s="16">
        <v>44007</v>
      </c>
      <c r="AL136">
        <v>824.25</v>
      </c>
      <c r="AM136">
        <v>852.9</v>
      </c>
      <c r="AN136">
        <v>822.85</v>
      </c>
      <c r="AO136">
        <v>847.3</v>
      </c>
      <c r="AP136">
        <v>267</v>
      </c>
      <c r="AQ136">
        <v>2461.46</v>
      </c>
      <c r="AR136">
        <v>217800</v>
      </c>
      <c r="AS136">
        <v>111100</v>
      </c>
      <c r="AU136" t="s">
        <v>132</v>
      </c>
      <c r="AV136">
        <v>5653</v>
      </c>
      <c r="AW136">
        <v>35707.129999999997</v>
      </c>
      <c r="AX136">
        <v>7929000</v>
      </c>
      <c r="AY136">
        <v>346500</v>
      </c>
      <c r="BA136" t="s">
        <v>50</v>
      </c>
      <c r="BB136" s="16">
        <v>44007</v>
      </c>
      <c r="BC136">
        <v>816</v>
      </c>
      <c r="BD136">
        <v>830</v>
      </c>
      <c r="BE136">
        <v>813.65</v>
      </c>
      <c r="BF136">
        <v>822.6</v>
      </c>
      <c r="BG136">
        <v>118</v>
      </c>
      <c r="BH136">
        <v>1065.5</v>
      </c>
      <c r="BI136">
        <v>106700</v>
      </c>
      <c r="BJ136">
        <v>35200</v>
      </c>
      <c r="BL136" t="s">
        <v>132</v>
      </c>
      <c r="BM136">
        <v>6128</v>
      </c>
      <c r="BN136">
        <v>38163.960000000006</v>
      </c>
      <c r="BO136">
        <v>7582500</v>
      </c>
      <c r="BP136">
        <v>-5250</v>
      </c>
      <c r="BR136" t="s">
        <v>50</v>
      </c>
      <c r="BS136" s="16">
        <v>44007</v>
      </c>
      <c r="BT136">
        <v>833.55</v>
      </c>
      <c r="BU136">
        <v>833.55</v>
      </c>
      <c r="BV136">
        <v>799.25</v>
      </c>
      <c r="BW136">
        <v>803.45</v>
      </c>
      <c r="BX136">
        <v>79</v>
      </c>
      <c r="BY136">
        <v>705.25</v>
      </c>
      <c r="BZ136">
        <v>71500</v>
      </c>
      <c r="CA136">
        <v>-1100</v>
      </c>
      <c r="CC136" t="s">
        <v>132</v>
      </c>
      <c r="CD136">
        <v>9472</v>
      </c>
      <c r="CE136">
        <v>58215.86</v>
      </c>
      <c r="CF136">
        <v>7587750</v>
      </c>
      <c r="CG136">
        <v>330000</v>
      </c>
    </row>
    <row r="137" spans="2:85" x14ac:dyDescent="0.3">
      <c r="B137" t="s">
        <v>50</v>
      </c>
      <c r="C137" s="16">
        <v>44042</v>
      </c>
      <c r="D137">
        <v>866.6</v>
      </c>
      <c r="E137">
        <v>879</v>
      </c>
      <c r="F137">
        <v>854.1</v>
      </c>
      <c r="G137">
        <v>876.6</v>
      </c>
      <c r="H137">
        <v>17</v>
      </c>
      <c r="I137">
        <v>162.80000000000001</v>
      </c>
      <c r="J137">
        <v>29700</v>
      </c>
      <c r="K137">
        <v>11000</v>
      </c>
      <c r="M137" t="s">
        <v>133</v>
      </c>
      <c r="N137">
        <v>1759</v>
      </c>
      <c r="O137">
        <v>22815.190000000002</v>
      </c>
      <c r="P137">
        <v>902000</v>
      </c>
      <c r="Q137">
        <v>45500</v>
      </c>
      <c r="S137" t="s">
        <v>50</v>
      </c>
      <c r="T137" s="16">
        <v>44042</v>
      </c>
      <c r="U137">
        <v>855.7</v>
      </c>
      <c r="V137">
        <v>863.45</v>
      </c>
      <c r="W137">
        <v>855.7</v>
      </c>
      <c r="X137">
        <v>858.8</v>
      </c>
      <c r="Y137">
        <v>6</v>
      </c>
      <c r="Z137">
        <v>56.67</v>
      </c>
      <c r="AA137">
        <v>18700</v>
      </c>
      <c r="AB137">
        <v>1100</v>
      </c>
      <c r="AD137" t="s">
        <v>133</v>
      </c>
      <c r="AE137">
        <v>2302</v>
      </c>
      <c r="AF137">
        <v>29805.46</v>
      </c>
      <c r="AG137">
        <v>856500</v>
      </c>
      <c r="AH137">
        <v>-1000</v>
      </c>
      <c r="AJ137" t="s">
        <v>50</v>
      </c>
      <c r="AK137" s="16">
        <v>44042</v>
      </c>
      <c r="AL137">
        <v>824.95</v>
      </c>
      <c r="AM137">
        <v>846</v>
      </c>
      <c r="AN137">
        <v>817.4</v>
      </c>
      <c r="AO137">
        <v>846</v>
      </c>
      <c r="AP137">
        <v>6</v>
      </c>
      <c r="AQ137">
        <v>54.65</v>
      </c>
      <c r="AR137">
        <v>17600</v>
      </c>
      <c r="AS137">
        <v>4400</v>
      </c>
      <c r="AU137" t="s">
        <v>133</v>
      </c>
      <c r="AV137">
        <v>2545</v>
      </c>
      <c r="AW137">
        <v>32305.030000000002</v>
      </c>
      <c r="AX137">
        <v>857500</v>
      </c>
      <c r="AY137">
        <v>60500</v>
      </c>
      <c r="BA137" t="s">
        <v>50</v>
      </c>
      <c r="BB137" s="16">
        <v>44042</v>
      </c>
      <c r="BC137">
        <v>0</v>
      </c>
      <c r="BD137">
        <v>0</v>
      </c>
      <c r="BE137">
        <v>0</v>
      </c>
      <c r="BF137">
        <v>843.3</v>
      </c>
      <c r="BG137">
        <v>0</v>
      </c>
      <c r="BH137">
        <v>0</v>
      </c>
      <c r="BI137">
        <v>13200</v>
      </c>
      <c r="BJ137">
        <v>0</v>
      </c>
      <c r="BL137" t="s">
        <v>133</v>
      </c>
      <c r="BM137">
        <v>1424</v>
      </c>
      <c r="BN137">
        <v>17710.16</v>
      </c>
      <c r="BO137">
        <v>797000</v>
      </c>
      <c r="BP137">
        <v>-7000</v>
      </c>
      <c r="BR137" t="s">
        <v>50</v>
      </c>
      <c r="BS137" s="16">
        <v>44042</v>
      </c>
      <c r="BT137">
        <v>802</v>
      </c>
      <c r="BU137">
        <v>816.65</v>
      </c>
      <c r="BV137">
        <v>802</v>
      </c>
      <c r="BW137">
        <v>818.05</v>
      </c>
      <c r="BX137">
        <v>3</v>
      </c>
      <c r="BY137">
        <v>26.68</v>
      </c>
      <c r="BZ137">
        <v>13200</v>
      </c>
      <c r="CA137">
        <v>1100</v>
      </c>
      <c r="CC137" t="s">
        <v>133</v>
      </c>
      <c r="CD137">
        <v>2345</v>
      </c>
      <c r="CE137">
        <v>29258.07</v>
      </c>
      <c r="CF137">
        <v>804000</v>
      </c>
      <c r="CG137">
        <v>6000</v>
      </c>
    </row>
    <row r="138" spans="2:85" x14ac:dyDescent="0.3">
      <c r="B138" t="s">
        <v>51</v>
      </c>
      <c r="C138" s="16">
        <v>43979</v>
      </c>
      <c r="D138">
        <v>154.55000000000001</v>
      </c>
      <c r="E138">
        <v>157.65</v>
      </c>
      <c r="F138">
        <v>151.4</v>
      </c>
      <c r="G138">
        <v>153.44999999999999</v>
      </c>
      <c r="H138">
        <v>1177</v>
      </c>
      <c r="I138">
        <v>5273.33</v>
      </c>
      <c r="J138">
        <v>4260100</v>
      </c>
      <c r="K138">
        <v>-516200</v>
      </c>
      <c r="M138" t="s">
        <v>134</v>
      </c>
      <c r="N138">
        <v>1206</v>
      </c>
      <c r="O138">
        <v>11038.38</v>
      </c>
      <c r="P138">
        <v>2505000</v>
      </c>
      <c r="Q138">
        <v>-114000</v>
      </c>
      <c r="S138" t="s">
        <v>51</v>
      </c>
      <c r="T138" s="16">
        <v>43979</v>
      </c>
      <c r="U138">
        <v>151</v>
      </c>
      <c r="V138">
        <v>156.65</v>
      </c>
      <c r="W138">
        <v>150</v>
      </c>
      <c r="X138">
        <v>155.1</v>
      </c>
      <c r="Y138">
        <v>1056</v>
      </c>
      <c r="Z138">
        <v>4743.13</v>
      </c>
      <c r="AA138">
        <v>4776300</v>
      </c>
      <c r="AB138">
        <v>-58000</v>
      </c>
      <c r="AD138" t="s">
        <v>134</v>
      </c>
      <c r="AE138">
        <v>871</v>
      </c>
      <c r="AF138">
        <v>7915.09</v>
      </c>
      <c r="AG138">
        <v>2619000</v>
      </c>
      <c r="AH138">
        <v>-90000</v>
      </c>
      <c r="AJ138" t="s">
        <v>51</v>
      </c>
      <c r="AK138" s="16">
        <v>43979</v>
      </c>
      <c r="AL138">
        <v>148.65</v>
      </c>
      <c r="AM138">
        <v>150.69999999999999</v>
      </c>
      <c r="AN138">
        <v>148.6</v>
      </c>
      <c r="AO138">
        <v>149.80000000000001</v>
      </c>
      <c r="AP138">
        <v>773</v>
      </c>
      <c r="AQ138">
        <v>3354.8</v>
      </c>
      <c r="AR138">
        <v>4834300</v>
      </c>
      <c r="AS138">
        <v>127600</v>
      </c>
      <c r="AU138" t="s">
        <v>134</v>
      </c>
      <c r="AV138">
        <v>1020</v>
      </c>
      <c r="AW138">
        <v>9336.86</v>
      </c>
      <c r="AX138">
        <v>2709000</v>
      </c>
      <c r="AY138">
        <v>66000</v>
      </c>
      <c r="BA138" t="s">
        <v>51</v>
      </c>
      <c r="BB138" s="16">
        <v>43979</v>
      </c>
      <c r="BC138">
        <v>151.94999999999999</v>
      </c>
      <c r="BD138">
        <v>153.44999999999999</v>
      </c>
      <c r="BE138">
        <v>148.25</v>
      </c>
      <c r="BF138">
        <v>150.19999999999999</v>
      </c>
      <c r="BG138">
        <v>1163</v>
      </c>
      <c r="BH138">
        <v>5102.45</v>
      </c>
      <c r="BI138">
        <v>4706700</v>
      </c>
      <c r="BJ138">
        <v>304500</v>
      </c>
      <c r="BL138" t="s">
        <v>134</v>
      </c>
      <c r="BM138">
        <v>3932</v>
      </c>
      <c r="BN138">
        <v>36323.200000000004</v>
      </c>
      <c r="BO138">
        <v>2643000</v>
      </c>
      <c r="BP138">
        <v>411000</v>
      </c>
      <c r="BR138" t="s">
        <v>51</v>
      </c>
      <c r="BS138" s="16">
        <v>43979</v>
      </c>
      <c r="BT138">
        <v>153.94999999999999</v>
      </c>
      <c r="BU138">
        <v>155.1</v>
      </c>
      <c r="BV138">
        <v>149.80000000000001</v>
      </c>
      <c r="BW138">
        <v>150.80000000000001</v>
      </c>
      <c r="BX138">
        <v>1403</v>
      </c>
      <c r="BY138">
        <v>6187.64</v>
      </c>
      <c r="BZ138">
        <v>4402200</v>
      </c>
      <c r="CA138">
        <v>-162400</v>
      </c>
      <c r="CC138" t="s">
        <v>134</v>
      </c>
      <c r="CD138">
        <v>887</v>
      </c>
      <c r="CE138">
        <v>7952.5999999999995</v>
      </c>
      <c r="CF138">
        <v>2232000</v>
      </c>
      <c r="CG138">
        <v>144000</v>
      </c>
    </row>
    <row r="139" spans="2:85" x14ac:dyDescent="0.3">
      <c r="B139" t="s">
        <v>51</v>
      </c>
      <c r="C139" s="16">
        <v>44007</v>
      </c>
      <c r="D139">
        <v>155.69999999999999</v>
      </c>
      <c r="E139">
        <v>157.44999999999999</v>
      </c>
      <c r="F139">
        <v>152</v>
      </c>
      <c r="G139">
        <v>153.69999999999999</v>
      </c>
      <c r="H139">
        <v>385</v>
      </c>
      <c r="I139">
        <v>1732.15</v>
      </c>
      <c r="J139">
        <v>1226700</v>
      </c>
      <c r="K139">
        <v>620600</v>
      </c>
      <c r="M139" t="s">
        <v>135</v>
      </c>
      <c r="N139">
        <v>3379</v>
      </c>
      <c r="O139">
        <v>14130.09</v>
      </c>
      <c r="P139">
        <v>4217400</v>
      </c>
      <c r="Q139">
        <v>-249750</v>
      </c>
      <c r="S139" t="s">
        <v>51</v>
      </c>
      <c r="T139" s="16">
        <v>44007</v>
      </c>
      <c r="U139">
        <v>151.44999999999999</v>
      </c>
      <c r="V139">
        <v>157</v>
      </c>
      <c r="W139">
        <v>151.44999999999999</v>
      </c>
      <c r="X139">
        <v>155.15</v>
      </c>
      <c r="Y139">
        <v>294</v>
      </c>
      <c r="Z139">
        <v>1324.99</v>
      </c>
      <c r="AA139">
        <v>606100</v>
      </c>
      <c r="AB139">
        <v>342200</v>
      </c>
      <c r="AD139" t="s">
        <v>135</v>
      </c>
      <c r="AE139">
        <v>5118</v>
      </c>
      <c r="AF139">
        <v>22007.589999999997</v>
      </c>
      <c r="AG139">
        <v>4467150</v>
      </c>
      <c r="AH139">
        <v>-140400</v>
      </c>
      <c r="AJ139" t="s">
        <v>51</v>
      </c>
      <c r="AK139" s="16">
        <v>44007</v>
      </c>
      <c r="AL139">
        <v>151</v>
      </c>
      <c r="AM139">
        <v>151</v>
      </c>
      <c r="AN139">
        <v>149.15</v>
      </c>
      <c r="AO139">
        <v>149.94999999999999</v>
      </c>
      <c r="AP139">
        <v>76</v>
      </c>
      <c r="AQ139">
        <v>330.35</v>
      </c>
      <c r="AR139">
        <v>263900</v>
      </c>
      <c r="AS139">
        <v>113100</v>
      </c>
      <c r="AU139" t="s">
        <v>135</v>
      </c>
      <c r="AV139">
        <v>2010</v>
      </c>
      <c r="AW139">
        <v>8258.49</v>
      </c>
      <c r="AX139">
        <v>4607550</v>
      </c>
      <c r="AY139">
        <v>101250</v>
      </c>
      <c r="BA139" t="s">
        <v>51</v>
      </c>
      <c r="BB139" s="16">
        <v>44007</v>
      </c>
      <c r="BC139">
        <v>152</v>
      </c>
      <c r="BD139">
        <v>153.30000000000001</v>
      </c>
      <c r="BE139">
        <v>148.85</v>
      </c>
      <c r="BF139">
        <v>150.6</v>
      </c>
      <c r="BG139">
        <v>45</v>
      </c>
      <c r="BH139">
        <v>197.37</v>
      </c>
      <c r="BI139">
        <v>150800</v>
      </c>
      <c r="BJ139">
        <v>11600</v>
      </c>
      <c r="BL139" t="s">
        <v>135</v>
      </c>
      <c r="BM139">
        <v>2259</v>
      </c>
      <c r="BN139">
        <v>9295.8200000000015</v>
      </c>
      <c r="BO139">
        <v>4506300</v>
      </c>
      <c r="BP139">
        <v>-218700</v>
      </c>
      <c r="BR139" t="s">
        <v>51</v>
      </c>
      <c r="BS139" s="16">
        <v>44007</v>
      </c>
      <c r="BT139">
        <v>154.19999999999999</v>
      </c>
      <c r="BU139">
        <v>154.19999999999999</v>
      </c>
      <c r="BV139">
        <v>151.30000000000001</v>
      </c>
      <c r="BW139">
        <v>151.25</v>
      </c>
      <c r="BX139">
        <v>27</v>
      </c>
      <c r="BY139">
        <v>119.48</v>
      </c>
      <c r="BZ139">
        <v>139200</v>
      </c>
      <c r="CA139">
        <v>29000</v>
      </c>
      <c r="CC139" t="s">
        <v>135</v>
      </c>
      <c r="CD139">
        <v>3313</v>
      </c>
      <c r="CE139">
        <v>13959.18</v>
      </c>
      <c r="CF139">
        <v>4725000</v>
      </c>
      <c r="CG139">
        <v>444150</v>
      </c>
    </row>
    <row r="140" spans="2:85" x14ac:dyDescent="0.3">
      <c r="B140" t="s">
        <v>51</v>
      </c>
      <c r="C140" s="16">
        <v>44042</v>
      </c>
      <c r="D140">
        <v>153.55000000000001</v>
      </c>
      <c r="E140">
        <v>153.55000000000001</v>
      </c>
      <c r="F140">
        <v>153.55000000000001</v>
      </c>
      <c r="G140">
        <v>155.35</v>
      </c>
      <c r="H140">
        <v>1</v>
      </c>
      <c r="I140">
        <v>5.52</v>
      </c>
      <c r="J140">
        <v>10800</v>
      </c>
      <c r="K140">
        <v>0</v>
      </c>
      <c r="M140" t="s">
        <v>136</v>
      </c>
      <c r="N140">
        <v>3025</v>
      </c>
      <c r="O140">
        <v>19608.84</v>
      </c>
      <c r="P140">
        <v>996100</v>
      </c>
      <c r="Q140">
        <v>-124600</v>
      </c>
      <c r="S140" t="s">
        <v>51</v>
      </c>
      <c r="T140" s="16">
        <v>44042</v>
      </c>
      <c r="U140">
        <v>157</v>
      </c>
      <c r="V140">
        <v>157</v>
      </c>
      <c r="W140">
        <v>157</v>
      </c>
      <c r="X140">
        <v>156.44999999999999</v>
      </c>
      <c r="Y140">
        <v>1</v>
      </c>
      <c r="Z140">
        <v>5.65</v>
      </c>
      <c r="AA140">
        <v>10800</v>
      </c>
      <c r="AB140">
        <v>3600</v>
      </c>
      <c r="AD140" t="s">
        <v>136</v>
      </c>
      <c r="AE140">
        <v>3144</v>
      </c>
      <c r="AF140">
        <v>19889.800000000003</v>
      </c>
      <c r="AG140">
        <v>1120700</v>
      </c>
      <c r="AH140">
        <v>12600</v>
      </c>
      <c r="AJ140" t="s">
        <v>51</v>
      </c>
      <c r="AK140" s="16">
        <v>44042</v>
      </c>
      <c r="AL140">
        <v>151.4</v>
      </c>
      <c r="AM140">
        <v>151.4</v>
      </c>
      <c r="AN140">
        <v>151.4</v>
      </c>
      <c r="AO140">
        <v>150.75</v>
      </c>
      <c r="AP140">
        <v>1</v>
      </c>
      <c r="AQ140">
        <v>5.45</v>
      </c>
      <c r="AR140">
        <v>7200</v>
      </c>
      <c r="AS140">
        <v>3600</v>
      </c>
      <c r="AU140" t="s">
        <v>136</v>
      </c>
      <c r="AV140">
        <v>1156</v>
      </c>
      <c r="AW140">
        <v>7114.09</v>
      </c>
      <c r="AX140">
        <v>1108100</v>
      </c>
      <c r="AY140">
        <v>121100</v>
      </c>
      <c r="BA140" t="s">
        <v>51</v>
      </c>
      <c r="BB140" s="16">
        <v>44042</v>
      </c>
      <c r="BC140">
        <v>0</v>
      </c>
      <c r="BD140">
        <v>0</v>
      </c>
      <c r="BE140">
        <v>0</v>
      </c>
      <c r="BF140">
        <v>151.30000000000001</v>
      </c>
      <c r="BG140">
        <v>0</v>
      </c>
      <c r="BH140">
        <v>0</v>
      </c>
      <c r="BI140">
        <v>3600</v>
      </c>
      <c r="BJ140">
        <v>0</v>
      </c>
      <c r="BL140" t="s">
        <v>136</v>
      </c>
      <c r="BM140">
        <v>1169</v>
      </c>
      <c r="BN140">
        <v>7201.34</v>
      </c>
      <c r="BO140">
        <v>987000</v>
      </c>
      <c r="BP140">
        <v>-8400</v>
      </c>
      <c r="BR140" t="s">
        <v>51</v>
      </c>
      <c r="BS140" s="16">
        <v>44042</v>
      </c>
      <c r="BT140">
        <v>0</v>
      </c>
      <c r="BU140">
        <v>0</v>
      </c>
      <c r="BV140">
        <v>0</v>
      </c>
      <c r="BW140">
        <v>152.65</v>
      </c>
      <c r="BX140">
        <v>0</v>
      </c>
      <c r="BY140">
        <v>0</v>
      </c>
      <c r="BZ140">
        <v>3600</v>
      </c>
      <c r="CA140">
        <v>0</v>
      </c>
      <c r="CC140" t="s">
        <v>136</v>
      </c>
      <c r="CD140">
        <v>1720</v>
      </c>
      <c r="CE140">
        <v>10819.01</v>
      </c>
      <c r="CF140">
        <v>995400</v>
      </c>
      <c r="CG140">
        <v>44800</v>
      </c>
    </row>
    <row r="141" spans="2:85" x14ac:dyDescent="0.3">
      <c r="B141" t="s">
        <v>52</v>
      </c>
      <c r="C141" s="16">
        <v>43979</v>
      </c>
      <c r="D141">
        <v>38.85</v>
      </c>
      <c r="E141">
        <v>39.85</v>
      </c>
      <c r="F141">
        <v>36.700000000000003</v>
      </c>
      <c r="G141">
        <v>37.25</v>
      </c>
      <c r="H141">
        <v>4292</v>
      </c>
      <c r="I141">
        <v>11397.01</v>
      </c>
      <c r="J141">
        <v>50099000</v>
      </c>
      <c r="K141">
        <v>-3122000</v>
      </c>
      <c r="M141" t="s">
        <v>137</v>
      </c>
      <c r="N141">
        <v>6562</v>
      </c>
      <c r="O141">
        <v>16360.970000000001</v>
      </c>
      <c r="P141">
        <v>5836100</v>
      </c>
      <c r="Q141">
        <v>741000</v>
      </c>
      <c r="S141" t="s">
        <v>52</v>
      </c>
      <c r="T141" s="16">
        <v>43979</v>
      </c>
      <c r="U141">
        <v>39.4</v>
      </c>
      <c r="V141">
        <v>40</v>
      </c>
      <c r="W141">
        <v>38.9</v>
      </c>
      <c r="X141">
        <v>39.35</v>
      </c>
      <c r="Y141">
        <v>2455</v>
      </c>
      <c r="Z141">
        <v>6786.03</v>
      </c>
      <c r="AA141">
        <v>53221000</v>
      </c>
      <c r="AB141">
        <v>-2744000</v>
      </c>
      <c r="AD141" t="s">
        <v>137</v>
      </c>
      <c r="AE141">
        <v>2814</v>
      </c>
      <c r="AF141">
        <v>7560.87</v>
      </c>
      <c r="AG141">
        <v>5095100</v>
      </c>
      <c r="AH141">
        <v>158600</v>
      </c>
      <c r="AJ141" t="s">
        <v>52</v>
      </c>
      <c r="AK141" s="16">
        <v>43979</v>
      </c>
      <c r="AL141">
        <v>38.15</v>
      </c>
      <c r="AM141">
        <v>40.049999999999997</v>
      </c>
      <c r="AN141">
        <v>37.9</v>
      </c>
      <c r="AO141">
        <v>39.299999999999997</v>
      </c>
      <c r="AP141">
        <v>3160</v>
      </c>
      <c r="AQ141">
        <v>8623.48</v>
      </c>
      <c r="AR141">
        <v>55965000</v>
      </c>
      <c r="AS141">
        <v>-1393000</v>
      </c>
      <c r="AU141" t="s">
        <v>137</v>
      </c>
      <c r="AV141">
        <v>2094</v>
      </c>
      <c r="AW141">
        <v>5495.4400000000005</v>
      </c>
      <c r="AX141">
        <v>4936500</v>
      </c>
      <c r="AY141">
        <v>142800</v>
      </c>
      <c r="BA141" t="s">
        <v>52</v>
      </c>
      <c r="BB141" s="16">
        <v>43979</v>
      </c>
      <c r="BC141">
        <v>40.25</v>
      </c>
      <c r="BD141">
        <v>40.65</v>
      </c>
      <c r="BE141">
        <v>37.6</v>
      </c>
      <c r="BF141">
        <v>38.200000000000003</v>
      </c>
      <c r="BG141">
        <v>4073</v>
      </c>
      <c r="BH141">
        <v>11141.57</v>
      </c>
      <c r="BI141">
        <v>57358000</v>
      </c>
      <c r="BJ141">
        <v>-1260000</v>
      </c>
      <c r="BL141" t="s">
        <v>137</v>
      </c>
      <c r="BM141">
        <v>2689</v>
      </c>
      <c r="BN141">
        <v>6900.04</v>
      </c>
      <c r="BO141">
        <v>4793700</v>
      </c>
      <c r="BP141">
        <v>266900</v>
      </c>
      <c r="BR141" t="s">
        <v>52</v>
      </c>
      <c r="BS141" s="16">
        <v>43979</v>
      </c>
      <c r="BT141">
        <v>43.5</v>
      </c>
      <c r="BU141">
        <v>43.5</v>
      </c>
      <c r="BV141">
        <v>39</v>
      </c>
      <c r="BW141">
        <v>39.5</v>
      </c>
      <c r="BX141">
        <v>5253</v>
      </c>
      <c r="BY141">
        <v>14835.55</v>
      </c>
      <c r="BZ141">
        <v>58618000</v>
      </c>
      <c r="CA141">
        <v>1162000</v>
      </c>
      <c r="CC141" t="s">
        <v>137</v>
      </c>
      <c r="CD141">
        <v>5074</v>
      </c>
      <c r="CE141">
        <v>13203.880000000001</v>
      </c>
      <c r="CF141">
        <v>4526800</v>
      </c>
      <c r="CG141">
        <v>760700</v>
      </c>
    </row>
    <row r="142" spans="2:85" x14ac:dyDescent="0.3">
      <c r="B142" t="s">
        <v>52</v>
      </c>
      <c r="C142" s="16">
        <v>44007</v>
      </c>
      <c r="D142">
        <v>39</v>
      </c>
      <c r="E142">
        <v>39.85</v>
      </c>
      <c r="F142">
        <v>36.799999999999997</v>
      </c>
      <c r="G142">
        <v>37.35</v>
      </c>
      <c r="H142">
        <v>2014</v>
      </c>
      <c r="I142">
        <v>5340.76</v>
      </c>
      <c r="J142">
        <v>13181000</v>
      </c>
      <c r="K142">
        <v>7847000</v>
      </c>
      <c r="M142" t="s">
        <v>138</v>
      </c>
      <c r="N142">
        <v>10049</v>
      </c>
      <c r="O142">
        <v>72269.03</v>
      </c>
      <c r="P142">
        <v>2438200</v>
      </c>
      <c r="Q142">
        <v>91200</v>
      </c>
      <c r="S142" t="s">
        <v>52</v>
      </c>
      <c r="T142" s="16">
        <v>44007</v>
      </c>
      <c r="U142">
        <v>39.5</v>
      </c>
      <c r="V142">
        <v>40.049999999999997</v>
      </c>
      <c r="W142">
        <v>38.950000000000003</v>
      </c>
      <c r="X142">
        <v>39.4</v>
      </c>
      <c r="Y142">
        <v>440</v>
      </c>
      <c r="Z142">
        <v>1219.6600000000001</v>
      </c>
      <c r="AA142">
        <v>5334000</v>
      </c>
      <c r="AB142">
        <v>728000</v>
      </c>
      <c r="AD142" t="s">
        <v>138</v>
      </c>
      <c r="AE142">
        <v>4536</v>
      </c>
      <c r="AF142">
        <v>32076.17</v>
      </c>
      <c r="AG142">
        <v>2347000</v>
      </c>
      <c r="AH142">
        <v>-59200</v>
      </c>
      <c r="AJ142" t="s">
        <v>52</v>
      </c>
      <c r="AK142" s="16">
        <v>44007</v>
      </c>
      <c r="AL142">
        <v>38.35</v>
      </c>
      <c r="AM142">
        <v>40</v>
      </c>
      <c r="AN142">
        <v>38.15</v>
      </c>
      <c r="AO142">
        <v>39.299999999999997</v>
      </c>
      <c r="AP142">
        <v>631</v>
      </c>
      <c r="AQ142">
        <v>1729.12</v>
      </c>
      <c r="AR142">
        <v>4606000</v>
      </c>
      <c r="AS142">
        <v>1477000</v>
      </c>
      <c r="AU142" t="s">
        <v>138</v>
      </c>
      <c r="AV142">
        <v>10022</v>
      </c>
      <c r="AW142">
        <v>70533.13</v>
      </c>
      <c r="AX142">
        <v>2406200</v>
      </c>
      <c r="AY142">
        <v>34600</v>
      </c>
      <c r="BA142" t="s">
        <v>52</v>
      </c>
      <c r="BB142" s="16">
        <v>44007</v>
      </c>
      <c r="BC142">
        <v>40.1</v>
      </c>
      <c r="BD142">
        <v>40.75</v>
      </c>
      <c r="BE142">
        <v>37.85</v>
      </c>
      <c r="BF142">
        <v>38.35</v>
      </c>
      <c r="BG142">
        <v>297</v>
      </c>
      <c r="BH142">
        <v>819.32</v>
      </c>
      <c r="BI142">
        <v>3129000</v>
      </c>
      <c r="BJ142">
        <v>525000</v>
      </c>
      <c r="BL142" t="s">
        <v>138</v>
      </c>
      <c r="BM142">
        <v>4512</v>
      </c>
      <c r="BN142">
        <v>30876.74</v>
      </c>
      <c r="BO142">
        <v>2371600</v>
      </c>
      <c r="BP142">
        <v>-30000</v>
      </c>
      <c r="BR142" t="s">
        <v>52</v>
      </c>
      <c r="BS142" s="16">
        <v>44007</v>
      </c>
      <c r="BT142">
        <v>43.6</v>
      </c>
      <c r="BU142">
        <v>43.6</v>
      </c>
      <c r="BV142">
        <v>39.6</v>
      </c>
      <c r="BW142">
        <v>39.700000000000003</v>
      </c>
      <c r="BX142">
        <v>317</v>
      </c>
      <c r="BY142">
        <v>898.54</v>
      </c>
      <c r="BZ142">
        <v>2604000</v>
      </c>
      <c r="CA142">
        <v>882000</v>
      </c>
      <c r="CC142" t="s">
        <v>138</v>
      </c>
      <c r="CD142">
        <v>5125</v>
      </c>
      <c r="CE142">
        <v>35049.64</v>
      </c>
      <c r="CF142">
        <v>2401600</v>
      </c>
      <c r="CG142">
        <v>55600</v>
      </c>
    </row>
    <row r="143" spans="2:85" x14ac:dyDescent="0.3">
      <c r="B143" t="s">
        <v>52</v>
      </c>
      <c r="C143" s="16">
        <v>44042</v>
      </c>
      <c r="D143">
        <v>39.75</v>
      </c>
      <c r="E143">
        <v>39.75</v>
      </c>
      <c r="F143">
        <v>37.1</v>
      </c>
      <c r="G143">
        <v>37.200000000000003</v>
      </c>
      <c r="H143">
        <v>12</v>
      </c>
      <c r="I143">
        <v>38.369999999999997</v>
      </c>
      <c r="J143">
        <v>255000</v>
      </c>
      <c r="K143">
        <v>42500</v>
      </c>
      <c r="M143" t="s">
        <v>139</v>
      </c>
      <c r="N143">
        <v>14158</v>
      </c>
      <c r="O143">
        <v>47173.909999999996</v>
      </c>
      <c r="P143">
        <v>19942600</v>
      </c>
      <c r="Q143">
        <v>252800</v>
      </c>
      <c r="S143" t="s">
        <v>52</v>
      </c>
      <c r="T143" s="16">
        <v>44042</v>
      </c>
      <c r="U143">
        <v>40.200000000000003</v>
      </c>
      <c r="V143">
        <v>40.200000000000003</v>
      </c>
      <c r="W143">
        <v>39.6</v>
      </c>
      <c r="X143">
        <v>39.65</v>
      </c>
      <c r="Y143">
        <v>6</v>
      </c>
      <c r="Z143">
        <v>20.239999999999998</v>
      </c>
      <c r="AA143">
        <v>212500</v>
      </c>
      <c r="AB143">
        <v>17000</v>
      </c>
      <c r="AD143" t="s">
        <v>139</v>
      </c>
      <c r="AE143">
        <v>12086</v>
      </c>
      <c r="AF143">
        <v>39598.259999999995</v>
      </c>
      <c r="AG143">
        <v>19689800</v>
      </c>
      <c r="AH143">
        <v>922900</v>
      </c>
      <c r="AJ143" t="s">
        <v>52</v>
      </c>
      <c r="AK143" s="16">
        <v>44042</v>
      </c>
      <c r="AL143">
        <v>38.65</v>
      </c>
      <c r="AM143">
        <v>39.65</v>
      </c>
      <c r="AN143">
        <v>38.65</v>
      </c>
      <c r="AO143">
        <v>39.450000000000003</v>
      </c>
      <c r="AP143">
        <v>9</v>
      </c>
      <c r="AQ143">
        <v>29.96</v>
      </c>
      <c r="AR143">
        <v>195500</v>
      </c>
      <c r="AS143">
        <v>51000</v>
      </c>
      <c r="AU143" t="s">
        <v>139</v>
      </c>
      <c r="AV143">
        <v>16545</v>
      </c>
      <c r="AW143">
        <v>52762.219999999994</v>
      </c>
      <c r="AX143">
        <v>18766900</v>
      </c>
      <c r="AY143">
        <v>476500</v>
      </c>
      <c r="BA143" t="s">
        <v>52</v>
      </c>
      <c r="BB143" s="16">
        <v>44042</v>
      </c>
      <c r="BC143">
        <v>40.4</v>
      </c>
      <c r="BD143">
        <v>40.700000000000003</v>
      </c>
      <c r="BE143">
        <v>37.6</v>
      </c>
      <c r="BF143">
        <v>38.6</v>
      </c>
      <c r="BG143">
        <v>9</v>
      </c>
      <c r="BH143">
        <v>30.31</v>
      </c>
      <c r="BI143">
        <v>144500</v>
      </c>
      <c r="BJ143">
        <v>25500</v>
      </c>
      <c r="BL143" t="s">
        <v>139</v>
      </c>
      <c r="BM143">
        <v>20939</v>
      </c>
      <c r="BN143">
        <v>66307.01999999999</v>
      </c>
      <c r="BO143">
        <v>18290400</v>
      </c>
      <c r="BP143">
        <v>1882700</v>
      </c>
      <c r="BR143" t="s">
        <v>52</v>
      </c>
      <c r="BS143" s="16">
        <v>44042</v>
      </c>
      <c r="BT143">
        <v>41</v>
      </c>
      <c r="BU143">
        <v>41</v>
      </c>
      <c r="BV143">
        <v>39.700000000000003</v>
      </c>
      <c r="BW143">
        <v>39.700000000000003</v>
      </c>
      <c r="BX143">
        <v>6</v>
      </c>
      <c r="BY143">
        <v>20.47</v>
      </c>
      <c r="BZ143">
        <v>119000</v>
      </c>
      <c r="CA143">
        <v>17000</v>
      </c>
      <c r="CC143" t="s">
        <v>139</v>
      </c>
      <c r="CD143">
        <v>7291</v>
      </c>
      <c r="CE143">
        <v>24614.170000000002</v>
      </c>
      <c r="CF143">
        <v>16407700</v>
      </c>
      <c r="CG143">
        <v>218700</v>
      </c>
    </row>
    <row r="144" spans="2:85" x14ac:dyDescent="0.3">
      <c r="B144" t="s">
        <v>53</v>
      </c>
      <c r="C144" s="16">
        <v>43979</v>
      </c>
      <c r="D144">
        <v>86.55</v>
      </c>
      <c r="E144">
        <v>87.35</v>
      </c>
      <c r="F144">
        <v>84.85</v>
      </c>
      <c r="G144">
        <v>87.2</v>
      </c>
      <c r="H144">
        <v>1630</v>
      </c>
      <c r="I144">
        <v>7487.16</v>
      </c>
      <c r="J144">
        <v>20178522</v>
      </c>
      <c r="K144">
        <v>-1866900</v>
      </c>
      <c r="M144" t="s">
        <v>140</v>
      </c>
      <c r="N144">
        <v>6344</v>
      </c>
      <c r="O144">
        <v>19814.55</v>
      </c>
      <c r="P144">
        <v>109829100</v>
      </c>
      <c r="Q144">
        <v>1953300</v>
      </c>
      <c r="S144" t="s">
        <v>53</v>
      </c>
      <c r="T144" s="16">
        <v>43979</v>
      </c>
      <c r="U144">
        <v>86.8</v>
      </c>
      <c r="V144">
        <v>87.9</v>
      </c>
      <c r="W144">
        <v>85.35</v>
      </c>
      <c r="X144">
        <v>87.55</v>
      </c>
      <c r="Y144">
        <v>1577</v>
      </c>
      <c r="Z144">
        <v>7319.64</v>
      </c>
      <c r="AA144">
        <v>22045422</v>
      </c>
      <c r="AB144">
        <v>-741426</v>
      </c>
      <c r="AD144" t="s">
        <v>140</v>
      </c>
      <c r="AE144">
        <v>11228</v>
      </c>
      <c r="AF144">
        <v>35475.01</v>
      </c>
      <c r="AG144">
        <v>107875800</v>
      </c>
      <c r="AH144">
        <v>1171700</v>
      </c>
      <c r="AJ144" t="s">
        <v>53</v>
      </c>
      <c r="AK144" s="16">
        <v>43979</v>
      </c>
      <c r="AL144">
        <v>82.1</v>
      </c>
      <c r="AM144">
        <v>86.5</v>
      </c>
      <c r="AN144">
        <v>82.05</v>
      </c>
      <c r="AO144">
        <v>86.2</v>
      </c>
      <c r="AP144">
        <v>2172</v>
      </c>
      <c r="AQ144">
        <v>9818.36</v>
      </c>
      <c r="AR144">
        <v>22786848</v>
      </c>
      <c r="AS144">
        <v>-517398</v>
      </c>
      <c r="AU144" t="s">
        <v>140</v>
      </c>
      <c r="AV144">
        <v>6308</v>
      </c>
      <c r="AW144">
        <v>19715.210000000003</v>
      </c>
      <c r="AX144">
        <v>106704100</v>
      </c>
      <c r="AY144">
        <v>91000</v>
      </c>
      <c r="BA144" t="s">
        <v>53</v>
      </c>
      <c r="BB144" s="16">
        <v>43979</v>
      </c>
      <c r="BC144">
        <v>81.95</v>
      </c>
      <c r="BD144">
        <v>83.2</v>
      </c>
      <c r="BE144">
        <v>80.75</v>
      </c>
      <c r="BF144">
        <v>82</v>
      </c>
      <c r="BG144">
        <v>2043</v>
      </c>
      <c r="BH144">
        <v>8957.7800000000007</v>
      </c>
      <c r="BI144">
        <v>23304246</v>
      </c>
      <c r="BJ144">
        <v>314706</v>
      </c>
      <c r="BL144" t="s">
        <v>140</v>
      </c>
      <c r="BM144">
        <v>9223</v>
      </c>
      <c r="BN144">
        <v>29503.820000000003</v>
      </c>
      <c r="BO144">
        <v>106613100</v>
      </c>
      <c r="BP144">
        <v>-784800</v>
      </c>
      <c r="BR144" t="s">
        <v>53</v>
      </c>
      <c r="BS144" s="16">
        <v>43979</v>
      </c>
      <c r="BT144">
        <v>86.65</v>
      </c>
      <c r="BU144">
        <v>86.65</v>
      </c>
      <c r="BV144">
        <v>80.650000000000006</v>
      </c>
      <c r="BW144">
        <v>81</v>
      </c>
      <c r="BX144">
        <v>1685</v>
      </c>
      <c r="BY144">
        <v>7409.35</v>
      </c>
      <c r="BZ144">
        <v>22989540</v>
      </c>
      <c r="CA144">
        <v>-432054</v>
      </c>
      <c r="CC144" t="s">
        <v>140</v>
      </c>
      <c r="CD144">
        <v>26168</v>
      </c>
      <c r="CE144">
        <v>85530.26</v>
      </c>
      <c r="CF144">
        <v>107397900</v>
      </c>
      <c r="CG144">
        <v>-5818600</v>
      </c>
    </row>
    <row r="145" spans="2:85" x14ac:dyDescent="0.3">
      <c r="B145" t="s">
        <v>53</v>
      </c>
      <c r="C145" s="16">
        <v>44007</v>
      </c>
      <c r="D145">
        <v>86.15</v>
      </c>
      <c r="E145">
        <v>87.55</v>
      </c>
      <c r="F145">
        <v>85.2</v>
      </c>
      <c r="G145">
        <v>87.45</v>
      </c>
      <c r="H145">
        <v>917</v>
      </c>
      <c r="I145">
        <v>4220.3</v>
      </c>
      <c r="J145">
        <v>6694170</v>
      </c>
      <c r="K145">
        <v>3088386</v>
      </c>
      <c r="M145" t="s">
        <v>141</v>
      </c>
      <c r="N145">
        <v>3986</v>
      </c>
      <c r="O145">
        <v>18028.02</v>
      </c>
      <c r="P145">
        <v>4071000</v>
      </c>
      <c r="Q145">
        <v>271000</v>
      </c>
      <c r="S145" t="s">
        <v>53</v>
      </c>
      <c r="T145" s="16">
        <v>44007</v>
      </c>
      <c r="U145">
        <v>87.15</v>
      </c>
      <c r="V145">
        <v>88.15</v>
      </c>
      <c r="W145">
        <v>85.75</v>
      </c>
      <c r="X145">
        <v>87.85</v>
      </c>
      <c r="Y145">
        <v>425</v>
      </c>
      <c r="Z145">
        <v>1983.25</v>
      </c>
      <c r="AA145">
        <v>3605784</v>
      </c>
      <c r="AB145">
        <v>949452</v>
      </c>
      <c r="AD145" t="s">
        <v>141</v>
      </c>
      <c r="AE145">
        <v>2487</v>
      </c>
      <c r="AF145">
        <v>11444.240000000002</v>
      </c>
      <c r="AG145">
        <v>3800000</v>
      </c>
      <c r="AH145">
        <v>-76000</v>
      </c>
      <c r="AJ145" t="s">
        <v>53</v>
      </c>
      <c r="AK145" s="16">
        <v>44007</v>
      </c>
      <c r="AL145">
        <v>83.1</v>
      </c>
      <c r="AM145">
        <v>86.65</v>
      </c>
      <c r="AN145">
        <v>82.7</v>
      </c>
      <c r="AO145">
        <v>86.4</v>
      </c>
      <c r="AP145">
        <v>445</v>
      </c>
      <c r="AQ145">
        <v>2011.66</v>
      </c>
      <c r="AR145">
        <v>2656332</v>
      </c>
      <c r="AS145">
        <v>890778</v>
      </c>
      <c r="AU145" t="s">
        <v>141</v>
      </c>
      <c r="AV145">
        <v>2718</v>
      </c>
      <c r="AW145">
        <v>12073.14</v>
      </c>
      <c r="AX145">
        <v>3876000</v>
      </c>
      <c r="AY145">
        <v>-30000</v>
      </c>
      <c r="BA145" t="s">
        <v>53</v>
      </c>
      <c r="BB145" s="16">
        <v>44007</v>
      </c>
      <c r="BC145">
        <v>82.1</v>
      </c>
      <c r="BD145">
        <v>83.4</v>
      </c>
      <c r="BE145">
        <v>81.3</v>
      </c>
      <c r="BF145">
        <v>82.15</v>
      </c>
      <c r="BG145">
        <v>370</v>
      </c>
      <c r="BH145">
        <v>1627.92</v>
      </c>
      <c r="BI145">
        <v>1765554</v>
      </c>
      <c r="BJ145">
        <v>1018794</v>
      </c>
      <c r="BL145" t="s">
        <v>141</v>
      </c>
      <c r="BM145">
        <v>3629</v>
      </c>
      <c r="BN145">
        <v>16045.71</v>
      </c>
      <c r="BO145">
        <v>3906000</v>
      </c>
      <c r="BP145">
        <v>213000</v>
      </c>
      <c r="BR145" t="s">
        <v>53</v>
      </c>
      <c r="BS145" s="16">
        <v>44007</v>
      </c>
      <c r="BT145">
        <v>87</v>
      </c>
      <c r="BU145">
        <v>87</v>
      </c>
      <c r="BV145">
        <v>80.900000000000006</v>
      </c>
      <c r="BW145">
        <v>81.3</v>
      </c>
      <c r="BX145">
        <v>143</v>
      </c>
      <c r="BY145">
        <v>627.67999999999995</v>
      </c>
      <c r="BZ145">
        <v>746760</v>
      </c>
      <c r="CA145">
        <v>266700</v>
      </c>
      <c r="CC145" t="s">
        <v>141</v>
      </c>
      <c r="CD145">
        <v>3550</v>
      </c>
      <c r="CE145">
        <v>15804.77</v>
      </c>
      <c r="CF145">
        <v>3693000</v>
      </c>
      <c r="CG145">
        <v>-256000</v>
      </c>
    </row>
    <row r="146" spans="2:85" x14ac:dyDescent="0.3">
      <c r="B146" t="s">
        <v>53</v>
      </c>
      <c r="C146" s="16">
        <v>44042</v>
      </c>
      <c r="D146">
        <v>0</v>
      </c>
      <c r="E146">
        <v>0</v>
      </c>
      <c r="F146">
        <v>0</v>
      </c>
      <c r="G146">
        <v>87.9</v>
      </c>
      <c r="H146">
        <v>0</v>
      </c>
      <c r="I146">
        <v>0</v>
      </c>
      <c r="J146">
        <v>30500</v>
      </c>
      <c r="K146">
        <v>0</v>
      </c>
      <c r="M146" t="s">
        <v>142</v>
      </c>
      <c r="N146">
        <v>4551</v>
      </c>
      <c r="O146">
        <v>27487.599999999999</v>
      </c>
      <c r="P146">
        <v>26480000</v>
      </c>
      <c r="Q146">
        <v>691200</v>
      </c>
      <c r="S146" t="s">
        <v>53</v>
      </c>
      <c r="T146" s="16">
        <v>44042</v>
      </c>
      <c r="U146">
        <v>87</v>
      </c>
      <c r="V146">
        <v>87</v>
      </c>
      <c r="W146">
        <v>87</v>
      </c>
      <c r="X146">
        <v>88.75</v>
      </c>
      <c r="Y146">
        <v>1</v>
      </c>
      <c r="Z146">
        <v>5.3</v>
      </c>
      <c r="AA146">
        <v>30500</v>
      </c>
      <c r="AB146">
        <v>-6100</v>
      </c>
      <c r="AD146" t="s">
        <v>142</v>
      </c>
      <c r="AE146">
        <v>1932</v>
      </c>
      <c r="AF146">
        <v>11643.55</v>
      </c>
      <c r="AG146">
        <v>25788800</v>
      </c>
      <c r="AH146">
        <v>656000</v>
      </c>
      <c r="AJ146" t="s">
        <v>53</v>
      </c>
      <c r="AK146" s="16">
        <v>44042</v>
      </c>
      <c r="AL146">
        <v>85.2</v>
      </c>
      <c r="AM146">
        <v>85.2</v>
      </c>
      <c r="AN146">
        <v>85.2</v>
      </c>
      <c r="AO146">
        <v>87.05</v>
      </c>
      <c r="AP146">
        <v>2</v>
      </c>
      <c r="AQ146">
        <v>10.39</v>
      </c>
      <c r="AR146">
        <v>36600</v>
      </c>
      <c r="AS146">
        <v>12200</v>
      </c>
      <c r="AU146" t="s">
        <v>142</v>
      </c>
      <c r="AV146">
        <v>1966</v>
      </c>
      <c r="AW146">
        <v>11592.160000000002</v>
      </c>
      <c r="AX146">
        <v>25132800</v>
      </c>
      <c r="AY146">
        <v>697600</v>
      </c>
      <c r="BA146" t="s">
        <v>53</v>
      </c>
      <c r="BB146" s="16">
        <v>44042</v>
      </c>
      <c r="BC146">
        <v>82.9</v>
      </c>
      <c r="BD146">
        <v>82.9</v>
      </c>
      <c r="BE146">
        <v>82.9</v>
      </c>
      <c r="BF146">
        <v>82.6</v>
      </c>
      <c r="BG146">
        <v>1</v>
      </c>
      <c r="BH146">
        <v>5.05</v>
      </c>
      <c r="BI146">
        <v>24400</v>
      </c>
      <c r="BJ146">
        <v>6100</v>
      </c>
      <c r="BL146" t="s">
        <v>142</v>
      </c>
      <c r="BM146">
        <v>1297</v>
      </c>
      <c r="BN146">
        <v>7594.75</v>
      </c>
      <c r="BO146">
        <v>24435200</v>
      </c>
      <c r="BP146">
        <v>438400</v>
      </c>
      <c r="BR146" t="s">
        <v>53</v>
      </c>
      <c r="BS146" s="16">
        <v>44042</v>
      </c>
      <c r="BT146">
        <v>0</v>
      </c>
      <c r="BU146">
        <v>0</v>
      </c>
      <c r="BV146">
        <v>0</v>
      </c>
      <c r="BW146">
        <v>81.75</v>
      </c>
      <c r="BX146">
        <v>0</v>
      </c>
      <c r="BY146">
        <v>0</v>
      </c>
      <c r="BZ146">
        <v>18300</v>
      </c>
      <c r="CA146">
        <v>0</v>
      </c>
      <c r="CC146" t="s">
        <v>142</v>
      </c>
      <c r="CD146">
        <v>2888</v>
      </c>
      <c r="CE146">
        <v>16876.240000000002</v>
      </c>
      <c r="CF146">
        <v>23996800</v>
      </c>
      <c r="CG146">
        <v>649600</v>
      </c>
    </row>
    <row r="147" spans="2:85" x14ac:dyDescent="0.3">
      <c r="B147" t="s">
        <v>54</v>
      </c>
      <c r="C147" s="16">
        <v>43979</v>
      </c>
      <c r="D147">
        <v>345.85</v>
      </c>
      <c r="E147">
        <v>363.5</v>
      </c>
      <c r="F147">
        <v>344.8</v>
      </c>
      <c r="G147">
        <v>351.75</v>
      </c>
      <c r="H147">
        <v>6908</v>
      </c>
      <c r="I147">
        <v>34457.370000000003</v>
      </c>
      <c r="J147">
        <v>3190600</v>
      </c>
      <c r="K147">
        <v>105000</v>
      </c>
      <c r="M147" t="s">
        <v>143</v>
      </c>
      <c r="N147">
        <v>671</v>
      </c>
      <c r="O147">
        <v>1570.06</v>
      </c>
      <c r="P147">
        <v>21190400</v>
      </c>
      <c r="Q147">
        <v>-1038400</v>
      </c>
      <c r="S147" t="s">
        <v>54</v>
      </c>
      <c r="T147" s="16">
        <v>43979</v>
      </c>
      <c r="U147">
        <v>347.25</v>
      </c>
      <c r="V147">
        <v>354.85</v>
      </c>
      <c r="W147">
        <v>344.5</v>
      </c>
      <c r="X147">
        <v>350.25</v>
      </c>
      <c r="Y147">
        <v>3392</v>
      </c>
      <c r="Z147">
        <v>16610.82</v>
      </c>
      <c r="AA147">
        <v>3085600</v>
      </c>
      <c r="AB147">
        <v>-196000</v>
      </c>
      <c r="AD147" t="s">
        <v>143</v>
      </c>
      <c r="AE147">
        <v>425</v>
      </c>
      <c r="AF147">
        <v>1016.49</v>
      </c>
      <c r="AG147">
        <v>22228800</v>
      </c>
      <c r="AH147">
        <v>-1258400</v>
      </c>
      <c r="AJ147" t="s">
        <v>54</v>
      </c>
      <c r="AK147" s="16">
        <v>43979</v>
      </c>
      <c r="AL147">
        <v>333</v>
      </c>
      <c r="AM147">
        <v>351</v>
      </c>
      <c r="AN147">
        <v>326.60000000000002</v>
      </c>
      <c r="AO147">
        <v>344.15</v>
      </c>
      <c r="AP147">
        <v>3080</v>
      </c>
      <c r="AQ147">
        <v>14660.72</v>
      </c>
      <c r="AR147">
        <v>3281600</v>
      </c>
      <c r="AS147">
        <v>107800</v>
      </c>
      <c r="AU147" t="s">
        <v>143</v>
      </c>
      <c r="AV147">
        <v>470</v>
      </c>
      <c r="AW147">
        <v>1130.4100000000001</v>
      </c>
      <c r="AX147">
        <v>23487200</v>
      </c>
      <c r="AY147">
        <v>-598400</v>
      </c>
      <c r="BA147" t="s">
        <v>54</v>
      </c>
      <c r="BB147" s="16">
        <v>43979</v>
      </c>
      <c r="BC147">
        <v>329.45</v>
      </c>
      <c r="BD147">
        <v>337.9</v>
      </c>
      <c r="BE147">
        <v>326.7</v>
      </c>
      <c r="BF147">
        <v>330.55</v>
      </c>
      <c r="BG147">
        <v>2512</v>
      </c>
      <c r="BH147">
        <v>11704.88</v>
      </c>
      <c r="BI147">
        <v>3173800</v>
      </c>
      <c r="BJ147">
        <v>-408800</v>
      </c>
      <c r="BL147" t="s">
        <v>143</v>
      </c>
      <c r="BM147">
        <v>1102</v>
      </c>
      <c r="BN147">
        <v>2686.96</v>
      </c>
      <c r="BO147">
        <v>24085600</v>
      </c>
      <c r="BP147">
        <v>-3379200</v>
      </c>
      <c r="BR147" t="s">
        <v>54</v>
      </c>
      <c r="BS147" s="16">
        <v>43979</v>
      </c>
      <c r="BT147">
        <v>338.1</v>
      </c>
      <c r="BU147">
        <v>339.2</v>
      </c>
      <c r="BV147">
        <v>323.35000000000002</v>
      </c>
      <c r="BW147">
        <v>324.8</v>
      </c>
      <c r="BX147">
        <v>2160</v>
      </c>
      <c r="BY147">
        <v>9975.01</v>
      </c>
      <c r="BZ147">
        <v>3582600</v>
      </c>
      <c r="CA147">
        <v>-121800</v>
      </c>
      <c r="CC147" t="s">
        <v>143</v>
      </c>
      <c r="CD147">
        <v>1048</v>
      </c>
      <c r="CE147">
        <v>2559.71</v>
      </c>
      <c r="CF147">
        <v>27464800</v>
      </c>
      <c r="CG147">
        <v>-941600</v>
      </c>
    </row>
    <row r="148" spans="2:85" x14ac:dyDescent="0.3">
      <c r="B148" t="s">
        <v>54</v>
      </c>
      <c r="C148" s="16">
        <v>44007</v>
      </c>
      <c r="D148">
        <v>346.25</v>
      </c>
      <c r="E148">
        <v>364</v>
      </c>
      <c r="F148">
        <v>346.1</v>
      </c>
      <c r="G148">
        <v>352.5</v>
      </c>
      <c r="H148">
        <v>1343</v>
      </c>
      <c r="I148">
        <v>6696.46</v>
      </c>
      <c r="J148">
        <v>1227800</v>
      </c>
      <c r="K148">
        <v>701400</v>
      </c>
      <c r="M148" t="s">
        <v>507</v>
      </c>
      <c r="N148">
        <v>21435</v>
      </c>
      <c r="O148">
        <v>58493.659999999996</v>
      </c>
      <c r="P148">
        <v>29037400</v>
      </c>
      <c r="Q148">
        <v>2840700</v>
      </c>
      <c r="S148" t="s">
        <v>54</v>
      </c>
      <c r="T148" s="16">
        <v>44007</v>
      </c>
      <c r="U148">
        <v>350</v>
      </c>
      <c r="V148">
        <v>354.55</v>
      </c>
      <c r="W148">
        <v>345.3</v>
      </c>
      <c r="X148">
        <v>351.05</v>
      </c>
      <c r="Y148">
        <v>490</v>
      </c>
      <c r="Z148">
        <v>2405.64</v>
      </c>
      <c r="AA148">
        <v>526400</v>
      </c>
      <c r="AB148">
        <v>189000</v>
      </c>
      <c r="AD148" t="s">
        <v>507</v>
      </c>
      <c r="AE148">
        <v>8305</v>
      </c>
      <c r="AF148">
        <v>22141.77</v>
      </c>
      <c r="AG148">
        <v>26196700</v>
      </c>
      <c r="AH148">
        <v>154300</v>
      </c>
      <c r="AJ148" t="s">
        <v>54</v>
      </c>
      <c r="AK148" s="16">
        <v>44007</v>
      </c>
      <c r="AL148">
        <v>332.65</v>
      </c>
      <c r="AM148">
        <v>351</v>
      </c>
      <c r="AN148">
        <v>331.85</v>
      </c>
      <c r="AO148">
        <v>344.9</v>
      </c>
      <c r="AP148">
        <v>287</v>
      </c>
      <c r="AQ148">
        <v>1361.77</v>
      </c>
      <c r="AR148">
        <v>337400</v>
      </c>
      <c r="AS148">
        <v>89600</v>
      </c>
      <c r="AU148" t="s">
        <v>507</v>
      </c>
      <c r="AV148">
        <v>6237</v>
      </c>
      <c r="AW148">
        <v>16241.13</v>
      </c>
      <c r="AX148">
        <v>26042400</v>
      </c>
      <c r="AY148">
        <v>142400</v>
      </c>
      <c r="BA148" t="s">
        <v>54</v>
      </c>
      <c r="BB148" s="16">
        <v>44007</v>
      </c>
      <c r="BC148">
        <v>330.1</v>
      </c>
      <c r="BD148">
        <v>337.2</v>
      </c>
      <c r="BE148">
        <v>327.14999999999998</v>
      </c>
      <c r="BF148">
        <v>330.4</v>
      </c>
      <c r="BG148">
        <v>127</v>
      </c>
      <c r="BH148">
        <v>592.27</v>
      </c>
      <c r="BI148">
        <v>247800</v>
      </c>
      <c r="BJ148">
        <v>23800</v>
      </c>
      <c r="BL148" t="s">
        <v>507</v>
      </c>
      <c r="BM148">
        <v>8563</v>
      </c>
      <c r="BN148">
        <v>22177.63</v>
      </c>
      <c r="BO148">
        <v>25900000</v>
      </c>
      <c r="BP148">
        <v>193400</v>
      </c>
      <c r="BR148" t="s">
        <v>54</v>
      </c>
      <c r="BS148" s="16">
        <v>44007</v>
      </c>
      <c r="BT148">
        <v>337.95</v>
      </c>
      <c r="BU148">
        <v>338.4</v>
      </c>
      <c r="BV148">
        <v>323.89999999999998</v>
      </c>
      <c r="BW148">
        <v>325.10000000000002</v>
      </c>
      <c r="BX148">
        <v>153</v>
      </c>
      <c r="BY148">
        <v>706.99</v>
      </c>
      <c r="BZ148">
        <v>224000</v>
      </c>
      <c r="CA148">
        <v>40600</v>
      </c>
      <c r="CC148" t="s">
        <v>507</v>
      </c>
      <c r="CD148">
        <v>11299</v>
      </c>
      <c r="CE148">
        <v>29416.100000000002</v>
      </c>
      <c r="CF148">
        <v>25706600</v>
      </c>
      <c r="CG148">
        <v>-2249900</v>
      </c>
    </row>
    <row r="149" spans="2:85" x14ac:dyDescent="0.3">
      <c r="B149" t="s">
        <v>54</v>
      </c>
      <c r="C149" s="16">
        <v>44042</v>
      </c>
      <c r="D149">
        <v>354.1</v>
      </c>
      <c r="E149">
        <v>358</v>
      </c>
      <c r="F149">
        <v>354.1</v>
      </c>
      <c r="G149">
        <v>354.4</v>
      </c>
      <c r="H149">
        <v>9</v>
      </c>
      <c r="I149">
        <v>73.790000000000006</v>
      </c>
      <c r="J149">
        <v>20700</v>
      </c>
      <c r="K149">
        <v>13800</v>
      </c>
      <c r="S149" t="s">
        <v>54</v>
      </c>
      <c r="T149" s="16">
        <v>44042</v>
      </c>
      <c r="U149">
        <v>350.35</v>
      </c>
      <c r="V149">
        <v>355</v>
      </c>
      <c r="W149">
        <v>346.2</v>
      </c>
      <c r="X149">
        <v>353.3</v>
      </c>
      <c r="Y149">
        <v>8</v>
      </c>
      <c r="Z149">
        <v>64.680000000000007</v>
      </c>
      <c r="AA149">
        <v>6900</v>
      </c>
      <c r="AB149">
        <v>2300</v>
      </c>
      <c r="AJ149" t="s">
        <v>54</v>
      </c>
      <c r="AK149" s="16">
        <v>44042</v>
      </c>
      <c r="AL149">
        <v>0</v>
      </c>
      <c r="AM149">
        <v>0</v>
      </c>
      <c r="AN149">
        <v>0</v>
      </c>
      <c r="AO149">
        <v>346.8</v>
      </c>
      <c r="AP149">
        <v>0</v>
      </c>
      <c r="AQ149">
        <v>0</v>
      </c>
      <c r="AR149">
        <v>4600</v>
      </c>
      <c r="AS149">
        <v>0</v>
      </c>
      <c r="BA149" t="s">
        <v>54</v>
      </c>
      <c r="BB149" s="16">
        <v>44042</v>
      </c>
      <c r="BC149">
        <v>332.5</v>
      </c>
      <c r="BD149">
        <v>335.05</v>
      </c>
      <c r="BE149">
        <v>332.5</v>
      </c>
      <c r="BF149">
        <v>335.4</v>
      </c>
      <c r="BG149">
        <v>3</v>
      </c>
      <c r="BH149">
        <v>23</v>
      </c>
      <c r="BI149">
        <v>4600</v>
      </c>
      <c r="BJ149">
        <v>2300</v>
      </c>
      <c r="BR149" t="s">
        <v>54</v>
      </c>
      <c r="BS149" s="16">
        <v>44042</v>
      </c>
      <c r="BT149">
        <v>328.5</v>
      </c>
      <c r="BU149">
        <v>328.5</v>
      </c>
      <c r="BV149">
        <v>328.5</v>
      </c>
      <c r="BW149">
        <v>330.25</v>
      </c>
      <c r="BX149">
        <v>1</v>
      </c>
      <c r="BY149">
        <v>7.55</v>
      </c>
      <c r="BZ149">
        <v>2300</v>
      </c>
      <c r="CA149">
        <v>0</v>
      </c>
    </row>
    <row r="150" spans="2:85" x14ac:dyDescent="0.3">
      <c r="B150" t="s">
        <v>55</v>
      </c>
      <c r="C150" s="16">
        <v>43979</v>
      </c>
      <c r="D150">
        <v>17.3</v>
      </c>
      <c r="E150">
        <v>17.399999999999999</v>
      </c>
      <c r="F150">
        <v>17</v>
      </c>
      <c r="G150">
        <v>17.100000000000001</v>
      </c>
      <c r="H150">
        <v>283</v>
      </c>
      <c r="I150">
        <v>2185.96</v>
      </c>
      <c r="J150">
        <v>37575000</v>
      </c>
      <c r="K150">
        <v>-2160000</v>
      </c>
      <c r="S150" t="s">
        <v>55</v>
      </c>
      <c r="T150" s="16">
        <v>43979</v>
      </c>
      <c r="U150">
        <v>17.350000000000001</v>
      </c>
      <c r="V150">
        <v>17.75</v>
      </c>
      <c r="W150">
        <v>17.25</v>
      </c>
      <c r="X150">
        <v>17.399999999999999</v>
      </c>
      <c r="Y150">
        <v>335</v>
      </c>
      <c r="Z150">
        <v>2638.66</v>
      </c>
      <c r="AA150">
        <v>39735000</v>
      </c>
      <c r="AB150">
        <v>-2115000</v>
      </c>
      <c r="AJ150" t="s">
        <v>55</v>
      </c>
      <c r="AK150" s="16">
        <v>43979</v>
      </c>
      <c r="AL150">
        <v>17.25</v>
      </c>
      <c r="AM150">
        <v>17.399999999999999</v>
      </c>
      <c r="AN150">
        <v>16.95</v>
      </c>
      <c r="AO150">
        <v>17.25</v>
      </c>
      <c r="AP150">
        <v>367</v>
      </c>
      <c r="AQ150">
        <v>2832.32</v>
      </c>
      <c r="AR150">
        <v>41850000</v>
      </c>
      <c r="AS150">
        <v>-1530000</v>
      </c>
      <c r="BA150" t="s">
        <v>55</v>
      </c>
      <c r="BB150" s="16">
        <v>43979</v>
      </c>
      <c r="BC150">
        <v>17.55</v>
      </c>
      <c r="BD150">
        <v>17.649999999999999</v>
      </c>
      <c r="BE150">
        <v>17.25</v>
      </c>
      <c r="BF150">
        <v>17.3</v>
      </c>
      <c r="BG150">
        <v>193</v>
      </c>
      <c r="BH150">
        <v>1510.42</v>
      </c>
      <c r="BI150">
        <v>43380000</v>
      </c>
      <c r="BJ150">
        <v>-360000</v>
      </c>
      <c r="BR150" t="s">
        <v>55</v>
      </c>
      <c r="BS150" s="16">
        <v>43979</v>
      </c>
      <c r="BT150">
        <v>18.2</v>
      </c>
      <c r="BU150">
        <v>18.2</v>
      </c>
      <c r="BV150">
        <v>17.350000000000001</v>
      </c>
      <c r="BW150">
        <v>17.5</v>
      </c>
      <c r="BX150">
        <v>309</v>
      </c>
      <c r="BY150">
        <v>2450.92</v>
      </c>
      <c r="BZ150">
        <v>43740000</v>
      </c>
      <c r="CA150">
        <v>-90000</v>
      </c>
    </row>
    <row r="151" spans="2:85" x14ac:dyDescent="0.3">
      <c r="B151" t="s">
        <v>55</v>
      </c>
      <c r="C151" s="16">
        <v>44007</v>
      </c>
      <c r="D151">
        <v>17.05</v>
      </c>
      <c r="E151">
        <v>17.350000000000001</v>
      </c>
      <c r="F151">
        <v>17.05</v>
      </c>
      <c r="G151">
        <v>17.149999999999999</v>
      </c>
      <c r="H151">
        <v>215</v>
      </c>
      <c r="I151">
        <v>1667.83</v>
      </c>
      <c r="J151">
        <v>14895000</v>
      </c>
      <c r="K151">
        <v>4275000</v>
      </c>
      <c r="S151" t="s">
        <v>55</v>
      </c>
      <c r="T151" s="16">
        <v>44007</v>
      </c>
      <c r="U151">
        <v>17.45</v>
      </c>
      <c r="V151">
        <v>17.75</v>
      </c>
      <c r="W151">
        <v>17.399999999999999</v>
      </c>
      <c r="X151">
        <v>17.45</v>
      </c>
      <c r="Y151">
        <v>124</v>
      </c>
      <c r="Z151">
        <v>979.74</v>
      </c>
      <c r="AA151">
        <v>10620000</v>
      </c>
      <c r="AB151">
        <v>3150000</v>
      </c>
      <c r="AJ151" t="s">
        <v>55</v>
      </c>
      <c r="AK151" s="16">
        <v>44007</v>
      </c>
      <c r="AL151">
        <v>17.3</v>
      </c>
      <c r="AM151">
        <v>17.5</v>
      </c>
      <c r="AN151">
        <v>16.95</v>
      </c>
      <c r="AO151">
        <v>17.25</v>
      </c>
      <c r="AP151">
        <v>189</v>
      </c>
      <c r="AQ151">
        <v>1458.96</v>
      </c>
      <c r="AR151">
        <v>7470000</v>
      </c>
      <c r="AS151">
        <v>2475000</v>
      </c>
      <c r="BA151" t="s">
        <v>55</v>
      </c>
      <c r="BB151" s="16">
        <v>44007</v>
      </c>
      <c r="BC151">
        <v>17.600000000000001</v>
      </c>
      <c r="BD151">
        <v>17.649999999999999</v>
      </c>
      <c r="BE151">
        <v>17.350000000000001</v>
      </c>
      <c r="BF151">
        <v>17.399999999999999</v>
      </c>
      <c r="BG151">
        <v>66</v>
      </c>
      <c r="BH151">
        <v>517.63</v>
      </c>
      <c r="BI151">
        <v>4995000</v>
      </c>
      <c r="BJ151">
        <v>2655000</v>
      </c>
      <c r="BR151" t="s">
        <v>55</v>
      </c>
      <c r="BS151" s="16">
        <v>44007</v>
      </c>
      <c r="BT151">
        <v>18.25</v>
      </c>
      <c r="BU151">
        <v>18.25</v>
      </c>
      <c r="BV151">
        <v>17.55</v>
      </c>
      <c r="BW151">
        <v>17.600000000000001</v>
      </c>
      <c r="BX151">
        <v>27</v>
      </c>
      <c r="BY151">
        <v>215.41</v>
      </c>
      <c r="BZ151">
        <v>2340000</v>
      </c>
      <c r="CA151">
        <v>315000</v>
      </c>
    </row>
    <row r="152" spans="2:85" x14ac:dyDescent="0.3">
      <c r="B152" t="s">
        <v>55</v>
      </c>
      <c r="C152" s="16">
        <v>44042</v>
      </c>
      <c r="D152">
        <v>17.399999999999999</v>
      </c>
      <c r="E152">
        <v>17.399999999999999</v>
      </c>
      <c r="F152">
        <v>17.2</v>
      </c>
      <c r="G152">
        <v>17.25</v>
      </c>
      <c r="H152">
        <v>5</v>
      </c>
      <c r="I152">
        <v>38.92</v>
      </c>
      <c r="J152">
        <v>585000</v>
      </c>
      <c r="K152">
        <v>45000</v>
      </c>
      <c r="S152" t="s">
        <v>55</v>
      </c>
      <c r="T152" s="16">
        <v>44042</v>
      </c>
      <c r="U152">
        <v>17.45</v>
      </c>
      <c r="V152">
        <v>17.55</v>
      </c>
      <c r="W152">
        <v>17.45</v>
      </c>
      <c r="X152">
        <v>17.55</v>
      </c>
      <c r="Y152">
        <v>2</v>
      </c>
      <c r="Z152">
        <v>15.75</v>
      </c>
      <c r="AA152">
        <v>540000</v>
      </c>
      <c r="AB152">
        <v>90000</v>
      </c>
      <c r="AJ152" t="s">
        <v>55</v>
      </c>
      <c r="AK152" s="16">
        <v>44042</v>
      </c>
      <c r="AL152">
        <v>17.399999999999999</v>
      </c>
      <c r="AM152">
        <v>17.399999999999999</v>
      </c>
      <c r="AN152">
        <v>17.3</v>
      </c>
      <c r="AO152">
        <v>17.45</v>
      </c>
      <c r="AP152">
        <v>2</v>
      </c>
      <c r="AQ152">
        <v>15.61</v>
      </c>
      <c r="AR152">
        <v>450000</v>
      </c>
      <c r="AS152">
        <v>0</v>
      </c>
      <c r="BA152" t="s">
        <v>55</v>
      </c>
      <c r="BB152" s="16">
        <v>44042</v>
      </c>
      <c r="BC152">
        <v>17.5</v>
      </c>
      <c r="BD152">
        <v>17.5</v>
      </c>
      <c r="BE152">
        <v>17.5</v>
      </c>
      <c r="BF152">
        <v>17.399999999999999</v>
      </c>
      <c r="BG152">
        <v>1</v>
      </c>
      <c r="BH152">
        <v>7.87</v>
      </c>
      <c r="BI152">
        <v>450000</v>
      </c>
      <c r="BJ152">
        <v>-45000</v>
      </c>
      <c r="BR152" t="s">
        <v>55</v>
      </c>
      <c r="BS152" s="16">
        <v>44042</v>
      </c>
      <c r="BT152">
        <v>17.7</v>
      </c>
      <c r="BU152">
        <v>17.7</v>
      </c>
      <c r="BV152">
        <v>17.7</v>
      </c>
      <c r="BW152">
        <v>17.600000000000001</v>
      </c>
      <c r="BX152">
        <v>1</v>
      </c>
      <c r="BY152">
        <v>7.96</v>
      </c>
      <c r="BZ152">
        <v>495000</v>
      </c>
      <c r="CA152">
        <v>0</v>
      </c>
    </row>
    <row r="153" spans="2:85" x14ac:dyDescent="0.3">
      <c r="B153" t="s">
        <v>56</v>
      </c>
      <c r="C153" s="16">
        <v>43979</v>
      </c>
      <c r="D153">
        <v>574</v>
      </c>
      <c r="E153">
        <v>581.15</v>
      </c>
      <c r="F153">
        <v>567.15</v>
      </c>
      <c r="G153">
        <v>569.4</v>
      </c>
      <c r="H153">
        <v>2165</v>
      </c>
      <c r="I153">
        <v>9905.15</v>
      </c>
      <c r="J153">
        <v>5301600</v>
      </c>
      <c r="K153">
        <v>-738400</v>
      </c>
      <c r="S153" t="s">
        <v>56</v>
      </c>
      <c r="T153" s="16">
        <v>43979</v>
      </c>
      <c r="U153">
        <v>569.95000000000005</v>
      </c>
      <c r="V153">
        <v>583.95000000000005</v>
      </c>
      <c r="W153">
        <v>563.04999999999995</v>
      </c>
      <c r="X153">
        <v>574.1</v>
      </c>
      <c r="Y153">
        <v>2053</v>
      </c>
      <c r="Z153">
        <v>9474.44</v>
      </c>
      <c r="AA153">
        <v>6040000</v>
      </c>
      <c r="AB153">
        <v>-21600</v>
      </c>
      <c r="AJ153" t="s">
        <v>56</v>
      </c>
      <c r="AK153" s="16">
        <v>43979</v>
      </c>
      <c r="AL153">
        <v>558.45000000000005</v>
      </c>
      <c r="AM153">
        <v>567</v>
      </c>
      <c r="AN153">
        <v>556</v>
      </c>
      <c r="AO153">
        <v>565</v>
      </c>
      <c r="AP153">
        <v>1601</v>
      </c>
      <c r="AQ153">
        <v>7197.21</v>
      </c>
      <c r="AR153">
        <v>6061600</v>
      </c>
      <c r="AS153">
        <v>80800</v>
      </c>
      <c r="BA153" t="s">
        <v>56</v>
      </c>
      <c r="BB153" s="16">
        <v>43979</v>
      </c>
      <c r="BC153">
        <v>543.85</v>
      </c>
      <c r="BD153">
        <v>557.95000000000005</v>
      </c>
      <c r="BE153">
        <v>537</v>
      </c>
      <c r="BF153">
        <v>554.5</v>
      </c>
      <c r="BG153">
        <v>1762</v>
      </c>
      <c r="BH153">
        <v>7759.47</v>
      </c>
      <c r="BI153">
        <v>5980800</v>
      </c>
      <c r="BJ153">
        <v>40000</v>
      </c>
      <c r="BR153" t="s">
        <v>56</v>
      </c>
      <c r="BS153" s="16">
        <v>43979</v>
      </c>
      <c r="BT153">
        <v>551.75</v>
      </c>
      <c r="BU153">
        <v>552</v>
      </c>
      <c r="BV153">
        <v>535.1</v>
      </c>
      <c r="BW153">
        <v>538.04999999999995</v>
      </c>
      <c r="BX153">
        <v>1899</v>
      </c>
      <c r="BY153">
        <v>8226.15</v>
      </c>
      <c r="BZ153">
        <v>5940800</v>
      </c>
      <c r="CA153">
        <v>4800</v>
      </c>
    </row>
    <row r="154" spans="2:85" x14ac:dyDescent="0.3">
      <c r="B154" t="s">
        <v>56</v>
      </c>
      <c r="C154" s="16">
        <v>44007</v>
      </c>
      <c r="D154">
        <v>579.75</v>
      </c>
      <c r="E154">
        <v>581.95000000000005</v>
      </c>
      <c r="F154">
        <v>568.85</v>
      </c>
      <c r="G154">
        <v>570.85</v>
      </c>
      <c r="H154">
        <v>1360</v>
      </c>
      <c r="I154">
        <v>6229.45</v>
      </c>
      <c r="J154">
        <v>1028800</v>
      </c>
      <c r="K154">
        <v>759200</v>
      </c>
      <c r="S154" t="s">
        <v>56</v>
      </c>
      <c r="T154" s="16">
        <v>44007</v>
      </c>
      <c r="U154">
        <v>570.20000000000005</v>
      </c>
      <c r="V154">
        <v>585</v>
      </c>
      <c r="W154">
        <v>565.5</v>
      </c>
      <c r="X154">
        <v>575.4</v>
      </c>
      <c r="Y154">
        <v>393</v>
      </c>
      <c r="Z154">
        <v>1822.57</v>
      </c>
      <c r="AA154">
        <v>269600</v>
      </c>
      <c r="AB154">
        <v>123200</v>
      </c>
      <c r="AJ154" t="s">
        <v>56</v>
      </c>
      <c r="AK154" s="16">
        <v>44007</v>
      </c>
      <c r="AL154">
        <v>559.54999999999995</v>
      </c>
      <c r="AM154">
        <v>568.04999999999995</v>
      </c>
      <c r="AN154">
        <v>558.45000000000005</v>
      </c>
      <c r="AO154">
        <v>566.79999999999995</v>
      </c>
      <c r="AP154">
        <v>187</v>
      </c>
      <c r="AQ154">
        <v>843.07</v>
      </c>
      <c r="AR154">
        <v>146400</v>
      </c>
      <c r="AS154">
        <v>31200</v>
      </c>
      <c r="BA154" t="s">
        <v>56</v>
      </c>
      <c r="BB154" s="16">
        <v>44007</v>
      </c>
      <c r="BC154">
        <v>544.1</v>
      </c>
      <c r="BD154">
        <v>560</v>
      </c>
      <c r="BE154">
        <v>541</v>
      </c>
      <c r="BF154">
        <v>556.45000000000005</v>
      </c>
      <c r="BG154">
        <v>113</v>
      </c>
      <c r="BH154">
        <v>500.91</v>
      </c>
      <c r="BI154">
        <v>115200</v>
      </c>
      <c r="BJ154">
        <v>35200</v>
      </c>
      <c r="BR154" t="s">
        <v>56</v>
      </c>
      <c r="BS154" s="16">
        <v>44007</v>
      </c>
      <c r="BT154">
        <v>546.5</v>
      </c>
      <c r="BU154">
        <v>548.45000000000005</v>
      </c>
      <c r="BV154">
        <v>537.5</v>
      </c>
      <c r="BW154">
        <v>538.75</v>
      </c>
      <c r="BX154">
        <v>91</v>
      </c>
      <c r="BY154">
        <v>395.69</v>
      </c>
      <c r="BZ154">
        <v>80000</v>
      </c>
      <c r="CA154">
        <v>12800</v>
      </c>
    </row>
    <row r="155" spans="2:85" x14ac:dyDescent="0.3">
      <c r="B155" t="s">
        <v>56</v>
      </c>
      <c r="C155" s="16">
        <v>44042</v>
      </c>
      <c r="D155">
        <v>0</v>
      </c>
      <c r="E155">
        <v>0</v>
      </c>
      <c r="F155">
        <v>0</v>
      </c>
      <c r="G155">
        <v>573.79999999999995</v>
      </c>
      <c r="H155">
        <v>0</v>
      </c>
      <c r="I155">
        <v>0</v>
      </c>
      <c r="J155">
        <v>0</v>
      </c>
      <c r="K155">
        <v>0</v>
      </c>
      <c r="S155" t="s">
        <v>56</v>
      </c>
      <c r="T155" s="16">
        <v>44042</v>
      </c>
      <c r="U155">
        <v>0</v>
      </c>
      <c r="V155">
        <v>0</v>
      </c>
      <c r="W155">
        <v>0</v>
      </c>
      <c r="X155">
        <v>580.75</v>
      </c>
      <c r="Y155">
        <v>0</v>
      </c>
      <c r="Z155">
        <v>0</v>
      </c>
      <c r="AA155">
        <v>0</v>
      </c>
      <c r="AB155">
        <v>0</v>
      </c>
      <c r="AJ155" t="s">
        <v>56</v>
      </c>
      <c r="AK155" s="16">
        <v>44042</v>
      </c>
      <c r="AL155">
        <v>0</v>
      </c>
      <c r="AM155">
        <v>0</v>
      </c>
      <c r="AN155">
        <v>0</v>
      </c>
      <c r="AO155">
        <v>569.79999999999995</v>
      </c>
      <c r="AP155">
        <v>0</v>
      </c>
      <c r="AQ155">
        <v>0</v>
      </c>
      <c r="AR155">
        <v>0</v>
      </c>
      <c r="AS155">
        <v>0</v>
      </c>
      <c r="BA155" t="s">
        <v>56</v>
      </c>
      <c r="BB155" s="16">
        <v>44042</v>
      </c>
      <c r="BC155">
        <v>0</v>
      </c>
      <c r="BD155">
        <v>0</v>
      </c>
      <c r="BE155">
        <v>0</v>
      </c>
      <c r="BF155">
        <v>559.1</v>
      </c>
      <c r="BG155">
        <v>0</v>
      </c>
      <c r="BH155">
        <v>0</v>
      </c>
      <c r="BI155">
        <v>0</v>
      </c>
      <c r="BJ155">
        <v>0</v>
      </c>
      <c r="BR155" t="s">
        <v>56</v>
      </c>
      <c r="BS155" s="16">
        <v>44042</v>
      </c>
      <c r="BT155">
        <v>0</v>
      </c>
      <c r="BU155">
        <v>0</v>
      </c>
      <c r="BV155">
        <v>0</v>
      </c>
      <c r="BW155">
        <v>542.54999999999995</v>
      </c>
      <c r="BX155">
        <v>0</v>
      </c>
      <c r="BY155">
        <v>0</v>
      </c>
      <c r="BZ155">
        <v>0</v>
      </c>
      <c r="CA155">
        <v>0</v>
      </c>
    </row>
    <row r="156" spans="2:85" x14ac:dyDescent="0.3">
      <c r="B156" t="s">
        <v>620</v>
      </c>
      <c r="C156" s="16">
        <v>43979</v>
      </c>
      <c r="D156">
        <v>600</v>
      </c>
      <c r="E156">
        <v>614.20000000000005</v>
      </c>
      <c r="F156">
        <v>583.65</v>
      </c>
      <c r="G156">
        <v>602.4</v>
      </c>
      <c r="H156">
        <v>307</v>
      </c>
      <c r="I156">
        <v>1193.8599999999999</v>
      </c>
      <c r="J156">
        <v>247650</v>
      </c>
      <c r="K156">
        <v>1300</v>
      </c>
      <c r="S156" t="s">
        <v>620</v>
      </c>
      <c r="T156" s="16">
        <v>43979</v>
      </c>
      <c r="U156">
        <v>601.95000000000005</v>
      </c>
      <c r="V156">
        <v>609.70000000000005</v>
      </c>
      <c r="W156">
        <v>592.45000000000005</v>
      </c>
      <c r="X156">
        <v>600.85</v>
      </c>
      <c r="Y156">
        <v>334</v>
      </c>
      <c r="Z156">
        <v>1310.91</v>
      </c>
      <c r="AA156">
        <v>246350</v>
      </c>
      <c r="AB156">
        <v>-26650</v>
      </c>
      <c r="AJ156" t="s">
        <v>620</v>
      </c>
      <c r="AK156" s="16">
        <v>43979</v>
      </c>
      <c r="AL156">
        <v>585</v>
      </c>
      <c r="AM156">
        <v>603.54999999999995</v>
      </c>
      <c r="AN156">
        <v>576.20000000000005</v>
      </c>
      <c r="AO156">
        <v>598.29999999999995</v>
      </c>
      <c r="AP156">
        <v>695</v>
      </c>
      <c r="AQ156">
        <v>2689.01</v>
      </c>
      <c r="AR156">
        <v>273000</v>
      </c>
      <c r="AS156">
        <v>43550</v>
      </c>
      <c r="BA156" t="s">
        <v>620</v>
      </c>
      <c r="BB156" s="16">
        <v>43979</v>
      </c>
      <c r="BC156">
        <v>600</v>
      </c>
      <c r="BD156">
        <v>602.95000000000005</v>
      </c>
      <c r="BE156">
        <v>574.45000000000005</v>
      </c>
      <c r="BF156">
        <v>583.04999999999995</v>
      </c>
      <c r="BG156">
        <v>320</v>
      </c>
      <c r="BH156">
        <v>1218.25</v>
      </c>
      <c r="BI156">
        <v>229450</v>
      </c>
      <c r="BJ156">
        <v>6500</v>
      </c>
      <c r="BR156" t="s">
        <v>620</v>
      </c>
      <c r="BS156" s="16">
        <v>43979</v>
      </c>
      <c r="BT156">
        <v>618.04999999999995</v>
      </c>
      <c r="BU156">
        <v>618.04999999999995</v>
      </c>
      <c r="BV156">
        <v>582.6</v>
      </c>
      <c r="BW156">
        <v>597.1</v>
      </c>
      <c r="BX156">
        <v>483</v>
      </c>
      <c r="BY156">
        <v>1870.68</v>
      </c>
      <c r="BZ156">
        <v>222950</v>
      </c>
      <c r="CA156">
        <v>-60450</v>
      </c>
    </row>
    <row r="157" spans="2:85" x14ac:dyDescent="0.3">
      <c r="B157" t="s">
        <v>620</v>
      </c>
      <c r="C157" s="16">
        <v>44007</v>
      </c>
      <c r="D157">
        <v>607</v>
      </c>
      <c r="E157">
        <v>613.54999999999995</v>
      </c>
      <c r="F157">
        <v>590</v>
      </c>
      <c r="G157">
        <v>603.9</v>
      </c>
      <c r="H157">
        <v>125</v>
      </c>
      <c r="I157">
        <v>485.75</v>
      </c>
      <c r="J157">
        <v>86450</v>
      </c>
      <c r="K157">
        <v>55250</v>
      </c>
      <c r="S157" t="s">
        <v>620</v>
      </c>
      <c r="T157" s="16">
        <v>44007</v>
      </c>
      <c r="U157">
        <v>608</v>
      </c>
      <c r="V157">
        <v>611</v>
      </c>
      <c r="W157">
        <v>599.15</v>
      </c>
      <c r="X157">
        <v>602.1</v>
      </c>
      <c r="Y157">
        <v>30</v>
      </c>
      <c r="Z157">
        <v>117.94</v>
      </c>
      <c r="AA157">
        <v>31200</v>
      </c>
      <c r="AB157">
        <v>3250</v>
      </c>
      <c r="AJ157" t="s">
        <v>620</v>
      </c>
      <c r="AK157" s="16">
        <v>44007</v>
      </c>
      <c r="AL157">
        <v>592</v>
      </c>
      <c r="AM157">
        <v>605.4</v>
      </c>
      <c r="AN157">
        <v>578</v>
      </c>
      <c r="AO157">
        <v>598.54999999999995</v>
      </c>
      <c r="AP157">
        <v>47</v>
      </c>
      <c r="AQ157">
        <v>181.9</v>
      </c>
      <c r="AR157">
        <v>27950</v>
      </c>
      <c r="AS157">
        <v>13650</v>
      </c>
      <c r="BA157" t="s">
        <v>620</v>
      </c>
      <c r="BB157" s="16">
        <v>44007</v>
      </c>
      <c r="BC157">
        <v>587.04999999999995</v>
      </c>
      <c r="BD157">
        <v>587.04999999999995</v>
      </c>
      <c r="BE157">
        <v>574.35</v>
      </c>
      <c r="BF157">
        <v>581.4</v>
      </c>
      <c r="BG157">
        <v>10</v>
      </c>
      <c r="BH157">
        <v>37.69</v>
      </c>
      <c r="BI157">
        <v>14300</v>
      </c>
      <c r="BJ157">
        <v>1950</v>
      </c>
      <c r="BR157" t="s">
        <v>620</v>
      </c>
      <c r="BS157" s="16">
        <v>44007</v>
      </c>
      <c r="BT157">
        <v>590.75</v>
      </c>
      <c r="BU157">
        <v>590.75</v>
      </c>
      <c r="BV157">
        <v>590.75</v>
      </c>
      <c r="BW157">
        <v>601.29999999999995</v>
      </c>
      <c r="BX157">
        <v>1</v>
      </c>
      <c r="BY157">
        <v>3.83</v>
      </c>
      <c r="BZ157">
        <v>12350</v>
      </c>
      <c r="CA157">
        <v>650</v>
      </c>
    </row>
    <row r="158" spans="2:85" x14ac:dyDescent="0.3">
      <c r="B158" t="s">
        <v>620</v>
      </c>
      <c r="C158" s="16">
        <v>44042</v>
      </c>
      <c r="D158">
        <v>0</v>
      </c>
      <c r="E158">
        <v>0</v>
      </c>
      <c r="F158">
        <v>0</v>
      </c>
      <c r="G158">
        <v>607.35</v>
      </c>
      <c r="H158">
        <v>0</v>
      </c>
      <c r="I158">
        <v>0</v>
      </c>
      <c r="J158">
        <v>650</v>
      </c>
      <c r="K158">
        <v>0</v>
      </c>
      <c r="S158" t="s">
        <v>620</v>
      </c>
      <c r="T158" s="16">
        <v>44042</v>
      </c>
      <c r="U158">
        <v>608.5</v>
      </c>
      <c r="V158">
        <v>608.5</v>
      </c>
      <c r="W158">
        <v>608.5</v>
      </c>
      <c r="X158">
        <v>606.5</v>
      </c>
      <c r="Y158">
        <v>1</v>
      </c>
      <c r="Z158">
        <v>3.95</v>
      </c>
      <c r="AA158">
        <v>650</v>
      </c>
      <c r="AB158">
        <v>0</v>
      </c>
      <c r="AJ158" t="s">
        <v>620</v>
      </c>
      <c r="AK158" s="16">
        <v>44042</v>
      </c>
      <c r="AL158">
        <v>0</v>
      </c>
      <c r="AM158">
        <v>0</v>
      </c>
      <c r="AN158">
        <v>0</v>
      </c>
      <c r="AO158">
        <v>602</v>
      </c>
      <c r="AP158">
        <v>0</v>
      </c>
      <c r="AQ158">
        <v>0</v>
      </c>
      <c r="AR158">
        <v>650</v>
      </c>
      <c r="AS158">
        <v>0</v>
      </c>
      <c r="BA158" t="s">
        <v>620</v>
      </c>
      <c r="BB158" s="16">
        <v>44042</v>
      </c>
      <c r="BC158">
        <v>595.79999999999995</v>
      </c>
      <c r="BD158">
        <v>595.79999999999995</v>
      </c>
      <c r="BE158">
        <v>595.79999999999995</v>
      </c>
      <c r="BF158">
        <v>590</v>
      </c>
      <c r="BG158">
        <v>1</v>
      </c>
      <c r="BH158">
        <v>3.87</v>
      </c>
      <c r="BI158">
        <v>650</v>
      </c>
      <c r="BJ158">
        <v>650</v>
      </c>
      <c r="BR158" t="s">
        <v>620</v>
      </c>
      <c r="BS158" s="16">
        <v>44042</v>
      </c>
      <c r="BT158">
        <v>0</v>
      </c>
      <c r="BU158">
        <v>0</v>
      </c>
      <c r="BV158">
        <v>0</v>
      </c>
      <c r="BW158">
        <v>604</v>
      </c>
      <c r="BX158">
        <v>0</v>
      </c>
      <c r="BY158">
        <v>0</v>
      </c>
      <c r="BZ158">
        <v>0</v>
      </c>
      <c r="CA158">
        <v>0</v>
      </c>
    </row>
    <row r="159" spans="2:85" x14ac:dyDescent="0.3">
      <c r="B159" t="s">
        <v>57</v>
      </c>
      <c r="C159" s="16">
        <v>43979</v>
      </c>
      <c r="D159">
        <v>519</v>
      </c>
      <c r="E159">
        <v>532.79999999999995</v>
      </c>
      <c r="F159">
        <v>510.1</v>
      </c>
      <c r="G159">
        <v>530.29999999999995</v>
      </c>
      <c r="H159">
        <v>13783</v>
      </c>
      <c r="I159">
        <v>54027.199999999997</v>
      </c>
      <c r="J159">
        <v>9216000</v>
      </c>
      <c r="K159">
        <v>-7094250</v>
      </c>
      <c r="S159" t="s">
        <v>57</v>
      </c>
      <c r="T159" s="16">
        <v>43979</v>
      </c>
      <c r="U159">
        <v>532.04999999999995</v>
      </c>
      <c r="V159">
        <v>534.29999999999995</v>
      </c>
      <c r="W159">
        <v>521.75</v>
      </c>
      <c r="X159">
        <v>524.85</v>
      </c>
      <c r="Y159">
        <v>3614</v>
      </c>
      <c r="Z159">
        <v>14288.95</v>
      </c>
      <c r="AA159">
        <v>16310250</v>
      </c>
      <c r="AB159">
        <v>-544500</v>
      </c>
      <c r="AJ159" t="s">
        <v>57</v>
      </c>
      <c r="AK159" s="16">
        <v>43979</v>
      </c>
      <c r="AL159">
        <v>507.85</v>
      </c>
      <c r="AM159">
        <v>537.1</v>
      </c>
      <c r="AN159">
        <v>506.3</v>
      </c>
      <c r="AO159">
        <v>535.15</v>
      </c>
      <c r="AP159">
        <v>6209</v>
      </c>
      <c r="AQ159">
        <v>24438.84</v>
      </c>
      <c r="AR159">
        <v>16854750</v>
      </c>
      <c r="AS159">
        <v>-570000</v>
      </c>
      <c r="BA159" t="s">
        <v>57</v>
      </c>
      <c r="BB159" s="16">
        <v>43979</v>
      </c>
      <c r="BC159">
        <v>503.1</v>
      </c>
      <c r="BD159">
        <v>521</v>
      </c>
      <c r="BE159">
        <v>494.05</v>
      </c>
      <c r="BF159">
        <v>511.6</v>
      </c>
      <c r="BG159">
        <v>4920</v>
      </c>
      <c r="BH159">
        <v>18847.89</v>
      </c>
      <c r="BI159">
        <v>17424750</v>
      </c>
      <c r="BJ159">
        <v>-1023000</v>
      </c>
      <c r="BR159" t="s">
        <v>57</v>
      </c>
      <c r="BS159" s="16">
        <v>43979</v>
      </c>
      <c r="BT159">
        <v>514.5</v>
      </c>
      <c r="BU159">
        <v>514.5</v>
      </c>
      <c r="BV159">
        <v>492.35</v>
      </c>
      <c r="BW159">
        <v>494.95</v>
      </c>
      <c r="BX159">
        <v>5769</v>
      </c>
      <c r="BY159">
        <v>21621.82</v>
      </c>
      <c r="BZ159">
        <v>18447750</v>
      </c>
      <c r="CA159">
        <v>-1255500</v>
      </c>
    </row>
    <row r="160" spans="2:85" x14ac:dyDescent="0.3">
      <c r="B160" t="s">
        <v>57</v>
      </c>
      <c r="C160" s="16">
        <v>44007</v>
      </c>
      <c r="D160">
        <v>516.85</v>
      </c>
      <c r="E160">
        <v>535</v>
      </c>
      <c r="F160">
        <v>515.6</v>
      </c>
      <c r="G160">
        <v>532.15</v>
      </c>
      <c r="H160">
        <v>11158</v>
      </c>
      <c r="I160">
        <v>43857.82</v>
      </c>
      <c r="J160">
        <v>11574750</v>
      </c>
      <c r="K160">
        <v>7824000</v>
      </c>
      <c r="S160" t="s">
        <v>57</v>
      </c>
      <c r="T160" s="16">
        <v>44007</v>
      </c>
      <c r="U160">
        <v>533.45000000000005</v>
      </c>
      <c r="V160">
        <v>535.95000000000005</v>
      </c>
      <c r="W160">
        <v>524.04999999999995</v>
      </c>
      <c r="X160">
        <v>526.70000000000005</v>
      </c>
      <c r="Y160">
        <v>1297</v>
      </c>
      <c r="Z160">
        <v>5153.26</v>
      </c>
      <c r="AA160">
        <v>3750750</v>
      </c>
      <c r="AB160">
        <v>647250</v>
      </c>
      <c r="AJ160" t="s">
        <v>57</v>
      </c>
      <c r="AK160" s="16">
        <v>44007</v>
      </c>
      <c r="AL160">
        <v>516.4</v>
      </c>
      <c r="AM160">
        <v>538.5</v>
      </c>
      <c r="AN160">
        <v>514.04999999999995</v>
      </c>
      <c r="AO160">
        <v>536.65</v>
      </c>
      <c r="AP160">
        <v>1494</v>
      </c>
      <c r="AQ160">
        <v>5869.38</v>
      </c>
      <c r="AR160">
        <v>3103500</v>
      </c>
      <c r="AS160">
        <v>847500</v>
      </c>
      <c r="BA160" t="s">
        <v>57</v>
      </c>
      <c r="BB160" s="16">
        <v>44007</v>
      </c>
      <c r="BC160">
        <v>499</v>
      </c>
      <c r="BD160">
        <v>522.65</v>
      </c>
      <c r="BE160">
        <v>498</v>
      </c>
      <c r="BF160">
        <v>513.9</v>
      </c>
      <c r="BG160">
        <v>1708</v>
      </c>
      <c r="BH160">
        <v>6554.86</v>
      </c>
      <c r="BI160">
        <v>2256000</v>
      </c>
      <c r="BJ160">
        <v>1020750</v>
      </c>
      <c r="BR160" t="s">
        <v>57</v>
      </c>
      <c r="BS160" s="16">
        <v>44007</v>
      </c>
      <c r="BT160">
        <v>513.20000000000005</v>
      </c>
      <c r="BU160">
        <v>514.25</v>
      </c>
      <c r="BV160">
        <v>494.65</v>
      </c>
      <c r="BW160">
        <v>495.95</v>
      </c>
      <c r="BX160">
        <v>1715</v>
      </c>
      <c r="BY160">
        <v>6428.83</v>
      </c>
      <c r="BZ160">
        <v>1235250</v>
      </c>
      <c r="CA160">
        <v>1082250</v>
      </c>
    </row>
    <row r="161" spans="2:79" x14ac:dyDescent="0.3">
      <c r="B161" t="s">
        <v>57</v>
      </c>
      <c r="C161" s="16">
        <v>44042</v>
      </c>
      <c r="D161">
        <v>518.6</v>
      </c>
      <c r="E161">
        <v>518.6</v>
      </c>
      <c r="F161">
        <v>518.6</v>
      </c>
      <c r="G161">
        <v>536.65</v>
      </c>
      <c r="H161">
        <v>1</v>
      </c>
      <c r="I161">
        <v>4.92</v>
      </c>
      <c r="J161">
        <v>3800</v>
      </c>
      <c r="K161">
        <v>950</v>
      </c>
      <c r="S161" t="s">
        <v>57</v>
      </c>
      <c r="T161" s="16">
        <v>44042</v>
      </c>
      <c r="U161">
        <v>532.95000000000005</v>
      </c>
      <c r="V161">
        <v>532.95000000000005</v>
      </c>
      <c r="W161">
        <v>532.95000000000005</v>
      </c>
      <c r="X161">
        <v>531.65</v>
      </c>
      <c r="Y161">
        <v>1</v>
      </c>
      <c r="Z161">
        <v>5.0599999999999996</v>
      </c>
      <c r="AA161">
        <v>2850</v>
      </c>
      <c r="AB161">
        <v>950</v>
      </c>
      <c r="AJ161" t="s">
        <v>57</v>
      </c>
      <c r="AK161" s="16">
        <v>44042</v>
      </c>
      <c r="AL161">
        <v>538</v>
      </c>
      <c r="AM161">
        <v>538</v>
      </c>
      <c r="AN161">
        <v>538</v>
      </c>
      <c r="AO161">
        <v>541.75</v>
      </c>
      <c r="AP161">
        <v>1</v>
      </c>
      <c r="AQ161">
        <v>5.1100000000000003</v>
      </c>
      <c r="AR161">
        <v>1900</v>
      </c>
      <c r="AS161">
        <v>-950</v>
      </c>
      <c r="BA161" t="s">
        <v>57</v>
      </c>
      <c r="BB161" s="16">
        <v>44042</v>
      </c>
      <c r="BC161">
        <v>503.95</v>
      </c>
      <c r="BD161">
        <v>520</v>
      </c>
      <c r="BE161">
        <v>503.95</v>
      </c>
      <c r="BF161">
        <v>516.54999999999995</v>
      </c>
      <c r="BG161">
        <v>2</v>
      </c>
      <c r="BH161">
        <v>9.7200000000000006</v>
      </c>
      <c r="BI161">
        <v>2850</v>
      </c>
      <c r="BJ161">
        <v>950</v>
      </c>
      <c r="BR161" t="s">
        <v>57</v>
      </c>
      <c r="BS161" s="16">
        <v>44042</v>
      </c>
      <c r="BT161">
        <v>498</v>
      </c>
      <c r="BU161">
        <v>498</v>
      </c>
      <c r="BV161">
        <v>498</v>
      </c>
      <c r="BW161">
        <v>500.45</v>
      </c>
      <c r="BX161">
        <v>1</v>
      </c>
      <c r="BY161">
        <v>4.7300000000000004</v>
      </c>
      <c r="BZ161">
        <v>1900</v>
      </c>
      <c r="CA161">
        <v>0</v>
      </c>
    </row>
    <row r="162" spans="2:79" x14ac:dyDescent="0.3">
      <c r="B162" t="s">
        <v>58</v>
      </c>
      <c r="C162" s="16">
        <v>43979</v>
      </c>
      <c r="D162">
        <v>464.35</v>
      </c>
      <c r="E162">
        <v>474.8</v>
      </c>
      <c r="F162">
        <v>455.85</v>
      </c>
      <c r="G162">
        <v>459.75</v>
      </c>
      <c r="H162">
        <v>4130</v>
      </c>
      <c r="I162">
        <v>19219.240000000002</v>
      </c>
      <c r="J162">
        <v>5962000</v>
      </c>
      <c r="K162">
        <v>-144000</v>
      </c>
      <c r="S162" t="s">
        <v>58</v>
      </c>
      <c r="T162" s="16">
        <v>43979</v>
      </c>
      <c r="U162">
        <v>475.8</v>
      </c>
      <c r="V162">
        <v>484.25</v>
      </c>
      <c r="W162">
        <v>461.85</v>
      </c>
      <c r="X162">
        <v>465.55</v>
      </c>
      <c r="Y162">
        <v>4458</v>
      </c>
      <c r="Z162">
        <v>21073.79</v>
      </c>
      <c r="AA162">
        <v>6106000</v>
      </c>
      <c r="AB162">
        <v>196000</v>
      </c>
      <c r="AJ162" t="s">
        <v>58</v>
      </c>
      <c r="AK162" s="16">
        <v>43979</v>
      </c>
      <c r="AL162">
        <v>462.1</v>
      </c>
      <c r="AM162">
        <v>475</v>
      </c>
      <c r="AN162">
        <v>447</v>
      </c>
      <c r="AO162">
        <v>470.25</v>
      </c>
      <c r="AP162">
        <v>7820</v>
      </c>
      <c r="AQ162">
        <v>35753.300000000003</v>
      </c>
      <c r="AR162">
        <v>5910000</v>
      </c>
      <c r="AS162">
        <v>305000</v>
      </c>
      <c r="BA162" t="s">
        <v>58</v>
      </c>
      <c r="BB162" s="16">
        <v>43979</v>
      </c>
      <c r="BC162">
        <v>479.15</v>
      </c>
      <c r="BD162">
        <v>483.3</v>
      </c>
      <c r="BE162">
        <v>466.3</v>
      </c>
      <c r="BF162">
        <v>469.4</v>
      </c>
      <c r="BG162">
        <v>2959</v>
      </c>
      <c r="BH162">
        <v>14018.36</v>
      </c>
      <c r="BI162">
        <v>5605000</v>
      </c>
      <c r="BJ162">
        <v>113000</v>
      </c>
      <c r="BR162" t="s">
        <v>58</v>
      </c>
      <c r="BS162" s="16">
        <v>43979</v>
      </c>
      <c r="BT162">
        <v>487</v>
      </c>
      <c r="BU162">
        <v>492</v>
      </c>
      <c r="BV162">
        <v>472.4</v>
      </c>
      <c r="BW162">
        <v>474.7</v>
      </c>
      <c r="BX162">
        <v>2832</v>
      </c>
      <c r="BY162">
        <v>13638.02</v>
      </c>
      <c r="BZ162">
        <v>5492000</v>
      </c>
      <c r="CA162">
        <v>-182000</v>
      </c>
    </row>
    <row r="163" spans="2:79" x14ac:dyDescent="0.3">
      <c r="B163" t="s">
        <v>58</v>
      </c>
      <c r="C163" s="16">
        <v>44007</v>
      </c>
      <c r="D163">
        <v>465.85</v>
      </c>
      <c r="E163">
        <v>474.65</v>
      </c>
      <c r="F163">
        <v>456</v>
      </c>
      <c r="G163">
        <v>460.2</v>
      </c>
      <c r="H163">
        <v>836</v>
      </c>
      <c r="I163">
        <v>3878.1</v>
      </c>
      <c r="J163">
        <v>720000</v>
      </c>
      <c r="K163">
        <v>327000</v>
      </c>
      <c r="S163" t="s">
        <v>58</v>
      </c>
      <c r="T163" s="16">
        <v>44007</v>
      </c>
      <c r="U163">
        <v>475</v>
      </c>
      <c r="V163">
        <v>483.55</v>
      </c>
      <c r="W163">
        <v>462.3</v>
      </c>
      <c r="X163">
        <v>465.5</v>
      </c>
      <c r="Y163">
        <v>467</v>
      </c>
      <c r="Z163">
        <v>2199.36</v>
      </c>
      <c r="AA163">
        <v>393000</v>
      </c>
      <c r="AB163">
        <v>118000</v>
      </c>
      <c r="AJ163" t="s">
        <v>58</v>
      </c>
      <c r="AK163" s="16">
        <v>44007</v>
      </c>
      <c r="AL163">
        <v>463.65</v>
      </c>
      <c r="AM163">
        <v>473</v>
      </c>
      <c r="AN163">
        <v>446</v>
      </c>
      <c r="AO163">
        <v>470</v>
      </c>
      <c r="AP163">
        <v>541</v>
      </c>
      <c r="AQ163">
        <v>2467.59</v>
      </c>
      <c r="AR163">
        <v>275000</v>
      </c>
      <c r="AS163">
        <v>122000</v>
      </c>
      <c r="BA163" t="s">
        <v>58</v>
      </c>
      <c r="BB163" s="16">
        <v>44007</v>
      </c>
      <c r="BC163">
        <v>478.95</v>
      </c>
      <c r="BD163">
        <v>482.35</v>
      </c>
      <c r="BE163">
        <v>466.9</v>
      </c>
      <c r="BF163">
        <v>469.95</v>
      </c>
      <c r="BG163">
        <v>109</v>
      </c>
      <c r="BH163">
        <v>514.41</v>
      </c>
      <c r="BI163">
        <v>153000</v>
      </c>
      <c r="BJ163">
        <v>45000</v>
      </c>
      <c r="BR163" t="s">
        <v>58</v>
      </c>
      <c r="BS163" s="16">
        <v>44007</v>
      </c>
      <c r="BT163">
        <v>487</v>
      </c>
      <c r="BU163">
        <v>490</v>
      </c>
      <c r="BV163">
        <v>472.3</v>
      </c>
      <c r="BW163">
        <v>474.8</v>
      </c>
      <c r="BX163">
        <v>93</v>
      </c>
      <c r="BY163">
        <v>446.95</v>
      </c>
      <c r="BZ163">
        <v>108000</v>
      </c>
      <c r="CA163">
        <v>23000</v>
      </c>
    </row>
    <row r="164" spans="2:79" x14ac:dyDescent="0.3">
      <c r="B164" t="s">
        <v>58</v>
      </c>
      <c r="C164" s="16">
        <v>44042</v>
      </c>
      <c r="D164">
        <v>459.85</v>
      </c>
      <c r="E164">
        <v>460</v>
      </c>
      <c r="F164">
        <v>458</v>
      </c>
      <c r="G164">
        <v>459</v>
      </c>
      <c r="H164">
        <v>4</v>
      </c>
      <c r="I164">
        <v>18.37</v>
      </c>
      <c r="J164">
        <v>10000</v>
      </c>
      <c r="K164">
        <v>3000</v>
      </c>
      <c r="S164" t="s">
        <v>58</v>
      </c>
      <c r="T164" s="16">
        <v>44042</v>
      </c>
      <c r="U164">
        <v>478.1</v>
      </c>
      <c r="V164">
        <v>478.1</v>
      </c>
      <c r="W164">
        <v>466.15</v>
      </c>
      <c r="X164">
        <v>465.05</v>
      </c>
      <c r="Y164">
        <v>8</v>
      </c>
      <c r="Z164">
        <v>37.729999999999997</v>
      </c>
      <c r="AA164">
        <v>7000</v>
      </c>
      <c r="AB164">
        <v>2000</v>
      </c>
      <c r="AJ164" t="s">
        <v>58</v>
      </c>
      <c r="AK164" s="16">
        <v>44042</v>
      </c>
      <c r="AL164">
        <v>461.6</v>
      </c>
      <c r="AM164">
        <v>470</v>
      </c>
      <c r="AN164">
        <v>449.15</v>
      </c>
      <c r="AO164">
        <v>470</v>
      </c>
      <c r="AP164">
        <v>7</v>
      </c>
      <c r="AQ164">
        <v>32.24</v>
      </c>
      <c r="AR164">
        <v>5000</v>
      </c>
      <c r="AS164">
        <v>3000</v>
      </c>
      <c r="BA164" t="s">
        <v>58</v>
      </c>
      <c r="BB164" s="16">
        <v>44042</v>
      </c>
      <c r="BC164">
        <v>0</v>
      </c>
      <c r="BD164">
        <v>0</v>
      </c>
      <c r="BE164">
        <v>0</v>
      </c>
      <c r="BF164">
        <v>472.5</v>
      </c>
      <c r="BG164">
        <v>0</v>
      </c>
      <c r="BH164">
        <v>0</v>
      </c>
      <c r="BI164">
        <v>2000</v>
      </c>
      <c r="BJ164">
        <v>0</v>
      </c>
      <c r="BR164" t="s">
        <v>58</v>
      </c>
      <c r="BS164" s="16">
        <v>44042</v>
      </c>
      <c r="BT164">
        <v>486.45</v>
      </c>
      <c r="BU164">
        <v>486.45</v>
      </c>
      <c r="BV164">
        <v>486.45</v>
      </c>
      <c r="BW164">
        <v>480.2</v>
      </c>
      <c r="BX164">
        <v>1</v>
      </c>
      <c r="BY164">
        <v>4.8600000000000003</v>
      </c>
      <c r="BZ164">
        <v>2000</v>
      </c>
      <c r="CA164">
        <v>1000</v>
      </c>
    </row>
    <row r="165" spans="2:79" x14ac:dyDescent="0.3">
      <c r="B165" t="s">
        <v>59</v>
      </c>
      <c r="C165" s="16">
        <v>43979</v>
      </c>
      <c r="D165">
        <v>529.35</v>
      </c>
      <c r="E165">
        <v>534.65</v>
      </c>
      <c r="F165">
        <v>522.54999999999995</v>
      </c>
      <c r="G165">
        <v>530.5</v>
      </c>
      <c r="H165">
        <v>3592</v>
      </c>
      <c r="I165">
        <v>26614.79</v>
      </c>
      <c r="J165">
        <v>18838400</v>
      </c>
      <c r="K165">
        <v>-452200</v>
      </c>
      <c r="S165" t="s">
        <v>59</v>
      </c>
      <c r="T165" s="16">
        <v>43979</v>
      </c>
      <c r="U165">
        <v>527.75</v>
      </c>
      <c r="V165">
        <v>536.75</v>
      </c>
      <c r="W165">
        <v>523</v>
      </c>
      <c r="X165">
        <v>532.9</v>
      </c>
      <c r="Y165">
        <v>2923</v>
      </c>
      <c r="Z165">
        <v>21735.93</v>
      </c>
      <c r="AA165">
        <v>19290600</v>
      </c>
      <c r="AB165">
        <v>25200</v>
      </c>
      <c r="AJ165" t="s">
        <v>59</v>
      </c>
      <c r="AK165" s="16">
        <v>43979</v>
      </c>
      <c r="AL165">
        <v>518.79999999999995</v>
      </c>
      <c r="AM165">
        <v>528.75</v>
      </c>
      <c r="AN165">
        <v>515.54999999999995</v>
      </c>
      <c r="AO165">
        <v>527</v>
      </c>
      <c r="AP165">
        <v>3787</v>
      </c>
      <c r="AQ165">
        <v>27830.33</v>
      </c>
      <c r="AR165">
        <v>19265400</v>
      </c>
      <c r="AS165">
        <v>-977200</v>
      </c>
      <c r="BA165" t="s">
        <v>59</v>
      </c>
      <c r="BB165" s="16">
        <v>43979</v>
      </c>
      <c r="BC165">
        <v>509.85</v>
      </c>
      <c r="BD165">
        <v>521.20000000000005</v>
      </c>
      <c r="BE165">
        <v>505.5</v>
      </c>
      <c r="BF165">
        <v>518.9</v>
      </c>
      <c r="BG165">
        <v>2657</v>
      </c>
      <c r="BH165">
        <v>19177.759999999998</v>
      </c>
      <c r="BI165">
        <v>20242600</v>
      </c>
      <c r="BJ165">
        <v>231000</v>
      </c>
      <c r="BR165" t="s">
        <v>59</v>
      </c>
      <c r="BS165" s="16">
        <v>43979</v>
      </c>
      <c r="BT165">
        <v>511.2</v>
      </c>
      <c r="BU165">
        <v>519.25</v>
      </c>
      <c r="BV165">
        <v>507.9</v>
      </c>
      <c r="BW165">
        <v>511.4</v>
      </c>
      <c r="BX165">
        <v>3379</v>
      </c>
      <c r="BY165">
        <v>24286.720000000001</v>
      </c>
      <c r="BZ165">
        <v>20011600</v>
      </c>
      <c r="CA165">
        <v>341600</v>
      </c>
    </row>
    <row r="166" spans="2:79" x14ac:dyDescent="0.3">
      <c r="B166" t="s">
        <v>59</v>
      </c>
      <c r="C166" s="16">
        <v>44007</v>
      </c>
      <c r="D166">
        <v>530.1</v>
      </c>
      <c r="E166">
        <v>535.4</v>
      </c>
      <c r="F166">
        <v>523.9</v>
      </c>
      <c r="G166">
        <v>530.95000000000005</v>
      </c>
      <c r="H166">
        <v>1411</v>
      </c>
      <c r="I166">
        <v>10480.370000000001</v>
      </c>
      <c r="J166">
        <v>3369800</v>
      </c>
      <c r="K166">
        <v>1127000</v>
      </c>
      <c r="S166" t="s">
        <v>59</v>
      </c>
      <c r="T166" s="16">
        <v>44007</v>
      </c>
      <c r="U166">
        <v>524.95000000000005</v>
      </c>
      <c r="V166">
        <v>537.54999999999995</v>
      </c>
      <c r="W166">
        <v>524.95000000000005</v>
      </c>
      <c r="X166">
        <v>533.85</v>
      </c>
      <c r="Y166">
        <v>518</v>
      </c>
      <c r="Z166">
        <v>3864.23</v>
      </c>
      <c r="AA166">
        <v>2242800</v>
      </c>
      <c r="AB166">
        <v>264600</v>
      </c>
      <c r="AJ166" t="s">
        <v>59</v>
      </c>
      <c r="AK166" s="16">
        <v>44007</v>
      </c>
      <c r="AL166">
        <v>520.4</v>
      </c>
      <c r="AM166">
        <v>529</v>
      </c>
      <c r="AN166">
        <v>517.25</v>
      </c>
      <c r="AO166">
        <v>528.04999999999995</v>
      </c>
      <c r="AP166">
        <v>1193</v>
      </c>
      <c r="AQ166">
        <v>8796.7000000000007</v>
      </c>
      <c r="AR166">
        <v>1978200</v>
      </c>
      <c r="AS166">
        <v>1461600</v>
      </c>
      <c r="BA166" t="s">
        <v>59</v>
      </c>
      <c r="BB166" s="16">
        <v>44007</v>
      </c>
      <c r="BC166">
        <v>510.75</v>
      </c>
      <c r="BD166">
        <v>522.04999999999995</v>
      </c>
      <c r="BE166">
        <v>510.75</v>
      </c>
      <c r="BF166">
        <v>520.29999999999995</v>
      </c>
      <c r="BG166">
        <v>226</v>
      </c>
      <c r="BH166">
        <v>1637.83</v>
      </c>
      <c r="BI166">
        <v>516600</v>
      </c>
      <c r="BJ166">
        <v>112000</v>
      </c>
      <c r="BR166" t="s">
        <v>59</v>
      </c>
      <c r="BS166" s="16">
        <v>44007</v>
      </c>
      <c r="BT166">
        <v>514</v>
      </c>
      <c r="BU166">
        <v>519.65</v>
      </c>
      <c r="BV166">
        <v>510.35</v>
      </c>
      <c r="BW166">
        <v>512.70000000000005</v>
      </c>
      <c r="BX166">
        <v>135</v>
      </c>
      <c r="BY166">
        <v>972.46</v>
      </c>
      <c r="BZ166">
        <v>404600</v>
      </c>
      <c r="CA166">
        <v>56000</v>
      </c>
    </row>
    <row r="167" spans="2:79" x14ac:dyDescent="0.3">
      <c r="B167" t="s">
        <v>59</v>
      </c>
      <c r="C167" s="16">
        <v>44042</v>
      </c>
      <c r="D167">
        <v>0</v>
      </c>
      <c r="E167">
        <v>0</v>
      </c>
      <c r="F167">
        <v>0</v>
      </c>
      <c r="G167">
        <v>534.70000000000005</v>
      </c>
      <c r="H167">
        <v>0</v>
      </c>
      <c r="I167">
        <v>0</v>
      </c>
      <c r="J167">
        <v>8400</v>
      </c>
      <c r="K167">
        <v>0</v>
      </c>
      <c r="S167" t="s">
        <v>59</v>
      </c>
      <c r="T167" s="16">
        <v>44042</v>
      </c>
      <c r="U167">
        <v>527.65</v>
      </c>
      <c r="V167">
        <v>527.65</v>
      </c>
      <c r="W167">
        <v>527.65</v>
      </c>
      <c r="X167">
        <v>539.65</v>
      </c>
      <c r="Y167">
        <v>1</v>
      </c>
      <c r="Z167">
        <v>7.38</v>
      </c>
      <c r="AA167">
        <v>8400</v>
      </c>
      <c r="AB167">
        <v>1400</v>
      </c>
      <c r="AJ167" t="s">
        <v>59</v>
      </c>
      <c r="AK167" s="16">
        <v>44042</v>
      </c>
      <c r="AL167">
        <v>523.04999999999995</v>
      </c>
      <c r="AM167">
        <v>523.04999999999995</v>
      </c>
      <c r="AN167">
        <v>523.04999999999995</v>
      </c>
      <c r="AO167">
        <v>531.54999999999995</v>
      </c>
      <c r="AP167">
        <v>1</v>
      </c>
      <c r="AQ167">
        <v>7.32</v>
      </c>
      <c r="AR167">
        <v>7000</v>
      </c>
      <c r="AS167">
        <v>1400</v>
      </c>
      <c r="BA167" t="s">
        <v>59</v>
      </c>
      <c r="BB167" s="16">
        <v>44042</v>
      </c>
      <c r="BC167">
        <v>509.85</v>
      </c>
      <c r="BD167">
        <v>509.85</v>
      </c>
      <c r="BE167">
        <v>509.85</v>
      </c>
      <c r="BF167">
        <v>523.04999999999995</v>
      </c>
      <c r="BG167">
        <v>1</v>
      </c>
      <c r="BH167">
        <v>7.13</v>
      </c>
      <c r="BI167">
        <v>5600</v>
      </c>
      <c r="BJ167">
        <v>-1400</v>
      </c>
      <c r="BR167" t="s">
        <v>59</v>
      </c>
      <c r="BS167" s="16">
        <v>44042</v>
      </c>
      <c r="BT167">
        <v>519</v>
      </c>
      <c r="BU167">
        <v>520.95000000000005</v>
      </c>
      <c r="BV167">
        <v>513.4</v>
      </c>
      <c r="BW167">
        <v>513.4</v>
      </c>
      <c r="BX167">
        <v>3</v>
      </c>
      <c r="BY167">
        <v>21.74</v>
      </c>
      <c r="BZ167">
        <v>7000</v>
      </c>
      <c r="CA167">
        <v>4200</v>
      </c>
    </row>
    <row r="168" spans="2:79" x14ac:dyDescent="0.3">
      <c r="B168" t="s">
        <v>60</v>
      </c>
      <c r="C168" s="16">
        <v>43979</v>
      </c>
      <c r="D168">
        <v>1578.65</v>
      </c>
      <c r="E168">
        <v>1594.55</v>
      </c>
      <c r="F168">
        <v>1501.95</v>
      </c>
      <c r="G168">
        <v>1515.75</v>
      </c>
      <c r="H168">
        <v>33163</v>
      </c>
      <c r="I168">
        <v>127081.28</v>
      </c>
      <c r="J168">
        <v>19970000</v>
      </c>
      <c r="K168">
        <v>-1140750</v>
      </c>
      <c r="S168" t="s">
        <v>60</v>
      </c>
      <c r="T168" s="16">
        <v>43979</v>
      </c>
      <c r="U168">
        <v>1630</v>
      </c>
      <c r="V168">
        <v>1647.9</v>
      </c>
      <c r="W168">
        <v>1582.85</v>
      </c>
      <c r="X168">
        <v>1589.75</v>
      </c>
      <c r="Y168">
        <v>32239</v>
      </c>
      <c r="Z168">
        <v>130332.94</v>
      </c>
      <c r="AA168">
        <v>21110750</v>
      </c>
      <c r="AB168">
        <v>-3324500</v>
      </c>
      <c r="AJ168" t="s">
        <v>60</v>
      </c>
      <c r="AK168" s="16">
        <v>43979</v>
      </c>
      <c r="AL168">
        <v>1544.7</v>
      </c>
      <c r="AM168">
        <v>1632</v>
      </c>
      <c r="AN168">
        <v>1543.25</v>
      </c>
      <c r="AO168">
        <v>1623.2</v>
      </c>
      <c r="AP168">
        <v>30841</v>
      </c>
      <c r="AQ168">
        <v>121934.18</v>
      </c>
      <c r="AR168">
        <v>24435250</v>
      </c>
      <c r="AS168">
        <v>-2122500</v>
      </c>
      <c r="BA168" t="s">
        <v>60</v>
      </c>
      <c r="BB168" s="16">
        <v>43979</v>
      </c>
      <c r="BC168">
        <v>1566.5</v>
      </c>
      <c r="BD168">
        <v>1585</v>
      </c>
      <c r="BE168">
        <v>1511.7</v>
      </c>
      <c r="BF168">
        <v>1539.35</v>
      </c>
      <c r="BG168">
        <v>24538</v>
      </c>
      <c r="BH168">
        <v>95077.66</v>
      </c>
      <c r="BI168">
        <v>26557750</v>
      </c>
      <c r="BJ168">
        <v>-262000</v>
      </c>
      <c r="BR168" t="s">
        <v>60</v>
      </c>
      <c r="BS168" s="16">
        <v>43979</v>
      </c>
      <c r="BT168">
        <v>1628.65</v>
      </c>
      <c r="BU168">
        <v>1634.55</v>
      </c>
      <c r="BV168">
        <v>1508.3</v>
      </c>
      <c r="BW168">
        <v>1512.95</v>
      </c>
      <c r="BX168">
        <v>19842</v>
      </c>
      <c r="BY168">
        <v>77171.149999999994</v>
      </c>
      <c r="BZ168">
        <v>26819750</v>
      </c>
      <c r="CA168">
        <v>200000</v>
      </c>
    </row>
    <row r="169" spans="2:79" x14ac:dyDescent="0.3">
      <c r="B169" t="s">
        <v>60</v>
      </c>
      <c r="C169" s="16">
        <v>44007</v>
      </c>
      <c r="D169">
        <v>1575</v>
      </c>
      <c r="E169">
        <v>1598.7</v>
      </c>
      <c r="F169">
        <v>1505.05</v>
      </c>
      <c r="G169">
        <v>1519.1</v>
      </c>
      <c r="H169">
        <v>15276</v>
      </c>
      <c r="I169">
        <v>58362.92</v>
      </c>
      <c r="J169">
        <v>10483750</v>
      </c>
      <c r="K169">
        <v>2670750</v>
      </c>
      <c r="S169" t="s">
        <v>60</v>
      </c>
      <c r="T169" s="16">
        <v>44007</v>
      </c>
      <c r="U169">
        <v>1636.8</v>
      </c>
      <c r="V169">
        <v>1653</v>
      </c>
      <c r="W169">
        <v>1587.9</v>
      </c>
      <c r="X169">
        <v>1595.05</v>
      </c>
      <c r="Y169">
        <v>15939</v>
      </c>
      <c r="Z169">
        <v>64626.41</v>
      </c>
      <c r="AA169">
        <v>7813000</v>
      </c>
      <c r="AB169">
        <v>3477250</v>
      </c>
      <c r="AJ169" t="s">
        <v>60</v>
      </c>
      <c r="AK169" s="16">
        <v>44007</v>
      </c>
      <c r="AL169">
        <v>1557.55</v>
      </c>
      <c r="AM169">
        <v>1637.45</v>
      </c>
      <c r="AN169">
        <v>1549.05</v>
      </c>
      <c r="AO169">
        <v>1629.45</v>
      </c>
      <c r="AP169">
        <v>12012</v>
      </c>
      <c r="AQ169">
        <v>47308.9</v>
      </c>
      <c r="AR169">
        <v>4335750</v>
      </c>
      <c r="AS169">
        <v>2517000</v>
      </c>
      <c r="BA169" t="s">
        <v>60</v>
      </c>
      <c r="BB169" s="16">
        <v>44007</v>
      </c>
      <c r="BC169">
        <v>1546.15</v>
      </c>
      <c r="BD169">
        <v>1590.05</v>
      </c>
      <c r="BE169">
        <v>1517.95</v>
      </c>
      <c r="BF169">
        <v>1544.45</v>
      </c>
      <c r="BG169">
        <v>3892</v>
      </c>
      <c r="BH169">
        <v>15109.96</v>
      </c>
      <c r="BI169">
        <v>1818750</v>
      </c>
      <c r="BJ169">
        <v>524500</v>
      </c>
      <c r="BR169" t="s">
        <v>60</v>
      </c>
      <c r="BS169" s="16">
        <v>44007</v>
      </c>
      <c r="BT169">
        <v>1635.05</v>
      </c>
      <c r="BU169">
        <v>1641.1</v>
      </c>
      <c r="BV169">
        <v>1513.8</v>
      </c>
      <c r="BW169">
        <v>1517.9</v>
      </c>
      <c r="BX169">
        <v>3062</v>
      </c>
      <c r="BY169">
        <v>11746.03</v>
      </c>
      <c r="BZ169">
        <v>1294250</v>
      </c>
      <c r="CA169">
        <v>507750</v>
      </c>
    </row>
    <row r="170" spans="2:79" x14ac:dyDescent="0.3">
      <c r="B170" t="s">
        <v>60</v>
      </c>
      <c r="C170" s="16">
        <v>44042</v>
      </c>
      <c r="D170">
        <v>1579</v>
      </c>
      <c r="E170">
        <v>1588.9</v>
      </c>
      <c r="F170">
        <v>1500</v>
      </c>
      <c r="G170">
        <v>1519.75</v>
      </c>
      <c r="H170">
        <v>85</v>
      </c>
      <c r="I170">
        <v>389.26</v>
      </c>
      <c r="J170">
        <v>26100</v>
      </c>
      <c r="K170">
        <v>14700</v>
      </c>
      <c r="S170" t="s">
        <v>60</v>
      </c>
      <c r="T170" s="16">
        <v>44042</v>
      </c>
      <c r="U170">
        <v>1633</v>
      </c>
      <c r="V170">
        <v>1633</v>
      </c>
      <c r="W170">
        <v>1583</v>
      </c>
      <c r="X170">
        <v>1589.4</v>
      </c>
      <c r="Y170">
        <v>17</v>
      </c>
      <c r="Z170">
        <v>82.12</v>
      </c>
      <c r="AA170">
        <v>11400</v>
      </c>
      <c r="AB170">
        <v>1500</v>
      </c>
      <c r="AJ170" t="s">
        <v>60</v>
      </c>
      <c r="AK170" s="16">
        <v>44042</v>
      </c>
      <c r="AL170">
        <v>1568.95</v>
      </c>
      <c r="AM170">
        <v>1626</v>
      </c>
      <c r="AN170">
        <v>1555.55</v>
      </c>
      <c r="AO170">
        <v>1626</v>
      </c>
      <c r="AP170">
        <v>11</v>
      </c>
      <c r="AQ170">
        <v>52.28</v>
      </c>
      <c r="AR170">
        <v>9900</v>
      </c>
      <c r="AS170">
        <v>-600</v>
      </c>
      <c r="BA170" t="s">
        <v>60</v>
      </c>
      <c r="BB170" s="16">
        <v>44042</v>
      </c>
      <c r="BC170">
        <v>1577.35</v>
      </c>
      <c r="BD170">
        <v>1577.35</v>
      </c>
      <c r="BE170">
        <v>1543.25</v>
      </c>
      <c r="BF170">
        <v>1554.05</v>
      </c>
      <c r="BG170">
        <v>12</v>
      </c>
      <c r="BH170">
        <v>56.17</v>
      </c>
      <c r="BI170">
        <v>10500</v>
      </c>
      <c r="BJ170">
        <v>-1200</v>
      </c>
      <c r="BR170" t="s">
        <v>60</v>
      </c>
      <c r="BS170" s="16">
        <v>44042</v>
      </c>
      <c r="BT170">
        <v>1580</v>
      </c>
      <c r="BU170">
        <v>1580</v>
      </c>
      <c r="BV170">
        <v>1515</v>
      </c>
      <c r="BW170">
        <v>1520</v>
      </c>
      <c r="BX170">
        <v>21</v>
      </c>
      <c r="BY170">
        <v>97.06</v>
      </c>
      <c r="BZ170">
        <v>11700</v>
      </c>
      <c r="CA170">
        <v>4200</v>
      </c>
    </row>
    <row r="171" spans="2:79" x14ac:dyDescent="0.3">
      <c r="B171" t="s">
        <v>61</v>
      </c>
      <c r="C171" s="16">
        <v>43979</v>
      </c>
      <c r="D171">
        <v>845.75</v>
      </c>
      <c r="E171">
        <v>866.4</v>
      </c>
      <c r="F171">
        <v>829.65</v>
      </c>
      <c r="G171">
        <v>837.35</v>
      </c>
      <c r="H171">
        <v>54338</v>
      </c>
      <c r="I171">
        <v>228595.77</v>
      </c>
      <c r="J171">
        <v>27972000</v>
      </c>
      <c r="K171">
        <v>-5529500</v>
      </c>
      <c r="S171" t="s">
        <v>61</v>
      </c>
      <c r="T171" s="16">
        <v>43979</v>
      </c>
      <c r="U171">
        <v>860.2</v>
      </c>
      <c r="V171">
        <v>883</v>
      </c>
      <c r="W171">
        <v>849.05</v>
      </c>
      <c r="X171">
        <v>854.9</v>
      </c>
      <c r="Y171">
        <v>42121</v>
      </c>
      <c r="Z171">
        <v>182835.41</v>
      </c>
      <c r="AA171">
        <v>33501500</v>
      </c>
      <c r="AB171">
        <v>-656500</v>
      </c>
      <c r="AJ171" t="s">
        <v>61</v>
      </c>
      <c r="AK171" s="16">
        <v>43979</v>
      </c>
      <c r="AL171">
        <v>831.55</v>
      </c>
      <c r="AM171">
        <v>864.4</v>
      </c>
      <c r="AN171">
        <v>831.55</v>
      </c>
      <c r="AO171">
        <v>857.65</v>
      </c>
      <c r="AP171">
        <v>34514</v>
      </c>
      <c r="AQ171">
        <v>146016.76999999999</v>
      </c>
      <c r="AR171">
        <v>34158000</v>
      </c>
      <c r="AS171">
        <v>-2796000</v>
      </c>
      <c r="BA171" t="s">
        <v>61</v>
      </c>
      <c r="BB171" s="16">
        <v>43979</v>
      </c>
      <c r="BC171">
        <v>854.8</v>
      </c>
      <c r="BD171">
        <v>864.9</v>
      </c>
      <c r="BE171">
        <v>822.25</v>
      </c>
      <c r="BF171">
        <v>829.5</v>
      </c>
      <c r="BG171">
        <v>42908</v>
      </c>
      <c r="BH171">
        <v>180551.83</v>
      </c>
      <c r="BI171">
        <v>36954000</v>
      </c>
      <c r="BJ171">
        <v>-1842500</v>
      </c>
      <c r="BR171" t="s">
        <v>61</v>
      </c>
      <c r="BS171" s="16">
        <v>43979</v>
      </c>
      <c r="BT171">
        <v>880.95</v>
      </c>
      <c r="BU171">
        <v>881</v>
      </c>
      <c r="BV171">
        <v>826.3</v>
      </c>
      <c r="BW171">
        <v>830.45</v>
      </c>
      <c r="BX171">
        <v>42058</v>
      </c>
      <c r="BY171">
        <v>177484.97</v>
      </c>
      <c r="BZ171">
        <v>38796500</v>
      </c>
      <c r="CA171">
        <v>2796000</v>
      </c>
    </row>
    <row r="172" spans="2:79" x14ac:dyDescent="0.3">
      <c r="B172" t="s">
        <v>61</v>
      </c>
      <c r="C172" s="16">
        <v>44007</v>
      </c>
      <c r="D172">
        <v>845.2</v>
      </c>
      <c r="E172">
        <v>862</v>
      </c>
      <c r="F172">
        <v>826</v>
      </c>
      <c r="G172">
        <v>832.5</v>
      </c>
      <c r="H172">
        <v>21928</v>
      </c>
      <c r="I172">
        <v>91700.05</v>
      </c>
      <c r="J172">
        <v>16531000</v>
      </c>
      <c r="K172">
        <v>6854500</v>
      </c>
      <c r="S172" t="s">
        <v>61</v>
      </c>
      <c r="T172" s="16">
        <v>44007</v>
      </c>
      <c r="U172">
        <v>858.35</v>
      </c>
      <c r="V172">
        <v>879.05</v>
      </c>
      <c r="W172">
        <v>845.75</v>
      </c>
      <c r="X172">
        <v>851.25</v>
      </c>
      <c r="Y172">
        <v>9003</v>
      </c>
      <c r="Z172">
        <v>39048.410000000003</v>
      </c>
      <c r="AA172">
        <v>9676500</v>
      </c>
      <c r="AB172">
        <v>2271000</v>
      </c>
      <c r="AJ172" t="s">
        <v>61</v>
      </c>
      <c r="AK172" s="16">
        <v>44007</v>
      </c>
      <c r="AL172">
        <v>829.5</v>
      </c>
      <c r="AM172">
        <v>861</v>
      </c>
      <c r="AN172">
        <v>829.5</v>
      </c>
      <c r="AO172">
        <v>854.15</v>
      </c>
      <c r="AP172">
        <v>6146</v>
      </c>
      <c r="AQ172">
        <v>25825.69</v>
      </c>
      <c r="AR172">
        <v>7405500</v>
      </c>
      <c r="AS172">
        <v>1600000</v>
      </c>
      <c r="BA172" t="s">
        <v>61</v>
      </c>
      <c r="BB172" s="16">
        <v>44007</v>
      </c>
      <c r="BC172">
        <v>850.25</v>
      </c>
      <c r="BD172">
        <v>864</v>
      </c>
      <c r="BE172">
        <v>817.6</v>
      </c>
      <c r="BF172">
        <v>825.6</v>
      </c>
      <c r="BG172">
        <v>7205</v>
      </c>
      <c r="BH172">
        <v>30199.93</v>
      </c>
      <c r="BI172">
        <v>5805500</v>
      </c>
      <c r="BJ172">
        <v>1992500</v>
      </c>
      <c r="BR172" t="s">
        <v>61</v>
      </c>
      <c r="BS172" s="16">
        <v>44007</v>
      </c>
      <c r="BT172">
        <v>870.75</v>
      </c>
      <c r="BU172">
        <v>870.75</v>
      </c>
      <c r="BV172">
        <v>822.6</v>
      </c>
      <c r="BW172">
        <v>826.75</v>
      </c>
      <c r="BX172">
        <v>4378</v>
      </c>
      <c r="BY172">
        <v>18306.03</v>
      </c>
      <c r="BZ172">
        <v>3813000</v>
      </c>
      <c r="CA172">
        <v>1145500</v>
      </c>
    </row>
    <row r="173" spans="2:79" x14ac:dyDescent="0.3">
      <c r="B173" t="s">
        <v>61</v>
      </c>
      <c r="C173" s="16">
        <v>44042</v>
      </c>
      <c r="D173">
        <v>840</v>
      </c>
      <c r="E173">
        <v>856</v>
      </c>
      <c r="F173">
        <v>826</v>
      </c>
      <c r="G173">
        <v>835.2</v>
      </c>
      <c r="H173">
        <v>106</v>
      </c>
      <c r="I173">
        <v>486.67</v>
      </c>
      <c r="J173">
        <v>104500</v>
      </c>
      <c r="K173">
        <v>23650</v>
      </c>
      <c r="S173" t="s">
        <v>61</v>
      </c>
      <c r="T173" s="16">
        <v>44042</v>
      </c>
      <c r="U173">
        <v>865.45</v>
      </c>
      <c r="V173">
        <v>875</v>
      </c>
      <c r="W173">
        <v>846</v>
      </c>
      <c r="X173">
        <v>850.7</v>
      </c>
      <c r="Y173">
        <v>86</v>
      </c>
      <c r="Z173">
        <v>408.08</v>
      </c>
      <c r="AA173">
        <v>80850</v>
      </c>
      <c r="AB173">
        <v>6050</v>
      </c>
      <c r="AJ173" t="s">
        <v>61</v>
      </c>
      <c r="AK173" s="16">
        <v>44042</v>
      </c>
      <c r="AL173">
        <v>834.9</v>
      </c>
      <c r="AM173">
        <v>858</v>
      </c>
      <c r="AN173">
        <v>830</v>
      </c>
      <c r="AO173">
        <v>854</v>
      </c>
      <c r="AP173">
        <v>76</v>
      </c>
      <c r="AQ173">
        <v>351.24</v>
      </c>
      <c r="AR173">
        <v>74800</v>
      </c>
      <c r="AS173">
        <v>-4950</v>
      </c>
      <c r="BA173" t="s">
        <v>61</v>
      </c>
      <c r="BB173" s="16">
        <v>44042</v>
      </c>
      <c r="BC173">
        <v>837.8</v>
      </c>
      <c r="BD173">
        <v>856</v>
      </c>
      <c r="BE173">
        <v>820</v>
      </c>
      <c r="BF173">
        <v>826.3</v>
      </c>
      <c r="BG173">
        <v>43</v>
      </c>
      <c r="BH173">
        <v>197.83</v>
      </c>
      <c r="BI173">
        <v>79750</v>
      </c>
      <c r="BJ173">
        <v>7150</v>
      </c>
      <c r="BR173" t="s">
        <v>61</v>
      </c>
      <c r="BS173" s="16">
        <v>44042</v>
      </c>
      <c r="BT173">
        <v>861</v>
      </c>
      <c r="BU173">
        <v>863</v>
      </c>
      <c r="BV173">
        <v>823</v>
      </c>
      <c r="BW173">
        <v>825.2</v>
      </c>
      <c r="BX173">
        <v>75</v>
      </c>
      <c r="BY173">
        <v>344.28</v>
      </c>
      <c r="BZ173">
        <v>72600</v>
      </c>
      <c r="CA173">
        <v>22000</v>
      </c>
    </row>
    <row r="174" spans="2:79" x14ac:dyDescent="0.3">
      <c r="B174" t="s">
        <v>616</v>
      </c>
      <c r="C174" s="16">
        <v>43979</v>
      </c>
      <c r="D174">
        <v>493.9</v>
      </c>
      <c r="E174">
        <v>504</v>
      </c>
      <c r="F174">
        <v>488</v>
      </c>
      <c r="G174">
        <v>492.5</v>
      </c>
      <c r="H174">
        <v>5035</v>
      </c>
      <c r="I174">
        <v>22446.080000000002</v>
      </c>
      <c r="J174">
        <v>11389500</v>
      </c>
      <c r="K174">
        <v>-1137600</v>
      </c>
      <c r="S174" t="s">
        <v>616</v>
      </c>
      <c r="T174" s="16">
        <v>43979</v>
      </c>
      <c r="U174">
        <v>482.7</v>
      </c>
      <c r="V174">
        <v>494</v>
      </c>
      <c r="W174">
        <v>481.75</v>
      </c>
      <c r="X174">
        <v>491.95</v>
      </c>
      <c r="Y174">
        <v>4155</v>
      </c>
      <c r="Z174">
        <v>18279.490000000002</v>
      </c>
      <c r="AA174">
        <v>12527100</v>
      </c>
      <c r="AB174">
        <v>-362700</v>
      </c>
      <c r="AJ174" t="s">
        <v>616</v>
      </c>
      <c r="AK174" s="16">
        <v>43979</v>
      </c>
      <c r="AL174">
        <v>474.7</v>
      </c>
      <c r="AM174">
        <v>483.35</v>
      </c>
      <c r="AN174">
        <v>472.8</v>
      </c>
      <c r="AO174">
        <v>480</v>
      </c>
      <c r="AP174">
        <v>2775</v>
      </c>
      <c r="AQ174">
        <v>11943.9</v>
      </c>
      <c r="AR174">
        <v>12889800</v>
      </c>
      <c r="AS174">
        <v>-297900</v>
      </c>
      <c r="BA174" t="s">
        <v>616</v>
      </c>
      <c r="BB174" s="16">
        <v>43979</v>
      </c>
      <c r="BC174">
        <v>474.9</v>
      </c>
      <c r="BD174">
        <v>487.25</v>
      </c>
      <c r="BE174">
        <v>465</v>
      </c>
      <c r="BF174">
        <v>474</v>
      </c>
      <c r="BG174">
        <v>3705</v>
      </c>
      <c r="BH174">
        <v>15901.72</v>
      </c>
      <c r="BI174">
        <v>13187700</v>
      </c>
      <c r="BJ174">
        <v>-15300</v>
      </c>
      <c r="BR174" t="s">
        <v>616</v>
      </c>
      <c r="BS174" s="16">
        <v>43979</v>
      </c>
      <c r="BT174">
        <v>484.35</v>
      </c>
      <c r="BU174">
        <v>490</v>
      </c>
      <c r="BV174">
        <v>463.6</v>
      </c>
      <c r="BW174">
        <v>467.5</v>
      </c>
      <c r="BX174">
        <v>3202</v>
      </c>
      <c r="BY174">
        <v>13722.53</v>
      </c>
      <c r="BZ174">
        <v>13203000</v>
      </c>
      <c r="CA174">
        <v>-147600</v>
      </c>
    </row>
    <row r="175" spans="2:79" x14ac:dyDescent="0.3">
      <c r="B175" t="s">
        <v>616</v>
      </c>
      <c r="C175" s="16">
        <v>44007</v>
      </c>
      <c r="D175">
        <v>493.6</v>
      </c>
      <c r="E175">
        <v>505</v>
      </c>
      <c r="F175">
        <v>489.65</v>
      </c>
      <c r="G175">
        <v>493.5</v>
      </c>
      <c r="H175">
        <v>1821</v>
      </c>
      <c r="I175">
        <v>8129.6</v>
      </c>
      <c r="J175">
        <v>1972800</v>
      </c>
      <c r="K175">
        <v>853200</v>
      </c>
      <c r="S175" t="s">
        <v>616</v>
      </c>
      <c r="T175" s="16">
        <v>44007</v>
      </c>
      <c r="U175">
        <v>482.95</v>
      </c>
      <c r="V175">
        <v>495.35</v>
      </c>
      <c r="W175">
        <v>482.95</v>
      </c>
      <c r="X175">
        <v>493.55</v>
      </c>
      <c r="Y175">
        <v>1272</v>
      </c>
      <c r="Z175">
        <v>5609.21</v>
      </c>
      <c r="AA175">
        <v>1119600</v>
      </c>
      <c r="AB175">
        <v>757800</v>
      </c>
      <c r="AJ175" t="s">
        <v>616</v>
      </c>
      <c r="AK175" s="16">
        <v>44007</v>
      </c>
      <c r="AL175">
        <v>477.1</v>
      </c>
      <c r="AM175">
        <v>484.6</v>
      </c>
      <c r="AN175">
        <v>474.65</v>
      </c>
      <c r="AO175">
        <v>481.55</v>
      </c>
      <c r="AP175">
        <v>322</v>
      </c>
      <c r="AQ175">
        <v>1390.3</v>
      </c>
      <c r="AR175">
        <v>361800</v>
      </c>
      <c r="AS175">
        <v>183600</v>
      </c>
      <c r="BA175" t="s">
        <v>616</v>
      </c>
      <c r="BB175" s="16">
        <v>44007</v>
      </c>
      <c r="BC175">
        <v>477.8</v>
      </c>
      <c r="BD175">
        <v>486.85</v>
      </c>
      <c r="BE175">
        <v>466.15</v>
      </c>
      <c r="BF175">
        <v>475.3</v>
      </c>
      <c r="BG175">
        <v>155</v>
      </c>
      <c r="BH175">
        <v>665.88</v>
      </c>
      <c r="BI175">
        <v>178200</v>
      </c>
      <c r="BJ175">
        <v>36000</v>
      </c>
      <c r="BR175" t="s">
        <v>616</v>
      </c>
      <c r="BS175" s="16">
        <v>44007</v>
      </c>
      <c r="BT175">
        <v>479.2</v>
      </c>
      <c r="BU175">
        <v>479.2</v>
      </c>
      <c r="BV175">
        <v>465.85</v>
      </c>
      <c r="BW175">
        <v>468.35</v>
      </c>
      <c r="BX175">
        <v>39</v>
      </c>
      <c r="BY175">
        <v>165.96</v>
      </c>
      <c r="BZ175">
        <v>142200</v>
      </c>
      <c r="CA175">
        <v>9000</v>
      </c>
    </row>
    <row r="176" spans="2:79" x14ac:dyDescent="0.3">
      <c r="B176" t="s">
        <v>616</v>
      </c>
      <c r="C176" s="16">
        <v>44042</v>
      </c>
      <c r="D176">
        <v>0</v>
      </c>
      <c r="E176">
        <v>0</v>
      </c>
      <c r="F176">
        <v>0</v>
      </c>
      <c r="G176">
        <v>498.75</v>
      </c>
      <c r="H176">
        <v>0</v>
      </c>
      <c r="I176">
        <v>0</v>
      </c>
      <c r="J176">
        <v>2200</v>
      </c>
      <c r="K176">
        <v>0</v>
      </c>
      <c r="S176" t="s">
        <v>616</v>
      </c>
      <c r="T176" s="16">
        <v>44042</v>
      </c>
      <c r="U176">
        <v>0</v>
      </c>
      <c r="V176">
        <v>0</v>
      </c>
      <c r="W176">
        <v>0</v>
      </c>
      <c r="X176">
        <v>498.2</v>
      </c>
      <c r="Y176">
        <v>0</v>
      </c>
      <c r="Z176">
        <v>0</v>
      </c>
      <c r="AA176">
        <v>2200</v>
      </c>
      <c r="AB176">
        <v>0</v>
      </c>
      <c r="AJ176" t="s">
        <v>616</v>
      </c>
      <c r="AK176" s="16">
        <v>44042</v>
      </c>
      <c r="AL176">
        <v>0</v>
      </c>
      <c r="AM176">
        <v>0</v>
      </c>
      <c r="AN176">
        <v>0</v>
      </c>
      <c r="AO176">
        <v>483.6</v>
      </c>
      <c r="AP176">
        <v>0</v>
      </c>
      <c r="AQ176">
        <v>0</v>
      </c>
      <c r="AR176">
        <v>2200</v>
      </c>
      <c r="AS176">
        <v>0</v>
      </c>
      <c r="BA176" t="s">
        <v>616</v>
      </c>
      <c r="BB176" s="16">
        <v>44042</v>
      </c>
      <c r="BC176">
        <v>478.65</v>
      </c>
      <c r="BD176">
        <v>478.65</v>
      </c>
      <c r="BE176">
        <v>478.65</v>
      </c>
      <c r="BF176">
        <v>476.15</v>
      </c>
      <c r="BG176">
        <v>1</v>
      </c>
      <c r="BH176">
        <v>5.26</v>
      </c>
      <c r="BI176">
        <v>2200</v>
      </c>
      <c r="BJ176">
        <v>1100</v>
      </c>
      <c r="BR176" t="s">
        <v>616</v>
      </c>
      <c r="BS176" s="16">
        <v>44042</v>
      </c>
      <c r="BT176">
        <v>0</v>
      </c>
      <c r="BU176">
        <v>0</v>
      </c>
      <c r="BV176">
        <v>0</v>
      </c>
      <c r="BW176">
        <v>473.75</v>
      </c>
      <c r="BX176">
        <v>0</v>
      </c>
      <c r="BY176">
        <v>0</v>
      </c>
      <c r="BZ176">
        <v>1100</v>
      </c>
      <c r="CA176">
        <v>0</v>
      </c>
    </row>
    <row r="177" spans="2:79" x14ac:dyDescent="0.3">
      <c r="B177" t="s">
        <v>62</v>
      </c>
      <c r="C177" s="16">
        <v>43979</v>
      </c>
      <c r="D177">
        <v>2096.5500000000002</v>
      </c>
      <c r="E177">
        <v>2148.5</v>
      </c>
      <c r="F177">
        <v>2072.75</v>
      </c>
      <c r="G177">
        <v>2141.5500000000002</v>
      </c>
      <c r="H177">
        <v>8125</v>
      </c>
      <c r="I177">
        <v>34391.879999999997</v>
      </c>
      <c r="J177">
        <v>2097400</v>
      </c>
      <c r="K177">
        <v>-76200</v>
      </c>
      <c r="S177" t="s">
        <v>62</v>
      </c>
      <c r="T177" s="16">
        <v>43979</v>
      </c>
      <c r="U177">
        <v>2044.85</v>
      </c>
      <c r="V177">
        <v>2119.5</v>
      </c>
      <c r="W177">
        <v>2024</v>
      </c>
      <c r="X177">
        <v>2108.85</v>
      </c>
      <c r="Y177">
        <v>9378</v>
      </c>
      <c r="Z177">
        <v>39224.35</v>
      </c>
      <c r="AA177">
        <v>2173600</v>
      </c>
      <c r="AB177">
        <v>-194400</v>
      </c>
      <c r="AJ177" t="s">
        <v>62</v>
      </c>
      <c r="AK177" s="16">
        <v>43979</v>
      </c>
      <c r="AL177">
        <v>2061.15</v>
      </c>
      <c r="AM177">
        <v>2061.15</v>
      </c>
      <c r="AN177">
        <v>1991.65</v>
      </c>
      <c r="AO177">
        <v>2027.45</v>
      </c>
      <c r="AP177">
        <v>9218</v>
      </c>
      <c r="AQ177">
        <v>37268.01</v>
      </c>
      <c r="AR177">
        <v>2368000</v>
      </c>
      <c r="AS177">
        <v>27400</v>
      </c>
      <c r="BA177" t="s">
        <v>62</v>
      </c>
      <c r="BB177" s="16">
        <v>43979</v>
      </c>
      <c r="BC177">
        <v>2107.6999999999998</v>
      </c>
      <c r="BD177">
        <v>2123.25</v>
      </c>
      <c r="BE177">
        <v>2053.85</v>
      </c>
      <c r="BF177">
        <v>2068.15</v>
      </c>
      <c r="BG177">
        <v>4967</v>
      </c>
      <c r="BH177">
        <v>20698.7</v>
      </c>
      <c r="BI177">
        <v>2340600</v>
      </c>
      <c r="BJ177">
        <v>-37800</v>
      </c>
      <c r="BR177" t="s">
        <v>62</v>
      </c>
      <c r="BS177" s="16">
        <v>43979</v>
      </c>
      <c r="BT177">
        <v>2192.8000000000002</v>
      </c>
      <c r="BU177">
        <v>2213.25</v>
      </c>
      <c r="BV177">
        <v>2057.85</v>
      </c>
      <c r="BW177">
        <v>2069.75</v>
      </c>
      <c r="BX177">
        <v>6865</v>
      </c>
      <c r="BY177">
        <v>28962.15</v>
      </c>
      <c r="BZ177">
        <v>2378400</v>
      </c>
      <c r="CA177">
        <v>-139600</v>
      </c>
    </row>
    <row r="178" spans="2:79" x14ac:dyDescent="0.3">
      <c r="B178" t="s">
        <v>62</v>
      </c>
      <c r="C178" s="16">
        <v>44007</v>
      </c>
      <c r="D178">
        <v>2101.15</v>
      </c>
      <c r="E178">
        <v>2152.0500000000002</v>
      </c>
      <c r="F178">
        <v>2075</v>
      </c>
      <c r="G178">
        <v>2147.15</v>
      </c>
      <c r="H178">
        <v>1953</v>
      </c>
      <c r="I178">
        <v>8289.3799999999992</v>
      </c>
      <c r="J178">
        <v>289400</v>
      </c>
      <c r="K178">
        <v>66400</v>
      </c>
      <c r="S178" t="s">
        <v>62</v>
      </c>
      <c r="T178" s="16">
        <v>44007</v>
      </c>
      <c r="U178">
        <v>2041.05</v>
      </c>
      <c r="V178">
        <v>2125.85</v>
      </c>
      <c r="W178">
        <v>2027.45</v>
      </c>
      <c r="X178">
        <v>2113.85</v>
      </c>
      <c r="Y178">
        <v>1332</v>
      </c>
      <c r="Z178">
        <v>5583.48</v>
      </c>
      <c r="AA178">
        <v>223000</v>
      </c>
      <c r="AB178">
        <v>31400</v>
      </c>
      <c r="AJ178" t="s">
        <v>62</v>
      </c>
      <c r="AK178" s="16">
        <v>44007</v>
      </c>
      <c r="AL178">
        <v>2056.35</v>
      </c>
      <c r="AM178">
        <v>2059.25</v>
      </c>
      <c r="AN178">
        <v>2000</v>
      </c>
      <c r="AO178">
        <v>2030.9</v>
      </c>
      <c r="AP178">
        <v>1384</v>
      </c>
      <c r="AQ178">
        <v>5607.7</v>
      </c>
      <c r="AR178">
        <v>191600</v>
      </c>
      <c r="AS178">
        <v>137800</v>
      </c>
      <c r="BA178" t="s">
        <v>62</v>
      </c>
      <c r="BB178" s="16">
        <v>44007</v>
      </c>
      <c r="BC178">
        <v>2094.5</v>
      </c>
      <c r="BD178">
        <v>2127.0500000000002</v>
      </c>
      <c r="BE178">
        <v>2062</v>
      </c>
      <c r="BF178">
        <v>2074.9499999999998</v>
      </c>
      <c r="BG178">
        <v>329</v>
      </c>
      <c r="BH178">
        <v>1372.77</v>
      </c>
      <c r="BI178">
        <v>53800</v>
      </c>
      <c r="BJ178">
        <v>16000</v>
      </c>
      <c r="BR178" t="s">
        <v>62</v>
      </c>
      <c r="BS178" s="16">
        <v>44007</v>
      </c>
      <c r="BT178">
        <v>2204.6</v>
      </c>
      <c r="BU178">
        <v>2204.6</v>
      </c>
      <c r="BV178">
        <v>2066.4499999999998</v>
      </c>
      <c r="BW178">
        <v>2078.4</v>
      </c>
      <c r="BX178">
        <v>263</v>
      </c>
      <c r="BY178">
        <v>1107.4000000000001</v>
      </c>
      <c r="BZ178">
        <v>37800</v>
      </c>
      <c r="CA178">
        <v>-600</v>
      </c>
    </row>
    <row r="179" spans="2:79" x14ac:dyDescent="0.3">
      <c r="B179" t="s">
        <v>62</v>
      </c>
      <c r="C179" s="16">
        <v>44042</v>
      </c>
      <c r="D179">
        <v>2128.9499999999998</v>
      </c>
      <c r="E179">
        <v>2128.9499999999998</v>
      </c>
      <c r="F179">
        <v>2067.6</v>
      </c>
      <c r="G179">
        <v>2167.9499999999998</v>
      </c>
      <c r="H179">
        <v>2</v>
      </c>
      <c r="I179">
        <v>12.58</v>
      </c>
      <c r="J179">
        <v>2100</v>
      </c>
      <c r="K179">
        <v>0</v>
      </c>
      <c r="S179" t="s">
        <v>62</v>
      </c>
      <c r="T179" s="16">
        <v>44042</v>
      </c>
      <c r="U179">
        <v>2100</v>
      </c>
      <c r="V179">
        <v>2112.5500000000002</v>
      </c>
      <c r="W179">
        <v>2059.8000000000002</v>
      </c>
      <c r="X179">
        <v>2112.5500000000002</v>
      </c>
      <c r="Y179">
        <v>9</v>
      </c>
      <c r="Z179">
        <v>56.29</v>
      </c>
      <c r="AA179">
        <v>2100</v>
      </c>
      <c r="AB179">
        <v>900</v>
      </c>
      <c r="AJ179" t="s">
        <v>62</v>
      </c>
      <c r="AK179" s="16">
        <v>44042</v>
      </c>
      <c r="AL179">
        <v>2037.55</v>
      </c>
      <c r="AM179">
        <v>2037.55</v>
      </c>
      <c r="AN179">
        <v>2010</v>
      </c>
      <c r="AO179">
        <v>2042</v>
      </c>
      <c r="AP179">
        <v>3</v>
      </c>
      <c r="AQ179">
        <v>18.170000000000002</v>
      </c>
      <c r="AR179">
        <v>1200</v>
      </c>
      <c r="AS179">
        <v>900</v>
      </c>
      <c r="BA179" t="s">
        <v>62</v>
      </c>
      <c r="BB179" s="16">
        <v>44042</v>
      </c>
      <c r="BC179">
        <v>0</v>
      </c>
      <c r="BD179">
        <v>0</v>
      </c>
      <c r="BE179">
        <v>0</v>
      </c>
      <c r="BF179">
        <v>2092.65</v>
      </c>
      <c r="BG179">
        <v>0</v>
      </c>
      <c r="BH179">
        <v>0</v>
      </c>
      <c r="BI179">
        <v>300</v>
      </c>
      <c r="BJ179">
        <v>0</v>
      </c>
      <c r="BR179" t="s">
        <v>62</v>
      </c>
      <c r="BS179" s="16">
        <v>44042</v>
      </c>
      <c r="BT179">
        <v>2100</v>
      </c>
      <c r="BU179">
        <v>2100</v>
      </c>
      <c r="BV179">
        <v>2100</v>
      </c>
      <c r="BW179">
        <v>2089.9</v>
      </c>
      <c r="BX179">
        <v>1</v>
      </c>
      <c r="BY179">
        <v>6.3</v>
      </c>
      <c r="BZ179">
        <v>300</v>
      </c>
      <c r="CA179">
        <v>300</v>
      </c>
    </row>
    <row r="180" spans="2:79" x14ac:dyDescent="0.3">
      <c r="B180" t="s">
        <v>63</v>
      </c>
      <c r="C180" s="16">
        <v>43979</v>
      </c>
      <c r="D180">
        <v>126.6</v>
      </c>
      <c r="E180">
        <v>126.6</v>
      </c>
      <c r="F180">
        <v>123.2</v>
      </c>
      <c r="G180">
        <v>124.45</v>
      </c>
      <c r="H180">
        <v>5555</v>
      </c>
      <c r="I180">
        <v>24194.63</v>
      </c>
      <c r="J180">
        <v>25312000</v>
      </c>
      <c r="K180">
        <v>-1848000</v>
      </c>
      <c r="S180" t="s">
        <v>63</v>
      </c>
      <c r="T180" s="16">
        <v>43979</v>
      </c>
      <c r="U180">
        <v>121.45</v>
      </c>
      <c r="V180">
        <v>129.80000000000001</v>
      </c>
      <c r="W180">
        <v>120.55</v>
      </c>
      <c r="X180">
        <v>128.69999999999999</v>
      </c>
      <c r="Y180">
        <v>9328</v>
      </c>
      <c r="Z180">
        <v>41330.89</v>
      </c>
      <c r="AA180">
        <v>27160000</v>
      </c>
      <c r="AB180">
        <v>-182000</v>
      </c>
      <c r="AJ180" t="s">
        <v>63</v>
      </c>
      <c r="AK180" s="16">
        <v>43979</v>
      </c>
      <c r="AL180">
        <v>117</v>
      </c>
      <c r="AM180">
        <v>121.75</v>
      </c>
      <c r="AN180">
        <v>116.55</v>
      </c>
      <c r="AO180">
        <v>121.05</v>
      </c>
      <c r="AP180">
        <v>3342</v>
      </c>
      <c r="AQ180">
        <v>13996.95</v>
      </c>
      <c r="AR180">
        <v>27342000</v>
      </c>
      <c r="AS180">
        <v>-353500</v>
      </c>
      <c r="BA180" t="s">
        <v>63</v>
      </c>
      <c r="BB180" s="16">
        <v>43979</v>
      </c>
      <c r="BC180">
        <v>117.5</v>
      </c>
      <c r="BD180">
        <v>120.5</v>
      </c>
      <c r="BE180">
        <v>116.5</v>
      </c>
      <c r="BF180">
        <v>117.5</v>
      </c>
      <c r="BG180">
        <v>5313</v>
      </c>
      <c r="BH180">
        <v>22107.07</v>
      </c>
      <c r="BI180">
        <v>27695500</v>
      </c>
      <c r="BJ180">
        <v>672000</v>
      </c>
      <c r="BR180" t="s">
        <v>63</v>
      </c>
      <c r="BS180" s="16">
        <v>43979</v>
      </c>
      <c r="BT180">
        <v>120.25</v>
      </c>
      <c r="BU180">
        <v>120.9</v>
      </c>
      <c r="BV180">
        <v>114.1</v>
      </c>
      <c r="BW180">
        <v>114.9</v>
      </c>
      <c r="BX180">
        <v>4834</v>
      </c>
      <c r="BY180">
        <v>19658.64</v>
      </c>
      <c r="BZ180">
        <v>27023500</v>
      </c>
      <c r="CA180">
        <v>-1109500</v>
      </c>
    </row>
    <row r="181" spans="2:79" x14ac:dyDescent="0.3">
      <c r="B181" t="s">
        <v>63</v>
      </c>
      <c r="C181" s="16">
        <v>44007</v>
      </c>
      <c r="D181">
        <v>126.7</v>
      </c>
      <c r="E181">
        <v>126.7</v>
      </c>
      <c r="F181">
        <v>123.6</v>
      </c>
      <c r="G181">
        <v>124.7</v>
      </c>
      <c r="H181">
        <v>1359</v>
      </c>
      <c r="I181">
        <v>5932.55</v>
      </c>
      <c r="J181">
        <v>6478500</v>
      </c>
      <c r="K181">
        <v>1918000</v>
      </c>
      <c r="S181" t="s">
        <v>63</v>
      </c>
      <c r="T181" s="16">
        <v>44007</v>
      </c>
      <c r="U181">
        <v>121</v>
      </c>
      <c r="V181">
        <v>130.25</v>
      </c>
      <c r="W181">
        <v>121</v>
      </c>
      <c r="X181">
        <v>128.80000000000001</v>
      </c>
      <c r="Y181">
        <v>1281</v>
      </c>
      <c r="Z181">
        <v>5683.25</v>
      </c>
      <c r="AA181">
        <v>4560500</v>
      </c>
      <c r="AB181">
        <v>1127000</v>
      </c>
      <c r="AJ181" t="s">
        <v>63</v>
      </c>
      <c r="AK181" s="16">
        <v>44007</v>
      </c>
      <c r="AL181">
        <v>121.15</v>
      </c>
      <c r="AM181">
        <v>121.9</v>
      </c>
      <c r="AN181">
        <v>117.9</v>
      </c>
      <c r="AO181">
        <v>121.3</v>
      </c>
      <c r="AP181">
        <v>778</v>
      </c>
      <c r="AQ181">
        <v>3266.14</v>
      </c>
      <c r="AR181">
        <v>3433500</v>
      </c>
      <c r="AS181">
        <v>1032500</v>
      </c>
      <c r="BA181" t="s">
        <v>63</v>
      </c>
      <c r="BB181" s="16">
        <v>44007</v>
      </c>
      <c r="BC181">
        <v>117.05</v>
      </c>
      <c r="BD181">
        <v>120.6</v>
      </c>
      <c r="BE181">
        <v>117</v>
      </c>
      <c r="BF181">
        <v>117.7</v>
      </c>
      <c r="BG181">
        <v>730</v>
      </c>
      <c r="BH181">
        <v>3044.24</v>
      </c>
      <c r="BI181">
        <v>2401000</v>
      </c>
      <c r="BJ181">
        <v>777000</v>
      </c>
      <c r="BR181" t="s">
        <v>63</v>
      </c>
      <c r="BS181" s="16">
        <v>44007</v>
      </c>
      <c r="BT181">
        <v>120.4</v>
      </c>
      <c r="BU181">
        <v>121.1</v>
      </c>
      <c r="BV181">
        <v>114.6</v>
      </c>
      <c r="BW181">
        <v>115.3</v>
      </c>
      <c r="BX181">
        <v>385</v>
      </c>
      <c r="BY181">
        <v>1570.5</v>
      </c>
      <c r="BZ181">
        <v>1624000</v>
      </c>
      <c r="CA181">
        <v>553000</v>
      </c>
    </row>
    <row r="182" spans="2:79" x14ac:dyDescent="0.3">
      <c r="B182" t="s">
        <v>63</v>
      </c>
      <c r="C182" s="16">
        <v>44042</v>
      </c>
      <c r="D182">
        <v>126.1</v>
      </c>
      <c r="E182">
        <v>126.1</v>
      </c>
      <c r="F182">
        <v>126.1</v>
      </c>
      <c r="G182">
        <v>125.85</v>
      </c>
      <c r="H182">
        <v>1</v>
      </c>
      <c r="I182">
        <v>5.42</v>
      </c>
      <c r="J182">
        <v>17200</v>
      </c>
      <c r="K182">
        <v>0</v>
      </c>
      <c r="S182" t="s">
        <v>63</v>
      </c>
      <c r="T182" s="16">
        <v>44042</v>
      </c>
      <c r="U182">
        <v>122.7</v>
      </c>
      <c r="V182">
        <v>128</v>
      </c>
      <c r="W182">
        <v>122.7</v>
      </c>
      <c r="X182">
        <v>130.65</v>
      </c>
      <c r="Y182">
        <v>5</v>
      </c>
      <c r="Z182">
        <v>27.07</v>
      </c>
      <c r="AA182">
        <v>17200</v>
      </c>
      <c r="AB182">
        <v>-4300</v>
      </c>
      <c r="AJ182" t="s">
        <v>63</v>
      </c>
      <c r="AK182" s="16">
        <v>44042</v>
      </c>
      <c r="AL182">
        <v>0</v>
      </c>
      <c r="AM182">
        <v>0</v>
      </c>
      <c r="AN182">
        <v>0</v>
      </c>
      <c r="AO182">
        <v>121.9</v>
      </c>
      <c r="AP182">
        <v>0</v>
      </c>
      <c r="AQ182">
        <v>0</v>
      </c>
      <c r="AR182">
        <v>21500</v>
      </c>
      <c r="AS182">
        <v>0</v>
      </c>
      <c r="BA182" t="s">
        <v>63</v>
      </c>
      <c r="BB182" s="16">
        <v>44042</v>
      </c>
      <c r="BC182">
        <v>119.95</v>
      </c>
      <c r="BD182">
        <v>119.95</v>
      </c>
      <c r="BE182">
        <v>119.95</v>
      </c>
      <c r="BF182">
        <v>118.4</v>
      </c>
      <c r="BG182">
        <v>1</v>
      </c>
      <c r="BH182">
        <v>5.15</v>
      </c>
      <c r="BI182">
        <v>21500</v>
      </c>
      <c r="BJ182">
        <v>0</v>
      </c>
      <c r="BR182" t="s">
        <v>63</v>
      </c>
      <c r="BS182" s="16">
        <v>44042</v>
      </c>
      <c r="BT182">
        <v>116</v>
      </c>
      <c r="BU182">
        <v>116</v>
      </c>
      <c r="BV182">
        <v>116</v>
      </c>
      <c r="BW182">
        <v>116</v>
      </c>
      <c r="BX182">
        <v>1</v>
      </c>
      <c r="BY182">
        <v>4.9800000000000004</v>
      </c>
      <c r="BZ182">
        <v>21500</v>
      </c>
      <c r="CA182">
        <v>4300</v>
      </c>
    </row>
    <row r="183" spans="2:79" x14ac:dyDescent="0.3">
      <c r="B183" t="s">
        <v>64</v>
      </c>
      <c r="C183" s="16">
        <v>43979</v>
      </c>
      <c r="D183">
        <v>178.9</v>
      </c>
      <c r="E183">
        <v>186.7</v>
      </c>
      <c r="F183">
        <v>178</v>
      </c>
      <c r="G183">
        <v>181.75</v>
      </c>
      <c r="H183">
        <v>3670</v>
      </c>
      <c r="I183">
        <v>14154.42</v>
      </c>
      <c r="J183">
        <v>17467800</v>
      </c>
      <c r="K183">
        <v>-396900</v>
      </c>
      <c r="S183" t="s">
        <v>64</v>
      </c>
      <c r="T183" s="16">
        <v>43979</v>
      </c>
      <c r="U183">
        <v>179</v>
      </c>
      <c r="V183">
        <v>181.85</v>
      </c>
      <c r="W183">
        <v>174.6</v>
      </c>
      <c r="X183">
        <v>180.1</v>
      </c>
      <c r="Y183">
        <v>2677</v>
      </c>
      <c r="Z183">
        <v>10023.48</v>
      </c>
      <c r="AA183">
        <v>17864700</v>
      </c>
      <c r="AB183">
        <v>-304500</v>
      </c>
      <c r="AJ183" t="s">
        <v>64</v>
      </c>
      <c r="AK183" s="16">
        <v>43979</v>
      </c>
      <c r="AL183">
        <v>171.8</v>
      </c>
      <c r="AM183">
        <v>181.2</v>
      </c>
      <c r="AN183">
        <v>171</v>
      </c>
      <c r="AO183">
        <v>178.95</v>
      </c>
      <c r="AP183">
        <v>3349</v>
      </c>
      <c r="AQ183">
        <v>12460.43</v>
      </c>
      <c r="AR183">
        <v>18169200</v>
      </c>
      <c r="AS183">
        <v>-457800</v>
      </c>
      <c r="BA183" t="s">
        <v>64</v>
      </c>
      <c r="BB183" s="16">
        <v>43979</v>
      </c>
      <c r="BC183">
        <v>175.6</v>
      </c>
      <c r="BD183">
        <v>180.85</v>
      </c>
      <c r="BE183">
        <v>170.8</v>
      </c>
      <c r="BF183">
        <v>171.8</v>
      </c>
      <c r="BG183">
        <v>2945</v>
      </c>
      <c r="BH183">
        <v>10877.27</v>
      </c>
      <c r="BI183">
        <v>18627000</v>
      </c>
      <c r="BJ183">
        <v>285600</v>
      </c>
      <c r="BR183" t="s">
        <v>64</v>
      </c>
      <c r="BS183" s="16">
        <v>43979</v>
      </c>
      <c r="BT183">
        <v>189.5</v>
      </c>
      <c r="BU183">
        <v>189.5</v>
      </c>
      <c r="BV183">
        <v>171</v>
      </c>
      <c r="BW183">
        <v>172.9</v>
      </c>
      <c r="BX183">
        <v>4430</v>
      </c>
      <c r="BY183">
        <v>16615.75</v>
      </c>
      <c r="BZ183">
        <v>18341400</v>
      </c>
      <c r="CA183">
        <v>621600</v>
      </c>
    </row>
    <row r="184" spans="2:79" x14ac:dyDescent="0.3">
      <c r="B184" t="s">
        <v>64</v>
      </c>
      <c r="C184" s="16">
        <v>44007</v>
      </c>
      <c r="D184">
        <v>177</v>
      </c>
      <c r="E184">
        <v>183.45</v>
      </c>
      <c r="F184">
        <v>177</v>
      </c>
      <c r="G184">
        <v>178.75</v>
      </c>
      <c r="H184">
        <v>972</v>
      </c>
      <c r="I184">
        <v>3684.49</v>
      </c>
      <c r="J184">
        <v>2047500</v>
      </c>
      <c r="K184">
        <v>577500</v>
      </c>
      <c r="S184" t="s">
        <v>64</v>
      </c>
      <c r="T184" s="16">
        <v>44007</v>
      </c>
      <c r="U184">
        <v>176.35</v>
      </c>
      <c r="V184">
        <v>178.7</v>
      </c>
      <c r="W184">
        <v>171.2</v>
      </c>
      <c r="X184">
        <v>177.2</v>
      </c>
      <c r="Y184">
        <v>738</v>
      </c>
      <c r="Z184">
        <v>2723.6</v>
      </c>
      <c r="AA184">
        <v>1470000</v>
      </c>
      <c r="AB184">
        <v>401100</v>
      </c>
      <c r="AJ184" t="s">
        <v>64</v>
      </c>
      <c r="AK184" s="16">
        <v>44007</v>
      </c>
      <c r="AL184">
        <v>170.75</v>
      </c>
      <c r="AM184">
        <v>178.75</v>
      </c>
      <c r="AN184">
        <v>170.5</v>
      </c>
      <c r="AO184">
        <v>176.7</v>
      </c>
      <c r="AP184">
        <v>630</v>
      </c>
      <c r="AQ184">
        <v>2317.6</v>
      </c>
      <c r="AR184">
        <v>1068900</v>
      </c>
      <c r="AS184">
        <v>2100</v>
      </c>
      <c r="BA184" t="s">
        <v>64</v>
      </c>
      <c r="BB184" s="16">
        <v>44007</v>
      </c>
      <c r="BC184">
        <v>174.9</v>
      </c>
      <c r="BD184">
        <v>177.85</v>
      </c>
      <c r="BE184">
        <v>168.1</v>
      </c>
      <c r="BF184">
        <v>169.1</v>
      </c>
      <c r="BG184">
        <v>310</v>
      </c>
      <c r="BH184">
        <v>1117.9100000000001</v>
      </c>
      <c r="BI184">
        <v>1066800</v>
      </c>
      <c r="BJ184">
        <v>226800</v>
      </c>
      <c r="BR184" t="s">
        <v>64</v>
      </c>
      <c r="BS184" s="16">
        <v>44007</v>
      </c>
      <c r="BT184">
        <v>186.5</v>
      </c>
      <c r="BU184">
        <v>186.5</v>
      </c>
      <c r="BV184">
        <v>169.05</v>
      </c>
      <c r="BW184">
        <v>170.5</v>
      </c>
      <c r="BX184">
        <v>226</v>
      </c>
      <c r="BY184">
        <v>822.05</v>
      </c>
      <c r="BZ184">
        <v>840000</v>
      </c>
      <c r="CA184">
        <v>176400</v>
      </c>
    </row>
    <row r="185" spans="2:79" x14ac:dyDescent="0.3">
      <c r="B185" t="s">
        <v>64</v>
      </c>
      <c r="C185" s="16">
        <v>44042</v>
      </c>
      <c r="D185">
        <v>0</v>
      </c>
      <c r="E185">
        <v>0</v>
      </c>
      <c r="F185">
        <v>0</v>
      </c>
      <c r="G185">
        <v>183.65</v>
      </c>
      <c r="H185">
        <v>0</v>
      </c>
      <c r="I185">
        <v>0</v>
      </c>
      <c r="J185">
        <v>35100</v>
      </c>
      <c r="K185">
        <v>0</v>
      </c>
      <c r="S185" t="s">
        <v>64</v>
      </c>
      <c r="T185" s="16">
        <v>44042</v>
      </c>
      <c r="U185">
        <v>177.7</v>
      </c>
      <c r="V185">
        <v>177.7</v>
      </c>
      <c r="W185">
        <v>177.7</v>
      </c>
      <c r="X185">
        <v>182.35</v>
      </c>
      <c r="Y185">
        <v>2</v>
      </c>
      <c r="Z185">
        <v>9.59</v>
      </c>
      <c r="AA185">
        <v>35100</v>
      </c>
      <c r="AB185">
        <v>2700</v>
      </c>
      <c r="AJ185" t="s">
        <v>64</v>
      </c>
      <c r="AK185" s="16">
        <v>44042</v>
      </c>
      <c r="AL185">
        <v>174.05</v>
      </c>
      <c r="AM185">
        <v>176.9</v>
      </c>
      <c r="AN185">
        <v>173.45</v>
      </c>
      <c r="AO185">
        <v>180.5</v>
      </c>
      <c r="AP185">
        <v>3</v>
      </c>
      <c r="AQ185">
        <v>14.15</v>
      </c>
      <c r="AR185">
        <v>32400</v>
      </c>
      <c r="AS185">
        <v>8100</v>
      </c>
      <c r="BA185" t="s">
        <v>64</v>
      </c>
      <c r="BB185" s="16">
        <v>44042</v>
      </c>
      <c r="BC185">
        <v>0</v>
      </c>
      <c r="BD185">
        <v>0</v>
      </c>
      <c r="BE185">
        <v>0</v>
      </c>
      <c r="BF185">
        <v>172.95</v>
      </c>
      <c r="BG185">
        <v>0</v>
      </c>
      <c r="BH185">
        <v>0</v>
      </c>
      <c r="BI185">
        <v>24300</v>
      </c>
      <c r="BJ185">
        <v>0</v>
      </c>
      <c r="BR185" t="s">
        <v>64</v>
      </c>
      <c r="BS185" s="16">
        <v>44042</v>
      </c>
      <c r="BT185">
        <v>180</v>
      </c>
      <c r="BU185">
        <v>180</v>
      </c>
      <c r="BV185">
        <v>171.9</v>
      </c>
      <c r="BW185">
        <v>171.9</v>
      </c>
      <c r="BX185">
        <v>7</v>
      </c>
      <c r="BY185">
        <v>33.29</v>
      </c>
      <c r="BZ185">
        <v>24300</v>
      </c>
      <c r="CA185">
        <v>18900</v>
      </c>
    </row>
    <row r="186" spans="2:79" x14ac:dyDescent="0.3">
      <c r="B186" t="s">
        <v>65</v>
      </c>
      <c r="C186" s="16">
        <v>43979</v>
      </c>
      <c r="D186">
        <v>1976.1</v>
      </c>
      <c r="E186">
        <v>1999.5</v>
      </c>
      <c r="F186">
        <v>1962.55</v>
      </c>
      <c r="G186">
        <v>1992.7</v>
      </c>
      <c r="H186">
        <v>19840</v>
      </c>
      <c r="I186">
        <v>118074.17</v>
      </c>
      <c r="J186">
        <v>16154400</v>
      </c>
      <c r="K186">
        <v>-1325400</v>
      </c>
      <c r="S186" t="s">
        <v>65</v>
      </c>
      <c r="T186" s="16">
        <v>43979</v>
      </c>
      <c r="U186">
        <v>1998.9</v>
      </c>
      <c r="V186">
        <v>2006.35</v>
      </c>
      <c r="W186">
        <v>1961</v>
      </c>
      <c r="X186">
        <v>1977.45</v>
      </c>
      <c r="Y186">
        <v>12653</v>
      </c>
      <c r="Z186">
        <v>75239.53</v>
      </c>
      <c r="AA186">
        <v>17479800</v>
      </c>
      <c r="AB186">
        <v>23700</v>
      </c>
      <c r="AJ186" t="s">
        <v>65</v>
      </c>
      <c r="AK186" s="16">
        <v>43979</v>
      </c>
      <c r="AL186">
        <v>1981.2</v>
      </c>
      <c r="AM186">
        <v>2016</v>
      </c>
      <c r="AN186">
        <v>1977.25</v>
      </c>
      <c r="AO186">
        <v>1997.7</v>
      </c>
      <c r="AP186">
        <v>12489</v>
      </c>
      <c r="AQ186">
        <v>74861.91</v>
      </c>
      <c r="AR186">
        <v>17456100</v>
      </c>
      <c r="AS186">
        <v>86400</v>
      </c>
      <c r="BA186" t="s">
        <v>65</v>
      </c>
      <c r="BB186" s="16">
        <v>43979</v>
      </c>
      <c r="BC186">
        <v>2021</v>
      </c>
      <c r="BD186">
        <v>2028</v>
      </c>
      <c r="BE186">
        <v>1972</v>
      </c>
      <c r="BF186">
        <v>1981.65</v>
      </c>
      <c r="BG186">
        <v>20195</v>
      </c>
      <c r="BH186">
        <v>120703.03999999999</v>
      </c>
      <c r="BI186">
        <v>17369700</v>
      </c>
      <c r="BJ186">
        <v>479100</v>
      </c>
      <c r="BR186" t="s">
        <v>65</v>
      </c>
      <c r="BS186" s="16">
        <v>43979</v>
      </c>
      <c r="BT186">
        <v>2045</v>
      </c>
      <c r="BU186">
        <v>2049</v>
      </c>
      <c r="BV186">
        <v>1994.5</v>
      </c>
      <c r="BW186">
        <v>2011.2</v>
      </c>
      <c r="BX186">
        <v>22164</v>
      </c>
      <c r="BY186">
        <v>133879.57</v>
      </c>
      <c r="BZ186">
        <v>16890600</v>
      </c>
      <c r="CA186">
        <v>-121200</v>
      </c>
    </row>
    <row r="187" spans="2:79" x14ac:dyDescent="0.3">
      <c r="B187" t="s">
        <v>65</v>
      </c>
      <c r="C187" s="16">
        <v>44007</v>
      </c>
      <c r="D187">
        <v>1971.3</v>
      </c>
      <c r="E187">
        <v>1996</v>
      </c>
      <c r="F187">
        <v>1959</v>
      </c>
      <c r="G187">
        <v>1988.1</v>
      </c>
      <c r="H187">
        <v>5370</v>
      </c>
      <c r="I187">
        <v>31874.15</v>
      </c>
      <c r="J187">
        <v>1989600</v>
      </c>
      <c r="K187">
        <v>929400</v>
      </c>
      <c r="S187" t="s">
        <v>65</v>
      </c>
      <c r="T187" s="16">
        <v>44007</v>
      </c>
      <c r="U187">
        <v>1993.15</v>
      </c>
      <c r="V187">
        <v>2002</v>
      </c>
      <c r="W187">
        <v>1957.4</v>
      </c>
      <c r="X187">
        <v>1972.1</v>
      </c>
      <c r="Y187">
        <v>2709</v>
      </c>
      <c r="Z187">
        <v>16077.78</v>
      </c>
      <c r="AA187">
        <v>1060200</v>
      </c>
      <c r="AB187">
        <v>458700</v>
      </c>
      <c r="AJ187" t="s">
        <v>65</v>
      </c>
      <c r="AK187" s="16">
        <v>44007</v>
      </c>
      <c r="AL187">
        <v>1978.6</v>
      </c>
      <c r="AM187">
        <v>2021.6</v>
      </c>
      <c r="AN187">
        <v>1978.6</v>
      </c>
      <c r="AO187">
        <v>1993.3</v>
      </c>
      <c r="AP187">
        <v>1168</v>
      </c>
      <c r="AQ187">
        <v>6993.23</v>
      </c>
      <c r="AR187">
        <v>601500</v>
      </c>
      <c r="AS187">
        <v>55200</v>
      </c>
      <c r="BA187" t="s">
        <v>65</v>
      </c>
      <c r="BB187" s="16">
        <v>44007</v>
      </c>
      <c r="BC187">
        <v>2021.15</v>
      </c>
      <c r="BD187">
        <v>2025.45</v>
      </c>
      <c r="BE187">
        <v>1970</v>
      </c>
      <c r="BF187">
        <v>1977.2</v>
      </c>
      <c r="BG187">
        <v>1479</v>
      </c>
      <c r="BH187">
        <v>8818.4699999999993</v>
      </c>
      <c r="BI187">
        <v>546300</v>
      </c>
      <c r="BJ187">
        <v>175200</v>
      </c>
      <c r="BR187" t="s">
        <v>65</v>
      </c>
      <c r="BS187" s="16">
        <v>44007</v>
      </c>
      <c r="BT187">
        <v>2040.65</v>
      </c>
      <c r="BU187">
        <v>2046</v>
      </c>
      <c r="BV187">
        <v>1993.1</v>
      </c>
      <c r="BW187">
        <v>2008.7</v>
      </c>
      <c r="BX187">
        <v>759</v>
      </c>
      <c r="BY187">
        <v>4574.41</v>
      </c>
      <c r="BZ187">
        <v>371100</v>
      </c>
      <c r="CA187">
        <v>52800</v>
      </c>
    </row>
    <row r="188" spans="2:79" x14ac:dyDescent="0.3">
      <c r="B188" t="s">
        <v>65</v>
      </c>
      <c r="C188" s="16">
        <v>44042</v>
      </c>
      <c r="D188">
        <v>1981.9</v>
      </c>
      <c r="E188">
        <v>1999.85</v>
      </c>
      <c r="F188">
        <v>1965.9</v>
      </c>
      <c r="G188">
        <v>1993.8</v>
      </c>
      <c r="H188">
        <v>22</v>
      </c>
      <c r="I188">
        <v>131.01</v>
      </c>
      <c r="J188">
        <v>24900</v>
      </c>
      <c r="K188">
        <v>1500</v>
      </c>
      <c r="S188" t="s">
        <v>65</v>
      </c>
      <c r="T188" s="16">
        <v>44042</v>
      </c>
      <c r="U188">
        <v>1994.7</v>
      </c>
      <c r="V188">
        <v>2002.35</v>
      </c>
      <c r="W188">
        <v>1965</v>
      </c>
      <c r="X188">
        <v>1988.55</v>
      </c>
      <c r="Y188">
        <v>34</v>
      </c>
      <c r="Z188">
        <v>202.74</v>
      </c>
      <c r="AA188">
        <v>23400</v>
      </c>
      <c r="AB188">
        <v>6600</v>
      </c>
      <c r="AJ188" t="s">
        <v>65</v>
      </c>
      <c r="AK188" s="16">
        <v>44042</v>
      </c>
      <c r="AL188">
        <v>2003.9</v>
      </c>
      <c r="AM188">
        <v>2011</v>
      </c>
      <c r="AN188">
        <v>1992</v>
      </c>
      <c r="AO188">
        <v>2001</v>
      </c>
      <c r="AP188">
        <v>11</v>
      </c>
      <c r="AQ188">
        <v>66.06</v>
      </c>
      <c r="AR188">
        <v>16800</v>
      </c>
      <c r="AS188">
        <v>0</v>
      </c>
      <c r="BA188" t="s">
        <v>65</v>
      </c>
      <c r="BB188" s="16">
        <v>44042</v>
      </c>
      <c r="BC188">
        <v>2011</v>
      </c>
      <c r="BD188">
        <v>2011</v>
      </c>
      <c r="BE188">
        <v>1980</v>
      </c>
      <c r="BF188">
        <v>1984.5</v>
      </c>
      <c r="BG188">
        <v>11</v>
      </c>
      <c r="BH188">
        <v>65.790000000000006</v>
      </c>
      <c r="BI188">
        <v>16800</v>
      </c>
      <c r="BJ188">
        <v>2400</v>
      </c>
      <c r="BR188" t="s">
        <v>65</v>
      </c>
      <c r="BS188" s="16">
        <v>44042</v>
      </c>
      <c r="BT188">
        <v>2037</v>
      </c>
      <c r="BU188">
        <v>2037</v>
      </c>
      <c r="BV188">
        <v>1991.6</v>
      </c>
      <c r="BW188">
        <v>2010.65</v>
      </c>
      <c r="BX188">
        <v>8</v>
      </c>
      <c r="BY188">
        <v>48.24</v>
      </c>
      <c r="BZ188">
        <v>14400</v>
      </c>
      <c r="CA188">
        <v>600</v>
      </c>
    </row>
    <row r="189" spans="2:79" x14ac:dyDescent="0.3">
      <c r="B189" t="s">
        <v>66</v>
      </c>
      <c r="C189" s="16">
        <v>43979</v>
      </c>
      <c r="D189">
        <v>119.3</v>
      </c>
      <c r="E189">
        <v>122.65</v>
      </c>
      <c r="F189">
        <v>110.65</v>
      </c>
      <c r="G189">
        <v>113.55</v>
      </c>
      <c r="H189">
        <v>9500</v>
      </c>
      <c r="I189">
        <v>13171.49</v>
      </c>
      <c r="J189">
        <v>12505200</v>
      </c>
      <c r="K189">
        <v>8400</v>
      </c>
      <c r="S189" t="s">
        <v>66</v>
      </c>
      <c r="T189" s="16">
        <v>43979</v>
      </c>
      <c r="U189">
        <v>122.65</v>
      </c>
      <c r="V189">
        <v>125.7</v>
      </c>
      <c r="W189">
        <v>118.3</v>
      </c>
      <c r="X189">
        <v>120.4</v>
      </c>
      <c r="Y189">
        <v>4747</v>
      </c>
      <c r="Z189">
        <v>6958.09</v>
      </c>
      <c r="AA189">
        <v>12496800</v>
      </c>
      <c r="AB189">
        <v>-411600</v>
      </c>
      <c r="AJ189" t="s">
        <v>66</v>
      </c>
      <c r="AK189" s="16">
        <v>43979</v>
      </c>
      <c r="AL189">
        <v>117.3</v>
      </c>
      <c r="AM189">
        <v>125.1</v>
      </c>
      <c r="AN189">
        <v>117.3</v>
      </c>
      <c r="AO189">
        <v>123.35</v>
      </c>
      <c r="AP189">
        <v>8404</v>
      </c>
      <c r="AQ189">
        <v>12308.99</v>
      </c>
      <c r="AR189">
        <v>12908400</v>
      </c>
      <c r="AS189">
        <v>4800</v>
      </c>
      <c r="BA189" t="s">
        <v>66</v>
      </c>
      <c r="BB189" s="16">
        <v>43979</v>
      </c>
      <c r="BC189">
        <v>120.2</v>
      </c>
      <c r="BD189">
        <v>123.15</v>
      </c>
      <c r="BE189">
        <v>113.15</v>
      </c>
      <c r="BF189">
        <v>118.15</v>
      </c>
      <c r="BG189">
        <v>7641</v>
      </c>
      <c r="BH189">
        <v>10897.89</v>
      </c>
      <c r="BI189">
        <v>12903600</v>
      </c>
      <c r="BJ189">
        <v>222000</v>
      </c>
      <c r="BR189" t="s">
        <v>66</v>
      </c>
      <c r="BS189" s="16">
        <v>43979</v>
      </c>
      <c r="BT189">
        <v>129.85</v>
      </c>
      <c r="BU189">
        <v>130.5</v>
      </c>
      <c r="BV189">
        <v>112.6</v>
      </c>
      <c r="BW189">
        <v>113.8</v>
      </c>
      <c r="BX189">
        <v>10924</v>
      </c>
      <c r="BY189">
        <v>15499.1</v>
      </c>
      <c r="BZ189">
        <v>12681600</v>
      </c>
      <c r="CA189">
        <v>-50400</v>
      </c>
    </row>
    <row r="190" spans="2:79" x14ac:dyDescent="0.3">
      <c r="B190" t="s">
        <v>66</v>
      </c>
      <c r="C190" s="16">
        <v>44007</v>
      </c>
      <c r="D190">
        <v>114.35</v>
      </c>
      <c r="E190">
        <v>118.9</v>
      </c>
      <c r="F190">
        <v>106</v>
      </c>
      <c r="G190">
        <v>109.05</v>
      </c>
      <c r="H190">
        <v>2254</v>
      </c>
      <c r="I190">
        <v>3001.81</v>
      </c>
      <c r="J190">
        <v>2644800</v>
      </c>
      <c r="K190">
        <v>1082400</v>
      </c>
      <c r="S190" t="s">
        <v>66</v>
      </c>
      <c r="T190" s="16">
        <v>44007</v>
      </c>
      <c r="U190">
        <v>119.9</v>
      </c>
      <c r="V190">
        <v>121.8</v>
      </c>
      <c r="W190">
        <v>114.85</v>
      </c>
      <c r="X190">
        <v>116.35</v>
      </c>
      <c r="Y190">
        <v>1104</v>
      </c>
      <c r="Z190">
        <v>1571.6</v>
      </c>
      <c r="AA190">
        <v>1562400</v>
      </c>
      <c r="AB190">
        <v>58800</v>
      </c>
      <c r="AJ190" t="s">
        <v>66</v>
      </c>
      <c r="AK190" s="16">
        <v>44007</v>
      </c>
      <c r="AL190">
        <v>115.4</v>
      </c>
      <c r="AM190">
        <v>121.25</v>
      </c>
      <c r="AN190">
        <v>114.6</v>
      </c>
      <c r="AO190">
        <v>120.05</v>
      </c>
      <c r="AP190">
        <v>1311</v>
      </c>
      <c r="AQ190">
        <v>1857.27</v>
      </c>
      <c r="AR190">
        <v>1503600</v>
      </c>
      <c r="AS190">
        <v>139200</v>
      </c>
      <c r="BA190" t="s">
        <v>66</v>
      </c>
      <c r="BB190" s="16">
        <v>44007</v>
      </c>
      <c r="BC190">
        <v>114.65</v>
      </c>
      <c r="BD190">
        <v>118.7</v>
      </c>
      <c r="BE190">
        <v>109.35</v>
      </c>
      <c r="BF190">
        <v>114.15</v>
      </c>
      <c r="BG190">
        <v>1183</v>
      </c>
      <c r="BH190">
        <v>1632.62</v>
      </c>
      <c r="BI190">
        <v>1364400</v>
      </c>
      <c r="BJ190">
        <v>105600</v>
      </c>
      <c r="BR190" t="s">
        <v>66</v>
      </c>
      <c r="BS190" s="16">
        <v>44007</v>
      </c>
      <c r="BT190">
        <v>124</v>
      </c>
      <c r="BU190">
        <v>125.45</v>
      </c>
      <c r="BV190">
        <v>108.8</v>
      </c>
      <c r="BW190">
        <v>109.55</v>
      </c>
      <c r="BX190">
        <v>830</v>
      </c>
      <c r="BY190">
        <v>1129.8900000000001</v>
      </c>
      <c r="BZ190">
        <v>1258800</v>
      </c>
      <c r="CA190">
        <v>229200</v>
      </c>
    </row>
    <row r="191" spans="2:79" x14ac:dyDescent="0.3">
      <c r="B191" t="s">
        <v>66</v>
      </c>
      <c r="C191" s="16">
        <v>44042</v>
      </c>
      <c r="D191">
        <v>114.2</v>
      </c>
      <c r="E191">
        <v>115</v>
      </c>
      <c r="F191">
        <v>114.2</v>
      </c>
      <c r="G191">
        <v>116.6</v>
      </c>
      <c r="H191">
        <v>4</v>
      </c>
      <c r="I191">
        <v>14.22</v>
      </c>
      <c r="J191">
        <v>46500</v>
      </c>
      <c r="K191">
        <v>9300</v>
      </c>
      <c r="S191" t="s">
        <v>66</v>
      </c>
      <c r="T191" s="16">
        <v>44042</v>
      </c>
      <c r="U191">
        <v>112.9</v>
      </c>
      <c r="V191">
        <v>112.9</v>
      </c>
      <c r="W191">
        <v>112.9</v>
      </c>
      <c r="X191">
        <v>112.9</v>
      </c>
      <c r="Y191">
        <v>4</v>
      </c>
      <c r="Z191">
        <v>13.99</v>
      </c>
      <c r="AA191">
        <v>37200</v>
      </c>
      <c r="AB191">
        <v>3100</v>
      </c>
      <c r="AJ191" t="s">
        <v>66</v>
      </c>
      <c r="AK191" s="16">
        <v>44042</v>
      </c>
      <c r="AL191">
        <v>0</v>
      </c>
      <c r="AM191">
        <v>0</v>
      </c>
      <c r="AN191">
        <v>0</v>
      </c>
      <c r="AO191">
        <v>125.4</v>
      </c>
      <c r="AP191">
        <v>0</v>
      </c>
      <c r="AQ191">
        <v>0</v>
      </c>
      <c r="AR191">
        <v>34100</v>
      </c>
      <c r="AS191">
        <v>0</v>
      </c>
      <c r="BA191" t="s">
        <v>66</v>
      </c>
      <c r="BB191" s="16">
        <v>44042</v>
      </c>
      <c r="BC191">
        <v>110.2</v>
      </c>
      <c r="BD191">
        <v>113.15</v>
      </c>
      <c r="BE191">
        <v>109.95</v>
      </c>
      <c r="BF191">
        <v>111.1</v>
      </c>
      <c r="BG191">
        <v>4</v>
      </c>
      <c r="BH191">
        <v>13.77</v>
      </c>
      <c r="BI191">
        <v>34100</v>
      </c>
      <c r="BJ191">
        <v>6200</v>
      </c>
      <c r="BR191" t="s">
        <v>66</v>
      </c>
      <c r="BS191" s="16">
        <v>44042</v>
      </c>
      <c r="BT191">
        <v>0</v>
      </c>
      <c r="BU191">
        <v>0</v>
      </c>
      <c r="BV191">
        <v>0</v>
      </c>
      <c r="BW191">
        <v>120.05</v>
      </c>
      <c r="BX191">
        <v>0</v>
      </c>
      <c r="BY191">
        <v>0</v>
      </c>
      <c r="BZ191">
        <v>27900</v>
      </c>
      <c r="CA191">
        <v>0</v>
      </c>
    </row>
    <row r="192" spans="2:79" x14ac:dyDescent="0.3">
      <c r="B192" t="s">
        <v>67</v>
      </c>
      <c r="C192" s="16">
        <v>43979</v>
      </c>
      <c r="D192">
        <v>300.60000000000002</v>
      </c>
      <c r="E192">
        <v>307.5</v>
      </c>
      <c r="F192">
        <v>286</v>
      </c>
      <c r="G192">
        <v>291.10000000000002</v>
      </c>
      <c r="H192">
        <v>60511</v>
      </c>
      <c r="I192">
        <v>244279.81</v>
      </c>
      <c r="J192">
        <v>69892625</v>
      </c>
      <c r="K192">
        <v>-6675625</v>
      </c>
      <c r="S192" t="s">
        <v>67</v>
      </c>
      <c r="T192" s="16">
        <v>43979</v>
      </c>
      <c r="U192">
        <v>306.64999999999998</v>
      </c>
      <c r="V192">
        <v>313.14999999999998</v>
      </c>
      <c r="W192">
        <v>301.64999999999998</v>
      </c>
      <c r="X192">
        <v>304.25</v>
      </c>
      <c r="Y192">
        <v>35899</v>
      </c>
      <c r="Z192">
        <v>151954.23999999999</v>
      </c>
      <c r="AA192">
        <v>76568250</v>
      </c>
      <c r="AB192">
        <v>-7148625</v>
      </c>
      <c r="AJ192" t="s">
        <v>67</v>
      </c>
      <c r="AK192" s="16">
        <v>43979</v>
      </c>
      <c r="AL192">
        <v>298</v>
      </c>
      <c r="AM192">
        <v>308.89999999999998</v>
      </c>
      <c r="AN192">
        <v>294.55</v>
      </c>
      <c r="AO192">
        <v>306.45</v>
      </c>
      <c r="AP192">
        <v>33068</v>
      </c>
      <c r="AQ192">
        <v>138060.49</v>
      </c>
      <c r="AR192">
        <v>83716875</v>
      </c>
      <c r="AS192">
        <v>888250</v>
      </c>
      <c r="BA192" t="s">
        <v>67</v>
      </c>
      <c r="BB192" s="16">
        <v>43979</v>
      </c>
      <c r="BC192">
        <v>306.85000000000002</v>
      </c>
      <c r="BD192">
        <v>312.14999999999998</v>
      </c>
      <c r="BE192">
        <v>297.05</v>
      </c>
      <c r="BF192">
        <v>300.89999999999998</v>
      </c>
      <c r="BG192">
        <v>44536</v>
      </c>
      <c r="BH192">
        <v>186420.15</v>
      </c>
      <c r="BI192">
        <v>82828625</v>
      </c>
      <c r="BJ192">
        <v>-154000</v>
      </c>
      <c r="BR192" t="s">
        <v>67</v>
      </c>
      <c r="BS192" s="16">
        <v>43979</v>
      </c>
      <c r="BT192">
        <v>320.25</v>
      </c>
      <c r="BU192">
        <v>320.25</v>
      </c>
      <c r="BV192">
        <v>293.64999999999998</v>
      </c>
      <c r="BW192">
        <v>299.3</v>
      </c>
      <c r="BX192">
        <v>43776</v>
      </c>
      <c r="BY192">
        <v>182074.36</v>
      </c>
      <c r="BZ192">
        <v>82982625</v>
      </c>
      <c r="CA192">
        <v>1529000</v>
      </c>
    </row>
    <row r="193" spans="2:79" x14ac:dyDescent="0.3">
      <c r="B193" t="s">
        <v>67</v>
      </c>
      <c r="C193" s="16">
        <v>44007</v>
      </c>
      <c r="D193">
        <v>300.35000000000002</v>
      </c>
      <c r="E193">
        <v>308.14999999999998</v>
      </c>
      <c r="F193">
        <v>286.25</v>
      </c>
      <c r="G193">
        <v>291.95</v>
      </c>
      <c r="H193">
        <v>21074</v>
      </c>
      <c r="I193">
        <v>85010.43</v>
      </c>
      <c r="J193">
        <v>32223125</v>
      </c>
      <c r="K193">
        <v>15140125</v>
      </c>
      <c r="S193" t="s">
        <v>67</v>
      </c>
      <c r="T193" s="16">
        <v>44007</v>
      </c>
      <c r="U193">
        <v>308.10000000000002</v>
      </c>
      <c r="V193">
        <v>313.64999999999998</v>
      </c>
      <c r="W193">
        <v>302.64999999999998</v>
      </c>
      <c r="X193">
        <v>305</v>
      </c>
      <c r="Y193">
        <v>9517</v>
      </c>
      <c r="Z193">
        <v>40334.089999999997</v>
      </c>
      <c r="AA193">
        <v>17083000</v>
      </c>
      <c r="AB193">
        <v>7910375</v>
      </c>
      <c r="AJ193" t="s">
        <v>67</v>
      </c>
      <c r="AK193" s="16">
        <v>44007</v>
      </c>
      <c r="AL193">
        <v>299.95</v>
      </c>
      <c r="AM193">
        <v>309.2</v>
      </c>
      <c r="AN193">
        <v>299.5</v>
      </c>
      <c r="AO193">
        <v>307.10000000000002</v>
      </c>
      <c r="AP193">
        <v>5520</v>
      </c>
      <c r="AQ193">
        <v>23056.65</v>
      </c>
      <c r="AR193">
        <v>9172625</v>
      </c>
      <c r="AS193">
        <v>3982000</v>
      </c>
      <c r="BA193" t="s">
        <v>67</v>
      </c>
      <c r="BB193" s="16">
        <v>44007</v>
      </c>
      <c r="BC193">
        <v>306.7</v>
      </c>
      <c r="BD193">
        <v>312.60000000000002</v>
      </c>
      <c r="BE193">
        <v>297.8</v>
      </c>
      <c r="BF193">
        <v>301.5</v>
      </c>
      <c r="BG193">
        <v>3794</v>
      </c>
      <c r="BH193">
        <v>15876.66</v>
      </c>
      <c r="BI193">
        <v>5190625</v>
      </c>
      <c r="BJ193">
        <v>1289750</v>
      </c>
      <c r="BR193" t="s">
        <v>67</v>
      </c>
      <c r="BS193" s="16">
        <v>44007</v>
      </c>
      <c r="BT193">
        <v>319.75</v>
      </c>
      <c r="BU193">
        <v>319.75</v>
      </c>
      <c r="BV193">
        <v>294.55</v>
      </c>
      <c r="BW193">
        <v>299.55</v>
      </c>
      <c r="BX193">
        <v>3200</v>
      </c>
      <c r="BY193">
        <v>13281.29</v>
      </c>
      <c r="BZ193">
        <v>3900875</v>
      </c>
      <c r="CA193">
        <v>1839750</v>
      </c>
    </row>
    <row r="194" spans="2:79" x14ac:dyDescent="0.3">
      <c r="B194" t="s">
        <v>67</v>
      </c>
      <c r="C194" s="16">
        <v>44042</v>
      </c>
      <c r="D194">
        <v>300.14999999999998</v>
      </c>
      <c r="E194">
        <v>308</v>
      </c>
      <c r="F194">
        <v>287.35000000000002</v>
      </c>
      <c r="G194">
        <v>293.3</v>
      </c>
      <c r="H194">
        <v>220</v>
      </c>
      <c r="I194">
        <v>885.79</v>
      </c>
      <c r="J194">
        <v>261250</v>
      </c>
      <c r="K194">
        <v>123750</v>
      </c>
      <c r="S194" t="s">
        <v>67</v>
      </c>
      <c r="T194" s="16">
        <v>44042</v>
      </c>
      <c r="U194">
        <v>309</v>
      </c>
      <c r="V194">
        <v>313.95</v>
      </c>
      <c r="W194">
        <v>303.5</v>
      </c>
      <c r="X194">
        <v>305.8</v>
      </c>
      <c r="Y194">
        <v>57</v>
      </c>
      <c r="Z194">
        <v>242.18</v>
      </c>
      <c r="AA194">
        <v>137500</v>
      </c>
      <c r="AB194">
        <v>22000</v>
      </c>
      <c r="AJ194" t="s">
        <v>67</v>
      </c>
      <c r="AK194" s="16">
        <v>44042</v>
      </c>
      <c r="AL194">
        <v>301.55</v>
      </c>
      <c r="AM194">
        <v>310.14999999999998</v>
      </c>
      <c r="AN194">
        <v>300.75</v>
      </c>
      <c r="AO194">
        <v>308.60000000000002</v>
      </c>
      <c r="AP194">
        <v>73</v>
      </c>
      <c r="AQ194">
        <v>306.74</v>
      </c>
      <c r="AR194">
        <v>115500</v>
      </c>
      <c r="AS194">
        <v>-1375</v>
      </c>
      <c r="BA194" t="s">
        <v>67</v>
      </c>
      <c r="BB194" s="16">
        <v>44042</v>
      </c>
      <c r="BC194">
        <v>304.89999999999998</v>
      </c>
      <c r="BD194">
        <v>313</v>
      </c>
      <c r="BE194">
        <v>298.64999999999998</v>
      </c>
      <c r="BF194">
        <v>302.35000000000002</v>
      </c>
      <c r="BG194">
        <v>99</v>
      </c>
      <c r="BH194">
        <v>416.15</v>
      </c>
      <c r="BI194">
        <v>116875</v>
      </c>
      <c r="BJ194">
        <v>17875</v>
      </c>
      <c r="BR194" t="s">
        <v>67</v>
      </c>
      <c r="BS194" s="16">
        <v>44042</v>
      </c>
      <c r="BT194">
        <v>317</v>
      </c>
      <c r="BU194">
        <v>317</v>
      </c>
      <c r="BV194">
        <v>296.8</v>
      </c>
      <c r="BW194">
        <v>300.35000000000002</v>
      </c>
      <c r="BX194">
        <v>119</v>
      </c>
      <c r="BY194">
        <v>495.26</v>
      </c>
      <c r="BZ194">
        <v>99000</v>
      </c>
      <c r="CA194">
        <v>23375</v>
      </c>
    </row>
    <row r="195" spans="2:79" x14ac:dyDescent="0.3">
      <c r="B195" t="s">
        <v>68</v>
      </c>
      <c r="C195" s="16">
        <v>43979</v>
      </c>
      <c r="D195">
        <v>360.5</v>
      </c>
      <c r="E195">
        <v>369.65</v>
      </c>
      <c r="F195">
        <v>334.5</v>
      </c>
      <c r="G195">
        <v>342.8</v>
      </c>
      <c r="H195">
        <v>6768</v>
      </c>
      <c r="I195">
        <v>35451.93</v>
      </c>
      <c r="J195">
        <v>7356000</v>
      </c>
      <c r="K195">
        <v>76500</v>
      </c>
      <c r="S195" t="s">
        <v>68</v>
      </c>
      <c r="T195" s="16">
        <v>43979</v>
      </c>
      <c r="U195">
        <v>367.75</v>
      </c>
      <c r="V195">
        <v>376.75</v>
      </c>
      <c r="W195">
        <v>355</v>
      </c>
      <c r="X195">
        <v>362.35</v>
      </c>
      <c r="Y195">
        <v>3162</v>
      </c>
      <c r="Z195">
        <v>17370.27</v>
      </c>
      <c r="AA195">
        <v>7279500</v>
      </c>
      <c r="AB195">
        <v>54000</v>
      </c>
      <c r="AJ195" t="s">
        <v>68</v>
      </c>
      <c r="AK195" s="16">
        <v>43979</v>
      </c>
      <c r="AL195">
        <v>362.5</v>
      </c>
      <c r="AM195">
        <v>368.2</v>
      </c>
      <c r="AN195">
        <v>360.4</v>
      </c>
      <c r="AO195">
        <v>364.95</v>
      </c>
      <c r="AP195">
        <v>1358</v>
      </c>
      <c r="AQ195">
        <v>7418.93</v>
      </c>
      <c r="AR195">
        <v>7225500</v>
      </c>
      <c r="AS195">
        <v>-6000</v>
      </c>
      <c r="BA195" t="s">
        <v>68</v>
      </c>
      <c r="BB195" s="16">
        <v>43979</v>
      </c>
      <c r="BC195">
        <v>362.75</v>
      </c>
      <c r="BD195">
        <v>373.25</v>
      </c>
      <c r="BE195">
        <v>357.6</v>
      </c>
      <c r="BF195">
        <v>360.75</v>
      </c>
      <c r="BG195">
        <v>1749</v>
      </c>
      <c r="BH195">
        <v>9560.15</v>
      </c>
      <c r="BI195">
        <v>7231500</v>
      </c>
      <c r="BJ195">
        <v>-112500</v>
      </c>
      <c r="BR195" t="s">
        <v>68</v>
      </c>
      <c r="BS195" s="16">
        <v>43979</v>
      </c>
      <c r="BT195">
        <v>383.15</v>
      </c>
      <c r="BU195">
        <v>383.15</v>
      </c>
      <c r="BV195">
        <v>357.3</v>
      </c>
      <c r="BW195">
        <v>359.05</v>
      </c>
      <c r="BX195">
        <v>2553</v>
      </c>
      <c r="BY195">
        <v>14097.79</v>
      </c>
      <c r="BZ195">
        <v>7344000</v>
      </c>
      <c r="CA195">
        <v>-34500</v>
      </c>
    </row>
    <row r="196" spans="2:79" x14ac:dyDescent="0.3">
      <c r="B196" t="s">
        <v>68</v>
      </c>
      <c r="C196" s="16">
        <v>44007</v>
      </c>
      <c r="D196">
        <v>363.35</v>
      </c>
      <c r="E196">
        <v>370.3</v>
      </c>
      <c r="F196">
        <v>335</v>
      </c>
      <c r="G196">
        <v>344.4</v>
      </c>
      <c r="H196">
        <v>1854</v>
      </c>
      <c r="I196">
        <v>9792.68</v>
      </c>
      <c r="J196">
        <v>1831500</v>
      </c>
      <c r="K196">
        <v>1158000</v>
      </c>
      <c r="S196" t="s">
        <v>68</v>
      </c>
      <c r="T196" s="16">
        <v>44007</v>
      </c>
      <c r="U196">
        <v>367.9</v>
      </c>
      <c r="V196">
        <v>377.6</v>
      </c>
      <c r="W196">
        <v>356.3</v>
      </c>
      <c r="X196">
        <v>362.15</v>
      </c>
      <c r="Y196">
        <v>731</v>
      </c>
      <c r="Z196">
        <v>4036.24</v>
      </c>
      <c r="AA196">
        <v>673500</v>
      </c>
      <c r="AB196">
        <v>418500</v>
      </c>
      <c r="AJ196" t="s">
        <v>68</v>
      </c>
      <c r="AK196" s="16">
        <v>44007</v>
      </c>
      <c r="AL196">
        <v>368.65</v>
      </c>
      <c r="AM196">
        <v>368.65</v>
      </c>
      <c r="AN196">
        <v>362.55</v>
      </c>
      <c r="AO196">
        <v>365.6</v>
      </c>
      <c r="AP196">
        <v>178</v>
      </c>
      <c r="AQ196">
        <v>975.14</v>
      </c>
      <c r="AR196">
        <v>255000</v>
      </c>
      <c r="AS196">
        <v>124500</v>
      </c>
      <c r="BA196" t="s">
        <v>68</v>
      </c>
      <c r="BB196" s="16">
        <v>44007</v>
      </c>
      <c r="BC196">
        <v>362.85</v>
      </c>
      <c r="BD196">
        <v>373</v>
      </c>
      <c r="BE196">
        <v>358.4</v>
      </c>
      <c r="BF196">
        <v>361.2</v>
      </c>
      <c r="BG196">
        <v>83</v>
      </c>
      <c r="BH196">
        <v>452.89</v>
      </c>
      <c r="BI196">
        <v>130500</v>
      </c>
      <c r="BJ196">
        <v>40500</v>
      </c>
      <c r="BR196" t="s">
        <v>68</v>
      </c>
      <c r="BS196" s="16">
        <v>44007</v>
      </c>
      <c r="BT196">
        <v>378.4</v>
      </c>
      <c r="BU196">
        <v>378.4</v>
      </c>
      <c r="BV196">
        <v>358.2</v>
      </c>
      <c r="BW196">
        <v>359.45</v>
      </c>
      <c r="BX196">
        <v>60</v>
      </c>
      <c r="BY196">
        <v>329.9</v>
      </c>
      <c r="BZ196">
        <v>90000</v>
      </c>
      <c r="CA196">
        <v>22500</v>
      </c>
    </row>
    <row r="197" spans="2:79" x14ac:dyDescent="0.3">
      <c r="B197" t="s">
        <v>68</v>
      </c>
      <c r="C197" s="16">
        <v>44042</v>
      </c>
      <c r="D197">
        <v>357.4</v>
      </c>
      <c r="E197">
        <v>357.4</v>
      </c>
      <c r="F197">
        <v>350.3</v>
      </c>
      <c r="G197">
        <v>347.85</v>
      </c>
      <c r="H197">
        <v>4</v>
      </c>
      <c r="I197">
        <v>21.23</v>
      </c>
      <c r="J197">
        <v>10500</v>
      </c>
      <c r="K197">
        <v>6000</v>
      </c>
      <c r="S197" t="s">
        <v>68</v>
      </c>
      <c r="T197" s="16">
        <v>44042</v>
      </c>
      <c r="U197">
        <v>374.6</v>
      </c>
      <c r="V197">
        <v>374.6</v>
      </c>
      <c r="W197">
        <v>357.05</v>
      </c>
      <c r="X197">
        <v>365.5</v>
      </c>
      <c r="Y197">
        <v>2</v>
      </c>
      <c r="Z197">
        <v>10.97</v>
      </c>
      <c r="AA197">
        <v>4500</v>
      </c>
      <c r="AB197">
        <v>3000</v>
      </c>
      <c r="AJ197" t="s">
        <v>68</v>
      </c>
      <c r="AK197" s="16">
        <v>44042</v>
      </c>
      <c r="AL197">
        <v>0</v>
      </c>
      <c r="AM197">
        <v>0</v>
      </c>
      <c r="AN197">
        <v>0</v>
      </c>
      <c r="AO197">
        <v>367.35</v>
      </c>
      <c r="AP197">
        <v>0</v>
      </c>
      <c r="AQ197">
        <v>0</v>
      </c>
      <c r="AR197">
        <v>1500</v>
      </c>
      <c r="AS197">
        <v>0</v>
      </c>
      <c r="BA197" t="s">
        <v>68</v>
      </c>
      <c r="BB197" s="16">
        <v>44042</v>
      </c>
      <c r="BC197">
        <v>0</v>
      </c>
      <c r="BD197">
        <v>0</v>
      </c>
      <c r="BE197">
        <v>0</v>
      </c>
      <c r="BF197">
        <v>363.15</v>
      </c>
      <c r="BG197">
        <v>0</v>
      </c>
      <c r="BH197">
        <v>0</v>
      </c>
      <c r="BI197">
        <v>1500</v>
      </c>
      <c r="BJ197">
        <v>0</v>
      </c>
      <c r="BR197" t="s">
        <v>68</v>
      </c>
      <c r="BS197" s="16">
        <v>44042</v>
      </c>
      <c r="BT197">
        <v>0</v>
      </c>
      <c r="BU197">
        <v>0</v>
      </c>
      <c r="BV197">
        <v>0</v>
      </c>
      <c r="BW197">
        <v>362.2</v>
      </c>
      <c r="BX197">
        <v>0</v>
      </c>
      <c r="BY197">
        <v>0</v>
      </c>
      <c r="BZ197">
        <v>1500</v>
      </c>
      <c r="CA197">
        <v>0</v>
      </c>
    </row>
    <row r="198" spans="2:79" x14ac:dyDescent="0.3">
      <c r="B198" t="s">
        <v>69</v>
      </c>
      <c r="C198" s="16">
        <v>43979</v>
      </c>
      <c r="D198">
        <v>5.45</v>
      </c>
      <c r="E198">
        <v>5.7</v>
      </c>
      <c r="F198">
        <v>5.4</v>
      </c>
      <c r="G198">
        <v>5.6</v>
      </c>
      <c r="H198">
        <v>2844</v>
      </c>
      <c r="I198">
        <v>15416.87</v>
      </c>
      <c r="J198">
        <v>312424000</v>
      </c>
      <c r="K198">
        <v>-11466000</v>
      </c>
      <c r="S198" t="s">
        <v>69</v>
      </c>
      <c r="T198" s="16">
        <v>43979</v>
      </c>
      <c r="U198">
        <v>5.7</v>
      </c>
      <c r="V198">
        <v>5.85</v>
      </c>
      <c r="W198">
        <v>5.35</v>
      </c>
      <c r="X198">
        <v>5.65</v>
      </c>
      <c r="Y198">
        <v>655</v>
      </c>
      <c r="Z198">
        <v>3587.33</v>
      </c>
      <c r="AA198">
        <v>323890000</v>
      </c>
      <c r="AB198">
        <v>-55566000</v>
      </c>
      <c r="AJ198" t="s">
        <v>69</v>
      </c>
      <c r="AK198" s="16">
        <v>43979</v>
      </c>
      <c r="AL198">
        <v>5.65</v>
      </c>
      <c r="AM198">
        <v>5.95</v>
      </c>
      <c r="AN198">
        <v>5.55</v>
      </c>
      <c r="AO198">
        <v>5.65</v>
      </c>
      <c r="AP198">
        <v>579</v>
      </c>
      <c r="AQ198">
        <v>3230.42</v>
      </c>
      <c r="AR198">
        <v>379456000</v>
      </c>
      <c r="AS198">
        <v>-54880000</v>
      </c>
      <c r="BA198" t="s">
        <v>69</v>
      </c>
      <c r="BB198" s="16">
        <v>43979</v>
      </c>
      <c r="BC198">
        <v>4.8499999999999996</v>
      </c>
      <c r="BD198">
        <v>5.65</v>
      </c>
      <c r="BE198">
        <v>4.7</v>
      </c>
      <c r="BF198">
        <v>5.5</v>
      </c>
      <c r="BG198">
        <v>5752</v>
      </c>
      <c r="BH198">
        <v>29455.41</v>
      </c>
      <c r="BI198">
        <v>434336000</v>
      </c>
      <c r="BJ198">
        <v>64386000</v>
      </c>
      <c r="BR198" t="s">
        <v>69</v>
      </c>
      <c r="BS198" s="16">
        <v>43979</v>
      </c>
      <c r="BT198">
        <v>4.95</v>
      </c>
      <c r="BU198">
        <v>5.15</v>
      </c>
      <c r="BV198">
        <v>4.5999999999999996</v>
      </c>
      <c r="BW198">
        <v>4.7</v>
      </c>
      <c r="BX198">
        <v>2195</v>
      </c>
      <c r="BY198">
        <v>10341.98</v>
      </c>
      <c r="BZ198">
        <v>369950000</v>
      </c>
      <c r="CA198">
        <v>-60760000</v>
      </c>
    </row>
    <row r="199" spans="2:79" x14ac:dyDescent="0.3">
      <c r="B199" t="s">
        <v>69</v>
      </c>
      <c r="C199" s="16">
        <v>44007</v>
      </c>
      <c r="D199">
        <v>5.5</v>
      </c>
      <c r="E199">
        <v>5.75</v>
      </c>
      <c r="F199">
        <v>5.45</v>
      </c>
      <c r="G199">
        <v>5.6</v>
      </c>
      <c r="H199">
        <v>1537</v>
      </c>
      <c r="I199">
        <v>8418.93</v>
      </c>
      <c r="J199">
        <v>214032000</v>
      </c>
      <c r="K199">
        <v>110250000</v>
      </c>
      <c r="S199" t="s">
        <v>69</v>
      </c>
      <c r="T199" s="16">
        <v>44007</v>
      </c>
      <c r="U199">
        <v>5.7</v>
      </c>
      <c r="V199">
        <v>5.9</v>
      </c>
      <c r="W199">
        <v>5.5</v>
      </c>
      <c r="X199">
        <v>5.65</v>
      </c>
      <c r="Y199">
        <v>34</v>
      </c>
      <c r="Z199">
        <v>191.39</v>
      </c>
      <c r="AA199">
        <v>103782000</v>
      </c>
      <c r="AB199">
        <v>-2548000</v>
      </c>
      <c r="AJ199" t="s">
        <v>69</v>
      </c>
      <c r="AK199" s="16">
        <v>44007</v>
      </c>
      <c r="AL199">
        <v>5.65</v>
      </c>
      <c r="AM199">
        <v>5.95</v>
      </c>
      <c r="AN199">
        <v>5.6</v>
      </c>
      <c r="AO199">
        <v>5.7</v>
      </c>
      <c r="AP199">
        <v>113</v>
      </c>
      <c r="AQ199">
        <v>629.89</v>
      </c>
      <c r="AR199">
        <v>106330000</v>
      </c>
      <c r="AS199">
        <v>-9604000</v>
      </c>
      <c r="BA199" t="s">
        <v>69</v>
      </c>
      <c r="BB199" s="16">
        <v>44007</v>
      </c>
      <c r="BC199">
        <v>4.8</v>
      </c>
      <c r="BD199">
        <v>5.7</v>
      </c>
      <c r="BE199">
        <v>4.8</v>
      </c>
      <c r="BF199">
        <v>5.55</v>
      </c>
      <c r="BG199">
        <v>860</v>
      </c>
      <c r="BH199">
        <v>4448.07</v>
      </c>
      <c r="BI199">
        <v>115934000</v>
      </c>
      <c r="BJ199">
        <v>57134000</v>
      </c>
      <c r="BR199" t="s">
        <v>69</v>
      </c>
      <c r="BS199" s="16">
        <v>44007</v>
      </c>
      <c r="BT199">
        <v>5.05</v>
      </c>
      <c r="BU199">
        <v>5.0999999999999996</v>
      </c>
      <c r="BV199">
        <v>4.7</v>
      </c>
      <c r="BW199">
        <v>4.75</v>
      </c>
      <c r="BX199">
        <v>600</v>
      </c>
      <c r="BY199">
        <v>2890.9</v>
      </c>
      <c r="BZ199">
        <v>58800000</v>
      </c>
      <c r="CA199">
        <v>44590000</v>
      </c>
    </row>
    <row r="200" spans="2:79" x14ac:dyDescent="0.3">
      <c r="B200" t="s">
        <v>69</v>
      </c>
      <c r="C200" s="16">
        <v>44042</v>
      </c>
      <c r="D200">
        <v>0</v>
      </c>
      <c r="E200">
        <v>0</v>
      </c>
      <c r="F200">
        <v>0</v>
      </c>
      <c r="G200">
        <v>5.55</v>
      </c>
      <c r="H200">
        <v>0</v>
      </c>
      <c r="I200">
        <v>0</v>
      </c>
      <c r="J200">
        <v>0</v>
      </c>
      <c r="K200">
        <v>0</v>
      </c>
      <c r="S200" t="s">
        <v>69</v>
      </c>
      <c r="T200" s="16">
        <v>44042</v>
      </c>
      <c r="U200">
        <v>0</v>
      </c>
      <c r="V200">
        <v>0</v>
      </c>
      <c r="W200">
        <v>0</v>
      </c>
      <c r="X200">
        <v>5.6</v>
      </c>
      <c r="Y200">
        <v>0</v>
      </c>
      <c r="Z200">
        <v>0</v>
      </c>
      <c r="AA200">
        <v>0</v>
      </c>
      <c r="AB200">
        <v>0</v>
      </c>
      <c r="AJ200" t="s">
        <v>69</v>
      </c>
      <c r="AK200" s="16">
        <v>44042</v>
      </c>
      <c r="AL200">
        <v>0</v>
      </c>
      <c r="AM200">
        <v>0</v>
      </c>
      <c r="AN200">
        <v>0</v>
      </c>
      <c r="AO200">
        <v>5.7</v>
      </c>
      <c r="AP200">
        <v>0</v>
      </c>
      <c r="AQ200">
        <v>0</v>
      </c>
      <c r="AR200">
        <v>0</v>
      </c>
      <c r="AS200">
        <v>0</v>
      </c>
      <c r="BA200" t="s">
        <v>69</v>
      </c>
      <c r="BB200" s="16">
        <v>44042</v>
      </c>
      <c r="BC200">
        <v>0</v>
      </c>
      <c r="BD200">
        <v>0</v>
      </c>
      <c r="BE200">
        <v>0</v>
      </c>
      <c r="BF200">
        <v>5.5</v>
      </c>
      <c r="BG200">
        <v>0</v>
      </c>
      <c r="BH200">
        <v>0</v>
      </c>
      <c r="BI200">
        <v>0</v>
      </c>
      <c r="BJ200">
        <v>0</v>
      </c>
      <c r="BR200" t="s">
        <v>69</v>
      </c>
      <c r="BS200" s="16">
        <v>44042</v>
      </c>
      <c r="BT200">
        <v>0</v>
      </c>
      <c r="BU200">
        <v>0</v>
      </c>
      <c r="BV200">
        <v>0</v>
      </c>
      <c r="BW200">
        <v>4.7</v>
      </c>
      <c r="BX200">
        <v>0</v>
      </c>
      <c r="BY200">
        <v>0</v>
      </c>
      <c r="BZ200">
        <v>0</v>
      </c>
      <c r="CA200">
        <v>0</v>
      </c>
    </row>
    <row r="201" spans="2:79" x14ac:dyDescent="0.3">
      <c r="B201" t="s">
        <v>162</v>
      </c>
      <c r="C201" s="16">
        <v>43979</v>
      </c>
      <c r="D201">
        <v>18.7</v>
      </c>
      <c r="E201">
        <v>19.149999999999999</v>
      </c>
      <c r="F201">
        <v>18.149999999999999</v>
      </c>
      <c r="G201">
        <v>18.649999999999999</v>
      </c>
      <c r="H201">
        <v>4181</v>
      </c>
      <c r="I201">
        <v>9310.2800000000007</v>
      </c>
      <c r="J201">
        <v>117000000</v>
      </c>
      <c r="K201">
        <v>-3192000</v>
      </c>
      <c r="S201" t="s">
        <v>162</v>
      </c>
      <c r="T201" s="16">
        <v>43979</v>
      </c>
      <c r="U201">
        <v>19.05</v>
      </c>
      <c r="V201">
        <v>19.600000000000001</v>
      </c>
      <c r="W201">
        <v>18.55</v>
      </c>
      <c r="X201">
        <v>18.649999999999999</v>
      </c>
      <c r="Y201">
        <v>4510</v>
      </c>
      <c r="Z201">
        <v>10257.06</v>
      </c>
      <c r="AA201">
        <v>120192000</v>
      </c>
      <c r="AB201">
        <v>3516000</v>
      </c>
      <c r="AJ201" t="s">
        <v>162</v>
      </c>
      <c r="AK201" s="16">
        <v>43979</v>
      </c>
      <c r="AL201">
        <v>19.3</v>
      </c>
      <c r="AM201">
        <v>19.75</v>
      </c>
      <c r="AN201">
        <v>18.8</v>
      </c>
      <c r="AO201">
        <v>19.100000000000001</v>
      </c>
      <c r="AP201">
        <v>4122</v>
      </c>
      <c r="AQ201">
        <v>9503.94</v>
      </c>
      <c r="AR201">
        <v>116676000</v>
      </c>
      <c r="AS201">
        <v>10176000</v>
      </c>
      <c r="BA201" t="s">
        <v>162</v>
      </c>
      <c r="BB201" s="16">
        <v>43979</v>
      </c>
      <c r="BC201">
        <v>20</v>
      </c>
      <c r="BD201">
        <v>20.3</v>
      </c>
      <c r="BE201">
        <v>19.399999999999999</v>
      </c>
      <c r="BF201">
        <v>19.5</v>
      </c>
      <c r="BG201">
        <v>1817</v>
      </c>
      <c r="BH201">
        <v>4301.79</v>
      </c>
      <c r="BI201">
        <v>106500000</v>
      </c>
      <c r="BJ201">
        <v>972000</v>
      </c>
      <c r="BR201" t="s">
        <v>162</v>
      </c>
      <c r="BS201" s="16">
        <v>43979</v>
      </c>
      <c r="BT201">
        <v>20.85</v>
      </c>
      <c r="BU201">
        <v>20.85</v>
      </c>
      <c r="BV201">
        <v>19.5</v>
      </c>
      <c r="BW201">
        <v>19.850000000000001</v>
      </c>
      <c r="BX201">
        <v>3058</v>
      </c>
      <c r="BY201">
        <v>7333.78</v>
      </c>
      <c r="BZ201">
        <v>105528000</v>
      </c>
      <c r="CA201">
        <v>1308000</v>
      </c>
    </row>
    <row r="202" spans="2:79" x14ac:dyDescent="0.3">
      <c r="B202" t="s">
        <v>162</v>
      </c>
      <c r="C202" s="16">
        <v>44007</v>
      </c>
      <c r="D202">
        <v>18.45</v>
      </c>
      <c r="E202">
        <v>18.95</v>
      </c>
      <c r="F202">
        <v>17.95</v>
      </c>
      <c r="G202">
        <v>18.45</v>
      </c>
      <c r="H202">
        <v>2721</v>
      </c>
      <c r="I202">
        <v>5980.57</v>
      </c>
      <c r="J202">
        <v>57204000</v>
      </c>
      <c r="K202">
        <v>12480000</v>
      </c>
      <c r="S202" t="s">
        <v>162</v>
      </c>
      <c r="T202" s="16">
        <v>44007</v>
      </c>
      <c r="U202">
        <v>19</v>
      </c>
      <c r="V202">
        <v>19.5</v>
      </c>
      <c r="W202">
        <v>18.350000000000001</v>
      </c>
      <c r="X202">
        <v>18.45</v>
      </c>
      <c r="Y202">
        <v>2348</v>
      </c>
      <c r="Z202">
        <v>5297.63</v>
      </c>
      <c r="AA202">
        <v>44724000</v>
      </c>
      <c r="AB202">
        <v>11580000</v>
      </c>
      <c r="AJ202" t="s">
        <v>162</v>
      </c>
      <c r="AK202" s="16">
        <v>44007</v>
      </c>
      <c r="AL202">
        <v>19.399999999999999</v>
      </c>
      <c r="AM202">
        <v>19.55</v>
      </c>
      <c r="AN202">
        <v>18.75</v>
      </c>
      <c r="AO202">
        <v>19</v>
      </c>
      <c r="AP202">
        <v>837</v>
      </c>
      <c r="AQ202">
        <v>1924.27</v>
      </c>
      <c r="AR202">
        <v>33144000</v>
      </c>
      <c r="AS202">
        <v>5364000</v>
      </c>
      <c r="BA202" t="s">
        <v>162</v>
      </c>
      <c r="BB202" s="16">
        <v>44007</v>
      </c>
      <c r="BC202">
        <v>19.75</v>
      </c>
      <c r="BD202">
        <v>20.2</v>
      </c>
      <c r="BE202">
        <v>19.25</v>
      </c>
      <c r="BF202">
        <v>19.399999999999999</v>
      </c>
      <c r="BG202">
        <v>353</v>
      </c>
      <c r="BH202">
        <v>827.65</v>
      </c>
      <c r="BI202">
        <v>27780000</v>
      </c>
      <c r="BJ202">
        <v>1680000</v>
      </c>
      <c r="BR202" t="s">
        <v>162</v>
      </c>
      <c r="BS202" s="16">
        <v>44007</v>
      </c>
      <c r="BT202">
        <v>20.55</v>
      </c>
      <c r="BU202">
        <v>20.65</v>
      </c>
      <c r="BV202">
        <v>19.45</v>
      </c>
      <c r="BW202">
        <v>19.8</v>
      </c>
      <c r="BX202">
        <v>762</v>
      </c>
      <c r="BY202">
        <v>1817.42</v>
      </c>
      <c r="BZ202">
        <v>26100000</v>
      </c>
      <c r="CA202">
        <v>5424000</v>
      </c>
    </row>
    <row r="203" spans="2:79" x14ac:dyDescent="0.3">
      <c r="B203" t="s">
        <v>162</v>
      </c>
      <c r="C203" s="16">
        <v>44042</v>
      </c>
      <c r="D203">
        <v>18.7</v>
      </c>
      <c r="E203">
        <v>18.850000000000001</v>
      </c>
      <c r="F203">
        <v>17.95</v>
      </c>
      <c r="G203">
        <v>18.350000000000001</v>
      </c>
      <c r="H203">
        <v>70</v>
      </c>
      <c r="I203">
        <v>244.67</v>
      </c>
      <c r="J203">
        <v>2926000</v>
      </c>
      <c r="K203">
        <v>779000</v>
      </c>
      <c r="S203" t="s">
        <v>162</v>
      </c>
      <c r="T203" s="16">
        <v>44042</v>
      </c>
      <c r="U203">
        <v>18.95</v>
      </c>
      <c r="V203">
        <v>19.45</v>
      </c>
      <c r="W203">
        <v>18.399999999999999</v>
      </c>
      <c r="X203">
        <v>18.45</v>
      </c>
      <c r="Y203">
        <v>46</v>
      </c>
      <c r="Z203">
        <v>164.54</v>
      </c>
      <c r="AA203">
        <v>2147000</v>
      </c>
      <c r="AB203">
        <v>513000</v>
      </c>
      <c r="AJ203" t="s">
        <v>162</v>
      </c>
      <c r="AK203" s="16">
        <v>44042</v>
      </c>
      <c r="AL203">
        <v>19.399999999999999</v>
      </c>
      <c r="AM203">
        <v>19.399999999999999</v>
      </c>
      <c r="AN203">
        <v>18.899999999999999</v>
      </c>
      <c r="AO203">
        <v>18.95</v>
      </c>
      <c r="AP203">
        <v>5</v>
      </c>
      <c r="AQ203">
        <v>18.13</v>
      </c>
      <c r="AR203">
        <v>1634000</v>
      </c>
      <c r="AS203">
        <v>95000</v>
      </c>
      <c r="BA203" t="s">
        <v>162</v>
      </c>
      <c r="BB203" s="16">
        <v>44042</v>
      </c>
      <c r="BC203">
        <v>19.45</v>
      </c>
      <c r="BD203">
        <v>19.55</v>
      </c>
      <c r="BE203">
        <v>19.350000000000001</v>
      </c>
      <c r="BF203">
        <v>19.399999999999999</v>
      </c>
      <c r="BG203">
        <v>7</v>
      </c>
      <c r="BH203">
        <v>25.81</v>
      </c>
      <c r="BI203">
        <v>1539000</v>
      </c>
      <c r="BJ203">
        <v>95000</v>
      </c>
      <c r="BR203" t="s">
        <v>162</v>
      </c>
      <c r="BS203" s="16">
        <v>44042</v>
      </c>
      <c r="BT203">
        <v>20.25</v>
      </c>
      <c r="BU203">
        <v>20.25</v>
      </c>
      <c r="BV203">
        <v>19.5</v>
      </c>
      <c r="BW203">
        <v>19.55</v>
      </c>
      <c r="BX203">
        <v>9</v>
      </c>
      <c r="BY203">
        <v>33.85</v>
      </c>
      <c r="BZ203">
        <v>1444000</v>
      </c>
      <c r="CA203">
        <v>19000</v>
      </c>
    </row>
    <row r="204" spans="2:79" x14ac:dyDescent="0.3">
      <c r="B204" t="s">
        <v>70</v>
      </c>
      <c r="C204" s="16">
        <v>43979</v>
      </c>
      <c r="D204">
        <v>448.2</v>
      </c>
      <c r="E204">
        <v>454.3</v>
      </c>
      <c r="F204">
        <v>441.5</v>
      </c>
      <c r="G204">
        <v>449.4</v>
      </c>
      <c r="H204">
        <v>2832</v>
      </c>
      <c r="I204">
        <v>17423.96</v>
      </c>
      <c r="J204">
        <v>4217125</v>
      </c>
      <c r="K204">
        <v>-290125</v>
      </c>
      <c r="S204" t="s">
        <v>70</v>
      </c>
      <c r="T204" s="16">
        <v>43979</v>
      </c>
      <c r="U204">
        <v>453.85</v>
      </c>
      <c r="V204">
        <v>463.5</v>
      </c>
      <c r="W204">
        <v>447.85</v>
      </c>
      <c r="X204">
        <v>451</v>
      </c>
      <c r="Y204">
        <v>1746</v>
      </c>
      <c r="Z204">
        <v>10969.89</v>
      </c>
      <c r="AA204">
        <v>4507250</v>
      </c>
      <c r="AB204">
        <v>20625</v>
      </c>
      <c r="AJ204" t="s">
        <v>70</v>
      </c>
      <c r="AK204" s="16">
        <v>43979</v>
      </c>
      <c r="AL204">
        <v>453.35</v>
      </c>
      <c r="AM204">
        <v>459.85</v>
      </c>
      <c r="AN204">
        <v>450.5</v>
      </c>
      <c r="AO204">
        <v>453.3</v>
      </c>
      <c r="AP204">
        <v>1514</v>
      </c>
      <c r="AQ204">
        <v>9487.74</v>
      </c>
      <c r="AR204">
        <v>4486625</v>
      </c>
      <c r="AS204">
        <v>-214500</v>
      </c>
      <c r="BA204" t="s">
        <v>70</v>
      </c>
      <c r="BB204" s="16">
        <v>43979</v>
      </c>
      <c r="BC204">
        <v>455.2</v>
      </c>
      <c r="BD204">
        <v>458.7</v>
      </c>
      <c r="BE204">
        <v>444</v>
      </c>
      <c r="BF204">
        <v>451.5</v>
      </c>
      <c r="BG204">
        <v>3353</v>
      </c>
      <c r="BH204">
        <v>20923.36</v>
      </c>
      <c r="BI204">
        <v>4701125</v>
      </c>
      <c r="BJ204">
        <v>-78375</v>
      </c>
      <c r="BR204" t="s">
        <v>70</v>
      </c>
      <c r="BS204" s="16">
        <v>43979</v>
      </c>
      <c r="BT204">
        <v>454.7</v>
      </c>
      <c r="BU204">
        <v>463.4</v>
      </c>
      <c r="BV204">
        <v>438.1</v>
      </c>
      <c r="BW204">
        <v>444.1</v>
      </c>
      <c r="BX204">
        <v>2710</v>
      </c>
      <c r="BY204">
        <v>16718.240000000002</v>
      </c>
      <c r="BZ204">
        <v>4779500</v>
      </c>
      <c r="CA204">
        <v>-287375</v>
      </c>
    </row>
    <row r="205" spans="2:79" x14ac:dyDescent="0.3">
      <c r="B205" t="s">
        <v>70</v>
      </c>
      <c r="C205" s="16">
        <v>44007</v>
      </c>
      <c r="D205">
        <v>448.05</v>
      </c>
      <c r="E205">
        <v>452.95</v>
      </c>
      <c r="F205">
        <v>440.2</v>
      </c>
      <c r="G205">
        <v>446.5</v>
      </c>
      <c r="H205">
        <v>543</v>
      </c>
      <c r="I205">
        <v>3326.08</v>
      </c>
      <c r="J205">
        <v>426250</v>
      </c>
      <c r="K205">
        <v>156750</v>
      </c>
      <c r="S205" t="s">
        <v>70</v>
      </c>
      <c r="T205" s="16">
        <v>44007</v>
      </c>
      <c r="U205">
        <v>456</v>
      </c>
      <c r="V205">
        <v>460.7</v>
      </c>
      <c r="W205">
        <v>446</v>
      </c>
      <c r="X205">
        <v>449.7</v>
      </c>
      <c r="Y205">
        <v>116</v>
      </c>
      <c r="Z205">
        <v>724.05</v>
      </c>
      <c r="AA205">
        <v>269500</v>
      </c>
      <c r="AB205">
        <v>49500</v>
      </c>
      <c r="AJ205" t="s">
        <v>70</v>
      </c>
      <c r="AK205" s="16">
        <v>44007</v>
      </c>
      <c r="AL205">
        <v>455.75</v>
      </c>
      <c r="AM205">
        <v>456.9</v>
      </c>
      <c r="AN205">
        <v>448.7</v>
      </c>
      <c r="AO205">
        <v>451.45</v>
      </c>
      <c r="AP205">
        <v>57</v>
      </c>
      <c r="AQ205">
        <v>356.11</v>
      </c>
      <c r="AR205">
        <v>220000</v>
      </c>
      <c r="AS205">
        <v>8250</v>
      </c>
      <c r="BA205" t="s">
        <v>70</v>
      </c>
      <c r="BB205" s="16">
        <v>44007</v>
      </c>
      <c r="BC205">
        <v>443.75</v>
      </c>
      <c r="BD205">
        <v>455.9</v>
      </c>
      <c r="BE205">
        <v>443.75</v>
      </c>
      <c r="BF205">
        <v>448</v>
      </c>
      <c r="BG205">
        <v>128</v>
      </c>
      <c r="BH205">
        <v>792.09</v>
      </c>
      <c r="BI205">
        <v>211750</v>
      </c>
      <c r="BJ205">
        <v>55000</v>
      </c>
      <c r="BR205" t="s">
        <v>70</v>
      </c>
      <c r="BS205" s="16">
        <v>44007</v>
      </c>
      <c r="BT205">
        <v>459.7</v>
      </c>
      <c r="BU205">
        <v>459.7</v>
      </c>
      <c r="BV205">
        <v>438.8</v>
      </c>
      <c r="BW205">
        <v>442.55</v>
      </c>
      <c r="BX205">
        <v>41</v>
      </c>
      <c r="BY205">
        <v>250.86</v>
      </c>
      <c r="BZ205">
        <v>156750</v>
      </c>
      <c r="CA205">
        <v>-1375</v>
      </c>
    </row>
    <row r="206" spans="2:79" x14ac:dyDescent="0.3">
      <c r="B206" t="s">
        <v>70</v>
      </c>
      <c r="C206" s="16">
        <v>44042</v>
      </c>
      <c r="D206">
        <v>448.9</v>
      </c>
      <c r="E206">
        <v>450.65</v>
      </c>
      <c r="F206">
        <v>444.75</v>
      </c>
      <c r="G206">
        <v>444.75</v>
      </c>
      <c r="H206">
        <v>9</v>
      </c>
      <c r="I206">
        <v>55.42</v>
      </c>
      <c r="J206">
        <v>8250</v>
      </c>
      <c r="K206">
        <v>4125</v>
      </c>
      <c r="S206" t="s">
        <v>70</v>
      </c>
      <c r="T206" s="16">
        <v>44042</v>
      </c>
      <c r="U206">
        <v>448.25</v>
      </c>
      <c r="V206">
        <v>448.25</v>
      </c>
      <c r="W206">
        <v>448.25</v>
      </c>
      <c r="X206">
        <v>448.25</v>
      </c>
      <c r="Y206">
        <v>1</v>
      </c>
      <c r="Z206">
        <v>6.16</v>
      </c>
      <c r="AA206">
        <v>4125</v>
      </c>
      <c r="AB206">
        <v>0</v>
      </c>
      <c r="AJ206" t="s">
        <v>70</v>
      </c>
      <c r="AK206" s="16">
        <v>44042</v>
      </c>
      <c r="AL206">
        <v>0</v>
      </c>
      <c r="AM206">
        <v>0</v>
      </c>
      <c r="AN206">
        <v>0</v>
      </c>
      <c r="AO206">
        <v>458.25</v>
      </c>
      <c r="AP206">
        <v>0</v>
      </c>
      <c r="AQ206">
        <v>0</v>
      </c>
      <c r="AR206">
        <v>4125</v>
      </c>
      <c r="AS206">
        <v>0</v>
      </c>
      <c r="BA206" t="s">
        <v>70</v>
      </c>
      <c r="BB206" s="16">
        <v>44042</v>
      </c>
      <c r="BC206">
        <v>446.6</v>
      </c>
      <c r="BD206">
        <v>453.85</v>
      </c>
      <c r="BE206">
        <v>446.6</v>
      </c>
      <c r="BF206">
        <v>455.15</v>
      </c>
      <c r="BG206">
        <v>4</v>
      </c>
      <c r="BH206">
        <v>24.66</v>
      </c>
      <c r="BI206">
        <v>4125</v>
      </c>
      <c r="BJ206">
        <v>1375</v>
      </c>
      <c r="BR206" t="s">
        <v>70</v>
      </c>
      <c r="BS206" s="16">
        <v>44042</v>
      </c>
      <c r="BT206">
        <v>0</v>
      </c>
      <c r="BU206">
        <v>0</v>
      </c>
      <c r="BV206">
        <v>0</v>
      </c>
      <c r="BW206">
        <v>449.65</v>
      </c>
      <c r="BX206">
        <v>0</v>
      </c>
      <c r="BY206">
        <v>0</v>
      </c>
      <c r="BZ206">
        <v>2750</v>
      </c>
      <c r="CA206">
        <v>0</v>
      </c>
    </row>
    <row r="207" spans="2:79" x14ac:dyDescent="0.3">
      <c r="B207" t="s">
        <v>71</v>
      </c>
      <c r="C207" s="16">
        <v>43979</v>
      </c>
      <c r="D207">
        <v>980.15</v>
      </c>
      <c r="E207">
        <v>1009.05</v>
      </c>
      <c r="F207">
        <v>962.5</v>
      </c>
      <c r="G207">
        <v>972.9</v>
      </c>
      <c r="H207">
        <v>13278</v>
      </c>
      <c r="I207">
        <v>39062.86</v>
      </c>
      <c r="J207">
        <v>3112500</v>
      </c>
      <c r="K207">
        <v>-355500</v>
      </c>
      <c r="S207" t="s">
        <v>71</v>
      </c>
      <c r="T207" s="16">
        <v>43979</v>
      </c>
      <c r="U207">
        <v>988.5</v>
      </c>
      <c r="V207">
        <v>1023</v>
      </c>
      <c r="W207">
        <v>953.35</v>
      </c>
      <c r="X207">
        <v>975.1</v>
      </c>
      <c r="Y207">
        <v>30169</v>
      </c>
      <c r="Z207">
        <v>89132.68</v>
      </c>
      <c r="AA207">
        <v>3468000</v>
      </c>
      <c r="AB207">
        <v>48000</v>
      </c>
      <c r="AJ207" t="s">
        <v>71</v>
      </c>
      <c r="AK207" s="16">
        <v>43979</v>
      </c>
      <c r="AL207">
        <v>889.95</v>
      </c>
      <c r="AM207">
        <v>915.85</v>
      </c>
      <c r="AN207">
        <v>881.4</v>
      </c>
      <c r="AO207">
        <v>910.1</v>
      </c>
      <c r="AP207">
        <v>5871</v>
      </c>
      <c r="AQ207">
        <v>15875.82</v>
      </c>
      <c r="AR207">
        <v>3420000</v>
      </c>
      <c r="AS207">
        <v>9000</v>
      </c>
      <c r="BA207" t="s">
        <v>71</v>
      </c>
      <c r="BB207" s="16">
        <v>43979</v>
      </c>
      <c r="BC207">
        <v>900</v>
      </c>
      <c r="BD207">
        <v>917.3</v>
      </c>
      <c r="BE207">
        <v>870.8</v>
      </c>
      <c r="BF207">
        <v>887.55</v>
      </c>
      <c r="BG207">
        <v>9240</v>
      </c>
      <c r="BH207">
        <v>24715.06</v>
      </c>
      <c r="BI207">
        <v>3411000</v>
      </c>
      <c r="BJ207">
        <v>-23700</v>
      </c>
      <c r="BR207" t="s">
        <v>71</v>
      </c>
      <c r="BS207" s="16">
        <v>43979</v>
      </c>
      <c r="BT207">
        <v>952.4</v>
      </c>
      <c r="BU207">
        <v>952.4</v>
      </c>
      <c r="BV207">
        <v>831.5</v>
      </c>
      <c r="BW207">
        <v>883.3</v>
      </c>
      <c r="BX207">
        <v>20344</v>
      </c>
      <c r="BY207">
        <v>53756.82</v>
      </c>
      <c r="BZ207">
        <v>3434700</v>
      </c>
      <c r="CA207">
        <v>-78000</v>
      </c>
    </row>
    <row r="208" spans="2:79" x14ac:dyDescent="0.3">
      <c r="B208" t="s">
        <v>71</v>
      </c>
      <c r="C208" s="16">
        <v>44007</v>
      </c>
      <c r="D208">
        <v>966</v>
      </c>
      <c r="E208">
        <v>987.6</v>
      </c>
      <c r="F208">
        <v>938.8</v>
      </c>
      <c r="G208">
        <v>953.4</v>
      </c>
      <c r="H208">
        <v>3589</v>
      </c>
      <c r="I208">
        <v>10274.43</v>
      </c>
      <c r="J208">
        <v>946800</v>
      </c>
      <c r="K208">
        <v>447000</v>
      </c>
      <c r="S208" t="s">
        <v>71</v>
      </c>
      <c r="T208" s="16">
        <v>44007</v>
      </c>
      <c r="U208">
        <v>977.3</v>
      </c>
      <c r="V208">
        <v>999.9</v>
      </c>
      <c r="W208">
        <v>932.5</v>
      </c>
      <c r="X208">
        <v>956.45</v>
      </c>
      <c r="Y208">
        <v>4178</v>
      </c>
      <c r="Z208">
        <v>12067.74</v>
      </c>
      <c r="AA208">
        <v>499800</v>
      </c>
      <c r="AB208">
        <v>228900</v>
      </c>
      <c r="AJ208" t="s">
        <v>71</v>
      </c>
      <c r="AK208" s="16">
        <v>44007</v>
      </c>
      <c r="AL208">
        <v>880</v>
      </c>
      <c r="AM208">
        <v>896.35</v>
      </c>
      <c r="AN208">
        <v>865</v>
      </c>
      <c r="AO208">
        <v>890.55</v>
      </c>
      <c r="AP208">
        <v>969</v>
      </c>
      <c r="AQ208">
        <v>2563.42</v>
      </c>
      <c r="AR208">
        <v>270900</v>
      </c>
      <c r="AS208">
        <v>60300</v>
      </c>
      <c r="BA208" t="s">
        <v>71</v>
      </c>
      <c r="BB208" s="16">
        <v>44007</v>
      </c>
      <c r="BC208">
        <v>873.7</v>
      </c>
      <c r="BD208">
        <v>900</v>
      </c>
      <c r="BE208">
        <v>852.7</v>
      </c>
      <c r="BF208">
        <v>869.95</v>
      </c>
      <c r="BG208">
        <v>1149</v>
      </c>
      <c r="BH208">
        <v>3007.53</v>
      </c>
      <c r="BI208">
        <v>210600</v>
      </c>
      <c r="BJ208">
        <v>20400</v>
      </c>
      <c r="BR208" t="s">
        <v>71</v>
      </c>
      <c r="BS208" s="16">
        <v>44007</v>
      </c>
      <c r="BT208">
        <v>920</v>
      </c>
      <c r="BU208">
        <v>926.25</v>
      </c>
      <c r="BV208">
        <v>824.75</v>
      </c>
      <c r="BW208">
        <v>865</v>
      </c>
      <c r="BX208">
        <v>1397</v>
      </c>
      <c r="BY208">
        <v>3617.73</v>
      </c>
      <c r="BZ208">
        <v>190200</v>
      </c>
      <c r="CA208">
        <v>59700</v>
      </c>
    </row>
    <row r="209" spans="2:79" x14ac:dyDescent="0.3">
      <c r="B209" t="s">
        <v>71</v>
      </c>
      <c r="C209" s="16">
        <v>44042</v>
      </c>
      <c r="D209">
        <v>978</v>
      </c>
      <c r="E209">
        <v>978</v>
      </c>
      <c r="F209">
        <v>935</v>
      </c>
      <c r="G209">
        <v>955.3</v>
      </c>
      <c r="H209">
        <v>60</v>
      </c>
      <c r="I209">
        <v>284.95</v>
      </c>
      <c r="J209">
        <v>31000</v>
      </c>
      <c r="K209">
        <v>12500</v>
      </c>
      <c r="S209" t="s">
        <v>71</v>
      </c>
      <c r="T209" s="16">
        <v>44042</v>
      </c>
      <c r="U209">
        <v>942</v>
      </c>
      <c r="V209">
        <v>978</v>
      </c>
      <c r="W209">
        <v>932.25</v>
      </c>
      <c r="X209">
        <v>945.25</v>
      </c>
      <c r="Y209">
        <v>38</v>
      </c>
      <c r="Z209">
        <v>180.79</v>
      </c>
      <c r="AA209">
        <v>18500</v>
      </c>
      <c r="AB209">
        <v>2000</v>
      </c>
      <c r="AJ209" t="s">
        <v>71</v>
      </c>
      <c r="AK209" s="16">
        <v>44042</v>
      </c>
      <c r="AL209">
        <v>874.6</v>
      </c>
      <c r="AM209">
        <v>891</v>
      </c>
      <c r="AN209">
        <v>874.6</v>
      </c>
      <c r="AO209">
        <v>884.6</v>
      </c>
      <c r="AP209">
        <v>8</v>
      </c>
      <c r="AQ209">
        <v>35.25</v>
      </c>
      <c r="AR209">
        <v>16500</v>
      </c>
      <c r="AS209">
        <v>500</v>
      </c>
      <c r="BA209" t="s">
        <v>71</v>
      </c>
      <c r="BB209" s="16">
        <v>44042</v>
      </c>
      <c r="BC209">
        <v>863.75</v>
      </c>
      <c r="BD209">
        <v>868</v>
      </c>
      <c r="BE209">
        <v>845</v>
      </c>
      <c r="BF209">
        <v>868</v>
      </c>
      <c r="BG209">
        <v>8</v>
      </c>
      <c r="BH209">
        <v>34.28</v>
      </c>
      <c r="BI209">
        <v>16000</v>
      </c>
      <c r="BJ209">
        <v>-1500</v>
      </c>
      <c r="BR209" t="s">
        <v>71</v>
      </c>
      <c r="BS209" s="16">
        <v>44042</v>
      </c>
      <c r="BT209">
        <v>899</v>
      </c>
      <c r="BU209">
        <v>901</v>
      </c>
      <c r="BV209">
        <v>844.55</v>
      </c>
      <c r="BW209">
        <v>920.75</v>
      </c>
      <c r="BX209">
        <v>21</v>
      </c>
      <c r="BY209">
        <v>91.52</v>
      </c>
      <c r="BZ209">
        <v>17500</v>
      </c>
      <c r="CA209">
        <v>3500</v>
      </c>
    </row>
    <row r="210" spans="2:79" x14ac:dyDescent="0.3">
      <c r="B210" t="s">
        <v>72</v>
      </c>
      <c r="C210" s="16">
        <v>43979</v>
      </c>
      <c r="D210">
        <v>341.75</v>
      </c>
      <c r="E210">
        <v>354.2</v>
      </c>
      <c r="F210">
        <v>327.55</v>
      </c>
      <c r="G210">
        <v>337.1</v>
      </c>
      <c r="H210">
        <v>46440</v>
      </c>
      <c r="I210">
        <v>62944.72</v>
      </c>
      <c r="J210">
        <v>15299200</v>
      </c>
      <c r="K210">
        <v>-2973600</v>
      </c>
      <c r="S210" t="s">
        <v>72</v>
      </c>
      <c r="T210" s="16">
        <v>43979</v>
      </c>
      <c r="U210">
        <v>362.5</v>
      </c>
      <c r="V210">
        <v>364.75</v>
      </c>
      <c r="W210">
        <v>342.7</v>
      </c>
      <c r="X210">
        <v>346.65</v>
      </c>
      <c r="Y210">
        <v>29545</v>
      </c>
      <c r="Z210">
        <v>41898.1</v>
      </c>
      <c r="AA210">
        <v>18272800</v>
      </c>
      <c r="AB210">
        <v>-836000</v>
      </c>
      <c r="AJ210" t="s">
        <v>72</v>
      </c>
      <c r="AK210" s="16">
        <v>43979</v>
      </c>
      <c r="AL210">
        <v>366</v>
      </c>
      <c r="AM210">
        <v>373.5</v>
      </c>
      <c r="AN210">
        <v>350.8</v>
      </c>
      <c r="AO210">
        <v>358.45</v>
      </c>
      <c r="AP210">
        <v>32504</v>
      </c>
      <c r="AQ210">
        <v>46617.64</v>
      </c>
      <c r="AR210">
        <v>19108800</v>
      </c>
      <c r="AS210">
        <v>81200</v>
      </c>
      <c r="BA210" t="s">
        <v>72</v>
      </c>
      <c r="BB210" s="16">
        <v>43979</v>
      </c>
      <c r="BC210">
        <v>385.7</v>
      </c>
      <c r="BD210">
        <v>387.05</v>
      </c>
      <c r="BE210">
        <v>361.5</v>
      </c>
      <c r="BF210">
        <v>368.65</v>
      </c>
      <c r="BG210">
        <v>32651</v>
      </c>
      <c r="BH210">
        <v>48904.77</v>
      </c>
      <c r="BI210">
        <v>19027600</v>
      </c>
      <c r="BJ210">
        <v>335200</v>
      </c>
      <c r="BR210" t="s">
        <v>72</v>
      </c>
      <c r="BS210" s="16">
        <v>43979</v>
      </c>
      <c r="BT210">
        <v>418.55</v>
      </c>
      <c r="BU210">
        <v>418.8</v>
      </c>
      <c r="BV210">
        <v>371.4</v>
      </c>
      <c r="BW210">
        <v>376.3</v>
      </c>
      <c r="BX210">
        <v>32374</v>
      </c>
      <c r="BY210">
        <v>50287.86</v>
      </c>
      <c r="BZ210">
        <v>18692400</v>
      </c>
      <c r="CA210">
        <v>423200</v>
      </c>
    </row>
    <row r="211" spans="2:79" x14ac:dyDescent="0.3">
      <c r="B211" t="s">
        <v>72</v>
      </c>
      <c r="C211" s="16">
        <v>44007</v>
      </c>
      <c r="D211">
        <v>341.1</v>
      </c>
      <c r="E211">
        <v>355.15</v>
      </c>
      <c r="F211">
        <v>328.9</v>
      </c>
      <c r="G211">
        <v>337.75</v>
      </c>
      <c r="H211">
        <v>18181</v>
      </c>
      <c r="I211">
        <v>24675.84</v>
      </c>
      <c r="J211">
        <v>7770000</v>
      </c>
      <c r="K211">
        <v>5175600</v>
      </c>
      <c r="S211" t="s">
        <v>72</v>
      </c>
      <c r="T211" s="16">
        <v>44007</v>
      </c>
      <c r="U211">
        <v>362.4</v>
      </c>
      <c r="V211">
        <v>364.95</v>
      </c>
      <c r="W211">
        <v>343.8</v>
      </c>
      <c r="X211">
        <v>347.65</v>
      </c>
      <c r="Y211">
        <v>5970</v>
      </c>
      <c r="Z211">
        <v>8507.64</v>
      </c>
      <c r="AA211">
        <v>2594400</v>
      </c>
      <c r="AB211">
        <v>1012000</v>
      </c>
      <c r="AJ211" t="s">
        <v>72</v>
      </c>
      <c r="AK211" s="16">
        <v>44007</v>
      </c>
      <c r="AL211">
        <v>368.55</v>
      </c>
      <c r="AM211">
        <v>372.4</v>
      </c>
      <c r="AN211">
        <v>352.1</v>
      </c>
      <c r="AO211">
        <v>359.3</v>
      </c>
      <c r="AP211">
        <v>4870</v>
      </c>
      <c r="AQ211">
        <v>6996.84</v>
      </c>
      <c r="AR211">
        <v>1582400</v>
      </c>
      <c r="AS211">
        <v>956000</v>
      </c>
      <c r="BA211" t="s">
        <v>72</v>
      </c>
      <c r="BB211" s="16">
        <v>44007</v>
      </c>
      <c r="BC211">
        <v>386</v>
      </c>
      <c r="BD211">
        <v>387.75</v>
      </c>
      <c r="BE211">
        <v>362.9</v>
      </c>
      <c r="BF211">
        <v>369.7</v>
      </c>
      <c r="BG211">
        <v>3082</v>
      </c>
      <c r="BH211">
        <v>4631.5200000000004</v>
      </c>
      <c r="BI211">
        <v>626400</v>
      </c>
      <c r="BJ211">
        <v>232800</v>
      </c>
      <c r="BR211" t="s">
        <v>72</v>
      </c>
      <c r="BS211" s="16">
        <v>44007</v>
      </c>
      <c r="BT211">
        <v>413.3</v>
      </c>
      <c r="BU211">
        <v>416.8</v>
      </c>
      <c r="BV211">
        <v>375.65</v>
      </c>
      <c r="BW211">
        <v>377.45</v>
      </c>
      <c r="BX211">
        <v>1561</v>
      </c>
      <c r="BY211">
        <v>2417.67</v>
      </c>
      <c r="BZ211">
        <v>393600</v>
      </c>
      <c r="CA211">
        <v>96800</v>
      </c>
    </row>
    <row r="212" spans="2:79" x14ac:dyDescent="0.3">
      <c r="B212" t="s">
        <v>72</v>
      </c>
      <c r="C212" s="16">
        <v>44042</v>
      </c>
      <c r="D212">
        <v>346.4</v>
      </c>
      <c r="E212">
        <v>354.65</v>
      </c>
      <c r="F212">
        <v>331.85</v>
      </c>
      <c r="G212">
        <v>340.35</v>
      </c>
      <c r="H212">
        <v>38</v>
      </c>
      <c r="I212">
        <v>103.2</v>
      </c>
      <c r="J212">
        <v>32800</v>
      </c>
      <c r="K212">
        <v>4000</v>
      </c>
      <c r="S212" t="s">
        <v>72</v>
      </c>
      <c r="T212" s="16">
        <v>44042</v>
      </c>
      <c r="U212">
        <v>360</v>
      </c>
      <c r="V212">
        <v>363</v>
      </c>
      <c r="W212">
        <v>341.75</v>
      </c>
      <c r="X212">
        <v>348.4</v>
      </c>
      <c r="Y212">
        <v>30</v>
      </c>
      <c r="Z212">
        <v>84.96</v>
      </c>
      <c r="AA212">
        <v>28800</v>
      </c>
      <c r="AB212">
        <v>6400</v>
      </c>
      <c r="AJ212" t="s">
        <v>72</v>
      </c>
      <c r="AK212" s="16">
        <v>44042</v>
      </c>
      <c r="AL212">
        <v>371.4</v>
      </c>
      <c r="AM212">
        <v>371.4</v>
      </c>
      <c r="AN212">
        <v>354</v>
      </c>
      <c r="AO212">
        <v>360.8</v>
      </c>
      <c r="AP212">
        <v>21</v>
      </c>
      <c r="AQ212">
        <v>60.45</v>
      </c>
      <c r="AR212">
        <v>22400</v>
      </c>
      <c r="AS212">
        <v>8000</v>
      </c>
      <c r="BA212" t="s">
        <v>72</v>
      </c>
      <c r="BB212" s="16">
        <v>44042</v>
      </c>
      <c r="BC212">
        <v>386.1</v>
      </c>
      <c r="BD212">
        <v>386.1</v>
      </c>
      <c r="BE212">
        <v>368.85</v>
      </c>
      <c r="BF212">
        <v>370.5</v>
      </c>
      <c r="BG212">
        <v>14</v>
      </c>
      <c r="BH212">
        <v>41.98</v>
      </c>
      <c r="BI212">
        <v>14400</v>
      </c>
      <c r="BJ212">
        <v>1600</v>
      </c>
      <c r="BR212" t="s">
        <v>72</v>
      </c>
      <c r="BS212" s="16">
        <v>44042</v>
      </c>
      <c r="BT212">
        <v>405</v>
      </c>
      <c r="BU212">
        <v>405</v>
      </c>
      <c r="BV212">
        <v>380</v>
      </c>
      <c r="BW212">
        <v>380.25</v>
      </c>
      <c r="BX212">
        <v>9</v>
      </c>
      <c r="BY212">
        <v>27.98</v>
      </c>
      <c r="BZ212">
        <v>12800</v>
      </c>
      <c r="CA212">
        <v>4800</v>
      </c>
    </row>
    <row r="213" spans="2:79" x14ac:dyDescent="0.3">
      <c r="B213" t="s">
        <v>73</v>
      </c>
      <c r="C213" s="16">
        <v>43979</v>
      </c>
      <c r="D213">
        <v>201.9</v>
      </c>
      <c r="E213">
        <v>211.4</v>
      </c>
      <c r="F213">
        <v>199.45</v>
      </c>
      <c r="G213">
        <v>207.35</v>
      </c>
      <c r="H213">
        <v>4663</v>
      </c>
      <c r="I213">
        <v>19290.68</v>
      </c>
      <c r="J213">
        <v>6404000</v>
      </c>
      <c r="K213">
        <v>-796000</v>
      </c>
      <c r="S213" t="s">
        <v>73</v>
      </c>
      <c r="T213" s="16">
        <v>43979</v>
      </c>
      <c r="U213">
        <v>204</v>
      </c>
      <c r="V213">
        <v>209.5</v>
      </c>
      <c r="W213">
        <v>203.1</v>
      </c>
      <c r="X213">
        <v>204.15</v>
      </c>
      <c r="Y213">
        <v>3773</v>
      </c>
      <c r="Z213">
        <v>15558.84</v>
      </c>
      <c r="AA213">
        <v>7200000</v>
      </c>
      <c r="AB213">
        <v>-966000</v>
      </c>
      <c r="AJ213" t="s">
        <v>73</v>
      </c>
      <c r="AK213" s="16">
        <v>43979</v>
      </c>
      <c r="AL213">
        <v>213.15</v>
      </c>
      <c r="AM213">
        <v>217.35</v>
      </c>
      <c r="AN213">
        <v>196.1</v>
      </c>
      <c r="AO213">
        <v>201.75</v>
      </c>
      <c r="AP213">
        <v>6590</v>
      </c>
      <c r="AQ213">
        <v>26937.06</v>
      </c>
      <c r="AR213">
        <v>8166000</v>
      </c>
      <c r="AS213">
        <v>-598000</v>
      </c>
      <c r="BA213" t="s">
        <v>73</v>
      </c>
      <c r="BB213" s="16">
        <v>43979</v>
      </c>
      <c r="BC213">
        <v>209.25</v>
      </c>
      <c r="BD213">
        <v>219.4</v>
      </c>
      <c r="BE213">
        <v>202.7</v>
      </c>
      <c r="BF213">
        <v>216.65</v>
      </c>
      <c r="BG213">
        <v>6275</v>
      </c>
      <c r="BH213">
        <v>26758.63</v>
      </c>
      <c r="BI213">
        <v>8764000</v>
      </c>
      <c r="BJ213">
        <v>964000</v>
      </c>
      <c r="BR213" t="s">
        <v>73</v>
      </c>
      <c r="BS213" s="16">
        <v>43979</v>
      </c>
      <c r="BT213">
        <v>202</v>
      </c>
      <c r="BU213">
        <v>209</v>
      </c>
      <c r="BV213">
        <v>200.9</v>
      </c>
      <c r="BW213">
        <v>205.35</v>
      </c>
      <c r="BX213">
        <v>4770</v>
      </c>
      <c r="BY213">
        <v>19624.810000000001</v>
      </c>
      <c r="BZ213">
        <v>7800000</v>
      </c>
      <c r="CA213">
        <v>358000</v>
      </c>
    </row>
    <row r="214" spans="2:79" x14ac:dyDescent="0.3">
      <c r="B214" t="s">
        <v>73</v>
      </c>
      <c r="C214" s="16">
        <v>44007</v>
      </c>
      <c r="D214">
        <v>200.45</v>
      </c>
      <c r="E214">
        <v>209.25</v>
      </c>
      <c r="F214">
        <v>198.2</v>
      </c>
      <c r="G214">
        <v>205.3</v>
      </c>
      <c r="H214">
        <v>1641</v>
      </c>
      <c r="I214">
        <v>6720.03</v>
      </c>
      <c r="J214">
        <v>2530000</v>
      </c>
      <c r="K214">
        <v>1338000</v>
      </c>
      <c r="S214" t="s">
        <v>73</v>
      </c>
      <c r="T214" s="16">
        <v>44007</v>
      </c>
      <c r="U214">
        <v>205.85</v>
      </c>
      <c r="V214">
        <v>207.95</v>
      </c>
      <c r="W214">
        <v>202</v>
      </c>
      <c r="X214">
        <v>202.75</v>
      </c>
      <c r="Y214">
        <v>347</v>
      </c>
      <c r="Z214">
        <v>1420.22</v>
      </c>
      <c r="AA214">
        <v>1192000</v>
      </c>
      <c r="AB214">
        <v>88000</v>
      </c>
      <c r="AJ214" t="s">
        <v>73</v>
      </c>
      <c r="AK214" s="16">
        <v>44007</v>
      </c>
      <c r="AL214">
        <v>210.45</v>
      </c>
      <c r="AM214">
        <v>216</v>
      </c>
      <c r="AN214">
        <v>195.55</v>
      </c>
      <c r="AO214">
        <v>201.35</v>
      </c>
      <c r="AP214">
        <v>611</v>
      </c>
      <c r="AQ214">
        <v>2463.12</v>
      </c>
      <c r="AR214">
        <v>1104000</v>
      </c>
      <c r="AS214">
        <v>488000</v>
      </c>
      <c r="BA214" t="s">
        <v>73</v>
      </c>
      <c r="BB214" s="16">
        <v>44007</v>
      </c>
      <c r="BC214">
        <v>205.3</v>
      </c>
      <c r="BD214">
        <v>218.3</v>
      </c>
      <c r="BE214">
        <v>201.55</v>
      </c>
      <c r="BF214">
        <v>214.8</v>
      </c>
      <c r="BG214">
        <v>404</v>
      </c>
      <c r="BH214">
        <v>1708.94</v>
      </c>
      <c r="BI214">
        <v>616000</v>
      </c>
      <c r="BJ214">
        <v>326000</v>
      </c>
      <c r="BR214" t="s">
        <v>73</v>
      </c>
      <c r="BS214" s="16">
        <v>44007</v>
      </c>
      <c r="BT214">
        <v>205.8</v>
      </c>
      <c r="BU214">
        <v>207.1</v>
      </c>
      <c r="BV214">
        <v>201.95</v>
      </c>
      <c r="BW214">
        <v>204.1</v>
      </c>
      <c r="BX214">
        <v>120</v>
      </c>
      <c r="BY214">
        <v>490.61</v>
      </c>
      <c r="BZ214">
        <v>290000</v>
      </c>
      <c r="CA214">
        <v>48000</v>
      </c>
    </row>
    <row r="215" spans="2:79" x14ac:dyDescent="0.3">
      <c r="B215" t="s">
        <v>73</v>
      </c>
      <c r="C215" s="16">
        <v>44042</v>
      </c>
      <c r="D215">
        <v>0</v>
      </c>
      <c r="E215">
        <v>0</v>
      </c>
      <c r="F215">
        <v>0</v>
      </c>
      <c r="G215">
        <v>209.15</v>
      </c>
      <c r="H215">
        <v>0</v>
      </c>
      <c r="I215">
        <v>0</v>
      </c>
      <c r="J215">
        <v>0</v>
      </c>
      <c r="K215">
        <v>0</v>
      </c>
      <c r="S215" t="s">
        <v>73</v>
      </c>
      <c r="T215" s="16">
        <v>44042</v>
      </c>
      <c r="U215">
        <v>0</v>
      </c>
      <c r="V215">
        <v>0</v>
      </c>
      <c r="W215">
        <v>0</v>
      </c>
      <c r="X215">
        <v>207.7</v>
      </c>
      <c r="Y215">
        <v>0</v>
      </c>
      <c r="Z215">
        <v>0</v>
      </c>
      <c r="AA215">
        <v>0</v>
      </c>
      <c r="AB215">
        <v>0</v>
      </c>
      <c r="AJ215" t="s">
        <v>73</v>
      </c>
      <c r="AK215" s="16">
        <v>44042</v>
      </c>
      <c r="AL215">
        <v>0</v>
      </c>
      <c r="AM215">
        <v>0</v>
      </c>
      <c r="AN215">
        <v>0</v>
      </c>
      <c r="AO215">
        <v>202.65</v>
      </c>
      <c r="AP215">
        <v>0</v>
      </c>
      <c r="AQ215">
        <v>0</v>
      </c>
      <c r="AR215">
        <v>0</v>
      </c>
      <c r="AS215">
        <v>0</v>
      </c>
      <c r="BA215" t="s">
        <v>73</v>
      </c>
      <c r="BB215" s="16">
        <v>44042</v>
      </c>
      <c r="BC215">
        <v>0</v>
      </c>
      <c r="BD215">
        <v>0</v>
      </c>
      <c r="BE215">
        <v>0</v>
      </c>
      <c r="BF215">
        <v>220.75</v>
      </c>
      <c r="BG215">
        <v>0</v>
      </c>
      <c r="BH215">
        <v>0</v>
      </c>
      <c r="BI215">
        <v>0</v>
      </c>
      <c r="BJ215">
        <v>0</v>
      </c>
      <c r="BR215" t="s">
        <v>73</v>
      </c>
      <c r="BS215" s="16">
        <v>44042</v>
      </c>
      <c r="BT215">
        <v>0</v>
      </c>
      <c r="BU215">
        <v>0</v>
      </c>
      <c r="BV215">
        <v>0</v>
      </c>
      <c r="BW215">
        <v>209.05</v>
      </c>
      <c r="BX215">
        <v>0</v>
      </c>
      <c r="BY215">
        <v>0</v>
      </c>
      <c r="BZ215">
        <v>0</v>
      </c>
      <c r="CA215">
        <v>0</v>
      </c>
    </row>
    <row r="216" spans="2:79" x14ac:dyDescent="0.3">
      <c r="B216" t="s">
        <v>74</v>
      </c>
      <c r="C216" s="16">
        <v>43979</v>
      </c>
      <c r="D216">
        <v>676.6</v>
      </c>
      <c r="E216">
        <v>692.15</v>
      </c>
      <c r="F216">
        <v>671.4</v>
      </c>
      <c r="G216">
        <v>689.35</v>
      </c>
      <c r="H216">
        <v>19738</v>
      </c>
      <c r="I216">
        <v>162429.88</v>
      </c>
      <c r="J216">
        <v>35715600</v>
      </c>
      <c r="K216">
        <v>-8263200</v>
      </c>
      <c r="S216" t="s">
        <v>74</v>
      </c>
      <c r="T216" s="16">
        <v>43979</v>
      </c>
      <c r="U216">
        <v>668.1</v>
      </c>
      <c r="V216">
        <v>679.15</v>
      </c>
      <c r="W216">
        <v>665.2</v>
      </c>
      <c r="X216">
        <v>670.1</v>
      </c>
      <c r="Y216">
        <v>11784</v>
      </c>
      <c r="Z216">
        <v>95013.74</v>
      </c>
      <c r="AA216">
        <v>43978800</v>
      </c>
      <c r="AB216">
        <v>-4200000</v>
      </c>
      <c r="AJ216" t="s">
        <v>74</v>
      </c>
      <c r="AK216" s="16">
        <v>43979</v>
      </c>
      <c r="AL216">
        <v>665</v>
      </c>
      <c r="AM216">
        <v>671.4</v>
      </c>
      <c r="AN216">
        <v>659.6</v>
      </c>
      <c r="AO216">
        <v>668.75</v>
      </c>
      <c r="AP216">
        <v>8087</v>
      </c>
      <c r="AQ216">
        <v>64518.18</v>
      </c>
      <c r="AR216">
        <v>48178800</v>
      </c>
      <c r="AS216">
        <v>145200</v>
      </c>
      <c r="BA216" t="s">
        <v>74</v>
      </c>
      <c r="BB216" s="16">
        <v>43979</v>
      </c>
      <c r="BC216">
        <v>665</v>
      </c>
      <c r="BD216">
        <v>674.45</v>
      </c>
      <c r="BE216">
        <v>654.45000000000005</v>
      </c>
      <c r="BF216">
        <v>668.7</v>
      </c>
      <c r="BG216">
        <v>5964</v>
      </c>
      <c r="BH216">
        <v>47789.19</v>
      </c>
      <c r="BI216">
        <v>48033600</v>
      </c>
      <c r="BJ216">
        <v>324000</v>
      </c>
      <c r="BR216" t="s">
        <v>74</v>
      </c>
      <c r="BS216" s="16">
        <v>43979</v>
      </c>
      <c r="BT216">
        <v>654.75</v>
      </c>
      <c r="BU216">
        <v>669.5</v>
      </c>
      <c r="BV216">
        <v>652.95000000000005</v>
      </c>
      <c r="BW216">
        <v>662.8</v>
      </c>
      <c r="BX216">
        <v>11381</v>
      </c>
      <c r="BY216">
        <v>90467.61</v>
      </c>
      <c r="BZ216">
        <v>47709600</v>
      </c>
      <c r="CA216">
        <v>-270000</v>
      </c>
    </row>
    <row r="217" spans="2:79" x14ac:dyDescent="0.3">
      <c r="B217" t="s">
        <v>74</v>
      </c>
      <c r="C217" s="16">
        <v>44007</v>
      </c>
      <c r="D217">
        <v>666.2</v>
      </c>
      <c r="E217">
        <v>684.45</v>
      </c>
      <c r="F217">
        <v>666.15</v>
      </c>
      <c r="G217">
        <v>681.75</v>
      </c>
      <c r="H217">
        <v>9387</v>
      </c>
      <c r="I217">
        <v>76534.34</v>
      </c>
      <c r="J217">
        <v>17636400</v>
      </c>
      <c r="K217">
        <v>9546000</v>
      </c>
      <c r="S217" t="s">
        <v>74</v>
      </c>
      <c r="T217" s="16">
        <v>44007</v>
      </c>
      <c r="U217">
        <v>661.9</v>
      </c>
      <c r="V217">
        <v>671.55</v>
      </c>
      <c r="W217">
        <v>658.45</v>
      </c>
      <c r="X217">
        <v>662.85</v>
      </c>
      <c r="Y217">
        <v>5201</v>
      </c>
      <c r="Z217">
        <v>41547.11</v>
      </c>
      <c r="AA217">
        <v>8090400</v>
      </c>
      <c r="AB217">
        <v>5029200</v>
      </c>
      <c r="AJ217" t="s">
        <v>74</v>
      </c>
      <c r="AK217" s="16">
        <v>44007</v>
      </c>
      <c r="AL217">
        <v>658.05</v>
      </c>
      <c r="AM217">
        <v>664</v>
      </c>
      <c r="AN217">
        <v>652.75</v>
      </c>
      <c r="AO217">
        <v>660.55</v>
      </c>
      <c r="AP217">
        <v>1613</v>
      </c>
      <c r="AQ217">
        <v>12713.31</v>
      </c>
      <c r="AR217">
        <v>3061200</v>
      </c>
      <c r="AS217">
        <v>1312800</v>
      </c>
      <c r="BA217" t="s">
        <v>74</v>
      </c>
      <c r="BB217" s="16">
        <v>44007</v>
      </c>
      <c r="BC217">
        <v>651.29999999999995</v>
      </c>
      <c r="BD217">
        <v>666.9</v>
      </c>
      <c r="BE217">
        <v>649.75</v>
      </c>
      <c r="BF217">
        <v>661.5</v>
      </c>
      <c r="BG217">
        <v>1113</v>
      </c>
      <c r="BH217">
        <v>8828.61</v>
      </c>
      <c r="BI217">
        <v>1748400</v>
      </c>
      <c r="BJ217">
        <v>703200</v>
      </c>
      <c r="BR217" t="s">
        <v>74</v>
      </c>
      <c r="BS217" s="16">
        <v>44007</v>
      </c>
      <c r="BT217">
        <v>652.35</v>
      </c>
      <c r="BU217">
        <v>662.3</v>
      </c>
      <c r="BV217">
        <v>648.04999999999995</v>
      </c>
      <c r="BW217">
        <v>655</v>
      </c>
      <c r="BX217">
        <v>1056</v>
      </c>
      <c r="BY217">
        <v>8302.51</v>
      </c>
      <c r="BZ217">
        <v>1045200</v>
      </c>
      <c r="CA217">
        <v>272400</v>
      </c>
    </row>
    <row r="218" spans="2:79" x14ac:dyDescent="0.3">
      <c r="B218" t="s">
        <v>74</v>
      </c>
      <c r="C218" s="16">
        <v>44042</v>
      </c>
      <c r="D218">
        <v>674.95</v>
      </c>
      <c r="E218">
        <v>685.1</v>
      </c>
      <c r="F218">
        <v>673</v>
      </c>
      <c r="G218">
        <v>697.95</v>
      </c>
      <c r="H218">
        <v>19</v>
      </c>
      <c r="I218">
        <v>155.09</v>
      </c>
      <c r="J218">
        <v>37200</v>
      </c>
      <c r="K218">
        <v>4800</v>
      </c>
      <c r="S218" t="s">
        <v>74</v>
      </c>
      <c r="T218" s="16">
        <v>44042</v>
      </c>
      <c r="U218">
        <v>665</v>
      </c>
      <c r="V218">
        <v>667.45</v>
      </c>
      <c r="W218">
        <v>661.6</v>
      </c>
      <c r="X218">
        <v>678.2</v>
      </c>
      <c r="Y218">
        <v>3</v>
      </c>
      <c r="Z218">
        <v>23.92</v>
      </c>
      <c r="AA218">
        <v>32400</v>
      </c>
      <c r="AB218">
        <v>2400</v>
      </c>
      <c r="AJ218" t="s">
        <v>74</v>
      </c>
      <c r="AK218" s="16">
        <v>44042</v>
      </c>
      <c r="AL218">
        <v>659</v>
      </c>
      <c r="AM218">
        <v>666</v>
      </c>
      <c r="AN218">
        <v>656</v>
      </c>
      <c r="AO218">
        <v>664.35</v>
      </c>
      <c r="AP218">
        <v>8</v>
      </c>
      <c r="AQ218">
        <v>63.35</v>
      </c>
      <c r="AR218">
        <v>30000</v>
      </c>
      <c r="AS218">
        <v>0</v>
      </c>
      <c r="BA218" t="s">
        <v>74</v>
      </c>
      <c r="BB218" s="16">
        <v>44042</v>
      </c>
      <c r="BC218">
        <v>657.2</v>
      </c>
      <c r="BD218">
        <v>665</v>
      </c>
      <c r="BE218">
        <v>657.2</v>
      </c>
      <c r="BF218">
        <v>674.75</v>
      </c>
      <c r="BG218">
        <v>5</v>
      </c>
      <c r="BH218">
        <v>39.74</v>
      </c>
      <c r="BI218">
        <v>30000</v>
      </c>
      <c r="BJ218">
        <v>-1200</v>
      </c>
      <c r="BR218" t="s">
        <v>74</v>
      </c>
      <c r="BS218" s="16">
        <v>44042</v>
      </c>
      <c r="BT218">
        <v>648.85</v>
      </c>
      <c r="BU218">
        <v>663.15</v>
      </c>
      <c r="BV218">
        <v>648.85</v>
      </c>
      <c r="BW218">
        <v>659.55</v>
      </c>
      <c r="BX218">
        <v>32</v>
      </c>
      <c r="BY218">
        <v>252.45</v>
      </c>
      <c r="BZ218">
        <v>31200</v>
      </c>
      <c r="CA218">
        <v>4800</v>
      </c>
    </row>
    <row r="219" spans="2:79" x14ac:dyDescent="0.3">
      <c r="B219" t="s">
        <v>75</v>
      </c>
      <c r="C219" s="16">
        <v>43979</v>
      </c>
      <c r="D219">
        <v>73.75</v>
      </c>
      <c r="E219">
        <v>75.75</v>
      </c>
      <c r="F219">
        <v>72.7</v>
      </c>
      <c r="G219">
        <v>75.5</v>
      </c>
      <c r="H219">
        <v>3699</v>
      </c>
      <c r="I219">
        <v>11021.82</v>
      </c>
      <c r="J219">
        <v>50384000</v>
      </c>
      <c r="K219">
        <v>-1364000</v>
      </c>
      <c r="S219" t="s">
        <v>75</v>
      </c>
      <c r="T219" s="16">
        <v>43979</v>
      </c>
      <c r="U219">
        <v>74.55</v>
      </c>
      <c r="V219">
        <v>74.849999999999994</v>
      </c>
      <c r="W219">
        <v>72.95</v>
      </c>
      <c r="X219">
        <v>74.150000000000006</v>
      </c>
      <c r="Y219">
        <v>2139</v>
      </c>
      <c r="Z219">
        <v>6336.02</v>
      </c>
      <c r="AA219">
        <v>51748000</v>
      </c>
      <c r="AB219">
        <v>-224000</v>
      </c>
      <c r="AJ219" t="s">
        <v>75</v>
      </c>
      <c r="AK219" s="16">
        <v>43979</v>
      </c>
      <c r="AL219">
        <v>72.099999999999994</v>
      </c>
      <c r="AM219">
        <v>74.7</v>
      </c>
      <c r="AN219">
        <v>71.75</v>
      </c>
      <c r="AO219">
        <v>74.25</v>
      </c>
      <c r="AP219">
        <v>2999</v>
      </c>
      <c r="AQ219">
        <v>8848.0499999999993</v>
      </c>
      <c r="AR219">
        <v>51972000</v>
      </c>
      <c r="AS219">
        <v>-1236000</v>
      </c>
      <c r="BA219" t="s">
        <v>75</v>
      </c>
      <c r="BB219" s="16">
        <v>43979</v>
      </c>
      <c r="BC219">
        <v>72.5</v>
      </c>
      <c r="BD219">
        <v>73.55</v>
      </c>
      <c r="BE219">
        <v>71.5</v>
      </c>
      <c r="BF219">
        <v>71.900000000000006</v>
      </c>
      <c r="BG219">
        <v>2393</v>
      </c>
      <c r="BH219">
        <v>6934.08</v>
      </c>
      <c r="BI219">
        <v>53208000</v>
      </c>
      <c r="BJ219">
        <v>-284000</v>
      </c>
      <c r="BR219" t="s">
        <v>75</v>
      </c>
      <c r="BS219" s="16">
        <v>43979</v>
      </c>
      <c r="BT219">
        <v>75.8</v>
      </c>
      <c r="BU219">
        <v>75.8</v>
      </c>
      <c r="BV219">
        <v>71</v>
      </c>
      <c r="BW219">
        <v>71.3</v>
      </c>
      <c r="BX219">
        <v>3814</v>
      </c>
      <c r="BY219">
        <v>11046.89</v>
      </c>
      <c r="BZ219">
        <v>53492000</v>
      </c>
      <c r="CA219">
        <v>-876000</v>
      </c>
    </row>
    <row r="220" spans="2:79" x14ac:dyDescent="0.3">
      <c r="B220" t="s">
        <v>75</v>
      </c>
      <c r="C220" s="16">
        <v>44007</v>
      </c>
      <c r="D220">
        <v>73.8</v>
      </c>
      <c r="E220">
        <v>75.900000000000006</v>
      </c>
      <c r="F220">
        <v>72.8</v>
      </c>
      <c r="G220">
        <v>75.599999999999994</v>
      </c>
      <c r="H220">
        <v>1718</v>
      </c>
      <c r="I220">
        <v>5125.2700000000004</v>
      </c>
      <c r="J220">
        <v>7628000</v>
      </c>
      <c r="K220">
        <v>2692000</v>
      </c>
      <c r="S220" t="s">
        <v>75</v>
      </c>
      <c r="T220" s="16">
        <v>44007</v>
      </c>
      <c r="U220">
        <v>74.3</v>
      </c>
      <c r="V220">
        <v>74.95</v>
      </c>
      <c r="W220">
        <v>73.099999999999994</v>
      </c>
      <c r="X220">
        <v>74.3</v>
      </c>
      <c r="Y220">
        <v>522</v>
      </c>
      <c r="Z220">
        <v>1549.16</v>
      </c>
      <c r="AA220">
        <v>4936000</v>
      </c>
      <c r="AB220">
        <v>736000</v>
      </c>
      <c r="AJ220" t="s">
        <v>75</v>
      </c>
      <c r="AK220" s="16">
        <v>44007</v>
      </c>
      <c r="AL220">
        <v>72.400000000000006</v>
      </c>
      <c r="AM220">
        <v>74.8</v>
      </c>
      <c r="AN220">
        <v>72.400000000000006</v>
      </c>
      <c r="AO220">
        <v>74.400000000000006</v>
      </c>
      <c r="AP220">
        <v>630</v>
      </c>
      <c r="AQ220">
        <v>1859</v>
      </c>
      <c r="AR220">
        <v>4200000</v>
      </c>
      <c r="AS220">
        <v>660000</v>
      </c>
      <c r="BA220" t="s">
        <v>75</v>
      </c>
      <c r="BB220" s="16">
        <v>44007</v>
      </c>
      <c r="BC220">
        <v>71.849999999999994</v>
      </c>
      <c r="BD220">
        <v>73.7</v>
      </c>
      <c r="BE220">
        <v>71.75</v>
      </c>
      <c r="BF220">
        <v>72.099999999999994</v>
      </c>
      <c r="BG220">
        <v>439</v>
      </c>
      <c r="BH220">
        <v>1275.7</v>
      </c>
      <c r="BI220">
        <v>3540000</v>
      </c>
      <c r="BJ220">
        <v>496000</v>
      </c>
      <c r="BR220" t="s">
        <v>75</v>
      </c>
      <c r="BS220" s="16">
        <v>44007</v>
      </c>
      <c r="BT220">
        <v>75.95</v>
      </c>
      <c r="BU220">
        <v>75.95</v>
      </c>
      <c r="BV220">
        <v>71.2</v>
      </c>
      <c r="BW220">
        <v>71.5</v>
      </c>
      <c r="BX220">
        <v>651</v>
      </c>
      <c r="BY220">
        <v>1888.97</v>
      </c>
      <c r="BZ220">
        <v>3044000</v>
      </c>
      <c r="CA220">
        <v>828000</v>
      </c>
    </row>
    <row r="221" spans="2:79" x14ac:dyDescent="0.3">
      <c r="B221" t="s">
        <v>75</v>
      </c>
      <c r="C221" s="16">
        <v>44042</v>
      </c>
      <c r="D221">
        <v>74</v>
      </c>
      <c r="E221">
        <v>76.3</v>
      </c>
      <c r="F221">
        <v>73.5</v>
      </c>
      <c r="G221">
        <v>76.05</v>
      </c>
      <c r="H221">
        <v>29</v>
      </c>
      <c r="I221">
        <v>123.77</v>
      </c>
      <c r="J221">
        <v>410400</v>
      </c>
      <c r="K221">
        <v>91200</v>
      </c>
      <c r="S221" t="s">
        <v>75</v>
      </c>
      <c r="T221" s="16">
        <v>44042</v>
      </c>
      <c r="U221">
        <v>74</v>
      </c>
      <c r="V221">
        <v>75.45</v>
      </c>
      <c r="W221">
        <v>73.25</v>
      </c>
      <c r="X221">
        <v>74.8</v>
      </c>
      <c r="Y221">
        <v>11</v>
      </c>
      <c r="Z221">
        <v>46.48</v>
      </c>
      <c r="AA221">
        <v>319200</v>
      </c>
      <c r="AB221">
        <v>17100</v>
      </c>
      <c r="AJ221" t="s">
        <v>75</v>
      </c>
      <c r="AK221" s="16">
        <v>44042</v>
      </c>
      <c r="AL221">
        <v>72.400000000000006</v>
      </c>
      <c r="AM221">
        <v>75.55</v>
      </c>
      <c r="AN221">
        <v>72.400000000000006</v>
      </c>
      <c r="AO221">
        <v>75.099999999999994</v>
      </c>
      <c r="AP221">
        <v>21</v>
      </c>
      <c r="AQ221">
        <v>88.8</v>
      </c>
      <c r="AR221">
        <v>302100</v>
      </c>
      <c r="AS221">
        <v>85500</v>
      </c>
      <c r="BA221" t="s">
        <v>75</v>
      </c>
      <c r="BB221" s="16">
        <v>44042</v>
      </c>
      <c r="BC221">
        <v>73.45</v>
      </c>
      <c r="BD221">
        <v>73.5</v>
      </c>
      <c r="BE221">
        <v>72.7</v>
      </c>
      <c r="BF221">
        <v>72.7</v>
      </c>
      <c r="BG221">
        <v>10</v>
      </c>
      <c r="BH221">
        <v>41.64</v>
      </c>
      <c r="BI221">
        <v>216600</v>
      </c>
      <c r="BJ221">
        <v>11400</v>
      </c>
      <c r="BR221" t="s">
        <v>75</v>
      </c>
      <c r="BS221" s="16">
        <v>44042</v>
      </c>
      <c r="BT221">
        <v>75</v>
      </c>
      <c r="BU221">
        <v>75</v>
      </c>
      <c r="BV221">
        <v>71.7</v>
      </c>
      <c r="BW221">
        <v>71.95</v>
      </c>
      <c r="BX221">
        <v>17</v>
      </c>
      <c r="BY221">
        <v>70.61</v>
      </c>
      <c r="BZ221">
        <v>205200</v>
      </c>
      <c r="CA221">
        <v>74100</v>
      </c>
    </row>
    <row r="222" spans="2:79" x14ac:dyDescent="0.3">
      <c r="B222" t="s">
        <v>76</v>
      </c>
      <c r="C222" s="16">
        <v>43979</v>
      </c>
      <c r="D222">
        <v>187.85</v>
      </c>
      <c r="E222">
        <v>191.9</v>
      </c>
      <c r="F222">
        <v>185</v>
      </c>
      <c r="G222">
        <v>186.8</v>
      </c>
      <c r="H222">
        <v>14721</v>
      </c>
      <c r="I222">
        <v>66213.67</v>
      </c>
      <c r="J222">
        <v>43737600</v>
      </c>
      <c r="K222">
        <v>-2841600</v>
      </c>
      <c r="S222" t="s">
        <v>76</v>
      </c>
      <c r="T222" s="16">
        <v>43979</v>
      </c>
      <c r="U222">
        <v>174.65</v>
      </c>
      <c r="V222">
        <v>191</v>
      </c>
      <c r="W222">
        <v>172.5</v>
      </c>
      <c r="X222">
        <v>189.5</v>
      </c>
      <c r="Y222">
        <v>25714</v>
      </c>
      <c r="Z222">
        <v>113598.84</v>
      </c>
      <c r="AA222">
        <v>46579200</v>
      </c>
      <c r="AB222">
        <v>10658400</v>
      </c>
      <c r="AJ222" t="s">
        <v>76</v>
      </c>
      <c r="AK222" s="16">
        <v>43979</v>
      </c>
      <c r="AL222">
        <v>171.85</v>
      </c>
      <c r="AM222">
        <v>177.25</v>
      </c>
      <c r="AN222">
        <v>171.1</v>
      </c>
      <c r="AO222">
        <v>175.65</v>
      </c>
      <c r="AP222">
        <v>8100</v>
      </c>
      <c r="AQ222">
        <v>34067.85</v>
      </c>
      <c r="AR222">
        <v>35920800</v>
      </c>
      <c r="AS222">
        <v>-1737600</v>
      </c>
      <c r="BA222" t="s">
        <v>76</v>
      </c>
      <c r="BB222" s="16">
        <v>43979</v>
      </c>
      <c r="BC222">
        <v>166.35</v>
      </c>
      <c r="BD222">
        <v>171.7</v>
      </c>
      <c r="BE222">
        <v>164.95</v>
      </c>
      <c r="BF222">
        <v>170.85</v>
      </c>
      <c r="BG222">
        <v>8429</v>
      </c>
      <c r="BH222">
        <v>34219.769999999997</v>
      </c>
      <c r="BI222">
        <v>37658400</v>
      </c>
      <c r="BJ222">
        <v>-508800</v>
      </c>
      <c r="BR222" t="s">
        <v>76</v>
      </c>
      <c r="BS222" s="16">
        <v>43979</v>
      </c>
      <c r="BT222">
        <v>166.25</v>
      </c>
      <c r="BU222">
        <v>167.3</v>
      </c>
      <c r="BV222">
        <v>163.15</v>
      </c>
      <c r="BW222">
        <v>165.1</v>
      </c>
      <c r="BX222">
        <v>7552</v>
      </c>
      <c r="BY222">
        <v>30009.66</v>
      </c>
      <c r="BZ222">
        <v>38167200</v>
      </c>
      <c r="CA222">
        <v>-1149600</v>
      </c>
    </row>
    <row r="223" spans="2:79" x14ac:dyDescent="0.3">
      <c r="B223" t="s">
        <v>76</v>
      </c>
      <c r="C223" s="16">
        <v>44007</v>
      </c>
      <c r="D223">
        <v>183.05</v>
      </c>
      <c r="E223">
        <v>188.5</v>
      </c>
      <c r="F223">
        <v>181.85</v>
      </c>
      <c r="G223">
        <v>183.25</v>
      </c>
      <c r="H223">
        <v>3964</v>
      </c>
      <c r="I223">
        <v>17495.189999999999</v>
      </c>
      <c r="J223">
        <v>9674400</v>
      </c>
      <c r="K223">
        <v>1735200</v>
      </c>
      <c r="S223" t="s">
        <v>76</v>
      </c>
      <c r="T223" s="16">
        <v>44007</v>
      </c>
      <c r="U223">
        <v>171.05</v>
      </c>
      <c r="V223">
        <v>187.5</v>
      </c>
      <c r="W223">
        <v>170</v>
      </c>
      <c r="X223">
        <v>186.05</v>
      </c>
      <c r="Y223">
        <v>3935</v>
      </c>
      <c r="Z223">
        <v>16989.150000000001</v>
      </c>
      <c r="AA223">
        <v>7939200</v>
      </c>
      <c r="AB223">
        <v>2030400</v>
      </c>
      <c r="AJ223" t="s">
        <v>76</v>
      </c>
      <c r="AK223" s="16">
        <v>44007</v>
      </c>
      <c r="AL223">
        <v>169.1</v>
      </c>
      <c r="AM223">
        <v>174.2</v>
      </c>
      <c r="AN223">
        <v>169.1</v>
      </c>
      <c r="AO223">
        <v>173</v>
      </c>
      <c r="AP223">
        <v>1744</v>
      </c>
      <c r="AQ223">
        <v>7215.58</v>
      </c>
      <c r="AR223">
        <v>5908800</v>
      </c>
      <c r="AS223">
        <v>1819200</v>
      </c>
      <c r="BA223" t="s">
        <v>76</v>
      </c>
      <c r="BB223" s="16">
        <v>44007</v>
      </c>
      <c r="BC223">
        <v>162.75</v>
      </c>
      <c r="BD223">
        <v>168.7</v>
      </c>
      <c r="BE223">
        <v>162.75</v>
      </c>
      <c r="BF223">
        <v>167.8</v>
      </c>
      <c r="BG223">
        <v>806</v>
      </c>
      <c r="BH223">
        <v>3213.31</v>
      </c>
      <c r="BI223">
        <v>4089600</v>
      </c>
      <c r="BJ223">
        <v>235200</v>
      </c>
      <c r="BR223" t="s">
        <v>76</v>
      </c>
      <c r="BS223" s="16">
        <v>44007</v>
      </c>
      <c r="BT223">
        <v>162.69999999999999</v>
      </c>
      <c r="BU223">
        <v>165</v>
      </c>
      <c r="BV223">
        <v>161.19999999999999</v>
      </c>
      <c r="BW223">
        <v>162.65</v>
      </c>
      <c r="BX223">
        <v>611</v>
      </c>
      <c r="BY223">
        <v>2394.19</v>
      </c>
      <c r="BZ223">
        <v>3854400</v>
      </c>
      <c r="CA223">
        <v>422400</v>
      </c>
    </row>
    <row r="224" spans="2:79" x14ac:dyDescent="0.3">
      <c r="B224" t="s">
        <v>76</v>
      </c>
      <c r="C224" s="16">
        <v>44042</v>
      </c>
      <c r="D224">
        <v>182</v>
      </c>
      <c r="E224">
        <v>187.35</v>
      </c>
      <c r="F224">
        <v>181</v>
      </c>
      <c r="G224">
        <v>182</v>
      </c>
      <c r="H224">
        <v>81</v>
      </c>
      <c r="I224">
        <v>474.6</v>
      </c>
      <c r="J224">
        <v>556800</v>
      </c>
      <c r="K224">
        <v>70400</v>
      </c>
      <c r="S224" t="s">
        <v>76</v>
      </c>
      <c r="T224" s="16">
        <v>44042</v>
      </c>
      <c r="U224">
        <v>171</v>
      </c>
      <c r="V224">
        <v>186</v>
      </c>
      <c r="W224">
        <v>169.95</v>
      </c>
      <c r="X224">
        <v>185.1</v>
      </c>
      <c r="Y224">
        <v>77</v>
      </c>
      <c r="Z224">
        <v>438.84</v>
      </c>
      <c r="AA224">
        <v>486400</v>
      </c>
      <c r="AB224">
        <v>51200</v>
      </c>
      <c r="AJ224" t="s">
        <v>76</v>
      </c>
      <c r="AK224" s="16">
        <v>44042</v>
      </c>
      <c r="AL224">
        <v>172.2</v>
      </c>
      <c r="AM224">
        <v>173.25</v>
      </c>
      <c r="AN224">
        <v>170.9</v>
      </c>
      <c r="AO224">
        <v>172.7</v>
      </c>
      <c r="AP224">
        <v>19</v>
      </c>
      <c r="AQ224">
        <v>104.76</v>
      </c>
      <c r="AR224">
        <v>435200</v>
      </c>
      <c r="AS224">
        <v>3200</v>
      </c>
      <c r="BA224" t="s">
        <v>76</v>
      </c>
      <c r="BB224" s="16">
        <v>44042</v>
      </c>
      <c r="BC224">
        <v>163</v>
      </c>
      <c r="BD224">
        <v>168.55</v>
      </c>
      <c r="BE224">
        <v>163</v>
      </c>
      <c r="BF224">
        <v>167.7</v>
      </c>
      <c r="BG224">
        <v>31</v>
      </c>
      <c r="BH224">
        <v>164.96</v>
      </c>
      <c r="BI224">
        <v>432000</v>
      </c>
      <c r="BJ224">
        <v>12800</v>
      </c>
      <c r="BR224" t="s">
        <v>76</v>
      </c>
      <c r="BS224" s="16">
        <v>44042</v>
      </c>
      <c r="BT224">
        <v>162.35</v>
      </c>
      <c r="BU224">
        <v>164.4</v>
      </c>
      <c r="BV224">
        <v>162</v>
      </c>
      <c r="BW224">
        <v>162.30000000000001</v>
      </c>
      <c r="BX224">
        <v>19</v>
      </c>
      <c r="BY224">
        <v>99.05</v>
      </c>
      <c r="BZ224">
        <v>419200</v>
      </c>
      <c r="CA224">
        <v>3200</v>
      </c>
    </row>
    <row r="225" spans="2:79" x14ac:dyDescent="0.3">
      <c r="B225" t="s">
        <v>77</v>
      </c>
      <c r="C225" s="16">
        <v>43979</v>
      </c>
      <c r="D225">
        <v>96.4</v>
      </c>
      <c r="E225">
        <v>98.35</v>
      </c>
      <c r="F225">
        <v>92.9</v>
      </c>
      <c r="G225">
        <v>96.45</v>
      </c>
      <c r="H225">
        <v>4731</v>
      </c>
      <c r="I225">
        <v>22490.01</v>
      </c>
      <c r="J225">
        <v>13275000</v>
      </c>
      <c r="K225">
        <v>-1320000</v>
      </c>
      <c r="S225" t="s">
        <v>77</v>
      </c>
      <c r="T225" s="16">
        <v>43979</v>
      </c>
      <c r="U225">
        <v>95</v>
      </c>
      <c r="V225">
        <v>99.3</v>
      </c>
      <c r="W225">
        <v>94.25</v>
      </c>
      <c r="X225">
        <v>98</v>
      </c>
      <c r="Y225">
        <v>4438</v>
      </c>
      <c r="Z225">
        <v>21581.01</v>
      </c>
      <c r="AA225">
        <v>14595000</v>
      </c>
      <c r="AB225">
        <v>-225000</v>
      </c>
      <c r="AJ225" t="s">
        <v>77</v>
      </c>
      <c r="AK225" s="16">
        <v>43979</v>
      </c>
      <c r="AL225">
        <v>90.75</v>
      </c>
      <c r="AM225">
        <v>95.7</v>
      </c>
      <c r="AN225">
        <v>90.75</v>
      </c>
      <c r="AO225">
        <v>95.05</v>
      </c>
      <c r="AP225">
        <v>3141</v>
      </c>
      <c r="AQ225">
        <v>14742.52</v>
      </c>
      <c r="AR225">
        <v>14820000</v>
      </c>
      <c r="AS225">
        <v>1065000</v>
      </c>
      <c r="BA225" t="s">
        <v>77</v>
      </c>
      <c r="BB225" s="16">
        <v>43979</v>
      </c>
      <c r="BC225">
        <v>90.25</v>
      </c>
      <c r="BD225">
        <v>94.4</v>
      </c>
      <c r="BE225">
        <v>89.15</v>
      </c>
      <c r="BF225">
        <v>91.65</v>
      </c>
      <c r="BG225">
        <v>4801</v>
      </c>
      <c r="BH225">
        <v>22144.720000000001</v>
      </c>
      <c r="BI225">
        <v>13755000</v>
      </c>
      <c r="BJ225">
        <v>-290000</v>
      </c>
      <c r="BR225" t="s">
        <v>77</v>
      </c>
      <c r="BS225" s="16">
        <v>43979</v>
      </c>
      <c r="BT225">
        <v>95.2</v>
      </c>
      <c r="BU225">
        <v>95.85</v>
      </c>
      <c r="BV225">
        <v>86.75</v>
      </c>
      <c r="BW225">
        <v>88</v>
      </c>
      <c r="BX225">
        <v>5013</v>
      </c>
      <c r="BY225">
        <v>22514.89</v>
      </c>
      <c r="BZ225">
        <v>14045000</v>
      </c>
      <c r="CA225">
        <v>-1055000</v>
      </c>
    </row>
    <row r="226" spans="2:79" x14ac:dyDescent="0.3">
      <c r="B226" t="s">
        <v>77</v>
      </c>
      <c r="C226" s="16">
        <v>44007</v>
      </c>
      <c r="D226">
        <v>95.5</v>
      </c>
      <c r="E226">
        <v>98.55</v>
      </c>
      <c r="F226">
        <v>93.25</v>
      </c>
      <c r="G226">
        <v>96.55</v>
      </c>
      <c r="H226">
        <v>939</v>
      </c>
      <c r="I226">
        <v>4483.1099999999997</v>
      </c>
      <c r="J226">
        <v>3365000</v>
      </c>
      <c r="K226">
        <v>1380000</v>
      </c>
      <c r="S226" t="s">
        <v>77</v>
      </c>
      <c r="T226" s="16">
        <v>44007</v>
      </c>
      <c r="U226">
        <v>95.2</v>
      </c>
      <c r="V226">
        <v>99.5</v>
      </c>
      <c r="W226">
        <v>94.5</v>
      </c>
      <c r="X226">
        <v>98.2</v>
      </c>
      <c r="Y226">
        <v>555</v>
      </c>
      <c r="Z226">
        <v>2709.85</v>
      </c>
      <c r="AA226">
        <v>1985000</v>
      </c>
      <c r="AB226">
        <v>525000</v>
      </c>
      <c r="AJ226" t="s">
        <v>77</v>
      </c>
      <c r="AK226" s="16">
        <v>44007</v>
      </c>
      <c r="AL226">
        <v>91.9</v>
      </c>
      <c r="AM226">
        <v>95.8</v>
      </c>
      <c r="AN226">
        <v>91.9</v>
      </c>
      <c r="AO226">
        <v>95.25</v>
      </c>
      <c r="AP226">
        <v>518</v>
      </c>
      <c r="AQ226">
        <v>2443.0500000000002</v>
      </c>
      <c r="AR226">
        <v>1460000</v>
      </c>
      <c r="AS226">
        <v>865000</v>
      </c>
      <c r="BA226" t="s">
        <v>77</v>
      </c>
      <c r="BB226" s="16">
        <v>44007</v>
      </c>
      <c r="BC226">
        <v>90.3</v>
      </c>
      <c r="BD226">
        <v>94.3</v>
      </c>
      <c r="BE226">
        <v>89.85</v>
      </c>
      <c r="BF226">
        <v>92.05</v>
      </c>
      <c r="BG226">
        <v>253</v>
      </c>
      <c r="BH226">
        <v>1170.54</v>
      </c>
      <c r="BI226">
        <v>595000</v>
      </c>
      <c r="BJ226">
        <v>215000</v>
      </c>
      <c r="BR226" t="s">
        <v>77</v>
      </c>
      <c r="BS226" s="16">
        <v>44007</v>
      </c>
      <c r="BT226">
        <v>95.35</v>
      </c>
      <c r="BU226">
        <v>95.5</v>
      </c>
      <c r="BV226">
        <v>87.95</v>
      </c>
      <c r="BW226">
        <v>88.5</v>
      </c>
      <c r="BX226">
        <v>139</v>
      </c>
      <c r="BY226">
        <v>629.79</v>
      </c>
      <c r="BZ226">
        <v>380000</v>
      </c>
      <c r="CA226">
        <v>75000</v>
      </c>
    </row>
    <row r="227" spans="2:79" x14ac:dyDescent="0.3">
      <c r="B227" t="s">
        <v>77</v>
      </c>
      <c r="C227" s="16">
        <v>44042</v>
      </c>
      <c r="D227">
        <v>96.55</v>
      </c>
      <c r="E227">
        <v>97.5</v>
      </c>
      <c r="F227">
        <v>95.85</v>
      </c>
      <c r="G227">
        <v>97.5</v>
      </c>
      <c r="H227">
        <v>4</v>
      </c>
      <c r="I227">
        <v>19.36</v>
      </c>
      <c r="J227">
        <v>25000</v>
      </c>
      <c r="K227">
        <v>5000</v>
      </c>
      <c r="S227" t="s">
        <v>77</v>
      </c>
      <c r="T227" s="16">
        <v>44042</v>
      </c>
      <c r="U227">
        <v>98.6</v>
      </c>
      <c r="V227">
        <v>98.6</v>
      </c>
      <c r="W227">
        <v>98.6</v>
      </c>
      <c r="X227">
        <v>98.9</v>
      </c>
      <c r="Y227">
        <v>1</v>
      </c>
      <c r="Z227">
        <v>4.93</v>
      </c>
      <c r="AA227">
        <v>20000</v>
      </c>
      <c r="AB227">
        <v>0</v>
      </c>
      <c r="AJ227" t="s">
        <v>77</v>
      </c>
      <c r="AK227" s="16">
        <v>44042</v>
      </c>
      <c r="AL227">
        <v>96</v>
      </c>
      <c r="AM227">
        <v>96</v>
      </c>
      <c r="AN227">
        <v>96</v>
      </c>
      <c r="AO227">
        <v>96</v>
      </c>
      <c r="AP227">
        <v>1</v>
      </c>
      <c r="AQ227">
        <v>4.8</v>
      </c>
      <c r="AR227">
        <v>20000</v>
      </c>
      <c r="AS227">
        <v>5000</v>
      </c>
      <c r="BA227" t="s">
        <v>77</v>
      </c>
      <c r="BB227" s="16">
        <v>44042</v>
      </c>
      <c r="BC227">
        <v>0</v>
      </c>
      <c r="BD227">
        <v>0</v>
      </c>
      <c r="BE227">
        <v>0</v>
      </c>
      <c r="BF227">
        <v>91.45</v>
      </c>
      <c r="BG227">
        <v>1</v>
      </c>
      <c r="BH227">
        <v>4.57</v>
      </c>
      <c r="BI227">
        <v>15000</v>
      </c>
      <c r="BJ227">
        <v>5000</v>
      </c>
      <c r="BR227" t="s">
        <v>77</v>
      </c>
      <c r="BS227" s="16">
        <v>44042</v>
      </c>
      <c r="BT227">
        <v>89.7</v>
      </c>
      <c r="BU227">
        <v>90.3</v>
      </c>
      <c r="BV227">
        <v>89.7</v>
      </c>
      <c r="BW227">
        <v>88.85</v>
      </c>
      <c r="BX227">
        <v>2</v>
      </c>
      <c r="BY227">
        <v>9</v>
      </c>
      <c r="BZ227">
        <v>10000</v>
      </c>
      <c r="CA227">
        <v>-5000</v>
      </c>
    </row>
    <row r="228" spans="2:79" x14ac:dyDescent="0.3">
      <c r="B228" t="s">
        <v>78</v>
      </c>
      <c r="C228" s="16">
        <v>43979</v>
      </c>
      <c r="D228">
        <v>168.05</v>
      </c>
      <c r="E228">
        <v>169.1</v>
      </c>
      <c r="F228">
        <v>162.85</v>
      </c>
      <c r="G228">
        <v>165.45</v>
      </c>
      <c r="H228">
        <v>6722</v>
      </c>
      <c r="I228">
        <v>25570.27</v>
      </c>
      <c r="J228">
        <v>24053400</v>
      </c>
      <c r="K228">
        <v>-1865300</v>
      </c>
      <c r="S228" t="s">
        <v>78</v>
      </c>
      <c r="T228" s="16">
        <v>43979</v>
      </c>
      <c r="U228">
        <v>173.4</v>
      </c>
      <c r="V228">
        <v>175.2</v>
      </c>
      <c r="W228">
        <v>168.35</v>
      </c>
      <c r="X228">
        <v>169.25</v>
      </c>
      <c r="Y228">
        <v>5946</v>
      </c>
      <c r="Z228">
        <v>23466.69</v>
      </c>
      <c r="AA228">
        <v>25918700</v>
      </c>
      <c r="AB228">
        <v>759000</v>
      </c>
      <c r="AJ228" t="s">
        <v>78</v>
      </c>
      <c r="AK228" s="16">
        <v>43979</v>
      </c>
      <c r="AL228">
        <v>169.5</v>
      </c>
      <c r="AM228">
        <v>173.35</v>
      </c>
      <c r="AN228">
        <v>168.35</v>
      </c>
      <c r="AO228">
        <v>171.4</v>
      </c>
      <c r="AP228">
        <v>3833</v>
      </c>
      <c r="AQ228">
        <v>15082.93</v>
      </c>
      <c r="AR228">
        <v>25159700</v>
      </c>
      <c r="AS228">
        <v>1313300</v>
      </c>
      <c r="BA228" t="s">
        <v>78</v>
      </c>
      <c r="BB228" s="16">
        <v>43979</v>
      </c>
      <c r="BC228">
        <v>167.75</v>
      </c>
      <c r="BD228">
        <v>173.25</v>
      </c>
      <c r="BE228">
        <v>165.85</v>
      </c>
      <c r="BF228">
        <v>169.5</v>
      </c>
      <c r="BG228">
        <v>4798</v>
      </c>
      <c r="BH228">
        <v>18793.810000000001</v>
      </c>
      <c r="BI228">
        <v>23846400</v>
      </c>
      <c r="BJ228">
        <v>-885500</v>
      </c>
      <c r="BR228" t="s">
        <v>78</v>
      </c>
      <c r="BS228" s="16">
        <v>43979</v>
      </c>
      <c r="BT228">
        <v>175.8</v>
      </c>
      <c r="BU228">
        <v>175.8</v>
      </c>
      <c r="BV228">
        <v>162.30000000000001</v>
      </c>
      <c r="BW228">
        <v>163.15</v>
      </c>
      <c r="BX228">
        <v>4014</v>
      </c>
      <c r="BY228">
        <v>15417.18</v>
      </c>
      <c r="BZ228">
        <v>24731900</v>
      </c>
      <c r="CA228">
        <v>-296700</v>
      </c>
    </row>
    <row r="229" spans="2:79" x14ac:dyDescent="0.3">
      <c r="B229" t="s">
        <v>78</v>
      </c>
      <c r="C229" s="16">
        <v>44007</v>
      </c>
      <c r="D229">
        <v>166.9</v>
      </c>
      <c r="E229">
        <v>169.4</v>
      </c>
      <c r="F229">
        <v>163.25</v>
      </c>
      <c r="G229">
        <v>165.65</v>
      </c>
      <c r="H229">
        <v>1838</v>
      </c>
      <c r="I229">
        <v>7008.3</v>
      </c>
      <c r="J229">
        <v>4804700</v>
      </c>
      <c r="K229">
        <v>2309200</v>
      </c>
      <c r="S229" t="s">
        <v>78</v>
      </c>
      <c r="T229" s="16">
        <v>44007</v>
      </c>
      <c r="U229">
        <v>172.45</v>
      </c>
      <c r="V229">
        <v>175.45</v>
      </c>
      <c r="W229">
        <v>168.85</v>
      </c>
      <c r="X229">
        <v>169.8</v>
      </c>
      <c r="Y229">
        <v>1264</v>
      </c>
      <c r="Z229">
        <v>5020.95</v>
      </c>
      <c r="AA229">
        <v>2495500</v>
      </c>
      <c r="AB229">
        <v>1173000</v>
      </c>
      <c r="AJ229" t="s">
        <v>78</v>
      </c>
      <c r="AK229" s="16">
        <v>44007</v>
      </c>
      <c r="AL229">
        <v>171</v>
      </c>
      <c r="AM229">
        <v>173.55</v>
      </c>
      <c r="AN229">
        <v>170.2</v>
      </c>
      <c r="AO229">
        <v>171.8</v>
      </c>
      <c r="AP229">
        <v>531</v>
      </c>
      <c r="AQ229">
        <v>2094.38</v>
      </c>
      <c r="AR229">
        <v>1322500</v>
      </c>
      <c r="AS229">
        <v>586500</v>
      </c>
      <c r="BA229" t="s">
        <v>78</v>
      </c>
      <c r="BB229" s="16">
        <v>44007</v>
      </c>
      <c r="BC229">
        <v>167.05</v>
      </c>
      <c r="BD229">
        <v>173.2</v>
      </c>
      <c r="BE229">
        <v>166.4</v>
      </c>
      <c r="BF229">
        <v>170</v>
      </c>
      <c r="BG229">
        <v>347</v>
      </c>
      <c r="BH229">
        <v>1361.91</v>
      </c>
      <c r="BI229">
        <v>736000</v>
      </c>
      <c r="BJ229">
        <v>200100</v>
      </c>
      <c r="BR229" t="s">
        <v>78</v>
      </c>
      <c r="BS229" s="16">
        <v>44007</v>
      </c>
      <c r="BT229">
        <v>175.65</v>
      </c>
      <c r="BU229">
        <v>175.65</v>
      </c>
      <c r="BV229">
        <v>162.94999999999999</v>
      </c>
      <c r="BW229">
        <v>163.5</v>
      </c>
      <c r="BX229">
        <v>156</v>
      </c>
      <c r="BY229">
        <v>597.34</v>
      </c>
      <c r="BZ229">
        <v>535900</v>
      </c>
      <c r="CA229">
        <v>105800</v>
      </c>
    </row>
    <row r="230" spans="2:79" x14ac:dyDescent="0.3">
      <c r="B230" t="s">
        <v>78</v>
      </c>
      <c r="C230" s="16">
        <v>44042</v>
      </c>
      <c r="D230">
        <v>165.7</v>
      </c>
      <c r="E230">
        <v>165.7</v>
      </c>
      <c r="F230">
        <v>163.15</v>
      </c>
      <c r="G230">
        <v>164</v>
      </c>
      <c r="H230">
        <v>8</v>
      </c>
      <c r="I230">
        <v>35.43</v>
      </c>
      <c r="J230">
        <v>27000</v>
      </c>
      <c r="K230">
        <v>2700</v>
      </c>
      <c r="S230" t="s">
        <v>78</v>
      </c>
      <c r="T230" s="16">
        <v>44042</v>
      </c>
      <c r="U230">
        <v>171</v>
      </c>
      <c r="V230">
        <v>172</v>
      </c>
      <c r="W230">
        <v>168.9</v>
      </c>
      <c r="X230">
        <v>170</v>
      </c>
      <c r="Y230">
        <v>11</v>
      </c>
      <c r="Z230">
        <v>50.53</v>
      </c>
      <c r="AA230">
        <v>24300</v>
      </c>
      <c r="AB230">
        <v>24300</v>
      </c>
      <c r="AJ230" t="s">
        <v>78</v>
      </c>
      <c r="AK230" s="16">
        <v>44042</v>
      </c>
      <c r="AL230">
        <v>0</v>
      </c>
      <c r="AM230">
        <v>0</v>
      </c>
      <c r="AN230">
        <v>0</v>
      </c>
      <c r="AO230">
        <v>172.6</v>
      </c>
      <c r="AP230">
        <v>0</v>
      </c>
      <c r="AQ230">
        <v>0</v>
      </c>
      <c r="AR230">
        <v>0</v>
      </c>
      <c r="AS230">
        <v>0</v>
      </c>
      <c r="BA230" t="s">
        <v>78</v>
      </c>
      <c r="BB230" s="16">
        <v>44042</v>
      </c>
      <c r="BC230">
        <v>0</v>
      </c>
      <c r="BD230">
        <v>0</v>
      </c>
      <c r="BE230">
        <v>0</v>
      </c>
      <c r="BF230">
        <v>170.85</v>
      </c>
      <c r="BG230">
        <v>0</v>
      </c>
      <c r="BH230">
        <v>0</v>
      </c>
      <c r="BI230">
        <v>0</v>
      </c>
      <c r="BJ230">
        <v>0</v>
      </c>
      <c r="BR230" t="s">
        <v>78</v>
      </c>
      <c r="BS230" s="16">
        <v>44042</v>
      </c>
      <c r="BT230">
        <v>0</v>
      </c>
      <c r="BU230">
        <v>0</v>
      </c>
      <c r="BV230">
        <v>0</v>
      </c>
      <c r="BW230">
        <v>164.8</v>
      </c>
      <c r="BX230">
        <v>0</v>
      </c>
      <c r="BY230">
        <v>0</v>
      </c>
      <c r="BZ230">
        <v>0</v>
      </c>
      <c r="CA230">
        <v>0</v>
      </c>
    </row>
    <row r="231" spans="2:79" x14ac:dyDescent="0.3">
      <c r="B231" t="s">
        <v>79</v>
      </c>
      <c r="C231" s="16">
        <v>43979</v>
      </c>
      <c r="D231">
        <v>1551.15</v>
      </c>
      <c r="E231">
        <v>1628.7</v>
      </c>
      <c r="F231">
        <v>1546.1</v>
      </c>
      <c r="G231">
        <v>1613.4</v>
      </c>
      <c r="H231">
        <v>6342</v>
      </c>
      <c r="I231">
        <v>50796.2</v>
      </c>
      <c r="J231">
        <v>2331000</v>
      </c>
      <c r="K231">
        <v>6500</v>
      </c>
      <c r="S231" t="s">
        <v>79</v>
      </c>
      <c r="T231" s="16">
        <v>43979</v>
      </c>
      <c r="U231">
        <v>1575</v>
      </c>
      <c r="V231">
        <v>1608.85</v>
      </c>
      <c r="W231">
        <v>1532.3</v>
      </c>
      <c r="X231">
        <v>1560.85</v>
      </c>
      <c r="Y231">
        <v>10873</v>
      </c>
      <c r="Z231">
        <v>85162.67</v>
      </c>
      <c r="AA231">
        <v>2324500</v>
      </c>
      <c r="AB231">
        <v>-226000</v>
      </c>
      <c r="AJ231" t="s">
        <v>79</v>
      </c>
      <c r="AK231" s="16">
        <v>43979</v>
      </c>
      <c r="AL231">
        <v>1474.95</v>
      </c>
      <c r="AM231">
        <v>1521</v>
      </c>
      <c r="AN231">
        <v>1451</v>
      </c>
      <c r="AO231">
        <v>1510.9</v>
      </c>
      <c r="AP231">
        <v>6204</v>
      </c>
      <c r="AQ231">
        <v>46224.74</v>
      </c>
      <c r="AR231">
        <v>2550500</v>
      </c>
      <c r="AS231">
        <v>354500</v>
      </c>
      <c r="BA231" t="s">
        <v>79</v>
      </c>
      <c r="BB231" s="16">
        <v>43979</v>
      </c>
      <c r="BC231">
        <v>1523.35</v>
      </c>
      <c r="BD231">
        <v>1544.55</v>
      </c>
      <c r="BE231">
        <v>1455.55</v>
      </c>
      <c r="BF231">
        <v>1477.05</v>
      </c>
      <c r="BG231">
        <v>6961</v>
      </c>
      <c r="BH231">
        <v>52109.22</v>
      </c>
      <c r="BI231">
        <v>2196000</v>
      </c>
      <c r="BJ231">
        <v>181500</v>
      </c>
      <c r="BR231" t="s">
        <v>79</v>
      </c>
      <c r="BS231" s="16">
        <v>43979</v>
      </c>
      <c r="BT231">
        <v>1640.7</v>
      </c>
      <c r="BU231">
        <v>1664.05</v>
      </c>
      <c r="BV231">
        <v>1505</v>
      </c>
      <c r="BW231">
        <v>1516.5</v>
      </c>
      <c r="BX231">
        <v>8231</v>
      </c>
      <c r="BY231">
        <v>64539.89</v>
      </c>
      <c r="BZ231">
        <v>2014500</v>
      </c>
      <c r="CA231">
        <v>14000</v>
      </c>
    </row>
    <row r="232" spans="2:79" x14ac:dyDescent="0.3">
      <c r="B232" t="s">
        <v>79</v>
      </c>
      <c r="C232" s="16">
        <v>44007</v>
      </c>
      <c r="D232">
        <v>1518</v>
      </c>
      <c r="E232">
        <v>1586</v>
      </c>
      <c r="F232">
        <v>1517.95</v>
      </c>
      <c r="G232">
        <v>1568.8</v>
      </c>
      <c r="H232">
        <v>1332</v>
      </c>
      <c r="I232">
        <v>10431.07</v>
      </c>
      <c r="J232">
        <v>322000</v>
      </c>
      <c r="K232">
        <v>109500</v>
      </c>
      <c r="S232" t="s">
        <v>79</v>
      </c>
      <c r="T232" s="16">
        <v>44007</v>
      </c>
      <c r="U232">
        <v>1525</v>
      </c>
      <c r="V232">
        <v>1568.95</v>
      </c>
      <c r="W232">
        <v>1495.45</v>
      </c>
      <c r="X232">
        <v>1523.6</v>
      </c>
      <c r="Y232">
        <v>587</v>
      </c>
      <c r="Z232">
        <v>4474.7700000000004</v>
      </c>
      <c r="AA232">
        <v>212500</v>
      </c>
      <c r="AB232">
        <v>49000</v>
      </c>
      <c r="AJ232" t="s">
        <v>79</v>
      </c>
      <c r="AK232" s="16">
        <v>44007</v>
      </c>
      <c r="AL232">
        <v>1428</v>
      </c>
      <c r="AM232">
        <v>1488.1</v>
      </c>
      <c r="AN232">
        <v>1416</v>
      </c>
      <c r="AO232">
        <v>1476.65</v>
      </c>
      <c r="AP232">
        <v>399</v>
      </c>
      <c r="AQ232">
        <v>2911.98</v>
      </c>
      <c r="AR232">
        <v>163500</v>
      </c>
      <c r="AS232">
        <v>84000</v>
      </c>
      <c r="BA232" t="s">
        <v>79</v>
      </c>
      <c r="BB232" s="16">
        <v>44007</v>
      </c>
      <c r="BC232">
        <v>1490.5</v>
      </c>
      <c r="BD232">
        <v>1504</v>
      </c>
      <c r="BE232">
        <v>1420</v>
      </c>
      <c r="BF232">
        <v>1431.25</v>
      </c>
      <c r="BG232">
        <v>212</v>
      </c>
      <c r="BH232">
        <v>1540.85</v>
      </c>
      <c r="BI232">
        <v>79500</v>
      </c>
      <c r="BJ232">
        <v>23500</v>
      </c>
      <c r="BR232" t="s">
        <v>79</v>
      </c>
      <c r="BS232" s="16">
        <v>44007</v>
      </c>
      <c r="BT232">
        <v>1610</v>
      </c>
      <c r="BU232">
        <v>1613.9</v>
      </c>
      <c r="BV232">
        <v>1470.35</v>
      </c>
      <c r="BW232">
        <v>1477.45</v>
      </c>
      <c r="BX232">
        <v>122</v>
      </c>
      <c r="BY232">
        <v>924.12</v>
      </c>
      <c r="BZ232">
        <v>56000</v>
      </c>
      <c r="CA232">
        <v>6000</v>
      </c>
    </row>
    <row r="233" spans="2:79" x14ac:dyDescent="0.3">
      <c r="B233" t="s">
        <v>79</v>
      </c>
      <c r="C233" s="16">
        <v>44042</v>
      </c>
      <c r="D233">
        <v>1526.4</v>
      </c>
      <c r="E233">
        <v>1544</v>
      </c>
      <c r="F233">
        <v>1526.4</v>
      </c>
      <c r="G233">
        <v>1633.35</v>
      </c>
      <c r="H233">
        <v>4</v>
      </c>
      <c r="I233">
        <v>30.7</v>
      </c>
      <c r="J233">
        <v>6000</v>
      </c>
      <c r="K233">
        <v>0</v>
      </c>
      <c r="S233" t="s">
        <v>79</v>
      </c>
      <c r="T233" s="16">
        <v>44042</v>
      </c>
      <c r="U233">
        <v>1528.8</v>
      </c>
      <c r="V233">
        <v>1552.3</v>
      </c>
      <c r="W233">
        <v>1490.1</v>
      </c>
      <c r="X233">
        <v>1584.05</v>
      </c>
      <c r="Y233">
        <v>5</v>
      </c>
      <c r="Z233">
        <v>37.9</v>
      </c>
      <c r="AA233">
        <v>6000</v>
      </c>
      <c r="AB233">
        <v>1500</v>
      </c>
      <c r="AJ233" t="s">
        <v>79</v>
      </c>
      <c r="AK233" s="16">
        <v>44042</v>
      </c>
      <c r="AL233">
        <v>1440</v>
      </c>
      <c r="AM233">
        <v>1440</v>
      </c>
      <c r="AN233">
        <v>1440</v>
      </c>
      <c r="AO233">
        <v>1440</v>
      </c>
      <c r="AP233">
        <v>1</v>
      </c>
      <c r="AQ233">
        <v>7.2</v>
      </c>
      <c r="AR233">
        <v>4500</v>
      </c>
      <c r="AS233">
        <v>-500</v>
      </c>
      <c r="BA233" t="s">
        <v>79</v>
      </c>
      <c r="BB233" s="16">
        <v>44042</v>
      </c>
      <c r="BC233">
        <v>1433</v>
      </c>
      <c r="BD233">
        <v>1433</v>
      </c>
      <c r="BE233">
        <v>1415</v>
      </c>
      <c r="BF233">
        <v>1520.8</v>
      </c>
      <c r="BG233">
        <v>2</v>
      </c>
      <c r="BH233">
        <v>14.24</v>
      </c>
      <c r="BI233">
        <v>5000</v>
      </c>
      <c r="BJ233">
        <v>1000</v>
      </c>
      <c r="BR233" t="s">
        <v>79</v>
      </c>
      <c r="BS233" s="16">
        <v>44042</v>
      </c>
      <c r="BT233">
        <v>0</v>
      </c>
      <c r="BU233">
        <v>0</v>
      </c>
      <c r="BV233">
        <v>0</v>
      </c>
      <c r="BW233">
        <v>1564.4</v>
      </c>
      <c r="BX233">
        <v>0</v>
      </c>
      <c r="BY233">
        <v>0</v>
      </c>
      <c r="BZ233">
        <v>4000</v>
      </c>
      <c r="CA233">
        <v>0</v>
      </c>
    </row>
    <row r="234" spans="2:79" x14ac:dyDescent="0.3">
      <c r="B234" t="s">
        <v>80</v>
      </c>
      <c r="C234" s="16">
        <v>43979</v>
      </c>
      <c r="D234">
        <v>347.3</v>
      </c>
      <c r="E234">
        <v>359.2</v>
      </c>
      <c r="F234">
        <v>344.05</v>
      </c>
      <c r="G234">
        <v>347.6</v>
      </c>
      <c r="H234">
        <v>1872</v>
      </c>
      <c r="I234">
        <v>9240.31</v>
      </c>
      <c r="J234">
        <v>1444800</v>
      </c>
      <c r="K234">
        <v>-78400</v>
      </c>
      <c r="S234" t="s">
        <v>80</v>
      </c>
      <c r="T234" s="16">
        <v>43979</v>
      </c>
      <c r="U234">
        <v>352</v>
      </c>
      <c r="V234">
        <v>354.35</v>
      </c>
      <c r="W234">
        <v>346</v>
      </c>
      <c r="X234">
        <v>349.75</v>
      </c>
      <c r="Y234">
        <v>755</v>
      </c>
      <c r="Z234">
        <v>3694.37</v>
      </c>
      <c r="AA234">
        <v>1523200</v>
      </c>
      <c r="AB234">
        <v>-98000</v>
      </c>
      <c r="AJ234" t="s">
        <v>80</v>
      </c>
      <c r="AK234" s="16">
        <v>43979</v>
      </c>
      <c r="AL234">
        <v>333.95</v>
      </c>
      <c r="AM234">
        <v>354.75</v>
      </c>
      <c r="AN234">
        <v>333.95</v>
      </c>
      <c r="AO234">
        <v>352.85</v>
      </c>
      <c r="AP234">
        <v>1434</v>
      </c>
      <c r="AQ234">
        <v>6972.64</v>
      </c>
      <c r="AR234">
        <v>1621200</v>
      </c>
      <c r="AS234">
        <v>117600</v>
      </c>
      <c r="BA234" t="s">
        <v>80</v>
      </c>
      <c r="BB234" s="16">
        <v>43979</v>
      </c>
      <c r="BC234">
        <v>337.55</v>
      </c>
      <c r="BD234">
        <v>340.6</v>
      </c>
      <c r="BE234">
        <v>330.15</v>
      </c>
      <c r="BF234">
        <v>333.95</v>
      </c>
      <c r="BG234">
        <v>1536</v>
      </c>
      <c r="BH234">
        <v>7200.06</v>
      </c>
      <c r="BI234">
        <v>1503600</v>
      </c>
      <c r="BJ234">
        <v>-39200</v>
      </c>
      <c r="BR234" t="s">
        <v>80</v>
      </c>
      <c r="BS234" s="16">
        <v>43979</v>
      </c>
      <c r="BT234">
        <v>345.1</v>
      </c>
      <c r="BU234">
        <v>345.1</v>
      </c>
      <c r="BV234">
        <v>323</v>
      </c>
      <c r="BW234">
        <v>331.55</v>
      </c>
      <c r="BX234">
        <v>1687</v>
      </c>
      <c r="BY234">
        <v>7842.22</v>
      </c>
      <c r="BZ234">
        <v>1542800</v>
      </c>
      <c r="CA234">
        <v>-46200</v>
      </c>
    </row>
    <row r="235" spans="2:79" x14ac:dyDescent="0.3">
      <c r="B235" t="s">
        <v>80</v>
      </c>
      <c r="C235" s="16">
        <v>44007</v>
      </c>
      <c r="D235">
        <v>353.35</v>
      </c>
      <c r="E235">
        <v>353.35</v>
      </c>
      <c r="F235">
        <v>340.15</v>
      </c>
      <c r="G235">
        <v>345.1</v>
      </c>
      <c r="H235">
        <v>154</v>
      </c>
      <c r="I235">
        <v>751.69</v>
      </c>
      <c r="J235">
        <v>236600</v>
      </c>
      <c r="K235">
        <v>57400</v>
      </c>
      <c r="S235" t="s">
        <v>80</v>
      </c>
      <c r="T235" s="16">
        <v>44007</v>
      </c>
      <c r="U235">
        <v>343.75</v>
      </c>
      <c r="V235">
        <v>348.1</v>
      </c>
      <c r="W235">
        <v>339.75</v>
      </c>
      <c r="X235">
        <v>344.3</v>
      </c>
      <c r="Y235">
        <v>77</v>
      </c>
      <c r="Z235">
        <v>370.26</v>
      </c>
      <c r="AA235">
        <v>179200</v>
      </c>
      <c r="AB235">
        <v>25200</v>
      </c>
      <c r="AJ235" t="s">
        <v>80</v>
      </c>
      <c r="AK235" s="16">
        <v>44007</v>
      </c>
      <c r="AL235">
        <v>330.5</v>
      </c>
      <c r="AM235">
        <v>347</v>
      </c>
      <c r="AN235">
        <v>330.5</v>
      </c>
      <c r="AO235">
        <v>346.25</v>
      </c>
      <c r="AP235">
        <v>61</v>
      </c>
      <c r="AQ235">
        <v>290.43</v>
      </c>
      <c r="AR235">
        <v>154000</v>
      </c>
      <c r="AS235">
        <v>9800</v>
      </c>
      <c r="BA235" t="s">
        <v>80</v>
      </c>
      <c r="BB235" s="16">
        <v>44007</v>
      </c>
      <c r="BC235">
        <v>328.1</v>
      </c>
      <c r="BD235">
        <v>328.3</v>
      </c>
      <c r="BE235">
        <v>321.45</v>
      </c>
      <c r="BF235">
        <v>325.55</v>
      </c>
      <c r="BG235">
        <v>19</v>
      </c>
      <c r="BH235">
        <v>86.45</v>
      </c>
      <c r="BI235">
        <v>144200</v>
      </c>
      <c r="BJ235">
        <v>12600</v>
      </c>
      <c r="BR235" t="s">
        <v>80</v>
      </c>
      <c r="BS235" s="16">
        <v>44007</v>
      </c>
      <c r="BT235">
        <v>330.6</v>
      </c>
      <c r="BU235">
        <v>331</v>
      </c>
      <c r="BV235">
        <v>318</v>
      </c>
      <c r="BW235">
        <v>321.14999999999998</v>
      </c>
      <c r="BX235">
        <v>44</v>
      </c>
      <c r="BY235">
        <v>199.4</v>
      </c>
      <c r="BZ235">
        <v>131600</v>
      </c>
      <c r="CA235">
        <v>1400</v>
      </c>
    </row>
    <row r="236" spans="2:79" x14ac:dyDescent="0.3">
      <c r="B236" t="s">
        <v>80</v>
      </c>
      <c r="C236" s="16">
        <v>44042</v>
      </c>
      <c r="D236">
        <v>0</v>
      </c>
      <c r="E236">
        <v>0</v>
      </c>
      <c r="F236">
        <v>0</v>
      </c>
      <c r="G236">
        <v>350.3</v>
      </c>
      <c r="H236">
        <v>0</v>
      </c>
      <c r="I236">
        <v>0</v>
      </c>
      <c r="J236">
        <v>7000</v>
      </c>
      <c r="K236">
        <v>0</v>
      </c>
      <c r="S236" t="s">
        <v>80</v>
      </c>
      <c r="T236" s="16">
        <v>44042</v>
      </c>
      <c r="U236">
        <v>336</v>
      </c>
      <c r="V236">
        <v>336</v>
      </c>
      <c r="W236">
        <v>335</v>
      </c>
      <c r="X236">
        <v>335.65</v>
      </c>
      <c r="Y236">
        <v>4</v>
      </c>
      <c r="Z236">
        <v>18.79</v>
      </c>
      <c r="AA236">
        <v>7000</v>
      </c>
      <c r="AB236">
        <v>4200</v>
      </c>
      <c r="AJ236" t="s">
        <v>80</v>
      </c>
      <c r="AK236" s="16">
        <v>44042</v>
      </c>
      <c r="AL236">
        <v>0</v>
      </c>
      <c r="AM236">
        <v>0</v>
      </c>
      <c r="AN236">
        <v>0</v>
      </c>
      <c r="AO236">
        <v>355.35</v>
      </c>
      <c r="AP236">
        <v>0</v>
      </c>
      <c r="AQ236">
        <v>0</v>
      </c>
      <c r="AR236">
        <v>2800</v>
      </c>
      <c r="AS236">
        <v>0</v>
      </c>
      <c r="BA236" t="s">
        <v>80</v>
      </c>
      <c r="BB236" s="16">
        <v>44042</v>
      </c>
      <c r="BC236">
        <v>0</v>
      </c>
      <c r="BD236">
        <v>0</v>
      </c>
      <c r="BE236">
        <v>0</v>
      </c>
      <c r="BF236">
        <v>337.7</v>
      </c>
      <c r="BG236">
        <v>0</v>
      </c>
      <c r="BH236">
        <v>0</v>
      </c>
      <c r="BI236">
        <v>2800</v>
      </c>
      <c r="BJ236">
        <v>0</v>
      </c>
      <c r="BR236" t="s">
        <v>80</v>
      </c>
      <c r="BS236" s="16">
        <v>44042</v>
      </c>
      <c r="BT236">
        <v>318.7</v>
      </c>
      <c r="BU236">
        <v>318.7</v>
      </c>
      <c r="BV236">
        <v>318.7</v>
      </c>
      <c r="BW236">
        <v>335.55</v>
      </c>
      <c r="BX236">
        <v>1</v>
      </c>
      <c r="BY236">
        <v>4.46</v>
      </c>
      <c r="BZ236">
        <v>2800</v>
      </c>
      <c r="CA236">
        <v>1400</v>
      </c>
    </row>
    <row r="237" spans="2:79" x14ac:dyDescent="0.3">
      <c r="B237" t="s">
        <v>81</v>
      </c>
      <c r="C237" s="16">
        <v>43979</v>
      </c>
      <c r="D237">
        <v>1143.45</v>
      </c>
      <c r="E237">
        <v>1163.4000000000001</v>
      </c>
      <c r="F237">
        <v>1111.0999999999999</v>
      </c>
      <c r="G237">
        <v>1156.05</v>
      </c>
      <c r="H237">
        <v>26855</v>
      </c>
      <c r="I237">
        <v>122270.96</v>
      </c>
      <c r="J237">
        <v>6925600</v>
      </c>
      <c r="K237">
        <v>-372800</v>
      </c>
      <c r="S237" t="s">
        <v>81</v>
      </c>
      <c r="T237" s="16">
        <v>43979</v>
      </c>
      <c r="U237">
        <v>1170</v>
      </c>
      <c r="V237">
        <v>1187.75</v>
      </c>
      <c r="W237">
        <v>1139.2</v>
      </c>
      <c r="X237">
        <v>1144.95</v>
      </c>
      <c r="Y237">
        <v>22746</v>
      </c>
      <c r="Z237">
        <v>106182.59</v>
      </c>
      <c r="AA237">
        <v>7298400</v>
      </c>
      <c r="AB237">
        <v>-379200</v>
      </c>
      <c r="AJ237" t="s">
        <v>81</v>
      </c>
      <c r="AK237" s="16">
        <v>43979</v>
      </c>
      <c r="AL237">
        <v>1124.1500000000001</v>
      </c>
      <c r="AM237">
        <v>1182</v>
      </c>
      <c r="AN237">
        <v>1115.5</v>
      </c>
      <c r="AO237">
        <v>1164</v>
      </c>
      <c r="AP237">
        <v>21883</v>
      </c>
      <c r="AQ237">
        <v>101134.29</v>
      </c>
      <c r="AR237">
        <v>7677600</v>
      </c>
      <c r="AS237">
        <v>-115200</v>
      </c>
      <c r="BA237" t="s">
        <v>81</v>
      </c>
      <c r="BB237" s="16">
        <v>43979</v>
      </c>
      <c r="BC237">
        <v>1122</v>
      </c>
      <c r="BD237">
        <v>1167.25</v>
      </c>
      <c r="BE237">
        <v>1122</v>
      </c>
      <c r="BF237">
        <v>1129.2</v>
      </c>
      <c r="BG237">
        <v>23294</v>
      </c>
      <c r="BH237">
        <v>106692.33</v>
      </c>
      <c r="BI237">
        <v>7792800</v>
      </c>
      <c r="BJ237">
        <v>-293200</v>
      </c>
      <c r="BR237" t="s">
        <v>81</v>
      </c>
      <c r="BS237" s="16">
        <v>43979</v>
      </c>
      <c r="BT237">
        <v>1174.8</v>
      </c>
      <c r="BU237">
        <v>1174.8</v>
      </c>
      <c r="BV237">
        <v>1111.1500000000001</v>
      </c>
      <c r="BW237">
        <v>1116.8499999999999</v>
      </c>
      <c r="BX237">
        <v>19944</v>
      </c>
      <c r="BY237">
        <v>90158.11</v>
      </c>
      <c r="BZ237">
        <v>8086000</v>
      </c>
      <c r="CA237">
        <v>-733200</v>
      </c>
    </row>
    <row r="238" spans="2:79" x14ac:dyDescent="0.3">
      <c r="B238" t="s">
        <v>81</v>
      </c>
      <c r="C238" s="16">
        <v>44007</v>
      </c>
      <c r="D238">
        <v>1126</v>
      </c>
      <c r="E238">
        <v>1156.3</v>
      </c>
      <c r="F238">
        <v>1105.8</v>
      </c>
      <c r="G238">
        <v>1151.0999999999999</v>
      </c>
      <c r="H238">
        <v>7672</v>
      </c>
      <c r="I238">
        <v>34754.26</v>
      </c>
      <c r="J238">
        <v>5466000</v>
      </c>
      <c r="K238">
        <v>959600</v>
      </c>
      <c r="S238" t="s">
        <v>81</v>
      </c>
      <c r="T238" s="16">
        <v>44007</v>
      </c>
      <c r="U238">
        <v>1160.7</v>
      </c>
      <c r="V238">
        <v>1179.4000000000001</v>
      </c>
      <c r="W238">
        <v>1132.3499999999999</v>
      </c>
      <c r="X238">
        <v>1139.25</v>
      </c>
      <c r="Y238">
        <v>10614</v>
      </c>
      <c r="Z238">
        <v>49300.4</v>
      </c>
      <c r="AA238">
        <v>4506400</v>
      </c>
      <c r="AB238">
        <v>1790800</v>
      </c>
      <c r="AJ238" t="s">
        <v>81</v>
      </c>
      <c r="AK238" s="16">
        <v>44007</v>
      </c>
      <c r="AL238">
        <v>1115</v>
      </c>
      <c r="AM238">
        <v>1176.75</v>
      </c>
      <c r="AN238">
        <v>1112.6500000000001</v>
      </c>
      <c r="AO238">
        <v>1158.45</v>
      </c>
      <c r="AP238">
        <v>4762</v>
      </c>
      <c r="AQ238">
        <v>21944.33</v>
      </c>
      <c r="AR238">
        <v>2715600</v>
      </c>
      <c r="AS238">
        <v>950800</v>
      </c>
      <c r="BA238" t="s">
        <v>81</v>
      </c>
      <c r="BB238" s="16">
        <v>44007</v>
      </c>
      <c r="BC238">
        <v>1144.6500000000001</v>
      </c>
      <c r="BD238">
        <v>1160</v>
      </c>
      <c r="BE238">
        <v>1117.1500000000001</v>
      </c>
      <c r="BF238">
        <v>1123.8499999999999</v>
      </c>
      <c r="BG238">
        <v>4152</v>
      </c>
      <c r="BH238">
        <v>19013.36</v>
      </c>
      <c r="BI238">
        <v>1764800</v>
      </c>
      <c r="BJ238">
        <v>811200</v>
      </c>
      <c r="BR238" t="s">
        <v>81</v>
      </c>
      <c r="BS238" s="16">
        <v>44007</v>
      </c>
      <c r="BT238">
        <v>1164.5</v>
      </c>
      <c r="BU238">
        <v>1166.6500000000001</v>
      </c>
      <c r="BV238">
        <v>1107.9000000000001</v>
      </c>
      <c r="BW238">
        <v>1114.2</v>
      </c>
      <c r="BX238">
        <v>1535</v>
      </c>
      <c r="BY238">
        <v>6897.71</v>
      </c>
      <c r="BZ238">
        <v>953600</v>
      </c>
      <c r="CA238">
        <v>294800</v>
      </c>
    </row>
    <row r="239" spans="2:79" x14ac:dyDescent="0.3">
      <c r="B239" t="s">
        <v>81</v>
      </c>
      <c r="C239" s="16">
        <v>44042</v>
      </c>
      <c r="D239">
        <v>1140.05</v>
      </c>
      <c r="E239">
        <v>1150.9000000000001</v>
      </c>
      <c r="F239">
        <v>1108</v>
      </c>
      <c r="G239">
        <v>1149.4000000000001</v>
      </c>
      <c r="H239">
        <v>34</v>
      </c>
      <c r="I239">
        <v>154.02000000000001</v>
      </c>
      <c r="J239">
        <v>19600</v>
      </c>
      <c r="K239">
        <v>2400</v>
      </c>
      <c r="S239" t="s">
        <v>81</v>
      </c>
      <c r="T239" s="16">
        <v>44042</v>
      </c>
      <c r="U239">
        <v>1166.3</v>
      </c>
      <c r="V239">
        <v>1170.05</v>
      </c>
      <c r="W239">
        <v>1135</v>
      </c>
      <c r="X239">
        <v>1140.05</v>
      </c>
      <c r="Y239">
        <v>24</v>
      </c>
      <c r="Z239">
        <v>111.2</v>
      </c>
      <c r="AA239">
        <v>17200</v>
      </c>
      <c r="AB239">
        <v>4000</v>
      </c>
      <c r="AJ239" t="s">
        <v>81</v>
      </c>
      <c r="AK239" s="16">
        <v>44042</v>
      </c>
      <c r="AL239">
        <v>1141.5999999999999</v>
      </c>
      <c r="AM239">
        <v>1176.1500000000001</v>
      </c>
      <c r="AN239">
        <v>1138.45</v>
      </c>
      <c r="AO239">
        <v>1150.95</v>
      </c>
      <c r="AP239">
        <v>14</v>
      </c>
      <c r="AQ239">
        <v>64.37</v>
      </c>
      <c r="AR239">
        <v>13200</v>
      </c>
      <c r="AS239">
        <v>800</v>
      </c>
      <c r="BA239" t="s">
        <v>81</v>
      </c>
      <c r="BB239" s="16">
        <v>44042</v>
      </c>
      <c r="BC239">
        <v>1134.7</v>
      </c>
      <c r="BD239">
        <v>1151.75</v>
      </c>
      <c r="BE239">
        <v>1123.55</v>
      </c>
      <c r="BF239">
        <v>1123.55</v>
      </c>
      <c r="BG239">
        <v>19</v>
      </c>
      <c r="BH239">
        <v>86.82</v>
      </c>
      <c r="BI239">
        <v>12400</v>
      </c>
      <c r="BJ239">
        <v>2800</v>
      </c>
      <c r="BR239" t="s">
        <v>81</v>
      </c>
      <c r="BS239" s="16">
        <v>44042</v>
      </c>
      <c r="BT239">
        <v>1120</v>
      </c>
      <c r="BU239">
        <v>1121.6500000000001</v>
      </c>
      <c r="BV239">
        <v>1112</v>
      </c>
      <c r="BW239">
        <v>1124.05</v>
      </c>
      <c r="BX239">
        <v>9</v>
      </c>
      <c r="BY239">
        <v>40.24</v>
      </c>
      <c r="BZ239">
        <v>9600</v>
      </c>
      <c r="CA239">
        <v>3200</v>
      </c>
    </row>
    <row r="240" spans="2:79" x14ac:dyDescent="0.3">
      <c r="B240" t="s">
        <v>82</v>
      </c>
      <c r="C240" s="16">
        <v>43979</v>
      </c>
      <c r="D240">
        <v>52.3</v>
      </c>
      <c r="E240">
        <v>54.25</v>
      </c>
      <c r="F240">
        <v>50.25</v>
      </c>
      <c r="G240">
        <v>51.4</v>
      </c>
      <c r="H240">
        <v>3717</v>
      </c>
      <c r="I240">
        <v>10796.57</v>
      </c>
      <c r="J240">
        <v>24421600</v>
      </c>
      <c r="K240">
        <v>-2385600</v>
      </c>
      <c r="S240" t="s">
        <v>82</v>
      </c>
      <c r="T240" s="16">
        <v>43979</v>
      </c>
      <c r="U240">
        <v>53.65</v>
      </c>
      <c r="V240">
        <v>55</v>
      </c>
      <c r="W240">
        <v>52.35</v>
      </c>
      <c r="X240">
        <v>52.8</v>
      </c>
      <c r="Y240">
        <v>2283</v>
      </c>
      <c r="Z240">
        <v>6877.98</v>
      </c>
      <c r="AA240">
        <v>26807200</v>
      </c>
      <c r="AB240">
        <v>-173600</v>
      </c>
      <c r="AJ240" t="s">
        <v>82</v>
      </c>
      <c r="AK240" s="16">
        <v>43979</v>
      </c>
      <c r="AL240">
        <v>51.8</v>
      </c>
      <c r="AM240">
        <v>54.95</v>
      </c>
      <c r="AN240">
        <v>51.25</v>
      </c>
      <c r="AO240">
        <v>53.45</v>
      </c>
      <c r="AP240">
        <v>2932</v>
      </c>
      <c r="AQ240">
        <v>8692.31</v>
      </c>
      <c r="AR240">
        <v>26980800</v>
      </c>
      <c r="AS240">
        <v>-184800</v>
      </c>
      <c r="BA240" t="s">
        <v>82</v>
      </c>
      <c r="BB240" s="16">
        <v>43979</v>
      </c>
      <c r="BC240">
        <v>53.05</v>
      </c>
      <c r="BD240">
        <v>54.1</v>
      </c>
      <c r="BE240">
        <v>51.15</v>
      </c>
      <c r="BF240">
        <v>51.65</v>
      </c>
      <c r="BG240">
        <v>3582</v>
      </c>
      <c r="BH240">
        <v>10571.61</v>
      </c>
      <c r="BI240">
        <v>27165600</v>
      </c>
      <c r="BJ240">
        <v>1428000</v>
      </c>
      <c r="BR240" t="s">
        <v>82</v>
      </c>
      <c r="BS240" s="16">
        <v>43979</v>
      </c>
      <c r="BT240">
        <v>56.8</v>
      </c>
      <c r="BU240">
        <v>56.8</v>
      </c>
      <c r="BV240">
        <v>50.4</v>
      </c>
      <c r="BW240">
        <v>52.4</v>
      </c>
      <c r="BX240">
        <v>5229</v>
      </c>
      <c r="BY240">
        <v>15452.06</v>
      </c>
      <c r="BZ240">
        <v>25737600</v>
      </c>
      <c r="CA240">
        <v>806400</v>
      </c>
    </row>
    <row r="241" spans="2:79" x14ac:dyDescent="0.3">
      <c r="B241" t="s">
        <v>82</v>
      </c>
      <c r="C241" s="16">
        <v>44007</v>
      </c>
      <c r="D241">
        <v>51.5</v>
      </c>
      <c r="E241">
        <v>52.85</v>
      </c>
      <c r="F241">
        <v>49</v>
      </c>
      <c r="G241">
        <v>50.05</v>
      </c>
      <c r="H241">
        <v>1471</v>
      </c>
      <c r="I241">
        <v>4155.82</v>
      </c>
      <c r="J241">
        <v>11093600</v>
      </c>
      <c r="K241">
        <v>2396800</v>
      </c>
      <c r="S241" t="s">
        <v>82</v>
      </c>
      <c r="T241" s="16">
        <v>44007</v>
      </c>
      <c r="U241">
        <v>52.75</v>
      </c>
      <c r="V241">
        <v>53.7</v>
      </c>
      <c r="W241">
        <v>51.1</v>
      </c>
      <c r="X241">
        <v>51.5</v>
      </c>
      <c r="Y241">
        <v>702</v>
      </c>
      <c r="Z241">
        <v>2063.85</v>
      </c>
      <c r="AA241">
        <v>8696800</v>
      </c>
      <c r="AB241">
        <v>1372000</v>
      </c>
      <c r="AJ241" t="s">
        <v>82</v>
      </c>
      <c r="AK241" s="16">
        <v>44007</v>
      </c>
      <c r="AL241">
        <v>50.8</v>
      </c>
      <c r="AM241">
        <v>53.6</v>
      </c>
      <c r="AN241">
        <v>50.2</v>
      </c>
      <c r="AO241">
        <v>52.2</v>
      </c>
      <c r="AP241">
        <v>675</v>
      </c>
      <c r="AQ241">
        <v>1955.77</v>
      </c>
      <c r="AR241">
        <v>7324800</v>
      </c>
      <c r="AS241">
        <v>789600</v>
      </c>
      <c r="BA241" t="s">
        <v>82</v>
      </c>
      <c r="BB241" s="16">
        <v>44007</v>
      </c>
      <c r="BC241">
        <v>52</v>
      </c>
      <c r="BD241">
        <v>52.75</v>
      </c>
      <c r="BE241">
        <v>49.9</v>
      </c>
      <c r="BF241">
        <v>50.35</v>
      </c>
      <c r="BG241">
        <v>723</v>
      </c>
      <c r="BH241">
        <v>2081.67</v>
      </c>
      <c r="BI241">
        <v>6535200</v>
      </c>
      <c r="BJ241">
        <v>1960000</v>
      </c>
      <c r="BR241" t="s">
        <v>82</v>
      </c>
      <c r="BS241" s="16">
        <v>44007</v>
      </c>
      <c r="BT241">
        <v>55.35</v>
      </c>
      <c r="BU241">
        <v>55.35</v>
      </c>
      <c r="BV241">
        <v>49.9</v>
      </c>
      <c r="BW241">
        <v>51.2</v>
      </c>
      <c r="BX241">
        <v>731</v>
      </c>
      <c r="BY241">
        <v>2103.9899999999998</v>
      </c>
      <c r="BZ241">
        <v>4575200</v>
      </c>
      <c r="CA241">
        <v>1338400</v>
      </c>
    </row>
    <row r="242" spans="2:79" x14ac:dyDescent="0.3">
      <c r="B242" t="s">
        <v>82</v>
      </c>
      <c r="C242" s="16">
        <v>44042</v>
      </c>
      <c r="D242">
        <v>52.1</v>
      </c>
      <c r="E242">
        <v>52.1</v>
      </c>
      <c r="F242">
        <v>48.35</v>
      </c>
      <c r="G242">
        <v>49.7</v>
      </c>
      <c r="H242">
        <v>20</v>
      </c>
      <c r="I242">
        <v>67.08</v>
      </c>
      <c r="J242">
        <v>516800</v>
      </c>
      <c r="K242">
        <v>68000</v>
      </c>
      <c r="S242" t="s">
        <v>82</v>
      </c>
      <c r="T242" s="16">
        <v>44042</v>
      </c>
      <c r="U242">
        <v>52.9</v>
      </c>
      <c r="V242">
        <v>52.9</v>
      </c>
      <c r="W242">
        <v>50.9</v>
      </c>
      <c r="X242">
        <v>53.65</v>
      </c>
      <c r="Y242">
        <v>29</v>
      </c>
      <c r="Z242">
        <v>102.52</v>
      </c>
      <c r="AA242">
        <v>448800</v>
      </c>
      <c r="AB242">
        <v>183600</v>
      </c>
      <c r="AJ242" t="s">
        <v>82</v>
      </c>
      <c r="AK242" s="16">
        <v>44042</v>
      </c>
      <c r="AL242">
        <v>50.5</v>
      </c>
      <c r="AM242">
        <v>52.55</v>
      </c>
      <c r="AN242">
        <v>50</v>
      </c>
      <c r="AO242">
        <v>51.5</v>
      </c>
      <c r="AP242">
        <v>8</v>
      </c>
      <c r="AQ242">
        <v>27.67</v>
      </c>
      <c r="AR242">
        <v>265200</v>
      </c>
      <c r="AS242">
        <v>13600</v>
      </c>
      <c r="BA242" t="s">
        <v>82</v>
      </c>
      <c r="BB242" s="16">
        <v>44042</v>
      </c>
      <c r="BC242">
        <v>51.05</v>
      </c>
      <c r="BD242">
        <v>51.4</v>
      </c>
      <c r="BE242">
        <v>51</v>
      </c>
      <c r="BF242">
        <v>52.55</v>
      </c>
      <c r="BG242">
        <v>3</v>
      </c>
      <c r="BH242">
        <v>10.43</v>
      </c>
      <c r="BI242">
        <v>251600</v>
      </c>
      <c r="BJ242">
        <v>-6800</v>
      </c>
      <c r="BR242" t="s">
        <v>82</v>
      </c>
      <c r="BS242" s="16">
        <v>44042</v>
      </c>
      <c r="BT242">
        <v>52.3</v>
      </c>
      <c r="BU242">
        <v>52.3</v>
      </c>
      <c r="BV242">
        <v>49.95</v>
      </c>
      <c r="BW242">
        <v>50.45</v>
      </c>
      <c r="BX242">
        <v>16</v>
      </c>
      <c r="BY242">
        <v>55.28</v>
      </c>
      <c r="BZ242">
        <v>258400</v>
      </c>
      <c r="CA242">
        <v>88400</v>
      </c>
    </row>
    <row r="243" spans="2:79" x14ac:dyDescent="0.3">
      <c r="B243" t="s">
        <v>83</v>
      </c>
      <c r="C243" s="16">
        <v>43979</v>
      </c>
      <c r="D243">
        <v>241.45</v>
      </c>
      <c r="E243">
        <v>251.25</v>
      </c>
      <c r="F243">
        <v>227.95</v>
      </c>
      <c r="G243">
        <v>236.4</v>
      </c>
      <c r="H243">
        <v>7607</v>
      </c>
      <c r="I243">
        <v>23398.05</v>
      </c>
      <c r="J243">
        <v>7729800</v>
      </c>
      <c r="K243">
        <v>-1202500</v>
      </c>
      <c r="S243" t="s">
        <v>83</v>
      </c>
      <c r="T243" s="16">
        <v>43979</v>
      </c>
      <c r="U243">
        <v>243.8</v>
      </c>
      <c r="V243">
        <v>246.55</v>
      </c>
      <c r="W243">
        <v>238.4</v>
      </c>
      <c r="X243">
        <v>242.35</v>
      </c>
      <c r="Y243">
        <v>3568</v>
      </c>
      <c r="Z243">
        <v>11262.5</v>
      </c>
      <c r="AA243">
        <v>8932300</v>
      </c>
      <c r="AB243">
        <v>334100</v>
      </c>
      <c r="AJ243" t="s">
        <v>83</v>
      </c>
      <c r="AK243" s="16">
        <v>43979</v>
      </c>
      <c r="AL243">
        <v>229.15</v>
      </c>
      <c r="AM243">
        <v>249.5</v>
      </c>
      <c r="AN243">
        <v>227.7</v>
      </c>
      <c r="AO243">
        <v>244.45</v>
      </c>
      <c r="AP243">
        <v>7647</v>
      </c>
      <c r="AQ243">
        <v>23936.48</v>
      </c>
      <c r="AR243">
        <v>8598200</v>
      </c>
      <c r="AS243">
        <v>122200</v>
      </c>
      <c r="BA243" t="s">
        <v>83</v>
      </c>
      <c r="BB243" s="16">
        <v>43979</v>
      </c>
      <c r="BC243">
        <v>224.1</v>
      </c>
      <c r="BD243">
        <v>235.5</v>
      </c>
      <c r="BE243">
        <v>223.15</v>
      </c>
      <c r="BF243">
        <v>228.15</v>
      </c>
      <c r="BG243">
        <v>8256</v>
      </c>
      <c r="BH243">
        <v>24729.34</v>
      </c>
      <c r="BI243">
        <v>8476000</v>
      </c>
      <c r="BJ243">
        <v>-118300</v>
      </c>
      <c r="BR243" t="s">
        <v>83</v>
      </c>
      <c r="BS243" s="16">
        <v>43979</v>
      </c>
      <c r="BT243">
        <v>253.15</v>
      </c>
      <c r="BU243">
        <v>254.25</v>
      </c>
      <c r="BV243">
        <v>217.45</v>
      </c>
      <c r="BW243">
        <v>218.8</v>
      </c>
      <c r="BX243">
        <v>8062</v>
      </c>
      <c r="BY243">
        <v>23832.75</v>
      </c>
      <c r="BZ243">
        <v>8594300</v>
      </c>
      <c r="CA243">
        <v>252200</v>
      </c>
    </row>
    <row r="244" spans="2:79" x14ac:dyDescent="0.3">
      <c r="B244" t="s">
        <v>83</v>
      </c>
      <c r="C244" s="16">
        <v>44007</v>
      </c>
      <c r="D244">
        <v>236.85</v>
      </c>
      <c r="E244">
        <v>246</v>
      </c>
      <c r="F244">
        <v>222.8</v>
      </c>
      <c r="G244">
        <v>231.35</v>
      </c>
      <c r="H244">
        <v>2409</v>
      </c>
      <c r="I244">
        <v>7240.96</v>
      </c>
      <c r="J244">
        <v>2806700</v>
      </c>
      <c r="K244">
        <v>1388400</v>
      </c>
      <c r="S244" t="s">
        <v>83</v>
      </c>
      <c r="T244" s="16">
        <v>44007</v>
      </c>
      <c r="U244">
        <v>236.6</v>
      </c>
      <c r="V244">
        <v>245.9</v>
      </c>
      <c r="W244">
        <v>234.15</v>
      </c>
      <c r="X244">
        <v>237.75</v>
      </c>
      <c r="Y244">
        <v>1116</v>
      </c>
      <c r="Z244">
        <v>3466.15</v>
      </c>
      <c r="AA244">
        <v>1418300</v>
      </c>
      <c r="AB244">
        <v>440700</v>
      </c>
      <c r="AJ244" t="s">
        <v>83</v>
      </c>
      <c r="AK244" s="16">
        <v>44007</v>
      </c>
      <c r="AL244">
        <v>227.55</v>
      </c>
      <c r="AM244">
        <v>246.35</v>
      </c>
      <c r="AN244">
        <v>227.05</v>
      </c>
      <c r="AO244">
        <v>241.4</v>
      </c>
      <c r="AP244">
        <v>860</v>
      </c>
      <c r="AQ244">
        <v>2659.84</v>
      </c>
      <c r="AR244">
        <v>977600</v>
      </c>
      <c r="AS244">
        <v>321100</v>
      </c>
      <c r="BA244" t="s">
        <v>83</v>
      </c>
      <c r="BB244" s="16">
        <v>44007</v>
      </c>
      <c r="BC244">
        <v>220.85</v>
      </c>
      <c r="BD244">
        <v>231.8</v>
      </c>
      <c r="BE244">
        <v>220.85</v>
      </c>
      <c r="BF244">
        <v>225.6</v>
      </c>
      <c r="BG244">
        <v>738</v>
      </c>
      <c r="BH244">
        <v>2183.38</v>
      </c>
      <c r="BI244">
        <v>656500</v>
      </c>
      <c r="BJ244">
        <v>-14300</v>
      </c>
      <c r="BR244" t="s">
        <v>83</v>
      </c>
      <c r="BS244" s="16">
        <v>44007</v>
      </c>
      <c r="BT244">
        <v>245.1</v>
      </c>
      <c r="BU244">
        <v>245.2</v>
      </c>
      <c r="BV244">
        <v>215</v>
      </c>
      <c r="BW244">
        <v>215.95</v>
      </c>
      <c r="BX244">
        <v>469</v>
      </c>
      <c r="BY244">
        <v>1359.28</v>
      </c>
      <c r="BZ244">
        <v>670800</v>
      </c>
      <c r="CA244">
        <v>249600</v>
      </c>
    </row>
    <row r="245" spans="2:79" x14ac:dyDescent="0.3">
      <c r="B245" t="s">
        <v>83</v>
      </c>
      <c r="C245" s="16">
        <v>44042</v>
      </c>
      <c r="D245">
        <v>238.65</v>
      </c>
      <c r="E245">
        <v>238.65</v>
      </c>
      <c r="F245">
        <v>236.45</v>
      </c>
      <c r="G245">
        <v>243</v>
      </c>
      <c r="H245">
        <v>5</v>
      </c>
      <c r="I245">
        <v>23.79</v>
      </c>
      <c r="J245">
        <v>40000</v>
      </c>
      <c r="K245">
        <v>6000</v>
      </c>
      <c r="S245" t="s">
        <v>83</v>
      </c>
      <c r="T245" s="16">
        <v>44042</v>
      </c>
      <c r="U245">
        <v>239.35</v>
      </c>
      <c r="V245">
        <v>239.35</v>
      </c>
      <c r="W245">
        <v>236.05</v>
      </c>
      <c r="X245">
        <v>236.05</v>
      </c>
      <c r="Y245">
        <v>3</v>
      </c>
      <c r="Z245">
        <v>14.22</v>
      </c>
      <c r="AA245">
        <v>34000</v>
      </c>
      <c r="AB245">
        <v>-2000</v>
      </c>
      <c r="AJ245" t="s">
        <v>83</v>
      </c>
      <c r="AK245" s="16">
        <v>44042</v>
      </c>
      <c r="AL245">
        <v>233.95</v>
      </c>
      <c r="AM245">
        <v>239</v>
      </c>
      <c r="AN245">
        <v>233.95</v>
      </c>
      <c r="AO245">
        <v>239</v>
      </c>
      <c r="AP245">
        <v>5</v>
      </c>
      <c r="AQ245">
        <v>23.66</v>
      </c>
      <c r="AR245">
        <v>36000</v>
      </c>
      <c r="AS245">
        <v>0</v>
      </c>
      <c r="BA245" t="s">
        <v>83</v>
      </c>
      <c r="BB245" s="16">
        <v>44042</v>
      </c>
      <c r="BC245">
        <v>222.3</v>
      </c>
      <c r="BD245">
        <v>229.95</v>
      </c>
      <c r="BE245">
        <v>222.3</v>
      </c>
      <c r="BF245">
        <v>233.6</v>
      </c>
      <c r="BG245">
        <v>11</v>
      </c>
      <c r="BH245">
        <v>49.9</v>
      </c>
      <c r="BI245">
        <v>36000</v>
      </c>
      <c r="BJ245">
        <v>-2000</v>
      </c>
      <c r="BR245" t="s">
        <v>83</v>
      </c>
      <c r="BS245" s="16">
        <v>44042</v>
      </c>
      <c r="BT245">
        <v>240</v>
      </c>
      <c r="BU245">
        <v>240</v>
      </c>
      <c r="BV245">
        <v>215</v>
      </c>
      <c r="BW245">
        <v>215</v>
      </c>
      <c r="BX245">
        <v>21</v>
      </c>
      <c r="BY245">
        <v>93.17</v>
      </c>
      <c r="BZ245">
        <v>38000</v>
      </c>
      <c r="CA245">
        <v>26000</v>
      </c>
    </row>
    <row r="246" spans="2:79" x14ac:dyDescent="0.3">
      <c r="B246" t="s">
        <v>84</v>
      </c>
      <c r="C246" s="16">
        <v>43979</v>
      </c>
      <c r="D246">
        <v>812.05</v>
      </c>
      <c r="E246">
        <v>823.35</v>
      </c>
      <c r="F246">
        <v>806.5</v>
      </c>
      <c r="G246">
        <v>815.25</v>
      </c>
      <c r="H246">
        <v>12034</v>
      </c>
      <c r="I246">
        <v>36738.81</v>
      </c>
      <c r="J246">
        <v>9937875</v>
      </c>
      <c r="K246">
        <v>-939375</v>
      </c>
      <c r="S246" t="s">
        <v>84</v>
      </c>
      <c r="T246" s="16">
        <v>43979</v>
      </c>
      <c r="U246">
        <v>826.1</v>
      </c>
      <c r="V246">
        <v>843.4</v>
      </c>
      <c r="W246">
        <v>815.5</v>
      </c>
      <c r="X246">
        <v>817.85</v>
      </c>
      <c r="Y246">
        <v>8587</v>
      </c>
      <c r="Z246">
        <v>26529.65</v>
      </c>
      <c r="AA246">
        <v>10877250</v>
      </c>
      <c r="AB246">
        <v>-314250</v>
      </c>
      <c r="AJ246" t="s">
        <v>84</v>
      </c>
      <c r="AK246" s="16">
        <v>43979</v>
      </c>
      <c r="AL246">
        <v>799.15</v>
      </c>
      <c r="AM246">
        <v>839.1</v>
      </c>
      <c r="AN246">
        <v>799.05</v>
      </c>
      <c r="AO246">
        <v>834.35</v>
      </c>
      <c r="AP246">
        <v>11704</v>
      </c>
      <c r="AQ246">
        <v>36148.639999999999</v>
      </c>
      <c r="AR246">
        <v>11191500</v>
      </c>
      <c r="AS246">
        <v>-5250</v>
      </c>
      <c r="BA246" t="s">
        <v>84</v>
      </c>
      <c r="BB246" s="16">
        <v>43979</v>
      </c>
      <c r="BC246">
        <v>823.5</v>
      </c>
      <c r="BD246">
        <v>835</v>
      </c>
      <c r="BE246">
        <v>791.05</v>
      </c>
      <c r="BF246">
        <v>796.3</v>
      </c>
      <c r="BG246">
        <v>11876</v>
      </c>
      <c r="BH246">
        <v>36164.639999999999</v>
      </c>
      <c r="BI246">
        <v>11196750</v>
      </c>
      <c r="BJ246">
        <v>232500</v>
      </c>
      <c r="BR246" t="s">
        <v>84</v>
      </c>
      <c r="BS246" s="16">
        <v>43979</v>
      </c>
      <c r="BT246">
        <v>866.55</v>
      </c>
      <c r="BU246">
        <v>868.5</v>
      </c>
      <c r="BV246">
        <v>808.7</v>
      </c>
      <c r="BW246">
        <v>812.6</v>
      </c>
      <c r="BX246">
        <v>13952</v>
      </c>
      <c r="BY246">
        <v>43311.07</v>
      </c>
      <c r="BZ246">
        <v>10964250</v>
      </c>
      <c r="CA246">
        <v>-389250</v>
      </c>
    </row>
    <row r="247" spans="2:79" x14ac:dyDescent="0.3">
      <c r="B247" t="s">
        <v>84</v>
      </c>
      <c r="C247" s="16">
        <v>44007</v>
      </c>
      <c r="D247">
        <v>811.75</v>
      </c>
      <c r="E247">
        <v>825.6</v>
      </c>
      <c r="F247">
        <v>808.65</v>
      </c>
      <c r="G247">
        <v>817.15</v>
      </c>
      <c r="H247">
        <v>5148</v>
      </c>
      <c r="I247">
        <v>15749.68</v>
      </c>
      <c r="J247">
        <v>2759625</v>
      </c>
      <c r="K247">
        <v>1358625</v>
      </c>
      <c r="S247" t="s">
        <v>84</v>
      </c>
      <c r="T247" s="16">
        <v>44007</v>
      </c>
      <c r="U247">
        <v>833.05</v>
      </c>
      <c r="V247">
        <v>846.1</v>
      </c>
      <c r="W247">
        <v>818.15</v>
      </c>
      <c r="X247">
        <v>820.45</v>
      </c>
      <c r="Y247">
        <v>2330</v>
      </c>
      <c r="Z247">
        <v>7206.8</v>
      </c>
      <c r="AA247">
        <v>1401000</v>
      </c>
      <c r="AB247">
        <v>469500</v>
      </c>
      <c r="AJ247" t="s">
        <v>84</v>
      </c>
      <c r="AK247" s="16">
        <v>44007</v>
      </c>
      <c r="AL247">
        <v>804.3</v>
      </c>
      <c r="AM247">
        <v>841.5</v>
      </c>
      <c r="AN247">
        <v>804.25</v>
      </c>
      <c r="AO247">
        <v>837.05</v>
      </c>
      <c r="AP247">
        <v>2356</v>
      </c>
      <c r="AQ247">
        <v>7309.59</v>
      </c>
      <c r="AR247">
        <v>931500</v>
      </c>
      <c r="AS247">
        <v>307500</v>
      </c>
      <c r="BA247" t="s">
        <v>84</v>
      </c>
      <c r="BB247" s="16">
        <v>44007</v>
      </c>
      <c r="BC247">
        <v>825.1</v>
      </c>
      <c r="BD247">
        <v>836.35</v>
      </c>
      <c r="BE247">
        <v>793.5</v>
      </c>
      <c r="BF247">
        <v>799.05</v>
      </c>
      <c r="BG247">
        <v>2008</v>
      </c>
      <c r="BH247">
        <v>6144.78</v>
      </c>
      <c r="BI247">
        <v>624000</v>
      </c>
      <c r="BJ247">
        <v>270000</v>
      </c>
      <c r="BR247" t="s">
        <v>84</v>
      </c>
      <c r="BS247" s="16">
        <v>44007</v>
      </c>
      <c r="BT247">
        <v>865</v>
      </c>
      <c r="BU247">
        <v>865</v>
      </c>
      <c r="BV247">
        <v>812.15</v>
      </c>
      <c r="BW247">
        <v>815.7</v>
      </c>
      <c r="BX247">
        <v>992</v>
      </c>
      <c r="BY247">
        <v>3071.91</v>
      </c>
      <c r="BZ247">
        <v>354000</v>
      </c>
      <c r="CA247">
        <v>115500</v>
      </c>
    </row>
    <row r="248" spans="2:79" x14ac:dyDescent="0.3">
      <c r="B248" t="s">
        <v>84</v>
      </c>
      <c r="C248" s="16">
        <v>44042</v>
      </c>
      <c r="D248">
        <v>820.05</v>
      </c>
      <c r="E248">
        <v>826.95</v>
      </c>
      <c r="F248">
        <v>810.05</v>
      </c>
      <c r="G248">
        <v>815.1</v>
      </c>
      <c r="H248">
        <v>39</v>
      </c>
      <c r="I248">
        <v>175.09</v>
      </c>
      <c r="J248">
        <v>41250</v>
      </c>
      <c r="K248">
        <v>6050</v>
      </c>
      <c r="S248" t="s">
        <v>84</v>
      </c>
      <c r="T248" s="16">
        <v>44042</v>
      </c>
      <c r="U248">
        <v>834.85</v>
      </c>
      <c r="V248">
        <v>834.85</v>
      </c>
      <c r="W248">
        <v>820.4</v>
      </c>
      <c r="X248">
        <v>820.4</v>
      </c>
      <c r="Y248">
        <v>15</v>
      </c>
      <c r="Z248">
        <v>68.22</v>
      </c>
      <c r="AA248">
        <v>35200</v>
      </c>
      <c r="AB248">
        <v>5500</v>
      </c>
      <c r="AJ248" t="s">
        <v>84</v>
      </c>
      <c r="AK248" s="16">
        <v>44042</v>
      </c>
      <c r="AL248">
        <v>810.4</v>
      </c>
      <c r="AM248">
        <v>840</v>
      </c>
      <c r="AN248">
        <v>810.4</v>
      </c>
      <c r="AO248">
        <v>840</v>
      </c>
      <c r="AP248">
        <v>6</v>
      </c>
      <c r="AQ248">
        <v>27.19</v>
      </c>
      <c r="AR248">
        <v>29700</v>
      </c>
      <c r="AS248">
        <v>550</v>
      </c>
      <c r="BA248" t="s">
        <v>84</v>
      </c>
      <c r="BB248" s="16">
        <v>44042</v>
      </c>
      <c r="BC248">
        <v>831.1</v>
      </c>
      <c r="BD248">
        <v>831.2</v>
      </c>
      <c r="BE248">
        <v>791.9</v>
      </c>
      <c r="BF248">
        <v>796.95</v>
      </c>
      <c r="BG248">
        <v>10</v>
      </c>
      <c r="BH248">
        <v>44.83</v>
      </c>
      <c r="BI248">
        <v>29150</v>
      </c>
      <c r="BJ248">
        <v>3850</v>
      </c>
      <c r="BR248" t="s">
        <v>84</v>
      </c>
      <c r="BS248" s="16">
        <v>44042</v>
      </c>
      <c r="BT248">
        <v>857.1</v>
      </c>
      <c r="BU248">
        <v>857.1</v>
      </c>
      <c r="BV248">
        <v>816.25</v>
      </c>
      <c r="BW248">
        <v>816.25</v>
      </c>
      <c r="BX248">
        <v>24</v>
      </c>
      <c r="BY248">
        <v>109.21</v>
      </c>
      <c r="BZ248">
        <v>25300</v>
      </c>
      <c r="CA248">
        <v>8250</v>
      </c>
    </row>
    <row r="249" spans="2:79" x14ac:dyDescent="0.3">
      <c r="B249" t="s">
        <v>85</v>
      </c>
      <c r="C249" s="16">
        <v>43979</v>
      </c>
      <c r="D249">
        <v>879</v>
      </c>
      <c r="E249">
        <v>896.05</v>
      </c>
      <c r="F249">
        <v>874.1</v>
      </c>
      <c r="G249">
        <v>889.1</v>
      </c>
      <c r="H249">
        <v>7033</v>
      </c>
      <c r="I249">
        <v>43636.05</v>
      </c>
      <c r="J249">
        <v>8152200</v>
      </c>
      <c r="K249">
        <v>-810600</v>
      </c>
      <c r="S249" t="s">
        <v>85</v>
      </c>
      <c r="T249" s="16">
        <v>43979</v>
      </c>
      <c r="U249">
        <v>871.85</v>
      </c>
      <c r="V249">
        <v>889.15</v>
      </c>
      <c r="W249">
        <v>865</v>
      </c>
      <c r="X249">
        <v>884.05</v>
      </c>
      <c r="Y249">
        <v>5793</v>
      </c>
      <c r="Z249">
        <v>35660.26</v>
      </c>
      <c r="AA249">
        <v>8962800</v>
      </c>
      <c r="AB249">
        <v>100100</v>
      </c>
      <c r="AJ249" t="s">
        <v>85</v>
      </c>
      <c r="AK249" s="16">
        <v>43979</v>
      </c>
      <c r="AL249">
        <v>844</v>
      </c>
      <c r="AM249">
        <v>878.6</v>
      </c>
      <c r="AN249">
        <v>841.5</v>
      </c>
      <c r="AO249">
        <v>873.45</v>
      </c>
      <c r="AP249">
        <v>7697</v>
      </c>
      <c r="AQ249">
        <v>46713.27</v>
      </c>
      <c r="AR249">
        <v>8862700</v>
      </c>
      <c r="AS249">
        <v>163800</v>
      </c>
      <c r="BA249" t="s">
        <v>85</v>
      </c>
      <c r="BB249" s="16">
        <v>43979</v>
      </c>
      <c r="BC249">
        <v>860.35</v>
      </c>
      <c r="BD249">
        <v>871.35</v>
      </c>
      <c r="BE249">
        <v>832.75</v>
      </c>
      <c r="BF249">
        <v>841.4</v>
      </c>
      <c r="BG249">
        <v>5747</v>
      </c>
      <c r="BH249">
        <v>34308.61</v>
      </c>
      <c r="BI249">
        <v>8698900</v>
      </c>
      <c r="BJ249">
        <v>84000</v>
      </c>
      <c r="BR249" t="s">
        <v>85</v>
      </c>
      <c r="BS249" s="16">
        <v>43979</v>
      </c>
      <c r="BT249">
        <v>841.05</v>
      </c>
      <c r="BU249">
        <v>858.5</v>
      </c>
      <c r="BV249">
        <v>835.5</v>
      </c>
      <c r="BW249">
        <v>854.15</v>
      </c>
      <c r="BX249">
        <v>3999</v>
      </c>
      <c r="BY249">
        <v>23751.71</v>
      </c>
      <c r="BZ249">
        <v>8614900</v>
      </c>
      <c r="CA249">
        <v>-259700</v>
      </c>
    </row>
    <row r="250" spans="2:79" x14ac:dyDescent="0.3">
      <c r="B250" t="s">
        <v>85</v>
      </c>
      <c r="C250" s="16">
        <v>44007</v>
      </c>
      <c r="D250">
        <v>881.1</v>
      </c>
      <c r="E250">
        <v>898.8</v>
      </c>
      <c r="F250">
        <v>877</v>
      </c>
      <c r="G250">
        <v>891.55</v>
      </c>
      <c r="H250">
        <v>2521</v>
      </c>
      <c r="I250">
        <v>15690.69</v>
      </c>
      <c r="J250">
        <v>2252600</v>
      </c>
      <c r="K250">
        <v>1076600</v>
      </c>
      <c r="S250" t="s">
        <v>85</v>
      </c>
      <c r="T250" s="16">
        <v>44007</v>
      </c>
      <c r="U250">
        <v>872</v>
      </c>
      <c r="V250">
        <v>891</v>
      </c>
      <c r="W250">
        <v>868.1</v>
      </c>
      <c r="X250">
        <v>886.65</v>
      </c>
      <c r="Y250">
        <v>1699</v>
      </c>
      <c r="Z250">
        <v>10491.75</v>
      </c>
      <c r="AA250">
        <v>1176000</v>
      </c>
      <c r="AB250">
        <v>509600</v>
      </c>
      <c r="AJ250" t="s">
        <v>85</v>
      </c>
      <c r="AK250" s="16">
        <v>44007</v>
      </c>
      <c r="AL250">
        <v>847.85</v>
      </c>
      <c r="AM250">
        <v>881</v>
      </c>
      <c r="AN250">
        <v>846.95</v>
      </c>
      <c r="AO250">
        <v>875.5</v>
      </c>
      <c r="AP250">
        <v>1128</v>
      </c>
      <c r="AQ250">
        <v>6869.71</v>
      </c>
      <c r="AR250">
        <v>666400</v>
      </c>
      <c r="AS250">
        <v>372400</v>
      </c>
      <c r="BA250" t="s">
        <v>85</v>
      </c>
      <c r="BB250" s="16">
        <v>44007</v>
      </c>
      <c r="BC250">
        <v>861.05</v>
      </c>
      <c r="BD250">
        <v>873.3</v>
      </c>
      <c r="BE250">
        <v>835.85</v>
      </c>
      <c r="BF250">
        <v>842.55</v>
      </c>
      <c r="BG250">
        <v>552</v>
      </c>
      <c r="BH250">
        <v>3284.95</v>
      </c>
      <c r="BI250">
        <v>294000</v>
      </c>
      <c r="BJ250">
        <v>124600</v>
      </c>
      <c r="BR250" t="s">
        <v>85</v>
      </c>
      <c r="BS250" s="16">
        <v>44007</v>
      </c>
      <c r="BT250">
        <v>851.7</v>
      </c>
      <c r="BU250">
        <v>860.4</v>
      </c>
      <c r="BV250">
        <v>838.7</v>
      </c>
      <c r="BW250">
        <v>857.15</v>
      </c>
      <c r="BX250">
        <v>226</v>
      </c>
      <c r="BY250">
        <v>1344.5</v>
      </c>
      <c r="BZ250">
        <v>169400</v>
      </c>
      <c r="CA250">
        <v>37800</v>
      </c>
    </row>
    <row r="251" spans="2:79" x14ac:dyDescent="0.3">
      <c r="B251" t="s">
        <v>85</v>
      </c>
      <c r="C251" s="16">
        <v>44042</v>
      </c>
      <c r="D251">
        <v>885.65</v>
      </c>
      <c r="E251">
        <v>891</v>
      </c>
      <c r="F251">
        <v>880.85</v>
      </c>
      <c r="G251">
        <v>899.95</v>
      </c>
      <c r="H251">
        <v>5</v>
      </c>
      <c r="I251">
        <v>37.64</v>
      </c>
      <c r="J251">
        <v>4250</v>
      </c>
      <c r="K251">
        <v>0</v>
      </c>
      <c r="S251" t="s">
        <v>85</v>
      </c>
      <c r="T251" s="16">
        <v>44042</v>
      </c>
      <c r="U251">
        <v>874</v>
      </c>
      <c r="V251">
        <v>881</v>
      </c>
      <c r="W251">
        <v>867</v>
      </c>
      <c r="X251">
        <v>881</v>
      </c>
      <c r="Y251">
        <v>28</v>
      </c>
      <c r="Z251">
        <v>207.88</v>
      </c>
      <c r="AA251">
        <v>4250</v>
      </c>
      <c r="AB251">
        <v>-13600</v>
      </c>
      <c r="AJ251" t="s">
        <v>85</v>
      </c>
      <c r="AK251" s="16">
        <v>44042</v>
      </c>
      <c r="AL251">
        <v>867</v>
      </c>
      <c r="AM251">
        <v>881</v>
      </c>
      <c r="AN251">
        <v>867</v>
      </c>
      <c r="AO251">
        <v>881.15</v>
      </c>
      <c r="AP251">
        <v>21</v>
      </c>
      <c r="AQ251">
        <v>157.04</v>
      </c>
      <c r="AR251">
        <v>17850</v>
      </c>
      <c r="AS251">
        <v>16150</v>
      </c>
      <c r="BA251" t="s">
        <v>85</v>
      </c>
      <c r="BB251" s="16">
        <v>44042</v>
      </c>
      <c r="BC251">
        <v>850</v>
      </c>
      <c r="BD251">
        <v>860</v>
      </c>
      <c r="BE251">
        <v>843</v>
      </c>
      <c r="BF251">
        <v>843</v>
      </c>
      <c r="BG251">
        <v>4</v>
      </c>
      <c r="BH251">
        <v>28.93</v>
      </c>
      <c r="BI251">
        <v>1700</v>
      </c>
      <c r="BJ251">
        <v>1700</v>
      </c>
      <c r="BR251" t="s">
        <v>85</v>
      </c>
      <c r="BS251" s="16">
        <v>44042</v>
      </c>
      <c r="BT251">
        <v>0</v>
      </c>
      <c r="BU251">
        <v>0</v>
      </c>
      <c r="BV251">
        <v>0</v>
      </c>
      <c r="BW251">
        <v>864.85</v>
      </c>
      <c r="BX251">
        <v>0</v>
      </c>
      <c r="BY251">
        <v>0</v>
      </c>
      <c r="BZ251">
        <v>0</v>
      </c>
      <c r="CA251">
        <v>0</v>
      </c>
    </row>
    <row r="252" spans="2:79" x14ac:dyDescent="0.3">
      <c r="B252" t="s">
        <v>86</v>
      </c>
      <c r="C252" s="16">
        <v>43979</v>
      </c>
      <c r="D252">
        <v>406.2</v>
      </c>
      <c r="E252">
        <v>429.4</v>
      </c>
      <c r="F252">
        <v>399.05</v>
      </c>
      <c r="G252">
        <v>425.95</v>
      </c>
      <c r="H252">
        <v>11855</v>
      </c>
      <c r="I252">
        <v>49128.38</v>
      </c>
      <c r="J252">
        <v>11949000</v>
      </c>
      <c r="K252">
        <v>-2107000</v>
      </c>
      <c r="S252" t="s">
        <v>86</v>
      </c>
      <c r="T252" s="16">
        <v>43979</v>
      </c>
      <c r="U252">
        <v>402</v>
      </c>
      <c r="V252">
        <v>410.85</v>
      </c>
      <c r="W252">
        <v>398.4</v>
      </c>
      <c r="X252">
        <v>407.7</v>
      </c>
      <c r="Y252">
        <v>5833</v>
      </c>
      <c r="Z252">
        <v>23674.89</v>
      </c>
      <c r="AA252">
        <v>14056000</v>
      </c>
      <c r="AB252">
        <v>-668000</v>
      </c>
      <c r="AJ252" t="s">
        <v>86</v>
      </c>
      <c r="AK252" s="16">
        <v>43979</v>
      </c>
      <c r="AL252">
        <v>381.6</v>
      </c>
      <c r="AM252">
        <v>412.3</v>
      </c>
      <c r="AN252">
        <v>379.9</v>
      </c>
      <c r="AO252">
        <v>404.65</v>
      </c>
      <c r="AP252">
        <v>8680</v>
      </c>
      <c r="AQ252">
        <v>34545.26</v>
      </c>
      <c r="AR252">
        <v>14724000</v>
      </c>
      <c r="AS252">
        <v>402000</v>
      </c>
      <c r="BA252" t="s">
        <v>86</v>
      </c>
      <c r="BB252" s="16">
        <v>43979</v>
      </c>
      <c r="BC252">
        <v>382.2</v>
      </c>
      <c r="BD252">
        <v>390.4</v>
      </c>
      <c r="BE252">
        <v>370.7</v>
      </c>
      <c r="BF252">
        <v>382.45</v>
      </c>
      <c r="BG252">
        <v>6651</v>
      </c>
      <c r="BH252">
        <v>25505.4</v>
      </c>
      <c r="BI252">
        <v>14322000</v>
      </c>
      <c r="BJ252">
        <v>-136000</v>
      </c>
      <c r="BR252" t="s">
        <v>86</v>
      </c>
      <c r="BS252" s="16">
        <v>43979</v>
      </c>
      <c r="BT252">
        <v>381.35</v>
      </c>
      <c r="BU252">
        <v>383.7</v>
      </c>
      <c r="BV252">
        <v>366.65</v>
      </c>
      <c r="BW252">
        <v>375.55</v>
      </c>
      <c r="BX252">
        <v>9110</v>
      </c>
      <c r="BY252">
        <v>34114.629999999997</v>
      </c>
      <c r="BZ252">
        <v>14458000</v>
      </c>
      <c r="CA252">
        <v>-506000</v>
      </c>
    </row>
    <row r="253" spans="2:79" x14ac:dyDescent="0.3">
      <c r="B253" t="s">
        <v>86</v>
      </c>
      <c r="C253" s="16">
        <v>44007</v>
      </c>
      <c r="D253">
        <v>402</v>
      </c>
      <c r="E253">
        <v>430.35</v>
      </c>
      <c r="F253">
        <v>400.3</v>
      </c>
      <c r="G253">
        <v>427.65</v>
      </c>
      <c r="H253">
        <v>3678</v>
      </c>
      <c r="I253">
        <v>15228.5</v>
      </c>
      <c r="J253">
        <v>3952000</v>
      </c>
      <c r="K253">
        <v>2411000</v>
      </c>
      <c r="S253" t="s">
        <v>86</v>
      </c>
      <c r="T253" s="16">
        <v>44007</v>
      </c>
      <c r="U253">
        <v>399.95</v>
      </c>
      <c r="V253">
        <v>411.9</v>
      </c>
      <c r="W253">
        <v>399.8</v>
      </c>
      <c r="X253">
        <v>408.75</v>
      </c>
      <c r="Y253">
        <v>1248</v>
      </c>
      <c r="Z253">
        <v>5084.6899999999996</v>
      </c>
      <c r="AA253">
        <v>1541000</v>
      </c>
      <c r="AB253">
        <v>505000</v>
      </c>
      <c r="AJ253" t="s">
        <v>86</v>
      </c>
      <c r="AK253" s="16">
        <v>44007</v>
      </c>
      <c r="AL253">
        <v>381.8</v>
      </c>
      <c r="AM253">
        <v>413.6</v>
      </c>
      <c r="AN253">
        <v>381.8</v>
      </c>
      <c r="AO253">
        <v>404.5</v>
      </c>
      <c r="AP253">
        <v>1302</v>
      </c>
      <c r="AQ253">
        <v>5182.82</v>
      </c>
      <c r="AR253">
        <v>1036000</v>
      </c>
      <c r="AS253">
        <v>602000</v>
      </c>
      <c r="BA253" t="s">
        <v>86</v>
      </c>
      <c r="BB253" s="16">
        <v>44007</v>
      </c>
      <c r="BC253">
        <v>378.55</v>
      </c>
      <c r="BD253">
        <v>391.15</v>
      </c>
      <c r="BE253">
        <v>373.55</v>
      </c>
      <c r="BF253">
        <v>383.6</v>
      </c>
      <c r="BG253">
        <v>371</v>
      </c>
      <c r="BH253">
        <v>1429.28</v>
      </c>
      <c r="BI253">
        <v>434000</v>
      </c>
      <c r="BJ253">
        <v>103000</v>
      </c>
      <c r="BR253" t="s">
        <v>86</v>
      </c>
      <c r="BS253" s="16">
        <v>44007</v>
      </c>
      <c r="BT253">
        <v>383</v>
      </c>
      <c r="BU253">
        <v>384.2</v>
      </c>
      <c r="BV253">
        <v>368.5</v>
      </c>
      <c r="BW253">
        <v>377</v>
      </c>
      <c r="BX253">
        <v>266</v>
      </c>
      <c r="BY253">
        <v>999.53</v>
      </c>
      <c r="BZ253">
        <v>331000</v>
      </c>
      <c r="CA253">
        <v>-16000</v>
      </c>
    </row>
    <row r="254" spans="2:79" x14ac:dyDescent="0.3">
      <c r="B254" t="s">
        <v>86</v>
      </c>
      <c r="C254" s="16">
        <v>44042</v>
      </c>
      <c r="D254">
        <v>402.4</v>
      </c>
      <c r="E254">
        <v>426.5</v>
      </c>
      <c r="F254">
        <v>401.3</v>
      </c>
      <c r="G254">
        <v>424.3</v>
      </c>
      <c r="H254">
        <v>22</v>
      </c>
      <c r="I254">
        <v>127.8</v>
      </c>
      <c r="J254">
        <v>25200</v>
      </c>
      <c r="K254">
        <v>4200</v>
      </c>
      <c r="S254" t="s">
        <v>86</v>
      </c>
      <c r="T254" s="16">
        <v>44042</v>
      </c>
      <c r="U254">
        <v>400</v>
      </c>
      <c r="V254">
        <v>404.35</v>
      </c>
      <c r="W254">
        <v>400</v>
      </c>
      <c r="X254">
        <v>411.95</v>
      </c>
      <c r="Y254">
        <v>3</v>
      </c>
      <c r="Z254">
        <v>16.86</v>
      </c>
      <c r="AA254">
        <v>21000</v>
      </c>
      <c r="AB254">
        <v>-1400</v>
      </c>
      <c r="AJ254" t="s">
        <v>86</v>
      </c>
      <c r="AK254" s="16">
        <v>44042</v>
      </c>
      <c r="AL254">
        <v>388</v>
      </c>
      <c r="AM254">
        <v>400.6</v>
      </c>
      <c r="AN254">
        <v>388</v>
      </c>
      <c r="AO254">
        <v>408.8</v>
      </c>
      <c r="AP254">
        <v>6</v>
      </c>
      <c r="AQ254">
        <v>33.049999999999997</v>
      </c>
      <c r="AR254">
        <v>22400</v>
      </c>
      <c r="AS254">
        <v>2800</v>
      </c>
      <c r="BA254" t="s">
        <v>86</v>
      </c>
      <c r="BB254" s="16">
        <v>44042</v>
      </c>
      <c r="BC254">
        <v>375</v>
      </c>
      <c r="BD254">
        <v>382.2</v>
      </c>
      <c r="BE254">
        <v>375</v>
      </c>
      <c r="BF254">
        <v>386.45</v>
      </c>
      <c r="BG254">
        <v>4</v>
      </c>
      <c r="BH254">
        <v>21.23</v>
      </c>
      <c r="BI254">
        <v>19600</v>
      </c>
      <c r="BJ254">
        <v>0</v>
      </c>
      <c r="BR254" t="s">
        <v>86</v>
      </c>
      <c r="BS254" s="16">
        <v>44042</v>
      </c>
      <c r="BT254">
        <v>374.95</v>
      </c>
      <c r="BU254">
        <v>375</v>
      </c>
      <c r="BV254">
        <v>367.75</v>
      </c>
      <c r="BW254">
        <v>375</v>
      </c>
      <c r="BX254">
        <v>4</v>
      </c>
      <c r="BY254">
        <v>20.85</v>
      </c>
      <c r="BZ254">
        <v>19600</v>
      </c>
      <c r="CA254">
        <v>0</v>
      </c>
    </row>
    <row r="255" spans="2:79" x14ac:dyDescent="0.3">
      <c r="B255" t="s">
        <v>87</v>
      </c>
      <c r="C255" s="16">
        <v>43979</v>
      </c>
      <c r="D255">
        <v>135.5</v>
      </c>
      <c r="E255">
        <v>139.25</v>
      </c>
      <c r="F255">
        <v>125.2</v>
      </c>
      <c r="G255">
        <v>127.65</v>
      </c>
      <c r="H255">
        <v>7540</v>
      </c>
      <c r="I255">
        <v>15699.6</v>
      </c>
      <c r="J255">
        <v>15257600</v>
      </c>
      <c r="K255">
        <v>-537600</v>
      </c>
      <c r="S255" t="s">
        <v>87</v>
      </c>
      <c r="T255" s="16">
        <v>43979</v>
      </c>
      <c r="U255">
        <v>138.19999999999999</v>
      </c>
      <c r="V255">
        <v>145</v>
      </c>
      <c r="W255">
        <v>133.69999999999999</v>
      </c>
      <c r="X255">
        <v>135.4</v>
      </c>
      <c r="Y255">
        <v>7783</v>
      </c>
      <c r="Z255">
        <v>17340.89</v>
      </c>
      <c r="AA255">
        <v>15795200</v>
      </c>
      <c r="AB255">
        <v>-710400</v>
      </c>
      <c r="AJ255" t="s">
        <v>87</v>
      </c>
      <c r="AK255" s="16">
        <v>43979</v>
      </c>
      <c r="AL255">
        <v>135.5</v>
      </c>
      <c r="AM255">
        <v>142.19999999999999</v>
      </c>
      <c r="AN255">
        <v>131.5</v>
      </c>
      <c r="AO255">
        <v>137</v>
      </c>
      <c r="AP255">
        <v>7621</v>
      </c>
      <c r="AQ255">
        <v>16673.54</v>
      </c>
      <c r="AR255">
        <v>16505600</v>
      </c>
      <c r="AS255">
        <v>916800</v>
      </c>
      <c r="BA255" t="s">
        <v>87</v>
      </c>
      <c r="BB255" s="16">
        <v>43979</v>
      </c>
      <c r="BC255">
        <v>141.94999999999999</v>
      </c>
      <c r="BD255">
        <v>143.69999999999999</v>
      </c>
      <c r="BE255">
        <v>133.30000000000001</v>
      </c>
      <c r="BF255">
        <v>134.55000000000001</v>
      </c>
      <c r="BG255">
        <v>6411</v>
      </c>
      <c r="BH255">
        <v>14227.22</v>
      </c>
      <c r="BI255">
        <v>15588800</v>
      </c>
      <c r="BJ255">
        <v>88000</v>
      </c>
      <c r="BR255" t="s">
        <v>87</v>
      </c>
      <c r="BS255" s="16">
        <v>43979</v>
      </c>
      <c r="BT255">
        <v>164.05</v>
      </c>
      <c r="BU255">
        <v>164.4</v>
      </c>
      <c r="BV255">
        <v>136.1</v>
      </c>
      <c r="BW255">
        <v>138.05000000000001</v>
      </c>
      <c r="BX255">
        <v>10477</v>
      </c>
      <c r="BY255">
        <v>24298.7</v>
      </c>
      <c r="BZ255">
        <v>15500800</v>
      </c>
      <c r="CA255">
        <v>1017600</v>
      </c>
    </row>
    <row r="256" spans="2:79" x14ac:dyDescent="0.3">
      <c r="B256" t="s">
        <v>87</v>
      </c>
      <c r="C256" s="16">
        <v>44007</v>
      </c>
      <c r="D256">
        <v>133.6</v>
      </c>
      <c r="E256">
        <v>139.05000000000001</v>
      </c>
      <c r="F256">
        <v>125.1</v>
      </c>
      <c r="G256">
        <v>127.8</v>
      </c>
      <c r="H256">
        <v>1724</v>
      </c>
      <c r="I256">
        <v>3588.96</v>
      </c>
      <c r="J256">
        <v>2115200</v>
      </c>
      <c r="K256">
        <v>1137600</v>
      </c>
      <c r="S256" t="s">
        <v>87</v>
      </c>
      <c r="T256" s="16">
        <v>44007</v>
      </c>
      <c r="U256">
        <v>137.5</v>
      </c>
      <c r="V256">
        <v>145.15</v>
      </c>
      <c r="W256">
        <v>134</v>
      </c>
      <c r="X256">
        <v>135.4</v>
      </c>
      <c r="Y256">
        <v>969</v>
      </c>
      <c r="Z256">
        <v>2163.94</v>
      </c>
      <c r="AA256">
        <v>977600</v>
      </c>
      <c r="AB256">
        <v>177600</v>
      </c>
      <c r="AJ256" t="s">
        <v>87</v>
      </c>
      <c r="AK256" s="16">
        <v>44007</v>
      </c>
      <c r="AL256">
        <v>135.44999999999999</v>
      </c>
      <c r="AM256">
        <v>142</v>
      </c>
      <c r="AN256">
        <v>131.25</v>
      </c>
      <c r="AO256">
        <v>137.35</v>
      </c>
      <c r="AP256">
        <v>594</v>
      </c>
      <c r="AQ256">
        <v>1301.72</v>
      </c>
      <c r="AR256">
        <v>800000</v>
      </c>
      <c r="AS256">
        <v>281600</v>
      </c>
      <c r="BA256" t="s">
        <v>87</v>
      </c>
      <c r="BB256" s="16">
        <v>44007</v>
      </c>
      <c r="BC256">
        <v>140.80000000000001</v>
      </c>
      <c r="BD256">
        <v>142.85</v>
      </c>
      <c r="BE256">
        <v>133.30000000000001</v>
      </c>
      <c r="BF256">
        <v>134.4</v>
      </c>
      <c r="BG256">
        <v>479</v>
      </c>
      <c r="BH256">
        <v>1058</v>
      </c>
      <c r="BI256">
        <v>518400</v>
      </c>
      <c r="BJ256">
        <v>102400</v>
      </c>
      <c r="BR256" t="s">
        <v>87</v>
      </c>
      <c r="BS256" s="16">
        <v>44007</v>
      </c>
      <c r="BT256">
        <v>163.9</v>
      </c>
      <c r="BU256">
        <v>163.9</v>
      </c>
      <c r="BV256">
        <v>136.5</v>
      </c>
      <c r="BW256">
        <v>137.65</v>
      </c>
      <c r="BX256">
        <v>383</v>
      </c>
      <c r="BY256">
        <v>877.7</v>
      </c>
      <c r="BZ256">
        <v>416000</v>
      </c>
      <c r="CA256">
        <v>120000</v>
      </c>
    </row>
    <row r="257" spans="2:79" x14ac:dyDescent="0.3">
      <c r="B257" t="s">
        <v>87</v>
      </c>
      <c r="C257" s="16">
        <v>44042</v>
      </c>
      <c r="D257">
        <v>135.65</v>
      </c>
      <c r="E257">
        <v>137.9</v>
      </c>
      <c r="F257">
        <v>126</v>
      </c>
      <c r="G257">
        <v>128.6</v>
      </c>
      <c r="H257">
        <v>24</v>
      </c>
      <c r="I257">
        <v>65.08</v>
      </c>
      <c r="J257">
        <v>121800</v>
      </c>
      <c r="K257">
        <v>29400</v>
      </c>
      <c r="S257" t="s">
        <v>87</v>
      </c>
      <c r="T257" s="16">
        <v>44042</v>
      </c>
      <c r="U257">
        <v>140.80000000000001</v>
      </c>
      <c r="V257">
        <v>144.94999999999999</v>
      </c>
      <c r="W257">
        <v>134.6</v>
      </c>
      <c r="X257">
        <v>135.05000000000001</v>
      </c>
      <c r="Y257">
        <v>13</v>
      </c>
      <c r="Z257">
        <v>38.4</v>
      </c>
      <c r="AA257">
        <v>92400</v>
      </c>
      <c r="AB257">
        <v>0</v>
      </c>
      <c r="AJ257" t="s">
        <v>87</v>
      </c>
      <c r="AK257" s="16">
        <v>44042</v>
      </c>
      <c r="AL257">
        <v>136</v>
      </c>
      <c r="AM257">
        <v>141</v>
      </c>
      <c r="AN257">
        <v>135.85</v>
      </c>
      <c r="AO257">
        <v>136.44999999999999</v>
      </c>
      <c r="AP257">
        <v>5</v>
      </c>
      <c r="AQ257">
        <v>14.41</v>
      </c>
      <c r="AR257">
        <v>92400</v>
      </c>
      <c r="AS257">
        <v>-2100</v>
      </c>
      <c r="BA257" t="s">
        <v>87</v>
      </c>
      <c r="BB257" s="16">
        <v>44042</v>
      </c>
      <c r="BC257">
        <v>141.4</v>
      </c>
      <c r="BD257">
        <v>142.5</v>
      </c>
      <c r="BE257">
        <v>133.6</v>
      </c>
      <c r="BF257">
        <v>135.85</v>
      </c>
      <c r="BG257">
        <v>24</v>
      </c>
      <c r="BH257">
        <v>69.930000000000007</v>
      </c>
      <c r="BI257">
        <v>94500</v>
      </c>
      <c r="BJ257">
        <v>14700</v>
      </c>
      <c r="BR257" t="s">
        <v>87</v>
      </c>
      <c r="BS257" s="16">
        <v>44042</v>
      </c>
      <c r="BT257">
        <v>162</v>
      </c>
      <c r="BU257">
        <v>162</v>
      </c>
      <c r="BV257">
        <v>137.80000000000001</v>
      </c>
      <c r="BW257">
        <v>138.44999999999999</v>
      </c>
      <c r="BX257">
        <v>23</v>
      </c>
      <c r="BY257">
        <v>72.239999999999995</v>
      </c>
      <c r="BZ257">
        <v>79800</v>
      </c>
      <c r="CA257">
        <v>39900</v>
      </c>
    </row>
    <row r="258" spans="2:79" x14ac:dyDescent="0.3">
      <c r="B258" t="s">
        <v>88</v>
      </c>
      <c r="C258" s="16">
        <v>43979</v>
      </c>
      <c r="D258">
        <v>118.05</v>
      </c>
      <c r="E258">
        <v>121.7</v>
      </c>
      <c r="F258">
        <v>114.05</v>
      </c>
      <c r="G258">
        <v>114.65</v>
      </c>
      <c r="H258">
        <v>3005</v>
      </c>
      <c r="I258">
        <v>21156.95</v>
      </c>
      <c r="J258">
        <v>14172000</v>
      </c>
      <c r="K258">
        <v>-510000</v>
      </c>
      <c r="S258" t="s">
        <v>88</v>
      </c>
      <c r="T258" s="16">
        <v>43979</v>
      </c>
      <c r="U258">
        <v>122</v>
      </c>
      <c r="V258">
        <v>125</v>
      </c>
      <c r="W258">
        <v>118.5</v>
      </c>
      <c r="X258">
        <v>119.3</v>
      </c>
      <c r="Y258">
        <v>2348</v>
      </c>
      <c r="Z258">
        <v>17183.560000000001</v>
      </c>
      <c r="AA258">
        <v>14682000</v>
      </c>
      <c r="AB258">
        <v>-522000</v>
      </c>
      <c r="AJ258" t="s">
        <v>88</v>
      </c>
      <c r="AK258" s="16">
        <v>43979</v>
      </c>
      <c r="AL258">
        <v>116.8</v>
      </c>
      <c r="AM258">
        <v>122.4</v>
      </c>
      <c r="AN258">
        <v>115.75</v>
      </c>
      <c r="AO258">
        <v>121.5</v>
      </c>
      <c r="AP258">
        <v>2887</v>
      </c>
      <c r="AQ258">
        <v>20618.849999999999</v>
      </c>
      <c r="AR258">
        <v>15204000</v>
      </c>
      <c r="AS258">
        <v>48000</v>
      </c>
      <c r="BA258" t="s">
        <v>88</v>
      </c>
      <c r="BB258" s="16">
        <v>43979</v>
      </c>
      <c r="BC258">
        <v>123</v>
      </c>
      <c r="BD258">
        <v>124.6</v>
      </c>
      <c r="BE258">
        <v>116.55</v>
      </c>
      <c r="BF258">
        <v>117.15</v>
      </c>
      <c r="BG258">
        <v>4086</v>
      </c>
      <c r="BH258">
        <v>29418.93</v>
      </c>
      <c r="BI258">
        <v>15156000</v>
      </c>
      <c r="BJ258">
        <v>222000</v>
      </c>
      <c r="BR258" t="s">
        <v>88</v>
      </c>
      <c r="BS258" s="16">
        <v>43979</v>
      </c>
      <c r="BT258">
        <v>126.5</v>
      </c>
      <c r="BU258">
        <v>127.8</v>
      </c>
      <c r="BV258">
        <v>119.3</v>
      </c>
      <c r="BW258">
        <v>121.15</v>
      </c>
      <c r="BX258">
        <v>3957</v>
      </c>
      <c r="BY258">
        <v>29138.29</v>
      </c>
      <c r="BZ258">
        <v>14934000</v>
      </c>
      <c r="CA258">
        <v>-312000</v>
      </c>
    </row>
    <row r="259" spans="2:79" x14ac:dyDescent="0.3">
      <c r="B259" t="s">
        <v>88</v>
      </c>
      <c r="C259" s="16">
        <v>44007</v>
      </c>
      <c r="D259">
        <v>118.45</v>
      </c>
      <c r="E259">
        <v>122</v>
      </c>
      <c r="F259">
        <v>113.55</v>
      </c>
      <c r="G259">
        <v>114.15</v>
      </c>
      <c r="H259">
        <v>632</v>
      </c>
      <c r="I259">
        <v>4418.09</v>
      </c>
      <c r="J259">
        <v>1674000</v>
      </c>
      <c r="K259">
        <v>738000</v>
      </c>
      <c r="S259" t="s">
        <v>88</v>
      </c>
      <c r="T259" s="16">
        <v>44007</v>
      </c>
      <c r="U259">
        <v>122.5</v>
      </c>
      <c r="V259">
        <v>125</v>
      </c>
      <c r="W259">
        <v>119</v>
      </c>
      <c r="X259">
        <v>119.55</v>
      </c>
      <c r="Y259">
        <v>185</v>
      </c>
      <c r="Z259">
        <v>1353.29</v>
      </c>
      <c r="AA259">
        <v>936000</v>
      </c>
      <c r="AB259">
        <v>114000</v>
      </c>
      <c r="AJ259" t="s">
        <v>88</v>
      </c>
      <c r="AK259" s="16">
        <v>44007</v>
      </c>
      <c r="AL259">
        <v>118</v>
      </c>
      <c r="AM259">
        <v>122.4</v>
      </c>
      <c r="AN259">
        <v>116.2</v>
      </c>
      <c r="AO259">
        <v>121.7</v>
      </c>
      <c r="AP259">
        <v>209</v>
      </c>
      <c r="AQ259">
        <v>1503.4</v>
      </c>
      <c r="AR259">
        <v>822000</v>
      </c>
      <c r="AS259">
        <v>276000</v>
      </c>
      <c r="BA259" t="s">
        <v>88</v>
      </c>
      <c r="BB259" s="16">
        <v>44007</v>
      </c>
      <c r="BC259">
        <v>123.4</v>
      </c>
      <c r="BD259">
        <v>124.3</v>
      </c>
      <c r="BE259">
        <v>117</v>
      </c>
      <c r="BF259">
        <v>117.4</v>
      </c>
      <c r="BG259">
        <v>149</v>
      </c>
      <c r="BH259">
        <v>1075.72</v>
      </c>
      <c r="BI259">
        <v>546000</v>
      </c>
      <c r="BJ259">
        <v>174000</v>
      </c>
      <c r="BR259" t="s">
        <v>88</v>
      </c>
      <c r="BS259" s="16">
        <v>44007</v>
      </c>
      <c r="BT259">
        <v>126.05</v>
      </c>
      <c r="BU259">
        <v>127.5</v>
      </c>
      <c r="BV259">
        <v>119.8</v>
      </c>
      <c r="BW259">
        <v>121.5</v>
      </c>
      <c r="BX259">
        <v>129</v>
      </c>
      <c r="BY259">
        <v>950.01</v>
      </c>
      <c r="BZ259">
        <v>372000</v>
      </c>
      <c r="CA259">
        <v>-6000</v>
      </c>
    </row>
    <row r="260" spans="2:79" x14ac:dyDescent="0.3">
      <c r="B260" t="s">
        <v>88</v>
      </c>
      <c r="C260" s="16">
        <v>44042</v>
      </c>
      <c r="D260">
        <v>120.25</v>
      </c>
      <c r="E260">
        <v>120.25</v>
      </c>
      <c r="F260">
        <v>114.1</v>
      </c>
      <c r="G260">
        <v>114.15</v>
      </c>
      <c r="H260">
        <v>13</v>
      </c>
      <c r="I260">
        <v>91.06</v>
      </c>
      <c r="J260">
        <v>48000</v>
      </c>
      <c r="K260">
        <v>0</v>
      </c>
      <c r="S260" t="s">
        <v>88</v>
      </c>
      <c r="T260" s="16">
        <v>44042</v>
      </c>
      <c r="U260">
        <v>125.2</v>
      </c>
      <c r="V260">
        <v>125.2</v>
      </c>
      <c r="W260">
        <v>122</v>
      </c>
      <c r="X260">
        <v>120.25</v>
      </c>
      <c r="Y260">
        <v>3</v>
      </c>
      <c r="Z260">
        <v>22.23</v>
      </c>
      <c r="AA260">
        <v>48000</v>
      </c>
      <c r="AB260">
        <v>12000</v>
      </c>
      <c r="AJ260" t="s">
        <v>88</v>
      </c>
      <c r="AK260" s="16">
        <v>44042</v>
      </c>
      <c r="AL260">
        <v>118</v>
      </c>
      <c r="AM260">
        <v>121.85</v>
      </c>
      <c r="AN260">
        <v>118</v>
      </c>
      <c r="AO260">
        <v>121.85</v>
      </c>
      <c r="AP260">
        <v>2</v>
      </c>
      <c r="AQ260">
        <v>14.39</v>
      </c>
      <c r="AR260">
        <v>36000</v>
      </c>
      <c r="AS260">
        <v>6000</v>
      </c>
      <c r="BA260" t="s">
        <v>88</v>
      </c>
      <c r="BB260" s="16">
        <v>44042</v>
      </c>
      <c r="BC260">
        <v>120.8</v>
      </c>
      <c r="BD260">
        <v>120.8</v>
      </c>
      <c r="BE260">
        <v>120.6</v>
      </c>
      <c r="BF260">
        <v>117.95</v>
      </c>
      <c r="BG260">
        <v>3</v>
      </c>
      <c r="BH260">
        <v>21.73</v>
      </c>
      <c r="BI260">
        <v>30000</v>
      </c>
      <c r="BJ260">
        <v>18000</v>
      </c>
      <c r="BR260" t="s">
        <v>88</v>
      </c>
      <c r="BS260" s="16">
        <v>44042</v>
      </c>
      <c r="BT260">
        <v>126.9</v>
      </c>
      <c r="BU260">
        <v>127.4</v>
      </c>
      <c r="BV260">
        <v>121</v>
      </c>
      <c r="BW260">
        <v>122.35</v>
      </c>
      <c r="BX260">
        <v>6</v>
      </c>
      <c r="BY260">
        <v>44.84</v>
      </c>
      <c r="BZ260">
        <v>12000</v>
      </c>
      <c r="CA260">
        <v>0</v>
      </c>
    </row>
    <row r="261" spans="2:79" x14ac:dyDescent="0.3">
      <c r="B261" t="s">
        <v>89</v>
      </c>
      <c r="C261" s="16">
        <v>43979</v>
      </c>
      <c r="D261">
        <v>312</v>
      </c>
      <c r="E261">
        <v>317.14999999999998</v>
      </c>
      <c r="F261">
        <v>310.8</v>
      </c>
      <c r="G261">
        <v>315.25</v>
      </c>
      <c r="H261">
        <v>2690</v>
      </c>
      <c r="I261">
        <v>11003.35</v>
      </c>
      <c r="J261">
        <v>9690200</v>
      </c>
      <c r="K261">
        <v>-1214200</v>
      </c>
      <c r="S261" t="s">
        <v>89</v>
      </c>
      <c r="T261" s="16">
        <v>43979</v>
      </c>
      <c r="U261">
        <v>318.35000000000002</v>
      </c>
      <c r="V261">
        <v>319.45</v>
      </c>
      <c r="W261">
        <v>312.7</v>
      </c>
      <c r="X261">
        <v>316.14999999999998</v>
      </c>
      <c r="Y261">
        <v>1650</v>
      </c>
      <c r="Z261">
        <v>6787.74</v>
      </c>
      <c r="AA261">
        <v>10904400</v>
      </c>
      <c r="AB261">
        <v>-122200</v>
      </c>
      <c r="AJ261" t="s">
        <v>89</v>
      </c>
      <c r="AK261" s="16">
        <v>43979</v>
      </c>
      <c r="AL261">
        <v>312.35000000000002</v>
      </c>
      <c r="AM261">
        <v>318.3</v>
      </c>
      <c r="AN261">
        <v>311.25</v>
      </c>
      <c r="AO261">
        <v>316</v>
      </c>
      <c r="AP261">
        <v>1625</v>
      </c>
      <c r="AQ261">
        <v>6674.69</v>
      </c>
      <c r="AR261">
        <v>11026600</v>
      </c>
      <c r="AS261">
        <v>-67600</v>
      </c>
      <c r="BA261" t="s">
        <v>89</v>
      </c>
      <c r="BB261" s="16">
        <v>43979</v>
      </c>
      <c r="BC261">
        <v>308</v>
      </c>
      <c r="BD261">
        <v>312.8</v>
      </c>
      <c r="BE261">
        <v>305.35000000000002</v>
      </c>
      <c r="BF261">
        <v>311.75</v>
      </c>
      <c r="BG261">
        <v>1614</v>
      </c>
      <c r="BH261">
        <v>6493.5</v>
      </c>
      <c r="BI261">
        <v>11094200</v>
      </c>
      <c r="BJ261">
        <v>-104000</v>
      </c>
      <c r="BR261" t="s">
        <v>89</v>
      </c>
      <c r="BS261" s="16">
        <v>43979</v>
      </c>
      <c r="BT261">
        <v>317.95</v>
      </c>
      <c r="BU261">
        <v>319.64999999999998</v>
      </c>
      <c r="BV261">
        <v>305.39999999999998</v>
      </c>
      <c r="BW261">
        <v>306.39999999999998</v>
      </c>
      <c r="BX261">
        <v>2512</v>
      </c>
      <c r="BY261">
        <v>10137.879999999999</v>
      </c>
      <c r="BZ261">
        <v>11198200</v>
      </c>
      <c r="CA261">
        <v>-336700</v>
      </c>
    </row>
    <row r="262" spans="2:79" x14ac:dyDescent="0.3">
      <c r="B262" t="s">
        <v>89</v>
      </c>
      <c r="C262" s="16">
        <v>44007</v>
      </c>
      <c r="D262">
        <v>315.45</v>
      </c>
      <c r="E262">
        <v>318</v>
      </c>
      <c r="F262">
        <v>312.39999999999998</v>
      </c>
      <c r="G262">
        <v>316.14999999999998</v>
      </c>
      <c r="H262">
        <v>1271</v>
      </c>
      <c r="I262">
        <v>5219.18</v>
      </c>
      <c r="J262">
        <v>1895400</v>
      </c>
      <c r="K262">
        <v>1231100</v>
      </c>
      <c r="S262" t="s">
        <v>89</v>
      </c>
      <c r="T262" s="16">
        <v>44007</v>
      </c>
      <c r="U262">
        <v>319.14999999999998</v>
      </c>
      <c r="V262">
        <v>320.35000000000002</v>
      </c>
      <c r="W262">
        <v>314</v>
      </c>
      <c r="X262">
        <v>317.10000000000002</v>
      </c>
      <c r="Y262">
        <v>649</v>
      </c>
      <c r="Z262">
        <v>2676.29</v>
      </c>
      <c r="AA262">
        <v>664300</v>
      </c>
      <c r="AB262">
        <v>491400</v>
      </c>
      <c r="AJ262" t="s">
        <v>89</v>
      </c>
      <c r="AK262" s="16">
        <v>44007</v>
      </c>
      <c r="AL262">
        <v>312</v>
      </c>
      <c r="AM262">
        <v>319.05</v>
      </c>
      <c r="AN262">
        <v>312</v>
      </c>
      <c r="AO262">
        <v>317.14999999999998</v>
      </c>
      <c r="AP262">
        <v>84</v>
      </c>
      <c r="AQ262">
        <v>346.09</v>
      </c>
      <c r="AR262">
        <v>172900</v>
      </c>
      <c r="AS262">
        <v>19500</v>
      </c>
      <c r="BA262" t="s">
        <v>89</v>
      </c>
      <c r="BB262" s="16">
        <v>44007</v>
      </c>
      <c r="BC262">
        <v>310</v>
      </c>
      <c r="BD262">
        <v>314.10000000000002</v>
      </c>
      <c r="BE262">
        <v>307.2</v>
      </c>
      <c r="BF262">
        <v>312.8</v>
      </c>
      <c r="BG262">
        <v>76</v>
      </c>
      <c r="BH262">
        <v>307.5</v>
      </c>
      <c r="BI262">
        <v>153400</v>
      </c>
      <c r="BJ262">
        <v>24700</v>
      </c>
      <c r="BR262" t="s">
        <v>89</v>
      </c>
      <c r="BS262" s="16">
        <v>44007</v>
      </c>
      <c r="BT262">
        <v>318.05</v>
      </c>
      <c r="BU262">
        <v>318.05</v>
      </c>
      <c r="BV262">
        <v>306.35000000000002</v>
      </c>
      <c r="BW262">
        <v>307.45</v>
      </c>
      <c r="BX262">
        <v>89</v>
      </c>
      <c r="BY262">
        <v>359.06</v>
      </c>
      <c r="BZ262">
        <v>128700</v>
      </c>
      <c r="CA262">
        <v>41600</v>
      </c>
    </row>
    <row r="263" spans="2:79" x14ac:dyDescent="0.3">
      <c r="B263" t="s">
        <v>89</v>
      </c>
      <c r="C263" s="16">
        <v>44042</v>
      </c>
      <c r="D263">
        <v>314.89999999999998</v>
      </c>
      <c r="E263">
        <v>315.45</v>
      </c>
      <c r="F263">
        <v>314.39999999999998</v>
      </c>
      <c r="G263">
        <v>319.3</v>
      </c>
      <c r="H263">
        <v>5</v>
      </c>
      <c r="I263">
        <v>31.48</v>
      </c>
      <c r="J263">
        <v>8000</v>
      </c>
      <c r="K263">
        <v>6000</v>
      </c>
      <c r="S263" t="s">
        <v>89</v>
      </c>
      <c r="T263" s="16">
        <v>44042</v>
      </c>
      <c r="U263">
        <v>321.45</v>
      </c>
      <c r="V263">
        <v>321.45</v>
      </c>
      <c r="W263">
        <v>321.45</v>
      </c>
      <c r="X263">
        <v>319.60000000000002</v>
      </c>
      <c r="Y263">
        <v>1</v>
      </c>
      <c r="Z263">
        <v>6.42</v>
      </c>
      <c r="AA263">
        <v>2000</v>
      </c>
      <c r="AB263">
        <v>0</v>
      </c>
      <c r="AJ263" t="s">
        <v>89</v>
      </c>
      <c r="AK263" s="16">
        <v>44042</v>
      </c>
      <c r="AL263">
        <v>0</v>
      </c>
      <c r="AM263">
        <v>0</v>
      </c>
      <c r="AN263">
        <v>0</v>
      </c>
      <c r="AO263">
        <v>319.8</v>
      </c>
      <c r="AP263">
        <v>0</v>
      </c>
      <c r="AQ263">
        <v>0</v>
      </c>
      <c r="AR263">
        <v>2000</v>
      </c>
      <c r="AS263">
        <v>0</v>
      </c>
      <c r="BA263" t="s">
        <v>89</v>
      </c>
      <c r="BB263" s="16">
        <v>44042</v>
      </c>
      <c r="BC263">
        <v>0</v>
      </c>
      <c r="BD263">
        <v>0</v>
      </c>
      <c r="BE263">
        <v>0</v>
      </c>
      <c r="BF263">
        <v>315.7</v>
      </c>
      <c r="BG263">
        <v>0</v>
      </c>
      <c r="BH263">
        <v>0</v>
      </c>
      <c r="BI263">
        <v>2000</v>
      </c>
      <c r="BJ263">
        <v>0</v>
      </c>
      <c r="BR263" t="s">
        <v>89</v>
      </c>
      <c r="BS263" s="16">
        <v>44042</v>
      </c>
      <c r="BT263">
        <v>307.85000000000002</v>
      </c>
      <c r="BU263">
        <v>307.85000000000002</v>
      </c>
      <c r="BV263">
        <v>307.85000000000002</v>
      </c>
      <c r="BW263">
        <v>309.05</v>
      </c>
      <c r="BX263">
        <v>1</v>
      </c>
      <c r="BY263">
        <v>6.15</v>
      </c>
      <c r="BZ263">
        <v>2000</v>
      </c>
      <c r="CA263">
        <v>2000</v>
      </c>
    </row>
    <row r="264" spans="2:79" x14ac:dyDescent="0.3">
      <c r="B264" t="s">
        <v>90</v>
      </c>
      <c r="C264" s="16">
        <v>43979</v>
      </c>
      <c r="D264">
        <v>4987.6000000000004</v>
      </c>
      <c r="E264">
        <v>5128.8</v>
      </c>
      <c r="F264">
        <v>4909.3500000000004</v>
      </c>
      <c r="G264">
        <v>5112.95</v>
      </c>
      <c r="H264">
        <v>18716</v>
      </c>
      <c r="I264">
        <v>93946.13</v>
      </c>
      <c r="J264">
        <v>2479000</v>
      </c>
      <c r="K264">
        <v>-436700</v>
      </c>
      <c r="S264" t="s">
        <v>90</v>
      </c>
      <c r="T264" s="16">
        <v>43979</v>
      </c>
      <c r="U264">
        <v>4879.5</v>
      </c>
      <c r="V264">
        <v>5058.95</v>
      </c>
      <c r="W264">
        <v>4855.7</v>
      </c>
      <c r="X264">
        <v>5025.8500000000004</v>
      </c>
      <c r="Y264">
        <v>13247</v>
      </c>
      <c r="Z264">
        <v>66160.509999999995</v>
      </c>
      <c r="AA264">
        <v>2915700</v>
      </c>
      <c r="AB264">
        <v>-111700</v>
      </c>
      <c r="AJ264" t="s">
        <v>90</v>
      </c>
      <c r="AK264" s="16">
        <v>43979</v>
      </c>
      <c r="AL264">
        <v>4765</v>
      </c>
      <c r="AM264">
        <v>4917.95</v>
      </c>
      <c r="AN264">
        <v>4748.1000000000004</v>
      </c>
      <c r="AO264">
        <v>4897.3999999999996</v>
      </c>
      <c r="AP264">
        <v>12108</v>
      </c>
      <c r="AQ264">
        <v>58591.48</v>
      </c>
      <c r="AR264">
        <v>3027400</v>
      </c>
      <c r="AS264">
        <v>-27300</v>
      </c>
      <c r="BA264" t="s">
        <v>90</v>
      </c>
      <c r="BB264" s="16">
        <v>43979</v>
      </c>
      <c r="BC264">
        <v>4834.95</v>
      </c>
      <c r="BD264">
        <v>4907.25</v>
      </c>
      <c r="BE264">
        <v>4753</v>
      </c>
      <c r="BF264">
        <v>4811.8</v>
      </c>
      <c r="BG264">
        <v>13903</v>
      </c>
      <c r="BH264">
        <v>67196.23</v>
      </c>
      <c r="BI264">
        <v>3054700</v>
      </c>
      <c r="BJ264">
        <v>-14300</v>
      </c>
      <c r="BR264" t="s">
        <v>90</v>
      </c>
      <c r="BS264" s="16">
        <v>43979</v>
      </c>
      <c r="BT264">
        <v>5070.8</v>
      </c>
      <c r="BU264">
        <v>5088.3999999999996</v>
      </c>
      <c r="BV264">
        <v>4686.1499999999996</v>
      </c>
      <c r="BW264">
        <v>4727.05</v>
      </c>
      <c r="BX264">
        <v>20196</v>
      </c>
      <c r="BY264">
        <v>97565.71</v>
      </c>
      <c r="BZ264">
        <v>3069000</v>
      </c>
      <c r="CA264">
        <v>118300</v>
      </c>
    </row>
    <row r="265" spans="2:79" x14ac:dyDescent="0.3">
      <c r="B265" t="s">
        <v>90</v>
      </c>
      <c r="C265" s="16">
        <v>44007</v>
      </c>
      <c r="D265">
        <v>5030</v>
      </c>
      <c r="E265">
        <v>5140.3999999999996</v>
      </c>
      <c r="F265">
        <v>4930</v>
      </c>
      <c r="G265">
        <v>5128.05</v>
      </c>
      <c r="H265">
        <v>6226</v>
      </c>
      <c r="I265">
        <v>31366.02</v>
      </c>
      <c r="J265">
        <v>756600</v>
      </c>
      <c r="K265">
        <v>464500</v>
      </c>
      <c r="S265" t="s">
        <v>90</v>
      </c>
      <c r="T265" s="16">
        <v>44007</v>
      </c>
      <c r="U265">
        <v>4872.3</v>
      </c>
      <c r="V265">
        <v>5073.45</v>
      </c>
      <c r="W265">
        <v>4872.3</v>
      </c>
      <c r="X265">
        <v>5037.1000000000004</v>
      </c>
      <c r="Y265">
        <v>1482</v>
      </c>
      <c r="Z265">
        <v>7432.16</v>
      </c>
      <c r="AA265">
        <v>292100</v>
      </c>
      <c r="AB265">
        <v>39600</v>
      </c>
      <c r="AJ265" t="s">
        <v>90</v>
      </c>
      <c r="AK265" s="16">
        <v>44007</v>
      </c>
      <c r="AL265">
        <v>4772.6499999999996</v>
      </c>
      <c r="AM265">
        <v>4926</v>
      </c>
      <c r="AN265">
        <v>4772.6499999999996</v>
      </c>
      <c r="AO265">
        <v>4910.2</v>
      </c>
      <c r="AP265">
        <v>1813</v>
      </c>
      <c r="AQ265">
        <v>8803.64</v>
      </c>
      <c r="AR265">
        <v>252500</v>
      </c>
      <c r="AS265">
        <v>83100</v>
      </c>
      <c r="BA265" t="s">
        <v>90</v>
      </c>
      <c r="BB265" s="16">
        <v>44007</v>
      </c>
      <c r="BC265">
        <v>4821</v>
      </c>
      <c r="BD265">
        <v>4914.8999999999996</v>
      </c>
      <c r="BE265">
        <v>4768.3500000000004</v>
      </c>
      <c r="BF265">
        <v>4823.3500000000004</v>
      </c>
      <c r="BG265">
        <v>849</v>
      </c>
      <c r="BH265">
        <v>4109.51</v>
      </c>
      <c r="BI265">
        <v>169400</v>
      </c>
      <c r="BJ265">
        <v>20500</v>
      </c>
      <c r="BR265" t="s">
        <v>90</v>
      </c>
      <c r="BS265" s="16">
        <v>44007</v>
      </c>
      <c r="BT265">
        <v>5094.3500000000004</v>
      </c>
      <c r="BU265">
        <v>5094.3500000000004</v>
      </c>
      <c r="BV265">
        <v>4705.45</v>
      </c>
      <c r="BW265">
        <v>4739.6000000000004</v>
      </c>
      <c r="BX265">
        <v>1575</v>
      </c>
      <c r="BY265">
        <v>7588.08</v>
      </c>
      <c r="BZ265">
        <v>148900</v>
      </c>
      <c r="CA265">
        <v>50700</v>
      </c>
    </row>
    <row r="266" spans="2:79" x14ac:dyDescent="0.3">
      <c r="B266" t="s">
        <v>90</v>
      </c>
      <c r="C266" s="16">
        <v>44042</v>
      </c>
      <c r="D266">
        <v>5000</v>
      </c>
      <c r="E266">
        <v>5130</v>
      </c>
      <c r="F266">
        <v>4944.1000000000004</v>
      </c>
      <c r="G266">
        <v>5129.2</v>
      </c>
      <c r="H266">
        <v>9</v>
      </c>
      <c r="I266">
        <v>45.47</v>
      </c>
      <c r="J266">
        <v>6600</v>
      </c>
      <c r="K266">
        <v>300</v>
      </c>
      <c r="S266" t="s">
        <v>90</v>
      </c>
      <c r="T266" s="16">
        <v>44042</v>
      </c>
      <c r="U266">
        <v>4950</v>
      </c>
      <c r="V266">
        <v>5059.3500000000004</v>
      </c>
      <c r="W266">
        <v>4934.7</v>
      </c>
      <c r="X266">
        <v>5048.8500000000004</v>
      </c>
      <c r="Y266">
        <v>18</v>
      </c>
      <c r="Z266">
        <v>90.13</v>
      </c>
      <c r="AA266">
        <v>6300</v>
      </c>
      <c r="AB266">
        <v>1000</v>
      </c>
      <c r="AJ266" t="s">
        <v>90</v>
      </c>
      <c r="AK266" s="16">
        <v>44042</v>
      </c>
      <c r="AL266">
        <v>4878.55</v>
      </c>
      <c r="AM266">
        <v>4920.1499999999996</v>
      </c>
      <c r="AN266">
        <v>4811.6000000000004</v>
      </c>
      <c r="AO266">
        <v>4916.95</v>
      </c>
      <c r="AP266">
        <v>41</v>
      </c>
      <c r="AQ266">
        <v>198.32</v>
      </c>
      <c r="AR266">
        <v>5300</v>
      </c>
      <c r="AS266">
        <v>2500</v>
      </c>
      <c r="BA266" t="s">
        <v>90</v>
      </c>
      <c r="BB266" s="16">
        <v>44042</v>
      </c>
      <c r="BC266">
        <v>4844</v>
      </c>
      <c r="BD266">
        <v>4920</v>
      </c>
      <c r="BE266">
        <v>4831.8999999999996</v>
      </c>
      <c r="BF266">
        <v>4850</v>
      </c>
      <c r="BG266">
        <v>16</v>
      </c>
      <c r="BH266">
        <v>77.77</v>
      </c>
      <c r="BI266">
        <v>2800</v>
      </c>
      <c r="BJ266">
        <v>-200</v>
      </c>
      <c r="BR266" t="s">
        <v>90</v>
      </c>
      <c r="BS266" s="16">
        <v>44042</v>
      </c>
      <c r="BT266">
        <v>5090</v>
      </c>
      <c r="BU266">
        <v>5090</v>
      </c>
      <c r="BV266">
        <v>4740</v>
      </c>
      <c r="BW266">
        <v>4751.25</v>
      </c>
      <c r="BX266">
        <v>27</v>
      </c>
      <c r="BY266">
        <v>130.75</v>
      </c>
      <c r="BZ266">
        <v>3000</v>
      </c>
      <c r="CA266">
        <v>800</v>
      </c>
    </row>
    <row r="267" spans="2:79" x14ac:dyDescent="0.3">
      <c r="B267" t="s">
        <v>91</v>
      </c>
      <c r="C267" s="16">
        <v>43979</v>
      </c>
      <c r="D267">
        <v>607.79999999999995</v>
      </c>
      <c r="E267">
        <v>611.1</v>
      </c>
      <c r="F267">
        <v>583.4</v>
      </c>
      <c r="G267">
        <v>587.65</v>
      </c>
      <c r="H267">
        <v>6217</v>
      </c>
      <c r="I267">
        <v>46160.25</v>
      </c>
      <c r="J267">
        <v>8738750</v>
      </c>
      <c r="K267">
        <v>-1055000</v>
      </c>
      <c r="S267" t="s">
        <v>91</v>
      </c>
      <c r="T267" s="16">
        <v>43979</v>
      </c>
      <c r="U267">
        <v>572.9</v>
      </c>
      <c r="V267">
        <v>611.4</v>
      </c>
      <c r="W267">
        <v>570.75</v>
      </c>
      <c r="X267">
        <v>606.9</v>
      </c>
      <c r="Y267">
        <v>9832</v>
      </c>
      <c r="Z267">
        <v>73142.429999999993</v>
      </c>
      <c r="AA267">
        <v>9793750</v>
      </c>
      <c r="AB267">
        <v>-278750</v>
      </c>
      <c r="AJ267" t="s">
        <v>91</v>
      </c>
      <c r="AK267" s="16">
        <v>43979</v>
      </c>
      <c r="AL267">
        <v>561.1</v>
      </c>
      <c r="AM267">
        <v>576.9</v>
      </c>
      <c r="AN267">
        <v>556.85</v>
      </c>
      <c r="AO267">
        <v>573.54999999999995</v>
      </c>
      <c r="AP267">
        <v>6249</v>
      </c>
      <c r="AQ267">
        <v>44443.77</v>
      </c>
      <c r="AR267">
        <v>10072500</v>
      </c>
      <c r="AS267">
        <v>-193750</v>
      </c>
      <c r="BA267" t="s">
        <v>91</v>
      </c>
      <c r="BB267" s="16">
        <v>43979</v>
      </c>
      <c r="BC267">
        <v>550.15</v>
      </c>
      <c r="BD267">
        <v>559.45000000000005</v>
      </c>
      <c r="BE267">
        <v>541.45000000000005</v>
      </c>
      <c r="BF267">
        <v>554.25</v>
      </c>
      <c r="BG267">
        <v>4822</v>
      </c>
      <c r="BH267">
        <v>33249.15</v>
      </c>
      <c r="BI267">
        <v>10266250</v>
      </c>
      <c r="BJ267">
        <v>-101250</v>
      </c>
      <c r="BR267" t="s">
        <v>91</v>
      </c>
      <c r="BS267" s="16">
        <v>43979</v>
      </c>
      <c r="BT267">
        <v>538.9</v>
      </c>
      <c r="BU267">
        <v>569</v>
      </c>
      <c r="BV267">
        <v>533.75</v>
      </c>
      <c r="BW267">
        <v>541.9</v>
      </c>
      <c r="BX267">
        <v>15550</v>
      </c>
      <c r="BY267">
        <v>107251.29</v>
      </c>
      <c r="BZ267">
        <v>10367500</v>
      </c>
      <c r="CA267">
        <v>-617500</v>
      </c>
    </row>
    <row r="268" spans="2:79" x14ac:dyDescent="0.3">
      <c r="B268" t="s">
        <v>91</v>
      </c>
      <c r="C268" s="16">
        <v>44007</v>
      </c>
      <c r="D268">
        <v>608.15</v>
      </c>
      <c r="E268">
        <v>612.15</v>
      </c>
      <c r="F268">
        <v>585.04999999999995</v>
      </c>
      <c r="G268">
        <v>589.35</v>
      </c>
      <c r="H268">
        <v>1658</v>
      </c>
      <c r="I268">
        <v>12289.55</v>
      </c>
      <c r="J268">
        <v>1831250</v>
      </c>
      <c r="K268">
        <v>1055000</v>
      </c>
      <c r="S268" t="s">
        <v>91</v>
      </c>
      <c r="T268" s="16">
        <v>44007</v>
      </c>
      <c r="U268">
        <v>575.95000000000005</v>
      </c>
      <c r="V268">
        <v>612.79999999999995</v>
      </c>
      <c r="W268">
        <v>575.95000000000005</v>
      </c>
      <c r="X268">
        <v>608.6</v>
      </c>
      <c r="Y268">
        <v>1253</v>
      </c>
      <c r="Z268">
        <v>9376.4500000000007</v>
      </c>
      <c r="AA268">
        <v>776250</v>
      </c>
      <c r="AB268">
        <v>366250</v>
      </c>
      <c r="AJ268" t="s">
        <v>91</v>
      </c>
      <c r="AK268" s="16">
        <v>44007</v>
      </c>
      <c r="AL268">
        <v>564.70000000000005</v>
      </c>
      <c r="AM268">
        <v>577.95000000000005</v>
      </c>
      <c r="AN268">
        <v>560.45000000000005</v>
      </c>
      <c r="AO268">
        <v>575.35</v>
      </c>
      <c r="AP268">
        <v>384</v>
      </c>
      <c r="AQ268">
        <v>2735.99</v>
      </c>
      <c r="AR268">
        <v>410000</v>
      </c>
      <c r="AS268">
        <v>22500</v>
      </c>
      <c r="BA268" t="s">
        <v>91</v>
      </c>
      <c r="BB268" s="16">
        <v>44007</v>
      </c>
      <c r="BC268">
        <v>554.79999999999995</v>
      </c>
      <c r="BD268">
        <v>560</v>
      </c>
      <c r="BE268">
        <v>543.65</v>
      </c>
      <c r="BF268">
        <v>554.9</v>
      </c>
      <c r="BG268">
        <v>300</v>
      </c>
      <c r="BH268">
        <v>2074.86</v>
      </c>
      <c r="BI268">
        <v>387500</v>
      </c>
      <c r="BJ268">
        <v>26250</v>
      </c>
      <c r="BR268" t="s">
        <v>91</v>
      </c>
      <c r="BS268" s="16">
        <v>44007</v>
      </c>
      <c r="BT268">
        <v>537.1</v>
      </c>
      <c r="BU268">
        <v>569.20000000000005</v>
      </c>
      <c r="BV268">
        <v>535.4</v>
      </c>
      <c r="BW268">
        <v>543.29999999999995</v>
      </c>
      <c r="BX268">
        <v>340</v>
      </c>
      <c r="BY268">
        <v>2338.81</v>
      </c>
      <c r="BZ268">
        <v>361250</v>
      </c>
      <c r="CA268">
        <v>65000</v>
      </c>
    </row>
    <row r="269" spans="2:79" x14ac:dyDescent="0.3">
      <c r="B269" t="s">
        <v>91</v>
      </c>
      <c r="C269" s="16">
        <v>44042</v>
      </c>
      <c r="D269">
        <v>596</v>
      </c>
      <c r="E269">
        <v>596</v>
      </c>
      <c r="F269">
        <v>590.5</v>
      </c>
      <c r="G269">
        <v>591</v>
      </c>
      <c r="H269">
        <v>7</v>
      </c>
      <c r="I269">
        <v>52.25</v>
      </c>
      <c r="J269">
        <v>13750</v>
      </c>
      <c r="K269">
        <v>2500</v>
      </c>
      <c r="S269" t="s">
        <v>91</v>
      </c>
      <c r="T269" s="16">
        <v>44042</v>
      </c>
      <c r="U269">
        <v>590</v>
      </c>
      <c r="V269">
        <v>600</v>
      </c>
      <c r="W269">
        <v>590</v>
      </c>
      <c r="X269">
        <v>615.4</v>
      </c>
      <c r="Y269">
        <v>10</v>
      </c>
      <c r="Z269">
        <v>74.33</v>
      </c>
      <c r="AA269">
        <v>11250</v>
      </c>
      <c r="AB269">
        <v>0</v>
      </c>
      <c r="AJ269" t="s">
        <v>91</v>
      </c>
      <c r="AK269" s="16">
        <v>44042</v>
      </c>
      <c r="AL269">
        <v>562.5</v>
      </c>
      <c r="AM269">
        <v>576.65</v>
      </c>
      <c r="AN269">
        <v>562.5</v>
      </c>
      <c r="AO269">
        <v>580.4</v>
      </c>
      <c r="AP269">
        <v>4</v>
      </c>
      <c r="AQ269">
        <v>28.56</v>
      </c>
      <c r="AR269">
        <v>11250</v>
      </c>
      <c r="AS269">
        <v>1250</v>
      </c>
      <c r="BA269" t="s">
        <v>91</v>
      </c>
      <c r="BB269" s="16">
        <v>44042</v>
      </c>
      <c r="BC269">
        <v>0</v>
      </c>
      <c r="BD269">
        <v>0</v>
      </c>
      <c r="BE269">
        <v>0</v>
      </c>
      <c r="BF269">
        <v>560.20000000000005</v>
      </c>
      <c r="BG269">
        <v>0</v>
      </c>
      <c r="BH269">
        <v>0</v>
      </c>
      <c r="BI269">
        <v>10000</v>
      </c>
      <c r="BJ269">
        <v>0</v>
      </c>
      <c r="BR269" t="s">
        <v>91</v>
      </c>
      <c r="BS269" s="16">
        <v>44042</v>
      </c>
      <c r="BT269">
        <v>546.25</v>
      </c>
      <c r="BU269">
        <v>567</v>
      </c>
      <c r="BV269">
        <v>545.45000000000005</v>
      </c>
      <c r="BW269">
        <v>545.45000000000005</v>
      </c>
      <c r="BX269">
        <v>12</v>
      </c>
      <c r="BY269">
        <v>83.34</v>
      </c>
      <c r="BZ269">
        <v>10000</v>
      </c>
      <c r="CA269">
        <v>2500</v>
      </c>
    </row>
    <row r="270" spans="2:79" x14ac:dyDescent="0.3">
      <c r="B270" t="s">
        <v>92</v>
      </c>
      <c r="C270" s="16">
        <v>43979</v>
      </c>
      <c r="D270">
        <v>431.35</v>
      </c>
      <c r="E270">
        <v>437.95</v>
      </c>
      <c r="F270">
        <v>425</v>
      </c>
      <c r="G270">
        <v>430.5</v>
      </c>
      <c r="H270">
        <v>1501</v>
      </c>
      <c r="I270">
        <v>8406.17</v>
      </c>
      <c r="J270">
        <v>1796600</v>
      </c>
      <c r="K270">
        <v>-11700</v>
      </c>
      <c r="S270" t="s">
        <v>92</v>
      </c>
      <c r="T270" s="16">
        <v>43979</v>
      </c>
      <c r="U270">
        <v>434.05</v>
      </c>
      <c r="V270">
        <v>447.9</v>
      </c>
      <c r="W270">
        <v>430.5</v>
      </c>
      <c r="X270">
        <v>440.35</v>
      </c>
      <c r="Y270">
        <v>821</v>
      </c>
      <c r="Z270">
        <v>4707.63</v>
      </c>
      <c r="AA270">
        <v>1808300</v>
      </c>
      <c r="AB270">
        <v>11700</v>
      </c>
      <c r="AJ270" t="s">
        <v>92</v>
      </c>
      <c r="AK270" s="16">
        <v>43979</v>
      </c>
      <c r="AL270">
        <v>430.35</v>
      </c>
      <c r="AM270">
        <v>439.15</v>
      </c>
      <c r="AN270">
        <v>413.7</v>
      </c>
      <c r="AO270">
        <v>435.5</v>
      </c>
      <c r="AP270">
        <v>754</v>
      </c>
      <c r="AQ270">
        <v>4172.8900000000003</v>
      </c>
      <c r="AR270">
        <v>1796600</v>
      </c>
      <c r="AS270">
        <v>62400</v>
      </c>
      <c r="BA270" t="s">
        <v>92</v>
      </c>
      <c r="BB270" s="16">
        <v>43979</v>
      </c>
      <c r="BC270">
        <v>436.15</v>
      </c>
      <c r="BD270">
        <v>438</v>
      </c>
      <c r="BE270">
        <v>419.1</v>
      </c>
      <c r="BF270">
        <v>425.95</v>
      </c>
      <c r="BG270">
        <v>2242</v>
      </c>
      <c r="BH270">
        <v>12588.94</v>
      </c>
      <c r="BI270">
        <v>1734200</v>
      </c>
      <c r="BJ270">
        <v>46800</v>
      </c>
      <c r="BR270" t="s">
        <v>92</v>
      </c>
      <c r="BS270" s="16">
        <v>43979</v>
      </c>
      <c r="BT270">
        <v>446.7</v>
      </c>
      <c r="BU270">
        <v>448.7</v>
      </c>
      <c r="BV270">
        <v>407.4</v>
      </c>
      <c r="BW270">
        <v>417.7</v>
      </c>
      <c r="BX270">
        <v>2342</v>
      </c>
      <c r="BY270">
        <v>12837.26</v>
      </c>
      <c r="BZ270">
        <v>1687400</v>
      </c>
      <c r="CA270">
        <v>-19500</v>
      </c>
    </row>
    <row r="271" spans="2:79" x14ac:dyDescent="0.3">
      <c r="B271" t="s">
        <v>92</v>
      </c>
      <c r="C271" s="16">
        <v>44007</v>
      </c>
      <c r="D271">
        <v>431.35</v>
      </c>
      <c r="E271">
        <v>435.65</v>
      </c>
      <c r="F271">
        <v>426.4</v>
      </c>
      <c r="G271">
        <v>429.6</v>
      </c>
      <c r="H271">
        <v>215</v>
      </c>
      <c r="I271">
        <v>1204.5899999999999</v>
      </c>
      <c r="J271">
        <v>221000</v>
      </c>
      <c r="K271">
        <v>148200</v>
      </c>
      <c r="S271" t="s">
        <v>92</v>
      </c>
      <c r="T271" s="16">
        <v>44007</v>
      </c>
      <c r="U271">
        <v>443</v>
      </c>
      <c r="V271">
        <v>446</v>
      </c>
      <c r="W271">
        <v>437.55</v>
      </c>
      <c r="X271">
        <v>440.55</v>
      </c>
      <c r="Y271">
        <v>70</v>
      </c>
      <c r="Z271">
        <v>401.67</v>
      </c>
      <c r="AA271">
        <v>72800</v>
      </c>
      <c r="AB271">
        <v>50700</v>
      </c>
      <c r="AJ271" t="s">
        <v>92</v>
      </c>
      <c r="AK271" s="16">
        <v>44007</v>
      </c>
      <c r="AL271">
        <v>419.4</v>
      </c>
      <c r="AM271">
        <v>437.75</v>
      </c>
      <c r="AN271">
        <v>414.35</v>
      </c>
      <c r="AO271">
        <v>436.5</v>
      </c>
      <c r="AP271">
        <v>34</v>
      </c>
      <c r="AQ271">
        <v>189.59</v>
      </c>
      <c r="AR271">
        <v>22100</v>
      </c>
      <c r="AS271">
        <v>7800</v>
      </c>
      <c r="BA271" t="s">
        <v>92</v>
      </c>
      <c r="BB271" s="16">
        <v>44007</v>
      </c>
      <c r="BC271">
        <v>432.1</v>
      </c>
      <c r="BD271">
        <v>433.1</v>
      </c>
      <c r="BE271">
        <v>427</v>
      </c>
      <c r="BF271">
        <v>427.85</v>
      </c>
      <c r="BG271">
        <v>6</v>
      </c>
      <c r="BH271">
        <v>33.590000000000003</v>
      </c>
      <c r="BI271">
        <v>14300</v>
      </c>
      <c r="BJ271">
        <v>3900</v>
      </c>
      <c r="BR271" t="s">
        <v>92</v>
      </c>
      <c r="BS271" s="16">
        <v>44007</v>
      </c>
      <c r="BT271">
        <v>439</v>
      </c>
      <c r="BU271">
        <v>439</v>
      </c>
      <c r="BV271">
        <v>409</v>
      </c>
      <c r="BW271">
        <v>419.8</v>
      </c>
      <c r="BX271">
        <v>11</v>
      </c>
      <c r="BY271">
        <v>60.02</v>
      </c>
      <c r="BZ271">
        <v>10400</v>
      </c>
      <c r="CA271">
        <v>5200</v>
      </c>
    </row>
    <row r="272" spans="2:79" x14ac:dyDescent="0.3">
      <c r="B272" t="s">
        <v>92</v>
      </c>
      <c r="C272" s="16">
        <v>44042</v>
      </c>
      <c r="D272">
        <v>0</v>
      </c>
      <c r="E272">
        <v>0</v>
      </c>
      <c r="F272">
        <v>0</v>
      </c>
      <c r="G272">
        <v>432.7</v>
      </c>
      <c r="H272">
        <v>0</v>
      </c>
      <c r="I272">
        <v>0</v>
      </c>
      <c r="J272">
        <v>0</v>
      </c>
      <c r="K272">
        <v>0</v>
      </c>
      <c r="S272" t="s">
        <v>92</v>
      </c>
      <c r="T272" s="16">
        <v>44042</v>
      </c>
      <c r="U272">
        <v>0</v>
      </c>
      <c r="V272">
        <v>0</v>
      </c>
      <c r="W272">
        <v>0</v>
      </c>
      <c r="X272">
        <v>444</v>
      </c>
      <c r="Y272">
        <v>0</v>
      </c>
      <c r="Z272">
        <v>0</v>
      </c>
      <c r="AA272">
        <v>0</v>
      </c>
      <c r="AB272">
        <v>0</v>
      </c>
      <c r="AJ272" t="s">
        <v>92</v>
      </c>
      <c r="AK272" s="16">
        <v>44042</v>
      </c>
      <c r="AL272">
        <v>0</v>
      </c>
      <c r="AM272">
        <v>0</v>
      </c>
      <c r="AN272">
        <v>0</v>
      </c>
      <c r="AO272">
        <v>438.85</v>
      </c>
      <c r="AP272">
        <v>0</v>
      </c>
      <c r="AQ272">
        <v>0</v>
      </c>
      <c r="AR272">
        <v>0</v>
      </c>
      <c r="AS272">
        <v>0</v>
      </c>
      <c r="BA272" t="s">
        <v>92</v>
      </c>
      <c r="BB272" s="16">
        <v>44042</v>
      </c>
      <c r="BC272">
        <v>0</v>
      </c>
      <c r="BD272">
        <v>0</v>
      </c>
      <c r="BE272">
        <v>0</v>
      </c>
      <c r="BF272">
        <v>429.75</v>
      </c>
      <c r="BG272">
        <v>0</v>
      </c>
      <c r="BH272">
        <v>0</v>
      </c>
      <c r="BI272">
        <v>0</v>
      </c>
      <c r="BJ272">
        <v>0</v>
      </c>
      <c r="BR272" t="s">
        <v>92</v>
      </c>
      <c r="BS272" s="16">
        <v>44042</v>
      </c>
      <c r="BT272">
        <v>0</v>
      </c>
      <c r="BU272">
        <v>0</v>
      </c>
      <c r="BV272">
        <v>0</v>
      </c>
      <c r="BW272">
        <v>421.65</v>
      </c>
      <c r="BX272">
        <v>0</v>
      </c>
      <c r="BY272">
        <v>0</v>
      </c>
      <c r="BZ272">
        <v>0</v>
      </c>
      <c r="CA272">
        <v>0</v>
      </c>
    </row>
    <row r="273" spans="2:79" x14ac:dyDescent="0.3">
      <c r="B273" t="s">
        <v>93</v>
      </c>
      <c r="C273" s="16">
        <v>43979</v>
      </c>
      <c r="D273">
        <v>906</v>
      </c>
      <c r="E273">
        <v>906</v>
      </c>
      <c r="F273">
        <v>885</v>
      </c>
      <c r="G273">
        <v>894.35</v>
      </c>
      <c r="H273">
        <v>527</v>
      </c>
      <c r="I273">
        <v>2825.24</v>
      </c>
      <c r="J273">
        <v>1458000</v>
      </c>
      <c r="K273">
        <v>-31200</v>
      </c>
      <c r="S273" t="s">
        <v>93</v>
      </c>
      <c r="T273" s="16">
        <v>43979</v>
      </c>
      <c r="U273">
        <v>899.45</v>
      </c>
      <c r="V273">
        <v>914.5</v>
      </c>
      <c r="W273">
        <v>896.95</v>
      </c>
      <c r="X273">
        <v>903.65</v>
      </c>
      <c r="Y273">
        <v>749</v>
      </c>
      <c r="Z273">
        <v>4079.06</v>
      </c>
      <c r="AA273">
        <v>1489200</v>
      </c>
      <c r="AB273">
        <v>-25800</v>
      </c>
      <c r="AJ273" t="s">
        <v>93</v>
      </c>
      <c r="AK273" s="16">
        <v>43979</v>
      </c>
      <c r="AL273">
        <v>880.9</v>
      </c>
      <c r="AM273">
        <v>901.7</v>
      </c>
      <c r="AN273">
        <v>880.85</v>
      </c>
      <c r="AO273">
        <v>898.95</v>
      </c>
      <c r="AP273">
        <v>719</v>
      </c>
      <c r="AQ273">
        <v>3863.01</v>
      </c>
      <c r="AR273">
        <v>1515000</v>
      </c>
      <c r="AS273">
        <v>-17400</v>
      </c>
      <c r="BA273" t="s">
        <v>93</v>
      </c>
      <c r="BB273" s="16">
        <v>43979</v>
      </c>
      <c r="BC273">
        <v>887.25</v>
      </c>
      <c r="BD273">
        <v>911</v>
      </c>
      <c r="BE273">
        <v>870.85</v>
      </c>
      <c r="BF273">
        <v>889.95</v>
      </c>
      <c r="BG273">
        <v>996</v>
      </c>
      <c r="BH273">
        <v>5346.91</v>
      </c>
      <c r="BI273">
        <v>1532400</v>
      </c>
      <c r="BJ273">
        <v>48600</v>
      </c>
      <c r="BR273" t="s">
        <v>93</v>
      </c>
      <c r="BS273" s="16">
        <v>43979</v>
      </c>
      <c r="BT273">
        <v>895</v>
      </c>
      <c r="BU273">
        <v>898.7</v>
      </c>
      <c r="BV273">
        <v>869.25</v>
      </c>
      <c r="BW273">
        <v>879.5</v>
      </c>
      <c r="BX273">
        <v>915</v>
      </c>
      <c r="BY273">
        <v>4845.72</v>
      </c>
      <c r="BZ273">
        <v>1483800</v>
      </c>
      <c r="CA273">
        <v>-27000</v>
      </c>
    </row>
    <row r="274" spans="2:79" x14ac:dyDescent="0.3">
      <c r="B274" t="s">
        <v>93</v>
      </c>
      <c r="C274" s="16">
        <v>44007</v>
      </c>
      <c r="D274">
        <v>914.2</v>
      </c>
      <c r="E274">
        <v>914.2</v>
      </c>
      <c r="F274">
        <v>890</v>
      </c>
      <c r="G274">
        <v>895.7</v>
      </c>
      <c r="H274">
        <v>119</v>
      </c>
      <c r="I274">
        <v>638.25</v>
      </c>
      <c r="J274">
        <v>69600</v>
      </c>
      <c r="K274">
        <v>51600</v>
      </c>
      <c r="S274" t="s">
        <v>93</v>
      </c>
      <c r="T274" s="16">
        <v>44007</v>
      </c>
      <c r="U274">
        <v>904.95</v>
      </c>
      <c r="V274">
        <v>917</v>
      </c>
      <c r="W274">
        <v>903.9</v>
      </c>
      <c r="X274">
        <v>910.95</v>
      </c>
      <c r="Y274">
        <v>22</v>
      </c>
      <c r="Z274">
        <v>120.11</v>
      </c>
      <c r="AA274">
        <v>18000</v>
      </c>
      <c r="AB274">
        <v>1200</v>
      </c>
      <c r="AJ274" t="s">
        <v>93</v>
      </c>
      <c r="AK274" s="16">
        <v>44007</v>
      </c>
      <c r="AL274">
        <v>888.75</v>
      </c>
      <c r="AM274">
        <v>902.2</v>
      </c>
      <c r="AN274">
        <v>888.75</v>
      </c>
      <c r="AO274">
        <v>900.25</v>
      </c>
      <c r="AP274">
        <v>22</v>
      </c>
      <c r="AQ274">
        <v>118.57</v>
      </c>
      <c r="AR274">
        <v>16800</v>
      </c>
      <c r="AS274">
        <v>4200</v>
      </c>
      <c r="BA274" t="s">
        <v>93</v>
      </c>
      <c r="BB274" s="16">
        <v>44007</v>
      </c>
      <c r="BC274">
        <v>882.1</v>
      </c>
      <c r="BD274">
        <v>911.15</v>
      </c>
      <c r="BE274">
        <v>882.1</v>
      </c>
      <c r="BF274">
        <v>888.5</v>
      </c>
      <c r="BG274">
        <v>23</v>
      </c>
      <c r="BH274">
        <v>123.89</v>
      </c>
      <c r="BI274">
        <v>12600</v>
      </c>
      <c r="BJ274">
        <v>7200</v>
      </c>
      <c r="BR274" t="s">
        <v>93</v>
      </c>
      <c r="BS274" s="16">
        <v>44007</v>
      </c>
      <c r="BT274">
        <v>884.95</v>
      </c>
      <c r="BU274">
        <v>884.95</v>
      </c>
      <c r="BV274">
        <v>884.95</v>
      </c>
      <c r="BW274">
        <v>884.95</v>
      </c>
      <c r="BX274">
        <v>1</v>
      </c>
      <c r="BY274">
        <v>5.3</v>
      </c>
      <c r="BZ274">
        <v>5400</v>
      </c>
      <c r="CA274">
        <v>0</v>
      </c>
    </row>
    <row r="275" spans="2:79" x14ac:dyDescent="0.3">
      <c r="B275" t="s">
        <v>93</v>
      </c>
      <c r="C275" s="16">
        <v>44042</v>
      </c>
      <c r="D275">
        <v>0</v>
      </c>
      <c r="E275">
        <v>0</v>
      </c>
      <c r="F275">
        <v>0</v>
      </c>
      <c r="G275">
        <v>901.8</v>
      </c>
      <c r="H275">
        <v>0</v>
      </c>
      <c r="I275">
        <v>0</v>
      </c>
      <c r="J275">
        <v>600</v>
      </c>
      <c r="K275">
        <v>0</v>
      </c>
      <c r="S275" t="s">
        <v>93</v>
      </c>
      <c r="T275" s="16">
        <v>44042</v>
      </c>
      <c r="U275">
        <v>0</v>
      </c>
      <c r="V275">
        <v>0</v>
      </c>
      <c r="W275">
        <v>0</v>
      </c>
      <c r="X275">
        <v>915</v>
      </c>
      <c r="Y275">
        <v>0</v>
      </c>
      <c r="Z275">
        <v>0</v>
      </c>
      <c r="AA275">
        <v>600</v>
      </c>
      <c r="AB275">
        <v>0</v>
      </c>
      <c r="AJ275" t="s">
        <v>93</v>
      </c>
      <c r="AK275" s="16">
        <v>44042</v>
      </c>
      <c r="AL275">
        <v>0</v>
      </c>
      <c r="AM275">
        <v>0</v>
      </c>
      <c r="AN275">
        <v>0</v>
      </c>
      <c r="AO275">
        <v>905.65</v>
      </c>
      <c r="AP275">
        <v>0</v>
      </c>
      <c r="AQ275">
        <v>0</v>
      </c>
      <c r="AR275">
        <v>600</v>
      </c>
      <c r="AS275">
        <v>0</v>
      </c>
      <c r="BA275" t="s">
        <v>93</v>
      </c>
      <c r="BB275" s="16">
        <v>44042</v>
      </c>
      <c r="BC275">
        <v>0</v>
      </c>
      <c r="BD275">
        <v>0</v>
      </c>
      <c r="BE275">
        <v>0</v>
      </c>
      <c r="BF275">
        <v>897.05</v>
      </c>
      <c r="BG275">
        <v>0</v>
      </c>
      <c r="BH275">
        <v>0</v>
      </c>
      <c r="BI275">
        <v>600</v>
      </c>
      <c r="BJ275">
        <v>0</v>
      </c>
      <c r="BR275" t="s">
        <v>93</v>
      </c>
      <c r="BS275" s="16">
        <v>44042</v>
      </c>
      <c r="BT275">
        <v>0</v>
      </c>
      <c r="BU275">
        <v>0</v>
      </c>
      <c r="BV275">
        <v>0</v>
      </c>
      <c r="BW275">
        <v>889.95</v>
      </c>
      <c r="BX275">
        <v>0</v>
      </c>
      <c r="BY275">
        <v>0</v>
      </c>
      <c r="BZ275">
        <v>600</v>
      </c>
      <c r="CA275">
        <v>0</v>
      </c>
    </row>
    <row r="276" spans="2:79" x14ac:dyDescent="0.3">
      <c r="B276" t="s">
        <v>94</v>
      </c>
      <c r="C276" s="16">
        <v>43979</v>
      </c>
      <c r="D276">
        <v>882.55</v>
      </c>
      <c r="E276">
        <v>906.75</v>
      </c>
      <c r="F276">
        <v>874.9</v>
      </c>
      <c r="G276">
        <v>891.15</v>
      </c>
      <c r="H276">
        <v>1531</v>
      </c>
      <c r="I276">
        <v>10975.54</v>
      </c>
      <c r="J276">
        <v>689600</v>
      </c>
      <c r="K276">
        <v>-24000</v>
      </c>
      <c r="S276" t="s">
        <v>94</v>
      </c>
      <c r="T276" s="16">
        <v>43979</v>
      </c>
      <c r="U276">
        <v>908.8</v>
      </c>
      <c r="V276">
        <v>919</v>
      </c>
      <c r="W276">
        <v>880.1</v>
      </c>
      <c r="X276">
        <v>884.85</v>
      </c>
      <c r="Y276">
        <v>1232</v>
      </c>
      <c r="Z276">
        <v>8856.44</v>
      </c>
      <c r="AA276">
        <v>713600</v>
      </c>
      <c r="AB276">
        <v>16000</v>
      </c>
      <c r="AJ276" t="s">
        <v>94</v>
      </c>
      <c r="AK276" s="16">
        <v>43979</v>
      </c>
      <c r="AL276">
        <v>914.5</v>
      </c>
      <c r="AM276">
        <v>914.5</v>
      </c>
      <c r="AN276">
        <v>883.7</v>
      </c>
      <c r="AO276">
        <v>904.95</v>
      </c>
      <c r="AP276">
        <v>1330</v>
      </c>
      <c r="AQ276">
        <v>9557.93</v>
      </c>
      <c r="AR276">
        <v>697600</v>
      </c>
      <c r="AS276">
        <v>-18400</v>
      </c>
      <c r="BA276" t="s">
        <v>94</v>
      </c>
      <c r="BB276" s="16">
        <v>43979</v>
      </c>
      <c r="BC276">
        <v>885.1</v>
      </c>
      <c r="BD276">
        <v>919.8</v>
      </c>
      <c r="BE276">
        <v>883</v>
      </c>
      <c r="BF276">
        <v>915</v>
      </c>
      <c r="BG276">
        <v>2665</v>
      </c>
      <c r="BH276">
        <v>19380.29</v>
      </c>
      <c r="BI276">
        <v>716000</v>
      </c>
      <c r="BJ276">
        <v>-84000</v>
      </c>
      <c r="BR276" t="s">
        <v>94</v>
      </c>
      <c r="BS276" s="16">
        <v>43979</v>
      </c>
      <c r="BT276">
        <v>856.25</v>
      </c>
      <c r="BU276">
        <v>884</v>
      </c>
      <c r="BV276">
        <v>849.3</v>
      </c>
      <c r="BW276">
        <v>880.8</v>
      </c>
      <c r="BX276">
        <v>2863</v>
      </c>
      <c r="BY276">
        <v>20000.990000000002</v>
      </c>
      <c r="BZ276">
        <v>800000</v>
      </c>
      <c r="CA276">
        <v>-21600</v>
      </c>
    </row>
    <row r="277" spans="2:79" x14ac:dyDescent="0.3">
      <c r="B277" t="s">
        <v>94</v>
      </c>
      <c r="C277" s="16">
        <v>44007</v>
      </c>
      <c r="D277">
        <v>873.8</v>
      </c>
      <c r="E277">
        <v>900.4</v>
      </c>
      <c r="F277">
        <v>869.9</v>
      </c>
      <c r="G277">
        <v>887.05</v>
      </c>
      <c r="H277">
        <v>185</v>
      </c>
      <c r="I277">
        <v>1318.53</v>
      </c>
      <c r="J277">
        <v>148000</v>
      </c>
      <c r="K277">
        <v>94400</v>
      </c>
      <c r="S277" t="s">
        <v>94</v>
      </c>
      <c r="T277" s="16">
        <v>44007</v>
      </c>
      <c r="U277">
        <v>902</v>
      </c>
      <c r="V277">
        <v>903</v>
      </c>
      <c r="W277">
        <v>872.2</v>
      </c>
      <c r="X277">
        <v>879.15</v>
      </c>
      <c r="Y277">
        <v>57</v>
      </c>
      <c r="Z277">
        <v>402.97</v>
      </c>
      <c r="AA277">
        <v>53600</v>
      </c>
      <c r="AB277">
        <v>21600</v>
      </c>
      <c r="AJ277" t="s">
        <v>94</v>
      </c>
      <c r="AK277" s="16">
        <v>44007</v>
      </c>
      <c r="AL277">
        <v>895.05</v>
      </c>
      <c r="AM277">
        <v>897.5</v>
      </c>
      <c r="AN277">
        <v>870.65</v>
      </c>
      <c r="AO277">
        <v>894.55</v>
      </c>
      <c r="AP277">
        <v>39</v>
      </c>
      <c r="AQ277">
        <v>276.89999999999998</v>
      </c>
      <c r="AR277">
        <v>32000</v>
      </c>
      <c r="AS277">
        <v>-1600</v>
      </c>
      <c r="BA277" t="s">
        <v>94</v>
      </c>
      <c r="BB277" s="16">
        <v>44007</v>
      </c>
      <c r="BC277">
        <v>889.55</v>
      </c>
      <c r="BD277">
        <v>901</v>
      </c>
      <c r="BE277">
        <v>889.55</v>
      </c>
      <c r="BF277">
        <v>900</v>
      </c>
      <c r="BG277">
        <v>38</v>
      </c>
      <c r="BH277">
        <v>272.08</v>
      </c>
      <c r="BI277">
        <v>33600</v>
      </c>
      <c r="BJ277">
        <v>8800</v>
      </c>
      <c r="BR277" t="s">
        <v>94</v>
      </c>
      <c r="BS277" s="16">
        <v>44007</v>
      </c>
      <c r="BT277">
        <v>837.6</v>
      </c>
      <c r="BU277">
        <v>869.2</v>
      </c>
      <c r="BV277">
        <v>837.6</v>
      </c>
      <c r="BW277">
        <v>867.5</v>
      </c>
      <c r="BX277">
        <v>17</v>
      </c>
      <c r="BY277">
        <v>117.35</v>
      </c>
      <c r="BZ277">
        <v>24800</v>
      </c>
      <c r="CA277">
        <v>3200</v>
      </c>
    </row>
    <row r="278" spans="2:79" x14ac:dyDescent="0.3">
      <c r="B278" t="s">
        <v>94</v>
      </c>
      <c r="C278" s="16">
        <v>44042</v>
      </c>
      <c r="D278">
        <v>870.25</v>
      </c>
      <c r="E278">
        <v>888</v>
      </c>
      <c r="F278">
        <v>870.25</v>
      </c>
      <c r="G278">
        <v>897.9</v>
      </c>
      <c r="H278">
        <v>6</v>
      </c>
      <c r="I278">
        <v>42.38</v>
      </c>
      <c r="J278">
        <v>6400</v>
      </c>
      <c r="K278">
        <v>2400</v>
      </c>
      <c r="S278" t="s">
        <v>94</v>
      </c>
      <c r="T278" s="16">
        <v>44042</v>
      </c>
      <c r="U278">
        <v>880</v>
      </c>
      <c r="V278">
        <v>880</v>
      </c>
      <c r="W278">
        <v>880</v>
      </c>
      <c r="X278">
        <v>889.9</v>
      </c>
      <c r="Y278">
        <v>1</v>
      </c>
      <c r="Z278">
        <v>7.04</v>
      </c>
      <c r="AA278">
        <v>4000</v>
      </c>
      <c r="AB278">
        <v>800</v>
      </c>
      <c r="AJ278" t="s">
        <v>94</v>
      </c>
      <c r="AK278" s="16">
        <v>44042</v>
      </c>
      <c r="AL278">
        <v>0</v>
      </c>
      <c r="AM278">
        <v>0</v>
      </c>
      <c r="AN278">
        <v>0</v>
      </c>
      <c r="AO278">
        <v>912.6</v>
      </c>
      <c r="AP278">
        <v>0</v>
      </c>
      <c r="AQ278">
        <v>0</v>
      </c>
      <c r="AR278">
        <v>3200</v>
      </c>
      <c r="AS278">
        <v>0</v>
      </c>
      <c r="BA278" t="s">
        <v>94</v>
      </c>
      <c r="BB278" s="16">
        <v>44042</v>
      </c>
      <c r="BC278">
        <v>0</v>
      </c>
      <c r="BD278">
        <v>0</v>
      </c>
      <c r="BE278">
        <v>0</v>
      </c>
      <c r="BF278">
        <v>927.35</v>
      </c>
      <c r="BG278">
        <v>0</v>
      </c>
      <c r="BH278">
        <v>0</v>
      </c>
      <c r="BI278">
        <v>3200</v>
      </c>
      <c r="BJ278">
        <v>0</v>
      </c>
      <c r="BR278" t="s">
        <v>94</v>
      </c>
      <c r="BS278" s="16">
        <v>44042</v>
      </c>
      <c r="BT278">
        <v>0</v>
      </c>
      <c r="BU278">
        <v>0</v>
      </c>
      <c r="BV278">
        <v>0</v>
      </c>
      <c r="BW278">
        <v>887.75</v>
      </c>
      <c r="BX278">
        <v>0</v>
      </c>
      <c r="BY278">
        <v>0</v>
      </c>
      <c r="BZ278">
        <v>3200</v>
      </c>
      <c r="CA278">
        <v>0</v>
      </c>
    </row>
    <row r="279" spans="2:79" x14ac:dyDescent="0.3">
      <c r="B279" t="s">
        <v>95</v>
      </c>
      <c r="C279" s="16">
        <v>43979</v>
      </c>
      <c r="D279">
        <v>80.5</v>
      </c>
      <c r="E279">
        <v>81.7</v>
      </c>
      <c r="F279">
        <v>78.400000000000006</v>
      </c>
      <c r="G279">
        <v>79.2</v>
      </c>
      <c r="H279">
        <v>1594</v>
      </c>
      <c r="I279">
        <v>6354.72</v>
      </c>
      <c r="J279">
        <v>15445000</v>
      </c>
      <c r="K279">
        <v>-1470000</v>
      </c>
      <c r="S279" t="s">
        <v>95</v>
      </c>
      <c r="T279" s="16">
        <v>43979</v>
      </c>
      <c r="U279">
        <v>82.1</v>
      </c>
      <c r="V279">
        <v>83.6</v>
      </c>
      <c r="W279">
        <v>81.05</v>
      </c>
      <c r="X279">
        <v>81.8</v>
      </c>
      <c r="Y279">
        <v>1849</v>
      </c>
      <c r="Z279">
        <v>7620.35</v>
      </c>
      <c r="AA279">
        <v>16915000</v>
      </c>
      <c r="AB279">
        <v>-965000</v>
      </c>
      <c r="AJ279" t="s">
        <v>95</v>
      </c>
      <c r="AK279" s="16">
        <v>43979</v>
      </c>
      <c r="AL279">
        <v>79</v>
      </c>
      <c r="AM279">
        <v>83.15</v>
      </c>
      <c r="AN279">
        <v>79</v>
      </c>
      <c r="AO279">
        <v>82.15</v>
      </c>
      <c r="AP279">
        <v>1455</v>
      </c>
      <c r="AQ279">
        <v>5868.98</v>
      </c>
      <c r="AR279">
        <v>17880000</v>
      </c>
      <c r="AS279">
        <v>-360000</v>
      </c>
      <c r="BA279" t="s">
        <v>95</v>
      </c>
      <c r="BB279" s="16">
        <v>43979</v>
      </c>
      <c r="BC279">
        <v>79.849999999999994</v>
      </c>
      <c r="BD279">
        <v>80.7</v>
      </c>
      <c r="BE279">
        <v>78.25</v>
      </c>
      <c r="BF279">
        <v>79.25</v>
      </c>
      <c r="BG279">
        <v>2065</v>
      </c>
      <c r="BH279">
        <v>8218.61</v>
      </c>
      <c r="BI279">
        <v>18240000</v>
      </c>
      <c r="BJ279">
        <v>-600000</v>
      </c>
      <c r="BR279" t="s">
        <v>95</v>
      </c>
      <c r="BS279" s="16">
        <v>43979</v>
      </c>
      <c r="BT279">
        <v>81.75</v>
      </c>
      <c r="BU279">
        <v>82.25</v>
      </c>
      <c r="BV279">
        <v>77.3</v>
      </c>
      <c r="BW279">
        <v>78</v>
      </c>
      <c r="BX279">
        <v>3000</v>
      </c>
      <c r="BY279">
        <v>11846.22</v>
      </c>
      <c r="BZ279">
        <v>18840000</v>
      </c>
      <c r="CA279">
        <v>-830000</v>
      </c>
    </row>
    <row r="280" spans="2:79" x14ac:dyDescent="0.3">
      <c r="B280" t="s">
        <v>95</v>
      </c>
      <c r="C280" s="16">
        <v>44007</v>
      </c>
      <c r="D280">
        <v>80.25</v>
      </c>
      <c r="E280">
        <v>81.8</v>
      </c>
      <c r="F280">
        <v>78.55</v>
      </c>
      <c r="G280">
        <v>79.400000000000006</v>
      </c>
      <c r="H280">
        <v>589</v>
      </c>
      <c r="I280">
        <v>2348.98</v>
      </c>
      <c r="J280">
        <v>3445000</v>
      </c>
      <c r="K280">
        <v>1520000</v>
      </c>
      <c r="S280" t="s">
        <v>95</v>
      </c>
      <c r="T280" s="16">
        <v>44007</v>
      </c>
      <c r="U280">
        <v>82.9</v>
      </c>
      <c r="V280">
        <v>83.75</v>
      </c>
      <c r="W280">
        <v>81.3</v>
      </c>
      <c r="X280">
        <v>81.95</v>
      </c>
      <c r="Y280">
        <v>468</v>
      </c>
      <c r="Z280">
        <v>1934.44</v>
      </c>
      <c r="AA280">
        <v>1925000</v>
      </c>
      <c r="AB280">
        <v>600000</v>
      </c>
      <c r="AJ280" t="s">
        <v>95</v>
      </c>
      <c r="AK280" s="16">
        <v>44007</v>
      </c>
      <c r="AL280">
        <v>79.8</v>
      </c>
      <c r="AM280">
        <v>83</v>
      </c>
      <c r="AN280">
        <v>79.349999999999994</v>
      </c>
      <c r="AO280">
        <v>82.35</v>
      </c>
      <c r="AP280">
        <v>240</v>
      </c>
      <c r="AQ280">
        <v>971.51</v>
      </c>
      <c r="AR280">
        <v>1325000</v>
      </c>
      <c r="AS280">
        <v>630000</v>
      </c>
      <c r="BA280" t="s">
        <v>95</v>
      </c>
      <c r="BB280" s="16">
        <v>44007</v>
      </c>
      <c r="BC280">
        <v>78.95</v>
      </c>
      <c r="BD280">
        <v>80.400000000000006</v>
      </c>
      <c r="BE280">
        <v>78.8</v>
      </c>
      <c r="BF280">
        <v>79.349999999999994</v>
      </c>
      <c r="BG280">
        <v>182</v>
      </c>
      <c r="BH280">
        <v>725.9</v>
      </c>
      <c r="BI280">
        <v>695000</v>
      </c>
      <c r="BJ280">
        <v>265000</v>
      </c>
      <c r="BR280" t="s">
        <v>95</v>
      </c>
      <c r="BS280" s="16">
        <v>44007</v>
      </c>
      <c r="BT280">
        <v>81.45</v>
      </c>
      <c r="BU280">
        <v>81.45</v>
      </c>
      <c r="BV280">
        <v>77.599999999999994</v>
      </c>
      <c r="BW280">
        <v>78.3</v>
      </c>
      <c r="BX280">
        <v>86</v>
      </c>
      <c r="BY280">
        <v>338.82</v>
      </c>
      <c r="BZ280">
        <v>430000</v>
      </c>
      <c r="CA280">
        <v>-30000</v>
      </c>
    </row>
    <row r="281" spans="2:79" x14ac:dyDescent="0.3">
      <c r="B281" t="s">
        <v>95</v>
      </c>
      <c r="C281" s="16">
        <v>44042</v>
      </c>
      <c r="D281">
        <v>0</v>
      </c>
      <c r="E281">
        <v>0</v>
      </c>
      <c r="F281">
        <v>0</v>
      </c>
      <c r="G281">
        <v>79.849999999999994</v>
      </c>
      <c r="H281">
        <v>0</v>
      </c>
      <c r="I281">
        <v>0</v>
      </c>
      <c r="J281">
        <v>21000</v>
      </c>
      <c r="K281">
        <v>0</v>
      </c>
      <c r="S281" t="s">
        <v>95</v>
      </c>
      <c r="T281" s="16">
        <v>44042</v>
      </c>
      <c r="U281">
        <v>83.95</v>
      </c>
      <c r="V281">
        <v>83.95</v>
      </c>
      <c r="W281">
        <v>83.95</v>
      </c>
      <c r="X281">
        <v>82.5</v>
      </c>
      <c r="Y281">
        <v>1</v>
      </c>
      <c r="Z281">
        <v>5.87</v>
      </c>
      <c r="AA281">
        <v>21000</v>
      </c>
      <c r="AB281">
        <v>7000</v>
      </c>
      <c r="AJ281" t="s">
        <v>95</v>
      </c>
      <c r="AK281" s="16">
        <v>44042</v>
      </c>
      <c r="AL281">
        <v>0</v>
      </c>
      <c r="AM281">
        <v>0</v>
      </c>
      <c r="AN281">
        <v>0</v>
      </c>
      <c r="AO281">
        <v>82.75</v>
      </c>
      <c r="AP281">
        <v>0</v>
      </c>
      <c r="AQ281">
        <v>0</v>
      </c>
      <c r="AR281">
        <v>14000</v>
      </c>
      <c r="AS281">
        <v>0</v>
      </c>
      <c r="BA281" t="s">
        <v>95</v>
      </c>
      <c r="BB281" s="16">
        <v>44042</v>
      </c>
      <c r="BC281">
        <v>0</v>
      </c>
      <c r="BD281">
        <v>0</v>
      </c>
      <c r="BE281">
        <v>0</v>
      </c>
      <c r="BF281">
        <v>79.849999999999994</v>
      </c>
      <c r="BG281">
        <v>0</v>
      </c>
      <c r="BH281">
        <v>0</v>
      </c>
      <c r="BI281">
        <v>14000</v>
      </c>
      <c r="BJ281">
        <v>0</v>
      </c>
      <c r="BR281" t="s">
        <v>95</v>
      </c>
      <c r="BS281" s="16">
        <v>44042</v>
      </c>
      <c r="BT281">
        <v>77.95</v>
      </c>
      <c r="BU281">
        <v>79</v>
      </c>
      <c r="BV281">
        <v>77.95</v>
      </c>
      <c r="BW281">
        <v>78.5</v>
      </c>
      <c r="BX281">
        <v>2</v>
      </c>
      <c r="BY281">
        <v>10.98</v>
      </c>
      <c r="BZ281">
        <v>14000</v>
      </c>
      <c r="CA281">
        <v>7000</v>
      </c>
    </row>
    <row r="282" spans="2:79" x14ac:dyDescent="0.3">
      <c r="B282" t="s">
        <v>96</v>
      </c>
      <c r="C282" s="16">
        <v>43979</v>
      </c>
      <c r="D282">
        <v>57326.8</v>
      </c>
      <c r="E282">
        <v>57898.15</v>
      </c>
      <c r="F282">
        <v>56920.2</v>
      </c>
      <c r="G282">
        <v>57447.15</v>
      </c>
      <c r="H282">
        <v>791</v>
      </c>
      <c r="I282">
        <v>4544.3100000000004</v>
      </c>
      <c r="J282">
        <v>14470</v>
      </c>
      <c r="K282">
        <v>-500</v>
      </c>
      <c r="S282" t="s">
        <v>96</v>
      </c>
      <c r="T282" s="16">
        <v>43979</v>
      </c>
      <c r="U282">
        <v>57525.45</v>
      </c>
      <c r="V282">
        <v>58400</v>
      </c>
      <c r="W282">
        <v>57266.95</v>
      </c>
      <c r="X282">
        <v>57475.6</v>
      </c>
      <c r="Y282">
        <v>261</v>
      </c>
      <c r="Z282">
        <v>1510.07</v>
      </c>
      <c r="AA282">
        <v>14970</v>
      </c>
      <c r="AB282">
        <v>-220</v>
      </c>
      <c r="AJ282" t="s">
        <v>96</v>
      </c>
      <c r="AK282" s="16">
        <v>43979</v>
      </c>
      <c r="AL282">
        <v>57080.05</v>
      </c>
      <c r="AM282">
        <v>57500</v>
      </c>
      <c r="AN282">
        <v>56620</v>
      </c>
      <c r="AO282">
        <v>57386.45</v>
      </c>
      <c r="AP282">
        <v>319</v>
      </c>
      <c r="AQ282">
        <v>1822.79</v>
      </c>
      <c r="AR282">
        <v>15190</v>
      </c>
      <c r="AS282">
        <v>-410</v>
      </c>
      <c r="BA282" t="s">
        <v>96</v>
      </c>
      <c r="BB282" s="16">
        <v>43979</v>
      </c>
      <c r="BC282">
        <v>56702.05</v>
      </c>
      <c r="BD282">
        <v>57327.199999999997</v>
      </c>
      <c r="BE282">
        <v>56500</v>
      </c>
      <c r="BF282">
        <v>56652.55</v>
      </c>
      <c r="BG282">
        <v>334</v>
      </c>
      <c r="BH282">
        <v>1898.25</v>
      </c>
      <c r="BI282">
        <v>15600</v>
      </c>
      <c r="BJ282">
        <v>230</v>
      </c>
      <c r="BR282" t="s">
        <v>96</v>
      </c>
      <c r="BS282" s="16">
        <v>43979</v>
      </c>
      <c r="BT282">
        <v>58145.15</v>
      </c>
      <c r="BU282">
        <v>58145.15</v>
      </c>
      <c r="BV282">
        <v>55915.75</v>
      </c>
      <c r="BW282">
        <v>56140.55</v>
      </c>
      <c r="BX282">
        <v>525</v>
      </c>
      <c r="BY282">
        <v>2978.12</v>
      </c>
      <c r="BZ282">
        <v>15370</v>
      </c>
      <c r="CA282">
        <v>310</v>
      </c>
    </row>
    <row r="283" spans="2:79" x14ac:dyDescent="0.3">
      <c r="B283" t="s">
        <v>96</v>
      </c>
      <c r="C283" s="16">
        <v>44007</v>
      </c>
      <c r="D283">
        <v>57900</v>
      </c>
      <c r="E283">
        <v>58000.1</v>
      </c>
      <c r="F283">
        <v>57425.65</v>
      </c>
      <c r="G283">
        <v>57582.35</v>
      </c>
      <c r="H283">
        <v>495</v>
      </c>
      <c r="I283">
        <v>2853.39</v>
      </c>
      <c r="J283">
        <v>5160</v>
      </c>
      <c r="K283">
        <v>4500</v>
      </c>
      <c r="S283" t="s">
        <v>96</v>
      </c>
      <c r="T283" s="16">
        <v>44007</v>
      </c>
      <c r="U283">
        <v>57805.4</v>
      </c>
      <c r="V283">
        <v>58433.05</v>
      </c>
      <c r="W283">
        <v>57500</v>
      </c>
      <c r="X283">
        <v>57555.15</v>
      </c>
      <c r="Y283">
        <v>60</v>
      </c>
      <c r="Z283">
        <v>347.67</v>
      </c>
      <c r="AA283">
        <v>660</v>
      </c>
      <c r="AB283">
        <v>340</v>
      </c>
      <c r="AJ283" t="s">
        <v>96</v>
      </c>
      <c r="AK283" s="16">
        <v>44007</v>
      </c>
      <c r="AL283">
        <v>57139.5</v>
      </c>
      <c r="AM283">
        <v>57580</v>
      </c>
      <c r="AN283">
        <v>57000</v>
      </c>
      <c r="AO283">
        <v>57501.85</v>
      </c>
      <c r="AP283">
        <v>27</v>
      </c>
      <c r="AQ283">
        <v>154.71</v>
      </c>
      <c r="AR283">
        <v>320</v>
      </c>
      <c r="AS283">
        <v>60</v>
      </c>
      <c r="BA283" t="s">
        <v>96</v>
      </c>
      <c r="BB283" s="16">
        <v>44007</v>
      </c>
      <c r="BC283">
        <v>56838.55</v>
      </c>
      <c r="BD283">
        <v>57540</v>
      </c>
      <c r="BE283">
        <v>56608.2</v>
      </c>
      <c r="BF283">
        <v>56792.25</v>
      </c>
      <c r="BG283">
        <v>18</v>
      </c>
      <c r="BH283">
        <v>102.46</v>
      </c>
      <c r="BI283">
        <v>260</v>
      </c>
      <c r="BJ283">
        <v>70</v>
      </c>
      <c r="BR283" t="s">
        <v>96</v>
      </c>
      <c r="BS283" s="16">
        <v>44007</v>
      </c>
      <c r="BT283">
        <v>57719.65</v>
      </c>
      <c r="BU283">
        <v>57719.65</v>
      </c>
      <c r="BV283">
        <v>56225.05</v>
      </c>
      <c r="BW283">
        <v>56274.3</v>
      </c>
      <c r="BX283">
        <v>22</v>
      </c>
      <c r="BY283">
        <v>124.91</v>
      </c>
      <c r="BZ283">
        <v>190</v>
      </c>
      <c r="CA283">
        <v>20</v>
      </c>
    </row>
    <row r="284" spans="2:79" x14ac:dyDescent="0.3">
      <c r="B284" t="s">
        <v>96</v>
      </c>
      <c r="C284" s="16">
        <v>44042</v>
      </c>
      <c r="D284">
        <v>0</v>
      </c>
      <c r="E284">
        <v>0</v>
      </c>
      <c r="F284">
        <v>0</v>
      </c>
      <c r="G284">
        <v>57898.75</v>
      </c>
      <c r="H284">
        <v>0</v>
      </c>
      <c r="I284">
        <v>0</v>
      </c>
      <c r="J284">
        <v>10</v>
      </c>
      <c r="K284">
        <v>0</v>
      </c>
      <c r="S284" t="s">
        <v>96</v>
      </c>
      <c r="T284" s="16">
        <v>44042</v>
      </c>
      <c r="U284">
        <v>0</v>
      </c>
      <c r="V284">
        <v>0</v>
      </c>
      <c r="W284">
        <v>0</v>
      </c>
      <c r="X284">
        <v>57967.1</v>
      </c>
      <c r="Y284">
        <v>0</v>
      </c>
      <c r="Z284">
        <v>0</v>
      </c>
      <c r="AA284">
        <v>10</v>
      </c>
      <c r="AB284">
        <v>0</v>
      </c>
      <c r="AJ284" t="s">
        <v>96</v>
      </c>
      <c r="AK284" s="16">
        <v>44042</v>
      </c>
      <c r="AL284">
        <v>57100</v>
      </c>
      <c r="AM284">
        <v>57100</v>
      </c>
      <c r="AN284">
        <v>57100</v>
      </c>
      <c r="AO284">
        <v>57819</v>
      </c>
      <c r="AP284">
        <v>1</v>
      </c>
      <c r="AQ284">
        <v>5.71</v>
      </c>
      <c r="AR284">
        <v>10</v>
      </c>
      <c r="AS284">
        <v>-10</v>
      </c>
      <c r="BA284" t="s">
        <v>96</v>
      </c>
      <c r="BB284" s="16">
        <v>44042</v>
      </c>
      <c r="BC284">
        <v>0</v>
      </c>
      <c r="BD284">
        <v>0</v>
      </c>
      <c r="BE284">
        <v>0</v>
      </c>
      <c r="BF284">
        <v>57351.3</v>
      </c>
      <c r="BG284">
        <v>0</v>
      </c>
      <c r="BH284">
        <v>0</v>
      </c>
      <c r="BI284">
        <v>20</v>
      </c>
      <c r="BJ284">
        <v>0</v>
      </c>
      <c r="BR284" t="s">
        <v>96</v>
      </c>
      <c r="BS284" s="16">
        <v>44042</v>
      </c>
      <c r="BT284">
        <v>56500</v>
      </c>
      <c r="BU284">
        <v>56500</v>
      </c>
      <c r="BV284">
        <v>56500</v>
      </c>
      <c r="BW284">
        <v>56500</v>
      </c>
      <c r="BX284">
        <v>1</v>
      </c>
      <c r="BY284">
        <v>5.65</v>
      </c>
      <c r="BZ284">
        <v>20</v>
      </c>
      <c r="CA284">
        <v>10</v>
      </c>
    </row>
    <row r="285" spans="2:79" x14ac:dyDescent="0.3">
      <c r="B285" t="s">
        <v>97</v>
      </c>
      <c r="C285" s="16">
        <v>43979</v>
      </c>
      <c r="D285">
        <v>823</v>
      </c>
      <c r="E285">
        <v>831.7</v>
      </c>
      <c r="F285">
        <v>779.35</v>
      </c>
      <c r="G285">
        <v>806.65</v>
      </c>
      <c r="H285">
        <v>5174</v>
      </c>
      <c r="I285">
        <v>31141.93</v>
      </c>
      <c r="J285">
        <v>1943250</v>
      </c>
      <c r="K285">
        <v>-84750</v>
      </c>
      <c r="S285" t="s">
        <v>97</v>
      </c>
      <c r="T285" s="16">
        <v>43979</v>
      </c>
      <c r="U285">
        <v>811.05</v>
      </c>
      <c r="V285">
        <v>842.5</v>
      </c>
      <c r="W285">
        <v>808.3</v>
      </c>
      <c r="X285">
        <v>824.85</v>
      </c>
      <c r="Y285">
        <v>3962</v>
      </c>
      <c r="Z285">
        <v>24637.42</v>
      </c>
      <c r="AA285">
        <v>2028000</v>
      </c>
      <c r="AB285">
        <v>-89250</v>
      </c>
      <c r="AJ285" t="s">
        <v>97</v>
      </c>
      <c r="AK285" s="16">
        <v>43979</v>
      </c>
      <c r="AL285">
        <v>779.85</v>
      </c>
      <c r="AM285">
        <v>816.35</v>
      </c>
      <c r="AN285">
        <v>779.85</v>
      </c>
      <c r="AO285">
        <v>812.3</v>
      </c>
      <c r="AP285">
        <v>3718</v>
      </c>
      <c r="AQ285">
        <v>22426.62</v>
      </c>
      <c r="AR285">
        <v>2117250</v>
      </c>
      <c r="AS285">
        <v>-9750</v>
      </c>
      <c r="BA285" t="s">
        <v>97</v>
      </c>
      <c r="BB285" s="16">
        <v>43979</v>
      </c>
      <c r="BC285">
        <v>787.65</v>
      </c>
      <c r="BD285">
        <v>802.6</v>
      </c>
      <c r="BE285">
        <v>767.3</v>
      </c>
      <c r="BF285">
        <v>781.85</v>
      </c>
      <c r="BG285">
        <v>6917</v>
      </c>
      <c r="BH285">
        <v>40686.769999999997</v>
      </c>
      <c r="BI285">
        <v>2127000</v>
      </c>
      <c r="BJ285">
        <v>88500</v>
      </c>
      <c r="BR285" t="s">
        <v>97</v>
      </c>
      <c r="BS285" s="16">
        <v>43979</v>
      </c>
      <c r="BT285">
        <v>816.65</v>
      </c>
      <c r="BU285">
        <v>820.45</v>
      </c>
      <c r="BV285">
        <v>769</v>
      </c>
      <c r="BW285">
        <v>777.9</v>
      </c>
      <c r="BX285">
        <v>7677</v>
      </c>
      <c r="BY285">
        <v>45565.75</v>
      </c>
      <c r="BZ285">
        <v>2038500</v>
      </c>
      <c r="CA285">
        <v>156750</v>
      </c>
    </row>
    <row r="286" spans="2:79" x14ac:dyDescent="0.3">
      <c r="B286" t="s">
        <v>97</v>
      </c>
      <c r="C286" s="16">
        <v>44007</v>
      </c>
      <c r="D286">
        <v>824</v>
      </c>
      <c r="E286">
        <v>824.5</v>
      </c>
      <c r="F286">
        <v>776</v>
      </c>
      <c r="G286">
        <v>800.35</v>
      </c>
      <c r="H286">
        <v>613</v>
      </c>
      <c r="I286">
        <v>3657.24</v>
      </c>
      <c r="J286">
        <v>224250</v>
      </c>
      <c r="K286">
        <v>123000</v>
      </c>
      <c r="S286" t="s">
        <v>97</v>
      </c>
      <c r="T286" s="16">
        <v>44007</v>
      </c>
      <c r="U286">
        <v>814.6</v>
      </c>
      <c r="V286">
        <v>836.85</v>
      </c>
      <c r="W286">
        <v>805</v>
      </c>
      <c r="X286">
        <v>819.7</v>
      </c>
      <c r="Y286">
        <v>204</v>
      </c>
      <c r="Z286">
        <v>1259.6199999999999</v>
      </c>
      <c r="AA286">
        <v>101250</v>
      </c>
      <c r="AB286">
        <v>21000</v>
      </c>
      <c r="AJ286" t="s">
        <v>97</v>
      </c>
      <c r="AK286" s="16">
        <v>44007</v>
      </c>
      <c r="AL286">
        <v>784.75</v>
      </c>
      <c r="AM286">
        <v>812.45</v>
      </c>
      <c r="AN286">
        <v>784.65</v>
      </c>
      <c r="AO286">
        <v>809.7</v>
      </c>
      <c r="AP286">
        <v>129</v>
      </c>
      <c r="AQ286">
        <v>773.91</v>
      </c>
      <c r="AR286">
        <v>80250</v>
      </c>
      <c r="AS286">
        <v>6000</v>
      </c>
      <c r="BA286" t="s">
        <v>97</v>
      </c>
      <c r="BB286" s="16">
        <v>44007</v>
      </c>
      <c r="BC286">
        <v>790</v>
      </c>
      <c r="BD286">
        <v>798.2</v>
      </c>
      <c r="BE286">
        <v>766</v>
      </c>
      <c r="BF286">
        <v>777.95</v>
      </c>
      <c r="BG286">
        <v>112</v>
      </c>
      <c r="BH286">
        <v>657.43</v>
      </c>
      <c r="BI286">
        <v>74250</v>
      </c>
      <c r="BJ286">
        <v>17250</v>
      </c>
      <c r="BR286" t="s">
        <v>97</v>
      </c>
      <c r="BS286" s="16">
        <v>44007</v>
      </c>
      <c r="BT286">
        <v>806</v>
      </c>
      <c r="BU286">
        <v>814.45</v>
      </c>
      <c r="BV286">
        <v>768.1</v>
      </c>
      <c r="BW286">
        <v>775</v>
      </c>
      <c r="BX286">
        <v>121</v>
      </c>
      <c r="BY286">
        <v>714.46</v>
      </c>
      <c r="BZ286">
        <v>57000</v>
      </c>
      <c r="CA286">
        <v>33750</v>
      </c>
    </row>
    <row r="287" spans="2:79" x14ac:dyDescent="0.3">
      <c r="B287" t="s">
        <v>97</v>
      </c>
      <c r="C287" s="16">
        <v>44042</v>
      </c>
      <c r="D287">
        <v>0</v>
      </c>
      <c r="E287">
        <v>0</v>
      </c>
      <c r="F287">
        <v>0</v>
      </c>
      <c r="G287">
        <v>811.8</v>
      </c>
      <c r="H287">
        <v>0</v>
      </c>
      <c r="I287">
        <v>0</v>
      </c>
      <c r="J287">
        <v>1500</v>
      </c>
      <c r="K287">
        <v>0</v>
      </c>
      <c r="S287" t="s">
        <v>97</v>
      </c>
      <c r="T287" s="16">
        <v>44042</v>
      </c>
      <c r="U287">
        <v>827.05</v>
      </c>
      <c r="V287">
        <v>827.05</v>
      </c>
      <c r="W287">
        <v>823.45</v>
      </c>
      <c r="X287">
        <v>833.65</v>
      </c>
      <c r="Y287">
        <v>2</v>
      </c>
      <c r="Z287">
        <v>12.37</v>
      </c>
      <c r="AA287">
        <v>1500</v>
      </c>
      <c r="AB287">
        <v>750</v>
      </c>
      <c r="AJ287" t="s">
        <v>97</v>
      </c>
      <c r="AK287" s="16">
        <v>44042</v>
      </c>
      <c r="AL287">
        <v>0</v>
      </c>
      <c r="AM287">
        <v>0</v>
      </c>
      <c r="AN287">
        <v>0</v>
      </c>
      <c r="AO287">
        <v>818.4</v>
      </c>
      <c r="AP287">
        <v>0</v>
      </c>
      <c r="AQ287">
        <v>0</v>
      </c>
      <c r="AR287">
        <v>750</v>
      </c>
      <c r="AS287">
        <v>0</v>
      </c>
      <c r="BA287" t="s">
        <v>97</v>
      </c>
      <c r="BB287" s="16">
        <v>44042</v>
      </c>
      <c r="BC287">
        <v>0</v>
      </c>
      <c r="BD287">
        <v>0</v>
      </c>
      <c r="BE287">
        <v>0</v>
      </c>
      <c r="BF287">
        <v>788.55</v>
      </c>
      <c r="BG287">
        <v>0</v>
      </c>
      <c r="BH287">
        <v>0</v>
      </c>
      <c r="BI287">
        <v>750</v>
      </c>
      <c r="BJ287">
        <v>0</v>
      </c>
      <c r="BR287" t="s">
        <v>97</v>
      </c>
      <c r="BS287" s="16">
        <v>44042</v>
      </c>
      <c r="BT287">
        <v>793.7</v>
      </c>
      <c r="BU287">
        <v>794.65</v>
      </c>
      <c r="BV287">
        <v>793.7</v>
      </c>
      <c r="BW287">
        <v>783.8</v>
      </c>
      <c r="BX287">
        <v>2</v>
      </c>
      <c r="BY287">
        <v>11.91</v>
      </c>
      <c r="BZ287">
        <v>750</v>
      </c>
      <c r="CA287">
        <v>750</v>
      </c>
    </row>
    <row r="288" spans="2:79" x14ac:dyDescent="0.3">
      <c r="B288" t="s">
        <v>98</v>
      </c>
      <c r="C288" s="16">
        <v>43979</v>
      </c>
      <c r="D288">
        <v>27.75</v>
      </c>
      <c r="E288">
        <v>28</v>
      </c>
      <c r="F288">
        <v>26.85</v>
      </c>
      <c r="G288">
        <v>27</v>
      </c>
      <c r="H288">
        <v>708</v>
      </c>
      <c r="I288">
        <v>2263.84</v>
      </c>
      <c r="J288">
        <v>22487400</v>
      </c>
      <c r="K288">
        <v>280800</v>
      </c>
      <c r="S288" t="s">
        <v>98</v>
      </c>
      <c r="T288" s="16">
        <v>43979</v>
      </c>
      <c r="U288">
        <v>27.7</v>
      </c>
      <c r="V288">
        <v>28.4</v>
      </c>
      <c r="W288">
        <v>27.7</v>
      </c>
      <c r="X288">
        <v>28.1</v>
      </c>
      <c r="Y288">
        <v>626</v>
      </c>
      <c r="Z288">
        <v>2056.5</v>
      </c>
      <c r="AA288">
        <v>22206600</v>
      </c>
      <c r="AB288">
        <v>-760500</v>
      </c>
      <c r="AJ288" t="s">
        <v>98</v>
      </c>
      <c r="AK288" s="16">
        <v>43979</v>
      </c>
      <c r="AL288">
        <v>27.95</v>
      </c>
      <c r="AM288">
        <v>28.3</v>
      </c>
      <c r="AN288">
        <v>27.75</v>
      </c>
      <c r="AO288">
        <v>27.95</v>
      </c>
      <c r="AP288">
        <v>351</v>
      </c>
      <c r="AQ288">
        <v>1150</v>
      </c>
      <c r="AR288">
        <v>22967100</v>
      </c>
      <c r="AS288">
        <v>-140400</v>
      </c>
      <c r="BA288" t="s">
        <v>98</v>
      </c>
      <c r="BB288" s="16">
        <v>43979</v>
      </c>
      <c r="BC288">
        <v>27.9</v>
      </c>
      <c r="BD288">
        <v>28.55</v>
      </c>
      <c r="BE288">
        <v>27.7</v>
      </c>
      <c r="BF288">
        <v>28</v>
      </c>
      <c r="BG288">
        <v>636</v>
      </c>
      <c r="BH288">
        <v>2090.16</v>
      </c>
      <c r="BI288">
        <v>23107500</v>
      </c>
      <c r="BJ288">
        <v>-924300</v>
      </c>
      <c r="BR288" t="s">
        <v>98</v>
      </c>
      <c r="BS288" s="16">
        <v>43979</v>
      </c>
      <c r="BT288">
        <v>29.05</v>
      </c>
      <c r="BU288">
        <v>29.45</v>
      </c>
      <c r="BV288">
        <v>27.35</v>
      </c>
      <c r="BW288">
        <v>27.55</v>
      </c>
      <c r="BX288">
        <v>748</v>
      </c>
      <c r="BY288">
        <v>2457.81</v>
      </c>
      <c r="BZ288">
        <v>24031800</v>
      </c>
      <c r="CA288">
        <v>269100</v>
      </c>
    </row>
    <row r="289" spans="2:79" x14ac:dyDescent="0.3">
      <c r="B289" t="s">
        <v>98</v>
      </c>
      <c r="C289" s="16">
        <v>44007</v>
      </c>
      <c r="D289">
        <v>27.85</v>
      </c>
      <c r="E289">
        <v>27.9</v>
      </c>
      <c r="F289">
        <v>26.8</v>
      </c>
      <c r="G289">
        <v>27</v>
      </c>
      <c r="H289">
        <v>463</v>
      </c>
      <c r="I289">
        <v>1475.1</v>
      </c>
      <c r="J289">
        <v>7300800</v>
      </c>
      <c r="K289">
        <v>3346200</v>
      </c>
      <c r="S289" t="s">
        <v>98</v>
      </c>
      <c r="T289" s="16">
        <v>44007</v>
      </c>
      <c r="U289">
        <v>27.95</v>
      </c>
      <c r="V289">
        <v>28.4</v>
      </c>
      <c r="W289">
        <v>27.85</v>
      </c>
      <c r="X289">
        <v>28</v>
      </c>
      <c r="Y289">
        <v>253</v>
      </c>
      <c r="Z289">
        <v>828.33</v>
      </c>
      <c r="AA289">
        <v>3954600</v>
      </c>
      <c r="AB289">
        <v>596700</v>
      </c>
      <c r="AJ289" t="s">
        <v>98</v>
      </c>
      <c r="AK289" s="16">
        <v>44007</v>
      </c>
      <c r="AL289">
        <v>28</v>
      </c>
      <c r="AM289">
        <v>28.2</v>
      </c>
      <c r="AN289">
        <v>27.65</v>
      </c>
      <c r="AO289">
        <v>27.9</v>
      </c>
      <c r="AP289">
        <v>106</v>
      </c>
      <c r="AQ289">
        <v>346.61</v>
      </c>
      <c r="AR289">
        <v>3357900</v>
      </c>
      <c r="AS289">
        <v>737100</v>
      </c>
      <c r="BA289" t="s">
        <v>98</v>
      </c>
      <c r="BB289" s="16">
        <v>44007</v>
      </c>
      <c r="BC289">
        <v>28</v>
      </c>
      <c r="BD289">
        <v>28.45</v>
      </c>
      <c r="BE289">
        <v>27.7</v>
      </c>
      <c r="BF289">
        <v>27.95</v>
      </c>
      <c r="BG289">
        <v>80</v>
      </c>
      <c r="BH289">
        <v>262.22000000000003</v>
      </c>
      <c r="BI289">
        <v>2620800</v>
      </c>
      <c r="BJ289">
        <v>561600</v>
      </c>
      <c r="BR289" t="s">
        <v>98</v>
      </c>
      <c r="BS289" s="16">
        <v>44007</v>
      </c>
      <c r="BT289">
        <v>28.8</v>
      </c>
      <c r="BU289">
        <v>28.8</v>
      </c>
      <c r="BV289">
        <v>27.4</v>
      </c>
      <c r="BW289">
        <v>27.5</v>
      </c>
      <c r="BX289">
        <v>46</v>
      </c>
      <c r="BY289">
        <v>150.18</v>
      </c>
      <c r="BZ289">
        <v>2059200</v>
      </c>
      <c r="CA289">
        <v>292500</v>
      </c>
    </row>
    <row r="290" spans="2:79" x14ac:dyDescent="0.3">
      <c r="B290" t="s">
        <v>98</v>
      </c>
      <c r="C290" s="16">
        <v>44042</v>
      </c>
      <c r="D290">
        <v>27.05</v>
      </c>
      <c r="E290">
        <v>27.05</v>
      </c>
      <c r="F290">
        <v>27.05</v>
      </c>
      <c r="G290">
        <v>27.05</v>
      </c>
      <c r="H290">
        <v>1</v>
      </c>
      <c r="I290">
        <v>4.59</v>
      </c>
      <c r="J290">
        <v>68000</v>
      </c>
      <c r="K290">
        <v>17000</v>
      </c>
      <c r="S290" t="s">
        <v>98</v>
      </c>
      <c r="T290" s="16">
        <v>44042</v>
      </c>
      <c r="U290">
        <v>0</v>
      </c>
      <c r="V290">
        <v>0</v>
      </c>
      <c r="W290">
        <v>0</v>
      </c>
      <c r="X290">
        <v>28.25</v>
      </c>
      <c r="Y290">
        <v>0</v>
      </c>
      <c r="Z290">
        <v>0</v>
      </c>
      <c r="AA290">
        <v>51000</v>
      </c>
      <c r="AB290">
        <v>0</v>
      </c>
      <c r="AJ290" t="s">
        <v>98</v>
      </c>
      <c r="AK290" s="16">
        <v>44042</v>
      </c>
      <c r="AL290">
        <v>0</v>
      </c>
      <c r="AM290">
        <v>0</v>
      </c>
      <c r="AN290">
        <v>0</v>
      </c>
      <c r="AO290">
        <v>28.15</v>
      </c>
      <c r="AP290">
        <v>0</v>
      </c>
      <c r="AQ290">
        <v>0</v>
      </c>
      <c r="AR290">
        <v>51000</v>
      </c>
      <c r="AS290">
        <v>0</v>
      </c>
      <c r="BA290" t="s">
        <v>98</v>
      </c>
      <c r="BB290" s="16">
        <v>44042</v>
      </c>
      <c r="BC290">
        <v>0</v>
      </c>
      <c r="BD290">
        <v>0</v>
      </c>
      <c r="BE290">
        <v>0</v>
      </c>
      <c r="BF290">
        <v>28.2</v>
      </c>
      <c r="BG290">
        <v>0</v>
      </c>
      <c r="BH290">
        <v>0</v>
      </c>
      <c r="BI290">
        <v>51000</v>
      </c>
      <c r="BJ290">
        <v>0</v>
      </c>
      <c r="BR290" t="s">
        <v>98</v>
      </c>
      <c r="BS290" s="16">
        <v>44042</v>
      </c>
      <c r="BT290">
        <v>0</v>
      </c>
      <c r="BU290">
        <v>0</v>
      </c>
      <c r="BV290">
        <v>0</v>
      </c>
      <c r="BW290">
        <v>27.75</v>
      </c>
      <c r="BX290">
        <v>0</v>
      </c>
      <c r="BY290">
        <v>0</v>
      </c>
      <c r="BZ290">
        <v>51000</v>
      </c>
      <c r="CA290">
        <v>0</v>
      </c>
    </row>
    <row r="291" spans="2:79" x14ac:dyDescent="0.3">
      <c r="B291" t="s">
        <v>617</v>
      </c>
      <c r="C291" s="16">
        <v>43979</v>
      </c>
      <c r="D291">
        <v>2410</v>
      </c>
      <c r="E291">
        <v>2449.75</v>
      </c>
      <c r="F291">
        <v>2370.6999999999998</v>
      </c>
      <c r="G291">
        <v>2429.85</v>
      </c>
      <c r="H291">
        <v>1258</v>
      </c>
      <c r="I291">
        <v>6039.48</v>
      </c>
      <c r="J291">
        <v>637400</v>
      </c>
      <c r="K291">
        <v>-76800</v>
      </c>
      <c r="S291" t="s">
        <v>617</v>
      </c>
      <c r="T291" s="16">
        <v>43979</v>
      </c>
      <c r="U291">
        <v>2421.9</v>
      </c>
      <c r="V291">
        <v>2495.9499999999998</v>
      </c>
      <c r="W291">
        <v>2403.9499999999998</v>
      </c>
      <c r="X291">
        <v>2461.0500000000002</v>
      </c>
      <c r="Y291">
        <v>1002</v>
      </c>
      <c r="Z291">
        <v>4926.22</v>
      </c>
      <c r="AA291">
        <v>714200</v>
      </c>
      <c r="AB291">
        <v>-3800</v>
      </c>
      <c r="AJ291" t="s">
        <v>617</v>
      </c>
      <c r="AK291" s="16">
        <v>43979</v>
      </c>
      <c r="AL291">
        <v>2430.75</v>
      </c>
      <c r="AM291">
        <v>2458.85</v>
      </c>
      <c r="AN291">
        <v>2320.9499999999998</v>
      </c>
      <c r="AO291">
        <v>2403.4499999999998</v>
      </c>
      <c r="AP291">
        <v>2526</v>
      </c>
      <c r="AQ291">
        <v>11971.01</v>
      </c>
      <c r="AR291">
        <v>718000</v>
      </c>
      <c r="AS291">
        <v>-25400</v>
      </c>
      <c r="BA291" t="s">
        <v>617</v>
      </c>
      <c r="BB291" s="16">
        <v>43979</v>
      </c>
      <c r="BC291">
        <v>2445.1999999999998</v>
      </c>
      <c r="BD291">
        <v>2510.4499999999998</v>
      </c>
      <c r="BE291">
        <v>2411</v>
      </c>
      <c r="BF291">
        <v>2450.4</v>
      </c>
      <c r="BG291">
        <v>2567</v>
      </c>
      <c r="BH291">
        <v>12576.35</v>
      </c>
      <c r="BI291">
        <v>743400</v>
      </c>
      <c r="BJ291">
        <v>36800</v>
      </c>
      <c r="BR291" t="s">
        <v>617</v>
      </c>
      <c r="BS291" s="16">
        <v>43979</v>
      </c>
      <c r="BT291">
        <v>2552.1999999999998</v>
      </c>
      <c r="BU291">
        <v>2552.1999999999998</v>
      </c>
      <c r="BV291">
        <v>2211</v>
      </c>
      <c r="BW291">
        <v>2396.4</v>
      </c>
      <c r="BX291">
        <v>1686</v>
      </c>
      <c r="BY291">
        <v>7994.47</v>
      </c>
      <c r="BZ291">
        <v>706600</v>
      </c>
      <c r="CA291">
        <v>7000</v>
      </c>
    </row>
    <row r="292" spans="2:79" x14ac:dyDescent="0.3">
      <c r="B292" t="s">
        <v>617</v>
      </c>
      <c r="C292" s="16">
        <v>44007</v>
      </c>
      <c r="D292">
        <v>2423</v>
      </c>
      <c r="E292">
        <v>2450</v>
      </c>
      <c r="F292">
        <v>2377.6</v>
      </c>
      <c r="G292">
        <v>2430.0500000000002</v>
      </c>
      <c r="H292">
        <v>649</v>
      </c>
      <c r="I292">
        <v>3114.99</v>
      </c>
      <c r="J292">
        <v>125600</v>
      </c>
      <c r="K292">
        <v>79200</v>
      </c>
      <c r="S292" t="s">
        <v>617</v>
      </c>
      <c r="T292" s="16">
        <v>44007</v>
      </c>
      <c r="U292">
        <v>2410</v>
      </c>
      <c r="V292">
        <v>2492.75</v>
      </c>
      <c r="W292">
        <v>2410</v>
      </c>
      <c r="X292">
        <v>2458.4499999999998</v>
      </c>
      <c r="Y292">
        <v>172</v>
      </c>
      <c r="Z292">
        <v>845.56</v>
      </c>
      <c r="AA292">
        <v>46400</v>
      </c>
      <c r="AB292">
        <v>10600</v>
      </c>
      <c r="AJ292" t="s">
        <v>617</v>
      </c>
      <c r="AK292" s="16">
        <v>44007</v>
      </c>
      <c r="AL292">
        <v>2434.5</v>
      </c>
      <c r="AM292">
        <v>2434.5</v>
      </c>
      <c r="AN292">
        <v>2329.1999999999998</v>
      </c>
      <c r="AO292">
        <v>2407.5</v>
      </c>
      <c r="AP292">
        <v>233</v>
      </c>
      <c r="AQ292">
        <v>1106.83</v>
      </c>
      <c r="AR292">
        <v>35800</v>
      </c>
      <c r="AS292">
        <v>13600</v>
      </c>
      <c r="BA292" t="s">
        <v>617</v>
      </c>
      <c r="BB292" s="16">
        <v>44007</v>
      </c>
      <c r="BC292">
        <v>2450.4</v>
      </c>
      <c r="BD292">
        <v>2507.5500000000002</v>
      </c>
      <c r="BE292">
        <v>2411.4</v>
      </c>
      <c r="BF292">
        <v>2451.25</v>
      </c>
      <c r="BG292">
        <v>133</v>
      </c>
      <c r="BH292">
        <v>651.6</v>
      </c>
      <c r="BI292">
        <v>22200</v>
      </c>
      <c r="BJ292">
        <v>10000</v>
      </c>
      <c r="BR292" t="s">
        <v>617</v>
      </c>
      <c r="BS292" s="16">
        <v>44007</v>
      </c>
      <c r="BT292">
        <v>2520.0500000000002</v>
      </c>
      <c r="BU292">
        <v>2520.0500000000002</v>
      </c>
      <c r="BV292">
        <v>2272</v>
      </c>
      <c r="BW292">
        <v>2400.4</v>
      </c>
      <c r="BX292">
        <v>64</v>
      </c>
      <c r="BY292">
        <v>310.08999999999997</v>
      </c>
      <c r="BZ292">
        <v>12200</v>
      </c>
      <c r="CA292">
        <v>4000</v>
      </c>
    </row>
    <row r="293" spans="2:79" x14ac:dyDescent="0.3">
      <c r="B293" t="s">
        <v>617</v>
      </c>
      <c r="C293" s="16">
        <v>44042</v>
      </c>
      <c r="D293">
        <v>0</v>
      </c>
      <c r="E293">
        <v>0</v>
      </c>
      <c r="F293">
        <v>0</v>
      </c>
      <c r="G293">
        <v>2442.75</v>
      </c>
      <c r="H293">
        <v>0</v>
      </c>
      <c r="I293">
        <v>0</v>
      </c>
      <c r="J293">
        <v>0</v>
      </c>
      <c r="K293">
        <v>0</v>
      </c>
      <c r="S293" t="s">
        <v>617</v>
      </c>
      <c r="T293" s="16">
        <v>44042</v>
      </c>
      <c r="U293">
        <v>0</v>
      </c>
      <c r="V293">
        <v>0</v>
      </c>
      <c r="W293">
        <v>0</v>
      </c>
      <c r="X293">
        <v>2478</v>
      </c>
      <c r="Y293">
        <v>0</v>
      </c>
      <c r="Z293">
        <v>0</v>
      </c>
      <c r="AA293">
        <v>0</v>
      </c>
      <c r="AB293">
        <v>0</v>
      </c>
      <c r="AJ293" t="s">
        <v>617</v>
      </c>
      <c r="AK293" s="16">
        <v>44042</v>
      </c>
      <c r="AL293">
        <v>0</v>
      </c>
      <c r="AM293">
        <v>0</v>
      </c>
      <c r="AN293">
        <v>0</v>
      </c>
      <c r="AO293">
        <v>2418.9499999999998</v>
      </c>
      <c r="AP293">
        <v>0</v>
      </c>
      <c r="AQ293">
        <v>0</v>
      </c>
      <c r="AR293">
        <v>0</v>
      </c>
      <c r="AS293">
        <v>0</v>
      </c>
      <c r="BA293" t="s">
        <v>617</v>
      </c>
      <c r="BB293" s="16">
        <v>44042</v>
      </c>
      <c r="BC293">
        <v>0</v>
      </c>
      <c r="BD293">
        <v>0</v>
      </c>
      <c r="BE293">
        <v>0</v>
      </c>
      <c r="BF293">
        <v>2485.4</v>
      </c>
      <c r="BG293">
        <v>0</v>
      </c>
      <c r="BH293">
        <v>0</v>
      </c>
      <c r="BI293">
        <v>0</v>
      </c>
      <c r="BJ293">
        <v>0</v>
      </c>
      <c r="BR293" t="s">
        <v>617</v>
      </c>
      <c r="BS293" s="16">
        <v>44042</v>
      </c>
      <c r="BT293">
        <v>0</v>
      </c>
      <c r="BU293">
        <v>0</v>
      </c>
      <c r="BV293">
        <v>0</v>
      </c>
      <c r="BW293">
        <v>2426.4499999999998</v>
      </c>
      <c r="BX293">
        <v>0</v>
      </c>
      <c r="BY293">
        <v>0</v>
      </c>
      <c r="BZ293">
        <v>0</v>
      </c>
      <c r="CA293">
        <v>0</v>
      </c>
    </row>
    <row r="294" spans="2:79" x14ac:dyDescent="0.3">
      <c r="B294" t="s">
        <v>99</v>
      </c>
      <c r="C294" s="16">
        <v>43979</v>
      </c>
      <c r="D294">
        <v>21.4</v>
      </c>
      <c r="E294">
        <v>21.65</v>
      </c>
      <c r="F294">
        <v>20.75</v>
      </c>
      <c r="G294">
        <v>21</v>
      </c>
      <c r="H294">
        <v>1254</v>
      </c>
      <c r="I294">
        <v>2393.21</v>
      </c>
      <c r="J294">
        <v>17901000</v>
      </c>
      <c r="K294">
        <v>-882000</v>
      </c>
      <c r="S294" t="s">
        <v>99</v>
      </c>
      <c r="T294" s="16">
        <v>43979</v>
      </c>
      <c r="U294">
        <v>21.95</v>
      </c>
      <c r="V294">
        <v>22.4</v>
      </c>
      <c r="W294">
        <v>21.45</v>
      </c>
      <c r="X294">
        <v>21.7</v>
      </c>
      <c r="Y294">
        <v>932</v>
      </c>
      <c r="Z294">
        <v>1842.89</v>
      </c>
      <c r="AA294">
        <v>18783000</v>
      </c>
      <c r="AB294">
        <v>-234000</v>
      </c>
      <c r="AJ294" t="s">
        <v>99</v>
      </c>
      <c r="AK294" s="16">
        <v>43979</v>
      </c>
      <c r="AL294">
        <v>21.55</v>
      </c>
      <c r="AM294">
        <v>22.25</v>
      </c>
      <c r="AN294">
        <v>21.3</v>
      </c>
      <c r="AO294">
        <v>21.85</v>
      </c>
      <c r="AP294">
        <v>769</v>
      </c>
      <c r="AQ294">
        <v>1510.65</v>
      </c>
      <c r="AR294">
        <v>19017000</v>
      </c>
      <c r="AS294">
        <v>333000</v>
      </c>
      <c r="BA294" t="s">
        <v>99</v>
      </c>
      <c r="BB294" s="16">
        <v>43979</v>
      </c>
      <c r="BC294">
        <v>22.2</v>
      </c>
      <c r="BD294">
        <v>22.55</v>
      </c>
      <c r="BE294">
        <v>21.45</v>
      </c>
      <c r="BF294">
        <v>21.65</v>
      </c>
      <c r="BG294">
        <v>1146</v>
      </c>
      <c r="BH294">
        <v>2267.2399999999998</v>
      </c>
      <c r="BI294">
        <v>18684000</v>
      </c>
      <c r="BJ294">
        <v>513000</v>
      </c>
      <c r="BR294" t="s">
        <v>99</v>
      </c>
      <c r="BS294" s="16">
        <v>43979</v>
      </c>
      <c r="BT294">
        <v>23.55</v>
      </c>
      <c r="BU294">
        <v>23.55</v>
      </c>
      <c r="BV294">
        <v>21.8</v>
      </c>
      <c r="BW294">
        <v>22.1</v>
      </c>
      <c r="BX294">
        <v>1550</v>
      </c>
      <c r="BY294">
        <v>3145.9</v>
      </c>
      <c r="BZ294">
        <v>18171000</v>
      </c>
      <c r="CA294">
        <v>-1818000</v>
      </c>
    </row>
    <row r="295" spans="2:79" x14ac:dyDescent="0.3">
      <c r="B295" t="s">
        <v>99</v>
      </c>
      <c r="C295" s="16">
        <v>44007</v>
      </c>
      <c r="D295">
        <v>21.45</v>
      </c>
      <c r="E295">
        <v>21.7</v>
      </c>
      <c r="F295">
        <v>20.8</v>
      </c>
      <c r="G295">
        <v>21.05</v>
      </c>
      <c r="H295">
        <v>573</v>
      </c>
      <c r="I295">
        <v>1100.54</v>
      </c>
      <c r="J295">
        <v>6471000</v>
      </c>
      <c r="K295">
        <v>3015000</v>
      </c>
      <c r="S295" t="s">
        <v>99</v>
      </c>
      <c r="T295" s="16">
        <v>44007</v>
      </c>
      <c r="U295">
        <v>22</v>
      </c>
      <c r="V295">
        <v>22.45</v>
      </c>
      <c r="W295">
        <v>21.5</v>
      </c>
      <c r="X295">
        <v>21.75</v>
      </c>
      <c r="Y295">
        <v>334</v>
      </c>
      <c r="Z295">
        <v>661.58</v>
      </c>
      <c r="AA295">
        <v>3456000</v>
      </c>
      <c r="AB295">
        <v>1638000</v>
      </c>
      <c r="AJ295" t="s">
        <v>99</v>
      </c>
      <c r="AK295" s="16">
        <v>44007</v>
      </c>
      <c r="AL295">
        <v>21.55</v>
      </c>
      <c r="AM295">
        <v>22.25</v>
      </c>
      <c r="AN295">
        <v>21</v>
      </c>
      <c r="AO295">
        <v>21.85</v>
      </c>
      <c r="AP295">
        <v>141</v>
      </c>
      <c r="AQ295">
        <v>276.51</v>
      </c>
      <c r="AR295">
        <v>1818000</v>
      </c>
      <c r="AS295">
        <v>432000</v>
      </c>
      <c r="BA295" t="s">
        <v>99</v>
      </c>
      <c r="BB295" s="16">
        <v>44007</v>
      </c>
      <c r="BC295">
        <v>22.35</v>
      </c>
      <c r="BD295">
        <v>22.5</v>
      </c>
      <c r="BE295">
        <v>21.55</v>
      </c>
      <c r="BF295">
        <v>21.65</v>
      </c>
      <c r="BG295">
        <v>118</v>
      </c>
      <c r="BH295">
        <v>234.77</v>
      </c>
      <c r="BI295">
        <v>1386000</v>
      </c>
      <c r="BJ295">
        <v>270000</v>
      </c>
      <c r="BR295" t="s">
        <v>99</v>
      </c>
      <c r="BS295" s="16">
        <v>44007</v>
      </c>
      <c r="BT295">
        <v>23</v>
      </c>
      <c r="BU295">
        <v>23</v>
      </c>
      <c r="BV295">
        <v>21.9</v>
      </c>
      <c r="BW295">
        <v>22.15</v>
      </c>
      <c r="BX295">
        <v>76</v>
      </c>
      <c r="BY295">
        <v>153</v>
      </c>
      <c r="BZ295">
        <v>1116000</v>
      </c>
      <c r="CA295">
        <v>63000</v>
      </c>
    </row>
    <row r="296" spans="2:79" x14ac:dyDescent="0.3">
      <c r="B296" t="s">
        <v>99</v>
      </c>
      <c r="C296" s="16">
        <v>44042</v>
      </c>
      <c r="D296">
        <v>21.75</v>
      </c>
      <c r="E296">
        <v>21.75</v>
      </c>
      <c r="F296">
        <v>21.1</v>
      </c>
      <c r="G296">
        <v>21.1</v>
      </c>
      <c r="H296">
        <v>3</v>
      </c>
      <c r="I296">
        <v>13.46</v>
      </c>
      <c r="J296">
        <v>126000</v>
      </c>
      <c r="K296">
        <v>21000</v>
      </c>
      <c r="S296" t="s">
        <v>99</v>
      </c>
      <c r="T296" s="16">
        <v>44042</v>
      </c>
      <c r="U296">
        <v>21.95</v>
      </c>
      <c r="V296">
        <v>21.95</v>
      </c>
      <c r="W296">
        <v>21.95</v>
      </c>
      <c r="X296">
        <v>21.85</v>
      </c>
      <c r="Y296">
        <v>1</v>
      </c>
      <c r="Z296">
        <v>4.5999999999999996</v>
      </c>
      <c r="AA296">
        <v>105000</v>
      </c>
      <c r="AB296">
        <v>0</v>
      </c>
      <c r="AJ296" t="s">
        <v>99</v>
      </c>
      <c r="AK296" s="16">
        <v>44042</v>
      </c>
      <c r="AL296">
        <v>21.5</v>
      </c>
      <c r="AM296">
        <v>22.1</v>
      </c>
      <c r="AN296">
        <v>21.5</v>
      </c>
      <c r="AO296">
        <v>21.95</v>
      </c>
      <c r="AP296">
        <v>3</v>
      </c>
      <c r="AQ296">
        <v>13.79</v>
      </c>
      <c r="AR296">
        <v>105000</v>
      </c>
      <c r="AS296">
        <v>42000</v>
      </c>
      <c r="BA296" t="s">
        <v>99</v>
      </c>
      <c r="BB296" s="16">
        <v>44042</v>
      </c>
      <c r="BC296">
        <v>0</v>
      </c>
      <c r="BD296">
        <v>0</v>
      </c>
      <c r="BE296">
        <v>0</v>
      </c>
      <c r="BF296">
        <v>21.8</v>
      </c>
      <c r="BG296">
        <v>0</v>
      </c>
      <c r="BH296">
        <v>0</v>
      </c>
      <c r="BI296">
        <v>63000</v>
      </c>
      <c r="BJ296">
        <v>0</v>
      </c>
      <c r="BR296" t="s">
        <v>99</v>
      </c>
      <c r="BS296" s="16">
        <v>44042</v>
      </c>
      <c r="BT296">
        <v>22</v>
      </c>
      <c r="BU296">
        <v>22</v>
      </c>
      <c r="BV296">
        <v>22</v>
      </c>
      <c r="BW296">
        <v>22.3</v>
      </c>
      <c r="BX296">
        <v>1</v>
      </c>
      <c r="BY296">
        <v>4.62</v>
      </c>
      <c r="BZ296">
        <v>63000</v>
      </c>
      <c r="CA296">
        <v>0</v>
      </c>
    </row>
    <row r="297" spans="2:79" x14ac:dyDescent="0.3">
      <c r="B297" t="s">
        <v>100</v>
      </c>
      <c r="C297" s="16">
        <v>43979</v>
      </c>
      <c r="D297">
        <v>16451</v>
      </c>
      <c r="E297">
        <v>16451</v>
      </c>
      <c r="F297">
        <v>16111.05</v>
      </c>
      <c r="G297">
        <v>16222.1</v>
      </c>
      <c r="H297">
        <v>2913</v>
      </c>
      <c r="I297">
        <v>23607.73</v>
      </c>
      <c r="J297">
        <v>310450</v>
      </c>
      <c r="K297">
        <v>-54500</v>
      </c>
      <c r="S297" t="s">
        <v>100</v>
      </c>
      <c r="T297" s="16">
        <v>43979</v>
      </c>
      <c r="U297">
        <v>16437.150000000001</v>
      </c>
      <c r="V297">
        <v>16507.849999999999</v>
      </c>
      <c r="W297">
        <v>16252.7</v>
      </c>
      <c r="X297">
        <v>16278.25</v>
      </c>
      <c r="Y297">
        <v>1649</v>
      </c>
      <c r="Z297">
        <v>13493.15</v>
      </c>
      <c r="AA297">
        <v>364950</v>
      </c>
      <c r="AB297">
        <v>-8500</v>
      </c>
      <c r="AJ297" t="s">
        <v>100</v>
      </c>
      <c r="AK297" s="16">
        <v>43979</v>
      </c>
      <c r="AL297">
        <v>16223.45</v>
      </c>
      <c r="AM297">
        <v>16600</v>
      </c>
      <c r="AN297">
        <v>16170.45</v>
      </c>
      <c r="AO297">
        <v>16341.35</v>
      </c>
      <c r="AP297">
        <v>2975</v>
      </c>
      <c r="AQ297">
        <v>24377.27</v>
      </c>
      <c r="AR297">
        <v>373450</v>
      </c>
      <c r="AS297">
        <v>300</v>
      </c>
      <c r="BA297" t="s">
        <v>100</v>
      </c>
      <c r="BB297" s="16">
        <v>43979</v>
      </c>
      <c r="BC297">
        <v>16310.05</v>
      </c>
      <c r="BD297">
        <v>16428.95</v>
      </c>
      <c r="BE297">
        <v>16131</v>
      </c>
      <c r="BF297">
        <v>16167.25</v>
      </c>
      <c r="BG297">
        <v>2171</v>
      </c>
      <c r="BH297">
        <v>17635.38</v>
      </c>
      <c r="BI297">
        <v>373150</v>
      </c>
      <c r="BJ297">
        <v>5800</v>
      </c>
      <c r="BR297" t="s">
        <v>100</v>
      </c>
      <c r="BS297" s="16">
        <v>43979</v>
      </c>
      <c r="BT297">
        <v>16419.650000000001</v>
      </c>
      <c r="BU297">
        <v>16447.95</v>
      </c>
      <c r="BV297">
        <v>16172.9</v>
      </c>
      <c r="BW297">
        <v>16259.5</v>
      </c>
      <c r="BX297">
        <v>1912</v>
      </c>
      <c r="BY297">
        <v>15569.45</v>
      </c>
      <c r="BZ297">
        <v>367350</v>
      </c>
      <c r="CA297">
        <v>-2150</v>
      </c>
    </row>
    <row r="298" spans="2:79" x14ac:dyDescent="0.3">
      <c r="B298" t="s">
        <v>100</v>
      </c>
      <c r="C298" s="16">
        <v>44007</v>
      </c>
      <c r="D298">
        <v>16298.85</v>
      </c>
      <c r="E298">
        <v>16339.25</v>
      </c>
      <c r="F298">
        <v>16123.45</v>
      </c>
      <c r="G298">
        <v>16191.8</v>
      </c>
      <c r="H298">
        <v>2027</v>
      </c>
      <c r="I298">
        <v>16407.11</v>
      </c>
      <c r="J298">
        <v>87600</v>
      </c>
      <c r="K298">
        <v>59250</v>
      </c>
      <c r="S298" t="s">
        <v>100</v>
      </c>
      <c r="T298" s="16">
        <v>44007</v>
      </c>
      <c r="U298">
        <v>16350.1</v>
      </c>
      <c r="V298">
        <v>16499</v>
      </c>
      <c r="W298">
        <v>16246.05</v>
      </c>
      <c r="X298">
        <v>16268.85</v>
      </c>
      <c r="Y298">
        <v>407</v>
      </c>
      <c r="Z298">
        <v>3324.8</v>
      </c>
      <c r="AA298">
        <v>28350</v>
      </c>
      <c r="AB298">
        <v>8450</v>
      </c>
      <c r="AJ298" t="s">
        <v>100</v>
      </c>
      <c r="AK298" s="16">
        <v>44007</v>
      </c>
      <c r="AL298">
        <v>16245</v>
      </c>
      <c r="AM298">
        <v>16619.95</v>
      </c>
      <c r="AN298">
        <v>16245</v>
      </c>
      <c r="AO298">
        <v>16375.2</v>
      </c>
      <c r="AP298">
        <v>246</v>
      </c>
      <c r="AQ298">
        <v>2016.35</v>
      </c>
      <c r="AR298">
        <v>19900</v>
      </c>
      <c r="AS298">
        <v>3350</v>
      </c>
      <c r="BA298" t="s">
        <v>100</v>
      </c>
      <c r="BB298" s="16">
        <v>44007</v>
      </c>
      <c r="BC298">
        <v>16350</v>
      </c>
      <c r="BD298">
        <v>16410</v>
      </c>
      <c r="BE298">
        <v>16170</v>
      </c>
      <c r="BF298">
        <v>16210.65</v>
      </c>
      <c r="BG298">
        <v>184</v>
      </c>
      <c r="BH298">
        <v>1496.89</v>
      </c>
      <c r="BI298">
        <v>16550</v>
      </c>
      <c r="BJ298">
        <v>5300</v>
      </c>
      <c r="BR298" t="s">
        <v>100</v>
      </c>
      <c r="BS298" s="16">
        <v>44007</v>
      </c>
      <c r="BT298">
        <v>16379.65</v>
      </c>
      <c r="BU298">
        <v>16414</v>
      </c>
      <c r="BV298">
        <v>16215.1</v>
      </c>
      <c r="BW298">
        <v>16300.75</v>
      </c>
      <c r="BX298">
        <v>61</v>
      </c>
      <c r="BY298">
        <v>497.38</v>
      </c>
      <c r="BZ298">
        <v>11250</v>
      </c>
      <c r="CA298">
        <v>900</v>
      </c>
    </row>
    <row r="299" spans="2:79" x14ac:dyDescent="0.3">
      <c r="B299" t="s">
        <v>100</v>
      </c>
      <c r="C299" s="16">
        <v>44042</v>
      </c>
      <c r="D299">
        <v>16555</v>
      </c>
      <c r="E299">
        <v>16555</v>
      </c>
      <c r="F299">
        <v>16201</v>
      </c>
      <c r="G299">
        <v>16346.1</v>
      </c>
      <c r="H299">
        <v>8</v>
      </c>
      <c r="I299">
        <v>65.099999999999994</v>
      </c>
      <c r="J299">
        <v>450</v>
      </c>
      <c r="K299">
        <v>200</v>
      </c>
      <c r="S299" t="s">
        <v>100</v>
      </c>
      <c r="T299" s="16">
        <v>44042</v>
      </c>
      <c r="U299">
        <v>16451.5</v>
      </c>
      <c r="V299">
        <v>16451.5</v>
      </c>
      <c r="W299">
        <v>16451.5</v>
      </c>
      <c r="X299">
        <v>16441.2</v>
      </c>
      <c r="Y299">
        <v>3</v>
      </c>
      <c r="Z299">
        <v>24.67</v>
      </c>
      <c r="AA299">
        <v>250</v>
      </c>
      <c r="AB299">
        <v>100</v>
      </c>
      <c r="AJ299" t="s">
        <v>100</v>
      </c>
      <c r="AK299" s="16">
        <v>44042</v>
      </c>
      <c r="AL299">
        <v>16375</v>
      </c>
      <c r="AM299">
        <v>16375</v>
      </c>
      <c r="AN299">
        <v>16375</v>
      </c>
      <c r="AO299">
        <v>16451.5</v>
      </c>
      <c r="AP299">
        <v>1</v>
      </c>
      <c r="AQ299">
        <v>8.18</v>
      </c>
      <c r="AR299">
        <v>150</v>
      </c>
      <c r="AS299">
        <v>0</v>
      </c>
      <c r="BA299" t="s">
        <v>100</v>
      </c>
      <c r="BB299" s="16">
        <v>44042</v>
      </c>
      <c r="BC299">
        <v>16347.3</v>
      </c>
      <c r="BD299">
        <v>16347.3</v>
      </c>
      <c r="BE299">
        <v>16347.3</v>
      </c>
      <c r="BF299">
        <v>16299.2</v>
      </c>
      <c r="BG299">
        <v>1</v>
      </c>
      <c r="BH299">
        <v>8.17</v>
      </c>
      <c r="BI299">
        <v>150</v>
      </c>
      <c r="BJ299">
        <v>0</v>
      </c>
      <c r="BR299" t="s">
        <v>100</v>
      </c>
      <c r="BS299" s="16">
        <v>44042</v>
      </c>
      <c r="BT299">
        <v>16350</v>
      </c>
      <c r="BU299">
        <v>16372.85</v>
      </c>
      <c r="BV299">
        <v>16290.9</v>
      </c>
      <c r="BW299">
        <v>16392.099999999999</v>
      </c>
      <c r="BX299">
        <v>4</v>
      </c>
      <c r="BY299">
        <v>32.69</v>
      </c>
      <c r="BZ299">
        <v>150</v>
      </c>
      <c r="CA299">
        <v>100</v>
      </c>
    </row>
    <row r="300" spans="2:79" x14ac:dyDescent="0.3">
      <c r="B300" t="s">
        <v>319</v>
      </c>
      <c r="C300" s="16">
        <v>43979</v>
      </c>
      <c r="D300">
        <v>9001.4</v>
      </c>
      <c r="E300">
        <v>9123.6</v>
      </c>
      <c r="F300">
        <v>8940</v>
      </c>
      <c r="G300">
        <v>9027.7999999999993</v>
      </c>
      <c r="H300">
        <v>239626</v>
      </c>
      <c r="I300">
        <v>1619599.23</v>
      </c>
      <c r="J300">
        <v>7361100</v>
      </c>
      <c r="K300">
        <v>-150225</v>
      </c>
      <c r="S300" t="s">
        <v>319</v>
      </c>
      <c r="T300" s="16">
        <v>43979</v>
      </c>
      <c r="U300">
        <v>9068.9</v>
      </c>
      <c r="V300">
        <v>9169.7000000000007</v>
      </c>
      <c r="W300">
        <v>9046.15</v>
      </c>
      <c r="X300">
        <v>9075.1</v>
      </c>
      <c r="Y300">
        <v>203480</v>
      </c>
      <c r="Z300">
        <v>1389883.12</v>
      </c>
      <c r="AA300">
        <v>7511325</v>
      </c>
      <c r="AB300">
        <v>-252825</v>
      </c>
      <c r="AJ300" t="s">
        <v>319</v>
      </c>
      <c r="AK300" s="16">
        <v>43979</v>
      </c>
      <c r="AL300">
        <v>8903.15</v>
      </c>
      <c r="AM300">
        <v>9097.7000000000007</v>
      </c>
      <c r="AN300">
        <v>8879</v>
      </c>
      <c r="AO300">
        <v>9066.65</v>
      </c>
      <c r="AP300">
        <v>251003</v>
      </c>
      <c r="AQ300">
        <v>1693370.36</v>
      </c>
      <c r="AR300">
        <v>7764150</v>
      </c>
      <c r="AS300">
        <v>-125025</v>
      </c>
      <c r="BA300" t="s">
        <v>319</v>
      </c>
      <c r="BB300" s="16">
        <v>43979</v>
      </c>
      <c r="BC300">
        <v>8971</v>
      </c>
      <c r="BD300">
        <v>9034.7999999999993</v>
      </c>
      <c r="BE300">
        <v>8852.6</v>
      </c>
      <c r="BF300">
        <v>8884.1</v>
      </c>
      <c r="BG300">
        <v>299479</v>
      </c>
      <c r="BH300">
        <v>2008127.66</v>
      </c>
      <c r="BI300">
        <v>7889175</v>
      </c>
      <c r="BJ300">
        <v>37425</v>
      </c>
      <c r="BR300" t="s">
        <v>319</v>
      </c>
      <c r="BS300" s="16">
        <v>43979</v>
      </c>
      <c r="BT300">
        <v>9108</v>
      </c>
      <c r="BU300">
        <v>9138.7000000000007</v>
      </c>
      <c r="BV300">
        <v>8811.0499999999993</v>
      </c>
      <c r="BW300">
        <v>8825.85</v>
      </c>
      <c r="BX300">
        <v>286896</v>
      </c>
      <c r="BY300">
        <v>1916127.08</v>
      </c>
      <c r="BZ300">
        <v>7851750</v>
      </c>
      <c r="CA300">
        <v>173400</v>
      </c>
    </row>
    <row r="301" spans="2:79" x14ac:dyDescent="0.3">
      <c r="B301" t="s">
        <v>319</v>
      </c>
      <c r="C301" s="16">
        <v>44007</v>
      </c>
      <c r="D301">
        <v>9023.75</v>
      </c>
      <c r="E301">
        <v>9124.25</v>
      </c>
      <c r="F301">
        <v>8942.2999999999993</v>
      </c>
      <c r="G301">
        <v>9026.5499999999993</v>
      </c>
      <c r="H301">
        <v>27820</v>
      </c>
      <c r="I301">
        <v>188082.98</v>
      </c>
      <c r="J301">
        <v>2318400</v>
      </c>
      <c r="K301">
        <v>322275</v>
      </c>
      <c r="S301" t="s">
        <v>319</v>
      </c>
      <c r="T301" s="16">
        <v>44007</v>
      </c>
      <c r="U301">
        <v>9070</v>
      </c>
      <c r="V301">
        <v>9166.4500000000007</v>
      </c>
      <c r="W301">
        <v>9040.2999999999993</v>
      </c>
      <c r="X301">
        <v>9075.6</v>
      </c>
      <c r="Y301">
        <v>15471</v>
      </c>
      <c r="Z301">
        <v>105698.32</v>
      </c>
      <c r="AA301">
        <v>1996125</v>
      </c>
      <c r="AB301">
        <v>150525</v>
      </c>
      <c r="AJ301" t="s">
        <v>319</v>
      </c>
      <c r="AK301" s="16">
        <v>44007</v>
      </c>
      <c r="AL301">
        <v>8898.25</v>
      </c>
      <c r="AM301">
        <v>9092.2000000000007</v>
      </c>
      <c r="AN301">
        <v>8879</v>
      </c>
      <c r="AO301">
        <v>9069.6</v>
      </c>
      <c r="AP301">
        <v>18909</v>
      </c>
      <c r="AQ301">
        <v>127592.42</v>
      </c>
      <c r="AR301">
        <v>1845600</v>
      </c>
      <c r="AS301">
        <v>369075</v>
      </c>
      <c r="BA301" t="s">
        <v>319</v>
      </c>
      <c r="BB301" s="16">
        <v>44007</v>
      </c>
      <c r="BC301">
        <v>8953.7000000000007</v>
      </c>
      <c r="BD301">
        <v>9029.9</v>
      </c>
      <c r="BE301">
        <v>8851.0499999999993</v>
      </c>
      <c r="BF301">
        <v>8879.9500000000007</v>
      </c>
      <c r="BG301">
        <v>17710</v>
      </c>
      <c r="BH301">
        <v>118620.66</v>
      </c>
      <c r="BI301">
        <v>1476525</v>
      </c>
      <c r="BJ301">
        <v>79725</v>
      </c>
      <c r="BR301" t="s">
        <v>319</v>
      </c>
      <c r="BS301" s="16">
        <v>44007</v>
      </c>
      <c r="BT301">
        <v>9129.7000000000007</v>
      </c>
      <c r="BU301">
        <v>9129.7000000000007</v>
      </c>
      <c r="BV301">
        <v>8815.0499999999993</v>
      </c>
      <c r="BW301">
        <v>8826.85</v>
      </c>
      <c r="BX301">
        <v>20943</v>
      </c>
      <c r="BY301">
        <v>140068.84</v>
      </c>
      <c r="BZ301">
        <v>1396800</v>
      </c>
      <c r="CA301">
        <v>434250</v>
      </c>
    </row>
    <row r="302" spans="2:79" x14ac:dyDescent="0.3">
      <c r="B302" t="s">
        <v>319</v>
      </c>
      <c r="C302" s="16">
        <v>44042</v>
      </c>
      <c r="D302">
        <v>9017.6</v>
      </c>
      <c r="E302">
        <v>9116.2000000000007</v>
      </c>
      <c r="F302">
        <v>8945</v>
      </c>
      <c r="G302">
        <v>9033.85</v>
      </c>
      <c r="H302">
        <v>1500</v>
      </c>
      <c r="I302">
        <v>10140.959999999999</v>
      </c>
      <c r="J302">
        <v>299025</v>
      </c>
      <c r="K302">
        <v>6750</v>
      </c>
      <c r="S302" t="s">
        <v>319</v>
      </c>
      <c r="T302" s="16">
        <v>44042</v>
      </c>
      <c r="U302">
        <v>9074.65</v>
      </c>
      <c r="V302">
        <v>9165</v>
      </c>
      <c r="W302">
        <v>9045.2000000000007</v>
      </c>
      <c r="X302">
        <v>9073.0499999999993</v>
      </c>
      <c r="Y302">
        <v>1284</v>
      </c>
      <c r="Z302">
        <v>8769.5400000000009</v>
      </c>
      <c r="AA302">
        <v>292275</v>
      </c>
      <c r="AB302">
        <v>11925</v>
      </c>
      <c r="AJ302" t="s">
        <v>319</v>
      </c>
      <c r="AK302" s="16">
        <v>44042</v>
      </c>
      <c r="AL302">
        <v>8972.65</v>
      </c>
      <c r="AM302">
        <v>9091</v>
      </c>
      <c r="AN302">
        <v>8880.2000000000007</v>
      </c>
      <c r="AO302">
        <v>9064.85</v>
      </c>
      <c r="AP302">
        <v>1705</v>
      </c>
      <c r="AQ302">
        <v>11510.38</v>
      </c>
      <c r="AR302">
        <v>280350</v>
      </c>
      <c r="AS302">
        <v>33300</v>
      </c>
      <c r="BA302" t="s">
        <v>319</v>
      </c>
      <c r="BB302" s="16">
        <v>44042</v>
      </c>
      <c r="BC302">
        <v>8943.7999999999993</v>
      </c>
      <c r="BD302">
        <v>9031.4</v>
      </c>
      <c r="BE302">
        <v>8852.0499999999993</v>
      </c>
      <c r="BF302">
        <v>8882.35</v>
      </c>
      <c r="BG302">
        <v>1960</v>
      </c>
      <c r="BH302">
        <v>13142.32</v>
      </c>
      <c r="BI302">
        <v>247050</v>
      </c>
      <c r="BJ302">
        <v>21450</v>
      </c>
      <c r="BR302" t="s">
        <v>319</v>
      </c>
      <c r="BS302" s="16">
        <v>44042</v>
      </c>
      <c r="BT302">
        <v>9125.7000000000007</v>
      </c>
      <c r="BU302">
        <v>9125.7000000000007</v>
      </c>
      <c r="BV302">
        <v>8814.9500000000007</v>
      </c>
      <c r="BW302">
        <v>8828.9500000000007</v>
      </c>
      <c r="BX302">
        <v>7518</v>
      </c>
      <c r="BY302">
        <v>50321.45</v>
      </c>
      <c r="BZ302">
        <v>225600</v>
      </c>
      <c r="CA302">
        <v>81600</v>
      </c>
    </row>
    <row r="303" spans="2:79" x14ac:dyDescent="0.3">
      <c r="B303" t="s">
        <v>101</v>
      </c>
      <c r="C303" s="16">
        <v>43979</v>
      </c>
      <c r="D303">
        <v>1455.8</v>
      </c>
      <c r="E303">
        <v>1568.4</v>
      </c>
      <c r="F303">
        <v>1452.9</v>
      </c>
      <c r="G303">
        <v>1506.25</v>
      </c>
      <c r="H303">
        <v>4942</v>
      </c>
      <c r="I303">
        <v>28238.05</v>
      </c>
      <c r="J303">
        <v>381375</v>
      </c>
      <c r="K303">
        <v>-3750</v>
      </c>
      <c r="S303" t="s">
        <v>101</v>
      </c>
      <c r="T303" s="16">
        <v>43979</v>
      </c>
      <c r="U303">
        <v>1424.1</v>
      </c>
      <c r="V303">
        <v>1450.05</v>
      </c>
      <c r="W303">
        <v>1398</v>
      </c>
      <c r="X303">
        <v>1440.05</v>
      </c>
      <c r="Y303">
        <v>869</v>
      </c>
      <c r="Z303">
        <v>4657.51</v>
      </c>
      <c r="AA303">
        <v>385125</v>
      </c>
      <c r="AB303">
        <v>-27750</v>
      </c>
      <c r="AJ303" t="s">
        <v>101</v>
      </c>
      <c r="AK303" s="16">
        <v>43979</v>
      </c>
      <c r="AL303">
        <v>1374.95</v>
      </c>
      <c r="AM303">
        <v>1423.6</v>
      </c>
      <c r="AN303">
        <v>1374.9</v>
      </c>
      <c r="AO303">
        <v>1414.85</v>
      </c>
      <c r="AP303">
        <v>1038</v>
      </c>
      <c r="AQ303">
        <v>5477.79</v>
      </c>
      <c r="AR303">
        <v>412875</v>
      </c>
      <c r="AS303">
        <v>7875</v>
      </c>
      <c r="BA303" t="s">
        <v>101</v>
      </c>
      <c r="BB303" s="16">
        <v>43979</v>
      </c>
      <c r="BC303">
        <v>1358</v>
      </c>
      <c r="BD303">
        <v>1407.45</v>
      </c>
      <c r="BE303">
        <v>1350</v>
      </c>
      <c r="BF303">
        <v>1375.65</v>
      </c>
      <c r="BG303">
        <v>1799</v>
      </c>
      <c r="BH303">
        <v>9345.2099999999991</v>
      </c>
      <c r="BI303">
        <v>405000</v>
      </c>
      <c r="BJ303">
        <v>-24000</v>
      </c>
      <c r="BR303" t="s">
        <v>101</v>
      </c>
      <c r="BS303" s="16">
        <v>43979</v>
      </c>
      <c r="BT303">
        <v>1362</v>
      </c>
      <c r="BU303">
        <v>1391.6</v>
      </c>
      <c r="BV303">
        <v>1331.05</v>
      </c>
      <c r="BW303">
        <v>1347.8</v>
      </c>
      <c r="BX303">
        <v>2157</v>
      </c>
      <c r="BY303">
        <v>11072.22</v>
      </c>
      <c r="BZ303">
        <v>429000</v>
      </c>
      <c r="CA303">
        <v>-30375</v>
      </c>
    </row>
    <row r="304" spans="2:79" x14ac:dyDescent="0.3">
      <c r="B304" t="s">
        <v>101</v>
      </c>
      <c r="C304" s="16">
        <v>44007</v>
      </c>
      <c r="D304">
        <v>1416.05</v>
      </c>
      <c r="E304">
        <v>1525</v>
      </c>
      <c r="F304">
        <v>1416.05</v>
      </c>
      <c r="G304">
        <v>1470.55</v>
      </c>
      <c r="H304">
        <v>393</v>
      </c>
      <c r="I304">
        <v>2189.9699999999998</v>
      </c>
      <c r="J304">
        <v>58875</v>
      </c>
      <c r="K304">
        <v>27750</v>
      </c>
      <c r="S304" t="s">
        <v>101</v>
      </c>
      <c r="T304" s="16">
        <v>44007</v>
      </c>
      <c r="U304">
        <v>1400.65</v>
      </c>
      <c r="V304">
        <v>1418.25</v>
      </c>
      <c r="W304">
        <v>1377</v>
      </c>
      <c r="X304">
        <v>1406.15</v>
      </c>
      <c r="Y304">
        <v>79</v>
      </c>
      <c r="Z304">
        <v>416.36</v>
      </c>
      <c r="AA304">
        <v>31125</v>
      </c>
      <c r="AB304">
        <v>11250</v>
      </c>
      <c r="AJ304" t="s">
        <v>101</v>
      </c>
      <c r="AK304" s="16">
        <v>44007</v>
      </c>
      <c r="AL304">
        <v>1365</v>
      </c>
      <c r="AM304">
        <v>1396.05</v>
      </c>
      <c r="AN304">
        <v>1363</v>
      </c>
      <c r="AO304">
        <v>1393.7</v>
      </c>
      <c r="AP304">
        <v>62</v>
      </c>
      <c r="AQ304">
        <v>322.56</v>
      </c>
      <c r="AR304">
        <v>19875</v>
      </c>
      <c r="AS304">
        <v>5625</v>
      </c>
      <c r="BA304" t="s">
        <v>101</v>
      </c>
      <c r="BB304" s="16">
        <v>44007</v>
      </c>
      <c r="BC304">
        <v>1340</v>
      </c>
      <c r="BD304">
        <v>1375</v>
      </c>
      <c r="BE304">
        <v>1340</v>
      </c>
      <c r="BF304">
        <v>1355</v>
      </c>
      <c r="BG304">
        <v>28</v>
      </c>
      <c r="BH304">
        <v>143</v>
      </c>
      <c r="BI304">
        <v>14250</v>
      </c>
      <c r="BJ304">
        <v>2250</v>
      </c>
      <c r="BR304" t="s">
        <v>101</v>
      </c>
      <c r="BS304" s="16">
        <v>44007</v>
      </c>
      <c r="BT304">
        <v>1322.2</v>
      </c>
      <c r="BU304">
        <v>1364.8</v>
      </c>
      <c r="BV304">
        <v>1322.2</v>
      </c>
      <c r="BW304">
        <v>1327</v>
      </c>
      <c r="BX304">
        <v>11</v>
      </c>
      <c r="BY304">
        <v>55.52</v>
      </c>
      <c r="BZ304">
        <v>12000</v>
      </c>
      <c r="CA304">
        <v>1125</v>
      </c>
    </row>
    <row r="305" spans="2:79" x14ac:dyDescent="0.3">
      <c r="B305" t="s">
        <v>101</v>
      </c>
      <c r="C305" s="16">
        <v>44042</v>
      </c>
      <c r="D305">
        <v>1459.3</v>
      </c>
      <c r="E305">
        <v>1459.3</v>
      </c>
      <c r="F305">
        <v>1459.3</v>
      </c>
      <c r="G305">
        <v>1519.15</v>
      </c>
      <c r="H305">
        <v>1</v>
      </c>
      <c r="I305">
        <v>5.47</v>
      </c>
      <c r="J305">
        <v>1125</v>
      </c>
      <c r="K305">
        <v>375</v>
      </c>
      <c r="S305" t="s">
        <v>101</v>
      </c>
      <c r="T305" s="16">
        <v>44042</v>
      </c>
      <c r="U305">
        <v>1402.05</v>
      </c>
      <c r="V305">
        <v>1414</v>
      </c>
      <c r="W305">
        <v>1393</v>
      </c>
      <c r="X305">
        <v>1455.15</v>
      </c>
      <c r="Y305">
        <v>5</v>
      </c>
      <c r="Z305">
        <v>26.31</v>
      </c>
      <c r="AA305">
        <v>750</v>
      </c>
      <c r="AB305">
        <v>0</v>
      </c>
      <c r="AJ305" t="s">
        <v>101</v>
      </c>
      <c r="AK305" s="16">
        <v>44042</v>
      </c>
      <c r="AL305">
        <v>0</v>
      </c>
      <c r="AM305">
        <v>0</v>
      </c>
      <c r="AN305">
        <v>0</v>
      </c>
      <c r="AO305">
        <v>1427.95</v>
      </c>
      <c r="AP305">
        <v>0</v>
      </c>
      <c r="AQ305">
        <v>0</v>
      </c>
      <c r="AR305">
        <v>750</v>
      </c>
      <c r="AS305">
        <v>0</v>
      </c>
      <c r="BA305" t="s">
        <v>101</v>
      </c>
      <c r="BB305" s="16">
        <v>44042</v>
      </c>
      <c r="BC305">
        <v>0</v>
      </c>
      <c r="BD305">
        <v>0</v>
      </c>
      <c r="BE305">
        <v>0</v>
      </c>
      <c r="BF305">
        <v>1386.45</v>
      </c>
      <c r="BG305">
        <v>0</v>
      </c>
      <c r="BH305">
        <v>0</v>
      </c>
      <c r="BI305">
        <v>750</v>
      </c>
      <c r="BJ305">
        <v>0</v>
      </c>
      <c r="BR305" t="s">
        <v>101</v>
      </c>
      <c r="BS305" s="16">
        <v>44042</v>
      </c>
      <c r="BT305">
        <v>0</v>
      </c>
      <c r="BU305">
        <v>0</v>
      </c>
      <c r="BV305">
        <v>0</v>
      </c>
      <c r="BW305">
        <v>1356.9</v>
      </c>
      <c r="BX305">
        <v>0</v>
      </c>
      <c r="BY305">
        <v>0</v>
      </c>
      <c r="BZ305">
        <v>750</v>
      </c>
      <c r="CA305">
        <v>0</v>
      </c>
    </row>
    <row r="306" spans="2:79" x14ac:dyDescent="0.3">
      <c r="B306" t="s">
        <v>102</v>
      </c>
      <c r="C306" s="16">
        <v>43979</v>
      </c>
      <c r="D306">
        <v>74</v>
      </c>
      <c r="E306">
        <v>74.5</v>
      </c>
      <c r="F306">
        <v>71.650000000000006</v>
      </c>
      <c r="G306">
        <v>72.55</v>
      </c>
      <c r="H306">
        <v>1354</v>
      </c>
      <c r="I306">
        <v>5907.11</v>
      </c>
      <c r="J306">
        <v>24300000</v>
      </c>
      <c r="K306">
        <v>-282000</v>
      </c>
      <c r="S306" t="s">
        <v>102</v>
      </c>
      <c r="T306" s="16">
        <v>43979</v>
      </c>
      <c r="U306">
        <v>71.599999999999994</v>
      </c>
      <c r="V306">
        <v>75.75</v>
      </c>
      <c r="W306">
        <v>71.400000000000006</v>
      </c>
      <c r="X306">
        <v>74.150000000000006</v>
      </c>
      <c r="Y306">
        <v>1831</v>
      </c>
      <c r="Z306">
        <v>8085.61</v>
      </c>
      <c r="AA306">
        <v>24582000</v>
      </c>
      <c r="AB306">
        <v>-1452000</v>
      </c>
      <c r="AJ306" t="s">
        <v>102</v>
      </c>
      <c r="AK306" s="16">
        <v>43979</v>
      </c>
      <c r="AL306">
        <v>71.05</v>
      </c>
      <c r="AM306">
        <v>72.400000000000006</v>
      </c>
      <c r="AN306">
        <v>70.900000000000006</v>
      </c>
      <c r="AO306">
        <v>71.25</v>
      </c>
      <c r="AP306">
        <v>621</v>
      </c>
      <c r="AQ306">
        <v>2664.88</v>
      </c>
      <c r="AR306">
        <v>26034000</v>
      </c>
      <c r="AS306">
        <v>-156000</v>
      </c>
      <c r="BA306" t="s">
        <v>102</v>
      </c>
      <c r="BB306" s="16">
        <v>43979</v>
      </c>
      <c r="BC306">
        <v>73.599999999999994</v>
      </c>
      <c r="BD306">
        <v>73.599999999999994</v>
      </c>
      <c r="BE306">
        <v>71.099999999999994</v>
      </c>
      <c r="BF306">
        <v>71.5</v>
      </c>
      <c r="BG306">
        <v>994</v>
      </c>
      <c r="BH306">
        <v>4312.45</v>
      </c>
      <c r="BI306">
        <v>26190000</v>
      </c>
      <c r="BJ306">
        <v>804000</v>
      </c>
      <c r="BR306" t="s">
        <v>102</v>
      </c>
      <c r="BS306" s="16">
        <v>43979</v>
      </c>
      <c r="BT306">
        <v>74</v>
      </c>
      <c r="BU306">
        <v>74.599999999999994</v>
      </c>
      <c r="BV306">
        <v>70.400000000000006</v>
      </c>
      <c r="BW306">
        <v>71.349999999999994</v>
      </c>
      <c r="BX306">
        <v>1408</v>
      </c>
      <c r="BY306">
        <v>6067.16</v>
      </c>
      <c r="BZ306">
        <v>25386000</v>
      </c>
      <c r="CA306">
        <v>-150000</v>
      </c>
    </row>
    <row r="307" spans="2:79" x14ac:dyDescent="0.3">
      <c r="B307" t="s">
        <v>102</v>
      </c>
      <c r="C307" s="16">
        <v>44007</v>
      </c>
      <c r="D307">
        <v>73.8</v>
      </c>
      <c r="E307">
        <v>74.7</v>
      </c>
      <c r="F307">
        <v>72</v>
      </c>
      <c r="G307">
        <v>72.849999999999994</v>
      </c>
      <c r="H307">
        <v>744</v>
      </c>
      <c r="I307">
        <v>3253.1</v>
      </c>
      <c r="J307">
        <v>6984000</v>
      </c>
      <c r="K307">
        <v>2220000</v>
      </c>
      <c r="S307" t="s">
        <v>102</v>
      </c>
      <c r="T307" s="16">
        <v>44007</v>
      </c>
      <c r="U307">
        <v>71.849999999999994</v>
      </c>
      <c r="V307">
        <v>75.900000000000006</v>
      </c>
      <c r="W307">
        <v>71.849999999999994</v>
      </c>
      <c r="X307">
        <v>74.3</v>
      </c>
      <c r="Y307">
        <v>987</v>
      </c>
      <c r="Z307">
        <v>4355.25</v>
      </c>
      <c r="AA307">
        <v>4764000</v>
      </c>
      <c r="AB307">
        <v>3534000</v>
      </c>
      <c r="AJ307" t="s">
        <v>102</v>
      </c>
      <c r="AK307" s="16">
        <v>44007</v>
      </c>
      <c r="AL307">
        <v>71.45</v>
      </c>
      <c r="AM307">
        <v>72.400000000000006</v>
      </c>
      <c r="AN307">
        <v>71.25</v>
      </c>
      <c r="AO307">
        <v>71.400000000000006</v>
      </c>
      <c r="AP307">
        <v>138</v>
      </c>
      <c r="AQ307">
        <v>593.27</v>
      </c>
      <c r="AR307">
        <v>1230000</v>
      </c>
      <c r="AS307">
        <v>576000</v>
      </c>
      <c r="BA307" t="s">
        <v>102</v>
      </c>
      <c r="BB307" s="16">
        <v>44007</v>
      </c>
      <c r="BC307">
        <v>72.5</v>
      </c>
      <c r="BD307">
        <v>73.650000000000006</v>
      </c>
      <c r="BE307">
        <v>71.400000000000006</v>
      </c>
      <c r="BF307">
        <v>71.7</v>
      </c>
      <c r="BG307">
        <v>116</v>
      </c>
      <c r="BH307">
        <v>504.25</v>
      </c>
      <c r="BI307">
        <v>654000</v>
      </c>
      <c r="BJ307">
        <v>228000</v>
      </c>
      <c r="BR307" t="s">
        <v>102</v>
      </c>
      <c r="BS307" s="16">
        <v>44007</v>
      </c>
      <c r="BT307">
        <v>74.400000000000006</v>
      </c>
      <c r="BU307">
        <v>74.400000000000006</v>
      </c>
      <c r="BV307">
        <v>70.650000000000006</v>
      </c>
      <c r="BW307">
        <v>71.400000000000006</v>
      </c>
      <c r="BX307">
        <v>74</v>
      </c>
      <c r="BY307">
        <v>318.7</v>
      </c>
      <c r="BZ307">
        <v>426000</v>
      </c>
      <c r="CA307">
        <v>48000</v>
      </c>
    </row>
    <row r="308" spans="2:79" x14ac:dyDescent="0.3">
      <c r="B308" t="s">
        <v>102</v>
      </c>
      <c r="C308" s="16">
        <v>44042</v>
      </c>
      <c r="D308">
        <v>0</v>
      </c>
      <c r="E308">
        <v>0</v>
      </c>
      <c r="F308">
        <v>0</v>
      </c>
      <c r="G308">
        <v>73.05</v>
      </c>
      <c r="H308">
        <v>0</v>
      </c>
      <c r="I308">
        <v>0</v>
      </c>
      <c r="J308">
        <v>6700</v>
      </c>
      <c r="K308">
        <v>0</v>
      </c>
      <c r="S308" t="s">
        <v>102</v>
      </c>
      <c r="T308" s="16">
        <v>44042</v>
      </c>
      <c r="U308">
        <v>0</v>
      </c>
      <c r="V308">
        <v>0</v>
      </c>
      <c r="W308">
        <v>0</v>
      </c>
      <c r="X308">
        <v>74.900000000000006</v>
      </c>
      <c r="Y308">
        <v>0</v>
      </c>
      <c r="Z308">
        <v>0</v>
      </c>
      <c r="AA308">
        <v>6700</v>
      </c>
      <c r="AB308">
        <v>0</v>
      </c>
      <c r="AJ308" t="s">
        <v>102</v>
      </c>
      <c r="AK308" s="16">
        <v>44042</v>
      </c>
      <c r="AL308">
        <v>0</v>
      </c>
      <c r="AM308">
        <v>0</v>
      </c>
      <c r="AN308">
        <v>0</v>
      </c>
      <c r="AO308">
        <v>71.75</v>
      </c>
      <c r="AP308">
        <v>0</v>
      </c>
      <c r="AQ308">
        <v>0</v>
      </c>
      <c r="AR308">
        <v>6700</v>
      </c>
      <c r="AS308">
        <v>0</v>
      </c>
      <c r="BA308" t="s">
        <v>102</v>
      </c>
      <c r="BB308" s="16">
        <v>44042</v>
      </c>
      <c r="BC308">
        <v>0</v>
      </c>
      <c r="BD308">
        <v>0</v>
      </c>
      <c r="BE308">
        <v>0</v>
      </c>
      <c r="BF308">
        <v>72.05</v>
      </c>
      <c r="BG308">
        <v>0</v>
      </c>
      <c r="BH308">
        <v>0</v>
      </c>
      <c r="BI308">
        <v>6700</v>
      </c>
      <c r="BJ308">
        <v>0</v>
      </c>
      <c r="BR308" t="s">
        <v>102</v>
      </c>
      <c r="BS308" s="16">
        <v>44042</v>
      </c>
      <c r="BT308">
        <v>72</v>
      </c>
      <c r="BU308">
        <v>72</v>
      </c>
      <c r="BV308">
        <v>72</v>
      </c>
      <c r="BW308">
        <v>71.75</v>
      </c>
      <c r="BX308">
        <v>1</v>
      </c>
      <c r="BY308">
        <v>4.82</v>
      </c>
      <c r="BZ308">
        <v>6700</v>
      </c>
      <c r="CA308">
        <v>0</v>
      </c>
    </row>
    <row r="309" spans="2:79" x14ac:dyDescent="0.3">
      <c r="B309" t="s">
        <v>103</v>
      </c>
      <c r="C309" s="16">
        <v>43979</v>
      </c>
      <c r="D309">
        <v>89.1</v>
      </c>
      <c r="E309">
        <v>91.1</v>
      </c>
      <c r="F309">
        <v>88.2</v>
      </c>
      <c r="G309">
        <v>90.65</v>
      </c>
      <c r="H309">
        <v>2939</v>
      </c>
      <c r="I309">
        <v>12649.26</v>
      </c>
      <c r="J309">
        <v>41054400</v>
      </c>
      <c r="K309">
        <v>-3532800</v>
      </c>
      <c r="S309" t="s">
        <v>103</v>
      </c>
      <c r="T309" s="16">
        <v>43979</v>
      </c>
      <c r="U309">
        <v>91.85</v>
      </c>
      <c r="V309">
        <v>92</v>
      </c>
      <c r="W309">
        <v>89.65</v>
      </c>
      <c r="X309">
        <v>90.1</v>
      </c>
      <c r="Y309">
        <v>2780</v>
      </c>
      <c r="Z309">
        <v>12089.44</v>
      </c>
      <c r="AA309">
        <v>44587200</v>
      </c>
      <c r="AB309">
        <v>-412800</v>
      </c>
      <c r="AJ309" t="s">
        <v>103</v>
      </c>
      <c r="AK309" s="16">
        <v>43979</v>
      </c>
      <c r="AL309">
        <v>89.8</v>
      </c>
      <c r="AM309">
        <v>93.45</v>
      </c>
      <c r="AN309">
        <v>89.5</v>
      </c>
      <c r="AO309">
        <v>92.7</v>
      </c>
      <c r="AP309">
        <v>1780</v>
      </c>
      <c r="AQ309">
        <v>7885.34</v>
      </c>
      <c r="AR309">
        <v>45000000</v>
      </c>
      <c r="AS309">
        <v>-1065600</v>
      </c>
      <c r="BA309" t="s">
        <v>103</v>
      </c>
      <c r="BB309" s="16">
        <v>43979</v>
      </c>
      <c r="BC309">
        <v>89.3</v>
      </c>
      <c r="BD309">
        <v>91.95</v>
      </c>
      <c r="BE309">
        <v>88.2</v>
      </c>
      <c r="BF309">
        <v>91.1</v>
      </c>
      <c r="BG309">
        <v>1934</v>
      </c>
      <c r="BH309">
        <v>8437.57</v>
      </c>
      <c r="BI309">
        <v>46065600</v>
      </c>
      <c r="BJ309">
        <v>-9600</v>
      </c>
      <c r="BR309" t="s">
        <v>103</v>
      </c>
      <c r="BS309" s="16">
        <v>43979</v>
      </c>
      <c r="BT309">
        <v>90</v>
      </c>
      <c r="BU309">
        <v>90</v>
      </c>
      <c r="BV309">
        <v>88</v>
      </c>
      <c r="BW309">
        <v>89.1</v>
      </c>
      <c r="BX309">
        <v>2038</v>
      </c>
      <c r="BY309">
        <v>8714.7000000000007</v>
      </c>
      <c r="BZ309">
        <v>46075200</v>
      </c>
      <c r="CA309">
        <v>72000</v>
      </c>
    </row>
    <row r="310" spans="2:79" x14ac:dyDescent="0.3">
      <c r="B310" t="s">
        <v>103</v>
      </c>
      <c r="C310" s="16">
        <v>44007</v>
      </c>
      <c r="D310">
        <v>89.65</v>
      </c>
      <c r="E310">
        <v>91.25</v>
      </c>
      <c r="F310">
        <v>88.5</v>
      </c>
      <c r="G310">
        <v>90.8</v>
      </c>
      <c r="H310">
        <v>1631</v>
      </c>
      <c r="I310">
        <v>7050.47</v>
      </c>
      <c r="J310">
        <v>9081600</v>
      </c>
      <c r="K310">
        <v>5683200</v>
      </c>
      <c r="S310" t="s">
        <v>103</v>
      </c>
      <c r="T310" s="16">
        <v>44007</v>
      </c>
      <c r="U310">
        <v>91.7</v>
      </c>
      <c r="V310">
        <v>92.25</v>
      </c>
      <c r="W310">
        <v>89.9</v>
      </c>
      <c r="X310">
        <v>90.35</v>
      </c>
      <c r="Y310">
        <v>348</v>
      </c>
      <c r="Z310">
        <v>1516.13</v>
      </c>
      <c r="AA310">
        <v>3398400</v>
      </c>
      <c r="AB310">
        <v>345600</v>
      </c>
      <c r="AJ310" t="s">
        <v>103</v>
      </c>
      <c r="AK310" s="16">
        <v>44007</v>
      </c>
      <c r="AL310">
        <v>91.1</v>
      </c>
      <c r="AM310">
        <v>93.55</v>
      </c>
      <c r="AN310">
        <v>91.1</v>
      </c>
      <c r="AO310">
        <v>92.95</v>
      </c>
      <c r="AP310">
        <v>415</v>
      </c>
      <c r="AQ310">
        <v>1840.75</v>
      </c>
      <c r="AR310">
        <v>3052800</v>
      </c>
      <c r="AS310">
        <v>1046400</v>
      </c>
      <c r="BA310" t="s">
        <v>103</v>
      </c>
      <c r="BB310" s="16">
        <v>44007</v>
      </c>
      <c r="BC310">
        <v>89.45</v>
      </c>
      <c r="BD310">
        <v>92.2</v>
      </c>
      <c r="BE310">
        <v>89.45</v>
      </c>
      <c r="BF310">
        <v>91.4</v>
      </c>
      <c r="BG310">
        <v>351</v>
      </c>
      <c r="BH310">
        <v>1539.78</v>
      </c>
      <c r="BI310">
        <v>2006400</v>
      </c>
      <c r="BJ310">
        <v>580800</v>
      </c>
      <c r="BR310" t="s">
        <v>103</v>
      </c>
      <c r="BS310" s="16">
        <v>44007</v>
      </c>
      <c r="BT310">
        <v>90</v>
      </c>
      <c r="BU310">
        <v>90.2</v>
      </c>
      <c r="BV310">
        <v>88.45</v>
      </c>
      <c r="BW310">
        <v>89.4</v>
      </c>
      <c r="BX310">
        <v>239</v>
      </c>
      <c r="BY310">
        <v>1025.56</v>
      </c>
      <c r="BZ310">
        <v>1425600</v>
      </c>
      <c r="CA310">
        <v>576000</v>
      </c>
    </row>
    <row r="311" spans="2:79" x14ac:dyDescent="0.3">
      <c r="B311" t="s">
        <v>103</v>
      </c>
      <c r="C311" s="16">
        <v>44042</v>
      </c>
      <c r="D311">
        <v>0</v>
      </c>
      <c r="E311">
        <v>0</v>
      </c>
      <c r="F311">
        <v>0</v>
      </c>
      <c r="G311">
        <v>91.7</v>
      </c>
      <c r="H311">
        <v>0</v>
      </c>
      <c r="I311">
        <v>0</v>
      </c>
      <c r="J311">
        <v>5700</v>
      </c>
      <c r="K311">
        <v>0</v>
      </c>
      <c r="S311" t="s">
        <v>103</v>
      </c>
      <c r="T311" s="16">
        <v>44042</v>
      </c>
      <c r="U311">
        <v>0</v>
      </c>
      <c r="V311">
        <v>0</v>
      </c>
      <c r="W311">
        <v>0</v>
      </c>
      <c r="X311">
        <v>91.05</v>
      </c>
      <c r="Y311">
        <v>0</v>
      </c>
      <c r="Z311">
        <v>0</v>
      </c>
      <c r="AA311">
        <v>5700</v>
      </c>
      <c r="AB311">
        <v>0</v>
      </c>
      <c r="AJ311" t="s">
        <v>103</v>
      </c>
      <c r="AK311" s="16">
        <v>44042</v>
      </c>
      <c r="AL311">
        <v>0</v>
      </c>
      <c r="AM311">
        <v>0</v>
      </c>
      <c r="AN311">
        <v>0</v>
      </c>
      <c r="AO311">
        <v>93.75</v>
      </c>
      <c r="AP311">
        <v>0</v>
      </c>
      <c r="AQ311">
        <v>0</v>
      </c>
      <c r="AR311">
        <v>5700</v>
      </c>
      <c r="AS311">
        <v>0</v>
      </c>
      <c r="BA311" t="s">
        <v>103</v>
      </c>
      <c r="BB311" s="16">
        <v>44042</v>
      </c>
      <c r="BC311">
        <v>0</v>
      </c>
      <c r="BD311">
        <v>0</v>
      </c>
      <c r="BE311">
        <v>0</v>
      </c>
      <c r="BF311">
        <v>91.9</v>
      </c>
      <c r="BG311">
        <v>0</v>
      </c>
      <c r="BH311">
        <v>0</v>
      </c>
      <c r="BI311">
        <v>5700</v>
      </c>
      <c r="BJ311">
        <v>0</v>
      </c>
      <c r="BR311" t="s">
        <v>103</v>
      </c>
      <c r="BS311" s="16">
        <v>44042</v>
      </c>
      <c r="BT311">
        <v>0</v>
      </c>
      <c r="BU311">
        <v>0</v>
      </c>
      <c r="BV311">
        <v>0</v>
      </c>
      <c r="BW311">
        <v>89.75</v>
      </c>
      <c r="BX311">
        <v>0</v>
      </c>
      <c r="BY311">
        <v>0</v>
      </c>
      <c r="BZ311">
        <v>5700</v>
      </c>
      <c r="CA311">
        <v>0</v>
      </c>
    </row>
    <row r="312" spans="2:79" x14ac:dyDescent="0.3">
      <c r="B312" t="s">
        <v>105</v>
      </c>
      <c r="C312" s="16">
        <v>43979</v>
      </c>
      <c r="D312">
        <v>75.7</v>
      </c>
      <c r="E312">
        <v>76.8</v>
      </c>
      <c r="F312">
        <v>75.099999999999994</v>
      </c>
      <c r="G312">
        <v>76.3</v>
      </c>
      <c r="H312">
        <v>3336</v>
      </c>
      <c r="I312">
        <v>10386.120000000001</v>
      </c>
      <c r="J312">
        <v>49552600</v>
      </c>
      <c r="K312">
        <v>-1496500</v>
      </c>
      <c r="S312" t="s">
        <v>105</v>
      </c>
      <c r="T312" s="16">
        <v>43979</v>
      </c>
      <c r="U312">
        <v>78.5</v>
      </c>
      <c r="V312">
        <v>78.599999999999994</v>
      </c>
      <c r="W312">
        <v>76.150000000000006</v>
      </c>
      <c r="X312">
        <v>76.75</v>
      </c>
      <c r="Y312">
        <v>3098</v>
      </c>
      <c r="Z312">
        <v>9776.11</v>
      </c>
      <c r="AA312">
        <v>51049100</v>
      </c>
      <c r="AB312">
        <v>-1562100</v>
      </c>
      <c r="AJ312" t="s">
        <v>105</v>
      </c>
      <c r="AK312" s="16">
        <v>43979</v>
      </c>
      <c r="AL312">
        <v>76.849999999999994</v>
      </c>
      <c r="AM312">
        <v>78.650000000000006</v>
      </c>
      <c r="AN312">
        <v>76.349999999999994</v>
      </c>
      <c r="AO312">
        <v>78.150000000000006</v>
      </c>
      <c r="AP312">
        <v>1906</v>
      </c>
      <c r="AQ312">
        <v>6096.35</v>
      </c>
      <c r="AR312">
        <v>52611200</v>
      </c>
      <c r="AS312">
        <v>86100</v>
      </c>
      <c r="BA312" t="s">
        <v>105</v>
      </c>
      <c r="BB312" s="16">
        <v>43979</v>
      </c>
      <c r="BC312">
        <v>74.05</v>
      </c>
      <c r="BD312">
        <v>78.900000000000006</v>
      </c>
      <c r="BE312">
        <v>74.05</v>
      </c>
      <c r="BF312">
        <v>77.099999999999994</v>
      </c>
      <c r="BG312">
        <v>5128</v>
      </c>
      <c r="BH312">
        <v>16283.12</v>
      </c>
      <c r="BI312">
        <v>52525100</v>
      </c>
      <c r="BJ312">
        <v>-393600</v>
      </c>
      <c r="BR312" t="s">
        <v>105</v>
      </c>
      <c r="BS312" s="16">
        <v>43979</v>
      </c>
      <c r="BT312">
        <v>76.45</v>
      </c>
      <c r="BU312">
        <v>76.7</v>
      </c>
      <c r="BV312">
        <v>72.7</v>
      </c>
      <c r="BW312">
        <v>73.05</v>
      </c>
      <c r="BX312">
        <v>2759</v>
      </c>
      <c r="BY312">
        <v>8402.2000000000007</v>
      </c>
      <c r="BZ312">
        <v>52918700</v>
      </c>
      <c r="CA312">
        <v>221400</v>
      </c>
    </row>
    <row r="313" spans="2:79" x14ac:dyDescent="0.3">
      <c r="B313" t="s">
        <v>105</v>
      </c>
      <c r="C313" s="16">
        <v>44007</v>
      </c>
      <c r="D313">
        <v>75.75</v>
      </c>
      <c r="E313">
        <v>76.75</v>
      </c>
      <c r="F313">
        <v>75</v>
      </c>
      <c r="G313">
        <v>76.45</v>
      </c>
      <c r="H313">
        <v>1670</v>
      </c>
      <c r="I313">
        <v>5199.41</v>
      </c>
      <c r="J313">
        <v>6596900</v>
      </c>
      <c r="K313">
        <v>2902800</v>
      </c>
      <c r="S313" t="s">
        <v>105</v>
      </c>
      <c r="T313" s="16">
        <v>44007</v>
      </c>
      <c r="U313">
        <v>78.45</v>
      </c>
      <c r="V313">
        <v>78.45</v>
      </c>
      <c r="W313">
        <v>76.25</v>
      </c>
      <c r="X313">
        <v>76.849999999999994</v>
      </c>
      <c r="Y313">
        <v>545</v>
      </c>
      <c r="Z313">
        <v>1726.22</v>
      </c>
      <c r="AA313">
        <v>3694100</v>
      </c>
      <c r="AB313">
        <v>709300</v>
      </c>
      <c r="AJ313" t="s">
        <v>105</v>
      </c>
      <c r="AK313" s="16">
        <v>44007</v>
      </c>
      <c r="AL313">
        <v>76.8</v>
      </c>
      <c r="AM313">
        <v>78.75</v>
      </c>
      <c r="AN313">
        <v>76.75</v>
      </c>
      <c r="AO313">
        <v>78.3</v>
      </c>
      <c r="AP313">
        <v>282</v>
      </c>
      <c r="AQ313">
        <v>903.64</v>
      </c>
      <c r="AR313">
        <v>2984800</v>
      </c>
      <c r="AS313">
        <v>438700</v>
      </c>
      <c r="BA313" t="s">
        <v>105</v>
      </c>
      <c r="BB313" s="16">
        <v>44007</v>
      </c>
      <c r="BC313">
        <v>74.7</v>
      </c>
      <c r="BD313">
        <v>78.900000000000006</v>
      </c>
      <c r="BE313">
        <v>74.650000000000006</v>
      </c>
      <c r="BF313">
        <v>77.2</v>
      </c>
      <c r="BG313">
        <v>610</v>
      </c>
      <c r="BH313">
        <v>1939.22</v>
      </c>
      <c r="BI313">
        <v>2546100</v>
      </c>
      <c r="BJ313">
        <v>635500</v>
      </c>
      <c r="BR313" t="s">
        <v>105</v>
      </c>
      <c r="BS313" s="16">
        <v>44007</v>
      </c>
      <c r="BT313">
        <v>76.599999999999994</v>
      </c>
      <c r="BU313">
        <v>76.599999999999994</v>
      </c>
      <c r="BV313">
        <v>72.900000000000006</v>
      </c>
      <c r="BW313">
        <v>73.2</v>
      </c>
      <c r="BX313">
        <v>211</v>
      </c>
      <c r="BY313">
        <v>643.54</v>
      </c>
      <c r="BZ313">
        <v>1910600</v>
      </c>
      <c r="CA313">
        <v>356700</v>
      </c>
    </row>
    <row r="314" spans="2:79" x14ac:dyDescent="0.3">
      <c r="B314" t="s">
        <v>105</v>
      </c>
      <c r="C314" s="16">
        <v>44042</v>
      </c>
      <c r="D314">
        <v>76.400000000000006</v>
      </c>
      <c r="E314">
        <v>76.5</v>
      </c>
      <c r="F314">
        <v>76.400000000000006</v>
      </c>
      <c r="G314">
        <v>76.75</v>
      </c>
      <c r="H314">
        <v>2</v>
      </c>
      <c r="I314">
        <v>11.77</v>
      </c>
      <c r="J314">
        <v>46200</v>
      </c>
      <c r="K314">
        <v>7700</v>
      </c>
      <c r="S314" t="s">
        <v>105</v>
      </c>
      <c r="T314" s="16">
        <v>44042</v>
      </c>
      <c r="U314">
        <v>0</v>
      </c>
      <c r="V314">
        <v>0</v>
      </c>
      <c r="W314">
        <v>0</v>
      </c>
      <c r="X314">
        <v>77.7</v>
      </c>
      <c r="Y314">
        <v>0</v>
      </c>
      <c r="Z314">
        <v>0</v>
      </c>
      <c r="AA314">
        <v>38500</v>
      </c>
      <c r="AB314">
        <v>0</v>
      </c>
      <c r="AJ314" t="s">
        <v>105</v>
      </c>
      <c r="AK314" s="16">
        <v>44042</v>
      </c>
      <c r="AL314">
        <v>0</v>
      </c>
      <c r="AM314">
        <v>0</v>
      </c>
      <c r="AN314">
        <v>0</v>
      </c>
      <c r="AO314">
        <v>78.7</v>
      </c>
      <c r="AP314">
        <v>0</v>
      </c>
      <c r="AQ314">
        <v>0</v>
      </c>
      <c r="AR314">
        <v>38500</v>
      </c>
      <c r="AS314">
        <v>0</v>
      </c>
      <c r="BA314" t="s">
        <v>105</v>
      </c>
      <c r="BB314" s="16">
        <v>44042</v>
      </c>
      <c r="BC314">
        <v>0</v>
      </c>
      <c r="BD314">
        <v>0</v>
      </c>
      <c r="BE314">
        <v>0</v>
      </c>
      <c r="BF314">
        <v>77.849999999999994</v>
      </c>
      <c r="BG314">
        <v>0</v>
      </c>
      <c r="BH314">
        <v>0</v>
      </c>
      <c r="BI314">
        <v>38500</v>
      </c>
      <c r="BJ314">
        <v>0</v>
      </c>
      <c r="BR314" t="s">
        <v>105</v>
      </c>
      <c r="BS314" s="16">
        <v>44042</v>
      </c>
      <c r="BT314">
        <v>0</v>
      </c>
      <c r="BU314">
        <v>0</v>
      </c>
      <c r="BV314">
        <v>0</v>
      </c>
      <c r="BW314">
        <v>73.599999999999994</v>
      </c>
      <c r="BX314">
        <v>0</v>
      </c>
      <c r="BY314">
        <v>0</v>
      </c>
      <c r="BZ314">
        <v>38500</v>
      </c>
      <c r="CA314">
        <v>0</v>
      </c>
    </row>
    <row r="315" spans="2:79" x14ac:dyDescent="0.3">
      <c r="B315" t="s">
        <v>106</v>
      </c>
      <c r="C315" s="16">
        <v>43979</v>
      </c>
      <c r="D315">
        <v>18550</v>
      </c>
      <c r="E315">
        <v>18750</v>
      </c>
      <c r="F315">
        <v>18010</v>
      </c>
      <c r="G315">
        <v>18168.849999999999</v>
      </c>
      <c r="H315">
        <v>1355</v>
      </c>
      <c r="I315">
        <v>6184.37</v>
      </c>
      <c r="J315">
        <v>128800</v>
      </c>
      <c r="K315">
        <v>-6275</v>
      </c>
      <c r="S315" t="s">
        <v>106</v>
      </c>
      <c r="T315" s="16">
        <v>43979</v>
      </c>
      <c r="U315">
        <v>18671.75</v>
      </c>
      <c r="V315">
        <v>18975.099999999999</v>
      </c>
      <c r="W315">
        <v>18150.150000000001</v>
      </c>
      <c r="X315">
        <v>18404.099999999999</v>
      </c>
      <c r="Y315">
        <v>1679</v>
      </c>
      <c r="Z315">
        <v>7815.77</v>
      </c>
      <c r="AA315">
        <v>135075</v>
      </c>
      <c r="AB315">
        <v>-2425</v>
      </c>
      <c r="AJ315" t="s">
        <v>106</v>
      </c>
      <c r="AK315" s="16">
        <v>43979</v>
      </c>
      <c r="AL315">
        <v>17799.650000000001</v>
      </c>
      <c r="AM315">
        <v>18749.650000000001</v>
      </c>
      <c r="AN315">
        <v>17775</v>
      </c>
      <c r="AO315">
        <v>18644</v>
      </c>
      <c r="AP315">
        <v>1453</v>
      </c>
      <c r="AQ315">
        <v>6650.89</v>
      </c>
      <c r="AR315">
        <v>137500</v>
      </c>
      <c r="AS315">
        <v>5550</v>
      </c>
      <c r="BA315" t="s">
        <v>106</v>
      </c>
      <c r="BB315" s="16">
        <v>43979</v>
      </c>
      <c r="BC315">
        <v>17839.099999999999</v>
      </c>
      <c r="BD315">
        <v>18263.95</v>
      </c>
      <c r="BE315">
        <v>17400</v>
      </c>
      <c r="BF315">
        <v>17530.95</v>
      </c>
      <c r="BG315">
        <v>1295</v>
      </c>
      <c r="BH315">
        <v>5774.78</v>
      </c>
      <c r="BI315">
        <v>131950</v>
      </c>
      <c r="BJ315">
        <v>-1475</v>
      </c>
      <c r="BR315" t="s">
        <v>106</v>
      </c>
      <c r="BS315" s="16">
        <v>43979</v>
      </c>
      <c r="BT315">
        <v>17531.55</v>
      </c>
      <c r="BU315">
        <v>18049.95</v>
      </c>
      <c r="BV315">
        <v>17040</v>
      </c>
      <c r="BW315">
        <v>17681.650000000001</v>
      </c>
      <c r="BX315">
        <v>1791</v>
      </c>
      <c r="BY315">
        <v>7814.13</v>
      </c>
      <c r="BZ315">
        <v>133425</v>
      </c>
      <c r="CA315">
        <v>9050</v>
      </c>
    </row>
    <row r="316" spans="2:79" x14ac:dyDescent="0.3">
      <c r="B316" t="s">
        <v>106</v>
      </c>
      <c r="C316" s="16">
        <v>44007</v>
      </c>
      <c r="D316">
        <v>18399.8</v>
      </c>
      <c r="E316">
        <v>18399.95</v>
      </c>
      <c r="F316">
        <v>17749.849999999999</v>
      </c>
      <c r="G316">
        <v>17925.2</v>
      </c>
      <c r="H316">
        <v>493</v>
      </c>
      <c r="I316">
        <v>2208.5500000000002</v>
      </c>
      <c r="J316">
        <v>15450</v>
      </c>
      <c r="K316">
        <v>6100</v>
      </c>
      <c r="S316" t="s">
        <v>106</v>
      </c>
      <c r="T316" s="16">
        <v>44007</v>
      </c>
      <c r="U316">
        <v>18466</v>
      </c>
      <c r="V316">
        <v>18625.099999999999</v>
      </c>
      <c r="W316">
        <v>18000.05</v>
      </c>
      <c r="X316">
        <v>18100.75</v>
      </c>
      <c r="Y316">
        <v>289</v>
      </c>
      <c r="Z316">
        <v>1333.93</v>
      </c>
      <c r="AA316">
        <v>9350</v>
      </c>
      <c r="AB316">
        <v>6275</v>
      </c>
      <c r="AJ316" t="s">
        <v>106</v>
      </c>
      <c r="AK316" s="16">
        <v>44007</v>
      </c>
      <c r="AL316">
        <v>17772.599999999999</v>
      </c>
      <c r="AM316">
        <v>18469.95</v>
      </c>
      <c r="AN316">
        <v>17772.599999999999</v>
      </c>
      <c r="AO316">
        <v>18409.8</v>
      </c>
      <c r="AP316">
        <v>93</v>
      </c>
      <c r="AQ316">
        <v>419.97</v>
      </c>
      <c r="AR316">
        <v>3075</v>
      </c>
      <c r="AS316">
        <v>800</v>
      </c>
      <c r="BA316" t="s">
        <v>106</v>
      </c>
      <c r="BB316" s="16">
        <v>44007</v>
      </c>
      <c r="BC316">
        <v>17642</v>
      </c>
      <c r="BD316">
        <v>18013.45</v>
      </c>
      <c r="BE316">
        <v>17239.3</v>
      </c>
      <c r="BF316">
        <v>17323.400000000001</v>
      </c>
      <c r="BG316">
        <v>58</v>
      </c>
      <c r="BH316">
        <v>253.69</v>
      </c>
      <c r="BI316">
        <v>2275</v>
      </c>
      <c r="BJ316">
        <v>775</v>
      </c>
      <c r="BR316" t="s">
        <v>106</v>
      </c>
      <c r="BS316" s="16">
        <v>44007</v>
      </c>
      <c r="BT316">
        <v>17320</v>
      </c>
      <c r="BU316">
        <v>17750</v>
      </c>
      <c r="BV316">
        <v>16930.650000000001</v>
      </c>
      <c r="BW316">
        <v>17495.900000000001</v>
      </c>
      <c r="BX316">
        <v>30</v>
      </c>
      <c r="BY316">
        <v>129.6</v>
      </c>
      <c r="BZ316">
        <v>1500</v>
      </c>
      <c r="CA316">
        <v>275</v>
      </c>
    </row>
    <row r="317" spans="2:79" x14ac:dyDescent="0.3">
      <c r="B317" t="s">
        <v>106</v>
      </c>
      <c r="C317" s="16">
        <v>44042</v>
      </c>
      <c r="D317">
        <v>0</v>
      </c>
      <c r="E317">
        <v>0</v>
      </c>
      <c r="F317">
        <v>0</v>
      </c>
      <c r="G317">
        <v>18257.650000000001</v>
      </c>
      <c r="H317">
        <v>0</v>
      </c>
      <c r="I317">
        <v>0</v>
      </c>
      <c r="J317">
        <v>0</v>
      </c>
      <c r="K317">
        <v>0</v>
      </c>
      <c r="S317" t="s">
        <v>106</v>
      </c>
      <c r="T317" s="16">
        <v>44042</v>
      </c>
      <c r="U317">
        <v>0</v>
      </c>
      <c r="V317">
        <v>0</v>
      </c>
      <c r="W317">
        <v>0</v>
      </c>
      <c r="X317">
        <v>18555.900000000001</v>
      </c>
      <c r="Y317">
        <v>0</v>
      </c>
      <c r="Z317">
        <v>0</v>
      </c>
      <c r="AA317">
        <v>0</v>
      </c>
      <c r="AB317">
        <v>0</v>
      </c>
      <c r="AJ317" t="s">
        <v>106</v>
      </c>
      <c r="AK317" s="16">
        <v>44042</v>
      </c>
      <c r="AL317">
        <v>0</v>
      </c>
      <c r="AM317">
        <v>0</v>
      </c>
      <c r="AN317">
        <v>0</v>
      </c>
      <c r="AO317">
        <v>18822.2</v>
      </c>
      <c r="AP317">
        <v>0</v>
      </c>
      <c r="AQ317">
        <v>0</v>
      </c>
      <c r="AR317">
        <v>0</v>
      </c>
      <c r="AS317">
        <v>0</v>
      </c>
      <c r="BA317" t="s">
        <v>106</v>
      </c>
      <c r="BB317" s="16">
        <v>44042</v>
      </c>
      <c r="BC317">
        <v>0</v>
      </c>
      <c r="BD317">
        <v>0</v>
      </c>
      <c r="BE317">
        <v>0</v>
      </c>
      <c r="BF317">
        <v>17659.05</v>
      </c>
      <c r="BG317">
        <v>0</v>
      </c>
      <c r="BH317">
        <v>0</v>
      </c>
      <c r="BI317">
        <v>0</v>
      </c>
      <c r="BJ317">
        <v>0</v>
      </c>
      <c r="BR317" t="s">
        <v>106</v>
      </c>
      <c r="BS317" s="16">
        <v>44042</v>
      </c>
      <c r="BT317">
        <v>0</v>
      </c>
      <c r="BU317">
        <v>0</v>
      </c>
      <c r="BV317">
        <v>0</v>
      </c>
      <c r="BW317">
        <v>17874.8</v>
      </c>
      <c r="BX317">
        <v>0</v>
      </c>
      <c r="BY317">
        <v>0</v>
      </c>
      <c r="BZ317">
        <v>0</v>
      </c>
      <c r="CA317">
        <v>0</v>
      </c>
    </row>
    <row r="318" spans="2:79" x14ac:dyDescent="0.3">
      <c r="B318" t="s">
        <v>107</v>
      </c>
      <c r="C318" s="16">
        <v>43979</v>
      </c>
      <c r="D318">
        <v>909</v>
      </c>
      <c r="E318">
        <v>954.85</v>
      </c>
      <c r="F318">
        <v>890.05</v>
      </c>
      <c r="G318">
        <v>932.9</v>
      </c>
      <c r="H318">
        <v>11012</v>
      </c>
      <c r="I318">
        <v>31441.3</v>
      </c>
      <c r="J318">
        <v>3678027</v>
      </c>
      <c r="K318">
        <v>-750561</v>
      </c>
      <c r="S318" t="s">
        <v>107</v>
      </c>
      <c r="T318" s="16">
        <v>43979</v>
      </c>
      <c r="U318">
        <v>912.5</v>
      </c>
      <c r="V318">
        <v>956.9</v>
      </c>
      <c r="W318">
        <v>903.2</v>
      </c>
      <c r="X318">
        <v>914.45</v>
      </c>
      <c r="Y318">
        <v>7409</v>
      </c>
      <c r="Z318">
        <v>21271.759999999998</v>
      </c>
      <c r="AA318">
        <v>4428588</v>
      </c>
      <c r="AB318">
        <v>125145</v>
      </c>
      <c r="AJ318" t="s">
        <v>107</v>
      </c>
      <c r="AK318" s="16">
        <v>43979</v>
      </c>
      <c r="AL318">
        <v>873.05</v>
      </c>
      <c r="AM318">
        <v>916.3</v>
      </c>
      <c r="AN318">
        <v>862.75</v>
      </c>
      <c r="AO318">
        <v>907.75</v>
      </c>
      <c r="AP318">
        <v>8151</v>
      </c>
      <c r="AQ318">
        <v>22556.19</v>
      </c>
      <c r="AR318">
        <v>4303443</v>
      </c>
      <c r="AS318">
        <v>210120</v>
      </c>
      <c r="BA318" t="s">
        <v>107</v>
      </c>
      <c r="BB318" s="16">
        <v>43979</v>
      </c>
      <c r="BC318">
        <v>877</v>
      </c>
      <c r="BD318">
        <v>884.1</v>
      </c>
      <c r="BE318">
        <v>847.95</v>
      </c>
      <c r="BF318">
        <v>868.25</v>
      </c>
      <c r="BG318">
        <v>3984</v>
      </c>
      <c r="BH318">
        <v>10684.36</v>
      </c>
      <c r="BI318">
        <v>4093323</v>
      </c>
      <c r="BJ318">
        <v>148629</v>
      </c>
      <c r="BR318" t="s">
        <v>107</v>
      </c>
      <c r="BS318" s="16">
        <v>43979</v>
      </c>
      <c r="BT318">
        <v>870.95</v>
      </c>
      <c r="BU318">
        <v>898.65</v>
      </c>
      <c r="BV318">
        <v>826.95</v>
      </c>
      <c r="BW318">
        <v>858.9</v>
      </c>
      <c r="BX318">
        <v>6981</v>
      </c>
      <c r="BY318">
        <v>18458.150000000001</v>
      </c>
      <c r="BZ318">
        <v>3944694</v>
      </c>
      <c r="CA318">
        <v>117420</v>
      </c>
    </row>
    <row r="319" spans="2:79" x14ac:dyDescent="0.3">
      <c r="B319" t="s">
        <v>107</v>
      </c>
      <c r="C319" s="16">
        <v>44007</v>
      </c>
      <c r="D319">
        <v>902.5</v>
      </c>
      <c r="E319">
        <v>945.05</v>
      </c>
      <c r="F319">
        <v>883</v>
      </c>
      <c r="G319">
        <v>924.1</v>
      </c>
      <c r="H319">
        <v>5525</v>
      </c>
      <c r="I319">
        <v>15689.61</v>
      </c>
      <c r="J319">
        <v>1087062</v>
      </c>
      <c r="K319">
        <v>619545</v>
      </c>
      <c r="S319" t="s">
        <v>107</v>
      </c>
      <c r="T319" s="16">
        <v>44007</v>
      </c>
      <c r="U319">
        <v>915.65</v>
      </c>
      <c r="V319">
        <v>952.05</v>
      </c>
      <c r="W319">
        <v>900</v>
      </c>
      <c r="X319">
        <v>910.15</v>
      </c>
      <c r="Y319">
        <v>2165</v>
      </c>
      <c r="Z319">
        <v>6188.91</v>
      </c>
      <c r="AA319">
        <v>467517</v>
      </c>
      <c r="AB319">
        <v>292314</v>
      </c>
      <c r="AJ319" t="s">
        <v>107</v>
      </c>
      <c r="AK319" s="16">
        <v>44007</v>
      </c>
      <c r="AL319">
        <v>866</v>
      </c>
      <c r="AM319">
        <v>908.8</v>
      </c>
      <c r="AN319">
        <v>866</v>
      </c>
      <c r="AO319">
        <v>902.45</v>
      </c>
      <c r="AP319">
        <v>687</v>
      </c>
      <c r="AQ319">
        <v>1887.25</v>
      </c>
      <c r="AR319">
        <v>175203</v>
      </c>
      <c r="AS319">
        <v>70143</v>
      </c>
      <c r="BA319" t="s">
        <v>107</v>
      </c>
      <c r="BB319" s="16">
        <v>44007</v>
      </c>
      <c r="BC319">
        <v>864.1</v>
      </c>
      <c r="BD319">
        <v>873.1</v>
      </c>
      <c r="BE319">
        <v>845.45</v>
      </c>
      <c r="BF319">
        <v>860.4</v>
      </c>
      <c r="BG319">
        <v>201</v>
      </c>
      <c r="BH319">
        <v>534.88</v>
      </c>
      <c r="BI319">
        <v>105060</v>
      </c>
      <c r="BJ319">
        <v>20085</v>
      </c>
      <c r="BR319" t="s">
        <v>107</v>
      </c>
      <c r="BS319" s="16">
        <v>44007</v>
      </c>
      <c r="BT319">
        <v>884.5</v>
      </c>
      <c r="BU319">
        <v>884.5</v>
      </c>
      <c r="BV319">
        <v>818.55</v>
      </c>
      <c r="BW319">
        <v>850.1</v>
      </c>
      <c r="BX319">
        <v>327</v>
      </c>
      <c r="BY319">
        <v>852.38</v>
      </c>
      <c r="BZ319">
        <v>84975</v>
      </c>
      <c r="CA319">
        <v>38625</v>
      </c>
    </row>
    <row r="320" spans="2:79" x14ac:dyDescent="0.3">
      <c r="B320" t="s">
        <v>107</v>
      </c>
      <c r="C320" s="16">
        <v>44042</v>
      </c>
      <c r="D320">
        <v>919.25</v>
      </c>
      <c r="E320">
        <v>928</v>
      </c>
      <c r="F320">
        <v>891.4</v>
      </c>
      <c r="G320">
        <v>961.05</v>
      </c>
      <c r="H320">
        <v>4</v>
      </c>
      <c r="I320">
        <v>20.100000000000001</v>
      </c>
      <c r="J320">
        <v>4950</v>
      </c>
      <c r="K320">
        <v>-550</v>
      </c>
      <c r="S320" t="s">
        <v>107</v>
      </c>
      <c r="T320" s="16">
        <v>44042</v>
      </c>
      <c r="U320">
        <v>906.5</v>
      </c>
      <c r="V320">
        <v>911.6</v>
      </c>
      <c r="W320">
        <v>886</v>
      </c>
      <c r="X320">
        <v>886</v>
      </c>
      <c r="Y320">
        <v>7</v>
      </c>
      <c r="Z320">
        <v>34.79</v>
      </c>
      <c r="AA320">
        <v>5500</v>
      </c>
      <c r="AB320">
        <v>1100</v>
      </c>
      <c r="AJ320" t="s">
        <v>107</v>
      </c>
      <c r="AK320" s="16">
        <v>44042</v>
      </c>
      <c r="AL320">
        <v>867.4</v>
      </c>
      <c r="AM320">
        <v>878.4</v>
      </c>
      <c r="AN320">
        <v>867.4</v>
      </c>
      <c r="AO320">
        <v>922.35</v>
      </c>
      <c r="AP320">
        <v>2</v>
      </c>
      <c r="AQ320">
        <v>9.6</v>
      </c>
      <c r="AR320">
        <v>4400</v>
      </c>
      <c r="AS320">
        <v>0</v>
      </c>
      <c r="BA320" t="s">
        <v>107</v>
      </c>
      <c r="BB320" s="16">
        <v>44042</v>
      </c>
      <c r="BC320">
        <v>865.1</v>
      </c>
      <c r="BD320">
        <v>865.1</v>
      </c>
      <c r="BE320">
        <v>852.95</v>
      </c>
      <c r="BF320">
        <v>888.2</v>
      </c>
      <c r="BG320">
        <v>5</v>
      </c>
      <c r="BH320">
        <v>23.65</v>
      </c>
      <c r="BI320">
        <v>4400</v>
      </c>
      <c r="BJ320">
        <v>2750</v>
      </c>
      <c r="BR320" t="s">
        <v>107</v>
      </c>
      <c r="BS320" s="16">
        <v>44042</v>
      </c>
      <c r="BT320">
        <v>0</v>
      </c>
      <c r="BU320">
        <v>0</v>
      </c>
      <c r="BV320">
        <v>0</v>
      </c>
      <c r="BW320">
        <v>880.75</v>
      </c>
      <c r="BX320">
        <v>0</v>
      </c>
      <c r="BY320">
        <v>0</v>
      </c>
      <c r="BZ320">
        <v>1650</v>
      </c>
      <c r="CA320">
        <v>0</v>
      </c>
    </row>
    <row r="321" spans="2:79" x14ac:dyDescent="0.3">
      <c r="B321" t="s">
        <v>108</v>
      </c>
      <c r="C321" s="16">
        <v>43979</v>
      </c>
      <c r="D321">
        <v>233.9</v>
      </c>
      <c r="E321">
        <v>238.15</v>
      </c>
      <c r="F321">
        <v>229.5</v>
      </c>
      <c r="G321">
        <v>231</v>
      </c>
      <c r="H321">
        <v>1927</v>
      </c>
      <c r="I321">
        <v>13525.89</v>
      </c>
      <c r="J321">
        <v>11121000</v>
      </c>
      <c r="K321">
        <v>-735000</v>
      </c>
      <c r="S321" t="s">
        <v>108</v>
      </c>
      <c r="T321" s="16">
        <v>43979</v>
      </c>
      <c r="U321">
        <v>228.5</v>
      </c>
      <c r="V321">
        <v>234.9</v>
      </c>
      <c r="W321">
        <v>227.7</v>
      </c>
      <c r="X321">
        <v>233.8</v>
      </c>
      <c r="Y321">
        <v>618</v>
      </c>
      <c r="Z321">
        <v>4303.84</v>
      </c>
      <c r="AA321">
        <v>11856000</v>
      </c>
      <c r="AB321">
        <v>-93000</v>
      </c>
      <c r="AJ321" t="s">
        <v>108</v>
      </c>
      <c r="AK321" s="16">
        <v>43979</v>
      </c>
      <c r="AL321">
        <v>225</v>
      </c>
      <c r="AM321">
        <v>228.25</v>
      </c>
      <c r="AN321">
        <v>223.55</v>
      </c>
      <c r="AO321">
        <v>227.3</v>
      </c>
      <c r="AP321">
        <v>676</v>
      </c>
      <c r="AQ321">
        <v>4585.1000000000004</v>
      </c>
      <c r="AR321">
        <v>11949000</v>
      </c>
      <c r="AS321">
        <v>75000</v>
      </c>
      <c r="BA321" t="s">
        <v>108</v>
      </c>
      <c r="BB321" s="16">
        <v>43979</v>
      </c>
      <c r="BC321">
        <v>220.2</v>
      </c>
      <c r="BD321">
        <v>232.35</v>
      </c>
      <c r="BE321">
        <v>220.15</v>
      </c>
      <c r="BF321">
        <v>223.95</v>
      </c>
      <c r="BG321">
        <v>1178</v>
      </c>
      <c r="BH321">
        <v>8039.47</v>
      </c>
      <c r="BI321">
        <v>11874000</v>
      </c>
      <c r="BJ321">
        <v>-48000</v>
      </c>
      <c r="BR321" t="s">
        <v>108</v>
      </c>
      <c r="BS321" s="16">
        <v>43979</v>
      </c>
      <c r="BT321">
        <v>228.9</v>
      </c>
      <c r="BU321">
        <v>231.25</v>
      </c>
      <c r="BV321">
        <v>218</v>
      </c>
      <c r="BW321">
        <v>219.65</v>
      </c>
      <c r="BX321">
        <v>1687</v>
      </c>
      <c r="BY321">
        <v>11297.1</v>
      </c>
      <c r="BZ321">
        <v>11922000</v>
      </c>
      <c r="CA321">
        <v>141000</v>
      </c>
    </row>
    <row r="322" spans="2:79" x14ac:dyDescent="0.3">
      <c r="B322" t="s">
        <v>108</v>
      </c>
      <c r="C322" s="16">
        <v>44007</v>
      </c>
      <c r="D322">
        <v>235</v>
      </c>
      <c r="E322">
        <v>238.5</v>
      </c>
      <c r="F322">
        <v>230.1</v>
      </c>
      <c r="G322">
        <v>231.6</v>
      </c>
      <c r="H322">
        <v>485</v>
      </c>
      <c r="I322">
        <v>3397.74</v>
      </c>
      <c r="J322">
        <v>1098000</v>
      </c>
      <c r="K322">
        <v>795000</v>
      </c>
      <c r="S322" t="s">
        <v>108</v>
      </c>
      <c r="T322" s="16">
        <v>44007</v>
      </c>
      <c r="U322">
        <v>228.5</v>
      </c>
      <c r="V322">
        <v>235.35</v>
      </c>
      <c r="W322">
        <v>228.5</v>
      </c>
      <c r="X322">
        <v>234.45</v>
      </c>
      <c r="Y322">
        <v>57</v>
      </c>
      <c r="Z322">
        <v>398.41</v>
      </c>
      <c r="AA322">
        <v>303000</v>
      </c>
      <c r="AB322">
        <v>51000</v>
      </c>
      <c r="AJ322" t="s">
        <v>108</v>
      </c>
      <c r="AK322" s="16">
        <v>44007</v>
      </c>
      <c r="AL322">
        <v>224.85</v>
      </c>
      <c r="AM322">
        <v>228.85</v>
      </c>
      <c r="AN322">
        <v>224.6</v>
      </c>
      <c r="AO322">
        <v>228.45</v>
      </c>
      <c r="AP322">
        <v>30</v>
      </c>
      <c r="AQ322">
        <v>203.83</v>
      </c>
      <c r="AR322">
        <v>252000</v>
      </c>
      <c r="AS322">
        <v>12000</v>
      </c>
      <c r="BA322" t="s">
        <v>108</v>
      </c>
      <c r="BB322" s="16">
        <v>44007</v>
      </c>
      <c r="BC322">
        <v>226</v>
      </c>
      <c r="BD322">
        <v>232.25</v>
      </c>
      <c r="BE322">
        <v>223.6</v>
      </c>
      <c r="BF322">
        <v>224.8</v>
      </c>
      <c r="BG322">
        <v>40</v>
      </c>
      <c r="BH322">
        <v>272.04000000000002</v>
      </c>
      <c r="BI322">
        <v>240000</v>
      </c>
      <c r="BJ322">
        <v>42000</v>
      </c>
      <c r="BR322" t="s">
        <v>108</v>
      </c>
      <c r="BS322" s="16">
        <v>44007</v>
      </c>
      <c r="BT322">
        <v>231.45</v>
      </c>
      <c r="BU322">
        <v>231.45</v>
      </c>
      <c r="BV322">
        <v>219.1</v>
      </c>
      <c r="BW322">
        <v>220.6</v>
      </c>
      <c r="BX322">
        <v>84</v>
      </c>
      <c r="BY322">
        <v>561.41999999999996</v>
      </c>
      <c r="BZ322">
        <v>198000</v>
      </c>
      <c r="CA322">
        <v>105000</v>
      </c>
    </row>
    <row r="323" spans="2:79" x14ac:dyDescent="0.3">
      <c r="B323" t="s">
        <v>108</v>
      </c>
      <c r="C323" s="16">
        <v>44042</v>
      </c>
      <c r="D323">
        <v>0</v>
      </c>
      <c r="E323">
        <v>0</v>
      </c>
      <c r="F323">
        <v>0</v>
      </c>
      <c r="G323">
        <v>233.05</v>
      </c>
      <c r="H323">
        <v>0</v>
      </c>
      <c r="I323">
        <v>0</v>
      </c>
      <c r="J323">
        <v>0</v>
      </c>
      <c r="K323">
        <v>0</v>
      </c>
      <c r="S323" t="s">
        <v>108</v>
      </c>
      <c r="T323" s="16">
        <v>44042</v>
      </c>
      <c r="U323">
        <v>0</v>
      </c>
      <c r="V323">
        <v>0</v>
      </c>
      <c r="W323">
        <v>0</v>
      </c>
      <c r="X323">
        <v>236.85</v>
      </c>
      <c r="Y323">
        <v>0</v>
      </c>
      <c r="Z323">
        <v>0</v>
      </c>
      <c r="AA323">
        <v>0</v>
      </c>
      <c r="AB323">
        <v>0</v>
      </c>
      <c r="AJ323" t="s">
        <v>108</v>
      </c>
      <c r="AK323" s="16">
        <v>44042</v>
      </c>
      <c r="AL323">
        <v>0</v>
      </c>
      <c r="AM323">
        <v>0</v>
      </c>
      <c r="AN323">
        <v>0</v>
      </c>
      <c r="AO323">
        <v>229.65</v>
      </c>
      <c r="AP323">
        <v>0</v>
      </c>
      <c r="AQ323">
        <v>0</v>
      </c>
      <c r="AR323">
        <v>0</v>
      </c>
      <c r="AS323">
        <v>0</v>
      </c>
      <c r="BA323" t="s">
        <v>108</v>
      </c>
      <c r="BB323" s="16">
        <v>44042</v>
      </c>
      <c r="BC323">
        <v>0</v>
      </c>
      <c r="BD323">
        <v>0</v>
      </c>
      <c r="BE323">
        <v>0</v>
      </c>
      <c r="BF323">
        <v>226.15</v>
      </c>
      <c r="BG323">
        <v>0</v>
      </c>
      <c r="BH323">
        <v>0</v>
      </c>
      <c r="BI323">
        <v>0</v>
      </c>
      <c r="BJ323">
        <v>0</v>
      </c>
      <c r="BR323" t="s">
        <v>108</v>
      </c>
      <c r="BS323" s="16">
        <v>44042</v>
      </c>
      <c r="BT323">
        <v>0</v>
      </c>
      <c r="BU323">
        <v>0</v>
      </c>
      <c r="BV323">
        <v>0</v>
      </c>
      <c r="BW323">
        <v>221.55</v>
      </c>
      <c r="BX323">
        <v>0</v>
      </c>
      <c r="BY323">
        <v>0</v>
      </c>
      <c r="BZ323">
        <v>0</v>
      </c>
      <c r="CA323">
        <v>0</v>
      </c>
    </row>
    <row r="324" spans="2:79" x14ac:dyDescent="0.3">
      <c r="B324" t="s">
        <v>109</v>
      </c>
      <c r="C324" s="16">
        <v>43979</v>
      </c>
      <c r="D324">
        <v>78.099999999999994</v>
      </c>
      <c r="E324">
        <v>78.099999999999994</v>
      </c>
      <c r="F324">
        <v>74.7</v>
      </c>
      <c r="G324">
        <v>74.900000000000006</v>
      </c>
      <c r="H324">
        <v>2697</v>
      </c>
      <c r="I324">
        <v>12733.51</v>
      </c>
      <c r="J324">
        <v>32277200</v>
      </c>
      <c r="K324">
        <v>-3639400</v>
      </c>
      <c r="S324" t="s">
        <v>109</v>
      </c>
      <c r="T324" s="16">
        <v>43979</v>
      </c>
      <c r="U324">
        <v>80.900000000000006</v>
      </c>
      <c r="V324">
        <v>81.2</v>
      </c>
      <c r="W324">
        <v>78.599999999999994</v>
      </c>
      <c r="X324">
        <v>79.05</v>
      </c>
      <c r="Y324">
        <v>977</v>
      </c>
      <c r="Z324">
        <v>4845.78</v>
      </c>
      <c r="AA324">
        <v>35916600</v>
      </c>
      <c r="AB324">
        <v>223200</v>
      </c>
      <c r="AJ324" t="s">
        <v>109</v>
      </c>
      <c r="AK324" s="16">
        <v>43979</v>
      </c>
      <c r="AL324">
        <v>80.2</v>
      </c>
      <c r="AM324">
        <v>81.3</v>
      </c>
      <c r="AN324">
        <v>79.599999999999994</v>
      </c>
      <c r="AO324">
        <v>80.849999999999994</v>
      </c>
      <c r="AP324">
        <v>1676</v>
      </c>
      <c r="AQ324">
        <v>8354.06</v>
      </c>
      <c r="AR324">
        <v>35693400</v>
      </c>
      <c r="AS324">
        <v>-12400</v>
      </c>
      <c r="BA324" t="s">
        <v>109</v>
      </c>
      <c r="BB324" s="16">
        <v>43979</v>
      </c>
      <c r="BC324">
        <v>82.1</v>
      </c>
      <c r="BD324">
        <v>82.9</v>
      </c>
      <c r="BE324">
        <v>79.349999999999994</v>
      </c>
      <c r="BF324">
        <v>80.150000000000006</v>
      </c>
      <c r="BG324">
        <v>1509</v>
      </c>
      <c r="BH324">
        <v>7586.84</v>
      </c>
      <c r="BI324">
        <v>35705800</v>
      </c>
      <c r="BJ324">
        <v>-24800</v>
      </c>
      <c r="BR324" t="s">
        <v>109</v>
      </c>
      <c r="BS324" s="16">
        <v>43979</v>
      </c>
      <c r="BT324">
        <v>84</v>
      </c>
      <c r="BU324">
        <v>84.65</v>
      </c>
      <c r="BV324">
        <v>80.150000000000006</v>
      </c>
      <c r="BW324">
        <v>80.95</v>
      </c>
      <c r="BX324">
        <v>2127</v>
      </c>
      <c r="BY324">
        <v>10788.41</v>
      </c>
      <c r="BZ324">
        <v>35730600</v>
      </c>
      <c r="CA324">
        <v>-1264800</v>
      </c>
    </row>
    <row r="325" spans="2:79" x14ac:dyDescent="0.3">
      <c r="B325" t="s">
        <v>109</v>
      </c>
      <c r="C325" s="16">
        <v>44007</v>
      </c>
      <c r="D325">
        <v>78.099999999999994</v>
      </c>
      <c r="E325">
        <v>78.2</v>
      </c>
      <c r="F325">
        <v>74.900000000000006</v>
      </c>
      <c r="G325">
        <v>75.05</v>
      </c>
      <c r="H325">
        <v>1593</v>
      </c>
      <c r="I325">
        <v>7525.02</v>
      </c>
      <c r="J325">
        <v>9287600</v>
      </c>
      <c r="K325">
        <v>5418800</v>
      </c>
      <c r="S325" t="s">
        <v>109</v>
      </c>
      <c r="T325" s="16">
        <v>44007</v>
      </c>
      <c r="U325">
        <v>81.05</v>
      </c>
      <c r="V325">
        <v>81.400000000000006</v>
      </c>
      <c r="W325">
        <v>78.849999999999994</v>
      </c>
      <c r="X325">
        <v>79.3</v>
      </c>
      <c r="Y325">
        <v>327</v>
      </c>
      <c r="Z325">
        <v>1627.25</v>
      </c>
      <c r="AA325">
        <v>3868800</v>
      </c>
      <c r="AB325">
        <v>651000</v>
      </c>
      <c r="AJ325" t="s">
        <v>109</v>
      </c>
      <c r="AK325" s="16">
        <v>44007</v>
      </c>
      <c r="AL325">
        <v>81.349999999999994</v>
      </c>
      <c r="AM325">
        <v>81.5</v>
      </c>
      <c r="AN325">
        <v>79.849999999999994</v>
      </c>
      <c r="AO325">
        <v>81.05</v>
      </c>
      <c r="AP325">
        <v>541</v>
      </c>
      <c r="AQ325">
        <v>2705.44</v>
      </c>
      <c r="AR325">
        <v>3217800</v>
      </c>
      <c r="AS325">
        <v>1283400</v>
      </c>
      <c r="BA325" t="s">
        <v>109</v>
      </c>
      <c r="BB325" s="16">
        <v>44007</v>
      </c>
      <c r="BC325">
        <v>82</v>
      </c>
      <c r="BD325">
        <v>83.1</v>
      </c>
      <c r="BE325">
        <v>79.55</v>
      </c>
      <c r="BF325">
        <v>80.45</v>
      </c>
      <c r="BG325">
        <v>283</v>
      </c>
      <c r="BH325">
        <v>1429.1</v>
      </c>
      <c r="BI325">
        <v>1934400</v>
      </c>
      <c r="BJ325">
        <v>322400</v>
      </c>
      <c r="BR325" t="s">
        <v>109</v>
      </c>
      <c r="BS325" s="16">
        <v>44007</v>
      </c>
      <c r="BT325">
        <v>84.6</v>
      </c>
      <c r="BU325">
        <v>84.6</v>
      </c>
      <c r="BV325">
        <v>80.3</v>
      </c>
      <c r="BW325">
        <v>81.150000000000006</v>
      </c>
      <c r="BX325">
        <v>317</v>
      </c>
      <c r="BY325">
        <v>1608.03</v>
      </c>
      <c r="BZ325">
        <v>1612000</v>
      </c>
      <c r="CA325">
        <v>775000</v>
      </c>
    </row>
    <row r="326" spans="2:79" x14ac:dyDescent="0.3">
      <c r="B326" t="s">
        <v>109</v>
      </c>
      <c r="C326" s="16">
        <v>44042</v>
      </c>
      <c r="D326">
        <v>75.75</v>
      </c>
      <c r="E326">
        <v>76.349999999999994</v>
      </c>
      <c r="F326">
        <v>75</v>
      </c>
      <c r="G326">
        <v>75.099999999999994</v>
      </c>
      <c r="H326">
        <v>8</v>
      </c>
      <c r="I326">
        <v>37.47</v>
      </c>
      <c r="J326">
        <v>99200</v>
      </c>
      <c r="K326">
        <v>37200</v>
      </c>
      <c r="S326" t="s">
        <v>109</v>
      </c>
      <c r="T326" s="16">
        <v>44042</v>
      </c>
      <c r="U326">
        <v>80.900000000000006</v>
      </c>
      <c r="V326">
        <v>80.900000000000006</v>
      </c>
      <c r="W326">
        <v>80.7</v>
      </c>
      <c r="X326">
        <v>79.8</v>
      </c>
      <c r="Y326">
        <v>2</v>
      </c>
      <c r="Z326">
        <v>10.01</v>
      </c>
      <c r="AA326">
        <v>62000</v>
      </c>
      <c r="AB326">
        <v>6200</v>
      </c>
      <c r="AJ326" t="s">
        <v>109</v>
      </c>
      <c r="AK326" s="16">
        <v>44042</v>
      </c>
      <c r="AL326">
        <v>81.3</v>
      </c>
      <c r="AM326">
        <v>81.3</v>
      </c>
      <c r="AN326">
        <v>80.599999999999994</v>
      </c>
      <c r="AO326">
        <v>81.75</v>
      </c>
      <c r="AP326">
        <v>3</v>
      </c>
      <c r="AQ326">
        <v>15.04</v>
      </c>
      <c r="AR326">
        <v>55800</v>
      </c>
      <c r="AS326">
        <v>6200</v>
      </c>
      <c r="BA326" t="s">
        <v>109</v>
      </c>
      <c r="BB326" s="16">
        <v>44042</v>
      </c>
      <c r="BC326">
        <v>83</v>
      </c>
      <c r="BD326">
        <v>83</v>
      </c>
      <c r="BE326">
        <v>81.150000000000006</v>
      </c>
      <c r="BF326">
        <v>81.05</v>
      </c>
      <c r="BG326">
        <v>4</v>
      </c>
      <c r="BH326">
        <v>20.23</v>
      </c>
      <c r="BI326">
        <v>49600</v>
      </c>
      <c r="BJ326">
        <v>18600</v>
      </c>
      <c r="BR326" t="s">
        <v>109</v>
      </c>
      <c r="BS326" s="16">
        <v>44042</v>
      </c>
      <c r="BT326">
        <v>82.25</v>
      </c>
      <c r="BU326">
        <v>82.25</v>
      </c>
      <c r="BV326">
        <v>82.25</v>
      </c>
      <c r="BW326">
        <v>80.25</v>
      </c>
      <c r="BX326">
        <v>2</v>
      </c>
      <c r="BY326">
        <v>10.07</v>
      </c>
      <c r="BZ326">
        <v>31000</v>
      </c>
      <c r="CA326">
        <v>6200</v>
      </c>
    </row>
    <row r="327" spans="2:79" x14ac:dyDescent="0.3">
      <c r="B327" t="s">
        <v>110</v>
      </c>
      <c r="C327" s="16">
        <v>43979</v>
      </c>
      <c r="D327">
        <v>1413.95</v>
      </c>
      <c r="E327">
        <v>1425</v>
      </c>
      <c r="F327">
        <v>1389.85</v>
      </c>
      <c r="G327">
        <v>1395.3</v>
      </c>
      <c r="H327">
        <v>2031</v>
      </c>
      <c r="I327">
        <v>14279.57</v>
      </c>
      <c r="J327">
        <v>2263500</v>
      </c>
      <c r="K327">
        <v>-132000</v>
      </c>
      <c r="S327" t="s">
        <v>110</v>
      </c>
      <c r="T327" s="16">
        <v>43979</v>
      </c>
      <c r="U327">
        <v>1377.75</v>
      </c>
      <c r="V327">
        <v>1425.05</v>
      </c>
      <c r="W327">
        <v>1367</v>
      </c>
      <c r="X327">
        <v>1419.6</v>
      </c>
      <c r="Y327">
        <v>3627</v>
      </c>
      <c r="Z327">
        <v>25479.42</v>
      </c>
      <c r="AA327">
        <v>2395500</v>
      </c>
      <c r="AB327">
        <v>61500</v>
      </c>
      <c r="AJ327" t="s">
        <v>110</v>
      </c>
      <c r="AK327" s="16">
        <v>43979</v>
      </c>
      <c r="AL327">
        <v>1370</v>
      </c>
      <c r="AM327">
        <v>1377.5</v>
      </c>
      <c r="AN327">
        <v>1347</v>
      </c>
      <c r="AO327">
        <v>1372.85</v>
      </c>
      <c r="AP327">
        <v>1138</v>
      </c>
      <c r="AQ327">
        <v>7770.79</v>
      </c>
      <c r="AR327">
        <v>2334000</v>
      </c>
      <c r="AS327">
        <v>7500</v>
      </c>
      <c r="BA327" t="s">
        <v>110</v>
      </c>
      <c r="BB327" s="16">
        <v>43979</v>
      </c>
      <c r="BC327">
        <v>1351</v>
      </c>
      <c r="BD327">
        <v>1385.6</v>
      </c>
      <c r="BE327">
        <v>1327.4</v>
      </c>
      <c r="BF327">
        <v>1363.85</v>
      </c>
      <c r="BG327">
        <v>2050</v>
      </c>
      <c r="BH327">
        <v>13953.02</v>
      </c>
      <c r="BI327">
        <v>2326500</v>
      </c>
      <c r="BJ327">
        <v>31000</v>
      </c>
      <c r="BR327" t="s">
        <v>110</v>
      </c>
      <c r="BS327" s="16">
        <v>43979</v>
      </c>
      <c r="BT327">
        <v>1367.5</v>
      </c>
      <c r="BU327">
        <v>1373.5</v>
      </c>
      <c r="BV327">
        <v>1326.95</v>
      </c>
      <c r="BW327">
        <v>1337.75</v>
      </c>
      <c r="BX327">
        <v>2688</v>
      </c>
      <c r="BY327">
        <v>18077.419999999998</v>
      </c>
      <c r="BZ327">
        <v>2295500</v>
      </c>
      <c r="CA327">
        <v>-38500</v>
      </c>
    </row>
    <row r="328" spans="2:79" x14ac:dyDescent="0.3">
      <c r="B328" t="s">
        <v>110</v>
      </c>
      <c r="C328" s="16">
        <v>44007</v>
      </c>
      <c r="D328">
        <v>1402.65</v>
      </c>
      <c r="E328">
        <v>1428</v>
      </c>
      <c r="F328">
        <v>1393.7</v>
      </c>
      <c r="G328">
        <v>1399.05</v>
      </c>
      <c r="H328">
        <v>563</v>
      </c>
      <c r="I328">
        <v>3962.61</v>
      </c>
      <c r="J328">
        <v>427500</v>
      </c>
      <c r="K328">
        <v>169500</v>
      </c>
      <c r="S328" t="s">
        <v>110</v>
      </c>
      <c r="T328" s="16">
        <v>44007</v>
      </c>
      <c r="U328">
        <v>1380</v>
      </c>
      <c r="V328">
        <v>1427.55</v>
      </c>
      <c r="W328">
        <v>1380</v>
      </c>
      <c r="X328">
        <v>1421.05</v>
      </c>
      <c r="Y328">
        <v>825</v>
      </c>
      <c r="Z328">
        <v>5806.89</v>
      </c>
      <c r="AA328">
        <v>258000</v>
      </c>
      <c r="AB328">
        <v>153000</v>
      </c>
      <c r="AJ328" t="s">
        <v>110</v>
      </c>
      <c r="AK328" s="16">
        <v>44007</v>
      </c>
      <c r="AL328">
        <v>1373.05</v>
      </c>
      <c r="AM328">
        <v>1380.95</v>
      </c>
      <c r="AN328">
        <v>1353.55</v>
      </c>
      <c r="AO328">
        <v>1375</v>
      </c>
      <c r="AP328">
        <v>193</v>
      </c>
      <c r="AQ328">
        <v>1323.49</v>
      </c>
      <c r="AR328">
        <v>105000</v>
      </c>
      <c r="AS328">
        <v>48500</v>
      </c>
      <c r="BA328" t="s">
        <v>110</v>
      </c>
      <c r="BB328" s="16">
        <v>44007</v>
      </c>
      <c r="BC328">
        <v>1345.05</v>
      </c>
      <c r="BD328">
        <v>1386.45</v>
      </c>
      <c r="BE328">
        <v>1345</v>
      </c>
      <c r="BF328">
        <v>1368.9</v>
      </c>
      <c r="BG328">
        <v>85</v>
      </c>
      <c r="BH328">
        <v>581.41999999999996</v>
      </c>
      <c r="BI328">
        <v>56500</v>
      </c>
      <c r="BJ328">
        <v>18000</v>
      </c>
      <c r="BR328" t="s">
        <v>110</v>
      </c>
      <c r="BS328" s="16">
        <v>44007</v>
      </c>
      <c r="BT328">
        <v>1351.2</v>
      </c>
      <c r="BU328">
        <v>1362.7</v>
      </c>
      <c r="BV328">
        <v>1336.15</v>
      </c>
      <c r="BW328">
        <v>1343</v>
      </c>
      <c r="BX328">
        <v>110</v>
      </c>
      <c r="BY328">
        <v>743.44</v>
      </c>
      <c r="BZ328">
        <v>38500</v>
      </c>
      <c r="CA328">
        <v>18000</v>
      </c>
    </row>
    <row r="329" spans="2:79" x14ac:dyDescent="0.3">
      <c r="B329" t="s">
        <v>110</v>
      </c>
      <c r="C329" s="16">
        <v>44042</v>
      </c>
      <c r="D329">
        <v>1415</v>
      </c>
      <c r="E329">
        <v>1415</v>
      </c>
      <c r="F329">
        <v>1415</v>
      </c>
      <c r="G329">
        <v>1409</v>
      </c>
      <c r="H329">
        <v>1</v>
      </c>
      <c r="I329">
        <v>7.07</v>
      </c>
      <c r="J329">
        <v>3500</v>
      </c>
      <c r="K329">
        <v>500</v>
      </c>
      <c r="S329" t="s">
        <v>110</v>
      </c>
      <c r="T329" s="16">
        <v>44042</v>
      </c>
      <c r="U329">
        <v>1415.15</v>
      </c>
      <c r="V329">
        <v>1415.15</v>
      </c>
      <c r="W329">
        <v>1415.15</v>
      </c>
      <c r="X329">
        <v>1432.15</v>
      </c>
      <c r="Y329">
        <v>1</v>
      </c>
      <c r="Z329">
        <v>7.07</v>
      </c>
      <c r="AA329">
        <v>3000</v>
      </c>
      <c r="AB329">
        <v>0</v>
      </c>
      <c r="AJ329" t="s">
        <v>110</v>
      </c>
      <c r="AK329" s="16">
        <v>44042</v>
      </c>
      <c r="AL329">
        <v>1375</v>
      </c>
      <c r="AM329">
        <v>1375</v>
      </c>
      <c r="AN329">
        <v>1361.4</v>
      </c>
      <c r="AO329">
        <v>1382.55</v>
      </c>
      <c r="AP329">
        <v>2</v>
      </c>
      <c r="AQ329">
        <v>13.68</v>
      </c>
      <c r="AR329">
        <v>3000</v>
      </c>
      <c r="AS329">
        <v>500</v>
      </c>
      <c r="BA329" t="s">
        <v>110</v>
      </c>
      <c r="BB329" s="16">
        <v>44042</v>
      </c>
      <c r="BC329">
        <v>1365.3</v>
      </c>
      <c r="BD329">
        <v>1365.3</v>
      </c>
      <c r="BE329">
        <v>1365.3</v>
      </c>
      <c r="BF329">
        <v>1359.9</v>
      </c>
      <c r="BG329">
        <v>3</v>
      </c>
      <c r="BH329">
        <v>20.45</v>
      </c>
      <c r="BI329">
        <v>2500</v>
      </c>
      <c r="BJ329">
        <v>1000</v>
      </c>
      <c r="BR329" t="s">
        <v>110</v>
      </c>
      <c r="BS329" s="16">
        <v>44042</v>
      </c>
      <c r="BT329">
        <v>1355</v>
      </c>
      <c r="BU329">
        <v>1355</v>
      </c>
      <c r="BV329">
        <v>1355</v>
      </c>
      <c r="BW329">
        <v>1355.4</v>
      </c>
      <c r="BX329">
        <v>1</v>
      </c>
      <c r="BY329">
        <v>6.77</v>
      </c>
      <c r="BZ329">
        <v>1500</v>
      </c>
      <c r="CA329">
        <v>500</v>
      </c>
    </row>
    <row r="330" spans="2:79" x14ac:dyDescent="0.3">
      <c r="B330" t="s">
        <v>111</v>
      </c>
      <c r="C330" s="16">
        <v>43979</v>
      </c>
      <c r="D330">
        <v>26.6</v>
      </c>
      <c r="E330">
        <v>27.65</v>
      </c>
      <c r="F330">
        <v>26.25</v>
      </c>
      <c r="G330">
        <v>26.55</v>
      </c>
      <c r="H330">
        <v>3460</v>
      </c>
      <c r="I330">
        <v>7690.92</v>
      </c>
      <c r="J330">
        <v>34967900</v>
      </c>
      <c r="K330">
        <v>-4955100</v>
      </c>
      <c r="S330" t="s">
        <v>111</v>
      </c>
      <c r="T330" s="16">
        <v>43979</v>
      </c>
      <c r="U330">
        <v>26.6</v>
      </c>
      <c r="V330">
        <v>27.7</v>
      </c>
      <c r="W330">
        <v>26.35</v>
      </c>
      <c r="X330">
        <v>26.95</v>
      </c>
      <c r="Y330">
        <v>2586</v>
      </c>
      <c r="Z330">
        <v>5835.58</v>
      </c>
      <c r="AA330">
        <v>39923000</v>
      </c>
      <c r="AB330">
        <v>-3386400</v>
      </c>
      <c r="AJ330" t="s">
        <v>111</v>
      </c>
      <c r="AK330" s="16">
        <v>43979</v>
      </c>
      <c r="AL330">
        <v>26.25</v>
      </c>
      <c r="AM330">
        <v>26.95</v>
      </c>
      <c r="AN330">
        <v>26.1</v>
      </c>
      <c r="AO330">
        <v>26.65</v>
      </c>
      <c r="AP330">
        <v>1430</v>
      </c>
      <c r="AQ330">
        <v>3160.67</v>
      </c>
      <c r="AR330">
        <v>43309400</v>
      </c>
      <c r="AS330">
        <v>-1037500</v>
      </c>
      <c r="BA330" t="s">
        <v>111</v>
      </c>
      <c r="BB330" s="16">
        <v>43979</v>
      </c>
      <c r="BC330">
        <v>27.5</v>
      </c>
      <c r="BD330">
        <v>27.8</v>
      </c>
      <c r="BE330">
        <v>26.3</v>
      </c>
      <c r="BF330">
        <v>26.45</v>
      </c>
      <c r="BG330">
        <v>2496</v>
      </c>
      <c r="BH330">
        <v>5591.07</v>
      </c>
      <c r="BI330">
        <v>44346900</v>
      </c>
      <c r="BJ330">
        <v>149400</v>
      </c>
      <c r="BR330" t="s">
        <v>111</v>
      </c>
      <c r="BS330" s="16">
        <v>43979</v>
      </c>
      <c r="BT330">
        <v>28.8</v>
      </c>
      <c r="BU330">
        <v>28.85</v>
      </c>
      <c r="BV330">
        <v>26.7</v>
      </c>
      <c r="BW330">
        <v>27.3</v>
      </c>
      <c r="BX330">
        <v>3568</v>
      </c>
      <c r="BY330">
        <v>8123.08</v>
      </c>
      <c r="BZ330">
        <v>44197500</v>
      </c>
      <c r="CA330">
        <v>-1236700</v>
      </c>
    </row>
    <row r="331" spans="2:79" x14ac:dyDescent="0.3">
      <c r="B331" t="s">
        <v>111</v>
      </c>
      <c r="C331" s="16">
        <v>44007</v>
      </c>
      <c r="D331">
        <v>26.7</v>
      </c>
      <c r="E331">
        <v>27.7</v>
      </c>
      <c r="F331">
        <v>26.25</v>
      </c>
      <c r="G331">
        <v>26.55</v>
      </c>
      <c r="H331">
        <v>1934</v>
      </c>
      <c r="I331">
        <v>4291.09</v>
      </c>
      <c r="J331">
        <v>15081100</v>
      </c>
      <c r="K331">
        <v>5502900</v>
      </c>
      <c r="S331" t="s">
        <v>111</v>
      </c>
      <c r="T331" s="16">
        <v>44007</v>
      </c>
      <c r="U331">
        <v>26.7</v>
      </c>
      <c r="V331">
        <v>27.75</v>
      </c>
      <c r="W331">
        <v>26.7</v>
      </c>
      <c r="X331">
        <v>27</v>
      </c>
      <c r="Y331">
        <v>889</v>
      </c>
      <c r="Z331">
        <v>2004.71</v>
      </c>
      <c r="AA331">
        <v>9578200</v>
      </c>
      <c r="AB331">
        <v>1834300</v>
      </c>
      <c r="AJ331" t="s">
        <v>111</v>
      </c>
      <c r="AK331" s="16">
        <v>44007</v>
      </c>
      <c r="AL331">
        <v>26.35</v>
      </c>
      <c r="AM331">
        <v>27</v>
      </c>
      <c r="AN331">
        <v>26.3</v>
      </c>
      <c r="AO331">
        <v>26.7</v>
      </c>
      <c r="AP331">
        <v>386</v>
      </c>
      <c r="AQ331">
        <v>854.65</v>
      </c>
      <c r="AR331">
        <v>7743900</v>
      </c>
      <c r="AS331">
        <v>1319700</v>
      </c>
      <c r="BA331" t="s">
        <v>111</v>
      </c>
      <c r="BB331" s="16">
        <v>44007</v>
      </c>
      <c r="BC331">
        <v>27.5</v>
      </c>
      <c r="BD331">
        <v>27.85</v>
      </c>
      <c r="BE331">
        <v>26.4</v>
      </c>
      <c r="BF331">
        <v>26.55</v>
      </c>
      <c r="BG331">
        <v>293</v>
      </c>
      <c r="BH331">
        <v>656.08</v>
      </c>
      <c r="BI331">
        <v>6424200</v>
      </c>
      <c r="BJ331">
        <v>705500</v>
      </c>
      <c r="BR331" t="s">
        <v>111</v>
      </c>
      <c r="BS331" s="16">
        <v>44007</v>
      </c>
      <c r="BT331">
        <v>28.9</v>
      </c>
      <c r="BU331">
        <v>28.9</v>
      </c>
      <c r="BV331">
        <v>26.8</v>
      </c>
      <c r="BW331">
        <v>27.4</v>
      </c>
      <c r="BX331">
        <v>329</v>
      </c>
      <c r="BY331">
        <v>748.72</v>
      </c>
      <c r="BZ331">
        <v>5718700</v>
      </c>
      <c r="CA331">
        <v>1054100</v>
      </c>
    </row>
    <row r="332" spans="2:79" x14ac:dyDescent="0.3">
      <c r="B332" t="s">
        <v>111</v>
      </c>
      <c r="C332" s="16">
        <v>44042</v>
      </c>
      <c r="D332">
        <v>27.6</v>
      </c>
      <c r="E332">
        <v>27.6</v>
      </c>
      <c r="F332">
        <v>26.4</v>
      </c>
      <c r="G332">
        <v>26.7</v>
      </c>
      <c r="H332">
        <v>11</v>
      </c>
      <c r="I332">
        <v>41.39</v>
      </c>
      <c r="J332">
        <v>364000</v>
      </c>
      <c r="K332">
        <v>98000</v>
      </c>
      <c r="S332" t="s">
        <v>111</v>
      </c>
      <c r="T332" s="16">
        <v>44042</v>
      </c>
      <c r="U332">
        <v>27.25</v>
      </c>
      <c r="V332">
        <v>27.8</v>
      </c>
      <c r="W332">
        <v>27.25</v>
      </c>
      <c r="X332">
        <v>27.25</v>
      </c>
      <c r="Y332">
        <v>4</v>
      </c>
      <c r="Z332">
        <v>15.37</v>
      </c>
      <c r="AA332">
        <v>266000</v>
      </c>
      <c r="AB332">
        <v>42000</v>
      </c>
      <c r="AJ332" t="s">
        <v>111</v>
      </c>
      <c r="AK332" s="16">
        <v>44042</v>
      </c>
      <c r="AL332">
        <v>26.9</v>
      </c>
      <c r="AM332">
        <v>26.9</v>
      </c>
      <c r="AN332">
        <v>26.9</v>
      </c>
      <c r="AO332">
        <v>26.9</v>
      </c>
      <c r="AP332">
        <v>1</v>
      </c>
      <c r="AQ332">
        <v>3.76</v>
      </c>
      <c r="AR332">
        <v>224000</v>
      </c>
      <c r="AS332">
        <v>14000</v>
      </c>
      <c r="BA332" t="s">
        <v>111</v>
      </c>
      <c r="BB332" s="16">
        <v>44042</v>
      </c>
      <c r="BC332">
        <v>0</v>
      </c>
      <c r="BD332">
        <v>0</v>
      </c>
      <c r="BE332">
        <v>0</v>
      </c>
      <c r="BF332">
        <v>26.85</v>
      </c>
      <c r="BG332">
        <v>0</v>
      </c>
      <c r="BH332">
        <v>0</v>
      </c>
      <c r="BI332">
        <v>210000</v>
      </c>
      <c r="BJ332">
        <v>0</v>
      </c>
      <c r="BR332" t="s">
        <v>111</v>
      </c>
      <c r="BS332" s="16">
        <v>44042</v>
      </c>
      <c r="BT332">
        <v>28</v>
      </c>
      <c r="BU332">
        <v>28</v>
      </c>
      <c r="BV332">
        <v>28</v>
      </c>
      <c r="BW332">
        <v>27.6</v>
      </c>
      <c r="BX332">
        <v>1</v>
      </c>
      <c r="BY332">
        <v>3.92</v>
      </c>
      <c r="BZ332">
        <v>210000</v>
      </c>
      <c r="CA332">
        <v>14000</v>
      </c>
    </row>
    <row r="333" spans="2:79" x14ac:dyDescent="0.3">
      <c r="B333" t="s">
        <v>112</v>
      </c>
      <c r="C333" s="16">
        <v>43979</v>
      </c>
      <c r="D333">
        <v>157.85</v>
      </c>
      <c r="E333">
        <v>157.85</v>
      </c>
      <c r="F333">
        <v>154.05000000000001</v>
      </c>
      <c r="G333">
        <v>155.85</v>
      </c>
      <c r="H333">
        <v>2444</v>
      </c>
      <c r="I333">
        <v>15209.47</v>
      </c>
      <c r="J333">
        <v>28968000</v>
      </c>
      <c r="K333">
        <v>-852000</v>
      </c>
      <c r="S333" t="s">
        <v>112</v>
      </c>
      <c r="T333" s="16">
        <v>43979</v>
      </c>
      <c r="U333">
        <v>158.5</v>
      </c>
      <c r="V333">
        <v>158.69999999999999</v>
      </c>
      <c r="W333">
        <v>156.6</v>
      </c>
      <c r="X333">
        <v>158.19999999999999</v>
      </c>
      <c r="Y333">
        <v>1142</v>
      </c>
      <c r="Z333">
        <v>7208.87</v>
      </c>
      <c r="AA333">
        <v>29820000</v>
      </c>
      <c r="AB333">
        <v>-276000</v>
      </c>
      <c r="AJ333" t="s">
        <v>112</v>
      </c>
      <c r="AK333" s="16">
        <v>43979</v>
      </c>
      <c r="AL333">
        <v>156.6</v>
      </c>
      <c r="AM333">
        <v>160.75</v>
      </c>
      <c r="AN333">
        <v>156.15</v>
      </c>
      <c r="AO333">
        <v>158.5</v>
      </c>
      <c r="AP333">
        <v>1618</v>
      </c>
      <c r="AQ333">
        <v>10290.34</v>
      </c>
      <c r="AR333">
        <v>30096000</v>
      </c>
      <c r="AS333">
        <v>-288000</v>
      </c>
      <c r="BA333" t="s">
        <v>112</v>
      </c>
      <c r="BB333" s="16">
        <v>43979</v>
      </c>
      <c r="BC333">
        <v>154.85</v>
      </c>
      <c r="BD333">
        <v>158.80000000000001</v>
      </c>
      <c r="BE333">
        <v>154.19999999999999</v>
      </c>
      <c r="BF333">
        <v>158.15</v>
      </c>
      <c r="BG333">
        <v>1600</v>
      </c>
      <c r="BH333">
        <v>10078.68</v>
      </c>
      <c r="BI333">
        <v>30384000</v>
      </c>
      <c r="BJ333">
        <v>-16000</v>
      </c>
      <c r="BR333" t="s">
        <v>112</v>
      </c>
      <c r="BS333" s="16">
        <v>43979</v>
      </c>
      <c r="BT333">
        <v>159</v>
      </c>
      <c r="BU333">
        <v>160</v>
      </c>
      <c r="BV333">
        <v>153.5</v>
      </c>
      <c r="BW333">
        <v>154.65</v>
      </c>
      <c r="BX333">
        <v>1998</v>
      </c>
      <c r="BY333">
        <v>12429.87</v>
      </c>
      <c r="BZ333">
        <v>30400000</v>
      </c>
      <c r="CA333">
        <v>532000</v>
      </c>
    </row>
    <row r="334" spans="2:79" x14ac:dyDescent="0.3">
      <c r="B334" t="s">
        <v>112</v>
      </c>
      <c r="C334" s="16">
        <v>44007</v>
      </c>
      <c r="D334">
        <v>157.5</v>
      </c>
      <c r="E334">
        <v>157.5</v>
      </c>
      <c r="F334">
        <v>154.4</v>
      </c>
      <c r="G334">
        <v>156</v>
      </c>
      <c r="H334">
        <v>1067</v>
      </c>
      <c r="I334">
        <v>6648.38</v>
      </c>
      <c r="J334">
        <v>2976000</v>
      </c>
      <c r="K334">
        <v>1424000</v>
      </c>
      <c r="S334" t="s">
        <v>112</v>
      </c>
      <c r="T334" s="16">
        <v>44007</v>
      </c>
      <c r="U334">
        <v>158.5</v>
      </c>
      <c r="V334">
        <v>158.75</v>
      </c>
      <c r="W334">
        <v>157.1</v>
      </c>
      <c r="X334">
        <v>158.6</v>
      </c>
      <c r="Y334">
        <v>148</v>
      </c>
      <c r="Z334">
        <v>936.11</v>
      </c>
      <c r="AA334">
        <v>1552000</v>
      </c>
      <c r="AB334">
        <v>156000</v>
      </c>
      <c r="AJ334" t="s">
        <v>112</v>
      </c>
      <c r="AK334" s="16">
        <v>44007</v>
      </c>
      <c r="AL334">
        <v>159</v>
      </c>
      <c r="AM334">
        <v>161</v>
      </c>
      <c r="AN334">
        <v>157.94999999999999</v>
      </c>
      <c r="AO334">
        <v>158.94999999999999</v>
      </c>
      <c r="AP334">
        <v>498</v>
      </c>
      <c r="AQ334">
        <v>3179.75</v>
      </c>
      <c r="AR334">
        <v>1396000</v>
      </c>
      <c r="AS334">
        <v>548000</v>
      </c>
      <c r="BA334" t="s">
        <v>112</v>
      </c>
      <c r="BB334" s="16">
        <v>44007</v>
      </c>
      <c r="BC334">
        <v>156.80000000000001</v>
      </c>
      <c r="BD334">
        <v>159.19999999999999</v>
      </c>
      <c r="BE334">
        <v>156.80000000000001</v>
      </c>
      <c r="BF334">
        <v>158.5</v>
      </c>
      <c r="BG334">
        <v>140</v>
      </c>
      <c r="BH334">
        <v>886.35</v>
      </c>
      <c r="BI334">
        <v>848000</v>
      </c>
      <c r="BJ334">
        <v>284000</v>
      </c>
      <c r="BR334" t="s">
        <v>112</v>
      </c>
      <c r="BS334" s="16">
        <v>44007</v>
      </c>
      <c r="BT334">
        <v>158.55000000000001</v>
      </c>
      <c r="BU334">
        <v>158.55000000000001</v>
      </c>
      <c r="BV334">
        <v>154.35</v>
      </c>
      <c r="BW334">
        <v>154.9</v>
      </c>
      <c r="BX334">
        <v>26</v>
      </c>
      <c r="BY334">
        <v>161.61000000000001</v>
      </c>
      <c r="BZ334">
        <v>564000</v>
      </c>
      <c r="CA334">
        <v>28000</v>
      </c>
    </row>
    <row r="335" spans="2:79" x14ac:dyDescent="0.3">
      <c r="B335" t="s">
        <v>112</v>
      </c>
      <c r="C335" s="16">
        <v>44042</v>
      </c>
      <c r="D335">
        <v>0</v>
      </c>
      <c r="E335">
        <v>0</v>
      </c>
      <c r="F335">
        <v>0</v>
      </c>
      <c r="G335">
        <v>157.1</v>
      </c>
      <c r="H335">
        <v>0</v>
      </c>
      <c r="I335">
        <v>0</v>
      </c>
      <c r="J335">
        <v>12000</v>
      </c>
      <c r="K335">
        <v>0</v>
      </c>
      <c r="S335" t="s">
        <v>112</v>
      </c>
      <c r="T335" s="16">
        <v>44042</v>
      </c>
      <c r="U335">
        <v>0</v>
      </c>
      <c r="V335">
        <v>0</v>
      </c>
      <c r="W335">
        <v>0</v>
      </c>
      <c r="X335">
        <v>160.30000000000001</v>
      </c>
      <c r="Y335">
        <v>0</v>
      </c>
      <c r="Z335">
        <v>0</v>
      </c>
      <c r="AA335">
        <v>12000</v>
      </c>
      <c r="AB335">
        <v>0</v>
      </c>
      <c r="AJ335" t="s">
        <v>112</v>
      </c>
      <c r="AK335" s="16">
        <v>44042</v>
      </c>
      <c r="AL335">
        <v>0</v>
      </c>
      <c r="AM335">
        <v>0</v>
      </c>
      <c r="AN335">
        <v>0</v>
      </c>
      <c r="AO335">
        <v>159.9</v>
      </c>
      <c r="AP335">
        <v>0</v>
      </c>
      <c r="AQ335">
        <v>0</v>
      </c>
      <c r="AR335">
        <v>12000</v>
      </c>
      <c r="AS335">
        <v>0</v>
      </c>
      <c r="BA335" t="s">
        <v>112</v>
      </c>
      <c r="BB335" s="16">
        <v>44042</v>
      </c>
      <c r="BC335">
        <v>0</v>
      </c>
      <c r="BD335">
        <v>0</v>
      </c>
      <c r="BE335">
        <v>0</v>
      </c>
      <c r="BF335">
        <v>159.5</v>
      </c>
      <c r="BG335">
        <v>0</v>
      </c>
      <c r="BH335">
        <v>0</v>
      </c>
      <c r="BI335">
        <v>12000</v>
      </c>
      <c r="BJ335">
        <v>0</v>
      </c>
      <c r="BR335" t="s">
        <v>112</v>
      </c>
      <c r="BS335" s="16">
        <v>44042</v>
      </c>
      <c r="BT335">
        <v>155.5</v>
      </c>
      <c r="BU335">
        <v>155.5</v>
      </c>
      <c r="BV335">
        <v>155.5</v>
      </c>
      <c r="BW335">
        <v>154.1</v>
      </c>
      <c r="BX335">
        <v>2</v>
      </c>
      <c r="BY335">
        <v>12.38</v>
      </c>
      <c r="BZ335">
        <v>12000</v>
      </c>
      <c r="CA335">
        <v>8000</v>
      </c>
    </row>
    <row r="336" spans="2:79" x14ac:dyDescent="0.3">
      <c r="B336" t="s">
        <v>113</v>
      </c>
      <c r="C336" s="16">
        <v>43979</v>
      </c>
      <c r="D336">
        <v>863.9</v>
      </c>
      <c r="E336">
        <v>881</v>
      </c>
      <c r="F336">
        <v>837.55</v>
      </c>
      <c r="G336">
        <v>846.25</v>
      </c>
      <c r="H336">
        <v>4521</v>
      </c>
      <c r="I336">
        <v>15498.35</v>
      </c>
      <c r="J336">
        <v>1489200</v>
      </c>
      <c r="K336">
        <v>-213200</v>
      </c>
      <c r="S336" t="s">
        <v>113</v>
      </c>
      <c r="T336" s="16">
        <v>43979</v>
      </c>
      <c r="U336">
        <v>828.6</v>
      </c>
      <c r="V336">
        <v>882.1</v>
      </c>
      <c r="W336">
        <v>828.6</v>
      </c>
      <c r="X336">
        <v>872.15</v>
      </c>
      <c r="Y336">
        <v>5833</v>
      </c>
      <c r="Z336">
        <v>20167.349999999999</v>
      </c>
      <c r="AA336">
        <v>1702400</v>
      </c>
      <c r="AB336">
        <v>-63200</v>
      </c>
      <c r="AJ336" t="s">
        <v>113</v>
      </c>
      <c r="AK336" s="16">
        <v>43979</v>
      </c>
      <c r="AL336">
        <v>773.6</v>
      </c>
      <c r="AM336">
        <v>851.55</v>
      </c>
      <c r="AN336">
        <v>769.1</v>
      </c>
      <c r="AO336">
        <v>841.45</v>
      </c>
      <c r="AP336">
        <v>8989</v>
      </c>
      <c r="AQ336">
        <v>29158.18</v>
      </c>
      <c r="AR336">
        <v>1765600</v>
      </c>
      <c r="AS336">
        <v>38800</v>
      </c>
      <c r="BA336" t="s">
        <v>113</v>
      </c>
      <c r="BB336" s="16">
        <v>43979</v>
      </c>
      <c r="BC336">
        <v>725</v>
      </c>
      <c r="BD336">
        <v>797.9</v>
      </c>
      <c r="BE336">
        <v>713</v>
      </c>
      <c r="BF336">
        <v>785.8</v>
      </c>
      <c r="BG336">
        <v>11598</v>
      </c>
      <c r="BH336">
        <v>35551.730000000003</v>
      </c>
      <c r="BI336">
        <v>1726800</v>
      </c>
      <c r="BJ336">
        <v>190400</v>
      </c>
      <c r="BR336" t="s">
        <v>113</v>
      </c>
      <c r="BS336" s="16">
        <v>43979</v>
      </c>
      <c r="BT336">
        <v>829</v>
      </c>
      <c r="BU336">
        <v>829</v>
      </c>
      <c r="BV336">
        <v>720.5</v>
      </c>
      <c r="BW336">
        <v>728.2</v>
      </c>
      <c r="BX336">
        <v>9148</v>
      </c>
      <c r="BY336">
        <v>28036.51</v>
      </c>
      <c r="BZ336">
        <v>1536400</v>
      </c>
      <c r="CA336">
        <v>42800</v>
      </c>
    </row>
    <row r="337" spans="2:79" x14ac:dyDescent="0.3">
      <c r="B337" t="s">
        <v>113</v>
      </c>
      <c r="C337" s="16">
        <v>44007</v>
      </c>
      <c r="D337">
        <v>832.6</v>
      </c>
      <c r="E337">
        <v>851.05</v>
      </c>
      <c r="F337">
        <v>808.65</v>
      </c>
      <c r="G337">
        <v>815.1</v>
      </c>
      <c r="H337">
        <v>1179</v>
      </c>
      <c r="I337">
        <v>3892.81</v>
      </c>
      <c r="J337">
        <v>403200</v>
      </c>
      <c r="K337">
        <v>111200</v>
      </c>
      <c r="S337" t="s">
        <v>113</v>
      </c>
      <c r="T337" s="16">
        <v>44007</v>
      </c>
      <c r="U337">
        <v>822.25</v>
      </c>
      <c r="V337">
        <v>850.4</v>
      </c>
      <c r="W337">
        <v>805.8</v>
      </c>
      <c r="X337">
        <v>844.2</v>
      </c>
      <c r="Y337">
        <v>1063</v>
      </c>
      <c r="Z337">
        <v>3556.67</v>
      </c>
      <c r="AA337">
        <v>292000</v>
      </c>
      <c r="AB337">
        <v>69200</v>
      </c>
      <c r="AJ337" t="s">
        <v>113</v>
      </c>
      <c r="AK337" s="16">
        <v>44007</v>
      </c>
      <c r="AL337">
        <v>745.4</v>
      </c>
      <c r="AM337">
        <v>821</v>
      </c>
      <c r="AN337">
        <v>741.2</v>
      </c>
      <c r="AO337">
        <v>810.85</v>
      </c>
      <c r="AP337">
        <v>914</v>
      </c>
      <c r="AQ337">
        <v>2872.62</v>
      </c>
      <c r="AR337">
        <v>222800</v>
      </c>
      <c r="AS337">
        <v>43600</v>
      </c>
      <c r="BA337" t="s">
        <v>113</v>
      </c>
      <c r="BB337" s="16">
        <v>44007</v>
      </c>
      <c r="BC337">
        <v>724</v>
      </c>
      <c r="BD337">
        <v>770.75</v>
      </c>
      <c r="BE337">
        <v>691</v>
      </c>
      <c r="BF337">
        <v>754.8</v>
      </c>
      <c r="BG337">
        <v>719</v>
      </c>
      <c r="BH337">
        <v>2135.61</v>
      </c>
      <c r="BI337">
        <v>179200</v>
      </c>
      <c r="BJ337">
        <v>11600</v>
      </c>
      <c r="BR337" t="s">
        <v>113</v>
      </c>
      <c r="BS337" s="16">
        <v>44007</v>
      </c>
      <c r="BT337">
        <v>784.8</v>
      </c>
      <c r="BU337">
        <v>796.95</v>
      </c>
      <c r="BV337">
        <v>695</v>
      </c>
      <c r="BW337">
        <v>703.35</v>
      </c>
      <c r="BX337">
        <v>605</v>
      </c>
      <c r="BY337">
        <v>1774.58</v>
      </c>
      <c r="BZ337">
        <v>167600</v>
      </c>
      <c r="CA337">
        <v>53600</v>
      </c>
    </row>
    <row r="338" spans="2:79" x14ac:dyDescent="0.3">
      <c r="B338" t="s">
        <v>113</v>
      </c>
      <c r="C338" s="16">
        <v>44042</v>
      </c>
      <c r="D338">
        <v>825.45</v>
      </c>
      <c r="E338">
        <v>829.1</v>
      </c>
      <c r="F338">
        <v>801</v>
      </c>
      <c r="G338">
        <v>805.85</v>
      </c>
      <c r="H338">
        <v>19</v>
      </c>
      <c r="I338">
        <v>62.14</v>
      </c>
      <c r="J338">
        <v>33600</v>
      </c>
      <c r="K338">
        <v>3600</v>
      </c>
      <c r="S338" t="s">
        <v>113</v>
      </c>
      <c r="T338" s="16">
        <v>44042</v>
      </c>
      <c r="U338">
        <v>799</v>
      </c>
      <c r="V338">
        <v>833.45</v>
      </c>
      <c r="W338">
        <v>789</v>
      </c>
      <c r="X338">
        <v>824.5</v>
      </c>
      <c r="Y338">
        <v>44</v>
      </c>
      <c r="Z338">
        <v>143.69</v>
      </c>
      <c r="AA338">
        <v>30000</v>
      </c>
      <c r="AB338">
        <v>4400</v>
      </c>
      <c r="AJ338" t="s">
        <v>113</v>
      </c>
      <c r="AK338" s="16">
        <v>44042</v>
      </c>
      <c r="AL338">
        <v>735</v>
      </c>
      <c r="AM338">
        <v>795.75</v>
      </c>
      <c r="AN338">
        <v>735</v>
      </c>
      <c r="AO338">
        <v>786.75</v>
      </c>
      <c r="AP338">
        <v>38</v>
      </c>
      <c r="AQ338">
        <v>116.33</v>
      </c>
      <c r="AR338">
        <v>25600</v>
      </c>
      <c r="AS338">
        <v>2400</v>
      </c>
      <c r="BA338" t="s">
        <v>113</v>
      </c>
      <c r="BB338" s="16">
        <v>44042</v>
      </c>
      <c r="BC338">
        <v>710</v>
      </c>
      <c r="BD338">
        <v>749</v>
      </c>
      <c r="BE338">
        <v>710</v>
      </c>
      <c r="BF338">
        <v>742.65</v>
      </c>
      <c r="BG338">
        <v>48</v>
      </c>
      <c r="BH338">
        <v>140.56</v>
      </c>
      <c r="BI338">
        <v>23200</v>
      </c>
      <c r="BJ338">
        <v>4000</v>
      </c>
      <c r="BR338" t="s">
        <v>113</v>
      </c>
      <c r="BS338" s="16">
        <v>44042</v>
      </c>
      <c r="BT338">
        <v>766</v>
      </c>
      <c r="BU338">
        <v>769</v>
      </c>
      <c r="BV338">
        <v>678.3</v>
      </c>
      <c r="BW338">
        <v>683.35</v>
      </c>
      <c r="BX338">
        <v>46</v>
      </c>
      <c r="BY338">
        <v>131.63</v>
      </c>
      <c r="BZ338">
        <v>19200</v>
      </c>
      <c r="CA338">
        <v>10000</v>
      </c>
    </row>
    <row r="339" spans="2:79" x14ac:dyDescent="0.3">
      <c r="B339" t="s">
        <v>114</v>
      </c>
      <c r="C339" s="16">
        <v>43979</v>
      </c>
      <c r="D339">
        <v>544</v>
      </c>
      <c r="E339">
        <v>575.04999999999995</v>
      </c>
      <c r="F339">
        <v>531.9</v>
      </c>
      <c r="G339">
        <v>572.20000000000005</v>
      </c>
      <c r="H339">
        <v>831</v>
      </c>
      <c r="I339">
        <v>3739.93</v>
      </c>
      <c r="J339">
        <v>436800</v>
      </c>
      <c r="K339">
        <v>-65600</v>
      </c>
      <c r="S339" t="s">
        <v>114</v>
      </c>
      <c r="T339" s="16">
        <v>43979</v>
      </c>
      <c r="U339">
        <v>564.75</v>
      </c>
      <c r="V339">
        <v>571.25</v>
      </c>
      <c r="W339">
        <v>554.20000000000005</v>
      </c>
      <c r="X339">
        <v>560.04999999999995</v>
      </c>
      <c r="Y339">
        <v>374</v>
      </c>
      <c r="Z339">
        <v>1684.68</v>
      </c>
      <c r="AA339">
        <v>502400</v>
      </c>
      <c r="AB339">
        <v>-28800</v>
      </c>
      <c r="AJ339" t="s">
        <v>114</v>
      </c>
      <c r="AK339" s="16">
        <v>43979</v>
      </c>
      <c r="AL339">
        <v>544.1</v>
      </c>
      <c r="AM339">
        <v>566</v>
      </c>
      <c r="AN339">
        <v>544</v>
      </c>
      <c r="AO339">
        <v>562.5</v>
      </c>
      <c r="AP339">
        <v>535</v>
      </c>
      <c r="AQ339">
        <v>2380.91</v>
      </c>
      <c r="AR339">
        <v>531200</v>
      </c>
      <c r="AS339">
        <v>28000</v>
      </c>
      <c r="BA339" t="s">
        <v>114</v>
      </c>
      <c r="BB339" s="16">
        <v>43979</v>
      </c>
      <c r="BC339">
        <v>540</v>
      </c>
      <c r="BD339">
        <v>552</v>
      </c>
      <c r="BE339">
        <v>534.6</v>
      </c>
      <c r="BF339">
        <v>540</v>
      </c>
      <c r="BG339">
        <v>584</v>
      </c>
      <c r="BH339">
        <v>2539.63</v>
      </c>
      <c r="BI339">
        <v>503200</v>
      </c>
      <c r="BJ339">
        <v>0</v>
      </c>
      <c r="BR339" t="s">
        <v>114</v>
      </c>
      <c r="BS339" s="16">
        <v>43979</v>
      </c>
      <c r="BT339">
        <v>578</v>
      </c>
      <c r="BU339">
        <v>582</v>
      </c>
      <c r="BV339">
        <v>531.5</v>
      </c>
      <c r="BW339">
        <v>534.04999999999995</v>
      </c>
      <c r="BX339">
        <v>1630</v>
      </c>
      <c r="BY339">
        <v>7220.37</v>
      </c>
      <c r="BZ339">
        <v>503200</v>
      </c>
      <c r="CA339">
        <v>51200</v>
      </c>
    </row>
    <row r="340" spans="2:79" x14ac:dyDescent="0.3">
      <c r="B340" t="s">
        <v>114</v>
      </c>
      <c r="C340" s="16">
        <v>44007</v>
      </c>
      <c r="D340">
        <v>557.4</v>
      </c>
      <c r="E340">
        <v>572.4</v>
      </c>
      <c r="F340">
        <v>552.85</v>
      </c>
      <c r="G340">
        <v>569.25</v>
      </c>
      <c r="H340">
        <v>243</v>
      </c>
      <c r="I340">
        <v>1086.55</v>
      </c>
      <c r="J340">
        <v>141600</v>
      </c>
      <c r="K340">
        <v>104000</v>
      </c>
      <c r="S340" t="s">
        <v>114</v>
      </c>
      <c r="T340" s="16">
        <v>44007</v>
      </c>
      <c r="U340">
        <v>565.5</v>
      </c>
      <c r="V340">
        <v>565.95000000000005</v>
      </c>
      <c r="W340">
        <v>556.85</v>
      </c>
      <c r="X340">
        <v>558.45000000000005</v>
      </c>
      <c r="Y340">
        <v>19</v>
      </c>
      <c r="Z340">
        <v>85.3</v>
      </c>
      <c r="AA340">
        <v>37600</v>
      </c>
      <c r="AB340">
        <v>9600</v>
      </c>
      <c r="AJ340" t="s">
        <v>114</v>
      </c>
      <c r="AK340" s="16">
        <v>44007</v>
      </c>
      <c r="AL340">
        <v>544.29999999999995</v>
      </c>
      <c r="AM340">
        <v>564</v>
      </c>
      <c r="AN340">
        <v>543.15</v>
      </c>
      <c r="AO340">
        <v>562</v>
      </c>
      <c r="AP340">
        <v>46</v>
      </c>
      <c r="AQ340">
        <v>203.56</v>
      </c>
      <c r="AR340">
        <v>28000</v>
      </c>
      <c r="AS340">
        <v>11200</v>
      </c>
      <c r="BA340" t="s">
        <v>114</v>
      </c>
      <c r="BB340" s="16">
        <v>44007</v>
      </c>
      <c r="BC340">
        <v>541.25</v>
      </c>
      <c r="BD340">
        <v>548.5</v>
      </c>
      <c r="BE340">
        <v>533.1</v>
      </c>
      <c r="BF340">
        <v>546.04999999999995</v>
      </c>
      <c r="BG340">
        <v>20</v>
      </c>
      <c r="BH340">
        <v>86.4</v>
      </c>
      <c r="BI340">
        <v>16800</v>
      </c>
      <c r="BJ340">
        <v>1600</v>
      </c>
      <c r="BR340" t="s">
        <v>114</v>
      </c>
      <c r="BS340" s="16">
        <v>44007</v>
      </c>
      <c r="BT340">
        <v>574</v>
      </c>
      <c r="BU340">
        <v>574</v>
      </c>
      <c r="BV340">
        <v>531.65</v>
      </c>
      <c r="BW340">
        <v>539.95000000000005</v>
      </c>
      <c r="BX340">
        <v>38</v>
      </c>
      <c r="BY340">
        <v>167.53</v>
      </c>
      <c r="BZ340">
        <v>15200</v>
      </c>
      <c r="CA340">
        <v>1600</v>
      </c>
    </row>
    <row r="341" spans="2:79" x14ac:dyDescent="0.3">
      <c r="B341" t="s">
        <v>114</v>
      </c>
      <c r="C341" s="16">
        <v>44042</v>
      </c>
      <c r="D341">
        <v>0</v>
      </c>
      <c r="E341">
        <v>0</v>
      </c>
      <c r="F341">
        <v>0</v>
      </c>
      <c r="G341">
        <v>575.54999999999995</v>
      </c>
      <c r="H341">
        <v>0</v>
      </c>
      <c r="I341">
        <v>0</v>
      </c>
      <c r="J341">
        <v>0</v>
      </c>
      <c r="K341">
        <v>0</v>
      </c>
      <c r="S341" t="s">
        <v>114</v>
      </c>
      <c r="T341" s="16">
        <v>44042</v>
      </c>
      <c r="U341">
        <v>0</v>
      </c>
      <c r="V341">
        <v>0</v>
      </c>
      <c r="W341">
        <v>0</v>
      </c>
      <c r="X341">
        <v>566.95000000000005</v>
      </c>
      <c r="Y341">
        <v>0</v>
      </c>
      <c r="Z341">
        <v>0</v>
      </c>
      <c r="AA341">
        <v>0</v>
      </c>
      <c r="AB341">
        <v>0</v>
      </c>
      <c r="AJ341" t="s">
        <v>114</v>
      </c>
      <c r="AK341" s="16">
        <v>44042</v>
      </c>
      <c r="AL341">
        <v>0</v>
      </c>
      <c r="AM341">
        <v>0</v>
      </c>
      <c r="AN341">
        <v>0</v>
      </c>
      <c r="AO341">
        <v>566.6</v>
      </c>
      <c r="AP341">
        <v>0</v>
      </c>
      <c r="AQ341">
        <v>0</v>
      </c>
      <c r="AR341">
        <v>0</v>
      </c>
      <c r="AS341">
        <v>0</v>
      </c>
      <c r="BA341" t="s">
        <v>114</v>
      </c>
      <c r="BB341" s="16">
        <v>44042</v>
      </c>
      <c r="BC341">
        <v>0</v>
      </c>
      <c r="BD341">
        <v>0</v>
      </c>
      <c r="BE341">
        <v>0</v>
      </c>
      <c r="BF341">
        <v>548.5</v>
      </c>
      <c r="BG341">
        <v>0</v>
      </c>
      <c r="BH341">
        <v>0</v>
      </c>
      <c r="BI341">
        <v>0</v>
      </c>
      <c r="BJ341">
        <v>0</v>
      </c>
      <c r="BR341" t="s">
        <v>114</v>
      </c>
      <c r="BS341" s="16">
        <v>44042</v>
      </c>
      <c r="BT341">
        <v>0</v>
      </c>
      <c r="BU341">
        <v>0</v>
      </c>
      <c r="BV341">
        <v>0</v>
      </c>
      <c r="BW341">
        <v>542.35</v>
      </c>
      <c r="BX341">
        <v>0</v>
      </c>
      <c r="BY341">
        <v>0</v>
      </c>
      <c r="BZ341">
        <v>0</v>
      </c>
      <c r="CA341">
        <v>0</v>
      </c>
    </row>
    <row r="342" spans="2:79" x14ac:dyDescent="0.3">
      <c r="B342" t="s">
        <v>115</v>
      </c>
      <c r="C342" s="16">
        <v>43979</v>
      </c>
      <c r="D342">
        <v>110.1</v>
      </c>
      <c r="E342">
        <v>114.4</v>
      </c>
      <c r="F342">
        <v>105.4</v>
      </c>
      <c r="G342">
        <v>107.35</v>
      </c>
      <c r="H342">
        <v>11330</v>
      </c>
      <c r="I342">
        <v>18529.97</v>
      </c>
      <c r="J342">
        <v>16416000</v>
      </c>
      <c r="K342">
        <v>-1845000</v>
      </c>
      <c r="S342" t="s">
        <v>115</v>
      </c>
      <c r="T342" s="16">
        <v>43979</v>
      </c>
      <c r="U342">
        <v>112.55</v>
      </c>
      <c r="V342">
        <v>115.85</v>
      </c>
      <c r="W342">
        <v>111.1</v>
      </c>
      <c r="X342">
        <v>112.2</v>
      </c>
      <c r="Y342">
        <v>6999</v>
      </c>
      <c r="Z342">
        <v>11940.3</v>
      </c>
      <c r="AA342">
        <v>18261000</v>
      </c>
      <c r="AB342">
        <v>24000</v>
      </c>
      <c r="AJ342" t="s">
        <v>115</v>
      </c>
      <c r="AK342" s="16">
        <v>43979</v>
      </c>
      <c r="AL342">
        <v>109.5</v>
      </c>
      <c r="AM342">
        <v>113.75</v>
      </c>
      <c r="AN342">
        <v>108.7</v>
      </c>
      <c r="AO342">
        <v>113</v>
      </c>
      <c r="AP342">
        <v>6498</v>
      </c>
      <c r="AQ342">
        <v>10854.89</v>
      </c>
      <c r="AR342">
        <v>18237000</v>
      </c>
      <c r="AS342">
        <v>-190500</v>
      </c>
      <c r="BA342" t="s">
        <v>115</v>
      </c>
      <c r="BB342" s="16">
        <v>43979</v>
      </c>
      <c r="BC342">
        <v>111.6</v>
      </c>
      <c r="BD342">
        <v>114.2</v>
      </c>
      <c r="BE342">
        <v>107.8</v>
      </c>
      <c r="BF342">
        <v>109.9</v>
      </c>
      <c r="BG342">
        <v>11550</v>
      </c>
      <c r="BH342">
        <v>19233.86</v>
      </c>
      <c r="BI342">
        <v>18427500</v>
      </c>
      <c r="BJ342">
        <v>-1141500</v>
      </c>
      <c r="BR342" t="s">
        <v>115</v>
      </c>
      <c r="BS342" s="16">
        <v>43979</v>
      </c>
      <c r="BT342">
        <v>120.1</v>
      </c>
      <c r="BU342">
        <v>120.1</v>
      </c>
      <c r="BV342">
        <v>107.95</v>
      </c>
      <c r="BW342">
        <v>108.9</v>
      </c>
      <c r="BX342">
        <v>10462</v>
      </c>
      <c r="BY342">
        <v>17604.09</v>
      </c>
      <c r="BZ342">
        <v>19569000</v>
      </c>
      <c r="CA342">
        <v>-649500</v>
      </c>
    </row>
    <row r="343" spans="2:79" x14ac:dyDescent="0.3">
      <c r="B343" t="s">
        <v>115</v>
      </c>
      <c r="C343" s="16">
        <v>44007</v>
      </c>
      <c r="D343">
        <v>110.5</v>
      </c>
      <c r="E343">
        <v>113.4</v>
      </c>
      <c r="F343">
        <v>104.7</v>
      </c>
      <c r="G343">
        <v>106.4</v>
      </c>
      <c r="H343">
        <v>2923</v>
      </c>
      <c r="I343">
        <v>4764.88</v>
      </c>
      <c r="J343">
        <v>4996500</v>
      </c>
      <c r="K343">
        <v>1276500</v>
      </c>
      <c r="S343" t="s">
        <v>115</v>
      </c>
      <c r="T343" s="16">
        <v>44007</v>
      </c>
      <c r="U343">
        <v>111.8</v>
      </c>
      <c r="V343">
        <v>115.2</v>
      </c>
      <c r="W343">
        <v>110.5</v>
      </c>
      <c r="X343">
        <v>111.45</v>
      </c>
      <c r="Y343">
        <v>1287</v>
      </c>
      <c r="Z343">
        <v>2187.5300000000002</v>
      </c>
      <c r="AA343">
        <v>3720000</v>
      </c>
      <c r="AB343">
        <v>523500</v>
      </c>
      <c r="AJ343" t="s">
        <v>115</v>
      </c>
      <c r="AK343" s="16">
        <v>44007</v>
      </c>
      <c r="AL343">
        <v>108</v>
      </c>
      <c r="AM343">
        <v>112.4</v>
      </c>
      <c r="AN343">
        <v>108</v>
      </c>
      <c r="AO343">
        <v>111.95</v>
      </c>
      <c r="AP343">
        <v>1104</v>
      </c>
      <c r="AQ343">
        <v>1823.12</v>
      </c>
      <c r="AR343">
        <v>3196500</v>
      </c>
      <c r="AS343">
        <v>1024500</v>
      </c>
      <c r="BA343" t="s">
        <v>115</v>
      </c>
      <c r="BB343" s="16">
        <v>44007</v>
      </c>
      <c r="BC343">
        <v>108.45</v>
      </c>
      <c r="BD343">
        <v>111.8</v>
      </c>
      <c r="BE343">
        <v>106</v>
      </c>
      <c r="BF343">
        <v>108.5</v>
      </c>
      <c r="BG343">
        <v>1459</v>
      </c>
      <c r="BH343">
        <v>2385.4299999999998</v>
      </c>
      <c r="BI343">
        <v>2172000</v>
      </c>
      <c r="BJ343">
        <v>213000</v>
      </c>
      <c r="BR343" t="s">
        <v>115</v>
      </c>
      <c r="BS343" s="16">
        <v>44007</v>
      </c>
      <c r="BT343">
        <v>119.7</v>
      </c>
      <c r="BU343">
        <v>119.7</v>
      </c>
      <c r="BV343">
        <v>107.35</v>
      </c>
      <c r="BW343">
        <v>107.3</v>
      </c>
      <c r="BX343">
        <v>813</v>
      </c>
      <c r="BY343">
        <v>1339.71</v>
      </c>
      <c r="BZ343">
        <v>1959000</v>
      </c>
      <c r="CA343">
        <v>385500</v>
      </c>
    </row>
    <row r="344" spans="2:79" x14ac:dyDescent="0.3">
      <c r="B344" t="s">
        <v>115</v>
      </c>
      <c r="C344" s="16">
        <v>44042</v>
      </c>
      <c r="D344">
        <v>108.65</v>
      </c>
      <c r="E344">
        <v>111.1</v>
      </c>
      <c r="F344">
        <v>104.75</v>
      </c>
      <c r="G344">
        <v>105</v>
      </c>
      <c r="H344">
        <v>25</v>
      </c>
      <c r="I344">
        <v>68.91</v>
      </c>
      <c r="J344">
        <v>137800</v>
      </c>
      <c r="K344">
        <v>41600</v>
      </c>
      <c r="S344" t="s">
        <v>115</v>
      </c>
      <c r="T344" s="16">
        <v>44042</v>
      </c>
      <c r="U344">
        <v>109.7</v>
      </c>
      <c r="V344">
        <v>113.3</v>
      </c>
      <c r="W344">
        <v>109.7</v>
      </c>
      <c r="X344">
        <v>110.25</v>
      </c>
      <c r="Y344">
        <v>10</v>
      </c>
      <c r="Z344">
        <v>28.95</v>
      </c>
      <c r="AA344">
        <v>96200</v>
      </c>
      <c r="AB344">
        <v>2600</v>
      </c>
      <c r="AJ344" t="s">
        <v>115</v>
      </c>
      <c r="AK344" s="16">
        <v>44042</v>
      </c>
      <c r="AL344">
        <v>109.45</v>
      </c>
      <c r="AM344">
        <v>109.5</v>
      </c>
      <c r="AN344">
        <v>108</v>
      </c>
      <c r="AO344">
        <v>109.5</v>
      </c>
      <c r="AP344">
        <v>7</v>
      </c>
      <c r="AQ344">
        <v>19.78</v>
      </c>
      <c r="AR344">
        <v>93600</v>
      </c>
      <c r="AS344">
        <v>7800</v>
      </c>
      <c r="BA344" t="s">
        <v>115</v>
      </c>
      <c r="BB344" s="16">
        <v>44042</v>
      </c>
      <c r="BC344">
        <v>108.55</v>
      </c>
      <c r="BD344">
        <v>110</v>
      </c>
      <c r="BE344">
        <v>108.55</v>
      </c>
      <c r="BF344">
        <v>110.85</v>
      </c>
      <c r="BG344">
        <v>3</v>
      </c>
      <c r="BH344">
        <v>8.51</v>
      </c>
      <c r="BI344">
        <v>85800</v>
      </c>
      <c r="BJ344">
        <v>5200</v>
      </c>
      <c r="BR344" t="s">
        <v>115</v>
      </c>
      <c r="BS344" s="16">
        <v>44042</v>
      </c>
      <c r="BT344">
        <v>0</v>
      </c>
      <c r="BU344">
        <v>0</v>
      </c>
      <c r="BV344">
        <v>0</v>
      </c>
      <c r="BW344">
        <v>110.4</v>
      </c>
      <c r="BX344">
        <v>0</v>
      </c>
      <c r="BY344">
        <v>0</v>
      </c>
      <c r="BZ344">
        <v>80600</v>
      </c>
      <c r="CA344">
        <v>0</v>
      </c>
    </row>
    <row r="345" spans="2:79" x14ac:dyDescent="0.3">
      <c r="B345" t="s">
        <v>116</v>
      </c>
      <c r="C345" s="16">
        <v>43979</v>
      </c>
      <c r="D345">
        <v>88.4</v>
      </c>
      <c r="E345">
        <v>89.25</v>
      </c>
      <c r="F345">
        <v>85.4</v>
      </c>
      <c r="G345">
        <v>85.9</v>
      </c>
      <c r="H345">
        <v>1492</v>
      </c>
      <c r="I345">
        <v>7779.51</v>
      </c>
      <c r="J345">
        <v>17526000</v>
      </c>
      <c r="K345">
        <v>-1134000</v>
      </c>
      <c r="S345" t="s">
        <v>116</v>
      </c>
      <c r="T345" s="16">
        <v>43979</v>
      </c>
      <c r="U345">
        <v>87.9</v>
      </c>
      <c r="V345">
        <v>88.9</v>
      </c>
      <c r="W345">
        <v>87.1</v>
      </c>
      <c r="X345">
        <v>88.3</v>
      </c>
      <c r="Y345">
        <v>1218</v>
      </c>
      <c r="Z345">
        <v>6442.07</v>
      </c>
      <c r="AA345">
        <v>18660000</v>
      </c>
      <c r="AB345">
        <v>-1944000</v>
      </c>
      <c r="AJ345" t="s">
        <v>116</v>
      </c>
      <c r="AK345" s="16">
        <v>43979</v>
      </c>
      <c r="AL345">
        <v>87.2</v>
      </c>
      <c r="AM345">
        <v>88.9</v>
      </c>
      <c r="AN345">
        <v>87.15</v>
      </c>
      <c r="AO345">
        <v>87.85</v>
      </c>
      <c r="AP345">
        <v>1127</v>
      </c>
      <c r="AQ345">
        <v>5954.75</v>
      </c>
      <c r="AR345">
        <v>20604000</v>
      </c>
      <c r="AS345">
        <v>-672000</v>
      </c>
      <c r="BA345" t="s">
        <v>116</v>
      </c>
      <c r="BB345" s="16">
        <v>43979</v>
      </c>
      <c r="BC345">
        <v>92</v>
      </c>
      <c r="BD345">
        <v>92.7</v>
      </c>
      <c r="BE345">
        <v>86.7</v>
      </c>
      <c r="BF345">
        <v>87.4</v>
      </c>
      <c r="BG345">
        <v>2566</v>
      </c>
      <c r="BH345">
        <v>13708.51</v>
      </c>
      <c r="BI345">
        <v>21276000</v>
      </c>
      <c r="BJ345">
        <v>660000</v>
      </c>
      <c r="BR345" t="s">
        <v>116</v>
      </c>
      <c r="BS345" s="16">
        <v>43979</v>
      </c>
      <c r="BT345">
        <v>97.55</v>
      </c>
      <c r="BU345">
        <v>98.5</v>
      </c>
      <c r="BV345">
        <v>90.2</v>
      </c>
      <c r="BW345">
        <v>90.65</v>
      </c>
      <c r="BX345">
        <v>3040</v>
      </c>
      <c r="BY345">
        <v>16889.259999999998</v>
      </c>
      <c r="BZ345">
        <v>20616000</v>
      </c>
      <c r="CA345">
        <v>-534000</v>
      </c>
    </row>
    <row r="346" spans="2:79" x14ac:dyDescent="0.3">
      <c r="B346" t="s">
        <v>116</v>
      </c>
      <c r="C346" s="16">
        <v>44007</v>
      </c>
      <c r="D346">
        <v>88</v>
      </c>
      <c r="E346">
        <v>89.25</v>
      </c>
      <c r="F346">
        <v>85.65</v>
      </c>
      <c r="G346">
        <v>86.05</v>
      </c>
      <c r="H346">
        <v>473</v>
      </c>
      <c r="I346">
        <v>2473.0700000000002</v>
      </c>
      <c r="J346">
        <v>4488000</v>
      </c>
      <c r="K346">
        <v>1290000</v>
      </c>
      <c r="S346" t="s">
        <v>116</v>
      </c>
      <c r="T346" s="16">
        <v>44007</v>
      </c>
      <c r="U346">
        <v>88.25</v>
      </c>
      <c r="V346">
        <v>89.1</v>
      </c>
      <c r="W346">
        <v>87.45</v>
      </c>
      <c r="X346">
        <v>88.5</v>
      </c>
      <c r="Y346">
        <v>390</v>
      </c>
      <c r="Z346">
        <v>2065.0100000000002</v>
      </c>
      <c r="AA346">
        <v>3198000</v>
      </c>
      <c r="AB346">
        <v>1284000</v>
      </c>
      <c r="AJ346" t="s">
        <v>116</v>
      </c>
      <c r="AK346" s="16">
        <v>44007</v>
      </c>
      <c r="AL346">
        <v>88.55</v>
      </c>
      <c r="AM346">
        <v>89.15</v>
      </c>
      <c r="AN346">
        <v>87.55</v>
      </c>
      <c r="AO346">
        <v>88</v>
      </c>
      <c r="AP346">
        <v>276</v>
      </c>
      <c r="AQ346">
        <v>1462.1</v>
      </c>
      <c r="AR346">
        <v>1914000</v>
      </c>
      <c r="AS346">
        <v>450000</v>
      </c>
      <c r="BA346" t="s">
        <v>116</v>
      </c>
      <c r="BB346" s="16">
        <v>44007</v>
      </c>
      <c r="BC346">
        <v>91.95</v>
      </c>
      <c r="BD346">
        <v>92.35</v>
      </c>
      <c r="BE346">
        <v>87</v>
      </c>
      <c r="BF346">
        <v>87.75</v>
      </c>
      <c r="BG346">
        <v>451</v>
      </c>
      <c r="BH346">
        <v>2411.7600000000002</v>
      </c>
      <c r="BI346">
        <v>1464000</v>
      </c>
      <c r="BJ346">
        <v>558000</v>
      </c>
      <c r="BR346" t="s">
        <v>116</v>
      </c>
      <c r="BS346" s="16">
        <v>44007</v>
      </c>
      <c r="BT346">
        <v>98.3</v>
      </c>
      <c r="BU346">
        <v>98.3</v>
      </c>
      <c r="BV346">
        <v>90.5</v>
      </c>
      <c r="BW346">
        <v>91.1</v>
      </c>
      <c r="BX346">
        <v>251</v>
      </c>
      <c r="BY346">
        <v>1391.01</v>
      </c>
      <c r="BZ346">
        <v>906000</v>
      </c>
      <c r="CA346">
        <v>324000</v>
      </c>
    </row>
    <row r="347" spans="2:79" x14ac:dyDescent="0.3">
      <c r="B347" t="s">
        <v>116</v>
      </c>
      <c r="C347" s="16">
        <v>44042</v>
      </c>
      <c r="D347">
        <v>86.75</v>
      </c>
      <c r="E347">
        <v>86.75</v>
      </c>
      <c r="F347">
        <v>86.7</v>
      </c>
      <c r="G347">
        <v>86.6</v>
      </c>
      <c r="H347">
        <v>2</v>
      </c>
      <c r="I347">
        <v>10.4</v>
      </c>
      <c r="J347">
        <v>18000</v>
      </c>
      <c r="K347">
        <v>0</v>
      </c>
      <c r="S347" t="s">
        <v>116</v>
      </c>
      <c r="T347" s="16">
        <v>44042</v>
      </c>
      <c r="U347">
        <v>88.2</v>
      </c>
      <c r="V347">
        <v>88.2</v>
      </c>
      <c r="W347">
        <v>88.2</v>
      </c>
      <c r="X347">
        <v>88.2</v>
      </c>
      <c r="Y347">
        <v>1</v>
      </c>
      <c r="Z347">
        <v>5.29</v>
      </c>
      <c r="AA347">
        <v>18000</v>
      </c>
      <c r="AB347">
        <v>0</v>
      </c>
      <c r="AJ347" t="s">
        <v>116</v>
      </c>
      <c r="AK347" s="16">
        <v>44042</v>
      </c>
      <c r="AL347">
        <v>88.5</v>
      </c>
      <c r="AM347">
        <v>88.5</v>
      </c>
      <c r="AN347">
        <v>88.5</v>
      </c>
      <c r="AO347">
        <v>88.4</v>
      </c>
      <c r="AP347">
        <v>1</v>
      </c>
      <c r="AQ347">
        <v>5.31</v>
      </c>
      <c r="AR347">
        <v>18000</v>
      </c>
      <c r="AS347">
        <v>6000</v>
      </c>
      <c r="BA347" t="s">
        <v>116</v>
      </c>
      <c r="BB347" s="16">
        <v>44042</v>
      </c>
      <c r="BC347">
        <v>89</v>
      </c>
      <c r="BD347">
        <v>89</v>
      </c>
      <c r="BE347">
        <v>88</v>
      </c>
      <c r="BF347">
        <v>88</v>
      </c>
      <c r="BG347">
        <v>2</v>
      </c>
      <c r="BH347">
        <v>10.62</v>
      </c>
      <c r="BI347">
        <v>12000</v>
      </c>
      <c r="BJ347">
        <v>0</v>
      </c>
      <c r="BR347" t="s">
        <v>116</v>
      </c>
      <c r="BS347" s="16">
        <v>44042</v>
      </c>
      <c r="BT347">
        <v>0</v>
      </c>
      <c r="BU347">
        <v>0</v>
      </c>
      <c r="BV347">
        <v>0</v>
      </c>
      <c r="BW347">
        <v>90.1</v>
      </c>
      <c r="BX347">
        <v>1</v>
      </c>
      <c r="BY347">
        <v>5.4</v>
      </c>
      <c r="BZ347">
        <v>12000</v>
      </c>
      <c r="CA347">
        <v>0</v>
      </c>
    </row>
    <row r="348" spans="2:79" x14ac:dyDescent="0.3">
      <c r="B348" t="s">
        <v>117</v>
      </c>
      <c r="C348" s="16">
        <v>43979</v>
      </c>
      <c r="D348">
        <v>1450.5</v>
      </c>
      <c r="E348">
        <v>1457</v>
      </c>
      <c r="F348">
        <v>1427.1</v>
      </c>
      <c r="G348">
        <v>1434.5</v>
      </c>
      <c r="H348">
        <v>41763</v>
      </c>
      <c r="I348">
        <v>304219.61</v>
      </c>
      <c r="J348">
        <v>24701065</v>
      </c>
      <c r="K348">
        <v>-794870</v>
      </c>
      <c r="S348" t="s">
        <v>117</v>
      </c>
      <c r="T348" s="16">
        <v>43979</v>
      </c>
      <c r="U348">
        <v>1433.9</v>
      </c>
      <c r="V348">
        <v>1462.4</v>
      </c>
      <c r="W348">
        <v>1425.7</v>
      </c>
      <c r="X348">
        <v>1443.15</v>
      </c>
      <c r="Y348">
        <v>44869</v>
      </c>
      <c r="Z348">
        <v>327667.65999999997</v>
      </c>
      <c r="AA348">
        <v>25495935</v>
      </c>
      <c r="AB348">
        <v>316130</v>
      </c>
      <c r="AJ348" t="s">
        <v>117</v>
      </c>
      <c r="AK348" s="16">
        <v>43979</v>
      </c>
      <c r="AL348">
        <v>1413.95</v>
      </c>
      <c r="AM348">
        <v>1444.8</v>
      </c>
      <c r="AN348">
        <v>1395.4</v>
      </c>
      <c r="AO348">
        <v>1434.9</v>
      </c>
      <c r="AP348">
        <v>61427</v>
      </c>
      <c r="AQ348">
        <v>442722.5</v>
      </c>
      <c r="AR348">
        <v>25179805</v>
      </c>
      <c r="AS348">
        <v>-1673065</v>
      </c>
      <c r="BA348" t="s">
        <v>117</v>
      </c>
      <c r="BB348" s="16">
        <v>43979</v>
      </c>
      <c r="BC348">
        <v>1457</v>
      </c>
      <c r="BD348">
        <v>1463.4</v>
      </c>
      <c r="BE348">
        <v>1407</v>
      </c>
      <c r="BF348">
        <v>1411.9</v>
      </c>
      <c r="BG348">
        <v>42369</v>
      </c>
      <c r="BH348">
        <v>307699.27</v>
      </c>
      <c r="BI348">
        <v>26852870</v>
      </c>
      <c r="BJ348">
        <v>51005</v>
      </c>
      <c r="BR348" t="s">
        <v>117</v>
      </c>
      <c r="BS348" s="16">
        <v>43979</v>
      </c>
      <c r="BT348">
        <v>1468</v>
      </c>
      <c r="BU348">
        <v>1480</v>
      </c>
      <c r="BV348">
        <v>1428.65</v>
      </c>
      <c r="BW348">
        <v>1444.05</v>
      </c>
      <c r="BX348">
        <v>63624</v>
      </c>
      <c r="BY348">
        <v>467419.41</v>
      </c>
      <c r="BZ348">
        <v>26801865</v>
      </c>
      <c r="CA348">
        <v>-340875</v>
      </c>
    </row>
    <row r="349" spans="2:79" x14ac:dyDescent="0.3">
      <c r="B349" t="s">
        <v>117</v>
      </c>
      <c r="C349" s="16">
        <v>44007</v>
      </c>
      <c r="D349">
        <v>1447.7</v>
      </c>
      <c r="E349">
        <v>1456</v>
      </c>
      <c r="F349">
        <v>1426.3</v>
      </c>
      <c r="G349">
        <v>1433.25</v>
      </c>
      <c r="H349">
        <v>8199</v>
      </c>
      <c r="I349">
        <v>59661.39</v>
      </c>
      <c r="J349">
        <v>5513085</v>
      </c>
      <c r="K349">
        <v>1010505</v>
      </c>
      <c r="S349" t="s">
        <v>117</v>
      </c>
      <c r="T349" s="16">
        <v>44007</v>
      </c>
      <c r="U349">
        <v>1431.3</v>
      </c>
      <c r="V349">
        <v>1460.5</v>
      </c>
      <c r="W349">
        <v>1425.1</v>
      </c>
      <c r="X349">
        <v>1442.45</v>
      </c>
      <c r="Y349">
        <v>5253</v>
      </c>
      <c r="Z349">
        <v>38308.980000000003</v>
      </c>
      <c r="AA349">
        <v>4502580</v>
      </c>
      <c r="AB349">
        <v>319665</v>
      </c>
      <c r="AJ349" t="s">
        <v>117</v>
      </c>
      <c r="AK349" s="16">
        <v>44007</v>
      </c>
      <c r="AL349">
        <v>1411.95</v>
      </c>
      <c r="AM349">
        <v>1439.25</v>
      </c>
      <c r="AN349">
        <v>1393.4</v>
      </c>
      <c r="AO349">
        <v>1433.8</v>
      </c>
      <c r="AP349">
        <v>7203</v>
      </c>
      <c r="AQ349">
        <v>51875</v>
      </c>
      <c r="AR349">
        <v>4182915</v>
      </c>
      <c r="AS349">
        <v>1154430</v>
      </c>
      <c r="BA349" t="s">
        <v>117</v>
      </c>
      <c r="BB349" s="16">
        <v>44007</v>
      </c>
      <c r="BC349">
        <v>1458.85</v>
      </c>
      <c r="BD349">
        <v>1459.3</v>
      </c>
      <c r="BE349">
        <v>1405.4</v>
      </c>
      <c r="BF349">
        <v>1410</v>
      </c>
      <c r="BG349">
        <v>3493</v>
      </c>
      <c r="BH349">
        <v>25233.33</v>
      </c>
      <c r="BI349">
        <v>3028485</v>
      </c>
      <c r="BJ349">
        <v>299970</v>
      </c>
      <c r="BR349" t="s">
        <v>117</v>
      </c>
      <c r="BS349" s="16">
        <v>44007</v>
      </c>
      <c r="BT349">
        <v>1468.3</v>
      </c>
      <c r="BU349">
        <v>1479.4</v>
      </c>
      <c r="BV349">
        <v>1427.3</v>
      </c>
      <c r="BW349">
        <v>1441.8</v>
      </c>
      <c r="BX349">
        <v>4060</v>
      </c>
      <c r="BY349">
        <v>29750.05</v>
      </c>
      <c r="BZ349">
        <v>2728515</v>
      </c>
      <c r="CA349">
        <v>709525</v>
      </c>
    </row>
    <row r="350" spans="2:79" x14ac:dyDescent="0.3">
      <c r="B350" t="s">
        <v>117</v>
      </c>
      <c r="C350" s="16">
        <v>44042</v>
      </c>
      <c r="D350">
        <v>1457</v>
      </c>
      <c r="E350">
        <v>1457</v>
      </c>
      <c r="F350">
        <v>1430</v>
      </c>
      <c r="G350">
        <v>1435.95</v>
      </c>
      <c r="H350">
        <v>148</v>
      </c>
      <c r="I350">
        <v>1078.55</v>
      </c>
      <c r="J350">
        <v>114635</v>
      </c>
      <c r="K350">
        <v>31310</v>
      </c>
      <c r="S350" t="s">
        <v>117</v>
      </c>
      <c r="T350" s="16">
        <v>44042</v>
      </c>
      <c r="U350">
        <v>1435.55</v>
      </c>
      <c r="V350">
        <v>1460</v>
      </c>
      <c r="W350">
        <v>1425.35</v>
      </c>
      <c r="X350">
        <v>1441.9</v>
      </c>
      <c r="Y350">
        <v>97</v>
      </c>
      <c r="Z350">
        <v>708.32</v>
      </c>
      <c r="AA350">
        <v>83325</v>
      </c>
      <c r="AB350">
        <v>4040</v>
      </c>
      <c r="AJ350" t="s">
        <v>117</v>
      </c>
      <c r="AK350" s="16">
        <v>44042</v>
      </c>
      <c r="AL350">
        <v>1411.25</v>
      </c>
      <c r="AM350">
        <v>1440</v>
      </c>
      <c r="AN350">
        <v>1396</v>
      </c>
      <c r="AO350">
        <v>1435.4</v>
      </c>
      <c r="AP350">
        <v>129</v>
      </c>
      <c r="AQ350">
        <v>928.58</v>
      </c>
      <c r="AR350">
        <v>79285</v>
      </c>
      <c r="AS350">
        <v>11110</v>
      </c>
      <c r="BA350" t="s">
        <v>117</v>
      </c>
      <c r="BB350" s="16">
        <v>44042</v>
      </c>
      <c r="BC350">
        <v>1455.05</v>
      </c>
      <c r="BD350">
        <v>1456.4</v>
      </c>
      <c r="BE350">
        <v>1409</v>
      </c>
      <c r="BF350">
        <v>1411.9</v>
      </c>
      <c r="BG350">
        <v>63</v>
      </c>
      <c r="BH350">
        <v>456.59</v>
      </c>
      <c r="BI350">
        <v>68175</v>
      </c>
      <c r="BJ350">
        <v>4040</v>
      </c>
      <c r="BR350" t="s">
        <v>117</v>
      </c>
      <c r="BS350" s="16">
        <v>44042</v>
      </c>
      <c r="BT350">
        <v>1472</v>
      </c>
      <c r="BU350">
        <v>1492.3</v>
      </c>
      <c r="BV350">
        <v>1431</v>
      </c>
      <c r="BW350">
        <v>1443.65</v>
      </c>
      <c r="BX350">
        <v>86</v>
      </c>
      <c r="BY350">
        <v>632.49</v>
      </c>
      <c r="BZ350">
        <v>64135</v>
      </c>
      <c r="CA350">
        <v>6565</v>
      </c>
    </row>
    <row r="351" spans="2:79" x14ac:dyDescent="0.3">
      <c r="B351" t="s">
        <v>118</v>
      </c>
      <c r="C351" s="16">
        <v>43979</v>
      </c>
      <c r="D351">
        <v>27.5</v>
      </c>
      <c r="E351">
        <v>28.1</v>
      </c>
      <c r="F351">
        <v>27</v>
      </c>
      <c r="G351">
        <v>27.3</v>
      </c>
      <c r="H351">
        <v>1844</v>
      </c>
      <c r="I351">
        <v>7956.26</v>
      </c>
      <c r="J351">
        <v>32357700</v>
      </c>
      <c r="K351">
        <v>-1821200</v>
      </c>
      <c r="S351" t="s">
        <v>118</v>
      </c>
      <c r="T351" s="16">
        <v>43979</v>
      </c>
      <c r="U351">
        <v>27.65</v>
      </c>
      <c r="V351">
        <v>28.5</v>
      </c>
      <c r="W351">
        <v>27.3</v>
      </c>
      <c r="X351">
        <v>28.15</v>
      </c>
      <c r="Y351">
        <v>2153</v>
      </c>
      <c r="Z351">
        <v>9471.01</v>
      </c>
      <c r="AA351">
        <v>34178900</v>
      </c>
      <c r="AB351">
        <v>-1428700</v>
      </c>
      <c r="AJ351" t="s">
        <v>118</v>
      </c>
      <c r="AK351" s="16">
        <v>43979</v>
      </c>
      <c r="AL351">
        <v>26.65</v>
      </c>
      <c r="AM351">
        <v>27.8</v>
      </c>
      <c r="AN351">
        <v>26.5</v>
      </c>
      <c r="AO351">
        <v>27.6</v>
      </c>
      <c r="AP351">
        <v>1502</v>
      </c>
      <c r="AQ351">
        <v>6468.18</v>
      </c>
      <c r="AR351">
        <v>35607600</v>
      </c>
      <c r="AS351">
        <v>-3563900</v>
      </c>
      <c r="BA351" t="s">
        <v>118</v>
      </c>
      <c r="BB351" s="16">
        <v>43979</v>
      </c>
      <c r="BC351">
        <v>27.05</v>
      </c>
      <c r="BD351">
        <v>27.75</v>
      </c>
      <c r="BE351">
        <v>26.05</v>
      </c>
      <c r="BF351">
        <v>26.8</v>
      </c>
      <c r="BG351">
        <v>2225</v>
      </c>
      <c r="BH351">
        <v>9475.8700000000008</v>
      </c>
      <c r="BI351">
        <v>39171500</v>
      </c>
      <c r="BJ351">
        <v>-3611000</v>
      </c>
      <c r="BR351" t="s">
        <v>118</v>
      </c>
      <c r="BS351" s="16">
        <v>43979</v>
      </c>
      <c r="BT351">
        <v>29</v>
      </c>
      <c r="BU351">
        <v>29.05</v>
      </c>
      <c r="BV351">
        <v>26.15</v>
      </c>
      <c r="BW351">
        <v>26.4</v>
      </c>
      <c r="BX351">
        <v>2339</v>
      </c>
      <c r="BY351">
        <v>9948.1</v>
      </c>
      <c r="BZ351">
        <v>42782500</v>
      </c>
      <c r="CA351">
        <v>2103800</v>
      </c>
    </row>
    <row r="352" spans="2:79" x14ac:dyDescent="0.3">
      <c r="B352" t="s">
        <v>118</v>
      </c>
      <c r="C352" s="16">
        <v>44007</v>
      </c>
      <c r="D352">
        <v>27.15</v>
      </c>
      <c r="E352">
        <v>27.5</v>
      </c>
      <c r="F352">
        <v>26.3</v>
      </c>
      <c r="G352">
        <v>26.75</v>
      </c>
      <c r="H352">
        <v>826</v>
      </c>
      <c r="I352">
        <v>3483.2</v>
      </c>
      <c r="J352">
        <v>18745800</v>
      </c>
      <c r="K352">
        <v>5526400</v>
      </c>
      <c r="S352" t="s">
        <v>118</v>
      </c>
      <c r="T352" s="16">
        <v>44007</v>
      </c>
      <c r="U352">
        <v>27.1</v>
      </c>
      <c r="V352">
        <v>27.95</v>
      </c>
      <c r="W352">
        <v>26.8</v>
      </c>
      <c r="X352">
        <v>27.6</v>
      </c>
      <c r="Y352">
        <v>406</v>
      </c>
      <c r="Z352">
        <v>1751.12</v>
      </c>
      <c r="AA352">
        <v>13219400</v>
      </c>
      <c r="AB352">
        <v>2402100</v>
      </c>
      <c r="AJ352" t="s">
        <v>118</v>
      </c>
      <c r="AK352" s="16">
        <v>44007</v>
      </c>
      <c r="AL352">
        <v>26</v>
      </c>
      <c r="AM352">
        <v>27.2</v>
      </c>
      <c r="AN352">
        <v>26</v>
      </c>
      <c r="AO352">
        <v>27</v>
      </c>
      <c r="AP352">
        <v>219</v>
      </c>
      <c r="AQ352">
        <v>924.1</v>
      </c>
      <c r="AR352">
        <v>10817300</v>
      </c>
      <c r="AS352">
        <v>408200</v>
      </c>
      <c r="BA352" t="s">
        <v>118</v>
      </c>
      <c r="BB352" s="16">
        <v>44007</v>
      </c>
      <c r="BC352">
        <v>26.25</v>
      </c>
      <c r="BD352">
        <v>27.05</v>
      </c>
      <c r="BE352">
        <v>25.55</v>
      </c>
      <c r="BF352">
        <v>26.2</v>
      </c>
      <c r="BG352">
        <v>163</v>
      </c>
      <c r="BH352">
        <v>677.4</v>
      </c>
      <c r="BI352">
        <v>10409100</v>
      </c>
      <c r="BJ352">
        <v>675100</v>
      </c>
      <c r="BR352" t="s">
        <v>118</v>
      </c>
      <c r="BS352" s="16">
        <v>44007</v>
      </c>
      <c r="BT352">
        <v>28.4</v>
      </c>
      <c r="BU352">
        <v>28.55</v>
      </c>
      <c r="BV352">
        <v>25.65</v>
      </c>
      <c r="BW352">
        <v>25.85</v>
      </c>
      <c r="BX352">
        <v>488</v>
      </c>
      <c r="BY352">
        <v>2021.77</v>
      </c>
      <c r="BZ352">
        <v>9734000</v>
      </c>
      <c r="CA352">
        <v>3422600</v>
      </c>
    </row>
    <row r="353" spans="2:79" x14ac:dyDescent="0.3">
      <c r="B353" t="s">
        <v>118</v>
      </c>
      <c r="C353" s="16">
        <v>44042</v>
      </c>
      <c r="D353">
        <v>27.35</v>
      </c>
      <c r="E353">
        <v>27.35</v>
      </c>
      <c r="F353">
        <v>26.3</v>
      </c>
      <c r="G353">
        <v>26.55</v>
      </c>
      <c r="H353">
        <v>17</v>
      </c>
      <c r="I353">
        <v>86.65</v>
      </c>
      <c r="J353">
        <v>608000</v>
      </c>
      <c r="K353">
        <v>209000</v>
      </c>
      <c r="S353" t="s">
        <v>118</v>
      </c>
      <c r="T353" s="16">
        <v>44042</v>
      </c>
      <c r="U353">
        <v>27.85</v>
      </c>
      <c r="V353">
        <v>27.85</v>
      </c>
      <c r="W353">
        <v>27.5</v>
      </c>
      <c r="X353">
        <v>28.35</v>
      </c>
      <c r="Y353">
        <v>2</v>
      </c>
      <c r="Z353">
        <v>10.51</v>
      </c>
      <c r="AA353">
        <v>399000</v>
      </c>
      <c r="AB353">
        <v>38000</v>
      </c>
      <c r="AJ353" t="s">
        <v>118</v>
      </c>
      <c r="AK353" s="16">
        <v>44042</v>
      </c>
      <c r="AL353">
        <v>26.35</v>
      </c>
      <c r="AM353">
        <v>26.85</v>
      </c>
      <c r="AN353">
        <v>26.35</v>
      </c>
      <c r="AO353">
        <v>27.85</v>
      </c>
      <c r="AP353">
        <v>2</v>
      </c>
      <c r="AQ353">
        <v>10.1</v>
      </c>
      <c r="AR353">
        <v>361000</v>
      </c>
      <c r="AS353">
        <v>19000</v>
      </c>
      <c r="BA353" t="s">
        <v>118</v>
      </c>
      <c r="BB353" s="16">
        <v>44042</v>
      </c>
      <c r="BC353">
        <v>26.55</v>
      </c>
      <c r="BD353">
        <v>26.55</v>
      </c>
      <c r="BE353">
        <v>26.15</v>
      </c>
      <c r="BF353">
        <v>26.35</v>
      </c>
      <c r="BG353">
        <v>4</v>
      </c>
      <c r="BH353">
        <v>19.98</v>
      </c>
      <c r="BI353">
        <v>342000</v>
      </c>
      <c r="BJ353">
        <v>-19000</v>
      </c>
      <c r="BR353" t="s">
        <v>118</v>
      </c>
      <c r="BS353" s="16">
        <v>44042</v>
      </c>
      <c r="BT353">
        <v>26.25</v>
      </c>
      <c r="BU353">
        <v>26.25</v>
      </c>
      <c r="BV353">
        <v>25.5</v>
      </c>
      <c r="BW353">
        <v>25.6</v>
      </c>
      <c r="BX353">
        <v>12</v>
      </c>
      <c r="BY353">
        <v>59.06</v>
      </c>
      <c r="BZ353">
        <v>361000</v>
      </c>
      <c r="CA353">
        <v>152000</v>
      </c>
    </row>
    <row r="354" spans="2:79" x14ac:dyDescent="0.3">
      <c r="B354" t="s">
        <v>622</v>
      </c>
      <c r="C354" s="16">
        <v>43979</v>
      </c>
      <c r="D354">
        <v>732.05</v>
      </c>
      <c r="E354">
        <v>742.65</v>
      </c>
      <c r="F354">
        <v>724</v>
      </c>
      <c r="G354">
        <v>730.05</v>
      </c>
      <c r="H354">
        <v>947</v>
      </c>
      <c r="I354">
        <v>5201.1099999999997</v>
      </c>
      <c r="J354">
        <v>2247750</v>
      </c>
      <c r="K354">
        <v>38250</v>
      </c>
      <c r="S354" t="s">
        <v>622</v>
      </c>
      <c r="T354" s="16">
        <v>43979</v>
      </c>
      <c r="U354">
        <v>717.95</v>
      </c>
      <c r="V354">
        <v>742.95</v>
      </c>
      <c r="W354">
        <v>717.75</v>
      </c>
      <c r="X354">
        <v>731.35</v>
      </c>
      <c r="Y354">
        <v>904</v>
      </c>
      <c r="Z354">
        <v>4965.2</v>
      </c>
      <c r="AA354">
        <v>2209500</v>
      </c>
      <c r="AB354">
        <v>-3000</v>
      </c>
      <c r="AJ354" t="s">
        <v>622</v>
      </c>
      <c r="AK354" s="16">
        <v>43979</v>
      </c>
      <c r="AL354">
        <v>704.8</v>
      </c>
      <c r="AM354">
        <v>719</v>
      </c>
      <c r="AN354">
        <v>699.85</v>
      </c>
      <c r="AO354">
        <v>716.9</v>
      </c>
      <c r="AP354">
        <v>707</v>
      </c>
      <c r="AQ354">
        <v>3764.59</v>
      </c>
      <c r="AR354">
        <v>2212500</v>
      </c>
      <c r="AS354">
        <v>-12000</v>
      </c>
      <c r="BA354" t="s">
        <v>622</v>
      </c>
      <c r="BB354" s="16">
        <v>43979</v>
      </c>
      <c r="BC354">
        <v>704.1</v>
      </c>
      <c r="BD354">
        <v>720.75</v>
      </c>
      <c r="BE354">
        <v>699</v>
      </c>
      <c r="BF354">
        <v>704.2</v>
      </c>
      <c r="BG354">
        <v>1155</v>
      </c>
      <c r="BH354">
        <v>6136.7</v>
      </c>
      <c r="BI354">
        <v>2224500</v>
      </c>
      <c r="BJ354">
        <v>44250</v>
      </c>
      <c r="BR354" t="s">
        <v>622</v>
      </c>
      <c r="BS354" s="16">
        <v>43979</v>
      </c>
      <c r="BT354">
        <v>750.7</v>
      </c>
      <c r="BU354">
        <v>750.75</v>
      </c>
      <c r="BV354">
        <v>695.25</v>
      </c>
      <c r="BW354">
        <v>700.35</v>
      </c>
      <c r="BX354">
        <v>1737</v>
      </c>
      <c r="BY354">
        <v>9264.8700000000008</v>
      </c>
      <c r="BZ354">
        <v>2180250</v>
      </c>
      <c r="CA354">
        <v>105000</v>
      </c>
    </row>
    <row r="355" spans="2:79" x14ac:dyDescent="0.3">
      <c r="B355" t="s">
        <v>622</v>
      </c>
      <c r="C355" s="16">
        <v>44007</v>
      </c>
      <c r="D355">
        <v>734.25</v>
      </c>
      <c r="E355">
        <v>743.45</v>
      </c>
      <c r="F355">
        <v>725.05</v>
      </c>
      <c r="G355">
        <v>730.95</v>
      </c>
      <c r="H355">
        <v>245</v>
      </c>
      <c r="I355">
        <v>1345.1</v>
      </c>
      <c r="J355">
        <v>189000</v>
      </c>
      <c r="K355">
        <v>80250</v>
      </c>
      <c r="S355" t="s">
        <v>622</v>
      </c>
      <c r="T355" s="16">
        <v>44007</v>
      </c>
      <c r="U355">
        <v>722</v>
      </c>
      <c r="V355">
        <v>743.85</v>
      </c>
      <c r="W355">
        <v>722</v>
      </c>
      <c r="X355">
        <v>731.55</v>
      </c>
      <c r="Y355">
        <v>97</v>
      </c>
      <c r="Z355">
        <v>534.34</v>
      </c>
      <c r="AA355">
        <v>108750</v>
      </c>
      <c r="AB355">
        <v>18750</v>
      </c>
      <c r="AJ355" t="s">
        <v>622</v>
      </c>
      <c r="AK355" s="16">
        <v>44007</v>
      </c>
      <c r="AL355">
        <v>706.1</v>
      </c>
      <c r="AM355">
        <v>719.6</v>
      </c>
      <c r="AN355">
        <v>702.35</v>
      </c>
      <c r="AO355">
        <v>718.85</v>
      </c>
      <c r="AP355">
        <v>105</v>
      </c>
      <c r="AQ355">
        <v>560.20000000000005</v>
      </c>
      <c r="AR355">
        <v>90000</v>
      </c>
      <c r="AS355">
        <v>45000</v>
      </c>
      <c r="BA355" t="s">
        <v>622</v>
      </c>
      <c r="BB355" s="16">
        <v>44007</v>
      </c>
      <c r="BC355">
        <v>707.8</v>
      </c>
      <c r="BD355">
        <v>721.6</v>
      </c>
      <c r="BE355">
        <v>701</v>
      </c>
      <c r="BF355">
        <v>706.15</v>
      </c>
      <c r="BG355">
        <v>83</v>
      </c>
      <c r="BH355">
        <v>440.59</v>
      </c>
      <c r="BI355">
        <v>45000</v>
      </c>
      <c r="BJ355">
        <v>34500</v>
      </c>
      <c r="BR355" t="s">
        <v>622</v>
      </c>
      <c r="BS355" s="16">
        <v>44007</v>
      </c>
      <c r="BT355">
        <v>740</v>
      </c>
      <c r="BU355">
        <v>740</v>
      </c>
      <c r="BV355">
        <v>698.25</v>
      </c>
      <c r="BW355">
        <v>699.6</v>
      </c>
      <c r="BX355">
        <v>19</v>
      </c>
      <c r="BY355">
        <v>102.51</v>
      </c>
      <c r="BZ355">
        <v>10500</v>
      </c>
      <c r="CA355">
        <v>-2250</v>
      </c>
    </row>
    <row r="356" spans="2:79" x14ac:dyDescent="0.3">
      <c r="B356" t="s">
        <v>622</v>
      </c>
      <c r="C356" s="16">
        <v>44042</v>
      </c>
      <c r="D356">
        <v>0</v>
      </c>
      <c r="E356">
        <v>0</v>
      </c>
      <c r="F356">
        <v>0</v>
      </c>
      <c r="G356">
        <v>735.85</v>
      </c>
      <c r="H356">
        <v>0</v>
      </c>
      <c r="I356">
        <v>0</v>
      </c>
      <c r="J356">
        <v>0</v>
      </c>
      <c r="K356">
        <v>0</v>
      </c>
      <c r="S356" t="s">
        <v>622</v>
      </c>
      <c r="T356" s="16">
        <v>44042</v>
      </c>
      <c r="U356">
        <v>0</v>
      </c>
      <c r="V356">
        <v>0</v>
      </c>
      <c r="W356">
        <v>0</v>
      </c>
      <c r="X356">
        <v>736.95</v>
      </c>
      <c r="Y356">
        <v>0</v>
      </c>
      <c r="Z356">
        <v>0</v>
      </c>
      <c r="AA356">
        <v>0</v>
      </c>
      <c r="AB356">
        <v>0</v>
      </c>
      <c r="AJ356" t="s">
        <v>622</v>
      </c>
      <c r="AK356" s="16">
        <v>44042</v>
      </c>
      <c r="AL356">
        <v>0</v>
      </c>
      <c r="AM356">
        <v>0</v>
      </c>
      <c r="AN356">
        <v>0</v>
      </c>
      <c r="AO356">
        <v>722.3</v>
      </c>
      <c r="AP356">
        <v>0</v>
      </c>
      <c r="AQ356">
        <v>0</v>
      </c>
      <c r="AR356">
        <v>0</v>
      </c>
      <c r="AS356">
        <v>0</v>
      </c>
      <c r="BA356" t="s">
        <v>622</v>
      </c>
      <c r="BB356" s="16">
        <v>44042</v>
      </c>
      <c r="BC356">
        <v>0</v>
      </c>
      <c r="BD356">
        <v>0</v>
      </c>
      <c r="BE356">
        <v>0</v>
      </c>
      <c r="BF356">
        <v>709.45</v>
      </c>
      <c r="BG356">
        <v>0</v>
      </c>
      <c r="BH356">
        <v>0</v>
      </c>
      <c r="BI356">
        <v>0</v>
      </c>
      <c r="BJ356">
        <v>0</v>
      </c>
      <c r="BR356" t="s">
        <v>622</v>
      </c>
      <c r="BS356" s="16">
        <v>44042</v>
      </c>
      <c r="BT356">
        <v>0</v>
      </c>
      <c r="BU356">
        <v>0</v>
      </c>
      <c r="BV356">
        <v>0</v>
      </c>
      <c r="BW356">
        <v>707.25</v>
      </c>
      <c r="BX356">
        <v>0</v>
      </c>
      <c r="BY356">
        <v>0</v>
      </c>
      <c r="BZ356">
        <v>0</v>
      </c>
      <c r="CA356">
        <v>0</v>
      </c>
    </row>
    <row r="357" spans="2:79" x14ac:dyDescent="0.3">
      <c r="B357" t="s">
        <v>119</v>
      </c>
      <c r="C357" s="16">
        <v>43979</v>
      </c>
      <c r="D357">
        <v>151.6</v>
      </c>
      <c r="E357">
        <v>155.69999999999999</v>
      </c>
      <c r="F357">
        <v>148.75</v>
      </c>
      <c r="G357">
        <v>150.4</v>
      </c>
      <c r="H357">
        <v>41224</v>
      </c>
      <c r="I357">
        <v>187259.25</v>
      </c>
      <c r="J357">
        <v>85107000</v>
      </c>
      <c r="K357">
        <v>-11730000</v>
      </c>
      <c r="S357" t="s">
        <v>119</v>
      </c>
      <c r="T357" s="16">
        <v>43979</v>
      </c>
      <c r="U357">
        <v>154.05000000000001</v>
      </c>
      <c r="V357">
        <v>156.4</v>
      </c>
      <c r="W357">
        <v>151.30000000000001</v>
      </c>
      <c r="X357">
        <v>151.69999999999999</v>
      </c>
      <c r="Y357">
        <v>22735</v>
      </c>
      <c r="Z357">
        <v>105048.71</v>
      </c>
      <c r="AA357">
        <v>96837000</v>
      </c>
      <c r="AB357">
        <v>-483000</v>
      </c>
      <c r="AJ357" t="s">
        <v>119</v>
      </c>
      <c r="AK357" s="16">
        <v>43979</v>
      </c>
      <c r="AL357">
        <v>151.80000000000001</v>
      </c>
      <c r="AM357">
        <v>155.55000000000001</v>
      </c>
      <c r="AN357">
        <v>151.35</v>
      </c>
      <c r="AO357">
        <v>153.69999999999999</v>
      </c>
      <c r="AP357">
        <v>24119</v>
      </c>
      <c r="AQ357">
        <v>110896.39</v>
      </c>
      <c r="AR357">
        <v>97320000</v>
      </c>
      <c r="AS357">
        <v>-2208000</v>
      </c>
      <c r="BA357" t="s">
        <v>119</v>
      </c>
      <c r="BB357" s="16">
        <v>43979</v>
      </c>
      <c r="BC357">
        <v>157.6</v>
      </c>
      <c r="BD357">
        <v>158</v>
      </c>
      <c r="BE357">
        <v>151.9</v>
      </c>
      <c r="BF357">
        <v>152.4</v>
      </c>
      <c r="BG357">
        <v>28993</v>
      </c>
      <c r="BH357">
        <v>134575.26</v>
      </c>
      <c r="BI357">
        <v>99528000</v>
      </c>
      <c r="BJ357">
        <v>-1956000</v>
      </c>
      <c r="BR357" t="s">
        <v>119</v>
      </c>
      <c r="BS357" s="16">
        <v>43979</v>
      </c>
      <c r="BT357">
        <v>165.7</v>
      </c>
      <c r="BU357">
        <v>165.7</v>
      </c>
      <c r="BV357">
        <v>154.05000000000001</v>
      </c>
      <c r="BW357">
        <v>155</v>
      </c>
      <c r="BX357">
        <v>35072</v>
      </c>
      <c r="BY357">
        <v>165748.87</v>
      </c>
      <c r="BZ357">
        <v>101484000</v>
      </c>
      <c r="CA357">
        <v>1428000</v>
      </c>
    </row>
    <row r="358" spans="2:79" x14ac:dyDescent="0.3">
      <c r="B358" t="s">
        <v>119</v>
      </c>
      <c r="C358" s="16">
        <v>44007</v>
      </c>
      <c r="D358">
        <v>152.15</v>
      </c>
      <c r="E358">
        <v>155.94999999999999</v>
      </c>
      <c r="F358">
        <v>149.15</v>
      </c>
      <c r="G358">
        <v>150.6</v>
      </c>
      <c r="H358">
        <v>12309</v>
      </c>
      <c r="I358">
        <v>55934.33</v>
      </c>
      <c r="J358">
        <v>36699000</v>
      </c>
      <c r="K358">
        <v>17211000</v>
      </c>
      <c r="S358" t="s">
        <v>119</v>
      </c>
      <c r="T358" s="16">
        <v>44007</v>
      </c>
      <c r="U358">
        <v>154</v>
      </c>
      <c r="V358">
        <v>156.6</v>
      </c>
      <c r="W358">
        <v>151.75</v>
      </c>
      <c r="X358">
        <v>152.1</v>
      </c>
      <c r="Y358">
        <v>4684</v>
      </c>
      <c r="Z358">
        <v>21702.22</v>
      </c>
      <c r="AA358">
        <v>19488000</v>
      </c>
      <c r="AB358">
        <v>4533000</v>
      </c>
      <c r="AJ358" t="s">
        <v>119</v>
      </c>
      <c r="AK358" s="16">
        <v>44007</v>
      </c>
      <c r="AL358">
        <v>152.80000000000001</v>
      </c>
      <c r="AM358">
        <v>155.80000000000001</v>
      </c>
      <c r="AN358">
        <v>151.80000000000001</v>
      </c>
      <c r="AO358">
        <v>154</v>
      </c>
      <c r="AP358">
        <v>4560</v>
      </c>
      <c r="AQ358">
        <v>21022.89</v>
      </c>
      <c r="AR358">
        <v>14955000</v>
      </c>
      <c r="AS358">
        <v>5400000</v>
      </c>
      <c r="BA358" t="s">
        <v>119</v>
      </c>
      <c r="BB358" s="16">
        <v>44007</v>
      </c>
      <c r="BC358">
        <v>157.94999999999999</v>
      </c>
      <c r="BD358">
        <v>158.65</v>
      </c>
      <c r="BE358">
        <v>152.5</v>
      </c>
      <c r="BF358">
        <v>152.85</v>
      </c>
      <c r="BG358">
        <v>2768</v>
      </c>
      <c r="BH358">
        <v>12904.33</v>
      </c>
      <c r="BI358">
        <v>9555000</v>
      </c>
      <c r="BJ358">
        <v>1656000</v>
      </c>
      <c r="BR358" t="s">
        <v>119</v>
      </c>
      <c r="BS358" s="16">
        <v>44007</v>
      </c>
      <c r="BT358">
        <v>165.9</v>
      </c>
      <c r="BU358">
        <v>165.9</v>
      </c>
      <c r="BV358">
        <v>154.6</v>
      </c>
      <c r="BW358">
        <v>155.5</v>
      </c>
      <c r="BX358">
        <v>4100</v>
      </c>
      <c r="BY358">
        <v>19398.96</v>
      </c>
      <c r="BZ358">
        <v>7899000</v>
      </c>
      <c r="CA358">
        <v>2367000</v>
      </c>
    </row>
    <row r="359" spans="2:79" x14ac:dyDescent="0.3">
      <c r="B359" t="s">
        <v>119</v>
      </c>
      <c r="C359" s="16">
        <v>44042</v>
      </c>
      <c r="D359">
        <v>152.9</v>
      </c>
      <c r="E359">
        <v>156.6</v>
      </c>
      <c r="F359">
        <v>149.80000000000001</v>
      </c>
      <c r="G359">
        <v>151.44999999999999</v>
      </c>
      <c r="H359">
        <v>239</v>
      </c>
      <c r="I359">
        <v>1091.27</v>
      </c>
      <c r="J359">
        <v>1101000</v>
      </c>
      <c r="K359">
        <v>138000</v>
      </c>
      <c r="S359" t="s">
        <v>119</v>
      </c>
      <c r="T359" s="16">
        <v>44042</v>
      </c>
      <c r="U359">
        <v>155</v>
      </c>
      <c r="V359">
        <v>157.5</v>
      </c>
      <c r="W359">
        <v>152.5</v>
      </c>
      <c r="X359">
        <v>152.80000000000001</v>
      </c>
      <c r="Y359">
        <v>125</v>
      </c>
      <c r="Z359">
        <v>579.41</v>
      </c>
      <c r="AA359">
        <v>963000</v>
      </c>
      <c r="AB359">
        <v>147000</v>
      </c>
      <c r="AJ359" t="s">
        <v>119</v>
      </c>
      <c r="AK359" s="16">
        <v>44042</v>
      </c>
      <c r="AL359">
        <v>153.6</v>
      </c>
      <c r="AM359">
        <v>156</v>
      </c>
      <c r="AN359">
        <v>152.80000000000001</v>
      </c>
      <c r="AO359">
        <v>154.80000000000001</v>
      </c>
      <c r="AP359">
        <v>76</v>
      </c>
      <c r="AQ359">
        <v>351.74</v>
      </c>
      <c r="AR359">
        <v>816000</v>
      </c>
      <c r="AS359">
        <v>81000</v>
      </c>
      <c r="BA359" t="s">
        <v>119</v>
      </c>
      <c r="BB359" s="16">
        <v>44042</v>
      </c>
      <c r="BC359">
        <v>159.5</v>
      </c>
      <c r="BD359">
        <v>160.65</v>
      </c>
      <c r="BE359">
        <v>152.85</v>
      </c>
      <c r="BF359">
        <v>153.6</v>
      </c>
      <c r="BG359">
        <v>96</v>
      </c>
      <c r="BH359">
        <v>448.7</v>
      </c>
      <c r="BI359">
        <v>735000</v>
      </c>
      <c r="BJ359">
        <v>69000</v>
      </c>
      <c r="BR359" t="s">
        <v>119</v>
      </c>
      <c r="BS359" s="16">
        <v>44042</v>
      </c>
      <c r="BT359">
        <v>165.45</v>
      </c>
      <c r="BU359">
        <v>165.7</v>
      </c>
      <c r="BV359">
        <v>155.30000000000001</v>
      </c>
      <c r="BW359">
        <v>156.19999999999999</v>
      </c>
      <c r="BX359">
        <v>193</v>
      </c>
      <c r="BY359">
        <v>919.32</v>
      </c>
      <c r="BZ359">
        <v>666000</v>
      </c>
      <c r="CA359">
        <v>225000</v>
      </c>
    </row>
    <row r="360" spans="2:79" x14ac:dyDescent="0.3">
      <c r="B360" t="s">
        <v>120</v>
      </c>
      <c r="C360" s="16">
        <v>43979</v>
      </c>
      <c r="D360">
        <v>18934.650000000001</v>
      </c>
      <c r="E360">
        <v>19914</v>
      </c>
      <c r="F360">
        <v>18752</v>
      </c>
      <c r="G360">
        <v>19803.5</v>
      </c>
      <c r="H360">
        <v>1805</v>
      </c>
      <c r="I360">
        <v>17496.71</v>
      </c>
      <c r="J360">
        <v>129450</v>
      </c>
      <c r="K360">
        <v>-8000</v>
      </c>
      <c r="S360" t="s">
        <v>120</v>
      </c>
      <c r="T360" s="16">
        <v>43979</v>
      </c>
      <c r="U360">
        <v>19102</v>
      </c>
      <c r="V360">
        <v>19244.2</v>
      </c>
      <c r="W360">
        <v>18739.599999999999</v>
      </c>
      <c r="X360">
        <v>19146.3</v>
      </c>
      <c r="Y360">
        <v>1155</v>
      </c>
      <c r="Z360">
        <v>10986.08</v>
      </c>
      <c r="AA360">
        <v>137450</v>
      </c>
      <c r="AB360">
        <v>-5000</v>
      </c>
      <c r="AJ360" t="s">
        <v>120</v>
      </c>
      <c r="AK360" s="16">
        <v>43979</v>
      </c>
      <c r="AL360">
        <v>18381.75</v>
      </c>
      <c r="AM360">
        <v>19544.400000000001</v>
      </c>
      <c r="AN360">
        <v>18381.75</v>
      </c>
      <c r="AO360">
        <v>19315.2</v>
      </c>
      <c r="AP360">
        <v>1391</v>
      </c>
      <c r="AQ360">
        <v>13199.04</v>
      </c>
      <c r="AR360">
        <v>142450</v>
      </c>
      <c r="AS360">
        <v>-4750</v>
      </c>
      <c r="BA360" t="s">
        <v>120</v>
      </c>
      <c r="BB360" s="16">
        <v>43979</v>
      </c>
      <c r="BC360">
        <v>18338</v>
      </c>
      <c r="BD360">
        <v>18848</v>
      </c>
      <c r="BE360">
        <v>18081.150000000001</v>
      </c>
      <c r="BF360">
        <v>18381.75</v>
      </c>
      <c r="BG360">
        <v>1025</v>
      </c>
      <c r="BH360">
        <v>9465.41</v>
      </c>
      <c r="BI360">
        <v>147200</v>
      </c>
      <c r="BJ360">
        <v>1450</v>
      </c>
      <c r="BR360" t="s">
        <v>120</v>
      </c>
      <c r="BS360" s="16">
        <v>43979</v>
      </c>
      <c r="BT360">
        <v>19035.900000000001</v>
      </c>
      <c r="BU360">
        <v>19240</v>
      </c>
      <c r="BV360">
        <v>18044</v>
      </c>
      <c r="BW360">
        <v>18156.05</v>
      </c>
      <c r="BX360">
        <v>1274</v>
      </c>
      <c r="BY360">
        <v>11890.43</v>
      </c>
      <c r="BZ360">
        <v>145750</v>
      </c>
      <c r="CA360">
        <v>-2400</v>
      </c>
    </row>
    <row r="361" spans="2:79" x14ac:dyDescent="0.3">
      <c r="B361" t="s">
        <v>120</v>
      </c>
      <c r="C361" s="16">
        <v>44007</v>
      </c>
      <c r="D361">
        <v>18900</v>
      </c>
      <c r="E361">
        <v>19950</v>
      </c>
      <c r="F361">
        <v>18813.900000000001</v>
      </c>
      <c r="G361">
        <v>19860</v>
      </c>
      <c r="H361">
        <v>538</v>
      </c>
      <c r="I361">
        <v>5219.6499999999996</v>
      </c>
      <c r="J361">
        <v>15650</v>
      </c>
      <c r="K361">
        <v>8250</v>
      </c>
      <c r="S361" t="s">
        <v>120</v>
      </c>
      <c r="T361" s="16">
        <v>44007</v>
      </c>
      <c r="U361">
        <v>19000.05</v>
      </c>
      <c r="V361">
        <v>19250</v>
      </c>
      <c r="W361">
        <v>18850</v>
      </c>
      <c r="X361">
        <v>19162.05</v>
      </c>
      <c r="Y361">
        <v>129</v>
      </c>
      <c r="Z361">
        <v>1227.08</v>
      </c>
      <c r="AA361">
        <v>7400</v>
      </c>
      <c r="AB361">
        <v>450</v>
      </c>
      <c r="AJ361" t="s">
        <v>120</v>
      </c>
      <c r="AK361" s="16">
        <v>44007</v>
      </c>
      <c r="AL361">
        <v>18770.3</v>
      </c>
      <c r="AM361">
        <v>19520</v>
      </c>
      <c r="AN361">
        <v>18538.45</v>
      </c>
      <c r="AO361">
        <v>19393</v>
      </c>
      <c r="AP361">
        <v>130</v>
      </c>
      <c r="AQ361">
        <v>1233.06</v>
      </c>
      <c r="AR361">
        <v>6950</v>
      </c>
      <c r="AS361">
        <v>3450</v>
      </c>
      <c r="BA361" t="s">
        <v>120</v>
      </c>
      <c r="BB361" s="16">
        <v>44007</v>
      </c>
      <c r="BC361">
        <v>18180</v>
      </c>
      <c r="BD361">
        <v>18871.150000000001</v>
      </c>
      <c r="BE361">
        <v>18180</v>
      </c>
      <c r="BF361">
        <v>18428</v>
      </c>
      <c r="BG361">
        <v>69</v>
      </c>
      <c r="BH361">
        <v>639.85</v>
      </c>
      <c r="BI361">
        <v>3500</v>
      </c>
      <c r="BJ361">
        <v>1350</v>
      </c>
      <c r="BR361" t="s">
        <v>120</v>
      </c>
      <c r="BS361" s="16">
        <v>44007</v>
      </c>
      <c r="BT361">
        <v>18953.849999999999</v>
      </c>
      <c r="BU361">
        <v>19150.05</v>
      </c>
      <c r="BV361">
        <v>18119.8</v>
      </c>
      <c r="BW361">
        <v>18231.150000000001</v>
      </c>
      <c r="BX361">
        <v>43</v>
      </c>
      <c r="BY361">
        <v>398.77</v>
      </c>
      <c r="BZ361">
        <v>2150</v>
      </c>
      <c r="CA361">
        <v>550</v>
      </c>
    </row>
    <row r="362" spans="2:79" x14ac:dyDescent="0.3">
      <c r="B362" t="s">
        <v>120</v>
      </c>
      <c r="C362" s="16">
        <v>44042</v>
      </c>
      <c r="D362">
        <v>18902.099999999999</v>
      </c>
      <c r="E362">
        <v>18902.099999999999</v>
      </c>
      <c r="F362">
        <v>18902.099999999999</v>
      </c>
      <c r="G362">
        <v>20070.900000000001</v>
      </c>
      <c r="H362">
        <v>1</v>
      </c>
      <c r="I362">
        <v>9.4499999999999993</v>
      </c>
      <c r="J362">
        <v>100</v>
      </c>
      <c r="K362">
        <v>50</v>
      </c>
      <c r="S362" t="s">
        <v>120</v>
      </c>
      <c r="T362" s="16">
        <v>44042</v>
      </c>
      <c r="U362">
        <v>0</v>
      </c>
      <c r="V362">
        <v>0</v>
      </c>
      <c r="W362">
        <v>0</v>
      </c>
      <c r="X362">
        <v>19423.900000000001</v>
      </c>
      <c r="Y362">
        <v>0</v>
      </c>
      <c r="Z362">
        <v>0</v>
      </c>
      <c r="AA362">
        <v>50</v>
      </c>
      <c r="AB362">
        <v>0</v>
      </c>
      <c r="AJ362" t="s">
        <v>120</v>
      </c>
      <c r="AK362" s="16">
        <v>44042</v>
      </c>
      <c r="AL362">
        <v>0</v>
      </c>
      <c r="AM362">
        <v>0</v>
      </c>
      <c r="AN362">
        <v>0</v>
      </c>
      <c r="AO362">
        <v>19591.099999999999</v>
      </c>
      <c r="AP362">
        <v>0</v>
      </c>
      <c r="AQ362">
        <v>0</v>
      </c>
      <c r="AR362">
        <v>50</v>
      </c>
      <c r="AS362">
        <v>0</v>
      </c>
      <c r="BA362" t="s">
        <v>120</v>
      </c>
      <c r="BB362" s="16">
        <v>44042</v>
      </c>
      <c r="BC362">
        <v>0</v>
      </c>
      <c r="BD362">
        <v>0</v>
      </c>
      <c r="BE362">
        <v>0</v>
      </c>
      <c r="BF362">
        <v>18510</v>
      </c>
      <c r="BG362">
        <v>0</v>
      </c>
      <c r="BH362">
        <v>0</v>
      </c>
      <c r="BI362">
        <v>50</v>
      </c>
      <c r="BJ362">
        <v>0</v>
      </c>
      <c r="BR362" t="s">
        <v>120</v>
      </c>
      <c r="BS362" s="16">
        <v>44042</v>
      </c>
      <c r="BT362">
        <v>18840</v>
      </c>
      <c r="BU362">
        <v>18840</v>
      </c>
      <c r="BV362">
        <v>18840</v>
      </c>
      <c r="BW362">
        <v>18321.900000000001</v>
      </c>
      <c r="BX362">
        <v>1</v>
      </c>
      <c r="BY362">
        <v>9.42</v>
      </c>
      <c r="BZ362">
        <v>50</v>
      </c>
      <c r="CA362">
        <v>50</v>
      </c>
    </row>
    <row r="363" spans="2:79" x14ac:dyDescent="0.3">
      <c r="B363" t="s">
        <v>121</v>
      </c>
      <c r="C363" s="16">
        <v>43979</v>
      </c>
      <c r="D363">
        <v>1020.05</v>
      </c>
      <c r="E363">
        <v>1033</v>
      </c>
      <c r="F363">
        <v>1002.85</v>
      </c>
      <c r="G363">
        <v>1016.1</v>
      </c>
      <c r="H363">
        <v>931</v>
      </c>
      <c r="I363">
        <v>5216.5600000000004</v>
      </c>
      <c r="J363">
        <v>1895850</v>
      </c>
      <c r="K363">
        <v>-75900</v>
      </c>
      <c r="S363" t="s">
        <v>121</v>
      </c>
      <c r="T363" s="16">
        <v>43979</v>
      </c>
      <c r="U363">
        <v>1023.3</v>
      </c>
      <c r="V363">
        <v>1037.95</v>
      </c>
      <c r="W363">
        <v>1014</v>
      </c>
      <c r="X363">
        <v>1020.5</v>
      </c>
      <c r="Y363">
        <v>861</v>
      </c>
      <c r="Z363">
        <v>4860.82</v>
      </c>
      <c r="AA363">
        <v>1971750</v>
      </c>
      <c r="AB363">
        <v>17050</v>
      </c>
      <c r="AJ363" t="s">
        <v>121</v>
      </c>
      <c r="AK363" s="16">
        <v>43979</v>
      </c>
      <c r="AL363">
        <v>1013.45</v>
      </c>
      <c r="AM363">
        <v>1040</v>
      </c>
      <c r="AN363">
        <v>1003.35</v>
      </c>
      <c r="AO363">
        <v>1024.95</v>
      </c>
      <c r="AP363">
        <v>1191</v>
      </c>
      <c r="AQ363">
        <v>6694.26</v>
      </c>
      <c r="AR363">
        <v>1954700</v>
      </c>
      <c r="AS363">
        <v>1650</v>
      </c>
      <c r="BA363" t="s">
        <v>121</v>
      </c>
      <c r="BB363" s="16">
        <v>43979</v>
      </c>
      <c r="BC363">
        <v>1038.6500000000001</v>
      </c>
      <c r="BD363">
        <v>1042</v>
      </c>
      <c r="BE363">
        <v>1003</v>
      </c>
      <c r="BF363">
        <v>1022.8</v>
      </c>
      <c r="BG363">
        <v>2200</v>
      </c>
      <c r="BH363">
        <v>12353.02</v>
      </c>
      <c r="BI363">
        <v>1953050</v>
      </c>
      <c r="BJ363">
        <v>-4400</v>
      </c>
      <c r="BR363" t="s">
        <v>121</v>
      </c>
      <c r="BS363" s="16">
        <v>43979</v>
      </c>
      <c r="BT363">
        <v>1078.0999999999999</v>
      </c>
      <c r="BU363">
        <v>1081</v>
      </c>
      <c r="BV363">
        <v>992.35</v>
      </c>
      <c r="BW363">
        <v>997.55</v>
      </c>
      <c r="BX363">
        <v>1862</v>
      </c>
      <c r="BY363">
        <v>10618.76</v>
      </c>
      <c r="BZ363">
        <v>1957450</v>
      </c>
      <c r="CA363">
        <v>-12100</v>
      </c>
    </row>
    <row r="364" spans="2:79" x14ac:dyDescent="0.3">
      <c r="B364" t="s">
        <v>121</v>
      </c>
      <c r="C364" s="16">
        <v>44007</v>
      </c>
      <c r="D364">
        <v>1025</v>
      </c>
      <c r="E364">
        <v>1034</v>
      </c>
      <c r="F364">
        <v>1005</v>
      </c>
      <c r="G364">
        <v>1016.95</v>
      </c>
      <c r="H364">
        <v>297</v>
      </c>
      <c r="I364">
        <v>1666.6</v>
      </c>
      <c r="J364">
        <v>182050</v>
      </c>
      <c r="K364">
        <v>90750</v>
      </c>
      <c r="S364" t="s">
        <v>121</v>
      </c>
      <c r="T364" s="16">
        <v>44007</v>
      </c>
      <c r="U364">
        <v>1021</v>
      </c>
      <c r="V364">
        <v>1039.05</v>
      </c>
      <c r="W364">
        <v>1017</v>
      </c>
      <c r="X364">
        <v>1022.75</v>
      </c>
      <c r="Y364">
        <v>143</v>
      </c>
      <c r="Z364">
        <v>809.66</v>
      </c>
      <c r="AA364">
        <v>91300</v>
      </c>
      <c r="AB364">
        <v>30800</v>
      </c>
      <c r="AJ364" t="s">
        <v>121</v>
      </c>
      <c r="AK364" s="16">
        <v>44007</v>
      </c>
      <c r="AL364">
        <v>1025</v>
      </c>
      <c r="AM364">
        <v>1039</v>
      </c>
      <c r="AN364">
        <v>1008.1</v>
      </c>
      <c r="AO364">
        <v>1029.5999999999999</v>
      </c>
      <c r="AP364">
        <v>57</v>
      </c>
      <c r="AQ364">
        <v>321.2</v>
      </c>
      <c r="AR364">
        <v>60500</v>
      </c>
      <c r="AS364">
        <v>8800</v>
      </c>
      <c r="BA364" t="s">
        <v>121</v>
      </c>
      <c r="BB364" s="16">
        <v>44007</v>
      </c>
      <c r="BC364">
        <v>1017</v>
      </c>
      <c r="BD364">
        <v>1030.0999999999999</v>
      </c>
      <c r="BE364">
        <v>1015</v>
      </c>
      <c r="BF364">
        <v>1024.8499999999999</v>
      </c>
      <c r="BG364">
        <v>26</v>
      </c>
      <c r="BH364">
        <v>146.44</v>
      </c>
      <c r="BI364">
        <v>51700</v>
      </c>
      <c r="BJ364">
        <v>4950</v>
      </c>
      <c r="BR364" t="s">
        <v>121</v>
      </c>
      <c r="BS364" s="16">
        <v>44007</v>
      </c>
      <c r="BT364">
        <v>1071.0999999999999</v>
      </c>
      <c r="BU364">
        <v>1071.0999999999999</v>
      </c>
      <c r="BV364">
        <v>994.4</v>
      </c>
      <c r="BW364">
        <v>1002.1</v>
      </c>
      <c r="BX364">
        <v>51</v>
      </c>
      <c r="BY364">
        <v>283.86</v>
      </c>
      <c r="BZ364">
        <v>46750</v>
      </c>
      <c r="CA364">
        <v>13200</v>
      </c>
    </row>
    <row r="365" spans="2:79" x14ac:dyDescent="0.3">
      <c r="B365" t="s">
        <v>121</v>
      </c>
      <c r="C365" s="16">
        <v>44042</v>
      </c>
      <c r="D365">
        <v>0</v>
      </c>
      <c r="E365">
        <v>0</v>
      </c>
      <c r="F365">
        <v>0</v>
      </c>
      <c r="G365">
        <v>1023.15</v>
      </c>
      <c r="H365">
        <v>0</v>
      </c>
      <c r="I365">
        <v>0</v>
      </c>
      <c r="J365">
        <v>0</v>
      </c>
      <c r="K365">
        <v>0</v>
      </c>
      <c r="S365" t="s">
        <v>121</v>
      </c>
      <c r="T365" s="16">
        <v>44042</v>
      </c>
      <c r="U365">
        <v>0</v>
      </c>
      <c r="V365">
        <v>0</v>
      </c>
      <c r="W365">
        <v>0</v>
      </c>
      <c r="X365">
        <v>1030.9000000000001</v>
      </c>
      <c r="Y365">
        <v>0</v>
      </c>
      <c r="Z365">
        <v>0</v>
      </c>
      <c r="AA365">
        <v>0</v>
      </c>
      <c r="AB365">
        <v>0</v>
      </c>
      <c r="AJ365" t="s">
        <v>121</v>
      </c>
      <c r="AK365" s="16">
        <v>44042</v>
      </c>
      <c r="AL365">
        <v>0</v>
      </c>
      <c r="AM365">
        <v>0</v>
      </c>
      <c r="AN365">
        <v>0</v>
      </c>
      <c r="AO365">
        <v>1032.1500000000001</v>
      </c>
      <c r="AP365">
        <v>0</v>
      </c>
      <c r="AQ365">
        <v>0</v>
      </c>
      <c r="AR365">
        <v>0</v>
      </c>
      <c r="AS365">
        <v>0</v>
      </c>
      <c r="BA365" t="s">
        <v>121</v>
      </c>
      <c r="BB365" s="16">
        <v>44042</v>
      </c>
      <c r="BC365">
        <v>0</v>
      </c>
      <c r="BD365">
        <v>0</v>
      </c>
      <c r="BE365">
        <v>0</v>
      </c>
      <c r="BF365">
        <v>1030.4000000000001</v>
      </c>
      <c r="BG365">
        <v>0</v>
      </c>
      <c r="BH365">
        <v>0</v>
      </c>
      <c r="BI365">
        <v>0</v>
      </c>
      <c r="BJ365">
        <v>0</v>
      </c>
      <c r="BR365" t="s">
        <v>121</v>
      </c>
      <c r="BS365" s="16">
        <v>44042</v>
      </c>
      <c r="BT365">
        <v>0</v>
      </c>
      <c r="BU365">
        <v>0</v>
      </c>
      <c r="BV365">
        <v>0</v>
      </c>
      <c r="BW365">
        <v>1006.35</v>
      </c>
      <c r="BX365">
        <v>0</v>
      </c>
      <c r="BY365">
        <v>0</v>
      </c>
      <c r="BZ365">
        <v>0</v>
      </c>
      <c r="CA365">
        <v>0</v>
      </c>
    </row>
    <row r="366" spans="2:79" x14ac:dyDescent="0.3">
      <c r="B366" t="s">
        <v>122</v>
      </c>
      <c r="C366" s="16">
        <v>43979</v>
      </c>
      <c r="D366">
        <v>3372</v>
      </c>
      <c r="E366">
        <v>3429.55</v>
      </c>
      <c r="F366">
        <v>3329</v>
      </c>
      <c r="G366">
        <v>3379.95</v>
      </c>
      <c r="H366">
        <v>1180</v>
      </c>
      <c r="I366">
        <v>9966.76</v>
      </c>
      <c r="J366">
        <v>537250</v>
      </c>
      <c r="K366">
        <v>-22500</v>
      </c>
      <c r="S366" t="s">
        <v>122</v>
      </c>
      <c r="T366" s="16">
        <v>43979</v>
      </c>
      <c r="U366">
        <v>3413.2</v>
      </c>
      <c r="V366">
        <v>3459</v>
      </c>
      <c r="W366">
        <v>3350.1</v>
      </c>
      <c r="X366">
        <v>3371.65</v>
      </c>
      <c r="Y366">
        <v>883</v>
      </c>
      <c r="Z366">
        <v>7514.56</v>
      </c>
      <c r="AA366">
        <v>559750</v>
      </c>
      <c r="AB366">
        <v>-5250</v>
      </c>
      <c r="AJ366" t="s">
        <v>122</v>
      </c>
      <c r="AK366" s="16">
        <v>43979</v>
      </c>
      <c r="AL366">
        <v>3320.05</v>
      </c>
      <c r="AM366">
        <v>3414.25</v>
      </c>
      <c r="AN366">
        <v>3320.05</v>
      </c>
      <c r="AO366">
        <v>3386.25</v>
      </c>
      <c r="AP366">
        <v>1363</v>
      </c>
      <c r="AQ366">
        <v>11531.86</v>
      </c>
      <c r="AR366">
        <v>565000</v>
      </c>
      <c r="AS366">
        <v>12500</v>
      </c>
      <c r="BA366" t="s">
        <v>122</v>
      </c>
      <c r="BB366" s="16">
        <v>43979</v>
      </c>
      <c r="BC366">
        <v>3484.25</v>
      </c>
      <c r="BD366">
        <v>3508.75</v>
      </c>
      <c r="BE366">
        <v>3309.85</v>
      </c>
      <c r="BF366">
        <v>3328.9</v>
      </c>
      <c r="BG366">
        <v>2354</v>
      </c>
      <c r="BH366">
        <v>19989.84</v>
      </c>
      <c r="BI366">
        <v>552500</v>
      </c>
      <c r="BJ366">
        <v>17500</v>
      </c>
      <c r="BR366" t="s">
        <v>122</v>
      </c>
      <c r="BS366" s="16">
        <v>43979</v>
      </c>
      <c r="BT366">
        <v>3583.3</v>
      </c>
      <c r="BU366">
        <v>3591.25</v>
      </c>
      <c r="BV366">
        <v>3407</v>
      </c>
      <c r="BW366">
        <v>3426.6</v>
      </c>
      <c r="BX366">
        <v>1666</v>
      </c>
      <c r="BY366">
        <v>14472.87</v>
      </c>
      <c r="BZ366">
        <v>535000</v>
      </c>
      <c r="CA366">
        <v>250</v>
      </c>
    </row>
    <row r="367" spans="2:79" x14ac:dyDescent="0.3">
      <c r="B367" t="s">
        <v>122</v>
      </c>
      <c r="C367" s="16">
        <v>44007</v>
      </c>
      <c r="D367">
        <v>3348.95</v>
      </c>
      <c r="E367">
        <v>3430</v>
      </c>
      <c r="F367">
        <v>3331.8</v>
      </c>
      <c r="G367">
        <v>3387</v>
      </c>
      <c r="H367">
        <v>280</v>
      </c>
      <c r="I367">
        <v>2367.6799999999998</v>
      </c>
      <c r="J367">
        <v>59750</v>
      </c>
      <c r="K367">
        <v>23750</v>
      </c>
      <c r="S367" t="s">
        <v>122</v>
      </c>
      <c r="T367" s="16">
        <v>44007</v>
      </c>
      <c r="U367">
        <v>3420</v>
      </c>
      <c r="V367">
        <v>3459.5</v>
      </c>
      <c r="W367">
        <v>3360</v>
      </c>
      <c r="X367">
        <v>3378.05</v>
      </c>
      <c r="Y367">
        <v>81</v>
      </c>
      <c r="Z367">
        <v>689.86</v>
      </c>
      <c r="AA367">
        <v>36000</v>
      </c>
      <c r="AB367">
        <v>7000</v>
      </c>
      <c r="AJ367" t="s">
        <v>122</v>
      </c>
      <c r="AK367" s="16">
        <v>44007</v>
      </c>
      <c r="AL367">
        <v>3352.25</v>
      </c>
      <c r="AM367">
        <v>3421.95</v>
      </c>
      <c r="AN367">
        <v>3341.05</v>
      </c>
      <c r="AO367">
        <v>3399.05</v>
      </c>
      <c r="AP367">
        <v>117</v>
      </c>
      <c r="AQ367">
        <v>992.56</v>
      </c>
      <c r="AR367">
        <v>29000</v>
      </c>
      <c r="AS367">
        <v>11500</v>
      </c>
      <c r="BA367" t="s">
        <v>122</v>
      </c>
      <c r="BB367" s="16">
        <v>44007</v>
      </c>
      <c r="BC367">
        <v>3460</v>
      </c>
      <c r="BD367">
        <v>3502.7</v>
      </c>
      <c r="BE367">
        <v>3318.1</v>
      </c>
      <c r="BF367">
        <v>3341.05</v>
      </c>
      <c r="BG367">
        <v>86</v>
      </c>
      <c r="BH367">
        <v>727.47</v>
      </c>
      <c r="BI367">
        <v>17500</v>
      </c>
      <c r="BJ367">
        <v>7000</v>
      </c>
      <c r="BR367" t="s">
        <v>122</v>
      </c>
      <c r="BS367" s="16">
        <v>44007</v>
      </c>
      <c r="BT367">
        <v>3595.65</v>
      </c>
      <c r="BU367">
        <v>3595.65</v>
      </c>
      <c r="BV367">
        <v>3415.65</v>
      </c>
      <c r="BW367">
        <v>3426.55</v>
      </c>
      <c r="BX367">
        <v>60</v>
      </c>
      <c r="BY367">
        <v>521.73</v>
      </c>
      <c r="BZ367">
        <v>10500</v>
      </c>
      <c r="CA367">
        <v>5000</v>
      </c>
    </row>
    <row r="368" spans="2:79" x14ac:dyDescent="0.3">
      <c r="B368" t="s">
        <v>122</v>
      </c>
      <c r="C368" s="16">
        <v>44042</v>
      </c>
      <c r="D368">
        <v>3419.6</v>
      </c>
      <c r="E368">
        <v>3419.6</v>
      </c>
      <c r="F368">
        <v>3411.45</v>
      </c>
      <c r="G368">
        <v>3415.55</v>
      </c>
      <c r="H368">
        <v>2</v>
      </c>
      <c r="I368">
        <v>17.07</v>
      </c>
      <c r="J368">
        <v>500</v>
      </c>
      <c r="K368">
        <v>500</v>
      </c>
      <c r="S368" t="s">
        <v>122</v>
      </c>
      <c r="T368" s="16">
        <v>44042</v>
      </c>
      <c r="U368">
        <v>0</v>
      </c>
      <c r="V368">
        <v>0</v>
      </c>
      <c r="W368">
        <v>0</v>
      </c>
      <c r="X368">
        <v>3400.6</v>
      </c>
      <c r="Y368">
        <v>0</v>
      </c>
      <c r="Z368">
        <v>0</v>
      </c>
      <c r="AA368">
        <v>0</v>
      </c>
      <c r="AB368">
        <v>0</v>
      </c>
      <c r="AJ368" t="s">
        <v>122</v>
      </c>
      <c r="AK368" s="16">
        <v>44042</v>
      </c>
      <c r="AL368">
        <v>0</v>
      </c>
      <c r="AM368">
        <v>0</v>
      </c>
      <c r="AN368">
        <v>0</v>
      </c>
      <c r="AO368">
        <v>3410.6</v>
      </c>
      <c r="AP368">
        <v>0</v>
      </c>
      <c r="AQ368">
        <v>0</v>
      </c>
      <c r="AR368">
        <v>0</v>
      </c>
      <c r="AS368">
        <v>0</v>
      </c>
      <c r="BA368" t="s">
        <v>122</v>
      </c>
      <c r="BB368" s="16">
        <v>44042</v>
      </c>
      <c r="BC368">
        <v>0</v>
      </c>
      <c r="BD368">
        <v>0</v>
      </c>
      <c r="BE368">
        <v>0</v>
      </c>
      <c r="BF368">
        <v>3356</v>
      </c>
      <c r="BG368">
        <v>0</v>
      </c>
      <c r="BH368">
        <v>0</v>
      </c>
      <c r="BI368">
        <v>0</v>
      </c>
      <c r="BJ368">
        <v>0</v>
      </c>
      <c r="BR368" t="s">
        <v>122</v>
      </c>
      <c r="BS368" s="16">
        <v>44042</v>
      </c>
      <c r="BT368">
        <v>0</v>
      </c>
      <c r="BU368">
        <v>0</v>
      </c>
      <c r="BV368">
        <v>0</v>
      </c>
      <c r="BW368">
        <v>3455.4</v>
      </c>
      <c r="BX368">
        <v>0</v>
      </c>
      <c r="BY368">
        <v>0</v>
      </c>
      <c r="BZ368">
        <v>0</v>
      </c>
      <c r="CA368">
        <v>0</v>
      </c>
    </row>
    <row r="369" spans="2:79" x14ac:dyDescent="0.3">
      <c r="B369" t="s">
        <v>123</v>
      </c>
      <c r="C369" s="16">
        <v>43979</v>
      </c>
      <c r="D369">
        <v>568.79999999999995</v>
      </c>
      <c r="E369">
        <v>582.75</v>
      </c>
      <c r="F369">
        <v>525.54999999999995</v>
      </c>
      <c r="G369">
        <v>541.65</v>
      </c>
      <c r="H369">
        <v>9649</v>
      </c>
      <c r="I369">
        <v>31741.15</v>
      </c>
      <c r="J369">
        <v>2586600</v>
      </c>
      <c r="K369">
        <v>-96600</v>
      </c>
      <c r="S369" t="s">
        <v>123</v>
      </c>
      <c r="T369" s="16">
        <v>43979</v>
      </c>
      <c r="U369">
        <v>583.1</v>
      </c>
      <c r="V369">
        <v>595.70000000000005</v>
      </c>
      <c r="W369">
        <v>568.20000000000005</v>
      </c>
      <c r="X369">
        <v>574.25</v>
      </c>
      <c r="Y369">
        <v>5594</v>
      </c>
      <c r="Z369">
        <v>19473.919999999998</v>
      </c>
      <c r="AA369">
        <v>2683200</v>
      </c>
      <c r="AB369">
        <v>-55800</v>
      </c>
      <c r="AJ369" t="s">
        <v>123</v>
      </c>
      <c r="AK369" s="16">
        <v>43979</v>
      </c>
      <c r="AL369">
        <v>587</v>
      </c>
      <c r="AM369">
        <v>603.54999999999995</v>
      </c>
      <c r="AN369">
        <v>568.70000000000005</v>
      </c>
      <c r="AO369">
        <v>580.6</v>
      </c>
      <c r="AP369">
        <v>8317</v>
      </c>
      <c r="AQ369">
        <v>29083.01</v>
      </c>
      <c r="AR369">
        <v>2739000</v>
      </c>
      <c r="AS369">
        <v>285600</v>
      </c>
      <c r="BA369" t="s">
        <v>123</v>
      </c>
      <c r="BB369" s="16">
        <v>43979</v>
      </c>
      <c r="BC369">
        <v>582.54999999999995</v>
      </c>
      <c r="BD369">
        <v>618.35</v>
      </c>
      <c r="BE369">
        <v>575</v>
      </c>
      <c r="BF369">
        <v>585.20000000000005</v>
      </c>
      <c r="BG369">
        <v>7872</v>
      </c>
      <c r="BH369">
        <v>28247.58</v>
      </c>
      <c r="BI369">
        <v>2453400</v>
      </c>
      <c r="BJ369">
        <v>-87600</v>
      </c>
      <c r="BR369" t="s">
        <v>123</v>
      </c>
      <c r="BS369" s="16">
        <v>43979</v>
      </c>
      <c r="BT369">
        <v>638.5</v>
      </c>
      <c r="BU369">
        <v>639.75</v>
      </c>
      <c r="BV369">
        <v>567.85</v>
      </c>
      <c r="BW369">
        <v>574.5</v>
      </c>
      <c r="BX369">
        <v>7283</v>
      </c>
      <c r="BY369">
        <v>25857.02</v>
      </c>
      <c r="BZ369">
        <v>2541000</v>
      </c>
      <c r="CA369">
        <v>-151800</v>
      </c>
    </row>
    <row r="370" spans="2:79" x14ac:dyDescent="0.3">
      <c r="B370" t="s">
        <v>123</v>
      </c>
      <c r="C370" s="16">
        <v>44007</v>
      </c>
      <c r="D370">
        <v>549</v>
      </c>
      <c r="E370">
        <v>564.6</v>
      </c>
      <c r="F370">
        <v>510.1</v>
      </c>
      <c r="G370">
        <v>532</v>
      </c>
      <c r="H370">
        <v>1973</v>
      </c>
      <c r="I370">
        <v>6289.17</v>
      </c>
      <c r="J370">
        <v>901800</v>
      </c>
      <c r="K370">
        <v>461400</v>
      </c>
      <c r="S370" t="s">
        <v>123</v>
      </c>
      <c r="T370" s="16">
        <v>44007</v>
      </c>
      <c r="U370">
        <v>565</v>
      </c>
      <c r="V370">
        <v>578</v>
      </c>
      <c r="W370">
        <v>552.54999999999995</v>
      </c>
      <c r="X370">
        <v>556.9</v>
      </c>
      <c r="Y370">
        <v>670</v>
      </c>
      <c r="Z370">
        <v>2267.67</v>
      </c>
      <c r="AA370">
        <v>440400</v>
      </c>
      <c r="AB370">
        <v>115800</v>
      </c>
      <c r="AJ370" t="s">
        <v>123</v>
      </c>
      <c r="AK370" s="16">
        <v>44007</v>
      </c>
      <c r="AL370">
        <v>568.54999999999995</v>
      </c>
      <c r="AM370">
        <v>588.85</v>
      </c>
      <c r="AN370">
        <v>552</v>
      </c>
      <c r="AO370">
        <v>563.95000000000005</v>
      </c>
      <c r="AP370">
        <v>595</v>
      </c>
      <c r="AQ370">
        <v>2022.93</v>
      </c>
      <c r="AR370">
        <v>324600</v>
      </c>
      <c r="AS370">
        <v>129000</v>
      </c>
      <c r="BA370" t="s">
        <v>123</v>
      </c>
      <c r="BB370" s="16">
        <v>44007</v>
      </c>
      <c r="BC370">
        <v>573</v>
      </c>
      <c r="BD370">
        <v>599.9</v>
      </c>
      <c r="BE370">
        <v>561.15</v>
      </c>
      <c r="BF370">
        <v>567.35</v>
      </c>
      <c r="BG370">
        <v>296</v>
      </c>
      <c r="BH370">
        <v>1030.07</v>
      </c>
      <c r="BI370">
        <v>195600</v>
      </c>
      <c r="BJ370">
        <v>4200</v>
      </c>
      <c r="BR370" t="s">
        <v>123</v>
      </c>
      <c r="BS370" s="16">
        <v>44007</v>
      </c>
      <c r="BT370">
        <v>620</v>
      </c>
      <c r="BU370">
        <v>620</v>
      </c>
      <c r="BV370">
        <v>550</v>
      </c>
      <c r="BW370">
        <v>556.85</v>
      </c>
      <c r="BX370">
        <v>265</v>
      </c>
      <c r="BY370">
        <v>907.86</v>
      </c>
      <c r="BZ370">
        <v>191400</v>
      </c>
      <c r="CA370">
        <v>32400</v>
      </c>
    </row>
    <row r="371" spans="2:79" x14ac:dyDescent="0.3">
      <c r="B371" t="s">
        <v>123</v>
      </c>
      <c r="C371" s="16">
        <v>44042</v>
      </c>
      <c r="D371">
        <v>548</v>
      </c>
      <c r="E371">
        <v>548</v>
      </c>
      <c r="F371">
        <v>522.15</v>
      </c>
      <c r="G371">
        <v>527.54999999999995</v>
      </c>
      <c r="H371">
        <v>15</v>
      </c>
      <c r="I371">
        <v>51.37</v>
      </c>
      <c r="J371">
        <v>25350</v>
      </c>
      <c r="K371">
        <v>5200</v>
      </c>
      <c r="S371" t="s">
        <v>123</v>
      </c>
      <c r="T371" s="16">
        <v>44042</v>
      </c>
      <c r="U371">
        <v>574.4</v>
      </c>
      <c r="V371">
        <v>574.4</v>
      </c>
      <c r="W371">
        <v>565</v>
      </c>
      <c r="X371">
        <v>580.15</v>
      </c>
      <c r="Y371">
        <v>8</v>
      </c>
      <c r="Z371">
        <v>29.5</v>
      </c>
      <c r="AA371">
        <v>20150</v>
      </c>
      <c r="AB371">
        <v>4550</v>
      </c>
      <c r="AJ371" t="s">
        <v>123</v>
      </c>
      <c r="AK371" s="16">
        <v>44042</v>
      </c>
      <c r="AL371">
        <v>563.54999999999995</v>
      </c>
      <c r="AM371">
        <v>578</v>
      </c>
      <c r="AN371">
        <v>541</v>
      </c>
      <c r="AO371">
        <v>558.04999999999995</v>
      </c>
      <c r="AP371">
        <v>30</v>
      </c>
      <c r="AQ371">
        <v>110.98</v>
      </c>
      <c r="AR371">
        <v>15600</v>
      </c>
      <c r="AS371">
        <v>14950</v>
      </c>
      <c r="BA371" t="s">
        <v>123</v>
      </c>
      <c r="BB371" s="16">
        <v>44042</v>
      </c>
      <c r="BC371">
        <v>561</v>
      </c>
      <c r="BD371">
        <v>561</v>
      </c>
      <c r="BE371">
        <v>561</v>
      </c>
      <c r="BF371">
        <v>592.5</v>
      </c>
      <c r="BG371">
        <v>1</v>
      </c>
      <c r="BH371">
        <v>3.64</v>
      </c>
      <c r="BI371">
        <v>650</v>
      </c>
      <c r="BJ371">
        <v>0</v>
      </c>
      <c r="BR371" t="s">
        <v>123</v>
      </c>
      <c r="BS371" s="16">
        <v>44042</v>
      </c>
      <c r="BT371">
        <v>556.9</v>
      </c>
      <c r="BU371">
        <v>556.9</v>
      </c>
      <c r="BV371">
        <v>556.9</v>
      </c>
      <c r="BW371">
        <v>581.54999999999995</v>
      </c>
      <c r="BX371">
        <v>1</v>
      </c>
      <c r="BY371">
        <v>3.61</v>
      </c>
      <c r="BZ371">
        <v>650</v>
      </c>
      <c r="CA371">
        <v>0</v>
      </c>
    </row>
    <row r="372" spans="2:79" x14ac:dyDescent="0.3">
      <c r="B372" t="s">
        <v>124</v>
      </c>
      <c r="C372" s="16">
        <v>43979</v>
      </c>
      <c r="D372">
        <v>466.1</v>
      </c>
      <c r="E372">
        <v>471.25</v>
      </c>
      <c r="F372">
        <v>456.75</v>
      </c>
      <c r="G372">
        <v>469.15</v>
      </c>
      <c r="H372">
        <v>13401</v>
      </c>
      <c r="I372">
        <v>77966.59</v>
      </c>
      <c r="J372">
        <v>36846250</v>
      </c>
      <c r="K372">
        <v>-2696250</v>
      </c>
      <c r="S372" t="s">
        <v>124</v>
      </c>
      <c r="T372" s="16">
        <v>43979</v>
      </c>
      <c r="U372">
        <v>452.45</v>
      </c>
      <c r="V372">
        <v>466.4</v>
      </c>
      <c r="W372">
        <v>452.45</v>
      </c>
      <c r="X372">
        <v>464.6</v>
      </c>
      <c r="Y372">
        <v>11015</v>
      </c>
      <c r="Z372">
        <v>63405.2</v>
      </c>
      <c r="AA372">
        <v>39542500</v>
      </c>
      <c r="AB372">
        <v>-756250</v>
      </c>
      <c r="AJ372" t="s">
        <v>124</v>
      </c>
      <c r="AK372" s="16">
        <v>43979</v>
      </c>
      <c r="AL372">
        <v>440.65</v>
      </c>
      <c r="AM372">
        <v>459.05</v>
      </c>
      <c r="AN372">
        <v>436.7</v>
      </c>
      <c r="AO372">
        <v>456.75</v>
      </c>
      <c r="AP372">
        <v>8464</v>
      </c>
      <c r="AQ372">
        <v>47542.42</v>
      </c>
      <c r="AR372">
        <v>40298750</v>
      </c>
      <c r="AS372">
        <v>96250</v>
      </c>
      <c r="BA372" t="s">
        <v>124</v>
      </c>
      <c r="BB372" s="16">
        <v>43979</v>
      </c>
      <c r="BC372">
        <v>442.75</v>
      </c>
      <c r="BD372">
        <v>454.5</v>
      </c>
      <c r="BE372">
        <v>437.65</v>
      </c>
      <c r="BF372">
        <v>440.55</v>
      </c>
      <c r="BG372">
        <v>10406</v>
      </c>
      <c r="BH372">
        <v>58005.73</v>
      </c>
      <c r="BI372">
        <v>40202500</v>
      </c>
      <c r="BJ372">
        <v>-1160000</v>
      </c>
      <c r="BR372" t="s">
        <v>124</v>
      </c>
      <c r="BS372" s="16">
        <v>43979</v>
      </c>
      <c r="BT372">
        <v>446.95</v>
      </c>
      <c r="BU372">
        <v>454.35</v>
      </c>
      <c r="BV372">
        <v>433.7</v>
      </c>
      <c r="BW372">
        <v>439.85</v>
      </c>
      <c r="BX372">
        <v>9275</v>
      </c>
      <c r="BY372">
        <v>51214.68</v>
      </c>
      <c r="BZ372">
        <v>41362500</v>
      </c>
      <c r="CA372">
        <v>-383750</v>
      </c>
    </row>
    <row r="373" spans="2:79" x14ac:dyDescent="0.3">
      <c r="B373" t="s">
        <v>124</v>
      </c>
      <c r="C373" s="16">
        <v>44007</v>
      </c>
      <c r="D373">
        <v>466.5</v>
      </c>
      <c r="E373">
        <v>472.1</v>
      </c>
      <c r="F373">
        <v>458.15</v>
      </c>
      <c r="G373">
        <v>470.15</v>
      </c>
      <c r="H373">
        <v>5206</v>
      </c>
      <c r="I373">
        <v>30328.83</v>
      </c>
      <c r="J373">
        <v>6091250</v>
      </c>
      <c r="K373">
        <v>3927500</v>
      </c>
      <c r="S373" t="s">
        <v>124</v>
      </c>
      <c r="T373" s="16">
        <v>44007</v>
      </c>
      <c r="U373">
        <v>455</v>
      </c>
      <c r="V373">
        <v>467.7</v>
      </c>
      <c r="W373">
        <v>454.3</v>
      </c>
      <c r="X373">
        <v>466.05</v>
      </c>
      <c r="Y373">
        <v>1170</v>
      </c>
      <c r="Z373">
        <v>6761.18</v>
      </c>
      <c r="AA373">
        <v>2163750</v>
      </c>
      <c r="AB373">
        <v>408750</v>
      </c>
      <c r="AJ373" t="s">
        <v>124</v>
      </c>
      <c r="AK373" s="16">
        <v>44007</v>
      </c>
      <c r="AL373">
        <v>439.65</v>
      </c>
      <c r="AM373">
        <v>460.1</v>
      </c>
      <c r="AN373">
        <v>439.5</v>
      </c>
      <c r="AO373">
        <v>457.9</v>
      </c>
      <c r="AP373">
        <v>1096</v>
      </c>
      <c r="AQ373">
        <v>6187.46</v>
      </c>
      <c r="AR373">
        <v>1755000</v>
      </c>
      <c r="AS373">
        <v>455000</v>
      </c>
      <c r="BA373" t="s">
        <v>124</v>
      </c>
      <c r="BB373" s="16">
        <v>44007</v>
      </c>
      <c r="BC373">
        <v>441.55</v>
      </c>
      <c r="BD373">
        <v>455.85</v>
      </c>
      <c r="BE373">
        <v>439</v>
      </c>
      <c r="BF373">
        <v>442.45</v>
      </c>
      <c r="BG373">
        <v>970</v>
      </c>
      <c r="BH373">
        <v>5437.33</v>
      </c>
      <c r="BI373">
        <v>1300000</v>
      </c>
      <c r="BJ373">
        <v>578750</v>
      </c>
      <c r="BR373" t="s">
        <v>124</v>
      </c>
      <c r="BS373" s="16">
        <v>44007</v>
      </c>
      <c r="BT373">
        <v>450.2</v>
      </c>
      <c r="BU373">
        <v>455.35</v>
      </c>
      <c r="BV373">
        <v>435.9</v>
      </c>
      <c r="BW373">
        <v>441.5</v>
      </c>
      <c r="BX373">
        <v>500</v>
      </c>
      <c r="BY373">
        <v>2772.78</v>
      </c>
      <c r="BZ373">
        <v>721250</v>
      </c>
      <c r="CA373">
        <v>128750</v>
      </c>
    </row>
    <row r="374" spans="2:79" x14ac:dyDescent="0.3">
      <c r="B374" t="s">
        <v>124</v>
      </c>
      <c r="C374" s="16">
        <v>44042</v>
      </c>
      <c r="D374">
        <v>467.3</v>
      </c>
      <c r="E374">
        <v>471</v>
      </c>
      <c r="F374">
        <v>460</v>
      </c>
      <c r="G374">
        <v>470</v>
      </c>
      <c r="H374">
        <v>10</v>
      </c>
      <c r="I374">
        <v>65.41</v>
      </c>
      <c r="J374">
        <v>19600</v>
      </c>
      <c r="K374">
        <v>8400</v>
      </c>
      <c r="S374" t="s">
        <v>124</v>
      </c>
      <c r="T374" s="16">
        <v>44042</v>
      </c>
      <c r="U374">
        <v>466.65</v>
      </c>
      <c r="V374">
        <v>468</v>
      </c>
      <c r="W374">
        <v>459.35</v>
      </c>
      <c r="X374">
        <v>470.65</v>
      </c>
      <c r="Y374">
        <v>5</v>
      </c>
      <c r="Z374">
        <v>32.58</v>
      </c>
      <c r="AA374">
        <v>11200</v>
      </c>
      <c r="AB374">
        <v>2800</v>
      </c>
      <c r="AJ374" t="s">
        <v>124</v>
      </c>
      <c r="AK374" s="16">
        <v>44042</v>
      </c>
      <c r="AL374">
        <v>450</v>
      </c>
      <c r="AM374">
        <v>450</v>
      </c>
      <c r="AN374">
        <v>450</v>
      </c>
      <c r="AO374">
        <v>459.9</v>
      </c>
      <c r="AP374">
        <v>1</v>
      </c>
      <c r="AQ374">
        <v>6.3</v>
      </c>
      <c r="AR374">
        <v>8400</v>
      </c>
      <c r="AS374">
        <v>1400</v>
      </c>
      <c r="BA374" t="s">
        <v>124</v>
      </c>
      <c r="BB374" s="16">
        <v>44042</v>
      </c>
      <c r="BC374">
        <v>447</v>
      </c>
      <c r="BD374">
        <v>454.25</v>
      </c>
      <c r="BE374">
        <v>444.45</v>
      </c>
      <c r="BF374">
        <v>445.75</v>
      </c>
      <c r="BG374">
        <v>3</v>
      </c>
      <c r="BH374">
        <v>18.829999999999998</v>
      </c>
      <c r="BI374">
        <v>7000</v>
      </c>
      <c r="BJ374">
        <v>1400</v>
      </c>
      <c r="BR374" t="s">
        <v>124</v>
      </c>
      <c r="BS374" s="16">
        <v>44042</v>
      </c>
      <c r="BT374">
        <v>443.8</v>
      </c>
      <c r="BU374">
        <v>444.3</v>
      </c>
      <c r="BV374">
        <v>443.8</v>
      </c>
      <c r="BW374">
        <v>444.8</v>
      </c>
      <c r="BX374">
        <v>2</v>
      </c>
      <c r="BY374">
        <v>12.43</v>
      </c>
      <c r="BZ374">
        <v>5600</v>
      </c>
      <c r="CA374">
        <v>-1400</v>
      </c>
    </row>
    <row r="375" spans="2:79" x14ac:dyDescent="0.3">
      <c r="B375" t="s">
        <v>125</v>
      </c>
      <c r="C375" s="16">
        <v>43979</v>
      </c>
      <c r="D375">
        <v>385.95</v>
      </c>
      <c r="E375">
        <v>398.95</v>
      </c>
      <c r="F375">
        <v>385.4</v>
      </c>
      <c r="G375">
        <v>393.4</v>
      </c>
      <c r="H375">
        <v>3132</v>
      </c>
      <c r="I375">
        <v>14798.93</v>
      </c>
      <c r="J375">
        <v>3412800</v>
      </c>
      <c r="K375">
        <v>-226800</v>
      </c>
      <c r="S375" t="s">
        <v>125</v>
      </c>
      <c r="T375" s="16">
        <v>43979</v>
      </c>
      <c r="U375">
        <v>380.45</v>
      </c>
      <c r="V375">
        <v>392</v>
      </c>
      <c r="W375">
        <v>379.1</v>
      </c>
      <c r="X375">
        <v>384.45</v>
      </c>
      <c r="Y375">
        <v>1177</v>
      </c>
      <c r="Z375">
        <v>5441.43</v>
      </c>
      <c r="AA375">
        <v>3639600</v>
      </c>
      <c r="AB375">
        <v>-108000</v>
      </c>
      <c r="AJ375" t="s">
        <v>125</v>
      </c>
      <c r="AK375" s="16">
        <v>43979</v>
      </c>
      <c r="AL375">
        <v>369.35</v>
      </c>
      <c r="AM375">
        <v>385.8</v>
      </c>
      <c r="AN375">
        <v>368.95</v>
      </c>
      <c r="AO375">
        <v>379.45</v>
      </c>
      <c r="AP375">
        <v>1966</v>
      </c>
      <c r="AQ375">
        <v>8940.99</v>
      </c>
      <c r="AR375">
        <v>3747600</v>
      </c>
      <c r="AS375">
        <v>-166800</v>
      </c>
      <c r="BA375" t="s">
        <v>125</v>
      </c>
      <c r="BB375" s="16">
        <v>43979</v>
      </c>
      <c r="BC375">
        <v>361.9</v>
      </c>
      <c r="BD375">
        <v>371.8</v>
      </c>
      <c r="BE375">
        <v>358.3</v>
      </c>
      <c r="BF375">
        <v>369.15</v>
      </c>
      <c r="BG375">
        <v>3469</v>
      </c>
      <c r="BH375">
        <v>15259.48</v>
      </c>
      <c r="BI375">
        <v>3914400</v>
      </c>
      <c r="BJ375">
        <v>-57600</v>
      </c>
      <c r="BR375" t="s">
        <v>125</v>
      </c>
      <c r="BS375" s="16">
        <v>43979</v>
      </c>
      <c r="BT375">
        <v>386</v>
      </c>
      <c r="BU375">
        <v>388.4</v>
      </c>
      <c r="BV375">
        <v>356.1</v>
      </c>
      <c r="BW375">
        <v>357.6</v>
      </c>
      <c r="BX375">
        <v>2553</v>
      </c>
      <c r="BY375">
        <v>11312.39</v>
      </c>
      <c r="BZ375">
        <v>3972000</v>
      </c>
      <c r="CA375">
        <v>-168000</v>
      </c>
    </row>
    <row r="376" spans="2:79" x14ac:dyDescent="0.3">
      <c r="B376" t="s">
        <v>125</v>
      </c>
      <c r="C376" s="16">
        <v>44007</v>
      </c>
      <c r="D376">
        <v>387.7</v>
      </c>
      <c r="E376">
        <v>398.85</v>
      </c>
      <c r="F376">
        <v>385.5</v>
      </c>
      <c r="G376">
        <v>394.05</v>
      </c>
      <c r="H376">
        <v>469</v>
      </c>
      <c r="I376">
        <v>2213.7800000000002</v>
      </c>
      <c r="J376">
        <v>417600</v>
      </c>
      <c r="K376">
        <v>284400</v>
      </c>
      <c r="S376" t="s">
        <v>125</v>
      </c>
      <c r="T376" s="16">
        <v>44007</v>
      </c>
      <c r="U376">
        <v>384.5</v>
      </c>
      <c r="V376">
        <v>391.85</v>
      </c>
      <c r="W376">
        <v>380.6</v>
      </c>
      <c r="X376">
        <v>384.9</v>
      </c>
      <c r="Y376">
        <v>98</v>
      </c>
      <c r="Z376">
        <v>454.17</v>
      </c>
      <c r="AA376">
        <v>133200</v>
      </c>
      <c r="AB376">
        <v>8400</v>
      </c>
      <c r="AJ376" t="s">
        <v>125</v>
      </c>
      <c r="AK376" s="16">
        <v>44007</v>
      </c>
      <c r="AL376">
        <v>371.55</v>
      </c>
      <c r="AM376">
        <v>386.05</v>
      </c>
      <c r="AN376">
        <v>371.55</v>
      </c>
      <c r="AO376">
        <v>380</v>
      </c>
      <c r="AP376">
        <v>103</v>
      </c>
      <c r="AQ376">
        <v>468.92</v>
      </c>
      <c r="AR376">
        <v>124800</v>
      </c>
      <c r="AS376">
        <v>4800</v>
      </c>
      <c r="BA376" t="s">
        <v>125</v>
      </c>
      <c r="BB376" s="16">
        <v>44007</v>
      </c>
      <c r="BC376">
        <v>364.5</v>
      </c>
      <c r="BD376">
        <v>371.7</v>
      </c>
      <c r="BE376">
        <v>360</v>
      </c>
      <c r="BF376">
        <v>370.35</v>
      </c>
      <c r="BG376">
        <v>197</v>
      </c>
      <c r="BH376">
        <v>867.68</v>
      </c>
      <c r="BI376">
        <v>120000</v>
      </c>
      <c r="BJ376">
        <v>25200</v>
      </c>
      <c r="BR376" t="s">
        <v>125</v>
      </c>
      <c r="BS376" s="16">
        <v>44007</v>
      </c>
      <c r="BT376">
        <v>385.5</v>
      </c>
      <c r="BU376">
        <v>385.5</v>
      </c>
      <c r="BV376">
        <v>357.7</v>
      </c>
      <c r="BW376">
        <v>358.85</v>
      </c>
      <c r="BX376">
        <v>100</v>
      </c>
      <c r="BY376">
        <v>441.26</v>
      </c>
      <c r="BZ376">
        <v>94800</v>
      </c>
      <c r="CA376">
        <v>13200</v>
      </c>
    </row>
    <row r="377" spans="2:79" x14ac:dyDescent="0.3">
      <c r="B377" t="s">
        <v>125</v>
      </c>
      <c r="C377" s="16">
        <v>44042</v>
      </c>
      <c r="D377">
        <v>0</v>
      </c>
      <c r="E377">
        <v>0</v>
      </c>
      <c r="F377">
        <v>0</v>
      </c>
      <c r="G377">
        <v>397.15</v>
      </c>
      <c r="H377">
        <v>0</v>
      </c>
      <c r="I377">
        <v>0</v>
      </c>
      <c r="J377">
        <v>1500</v>
      </c>
      <c r="K377">
        <v>0</v>
      </c>
      <c r="S377" t="s">
        <v>125</v>
      </c>
      <c r="T377" s="16">
        <v>44042</v>
      </c>
      <c r="U377">
        <v>0</v>
      </c>
      <c r="V377">
        <v>0</v>
      </c>
      <c r="W377">
        <v>0</v>
      </c>
      <c r="X377">
        <v>389.55</v>
      </c>
      <c r="Y377">
        <v>0</v>
      </c>
      <c r="Z377">
        <v>0</v>
      </c>
      <c r="AA377">
        <v>1500</v>
      </c>
      <c r="AB377">
        <v>0</v>
      </c>
      <c r="AJ377" t="s">
        <v>125</v>
      </c>
      <c r="AK377" s="16">
        <v>44042</v>
      </c>
      <c r="AL377">
        <v>0</v>
      </c>
      <c r="AM377">
        <v>0</v>
      </c>
      <c r="AN377">
        <v>0</v>
      </c>
      <c r="AO377">
        <v>382.9</v>
      </c>
      <c r="AP377">
        <v>0</v>
      </c>
      <c r="AQ377">
        <v>0</v>
      </c>
      <c r="AR377">
        <v>1500</v>
      </c>
      <c r="AS377">
        <v>0</v>
      </c>
      <c r="BA377" t="s">
        <v>125</v>
      </c>
      <c r="BB377" s="16">
        <v>44042</v>
      </c>
      <c r="BC377">
        <v>369</v>
      </c>
      <c r="BD377">
        <v>369</v>
      </c>
      <c r="BE377">
        <v>369</v>
      </c>
      <c r="BF377">
        <v>373.2</v>
      </c>
      <c r="BG377">
        <v>1</v>
      </c>
      <c r="BH377">
        <v>5.53</v>
      </c>
      <c r="BI377">
        <v>1500</v>
      </c>
      <c r="BJ377">
        <v>0</v>
      </c>
      <c r="BR377" t="s">
        <v>125</v>
      </c>
      <c r="BS377" s="16">
        <v>44042</v>
      </c>
      <c r="BT377">
        <v>368</v>
      </c>
      <c r="BU377">
        <v>368</v>
      </c>
      <c r="BV377">
        <v>368</v>
      </c>
      <c r="BW377">
        <v>361.4</v>
      </c>
      <c r="BX377">
        <v>1</v>
      </c>
      <c r="BY377">
        <v>5.52</v>
      </c>
      <c r="BZ377">
        <v>1500</v>
      </c>
      <c r="CA377">
        <v>0</v>
      </c>
    </row>
    <row r="378" spans="2:79" x14ac:dyDescent="0.3">
      <c r="B378" t="s">
        <v>126</v>
      </c>
      <c r="C378" s="16">
        <v>43979</v>
      </c>
      <c r="D378">
        <v>284.7</v>
      </c>
      <c r="E378">
        <v>293.8</v>
      </c>
      <c r="F378">
        <v>281.55</v>
      </c>
      <c r="G378">
        <v>292.05</v>
      </c>
      <c r="H378">
        <v>2757</v>
      </c>
      <c r="I378">
        <v>7185.66</v>
      </c>
      <c r="J378">
        <v>1646100</v>
      </c>
      <c r="K378">
        <v>-77400</v>
      </c>
      <c r="S378" t="s">
        <v>126</v>
      </c>
      <c r="T378" s="16">
        <v>43979</v>
      </c>
      <c r="U378">
        <v>284.89999999999998</v>
      </c>
      <c r="V378">
        <v>287.14999999999998</v>
      </c>
      <c r="W378">
        <v>280.25</v>
      </c>
      <c r="X378">
        <v>282.85000000000002</v>
      </c>
      <c r="Y378">
        <v>793</v>
      </c>
      <c r="Z378">
        <v>2026.37</v>
      </c>
      <c r="AA378">
        <v>1723500</v>
      </c>
      <c r="AB378">
        <v>-28800</v>
      </c>
      <c r="AJ378" t="s">
        <v>126</v>
      </c>
      <c r="AK378" s="16">
        <v>43979</v>
      </c>
      <c r="AL378">
        <v>277.7</v>
      </c>
      <c r="AM378">
        <v>285.35000000000002</v>
      </c>
      <c r="AN378">
        <v>277</v>
      </c>
      <c r="AO378">
        <v>284.14999999999998</v>
      </c>
      <c r="AP378">
        <v>1646</v>
      </c>
      <c r="AQ378">
        <v>4174.1000000000004</v>
      </c>
      <c r="AR378">
        <v>1752300</v>
      </c>
      <c r="AS378">
        <v>54000</v>
      </c>
      <c r="BA378" t="s">
        <v>126</v>
      </c>
      <c r="BB378" s="16">
        <v>43979</v>
      </c>
      <c r="BC378">
        <v>278</v>
      </c>
      <c r="BD378">
        <v>283.55</v>
      </c>
      <c r="BE378">
        <v>274.05</v>
      </c>
      <c r="BF378">
        <v>275.60000000000002</v>
      </c>
      <c r="BG378">
        <v>1740</v>
      </c>
      <c r="BH378">
        <v>4364.12</v>
      </c>
      <c r="BI378">
        <v>1698300</v>
      </c>
      <c r="BJ378">
        <v>18900</v>
      </c>
      <c r="BR378" t="s">
        <v>126</v>
      </c>
      <c r="BS378" s="16">
        <v>43979</v>
      </c>
      <c r="BT378">
        <v>291.35000000000002</v>
      </c>
      <c r="BU378">
        <v>292.60000000000002</v>
      </c>
      <c r="BV378">
        <v>272.7</v>
      </c>
      <c r="BW378">
        <v>274</v>
      </c>
      <c r="BX378">
        <v>2224</v>
      </c>
      <c r="BY378">
        <v>5615.03</v>
      </c>
      <c r="BZ378">
        <v>1679400</v>
      </c>
      <c r="CA378">
        <v>121500</v>
      </c>
    </row>
    <row r="379" spans="2:79" x14ac:dyDescent="0.3">
      <c r="B379" t="s">
        <v>126</v>
      </c>
      <c r="C379" s="16">
        <v>44007</v>
      </c>
      <c r="D379">
        <v>280</v>
      </c>
      <c r="E379">
        <v>290</v>
      </c>
      <c r="F379">
        <v>280</v>
      </c>
      <c r="G379">
        <v>281.89999999999998</v>
      </c>
      <c r="H379">
        <v>965</v>
      </c>
      <c r="I379">
        <v>2459.2800000000002</v>
      </c>
      <c r="J379">
        <v>624600</v>
      </c>
      <c r="K379">
        <v>405900</v>
      </c>
      <c r="S379" t="s">
        <v>126</v>
      </c>
      <c r="T379" s="16">
        <v>44007</v>
      </c>
      <c r="U379">
        <v>281</v>
      </c>
      <c r="V379">
        <v>284.14999999999998</v>
      </c>
      <c r="W379">
        <v>278.8</v>
      </c>
      <c r="X379">
        <v>280.14999999999998</v>
      </c>
      <c r="Y379">
        <v>134</v>
      </c>
      <c r="Z379">
        <v>339.68</v>
      </c>
      <c r="AA379">
        <v>218700</v>
      </c>
      <c r="AB379">
        <v>-2700</v>
      </c>
      <c r="AJ379" t="s">
        <v>126</v>
      </c>
      <c r="AK379" s="16">
        <v>44007</v>
      </c>
      <c r="AL379">
        <v>276.95</v>
      </c>
      <c r="AM379">
        <v>282</v>
      </c>
      <c r="AN379">
        <v>274.39999999999998</v>
      </c>
      <c r="AO379">
        <v>280.95</v>
      </c>
      <c r="AP379">
        <v>361</v>
      </c>
      <c r="AQ379">
        <v>904.81</v>
      </c>
      <c r="AR379">
        <v>221400</v>
      </c>
      <c r="AS379">
        <v>62100</v>
      </c>
      <c r="BA379" t="s">
        <v>126</v>
      </c>
      <c r="BB379" s="16">
        <v>44007</v>
      </c>
      <c r="BC379">
        <v>277</v>
      </c>
      <c r="BD379">
        <v>280.60000000000002</v>
      </c>
      <c r="BE379">
        <v>271.55</v>
      </c>
      <c r="BF379">
        <v>273</v>
      </c>
      <c r="BG379">
        <v>232</v>
      </c>
      <c r="BH379">
        <v>575.07000000000005</v>
      </c>
      <c r="BI379">
        <v>159300</v>
      </c>
      <c r="BJ379">
        <v>-3600</v>
      </c>
      <c r="BR379" t="s">
        <v>126</v>
      </c>
      <c r="BS379" s="16">
        <v>44007</v>
      </c>
      <c r="BT379">
        <v>284.89999999999998</v>
      </c>
      <c r="BU379">
        <v>289.45</v>
      </c>
      <c r="BV379">
        <v>271</v>
      </c>
      <c r="BW379">
        <v>271.60000000000002</v>
      </c>
      <c r="BX379">
        <v>306</v>
      </c>
      <c r="BY379">
        <v>769.88</v>
      </c>
      <c r="BZ379">
        <v>162900</v>
      </c>
      <c r="CA379">
        <v>51300</v>
      </c>
    </row>
    <row r="380" spans="2:79" x14ac:dyDescent="0.3">
      <c r="B380" t="s">
        <v>126</v>
      </c>
      <c r="C380" s="16">
        <v>44042</v>
      </c>
      <c r="D380">
        <v>283</v>
      </c>
      <c r="E380">
        <v>284</v>
      </c>
      <c r="F380">
        <v>278.89999999999998</v>
      </c>
      <c r="G380">
        <v>297.39999999999998</v>
      </c>
      <c r="H380">
        <v>16</v>
      </c>
      <c r="I380">
        <v>89.7</v>
      </c>
      <c r="J380">
        <v>34000</v>
      </c>
      <c r="K380">
        <v>28000</v>
      </c>
      <c r="S380" t="s">
        <v>126</v>
      </c>
      <c r="T380" s="16">
        <v>44042</v>
      </c>
      <c r="U380">
        <v>282</v>
      </c>
      <c r="V380">
        <v>282</v>
      </c>
      <c r="W380">
        <v>276.89999999999998</v>
      </c>
      <c r="X380">
        <v>276.89999999999998</v>
      </c>
      <c r="Y380">
        <v>3</v>
      </c>
      <c r="Z380">
        <v>16.71</v>
      </c>
      <c r="AA380">
        <v>6000</v>
      </c>
      <c r="AB380">
        <v>6000</v>
      </c>
      <c r="AJ380" t="s">
        <v>126</v>
      </c>
      <c r="AK380" s="16">
        <v>44042</v>
      </c>
      <c r="AL380">
        <v>0</v>
      </c>
      <c r="AM380">
        <v>0</v>
      </c>
      <c r="AN380">
        <v>0</v>
      </c>
      <c r="AO380">
        <v>291.45</v>
      </c>
      <c r="AP380">
        <v>0</v>
      </c>
      <c r="AQ380">
        <v>0</v>
      </c>
      <c r="AR380">
        <v>0</v>
      </c>
      <c r="AS380">
        <v>0</v>
      </c>
      <c r="BA380" t="s">
        <v>126</v>
      </c>
      <c r="BB380" s="16">
        <v>44042</v>
      </c>
      <c r="BC380">
        <v>0</v>
      </c>
      <c r="BD380">
        <v>0</v>
      </c>
      <c r="BE380">
        <v>0</v>
      </c>
      <c r="BF380">
        <v>282.95</v>
      </c>
      <c r="BG380">
        <v>0</v>
      </c>
      <c r="BH380">
        <v>0</v>
      </c>
      <c r="BI380">
        <v>0</v>
      </c>
      <c r="BJ380">
        <v>0</v>
      </c>
      <c r="BR380" t="s">
        <v>126</v>
      </c>
      <c r="BS380" s="16">
        <v>44042</v>
      </c>
      <c r="BT380">
        <v>0</v>
      </c>
      <c r="BU380">
        <v>0</v>
      </c>
      <c r="BV380">
        <v>0</v>
      </c>
      <c r="BW380">
        <v>278.95</v>
      </c>
      <c r="BX380">
        <v>0</v>
      </c>
      <c r="BY380">
        <v>0</v>
      </c>
      <c r="BZ380">
        <v>0</v>
      </c>
      <c r="CA380">
        <v>0</v>
      </c>
    </row>
    <row r="381" spans="2:79" x14ac:dyDescent="0.3">
      <c r="B381" t="s">
        <v>535</v>
      </c>
      <c r="C381" s="16">
        <v>43979</v>
      </c>
      <c r="D381">
        <v>358.3</v>
      </c>
      <c r="E381">
        <v>365.8</v>
      </c>
      <c r="F381">
        <v>356.55</v>
      </c>
      <c r="G381">
        <v>362.55</v>
      </c>
      <c r="H381">
        <v>2536</v>
      </c>
      <c r="I381">
        <v>24835.43</v>
      </c>
      <c r="J381">
        <v>7959600</v>
      </c>
      <c r="K381">
        <v>-707400</v>
      </c>
      <c r="S381" t="s">
        <v>535</v>
      </c>
      <c r="T381" s="16">
        <v>43979</v>
      </c>
      <c r="U381">
        <v>362.35</v>
      </c>
      <c r="V381">
        <v>366.8</v>
      </c>
      <c r="W381">
        <v>355.15</v>
      </c>
      <c r="X381">
        <v>359.5</v>
      </c>
      <c r="Y381">
        <v>1966</v>
      </c>
      <c r="Z381">
        <v>19136.900000000001</v>
      </c>
      <c r="AA381">
        <v>8667000</v>
      </c>
      <c r="AB381">
        <v>-642600</v>
      </c>
      <c r="AJ381" t="s">
        <v>535</v>
      </c>
      <c r="AK381" s="16">
        <v>43979</v>
      </c>
      <c r="AL381">
        <v>359.6</v>
      </c>
      <c r="AM381">
        <v>363.55</v>
      </c>
      <c r="AN381">
        <v>357.15</v>
      </c>
      <c r="AO381">
        <v>361.3</v>
      </c>
      <c r="AP381">
        <v>1901</v>
      </c>
      <c r="AQ381">
        <v>18488.22</v>
      </c>
      <c r="AR381">
        <v>9309600</v>
      </c>
      <c r="AS381">
        <v>-108000</v>
      </c>
      <c r="BA381" t="s">
        <v>535</v>
      </c>
      <c r="BB381" s="16">
        <v>43979</v>
      </c>
      <c r="BC381">
        <v>351.55</v>
      </c>
      <c r="BD381">
        <v>362.3</v>
      </c>
      <c r="BE381">
        <v>349.25</v>
      </c>
      <c r="BF381">
        <v>358.05</v>
      </c>
      <c r="BG381">
        <v>3588</v>
      </c>
      <c r="BH381">
        <v>34606.800000000003</v>
      </c>
      <c r="BI381">
        <v>9417600</v>
      </c>
      <c r="BJ381">
        <v>-364500</v>
      </c>
      <c r="BR381" t="s">
        <v>535</v>
      </c>
      <c r="BS381" s="16">
        <v>43979</v>
      </c>
      <c r="BT381">
        <v>350.85</v>
      </c>
      <c r="BU381">
        <v>355.6</v>
      </c>
      <c r="BV381">
        <v>343.6</v>
      </c>
      <c r="BW381">
        <v>346.55</v>
      </c>
      <c r="BX381">
        <v>3718</v>
      </c>
      <c r="BY381">
        <v>35005.410000000003</v>
      </c>
      <c r="BZ381">
        <v>9782100</v>
      </c>
      <c r="CA381">
        <v>-35100</v>
      </c>
    </row>
    <row r="382" spans="2:79" x14ac:dyDescent="0.3">
      <c r="B382" t="s">
        <v>535</v>
      </c>
      <c r="C382" s="16">
        <v>44007</v>
      </c>
      <c r="D382">
        <v>355.75</v>
      </c>
      <c r="E382">
        <v>362</v>
      </c>
      <c r="F382">
        <v>353.05</v>
      </c>
      <c r="G382">
        <v>358.4</v>
      </c>
      <c r="H382">
        <v>661</v>
      </c>
      <c r="I382">
        <v>6404.99</v>
      </c>
      <c r="J382">
        <v>1717200</v>
      </c>
      <c r="K382">
        <v>483300</v>
      </c>
      <c r="S382" t="s">
        <v>535</v>
      </c>
      <c r="T382" s="16">
        <v>44007</v>
      </c>
      <c r="U382">
        <v>358.45</v>
      </c>
      <c r="V382">
        <v>362.85</v>
      </c>
      <c r="W382">
        <v>351.65</v>
      </c>
      <c r="X382">
        <v>356.25</v>
      </c>
      <c r="Y382">
        <v>318</v>
      </c>
      <c r="Z382">
        <v>3067.65</v>
      </c>
      <c r="AA382">
        <v>1233900</v>
      </c>
      <c r="AB382">
        <v>183600</v>
      </c>
      <c r="AJ382" t="s">
        <v>535</v>
      </c>
      <c r="AK382" s="16">
        <v>44007</v>
      </c>
      <c r="AL382">
        <v>356</v>
      </c>
      <c r="AM382">
        <v>359.9</v>
      </c>
      <c r="AN382">
        <v>353.45</v>
      </c>
      <c r="AO382">
        <v>357.5</v>
      </c>
      <c r="AP382">
        <v>336</v>
      </c>
      <c r="AQ382">
        <v>3236.54</v>
      </c>
      <c r="AR382">
        <v>1050300</v>
      </c>
      <c r="AS382">
        <v>324000</v>
      </c>
      <c r="BA382" t="s">
        <v>535</v>
      </c>
      <c r="BB382" s="16">
        <v>44007</v>
      </c>
      <c r="BC382">
        <v>347.5</v>
      </c>
      <c r="BD382">
        <v>358</v>
      </c>
      <c r="BE382">
        <v>345.7</v>
      </c>
      <c r="BF382">
        <v>354.35</v>
      </c>
      <c r="BG382">
        <v>262</v>
      </c>
      <c r="BH382">
        <v>2500.11</v>
      </c>
      <c r="BI382">
        <v>726300</v>
      </c>
      <c r="BJ382">
        <v>91800</v>
      </c>
      <c r="BR382" t="s">
        <v>535</v>
      </c>
      <c r="BS382" s="16">
        <v>44007</v>
      </c>
      <c r="BT382">
        <v>349</v>
      </c>
      <c r="BU382">
        <v>352</v>
      </c>
      <c r="BV382">
        <v>340.85</v>
      </c>
      <c r="BW382">
        <v>343.65</v>
      </c>
      <c r="BX382">
        <v>229</v>
      </c>
      <c r="BY382">
        <v>2137.8000000000002</v>
      </c>
      <c r="BZ382">
        <v>634500</v>
      </c>
      <c r="CA382">
        <v>237600</v>
      </c>
    </row>
    <row r="383" spans="2:79" x14ac:dyDescent="0.3">
      <c r="B383" t="s">
        <v>535</v>
      </c>
      <c r="C383" s="16">
        <v>44042</v>
      </c>
      <c r="D383">
        <v>359.95</v>
      </c>
      <c r="E383">
        <v>361.45</v>
      </c>
      <c r="F383">
        <v>359.1</v>
      </c>
      <c r="G383">
        <v>359.2</v>
      </c>
      <c r="H383">
        <v>6</v>
      </c>
      <c r="I383">
        <v>58.32</v>
      </c>
      <c r="J383">
        <v>16200</v>
      </c>
      <c r="K383">
        <v>5400</v>
      </c>
      <c r="S383" t="s">
        <v>535</v>
      </c>
      <c r="T383" s="16">
        <v>44042</v>
      </c>
      <c r="U383">
        <v>0</v>
      </c>
      <c r="V383">
        <v>0</v>
      </c>
      <c r="W383">
        <v>0</v>
      </c>
      <c r="X383">
        <v>363.55</v>
      </c>
      <c r="Y383">
        <v>0</v>
      </c>
      <c r="Z383">
        <v>0</v>
      </c>
      <c r="AA383">
        <v>10800</v>
      </c>
      <c r="AB383">
        <v>0</v>
      </c>
      <c r="AJ383" t="s">
        <v>535</v>
      </c>
      <c r="AK383" s="16">
        <v>44042</v>
      </c>
      <c r="AL383">
        <v>356.35</v>
      </c>
      <c r="AM383">
        <v>356.35</v>
      </c>
      <c r="AN383">
        <v>356.35</v>
      </c>
      <c r="AO383">
        <v>364.05</v>
      </c>
      <c r="AP383">
        <v>1</v>
      </c>
      <c r="AQ383">
        <v>9.6199999999999992</v>
      </c>
      <c r="AR383">
        <v>10800</v>
      </c>
      <c r="AS383">
        <v>-2700</v>
      </c>
      <c r="BA383" t="s">
        <v>535</v>
      </c>
      <c r="BB383" s="16">
        <v>44042</v>
      </c>
      <c r="BC383">
        <v>0</v>
      </c>
      <c r="BD383">
        <v>0</v>
      </c>
      <c r="BE383">
        <v>0</v>
      </c>
      <c r="BF383">
        <v>361.35</v>
      </c>
      <c r="BG383">
        <v>0</v>
      </c>
      <c r="BH383">
        <v>0</v>
      </c>
      <c r="BI383">
        <v>13500</v>
      </c>
      <c r="BJ383">
        <v>0</v>
      </c>
      <c r="BR383" t="s">
        <v>535</v>
      </c>
      <c r="BS383" s="16">
        <v>44042</v>
      </c>
      <c r="BT383">
        <v>347.9</v>
      </c>
      <c r="BU383">
        <v>347.9</v>
      </c>
      <c r="BV383">
        <v>341.9</v>
      </c>
      <c r="BW383">
        <v>350.35</v>
      </c>
      <c r="BX383">
        <v>2</v>
      </c>
      <c r="BY383">
        <v>18.62</v>
      </c>
      <c r="BZ383">
        <v>13500</v>
      </c>
      <c r="CA383">
        <v>5400</v>
      </c>
    </row>
    <row r="384" spans="2:79" x14ac:dyDescent="0.3">
      <c r="B384" t="s">
        <v>127</v>
      </c>
      <c r="C384" s="16">
        <v>43979</v>
      </c>
      <c r="D384">
        <v>83</v>
      </c>
      <c r="E384">
        <v>83.9</v>
      </c>
      <c r="F384">
        <v>81.599999999999994</v>
      </c>
      <c r="G384">
        <v>82.8</v>
      </c>
      <c r="H384">
        <v>6971</v>
      </c>
      <c r="I384">
        <v>24721.47</v>
      </c>
      <c r="J384">
        <v>52976000</v>
      </c>
      <c r="K384">
        <v>-5959800</v>
      </c>
      <c r="S384" t="s">
        <v>127</v>
      </c>
      <c r="T384" s="16">
        <v>43979</v>
      </c>
      <c r="U384">
        <v>83.25</v>
      </c>
      <c r="V384">
        <v>85.3</v>
      </c>
      <c r="W384">
        <v>82.85</v>
      </c>
      <c r="X384">
        <v>84</v>
      </c>
      <c r="Y384">
        <v>6846</v>
      </c>
      <c r="Z384">
        <v>24815.7</v>
      </c>
      <c r="AA384">
        <v>58935800</v>
      </c>
      <c r="AB384">
        <v>-589100</v>
      </c>
      <c r="AJ384" t="s">
        <v>127</v>
      </c>
      <c r="AK384" s="16">
        <v>43979</v>
      </c>
      <c r="AL384">
        <v>81.5</v>
      </c>
      <c r="AM384">
        <v>84.6</v>
      </c>
      <c r="AN384">
        <v>80.8</v>
      </c>
      <c r="AO384">
        <v>83.6</v>
      </c>
      <c r="AP384">
        <v>6343</v>
      </c>
      <c r="AQ384">
        <v>22688.21</v>
      </c>
      <c r="AR384">
        <v>59524900</v>
      </c>
      <c r="AS384">
        <v>507400</v>
      </c>
      <c r="BA384" t="s">
        <v>127</v>
      </c>
      <c r="BB384" s="16">
        <v>43979</v>
      </c>
      <c r="BC384">
        <v>82.1</v>
      </c>
      <c r="BD384">
        <v>85.85</v>
      </c>
      <c r="BE384">
        <v>81.650000000000006</v>
      </c>
      <c r="BF384">
        <v>82.05</v>
      </c>
      <c r="BG384">
        <v>12394</v>
      </c>
      <c r="BH384">
        <v>44663.4</v>
      </c>
      <c r="BI384">
        <v>59017500</v>
      </c>
      <c r="BJ384">
        <v>-1453400</v>
      </c>
      <c r="BR384" t="s">
        <v>127</v>
      </c>
      <c r="BS384" s="16">
        <v>43979</v>
      </c>
      <c r="BT384">
        <v>83.95</v>
      </c>
      <c r="BU384">
        <v>84.3</v>
      </c>
      <c r="BV384">
        <v>79.349999999999994</v>
      </c>
      <c r="BW384">
        <v>80.599999999999994</v>
      </c>
      <c r="BX384">
        <v>8767</v>
      </c>
      <c r="BY384">
        <v>30537.75</v>
      </c>
      <c r="BZ384">
        <v>60470900</v>
      </c>
      <c r="CA384">
        <v>-1741500</v>
      </c>
    </row>
    <row r="385" spans="2:79" x14ac:dyDescent="0.3">
      <c r="B385" t="s">
        <v>127</v>
      </c>
      <c r="C385" s="16">
        <v>44007</v>
      </c>
      <c r="D385">
        <v>83.1</v>
      </c>
      <c r="E385">
        <v>84</v>
      </c>
      <c r="F385">
        <v>81.7</v>
      </c>
      <c r="G385">
        <v>82.9</v>
      </c>
      <c r="H385">
        <v>2508</v>
      </c>
      <c r="I385">
        <v>8883.3700000000008</v>
      </c>
      <c r="J385">
        <v>13390200</v>
      </c>
      <c r="K385">
        <v>5620100</v>
      </c>
      <c r="S385" t="s">
        <v>127</v>
      </c>
      <c r="T385" s="16">
        <v>44007</v>
      </c>
      <c r="U385">
        <v>83.15</v>
      </c>
      <c r="V385">
        <v>85.45</v>
      </c>
      <c r="W385">
        <v>83.1</v>
      </c>
      <c r="X385">
        <v>84.15</v>
      </c>
      <c r="Y385">
        <v>1079</v>
      </c>
      <c r="Z385">
        <v>3921.45</v>
      </c>
      <c r="AA385">
        <v>7770100</v>
      </c>
      <c r="AB385">
        <v>1616800</v>
      </c>
      <c r="AJ385" t="s">
        <v>127</v>
      </c>
      <c r="AK385" s="16">
        <v>44007</v>
      </c>
      <c r="AL385">
        <v>81.2</v>
      </c>
      <c r="AM385">
        <v>84.7</v>
      </c>
      <c r="AN385">
        <v>81.2</v>
      </c>
      <c r="AO385">
        <v>83.75</v>
      </c>
      <c r="AP385">
        <v>705</v>
      </c>
      <c r="AQ385">
        <v>2524.2800000000002</v>
      </c>
      <c r="AR385">
        <v>6153300</v>
      </c>
      <c r="AS385">
        <v>894400</v>
      </c>
      <c r="BA385" t="s">
        <v>127</v>
      </c>
      <c r="BB385" s="16">
        <v>44007</v>
      </c>
      <c r="BC385">
        <v>82.35</v>
      </c>
      <c r="BD385">
        <v>85.9</v>
      </c>
      <c r="BE385">
        <v>81.849999999999994</v>
      </c>
      <c r="BF385">
        <v>82.15</v>
      </c>
      <c r="BG385">
        <v>1003</v>
      </c>
      <c r="BH385">
        <v>3615.95</v>
      </c>
      <c r="BI385">
        <v>5258900</v>
      </c>
      <c r="BJ385">
        <v>915900</v>
      </c>
      <c r="BR385" t="s">
        <v>127</v>
      </c>
      <c r="BS385" s="16">
        <v>44007</v>
      </c>
      <c r="BT385">
        <v>83.6</v>
      </c>
      <c r="BU385">
        <v>83.65</v>
      </c>
      <c r="BV385">
        <v>79.45</v>
      </c>
      <c r="BW385">
        <v>80.75</v>
      </c>
      <c r="BX385">
        <v>765</v>
      </c>
      <c r="BY385">
        <v>2668.22</v>
      </c>
      <c r="BZ385">
        <v>4343000</v>
      </c>
      <c r="CA385">
        <v>881500</v>
      </c>
    </row>
    <row r="386" spans="2:79" x14ac:dyDescent="0.3">
      <c r="B386" t="s">
        <v>127</v>
      </c>
      <c r="C386" s="16">
        <v>44042</v>
      </c>
      <c r="D386">
        <v>83.7</v>
      </c>
      <c r="E386">
        <v>83.7</v>
      </c>
      <c r="F386">
        <v>82.05</v>
      </c>
      <c r="G386">
        <v>83.15</v>
      </c>
      <c r="H386">
        <v>20</v>
      </c>
      <c r="I386">
        <v>94.65</v>
      </c>
      <c r="J386">
        <v>216600</v>
      </c>
      <c r="K386">
        <v>62700</v>
      </c>
      <c r="S386" t="s">
        <v>127</v>
      </c>
      <c r="T386" s="16">
        <v>44042</v>
      </c>
      <c r="U386">
        <v>83.5</v>
      </c>
      <c r="V386">
        <v>85.35</v>
      </c>
      <c r="W386">
        <v>83.5</v>
      </c>
      <c r="X386">
        <v>84.85</v>
      </c>
      <c r="Y386">
        <v>7</v>
      </c>
      <c r="Z386">
        <v>33.79</v>
      </c>
      <c r="AA386">
        <v>153900</v>
      </c>
      <c r="AB386">
        <v>28500</v>
      </c>
      <c r="AJ386" t="s">
        <v>127</v>
      </c>
      <c r="AK386" s="16">
        <v>44042</v>
      </c>
      <c r="AL386">
        <v>83.4</v>
      </c>
      <c r="AM386">
        <v>84.55</v>
      </c>
      <c r="AN386">
        <v>83.4</v>
      </c>
      <c r="AO386">
        <v>83.4</v>
      </c>
      <c r="AP386">
        <v>3</v>
      </c>
      <c r="AQ386">
        <v>14.32</v>
      </c>
      <c r="AR386">
        <v>125400</v>
      </c>
      <c r="AS386">
        <v>0</v>
      </c>
      <c r="BA386" t="s">
        <v>127</v>
      </c>
      <c r="BB386" s="16">
        <v>44042</v>
      </c>
      <c r="BC386">
        <v>84.4</v>
      </c>
      <c r="BD386">
        <v>86</v>
      </c>
      <c r="BE386">
        <v>83.65</v>
      </c>
      <c r="BF386">
        <v>82.55</v>
      </c>
      <c r="BG386">
        <v>10</v>
      </c>
      <c r="BH386">
        <v>48.43</v>
      </c>
      <c r="BI386">
        <v>125400</v>
      </c>
      <c r="BJ386">
        <v>-17100</v>
      </c>
      <c r="BR386" t="s">
        <v>127</v>
      </c>
      <c r="BS386" s="16">
        <v>44042</v>
      </c>
      <c r="BT386">
        <v>80.7</v>
      </c>
      <c r="BU386">
        <v>81.900000000000006</v>
      </c>
      <c r="BV386">
        <v>80</v>
      </c>
      <c r="BW386">
        <v>80.7</v>
      </c>
      <c r="BX386">
        <v>5</v>
      </c>
      <c r="BY386">
        <v>23.03</v>
      </c>
      <c r="BZ386">
        <v>142500</v>
      </c>
      <c r="CA386">
        <v>5700</v>
      </c>
    </row>
    <row r="387" spans="2:79" x14ac:dyDescent="0.3">
      <c r="B387" t="s">
        <v>128</v>
      </c>
      <c r="C387" s="16">
        <v>43979</v>
      </c>
      <c r="D387">
        <v>32.6</v>
      </c>
      <c r="E387">
        <v>33.549999999999997</v>
      </c>
      <c r="F387">
        <v>31.4</v>
      </c>
      <c r="G387">
        <v>33.299999999999997</v>
      </c>
      <c r="H387">
        <v>3190</v>
      </c>
      <c r="I387">
        <v>9327.44</v>
      </c>
      <c r="J387">
        <v>54477000</v>
      </c>
      <c r="K387">
        <v>-477000</v>
      </c>
      <c r="S387" t="s">
        <v>128</v>
      </c>
      <c r="T387" s="16">
        <v>43979</v>
      </c>
      <c r="U387">
        <v>33.65</v>
      </c>
      <c r="V387">
        <v>33.65</v>
      </c>
      <c r="W387">
        <v>32.450000000000003</v>
      </c>
      <c r="X387">
        <v>32.65</v>
      </c>
      <c r="Y387">
        <v>2324</v>
      </c>
      <c r="Z387">
        <v>6922.73</v>
      </c>
      <c r="AA387">
        <v>54954000</v>
      </c>
      <c r="AB387">
        <v>-648000</v>
      </c>
      <c r="AJ387" t="s">
        <v>128</v>
      </c>
      <c r="AK387" s="16">
        <v>43979</v>
      </c>
      <c r="AL387">
        <v>33.6</v>
      </c>
      <c r="AM387">
        <v>34.6</v>
      </c>
      <c r="AN387">
        <v>32.549999999999997</v>
      </c>
      <c r="AO387">
        <v>33.200000000000003</v>
      </c>
      <c r="AP387">
        <v>6807</v>
      </c>
      <c r="AQ387">
        <v>20616.080000000002</v>
      </c>
      <c r="AR387">
        <v>55602000</v>
      </c>
      <c r="AS387">
        <v>549000</v>
      </c>
      <c r="BA387" t="s">
        <v>128</v>
      </c>
      <c r="BB387" s="16">
        <v>43979</v>
      </c>
      <c r="BC387">
        <v>31.25</v>
      </c>
      <c r="BD387">
        <v>32.75</v>
      </c>
      <c r="BE387">
        <v>30.45</v>
      </c>
      <c r="BF387">
        <v>32.4</v>
      </c>
      <c r="BG387">
        <v>3551</v>
      </c>
      <c r="BH387">
        <v>10143.719999999999</v>
      </c>
      <c r="BI387">
        <v>55053000</v>
      </c>
      <c r="BJ387">
        <v>1098000</v>
      </c>
      <c r="BR387" t="s">
        <v>128</v>
      </c>
      <c r="BS387" s="16">
        <v>43979</v>
      </c>
      <c r="BT387">
        <v>31.7</v>
      </c>
      <c r="BU387">
        <v>32.049999999999997</v>
      </c>
      <c r="BV387">
        <v>30.1</v>
      </c>
      <c r="BW387">
        <v>31.25</v>
      </c>
      <c r="BX387">
        <v>2751</v>
      </c>
      <c r="BY387">
        <v>7685.72</v>
      </c>
      <c r="BZ387">
        <v>53955000</v>
      </c>
      <c r="CA387">
        <v>-2178000</v>
      </c>
    </row>
    <row r="388" spans="2:79" x14ac:dyDescent="0.3">
      <c r="B388" t="s">
        <v>128</v>
      </c>
      <c r="C388" s="16">
        <v>44007</v>
      </c>
      <c r="D388">
        <v>32</v>
      </c>
      <c r="E388">
        <v>33.15</v>
      </c>
      <c r="F388">
        <v>31.1</v>
      </c>
      <c r="G388">
        <v>32.9</v>
      </c>
      <c r="H388">
        <v>1234</v>
      </c>
      <c r="I388">
        <v>3563.26</v>
      </c>
      <c r="J388">
        <v>11088000</v>
      </c>
      <c r="K388">
        <v>4734000</v>
      </c>
      <c r="S388" t="s">
        <v>128</v>
      </c>
      <c r="T388" s="16">
        <v>44007</v>
      </c>
      <c r="U388">
        <v>33.200000000000003</v>
      </c>
      <c r="V388">
        <v>33.450000000000003</v>
      </c>
      <c r="W388">
        <v>32.15</v>
      </c>
      <c r="X388">
        <v>32.299999999999997</v>
      </c>
      <c r="Y388">
        <v>538</v>
      </c>
      <c r="Z388">
        <v>1590.84</v>
      </c>
      <c r="AA388">
        <v>6354000</v>
      </c>
      <c r="AB388">
        <v>2052000</v>
      </c>
      <c r="AJ388" t="s">
        <v>128</v>
      </c>
      <c r="AK388" s="16">
        <v>44007</v>
      </c>
      <c r="AL388">
        <v>33</v>
      </c>
      <c r="AM388">
        <v>34.1</v>
      </c>
      <c r="AN388">
        <v>32.4</v>
      </c>
      <c r="AO388">
        <v>32.9</v>
      </c>
      <c r="AP388">
        <v>761</v>
      </c>
      <c r="AQ388">
        <v>2279.66</v>
      </c>
      <c r="AR388">
        <v>4302000</v>
      </c>
      <c r="AS388">
        <v>1089000</v>
      </c>
      <c r="BA388" t="s">
        <v>128</v>
      </c>
      <c r="BB388" s="16">
        <v>44007</v>
      </c>
      <c r="BC388">
        <v>31</v>
      </c>
      <c r="BD388">
        <v>32.6</v>
      </c>
      <c r="BE388">
        <v>30.5</v>
      </c>
      <c r="BF388">
        <v>32.15</v>
      </c>
      <c r="BG388">
        <v>231</v>
      </c>
      <c r="BH388">
        <v>656.55</v>
      </c>
      <c r="BI388">
        <v>3213000</v>
      </c>
      <c r="BJ388">
        <v>225000</v>
      </c>
      <c r="BR388" t="s">
        <v>128</v>
      </c>
      <c r="BS388" s="16">
        <v>44007</v>
      </c>
      <c r="BT388">
        <v>31.85</v>
      </c>
      <c r="BU388">
        <v>32</v>
      </c>
      <c r="BV388">
        <v>30.1</v>
      </c>
      <c r="BW388">
        <v>31.05</v>
      </c>
      <c r="BX388">
        <v>130</v>
      </c>
      <c r="BY388">
        <v>361.83</v>
      </c>
      <c r="BZ388">
        <v>2988000</v>
      </c>
      <c r="CA388">
        <v>162000</v>
      </c>
    </row>
    <row r="389" spans="2:79" x14ac:dyDescent="0.3">
      <c r="B389" t="s">
        <v>128</v>
      </c>
      <c r="C389" s="16">
        <v>44042</v>
      </c>
      <c r="D389">
        <v>31.25</v>
      </c>
      <c r="E389">
        <v>31.9</v>
      </c>
      <c r="F389">
        <v>30.7</v>
      </c>
      <c r="G389">
        <v>31.9</v>
      </c>
      <c r="H389">
        <v>14</v>
      </c>
      <c r="I389">
        <v>59.29</v>
      </c>
      <c r="J389">
        <v>904500</v>
      </c>
      <c r="K389">
        <v>40500</v>
      </c>
      <c r="S389" t="s">
        <v>128</v>
      </c>
      <c r="T389" s="16">
        <v>44042</v>
      </c>
      <c r="U389">
        <v>32.799999999999997</v>
      </c>
      <c r="V389">
        <v>32.799999999999997</v>
      </c>
      <c r="W389">
        <v>31.8</v>
      </c>
      <c r="X389">
        <v>31.9</v>
      </c>
      <c r="Y389">
        <v>35</v>
      </c>
      <c r="Z389">
        <v>152.25</v>
      </c>
      <c r="AA389">
        <v>864000</v>
      </c>
      <c r="AB389">
        <v>202500</v>
      </c>
      <c r="AJ389" t="s">
        <v>128</v>
      </c>
      <c r="AK389" s="16">
        <v>44042</v>
      </c>
      <c r="AL389">
        <v>32.85</v>
      </c>
      <c r="AM389">
        <v>33.299999999999997</v>
      </c>
      <c r="AN389">
        <v>31.9</v>
      </c>
      <c r="AO389">
        <v>32.5</v>
      </c>
      <c r="AP389">
        <v>36</v>
      </c>
      <c r="AQ389">
        <v>159.36000000000001</v>
      </c>
      <c r="AR389">
        <v>661500</v>
      </c>
      <c r="AS389">
        <v>175500</v>
      </c>
      <c r="BA389" t="s">
        <v>128</v>
      </c>
      <c r="BB389" s="16">
        <v>44042</v>
      </c>
      <c r="BC389">
        <v>30.4</v>
      </c>
      <c r="BD389">
        <v>31.2</v>
      </c>
      <c r="BE389">
        <v>30.4</v>
      </c>
      <c r="BF389">
        <v>32.75</v>
      </c>
      <c r="BG389">
        <v>4</v>
      </c>
      <c r="BH389">
        <v>16.61</v>
      </c>
      <c r="BI389">
        <v>486000</v>
      </c>
      <c r="BJ389">
        <v>0</v>
      </c>
      <c r="BR389" t="s">
        <v>128</v>
      </c>
      <c r="BS389" s="16">
        <v>44042</v>
      </c>
      <c r="BT389">
        <v>31.75</v>
      </c>
      <c r="BU389">
        <v>31.95</v>
      </c>
      <c r="BV389">
        <v>30.45</v>
      </c>
      <c r="BW389">
        <v>30.95</v>
      </c>
      <c r="BX389">
        <v>15</v>
      </c>
      <c r="BY389">
        <v>63.56</v>
      </c>
      <c r="BZ389">
        <v>486000</v>
      </c>
      <c r="CA389">
        <v>121500</v>
      </c>
    </row>
    <row r="390" spans="2:79" x14ac:dyDescent="0.3">
      <c r="B390" t="s">
        <v>129</v>
      </c>
      <c r="C390" s="16">
        <v>43979</v>
      </c>
      <c r="D390">
        <v>279.14999999999998</v>
      </c>
      <c r="E390">
        <v>279.75</v>
      </c>
      <c r="F390">
        <v>272.39999999999998</v>
      </c>
      <c r="G390">
        <v>273.85000000000002</v>
      </c>
      <c r="H390">
        <v>11642</v>
      </c>
      <c r="I390">
        <v>48092.07</v>
      </c>
      <c r="J390">
        <v>16836000</v>
      </c>
      <c r="K390">
        <v>-1890000</v>
      </c>
      <c r="S390" t="s">
        <v>129</v>
      </c>
      <c r="T390" s="16">
        <v>43979</v>
      </c>
      <c r="U390">
        <v>284.45</v>
      </c>
      <c r="V390">
        <v>286.05</v>
      </c>
      <c r="W390">
        <v>278.45</v>
      </c>
      <c r="X390">
        <v>284.10000000000002</v>
      </c>
      <c r="Y390">
        <v>11913</v>
      </c>
      <c r="Z390">
        <v>50556.54</v>
      </c>
      <c r="AA390">
        <v>18726000</v>
      </c>
      <c r="AB390">
        <v>820500</v>
      </c>
      <c r="AJ390" t="s">
        <v>129</v>
      </c>
      <c r="AK390" s="16">
        <v>43979</v>
      </c>
      <c r="AL390">
        <v>271.85000000000002</v>
      </c>
      <c r="AM390">
        <v>284.5</v>
      </c>
      <c r="AN390">
        <v>269.60000000000002</v>
      </c>
      <c r="AO390">
        <v>283.8</v>
      </c>
      <c r="AP390">
        <v>14209</v>
      </c>
      <c r="AQ390">
        <v>59740.84</v>
      </c>
      <c r="AR390">
        <v>17905500</v>
      </c>
      <c r="AS390">
        <v>931500</v>
      </c>
      <c r="BA390" t="s">
        <v>129</v>
      </c>
      <c r="BB390" s="16">
        <v>43979</v>
      </c>
      <c r="BC390">
        <v>270</v>
      </c>
      <c r="BD390">
        <v>280.75</v>
      </c>
      <c r="BE390">
        <v>266.39999999999998</v>
      </c>
      <c r="BF390">
        <v>272.10000000000002</v>
      </c>
      <c r="BG390">
        <v>17602</v>
      </c>
      <c r="BH390">
        <v>72690.61</v>
      </c>
      <c r="BI390">
        <v>16974000</v>
      </c>
      <c r="BJ390">
        <v>-1735500</v>
      </c>
      <c r="BR390" t="s">
        <v>129</v>
      </c>
      <c r="BS390" s="16">
        <v>43979</v>
      </c>
      <c r="BT390">
        <v>273.64999999999998</v>
      </c>
      <c r="BU390">
        <v>275.75</v>
      </c>
      <c r="BV390">
        <v>260.14999999999998</v>
      </c>
      <c r="BW390">
        <v>265.35000000000002</v>
      </c>
      <c r="BX390">
        <v>12657</v>
      </c>
      <c r="BY390">
        <v>50431.72</v>
      </c>
      <c r="BZ390">
        <v>18709500</v>
      </c>
      <c r="CA390">
        <v>-201000</v>
      </c>
    </row>
    <row r="391" spans="2:79" x14ac:dyDescent="0.3">
      <c r="B391" t="s">
        <v>129</v>
      </c>
      <c r="C391" s="16">
        <v>44007</v>
      </c>
      <c r="D391">
        <v>279</v>
      </c>
      <c r="E391">
        <v>279.25</v>
      </c>
      <c r="F391">
        <v>271.85000000000002</v>
      </c>
      <c r="G391">
        <v>273.2</v>
      </c>
      <c r="H391">
        <v>2418</v>
      </c>
      <c r="I391">
        <v>9958.41</v>
      </c>
      <c r="J391">
        <v>4710000</v>
      </c>
      <c r="K391">
        <v>868500</v>
      </c>
      <c r="S391" t="s">
        <v>129</v>
      </c>
      <c r="T391" s="16">
        <v>44007</v>
      </c>
      <c r="U391">
        <v>283.7</v>
      </c>
      <c r="V391">
        <v>285.7</v>
      </c>
      <c r="W391">
        <v>278.45</v>
      </c>
      <c r="X391">
        <v>283.64999999999998</v>
      </c>
      <c r="Y391">
        <v>1564</v>
      </c>
      <c r="Z391">
        <v>6629.1</v>
      </c>
      <c r="AA391">
        <v>3841500</v>
      </c>
      <c r="AB391">
        <v>235500</v>
      </c>
      <c r="AJ391" t="s">
        <v>129</v>
      </c>
      <c r="AK391" s="16">
        <v>44007</v>
      </c>
      <c r="AL391">
        <v>270.05</v>
      </c>
      <c r="AM391">
        <v>284.14999999999998</v>
      </c>
      <c r="AN391">
        <v>270</v>
      </c>
      <c r="AO391">
        <v>283.39999999999998</v>
      </c>
      <c r="AP391">
        <v>1414</v>
      </c>
      <c r="AQ391">
        <v>5939.82</v>
      </c>
      <c r="AR391">
        <v>3606000</v>
      </c>
      <c r="AS391">
        <v>399000</v>
      </c>
      <c r="BA391" t="s">
        <v>129</v>
      </c>
      <c r="BB391" s="16">
        <v>44007</v>
      </c>
      <c r="BC391">
        <v>269.64999999999998</v>
      </c>
      <c r="BD391">
        <v>279.95</v>
      </c>
      <c r="BE391">
        <v>266.05</v>
      </c>
      <c r="BF391">
        <v>271.64999999999998</v>
      </c>
      <c r="BG391">
        <v>1454</v>
      </c>
      <c r="BH391">
        <v>5979.64</v>
      </c>
      <c r="BI391">
        <v>3207000</v>
      </c>
      <c r="BJ391">
        <v>70500</v>
      </c>
      <c r="BR391" t="s">
        <v>129</v>
      </c>
      <c r="BS391" s="16">
        <v>44007</v>
      </c>
      <c r="BT391">
        <v>272.89999999999998</v>
      </c>
      <c r="BU391">
        <v>275.5</v>
      </c>
      <c r="BV391">
        <v>260</v>
      </c>
      <c r="BW391">
        <v>264.3</v>
      </c>
      <c r="BX391">
        <v>1307</v>
      </c>
      <c r="BY391">
        <v>5197.5</v>
      </c>
      <c r="BZ391">
        <v>3136500</v>
      </c>
      <c r="CA391">
        <v>762000</v>
      </c>
    </row>
    <row r="392" spans="2:79" x14ac:dyDescent="0.3">
      <c r="B392" t="s">
        <v>129</v>
      </c>
      <c r="C392" s="16">
        <v>44042</v>
      </c>
      <c r="D392">
        <v>276</v>
      </c>
      <c r="E392">
        <v>276</v>
      </c>
      <c r="F392">
        <v>267.64999999999998</v>
      </c>
      <c r="G392">
        <v>269.64999999999998</v>
      </c>
      <c r="H392">
        <v>53</v>
      </c>
      <c r="I392">
        <v>243.74</v>
      </c>
      <c r="J392">
        <v>158100</v>
      </c>
      <c r="K392">
        <v>62900</v>
      </c>
      <c r="S392" t="s">
        <v>129</v>
      </c>
      <c r="T392" s="16">
        <v>44042</v>
      </c>
      <c r="U392">
        <v>280.05</v>
      </c>
      <c r="V392">
        <v>280.45</v>
      </c>
      <c r="W392">
        <v>274.05</v>
      </c>
      <c r="X392">
        <v>280</v>
      </c>
      <c r="Y392">
        <v>20</v>
      </c>
      <c r="Z392">
        <v>94.53</v>
      </c>
      <c r="AA392">
        <v>95200</v>
      </c>
      <c r="AB392">
        <v>1700</v>
      </c>
      <c r="AJ392" t="s">
        <v>129</v>
      </c>
      <c r="AK392" s="16">
        <v>44042</v>
      </c>
      <c r="AL392">
        <v>271.55</v>
      </c>
      <c r="AM392">
        <v>280</v>
      </c>
      <c r="AN392">
        <v>271.55</v>
      </c>
      <c r="AO392">
        <v>279.2</v>
      </c>
      <c r="AP392">
        <v>23</v>
      </c>
      <c r="AQ392">
        <v>107.71</v>
      </c>
      <c r="AR392">
        <v>93500</v>
      </c>
      <c r="AS392">
        <v>-17000</v>
      </c>
      <c r="BA392" t="s">
        <v>129</v>
      </c>
      <c r="BB392" s="16">
        <v>44042</v>
      </c>
      <c r="BC392">
        <v>266</v>
      </c>
      <c r="BD392">
        <v>275</v>
      </c>
      <c r="BE392">
        <v>262.14999999999998</v>
      </c>
      <c r="BF392">
        <v>267.75</v>
      </c>
      <c r="BG392">
        <v>24</v>
      </c>
      <c r="BH392">
        <v>110.62</v>
      </c>
      <c r="BI392">
        <v>110500</v>
      </c>
      <c r="BJ392">
        <v>-15300</v>
      </c>
      <c r="BR392" t="s">
        <v>129</v>
      </c>
      <c r="BS392" s="16">
        <v>44042</v>
      </c>
      <c r="BT392">
        <v>264</v>
      </c>
      <c r="BU392">
        <v>264</v>
      </c>
      <c r="BV392">
        <v>257</v>
      </c>
      <c r="BW392">
        <v>261.25</v>
      </c>
      <c r="BX392">
        <v>22</v>
      </c>
      <c r="BY392">
        <v>97.63</v>
      </c>
      <c r="BZ392">
        <v>125800</v>
      </c>
      <c r="CA392">
        <v>28900</v>
      </c>
    </row>
    <row r="393" spans="2:79" x14ac:dyDescent="0.3">
      <c r="B393" t="s">
        <v>130</v>
      </c>
      <c r="C393" s="16">
        <v>43979</v>
      </c>
      <c r="D393">
        <v>1976</v>
      </c>
      <c r="E393">
        <v>2022.1</v>
      </c>
      <c r="F393">
        <v>1961</v>
      </c>
      <c r="G393">
        <v>2010.7</v>
      </c>
      <c r="H393">
        <v>24969</v>
      </c>
      <c r="I393">
        <v>124874.07</v>
      </c>
      <c r="J393">
        <v>10366250</v>
      </c>
      <c r="K393">
        <v>-2269500</v>
      </c>
      <c r="S393" t="s">
        <v>130</v>
      </c>
      <c r="T393" s="16">
        <v>43979</v>
      </c>
      <c r="U393">
        <v>1946</v>
      </c>
      <c r="V393">
        <v>1989.85</v>
      </c>
      <c r="W393">
        <v>1936.05</v>
      </c>
      <c r="X393">
        <v>1983.35</v>
      </c>
      <c r="Y393">
        <v>14046</v>
      </c>
      <c r="Z393">
        <v>69269.67</v>
      </c>
      <c r="AA393">
        <v>12635750</v>
      </c>
      <c r="AB393">
        <v>-1011750</v>
      </c>
      <c r="AJ393" t="s">
        <v>130</v>
      </c>
      <c r="AK393" s="16">
        <v>43979</v>
      </c>
      <c r="AL393">
        <v>1949.95</v>
      </c>
      <c r="AM393">
        <v>1959</v>
      </c>
      <c r="AN393">
        <v>1932.1</v>
      </c>
      <c r="AO393">
        <v>1947.85</v>
      </c>
      <c r="AP393">
        <v>10775</v>
      </c>
      <c r="AQ393">
        <v>52359.08</v>
      </c>
      <c r="AR393">
        <v>13647500</v>
      </c>
      <c r="AS393">
        <v>-159750</v>
      </c>
      <c r="BA393" t="s">
        <v>130</v>
      </c>
      <c r="BB393" s="16">
        <v>43979</v>
      </c>
      <c r="BC393">
        <v>1921</v>
      </c>
      <c r="BD393">
        <v>1964.65</v>
      </c>
      <c r="BE393">
        <v>1908.25</v>
      </c>
      <c r="BF393">
        <v>1949.7</v>
      </c>
      <c r="BG393">
        <v>9651</v>
      </c>
      <c r="BH393">
        <v>46933.82</v>
      </c>
      <c r="BI393">
        <v>13807250</v>
      </c>
      <c r="BJ393">
        <v>111500</v>
      </c>
      <c r="BR393" t="s">
        <v>130</v>
      </c>
      <c r="BS393" s="16">
        <v>43979</v>
      </c>
      <c r="BT393">
        <v>1903.8</v>
      </c>
      <c r="BU393">
        <v>1946.3</v>
      </c>
      <c r="BV393">
        <v>1875</v>
      </c>
      <c r="BW393">
        <v>1940.4</v>
      </c>
      <c r="BX393">
        <v>13133</v>
      </c>
      <c r="BY393">
        <v>62989.25</v>
      </c>
      <c r="BZ393">
        <v>13695750</v>
      </c>
      <c r="CA393">
        <v>117000</v>
      </c>
    </row>
    <row r="394" spans="2:79" x14ac:dyDescent="0.3">
      <c r="B394" t="s">
        <v>130</v>
      </c>
      <c r="C394" s="16">
        <v>44007</v>
      </c>
      <c r="D394">
        <v>1975.05</v>
      </c>
      <c r="E394">
        <v>2022.95</v>
      </c>
      <c r="F394">
        <v>1961.4</v>
      </c>
      <c r="G394">
        <v>2010.1</v>
      </c>
      <c r="H394">
        <v>15082</v>
      </c>
      <c r="I394">
        <v>75544.27</v>
      </c>
      <c r="J394">
        <v>4746500</v>
      </c>
      <c r="K394">
        <v>3212250</v>
      </c>
      <c r="S394" t="s">
        <v>130</v>
      </c>
      <c r="T394" s="16">
        <v>44007</v>
      </c>
      <c r="U394">
        <v>1942.5</v>
      </c>
      <c r="V394">
        <v>1990</v>
      </c>
      <c r="W394">
        <v>1938.05</v>
      </c>
      <c r="X394">
        <v>1985.4</v>
      </c>
      <c r="Y394">
        <v>4209</v>
      </c>
      <c r="Z394">
        <v>20829.12</v>
      </c>
      <c r="AA394">
        <v>1534250</v>
      </c>
      <c r="AB394">
        <v>831750</v>
      </c>
      <c r="AJ394" t="s">
        <v>130</v>
      </c>
      <c r="AK394" s="16">
        <v>44007</v>
      </c>
      <c r="AL394">
        <v>1942.2</v>
      </c>
      <c r="AM394">
        <v>1959.7</v>
      </c>
      <c r="AN394">
        <v>1933.65</v>
      </c>
      <c r="AO394">
        <v>1948.65</v>
      </c>
      <c r="AP394">
        <v>2326</v>
      </c>
      <c r="AQ394">
        <v>11289.12</v>
      </c>
      <c r="AR394">
        <v>702500</v>
      </c>
      <c r="AS394">
        <v>435750</v>
      </c>
      <c r="BA394" t="s">
        <v>130</v>
      </c>
      <c r="BB394" s="16">
        <v>44007</v>
      </c>
      <c r="BC394">
        <v>1931.05</v>
      </c>
      <c r="BD394">
        <v>1965.5</v>
      </c>
      <c r="BE394">
        <v>1912</v>
      </c>
      <c r="BF394">
        <v>1952.05</v>
      </c>
      <c r="BG394">
        <v>862</v>
      </c>
      <c r="BH394">
        <v>4198.8599999999997</v>
      </c>
      <c r="BI394">
        <v>266750</v>
      </c>
      <c r="BJ394">
        <v>66250</v>
      </c>
      <c r="BR394" t="s">
        <v>130</v>
      </c>
      <c r="BS394" s="16">
        <v>44007</v>
      </c>
      <c r="BT394">
        <v>1900.35</v>
      </c>
      <c r="BU394">
        <v>1947.4</v>
      </c>
      <c r="BV394">
        <v>1879.25</v>
      </c>
      <c r="BW394">
        <v>1941.3</v>
      </c>
      <c r="BX394">
        <v>781</v>
      </c>
      <c r="BY394">
        <v>3754.77</v>
      </c>
      <c r="BZ394">
        <v>200500</v>
      </c>
      <c r="CA394">
        <v>27000</v>
      </c>
    </row>
    <row r="395" spans="2:79" x14ac:dyDescent="0.3">
      <c r="B395" t="s">
        <v>130</v>
      </c>
      <c r="C395" s="16">
        <v>44042</v>
      </c>
      <c r="D395">
        <v>1985</v>
      </c>
      <c r="E395">
        <v>2013.9</v>
      </c>
      <c r="F395">
        <v>1978.65</v>
      </c>
      <c r="G395">
        <v>2010.05</v>
      </c>
      <c r="H395">
        <v>14</v>
      </c>
      <c r="I395">
        <v>84.02</v>
      </c>
      <c r="J395">
        <v>4800</v>
      </c>
      <c r="K395">
        <v>1200</v>
      </c>
      <c r="S395" t="s">
        <v>130</v>
      </c>
      <c r="T395" s="16">
        <v>44042</v>
      </c>
      <c r="U395">
        <v>1945</v>
      </c>
      <c r="V395">
        <v>1985</v>
      </c>
      <c r="W395">
        <v>1945</v>
      </c>
      <c r="X395">
        <v>2009.05</v>
      </c>
      <c r="Y395">
        <v>4</v>
      </c>
      <c r="Z395">
        <v>23.63</v>
      </c>
      <c r="AA395">
        <v>3600</v>
      </c>
      <c r="AB395">
        <v>300</v>
      </c>
      <c r="AJ395" t="s">
        <v>130</v>
      </c>
      <c r="AK395" s="16">
        <v>44042</v>
      </c>
      <c r="AL395">
        <v>0</v>
      </c>
      <c r="AM395">
        <v>0</v>
      </c>
      <c r="AN395">
        <v>0</v>
      </c>
      <c r="AO395">
        <v>1971.35</v>
      </c>
      <c r="AP395">
        <v>0</v>
      </c>
      <c r="AQ395">
        <v>0</v>
      </c>
      <c r="AR395">
        <v>3300</v>
      </c>
      <c r="AS395">
        <v>0</v>
      </c>
      <c r="BA395" t="s">
        <v>130</v>
      </c>
      <c r="BB395" s="16">
        <v>44042</v>
      </c>
      <c r="BC395">
        <v>1925.05</v>
      </c>
      <c r="BD395">
        <v>1959.95</v>
      </c>
      <c r="BE395">
        <v>1925.05</v>
      </c>
      <c r="BF395">
        <v>1952.5</v>
      </c>
      <c r="BG395">
        <v>6</v>
      </c>
      <c r="BH395">
        <v>35.06</v>
      </c>
      <c r="BI395">
        <v>3300</v>
      </c>
      <c r="BJ395">
        <v>300</v>
      </c>
      <c r="BR395" t="s">
        <v>130</v>
      </c>
      <c r="BS395" s="16">
        <v>44042</v>
      </c>
      <c r="BT395">
        <v>1890</v>
      </c>
      <c r="BU395">
        <v>1932.15</v>
      </c>
      <c r="BV395">
        <v>1890</v>
      </c>
      <c r="BW395">
        <v>1963.8</v>
      </c>
      <c r="BX395">
        <v>3</v>
      </c>
      <c r="BY395">
        <v>17.260000000000002</v>
      </c>
      <c r="BZ395">
        <v>3000</v>
      </c>
      <c r="CA395">
        <v>600</v>
      </c>
    </row>
    <row r="396" spans="2:79" x14ac:dyDescent="0.3">
      <c r="B396" t="s">
        <v>131</v>
      </c>
      <c r="C396" s="16">
        <v>43979</v>
      </c>
      <c r="D396">
        <v>514.65</v>
      </c>
      <c r="E396">
        <v>529.95000000000005</v>
      </c>
      <c r="F396">
        <v>514.20000000000005</v>
      </c>
      <c r="G396">
        <v>527.79999999999995</v>
      </c>
      <c r="H396">
        <v>4896</v>
      </c>
      <c r="I396">
        <v>30809.68</v>
      </c>
      <c r="J396">
        <v>12603600</v>
      </c>
      <c r="K396">
        <v>-2228400</v>
      </c>
      <c r="S396" t="s">
        <v>131</v>
      </c>
      <c r="T396" s="16">
        <v>43979</v>
      </c>
      <c r="U396">
        <v>517.79999999999995</v>
      </c>
      <c r="V396">
        <v>521.54999999999995</v>
      </c>
      <c r="W396">
        <v>510.2</v>
      </c>
      <c r="X396">
        <v>518.45000000000005</v>
      </c>
      <c r="Y396">
        <v>2076</v>
      </c>
      <c r="Z396">
        <v>12872.5</v>
      </c>
      <c r="AA396">
        <v>14832000</v>
      </c>
      <c r="AB396">
        <v>-44400</v>
      </c>
      <c r="AJ396" t="s">
        <v>131</v>
      </c>
      <c r="AK396" s="16">
        <v>43979</v>
      </c>
      <c r="AL396">
        <v>513</v>
      </c>
      <c r="AM396">
        <v>524.79999999999995</v>
      </c>
      <c r="AN396">
        <v>511.05</v>
      </c>
      <c r="AO396">
        <v>519.6</v>
      </c>
      <c r="AP396">
        <v>2081</v>
      </c>
      <c r="AQ396">
        <v>12937.58</v>
      </c>
      <c r="AR396">
        <v>14876400</v>
      </c>
      <c r="AS396">
        <v>-112800</v>
      </c>
      <c r="BA396" t="s">
        <v>131</v>
      </c>
      <c r="BB396" s="16">
        <v>43979</v>
      </c>
      <c r="BC396">
        <v>509.05</v>
      </c>
      <c r="BD396">
        <v>519.70000000000005</v>
      </c>
      <c r="BE396">
        <v>503.15</v>
      </c>
      <c r="BF396">
        <v>512.45000000000005</v>
      </c>
      <c r="BG396">
        <v>2679</v>
      </c>
      <c r="BH396">
        <v>16523.98</v>
      </c>
      <c r="BI396">
        <v>14989200</v>
      </c>
      <c r="BJ396">
        <v>-223200</v>
      </c>
      <c r="BR396" t="s">
        <v>131</v>
      </c>
      <c r="BS396" s="16">
        <v>43979</v>
      </c>
      <c r="BT396">
        <v>511.25</v>
      </c>
      <c r="BU396">
        <v>515.20000000000005</v>
      </c>
      <c r="BV396">
        <v>502.1</v>
      </c>
      <c r="BW396">
        <v>504.05</v>
      </c>
      <c r="BX396">
        <v>2900</v>
      </c>
      <c r="BY396">
        <v>17700.95</v>
      </c>
      <c r="BZ396">
        <v>15212400</v>
      </c>
      <c r="CA396">
        <v>69600</v>
      </c>
    </row>
    <row r="397" spans="2:79" x14ac:dyDescent="0.3">
      <c r="B397" t="s">
        <v>131</v>
      </c>
      <c r="C397" s="16">
        <v>44007</v>
      </c>
      <c r="D397">
        <v>519.1</v>
      </c>
      <c r="E397">
        <v>530.95000000000005</v>
      </c>
      <c r="F397">
        <v>519.1</v>
      </c>
      <c r="G397">
        <v>529.15</v>
      </c>
      <c r="H397">
        <v>2580</v>
      </c>
      <c r="I397">
        <v>16278.02</v>
      </c>
      <c r="J397">
        <v>3415200</v>
      </c>
      <c r="K397">
        <v>2678400</v>
      </c>
      <c r="S397" t="s">
        <v>131</v>
      </c>
      <c r="T397" s="16">
        <v>44007</v>
      </c>
      <c r="U397">
        <v>518.54999999999995</v>
      </c>
      <c r="V397">
        <v>522.85</v>
      </c>
      <c r="W397">
        <v>511.8</v>
      </c>
      <c r="X397">
        <v>519.75</v>
      </c>
      <c r="Y397">
        <v>544</v>
      </c>
      <c r="Z397">
        <v>3384.95</v>
      </c>
      <c r="AA397">
        <v>736800</v>
      </c>
      <c r="AB397">
        <v>306000</v>
      </c>
      <c r="AJ397" t="s">
        <v>131</v>
      </c>
      <c r="AK397" s="16">
        <v>44007</v>
      </c>
      <c r="AL397">
        <v>516.9</v>
      </c>
      <c r="AM397">
        <v>526.20000000000005</v>
      </c>
      <c r="AN397">
        <v>513.04999999999995</v>
      </c>
      <c r="AO397">
        <v>521.15</v>
      </c>
      <c r="AP397">
        <v>204</v>
      </c>
      <c r="AQ397">
        <v>1271.96</v>
      </c>
      <c r="AR397">
        <v>430800</v>
      </c>
      <c r="AS397">
        <v>67200</v>
      </c>
      <c r="BA397" t="s">
        <v>131</v>
      </c>
      <c r="BB397" s="16">
        <v>44007</v>
      </c>
      <c r="BC397">
        <v>505</v>
      </c>
      <c r="BD397">
        <v>520.9</v>
      </c>
      <c r="BE397">
        <v>505</v>
      </c>
      <c r="BF397">
        <v>514.35</v>
      </c>
      <c r="BG397">
        <v>251</v>
      </c>
      <c r="BH397">
        <v>1556.17</v>
      </c>
      <c r="BI397">
        <v>363600</v>
      </c>
      <c r="BJ397">
        <v>40800</v>
      </c>
      <c r="BR397" t="s">
        <v>131</v>
      </c>
      <c r="BS397" s="16">
        <v>44007</v>
      </c>
      <c r="BT397">
        <v>512.9</v>
      </c>
      <c r="BU397">
        <v>515.65</v>
      </c>
      <c r="BV397">
        <v>503.75</v>
      </c>
      <c r="BW397">
        <v>505.25</v>
      </c>
      <c r="BX397">
        <v>174</v>
      </c>
      <c r="BY397">
        <v>1063.6099999999999</v>
      </c>
      <c r="BZ397">
        <v>322800</v>
      </c>
      <c r="CA397">
        <v>100800</v>
      </c>
    </row>
    <row r="398" spans="2:79" x14ac:dyDescent="0.3">
      <c r="B398" t="s">
        <v>131</v>
      </c>
      <c r="C398" s="16">
        <v>44042</v>
      </c>
      <c r="D398">
        <v>522.6</v>
      </c>
      <c r="E398">
        <v>522.6</v>
      </c>
      <c r="F398">
        <v>522.6</v>
      </c>
      <c r="G398">
        <v>533.9</v>
      </c>
      <c r="H398">
        <v>1</v>
      </c>
      <c r="I398">
        <v>6.27</v>
      </c>
      <c r="J398">
        <v>10800</v>
      </c>
      <c r="K398">
        <v>1200</v>
      </c>
      <c r="S398" t="s">
        <v>131</v>
      </c>
      <c r="T398" s="16">
        <v>44042</v>
      </c>
      <c r="U398">
        <v>0</v>
      </c>
      <c r="V398">
        <v>0</v>
      </c>
      <c r="W398">
        <v>0</v>
      </c>
      <c r="X398">
        <v>524.70000000000005</v>
      </c>
      <c r="Y398">
        <v>0</v>
      </c>
      <c r="Z398">
        <v>0</v>
      </c>
      <c r="AA398">
        <v>9600</v>
      </c>
      <c r="AB398">
        <v>0</v>
      </c>
      <c r="AJ398" t="s">
        <v>131</v>
      </c>
      <c r="AK398" s="16">
        <v>44042</v>
      </c>
      <c r="AL398">
        <v>0</v>
      </c>
      <c r="AM398">
        <v>0</v>
      </c>
      <c r="AN398">
        <v>0</v>
      </c>
      <c r="AO398">
        <v>523.9</v>
      </c>
      <c r="AP398">
        <v>0</v>
      </c>
      <c r="AQ398">
        <v>0</v>
      </c>
      <c r="AR398">
        <v>9600</v>
      </c>
      <c r="AS398">
        <v>0</v>
      </c>
      <c r="BA398" t="s">
        <v>131</v>
      </c>
      <c r="BB398" s="16">
        <v>44042</v>
      </c>
      <c r="BC398">
        <v>517</v>
      </c>
      <c r="BD398">
        <v>517</v>
      </c>
      <c r="BE398">
        <v>517</v>
      </c>
      <c r="BF398">
        <v>517.29999999999995</v>
      </c>
      <c r="BG398">
        <v>2</v>
      </c>
      <c r="BH398">
        <v>12.4</v>
      </c>
      <c r="BI398">
        <v>9600</v>
      </c>
      <c r="BJ398">
        <v>1200</v>
      </c>
      <c r="BR398" t="s">
        <v>131</v>
      </c>
      <c r="BS398" s="16">
        <v>44042</v>
      </c>
      <c r="BT398">
        <v>513.5</v>
      </c>
      <c r="BU398">
        <v>514</v>
      </c>
      <c r="BV398">
        <v>503.65</v>
      </c>
      <c r="BW398">
        <v>504.75</v>
      </c>
      <c r="BX398">
        <v>8</v>
      </c>
      <c r="BY398">
        <v>48.76</v>
      </c>
      <c r="BZ398">
        <v>8400</v>
      </c>
      <c r="CA398">
        <v>3600</v>
      </c>
    </row>
    <row r="399" spans="2:79" x14ac:dyDescent="0.3">
      <c r="B399" t="s">
        <v>132</v>
      </c>
      <c r="C399" s="16">
        <v>43979</v>
      </c>
      <c r="D399">
        <v>843.2</v>
      </c>
      <c r="E399">
        <v>852.55</v>
      </c>
      <c r="F399">
        <v>834.05</v>
      </c>
      <c r="G399">
        <v>846.7</v>
      </c>
      <c r="H399">
        <v>4825</v>
      </c>
      <c r="I399">
        <v>30556.26</v>
      </c>
      <c r="J399">
        <v>6234750</v>
      </c>
      <c r="K399">
        <v>-837750</v>
      </c>
      <c r="S399" t="s">
        <v>132</v>
      </c>
      <c r="T399" s="16">
        <v>43979</v>
      </c>
      <c r="U399">
        <v>848.95</v>
      </c>
      <c r="V399">
        <v>860.95</v>
      </c>
      <c r="W399">
        <v>842</v>
      </c>
      <c r="X399">
        <v>848.25</v>
      </c>
      <c r="Y399">
        <v>3191</v>
      </c>
      <c r="Z399">
        <v>20314.43</v>
      </c>
      <c r="AA399">
        <v>7072500</v>
      </c>
      <c r="AB399">
        <v>-215250</v>
      </c>
      <c r="AJ399" t="s">
        <v>132</v>
      </c>
      <c r="AK399" s="16">
        <v>43979</v>
      </c>
      <c r="AL399">
        <v>824.25</v>
      </c>
      <c r="AM399">
        <v>854.5</v>
      </c>
      <c r="AN399">
        <v>818.9</v>
      </c>
      <c r="AO399">
        <v>849.7</v>
      </c>
      <c r="AP399">
        <v>5049</v>
      </c>
      <c r="AQ399">
        <v>31872.77</v>
      </c>
      <c r="AR399">
        <v>7287750</v>
      </c>
      <c r="AS399">
        <v>139500</v>
      </c>
      <c r="BA399" t="s">
        <v>132</v>
      </c>
      <c r="BB399" s="16">
        <v>43979</v>
      </c>
      <c r="BC399">
        <v>824.75</v>
      </c>
      <c r="BD399">
        <v>844</v>
      </c>
      <c r="BE399">
        <v>816.4</v>
      </c>
      <c r="BF399">
        <v>827.1</v>
      </c>
      <c r="BG399">
        <v>5703</v>
      </c>
      <c r="BH399">
        <v>35512.050000000003</v>
      </c>
      <c r="BI399">
        <v>7148250</v>
      </c>
      <c r="BJ399">
        <v>-111750</v>
      </c>
      <c r="BR399" t="s">
        <v>132</v>
      </c>
      <c r="BS399" s="16">
        <v>43979</v>
      </c>
      <c r="BT399">
        <v>842.65</v>
      </c>
      <c r="BU399">
        <v>843.3</v>
      </c>
      <c r="BV399">
        <v>809.5</v>
      </c>
      <c r="BW399">
        <v>814.85</v>
      </c>
      <c r="BX399">
        <v>9059</v>
      </c>
      <c r="BY399">
        <v>55668.25</v>
      </c>
      <c r="BZ399">
        <v>7260000</v>
      </c>
      <c r="CA399">
        <v>231000</v>
      </c>
    </row>
    <row r="400" spans="2:79" x14ac:dyDescent="0.3">
      <c r="B400" t="s">
        <v>132</v>
      </c>
      <c r="C400" s="16">
        <v>44007</v>
      </c>
      <c r="D400">
        <v>843.35</v>
      </c>
      <c r="E400">
        <v>854.8</v>
      </c>
      <c r="F400">
        <v>837.05</v>
      </c>
      <c r="G400">
        <v>849</v>
      </c>
      <c r="H400">
        <v>1814</v>
      </c>
      <c r="I400">
        <v>11523.02</v>
      </c>
      <c r="J400">
        <v>1755750</v>
      </c>
      <c r="K400">
        <v>1016250</v>
      </c>
      <c r="S400" t="s">
        <v>132</v>
      </c>
      <c r="T400" s="16">
        <v>44007</v>
      </c>
      <c r="U400">
        <v>859</v>
      </c>
      <c r="V400">
        <v>862.35</v>
      </c>
      <c r="W400">
        <v>844.9</v>
      </c>
      <c r="X400">
        <v>850.7</v>
      </c>
      <c r="Y400">
        <v>478</v>
      </c>
      <c r="Z400">
        <v>3052.8</v>
      </c>
      <c r="AA400">
        <v>739500</v>
      </c>
      <c r="AB400">
        <v>102750</v>
      </c>
      <c r="AJ400" t="s">
        <v>132</v>
      </c>
      <c r="AK400" s="16">
        <v>44007</v>
      </c>
      <c r="AL400">
        <v>829.7</v>
      </c>
      <c r="AM400">
        <v>856.3</v>
      </c>
      <c r="AN400">
        <v>829.7</v>
      </c>
      <c r="AO400">
        <v>851.35</v>
      </c>
      <c r="AP400">
        <v>603</v>
      </c>
      <c r="AQ400">
        <v>3828.01</v>
      </c>
      <c r="AR400">
        <v>636750</v>
      </c>
      <c r="AS400">
        <v>207000</v>
      </c>
      <c r="BA400" t="s">
        <v>132</v>
      </c>
      <c r="BB400" s="16">
        <v>44007</v>
      </c>
      <c r="BC400">
        <v>822</v>
      </c>
      <c r="BD400">
        <v>846.1</v>
      </c>
      <c r="BE400">
        <v>819</v>
      </c>
      <c r="BF400">
        <v>829.65</v>
      </c>
      <c r="BG400">
        <v>424</v>
      </c>
      <c r="BH400">
        <v>2645.69</v>
      </c>
      <c r="BI400">
        <v>429750</v>
      </c>
      <c r="BJ400">
        <v>106500</v>
      </c>
      <c r="BR400" t="s">
        <v>132</v>
      </c>
      <c r="BS400" s="16">
        <v>44007</v>
      </c>
      <c r="BT400">
        <v>840</v>
      </c>
      <c r="BU400">
        <v>840</v>
      </c>
      <c r="BV400">
        <v>812.25</v>
      </c>
      <c r="BW400">
        <v>818.3</v>
      </c>
      <c r="BX400">
        <v>407</v>
      </c>
      <c r="BY400">
        <v>2510.64</v>
      </c>
      <c r="BZ400">
        <v>323250</v>
      </c>
      <c r="CA400">
        <v>96750</v>
      </c>
    </row>
    <row r="401" spans="2:79" x14ac:dyDescent="0.3">
      <c r="B401" t="s">
        <v>132</v>
      </c>
      <c r="C401" s="16">
        <v>44042</v>
      </c>
      <c r="D401">
        <v>842.3</v>
      </c>
      <c r="E401">
        <v>842.3</v>
      </c>
      <c r="F401">
        <v>842.3</v>
      </c>
      <c r="G401">
        <v>856.5</v>
      </c>
      <c r="H401">
        <v>1</v>
      </c>
      <c r="I401">
        <v>6.31</v>
      </c>
      <c r="J401">
        <v>7500</v>
      </c>
      <c r="K401">
        <v>750</v>
      </c>
      <c r="S401" t="s">
        <v>132</v>
      </c>
      <c r="T401" s="16">
        <v>44042</v>
      </c>
      <c r="U401">
        <v>853.65</v>
      </c>
      <c r="V401">
        <v>853.65</v>
      </c>
      <c r="W401">
        <v>853.65</v>
      </c>
      <c r="X401">
        <v>857.45</v>
      </c>
      <c r="Y401">
        <v>3</v>
      </c>
      <c r="Z401">
        <v>19.05</v>
      </c>
      <c r="AA401">
        <v>6750</v>
      </c>
      <c r="AB401">
        <v>2250</v>
      </c>
      <c r="AJ401" t="s">
        <v>132</v>
      </c>
      <c r="AK401" s="16">
        <v>44042</v>
      </c>
      <c r="AL401">
        <v>847.85</v>
      </c>
      <c r="AM401">
        <v>847.85</v>
      </c>
      <c r="AN401">
        <v>847.85</v>
      </c>
      <c r="AO401">
        <v>856.45</v>
      </c>
      <c r="AP401">
        <v>1</v>
      </c>
      <c r="AQ401">
        <v>6.35</v>
      </c>
      <c r="AR401">
        <v>4500</v>
      </c>
      <c r="AS401">
        <v>0</v>
      </c>
      <c r="BA401" t="s">
        <v>132</v>
      </c>
      <c r="BB401" s="16">
        <v>44042</v>
      </c>
      <c r="BC401">
        <v>830</v>
      </c>
      <c r="BD401">
        <v>830</v>
      </c>
      <c r="BE401">
        <v>830</v>
      </c>
      <c r="BF401">
        <v>830</v>
      </c>
      <c r="BG401">
        <v>1</v>
      </c>
      <c r="BH401">
        <v>6.22</v>
      </c>
      <c r="BI401">
        <v>4500</v>
      </c>
      <c r="BJ401">
        <v>0</v>
      </c>
      <c r="BR401" t="s">
        <v>132</v>
      </c>
      <c r="BS401" s="16">
        <v>44042</v>
      </c>
      <c r="BT401">
        <v>819.9</v>
      </c>
      <c r="BU401">
        <v>827.6</v>
      </c>
      <c r="BV401">
        <v>815.5</v>
      </c>
      <c r="BW401">
        <v>815.55</v>
      </c>
      <c r="BX401">
        <v>6</v>
      </c>
      <c r="BY401">
        <v>36.97</v>
      </c>
      <c r="BZ401">
        <v>4500</v>
      </c>
      <c r="CA401">
        <v>2250</v>
      </c>
    </row>
    <row r="402" spans="2:79" x14ac:dyDescent="0.3">
      <c r="B402" t="s">
        <v>133</v>
      </c>
      <c r="C402" s="16">
        <v>43979</v>
      </c>
      <c r="D402">
        <v>2586.1999999999998</v>
      </c>
      <c r="E402">
        <v>2624.3</v>
      </c>
      <c r="F402">
        <v>2576.6</v>
      </c>
      <c r="G402">
        <v>2596</v>
      </c>
      <c r="H402">
        <v>1475</v>
      </c>
      <c r="I402">
        <v>19164.990000000002</v>
      </c>
      <c r="J402">
        <v>777500</v>
      </c>
      <c r="K402">
        <v>4500</v>
      </c>
      <c r="S402" t="s">
        <v>133</v>
      </c>
      <c r="T402" s="16">
        <v>43979</v>
      </c>
      <c r="U402">
        <v>2587.9499999999998</v>
      </c>
      <c r="V402">
        <v>2619.4499999999998</v>
      </c>
      <c r="W402">
        <v>2559.8000000000002</v>
      </c>
      <c r="X402">
        <v>2606.8000000000002</v>
      </c>
      <c r="Y402">
        <v>2119</v>
      </c>
      <c r="Z402">
        <v>27443.64</v>
      </c>
      <c r="AA402">
        <v>773000</v>
      </c>
      <c r="AB402">
        <v>-20000</v>
      </c>
      <c r="AJ402" t="s">
        <v>133</v>
      </c>
      <c r="AK402" s="16">
        <v>43979</v>
      </c>
      <c r="AL402">
        <v>2495.85</v>
      </c>
      <c r="AM402">
        <v>2575</v>
      </c>
      <c r="AN402">
        <v>2495.85</v>
      </c>
      <c r="AO402">
        <v>2561.4</v>
      </c>
      <c r="AP402">
        <v>2404</v>
      </c>
      <c r="AQ402">
        <v>30523.88</v>
      </c>
      <c r="AR402">
        <v>793000</v>
      </c>
      <c r="AS402">
        <v>44000</v>
      </c>
      <c r="BA402" t="s">
        <v>133</v>
      </c>
      <c r="BB402" s="16">
        <v>43979</v>
      </c>
      <c r="BC402">
        <v>2516</v>
      </c>
      <c r="BD402">
        <v>2529.1</v>
      </c>
      <c r="BE402">
        <v>2460.8000000000002</v>
      </c>
      <c r="BF402">
        <v>2491.3000000000002</v>
      </c>
      <c r="BG402">
        <v>1406</v>
      </c>
      <c r="BH402">
        <v>17488.02</v>
      </c>
      <c r="BI402">
        <v>749000</v>
      </c>
      <c r="BJ402">
        <v>-9000</v>
      </c>
      <c r="BR402" t="s">
        <v>133</v>
      </c>
      <c r="BS402" s="16">
        <v>43979</v>
      </c>
      <c r="BT402">
        <v>2472.9499999999998</v>
      </c>
      <c r="BU402">
        <v>2517.9499999999998</v>
      </c>
      <c r="BV402">
        <v>2464.0500000000002</v>
      </c>
      <c r="BW402">
        <v>2493</v>
      </c>
      <c r="BX402">
        <v>2231</v>
      </c>
      <c r="BY402">
        <v>27844.57</v>
      </c>
      <c r="BZ402">
        <v>758000</v>
      </c>
      <c r="CA402">
        <v>-13500</v>
      </c>
    </row>
    <row r="403" spans="2:79" x14ac:dyDescent="0.3">
      <c r="B403" t="s">
        <v>133</v>
      </c>
      <c r="C403" s="16">
        <v>44007</v>
      </c>
      <c r="D403">
        <v>2590.9499999999998</v>
      </c>
      <c r="E403">
        <v>2606.35</v>
      </c>
      <c r="F403">
        <v>2550</v>
      </c>
      <c r="G403">
        <v>2576.5</v>
      </c>
      <c r="H403">
        <v>284</v>
      </c>
      <c r="I403">
        <v>3650.2</v>
      </c>
      <c r="J403">
        <v>123500</v>
      </c>
      <c r="K403">
        <v>41000</v>
      </c>
      <c r="S403" t="s">
        <v>133</v>
      </c>
      <c r="T403" s="16">
        <v>44007</v>
      </c>
      <c r="U403">
        <v>2600</v>
      </c>
      <c r="V403">
        <v>2603</v>
      </c>
      <c r="W403">
        <v>2551.1</v>
      </c>
      <c r="X403">
        <v>2595</v>
      </c>
      <c r="Y403">
        <v>181</v>
      </c>
      <c r="Z403">
        <v>2335.92</v>
      </c>
      <c r="AA403">
        <v>82500</v>
      </c>
      <c r="AB403">
        <v>19000</v>
      </c>
      <c r="AJ403" t="s">
        <v>133</v>
      </c>
      <c r="AK403" s="16">
        <v>44007</v>
      </c>
      <c r="AL403">
        <v>2489.15</v>
      </c>
      <c r="AM403">
        <v>2560.35</v>
      </c>
      <c r="AN403">
        <v>2489.15</v>
      </c>
      <c r="AO403">
        <v>2551.4</v>
      </c>
      <c r="AP403">
        <v>141</v>
      </c>
      <c r="AQ403">
        <v>1781.15</v>
      </c>
      <c r="AR403">
        <v>63500</v>
      </c>
      <c r="AS403">
        <v>16500</v>
      </c>
      <c r="BA403" t="s">
        <v>133</v>
      </c>
      <c r="BB403" s="16">
        <v>44007</v>
      </c>
      <c r="BC403">
        <v>2471</v>
      </c>
      <c r="BD403">
        <v>2478</v>
      </c>
      <c r="BE403">
        <v>2458.15</v>
      </c>
      <c r="BF403">
        <v>2476.4</v>
      </c>
      <c r="BG403">
        <v>18</v>
      </c>
      <c r="BH403">
        <v>222.14</v>
      </c>
      <c r="BI403">
        <v>47000</v>
      </c>
      <c r="BJ403">
        <v>2000</v>
      </c>
      <c r="BR403" t="s">
        <v>133</v>
      </c>
      <c r="BS403" s="16">
        <v>44007</v>
      </c>
      <c r="BT403">
        <v>2482</v>
      </c>
      <c r="BU403">
        <v>2500</v>
      </c>
      <c r="BV403">
        <v>2466.3000000000002</v>
      </c>
      <c r="BW403">
        <v>2477.25</v>
      </c>
      <c r="BX403">
        <v>114</v>
      </c>
      <c r="BY403">
        <v>1413.5</v>
      </c>
      <c r="BZ403">
        <v>45000</v>
      </c>
      <c r="CA403">
        <v>19500</v>
      </c>
    </row>
    <row r="404" spans="2:79" x14ac:dyDescent="0.3">
      <c r="B404" t="s">
        <v>133</v>
      </c>
      <c r="C404" s="16">
        <v>44042</v>
      </c>
      <c r="D404">
        <v>0</v>
      </c>
      <c r="E404">
        <v>0</v>
      </c>
      <c r="F404">
        <v>0</v>
      </c>
      <c r="G404">
        <v>2621.95</v>
      </c>
      <c r="H404">
        <v>0</v>
      </c>
      <c r="I404">
        <v>0</v>
      </c>
      <c r="J404">
        <v>1000</v>
      </c>
      <c r="K404">
        <v>0</v>
      </c>
      <c r="S404" t="s">
        <v>133</v>
      </c>
      <c r="T404" s="16">
        <v>44042</v>
      </c>
      <c r="U404">
        <v>2585</v>
      </c>
      <c r="V404">
        <v>2596</v>
      </c>
      <c r="W404">
        <v>2585</v>
      </c>
      <c r="X404">
        <v>2596</v>
      </c>
      <c r="Y404">
        <v>2</v>
      </c>
      <c r="Z404">
        <v>25.9</v>
      </c>
      <c r="AA404">
        <v>1000</v>
      </c>
      <c r="AB404">
        <v>0</v>
      </c>
      <c r="AJ404" t="s">
        <v>133</v>
      </c>
      <c r="AK404" s="16">
        <v>44042</v>
      </c>
      <c r="AL404">
        <v>0</v>
      </c>
      <c r="AM404">
        <v>0</v>
      </c>
      <c r="AN404">
        <v>0</v>
      </c>
      <c r="AO404">
        <v>2592.9</v>
      </c>
      <c r="AP404">
        <v>0</v>
      </c>
      <c r="AQ404">
        <v>0</v>
      </c>
      <c r="AR404">
        <v>1000</v>
      </c>
      <c r="AS404">
        <v>0</v>
      </c>
      <c r="BA404" t="s">
        <v>133</v>
      </c>
      <c r="BB404" s="16">
        <v>44042</v>
      </c>
      <c r="BC404">
        <v>0</v>
      </c>
      <c r="BD404">
        <v>0</v>
      </c>
      <c r="BE404">
        <v>0</v>
      </c>
      <c r="BF404">
        <v>2522.15</v>
      </c>
      <c r="BG404">
        <v>0</v>
      </c>
      <c r="BH404">
        <v>0</v>
      </c>
      <c r="BI404">
        <v>1000</v>
      </c>
      <c r="BJ404">
        <v>0</v>
      </c>
      <c r="BR404" t="s">
        <v>133</v>
      </c>
      <c r="BS404" s="16">
        <v>44042</v>
      </c>
      <c r="BT404">
        <v>0</v>
      </c>
      <c r="BU404">
        <v>0</v>
      </c>
      <c r="BV404">
        <v>0</v>
      </c>
      <c r="BW404">
        <v>2520.65</v>
      </c>
      <c r="BX404">
        <v>0</v>
      </c>
      <c r="BY404">
        <v>0</v>
      </c>
      <c r="BZ404">
        <v>1000</v>
      </c>
      <c r="CA404">
        <v>0</v>
      </c>
    </row>
    <row r="405" spans="2:79" x14ac:dyDescent="0.3">
      <c r="B405" t="s">
        <v>134</v>
      </c>
      <c r="C405" s="16">
        <v>43979</v>
      </c>
      <c r="D405">
        <v>300.85000000000002</v>
      </c>
      <c r="E405">
        <v>309.60000000000002</v>
      </c>
      <c r="F405">
        <v>299.8</v>
      </c>
      <c r="G405">
        <v>301.10000000000002</v>
      </c>
      <c r="H405">
        <v>1031</v>
      </c>
      <c r="I405">
        <v>9440.57</v>
      </c>
      <c r="J405">
        <v>2031000</v>
      </c>
      <c r="K405">
        <v>-300000</v>
      </c>
      <c r="S405" t="s">
        <v>134</v>
      </c>
      <c r="T405" s="16">
        <v>43979</v>
      </c>
      <c r="U405">
        <v>305.95</v>
      </c>
      <c r="V405">
        <v>307.5</v>
      </c>
      <c r="W405">
        <v>299.05</v>
      </c>
      <c r="X405">
        <v>301.39999999999998</v>
      </c>
      <c r="Y405">
        <v>787</v>
      </c>
      <c r="Z405">
        <v>7154</v>
      </c>
      <c r="AA405">
        <v>2331000</v>
      </c>
      <c r="AB405">
        <v>-132000</v>
      </c>
      <c r="AJ405" t="s">
        <v>134</v>
      </c>
      <c r="AK405" s="16">
        <v>43979</v>
      </c>
      <c r="AL405">
        <v>307.5</v>
      </c>
      <c r="AM405">
        <v>308.8</v>
      </c>
      <c r="AN405">
        <v>301.39999999999998</v>
      </c>
      <c r="AO405">
        <v>304.5</v>
      </c>
      <c r="AP405">
        <v>944</v>
      </c>
      <c r="AQ405">
        <v>8641.6</v>
      </c>
      <c r="AR405">
        <v>2463000</v>
      </c>
      <c r="AS405">
        <v>51000</v>
      </c>
      <c r="BA405" t="s">
        <v>134</v>
      </c>
      <c r="BB405" s="16">
        <v>43979</v>
      </c>
      <c r="BC405">
        <v>294.60000000000002</v>
      </c>
      <c r="BD405">
        <v>318.95</v>
      </c>
      <c r="BE405">
        <v>292.25</v>
      </c>
      <c r="BF405">
        <v>303.60000000000002</v>
      </c>
      <c r="BG405">
        <v>3664</v>
      </c>
      <c r="BH405">
        <v>33851.47</v>
      </c>
      <c r="BI405">
        <v>2412000</v>
      </c>
      <c r="BJ405">
        <v>255000</v>
      </c>
      <c r="BR405" t="s">
        <v>134</v>
      </c>
      <c r="BS405" s="16">
        <v>43979</v>
      </c>
      <c r="BT405">
        <v>304.2</v>
      </c>
      <c r="BU405">
        <v>305</v>
      </c>
      <c r="BV405">
        <v>294.45</v>
      </c>
      <c r="BW405">
        <v>295.95</v>
      </c>
      <c r="BX405">
        <v>870</v>
      </c>
      <c r="BY405">
        <v>7799.65</v>
      </c>
      <c r="BZ405">
        <v>2157000</v>
      </c>
      <c r="CA405">
        <v>123000</v>
      </c>
    </row>
    <row r="406" spans="2:79" x14ac:dyDescent="0.3">
      <c r="B406" t="s">
        <v>134</v>
      </c>
      <c r="C406" s="16">
        <v>44007</v>
      </c>
      <c r="D406">
        <v>303</v>
      </c>
      <c r="E406">
        <v>309.3</v>
      </c>
      <c r="F406">
        <v>299.60000000000002</v>
      </c>
      <c r="G406">
        <v>300.89999999999998</v>
      </c>
      <c r="H406">
        <v>175</v>
      </c>
      <c r="I406">
        <v>1597.81</v>
      </c>
      <c r="J406">
        <v>474000</v>
      </c>
      <c r="K406">
        <v>186000</v>
      </c>
      <c r="S406" t="s">
        <v>134</v>
      </c>
      <c r="T406" s="16">
        <v>44007</v>
      </c>
      <c r="U406">
        <v>304</v>
      </c>
      <c r="V406">
        <v>304.05</v>
      </c>
      <c r="W406">
        <v>298.95</v>
      </c>
      <c r="X406">
        <v>301.64999999999998</v>
      </c>
      <c r="Y406">
        <v>84</v>
      </c>
      <c r="Z406">
        <v>761.09</v>
      </c>
      <c r="AA406">
        <v>288000</v>
      </c>
      <c r="AB406">
        <v>42000</v>
      </c>
      <c r="AJ406" t="s">
        <v>134</v>
      </c>
      <c r="AK406" s="16">
        <v>44007</v>
      </c>
      <c r="AL406">
        <v>308.35000000000002</v>
      </c>
      <c r="AM406">
        <v>308.35000000000002</v>
      </c>
      <c r="AN406">
        <v>302</v>
      </c>
      <c r="AO406">
        <v>304.55</v>
      </c>
      <c r="AP406">
        <v>76</v>
      </c>
      <c r="AQ406">
        <v>695.26</v>
      </c>
      <c r="AR406">
        <v>246000</v>
      </c>
      <c r="AS406">
        <v>15000</v>
      </c>
      <c r="BA406" t="s">
        <v>134</v>
      </c>
      <c r="BB406" s="16">
        <v>44007</v>
      </c>
      <c r="BC406">
        <v>301</v>
      </c>
      <c r="BD406">
        <v>318.55</v>
      </c>
      <c r="BE406">
        <v>297</v>
      </c>
      <c r="BF406">
        <v>304.10000000000002</v>
      </c>
      <c r="BG406">
        <v>268</v>
      </c>
      <c r="BH406">
        <v>2471.73</v>
      </c>
      <c r="BI406">
        <v>231000</v>
      </c>
      <c r="BJ406">
        <v>156000</v>
      </c>
      <c r="BR406" t="s">
        <v>134</v>
      </c>
      <c r="BS406" s="16">
        <v>44007</v>
      </c>
      <c r="BT406">
        <v>304.5</v>
      </c>
      <c r="BU406">
        <v>305.39999999999998</v>
      </c>
      <c r="BV406">
        <v>294.35000000000002</v>
      </c>
      <c r="BW406">
        <v>296.2</v>
      </c>
      <c r="BX406">
        <v>17</v>
      </c>
      <c r="BY406">
        <v>152.94999999999999</v>
      </c>
      <c r="BZ406">
        <v>75000</v>
      </c>
      <c r="CA406">
        <v>21000</v>
      </c>
    </row>
    <row r="407" spans="2:79" x14ac:dyDescent="0.3">
      <c r="B407" t="s">
        <v>134</v>
      </c>
      <c r="C407" s="16">
        <v>44042</v>
      </c>
      <c r="D407">
        <v>0</v>
      </c>
      <c r="E407">
        <v>0</v>
      </c>
      <c r="F407">
        <v>0</v>
      </c>
      <c r="G407">
        <v>303.35000000000002</v>
      </c>
      <c r="H407">
        <v>0</v>
      </c>
      <c r="I407">
        <v>0</v>
      </c>
      <c r="J407">
        <v>0</v>
      </c>
      <c r="K407">
        <v>0</v>
      </c>
      <c r="S407" t="s">
        <v>134</v>
      </c>
      <c r="T407" s="16">
        <v>44042</v>
      </c>
      <c r="U407">
        <v>0</v>
      </c>
      <c r="V407">
        <v>0</v>
      </c>
      <c r="W407">
        <v>0</v>
      </c>
      <c r="X407">
        <v>305</v>
      </c>
      <c r="Y407">
        <v>0</v>
      </c>
      <c r="Z407">
        <v>0</v>
      </c>
      <c r="AA407">
        <v>0</v>
      </c>
      <c r="AB407">
        <v>0</v>
      </c>
      <c r="AJ407" t="s">
        <v>134</v>
      </c>
      <c r="AK407" s="16">
        <v>44042</v>
      </c>
      <c r="AL407">
        <v>0</v>
      </c>
      <c r="AM407">
        <v>0</v>
      </c>
      <c r="AN407">
        <v>0</v>
      </c>
      <c r="AO407">
        <v>307.5</v>
      </c>
      <c r="AP407">
        <v>0</v>
      </c>
      <c r="AQ407">
        <v>0</v>
      </c>
      <c r="AR407">
        <v>0</v>
      </c>
      <c r="AS407">
        <v>0</v>
      </c>
      <c r="BA407" t="s">
        <v>134</v>
      </c>
      <c r="BB407" s="16">
        <v>44042</v>
      </c>
      <c r="BC407">
        <v>0</v>
      </c>
      <c r="BD407">
        <v>0</v>
      </c>
      <c r="BE407">
        <v>0</v>
      </c>
      <c r="BF407">
        <v>306.75</v>
      </c>
      <c r="BG407">
        <v>0</v>
      </c>
      <c r="BH407">
        <v>0</v>
      </c>
      <c r="BI407">
        <v>0</v>
      </c>
      <c r="BJ407">
        <v>0</v>
      </c>
      <c r="BR407" t="s">
        <v>134</v>
      </c>
      <c r="BS407" s="16">
        <v>44042</v>
      </c>
      <c r="BT407">
        <v>0</v>
      </c>
      <c r="BU407">
        <v>0</v>
      </c>
      <c r="BV407">
        <v>0</v>
      </c>
      <c r="BW407">
        <v>299.45</v>
      </c>
      <c r="BX407">
        <v>0</v>
      </c>
      <c r="BY407">
        <v>0</v>
      </c>
      <c r="BZ407">
        <v>0</v>
      </c>
      <c r="CA407">
        <v>0</v>
      </c>
    </row>
    <row r="408" spans="2:79" x14ac:dyDescent="0.3">
      <c r="B408" t="s">
        <v>135</v>
      </c>
      <c r="C408" s="16">
        <v>43979</v>
      </c>
      <c r="D408">
        <v>311.64999999999998</v>
      </c>
      <c r="E408">
        <v>317</v>
      </c>
      <c r="F408">
        <v>305.89999999999998</v>
      </c>
      <c r="G408">
        <v>313.45</v>
      </c>
      <c r="H408">
        <v>2736</v>
      </c>
      <c r="I408">
        <v>11491.27</v>
      </c>
      <c r="J408">
        <v>3553200</v>
      </c>
      <c r="K408">
        <v>-476550</v>
      </c>
      <c r="S408" t="s">
        <v>135</v>
      </c>
      <c r="T408" s="16">
        <v>43979</v>
      </c>
      <c r="U408">
        <v>310.8</v>
      </c>
      <c r="V408">
        <v>326.25</v>
      </c>
      <c r="W408">
        <v>310.8</v>
      </c>
      <c r="X408">
        <v>314.95</v>
      </c>
      <c r="Y408">
        <v>4635</v>
      </c>
      <c r="Z408">
        <v>19965.759999999998</v>
      </c>
      <c r="AA408">
        <v>4029750</v>
      </c>
      <c r="AB408">
        <v>-232200</v>
      </c>
      <c r="AJ408" t="s">
        <v>135</v>
      </c>
      <c r="AK408" s="16">
        <v>43979</v>
      </c>
      <c r="AL408">
        <v>302.8</v>
      </c>
      <c r="AM408">
        <v>309.45</v>
      </c>
      <c r="AN408">
        <v>299.64999999999998</v>
      </c>
      <c r="AO408">
        <v>308.14999999999998</v>
      </c>
      <c r="AP408">
        <v>1814</v>
      </c>
      <c r="AQ408">
        <v>7469.09</v>
      </c>
      <c r="AR408">
        <v>4261950</v>
      </c>
      <c r="AS408">
        <v>6750</v>
      </c>
      <c r="BA408" t="s">
        <v>135</v>
      </c>
      <c r="BB408" s="16">
        <v>43979</v>
      </c>
      <c r="BC408">
        <v>304.89999999999998</v>
      </c>
      <c r="BD408">
        <v>311.35000000000002</v>
      </c>
      <c r="BE408">
        <v>299.14999999999998</v>
      </c>
      <c r="BF408">
        <v>302.55</v>
      </c>
      <c r="BG408">
        <v>2200</v>
      </c>
      <c r="BH408">
        <v>9059.2900000000009</v>
      </c>
      <c r="BI408">
        <v>4255200</v>
      </c>
      <c r="BJ408">
        <v>-234900</v>
      </c>
      <c r="BR408" t="s">
        <v>135</v>
      </c>
      <c r="BS408" s="16">
        <v>43979</v>
      </c>
      <c r="BT408">
        <v>335.65</v>
      </c>
      <c r="BU408">
        <v>335.75</v>
      </c>
      <c r="BV408">
        <v>298.39999999999998</v>
      </c>
      <c r="BW408">
        <v>299.8</v>
      </c>
      <c r="BX408">
        <v>3152</v>
      </c>
      <c r="BY408">
        <v>13299.08</v>
      </c>
      <c r="BZ408">
        <v>4490100</v>
      </c>
      <c r="CA408">
        <v>344250</v>
      </c>
    </row>
    <row r="409" spans="2:79" x14ac:dyDescent="0.3">
      <c r="B409" t="s">
        <v>135</v>
      </c>
      <c r="C409" s="16">
        <v>44007</v>
      </c>
      <c r="D409">
        <v>306</v>
      </c>
      <c r="E409">
        <v>310.39999999999998</v>
      </c>
      <c r="F409">
        <v>299.35000000000002</v>
      </c>
      <c r="G409">
        <v>307.75</v>
      </c>
      <c r="H409">
        <v>643</v>
      </c>
      <c r="I409">
        <v>2638.82</v>
      </c>
      <c r="J409">
        <v>664200</v>
      </c>
      <c r="K409">
        <v>226800</v>
      </c>
      <c r="S409" t="s">
        <v>135</v>
      </c>
      <c r="T409" s="16">
        <v>44007</v>
      </c>
      <c r="U409">
        <v>306.85000000000002</v>
      </c>
      <c r="V409">
        <v>320</v>
      </c>
      <c r="W409">
        <v>306.85000000000002</v>
      </c>
      <c r="X409">
        <v>308.60000000000002</v>
      </c>
      <c r="Y409">
        <v>483</v>
      </c>
      <c r="Z409">
        <v>2041.83</v>
      </c>
      <c r="AA409">
        <v>437400</v>
      </c>
      <c r="AB409">
        <v>91800</v>
      </c>
      <c r="AJ409" t="s">
        <v>135</v>
      </c>
      <c r="AK409" s="16">
        <v>44007</v>
      </c>
      <c r="AL409">
        <v>296.5</v>
      </c>
      <c r="AM409">
        <v>303.45</v>
      </c>
      <c r="AN409">
        <v>292.60000000000002</v>
      </c>
      <c r="AO409">
        <v>302.35000000000002</v>
      </c>
      <c r="AP409">
        <v>196</v>
      </c>
      <c r="AQ409">
        <v>789.4</v>
      </c>
      <c r="AR409">
        <v>345600</v>
      </c>
      <c r="AS409">
        <v>94500</v>
      </c>
      <c r="BA409" t="s">
        <v>135</v>
      </c>
      <c r="BB409" s="16">
        <v>44007</v>
      </c>
      <c r="BC409">
        <v>299</v>
      </c>
      <c r="BD409">
        <v>302.85000000000002</v>
      </c>
      <c r="BE409">
        <v>293</v>
      </c>
      <c r="BF409">
        <v>294.75</v>
      </c>
      <c r="BG409">
        <v>59</v>
      </c>
      <c r="BH409">
        <v>236.53</v>
      </c>
      <c r="BI409">
        <v>251100</v>
      </c>
      <c r="BJ409">
        <v>16200</v>
      </c>
      <c r="BR409" t="s">
        <v>135</v>
      </c>
      <c r="BS409" s="16">
        <v>44007</v>
      </c>
      <c r="BT409">
        <v>328.15</v>
      </c>
      <c r="BU409">
        <v>328.15</v>
      </c>
      <c r="BV409">
        <v>295.25</v>
      </c>
      <c r="BW409">
        <v>292.55</v>
      </c>
      <c r="BX409">
        <v>161</v>
      </c>
      <c r="BY409">
        <v>660.1</v>
      </c>
      <c r="BZ409">
        <v>234900</v>
      </c>
      <c r="CA409">
        <v>99900</v>
      </c>
    </row>
    <row r="410" spans="2:79" x14ac:dyDescent="0.3">
      <c r="B410" t="s">
        <v>135</v>
      </c>
      <c r="C410" s="16">
        <v>44042</v>
      </c>
      <c r="D410">
        <v>0</v>
      </c>
      <c r="E410">
        <v>0</v>
      </c>
      <c r="F410">
        <v>0</v>
      </c>
      <c r="G410">
        <v>316.7</v>
      </c>
      <c r="H410">
        <v>0</v>
      </c>
      <c r="I410">
        <v>0</v>
      </c>
      <c r="J410">
        <v>0</v>
      </c>
      <c r="K410">
        <v>0</v>
      </c>
      <c r="S410" t="s">
        <v>135</v>
      </c>
      <c r="T410" s="16">
        <v>44042</v>
      </c>
      <c r="U410">
        <v>0</v>
      </c>
      <c r="V410">
        <v>0</v>
      </c>
      <c r="W410">
        <v>0</v>
      </c>
      <c r="X410">
        <v>318.64999999999998</v>
      </c>
      <c r="Y410">
        <v>0</v>
      </c>
      <c r="Z410">
        <v>0</v>
      </c>
      <c r="AA410">
        <v>0</v>
      </c>
      <c r="AB410">
        <v>0</v>
      </c>
      <c r="AJ410" t="s">
        <v>135</v>
      </c>
      <c r="AK410" s="16">
        <v>44042</v>
      </c>
      <c r="AL410">
        <v>0</v>
      </c>
      <c r="AM410">
        <v>0</v>
      </c>
      <c r="AN410">
        <v>0</v>
      </c>
      <c r="AO410">
        <v>311.8</v>
      </c>
      <c r="AP410">
        <v>0</v>
      </c>
      <c r="AQ410">
        <v>0</v>
      </c>
      <c r="AR410">
        <v>0</v>
      </c>
      <c r="AS410">
        <v>0</v>
      </c>
      <c r="BA410" t="s">
        <v>135</v>
      </c>
      <c r="BB410" s="16">
        <v>44042</v>
      </c>
      <c r="BC410">
        <v>0</v>
      </c>
      <c r="BD410">
        <v>0</v>
      </c>
      <c r="BE410">
        <v>0</v>
      </c>
      <c r="BF410">
        <v>306.14999999999998</v>
      </c>
      <c r="BG410">
        <v>0</v>
      </c>
      <c r="BH410">
        <v>0</v>
      </c>
      <c r="BI410">
        <v>0</v>
      </c>
      <c r="BJ410">
        <v>0</v>
      </c>
      <c r="BR410" t="s">
        <v>135</v>
      </c>
      <c r="BS410" s="16">
        <v>44042</v>
      </c>
      <c r="BT410">
        <v>0</v>
      </c>
      <c r="BU410">
        <v>0</v>
      </c>
      <c r="BV410">
        <v>0</v>
      </c>
      <c r="BW410">
        <v>308.64999999999998</v>
      </c>
      <c r="BX410">
        <v>0</v>
      </c>
      <c r="BY410">
        <v>0</v>
      </c>
      <c r="BZ410">
        <v>0</v>
      </c>
      <c r="CA410">
        <v>0</v>
      </c>
    </row>
    <row r="411" spans="2:79" x14ac:dyDescent="0.3">
      <c r="B411" t="s">
        <v>136</v>
      </c>
      <c r="C411" s="16">
        <v>43979</v>
      </c>
      <c r="D411">
        <v>923.5</v>
      </c>
      <c r="E411">
        <v>941.75</v>
      </c>
      <c r="F411">
        <v>907</v>
      </c>
      <c r="G411">
        <v>912.45</v>
      </c>
      <c r="H411">
        <v>2574</v>
      </c>
      <c r="I411">
        <v>16699.189999999999</v>
      </c>
      <c r="J411">
        <v>828100</v>
      </c>
      <c r="K411">
        <v>-198800</v>
      </c>
      <c r="S411" t="s">
        <v>136</v>
      </c>
      <c r="T411" s="16">
        <v>43979</v>
      </c>
      <c r="U411">
        <v>865.35</v>
      </c>
      <c r="V411">
        <v>930.9</v>
      </c>
      <c r="W411">
        <v>861.7</v>
      </c>
      <c r="X411">
        <v>924.9</v>
      </c>
      <c r="Y411">
        <v>2918</v>
      </c>
      <c r="Z411">
        <v>18456.45</v>
      </c>
      <c r="AA411">
        <v>1026900</v>
      </c>
      <c r="AB411">
        <v>-5600</v>
      </c>
      <c r="AJ411" t="s">
        <v>136</v>
      </c>
      <c r="AK411" s="16">
        <v>43979</v>
      </c>
      <c r="AL411">
        <v>881.9</v>
      </c>
      <c r="AM411">
        <v>885.95</v>
      </c>
      <c r="AN411">
        <v>873.25</v>
      </c>
      <c r="AO411">
        <v>877</v>
      </c>
      <c r="AP411">
        <v>1027</v>
      </c>
      <c r="AQ411">
        <v>6320.04</v>
      </c>
      <c r="AR411">
        <v>1032500</v>
      </c>
      <c r="AS411">
        <v>82600</v>
      </c>
      <c r="BA411" t="s">
        <v>136</v>
      </c>
      <c r="BB411" s="16">
        <v>43979</v>
      </c>
      <c r="BC411">
        <v>880.5</v>
      </c>
      <c r="BD411">
        <v>892.05</v>
      </c>
      <c r="BE411">
        <v>871</v>
      </c>
      <c r="BF411">
        <v>876</v>
      </c>
      <c r="BG411">
        <v>1129</v>
      </c>
      <c r="BH411">
        <v>6954.16</v>
      </c>
      <c r="BI411">
        <v>949900</v>
      </c>
      <c r="BJ411">
        <v>-21700</v>
      </c>
      <c r="BR411" t="s">
        <v>136</v>
      </c>
      <c r="BS411" s="16">
        <v>43979</v>
      </c>
      <c r="BT411">
        <v>918.3</v>
      </c>
      <c r="BU411">
        <v>927</v>
      </c>
      <c r="BV411">
        <v>876</v>
      </c>
      <c r="BW411">
        <v>879.85</v>
      </c>
      <c r="BX411">
        <v>1709</v>
      </c>
      <c r="BY411">
        <v>10750.12</v>
      </c>
      <c r="BZ411">
        <v>971600</v>
      </c>
      <c r="CA411">
        <v>39900</v>
      </c>
    </row>
    <row r="412" spans="2:79" x14ac:dyDescent="0.3">
      <c r="B412" t="s">
        <v>136</v>
      </c>
      <c r="C412" s="16">
        <v>44007</v>
      </c>
      <c r="D412">
        <v>924.2</v>
      </c>
      <c r="E412">
        <v>941.95</v>
      </c>
      <c r="F412">
        <v>905</v>
      </c>
      <c r="G412">
        <v>911</v>
      </c>
      <c r="H412">
        <v>451</v>
      </c>
      <c r="I412">
        <v>2909.65</v>
      </c>
      <c r="J412">
        <v>165900</v>
      </c>
      <c r="K412">
        <v>74200</v>
      </c>
      <c r="S412" t="s">
        <v>136</v>
      </c>
      <c r="T412" s="16">
        <v>44007</v>
      </c>
      <c r="U412">
        <v>865</v>
      </c>
      <c r="V412">
        <v>931.65</v>
      </c>
      <c r="W412">
        <v>865</v>
      </c>
      <c r="X412">
        <v>926.25</v>
      </c>
      <c r="Y412">
        <v>225</v>
      </c>
      <c r="Z412">
        <v>1427.17</v>
      </c>
      <c r="AA412">
        <v>91700</v>
      </c>
      <c r="AB412">
        <v>17500</v>
      </c>
      <c r="AJ412" t="s">
        <v>136</v>
      </c>
      <c r="AK412" s="16">
        <v>44007</v>
      </c>
      <c r="AL412">
        <v>886.65</v>
      </c>
      <c r="AM412">
        <v>886.65</v>
      </c>
      <c r="AN412">
        <v>873.75</v>
      </c>
      <c r="AO412">
        <v>878.1</v>
      </c>
      <c r="AP412">
        <v>129</v>
      </c>
      <c r="AQ412">
        <v>794.05</v>
      </c>
      <c r="AR412">
        <v>74200</v>
      </c>
      <c r="AS412">
        <v>38500</v>
      </c>
      <c r="BA412" t="s">
        <v>136</v>
      </c>
      <c r="BB412" s="16">
        <v>44007</v>
      </c>
      <c r="BC412">
        <v>890</v>
      </c>
      <c r="BD412">
        <v>890.9</v>
      </c>
      <c r="BE412">
        <v>873.2</v>
      </c>
      <c r="BF412">
        <v>876.05</v>
      </c>
      <c r="BG412">
        <v>40</v>
      </c>
      <c r="BH412">
        <v>247.18</v>
      </c>
      <c r="BI412">
        <v>35700</v>
      </c>
      <c r="BJ412">
        <v>13300</v>
      </c>
      <c r="BR412" t="s">
        <v>136</v>
      </c>
      <c r="BS412" s="16">
        <v>44007</v>
      </c>
      <c r="BT412">
        <v>908</v>
      </c>
      <c r="BU412">
        <v>908</v>
      </c>
      <c r="BV412">
        <v>880</v>
      </c>
      <c r="BW412">
        <v>880</v>
      </c>
      <c r="BX412">
        <v>11</v>
      </c>
      <c r="BY412">
        <v>68.89</v>
      </c>
      <c r="BZ412">
        <v>22400</v>
      </c>
      <c r="CA412">
        <v>4900</v>
      </c>
    </row>
    <row r="413" spans="2:79" x14ac:dyDescent="0.3">
      <c r="B413" t="s">
        <v>136</v>
      </c>
      <c r="C413" s="16">
        <v>44042</v>
      </c>
      <c r="D413">
        <v>0</v>
      </c>
      <c r="E413">
        <v>0</v>
      </c>
      <c r="F413">
        <v>0</v>
      </c>
      <c r="G413">
        <v>920.6</v>
      </c>
      <c r="H413">
        <v>0</v>
      </c>
      <c r="I413">
        <v>0</v>
      </c>
      <c r="J413">
        <v>2100</v>
      </c>
      <c r="K413">
        <v>0</v>
      </c>
      <c r="S413" t="s">
        <v>136</v>
      </c>
      <c r="T413" s="16">
        <v>44042</v>
      </c>
      <c r="U413">
        <v>883.05</v>
      </c>
      <c r="V413">
        <v>883.05</v>
      </c>
      <c r="W413">
        <v>883.05</v>
      </c>
      <c r="X413">
        <v>935.3</v>
      </c>
      <c r="Y413">
        <v>1</v>
      </c>
      <c r="Z413">
        <v>6.18</v>
      </c>
      <c r="AA413">
        <v>2100</v>
      </c>
      <c r="AB413">
        <v>700</v>
      </c>
      <c r="AJ413" t="s">
        <v>136</v>
      </c>
      <c r="AK413" s="16">
        <v>44042</v>
      </c>
      <c r="AL413">
        <v>0</v>
      </c>
      <c r="AM413">
        <v>0</v>
      </c>
      <c r="AN413">
        <v>0</v>
      </c>
      <c r="AO413">
        <v>882.85</v>
      </c>
      <c r="AP413">
        <v>0</v>
      </c>
      <c r="AQ413">
        <v>0</v>
      </c>
      <c r="AR413">
        <v>1400</v>
      </c>
      <c r="AS413">
        <v>0</v>
      </c>
      <c r="BA413" t="s">
        <v>136</v>
      </c>
      <c r="BB413" s="16">
        <v>44042</v>
      </c>
      <c r="BC413">
        <v>0</v>
      </c>
      <c r="BD413">
        <v>0</v>
      </c>
      <c r="BE413">
        <v>0</v>
      </c>
      <c r="BF413">
        <v>882.35</v>
      </c>
      <c r="BG413">
        <v>0</v>
      </c>
      <c r="BH413">
        <v>0</v>
      </c>
      <c r="BI413">
        <v>1400</v>
      </c>
      <c r="BJ413">
        <v>0</v>
      </c>
      <c r="BR413" t="s">
        <v>136</v>
      </c>
      <c r="BS413" s="16">
        <v>44042</v>
      </c>
      <c r="BT413">
        <v>0</v>
      </c>
      <c r="BU413">
        <v>0</v>
      </c>
      <c r="BV413">
        <v>0</v>
      </c>
      <c r="BW413">
        <v>889.15</v>
      </c>
      <c r="BX413">
        <v>0</v>
      </c>
      <c r="BY413">
        <v>0</v>
      </c>
      <c r="BZ413">
        <v>1400</v>
      </c>
      <c r="CA413">
        <v>0</v>
      </c>
    </row>
    <row r="414" spans="2:79" x14ac:dyDescent="0.3">
      <c r="B414" t="s">
        <v>137</v>
      </c>
      <c r="C414" s="16">
        <v>43979</v>
      </c>
      <c r="D414">
        <v>154.5</v>
      </c>
      <c r="E414">
        <v>159</v>
      </c>
      <c r="F414">
        <v>140.85</v>
      </c>
      <c r="G414">
        <v>147.69999999999999</v>
      </c>
      <c r="H414">
        <v>5349</v>
      </c>
      <c r="I414">
        <v>13366.04</v>
      </c>
      <c r="J414">
        <v>4080000</v>
      </c>
      <c r="K414">
        <v>-363800</v>
      </c>
      <c r="S414" t="s">
        <v>137</v>
      </c>
      <c r="T414" s="16">
        <v>43979</v>
      </c>
      <c r="U414">
        <v>156.75</v>
      </c>
      <c r="V414">
        <v>163.19999999999999</v>
      </c>
      <c r="W414">
        <v>154.5</v>
      </c>
      <c r="X414">
        <v>155.55000000000001</v>
      </c>
      <c r="Y414">
        <v>2522</v>
      </c>
      <c r="Z414">
        <v>6788.38</v>
      </c>
      <c r="AA414">
        <v>4443800</v>
      </c>
      <c r="AB414">
        <v>-25500</v>
      </c>
      <c r="AJ414" t="s">
        <v>137</v>
      </c>
      <c r="AK414" s="16">
        <v>43979</v>
      </c>
      <c r="AL414">
        <v>151.9</v>
      </c>
      <c r="AM414">
        <v>159.35</v>
      </c>
      <c r="AN414">
        <v>149.80000000000001</v>
      </c>
      <c r="AO414">
        <v>158.1</v>
      </c>
      <c r="AP414">
        <v>1824</v>
      </c>
      <c r="AQ414">
        <v>4800.51</v>
      </c>
      <c r="AR414">
        <v>4469300</v>
      </c>
      <c r="AS414">
        <v>-35700</v>
      </c>
      <c r="BA414" t="s">
        <v>137</v>
      </c>
      <c r="BB414" s="16">
        <v>43979</v>
      </c>
      <c r="BC414">
        <v>154.65</v>
      </c>
      <c r="BD414">
        <v>156.6</v>
      </c>
      <c r="BE414">
        <v>145.9</v>
      </c>
      <c r="BF414">
        <v>151.35</v>
      </c>
      <c r="BG414">
        <v>2526</v>
      </c>
      <c r="BH414">
        <v>6487.89</v>
      </c>
      <c r="BI414">
        <v>4505000</v>
      </c>
      <c r="BJ414">
        <v>200600</v>
      </c>
      <c r="BR414" t="s">
        <v>137</v>
      </c>
      <c r="BS414" s="16">
        <v>43979</v>
      </c>
      <c r="BT414">
        <v>164.05</v>
      </c>
      <c r="BU414">
        <v>164.65</v>
      </c>
      <c r="BV414">
        <v>147.55000000000001</v>
      </c>
      <c r="BW414">
        <v>149.85</v>
      </c>
      <c r="BX414">
        <v>4943</v>
      </c>
      <c r="BY414">
        <v>12864.7</v>
      </c>
      <c r="BZ414">
        <v>4304400</v>
      </c>
      <c r="CA414">
        <v>673200</v>
      </c>
    </row>
    <row r="415" spans="2:79" x14ac:dyDescent="0.3">
      <c r="B415" t="s">
        <v>137</v>
      </c>
      <c r="C415" s="16">
        <v>44007</v>
      </c>
      <c r="D415">
        <v>149.35</v>
      </c>
      <c r="E415">
        <v>155.4</v>
      </c>
      <c r="F415">
        <v>137.65</v>
      </c>
      <c r="G415">
        <v>144.6</v>
      </c>
      <c r="H415">
        <v>1208</v>
      </c>
      <c r="I415">
        <v>2979.06</v>
      </c>
      <c r="J415">
        <v>1718700</v>
      </c>
      <c r="K415">
        <v>1098200</v>
      </c>
      <c r="S415" t="s">
        <v>137</v>
      </c>
      <c r="T415" s="16">
        <v>44007</v>
      </c>
      <c r="U415">
        <v>157.25</v>
      </c>
      <c r="V415">
        <v>160</v>
      </c>
      <c r="W415">
        <v>152.4</v>
      </c>
      <c r="X415">
        <v>152.9</v>
      </c>
      <c r="Y415">
        <v>290</v>
      </c>
      <c r="Z415">
        <v>765.63</v>
      </c>
      <c r="AA415">
        <v>620500</v>
      </c>
      <c r="AB415">
        <v>181900</v>
      </c>
      <c r="AJ415" t="s">
        <v>137</v>
      </c>
      <c r="AK415" s="16">
        <v>44007</v>
      </c>
      <c r="AL415">
        <v>150.9</v>
      </c>
      <c r="AM415">
        <v>156.55000000000001</v>
      </c>
      <c r="AN415">
        <v>147.80000000000001</v>
      </c>
      <c r="AO415">
        <v>154.9</v>
      </c>
      <c r="AP415">
        <v>270</v>
      </c>
      <c r="AQ415">
        <v>694.93</v>
      </c>
      <c r="AR415">
        <v>438600</v>
      </c>
      <c r="AS415">
        <v>178500</v>
      </c>
      <c r="BA415" t="s">
        <v>137</v>
      </c>
      <c r="BB415" s="16">
        <v>44007</v>
      </c>
      <c r="BC415">
        <v>152</v>
      </c>
      <c r="BD415">
        <v>153.75</v>
      </c>
      <c r="BE415">
        <v>144</v>
      </c>
      <c r="BF415">
        <v>148.85</v>
      </c>
      <c r="BG415">
        <v>163</v>
      </c>
      <c r="BH415">
        <v>412.15</v>
      </c>
      <c r="BI415">
        <v>260100</v>
      </c>
      <c r="BJ415">
        <v>66300</v>
      </c>
      <c r="BR415" t="s">
        <v>137</v>
      </c>
      <c r="BS415" s="16">
        <v>44007</v>
      </c>
      <c r="BT415">
        <v>156.6</v>
      </c>
      <c r="BU415">
        <v>157.1</v>
      </c>
      <c r="BV415">
        <v>148.4</v>
      </c>
      <c r="BW415">
        <v>148.15</v>
      </c>
      <c r="BX415">
        <v>126</v>
      </c>
      <c r="BY415">
        <v>322.43</v>
      </c>
      <c r="BZ415">
        <v>193800</v>
      </c>
      <c r="CA415">
        <v>76500</v>
      </c>
    </row>
    <row r="416" spans="2:79" x14ac:dyDescent="0.3">
      <c r="B416" t="s">
        <v>137</v>
      </c>
      <c r="C416" s="16">
        <v>44042</v>
      </c>
      <c r="D416">
        <v>153.19999999999999</v>
      </c>
      <c r="E416">
        <v>153.19999999999999</v>
      </c>
      <c r="F416">
        <v>142.15</v>
      </c>
      <c r="G416">
        <v>152.19999999999999</v>
      </c>
      <c r="H416">
        <v>5</v>
      </c>
      <c r="I416">
        <v>15.87</v>
      </c>
      <c r="J416">
        <v>37400</v>
      </c>
      <c r="K416">
        <v>6600</v>
      </c>
      <c r="S416" t="s">
        <v>137</v>
      </c>
      <c r="T416" s="16">
        <v>44042</v>
      </c>
      <c r="U416">
        <v>156</v>
      </c>
      <c r="V416">
        <v>156</v>
      </c>
      <c r="W416">
        <v>156</v>
      </c>
      <c r="X416">
        <v>157.9</v>
      </c>
      <c r="Y416">
        <v>2</v>
      </c>
      <c r="Z416">
        <v>6.86</v>
      </c>
      <c r="AA416">
        <v>30800</v>
      </c>
      <c r="AB416">
        <v>2200</v>
      </c>
      <c r="AJ416" t="s">
        <v>137</v>
      </c>
      <c r="AK416" s="16">
        <v>44042</v>
      </c>
      <c r="AL416">
        <v>0</v>
      </c>
      <c r="AM416">
        <v>0</v>
      </c>
      <c r="AN416">
        <v>0</v>
      </c>
      <c r="AO416">
        <v>160.05000000000001</v>
      </c>
      <c r="AP416">
        <v>0</v>
      </c>
      <c r="AQ416">
        <v>0</v>
      </c>
      <c r="AR416">
        <v>28600</v>
      </c>
      <c r="AS416">
        <v>0</v>
      </c>
      <c r="BA416" t="s">
        <v>137</v>
      </c>
      <c r="BB416" s="16">
        <v>44042</v>
      </c>
      <c r="BC416">
        <v>0</v>
      </c>
      <c r="BD416">
        <v>0</v>
      </c>
      <c r="BE416">
        <v>0</v>
      </c>
      <c r="BF416">
        <v>154.19999999999999</v>
      </c>
      <c r="BG416">
        <v>0</v>
      </c>
      <c r="BH416">
        <v>0</v>
      </c>
      <c r="BI416">
        <v>28600</v>
      </c>
      <c r="BJ416">
        <v>0</v>
      </c>
      <c r="BR416" t="s">
        <v>137</v>
      </c>
      <c r="BS416" s="16">
        <v>44042</v>
      </c>
      <c r="BT416">
        <v>152.30000000000001</v>
      </c>
      <c r="BU416">
        <v>152.30000000000001</v>
      </c>
      <c r="BV416">
        <v>152.30000000000001</v>
      </c>
      <c r="BW416">
        <v>152.30000000000001</v>
      </c>
      <c r="BX416">
        <v>5</v>
      </c>
      <c r="BY416">
        <v>16.75</v>
      </c>
      <c r="BZ416">
        <v>28600</v>
      </c>
      <c r="CA416">
        <v>11000</v>
      </c>
    </row>
    <row r="417" spans="2:79" x14ac:dyDescent="0.3">
      <c r="B417" t="s">
        <v>138</v>
      </c>
      <c r="C417" s="16">
        <v>43979</v>
      </c>
      <c r="D417">
        <v>3546.95</v>
      </c>
      <c r="E417">
        <v>3659.6</v>
      </c>
      <c r="F417">
        <v>3517.3</v>
      </c>
      <c r="G417">
        <v>3636.1</v>
      </c>
      <c r="H417">
        <v>7792</v>
      </c>
      <c r="I417">
        <v>56045.39</v>
      </c>
      <c r="J417">
        <v>2021400</v>
      </c>
      <c r="K417">
        <v>-230600</v>
      </c>
      <c r="S417" t="s">
        <v>138</v>
      </c>
      <c r="T417" s="16">
        <v>43979</v>
      </c>
      <c r="U417">
        <v>3562</v>
      </c>
      <c r="V417">
        <v>3574.9</v>
      </c>
      <c r="W417">
        <v>3490.1</v>
      </c>
      <c r="X417">
        <v>3557.7</v>
      </c>
      <c r="Y417">
        <v>4253</v>
      </c>
      <c r="Z417">
        <v>30069.5</v>
      </c>
      <c r="AA417">
        <v>2252000</v>
      </c>
      <c r="AB417">
        <v>-71600</v>
      </c>
      <c r="AJ417" t="s">
        <v>138</v>
      </c>
      <c r="AK417" s="16">
        <v>43979</v>
      </c>
      <c r="AL417">
        <v>3445</v>
      </c>
      <c r="AM417">
        <v>3579.15</v>
      </c>
      <c r="AN417">
        <v>3436.95</v>
      </c>
      <c r="AO417">
        <v>3520.8</v>
      </c>
      <c r="AP417">
        <v>9450</v>
      </c>
      <c r="AQ417">
        <v>66494.16</v>
      </c>
      <c r="AR417">
        <v>2323600</v>
      </c>
      <c r="AS417">
        <v>14600</v>
      </c>
      <c r="BA417" t="s">
        <v>138</v>
      </c>
      <c r="BB417" s="16">
        <v>43979</v>
      </c>
      <c r="BC417">
        <v>3374.2</v>
      </c>
      <c r="BD417">
        <v>3485.85</v>
      </c>
      <c r="BE417">
        <v>3329.35</v>
      </c>
      <c r="BF417">
        <v>3426</v>
      </c>
      <c r="BG417">
        <v>4265</v>
      </c>
      <c r="BH417">
        <v>29181.72</v>
      </c>
      <c r="BI417">
        <v>2309000</v>
      </c>
      <c r="BJ417">
        <v>-42600</v>
      </c>
      <c r="BR417" t="s">
        <v>138</v>
      </c>
      <c r="BS417" s="16">
        <v>43979</v>
      </c>
      <c r="BT417">
        <v>3575.1</v>
      </c>
      <c r="BU417">
        <v>3577</v>
      </c>
      <c r="BV417">
        <v>3288.5</v>
      </c>
      <c r="BW417">
        <v>3314.85</v>
      </c>
      <c r="BX417">
        <v>4817</v>
      </c>
      <c r="BY417">
        <v>32978.769999999997</v>
      </c>
      <c r="BZ417">
        <v>2351600</v>
      </c>
      <c r="CA417">
        <v>28600</v>
      </c>
    </row>
    <row r="418" spans="2:79" x14ac:dyDescent="0.3">
      <c r="B418" t="s">
        <v>138</v>
      </c>
      <c r="C418" s="16">
        <v>44007</v>
      </c>
      <c r="D418">
        <v>3560.25</v>
      </c>
      <c r="E418">
        <v>3668.75</v>
      </c>
      <c r="F418">
        <v>3531.3</v>
      </c>
      <c r="G418">
        <v>3644.45</v>
      </c>
      <c r="H418">
        <v>2257</v>
      </c>
      <c r="I418">
        <v>16223.64</v>
      </c>
      <c r="J418">
        <v>416000</v>
      </c>
      <c r="K418">
        <v>321800</v>
      </c>
      <c r="S418" t="s">
        <v>138</v>
      </c>
      <c r="T418" s="16">
        <v>44007</v>
      </c>
      <c r="U418">
        <v>3530.85</v>
      </c>
      <c r="V418">
        <v>3585</v>
      </c>
      <c r="W418">
        <v>3499.8</v>
      </c>
      <c r="X418">
        <v>3571.25</v>
      </c>
      <c r="Y418">
        <v>283</v>
      </c>
      <c r="Z418">
        <v>2006.67</v>
      </c>
      <c r="AA418">
        <v>94200</v>
      </c>
      <c r="AB418">
        <v>12400</v>
      </c>
      <c r="AJ418" t="s">
        <v>138</v>
      </c>
      <c r="AK418" s="16">
        <v>44007</v>
      </c>
      <c r="AL418">
        <v>3468.4</v>
      </c>
      <c r="AM418">
        <v>3590.2</v>
      </c>
      <c r="AN418">
        <v>3446.25</v>
      </c>
      <c r="AO418">
        <v>3534.9</v>
      </c>
      <c r="AP418">
        <v>569</v>
      </c>
      <c r="AQ418">
        <v>4018.12</v>
      </c>
      <c r="AR418">
        <v>81800</v>
      </c>
      <c r="AS418">
        <v>19400</v>
      </c>
      <c r="BA418" t="s">
        <v>138</v>
      </c>
      <c r="BB418" s="16">
        <v>44007</v>
      </c>
      <c r="BC418">
        <v>3351.6</v>
      </c>
      <c r="BD418">
        <v>3490.7</v>
      </c>
      <c r="BE418">
        <v>3340</v>
      </c>
      <c r="BF418">
        <v>3436.65</v>
      </c>
      <c r="BG418">
        <v>247</v>
      </c>
      <c r="BH418">
        <v>1695.02</v>
      </c>
      <c r="BI418">
        <v>62400</v>
      </c>
      <c r="BJ418">
        <v>12600</v>
      </c>
      <c r="BR418" t="s">
        <v>138</v>
      </c>
      <c r="BS418" s="16">
        <v>44007</v>
      </c>
      <c r="BT418">
        <v>3580</v>
      </c>
      <c r="BU418">
        <v>3580</v>
      </c>
      <c r="BV418">
        <v>3294.9</v>
      </c>
      <c r="BW418">
        <v>3315.85</v>
      </c>
      <c r="BX418">
        <v>308</v>
      </c>
      <c r="BY418">
        <v>2070.87</v>
      </c>
      <c r="BZ418">
        <v>49800</v>
      </c>
      <c r="CA418">
        <v>27000</v>
      </c>
    </row>
    <row r="419" spans="2:79" x14ac:dyDescent="0.3">
      <c r="B419" t="s">
        <v>138</v>
      </c>
      <c r="C419" s="16">
        <v>44042</v>
      </c>
      <c r="D419">
        <v>0</v>
      </c>
      <c r="E419">
        <v>0</v>
      </c>
      <c r="F419">
        <v>0</v>
      </c>
      <c r="G419">
        <v>3668.3</v>
      </c>
      <c r="H419">
        <v>0</v>
      </c>
      <c r="I419">
        <v>0</v>
      </c>
      <c r="J419">
        <v>800</v>
      </c>
      <c r="K419">
        <v>0</v>
      </c>
      <c r="S419" t="s">
        <v>138</v>
      </c>
      <c r="T419" s="16">
        <v>44042</v>
      </c>
      <c r="U419">
        <v>0</v>
      </c>
      <c r="V419">
        <v>0</v>
      </c>
      <c r="W419">
        <v>0</v>
      </c>
      <c r="X419">
        <v>3603.5</v>
      </c>
      <c r="Y419">
        <v>0</v>
      </c>
      <c r="Z419">
        <v>0</v>
      </c>
      <c r="AA419">
        <v>800</v>
      </c>
      <c r="AB419">
        <v>0</v>
      </c>
      <c r="AJ419" t="s">
        <v>138</v>
      </c>
      <c r="AK419" s="16">
        <v>44042</v>
      </c>
      <c r="AL419">
        <v>3510</v>
      </c>
      <c r="AM419">
        <v>3510</v>
      </c>
      <c r="AN419">
        <v>3455</v>
      </c>
      <c r="AO419">
        <v>3560.6</v>
      </c>
      <c r="AP419">
        <v>3</v>
      </c>
      <c r="AQ419">
        <v>20.85</v>
      </c>
      <c r="AR419">
        <v>800</v>
      </c>
      <c r="AS419">
        <v>600</v>
      </c>
      <c r="BA419" t="s">
        <v>138</v>
      </c>
      <c r="BB419" s="16">
        <v>44042</v>
      </c>
      <c r="BC419">
        <v>0</v>
      </c>
      <c r="BD419">
        <v>0</v>
      </c>
      <c r="BE419">
        <v>0</v>
      </c>
      <c r="BF419">
        <v>3469.85</v>
      </c>
      <c r="BG419">
        <v>0</v>
      </c>
      <c r="BH419">
        <v>0</v>
      </c>
      <c r="BI419">
        <v>200</v>
      </c>
      <c r="BJ419">
        <v>0</v>
      </c>
      <c r="BR419" t="s">
        <v>138</v>
      </c>
      <c r="BS419" s="16">
        <v>44042</v>
      </c>
      <c r="BT419">
        <v>0</v>
      </c>
      <c r="BU419">
        <v>0</v>
      </c>
      <c r="BV419">
        <v>0</v>
      </c>
      <c r="BW419">
        <v>3338.7</v>
      </c>
      <c r="BX419">
        <v>0</v>
      </c>
      <c r="BY419">
        <v>0</v>
      </c>
      <c r="BZ419">
        <v>200</v>
      </c>
      <c r="CA419">
        <v>0</v>
      </c>
    </row>
    <row r="420" spans="2:79" x14ac:dyDescent="0.3">
      <c r="B420" t="s">
        <v>139</v>
      </c>
      <c r="C420" s="16">
        <v>43979</v>
      </c>
      <c r="D420">
        <v>367.65</v>
      </c>
      <c r="E420">
        <v>375</v>
      </c>
      <c r="F420">
        <v>363.8</v>
      </c>
      <c r="G420">
        <v>372.4</v>
      </c>
      <c r="H420">
        <v>11722</v>
      </c>
      <c r="I420">
        <v>39059.449999999997</v>
      </c>
      <c r="J420">
        <v>17958600</v>
      </c>
      <c r="K420">
        <v>-738900</v>
      </c>
      <c r="S420" t="s">
        <v>139</v>
      </c>
      <c r="T420" s="16">
        <v>43979</v>
      </c>
      <c r="U420">
        <v>359.8</v>
      </c>
      <c r="V420">
        <v>371</v>
      </c>
      <c r="W420">
        <v>356.7</v>
      </c>
      <c r="X420">
        <v>367.45</v>
      </c>
      <c r="Y420">
        <v>10860</v>
      </c>
      <c r="Z420">
        <v>35588.199999999997</v>
      </c>
      <c r="AA420">
        <v>18697500</v>
      </c>
      <c r="AB420">
        <v>632700</v>
      </c>
      <c r="AJ420" t="s">
        <v>139</v>
      </c>
      <c r="AK420" s="16">
        <v>43979</v>
      </c>
      <c r="AL420">
        <v>336.95</v>
      </c>
      <c r="AM420">
        <v>359.9</v>
      </c>
      <c r="AN420">
        <v>336.85</v>
      </c>
      <c r="AO420">
        <v>357.9</v>
      </c>
      <c r="AP420">
        <v>15546</v>
      </c>
      <c r="AQ420">
        <v>49577.07</v>
      </c>
      <c r="AR420">
        <v>18064800</v>
      </c>
      <c r="AS420">
        <v>317700</v>
      </c>
      <c r="BA420" t="s">
        <v>139</v>
      </c>
      <c r="BB420" s="16">
        <v>43979</v>
      </c>
      <c r="BC420">
        <v>377.65</v>
      </c>
      <c r="BD420">
        <v>378</v>
      </c>
      <c r="BE420">
        <v>334.15</v>
      </c>
      <c r="BF420">
        <v>338.55</v>
      </c>
      <c r="BG420">
        <v>19878</v>
      </c>
      <c r="BH420">
        <v>62950.45</v>
      </c>
      <c r="BI420">
        <v>17747100</v>
      </c>
      <c r="BJ420">
        <v>1595700</v>
      </c>
      <c r="BR420" t="s">
        <v>139</v>
      </c>
      <c r="BS420" s="16">
        <v>43979</v>
      </c>
      <c r="BT420">
        <v>380.65</v>
      </c>
      <c r="BU420">
        <v>384.95</v>
      </c>
      <c r="BV420">
        <v>364.05</v>
      </c>
      <c r="BW420">
        <v>376.4</v>
      </c>
      <c r="BX420">
        <v>7079</v>
      </c>
      <c r="BY420">
        <v>23902.2</v>
      </c>
      <c r="BZ420">
        <v>16151400</v>
      </c>
      <c r="CA420">
        <v>182700</v>
      </c>
    </row>
    <row r="421" spans="2:79" x14ac:dyDescent="0.3">
      <c r="B421" t="s">
        <v>139</v>
      </c>
      <c r="C421" s="16">
        <v>44007</v>
      </c>
      <c r="D421">
        <v>367.4</v>
      </c>
      <c r="E421">
        <v>374.1</v>
      </c>
      <c r="F421">
        <v>363.4</v>
      </c>
      <c r="G421">
        <v>371.55</v>
      </c>
      <c r="H421">
        <v>2431</v>
      </c>
      <c r="I421">
        <v>8090.43</v>
      </c>
      <c r="J421">
        <v>1947600</v>
      </c>
      <c r="K421">
        <v>989100</v>
      </c>
      <c r="S421" t="s">
        <v>139</v>
      </c>
      <c r="T421" s="16">
        <v>44007</v>
      </c>
      <c r="U421">
        <v>356.55</v>
      </c>
      <c r="V421">
        <v>370</v>
      </c>
      <c r="W421">
        <v>356.05</v>
      </c>
      <c r="X421">
        <v>366.55</v>
      </c>
      <c r="Y421">
        <v>1224</v>
      </c>
      <c r="Z421">
        <v>4000.59</v>
      </c>
      <c r="AA421">
        <v>958500</v>
      </c>
      <c r="AB421">
        <v>288900</v>
      </c>
      <c r="AJ421" t="s">
        <v>139</v>
      </c>
      <c r="AK421" s="16">
        <v>44007</v>
      </c>
      <c r="AL421">
        <v>338.15</v>
      </c>
      <c r="AM421">
        <v>358.75</v>
      </c>
      <c r="AN421">
        <v>336.95</v>
      </c>
      <c r="AO421">
        <v>357.15</v>
      </c>
      <c r="AP421">
        <v>994</v>
      </c>
      <c r="AQ421">
        <v>3162.16</v>
      </c>
      <c r="AR421">
        <v>669600</v>
      </c>
      <c r="AS421">
        <v>157500</v>
      </c>
      <c r="BA421" t="s">
        <v>139</v>
      </c>
      <c r="BB421" s="16">
        <v>44007</v>
      </c>
      <c r="BC421">
        <v>374.35</v>
      </c>
      <c r="BD421">
        <v>375</v>
      </c>
      <c r="BE421">
        <v>336.8</v>
      </c>
      <c r="BF421">
        <v>338.3</v>
      </c>
      <c r="BG421">
        <v>1043</v>
      </c>
      <c r="BH421">
        <v>3274.26</v>
      </c>
      <c r="BI421">
        <v>512100</v>
      </c>
      <c r="BJ421">
        <v>272700</v>
      </c>
      <c r="BR421" t="s">
        <v>139</v>
      </c>
      <c r="BS421" s="16">
        <v>44007</v>
      </c>
      <c r="BT421">
        <v>376.55</v>
      </c>
      <c r="BU421">
        <v>381.95</v>
      </c>
      <c r="BV421">
        <v>363.6</v>
      </c>
      <c r="BW421">
        <v>374.2</v>
      </c>
      <c r="BX421">
        <v>211</v>
      </c>
      <c r="BY421">
        <v>707.13</v>
      </c>
      <c r="BZ421">
        <v>239400</v>
      </c>
      <c r="CA421">
        <v>36000</v>
      </c>
    </row>
    <row r="422" spans="2:79" x14ac:dyDescent="0.3">
      <c r="B422" t="s">
        <v>139</v>
      </c>
      <c r="C422" s="16">
        <v>44042</v>
      </c>
      <c r="D422">
        <v>371.5</v>
      </c>
      <c r="E422">
        <v>372.05</v>
      </c>
      <c r="F422">
        <v>365.15</v>
      </c>
      <c r="G422">
        <v>372.05</v>
      </c>
      <c r="H422">
        <v>5</v>
      </c>
      <c r="I422">
        <v>24.03</v>
      </c>
      <c r="J422">
        <v>36400</v>
      </c>
      <c r="K422">
        <v>2600</v>
      </c>
      <c r="S422" t="s">
        <v>139</v>
      </c>
      <c r="T422" s="16">
        <v>44042</v>
      </c>
      <c r="U422">
        <v>361</v>
      </c>
      <c r="V422">
        <v>368.2</v>
      </c>
      <c r="W422">
        <v>361</v>
      </c>
      <c r="X422">
        <v>368.2</v>
      </c>
      <c r="Y422">
        <v>2</v>
      </c>
      <c r="Z422">
        <v>9.4700000000000006</v>
      </c>
      <c r="AA422">
        <v>33800</v>
      </c>
      <c r="AB422">
        <v>1300</v>
      </c>
      <c r="AJ422" t="s">
        <v>139</v>
      </c>
      <c r="AK422" s="16">
        <v>44042</v>
      </c>
      <c r="AL422">
        <v>351.6</v>
      </c>
      <c r="AM422">
        <v>357</v>
      </c>
      <c r="AN422">
        <v>351.6</v>
      </c>
      <c r="AO422">
        <v>359.8</v>
      </c>
      <c r="AP422">
        <v>5</v>
      </c>
      <c r="AQ422">
        <v>22.99</v>
      </c>
      <c r="AR422">
        <v>32500</v>
      </c>
      <c r="AS422">
        <v>1300</v>
      </c>
      <c r="BA422" t="s">
        <v>139</v>
      </c>
      <c r="BB422" s="16">
        <v>44042</v>
      </c>
      <c r="BC422">
        <v>352.1</v>
      </c>
      <c r="BD422">
        <v>354.15</v>
      </c>
      <c r="BE422">
        <v>345.9</v>
      </c>
      <c r="BF422">
        <v>342.8</v>
      </c>
      <c r="BG422">
        <v>18</v>
      </c>
      <c r="BH422">
        <v>82.31</v>
      </c>
      <c r="BI422">
        <v>31200</v>
      </c>
      <c r="BJ422">
        <v>14300</v>
      </c>
      <c r="BR422" t="s">
        <v>139</v>
      </c>
      <c r="BS422" s="16">
        <v>44042</v>
      </c>
      <c r="BT422">
        <v>372.9</v>
      </c>
      <c r="BU422">
        <v>372.9</v>
      </c>
      <c r="BV422">
        <v>372.9</v>
      </c>
      <c r="BW422">
        <v>379.3</v>
      </c>
      <c r="BX422">
        <v>1</v>
      </c>
      <c r="BY422">
        <v>4.84</v>
      </c>
      <c r="BZ422">
        <v>16900</v>
      </c>
      <c r="CA422">
        <v>0</v>
      </c>
    </row>
    <row r="423" spans="2:79" x14ac:dyDescent="0.3">
      <c r="B423" t="s">
        <v>140</v>
      </c>
      <c r="C423" s="16">
        <v>43979</v>
      </c>
      <c r="D423">
        <v>89.2</v>
      </c>
      <c r="E423">
        <v>90.3</v>
      </c>
      <c r="F423">
        <v>88.4</v>
      </c>
      <c r="G423">
        <v>89.25</v>
      </c>
      <c r="H423">
        <v>4787</v>
      </c>
      <c r="I423">
        <v>14937.71</v>
      </c>
      <c r="J423">
        <v>95595500</v>
      </c>
      <c r="K423">
        <v>154000</v>
      </c>
      <c r="S423" t="s">
        <v>140</v>
      </c>
      <c r="T423" s="16">
        <v>43979</v>
      </c>
      <c r="U423">
        <v>89</v>
      </c>
      <c r="V423">
        <v>91.75</v>
      </c>
      <c r="W423">
        <v>88.2</v>
      </c>
      <c r="X423">
        <v>90.15</v>
      </c>
      <c r="Y423">
        <v>9277</v>
      </c>
      <c r="Z423">
        <v>29284.27</v>
      </c>
      <c r="AA423">
        <v>95441500</v>
      </c>
      <c r="AB423">
        <v>-1253000</v>
      </c>
      <c r="AJ423" t="s">
        <v>140</v>
      </c>
      <c r="AK423" s="16">
        <v>43979</v>
      </c>
      <c r="AL423">
        <v>90.15</v>
      </c>
      <c r="AM423">
        <v>90.65</v>
      </c>
      <c r="AN423">
        <v>88.45</v>
      </c>
      <c r="AO423">
        <v>88.85</v>
      </c>
      <c r="AP423">
        <v>5281</v>
      </c>
      <c r="AQ423">
        <v>16497.38</v>
      </c>
      <c r="AR423">
        <v>96694500</v>
      </c>
      <c r="AS423">
        <v>-1228500</v>
      </c>
      <c r="BA423" t="s">
        <v>140</v>
      </c>
      <c r="BB423" s="16">
        <v>43979</v>
      </c>
      <c r="BC423">
        <v>94</v>
      </c>
      <c r="BD423">
        <v>94</v>
      </c>
      <c r="BE423">
        <v>89.65</v>
      </c>
      <c r="BF423">
        <v>90.1</v>
      </c>
      <c r="BG423">
        <v>8470</v>
      </c>
      <c r="BH423">
        <v>27082.06</v>
      </c>
      <c r="BI423">
        <v>97923000</v>
      </c>
      <c r="BJ423">
        <v>-1134000</v>
      </c>
      <c r="BR423" t="s">
        <v>140</v>
      </c>
      <c r="BS423" s="16">
        <v>43979</v>
      </c>
      <c r="BT423">
        <v>93.5</v>
      </c>
      <c r="BU423">
        <v>95.8</v>
      </c>
      <c r="BV423">
        <v>90.2</v>
      </c>
      <c r="BW423">
        <v>92.35</v>
      </c>
      <c r="BX423">
        <v>23079</v>
      </c>
      <c r="BY423">
        <v>75387.25</v>
      </c>
      <c r="BZ423">
        <v>99057000</v>
      </c>
      <c r="CA423">
        <v>-11546500</v>
      </c>
    </row>
    <row r="424" spans="2:79" x14ac:dyDescent="0.3">
      <c r="B424" t="s">
        <v>140</v>
      </c>
      <c r="C424" s="16">
        <v>44007</v>
      </c>
      <c r="D424">
        <v>89.6</v>
      </c>
      <c r="E424">
        <v>90.55</v>
      </c>
      <c r="F424">
        <v>88.65</v>
      </c>
      <c r="G424">
        <v>89.45</v>
      </c>
      <c r="H424">
        <v>1553</v>
      </c>
      <c r="I424">
        <v>4854.57</v>
      </c>
      <c r="J424">
        <v>14091000</v>
      </c>
      <c r="K424">
        <v>1774500</v>
      </c>
      <c r="S424" t="s">
        <v>140</v>
      </c>
      <c r="T424" s="16">
        <v>44007</v>
      </c>
      <c r="U424">
        <v>88.8</v>
      </c>
      <c r="V424">
        <v>92</v>
      </c>
      <c r="W424">
        <v>88.4</v>
      </c>
      <c r="X424">
        <v>90.35</v>
      </c>
      <c r="Y424">
        <v>1943</v>
      </c>
      <c r="Z424">
        <v>6146.35</v>
      </c>
      <c r="AA424">
        <v>12316500</v>
      </c>
      <c r="AB424">
        <v>2418500</v>
      </c>
      <c r="AJ424" t="s">
        <v>140</v>
      </c>
      <c r="AK424" s="16">
        <v>44007</v>
      </c>
      <c r="AL424">
        <v>90.7</v>
      </c>
      <c r="AM424">
        <v>90.75</v>
      </c>
      <c r="AN424">
        <v>88.7</v>
      </c>
      <c r="AO424">
        <v>89</v>
      </c>
      <c r="AP424">
        <v>1026</v>
      </c>
      <c r="AQ424">
        <v>3212.25</v>
      </c>
      <c r="AR424">
        <v>9898000</v>
      </c>
      <c r="AS424">
        <v>1319500</v>
      </c>
      <c r="BA424" t="s">
        <v>140</v>
      </c>
      <c r="BB424" s="16">
        <v>44007</v>
      </c>
      <c r="BC424">
        <v>93.8</v>
      </c>
      <c r="BD424">
        <v>93.8</v>
      </c>
      <c r="BE424">
        <v>90</v>
      </c>
      <c r="BF424">
        <v>90.35</v>
      </c>
      <c r="BG424">
        <v>748</v>
      </c>
      <c r="BH424">
        <v>2393.29</v>
      </c>
      <c r="BI424">
        <v>8578500</v>
      </c>
      <c r="BJ424">
        <v>343000</v>
      </c>
      <c r="BR424" t="s">
        <v>140</v>
      </c>
      <c r="BS424" s="16">
        <v>44007</v>
      </c>
      <c r="BT424">
        <v>95.35</v>
      </c>
      <c r="BU424">
        <v>95.8</v>
      </c>
      <c r="BV424">
        <v>90.5</v>
      </c>
      <c r="BW424">
        <v>92.35</v>
      </c>
      <c r="BX424">
        <v>3085</v>
      </c>
      <c r="BY424">
        <v>10119.969999999999</v>
      </c>
      <c r="BZ424">
        <v>8235500</v>
      </c>
      <c r="CA424">
        <v>5715500</v>
      </c>
    </row>
    <row r="425" spans="2:79" x14ac:dyDescent="0.3">
      <c r="B425" t="s">
        <v>140</v>
      </c>
      <c r="C425" s="16">
        <v>44042</v>
      </c>
      <c r="D425">
        <v>90</v>
      </c>
      <c r="E425">
        <v>90</v>
      </c>
      <c r="F425">
        <v>89.6</v>
      </c>
      <c r="G425">
        <v>89.8</v>
      </c>
      <c r="H425">
        <v>4</v>
      </c>
      <c r="I425">
        <v>22.27</v>
      </c>
      <c r="J425">
        <v>142600</v>
      </c>
      <c r="K425">
        <v>24800</v>
      </c>
      <c r="S425" t="s">
        <v>140</v>
      </c>
      <c r="T425" s="16">
        <v>44042</v>
      </c>
      <c r="U425">
        <v>90.1</v>
      </c>
      <c r="V425">
        <v>92</v>
      </c>
      <c r="W425">
        <v>88.75</v>
      </c>
      <c r="X425">
        <v>91</v>
      </c>
      <c r="Y425">
        <v>8</v>
      </c>
      <c r="Z425">
        <v>44.39</v>
      </c>
      <c r="AA425">
        <v>117800</v>
      </c>
      <c r="AB425">
        <v>6200</v>
      </c>
      <c r="AJ425" t="s">
        <v>140</v>
      </c>
      <c r="AK425" s="16">
        <v>44042</v>
      </c>
      <c r="AL425">
        <v>90</v>
      </c>
      <c r="AM425">
        <v>90</v>
      </c>
      <c r="AN425">
        <v>90</v>
      </c>
      <c r="AO425">
        <v>89.35</v>
      </c>
      <c r="AP425">
        <v>1</v>
      </c>
      <c r="AQ425">
        <v>5.58</v>
      </c>
      <c r="AR425">
        <v>111600</v>
      </c>
      <c r="AS425">
        <v>0</v>
      </c>
      <c r="BA425" t="s">
        <v>140</v>
      </c>
      <c r="BB425" s="16">
        <v>44042</v>
      </c>
      <c r="BC425">
        <v>93.1</v>
      </c>
      <c r="BD425">
        <v>93.1</v>
      </c>
      <c r="BE425">
        <v>90.2</v>
      </c>
      <c r="BF425">
        <v>90.85</v>
      </c>
      <c r="BG425">
        <v>5</v>
      </c>
      <c r="BH425">
        <v>28.47</v>
      </c>
      <c r="BI425">
        <v>111600</v>
      </c>
      <c r="BJ425">
        <v>6200</v>
      </c>
      <c r="BR425" t="s">
        <v>140</v>
      </c>
      <c r="BS425" s="16">
        <v>44042</v>
      </c>
      <c r="BT425">
        <v>93.5</v>
      </c>
      <c r="BU425">
        <v>94.5</v>
      </c>
      <c r="BV425">
        <v>90.7</v>
      </c>
      <c r="BW425">
        <v>93.35</v>
      </c>
      <c r="BX425">
        <v>4</v>
      </c>
      <c r="BY425">
        <v>23.04</v>
      </c>
      <c r="BZ425">
        <v>105400</v>
      </c>
      <c r="CA425">
        <v>12400</v>
      </c>
    </row>
    <row r="426" spans="2:79" x14ac:dyDescent="0.3">
      <c r="B426" t="s">
        <v>141</v>
      </c>
      <c r="C426" s="16">
        <v>43979</v>
      </c>
      <c r="D426">
        <v>456.45</v>
      </c>
      <c r="E426">
        <v>466</v>
      </c>
      <c r="F426">
        <v>445.1</v>
      </c>
      <c r="G426">
        <v>449.5</v>
      </c>
      <c r="H426">
        <v>3136</v>
      </c>
      <c r="I426">
        <v>14203.25</v>
      </c>
      <c r="J426">
        <v>3490000</v>
      </c>
      <c r="K426">
        <v>-135000</v>
      </c>
      <c r="S426" t="s">
        <v>141</v>
      </c>
      <c r="T426" s="16">
        <v>43979</v>
      </c>
      <c r="U426">
        <v>456</v>
      </c>
      <c r="V426">
        <v>466.4</v>
      </c>
      <c r="W426">
        <v>452.1</v>
      </c>
      <c r="X426">
        <v>461.2</v>
      </c>
      <c r="Y426">
        <v>2264</v>
      </c>
      <c r="Z426">
        <v>10419.780000000001</v>
      </c>
      <c r="AA426">
        <v>3625000</v>
      </c>
      <c r="AB426">
        <v>-134000</v>
      </c>
      <c r="AJ426" t="s">
        <v>141</v>
      </c>
      <c r="AK426" s="16">
        <v>43979</v>
      </c>
      <c r="AL426">
        <v>437.35</v>
      </c>
      <c r="AM426">
        <v>456</v>
      </c>
      <c r="AN426">
        <v>433.55</v>
      </c>
      <c r="AO426">
        <v>453.25</v>
      </c>
      <c r="AP426">
        <v>2579</v>
      </c>
      <c r="AQ426">
        <v>11455.59</v>
      </c>
      <c r="AR426">
        <v>3759000</v>
      </c>
      <c r="AS426">
        <v>-29000</v>
      </c>
      <c r="BA426" t="s">
        <v>141</v>
      </c>
      <c r="BB426" s="16">
        <v>43979</v>
      </c>
      <c r="BC426">
        <v>441.1</v>
      </c>
      <c r="BD426">
        <v>453.05</v>
      </c>
      <c r="BE426">
        <v>432.35</v>
      </c>
      <c r="BF426">
        <v>435.8</v>
      </c>
      <c r="BG426">
        <v>3528</v>
      </c>
      <c r="BH426">
        <v>15600.38</v>
      </c>
      <c r="BI426">
        <v>3788000</v>
      </c>
      <c r="BJ426">
        <v>188000</v>
      </c>
      <c r="BR426" t="s">
        <v>141</v>
      </c>
      <c r="BS426" s="16">
        <v>43979</v>
      </c>
      <c r="BT426">
        <v>460.05</v>
      </c>
      <c r="BU426">
        <v>461.8</v>
      </c>
      <c r="BV426">
        <v>438.15</v>
      </c>
      <c r="BW426">
        <v>440.55</v>
      </c>
      <c r="BX426">
        <v>3492</v>
      </c>
      <c r="BY426">
        <v>15547.67</v>
      </c>
      <c r="BZ426">
        <v>3600000</v>
      </c>
      <c r="CA426">
        <v>-269000</v>
      </c>
    </row>
    <row r="427" spans="2:79" x14ac:dyDescent="0.3">
      <c r="B427" t="s">
        <v>141</v>
      </c>
      <c r="C427" s="16">
        <v>44007</v>
      </c>
      <c r="D427">
        <v>457</v>
      </c>
      <c r="E427">
        <v>465</v>
      </c>
      <c r="F427">
        <v>446</v>
      </c>
      <c r="G427">
        <v>450.1</v>
      </c>
      <c r="H427">
        <v>840</v>
      </c>
      <c r="I427">
        <v>3779.81</v>
      </c>
      <c r="J427">
        <v>573000</v>
      </c>
      <c r="K427">
        <v>401000</v>
      </c>
      <c r="S427" t="s">
        <v>141</v>
      </c>
      <c r="T427" s="16">
        <v>44007</v>
      </c>
      <c r="U427">
        <v>452</v>
      </c>
      <c r="V427">
        <v>465.4</v>
      </c>
      <c r="W427">
        <v>452</v>
      </c>
      <c r="X427">
        <v>460.25</v>
      </c>
      <c r="Y427">
        <v>222</v>
      </c>
      <c r="Z427">
        <v>1019.84</v>
      </c>
      <c r="AA427">
        <v>172000</v>
      </c>
      <c r="AB427">
        <v>58000</v>
      </c>
      <c r="AJ427" t="s">
        <v>141</v>
      </c>
      <c r="AK427" s="16">
        <v>44007</v>
      </c>
      <c r="AL427">
        <v>437.9</v>
      </c>
      <c r="AM427">
        <v>455.75</v>
      </c>
      <c r="AN427">
        <v>433.8</v>
      </c>
      <c r="AO427">
        <v>453.5</v>
      </c>
      <c r="AP427">
        <v>139</v>
      </c>
      <c r="AQ427">
        <v>617.54999999999995</v>
      </c>
      <c r="AR427">
        <v>114000</v>
      </c>
      <c r="AS427">
        <v>-1000</v>
      </c>
      <c r="BA427" t="s">
        <v>141</v>
      </c>
      <c r="BB427" s="16">
        <v>44007</v>
      </c>
      <c r="BC427">
        <v>445.4</v>
      </c>
      <c r="BD427">
        <v>451.2</v>
      </c>
      <c r="BE427">
        <v>432.95</v>
      </c>
      <c r="BF427">
        <v>435.05</v>
      </c>
      <c r="BG427">
        <v>101</v>
      </c>
      <c r="BH427">
        <v>445.33</v>
      </c>
      <c r="BI427">
        <v>115000</v>
      </c>
      <c r="BJ427">
        <v>25000</v>
      </c>
      <c r="BR427" t="s">
        <v>141</v>
      </c>
      <c r="BS427" s="16">
        <v>44007</v>
      </c>
      <c r="BT427">
        <v>457</v>
      </c>
      <c r="BU427">
        <v>457</v>
      </c>
      <c r="BV427">
        <v>439</v>
      </c>
      <c r="BW427">
        <v>440.1</v>
      </c>
      <c r="BX427">
        <v>55</v>
      </c>
      <c r="BY427">
        <v>243.85</v>
      </c>
      <c r="BZ427">
        <v>90000</v>
      </c>
      <c r="CA427">
        <v>12000</v>
      </c>
    </row>
    <row r="428" spans="2:79" x14ac:dyDescent="0.3">
      <c r="B428" t="s">
        <v>141</v>
      </c>
      <c r="C428" s="16">
        <v>44042</v>
      </c>
      <c r="D428">
        <v>461.15</v>
      </c>
      <c r="E428">
        <v>461.15</v>
      </c>
      <c r="F428">
        <v>445.5</v>
      </c>
      <c r="G428">
        <v>446.7</v>
      </c>
      <c r="H428">
        <v>10</v>
      </c>
      <c r="I428">
        <v>44.96</v>
      </c>
      <c r="J428">
        <v>8000</v>
      </c>
      <c r="K428">
        <v>5000</v>
      </c>
      <c r="S428" t="s">
        <v>141</v>
      </c>
      <c r="T428" s="16">
        <v>44042</v>
      </c>
      <c r="U428">
        <v>462.15</v>
      </c>
      <c r="V428">
        <v>462.15</v>
      </c>
      <c r="W428">
        <v>462.15</v>
      </c>
      <c r="X428">
        <v>465.5</v>
      </c>
      <c r="Y428">
        <v>1</v>
      </c>
      <c r="Z428">
        <v>4.62</v>
      </c>
      <c r="AA428">
        <v>3000</v>
      </c>
      <c r="AB428">
        <v>0</v>
      </c>
      <c r="AJ428" t="s">
        <v>141</v>
      </c>
      <c r="AK428" s="16">
        <v>44042</v>
      </c>
      <c r="AL428">
        <v>0</v>
      </c>
      <c r="AM428">
        <v>0</v>
      </c>
      <c r="AN428">
        <v>0</v>
      </c>
      <c r="AO428">
        <v>458.55</v>
      </c>
      <c r="AP428">
        <v>0</v>
      </c>
      <c r="AQ428">
        <v>0</v>
      </c>
      <c r="AR428">
        <v>3000</v>
      </c>
      <c r="AS428">
        <v>0</v>
      </c>
      <c r="BA428" t="s">
        <v>141</v>
      </c>
      <c r="BB428" s="16">
        <v>44042</v>
      </c>
      <c r="BC428">
        <v>0</v>
      </c>
      <c r="BD428">
        <v>0</v>
      </c>
      <c r="BE428">
        <v>0</v>
      </c>
      <c r="BF428">
        <v>440.3</v>
      </c>
      <c r="BG428">
        <v>0</v>
      </c>
      <c r="BH428">
        <v>0</v>
      </c>
      <c r="BI428">
        <v>3000</v>
      </c>
      <c r="BJ428">
        <v>0</v>
      </c>
      <c r="BR428" t="s">
        <v>141</v>
      </c>
      <c r="BS428" s="16">
        <v>44042</v>
      </c>
      <c r="BT428">
        <v>442.8</v>
      </c>
      <c r="BU428">
        <v>442.8</v>
      </c>
      <c r="BV428">
        <v>439.75</v>
      </c>
      <c r="BW428">
        <v>445.7</v>
      </c>
      <c r="BX428">
        <v>3</v>
      </c>
      <c r="BY428">
        <v>13.25</v>
      </c>
      <c r="BZ428">
        <v>3000</v>
      </c>
      <c r="CA428">
        <v>1000</v>
      </c>
    </row>
    <row r="429" spans="2:79" x14ac:dyDescent="0.3">
      <c r="B429" t="s">
        <v>142</v>
      </c>
      <c r="C429" s="16">
        <v>43979</v>
      </c>
      <c r="D429">
        <v>185.7</v>
      </c>
      <c r="E429">
        <v>190.25</v>
      </c>
      <c r="F429">
        <v>185.7</v>
      </c>
      <c r="G429">
        <v>188.95</v>
      </c>
      <c r="H429">
        <v>2690</v>
      </c>
      <c r="I429">
        <v>16231.31</v>
      </c>
      <c r="J429">
        <v>20528000</v>
      </c>
      <c r="K429">
        <v>-4422400</v>
      </c>
      <c r="S429" t="s">
        <v>142</v>
      </c>
      <c r="T429" s="16">
        <v>43979</v>
      </c>
      <c r="U429">
        <v>184.1</v>
      </c>
      <c r="V429">
        <v>191.25</v>
      </c>
      <c r="W429">
        <v>183.1</v>
      </c>
      <c r="X429">
        <v>188.25</v>
      </c>
      <c r="Y429">
        <v>1719</v>
      </c>
      <c r="Z429">
        <v>10355.74</v>
      </c>
      <c r="AA429">
        <v>24950400</v>
      </c>
      <c r="AB429">
        <v>419200</v>
      </c>
      <c r="AJ429" t="s">
        <v>142</v>
      </c>
      <c r="AK429" s="16">
        <v>43979</v>
      </c>
      <c r="AL429">
        <v>184.05</v>
      </c>
      <c r="AM429">
        <v>185.8</v>
      </c>
      <c r="AN429">
        <v>182.75</v>
      </c>
      <c r="AO429">
        <v>184.7</v>
      </c>
      <c r="AP429">
        <v>1794</v>
      </c>
      <c r="AQ429">
        <v>10577.2</v>
      </c>
      <c r="AR429">
        <v>24531200</v>
      </c>
      <c r="AS429">
        <v>505600</v>
      </c>
      <c r="BA429" t="s">
        <v>142</v>
      </c>
      <c r="BB429" s="16">
        <v>43979</v>
      </c>
      <c r="BC429">
        <v>183.25</v>
      </c>
      <c r="BD429">
        <v>185.2</v>
      </c>
      <c r="BE429">
        <v>178.8</v>
      </c>
      <c r="BF429">
        <v>184.6</v>
      </c>
      <c r="BG429">
        <v>1225</v>
      </c>
      <c r="BH429">
        <v>7172.47</v>
      </c>
      <c r="BI429">
        <v>24025600</v>
      </c>
      <c r="BJ429">
        <v>374400</v>
      </c>
      <c r="BR429" t="s">
        <v>142</v>
      </c>
      <c r="BS429" s="16">
        <v>43979</v>
      </c>
      <c r="BT429">
        <v>183.45</v>
      </c>
      <c r="BU429">
        <v>185.3</v>
      </c>
      <c r="BV429">
        <v>179.5</v>
      </c>
      <c r="BW429">
        <v>182.55</v>
      </c>
      <c r="BX429">
        <v>2768</v>
      </c>
      <c r="BY429">
        <v>16173.58</v>
      </c>
      <c r="BZ429">
        <v>23651200</v>
      </c>
      <c r="CA429">
        <v>547200</v>
      </c>
    </row>
    <row r="430" spans="2:79" x14ac:dyDescent="0.3">
      <c r="B430" t="s">
        <v>142</v>
      </c>
      <c r="C430" s="16">
        <v>44007</v>
      </c>
      <c r="D430">
        <v>187.05</v>
      </c>
      <c r="E430">
        <v>190.75</v>
      </c>
      <c r="F430">
        <v>187.05</v>
      </c>
      <c r="G430">
        <v>189.4</v>
      </c>
      <c r="H430">
        <v>1859</v>
      </c>
      <c r="I430">
        <v>11244.15</v>
      </c>
      <c r="J430">
        <v>5945600</v>
      </c>
      <c r="K430">
        <v>5113600</v>
      </c>
      <c r="S430" t="s">
        <v>142</v>
      </c>
      <c r="T430" s="16">
        <v>44007</v>
      </c>
      <c r="U430">
        <v>183.95</v>
      </c>
      <c r="V430">
        <v>191.6</v>
      </c>
      <c r="W430">
        <v>183.95</v>
      </c>
      <c r="X430">
        <v>188.8</v>
      </c>
      <c r="Y430">
        <v>213</v>
      </c>
      <c r="Z430">
        <v>1287.81</v>
      </c>
      <c r="AA430">
        <v>832000</v>
      </c>
      <c r="AB430">
        <v>236800</v>
      </c>
      <c r="AJ430" t="s">
        <v>142</v>
      </c>
      <c r="AK430" s="16">
        <v>44007</v>
      </c>
      <c r="AL430">
        <v>183.95</v>
      </c>
      <c r="AM430">
        <v>186.2</v>
      </c>
      <c r="AN430">
        <v>183.1</v>
      </c>
      <c r="AO430">
        <v>185.2</v>
      </c>
      <c r="AP430">
        <v>171</v>
      </c>
      <c r="AQ430">
        <v>1009.01</v>
      </c>
      <c r="AR430">
        <v>595200</v>
      </c>
      <c r="AS430">
        <v>195200</v>
      </c>
      <c r="BA430" t="s">
        <v>142</v>
      </c>
      <c r="BB430" s="16">
        <v>44007</v>
      </c>
      <c r="BC430">
        <v>181.4</v>
      </c>
      <c r="BD430">
        <v>185.3</v>
      </c>
      <c r="BE430">
        <v>179.6</v>
      </c>
      <c r="BF430">
        <v>185.15</v>
      </c>
      <c r="BG430">
        <v>72</v>
      </c>
      <c r="BH430">
        <v>422.28</v>
      </c>
      <c r="BI430">
        <v>400000</v>
      </c>
      <c r="BJ430">
        <v>64000</v>
      </c>
      <c r="BR430" t="s">
        <v>142</v>
      </c>
      <c r="BS430" s="16">
        <v>44007</v>
      </c>
      <c r="BT430">
        <v>184.6</v>
      </c>
      <c r="BU430">
        <v>185.45</v>
      </c>
      <c r="BV430">
        <v>180.4</v>
      </c>
      <c r="BW430">
        <v>182.9</v>
      </c>
      <c r="BX430">
        <v>120</v>
      </c>
      <c r="BY430">
        <v>702.66</v>
      </c>
      <c r="BZ430">
        <v>336000</v>
      </c>
      <c r="CA430">
        <v>102400</v>
      </c>
    </row>
    <row r="431" spans="2:79" x14ac:dyDescent="0.3">
      <c r="B431" t="s">
        <v>142</v>
      </c>
      <c r="C431" s="16">
        <v>44042</v>
      </c>
      <c r="D431">
        <v>190.1</v>
      </c>
      <c r="E431">
        <v>190.1</v>
      </c>
      <c r="F431">
        <v>190.1</v>
      </c>
      <c r="G431">
        <v>190.5</v>
      </c>
      <c r="H431">
        <v>2</v>
      </c>
      <c r="I431">
        <v>12.14</v>
      </c>
      <c r="J431">
        <v>6400</v>
      </c>
      <c r="K431">
        <v>0</v>
      </c>
      <c r="S431" t="s">
        <v>142</v>
      </c>
      <c r="T431" s="16">
        <v>44042</v>
      </c>
      <c r="U431">
        <v>0</v>
      </c>
      <c r="V431">
        <v>0</v>
      </c>
      <c r="W431">
        <v>0</v>
      </c>
      <c r="X431">
        <v>190.8</v>
      </c>
      <c r="Y431">
        <v>0</v>
      </c>
      <c r="Z431">
        <v>0</v>
      </c>
      <c r="AA431">
        <v>6400</v>
      </c>
      <c r="AB431">
        <v>0</v>
      </c>
      <c r="AJ431" t="s">
        <v>142</v>
      </c>
      <c r="AK431" s="16">
        <v>44042</v>
      </c>
      <c r="AL431">
        <v>186.2</v>
      </c>
      <c r="AM431">
        <v>186.2</v>
      </c>
      <c r="AN431">
        <v>186.2</v>
      </c>
      <c r="AO431">
        <v>186.65</v>
      </c>
      <c r="AP431">
        <v>1</v>
      </c>
      <c r="AQ431">
        <v>5.95</v>
      </c>
      <c r="AR431">
        <v>6400</v>
      </c>
      <c r="AS431">
        <v>-3200</v>
      </c>
      <c r="BA431" t="s">
        <v>142</v>
      </c>
      <c r="BB431" s="16">
        <v>44042</v>
      </c>
      <c r="BC431">
        <v>0</v>
      </c>
      <c r="BD431">
        <v>0</v>
      </c>
      <c r="BE431">
        <v>0</v>
      </c>
      <c r="BF431">
        <v>186.1</v>
      </c>
      <c r="BG431">
        <v>0</v>
      </c>
      <c r="BH431">
        <v>0</v>
      </c>
      <c r="BI431">
        <v>9600</v>
      </c>
      <c r="BJ431">
        <v>0</v>
      </c>
      <c r="BR431" t="s">
        <v>142</v>
      </c>
      <c r="BS431" s="16">
        <v>44042</v>
      </c>
      <c r="BT431">
        <v>0</v>
      </c>
      <c r="BU431">
        <v>0</v>
      </c>
      <c r="BV431">
        <v>0</v>
      </c>
      <c r="BW431">
        <v>183.9</v>
      </c>
      <c r="BX431">
        <v>0</v>
      </c>
      <c r="BY431">
        <v>0</v>
      </c>
      <c r="BZ431">
        <v>9600</v>
      </c>
      <c r="CA431">
        <v>0</v>
      </c>
    </row>
    <row r="432" spans="2:79" x14ac:dyDescent="0.3">
      <c r="B432" t="s">
        <v>143</v>
      </c>
      <c r="C432" s="16">
        <v>43979</v>
      </c>
      <c r="D432">
        <v>26.7</v>
      </c>
      <c r="E432">
        <v>27.05</v>
      </c>
      <c r="F432">
        <v>26.1</v>
      </c>
      <c r="G432">
        <v>26.7</v>
      </c>
      <c r="H432">
        <v>671</v>
      </c>
      <c r="I432">
        <v>1570.06</v>
      </c>
      <c r="J432">
        <v>21190400</v>
      </c>
      <c r="K432">
        <v>-1038400</v>
      </c>
      <c r="S432" t="s">
        <v>143</v>
      </c>
      <c r="T432" s="16">
        <v>43979</v>
      </c>
      <c r="U432">
        <v>27.15</v>
      </c>
      <c r="V432">
        <v>27.65</v>
      </c>
      <c r="W432">
        <v>26.9</v>
      </c>
      <c r="X432">
        <v>27</v>
      </c>
      <c r="Y432">
        <v>425</v>
      </c>
      <c r="Z432">
        <v>1016.49</v>
      </c>
      <c r="AA432">
        <v>22228800</v>
      </c>
      <c r="AB432">
        <v>-1258400</v>
      </c>
      <c r="AJ432" t="s">
        <v>143</v>
      </c>
      <c r="AK432" s="16">
        <v>43979</v>
      </c>
      <c r="AL432">
        <v>27.25</v>
      </c>
      <c r="AM432">
        <v>27.65</v>
      </c>
      <c r="AN432">
        <v>27.15</v>
      </c>
      <c r="AO432">
        <v>27.3</v>
      </c>
      <c r="AP432">
        <v>470</v>
      </c>
      <c r="AQ432">
        <v>1130.4100000000001</v>
      </c>
      <c r="AR432">
        <v>23487200</v>
      </c>
      <c r="AS432">
        <v>-598400</v>
      </c>
      <c r="BA432" t="s">
        <v>143</v>
      </c>
      <c r="BB432" s="16">
        <v>43979</v>
      </c>
      <c r="BC432">
        <v>27.8</v>
      </c>
      <c r="BD432">
        <v>28.05</v>
      </c>
      <c r="BE432">
        <v>27.2</v>
      </c>
      <c r="BF432">
        <v>27.5</v>
      </c>
      <c r="BG432">
        <v>1102</v>
      </c>
      <c r="BH432">
        <v>2686.96</v>
      </c>
      <c r="BI432">
        <v>24085600</v>
      </c>
      <c r="BJ432">
        <v>-3379200</v>
      </c>
      <c r="BR432" t="s">
        <v>143</v>
      </c>
      <c r="BS432" s="16">
        <v>43979</v>
      </c>
      <c r="BT432">
        <v>28.75</v>
      </c>
      <c r="BU432">
        <v>28.75</v>
      </c>
      <c r="BV432">
        <v>26.9</v>
      </c>
      <c r="BW432">
        <v>27.7</v>
      </c>
      <c r="BX432">
        <v>1048</v>
      </c>
      <c r="BY432">
        <v>2559.71</v>
      </c>
      <c r="BZ432">
        <v>27464800</v>
      </c>
      <c r="CA432">
        <v>-941600</v>
      </c>
    </row>
    <row r="433" spans="2:79" x14ac:dyDescent="0.3">
      <c r="B433" t="s">
        <v>507</v>
      </c>
      <c r="C433" s="16">
        <v>43979</v>
      </c>
      <c r="D433">
        <v>152.69999999999999</v>
      </c>
      <c r="E433">
        <v>165.6</v>
      </c>
      <c r="F433">
        <v>151.44999999999999</v>
      </c>
      <c r="G433">
        <v>163.19999999999999</v>
      </c>
      <c r="H433">
        <v>16696</v>
      </c>
      <c r="I433">
        <v>45514.99</v>
      </c>
      <c r="J433">
        <v>22712000</v>
      </c>
      <c r="K433">
        <v>-1331100</v>
      </c>
      <c r="S433" t="s">
        <v>507</v>
      </c>
      <c r="T433" s="16">
        <v>43979</v>
      </c>
      <c r="U433">
        <v>154.94999999999999</v>
      </c>
      <c r="V433">
        <v>159.80000000000001</v>
      </c>
      <c r="W433">
        <v>152</v>
      </c>
      <c r="X433">
        <v>153.44999999999999</v>
      </c>
      <c r="Y433">
        <v>7016</v>
      </c>
      <c r="Z433">
        <v>18678.099999999999</v>
      </c>
      <c r="AA433">
        <v>24043100</v>
      </c>
      <c r="AB433">
        <v>-651100</v>
      </c>
      <c r="AJ433" t="s">
        <v>507</v>
      </c>
      <c r="AK433" s="16">
        <v>43979</v>
      </c>
      <c r="AL433">
        <v>151.1</v>
      </c>
      <c r="AM433">
        <v>154.94999999999999</v>
      </c>
      <c r="AN433">
        <v>150</v>
      </c>
      <c r="AO433">
        <v>153.9</v>
      </c>
      <c r="AP433">
        <v>5387</v>
      </c>
      <c r="AQ433">
        <v>14016.23</v>
      </c>
      <c r="AR433">
        <v>24694200</v>
      </c>
      <c r="AS433">
        <v>-452200</v>
      </c>
      <c r="BA433" t="s">
        <v>507</v>
      </c>
      <c r="BB433" s="16">
        <v>43979</v>
      </c>
      <c r="BC433">
        <v>152</v>
      </c>
      <c r="BD433">
        <v>156</v>
      </c>
      <c r="BE433">
        <v>147.75</v>
      </c>
      <c r="BF433">
        <v>150.6</v>
      </c>
      <c r="BG433">
        <v>7840</v>
      </c>
      <c r="BH433">
        <v>20302.900000000001</v>
      </c>
      <c r="BI433">
        <v>25146400</v>
      </c>
      <c r="BJ433">
        <v>-59500</v>
      </c>
      <c r="BR433" t="s">
        <v>507</v>
      </c>
      <c r="BS433" s="16">
        <v>43979</v>
      </c>
      <c r="BT433">
        <v>163.5</v>
      </c>
      <c r="BU433">
        <v>164.4</v>
      </c>
      <c r="BV433">
        <v>148</v>
      </c>
      <c r="BW433">
        <v>149.25</v>
      </c>
      <c r="BX433">
        <v>10900</v>
      </c>
      <c r="BY433">
        <v>28370.68</v>
      </c>
      <c r="BZ433">
        <v>25205900</v>
      </c>
      <c r="CA433">
        <v>-2255900</v>
      </c>
    </row>
    <row r="434" spans="2:79" x14ac:dyDescent="0.3">
      <c r="B434" t="s">
        <v>507</v>
      </c>
      <c r="C434" s="16">
        <v>44007</v>
      </c>
      <c r="D434">
        <v>152.25</v>
      </c>
      <c r="E434">
        <v>165.75</v>
      </c>
      <c r="F434">
        <v>152.25</v>
      </c>
      <c r="G434">
        <v>163.75</v>
      </c>
      <c r="H434">
        <v>4735</v>
      </c>
      <c r="I434">
        <v>12959.68</v>
      </c>
      <c r="J434">
        <v>6310400</v>
      </c>
      <c r="K434">
        <v>4171800</v>
      </c>
      <c r="S434" t="s">
        <v>507</v>
      </c>
      <c r="T434" s="16">
        <v>44007</v>
      </c>
      <c r="U434">
        <v>154.75</v>
      </c>
      <c r="V434">
        <v>160.19999999999999</v>
      </c>
      <c r="W434">
        <v>152.6</v>
      </c>
      <c r="X434">
        <v>153.65</v>
      </c>
      <c r="Y434">
        <v>1285</v>
      </c>
      <c r="Z434">
        <v>3445.06</v>
      </c>
      <c r="AA434">
        <v>2138600</v>
      </c>
      <c r="AB434">
        <v>802400</v>
      </c>
      <c r="AJ434" t="s">
        <v>507</v>
      </c>
      <c r="AK434" s="16">
        <v>44007</v>
      </c>
      <c r="AL434">
        <v>150.80000000000001</v>
      </c>
      <c r="AM434">
        <v>155.19999999999999</v>
      </c>
      <c r="AN434">
        <v>150.65</v>
      </c>
      <c r="AO434">
        <v>154.19999999999999</v>
      </c>
      <c r="AP434">
        <v>848</v>
      </c>
      <c r="AQ434">
        <v>2215.7399999999998</v>
      </c>
      <c r="AR434">
        <v>1336200</v>
      </c>
      <c r="AS434">
        <v>591600</v>
      </c>
      <c r="BA434" t="s">
        <v>507</v>
      </c>
      <c r="BB434" s="16">
        <v>44007</v>
      </c>
      <c r="BC434">
        <v>152.69999999999999</v>
      </c>
      <c r="BD434">
        <v>156.4</v>
      </c>
      <c r="BE434">
        <v>148.5</v>
      </c>
      <c r="BF434">
        <v>151.15</v>
      </c>
      <c r="BG434">
        <v>722</v>
      </c>
      <c r="BH434">
        <v>1870.07</v>
      </c>
      <c r="BI434">
        <v>744600</v>
      </c>
      <c r="BJ434">
        <v>249900</v>
      </c>
      <c r="BR434" t="s">
        <v>507</v>
      </c>
      <c r="BS434" s="16">
        <v>44007</v>
      </c>
      <c r="BT434">
        <v>162.4</v>
      </c>
      <c r="BU434">
        <v>164.55</v>
      </c>
      <c r="BV434">
        <v>148.55000000000001</v>
      </c>
      <c r="BW434">
        <v>149.44999999999999</v>
      </c>
      <c r="BX434">
        <v>397</v>
      </c>
      <c r="BY434">
        <v>1036.29</v>
      </c>
      <c r="BZ434">
        <v>494700</v>
      </c>
      <c r="CA434">
        <v>0</v>
      </c>
    </row>
    <row r="435" spans="2:79" x14ac:dyDescent="0.3">
      <c r="B435" t="s">
        <v>507</v>
      </c>
      <c r="C435" s="16">
        <v>44042</v>
      </c>
      <c r="D435">
        <v>158</v>
      </c>
      <c r="E435">
        <v>158.9</v>
      </c>
      <c r="F435">
        <v>158</v>
      </c>
      <c r="G435">
        <v>164.55</v>
      </c>
      <c r="H435">
        <v>4</v>
      </c>
      <c r="I435">
        <v>18.989999999999998</v>
      </c>
      <c r="J435">
        <v>15000</v>
      </c>
      <c r="K435">
        <v>0</v>
      </c>
      <c r="S435" t="s">
        <v>507</v>
      </c>
      <c r="T435" s="16">
        <v>44042</v>
      </c>
      <c r="U435">
        <v>152.4</v>
      </c>
      <c r="V435">
        <v>158</v>
      </c>
      <c r="W435">
        <v>152</v>
      </c>
      <c r="X435">
        <v>152</v>
      </c>
      <c r="Y435">
        <v>4</v>
      </c>
      <c r="Z435">
        <v>18.61</v>
      </c>
      <c r="AA435">
        <v>15000</v>
      </c>
      <c r="AB435">
        <v>3000</v>
      </c>
      <c r="AJ435" t="s">
        <v>507</v>
      </c>
      <c r="AK435" s="16">
        <v>44042</v>
      </c>
      <c r="AL435">
        <v>153</v>
      </c>
      <c r="AM435">
        <v>153</v>
      </c>
      <c r="AN435">
        <v>152.4</v>
      </c>
      <c r="AO435">
        <v>152.4</v>
      </c>
      <c r="AP435">
        <v>2</v>
      </c>
      <c r="AQ435">
        <v>9.16</v>
      </c>
      <c r="AR435">
        <v>12000</v>
      </c>
      <c r="AS435">
        <v>3000</v>
      </c>
      <c r="BA435" t="s">
        <v>507</v>
      </c>
      <c r="BB435" s="16">
        <v>44042</v>
      </c>
      <c r="BC435">
        <v>155.44999999999999</v>
      </c>
      <c r="BD435">
        <v>155.44999999999999</v>
      </c>
      <c r="BE435">
        <v>155.44999999999999</v>
      </c>
      <c r="BF435">
        <v>151.65</v>
      </c>
      <c r="BG435">
        <v>1</v>
      </c>
      <c r="BH435">
        <v>4.66</v>
      </c>
      <c r="BI435">
        <v>9000</v>
      </c>
      <c r="BJ435">
        <v>3000</v>
      </c>
      <c r="BR435" t="s">
        <v>507</v>
      </c>
      <c r="BS435" s="16">
        <v>44042</v>
      </c>
      <c r="BT435">
        <v>154</v>
      </c>
      <c r="BU435">
        <v>154</v>
      </c>
      <c r="BV435">
        <v>150.35</v>
      </c>
      <c r="BW435">
        <v>150.35</v>
      </c>
      <c r="BX435">
        <v>2</v>
      </c>
      <c r="BY435">
        <v>9.1300000000000008</v>
      </c>
      <c r="BZ435">
        <v>6000</v>
      </c>
      <c r="CA435">
        <v>6000</v>
      </c>
    </row>
    <row r="436" spans="2:79" x14ac:dyDescent="0.3">
      <c r="C436" s="16"/>
      <c r="T436" s="16"/>
      <c r="AK436" s="16"/>
      <c r="BB436" s="16"/>
      <c r="BS436" s="16"/>
    </row>
  </sheetData>
  <dataConsolidate/>
  <mergeCells count="10">
    <mergeCell ref="CD1:CG1"/>
    <mergeCell ref="BR1:CA1"/>
    <mergeCell ref="B1:K1"/>
    <mergeCell ref="S1:AB1"/>
    <mergeCell ref="AJ1:AS1"/>
    <mergeCell ref="BA1:BJ1"/>
    <mergeCell ref="N1:Q1"/>
    <mergeCell ref="AE1:AH1"/>
    <mergeCell ref="AV1:AY1"/>
    <mergeCell ref="BM1:BP1"/>
  </mergeCell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AA146"/>
  <sheetViews>
    <sheetView zoomScale="90" zoomScaleNormal="90" workbookViewId="0">
      <pane xSplit="1" ySplit="2" topLeftCell="B3" activePane="bottomRight" state="frozen"/>
      <selection activeCell="N7" sqref="N7"/>
      <selection pane="topRight" activeCell="N7" sqref="N7"/>
      <selection pane="bottomLeft" activeCell="N7" sqref="N7"/>
      <selection pane="bottomRight"/>
    </sheetView>
  </sheetViews>
  <sheetFormatPr defaultRowHeight="14.4" x14ac:dyDescent="0.3"/>
  <cols>
    <col min="1" max="1" width="14.5546875" bestFit="1" customWidth="1"/>
    <col min="2" max="2" width="3.44140625" customWidth="1"/>
    <col min="3" max="3" width="6.109375" customWidth="1"/>
    <col min="4" max="4" width="5.6640625" customWidth="1"/>
    <col min="5" max="6" width="6.109375" customWidth="1"/>
    <col min="7" max="7" width="8.6640625" customWidth="1"/>
    <col min="8" max="8" width="7.5546875" customWidth="1"/>
    <col min="9" max="9" width="7.88671875" customWidth="1"/>
    <col min="10" max="10" width="7.33203125" customWidth="1"/>
    <col min="11" max="11" width="5.6640625" customWidth="1"/>
    <col min="12" max="12" width="5.88671875" customWidth="1"/>
    <col min="13" max="13" width="5.33203125" customWidth="1"/>
    <col min="14" max="14" width="9.88671875" customWidth="1"/>
    <col min="15" max="15" width="10.109375" customWidth="1"/>
    <col min="16" max="16" width="9.88671875" customWidth="1"/>
    <col min="17" max="17" width="10.33203125" customWidth="1"/>
    <col min="18" max="18" width="4.33203125" customWidth="1"/>
    <col min="19" max="19" width="6.88671875" customWidth="1"/>
    <col min="20" max="20" width="7.109375" customWidth="1"/>
    <col min="21" max="21" width="6.6640625" customWidth="1"/>
    <col min="22" max="22" width="7.44140625" customWidth="1"/>
    <col min="23" max="23" width="7.33203125" customWidth="1"/>
    <col min="24" max="24" width="5.6640625" customWidth="1"/>
    <col min="25" max="25" width="5.5546875" customWidth="1"/>
    <col min="26" max="26" width="6.109375" customWidth="1"/>
    <col min="27" max="27" width="7.109375" customWidth="1"/>
  </cols>
  <sheetData>
    <row r="1" spans="1:27" ht="15.6" x14ac:dyDescent="0.3">
      <c r="C1" s="87"/>
      <c r="D1" s="87"/>
      <c r="E1" s="87"/>
      <c r="F1" s="87"/>
      <c r="G1" s="87" t="s">
        <v>182</v>
      </c>
      <c r="H1" s="87"/>
      <c r="I1" s="87"/>
      <c r="J1" s="87"/>
      <c r="K1" s="1"/>
      <c r="L1" s="1"/>
      <c r="M1" s="1"/>
      <c r="N1" s="87" t="s">
        <v>218</v>
      </c>
      <c r="O1" s="87"/>
      <c r="P1" s="87"/>
      <c r="Q1" s="87"/>
      <c r="S1" s="87" t="s">
        <v>219</v>
      </c>
      <c r="T1" s="87"/>
      <c r="U1" s="87"/>
      <c r="V1" s="87"/>
      <c r="W1" s="87"/>
    </row>
    <row r="2" spans="1:27" ht="15.6" x14ac:dyDescent="0.3">
      <c r="A2" s="1" t="s">
        <v>0</v>
      </c>
      <c r="C2" s="2" t="s">
        <v>1</v>
      </c>
      <c r="D2" s="2" t="s">
        <v>2</v>
      </c>
      <c r="E2" s="2" t="s">
        <v>3</v>
      </c>
      <c r="F2" s="2" t="s">
        <v>149</v>
      </c>
      <c r="G2" s="2" t="s">
        <v>220</v>
      </c>
      <c r="H2" s="2" t="s">
        <v>221</v>
      </c>
      <c r="I2" s="2" t="s">
        <v>222</v>
      </c>
      <c r="J2" s="2" t="s">
        <v>223</v>
      </c>
      <c r="K2" s="2" t="s">
        <v>1</v>
      </c>
      <c r="L2" s="2" t="s">
        <v>2</v>
      </c>
      <c r="M2" s="2" t="s">
        <v>3</v>
      </c>
      <c r="N2" s="2" t="s">
        <v>1</v>
      </c>
      <c r="O2" s="2" t="s">
        <v>2</v>
      </c>
      <c r="P2" s="2" t="s">
        <v>3</v>
      </c>
      <c r="Q2" s="2" t="s">
        <v>149</v>
      </c>
      <c r="S2" s="2" t="s">
        <v>1</v>
      </c>
      <c r="T2" s="2" t="s">
        <v>2</v>
      </c>
      <c r="U2" s="2" t="s">
        <v>3</v>
      </c>
      <c r="V2" s="2" t="s">
        <v>149</v>
      </c>
      <c r="W2" s="2" t="s">
        <v>150</v>
      </c>
      <c r="X2" s="2" t="s">
        <v>1</v>
      </c>
      <c r="Y2" s="2" t="s">
        <v>2</v>
      </c>
      <c r="Z2" s="2" t="s">
        <v>3</v>
      </c>
      <c r="AA2" s="2" t="s">
        <v>149</v>
      </c>
    </row>
    <row r="3" spans="1:27" x14ac:dyDescent="0.3">
      <c r="A3" s="137" t="str">
        <f>'NSE All Day'!A3</f>
        <v>ACC</v>
      </c>
      <c r="C3" s="137" t="str">
        <f>IF('NSE OI Data'!G3&gt;='NSE OI Data'!H3,"Y","N")</f>
        <v>Y</v>
      </c>
      <c r="D3" s="137" t="str">
        <f>IF('NSE OI Data'!H3&gt;='NSE OI Data'!I3,"Y","N")</f>
        <v>N</v>
      </c>
      <c r="E3" s="137" t="str">
        <f>IF('NSE OI Data'!I3&gt;='NSE OI Data'!J3,"Y","N")</f>
        <v>N</v>
      </c>
      <c r="F3" s="137" t="str">
        <f>IF('NSE OI Data'!J3&gt;='NSE OI Data'!K3,"Y","N")</f>
        <v>N</v>
      </c>
      <c r="G3" s="139">
        <f>('NSE OI Data'!G3-'NSE OI Data'!H3)/'NSE OI Data'!H3*100</f>
        <v>4.8636503810740566</v>
      </c>
      <c r="H3" s="139">
        <f>('NSE OI Data'!H3-'NSE OI Data'!I3)/'NSE OI Data'!I3*100</f>
        <v>-5.3064119143965627</v>
      </c>
      <c r="I3" s="139">
        <f>('NSE OI Data'!I3-'NSE OI Data'!J3)/'NSE OI Data'!J3*100</f>
        <v>-6.5348773735719581</v>
      </c>
      <c r="J3" s="139">
        <f>('NSE OI Data'!J3-'NSE OI Data'!K3)/'NSE OI Data'!K3*100</f>
        <v>-1.5205621472180624</v>
      </c>
      <c r="K3" s="137" t="str">
        <f t="shared" ref="K3:M3" si="0">IF(G3&gt;=H3,"Y","N")</f>
        <v>Y</v>
      </c>
      <c r="L3" s="137" t="str">
        <f t="shared" si="0"/>
        <v>Y</v>
      </c>
      <c r="M3" s="137" t="str">
        <f t="shared" si="0"/>
        <v>N</v>
      </c>
      <c r="N3" s="137">
        <f>'NSE OI Data'!G3-'NSE OI Data'!H3</f>
        <v>110400</v>
      </c>
      <c r="O3" s="137">
        <f>'NSE OI Data'!H3-'NSE OI Data'!I3</f>
        <v>-127200</v>
      </c>
      <c r="P3" s="137">
        <f>'NSE OI Data'!I3-'NSE OI Data'!J3</f>
        <v>-167600</v>
      </c>
      <c r="Q3" s="137">
        <f>'NSE OI Data'!J3-'NSE OI Data'!K3</f>
        <v>-39600</v>
      </c>
      <c r="S3" s="147">
        <f>('NSE OI Data'!G3/'NSE OI Data'!B3)*100</f>
        <v>13.937465438856551</v>
      </c>
      <c r="T3" s="147">
        <f>('NSE OI Data'!H3/'NSE OI Data'!C3)*100</f>
        <v>13.2910359196994</v>
      </c>
      <c r="U3" s="147">
        <f>('NSE OI Data'!I3/'NSE OI Data'!D3)*100</f>
        <v>14.035835148293508</v>
      </c>
      <c r="V3" s="147">
        <f>('NSE OI Data'!J3/'NSE OI Data'!E3)*100</f>
        <v>15.017190106724106</v>
      </c>
      <c r="W3" s="147">
        <f>('NSE OI Data'!K3/'NSE OI Data'!F3)*100</f>
        <v>15.24906156468265</v>
      </c>
      <c r="X3" s="137" t="str">
        <f>IF(S3&gt;=T3,"Y","N")</f>
        <v>Y</v>
      </c>
      <c r="Y3" s="137" t="str">
        <f t="shared" ref="Y3:AA3" si="1">IF(T3&gt;=U3,"Y","N")</f>
        <v>N</v>
      </c>
      <c r="Z3" s="137" t="str">
        <f t="shared" si="1"/>
        <v>N</v>
      </c>
      <c r="AA3" s="137" t="str">
        <f t="shared" si="1"/>
        <v>N</v>
      </c>
    </row>
    <row r="4" spans="1:27" x14ac:dyDescent="0.3">
      <c r="A4" s="137" t="str">
        <f>'NSE All Day'!A4</f>
        <v>ADANIENT</v>
      </c>
      <c r="C4" s="137" t="str">
        <f>IF('NSE OI Data'!G4&gt;='NSE OI Data'!H4,"Y","N")</f>
        <v>Y</v>
      </c>
      <c r="D4" s="137" t="str">
        <f>IF('NSE OI Data'!H4&gt;='NSE OI Data'!I4,"Y","N")</f>
        <v>Y</v>
      </c>
      <c r="E4" s="137" t="str">
        <f>IF('NSE OI Data'!I4&gt;='NSE OI Data'!J4,"Y","N")</f>
        <v>N</v>
      </c>
      <c r="F4" s="137" t="str">
        <f>IF('NSE OI Data'!J4&gt;='NSE OI Data'!K4,"Y","N")</f>
        <v>Y</v>
      </c>
      <c r="G4" s="139">
        <f>('NSE OI Data'!G4-'NSE OI Data'!H4)/'NSE OI Data'!H4*100</f>
        <v>5.75357336710693</v>
      </c>
      <c r="H4" s="139">
        <f>('NSE OI Data'!H4-'NSE OI Data'!I4)/'NSE OI Data'!I4*100</f>
        <v>0.14495379597753216</v>
      </c>
      <c r="I4" s="139">
        <f>('NSE OI Data'!I4-'NSE OI Data'!J4)/'NSE OI Data'!J4*100</f>
        <v>-0.77310320028766633</v>
      </c>
      <c r="J4" s="139">
        <f>('NSE OI Data'!J4-'NSE OI Data'!K4)/'NSE OI Data'!K4*100</f>
        <v>2.1675238795003673</v>
      </c>
      <c r="K4" s="137" t="str">
        <f t="shared" ref="K4:K67" si="2">IF(G4&gt;=H4,"Y","N")</f>
        <v>Y</v>
      </c>
      <c r="L4" s="137" t="str">
        <f t="shared" ref="L4:L67" si="3">IF(H4&gt;=I4,"Y","N")</f>
        <v>Y</v>
      </c>
      <c r="M4" s="137" t="str">
        <f t="shared" ref="M4:M67" si="4">IF(I4&gt;=J4,"Y","N")</f>
        <v>N</v>
      </c>
      <c r="N4" s="137">
        <f>'NSE OI Data'!G4-'NSE OI Data'!H4</f>
        <v>1272000</v>
      </c>
      <c r="O4" s="137">
        <f>'NSE OI Data'!H4-'NSE OI Data'!I4</f>
        <v>32000</v>
      </c>
      <c r="P4" s="137">
        <f>'NSE OI Data'!I4-'NSE OI Data'!J4</f>
        <v>-172000</v>
      </c>
      <c r="Q4" s="137">
        <f>'NSE OI Data'!J4-'NSE OI Data'!K4</f>
        <v>472000</v>
      </c>
      <c r="S4" s="147">
        <f>('NSE OI Data'!G4/'NSE OI Data'!B4)*100</f>
        <v>84.757252762948681</v>
      </c>
      <c r="T4" s="147">
        <f>('NSE OI Data'!H4/'NSE OI Data'!C4)*100</f>
        <v>80.145994186624009</v>
      </c>
      <c r="U4" s="147">
        <f>('NSE OI Data'!I4/'NSE OI Data'!D4)*100</f>
        <v>80.029987681559248</v>
      </c>
      <c r="V4" s="147">
        <f>('NSE OI Data'!J4/'NSE OI Data'!E4)*100</f>
        <v>80.653522646282397</v>
      </c>
      <c r="W4" s="147">
        <f>('NSE OI Data'!K4/'NSE OI Data'!F4)*100</f>
        <v>78.942426696577002</v>
      </c>
      <c r="X4" s="137" t="str">
        <f t="shared" ref="X4:X67" si="5">IF(S4&gt;=T4,"Y","N")</f>
        <v>Y</v>
      </c>
      <c r="Y4" s="137" t="str">
        <f t="shared" ref="Y4:Y67" si="6">IF(T4&gt;=U4,"Y","N")</f>
        <v>Y</v>
      </c>
      <c r="Z4" s="137" t="str">
        <f t="shared" ref="Z4:Z67" si="7">IF(U4&gt;=V4,"Y","N")</f>
        <v>N</v>
      </c>
      <c r="AA4" s="137" t="str">
        <f t="shared" ref="AA4:AA67" si="8">IF(V4&gt;=W4,"Y","N")</f>
        <v>Y</v>
      </c>
    </row>
    <row r="5" spans="1:27" x14ac:dyDescent="0.3">
      <c r="A5" s="137" t="str">
        <f>'NSE All Day'!A5</f>
        <v>ADANIPORTS</v>
      </c>
      <c r="C5" s="137" t="str">
        <f>IF('NSE OI Data'!G5&gt;='NSE OI Data'!H5,"Y","N")</f>
        <v>Y</v>
      </c>
      <c r="D5" s="137" t="str">
        <f>IF('NSE OI Data'!H5&gt;='NSE OI Data'!I5,"Y","N")</f>
        <v>N</v>
      </c>
      <c r="E5" s="137" t="str">
        <f>IF('NSE OI Data'!I5&gt;='NSE OI Data'!J5,"Y","N")</f>
        <v>N</v>
      </c>
      <c r="F5" s="137" t="str">
        <f>IF('NSE OI Data'!J5&gt;='NSE OI Data'!K5,"Y","N")</f>
        <v>Y</v>
      </c>
      <c r="G5" s="139">
        <f>('NSE OI Data'!G5-'NSE OI Data'!H5)/'NSE OI Data'!H5*100</f>
        <v>1.0442225392296718</v>
      </c>
      <c r="H5" s="139">
        <f>('NSE OI Data'!H5-'NSE OI Data'!I5)/'NSE OI Data'!I5*100</f>
        <v>-2.7577405393408054</v>
      </c>
      <c r="I5" s="139">
        <f>('NSE OI Data'!I5-'NSE OI Data'!J5)/'NSE OI Data'!J5*100</f>
        <v>-2.0117442366246192</v>
      </c>
      <c r="J5" s="139">
        <f>('NSE OI Data'!J5-'NSE OI Data'!K5)/'NSE OI Data'!K5*100</f>
        <v>10.12514220705347</v>
      </c>
      <c r="K5" s="137" t="str">
        <f t="shared" si="2"/>
        <v>Y</v>
      </c>
      <c r="L5" s="137" t="str">
        <f t="shared" si="3"/>
        <v>N</v>
      </c>
      <c r="M5" s="137" t="str">
        <f t="shared" si="4"/>
        <v>N</v>
      </c>
      <c r="N5" s="137">
        <f>'NSE OI Data'!G5-'NSE OI Data'!H5</f>
        <v>457500</v>
      </c>
      <c r="O5" s="137">
        <f>'NSE OI Data'!H5-'NSE OI Data'!I5</f>
        <v>-1242500</v>
      </c>
      <c r="P5" s="137">
        <f>'NSE OI Data'!I5-'NSE OI Data'!J5</f>
        <v>-925000</v>
      </c>
      <c r="Q5" s="137">
        <f>'NSE OI Data'!J5-'NSE OI Data'!K5</f>
        <v>4227500</v>
      </c>
      <c r="S5" s="147">
        <f>('NSE OI Data'!G5/'NSE OI Data'!B5)*100</f>
        <v>58.039801983980567</v>
      </c>
      <c r="T5" s="147">
        <f>('NSE OI Data'!H5/'NSE OI Data'!C5)*100</f>
        <v>57.440000551686211</v>
      </c>
      <c r="U5" s="147">
        <f>('NSE OI Data'!I5/'NSE OI Data'!D5)*100</f>
        <v>59.068969468900931</v>
      </c>
      <c r="V5" s="147">
        <f>('NSE OI Data'!J5/'NSE OI Data'!E5)*100</f>
        <v>60.281682747310292</v>
      </c>
      <c r="W5" s="147">
        <f>('NSE OI Data'!K5/'NSE OI Data'!F5)*100</f>
        <v>54.739255304634035</v>
      </c>
      <c r="X5" s="137" t="str">
        <f t="shared" si="5"/>
        <v>Y</v>
      </c>
      <c r="Y5" s="137" t="str">
        <f t="shared" si="6"/>
        <v>N</v>
      </c>
      <c r="Z5" s="137" t="str">
        <f t="shared" si="7"/>
        <v>N</v>
      </c>
      <c r="AA5" s="137" t="str">
        <f t="shared" si="8"/>
        <v>Y</v>
      </c>
    </row>
    <row r="6" spans="1:27" x14ac:dyDescent="0.3">
      <c r="A6" s="137" t="str">
        <f>'NSE All Day'!A6</f>
        <v>ADANIPOWER</v>
      </c>
      <c r="C6" s="137" t="str">
        <f>IF('NSE OI Data'!G6&gt;='NSE OI Data'!H6,"Y","N")</f>
        <v>N</v>
      </c>
      <c r="D6" s="137" t="str">
        <f>IF('NSE OI Data'!H6&gt;='NSE OI Data'!I6,"Y","N")</f>
        <v>N</v>
      </c>
      <c r="E6" s="137" t="str">
        <f>IF('NSE OI Data'!I6&gt;='NSE OI Data'!J6,"Y","N")</f>
        <v>N</v>
      </c>
      <c r="F6" s="137" t="str">
        <f>IF('NSE OI Data'!J6&gt;='NSE OI Data'!K6,"Y","N")</f>
        <v>Y</v>
      </c>
      <c r="G6" s="139">
        <f>('NSE OI Data'!G6-'NSE OI Data'!H6)/'NSE OI Data'!H6*100</f>
        <v>-0.30001363698349925</v>
      </c>
      <c r="H6" s="139">
        <f>('NSE OI Data'!H6-'NSE OI Data'!I6)/'NSE OI Data'!I6*100</f>
        <v>-5.0990034942409732</v>
      </c>
      <c r="I6" s="139">
        <f>('NSE OI Data'!I6-'NSE OI Data'!J6)/'NSE OI Data'!J6*100</f>
        <v>-1.4161775963255934</v>
      </c>
      <c r="J6" s="139">
        <f>('NSE OI Data'!J6-'NSE OI Data'!K6)/'NSE OI Data'!K6*100</f>
        <v>17.370470200658879</v>
      </c>
      <c r="K6" s="137" t="str">
        <f t="shared" si="2"/>
        <v>Y</v>
      </c>
      <c r="L6" s="137" t="str">
        <f t="shared" si="3"/>
        <v>N</v>
      </c>
      <c r="M6" s="137" t="str">
        <f t="shared" si="4"/>
        <v>N</v>
      </c>
      <c r="N6" s="137">
        <f>'NSE OI Data'!G6-'NSE OI Data'!H6</f>
        <v>-220000</v>
      </c>
      <c r="O6" s="137">
        <f>'NSE OI Data'!H6-'NSE OI Data'!I6</f>
        <v>-3940000</v>
      </c>
      <c r="P6" s="137">
        <f>'NSE OI Data'!I6-'NSE OI Data'!J6</f>
        <v>-1110000</v>
      </c>
      <c r="Q6" s="137">
        <f>'NSE OI Data'!J6-'NSE OI Data'!K6</f>
        <v>11600000</v>
      </c>
      <c r="S6" s="147">
        <f>('NSE OI Data'!G6/'NSE OI Data'!B6)*100</f>
        <v>75.736043551778238</v>
      </c>
      <c r="T6" s="147">
        <f>('NSE OI Data'!H6/'NSE OI Data'!C6)*100</f>
        <v>75.963945748213632</v>
      </c>
      <c r="U6" s="147">
        <f>('NSE OI Data'!I6/'NSE OI Data'!D6)*100</f>
        <v>80.045466902556498</v>
      </c>
      <c r="V6" s="147">
        <f>('NSE OI Data'!J6/'NSE OI Data'!E6)*100</f>
        <v>81.195337075480495</v>
      </c>
      <c r="W6" s="147">
        <f>('NSE OI Data'!K6/'NSE OI Data'!F6)*100</f>
        <v>69.17867580888732</v>
      </c>
      <c r="X6" s="137" t="str">
        <f t="shared" si="5"/>
        <v>N</v>
      </c>
      <c r="Y6" s="137" t="str">
        <f t="shared" si="6"/>
        <v>N</v>
      </c>
      <c r="Z6" s="137" t="str">
        <f t="shared" si="7"/>
        <v>N</v>
      </c>
      <c r="AA6" s="137" t="str">
        <f t="shared" si="8"/>
        <v>Y</v>
      </c>
    </row>
    <row r="7" spans="1:27" x14ac:dyDescent="0.3">
      <c r="A7" s="137" t="str">
        <f>'NSE All Day'!A7</f>
        <v>AMARAJABAT</v>
      </c>
      <c r="C7" s="137" t="str">
        <f>IF('NSE OI Data'!G7&gt;='NSE OI Data'!H7,"Y","N")</f>
        <v>N</v>
      </c>
      <c r="D7" s="137" t="str">
        <f>IF('NSE OI Data'!H7&gt;='NSE OI Data'!I7,"Y","N")</f>
        <v>Y</v>
      </c>
      <c r="E7" s="137" t="str">
        <f>IF('NSE OI Data'!I7&gt;='NSE OI Data'!J7,"Y","N")</f>
        <v>N</v>
      </c>
      <c r="F7" s="137" t="str">
        <f>IF('NSE OI Data'!J7&gt;='NSE OI Data'!K7,"Y","N")</f>
        <v>Y</v>
      </c>
      <c r="G7" s="139">
        <f>('NSE OI Data'!G7-'NSE OI Data'!H7)/'NSE OI Data'!H7*100</f>
        <v>-6.2711545693869875</v>
      </c>
      <c r="H7" s="139">
        <f>('NSE OI Data'!H7-'NSE OI Data'!I7)/'NSE OI Data'!I7*100</f>
        <v>14.083449533411994</v>
      </c>
      <c r="I7" s="139">
        <f>('NSE OI Data'!I7-'NSE OI Data'!J7)/'NSE OI Data'!J7*100</f>
        <v>-0.59707857980594947</v>
      </c>
      <c r="J7" s="139">
        <f>('NSE OI Data'!J7-'NSE OI Data'!K7)/'NSE OI Data'!K7*100</f>
        <v>4.4664736021385609</v>
      </c>
      <c r="K7" s="137" t="str">
        <f t="shared" si="2"/>
        <v>N</v>
      </c>
      <c r="L7" s="137" t="str">
        <f t="shared" si="3"/>
        <v>Y</v>
      </c>
      <c r="M7" s="137" t="str">
        <f t="shared" si="4"/>
        <v>N</v>
      </c>
      <c r="N7" s="137">
        <f>'NSE OI Data'!G7-'NSE OI Data'!H7</f>
        <v>-133400</v>
      </c>
      <c r="O7" s="137">
        <f>'NSE OI Data'!H7-'NSE OI Data'!I7</f>
        <v>262600</v>
      </c>
      <c r="P7" s="137">
        <f>'NSE OI Data'!I7-'NSE OI Data'!J7</f>
        <v>-11200</v>
      </c>
      <c r="Q7" s="137">
        <f>'NSE OI Data'!J7-'NSE OI Data'!K7</f>
        <v>80200</v>
      </c>
      <c r="S7" s="147">
        <f>('NSE OI Data'!G7/'NSE OI Data'!B7)*100</f>
        <v>8.1127899977575684</v>
      </c>
      <c r="T7" s="147">
        <f>('NSE OI Data'!H7/'NSE OI Data'!C7)*100</f>
        <v>8.6555957885594843</v>
      </c>
      <c r="U7" s="147">
        <f>('NSE OI Data'!I7/'NSE OI Data'!D7)*100</f>
        <v>7.5870740444471672</v>
      </c>
      <c r="V7" s="147">
        <f>('NSE OI Data'!J7/'NSE OI Data'!E7)*100</f>
        <v>7.6326469444245397</v>
      </c>
      <c r="W7" s="147">
        <f>('NSE OI Data'!K7/'NSE OI Data'!F7)*100</f>
        <v>7.3063124285151426</v>
      </c>
      <c r="X7" s="137" t="str">
        <f t="shared" si="5"/>
        <v>N</v>
      </c>
      <c r="Y7" s="137" t="str">
        <f t="shared" si="6"/>
        <v>Y</v>
      </c>
      <c r="Z7" s="137" t="str">
        <f t="shared" si="7"/>
        <v>N</v>
      </c>
      <c r="AA7" s="137" t="str">
        <f t="shared" si="8"/>
        <v>Y</v>
      </c>
    </row>
    <row r="8" spans="1:27" x14ac:dyDescent="0.3">
      <c r="A8" s="137" t="str">
        <f>'NSE All Day'!A8</f>
        <v>AMBUJACEM</v>
      </c>
      <c r="C8" s="137" t="str">
        <f>IF('NSE OI Data'!G8&gt;='NSE OI Data'!H8,"Y","N")</f>
        <v>Y</v>
      </c>
      <c r="D8" s="137" t="str">
        <f>IF('NSE OI Data'!H8&gt;='NSE OI Data'!I8,"Y","N")</f>
        <v>N</v>
      </c>
      <c r="E8" s="137" t="str">
        <f>IF('NSE OI Data'!I8&gt;='NSE OI Data'!J8,"Y","N")</f>
        <v>N</v>
      </c>
      <c r="F8" s="137" t="str">
        <f>IF('NSE OI Data'!J8&gt;='NSE OI Data'!K8,"Y","N")</f>
        <v>N</v>
      </c>
      <c r="G8" s="139">
        <f>('NSE OI Data'!G8-'NSE OI Data'!H8)/'NSE OI Data'!H8*100</f>
        <v>0.50823192555476027</v>
      </c>
      <c r="H8" s="139">
        <f>('NSE OI Data'!H8-'NSE OI Data'!I8)/'NSE OI Data'!I8*100</f>
        <v>-0.83993848337868215</v>
      </c>
      <c r="I8" s="139">
        <f>('NSE OI Data'!I8-'NSE OI Data'!J8)/'NSE OI Data'!J8*100</f>
        <v>-0.29488086812927577</v>
      </c>
      <c r="J8" s="139">
        <f>('NSE OI Data'!J8-'NSE OI Data'!K8)/'NSE OI Data'!K8*100</f>
        <v>-0.4345273047563124</v>
      </c>
      <c r="K8" s="137" t="str">
        <f t="shared" si="2"/>
        <v>Y</v>
      </c>
      <c r="L8" s="137" t="str">
        <f t="shared" si="3"/>
        <v>N</v>
      </c>
      <c r="M8" s="137" t="str">
        <f t="shared" si="4"/>
        <v>Y</v>
      </c>
      <c r="N8" s="137">
        <f>'NSE OI Data'!G8-'NSE OI Data'!H8</f>
        <v>106500</v>
      </c>
      <c r="O8" s="137">
        <f>'NSE OI Data'!H8-'NSE OI Data'!I8</f>
        <v>-177500</v>
      </c>
      <c r="P8" s="137">
        <f>'NSE OI Data'!I8-'NSE OI Data'!J8</f>
        <v>-62500</v>
      </c>
      <c r="Q8" s="137">
        <f>'NSE OI Data'!J8-'NSE OI Data'!K8</f>
        <v>-92500</v>
      </c>
      <c r="S8" s="147">
        <f>('NSE OI Data'!G8/'NSE OI Data'!B8)*100</f>
        <v>14.480529938649484</v>
      </c>
      <c r="T8" s="147">
        <f>('NSE OI Data'!H8/'NSE OI Data'!C8)*100</f>
        <v>14.407307402815562</v>
      </c>
      <c r="U8" s="147">
        <f>('NSE OI Data'!I8/'NSE OI Data'!D8)*100</f>
        <v>14.529344962538765</v>
      </c>
      <c r="V8" s="147">
        <f>('NSE OI Data'!J8/'NSE OI Data'!E8)*100</f>
        <v>14.572315934272289</v>
      </c>
      <c r="W8" s="147">
        <f>('NSE OI Data'!K8/'NSE OI Data'!F8)*100</f>
        <v>14.635912972437904</v>
      </c>
      <c r="X8" s="137" t="str">
        <f t="shared" si="5"/>
        <v>Y</v>
      </c>
      <c r="Y8" s="137" t="str">
        <f t="shared" si="6"/>
        <v>N</v>
      </c>
      <c r="Z8" s="137" t="str">
        <f t="shared" si="7"/>
        <v>N</v>
      </c>
      <c r="AA8" s="137" t="str">
        <f t="shared" si="8"/>
        <v>N</v>
      </c>
    </row>
    <row r="9" spans="1:27" x14ac:dyDescent="0.3">
      <c r="A9" s="137" t="str">
        <f>'NSE All Day'!A9</f>
        <v>APOLLOHOSP</v>
      </c>
      <c r="C9" s="137" t="str">
        <f>IF('NSE OI Data'!G9&gt;='NSE OI Data'!H9,"Y","N")</f>
        <v>Y</v>
      </c>
      <c r="D9" s="137" t="str">
        <f>IF('NSE OI Data'!H9&gt;='NSE OI Data'!I9,"Y","N")</f>
        <v>Y</v>
      </c>
      <c r="E9" s="137" t="str">
        <f>IF('NSE OI Data'!I9&gt;='NSE OI Data'!J9,"Y","N")</f>
        <v>N</v>
      </c>
      <c r="F9" s="137" t="str">
        <f>IF('NSE OI Data'!J9&gt;='NSE OI Data'!K9,"Y","N")</f>
        <v>N</v>
      </c>
      <c r="G9" s="139">
        <f>('NSE OI Data'!G9-'NSE OI Data'!H9)/'NSE OI Data'!H9*100</f>
        <v>7.4498567335243555</v>
      </c>
      <c r="H9" s="139">
        <f>('NSE OI Data'!H9-'NSE OI Data'!I9)/'NSE OI Data'!I9*100</f>
        <v>2.3835716905023836</v>
      </c>
      <c r="I9" s="139">
        <f>('NSE OI Data'!I9-'NSE OI Data'!J9)/'NSE OI Data'!J9*100</f>
        <v>-1.9769949676491732</v>
      </c>
      <c r="J9" s="139">
        <f>('NSE OI Data'!J9-'NSE OI Data'!K9)/'NSE OI Data'!K9*100</f>
        <v>-0.10771992818671454</v>
      </c>
      <c r="K9" s="137" t="str">
        <f t="shared" si="2"/>
        <v>Y</v>
      </c>
      <c r="L9" s="137" t="str">
        <f t="shared" si="3"/>
        <v>Y</v>
      </c>
      <c r="M9" s="137" t="str">
        <f t="shared" si="4"/>
        <v>N</v>
      </c>
      <c r="N9" s="137">
        <f>'NSE OI Data'!G9-'NSE OI Data'!H9</f>
        <v>104000</v>
      </c>
      <c r="O9" s="137">
        <f>'NSE OI Data'!H9-'NSE OI Data'!I9</f>
        <v>32500</v>
      </c>
      <c r="P9" s="137">
        <f>'NSE OI Data'!I9-'NSE OI Data'!J9</f>
        <v>-27500</v>
      </c>
      <c r="Q9" s="137">
        <f>'NSE OI Data'!J9-'NSE OI Data'!K9</f>
        <v>-1500</v>
      </c>
      <c r="S9" s="147">
        <f>('NSE OI Data'!G9/'NSE OI Data'!B9)*100</f>
        <v>15.580774944119552</v>
      </c>
      <c r="T9" s="147">
        <f>('NSE OI Data'!H9/'NSE OI Data'!C9)*100</f>
        <v>14.500507881327263</v>
      </c>
      <c r="U9" s="147">
        <f>('NSE OI Data'!I9/'NSE OI Data'!D9)*100</f>
        <v>14.16292442420467</v>
      </c>
      <c r="V9" s="147">
        <f>('NSE OI Data'!J9/'NSE OI Data'!E9)*100</f>
        <v>14.448571964846863</v>
      </c>
      <c r="W9" s="147">
        <f>('NSE OI Data'!K9/'NSE OI Data'!F9)*100</f>
        <v>14.464152739790984</v>
      </c>
      <c r="X9" s="137" t="str">
        <f t="shared" si="5"/>
        <v>Y</v>
      </c>
      <c r="Y9" s="137" t="str">
        <f t="shared" si="6"/>
        <v>Y</v>
      </c>
      <c r="Z9" s="137" t="str">
        <f t="shared" si="7"/>
        <v>N</v>
      </c>
      <c r="AA9" s="137" t="str">
        <f t="shared" si="8"/>
        <v>N</v>
      </c>
    </row>
    <row r="10" spans="1:27" x14ac:dyDescent="0.3">
      <c r="A10" s="137" t="str">
        <f>'NSE All Day'!A10</f>
        <v>APOLLOTYRE</v>
      </c>
      <c r="C10" s="137" t="str">
        <f>IF('NSE OI Data'!G10&gt;='NSE OI Data'!H10,"Y","N")</f>
        <v>N</v>
      </c>
      <c r="D10" s="137" t="str">
        <f>IF('NSE OI Data'!H10&gt;='NSE OI Data'!I10,"Y","N")</f>
        <v>N</v>
      </c>
      <c r="E10" s="137" t="str">
        <f>IF('NSE OI Data'!I10&gt;='NSE OI Data'!J10,"Y","N")</f>
        <v>N</v>
      </c>
      <c r="F10" s="137" t="str">
        <f>IF('NSE OI Data'!J10&gt;='NSE OI Data'!K10,"Y","N")</f>
        <v>Y</v>
      </c>
      <c r="G10" s="139">
        <f>('NSE OI Data'!G10-'NSE OI Data'!H10)/'NSE OI Data'!H10*100</f>
        <v>-10.334043119510246</v>
      </c>
      <c r="H10" s="139">
        <f>('NSE OI Data'!H10-'NSE OI Data'!I10)/'NSE OI Data'!I10*100</f>
        <v>-3.5615735095937877</v>
      </c>
      <c r="I10" s="139">
        <f>('NSE OI Data'!I10-'NSE OI Data'!J10)/'NSE OI Data'!J10*100</f>
        <v>-9.4222273889793069</v>
      </c>
      <c r="J10" s="139">
        <f>('NSE OI Data'!J10-'NSE OI Data'!K10)/'NSE OI Data'!K10*100</f>
        <v>15.00768767965773</v>
      </c>
      <c r="K10" s="137" t="str">
        <f t="shared" si="2"/>
        <v>N</v>
      </c>
      <c r="L10" s="137" t="str">
        <f t="shared" si="3"/>
        <v>Y</v>
      </c>
      <c r="M10" s="137" t="str">
        <f t="shared" si="4"/>
        <v>N</v>
      </c>
      <c r="N10" s="137">
        <f>'NSE OI Data'!G10-'NSE OI Data'!H10</f>
        <v>-1553000</v>
      </c>
      <c r="O10" s="137">
        <f>'NSE OI Data'!H10-'NSE OI Data'!I10</f>
        <v>-555000</v>
      </c>
      <c r="P10" s="137">
        <f>'NSE OI Data'!I10-'NSE OI Data'!J10</f>
        <v>-1621000</v>
      </c>
      <c r="Q10" s="137">
        <f>'NSE OI Data'!J10-'NSE OI Data'!K10</f>
        <v>2245000</v>
      </c>
      <c r="S10" s="147">
        <f>('NSE OI Data'!G10/'NSE OI Data'!B10)*100</f>
        <v>19.929844285871084</v>
      </c>
      <c r="T10" s="147">
        <f>('NSE OI Data'!H10/'NSE OI Data'!C10)*100</f>
        <v>22.226768083715818</v>
      </c>
      <c r="U10" s="147">
        <f>('NSE OI Data'!I10/'NSE OI Data'!D10)*100</f>
        <v>23.047626234265607</v>
      </c>
      <c r="V10" s="147">
        <f>('NSE OI Data'!J10/'NSE OI Data'!E10)*100</f>
        <v>25.445123643348879</v>
      </c>
      <c r="W10" s="147">
        <f>('NSE OI Data'!K10/'NSE OI Data'!F10)*100</f>
        <v>22.124715448782599</v>
      </c>
      <c r="X10" s="137" t="str">
        <f t="shared" si="5"/>
        <v>N</v>
      </c>
      <c r="Y10" s="137" t="str">
        <f t="shared" si="6"/>
        <v>N</v>
      </c>
      <c r="Z10" s="137" t="str">
        <f t="shared" si="7"/>
        <v>N</v>
      </c>
      <c r="AA10" s="137" t="str">
        <f t="shared" si="8"/>
        <v>Y</v>
      </c>
    </row>
    <row r="11" spans="1:27" x14ac:dyDescent="0.3">
      <c r="A11" s="137" t="str">
        <f>'NSE All Day'!A11</f>
        <v>ASHOKLEY</v>
      </c>
      <c r="C11" s="137" t="str">
        <f>IF('NSE OI Data'!G11&gt;='NSE OI Data'!H11,"Y","N")</f>
        <v>Y</v>
      </c>
      <c r="D11" s="137" t="str">
        <f>IF('NSE OI Data'!H11&gt;='NSE OI Data'!I11,"Y","N")</f>
        <v>Y</v>
      </c>
      <c r="E11" s="137" t="str">
        <f>IF('NSE OI Data'!I11&gt;='NSE OI Data'!J11,"Y","N")</f>
        <v>Y</v>
      </c>
      <c r="F11" s="137" t="str">
        <f>IF('NSE OI Data'!J11&gt;='NSE OI Data'!K11,"Y","N")</f>
        <v>Y</v>
      </c>
      <c r="G11" s="139">
        <f>('NSE OI Data'!G11-'NSE OI Data'!H11)/'NSE OI Data'!H11*100</f>
        <v>13.114142544589294</v>
      </c>
      <c r="H11" s="139">
        <f>('NSE OI Data'!H11-'NSE OI Data'!I11)/'NSE OI Data'!I11*100</f>
        <v>4.2593896836993199</v>
      </c>
      <c r="I11" s="139">
        <f>('NSE OI Data'!I11-'NSE OI Data'!J11)/'NSE OI Data'!J11*100</f>
        <v>3.8038081728408537</v>
      </c>
      <c r="J11" s="139">
        <f>('NSE OI Data'!J11-'NSE OI Data'!K11)/'NSE OI Data'!K11*100</f>
        <v>0.45379311856715376</v>
      </c>
      <c r="K11" s="137" t="str">
        <f t="shared" si="2"/>
        <v>Y</v>
      </c>
      <c r="L11" s="137" t="str">
        <f t="shared" si="3"/>
        <v>Y</v>
      </c>
      <c r="M11" s="137" t="str">
        <f t="shared" si="4"/>
        <v>Y</v>
      </c>
      <c r="N11" s="137">
        <f>'NSE OI Data'!G11-'NSE OI Data'!H11</f>
        <v>13007000</v>
      </c>
      <c r="O11" s="137">
        <f>'NSE OI Data'!H11-'NSE OI Data'!I11</f>
        <v>4052000</v>
      </c>
      <c r="P11" s="137">
        <f>'NSE OI Data'!I11-'NSE OI Data'!J11</f>
        <v>3486000</v>
      </c>
      <c r="Q11" s="137">
        <f>'NSE OI Data'!J11-'NSE OI Data'!K11</f>
        <v>414000</v>
      </c>
      <c r="S11" s="147">
        <f>('NSE OI Data'!G11/'NSE OI Data'!B11)*100</f>
        <v>79.516112807302861</v>
      </c>
      <c r="T11" s="147">
        <f>('NSE OI Data'!H11/'NSE OI Data'!C11)*100</f>
        <v>70.297233412663516</v>
      </c>
      <c r="U11" s="147">
        <f>('NSE OI Data'!I11/'NSE OI Data'!D11)*100</f>
        <v>67.425326031478107</v>
      </c>
      <c r="V11" s="147">
        <f>('NSE OI Data'!J11/'NSE OI Data'!E11)*100</f>
        <v>64.954578467111773</v>
      </c>
      <c r="W11" s="147">
        <f>('NSE OI Data'!K11/'NSE OI Data'!F11)*100</f>
        <v>64.66115061523351</v>
      </c>
      <c r="X11" s="137" t="str">
        <f t="shared" si="5"/>
        <v>Y</v>
      </c>
      <c r="Y11" s="137" t="str">
        <f t="shared" si="6"/>
        <v>Y</v>
      </c>
      <c r="Z11" s="137" t="str">
        <f t="shared" si="7"/>
        <v>Y</v>
      </c>
      <c r="AA11" s="137" t="str">
        <f t="shared" si="8"/>
        <v>Y</v>
      </c>
    </row>
    <row r="12" spans="1:27" x14ac:dyDescent="0.3">
      <c r="A12" s="137" t="str">
        <f>'NSE All Day'!A12</f>
        <v>ASIANPAINT</v>
      </c>
      <c r="C12" s="137" t="str">
        <f>IF('NSE OI Data'!G12&gt;='NSE OI Data'!H12,"Y","N")</f>
        <v>N</v>
      </c>
      <c r="D12" s="137" t="str">
        <f>IF('NSE OI Data'!H12&gt;='NSE OI Data'!I12,"Y","N")</f>
        <v>N</v>
      </c>
      <c r="E12" s="137" t="str">
        <f>IF('NSE OI Data'!I12&gt;='NSE OI Data'!J12,"Y","N")</f>
        <v>Y</v>
      </c>
      <c r="F12" s="137" t="str">
        <f>IF('NSE OI Data'!J12&gt;='NSE OI Data'!K12,"Y","N")</f>
        <v>Y</v>
      </c>
      <c r="G12" s="139">
        <f>('NSE OI Data'!G12-'NSE OI Data'!H12)/'NSE OI Data'!H12*100</f>
        <v>-3.3808647654093837</v>
      </c>
      <c r="H12" s="139">
        <f>('NSE OI Data'!H12-'NSE OI Data'!I12)/'NSE OI Data'!I12*100</f>
        <v>-6.5850252443871522</v>
      </c>
      <c r="I12" s="139">
        <f>('NSE OI Data'!I12-'NSE OI Data'!J12)/'NSE OI Data'!J12*100</f>
        <v>1.0383502170767005</v>
      </c>
      <c r="J12" s="139">
        <f>('NSE OI Data'!J12-'NSE OI Data'!K12)/'NSE OI Data'!K12*100</f>
        <v>1.6999043343881082</v>
      </c>
      <c r="K12" s="137" t="str">
        <f t="shared" si="2"/>
        <v>Y</v>
      </c>
      <c r="L12" s="137" t="str">
        <f t="shared" si="3"/>
        <v>N</v>
      </c>
      <c r="M12" s="137" t="str">
        <f t="shared" si="4"/>
        <v>N</v>
      </c>
      <c r="N12" s="137">
        <f>'NSE OI Data'!G12-'NSE OI Data'!H12</f>
        <v>-264600</v>
      </c>
      <c r="O12" s="137">
        <f>'NSE OI Data'!H12-'NSE OI Data'!I12</f>
        <v>-551700</v>
      </c>
      <c r="P12" s="137">
        <f>'NSE OI Data'!I12-'NSE OI Data'!J12</f>
        <v>86100</v>
      </c>
      <c r="Q12" s="137">
        <f>'NSE OI Data'!J12-'NSE OI Data'!K12</f>
        <v>138600</v>
      </c>
      <c r="S12" s="147">
        <f>('NSE OI Data'!G12/'NSE OI Data'!B12)*100</f>
        <v>8.3498005722933737</v>
      </c>
      <c r="T12" s="147">
        <f>('NSE OI Data'!H12/'NSE OI Data'!C12)*100</f>
        <v>8.641974027215328</v>
      </c>
      <c r="U12" s="147">
        <f>('NSE OI Data'!I12/'NSE OI Data'!D12)*100</f>
        <v>9.2511656186002167</v>
      </c>
      <c r="V12" s="147">
        <f>('NSE OI Data'!J12/'NSE OI Data'!E12)*100</f>
        <v>9.1560933039033916</v>
      </c>
      <c r="W12" s="147">
        <f>('NSE OI Data'!K12/'NSE OI Data'!F12)*100</f>
        <v>9.0030500656109389</v>
      </c>
      <c r="X12" s="137" t="str">
        <f t="shared" si="5"/>
        <v>N</v>
      </c>
      <c r="Y12" s="137" t="str">
        <f t="shared" si="6"/>
        <v>N</v>
      </c>
      <c r="Z12" s="137" t="str">
        <f t="shared" si="7"/>
        <v>Y</v>
      </c>
      <c r="AA12" s="137" t="str">
        <f t="shared" si="8"/>
        <v>Y</v>
      </c>
    </row>
    <row r="13" spans="1:27" x14ac:dyDescent="0.3">
      <c r="A13" s="137" t="str">
        <f>'NSE All Day'!A13</f>
        <v>AUROPHARMA</v>
      </c>
      <c r="C13" s="137" t="str">
        <f>IF('NSE OI Data'!G13&gt;='NSE OI Data'!H13,"Y","N")</f>
        <v>Y</v>
      </c>
      <c r="D13" s="137" t="str">
        <f>IF('NSE OI Data'!H13&gt;='NSE OI Data'!I13,"Y","N")</f>
        <v>Y</v>
      </c>
      <c r="E13" s="137" t="str">
        <f>IF('NSE OI Data'!I13&gt;='NSE OI Data'!J13,"Y","N")</f>
        <v>Y</v>
      </c>
      <c r="F13" s="137" t="str">
        <f>IF('NSE OI Data'!J13&gt;='NSE OI Data'!K13,"Y","N")</f>
        <v>Y</v>
      </c>
      <c r="G13" s="139">
        <f>('NSE OI Data'!G13-'NSE OI Data'!H13)/'NSE OI Data'!H13*100</f>
        <v>2.6074965525886928</v>
      </c>
      <c r="H13" s="139">
        <f>('NSE OI Data'!H13-'NSE OI Data'!I13)/'NSE OI Data'!I13*100</f>
        <v>1.6042440183160214</v>
      </c>
      <c r="I13" s="139">
        <f>('NSE OI Data'!I13-'NSE OI Data'!J13)/'NSE OI Data'!J13*100</f>
        <v>9.1477189787364193</v>
      </c>
      <c r="J13" s="139">
        <f>('NSE OI Data'!J13-'NSE OI Data'!K13)/'NSE OI Data'!K13*100</f>
        <v>1.1389121280080989</v>
      </c>
      <c r="K13" s="137" t="str">
        <f t="shared" si="2"/>
        <v>Y</v>
      </c>
      <c r="L13" s="137" t="str">
        <f t="shared" si="3"/>
        <v>N</v>
      </c>
      <c r="M13" s="137" t="str">
        <f t="shared" si="4"/>
        <v>Y</v>
      </c>
      <c r="N13" s="137">
        <f>'NSE OI Data'!G13-'NSE OI Data'!H13</f>
        <v>416000</v>
      </c>
      <c r="O13" s="137">
        <f>'NSE OI Data'!H13-'NSE OI Data'!I13</f>
        <v>251900</v>
      </c>
      <c r="P13" s="137">
        <f>'NSE OI Data'!I13-'NSE OI Data'!J13</f>
        <v>1316000</v>
      </c>
      <c r="Q13" s="137">
        <f>'NSE OI Data'!J13-'NSE OI Data'!K13</f>
        <v>162000</v>
      </c>
      <c r="S13" s="147">
        <f>('NSE OI Data'!G13/'NSE OI Data'!B13)*100</f>
        <v>29.110177969171914</v>
      </c>
      <c r="T13" s="147">
        <f>('NSE OI Data'!H13/'NSE OI Data'!C13)*100</f>
        <v>28.370420239472736</v>
      </c>
      <c r="U13" s="147">
        <f>('NSE OI Data'!I13/'NSE OI Data'!D13)*100</f>
        <v>27.922475594974607</v>
      </c>
      <c r="V13" s="147">
        <f>('NSE OI Data'!J13/'NSE OI Data'!E13)*100</f>
        <v>25.582280469291636</v>
      </c>
      <c r="W13" s="147">
        <f>('NSE OI Data'!K13/'NSE OI Data'!F13)*100</f>
        <v>25.29420173801455</v>
      </c>
      <c r="X13" s="137" t="str">
        <f t="shared" si="5"/>
        <v>Y</v>
      </c>
      <c r="Y13" s="137" t="str">
        <f t="shared" si="6"/>
        <v>Y</v>
      </c>
      <c r="Z13" s="137" t="str">
        <f t="shared" si="7"/>
        <v>Y</v>
      </c>
      <c r="AA13" s="137" t="str">
        <f t="shared" si="8"/>
        <v>Y</v>
      </c>
    </row>
    <row r="14" spans="1:27" x14ac:dyDescent="0.3">
      <c r="A14" s="137" t="str">
        <f>'NSE All Day'!A14</f>
        <v>AXISBANK</v>
      </c>
      <c r="C14" s="137" t="str">
        <f>IF('NSE OI Data'!G14&gt;='NSE OI Data'!H14,"Y","N")</f>
        <v>Y</v>
      </c>
      <c r="D14" s="137" t="str">
        <f>IF('NSE OI Data'!H14&gt;='NSE OI Data'!I14,"Y","N")</f>
        <v>Y</v>
      </c>
      <c r="E14" s="137" t="str">
        <f>IF('NSE OI Data'!I14&gt;='NSE OI Data'!J14,"Y","N")</f>
        <v>N</v>
      </c>
      <c r="F14" s="137" t="str">
        <f>IF('NSE OI Data'!J14&gt;='NSE OI Data'!K14,"Y","N")</f>
        <v>Y</v>
      </c>
      <c r="G14" s="139">
        <f>('NSE OI Data'!G14-'NSE OI Data'!H14)/'NSE OI Data'!H14*100</f>
        <v>4.3421617313469438</v>
      </c>
      <c r="H14" s="139">
        <f>('NSE OI Data'!H14-'NSE OI Data'!I14)/'NSE OI Data'!I14*100</f>
        <v>1.0422635548466028</v>
      </c>
      <c r="I14" s="139">
        <f>('NSE OI Data'!I14-'NSE OI Data'!J14)/'NSE OI Data'!J14*100</f>
        <v>-0.43943505612433703</v>
      </c>
      <c r="J14" s="139">
        <f>('NSE OI Data'!J14-'NSE OI Data'!K14)/'NSE OI Data'!K14*100</f>
        <v>4.7027105564793441</v>
      </c>
      <c r="K14" s="137" t="str">
        <f t="shared" si="2"/>
        <v>Y</v>
      </c>
      <c r="L14" s="137" t="str">
        <f t="shared" si="3"/>
        <v>Y</v>
      </c>
      <c r="M14" s="137" t="str">
        <f t="shared" si="4"/>
        <v>N</v>
      </c>
      <c r="N14" s="137">
        <f>'NSE OI Data'!G14-'NSE OI Data'!H14</f>
        <v>3399600</v>
      </c>
      <c r="O14" s="137">
        <f>'NSE OI Data'!H14-'NSE OI Data'!I14</f>
        <v>807600</v>
      </c>
      <c r="P14" s="137">
        <f>'NSE OI Data'!I14-'NSE OI Data'!J14</f>
        <v>-342000</v>
      </c>
      <c r="Q14" s="137">
        <f>'NSE OI Data'!J14-'NSE OI Data'!K14</f>
        <v>3495600</v>
      </c>
      <c r="S14" s="147">
        <f>('NSE OI Data'!G14/'NSE OI Data'!B14)*100</f>
        <v>35.850827129195487</v>
      </c>
      <c r="T14" s="147">
        <f>('NSE OI Data'!H14/'NSE OI Data'!C14)*100</f>
        <v>34.358907784086114</v>
      </c>
      <c r="U14" s="147">
        <f>('NSE OI Data'!I14/'NSE OI Data'!D14)*100</f>
        <v>34.004491363592429</v>
      </c>
      <c r="V14" s="147">
        <f>('NSE OI Data'!J14/'NSE OI Data'!E14)*100</f>
        <v>34.154578555034774</v>
      </c>
      <c r="W14" s="147">
        <f>('NSE OI Data'!K14/'NSE OI Data'!F14)*100</f>
        <v>32.620529471976674</v>
      </c>
      <c r="X14" s="137" t="str">
        <f t="shared" si="5"/>
        <v>Y</v>
      </c>
      <c r="Y14" s="137" t="str">
        <f t="shared" si="6"/>
        <v>Y</v>
      </c>
      <c r="Z14" s="137" t="str">
        <f t="shared" si="7"/>
        <v>N</v>
      </c>
      <c r="AA14" s="137" t="str">
        <f t="shared" si="8"/>
        <v>Y</v>
      </c>
    </row>
    <row r="15" spans="1:27" x14ac:dyDescent="0.3">
      <c r="A15" s="137" t="str">
        <f>'NSE All Day'!A15</f>
        <v>BAJAJ-AUTO</v>
      </c>
      <c r="C15" s="137" t="str">
        <f>IF('NSE OI Data'!G15&gt;='NSE OI Data'!H15,"Y","N")</f>
        <v>Y</v>
      </c>
      <c r="D15" s="137" t="str">
        <f>IF('NSE OI Data'!H15&gt;='NSE OI Data'!I15,"Y","N")</f>
        <v>Y</v>
      </c>
      <c r="E15" s="137" t="str">
        <f>IF('NSE OI Data'!I15&gt;='NSE OI Data'!J15,"Y","N")</f>
        <v>Y</v>
      </c>
      <c r="F15" s="137" t="str">
        <f>IF('NSE OI Data'!J15&gt;='NSE OI Data'!K15,"Y","N")</f>
        <v>Y</v>
      </c>
      <c r="G15" s="139">
        <f>('NSE OI Data'!G15-'NSE OI Data'!H15)/'NSE OI Data'!H15*100</f>
        <v>4.1527623285131625</v>
      </c>
      <c r="H15" s="139">
        <f>('NSE OI Data'!H15-'NSE OI Data'!I15)/'NSE OI Data'!I15*100</f>
        <v>14.40084835630965</v>
      </c>
      <c r="I15" s="139">
        <f>('NSE OI Data'!I15-'NSE OI Data'!J15)/'NSE OI Data'!J15*100</f>
        <v>13.655538146317948</v>
      </c>
      <c r="J15" s="139">
        <f>('NSE OI Data'!J15-'NSE OI Data'!K15)/'NSE OI Data'!K15*100</f>
        <v>4.0767686904164577</v>
      </c>
      <c r="K15" s="137" t="str">
        <f t="shared" si="2"/>
        <v>N</v>
      </c>
      <c r="L15" s="137" t="str">
        <f t="shared" si="3"/>
        <v>Y</v>
      </c>
      <c r="M15" s="137" t="str">
        <f t="shared" si="4"/>
        <v>Y</v>
      </c>
      <c r="N15" s="137">
        <f>'NSE OI Data'!G15-'NSE OI Data'!H15</f>
        <v>112000</v>
      </c>
      <c r="O15" s="137">
        <f>'NSE OI Data'!H15-'NSE OI Data'!I15</f>
        <v>339500</v>
      </c>
      <c r="P15" s="137">
        <f>'NSE OI Data'!I15-'NSE OI Data'!J15</f>
        <v>283250</v>
      </c>
      <c r="Q15" s="137">
        <f>'NSE OI Data'!J15-'NSE OI Data'!K15</f>
        <v>81250</v>
      </c>
      <c r="S15" s="147">
        <f>('NSE OI Data'!G15/'NSE OI Data'!B15)*100</f>
        <v>10.443317527823968</v>
      </c>
      <c r="T15" s="147">
        <f>('NSE OI Data'!H15/'NSE OI Data'!C15)*100</f>
        <v>10.026923236931735</v>
      </c>
      <c r="U15" s="147">
        <f>('NSE OI Data'!I15/'NSE OI Data'!D15)*100</f>
        <v>8.7647280426646521</v>
      </c>
      <c r="V15" s="147">
        <f>('NSE OI Data'!J15/'NSE OI Data'!E15)*100</f>
        <v>7.7116594453858545</v>
      </c>
      <c r="W15" s="147">
        <f>('NSE OI Data'!K15/'NSE OI Data'!F15)*100</f>
        <v>7.4095876941805514</v>
      </c>
      <c r="X15" s="137" t="str">
        <f t="shared" si="5"/>
        <v>Y</v>
      </c>
      <c r="Y15" s="137" t="str">
        <f t="shared" si="6"/>
        <v>Y</v>
      </c>
      <c r="Z15" s="137" t="str">
        <f t="shared" si="7"/>
        <v>Y</v>
      </c>
      <c r="AA15" s="137" t="str">
        <f t="shared" si="8"/>
        <v>Y</v>
      </c>
    </row>
    <row r="16" spans="1:27" x14ac:dyDescent="0.3">
      <c r="A16" s="137" t="str">
        <f>'NSE All Day'!A16</f>
        <v>BAJAJFINSV</v>
      </c>
      <c r="C16" s="137" t="str">
        <f>IF('NSE OI Data'!G16&gt;='NSE OI Data'!H16,"Y","N")</f>
        <v>Y</v>
      </c>
      <c r="D16" s="137" t="str">
        <f>IF('NSE OI Data'!H16&gt;='NSE OI Data'!I16,"Y","N")</f>
        <v>Y</v>
      </c>
      <c r="E16" s="137" t="str">
        <f>IF('NSE OI Data'!I16&gt;='NSE OI Data'!J16,"Y","N")</f>
        <v>Y</v>
      </c>
      <c r="F16" s="137" t="str">
        <f>IF('NSE OI Data'!J16&gt;='NSE OI Data'!K16,"Y","N")</f>
        <v>Y</v>
      </c>
      <c r="G16" s="139">
        <f>('NSE OI Data'!G16-'NSE OI Data'!H16)/'NSE OI Data'!H16*100</f>
        <v>20.488899385923474</v>
      </c>
      <c r="H16" s="139">
        <f>('NSE OI Data'!H16-'NSE OI Data'!I16)/'NSE OI Data'!I16*100</f>
        <v>23.512252042007002</v>
      </c>
      <c r="I16" s="139">
        <f>('NSE OI Data'!I16-'NSE OI Data'!J16)/'NSE OI Data'!J16*100</f>
        <v>7.7140612725844466</v>
      </c>
      <c r="J16" s="139">
        <f>('NSE OI Data'!J16-'NSE OI Data'!K16)/'NSE OI Data'!K16*100</f>
        <v>0.88762085909018862</v>
      </c>
      <c r="K16" s="137" t="str">
        <f t="shared" si="2"/>
        <v>N</v>
      </c>
      <c r="L16" s="137" t="str">
        <f t="shared" si="3"/>
        <v>Y</v>
      </c>
      <c r="M16" s="137" t="str">
        <f t="shared" si="4"/>
        <v>Y</v>
      </c>
      <c r="N16" s="137">
        <f>'NSE OI Data'!G16-'NSE OI Data'!H16</f>
        <v>216875</v>
      </c>
      <c r="O16" s="137">
        <f>'NSE OI Data'!H16-'NSE OI Data'!I16</f>
        <v>201500</v>
      </c>
      <c r="P16" s="137">
        <f>'NSE OI Data'!I16-'NSE OI Data'!J16</f>
        <v>61375</v>
      </c>
      <c r="Q16" s="137">
        <f>'NSE OI Data'!J16-'NSE OI Data'!K16</f>
        <v>7000</v>
      </c>
      <c r="S16" s="147">
        <f>('NSE OI Data'!G16/'NSE OI Data'!B16)*100</f>
        <v>20.464958727495567</v>
      </c>
      <c r="T16" s="147">
        <f>('NSE OI Data'!H16/'NSE OI Data'!C16)*100</f>
        <v>16.984932912323085</v>
      </c>
      <c r="U16" s="147">
        <f>('NSE OI Data'!I16/'NSE OI Data'!D16)*100</f>
        <v>13.751617860992807</v>
      </c>
      <c r="V16" s="147">
        <f>('NSE OI Data'!J16/'NSE OI Data'!E16)*100</f>
        <v>12.766780584191833</v>
      </c>
      <c r="W16" s="147">
        <f>('NSE OI Data'!K16/'NSE OI Data'!F16)*100</f>
        <v>12.654456984393757</v>
      </c>
      <c r="X16" s="137" t="str">
        <f t="shared" si="5"/>
        <v>Y</v>
      </c>
      <c r="Y16" s="137" t="str">
        <f t="shared" si="6"/>
        <v>Y</v>
      </c>
      <c r="Z16" s="137" t="str">
        <f t="shared" si="7"/>
        <v>Y</v>
      </c>
      <c r="AA16" s="137" t="str">
        <f t="shared" si="8"/>
        <v>Y</v>
      </c>
    </row>
    <row r="17" spans="1:27" x14ac:dyDescent="0.3">
      <c r="A17" s="137" t="str">
        <f>'NSE All Day'!A17</f>
        <v>BAJFINANCE</v>
      </c>
      <c r="C17" s="137" t="str">
        <f>IF('NSE OI Data'!G17&gt;='NSE OI Data'!H17,"Y","N")</f>
        <v>Y</v>
      </c>
      <c r="D17" s="137" t="str">
        <f>IF('NSE OI Data'!H17&gt;='NSE OI Data'!I17,"Y","N")</f>
        <v>N</v>
      </c>
      <c r="E17" s="137" t="str">
        <f>IF('NSE OI Data'!I17&gt;='NSE OI Data'!J17,"Y","N")</f>
        <v>Y</v>
      </c>
      <c r="F17" s="137" t="str">
        <f>IF('NSE OI Data'!J17&gt;='NSE OI Data'!K17,"Y","N")</f>
        <v>Y</v>
      </c>
      <c r="G17" s="139">
        <f>('NSE OI Data'!G17-'NSE OI Data'!H17)/'NSE OI Data'!H17*100</f>
        <v>8.2426753001266864</v>
      </c>
      <c r="H17" s="139">
        <f>('NSE OI Data'!H17-'NSE OI Data'!I17)/'NSE OI Data'!I17*100</f>
        <v>-3.4013209013209011</v>
      </c>
      <c r="I17" s="139">
        <f>('NSE OI Data'!I17-'NSE OI Data'!J17)/'NSE OI Data'!J17*100</f>
        <v>2.2077509529860229</v>
      </c>
      <c r="J17" s="139">
        <f>('NSE OI Data'!J17-'NSE OI Data'!K17)/'NSE OI Data'!K17*100</f>
        <v>7.3280913720727048</v>
      </c>
      <c r="K17" s="137" t="str">
        <f t="shared" si="2"/>
        <v>Y</v>
      </c>
      <c r="L17" s="137" t="str">
        <f t="shared" si="3"/>
        <v>N</v>
      </c>
      <c r="M17" s="137" t="str">
        <f t="shared" si="4"/>
        <v>N</v>
      </c>
      <c r="N17" s="137">
        <f>'NSE OI Data'!G17-'NSE OI Data'!H17</f>
        <v>1024750</v>
      </c>
      <c r="O17" s="137">
        <f>'NSE OI Data'!H17-'NSE OI Data'!I17</f>
        <v>-437750</v>
      </c>
      <c r="P17" s="137">
        <f>'NSE OI Data'!I17-'NSE OI Data'!J17</f>
        <v>278000</v>
      </c>
      <c r="Q17" s="137">
        <f>'NSE OI Data'!J17-'NSE OI Data'!K17</f>
        <v>859750</v>
      </c>
      <c r="S17" s="147">
        <f>('NSE OI Data'!G17/'NSE OI Data'!B17)*100</f>
        <v>51.359239426797764</v>
      </c>
      <c r="T17" s="147">
        <f>('NSE OI Data'!H17/'NSE OI Data'!C17)*100</f>
        <v>47.448235443546587</v>
      </c>
      <c r="U17" s="147">
        <f>('NSE OI Data'!I17/'NSE OI Data'!D17)*100</f>
        <v>49.118927801358936</v>
      </c>
      <c r="V17" s="147">
        <f>('NSE OI Data'!J17/'NSE OI Data'!E17)*100</f>
        <v>48.057928428493533</v>
      </c>
      <c r="W17" s="147">
        <f>('NSE OI Data'!K17/'NSE OI Data'!F17)*100</f>
        <v>44.776654288849521</v>
      </c>
      <c r="X17" s="137" t="str">
        <f t="shared" si="5"/>
        <v>Y</v>
      </c>
      <c r="Y17" s="137" t="str">
        <f t="shared" si="6"/>
        <v>N</v>
      </c>
      <c r="Z17" s="137" t="str">
        <f t="shared" si="7"/>
        <v>Y</v>
      </c>
      <c r="AA17" s="137" t="str">
        <f t="shared" si="8"/>
        <v>Y</v>
      </c>
    </row>
    <row r="18" spans="1:27" x14ac:dyDescent="0.3">
      <c r="A18" s="137" t="str">
        <f>'NSE All Day'!A18</f>
        <v>BALKRISIND</v>
      </c>
      <c r="C18" s="137" t="str">
        <f>IF('NSE OI Data'!G18&gt;='NSE OI Data'!H18,"Y","N")</f>
        <v>Y</v>
      </c>
      <c r="D18" s="137" t="str">
        <f>IF('NSE OI Data'!H18&gt;='NSE OI Data'!I18,"Y","N")</f>
        <v>Y</v>
      </c>
      <c r="E18" s="137" t="str">
        <f>IF('NSE OI Data'!I18&gt;='NSE OI Data'!J18,"Y","N")</f>
        <v>Y</v>
      </c>
      <c r="F18" s="137" t="str">
        <f>IF('NSE OI Data'!J18&gt;='NSE OI Data'!K18,"Y","N")</f>
        <v>Y</v>
      </c>
      <c r="G18" s="139">
        <f>('NSE OI Data'!G18-'NSE OI Data'!H18)/'NSE OI Data'!H18*100</f>
        <v>6.0225846925972393</v>
      </c>
      <c r="H18" s="139">
        <f>('NSE OI Data'!H18-'NSE OI Data'!I18)/'NSE OI Data'!I18*100</f>
        <v>21.216730038022813</v>
      </c>
      <c r="I18" s="139">
        <f>('NSE OI Data'!I18-'NSE OI Data'!J18)/'NSE OI Data'!J18*100</f>
        <v>3.5433070866141732</v>
      </c>
      <c r="J18" s="139">
        <f>('NSE OI Data'!J18-'NSE OI Data'!K18)/'NSE OI Data'!K18*100</f>
        <v>7.2635135135135132</v>
      </c>
      <c r="K18" s="137" t="str">
        <f t="shared" si="2"/>
        <v>N</v>
      </c>
      <c r="L18" s="137" t="str">
        <f t="shared" si="3"/>
        <v>Y</v>
      </c>
      <c r="M18" s="137" t="str">
        <f t="shared" si="4"/>
        <v>N</v>
      </c>
      <c r="N18" s="137">
        <f>'NSE OI Data'!G18-'NSE OI Data'!H18</f>
        <v>76800</v>
      </c>
      <c r="O18" s="137">
        <f>'NSE OI Data'!H18-'NSE OI Data'!I18</f>
        <v>223200</v>
      </c>
      <c r="P18" s="137">
        <f>'NSE OI Data'!I18-'NSE OI Data'!J18</f>
        <v>36000</v>
      </c>
      <c r="Q18" s="137">
        <f>'NSE OI Data'!J18-'NSE OI Data'!K18</f>
        <v>68800</v>
      </c>
      <c r="S18" s="147">
        <f>('NSE OI Data'!G18/'NSE OI Data'!B18)*100</f>
        <v>16.769788878032905</v>
      </c>
      <c r="T18" s="147">
        <f>('NSE OI Data'!H18/'NSE OI Data'!C18)*100</f>
        <v>15.817185486144645</v>
      </c>
      <c r="U18" s="147">
        <f>('NSE OI Data'!I18/'NSE OI Data'!D18)*100</f>
        <v>13.04868187846939</v>
      </c>
      <c r="V18" s="147">
        <f>('NSE OI Data'!J18/'NSE OI Data'!E18)*100</f>
        <v>12.602149038521768</v>
      </c>
      <c r="W18" s="147">
        <f>('NSE OI Data'!K18/'NSE OI Data'!F18)*100</f>
        <v>11.748775166621868</v>
      </c>
      <c r="X18" s="137" t="str">
        <f t="shared" si="5"/>
        <v>Y</v>
      </c>
      <c r="Y18" s="137" t="str">
        <f t="shared" si="6"/>
        <v>Y</v>
      </c>
      <c r="Z18" s="137" t="str">
        <f t="shared" si="7"/>
        <v>Y</v>
      </c>
      <c r="AA18" s="137" t="str">
        <f t="shared" si="8"/>
        <v>Y</v>
      </c>
    </row>
    <row r="19" spans="1:27" x14ac:dyDescent="0.3">
      <c r="A19" s="137" t="str">
        <f>'NSE All Day'!A19</f>
        <v>BANDHANBNK</v>
      </c>
      <c r="C19" s="137" t="str">
        <f>IF('NSE OI Data'!G19&gt;='NSE OI Data'!H19,"Y","N")</f>
        <v>Y</v>
      </c>
      <c r="D19" s="137" t="str">
        <f>IF('NSE OI Data'!H19&gt;='NSE OI Data'!I19,"Y","N")</f>
        <v>Y</v>
      </c>
      <c r="E19" s="137" t="str">
        <f>IF('NSE OI Data'!I19&gt;='NSE OI Data'!J19,"Y","N")</f>
        <v>N</v>
      </c>
      <c r="F19" s="137" t="str">
        <f>IF('NSE OI Data'!J19&gt;='NSE OI Data'!K19,"Y","N")</f>
        <v>Y</v>
      </c>
      <c r="G19" s="139">
        <f>('NSE OI Data'!G19-'NSE OI Data'!H19)/'NSE OI Data'!H19*100</f>
        <v>12.481522192320812</v>
      </c>
      <c r="H19" s="139">
        <f>('NSE OI Data'!H19-'NSE OI Data'!I19)/'NSE OI Data'!I19*100</f>
        <v>7.2348900540584484</v>
      </c>
      <c r="I19" s="139">
        <f>('NSE OI Data'!I19-'NSE OI Data'!J19)/'NSE OI Data'!J19*100</f>
        <v>-0.90224352519434492</v>
      </c>
      <c r="J19" s="139">
        <f>('NSE OI Data'!J19-'NSE OI Data'!K19)/'NSE OI Data'!K19*100</f>
        <v>7.6532824559882053</v>
      </c>
      <c r="K19" s="137" t="str">
        <f t="shared" si="2"/>
        <v>Y</v>
      </c>
      <c r="L19" s="137" t="str">
        <f t="shared" si="3"/>
        <v>Y</v>
      </c>
      <c r="M19" s="137" t="str">
        <f t="shared" si="4"/>
        <v>N</v>
      </c>
      <c r="N19" s="137">
        <f>'NSE OI Data'!G19-'NSE OI Data'!H19</f>
        <v>1975800</v>
      </c>
      <c r="O19" s="137">
        <f>'NSE OI Data'!H19-'NSE OI Data'!I19</f>
        <v>1068000</v>
      </c>
      <c r="P19" s="137">
        <f>'NSE OI Data'!I19-'NSE OI Data'!J19</f>
        <v>-134400</v>
      </c>
      <c r="Q19" s="137">
        <f>'NSE OI Data'!J19-'NSE OI Data'!K19</f>
        <v>1059000</v>
      </c>
      <c r="S19" s="147">
        <f>('NSE OI Data'!G19/'NSE OI Data'!B19)*100</f>
        <v>28.318379596287507</v>
      </c>
      <c r="T19" s="147">
        <f>('NSE OI Data'!H19/'NSE OI Data'!C19)*100</f>
        <v>25.176028066075389</v>
      </c>
      <c r="U19" s="147">
        <f>('NSE OI Data'!I19/'NSE OI Data'!D19)*100</f>
        <v>23.477459671366141</v>
      </c>
      <c r="V19" s="147">
        <f>('NSE OI Data'!J19/'NSE OI Data'!E19)*100</f>
        <v>23.691212098565508</v>
      </c>
      <c r="W19" s="147">
        <f>('NSE OI Data'!K19/'NSE OI Data'!F19)*100</f>
        <v>22.006957482463356</v>
      </c>
      <c r="X19" s="137" t="str">
        <f t="shared" si="5"/>
        <v>Y</v>
      </c>
      <c r="Y19" s="137" t="str">
        <f t="shared" si="6"/>
        <v>Y</v>
      </c>
      <c r="Z19" s="137" t="str">
        <f t="shared" si="7"/>
        <v>N</v>
      </c>
      <c r="AA19" s="137" t="str">
        <f t="shared" si="8"/>
        <v>Y</v>
      </c>
    </row>
    <row r="20" spans="1:27" x14ac:dyDescent="0.3">
      <c r="A20" s="137" t="str">
        <f>'NSE All Day'!A20</f>
        <v>BANKBARODA</v>
      </c>
      <c r="C20" s="137" t="str">
        <f>IF('NSE OI Data'!G20&gt;='NSE OI Data'!H20,"Y","N")</f>
        <v>Y</v>
      </c>
      <c r="D20" s="137" t="str">
        <f>IF('NSE OI Data'!H20&gt;='NSE OI Data'!I20,"Y","N")</f>
        <v>N</v>
      </c>
      <c r="E20" s="137" t="str">
        <f>IF('NSE OI Data'!I20&gt;='NSE OI Data'!J20,"Y","N")</f>
        <v>Y</v>
      </c>
      <c r="F20" s="137" t="str">
        <f>IF('NSE OI Data'!J20&gt;='NSE OI Data'!K20,"Y","N")</f>
        <v>Y</v>
      </c>
      <c r="G20" s="139">
        <f>('NSE OI Data'!G20-'NSE OI Data'!H20)/'NSE OI Data'!H20*100</f>
        <v>2.5195071717000217</v>
      </c>
      <c r="H20" s="139">
        <f>('NSE OI Data'!H20-'NSE OI Data'!I20)/'NSE OI Data'!I20*100</f>
        <v>-2.8781862998332127E-2</v>
      </c>
      <c r="I20" s="139">
        <f>('NSE OI Data'!I20-'NSE OI Data'!J20)/'NSE OI Data'!J20*100</f>
        <v>1.939965393585275</v>
      </c>
      <c r="J20" s="139">
        <f>('NSE OI Data'!J20-'NSE OI Data'!K20)/'NSE OI Data'!K20*100</f>
        <v>8.5800484127005738</v>
      </c>
      <c r="K20" s="137" t="str">
        <f t="shared" si="2"/>
        <v>Y</v>
      </c>
      <c r="L20" s="137" t="str">
        <f t="shared" si="3"/>
        <v>N</v>
      </c>
      <c r="M20" s="137" t="str">
        <f t="shared" si="4"/>
        <v>N</v>
      </c>
      <c r="N20" s="137">
        <f>'NSE OI Data'!G20-'NSE OI Data'!H20</f>
        <v>2047800</v>
      </c>
      <c r="O20" s="137">
        <f>'NSE OI Data'!H20-'NSE OI Data'!I20</f>
        <v>-23400</v>
      </c>
      <c r="P20" s="137">
        <f>'NSE OI Data'!I20-'NSE OI Data'!J20</f>
        <v>1547200</v>
      </c>
      <c r="Q20" s="137">
        <f>'NSE OI Data'!J20-'NSE OI Data'!K20</f>
        <v>6302200</v>
      </c>
      <c r="S20" s="147">
        <f>('NSE OI Data'!G20/'NSE OI Data'!B20)*100</f>
        <v>35.010498431076684</v>
      </c>
      <c r="T20" s="147">
        <f>('NSE OI Data'!H20/'NSE OI Data'!C20)*100</f>
        <v>34.150084600427292</v>
      </c>
      <c r="U20" s="147">
        <f>('NSE OI Data'!I20/'NSE OI Data'!D20)*100</f>
        <v>34.159916460783379</v>
      </c>
      <c r="V20" s="147">
        <f>('NSE OI Data'!J20/'NSE OI Data'!E20)*100</f>
        <v>33.509837215358665</v>
      </c>
      <c r="W20" s="147">
        <f>('NSE OI Data'!K20/'NSE OI Data'!F20)*100</f>
        <v>30.861873525780293</v>
      </c>
      <c r="X20" s="137" t="str">
        <f t="shared" si="5"/>
        <v>Y</v>
      </c>
      <c r="Y20" s="137" t="str">
        <f t="shared" si="6"/>
        <v>N</v>
      </c>
      <c r="Z20" s="137" t="str">
        <f t="shared" si="7"/>
        <v>Y</v>
      </c>
      <c r="AA20" s="137" t="str">
        <f t="shared" si="8"/>
        <v>Y</v>
      </c>
    </row>
    <row r="21" spans="1:27" x14ac:dyDescent="0.3">
      <c r="A21" s="137" t="str">
        <f>'NSE All Day'!A21</f>
        <v>BATAINDIA</v>
      </c>
      <c r="C21" s="137" t="str">
        <f>IF('NSE OI Data'!G21&gt;='NSE OI Data'!H21,"Y","N")</f>
        <v>Y</v>
      </c>
      <c r="D21" s="137" t="str">
        <f>IF('NSE OI Data'!H21&gt;='NSE OI Data'!I21,"Y","N")</f>
        <v>N</v>
      </c>
      <c r="E21" s="137" t="str">
        <f>IF('NSE OI Data'!I21&gt;='NSE OI Data'!J21,"Y","N")</f>
        <v>Y</v>
      </c>
      <c r="F21" s="137" t="str">
        <f>IF('NSE OI Data'!J21&gt;='NSE OI Data'!K21,"Y","N")</f>
        <v>N</v>
      </c>
      <c r="G21" s="139">
        <f>('NSE OI Data'!G21-'NSE OI Data'!H21)/'NSE OI Data'!H21*100</f>
        <v>5.3930775422591903</v>
      </c>
      <c r="H21" s="139">
        <f>('NSE OI Data'!H21-'NSE OI Data'!I21)/'NSE OI Data'!I21*100</f>
        <v>-3.0689206762028607</v>
      </c>
      <c r="I21" s="139">
        <f>('NSE OI Data'!I21-'NSE OI Data'!J21)/'NSE OI Data'!J21*100</f>
        <v>5.806274078150798</v>
      </c>
      <c r="J21" s="139">
        <f>('NSE OI Data'!J21-'NSE OI Data'!K21)/'NSE OI Data'!K21*100</f>
        <v>-0.13740038472107721</v>
      </c>
      <c r="K21" s="137" t="str">
        <f t="shared" si="2"/>
        <v>Y</v>
      </c>
      <c r="L21" s="137" t="str">
        <f t="shared" si="3"/>
        <v>N</v>
      </c>
      <c r="M21" s="137" t="str">
        <f t="shared" si="4"/>
        <v>Y</v>
      </c>
      <c r="N21" s="137">
        <f>'NSE OI Data'!G21-'NSE OI Data'!H21</f>
        <v>110550</v>
      </c>
      <c r="O21" s="137">
        <f>'NSE OI Data'!H21-'NSE OI Data'!I21</f>
        <v>-64900</v>
      </c>
      <c r="P21" s="137">
        <f>'NSE OI Data'!I21-'NSE OI Data'!J21</f>
        <v>116050</v>
      </c>
      <c r="Q21" s="137">
        <f>'NSE OI Data'!J21-'NSE OI Data'!K21</f>
        <v>-2750</v>
      </c>
      <c r="S21" s="147">
        <f>('NSE OI Data'!G21/'NSE OI Data'!B21)*100</f>
        <v>17.865759540802678</v>
      </c>
      <c r="T21" s="147">
        <f>('NSE OI Data'!H21/'NSE OI Data'!C21)*100</f>
        <v>16.951549340267714</v>
      </c>
      <c r="U21" s="147">
        <f>('NSE OI Data'!I21/'NSE OI Data'!D21)*100</f>
        <v>17.488249856004657</v>
      </c>
      <c r="V21" s="147">
        <f>('NSE OI Data'!J21/'NSE OI Data'!E21)*100</f>
        <v>16.528556560915717</v>
      </c>
      <c r="W21" s="147">
        <f>('NSE OI Data'!K21/'NSE OI Data'!F21)*100</f>
        <v>16.551298108192704</v>
      </c>
      <c r="X21" s="137" t="str">
        <f t="shared" si="5"/>
        <v>Y</v>
      </c>
      <c r="Y21" s="137" t="str">
        <f t="shared" si="6"/>
        <v>N</v>
      </c>
      <c r="Z21" s="137" t="str">
        <f t="shared" si="7"/>
        <v>Y</v>
      </c>
      <c r="AA21" s="137" t="str">
        <f t="shared" si="8"/>
        <v>N</v>
      </c>
    </row>
    <row r="22" spans="1:27" x14ac:dyDescent="0.3">
      <c r="A22" s="137" t="str">
        <f>'NSE All Day'!A22</f>
        <v>BEL</v>
      </c>
      <c r="C22" s="137" t="str">
        <f>IF('NSE OI Data'!G22&gt;='NSE OI Data'!H22,"Y","N")</f>
        <v>N</v>
      </c>
      <c r="D22" s="137" t="str">
        <f>IF('NSE OI Data'!H22&gt;='NSE OI Data'!I22,"Y","N")</f>
        <v>Y</v>
      </c>
      <c r="E22" s="137" t="str">
        <f>IF('NSE OI Data'!I22&gt;='NSE OI Data'!J22,"Y","N")</f>
        <v>Y</v>
      </c>
      <c r="F22" s="137" t="str">
        <f>IF('NSE OI Data'!J22&gt;='NSE OI Data'!K22,"Y","N")</f>
        <v>Y</v>
      </c>
      <c r="G22" s="139">
        <f>('NSE OI Data'!G22-'NSE OI Data'!H22)/'NSE OI Data'!H22*100</f>
        <v>-0.96455791095747778</v>
      </c>
      <c r="H22" s="139">
        <f>('NSE OI Data'!H22-'NSE OI Data'!I22)/'NSE OI Data'!I22*100</f>
        <v>1.9099359110394294</v>
      </c>
      <c r="I22" s="139">
        <f>('NSE OI Data'!I22-'NSE OI Data'!J22)/'NSE OI Data'!J22*100</f>
        <v>0.95811872787885544</v>
      </c>
      <c r="J22" s="139">
        <f>('NSE OI Data'!J22-'NSE OI Data'!K22)/'NSE OI Data'!K22*100</f>
        <v>5.2998718573465453</v>
      </c>
      <c r="K22" s="137" t="str">
        <f t="shared" si="2"/>
        <v>N</v>
      </c>
      <c r="L22" s="137" t="str">
        <f t="shared" si="3"/>
        <v>Y</v>
      </c>
      <c r="M22" s="137" t="str">
        <f t="shared" si="4"/>
        <v>N</v>
      </c>
      <c r="N22" s="137">
        <f>'NSE OI Data'!G22-'NSE OI Data'!H22</f>
        <v>-463200</v>
      </c>
      <c r="O22" s="137">
        <f>'NSE OI Data'!H22-'NSE OI Data'!I22</f>
        <v>900000</v>
      </c>
      <c r="P22" s="137">
        <f>'NSE OI Data'!I22-'NSE OI Data'!J22</f>
        <v>447200</v>
      </c>
      <c r="Q22" s="137">
        <f>'NSE OI Data'!J22-'NSE OI Data'!K22</f>
        <v>2349200</v>
      </c>
      <c r="S22" s="147">
        <f>('NSE OI Data'!G22/'NSE OI Data'!B22)*100</f>
        <v>43.637984678753753</v>
      </c>
      <c r="T22" s="147">
        <f>('NSE OI Data'!H22/'NSE OI Data'!C22)*100</f>
        <v>44.062997809934494</v>
      </c>
      <c r="U22" s="147">
        <f>('NSE OI Data'!I22/'NSE OI Data'!D22)*100</f>
        <v>43.237195093909733</v>
      </c>
      <c r="V22" s="147">
        <f>('NSE OI Data'!J22/'NSE OI Data'!E22)*100</f>
        <v>42.826862899902764</v>
      </c>
      <c r="W22" s="147">
        <f>('NSE OI Data'!K22/'NSE OI Data'!F22)*100</f>
        <v>40.671334299363465</v>
      </c>
      <c r="X22" s="137" t="str">
        <f t="shared" si="5"/>
        <v>N</v>
      </c>
      <c r="Y22" s="137" t="str">
        <f t="shared" si="6"/>
        <v>Y</v>
      </c>
      <c r="Z22" s="137" t="str">
        <f t="shared" si="7"/>
        <v>Y</v>
      </c>
      <c r="AA22" s="137" t="str">
        <f t="shared" si="8"/>
        <v>Y</v>
      </c>
    </row>
    <row r="23" spans="1:27" x14ac:dyDescent="0.3">
      <c r="A23" s="137" t="str">
        <f>'NSE All Day'!A23</f>
        <v>BERGEPAINT</v>
      </c>
      <c r="C23" s="137" t="str">
        <f>IF('NSE OI Data'!G23&gt;='NSE OI Data'!H23,"Y","N")</f>
        <v>Y</v>
      </c>
      <c r="D23" s="137" t="str">
        <f>IF('NSE OI Data'!H23&gt;='NSE OI Data'!I23,"Y","N")</f>
        <v>N</v>
      </c>
      <c r="E23" s="137" t="str">
        <f>IF('NSE OI Data'!I23&gt;='NSE OI Data'!J23,"Y","N")</f>
        <v>Y</v>
      </c>
      <c r="F23" s="137" t="str">
        <f>IF('NSE OI Data'!J23&gt;='NSE OI Data'!K23,"Y","N")</f>
        <v>Y</v>
      </c>
      <c r="G23" s="139">
        <f>('NSE OI Data'!G23-'NSE OI Data'!H23)/'NSE OI Data'!H23*100</f>
        <v>0.58716339339947354</v>
      </c>
      <c r="H23" s="139">
        <f>('NSE OI Data'!H23-'NSE OI Data'!I23)/'NSE OI Data'!I23*100</f>
        <v>-2.6030368763557483</v>
      </c>
      <c r="I23" s="139">
        <f>('NSE OI Data'!I23-'NSE OI Data'!J23)/'NSE OI Data'!J23*100</f>
        <v>1.2984418697562925</v>
      </c>
      <c r="J23" s="139">
        <f>('NSE OI Data'!J23-'NSE OI Data'!K23)/'NSE OI Data'!K23*100</f>
        <v>1.1108866895576652</v>
      </c>
      <c r="K23" s="137" t="str">
        <f t="shared" si="2"/>
        <v>Y</v>
      </c>
      <c r="L23" s="137" t="str">
        <f t="shared" si="3"/>
        <v>N</v>
      </c>
      <c r="M23" s="137" t="str">
        <f t="shared" si="4"/>
        <v>Y</v>
      </c>
      <c r="N23" s="137">
        <f>'NSE OI Data'!G23-'NSE OI Data'!H23</f>
        <v>31900</v>
      </c>
      <c r="O23" s="137">
        <f>'NSE OI Data'!H23-'NSE OI Data'!I23</f>
        <v>-145200</v>
      </c>
      <c r="P23" s="137">
        <f>'NSE OI Data'!I23-'NSE OI Data'!J23</f>
        <v>71500</v>
      </c>
      <c r="Q23" s="137">
        <f>'NSE OI Data'!J23-'NSE OI Data'!K23</f>
        <v>60500</v>
      </c>
      <c r="S23" s="147">
        <f>('NSE OI Data'!G23/'NSE OI Data'!B23)*100</f>
        <v>11.249070219513106</v>
      </c>
      <c r="T23" s="147">
        <f>('NSE OI Data'!H23/'NSE OI Data'!C23)*100</f>
        <v>11.183405357120618</v>
      </c>
      <c r="U23" s="147">
        <f>('NSE OI Data'!I23/'NSE OI Data'!D23)*100</f>
        <v>11.482293696286426</v>
      </c>
      <c r="V23" s="147">
        <f>('NSE OI Data'!J23/'NSE OI Data'!E23)*100</f>
        <v>11.335113832303263</v>
      </c>
      <c r="W23" s="147">
        <f>('NSE OI Data'!K23/'NSE OI Data'!F23)*100</f>
        <v>11.21057702431751</v>
      </c>
      <c r="X23" s="137" t="str">
        <f t="shared" si="5"/>
        <v>Y</v>
      </c>
      <c r="Y23" s="137" t="str">
        <f t="shared" si="6"/>
        <v>N</v>
      </c>
      <c r="Z23" s="137" t="str">
        <f t="shared" si="7"/>
        <v>Y</v>
      </c>
      <c r="AA23" s="137" t="str">
        <f t="shared" si="8"/>
        <v>Y</v>
      </c>
    </row>
    <row r="24" spans="1:27" x14ac:dyDescent="0.3">
      <c r="A24" s="137" t="str">
        <f>'NSE All Day'!A24</f>
        <v>BHARATFORG</v>
      </c>
      <c r="C24" s="137" t="str">
        <f>IF('NSE OI Data'!G24&gt;='NSE OI Data'!H24,"Y","N")</f>
        <v>N</v>
      </c>
      <c r="D24" s="137" t="str">
        <f>IF('NSE OI Data'!H24&gt;='NSE OI Data'!I24,"Y","N")</f>
        <v>Y</v>
      </c>
      <c r="E24" s="137" t="str">
        <f>IF('NSE OI Data'!I24&gt;='NSE OI Data'!J24,"Y","N")</f>
        <v>Y</v>
      </c>
      <c r="F24" s="137" t="str">
        <f>IF('NSE OI Data'!J24&gt;='NSE OI Data'!K24,"Y","N")</f>
        <v>N</v>
      </c>
      <c r="G24" s="139">
        <f>('NSE OI Data'!G24-'NSE OI Data'!H24)/'NSE OI Data'!H24*100</f>
        <v>-5.1929054671786439</v>
      </c>
      <c r="H24" s="139">
        <f>('NSE OI Data'!H24-'NSE OI Data'!I24)/'NSE OI Data'!I24*100</f>
        <v>0.58855986757402978</v>
      </c>
      <c r="I24" s="139">
        <f>('NSE OI Data'!I24-'NSE OI Data'!J24)/'NSE OI Data'!J24*100</f>
        <v>0.14735678762202983</v>
      </c>
      <c r="J24" s="139">
        <f>('NSE OI Data'!J24-'NSE OI Data'!K24)/'NSE OI Data'!K24*100</f>
        <v>-3.1227694503925765</v>
      </c>
      <c r="K24" s="137" t="str">
        <f t="shared" si="2"/>
        <v>N</v>
      </c>
      <c r="L24" s="137" t="str">
        <f t="shared" si="3"/>
        <v>Y</v>
      </c>
      <c r="M24" s="137" t="str">
        <f t="shared" si="4"/>
        <v>Y</v>
      </c>
      <c r="N24" s="137">
        <f>'NSE OI Data'!G24-'NSE OI Data'!H24</f>
        <v>-369200</v>
      </c>
      <c r="O24" s="137">
        <f>'NSE OI Data'!H24-'NSE OI Data'!I24</f>
        <v>41600</v>
      </c>
      <c r="P24" s="137">
        <f>'NSE OI Data'!I24-'NSE OI Data'!J24</f>
        <v>10400</v>
      </c>
      <c r="Q24" s="137">
        <f>'NSE OI Data'!J24-'NSE OI Data'!K24</f>
        <v>-227500</v>
      </c>
      <c r="S24" s="147">
        <f>('NSE OI Data'!G24/'NSE OI Data'!B24)*100</f>
        <v>26.692302047801096</v>
      </c>
      <c r="T24" s="147">
        <f>('NSE OI Data'!H24/'NSE OI Data'!C24)*100</f>
        <v>28.154329778095317</v>
      </c>
      <c r="U24" s="147">
        <f>('NSE OI Data'!I24/'NSE OI Data'!D24)*100</f>
        <v>27.989594259188927</v>
      </c>
      <c r="V24" s="147">
        <f>('NSE OI Data'!J24/'NSE OI Data'!E24)*100</f>
        <v>27.948410379462331</v>
      </c>
      <c r="W24" s="147">
        <f>('NSE OI Data'!K24/'NSE OI Data'!F24)*100</f>
        <v>28.84930774848165</v>
      </c>
      <c r="X24" s="137" t="str">
        <f t="shared" si="5"/>
        <v>N</v>
      </c>
      <c r="Y24" s="137" t="str">
        <f t="shared" si="6"/>
        <v>Y</v>
      </c>
      <c r="Z24" s="137" t="str">
        <f t="shared" si="7"/>
        <v>Y</v>
      </c>
      <c r="AA24" s="137" t="str">
        <f t="shared" si="8"/>
        <v>N</v>
      </c>
    </row>
    <row r="25" spans="1:27" x14ac:dyDescent="0.3">
      <c r="A25" s="137" t="str">
        <f>'NSE All Day'!A25</f>
        <v>BHARTIARTL</v>
      </c>
      <c r="C25" s="137" t="str">
        <f>IF('NSE OI Data'!G25&gt;='NSE OI Data'!H25,"Y","N")</f>
        <v>N</v>
      </c>
      <c r="D25" s="137" t="str">
        <f>IF('NSE OI Data'!H25&gt;='NSE OI Data'!I25,"Y","N")</f>
        <v>N</v>
      </c>
      <c r="E25" s="137" t="str">
        <f>IF('NSE OI Data'!I25&gt;='NSE OI Data'!J25,"Y","N")</f>
        <v>N</v>
      </c>
      <c r="F25" s="137" t="str">
        <f>IF('NSE OI Data'!J25&gt;='NSE OI Data'!K25,"Y","N")</f>
        <v>Y</v>
      </c>
      <c r="G25" s="139">
        <f>('NSE OI Data'!G25-'NSE OI Data'!H25)/'NSE OI Data'!H25*100</f>
        <v>-4.9333675038441829</v>
      </c>
      <c r="H25" s="139">
        <f>('NSE OI Data'!H25-'NSE OI Data'!I25)/'NSE OI Data'!I25*100</f>
        <v>-2.9111719333167452</v>
      </c>
      <c r="I25" s="139">
        <f>('NSE OI Data'!I25-'NSE OI Data'!J25)/'NSE OI Data'!J25*100</f>
        <v>-0.20072426280393169</v>
      </c>
      <c r="J25" s="139">
        <f>('NSE OI Data'!J25-'NSE OI Data'!K25)/'NSE OI Data'!K25*100</f>
        <v>6.2975671989793671</v>
      </c>
      <c r="K25" s="137" t="str">
        <f t="shared" si="2"/>
        <v>N</v>
      </c>
      <c r="L25" s="137" t="str">
        <f t="shared" si="3"/>
        <v>N</v>
      </c>
      <c r="M25" s="137" t="str">
        <f t="shared" si="4"/>
        <v>N</v>
      </c>
      <c r="N25" s="137">
        <f>'NSE OI Data'!G25-'NSE OI Data'!H25</f>
        <v>-4275810</v>
      </c>
      <c r="O25" s="137">
        <f>'NSE OI Data'!H25-'NSE OI Data'!I25</f>
        <v>-2598804</v>
      </c>
      <c r="P25" s="137">
        <f>'NSE OI Data'!I25-'NSE OI Data'!J25</f>
        <v>-179547</v>
      </c>
      <c r="Q25" s="137">
        <f>'NSE OI Data'!J25-'NSE OI Data'!K25</f>
        <v>5299413</v>
      </c>
      <c r="S25" s="147">
        <f>('NSE OI Data'!G25/'NSE OI Data'!B25)*100</f>
        <v>18.427493726330397</v>
      </c>
      <c r="T25" s="147">
        <f>('NSE OI Data'!H25/'NSE OI Data'!C25)*100</f>
        <v>19.383766146418978</v>
      </c>
      <c r="U25" s="147">
        <f>('NSE OI Data'!I25/'NSE OI Data'!D25)*100</f>
        <v>19.964981071875417</v>
      </c>
      <c r="V25" s="147">
        <f>('NSE OI Data'!J25/'NSE OI Data'!E25)*100</f>
        <v>20.005136234104246</v>
      </c>
      <c r="W25" s="147">
        <f>('NSE OI Data'!K25/'NSE OI Data'!F25)*100</f>
        <v>18.819937992236881</v>
      </c>
      <c r="X25" s="137" t="str">
        <f t="shared" si="5"/>
        <v>N</v>
      </c>
      <c r="Y25" s="137" t="str">
        <f t="shared" si="6"/>
        <v>N</v>
      </c>
      <c r="Z25" s="137" t="str">
        <f t="shared" si="7"/>
        <v>N</v>
      </c>
      <c r="AA25" s="137" t="str">
        <f t="shared" si="8"/>
        <v>Y</v>
      </c>
    </row>
    <row r="26" spans="1:27" x14ac:dyDescent="0.3">
      <c r="A26" s="137" t="str">
        <f>'NSE All Day'!A26</f>
        <v>BHEL</v>
      </c>
      <c r="C26" s="137" t="str">
        <f>IF('NSE OI Data'!G26&gt;='NSE OI Data'!H26,"Y","N")</f>
        <v>Y</v>
      </c>
      <c r="D26" s="137" t="str">
        <f>IF('NSE OI Data'!H26&gt;='NSE OI Data'!I26,"Y","N")</f>
        <v>Y</v>
      </c>
      <c r="E26" s="137" t="str">
        <f>IF('NSE OI Data'!I26&gt;='NSE OI Data'!J26,"Y","N")</f>
        <v>Y</v>
      </c>
      <c r="F26" s="137" t="str">
        <f>IF('NSE OI Data'!J26&gt;='NSE OI Data'!K26,"Y","N")</f>
        <v>N</v>
      </c>
      <c r="G26" s="139">
        <f>('NSE OI Data'!G26-'NSE OI Data'!H26)/'NSE OI Data'!H26*100</f>
        <v>2.1477610685096979</v>
      </c>
      <c r="H26" s="139">
        <f>('NSE OI Data'!H26-'NSE OI Data'!I26)/'NSE OI Data'!I26*100</f>
        <v>0.51989471459586156</v>
      </c>
      <c r="I26" s="139">
        <f>('NSE OI Data'!I26-'NSE OI Data'!J26)/'NSE OI Data'!J26*100</f>
        <v>5.135901620800543</v>
      </c>
      <c r="J26" s="139">
        <f>('NSE OI Data'!J26-'NSE OI Data'!K26)/'NSE OI Data'!K26*100</f>
        <v>-0.2827976828315219</v>
      </c>
      <c r="K26" s="137" t="str">
        <f t="shared" si="2"/>
        <v>Y</v>
      </c>
      <c r="L26" s="137" t="str">
        <f t="shared" si="3"/>
        <v>N</v>
      </c>
      <c r="M26" s="137" t="str">
        <f t="shared" si="4"/>
        <v>Y</v>
      </c>
      <c r="N26" s="137">
        <f>'NSE OI Data'!G26-'NSE OI Data'!H26</f>
        <v>2247400</v>
      </c>
      <c r="O26" s="137">
        <f>'NSE OI Data'!H26-'NSE OI Data'!I26</f>
        <v>541200</v>
      </c>
      <c r="P26" s="137">
        <f>'NSE OI Data'!I26-'NSE OI Data'!J26</f>
        <v>5085200</v>
      </c>
      <c r="Q26" s="137">
        <f>'NSE OI Data'!J26-'NSE OI Data'!K26</f>
        <v>-280800</v>
      </c>
      <c r="S26" s="147">
        <f>('NSE OI Data'!G26/'NSE OI Data'!B26)*100</f>
        <v>83.348035435855508</v>
      </c>
      <c r="T26" s="147">
        <f>('NSE OI Data'!H26/'NSE OI Data'!C26)*100</f>
        <v>81.595557811545802</v>
      </c>
      <c r="U26" s="147">
        <f>('NSE OI Data'!I26/'NSE OI Data'!D26)*100</f>
        <v>81.173540862949025</v>
      </c>
      <c r="V26" s="147">
        <f>('NSE OI Data'!J26/'NSE OI Data'!E26)*100</f>
        <v>77.208203488587671</v>
      </c>
      <c r="W26" s="147">
        <f>('NSE OI Data'!K26/'NSE OI Data'!F26)*100</f>
        <v>77.427165719123465</v>
      </c>
      <c r="X26" s="137" t="str">
        <f t="shared" si="5"/>
        <v>Y</v>
      </c>
      <c r="Y26" s="137" t="str">
        <f t="shared" si="6"/>
        <v>Y</v>
      </c>
      <c r="Z26" s="137" t="str">
        <f t="shared" si="7"/>
        <v>Y</v>
      </c>
      <c r="AA26" s="137" t="str">
        <f t="shared" si="8"/>
        <v>N</v>
      </c>
    </row>
    <row r="27" spans="1:27" x14ac:dyDescent="0.3">
      <c r="A27" s="137" t="str">
        <f>'NSE All Day'!A27</f>
        <v>BIOCON</v>
      </c>
      <c r="C27" s="137" t="str">
        <f>IF('NSE OI Data'!G27&gt;='NSE OI Data'!H27,"Y","N")</f>
        <v>Y</v>
      </c>
      <c r="D27" s="137" t="str">
        <f>IF('NSE OI Data'!H27&gt;='NSE OI Data'!I27,"Y","N")</f>
        <v>N</v>
      </c>
      <c r="E27" s="137" t="str">
        <f>IF('NSE OI Data'!I27&gt;='NSE OI Data'!J27,"Y","N")</f>
        <v>N</v>
      </c>
      <c r="F27" s="137" t="str">
        <f>IF('NSE OI Data'!J27&gt;='NSE OI Data'!K27,"Y","N")</f>
        <v>N</v>
      </c>
      <c r="G27" s="139">
        <f>('NSE OI Data'!G27-'NSE OI Data'!H27)/'NSE OI Data'!H27*100</f>
        <v>3.2754451527808306</v>
      </c>
      <c r="H27" s="139">
        <f>('NSE OI Data'!H27-'NSE OI Data'!I27)/'NSE OI Data'!I27*100</f>
        <v>-3.2847879238864675</v>
      </c>
      <c r="I27" s="139">
        <f>('NSE OI Data'!I27-'NSE OI Data'!J27)/'NSE OI Data'!J27*100</f>
        <v>-2.42713411471839</v>
      </c>
      <c r="J27" s="139">
        <f>('NSE OI Data'!J27-'NSE OI Data'!K27)/'NSE OI Data'!K27*100</f>
        <v>-4.1459534698747271</v>
      </c>
      <c r="K27" s="137" t="str">
        <f t="shared" si="2"/>
        <v>Y</v>
      </c>
      <c r="L27" s="137" t="str">
        <f t="shared" si="3"/>
        <v>N</v>
      </c>
      <c r="M27" s="137" t="str">
        <f t="shared" si="4"/>
        <v>Y</v>
      </c>
      <c r="N27" s="137">
        <f>'NSE OI Data'!G27-'NSE OI Data'!H27</f>
        <v>685400</v>
      </c>
      <c r="O27" s="137">
        <f>'NSE OI Data'!H27-'NSE OI Data'!I27</f>
        <v>-710700</v>
      </c>
      <c r="P27" s="137">
        <f>'NSE OI Data'!I27-'NSE OI Data'!J27</f>
        <v>-538200</v>
      </c>
      <c r="Q27" s="137">
        <f>'NSE OI Data'!J27-'NSE OI Data'!K27</f>
        <v>-959100</v>
      </c>
      <c r="S27" s="147">
        <f>('NSE OI Data'!G27/'NSE OI Data'!B27)*100</f>
        <v>23.635282484760399</v>
      </c>
      <c r="T27" s="147">
        <f>('NSE OI Data'!H27/'NSE OI Data'!C27)*100</f>
        <v>22.885674760147946</v>
      </c>
      <c r="U27" s="147">
        <f>('NSE OI Data'!I27/'NSE OI Data'!D27)*100</f>
        <v>23.662952568554822</v>
      </c>
      <c r="V27" s="147">
        <f>('NSE OI Data'!J27/'NSE OI Data'!E27)*100</f>
        <v>24.251570714727013</v>
      </c>
      <c r="W27" s="147">
        <f>('NSE OI Data'!K27/'NSE OI Data'!F27)*100</f>
        <v>25.300518436751823</v>
      </c>
      <c r="X27" s="137" t="str">
        <f t="shared" si="5"/>
        <v>Y</v>
      </c>
      <c r="Y27" s="137" t="str">
        <f t="shared" si="6"/>
        <v>N</v>
      </c>
      <c r="Z27" s="137" t="str">
        <f t="shared" si="7"/>
        <v>N</v>
      </c>
      <c r="AA27" s="137" t="str">
        <f t="shared" si="8"/>
        <v>N</v>
      </c>
    </row>
    <row r="28" spans="1:27" x14ac:dyDescent="0.3">
      <c r="A28" s="137" t="str">
        <f>'NSE All Day'!A28</f>
        <v>BOSCHLTD</v>
      </c>
      <c r="C28" s="137" t="str">
        <f>IF('NSE OI Data'!G28&gt;='NSE OI Data'!H28,"Y","N")</f>
        <v>Y</v>
      </c>
      <c r="D28" s="137" t="str">
        <f>IF('NSE OI Data'!H28&gt;='NSE OI Data'!I28,"Y","N")</f>
        <v>Y</v>
      </c>
      <c r="E28" s="137" t="str">
        <f>IF('NSE OI Data'!I28&gt;='NSE OI Data'!J28,"Y","N")</f>
        <v>Y</v>
      </c>
      <c r="F28" s="137" t="str">
        <f>IF('NSE OI Data'!J28&gt;='NSE OI Data'!K28,"Y","N")</f>
        <v>Y</v>
      </c>
      <c r="G28" s="139">
        <f>('NSE OI Data'!G28-'NSE OI Data'!H28)/'NSE OI Data'!H28*100</f>
        <v>4.8051254671649755</v>
      </c>
      <c r="H28" s="139">
        <f>('NSE OI Data'!H28-'NSE OI Data'!I28)/'NSE OI Data'!I28*100</f>
        <v>3.7960653920753673</v>
      </c>
      <c r="I28" s="139">
        <f>('NSE OI Data'!I28-'NSE OI Data'!J28)/'NSE OI Data'!J28*100</f>
        <v>3.3505154639175259</v>
      </c>
      <c r="J28" s="139">
        <f>('NSE OI Data'!J28-'NSE OI Data'!K28)/'NSE OI Data'!K28*100</f>
        <v>3.2830523513753325</v>
      </c>
      <c r="K28" s="137" t="str">
        <f t="shared" si="2"/>
        <v>Y</v>
      </c>
      <c r="L28" s="137" t="str">
        <f t="shared" si="3"/>
        <v>Y</v>
      </c>
      <c r="M28" s="137" t="str">
        <f t="shared" si="4"/>
        <v>Y</v>
      </c>
      <c r="N28" s="137">
        <f>'NSE OI Data'!G28-'NSE OI Data'!H28</f>
        <v>7200</v>
      </c>
      <c r="O28" s="137">
        <f>'NSE OI Data'!H28-'NSE OI Data'!I28</f>
        <v>5480</v>
      </c>
      <c r="P28" s="137">
        <f>'NSE OI Data'!I28-'NSE OI Data'!J28</f>
        <v>4680</v>
      </c>
      <c r="Q28" s="137">
        <f>'NSE OI Data'!J28-'NSE OI Data'!K28</f>
        <v>4440</v>
      </c>
      <c r="S28" s="147">
        <f>('NSE OI Data'!G28/'NSE OI Data'!B28)*100</f>
        <v>9.0373215367820254</v>
      </c>
      <c r="T28" s="147">
        <f>('NSE OI Data'!H28/'NSE OI Data'!C28)*100</f>
        <v>8.6229766879229413</v>
      </c>
      <c r="U28" s="147">
        <f>('NSE OI Data'!I28/'NSE OI Data'!D28)*100</f>
        <v>8.3076142196246394</v>
      </c>
      <c r="V28" s="147">
        <f>('NSE OI Data'!J28/'NSE OI Data'!E28)*100</f>
        <v>8.0382900678662335</v>
      </c>
      <c r="W28" s="147">
        <f>('NSE OI Data'!K28/'NSE OI Data'!F28)*100</f>
        <v>7.782777411069798</v>
      </c>
      <c r="X28" s="137" t="str">
        <f t="shared" si="5"/>
        <v>Y</v>
      </c>
      <c r="Y28" s="137" t="str">
        <f t="shared" si="6"/>
        <v>Y</v>
      </c>
      <c r="Z28" s="137" t="str">
        <f t="shared" si="7"/>
        <v>Y</v>
      </c>
      <c r="AA28" s="137" t="str">
        <f t="shared" si="8"/>
        <v>Y</v>
      </c>
    </row>
    <row r="29" spans="1:27" x14ac:dyDescent="0.3">
      <c r="A29" s="137" t="str">
        <f>'NSE All Day'!A29</f>
        <v>BPCL</v>
      </c>
      <c r="C29" s="137" t="str">
        <f>IF('NSE OI Data'!G29&gt;='NSE OI Data'!H29,"Y","N")</f>
        <v>N</v>
      </c>
      <c r="D29" s="137" t="str">
        <f>IF('NSE OI Data'!H29&gt;='NSE OI Data'!I29,"Y","N")</f>
        <v>N</v>
      </c>
      <c r="E29" s="137" t="str">
        <f>IF('NSE OI Data'!I29&gt;='NSE OI Data'!J29,"Y","N")</f>
        <v>N</v>
      </c>
      <c r="F29" s="137" t="str">
        <f>IF('NSE OI Data'!J29&gt;='NSE OI Data'!K29,"Y","N")</f>
        <v>Y</v>
      </c>
      <c r="G29" s="139">
        <f>('NSE OI Data'!G29-'NSE OI Data'!H29)/'NSE OI Data'!H29*100</f>
        <v>-1.6599137367664358</v>
      </c>
      <c r="H29" s="139">
        <f>('NSE OI Data'!H29-'NSE OI Data'!I29)/'NSE OI Data'!I29*100</f>
        <v>-0.53302132085283405</v>
      </c>
      <c r="I29" s="139">
        <f>('NSE OI Data'!I29-'NSE OI Data'!J29)/'NSE OI Data'!J29*100</f>
        <v>-2.1871820956256358</v>
      </c>
      <c r="J29" s="139">
        <f>('NSE OI Data'!J29-'NSE OI Data'!K29)/'NSE OI Data'!K29*100</f>
        <v>0.16558400203795695</v>
      </c>
      <c r="K29" s="137" t="str">
        <f t="shared" si="2"/>
        <v>N</v>
      </c>
      <c r="L29" s="137" t="str">
        <f t="shared" si="3"/>
        <v>Y</v>
      </c>
      <c r="M29" s="137" t="str">
        <f t="shared" si="4"/>
        <v>N</v>
      </c>
      <c r="N29" s="137">
        <f>'NSE OI Data'!G29-'NSE OI Data'!H29</f>
        <v>-457200</v>
      </c>
      <c r="O29" s="137">
        <f>'NSE OI Data'!H29-'NSE OI Data'!I29</f>
        <v>-147600</v>
      </c>
      <c r="P29" s="137">
        <f>'NSE OI Data'!I29-'NSE OI Data'!J29</f>
        <v>-619200</v>
      </c>
      <c r="Q29" s="137">
        <f>'NSE OI Data'!J29-'NSE OI Data'!K29</f>
        <v>46800</v>
      </c>
      <c r="S29" s="147">
        <f>('NSE OI Data'!G29/'NSE OI Data'!B29)*100</f>
        <v>13.276746973477238</v>
      </c>
      <c r="T29" s="147">
        <f>('NSE OI Data'!H29/'NSE OI Data'!C29)*100</f>
        <v>13.500849427707914</v>
      </c>
      <c r="U29" s="147">
        <f>('NSE OI Data'!I29/'NSE OI Data'!D29)*100</f>
        <v>13.573197464113097</v>
      </c>
      <c r="V29" s="147">
        <f>('NSE OI Data'!J29/'NSE OI Data'!E29)*100</f>
        <v>13.876706299764088</v>
      </c>
      <c r="W29" s="147">
        <f>('NSE OI Data'!K29/'NSE OI Data'!F29)*100</f>
        <v>13.853766678464888</v>
      </c>
      <c r="X29" s="137" t="str">
        <f t="shared" si="5"/>
        <v>N</v>
      </c>
      <c r="Y29" s="137" t="str">
        <f t="shared" si="6"/>
        <v>N</v>
      </c>
      <c r="Z29" s="137" t="str">
        <f t="shared" si="7"/>
        <v>N</v>
      </c>
      <c r="AA29" s="137" t="str">
        <f t="shared" si="8"/>
        <v>Y</v>
      </c>
    </row>
    <row r="30" spans="1:27" x14ac:dyDescent="0.3">
      <c r="A30" s="137" t="str">
        <f>'NSE All Day'!A30</f>
        <v>BRITANNIA</v>
      </c>
      <c r="C30" s="137" t="str">
        <f>IF('NSE OI Data'!G30&gt;='NSE OI Data'!H30,"Y","N")</f>
        <v>Y</v>
      </c>
      <c r="D30" s="137" t="str">
        <f>IF('NSE OI Data'!H30&gt;='NSE OI Data'!I30,"Y","N")</f>
        <v>Y</v>
      </c>
      <c r="E30" s="137" t="str">
        <f>IF('NSE OI Data'!I30&gt;='NSE OI Data'!J30,"Y","N")</f>
        <v>Y</v>
      </c>
      <c r="F30" s="137" t="str">
        <f>IF('NSE OI Data'!J30&gt;='NSE OI Data'!K30,"Y","N")</f>
        <v>Y</v>
      </c>
      <c r="G30" s="139">
        <f>('NSE OI Data'!G30-'NSE OI Data'!H30)/'NSE OI Data'!H30*100</f>
        <v>0.22870211549456831</v>
      </c>
      <c r="H30" s="139">
        <f>('NSE OI Data'!H30-'NSE OI Data'!I30)/'NSE OI Data'!I30*100</f>
        <v>0.12594458438287154</v>
      </c>
      <c r="I30" s="139">
        <f>('NSE OI Data'!I30-'NSE OI Data'!J30)/'NSE OI Data'!J30*100</f>
        <v>1.4637546468401488</v>
      </c>
      <c r="J30" s="139">
        <f>('NSE OI Data'!J30-'NSE OI Data'!K30)/'NSE OI Data'!K30*100</f>
        <v>3.2010550293729767</v>
      </c>
      <c r="K30" s="137" t="str">
        <f t="shared" si="2"/>
        <v>Y</v>
      </c>
      <c r="L30" s="137" t="str">
        <f t="shared" si="3"/>
        <v>N</v>
      </c>
      <c r="M30" s="137" t="str">
        <f t="shared" si="4"/>
        <v>N</v>
      </c>
      <c r="N30" s="137">
        <f>'NSE OI Data'!G30-'NSE OI Data'!H30</f>
        <v>4000</v>
      </c>
      <c r="O30" s="137">
        <f>'NSE OI Data'!H30-'NSE OI Data'!I30</f>
        <v>2200</v>
      </c>
      <c r="P30" s="137">
        <f>'NSE OI Data'!I30-'NSE OI Data'!J30</f>
        <v>25200</v>
      </c>
      <c r="Q30" s="137">
        <f>'NSE OI Data'!J30-'NSE OI Data'!K30</f>
        <v>53400</v>
      </c>
      <c r="S30" s="147">
        <f>('NSE OI Data'!G30/'NSE OI Data'!B30)*100</f>
        <v>7.3830079629510301</v>
      </c>
      <c r="T30" s="147">
        <f>('NSE OI Data'!H30/'NSE OI Data'!C30)*100</f>
        <v>7.366161396007616</v>
      </c>
      <c r="U30" s="147">
        <f>('NSE OI Data'!I30/'NSE OI Data'!D30)*100</f>
        <v>7.3568957841887386</v>
      </c>
      <c r="V30" s="147">
        <f>('NSE OI Data'!J30/'NSE OI Data'!E30)*100</f>
        <v>7.2507624124452335</v>
      </c>
      <c r="W30" s="147">
        <f>('NSE OI Data'!K30/'NSE OI Data'!F30)*100</f>
        <v>7.0258607437506599</v>
      </c>
      <c r="X30" s="137" t="str">
        <f t="shared" si="5"/>
        <v>Y</v>
      </c>
      <c r="Y30" s="137" t="str">
        <f t="shared" si="6"/>
        <v>Y</v>
      </c>
      <c r="Z30" s="137" t="str">
        <f t="shared" si="7"/>
        <v>Y</v>
      </c>
      <c r="AA30" s="137" t="str">
        <f t="shared" si="8"/>
        <v>Y</v>
      </c>
    </row>
    <row r="31" spans="1:27" x14ac:dyDescent="0.3">
      <c r="A31" s="137" t="str">
        <f>'NSE All Day'!A31</f>
        <v>CADILAHC</v>
      </c>
      <c r="C31" s="137" t="str">
        <f>IF('NSE OI Data'!G31&gt;='NSE OI Data'!H31,"Y","N")</f>
        <v>N</v>
      </c>
      <c r="D31" s="137" t="str">
        <f>IF('NSE OI Data'!H31&gt;='NSE OI Data'!I31,"Y","N")</f>
        <v>Y</v>
      </c>
      <c r="E31" s="137" t="str">
        <f>IF('NSE OI Data'!I31&gt;='NSE OI Data'!J31,"Y","N")</f>
        <v>Y</v>
      </c>
      <c r="F31" s="137" t="str">
        <f>IF('NSE OI Data'!J31&gt;='NSE OI Data'!K31,"Y","N")</f>
        <v>Y</v>
      </c>
      <c r="G31" s="139">
        <f>('NSE OI Data'!G31-'NSE OI Data'!H31)/'NSE OI Data'!H31*100</f>
        <v>-2.7190757959988732</v>
      </c>
      <c r="H31" s="139">
        <f>('NSE OI Data'!H31-'NSE OI Data'!I31)/'NSE OI Data'!I31*100</f>
        <v>30.238532110091743</v>
      </c>
      <c r="I31" s="139">
        <f>('NSE OI Data'!I31-'NSE OI Data'!J31)/'NSE OI Data'!J31*100</f>
        <v>2.4628689603308893</v>
      </c>
      <c r="J31" s="139">
        <f>('NSE OI Data'!J31-'NSE OI Data'!K31)/'NSE OI Data'!K31*100</f>
        <v>2.2491349480968861</v>
      </c>
      <c r="K31" s="137" t="str">
        <f t="shared" si="2"/>
        <v>N</v>
      </c>
      <c r="L31" s="137" t="str">
        <f t="shared" si="3"/>
        <v>Y</v>
      </c>
      <c r="M31" s="137" t="str">
        <f t="shared" si="4"/>
        <v>Y</v>
      </c>
      <c r="N31" s="137">
        <f>'NSE OI Data'!G31-'NSE OI Data'!H31</f>
        <v>-424600</v>
      </c>
      <c r="O31" s="137">
        <f>'NSE OI Data'!H31-'NSE OI Data'!I31</f>
        <v>3625600</v>
      </c>
      <c r="P31" s="137">
        <f>'NSE OI Data'!I31-'NSE OI Data'!J31</f>
        <v>288200</v>
      </c>
      <c r="Q31" s="137">
        <f>'NSE OI Data'!J31-'NSE OI Data'!K31</f>
        <v>257400</v>
      </c>
      <c r="S31" s="147">
        <f>('NSE OI Data'!G31/'NSE OI Data'!B31)*100</f>
        <v>29.530555532714136</v>
      </c>
      <c r="T31" s="147">
        <f>('NSE OI Data'!H31/'NSE OI Data'!C31)*100</f>
        <v>30.355957012484421</v>
      </c>
      <c r="U31" s="147">
        <f>('NSE OI Data'!I31/'NSE OI Data'!D31)*100</f>
        <v>23.307969247399278</v>
      </c>
      <c r="V31" s="147">
        <f>('NSE OI Data'!J31/'NSE OI Data'!E31)*100</f>
        <v>22.747722647140691</v>
      </c>
      <c r="W31" s="147">
        <f>('NSE OI Data'!K31/'NSE OI Data'!F31)*100</f>
        <v>22.247349729352486</v>
      </c>
      <c r="X31" s="137" t="str">
        <f t="shared" si="5"/>
        <v>N</v>
      </c>
      <c r="Y31" s="137" t="str">
        <f t="shared" si="6"/>
        <v>Y</v>
      </c>
      <c r="Z31" s="137" t="str">
        <f t="shared" si="7"/>
        <v>Y</v>
      </c>
      <c r="AA31" s="137" t="str">
        <f t="shared" si="8"/>
        <v>Y</v>
      </c>
    </row>
    <row r="32" spans="1:27" x14ac:dyDescent="0.3">
      <c r="A32" s="137" t="str">
        <f>'NSE All Day'!A32</f>
        <v>CANBK</v>
      </c>
      <c r="C32" s="137" t="str">
        <f>IF('NSE OI Data'!G32&gt;='NSE OI Data'!H32,"Y","N")</f>
        <v>Y</v>
      </c>
      <c r="D32" s="137" t="str">
        <f>IF('NSE OI Data'!H32&gt;='NSE OI Data'!I32,"Y","N")</f>
        <v>N</v>
      </c>
      <c r="E32" s="137" t="str">
        <f>IF('NSE OI Data'!I32&gt;='NSE OI Data'!J32,"Y","N")</f>
        <v>N</v>
      </c>
      <c r="F32" s="137" t="str">
        <f>IF('NSE OI Data'!J32&gt;='NSE OI Data'!K32,"Y","N")</f>
        <v>N</v>
      </c>
      <c r="G32" s="139">
        <f>('NSE OI Data'!G32-'NSE OI Data'!H32)/'NSE OI Data'!H32*100</f>
        <v>2.2030311395033979</v>
      </c>
      <c r="H32" s="139">
        <f>('NSE OI Data'!H32-'NSE OI Data'!I32)/'NSE OI Data'!I32*100</f>
        <v>-1.7308859811152588</v>
      </c>
      <c r="I32" s="139">
        <f>('NSE OI Data'!I32-'NSE OI Data'!J32)/'NSE OI Data'!J32*100</f>
        <v>-5.0351167114232598E-2</v>
      </c>
      <c r="J32" s="139">
        <f>('NSE OI Data'!J32-'NSE OI Data'!K32)/'NSE OI Data'!K32*100</f>
        <v>-0.20099984538473431</v>
      </c>
      <c r="K32" s="137" t="str">
        <f t="shared" si="2"/>
        <v>Y</v>
      </c>
      <c r="L32" s="137" t="str">
        <f t="shared" si="3"/>
        <v>N</v>
      </c>
      <c r="M32" s="137" t="str">
        <f t="shared" si="4"/>
        <v>Y</v>
      </c>
      <c r="N32" s="137">
        <f>'NSE OI Data'!G32-'NSE OI Data'!H32</f>
        <v>335200</v>
      </c>
      <c r="O32" s="137">
        <f>'NSE OI Data'!H32-'NSE OI Data'!I32</f>
        <v>-268000</v>
      </c>
      <c r="P32" s="137">
        <f>'NSE OI Data'!I32-'NSE OI Data'!J32</f>
        <v>-7800</v>
      </c>
      <c r="Q32" s="137">
        <f>'NSE OI Data'!J32-'NSE OI Data'!K32</f>
        <v>-31200</v>
      </c>
      <c r="S32" s="147">
        <f>('NSE OI Data'!G32/'NSE OI Data'!B32)*100</f>
        <v>49.874945404276481</v>
      </c>
      <c r="T32" s="147">
        <f>('NSE OI Data'!H32/'NSE OI Data'!C32)*100</f>
        <v>48.799869092139744</v>
      </c>
      <c r="U32" s="147">
        <f>('NSE OI Data'!I32/'NSE OI Data'!D32)*100</f>
        <v>49.659416978931645</v>
      </c>
      <c r="V32" s="147">
        <f>('NSE OI Data'!J32/'NSE OI Data'!E32)*100</f>
        <v>49.684433671159169</v>
      </c>
      <c r="W32" s="147">
        <f>('NSE OI Data'!K32/'NSE OI Data'!F32)*100</f>
        <v>49.784500440069273</v>
      </c>
      <c r="X32" s="137" t="str">
        <f t="shared" si="5"/>
        <v>Y</v>
      </c>
      <c r="Y32" s="137" t="str">
        <f t="shared" si="6"/>
        <v>N</v>
      </c>
      <c r="Z32" s="137" t="str">
        <f t="shared" si="7"/>
        <v>N</v>
      </c>
      <c r="AA32" s="137" t="str">
        <f t="shared" si="8"/>
        <v>N</v>
      </c>
    </row>
    <row r="33" spans="1:27" x14ac:dyDescent="0.3">
      <c r="A33" s="137" t="str">
        <f>'NSE All Day'!A33</f>
        <v>CENTURYTEX</v>
      </c>
      <c r="C33" s="137" t="str">
        <f>IF('NSE OI Data'!G33&gt;='NSE OI Data'!H33,"Y","N")</f>
        <v>N</v>
      </c>
      <c r="D33" s="137" t="str">
        <f>IF('NSE OI Data'!H33&gt;='NSE OI Data'!I33,"Y","N")</f>
        <v>Y</v>
      </c>
      <c r="E33" s="137" t="str">
        <f>IF('NSE OI Data'!I33&gt;='NSE OI Data'!J33,"Y","N")</f>
        <v>Y</v>
      </c>
      <c r="F33" s="137" t="str">
        <f>IF('NSE OI Data'!J33&gt;='NSE OI Data'!K33,"Y","N")</f>
        <v>Y</v>
      </c>
      <c r="G33" s="139">
        <f>('NSE OI Data'!G33-'NSE OI Data'!H33)/'NSE OI Data'!H33*100</f>
        <v>-5.3026869537067016</v>
      </c>
      <c r="H33" s="139">
        <f>('NSE OI Data'!H33-'NSE OI Data'!I33)/'NSE OI Data'!I33*100</f>
        <v>1.14603798297315</v>
      </c>
      <c r="I33" s="139">
        <f>('NSE OI Data'!I33-'NSE OI Data'!J33)/'NSE OI Data'!J33*100</f>
        <v>1.6983016983016983</v>
      </c>
      <c r="J33" s="139">
        <f>('NSE OI Data'!J33-'NSE OI Data'!K33)/'NSE OI Data'!K33*100</f>
        <v>0.86658605401047972</v>
      </c>
      <c r="K33" s="137" t="str">
        <f t="shared" si="2"/>
        <v>N</v>
      </c>
      <c r="L33" s="137" t="str">
        <f t="shared" si="3"/>
        <v>N</v>
      </c>
      <c r="M33" s="137" t="str">
        <f t="shared" si="4"/>
        <v>Y</v>
      </c>
      <c r="N33" s="137">
        <f>'NSE OI Data'!G33-'NSE OI Data'!H33</f>
        <v>-163800</v>
      </c>
      <c r="O33" s="137">
        <f>'NSE OI Data'!H33-'NSE OI Data'!I33</f>
        <v>35000</v>
      </c>
      <c r="P33" s="137">
        <f>'NSE OI Data'!I33-'NSE OI Data'!J33</f>
        <v>51000</v>
      </c>
      <c r="Q33" s="137">
        <f>'NSE OI Data'!J33-'NSE OI Data'!K33</f>
        <v>25800</v>
      </c>
      <c r="S33" s="147">
        <f>('NSE OI Data'!G33/'NSE OI Data'!B33)*100</f>
        <v>52.594758036603807</v>
      </c>
      <c r="T33" s="147">
        <f>('NSE OI Data'!H33/'NSE OI Data'!C33)*100</f>
        <v>55.539863111947618</v>
      </c>
      <c r="U33" s="147">
        <f>('NSE OI Data'!I33/'NSE OI Data'!D33)*100</f>
        <v>54.910567155677569</v>
      </c>
      <c r="V33" s="147">
        <f>('NSE OI Data'!J33/'NSE OI Data'!E33)*100</f>
        <v>53.993593047969789</v>
      </c>
      <c r="W33" s="147">
        <f>('NSE OI Data'!K33/'NSE OI Data'!F33)*100</f>
        <v>53.529712028776444</v>
      </c>
      <c r="X33" s="137" t="str">
        <f t="shared" si="5"/>
        <v>N</v>
      </c>
      <c r="Y33" s="137" t="str">
        <f t="shared" si="6"/>
        <v>Y</v>
      </c>
      <c r="Z33" s="137" t="str">
        <f t="shared" si="7"/>
        <v>Y</v>
      </c>
      <c r="AA33" s="137" t="str">
        <f t="shared" si="8"/>
        <v>Y</v>
      </c>
    </row>
    <row r="34" spans="1:27" x14ac:dyDescent="0.3">
      <c r="A34" s="137" t="str">
        <f>'NSE All Day'!A34</f>
        <v>CESC</v>
      </c>
      <c r="C34" s="137" t="str">
        <f>IF('NSE OI Data'!G34&gt;='NSE OI Data'!H34,"Y","N")</f>
        <v>Y</v>
      </c>
      <c r="D34" s="137" t="str">
        <f>IF('NSE OI Data'!H34&gt;='NSE OI Data'!I34,"Y","N")</f>
        <v>N</v>
      </c>
      <c r="E34" s="137" t="str">
        <f>IF('NSE OI Data'!I34&gt;='NSE OI Data'!J34,"Y","N")</f>
        <v>N</v>
      </c>
      <c r="F34" s="137" t="str">
        <f>IF('NSE OI Data'!J34&gt;='NSE OI Data'!K34,"Y","N")</f>
        <v>Y</v>
      </c>
      <c r="G34" s="139">
        <f>('NSE OI Data'!G34-'NSE OI Data'!H34)/'NSE OI Data'!H34*100</f>
        <v>6.0143626570915618</v>
      </c>
      <c r="H34" s="139">
        <f>('NSE OI Data'!H34-'NSE OI Data'!I34)/'NSE OI Data'!I34*100</f>
        <v>-1.5901060070671376</v>
      </c>
      <c r="I34" s="139">
        <f>('NSE OI Data'!I34-'NSE OI Data'!J34)/'NSE OI Data'!J34*100</f>
        <v>-1.8213356461405028</v>
      </c>
      <c r="J34" s="139">
        <f>('NSE OI Data'!J34-'NSE OI Data'!K34)/'NSE OI Data'!K34*100</f>
        <v>2.9464285714285712</v>
      </c>
      <c r="K34" s="137" t="str">
        <f t="shared" si="2"/>
        <v>Y</v>
      </c>
      <c r="L34" s="137" t="str">
        <f t="shared" si="3"/>
        <v>Y</v>
      </c>
      <c r="M34" s="137" t="str">
        <f t="shared" si="4"/>
        <v>N</v>
      </c>
      <c r="N34" s="137">
        <f>'NSE OI Data'!G34-'NSE OI Data'!H34</f>
        <v>53600</v>
      </c>
      <c r="O34" s="137">
        <f>'NSE OI Data'!H34-'NSE OI Data'!I34</f>
        <v>-14400</v>
      </c>
      <c r="P34" s="137">
        <f>'NSE OI Data'!I34-'NSE OI Data'!J34</f>
        <v>-16800</v>
      </c>
      <c r="Q34" s="137">
        <f>'NSE OI Data'!J34-'NSE OI Data'!K34</f>
        <v>26400</v>
      </c>
      <c r="S34" s="147">
        <f>('NSE OI Data'!G34/'NSE OI Data'!B34)*100</f>
        <v>7.1160835992198814</v>
      </c>
      <c r="T34" s="147">
        <f>('NSE OI Data'!H34/'NSE OI Data'!C34)*100</f>
        <v>6.7123769090016498</v>
      </c>
      <c r="U34" s="147">
        <f>('NSE OI Data'!I34/'NSE OI Data'!D34)*100</f>
        <v>6.8208354227916228</v>
      </c>
      <c r="V34" s="147">
        <f>('NSE OI Data'!J34/'NSE OI Data'!E34)*100</f>
        <v>6.9473703555465907</v>
      </c>
      <c r="W34" s="147">
        <f>('NSE OI Data'!K34/'NSE OI Data'!F34)*100</f>
        <v>6.7485297469316405</v>
      </c>
      <c r="X34" s="137" t="str">
        <f t="shared" si="5"/>
        <v>Y</v>
      </c>
      <c r="Y34" s="137" t="str">
        <f t="shared" si="6"/>
        <v>N</v>
      </c>
      <c r="Z34" s="137" t="str">
        <f t="shared" si="7"/>
        <v>N</v>
      </c>
      <c r="AA34" s="137" t="str">
        <f t="shared" si="8"/>
        <v>Y</v>
      </c>
    </row>
    <row r="35" spans="1:27" x14ac:dyDescent="0.3">
      <c r="A35" s="137" t="str">
        <f>'NSE All Day'!A35</f>
        <v>CHOLAFIN</v>
      </c>
      <c r="C35" s="137" t="str">
        <f>IF('NSE OI Data'!G35&gt;='NSE OI Data'!H35,"Y","N")</f>
        <v>Y</v>
      </c>
      <c r="D35" s="137" t="str">
        <f>IF('NSE OI Data'!H35&gt;='NSE OI Data'!I35,"Y","N")</f>
        <v>Y</v>
      </c>
      <c r="E35" s="137" t="str">
        <f>IF('NSE OI Data'!I35&gt;='NSE OI Data'!J35,"Y","N")</f>
        <v>Y</v>
      </c>
      <c r="F35" s="137" t="str">
        <f>IF('NSE OI Data'!J35&gt;='NSE OI Data'!K35,"Y","N")</f>
        <v>Y</v>
      </c>
      <c r="G35" s="139">
        <f>('NSE OI Data'!G35-'NSE OI Data'!H35)/'NSE OI Data'!H35*100</f>
        <v>11.172122492080254</v>
      </c>
      <c r="H35" s="139">
        <f>('NSE OI Data'!H35-'NSE OI Data'!I35)/'NSE OI Data'!I35*100</f>
        <v>3.8149528612146462</v>
      </c>
      <c r="I35" s="139">
        <f>('NSE OI Data'!I35-'NSE OI Data'!J35)/'NSE OI Data'!J35*100</f>
        <v>1.3330371028660297</v>
      </c>
      <c r="J35" s="139">
        <f>('NSE OI Data'!J35-'NSE OI Data'!K35)/'NSE OI Data'!K35*100</f>
        <v>0</v>
      </c>
      <c r="K35" s="137" t="str">
        <f t="shared" si="2"/>
        <v>Y</v>
      </c>
      <c r="L35" s="137" t="str">
        <f t="shared" si="3"/>
        <v>Y</v>
      </c>
      <c r="M35" s="137" t="str">
        <f t="shared" si="4"/>
        <v>Y</v>
      </c>
      <c r="N35" s="137">
        <f>'NSE OI Data'!G35-'NSE OI Data'!H35</f>
        <v>1322500</v>
      </c>
      <c r="O35" s="137">
        <f>'NSE OI Data'!H35-'NSE OI Data'!I35</f>
        <v>435000</v>
      </c>
      <c r="P35" s="137">
        <f>'NSE OI Data'!I35-'NSE OI Data'!J35</f>
        <v>150000</v>
      </c>
      <c r="Q35" s="137">
        <f>'NSE OI Data'!J35-'NSE OI Data'!K35</f>
        <v>0</v>
      </c>
      <c r="S35" s="147">
        <f>('NSE OI Data'!G35/'NSE OI Data'!B35)*100</f>
        <v>33.224069232497236</v>
      </c>
      <c r="T35" s="147">
        <f>('NSE OI Data'!H35/'NSE OI Data'!C35)*100</f>
        <v>29.885252244656996</v>
      </c>
      <c r="U35" s="147">
        <f>('NSE OI Data'!I35/'NSE OI Data'!D35)*100</f>
        <v>28.787040229753025</v>
      </c>
      <c r="V35" s="147">
        <f>('NSE OI Data'!J35/'NSE OI Data'!E35)*100</f>
        <v>28.408346431510274</v>
      </c>
      <c r="W35" s="147">
        <f>('NSE OI Data'!K35/'NSE OI Data'!F35)*100</f>
        <v>28.408346431510274</v>
      </c>
      <c r="X35" s="137" t="str">
        <f t="shared" si="5"/>
        <v>Y</v>
      </c>
      <c r="Y35" s="137" t="str">
        <f t="shared" si="6"/>
        <v>Y</v>
      </c>
      <c r="Z35" s="137" t="str">
        <f t="shared" si="7"/>
        <v>Y</v>
      </c>
      <c r="AA35" s="137" t="str">
        <f t="shared" si="8"/>
        <v>Y</v>
      </c>
    </row>
    <row r="36" spans="1:27" x14ac:dyDescent="0.3">
      <c r="A36" s="137" t="str">
        <f>'NSE All Day'!A36</f>
        <v>CIPLA</v>
      </c>
      <c r="C36" s="137" t="str">
        <f>IF('NSE OI Data'!G36&gt;='NSE OI Data'!H36,"Y","N")</f>
        <v>Y</v>
      </c>
      <c r="D36" s="137" t="str">
        <f>IF('NSE OI Data'!H36&gt;='NSE OI Data'!I36,"Y","N")</f>
        <v>N</v>
      </c>
      <c r="E36" s="137" t="str">
        <f>IF('NSE OI Data'!I36&gt;='NSE OI Data'!J36,"Y","N")</f>
        <v>Y</v>
      </c>
      <c r="F36" s="137" t="str">
        <f>IF('NSE OI Data'!J36&gt;='NSE OI Data'!K36,"Y","N")</f>
        <v>N</v>
      </c>
      <c r="G36" s="139">
        <f>('NSE OI Data'!G36-'NSE OI Data'!H36)/'NSE OI Data'!H36*100</f>
        <v>5.2282061931791963</v>
      </c>
      <c r="H36" s="139">
        <f>('NSE OI Data'!H36-'NSE OI Data'!I36)/'NSE OI Data'!I36*100</f>
        <v>-3.6164406715579767</v>
      </c>
      <c r="I36" s="139">
        <f>('NSE OI Data'!I36-'NSE OI Data'!J36)/'NSE OI Data'!J36*100</f>
        <v>6.5578277077226046</v>
      </c>
      <c r="J36" s="139">
        <f>('NSE OI Data'!J36-'NSE OI Data'!K36)/'NSE OI Data'!K36*100</f>
        <v>-3.1668154457981177</v>
      </c>
      <c r="K36" s="137" t="str">
        <f t="shared" si="2"/>
        <v>Y</v>
      </c>
      <c r="L36" s="137" t="str">
        <f t="shared" si="3"/>
        <v>N</v>
      </c>
      <c r="M36" s="137" t="str">
        <f t="shared" si="4"/>
        <v>Y</v>
      </c>
      <c r="N36" s="137">
        <f>'NSE OI Data'!G36-'NSE OI Data'!H36</f>
        <v>1132900</v>
      </c>
      <c r="O36" s="137">
        <f>'NSE OI Data'!H36-'NSE OI Data'!I36</f>
        <v>-813050</v>
      </c>
      <c r="P36" s="137">
        <f>'NSE OI Data'!I36-'NSE OI Data'!J36</f>
        <v>1383600</v>
      </c>
      <c r="Q36" s="137">
        <f>'NSE OI Data'!J36-'NSE OI Data'!K36</f>
        <v>-690000</v>
      </c>
      <c r="S36" s="147">
        <f>('NSE OI Data'!G36/'NSE OI Data'!B36)*100</f>
        <v>22.34837722940301</v>
      </c>
      <c r="T36" s="147">
        <f>('NSE OI Data'!H36/'NSE OI Data'!C36)*100</f>
        <v>21.238010261598106</v>
      </c>
      <c r="U36" s="147">
        <f>('NSE OI Data'!I36/'NSE OI Data'!D36)*100</f>
        <v>22.034888947425433</v>
      </c>
      <c r="V36" s="147">
        <f>('NSE OI Data'!J36/'NSE OI Data'!E36)*100</f>
        <v>20.678808325433316</v>
      </c>
      <c r="W36" s="147">
        <f>('NSE OI Data'!K36/'NSE OI Data'!F36)*100</f>
        <v>21.355084437875181</v>
      </c>
      <c r="X36" s="137" t="str">
        <f t="shared" si="5"/>
        <v>Y</v>
      </c>
      <c r="Y36" s="137" t="str">
        <f t="shared" si="6"/>
        <v>N</v>
      </c>
      <c r="Z36" s="137" t="str">
        <f t="shared" si="7"/>
        <v>Y</v>
      </c>
      <c r="AA36" s="137" t="str">
        <f t="shared" si="8"/>
        <v>N</v>
      </c>
    </row>
    <row r="37" spans="1:27" x14ac:dyDescent="0.3">
      <c r="A37" s="137" t="str">
        <f>'NSE All Day'!A37</f>
        <v>COALINDIA</v>
      </c>
      <c r="C37" s="137" t="str">
        <f>IF('NSE OI Data'!G37&gt;='NSE OI Data'!H37,"Y","N")</f>
        <v>Y</v>
      </c>
      <c r="D37" s="137" t="str">
        <f>IF('NSE OI Data'!H37&gt;='NSE OI Data'!I37,"Y","N")</f>
        <v>Y</v>
      </c>
      <c r="E37" s="137" t="str">
        <f>IF('NSE OI Data'!I37&gt;='NSE OI Data'!J37,"Y","N")</f>
        <v>Y</v>
      </c>
      <c r="F37" s="137" t="str">
        <f>IF('NSE OI Data'!J37&gt;='NSE OI Data'!K37,"Y","N")</f>
        <v>Y</v>
      </c>
      <c r="G37" s="139">
        <f>('NSE OI Data'!G37-'NSE OI Data'!H37)/'NSE OI Data'!H37*100</f>
        <v>2.6361480752037525</v>
      </c>
      <c r="H37" s="139">
        <f>('NSE OI Data'!H37-'NSE OI Data'!I37)/'NSE OI Data'!I37*100</f>
        <v>1.1597957850631235</v>
      </c>
      <c r="I37" s="139">
        <f>('NSE OI Data'!I37-'NSE OI Data'!J37)/'NSE OI Data'!J37*100</f>
        <v>2.237255882931013</v>
      </c>
      <c r="J37" s="139">
        <f>('NSE OI Data'!J37-'NSE OI Data'!K37)/'NSE OI Data'!K37*100</f>
        <v>9.4340888056264727E-2</v>
      </c>
      <c r="K37" s="137" t="str">
        <f t="shared" si="2"/>
        <v>Y</v>
      </c>
      <c r="L37" s="137" t="str">
        <f t="shared" si="3"/>
        <v>N</v>
      </c>
      <c r="M37" s="137" t="str">
        <f t="shared" si="4"/>
        <v>Y</v>
      </c>
      <c r="N37" s="137">
        <f>'NSE OI Data'!G37-'NSE OI Data'!H37</f>
        <v>1220700</v>
      </c>
      <c r="O37" s="137">
        <f>'NSE OI Data'!H37-'NSE OI Data'!I37</f>
        <v>530900</v>
      </c>
      <c r="P37" s="137">
        <f>'NSE OI Data'!I37-'NSE OI Data'!J37</f>
        <v>1001700</v>
      </c>
      <c r="Q37" s="137">
        <f>'NSE OI Data'!J37-'NSE OI Data'!K37</f>
        <v>42200</v>
      </c>
      <c r="S37" s="147">
        <f>('NSE OI Data'!G37/'NSE OI Data'!B37)*100</f>
        <v>12.457741602577348</v>
      </c>
      <c r="T37" s="147">
        <f>('NSE OI Data'!H37/'NSE OI Data'!C37)*100</f>
        <v>12.137771960663692</v>
      </c>
      <c r="U37" s="147">
        <f>('NSE OI Data'!I37/'NSE OI Data'!D37)*100</f>
        <v>11.998612557950528</v>
      </c>
      <c r="V37" s="147">
        <f>('NSE OI Data'!J37/'NSE OI Data'!E37)*100</f>
        <v>11.736047152605307</v>
      </c>
      <c r="W37" s="147">
        <f>('NSE OI Data'!K37/'NSE OI Data'!F37)*100</f>
        <v>11.724985696974311</v>
      </c>
      <c r="X37" s="137" t="str">
        <f t="shared" si="5"/>
        <v>Y</v>
      </c>
      <c r="Y37" s="137" t="str">
        <f t="shared" si="6"/>
        <v>Y</v>
      </c>
      <c r="Z37" s="137" t="str">
        <f t="shared" si="7"/>
        <v>Y</v>
      </c>
      <c r="AA37" s="137" t="str">
        <f t="shared" si="8"/>
        <v>Y</v>
      </c>
    </row>
    <row r="38" spans="1:27" x14ac:dyDescent="0.3">
      <c r="A38" s="137" t="str">
        <f>'NSE All Day'!A38</f>
        <v>COLPAL</v>
      </c>
      <c r="C38" s="137" t="str">
        <f>IF('NSE OI Data'!G38&gt;='NSE OI Data'!H38,"Y","N")</f>
        <v>N</v>
      </c>
      <c r="D38" s="137" t="str">
        <f>IF('NSE OI Data'!H38&gt;='NSE OI Data'!I38,"Y","N")</f>
        <v>Y</v>
      </c>
      <c r="E38" s="137" t="str">
        <f>IF('NSE OI Data'!I38&gt;='NSE OI Data'!J38,"Y","N")</f>
        <v>Y</v>
      </c>
      <c r="F38" s="137" t="str">
        <f>IF('NSE OI Data'!J38&gt;='NSE OI Data'!K38,"Y","N")</f>
        <v>Y</v>
      </c>
      <c r="G38" s="139">
        <f>('NSE OI Data'!G38-'NSE OI Data'!H38)/'NSE OI Data'!H38*100</f>
        <v>-3.4351145038167941</v>
      </c>
      <c r="H38" s="139">
        <f>('NSE OI Data'!H38-'NSE OI Data'!I38)/'NSE OI Data'!I38*100</f>
        <v>21.216126900198283</v>
      </c>
      <c r="I38" s="139">
        <f>('NSE OI Data'!I38-'NSE OI Data'!J38)/'NSE OI Data'!J38*100</f>
        <v>7.9557616839100964</v>
      </c>
      <c r="J38" s="139">
        <f>('NSE OI Data'!J38-'NSE OI Data'!K38)/'NSE OI Data'!K38*100</f>
        <v>2.0757465404224327</v>
      </c>
      <c r="K38" s="137" t="str">
        <f t="shared" si="2"/>
        <v>N</v>
      </c>
      <c r="L38" s="137" t="str">
        <f t="shared" si="3"/>
        <v>Y</v>
      </c>
      <c r="M38" s="137" t="str">
        <f t="shared" si="4"/>
        <v>Y</v>
      </c>
      <c r="N38" s="137">
        <f>'NSE OI Data'!G38-'NSE OI Data'!H38</f>
        <v>-88200</v>
      </c>
      <c r="O38" s="137">
        <f>'NSE OI Data'!H38-'NSE OI Data'!I38</f>
        <v>449400</v>
      </c>
      <c r="P38" s="137">
        <f>'NSE OI Data'!I38-'NSE OI Data'!J38</f>
        <v>156100</v>
      </c>
      <c r="Q38" s="137">
        <f>'NSE OI Data'!J38-'NSE OI Data'!K38</f>
        <v>39900</v>
      </c>
      <c r="S38" s="147">
        <f>('NSE OI Data'!G38/'NSE OI Data'!B38)*100</f>
        <v>9.3019619283611625</v>
      </c>
      <c r="T38" s="147">
        <f>('NSE OI Data'!H38/'NSE OI Data'!C38)*100</f>
        <v>9.6328617598048396</v>
      </c>
      <c r="U38" s="147">
        <f>('NSE OI Data'!I38/'NSE OI Data'!D38)*100</f>
        <v>7.946848332925148</v>
      </c>
      <c r="V38" s="147">
        <f>('NSE OI Data'!J38/'NSE OI Data'!E38)*100</f>
        <v>7.3612081550526076</v>
      </c>
      <c r="W38" s="147">
        <f>('NSE OI Data'!K38/'NSE OI Data'!F38)*100</f>
        <v>7.2115153741614204</v>
      </c>
      <c r="X38" s="137" t="str">
        <f t="shared" si="5"/>
        <v>N</v>
      </c>
      <c r="Y38" s="137" t="str">
        <f t="shared" si="6"/>
        <v>Y</v>
      </c>
      <c r="Z38" s="137" t="str">
        <f t="shared" si="7"/>
        <v>Y</v>
      </c>
      <c r="AA38" s="137" t="str">
        <f t="shared" si="8"/>
        <v>Y</v>
      </c>
    </row>
    <row r="39" spans="1:27" x14ac:dyDescent="0.3">
      <c r="A39" s="137" t="str">
        <f>'NSE All Day'!A39</f>
        <v>CONCOR</v>
      </c>
      <c r="C39" s="137" t="str">
        <f>IF('NSE OI Data'!G39&gt;='NSE OI Data'!H39,"Y","N")</f>
        <v>Y</v>
      </c>
      <c r="D39" s="137" t="str">
        <f>IF('NSE OI Data'!H39&gt;='NSE OI Data'!I39,"Y","N")</f>
        <v>Y</v>
      </c>
      <c r="E39" s="137" t="str">
        <f>IF('NSE OI Data'!I39&gt;='NSE OI Data'!J39,"Y","N")</f>
        <v>Y</v>
      </c>
      <c r="F39" s="137" t="str">
        <f>IF('NSE OI Data'!J39&gt;='NSE OI Data'!K39,"Y","N")</f>
        <v>Y</v>
      </c>
      <c r="G39" s="139">
        <f>('NSE OI Data'!G39-'NSE OI Data'!H39)/'NSE OI Data'!H39*100</f>
        <v>2.1663778162911611</v>
      </c>
      <c r="H39" s="139">
        <f>('NSE OI Data'!H39-'NSE OI Data'!I39)/'NSE OI Data'!I39*100</f>
        <v>6.9839307787391833</v>
      </c>
      <c r="I39" s="139">
        <f>('NSE OI Data'!I39-'NSE OI Data'!J39)/'NSE OI Data'!J39*100</f>
        <v>2.114231618807195</v>
      </c>
      <c r="J39" s="139">
        <f>('NSE OI Data'!J39-'NSE OI Data'!K39)/'NSE OI Data'!K39*100</f>
        <v>1.3431403901503038</v>
      </c>
      <c r="K39" s="137" t="str">
        <f t="shared" si="2"/>
        <v>N</v>
      </c>
      <c r="L39" s="137" t="str">
        <f t="shared" si="3"/>
        <v>Y</v>
      </c>
      <c r="M39" s="137" t="str">
        <f t="shared" si="4"/>
        <v>Y</v>
      </c>
      <c r="N39" s="137">
        <f>'NSE OI Data'!G39-'NSE OI Data'!H39</f>
        <v>117225</v>
      </c>
      <c r="O39" s="137">
        <f>'NSE OI Data'!H39-'NSE OI Data'!I39</f>
        <v>353238</v>
      </c>
      <c r="P39" s="137">
        <f>'NSE OI Data'!I39-'NSE OI Data'!J39</f>
        <v>104721</v>
      </c>
      <c r="Q39" s="137">
        <f>'NSE OI Data'!J39-'NSE OI Data'!K39</f>
        <v>65646</v>
      </c>
      <c r="S39" s="147">
        <f>('NSE OI Data'!G39/'NSE OI Data'!B39)*100</f>
        <v>20.073140576153964</v>
      </c>
      <c r="T39" s="147">
        <f>('NSE OI Data'!H39/'NSE OI Data'!C39)*100</f>
        <v>19.647501463003962</v>
      </c>
      <c r="U39" s="147">
        <f>('NSE OI Data'!I39/'NSE OI Data'!D39)*100</f>
        <v>18.364908935378633</v>
      </c>
      <c r="V39" s="147">
        <f>('NSE OI Data'!J39/'NSE OI Data'!E39)*100</f>
        <v>17.9846713276313</v>
      </c>
      <c r="W39" s="147">
        <f>('NSE OI Data'!K39/'NSE OI Data'!F39)*100</f>
        <v>17.746313424267303</v>
      </c>
      <c r="X39" s="137" t="str">
        <f t="shared" si="5"/>
        <v>Y</v>
      </c>
      <c r="Y39" s="137" t="str">
        <f t="shared" si="6"/>
        <v>Y</v>
      </c>
      <c r="Z39" s="137" t="str">
        <f t="shared" si="7"/>
        <v>Y</v>
      </c>
      <c r="AA39" s="137" t="str">
        <f t="shared" si="8"/>
        <v>Y</v>
      </c>
    </row>
    <row r="40" spans="1:27" x14ac:dyDescent="0.3">
      <c r="A40" s="137" t="str">
        <f>'NSE All Day'!A40</f>
        <v>CUMMINSIND</v>
      </c>
      <c r="C40" s="137" t="str">
        <f>IF('NSE OI Data'!G40&gt;='NSE OI Data'!H40,"Y","N")</f>
        <v>Y</v>
      </c>
      <c r="D40" s="137" t="str">
        <f>IF('NSE OI Data'!H40&gt;='NSE OI Data'!I40,"Y","N")</f>
        <v>Y</v>
      </c>
      <c r="E40" s="137" t="str">
        <f>IF('NSE OI Data'!I40&gt;='NSE OI Data'!J40,"Y","N")</f>
        <v>Y</v>
      </c>
      <c r="F40" s="137" t="str">
        <f>IF('NSE OI Data'!J40&gt;='NSE OI Data'!K40,"Y","N")</f>
        <v>N</v>
      </c>
      <c r="G40" s="139">
        <f>('NSE OI Data'!G40-'NSE OI Data'!H40)/'NSE OI Data'!H40*100</f>
        <v>10.770440251572328</v>
      </c>
      <c r="H40" s="139">
        <f>('NSE OI Data'!H40-'NSE OI Data'!I40)/'NSE OI Data'!I40*100</f>
        <v>0.66476733143399813</v>
      </c>
      <c r="I40" s="139">
        <f>('NSE OI Data'!I40-'NSE OI Data'!J40)/'NSE OI Data'!J40*100</f>
        <v>0</v>
      </c>
      <c r="J40" s="139">
        <f>('NSE OI Data'!J40-'NSE OI Data'!K40)/'NSE OI Data'!K40*100</f>
        <v>-3.8356164383561646</v>
      </c>
      <c r="K40" s="137" t="str">
        <f t="shared" si="2"/>
        <v>Y</v>
      </c>
      <c r="L40" s="137" t="str">
        <f t="shared" si="3"/>
        <v>Y</v>
      </c>
      <c r="M40" s="137" t="str">
        <f t="shared" si="4"/>
        <v>Y</v>
      </c>
      <c r="N40" s="137">
        <f>'NSE OI Data'!G40-'NSE OI Data'!H40</f>
        <v>205500</v>
      </c>
      <c r="O40" s="137">
        <f>'NSE OI Data'!H40-'NSE OI Data'!I40</f>
        <v>12600</v>
      </c>
      <c r="P40" s="137">
        <f>'NSE OI Data'!I40-'NSE OI Data'!J40</f>
        <v>0</v>
      </c>
      <c r="Q40" s="137">
        <f>'NSE OI Data'!J40-'NSE OI Data'!K40</f>
        <v>-75600</v>
      </c>
      <c r="S40" s="147">
        <f>('NSE OI Data'!G40/'NSE OI Data'!B40)*100</f>
        <v>7.7800993121302593</v>
      </c>
      <c r="T40" s="147">
        <f>('NSE OI Data'!H40/'NSE OI Data'!C40)*100</f>
        <v>7.0236240773809007</v>
      </c>
      <c r="U40" s="147">
        <f>('NSE OI Data'!I40/'NSE OI Data'!D40)*100</f>
        <v>6.9772416542283864</v>
      </c>
      <c r="V40" s="147">
        <f>('NSE OI Data'!J40/'NSE OI Data'!E40)*100</f>
        <v>6.9772416542283864</v>
      </c>
      <c r="W40" s="147">
        <f>('NSE OI Data'!K40/'NSE OI Data'!F40)*100</f>
        <v>7.2555361931434774</v>
      </c>
      <c r="X40" s="137" t="str">
        <f t="shared" si="5"/>
        <v>Y</v>
      </c>
      <c r="Y40" s="137" t="str">
        <f t="shared" si="6"/>
        <v>Y</v>
      </c>
      <c r="Z40" s="137" t="str">
        <f t="shared" si="7"/>
        <v>Y</v>
      </c>
      <c r="AA40" s="137" t="str">
        <f t="shared" si="8"/>
        <v>N</v>
      </c>
    </row>
    <row r="41" spans="1:27" x14ac:dyDescent="0.3">
      <c r="A41" s="137" t="str">
        <f>'NSE All Day'!A41</f>
        <v>DABUR</v>
      </c>
      <c r="C41" s="137" t="str">
        <f>IF('NSE OI Data'!G41&gt;='NSE OI Data'!H41,"Y","N")</f>
        <v>Y</v>
      </c>
      <c r="D41" s="137" t="str">
        <f>IF('NSE OI Data'!H41&gt;='NSE OI Data'!I41,"Y","N")</f>
        <v>Y</v>
      </c>
      <c r="E41" s="137" t="str">
        <f>IF('NSE OI Data'!I41&gt;='NSE OI Data'!J41,"Y","N")</f>
        <v>Y</v>
      </c>
      <c r="F41" s="137" t="str">
        <f>IF('NSE OI Data'!J41&gt;='NSE OI Data'!K41,"Y","N")</f>
        <v>N</v>
      </c>
      <c r="G41" s="139">
        <f>('NSE OI Data'!G41-'NSE OI Data'!H41)/'NSE OI Data'!H41*100</f>
        <v>5.7655293088363955</v>
      </c>
      <c r="H41" s="139">
        <f>('NSE OI Data'!H41-'NSE OI Data'!I41)/'NSE OI Data'!I41*100</f>
        <v>3.2240585207260906</v>
      </c>
      <c r="I41" s="139">
        <f>('NSE OI Data'!I41-'NSE OI Data'!J41)/'NSE OI Data'!J41*100</f>
        <v>0.37164612037708489</v>
      </c>
      <c r="J41" s="139">
        <f>('NSE OI Data'!J41-'NSE OI Data'!K41)/'NSE OI Data'!K41*100</f>
        <v>-2.2332506203473943</v>
      </c>
      <c r="K41" s="137" t="str">
        <f t="shared" si="2"/>
        <v>Y</v>
      </c>
      <c r="L41" s="137" t="str">
        <f t="shared" si="3"/>
        <v>Y</v>
      </c>
      <c r="M41" s="137" t="str">
        <f t="shared" si="4"/>
        <v>Y</v>
      </c>
      <c r="N41" s="137">
        <f>'NSE OI Data'!G41-'NSE OI Data'!H41</f>
        <v>823750</v>
      </c>
      <c r="O41" s="137">
        <f>'NSE OI Data'!H41-'NSE OI Data'!I41</f>
        <v>446250</v>
      </c>
      <c r="P41" s="137">
        <f>'NSE OI Data'!I41-'NSE OI Data'!J41</f>
        <v>51250</v>
      </c>
      <c r="Q41" s="137">
        <f>'NSE OI Data'!J41-'NSE OI Data'!K41</f>
        <v>-315000</v>
      </c>
      <c r="S41" s="147">
        <f>('NSE OI Data'!G41/'NSE OI Data'!B41)*100</f>
        <v>13.313003623912135</v>
      </c>
      <c r="T41" s="147">
        <f>('NSE OI Data'!H41/'NSE OI Data'!C41)*100</f>
        <v>12.587280289628231</v>
      </c>
      <c r="U41" s="147">
        <f>('NSE OI Data'!I41/'NSE OI Data'!D41)*100</f>
        <v>12.194134264834069</v>
      </c>
      <c r="V41" s="147">
        <f>('NSE OI Data'!J41/'NSE OI Data'!E41)*100</f>
        <v>12.148983040698043</v>
      </c>
      <c r="W41" s="147">
        <f>('NSE OI Data'!K41/'NSE OI Data'!F41)*100</f>
        <v>12.426497881729219</v>
      </c>
      <c r="X41" s="137" t="str">
        <f t="shared" si="5"/>
        <v>Y</v>
      </c>
      <c r="Y41" s="137" t="str">
        <f t="shared" si="6"/>
        <v>Y</v>
      </c>
      <c r="Z41" s="137" t="str">
        <f t="shared" si="7"/>
        <v>Y</v>
      </c>
      <c r="AA41" s="137" t="str">
        <f t="shared" si="8"/>
        <v>N</v>
      </c>
    </row>
    <row r="42" spans="1:27" x14ac:dyDescent="0.3">
      <c r="A42" s="137" t="str">
        <f>'NSE All Day'!A42</f>
        <v>DIVISLAB</v>
      </c>
      <c r="C42" s="137" t="str">
        <f>IF('NSE OI Data'!G42&gt;='NSE OI Data'!H42,"Y","N")</f>
        <v>Y</v>
      </c>
      <c r="D42" s="137" t="str">
        <f>IF('NSE OI Data'!H42&gt;='NSE OI Data'!I42,"Y","N")</f>
        <v>N</v>
      </c>
      <c r="E42" s="137" t="str">
        <f>IF('NSE OI Data'!I42&gt;='NSE OI Data'!J42,"Y","N")</f>
        <v>Y</v>
      </c>
      <c r="F42" s="137" t="str">
        <f>IF('NSE OI Data'!J42&gt;='NSE OI Data'!K42,"Y","N")</f>
        <v>Y</v>
      </c>
      <c r="G42" s="139">
        <f>('NSE OI Data'!G42-'NSE OI Data'!H42)/'NSE OI Data'!H42*100</f>
        <v>5.5053149293986987</v>
      </c>
      <c r="H42" s="139">
        <f>('NSE OI Data'!H42-'NSE OI Data'!I42)/'NSE OI Data'!I42*100</f>
        <v>-0.14258555133079848</v>
      </c>
      <c r="I42" s="139">
        <f>('NSE OI Data'!I42-'NSE OI Data'!J42)/'NSE OI Data'!J42*100</f>
        <v>2.8013029315960911</v>
      </c>
      <c r="J42" s="139">
        <f>('NSE OI Data'!J42-'NSE OI Data'!K42)/'NSE OI Data'!K42*100</f>
        <v>0.57330057330057327</v>
      </c>
      <c r="K42" s="137" t="str">
        <f t="shared" si="2"/>
        <v>Y</v>
      </c>
      <c r="L42" s="137" t="str">
        <f t="shared" si="3"/>
        <v>N</v>
      </c>
      <c r="M42" s="137" t="str">
        <f t="shared" si="4"/>
        <v>Y</v>
      </c>
      <c r="N42" s="137">
        <f>'NSE OI Data'!G42-'NSE OI Data'!H42</f>
        <v>138800</v>
      </c>
      <c r="O42" s="137">
        <f>'NSE OI Data'!H42-'NSE OI Data'!I42</f>
        <v>-3600</v>
      </c>
      <c r="P42" s="137">
        <f>'NSE OI Data'!I42-'NSE OI Data'!J42</f>
        <v>68800</v>
      </c>
      <c r="Q42" s="137">
        <f>'NSE OI Data'!J42-'NSE OI Data'!K42</f>
        <v>14000</v>
      </c>
      <c r="S42" s="147">
        <f>('NSE OI Data'!G42/'NSE OI Data'!B42)*100</f>
        <v>10.431436364865606</v>
      </c>
      <c r="T42" s="147">
        <f>('NSE OI Data'!H42/'NSE OI Data'!C42)*100</f>
        <v>9.887119309435775</v>
      </c>
      <c r="U42" s="147">
        <f>('NSE OI Data'!I42/'NSE OI Data'!D42)*100</f>
        <v>9.9012370428619079</v>
      </c>
      <c r="V42" s="147">
        <f>('NSE OI Data'!J42/'NSE OI Data'!E42)*100</f>
        <v>9.6314314707180166</v>
      </c>
      <c r="W42" s="147">
        <f>('NSE OI Data'!K42/'NSE OI Data'!F42)*100</f>
        <v>9.5765291740608305</v>
      </c>
      <c r="X42" s="137" t="str">
        <f t="shared" si="5"/>
        <v>Y</v>
      </c>
      <c r="Y42" s="137" t="str">
        <f t="shared" si="6"/>
        <v>N</v>
      </c>
      <c r="Z42" s="137" t="str">
        <f t="shared" si="7"/>
        <v>Y</v>
      </c>
      <c r="AA42" s="137" t="str">
        <f t="shared" si="8"/>
        <v>Y</v>
      </c>
    </row>
    <row r="43" spans="1:27" x14ac:dyDescent="0.3">
      <c r="A43" s="137" t="str">
        <f>'NSE All Day'!A43</f>
        <v>DLF</v>
      </c>
      <c r="C43" s="137" t="str">
        <f>IF('NSE OI Data'!G43&gt;='NSE OI Data'!H43,"Y","N")</f>
        <v>N</v>
      </c>
      <c r="D43" s="137" t="str">
        <f>IF('NSE OI Data'!H43&gt;='NSE OI Data'!I43,"Y","N")</f>
        <v>N</v>
      </c>
      <c r="E43" s="137" t="str">
        <f>IF('NSE OI Data'!I43&gt;='NSE OI Data'!J43,"Y","N")</f>
        <v>Y</v>
      </c>
      <c r="F43" s="137" t="str">
        <f>IF('NSE OI Data'!J43&gt;='NSE OI Data'!K43,"Y","N")</f>
        <v>Y</v>
      </c>
      <c r="G43" s="139">
        <f>('NSE OI Data'!G43-'NSE OI Data'!H43)/'NSE OI Data'!H43*100</f>
        <v>-1.1734740289274994</v>
      </c>
      <c r="H43" s="139">
        <f>('NSE OI Data'!H43-'NSE OI Data'!I43)/'NSE OI Data'!I43*100</f>
        <v>-0.5608322026232474</v>
      </c>
      <c r="I43" s="139">
        <f>('NSE OI Data'!I43-'NSE OI Data'!J43)/'NSE OI Data'!J43*100</f>
        <v>6.1042326518859777</v>
      </c>
      <c r="J43" s="139">
        <f>('NSE OI Data'!J43-'NSE OI Data'!K43)/'NSE OI Data'!K43*100</f>
        <v>1.4310747663551402</v>
      </c>
      <c r="K43" s="137" t="str">
        <f t="shared" si="2"/>
        <v>N</v>
      </c>
      <c r="L43" s="137" t="str">
        <f t="shared" si="3"/>
        <v>N</v>
      </c>
      <c r="M43" s="137" t="str">
        <f t="shared" si="4"/>
        <v>Y</v>
      </c>
      <c r="N43" s="137">
        <f>'NSE OI Data'!G43-'NSE OI Data'!H43</f>
        <v>-425700</v>
      </c>
      <c r="O43" s="137">
        <f>'NSE OI Data'!H43-'NSE OI Data'!I43</f>
        <v>-204600</v>
      </c>
      <c r="P43" s="137">
        <f>'NSE OI Data'!I43-'NSE OI Data'!J43</f>
        <v>2098800</v>
      </c>
      <c r="Q43" s="137">
        <f>'NSE OI Data'!J43-'NSE OI Data'!K43</f>
        <v>485100</v>
      </c>
      <c r="S43" s="147">
        <f>('NSE OI Data'!G43/'NSE OI Data'!B43)*100</f>
        <v>28.908395529861785</v>
      </c>
      <c r="T43" s="147">
        <f>('NSE OI Data'!H43/'NSE OI Data'!C43)*100</f>
        <v>29.251656117431018</v>
      </c>
      <c r="U43" s="147">
        <f>('NSE OI Data'!I43/'NSE OI Data'!D43)*100</f>
        <v>29.416634074247238</v>
      </c>
      <c r="V43" s="147">
        <f>('NSE OI Data'!J43/'NSE OI Data'!E43)*100</f>
        <v>27.724279549487292</v>
      </c>
      <c r="W43" s="147">
        <f>('NSE OI Data'!K43/'NSE OI Data'!F43)*100</f>
        <v>27.333122135745601</v>
      </c>
      <c r="X43" s="137" t="str">
        <f t="shared" si="5"/>
        <v>N</v>
      </c>
      <c r="Y43" s="137" t="str">
        <f t="shared" si="6"/>
        <v>N</v>
      </c>
      <c r="Z43" s="137" t="str">
        <f t="shared" si="7"/>
        <v>Y</v>
      </c>
      <c r="AA43" s="137" t="str">
        <f t="shared" si="8"/>
        <v>Y</v>
      </c>
    </row>
    <row r="44" spans="1:27" x14ac:dyDescent="0.3">
      <c r="A44" s="137" t="str">
        <f>'NSE All Day'!A44</f>
        <v>DRREDDY</v>
      </c>
      <c r="C44" s="137" t="str">
        <f>IF('NSE OI Data'!G44&gt;='NSE OI Data'!H44,"Y","N")</f>
        <v>N</v>
      </c>
      <c r="D44" s="137" t="str">
        <f>IF('NSE OI Data'!H44&gt;='NSE OI Data'!I44,"Y","N")</f>
        <v>N</v>
      </c>
      <c r="E44" s="137" t="str">
        <f>IF('NSE OI Data'!I44&gt;='NSE OI Data'!J44,"Y","N")</f>
        <v>Y</v>
      </c>
      <c r="F44" s="137" t="str">
        <f>IF('NSE OI Data'!J44&gt;='NSE OI Data'!K44,"Y","N")</f>
        <v>Y</v>
      </c>
      <c r="G44" s="139">
        <f>('NSE OI Data'!G44-'NSE OI Data'!H44)/'NSE OI Data'!H44*100</f>
        <v>-0.9736896623161384</v>
      </c>
      <c r="H44" s="139">
        <f>('NSE OI Data'!H44-'NSE OI Data'!I44)/'NSE OI Data'!I44*100</f>
        <v>-0.21705426356589144</v>
      </c>
      <c r="I44" s="139">
        <f>('NSE OI Data'!I44-'NSE OI Data'!J44)/'NSE OI Data'!J44*100</f>
        <v>22.49161233145534</v>
      </c>
      <c r="J44" s="139">
        <f>('NSE OI Data'!J44-'NSE OI Data'!K44)/'NSE OI Data'!K44*100</f>
        <v>2.0214414879876004</v>
      </c>
      <c r="K44" s="137" t="str">
        <f t="shared" si="2"/>
        <v>N</v>
      </c>
      <c r="L44" s="137" t="str">
        <f t="shared" si="3"/>
        <v>N</v>
      </c>
      <c r="M44" s="137" t="str">
        <f t="shared" si="4"/>
        <v>Y</v>
      </c>
      <c r="N44" s="137">
        <f>'NSE OI Data'!G44-'NSE OI Data'!H44</f>
        <v>-47000</v>
      </c>
      <c r="O44" s="137">
        <f>'NSE OI Data'!H44-'NSE OI Data'!I44</f>
        <v>-10500</v>
      </c>
      <c r="P44" s="137">
        <f>'NSE OI Data'!I44-'NSE OI Data'!J44</f>
        <v>888250</v>
      </c>
      <c r="Q44" s="137">
        <f>'NSE OI Data'!J44-'NSE OI Data'!K44</f>
        <v>78250</v>
      </c>
      <c r="S44" s="147">
        <f>('NSE OI Data'!G44/'NSE OI Data'!B44)*100</f>
        <v>19.700356749556537</v>
      </c>
      <c r="T44" s="147">
        <f>('NSE OI Data'!H44/'NSE OI Data'!C44)*100</f>
        <v>19.894063186215355</v>
      </c>
      <c r="U44" s="147">
        <f>('NSE OI Data'!I44/'NSE OI Data'!D44)*100</f>
        <v>19.937338028447645</v>
      </c>
      <c r="V44" s="147">
        <f>('NSE OI Data'!J44/'NSE OI Data'!E44)*100</f>
        <v>16.276492446273252</v>
      </c>
      <c r="W44" s="147">
        <f>('NSE OI Data'!K44/'NSE OI Data'!F44)*100</f>
        <v>15.953991836304048</v>
      </c>
      <c r="X44" s="137" t="str">
        <f t="shared" si="5"/>
        <v>N</v>
      </c>
      <c r="Y44" s="137" t="str">
        <f t="shared" si="6"/>
        <v>N</v>
      </c>
      <c r="Z44" s="137" t="str">
        <f t="shared" si="7"/>
        <v>Y</v>
      </c>
      <c r="AA44" s="137" t="str">
        <f t="shared" si="8"/>
        <v>Y</v>
      </c>
    </row>
    <row r="45" spans="1:27" x14ac:dyDescent="0.3">
      <c r="A45" s="137" t="str">
        <f>'NSE All Day'!A45</f>
        <v>EICHERMOT</v>
      </c>
      <c r="C45" s="137" t="str">
        <f>IF('NSE OI Data'!G45&gt;='NSE OI Data'!H45,"Y","N")</f>
        <v>Y</v>
      </c>
      <c r="D45" s="137" t="str">
        <f>IF('NSE OI Data'!H45&gt;='NSE OI Data'!I45,"Y","N")</f>
        <v>N</v>
      </c>
      <c r="E45" s="137" t="str">
        <f>IF('NSE OI Data'!I45&gt;='NSE OI Data'!J45,"Y","N")</f>
        <v>N</v>
      </c>
      <c r="F45" s="137" t="str">
        <f>IF('NSE OI Data'!J45&gt;='NSE OI Data'!K45,"Y","N")</f>
        <v>Y</v>
      </c>
      <c r="G45" s="139">
        <f>('NSE OI Data'!G45-'NSE OI Data'!H45)/'NSE OI Data'!H45*100</f>
        <v>1.7786904211013421</v>
      </c>
      <c r="H45" s="139">
        <f>('NSE OI Data'!H45-'NSE OI Data'!I45)/'NSE OI Data'!I45*100</f>
        <v>-1.9899087249844096</v>
      </c>
      <c r="I45" s="139">
        <f>('NSE OI Data'!I45-'NSE OI Data'!J45)/'NSE OI Data'!J45*100</f>
        <v>-3.4101332019110981</v>
      </c>
      <c r="J45" s="139">
        <f>('NSE OI Data'!J45-'NSE OI Data'!K45)/'NSE OI Data'!K45*100</f>
        <v>3.8838955571989304</v>
      </c>
      <c r="K45" s="137" t="str">
        <f t="shared" si="2"/>
        <v>Y</v>
      </c>
      <c r="L45" s="137" t="str">
        <f t="shared" si="3"/>
        <v>Y</v>
      </c>
      <c r="M45" s="137" t="str">
        <f t="shared" si="4"/>
        <v>N</v>
      </c>
      <c r="N45" s="137">
        <f>'NSE OI Data'!G45-'NSE OI Data'!H45</f>
        <v>6150</v>
      </c>
      <c r="O45" s="137">
        <f>'NSE OI Data'!H45-'NSE OI Data'!I45</f>
        <v>-7020</v>
      </c>
      <c r="P45" s="137">
        <f>'NSE OI Data'!I45-'NSE OI Data'!J45</f>
        <v>-12455</v>
      </c>
      <c r="Q45" s="137">
        <f>'NSE OI Data'!J45-'NSE OI Data'!K45</f>
        <v>13655</v>
      </c>
      <c r="S45" s="147">
        <f>('NSE OI Data'!G45/'NSE OI Data'!B45)*100</f>
        <v>12.705483421060897</v>
      </c>
      <c r="T45" s="147">
        <f>('NSE OI Data'!H45/'NSE OI Data'!C45)*100</f>
        <v>12.483441640379688</v>
      </c>
      <c r="U45" s="147">
        <f>('NSE OI Data'!I45/'NSE OI Data'!D45)*100</f>
        <v>12.736894209547508</v>
      </c>
      <c r="V45" s="147">
        <f>('NSE OI Data'!J45/'NSE OI Data'!E45)*100</f>
        <v>13.186573945870187</v>
      </c>
      <c r="W45" s="147">
        <f>('NSE OI Data'!K45/'NSE OI Data'!F45)*100</f>
        <v>12.693568984048737</v>
      </c>
      <c r="X45" s="137" t="str">
        <f t="shared" si="5"/>
        <v>Y</v>
      </c>
      <c r="Y45" s="137" t="str">
        <f t="shared" si="6"/>
        <v>N</v>
      </c>
      <c r="Z45" s="137" t="str">
        <f t="shared" si="7"/>
        <v>N</v>
      </c>
      <c r="AA45" s="137" t="str">
        <f t="shared" si="8"/>
        <v>Y</v>
      </c>
    </row>
    <row r="46" spans="1:27" x14ac:dyDescent="0.3">
      <c r="A46" s="137" t="str">
        <f>'NSE All Day'!A46</f>
        <v>EQUITAS</v>
      </c>
      <c r="C46" s="137" t="str">
        <f>IF('NSE OI Data'!G46&gt;='NSE OI Data'!H46,"Y","N")</f>
        <v>Y</v>
      </c>
      <c r="D46" s="137" t="str">
        <f>IF('NSE OI Data'!H46&gt;='NSE OI Data'!I46,"Y","N")</f>
        <v>Y</v>
      </c>
      <c r="E46" s="137" t="str">
        <f>IF('NSE OI Data'!I46&gt;='NSE OI Data'!J46,"Y","N")</f>
        <v>N</v>
      </c>
      <c r="F46" s="137" t="str">
        <f>IF('NSE OI Data'!J46&gt;='NSE OI Data'!K46,"Y","N")</f>
        <v>Y</v>
      </c>
      <c r="G46" s="139">
        <f>('NSE OI Data'!G46-'NSE OI Data'!H46)/'NSE OI Data'!H46*100</f>
        <v>21.41982864137087</v>
      </c>
      <c r="H46" s="139">
        <f>('NSE OI Data'!H46-'NSE OI Data'!I46)/'NSE OI Data'!I46*100</f>
        <v>3.0346023488610387</v>
      </c>
      <c r="I46" s="139">
        <f>('NSE OI Data'!I46-'NSE OI Data'!J46)/'NSE OI Data'!J46*100</f>
        <v>-2.9192332708421009</v>
      </c>
      <c r="J46" s="139">
        <f>('NSE OI Data'!J46-'NSE OI Data'!K46)/'NSE OI Data'!K46*100</f>
        <v>4.4054120372748073</v>
      </c>
      <c r="K46" s="137" t="str">
        <f t="shared" si="2"/>
        <v>Y</v>
      </c>
      <c r="L46" s="137" t="str">
        <f t="shared" si="3"/>
        <v>Y</v>
      </c>
      <c r="M46" s="137" t="str">
        <f t="shared" si="4"/>
        <v>N</v>
      </c>
      <c r="N46" s="137">
        <f>'NSE OI Data'!G46-'NSE OI Data'!H46</f>
        <v>3920000</v>
      </c>
      <c r="O46" s="137">
        <f>'NSE OI Data'!H46-'NSE OI Data'!I46</f>
        <v>539000</v>
      </c>
      <c r="P46" s="137">
        <f>'NSE OI Data'!I46-'NSE OI Data'!J46</f>
        <v>-534100</v>
      </c>
      <c r="Q46" s="137">
        <f>'NSE OI Data'!J46-'NSE OI Data'!K46</f>
        <v>772000</v>
      </c>
      <c r="S46" s="147">
        <f>('NSE OI Data'!G46/'NSE OI Data'!B46)*100</f>
        <v>65.013021592586711</v>
      </c>
      <c r="T46" s="147">
        <f>('NSE OI Data'!H46/'NSE OI Data'!C46)*100</f>
        <v>53.5439905656687</v>
      </c>
      <c r="U46" s="147">
        <f>('NSE OI Data'!I46/'NSE OI Data'!D46)*100</f>
        <v>51.966998799467476</v>
      </c>
      <c r="V46" s="147">
        <f>('NSE OI Data'!J46/'NSE OI Data'!E46)*100</f>
        <v>53.529654276885054</v>
      </c>
      <c r="W46" s="147">
        <f>('NSE OI Data'!K46/'NSE OI Data'!F46)*100</f>
        <v>51.270957350155278</v>
      </c>
      <c r="X46" s="137" t="str">
        <f t="shared" si="5"/>
        <v>Y</v>
      </c>
      <c r="Y46" s="137" t="str">
        <f t="shared" si="6"/>
        <v>Y</v>
      </c>
      <c r="Z46" s="137" t="str">
        <f t="shared" si="7"/>
        <v>N</v>
      </c>
      <c r="AA46" s="137" t="str">
        <f t="shared" si="8"/>
        <v>Y</v>
      </c>
    </row>
    <row r="47" spans="1:27" x14ac:dyDescent="0.3">
      <c r="A47" s="137" t="str">
        <f>'NSE All Day'!A47</f>
        <v>ESCORTS</v>
      </c>
      <c r="C47" s="137" t="str">
        <f>IF('NSE OI Data'!G47&gt;='NSE OI Data'!H47,"Y","N")</f>
        <v>N</v>
      </c>
      <c r="D47" s="137" t="str">
        <f>IF('NSE OI Data'!H47&gt;='NSE OI Data'!I47,"Y","N")</f>
        <v>Y</v>
      </c>
      <c r="E47" s="137" t="str">
        <f>IF('NSE OI Data'!I47&gt;='NSE OI Data'!J47,"Y","N")</f>
        <v>Y</v>
      </c>
      <c r="F47" s="137" t="str">
        <f>IF('NSE OI Data'!J47&gt;='NSE OI Data'!K47,"Y","N")</f>
        <v>Y</v>
      </c>
      <c r="G47" s="139">
        <f>('NSE OI Data'!G47-'NSE OI Data'!H47)/'NSE OI Data'!H47*100</f>
        <v>-0.20383896721589945</v>
      </c>
      <c r="H47" s="139">
        <f>('NSE OI Data'!H47-'NSE OI Data'!I47)/'NSE OI Data'!I47*100</f>
        <v>1.0470305526948163</v>
      </c>
      <c r="I47" s="139">
        <f>('NSE OI Data'!I47-'NSE OI Data'!J47)/'NSE OI Data'!J47*100</f>
        <v>8.9582943706751443</v>
      </c>
      <c r="J47" s="139">
        <f>('NSE OI Data'!J47-'NSE OI Data'!K47)/'NSE OI Data'!K47*100</f>
        <v>5.17309205350118</v>
      </c>
      <c r="K47" s="137" t="str">
        <f t="shared" si="2"/>
        <v>N</v>
      </c>
      <c r="L47" s="137" t="str">
        <f t="shared" si="3"/>
        <v>N</v>
      </c>
      <c r="M47" s="137" t="str">
        <f t="shared" si="4"/>
        <v>Y</v>
      </c>
      <c r="N47" s="137">
        <f>'NSE OI Data'!G47-'NSE OI Data'!H47</f>
        <v>-13200</v>
      </c>
      <c r="O47" s="137">
        <f>'NSE OI Data'!H47-'NSE OI Data'!I47</f>
        <v>67100</v>
      </c>
      <c r="P47" s="137">
        <f>'NSE OI Data'!I47-'NSE OI Data'!J47</f>
        <v>526900</v>
      </c>
      <c r="Q47" s="137">
        <f>'NSE OI Data'!J47-'NSE OI Data'!K47</f>
        <v>289300</v>
      </c>
      <c r="S47" s="147">
        <f>('NSE OI Data'!G47/'NSE OI Data'!B47)*100</f>
        <v>92.099153842141561</v>
      </c>
      <c r="T47" s="147">
        <f>('NSE OI Data'!H47/'NSE OI Data'!C47)*100</f>
        <v>92.287271262755283</v>
      </c>
      <c r="U47" s="147">
        <f>('NSE OI Data'!I47/'NSE OI Data'!D47)*100</f>
        <v>91.331007707968794</v>
      </c>
      <c r="V47" s="147">
        <f>('NSE OI Data'!J47/'NSE OI Data'!E47)*100</f>
        <v>83.821987335137166</v>
      </c>
      <c r="W47" s="147">
        <f>('NSE OI Data'!K47/'NSE OI Data'!F47)*100</f>
        <v>79.699080533352799</v>
      </c>
      <c r="X47" s="137" t="str">
        <f t="shared" si="5"/>
        <v>N</v>
      </c>
      <c r="Y47" s="137" t="str">
        <f t="shared" si="6"/>
        <v>Y</v>
      </c>
      <c r="Z47" s="137" t="str">
        <f t="shared" si="7"/>
        <v>Y</v>
      </c>
      <c r="AA47" s="137" t="str">
        <f t="shared" si="8"/>
        <v>Y</v>
      </c>
    </row>
    <row r="48" spans="1:27" x14ac:dyDescent="0.3">
      <c r="A48" s="137" t="str">
        <f>'NSE All Day'!A48</f>
        <v>EXIDEIND</v>
      </c>
      <c r="C48" s="137" t="str">
        <f>IF('NSE OI Data'!G48&gt;='NSE OI Data'!H48,"Y","N")</f>
        <v>Y</v>
      </c>
      <c r="D48" s="137" t="str">
        <f>IF('NSE OI Data'!H48&gt;='NSE OI Data'!I48,"Y","N")</f>
        <v>Y</v>
      </c>
      <c r="E48" s="137" t="str">
        <f>IF('NSE OI Data'!I48&gt;='NSE OI Data'!J48,"Y","N")</f>
        <v>Y</v>
      </c>
      <c r="F48" s="137" t="str">
        <f>IF('NSE OI Data'!J48&gt;='NSE OI Data'!K48,"Y","N")</f>
        <v>Y</v>
      </c>
      <c r="G48" s="139">
        <f>('NSE OI Data'!G48-'NSE OI Data'!H48)/'NSE OI Data'!H48*100</f>
        <v>0.77262366418992923</v>
      </c>
      <c r="H48" s="139">
        <f>('NSE OI Data'!H48-'NSE OI Data'!I48)/'NSE OI Data'!I48*100</f>
        <v>4.2623456790123457</v>
      </c>
      <c r="I48" s="139">
        <f>('NSE OI Data'!I48-'NSE OI Data'!J48)/'NSE OI Data'!J48*100</f>
        <v>2.6762371060512433</v>
      </c>
      <c r="J48" s="139">
        <f>('NSE OI Data'!J48-'NSE OI Data'!K48)/'NSE OI Data'!K48*100</f>
        <v>5.7844451894066378</v>
      </c>
      <c r="K48" s="137" t="str">
        <f t="shared" si="2"/>
        <v>N</v>
      </c>
      <c r="L48" s="137" t="str">
        <f t="shared" si="3"/>
        <v>Y</v>
      </c>
      <c r="M48" s="137" t="str">
        <f t="shared" si="4"/>
        <v>N</v>
      </c>
      <c r="N48" s="137">
        <f>'NSE OI Data'!G48-'NSE OI Data'!H48</f>
        <v>52200</v>
      </c>
      <c r="O48" s="137">
        <f>'NSE OI Data'!H48-'NSE OI Data'!I48</f>
        <v>276200</v>
      </c>
      <c r="P48" s="137">
        <f>'NSE OI Data'!I48-'NSE OI Data'!J48</f>
        <v>168900</v>
      </c>
      <c r="Q48" s="137">
        <f>'NSE OI Data'!J48-'NSE OI Data'!K48</f>
        <v>345100</v>
      </c>
      <c r="S48" s="147">
        <f>('NSE OI Data'!G48/'NSE OI Data'!B48)*100</f>
        <v>7.4158253608635993</v>
      </c>
      <c r="T48" s="147">
        <f>('NSE OI Data'!H48/'NSE OI Data'!C48)*100</f>
        <v>7.3589682308716657</v>
      </c>
      <c r="U48" s="147">
        <f>('NSE OI Data'!I48/'NSE OI Data'!D48)*100</f>
        <v>7.0581264817572595</v>
      </c>
      <c r="V48" s="147">
        <f>('NSE OI Data'!J48/'NSE OI Data'!E48)*100</f>
        <v>6.8741577220707155</v>
      </c>
      <c r="W48" s="147">
        <f>('NSE OI Data'!K48/'NSE OI Data'!F48)*100</f>
        <v>6.4982689182351558</v>
      </c>
      <c r="X48" s="137" t="str">
        <f t="shared" si="5"/>
        <v>Y</v>
      </c>
      <c r="Y48" s="137" t="str">
        <f t="shared" si="6"/>
        <v>Y</v>
      </c>
      <c r="Z48" s="137" t="str">
        <f t="shared" si="7"/>
        <v>Y</v>
      </c>
      <c r="AA48" s="137" t="str">
        <f t="shared" si="8"/>
        <v>Y</v>
      </c>
    </row>
    <row r="49" spans="1:27" x14ac:dyDescent="0.3">
      <c r="A49" s="137" t="str">
        <f>'NSE All Day'!A49</f>
        <v>FEDERALBNK</v>
      </c>
      <c r="C49" s="137" t="str">
        <f>IF('NSE OI Data'!G49&gt;='NSE OI Data'!H49,"Y","N")</f>
        <v>Y</v>
      </c>
      <c r="D49" s="137" t="str">
        <f>IF('NSE OI Data'!H49&gt;='NSE OI Data'!I49,"Y","N")</f>
        <v>N</v>
      </c>
      <c r="E49" s="137" t="str">
        <f>IF('NSE OI Data'!I49&gt;='NSE OI Data'!J49,"Y","N")</f>
        <v>Y</v>
      </c>
      <c r="F49" s="137" t="str">
        <f>IF('NSE OI Data'!J49&gt;='NSE OI Data'!K49,"Y","N")</f>
        <v>Y</v>
      </c>
      <c r="G49" s="139">
        <f>('NSE OI Data'!G49-'NSE OI Data'!H49)/'NSE OI Data'!H49*100</f>
        <v>7.4714745238523186</v>
      </c>
      <c r="H49" s="139">
        <f>('NSE OI Data'!H49-'NSE OI Data'!I49)/'NSE OI Data'!I49*100</f>
        <v>-1.9614157678869815</v>
      </c>
      <c r="I49" s="139">
        <f>('NSE OI Data'!I49-'NSE OI Data'!J49)/'NSE OI Data'!J49*100</f>
        <v>0.87775755012473722</v>
      </c>
      <c r="J49" s="139">
        <f>('NSE OI Data'!J49-'NSE OI Data'!K49)/'NSE OI Data'!K49*100</f>
        <v>0.69685335835174733</v>
      </c>
      <c r="K49" s="137" t="str">
        <f t="shared" si="2"/>
        <v>Y</v>
      </c>
      <c r="L49" s="137" t="str">
        <f t="shared" si="3"/>
        <v>N</v>
      </c>
      <c r="M49" s="137" t="str">
        <f t="shared" si="4"/>
        <v>Y</v>
      </c>
      <c r="N49" s="137">
        <f>'NSE OI Data'!G49-'NSE OI Data'!H49</f>
        <v>6027500</v>
      </c>
      <c r="O49" s="137">
        <f>'NSE OI Data'!H49-'NSE OI Data'!I49</f>
        <v>-1614000</v>
      </c>
      <c r="P49" s="137">
        <f>'NSE OI Data'!I49-'NSE OI Data'!J49</f>
        <v>716000</v>
      </c>
      <c r="Q49" s="137">
        <f>'NSE OI Data'!J49-'NSE OI Data'!K49</f>
        <v>564500</v>
      </c>
      <c r="S49" s="147">
        <f>('NSE OI Data'!G49/'NSE OI Data'!B49)*100</f>
        <v>44.215759750101327</v>
      </c>
      <c r="T49" s="147">
        <f>('NSE OI Data'!H49/'NSE OI Data'!C49)*100</f>
        <v>41.141856428412581</v>
      </c>
      <c r="U49" s="147">
        <f>('NSE OI Data'!I49/'NSE OI Data'!D49)*100</f>
        <v>41.96496384628162</v>
      </c>
      <c r="V49" s="147">
        <f>('NSE OI Data'!J49/'NSE OI Data'!E49)*100</f>
        <v>41.59981830031245</v>
      </c>
      <c r="W49" s="147">
        <f>('NSE OI Data'!K49/'NSE OI Data'!F49)*100</f>
        <v>41.311934695983417</v>
      </c>
      <c r="X49" s="137" t="str">
        <f t="shared" si="5"/>
        <v>Y</v>
      </c>
      <c r="Y49" s="137" t="str">
        <f t="shared" si="6"/>
        <v>N</v>
      </c>
      <c r="Z49" s="137" t="str">
        <f t="shared" si="7"/>
        <v>Y</v>
      </c>
      <c r="AA49" s="137" t="str">
        <f t="shared" si="8"/>
        <v>Y</v>
      </c>
    </row>
    <row r="50" spans="1:27" x14ac:dyDescent="0.3">
      <c r="A50" s="137" t="str">
        <f>'NSE All Day'!A50</f>
        <v>GAIL</v>
      </c>
      <c r="C50" s="137" t="str">
        <f>IF('NSE OI Data'!G50&gt;='NSE OI Data'!H50,"Y","N")</f>
        <v>Y</v>
      </c>
      <c r="D50" s="137" t="str">
        <f>IF('NSE OI Data'!H50&gt;='NSE OI Data'!I50,"Y","N")</f>
        <v>N</v>
      </c>
      <c r="E50" s="137" t="str">
        <f>IF('NSE OI Data'!I50&gt;='NSE OI Data'!J50,"Y","N")</f>
        <v>Y</v>
      </c>
      <c r="F50" s="137" t="str">
        <f>IF('NSE OI Data'!J50&gt;='NSE OI Data'!K50,"Y","N")</f>
        <v>Y</v>
      </c>
      <c r="G50" s="139">
        <f>('NSE OI Data'!G50-'NSE OI Data'!H50)/'NSE OI Data'!H50*100</f>
        <v>2.7843441743111046</v>
      </c>
      <c r="H50" s="139">
        <f>('NSE OI Data'!H50-'NSE OI Data'!I50)/'NSE OI Data'!I50*100</f>
        <v>-0.87618551547519363</v>
      </c>
      <c r="I50" s="139">
        <f>('NSE OI Data'!I50-'NSE OI Data'!J50)/'NSE OI Data'!J50*100</f>
        <v>0.48204075685996628</v>
      </c>
      <c r="J50" s="139">
        <f>('NSE OI Data'!J50-'NSE OI Data'!K50)/'NSE OI Data'!K50*100</f>
        <v>5.3419995550291199</v>
      </c>
      <c r="K50" s="137" t="str">
        <f t="shared" si="2"/>
        <v>Y</v>
      </c>
      <c r="L50" s="137" t="str">
        <f t="shared" si="3"/>
        <v>N</v>
      </c>
      <c r="M50" s="137" t="str">
        <f t="shared" si="4"/>
        <v>N</v>
      </c>
      <c r="N50" s="137">
        <f>'NSE OI Data'!G50-'NSE OI Data'!H50</f>
        <v>960120</v>
      </c>
      <c r="O50" s="137">
        <f>'NSE OI Data'!H50-'NSE OI Data'!I50</f>
        <v>-304804</v>
      </c>
      <c r="P50" s="137">
        <f>'NSE OI Data'!I50-'NSE OI Data'!J50</f>
        <v>166886</v>
      </c>
      <c r="Q50" s="137">
        <f>'NSE OI Data'!J50-'NSE OI Data'!K50</f>
        <v>1755652</v>
      </c>
      <c r="S50" s="147">
        <f>('NSE OI Data'!G50/'NSE OI Data'!B50)*100</f>
        <v>8.2681882541181437</v>
      </c>
      <c r="T50" s="147">
        <f>('NSE OI Data'!H50/'NSE OI Data'!C50)*100</f>
        <v>8.0442097680714806</v>
      </c>
      <c r="U50" s="147">
        <f>('NSE OI Data'!I50/'NSE OI Data'!D50)*100</f>
        <v>8.1153149824831878</v>
      </c>
      <c r="V50" s="147">
        <f>('NSE OI Data'!J50/'NSE OI Data'!E50)*100</f>
        <v>8.0763835222257363</v>
      </c>
      <c r="W50" s="147">
        <f>('NSE OI Data'!K50/'NSE OI Data'!F50)*100</f>
        <v>7.6668219288990729</v>
      </c>
      <c r="X50" s="137" t="str">
        <f t="shared" si="5"/>
        <v>Y</v>
      </c>
      <c r="Y50" s="137" t="str">
        <f t="shared" si="6"/>
        <v>N</v>
      </c>
      <c r="Z50" s="137" t="str">
        <f t="shared" si="7"/>
        <v>Y</v>
      </c>
      <c r="AA50" s="137" t="str">
        <f t="shared" si="8"/>
        <v>Y</v>
      </c>
    </row>
    <row r="51" spans="1:27" x14ac:dyDescent="0.3">
      <c r="A51" s="137" t="str">
        <f>'NSE All Day'!A51</f>
        <v>GLENMARK</v>
      </c>
      <c r="C51" s="137" t="str">
        <f>IF('NSE OI Data'!G51&gt;='NSE OI Data'!H51,"Y","N")</f>
        <v>Y</v>
      </c>
      <c r="D51" s="137" t="str">
        <f>IF('NSE OI Data'!H51&gt;='NSE OI Data'!I51,"Y","N")</f>
        <v>N</v>
      </c>
      <c r="E51" s="137" t="str">
        <f>IF('NSE OI Data'!I51&gt;='NSE OI Data'!J51,"Y","N")</f>
        <v>Y</v>
      </c>
      <c r="F51" s="137" t="str">
        <f>IF('NSE OI Data'!J51&gt;='NSE OI Data'!K51,"Y","N")</f>
        <v>N</v>
      </c>
      <c r="G51" s="139">
        <f>('NSE OI Data'!G51-'NSE OI Data'!H51)/'NSE OI Data'!H51*100</f>
        <v>25.83774112033651</v>
      </c>
      <c r="H51" s="139">
        <f>('NSE OI Data'!H51-'NSE OI Data'!I51)/'NSE OI Data'!I51*100</f>
        <v>-0.16140152939701644</v>
      </c>
      <c r="I51" s="139">
        <f>('NSE OI Data'!I51-'NSE OI Data'!J51)/'NSE OI Data'!J51*100</f>
        <v>1.2663048652765876</v>
      </c>
      <c r="J51" s="139">
        <f>('NSE OI Data'!J51-'NSE OI Data'!K51)/'NSE OI Data'!K51*100</f>
        <v>-7.753787601551636</v>
      </c>
      <c r="K51" s="137" t="str">
        <f t="shared" si="2"/>
        <v>Y</v>
      </c>
      <c r="L51" s="137" t="str">
        <f t="shared" si="3"/>
        <v>N</v>
      </c>
      <c r="M51" s="137" t="str">
        <f t="shared" si="4"/>
        <v>Y</v>
      </c>
      <c r="N51" s="137">
        <f>'NSE OI Data'!G51-'NSE OI Data'!H51</f>
        <v>1646200</v>
      </c>
      <c r="O51" s="137">
        <f>'NSE OI Data'!H51-'NSE OI Data'!I51</f>
        <v>-10300</v>
      </c>
      <c r="P51" s="137">
        <f>'NSE OI Data'!I51-'NSE OI Data'!J51</f>
        <v>79800</v>
      </c>
      <c r="Q51" s="137">
        <f>'NSE OI Data'!J51-'NSE OI Data'!K51</f>
        <v>-529700</v>
      </c>
      <c r="S51" s="147">
        <f>('NSE OI Data'!G51/'NSE OI Data'!B51)*100</f>
        <v>26.616160310054781</v>
      </c>
      <c r="T51" s="147">
        <f>('NSE OI Data'!H51/'NSE OI Data'!C51)*100</f>
        <v>21.151174578540942</v>
      </c>
      <c r="U51" s="147">
        <f>('NSE OI Data'!I51/'NSE OI Data'!D51)*100</f>
        <v>21.185368086641169</v>
      </c>
      <c r="V51" s="147">
        <f>('NSE OI Data'!J51/'NSE OI Data'!E51)*100</f>
        <v>20.920451392816116</v>
      </c>
      <c r="W51" s="147">
        <f>('NSE OI Data'!K51/'NSE OI Data'!F51)*100</f>
        <v>22.678927241426784</v>
      </c>
      <c r="X51" s="137" t="str">
        <f t="shared" si="5"/>
        <v>Y</v>
      </c>
      <c r="Y51" s="137" t="str">
        <f t="shared" si="6"/>
        <v>N</v>
      </c>
      <c r="Z51" s="137" t="str">
        <f t="shared" si="7"/>
        <v>Y</v>
      </c>
      <c r="AA51" s="137" t="str">
        <f t="shared" si="8"/>
        <v>N</v>
      </c>
    </row>
    <row r="52" spans="1:27" x14ac:dyDescent="0.3">
      <c r="A52" s="137" t="str">
        <f>'NSE All Day'!A52</f>
        <v>GMRINFRA</v>
      </c>
      <c r="C52" s="137" t="str">
        <f>IF('NSE OI Data'!G52&gt;='NSE OI Data'!H52,"Y","N")</f>
        <v>Y</v>
      </c>
      <c r="D52" s="137" t="str">
        <f>IF('NSE OI Data'!H52&gt;='NSE OI Data'!I52,"Y","N")</f>
        <v>Y</v>
      </c>
      <c r="E52" s="137" t="str">
        <f>IF('NSE OI Data'!I52&gt;='NSE OI Data'!J52,"Y","N")</f>
        <v>Y</v>
      </c>
      <c r="F52" s="137" t="str">
        <f>IF('NSE OI Data'!J52&gt;='NSE OI Data'!K52,"Y","N")</f>
        <v>Y</v>
      </c>
      <c r="G52" s="139">
        <f>('NSE OI Data'!G52-'NSE OI Data'!H52)/'NSE OI Data'!H52*100</f>
        <v>4.1019266625233062</v>
      </c>
      <c r="H52" s="139">
        <f>('NSE OI Data'!H52-'NSE OI Data'!I52)/'NSE OI Data'!I52*100</f>
        <v>3.9405684754521961</v>
      </c>
      <c r="I52" s="139">
        <f>('NSE OI Data'!I52-'NSE OI Data'!J52)/'NSE OI Data'!J52*100</f>
        <v>7.0539419087136928</v>
      </c>
      <c r="J52" s="139">
        <f>('NSE OI Data'!J52-'NSE OI Data'!K52)/'NSE OI Data'!K52*100</f>
        <v>3.5816618911174785</v>
      </c>
      <c r="K52" s="137" t="str">
        <f t="shared" si="2"/>
        <v>Y</v>
      </c>
      <c r="L52" s="137" t="str">
        <f t="shared" si="3"/>
        <v>N</v>
      </c>
      <c r="M52" s="137" t="str">
        <f t="shared" si="4"/>
        <v>Y</v>
      </c>
      <c r="N52" s="137">
        <f>'NSE OI Data'!G52-'NSE OI Data'!H52</f>
        <v>2970000</v>
      </c>
      <c r="O52" s="137">
        <f>'NSE OI Data'!H52-'NSE OI Data'!I52</f>
        <v>2745000</v>
      </c>
      <c r="P52" s="137">
        <f>'NSE OI Data'!I52-'NSE OI Data'!J52</f>
        <v>4590000</v>
      </c>
      <c r="Q52" s="137">
        <f>'NSE OI Data'!J52-'NSE OI Data'!K52</f>
        <v>2250000</v>
      </c>
      <c r="S52" s="147">
        <f>('NSE OI Data'!G52/'NSE OI Data'!B52)*100</f>
        <v>36.002598033450447</v>
      </c>
      <c r="T52" s="147">
        <f>('NSE OI Data'!H52/'NSE OI Data'!C52)*100</f>
        <v>34.583988200490609</v>
      </c>
      <c r="U52" s="147">
        <f>('NSE OI Data'!I52/'NSE OI Data'!D52)*100</f>
        <v>33.272848809421667</v>
      </c>
      <c r="V52" s="147">
        <f>('NSE OI Data'!J52/'NSE OI Data'!E52)*100</f>
        <v>31.08045179484737</v>
      </c>
      <c r="W52" s="147">
        <f>('NSE OI Data'!K52/'NSE OI Data'!F52)*100</f>
        <v>30.005747375938402</v>
      </c>
      <c r="X52" s="137" t="str">
        <f t="shared" si="5"/>
        <v>Y</v>
      </c>
      <c r="Y52" s="137" t="str">
        <f t="shared" si="6"/>
        <v>Y</v>
      </c>
      <c r="Z52" s="137" t="str">
        <f t="shared" si="7"/>
        <v>Y</v>
      </c>
      <c r="AA52" s="137" t="str">
        <f t="shared" si="8"/>
        <v>Y</v>
      </c>
    </row>
    <row r="53" spans="1:27" x14ac:dyDescent="0.3">
      <c r="A53" s="137" t="str">
        <f>'NSE All Day'!A53</f>
        <v>GODREJCP</v>
      </c>
      <c r="C53" s="137" t="str">
        <f>IF('NSE OI Data'!G53&gt;='NSE OI Data'!H53,"Y","N")</f>
        <v>N</v>
      </c>
      <c r="D53" s="137" t="str">
        <f>IF('NSE OI Data'!H53&gt;='NSE OI Data'!I53,"Y","N")</f>
        <v>Y</v>
      </c>
      <c r="E53" s="137" t="str">
        <f>IF('NSE OI Data'!I53&gt;='NSE OI Data'!J53,"Y","N")</f>
        <v>Y</v>
      </c>
      <c r="F53" s="137" t="str">
        <f>IF('NSE OI Data'!J53&gt;='NSE OI Data'!K53,"Y","N")</f>
        <v>Y</v>
      </c>
      <c r="G53" s="139">
        <f>('NSE OI Data'!G53-'NSE OI Data'!H53)/'NSE OI Data'!H53*100</f>
        <v>-0.11659088259298124</v>
      </c>
      <c r="H53" s="139">
        <f>('NSE OI Data'!H53-'NSE OI Data'!I53)/'NSE OI Data'!I53*100</f>
        <v>0.84656084656084662</v>
      </c>
      <c r="I53" s="139">
        <f>('NSE OI Data'!I53-'NSE OI Data'!J53)/'NSE OI Data'!J53*100</f>
        <v>1.5886287625418061</v>
      </c>
      <c r="J53" s="139">
        <f>('NSE OI Data'!J53-'NSE OI Data'!K53)/'NSE OI Data'!K53*100</f>
        <v>0.63709580478422889</v>
      </c>
      <c r="K53" s="137" t="str">
        <f t="shared" si="2"/>
        <v>N</v>
      </c>
      <c r="L53" s="137" t="str">
        <f t="shared" si="3"/>
        <v>N</v>
      </c>
      <c r="M53" s="137" t="str">
        <f t="shared" si="4"/>
        <v>Y</v>
      </c>
      <c r="N53" s="137">
        <f>'NSE OI Data'!G53-'NSE OI Data'!H53</f>
        <v>-8000</v>
      </c>
      <c r="O53" s="137">
        <f>'NSE OI Data'!H53-'NSE OI Data'!I53</f>
        <v>57600</v>
      </c>
      <c r="P53" s="137">
        <f>'NSE OI Data'!I53-'NSE OI Data'!J53</f>
        <v>106400</v>
      </c>
      <c r="Q53" s="137">
        <f>'NSE OI Data'!J53-'NSE OI Data'!K53</f>
        <v>42400</v>
      </c>
      <c r="S53" s="147">
        <f>('NSE OI Data'!G53/'NSE OI Data'!B53)*100</f>
        <v>9.1181435664050792</v>
      </c>
      <c r="T53" s="147">
        <f>('NSE OI Data'!H53/'NSE OI Data'!C53)*100</f>
        <v>9.1287868996213817</v>
      </c>
      <c r="U53" s="147">
        <f>('NSE OI Data'!I53/'NSE OI Data'!D53)*100</f>
        <v>9.0521549004640125</v>
      </c>
      <c r="V53" s="147">
        <f>('NSE OI Data'!J53/'NSE OI Data'!E53)*100</f>
        <v>8.9105985686872096</v>
      </c>
      <c r="W53" s="147">
        <f>('NSE OI Data'!K53/'NSE OI Data'!F53)*100</f>
        <v>8.854188902640816</v>
      </c>
      <c r="X53" s="137" t="str">
        <f t="shared" si="5"/>
        <v>N</v>
      </c>
      <c r="Y53" s="137" t="str">
        <f t="shared" si="6"/>
        <v>Y</v>
      </c>
      <c r="Z53" s="137" t="str">
        <f t="shared" si="7"/>
        <v>Y</v>
      </c>
      <c r="AA53" s="137" t="str">
        <f t="shared" si="8"/>
        <v>Y</v>
      </c>
    </row>
    <row r="54" spans="1:27" x14ac:dyDescent="0.3">
      <c r="A54" s="137" t="str">
        <f>'NSE All Day'!A54</f>
        <v>GODREJPROP</v>
      </c>
      <c r="C54" s="137" t="str">
        <f>IF('NSE OI Data'!G54&gt;='NSE OI Data'!H54,"Y","N")</f>
        <v>Y</v>
      </c>
      <c r="D54" s="137" t="str">
        <f>IF('NSE OI Data'!H54&gt;='NSE OI Data'!I54,"Y","N")</f>
        <v>N</v>
      </c>
      <c r="E54" s="137" t="str">
        <f>IF('NSE OI Data'!I54&gt;='NSE OI Data'!J54,"Y","N")</f>
        <v>Y</v>
      </c>
      <c r="F54" s="137" t="str">
        <f>IF('NSE OI Data'!J54&gt;='NSE OI Data'!K54,"Y","N")</f>
        <v>Y</v>
      </c>
      <c r="G54" s="139">
        <f>('NSE OI Data'!G54-'NSE OI Data'!H54)/'NSE OI Data'!H54*100</f>
        <v>7.2832369942196538</v>
      </c>
      <c r="H54" s="139">
        <f>('NSE OI Data'!H54-'NSE OI Data'!I54)/'NSE OI Data'!I54*100</f>
        <v>-6.3852813852813854</v>
      </c>
      <c r="I54" s="139">
        <f>('NSE OI Data'!I54-'NSE OI Data'!J54)/'NSE OI Data'!J54*100</f>
        <v>8.5781433607520565</v>
      </c>
      <c r="J54" s="139">
        <f>('NSE OI Data'!J54-'NSE OI Data'!K54)/'NSE OI Data'!K54*100</f>
        <v>0.7100591715976331</v>
      </c>
      <c r="K54" s="137" t="str">
        <f t="shared" si="2"/>
        <v>Y</v>
      </c>
      <c r="L54" s="137" t="str">
        <f t="shared" si="3"/>
        <v>N</v>
      </c>
      <c r="M54" s="137" t="str">
        <f t="shared" si="4"/>
        <v>Y</v>
      </c>
      <c r="N54" s="137">
        <f>'NSE OI Data'!G54-'NSE OI Data'!H54</f>
        <v>40950</v>
      </c>
      <c r="O54" s="137">
        <f>'NSE OI Data'!H54-'NSE OI Data'!I54</f>
        <v>-38350</v>
      </c>
      <c r="P54" s="137">
        <f>'NSE OI Data'!I54-'NSE OI Data'!J54</f>
        <v>47450</v>
      </c>
      <c r="Q54" s="137">
        <f>'NSE OI Data'!J54-'NSE OI Data'!K54</f>
        <v>3900</v>
      </c>
      <c r="S54" s="147">
        <f>('NSE OI Data'!G54/'NSE OI Data'!B54)*100</f>
        <v>3.3664330571224865</v>
      </c>
      <c r="T54" s="147">
        <f>('NSE OI Data'!H54/'NSE OI Data'!C54)*100</f>
        <v>3.1378928819083525</v>
      </c>
      <c r="U54" s="147">
        <f>('NSE OI Data'!I54/'NSE OI Data'!D54)*100</f>
        <v>3.3519225698073036</v>
      </c>
      <c r="V54" s="147">
        <f>('NSE OI Data'!J54/'NSE OI Data'!E54)*100</f>
        <v>3.0871061763052112</v>
      </c>
      <c r="W54" s="147">
        <f>('NSE OI Data'!K54/'NSE OI Data'!F54)*100</f>
        <v>3.0653404453324367</v>
      </c>
      <c r="X54" s="137" t="str">
        <f t="shared" si="5"/>
        <v>Y</v>
      </c>
      <c r="Y54" s="137" t="str">
        <f t="shared" si="6"/>
        <v>N</v>
      </c>
      <c r="Z54" s="137" t="str">
        <f t="shared" si="7"/>
        <v>Y</v>
      </c>
      <c r="AA54" s="137" t="str">
        <f t="shared" si="8"/>
        <v>Y</v>
      </c>
    </row>
    <row r="55" spans="1:27" x14ac:dyDescent="0.3">
      <c r="A55" s="137" t="str">
        <f>'NSE All Day'!A55</f>
        <v>GRASIM</v>
      </c>
      <c r="C55" s="137" t="str">
        <f>IF('NSE OI Data'!G55&gt;='NSE OI Data'!H55,"Y","N")</f>
        <v>Y</v>
      </c>
      <c r="D55" s="137" t="str">
        <f>IF('NSE OI Data'!H55&gt;='NSE OI Data'!I55,"Y","N")</f>
        <v>Y</v>
      </c>
      <c r="E55" s="137" t="str">
        <f>IF('NSE OI Data'!I55&gt;='NSE OI Data'!J55,"Y","N")</f>
        <v>Y</v>
      </c>
      <c r="F55" s="137" t="str">
        <f>IF('NSE OI Data'!J55&gt;='NSE OI Data'!K55,"Y","N")</f>
        <v>N</v>
      </c>
      <c r="G55" s="139">
        <f>('NSE OI Data'!G55-'NSE OI Data'!H55)/'NSE OI Data'!H55*100</f>
        <v>3.2791904233697662</v>
      </c>
      <c r="H55" s="139">
        <f>('NSE OI Data'!H55-'NSE OI Data'!I55)/'NSE OI Data'!I55*100</f>
        <v>0.38749060234811267</v>
      </c>
      <c r="I55" s="139">
        <f>('NSE OI Data'!I55-'NSE OI Data'!J55)/'NSE OI Data'!J55*100</f>
        <v>1.3577371367226441</v>
      </c>
      <c r="J55" s="139">
        <f>('NSE OI Data'!J55-'NSE OI Data'!K55)/'NSE OI Data'!K55*100</f>
        <v>-0.49619330794743838</v>
      </c>
      <c r="K55" s="137" t="str">
        <f t="shared" si="2"/>
        <v>Y</v>
      </c>
      <c r="L55" s="137" t="str">
        <f t="shared" si="3"/>
        <v>N</v>
      </c>
      <c r="M55" s="137" t="str">
        <f t="shared" si="4"/>
        <v>Y</v>
      </c>
      <c r="N55" s="137">
        <f>'NSE OI Data'!G55-'NSE OI Data'!H55</f>
        <v>696200</v>
      </c>
      <c r="O55" s="137">
        <f>'NSE OI Data'!H55-'NSE OI Data'!I55</f>
        <v>81950</v>
      </c>
      <c r="P55" s="137">
        <f>'NSE OI Data'!I55-'NSE OI Data'!J55</f>
        <v>283300</v>
      </c>
      <c r="Q55" s="137">
        <f>'NSE OI Data'!J55-'NSE OI Data'!K55</f>
        <v>-104050</v>
      </c>
      <c r="S55" s="147">
        <f>('NSE OI Data'!G55/'NSE OI Data'!B55)*100</f>
        <v>55.85316786616422</v>
      </c>
      <c r="T55" s="147">
        <f>('NSE OI Data'!H55/'NSE OI Data'!C55)*100</f>
        <v>54.079788616861492</v>
      </c>
      <c r="U55" s="147">
        <f>('NSE OI Data'!I55/'NSE OI Data'!D55)*100</f>
        <v>53.871043386352504</v>
      </c>
      <c r="V55" s="147">
        <f>('NSE OI Data'!J55/'NSE OI Data'!E55)*100</f>
        <v>53.149414053793656</v>
      </c>
      <c r="W55" s="147">
        <f>('NSE OI Data'!K55/'NSE OI Data'!F55)*100</f>
        <v>53.414452995031738</v>
      </c>
      <c r="X55" s="137" t="str">
        <f t="shared" si="5"/>
        <v>Y</v>
      </c>
      <c r="Y55" s="137" t="str">
        <f t="shared" si="6"/>
        <v>Y</v>
      </c>
      <c r="Z55" s="137" t="str">
        <f t="shared" si="7"/>
        <v>Y</v>
      </c>
      <c r="AA55" s="137" t="str">
        <f t="shared" si="8"/>
        <v>N</v>
      </c>
    </row>
    <row r="56" spans="1:27" x14ac:dyDescent="0.3">
      <c r="A56" s="137" t="str">
        <f>'NSE All Day'!A56</f>
        <v>HAVELLS</v>
      </c>
      <c r="C56" s="137" t="str">
        <f>IF('NSE OI Data'!G56&gt;='NSE OI Data'!H56,"Y","N")</f>
        <v>Y</v>
      </c>
      <c r="D56" s="137" t="str">
        <f>IF('NSE OI Data'!H56&gt;='NSE OI Data'!I56,"Y","N")</f>
        <v>Y</v>
      </c>
      <c r="E56" s="137" t="str">
        <f>IF('NSE OI Data'!I56&gt;='NSE OI Data'!J56,"Y","N")</f>
        <v>Y</v>
      </c>
      <c r="F56" s="137" t="str">
        <f>IF('NSE OI Data'!J56&gt;='NSE OI Data'!K56,"Y","N")</f>
        <v>Y</v>
      </c>
      <c r="G56" s="139">
        <f>('NSE OI Data'!G56-'NSE OI Data'!H56)/'NSE OI Data'!H56*100</f>
        <v>0.75103687927362406</v>
      </c>
      <c r="H56" s="139">
        <f>('NSE OI Data'!H56-'NSE OI Data'!I56)/'NSE OI Data'!I56*100</f>
        <v>3.7446214676125136</v>
      </c>
      <c r="I56" s="139">
        <f>('NSE OI Data'!I56-'NSE OI Data'!J56)/'NSE OI Data'!J56*100</f>
        <v>13.548131519873232</v>
      </c>
      <c r="J56" s="139">
        <f>('NSE OI Data'!J56-'NSE OI Data'!K56)/'NSE OI Data'!K56*100</f>
        <v>0.89261923794297893</v>
      </c>
      <c r="K56" s="137" t="str">
        <f t="shared" si="2"/>
        <v>N</v>
      </c>
      <c r="L56" s="137" t="str">
        <f t="shared" si="3"/>
        <v>N</v>
      </c>
      <c r="M56" s="137" t="str">
        <f t="shared" si="4"/>
        <v>Y</v>
      </c>
      <c r="N56" s="137">
        <f>'NSE OI Data'!G56-'NSE OI Data'!H56</f>
        <v>67000</v>
      </c>
      <c r="O56" s="137">
        <f>'NSE OI Data'!H56-'NSE OI Data'!I56</f>
        <v>322000</v>
      </c>
      <c r="P56" s="137">
        <f>'NSE OI Data'!I56-'NSE OI Data'!J56</f>
        <v>1026000</v>
      </c>
      <c r="Q56" s="137">
        <f>'NSE OI Data'!J56-'NSE OI Data'!K56</f>
        <v>67000</v>
      </c>
      <c r="S56" s="147">
        <f>('NSE OI Data'!G56/'NSE OI Data'!B56)*100</f>
        <v>17.772934975973318</v>
      </c>
      <c r="T56" s="147">
        <f>('NSE OI Data'!H56/'NSE OI Data'!C56)*100</f>
        <v>17.640448700562747</v>
      </c>
      <c r="U56" s="147">
        <f>('NSE OI Data'!I56/'NSE OI Data'!D56)*100</f>
        <v>17.003723615753731</v>
      </c>
      <c r="V56" s="147">
        <f>('NSE OI Data'!J56/'NSE OI Data'!E56)*100</f>
        <v>14.974903935585884</v>
      </c>
      <c r="W56" s="147">
        <f>('NSE OI Data'!K56/'NSE OI Data'!F56)*100</f>
        <v>14.842417660175315</v>
      </c>
      <c r="X56" s="137" t="str">
        <f t="shared" si="5"/>
        <v>Y</v>
      </c>
      <c r="Y56" s="137" t="str">
        <f t="shared" si="6"/>
        <v>Y</v>
      </c>
      <c r="Z56" s="137" t="str">
        <f t="shared" si="7"/>
        <v>Y</v>
      </c>
      <c r="AA56" s="137" t="str">
        <f t="shared" si="8"/>
        <v>Y</v>
      </c>
    </row>
    <row r="57" spans="1:27" x14ac:dyDescent="0.3">
      <c r="A57" s="137" t="str">
        <f>'NSE All Day'!A57</f>
        <v>HCLTECH</v>
      </c>
      <c r="C57" s="137" t="str">
        <f>IF('NSE OI Data'!G57&gt;='NSE OI Data'!H57,"Y","N")</f>
        <v>Y</v>
      </c>
      <c r="D57" s="137" t="str">
        <f>IF('NSE OI Data'!H57&gt;='NSE OI Data'!I57,"Y","N")</f>
        <v>N</v>
      </c>
      <c r="E57" s="137" t="str">
        <f>IF('NSE OI Data'!I57&gt;='NSE OI Data'!J57,"Y","N")</f>
        <v>Y</v>
      </c>
      <c r="F57" s="137" t="str">
        <f>IF('NSE OI Data'!J57&gt;='NSE OI Data'!K57,"Y","N")</f>
        <v>Y</v>
      </c>
      <c r="G57" s="139">
        <f>('NSE OI Data'!G57-'NSE OI Data'!H57)/'NSE OI Data'!H57*100</f>
        <v>2.176582207835696</v>
      </c>
      <c r="H57" s="139">
        <f>('NSE OI Data'!H57-'NSE OI Data'!I57)/'NSE OI Data'!I57*100</f>
        <v>-6.6926938092582267E-2</v>
      </c>
      <c r="I57" s="139">
        <f>('NSE OI Data'!I57-'NSE OI Data'!J57)/'NSE OI Data'!J57*100</f>
        <v>1.0311601960894801</v>
      </c>
      <c r="J57" s="139">
        <f>('NSE OI Data'!J57-'NSE OI Data'!K57)/'NSE OI Data'!K57*100</f>
        <v>0.7951382972681319</v>
      </c>
      <c r="K57" s="137" t="str">
        <f t="shared" si="2"/>
        <v>Y</v>
      </c>
      <c r="L57" s="137" t="str">
        <f t="shared" si="3"/>
        <v>N</v>
      </c>
      <c r="M57" s="137" t="str">
        <f t="shared" si="4"/>
        <v>Y</v>
      </c>
      <c r="N57" s="137">
        <f>'NSE OI Data'!G57-'NSE OI Data'!H57</f>
        <v>546000</v>
      </c>
      <c r="O57" s="137">
        <f>'NSE OI Data'!H57-'NSE OI Data'!I57</f>
        <v>-16800</v>
      </c>
      <c r="P57" s="137">
        <f>'NSE OI Data'!I57-'NSE OI Data'!J57</f>
        <v>256200</v>
      </c>
      <c r="Q57" s="137">
        <f>'NSE OI Data'!J57-'NSE OI Data'!K57</f>
        <v>196000</v>
      </c>
      <c r="S57" s="147">
        <f>('NSE OI Data'!G57/'NSE OI Data'!B57)*100</f>
        <v>11.800413169152812</v>
      </c>
      <c r="T57" s="147">
        <f>('NSE OI Data'!H57/'NSE OI Data'!C57)*100</f>
        <v>11.549038844487661</v>
      </c>
      <c r="U57" s="147">
        <f>('NSE OI Data'!I57/'NSE OI Data'!D57)*100</f>
        <v>11.556773439092742</v>
      </c>
      <c r="V57" s="147">
        <f>('NSE OI Data'!J57/'NSE OI Data'!E57)*100</f>
        <v>11.438820871365248</v>
      </c>
      <c r="W57" s="147">
        <f>('NSE OI Data'!K57/'NSE OI Data'!F57)*100</f>
        <v>11.348583934305962</v>
      </c>
      <c r="X57" s="137" t="str">
        <f t="shared" si="5"/>
        <v>Y</v>
      </c>
      <c r="Y57" s="137" t="str">
        <f t="shared" si="6"/>
        <v>N</v>
      </c>
      <c r="Z57" s="137" t="str">
        <f t="shared" si="7"/>
        <v>Y</v>
      </c>
      <c r="AA57" s="137" t="str">
        <f t="shared" si="8"/>
        <v>Y</v>
      </c>
    </row>
    <row r="58" spans="1:27" x14ac:dyDescent="0.3">
      <c r="A58" s="137" t="str">
        <f>'NSE All Day'!A58</f>
        <v>HDFC</v>
      </c>
      <c r="C58" s="137" t="str">
        <f>IF('NSE OI Data'!G58&gt;='NSE OI Data'!H58,"Y","N")</f>
        <v>Y</v>
      </c>
      <c r="D58" s="137" t="str">
        <f>IF('NSE OI Data'!H58&gt;='NSE OI Data'!I58,"Y","N")</f>
        <v>Y</v>
      </c>
      <c r="E58" s="137" t="str">
        <f>IF('NSE OI Data'!I58&gt;='NSE OI Data'!J58,"Y","N")</f>
        <v>Y</v>
      </c>
      <c r="F58" s="137" t="str">
        <f>IF('NSE OI Data'!J58&gt;='NSE OI Data'!K58,"Y","N")</f>
        <v>Y</v>
      </c>
      <c r="G58" s="139">
        <f>('NSE OI Data'!G58-'NSE OI Data'!H58)/'NSE OI Data'!H58*100</f>
        <v>7.6319030373974224</v>
      </c>
      <c r="H58" s="139">
        <f>('NSE OI Data'!H58-'NSE OI Data'!I58)/'NSE OI Data'!I58*100</f>
        <v>0.72308244982176251</v>
      </c>
      <c r="I58" s="139">
        <f>('NSE OI Data'!I58-'NSE OI Data'!J58)/'NSE OI Data'!J58*100</f>
        <v>0.25055790688726431</v>
      </c>
      <c r="J58" s="139">
        <f>('NSE OI Data'!J58-'NSE OI Data'!K58)/'NSE OI Data'!K58*100</f>
        <v>0.48421094956999411</v>
      </c>
      <c r="K58" s="137" t="str">
        <f t="shared" si="2"/>
        <v>Y</v>
      </c>
      <c r="L58" s="137" t="str">
        <f t="shared" si="3"/>
        <v>Y</v>
      </c>
      <c r="M58" s="137" t="str">
        <f t="shared" si="4"/>
        <v>N</v>
      </c>
      <c r="N58" s="137">
        <f>'NSE OI Data'!G58-'NSE OI Data'!H58</f>
        <v>2503600</v>
      </c>
      <c r="O58" s="137">
        <f>'NSE OI Data'!H58-'NSE OI Data'!I58</f>
        <v>235500</v>
      </c>
      <c r="P58" s="137">
        <f>'NSE OI Data'!I58-'NSE OI Data'!J58</f>
        <v>81400</v>
      </c>
      <c r="Q58" s="137">
        <f>'NSE OI Data'!J58-'NSE OI Data'!K58</f>
        <v>156550</v>
      </c>
      <c r="S58" s="147">
        <f>('NSE OI Data'!G58/'NSE OI Data'!B58)*100</f>
        <v>10.19253943121779</v>
      </c>
      <c r="T58" s="147">
        <f>('NSE OI Data'!H58/'NSE OI Data'!C58)*100</f>
        <v>9.4698125217356086</v>
      </c>
      <c r="U58" s="147">
        <f>('NSE OI Data'!I58/'NSE OI Data'!D58)*100</f>
        <v>9.401829542352699</v>
      </c>
      <c r="V58" s="147">
        <f>('NSE OI Data'!J58/'NSE OI Data'!E58)*100</f>
        <v>9.3783313915171629</v>
      </c>
      <c r="W58" s="147">
        <f>('NSE OI Data'!K58/'NSE OI Data'!F58)*100</f>
        <v>9.3331393090441495</v>
      </c>
      <c r="X58" s="137" t="str">
        <f t="shared" si="5"/>
        <v>Y</v>
      </c>
      <c r="Y58" s="137" t="str">
        <f t="shared" si="6"/>
        <v>Y</v>
      </c>
      <c r="Z58" s="137" t="str">
        <f t="shared" si="7"/>
        <v>Y</v>
      </c>
      <c r="AA58" s="137" t="str">
        <f t="shared" si="8"/>
        <v>Y</v>
      </c>
    </row>
    <row r="59" spans="1:27" x14ac:dyDescent="0.3">
      <c r="A59" s="137" t="str">
        <f>'NSE All Day'!A59</f>
        <v>HDFCBANK</v>
      </c>
      <c r="C59" s="137" t="str">
        <f>IF('NSE OI Data'!G59&gt;='NSE OI Data'!H59,"Y","N")</f>
        <v>Y</v>
      </c>
      <c r="D59" s="137" t="str">
        <f>IF('NSE OI Data'!H59&gt;='NSE OI Data'!I59,"Y","N")</f>
        <v>Y</v>
      </c>
      <c r="E59" s="137" t="str">
        <f>IF('NSE OI Data'!I59&gt;='NSE OI Data'!J59,"Y","N")</f>
        <v>N</v>
      </c>
      <c r="F59" s="137" t="str">
        <f>IF('NSE OI Data'!J59&gt;='NSE OI Data'!K59,"Y","N")</f>
        <v>N</v>
      </c>
      <c r="G59" s="139">
        <f>('NSE OI Data'!G59-'NSE OI Data'!H59)/'NSE OI Data'!H59*100</f>
        <v>3.9881683344697181</v>
      </c>
      <c r="H59" s="139">
        <f>('NSE OI Data'!H59-'NSE OI Data'!I59)/'NSE OI Data'!I59*100</f>
        <v>3.3331931693414627</v>
      </c>
      <c r="I59" s="139">
        <f>('NSE OI Data'!I59-'NSE OI Data'!J59)/'NSE OI Data'!J59*100</f>
        <v>-3.9402300748964163</v>
      </c>
      <c r="J59" s="139">
        <f>('NSE OI Data'!J59-'NSE OI Data'!K59)/'NSE OI Data'!K59*100</f>
        <v>-2.6651854098597501E-2</v>
      </c>
      <c r="K59" s="137" t="str">
        <f t="shared" si="2"/>
        <v>Y</v>
      </c>
      <c r="L59" s="137" t="str">
        <f t="shared" si="3"/>
        <v>Y</v>
      </c>
      <c r="M59" s="137" t="str">
        <f t="shared" si="4"/>
        <v>N</v>
      </c>
      <c r="N59" s="137">
        <f>'NSE OI Data'!G59-'NSE OI Data'!H59</f>
        <v>2205150</v>
      </c>
      <c r="O59" s="137">
        <f>'NSE OI Data'!H59-'NSE OI Data'!I59</f>
        <v>1783550</v>
      </c>
      <c r="P59" s="137">
        <f>'NSE OI Data'!I59-'NSE OI Data'!J59</f>
        <v>-2194850</v>
      </c>
      <c r="Q59" s="137">
        <f>'NSE OI Data'!J59-'NSE OI Data'!K59</f>
        <v>-14850</v>
      </c>
      <c r="S59" s="147">
        <f>('NSE OI Data'!G59/'NSE OI Data'!B59)*100</f>
        <v>8.7367667574845989</v>
      </c>
      <c r="T59" s="147">
        <f>('NSE OI Data'!H59/'NSE OI Data'!C59)*100</f>
        <v>8.4016930939522645</v>
      </c>
      <c r="U59" s="147">
        <f>('NSE OI Data'!I59/'NSE OI Data'!D59)*100</f>
        <v>8.1306817647487684</v>
      </c>
      <c r="V59" s="147">
        <f>('NSE OI Data'!J59/'NSE OI Data'!E59)*100</f>
        <v>8.4641903380448884</v>
      </c>
      <c r="W59" s="147">
        <f>('NSE OI Data'!K59/'NSE OI Data'!F59)*100</f>
        <v>8.4664468030941862</v>
      </c>
      <c r="X59" s="137" t="str">
        <f t="shared" si="5"/>
        <v>Y</v>
      </c>
      <c r="Y59" s="137" t="str">
        <f t="shared" si="6"/>
        <v>Y</v>
      </c>
      <c r="Z59" s="137" t="str">
        <f t="shared" si="7"/>
        <v>N</v>
      </c>
      <c r="AA59" s="137" t="str">
        <f t="shared" si="8"/>
        <v>N</v>
      </c>
    </row>
    <row r="60" spans="1:27" x14ac:dyDescent="0.3">
      <c r="A60" s="137" t="str">
        <f>'NSE All Day'!A60</f>
        <v>HDFCLIFE</v>
      </c>
      <c r="C60" s="137" t="str">
        <f>IF('NSE OI Data'!G60&gt;='NSE OI Data'!H60,"Y","N")</f>
        <v>N</v>
      </c>
      <c r="D60" s="137" t="str">
        <f>IF('NSE OI Data'!H60&gt;='NSE OI Data'!I60,"Y","N")</f>
        <v>Y</v>
      </c>
      <c r="E60" s="137" t="str">
        <f>IF('NSE OI Data'!I60&gt;='NSE OI Data'!J60,"Y","N")</f>
        <v>N</v>
      </c>
      <c r="F60" s="137" t="str">
        <f>IF('NSE OI Data'!J60&gt;='NSE OI Data'!K60,"Y","N")</f>
        <v>N</v>
      </c>
      <c r="G60" s="139">
        <f>('NSE OI Data'!G60-'NSE OI Data'!H60)/'NSE OI Data'!H60*100</f>
        <v>-2.5285869213645618</v>
      </c>
      <c r="H60" s="139">
        <f>('NSE OI Data'!H60-'NSE OI Data'!I60)/'NSE OI Data'!I60*100</f>
        <v>2.5114748982537352</v>
      </c>
      <c r="I60" s="139">
        <f>('NSE OI Data'!I60-'NSE OI Data'!J60)/'NSE OI Data'!J60*100</f>
        <v>-1.276612131987189</v>
      </c>
      <c r="J60" s="139">
        <f>('NSE OI Data'!J60-'NSE OI Data'!K60)/'NSE OI Data'!K60*100</f>
        <v>-0.16595968269021288</v>
      </c>
      <c r="K60" s="137" t="str">
        <f t="shared" si="2"/>
        <v>N</v>
      </c>
      <c r="L60" s="137" t="str">
        <f t="shared" si="3"/>
        <v>Y</v>
      </c>
      <c r="M60" s="137" t="str">
        <f t="shared" si="4"/>
        <v>N</v>
      </c>
      <c r="N60" s="137">
        <f>'NSE OI Data'!G60-'NSE OI Data'!H60</f>
        <v>-398700</v>
      </c>
      <c r="O60" s="137">
        <f>'NSE OI Data'!H60-'NSE OI Data'!I60</f>
        <v>386300</v>
      </c>
      <c r="P60" s="137">
        <f>'NSE OI Data'!I60-'NSE OI Data'!J60</f>
        <v>-198900</v>
      </c>
      <c r="Q60" s="137">
        <f>'NSE OI Data'!J60-'NSE OI Data'!K60</f>
        <v>-25900</v>
      </c>
      <c r="S60" s="147">
        <f>('NSE OI Data'!G60/'NSE OI Data'!B60)*100</f>
        <v>22.528390147097387</v>
      </c>
      <c r="T60" s="147">
        <f>('NSE OI Data'!H60/'NSE OI Data'!C60)*100</f>
        <v>23.112817836058781</v>
      </c>
      <c r="U60" s="147">
        <f>('NSE OI Data'!I60/'NSE OI Data'!D60)*100</f>
        <v>22.546566478532355</v>
      </c>
      <c r="V60" s="147">
        <f>('NSE OI Data'!J60/'NSE OI Data'!E60)*100</f>
        <v>22.838120698081944</v>
      </c>
      <c r="W60" s="147">
        <f>('NSE OI Data'!K60/'NSE OI Data'!F60)*100</f>
        <v>22.876085777450143</v>
      </c>
      <c r="X60" s="137" t="str">
        <f t="shared" si="5"/>
        <v>N</v>
      </c>
      <c r="Y60" s="137" t="str">
        <f t="shared" si="6"/>
        <v>Y</v>
      </c>
      <c r="Z60" s="137" t="str">
        <f t="shared" si="7"/>
        <v>N</v>
      </c>
      <c r="AA60" s="137" t="str">
        <f t="shared" si="8"/>
        <v>N</v>
      </c>
    </row>
    <row r="61" spans="1:27" x14ac:dyDescent="0.3">
      <c r="A61" s="137" t="str">
        <f>'NSE All Day'!A61</f>
        <v>HEROMOTOCO</v>
      </c>
      <c r="C61" s="137" t="str">
        <f>IF('NSE OI Data'!G61&gt;='NSE OI Data'!H61,"Y","N")</f>
        <v>Y</v>
      </c>
      <c r="D61" s="137" t="str">
        <f>IF('NSE OI Data'!H61&gt;='NSE OI Data'!I61,"Y","N")</f>
        <v>N</v>
      </c>
      <c r="E61" s="137" t="str">
        <f>IF('NSE OI Data'!I61&gt;='NSE OI Data'!J61,"Y","N")</f>
        <v>Y</v>
      </c>
      <c r="F61" s="137" t="str">
        <f>IF('NSE OI Data'!J61&gt;='NSE OI Data'!K61,"Y","N")</f>
        <v>N</v>
      </c>
      <c r="G61" s="139">
        <f>('NSE OI Data'!G61-'NSE OI Data'!H61)/'NSE OI Data'!H61*100</f>
        <v>0.11814083631276232</v>
      </c>
      <c r="H61" s="139">
        <f>('NSE OI Data'!H61-'NSE OI Data'!I61)/'NSE OI Data'!I61*100</f>
        <v>-3.6860701880464726</v>
      </c>
      <c r="I61" s="139">
        <f>('NSE OI Data'!I61-'NSE OI Data'!J61)/'NSE OI Data'!J61*100</f>
        <v>6.8022642233522017</v>
      </c>
      <c r="J61" s="139">
        <f>('NSE OI Data'!J61-'NSE OI Data'!K61)/'NSE OI Data'!K61*100</f>
        <v>-1.3066944418142221</v>
      </c>
      <c r="K61" s="137" t="str">
        <f t="shared" si="2"/>
        <v>Y</v>
      </c>
      <c r="L61" s="137" t="str">
        <f t="shared" si="3"/>
        <v>N</v>
      </c>
      <c r="M61" s="137" t="str">
        <f t="shared" si="4"/>
        <v>Y</v>
      </c>
      <c r="N61" s="137">
        <f>'NSE OI Data'!G61-'NSE OI Data'!H61</f>
        <v>3800</v>
      </c>
      <c r="O61" s="137">
        <f>'NSE OI Data'!H61-'NSE OI Data'!I61</f>
        <v>-123100</v>
      </c>
      <c r="P61" s="137">
        <f>'NSE OI Data'!I61-'NSE OI Data'!J61</f>
        <v>212700</v>
      </c>
      <c r="Q61" s="137">
        <f>'NSE OI Data'!J61-'NSE OI Data'!K61</f>
        <v>-41400</v>
      </c>
      <c r="S61" s="147">
        <f>('NSE OI Data'!G61/'NSE OI Data'!B61)*100</f>
        <v>12.33138922713019</v>
      </c>
      <c r="T61" s="147">
        <f>('NSE OI Data'!H61/'NSE OI Data'!C61)*100</f>
        <v>12.316838011695884</v>
      </c>
      <c r="U61" s="147">
        <f>('NSE OI Data'!I61/'NSE OI Data'!D61)*100</f>
        <v>12.788220806422999</v>
      </c>
      <c r="V61" s="147">
        <f>('NSE OI Data'!J61/'NSE OI Data'!E61)*100</f>
        <v>11.973735668823833</v>
      </c>
      <c r="W61" s="147">
        <f>('NSE OI Data'!K61/'NSE OI Data'!F61)*100</f>
        <v>12.132267331713374</v>
      </c>
      <c r="X61" s="137" t="str">
        <f t="shared" si="5"/>
        <v>Y</v>
      </c>
      <c r="Y61" s="137" t="str">
        <f t="shared" si="6"/>
        <v>N</v>
      </c>
      <c r="Z61" s="137" t="str">
        <f t="shared" si="7"/>
        <v>Y</v>
      </c>
      <c r="AA61" s="137" t="str">
        <f t="shared" si="8"/>
        <v>N</v>
      </c>
    </row>
    <row r="62" spans="1:27" x14ac:dyDescent="0.3">
      <c r="A62" s="137" t="str">
        <f>'NSE All Day'!A62</f>
        <v>HINDALCO</v>
      </c>
      <c r="C62" s="137" t="str">
        <f>IF('NSE OI Data'!G62&gt;='NSE OI Data'!H62,"Y","N")</f>
        <v>N</v>
      </c>
      <c r="D62" s="137" t="str">
        <f>IF('NSE OI Data'!H62&gt;='NSE OI Data'!I62,"Y","N")</f>
        <v>Y</v>
      </c>
      <c r="E62" s="137" t="str">
        <f>IF('NSE OI Data'!I62&gt;='NSE OI Data'!J62,"Y","N")</f>
        <v>Y</v>
      </c>
      <c r="F62" s="137" t="str">
        <f>IF('NSE OI Data'!J62&gt;='NSE OI Data'!K62,"Y","N")</f>
        <v>Y</v>
      </c>
      <c r="G62" s="139">
        <f>('NSE OI Data'!G62-'NSE OI Data'!H62)/'NSE OI Data'!H62*100</f>
        <v>-1.5231231858514911</v>
      </c>
      <c r="H62" s="139">
        <f>('NSE OI Data'!H62-'NSE OI Data'!I62)/'NSE OI Data'!I62*100</f>
        <v>5.3326151977355813</v>
      </c>
      <c r="I62" s="139">
        <f>('NSE OI Data'!I62-'NSE OI Data'!J62)/'NSE OI Data'!J62*100</f>
        <v>0</v>
      </c>
      <c r="J62" s="139">
        <f>('NSE OI Data'!J62-'NSE OI Data'!K62)/'NSE OI Data'!K62*100</f>
        <v>2.9651917404129793</v>
      </c>
      <c r="K62" s="137" t="str">
        <f t="shared" si="2"/>
        <v>N</v>
      </c>
      <c r="L62" s="137" t="str">
        <f t="shared" si="3"/>
        <v>Y</v>
      </c>
      <c r="M62" s="137" t="str">
        <f t="shared" si="4"/>
        <v>N</v>
      </c>
      <c r="N62" s="137">
        <f>'NSE OI Data'!G62-'NSE OI Data'!H62</f>
        <v>-700000</v>
      </c>
      <c r="O62" s="137">
        <f>'NSE OI Data'!H62-'NSE OI Data'!I62</f>
        <v>2326700</v>
      </c>
      <c r="P62" s="137">
        <f>'NSE OI Data'!I62-'NSE OI Data'!J62</f>
        <v>0</v>
      </c>
      <c r="Q62" s="137">
        <f>'NSE OI Data'!J62-'NSE OI Data'!K62</f>
        <v>1256500</v>
      </c>
      <c r="S62" s="147">
        <f>('NSE OI Data'!G62/'NSE OI Data'!B62)*100</f>
        <v>15.4766732397383</v>
      </c>
      <c r="T62" s="147">
        <f>('NSE OI Data'!H62/'NSE OI Data'!C62)*100</f>
        <v>15.716048010891745</v>
      </c>
      <c r="U62" s="147">
        <f>('NSE OI Data'!I62/'NSE OI Data'!D62)*100</f>
        <v>14.920400467973574</v>
      </c>
      <c r="V62" s="147">
        <f>('NSE OI Data'!J62/'NSE OI Data'!E62)*100</f>
        <v>14.920400467973574</v>
      </c>
      <c r="W62" s="147">
        <f>('NSE OI Data'!K62/'NSE OI Data'!F62)*100</f>
        <v>14.490722753753142</v>
      </c>
      <c r="X62" s="137" t="str">
        <f t="shared" si="5"/>
        <v>N</v>
      </c>
      <c r="Y62" s="137" t="str">
        <f t="shared" si="6"/>
        <v>Y</v>
      </c>
      <c r="Z62" s="137" t="str">
        <f t="shared" si="7"/>
        <v>Y</v>
      </c>
      <c r="AA62" s="137" t="str">
        <f t="shared" si="8"/>
        <v>Y</v>
      </c>
    </row>
    <row r="63" spans="1:27" x14ac:dyDescent="0.3">
      <c r="A63" s="137" t="str">
        <f>'NSE All Day'!A63</f>
        <v>HINDPETRO</v>
      </c>
      <c r="C63" s="137" t="str">
        <f>IF('NSE OI Data'!G63&gt;='NSE OI Data'!H63,"Y","N")</f>
        <v>Y</v>
      </c>
      <c r="D63" s="137" t="str">
        <f>IF('NSE OI Data'!H63&gt;='NSE OI Data'!I63,"Y","N")</f>
        <v>Y</v>
      </c>
      <c r="E63" s="137" t="str">
        <f>IF('NSE OI Data'!I63&gt;='NSE OI Data'!J63,"Y","N")</f>
        <v>N</v>
      </c>
      <c r="F63" s="137" t="str">
        <f>IF('NSE OI Data'!J63&gt;='NSE OI Data'!K63,"Y","N")</f>
        <v>Y</v>
      </c>
      <c r="G63" s="139">
        <f>('NSE OI Data'!G63-'NSE OI Data'!H63)/'NSE OI Data'!H63*100</f>
        <v>1.0055823682850915</v>
      </c>
      <c r="H63" s="139">
        <f>('NSE OI Data'!H63-'NSE OI Data'!I63)/'NSE OI Data'!I63*100</f>
        <v>0.12617182078554576</v>
      </c>
      <c r="I63" s="139">
        <f>('NSE OI Data'!I63-'NSE OI Data'!J63)/'NSE OI Data'!J63*100</f>
        <v>-2.2965976331360949</v>
      </c>
      <c r="J63" s="139">
        <f>('NSE OI Data'!J63-'NSE OI Data'!K63)/'NSE OI Data'!K63*100</f>
        <v>2.3764150586216037</v>
      </c>
      <c r="K63" s="137" t="str">
        <f t="shared" si="2"/>
        <v>Y</v>
      </c>
      <c r="L63" s="137" t="str">
        <f t="shared" si="3"/>
        <v>Y</v>
      </c>
      <c r="M63" s="137" t="str">
        <f t="shared" si="4"/>
        <v>N</v>
      </c>
      <c r="N63" s="137">
        <f>'NSE OI Data'!G63-'NSE OI Data'!H63</f>
        <v>239400</v>
      </c>
      <c r="O63" s="137">
        <f>'NSE OI Data'!H63-'NSE OI Data'!I63</f>
        <v>30000</v>
      </c>
      <c r="P63" s="137">
        <f>'NSE OI Data'!I63-'NSE OI Data'!J63</f>
        <v>-558900</v>
      </c>
      <c r="Q63" s="137">
        <f>'NSE OI Data'!J63-'NSE OI Data'!K63</f>
        <v>564900</v>
      </c>
      <c r="S63" s="147">
        <f>('NSE OI Data'!G63/'NSE OI Data'!B63)*100</f>
        <v>16.139083441809802</v>
      </c>
      <c r="T63" s="147">
        <f>('NSE OI Data'!H63/'NSE OI Data'!C63)*100</f>
        <v>15.97840739431976</v>
      </c>
      <c r="U63" s="147">
        <f>('NSE OI Data'!I63/'NSE OI Data'!D63)*100</f>
        <v>15.958272551275895</v>
      </c>
      <c r="V63" s="147">
        <f>('NSE OI Data'!J63/'NSE OI Data'!E63)*100</f>
        <v>16.333384677183098</v>
      </c>
      <c r="W63" s="147">
        <f>('NSE OI Data'!K63/'NSE OI Data'!F63)*100</f>
        <v>15.95424558266712</v>
      </c>
      <c r="X63" s="137" t="str">
        <f t="shared" si="5"/>
        <v>Y</v>
      </c>
      <c r="Y63" s="137" t="str">
        <f t="shared" si="6"/>
        <v>Y</v>
      </c>
      <c r="Z63" s="137" t="str">
        <f t="shared" si="7"/>
        <v>N</v>
      </c>
      <c r="AA63" s="137" t="str">
        <f t="shared" si="8"/>
        <v>Y</v>
      </c>
    </row>
    <row r="64" spans="1:27" x14ac:dyDescent="0.3">
      <c r="A64" s="137" t="str">
        <f>'NSE All Day'!A64</f>
        <v>HINDUNILVR</v>
      </c>
      <c r="C64" s="137" t="str">
        <f>IF('NSE OI Data'!G64&gt;='NSE OI Data'!H64,"Y","N")</f>
        <v>N</v>
      </c>
      <c r="D64" s="137" t="str">
        <f>IF('NSE OI Data'!H64&gt;='NSE OI Data'!I64,"Y","N")</f>
        <v>Y</v>
      </c>
      <c r="E64" s="137" t="str">
        <f>IF('NSE OI Data'!I64&gt;='NSE OI Data'!J64,"Y","N")</f>
        <v>N</v>
      </c>
      <c r="F64" s="137" t="str">
        <f>IF('NSE OI Data'!J64&gt;='NSE OI Data'!K64,"Y","N")</f>
        <v>Y</v>
      </c>
      <c r="G64" s="139">
        <f>('NSE OI Data'!G64-'NSE OI Data'!H64)/'NSE OI Data'!H64*100</f>
        <v>-2.62749040394809</v>
      </c>
      <c r="H64" s="139">
        <f>('NSE OI Data'!H64-'NSE OI Data'!I64)/'NSE OI Data'!I64*100</f>
        <v>1.0936724064257586</v>
      </c>
      <c r="I64" s="139">
        <f>('NSE OI Data'!I64-'NSE OI Data'!J64)/'NSE OI Data'!J64*100</f>
        <v>-1.3714077432141516</v>
      </c>
      <c r="J64" s="139">
        <f>('NSE OI Data'!J64-'NSE OI Data'!K64)/'NSE OI Data'!K64*100</f>
        <v>1.8503909603471078</v>
      </c>
      <c r="K64" s="137" t="str">
        <f t="shared" si="2"/>
        <v>N</v>
      </c>
      <c r="L64" s="137" t="str">
        <f t="shared" si="3"/>
        <v>Y</v>
      </c>
      <c r="M64" s="137" t="str">
        <f t="shared" si="4"/>
        <v>N</v>
      </c>
      <c r="N64" s="137">
        <f>'NSE OI Data'!G64-'NSE OI Data'!H64</f>
        <v>-690000</v>
      </c>
      <c r="O64" s="137">
        <f>'NSE OI Data'!H64-'NSE OI Data'!I64</f>
        <v>284100</v>
      </c>
      <c r="P64" s="137">
        <f>'NSE OI Data'!I64-'NSE OI Data'!J64</f>
        <v>-361200</v>
      </c>
      <c r="Q64" s="137">
        <f>'NSE OI Data'!J64-'NSE OI Data'!K64</f>
        <v>478500</v>
      </c>
      <c r="S64" s="147">
        <f>('NSE OI Data'!G64/'NSE OI Data'!B64)*100</f>
        <v>14.284483076651568</v>
      </c>
      <c r="T64" s="147">
        <f>('NSE OI Data'!H64/'NSE OI Data'!C64)*100</f>
        <v>14.669934189752823</v>
      </c>
      <c r="U64" s="147">
        <f>('NSE OI Data'!I64/'NSE OI Data'!D64)*100</f>
        <v>14.511228883619392</v>
      </c>
      <c r="V64" s="147">
        <f>('NSE OI Data'!J64/'NSE OI Data'!E64)*100</f>
        <v>14.713004161955876</v>
      </c>
      <c r="W64" s="147">
        <f>('NSE OI Data'!K64/'NSE OI Data'!F64)*100</f>
        <v>14.44570219439218</v>
      </c>
      <c r="X64" s="137" t="str">
        <f t="shared" si="5"/>
        <v>N</v>
      </c>
      <c r="Y64" s="137" t="str">
        <f t="shared" si="6"/>
        <v>Y</v>
      </c>
      <c r="Z64" s="137" t="str">
        <f t="shared" si="7"/>
        <v>N</v>
      </c>
      <c r="AA64" s="137" t="str">
        <f t="shared" si="8"/>
        <v>Y</v>
      </c>
    </row>
    <row r="65" spans="1:27" x14ac:dyDescent="0.3">
      <c r="A65" s="137" t="str">
        <f>'NSE All Day'!A65</f>
        <v>IBULHSGFIN</v>
      </c>
      <c r="C65" s="137" t="str">
        <f>IF('NSE OI Data'!G65&gt;='NSE OI Data'!H65,"Y","N")</f>
        <v>Y</v>
      </c>
      <c r="D65" s="137" t="str">
        <f>IF('NSE OI Data'!H65&gt;='NSE OI Data'!I65,"Y","N")</f>
        <v>N</v>
      </c>
      <c r="E65" s="137" t="str">
        <f>IF('NSE OI Data'!I65&gt;='NSE OI Data'!J65,"Y","N")</f>
        <v>N</v>
      </c>
      <c r="F65" s="137" t="str">
        <f>IF('NSE OI Data'!J65&gt;='NSE OI Data'!K65,"Y","N")</f>
        <v>Y</v>
      </c>
      <c r="G65" s="139">
        <f>('NSE OI Data'!G65-'NSE OI Data'!H65)/'NSE OI Data'!H65*100</f>
        <v>6.0169625039386618</v>
      </c>
      <c r="H65" s="139">
        <f>('NSE OI Data'!H65-'NSE OI Data'!I65)/'NSE OI Data'!I65*100</f>
        <v>-2.160146264809526</v>
      </c>
      <c r="I65" s="139">
        <f>('NSE OI Data'!I65-'NSE OI Data'!J65)/'NSE OI Data'!J65*100</f>
        <v>-1.1830163532124647</v>
      </c>
      <c r="J65" s="139">
        <f>('NSE OI Data'!J65-'NSE OI Data'!K65)/'NSE OI Data'!K65*100</f>
        <v>2.0792032168478518</v>
      </c>
      <c r="K65" s="137" t="str">
        <f t="shared" si="2"/>
        <v>Y</v>
      </c>
      <c r="L65" s="137" t="str">
        <f t="shared" si="3"/>
        <v>N</v>
      </c>
      <c r="M65" s="137" t="str">
        <f t="shared" si="4"/>
        <v>N</v>
      </c>
      <c r="N65" s="137">
        <f>'NSE OI Data'!G65-'NSE OI Data'!H65</f>
        <v>1374900</v>
      </c>
      <c r="O65" s="137">
        <f>'NSE OI Data'!H65-'NSE OI Data'!I65</f>
        <v>-504500</v>
      </c>
      <c r="P65" s="137">
        <f>'NSE OI Data'!I65-'NSE OI Data'!J65</f>
        <v>-279600</v>
      </c>
      <c r="Q65" s="137">
        <f>'NSE OI Data'!J65-'NSE OI Data'!K65</f>
        <v>481400</v>
      </c>
      <c r="S65" s="147">
        <f>('NSE OI Data'!G65/'NSE OI Data'!B65)*100</f>
        <v>74.225461159607036</v>
      </c>
      <c r="T65" s="147">
        <f>('NSE OI Data'!H65/'NSE OI Data'!C65)*100</f>
        <v>70.012816257445081</v>
      </c>
      <c r="U65" s="147">
        <f>('NSE OI Data'!I65/'NSE OI Data'!D65)*100</f>
        <v>71.55858638846604</v>
      </c>
      <c r="V65" s="147">
        <f>('NSE OI Data'!J65/'NSE OI Data'!E65)*100</f>
        <v>72.415270885261791</v>
      </c>
      <c r="W65" s="147">
        <f>('NSE OI Data'!K65/'NSE OI Data'!F65)*100</f>
        <v>70.940278336057659</v>
      </c>
      <c r="X65" s="137" t="str">
        <f t="shared" si="5"/>
        <v>Y</v>
      </c>
      <c r="Y65" s="137" t="str">
        <f t="shared" si="6"/>
        <v>N</v>
      </c>
      <c r="Z65" s="137" t="str">
        <f t="shared" si="7"/>
        <v>N</v>
      </c>
      <c r="AA65" s="137" t="str">
        <f t="shared" si="8"/>
        <v>Y</v>
      </c>
    </row>
    <row r="66" spans="1:27" x14ac:dyDescent="0.3">
      <c r="A66" s="137" t="str">
        <f>'NSE All Day'!A66</f>
        <v>ICICIBANK</v>
      </c>
      <c r="C66" s="137" t="str">
        <f>IF('NSE OI Data'!G66&gt;='NSE OI Data'!H66,"Y","N")</f>
        <v>Y</v>
      </c>
      <c r="D66" s="137" t="str">
        <f>IF('NSE OI Data'!H66&gt;='NSE OI Data'!I66,"Y","N")</f>
        <v>Y</v>
      </c>
      <c r="E66" s="137" t="str">
        <f>IF('NSE OI Data'!I66&gt;='NSE OI Data'!J66,"Y","N")</f>
        <v>Y</v>
      </c>
      <c r="F66" s="137" t="str">
        <f>IF('NSE OI Data'!J66&gt;='NSE OI Data'!K66,"Y","N")</f>
        <v>N</v>
      </c>
      <c r="G66" s="139">
        <f>('NSE OI Data'!G66-'NSE OI Data'!H66)/'NSE OI Data'!H66*100</f>
        <v>9.1445757424887475</v>
      </c>
      <c r="H66" s="139">
        <f>('NSE OI Data'!H66-'NSE OI Data'!I66)/'NSE OI Data'!I66*100</f>
        <v>0.92600188686984697</v>
      </c>
      <c r="I66" s="139">
        <f>('NSE OI Data'!I66-'NSE OI Data'!J66)/'NSE OI Data'!J66*100</f>
        <v>2.2930871708801006</v>
      </c>
      <c r="J66" s="139">
        <f>('NSE OI Data'!J66-'NSE OI Data'!K66)/'NSE OI Data'!K66*100</f>
        <v>-9.1178720773027869E-2</v>
      </c>
      <c r="K66" s="137" t="str">
        <f t="shared" si="2"/>
        <v>Y</v>
      </c>
      <c r="L66" s="137" t="str">
        <f t="shared" si="3"/>
        <v>N</v>
      </c>
      <c r="M66" s="137" t="str">
        <f t="shared" si="4"/>
        <v>Y</v>
      </c>
      <c r="N66" s="137">
        <f>'NSE OI Data'!G66-'NSE OI Data'!H66</f>
        <v>12375000</v>
      </c>
      <c r="O66" s="137">
        <f>'NSE OI Data'!H66-'NSE OI Data'!I66</f>
        <v>1241625</v>
      </c>
      <c r="P66" s="137">
        <f>'NSE OI Data'!I66-'NSE OI Data'!J66</f>
        <v>3005750</v>
      </c>
      <c r="Q66" s="137">
        <f>'NSE OI Data'!J66-'NSE OI Data'!K66</f>
        <v>-119625</v>
      </c>
      <c r="S66" s="147">
        <f>('NSE OI Data'!G66/'NSE OI Data'!B66)*100</f>
        <v>28.222095815456122</v>
      </c>
      <c r="T66" s="147">
        <f>('NSE OI Data'!H66/'NSE OI Data'!C66)*100</f>
        <v>25.857534030863967</v>
      </c>
      <c r="U66" s="147">
        <f>('NSE OI Data'!I66/'NSE OI Data'!D66)*100</f>
        <v>25.620289665143218</v>
      </c>
      <c r="V66" s="147">
        <f>('NSE OI Data'!J66/'NSE OI Data'!E66)*100</f>
        <v>25.045963880574501</v>
      </c>
      <c r="W66" s="147">
        <f>('NSE OI Data'!K66/'NSE OI Data'!F66)*100</f>
        <v>25.068821311158889</v>
      </c>
      <c r="X66" s="137" t="str">
        <f t="shared" si="5"/>
        <v>Y</v>
      </c>
      <c r="Y66" s="137" t="str">
        <f t="shared" si="6"/>
        <v>Y</v>
      </c>
      <c r="Z66" s="137" t="str">
        <f t="shared" si="7"/>
        <v>Y</v>
      </c>
      <c r="AA66" s="137" t="str">
        <f t="shared" si="8"/>
        <v>N</v>
      </c>
    </row>
    <row r="67" spans="1:27" x14ac:dyDescent="0.3">
      <c r="A67" s="137" t="str">
        <f>'NSE All Day'!A67</f>
        <v>ICICIPRULI</v>
      </c>
      <c r="C67" s="137" t="str">
        <f>IF('NSE OI Data'!G67&gt;='NSE OI Data'!H67,"Y","N")</f>
        <v>Y</v>
      </c>
      <c r="D67" s="137" t="str">
        <f>IF('NSE OI Data'!H67&gt;='NSE OI Data'!I67,"Y","N")</f>
        <v>Y</v>
      </c>
      <c r="E67" s="137" t="str">
        <f>IF('NSE OI Data'!I67&gt;='NSE OI Data'!J67,"Y","N")</f>
        <v>Y</v>
      </c>
      <c r="F67" s="137" t="str">
        <f>IF('NSE OI Data'!J67&gt;='NSE OI Data'!K67,"Y","N")</f>
        <v>N</v>
      </c>
      <c r="G67" s="139">
        <f>('NSE OI Data'!G67-'NSE OI Data'!H67)/'NSE OI Data'!H67*100</f>
        <v>16.160388821385176</v>
      </c>
      <c r="H67" s="139">
        <f>('NSE OI Data'!H67-'NSE OI Data'!I67)/'NSE OI Data'!I67*100</f>
        <v>5.8010605817130001</v>
      </c>
      <c r="I67" s="139">
        <f>('NSE OI Data'!I67-'NSE OI Data'!J67)/'NSE OI Data'!J67*100</f>
        <v>1.6663943800032677</v>
      </c>
      <c r="J67" s="139">
        <f>('NSE OI Data'!J67-'NSE OI Data'!K67)/'NSE OI Data'!K67*100</f>
        <v>-0.81024145195268193</v>
      </c>
      <c r="K67" s="137" t="str">
        <f t="shared" si="2"/>
        <v>Y</v>
      </c>
      <c r="L67" s="137" t="str">
        <f t="shared" si="3"/>
        <v>Y</v>
      </c>
      <c r="M67" s="137" t="str">
        <f t="shared" si="4"/>
        <v>Y</v>
      </c>
      <c r="N67" s="137">
        <f>'NSE OI Data'!G67-'NSE OI Data'!H67</f>
        <v>1596000</v>
      </c>
      <c r="O67" s="137">
        <f>'NSE OI Data'!H67-'NSE OI Data'!I67</f>
        <v>541500</v>
      </c>
      <c r="P67" s="137">
        <f>'NSE OI Data'!I67-'NSE OI Data'!J67</f>
        <v>153000</v>
      </c>
      <c r="Q67" s="137">
        <f>'NSE OI Data'!J67-'NSE OI Data'!K67</f>
        <v>-75000</v>
      </c>
      <c r="S67" s="147">
        <f>('NSE OI Data'!G67/'NSE OI Data'!B67)*100</f>
        <v>31.934100842946687</v>
      </c>
      <c r="T67" s="147">
        <f>('NSE OI Data'!H67/'NSE OI Data'!C67)*100</f>
        <v>27.491385976720846</v>
      </c>
      <c r="U67" s="147">
        <f>('NSE OI Data'!I67/'NSE OI Data'!D67)*100</f>
        <v>25.984036289965644</v>
      </c>
      <c r="V67" s="147">
        <f>('NSE OI Data'!J67/'NSE OI Data'!E67)*100</f>
        <v>25.558136932489106</v>
      </c>
      <c r="W67" s="147">
        <f>('NSE OI Data'!K67/'NSE OI Data'!F67)*100</f>
        <v>25.766911127330545</v>
      </c>
      <c r="X67" s="137" t="str">
        <f t="shared" si="5"/>
        <v>Y</v>
      </c>
      <c r="Y67" s="137" t="str">
        <f t="shared" si="6"/>
        <v>Y</v>
      </c>
      <c r="Z67" s="137" t="str">
        <f t="shared" si="7"/>
        <v>Y</v>
      </c>
      <c r="AA67" s="137" t="str">
        <f t="shared" si="8"/>
        <v>N</v>
      </c>
    </row>
    <row r="68" spans="1:27" x14ac:dyDescent="0.3">
      <c r="A68" s="137" t="str">
        <f>'NSE All Day'!A68</f>
        <v>IDEA</v>
      </c>
      <c r="C68" s="137" t="str">
        <f>IF('NSE OI Data'!G68&gt;='NSE OI Data'!H68,"Y","N")</f>
        <v>Y</v>
      </c>
      <c r="D68" s="137" t="str">
        <f>IF('NSE OI Data'!H68&gt;='NSE OI Data'!I68,"Y","N")</f>
        <v>N</v>
      </c>
      <c r="E68" s="137" t="str">
        <f>IF('NSE OI Data'!I68&gt;='NSE OI Data'!J68,"Y","N")</f>
        <v>N</v>
      </c>
      <c r="F68" s="137" t="str">
        <f>IF('NSE OI Data'!J68&gt;='NSE OI Data'!K68,"Y","N")</f>
        <v>Y</v>
      </c>
      <c r="G68" s="139">
        <f>('NSE OI Data'!G68-'NSE OI Data'!H68)/'NSE OI Data'!H68*100</f>
        <v>20.97130242825607</v>
      </c>
      <c r="H68" s="139">
        <f>('NSE OI Data'!H68-'NSE OI Data'!I68)/'NSE OI Data'!I68*100</f>
        <v>-9.7866287339971549</v>
      </c>
      <c r="I68" s="139">
        <f>('NSE OI Data'!I68-'NSE OI Data'!J68)/'NSE OI Data'!J68*100</f>
        <v>-11.882677362747556</v>
      </c>
      <c r="J68" s="139">
        <f>('NSE OI Data'!J68-'NSE OI Data'!K68)/'NSE OI Data'!K68*100</f>
        <v>24.171206225680933</v>
      </c>
      <c r="K68" s="137" t="str">
        <f t="shared" ref="K68:K131" si="9">IF(G68&gt;=H68,"Y","N")</f>
        <v>Y</v>
      </c>
      <c r="L68" s="137" t="str">
        <f t="shared" ref="L68:L131" si="10">IF(H68&gt;=I68,"Y","N")</f>
        <v>Y</v>
      </c>
      <c r="M68" s="137" t="str">
        <f t="shared" ref="M68:M131" si="11">IF(I68&gt;=J68,"Y","N")</f>
        <v>N</v>
      </c>
      <c r="N68" s="137">
        <f>'NSE OI Data'!G68-'NSE OI Data'!H68</f>
        <v>130340000</v>
      </c>
      <c r="O68" s="137">
        <f>'NSE OI Data'!H68-'NSE OI Data'!I68</f>
        <v>-67424000</v>
      </c>
      <c r="P68" s="137">
        <f>'NSE OI Data'!I68-'NSE OI Data'!J68</f>
        <v>-92904000</v>
      </c>
      <c r="Q68" s="137">
        <f>'NSE OI Data'!J68-'NSE OI Data'!K68</f>
        <v>152194000</v>
      </c>
      <c r="S68" s="147">
        <f>('NSE OI Data'!G68/'NSE OI Data'!B68)*100</f>
        <v>93.613733518796238</v>
      </c>
      <c r="T68" s="147">
        <f>('NSE OI Data'!H68/'NSE OI Data'!C68)*100</f>
        <v>77.385075335793246</v>
      </c>
      <c r="U68" s="147">
        <f>('NSE OI Data'!I68/'NSE OI Data'!D68)*100</f>
        <v>85.780050395872991</v>
      </c>
      <c r="V68" s="147">
        <f>('NSE OI Data'!J68/'NSE OI Data'!E68)*100</f>
        <v>97.34754510075031</v>
      </c>
      <c r="W68" s="147">
        <f>('NSE OI Data'!K68/'NSE OI Data'!F68)*100</f>
        <v>78.397841222401695</v>
      </c>
      <c r="X68" s="137" t="str">
        <f t="shared" ref="X68:X131" si="12">IF(S68&gt;=T68,"Y","N")</f>
        <v>Y</v>
      </c>
      <c r="Y68" s="137" t="str">
        <f t="shared" ref="Y68:Y131" si="13">IF(T68&gt;=U68,"Y","N")</f>
        <v>N</v>
      </c>
      <c r="Z68" s="137" t="str">
        <f t="shared" ref="Z68:Z131" si="14">IF(U68&gt;=V68,"Y","N")</f>
        <v>N</v>
      </c>
      <c r="AA68" s="137" t="str">
        <f t="shared" ref="AA68:AA131" si="15">IF(V68&gt;=W68,"Y","N")</f>
        <v>Y</v>
      </c>
    </row>
    <row r="69" spans="1:27" x14ac:dyDescent="0.3">
      <c r="A69" s="137" t="str">
        <f>'NSE All Day'!A69</f>
        <v>IDFCFIRSTB</v>
      </c>
      <c r="C69" s="137" t="str">
        <f>IF('NSE OI Data'!G69&gt;='NSE OI Data'!H69,"Y","N")</f>
        <v>Y</v>
      </c>
      <c r="D69" s="137" t="str">
        <f>IF('NSE OI Data'!H69&gt;='NSE OI Data'!I69,"Y","N")</f>
        <v>Y</v>
      </c>
      <c r="E69" s="137" t="str">
        <f>IF('NSE OI Data'!I69&gt;='NSE OI Data'!J69,"Y","N")</f>
        <v>Y</v>
      </c>
      <c r="F69" s="137" t="str">
        <f>IF('NSE OI Data'!J69&gt;='NSE OI Data'!K69,"Y","N")</f>
        <v>Y</v>
      </c>
      <c r="G69" s="139">
        <f>('NSE OI Data'!G69-'NSE OI Data'!H69)/'NSE OI Data'!H69*100</f>
        <v>7.5977664586407565</v>
      </c>
      <c r="H69" s="139">
        <f>('NSE OI Data'!H69-'NSE OI Data'!I69)/'NSE OI Data'!I69*100</f>
        <v>10.293982470274624</v>
      </c>
      <c r="I69" s="139">
        <f>('NSE OI Data'!I69-'NSE OI Data'!J69)/'NSE OI Data'!J69*100</f>
        <v>11.249932327163576</v>
      </c>
      <c r="J69" s="139">
        <f>('NSE OI Data'!J69-'NSE OI Data'!K69)/'NSE OI Data'!K69*100</f>
        <v>1.6577997920870791</v>
      </c>
      <c r="K69" s="137" t="str">
        <f t="shared" si="9"/>
        <v>N</v>
      </c>
      <c r="L69" s="137" t="str">
        <f t="shared" si="10"/>
        <v>N</v>
      </c>
      <c r="M69" s="137" t="str">
        <f t="shared" si="11"/>
        <v>Y</v>
      </c>
      <c r="N69" s="137">
        <f>'NSE OI Data'!G69-'NSE OI Data'!H69</f>
        <v>15498000</v>
      </c>
      <c r="O69" s="137">
        <f>'NSE OI Data'!H69-'NSE OI Data'!I69</f>
        <v>19038000</v>
      </c>
      <c r="P69" s="137">
        <f>'NSE OI Data'!I69-'NSE OI Data'!J69</f>
        <v>18702000</v>
      </c>
      <c r="Q69" s="137">
        <f>'NSE OI Data'!J69-'NSE OI Data'!K69</f>
        <v>2711000</v>
      </c>
      <c r="S69" s="147">
        <f>('NSE OI Data'!G69/'NSE OI Data'!B69)*100</f>
        <v>76.051083220042756</v>
      </c>
      <c r="T69" s="147">
        <f>('NSE OI Data'!H69/'NSE OI Data'!C69)*100</f>
        <v>70.680912553399381</v>
      </c>
      <c r="U69" s="147">
        <f>('NSE OI Data'!I69/'NSE OI Data'!D69)*100</f>
        <v>64.084105923411201</v>
      </c>
      <c r="V69" s="147">
        <f>('NSE OI Data'!J69/'NSE OI Data'!E69)*100</f>
        <v>57.603725757740506</v>
      </c>
      <c r="W69" s="147">
        <f>('NSE OI Data'!K69/'NSE OI Data'!F69)*100</f>
        <v>56.664344374512332</v>
      </c>
      <c r="X69" s="137" t="str">
        <f t="shared" si="12"/>
        <v>Y</v>
      </c>
      <c r="Y69" s="137" t="str">
        <f t="shared" si="13"/>
        <v>Y</v>
      </c>
      <c r="Z69" s="137" t="str">
        <f t="shared" si="14"/>
        <v>Y</v>
      </c>
      <c r="AA69" s="137" t="str">
        <f t="shared" si="15"/>
        <v>Y</v>
      </c>
    </row>
    <row r="70" spans="1:27" x14ac:dyDescent="0.3">
      <c r="A70" s="137" t="str">
        <f>'NSE All Day'!A70</f>
        <v>IGL</v>
      </c>
      <c r="C70" s="137" t="str">
        <f>IF('NSE OI Data'!G70&gt;='NSE OI Data'!H70,"Y","N")</f>
        <v>N</v>
      </c>
      <c r="D70" s="137" t="str">
        <f>IF('NSE OI Data'!H70&gt;='NSE OI Data'!I70,"Y","N")</f>
        <v>N</v>
      </c>
      <c r="E70" s="137" t="str">
        <f>IF('NSE OI Data'!I70&gt;='NSE OI Data'!J70,"Y","N")</f>
        <v>N</v>
      </c>
      <c r="F70" s="137" t="str">
        <f>IF('NSE OI Data'!J70&gt;='NSE OI Data'!K70,"Y","N")</f>
        <v>Y</v>
      </c>
      <c r="G70" s="139">
        <f>('NSE OI Data'!G70-'NSE OI Data'!H70)/'NSE OI Data'!H70*100</f>
        <v>-4.1115702479338845</v>
      </c>
      <c r="H70" s="139">
        <f>('NSE OI Data'!H70-'NSE OI Data'!I70)/'NSE OI Data'!I70*100</f>
        <v>-6.1945075366508361E-2</v>
      </c>
      <c r="I70" s="139">
        <f>('NSE OI Data'!I70-'NSE OI Data'!J70)/'NSE OI Data'!J70*100</f>
        <v>-3.2560926887734718</v>
      </c>
      <c r="J70" s="139">
        <f>('NSE OI Data'!J70-'NSE OI Data'!K70)/'NSE OI Data'!K70*100</f>
        <v>0.36086607858861264</v>
      </c>
      <c r="K70" s="137" t="str">
        <f t="shared" si="9"/>
        <v>N</v>
      </c>
      <c r="L70" s="137" t="str">
        <f t="shared" si="10"/>
        <v>Y</v>
      </c>
      <c r="M70" s="137" t="str">
        <f t="shared" si="11"/>
        <v>N</v>
      </c>
      <c r="N70" s="137">
        <f>'NSE OI Data'!G70-'NSE OI Data'!H70</f>
        <v>-273625</v>
      </c>
      <c r="O70" s="137">
        <f>'NSE OI Data'!H70-'NSE OI Data'!I70</f>
        <v>-4125</v>
      </c>
      <c r="P70" s="137">
        <f>'NSE OI Data'!I70-'NSE OI Data'!J70</f>
        <v>-224125</v>
      </c>
      <c r="Q70" s="137">
        <f>'NSE OI Data'!J70-'NSE OI Data'!K70</f>
        <v>24750</v>
      </c>
      <c r="S70" s="147">
        <f>('NSE OI Data'!G70/'NSE OI Data'!B70)*100</f>
        <v>8.2874913896193352</v>
      </c>
      <c r="T70" s="147">
        <f>('NSE OI Data'!H70/'NSE OI Data'!C70)*100</f>
        <v>8.6428481632746355</v>
      </c>
      <c r="U70" s="147">
        <f>('NSE OI Data'!I70/'NSE OI Data'!D70)*100</f>
        <v>8.6482053005659214</v>
      </c>
      <c r="V70" s="147">
        <f>('NSE OI Data'!J70/'NSE OI Data'!E70)*100</f>
        <v>8.9392764267257903</v>
      </c>
      <c r="W70" s="147">
        <f>('NSE OI Data'!K70/'NSE OI Data'!F70)*100</f>
        <v>8.9071336029780745</v>
      </c>
      <c r="X70" s="137" t="str">
        <f t="shared" si="12"/>
        <v>N</v>
      </c>
      <c r="Y70" s="137" t="str">
        <f t="shared" si="13"/>
        <v>N</v>
      </c>
      <c r="Z70" s="137" t="str">
        <f t="shared" si="14"/>
        <v>N</v>
      </c>
      <c r="AA70" s="137" t="str">
        <f t="shared" si="15"/>
        <v>Y</v>
      </c>
    </row>
    <row r="71" spans="1:27" x14ac:dyDescent="0.3">
      <c r="A71" s="137" t="str">
        <f>'NSE All Day'!A71</f>
        <v>INDIGO</v>
      </c>
      <c r="C71" s="137" t="str">
        <f>IF('NSE OI Data'!G71&gt;='NSE OI Data'!H71,"Y","N")</f>
        <v>Y</v>
      </c>
      <c r="D71" s="137" t="str">
        <f>IF('NSE OI Data'!H71&gt;='NSE OI Data'!I71,"Y","N")</f>
        <v>Y</v>
      </c>
      <c r="E71" s="137" t="str">
        <f>IF('NSE OI Data'!I71&gt;='NSE OI Data'!J71,"Y","N")</f>
        <v>Y</v>
      </c>
      <c r="F71" s="137" t="str">
        <f>IF('NSE OI Data'!J71&gt;='NSE OI Data'!K71,"Y","N")</f>
        <v>N</v>
      </c>
      <c r="G71" s="139">
        <f>('NSE OI Data'!G71-'NSE OI Data'!H71)/'NSE OI Data'!H71*100</f>
        <v>2.1962054913487874</v>
      </c>
      <c r="H71" s="139">
        <f>('NSE OI Data'!H71-'NSE OI Data'!I71)/'NSE OI Data'!I71*100</f>
        <v>19.412867456423758</v>
      </c>
      <c r="I71" s="139">
        <f>('NSE OI Data'!I71-'NSE OI Data'!J71)/'NSE OI Data'!J71*100</f>
        <v>1.2151796528058134</v>
      </c>
      <c r="J71" s="139">
        <f>('NSE OI Data'!J71-'NSE OI Data'!K71)/'NSE OI Data'!K71*100</f>
        <v>-1.6907445626289888</v>
      </c>
      <c r="K71" s="137" t="str">
        <f t="shared" si="9"/>
        <v>N</v>
      </c>
      <c r="L71" s="137" t="str">
        <f t="shared" si="10"/>
        <v>Y</v>
      </c>
      <c r="M71" s="137" t="str">
        <f t="shared" si="11"/>
        <v>Y</v>
      </c>
      <c r="N71" s="137">
        <f>'NSE OI Data'!G71-'NSE OI Data'!H71</f>
        <v>131500</v>
      </c>
      <c r="O71" s="137">
        <f>'NSE OI Data'!H71-'NSE OI Data'!I71</f>
        <v>973400</v>
      </c>
      <c r="P71" s="137">
        <f>'NSE OI Data'!I71-'NSE OI Data'!J71</f>
        <v>60200</v>
      </c>
      <c r="Q71" s="137">
        <f>'NSE OI Data'!J71-'NSE OI Data'!K71</f>
        <v>-85200</v>
      </c>
      <c r="S71" s="147">
        <f>('NSE OI Data'!G71/'NSE OI Data'!B71)*100</f>
        <v>63.250662963408963</v>
      </c>
      <c r="T71" s="147">
        <f>('NSE OI Data'!H71/'NSE OI Data'!C71)*100</f>
        <v>61.89140062422701</v>
      </c>
      <c r="U71" s="147">
        <f>('NSE OI Data'!I71/'NSE OI Data'!D71)*100</f>
        <v>51.829758335560008</v>
      </c>
      <c r="V71" s="147">
        <f>('NSE OI Data'!J71/'NSE OI Data'!E71)*100</f>
        <v>51.207495272299532</v>
      </c>
      <c r="W71" s="147">
        <f>('NSE OI Data'!K71/'NSE OI Data'!F71)*100</f>
        <v>52.088173228940605</v>
      </c>
      <c r="X71" s="137" t="str">
        <f t="shared" si="12"/>
        <v>Y</v>
      </c>
      <c r="Y71" s="137" t="str">
        <f t="shared" si="13"/>
        <v>Y</v>
      </c>
      <c r="Z71" s="137" t="str">
        <f t="shared" si="14"/>
        <v>Y</v>
      </c>
      <c r="AA71" s="137" t="str">
        <f t="shared" si="15"/>
        <v>N</v>
      </c>
    </row>
    <row r="72" spans="1:27" x14ac:dyDescent="0.3">
      <c r="A72" s="137" t="str">
        <f>'NSE All Day'!A72</f>
        <v>INDUSINDBK</v>
      </c>
      <c r="C72" s="137" t="str">
        <f>IF('NSE OI Data'!G72&gt;='NSE OI Data'!H72,"Y","N")</f>
        <v>Y</v>
      </c>
      <c r="D72" s="137" t="str">
        <f>IF('NSE OI Data'!H72&gt;='NSE OI Data'!I72,"Y","N")</f>
        <v>Y</v>
      </c>
      <c r="E72" s="137" t="str">
        <f>IF('NSE OI Data'!I72&gt;='NSE OI Data'!J72,"Y","N")</f>
        <v>Y</v>
      </c>
      <c r="F72" s="137" t="str">
        <f>IF('NSE OI Data'!J72&gt;='NSE OI Data'!K72,"Y","N")</f>
        <v>Y</v>
      </c>
      <c r="G72" s="139">
        <f>('NSE OI Data'!G72-'NSE OI Data'!H72)/'NSE OI Data'!H72*100</f>
        <v>6.8901970142921538</v>
      </c>
      <c r="H72" s="139">
        <f>('NSE OI Data'!H72-'NSE OI Data'!I72)/'NSE OI Data'!I72*100</f>
        <v>4.1551017026388832</v>
      </c>
      <c r="I72" s="139">
        <f>('NSE OI Data'!I72-'NSE OI Data'!J72)/'NSE OI Data'!J72*100</f>
        <v>7.0196698538430846</v>
      </c>
      <c r="J72" s="139">
        <f>('NSE OI Data'!J72-'NSE OI Data'!K72)/'NSE OI Data'!K72*100</f>
        <v>1.7518270127214222</v>
      </c>
      <c r="K72" s="137" t="str">
        <f t="shared" si="9"/>
        <v>Y</v>
      </c>
      <c r="L72" s="137" t="str">
        <f t="shared" si="10"/>
        <v>N</v>
      </c>
      <c r="M72" s="137" t="str">
        <f t="shared" si="11"/>
        <v>Y</v>
      </c>
      <c r="N72" s="137">
        <f>'NSE OI Data'!G72-'NSE OI Data'!H72</f>
        <v>2078800</v>
      </c>
      <c r="O72" s="137">
        <f>'NSE OI Data'!H72-'NSE OI Data'!I72</f>
        <v>1203600</v>
      </c>
      <c r="P72" s="137">
        <f>'NSE OI Data'!I72-'NSE OI Data'!J72</f>
        <v>1900000</v>
      </c>
      <c r="Q72" s="137">
        <f>'NSE OI Data'!J72-'NSE OI Data'!K72</f>
        <v>466000</v>
      </c>
      <c r="S72" s="147">
        <f>('NSE OI Data'!G72/'NSE OI Data'!B72)*100</f>
        <v>59.941322587814916</v>
      </c>
      <c r="T72" s="147">
        <f>('NSE OI Data'!H72/'NSE OI Data'!C72)*100</f>
        <v>56.077474138999136</v>
      </c>
      <c r="U72" s="147">
        <f>('NSE OI Data'!I72/'NSE OI Data'!D72)*100</f>
        <v>53.840352726167382</v>
      </c>
      <c r="V72" s="147">
        <f>('NSE OI Data'!J72/'NSE OI Data'!E72)*100</f>
        <v>50.308838365598795</v>
      </c>
      <c r="W72" s="147">
        <f>('NSE OI Data'!K72/'NSE OI Data'!F72)*100</f>
        <v>49.442688001375132</v>
      </c>
      <c r="X72" s="137" t="str">
        <f t="shared" si="12"/>
        <v>Y</v>
      </c>
      <c r="Y72" s="137" t="str">
        <f t="shared" si="13"/>
        <v>Y</v>
      </c>
      <c r="Z72" s="137" t="str">
        <f t="shared" si="14"/>
        <v>Y</v>
      </c>
      <c r="AA72" s="137" t="str">
        <f t="shared" si="15"/>
        <v>Y</v>
      </c>
    </row>
    <row r="73" spans="1:27" x14ac:dyDescent="0.3">
      <c r="A73" s="137" t="str">
        <f>'NSE All Day'!A73</f>
        <v>INFRATEL</v>
      </c>
      <c r="C73" s="137" t="str">
        <f>IF('NSE OI Data'!G73&gt;='NSE OI Data'!H73,"Y","N")</f>
        <v>Y</v>
      </c>
      <c r="D73" s="137" t="str">
        <f>IF('NSE OI Data'!H73&gt;='NSE OI Data'!I73,"Y","N")</f>
        <v>N</v>
      </c>
      <c r="E73" s="137" t="str">
        <f>IF('NSE OI Data'!I73&gt;='NSE OI Data'!J73,"Y","N")</f>
        <v>N</v>
      </c>
      <c r="F73" s="137" t="str">
        <f>IF('NSE OI Data'!J73&gt;='NSE OI Data'!K73,"Y","N")</f>
        <v>Y</v>
      </c>
      <c r="G73" s="139">
        <f>('NSE OI Data'!G73-'NSE OI Data'!H73)/'NSE OI Data'!H73*100</f>
        <v>2.5371287128712874</v>
      </c>
      <c r="H73" s="139">
        <f>('NSE OI Data'!H73-'NSE OI Data'!I73)/'NSE OI Data'!I73*100</f>
        <v>-5.5799006719252118</v>
      </c>
      <c r="I73" s="139">
        <f>('NSE OI Data'!I73-'NSE OI Data'!J73)/'NSE OI Data'!J73*100</f>
        <v>-4.810901001112347</v>
      </c>
      <c r="J73" s="139">
        <f>('NSE OI Data'!J73-'NSE OI Data'!K73)/'NSE OI Data'!K73*100</f>
        <v>14.814814814814813</v>
      </c>
      <c r="K73" s="137" t="str">
        <f t="shared" si="9"/>
        <v>Y</v>
      </c>
      <c r="L73" s="137" t="str">
        <f t="shared" si="10"/>
        <v>N</v>
      </c>
      <c r="M73" s="137" t="str">
        <f t="shared" si="11"/>
        <v>N</v>
      </c>
      <c r="N73" s="137">
        <f>'NSE OI Data'!G73-'NSE OI Data'!H73</f>
        <v>328000</v>
      </c>
      <c r="O73" s="137">
        <f>'NSE OI Data'!H73-'NSE OI Data'!I73</f>
        <v>-764000</v>
      </c>
      <c r="P73" s="137">
        <f>'NSE OI Data'!I73-'NSE OI Data'!J73</f>
        <v>-692000</v>
      </c>
      <c r="Q73" s="137">
        <f>'NSE OI Data'!J73-'NSE OI Data'!K73</f>
        <v>1856000</v>
      </c>
      <c r="S73" s="147">
        <f>('NSE OI Data'!G73/'NSE OI Data'!B73)*100</f>
        <v>15.430293631061332</v>
      </c>
      <c r="T73" s="147">
        <f>('NSE OI Data'!H73/'NSE OI Data'!C73)*100</f>
        <v>15.048493969701331</v>
      </c>
      <c r="U73" s="147">
        <f>('NSE OI Data'!I73/'NSE OI Data'!D73)*100</f>
        <v>15.937807815064254</v>
      </c>
      <c r="V73" s="147">
        <f>('NSE OI Data'!J73/'NSE OI Data'!E73)*100</f>
        <v>16.743311978665222</v>
      </c>
      <c r="W73" s="147">
        <f>('NSE OI Data'!K73/'NSE OI Data'!F73)*100</f>
        <v>14.582884626579387</v>
      </c>
      <c r="X73" s="137" t="str">
        <f t="shared" si="12"/>
        <v>Y</v>
      </c>
      <c r="Y73" s="137" t="str">
        <f t="shared" si="13"/>
        <v>N</v>
      </c>
      <c r="Z73" s="137" t="str">
        <f t="shared" si="14"/>
        <v>N</v>
      </c>
      <c r="AA73" s="137" t="str">
        <f t="shared" si="15"/>
        <v>Y</v>
      </c>
    </row>
    <row r="74" spans="1:27" x14ac:dyDescent="0.3">
      <c r="A74" s="137" t="str">
        <f>'NSE All Day'!A74</f>
        <v>INFY</v>
      </c>
      <c r="C74" s="137" t="str">
        <f>IF('NSE OI Data'!G74&gt;='NSE OI Data'!H74,"Y","N")</f>
        <v>Y</v>
      </c>
      <c r="D74" s="137" t="str">
        <f>IF('NSE OI Data'!H74&gt;='NSE OI Data'!I74,"Y","N")</f>
        <v>Y</v>
      </c>
      <c r="E74" s="137" t="str">
        <f>IF('NSE OI Data'!I74&gt;='NSE OI Data'!J74,"Y","N")</f>
        <v>Y</v>
      </c>
      <c r="F74" s="137" t="str">
        <f>IF('NSE OI Data'!J74&gt;='NSE OI Data'!K74,"Y","N")</f>
        <v>Y</v>
      </c>
      <c r="G74" s="139">
        <f>('NSE OI Data'!G74-'NSE OI Data'!H74)/'NSE OI Data'!H74*100</f>
        <v>1.7283325872438156</v>
      </c>
      <c r="H74" s="139">
        <f>('NSE OI Data'!H74-'NSE OI Data'!I74)/'NSE OI Data'!I74*100</f>
        <v>0.51254964101962164</v>
      </c>
      <c r="I74" s="139">
        <f>('NSE OI Data'!I74-'NSE OI Data'!J74)/'NSE OI Data'!J74*100</f>
        <v>1.6020353401840552</v>
      </c>
      <c r="J74" s="139">
        <f>('NSE OI Data'!J74-'NSE OI Data'!K74)/'NSE OI Data'!K74*100</f>
        <v>0.82768848450839716</v>
      </c>
      <c r="K74" s="137" t="str">
        <f t="shared" si="9"/>
        <v>Y</v>
      </c>
      <c r="L74" s="137" t="str">
        <f t="shared" si="10"/>
        <v>N</v>
      </c>
      <c r="M74" s="137" t="str">
        <f t="shared" si="11"/>
        <v>Y</v>
      </c>
      <c r="N74" s="137">
        <f>'NSE OI Data'!G74-'NSE OI Data'!H74</f>
        <v>1065600</v>
      </c>
      <c r="O74" s="137">
        <f>'NSE OI Data'!H74-'NSE OI Data'!I74</f>
        <v>314400</v>
      </c>
      <c r="P74" s="137">
        <f>'NSE OI Data'!I74-'NSE OI Data'!J74</f>
        <v>967200</v>
      </c>
      <c r="Q74" s="137">
        <f>'NSE OI Data'!J74-'NSE OI Data'!K74</f>
        <v>495600</v>
      </c>
      <c r="S74" s="147">
        <f>('NSE OI Data'!G74/'NSE OI Data'!B74)*100</f>
        <v>8.5204717169323256</v>
      </c>
      <c r="T74" s="147">
        <f>('NSE OI Data'!H74/'NSE OI Data'!C74)*100</f>
        <v>8.3757115645486806</v>
      </c>
      <c r="U74" s="147">
        <f>('NSE OI Data'!I74/'NSE OI Data'!D74)*100</f>
        <v>8.3330007988679213</v>
      </c>
      <c r="V74" s="147">
        <f>('NSE OI Data'!J74/'NSE OI Data'!E74)*100</f>
        <v>8.2016081380332171</v>
      </c>
      <c r="W74" s="147">
        <f>('NSE OI Data'!K74/'NSE OI Data'!F74)*100</f>
        <v>8.1342816257196535</v>
      </c>
      <c r="X74" s="137" t="str">
        <f t="shared" si="12"/>
        <v>Y</v>
      </c>
      <c r="Y74" s="137" t="str">
        <f t="shared" si="13"/>
        <v>Y</v>
      </c>
      <c r="Z74" s="137" t="str">
        <f t="shared" si="14"/>
        <v>Y</v>
      </c>
      <c r="AA74" s="137" t="str">
        <f t="shared" si="15"/>
        <v>Y</v>
      </c>
    </row>
    <row r="75" spans="1:27" x14ac:dyDescent="0.3">
      <c r="A75" s="137" t="str">
        <f>'NSE All Day'!A75</f>
        <v>IOC</v>
      </c>
      <c r="C75" s="137" t="str">
        <f>IF('NSE OI Data'!G75&gt;='NSE OI Data'!H75,"Y","N")</f>
        <v>Y</v>
      </c>
      <c r="D75" s="137" t="str">
        <f>IF('NSE OI Data'!H75&gt;='NSE OI Data'!I75,"Y","N")</f>
        <v>Y</v>
      </c>
      <c r="E75" s="137" t="str">
        <f>IF('NSE OI Data'!I75&gt;='NSE OI Data'!J75,"Y","N")</f>
        <v>N</v>
      </c>
      <c r="F75" s="137" t="str">
        <f>IF('NSE OI Data'!J75&gt;='NSE OI Data'!K75,"Y","N")</f>
        <v>N</v>
      </c>
      <c r="G75" s="139">
        <f>('NSE OI Data'!G75-'NSE OI Data'!H75)/'NSE OI Data'!H75*100</f>
        <v>2.7151077062938613</v>
      </c>
      <c r="H75" s="139">
        <f>('NSE OI Data'!H75-'NSE OI Data'!I75)/'NSE OI Data'!I75*100</f>
        <v>0.9415816501389781</v>
      </c>
      <c r="I75" s="139">
        <f>('NSE OI Data'!I75-'NSE OI Data'!J75)/'NSE OI Data'!J75*100</f>
        <v>-0.73663572009786626</v>
      </c>
      <c r="J75" s="139">
        <f>('NSE OI Data'!J75-'NSE OI Data'!K75)/'NSE OI Data'!K75*100</f>
        <v>-0.21144754271905467</v>
      </c>
      <c r="K75" s="137" t="str">
        <f t="shared" si="9"/>
        <v>Y</v>
      </c>
      <c r="L75" s="137" t="str">
        <f t="shared" si="10"/>
        <v>Y</v>
      </c>
      <c r="M75" s="137" t="str">
        <f t="shared" si="11"/>
        <v>N</v>
      </c>
      <c r="N75" s="137">
        <f>'NSE OI Data'!G75-'NSE OI Data'!H75</f>
        <v>1959200</v>
      </c>
      <c r="O75" s="137">
        <f>'NSE OI Data'!H75-'NSE OI Data'!I75</f>
        <v>673100</v>
      </c>
      <c r="P75" s="137">
        <f>'NSE OI Data'!I75-'NSE OI Data'!J75</f>
        <v>-530500</v>
      </c>
      <c r="Q75" s="137">
        <f>'NSE OI Data'!J75-'NSE OI Data'!K75</f>
        <v>-152600</v>
      </c>
      <c r="S75" s="147">
        <f>('NSE OI Data'!G75/'NSE OI Data'!B75)*100</f>
        <v>8.1162923974230594</v>
      </c>
      <c r="T75" s="147">
        <f>('NSE OI Data'!H75/'NSE OI Data'!C75)*100</f>
        <v>7.9017513379151474</v>
      </c>
      <c r="U75" s="147">
        <f>('NSE OI Data'!I75/'NSE OI Data'!D75)*100</f>
        <v>7.8280439128667725</v>
      </c>
      <c r="V75" s="147">
        <f>('NSE OI Data'!J75/'NSE OI Data'!E75)*100</f>
        <v>7.8861360076345077</v>
      </c>
      <c r="W75" s="147">
        <f>('NSE OI Data'!K75/'NSE OI Data'!F75)*100</f>
        <v>7.9028463821143511</v>
      </c>
      <c r="X75" s="137" t="str">
        <f t="shared" si="12"/>
        <v>Y</v>
      </c>
      <c r="Y75" s="137" t="str">
        <f t="shared" si="13"/>
        <v>Y</v>
      </c>
      <c r="Z75" s="137" t="str">
        <f t="shared" si="14"/>
        <v>N</v>
      </c>
      <c r="AA75" s="137" t="str">
        <f t="shared" si="15"/>
        <v>N</v>
      </c>
    </row>
    <row r="76" spans="1:27" x14ac:dyDescent="0.3">
      <c r="A76" s="137" t="str">
        <f>'NSE All Day'!A76</f>
        <v>ITC</v>
      </c>
      <c r="C76" s="137" t="str">
        <f>IF('NSE OI Data'!G76&gt;='NSE OI Data'!H76,"Y","N")</f>
        <v>N</v>
      </c>
      <c r="D76" s="137" t="str">
        <f>IF('NSE OI Data'!H76&gt;='NSE OI Data'!I76,"Y","N")</f>
        <v>Y</v>
      </c>
      <c r="E76" s="137" t="str">
        <f>IF('NSE OI Data'!I76&gt;='NSE OI Data'!J76,"Y","N")</f>
        <v>N</v>
      </c>
      <c r="F76" s="137" t="str">
        <f>IF('NSE OI Data'!J76&gt;='NSE OI Data'!K76,"Y","N")</f>
        <v>N</v>
      </c>
      <c r="G76" s="139">
        <f>('NSE OI Data'!G76-'NSE OI Data'!H76)/'NSE OI Data'!H76*100</f>
        <v>-2.0404965440395566</v>
      </c>
      <c r="H76" s="139">
        <f>('NSE OI Data'!H76-'NSE OI Data'!I76)/'NSE OI Data'!I76*100</f>
        <v>23.918835827013734</v>
      </c>
      <c r="I76" s="139">
        <f>('NSE OI Data'!I76-'NSE OI Data'!J76)/'NSE OI Data'!J76*100</f>
        <v>-0.67395264116575593</v>
      </c>
      <c r="J76" s="139">
        <f>('NSE OI Data'!J76-'NSE OI Data'!K76)/'NSE OI Data'!K76*100</f>
        <v>-1.9333823683934013</v>
      </c>
      <c r="K76" s="137" t="str">
        <f t="shared" si="9"/>
        <v>N</v>
      </c>
      <c r="L76" s="137" t="str">
        <f t="shared" si="10"/>
        <v>Y</v>
      </c>
      <c r="M76" s="137" t="str">
        <f t="shared" si="11"/>
        <v>Y</v>
      </c>
      <c r="N76" s="137">
        <f>'NSE OI Data'!G76-'NSE OI Data'!H76</f>
        <v>-1875200</v>
      </c>
      <c r="O76" s="137">
        <f>'NSE OI Data'!H76-'NSE OI Data'!I76</f>
        <v>17738400</v>
      </c>
      <c r="P76" s="137">
        <f>'NSE OI Data'!I76-'NSE OI Data'!J76</f>
        <v>-503200</v>
      </c>
      <c r="Q76" s="137">
        <f>'NSE OI Data'!J76-'NSE OI Data'!K76</f>
        <v>-1472000</v>
      </c>
      <c r="S76" s="147">
        <f>('NSE OI Data'!G76/'NSE OI Data'!B76)*100</f>
        <v>3.6663652039988914</v>
      </c>
      <c r="T76" s="147">
        <f>('NSE OI Data'!H76/'NSE OI Data'!C76)*100</f>
        <v>3.7427355944563105</v>
      </c>
      <c r="U76" s="147">
        <f>('NSE OI Data'!I76/'NSE OI Data'!D76)*100</f>
        <v>3.0203121014476246</v>
      </c>
      <c r="V76" s="147">
        <f>('NSE OI Data'!J76/'NSE OI Data'!E76)*100</f>
        <v>3.040805691719688</v>
      </c>
      <c r="W76" s="147">
        <f>('NSE OI Data'!K76/'NSE OI Data'!F76)*100</f>
        <v>3.1007551449797783</v>
      </c>
      <c r="X76" s="137" t="str">
        <f t="shared" si="12"/>
        <v>N</v>
      </c>
      <c r="Y76" s="137" t="str">
        <f t="shared" si="13"/>
        <v>Y</v>
      </c>
      <c r="Z76" s="137" t="str">
        <f t="shared" si="14"/>
        <v>N</v>
      </c>
      <c r="AA76" s="137" t="str">
        <f t="shared" si="15"/>
        <v>N</v>
      </c>
    </row>
    <row r="77" spans="1:27" x14ac:dyDescent="0.3">
      <c r="A77" s="137" t="str">
        <f>'NSE All Day'!A77</f>
        <v>JINDALSTEL</v>
      </c>
      <c r="C77" s="137" t="str">
        <f>IF('NSE OI Data'!G77&gt;='NSE OI Data'!H77,"Y","N")</f>
        <v>Y</v>
      </c>
      <c r="D77" s="137" t="str">
        <f>IF('NSE OI Data'!H77&gt;='NSE OI Data'!I77,"Y","N")</f>
        <v>Y</v>
      </c>
      <c r="E77" s="137" t="str">
        <f>IF('NSE OI Data'!I77&gt;='NSE OI Data'!J77,"Y","N")</f>
        <v>Y</v>
      </c>
      <c r="F77" s="137" t="str">
        <f>IF('NSE OI Data'!J77&gt;='NSE OI Data'!K77,"Y","N")</f>
        <v>N</v>
      </c>
      <c r="G77" s="139">
        <f>('NSE OI Data'!G77-'NSE OI Data'!H77)/'NSE OI Data'!H77*100</f>
        <v>15.360501567398119</v>
      </c>
      <c r="H77" s="139">
        <f>('NSE OI Data'!H77-'NSE OI Data'!I77)/'NSE OI Data'!I77*100</f>
        <v>2.2243166823751177</v>
      </c>
      <c r="I77" s="139">
        <f>('NSE OI Data'!I77-'NSE OI Data'!J77)/'NSE OI Data'!J77*100</f>
        <v>10.40582726326743</v>
      </c>
      <c r="J77" s="139">
        <f>('NSE OI Data'!J77-'NSE OI Data'!K77)/'NSE OI Data'!K77*100</f>
        <v>-4.9079754601226995</v>
      </c>
      <c r="K77" s="137" t="str">
        <f t="shared" si="9"/>
        <v>Y</v>
      </c>
      <c r="L77" s="137" t="str">
        <f t="shared" si="10"/>
        <v>N</v>
      </c>
      <c r="M77" s="137" t="str">
        <f t="shared" si="11"/>
        <v>Y</v>
      </c>
      <c r="N77" s="137">
        <f>'NSE OI Data'!G77-'NSE OI Data'!H77</f>
        <v>4165000</v>
      </c>
      <c r="O77" s="137">
        <f>'NSE OI Data'!H77-'NSE OI Data'!I77</f>
        <v>590000</v>
      </c>
      <c r="P77" s="137">
        <f>'NSE OI Data'!I77-'NSE OI Data'!J77</f>
        <v>2500000</v>
      </c>
      <c r="Q77" s="137">
        <f>'NSE OI Data'!J77-'NSE OI Data'!K77</f>
        <v>-1240000</v>
      </c>
      <c r="S77" s="147">
        <f>('NSE OI Data'!G77/'NSE OI Data'!B77)*100</f>
        <v>78.223204913737661</v>
      </c>
      <c r="T77" s="147">
        <f>('NSE OI Data'!H77/'NSE OI Data'!C77)*100</f>
        <v>67.807615129028036</v>
      </c>
      <c r="U77" s="147">
        <f>('NSE OI Data'!I77/'NSE OI Data'!D77)*100</f>
        <v>66.332177440437704</v>
      </c>
      <c r="V77" s="147">
        <f>('NSE OI Data'!J77/'NSE OI Data'!E77)*100</f>
        <v>60.08032282776685</v>
      </c>
      <c r="W77" s="147">
        <f>('NSE OI Data'!K77/'NSE OI Data'!F77)*100</f>
        <v>63.181242715651599</v>
      </c>
      <c r="X77" s="137" t="str">
        <f t="shared" si="12"/>
        <v>Y</v>
      </c>
      <c r="Y77" s="137" t="str">
        <f t="shared" si="13"/>
        <v>Y</v>
      </c>
      <c r="Z77" s="137" t="str">
        <f t="shared" si="14"/>
        <v>Y</v>
      </c>
      <c r="AA77" s="137" t="str">
        <f t="shared" si="15"/>
        <v>N</v>
      </c>
    </row>
    <row r="78" spans="1:27" x14ac:dyDescent="0.3">
      <c r="A78" s="137" t="str">
        <f>'NSE All Day'!A78</f>
        <v>JSWSTEEL</v>
      </c>
      <c r="C78" s="137" t="str">
        <f>IF('NSE OI Data'!G78&gt;='NSE OI Data'!H78,"Y","N")</f>
        <v>Y</v>
      </c>
      <c r="D78" s="137" t="str">
        <f>IF('NSE OI Data'!H78&gt;='NSE OI Data'!I78,"Y","N")</f>
        <v>Y</v>
      </c>
      <c r="E78" s="137" t="str">
        <f>IF('NSE OI Data'!I78&gt;='NSE OI Data'!J78,"Y","N")</f>
        <v>Y</v>
      </c>
      <c r="F78" s="137" t="str">
        <f>IF('NSE OI Data'!J78&gt;='NSE OI Data'!K78,"Y","N")</f>
        <v>N</v>
      </c>
      <c r="G78" s="139">
        <f>('NSE OI Data'!G78-'NSE OI Data'!H78)/'NSE OI Data'!H78*100</f>
        <v>2.8331618308839266</v>
      </c>
      <c r="H78" s="139">
        <f>('NSE OI Data'!H78-'NSE OI Data'!I78)/'NSE OI Data'!I78*100</f>
        <v>7.4133788468987065</v>
      </c>
      <c r="I78" s="139">
        <f>('NSE OI Data'!I78-'NSE OI Data'!J78)/'NSE OI Data'!J78*100</f>
        <v>7.3388789551426568</v>
      </c>
      <c r="J78" s="139">
        <f>('NSE OI Data'!J78-'NSE OI Data'!K78)/'NSE OI Data'!K78*100</f>
        <v>-2.3681214421252372</v>
      </c>
      <c r="K78" s="137" t="str">
        <f t="shared" si="9"/>
        <v>N</v>
      </c>
      <c r="L78" s="137" t="str">
        <f t="shared" si="10"/>
        <v>Y</v>
      </c>
      <c r="M78" s="137" t="str">
        <f t="shared" si="11"/>
        <v>Y</v>
      </c>
      <c r="N78" s="137">
        <f>'NSE OI Data'!G78-'NSE OI Data'!H78</f>
        <v>966400</v>
      </c>
      <c r="O78" s="137">
        <f>'NSE OI Data'!H78-'NSE OI Data'!I78</f>
        <v>2354200</v>
      </c>
      <c r="P78" s="137">
        <f>'NSE OI Data'!I78-'NSE OI Data'!J78</f>
        <v>2171200</v>
      </c>
      <c r="Q78" s="137">
        <f>'NSE OI Data'!J78-'NSE OI Data'!K78</f>
        <v>-717600</v>
      </c>
      <c r="S78" s="147">
        <f>('NSE OI Data'!G78/'NSE OI Data'!B78)*100</f>
        <v>12.80230988829682</v>
      </c>
      <c r="T78" s="147">
        <f>('NSE OI Data'!H78/'NSE OI Data'!C78)*100</f>
        <v>12.449592777620785</v>
      </c>
      <c r="U78" s="147">
        <f>('NSE OI Data'!I78/'NSE OI Data'!D78)*100</f>
        <v>11.590355792983452</v>
      </c>
      <c r="V78" s="147">
        <f>('NSE OI Data'!J78/'NSE OI Data'!E78)*100</f>
        <v>10.797910231414946</v>
      </c>
      <c r="W78" s="147">
        <f>('NSE OI Data'!K78/'NSE OI Data'!F78)*100</f>
        <v>11.059820205153688</v>
      </c>
      <c r="X78" s="137" t="str">
        <f t="shared" si="12"/>
        <v>Y</v>
      </c>
      <c r="Y78" s="137" t="str">
        <f t="shared" si="13"/>
        <v>Y</v>
      </c>
      <c r="Z78" s="137" t="str">
        <f t="shared" si="14"/>
        <v>Y</v>
      </c>
      <c r="AA78" s="137" t="str">
        <f t="shared" si="15"/>
        <v>N</v>
      </c>
    </row>
    <row r="79" spans="1:27" x14ac:dyDescent="0.3">
      <c r="A79" s="137" t="str">
        <f>'NSE All Day'!A79</f>
        <v>JUBLFOOD</v>
      </c>
      <c r="C79" s="137" t="str">
        <f>IF('NSE OI Data'!G79&gt;='NSE OI Data'!H79,"Y","N")</f>
        <v>Y</v>
      </c>
      <c r="D79" s="137" t="str">
        <f>IF('NSE OI Data'!H79&gt;='NSE OI Data'!I79,"Y","N")</f>
        <v>N</v>
      </c>
      <c r="E79" s="137" t="str">
        <f>IF('NSE OI Data'!I79&gt;='NSE OI Data'!J79,"Y","N")</f>
        <v>Y</v>
      </c>
      <c r="F79" s="137" t="str">
        <f>IF('NSE OI Data'!J79&gt;='NSE OI Data'!K79,"Y","N")</f>
        <v>Y</v>
      </c>
      <c r="G79" s="139">
        <f>('NSE OI Data'!G79-'NSE OI Data'!H79)/'NSE OI Data'!H79*100</f>
        <v>1.273801707156927</v>
      </c>
      <c r="H79" s="139">
        <f>('NSE OI Data'!H79-'NSE OI Data'!I79)/'NSE OI Data'!I79*100</f>
        <v>-6.1729916214884186</v>
      </c>
      <c r="I79" s="139">
        <f>('NSE OI Data'!I79-'NSE OI Data'!J79)/'NSE OI Data'!J79*100</f>
        <v>28.560114050372249</v>
      </c>
      <c r="J79" s="139">
        <f>('NSE OI Data'!J79-'NSE OI Data'!K79)/'NSE OI Data'!K79*100</f>
        <v>6.9818674800881206</v>
      </c>
      <c r="K79" s="137" t="str">
        <f t="shared" si="9"/>
        <v>Y</v>
      </c>
      <c r="L79" s="137" t="str">
        <f t="shared" si="10"/>
        <v>N</v>
      </c>
      <c r="M79" s="137" t="str">
        <f t="shared" si="11"/>
        <v>Y</v>
      </c>
      <c r="N79" s="137">
        <f>'NSE OI Data'!G79-'NSE OI Data'!H79</f>
        <v>48500</v>
      </c>
      <c r="O79" s="137">
        <f>'NSE OI Data'!H79-'NSE OI Data'!I79</f>
        <v>-250500</v>
      </c>
      <c r="P79" s="137">
        <f>'NSE OI Data'!I79-'NSE OI Data'!J79</f>
        <v>901500</v>
      </c>
      <c r="Q79" s="137">
        <f>'NSE OI Data'!J79-'NSE OI Data'!K79</f>
        <v>206000</v>
      </c>
      <c r="S79" s="147">
        <f>('NSE OI Data'!G79/'NSE OI Data'!B79)*100</f>
        <v>50.490256990956141</v>
      </c>
      <c r="T79" s="147">
        <f>('NSE OI Data'!H79/'NSE OI Data'!C79)*100</f>
        <v>49.855200594674663</v>
      </c>
      <c r="U79" s="147">
        <f>('NSE OI Data'!I79/'NSE OI Data'!D79)*100</f>
        <v>53.135234146602706</v>
      </c>
      <c r="V79" s="147">
        <f>('NSE OI Data'!J79/'NSE OI Data'!E79)*100</f>
        <v>41.331041543556289</v>
      </c>
      <c r="W79" s="147">
        <f>('NSE OI Data'!K79/'NSE OI Data'!F79)*100</f>
        <v>38.6336886026494</v>
      </c>
      <c r="X79" s="137" t="str">
        <f t="shared" si="12"/>
        <v>Y</v>
      </c>
      <c r="Y79" s="137" t="str">
        <f t="shared" si="13"/>
        <v>N</v>
      </c>
      <c r="Z79" s="137" t="str">
        <f t="shared" si="14"/>
        <v>Y</v>
      </c>
      <c r="AA79" s="137" t="str">
        <f t="shared" si="15"/>
        <v>Y</v>
      </c>
    </row>
    <row r="80" spans="1:27" x14ac:dyDescent="0.3">
      <c r="A80" s="137" t="str">
        <f>'NSE All Day'!A80</f>
        <v>JUSTDIAL</v>
      </c>
      <c r="C80" s="137" t="str">
        <f>IF('NSE OI Data'!G80&gt;='NSE OI Data'!H80,"Y","N")</f>
        <v>N</v>
      </c>
      <c r="D80" s="137" t="str">
        <f>IF('NSE OI Data'!H80&gt;='NSE OI Data'!I80,"Y","N")</f>
        <v>N</v>
      </c>
      <c r="E80" s="137" t="str">
        <f>IF('NSE OI Data'!I80&gt;='NSE OI Data'!J80,"Y","N")</f>
        <v>Y</v>
      </c>
      <c r="F80" s="137" t="str">
        <f>IF('NSE OI Data'!J80&gt;='NSE OI Data'!K80,"Y","N")</f>
        <v>N</v>
      </c>
      <c r="G80" s="139">
        <f>('NSE OI Data'!G80-'NSE OI Data'!H80)/'NSE OI Data'!H80*100</f>
        <v>-2.2180451127819549</v>
      </c>
      <c r="H80" s="139">
        <f>('NSE OI Data'!H80-'NSE OI Data'!I80)/'NSE OI Data'!I80*100</f>
        <v>-5.0339164584077123</v>
      </c>
      <c r="I80" s="139">
        <f>('NSE OI Data'!I80-'NSE OI Data'!J80)/'NSE OI Data'!J80*100</f>
        <v>1.8545454545454545</v>
      </c>
      <c r="J80" s="139">
        <f>('NSE OI Data'!J80-'NSE OI Data'!K80)/'NSE OI Data'!K80*100</f>
        <v>-0.39840637450199201</v>
      </c>
      <c r="K80" s="137" t="str">
        <f t="shared" si="9"/>
        <v>Y</v>
      </c>
      <c r="L80" s="137" t="str">
        <f t="shared" si="10"/>
        <v>N</v>
      </c>
      <c r="M80" s="137" t="str">
        <f t="shared" si="11"/>
        <v>Y</v>
      </c>
      <c r="N80" s="137">
        <f>'NSE OI Data'!G80-'NSE OI Data'!H80</f>
        <v>-82600</v>
      </c>
      <c r="O80" s="137">
        <f>'NSE OI Data'!H80-'NSE OI Data'!I80</f>
        <v>-197400</v>
      </c>
      <c r="P80" s="137">
        <f>'NSE OI Data'!I80-'NSE OI Data'!J80</f>
        <v>71400</v>
      </c>
      <c r="Q80" s="137">
        <f>'NSE OI Data'!J80-'NSE OI Data'!K80</f>
        <v>-15400</v>
      </c>
      <c r="S80" s="147">
        <f>('NSE OI Data'!G80/'NSE OI Data'!B80)*100</f>
        <v>83.713751111252108</v>
      </c>
      <c r="T80" s="147">
        <f>('NSE OI Data'!H80/'NSE OI Data'!C80)*100</f>
        <v>85.612678952683822</v>
      </c>
      <c r="U80" s="147">
        <f>('NSE OI Data'!I80/'NSE OI Data'!D80)*100</f>
        <v>90.150794641529103</v>
      </c>
      <c r="V80" s="147">
        <f>('NSE OI Data'!J80/'NSE OI Data'!E80)*100</f>
        <v>88.509348541308469</v>
      </c>
      <c r="W80" s="147">
        <f>('NSE OI Data'!K80/'NSE OI Data'!F80)*100</f>
        <v>88.863385935473687</v>
      </c>
      <c r="X80" s="137" t="str">
        <f t="shared" si="12"/>
        <v>N</v>
      </c>
      <c r="Y80" s="137" t="str">
        <f t="shared" si="13"/>
        <v>N</v>
      </c>
      <c r="Z80" s="137" t="str">
        <f t="shared" si="14"/>
        <v>Y</v>
      </c>
      <c r="AA80" s="137" t="str">
        <f t="shared" si="15"/>
        <v>N</v>
      </c>
    </row>
    <row r="81" spans="1:27" x14ac:dyDescent="0.3">
      <c r="A81" s="137" t="str">
        <f>'NSE All Day'!A81</f>
        <v>KOTAKBANK</v>
      </c>
      <c r="C81" s="137" t="str">
        <f>IF('NSE OI Data'!G81&gt;='NSE OI Data'!H81,"Y","N")</f>
        <v>Y</v>
      </c>
      <c r="D81" s="137" t="str">
        <f>IF('NSE OI Data'!H81&gt;='NSE OI Data'!I81,"Y","N")</f>
        <v>Y</v>
      </c>
      <c r="E81" s="137" t="str">
        <f>IF('NSE OI Data'!I81&gt;='NSE OI Data'!J81,"Y","N")</f>
        <v>Y</v>
      </c>
      <c r="F81" s="137" t="str">
        <f>IF('NSE OI Data'!J81&gt;='NSE OI Data'!K81,"Y","N")</f>
        <v>Y</v>
      </c>
      <c r="G81" s="139">
        <f>('NSE OI Data'!G81-'NSE OI Data'!H81)/'NSE OI Data'!H81*100</f>
        <v>3.9195121951219511</v>
      </c>
      <c r="H81" s="139">
        <f>('NSE OI Data'!H81-'NSE OI Data'!I81)/'NSE OI Data'!I81*100</f>
        <v>12.52607311450214</v>
      </c>
      <c r="I81" s="139">
        <f>('NSE OI Data'!I81-'NSE OI Data'!J81)/'NSE OI Data'!J81*100</f>
        <v>3.9543509272467898</v>
      </c>
      <c r="J81" s="139">
        <f>('NSE OI Data'!J81-'NSE OI Data'!K81)/'NSE OI Data'!K81*100</f>
        <v>2.5273503773474522</v>
      </c>
      <c r="K81" s="137" t="str">
        <f t="shared" si="9"/>
        <v>N</v>
      </c>
      <c r="L81" s="137" t="str">
        <f t="shared" si="10"/>
        <v>Y</v>
      </c>
      <c r="M81" s="137" t="str">
        <f t="shared" si="11"/>
        <v>Y</v>
      </c>
      <c r="N81" s="137">
        <f>'NSE OI Data'!G81-'NSE OI Data'!H81</f>
        <v>642800</v>
      </c>
      <c r="O81" s="137">
        <f>'NSE OI Data'!H81-'NSE OI Data'!I81</f>
        <v>1825600</v>
      </c>
      <c r="P81" s="137">
        <f>'NSE OI Data'!I81-'NSE OI Data'!J81</f>
        <v>554400</v>
      </c>
      <c r="Q81" s="137">
        <f>'NSE OI Data'!J81-'NSE OI Data'!K81</f>
        <v>345600</v>
      </c>
      <c r="S81" s="147">
        <f>('NSE OI Data'!G81/'NSE OI Data'!B81)*100</f>
        <v>12.713067692818633</v>
      </c>
      <c r="T81" s="147">
        <f>('NSE OI Data'!H81/'NSE OI Data'!C81)*100</f>
        <v>12.233571371032083</v>
      </c>
      <c r="U81" s="147">
        <f>('NSE OI Data'!I81/'NSE OI Data'!D81)*100</f>
        <v>10.871766011583537</v>
      </c>
      <c r="V81" s="147">
        <f>('NSE OI Data'!J81/'NSE OI Data'!E81)*100</f>
        <v>10.458211623284743</v>
      </c>
      <c r="W81" s="147">
        <f>('NSE OI Data'!K81/'NSE OI Data'!F81)*100</f>
        <v>10.200411485124459</v>
      </c>
      <c r="X81" s="137" t="str">
        <f t="shared" si="12"/>
        <v>Y</v>
      </c>
      <c r="Y81" s="137" t="str">
        <f t="shared" si="13"/>
        <v>Y</v>
      </c>
      <c r="Z81" s="137" t="str">
        <f t="shared" si="14"/>
        <v>Y</v>
      </c>
      <c r="AA81" s="137" t="str">
        <f t="shared" si="15"/>
        <v>Y</v>
      </c>
    </row>
    <row r="82" spans="1:27" x14ac:dyDescent="0.3">
      <c r="A82" s="137" t="str">
        <f>'NSE All Day'!A82</f>
        <v>L&amp;TFH</v>
      </c>
      <c r="C82" s="137" t="str">
        <f>IF('NSE OI Data'!G82&gt;='NSE OI Data'!H82,"Y","N")</f>
        <v>Y</v>
      </c>
      <c r="D82" s="137" t="str">
        <f>IF('NSE OI Data'!H82&gt;='NSE OI Data'!I82,"Y","N")</f>
        <v>Y</v>
      </c>
      <c r="E82" s="137" t="str">
        <f>IF('NSE OI Data'!I82&gt;='NSE OI Data'!J82,"Y","N")</f>
        <v>N</v>
      </c>
      <c r="F82" s="137" t="str">
        <f>IF('NSE OI Data'!J82&gt;='NSE OI Data'!K82,"Y","N")</f>
        <v>Y</v>
      </c>
      <c r="G82" s="139">
        <f>('NSE OI Data'!G82-'NSE OI Data'!H82)/'NSE OI Data'!H82*100</f>
        <v>0.49054612064950787</v>
      </c>
      <c r="H82" s="139">
        <f>('NSE OI Data'!H82-'NSE OI Data'!I82)/'NSE OI Data'!I82*100</f>
        <v>2.5952204623458117</v>
      </c>
      <c r="I82" s="139">
        <f>('NSE OI Data'!I82-'NSE OI Data'!J82)/'NSE OI Data'!J82*100</f>
        <v>-0.18440652099611315</v>
      </c>
      <c r="J82" s="139">
        <f>('NSE OI Data'!J82-'NSE OI Data'!K82)/'NSE OI Data'!K82*100</f>
        <v>8.4448160535117047</v>
      </c>
      <c r="K82" s="137" t="str">
        <f t="shared" si="9"/>
        <v>N</v>
      </c>
      <c r="L82" s="137" t="str">
        <f t="shared" si="10"/>
        <v>Y</v>
      </c>
      <c r="M82" s="137" t="str">
        <f t="shared" si="11"/>
        <v>N</v>
      </c>
      <c r="N82" s="137">
        <f>'NSE OI Data'!G82-'NSE OI Data'!H82</f>
        <v>252800</v>
      </c>
      <c r="O82" s="137">
        <f>'NSE OI Data'!H82-'NSE OI Data'!I82</f>
        <v>1303600</v>
      </c>
      <c r="P82" s="137">
        <f>'NSE OI Data'!I82-'NSE OI Data'!J82</f>
        <v>-92800</v>
      </c>
      <c r="Q82" s="137">
        <f>'NSE OI Data'!J82-'NSE OI Data'!K82</f>
        <v>3918800</v>
      </c>
      <c r="S82" s="147">
        <f>('NSE OI Data'!G82/'NSE OI Data'!B82)*100</f>
        <v>71.203417948851211</v>
      </c>
      <c r="T82" s="147">
        <f>('NSE OI Data'!H82/'NSE OI Data'!C82)*100</f>
        <v>70.855837387294116</v>
      </c>
      <c r="U82" s="147">
        <f>('NSE OI Data'!I82/'NSE OI Data'!D82)*100</f>
        <v>69.063487624454595</v>
      </c>
      <c r="V82" s="147">
        <f>('NSE OI Data'!J82/'NSE OI Data'!E82)*100</f>
        <v>69.191080488823658</v>
      </c>
      <c r="W82" s="147">
        <f>('NSE OI Data'!K82/'NSE OI Data'!F82)*100</f>
        <v>63.803031815445721</v>
      </c>
      <c r="X82" s="137" t="str">
        <f t="shared" si="12"/>
        <v>Y</v>
      </c>
      <c r="Y82" s="137" t="str">
        <f t="shared" si="13"/>
        <v>Y</v>
      </c>
      <c r="Z82" s="137" t="str">
        <f t="shared" si="14"/>
        <v>N</v>
      </c>
      <c r="AA82" s="137" t="str">
        <f t="shared" si="15"/>
        <v>Y</v>
      </c>
    </row>
    <row r="83" spans="1:27" x14ac:dyDescent="0.3">
      <c r="A83" s="137" t="str">
        <f>'NSE All Day'!A83</f>
        <v>LICHSGFIN</v>
      </c>
      <c r="C83" s="137" t="str">
        <f>IF('NSE OI Data'!G83&gt;='NSE OI Data'!H83,"Y","N")</f>
        <v>Y</v>
      </c>
      <c r="D83" s="137" t="str">
        <f>IF('NSE OI Data'!H83&gt;='NSE OI Data'!I83,"Y","N")</f>
        <v>Y</v>
      </c>
      <c r="E83" s="137" t="str">
        <f>IF('NSE OI Data'!I83&gt;='NSE OI Data'!J83,"Y","N")</f>
        <v>Y</v>
      </c>
      <c r="F83" s="137" t="str">
        <f>IF('NSE OI Data'!J83&gt;='NSE OI Data'!K83,"Y","N")</f>
        <v>N</v>
      </c>
      <c r="G83" s="139">
        <f>('NSE OI Data'!G83-'NSE OI Data'!H83)/'NSE OI Data'!H83*100</f>
        <v>0.8063895169362798</v>
      </c>
      <c r="H83" s="139">
        <f>('NSE OI Data'!H83-'NSE OI Data'!I83)/'NSE OI Data'!I83*100</f>
        <v>7.7294904569071479</v>
      </c>
      <c r="I83" s="139">
        <f>('NSE OI Data'!I83-'NSE OI Data'!J83)/'NSE OI Data'!J83*100</f>
        <v>0.65122845367397586</v>
      </c>
      <c r="J83" s="139">
        <f>('NSE OI Data'!J83-'NSE OI Data'!K83)/'NSE OI Data'!K83*100</f>
        <v>-2.2524427429945022</v>
      </c>
      <c r="K83" s="137" t="str">
        <f t="shared" si="9"/>
        <v>N</v>
      </c>
      <c r="L83" s="137" t="str">
        <f t="shared" si="10"/>
        <v>Y</v>
      </c>
      <c r="M83" s="137" t="str">
        <f t="shared" si="11"/>
        <v>Y</v>
      </c>
      <c r="N83" s="137">
        <f>'NSE OI Data'!G83-'NSE OI Data'!H83</f>
        <v>115200</v>
      </c>
      <c r="O83" s="137">
        <f>'NSE OI Data'!H83-'NSE OI Data'!I83</f>
        <v>1025000</v>
      </c>
      <c r="P83" s="137">
        <f>'NSE OI Data'!I83-'NSE OI Data'!J83</f>
        <v>85800</v>
      </c>
      <c r="Q83" s="137">
        <f>'NSE OI Data'!J83-'NSE OI Data'!K83</f>
        <v>-303600</v>
      </c>
      <c r="S83" s="147">
        <f>('NSE OI Data'!G83/'NSE OI Data'!B83)*100</f>
        <v>47.809559853660808</v>
      </c>
      <c r="T83" s="147">
        <f>('NSE OI Data'!H83/'NSE OI Data'!C83)*100</f>
        <v>47.427112589553083</v>
      </c>
      <c r="U83" s="147">
        <f>('NSE OI Data'!I83/'NSE OI Data'!D83)*100</f>
        <v>44.024261498316832</v>
      </c>
      <c r="V83" s="147">
        <f>('NSE OI Data'!J83/'NSE OI Data'!E83)*100</f>
        <v>43.73941796306994</v>
      </c>
      <c r="W83" s="147">
        <f>('NSE OI Data'!K83/'NSE OI Data'!F83)*100</f>
        <v>44.747325857020499</v>
      </c>
      <c r="X83" s="137" t="str">
        <f t="shared" si="12"/>
        <v>Y</v>
      </c>
      <c r="Y83" s="137" t="str">
        <f t="shared" si="13"/>
        <v>Y</v>
      </c>
      <c r="Z83" s="137" t="str">
        <f t="shared" si="14"/>
        <v>Y</v>
      </c>
      <c r="AA83" s="137" t="str">
        <f t="shared" si="15"/>
        <v>N</v>
      </c>
    </row>
    <row r="84" spans="1:27" x14ac:dyDescent="0.3">
      <c r="A84" s="137" t="str">
        <f>'NSE All Day'!A84</f>
        <v>LT</v>
      </c>
      <c r="C84" s="137" t="str">
        <f>IF('NSE OI Data'!G84&gt;='NSE OI Data'!H84,"Y","N")</f>
        <v>Y</v>
      </c>
      <c r="D84" s="137" t="str">
        <f>IF('NSE OI Data'!H84&gt;='NSE OI Data'!I84,"Y","N")</f>
        <v>Y</v>
      </c>
      <c r="E84" s="137" t="str">
        <f>IF('NSE OI Data'!I84&gt;='NSE OI Data'!J84,"Y","N")</f>
        <v>Y</v>
      </c>
      <c r="F84" s="137" t="str">
        <f>IF('NSE OI Data'!J84&gt;='NSE OI Data'!K84,"Y","N")</f>
        <v>Y</v>
      </c>
      <c r="G84" s="139">
        <f>('NSE OI Data'!G84-'NSE OI Data'!H84)/'NSE OI Data'!H84*100</f>
        <v>2.4755839941217892</v>
      </c>
      <c r="H84" s="139">
        <f>('NSE OI Data'!H84-'NSE OI Data'!I84)/'NSE OI Data'!I84*100</f>
        <v>1.1629887727448704</v>
      </c>
      <c r="I84" s="139">
        <f>('NSE OI Data'!I84-'NSE OI Data'!J84)/'NSE OI Data'!J84*100</f>
        <v>0.1127091592082763</v>
      </c>
      <c r="J84" s="139">
        <f>('NSE OI Data'!J84-'NSE OI Data'!K84)/'NSE OI Data'!K84*100</f>
        <v>3.9154593302283316</v>
      </c>
      <c r="K84" s="137" t="str">
        <f t="shared" si="9"/>
        <v>Y</v>
      </c>
      <c r="L84" s="137" t="str">
        <f t="shared" si="10"/>
        <v>Y</v>
      </c>
      <c r="M84" s="137" t="str">
        <f t="shared" si="11"/>
        <v>N</v>
      </c>
      <c r="N84" s="137">
        <f>'NSE OI Data'!G84-'NSE OI Data'!H84</f>
        <v>404300</v>
      </c>
      <c r="O84" s="137">
        <f>'NSE OI Data'!H84-'NSE OI Data'!I84</f>
        <v>187750</v>
      </c>
      <c r="P84" s="137">
        <f>'NSE OI Data'!I84-'NSE OI Data'!J84</f>
        <v>18175</v>
      </c>
      <c r="Q84" s="137">
        <f>'NSE OI Data'!J84-'NSE OI Data'!K84</f>
        <v>607600</v>
      </c>
      <c r="S84" s="147">
        <f>('NSE OI Data'!G84/'NSE OI Data'!B84)*100</f>
        <v>6.0348545792352004</v>
      </c>
      <c r="T84" s="147">
        <f>('NSE OI Data'!H84/'NSE OI Data'!C84)*100</f>
        <v>5.8890658086724068</v>
      </c>
      <c r="U84" s="147">
        <f>('NSE OI Data'!I84/'NSE OI Data'!D84)*100</f>
        <v>5.8213639989440757</v>
      </c>
      <c r="V84" s="147">
        <f>('NSE OI Data'!J84/'NSE OI Data'!E84)*100</f>
        <v>5.8148101752859533</v>
      </c>
      <c r="W84" s="147">
        <f>('NSE OI Data'!K84/'NSE OI Data'!F84)*100</f>
        <v>5.5957123345885682</v>
      </c>
      <c r="X84" s="137" t="str">
        <f t="shared" si="12"/>
        <v>Y</v>
      </c>
      <c r="Y84" s="137" t="str">
        <f t="shared" si="13"/>
        <v>Y</v>
      </c>
      <c r="Z84" s="137" t="str">
        <f t="shared" si="14"/>
        <v>Y</v>
      </c>
      <c r="AA84" s="137" t="str">
        <f t="shared" si="15"/>
        <v>Y</v>
      </c>
    </row>
    <row r="85" spans="1:27" x14ac:dyDescent="0.3">
      <c r="A85" s="137" t="str">
        <f>'NSE All Day'!A85</f>
        <v>LUPIN</v>
      </c>
      <c r="C85" s="137" t="str">
        <f>IF('NSE OI Data'!G85&gt;='NSE OI Data'!H85,"Y","N")</f>
        <v>Y</v>
      </c>
      <c r="D85" s="137" t="str">
        <f>IF('NSE OI Data'!H85&gt;='NSE OI Data'!I85,"Y","N")</f>
        <v>Y</v>
      </c>
      <c r="E85" s="137" t="str">
        <f>IF('NSE OI Data'!I85&gt;='NSE OI Data'!J85,"Y","N")</f>
        <v>Y</v>
      </c>
      <c r="F85" s="137" t="str">
        <f>IF('NSE OI Data'!J85&gt;='NSE OI Data'!K85,"Y","N")</f>
        <v>Y</v>
      </c>
      <c r="G85" s="139">
        <f>('NSE OI Data'!G85-'NSE OI Data'!H85)/'NSE OI Data'!H85*100</f>
        <v>1.835502346904901</v>
      </c>
      <c r="H85" s="139">
        <f>('NSE OI Data'!H85-'NSE OI Data'!I85)/'NSE OI Data'!I85*100</f>
        <v>5.2740310814816125</v>
      </c>
      <c r="I85" s="139">
        <f>('NSE OI Data'!I85-'NSE OI Data'!J85)/'NSE OI Data'!J85*100</f>
        <v>5.3163436451733128</v>
      </c>
      <c r="J85" s="139">
        <f>('NSE OI Data'!J85-'NSE OI Data'!K85)/'NSE OI Data'!K85*100</f>
        <v>3.5347688508142316</v>
      </c>
      <c r="K85" s="137" t="str">
        <f t="shared" si="9"/>
        <v>N</v>
      </c>
      <c r="L85" s="137" t="str">
        <f t="shared" si="10"/>
        <v>N</v>
      </c>
      <c r="M85" s="137" t="str">
        <f t="shared" si="11"/>
        <v>Y</v>
      </c>
      <c r="N85" s="137">
        <f>'NSE OI Data'!G85-'NSE OI Data'!H85</f>
        <v>218400</v>
      </c>
      <c r="O85" s="137">
        <f>'NSE OI Data'!H85-'NSE OI Data'!I85</f>
        <v>596100</v>
      </c>
      <c r="P85" s="137">
        <f>'NSE OI Data'!I85-'NSE OI Data'!J85</f>
        <v>570550</v>
      </c>
      <c r="Q85" s="137">
        <f>'NSE OI Data'!J85-'NSE OI Data'!K85</f>
        <v>366400</v>
      </c>
      <c r="S85" s="147">
        <f>('NSE OI Data'!G85/'NSE OI Data'!B85)*100</f>
        <v>25.198740546482046</v>
      </c>
      <c r="T85" s="147">
        <f>('NSE OI Data'!H85/'NSE OI Data'!C85)*100</f>
        <v>24.744553682901245</v>
      </c>
      <c r="U85" s="147">
        <f>('NSE OI Data'!I85/'NSE OI Data'!D85)*100</f>
        <v>23.504898053869599</v>
      </c>
      <c r="V85" s="147">
        <f>('NSE OI Data'!J85/'NSE OI Data'!E85)*100</f>
        <v>22.318376464968395</v>
      </c>
      <c r="W85" s="147">
        <f>('NSE OI Data'!K85/'NSE OI Data'!F85)*100</f>
        <v>21.556407294565449</v>
      </c>
      <c r="X85" s="137" t="str">
        <f t="shared" si="12"/>
        <v>Y</v>
      </c>
      <c r="Y85" s="137" t="str">
        <f t="shared" si="13"/>
        <v>Y</v>
      </c>
      <c r="Z85" s="137" t="str">
        <f t="shared" si="14"/>
        <v>Y</v>
      </c>
      <c r="AA85" s="137" t="str">
        <f t="shared" si="15"/>
        <v>Y</v>
      </c>
    </row>
    <row r="86" spans="1:27" x14ac:dyDescent="0.3">
      <c r="A86" s="137" t="str">
        <f>'NSE All Day'!A86</f>
        <v>M&amp;M</v>
      </c>
      <c r="C86" s="137" t="str">
        <f>IF('NSE OI Data'!G86&gt;='NSE OI Data'!H86,"Y","N")</f>
        <v>Y</v>
      </c>
      <c r="D86" s="137" t="str">
        <f>IF('NSE OI Data'!H86&gt;='NSE OI Data'!I86,"Y","N")</f>
        <v>N</v>
      </c>
      <c r="E86" s="137" t="str">
        <f>IF('NSE OI Data'!I86&gt;='NSE OI Data'!J86,"Y","N")</f>
        <v>Y</v>
      </c>
      <c r="F86" s="137" t="str">
        <f>IF('NSE OI Data'!J86&gt;='NSE OI Data'!K86,"Y","N")</f>
        <v>N</v>
      </c>
      <c r="G86" s="139">
        <f>('NSE OI Data'!G86-'NSE OI Data'!H86)/'NSE OI Data'!H86*100</f>
        <v>4.2975872664081001</v>
      </c>
      <c r="H86" s="139">
        <f>('NSE OI Data'!H86-'NSE OI Data'!I86)/'NSE OI Data'!I86*100</f>
        <v>-0.26825543543784913</v>
      </c>
      <c r="I86" s="139">
        <f>('NSE OI Data'!I86-'NSE OI Data'!J86)/'NSE OI Data'!J86*100</f>
        <v>7.2855248833173443</v>
      </c>
      <c r="J86" s="139">
        <f>('NSE OI Data'!J86-'NSE OI Data'!K86)/'NSE OI Data'!K86*100</f>
        <v>-1.2506918720994593</v>
      </c>
      <c r="K86" s="137" t="str">
        <f t="shared" si="9"/>
        <v>Y</v>
      </c>
      <c r="L86" s="137" t="str">
        <f t="shared" si="10"/>
        <v>N</v>
      </c>
      <c r="M86" s="137" t="str">
        <f t="shared" si="11"/>
        <v>Y</v>
      </c>
      <c r="N86" s="137">
        <f>'NSE OI Data'!G86-'NSE OI Data'!H86</f>
        <v>853200</v>
      </c>
      <c r="O86" s="137">
        <f>'NSE OI Data'!H86-'NSE OI Data'!I86</f>
        <v>-53400</v>
      </c>
      <c r="P86" s="137">
        <f>'NSE OI Data'!I86-'NSE OI Data'!J86</f>
        <v>1351800</v>
      </c>
      <c r="Q86" s="137">
        <f>'NSE OI Data'!J86-'NSE OI Data'!K86</f>
        <v>-235000</v>
      </c>
      <c r="S86" s="147">
        <f>('NSE OI Data'!G86/'NSE OI Data'!B86)*100</f>
        <v>11.56430552126475</v>
      </c>
      <c r="T86" s="147">
        <f>('NSE OI Data'!H86/'NSE OI Data'!C86)*100</f>
        <v>11.087797737569861</v>
      </c>
      <c r="U86" s="147">
        <f>('NSE OI Data'!I86/'NSE OI Data'!D86)*100</f>
        <v>11.117621361162579</v>
      </c>
      <c r="V86" s="147">
        <f>('NSE OI Data'!J86/'NSE OI Data'!E86)*100</f>
        <v>10.362648058304224</v>
      </c>
      <c r="W86" s="147">
        <f>('NSE OI Data'!K86/'NSE OI Data'!F86)*100</f>
        <v>10.493894341905136</v>
      </c>
      <c r="X86" s="137" t="str">
        <f t="shared" si="12"/>
        <v>Y</v>
      </c>
      <c r="Y86" s="137" t="str">
        <f t="shared" si="13"/>
        <v>N</v>
      </c>
      <c r="Z86" s="137" t="str">
        <f t="shared" si="14"/>
        <v>Y</v>
      </c>
      <c r="AA86" s="137" t="str">
        <f t="shared" si="15"/>
        <v>N</v>
      </c>
    </row>
    <row r="87" spans="1:27" x14ac:dyDescent="0.3">
      <c r="A87" s="137" t="str">
        <f>'NSE All Day'!A87</f>
        <v>M&amp;MFIN</v>
      </c>
      <c r="C87" s="137" t="str">
        <f>IF('NSE OI Data'!G87&gt;='NSE OI Data'!H87,"Y","N")</f>
        <v>Y</v>
      </c>
      <c r="D87" s="137" t="str">
        <f>IF('NSE OI Data'!H87&gt;='NSE OI Data'!I87,"Y","N")</f>
        <v>N</v>
      </c>
      <c r="E87" s="137" t="str">
        <f>IF('NSE OI Data'!I87&gt;='NSE OI Data'!J87,"Y","N")</f>
        <v>Y</v>
      </c>
      <c r="F87" s="137" t="str">
        <f>IF('NSE OI Data'!J87&gt;='NSE OI Data'!K87,"Y","N")</f>
        <v>Y</v>
      </c>
      <c r="G87" s="139">
        <f>('NSE OI Data'!G87-'NSE OI Data'!H87)/'NSE OI Data'!H87*100</f>
        <v>2.6537234019007654</v>
      </c>
      <c r="H87" s="139">
        <f>('NSE OI Data'!H87-'NSE OI Data'!I87)/'NSE OI Data'!I87*100</f>
        <v>-3.3209368808014754</v>
      </c>
      <c r="I87" s="139">
        <f>('NSE OI Data'!I87-'NSE OI Data'!J87)/'NSE OI Data'!J87*100</f>
        <v>5.2515652448087922</v>
      </c>
      <c r="J87" s="139">
        <f>('NSE OI Data'!J87-'NSE OI Data'!K87)/'NSE OI Data'!K87*100</f>
        <v>1.142586400123917</v>
      </c>
      <c r="K87" s="137" t="str">
        <f t="shared" si="9"/>
        <v>Y</v>
      </c>
      <c r="L87" s="137" t="str">
        <f t="shared" si="10"/>
        <v>N</v>
      </c>
      <c r="M87" s="137" t="str">
        <f t="shared" si="11"/>
        <v>Y</v>
      </c>
      <c r="N87" s="137">
        <f>'NSE OI Data'!G87-'NSE OI Data'!H87</f>
        <v>599500</v>
      </c>
      <c r="O87" s="137">
        <f>'NSE OI Data'!H87-'NSE OI Data'!I87</f>
        <v>-776000</v>
      </c>
      <c r="P87" s="137">
        <f>'NSE OI Data'!I87-'NSE OI Data'!J87</f>
        <v>1165900</v>
      </c>
      <c r="Q87" s="137">
        <f>'NSE OI Data'!J87-'NSE OI Data'!K87</f>
        <v>250800</v>
      </c>
      <c r="S87" s="147">
        <f>('NSE OI Data'!G87/'NSE OI Data'!B87)*100</f>
        <v>77.523557194148935</v>
      </c>
      <c r="T87" s="147">
        <f>('NSE OI Data'!H87/'NSE OI Data'!C87)*100</f>
        <v>75.51947910416807</v>
      </c>
      <c r="U87" s="147">
        <f>('NSE OI Data'!I87/'NSE OI Data'!D87)*100</f>
        <v>78.113581852833875</v>
      </c>
      <c r="V87" s="147">
        <f>('NSE OI Data'!J87/'NSE OI Data'!E87)*100</f>
        <v>74.216076189600031</v>
      </c>
      <c r="W87" s="147">
        <f>('NSE OI Data'!K87/'NSE OI Data'!F87)*100</f>
        <v>73.377672878562166</v>
      </c>
      <c r="X87" s="137" t="str">
        <f t="shared" si="12"/>
        <v>Y</v>
      </c>
      <c r="Y87" s="137" t="str">
        <f t="shared" si="13"/>
        <v>N</v>
      </c>
      <c r="Z87" s="137" t="str">
        <f t="shared" si="14"/>
        <v>Y</v>
      </c>
      <c r="AA87" s="137" t="str">
        <f t="shared" si="15"/>
        <v>Y</v>
      </c>
    </row>
    <row r="88" spans="1:27" x14ac:dyDescent="0.3">
      <c r="A88" s="137" t="str">
        <f>'NSE All Day'!A88</f>
        <v>MANAPPURAM</v>
      </c>
      <c r="C88" s="137" t="str">
        <f>IF('NSE OI Data'!G88&gt;='NSE OI Data'!H88,"Y","N")</f>
        <v>N</v>
      </c>
      <c r="D88" s="137" t="str">
        <f>IF('NSE OI Data'!H88&gt;='NSE OI Data'!I88,"Y","N")</f>
        <v>N</v>
      </c>
      <c r="E88" s="137" t="str">
        <f>IF('NSE OI Data'!I88&gt;='NSE OI Data'!J88,"Y","N")</f>
        <v>N</v>
      </c>
      <c r="F88" s="137" t="str">
        <f>IF('NSE OI Data'!J88&gt;='NSE OI Data'!K88,"Y","N")</f>
        <v>Y</v>
      </c>
      <c r="G88" s="139">
        <f>('NSE OI Data'!G88-'NSE OI Data'!H88)/'NSE OI Data'!H88*100</f>
        <v>-1.4093811935696983</v>
      </c>
      <c r="H88" s="139">
        <f>('NSE OI Data'!H88-'NSE OI Data'!I88)/'NSE OI Data'!I88*100</f>
        <v>-2.9700854700854697</v>
      </c>
      <c r="I88" s="139">
        <f>('NSE OI Data'!I88-'NSE OI Data'!J88)/'NSE OI Data'!J88*100</f>
        <v>-0.14934926392148495</v>
      </c>
      <c r="J88" s="139">
        <f>('NSE OI Data'!J88-'NSE OI Data'!K88)/'NSE OI Data'!K88*100</f>
        <v>3.4201235657546341</v>
      </c>
      <c r="K88" s="137" t="str">
        <f t="shared" si="9"/>
        <v>Y</v>
      </c>
      <c r="L88" s="137" t="str">
        <f t="shared" si="10"/>
        <v>N</v>
      </c>
      <c r="M88" s="137" t="str">
        <f t="shared" si="11"/>
        <v>N</v>
      </c>
      <c r="N88" s="137">
        <f>'NSE OI Data'!G88-'NSE OI Data'!H88</f>
        <v>-384000</v>
      </c>
      <c r="O88" s="137">
        <f>'NSE OI Data'!H88-'NSE OI Data'!I88</f>
        <v>-834000</v>
      </c>
      <c r="P88" s="137">
        <f>'NSE OI Data'!I88-'NSE OI Data'!J88</f>
        <v>-42000</v>
      </c>
      <c r="Q88" s="137">
        <f>'NSE OI Data'!J88-'NSE OI Data'!K88</f>
        <v>930000</v>
      </c>
      <c r="S88" s="147">
        <f>('NSE OI Data'!G88/'NSE OI Data'!B88)*100</f>
        <v>48.943495024697498</v>
      </c>
      <c r="T88" s="147">
        <f>('NSE OI Data'!H88/'NSE OI Data'!C88)*100</f>
        <v>49.643156333962771</v>
      </c>
      <c r="U88" s="147">
        <f>('NSE OI Data'!I88/'NSE OI Data'!D88)*100</f>
        <v>51.162733240023293</v>
      </c>
      <c r="V88" s="147">
        <f>('NSE OI Data'!J88/'NSE OI Data'!E88)*100</f>
        <v>51.239258695724189</v>
      </c>
      <c r="W88" s="147">
        <f>('NSE OI Data'!K88/'NSE OI Data'!F88)*100</f>
        <v>49.544766462347347</v>
      </c>
      <c r="X88" s="137" t="str">
        <f t="shared" si="12"/>
        <v>N</v>
      </c>
      <c r="Y88" s="137" t="str">
        <f t="shared" si="13"/>
        <v>N</v>
      </c>
      <c r="Z88" s="137" t="str">
        <f t="shared" si="14"/>
        <v>N</v>
      </c>
      <c r="AA88" s="137" t="str">
        <f t="shared" si="15"/>
        <v>Y</v>
      </c>
    </row>
    <row r="89" spans="1:27" x14ac:dyDescent="0.3">
      <c r="A89" s="137" t="str">
        <f>'NSE All Day'!A89</f>
        <v>MARICO</v>
      </c>
      <c r="C89" s="137" t="str">
        <f>IF('NSE OI Data'!G89&gt;='NSE OI Data'!H89,"Y","N")</f>
        <v>N</v>
      </c>
      <c r="D89" s="137" t="str">
        <f>IF('NSE OI Data'!H89&gt;='NSE OI Data'!I89,"Y","N")</f>
        <v>Y</v>
      </c>
      <c r="E89" s="137" t="str">
        <f>IF('NSE OI Data'!I89&gt;='NSE OI Data'!J89,"Y","N")</f>
        <v>N</v>
      </c>
      <c r="F89" s="137" t="str">
        <f>IF('NSE OI Data'!J89&gt;='NSE OI Data'!K89,"Y","N")</f>
        <v>N</v>
      </c>
      <c r="G89" s="139">
        <f>('NSE OI Data'!G89-'NSE OI Data'!H89)/'NSE OI Data'!H89*100</f>
        <v>-0.79497907949790791</v>
      </c>
      <c r="H89" s="139">
        <f>('NSE OI Data'!H89-'NSE OI Data'!I89)/'NSE OI Data'!I89*100</f>
        <v>1.99726869238648</v>
      </c>
      <c r="I89" s="139">
        <f>('NSE OI Data'!I89-'NSE OI Data'!J89)/'NSE OI Data'!J89*100</f>
        <v>-0.34179309918186179</v>
      </c>
      <c r="J89" s="139">
        <f>('NSE OI Data'!J89-'NSE OI Data'!K89)/'NSE OI Data'!K89*100</f>
        <v>-1.6316377992286806</v>
      </c>
      <c r="K89" s="137" t="str">
        <f t="shared" si="9"/>
        <v>N</v>
      </c>
      <c r="L89" s="137" t="str">
        <f t="shared" si="10"/>
        <v>Y</v>
      </c>
      <c r="M89" s="137" t="str">
        <f t="shared" si="11"/>
        <v>Y</v>
      </c>
      <c r="N89" s="137">
        <f>'NSE OI Data'!G89-'NSE OI Data'!H89</f>
        <v>-104500</v>
      </c>
      <c r="O89" s="137">
        <f>'NSE OI Data'!H89-'NSE OI Data'!I89</f>
        <v>257400</v>
      </c>
      <c r="P89" s="137">
        <f>'NSE OI Data'!I89-'NSE OI Data'!J89</f>
        <v>-44200</v>
      </c>
      <c r="Q89" s="137">
        <f>'NSE OI Data'!J89-'NSE OI Data'!K89</f>
        <v>-214500</v>
      </c>
      <c r="S89" s="147">
        <f>('NSE OI Data'!G89/'NSE OI Data'!B89)*100</f>
        <v>12.522137719278206</v>
      </c>
      <c r="T89" s="147">
        <f>('NSE OI Data'!H89/'NSE OI Data'!C89)*100</f>
        <v>12.622483824999964</v>
      </c>
      <c r="U89" s="147">
        <f>('NSE OI Data'!I89/'NSE OI Data'!D89)*100</f>
        <v>12.37531552248532</v>
      </c>
      <c r="V89" s="147">
        <f>('NSE OI Data'!J89/'NSE OI Data'!E89)*100</f>
        <v>12.417758564331269</v>
      </c>
      <c r="W89" s="147">
        <f>('NSE OI Data'!K89/'NSE OI Data'!F89)*100</f>
        <v>12.623732149760139</v>
      </c>
      <c r="X89" s="137" t="str">
        <f t="shared" si="12"/>
        <v>N</v>
      </c>
      <c r="Y89" s="137" t="str">
        <f t="shared" si="13"/>
        <v>Y</v>
      </c>
      <c r="Z89" s="137" t="str">
        <f t="shared" si="14"/>
        <v>N</v>
      </c>
      <c r="AA89" s="137" t="str">
        <f t="shared" si="15"/>
        <v>N</v>
      </c>
    </row>
    <row r="90" spans="1:27" x14ac:dyDescent="0.3">
      <c r="A90" s="137" t="str">
        <f>'NSE All Day'!A90</f>
        <v>MARUTI</v>
      </c>
      <c r="C90" s="137" t="str">
        <f>IF('NSE OI Data'!G90&gt;='NSE OI Data'!H90,"Y","N")</f>
        <v>N</v>
      </c>
      <c r="D90" s="137" t="str">
        <f>IF('NSE OI Data'!H90&gt;='NSE OI Data'!I90,"Y","N")</f>
        <v>N</v>
      </c>
      <c r="E90" s="137" t="str">
        <f>IF('NSE OI Data'!I90&gt;='NSE OI Data'!J90,"Y","N")</f>
        <v>Y</v>
      </c>
      <c r="F90" s="137" t="str">
        <f>IF('NSE OI Data'!J90&gt;='NSE OI Data'!K90,"Y","N")</f>
        <v>N</v>
      </c>
      <c r="G90" s="139">
        <f>('NSE OI Data'!G90-'NSE OI Data'!H90)/'NSE OI Data'!H90*100</f>
        <v>-0.34592037136225673</v>
      </c>
      <c r="H90" s="139">
        <f>('NSE OI Data'!H90-'NSE OI Data'!I90)/'NSE OI Data'!I90*100</f>
        <v>-2.9058051095365012</v>
      </c>
      <c r="I90" s="139">
        <f>('NSE OI Data'!I90-'NSE OI Data'!J90)/'NSE OI Data'!J90*100</f>
        <v>1.2816855042247339</v>
      </c>
      <c r="J90" s="139">
        <f>('NSE OI Data'!J90-'NSE OI Data'!K90)/'NSE OI Data'!K90*100</f>
        <v>-2.0023227804542327</v>
      </c>
      <c r="K90" s="137" t="str">
        <f t="shared" si="9"/>
        <v>Y</v>
      </c>
      <c r="L90" s="137" t="str">
        <f t="shared" si="10"/>
        <v>N</v>
      </c>
      <c r="M90" s="137" t="str">
        <f t="shared" si="11"/>
        <v>Y</v>
      </c>
      <c r="N90" s="137">
        <f>'NSE OI Data'!G90-'NSE OI Data'!H90</f>
        <v>-15500</v>
      </c>
      <c r="O90" s="137">
        <f>'NSE OI Data'!H90-'NSE OI Data'!I90</f>
        <v>-134100</v>
      </c>
      <c r="P90" s="137">
        <f>'NSE OI Data'!I90-'NSE OI Data'!J90</f>
        <v>58400</v>
      </c>
      <c r="Q90" s="137">
        <f>'NSE OI Data'!J90-'NSE OI Data'!K90</f>
        <v>-93100</v>
      </c>
      <c r="S90" s="147">
        <f>('NSE OI Data'!G90/'NSE OI Data'!B90)*100</f>
        <v>16.87673036281512</v>
      </c>
      <c r="T90" s="147">
        <f>('NSE OI Data'!H90/'NSE OI Data'!C90)*100</f>
        <v>16.935313060645868</v>
      </c>
      <c r="U90" s="147">
        <f>('NSE OI Data'!I90/'NSE OI Data'!D90)*100</f>
        <v>17.442147885104138</v>
      </c>
      <c r="V90" s="147">
        <f>('NSE OI Data'!J90/'NSE OI Data'!E90)*100</f>
        <v>17.221423397793451</v>
      </c>
      <c r="W90" s="147">
        <f>('NSE OI Data'!K90/'NSE OI Data'!F90)*100</f>
        <v>17.573297537667163</v>
      </c>
      <c r="X90" s="137" t="str">
        <f t="shared" si="12"/>
        <v>N</v>
      </c>
      <c r="Y90" s="137" t="str">
        <f t="shared" si="13"/>
        <v>N</v>
      </c>
      <c r="Z90" s="137" t="str">
        <f t="shared" si="14"/>
        <v>Y</v>
      </c>
      <c r="AA90" s="137" t="str">
        <f t="shared" si="15"/>
        <v>N</v>
      </c>
    </row>
    <row r="91" spans="1:27" x14ac:dyDescent="0.3">
      <c r="A91" s="137" t="str">
        <f>'NSE All Day'!A91</f>
        <v>MCDOWELL-N</v>
      </c>
      <c r="C91" s="137" t="str">
        <f>IF('NSE OI Data'!G91&gt;='NSE OI Data'!H91,"Y","N")</f>
        <v>N</v>
      </c>
      <c r="D91" s="137" t="str">
        <f>IF('NSE OI Data'!H91&gt;='NSE OI Data'!I91,"Y","N")</f>
        <v>Y</v>
      </c>
      <c r="E91" s="137" t="str">
        <f>IF('NSE OI Data'!I91&gt;='NSE OI Data'!J91,"Y","N")</f>
        <v>N</v>
      </c>
      <c r="F91" s="137" t="str">
        <f>IF('NSE OI Data'!J91&gt;='NSE OI Data'!K91,"Y","N")</f>
        <v>N</v>
      </c>
      <c r="G91" s="139">
        <f>('NSE OI Data'!G91-'NSE OI Data'!H91)/'NSE OI Data'!H91*100</f>
        <v>-8.2953131480713385E-2</v>
      </c>
      <c r="H91" s="139">
        <f>('NSE OI Data'!H91-'NSE OI Data'!I91)/'NSE OI Data'!I91*100</f>
        <v>5.8100929614873842E-2</v>
      </c>
      <c r="I91" s="139">
        <f>('NSE OI Data'!I91-'NSE OI Data'!J91)/'NSE OI Data'!J91*100</f>
        <v>-2.4894199651481205E-2</v>
      </c>
      <c r="J91" s="139">
        <f>('NSE OI Data'!J91-'NSE OI Data'!K91)/'NSE OI Data'!K91*100</f>
        <v>-3.0022537025112683</v>
      </c>
      <c r="K91" s="137" t="str">
        <f t="shared" si="9"/>
        <v>N</v>
      </c>
      <c r="L91" s="137" t="str">
        <f t="shared" si="10"/>
        <v>Y</v>
      </c>
      <c r="M91" s="137" t="str">
        <f t="shared" si="11"/>
        <v>Y</v>
      </c>
      <c r="N91" s="137">
        <f>'NSE OI Data'!G91-'NSE OI Data'!H91</f>
        <v>-12500</v>
      </c>
      <c r="O91" s="137">
        <f>'NSE OI Data'!H91-'NSE OI Data'!I91</f>
        <v>8750</v>
      </c>
      <c r="P91" s="137">
        <f>'NSE OI Data'!I91-'NSE OI Data'!J91</f>
        <v>-3750</v>
      </c>
      <c r="Q91" s="137">
        <f>'NSE OI Data'!J91-'NSE OI Data'!K91</f>
        <v>-466250</v>
      </c>
      <c r="S91" s="147">
        <f>('NSE OI Data'!G91/'NSE OI Data'!B91)*100</f>
        <v>23.957515704792996</v>
      </c>
      <c r="T91" s="147">
        <f>('NSE OI Data'!H91/'NSE OI Data'!C91)*100</f>
        <v>23.97740571368033</v>
      </c>
      <c r="U91" s="147">
        <f>('NSE OI Data'!I91/'NSE OI Data'!D91)*100</f>
        <v>23.963482707459196</v>
      </c>
      <c r="V91" s="147">
        <f>('NSE OI Data'!J91/'NSE OI Data'!E91)*100</f>
        <v>23.969449710125399</v>
      </c>
      <c r="W91" s="147">
        <f>('NSE OI Data'!K91/'NSE OI Data'!F91)*100</f>
        <v>24.711347041622929</v>
      </c>
      <c r="X91" s="137" t="str">
        <f t="shared" si="12"/>
        <v>N</v>
      </c>
      <c r="Y91" s="137" t="str">
        <f t="shared" si="13"/>
        <v>Y</v>
      </c>
      <c r="Z91" s="137" t="str">
        <f t="shared" si="14"/>
        <v>N</v>
      </c>
      <c r="AA91" s="137" t="str">
        <f t="shared" si="15"/>
        <v>N</v>
      </c>
    </row>
    <row r="92" spans="1:27" x14ac:dyDescent="0.3">
      <c r="A92" s="137" t="str">
        <f>'NSE All Day'!A92</f>
        <v>MFSL</v>
      </c>
      <c r="C92" s="137" t="str">
        <f>IF('NSE OI Data'!G92&gt;='NSE OI Data'!H92,"Y","N")</f>
        <v>Y</v>
      </c>
      <c r="D92" s="137" t="str">
        <f>IF('NSE OI Data'!H92&gt;='NSE OI Data'!I92,"Y","N")</f>
        <v>N</v>
      </c>
      <c r="E92" s="137" t="str">
        <f>IF('NSE OI Data'!I92&gt;='NSE OI Data'!J92,"Y","N")</f>
        <v>Y</v>
      </c>
      <c r="F92" s="137" t="str">
        <f>IF('NSE OI Data'!J92&gt;='NSE OI Data'!K92,"Y","N")</f>
        <v>Y</v>
      </c>
      <c r="G92" s="139">
        <f>('NSE OI Data'!G92-'NSE OI Data'!H92)/'NSE OI Data'!H92*100</f>
        <v>4.8101265822784809</v>
      </c>
      <c r="H92" s="139">
        <f>('NSE OI Data'!H92-'NSE OI Data'!I92)/'NSE OI Data'!I92*100</f>
        <v>-0.60392551585304477</v>
      </c>
      <c r="I92" s="139">
        <f>('NSE OI Data'!I92-'NSE OI Data'!J92)/'NSE OI Data'!J92*100</f>
        <v>0.60759493670886078</v>
      </c>
      <c r="J92" s="139">
        <f>('NSE OI Data'!J92-'NSE OI Data'!K92)/'NSE OI Data'!K92*100</f>
        <v>4.8301486199575372</v>
      </c>
      <c r="K92" s="137" t="str">
        <f t="shared" si="9"/>
        <v>Y</v>
      </c>
      <c r="L92" s="137" t="str">
        <f t="shared" si="10"/>
        <v>N</v>
      </c>
      <c r="M92" s="137" t="str">
        <f t="shared" si="11"/>
        <v>N</v>
      </c>
      <c r="N92" s="137">
        <f>'NSE OI Data'!G92-'NSE OI Data'!H92</f>
        <v>123500</v>
      </c>
      <c r="O92" s="137">
        <f>'NSE OI Data'!H92-'NSE OI Data'!I92</f>
        <v>-15600</v>
      </c>
      <c r="P92" s="137">
        <f>'NSE OI Data'!I92-'NSE OI Data'!J92</f>
        <v>15600</v>
      </c>
      <c r="Q92" s="137">
        <f>'NSE OI Data'!J92-'NSE OI Data'!K92</f>
        <v>118300</v>
      </c>
      <c r="S92" s="147">
        <f>('NSE OI Data'!G92/'NSE OI Data'!B92)*100</f>
        <v>13.928148249325965</v>
      </c>
      <c r="T92" s="147">
        <f>('NSE OI Data'!H92/'NSE OI Data'!C92)*100</f>
        <v>13.288933716144339</v>
      </c>
      <c r="U92" s="147">
        <f>('NSE OI Data'!I92/'NSE OI Data'!D92)*100</f>
        <v>13.36967660454623</v>
      </c>
      <c r="V92" s="147">
        <f>('NSE OI Data'!J92/'NSE OI Data'!E92)*100</f>
        <v>13.288933716144339</v>
      </c>
      <c r="W92" s="147">
        <f>('NSE OI Data'!K92/'NSE OI Data'!F92)*100</f>
        <v>12.676633479096674</v>
      </c>
      <c r="X92" s="137" t="str">
        <f t="shared" si="12"/>
        <v>Y</v>
      </c>
      <c r="Y92" s="137" t="str">
        <f t="shared" si="13"/>
        <v>N</v>
      </c>
      <c r="Z92" s="137" t="str">
        <f t="shared" si="14"/>
        <v>Y</v>
      </c>
      <c r="AA92" s="137" t="str">
        <f t="shared" si="15"/>
        <v>Y</v>
      </c>
    </row>
    <row r="93" spans="1:27" x14ac:dyDescent="0.3">
      <c r="A93" s="137" t="str">
        <f>'NSE All Day'!A93</f>
        <v>MGL</v>
      </c>
      <c r="C93" s="137" t="str">
        <f>IF('NSE OI Data'!G93&gt;='NSE OI Data'!H93,"Y","N")</f>
        <v>Y</v>
      </c>
      <c r="D93" s="137" t="str">
        <f>IF('NSE OI Data'!H93&gt;='NSE OI Data'!I93,"Y","N")</f>
        <v>N</v>
      </c>
      <c r="E93" s="137" t="str">
        <f>IF('NSE OI Data'!I93&gt;='NSE OI Data'!J93,"Y","N")</f>
        <v>N</v>
      </c>
      <c r="F93" s="137" t="str">
        <f>IF('NSE OI Data'!J93&gt;='NSE OI Data'!K93,"Y","N")</f>
        <v>Y</v>
      </c>
      <c r="G93" s="139">
        <f>('NSE OI Data'!G93-'NSE OI Data'!H93)/'NSE OI Data'!H93*100</f>
        <v>1.0301953818827707</v>
      </c>
      <c r="H93" s="139">
        <f>('NSE OI Data'!H93-'NSE OI Data'!I93)/'NSE OI Data'!I93*100</f>
        <v>-1.8137425880711544</v>
      </c>
      <c r="I93" s="139">
        <f>('NSE OI Data'!I93-'NSE OI Data'!J93)/'NSE OI Data'!J93*100</f>
        <v>-0.52047189451769604</v>
      </c>
      <c r="J93" s="139">
        <f>('NSE OI Data'!J93-'NSE OI Data'!K93)/'NSE OI Data'!K93*100</f>
        <v>3.8184438040345818</v>
      </c>
      <c r="K93" s="137" t="str">
        <f t="shared" si="9"/>
        <v>Y</v>
      </c>
      <c r="L93" s="137" t="str">
        <f t="shared" si="10"/>
        <v>N</v>
      </c>
      <c r="M93" s="137" t="str">
        <f t="shared" si="11"/>
        <v>N</v>
      </c>
      <c r="N93" s="137">
        <f>'NSE OI Data'!G93-'NSE OI Data'!H93</f>
        <v>17400</v>
      </c>
      <c r="O93" s="137">
        <f>'NSE OI Data'!H93-'NSE OI Data'!I93</f>
        <v>-31200</v>
      </c>
      <c r="P93" s="137">
        <f>'NSE OI Data'!I93-'NSE OI Data'!J93</f>
        <v>-9000</v>
      </c>
      <c r="Q93" s="137">
        <f>'NSE OI Data'!J93-'NSE OI Data'!K93</f>
        <v>63600</v>
      </c>
      <c r="S93" s="147">
        <f>('NSE OI Data'!G93/'NSE OI Data'!B93)*100</f>
        <v>12.796395651895143</v>
      </c>
      <c r="T93" s="147">
        <f>('NSE OI Data'!H93/'NSE OI Data'!C93)*100</f>
        <v>12.665912011281586</v>
      </c>
      <c r="U93" s="147">
        <f>('NSE OI Data'!I93/'NSE OI Data'!D93)*100</f>
        <v>12.899882677209346</v>
      </c>
      <c r="V93" s="147">
        <f>('NSE OI Data'!J93/'NSE OI Data'!E93)*100</f>
        <v>12.967374215457736</v>
      </c>
      <c r="W93" s="147">
        <f>('NSE OI Data'!K93/'NSE OI Data'!F93)*100</f>
        <v>12.490434011835767</v>
      </c>
      <c r="X93" s="137" t="str">
        <f t="shared" si="12"/>
        <v>Y</v>
      </c>
      <c r="Y93" s="137" t="str">
        <f t="shared" si="13"/>
        <v>N</v>
      </c>
      <c r="Z93" s="137" t="str">
        <f t="shared" si="14"/>
        <v>N</v>
      </c>
      <c r="AA93" s="137" t="str">
        <f t="shared" si="15"/>
        <v>Y</v>
      </c>
    </row>
    <row r="94" spans="1:27" x14ac:dyDescent="0.3">
      <c r="A94" s="137" t="str">
        <f>'NSE All Day'!A94</f>
        <v>MINDTREE</v>
      </c>
      <c r="C94" s="137" t="str">
        <f>IF('NSE OI Data'!G94&gt;='NSE OI Data'!H94,"Y","N")</f>
        <v>Y</v>
      </c>
      <c r="D94" s="137" t="str">
        <f>IF('NSE OI Data'!H94&gt;='NSE OI Data'!I94,"Y","N")</f>
        <v>Y</v>
      </c>
      <c r="E94" s="137" t="str">
        <f>IF('NSE OI Data'!I94&gt;='NSE OI Data'!J94,"Y","N")</f>
        <v>N</v>
      </c>
      <c r="F94" s="137" t="str">
        <f>IF('NSE OI Data'!J94&gt;='NSE OI Data'!K94,"Y","N")</f>
        <v>N</v>
      </c>
      <c r="G94" s="139">
        <f>('NSE OI Data'!G94-'NSE OI Data'!H94)/'NSE OI Data'!H94*100</f>
        <v>7.212622088655146</v>
      </c>
      <c r="H94" s="139">
        <f>('NSE OI Data'!H94-'NSE OI Data'!I94)/'NSE OI Data'!I94*100</f>
        <v>1.1398176291793314</v>
      </c>
      <c r="I94" s="139">
        <f>('NSE OI Data'!I94-'NSE OI Data'!J94)/'NSE OI Data'!J94*100</f>
        <v>-1.3493253373313343</v>
      </c>
      <c r="J94" s="139">
        <f>('NSE OI Data'!J94-'NSE OI Data'!K94)/'NSE OI Data'!K94*100</f>
        <v>-1.8395879323031641</v>
      </c>
      <c r="K94" s="137" t="str">
        <f t="shared" si="9"/>
        <v>Y</v>
      </c>
      <c r="L94" s="137" t="str">
        <f t="shared" si="10"/>
        <v>Y</v>
      </c>
      <c r="M94" s="137" t="str">
        <f t="shared" si="11"/>
        <v>Y</v>
      </c>
      <c r="N94" s="137">
        <f>'NSE OI Data'!G94-'NSE OI Data'!H94</f>
        <v>76800</v>
      </c>
      <c r="O94" s="137">
        <f>'NSE OI Data'!H94-'NSE OI Data'!I94</f>
        <v>12000</v>
      </c>
      <c r="P94" s="137">
        <f>'NSE OI Data'!I94-'NSE OI Data'!J94</f>
        <v>-14400</v>
      </c>
      <c r="Q94" s="137">
        <f>'NSE OI Data'!J94-'NSE OI Data'!K94</f>
        <v>-20000</v>
      </c>
      <c r="S94" s="147">
        <f>('NSE OI Data'!G94/'NSE OI Data'!B94)*100</f>
        <v>27.023738564740267</v>
      </c>
      <c r="T94" s="147">
        <f>('NSE OI Data'!H94/'NSE OI Data'!C94)*100</f>
        <v>25.205743538661036</v>
      </c>
      <c r="U94" s="147">
        <f>('NSE OI Data'!I94/'NSE OI Data'!D94)*100</f>
        <v>24.921681815836159</v>
      </c>
      <c r="V94" s="147">
        <f>('NSE OI Data'!J94/'NSE OI Data'!E94)*100</f>
        <v>25.262555883226014</v>
      </c>
      <c r="W94" s="147">
        <f>('NSE OI Data'!K94/'NSE OI Data'!F94)*100</f>
        <v>25.735992087934147</v>
      </c>
      <c r="X94" s="137" t="str">
        <f t="shared" si="12"/>
        <v>Y</v>
      </c>
      <c r="Y94" s="137" t="str">
        <f t="shared" si="13"/>
        <v>Y</v>
      </c>
      <c r="Z94" s="137" t="str">
        <f t="shared" si="14"/>
        <v>N</v>
      </c>
      <c r="AA94" s="137" t="str">
        <f t="shared" si="15"/>
        <v>N</v>
      </c>
    </row>
    <row r="95" spans="1:27" x14ac:dyDescent="0.3">
      <c r="A95" s="137" t="str">
        <f>'NSE All Day'!A95</f>
        <v>MOTHERSUMI</v>
      </c>
      <c r="C95" s="137" t="str">
        <f>IF('NSE OI Data'!G95&gt;='NSE OI Data'!H95,"Y","N")</f>
        <v>N</v>
      </c>
      <c r="D95" s="137" t="str">
        <f>IF('NSE OI Data'!H95&gt;='NSE OI Data'!I95,"Y","N")</f>
        <v>N</v>
      </c>
      <c r="E95" s="137" t="str">
        <f>IF('NSE OI Data'!I95&gt;='NSE OI Data'!J95,"Y","N")</f>
        <v>Y</v>
      </c>
      <c r="F95" s="137" t="str">
        <f>IF('NSE OI Data'!J95&gt;='NSE OI Data'!K95,"Y","N")</f>
        <v>N</v>
      </c>
      <c r="G95" s="139">
        <f>('NSE OI Data'!G95-'NSE OI Data'!H95)/'NSE OI Data'!H95*100</f>
        <v>-2.9971241467724612</v>
      </c>
      <c r="H95" s="139">
        <f>('NSE OI Data'!H95-'NSE OI Data'!I95)/'NSE OI Data'!I95*100</f>
        <v>-2.6905829596412558</v>
      </c>
      <c r="I95" s="139">
        <f>('NSE OI Data'!I95-'NSE OI Data'!J95)/'NSE OI Data'!J95*100</f>
        <v>1.5753964176855373</v>
      </c>
      <c r="J95" s="139">
        <f>('NSE OI Data'!J95-'NSE OI Data'!K95)/'NSE OI Data'!K95*100</f>
        <v>-0.86575677327357914</v>
      </c>
      <c r="K95" s="137" t="str">
        <f t="shared" si="9"/>
        <v>N</v>
      </c>
      <c r="L95" s="137" t="str">
        <f t="shared" si="10"/>
        <v>N</v>
      </c>
      <c r="M95" s="137" t="str">
        <f t="shared" si="11"/>
        <v>Y</v>
      </c>
      <c r="N95" s="137">
        <f>'NSE OI Data'!G95-'NSE OI Data'!H95</f>
        <v>-865000</v>
      </c>
      <c r="O95" s="137">
        <f>'NSE OI Data'!H95-'NSE OI Data'!I95</f>
        <v>-798000</v>
      </c>
      <c r="P95" s="137">
        <f>'NSE OI Data'!I95-'NSE OI Data'!J95</f>
        <v>460000</v>
      </c>
      <c r="Q95" s="137">
        <f>'NSE OI Data'!J95-'NSE OI Data'!K95</f>
        <v>-255000</v>
      </c>
      <c r="S95" s="147">
        <f>('NSE OI Data'!G95/'NSE OI Data'!B95)*100</f>
        <v>23.163077405956074</v>
      </c>
      <c r="T95" s="147">
        <f>('NSE OI Data'!H95/'NSE OI Data'!C95)*100</f>
        <v>23.878753286658743</v>
      </c>
      <c r="U95" s="147">
        <f>('NSE OI Data'!I95/'NSE OI Data'!D95)*100</f>
        <v>24.538995313017971</v>
      </c>
      <c r="V95" s="147">
        <f>('NSE OI Data'!J95/'NSE OI Data'!E95)*100</f>
        <v>24.158404671257014</v>
      </c>
      <c r="W95" s="147">
        <f>('NSE OI Data'!K95/'NSE OI Data'!F95)*100</f>
        <v>24.369384266146241</v>
      </c>
      <c r="X95" s="137" t="str">
        <f t="shared" si="12"/>
        <v>N</v>
      </c>
      <c r="Y95" s="137" t="str">
        <f t="shared" si="13"/>
        <v>N</v>
      </c>
      <c r="Z95" s="137" t="str">
        <f t="shared" si="14"/>
        <v>Y</v>
      </c>
      <c r="AA95" s="137" t="str">
        <f t="shared" si="15"/>
        <v>N</v>
      </c>
    </row>
    <row r="96" spans="1:27" x14ac:dyDescent="0.3">
      <c r="A96" s="137" t="str">
        <f>'NSE All Day'!A96</f>
        <v>MRF</v>
      </c>
      <c r="C96" s="137" t="str">
        <f>IF('NSE OI Data'!G96&gt;='NSE OI Data'!H96,"Y","N")</f>
        <v>Y</v>
      </c>
      <c r="D96" s="137" t="str">
        <f>IF('NSE OI Data'!H96&gt;='NSE OI Data'!I96,"Y","N")</f>
        <v>Y</v>
      </c>
      <c r="E96" s="137" t="str">
        <f>IF('NSE OI Data'!I96&gt;='NSE OI Data'!J96,"Y","N")</f>
        <v>N</v>
      </c>
      <c r="F96" s="137" t="str">
        <f>IF('NSE OI Data'!J96&gt;='NSE OI Data'!K96,"Y","N")</f>
        <v>Y</v>
      </c>
      <c r="G96" s="139">
        <f>('NSE OI Data'!G96-'NSE OI Data'!H96)/'NSE OI Data'!H96*100</f>
        <v>24.504950495049506</v>
      </c>
      <c r="H96" s="139">
        <f>('NSE OI Data'!H96-'NSE OI Data'!I96)/'NSE OI Data'!I96*100</f>
        <v>0.87390761548064921</v>
      </c>
      <c r="I96" s="139">
        <f>('NSE OI Data'!I96-'NSE OI Data'!J96)/'NSE OI Data'!J96*100</f>
        <v>-2.1380574221136222</v>
      </c>
      <c r="J96" s="139">
        <f>('NSE OI Data'!J96-'NSE OI Data'!K96)/'NSE OI Data'!K96*100</f>
        <v>1.8668326073428747</v>
      </c>
      <c r="K96" s="137" t="str">
        <f t="shared" si="9"/>
        <v>Y</v>
      </c>
      <c r="L96" s="137" t="str">
        <f t="shared" si="10"/>
        <v>Y</v>
      </c>
      <c r="M96" s="137" t="str">
        <f t="shared" si="11"/>
        <v>N</v>
      </c>
      <c r="N96" s="137">
        <f>'NSE OI Data'!G96-'NSE OI Data'!H96</f>
        <v>3960</v>
      </c>
      <c r="O96" s="137">
        <f>'NSE OI Data'!H96-'NSE OI Data'!I96</f>
        <v>140</v>
      </c>
      <c r="P96" s="137">
        <f>'NSE OI Data'!I96-'NSE OI Data'!J96</f>
        <v>-350</v>
      </c>
      <c r="Q96" s="137">
        <f>'NSE OI Data'!J96-'NSE OI Data'!K96</f>
        <v>300</v>
      </c>
      <c r="S96" s="147">
        <f>('NSE OI Data'!G96/'NSE OI Data'!B96)*100</f>
        <v>3.2841365756836787</v>
      </c>
      <c r="T96" s="147">
        <f>('NSE OI Data'!H96/'NSE OI Data'!C96)*100</f>
        <v>2.6377558182429541</v>
      </c>
      <c r="U96" s="147">
        <f>('NSE OI Data'!I96/'NSE OI Data'!D96)*100</f>
        <v>2.6149039732829285</v>
      </c>
      <c r="V96" s="147">
        <f>('NSE OI Data'!J96/'NSE OI Data'!E96)*100</f>
        <v>2.6720335856829927</v>
      </c>
      <c r="W96" s="147">
        <f>('NSE OI Data'!K96/'NSE OI Data'!F96)*100</f>
        <v>2.6230653464829379</v>
      </c>
      <c r="X96" s="137" t="str">
        <f t="shared" si="12"/>
        <v>Y</v>
      </c>
      <c r="Y96" s="137" t="str">
        <f t="shared" si="13"/>
        <v>Y</v>
      </c>
      <c r="Z96" s="137" t="str">
        <f t="shared" si="14"/>
        <v>N</v>
      </c>
      <c r="AA96" s="137" t="str">
        <f t="shared" si="15"/>
        <v>Y</v>
      </c>
    </row>
    <row r="97" spans="1:27" x14ac:dyDescent="0.3">
      <c r="A97" s="137" t="str">
        <f>'NSE All Day'!A97</f>
        <v>MUTHOOTFIN</v>
      </c>
      <c r="C97" s="137" t="str">
        <f>IF('NSE OI Data'!G97&gt;='NSE OI Data'!H97,"Y","N")</f>
        <v>N</v>
      </c>
      <c r="D97" s="137" t="str">
        <f>IF('NSE OI Data'!H97&gt;='NSE OI Data'!I97,"Y","N")</f>
        <v>N</v>
      </c>
      <c r="E97" s="137" t="str">
        <f>IF('NSE OI Data'!I97&gt;='NSE OI Data'!J97,"Y","N")</f>
        <v>N</v>
      </c>
      <c r="F97" s="137" t="str">
        <f>IF('NSE OI Data'!J97&gt;='NSE OI Data'!K97,"Y","N")</f>
        <v>Y</v>
      </c>
      <c r="G97" s="139">
        <f>('NSE OI Data'!G97-'NSE OI Data'!H97)/'NSE OI Data'!H97*100</f>
        <v>-0.25855210819411295</v>
      </c>
      <c r="H97" s="139">
        <f>('NSE OI Data'!H97-'NSE OI Data'!I97)/'NSE OI Data'!I97*100</f>
        <v>-2.4068322981366461</v>
      </c>
      <c r="I97" s="139">
        <f>('NSE OI Data'!I97-'NSE OI Data'!J97)/'NSE OI Data'!J97*100</f>
        <v>-1.9973368841544608</v>
      </c>
      <c r="J97" s="139">
        <f>('NSE OI Data'!J97-'NSE OI Data'!K97)/'NSE OI Data'!K97*100</f>
        <v>3.2606560597132193</v>
      </c>
      <c r="K97" s="137" t="str">
        <f t="shared" si="9"/>
        <v>Y</v>
      </c>
      <c r="L97" s="137" t="str">
        <f t="shared" si="10"/>
        <v>N</v>
      </c>
      <c r="M97" s="137" t="str">
        <f t="shared" si="11"/>
        <v>N</v>
      </c>
      <c r="N97" s="137">
        <f>'NSE OI Data'!G97-'NSE OI Data'!H97</f>
        <v>-9750</v>
      </c>
      <c r="O97" s="137">
        <f>'NSE OI Data'!H97-'NSE OI Data'!I97</f>
        <v>-93000</v>
      </c>
      <c r="P97" s="137">
        <f>'NSE OI Data'!I97-'NSE OI Data'!J97</f>
        <v>-78750</v>
      </c>
      <c r="Q97" s="137">
        <f>'NSE OI Data'!J97-'NSE OI Data'!K97</f>
        <v>124500</v>
      </c>
      <c r="S97" s="147">
        <f>('NSE OI Data'!G97/'NSE OI Data'!B97)*100</f>
        <v>35.292561139758547</v>
      </c>
      <c r="T97" s="147">
        <f>('NSE OI Data'!H97/'NSE OI Data'!C97)*100</f>
        <v>35.38404734012083</v>
      </c>
      <c r="U97" s="147">
        <f>('NSE OI Data'!I97/'NSE OI Data'!D97)*100</f>
        <v>36.256684943576474</v>
      </c>
      <c r="V97" s="147">
        <f>('NSE OI Data'!J97/'NSE OI Data'!E97)*100</f>
        <v>36.995611946502621</v>
      </c>
      <c r="W97" s="147">
        <f>('NSE OI Data'!K97/'NSE OI Data'!F97)*100</f>
        <v>35.827403541876521</v>
      </c>
      <c r="X97" s="137" t="str">
        <f t="shared" si="12"/>
        <v>N</v>
      </c>
      <c r="Y97" s="137" t="str">
        <f t="shared" si="13"/>
        <v>N</v>
      </c>
      <c r="Z97" s="137" t="str">
        <f t="shared" si="14"/>
        <v>N</v>
      </c>
      <c r="AA97" s="137" t="str">
        <f t="shared" si="15"/>
        <v>Y</v>
      </c>
    </row>
    <row r="98" spans="1:27" x14ac:dyDescent="0.3">
      <c r="A98" s="137" t="str">
        <f>'NSE All Day'!A98</f>
        <v>NATIONALUM</v>
      </c>
      <c r="C98" s="137" t="str">
        <f>IF('NSE OI Data'!G98&gt;='NSE OI Data'!H98,"Y","N")</f>
        <v>Y</v>
      </c>
      <c r="D98" s="137" t="str">
        <f>IF('NSE OI Data'!H98&gt;='NSE OI Data'!I98,"Y","N")</f>
        <v>Y</v>
      </c>
      <c r="E98" s="137" t="str">
        <f>IF('NSE OI Data'!I98&gt;='NSE OI Data'!J98,"Y","N")</f>
        <v>Y</v>
      </c>
      <c r="F98" s="137" t="str">
        <f>IF('NSE OI Data'!J98&gt;='NSE OI Data'!K98,"Y","N")</f>
        <v>N</v>
      </c>
      <c r="G98" s="139">
        <f>('NSE OI Data'!G98-'NSE OI Data'!H98)/'NSE OI Data'!H98*100</f>
        <v>10.167217149148371</v>
      </c>
      <c r="H98" s="139">
        <f>('NSE OI Data'!H98-'NSE OI Data'!I98)/'NSE OI Data'!I98*100</f>
        <v>0.39557455839211036</v>
      </c>
      <c r="I98" s="139">
        <f>('NSE OI Data'!I98-'NSE OI Data'!J98)/'NSE OI Data'!J98*100</f>
        <v>2.9445310115500152</v>
      </c>
      <c r="J98" s="139">
        <f>('NSE OI Data'!J98-'NSE OI Data'!K98)/'NSE OI Data'!K98*100</f>
        <v>-2.3253259692780821</v>
      </c>
      <c r="K98" s="137" t="str">
        <f t="shared" si="9"/>
        <v>Y</v>
      </c>
      <c r="L98" s="137" t="str">
        <f t="shared" si="10"/>
        <v>N</v>
      </c>
      <c r="M98" s="137" t="str">
        <f t="shared" si="11"/>
        <v>Y</v>
      </c>
      <c r="N98" s="137">
        <f>'NSE OI Data'!G98-'NSE OI Data'!H98</f>
        <v>3924800</v>
      </c>
      <c r="O98" s="137">
        <f>'NSE OI Data'!H98-'NSE OI Data'!I98</f>
        <v>152100</v>
      </c>
      <c r="P98" s="137">
        <f>'NSE OI Data'!I98-'NSE OI Data'!J98</f>
        <v>1099800</v>
      </c>
      <c r="Q98" s="137">
        <f>'NSE OI Data'!J98-'NSE OI Data'!K98</f>
        <v>-889200</v>
      </c>
      <c r="S98" s="147">
        <f>('NSE OI Data'!G98/'NSE OI Data'!B98)*100</f>
        <v>23.500303487034838</v>
      </c>
      <c r="T98" s="147">
        <f>('NSE OI Data'!H98/'NSE OI Data'!C98)*100</f>
        <v>21.331485078014882</v>
      </c>
      <c r="U98" s="147">
        <f>('NSE OI Data'!I98/'NSE OI Data'!D98)*100</f>
        <v>21.247435628358353</v>
      </c>
      <c r="V98" s="147">
        <f>('NSE OI Data'!J98/'NSE OI Data'!E98)*100</f>
        <v>20.639693453918856</v>
      </c>
      <c r="W98" s="147">
        <f>('NSE OI Data'!K98/'NSE OI Data'!F98)*100</f>
        <v>21.131059467295472</v>
      </c>
      <c r="X98" s="137" t="str">
        <f t="shared" si="12"/>
        <v>Y</v>
      </c>
      <c r="Y98" s="137" t="str">
        <f t="shared" si="13"/>
        <v>Y</v>
      </c>
      <c r="Z98" s="137" t="str">
        <f t="shared" si="14"/>
        <v>Y</v>
      </c>
      <c r="AA98" s="137" t="str">
        <f t="shared" si="15"/>
        <v>N</v>
      </c>
    </row>
    <row r="99" spans="1:27" x14ac:dyDescent="0.3">
      <c r="A99" s="137" t="str">
        <f>'NSE All Day'!A99</f>
        <v>NAUKRI</v>
      </c>
      <c r="C99" s="137" t="str">
        <f>IF('NSE OI Data'!G99&gt;='NSE OI Data'!H99,"Y","N")</f>
        <v>N</v>
      </c>
      <c r="D99" s="137" t="str">
        <f>IF('NSE OI Data'!H99&gt;='NSE OI Data'!I99,"Y","N")</f>
        <v>Y</v>
      </c>
      <c r="E99" s="137" t="str">
        <f>IF('NSE OI Data'!I99&gt;='NSE OI Data'!J99,"Y","N")</f>
        <v>N</v>
      </c>
      <c r="F99" s="137" t="str">
        <f>IF('NSE OI Data'!J99&gt;='NSE OI Data'!K99,"Y","N")</f>
        <v>Y</v>
      </c>
      <c r="G99" s="139">
        <f>('NSE OI Data'!G99-'NSE OI Data'!H99)/'NSE OI Data'!H99*100</f>
        <v>-0.59186189889025898</v>
      </c>
      <c r="H99" s="139">
        <f>('NSE OI Data'!H99-'NSE OI Data'!I99)/'NSE OI Data'!I99*100</f>
        <v>0.62034739454094301</v>
      </c>
      <c r="I99" s="139">
        <f>('NSE OI Data'!I99-'NSE OI Data'!J99)/'NSE OI Data'!J99*100</f>
        <v>-3.2180595581171949</v>
      </c>
      <c r="J99" s="139">
        <f>('NSE OI Data'!J99-'NSE OI Data'!K99)/'NSE OI Data'!K99*100</f>
        <v>12.814955296667568</v>
      </c>
      <c r="K99" s="137" t="str">
        <f t="shared" si="9"/>
        <v>N</v>
      </c>
      <c r="L99" s="137" t="str">
        <f t="shared" si="10"/>
        <v>Y</v>
      </c>
      <c r="M99" s="137" t="str">
        <f t="shared" si="11"/>
        <v>N</v>
      </c>
      <c r="N99" s="137">
        <f>'NSE OI Data'!G99-'NSE OI Data'!H99</f>
        <v>-4800</v>
      </c>
      <c r="O99" s="137">
        <f>'NSE OI Data'!H99-'NSE OI Data'!I99</f>
        <v>5000</v>
      </c>
      <c r="P99" s="137">
        <f>'NSE OI Data'!I99-'NSE OI Data'!J99</f>
        <v>-26800</v>
      </c>
      <c r="Q99" s="137">
        <f>'NSE OI Data'!J99-'NSE OI Data'!K99</f>
        <v>94600</v>
      </c>
      <c r="S99" s="147">
        <f>('NSE OI Data'!G99/'NSE OI Data'!B99)*100</f>
        <v>5.5474848741239766</v>
      </c>
      <c r="T99" s="147">
        <f>('NSE OI Data'!H99/'NSE OI Data'!C99)*100</f>
        <v>5.5805138091224817</v>
      </c>
      <c r="U99" s="147">
        <f>('NSE OI Data'!I99/'NSE OI Data'!D99)*100</f>
        <v>5.5461086684990386</v>
      </c>
      <c r="V99" s="147">
        <f>('NSE OI Data'!J99/'NSE OI Data'!E99)*100</f>
        <v>5.7305202222406937</v>
      </c>
      <c r="W99" s="147">
        <f>('NSE OI Data'!K99/'NSE OI Data'!F99)*100</f>
        <v>5.0795749616451493</v>
      </c>
      <c r="X99" s="137" t="str">
        <f t="shared" si="12"/>
        <v>N</v>
      </c>
      <c r="Y99" s="137" t="str">
        <f t="shared" si="13"/>
        <v>Y</v>
      </c>
      <c r="Z99" s="137" t="str">
        <f t="shared" si="14"/>
        <v>N</v>
      </c>
      <c r="AA99" s="137" t="str">
        <f t="shared" si="15"/>
        <v>Y</v>
      </c>
    </row>
    <row r="100" spans="1:27" x14ac:dyDescent="0.3">
      <c r="A100" s="137" t="str">
        <f>'NSE All Day'!A100</f>
        <v>NCC</v>
      </c>
      <c r="C100" s="137" t="str">
        <f>IF('NSE OI Data'!G100&gt;='NSE OI Data'!H100,"Y","N")</f>
        <v>Y</v>
      </c>
      <c r="D100" s="137" t="str">
        <f>IF('NSE OI Data'!H100&gt;='NSE OI Data'!I100,"Y","N")</f>
        <v>Y</v>
      </c>
      <c r="E100" s="137" t="str">
        <f>IF('NSE OI Data'!I100&gt;='NSE OI Data'!J100,"Y","N")</f>
        <v>Y</v>
      </c>
      <c r="F100" s="137" t="str">
        <f>IF('NSE OI Data'!J100&gt;='NSE OI Data'!K100,"Y","N")</f>
        <v>Y</v>
      </c>
      <c r="G100" s="139">
        <f>('NSE OI Data'!G100-'NSE OI Data'!H100)/'NSE OI Data'!H100*100</f>
        <v>4.9950132978723403</v>
      </c>
      <c r="H100" s="139">
        <f>('NSE OI Data'!H100-'NSE OI Data'!I100)/'NSE OI Data'!I100*100</f>
        <v>4.3719639139486466</v>
      </c>
      <c r="I100" s="139">
        <f>('NSE OI Data'!I100-'NSE OI Data'!J100)/'NSE OI Data'!J100*100</f>
        <v>2.2801880933368821</v>
      </c>
      <c r="J100" s="139">
        <f>('NSE OI Data'!J100-'NSE OI Data'!K100)/'NSE OI Data'!K100*100</f>
        <v>0.85906040268456363</v>
      </c>
      <c r="K100" s="137" t="str">
        <f t="shared" si="9"/>
        <v>Y</v>
      </c>
      <c r="L100" s="137" t="str">
        <f t="shared" si="10"/>
        <v>Y</v>
      </c>
      <c r="M100" s="137" t="str">
        <f t="shared" si="11"/>
        <v>Y</v>
      </c>
      <c r="N100" s="137">
        <f>'NSE OI Data'!G100-'NSE OI Data'!H100</f>
        <v>1803000</v>
      </c>
      <c r="O100" s="137">
        <f>'NSE OI Data'!H100-'NSE OI Data'!I100</f>
        <v>1512000</v>
      </c>
      <c r="P100" s="137">
        <f>'NSE OI Data'!I100-'NSE OI Data'!J100</f>
        <v>771000</v>
      </c>
      <c r="Q100" s="137">
        <f>'NSE OI Data'!J100-'NSE OI Data'!K100</f>
        <v>288000</v>
      </c>
      <c r="S100" s="147">
        <f>('NSE OI Data'!G100/'NSE OI Data'!B100)*100</f>
        <v>77.264605842255349</v>
      </c>
      <c r="T100" s="147">
        <f>('NSE OI Data'!H100/'NSE OI Data'!C100)*100</f>
        <v>73.588833807806253</v>
      </c>
      <c r="U100" s="147">
        <f>('NSE OI Data'!I100/'NSE OI Data'!D100)*100</f>
        <v>70.5063228171867</v>
      </c>
      <c r="V100" s="147">
        <f>('NSE OI Data'!J100/'NSE OI Data'!E100)*100</f>
        <v>68.934486855700158</v>
      </c>
      <c r="W100" s="147">
        <f>('NSE OI Data'!K100/'NSE OI Data'!F100)*100</f>
        <v>68.347341905105964</v>
      </c>
      <c r="X100" s="137" t="str">
        <f t="shared" si="12"/>
        <v>Y</v>
      </c>
      <c r="Y100" s="137" t="str">
        <f t="shared" si="13"/>
        <v>Y</v>
      </c>
      <c r="Z100" s="137" t="str">
        <f t="shared" si="14"/>
        <v>Y</v>
      </c>
      <c r="AA100" s="137" t="str">
        <f t="shared" si="15"/>
        <v>Y</v>
      </c>
    </row>
    <row r="101" spans="1:27" x14ac:dyDescent="0.3">
      <c r="A101" s="137" t="str">
        <f>'NSE All Day'!A101</f>
        <v>NESTLEIND</v>
      </c>
      <c r="C101" s="137" t="str">
        <f>IF('NSE OI Data'!G101&gt;='NSE OI Data'!H101,"Y","N")</f>
        <v>N</v>
      </c>
      <c r="D101" s="137" t="str">
        <f>IF('NSE OI Data'!H101&gt;='NSE OI Data'!I101,"Y","N")</f>
        <v>N</v>
      </c>
      <c r="E101" s="137" t="str">
        <f>IF('NSE OI Data'!I101&gt;='NSE OI Data'!J101,"Y","N")</f>
        <v>Y</v>
      </c>
      <c r="F101" s="137" t="str">
        <f>IF('NSE OI Data'!J101&gt;='NSE OI Data'!K101,"Y","N")</f>
        <v>Y</v>
      </c>
      <c r="G101" s="139">
        <f>('NSE OI Data'!G101-'NSE OI Data'!H101)/'NSE OI Data'!H101*100</f>
        <v>-0.43043043043043039</v>
      </c>
      <c r="H101" s="139">
        <f>('NSE OI Data'!H101-'NSE OI Data'!I101)/'NSE OI Data'!I101*100</f>
        <v>-0.80428954423592491</v>
      </c>
      <c r="I101" s="139">
        <f>('NSE OI Data'!I101-'NSE OI Data'!J101)/'NSE OI Data'!J101*100</f>
        <v>0.54912140575079871</v>
      </c>
      <c r="J101" s="139">
        <f>('NSE OI Data'!J101-'NSE OI Data'!K101)/'NSE OI Data'!K101*100</f>
        <v>1.3970439360194371</v>
      </c>
      <c r="K101" s="137" t="str">
        <f t="shared" si="9"/>
        <v>Y</v>
      </c>
      <c r="L101" s="137" t="str">
        <f t="shared" si="10"/>
        <v>N</v>
      </c>
      <c r="M101" s="137" t="str">
        <f t="shared" si="11"/>
        <v>N</v>
      </c>
      <c r="N101" s="137">
        <f>'NSE OI Data'!G101-'NSE OI Data'!H101</f>
        <v>-2150</v>
      </c>
      <c r="O101" s="137">
        <f>'NSE OI Data'!H101-'NSE OI Data'!I101</f>
        <v>-4050</v>
      </c>
      <c r="P101" s="137">
        <f>'NSE OI Data'!I101-'NSE OI Data'!J101</f>
        <v>2750</v>
      </c>
      <c r="Q101" s="137">
        <f>'NSE OI Data'!J101-'NSE OI Data'!K101</f>
        <v>6900</v>
      </c>
      <c r="S101" s="147">
        <f>('NSE OI Data'!G101/'NSE OI Data'!B101)*100</f>
        <v>6.9267577021966327</v>
      </c>
      <c r="T101" s="147">
        <f>('NSE OI Data'!H101/'NSE OI Data'!C101)*100</f>
        <v>6.9567014622443306</v>
      </c>
      <c r="U101" s="147">
        <f>('NSE OI Data'!I101/'NSE OI Data'!D101)*100</f>
        <v>7.013107149776042</v>
      </c>
      <c r="V101" s="147">
        <f>('NSE OI Data'!J101/'NSE OI Data'!E101)*100</f>
        <v>6.9748069915754964</v>
      </c>
      <c r="W101" s="147">
        <f>('NSE OI Data'!K101/'NSE OI Data'!F101)*100</f>
        <v>6.8787084128177671</v>
      </c>
      <c r="X101" s="137" t="str">
        <f t="shared" si="12"/>
        <v>N</v>
      </c>
      <c r="Y101" s="137" t="str">
        <f t="shared" si="13"/>
        <v>N</v>
      </c>
      <c r="Z101" s="137" t="str">
        <f t="shared" si="14"/>
        <v>Y</v>
      </c>
      <c r="AA101" s="137" t="str">
        <f t="shared" si="15"/>
        <v>Y</v>
      </c>
    </row>
    <row r="102" spans="1:27" x14ac:dyDescent="0.3">
      <c r="A102" s="137" t="str">
        <f>'NSE All Day'!A102</f>
        <v>NIITTECH</v>
      </c>
      <c r="C102" s="137" t="str">
        <f>IF('NSE OI Data'!G102&gt;='NSE OI Data'!H102,"Y","N")</f>
        <v>Y</v>
      </c>
      <c r="D102" s="137" t="str">
        <f>IF('NSE OI Data'!H102&gt;='NSE OI Data'!I102,"Y","N")</f>
        <v>N</v>
      </c>
      <c r="E102" s="137" t="str">
        <f>IF('NSE OI Data'!I102&gt;='NSE OI Data'!J102,"Y","N")</f>
        <v>N</v>
      </c>
      <c r="F102" s="137" t="str">
        <f>IF('NSE OI Data'!J102&gt;='NSE OI Data'!K102,"Y","N")</f>
        <v>N</v>
      </c>
      <c r="G102" s="139">
        <f>('NSE OI Data'!G102-'NSE OI Data'!H102)/'NSE OI Data'!H102*100</f>
        <v>2.9676735559088501</v>
      </c>
      <c r="H102" s="139">
        <f>('NSE OI Data'!H102-'NSE OI Data'!I102)/'NSE OI Data'!I102*100</f>
        <v>-1.1524358302776323</v>
      </c>
      <c r="I102" s="139">
        <f>('NSE OI Data'!I102-'NSE OI Data'!J102)/'NSE OI Data'!J102*100</f>
        <v>-0.20909566126502874</v>
      </c>
      <c r="J102" s="139">
        <f>('NSE OI Data'!J102-'NSE OI Data'!K102)/'NSE OI Data'!K102*100</f>
        <v>-3.8210155857214683</v>
      </c>
      <c r="K102" s="137" t="str">
        <f t="shared" si="9"/>
        <v>Y</v>
      </c>
      <c r="L102" s="137" t="str">
        <f t="shared" si="10"/>
        <v>N</v>
      </c>
      <c r="M102" s="137" t="str">
        <f t="shared" si="11"/>
        <v>Y</v>
      </c>
      <c r="N102" s="137">
        <f>'NSE OI Data'!G102-'NSE OI Data'!H102</f>
        <v>21000</v>
      </c>
      <c r="O102" s="137">
        <f>'NSE OI Data'!H102-'NSE OI Data'!I102</f>
        <v>-8250</v>
      </c>
      <c r="P102" s="137">
        <f>'NSE OI Data'!I102-'NSE OI Data'!J102</f>
        <v>-1500</v>
      </c>
      <c r="Q102" s="137">
        <f>'NSE OI Data'!J102-'NSE OI Data'!K102</f>
        <v>-28500</v>
      </c>
      <c r="S102" s="147">
        <f>('NSE OI Data'!G102/'NSE OI Data'!B102)*100</f>
        <v>38.990467302322543</v>
      </c>
      <c r="T102" s="147">
        <f>('NSE OI Data'!H102/'NSE OI Data'!C102)*100</f>
        <v>37.866707050685868</v>
      </c>
      <c r="U102" s="147">
        <f>('NSE OI Data'!I102/'NSE OI Data'!D102)*100</f>
        <v>38.308184292400277</v>
      </c>
      <c r="V102" s="147">
        <f>('NSE OI Data'!J102/'NSE OI Data'!E102)*100</f>
        <v>38.388452881802898</v>
      </c>
      <c r="W102" s="147">
        <f>('NSE OI Data'!K102/'NSE OI Data'!F102)*100</f>
        <v>39.913556080452672</v>
      </c>
      <c r="X102" s="137" t="str">
        <f t="shared" si="12"/>
        <v>Y</v>
      </c>
      <c r="Y102" s="137" t="str">
        <f t="shared" si="13"/>
        <v>N</v>
      </c>
      <c r="Z102" s="137" t="str">
        <f t="shared" si="14"/>
        <v>N</v>
      </c>
      <c r="AA102" s="137" t="str">
        <f t="shared" si="15"/>
        <v>N</v>
      </c>
    </row>
    <row r="103" spans="1:27" x14ac:dyDescent="0.3">
      <c r="A103" s="137" t="str">
        <f>'NSE All Day'!A103</f>
        <v>NMDC</v>
      </c>
      <c r="C103" s="137" t="str">
        <f>IF('NSE OI Data'!G103&gt;='NSE OI Data'!H103,"Y","N")</f>
        <v>Y</v>
      </c>
      <c r="D103" s="137" t="str">
        <f>IF('NSE OI Data'!H103&gt;='NSE OI Data'!I103,"Y","N")</f>
        <v>Y</v>
      </c>
      <c r="E103" s="137" t="str">
        <f>IF('NSE OI Data'!I103&gt;='NSE OI Data'!J103,"Y","N")</f>
        <v>Y</v>
      </c>
      <c r="F103" s="137" t="str">
        <f>IF('NSE OI Data'!J103&gt;='NSE OI Data'!K103,"Y","N")</f>
        <v>Y</v>
      </c>
      <c r="G103" s="139">
        <f>('NSE OI Data'!G103-'NSE OI Data'!H103)/'NSE OI Data'!H103*100</f>
        <v>6.5848041633708592</v>
      </c>
      <c r="H103" s="139">
        <f>('NSE OI Data'!H103-'NSE OI Data'!I103)/'NSE OI Data'!I103*100</f>
        <v>5.7406167150709706</v>
      </c>
      <c r="I103" s="139">
        <f>('NSE OI Data'!I103-'NSE OI Data'!J103)/'NSE OI Data'!J103*100</f>
        <v>0.93455905945976259</v>
      </c>
      <c r="J103" s="139">
        <f>('NSE OI Data'!J103-'NSE OI Data'!K103)/'NSE OI Data'!K103*100</f>
        <v>3.0827823395106724</v>
      </c>
      <c r="K103" s="137" t="str">
        <f t="shared" si="9"/>
        <v>Y</v>
      </c>
      <c r="L103" s="137" t="str">
        <f t="shared" si="10"/>
        <v>Y</v>
      </c>
      <c r="M103" s="137" t="str">
        <f t="shared" si="11"/>
        <v>N</v>
      </c>
      <c r="N103" s="137">
        <f>'NSE OI Data'!G103-'NSE OI Data'!H103</f>
        <v>2256000</v>
      </c>
      <c r="O103" s="137">
        <f>'NSE OI Data'!H103-'NSE OI Data'!I103</f>
        <v>1860000</v>
      </c>
      <c r="P103" s="137">
        <f>'NSE OI Data'!I103-'NSE OI Data'!J103</f>
        <v>300000</v>
      </c>
      <c r="Q103" s="137">
        <f>'NSE OI Data'!J103-'NSE OI Data'!K103</f>
        <v>960000</v>
      </c>
      <c r="S103" s="147">
        <f>('NSE OI Data'!G103/'NSE OI Data'!B103)*100</f>
        <v>39.290784167946654</v>
      </c>
      <c r="T103" s="147">
        <f>('NSE OI Data'!H103/'NSE OI Data'!C103)*100</f>
        <v>36.863401379170902</v>
      </c>
      <c r="U103" s="147">
        <f>('NSE OI Data'!I103/'NSE OI Data'!D103)*100</f>
        <v>34.862101739488757</v>
      </c>
      <c r="V103" s="147">
        <f>('NSE OI Data'!J103/'NSE OI Data'!E103)*100</f>
        <v>34.539311475023901</v>
      </c>
      <c r="W103" s="147">
        <f>('NSE OI Data'!K103/'NSE OI Data'!F103)*100</f>
        <v>33.50638262873634</v>
      </c>
      <c r="X103" s="137" t="str">
        <f t="shared" si="12"/>
        <v>Y</v>
      </c>
      <c r="Y103" s="137" t="str">
        <f t="shared" si="13"/>
        <v>Y</v>
      </c>
      <c r="Z103" s="137" t="str">
        <f t="shared" si="14"/>
        <v>Y</v>
      </c>
      <c r="AA103" s="137" t="str">
        <f t="shared" si="15"/>
        <v>Y</v>
      </c>
    </row>
    <row r="104" spans="1:27" x14ac:dyDescent="0.3">
      <c r="A104" s="137" t="str">
        <f>'NSE All Day'!A104</f>
        <v>NTPC</v>
      </c>
      <c r="C104" s="137" t="str">
        <f>IF('NSE OI Data'!G104&gt;='NSE OI Data'!H104,"Y","N")</f>
        <v>Y</v>
      </c>
      <c r="D104" s="137" t="str">
        <f>IF('NSE OI Data'!H104&gt;='NSE OI Data'!I104,"Y","N")</f>
        <v>N</v>
      </c>
      <c r="E104" s="137" t="str">
        <f>IF('NSE OI Data'!I104&gt;='NSE OI Data'!J104,"Y","N")</f>
        <v>Y</v>
      </c>
      <c r="F104" s="137" t="str">
        <f>IF('NSE OI Data'!J104&gt;='NSE OI Data'!K104,"Y","N")</f>
        <v>Y</v>
      </c>
      <c r="G104" s="139">
        <f>('NSE OI Data'!G104-'NSE OI Data'!H104)/'NSE OI Data'!H104*100</f>
        <v>3.4383410846996982</v>
      </c>
      <c r="H104" s="139">
        <f>('NSE OI Data'!H104-'NSE OI Data'!I104)/'NSE OI Data'!I104*100</f>
        <v>-0.46971245838903308</v>
      </c>
      <c r="I104" s="139">
        <f>('NSE OI Data'!I104-'NSE OI Data'!J104)/'NSE OI Data'!J104*100</f>
        <v>0.42115237819483559</v>
      </c>
      <c r="J104" s="139">
        <f>('NSE OI Data'!J104-'NSE OI Data'!K104)/'NSE OI Data'!K104*100</f>
        <v>0.66134271648640486</v>
      </c>
      <c r="K104" s="137" t="str">
        <f t="shared" si="9"/>
        <v>Y</v>
      </c>
      <c r="L104" s="137" t="str">
        <f t="shared" si="10"/>
        <v>N</v>
      </c>
      <c r="M104" s="137" t="str">
        <f t="shared" si="11"/>
        <v>N</v>
      </c>
      <c r="N104" s="137">
        <f>'NSE OI Data'!G104-'NSE OI Data'!H104</f>
        <v>1958400</v>
      </c>
      <c r="O104" s="137">
        <f>'NSE OI Data'!H104-'NSE OI Data'!I104</f>
        <v>-268800</v>
      </c>
      <c r="P104" s="137">
        <f>'NSE OI Data'!I104-'NSE OI Data'!J104</f>
        <v>240000</v>
      </c>
      <c r="Q104" s="137">
        <f>'NSE OI Data'!J104-'NSE OI Data'!K104</f>
        <v>374400</v>
      </c>
      <c r="S104" s="147">
        <f>('NSE OI Data'!G104/'NSE OI Data'!B104)*100</f>
        <v>6.4918305884072494</v>
      </c>
      <c r="T104" s="147">
        <f>('NSE OI Data'!H104/'NSE OI Data'!C104)*100</f>
        <v>6.2760389622755683</v>
      </c>
      <c r="U104" s="147">
        <f>('NSE OI Data'!I104/'NSE OI Data'!D104)*100</f>
        <v>6.3056574207642297</v>
      </c>
      <c r="V104" s="147">
        <f>('NSE OI Data'!J104/'NSE OI Data'!E104)*100</f>
        <v>6.2792123685422103</v>
      </c>
      <c r="W104" s="147">
        <f>('NSE OI Data'!K104/'NSE OI Data'!F104)*100</f>
        <v>6.2379580870758593</v>
      </c>
      <c r="X104" s="137" t="str">
        <f t="shared" si="12"/>
        <v>Y</v>
      </c>
      <c r="Y104" s="137" t="str">
        <f t="shared" si="13"/>
        <v>N</v>
      </c>
      <c r="Z104" s="137" t="str">
        <f t="shared" si="14"/>
        <v>Y</v>
      </c>
      <c r="AA104" s="137" t="str">
        <f t="shared" si="15"/>
        <v>Y</v>
      </c>
    </row>
    <row r="105" spans="1:27" x14ac:dyDescent="0.3">
      <c r="A105" s="137" t="str">
        <f>'NSE All Day'!A105</f>
        <v>OIL</v>
      </c>
      <c r="C105" s="137" t="str">
        <f>IF('NSE OI Data'!G105&gt;='NSE OI Data'!H105,"Y","N")</f>
        <v>Y</v>
      </c>
      <c r="D105" s="137" t="str">
        <f>IF('NSE OI Data'!H105&gt;='NSE OI Data'!I105,"Y","N")</f>
        <v>N</v>
      </c>
      <c r="E105" s="137" t="str">
        <f>IF('NSE OI Data'!I105&gt;='NSE OI Data'!J105,"Y","N")</f>
        <v>Y</v>
      </c>
      <c r="F105" s="137" t="str">
        <f>IF('NSE OI Data'!J105&gt;='NSE OI Data'!K105,"Y","N")</f>
        <v>Y</v>
      </c>
      <c r="G105" s="139">
        <f>('NSE OI Data'!G105-'NSE OI Data'!H105)/'NSE OI Data'!H105*100</f>
        <v>50971.806395851338</v>
      </c>
      <c r="H105" s="139">
        <f>('NSE OI Data'!H105-'NSE OI Data'!I105)/'NSE OI Data'!I105*100</f>
        <v>-99.807015881742274</v>
      </c>
      <c r="I105" s="139">
        <f>('NSE OI Data'!I105-'NSE OI Data'!J105)/'NSE OI Data'!J105*100</f>
        <v>1.0392257848797233</v>
      </c>
      <c r="J105" s="139">
        <f>('NSE OI Data'!J105-'NSE OI Data'!K105)/'NSE OI Data'!K105*100</f>
        <v>0.19939748456560799</v>
      </c>
      <c r="K105" s="137" t="str">
        <f t="shared" si="9"/>
        <v>Y</v>
      </c>
      <c r="L105" s="137" t="str">
        <f t="shared" si="10"/>
        <v>N</v>
      </c>
      <c r="M105" s="137" t="str">
        <f t="shared" si="11"/>
        <v>Y</v>
      </c>
      <c r="N105" s="137">
        <f>'NSE OI Data'!G105-'NSE OI Data'!H105</f>
        <v>73717975</v>
      </c>
      <c r="O105" s="137">
        <f>'NSE OI Data'!H105-'NSE OI Data'!I105</f>
        <v>-74796775</v>
      </c>
      <c r="P105" s="137">
        <f>'NSE OI Data'!I105-'NSE OI Data'!J105</f>
        <v>770800</v>
      </c>
      <c r="Q105" s="137">
        <f>'NSE OI Data'!J105-'NSE OI Data'!K105</f>
        <v>147600</v>
      </c>
      <c r="S105" s="147">
        <f>('NSE OI Data'!G105/'NSE OI Data'!B105)*100</f>
        <v>15.774979904480796</v>
      </c>
      <c r="T105" s="147">
        <f>('NSE OI Data'!H105/'NSE OI Data'!C105)*100</f>
        <v>12.543843824048793</v>
      </c>
      <c r="U105" s="147">
        <f>('NSE OI Data'!I105/'NSE OI Data'!D105)*100</f>
        <v>16.00538132984294</v>
      </c>
      <c r="V105" s="147">
        <f>('NSE OI Data'!J105/'NSE OI Data'!E105)*100</f>
        <v>15.840760066708773</v>
      </c>
      <c r="W105" s="147">
        <f>('NSE OI Data'!K105/'NSE OI Data'!F105)*100</f>
        <v>15.809236846108613</v>
      </c>
      <c r="X105" s="137" t="str">
        <f t="shared" si="12"/>
        <v>Y</v>
      </c>
      <c r="Y105" s="137" t="str">
        <f t="shared" si="13"/>
        <v>N</v>
      </c>
      <c r="Z105" s="137" t="str">
        <f t="shared" si="14"/>
        <v>Y</v>
      </c>
      <c r="AA105" s="137" t="str">
        <f t="shared" si="15"/>
        <v>Y</v>
      </c>
    </row>
    <row r="106" spans="1:27" x14ac:dyDescent="0.3">
      <c r="A106" s="137" t="str">
        <f>'NSE All Day'!A106</f>
        <v>ONGC</v>
      </c>
      <c r="C106" s="137" t="str">
        <f>IF('NSE OI Data'!G106&gt;='NSE OI Data'!H106,"Y","N")</f>
        <v>N</v>
      </c>
      <c r="D106" s="137" t="str">
        <f>IF('NSE OI Data'!H106&gt;='NSE OI Data'!I106,"Y","N")</f>
        <v>Y</v>
      </c>
      <c r="E106" s="137" t="str">
        <f>IF('NSE OI Data'!I106&gt;='NSE OI Data'!J106,"Y","N")</f>
        <v>Y</v>
      </c>
      <c r="F106" s="137" t="str">
        <f>IF('NSE OI Data'!J106&gt;='NSE OI Data'!K106,"Y","N")</f>
        <v>N</v>
      </c>
      <c r="G106" s="139">
        <f>('NSE OI Data'!G106-'NSE OI Data'!H106)/'NSE OI Data'!H106*100</f>
        <v>-97.475941943694195</v>
      </c>
      <c r="H106" s="139">
        <f>('NSE OI Data'!H106-'NSE OI Data'!I106)/'NSE OI Data'!I106*100</f>
        <v>3965.3006570768957</v>
      </c>
      <c r="I106" s="139">
        <f>('NSE OI Data'!I106-'NSE OI Data'!J106)/'NSE OI Data'!J106*100</f>
        <v>4.7627906976744185</v>
      </c>
      <c r="J106" s="139">
        <f>('NSE OI Data'!J106-'NSE OI Data'!K106)/'NSE OI Data'!K106*100</f>
        <v>-0.49981488337652719</v>
      </c>
      <c r="K106" s="137" t="str">
        <f t="shared" si="9"/>
        <v>N</v>
      </c>
      <c r="L106" s="137" t="str">
        <f t="shared" si="10"/>
        <v>Y</v>
      </c>
      <c r="M106" s="137" t="str">
        <f t="shared" si="11"/>
        <v>Y</v>
      </c>
      <c r="N106" s="137">
        <f>'NSE OI Data'!G106-'NSE OI Data'!H106</f>
        <v>-5578477</v>
      </c>
      <c r="O106" s="137">
        <f>'NSE OI Data'!H106-'NSE OI Data'!I106</f>
        <v>5582152</v>
      </c>
      <c r="P106" s="137">
        <f>'NSE OI Data'!I106-'NSE OI Data'!J106</f>
        <v>6400</v>
      </c>
      <c r="Q106" s="137">
        <f>'NSE OI Data'!J106-'NSE OI Data'!K106</f>
        <v>-675</v>
      </c>
      <c r="S106" s="147">
        <f>('NSE OI Data'!G106/'NSE OI Data'!B106)*100</f>
        <v>12.528665447770774</v>
      </c>
      <c r="T106" s="147">
        <f>('NSE OI Data'!H106/'NSE OI Data'!C106)*100</f>
        <v>50.823912036477878</v>
      </c>
      <c r="U106" s="147">
        <f>('NSE OI Data'!I106/'NSE OI Data'!D106)*100</f>
        <v>12.209919545932369</v>
      </c>
      <c r="V106" s="147">
        <f>('NSE OI Data'!J106/'NSE OI Data'!E106)*100</f>
        <v>11.654824642050521</v>
      </c>
      <c r="W106" s="147">
        <f>('NSE OI Data'!K106/'NSE OI Data'!F106)*100</f>
        <v>11.71336980769431</v>
      </c>
      <c r="X106" s="137" t="str">
        <f t="shared" si="12"/>
        <v>N</v>
      </c>
      <c r="Y106" s="137" t="str">
        <f t="shared" si="13"/>
        <v>Y</v>
      </c>
      <c r="Z106" s="137" t="str">
        <f t="shared" si="14"/>
        <v>Y</v>
      </c>
      <c r="AA106" s="137" t="str">
        <f t="shared" si="15"/>
        <v>N</v>
      </c>
    </row>
    <row r="107" spans="1:27" x14ac:dyDescent="0.3">
      <c r="A107" s="137" t="str">
        <f>'NSE All Day'!A107</f>
        <v>PAGEIND</v>
      </c>
      <c r="C107" s="137" t="str">
        <f>IF('NSE OI Data'!G107&gt;='NSE OI Data'!H107,"Y","N")</f>
        <v>N</v>
      </c>
      <c r="D107" s="137" t="str">
        <f>IF('NSE OI Data'!H107&gt;='NSE OI Data'!I107,"Y","N")</f>
        <v>Y</v>
      </c>
      <c r="E107" s="137" t="str">
        <f>IF('NSE OI Data'!I107&gt;='NSE OI Data'!J107,"Y","N")</f>
        <v>Y</v>
      </c>
      <c r="F107" s="137" t="str">
        <f>IF('NSE OI Data'!J107&gt;='NSE OI Data'!K107,"Y","N")</f>
        <v>Y</v>
      </c>
      <c r="G107" s="139">
        <f>('NSE OI Data'!G107-'NSE OI Data'!H107)/'NSE OI Data'!H107*100</f>
        <v>-59.378145107610379</v>
      </c>
      <c r="H107" s="139">
        <f>('NSE OI Data'!H107-'NSE OI Data'!I107)/'NSE OI Data'!I107*100</f>
        <v>155.93185144860533</v>
      </c>
      <c r="I107" s="139">
        <f>('NSE OI Data'!I107-'NSE OI Data'!J107)/'NSE OI Data'!J107*100</f>
        <v>5.4068252257457718</v>
      </c>
      <c r="J107" s="139">
        <f>('NSE OI Data'!J107-'NSE OI Data'!K107)/'NSE OI Data'!K107*100</f>
        <v>2.7681066349097776</v>
      </c>
      <c r="K107" s="137" t="str">
        <f t="shared" si="9"/>
        <v>N</v>
      </c>
      <c r="L107" s="137" t="str">
        <f t="shared" si="10"/>
        <v>Y</v>
      </c>
      <c r="M107" s="137" t="str">
        <f t="shared" si="11"/>
        <v>Y</v>
      </c>
      <c r="N107" s="137">
        <f>'NSE OI Data'!G107-'NSE OI Data'!H107</f>
        <v>-8028519</v>
      </c>
      <c r="O107" s="137">
        <f>'NSE OI Data'!H107-'NSE OI Data'!I107</f>
        <v>8237953</v>
      </c>
      <c r="P107" s="137">
        <f>'NSE OI Data'!I107-'NSE OI Data'!J107</f>
        <v>270993</v>
      </c>
      <c r="Q107" s="137">
        <f>'NSE OI Data'!J107-'NSE OI Data'!K107</f>
        <v>135002</v>
      </c>
      <c r="S107" s="147">
        <f>('NSE OI Data'!G107/'NSE OI Data'!B107)*100</f>
        <v>48.777377591226667</v>
      </c>
      <c r="T107" s="147">
        <f>('NSE OI Data'!H107/'NSE OI Data'!C107)*100</f>
        <v>9.0139989784134489</v>
      </c>
      <c r="U107" s="147">
        <f>('NSE OI Data'!I107/'NSE OI Data'!D107)*100</f>
        <v>46.917445568077028</v>
      </c>
      <c r="V107" s="147">
        <f>('NSE OI Data'!J107/'NSE OI Data'!E107)*100</f>
        <v>44.510823153620009</v>
      </c>
      <c r="W107" s="147">
        <f>('NSE OI Data'!K107/'NSE OI Data'!F107)*100</f>
        <v>43.311903479692909</v>
      </c>
      <c r="X107" s="137" t="str">
        <f t="shared" si="12"/>
        <v>Y</v>
      </c>
      <c r="Y107" s="137" t="str">
        <f t="shared" si="13"/>
        <v>N</v>
      </c>
      <c r="Z107" s="137" t="str">
        <f t="shared" si="14"/>
        <v>Y</v>
      </c>
      <c r="AA107" s="137" t="str">
        <f t="shared" si="15"/>
        <v>Y</v>
      </c>
    </row>
    <row r="108" spans="1:27" x14ac:dyDescent="0.3">
      <c r="A108" s="137" t="str">
        <f>'NSE All Day'!A108</f>
        <v>PEL</v>
      </c>
      <c r="C108" s="137" t="str">
        <f>IF('NSE OI Data'!G108&gt;='NSE OI Data'!H108,"Y","N")</f>
        <v>N</v>
      </c>
      <c r="D108" s="137" t="str">
        <f>IF('NSE OI Data'!H108&gt;='NSE OI Data'!I108,"Y","N")</f>
        <v>Y</v>
      </c>
      <c r="E108" s="137" t="str">
        <f>IF('NSE OI Data'!I108&gt;='NSE OI Data'!J108,"Y","N")</f>
        <v>Y</v>
      </c>
      <c r="F108" s="137" t="str">
        <f>IF('NSE OI Data'!J108&gt;='NSE OI Data'!K108,"Y","N")</f>
        <v>N</v>
      </c>
      <c r="G108" s="139">
        <f>('NSE OI Data'!G108-'NSE OI Data'!H108)/'NSE OI Data'!H108*100</f>
        <v>-72.779988216969187</v>
      </c>
      <c r="H108" s="139">
        <f>('NSE OI Data'!H108-'NSE OI Data'!I108)/'NSE OI Data'!I108*100</f>
        <v>265.9121447028424</v>
      </c>
      <c r="I108" s="139">
        <f>('NSE OI Data'!I108-'NSE OI Data'!J108)/'NSE OI Data'!J108*100</f>
        <v>0.71380771804595144</v>
      </c>
      <c r="J108" s="139">
        <f>('NSE OI Data'!J108-'NSE OI Data'!K108)/'NSE OI Data'!K108*100</f>
        <v>-0.88436878178200318</v>
      </c>
      <c r="K108" s="137" t="str">
        <f t="shared" si="9"/>
        <v>N</v>
      </c>
      <c r="L108" s="137" t="str">
        <f t="shared" si="10"/>
        <v>Y</v>
      </c>
      <c r="M108" s="137" t="str">
        <f t="shared" si="11"/>
        <v>Y</v>
      </c>
      <c r="N108" s="137">
        <f>'NSE OI Data'!G108-'NSE OI Data'!H108</f>
        <v>-36071800</v>
      </c>
      <c r="O108" s="137">
        <f>'NSE OI Data'!H108-'NSE OI Data'!I108</f>
        <v>36017800</v>
      </c>
      <c r="P108" s="137">
        <f>'NSE OI Data'!I108-'NSE OI Data'!J108</f>
        <v>96000</v>
      </c>
      <c r="Q108" s="137">
        <f>'NSE OI Data'!J108-'NSE OI Data'!K108</f>
        <v>-120000</v>
      </c>
      <c r="S108" s="147">
        <f>('NSE OI Data'!G108/'NSE OI Data'!B108)*100</f>
        <v>8.9939989806801144</v>
      </c>
      <c r="T108" s="147">
        <f>('NSE OI Data'!H108/'NSE OI Data'!C108)*100</f>
        <v>21.330367701767145</v>
      </c>
      <c r="U108" s="147">
        <f>('NSE OI Data'!I108/'NSE OI Data'!D108)*100</f>
        <v>9.0299989766001154</v>
      </c>
      <c r="V108" s="147">
        <f>('NSE OI Data'!J108/'NSE OI Data'!E108)*100</f>
        <v>8.9659989838534493</v>
      </c>
      <c r="W108" s="147">
        <f>('NSE OI Data'!K108/'NSE OI Data'!F108)*100</f>
        <v>9.0459989747867819</v>
      </c>
      <c r="X108" s="137" t="str">
        <f t="shared" si="12"/>
        <v>N</v>
      </c>
      <c r="Y108" s="137" t="str">
        <f t="shared" si="13"/>
        <v>Y</v>
      </c>
      <c r="Z108" s="137" t="str">
        <f t="shared" si="14"/>
        <v>Y</v>
      </c>
      <c r="AA108" s="137" t="str">
        <f t="shared" si="15"/>
        <v>N</v>
      </c>
    </row>
    <row r="109" spans="1:27" x14ac:dyDescent="0.3">
      <c r="A109" s="137" t="str">
        <f>'NSE All Day'!A109</f>
        <v>PETRONET</v>
      </c>
      <c r="C109" s="137" t="str">
        <f>IF('NSE OI Data'!G109&gt;='NSE OI Data'!H109,"Y","N")</f>
        <v>Y</v>
      </c>
      <c r="D109" s="137" t="str">
        <f>IF('NSE OI Data'!H109&gt;='NSE OI Data'!I109,"Y","N")</f>
        <v>N</v>
      </c>
      <c r="E109" s="137" t="str">
        <f>IF('NSE OI Data'!I109&gt;='NSE OI Data'!J109,"Y","N")</f>
        <v>Y</v>
      </c>
      <c r="F109" s="137" t="str">
        <f>IF('NSE OI Data'!J109&gt;='NSE OI Data'!K109,"Y","N")</f>
        <v>Y</v>
      </c>
      <c r="G109" s="139">
        <f>('NSE OI Data'!G109-'NSE OI Data'!H109)/'NSE OI Data'!H109*100</f>
        <v>1596.3665803108809</v>
      </c>
      <c r="H109" s="139">
        <f>('NSE OI Data'!H109-'NSE OI Data'!I109)/'NSE OI Data'!I109*100</f>
        <v>-93.632517052812176</v>
      </c>
      <c r="I109" s="139">
        <f>('NSE OI Data'!I109-'NSE OI Data'!J109)/'NSE OI Data'!J109*100</f>
        <v>2.0349595617010174</v>
      </c>
      <c r="J109" s="139">
        <f>('NSE OI Data'!J109-'NSE OI Data'!K109)/'NSE OI Data'!K109*100</f>
        <v>1.6980631467232685</v>
      </c>
      <c r="K109" s="137" t="str">
        <f t="shared" si="9"/>
        <v>Y</v>
      </c>
      <c r="L109" s="137" t="str">
        <f t="shared" si="10"/>
        <v>N</v>
      </c>
      <c r="M109" s="137" t="str">
        <f t="shared" si="11"/>
        <v>Y</v>
      </c>
      <c r="N109" s="137">
        <f>'NSE OI Data'!G109-'NSE OI Data'!H109</f>
        <v>49295800</v>
      </c>
      <c r="O109" s="137">
        <f>'NSE OI Data'!H109-'NSE OI Data'!I109</f>
        <v>-45408400</v>
      </c>
      <c r="P109" s="137">
        <f>'NSE OI Data'!I109-'NSE OI Data'!J109</f>
        <v>967200</v>
      </c>
      <c r="Q109" s="137">
        <f>'NSE OI Data'!J109-'NSE OI Data'!K109</f>
        <v>793600</v>
      </c>
      <c r="S109" s="147">
        <f>('NSE OI Data'!G109/'NSE OI Data'!B109)*100</f>
        <v>22.544442921219741</v>
      </c>
      <c r="T109" s="147">
        <f>('NSE OI Data'!H109/'NSE OI Data'!C109)*100</f>
        <v>10.125025374041488</v>
      </c>
      <c r="U109" s="147">
        <f>('NSE OI Data'!I109/'NSE OI Data'!D109)*100</f>
        <v>20.871420585842205</v>
      </c>
      <c r="V109" s="147">
        <f>('NSE OI Data'!J109/'NSE OI Data'!E109)*100</f>
        <v>20.45516622488703</v>
      </c>
      <c r="W109" s="147">
        <f>('NSE OI Data'!K109/'NSE OI Data'!F109)*100</f>
        <v>20.113624185128938</v>
      </c>
      <c r="X109" s="137" t="str">
        <f t="shared" si="12"/>
        <v>Y</v>
      </c>
      <c r="Y109" s="137" t="str">
        <f t="shared" si="13"/>
        <v>N</v>
      </c>
      <c r="Z109" s="137" t="str">
        <f t="shared" si="14"/>
        <v>Y</v>
      </c>
      <c r="AA109" s="137" t="str">
        <f t="shared" si="15"/>
        <v>Y</v>
      </c>
    </row>
    <row r="110" spans="1:27" x14ac:dyDescent="0.3">
      <c r="A110" s="137" t="str">
        <f>'NSE All Day'!A110</f>
        <v>PFC</v>
      </c>
      <c r="C110" s="137" t="str">
        <f>IF('NSE OI Data'!G110&gt;='NSE OI Data'!H110,"Y","N")</f>
        <v>N</v>
      </c>
      <c r="D110" s="137" t="str">
        <f>IF('NSE OI Data'!H110&gt;='NSE OI Data'!I110,"Y","N")</f>
        <v>Y</v>
      </c>
      <c r="E110" s="137" t="str">
        <f>IF('NSE OI Data'!I110&gt;='NSE OI Data'!J110,"Y","N")</f>
        <v>Y</v>
      </c>
      <c r="F110" s="137" t="str">
        <f>IF('NSE OI Data'!J110&gt;='NSE OI Data'!K110,"Y","N")</f>
        <v>Y</v>
      </c>
      <c r="G110" s="139">
        <f>('NSE OI Data'!G110-'NSE OI Data'!H110)/'NSE OI Data'!H110*100</f>
        <v>-95.52436622621201</v>
      </c>
      <c r="H110" s="139">
        <f>('NSE OI Data'!H110-'NSE OI Data'!I110)/'NSE OI Data'!I110*100</f>
        <v>2348.0448493342678</v>
      </c>
      <c r="I110" s="139">
        <f>('NSE OI Data'!I110-'NSE OI Data'!J110)/'NSE OI Data'!J110*100</f>
        <v>1.2595352137661877</v>
      </c>
      <c r="J110" s="139">
        <f>('NSE OI Data'!J110-'NSE OI Data'!K110)/'NSE OI Data'!K110*100</f>
        <v>3.2606704524638217</v>
      </c>
      <c r="K110" s="137" t="str">
        <f t="shared" si="9"/>
        <v>N</v>
      </c>
      <c r="L110" s="137" t="str">
        <f t="shared" si="10"/>
        <v>Y</v>
      </c>
      <c r="M110" s="137" t="str">
        <f t="shared" si="11"/>
        <v>N</v>
      </c>
      <c r="N110" s="137">
        <f>'NSE OI Data'!G110-'NSE OI Data'!H110</f>
        <v>-66740200</v>
      </c>
      <c r="O110" s="137">
        <f>'NSE OI Data'!H110-'NSE OI Data'!I110</f>
        <v>67013200</v>
      </c>
      <c r="P110" s="137">
        <f>'NSE OI Data'!I110-'NSE OI Data'!J110</f>
        <v>35500</v>
      </c>
      <c r="Q110" s="137">
        <f>'NSE OI Data'!J110-'NSE OI Data'!K110</f>
        <v>89000</v>
      </c>
      <c r="S110" s="147">
        <f>('NSE OI Data'!G110/'NSE OI Data'!B110)*100</f>
        <v>10.252899723001208</v>
      </c>
      <c r="T110" s="147">
        <f>('NSE OI Data'!H110/'NSE OI Data'!C110)*100</f>
        <v>51.505354246637737</v>
      </c>
      <c r="U110" s="147">
        <f>('NSE OI Data'!I110/'NSE OI Data'!D110)*100</f>
        <v>9.3577792802831627</v>
      </c>
      <c r="V110" s="147">
        <f>('NSE OI Data'!J110/'NSE OI Data'!E110)*100</f>
        <v>9.241380834435212</v>
      </c>
      <c r="W110" s="147">
        <f>('NSE OI Data'!K110/'NSE OI Data'!F110)*100</f>
        <v>8.9495650124502077</v>
      </c>
      <c r="X110" s="137" t="str">
        <f t="shared" si="12"/>
        <v>N</v>
      </c>
      <c r="Y110" s="137" t="str">
        <f t="shared" si="13"/>
        <v>Y</v>
      </c>
      <c r="Z110" s="137" t="str">
        <f t="shared" si="14"/>
        <v>Y</v>
      </c>
      <c r="AA110" s="137" t="str">
        <f t="shared" si="15"/>
        <v>Y</v>
      </c>
    </row>
    <row r="111" spans="1:27" x14ac:dyDescent="0.3">
      <c r="A111" s="137" t="str">
        <f>'NSE All Day'!A111</f>
        <v>PIDILITIND</v>
      </c>
      <c r="C111" s="137" t="str">
        <f>IF('NSE OI Data'!G111&gt;='NSE OI Data'!H111,"Y","N")</f>
        <v>Y</v>
      </c>
      <c r="D111" s="137" t="str">
        <f>IF('NSE OI Data'!H111&gt;='NSE OI Data'!I111,"Y","N")</f>
        <v>N</v>
      </c>
      <c r="E111" s="137" t="str">
        <f>IF('NSE OI Data'!I111&gt;='NSE OI Data'!J111,"Y","N")</f>
        <v>Y</v>
      </c>
      <c r="F111" s="137" t="str">
        <f>IF('NSE OI Data'!J111&gt;='NSE OI Data'!K111,"Y","N")</f>
        <v>Y</v>
      </c>
      <c r="G111" s="139">
        <f>('NSE OI Data'!G111-'NSE OI Data'!H111)/'NSE OI Data'!H111*100</f>
        <v>102.09758155230597</v>
      </c>
      <c r="H111" s="139">
        <f>('NSE OI Data'!H111-'NSE OI Data'!I111)/'NSE OI Data'!I111*100</f>
        <v>-49.736029344207836</v>
      </c>
      <c r="I111" s="139">
        <f>('NSE OI Data'!I111-'NSE OI Data'!J111)/'NSE OI Data'!J111*100</f>
        <v>0.99976872407068484</v>
      </c>
      <c r="J111" s="139">
        <f>('NSE OI Data'!J111-'NSE OI Data'!K111)/'NSE OI Data'!K111*100</f>
        <v>2.1546242605966563</v>
      </c>
      <c r="K111" s="137" t="str">
        <f t="shared" si="9"/>
        <v>Y</v>
      </c>
      <c r="L111" s="137" t="str">
        <f t="shared" si="10"/>
        <v>N</v>
      </c>
      <c r="M111" s="137" t="str">
        <f t="shared" si="11"/>
        <v>N</v>
      </c>
      <c r="N111" s="137">
        <f>'NSE OI Data'!G111-'NSE OI Data'!H111</f>
        <v>36305900</v>
      </c>
      <c r="O111" s="137">
        <f>'NSE OI Data'!H111-'NSE OI Data'!I111</f>
        <v>-35186500</v>
      </c>
      <c r="P111" s="137">
        <f>'NSE OI Data'!I111-'NSE OI Data'!J111</f>
        <v>700300</v>
      </c>
      <c r="Q111" s="137">
        <f>'NSE OI Data'!J111-'NSE OI Data'!K111</f>
        <v>1477400</v>
      </c>
      <c r="S111" s="147">
        <f>('NSE OI Data'!G111/'NSE OI Data'!B111)*100</f>
        <v>52.978774557352267</v>
      </c>
      <c r="T111" s="147">
        <f>('NSE OI Data'!H111/'NSE OI Data'!C111)*100</f>
        <v>6.9842792124077375</v>
      </c>
      <c r="U111" s="147">
        <f>('NSE OI Data'!I111/'NSE OI Data'!D111)*100</f>
        <v>52.153564823118096</v>
      </c>
      <c r="V111" s="147">
        <f>('NSE OI Data'!J111/'NSE OI Data'!E111)*100</f>
        <v>51.637311136425048</v>
      </c>
      <c r="W111" s="147">
        <f>('NSE OI Data'!K111/'NSE OI Data'!F111)*100</f>
        <v>50.54818762261624</v>
      </c>
      <c r="X111" s="137" t="str">
        <f t="shared" si="12"/>
        <v>Y</v>
      </c>
      <c r="Y111" s="137" t="str">
        <f t="shared" si="13"/>
        <v>N</v>
      </c>
      <c r="Z111" s="137" t="str">
        <f t="shared" si="14"/>
        <v>Y</v>
      </c>
      <c r="AA111" s="137" t="str">
        <f t="shared" si="15"/>
        <v>Y</v>
      </c>
    </row>
    <row r="112" spans="1:27" x14ac:dyDescent="0.3">
      <c r="A112" s="137" t="str">
        <f>'NSE All Day'!A112</f>
        <v>PNB</v>
      </c>
      <c r="C112" s="137" t="str">
        <f>IF('NSE OI Data'!G112&gt;='NSE OI Data'!H112,"Y","N")</f>
        <v>Y</v>
      </c>
      <c r="D112" s="137" t="str">
        <f>IF('NSE OI Data'!H112&gt;='NSE OI Data'!I112,"Y","N")</f>
        <v>N</v>
      </c>
      <c r="E112" s="137" t="str">
        <f>IF('NSE OI Data'!I112&gt;='NSE OI Data'!J112,"Y","N")</f>
        <v>Y</v>
      </c>
      <c r="F112" s="137" t="str">
        <f>IF('NSE OI Data'!J112&gt;='NSE OI Data'!K112,"Y","N")</f>
        <v>N</v>
      </c>
      <c r="G112" s="139">
        <f>('NSE OI Data'!G112-'NSE OI Data'!H112)/'NSE OI Data'!H112*100</f>
        <v>964.2527511537096</v>
      </c>
      <c r="H112" s="139">
        <f>('NSE OI Data'!H112-'NSE OI Data'!I112)/'NSE OI Data'!I112*100</f>
        <v>-90.58489304812835</v>
      </c>
      <c r="I112" s="139">
        <f>('NSE OI Data'!I112-'NSE OI Data'!J112)/'NSE OI Data'!J112*100</f>
        <v>0.69553511330491358</v>
      </c>
      <c r="J112" s="139">
        <f>('NSE OI Data'!J112-'NSE OI Data'!K112)/'NSE OI Data'!K112*100</f>
        <v>-1.1217049915872124E-2</v>
      </c>
      <c r="K112" s="137" t="str">
        <f t="shared" si="9"/>
        <v>Y</v>
      </c>
      <c r="L112" s="137" t="str">
        <f t="shared" si="10"/>
        <v>N</v>
      </c>
      <c r="M112" s="137" t="str">
        <f t="shared" si="11"/>
        <v>Y</v>
      </c>
      <c r="N112" s="137">
        <f>'NSE OI Data'!G112-'NSE OI Data'!H112</f>
        <v>32595600</v>
      </c>
      <c r="O112" s="137">
        <f>'NSE OI Data'!H112-'NSE OI Data'!I112</f>
        <v>-32523600</v>
      </c>
      <c r="P112" s="137">
        <f>'NSE OI Data'!I112-'NSE OI Data'!J112</f>
        <v>248000</v>
      </c>
      <c r="Q112" s="137">
        <f>'NSE OI Data'!J112-'NSE OI Data'!K112</f>
        <v>-4000</v>
      </c>
      <c r="S112" s="147">
        <f>('NSE OI Data'!G112/'NSE OI Data'!B112)*100</f>
        <v>7.0659850659612138</v>
      </c>
      <c r="T112" s="147">
        <f>('NSE OI Data'!H112/'NSE OI Data'!C112)*100</f>
        <v>80.818629310882756</v>
      </c>
      <c r="U112" s="147">
        <f>('NSE OI Data'!I112/'NSE OI Data'!D112)*100</f>
        <v>7.0518436682308048</v>
      </c>
      <c r="V112" s="147">
        <f>('NSE OI Data'!J112/'NSE OI Data'!E112)*100</f>
        <v>7.0031344093816177</v>
      </c>
      <c r="W112" s="147">
        <f>('NSE OI Data'!K112/'NSE OI Data'!F112)*100</f>
        <v>7.003920042588863</v>
      </c>
      <c r="X112" s="137" t="str">
        <f t="shared" si="12"/>
        <v>N</v>
      </c>
      <c r="Y112" s="137" t="str">
        <f t="shared" si="13"/>
        <v>Y</v>
      </c>
      <c r="Z112" s="137" t="str">
        <f t="shared" si="14"/>
        <v>Y</v>
      </c>
      <c r="AA112" s="137" t="str">
        <f t="shared" si="15"/>
        <v>N</v>
      </c>
    </row>
    <row r="113" spans="1:27" x14ac:dyDescent="0.3">
      <c r="A113" s="137" t="str">
        <f>'NSE All Day'!A113</f>
        <v>POWERGRID</v>
      </c>
      <c r="C113" s="137" t="str">
        <f>IF('NSE OI Data'!G113&gt;='NSE OI Data'!H113,"Y","N")</f>
        <v>Y</v>
      </c>
      <c r="D113" s="137" t="str">
        <f>IF('NSE OI Data'!H113&gt;='NSE OI Data'!I113,"Y","N")</f>
        <v>N</v>
      </c>
      <c r="E113" s="137" t="str">
        <f>IF('NSE OI Data'!I113&gt;='NSE OI Data'!J113,"Y","N")</f>
        <v>Y</v>
      </c>
      <c r="F113" s="137" t="str">
        <f>IF('NSE OI Data'!J113&gt;='NSE OI Data'!K113,"Y","N")</f>
        <v>Y</v>
      </c>
      <c r="G113" s="139">
        <f>('NSE OI Data'!G113-'NSE OI Data'!H113)/'NSE OI Data'!H113*100</f>
        <v>423.38177014531044</v>
      </c>
      <c r="H113" s="139">
        <f>('NSE OI Data'!H113-'NSE OI Data'!I113)/'NSE OI Data'!I113*100</f>
        <v>-81.976190476190482</v>
      </c>
      <c r="I113" s="139">
        <f>('NSE OI Data'!I113-'NSE OI Data'!J113)/'NSE OI Data'!J113*100</f>
        <v>4.0634291377601581</v>
      </c>
      <c r="J113" s="139">
        <f>('NSE OI Data'!J113-'NSE OI Data'!K113)/'NSE OI Data'!K113*100</f>
        <v>17.462165308498253</v>
      </c>
      <c r="K113" s="137" t="str">
        <f t="shared" si="9"/>
        <v>Y</v>
      </c>
      <c r="L113" s="137" t="str">
        <f t="shared" si="10"/>
        <v>N</v>
      </c>
      <c r="M113" s="137" t="str">
        <f t="shared" si="11"/>
        <v>N</v>
      </c>
      <c r="N113" s="137">
        <f>'NSE OI Data'!G113-'NSE OI Data'!H113</f>
        <v>2564000</v>
      </c>
      <c r="O113" s="137">
        <f>'NSE OI Data'!H113-'NSE OI Data'!I113</f>
        <v>-2754400</v>
      </c>
      <c r="P113" s="137">
        <f>'NSE OI Data'!I113-'NSE OI Data'!J113</f>
        <v>131200</v>
      </c>
      <c r="Q113" s="137">
        <f>'NSE OI Data'!J113-'NSE OI Data'!K113</f>
        <v>480000</v>
      </c>
      <c r="S113" s="147">
        <f>('NSE OI Data'!G113/'NSE OI Data'!B113)*100</f>
        <v>75.778821282621578</v>
      </c>
      <c r="T113" s="147">
        <f>('NSE OI Data'!H113/'NSE OI Data'!C113)*100</f>
        <v>2.2418134938515228</v>
      </c>
      <c r="U113" s="147">
        <f>('NSE OI Data'!I113/'NSE OI Data'!D113)*100</f>
        <v>80.330905953309099</v>
      </c>
      <c r="V113" s="147">
        <f>('NSE OI Data'!J113/'NSE OI Data'!E113)*100</f>
        <v>77.194175339894173</v>
      </c>
      <c r="W113" s="147">
        <f>('NSE OI Data'!K113/'NSE OI Data'!F113)*100</f>
        <v>65.718331632278577</v>
      </c>
      <c r="X113" s="137" t="str">
        <f t="shared" si="12"/>
        <v>Y</v>
      </c>
      <c r="Y113" s="137" t="str">
        <f t="shared" si="13"/>
        <v>N</v>
      </c>
      <c r="Z113" s="137" t="str">
        <f t="shared" si="14"/>
        <v>Y</v>
      </c>
      <c r="AA113" s="137" t="str">
        <f t="shared" si="15"/>
        <v>Y</v>
      </c>
    </row>
    <row r="114" spans="1:27" x14ac:dyDescent="0.3">
      <c r="A114" s="137" t="str">
        <f>'NSE All Day'!A114</f>
        <v>PVR</v>
      </c>
      <c r="C114" s="137" t="str">
        <f>IF('NSE OI Data'!G114&gt;='NSE OI Data'!H114,"Y","N")</f>
        <v>N</v>
      </c>
      <c r="D114" s="137" t="str">
        <f>IF('NSE OI Data'!H114&gt;='NSE OI Data'!I114,"Y","N")</f>
        <v>Y</v>
      </c>
      <c r="E114" s="137" t="str">
        <f>IF('NSE OI Data'!I114&gt;='NSE OI Data'!J114,"Y","N")</f>
        <v>Y</v>
      </c>
      <c r="F114" s="137" t="str">
        <f>IF('NSE OI Data'!J114&gt;='NSE OI Data'!K114,"Y","N")</f>
        <v>Y</v>
      </c>
      <c r="G114" s="139">
        <f>('NSE OI Data'!G114-'NSE OI Data'!H114)/'NSE OI Data'!H114*100</f>
        <v>-98.08105614053018</v>
      </c>
      <c r="H114" s="139">
        <f>('NSE OI Data'!H114-'NSE OI Data'!I114)/'NSE OI Data'!I114*100</f>
        <v>5224.631882202305</v>
      </c>
      <c r="I114" s="139">
        <f>('NSE OI Data'!I114-'NSE OI Data'!J114)/'NSE OI Data'!J114*100</f>
        <v>6.9863013698630141</v>
      </c>
      <c r="J114" s="139">
        <f>('NSE OI Data'!J114-'NSE OI Data'!K114)/'NSE OI Data'!K114*100</f>
        <v>0.27472527472527475</v>
      </c>
      <c r="K114" s="137" t="str">
        <f t="shared" si="9"/>
        <v>N</v>
      </c>
      <c r="L114" s="137" t="str">
        <f t="shared" si="10"/>
        <v>Y</v>
      </c>
      <c r="M114" s="137" t="str">
        <f t="shared" si="11"/>
        <v>Y</v>
      </c>
      <c r="N114" s="137">
        <f>'NSE OI Data'!G114-'NSE OI Data'!H114</f>
        <v>-32629900</v>
      </c>
      <c r="O114" s="137">
        <f>'NSE OI Data'!H114-'NSE OI Data'!I114</f>
        <v>32643500</v>
      </c>
      <c r="P114" s="137">
        <f>'NSE OI Data'!I114-'NSE OI Data'!J114</f>
        <v>40800</v>
      </c>
      <c r="Q114" s="137">
        <f>'NSE OI Data'!J114-'NSE OI Data'!K114</f>
        <v>1600</v>
      </c>
      <c r="S114" s="147">
        <f>('NSE OI Data'!G114/'NSE OI Data'!B114)*100</f>
        <v>2.36323271874969</v>
      </c>
      <c r="T114" s="147">
        <f>('NSE OI Data'!H114/'NSE OI Data'!C114)*100</f>
        <v>68.052406098682667</v>
      </c>
      <c r="U114" s="147">
        <f>('NSE OI Data'!I114/'NSE OI Data'!D114)*100</f>
        <v>2.312888162084596</v>
      </c>
      <c r="V114" s="147">
        <f>('NSE OI Data'!J114/'NSE OI Data'!E114)*100</f>
        <v>2.1618544920893155</v>
      </c>
      <c r="W114" s="147">
        <f>('NSE OI Data'!K114/'NSE OI Data'!F114)*100</f>
        <v>2.1559316030698925</v>
      </c>
      <c r="X114" s="137" t="str">
        <f t="shared" si="12"/>
        <v>N</v>
      </c>
      <c r="Y114" s="137" t="str">
        <f t="shared" si="13"/>
        <v>Y</v>
      </c>
      <c r="Z114" s="137" t="str">
        <f t="shared" si="14"/>
        <v>Y</v>
      </c>
      <c r="AA114" s="137" t="str">
        <f t="shared" si="15"/>
        <v>Y</v>
      </c>
    </row>
    <row r="115" spans="1:27" x14ac:dyDescent="0.3">
      <c r="A115" s="137" t="str">
        <f>'NSE All Day'!A115</f>
        <v>RAMCOCEM</v>
      </c>
      <c r="C115" s="137" t="str">
        <f>IF('NSE OI Data'!G115&gt;='NSE OI Data'!H115,"Y","N")</f>
        <v>Y</v>
      </c>
      <c r="D115" s="137" t="str">
        <f>IF('NSE OI Data'!H115&gt;='NSE OI Data'!I115,"Y","N")</f>
        <v>N</v>
      </c>
      <c r="E115" s="137" t="str">
        <f>IF('NSE OI Data'!I115&gt;='NSE OI Data'!J115,"Y","N")</f>
        <v>Y</v>
      </c>
      <c r="F115" s="137" t="str">
        <f>IF('NSE OI Data'!J115&gt;='NSE OI Data'!K115,"Y","N")</f>
        <v>N</v>
      </c>
      <c r="G115" s="139">
        <f>('NSE OI Data'!G115-'NSE OI Data'!H115)/'NSE OI Data'!H115*100</f>
        <v>0.11001305239604697</v>
      </c>
      <c r="H115" s="139">
        <f>('NSE OI Data'!H115-'NSE OI Data'!I115)/'NSE OI Data'!I115*100</f>
        <v>-3.0949505657161271</v>
      </c>
      <c r="I115" s="139">
        <f>('NSE OI Data'!I115-'NSE OI Data'!J115)/'NSE OI Data'!J115*100</f>
        <v>2.2585403559341346</v>
      </c>
      <c r="J115" s="139">
        <f>('NSE OI Data'!J115-'NSE OI Data'!K115)/'NSE OI Data'!K115*100</f>
        <v>-3.4585379776189513</v>
      </c>
      <c r="K115" s="137" t="str">
        <f t="shared" si="9"/>
        <v>Y</v>
      </c>
      <c r="L115" s="137" t="str">
        <f t="shared" si="10"/>
        <v>N</v>
      </c>
      <c r="M115" s="137" t="str">
        <f t="shared" si="11"/>
        <v>Y</v>
      </c>
      <c r="N115" s="137">
        <f>'NSE OI Data'!G115-'NSE OI Data'!H115</f>
        <v>35400</v>
      </c>
      <c r="O115" s="137">
        <f>'NSE OI Data'!H115-'NSE OI Data'!I115</f>
        <v>-1027700</v>
      </c>
      <c r="P115" s="137">
        <f>'NSE OI Data'!I115-'NSE OI Data'!J115</f>
        <v>733400</v>
      </c>
      <c r="Q115" s="137">
        <f>'NSE OI Data'!J115-'NSE OI Data'!K115</f>
        <v>-1163300</v>
      </c>
      <c r="S115" s="147">
        <f>('NSE OI Data'!G115/'NSE OI Data'!B115)*100</f>
        <v>65.894541609258795</v>
      </c>
      <c r="T115" s="147">
        <f>('NSE OI Data'!H115/'NSE OI Data'!C115)*100</f>
        <v>17.199709970705758</v>
      </c>
      <c r="U115" s="147">
        <f>('NSE OI Data'!I115/'NSE OI Data'!D115)*100</f>
        <v>67.924353850092345</v>
      </c>
      <c r="V115" s="147">
        <f>('NSE OI Data'!J115/'NSE OI Data'!E115)*100</f>
        <v>66.424137889770535</v>
      </c>
      <c r="W115" s="147">
        <f>('NSE OI Data'!K115/'NSE OI Data'!F115)*100</f>
        <v>68.803741416689476</v>
      </c>
      <c r="X115" s="137" t="str">
        <f t="shared" si="12"/>
        <v>Y</v>
      </c>
      <c r="Y115" s="137" t="str">
        <f t="shared" si="13"/>
        <v>N</v>
      </c>
      <c r="Z115" s="137" t="str">
        <f t="shared" si="14"/>
        <v>Y</v>
      </c>
      <c r="AA115" s="137" t="str">
        <f t="shared" si="15"/>
        <v>N</v>
      </c>
    </row>
    <row r="116" spans="1:27" x14ac:dyDescent="0.3">
      <c r="A116" s="137" t="str">
        <f>'NSE All Day'!A116</f>
        <v>RBLBANK</v>
      </c>
      <c r="C116" s="137" t="str">
        <f>IF('NSE OI Data'!G116&gt;='NSE OI Data'!H116,"Y","N")</f>
        <v>N</v>
      </c>
      <c r="D116" s="137" t="str">
        <f>IF('NSE OI Data'!H116&gt;='NSE OI Data'!I116,"Y","N")</f>
        <v>Y</v>
      </c>
      <c r="E116" s="137" t="str">
        <f>IF('NSE OI Data'!I116&gt;='NSE OI Data'!J116,"Y","N")</f>
        <v>N</v>
      </c>
      <c r="F116" s="137" t="str">
        <f>IF('NSE OI Data'!J116&gt;='NSE OI Data'!K116,"Y","N")</f>
        <v>Y</v>
      </c>
      <c r="G116" s="139">
        <f>('NSE OI Data'!G116-'NSE OI Data'!H116)/'NSE OI Data'!H116*100</f>
        <v>-47.781743146881588</v>
      </c>
      <c r="H116" s="139">
        <f>('NSE OI Data'!H116-'NSE OI Data'!I116)/'NSE OI Data'!I116*100</f>
        <v>86.628371825180338</v>
      </c>
      <c r="I116" s="139">
        <f>('NSE OI Data'!I116-'NSE OI Data'!J116)/'NSE OI Data'!J116*100</f>
        <v>-0.27203482045701849</v>
      </c>
      <c r="J116" s="139">
        <f>('NSE OI Data'!J116-'NSE OI Data'!K116)/'NSE OI Data'!K116*100</f>
        <v>5.2290076335877869</v>
      </c>
      <c r="K116" s="137" t="str">
        <f t="shared" si="9"/>
        <v>N</v>
      </c>
      <c r="L116" s="137" t="str">
        <f t="shared" si="10"/>
        <v>Y</v>
      </c>
      <c r="M116" s="137" t="str">
        <f t="shared" si="11"/>
        <v>N</v>
      </c>
      <c r="N116" s="137">
        <f>'NSE OI Data'!G116-'NSE OI Data'!H116</f>
        <v>-29422165</v>
      </c>
      <c r="O116" s="137">
        <f>'NSE OI Data'!H116-'NSE OI Data'!I116</f>
        <v>28582165</v>
      </c>
      <c r="P116" s="137">
        <f>'NSE OI Data'!I116-'NSE OI Data'!J116</f>
        <v>-90000</v>
      </c>
      <c r="Q116" s="137">
        <f>'NSE OI Data'!J116-'NSE OI Data'!K116</f>
        <v>1644000</v>
      </c>
      <c r="S116" s="147">
        <f>('NSE OI Data'!G116/'NSE OI Data'!B116)*100</f>
        <v>17.186881546338274</v>
      </c>
      <c r="T116" s="147">
        <f>('NSE OI Data'!H116/'NSE OI Data'!C116)*100</f>
        <v>9.8516502653112425</v>
      </c>
      <c r="U116" s="147">
        <f>('NSE OI Data'!I116/'NSE OI Data'!D116)*100</f>
        <v>17.635876399200253</v>
      </c>
      <c r="V116" s="147">
        <f>('NSE OI Data'!J116/'NSE OI Data'!E116)*100</f>
        <v>17.683982990578322</v>
      </c>
      <c r="W116" s="147">
        <f>('NSE OI Data'!K116/'NSE OI Data'!F116)*100</f>
        <v>16.80523592140559</v>
      </c>
      <c r="X116" s="137" t="str">
        <f t="shared" si="12"/>
        <v>Y</v>
      </c>
      <c r="Y116" s="137" t="str">
        <f t="shared" si="13"/>
        <v>N</v>
      </c>
      <c r="Z116" s="137" t="str">
        <f t="shared" si="14"/>
        <v>N</v>
      </c>
      <c r="AA116" s="137" t="str">
        <f t="shared" si="15"/>
        <v>Y</v>
      </c>
    </row>
    <row r="117" spans="1:27" x14ac:dyDescent="0.3">
      <c r="A117" s="137" t="str">
        <f>'NSE All Day'!A117</f>
        <v>RECLTD</v>
      </c>
      <c r="C117" s="137" t="str">
        <f>IF('NSE OI Data'!G117&gt;='NSE OI Data'!H117,"Y","N")</f>
        <v>N</v>
      </c>
      <c r="D117" s="137" t="str">
        <f>IF('NSE OI Data'!H117&gt;='NSE OI Data'!I117,"Y","N")</f>
        <v>Y</v>
      </c>
      <c r="E117" s="137" t="str">
        <f>IF('NSE OI Data'!I117&gt;='NSE OI Data'!J117,"Y","N")</f>
        <v>N</v>
      </c>
      <c r="F117" s="137" t="str">
        <f>IF('NSE OI Data'!J117&gt;='NSE OI Data'!K117,"Y","N")</f>
        <v>Y</v>
      </c>
      <c r="G117" s="139">
        <f>('NSE OI Data'!G117-'NSE OI Data'!H117)/'NSE OI Data'!H117*100</f>
        <v>-27.134084245005518</v>
      </c>
      <c r="H117" s="139">
        <f>('NSE OI Data'!H117-'NSE OI Data'!I117)/'NSE OI Data'!I117*100</f>
        <v>40.218609762910503</v>
      </c>
      <c r="I117" s="139">
        <f>('NSE OI Data'!I117-'NSE OI Data'!J117)/'NSE OI Data'!J117*100</f>
        <v>-2.4203566419555198</v>
      </c>
      <c r="J117" s="139">
        <f>('NSE OI Data'!J117-'NSE OI Data'!K117)/'NSE OI Data'!K117*100</f>
        <v>3.66213330896342</v>
      </c>
      <c r="K117" s="137" t="str">
        <f t="shared" si="9"/>
        <v>N</v>
      </c>
      <c r="L117" s="137" t="str">
        <f t="shared" si="10"/>
        <v>Y</v>
      </c>
      <c r="M117" s="137" t="str">
        <f t="shared" si="11"/>
        <v>N</v>
      </c>
      <c r="N117" s="137">
        <f>'NSE OI Data'!G117-'NSE OI Data'!H117</f>
        <v>-23393705</v>
      </c>
      <c r="O117" s="137">
        <f>'NSE OI Data'!H117-'NSE OI Data'!I117</f>
        <v>24728925</v>
      </c>
      <c r="P117" s="137">
        <f>'NSE OI Data'!I117-'NSE OI Data'!J117</f>
        <v>-1525100</v>
      </c>
      <c r="Q117" s="137">
        <f>'NSE OI Data'!J117-'NSE OI Data'!K117</f>
        <v>2226040</v>
      </c>
      <c r="S117" s="147">
        <f>('NSE OI Data'!G117/'NSE OI Data'!B117)*100</f>
        <v>10.050892222404544</v>
      </c>
      <c r="T117" s="147">
        <f>('NSE OI Data'!H117/'NSE OI Data'!C117)*100</f>
        <v>83.489529842656268</v>
      </c>
      <c r="U117" s="147">
        <f>('NSE OI Data'!I117/'NSE OI Data'!D117)*100</f>
        <v>9.8372686479703617</v>
      </c>
      <c r="V117" s="147">
        <f>('NSE OI Data'!J117/'NSE OI Data'!E117)*100</f>
        <v>10.081271369147075</v>
      </c>
      <c r="W117" s="147">
        <f>('NSE OI Data'!K117/'NSE OI Data'!F117)*100</f>
        <v>9.7251243509527221</v>
      </c>
      <c r="X117" s="137" t="str">
        <f t="shared" si="12"/>
        <v>N</v>
      </c>
      <c r="Y117" s="137" t="str">
        <f t="shared" si="13"/>
        <v>Y</v>
      </c>
      <c r="Z117" s="137" t="str">
        <f t="shared" si="14"/>
        <v>N</v>
      </c>
      <c r="AA117" s="137" t="str">
        <f t="shared" si="15"/>
        <v>Y</v>
      </c>
    </row>
    <row r="118" spans="1:27" x14ac:dyDescent="0.3">
      <c r="A118" s="137" t="str">
        <f>'NSE All Day'!A118</f>
        <v>RELIANCE</v>
      </c>
      <c r="C118" s="137" t="str">
        <f>IF('NSE OI Data'!G118&gt;='NSE OI Data'!H118,"Y","N")</f>
        <v>Y</v>
      </c>
      <c r="D118" s="137" t="str">
        <f>IF('NSE OI Data'!H118&gt;='NSE OI Data'!I118,"Y","N")</f>
        <v>N</v>
      </c>
      <c r="E118" s="137" t="str">
        <f>IF('NSE OI Data'!I118&gt;='NSE OI Data'!J118,"Y","N")</f>
        <v>N</v>
      </c>
      <c r="F118" s="137" t="str">
        <f>IF('NSE OI Data'!J118&gt;='NSE OI Data'!K118,"Y","N")</f>
        <v>N</v>
      </c>
      <c r="G118" s="139">
        <f>('NSE OI Data'!G118-'NSE OI Data'!H118)/'NSE OI Data'!H118*100</f>
        <v>2773.812031274932</v>
      </c>
      <c r="H118" s="139">
        <f>('NSE OI Data'!H118-'NSE OI Data'!I118)/'NSE OI Data'!I118*100</f>
        <v>-96.274986477731346</v>
      </c>
      <c r="I118" s="139">
        <f>('NSE OI Data'!I118-'NSE OI Data'!J118)/'NSE OI Data'!J118*100</f>
        <v>-3.4905866021132819</v>
      </c>
      <c r="J118" s="139">
        <f>('NSE OI Data'!J118-'NSE OI Data'!K118)/'NSE OI Data'!K118*100</f>
        <v>-2.4118534839874068</v>
      </c>
      <c r="K118" s="137" t="str">
        <f t="shared" si="9"/>
        <v>Y</v>
      </c>
      <c r="L118" s="137" t="str">
        <f t="shared" si="10"/>
        <v>N</v>
      </c>
      <c r="M118" s="137" t="str">
        <f t="shared" si="11"/>
        <v>N</v>
      </c>
      <c r="N118" s="137">
        <f>'NSE OI Data'!G118-'NSE OI Data'!H118</f>
        <v>86917400</v>
      </c>
      <c r="O118" s="137">
        <f>'NSE OI Data'!H118-'NSE OI Data'!I118</f>
        <v>-80987000</v>
      </c>
      <c r="P118" s="137">
        <f>'NSE OI Data'!I118-'NSE OI Data'!J118</f>
        <v>-3042500</v>
      </c>
      <c r="Q118" s="137">
        <f>'NSE OI Data'!J118-'NSE OI Data'!K118</f>
        <v>-2154200</v>
      </c>
      <c r="S118" s="147">
        <f>('NSE OI Data'!G118/'NSE OI Data'!B118)*100</f>
        <v>87.203965227802698</v>
      </c>
      <c r="T118" s="147">
        <f>('NSE OI Data'!H118/'NSE OI Data'!C118)*100</f>
        <v>4.2114761818744837</v>
      </c>
      <c r="U118" s="147">
        <f>('NSE OI Data'!I118/'NSE OI Data'!D118)*100</f>
        <v>81.461053214852683</v>
      </c>
      <c r="V118" s="147">
        <f>('NSE OI Data'!J118/'NSE OI Data'!E118)*100</f>
        <v>84.407365402799613</v>
      </c>
      <c r="W118" s="147">
        <f>('NSE OI Data'!K118/'NSE OI Data'!F118)*100</f>
        <v>86.493460954245876</v>
      </c>
      <c r="X118" s="137" t="str">
        <f t="shared" si="12"/>
        <v>Y</v>
      </c>
      <c r="Y118" s="137" t="str">
        <f t="shared" si="13"/>
        <v>N</v>
      </c>
      <c r="Z118" s="137" t="str">
        <f t="shared" si="14"/>
        <v>N</v>
      </c>
      <c r="AA118" s="137" t="str">
        <f t="shared" si="15"/>
        <v>N</v>
      </c>
    </row>
    <row r="119" spans="1:27" x14ac:dyDescent="0.3">
      <c r="A119" s="137" t="str">
        <f>'NSE All Day'!A119</f>
        <v>SAIL</v>
      </c>
      <c r="C119" s="137" t="str">
        <f>IF('NSE OI Data'!G119&gt;='NSE OI Data'!H119,"Y","N")</f>
        <v>N</v>
      </c>
      <c r="D119" s="137" t="str">
        <f>IF('NSE OI Data'!H119&gt;='NSE OI Data'!I119,"Y","N")</f>
        <v>Y</v>
      </c>
      <c r="E119" s="137" t="str">
        <f>IF('NSE OI Data'!I119&gt;='NSE OI Data'!J119,"Y","N")</f>
        <v>N</v>
      </c>
      <c r="F119" s="137" t="str">
        <f>IF('NSE OI Data'!J119&gt;='NSE OI Data'!K119,"Y","N")</f>
        <v>Y</v>
      </c>
      <c r="G119" s="139">
        <f>('NSE OI Data'!G119-'NSE OI Data'!H119)/'NSE OI Data'!H119*100</f>
        <v>-98.624439765961014</v>
      </c>
      <c r="H119" s="139">
        <f>('NSE OI Data'!H119-'NSE OI Data'!I119)/'NSE OI Data'!I119*100</f>
        <v>7149.3445692883897</v>
      </c>
      <c r="I119" s="139">
        <f>('NSE OI Data'!I119-'NSE OI Data'!J119)/'NSE OI Data'!J119*100</f>
        <v>-0.1635896237438654</v>
      </c>
      <c r="J119" s="139">
        <f>('NSE OI Data'!J119-'NSE OI Data'!K119)/'NSE OI Data'!K119*100</f>
        <v>1.9780743565300285</v>
      </c>
      <c r="K119" s="137" t="str">
        <f t="shared" si="9"/>
        <v>N</v>
      </c>
      <c r="L119" s="137" t="str">
        <f t="shared" si="10"/>
        <v>Y</v>
      </c>
      <c r="M119" s="137" t="str">
        <f t="shared" si="11"/>
        <v>N</v>
      </c>
      <c r="N119" s="137">
        <f>'NSE OI Data'!G119-'NSE OI Data'!H119</f>
        <v>-229074000</v>
      </c>
      <c r="O119" s="137">
        <f>'NSE OI Data'!H119-'NSE OI Data'!I119</f>
        <v>229065000</v>
      </c>
      <c r="P119" s="137">
        <f>'NSE OI Data'!I119-'NSE OI Data'!J119</f>
        <v>-5250</v>
      </c>
      <c r="Q119" s="137">
        <f>'NSE OI Data'!J119-'NSE OI Data'!K119</f>
        <v>62250</v>
      </c>
      <c r="S119" s="147">
        <f>('NSE OI Data'!G119/'NSE OI Data'!B119)*100</f>
        <v>4.2941332060280759</v>
      </c>
      <c r="T119" s="147">
        <f>('NSE OI Data'!H119/'NSE OI Data'!C119)*100</f>
        <v>31.097792564962823</v>
      </c>
      <c r="U119" s="147">
        <f>('NSE OI Data'!I119/'NSE OI Data'!D119)*100</f>
        <v>4.3062293559042111</v>
      </c>
      <c r="V119" s="147">
        <f>('NSE OI Data'!J119/'NSE OI Data'!E119)*100</f>
        <v>4.3132854433319574</v>
      </c>
      <c r="W119" s="147">
        <f>('NSE OI Data'!K119/'NSE OI Data'!F119)*100</f>
        <v>4.2296204066886869</v>
      </c>
      <c r="X119" s="137" t="str">
        <f t="shared" si="12"/>
        <v>N</v>
      </c>
      <c r="Y119" s="137" t="str">
        <f t="shared" si="13"/>
        <v>Y</v>
      </c>
      <c r="Z119" s="137" t="str">
        <f t="shared" si="14"/>
        <v>N</v>
      </c>
      <c r="AA119" s="137" t="str">
        <f t="shared" si="15"/>
        <v>Y</v>
      </c>
    </row>
    <row r="120" spans="1:27" x14ac:dyDescent="0.3">
      <c r="A120" s="137" t="str">
        <f>'NSE All Day'!A120</f>
        <v>SBIN</v>
      </c>
      <c r="C120" s="137" t="str">
        <f>IF('NSE OI Data'!G120&gt;='NSE OI Data'!H120,"Y","N")</f>
        <v>Y</v>
      </c>
      <c r="D120" s="137" t="str">
        <f>IF('NSE OI Data'!H120&gt;='NSE OI Data'!I120,"Y","N")</f>
        <v>N</v>
      </c>
      <c r="E120" s="137" t="str">
        <f>IF('NSE OI Data'!I120&gt;='NSE OI Data'!J120,"Y","N")</f>
        <v>Y</v>
      </c>
      <c r="F120" s="137" t="str">
        <f>IF('NSE OI Data'!J120&gt;='NSE OI Data'!K120,"Y","N")</f>
        <v>Y</v>
      </c>
      <c r="G120" s="139">
        <f>('NSE OI Data'!G120-'NSE OI Data'!H120)/'NSE OI Data'!H120*100</f>
        <v>157831.97278911565</v>
      </c>
      <c r="H120" s="139">
        <f>('NSE OI Data'!H120-'NSE OI Data'!I120)/'NSE OI Data'!I120*100</f>
        <v>-99.930784442979572</v>
      </c>
      <c r="I120" s="139">
        <f>('NSE OI Data'!I120-'NSE OI Data'!J120)/'NSE OI Data'!J120*100</f>
        <v>2.1534782728197235</v>
      </c>
      <c r="J120" s="139">
        <f>('NSE OI Data'!J120-'NSE OI Data'!K120)/'NSE OI Data'!K120*100</f>
        <v>1.6611481341771799</v>
      </c>
      <c r="K120" s="137" t="str">
        <f t="shared" si="9"/>
        <v>Y</v>
      </c>
      <c r="L120" s="137" t="str">
        <f t="shared" si="10"/>
        <v>N</v>
      </c>
      <c r="M120" s="137" t="str">
        <f t="shared" si="11"/>
        <v>Y</v>
      </c>
      <c r="N120" s="137">
        <f>'NSE OI Data'!G120-'NSE OI Data'!H120</f>
        <v>243613650</v>
      </c>
      <c r="O120" s="137">
        <f>'NSE OI Data'!H120-'NSE OI Data'!I120</f>
        <v>-222844650</v>
      </c>
      <c r="P120" s="137">
        <f>'NSE OI Data'!I120-'NSE OI Data'!J120</f>
        <v>4701000</v>
      </c>
      <c r="Q120" s="137">
        <f>'NSE OI Data'!J120-'NSE OI Data'!K120</f>
        <v>3567000</v>
      </c>
      <c r="S120" s="147">
        <f>('NSE OI Data'!G120/'NSE OI Data'!B120)*100</f>
        <v>32.637358829528942</v>
      </c>
      <c r="T120" s="147">
        <f>('NSE OI Data'!H120/'NSE OI Data'!C120)*100</f>
        <v>5.7120335727687541</v>
      </c>
      <c r="U120" s="147">
        <f>('NSE OI Data'!I120/'NSE OI Data'!D120)*100</f>
        <v>29.856660355855258</v>
      </c>
      <c r="V120" s="147">
        <f>('NSE OI Data'!J120/'NSE OI Data'!E120)*100</f>
        <v>29.227257711301359</v>
      </c>
      <c r="W120" s="147">
        <f>('NSE OI Data'!K120/'NSE OI Data'!F120)*100</f>
        <v>28.749682890385859</v>
      </c>
      <c r="X120" s="137" t="str">
        <f t="shared" si="12"/>
        <v>Y</v>
      </c>
      <c r="Y120" s="137" t="str">
        <f t="shared" si="13"/>
        <v>N</v>
      </c>
      <c r="Z120" s="137" t="str">
        <f t="shared" si="14"/>
        <v>Y</v>
      </c>
      <c r="AA120" s="137" t="str">
        <f t="shared" si="15"/>
        <v>Y</v>
      </c>
    </row>
    <row r="121" spans="1:27" x14ac:dyDescent="0.3">
      <c r="A121" s="137" t="str">
        <f>'NSE All Day'!A121</f>
        <v>SHREECEM</v>
      </c>
      <c r="C121" s="137" t="str">
        <f>IF('NSE OI Data'!G121&gt;='NSE OI Data'!H121,"Y","N")</f>
        <v>N</v>
      </c>
      <c r="D121" s="137" t="str">
        <f>IF('NSE OI Data'!H121&gt;='NSE OI Data'!I121,"Y","N")</f>
        <v>Y</v>
      </c>
      <c r="E121" s="137" t="str">
        <f>IF('NSE OI Data'!I121&gt;='NSE OI Data'!J121,"Y","N")</f>
        <v>N</v>
      </c>
      <c r="F121" s="137" t="str">
        <f>IF('NSE OI Data'!J121&gt;='NSE OI Data'!K121,"Y","N")</f>
        <v>Y</v>
      </c>
      <c r="G121" s="139">
        <f>('NSE OI Data'!G121-'NSE OI Data'!H121)/'NSE OI Data'!H121*100</f>
        <v>-93.772084805653705</v>
      </c>
      <c r="H121" s="139">
        <f>('NSE OI Data'!H121-'NSE OI Data'!I121)/'NSE OI Data'!I121*100</f>
        <v>1471.7260965604291</v>
      </c>
      <c r="I121" s="139">
        <f>('NSE OI Data'!I121-'NSE OI Data'!J121)/'NSE OI Data'!J121*100</f>
        <v>-0.53358443188951665</v>
      </c>
      <c r="J121" s="139">
        <f>('NSE OI Data'!J121-'NSE OI Data'!K121)/'NSE OI Data'!K121*100</f>
        <v>2.1153846153846154</v>
      </c>
      <c r="K121" s="137" t="str">
        <f t="shared" si="9"/>
        <v>N</v>
      </c>
      <c r="L121" s="137" t="str">
        <f t="shared" si="10"/>
        <v>Y</v>
      </c>
      <c r="M121" s="137" t="str">
        <f t="shared" si="11"/>
        <v>N</v>
      </c>
      <c r="N121" s="137">
        <f>'NSE OI Data'!G121-'NSE OI Data'!H121</f>
        <v>-2335300</v>
      </c>
      <c r="O121" s="137">
        <f>'NSE OI Data'!H121-'NSE OI Data'!I121</f>
        <v>2331950</v>
      </c>
      <c r="P121" s="137">
        <f>'NSE OI Data'!I121-'NSE OI Data'!J121</f>
        <v>-850</v>
      </c>
      <c r="Q121" s="137">
        <f>'NSE OI Data'!J121-'NSE OI Data'!K121</f>
        <v>3300</v>
      </c>
      <c r="S121" s="147">
        <f>('NSE OI Data'!G121/'NSE OI Data'!B121)*100</f>
        <v>5.7397888379425579</v>
      </c>
      <c r="T121" s="147">
        <f>('NSE OI Data'!H121/'NSE OI Data'!C121)*100</f>
        <v>13.986243341314882</v>
      </c>
      <c r="U121" s="147">
        <f>('NSE OI Data'!I121/'NSE OI Data'!D121)*100</f>
        <v>5.8637623557188805</v>
      </c>
      <c r="V121" s="147">
        <f>('NSE OI Data'!J121/'NSE OI Data'!E121)*100</f>
        <v>5.8952183229158575</v>
      </c>
      <c r="W121" s="147">
        <f>('NSE OI Data'!K121/'NSE OI Data'!F121)*100</f>
        <v>5.7730951561511219</v>
      </c>
      <c r="X121" s="137" t="str">
        <f t="shared" si="12"/>
        <v>N</v>
      </c>
      <c r="Y121" s="137" t="str">
        <f t="shared" si="13"/>
        <v>Y</v>
      </c>
      <c r="Z121" s="137" t="str">
        <f t="shared" si="14"/>
        <v>N</v>
      </c>
      <c r="AA121" s="137" t="str">
        <f t="shared" si="15"/>
        <v>Y</v>
      </c>
    </row>
    <row r="122" spans="1:27" x14ac:dyDescent="0.3">
      <c r="A122" s="137" t="str">
        <f>'NSE All Day'!A122</f>
        <v>SIEMENS</v>
      </c>
      <c r="C122" s="137" t="str">
        <f>IF('NSE OI Data'!G122&gt;='NSE OI Data'!H122,"Y","N")</f>
        <v>Y</v>
      </c>
      <c r="D122" s="137" t="str">
        <f>IF('NSE OI Data'!H122&gt;='NSE OI Data'!I122,"Y","N")</f>
        <v>N</v>
      </c>
      <c r="E122" s="137" t="str">
        <f>IF('NSE OI Data'!I122&gt;='NSE OI Data'!J122,"Y","N")</f>
        <v>Y</v>
      </c>
      <c r="F122" s="137" t="str">
        <f>IF('NSE OI Data'!J122&gt;='NSE OI Data'!K122,"Y","N")</f>
        <v>Y</v>
      </c>
      <c r="G122" s="139">
        <f>('NSE OI Data'!G122-'NSE OI Data'!H122)/'NSE OI Data'!H122*100</f>
        <v>228.43221743453762</v>
      </c>
      <c r="H122" s="139">
        <f>('NSE OI Data'!H122-'NSE OI Data'!I122)/'NSE OI Data'!I122*100</f>
        <v>-68.459897967717652</v>
      </c>
      <c r="I122" s="139">
        <f>('NSE OI Data'!I122-'NSE OI Data'!J122)/'NSE OI Data'!J122*100</f>
        <v>1.0692701069270107</v>
      </c>
      <c r="J122" s="139">
        <f>('NSE OI Data'!J122-'NSE OI Data'!K122)/'NSE OI Data'!K122*100</f>
        <v>0.39673278879813306</v>
      </c>
      <c r="K122" s="137" t="str">
        <f t="shared" si="9"/>
        <v>Y</v>
      </c>
      <c r="L122" s="137" t="str">
        <f t="shared" si="10"/>
        <v>N</v>
      </c>
      <c r="M122" s="137" t="str">
        <f t="shared" si="11"/>
        <v>Y</v>
      </c>
      <c r="N122" s="137">
        <f>'NSE OI Data'!G122-'NSE OI Data'!H122</f>
        <v>1722950</v>
      </c>
      <c r="O122" s="137">
        <f>'NSE OI Data'!H122-'NSE OI Data'!I122</f>
        <v>-1637150</v>
      </c>
      <c r="P122" s="137">
        <f>'NSE OI Data'!I122-'NSE OI Data'!J122</f>
        <v>25300</v>
      </c>
      <c r="Q122" s="137">
        <f>'NSE OI Data'!J122-'NSE OI Data'!K122</f>
        <v>9350</v>
      </c>
      <c r="S122" s="147">
        <f>('NSE OI Data'!G122/'NSE OI Data'!B122)*100</f>
        <v>13.912111309470458</v>
      </c>
      <c r="T122" s="147">
        <f>('NSE OI Data'!H122/'NSE OI Data'!C122)*100</f>
        <v>27.523354254853306</v>
      </c>
      <c r="U122" s="147">
        <f>('NSE OI Data'!I122/'NSE OI Data'!D122)*100</f>
        <v>13.430253102481693</v>
      </c>
      <c r="V122" s="147">
        <f>('NSE OI Data'!J122/'NSE OI Data'!E122)*100</f>
        <v>13.288166708113211</v>
      </c>
      <c r="W122" s="147">
        <f>('NSE OI Data'!K122/'NSE OI Data'!F122)*100</f>
        <v>13.235656518890076</v>
      </c>
      <c r="X122" s="137" t="str">
        <f t="shared" si="12"/>
        <v>N</v>
      </c>
      <c r="Y122" s="137" t="str">
        <f t="shared" si="13"/>
        <v>Y</v>
      </c>
      <c r="Z122" s="137" t="str">
        <f t="shared" si="14"/>
        <v>Y</v>
      </c>
      <c r="AA122" s="137" t="str">
        <f t="shared" si="15"/>
        <v>Y</v>
      </c>
    </row>
    <row r="123" spans="1:27" x14ac:dyDescent="0.3">
      <c r="A123" s="137" t="str">
        <f>'NSE All Day'!A123</f>
        <v>SRF</v>
      </c>
      <c r="C123" s="137" t="str">
        <f>IF('NSE OI Data'!G123&gt;='NSE OI Data'!H123,"Y","N")</f>
        <v>N</v>
      </c>
      <c r="D123" s="137" t="str">
        <f>IF('NSE OI Data'!H123&gt;='NSE OI Data'!I123,"Y","N")</f>
        <v>Y</v>
      </c>
      <c r="E123" s="137" t="str">
        <f>IF('NSE OI Data'!I123&gt;='NSE OI Data'!J123,"Y","N")</f>
        <v>Y</v>
      </c>
      <c r="F123" s="137" t="str">
        <f>IF('NSE OI Data'!J123&gt;='NSE OI Data'!K123,"Y","N")</f>
        <v>Y</v>
      </c>
      <c r="G123" s="139">
        <f>('NSE OI Data'!G123-'NSE OI Data'!H123)/'NSE OI Data'!H123*100</f>
        <v>-84.367647827678155</v>
      </c>
      <c r="H123" s="139">
        <f>('NSE OI Data'!H123-'NSE OI Data'!I123)/'NSE OI Data'!I123*100</f>
        <v>537.77925975325104</v>
      </c>
      <c r="I123" s="139">
        <f>('NSE OI Data'!I123-'NSE OI Data'!J123)/'NSE OI Data'!J123*100</f>
        <v>3.3425223983459684</v>
      </c>
      <c r="J123" s="139">
        <f>('NSE OI Data'!J123-'NSE OI Data'!K123)/'NSE OI Data'!K123*100</f>
        <v>5.4122775154377045</v>
      </c>
      <c r="K123" s="137" t="str">
        <f t="shared" si="9"/>
        <v>N</v>
      </c>
      <c r="L123" s="137" t="str">
        <f t="shared" si="10"/>
        <v>Y</v>
      </c>
      <c r="M123" s="137" t="str">
        <f t="shared" si="11"/>
        <v>N</v>
      </c>
      <c r="N123" s="137">
        <f>'NSE OI Data'!G123-'NSE OI Data'!H123</f>
        <v>-4034250</v>
      </c>
      <c r="O123" s="137">
        <f>'NSE OI Data'!H123-'NSE OI Data'!I123</f>
        <v>4032000</v>
      </c>
      <c r="P123" s="137">
        <f>'NSE OI Data'!I123-'NSE OI Data'!J123</f>
        <v>24250</v>
      </c>
      <c r="Q123" s="137">
        <f>'NSE OI Data'!J123-'NSE OI Data'!K123</f>
        <v>37250</v>
      </c>
      <c r="S123" s="147">
        <f>('NSE OI Data'!G123/'NSE OI Data'!B123)*100</f>
        <v>27.277039848197344</v>
      </c>
      <c r="T123" s="147">
        <f>('NSE OI Data'!H123/'NSE OI Data'!C123)*100</f>
        <v>28.577148739524677</v>
      </c>
      <c r="U123" s="147">
        <f>('NSE OI Data'!I123/'NSE OI Data'!D123)*100</f>
        <v>27.359144650415995</v>
      </c>
      <c r="V123" s="147">
        <f>('NSE OI Data'!J123/'NSE OI Data'!E123)*100</f>
        <v>26.474237337614948</v>
      </c>
      <c r="W123" s="147">
        <f>('NSE OI Data'!K123/'NSE OI Data'!F123)*100</f>
        <v>25.114946723106119</v>
      </c>
      <c r="X123" s="137" t="str">
        <f t="shared" si="12"/>
        <v>N</v>
      </c>
      <c r="Y123" s="137" t="str">
        <f t="shared" si="13"/>
        <v>Y</v>
      </c>
      <c r="Z123" s="137" t="str">
        <f t="shared" si="14"/>
        <v>Y</v>
      </c>
      <c r="AA123" s="137" t="str">
        <f t="shared" si="15"/>
        <v>Y</v>
      </c>
    </row>
    <row r="124" spans="1:27" x14ac:dyDescent="0.3">
      <c r="A124" s="137" t="str">
        <f>'NSE All Day'!A124</f>
        <v>SRTRANSFIN</v>
      </c>
      <c r="C124" s="137" t="str">
        <f>IF('NSE OI Data'!G124&gt;='NSE OI Data'!H124,"Y","N")</f>
        <v>N</v>
      </c>
      <c r="D124" s="137" t="str">
        <f>IF('NSE OI Data'!H124&gt;='NSE OI Data'!I124,"Y","N")</f>
        <v>Y</v>
      </c>
      <c r="E124" s="137" t="str">
        <f>IF('NSE OI Data'!I124&gt;='NSE OI Data'!J124,"Y","N")</f>
        <v>Y</v>
      </c>
      <c r="F124" s="137" t="str">
        <f>IF('NSE OI Data'!J124&gt;='NSE OI Data'!K124,"Y","N")</f>
        <v>N</v>
      </c>
      <c r="G124" s="139">
        <f>('NSE OI Data'!G124-'NSE OI Data'!H124)/'NSE OI Data'!H124*100</f>
        <v>-90.328279876993207</v>
      </c>
      <c r="H124" s="139">
        <f>('NSE OI Data'!H124-'NSE OI Data'!I124)/'NSE OI Data'!I124*100</f>
        <v>1050.2037387103549</v>
      </c>
      <c r="I124" s="139">
        <f>('NSE OI Data'!I124-'NSE OI Data'!J124)/'NSE OI Data'!J124*100</f>
        <v>15.99040113042525</v>
      </c>
      <c r="J124" s="139">
        <f>('NSE OI Data'!J124-'NSE OI Data'!K124)/'NSE OI Data'!K124*100</f>
        <v>-2.2295003870660395</v>
      </c>
      <c r="K124" s="137" t="str">
        <f t="shared" si="9"/>
        <v>N</v>
      </c>
      <c r="L124" s="137" t="str">
        <f t="shared" si="10"/>
        <v>Y</v>
      </c>
      <c r="M124" s="137" t="str">
        <f t="shared" si="11"/>
        <v>Y</v>
      </c>
      <c r="N124" s="137">
        <f>'NSE OI Data'!G124-'NSE OI Data'!H124</f>
        <v>-49464850</v>
      </c>
      <c r="O124" s="137">
        <f>'NSE OI Data'!H124-'NSE OI Data'!I124</f>
        <v>50000200</v>
      </c>
      <c r="P124" s="137">
        <f>'NSE OI Data'!I124-'NSE OI Data'!J124</f>
        <v>656350</v>
      </c>
      <c r="Q124" s="137">
        <f>'NSE OI Data'!J124-'NSE OI Data'!K124</f>
        <v>-93600</v>
      </c>
      <c r="S124" s="147">
        <f>('NSE OI Data'!G124/'NSE OI Data'!B124)*100</f>
        <v>31.652550159791186</v>
      </c>
      <c r="T124" s="147">
        <f>('NSE OI Data'!H124/'NSE OI Data'!C124)*100</f>
        <v>25.113378733682783</v>
      </c>
      <c r="U124" s="147">
        <f>('NSE OI Data'!I124/'NSE OI Data'!D124)*100</f>
        <v>28.453140617739734</v>
      </c>
      <c r="V124" s="147">
        <f>('NSE OI Data'!J124/'NSE OI Data'!E124)*100</f>
        <v>24.530599377568873</v>
      </c>
      <c r="W124" s="147">
        <f>('NSE OI Data'!K124/'NSE OI Data'!F124)*100</f>
        <v>25.089980591981902</v>
      </c>
      <c r="X124" s="137" t="str">
        <f t="shared" si="12"/>
        <v>Y</v>
      </c>
      <c r="Y124" s="137" t="str">
        <f t="shared" si="13"/>
        <v>N</v>
      </c>
      <c r="Z124" s="137" t="str">
        <f t="shared" si="14"/>
        <v>Y</v>
      </c>
      <c r="AA124" s="137" t="str">
        <f t="shared" si="15"/>
        <v>N</v>
      </c>
    </row>
    <row r="125" spans="1:27" x14ac:dyDescent="0.3">
      <c r="A125" s="137" t="str">
        <f>'NSE All Day'!A125</f>
        <v>SUNPHARMA</v>
      </c>
      <c r="C125" s="137" t="str">
        <f>IF('NSE OI Data'!G125&gt;='NSE OI Data'!H125,"Y","N")</f>
        <v>Y</v>
      </c>
      <c r="D125" s="137" t="str">
        <f>IF('NSE OI Data'!H125&gt;='NSE OI Data'!I125,"Y","N")</f>
        <v>N</v>
      </c>
      <c r="E125" s="137" t="str">
        <f>IF('NSE OI Data'!I125&gt;='NSE OI Data'!J125,"Y","N")</f>
        <v>N</v>
      </c>
      <c r="F125" s="137" t="str">
        <f>IF('NSE OI Data'!J125&gt;='NSE OI Data'!K125,"Y","N")</f>
        <v>N</v>
      </c>
      <c r="G125" s="139">
        <f>('NSE OI Data'!G125-'NSE OI Data'!H125)/'NSE OI Data'!H125*100</f>
        <v>1012.2524035098239</v>
      </c>
      <c r="H125" s="139">
        <f>('NSE OI Data'!H125-'NSE OI Data'!I125)/'NSE OI Data'!I125*100</f>
        <v>-90.987784305584199</v>
      </c>
      <c r="I125" s="139">
        <f>('NSE OI Data'!I125-'NSE OI Data'!J125)/'NSE OI Data'!J125*100</f>
        <v>-0.34752482801021389</v>
      </c>
      <c r="J125" s="139">
        <f>('NSE OI Data'!J125-'NSE OI Data'!K125)/'NSE OI Data'!K125*100</f>
        <v>-1.7631520012132307</v>
      </c>
      <c r="K125" s="137" t="str">
        <f t="shared" si="9"/>
        <v>Y</v>
      </c>
      <c r="L125" s="137" t="str">
        <f t="shared" si="10"/>
        <v>N</v>
      </c>
      <c r="M125" s="137" t="str">
        <f t="shared" si="11"/>
        <v>Y</v>
      </c>
      <c r="N125" s="137">
        <f>'NSE OI Data'!G125-'NSE OI Data'!H125</f>
        <v>50644000</v>
      </c>
      <c r="O125" s="137">
        <f>'NSE OI Data'!H125-'NSE OI Data'!I125</f>
        <v>-50511550</v>
      </c>
      <c r="P125" s="137">
        <f>'NSE OI Data'!I125-'NSE OI Data'!J125</f>
        <v>-193600</v>
      </c>
      <c r="Q125" s="137">
        <f>'NSE OI Data'!J125-'NSE OI Data'!K125</f>
        <v>-999850</v>
      </c>
      <c r="S125" s="147">
        <f>('NSE OI Data'!G125/'NSE OI Data'!B125)*100</f>
        <v>25.519650733203786</v>
      </c>
      <c r="T125" s="147">
        <f>('NSE OI Data'!H125/'NSE OI Data'!C125)*100</f>
        <v>25.390992148285708</v>
      </c>
      <c r="U125" s="147">
        <f>('NSE OI Data'!I125/'NSE OI Data'!D125)*100</f>
        <v>25.458909423421016</v>
      </c>
      <c r="V125" s="147">
        <f>('NSE OI Data'!J125/'NSE OI Data'!E125)*100</f>
        <v>25.547694003065747</v>
      </c>
      <c r="W125" s="147">
        <f>('NSE OI Data'!K125/'NSE OI Data'!F125)*100</f>
        <v>26.006223248715454</v>
      </c>
      <c r="X125" s="137" t="str">
        <f t="shared" si="12"/>
        <v>Y</v>
      </c>
      <c r="Y125" s="137" t="str">
        <f t="shared" si="13"/>
        <v>N</v>
      </c>
      <c r="Z125" s="137" t="str">
        <f t="shared" si="14"/>
        <v>N</v>
      </c>
      <c r="AA125" s="137" t="str">
        <f t="shared" si="15"/>
        <v>N</v>
      </c>
    </row>
    <row r="126" spans="1:27" x14ac:dyDescent="0.3">
      <c r="A126" s="137" t="str">
        <f>'NSE All Day'!A126</f>
        <v>SUNTV</v>
      </c>
      <c r="C126" s="137" t="str">
        <f>IF('NSE OI Data'!G126&gt;='NSE OI Data'!H126,"Y","N")</f>
        <v>Y</v>
      </c>
      <c r="D126" s="137" t="str">
        <f>IF('NSE OI Data'!H126&gt;='NSE OI Data'!I126,"Y","N")</f>
        <v>N</v>
      </c>
      <c r="E126" s="137" t="str">
        <f>IF('NSE OI Data'!I126&gt;='NSE OI Data'!J126,"Y","N")</f>
        <v>N</v>
      </c>
      <c r="F126" s="137" t="str">
        <f>IF('NSE OI Data'!J126&gt;='NSE OI Data'!K126,"Y","N")</f>
        <v>Y</v>
      </c>
      <c r="G126" s="139">
        <f>('NSE OI Data'!G126-'NSE OI Data'!H126)/'NSE OI Data'!H126*100</f>
        <v>76.988997037663992</v>
      </c>
      <c r="H126" s="139">
        <f>('NSE OI Data'!H126-'NSE OI Data'!I126)/'NSE OI Data'!I126*100</f>
        <v>-45.100772492304117</v>
      </c>
      <c r="I126" s="139">
        <f>('NSE OI Data'!I126-'NSE OI Data'!J126)/'NSE OI Data'!J126*100</f>
        <v>-5.3438891637803065</v>
      </c>
      <c r="J126" s="139">
        <f>('NSE OI Data'!J126-'NSE OI Data'!K126)/'NSE OI Data'!K126*100</f>
        <v>0.53059194163488643</v>
      </c>
      <c r="K126" s="137" t="str">
        <f t="shared" si="9"/>
        <v>Y</v>
      </c>
      <c r="L126" s="137" t="str">
        <f t="shared" si="10"/>
        <v>N</v>
      </c>
      <c r="M126" s="137" t="str">
        <f t="shared" si="11"/>
        <v>N</v>
      </c>
      <c r="N126" s="137">
        <f>'NSE OI Data'!G126-'NSE OI Data'!H126</f>
        <v>2183100</v>
      </c>
      <c r="O126" s="137">
        <f>'NSE OI Data'!H126-'NSE OI Data'!I126</f>
        <v>-2329500</v>
      </c>
      <c r="P126" s="137">
        <f>'NSE OI Data'!I126-'NSE OI Data'!J126</f>
        <v>-291600</v>
      </c>
      <c r="Q126" s="137">
        <f>'NSE OI Data'!J126-'NSE OI Data'!K126</f>
        <v>28800</v>
      </c>
      <c r="S126" s="147">
        <f>('NSE OI Data'!G126/'NSE OI Data'!B126)*100</f>
        <v>25.470162957886405</v>
      </c>
      <c r="T126" s="147">
        <f>('NSE OI Data'!H126/'NSE OI Data'!C126)*100</f>
        <v>8.0748276474512473</v>
      </c>
      <c r="U126" s="147">
        <f>('NSE OI Data'!I126/'NSE OI Data'!D126)*100</f>
        <v>26.213150555677583</v>
      </c>
      <c r="V126" s="147">
        <f>('NSE OI Data'!J126/'NSE OI Data'!E126)*100</f>
        <v>27.693035688982953</v>
      </c>
      <c r="W126" s="147">
        <f>('NSE OI Data'!K126/'NSE OI Data'!F126)*100</f>
        <v>27.546874194335512</v>
      </c>
      <c r="X126" s="137" t="str">
        <f t="shared" si="12"/>
        <v>Y</v>
      </c>
      <c r="Y126" s="137" t="str">
        <f t="shared" si="13"/>
        <v>N</v>
      </c>
      <c r="Z126" s="137" t="str">
        <f t="shared" si="14"/>
        <v>N</v>
      </c>
      <c r="AA126" s="137" t="str">
        <f t="shared" si="15"/>
        <v>Y</v>
      </c>
    </row>
    <row r="127" spans="1:27" x14ac:dyDescent="0.3">
      <c r="A127" s="137" t="str">
        <f>'NSE All Day'!A127</f>
        <v>TATACHEM</v>
      </c>
      <c r="C127" s="137" t="str">
        <f>IF('NSE OI Data'!G127&gt;='NSE OI Data'!H127,"Y","N")</f>
        <v>N</v>
      </c>
      <c r="D127" s="137" t="str">
        <f>IF('NSE OI Data'!H127&gt;='NSE OI Data'!I127,"Y","N")</f>
        <v>Y</v>
      </c>
      <c r="E127" s="137" t="str">
        <f>IF('NSE OI Data'!I127&gt;='NSE OI Data'!J127,"Y","N")</f>
        <v>Y</v>
      </c>
      <c r="F127" s="137" t="str">
        <f>IF('NSE OI Data'!J127&gt;='NSE OI Data'!K127,"Y","N")</f>
        <v>Y</v>
      </c>
      <c r="G127" s="139">
        <f>('NSE OI Data'!G127-'NSE OI Data'!H127)/'NSE OI Data'!H127*100</f>
        <v>-77.299995030491488</v>
      </c>
      <c r="H127" s="139">
        <f>('NSE OI Data'!H127-'NSE OI Data'!I127)/'NSE OI Data'!I127*100</f>
        <v>386.35798632691115</v>
      </c>
      <c r="I127" s="139">
        <f>('NSE OI Data'!I127-'NSE OI Data'!J127)/'NSE OI Data'!J127*100</f>
        <v>4.3788517677586762</v>
      </c>
      <c r="J127" s="139">
        <f>('NSE OI Data'!J127-'NSE OI Data'!K127)/'NSE OI Data'!K127*100</f>
        <v>0.78457012095456036</v>
      </c>
      <c r="K127" s="137" t="str">
        <f t="shared" si="9"/>
        <v>N</v>
      </c>
      <c r="L127" s="137" t="str">
        <f t="shared" si="10"/>
        <v>Y</v>
      </c>
      <c r="M127" s="137" t="str">
        <f t="shared" si="11"/>
        <v>Y</v>
      </c>
      <c r="N127" s="137">
        <f>'NSE OI Data'!G127-'NSE OI Data'!H127</f>
        <v>-10888400</v>
      </c>
      <c r="O127" s="137">
        <f>'NSE OI Data'!H127-'NSE OI Data'!I127</f>
        <v>11189700</v>
      </c>
      <c r="P127" s="137">
        <f>'NSE OI Data'!I127-'NSE OI Data'!J127</f>
        <v>121500</v>
      </c>
      <c r="Q127" s="137">
        <f>'NSE OI Data'!J127-'NSE OI Data'!K127</f>
        <v>21600</v>
      </c>
      <c r="S127" s="147">
        <f>('NSE OI Data'!G127/'NSE OI Data'!B127)*100</f>
        <v>9.1053961781370312</v>
      </c>
      <c r="T127" s="147">
        <f>('NSE OI Data'!H127/'NSE OI Data'!C127)*100</f>
        <v>23.405283184502302</v>
      </c>
      <c r="U127" s="147">
        <f>('NSE OI Data'!I127/'NSE OI Data'!D127)*100</f>
        <v>8.247395906527121</v>
      </c>
      <c r="V127" s="147">
        <f>('NSE OI Data'!J127/'NSE OI Data'!E127)*100</f>
        <v>7.9014050900631183</v>
      </c>
      <c r="W127" s="147">
        <f>('NSE OI Data'!K127/'NSE OI Data'!F127)*100</f>
        <v>7.8398956115806291</v>
      </c>
      <c r="X127" s="137" t="str">
        <f t="shared" si="12"/>
        <v>N</v>
      </c>
      <c r="Y127" s="137" t="str">
        <f t="shared" si="13"/>
        <v>Y</v>
      </c>
      <c r="Z127" s="137" t="str">
        <f t="shared" si="14"/>
        <v>Y</v>
      </c>
      <c r="AA127" s="137" t="str">
        <f t="shared" si="15"/>
        <v>Y</v>
      </c>
    </row>
    <row r="128" spans="1:27" x14ac:dyDescent="0.3">
      <c r="A128" s="137" t="str">
        <f>'NSE All Day'!A128</f>
        <v>TATACONSUM</v>
      </c>
      <c r="C128" s="137" t="str">
        <f>IF('NSE OI Data'!G128&gt;='NSE OI Data'!H128,"Y","N")</f>
        <v>N</v>
      </c>
      <c r="D128" s="137" t="str">
        <f>IF('NSE OI Data'!H128&gt;='NSE OI Data'!I128,"Y","N")</f>
        <v>Y</v>
      </c>
      <c r="E128" s="137" t="str">
        <f>IF('NSE OI Data'!I128&gt;='NSE OI Data'!J128,"Y","N")</f>
        <v>Y</v>
      </c>
      <c r="F128" s="137" t="str">
        <f>IF('NSE OI Data'!J128&gt;='NSE OI Data'!K128,"Y","N")</f>
        <v>N</v>
      </c>
      <c r="G128" s="139">
        <f>('NSE OI Data'!G128-'NSE OI Data'!H128)/'NSE OI Data'!H128*100</f>
        <v>-88.762707485956554</v>
      </c>
      <c r="H128" s="139">
        <f>('NSE OI Data'!H128-'NSE OI Data'!I128)/'NSE OI Data'!I128*100</f>
        <v>707.35697051486522</v>
      </c>
      <c r="I128" s="139">
        <f>('NSE OI Data'!I128-'NSE OI Data'!J128)/'NSE OI Data'!J128*100</f>
        <v>1.1918063314711358</v>
      </c>
      <c r="J128" s="139">
        <f>('NSE OI Data'!J128-'NSE OI Data'!K128)/'NSE OI Data'!K128*100</f>
        <v>-2.9810298102981028</v>
      </c>
      <c r="K128" s="137" t="str">
        <f t="shared" si="9"/>
        <v>N</v>
      </c>
      <c r="L128" s="137" t="str">
        <f t="shared" si="10"/>
        <v>Y</v>
      </c>
      <c r="M128" s="137" t="str">
        <f t="shared" si="11"/>
        <v>Y</v>
      </c>
      <c r="N128" s="137">
        <f>'NSE OI Data'!G128-'NSE OI Data'!H128</f>
        <v>-105142800</v>
      </c>
      <c r="O128" s="137">
        <f>'NSE OI Data'!H128-'NSE OI Data'!I128</f>
        <v>103782000</v>
      </c>
      <c r="P128" s="137">
        <f>'NSE OI Data'!I128-'NSE OI Data'!J128</f>
        <v>172800</v>
      </c>
      <c r="Q128" s="137">
        <f>'NSE OI Data'!J128-'NSE OI Data'!K128</f>
        <v>-445500</v>
      </c>
      <c r="S128" s="147">
        <f>('NSE OI Data'!G128/'NSE OI Data'!B128)*100</f>
        <v>22.117700996664048</v>
      </c>
      <c r="T128" s="147">
        <f>('NSE OI Data'!H128/'NSE OI Data'!C128)*100</f>
        <v>66.568666720710411</v>
      </c>
      <c r="U128" s="147">
        <f>('NSE OI Data'!I128/'NSE OI Data'!D128)*100</f>
        <v>24.378820936282445</v>
      </c>
      <c r="V128" s="147">
        <f>('NSE OI Data'!J128/'NSE OI Data'!E128)*100</f>
        <v>24.091694594743601</v>
      </c>
      <c r="W128" s="147">
        <f>('NSE OI Data'!K128/'NSE OI Data'!F128)*100</f>
        <v>24.831942194023434</v>
      </c>
      <c r="X128" s="137" t="str">
        <f t="shared" si="12"/>
        <v>N</v>
      </c>
      <c r="Y128" s="137" t="str">
        <f t="shared" si="13"/>
        <v>Y</v>
      </c>
      <c r="Z128" s="137" t="str">
        <f t="shared" si="14"/>
        <v>Y</v>
      </c>
      <c r="AA128" s="137" t="str">
        <f t="shared" si="15"/>
        <v>N</v>
      </c>
    </row>
    <row r="129" spans="1:27" x14ac:dyDescent="0.3">
      <c r="A129" s="137" t="str">
        <f>'NSE All Day'!A129</f>
        <v>TATAMOTORS</v>
      </c>
      <c r="C129" s="137" t="str">
        <f>IF('NSE OI Data'!G129&gt;='NSE OI Data'!H129,"Y","N")</f>
        <v>Y</v>
      </c>
      <c r="D129" s="137" t="str">
        <f>IF('NSE OI Data'!H129&gt;='NSE OI Data'!I129,"Y","N")</f>
        <v>N</v>
      </c>
      <c r="E129" s="137" t="str">
        <f>IF('NSE OI Data'!I129&gt;='NSE OI Data'!J129,"Y","N")</f>
        <v>Y</v>
      </c>
      <c r="F129" s="137" t="str">
        <f>IF('NSE OI Data'!J129&gt;='NSE OI Data'!K129,"Y","N")</f>
        <v>Y</v>
      </c>
      <c r="G129" s="139">
        <f>('NSE OI Data'!G129-'NSE OI Data'!H129)/'NSE OI Data'!H129*100</f>
        <v>34.785447435494568</v>
      </c>
      <c r="H129" s="139">
        <f>('NSE OI Data'!H129-'NSE OI Data'!I129)/'NSE OI Data'!I129*100</f>
        <v>-26.373381547715958</v>
      </c>
      <c r="I129" s="139">
        <f>('NSE OI Data'!I129-'NSE OI Data'!J129)/'NSE OI Data'!J129*100</f>
        <v>2.0377650161230529</v>
      </c>
      <c r="J129" s="139">
        <f>('NSE OI Data'!J129-'NSE OI Data'!K129)/'NSE OI Data'!K129*100</f>
        <v>2.0382599758399369</v>
      </c>
      <c r="K129" s="137" t="str">
        <f t="shared" si="9"/>
        <v>Y</v>
      </c>
      <c r="L129" s="137" t="str">
        <f t="shared" si="10"/>
        <v>N</v>
      </c>
      <c r="M129" s="137" t="str">
        <f t="shared" si="11"/>
        <v>N</v>
      </c>
      <c r="N129" s="137">
        <f>'NSE OI Data'!G129-'NSE OI Data'!H129</f>
        <v>29888700</v>
      </c>
      <c r="O129" s="137">
        <f>'NSE OI Data'!H129-'NSE OI Data'!I129</f>
        <v>-30778000</v>
      </c>
      <c r="P129" s="137">
        <f>'NSE OI Data'!I129-'NSE OI Data'!J129</f>
        <v>2330600</v>
      </c>
      <c r="Q129" s="137">
        <f>'NSE OI Data'!J129-'NSE OI Data'!K129</f>
        <v>2284600</v>
      </c>
      <c r="S129" s="147">
        <f>('NSE OI Data'!G129/'NSE OI Data'!B129)*100</f>
        <v>65.083859358322798</v>
      </c>
      <c r="T129" s="147">
        <f>('NSE OI Data'!H129/'NSE OI Data'!C129)*100</f>
        <v>25.300015256036108</v>
      </c>
      <c r="U129" s="147">
        <f>('NSE OI Data'!I129/'NSE OI Data'!D129)*100</f>
        <v>65.583628173799625</v>
      </c>
      <c r="V129" s="147">
        <f>('NSE OI Data'!J129/'NSE OI Data'!E129)*100</f>
        <v>64.273877581929312</v>
      </c>
      <c r="W129" s="147">
        <f>('NSE OI Data'!K129/'NSE OI Data'!F129)*100</f>
        <v>62.989978070135386</v>
      </c>
      <c r="X129" s="137" t="str">
        <f t="shared" si="12"/>
        <v>Y</v>
      </c>
      <c r="Y129" s="137" t="str">
        <f t="shared" si="13"/>
        <v>N</v>
      </c>
      <c r="Z129" s="137" t="str">
        <f t="shared" si="14"/>
        <v>Y</v>
      </c>
      <c r="AA129" s="137" t="str">
        <f t="shared" si="15"/>
        <v>Y</v>
      </c>
    </row>
    <row r="130" spans="1:27" x14ac:dyDescent="0.3">
      <c r="A130" s="137" t="str">
        <f>'NSE All Day'!A130</f>
        <v>TATAPOWER</v>
      </c>
      <c r="C130" s="137" t="str">
        <f>IF('NSE OI Data'!G130&gt;='NSE OI Data'!H130,"Y","N")</f>
        <v>Y</v>
      </c>
      <c r="D130" s="137" t="str">
        <f>IF('NSE OI Data'!H130&gt;='NSE OI Data'!I130,"Y","N")</f>
        <v>N</v>
      </c>
      <c r="E130" s="137" t="str">
        <f>IF('NSE OI Data'!I130&gt;='NSE OI Data'!J130,"Y","N")</f>
        <v>Y</v>
      </c>
      <c r="F130" s="137" t="str">
        <f>IF('NSE OI Data'!J130&gt;='NSE OI Data'!K130,"Y","N")</f>
        <v>Y</v>
      </c>
      <c r="G130" s="139">
        <f>('NSE OI Data'!G130-'NSE OI Data'!H130)/'NSE OI Data'!H130*100</f>
        <v>138.07853761966976</v>
      </c>
      <c r="H130" s="139">
        <f>('NSE OI Data'!H130-'NSE OI Data'!I130)/'NSE OI Data'!I130*100</f>
        <v>-55.240645876396755</v>
      </c>
      <c r="I130" s="139">
        <f>('NSE OI Data'!I130-'NSE OI Data'!J130)/'NSE OI Data'!J130*100</f>
        <v>2.1087985904636053</v>
      </c>
      <c r="J130" s="139">
        <f>('NSE OI Data'!J130-'NSE OI Data'!K130)/'NSE OI Data'!K130*100</f>
        <v>3.8778311599176392</v>
      </c>
      <c r="K130" s="137" t="str">
        <f t="shared" si="9"/>
        <v>Y</v>
      </c>
      <c r="L130" s="137" t="str">
        <f t="shared" si="10"/>
        <v>N</v>
      </c>
      <c r="M130" s="137" t="str">
        <f t="shared" si="11"/>
        <v>N</v>
      </c>
      <c r="N130" s="137">
        <f>'NSE OI Data'!G130-'NSE OI Data'!H130</f>
        <v>51576200</v>
      </c>
      <c r="O130" s="137">
        <f>'NSE OI Data'!H130-'NSE OI Data'!I130</f>
        <v>-46099700</v>
      </c>
      <c r="P130" s="137">
        <f>'NSE OI Data'!I130-'NSE OI Data'!J130</f>
        <v>1723500</v>
      </c>
      <c r="Q130" s="137">
        <f>'NSE OI Data'!J130-'NSE OI Data'!K130</f>
        <v>3051000</v>
      </c>
      <c r="S130" s="147">
        <f>('NSE OI Data'!G130/'NSE OI Data'!B130)*100</f>
        <v>26.185131532931056</v>
      </c>
      <c r="T130" s="147">
        <f>('NSE OI Data'!H130/'NSE OI Data'!C130)*100</f>
        <v>23.647947194236728</v>
      </c>
      <c r="U130" s="147">
        <f>('NSE OI Data'!I130/'NSE OI Data'!D130)*100</f>
        <v>24.572576878767656</v>
      </c>
      <c r="V130" s="147">
        <f>('NSE OI Data'!J130/'NSE OI Data'!E130)*100</f>
        <v>24.065092546356333</v>
      </c>
      <c r="W130" s="147">
        <f>('NSE OI Data'!K130/'NSE OI Data'!F130)*100</f>
        <v>23.166726025795292</v>
      </c>
      <c r="X130" s="137" t="str">
        <f t="shared" si="12"/>
        <v>Y</v>
      </c>
      <c r="Y130" s="137" t="str">
        <f t="shared" si="13"/>
        <v>N</v>
      </c>
      <c r="Z130" s="137" t="str">
        <f t="shared" si="14"/>
        <v>Y</v>
      </c>
      <c r="AA130" s="137" t="str">
        <f t="shared" si="15"/>
        <v>Y</v>
      </c>
    </row>
    <row r="131" spans="1:27" x14ac:dyDescent="0.3">
      <c r="A131" s="137" t="str">
        <f>'NSE All Day'!A131</f>
        <v>TATASTEEL</v>
      </c>
      <c r="C131" s="137" t="str">
        <f>IF('NSE OI Data'!G131&gt;='NSE OI Data'!H131,"Y","N")</f>
        <v>Y</v>
      </c>
      <c r="D131" s="137" t="str">
        <f>IF('NSE OI Data'!H131&gt;='NSE OI Data'!I131,"Y","N")</f>
        <v>N</v>
      </c>
      <c r="E131" s="137" t="str">
        <f>IF('NSE OI Data'!I131&gt;='NSE OI Data'!J131,"Y","N")</f>
        <v>Y</v>
      </c>
      <c r="F131" s="137" t="str">
        <f>IF('NSE OI Data'!J131&gt;='NSE OI Data'!K131,"Y","N")</f>
        <v>N</v>
      </c>
      <c r="G131" s="139">
        <f>('NSE OI Data'!G131-'NSE OI Data'!H131)/'NSE OI Data'!H131*100</f>
        <v>107.18228886882379</v>
      </c>
      <c r="H131" s="139">
        <f>('NSE OI Data'!H131-'NSE OI Data'!I131)/'NSE OI Data'!I131*100</f>
        <v>-51.916619495386371</v>
      </c>
      <c r="I131" s="139">
        <f>('NSE OI Data'!I131-'NSE OI Data'!J131)/'NSE OI Data'!J131*100</f>
        <v>1.662141173052641</v>
      </c>
      <c r="J131" s="139">
        <f>('NSE OI Data'!J131-'NSE OI Data'!K131)/'NSE OI Data'!K131*100</f>
        <v>-7.6189370185421756</v>
      </c>
      <c r="K131" s="137" t="str">
        <f t="shared" si="9"/>
        <v>Y</v>
      </c>
      <c r="L131" s="137" t="str">
        <f t="shared" si="10"/>
        <v>N</v>
      </c>
      <c r="M131" s="137" t="str">
        <f t="shared" si="11"/>
        <v>Y</v>
      </c>
      <c r="N131" s="137">
        <f>'NSE OI Data'!G131-'NSE OI Data'!H131</f>
        <v>18755400</v>
      </c>
      <c r="O131" s="137">
        <f>'NSE OI Data'!H131-'NSE OI Data'!I131</f>
        <v>-18893600</v>
      </c>
      <c r="P131" s="137">
        <f>'NSE OI Data'!I131-'NSE OI Data'!J131</f>
        <v>595000</v>
      </c>
      <c r="Q131" s="137">
        <f>'NSE OI Data'!J131-'NSE OI Data'!K131</f>
        <v>-2952300</v>
      </c>
      <c r="S131" s="147">
        <f>('NSE OI Data'!G131/'NSE OI Data'!B131)*100</f>
        <v>22.952300164374783</v>
      </c>
      <c r="T131" s="147">
        <f>('NSE OI Data'!H131/'NSE OI Data'!C131)*100</f>
        <v>8.3418609466326021</v>
      </c>
      <c r="U131" s="147">
        <f>('NSE OI Data'!I131/'NSE OI Data'!D131)*100</f>
        <v>23.039794175593315</v>
      </c>
      <c r="V131" s="147">
        <f>('NSE OI Data'!J131/'NSE OI Data'!E131)*100</f>
        <v>22.66310143554248</v>
      </c>
      <c r="W131" s="147">
        <f>('NSE OI Data'!K131/'NSE OI Data'!F131)*100</f>
        <v>24.532193832940933</v>
      </c>
      <c r="X131" s="137" t="str">
        <f t="shared" si="12"/>
        <v>Y</v>
      </c>
      <c r="Y131" s="137" t="str">
        <f t="shared" si="13"/>
        <v>N</v>
      </c>
      <c r="Z131" s="137" t="str">
        <f t="shared" si="14"/>
        <v>Y</v>
      </c>
      <c r="AA131" s="137" t="str">
        <f t="shared" si="15"/>
        <v>N</v>
      </c>
    </row>
    <row r="132" spans="1:27" x14ac:dyDescent="0.3">
      <c r="A132" s="137" t="str">
        <f>'NSE All Day'!A132</f>
        <v>TCS</v>
      </c>
      <c r="C132" s="137" t="str">
        <f>IF('NSE OI Data'!G132&gt;='NSE OI Data'!H132,"Y","N")</f>
        <v>Y</v>
      </c>
      <c r="D132" s="137" t="str">
        <f>IF('NSE OI Data'!H132&gt;='NSE OI Data'!I132,"Y","N")</f>
        <v>Y</v>
      </c>
      <c r="E132" s="137" t="str">
        <f>IF('NSE OI Data'!I132&gt;='NSE OI Data'!J132,"Y","N")</f>
        <v>Y</v>
      </c>
      <c r="F132" s="137" t="str">
        <f>IF('NSE OI Data'!J132&gt;='NSE OI Data'!K132,"Y","N")</f>
        <v>Y</v>
      </c>
      <c r="G132" s="139">
        <f>('NSE OI Data'!G132-'NSE OI Data'!H132)/'NSE OI Data'!H132*100</f>
        <v>1.4112288043241359</v>
      </c>
      <c r="H132" s="139">
        <f>('NSE OI Data'!H132-'NSE OI Data'!I132)/'NSE OI Data'!I132*100</f>
        <v>4.1275893176286358</v>
      </c>
      <c r="I132" s="139">
        <f>('NSE OI Data'!I132-'NSE OI Data'!J132)/'NSE OI Data'!J132*100</f>
        <v>1.4446625187777349</v>
      </c>
      <c r="J132" s="139">
        <f>('NSE OI Data'!J132-'NSE OI Data'!K132)/'NSE OI Data'!K132*100</f>
        <v>1.1913394196188063</v>
      </c>
      <c r="K132" s="137" t="str">
        <f t="shared" ref="K132:K146" si="16">IF(G132&gt;=H132,"Y","N")</f>
        <v>N</v>
      </c>
      <c r="L132" s="137" t="str">
        <f t="shared" ref="L132:L146" si="17">IF(H132&gt;=I132,"Y","N")</f>
        <v>Y</v>
      </c>
      <c r="M132" s="137" t="str">
        <f t="shared" ref="M132:M146" si="18">IF(I132&gt;=J132,"Y","N")</f>
        <v>Y</v>
      </c>
      <c r="N132" s="137">
        <f>'NSE OI Data'!G132-'NSE OI Data'!H132</f>
        <v>259000</v>
      </c>
      <c r="O132" s="137">
        <f>'NSE OI Data'!H132-'NSE OI Data'!I132</f>
        <v>727500</v>
      </c>
      <c r="P132" s="137">
        <f>'NSE OI Data'!I132-'NSE OI Data'!J132</f>
        <v>251000</v>
      </c>
      <c r="Q132" s="137">
        <f>'NSE OI Data'!J132-'NSE OI Data'!K132</f>
        <v>204550</v>
      </c>
      <c r="S132" s="147">
        <f>('NSE OI Data'!G132/'NSE OI Data'!B132)*100</f>
        <v>8.8725410928038073</v>
      </c>
      <c r="T132" s="147">
        <f>('NSE OI Data'!H132/'NSE OI Data'!C132)*100</f>
        <v>14.811218340615264</v>
      </c>
      <c r="U132" s="147">
        <f>('NSE OI Data'!I132/'NSE OI Data'!D132)*100</f>
        <v>8.4022608518786424</v>
      </c>
      <c r="V132" s="147">
        <f>('NSE OI Data'!J132/'NSE OI Data'!E132)*100</f>
        <v>8.2826051595601271</v>
      </c>
      <c r="W132" s="147">
        <f>('NSE OI Data'!K132/'NSE OI Data'!F132)*100</f>
        <v>8.1850929210591215</v>
      </c>
      <c r="X132" s="137" t="str">
        <f t="shared" ref="X132:X146" si="19">IF(S132&gt;=T132,"Y","N")</f>
        <v>N</v>
      </c>
      <c r="Y132" s="137" t="str">
        <f t="shared" ref="Y132:Y146" si="20">IF(T132&gt;=U132,"Y","N")</f>
        <v>Y</v>
      </c>
      <c r="Z132" s="137" t="str">
        <f t="shared" ref="Z132:Z146" si="21">IF(U132&gt;=V132,"Y","N")</f>
        <v>Y</v>
      </c>
      <c r="AA132" s="137" t="str">
        <f t="shared" ref="AA132:AA146" si="22">IF(V132&gt;=W132,"Y","N")</f>
        <v>Y</v>
      </c>
    </row>
    <row r="133" spans="1:27" x14ac:dyDescent="0.3">
      <c r="A133" s="137" t="str">
        <f>'NSE All Day'!A133</f>
        <v>TECHM</v>
      </c>
      <c r="C133" s="137" t="str">
        <f>IF('NSE OI Data'!G133&gt;='NSE OI Data'!H133,"Y","N")</f>
        <v>Y</v>
      </c>
      <c r="D133" s="137" t="str">
        <f>IF('NSE OI Data'!H133&gt;='NSE OI Data'!I133,"Y","N")</f>
        <v>N</v>
      </c>
      <c r="E133" s="137" t="str">
        <f>IF('NSE OI Data'!I133&gt;='NSE OI Data'!J133,"Y","N")</f>
        <v>N</v>
      </c>
      <c r="F133" s="137" t="str">
        <f>IF('NSE OI Data'!J133&gt;='NSE OI Data'!K133,"Y","N")</f>
        <v>N</v>
      </c>
      <c r="G133" s="139">
        <f>('NSE OI Data'!G133-'NSE OI Data'!H133)/'NSE OI Data'!H133*100</f>
        <v>79.368482461897472</v>
      </c>
      <c r="H133" s="139">
        <f>('NSE OI Data'!H133-'NSE OI Data'!I133)/'NSE OI Data'!I133*100</f>
        <v>-42.995510475557033</v>
      </c>
      <c r="I133" s="139">
        <f>('NSE OI Data'!I133-'NSE OI Data'!J133)/'NSE OI Data'!J133*100</f>
        <v>-1.4808990236550685</v>
      </c>
      <c r="J133" s="139">
        <f>('NSE OI Data'!J133-'NSE OI Data'!K133)/'NSE OI Data'!K133*100</f>
        <v>-3.0123927550047664</v>
      </c>
      <c r="K133" s="137" t="str">
        <f t="shared" si="16"/>
        <v>Y</v>
      </c>
      <c r="L133" s="137" t="str">
        <f t="shared" si="17"/>
        <v>N</v>
      </c>
      <c r="M133" s="137" t="str">
        <f t="shared" si="18"/>
        <v>Y</v>
      </c>
      <c r="N133" s="137">
        <f>'NSE OI Data'!G133-'NSE OI Data'!H133</f>
        <v>8162850</v>
      </c>
      <c r="O133" s="137">
        <f>'NSE OI Data'!H133-'NSE OI Data'!I133</f>
        <v>-7757250</v>
      </c>
      <c r="P133" s="137">
        <f>'NSE OI Data'!I133-'NSE OI Data'!J133</f>
        <v>-271200</v>
      </c>
      <c r="Q133" s="137">
        <f>'NSE OI Data'!J133-'NSE OI Data'!K133</f>
        <v>-568800</v>
      </c>
      <c r="S133" s="147">
        <f>('NSE OI Data'!G133/'NSE OI Data'!B133)*100</f>
        <v>14.887724568476427</v>
      </c>
      <c r="T133" s="147">
        <f>('NSE OI Data'!H133/'NSE OI Data'!C133)*100</f>
        <v>12.299853732826667</v>
      </c>
      <c r="U133" s="147">
        <f>('NSE OI Data'!I133/'NSE OI Data'!D133)*100</f>
        <v>14.560394125222341</v>
      </c>
      <c r="V133" s="147">
        <f>('NSE OI Data'!J133/'NSE OI Data'!E133)*100</f>
        <v>14.779260042901111</v>
      </c>
      <c r="W133" s="147">
        <f>('NSE OI Data'!K133/'NSE OI Data'!F133)*100</f>
        <v>15.23829741006808</v>
      </c>
      <c r="X133" s="137" t="str">
        <f t="shared" si="19"/>
        <v>Y</v>
      </c>
      <c r="Y133" s="137" t="str">
        <f t="shared" si="20"/>
        <v>N</v>
      </c>
      <c r="Z133" s="137" t="str">
        <f t="shared" si="21"/>
        <v>N</v>
      </c>
      <c r="AA133" s="137" t="str">
        <f t="shared" si="22"/>
        <v>N</v>
      </c>
    </row>
    <row r="134" spans="1:27" x14ac:dyDescent="0.3">
      <c r="A134" s="137" t="str">
        <f>'NSE All Day'!A134</f>
        <v>TITAN</v>
      </c>
      <c r="C134" s="137" t="str">
        <f>IF('NSE OI Data'!G134&gt;='NSE OI Data'!H134,"Y","N")</f>
        <v>Y</v>
      </c>
      <c r="D134" s="137" t="str">
        <f>IF('NSE OI Data'!H134&gt;='NSE OI Data'!I134,"Y","N")</f>
        <v>N</v>
      </c>
      <c r="E134" s="137" t="str">
        <f>IF('NSE OI Data'!I134&gt;='NSE OI Data'!J134,"Y","N")</f>
        <v>Y</v>
      </c>
      <c r="F134" s="137" t="str">
        <f>IF('NSE OI Data'!J134&gt;='NSE OI Data'!K134,"Y","N")</f>
        <v>N</v>
      </c>
      <c r="G134" s="139">
        <f>('NSE OI Data'!G134-'NSE OI Data'!H134)/'NSE OI Data'!H134*100</f>
        <v>866.75245671502103</v>
      </c>
      <c r="H134" s="139">
        <f>('NSE OI Data'!H134-'NSE OI Data'!I134)/'NSE OI Data'!I134*100</f>
        <v>-89.893113885735914</v>
      </c>
      <c r="I134" s="139">
        <f>('NSE OI Data'!I134-'NSE OI Data'!J134)/'NSE OI Data'!J134*100</f>
        <v>0.77929505969829127</v>
      </c>
      <c r="J134" s="139">
        <f>('NSE OI Data'!J134-'NSE OI Data'!K134)/'NSE OI Data'!K134*100</f>
        <v>-1.3471575680631964</v>
      </c>
      <c r="K134" s="137" t="str">
        <f t="shared" si="16"/>
        <v>Y</v>
      </c>
      <c r="L134" s="137" t="str">
        <f t="shared" si="17"/>
        <v>N</v>
      </c>
      <c r="M134" s="137" t="str">
        <f t="shared" si="18"/>
        <v>Y</v>
      </c>
      <c r="N134" s="137">
        <f>'NSE OI Data'!G134-'NSE OI Data'!H134</f>
        <v>9261250</v>
      </c>
      <c r="O134" s="137">
        <f>'NSE OI Data'!H134-'NSE OI Data'!I134</f>
        <v>-9503500</v>
      </c>
      <c r="P134" s="137">
        <f>'NSE OI Data'!I134-'NSE OI Data'!J134</f>
        <v>81750</v>
      </c>
      <c r="Q134" s="137">
        <f>'NSE OI Data'!J134-'NSE OI Data'!K134</f>
        <v>-143250</v>
      </c>
      <c r="S134" s="147">
        <f>('NSE OI Data'!G134/'NSE OI Data'!B134)*100</f>
        <v>12.353670638242665</v>
      </c>
      <c r="T134" s="147">
        <f>('NSE OI Data'!H134/'NSE OI Data'!C134)*100</f>
        <v>10.979695014180606</v>
      </c>
      <c r="U134" s="147">
        <f>('NSE OI Data'!I134/'NSE OI Data'!D134)*100</f>
        <v>12.643384979065464</v>
      </c>
      <c r="V134" s="147">
        <f>('NSE OI Data'!J134/'NSE OI Data'!E134)*100</f>
        <v>12.545617600893063</v>
      </c>
      <c r="W134" s="147">
        <f>('NSE OI Data'!K134/'NSE OI Data'!F134)*100</f>
        <v>12.716934749800663</v>
      </c>
      <c r="X134" s="137" t="str">
        <f t="shared" si="19"/>
        <v>Y</v>
      </c>
      <c r="Y134" s="137" t="str">
        <f t="shared" si="20"/>
        <v>N</v>
      </c>
      <c r="Z134" s="137" t="str">
        <f t="shared" si="21"/>
        <v>Y</v>
      </c>
      <c r="AA134" s="137" t="str">
        <f t="shared" si="22"/>
        <v>N</v>
      </c>
    </row>
    <row r="135" spans="1:27" x14ac:dyDescent="0.3">
      <c r="A135" s="137" t="str">
        <f>'NSE All Day'!A135</f>
        <v>TORNTPHARM</v>
      </c>
      <c r="C135" s="137" t="str">
        <f>IF('NSE OI Data'!G135&gt;='NSE OI Data'!H135,"Y","N")</f>
        <v>N</v>
      </c>
      <c r="D135" s="137" t="str">
        <f>IF('NSE OI Data'!H135&gt;='NSE OI Data'!I135,"Y","N")</f>
        <v>Y</v>
      </c>
      <c r="E135" s="137" t="str">
        <f>IF('NSE OI Data'!I135&gt;='NSE OI Data'!J135,"Y","N")</f>
        <v>Y</v>
      </c>
      <c r="F135" s="137" t="str">
        <f>IF('NSE OI Data'!J135&gt;='NSE OI Data'!K135,"Y","N")</f>
        <v>Y</v>
      </c>
      <c r="G135" s="139">
        <f>('NSE OI Data'!G135-'NSE OI Data'!H135)/'NSE OI Data'!H135*100</f>
        <v>-73.230879199428173</v>
      </c>
      <c r="H135" s="139">
        <f>('NSE OI Data'!H135-'NSE OI Data'!I135)/'NSE OI Data'!I135*100</f>
        <v>312.27897838899804</v>
      </c>
      <c r="I135" s="139">
        <f>('NSE OI Data'!I135-'NSE OI Data'!J135)/'NSE OI Data'!J135*100</f>
        <v>6.7085953878406714</v>
      </c>
      <c r="J135" s="139">
        <f>('NSE OI Data'!J135-'NSE OI Data'!K135)/'NSE OI Data'!K135*100</f>
        <v>0.21008403361344538</v>
      </c>
      <c r="K135" s="137" t="str">
        <f t="shared" si="16"/>
        <v>N</v>
      </c>
      <c r="L135" s="137" t="str">
        <f t="shared" si="17"/>
        <v>Y</v>
      </c>
      <c r="M135" s="137" t="str">
        <f t="shared" si="18"/>
        <v>Y</v>
      </c>
      <c r="N135" s="137">
        <f>'NSE OI Data'!G135-'NSE OI Data'!H135</f>
        <v>-3073500</v>
      </c>
      <c r="O135" s="137">
        <f>'NSE OI Data'!H135-'NSE OI Data'!I135</f>
        <v>3179000</v>
      </c>
      <c r="P135" s="137">
        <f>'NSE OI Data'!I135-'NSE OI Data'!J135</f>
        <v>64000</v>
      </c>
      <c r="Q135" s="137">
        <f>'NSE OI Data'!J135-'NSE OI Data'!K135</f>
        <v>2000</v>
      </c>
      <c r="S135" s="147">
        <f>('NSE OI Data'!G135/'NSE OI Data'!B135)*100</f>
        <v>11.544864153890419</v>
      </c>
      <c r="T135" s="147">
        <f>('NSE OI Data'!H135/'NSE OI Data'!C135)*100</f>
        <v>9.4030589985829547</v>
      </c>
      <c r="U135" s="147">
        <f>('NSE OI Data'!I135/'NSE OI Data'!D135)*100</f>
        <v>10.460766985901598</v>
      </c>
      <c r="V135" s="147">
        <f>('NSE OI Data'!J135/'NSE OI Data'!E135)*100</f>
        <v>9.8031156233301822</v>
      </c>
      <c r="W135" s="147">
        <f>('NSE OI Data'!K135/'NSE OI Data'!F135)*100</f>
        <v>9.7825640182498255</v>
      </c>
      <c r="X135" s="137" t="str">
        <f t="shared" si="19"/>
        <v>Y</v>
      </c>
      <c r="Y135" s="137" t="str">
        <f t="shared" si="20"/>
        <v>N</v>
      </c>
      <c r="Z135" s="137" t="str">
        <f t="shared" si="21"/>
        <v>Y</v>
      </c>
      <c r="AA135" s="137" t="str">
        <f t="shared" si="22"/>
        <v>Y</v>
      </c>
    </row>
    <row r="136" spans="1:27" x14ac:dyDescent="0.3">
      <c r="A136" s="137" t="str">
        <f>'NSE All Day'!A136</f>
        <v>TORNTPOWER</v>
      </c>
      <c r="C136" s="137" t="str">
        <f>IF('NSE OI Data'!G136&gt;='NSE OI Data'!H136,"Y","N")</f>
        <v>N</v>
      </c>
      <c r="D136" s="137" t="str">
        <f>IF('NSE OI Data'!H136&gt;='NSE OI Data'!I136,"Y","N")</f>
        <v>Y</v>
      </c>
      <c r="E136" s="137" t="str">
        <f>IF('NSE OI Data'!I136&gt;='NSE OI Data'!J136,"Y","N")</f>
        <v>N</v>
      </c>
      <c r="F136" s="137" t="str">
        <f>IF('NSE OI Data'!J136&gt;='NSE OI Data'!K136,"Y","N")</f>
        <v>Y</v>
      </c>
      <c r="G136" s="139">
        <f>('NSE OI Data'!G136-'NSE OI Data'!H136)/'NSE OI Data'!H136*100</f>
        <v>-36.118414646022003</v>
      </c>
      <c r="H136" s="139">
        <f>('NSE OI Data'!H136-'NSE OI Data'!I136)/'NSE OI Data'!I136*100</f>
        <v>41.935038009675189</v>
      </c>
      <c r="I136" s="139">
        <f>('NSE OI Data'!I136-'NSE OI Data'!J136)/'NSE OI Data'!J136*100</f>
        <v>-0.2756719503790489</v>
      </c>
      <c r="J136" s="139">
        <f>('NSE OI Data'!J136-'NSE OI Data'!K136)/'NSE OI Data'!K136*100</f>
        <v>28.748890860692107</v>
      </c>
      <c r="K136" s="137" t="str">
        <f t="shared" si="16"/>
        <v>N</v>
      </c>
      <c r="L136" s="137" t="str">
        <f t="shared" si="17"/>
        <v>Y</v>
      </c>
      <c r="M136" s="137" t="str">
        <f t="shared" si="18"/>
        <v>N</v>
      </c>
      <c r="N136" s="137">
        <f>'NSE OI Data'!G136-'NSE OI Data'!H136</f>
        <v>-2225400</v>
      </c>
      <c r="O136" s="137">
        <f>'NSE OI Data'!H136-'NSE OI Data'!I136</f>
        <v>1820400</v>
      </c>
      <c r="P136" s="137">
        <f>'NSE OI Data'!I136-'NSE OI Data'!J136</f>
        <v>-12000</v>
      </c>
      <c r="Q136" s="137">
        <f>'NSE OI Data'!J136-'NSE OI Data'!K136</f>
        <v>972000</v>
      </c>
      <c r="S136" s="147">
        <f>('NSE OI Data'!G136/'NSE OI Data'!B136)*100</f>
        <v>8.8183083675059581</v>
      </c>
      <c r="T136" s="147">
        <f>('NSE OI Data'!H136/'NSE OI Data'!C136)*100</f>
        <v>15.220524561419326</v>
      </c>
      <c r="U136" s="147">
        <f>('NSE OI Data'!I136/'NSE OI Data'!D136)*100</f>
        <v>9.7256800364185381</v>
      </c>
      <c r="V136" s="147">
        <f>('NSE OI Data'!J136/'NSE OI Data'!E136)*100</f>
        <v>9.7525651229048371</v>
      </c>
      <c r="W136" s="147">
        <f>('NSE OI Data'!K136/'NSE OI Data'!F136)*100</f>
        <v>7.5748731175146453</v>
      </c>
      <c r="X136" s="137" t="str">
        <f t="shared" si="19"/>
        <v>N</v>
      </c>
      <c r="Y136" s="137" t="str">
        <f t="shared" si="20"/>
        <v>Y</v>
      </c>
      <c r="Z136" s="137" t="str">
        <f t="shared" si="21"/>
        <v>N</v>
      </c>
      <c r="AA136" s="137" t="str">
        <f t="shared" si="22"/>
        <v>Y</v>
      </c>
    </row>
    <row r="137" spans="1:27" x14ac:dyDescent="0.3">
      <c r="A137" s="137" t="str">
        <f>'NSE All Day'!A137</f>
        <v>TVSMOTOR</v>
      </c>
      <c r="C137" s="137" t="str">
        <f>IF('NSE OI Data'!G137&gt;='NSE OI Data'!H137,"Y","N")</f>
        <v>Y</v>
      </c>
      <c r="D137" s="137" t="str">
        <f>IF('NSE OI Data'!H137&gt;='NSE OI Data'!I137,"Y","N")</f>
        <v>N</v>
      </c>
      <c r="E137" s="137" t="str">
        <f>IF('NSE OI Data'!I137&gt;='NSE OI Data'!J137,"Y","N")</f>
        <v>Y</v>
      </c>
      <c r="F137" s="137" t="str">
        <f>IF('NSE OI Data'!J137&gt;='NSE OI Data'!K137,"Y","N")</f>
        <v>N</v>
      </c>
      <c r="G137" s="139">
        <f>('NSE OI Data'!G137-'NSE OI Data'!H137)/'NSE OI Data'!H137*100</f>
        <v>228.7441939503795</v>
      </c>
      <c r="H137" s="139">
        <f>('NSE OI Data'!H137-'NSE OI Data'!I137)/'NSE OI Data'!I137*100</f>
        <v>-71.068502130449033</v>
      </c>
      <c r="I137" s="139">
        <f>('NSE OI Data'!I137-'NSE OI Data'!J137)/'NSE OI Data'!J137*100</f>
        <v>1.8247353007434106</v>
      </c>
      <c r="J137" s="139">
        <f>('NSE OI Data'!J137-'NSE OI Data'!K137)/'NSE OI Data'!K137*100</f>
        <v>-1.5524506542470613</v>
      </c>
      <c r="K137" s="137" t="str">
        <f t="shared" si="16"/>
        <v>Y</v>
      </c>
      <c r="L137" s="137" t="str">
        <f t="shared" si="17"/>
        <v>N</v>
      </c>
      <c r="M137" s="137" t="str">
        <f t="shared" si="18"/>
        <v>Y</v>
      </c>
      <c r="N137" s="137">
        <f>'NSE OI Data'!G137-'NSE OI Data'!H137</f>
        <v>4038250</v>
      </c>
      <c r="O137" s="137">
        <f>'NSE OI Data'!H137-'NSE OI Data'!I137</f>
        <v>-4336600</v>
      </c>
      <c r="P137" s="137">
        <f>'NSE OI Data'!I137-'NSE OI Data'!J137</f>
        <v>109350</v>
      </c>
      <c r="Q137" s="137">
        <f>'NSE OI Data'!J137-'NSE OI Data'!K137</f>
        <v>-94500</v>
      </c>
      <c r="S137" s="147">
        <f>('NSE OI Data'!G137/'NSE OI Data'!B137)*100</f>
        <v>14.336773683072238</v>
      </c>
      <c r="T137" s="147">
        <f>('NSE OI Data'!H137/'NSE OI Data'!C137)*100</f>
        <v>15.792341886042518</v>
      </c>
      <c r="U137" s="147">
        <f>('NSE OI Data'!I137/'NSE OI Data'!D137)*100</f>
        <v>15.073788566523961</v>
      </c>
      <c r="V137" s="147">
        <f>('NSE OI Data'!J137/'NSE OI Data'!E137)*100</f>
        <v>14.803660939557492</v>
      </c>
      <c r="W137" s="147">
        <f>('NSE OI Data'!K137/'NSE OI Data'!F137)*100</f>
        <v>15.037104567800119</v>
      </c>
      <c r="X137" s="137" t="str">
        <f t="shared" si="19"/>
        <v>N</v>
      </c>
      <c r="Y137" s="137" t="str">
        <f t="shared" si="20"/>
        <v>Y</v>
      </c>
      <c r="Z137" s="137" t="str">
        <f t="shared" si="21"/>
        <v>Y</v>
      </c>
      <c r="AA137" s="137" t="str">
        <f t="shared" si="22"/>
        <v>N</v>
      </c>
    </row>
    <row r="138" spans="1:27" x14ac:dyDescent="0.3">
      <c r="A138" s="137" t="str">
        <f>'NSE All Day'!A138</f>
        <v>UBL</v>
      </c>
      <c r="C138" s="137" t="str">
        <f>IF('NSE OI Data'!G138&gt;='NSE OI Data'!H138,"Y","N")</f>
        <v>N</v>
      </c>
      <c r="D138" s="137" t="str">
        <f>IF('NSE OI Data'!H138&gt;='NSE OI Data'!I138,"Y","N")</f>
        <v>Y</v>
      </c>
      <c r="E138" s="137" t="str">
        <f>IF('NSE OI Data'!I138&gt;='NSE OI Data'!J138,"Y","N")</f>
        <v>Y</v>
      </c>
      <c r="F138" s="137" t="str">
        <f>IF('NSE OI Data'!J138&gt;='NSE OI Data'!K138,"Y","N")</f>
        <v>N</v>
      </c>
      <c r="G138" s="139">
        <f>('NSE OI Data'!G138-'NSE OI Data'!H138)/'NSE OI Data'!H138*100</f>
        <v>-75.972563472563465</v>
      </c>
      <c r="H138" s="139">
        <f>('NSE OI Data'!H138-'NSE OI Data'!I138)/'NSE OI Data'!I138*100</f>
        <v>292.28915662650599</v>
      </c>
      <c r="I138" s="139">
        <f>('NSE OI Data'!I138-'NSE OI Data'!J138)/'NSE OI Data'!J138*100</f>
        <v>7.0507308684436802</v>
      </c>
      <c r="J138" s="139">
        <f>('NSE OI Data'!J138-'NSE OI Data'!K138)/'NSE OI Data'!K138*100</f>
        <v>-0.42808219178082191</v>
      </c>
      <c r="K138" s="137" t="str">
        <f t="shared" si="16"/>
        <v>N</v>
      </c>
      <c r="L138" s="137" t="str">
        <f t="shared" si="17"/>
        <v>Y</v>
      </c>
      <c r="M138" s="137" t="str">
        <f t="shared" si="18"/>
        <v>Y</v>
      </c>
      <c r="N138" s="137">
        <f>'NSE OI Data'!G138-'NSE OI Data'!H138</f>
        <v>-5194700</v>
      </c>
      <c r="O138" s="137">
        <f>'NSE OI Data'!H138-'NSE OI Data'!I138</f>
        <v>5094600</v>
      </c>
      <c r="P138" s="137">
        <f>'NSE OI Data'!I138-'NSE OI Data'!J138</f>
        <v>114800</v>
      </c>
      <c r="Q138" s="137">
        <f>'NSE OI Data'!J138-'NSE OI Data'!K138</f>
        <v>-7000</v>
      </c>
      <c r="S138" s="147">
        <f>('NSE OI Data'!G138/'NSE OI Data'!B138)*100</f>
        <v>14.696521176265579</v>
      </c>
      <c r="T138" s="147">
        <f>('NSE OI Data'!H138/'NSE OI Data'!C138)*100</f>
        <v>56.228774205156739</v>
      </c>
      <c r="U138" s="147">
        <f>('NSE OI Data'!I138/'NSE OI Data'!D138)*100</f>
        <v>15.591963241969021</v>
      </c>
      <c r="V138" s="147">
        <f>('NSE OI Data'!J138/'NSE OI Data'!E138)*100</f>
        <v>14.565022691092347</v>
      </c>
      <c r="W138" s="147">
        <f>('NSE OI Data'!K138/'NSE OI Data'!F138)*100</f>
        <v>14.627641017365315</v>
      </c>
      <c r="X138" s="137" t="str">
        <f t="shared" si="19"/>
        <v>N</v>
      </c>
      <c r="Y138" s="137" t="str">
        <f t="shared" si="20"/>
        <v>Y</v>
      </c>
      <c r="Z138" s="137" t="str">
        <f t="shared" si="21"/>
        <v>Y</v>
      </c>
      <c r="AA138" s="137" t="str">
        <f t="shared" si="22"/>
        <v>N</v>
      </c>
    </row>
    <row r="139" spans="1:27" x14ac:dyDescent="0.3">
      <c r="A139" s="137" t="str">
        <f>'NSE All Day'!A139</f>
        <v>UJJIVAN</v>
      </c>
      <c r="C139" s="137" t="str">
        <f>IF('NSE OI Data'!G139&gt;='NSE OI Data'!H139,"Y","N")</f>
        <v>Y</v>
      </c>
      <c r="D139" s="137" t="str">
        <f>IF('NSE OI Data'!H139&gt;='NSE OI Data'!I139,"Y","N")</f>
        <v>N</v>
      </c>
      <c r="E139" s="137" t="str">
        <f>IF('NSE OI Data'!I139&gt;='NSE OI Data'!J139,"Y","N")</f>
        <v>Y</v>
      </c>
      <c r="F139" s="137" t="str">
        <f>IF('NSE OI Data'!J139&gt;='NSE OI Data'!K139,"Y","N")</f>
        <v>Y</v>
      </c>
      <c r="G139" s="139">
        <f>('NSE OI Data'!G139-'NSE OI Data'!H139)/'NSE OI Data'!H139*100</f>
        <v>177.46815286624204</v>
      </c>
      <c r="H139" s="139">
        <f>('NSE OI Data'!H139-'NSE OI Data'!I139)/'NSE OI Data'!I139*100</f>
        <v>-59.148432879952693</v>
      </c>
      <c r="I139" s="139">
        <f>('NSE OI Data'!I139-'NSE OI Data'!J139)/'NSE OI Data'!J139*100</f>
        <v>4.4633204633204633</v>
      </c>
      <c r="J139" s="139">
        <f>('NSE OI Data'!J139-'NSE OI Data'!K139)/'NSE OI Data'!K139*100</f>
        <v>4.2706689426390545</v>
      </c>
      <c r="K139" s="137" t="str">
        <f t="shared" si="16"/>
        <v>Y</v>
      </c>
      <c r="L139" s="137" t="str">
        <f t="shared" si="17"/>
        <v>N</v>
      </c>
      <c r="M139" s="137" t="str">
        <f t="shared" si="18"/>
        <v>Y</v>
      </c>
      <c r="N139" s="137">
        <f>'NSE OI Data'!G139-'NSE OI Data'!H139</f>
        <v>4903800</v>
      </c>
      <c r="O139" s="137">
        <f>'NSE OI Data'!H139-'NSE OI Data'!I139</f>
        <v>-4000800</v>
      </c>
      <c r="P139" s="137">
        <f>'NSE OI Data'!I139-'NSE OI Data'!J139</f>
        <v>289000</v>
      </c>
      <c r="Q139" s="137">
        <f>'NSE OI Data'!J139-'NSE OI Data'!K139</f>
        <v>265200</v>
      </c>
      <c r="S139" s="147">
        <f>('NSE OI Data'!G139/'NSE OI Data'!B139)*100</f>
        <v>63.049317279591776</v>
      </c>
      <c r="T139" s="147">
        <f>('NSE OI Data'!H139/'NSE OI Data'!C139)*100</f>
        <v>11.898650300682924</v>
      </c>
      <c r="U139" s="147">
        <f>('NSE OI Data'!I139/'NSE OI Data'!D139)*100</f>
        <v>55.623527074365299</v>
      </c>
      <c r="V139" s="147">
        <f>('NSE OI Data'!J139/'NSE OI Data'!E139)*100</f>
        <v>53.246945270034793</v>
      </c>
      <c r="W139" s="147">
        <f>('NSE OI Data'!K139/'NSE OI Data'!F139)*100</f>
        <v>51.066081967237373</v>
      </c>
      <c r="X139" s="137" t="str">
        <f t="shared" si="19"/>
        <v>Y</v>
      </c>
      <c r="Y139" s="137" t="str">
        <f t="shared" si="20"/>
        <v>N</v>
      </c>
      <c r="Z139" s="137" t="str">
        <f t="shared" si="21"/>
        <v>Y</v>
      </c>
      <c r="AA139" s="137" t="str">
        <f t="shared" si="22"/>
        <v>Y</v>
      </c>
    </row>
    <row r="140" spans="1:27" x14ac:dyDescent="0.3">
      <c r="A140" s="137" t="str">
        <f>'NSE All Day'!A140</f>
        <v>ULTRACEMCO</v>
      </c>
      <c r="C140" s="137" t="str">
        <f>IF('NSE OI Data'!G140&gt;='NSE OI Data'!H140,"Y","N")</f>
        <v>N</v>
      </c>
      <c r="D140" s="137" t="str">
        <f>IF('NSE OI Data'!H140&gt;='NSE OI Data'!I140,"Y","N")</f>
        <v>Y</v>
      </c>
      <c r="E140" s="137" t="str">
        <f>IF('NSE OI Data'!I140&gt;='NSE OI Data'!J140,"Y","N")</f>
        <v>Y</v>
      </c>
      <c r="F140" s="137" t="str">
        <f>IF('NSE OI Data'!J140&gt;='NSE OI Data'!K140,"Y","N")</f>
        <v>N</v>
      </c>
      <c r="G140" s="139">
        <f>('NSE OI Data'!G140-'NSE OI Data'!H140)/'NSE OI Data'!H140*100</f>
        <v>-88.659456177908424</v>
      </c>
      <c r="H140" s="139">
        <f>('NSE OI Data'!H140-'NSE OI Data'!I140)/'NSE OI Data'!I140*100</f>
        <v>763.72291982889476</v>
      </c>
      <c r="I140" s="139">
        <f>('NSE OI Data'!I140-'NSE OI Data'!J140)/'NSE OI Data'!J140*100</f>
        <v>6.8800235970798607</v>
      </c>
      <c r="J140" s="139">
        <f>('NSE OI Data'!J140-'NSE OI Data'!K140)/'NSE OI Data'!K140*100</f>
        <v>-0.96399620243920248</v>
      </c>
      <c r="K140" s="137" t="str">
        <f t="shared" si="16"/>
        <v>N</v>
      </c>
      <c r="L140" s="137" t="str">
        <f t="shared" si="17"/>
        <v>Y</v>
      </c>
      <c r="M140" s="137" t="str">
        <f t="shared" si="18"/>
        <v>Y</v>
      </c>
      <c r="N140" s="137">
        <f>'NSE OI Data'!G140-'NSE OI Data'!H140</f>
        <v>-22198200</v>
      </c>
      <c r="O140" s="137">
        <f>'NSE OI Data'!H140-'NSE OI Data'!I140</f>
        <v>22138800</v>
      </c>
      <c r="P140" s="137">
        <f>'NSE OI Data'!I140-'NSE OI Data'!J140</f>
        <v>186600</v>
      </c>
      <c r="Q140" s="137">
        <f>'NSE OI Data'!J140-'NSE OI Data'!K140</f>
        <v>-26400</v>
      </c>
      <c r="S140" s="147">
        <f>('NSE OI Data'!G140/'NSE OI Data'!B140)*100</f>
        <v>12.226776079820171</v>
      </c>
      <c r="T140" s="147">
        <f>('NSE OI Data'!H140/'NSE OI Data'!C140)*100</f>
        <v>45.45957481128201</v>
      </c>
      <c r="U140" s="147">
        <f>('NSE OI Data'!I140/'NSE OI Data'!D140)*100</f>
        <v>12.482559167494086</v>
      </c>
      <c r="V140" s="147">
        <f>('NSE OI Data'!J140/'NSE OI Data'!E140)*100</f>
        <v>11.679038558740672</v>
      </c>
      <c r="W140" s="147">
        <f>('NSE OI Data'!K140/'NSE OI Data'!F140)*100</f>
        <v>11.792719931040191</v>
      </c>
      <c r="X140" s="137" t="str">
        <f t="shared" si="19"/>
        <v>N</v>
      </c>
      <c r="Y140" s="137" t="str">
        <f t="shared" si="20"/>
        <v>Y</v>
      </c>
      <c r="Z140" s="137" t="str">
        <f t="shared" si="21"/>
        <v>Y</v>
      </c>
      <c r="AA140" s="137" t="str">
        <f t="shared" si="22"/>
        <v>N</v>
      </c>
    </row>
    <row r="141" spans="1:27" x14ac:dyDescent="0.3">
      <c r="A141" s="137" t="str">
        <f>'NSE All Day'!A141</f>
        <v>UPL</v>
      </c>
      <c r="C141" s="137" t="str">
        <f>IF('NSE OI Data'!G141&gt;='NSE OI Data'!H141,"Y","N")</f>
        <v>N</v>
      </c>
      <c r="D141" s="137" t="str">
        <f>IF('NSE OI Data'!H141&gt;='NSE OI Data'!I141,"Y","N")</f>
        <v>Y</v>
      </c>
      <c r="E141" s="137" t="str">
        <f>IF('NSE OI Data'!I141&gt;='NSE OI Data'!J141,"Y","N")</f>
        <v>Y</v>
      </c>
      <c r="F141" s="137" t="str">
        <f>IF('NSE OI Data'!J141&gt;='NSE OI Data'!K141,"Y","N")</f>
        <v>Y</v>
      </c>
      <c r="G141" s="139">
        <f>('NSE OI Data'!G141-'NSE OI Data'!H141)/'NSE OI Data'!H141*100</f>
        <v>-83.095958024790988</v>
      </c>
      <c r="H141" s="139">
        <f>('NSE OI Data'!H141-'NSE OI Data'!I141)/'NSE OI Data'!I141*100</f>
        <v>543.9999832349082</v>
      </c>
      <c r="I141" s="139">
        <f>('NSE OI Data'!I141-'NSE OI Data'!J141)/'NSE OI Data'!J141*100</f>
        <v>4.1872996742386528</v>
      </c>
      <c r="J141" s="139">
        <f>('NSE OI Data'!J141-'NSE OI Data'!K141)/'NSE OI Data'!K141*100</f>
        <v>17.08506743836471</v>
      </c>
      <c r="K141" s="137" t="str">
        <f t="shared" si="16"/>
        <v>N</v>
      </c>
      <c r="L141" s="137" t="str">
        <f t="shared" si="17"/>
        <v>Y</v>
      </c>
      <c r="M141" s="137" t="str">
        <f t="shared" si="18"/>
        <v>N</v>
      </c>
      <c r="N141" s="137">
        <f>'NSE OI Data'!G141-'NSE OI Data'!H141</f>
        <v>-127679100</v>
      </c>
      <c r="O141" s="137">
        <f>'NSE OI Data'!H141-'NSE OI Data'!I141</f>
        <v>129793500</v>
      </c>
      <c r="P141" s="137">
        <f>'NSE OI Data'!I141-'NSE OI Data'!J141</f>
        <v>958900</v>
      </c>
      <c r="Q141" s="137">
        <f>'NSE OI Data'!J141-'NSE OI Data'!K141</f>
        <v>3341600</v>
      </c>
      <c r="S141" s="147">
        <f>('NSE OI Data'!G141/'NSE OI Data'!B141)*100</f>
        <v>47.158843753428172</v>
      </c>
      <c r="T141" s="147">
        <f>('NSE OI Data'!H141/'NSE OI Data'!C141)*100</f>
        <v>83.54318956758793</v>
      </c>
      <c r="U141" s="147">
        <f>('NSE OI Data'!I141/'NSE OI Data'!D141)*100</f>
        <v>43.319828632930417</v>
      </c>
      <c r="V141" s="147">
        <f>('NSE OI Data'!J141/'NSE OI Data'!E141)*100</f>
        <v>41.578799689000554</v>
      </c>
      <c r="W141" s="147">
        <f>('NSE OI Data'!K141/'NSE OI Data'!F141)*100</f>
        <v>35.511616125504858</v>
      </c>
      <c r="X141" s="137" t="str">
        <f t="shared" si="19"/>
        <v>N</v>
      </c>
      <c r="Y141" s="137" t="str">
        <f t="shared" si="20"/>
        <v>Y</v>
      </c>
      <c r="Z141" s="137" t="str">
        <f t="shared" si="21"/>
        <v>Y</v>
      </c>
      <c r="AA141" s="137" t="str">
        <f t="shared" si="22"/>
        <v>Y</v>
      </c>
    </row>
    <row r="142" spans="1:27" x14ac:dyDescent="0.3">
      <c r="A142" s="137" t="str">
        <f>'NSE All Day'!A142</f>
        <v>VEDL</v>
      </c>
      <c r="C142" s="137" t="str">
        <f>IF('NSE OI Data'!G142&gt;='NSE OI Data'!H142,"Y","N")</f>
        <v>Y</v>
      </c>
      <c r="D142" s="137" t="str">
        <f>IF('NSE OI Data'!H142&gt;='NSE OI Data'!I142,"Y","N")</f>
        <v>N</v>
      </c>
      <c r="E142" s="137" t="str">
        <f>IF('NSE OI Data'!I142&gt;='NSE OI Data'!J142,"Y","N")</f>
        <v>N</v>
      </c>
      <c r="F142" s="137" t="str">
        <f>IF('NSE OI Data'!J142&gt;='NSE OI Data'!K142,"Y","N")</f>
        <v>N</v>
      </c>
      <c r="G142" s="139">
        <f>('NSE OI Data'!G142-'NSE OI Data'!H142)/'NSE OI Data'!H142*100</f>
        <v>2758.7744555186414</v>
      </c>
      <c r="H142" s="139">
        <f>('NSE OI Data'!H142-'NSE OI Data'!I142)/'NSE OI Data'!I142*100</f>
        <v>-96.471470884750346</v>
      </c>
      <c r="I142" s="139">
        <f>('NSE OI Data'!I142-'NSE OI Data'!J142)/'NSE OI Data'!J142*100</f>
        <v>-1.3536311621697672</v>
      </c>
      <c r="J142" s="139">
        <f>('NSE OI Data'!J142-'NSE OI Data'!K142)/'NSE OI Data'!K142*100</f>
        <v>-2.9614284280421459</v>
      </c>
      <c r="K142" s="137" t="str">
        <f t="shared" si="16"/>
        <v>Y</v>
      </c>
      <c r="L142" s="137" t="str">
        <f t="shared" si="17"/>
        <v>N</v>
      </c>
      <c r="M142" s="137" t="str">
        <f t="shared" si="18"/>
        <v>Y</v>
      </c>
      <c r="N142" s="137">
        <f>'NSE OI Data'!G142-'NSE OI Data'!H142</f>
        <v>149470400</v>
      </c>
      <c r="O142" s="137">
        <f>'NSE OI Data'!H142-'NSE OI Data'!I142</f>
        <v>-148130400</v>
      </c>
      <c r="P142" s="137">
        <f>'NSE OI Data'!I142-'NSE OI Data'!J142</f>
        <v>-2107000</v>
      </c>
      <c r="Q142" s="137">
        <f>'NSE OI Data'!J142-'NSE OI Data'!K142</f>
        <v>-4750300</v>
      </c>
      <c r="S142" s="147">
        <f>('NSE OI Data'!G142/'NSE OI Data'!B142)*100</f>
        <v>84.215112292407596</v>
      </c>
      <c r="T142" s="147">
        <f>('NSE OI Data'!H142/'NSE OI Data'!C142)*100</f>
        <v>11.746022633705422</v>
      </c>
      <c r="U142" s="147">
        <f>('NSE OI Data'!I142/'NSE OI Data'!D142)*100</f>
        <v>83.486534487537583</v>
      </c>
      <c r="V142" s="147">
        <f>('NSE OI Data'!J142/'NSE OI Data'!E142)*100</f>
        <v>84.632141528478698</v>
      </c>
      <c r="W142" s="147">
        <f>('NSE OI Data'!K142/'NSE OI Data'!F142)*100</f>
        <v>87.21494984674284</v>
      </c>
      <c r="X142" s="137" t="str">
        <f t="shared" si="19"/>
        <v>Y</v>
      </c>
      <c r="Y142" s="137" t="str">
        <f t="shared" si="20"/>
        <v>N</v>
      </c>
      <c r="Z142" s="137" t="str">
        <f t="shared" si="21"/>
        <v>N</v>
      </c>
      <c r="AA142" s="137" t="str">
        <f t="shared" si="22"/>
        <v>N</v>
      </c>
    </row>
    <row r="143" spans="1:27" x14ac:dyDescent="0.3">
      <c r="A143" s="137" t="str">
        <f>'NSE All Day'!A143</f>
        <v>VOLTAS</v>
      </c>
      <c r="C143" s="137" t="str">
        <f>IF('NSE OI Data'!G143&gt;='NSE OI Data'!H143,"Y","N")</f>
        <v>N</v>
      </c>
      <c r="D143" s="137" t="str">
        <f>IF('NSE OI Data'!H143&gt;='NSE OI Data'!I143,"Y","N")</f>
        <v>Y</v>
      </c>
      <c r="E143" s="137" t="str">
        <f>IF('NSE OI Data'!I143&gt;='NSE OI Data'!J143,"Y","N")</f>
        <v>N</v>
      </c>
      <c r="F143" s="137" t="str">
        <f>IF('NSE OI Data'!J143&gt;='NSE OI Data'!K143,"Y","N")</f>
        <v>Y</v>
      </c>
      <c r="G143" s="139">
        <f>('NSE OI Data'!G143-'NSE OI Data'!H143)/'NSE OI Data'!H143*100</f>
        <v>-81.574353897457272</v>
      </c>
      <c r="H143" s="139">
        <f>('NSE OI Data'!H143-'NSE OI Data'!I143)/'NSE OI Data'!I143*100</f>
        <v>459.83956244302641</v>
      </c>
      <c r="I143" s="139">
        <f>('NSE OI Data'!I143-'NSE OI Data'!J143)/'NSE OI Data'!J143*100</f>
        <v>-1.9835596854896356</v>
      </c>
      <c r="J143" s="139">
        <f>('NSE OI Data'!J143-'NSE OI Data'!K143)/'NSE OI Data'!K143*100</f>
        <v>5.6447045497451391</v>
      </c>
      <c r="K143" s="137" t="str">
        <f t="shared" si="16"/>
        <v>N</v>
      </c>
      <c r="L143" s="137" t="str">
        <f t="shared" si="17"/>
        <v>Y</v>
      </c>
      <c r="M143" s="137" t="str">
        <f t="shared" si="18"/>
        <v>N</v>
      </c>
      <c r="N143" s="137">
        <f>'NSE OI Data'!G143-'NSE OI Data'!H143</f>
        <v>-25049200</v>
      </c>
      <c r="O143" s="137">
        <f>'NSE OI Data'!H143-'NSE OI Data'!I143</f>
        <v>25222200</v>
      </c>
      <c r="P143" s="137">
        <f>'NSE OI Data'!I143-'NSE OI Data'!J143</f>
        <v>-111000</v>
      </c>
      <c r="Q143" s="137">
        <f>'NSE OI Data'!J143-'NSE OI Data'!K143</f>
        <v>299000</v>
      </c>
      <c r="S143" s="147">
        <f>('NSE OI Data'!G143/'NSE OI Data'!B143)*100</f>
        <v>12.266333713825265</v>
      </c>
      <c r="T143" s="147">
        <f>('NSE OI Data'!H143/'NSE OI Data'!C143)*100</f>
        <v>10.511367492208308</v>
      </c>
      <c r="U143" s="147">
        <f>('NSE OI Data'!I143/'NSE OI Data'!D143)*100</f>
        <v>11.891276143572211</v>
      </c>
      <c r="V143" s="147">
        <f>('NSE OI Data'!J143/'NSE OI Data'!E143)*100</f>
        <v>12.131920018127639</v>
      </c>
      <c r="W143" s="147">
        <f>('NSE OI Data'!K143/'NSE OI Data'!F143)*100</f>
        <v>11.483699130811669</v>
      </c>
      <c r="X143" s="137" t="str">
        <f t="shared" si="19"/>
        <v>Y</v>
      </c>
      <c r="Y143" s="137" t="str">
        <f t="shared" si="20"/>
        <v>N</v>
      </c>
      <c r="Z143" s="137" t="str">
        <f t="shared" si="21"/>
        <v>N</v>
      </c>
      <c r="AA143" s="137" t="str">
        <f t="shared" si="22"/>
        <v>Y</v>
      </c>
    </row>
    <row r="144" spans="1:27" x14ac:dyDescent="0.3">
      <c r="A144" s="137" t="str">
        <f>'NSE All Day'!A144</f>
        <v>WIPRO</v>
      </c>
      <c r="C144" s="137" t="str">
        <f>IF('NSE OI Data'!G144&gt;='NSE OI Data'!H144,"Y","N")</f>
        <v>N</v>
      </c>
      <c r="D144" s="137" t="str">
        <f>IF('NSE OI Data'!H144&gt;='NSE OI Data'!I144,"Y","N")</f>
        <v>Y</v>
      </c>
      <c r="E144" s="137" t="str">
        <f>IF('NSE OI Data'!I144&gt;='NSE OI Data'!J144,"Y","N")</f>
        <v>Y</v>
      </c>
      <c r="F144" s="137" t="str">
        <f>IF('NSE OI Data'!J144&gt;='NSE OI Data'!K144,"Y","N")</f>
        <v>Y</v>
      </c>
      <c r="G144" s="139">
        <f>('NSE OI Data'!G144-'NSE OI Data'!H144)/'NSE OI Data'!H144*100</f>
        <v>-42.644869319103144</v>
      </c>
      <c r="H144" s="139">
        <f>('NSE OI Data'!H144-'NSE OI Data'!I144)/'NSE OI Data'!I144*100</f>
        <v>80.225823591923486</v>
      </c>
      <c r="I144" s="139">
        <f>('NSE OI Data'!I144-'NSE OI Data'!J144)/'NSE OI Data'!J144*100</f>
        <v>3.6686129778561201</v>
      </c>
      <c r="J144" s="139">
        <f>('NSE OI Data'!J144-'NSE OI Data'!K144)/'NSE OI Data'!K144*100</f>
        <v>1.9200538962497193</v>
      </c>
      <c r="K144" s="137" t="str">
        <f t="shared" si="16"/>
        <v>N</v>
      </c>
      <c r="L144" s="137" t="str">
        <f t="shared" si="17"/>
        <v>Y</v>
      </c>
      <c r="M144" s="137" t="str">
        <f t="shared" si="18"/>
        <v>Y</v>
      </c>
      <c r="N144" s="137">
        <f>'NSE OI Data'!G144-'NSE OI Data'!H144</f>
        <v>-23143200</v>
      </c>
      <c r="O144" s="137">
        <f>'NSE OI Data'!H144-'NSE OI Data'!I144</f>
        <v>24157600</v>
      </c>
      <c r="P144" s="137">
        <f>'NSE OI Data'!I144-'NSE OI Data'!J144</f>
        <v>1065600</v>
      </c>
      <c r="Q144" s="137">
        <f>'NSE OI Data'!J144-'NSE OI Data'!K144</f>
        <v>547200</v>
      </c>
      <c r="S144" s="147">
        <f>('NSE OI Data'!G144/'NSE OI Data'!B144)*100</f>
        <v>10.654863651178639</v>
      </c>
      <c r="T144" s="147">
        <f>('NSE OI Data'!H144/'NSE OI Data'!C144)*100</f>
        <v>7.0308962491498521</v>
      </c>
      <c r="U144" s="147">
        <f>('NSE OI Data'!I144/'NSE OI Data'!D144)*100</f>
        <v>10.307624854280968</v>
      </c>
      <c r="V144" s="147">
        <f>('NSE OI Data'!J144/'NSE OI Data'!E144)*100</f>
        <v>9.942859808959442</v>
      </c>
      <c r="W144" s="147">
        <f>('NSE OI Data'!K144/'NSE OI Data'!F144)*100</f>
        <v>9.7555480289294678</v>
      </c>
      <c r="X144" s="137" t="str">
        <f t="shared" si="19"/>
        <v>Y</v>
      </c>
      <c r="Y144" s="137" t="str">
        <f t="shared" si="20"/>
        <v>N</v>
      </c>
      <c r="Z144" s="137" t="str">
        <f t="shared" si="21"/>
        <v>Y</v>
      </c>
      <c r="AA144" s="137" t="str">
        <f t="shared" si="22"/>
        <v>Y</v>
      </c>
    </row>
    <row r="145" spans="1:27" x14ac:dyDescent="0.3">
      <c r="A145" s="137" t="str">
        <f>'NSE All Day'!A145</f>
        <v>YESBANK</v>
      </c>
      <c r="C145" s="137" t="str">
        <f>IF('NSE OI Data'!G145&gt;='NSE OI Data'!H145,"Y","N")</f>
        <v>Y</v>
      </c>
      <c r="D145" s="137" t="str">
        <f>IF('NSE OI Data'!H145&gt;='NSE OI Data'!I145,"Y","N")</f>
        <v>N</v>
      </c>
      <c r="E145" s="137" t="str">
        <f>IF('NSE OI Data'!I145&gt;='NSE OI Data'!J145,"Y","N")</f>
        <v>N</v>
      </c>
      <c r="F145" s="137" t="str">
        <f>IF('NSE OI Data'!J145&gt;='NSE OI Data'!K145,"Y","N")</f>
        <v>N</v>
      </c>
      <c r="G145" s="139">
        <f>('NSE OI Data'!G145-'NSE OI Data'!H145)/'NSE OI Data'!H145*100</f>
        <v>52.158958205953688</v>
      </c>
      <c r="H145" s="139">
        <f>('NSE OI Data'!H145-'NSE OI Data'!I145)/'NSE OI Data'!I145*100</f>
        <v>-38.725674715909093</v>
      </c>
      <c r="I145" s="139">
        <f>('NSE OI Data'!I145-'NSE OI Data'!J145)/'NSE OI Data'!J145*100</f>
        <v>-3.235560931357726</v>
      </c>
      <c r="J145" s="139">
        <f>('NSE OI Data'!J145-'NSE OI Data'!K145)/'NSE OI Data'!K145*100</f>
        <v>-6.8188222034375885</v>
      </c>
      <c r="K145" s="137" t="str">
        <f t="shared" si="16"/>
        <v>Y</v>
      </c>
      <c r="L145" s="137" t="str">
        <f t="shared" si="17"/>
        <v>N</v>
      </c>
      <c r="M145" s="137" t="str">
        <f t="shared" si="18"/>
        <v>Y</v>
      </c>
      <c r="N145" s="137">
        <f>'NSE OI Data'!G145-'NSE OI Data'!H145</f>
        <v>17999900</v>
      </c>
      <c r="O145" s="137">
        <f>'NSE OI Data'!H145-'NSE OI Data'!I145</f>
        <v>-21810300</v>
      </c>
      <c r="P145" s="137">
        <f>'NSE OI Data'!I145-'NSE OI Data'!J145</f>
        <v>-1883200</v>
      </c>
      <c r="Q145" s="137">
        <f>'NSE OI Data'!J145-'NSE OI Data'!K145</f>
        <v>-4259200</v>
      </c>
      <c r="S145" s="147">
        <f>('NSE OI Data'!G145/'NSE OI Data'!B145)*100</f>
        <v>6.8028795068391714</v>
      </c>
      <c r="T145" s="147">
        <f>('NSE OI Data'!H145/'NSE OI Data'!C145)*100</f>
        <v>37.729400246228295</v>
      </c>
      <c r="U145" s="147">
        <f>('NSE OI Data'!I145/'NSE OI Data'!D145)*100</f>
        <v>7.2965357539417965</v>
      </c>
      <c r="V145" s="147">
        <f>('NSE OI Data'!J145/'NSE OI Data'!E145)*100</f>
        <v>7.5405136682142242</v>
      </c>
      <c r="W145" s="147">
        <f>('NSE OI Data'!K145/'NSE OI Data'!F145)*100</f>
        <v>8.0923141846060727</v>
      </c>
      <c r="X145" s="137" t="str">
        <f t="shared" si="19"/>
        <v>N</v>
      </c>
      <c r="Y145" s="137" t="str">
        <f t="shared" si="20"/>
        <v>Y</v>
      </c>
      <c r="Z145" s="137" t="str">
        <f t="shared" si="21"/>
        <v>N</v>
      </c>
      <c r="AA145" s="137" t="str">
        <f t="shared" si="22"/>
        <v>N</v>
      </c>
    </row>
    <row r="146" spans="1:27" x14ac:dyDescent="0.3">
      <c r="A146" s="137" t="str">
        <f>'NSE All Day'!A146</f>
        <v>ZEEL</v>
      </c>
      <c r="C146" s="137" t="e">
        <f>IF('NSE OI Data'!G146&gt;='NSE OI Data'!H146,"Y","N")</f>
        <v>#REF!</v>
      </c>
      <c r="D146" s="137" t="e">
        <f>IF('NSE OI Data'!H146&gt;='NSE OI Data'!I146,"Y","N")</f>
        <v>#REF!</v>
      </c>
      <c r="E146" s="137" t="str">
        <f>IF('NSE OI Data'!I146&gt;='NSE OI Data'!J146,"Y","N")</f>
        <v>N</v>
      </c>
      <c r="F146" s="137" t="str">
        <f>IF('NSE OI Data'!J146&gt;='NSE OI Data'!K146,"Y","N")</f>
        <v>Y</v>
      </c>
      <c r="G146" s="139" t="e">
        <f>('NSE OI Data'!G146-'NSE OI Data'!H146)/'NSE OI Data'!H146*100</f>
        <v>#REF!</v>
      </c>
      <c r="H146" s="139" t="e">
        <f>('NSE OI Data'!H146-'NSE OI Data'!I146)/'NSE OI Data'!I146*100</f>
        <v>#REF!</v>
      </c>
      <c r="I146" s="139">
        <f>('NSE OI Data'!I146-'NSE OI Data'!J146)/'NSE OI Data'!J146*100</f>
        <v>-0.30460769523107578</v>
      </c>
      <c r="J146" s="139">
        <f>('NSE OI Data'!J146-'NSE OI Data'!K146)/'NSE OI Data'!K146*100</f>
        <v>1.3179158377429161</v>
      </c>
      <c r="K146" s="137" t="e">
        <f t="shared" si="16"/>
        <v>#REF!</v>
      </c>
      <c r="L146" s="137" t="e">
        <f t="shared" si="17"/>
        <v>#REF!</v>
      </c>
      <c r="M146" s="137" t="str">
        <f t="shared" si="18"/>
        <v>N</v>
      </c>
      <c r="N146" s="137" t="e">
        <f>'NSE OI Data'!G146-'NSE OI Data'!H146</f>
        <v>#REF!</v>
      </c>
      <c r="O146" s="137" t="e">
        <f>'NSE OI Data'!H146-'NSE OI Data'!I146</f>
        <v>#REF!</v>
      </c>
      <c r="P146" s="137">
        <f>'NSE OI Data'!I146-'NSE OI Data'!J146</f>
        <v>-105800</v>
      </c>
      <c r="Q146" s="137">
        <f>'NSE OI Data'!J146-'NSE OI Data'!K146</f>
        <v>451800</v>
      </c>
      <c r="S146" s="147">
        <f>('NSE OI Data'!G146/'NSE OI Data'!B146)*100</f>
        <v>40.753354326995236</v>
      </c>
      <c r="T146" s="147" t="e">
        <f>('NSE OI Data'!H146/'NSE OI Data'!C146)*100</f>
        <v>#REF!</v>
      </c>
      <c r="U146" s="147">
        <f>('NSE OI Data'!I146/'NSE OI Data'!D146)*100</f>
        <v>37.858081469449047</v>
      </c>
      <c r="V146" s="147">
        <f>('NSE OI Data'!J146/'NSE OI Data'!E146)*100</f>
        <v>37.973752441554012</v>
      </c>
      <c r="W146" s="147">
        <f>('NSE OI Data'!K146/'NSE OI Data'!F146)*100</f>
        <v>37.479800218519742</v>
      </c>
      <c r="X146" s="137" t="e">
        <f t="shared" si="19"/>
        <v>#REF!</v>
      </c>
      <c r="Y146" s="137" t="e">
        <f t="shared" si="20"/>
        <v>#REF!</v>
      </c>
      <c r="Z146" s="137" t="str">
        <f t="shared" si="21"/>
        <v>N</v>
      </c>
      <c r="AA146" s="137" t="str">
        <f t="shared" si="22"/>
        <v>Y</v>
      </c>
    </row>
  </sheetData>
  <sheetProtection algorithmName="SHA-512" hashValue="NzHMh/YLj5mL9xUUHJo6ZvSsIUAUvjwpYxEx018EXcJYIlfvimvR37VX+QyOXCjYmoy4Kii3zH3xeClRoewPXw==" saltValue="kr8gtJIFl6/xrx62eX1NnA==" spinCount="100000" sheet="1" objects="1" scenarios="1"/>
  <autoFilter ref="A2:AA2" xr:uid="{00000000-0009-0000-0000-00000C000000}"/>
  <sortState xmlns:xlrd2="http://schemas.microsoft.com/office/spreadsheetml/2017/richdata2" ref="A3:A156">
    <sortCondition ref="A3"/>
  </sortState>
  <mergeCells count="4">
    <mergeCell ref="C1:F1"/>
    <mergeCell ref="G1:J1"/>
    <mergeCell ref="N1:Q1"/>
    <mergeCell ref="S1:W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K146"/>
  <sheetViews>
    <sheetView zoomScaleNormal="100" workbookViewId="0">
      <pane xSplit="1" ySplit="2" topLeftCell="B3" activePane="bottomRight" state="frozen"/>
      <selection activeCell="N7" sqref="N7"/>
      <selection pane="topRight" activeCell="N7" sqref="N7"/>
      <selection pane="bottomLeft" activeCell="N7" sqref="N7"/>
      <selection pane="bottomRight"/>
    </sheetView>
  </sheetViews>
  <sheetFormatPr defaultRowHeight="14.4" x14ac:dyDescent="0.3"/>
  <cols>
    <col min="1" max="1" width="14.5546875" bestFit="1" customWidth="1"/>
    <col min="2" max="2" width="10.88671875" customWidth="1"/>
    <col min="3" max="3" width="10.6640625" customWidth="1"/>
    <col min="4" max="4" width="10.5546875" customWidth="1"/>
    <col min="5" max="5" width="10.33203125" customWidth="1"/>
    <col min="6" max="8" width="10.5546875" customWidth="1"/>
    <col min="9" max="9" width="11.33203125" customWidth="1"/>
    <col min="10" max="11" width="10.5546875" customWidth="1"/>
  </cols>
  <sheetData>
    <row r="1" spans="1:11" ht="15.6" x14ac:dyDescent="0.3">
      <c r="B1" s="87" t="s">
        <v>224</v>
      </c>
      <c r="C1" s="87"/>
      <c r="D1" s="87"/>
      <c r="E1" s="87"/>
      <c r="F1" s="87"/>
      <c r="G1" s="87" t="s">
        <v>225</v>
      </c>
      <c r="H1" s="87"/>
      <c r="I1" s="87"/>
      <c r="J1" s="87"/>
      <c r="K1" s="87"/>
    </row>
    <row r="2" spans="1:11" ht="15.6" x14ac:dyDescent="0.3">
      <c r="A2" s="1" t="s">
        <v>0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1</v>
      </c>
      <c r="H2" s="2" t="s">
        <v>2</v>
      </c>
      <c r="I2" s="2" t="s">
        <v>3</v>
      </c>
      <c r="J2" s="2" t="s">
        <v>149</v>
      </c>
      <c r="K2" s="2" t="s">
        <v>150</v>
      </c>
    </row>
    <row r="3" spans="1:11" x14ac:dyDescent="0.3">
      <c r="A3" s="137" t="str">
        <f>'NSE All Day'!A3</f>
        <v>ACC</v>
      </c>
      <c r="B3" s="137">
        <f>'NSE All Day'!B3</f>
        <v>17078428</v>
      </c>
      <c r="C3" s="137">
        <f>'NSE All Day'!E3</f>
        <v>17078428</v>
      </c>
      <c r="D3" s="137">
        <f>'NSE All Day'!H3</f>
        <v>17078428</v>
      </c>
      <c r="E3" s="137">
        <f>'NSE All Day'!K3</f>
        <v>17078428</v>
      </c>
      <c r="F3" s="137">
        <f>'NSE All Day'!N3</f>
        <v>17078428</v>
      </c>
      <c r="G3" s="137">
        <f>'NSE All Day'!C3</f>
        <v>2380300</v>
      </c>
      <c r="H3" s="137">
        <f>'NSE All Day'!F3</f>
        <v>2269900</v>
      </c>
      <c r="I3" s="137">
        <f>'NSE All Day'!I3</f>
        <v>2397100</v>
      </c>
      <c r="J3" s="137">
        <f>'NSE All Day'!L3</f>
        <v>2564700</v>
      </c>
      <c r="K3" s="137">
        <f>'NSE All Day'!O3</f>
        <v>2604300</v>
      </c>
    </row>
    <row r="4" spans="1:11" x14ac:dyDescent="0.3">
      <c r="A4" s="137" t="str">
        <f>'NSE All Day'!A4</f>
        <v>ADANIENT</v>
      </c>
      <c r="B4" s="137">
        <f>'NSE All Day'!B4</f>
        <v>27584660</v>
      </c>
      <c r="C4" s="137">
        <f>'NSE All Day'!E4</f>
        <v>27584660</v>
      </c>
      <c r="D4" s="137">
        <f>'NSE All Day'!H4</f>
        <v>27584660</v>
      </c>
      <c r="E4" s="137">
        <f>'NSE All Day'!K4</f>
        <v>27584660</v>
      </c>
      <c r="F4" s="137">
        <f>'NSE All Day'!N4</f>
        <v>27584660</v>
      </c>
      <c r="G4" s="137">
        <f>'NSE All Day'!C4</f>
        <v>23380000</v>
      </c>
      <c r="H4" s="137">
        <f>'NSE All Day'!F4</f>
        <v>22108000</v>
      </c>
      <c r="I4" s="137">
        <f>'NSE All Day'!I4</f>
        <v>22076000</v>
      </c>
      <c r="J4" s="137">
        <f>'NSE All Day'!L4</f>
        <v>22248000</v>
      </c>
      <c r="K4" s="137">
        <f>'NSE All Day'!O4</f>
        <v>21776000</v>
      </c>
    </row>
    <row r="5" spans="1:11" x14ac:dyDescent="0.3">
      <c r="A5" s="137" t="str">
        <f>'NSE All Day'!A5</f>
        <v>ADANIPORTS</v>
      </c>
      <c r="B5" s="137">
        <f>'NSE All Day'!B5</f>
        <v>76275243</v>
      </c>
      <c r="C5" s="137">
        <f>'NSE All Day'!E5</f>
        <v>76275243</v>
      </c>
      <c r="D5" s="137">
        <f>'NSE All Day'!H5</f>
        <v>76275243</v>
      </c>
      <c r="E5" s="137">
        <f>'NSE All Day'!K5</f>
        <v>76275243</v>
      </c>
      <c r="F5" s="137">
        <f>'NSE All Day'!N5</f>
        <v>76275243</v>
      </c>
      <c r="G5" s="137">
        <f>'NSE All Day'!C5</f>
        <v>44270000</v>
      </c>
      <c r="H5" s="137">
        <f>'NSE All Day'!F5</f>
        <v>43812500</v>
      </c>
      <c r="I5" s="137">
        <f>'NSE All Day'!I5</f>
        <v>45055000</v>
      </c>
      <c r="J5" s="137">
        <f>'NSE All Day'!L5</f>
        <v>45980000</v>
      </c>
      <c r="K5" s="137">
        <f>'NSE All Day'!O5</f>
        <v>41752500</v>
      </c>
    </row>
    <row r="6" spans="1:11" x14ac:dyDescent="0.3">
      <c r="A6" s="137" t="str">
        <f>'NSE All Day'!A6</f>
        <v>ADANIPOWER</v>
      </c>
      <c r="B6" s="137">
        <f>'NSE All Day'!B6</f>
        <v>96532637</v>
      </c>
      <c r="C6" s="137">
        <f>'NSE All Day'!E6</f>
        <v>96532637</v>
      </c>
      <c r="D6" s="137">
        <f>'NSE All Day'!H6</f>
        <v>96532637</v>
      </c>
      <c r="E6" s="137">
        <f>'NSE All Day'!K6</f>
        <v>96532637</v>
      </c>
      <c r="F6" s="137">
        <f>'NSE All Day'!N6</f>
        <v>96532637</v>
      </c>
      <c r="G6" s="137">
        <f>'NSE All Day'!C6</f>
        <v>73110000</v>
      </c>
      <c r="H6" s="137">
        <f>'NSE All Day'!F6</f>
        <v>73330000</v>
      </c>
      <c r="I6" s="137">
        <f>'NSE All Day'!I6</f>
        <v>77270000</v>
      </c>
      <c r="J6" s="137">
        <f>'NSE All Day'!L6</f>
        <v>78380000</v>
      </c>
      <c r="K6" s="137">
        <f>'NSE All Day'!O6</f>
        <v>66780000</v>
      </c>
    </row>
    <row r="7" spans="1:11" x14ac:dyDescent="0.3">
      <c r="A7" s="137" t="str">
        <f>'NSE All Day'!A7</f>
        <v>AMARAJABAT</v>
      </c>
      <c r="B7" s="137">
        <f>'NSE All Day'!B7</f>
        <v>24576009</v>
      </c>
      <c r="C7" s="137">
        <f>'NSE All Day'!E7</f>
        <v>24576009</v>
      </c>
      <c r="D7" s="137">
        <f>'NSE All Day'!H7</f>
        <v>24576009</v>
      </c>
      <c r="E7" s="137">
        <f>'NSE All Day'!K7</f>
        <v>24576009</v>
      </c>
      <c r="F7" s="137">
        <f>'NSE All Day'!N7</f>
        <v>24576009</v>
      </c>
      <c r="G7" s="137">
        <f>'NSE All Day'!C7</f>
        <v>1993800</v>
      </c>
      <c r="H7" s="137">
        <f>'NSE All Day'!F7</f>
        <v>2127200</v>
      </c>
      <c r="I7" s="137">
        <f>'NSE All Day'!I7</f>
        <v>1864600</v>
      </c>
      <c r="J7" s="137">
        <f>'NSE All Day'!L7</f>
        <v>1875800</v>
      </c>
      <c r="K7" s="137">
        <f>'NSE All Day'!O7</f>
        <v>1795600</v>
      </c>
    </row>
    <row r="8" spans="1:11" x14ac:dyDescent="0.3">
      <c r="A8" s="137" t="str">
        <f>'NSE All Day'!A8</f>
        <v>AMBUJACEM</v>
      </c>
      <c r="B8" s="137">
        <f>'NSE All Day'!B8</f>
        <v>145447025</v>
      </c>
      <c r="C8" s="137">
        <f>'NSE All Day'!E8</f>
        <v>145447025</v>
      </c>
      <c r="D8" s="137">
        <f>'NSE All Day'!H8</f>
        <v>145447025</v>
      </c>
      <c r="E8" s="137">
        <f>'NSE All Day'!K8</f>
        <v>145447025</v>
      </c>
      <c r="F8" s="137">
        <f>'NSE All Day'!N8</f>
        <v>145447025</v>
      </c>
      <c r="G8" s="137">
        <f>'NSE All Day'!C8</f>
        <v>21061500</v>
      </c>
      <c r="H8" s="137">
        <f>'NSE All Day'!F8</f>
        <v>20955000</v>
      </c>
      <c r="I8" s="137">
        <f>'NSE All Day'!I8</f>
        <v>21132500</v>
      </c>
      <c r="J8" s="137">
        <f>'NSE All Day'!L8</f>
        <v>21195000</v>
      </c>
      <c r="K8" s="137">
        <f>'NSE All Day'!O8</f>
        <v>21287500</v>
      </c>
    </row>
    <row r="9" spans="1:11" x14ac:dyDescent="0.3">
      <c r="A9" s="137" t="str">
        <f>'NSE All Day'!A9</f>
        <v>APOLLOHOSP</v>
      </c>
      <c r="B9" s="137">
        <f>'NSE All Day'!B9</f>
        <v>9627249</v>
      </c>
      <c r="C9" s="137">
        <f>'NSE All Day'!E9</f>
        <v>9627249</v>
      </c>
      <c r="D9" s="137">
        <f>'NSE All Day'!H9</f>
        <v>9627249</v>
      </c>
      <c r="E9" s="137">
        <f>'NSE All Day'!K9</f>
        <v>9627249</v>
      </c>
      <c r="F9" s="137">
        <f>'NSE All Day'!N9</f>
        <v>9627249</v>
      </c>
      <c r="G9" s="137">
        <f>'NSE All Day'!C9</f>
        <v>1500000</v>
      </c>
      <c r="H9" s="137">
        <f>'NSE All Day'!F9</f>
        <v>1396000</v>
      </c>
      <c r="I9" s="137">
        <f>'NSE All Day'!I9</f>
        <v>1363500</v>
      </c>
      <c r="J9" s="137">
        <f>'NSE All Day'!L9</f>
        <v>1391000</v>
      </c>
      <c r="K9" s="137">
        <f>'NSE All Day'!O9</f>
        <v>1392500</v>
      </c>
    </row>
    <row r="10" spans="1:11" x14ac:dyDescent="0.3">
      <c r="A10" s="137" t="str">
        <f>'NSE All Day'!A10</f>
        <v>APOLLOTYRE</v>
      </c>
      <c r="B10" s="137">
        <f>'NSE All Day'!B10</f>
        <v>67612169</v>
      </c>
      <c r="C10" s="137">
        <f>'NSE All Day'!E10</f>
        <v>67612169</v>
      </c>
      <c r="D10" s="137">
        <f>'NSE All Day'!H10</f>
        <v>67612169</v>
      </c>
      <c r="E10" s="137">
        <f>'NSE All Day'!K10</f>
        <v>67612169</v>
      </c>
      <c r="F10" s="137">
        <f>'NSE All Day'!N10</f>
        <v>67612169</v>
      </c>
      <c r="G10" s="137">
        <f>'NSE All Day'!C10</f>
        <v>13475000</v>
      </c>
      <c r="H10" s="137">
        <f>'NSE All Day'!F10</f>
        <v>15028000</v>
      </c>
      <c r="I10" s="137">
        <f>'NSE All Day'!I10</f>
        <v>15583000</v>
      </c>
      <c r="J10" s="137">
        <f>'NSE All Day'!L10</f>
        <v>17204000</v>
      </c>
      <c r="K10" s="137">
        <f>'NSE All Day'!O10</f>
        <v>14959000</v>
      </c>
    </row>
    <row r="11" spans="1:11" x14ac:dyDescent="0.3">
      <c r="A11" s="137" t="str">
        <f>'NSE All Day'!A11</f>
        <v>ASHOKLEY</v>
      </c>
      <c r="B11" s="137">
        <f>'NSE All Day'!B11</f>
        <v>141090901</v>
      </c>
      <c r="C11" s="137">
        <f>'NSE All Day'!E11</f>
        <v>141090901</v>
      </c>
      <c r="D11" s="137">
        <f>'NSE All Day'!H11</f>
        <v>141090901</v>
      </c>
      <c r="E11" s="137">
        <f>'NSE All Day'!K11</f>
        <v>141090901</v>
      </c>
      <c r="F11" s="137">
        <f>'NSE All Day'!N11</f>
        <v>141090901</v>
      </c>
      <c r="G11" s="137">
        <f>'NSE All Day'!C11</f>
        <v>112190000</v>
      </c>
      <c r="H11" s="137">
        <f>'NSE All Day'!F11</f>
        <v>99183000</v>
      </c>
      <c r="I11" s="137">
        <f>'NSE All Day'!I11</f>
        <v>95131000</v>
      </c>
      <c r="J11" s="137">
        <f>'NSE All Day'!L11</f>
        <v>91645000</v>
      </c>
      <c r="K11" s="137">
        <f>'NSE All Day'!O11</f>
        <v>91231000</v>
      </c>
    </row>
    <row r="12" spans="1:11" x14ac:dyDescent="0.3">
      <c r="A12" s="137" t="str">
        <f>'NSE All Day'!A12</f>
        <v>ASIANPAINT</v>
      </c>
      <c r="B12" s="137">
        <f>'NSE All Day'!B12</f>
        <v>90562642</v>
      </c>
      <c r="C12" s="137">
        <f>'NSE All Day'!E12</f>
        <v>90562642</v>
      </c>
      <c r="D12" s="137">
        <f>'NSE All Day'!H12</f>
        <v>90562642</v>
      </c>
      <c r="E12" s="137">
        <f>'NSE All Day'!K12</f>
        <v>90562642</v>
      </c>
      <c r="F12" s="137">
        <f>'NSE All Day'!N12</f>
        <v>90562642</v>
      </c>
      <c r="G12" s="137">
        <f>'NSE All Day'!C12</f>
        <v>7561800</v>
      </c>
      <c r="H12" s="137">
        <f>'NSE All Day'!F12</f>
        <v>7826400</v>
      </c>
      <c r="I12" s="137">
        <f>'NSE All Day'!I12</f>
        <v>8378100</v>
      </c>
      <c r="J12" s="137">
        <f>'NSE All Day'!L12</f>
        <v>8292000</v>
      </c>
      <c r="K12" s="137">
        <f>'NSE All Day'!O12</f>
        <v>8153400</v>
      </c>
    </row>
    <row r="13" spans="1:11" x14ac:dyDescent="0.3">
      <c r="A13" s="137" t="str">
        <f>'NSE All Day'!A13</f>
        <v>AUROPHARMA</v>
      </c>
      <c r="B13" s="137">
        <f>'NSE All Day'!B13</f>
        <v>56234627</v>
      </c>
      <c r="C13" s="137">
        <f>'NSE All Day'!E13</f>
        <v>56234627</v>
      </c>
      <c r="D13" s="137">
        <f>'NSE All Day'!H13</f>
        <v>56234627</v>
      </c>
      <c r="E13" s="137">
        <f>'NSE All Day'!K13</f>
        <v>56234627</v>
      </c>
      <c r="F13" s="137">
        <f>'NSE All Day'!N13</f>
        <v>56234627</v>
      </c>
      <c r="G13" s="137">
        <f>'NSE All Day'!C13</f>
        <v>16370000</v>
      </c>
      <c r="H13" s="137">
        <f>'NSE All Day'!F13</f>
        <v>15954000</v>
      </c>
      <c r="I13" s="137">
        <f>'NSE All Day'!I13</f>
        <v>15702100</v>
      </c>
      <c r="J13" s="137">
        <f>'NSE All Day'!L13</f>
        <v>14386100</v>
      </c>
      <c r="K13" s="137">
        <f>'NSE All Day'!O13</f>
        <v>14224100</v>
      </c>
    </row>
    <row r="14" spans="1:11" x14ac:dyDescent="0.3">
      <c r="A14" s="137" t="str">
        <f>'NSE All Day'!A14</f>
        <v>AXISBANK</v>
      </c>
      <c r="B14" s="137">
        <f>'NSE All Day'!B14</f>
        <v>227867546</v>
      </c>
      <c r="C14" s="137">
        <f>'NSE All Day'!E14</f>
        <v>227867546</v>
      </c>
      <c r="D14" s="137">
        <f>'NSE All Day'!H14</f>
        <v>227867546</v>
      </c>
      <c r="E14" s="137">
        <f>'NSE All Day'!K14</f>
        <v>227867546</v>
      </c>
      <c r="F14" s="137">
        <f>'NSE All Day'!N14</f>
        <v>227867546</v>
      </c>
      <c r="G14" s="137">
        <f>'NSE All Day'!C14</f>
        <v>81692400</v>
      </c>
      <c r="H14" s="137">
        <f>'NSE All Day'!F14</f>
        <v>78292800</v>
      </c>
      <c r="I14" s="137">
        <f>'NSE All Day'!I14</f>
        <v>77485200</v>
      </c>
      <c r="J14" s="137">
        <f>'NSE All Day'!L14</f>
        <v>77827200</v>
      </c>
      <c r="K14" s="137">
        <f>'NSE All Day'!O14</f>
        <v>74331600</v>
      </c>
    </row>
    <row r="15" spans="1:11" x14ac:dyDescent="0.3">
      <c r="A15" s="137" t="str">
        <f>'NSE All Day'!A15</f>
        <v>BAJAJ-AUTO</v>
      </c>
      <c r="B15" s="137">
        <f>'NSE All Day'!B15</f>
        <v>26897583</v>
      </c>
      <c r="C15" s="137">
        <f>'NSE All Day'!E15</f>
        <v>26897583</v>
      </c>
      <c r="D15" s="137">
        <f>'NSE All Day'!H15</f>
        <v>26897583</v>
      </c>
      <c r="E15" s="137">
        <f>'NSE All Day'!K15</f>
        <v>26897583</v>
      </c>
      <c r="F15" s="137">
        <f>'NSE All Day'!N15</f>
        <v>26897583</v>
      </c>
      <c r="G15" s="137">
        <f>'NSE All Day'!C15</f>
        <v>2809000</v>
      </c>
      <c r="H15" s="137">
        <f>'NSE All Day'!F15</f>
        <v>2697000</v>
      </c>
      <c r="I15" s="137">
        <f>'NSE All Day'!I15</f>
        <v>2357500</v>
      </c>
      <c r="J15" s="137">
        <f>'NSE All Day'!L15</f>
        <v>2074250</v>
      </c>
      <c r="K15" s="137">
        <f>'NSE All Day'!O15</f>
        <v>1993000</v>
      </c>
    </row>
    <row r="16" spans="1:11" x14ac:dyDescent="0.3">
      <c r="A16" s="137" t="str">
        <f>'NSE All Day'!A16</f>
        <v>BAJAJFINSV</v>
      </c>
      <c r="B16" s="137">
        <f>'NSE All Day'!B16</f>
        <v>6231994</v>
      </c>
      <c r="C16" s="137">
        <f>'NSE All Day'!E16</f>
        <v>6231994</v>
      </c>
      <c r="D16" s="137">
        <f>'NSE All Day'!H16</f>
        <v>6231994</v>
      </c>
      <c r="E16" s="137">
        <f>'NSE All Day'!K16</f>
        <v>6231994</v>
      </c>
      <c r="F16" s="137">
        <f>'NSE All Day'!N16</f>
        <v>6231994</v>
      </c>
      <c r="G16" s="137">
        <f>'NSE All Day'!C16</f>
        <v>1275375</v>
      </c>
      <c r="H16" s="137">
        <f>'NSE All Day'!F16</f>
        <v>1058500</v>
      </c>
      <c r="I16" s="137">
        <f>'NSE All Day'!I16</f>
        <v>857000</v>
      </c>
      <c r="J16" s="137">
        <f>'NSE All Day'!L16</f>
        <v>795625</v>
      </c>
      <c r="K16" s="137">
        <f>'NSE All Day'!O16</f>
        <v>788625</v>
      </c>
    </row>
    <row r="17" spans="1:11" x14ac:dyDescent="0.3">
      <c r="A17" s="137" t="str">
        <f>'NSE All Day'!A17</f>
        <v>BAJFINANCE</v>
      </c>
      <c r="B17" s="137">
        <f>'NSE All Day'!B17</f>
        <v>26201712</v>
      </c>
      <c r="C17" s="137">
        <f>'NSE All Day'!E17</f>
        <v>26201712</v>
      </c>
      <c r="D17" s="137">
        <f>'NSE All Day'!H17</f>
        <v>26201712</v>
      </c>
      <c r="E17" s="137">
        <f>'NSE All Day'!K17</f>
        <v>26201712</v>
      </c>
      <c r="F17" s="137">
        <f>'NSE All Day'!N17</f>
        <v>26201712</v>
      </c>
      <c r="G17" s="137">
        <f>'NSE All Day'!C17</f>
        <v>13457000</v>
      </c>
      <c r="H17" s="137">
        <f>'NSE All Day'!F17</f>
        <v>12432250</v>
      </c>
      <c r="I17" s="137">
        <f>'NSE All Day'!I17</f>
        <v>12870000</v>
      </c>
      <c r="J17" s="137">
        <f>'NSE All Day'!L17</f>
        <v>12592000</v>
      </c>
      <c r="K17" s="137">
        <f>'NSE All Day'!O17</f>
        <v>11732250</v>
      </c>
    </row>
    <row r="18" spans="1:11" x14ac:dyDescent="0.3">
      <c r="A18" s="137" t="str">
        <f>'NSE All Day'!A18</f>
        <v>BALKRISIND</v>
      </c>
      <c r="B18" s="137">
        <f>'NSE All Day'!B18</f>
        <v>8062117</v>
      </c>
      <c r="C18" s="137">
        <f>'NSE All Day'!E18</f>
        <v>8062117</v>
      </c>
      <c r="D18" s="137">
        <f>'NSE All Day'!H18</f>
        <v>8062117</v>
      </c>
      <c r="E18" s="137">
        <f>'NSE All Day'!K18</f>
        <v>8062117</v>
      </c>
      <c r="F18" s="137">
        <f>'NSE All Day'!N18</f>
        <v>8062117</v>
      </c>
      <c r="G18" s="137">
        <f>'NSE All Day'!C18</f>
        <v>1352000</v>
      </c>
      <c r="H18" s="137">
        <f>'NSE All Day'!F18</f>
        <v>1275200</v>
      </c>
      <c r="I18" s="137">
        <f>'NSE All Day'!I18</f>
        <v>1052000</v>
      </c>
      <c r="J18" s="137">
        <f>'NSE All Day'!L18</f>
        <v>1016000</v>
      </c>
      <c r="K18" s="137">
        <f>'NSE All Day'!O18</f>
        <v>947200</v>
      </c>
    </row>
    <row r="19" spans="1:11" x14ac:dyDescent="0.3">
      <c r="A19" s="137" t="str">
        <f>'NSE All Day'!A19</f>
        <v>BANDHANBNK</v>
      </c>
      <c r="B19" s="137">
        <f>'NSE All Day'!B19</f>
        <v>62876479</v>
      </c>
      <c r="C19" s="137">
        <f>'NSE All Day'!E19</f>
        <v>62876479</v>
      </c>
      <c r="D19" s="137">
        <f>'NSE All Day'!H19</f>
        <v>62876479</v>
      </c>
      <c r="E19" s="137">
        <f>'NSE All Day'!K19</f>
        <v>62876479</v>
      </c>
      <c r="F19" s="137">
        <f>'NSE All Day'!N19</f>
        <v>62876479</v>
      </c>
      <c r="G19" s="137">
        <f>'NSE All Day'!C19</f>
        <v>17805600</v>
      </c>
      <c r="H19" s="137">
        <f>'NSE All Day'!F19</f>
        <v>15829800</v>
      </c>
      <c r="I19" s="137">
        <f>'NSE All Day'!I19</f>
        <v>14761800</v>
      </c>
      <c r="J19" s="137">
        <f>'NSE All Day'!L19</f>
        <v>14896200</v>
      </c>
      <c r="K19" s="137">
        <f>'NSE All Day'!O19</f>
        <v>13837200</v>
      </c>
    </row>
    <row r="20" spans="1:11" x14ac:dyDescent="0.3">
      <c r="A20" s="137" t="str">
        <f>'NSE All Day'!A20</f>
        <v>BANKBARODA</v>
      </c>
      <c r="B20" s="137">
        <f>'NSE All Day'!B20</f>
        <v>238001753</v>
      </c>
      <c r="C20" s="137">
        <f>'NSE All Day'!E20</f>
        <v>238001753</v>
      </c>
      <c r="D20" s="137">
        <f>'NSE All Day'!H20</f>
        <v>238001753</v>
      </c>
      <c r="E20" s="137">
        <f>'NSE All Day'!K20</f>
        <v>238001753</v>
      </c>
      <c r="F20" s="137">
        <f>'NSE All Day'!N20</f>
        <v>238001753</v>
      </c>
      <c r="G20" s="137">
        <f>'NSE All Day'!C20</f>
        <v>83325600</v>
      </c>
      <c r="H20" s="137">
        <f>'NSE All Day'!F20</f>
        <v>81277800</v>
      </c>
      <c r="I20" s="137">
        <f>'NSE All Day'!I20</f>
        <v>81301200</v>
      </c>
      <c r="J20" s="137">
        <f>'NSE All Day'!L20</f>
        <v>79754000</v>
      </c>
      <c r="K20" s="137">
        <f>'NSE All Day'!O20</f>
        <v>73451800</v>
      </c>
    </row>
    <row r="21" spans="1:11" x14ac:dyDescent="0.3">
      <c r="A21" s="137" t="str">
        <f>'NSE All Day'!A21</f>
        <v>BATAINDIA</v>
      </c>
      <c r="B21" s="137">
        <f>'NSE All Day'!B21</f>
        <v>12092405</v>
      </c>
      <c r="C21" s="137">
        <f>'NSE All Day'!E21</f>
        <v>12092405</v>
      </c>
      <c r="D21" s="137">
        <f>'NSE All Day'!H21</f>
        <v>12092405</v>
      </c>
      <c r="E21" s="137">
        <f>'NSE All Day'!K21</f>
        <v>12092405</v>
      </c>
      <c r="F21" s="137">
        <f>'NSE All Day'!N21</f>
        <v>12092405</v>
      </c>
      <c r="G21" s="137">
        <f>'NSE All Day'!C21</f>
        <v>2160400</v>
      </c>
      <c r="H21" s="137">
        <f>'NSE All Day'!F21</f>
        <v>2049850</v>
      </c>
      <c r="I21" s="137">
        <f>'NSE All Day'!I21</f>
        <v>2114750</v>
      </c>
      <c r="J21" s="137">
        <f>'NSE All Day'!L21</f>
        <v>1998700</v>
      </c>
      <c r="K21" s="137">
        <f>'NSE All Day'!O21</f>
        <v>2001450</v>
      </c>
    </row>
    <row r="22" spans="1:11" x14ac:dyDescent="0.3">
      <c r="A22" s="137" t="str">
        <f>'NSE All Day'!A22</f>
        <v>BEL</v>
      </c>
      <c r="B22" s="137">
        <f>'NSE All Day'!B22</f>
        <v>108984868</v>
      </c>
      <c r="C22" s="137">
        <f>'NSE All Day'!E22</f>
        <v>108984868</v>
      </c>
      <c r="D22" s="137">
        <f>'NSE All Day'!H22</f>
        <v>108984868</v>
      </c>
      <c r="E22" s="137">
        <f>'NSE All Day'!K22</f>
        <v>108984868</v>
      </c>
      <c r="F22" s="137">
        <f>'NSE All Day'!N22</f>
        <v>108984868</v>
      </c>
      <c r="G22" s="137">
        <f>'NSE All Day'!C22</f>
        <v>47558800</v>
      </c>
      <c r="H22" s="137">
        <f>'NSE All Day'!F22</f>
        <v>48022000</v>
      </c>
      <c r="I22" s="137">
        <f>'NSE All Day'!I22</f>
        <v>47122000</v>
      </c>
      <c r="J22" s="137">
        <f>'NSE All Day'!L22</f>
        <v>46674800</v>
      </c>
      <c r="K22" s="137">
        <f>'NSE All Day'!O22</f>
        <v>44325600</v>
      </c>
    </row>
    <row r="23" spans="1:11" x14ac:dyDescent="0.3">
      <c r="A23" s="137" t="str">
        <f>'NSE All Day'!A23</f>
        <v>BERGEPAINT</v>
      </c>
      <c r="B23" s="137">
        <f>'NSE All Day'!B23</f>
        <v>48580015</v>
      </c>
      <c r="C23" s="137">
        <f>'NSE All Day'!E23</f>
        <v>48580015</v>
      </c>
      <c r="D23" s="137">
        <f>'NSE All Day'!H23</f>
        <v>48580015</v>
      </c>
      <c r="E23" s="137">
        <f>'NSE All Day'!K23</f>
        <v>48580015</v>
      </c>
      <c r="F23" s="137">
        <f>'NSE All Day'!N23</f>
        <v>48580015</v>
      </c>
      <c r="G23" s="137">
        <f>'NSE All Day'!C23</f>
        <v>5464800</v>
      </c>
      <c r="H23" s="137">
        <f>'NSE All Day'!F23</f>
        <v>5432900</v>
      </c>
      <c r="I23" s="137">
        <f>'NSE All Day'!I23</f>
        <v>5578100</v>
      </c>
      <c r="J23" s="137">
        <f>'NSE All Day'!L23</f>
        <v>5506600</v>
      </c>
      <c r="K23" s="137">
        <f>'NSE All Day'!O23</f>
        <v>5446100</v>
      </c>
    </row>
    <row r="24" spans="1:11" x14ac:dyDescent="0.3">
      <c r="A24" s="137" t="str">
        <f>'NSE All Day'!A24</f>
        <v>BHARATFORG</v>
      </c>
      <c r="B24" s="137">
        <f>'NSE All Day'!B24</f>
        <v>25252599</v>
      </c>
      <c r="C24" s="137">
        <f>'NSE All Day'!E24</f>
        <v>25252599</v>
      </c>
      <c r="D24" s="137">
        <f>'NSE All Day'!H24</f>
        <v>25252599</v>
      </c>
      <c r="E24" s="137">
        <f>'NSE All Day'!K24</f>
        <v>25252599</v>
      </c>
      <c r="F24" s="137">
        <f>'NSE All Day'!N24</f>
        <v>25252599</v>
      </c>
      <c r="G24" s="137">
        <f>'NSE All Day'!C24</f>
        <v>6740500</v>
      </c>
      <c r="H24" s="137">
        <f>'NSE All Day'!F24</f>
        <v>7109700</v>
      </c>
      <c r="I24" s="137">
        <f>'NSE All Day'!I24</f>
        <v>7068100</v>
      </c>
      <c r="J24" s="137">
        <f>'NSE All Day'!L24</f>
        <v>7057700</v>
      </c>
      <c r="K24" s="137">
        <f>'NSE All Day'!O24</f>
        <v>7285200</v>
      </c>
    </row>
    <row r="25" spans="1:11" x14ac:dyDescent="0.3">
      <c r="A25" s="137" t="str">
        <f>'NSE All Day'!A25</f>
        <v>BHARTIARTL</v>
      </c>
      <c r="B25" s="137">
        <f>'NSE All Day'!B25</f>
        <v>447133046</v>
      </c>
      <c r="C25" s="137">
        <f>'NSE All Day'!E25</f>
        <v>447133046</v>
      </c>
      <c r="D25" s="137">
        <f>'NSE All Day'!H25</f>
        <v>447133046</v>
      </c>
      <c r="E25" s="137">
        <f>'NSE All Day'!K25</f>
        <v>447133046</v>
      </c>
      <c r="F25" s="137">
        <f>'NSE All Day'!N25</f>
        <v>447133046</v>
      </c>
      <c r="G25" s="137">
        <f>'NSE All Day'!C25</f>
        <v>82395414</v>
      </c>
      <c r="H25" s="137">
        <f>'NSE All Day'!F25</f>
        <v>86671224</v>
      </c>
      <c r="I25" s="137">
        <f>'NSE All Day'!I25</f>
        <v>89270028</v>
      </c>
      <c r="J25" s="137">
        <f>'NSE All Day'!L25</f>
        <v>89449575</v>
      </c>
      <c r="K25" s="137">
        <f>'NSE All Day'!O25</f>
        <v>84150162</v>
      </c>
    </row>
    <row r="26" spans="1:11" x14ac:dyDescent="0.3">
      <c r="A26" s="137" t="str">
        <f>'NSE All Day'!A26</f>
        <v>BHEL</v>
      </c>
      <c r="B26" s="137">
        <f>'NSE All Day'!B26</f>
        <v>128241295</v>
      </c>
      <c r="C26" s="137">
        <f>'NSE All Day'!E26</f>
        <v>128241295</v>
      </c>
      <c r="D26" s="137">
        <f>'NSE All Day'!H26</f>
        <v>128241295</v>
      </c>
      <c r="E26" s="137">
        <f>'NSE All Day'!K26</f>
        <v>128241295</v>
      </c>
      <c r="F26" s="137">
        <f>'NSE All Day'!N26</f>
        <v>128241295</v>
      </c>
      <c r="G26" s="137">
        <f>'NSE All Day'!C26</f>
        <v>106886600</v>
      </c>
      <c r="H26" s="137">
        <f>'NSE All Day'!F26</f>
        <v>104639200</v>
      </c>
      <c r="I26" s="137">
        <f>'NSE All Day'!I26</f>
        <v>104098000</v>
      </c>
      <c r="J26" s="137">
        <f>'NSE All Day'!L26</f>
        <v>99012800</v>
      </c>
      <c r="K26" s="137">
        <f>'NSE All Day'!O26</f>
        <v>99293600</v>
      </c>
    </row>
    <row r="27" spans="1:11" x14ac:dyDescent="0.3">
      <c r="A27" s="137" t="str">
        <f>'NSE All Day'!A27</f>
        <v>BIOCON</v>
      </c>
      <c r="B27" s="137">
        <f>'NSE All Day'!B27</f>
        <v>91434490</v>
      </c>
      <c r="C27" s="137">
        <f>'NSE All Day'!E27</f>
        <v>91434490</v>
      </c>
      <c r="D27" s="137">
        <f>'NSE All Day'!H27</f>
        <v>91434490</v>
      </c>
      <c r="E27" s="137">
        <f>'NSE All Day'!K27</f>
        <v>91434490</v>
      </c>
      <c r="F27" s="137">
        <f>'NSE All Day'!N27</f>
        <v>91434490</v>
      </c>
      <c r="G27" s="137">
        <f>'NSE All Day'!C27</f>
        <v>21610800</v>
      </c>
      <c r="H27" s="137">
        <f>'NSE All Day'!F27</f>
        <v>20925400</v>
      </c>
      <c r="I27" s="137">
        <f>'NSE All Day'!I27</f>
        <v>21636100</v>
      </c>
      <c r="J27" s="137">
        <f>'NSE All Day'!L27</f>
        <v>22174300</v>
      </c>
      <c r="K27" s="137">
        <f>'NSE All Day'!O27</f>
        <v>23133400</v>
      </c>
    </row>
    <row r="28" spans="1:11" x14ac:dyDescent="0.3">
      <c r="A28" s="137" t="str">
        <f>'NSE All Day'!A28</f>
        <v>BOSCHLTD</v>
      </c>
      <c r="B28" s="137">
        <f>'NSE All Day'!B28</f>
        <v>1737683</v>
      </c>
      <c r="C28" s="137">
        <f>'NSE All Day'!E28</f>
        <v>1737683</v>
      </c>
      <c r="D28" s="137">
        <f>'NSE All Day'!H28</f>
        <v>1737683</v>
      </c>
      <c r="E28" s="137">
        <f>'NSE All Day'!K28</f>
        <v>1737683</v>
      </c>
      <c r="F28" s="137">
        <f>'NSE All Day'!N28</f>
        <v>1737683</v>
      </c>
      <c r="G28" s="137">
        <f>'NSE All Day'!C28</f>
        <v>157040</v>
      </c>
      <c r="H28" s="137">
        <f>'NSE All Day'!F28</f>
        <v>149840</v>
      </c>
      <c r="I28" s="137">
        <f>'NSE All Day'!I28</f>
        <v>144360</v>
      </c>
      <c r="J28" s="137">
        <f>'NSE All Day'!L28</f>
        <v>139680</v>
      </c>
      <c r="K28" s="137">
        <f>'NSE All Day'!O28</f>
        <v>135240</v>
      </c>
    </row>
    <row r="29" spans="1:11" x14ac:dyDescent="0.3">
      <c r="A29" s="137" t="str">
        <f>'NSE All Day'!A29</f>
        <v>BPCL</v>
      </c>
      <c r="B29" s="137">
        <f>'NSE All Day'!B29</f>
        <v>204013830</v>
      </c>
      <c r="C29" s="137">
        <f>'NSE All Day'!E29</f>
        <v>204013830</v>
      </c>
      <c r="D29" s="137">
        <f>'NSE All Day'!H29</f>
        <v>204013830</v>
      </c>
      <c r="E29" s="137">
        <f>'NSE All Day'!K29</f>
        <v>204013830</v>
      </c>
      <c r="F29" s="137">
        <f>'NSE All Day'!N29</f>
        <v>204013830</v>
      </c>
      <c r="G29" s="137">
        <f>'NSE All Day'!C29</f>
        <v>27086400</v>
      </c>
      <c r="H29" s="137">
        <f>'NSE All Day'!F29</f>
        <v>27543600</v>
      </c>
      <c r="I29" s="137">
        <f>'NSE All Day'!I29</f>
        <v>27691200</v>
      </c>
      <c r="J29" s="137">
        <f>'NSE All Day'!L29</f>
        <v>28310400</v>
      </c>
      <c r="K29" s="137">
        <f>'NSE All Day'!O29</f>
        <v>28263600</v>
      </c>
    </row>
    <row r="30" spans="1:11" x14ac:dyDescent="0.3">
      <c r="A30" s="137" t="str">
        <f>'NSE All Day'!A30</f>
        <v>BRITANNIA</v>
      </c>
      <c r="B30" s="137">
        <f>'NSE All Day'!B30</f>
        <v>23743710</v>
      </c>
      <c r="C30" s="137">
        <f>'NSE All Day'!E30</f>
        <v>23743710</v>
      </c>
      <c r="D30" s="137">
        <f>'NSE All Day'!H30</f>
        <v>23743710</v>
      </c>
      <c r="E30" s="137">
        <f>'NSE All Day'!K30</f>
        <v>23743710</v>
      </c>
      <c r="F30" s="137">
        <f>'NSE All Day'!N30</f>
        <v>23743710</v>
      </c>
      <c r="G30" s="137">
        <f>'NSE All Day'!C30</f>
        <v>1753000</v>
      </c>
      <c r="H30" s="137">
        <f>'NSE All Day'!F30</f>
        <v>1749000</v>
      </c>
      <c r="I30" s="137">
        <f>'NSE All Day'!I30</f>
        <v>1746800</v>
      </c>
      <c r="J30" s="137">
        <f>'NSE All Day'!L30</f>
        <v>1721600</v>
      </c>
      <c r="K30" s="137">
        <f>'NSE All Day'!O30</f>
        <v>1668200</v>
      </c>
    </row>
    <row r="31" spans="1:11" x14ac:dyDescent="0.3">
      <c r="A31" s="137" t="str">
        <f>'NSE All Day'!A31</f>
        <v>CADILAHC</v>
      </c>
      <c r="B31" s="137">
        <f>'NSE All Day'!B31</f>
        <v>51441633</v>
      </c>
      <c r="C31" s="137">
        <f>'NSE All Day'!E31</f>
        <v>51441633</v>
      </c>
      <c r="D31" s="137">
        <f>'NSE All Day'!H31</f>
        <v>51441633</v>
      </c>
      <c r="E31" s="137">
        <f>'NSE All Day'!K31</f>
        <v>51441633</v>
      </c>
      <c r="F31" s="137">
        <f>'NSE All Day'!N31</f>
        <v>51441633</v>
      </c>
      <c r="G31" s="137">
        <f>'NSE All Day'!C31</f>
        <v>15191000</v>
      </c>
      <c r="H31" s="137">
        <f>'NSE All Day'!F31</f>
        <v>15615600</v>
      </c>
      <c r="I31" s="137">
        <f>'NSE All Day'!I31</f>
        <v>11990000</v>
      </c>
      <c r="J31" s="137">
        <f>'NSE All Day'!L31</f>
        <v>11701800</v>
      </c>
      <c r="K31" s="137">
        <f>'NSE All Day'!O31</f>
        <v>11444400</v>
      </c>
    </row>
    <row r="32" spans="1:11" x14ac:dyDescent="0.3">
      <c r="A32" s="137" t="str">
        <f>'NSE All Day'!A32</f>
        <v>CANBK</v>
      </c>
      <c r="B32" s="137">
        <f>'NSE All Day'!B32</f>
        <v>31179182</v>
      </c>
      <c r="C32" s="137">
        <f>'NSE All Day'!E32</f>
        <v>31179182</v>
      </c>
      <c r="D32" s="137">
        <f>'NSE All Day'!H32</f>
        <v>31179182</v>
      </c>
      <c r="E32" s="137">
        <f>'NSE All Day'!K32</f>
        <v>31179182</v>
      </c>
      <c r="F32" s="137">
        <f>'NSE All Day'!N32</f>
        <v>31179182</v>
      </c>
      <c r="G32" s="137">
        <f>'NSE All Day'!C32</f>
        <v>15550600</v>
      </c>
      <c r="H32" s="137">
        <f>'NSE All Day'!F32</f>
        <v>15215400</v>
      </c>
      <c r="I32" s="137">
        <f>'NSE All Day'!I32</f>
        <v>15483400</v>
      </c>
      <c r="J32" s="137">
        <f>'NSE All Day'!L32</f>
        <v>15491200</v>
      </c>
      <c r="K32" s="137">
        <f>'NSE All Day'!O32</f>
        <v>15522400</v>
      </c>
    </row>
    <row r="33" spans="1:11" x14ac:dyDescent="0.3">
      <c r="A33" s="137" t="str">
        <f>'NSE All Day'!A33</f>
        <v>CENTURYTEX</v>
      </c>
      <c r="B33" s="137">
        <f>'NSE All Day'!B33</f>
        <v>5561771</v>
      </c>
      <c r="C33" s="137">
        <f>'NSE All Day'!E33</f>
        <v>5561771</v>
      </c>
      <c r="D33" s="137">
        <f>'NSE All Day'!H33</f>
        <v>5561771</v>
      </c>
      <c r="E33" s="137">
        <f>'NSE All Day'!K33</f>
        <v>5561771</v>
      </c>
      <c r="F33" s="137">
        <f>'NSE All Day'!N33</f>
        <v>5561771</v>
      </c>
      <c r="G33" s="137">
        <f>'NSE All Day'!C33</f>
        <v>2925200</v>
      </c>
      <c r="H33" s="137">
        <f>'NSE All Day'!F33</f>
        <v>3089000</v>
      </c>
      <c r="I33" s="137">
        <f>'NSE All Day'!I33</f>
        <v>3054000</v>
      </c>
      <c r="J33" s="137">
        <f>'NSE All Day'!L33</f>
        <v>3003000</v>
      </c>
      <c r="K33" s="137">
        <f>'NSE All Day'!O33</f>
        <v>2977200</v>
      </c>
    </row>
    <row r="34" spans="1:11" x14ac:dyDescent="0.3">
      <c r="A34" s="137" t="str">
        <f>'NSE All Day'!A34</f>
        <v>CESC</v>
      </c>
      <c r="B34" s="137">
        <f>'NSE All Day'!B34</f>
        <v>13276966</v>
      </c>
      <c r="C34" s="137">
        <f>'NSE All Day'!E34</f>
        <v>13276966</v>
      </c>
      <c r="D34" s="137">
        <f>'NSE All Day'!H34</f>
        <v>13276966</v>
      </c>
      <c r="E34" s="137">
        <f>'NSE All Day'!K34</f>
        <v>13276966</v>
      </c>
      <c r="F34" s="137">
        <f>'NSE All Day'!N34</f>
        <v>13276966</v>
      </c>
      <c r="G34" s="137">
        <f>'NSE All Day'!C34</f>
        <v>944800</v>
      </c>
      <c r="H34" s="137">
        <f>'NSE All Day'!F34</f>
        <v>891200</v>
      </c>
      <c r="I34" s="137">
        <f>'NSE All Day'!I34</f>
        <v>905600</v>
      </c>
      <c r="J34" s="137">
        <f>'NSE All Day'!L34</f>
        <v>922400</v>
      </c>
      <c r="K34" s="137">
        <f>'NSE All Day'!O34</f>
        <v>896000</v>
      </c>
    </row>
    <row r="35" spans="1:11" x14ac:dyDescent="0.3">
      <c r="A35" s="137" t="str">
        <f>'NSE All Day'!A35</f>
        <v>CHOLAFIN</v>
      </c>
      <c r="B35" s="137">
        <f>'NSE All Day'!B35</f>
        <v>39609838</v>
      </c>
      <c r="C35" s="137">
        <f>'NSE All Day'!E35</f>
        <v>39609838</v>
      </c>
      <c r="D35" s="137">
        <f>'NSE All Day'!H35</f>
        <v>39609838</v>
      </c>
      <c r="E35" s="137">
        <f>'NSE All Day'!K35</f>
        <v>39609838</v>
      </c>
      <c r="F35" s="137">
        <f>'NSE All Day'!N35</f>
        <v>39609838</v>
      </c>
      <c r="G35" s="137">
        <f>'NSE All Day'!C35</f>
        <v>13160000</v>
      </c>
      <c r="H35" s="137">
        <f>'NSE All Day'!F35</f>
        <v>11837500</v>
      </c>
      <c r="I35" s="137">
        <f>'NSE All Day'!I35</f>
        <v>11402500</v>
      </c>
      <c r="J35" s="137">
        <f>'NSE All Day'!L35</f>
        <v>11252500</v>
      </c>
      <c r="K35" s="137">
        <f>'NSE All Day'!O35</f>
        <v>11252500</v>
      </c>
    </row>
    <row r="36" spans="1:11" x14ac:dyDescent="0.3">
      <c r="A36" s="137" t="str">
        <f>'NSE All Day'!A36</f>
        <v>CIPLA</v>
      </c>
      <c r="B36" s="137">
        <f>'NSE All Day'!B36</f>
        <v>102029332</v>
      </c>
      <c r="C36" s="137">
        <f>'NSE All Day'!E36</f>
        <v>102029332</v>
      </c>
      <c r="D36" s="137">
        <f>'NSE All Day'!H36</f>
        <v>102029332</v>
      </c>
      <c r="E36" s="137">
        <f>'NSE All Day'!K36</f>
        <v>102029332</v>
      </c>
      <c r="F36" s="137">
        <f>'NSE All Day'!N36</f>
        <v>102029332</v>
      </c>
      <c r="G36" s="137">
        <f>'NSE All Day'!C36</f>
        <v>22801900</v>
      </c>
      <c r="H36" s="137">
        <f>'NSE All Day'!F36</f>
        <v>21669000</v>
      </c>
      <c r="I36" s="137">
        <f>'NSE All Day'!I36</f>
        <v>22482050</v>
      </c>
      <c r="J36" s="137">
        <f>'NSE All Day'!L36</f>
        <v>21098450</v>
      </c>
      <c r="K36" s="137">
        <f>'NSE All Day'!O36</f>
        <v>21788450</v>
      </c>
    </row>
    <row r="37" spans="1:11" x14ac:dyDescent="0.3">
      <c r="A37" s="137" t="str">
        <f>'NSE All Day'!A37</f>
        <v>COALINDIA</v>
      </c>
      <c r="B37" s="137">
        <f>'NSE All Day'!B37</f>
        <v>381504943</v>
      </c>
      <c r="C37" s="137">
        <f>'NSE All Day'!E37</f>
        <v>381504943</v>
      </c>
      <c r="D37" s="137">
        <f>'NSE All Day'!H37</f>
        <v>381504943</v>
      </c>
      <c r="E37" s="137">
        <f>'NSE All Day'!K37</f>
        <v>381504943</v>
      </c>
      <c r="F37" s="137">
        <f>'NSE All Day'!N37</f>
        <v>381504943</v>
      </c>
      <c r="G37" s="137">
        <f>'NSE All Day'!C37</f>
        <v>47526900</v>
      </c>
      <c r="H37" s="137">
        <f>'NSE All Day'!F37</f>
        <v>46306200</v>
      </c>
      <c r="I37" s="137">
        <f>'NSE All Day'!I37</f>
        <v>45775300</v>
      </c>
      <c r="J37" s="137">
        <f>'NSE All Day'!L37</f>
        <v>44773600</v>
      </c>
      <c r="K37" s="137">
        <f>'NSE All Day'!O37</f>
        <v>44731400</v>
      </c>
    </row>
    <row r="38" spans="1:11" x14ac:dyDescent="0.3">
      <c r="A38" s="137" t="str">
        <f>'NSE All Day'!A38</f>
        <v>COLPAL</v>
      </c>
      <c r="B38" s="137">
        <f>'NSE All Day'!B38</f>
        <v>26654592</v>
      </c>
      <c r="C38" s="137">
        <f>'NSE All Day'!E38</f>
        <v>26654592</v>
      </c>
      <c r="D38" s="137">
        <f>'NSE All Day'!H38</f>
        <v>26654592</v>
      </c>
      <c r="E38" s="137">
        <f>'NSE All Day'!K38</f>
        <v>26654592</v>
      </c>
      <c r="F38" s="137">
        <f>'NSE All Day'!N38</f>
        <v>26654592</v>
      </c>
      <c r="G38" s="137">
        <f>'NSE All Day'!C38</f>
        <v>2479400</v>
      </c>
      <c r="H38" s="137">
        <f>'NSE All Day'!F38</f>
        <v>2567600</v>
      </c>
      <c r="I38" s="137">
        <f>'NSE All Day'!I38</f>
        <v>2118200</v>
      </c>
      <c r="J38" s="137">
        <f>'NSE All Day'!L38</f>
        <v>1962100</v>
      </c>
      <c r="K38" s="137">
        <f>'NSE All Day'!O38</f>
        <v>1922200</v>
      </c>
    </row>
    <row r="39" spans="1:11" x14ac:dyDescent="0.3">
      <c r="A39" s="137" t="str">
        <f>'NSE All Day'!A39</f>
        <v>CONCOR</v>
      </c>
      <c r="B39" s="137">
        <f>'NSE All Day'!B39</f>
        <v>27540937</v>
      </c>
      <c r="C39" s="137">
        <f>'NSE All Day'!E39</f>
        <v>27540937</v>
      </c>
      <c r="D39" s="137">
        <f>'NSE All Day'!H39</f>
        <v>27540937</v>
      </c>
      <c r="E39" s="137">
        <f>'NSE All Day'!K39</f>
        <v>27540937</v>
      </c>
      <c r="F39" s="137">
        <f>'NSE All Day'!N39</f>
        <v>27540937</v>
      </c>
      <c r="G39" s="137">
        <f>'NSE All Day'!C39</f>
        <v>5528331</v>
      </c>
      <c r="H39" s="137">
        <f>'NSE All Day'!F39</f>
        <v>5411106</v>
      </c>
      <c r="I39" s="137">
        <f>'NSE All Day'!I39</f>
        <v>5057868</v>
      </c>
      <c r="J39" s="137">
        <f>'NSE All Day'!L39</f>
        <v>4953147</v>
      </c>
      <c r="K39" s="137">
        <f>'NSE All Day'!O39</f>
        <v>4887501</v>
      </c>
    </row>
    <row r="40" spans="1:11" x14ac:dyDescent="0.3">
      <c r="A40" s="137" t="str">
        <f>'NSE All Day'!A40</f>
        <v>CUMMINSIND</v>
      </c>
      <c r="B40" s="137">
        <f>'NSE All Day'!B40</f>
        <v>27165463</v>
      </c>
      <c r="C40" s="137">
        <f>'NSE All Day'!E40</f>
        <v>27165463</v>
      </c>
      <c r="D40" s="137">
        <f>'NSE All Day'!H40</f>
        <v>27165463</v>
      </c>
      <c r="E40" s="137">
        <f>'NSE All Day'!K40</f>
        <v>27165463</v>
      </c>
      <c r="F40" s="137">
        <f>'NSE All Day'!N40</f>
        <v>27165463</v>
      </c>
      <c r="G40" s="137">
        <f>'NSE All Day'!C40</f>
        <v>2113500</v>
      </c>
      <c r="H40" s="137">
        <f>'NSE All Day'!F40</f>
        <v>1908000</v>
      </c>
      <c r="I40" s="137">
        <f>'NSE All Day'!I40</f>
        <v>1895400</v>
      </c>
      <c r="J40" s="137">
        <f>'NSE All Day'!L40</f>
        <v>1895400</v>
      </c>
      <c r="K40" s="137">
        <f>'NSE All Day'!O40</f>
        <v>1971000</v>
      </c>
    </row>
    <row r="41" spans="1:11" x14ac:dyDescent="0.3">
      <c r="A41" s="137" t="str">
        <f>'NSE All Day'!A41</f>
        <v>DABUR</v>
      </c>
      <c r="B41" s="137">
        <f>'NSE All Day'!B41</f>
        <v>113507443</v>
      </c>
      <c r="C41" s="137">
        <f>'NSE All Day'!E41</f>
        <v>113507443</v>
      </c>
      <c r="D41" s="137">
        <f>'NSE All Day'!H41</f>
        <v>113507443</v>
      </c>
      <c r="E41" s="137">
        <f>'NSE All Day'!K41</f>
        <v>113507443</v>
      </c>
      <c r="F41" s="137">
        <f>'NSE All Day'!N41</f>
        <v>113507443</v>
      </c>
      <c r="G41" s="137">
        <f>'NSE All Day'!C41</f>
        <v>15111250</v>
      </c>
      <c r="H41" s="137">
        <f>'NSE All Day'!F41</f>
        <v>14287500</v>
      </c>
      <c r="I41" s="137">
        <f>'NSE All Day'!I41</f>
        <v>13841250</v>
      </c>
      <c r="J41" s="137">
        <f>'NSE All Day'!L41</f>
        <v>13790000</v>
      </c>
      <c r="K41" s="137">
        <f>'NSE All Day'!O41</f>
        <v>14105000</v>
      </c>
    </row>
    <row r="42" spans="1:11" x14ac:dyDescent="0.3">
      <c r="A42" s="137" t="str">
        <f>'NSE All Day'!A42</f>
        <v>DIVISLAB</v>
      </c>
      <c r="B42" s="137">
        <f>'NSE All Day'!B42</f>
        <v>25499844</v>
      </c>
      <c r="C42" s="137">
        <f>'NSE All Day'!E42</f>
        <v>25499844</v>
      </c>
      <c r="D42" s="137">
        <f>'NSE All Day'!H42</f>
        <v>25499844</v>
      </c>
      <c r="E42" s="137">
        <f>'NSE All Day'!K42</f>
        <v>25499844</v>
      </c>
      <c r="F42" s="137">
        <f>'NSE All Day'!N42</f>
        <v>25499844</v>
      </c>
      <c r="G42" s="137">
        <f>'NSE All Day'!C42</f>
        <v>2660000</v>
      </c>
      <c r="H42" s="137">
        <f>'NSE All Day'!F42</f>
        <v>2521200</v>
      </c>
      <c r="I42" s="137">
        <f>'NSE All Day'!I42</f>
        <v>2524800</v>
      </c>
      <c r="J42" s="137">
        <f>'NSE All Day'!L42</f>
        <v>2456000</v>
      </c>
      <c r="K42" s="137">
        <f>'NSE All Day'!O42</f>
        <v>2442000</v>
      </c>
    </row>
    <row r="43" spans="1:11" x14ac:dyDescent="0.3">
      <c r="A43" s="137" t="str">
        <f>'NSE All Day'!A43</f>
        <v>DLF</v>
      </c>
      <c r="B43" s="137">
        <f>'NSE All Day'!B43</f>
        <v>124016568</v>
      </c>
      <c r="C43" s="137">
        <f>'NSE All Day'!E43</f>
        <v>124016568</v>
      </c>
      <c r="D43" s="137">
        <f>'NSE All Day'!H43</f>
        <v>124016568</v>
      </c>
      <c r="E43" s="137">
        <f>'NSE All Day'!K43</f>
        <v>124016568</v>
      </c>
      <c r="F43" s="137">
        <f>'NSE All Day'!N43</f>
        <v>124016568</v>
      </c>
      <c r="G43" s="137">
        <f>'NSE All Day'!C43</f>
        <v>35851200</v>
      </c>
      <c r="H43" s="137">
        <f>'NSE All Day'!F43</f>
        <v>36276900</v>
      </c>
      <c r="I43" s="137">
        <f>'NSE All Day'!I43</f>
        <v>36481500</v>
      </c>
      <c r="J43" s="137">
        <f>'NSE All Day'!L43</f>
        <v>34382700</v>
      </c>
      <c r="K43" s="137">
        <f>'NSE All Day'!O43</f>
        <v>33897600</v>
      </c>
    </row>
    <row r="44" spans="1:11" x14ac:dyDescent="0.3">
      <c r="A44" s="137" t="str">
        <f>'NSE All Day'!A44</f>
        <v>DRREDDY</v>
      </c>
      <c r="B44" s="137">
        <f>'NSE All Day'!B44</f>
        <v>24263520</v>
      </c>
      <c r="C44" s="137">
        <f>'NSE All Day'!E44</f>
        <v>24263520</v>
      </c>
      <c r="D44" s="137">
        <f>'NSE All Day'!H44</f>
        <v>24263520</v>
      </c>
      <c r="E44" s="137">
        <f>'NSE All Day'!K44</f>
        <v>24263520</v>
      </c>
      <c r="F44" s="137">
        <f>'NSE All Day'!N44</f>
        <v>24263520</v>
      </c>
      <c r="G44" s="137">
        <f>'NSE All Day'!C44</f>
        <v>4780000</v>
      </c>
      <c r="H44" s="137">
        <f>'NSE All Day'!F44</f>
        <v>4827000</v>
      </c>
      <c r="I44" s="137">
        <f>'NSE All Day'!I44</f>
        <v>4837500</v>
      </c>
      <c r="J44" s="137">
        <f>'NSE All Day'!L44</f>
        <v>3949250</v>
      </c>
      <c r="K44" s="137">
        <f>'NSE All Day'!O44</f>
        <v>3871000</v>
      </c>
    </row>
    <row r="45" spans="1:11" x14ac:dyDescent="0.3">
      <c r="A45" s="137" t="str">
        <f>'NSE All Day'!A45</f>
        <v>EICHERMOT</v>
      </c>
      <c r="B45" s="137">
        <f>'NSE All Day'!B45</f>
        <v>2769749</v>
      </c>
      <c r="C45" s="137">
        <f>'NSE All Day'!E45</f>
        <v>2769749</v>
      </c>
      <c r="D45" s="137">
        <f>'NSE All Day'!H45</f>
        <v>2769749</v>
      </c>
      <c r="E45" s="137">
        <f>'NSE All Day'!K45</f>
        <v>2769749</v>
      </c>
      <c r="F45" s="137">
        <f>'NSE All Day'!N45</f>
        <v>2769749</v>
      </c>
      <c r="G45" s="137">
        <f>'NSE All Day'!C45</f>
        <v>351910</v>
      </c>
      <c r="H45" s="137">
        <f>'NSE All Day'!F45</f>
        <v>345760</v>
      </c>
      <c r="I45" s="137">
        <f>'NSE All Day'!I45</f>
        <v>352780</v>
      </c>
      <c r="J45" s="137">
        <f>'NSE All Day'!L45</f>
        <v>365235</v>
      </c>
      <c r="K45" s="137">
        <f>'NSE All Day'!O45</f>
        <v>351580</v>
      </c>
    </row>
    <row r="46" spans="1:11" x14ac:dyDescent="0.3">
      <c r="A46" s="137" t="str">
        <f>'NSE All Day'!A46</f>
        <v>EQUITAS</v>
      </c>
      <c r="B46" s="137">
        <f>'NSE All Day'!B46</f>
        <v>34178999</v>
      </c>
      <c r="C46" s="137">
        <f>'NSE All Day'!E46</f>
        <v>34178999</v>
      </c>
      <c r="D46" s="137">
        <f>'NSE All Day'!H46</f>
        <v>34178999</v>
      </c>
      <c r="E46" s="137">
        <f>'NSE All Day'!K46</f>
        <v>34178999</v>
      </c>
      <c r="F46" s="137">
        <f>'NSE All Day'!N46</f>
        <v>34178999</v>
      </c>
      <c r="G46" s="137">
        <f>'NSE All Day'!C46</f>
        <v>22220800</v>
      </c>
      <c r="H46" s="137">
        <f>'NSE All Day'!F46</f>
        <v>18300800</v>
      </c>
      <c r="I46" s="137">
        <f>'NSE All Day'!I46</f>
        <v>17761800</v>
      </c>
      <c r="J46" s="137">
        <f>'NSE All Day'!L46</f>
        <v>18295900</v>
      </c>
      <c r="K46" s="137">
        <f>'NSE All Day'!O46</f>
        <v>17523900</v>
      </c>
    </row>
    <row r="47" spans="1:11" x14ac:dyDescent="0.3">
      <c r="A47" s="137" t="str">
        <f>'NSE All Day'!A47</f>
        <v>ESCORTS</v>
      </c>
      <c r="B47" s="137">
        <f>'NSE All Day'!B47</f>
        <v>7016894</v>
      </c>
      <c r="C47" s="137">
        <f>'NSE All Day'!E47</f>
        <v>7016894</v>
      </c>
      <c r="D47" s="137">
        <f>'NSE All Day'!H47</f>
        <v>7016894</v>
      </c>
      <c r="E47" s="137">
        <f>'NSE All Day'!K47</f>
        <v>7016894</v>
      </c>
      <c r="F47" s="137">
        <f>'NSE All Day'!N47</f>
        <v>7016894</v>
      </c>
      <c r="G47" s="137">
        <f>'NSE All Day'!C47</f>
        <v>6462500</v>
      </c>
      <c r="H47" s="137">
        <f>'NSE All Day'!F47</f>
        <v>6475700</v>
      </c>
      <c r="I47" s="137">
        <f>'NSE All Day'!I47</f>
        <v>6408600</v>
      </c>
      <c r="J47" s="137">
        <f>'NSE All Day'!L47</f>
        <v>5881700</v>
      </c>
      <c r="K47" s="137">
        <f>'NSE All Day'!O47</f>
        <v>5592400</v>
      </c>
    </row>
    <row r="48" spans="1:11" x14ac:dyDescent="0.3">
      <c r="A48" s="137" t="str">
        <f>'NSE All Day'!A48</f>
        <v>EXIDEIND</v>
      </c>
      <c r="B48" s="137">
        <f>'NSE All Day'!B48</f>
        <v>91809066</v>
      </c>
      <c r="C48" s="137">
        <f>'NSE All Day'!E48</f>
        <v>91809066</v>
      </c>
      <c r="D48" s="137">
        <f>'NSE All Day'!H48</f>
        <v>91809066</v>
      </c>
      <c r="E48" s="137">
        <f>'NSE All Day'!K48</f>
        <v>91809066</v>
      </c>
      <c r="F48" s="137">
        <f>'NSE All Day'!N48</f>
        <v>91809066</v>
      </c>
      <c r="G48" s="137">
        <f>'NSE All Day'!C48</f>
        <v>6808400</v>
      </c>
      <c r="H48" s="137">
        <f>'NSE All Day'!F48</f>
        <v>6756200</v>
      </c>
      <c r="I48" s="137">
        <f>'NSE All Day'!I48</f>
        <v>6480000</v>
      </c>
      <c r="J48" s="137">
        <f>'NSE All Day'!L48</f>
        <v>6311100</v>
      </c>
      <c r="K48" s="137">
        <f>'NSE All Day'!O48</f>
        <v>5966000</v>
      </c>
    </row>
    <row r="49" spans="1:11" x14ac:dyDescent="0.3">
      <c r="A49" s="137" t="str">
        <f>'NSE All Day'!A49</f>
        <v>FEDERALBNK</v>
      </c>
      <c r="B49" s="137">
        <f>'NSE All Day'!B49</f>
        <v>196086193</v>
      </c>
      <c r="C49" s="137">
        <f>'NSE All Day'!E49</f>
        <v>196086193</v>
      </c>
      <c r="D49" s="137">
        <f>'NSE All Day'!H49</f>
        <v>196086193</v>
      </c>
      <c r="E49" s="137">
        <f>'NSE All Day'!K49</f>
        <v>196086193</v>
      </c>
      <c r="F49" s="137">
        <f>'NSE All Day'!N49</f>
        <v>196086193</v>
      </c>
      <c r="G49" s="137">
        <f>'NSE All Day'!C49</f>
        <v>86701000</v>
      </c>
      <c r="H49" s="137">
        <f>'NSE All Day'!F49</f>
        <v>80673500</v>
      </c>
      <c r="I49" s="137">
        <f>'NSE All Day'!I49</f>
        <v>82287500</v>
      </c>
      <c r="J49" s="137">
        <f>'NSE All Day'!L49</f>
        <v>81571500</v>
      </c>
      <c r="K49" s="137">
        <f>'NSE All Day'!O49</f>
        <v>81007000</v>
      </c>
    </row>
    <row r="50" spans="1:11" x14ac:dyDescent="0.3">
      <c r="A50" s="137" t="str">
        <f>'NSE All Day'!A50</f>
        <v>GAIL</v>
      </c>
      <c r="B50" s="137">
        <f>'NSE All Day'!B50</f>
        <v>428666171</v>
      </c>
      <c r="C50" s="137">
        <f>'NSE All Day'!E50</f>
        <v>428666171</v>
      </c>
      <c r="D50" s="137">
        <f>'NSE All Day'!H50</f>
        <v>428666171</v>
      </c>
      <c r="E50" s="137">
        <f>'NSE All Day'!K50</f>
        <v>428666171</v>
      </c>
      <c r="F50" s="137">
        <f>'NSE All Day'!N50</f>
        <v>428666171</v>
      </c>
      <c r="G50" s="137">
        <f>'NSE All Day'!C50</f>
        <v>35442926</v>
      </c>
      <c r="H50" s="137">
        <f>'NSE All Day'!F50</f>
        <v>34482806</v>
      </c>
      <c r="I50" s="137">
        <f>'NSE All Day'!I50</f>
        <v>34787610</v>
      </c>
      <c r="J50" s="137">
        <f>'NSE All Day'!L50</f>
        <v>34620724</v>
      </c>
      <c r="K50" s="137">
        <f>'NSE All Day'!O50</f>
        <v>32865072</v>
      </c>
    </row>
    <row r="51" spans="1:11" x14ac:dyDescent="0.3">
      <c r="A51" s="137" t="str">
        <f>'NSE All Day'!A51</f>
        <v>GLENMARK</v>
      </c>
      <c r="B51" s="137">
        <f>'NSE All Day'!B51</f>
        <v>30122677</v>
      </c>
      <c r="C51" s="137">
        <f>'NSE All Day'!E51</f>
        <v>30122677</v>
      </c>
      <c r="D51" s="137">
        <f>'NSE All Day'!H51</f>
        <v>30122677</v>
      </c>
      <c r="E51" s="137">
        <f>'NSE All Day'!K51</f>
        <v>30122677</v>
      </c>
      <c r="F51" s="137">
        <f>'NSE All Day'!N51</f>
        <v>30122677</v>
      </c>
      <c r="G51" s="137">
        <f>'NSE All Day'!C51</f>
        <v>8017500</v>
      </c>
      <c r="H51" s="137">
        <f>'NSE All Day'!F51</f>
        <v>6371300</v>
      </c>
      <c r="I51" s="137">
        <f>'NSE All Day'!I51</f>
        <v>6381600</v>
      </c>
      <c r="J51" s="137">
        <f>'NSE All Day'!L51</f>
        <v>6301800</v>
      </c>
      <c r="K51" s="137">
        <f>'NSE All Day'!O51</f>
        <v>6831500</v>
      </c>
    </row>
    <row r="52" spans="1:11" x14ac:dyDescent="0.3">
      <c r="A52" s="137" t="str">
        <f>'NSE All Day'!A52</f>
        <v>GMRINFRA</v>
      </c>
      <c r="B52" s="137">
        <f>'NSE All Day'!B52</f>
        <v>209359891</v>
      </c>
      <c r="C52" s="137">
        <f>'NSE All Day'!E52</f>
        <v>209359891</v>
      </c>
      <c r="D52" s="137">
        <f>'NSE All Day'!H52</f>
        <v>209359891</v>
      </c>
      <c r="E52" s="137">
        <f>'NSE All Day'!K52</f>
        <v>209359891</v>
      </c>
      <c r="F52" s="137">
        <f>'NSE All Day'!N52</f>
        <v>209359891</v>
      </c>
      <c r="G52" s="137">
        <f>'NSE All Day'!C52</f>
        <v>75375000</v>
      </c>
      <c r="H52" s="137">
        <f>'NSE All Day'!F52</f>
        <v>72405000</v>
      </c>
      <c r="I52" s="137">
        <f>'NSE All Day'!I52</f>
        <v>69660000</v>
      </c>
      <c r="J52" s="137">
        <f>'NSE All Day'!L52</f>
        <v>65070000</v>
      </c>
      <c r="K52" s="137">
        <f>'NSE All Day'!O52</f>
        <v>62820000</v>
      </c>
    </row>
    <row r="53" spans="1:11" x14ac:dyDescent="0.3">
      <c r="A53" s="137" t="str">
        <f>'NSE All Day'!A53</f>
        <v>GODREJCP</v>
      </c>
      <c r="B53" s="137">
        <f>'NSE All Day'!B53</f>
        <v>75164423</v>
      </c>
      <c r="C53" s="137">
        <f>'NSE All Day'!E53</f>
        <v>75164423</v>
      </c>
      <c r="D53" s="137">
        <f>'NSE All Day'!H53</f>
        <v>75164423</v>
      </c>
      <c r="E53" s="137">
        <f>'NSE All Day'!K53</f>
        <v>75164423</v>
      </c>
      <c r="F53" s="137">
        <f>'NSE All Day'!N53</f>
        <v>75164423</v>
      </c>
      <c r="G53" s="137">
        <f>'NSE All Day'!C53</f>
        <v>6853600</v>
      </c>
      <c r="H53" s="137">
        <f>'NSE All Day'!F53</f>
        <v>6861600</v>
      </c>
      <c r="I53" s="137">
        <f>'NSE All Day'!I53</f>
        <v>6804000</v>
      </c>
      <c r="J53" s="137">
        <f>'NSE All Day'!L53</f>
        <v>6697600</v>
      </c>
      <c r="K53" s="137">
        <f>'NSE All Day'!O53</f>
        <v>6655200</v>
      </c>
    </row>
    <row r="54" spans="1:11" x14ac:dyDescent="0.3">
      <c r="A54" s="137" t="str">
        <f>'NSE All Day'!A54</f>
        <v>GODREJPROP</v>
      </c>
      <c r="B54" s="137">
        <f>'NSE All Day'!B54</f>
        <v>17918075</v>
      </c>
      <c r="C54" s="137">
        <f>'NSE All Day'!E54</f>
        <v>17918075</v>
      </c>
      <c r="D54" s="137">
        <f>'NSE All Day'!H54</f>
        <v>17918075</v>
      </c>
      <c r="E54" s="137">
        <f>'NSE All Day'!K54</f>
        <v>17918075</v>
      </c>
      <c r="F54" s="137">
        <f>'NSE All Day'!N54</f>
        <v>17918075</v>
      </c>
      <c r="G54" s="137">
        <f>'NSE All Day'!C54</f>
        <v>603200</v>
      </c>
      <c r="H54" s="137">
        <f>'NSE All Day'!F54</f>
        <v>562250</v>
      </c>
      <c r="I54" s="137">
        <f>'NSE All Day'!I54</f>
        <v>600600</v>
      </c>
      <c r="J54" s="137">
        <f>'NSE All Day'!L54</f>
        <v>553150</v>
      </c>
      <c r="K54" s="137">
        <f>'NSE All Day'!O54</f>
        <v>549250</v>
      </c>
    </row>
    <row r="55" spans="1:11" x14ac:dyDescent="0.3">
      <c r="A55" s="137" t="str">
        <f>'NSE All Day'!A55</f>
        <v>GRASIM</v>
      </c>
      <c r="B55" s="137">
        <f>'NSE All Day'!B55</f>
        <v>39258382</v>
      </c>
      <c r="C55" s="137">
        <f>'NSE All Day'!E55</f>
        <v>39258382</v>
      </c>
      <c r="D55" s="137">
        <f>'NSE All Day'!H55</f>
        <v>39258382</v>
      </c>
      <c r="E55" s="137">
        <f>'NSE All Day'!K55</f>
        <v>39258382</v>
      </c>
      <c r="F55" s="137">
        <f>'NSE All Day'!N55</f>
        <v>39258382</v>
      </c>
      <c r="G55" s="137">
        <f>'NSE All Day'!C55</f>
        <v>21927050</v>
      </c>
      <c r="H55" s="137">
        <f>'NSE All Day'!F55</f>
        <v>21230850</v>
      </c>
      <c r="I55" s="137">
        <f>'NSE All Day'!I55</f>
        <v>21148900</v>
      </c>
      <c r="J55" s="137">
        <f>'NSE All Day'!L55</f>
        <v>20865600</v>
      </c>
      <c r="K55" s="137">
        <f>'NSE All Day'!O55</f>
        <v>20969650</v>
      </c>
    </row>
    <row r="56" spans="1:11" x14ac:dyDescent="0.3">
      <c r="A56" s="137" t="str">
        <f>'NSE All Day'!A56</f>
        <v>HAVELLS</v>
      </c>
      <c r="B56" s="137">
        <f>'NSE All Day'!B56</f>
        <v>50571276</v>
      </c>
      <c r="C56" s="137">
        <f>'NSE All Day'!E56</f>
        <v>50571276</v>
      </c>
      <c r="D56" s="137">
        <f>'NSE All Day'!H56</f>
        <v>50571276</v>
      </c>
      <c r="E56" s="137">
        <f>'NSE All Day'!K56</f>
        <v>50571276</v>
      </c>
      <c r="F56" s="137">
        <f>'NSE All Day'!N56</f>
        <v>50571276</v>
      </c>
      <c r="G56" s="137">
        <f>'NSE All Day'!C56</f>
        <v>8988000</v>
      </c>
      <c r="H56" s="137">
        <f>'NSE All Day'!F56</f>
        <v>8921000</v>
      </c>
      <c r="I56" s="137">
        <f>'NSE All Day'!I56</f>
        <v>8599000</v>
      </c>
      <c r="J56" s="137">
        <f>'NSE All Day'!L56</f>
        <v>7573000</v>
      </c>
      <c r="K56" s="137">
        <f>'NSE All Day'!O56</f>
        <v>7506000</v>
      </c>
    </row>
    <row r="57" spans="1:11" x14ac:dyDescent="0.3">
      <c r="A57" s="137" t="str">
        <f>'NSE All Day'!A57</f>
        <v>HCLTECH</v>
      </c>
      <c r="B57" s="137">
        <f>'NSE All Day'!B57</f>
        <v>217205954</v>
      </c>
      <c r="C57" s="137">
        <f>'NSE All Day'!E57</f>
        <v>217205954</v>
      </c>
      <c r="D57" s="137">
        <f>'NSE All Day'!H57</f>
        <v>217205954</v>
      </c>
      <c r="E57" s="137">
        <f>'NSE All Day'!K57</f>
        <v>217205954</v>
      </c>
      <c r="F57" s="137">
        <f>'NSE All Day'!N57</f>
        <v>217205954</v>
      </c>
      <c r="G57" s="137">
        <f>'NSE All Day'!C57</f>
        <v>25631200</v>
      </c>
      <c r="H57" s="137">
        <f>'NSE All Day'!F57</f>
        <v>25085200</v>
      </c>
      <c r="I57" s="137">
        <f>'NSE All Day'!I57</f>
        <v>25102000</v>
      </c>
      <c r="J57" s="137">
        <f>'NSE All Day'!L57</f>
        <v>24845800</v>
      </c>
      <c r="K57" s="137">
        <f>'NSE All Day'!O57</f>
        <v>24649800</v>
      </c>
    </row>
    <row r="58" spans="1:11" x14ac:dyDescent="0.3">
      <c r="A58" s="137" t="str">
        <f>'NSE All Day'!A58</f>
        <v>HDFC</v>
      </c>
      <c r="B58" s="137">
        <f>'NSE All Day'!B58</f>
        <v>346410237</v>
      </c>
      <c r="C58" s="137">
        <f>'NSE All Day'!E58</f>
        <v>346410237</v>
      </c>
      <c r="D58" s="137">
        <f>'NSE All Day'!H58</f>
        <v>346410237</v>
      </c>
      <c r="E58" s="137">
        <f>'NSE All Day'!K58</f>
        <v>346410237</v>
      </c>
      <c r="F58" s="137">
        <f>'NSE All Day'!N58</f>
        <v>346410237</v>
      </c>
      <c r="G58" s="137">
        <f>'NSE All Day'!C58</f>
        <v>35308000</v>
      </c>
      <c r="H58" s="137">
        <f>'NSE All Day'!F58</f>
        <v>32804400</v>
      </c>
      <c r="I58" s="137">
        <f>'NSE All Day'!I58</f>
        <v>32568900</v>
      </c>
      <c r="J58" s="137">
        <f>'NSE All Day'!L58</f>
        <v>32487500</v>
      </c>
      <c r="K58" s="137">
        <f>'NSE All Day'!O58</f>
        <v>32330950</v>
      </c>
    </row>
    <row r="59" spans="1:11" x14ac:dyDescent="0.3">
      <c r="A59" s="137" t="str">
        <f>'NSE All Day'!A59</f>
        <v>HDFCBANK</v>
      </c>
      <c r="B59" s="137">
        <f>'NSE All Day'!B59</f>
        <v>658109019</v>
      </c>
      <c r="C59" s="137">
        <f>'NSE All Day'!E59</f>
        <v>658109019</v>
      </c>
      <c r="D59" s="137">
        <f>'NSE All Day'!H59</f>
        <v>658109019</v>
      </c>
      <c r="E59" s="137">
        <f>'NSE All Day'!K59</f>
        <v>658109019</v>
      </c>
      <c r="F59" s="137">
        <f>'NSE All Day'!N59</f>
        <v>658109019</v>
      </c>
      <c r="G59" s="137">
        <f>'NSE All Day'!C59</f>
        <v>57497450</v>
      </c>
      <c r="H59" s="137">
        <f>'NSE All Day'!F59</f>
        <v>55292300</v>
      </c>
      <c r="I59" s="137">
        <f>'NSE All Day'!I59</f>
        <v>53508750</v>
      </c>
      <c r="J59" s="137">
        <f>'NSE All Day'!L59</f>
        <v>55703600</v>
      </c>
      <c r="K59" s="137">
        <f>'NSE All Day'!O59</f>
        <v>55718450</v>
      </c>
    </row>
    <row r="60" spans="1:11" x14ac:dyDescent="0.3">
      <c r="A60" s="137" t="str">
        <f>'NSE All Day'!A60</f>
        <v>HDFCLIFE</v>
      </c>
      <c r="B60" s="137">
        <f>'NSE All Day'!B60</f>
        <v>68220587</v>
      </c>
      <c r="C60" s="137">
        <f>'NSE All Day'!E60</f>
        <v>68220587</v>
      </c>
      <c r="D60" s="137">
        <f>'NSE All Day'!H60</f>
        <v>68220587</v>
      </c>
      <c r="E60" s="137">
        <f>'NSE All Day'!K60</f>
        <v>68220587</v>
      </c>
      <c r="F60" s="137">
        <f>'NSE All Day'!N60</f>
        <v>68220587</v>
      </c>
      <c r="G60" s="137">
        <f>'NSE All Day'!C60</f>
        <v>15369000</v>
      </c>
      <c r="H60" s="137">
        <f>'NSE All Day'!F60</f>
        <v>15767700</v>
      </c>
      <c r="I60" s="137">
        <f>'NSE All Day'!I60</f>
        <v>15381400</v>
      </c>
      <c r="J60" s="137">
        <f>'NSE All Day'!L60</f>
        <v>15580300</v>
      </c>
      <c r="K60" s="137">
        <f>'NSE All Day'!O60</f>
        <v>15606200</v>
      </c>
    </row>
    <row r="61" spans="1:11" x14ac:dyDescent="0.3">
      <c r="A61" s="137" t="str">
        <f>'NSE All Day'!A61</f>
        <v>HEROMOTOCO</v>
      </c>
      <c r="B61" s="137">
        <f>'NSE All Day'!B61</f>
        <v>26114657</v>
      </c>
      <c r="C61" s="137">
        <f>'NSE All Day'!E61</f>
        <v>26114657</v>
      </c>
      <c r="D61" s="137">
        <f>'NSE All Day'!H61</f>
        <v>26114657</v>
      </c>
      <c r="E61" s="137">
        <f>'NSE All Day'!K61</f>
        <v>26114657</v>
      </c>
      <c r="F61" s="137">
        <f>'NSE All Day'!N61</f>
        <v>26114657</v>
      </c>
      <c r="G61" s="137">
        <f>'NSE All Day'!C61</f>
        <v>3220300</v>
      </c>
      <c r="H61" s="137">
        <f>'NSE All Day'!F61</f>
        <v>3216500</v>
      </c>
      <c r="I61" s="137">
        <f>'NSE All Day'!I61</f>
        <v>3339600</v>
      </c>
      <c r="J61" s="137">
        <f>'NSE All Day'!L61</f>
        <v>3126900</v>
      </c>
      <c r="K61" s="137">
        <f>'NSE All Day'!O61</f>
        <v>3168300</v>
      </c>
    </row>
    <row r="62" spans="1:11" x14ac:dyDescent="0.3">
      <c r="A62" s="137" t="str">
        <f>'NSE All Day'!A62</f>
        <v>HINDALCO</v>
      </c>
      <c r="B62" s="137">
        <f>'NSE All Day'!B62</f>
        <v>292428478</v>
      </c>
      <c r="C62" s="137">
        <f>'NSE All Day'!E62</f>
        <v>292428478</v>
      </c>
      <c r="D62" s="137">
        <f>'NSE All Day'!H62</f>
        <v>292428478</v>
      </c>
      <c r="E62" s="137">
        <f>'NSE All Day'!K62</f>
        <v>292428478</v>
      </c>
      <c r="F62" s="137">
        <f>'NSE All Day'!N62</f>
        <v>292428478</v>
      </c>
      <c r="G62" s="137">
        <f>'NSE All Day'!C62</f>
        <v>45258200</v>
      </c>
      <c r="H62" s="137">
        <f>'NSE All Day'!F62</f>
        <v>45958200</v>
      </c>
      <c r="I62" s="137">
        <f>'NSE All Day'!I62</f>
        <v>43631500</v>
      </c>
      <c r="J62" s="137">
        <f>'NSE All Day'!L62</f>
        <v>43631500</v>
      </c>
      <c r="K62" s="137">
        <f>'NSE All Day'!O62</f>
        <v>42375000</v>
      </c>
    </row>
    <row r="63" spans="1:11" x14ac:dyDescent="0.3">
      <c r="A63" s="137" t="str">
        <f>'NSE All Day'!A63</f>
        <v>HINDPETRO</v>
      </c>
      <c r="B63" s="137">
        <f>'NSE All Day'!B63</f>
        <v>148995450</v>
      </c>
      <c r="C63" s="137">
        <f>'NSE All Day'!E63</f>
        <v>148995450</v>
      </c>
      <c r="D63" s="137">
        <f>'NSE All Day'!H63</f>
        <v>148995450</v>
      </c>
      <c r="E63" s="137">
        <f>'NSE All Day'!K63</f>
        <v>148995450</v>
      </c>
      <c r="F63" s="137">
        <f>'NSE All Day'!N63</f>
        <v>148995450</v>
      </c>
      <c r="G63" s="137">
        <f>'NSE All Day'!C63</f>
        <v>24046500</v>
      </c>
      <c r="H63" s="137">
        <f>'NSE All Day'!F63</f>
        <v>23807100</v>
      </c>
      <c r="I63" s="137">
        <f>'NSE All Day'!I63</f>
        <v>23777100</v>
      </c>
      <c r="J63" s="137">
        <f>'NSE All Day'!L63</f>
        <v>24336000</v>
      </c>
      <c r="K63" s="137">
        <f>'NSE All Day'!O63</f>
        <v>23771100</v>
      </c>
    </row>
    <row r="64" spans="1:11" x14ac:dyDescent="0.3">
      <c r="A64" s="137" t="str">
        <f>'NSE All Day'!A64</f>
        <v>HINDUNILVR</v>
      </c>
      <c r="B64" s="137">
        <f>'NSE All Day'!B64</f>
        <v>179011028</v>
      </c>
      <c r="C64" s="137">
        <f>'NSE All Day'!E64</f>
        <v>179011028</v>
      </c>
      <c r="D64" s="137">
        <f>'NSE All Day'!H64</f>
        <v>179011028</v>
      </c>
      <c r="E64" s="137">
        <f>'NSE All Day'!K64</f>
        <v>179011028</v>
      </c>
      <c r="F64" s="137">
        <f>'NSE All Day'!N64</f>
        <v>179011028</v>
      </c>
      <c r="G64" s="137">
        <f>'NSE All Day'!C64</f>
        <v>25570800</v>
      </c>
      <c r="H64" s="137">
        <f>'NSE All Day'!F64</f>
        <v>26260800</v>
      </c>
      <c r="I64" s="137">
        <f>'NSE All Day'!I64</f>
        <v>25976700</v>
      </c>
      <c r="J64" s="137">
        <f>'NSE All Day'!L64</f>
        <v>26337900</v>
      </c>
      <c r="K64" s="137">
        <f>'NSE All Day'!O64</f>
        <v>25859400</v>
      </c>
    </row>
    <row r="65" spans="1:11" x14ac:dyDescent="0.3">
      <c r="A65" s="137" t="str">
        <f>'NSE All Day'!A65</f>
        <v>IBULHSGFIN</v>
      </c>
      <c r="B65" s="137">
        <f>'NSE All Day'!B65</f>
        <v>32637453</v>
      </c>
      <c r="C65" s="137">
        <f>'NSE All Day'!E65</f>
        <v>32637453</v>
      </c>
      <c r="D65" s="137">
        <f>'NSE All Day'!H65</f>
        <v>32637453</v>
      </c>
      <c r="E65" s="137">
        <f>'NSE All Day'!K65</f>
        <v>32637453</v>
      </c>
      <c r="F65" s="137">
        <f>'NSE All Day'!N65</f>
        <v>32637453</v>
      </c>
      <c r="G65" s="137">
        <f>'NSE All Day'!C65</f>
        <v>24225300</v>
      </c>
      <c r="H65" s="137">
        <f>'NSE All Day'!F65</f>
        <v>22850400</v>
      </c>
      <c r="I65" s="137">
        <f>'NSE All Day'!I65</f>
        <v>23354900</v>
      </c>
      <c r="J65" s="137">
        <f>'NSE All Day'!L65</f>
        <v>23634500</v>
      </c>
      <c r="K65" s="137">
        <f>'NSE All Day'!O65</f>
        <v>23153100</v>
      </c>
    </row>
    <row r="66" spans="1:11" x14ac:dyDescent="0.3">
      <c r="A66" s="137" t="str">
        <f>'NSE All Day'!A66</f>
        <v>ICICIBANK</v>
      </c>
      <c r="B66" s="137">
        <f>'NSE All Day'!B66</f>
        <v>523352787</v>
      </c>
      <c r="C66" s="137">
        <f>'NSE All Day'!E66</f>
        <v>523352787</v>
      </c>
      <c r="D66" s="137">
        <f>'NSE All Day'!H66</f>
        <v>523352787</v>
      </c>
      <c r="E66" s="137">
        <f>'NSE All Day'!K66</f>
        <v>523352787</v>
      </c>
      <c r="F66" s="137">
        <f>'NSE All Day'!N66</f>
        <v>523352787</v>
      </c>
      <c r="G66" s="137">
        <f>'NSE All Day'!C66</f>
        <v>147701125</v>
      </c>
      <c r="H66" s="137">
        <f>'NSE All Day'!F66</f>
        <v>135326125</v>
      </c>
      <c r="I66" s="137">
        <f>'NSE All Day'!I66</f>
        <v>134084500</v>
      </c>
      <c r="J66" s="137">
        <f>'NSE All Day'!L66</f>
        <v>131078750</v>
      </c>
      <c r="K66" s="137">
        <f>'NSE All Day'!O66</f>
        <v>131198375</v>
      </c>
    </row>
    <row r="67" spans="1:11" x14ac:dyDescent="0.3">
      <c r="A67" s="137" t="str">
        <f>'NSE All Day'!A67</f>
        <v>ICICIPRULI</v>
      </c>
      <c r="B67" s="137">
        <f>'NSE All Day'!B67</f>
        <v>35923980</v>
      </c>
      <c r="C67" s="137">
        <f>'NSE All Day'!E67</f>
        <v>35923980</v>
      </c>
      <c r="D67" s="137">
        <f>'NSE All Day'!H67</f>
        <v>35923980</v>
      </c>
      <c r="E67" s="137">
        <f>'NSE All Day'!K67</f>
        <v>35923980</v>
      </c>
      <c r="F67" s="137">
        <f>'NSE All Day'!N67</f>
        <v>35923980</v>
      </c>
      <c r="G67" s="137">
        <f>'NSE All Day'!C67</f>
        <v>11472000</v>
      </c>
      <c r="H67" s="137">
        <f>'NSE All Day'!F67</f>
        <v>9876000</v>
      </c>
      <c r="I67" s="137">
        <f>'NSE All Day'!I67</f>
        <v>9334500</v>
      </c>
      <c r="J67" s="137">
        <f>'NSE All Day'!L67</f>
        <v>9181500</v>
      </c>
      <c r="K67" s="137">
        <f>'NSE All Day'!O67</f>
        <v>9256500</v>
      </c>
    </row>
    <row r="68" spans="1:11" x14ac:dyDescent="0.3">
      <c r="A68" s="137" t="str">
        <f>'NSE All Day'!A68</f>
        <v>IDEA</v>
      </c>
      <c r="B68" s="137">
        <f>'NSE All Day'!B68</f>
        <v>803147115</v>
      </c>
      <c r="C68" s="137">
        <f>'NSE All Day'!E68</f>
        <v>803147115</v>
      </c>
      <c r="D68" s="137">
        <f>'NSE All Day'!H68</f>
        <v>803147115</v>
      </c>
      <c r="E68" s="137">
        <f>'NSE All Day'!K68</f>
        <v>803147115</v>
      </c>
      <c r="F68" s="137">
        <f>'NSE All Day'!N68</f>
        <v>803147115</v>
      </c>
      <c r="G68" s="137">
        <f>'NSE All Day'!C68</f>
        <v>751856000</v>
      </c>
      <c r="H68" s="137">
        <f>'NSE All Day'!F68</f>
        <v>621516000</v>
      </c>
      <c r="I68" s="137">
        <f>'NSE All Day'!I68</f>
        <v>688940000</v>
      </c>
      <c r="J68" s="137">
        <f>'NSE All Day'!L68</f>
        <v>781844000</v>
      </c>
      <c r="K68" s="137">
        <f>'NSE All Day'!O68</f>
        <v>629650000</v>
      </c>
    </row>
    <row r="69" spans="1:11" x14ac:dyDescent="0.3">
      <c r="A69" s="137" t="str">
        <f>'NSE All Day'!A69</f>
        <v>IDFCFIRSTB</v>
      </c>
      <c r="B69" s="137">
        <f>'NSE All Day'!B69</f>
        <v>288594180</v>
      </c>
      <c r="C69" s="137">
        <f>'NSE All Day'!E69</f>
        <v>288594180</v>
      </c>
      <c r="D69" s="137">
        <f>'NSE All Day'!H69</f>
        <v>288594180</v>
      </c>
      <c r="E69" s="137">
        <f>'NSE All Day'!K69</f>
        <v>288594180</v>
      </c>
      <c r="F69" s="137">
        <f>'NSE All Day'!N69</f>
        <v>288594180</v>
      </c>
      <c r="G69" s="137">
        <f>'NSE All Day'!C69</f>
        <v>219479000</v>
      </c>
      <c r="H69" s="137">
        <f>'NSE All Day'!F69</f>
        <v>203981000</v>
      </c>
      <c r="I69" s="137">
        <f>'NSE All Day'!I69</f>
        <v>184943000</v>
      </c>
      <c r="J69" s="137">
        <f>'NSE All Day'!L69</f>
        <v>166241000</v>
      </c>
      <c r="K69" s="137">
        <f>'NSE All Day'!O69</f>
        <v>163530000</v>
      </c>
    </row>
    <row r="70" spans="1:11" x14ac:dyDescent="0.3">
      <c r="A70" s="137" t="str">
        <f>'NSE All Day'!A70</f>
        <v>IGL</v>
      </c>
      <c r="B70" s="137">
        <f>'NSE All Day'!B70</f>
        <v>77000080</v>
      </c>
      <c r="C70" s="137">
        <f>'NSE All Day'!E70</f>
        <v>77000080</v>
      </c>
      <c r="D70" s="137">
        <f>'NSE All Day'!H70</f>
        <v>77000080</v>
      </c>
      <c r="E70" s="137">
        <f>'NSE All Day'!K70</f>
        <v>77000080</v>
      </c>
      <c r="F70" s="137">
        <f>'NSE All Day'!N70</f>
        <v>77000080</v>
      </c>
      <c r="G70" s="137">
        <f>'NSE All Day'!C70</f>
        <v>6381375</v>
      </c>
      <c r="H70" s="137">
        <f>'NSE All Day'!F70</f>
        <v>6655000</v>
      </c>
      <c r="I70" s="137">
        <f>'NSE All Day'!I70</f>
        <v>6659125</v>
      </c>
      <c r="J70" s="137">
        <f>'NSE All Day'!L70</f>
        <v>6883250</v>
      </c>
      <c r="K70" s="137">
        <f>'NSE All Day'!O70</f>
        <v>6858500</v>
      </c>
    </row>
    <row r="71" spans="1:11" x14ac:dyDescent="0.3">
      <c r="A71" s="137" t="str">
        <f>'NSE All Day'!A71</f>
        <v>INDIGO</v>
      </c>
      <c r="B71" s="137">
        <f>'NSE All Day'!B71</f>
        <v>9674365</v>
      </c>
      <c r="C71" s="137">
        <f>'NSE All Day'!E71</f>
        <v>9674365</v>
      </c>
      <c r="D71" s="137">
        <f>'NSE All Day'!H71</f>
        <v>9674365</v>
      </c>
      <c r="E71" s="137">
        <f>'NSE All Day'!K71</f>
        <v>9674365</v>
      </c>
      <c r="F71" s="137">
        <f>'NSE All Day'!N71</f>
        <v>9674365</v>
      </c>
      <c r="G71" s="137">
        <f>'NSE All Day'!C71</f>
        <v>6119100</v>
      </c>
      <c r="H71" s="137">
        <f>'NSE All Day'!F71</f>
        <v>5987600</v>
      </c>
      <c r="I71" s="137">
        <f>'NSE All Day'!I71</f>
        <v>5014200</v>
      </c>
      <c r="J71" s="137">
        <f>'NSE All Day'!L71</f>
        <v>4954000</v>
      </c>
      <c r="K71" s="137">
        <f>'NSE All Day'!O71</f>
        <v>5039200</v>
      </c>
    </row>
    <row r="72" spans="1:11" x14ac:dyDescent="0.3">
      <c r="A72" s="137" t="str">
        <f>'NSE All Day'!A72</f>
        <v>INDUSINDBK</v>
      </c>
      <c r="B72" s="137">
        <f>'NSE All Day'!B72</f>
        <v>53801282</v>
      </c>
      <c r="C72" s="137">
        <f>'NSE All Day'!E72</f>
        <v>53801282</v>
      </c>
      <c r="D72" s="137">
        <f>'NSE All Day'!H72</f>
        <v>53801282</v>
      </c>
      <c r="E72" s="137">
        <f>'NSE All Day'!K72</f>
        <v>53801282</v>
      </c>
      <c r="F72" s="137">
        <f>'NSE All Day'!N72</f>
        <v>53801282</v>
      </c>
      <c r="G72" s="137">
        <f>'NSE All Day'!C72</f>
        <v>32249200</v>
      </c>
      <c r="H72" s="137">
        <f>'NSE All Day'!F72</f>
        <v>30170400</v>
      </c>
      <c r="I72" s="137">
        <f>'NSE All Day'!I72</f>
        <v>28966800</v>
      </c>
      <c r="J72" s="137">
        <f>'NSE All Day'!L72</f>
        <v>27066800</v>
      </c>
      <c r="K72" s="137">
        <f>'NSE All Day'!O72</f>
        <v>26600800</v>
      </c>
    </row>
    <row r="73" spans="1:11" x14ac:dyDescent="0.3">
      <c r="A73" s="137" t="str">
        <f>'NSE All Day'!A73</f>
        <v>INFRATEL</v>
      </c>
      <c r="B73" s="137">
        <f>'NSE All Day'!B73</f>
        <v>85908929</v>
      </c>
      <c r="C73" s="137">
        <f>'NSE All Day'!E73</f>
        <v>85908929</v>
      </c>
      <c r="D73" s="137">
        <f>'NSE All Day'!H73</f>
        <v>85908929</v>
      </c>
      <c r="E73" s="137">
        <f>'NSE All Day'!K73</f>
        <v>85908929</v>
      </c>
      <c r="F73" s="137">
        <f>'NSE All Day'!N73</f>
        <v>85908929</v>
      </c>
      <c r="G73" s="137">
        <f>'NSE All Day'!C73</f>
        <v>13256000</v>
      </c>
      <c r="H73" s="137">
        <f>'NSE All Day'!F73</f>
        <v>12928000</v>
      </c>
      <c r="I73" s="137">
        <f>'NSE All Day'!I73</f>
        <v>13692000</v>
      </c>
      <c r="J73" s="137">
        <f>'NSE All Day'!L73</f>
        <v>14384000</v>
      </c>
      <c r="K73" s="137">
        <f>'NSE All Day'!O73</f>
        <v>12528000</v>
      </c>
    </row>
    <row r="74" spans="1:11" x14ac:dyDescent="0.3">
      <c r="A74" s="137" t="str">
        <f>'NSE All Day'!A74</f>
        <v>INFY</v>
      </c>
      <c r="B74" s="137">
        <f>'NSE All Day'!B74</f>
        <v>736114174</v>
      </c>
      <c r="C74" s="137">
        <f>'NSE All Day'!E74</f>
        <v>736114174</v>
      </c>
      <c r="D74" s="137">
        <f>'NSE All Day'!H74</f>
        <v>736114174</v>
      </c>
      <c r="E74" s="137">
        <f>'NSE All Day'!K74</f>
        <v>736114174</v>
      </c>
      <c r="F74" s="137">
        <f>'NSE All Day'!N74</f>
        <v>736114174</v>
      </c>
      <c r="G74" s="137">
        <f>'NSE All Day'!C74</f>
        <v>62720400</v>
      </c>
      <c r="H74" s="137">
        <f>'NSE All Day'!F74</f>
        <v>61654800</v>
      </c>
      <c r="I74" s="137">
        <f>'NSE All Day'!I74</f>
        <v>61340400</v>
      </c>
      <c r="J74" s="137">
        <f>'NSE All Day'!L74</f>
        <v>60373200</v>
      </c>
      <c r="K74" s="137">
        <f>'NSE All Day'!O74</f>
        <v>59877600</v>
      </c>
    </row>
    <row r="75" spans="1:11" x14ac:dyDescent="0.3">
      <c r="A75" s="137" t="str">
        <f>'NSE All Day'!A75</f>
        <v>IOC</v>
      </c>
      <c r="B75" s="137">
        <f>'NSE All Day'!B75</f>
        <v>913205148</v>
      </c>
      <c r="C75" s="137">
        <f>'NSE All Day'!E75</f>
        <v>913205148</v>
      </c>
      <c r="D75" s="137">
        <f>'NSE All Day'!H75</f>
        <v>913205148</v>
      </c>
      <c r="E75" s="137">
        <f>'NSE All Day'!K75</f>
        <v>913205148</v>
      </c>
      <c r="F75" s="137">
        <f>'NSE All Day'!N75</f>
        <v>913205148</v>
      </c>
      <c r="G75" s="137">
        <f>'NSE All Day'!C75</f>
        <v>74118400</v>
      </c>
      <c r="H75" s="137">
        <f>'NSE All Day'!F75</f>
        <v>72159200</v>
      </c>
      <c r="I75" s="137">
        <f>'NSE All Day'!I75</f>
        <v>71486100</v>
      </c>
      <c r="J75" s="137">
        <f>'NSE All Day'!L75</f>
        <v>72016600</v>
      </c>
      <c r="K75" s="137">
        <f>'NSE All Day'!O75</f>
        <v>72169200</v>
      </c>
    </row>
    <row r="76" spans="1:11" x14ac:dyDescent="0.3">
      <c r="A76" s="137" t="str">
        <f>'NSE All Day'!A76</f>
        <v>ITC</v>
      </c>
      <c r="B76" s="137">
        <f>'NSE All Day'!B76</f>
        <v>2455401876</v>
      </c>
      <c r="C76" s="137">
        <f>'NSE All Day'!E76</f>
        <v>2455401876</v>
      </c>
      <c r="D76" s="137">
        <f>'NSE All Day'!H76</f>
        <v>2455401876</v>
      </c>
      <c r="E76" s="137">
        <f>'NSE All Day'!K76</f>
        <v>2455401876</v>
      </c>
      <c r="F76" s="137">
        <f>'NSE All Day'!N76</f>
        <v>2455401876</v>
      </c>
      <c r="G76" s="137">
        <f>'NSE All Day'!C76</f>
        <v>90024000</v>
      </c>
      <c r="H76" s="137">
        <f>'NSE All Day'!F76</f>
        <v>91899200</v>
      </c>
      <c r="I76" s="137">
        <f>'NSE All Day'!I76</f>
        <v>74160800</v>
      </c>
      <c r="J76" s="137">
        <f>'NSE All Day'!L76</f>
        <v>74664000</v>
      </c>
      <c r="K76" s="137">
        <f>'NSE All Day'!O76</f>
        <v>76136000</v>
      </c>
    </row>
    <row r="77" spans="1:11" x14ac:dyDescent="0.3">
      <c r="A77" s="137" t="str">
        <f>'NSE All Day'!A77</f>
        <v>JINDALSTEL</v>
      </c>
      <c r="B77" s="137">
        <f>'NSE All Day'!B77</f>
        <v>39988134</v>
      </c>
      <c r="C77" s="137">
        <f>'NSE All Day'!E77</f>
        <v>39988134</v>
      </c>
      <c r="D77" s="137">
        <f>'NSE All Day'!H77</f>
        <v>39988134</v>
      </c>
      <c r="E77" s="137">
        <f>'NSE All Day'!K77</f>
        <v>39988134</v>
      </c>
      <c r="F77" s="137">
        <f>'NSE All Day'!N77</f>
        <v>39988134</v>
      </c>
      <c r="G77" s="137">
        <f>'NSE All Day'!C77</f>
        <v>31280000</v>
      </c>
      <c r="H77" s="137">
        <f>'NSE All Day'!F77</f>
        <v>27115000</v>
      </c>
      <c r="I77" s="137">
        <f>'NSE All Day'!I77</f>
        <v>26525000</v>
      </c>
      <c r="J77" s="137">
        <f>'NSE All Day'!L77</f>
        <v>24025000</v>
      </c>
      <c r="K77" s="137">
        <f>'NSE All Day'!O77</f>
        <v>25265000</v>
      </c>
    </row>
    <row r="78" spans="1:11" x14ac:dyDescent="0.3">
      <c r="A78" s="137" t="str">
        <f>'NSE All Day'!A78</f>
        <v>JSWSTEEL</v>
      </c>
      <c r="B78" s="137">
        <f>'NSE All Day'!B78</f>
        <v>273987275</v>
      </c>
      <c r="C78" s="137">
        <f>'NSE All Day'!E78</f>
        <v>273987275</v>
      </c>
      <c r="D78" s="137">
        <f>'NSE All Day'!H78</f>
        <v>273987275</v>
      </c>
      <c r="E78" s="137">
        <f>'NSE All Day'!K78</f>
        <v>273987275</v>
      </c>
      <c r="F78" s="137">
        <f>'NSE All Day'!N78</f>
        <v>273987275</v>
      </c>
      <c r="G78" s="137">
        <f>'NSE All Day'!C78</f>
        <v>35076700</v>
      </c>
      <c r="H78" s="137">
        <f>'NSE All Day'!F78</f>
        <v>34110300</v>
      </c>
      <c r="I78" s="137">
        <f>'NSE All Day'!I78</f>
        <v>31756100</v>
      </c>
      <c r="J78" s="137">
        <f>'NSE All Day'!L78</f>
        <v>29584900</v>
      </c>
      <c r="K78" s="137">
        <f>'NSE All Day'!O78</f>
        <v>30302500</v>
      </c>
    </row>
    <row r="79" spans="1:11" x14ac:dyDescent="0.3">
      <c r="A79" s="137" t="str">
        <f>'NSE All Day'!A79</f>
        <v>JUBLFOOD</v>
      </c>
      <c r="B79" s="137">
        <f>'NSE All Day'!B79</f>
        <v>7637117</v>
      </c>
      <c r="C79" s="137">
        <f>'NSE All Day'!E79</f>
        <v>7637117</v>
      </c>
      <c r="D79" s="137">
        <f>'NSE All Day'!H79</f>
        <v>7637117</v>
      </c>
      <c r="E79" s="137">
        <f>'NSE All Day'!K79</f>
        <v>7637117</v>
      </c>
      <c r="F79" s="137">
        <f>'NSE All Day'!N79</f>
        <v>7637117</v>
      </c>
      <c r="G79" s="137">
        <f>'NSE All Day'!C79</f>
        <v>3856000</v>
      </c>
      <c r="H79" s="137">
        <f>'NSE All Day'!F79</f>
        <v>3807500</v>
      </c>
      <c r="I79" s="137">
        <f>'NSE All Day'!I79</f>
        <v>4058000</v>
      </c>
      <c r="J79" s="137">
        <f>'NSE All Day'!L79</f>
        <v>3156500</v>
      </c>
      <c r="K79" s="137">
        <f>'NSE All Day'!O79</f>
        <v>2950500</v>
      </c>
    </row>
    <row r="80" spans="1:11" x14ac:dyDescent="0.3">
      <c r="A80" s="137" t="str">
        <f>'NSE All Day'!A80</f>
        <v>JUSTDIAL</v>
      </c>
      <c r="B80" s="137">
        <f>'NSE All Day'!B80</f>
        <v>4349823</v>
      </c>
      <c r="C80" s="137">
        <f>'NSE All Day'!E80</f>
        <v>4349823</v>
      </c>
      <c r="D80" s="137">
        <f>'NSE All Day'!H80</f>
        <v>4349823</v>
      </c>
      <c r="E80" s="137">
        <f>'NSE All Day'!K80</f>
        <v>4349823</v>
      </c>
      <c r="F80" s="137">
        <f>'NSE All Day'!N80</f>
        <v>4349823</v>
      </c>
      <c r="G80" s="137">
        <f>'NSE All Day'!C80</f>
        <v>3641400</v>
      </c>
      <c r="H80" s="137">
        <f>'NSE All Day'!F80</f>
        <v>3724000</v>
      </c>
      <c r="I80" s="137">
        <f>'NSE All Day'!I80</f>
        <v>3921400</v>
      </c>
      <c r="J80" s="137">
        <f>'NSE All Day'!L80</f>
        <v>3850000</v>
      </c>
      <c r="K80" s="137">
        <f>'NSE All Day'!O80</f>
        <v>3865400</v>
      </c>
    </row>
    <row r="81" spans="1:11" x14ac:dyDescent="0.3">
      <c r="A81" s="137" t="str">
        <f>'NSE All Day'!A81</f>
        <v>KOTAKBANK</v>
      </c>
      <c r="B81" s="137">
        <f>'NSE All Day'!B81</f>
        <v>134057337</v>
      </c>
      <c r="C81" s="137">
        <f>'NSE All Day'!E81</f>
        <v>134057337</v>
      </c>
      <c r="D81" s="137">
        <f>'NSE All Day'!H81</f>
        <v>134057337</v>
      </c>
      <c r="E81" s="137">
        <f>'NSE All Day'!K81</f>
        <v>134057337</v>
      </c>
      <c r="F81" s="137">
        <f>'NSE All Day'!N81</f>
        <v>134057337</v>
      </c>
      <c r="G81" s="137">
        <f>'NSE All Day'!C81</f>
        <v>17042800</v>
      </c>
      <c r="H81" s="137">
        <f>'NSE All Day'!F81</f>
        <v>16400000</v>
      </c>
      <c r="I81" s="137">
        <f>'NSE All Day'!I81</f>
        <v>14574400</v>
      </c>
      <c r="J81" s="137">
        <f>'NSE All Day'!L81</f>
        <v>14020000</v>
      </c>
      <c r="K81" s="137">
        <f>'NSE All Day'!O81</f>
        <v>13674400</v>
      </c>
    </row>
    <row r="82" spans="1:11" x14ac:dyDescent="0.3">
      <c r="A82" s="137" t="str">
        <f>'NSE All Day'!A82</f>
        <v>L&amp;TFH</v>
      </c>
      <c r="B82" s="137">
        <f>'NSE All Day'!B82</f>
        <v>72731340</v>
      </c>
      <c r="C82" s="137">
        <f>'NSE All Day'!E82</f>
        <v>72731340</v>
      </c>
      <c r="D82" s="137">
        <f>'NSE All Day'!H82</f>
        <v>72731340</v>
      </c>
      <c r="E82" s="137">
        <f>'NSE All Day'!K82</f>
        <v>72731340</v>
      </c>
      <c r="F82" s="137">
        <f>'NSE All Day'!N82</f>
        <v>72731340</v>
      </c>
      <c r="G82" s="137">
        <f>'NSE All Day'!C82</f>
        <v>51787200</v>
      </c>
      <c r="H82" s="137">
        <f>'NSE All Day'!F82</f>
        <v>51534400</v>
      </c>
      <c r="I82" s="137">
        <f>'NSE All Day'!I82</f>
        <v>50230800</v>
      </c>
      <c r="J82" s="137">
        <f>'NSE All Day'!L82</f>
        <v>50323600</v>
      </c>
      <c r="K82" s="137">
        <f>'NSE All Day'!O82</f>
        <v>46404800</v>
      </c>
    </row>
    <row r="83" spans="1:11" x14ac:dyDescent="0.3">
      <c r="A83" s="137" t="str">
        <f>'NSE All Day'!A83</f>
        <v>LICHSGFIN</v>
      </c>
      <c r="B83" s="137">
        <f>'NSE All Day'!B83</f>
        <v>30121800</v>
      </c>
      <c r="C83" s="137">
        <f>'NSE All Day'!E83</f>
        <v>30121800</v>
      </c>
      <c r="D83" s="137">
        <f>'NSE All Day'!H83</f>
        <v>30121800</v>
      </c>
      <c r="E83" s="137">
        <f>'NSE All Day'!K83</f>
        <v>30121800</v>
      </c>
      <c r="F83" s="137">
        <f>'NSE All Day'!N83</f>
        <v>30121800</v>
      </c>
      <c r="G83" s="137">
        <f>'NSE All Day'!C83</f>
        <v>14401100</v>
      </c>
      <c r="H83" s="137">
        <f>'NSE All Day'!F83</f>
        <v>14285900</v>
      </c>
      <c r="I83" s="137">
        <f>'NSE All Day'!I83</f>
        <v>13260900</v>
      </c>
      <c r="J83" s="137">
        <f>'NSE All Day'!L83</f>
        <v>13175100</v>
      </c>
      <c r="K83" s="137">
        <f>'NSE All Day'!O83</f>
        <v>13478700</v>
      </c>
    </row>
    <row r="84" spans="1:11" x14ac:dyDescent="0.3">
      <c r="A84" s="137" t="str">
        <f>'NSE All Day'!A84</f>
        <v>LT</v>
      </c>
      <c r="B84" s="137">
        <f>'NSE All Day'!B84</f>
        <v>277319027</v>
      </c>
      <c r="C84" s="137">
        <f>'NSE All Day'!E84</f>
        <v>277319027</v>
      </c>
      <c r="D84" s="137">
        <f>'NSE All Day'!H84</f>
        <v>277319027</v>
      </c>
      <c r="E84" s="137">
        <f>'NSE All Day'!K84</f>
        <v>277319027</v>
      </c>
      <c r="F84" s="137">
        <f>'NSE All Day'!N84</f>
        <v>277319027</v>
      </c>
      <c r="G84" s="137">
        <f>'NSE All Day'!C84</f>
        <v>16735800</v>
      </c>
      <c r="H84" s="137">
        <f>'NSE All Day'!F84</f>
        <v>16331500</v>
      </c>
      <c r="I84" s="137">
        <f>'NSE All Day'!I84</f>
        <v>16143750</v>
      </c>
      <c r="J84" s="137">
        <f>'NSE All Day'!L84</f>
        <v>16125575</v>
      </c>
      <c r="K84" s="137">
        <f>'NSE All Day'!O84</f>
        <v>15517975</v>
      </c>
    </row>
    <row r="85" spans="1:11" x14ac:dyDescent="0.3">
      <c r="A85" s="137" t="str">
        <f>'NSE All Day'!A85</f>
        <v>LUPIN</v>
      </c>
      <c r="B85" s="137">
        <f>'NSE All Day'!B85</f>
        <v>48085935</v>
      </c>
      <c r="C85" s="137">
        <f>'NSE All Day'!E85</f>
        <v>48085935</v>
      </c>
      <c r="D85" s="137">
        <f>'NSE All Day'!H85</f>
        <v>48085935</v>
      </c>
      <c r="E85" s="137">
        <f>'NSE All Day'!K85</f>
        <v>48085935</v>
      </c>
      <c r="F85" s="137">
        <f>'NSE All Day'!N85</f>
        <v>48085935</v>
      </c>
      <c r="G85" s="137">
        <f>'NSE All Day'!C85</f>
        <v>12117050</v>
      </c>
      <c r="H85" s="137">
        <f>'NSE All Day'!F85</f>
        <v>11898650</v>
      </c>
      <c r="I85" s="137">
        <f>'NSE All Day'!I85</f>
        <v>11302550</v>
      </c>
      <c r="J85" s="137">
        <f>'NSE All Day'!L85</f>
        <v>10732000</v>
      </c>
      <c r="K85" s="137">
        <f>'NSE All Day'!O85</f>
        <v>10365600</v>
      </c>
    </row>
    <row r="86" spans="1:11" x14ac:dyDescent="0.3">
      <c r="A86" s="137" t="str">
        <f>'NSE All Day'!A86</f>
        <v>M&amp;M</v>
      </c>
      <c r="B86" s="137">
        <f>'NSE All Day'!B86</f>
        <v>179052689</v>
      </c>
      <c r="C86" s="137">
        <f>'NSE All Day'!E86</f>
        <v>179052689</v>
      </c>
      <c r="D86" s="137">
        <f>'NSE All Day'!H86</f>
        <v>179052689</v>
      </c>
      <c r="E86" s="137">
        <f>'NSE All Day'!K86</f>
        <v>179052689</v>
      </c>
      <c r="F86" s="137">
        <f>'NSE All Day'!N86</f>
        <v>179052689</v>
      </c>
      <c r="G86" s="137">
        <f>'NSE All Day'!C86</f>
        <v>20706200</v>
      </c>
      <c r="H86" s="137">
        <f>'NSE All Day'!F86</f>
        <v>19853000</v>
      </c>
      <c r="I86" s="137">
        <f>'NSE All Day'!I86</f>
        <v>19906400</v>
      </c>
      <c r="J86" s="137">
        <f>'NSE All Day'!L86</f>
        <v>18554600</v>
      </c>
      <c r="K86" s="137">
        <f>'NSE All Day'!O86</f>
        <v>18789600</v>
      </c>
    </row>
    <row r="87" spans="1:11" x14ac:dyDescent="0.3">
      <c r="A87" s="137" t="str">
        <f>'NSE All Day'!A87</f>
        <v>M&amp;MFIN</v>
      </c>
      <c r="B87" s="137">
        <f>'NSE All Day'!B87</f>
        <v>29914004</v>
      </c>
      <c r="C87" s="137">
        <f>'NSE All Day'!E87</f>
        <v>29914004</v>
      </c>
      <c r="D87" s="137">
        <f>'NSE All Day'!H87</f>
        <v>29914004</v>
      </c>
      <c r="E87" s="137">
        <f>'NSE All Day'!K87</f>
        <v>29914004</v>
      </c>
      <c r="F87" s="137">
        <f>'NSE All Day'!N87</f>
        <v>29914004</v>
      </c>
      <c r="G87" s="137">
        <f>'NSE All Day'!C87</f>
        <v>23190400</v>
      </c>
      <c r="H87" s="137">
        <f>'NSE All Day'!F87</f>
        <v>22590900</v>
      </c>
      <c r="I87" s="137">
        <f>'NSE All Day'!I87</f>
        <v>23366900</v>
      </c>
      <c r="J87" s="137">
        <f>'NSE All Day'!L87</f>
        <v>22201000</v>
      </c>
      <c r="K87" s="137">
        <f>'NSE All Day'!O87</f>
        <v>21950200</v>
      </c>
    </row>
    <row r="88" spans="1:11" x14ac:dyDescent="0.3">
      <c r="A88" s="137" t="str">
        <f>'NSE All Day'!A88</f>
        <v>MANAPPURAM</v>
      </c>
      <c r="B88" s="137">
        <f>'NSE All Day'!B88</f>
        <v>54883698</v>
      </c>
      <c r="C88" s="137">
        <f>'NSE All Day'!E88</f>
        <v>54883698</v>
      </c>
      <c r="D88" s="137">
        <f>'NSE All Day'!H88</f>
        <v>54883698</v>
      </c>
      <c r="E88" s="137">
        <f>'NSE All Day'!K88</f>
        <v>54883698</v>
      </c>
      <c r="F88" s="137">
        <f>'NSE All Day'!N88</f>
        <v>54883698</v>
      </c>
      <c r="G88" s="137">
        <f>'NSE All Day'!C88</f>
        <v>26862000</v>
      </c>
      <c r="H88" s="137">
        <f>'NSE All Day'!F88</f>
        <v>27246000</v>
      </c>
      <c r="I88" s="137">
        <f>'NSE All Day'!I88</f>
        <v>28080000</v>
      </c>
      <c r="J88" s="137">
        <f>'NSE All Day'!L88</f>
        <v>28122000</v>
      </c>
      <c r="K88" s="137">
        <f>'NSE All Day'!O88</f>
        <v>27192000</v>
      </c>
    </row>
    <row r="89" spans="1:11" x14ac:dyDescent="0.3">
      <c r="A89" s="137" t="str">
        <f>'NSE All Day'!A89</f>
        <v>MARICO</v>
      </c>
      <c r="B89" s="137">
        <f>'NSE All Day'!B89</f>
        <v>104139567</v>
      </c>
      <c r="C89" s="137">
        <f>'NSE All Day'!E89</f>
        <v>104139567</v>
      </c>
      <c r="D89" s="137">
        <f>'NSE All Day'!H89</f>
        <v>104139567</v>
      </c>
      <c r="E89" s="137">
        <f>'NSE All Day'!K89</f>
        <v>104139567</v>
      </c>
      <c r="F89" s="137">
        <f>'NSE All Day'!N89</f>
        <v>104139567</v>
      </c>
      <c r="G89" s="137">
        <f>'NSE All Day'!C89</f>
        <v>13040500</v>
      </c>
      <c r="H89" s="137">
        <f>'NSE All Day'!F89</f>
        <v>13145000</v>
      </c>
      <c r="I89" s="137">
        <f>'NSE All Day'!I89</f>
        <v>12887600</v>
      </c>
      <c r="J89" s="137">
        <f>'NSE All Day'!L89</f>
        <v>12931800</v>
      </c>
      <c r="K89" s="137">
        <f>'NSE All Day'!O89</f>
        <v>13146300</v>
      </c>
    </row>
    <row r="90" spans="1:11" x14ac:dyDescent="0.3">
      <c r="A90" s="137" t="str">
        <f>'NSE All Day'!A90</f>
        <v>MARUTI</v>
      </c>
      <c r="B90" s="137">
        <f>'NSE All Day'!B90</f>
        <v>26458324</v>
      </c>
      <c r="C90" s="137">
        <f>'NSE All Day'!E90</f>
        <v>26458324</v>
      </c>
      <c r="D90" s="137">
        <f>'NSE All Day'!H90</f>
        <v>26458324</v>
      </c>
      <c r="E90" s="137">
        <f>'NSE All Day'!K90</f>
        <v>26458324</v>
      </c>
      <c r="F90" s="137">
        <f>'NSE All Day'!N90</f>
        <v>26458324</v>
      </c>
      <c r="G90" s="137">
        <f>'NSE All Day'!C90</f>
        <v>4465300</v>
      </c>
      <c r="H90" s="137">
        <f>'NSE All Day'!F90</f>
        <v>4480800</v>
      </c>
      <c r="I90" s="137">
        <f>'NSE All Day'!I90</f>
        <v>4614900</v>
      </c>
      <c r="J90" s="137">
        <f>'NSE All Day'!L90</f>
        <v>4556500</v>
      </c>
      <c r="K90" s="137">
        <f>'NSE All Day'!O90</f>
        <v>4649600</v>
      </c>
    </row>
    <row r="91" spans="1:11" x14ac:dyDescent="0.3">
      <c r="A91" s="137" t="str">
        <f>'NSE All Day'!A91</f>
        <v>MCDOWELL-N</v>
      </c>
      <c r="B91" s="137">
        <f>'NSE All Day'!B91</f>
        <v>62845623</v>
      </c>
      <c r="C91" s="137">
        <f>'NSE All Day'!E91</f>
        <v>62845623</v>
      </c>
      <c r="D91" s="137">
        <f>'NSE All Day'!H91</f>
        <v>62845623</v>
      </c>
      <c r="E91" s="137">
        <f>'NSE All Day'!K91</f>
        <v>62845623</v>
      </c>
      <c r="F91" s="137">
        <f>'NSE All Day'!N91</f>
        <v>62845623</v>
      </c>
      <c r="G91" s="137">
        <f>'NSE All Day'!C91</f>
        <v>15056250</v>
      </c>
      <c r="H91" s="137">
        <f>'NSE All Day'!F91</f>
        <v>15068750</v>
      </c>
      <c r="I91" s="137">
        <f>'NSE All Day'!I91</f>
        <v>15060000</v>
      </c>
      <c r="J91" s="137">
        <f>'NSE All Day'!L91</f>
        <v>15063750</v>
      </c>
      <c r="K91" s="137">
        <f>'NSE All Day'!O91</f>
        <v>15530000</v>
      </c>
    </row>
    <row r="92" spans="1:11" x14ac:dyDescent="0.3">
      <c r="A92" s="137" t="str">
        <f>'NSE All Day'!A92</f>
        <v>MFSL</v>
      </c>
      <c r="B92" s="137">
        <f>'NSE All Day'!B92</f>
        <v>19320587</v>
      </c>
      <c r="C92" s="137">
        <f>'NSE All Day'!E92</f>
        <v>19320587</v>
      </c>
      <c r="D92" s="137">
        <f>'NSE All Day'!H92</f>
        <v>19320587</v>
      </c>
      <c r="E92" s="137">
        <f>'NSE All Day'!K92</f>
        <v>19320587</v>
      </c>
      <c r="F92" s="137">
        <f>'NSE All Day'!N92</f>
        <v>19320587</v>
      </c>
      <c r="G92" s="137">
        <f>'NSE All Day'!C92</f>
        <v>2691000</v>
      </c>
      <c r="H92" s="137">
        <f>'NSE All Day'!F92</f>
        <v>2567500</v>
      </c>
      <c r="I92" s="137">
        <f>'NSE All Day'!I92</f>
        <v>2583100</v>
      </c>
      <c r="J92" s="137">
        <f>'NSE All Day'!L92</f>
        <v>2567500</v>
      </c>
      <c r="K92" s="137">
        <f>'NSE All Day'!O92</f>
        <v>2449200</v>
      </c>
    </row>
    <row r="93" spans="1:11" x14ac:dyDescent="0.3">
      <c r="A93" s="137" t="str">
        <f>'NSE All Day'!A93</f>
        <v>MGL</v>
      </c>
      <c r="B93" s="137">
        <f>'NSE All Day'!B93</f>
        <v>13335005</v>
      </c>
      <c r="C93" s="137">
        <f>'NSE All Day'!E93</f>
        <v>13335005</v>
      </c>
      <c r="D93" s="137">
        <f>'NSE All Day'!H93</f>
        <v>13335005</v>
      </c>
      <c r="E93" s="137">
        <f>'NSE All Day'!K93</f>
        <v>13335005</v>
      </c>
      <c r="F93" s="137">
        <f>'NSE All Day'!N93</f>
        <v>13335005</v>
      </c>
      <c r="G93" s="137">
        <f>'NSE All Day'!C93</f>
        <v>1706400</v>
      </c>
      <c r="H93" s="137">
        <f>'NSE All Day'!F93</f>
        <v>1689000</v>
      </c>
      <c r="I93" s="137">
        <f>'NSE All Day'!I93</f>
        <v>1720200</v>
      </c>
      <c r="J93" s="137">
        <f>'NSE All Day'!L93</f>
        <v>1729200</v>
      </c>
      <c r="K93" s="137">
        <f>'NSE All Day'!O93</f>
        <v>1665600</v>
      </c>
    </row>
    <row r="94" spans="1:11" x14ac:dyDescent="0.3">
      <c r="A94" s="137" t="str">
        <f>'NSE All Day'!A94</f>
        <v>MINDTREE</v>
      </c>
      <c r="B94" s="137">
        <f>'NSE All Day'!B94</f>
        <v>4224434</v>
      </c>
      <c r="C94" s="137">
        <f>'NSE All Day'!E94</f>
        <v>4224434</v>
      </c>
      <c r="D94" s="137">
        <f>'NSE All Day'!H94</f>
        <v>4224434</v>
      </c>
      <c r="E94" s="137">
        <f>'NSE All Day'!K94</f>
        <v>4224434</v>
      </c>
      <c r="F94" s="137">
        <f>'NSE All Day'!N94</f>
        <v>4224434</v>
      </c>
      <c r="G94" s="137">
        <f>'NSE All Day'!C94</f>
        <v>1141600</v>
      </c>
      <c r="H94" s="137">
        <f>'NSE All Day'!F94</f>
        <v>1064800</v>
      </c>
      <c r="I94" s="137">
        <f>'NSE All Day'!I94</f>
        <v>1052800</v>
      </c>
      <c r="J94" s="137">
        <f>'NSE All Day'!L94</f>
        <v>1067200</v>
      </c>
      <c r="K94" s="137">
        <f>'NSE All Day'!O94</f>
        <v>1087200</v>
      </c>
    </row>
    <row r="95" spans="1:11" x14ac:dyDescent="0.3">
      <c r="A95" s="137" t="str">
        <f>'NSE All Day'!A95</f>
        <v>MOTHERSUMI</v>
      </c>
      <c r="B95" s="137">
        <f>'NSE All Day'!B95</f>
        <v>120864769</v>
      </c>
      <c r="C95" s="137">
        <f>'NSE All Day'!E95</f>
        <v>120864769</v>
      </c>
      <c r="D95" s="137">
        <f>'NSE All Day'!H95</f>
        <v>120864769</v>
      </c>
      <c r="E95" s="137">
        <f>'NSE All Day'!K95</f>
        <v>120864769</v>
      </c>
      <c r="F95" s="137">
        <f>'NSE All Day'!N95</f>
        <v>120864769</v>
      </c>
      <c r="G95" s="137">
        <f>'NSE All Day'!C95</f>
        <v>27996000</v>
      </c>
      <c r="H95" s="137">
        <f>'NSE All Day'!F95</f>
        <v>28861000</v>
      </c>
      <c r="I95" s="137">
        <f>'NSE All Day'!I95</f>
        <v>29659000</v>
      </c>
      <c r="J95" s="137">
        <f>'NSE All Day'!L95</f>
        <v>29199000</v>
      </c>
      <c r="K95" s="137">
        <f>'NSE All Day'!O95</f>
        <v>29454000</v>
      </c>
    </row>
    <row r="96" spans="1:11" x14ac:dyDescent="0.3">
      <c r="A96" s="137" t="str">
        <f>'NSE All Day'!A96</f>
        <v>MRF</v>
      </c>
      <c r="B96" s="137">
        <f>'NSE All Day'!B96</f>
        <v>612642</v>
      </c>
      <c r="C96" s="137">
        <f>'NSE All Day'!E96</f>
        <v>612642</v>
      </c>
      <c r="D96" s="137">
        <f>'NSE All Day'!H96</f>
        <v>612642</v>
      </c>
      <c r="E96" s="137">
        <f>'NSE All Day'!K96</f>
        <v>612642</v>
      </c>
      <c r="F96" s="137">
        <f>'NSE All Day'!N96</f>
        <v>612642</v>
      </c>
      <c r="G96" s="137">
        <f>'NSE All Day'!C96</f>
        <v>20120</v>
      </c>
      <c r="H96" s="137">
        <f>'NSE All Day'!F96</f>
        <v>16160</v>
      </c>
      <c r="I96" s="137">
        <f>'NSE All Day'!I96</f>
        <v>16020</v>
      </c>
      <c r="J96" s="137">
        <f>'NSE All Day'!L96</f>
        <v>16370</v>
      </c>
      <c r="K96" s="137">
        <f>'NSE All Day'!O96</f>
        <v>16070</v>
      </c>
    </row>
    <row r="97" spans="1:11" x14ac:dyDescent="0.3">
      <c r="A97" s="137" t="str">
        <f>'NSE All Day'!A97</f>
        <v>MUTHOOTFIN</v>
      </c>
      <c r="B97" s="137">
        <f>'NSE All Day'!B97</f>
        <v>10657345</v>
      </c>
      <c r="C97" s="137">
        <f>'NSE All Day'!E97</f>
        <v>10657345</v>
      </c>
      <c r="D97" s="137">
        <f>'NSE All Day'!H97</f>
        <v>10657345</v>
      </c>
      <c r="E97" s="137">
        <f>'NSE All Day'!K97</f>
        <v>10657345</v>
      </c>
      <c r="F97" s="137">
        <f>'NSE All Day'!N97</f>
        <v>10657345</v>
      </c>
      <c r="G97" s="137">
        <f>'NSE All Day'!C97</f>
        <v>3761250</v>
      </c>
      <c r="H97" s="137">
        <f>'NSE All Day'!F97</f>
        <v>3771000</v>
      </c>
      <c r="I97" s="137">
        <f>'NSE All Day'!I97</f>
        <v>3864000</v>
      </c>
      <c r="J97" s="137">
        <f>'NSE All Day'!L97</f>
        <v>3942750</v>
      </c>
      <c r="K97" s="137">
        <f>'NSE All Day'!O97</f>
        <v>3818250</v>
      </c>
    </row>
    <row r="98" spans="1:11" x14ac:dyDescent="0.3">
      <c r="A98" s="137" t="str">
        <f>'NSE All Day'!A98</f>
        <v>NATIONALUM</v>
      </c>
      <c r="B98" s="137">
        <f>'NSE All Day'!B98</f>
        <v>180964897</v>
      </c>
      <c r="C98" s="137">
        <f>'NSE All Day'!E98</f>
        <v>180964897</v>
      </c>
      <c r="D98" s="137">
        <f>'NSE All Day'!H98</f>
        <v>180964897</v>
      </c>
      <c r="E98" s="137">
        <f>'NSE All Day'!K98</f>
        <v>180964897</v>
      </c>
      <c r="F98" s="137">
        <f>'NSE All Day'!N98</f>
        <v>180964897</v>
      </c>
      <c r="G98" s="137">
        <f>'NSE All Day'!C98</f>
        <v>42527300</v>
      </c>
      <c r="H98" s="137">
        <f>'NSE All Day'!F98</f>
        <v>38602500</v>
      </c>
      <c r="I98" s="137">
        <f>'NSE All Day'!I98</f>
        <v>38450400</v>
      </c>
      <c r="J98" s="137">
        <f>'NSE All Day'!L98</f>
        <v>37350600</v>
      </c>
      <c r="K98" s="137">
        <f>'NSE All Day'!O98</f>
        <v>38239800</v>
      </c>
    </row>
    <row r="99" spans="1:11" x14ac:dyDescent="0.3">
      <c r="A99" s="137" t="str">
        <f>'NSE All Day'!A99</f>
        <v>NAUKRI</v>
      </c>
      <c r="B99" s="137">
        <f>'NSE All Day'!B99</f>
        <v>14532712</v>
      </c>
      <c r="C99" s="137">
        <f>'NSE All Day'!E99</f>
        <v>14532712</v>
      </c>
      <c r="D99" s="137">
        <f>'NSE All Day'!H99</f>
        <v>14532712</v>
      </c>
      <c r="E99" s="137">
        <f>'NSE All Day'!K99</f>
        <v>14532712</v>
      </c>
      <c r="F99" s="137">
        <f>'NSE All Day'!N99</f>
        <v>14532712</v>
      </c>
      <c r="G99" s="137">
        <f>'NSE All Day'!C99</f>
        <v>806200</v>
      </c>
      <c r="H99" s="137">
        <f>'NSE All Day'!F99</f>
        <v>811000</v>
      </c>
      <c r="I99" s="137">
        <f>'NSE All Day'!I99</f>
        <v>806000</v>
      </c>
      <c r="J99" s="137">
        <f>'NSE All Day'!L99</f>
        <v>832800</v>
      </c>
      <c r="K99" s="137">
        <f>'NSE All Day'!O99</f>
        <v>738200</v>
      </c>
    </row>
    <row r="100" spans="1:11" x14ac:dyDescent="0.3">
      <c r="A100" s="137" t="str">
        <f>'NSE All Day'!A100</f>
        <v>NCC</v>
      </c>
      <c r="B100" s="137">
        <f>'NSE All Day'!B100</f>
        <v>49050920</v>
      </c>
      <c r="C100" s="137">
        <f>'NSE All Day'!E100</f>
        <v>49050920</v>
      </c>
      <c r="D100" s="137">
        <f>'NSE All Day'!H100</f>
        <v>49050920</v>
      </c>
      <c r="E100" s="137">
        <f>'NSE All Day'!K100</f>
        <v>49050920</v>
      </c>
      <c r="F100" s="137">
        <f>'NSE All Day'!N100</f>
        <v>49050920</v>
      </c>
      <c r="G100" s="137">
        <f>'NSE All Day'!C100</f>
        <v>37899000</v>
      </c>
      <c r="H100" s="137">
        <f>'NSE All Day'!F100</f>
        <v>36096000</v>
      </c>
      <c r="I100" s="137">
        <f>'NSE All Day'!I100</f>
        <v>34584000</v>
      </c>
      <c r="J100" s="137">
        <f>'NSE All Day'!L100</f>
        <v>33813000</v>
      </c>
      <c r="K100" s="137">
        <f>'NSE All Day'!O100</f>
        <v>33525000</v>
      </c>
    </row>
    <row r="101" spans="1:11" x14ac:dyDescent="0.3">
      <c r="A101" s="137" t="str">
        <f>'NSE All Day'!A101</f>
        <v>NESTLEIND</v>
      </c>
      <c r="B101" s="137">
        <f>'NSE All Day'!B101</f>
        <v>7180127</v>
      </c>
      <c r="C101" s="137">
        <f>'NSE All Day'!E101</f>
        <v>7180127</v>
      </c>
      <c r="D101" s="137">
        <f>'NSE All Day'!H101</f>
        <v>7180127</v>
      </c>
      <c r="E101" s="137">
        <f>'NSE All Day'!K101</f>
        <v>7180127</v>
      </c>
      <c r="F101" s="137">
        <f>'NSE All Day'!N101</f>
        <v>7180127</v>
      </c>
      <c r="G101" s="137">
        <f>'NSE All Day'!C101</f>
        <v>497350</v>
      </c>
      <c r="H101" s="137">
        <f>'NSE All Day'!F101</f>
        <v>499500</v>
      </c>
      <c r="I101" s="137">
        <f>'NSE All Day'!I101</f>
        <v>503550</v>
      </c>
      <c r="J101" s="137">
        <f>'NSE All Day'!L101</f>
        <v>500800</v>
      </c>
      <c r="K101" s="137">
        <f>'NSE All Day'!O101</f>
        <v>493900</v>
      </c>
    </row>
    <row r="102" spans="1:11" x14ac:dyDescent="0.3">
      <c r="A102" s="137" t="str">
        <f>'NSE All Day'!A102</f>
        <v>NIITTECH</v>
      </c>
      <c r="B102" s="137">
        <f>'NSE All Day'!B102</f>
        <v>1868726</v>
      </c>
      <c r="C102" s="137">
        <f>'NSE All Day'!E102</f>
        <v>1868726</v>
      </c>
      <c r="D102" s="137">
        <f>'NSE All Day'!H102</f>
        <v>1868726</v>
      </c>
      <c r="E102" s="137">
        <f>'NSE All Day'!K102</f>
        <v>1868726</v>
      </c>
      <c r="F102" s="137">
        <f>'NSE All Day'!N102</f>
        <v>1868726</v>
      </c>
      <c r="G102" s="137">
        <f>'NSE All Day'!C102</f>
        <v>728625</v>
      </c>
      <c r="H102" s="137">
        <f>'NSE All Day'!F102</f>
        <v>707625</v>
      </c>
      <c r="I102" s="137">
        <f>'NSE All Day'!I102</f>
        <v>715875</v>
      </c>
      <c r="J102" s="137">
        <f>'NSE All Day'!L102</f>
        <v>717375</v>
      </c>
      <c r="K102" s="137">
        <f>'NSE All Day'!O102</f>
        <v>745875</v>
      </c>
    </row>
    <row r="103" spans="1:11" x14ac:dyDescent="0.3">
      <c r="A103" s="137" t="str">
        <f>'NSE All Day'!A103</f>
        <v>NMDC</v>
      </c>
      <c r="B103" s="137">
        <f>'NSE All Day'!B103</f>
        <v>92939606</v>
      </c>
      <c r="C103" s="137">
        <f>'NSE All Day'!E103</f>
        <v>92939606</v>
      </c>
      <c r="D103" s="137">
        <f>'NSE All Day'!H103</f>
        <v>92939606</v>
      </c>
      <c r="E103" s="137">
        <f>'NSE All Day'!K103</f>
        <v>92939606</v>
      </c>
      <c r="F103" s="137">
        <f>'NSE All Day'!N103</f>
        <v>92939606</v>
      </c>
      <c r="G103" s="137">
        <f>'NSE All Day'!C103</f>
        <v>36516700</v>
      </c>
      <c r="H103" s="137">
        <f>'NSE All Day'!F103</f>
        <v>34260700</v>
      </c>
      <c r="I103" s="137">
        <f>'NSE All Day'!I103</f>
        <v>32400700</v>
      </c>
      <c r="J103" s="137">
        <f>'NSE All Day'!L103</f>
        <v>32100700</v>
      </c>
      <c r="K103" s="137">
        <f>'NSE All Day'!O103</f>
        <v>31140700</v>
      </c>
    </row>
    <row r="104" spans="1:11" x14ac:dyDescent="0.3">
      <c r="A104" s="137" t="str">
        <f>'NSE All Day'!A104</f>
        <v>NTPC</v>
      </c>
      <c r="B104" s="137">
        <f>'NSE All Day'!B104</f>
        <v>907542167</v>
      </c>
      <c r="C104" s="137">
        <f>'NSE All Day'!E104</f>
        <v>907542167</v>
      </c>
      <c r="D104" s="137">
        <f>'NSE All Day'!H104</f>
        <v>907542167</v>
      </c>
      <c r="E104" s="137">
        <f>'NSE All Day'!K104</f>
        <v>907542167</v>
      </c>
      <c r="F104" s="137">
        <f>'NSE All Day'!N104</f>
        <v>907542167</v>
      </c>
      <c r="G104" s="137">
        <f>'NSE All Day'!C104</f>
        <v>58916100</v>
      </c>
      <c r="H104" s="137">
        <f>'NSE All Day'!F104</f>
        <v>56957700</v>
      </c>
      <c r="I104" s="137">
        <f>'NSE All Day'!I104</f>
        <v>57226500</v>
      </c>
      <c r="J104" s="137">
        <f>'NSE All Day'!L104</f>
        <v>56986500</v>
      </c>
      <c r="K104" s="137">
        <f>'NSE All Day'!O104</f>
        <v>56612100</v>
      </c>
    </row>
    <row r="105" spans="1:11" x14ac:dyDescent="0.3">
      <c r="A105" s="137" t="str">
        <f>'NSE All Day'!A105</f>
        <v>OIL</v>
      </c>
      <c r="B105" s="137">
        <f>'NSE All Day'!B105</f>
        <v>468226270</v>
      </c>
      <c r="C105" s="137">
        <f>'NSE All Day'!E106</f>
        <v>1152956</v>
      </c>
      <c r="D105" s="137">
        <f>'NSE All Day'!H105</f>
        <v>468226270</v>
      </c>
      <c r="E105" s="137">
        <f>'NSE All Day'!K105</f>
        <v>468226270</v>
      </c>
      <c r="F105" s="137">
        <f>'NSE All Day'!N105</f>
        <v>468226270</v>
      </c>
      <c r="G105" s="137">
        <f>'NSE All Day'!C105</f>
        <v>73862600</v>
      </c>
      <c r="H105" s="137">
        <f>'NSE All Day'!F106</f>
        <v>144625</v>
      </c>
      <c r="I105" s="137">
        <f>'NSE All Day'!I105</f>
        <v>74941400</v>
      </c>
      <c r="J105" s="137">
        <f>'NSE All Day'!L105</f>
        <v>74170600</v>
      </c>
      <c r="K105" s="137">
        <f>'NSE All Day'!O105</f>
        <v>74023000</v>
      </c>
    </row>
    <row r="106" spans="1:11" x14ac:dyDescent="0.3">
      <c r="A106" s="137" t="str">
        <f>'NSE All Day'!A106</f>
        <v>ONGC</v>
      </c>
      <c r="B106" s="137">
        <f>'NSE All Day'!B106</f>
        <v>1152956</v>
      </c>
      <c r="C106" s="137">
        <f>'NSE All Day'!E107</f>
        <v>11260304</v>
      </c>
      <c r="D106" s="137">
        <f>'NSE All Day'!H106</f>
        <v>1152956</v>
      </c>
      <c r="E106" s="137">
        <f>'NSE All Day'!K106</f>
        <v>1152956</v>
      </c>
      <c r="F106" s="137">
        <f>'NSE All Day'!N106</f>
        <v>1152956</v>
      </c>
      <c r="G106" s="137">
        <f>'NSE All Day'!C106</f>
        <v>144450</v>
      </c>
      <c r="H106" s="137">
        <f>'NSE All Day'!F107</f>
        <v>5722927</v>
      </c>
      <c r="I106" s="137">
        <f>'NSE All Day'!I106</f>
        <v>140775</v>
      </c>
      <c r="J106" s="137">
        <f>'NSE All Day'!L106</f>
        <v>134375</v>
      </c>
      <c r="K106" s="137">
        <f>'NSE All Day'!O106</f>
        <v>135050</v>
      </c>
    </row>
    <row r="107" spans="1:11" x14ac:dyDescent="0.3">
      <c r="A107" s="137" t="str">
        <f>'NSE All Day'!A107</f>
        <v>PAGEIND</v>
      </c>
      <c r="B107" s="137">
        <f>'NSE All Day'!B107</f>
        <v>11260304</v>
      </c>
      <c r="C107" s="137">
        <f>'NSE All Day'!E108</f>
        <v>150000017</v>
      </c>
      <c r="D107" s="137">
        <f>'NSE All Day'!H107</f>
        <v>11260304</v>
      </c>
      <c r="E107" s="137">
        <f>'NSE All Day'!K107</f>
        <v>11260304</v>
      </c>
      <c r="F107" s="137">
        <f>'NSE All Day'!N107</f>
        <v>11260304</v>
      </c>
      <c r="G107" s="137">
        <f>'NSE All Day'!C107</f>
        <v>5492481</v>
      </c>
      <c r="H107" s="137">
        <f>'NSE All Day'!F108</f>
        <v>13521000</v>
      </c>
      <c r="I107" s="137">
        <f>'NSE All Day'!I107</f>
        <v>5283047</v>
      </c>
      <c r="J107" s="137">
        <f>'NSE All Day'!L107</f>
        <v>5012054</v>
      </c>
      <c r="K107" s="137">
        <f>'NSE All Day'!O107</f>
        <v>4877052</v>
      </c>
    </row>
    <row r="108" spans="1:11" x14ac:dyDescent="0.3">
      <c r="A108" s="137" t="str">
        <f>'NSE All Day'!A108</f>
        <v>PEL</v>
      </c>
      <c r="B108" s="137">
        <f>'NSE All Day'!B108</f>
        <v>150000017</v>
      </c>
      <c r="C108" s="137">
        <f>'NSE All Day'!E109</f>
        <v>232357926</v>
      </c>
      <c r="D108" s="137">
        <f>'NSE All Day'!H108</f>
        <v>150000017</v>
      </c>
      <c r="E108" s="137">
        <f>'NSE All Day'!K108</f>
        <v>150000017</v>
      </c>
      <c r="F108" s="137">
        <f>'NSE All Day'!N108</f>
        <v>150000017</v>
      </c>
      <c r="G108" s="137">
        <f>'NSE All Day'!C108</f>
        <v>13491000</v>
      </c>
      <c r="H108" s="137">
        <f>'NSE All Day'!F109</f>
        <v>49562800</v>
      </c>
      <c r="I108" s="137">
        <f>'NSE All Day'!I108</f>
        <v>13545000</v>
      </c>
      <c r="J108" s="137">
        <f>'NSE All Day'!L108</f>
        <v>13449000</v>
      </c>
      <c r="K108" s="137">
        <f>'NSE All Day'!O108</f>
        <v>13569000</v>
      </c>
    </row>
    <row r="109" spans="1:11" x14ac:dyDescent="0.3">
      <c r="A109" s="137" t="str">
        <f>'NSE All Day'!A109</f>
        <v>PETRONET</v>
      </c>
      <c r="B109" s="137">
        <f>'NSE All Day'!B109</f>
        <v>232357926</v>
      </c>
      <c r="C109" s="137">
        <f>'NSE All Day'!E110</f>
        <v>30498689</v>
      </c>
      <c r="D109" s="137">
        <f>'NSE All Day'!H109</f>
        <v>232357926</v>
      </c>
      <c r="E109" s="137">
        <f>'NSE All Day'!K109</f>
        <v>232357926</v>
      </c>
      <c r="F109" s="137">
        <f>'NSE All Day'!N109</f>
        <v>232357926</v>
      </c>
      <c r="G109" s="137">
        <f>'NSE All Day'!C109</f>
        <v>52383800</v>
      </c>
      <c r="H109" s="137">
        <f>'NSE All Day'!F110</f>
        <v>3088000</v>
      </c>
      <c r="I109" s="137">
        <f>'NSE All Day'!I109</f>
        <v>48496400</v>
      </c>
      <c r="J109" s="137">
        <f>'NSE All Day'!L109</f>
        <v>47529200</v>
      </c>
      <c r="K109" s="137">
        <f>'NSE All Day'!O109</f>
        <v>46735600</v>
      </c>
    </row>
    <row r="110" spans="1:11" x14ac:dyDescent="0.3">
      <c r="A110" s="137" t="str">
        <f>'NSE All Day'!A110</f>
        <v>PFC</v>
      </c>
      <c r="B110" s="137">
        <f>'NSE All Day'!B110</f>
        <v>30498689</v>
      </c>
      <c r="C110" s="137">
        <f>'NSE All Day'!E111</f>
        <v>135650363</v>
      </c>
      <c r="D110" s="137">
        <f>'NSE All Day'!H110</f>
        <v>30498689</v>
      </c>
      <c r="E110" s="137">
        <f>'NSE All Day'!K110</f>
        <v>30498689</v>
      </c>
      <c r="F110" s="137">
        <f>'NSE All Day'!N110</f>
        <v>30498689</v>
      </c>
      <c r="G110" s="137">
        <f>'NSE All Day'!C110</f>
        <v>3127000</v>
      </c>
      <c r="H110" s="137">
        <f>'NSE All Day'!F111</f>
        <v>69867200</v>
      </c>
      <c r="I110" s="137">
        <f>'NSE All Day'!I110</f>
        <v>2854000</v>
      </c>
      <c r="J110" s="137">
        <f>'NSE All Day'!L110</f>
        <v>2818500</v>
      </c>
      <c r="K110" s="137">
        <f>'NSE All Day'!O110</f>
        <v>2729500</v>
      </c>
    </row>
    <row r="111" spans="1:11" x14ac:dyDescent="0.3">
      <c r="A111" s="137" t="str">
        <f>'NSE All Day'!A111</f>
        <v>PIDILITIND</v>
      </c>
      <c r="B111" s="137">
        <f>'NSE All Day'!B111</f>
        <v>135650363</v>
      </c>
      <c r="C111" s="137">
        <f>'NSE All Day'!E112</f>
        <v>509143448</v>
      </c>
      <c r="D111" s="137">
        <f>'NSE All Day'!H111</f>
        <v>135650363</v>
      </c>
      <c r="E111" s="137">
        <f>'NSE All Day'!K111</f>
        <v>135650363</v>
      </c>
      <c r="F111" s="137">
        <f>'NSE All Day'!N111</f>
        <v>135650363</v>
      </c>
      <c r="G111" s="137">
        <f>'NSE All Day'!C111</f>
        <v>71865900</v>
      </c>
      <c r="H111" s="137">
        <f>'NSE All Day'!F112</f>
        <v>35560000</v>
      </c>
      <c r="I111" s="137">
        <f>'NSE All Day'!I111</f>
        <v>70746500</v>
      </c>
      <c r="J111" s="137">
        <f>'NSE All Day'!L111</f>
        <v>70046200</v>
      </c>
      <c r="K111" s="137">
        <f>'NSE All Day'!O111</f>
        <v>68568800</v>
      </c>
    </row>
    <row r="112" spans="1:11" x14ac:dyDescent="0.3">
      <c r="A112" s="137" t="str">
        <f>'NSE All Day'!A112</f>
        <v>PNB</v>
      </c>
      <c r="B112" s="137">
        <f>'NSE All Day'!B112</f>
        <v>509143448</v>
      </c>
      <c r="C112" s="137">
        <f>'NSE All Day'!E113</f>
        <v>4182699</v>
      </c>
      <c r="D112" s="137">
        <f>'NSE All Day'!H112</f>
        <v>509143448</v>
      </c>
      <c r="E112" s="137">
        <f>'NSE All Day'!K112</f>
        <v>509143448</v>
      </c>
      <c r="F112" s="137">
        <f>'NSE All Day'!N112</f>
        <v>509143448</v>
      </c>
      <c r="G112" s="137">
        <f>'NSE All Day'!C112</f>
        <v>35976000</v>
      </c>
      <c r="H112" s="137">
        <f>'NSE All Day'!F113</f>
        <v>3380400</v>
      </c>
      <c r="I112" s="137">
        <f>'NSE All Day'!I112</f>
        <v>35904000</v>
      </c>
      <c r="J112" s="137">
        <f>'NSE All Day'!L112</f>
        <v>35656000</v>
      </c>
      <c r="K112" s="137">
        <f>'NSE All Day'!O112</f>
        <v>35660000</v>
      </c>
    </row>
    <row r="113" spans="1:11" x14ac:dyDescent="0.3">
      <c r="A113" s="137" t="str">
        <f>'NSE All Day'!A113</f>
        <v>POWERGRID</v>
      </c>
      <c r="B113" s="137">
        <f>'NSE All Day'!B113</f>
        <v>4182699</v>
      </c>
      <c r="C113" s="137">
        <f>'NSE All Day'!E114</f>
        <v>27013844</v>
      </c>
      <c r="D113" s="137">
        <f>'NSE All Day'!H113</f>
        <v>4182699</v>
      </c>
      <c r="E113" s="137">
        <f>'NSE All Day'!K113</f>
        <v>4182699</v>
      </c>
      <c r="F113" s="137">
        <f>'NSE All Day'!N113</f>
        <v>4182699</v>
      </c>
      <c r="G113" s="137">
        <f>'NSE All Day'!C113</f>
        <v>3169600</v>
      </c>
      <c r="H113" s="137">
        <f>'NSE All Day'!F114</f>
        <v>605600</v>
      </c>
      <c r="I113" s="137">
        <f>'NSE All Day'!I113</f>
        <v>3360000</v>
      </c>
      <c r="J113" s="137">
        <f>'NSE All Day'!L113</f>
        <v>3228800</v>
      </c>
      <c r="K113" s="137">
        <f>'NSE All Day'!O113</f>
        <v>2748800</v>
      </c>
    </row>
    <row r="114" spans="1:11" x14ac:dyDescent="0.3">
      <c r="A114" s="137" t="str">
        <f>'NSE All Day'!A114</f>
        <v>PVR</v>
      </c>
      <c r="B114" s="137">
        <f>'NSE All Day'!B114</f>
        <v>27013844</v>
      </c>
      <c r="C114" s="137">
        <f>'NSE All Day'!E115</f>
        <v>48886295</v>
      </c>
      <c r="D114" s="137">
        <f>'NSE All Day'!H114</f>
        <v>27013844</v>
      </c>
      <c r="E114" s="137">
        <f>'NSE All Day'!K114</f>
        <v>27013844</v>
      </c>
      <c r="F114" s="137">
        <f>'NSE All Day'!N114</f>
        <v>27013844</v>
      </c>
      <c r="G114" s="137">
        <f>'NSE All Day'!C114</f>
        <v>638400</v>
      </c>
      <c r="H114" s="137">
        <f>'NSE All Day'!F115</f>
        <v>33268300</v>
      </c>
      <c r="I114" s="137">
        <f>'NSE All Day'!I114</f>
        <v>624800</v>
      </c>
      <c r="J114" s="137">
        <f>'NSE All Day'!L114</f>
        <v>584000</v>
      </c>
      <c r="K114" s="137">
        <f>'NSE All Day'!O114</f>
        <v>582400</v>
      </c>
    </row>
    <row r="115" spans="1:11" x14ac:dyDescent="0.3">
      <c r="A115" s="137" t="str">
        <f>'NSE All Day'!A115</f>
        <v>RAMCOCEM</v>
      </c>
      <c r="B115" s="137">
        <f>'NSE All Day'!B115</f>
        <v>48886295</v>
      </c>
      <c r="C115" s="137">
        <f>'NSE All Day'!E116</f>
        <v>187084550</v>
      </c>
      <c r="D115" s="137">
        <f>'NSE All Day'!H115</f>
        <v>48886295</v>
      </c>
      <c r="E115" s="137">
        <f>'NSE All Day'!K115</f>
        <v>48886295</v>
      </c>
      <c r="F115" s="137">
        <f>'NSE All Day'!N115</f>
        <v>48886295</v>
      </c>
      <c r="G115" s="137">
        <f>'NSE All Day'!C115</f>
        <v>32213400</v>
      </c>
      <c r="H115" s="137">
        <f>'NSE All Day'!F116</f>
        <v>32178000</v>
      </c>
      <c r="I115" s="137">
        <f>'NSE All Day'!I115</f>
        <v>33205700</v>
      </c>
      <c r="J115" s="137">
        <f>'NSE All Day'!L115</f>
        <v>32472300</v>
      </c>
      <c r="K115" s="137">
        <f>'NSE All Day'!O115</f>
        <v>33635600</v>
      </c>
    </row>
    <row r="116" spans="1:11" x14ac:dyDescent="0.3">
      <c r="A116" s="137" t="str">
        <f>'NSE All Day'!A116</f>
        <v>RBLBANK</v>
      </c>
      <c r="B116" s="137">
        <f>'NSE All Day'!B116</f>
        <v>187084550</v>
      </c>
      <c r="C116" s="137">
        <f>'NSE All Day'!E117</f>
        <v>625034013</v>
      </c>
      <c r="D116" s="137">
        <f>'NSE All Day'!H116</f>
        <v>187084550</v>
      </c>
      <c r="E116" s="137">
        <f>'NSE All Day'!K116</f>
        <v>187084550</v>
      </c>
      <c r="F116" s="137">
        <f>'NSE All Day'!N116</f>
        <v>187084550</v>
      </c>
      <c r="G116" s="137">
        <f>'NSE All Day'!C116</f>
        <v>32154000</v>
      </c>
      <c r="H116" s="137">
        <f>'NSE All Day'!F117</f>
        <v>61576165</v>
      </c>
      <c r="I116" s="137">
        <f>'NSE All Day'!I116</f>
        <v>32994000</v>
      </c>
      <c r="J116" s="137">
        <f>'NSE All Day'!L116</f>
        <v>33084000</v>
      </c>
      <c r="K116" s="137">
        <f>'NSE All Day'!O116</f>
        <v>31440000</v>
      </c>
    </row>
    <row r="117" spans="1:11" x14ac:dyDescent="0.3">
      <c r="A117" s="137" t="str">
        <f>'NSE All Day'!A117</f>
        <v>RECLTD</v>
      </c>
      <c r="B117" s="137">
        <f>'NSE All Day'!B117</f>
        <v>625034013</v>
      </c>
      <c r="C117" s="137">
        <f>'NSE All Day'!E118</f>
        <v>103264685</v>
      </c>
      <c r="D117" s="137">
        <f>'NSE All Day'!H117</f>
        <v>625034013</v>
      </c>
      <c r="E117" s="137">
        <f>'NSE All Day'!K117</f>
        <v>625034013</v>
      </c>
      <c r="F117" s="137">
        <f>'NSE All Day'!N117</f>
        <v>625034013</v>
      </c>
      <c r="G117" s="137">
        <f>'NSE All Day'!C117</f>
        <v>62821495</v>
      </c>
      <c r="H117" s="137">
        <f>'NSE All Day'!F118</f>
        <v>86215200</v>
      </c>
      <c r="I117" s="137">
        <f>'NSE All Day'!I117</f>
        <v>61486275</v>
      </c>
      <c r="J117" s="137">
        <f>'NSE All Day'!L117</f>
        <v>63011375</v>
      </c>
      <c r="K117" s="137">
        <f>'NSE All Day'!O117</f>
        <v>60785335</v>
      </c>
    </row>
    <row r="118" spans="1:11" x14ac:dyDescent="0.3">
      <c r="A118" s="137" t="str">
        <f>'NSE All Day'!A118</f>
        <v>RELIANCE</v>
      </c>
      <c r="B118" s="137">
        <f>'NSE All Day'!B118</f>
        <v>103264685</v>
      </c>
      <c r="C118" s="137">
        <f>'NSE All Day'!E119</f>
        <v>74403840</v>
      </c>
      <c r="D118" s="137">
        <f>'NSE All Day'!H118</f>
        <v>103264685</v>
      </c>
      <c r="E118" s="137">
        <f>'NSE All Day'!K118</f>
        <v>103264685</v>
      </c>
      <c r="F118" s="137">
        <f>'NSE All Day'!N118</f>
        <v>103264685</v>
      </c>
      <c r="G118" s="137">
        <f>'NSE All Day'!C118</f>
        <v>90050900</v>
      </c>
      <c r="H118" s="137">
        <f>'NSE All Day'!F119</f>
        <v>3133500</v>
      </c>
      <c r="I118" s="137">
        <f>'NSE All Day'!I118</f>
        <v>84120500</v>
      </c>
      <c r="J118" s="137">
        <f>'NSE All Day'!L118</f>
        <v>87163000</v>
      </c>
      <c r="K118" s="137">
        <f>'NSE All Day'!O118</f>
        <v>89317200</v>
      </c>
    </row>
    <row r="119" spans="1:11" x14ac:dyDescent="0.3">
      <c r="A119" s="137" t="str">
        <f>'NSE All Day'!A119</f>
        <v>SAIL</v>
      </c>
      <c r="B119" s="137">
        <f>'NSE All Day'!B119</f>
        <v>74403840</v>
      </c>
      <c r="C119" s="137">
        <f>'NSE All Day'!E120</f>
        <v>746898673</v>
      </c>
      <c r="D119" s="137">
        <f>'NSE All Day'!H119</f>
        <v>74403840</v>
      </c>
      <c r="E119" s="137">
        <f>'NSE All Day'!K119</f>
        <v>74403840</v>
      </c>
      <c r="F119" s="137">
        <f>'NSE All Day'!N119</f>
        <v>74403840</v>
      </c>
      <c r="G119" s="137">
        <f>'NSE All Day'!C119</f>
        <v>3195000</v>
      </c>
      <c r="H119" s="137">
        <f>'NSE All Day'!F120</f>
        <v>232269000</v>
      </c>
      <c r="I119" s="137">
        <f>'NSE All Day'!I119</f>
        <v>3204000</v>
      </c>
      <c r="J119" s="137">
        <f>'NSE All Day'!L119</f>
        <v>3209250</v>
      </c>
      <c r="K119" s="137">
        <f>'NSE All Day'!O119</f>
        <v>3147000</v>
      </c>
    </row>
    <row r="120" spans="1:11" x14ac:dyDescent="0.3">
      <c r="A120" s="137" t="str">
        <f>'NSE All Day'!A120</f>
        <v>SBIN</v>
      </c>
      <c r="B120" s="137">
        <f>'NSE All Day'!B120</f>
        <v>746898673</v>
      </c>
      <c r="C120" s="137">
        <f>'NSE All Day'!E121</f>
        <v>2702190</v>
      </c>
      <c r="D120" s="137">
        <f>'NSE All Day'!H120</f>
        <v>746898673</v>
      </c>
      <c r="E120" s="137">
        <f>'NSE All Day'!K120</f>
        <v>746898673</v>
      </c>
      <c r="F120" s="137">
        <f>'NSE All Day'!N120</f>
        <v>746898673</v>
      </c>
      <c r="G120" s="137">
        <f>'NSE All Day'!C120</f>
        <v>243768000</v>
      </c>
      <c r="H120" s="137">
        <f>'NSE All Day'!F121</f>
        <v>154350</v>
      </c>
      <c r="I120" s="137">
        <f>'NSE All Day'!I120</f>
        <v>222999000</v>
      </c>
      <c r="J120" s="137">
        <f>'NSE All Day'!L120</f>
        <v>218298000</v>
      </c>
      <c r="K120" s="137">
        <f>'NSE All Day'!O120</f>
        <v>214731000</v>
      </c>
    </row>
    <row r="121" spans="1:11" x14ac:dyDescent="0.3">
      <c r="A121" s="137" t="str">
        <f>'NSE All Day'!A121</f>
        <v>SHREECEM</v>
      </c>
      <c r="B121" s="137">
        <f>'NSE All Day'!B121</f>
        <v>2702190</v>
      </c>
      <c r="C121" s="137">
        <f>'NSE All Day'!E122</f>
        <v>17806068</v>
      </c>
      <c r="D121" s="137">
        <f>'NSE All Day'!H121</f>
        <v>2702190</v>
      </c>
      <c r="E121" s="137">
        <f>'NSE All Day'!K121</f>
        <v>2702190</v>
      </c>
      <c r="F121" s="137">
        <f>'NSE All Day'!N121</f>
        <v>2702190</v>
      </c>
      <c r="G121" s="137">
        <f>'NSE All Day'!C121</f>
        <v>155100</v>
      </c>
      <c r="H121" s="137">
        <f>'NSE All Day'!F122</f>
        <v>2490400</v>
      </c>
      <c r="I121" s="137">
        <f>'NSE All Day'!I121</f>
        <v>158450</v>
      </c>
      <c r="J121" s="137">
        <f>'NSE All Day'!L121</f>
        <v>159300</v>
      </c>
      <c r="K121" s="137">
        <f>'NSE All Day'!O121</f>
        <v>156000</v>
      </c>
    </row>
    <row r="122" spans="1:11" x14ac:dyDescent="0.3">
      <c r="A122" s="137" t="str">
        <f>'NSE All Day'!A122</f>
        <v>SIEMENS</v>
      </c>
      <c r="B122" s="137">
        <f>'NSE All Day'!B122</f>
        <v>17806068</v>
      </c>
      <c r="C122" s="137">
        <f>'NSE All Day'!E123</f>
        <v>2740400</v>
      </c>
      <c r="D122" s="137">
        <f>'NSE All Day'!H122</f>
        <v>17806068</v>
      </c>
      <c r="E122" s="137">
        <f>'NSE All Day'!K122</f>
        <v>17806068</v>
      </c>
      <c r="F122" s="137">
        <f>'NSE All Day'!N122</f>
        <v>17806068</v>
      </c>
      <c r="G122" s="137">
        <f>'NSE All Day'!C122</f>
        <v>2477200</v>
      </c>
      <c r="H122" s="137">
        <f>'NSE All Day'!F123</f>
        <v>754250</v>
      </c>
      <c r="I122" s="137">
        <f>'NSE All Day'!I122</f>
        <v>2391400</v>
      </c>
      <c r="J122" s="137">
        <f>'NSE All Day'!L122</f>
        <v>2366100</v>
      </c>
      <c r="K122" s="137">
        <f>'NSE All Day'!O122</f>
        <v>2356750</v>
      </c>
    </row>
    <row r="123" spans="1:11" x14ac:dyDescent="0.3">
      <c r="A123" s="137" t="str">
        <f>'NSE All Day'!A123</f>
        <v>SRF</v>
      </c>
      <c r="B123" s="137">
        <f>'NSE All Day'!B123</f>
        <v>2740400</v>
      </c>
      <c r="C123" s="137">
        <f>'NSE All Day'!E124</f>
        <v>16732775</v>
      </c>
      <c r="D123" s="137">
        <f>'NSE All Day'!H123</f>
        <v>2740400</v>
      </c>
      <c r="E123" s="137">
        <f>'NSE All Day'!K123</f>
        <v>2740400</v>
      </c>
      <c r="F123" s="137">
        <f>'NSE All Day'!N123</f>
        <v>2740400</v>
      </c>
      <c r="G123" s="137">
        <f>'NSE All Day'!C123</f>
        <v>747500</v>
      </c>
      <c r="H123" s="137">
        <f>'NSE All Day'!F124</f>
        <v>4781750</v>
      </c>
      <c r="I123" s="137">
        <f>'NSE All Day'!I123</f>
        <v>749750</v>
      </c>
      <c r="J123" s="137">
        <f>'NSE All Day'!L123</f>
        <v>725500</v>
      </c>
      <c r="K123" s="137">
        <f>'NSE All Day'!O123</f>
        <v>688250</v>
      </c>
    </row>
    <row r="124" spans="1:11" x14ac:dyDescent="0.3">
      <c r="A124" s="137" t="str">
        <f>'NSE All Day'!A124</f>
        <v>SRTRANSFIN</v>
      </c>
      <c r="B124" s="137">
        <f>'NSE All Day'!B124</f>
        <v>16732775</v>
      </c>
      <c r="C124" s="137">
        <f>'NSE All Day'!E125</f>
        <v>218055884</v>
      </c>
      <c r="D124" s="137">
        <f>'NSE All Day'!H124</f>
        <v>16732775</v>
      </c>
      <c r="E124" s="137">
        <f>'NSE All Day'!K124</f>
        <v>16732775</v>
      </c>
      <c r="F124" s="137">
        <f>'NSE All Day'!N124</f>
        <v>16732775</v>
      </c>
      <c r="G124" s="137">
        <f>'NSE All Day'!C124</f>
        <v>5296350</v>
      </c>
      <c r="H124" s="137">
        <f>'NSE All Day'!F125</f>
        <v>54761200</v>
      </c>
      <c r="I124" s="137">
        <f>'NSE All Day'!I124</f>
        <v>4761000</v>
      </c>
      <c r="J124" s="137">
        <f>'NSE All Day'!L124</f>
        <v>4104650</v>
      </c>
      <c r="K124" s="137">
        <f>'NSE All Day'!O124</f>
        <v>4198250</v>
      </c>
    </row>
    <row r="125" spans="1:11" x14ac:dyDescent="0.3">
      <c r="A125" s="137" t="str">
        <f>'NSE All Day'!A125</f>
        <v>SUNPHARMA</v>
      </c>
      <c r="B125" s="137">
        <f>'NSE All Day'!B125</f>
        <v>218055884</v>
      </c>
      <c r="C125" s="137">
        <f>'NSE All Day'!E126</f>
        <v>19704232</v>
      </c>
      <c r="D125" s="137">
        <f>'NSE All Day'!H125</f>
        <v>218055884</v>
      </c>
      <c r="E125" s="137">
        <f>'NSE All Day'!K125</f>
        <v>218055884</v>
      </c>
      <c r="F125" s="137">
        <f>'NSE All Day'!N125</f>
        <v>218055884</v>
      </c>
      <c r="G125" s="137">
        <f>'NSE All Day'!C125</f>
        <v>55647100</v>
      </c>
      <c r="H125" s="137">
        <f>'NSE All Day'!F126</f>
        <v>5003100</v>
      </c>
      <c r="I125" s="137">
        <f>'NSE All Day'!I125</f>
        <v>55514650</v>
      </c>
      <c r="J125" s="137">
        <f>'NSE All Day'!L125</f>
        <v>55708250</v>
      </c>
      <c r="K125" s="137">
        <f>'NSE All Day'!O125</f>
        <v>56708100</v>
      </c>
    </row>
    <row r="126" spans="1:11" x14ac:dyDescent="0.3">
      <c r="A126" s="137" t="str">
        <f>'NSE All Day'!A126</f>
        <v>SUNTV</v>
      </c>
      <c r="B126" s="137">
        <f>'NSE All Day'!B126</f>
        <v>19704232</v>
      </c>
      <c r="C126" s="137">
        <f>'NSE All Day'!E127</f>
        <v>35116539</v>
      </c>
      <c r="D126" s="137">
        <f>'NSE All Day'!H126</f>
        <v>19704232</v>
      </c>
      <c r="E126" s="137">
        <f>'NSE All Day'!K126</f>
        <v>19704232</v>
      </c>
      <c r="F126" s="137">
        <f>'NSE All Day'!N126</f>
        <v>19704232</v>
      </c>
      <c r="G126" s="137">
        <f>'NSE All Day'!C126</f>
        <v>5018700</v>
      </c>
      <c r="H126" s="137">
        <f>'NSE All Day'!F127</f>
        <v>2835600</v>
      </c>
      <c r="I126" s="137">
        <f>'NSE All Day'!I126</f>
        <v>5165100</v>
      </c>
      <c r="J126" s="137">
        <f>'NSE All Day'!L126</f>
        <v>5456700</v>
      </c>
      <c r="K126" s="137">
        <f>'NSE All Day'!O126</f>
        <v>5427900</v>
      </c>
    </row>
    <row r="127" spans="1:11" x14ac:dyDescent="0.3">
      <c r="A127" s="137" t="str">
        <f>'NSE All Day'!A127</f>
        <v>TATACHEM</v>
      </c>
      <c r="B127" s="137">
        <f>'NSE All Day'!B127</f>
        <v>35116539</v>
      </c>
      <c r="C127" s="137">
        <f>'NSE All Day'!E128</f>
        <v>60182566</v>
      </c>
      <c r="D127" s="137">
        <f>'NSE All Day'!H127</f>
        <v>35116539</v>
      </c>
      <c r="E127" s="137">
        <f>'NSE All Day'!K127</f>
        <v>35116539</v>
      </c>
      <c r="F127" s="137">
        <f>'NSE All Day'!N127</f>
        <v>35116539</v>
      </c>
      <c r="G127" s="137">
        <f>'NSE All Day'!C127</f>
        <v>3197500</v>
      </c>
      <c r="H127" s="137">
        <f>'NSE All Day'!F128</f>
        <v>14085900</v>
      </c>
      <c r="I127" s="137">
        <f>'NSE All Day'!I127</f>
        <v>2896200</v>
      </c>
      <c r="J127" s="137">
        <f>'NSE All Day'!L127</f>
        <v>2774700</v>
      </c>
      <c r="K127" s="137">
        <f>'NSE All Day'!O127</f>
        <v>2753100</v>
      </c>
    </row>
    <row r="128" spans="1:11" x14ac:dyDescent="0.3">
      <c r="A128" s="137" t="str">
        <f>'NSE All Day'!A128</f>
        <v>TATACONSUM</v>
      </c>
      <c r="B128" s="137">
        <f>'NSE All Day'!B128</f>
        <v>60182566</v>
      </c>
      <c r="C128" s="137">
        <f>'NSE All Day'!E129</f>
        <v>177942275</v>
      </c>
      <c r="D128" s="137">
        <f>'NSE All Day'!H128</f>
        <v>60182566</v>
      </c>
      <c r="E128" s="137">
        <f>'NSE All Day'!K128</f>
        <v>60182566</v>
      </c>
      <c r="F128" s="137">
        <f>'NSE All Day'!N128</f>
        <v>60182566</v>
      </c>
      <c r="G128" s="137">
        <f>'NSE All Day'!C128</f>
        <v>13311000</v>
      </c>
      <c r="H128" s="137">
        <f>'NSE All Day'!F129</f>
        <v>118453800</v>
      </c>
      <c r="I128" s="137">
        <f>'NSE All Day'!I128</f>
        <v>14671800</v>
      </c>
      <c r="J128" s="137">
        <f>'NSE All Day'!L128</f>
        <v>14499000</v>
      </c>
      <c r="K128" s="137">
        <f>'NSE All Day'!O128</f>
        <v>14944500</v>
      </c>
    </row>
    <row r="129" spans="1:11" x14ac:dyDescent="0.3">
      <c r="A129" s="137" t="str">
        <f>'NSE All Day'!A129</f>
        <v>TATAMOTORS</v>
      </c>
      <c r="B129" s="137">
        <f>'NSE All Day'!B129</f>
        <v>177942275</v>
      </c>
      <c r="C129" s="137">
        <f>'NSE All Day'!E130</f>
        <v>339616396</v>
      </c>
      <c r="D129" s="137">
        <f>'NSE All Day'!H129</f>
        <v>177942275</v>
      </c>
      <c r="E129" s="137">
        <f>'NSE All Day'!K129</f>
        <v>177942275</v>
      </c>
      <c r="F129" s="137">
        <f>'NSE All Day'!N129</f>
        <v>177942275</v>
      </c>
      <c r="G129" s="137">
        <f>'NSE All Day'!C129</f>
        <v>115811700</v>
      </c>
      <c r="H129" s="137">
        <f>'NSE All Day'!F130</f>
        <v>85923000</v>
      </c>
      <c r="I129" s="137">
        <f>'NSE All Day'!I129</f>
        <v>116701000</v>
      </c>
      <c r="J129" s="137">
        <f>'NSE All Day'!L129</f>
        <v>114370400</v>
      </c>
      <c r="K129" s="137">
        <f>'NSE All Day'!O129</f>
        <v>112085800</v>
      </c>
    </row>
    <row r="130" spans="1:11" x14ac:dyDescent="0.3">
      <c r="A130" s="137" t="str">
        <f>'NSE All Day'!A130</f>
        <v>TATAPOWER</v>
      </c>
      <c r="B130" s="137">
        <f>'NSE All Day'!B130</f>
        <v>339616396</v>
      </c>
      <c r="C130" s="137">
        <f>'NSE All Day'!E131</f>
        <v>157953668</v>
      </c>
      <c r="D130" s="137">
        <f>'NSE All Day'!H130</f>
        <v>339616396</v>
      </c>
      <c r="E130" s="137">
        <f>'NSE All Day'!K130</f>
        <v>339616396</v>
      </c>
      <c r="F130" s="137">
        <f>'NSE All Day'!N130</f>
        <v>339616396</v>
      </c>
      <c r="G130" s="137">
        <f>'NSE All Day'!C130</f>
        <v>88929000</v>
      </c>
      <c r="H130" s="137">
        <f>'NSE All Day'!F131</f>
        <v>37352800</v>
      </c>
      <c r="I130" s="137">
        <f>'NSE All Day'!I130</f>
        <v>83452500</v>
      </c>
      <c r="J130" s="137">
        <f>'NSE All Day'!L130</f>
        <v>81729000</v>
      </c>
      <c r="K130" s="137">
        <f>'NSE All Day'!O130</f>
        <v>78678000</v>
      </c>
    </row>
    <row r="131" spans="1:11" x14ac:dyDescent="0.3">
      <c r="A131" s="137" t="str">
        <f>'NSE All Day'!A131</f>
        <v>TATASTEEL</v>
      </c>
      <c r="B131" s="137">
        <f>'NSE All Day'!B131</f>
        <v>157953668</v>
      </c>
      <c r="C131" s="137">
        <f>'NSE All Day'!E132</f>
        <v>209768541</v>
      </c>
      <c r="D131" s="137">
        <f>'NSE All Day'!H131</f>
        <v>157953668</v>
      </c>
      <c r="E131" s="137">
        <f>'NSE All Day'!K131</f>
        <v>157953668</v>
      </c>
      <c r="F131" s="137">
        <f>'NSE All Day'!N131</f>
        <v>157953668</v>
      </c>
      <c r="G131" s="137">
        <f>'NSE All Day'!C131</f>
        <v>36254000</v>
      </c>
      <c r="H131" s="137">
        <f>'NSE All Day'!F132</f>
        <v>17498600</v>
      </c>
      <c r="I131" s="137">
        <f>'NSE All Day'!I131</f>
        <v>36392200</v>
      </c>
      <c r="J131" s="137">
        <f>'NSE All Day'!L131</f>
        <v>35797200</v>
      </c>
      <c r="K131" s="137">
        <f>'NSE All Day'!O131</f>
        <v>38749500</v>
      </c>
    </row>
    <row r="132" spans="1:11" x14ac:dyDescent="0.3">
      <c r="A132" s="137" t="str">
        <f>'NSE All Day'!A132</f>
        <v>TCS</v>
      </c>
      <c r="B132" s="137">
        <f>'NSE All Day'!B132</f>
        <v>209768541</v>
      </c>
      <c r="C132" s="137">
        <f>'NSE All Day'!E133</f>
        <v>123911481</v>
      </c>
      <c r="D132" s="137">
        <f>'NSE All Day'!H132</f>
        <v>209768541</v>
      </c>
      <c r="E132" s="137">
        <f>'NSE All Day'!K132</f>
        <v>209768541</v>
      </c>
      <c r="F132" s="137">
        <f>'NSE All Day'!N132</f>
        <v>209768541</v>
      </c>
      <c r="G132" s="137">
        <f>'NSE All Day'!C132</f>
        <v>18611800</v>
      </c>
      <c r="H132" s="137">
        <f>'NSE All Day'!F133</f>
        <v>18352800</v>
      </c>
      <c r="I132" s="137">
        <f>'NSE All Day'!I132</f>
        <v>17625300</v>
      </c>
      <c r="J132" s="137">
        <f>'NSE All Day'!L132</f>
        <v>17374300</v>
      </c>
      <c r="K132" s="137">
        <f>'NSE All Day'!O132</f>
        <v>17169750</v>
      </c>
    </row>
    <row r="133" spans="1:11" x14ac:dyDescent="0.3">
      <c r="A133" s="137" t="str">
        <f>'NSE All Day'!A133</f>
        <v>TECHM</v>
      </c>
      <c r="B133" s="137">
        <f>'NSE All Day'!B133</f>
        <v>123911481</v>
      </c>
      <c r="C133" s="137">
        <f>'NSE All Day'!E134</f>
        <v>83616848</v>
      </c>
      <c r="D133" s="137">
        <f>'NSE All Day'!H133</f>
        <v>123911481</v>
      </c>
      <c r="E133" s="137">
        <f>'NSE All Day'!K133</f>
        <v>123911481</v>
      </c>
      <c r="F133" s="137">
        <f>'NSE All Day'!N133</f>
        <v>123911481</v>
      </c>
      <c r="G133" s="137">
        <f>'NSE All Day'!C133</f>
        <v>18447600</v>
      </c>
      <c r="H133" s="137">
        <f>'NSE All Day'!F134</f>
        <v>10284750</v>
      </c>
      <c r="I133" s="137">
        <f>'NSE All Day'!I133</f>
        <v>18042000</v>
      </c>
      <c r="J133" s="137">
        <f>'NSE All Day'!L133</f>
        <v>18313200</v>
      </c>
      <c r="K133" s="137">
        <f>'NSE All Day'!O133</f>
        <v>18882000</v>
      </c>
    </row>
    <row r="134" spans="1:11" x14ac:dyDescent="0.3">
      <c r="A134" s="137" t="str">
        <f>'NSE All Day'!A134</f>
        <v>TITAN</v>
      </c>
      <c r="B134" s="137">
        <f>'NSE All Day'!B134</f>
        <v>83616848</v>
      </c>
      <c r="C134" s="137">
        <f>'NSE All Day'!E135</f>
        <v>9731600</v>
      </c>
      <c r="D134" s="137">
        <f>'NSE All Day'!H134</f>
        <v>83616848</v>
      </c>
      <c r="E134" s="137">
        <f>'NSE All Day'!K134</f>
        <v>83616848</v>
      </c>
      <c r="F134" s="137">
        <f>'NSE All Day'!N134</f>
        <v>83616848</v>
      </c>
      <c r="G134" s="137">
        <f>'NSE All Day'!C134</f>
        <v>10329750</v>
      </c>
      <c r="H134" s="137">
        <f>'NSE All Day'!F135</f>
        <v>1068500</v>
      </c>
      <c r="I134" s="137">
        <f>'NSE All Day'!I134</f>
        <v>10572000</v>
      </c>
      <c r="J134" s="137">
        <f>'NSE All Day'!L134</f>
        <v>10490250</v>
      </c>
      <c r="K134" s="137">
        <f>'NSE All Day'!O134</f>
        <v>10633500</v>
      </c>
    </row>
    <row r="135" spans="1:11" x14ac:dyDescent="0.3">
      <c r="A135" s="137" t="str">
        <f>'NSE All Day'!A135</f>
        <v>TORNTPHARM</v>
      </c>
      <c r="B135" s="137">
        <f>'NSE All Day'!B135</f>
        <v>9731600</v>
      </c>
      <c r="C135" s="137">
        <f>'NSE All Day'!E136</f>
        <v>44634411</v>
      </c>
      <c r="D135" s="137">
        <f>'NSE All Day'!H135</f>
        <v>9731600</v>
      </c>
      <c r="E135" s="137">
        <f>'NSE All Day'!K135</f>
        <v>9731600</v>
      </c>
      <c r="F135" s="137">
        <f>'NSE All Day'!N135</f>
        <v>9731600</v>
      </c>
      <c r="G135" s="137">
        <f>'NSE All Day'!C135</f>
        <v>1123500</v>
      </c>
      <c r="H135" s="137">
        <f>'NSE All Day'!F136</f>
        <v>4197000</v>
      </c>
      <c r="I135" s="137">
        <f>'NSE All Day'!I135</f>
        <v>1018000</v>
      </c>
      <c r="J135" s="137">
        <f>'NSE All Day'!L135</f>
        <v>954000</v>
      </c>
      <c r="K135" s="137">
        <f>'NSE All Day'!O135</f>
        <v>952000</v>
      </c>
    </row>
    <row r="136" spans="1:11" x14ac:dyDescent="0.3">
      <c r="A136" s="137" t="str">
        <f>'NSE All Day'!A136</f>
        <v>TORNTPOWER</v>
      </c>
      <c r="B136" s="137">
        <f>'NSE All Day'!B136</f>
        <v>44634411</v>
      </c>
      <c r="C136" s="137">
        <f>'NSE All Day'!E137</f>
        <v>40480865</v>
      </c>
      <c r="D136" s="137">
        <f>'NSE All Day'!H136</f>
        <v>44634411</v>
      </c>
      <c r="E136" s="137">
        <f>'NSE All Day'!K136</f>
        <v>44634411</v>
      </c>
      <c r="F136" s="137">
        <f>'NSE All Day'!N136</f>
        <v>44634411</v>
      </c>
      <c r="G136" s="137">
        <f>'NSE All Day'!C136</f>
        <v>3936000</v>
      </c>
      <c r="H136" s="137">
        <f>'NSE All Day'!F137</f>
        <v>6161400</v>
      </c>
      <c r="I136" s="137">
        <f>'NSE All Day'!I136</f>
        <v>4341000</v>
      </c>
      <c r="J136" s="137">
        <f>'NSE All Day'!L136</f>
        <v>4353000</v>
      </c>
      <c r="K136" s="137">
        <f>'NSE All Day'!O136</f>
        <v>3381000</v>
      </c>
    </row>
    <row r="137" spans="1:11" x14ac:dyDescent="0.3">
      <c r="A137" s="137" t="str">
        <f>'NSE All Day'!A137</f>
        <v>TVSMOTOR</v>
      </c>
      <c r="B137" s="137">
        <f>'NSE All Day'!B137</f>
        <v>40480865</v>
      </c>
      <c r="C137" s="137">
        <f>'NSE All Day'!E138</f>
        <v>11178836</v>
      </c>
      <c r="D137" s="137">
        <f>'NSE All Day'!H137</f>
        <v>40480865</v>
      </c>
      <c r="E137" s="137">
        <f>'NSE All Day'!K137</f>
        <v>40480865</v>
      </c>
      <c r="F137" s="137">
        <f>'NSE All Day'!N137</f>
        <v>40480865</v>
      </c>
      <c r="G137" s="137">
        <f>'NSE All Day'!C137</f>
        <v>5803650</v>
      </c>
      <c r="H137" s="137">
        <f>'NSE All Day'!F138</f>
        <v>1765400</v>
      </c>
      <c r="I137" s="137">
        <f>'NSE All Day'!I137</f>
        <v>6102000</v>
      </c>
      <c r="J137" s="137">
        <f>'NSE All Day'!L137</f>
        <v>5992650</v>
      </c>
      <c r="K137" s="137">
        <f>'NSE All Day'!O137</f>
        <v>6087150</v>
      </c>
    </row>
    <row r="138" spans="1:11" x14ac:dyDescent="0.3">
      <c r="A138" s="137" t="str">
        <f>'NSE All Day'!A138</f>
        <v>UBL</v>
      </c>
      <c r="B138" s="137">
        <f>'NSE All Day'!B138</f>
        <v>11178836</v>
      </c>
      <c r="C138" s="137">
        <f>'NSE All Day'!E139</f>
        <v>12160322</v>
      </c>
      <c r="D138" s="137">
        <f>'NSE All Day'!H138</f>
        <v>11178836</v>
      </c>
      <c r="E138" s="137">
        <f>'NSE All Day'!K138</f>
        <v>11178836</v>
      </c>
      <c r="F138" s="137">
        <f>'NSE All Day'!N138</f>
        <v>11178836</v>
      </c>
      <c r="G138" s="137">
        <f>'NSE All Day'!C138</f>
        <v>1642900</v>
      </c>
      <c r="H138" s="137">
        <f>'NSE All Day'!F139</f>
        <v>6837600</v>
      </c>
      <c r="I138" s="137">
        <f>'NSE All Day'!I138</f>
        <v>1743000</v>
      </c>
      <c r="J138" s="137">
        <f>'NSE All Day'!L138</f>
        <v>1628200</v>
      </c>
      <c r="K138" s="137">
        <f>'NSE All Day'!O138</f>
        <v>1635200</v>
      </c>
    </row>
    <row r="139" spans="1:11" x14ac:dyDescent="0.3">
      <c r="A139" s="137" t="str">
        <f>'NSE All Day'!A139</f>
        <v>UJJIVAN</v>
      </c>
      <c r="B139" s="137">
        <f>'NSE All Day'!B139</f>
        <v>12160322</v>
      </c>
      <c r="C139" s="137">
        <f>'NSE All Day'!E140</f>
        <v>23222802</v>
      </c>
      <c r="D139" s="137">
        <f>'NSE All Day'!H139</f>
        <v>12160322</v>
      </c>
      <c r="E139" s="137">
        <f>'NSE All Day'!K139</f>
        <v>12160322</v>
      </c>
      <c r="F139" s="137">
        <f>'NSE All Day'!N139</f>
        <v>12160322</v>
      </c>
      <c r="G139" s="137">
        <f>'NSE All Day'!C139</f>
        <v>7667000</v>
      </c>
      <c r="H139" s="137">
        <f>'NSE All Day'!F140</f>
        <v>2763200</v>
      </c>
      <c r="I139" s="137">
        <f>'NSE All Day'!I139</f>
        <v>6764000</v>
      </c>
      <c r="J139" s="137">
        <f>'NSE All Day'!L139</f>
        <v>6475000</v>
      </c>
      <c r="K139" s="137">
        <f>'NSE All Day'!O139</f>
        <v>6209800</v>
      </c>
    </row>
    <row r="140" spans="1:11" x14ac:dyDescent="0.3">
      <c r="A140" s="137" t="str">
        <f>'NSE All Day'!A140</f>
        <v>ULTRACEMCO</v>
      </c>
      <c r="B140" s="137">
        <f>'NSE All Day'!B140</f>
        <v>23222802</v>
      </c>
      <c r="C140" s="137">
        <f>'NSE All Day'!E141</f>
        <v>55076626</v>
      </c>
      <c r="D140" s="137">
        <f>'NSE All Day'!H140</f>
        <v>23222802</v>
      </c>
      <c r="E140" s="137">
        <f>'NSE All Day'!K140</f>
        <v>23222802</v>
      </c>
      <c r="F140" s="137">
        <f>'NSE All Day'!N140</f>
        <v>23222802</v>
      </c>
      <c r="G140" s="137">
        <f>'NSE All Day'!C140</f>
        <v>2839400</v>
      </c>
      <c r="H140" s="137">
        <f>'NSE All Day'!F141</f>
        <v>25037600</v>
      </c>
      <c r="I140" s="137">
        <f>'NSE All Day'!I140</f>
        <v>2898800</v>
      </c>
      <c r="J140" s="137">
        <f>'NSE All Day'!L140</f>
        <v>2712200</v>
      </c>
      <c r="K140" s="137">
        <f>'NSE All Day'!O140</f>
        <v>2738600</v>
      </c>
    </row>
    <row r="141" spans="1:11" x14ac:dyDescent="0.3">
      <c r="A141" s="137" t="str">
        <f>'NSE All Day'!A141</f>
        <v>UPL</v>
      </c>
      <c r="B141" s="137">
        <f>'NSE All Day'!B141</f>
        <v>55076626</v>
      </c>
      <c r="C141" s="137">
        <f>'NSE All Day'!E142</f>
        <v>183919959</v>
      </c>
      <c r="D141" s="137">
        <f>'NSE All Day'!H141</f>
        <v>55076626</v>
      </c>
      <c r="E141" s="137">
        <f>'NSE All Day'!K141</f>
        <v>55076626</v>
      </c>
      <c r="F141" s="137">
        <f>'NSE All Day'!N141</f>
        <v>55076626</v>
      </c>
      <c r="G141" s="137">
        <f>'NSE All Day'!C141</f>
        <v>25973500</v>
      </c>
      <c r="H141" s="137">
        <f>'NSE All Day'!F142</f>
        <v>153652600</v>
      </c>
      <c r="I141" s="137">
        <f>'NSE All Day'!I141</f>
        <v>23859100</v>
      </c>
      <c r="J141" s="137">
        <f>'NSE All Day'!L141</f>
        <v>22900200</v>
      </c>
      <c r="K141" s="137">
        <f>'NSE All Day'!O141</f>
        <v>19558600</v>
      </c>
    </row>
    <row r="142" spans="1:11" x14ac:dyDescent="0.3">
      <c r="A142" s="137" t="str">
        <f>'NSE All Day'!A142</f>
        <v>VEDL</v>
      </c>
      <c r="B142" s="137">
        <f>'NSE All Day'!B142</f>
        <v>183919959</v>
      </c>
      <c r="C142" s="137">
        <f>'NSE All Day'!E143</f>
        <v>46126252</v>
      </c>
      <c r="D142" s="137">
        <f>'NSE All Day'!H142</f>
        <v>183919959</v>
      </c>
      <c r="E142" s="137">
        <f>'NSE All Day'!K142</f>
        <v>183919959</v>
      </c>
      <c r="F142" s="137">
        <f>'NSE All Day'!N142</f>
        <v>183919959</v>
      </c>
      <c r="G142" s="137">
        <f>'NSE All Day'!C142</f>
        <v>154888400</v>
      </c>
      <c r="H142" s="137">
        <f>'NSE All Day'!F143</f>
        <v>5418000</v>
      </c>
      <c r="I142" s="137">
        <f>'NSE All Day'!I142</f>
        <v>153548400</v>
      </c>
      <c r="J142" s="137">
        <f>'NSE All Day'!L142</f>
        <v>155655400</v>
      </c>
      <c r="K142" s="137">
        <f>'NSE All Day'!O142</f>
        <v>160405700</v>
      </c>
    </row>
    <row r="143" spans="1:11" x14ac:dyDescent="0.3">
      <c r="A143" s="137" t="str">
        <f>'NSE All Day'!A143</f>
        <v>VOLTAS</v>
      </c>
      <c r="B143" s="137">
        <f>'NSE All Day'!B143</f>
        <v>46126252</v>
      </c>
      <c r="C143" s="137">
        <f>'NSE All Day'!E144</f>
        <v>292133255</v>
      </c>
      <c r="D143" s="137">
        <f>'NSE All Day'!H143</f>
        <v>46126252</v>
      </c>
      <c r="E143" s="137">
        <f>'NSE All Day'!K143</f>
        <v>46126252</v>
      </c>
      <c r="F143" s="137">
        <f>'NSE All Day'!N143</f>
        <v>46126252</v>
      </c>
      <c r="G143" s="137">
        <f>'NSE All Day'!C143</f>
        <v>5658000</v>
      </c>
      <c r="H143" s="137">
        <f>'NSE All Day'!F144</f>
        <v>30707200</v>
      </c>
      <c r="I143" s="137">
        <f>'NSE All Day'!I143</f>
        <v>5485000</v>
      </c>
      <c r="J143" s="137">
        <f>'NSE All Day'!L143</f>
        <v>5596000</v>
      </c>
      <c r="K143" s="137">
        <f>'NSE All Day'!O143</f>
        <v>5297000</v>
      </c>
    </row>
    <row r="144" spans="1:11" x14ac:dyDescent="0.3">
      <c r="A144" s="137" t="str">
        <f>'NSE All Day'!A144</f>
        <v>WIPRO</v>
      </c>
      <c r="B144" s="137">
        <f>'NSE All Day'!B144</f>
        <v>292133255</v>
      </c>
      <c r="C144" s="137">
        <f>'NSE All Day'!E145</f>
        <v>771873145</v>
      </c>
      <c r="D144" s="137">
        <f>'NSE All Day'!H144</f>
        <v>292133255</v>
      </c>
      <c r="E144" s="137">
        <f>'NSE All Day'!K144</f>
        <v>292133255</v>
      </c>
      <c r="F144" s="137">
        <f>'NSE All Day'!N144</f>
        <v>292133255</v>
      </c>
      <c r="G144" s="137">
        <f>'NSE All Day'!C144</f>
        <v>31126400</v>
      </c>
      <c r="H144" s="137">
        <f>'NSE All Day'!F145</f>
        <v>54269600</v>
      </c>
      <c r="I144" s="137">
        <f>'NSE All Day'!I144</f>
        <v>30112000</v>
      </c>
      <c r="J144" s="137">
        <f>'NSE All Day'!L144</f>
        <v>29046400</v>
      </c>
      <c r="K144" s="137">
        <f>'NSE All Day'!O144</f>
        <v>28499200</v>
      </c>
    </row>
    <row r="145" spans="1:11" x14ac:dyDescent="0.3">
      <c r="A145" s="137" t="str">
        <f>'NSE All Day'!A145</f>
        <v>YESBANK</v>
      </c>
      <c r="B145" s="137">
        <f>'NSE All Day'!B145</f>
        <v>771873145</v>
      </c>
      <c r="C145" s="137">
        <f>'NSE All Day'!E146</f>
        <v>91466336</v>
      </c>
      <c r="D145" s="137">
        <f>'NSE All Day'!H145</f>
        <v>771873145</v>
      </c>
      <c r="E145" s="137">
        <f>'NSE All Day'!K145</f>
        <v>771873145</v>
      </c>
      <c r="F145" s="137">
        <f>'NSE All Day'!N145</f>
        <v>771873145</v>
      </c>
      <c r="G145" s="137">
        <f>'NSE All Day'!C145</f>
        <v>52509600</v>
      </c>
      <c r="H145" s="137">
        <f>'NSE All Day'!F146</f>
        <v>34509700</v>
      </c>
      <c r="I145" s="137">
        <f>'NSE All Day'!I145</f>
        <v>56320000</v>
      </c>
      <c r="J145" s="137">
        <f>'NSE All Day'!L145</f>
        <v>58203200</v>
      </c>
      <c r="K145" s="137">
        <f>'NSE All Day'!O145</f>
        <v>62462400</v>
      </c>
    </row>
    <row r="146" spans="1:11" x14ac:dyDescent="0.3">
      <c r="A146" s="137" t="str">
        <f>'NSE All Day'!A146</f>
        <v>ZEEL</v>
      </c>
      <c r="B146" s="137">
        <f>'NSE All Day'!B146</f>
        <v>91466336</v>
      </c>
      <c r="C146" s="137" t="e">
        <f>'NSE All Day'!#REF!</f>
        <v>#REF!</v>
      </c>
      <c r="D146" s="137">
        <f>'NSE All Day'!H146</f>
        <v>91466336</v>
      </c>
      <c r="E146" s="137">
        <f>'NSE All Day'!K146</f>
        <v>91466336</v>
      </c>
      <c r="F146" s="137">
        <f>'NSE All Day'!N146</f>
        <v>91466336</v>
      </c>
      <c r="G146" s="137">
        <f>'NSE All Day'!C146</f>
        <v>37275600</v>
      </c>
      <c r="H146" s="137" t="e">
        <f>'NSE All Day'!#REF!</f>
        <v>#REF!</v>
      </c>
      <c r="I146" s="137">
        <f>'NSE All Day'!I146</f>
        <v>34627400</v>
      </c>
      <c r="J146" s="137">
        <f>'NSE All Day'!L146</f>
        <v>34733200</v>
      </c>
      <c r="K146" s="137">
        <f>'NSE All Day'!O146</f>
        <v>34281400</v>
      </c>
    </row>
  </sheetData>
  <sheetProtection algorithmName="SHA-512" hashValue="u18o5oln5dj5hUxKKojsf2iL2cq2Ci6zy8Gi52IfkcL7cT5guE8dpFHeYPIk5OeA2uUAAvDBzfBJ6xLfsyrr/Q==" saltValue="cILytX+f6fwwOIGT/I+4mg==" spinCount="100000" sheet="1" objects="1" scenarios="1"/>
  <autoFilter ref="A2:K2" xr:uid="{1A8D1B8B-D0E0-4931-9617-CD4AD57D9DB4}"/>
  <sortState xmlns:xlrd2="http://schemas.microsoft.com/office/spreadsheetml/2017/richdata2" ref="A3:K147">
    <sortCondition ref="A3"/>
  </sortState>
  <mergeCells count="2">
    <mergeCell ref="B1:F1"/>
    <mergeCell ref="G1:K1"/>
  </mergeCells>
  <pageMargins left="0.7" right="0.7" top="0.75" bottom="0.75" header="0.3" footer="0.3"/>
  <pageSetup orientation="portrait" horizontalDpi="30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O146"/>
  <sheetViews>
    <sheetView workbookViewId="0">
      <selection activeCell="B3" sqref="B3"/>
    </sheetView>
  </sheetViews>
  <sheetFormatPr defaultRowHeight="14.4" x14ac:dyDescent="0.3"/>
  <cols>
    <col min="1" max="1" width="14.5546875" bestFit="1" customWidth="1"/>
    <col min="2" max="2" width="14.44140625" customWidth="1"/>
    <col min="3" max="3" width="17.88671875" bestFit="1" customWidth="1"/>
    <col min="4" max="4" width="4.109375" customWidth="1"/>
    <col min="5" max="5" width="12.109375" customWidth="1"/>
    <col min="6" max="6" width="17.33203125" customWidth="1"/>
    <col min="7" max="7" width="4.5546875" customWidth="1"/>
    <col min="8" max="8" width="14.109375" customWidth="1"/>
    <col min="9" max="9" width="17.44140625" customWidth="1"/>
    <col min="10" max="10" width="4.88671875" customWidth="1"/>
    <col min="11" max="11" width="14.44140625" customWidth="1"/>
    <col min="12" max="12" width="15.33203125" customWidth="1"/>
    <col min="13" max="13" width="5" customWidth="1"/>
    <col min="14" max="14" width="12.88671875" customWidth="1"/>
    <col min="15" max="15" width="15.5546875" customWidth="1"/>
  </cols>
  <sheetData>
    <row r="1" spans="1:15" s="2" customFormat="1" x14ac:dyDescent="0.3">
      <c r="B1" s="103" t="s">
        <v>169</v>
      </c>
      <c r="C1" s="103"/>
      <c r="E1" s="103" t="s">
        <v>170</v>
      </c>
      <c r="F1" s="103"/>
      <c r="H1" s="103" t="s">
        <v>171</v>
      </c>
      <c r="I1" s="103"/>
      <c r="K1" s="103" t="s">
        <v>172</v>
      </c>
      <c r="L1" s="103"/>
      <c r="N1" s="103" t="s">
        <v>326</v>
      </c>
      <c r="O1" s="103"/>
    </row>
    <row r="2" spans="1:15" s="2" customFormat="1" x14ac:dyDescent="0.3">
      <c r="A2" s="2" t="s">
        <v>226</v>
      </c>
      <c r="B2" s="2" t="s">
        <v>227</v>
      </c>
      <c r="C2" s="2" t="s">
        <v>228</v>
      </c>
      <c r="E2" s="2" t="s">
        <v>227</v>
      </c>
      <c r="F2" s="2" t="s">
        <v>228</v>
      </c>
      <c r="H2" s="2" t="s">
        <v>227</v>
      </c>
      <c r="I2" s="2" t="s">
        <v>228</v>
      </c>
      <c r="K2" s="2" t="s">
        <v>227</v>
      </c>
      <c r="L2" s="2" t="s">
        <v>228</v>
      </c>
      <c r="N2" s="2" t="s">
        <v>227</v>
      </c>
      <c r="O2" s="2" t="s">
        <v>228</v>
      </c>
    </row>
    <row r="3" spans="1:15" x14ac:dyDescent="0.3">
      <c r="A3" t="s">
        <v>7</v>
      </c>
      <c r="B3">
        <v>17078428</v>
      </c>
      <c r="C3">
        <v>2380300</v>
      </c>
      <c r="E3">
        <v>17078428</v>
      </c>
      <c r="F3">
        <v>2269900</v>
      </c>
      <c r="H3">
        <v>17078428</v>
      </c>
      <c r="I3">
        <v>2397100</v>
      </c>
      <c r="K3">
        <v>17078428</v>
      </c>
      <c r="L3">
        <v>2564700</v>
      </c>
      <c r="N3">
        <v>17078428</v>
      </c>
      <c r="O3">
        <v>2604300</v>
      </c>
    </row>
    <row r="4" spans="1:15" x14ac:dyDescent="0.3">
      <c r="A4" t="s">
        <v>8</v>
      </c>
      <c r="B4">
        <v>27584660</v>
      </c>
      <c r="C4">
        <v>23380000</v>
      </c>
      <c r="E4">
        <v>27584660</v>
      </c>
      <c r="F4">
        <v>22108000</v>
      </c>
      <c r="H4">
        <v>27584660</v>
      </c>
      <c r="I4">
        <v>22076000</v>
      </c>
      <c r="K4">
        <v>27584660</v>
      </c>
      <c r="L4">
        <v>22248000</v>
      </c>
      <c r="N4">
        <v>27584660</v>
      </c>
      <c r="O4">
        <v>21776000</v>
      </c>
    </row>
    <row r="5" spans="1:15" x14ac:dyDescent="0.3">
      <c r="A5" t="s">
        <v>9</v>
      </c>
      <c r="B5">
        <v>76275243</v>
      </c>
      <c r="C5">
        <v>44270000</v>
      </c>
      <c r="E5">
        <v>76275243</v>
      </c>
      <c r="F5">
        <v>43812500</v>
      </c>
      <c r="H5">
        <v>76275243</v>
      </c>
      <c r="I5">
        <v>45055000</v>
      </c>
      <c r="K5">
        <v>76275243</v>
      </c>
      <c r="L5">
        <v>45980000</v>
      </c>
      <c r="N5">
        <v>76275243</v>
      </c>
      <c r="O5">
        <v>41752500</v>
      </c>
    </row>
    <row r="6" spans="1:15" x14ac:dyDescent="0.3">
      <c r="A6" t="s">
        <v>10</v>
      </c>
      <c r="B6">
        <v>96532637</v>
      </c>
      <c r="C6">
        <v>73110000</v>
      </c>
      <c r="E6">
        <v>96532637</v>
      </c>
      <c r="F6">
        <v>73330000</v>
      </c>
      <c r="H6">
        <v>96532637</v>
      </c>
      <c r="I6">
        <v>77270000</v>
      </c>
      <c r="K6">
        <v>96532637</v>
      </c>
      <c r="L6">
        <v>78380000</v>
      </c>
      <c r="N6">
        <v>96532637</v>
      </c>
      <c r="O6">
        <v>66780000</v>
      </c>
    </row>
    <row r="7" spans="1:15" x14ac:dyDescent="0.3">
      <c r="A7" t="s">
        <v>11</v>
      </c>
      <c r="B7">
        <v>24576009</v>
      </c>
      <c r="C7">
        <v>1993800</v>
      </c>
      <c r="E7">
        <v>24576009</v>
      </c>
      <c r="F7">
        <v>2127200</v>
      </c>
      <c r="H7">
        <v>24576009</v>
      </c>
      <c r="I7">
        <v>1864600</v>
      </c>
      <c r="K7">
        <v>24576009</v>
      </c>
      <c r="L7">
        <v>1875800</v>
      </c>
      <c r="N7">
        <v>24576009</v>
      </c>
      <c r="O7">
        <v>1795600</v>
      </c>
    </row>
    <row r="8" spans="1:15" x14ac:dyDescent="0.3">
      <c r="A8" t="s">
        <v>12</v>
      </c>
      <c r="B8">
        <v>145447025</v>
      </c>
      <c r="C8">
        <v>21061500</v>
      </c>
      <c r="E8">
        <v>145447025</v>
      </c>
      <c r="F8">
        <v>20955000</v>
      </c>
      <c r="H8">
        <v>145447025</v>
      </c>
      <c r="I8">
        <v>21132500</v>
      </c>
      <c r="K8">
        <v>145447025</v>
      </c>
      <c r="L8">
        <v>21195000</v>
      </c>
      <c r="N8">
        <v>145447025</v>
      </c>
      <c r="O8">
        <v>21287500</v>
      </c>
    </row>
    <row r="9" spans="1:15" x14ac:dyDescent="0.3">
      <c r="A9" t="s">
        <v>13</v>
      </c>
      <c r="B9">
        <v>9627249</v>
      </c>
      <c r="C9">
        <v>1500000</v>
      </c>
      <c r="E9">
        <v>9627249</v>
      </c>
      <c r="F9">
        <v>1396000</v>
      </c>
      <c r="H9">
        <v>9627249</v>
      </c>
      <c r="I9">
        <v>1363500</v>
      </c>
      <c r="K9">
        <v>9627249</v>
      </c>
      <c r="L9">
        <v>1391000</v>
      </c>
      <c r="N9">
        <v>9627249</v>
      </c>
      <c r="O9">
        <v>1392500</v>
      </c>
    </row>
    <row r="10" spans="1:15" x14ac:dyDescent="0.3">
      <c r="A10" t="s">
        <v>14</v>
      </c>
      <c r="B10">
        <v>67612169</v>
      </c>
      <c r="C10">
        <v>13475000</v>
      </c>
      <c r="E10">
        <v>67612169</v>
      </c>
      <c r="F10">
        <v>15028000</v>
      </c>
      <c r="H10">
        <v>67612169</v>
      </c>
      <c r="I10">
        <v>15583000</v>
      </c>
      <c r="K10">
        <v>67612169</v>
      </c>
      <c r="L10">
        <v>17204000</v>
      </c>
      <c r="N10">
        <v>67612169</v>
      </c>
      <c r="O10">
        <v>14959000</v>
      </c>
    </row>
    <row r="11" spans="1:15" x14ac:dyDescent="0.3">
      <c r="A11" t="s">
        <v>15</v>
      </c>
      <c r="B11">
        <v>141090901</v>
      </c>
      <c r="C11">
        <v>112190000</v>
      </c>
      <c r="E11">
        <v>141090901</v>
      </c>
      <c r="F11">
        <v>99183000</v>
      </c>
      <c r="H11">
        <v>141090901</v>
      </c>
      <c r="I11">
        <v>95131000</v>
      </c>
      <c r="K11">
        <v>141090901</v>
      </c>
      <c r="L11">
        <v>91645000</v>
      </c>
      <c r="N11">
        <v>141090901</v>
      </c>
      <c r="O11">
        <v>91231000</v>
      </c>
    </row>
    <row r="12" spans="1:15" x14ac:dyDescent="0.3">
      <c r="A12" t="s">
        <v>16</v>
      </c>
      <c r="B12">
        <v>90562642</v>
      </c>
      <c r="C12">
        <v>7561800</v>
      </c>
      <c r="E12">
        <v>90562642</v>
      </c>
      <c r="F12">
        <v>7826400</v>
      </c>
      <c r="H12">
        <v>90562642</v>
      </c>
      <c r="I12">
        <v>8378100</v>
      </c>
      <c r="K12">
        <v>90562642</v>
      </c>
      <c r="L12">
        <v>8292000</v>
      </c>
      <c r="N12">
        <v>90562642</v>
      </c>
      <c r="O12">
        <v>8153400</v>
      </c>
    </row>
    <row r="13" spans="1:15" x14ac:dyDescent="0.3">
      <c r="A13" t="s">
        <v>17</v>
      </c>
      <c r="B13">
        <v>56234627</v>
      </c>
      <c r="C13">
        <v>16370000</v>
      </c>
      <c r="E13">
        <v>56234627</v>
      </c>
      <c r="F13">
        <v>15954000</v>
      </c>
      <c r="H13">
        <v>56234627</v>
      </c>
      <c r="I13">
        <v>15702100</v>
      </c>
      <c r="K13">
        <v>56234627</v>
      </c>
      <c r="L13">
        <v>14386100</v>
      </c>
      <c r="N13">
        <v>56234627</v>
      </c>
      <c r="O13">
        <v>14224100</v>
      </c>
    </row>
    <row r="14" spans="1:15" x14ac:dyDescent="0.3">
      <c r="A14" t="s">
        <v>18</v>
      </c>
      <c r="B14">
        <v>227867546</v>
      </c>
      <c r="C14">
        <v>81692400</v>
      </c>
      <c r="E14">
        <v>227867546</v>
      </c>
      <c r="F14">
        <v>78292800</v>
      </c>
      <c r="H14">
        <v>227867546</v>
      </c>
      <c r="I14">
        <v>77485200</v>
      </c>
      <c r="K14">
        <v>227867546</v>
      </c>
      <c r="L14">
        <v>77827200</v>
      </c>
      <c r="N14">
        <v>227867546</v>
      </c>
      <c r="O14">
        <v>74331600</v>
      </c>
    </row>
    <row r="15" spans="1:15" x14ac:dyDescent="0.3">
      <c r="A15" t="s">
        <v>19</v>
      </c>
      <c r="B15">
        <v>26897583</v>
      </c>
      <c r="C15">
        <v>2809000</v>
      </c>
      <c r="E15">
        <v>26897583</v>
      </c>
      <c r="F15">
        <v>2697000</v>
      </c>
      <c r="H15">
        <v>26897583</v>
      </c>
      <c r="I15">
        <v>2357500</v>
      </c>
      <c r="K15">
        <v>26897583</v>
      </c>
      <c r="L15">
        <v>2074250</v>
      </c>
      <c r="N15">
        <v>26897583</v>
      </c>
      <c r="O15">
        <v>1993000</v>
      </c>
    </row>
    <row r="16" spans="1:15" x14ac:dyDescent="0.3">
      <c r="A16" t="s">
        <v>20</v>
      </c>
      <c r="B16">
        <v>6231994</v>
      </c>
      <c r="C16">
        <v>1275375</v>
      </c>
      <c r="E16">
        <v>6231994</v>
      </c>
      <c r="F16">
        <v>1058500</v>
      </c>
      <c r="H16">
        <v>6231994</v>
      </c>
      <c r="I16">
        <v>857000</v>
      </c>
      <c r="K16">
        <v>6231994</v>
      </c>
      <c r="L16">
        <v>795625</v>
      </c>
      <c r="N16">
        <v>6231994</v>
      </c>
      <c r="O16">
        <v>788625</v>
      </c>
    </row>
    <row r="17" spans="1:15" x14ac:dyDescent="0.3">
      <c r="A17" t="s">
        <v>21</v>
      </c>
      <c r="B17">
        <v>26201712</v>
      </c>
      <c r="C17">
        <v>13457000</v>
      </c>
      <c r="E17">
        <v>26201712</v>
      </c>
      <c r="F17">
        <v>12432250</v>
      </c>
      <c r="H17">
        <v>26201712</v>
      </c>
      <c r="I17">
        <v>12870000</v>
      </c>
      <c r="K17">
        <v>26201712</v>
      </c>
      <c r="L17">
        <v>12592000</v>
      </c>
      <c r="N17">
        <v>26201712</v>
      </c>
      <c r="O17">
        <v>11732250</v>
      </c>
    </row>
    <row r="18" spans="1:15" x14ac:dyDescent="0.3">
      <c r="A18" t="s">
        <v>22</v>
      </c>
      <c r="B18">
        <v>8062117</v>
      </c>
      <c r="C18">
        <v>1352000</v>
      </c>
      <c r="E18">
        <v>8062117</v>
      </c>
      <c r="F18">
        <v>1275200</v>
      </c>
      <c r="H18">
        <v>8062117</v>
      </c>
      <c r="I18">
        <v>1052000</v>
      </c>
      <c r="K18">
        <v>8062117</v>
      </c>
      <c r="L18">
        <v>1016000</v>
      </c>
      <c r="N18">
        <v>8062117</v>
      </c>
      <c r="O18">
        <v>947200</v>
      </c>
    </row>
    <row r="19" spans="1:15" x14ac:dyDescent="0.3">
      <c r="A19" t="s">
        <v>615</v>
      </c>
      <c r="B19">
        <v>62876479</v>
      </c>
      <c r="C19">
        <v>17805600</v>
      </c>
      <c r="E19">
        <v>62876479</v>
      </c>
      <c r="F19">
        <v>15829800</v>
      </c>
      <c r="H19">
        <v>62876479</v>
      </c>
      <c r="I19">
        <v>14761800</v>
      </c>
      <c r="K19">
        <v>62876479</v>
      </c>
      <c r="L19">
        <v>14896200</v>
      </c>
      <c r="N19">
        <v>62876479</v>
      </c>
      <c r="O19">
        <v>13837200</v>
      </c>
    </row>
    <row r="20" spans="1:15" x14ac:dyDescent="0.3">
      <c r="A20" t="s">
        <v>23</v>
      </c>
      <c r="B20">
        <v>238001753</v>
      </c>
      <c r="C20">
        <v>83325600</v>
      </c>
      <c r="E20">
        <v>238001753</v>
      </c>
      <c r="F20">
        <v>81277800</v>
      </c>
      <c r="H20">
        <v>238001753</v>
      </c>
      <c r="I20">
        <v>81301200</v>
      </c>
      <c r="K20">
        <v>238001753</v>
      </c>
      <c r="L20">
        <v>79754000</v>
      </c>
      <c r="N20">
        <v>238001753</v>
      </c>
      <c r="O20">
        <v>73451800</v>
      </c>
    </row>
    <row r="21" spans="1:15" x14ac:dyDescent="0.3">
      <c r="A21" t="s">
        <v>24</v>
      </c>
      <c r="B21">
        <v>12092405</v>
      </c>
      <c r="C21">
        <v>2160400</v>
      </c>
      <c r="E21">
        <v>12092405</v>
      </c>
      <c r="F21">
        <v>2049850</v>
      </c>
      <c r="H21">
        <v>12092405</v>
      </c>
      <c r="I21">
        <v>2114750</v>
      </c>
      <c r="K21">
        <v>12092405</v>
      </c>
      <c r="L21">
        <v>1998700</v>
      </c>
      <c r="N21">
        <v>12092405</v>
      </c>
      <c r="O21">
        <v>2001450</v>
      </c>
    </row>
    <row r="22" spans="1:15" x14ac:dyDescent="0.3">
      <c r="A22" t="s">
        <v>25</v>
      </c>
      <c r="B22">
        <v>108984868</v>
      </c>
      <c r="C22">
        <v>47558800</v>
      </c>
      <c r="E22">
        <v>108984868</v>
      </c>
      <c r="F22">
        <v>48022000</v>
      </c>
      <c r="H22">
        <v>108984868</v>
      </c>
      <c r="I22">
        <v>47122000</v>
      </c>
      <c r="K22">
        <v>108984868</v>
      </c>
      <c r="L22">
        <v>46674800</v>
      </c>
      <c r="N22">
        <v>108984868</v>
      </c>
      <c r="O22">
        <v>44325600</v>
      </c>
    </row>
    <row r="23" spans="1:15" x14ac:dyDescent="0.3">
      <c r="A23" t="s">
        <v>26</v>
      </c>
      <c r="B23">
        <v>48580015</v>
      </c>
      <c r="C23">
        <v>5464800</v>
      </c>
      <c r="E23">
        <v>48580015</v>
      </c>
      <c r="F23">
        <v>5432900</v>
      </c>
      <c r="H23">
        <v>48580015</v>
      </c>
      <c r="I23">
        <v>5578100</v>
      </c>
      <c r="K23">
        <v>48580015</v>
      </c>
      <c r="L23">
        <v>5506600</v>
      </c>
      <c r="N23">
        <v>48580015</v>
      </c>
      <c r="O23">
        <v>5446100</v>
      </c>
    </row>
    <row r="24" spans="1:15" x14ac:dyDescent="0.3">
      <c r="A24" t="s">
        <v>27</v>
      </c>
      <c r="B24">
        <v>25252599</v>
      </c>
      <c r="C24">
        <v>6740500</v>
      </c>
      <c r="E24">
        <v>25252599</v>
      </c>
      <c r="F24">
        <v>7109700</v>
      </c>
      <c r="H24">
        <v>25252599</v>
      </c>
      <c r="I24">
        <v>7068100</v>
      </c>
      <c r="K24">
        <v>25252599</v>
      </c>
      <c r="L24">
        <v>7057700</v>
      </c>
      <c r="N24">
        <v>25252599</v>
      </c>
      <c r="O24">
        <v>7285200</v>
      </c>
    </row>
    <row r="25" spans="1:15" x14ac:dyDescent="0.3">
      <c r="A25" t="s">
        <v>28</v>
      </c>
      <c r="B25">
        <v>447133046</v>
      </c>
      <c r="C25">
        <v>82395414</v>
      </c>
      <c r="E25">
        <v>447133046</v>
      </c>
      <c r="F25">
        <v>86671224</v>
      </c>
      <c r="H25">
        <v>447133046</v>
      </c>
      <c r="I25">
        <v>89270028</v>
      </c>
      <c r="K25">
        <v>447133046</v>
      </c>
      <c r="L25">
        <v>89449575</v>
      </c>
      <c r="N25">
        <v>447133046</v>
      </c>
      <c r="O25">
        <v>84150162</v>
      </c>
    </row>
    <row r="26" spans="1:15" x14ac:dyDescent="0.3">
      <c r="A26" t="s">
        <v>29</v>
      </c>
      <c r="B26">
        <v>128241295</v>
      </c>
      <c r="C26">
        <v>106886600</v>
      </c>
      <c r="E26">
        <v>128241295</v>
      </c>
      <c r="F26">
        <v>104639200</v>
      </c>
      <c r="H26">
        <v>128241295</v>
      </c>
      <c r="I26">
        <v>104098000</v>
      </c>
      <c r="K26">
        <v>128241295</v>
      </c>
      <c r="L26">
        <v>99012800</v>
      </c>
      <c r="N26">
        <v>128241295</v>
      </c>
      <c r="O26">
        <v>99293600</v>
      </c>
    </row>
    <row r="27" spans="1:15" x14ac:dyDescent="0.3">
      <c r="A27" t="s">
        <v>30</v>
      </c>
      <c r="B27">
        <v>91434490</v>
      </c>
      <c r="C27">
        <v>21610800</v>
      </c>
      <c r="E27">
        <v>91434490</v>
      </c>
      <c r="F27">
        <v>20925400</v>
      </c>
      <c r="H27">
        <v>91434490</v>
      </c>
      <c r="I27">
        <v>21636100</v>
      </c>
      <c r="K27">
        <v>91434490</v>
      </c>
      <c r="L27">
        <v>22174300</v>
      </c>
      <c r="N27">
        <v>91434490</v>
      </c>
      <c r="O27">
        <v>23133400</v>
      </c>
    </row>
    <row r="28" spans="1:15" x14ac:dyDescent="0.3">
      <c r="A28" t="s">
        <v>31</v>
      </c>
      <c r="B28">
        <v>1737683</v>
      </c>
      <c r="C28">
        <v>157040</v>
      </c>
      <c r="E28">
        <v>1737683</v>
      </c>
      <c r="F28">
        <v>149840</v>
      </c>
      <c r="H28">
        <v>1737683</v>
      </c>
      <c r="I28">
        <v>144360</v>
      </c>
      <c r="K28">
        <v>1737683</v>
      </c>
      <c r="L28">
        <v>139680</v>
      </c>
      <c r="N28">
        <v>1737683</v>
      </c>
      <c r="O28">
        <v>135240</v>
      </c>
    </row>
    <row r="29" spans="1:15" x14ac:dyDescent="0.3">
      <c r="A29" t="s">
        <v>32</v>
      </c>
      <c r="B29">
        <v>204013830</v>
      </c>
      <c r="C29">
        <v>27086400</v>
      </c>
      <c r="E29">
        <v>204013830</v>
      </c>
      <c r="F29">
        <v>27543600</v>
      </c>
      <c r="H29">
        <v>204013830</v>
      </c>
      <c r="I29">
        <v>27691200</v>
      </c>
      <c r="K29">
        <v>204013830</v>
      </c>
      <c r="L29">
        <v>28310400</v>
      </c>
      <c r="N29">
        <v>204013830</v>
      </c>
      <c r="O29">
        <v>28263600</v>
      </c>
    </row>
    <row r="30" spans="1:15" x14ac:dyDescent="0.3">
      <c r="A30" t="s">
        <v>33</v>
      </c>
      <c r="B30">
        <v>23743710</v>
      </c>
      <c r="C30">
        <v>1753000</v>
      </c>
      <c r="E30">
        <v>23743710</v>
      </c>
      <c r="F30">
        <v>1749000</v>
      </c>
      <c r="H30">
        <v>23743710</v>
      </c>
      <c r="I30">
        <v>1746800</v>
      </c>
      <c r="K30">
        <v>23743710</v>
      </c>
      <c r="L30">
        <v>1721600</v>
      </c>
      <c r="N30">
        <v>23743710</v>
      </c>
      <c r="O30">
        <v>1668200</v>
      </c>
    </row>
    <row r="31" spans="1:15" x14ac:dyDescent="0.3">
      <c r="A31" t="s">
        <v>34</v>
      </c>
      <c r="B31">
        <v>51441633</v>
      </c>
      <c r="C31">
        <v>15191000</v>
      </c>
      <c r="E31">
        <v>51441633</v>
      </c>
      <c r="F31">
        <v>15615600</v>
      </c>
      <c r="H31">
        <v>51441633</v>
      </c>
      <c r="I31">
        <v>11990000</v>
      </c>
      <c r="K31">
        <v>51441633</v>
      </c>
      <c r="L31">
        <v>11701800</v>
      </c>
      <c r="N31">
        <v>51441633</v>
      </c>
      <c r="O31">
        <v>11444400</v>
      </c>
    </row>
    <row r="32" spans="1:15" x14ac:dyDescent="0.3">
      <c r="A32" t="s">
        <v>35</v>
      </c>
      <c r="B32">
        <v>31179182</v>
      </c>
      <c r="C32">
        <v>15550600</v>
      </c>
      <c r="E32">
        <v>31179182</v>
      </c>
      <c r="F32">
        <v>15215400</v>
      </c>
      <c r="H32">
        <v>31179182</v>
      </c>
      <c r="I32">
        <v>15483400</v>
      </c>
      <c r="K32">
        <v>31179182</v>
      </c>
      <c r="L32">
        <v>15491200</v>
      </c>
      <c r="N32">
        <v>31179182</v>
      </c>
      <c r="O32">
        <v>15522400</v>
      </c>
    </row>
    <row r="33" spans="1:15" x14ac:dyDescent="0.3">
      <c r="A33" t="s">
        <v>36</v>
      </c>
      <c r="B33">
        <v>5561771</v>
      </c>
      <c r="C33">
        <v>2925200</v>
      </c>
      <c r="E33">
        <v>5561771</v>
      </c>
      <c r="F33">
        <v>3089000</v>
      </c>
      <c r="H33">
        <v>5561771</v>
      </c>
      <c r="I33">
        <v>3054000</v>
      </c>
      <c r="K33">
        <v>5561771</v>
      </c>
      <c r="L33">
        <v>3003000</v>
      </c>
      <c r="N33">
        <v>5561771</v>
      </c>
      <c r="O33">
        <v>2977200</v>
      </c>
    </row>
    <row r="34" spans="1:15" x14ac:dyDescent="0.3">
      <c r="A34" t="s">
        <v>37</v>
      </c>
      <c r="B34">
        <v>13276966</v>
      </c>
      <c r="C34">
        <v>944800</v>
      </c>
      <c r="E34">
        <v>13276966</v>
      </c>
      <c r="F34">
        <v>891200</v>
      </c>
      <c r="H34">
        <v>13276966</v>
      </c>
      <c r="I34">
        <v>905600</v>
      </c>
      <c r="K34">
        <v>13276966</v>
      </c>
      <c r="L34">
        <v>922400</v>
      </c>
      <c r="N34">
        <v>13276966</v>
      </c>
      <c r="O34">
        <v>896000</v>
      </c>
    </row>
    <row r="35" spans="1:15" x14ac:dyDescent="0.3">
      <c r="A35" t="s">
        <v>38</v>
      </c>
      <c r="B35">
        <v>39609838</v>
      </c>
      <c r="C35">
        <v>13160000</v>
      </c>
      <c r="E35">
        <v>39609838</v>
      </c>
      <c r="F35">
        <v>11837500</v>
      </c>
      <c r="H35">
        <v>39609838</v>
      </c>
      <c r="I35">
        <v>11402500</v>
      </c>
      <c r="K35">
        <v>39609838</v>
      </c>
      <c r="L35">
        <v>11252500</v>
      </c>
      <c r="N35">
        <v>39609838</v>
      </c>
      <c r="O35">
        <v>11252500</v>
      </c>
    </row>
    <row r="36" spans="1:15" x14ac:dyDescent="0.3">
      <c r="A36" t="s">
        <v>39</v>
      </c>
      <c r="B36">
        <v>102029332</v>
      </c>
      <c r="C36">
        <v>22801900</v>
      </c>
      <c r="E36">
        <v>102029332</v>
      </c>
      <c r="F36">
        <v>21669000</v>
      </c>
      <c r="H36">
        <v>102029332</v>
      </c>
      <c r="I36">
        <v>22482050</v>
      </c>
      <c r="K36">
        <v>102029332</v>
      </c>
      <c r="L36">
        <v>21098450</v>
      </c>
      <c r="N36">
        <v>102029332</v>
      </c>
      <c r="O36">
        <v>21788450</v>
      </c>
    </row>
    <row r="37" spans="1:15" x14ac:dyDescent="0.3">
      <c r="A37" t="s">
        <v>40</v>
      </c>
      <c r="B37">
        <v>381504943</v>
      </c>
      <c r="C37">
        <v>47526900</v>
      </c>
      <c r="E37">
        <v>381504943</v>
      </c>
      <c r="F37">
        <v>46306200</v>
      </c>
      <c r="H37">
        <v>381504943</v>
      </c>
      <c r="I37">
        <v>45775300</v>
      </c>
      <c r="K37">
        <v>381504943</v>
      </c>
      <c r="L37">
        <v>44773600</v>
      </c>
      <c r="N37">
        <v>381504943</v>
      </c>
      <c r="O37">
        <v>44731400</v>
      </c>
    </row>
    <row r="38" spans="1:15" x14ac:dyDescent="0.3">
      <c r="A38" t="s">
        <v>41</v>
      </c>
      <c r="B38">
        <v>26654592</v>
      </c>
      <c r="C38">
        <v>2479400</v>
      </c>
      <c r="E38">
        <v>26654592</v>
      </c>
      <c r="F38">
        <v>2567600</v>
      </c>
      <c r="H38">
        <v>26654592</v>
      </c>
      <c r="I38">
        <v>2118200</v>
      </c>
      <c r="K38">
        <v>26654592</v>
      </c>
      <c r="L38">
        <v>1962100</v>
      </c>
      <c r="N38">
        <v>26654592</v>
      </c>
      <c r="O38">
        <v>1922200</v>
      </c>
    </row>
    <row r="39" spans="1:15" x14ac:dyDescent="0.3">
      <c r="A39" t="s">
        <v>42</v>
      </c>
      <c r="B39">
        <v>27540937</v>
      </c>
      <c r="C39">
        <v>5528331</v>
      </c>
      <c r="E39">
        <v>27540937</v>
      </c>
      <c r="F39">
        <v>5411106</v>
      </c>
      <c r="H39">
        <v>27540937</v>
      </c>
      <c r="I39">
        <v>5057868</v>
      </c>
      <c r="K39">
        <v>27540937</v>
      </c>
      <c r="L39">
        <v>4953147</v>
      </c>
      <c r="N39">
        <v>27540937</v>
      </c>
      <c r="O39">
        <v>4887501</v>
      </c>
    </row>
    <row r="40" spans="1:15" x14ac:dyDescent="0.3">
      <c r="A40" t="s">
        <v>43</v>
      </c>
      <c r="B40">
        <v>27165463</v>
      </c>
      <c r="C40">
        <v>2113500</v>
      </c>
      <c r="E40">
        <v>27165463</v>
      </c>
      <c r="F40">
        <v>1908000</v>
      </c>
      <c r="H40">
        <v>27165463</v>
      </c>
      <c r="I40">
        <v>1895400</v>
      </c>
      <c r="K40">
        <v>27165463</v>
      </c>
      <c r="L40">
        <v>1895400</v>
      </c>
      <c r="N40">
        <v>27165463</v>
      </c>
      <c r="O40">
        <v>1971000</v>
      </c>
    </row>
    <row r="41" spans="1:15" x14ac:dyDescent="0.3">
      <c r="A41" t="s">
        <v>44</v>
      </c>
      <c r="B41">
        <v>113507443</v>
      </c>
      <c r="C41">
        <v>15111250</v>
      </c>
      <c r="E41">
        <v>113507443</v>
      </c>
      <c r="F41">
        <v>14287500</v>
      </c>
      <c r="H41">
        <v>113507443</v>
      </c>
      <c r="I41">
        <v>13841250</v>
      </c>
      <c r="K41">
        <v>113507443</v>
      </c>
      <c r="L41">
        <v>13790000</v>
      </c>
      <c r="N41">
        <v>113507443</v>
      </c>
      <c r="O41">
        <v>14105000</v>
      </c>
    </row>
    <row r="42" spans="1:15" x14ac:dyDescent="0.3">
      <c r="A42" t="s">
        <v>45</v>
      </c>
      <c r="B42">
        <v>25499844</v>
      </c>
      <c r="C42">
        <v>2660000</v>
      </c>
      <c r="E42">
        <v>25499844</v>
      </c>
      <c r="F42">
        <v>2521200</v>
      </c>
      <c r="H42">
        <v>25499844</v>
      </c>
      <c r="I42">
        <v>2524800</v>
      </c>
      <c r="K42">
        <v>25499844</v>
      </c>
      <c r="L42">
        <v>2456000</v>
      </c>
      <c r="N42">
        <v>25499844</v>
      </c>
      <c r="O42">
        <v>2442000</v>
      </c>
    </row>
    <row r="43" spans="1:15" x14ac:dyDescent="0.3">
      <c r="A43" t="s">
        <v>46</v>
      </c>
      <c r="B43">
        <v>124016568</v>
      </c>
      <c r="C43">
        <v>35851200</v>
      </c>
      <c r="E43">
        <v>124016568</v>
      </c>
      <c r="F43">
        <v>36276900</v>
      </c>
      <c r="H43">
        <v>124016568</v>
      </c>
      <c r="I43">
        <v>36481500</v>
      </c>
      <c r="K43">
        <v>124016568</v>
      </c>
      <c r="L43">
        <v>34382700</v>
      </c>
      <c r="N43">
        <v>124016568</v>
      </c>
      <c r="O43">
        <v>33897600</v>
      </c>
    </row>
    <row r="44" spans="1:15" x14ac:dyDescent="0.3">
      <c r="A44" t="s">
        <v>47</v>
      </c>
      <c r="B44">
        <v>24263520</v>
      </c>
      <c r="C44">
        <v>4780000</v>
      </c>
      <c r="E44">
        <v>24263520</v>
      </c>
      <c r="F44">
        <v>4827000</v>
      </c>
      <c r="H44">
        <v>24263520</v>
      </c>
      <c r="I44">
        <v>4837500</v>
      </c>
      <c r="K44">
        <v>24263520</v>
      </c>
      <c r="L44">
        <v>3949250</v>
      </c>
      <c r="N44">
        <v>24263520</v>
      </c>
      <c r="O44">
        <v>3871000</v>
      </c>
    </row>
    <row r="45" spans="1:15" x14ac:dyDescent="0.3">
      <c r="A45" t="s">
        <v>48</v>
      </c>
      <c r="B45">
        <v>2769749</v>
      </c>
      <c r="C45">
        <v>351910</v>
      </c>
      <c r="E45">
        <v>2769749</v>
      </c>
      <c r="F45">
        <v>345760</v>
      </c>
      <c r="H45">
        <v>2769749</v>
      </c>
      <c r="I45">
        <v>352780</v>
      </c>
      <c r="K45">
        <v>2769749</v>
      </c>
      <c r="L45">
        <v>365235</v>
      </c>
      <c r="N45">
        <v>2769749</v>
      </c>
      <c r="O45">
        <v>351580</v>
      </c>
    </row>
    <row r="46" spans="1:15" x14ac:dyDescent="0.3">
      <c r="A46" t="s">
        <v>49</v>
      </c>
      <c r="B46">
        <v>34178999</v>
      </c>
      <c r="C46">
        <v>22220800</v>
      </c>
      <c r="E46">
        <v>34178999</v>
      </c>
      <c r="F46">
        <v>18300800</v>
      </c>
      <c r="H46">
        <v>34178999</v>
      </c>
      <c r="I46">
        <v>17761800</v>
      </c>
      <c r="K46">
        <v>34178999</v>
      </c>
      <c r="L46">
        <v>18295900</v>
      </c>
      <c r="N46">
        <v>34178999</v>
      </c>
      <c r="O46">
        <v>17523900</v>
      </c>
    </row>
    <row r="47" spans="1:15" x14ac:dyDescent="0.3">
      <c r="A47" t="s">
        <v>50</v>
      </c>
      <c r="B47">
        <v>7016894</v>
      </c>
      <c r="C47">
        <v>6462500</v>
      </c>
      <c r="E47">
        <v>7016894</v>
      </c>
      <c r="F47">
        <v>6475700</v>
      </c>
      <c r="H47">
        <v>7016894</v>
      </c>
      <c r="I47">
        <v>6408600</v>
      </c>
      <c r="K47">
        <v>7016894</v>
      </c>
      <c r="L47">
        <v>5881700</v>
      </c>
      <c r="N47">
        <v>7016894</v>
      </c>
      <c r="O47">
        <v>5592400</v>
      </c>
    </row>
    <row r="48" spans="1:15" x14ac:dyDescent="0.3">
      <c r="A48" t="s">
        <v>51</v>
      </c>
      <c r="B48">
        <v>91809066</v>
      </c>
      <c r="C48">
        <v>6808400</v>
      </c>
      <c r="E48">
        <v>91809066</v>
      </c>
      <c r="F48">
        <v>6756200</v>
      </c>
      <c r="H48">
        <v>91809066</v>
      </c>
      <c r="I48">
        <v>6480000</v>
      </c>
      <c r="K48">
        <v>91809066</v>
      </c>
      <c r="L48">
        <v>6311100</v>
      </c>
      <c r="N48">
        <v>91809066</v>
      </c>
      <c r="O48">
        <v>5966000</v>
      </c>
    </row>
    <row r="49" spans="1:15" x14ac:dyDescent="0.3">
      <c r="A49" t="s">
        <v>52</v>
      </c>
      <c r="B49">
        <v>196086193</v>
      </c>
      <c r="C49">
        <v>86701000</v>
      </c>
      <c r="E49">
        <v>196086193</v>
      </c>
      <c r="F49">
        <v>80673500</v>
      </c>
      <c r="H49">
        <v>196086193</v>
      </c>
      <c r="I49">
        <v>82287500</v>
      </c>
      <c r="K49">
        <v>196086193</v>
      </c>
      <c r="L49">
        <v>81571500</v>
      </c>
      <c r="N49">
        <v>196086193</v>
      </c>
      <c r="O49">
        <v>81007000</v>
      </c>
    </row>
    <row r="50" spans="1:15" x14ac:dyDescent="0.3">
      <c r="A50" t="s">
        <v>53</v>
      </c>
      <c r="B50">
        <v>428666171</v>
      </c>
      <c r="C50">
        <v>35442926</v>
      </c>
      <c r="E50">
        <v>428666171</v>
      </c>
      <c r="F50">
        <v>34482806</v>
      </c>
      <c r="H50">
        <v>428666171</v>
      </c>
      <c r="I50">
        <v>34787610</v>
      </c>
      <c r="K50">
        <v>428666171</v>
      </c>
      <c r="L50">
        <v>34620724</v>
      </c>
      <c r="N50">
        <v>428666171</v>
      </c>
      <c r="O50">
        <v>32865072</v>
      </c>
    </row>
    <row r="51" spans="1:15" x14ac:dyDescent="0.3">
      <c r="A51" t="s">
        <v>54</v>
      </c>
      <c r="B51">
        <v>30122677</v>
      </c>
      <c r="C51">
        <v>8017500</v>
      </c>
      <c r="E51">
        <v>30122677</v>
      </c>
      <c r="F51">
        <v>6371300</v>
      </c>
      <c r="H51">
        <v>30122677</v>
      </c>
      <c r="I51">
        <v>6381600</v>
      </c>
      <c r="K51">
        <v>30122677</v>
      </c>
      <c r="L51">
        <v>6301800</v>
      </c>
      <c r="N51">
        <v>30122677</v>
      </c>
      <c r="O51">
        <v>6831500</v>
      </c>
    </row>
    <row r="52" spans="1:15" x14ac:dyDescent="0.3">
      <c r="A52" t="s">
        <v>55</v>
      </c>
      <c r="B52">
        <v>209359891</v>
      </c>
      <c r="C52">
        <v>75375000</v>
      </c>
      <c r="E52">
        <v>209359891</v>
      </c>
      <c r="F52">
        <v>72405000</v>
      </c>
      <c r="H52">
        <v>209359891</v>
      </c>
      <c r="I52">
        <v>69660000</v>
      </c>
      <c r="K52">
        <v>209359891</v>
      </c>
      <c r="L52">
        <v>65070000</v>
      </c>
      <c r="N52">
        <v>209359891</v>
      </c>
      <c r="O52">
        <v>62820000</v>
      </c>
    </row>
    <row r="53" spans="1:15" x14ac:dyDescent="0.3">
      <c r="A53" t="s">
        <v>56</v>
      </c>
      <c r="B53">
        <v>75164423</v>
      </c>
      <c r="C53">
        <v>6853600</v>
      </c>
      <c r="E53">
        <v>75164423</v>
      </c>
      <c r="F53">
        <v>6861600</v>
      </c>
      <c r="H53">
        <v>75164423</v>
      </c>
      <c r="I53">
        <v>6804000</v>
      </c>
      <c r="K53">
        <v>75164423</v>
      </c>
      <c r="L53">
        <v>6697600</v>
      </c>
      <c r="N53">
        <v>75164423</v>
      </c>
      <c r="O53">
        <v>6655200</v>
      </c>
    </row>
    <row r="54" spans="1:15" x14ac:dyDescent="0.3">
      <c r="A54" t="s">
        <v>620</v>
      </c>
      <c r="B54">
        <v>17918075</v>
      </c>
      <c r="C54">
        <v>603200</v>
      </c>
      <c r="E54">
        <v>17918075</v>
      </c>
      <c r="F54">
        <v>562250</v>
      </c>
      <c r="H54">
        <v>17918075</v>
      </c>
      <c r="I54">
        <v>600600</v>
      </c>
      <c r="K54">
        <v>17918075</v>
      </c>
      <c r="L54">
        <v>553150</v>
      </c>
      <c r="N54">
        <v>17918075</v>
      </c>
      <c r="O54">
        <v>549250</v>
      </c>
    </row>
    <row r="55" spans="1:15" x14ac:dyDescent="0.3">
      <c r="A55" t="s">
        <v>57</v>
      </c>
      <c r="B55">
        <v>39258382</v>
      </c>
      <c r="C55">
        <v>21927050</v>
      </c>
      <c r="E55">
        <v>39258382</v>
      </c>
      <c r="F55">
        <v>21230850</v>
      </c>
      <c r="H55">
        <v>39258382</v>
      </c>
      <c r="I55">
        <v>21148900</v>
      </c>
      <c r="K55">
        <v>39258382</v>
      </c>
      <c r="L55">
        <v>20865600</v>
      </c>
      <c r="N55">
        <v>39258382</v>
      </c>
      <c r="O55">
        <v>20969650</v>
      </c>
    </row>
    <row r="56" spans="1:15" x14ac:dyDescent="0.3">
      <c r="A56" t="s">
        <v>58</v>
      </c>
      <c r="B56">
        <v>50571276</v>
      </c>
      <c r="C56">
        <v>8988000</v>
      </c>
      <c r="E56">
        <v>50571276</v>
      </c>
      <c r="F56">
        <v>8921000</v>
      </c>
      <c r="H56">
        <v>50571276</v>
      </c>
      <c r="I56">
        <v>8599000</v>
      </c>
      <c r="K56">
        <v>50571276</v>
      </c>
      <c r="L56">
        <v>7573000</v>
      </c>
      <c r="N56">
        <v>50571276</v>
      </c>
      <c r="O56">
        <v>7506000</v>
      </c>
    </row>
    <row r="57" spans="1:15" x14ac:dyDescent="0.3">
      <c r="A57" t="s">
        <v>59</v>
      </c>
      <c r="B57">
        <v>217205954</v>
      </c>
      <c r="C57">
        <v>25631200</v>
      </c>
      <c r="E57">
        <v>217205954</v>
      </c>
      <c r="F57">
        <v>25085200</v>
      </c>
      <c r="H57">
        <v>217205954</v>
      </c>
      <c r="I57">
        <v>25102000</v>
      </c>
      <c r="K57">
        <v>217205954</v>
      </c>
      <c r="L57">
        <v>24845800</v>
      </c>
      <c r="N57">
        <v>217205954</v>
      </c>
      <c r="O57">
        <v>24649800</v>
      </c>
    </row>
    <row r="58" spans="1:15" x14ac:dyDescent="0.3">
      <c r="A58" t="s">
        <v>60</v>
      </c>
      <c r="B58">
        <v>346410237</v>
      </c>
      <c r="C58">
        <v>35308000</v>
      </c>
      <c r="E58">
        <v>346410237</v>
      </c>
      <c r="F58">
        <v>32804400</v>
      </c>
      <c r="H58">
        <v>346410237</v>
      </c>
      <c r="I58">
        <v>32568900</v>
      </c>
      <c r="K58">
        <v>346410237</v>
      </c>
      <c r="L58">
        <v>32487500</v>
      </c>
      <c r="N58">
        <v>346410237</v>
      </c>
      <c r="O58">
        <v>32330950</v>
      </c>
    </row>
    <row r="59" spans="1:15" x14ac:dyDescent="0.3">
      <c r="A59" t="s">
        <v>61</v>
      </c>
      <c r="B59">
        <v>658109019</v>
      </c>
      <c r="C59">
        <v>57497450</v>
      </c>
      <c r="E59">
        <v>658109019</v>
      </c>
      <c r="F59">
        <v>55292300</v>
      </c>
      <c r="H59">
        <v>658109019</v>
      </c>
      <c r="I59">
        <v>53508750</v>
      </c>
      <c r="K59">
        <v>658109019</v>
      </c>
      <c r="L59">
        <v>55703600</v>
      </c>
      <c r="N59">
        <v>658109019</v>
      </c>
      <c r="O59">
        <v>55718450</v>
      </c>
    </row>
    <row r="60" spans="1:15" x14ac:dyDescent="0.3">
      <c r="A60" t="s">
        <v>616</v>
      </c>
      <c r="B60">
        <v>68220587</v>
      </c>
      <c r="C60">
        <v>15369000</v>
      </c>
      <c r="E60">
        <v>68220587</v>
      </c>
      <c r="F60">
        <v>15767700</v>
      </c>
      <c r="H60">
        <v>68220587</v>
      </c>
      <c r="I60">
        <v>15381400</v>
      </c>
      <c r="K60">
        <v>68220587</v>
      </c>
      <c r="L60">
        <v>15580300</v>
      </c>
      <c r="N60">
        <v>68220587</v>
      </c>
      <c r="O60">
        <v>15606200</v>
      </c>
    </row>
    <row r="61" spans="1:15" x14ac:dyDescent="0.3">
      <c r="A61" t="s">
        <v>62</v>
      </c>
      <c r="B61">
        <v>26114657</v>
      </c>
      <c r="C61">
        <v>3220300</v>
      </c>
      <c r="E61">
        <v>26114657</v>
      </c>
      <c r="F61">
        <v>3216500</v>
      </c>
      <c r="H61">
        <v>26114657</v>
      </c>
      <c r="I61">
        <v>3339600</v>
      </c>
      <c r="K61">
        <v>26114657</v>
      </c>
      <c r="L61">
        <v>3126900</v>
      </c>
      <c r="N61">
        <v>26114657</v>
      </c>
      <c r="O61">
        <v>3168300</v>
      </c>
    </row>
    <row r="62" spans="1:15" x14ac:dyDescent="0.3">
      <c r="A62" t="s">
        <v>63</v>
      </c>
      <c r="B62">
        <v>292428478</v>
      </c>
      <c r="C62">
        <v>45258200</v>
      </c>
      <c r="E62">
        <v>292428478</v>
      </c>
      <c r="F62">
        <v>45958200</v>
      </c>
      <c r="H62">
        <v>292428478</v>
      </c>
      <c r="I62">
        <v>43631500</v>
      </c>
      <c r="K62">
        <v>292428478</v>
      </c>
      <c r="L62">
        <v>43631500</v>
      </c>
      <c r="N62">
        <v>292428478</v>
      </c>
      <c r="O62">
        <v>42375000</v>
      </c>
    </row>
    <row r="63" spans="1:15" x14ac:dyDescent="0.3">
      <c r="A63" t="s">
        <v>64</v>
      </c>
      <c r="B63">
        <v>148995450</v>
      </c>
      <c r="C63">
        <v>24046500</v>
      </c>
      <c r="E63">
        <v>148995450</v>
      </c>
      <c r="F63">
        <v>23807100</v>
      </c>
      <c r="H63">
        <v>148995450</v>
      </c>
      <c r="I63">
        <v>23777100</v>
      </c>
      <c r="K63">
        <v>148995450</v>
      </c>
      <c r="L63">
        <v>24336000</v>
      </c>
      <c r="N63">
        <v>148995450</v>
      </c>
      <c r="O63">
        <v>23771100</v>
      </c>
    </row>
    <row r="64" spans="1:15" x14ac:dyDescent="0.3">
      <c r="A64" t="s">
        <v>65</v>
      </c>
      <c r="B64">
        <v>179011028</v>
      </c>
      <c r="C64">
        <v>25570800</v>
      </c>
      <c r="E64">
        <v>179011028</v>
      </c>
      <c r="F64">
        <v>26260800</v>
      </c>
      <c r="H64">
        <v>179011028</v>
      </c>
      <c r="I64">
        <v>25976700</v>
      </c>
      <c r="K64">
        <v>179011028</v>
      </c>
      <c r="L64">
        <v>26337900</v>
      </c>
      <c r="N64">
        <v>179011028</v>
      </c>
      <c r="O64">
        <v>25859400</v>
      </c>
    </row>
    <row r="65" spans="1:15" x14ac:dyDescent="0.3">
      <c r="A65" t="s">
        <v>66</v>
      </c>
      <c r="B65">
        <v>32637453</v>
      </c>
      <c r="C65">
        <v>24225300</v>
      </c>
      <c r="E65">
        <v>32637453</v>
      </c>
      <c r="F65">
        <v>22850400</v>
      </c>
      <c r="H65">
        <v>32637453</v>
      </c>
      <c r="I65">
        <v>23354900</v>
      </c>
      <c r="K65">
        <v>32637453</v>
      </c>
      <c r="L65">
        <v>23634500</v>
      </c>
      <c r="N65">
        <v>32637453</v>
      </c>
      <c r="O65">
        <v>23153100</v>
      </c>
    </row>
    <row r="66" spans="1:15" x14ac:dyDescent="0.3">
      <c r="A66" t="s">
        <v>67</v>
      </c>
      <c r="B66">
        <v>523352787</v>
      </c>
      <c r="C66">
        <v>147701125</v>
      </c>
      <c r="E66">
        <v>523352787</v>
      </c>
      <c r="F66">
        <v>135326125</v>
      </c>
      <c r="H66">
        <v>523352787</v>
      </c>
      <c r="I66">
        <v>134084500</v>
      </c>
      <c r="K66">
        <v>523352787</v>
      </c>
      <c r="L66">
        <v>131078750</v>
      </c>
      <c r="N66">
        <v>523352787</v>
      </c>
      <c r="O66">
        <v>131198375</v>
      </c>
    </row>
    <row r="67" spans="1:15" x14ac:dyDescent="0.3">
      <c r="A67" t="s">
        <v>68</v>
      </c>
      <c r="B67">
        <v>35923980</v>
      </c>
      <c r="C67">
        <v>11472000</v>
      </c>
      <c r="E67">
        <v>35923980</v>
      </c>
      <c r="F67">
        <v>9876000</v>
      </c>
      <c r="H67">
        <v>35923980</v>
      </c>
      <c r="I67">
        <v>9334500</v>
      </c>
      <c r="K67">
        <v>35923980</v>
      </c>
      <c r="L67">
        <v>9181500</v>
      </c>
      <c r="N67">
        <v>35923980</v>
      </c>
      <c r="O67">
        <v>9256500</v>
      </c>
    </row>
    <row r="68" spans="1:15" x14ac:dyDescent="0.3">
      <c r="A68" t="s">
        <v>69</v>
      </c>
      <c r="B68">
        <v>803147115</v>
      </c>
      <c r="C68">
        <v>751856000</v>
      </c>
      <c r="E68">
        <v>803147115</v>
      </c>
      <c r="F68">
        <v>621516000</v>
      </c>
      <c r="H68">
        <v>803147115</v>
      </c>
      <c r="I68">
        <v>688940000</v>
      </c>
      <c r="K68">
        <v>803147115</v>
      </c>
      <c r="L68">
        <v>781844000</v>
      </c>
      <c r="N68">
        <v>803147115</v>
      </c>
      <c r="O68">
        <v>629650000</v>
      </c>
    </row>
    <row r="69" spans="1:15" x14ac:dyDescent="0.3">
      <c r="A69" t="s">
        <v>162</v>
      </c>
      <c r="B69">
        <v>288594180</v>
      </c>
      <c r="C69">
        <v>219479000</v>
      </c>
      <c r="E69">
        <v>288594180</v>
      </c>
      <c r="F69">
        <v>203981000</v>
      </c>
      <c r="H69">
        <v>288594180</v>
      </c>
      <c r="I69">
        <v>184943000</v>
      </c>
      <c r="K69">
        <v>288594180</v>
      </c>
      <c r="L69">
        <v>166241000</v>
      </c>
      <c r="N69">
        <v>288594180</v>
      </c>
      <c r="O69">
        <v>163530000</v>
      </c>
    </row>
    <row r="70" spans="1:15" x14ac:dyDescent="0.3">
      <c r="A70" t="s">
        <v>70</v>
      </c>
      <c r="B70">
        <v>77000080</v>
      </c>
      <c r="C70">
        <v>6381375</v>
      </c>
      <c r="E70">
        <v>77000080</v>
      </c>
      <c r="F70">
        <v>6655000</v>
      </c>
      <c r="H70">
        <v>77000080</v>
      </c>
      <c r="I70">
        <v>6659125</v>
      </c>
      <c r="K70">
        <v>77000080</v>
      </c>
      <c r="L70">
        <v>6883250</v>
      </c>
      <c r="N70">
        <v>77000080</v>
      </c>
      <c r="O70">
        <v>6858500</v>
      </c>
    </row>
    <row r="71" spans="1:15" x14ac:dyDescent="0.3">
      <c r="A71" t="s">
        <v>71</v>
      </c>
      <c r="B71">
        <v>9674365</v>
      </c>
      <c r="C71">
        <v>6119100</v>
      </c>
      <c r="E71">
        <v>9674365</v>
      </c>
      <c r="F71">
        <v>5987600</v>
      </c>
      <c r="H71">
        <v>9674365</v>
      </c>
      <c r="I71">
        <v>5014200</v>
      </c>
      <c r="K71">
        <v>9674365</v>
      </c>
      <c r="L71">
        <v>4954000</v>
      </c>
      <c r="N71">
        <v>9674365</v>
      </c>
      <c r="O71">
        <v>5039200</v>
      </c>
    </row>
    <row r="72" spans="1:15" x14ac:dyDescent="0.3">
      <c r="A72" t="s">
        <v>72</v>
      </c>
      <c r="B72">
        <v>53801282</v>
      </c>
      <c r="C72">
        <v>32249200</v>
      </c>
      <c r="E72">
        <v>53801282</v>
      </c>
      <c r="F72">
        <v>30170400</v>
      </c>
      <c r="H72">
        <v>53801282</v>
      </c>
      <c r="I72">
        <v>28966800</v>
      </c>
      <c r="K72">
        <v>53801282</v>
      </c>
      <c r="L72">
        <v>27066800</v>
      </c>
      <c r="N72">
        <v>53801282</v>
      </c>
      <c r="O72">
        <v>26600800</v>
      </c>
    </row>
    <row r="73" spans="1:15" x14ac:dyDescent="0.3">
      <c r="A73" t="s">
        <v>73</v>
      </c>
      <c r="B73">
        <v>85908929</v>
      </c>
      <c r="C73">
        <v>13256000</v>
      </c>
      <c r="E73">
        <v>85908929</v>
      </c>
      <c r="F73">
        <v>12928000</v>
      </c>
      <c r="H73">
        <v>85908929</v>
      </c>
      <c r="I73">
        <v>13692000</v>
      </c>
      <c r="K73">
        <v>85908929</v>
      </c>
      <c r="L73">
        <v>14384000</v>
      </c>
      <c r="N73">
        <v>85908929</v>
      </c>
      <c r="O73">
        <v>12528000</v>
      </c>
    </row>
    <row r="74" spans="1:15" x14ac:dyDescent="0.3">
      <c r="A74" t="s">
        <v>74</v>
      </c>
      <c r="B74">
        <v>736114174</v>
      </c>
      <c r="C74">
        <v>62720400</v>
      </c>
      <c r="E74">
        <v>736114174</v>
      </c>
      <c r="F74">
        <v>61654800</v>
      </c>
      <c r="H74">
        <v>736114174</v>
      </c>
      <c r="I74">
        <v>61340400</v>
      </c>
      <c r="K74">
        <v>736114174</v>
      </c>
      <c r="L74">
        <v>60373200</v>
      </c>
      <c r="N74">
        <v>736114174</v>
      </c>
      <c r="O74">
        <v>59877600</v>
      </c>
    </row>
    <row r="75" spans="1:15" x14ac:dyDescent="0.3">
      <c r="A75" t="s">
        <v>75</v>
      </c>
      <c r="B75">
        <v>913205148</v>
      </c>
      <c r="C75">
        <v>74118400</v>
      </c>
      <c r="E75">
        <v>913205148</v>
      </c>
      <c r="F75">
        <v>72159200</v>
      </c>
      <c r="H75">
        <v>913205148</v>
      </c>
      <c r="I75">
        <v>71486100</v>
      </c>
      <c r="K75">
        <v>913205148</v>
      </c>
      <c r="L75">
        <v>72016600</v>
      </c>
      <c r="N75">
        <v>913205148</v>
      </c>
      <c r="O75">
        <v>72169200</v>
      </c>
    </row>
    <row r="76" spans="1:15" x14ac:dyDescent="0.3">
      <c r="A76" t="s">
        <v>76</v>
      </c>
      <c r="B76">
        <v>2455401876</v>
      </c>
      <c r="C76">
        <v>90024000</v>
      </c>
      <c r="E76">
        <v>2455401876</v>
      </c>
      <c r="F76">
        <v>91899200</v>
      </c>
      <c r="H76">
        <v>2455401876</v>
      </c>
      <c r="I76">
        <v>74160800</v>
      </c>
      <c r="K76">
        <v>2455401876</v>
      </c>
      <c r="L76">
        <v>74664000</v>
      </c>
      <c r="N76">
        <v>2455401876</v>
      </c>
      <c r="O76">
        <v>76136000</v>
      </c>
    </row>
    <row r="77" spans="1:15" x14ac:dyDescent="0.3">
      <c r="A77" t="s">
        <v>77</v>
      </c>
      <c r="B77">
        <v>39988134</v>
      </c>
      <c r="C77">
        <v>31280000</v>
      </c>
      <c r="E77">
        <v>39988134</v>
      </c>
      <c r="F77">
        <v>27115000</v>
      </c>
      <c r="H77">
        <v>39988134</v>
      </c>
      <c r="I77">
        <v>26525000</v>
      </c>
      <c r="K77">
        <v>39988134</v>
      </c>
      <c r="L77">
        <v>24025000</v>
      </c>
      <c r="N77">
        <v>39988134</v>
      </c>
      <c r="O77">
        <v>25265000</v>
      </c>
    </row>
    <row r="78" spans="1:15" x14ac:dyDescent="0.3">
      <c r="A78" t="s">
        <v>78</v>
      </c>
      <c r="B78">
        <v>273987275</v>
      </c>
      <c r="C78">
        <v>35076700</v>
      </c>
      <c r="E78">
        <v>273987275</v>
      </c>
      <c r="F78">
        <v>34110300</v>
      </c>
      <c r="H78">
        <v>273987275</v>
      </c>
      <c r="I78">
        <v>31756100</v>
      </c>
      <c r="K78">
        <v>273987275</v>
      </c>
      <c r="L78">
        <v>29584900</v>
      </c>
      <c r="N78">
        <v>273987275</v>
      </c>
      <c r="O78">
        <v>30302500</v>
      </c>
    </row>
    <row r="79" spans="1:15" x14ac:dyDescent="0.3">
      <c r="A79" t="s">
        <v>79</v>
      </c>
      <c r="B79">
        <v>7637117</v>
      </c>
      <c r="C79">
        <v>3856000</v>
      </c>
      <c r="E79">
        <v>7637117</v>
      </c>
      <c r="F79">
        <v>3807500</v>
      </c>
      <c r="H79">
        <v>7637117</v>
      </c>
      <c r="I79">
        <v>4058000</v>
      </c>
      <c r="K79">
        <v>7637117</v>
      </c>
      <c r="L79">
        <v>3156500</v>
      </c>
      <c r="N79">
        <v>7637117</v>
      </c>
      <c r="O79">
        <v>2950500</v>
      </c>
    </row>
    <row r="80" spans="1:15" x14ac:dyDescent="0.3">
      <c r="A80" t="s">
        <v>80</v>
      </c>
      <c r="B80">
        <v>4349823</v>
      </c>
      <c r="C80">
        <v>3641400</v>
      </c>
      <c r="E80">
        <v>4349823</v>
      </c>
      <c r="F80">
        <v>3724000</v>
      </c>
      <c r="H80">
        <v>4349823</v>
      </c>
      <c r="I80">
        <v>3921400</v>
      </c>
      <c r="K80">
        <v>4349823</v>
      </c>
      <c r="L80">
        <v>3850000</v>
      </c>
      <c r="N80">
        <v>4349823</v>
      </c>
      <c r="O80">
        <v>3865400</v>
      </c>
    </row>
    <row r="81" spans="1:15" x14ac:dyDescent="0.3">
      <c r="A81" t="s">
        <v>81</v>
      </c>
      <c r="B81">
        <v>134057337</v>
      </c>
      <c r="C81">
        <v>17042800</v>
      </c>
      <c r="E81">
        <v>134057337</v>
      </c>
      <c r="F81">
        <v>16400000</v>
      </c>
      <c r="H81">
        <v>134057337</v>
      </c>
      <c r="I81">
        <v>14574400</v>
      </c>
      <c r="K81">
        <v>134057337</v>
      </c>
      <c r="L81">
        <v>14020000</v>
      </c>
      <c r="N81">
        <v>134057337</v>
      </c>
      <c r="O81">
        <v>13674400</v>
      </c>
    </row>
    <row r="82" spans="1:15" x14ac:dyDescent="0.3">
      <c r="A82" t="s">
        <v>82</v>
      </c>
      <c r="B82">
        <v>72731340</v>
      </c>
      <c r="C82">
        <v>51787200</v>
      </c>
      <c r="E82">
        <v>72731340</v>
      </c>
      <c r="F82">
        <v>51534400</v>
      </c>
      <c r="H82">
        <v>72731340</v>
      </c>
      <c r="I82">
        <v>50230800</v>
      </c>
      <c r="K82">
        <v>72731340</v>
      </c>
      <c r="L82">
        <v>50323600</v>
      </c>
      <c r="N82">
        <v>72731340</v>
      </c>
      <c r="O82">
        <v>46404800</v>
      </c>
    </row>
    <row r="83" spans="1:15" x14ac:dyDescent="0.3">
      <c r="A83" t="s">
        <v>83</v>
      </c>
      <c r="B83">
        <v>30121800</v>
      </c>
      <c r="C83">
        <v>14401100</v>
      </c>
      <c r="E83">
        <v>30121800</v>
      </c>
      <c r="F83">
        <v>14285900</v>
      </c>
      <c r="H83">
        <v>30121800</v>
      </c>
      <c r="I83">
        <v>13260900</v>
      </c>
      <c r="K83">
        <v>30121800</v>
      </c>
      <c r="L83">
        <v>13175100</v>
      </c>
      <c r="N83">
        <v>30121800</v>
      </c>
      <c r="O83">
        <v>13478700</v>
      </c>
    </row>
    <row r="84" spans="1:15" x14ac:dyDescent="0.3">
      <c r="A84" t="s">
        <v>84</v>
      </c>
      <c r="B84">
        <v>277319027</v>
      </c>
      <c r="C84">
        <v>16735800</v>
      </c>
      <c r="E84">
        <v>277319027</v>
      </c>
      <c r="F84">
        <v>16331500</v>
      </c>
      <c r="H84">
        <v>277319027</v>
      </c>
      <c r="I84">
        <v>16143750</v>
      </c>
      <c r="K84">
        <v>277319027</v>
      </c>
      <c r="L84">
        <v>16125575</v>
      </c>
      <c r="N84">
        <v>277319027</v>
      </c>
      <c r="O84">
        <v>15517975</v>
      </c>
    </row>
    <row r="85" spans="1:15" x14ac:dyDescent="0.3">
      <c r="A85" t="s">
        <v>85</v>
      </c>
      <c r="B85">
        <v>48085935</v>
      </c>
      <c r="C85">
        <v>12117050</v>
      </c>
      <c r="E85">
        <v>48085935</v>
      </c>
      <c r="F85">
        <v>11898650</v>
      </c>
      <c r="H85">
        <v>48085935</v>
      </c>
      <c r="I85">
        <v>11302550</v>
      </c>
      <c r="K85">
        <v>48085935</v>
      </c>
      <c r="L85">
        <v>10732000</v>
      </c>
      <c r="N85">
        <v>48085935</v>
      </c>
      <c r="O85">
        <v>10365600</v>
      </c>
    </row>
    <row r="86" spans="1:15" x14ac:dyDescent="0.3">
      <c r="A86" t="s">
        <v>86</v>
      </c>
      <c r="B86">
        <v>179052689</v>
      </c>
      <c r="C86">
        <v>20706200</v>
      </c>
      <c r="E86">
        <v>179052689</v>
      </c>
      <c r="F86">
        <v>19853000</v>
      </c>
      <c r="H86">
        <v>179052689</v>
      </c>
      <c r="I86">
        <v>19906400</v>
      </c>
      <c r="K86">
        <v>179052689</v>
      </c>
      <c r="L86">
        <v>18554600</v>
      </c>
      <c r="N86">
        <v>179052689</v>
      </c>
      <c r="O86">
        <v>18789600</v>
      </c>
    </row>
    <row r="87" spans="1:15" x14ac:dyDescent="0.3">
      <c r="A87" t="s">
        <v>87</v>
      </c>
      <c r="B87">
        <v>29914004</v>
      </c>
      <c r="C87">
        <v>23190400</v>
      </c>
      <c r="E87">
        <v>29914004</v>
      </c>
      <c r="F87">
        <v>22590900</v>
      </c>
      <c r="H87">
        <v>29914004</v>
      </c>
      <c r="I87">
        <v>23366900</v>
      </c>
      <c r="K87">
        <v>29914004</v>
      </c>
      <c r="L87">
        <v>22201000</v>
      </c>
      <c r="N87">
        <v>29914004</v>
      </c>
      <c r="O87">
        <v>21950200</v>
      </c>
    </row>
    <row r="88" spans="1:15" x14ac:dyDescent="0.3">
      <c r="A88" t="s">
        <v>88</v>
      </c>
      <c r="B88">
        <v>54883698</v>
      </c>
      <c r="C88">
        <v>26862000</v>
      </c>
      <c r="E88">
        <v>54883698</v>
      </c>
      <c r="F88">
        <v>27246000</v>
      </c>
      <c r="H88">
        <v>54883698</v>
      </c>
      <c r="I88">
        <v>28080000</v>
      </c>
      <c r="K88">
        <v>54883698</v>
      </c>
      <c r="L88">
        <v>28122000</v>
      </c>
      <c r="N88">
        <v>54883698</v>
      </c>
      <c r="O88">
        <v>27192000</v>
      </c>
    </row>
    <row r="89" spans="1:15" x14ac:dyDescent="0.3">
      <c r="A89" t="s">
        <v>89</v>
      </c>
      <c r="B89">
        <v>104139567</v>
      </c>
      <c r="C89">
        <v>13040500</v>
      </c>
      <c r="E89">
        <v>104139567</v>
      </c>
      <c r="F89">
        <v>13145000</v>
      </c>
      <c r="H89">
        <v>104139567</v>
      </c>
      <c r="I89">
        <v>12887600</v>
      </c>
      <c r="K89">
        <v>104139567</v>
      </c>
      <c r="L89">
        <v>12931800</v>
      </c>
      <c r="N89">
        <v>104139567</v>
      </c>
      <c r="O89">
        <v>13146300</v>
      </c>
    </row>
    <row r="90" spans="1:15" x14ac:dyDescent="0.3">
      <c r="A90" t="s">
        <v>90</v>
      </c>
      <c r="B90">
        <v>26458324</v>
      </c>
      <c r="C90">
        <v>4465300</v>
      </c>
      <c r="E90">
        <v>26458324</v>
      </c>
      <c r="F90">
        <v>4480800</v>
      </c>
      <c r="H90">
        <v>26458324</v>
      </c>
      <c r="I90">
        <v>4614900</v>
      </c>
      <c r="K90">
        <v>26458324</v>
      </c>
      <c r="L90">
        <v>4556500</v>
      </c>
      <c r="N90">
        <v>26458324</v>
      </c>
      <c r="O90">
        <v>4649600</v>
      </c>
    </row>
    <row r="91" spans="1:15" x14ac:dyDescent="0.3">
      <c r="A91" t="s">
        <v>91</v>
      </c>
      <c r="B91">
        <v>62845623</v>
      </c>
      <c r="C91">
        <v>15056250</v>
      </c>
      <c r="E91">
        <v>62845623</v>
      </c>
      <c r="F91">
        <v>15068750</v>
      </c>
      <c r="H91">
        <v>62845623</v>
      </c>
      <c r="I91">
        <v>15060000</v>
      </c>
      <c r="K91">
        <v>62845623</v>
      </c>
      <c r="L91">
        <v>15063750</v>
      </c>
      <c r="N91">
        <v>62845623</v>
      </c>
      <c r="O91">
        <v>15530000</v>
      </c>
    </row>
    <row r="92" spans="1:15" x14ac:dyDescent="0.3">
      <c r="A92" t="s">
        <v>92</v>
      </c>
      <c r="B92">
        <v>19320587</v>
      </c>
      <c r="C92">
        <v>2691000</v>
      </c>
      <c r="E92">
        <v>19320587</v>
      </c>
      <c r="F92">
        <v>2567500</v>
      </c>
      <c r="H92">
        <v>19320587</v>
      </c>
      <c r="I92">
        <v>2583100</v>
      </c>
      <c r="K92">
        <v>19320587</v>
      </c>
      <c r="L92">
        <v>2567500</v>
      </c>
      <c r="N92">
        <v>19320587</v>
      </c>
      <c r="O92">
        <v>2449200</v>
      </c>
    </row>
    <row r="93" spans="1:15" x14ac:dyDescent="0.3">
      <c r="A93" t="s">
        <v>93</v>
      </c>
      <c r="B93">
        <v>13335005</v>
      </c>
      <c r="C93">
        <v>1706400</v>
      </c>
      <c r="E93">
        <v>13335005</v>
      </c>
      <c r="F93">
        <v>1689000</v>
      </c>
      <c r="H93">
        <v>13335005</v>
      </c>
      <c r="I93">
        <v>1720200</v>
      </c>
      <c r="K93">
        <v>13335005</v>
      </c>
      <c r="L93">
        <v>1729200</v>
      </c>
      <c r="N93">
        <v>13335005</v>
      </c>
      <c r="O93">
        <v>1665600</v>
      </c>
    </row>
    <row r="94" spans="1:15" x14ac:dyDescent="0.3">
      <c r="A94" t="s">
        <v>94</v>
      </c>
      <c r="B94">
        <v>4224434</v>
      </c>
      <c r="C94">
        <v>1141600</v>
      </c>
      <c r="E94">
        <v>4224434</v>
      </c>
      <c r="F94">
        <v>1064800</v>
      </c>
      <c r="H94">
        <v>4224434</v>
      </c>
      <c r="I94">
        <v>1052800</v>
      </c>
      <c r="K94">
        <v>4224434</v>
      </c>
      <c r="L94">
        <v>1067200</v>
      </c>
      <c r="N94">
        <v>4224434</v>
      </c>
      <c r="O94">
        <v>1087200</v>
      </c>
    </row>
    <row r="95" spans="1:15" x14ac:dyDescent="0.3">
      <c r="A95" t="s">
        <v>95</v>
      </c>
      <c r="B95">
        <v>120864769</v>
      </c>
      <c r="C95">
        <v>27996000</v>
      </c>
      <c r="E95">
        <v>120864769</v>
      </c>
      <c r="F95">
        <v>28861000</v>
      </c>
      <c r="H95">
        <v>120864769</v>
      </c>
      <c r="I95">
        <v>29659000</v>
      </c>
      <c r="K95">
        <v>120864769</v>
      </c>
      <c r="L95">
        <v>29199000</v>
      </c>
      <c r="N95">
        <v>120864769</v>
      </c>
      <c r="O95">
        <v>29454000</v>
      </c>
    </row>
    <row r="96" spans="1:15" x14ac:dyDescent="0.3">
      <c r="A96" t="s">
        <v>96</v>
      </c>
      <c r="B96">
        <v>612642</v>
      </c>
      <c r="C96">
        <v>20120</v>
      </c>
      <c r="E96">
        <v>612642</v>
      </c>
      <c r="F96">
        <v>16160</v>
      </c>
      <c r="H96">
        <v>612642</v>
      </c>
      <c r="I96">
        <v>16020</v>
      </c>
      <c r="K96">
        <v>612642</v>
      </c>
      <c r="L96">
        <v>16370</v>
      </c>
      <c r="N96">
        <v>612642</v>
      </c>
      <c r="O96">
        <v>16070</v>
      </c>
    </row>
    <row r="97" spans="1:15" x14ac:dyDescent="0.3">
      <c r="A97" t="s">
        <v>97</v>
      </c>
      <c r="B97">
        <v>10657345</v>
      </c>
      <c r="C97">
        <v>3761250</v>
      </c>
      <c r="E97">
        <v>10657345</v>
      </c>
      <c r="F97">
        <v>3771000</v>
      </c>
      <c r="H97">
        <v>10657345</v>
      </c>
      <c r="I97">
        <v>3864000</v>
      </c>
      <c r="K97">
        <v>10657345</v>
      </c>
      <c r="L97">
        <v>3942750</v>
      </c>
      <c r="N97">
        <v>10657345</v>
      </c>
      <c r="O97">
        <v>3818250</v>
      </c>
    </row>
    <row r="98" spans="1:15" x14ac:dyDescent="0.3">
      <c r="A98" t="s">
        <v>98</v>
      </c>
      <c r="B98">
        <v>180964897</v>
      </c>
      <c r="C98">
        <v>42527300</v>
      </c>
      <c r="E98">
        <v>180964897</v>
      </c>
      <c r="F98">
        <v>38602500</v>
      </c>
      <c r="H98">
        <v>180964897</v>
      </c>
      <c r="I98">
        <v>38450400</v>
      </c>
      <c r="K98">
        <v>180964897</v>
      </c>
      <c r="L98">
        <v>37350600</v>
      </c>
      <c r="N98">
        <v>180964897</v>
      </c>
      <c r="O98">
        <v>38239800</v>
      </c>
    </row>
    <row r="99" spans="1:15" x14ac:dyDescent="0.3">
      <c r="A99" t="s">
        <v>617</v>
      </c>
      <c r="B99">
        <v>14532712</v>
      </c>
      <c r="C99">
        <v>806200</v>
      </c>
      <c r="E99">
        <v>14532712</v>
      </c>
      <c r="F99">
        <v>811000</v>
      </c>
      <c r="H99">
        <v>14532712</v>
      </c>
      <c r="I99">
        <v>806000</v>
      </c>
      <c r="K99">
        <v>14532712</v>
      </c>
      <c r="L99">
        <v>832800</v>
      </c>
      <c r="N99">
        <v>14532712</v>
      </c>
      <c r="O99">
        <v>738200</v>
      </c>
    </row>
    <row r="100" spans="1:15" x14ac:dyDescent="0.3">
      <c r="A100" t="s">
        <v>99</v>
      </c>
      <c r="B100">
        <v>49050920</v>
      </c>
      <c r="C100">
        <v>37899000</v>
      </c>
      <c r="E100">
        <v>49050920</v>
      </c>
      <c r="F100">
        <v>36096000</v>
      </c>
      <c r="H100">
        <v>49050920</v>
      </c>
      <c r="I100">
        <v>34584000</v>
      </c>
      <c r="K100">
        <v>49050920</v>
      </c>
      <c r="L100">
        <v>33813000</v>
      </c>
      <c r="N100">
        <v>49050920</v>
      </c>
      <c r="O100">
        <v>33525000</v>
      </c>
    </row>
    <row r="101" spans="1:15" x14ac:dyDescent="0.3">
      <c r="A101" t="s">
        <v>100</v>
      </c>
      <c r="B101">
        <v>7180127</v>
      </c>
      <c r="C101">
        <v>497350</v>
      </c>
      <c r="E101">
        <v>7180127</v>
      </c>
      <c r="F101">
        <v>499500</v>
      </c>
      <c r="H101">
        <v>7180127</v>
      </c>
      <c r="I101">
        <v>503550</v>
      </c>
      <c r="K101">
        <v>7180127</v>
      </c>
      <c r="L101">
        <v>500800</v>
      </c>
      <c r="N101">
        <v>7180127</v>
      </c>
      <c r="O101">
        <v>493900</v>
      </c>
    </row>
    <row r="102" spans="1:15" x14ac:dyDescent="0.3">
      <c r="A102" t="s">
        <v>101</v>
      </c>
      <c r="B102">
        <v>1868726</v>
      </c>
      <c r="C102">
        <v>728625</v>
      </c>
      <c r="E102">
        <v>1868726</v>
      </c>
      <c r="F102">
        <v>707625</v>
      </c>
      <c r="H102">
        <v>1868726</v>
      </c>
      <c r="I102">
        <v>715875</v>
      </c>
      <c r="K102">
        <v>1868726</v>
      </c>
      <c r="L102">
        <v>717375</v>
      </c>
      <c r="N102">
        <v>1868726</v>
      </c>
      <c r="O102">
        <v>745875</v>
      </c>
    </row>
    <row r="103" spans="1:15" x14ac:dyDescent="0.3">
      <c r="A103" t="s">
        <v>102</v>
      </c>
      <c r="B103">
        <v>92939606</v>
      </c>
      <c r="C103">
        <v>36516700</v>
      </c>
      <c r="E103">
        <v>92939606</v>
      </c>
      <c r="F103">
        <v>34260700</v>
      </c>
      <c r="H103">
        <v>92939606</v>
      </c>
      <c r="I103">
        <v>32400700</v>
      </c>
      <c r="K103">
        <v>92939606</v>
      </c>
      <c r="L103">
        <v>32100700</v>
      </c>
      <c r="N103">
        <v>92939606</v>
      </c>
      <c r="O103">
        <v>31140700</v>
      </c>
    </row>
    <row r="104" spans="1:15" x14ac:dyDescent="0.3">
      <c r="A104" t="s">
        <v>103</v>
      </c>
      <c r="B104">
        <v>907542167</v>
      </c>
      <c r="C104">
        <v>58916100</v>
      </c>
      <c r="E104">
        <v>907542167</v>
      </c>
      <c r="F104">
        <v>56957700</v>
      </c>
      <c r="H104">
        <v>907542167</v>
      </c>
      <c r="I104">
        <v>57226500</v>
      </c>
      <c r="K104">
        <v>907542167</v>
      </c>
      <c r="L104">
        <v>56986500</v>
      </c>
      <c r="N104">
        <v>907542167</v>
      </c>
      <c r="O104">
        <v>56612100</v>
      </c>
    </row>
    <row r="105" spans="1:15" x14ac:dyDescent="0.3">
      <c r="A105" t="s">
        <v>104</v>
      </c>
      <c r="B105">
        <v>468226270</v>
      </c>
      <c r="C105">
        <v>73862600</v>
      </c>
      <c r="E105">
        <v>468226270</v>
      </c>
      <c r="F105">
        <v>73649900</v>
      </c>
      <c r="H105">
        <v>468226270</v>
      </c>
      <c r="I105">
        <v>74941400</v>
      </c>
      <c r="K105">
        <v>468226270</v>
      </c>
      <c r="L105">
        <v>74170600</v>
      </c>
      <c r="N105">
        <v>468226270</v>
      </c>
      <c r="O105">
        <v>74023000</v>
      </c>
    </row>
    <row r="106" spans="1:15" x14ac:dyDescent="0.3">
      <c r="A106" t="s">
        <v>105</v>
      </c>
      <c r="B106">
        <v>1152956</v>
      </c>
      <c r="C106">
        <v>144450</v>
      </c>
      <c r="E106">
        <v>1152956</v>
      </c>
      <c r="F106">
        <v>144625</v>
      </c>
      <c r="H106">
        <v>1152956</v>
      </c>
      <c r="I106">
        <v>140775</v>
      </c>
      <c r="K106">
        <v>1152956</v>
      </c>
      <c r="L106">
        <v>134375</v>
      </c>
      <c r="N106">
        <v>1152956</v>
      </c>
      <c r="O106">
        <v>135050</v>
      </c>
    </row>
    <row r="107" spans="1:15" x14ac:dyDescent="0.3">
      <c r="A107" t="s">
        <v>106</v>
      </c>
      <c r="B107">
        <v>11260304</v>
      </c>
      <c r="C107">
        <v>5492481</v>
      </c>
      <c r="E107">
        <v>11260304</v>
      </c>
      <c r="F107">
        <v>5722927</v>
      </c>
      <c r="H107">
        <v>11260304</v>
      </c>
      <c r="I107">
        <v>5283047</v>
      </c>
      <c r="K107">
        <v>11260304</v>
      </c>
      <c r="L107">
        <v>5012054</v>
      </c>
      <c r="N107">
        <v>11260304</v>
      </c>
      <c r="O107">
        <v>4877052</v>
      </c>
    </row>
    <row r="108" spans="1:15" x14ac:dyDescent="0.3">
      <c r="A108" t="s">
        <v>107</v>
      </c>
      <c r="B108">
        <v>150000017</v>
      </c>
      <c r="C108">
        <v>13491000</v>
      </c>
      <c r="E108">
        <v>150000017</v>
      </c>
      <c r="F108">
        <v>13521000</v>
      </c>
      <c r="H108">
        <v>150000017</v>
      </c>
      <c r="I108">
        <v>13545000</v>
      </c>
      <c r="K108">
        <v>150000017</v>
      </c>
      <c r="L108">
        <v>13449000</v>
      </c>
      <c r="N108">
        <v>150000017</v>
      </c>
      <c r="O108">
        <v>13569000</v>
      </c>
    </row>
    <row r="109" spans="1:15" x14ac:dyDescent="0.3">
      <c r="A109" t="s">
        <v>108</v>
      </c>
      <c r="B109">
        <v>232357926</v>
      </c>
      <c r="C109">
        <v>52383800</v>
      </c>
      <c r="E109">
        <v>232357926</v>
      </c>
      <c r="F109">
        <v>49562800</v>
      </c>
      <c r="H109">
        <v>232357926</v>
      </c>
      <c r="I109">
        <v>48496400</v>
      </c>
      <c r="K109">
        <v>232357926</v>
      </c>
      <c r="L109">
        <v>47529200</v>
      </c>
      <c r="N109">
        <v>232357926</v>
      </c>
      <c r="O109">
        <v>46735600</v>
      </c>
    </row>
    <row r="110" spans="1:15" x14ac:dyDescent="0.3">
      <c r="A110" t="s">
        <v>109</v>
      </c>
      <c r="B110">
        <v>30498689</v>
      </c>
      <c r="C110">
        <v>3127000</v>
      </c>
      <c r="E110">
        <v>30498689</v>
      </c>
      <c r="F110">
        <v>3088000</v>
      </c>
      <c r="H110">
        <v>30498689</v>
      </c>
      <c r="I110">
        <v>2854000</v>
      </c>
      <c r="K110">
        <v>30498689</v>
      </c>
      <c r="L110">
        <v>2818500</v>
      </c>
      <c r="N110">
        <v>30498689</v>
      </c>
      <c r="O110">
        <v>2729500</v>
      </c>
    </row>
    <row r="111" spans="1:15" x14ac:dyDescent="0.3">
      <c r="A111" t="s">
        <v>110</v>
      </c>
      <c r="B111">
        <v>135650363</v>
      </c>
      <c r="C111">
        <v>71865900</v>
      </c>
      <c r="E111">
        <v>135650363</v>
      </c>
      <c r="F111">
        <v>69867200</v>
      </c>
      <c r="H111">
        <v>135650363</v>
      </c>
      <c r="I111">
        <v>70746500</v>
      </c>
      <c r="K111">
        <v>135650363</v>
      </c>
      <c r="L111">
        <v>70046200</v>
      </c>
      <c r="N111">
        <v>135650363</v>
      </c>
      <c r="O111">
        <v>68568800</v>
      </c>
    </row>
    <row r="112" spans="1:15" x14ac:dyDescent="0.3">
      <c r="A112" t="s">
        <v>111</v>
      </c>
      <c r="B112">
        <v>509143448</v>
      </c>
      <c r="C112">
        <v>35976000</v>
      </c>
      <c r="E112">
        <v>509143448</v>
      </c>
      <c r="F112">
        <v>35560000</v>
      </c>
      <c r="H112">
        <v>509143448</v>
      </c>
      <c r="I112">
        <v>35904000</v>
      </c>
      <c r="K112">
        <v>509143448</v>
      </c>
      <c r="L112">
        <v>35656000</v>
      </c>
      <c r="N112">
        <v>509143448</v>
      </c>
      <c r="O112">
        <v>35660000</v>
      </c>
    </row>
    <row r="113" spans="1:15" x14ac:dyDescent="0.3">
      <c r="A113" t="s">
        <v>112</v>
      </c>
      <c r="B113">
        <v>4182699</v>
      </c>
      <c r="C113">
        <v>3169600</v>
      </c>
      <c r="E113">
        <v>4182699</v>
      </c>
      <c r="F113">
        <v>3380400</v>
      </c>
      <c r="H113">
        <v>4182699</v>
      </c>
      <c r="I113">
        <v>3360000</v>
      </c>
      <c r="K113">
        <v>4182699</v>
      </c>
      <c r="L113">
        <v>3228800</v>
      </c>
      <c r="N113">
        <v>4182699</v>
      </c>
      <c r="O113">
        <v>2748800</v>
      </c>
    </row>
    <row r="114" spans="1:15" x14ac:dyDescent="0.3">
      <c r="A114" t="s">
        <v>113</v>
      </c>
      <c r="B114">
        <v>27013844</v>
      </c>
      <c r="C114">
        <v>638400</v>
      </c>
      <c r="E114">
        <v>27013844</v>
      </c>
      <c r="F114">
        <v>605600</v>
      </c>
      <c r="H114">
        <v>27013844</v>
      </c>
      <c r="I114">
        <v>624800</v>
      </c>
      <c r="K114">
        <v>27013844</v>
      </c>
      <c r="L114">
        <v>584000</v>
      </c>
      <c r="N114">
        <v>27013844</v>
      </c>
      <c r="O114">
        <v>582400</v>
      </c>
    </row>
    <row r="115" spans="1:15" x14ac:dyDescent="0.3">
      <c r="A115" t="s">
        <v>114</v>
      </c>
      <c r="B115">
        <v>48886295</v>
      </c>
      <c r="C115">
        <v>32213400</v>
      </c>
      <c r="E115">
        <v>48886295</v>
      </c>
      <c r="F115">
        <v>33268300</v>
      </c>
      <c r="H115">
        <v>48886295</v>
      </c>
      <c r="I115">
        <v>33205700</v>
      </c>
      <c r="K115">
        <v>48886295</v>
      </c>
      <c r="L115">
        <v>32472300</v>
      </c>
      <c r="N115">
        <v>48886295</v>
      </c>
      <c r="O115">
        <v>33635600</v>
      </c>
    </row>
    <row r="116" spans="1:15" x14ac:dyDescent="0.3">
      <c r="A116" t="s">
        <v>115</v>
      </c>
      <c r="B116">
        <v>187084550</v>
      </c>
      <c r="C116">
        <v>32154000</v>
      </c>
      <c r="E116">
        <v>187084550</v>
      </c>
      <c r="F116">
        <v>32178000</v>
      </c>
      <c r="H116">
        <v>187084550</v>
      </c>
      <c r="I116">
        <v>32994000</v>
      </c>
      <c r="K116">
        <v>187084550</v>
      </c>
      <c r="L116">
        <v>33084000</v>
      </c>
      <c r="N116">
        <v>187084550</v>
      </c>
      <c r="O116">
        <v>31440000</v>
      </c>
    </row>
    <row r="117" spans="1:15" x14ac:dyDescent="0.3">
      <c r="A117" t="s">
        <v>116</v>
      </c>
      <c r="B117">
        <v>625034013</v>
      </c>
      <c r="C117">
        <v>62821495</v>
      </c>
      <c r="E117">
        <v>625034013</v>
      </c>
      <c r="F117">
        <v>61576165</v>
      </c>
      <c r="H117">
        <v>625034013</v>
      </c>
      <c r="I117">
        <v>61486275</v>
      </c>
      <c r="K117">
        <v>625034013</v>
      </c>
      <c r="L117">
        <v>63011375</v>
      </c>
      <c r="N117">
        <v>625034013</v>
      </c>
      <c r="O117">
        <v>60785335</v>
      </c>
    </row>
    <row r="118" spans="1:15" x14ac:dyDescent="0.3">
      <c r="A118" t="s">
        <v>117</v>
      </c>
      <c r="B118">
        <v>103264685</v>
      </c>
      <c r="C118">
        <v>90050900</v>
      </c>
      <c r="E118">
        <v>103264685</v>
      </c>
      <c r="F118">
        <v>86215200</v>
      </c>
      <c r="H118">
        <v>103264685</v>
      </c>
      <c r="I118">
        <v>84120500</v>
      </c>
      <c r="K118">
        <v>103264685</v>
      </c>
      <c r="L118">
        <v>87163000</v>
      </c>
      <c r="N118">
        <v>103264685</v>
      </c>
      <c r="O118">
        <v>89317200</v>
      </c>
    </row>
    <row r="119" spans="1:15" x14ac:dyDescent="0.3">
      <c r="A119" t="s">
        <v>118</v>
      </c>
      <c r="B119">
        <v>74403840</v>
      </c>
      <c r="C119">
        <v>3195000</v>
      </c>
      <c r="E119">
        <v>74403840</v>
      </c>
      <c r="F119">
        <v>3133500</v>
      </c>
      <c r="H119">
        <v>74403840</v>
      </c>
      <c r="I119">
        <v>3204000</v>
      </c>
      <c r="K119">
        <v>74403840</v>
      </c>
      <c r="L119">
        <v>3209250</v>
      </c>
      <c r="N119">
        <v>74403840</v>
      </c>
      <c r="O119">
        <v>3147000</v>
      </c>
    </row>
    <row r="120" spans="1:15" x14ac:dyDescent="0.3">
      <c r="A120" t="s">
        <v>119</v>
      </c>
      <c r="B120">
        <v>746898673</v>
      </c>
      <c r="C120">
        <v>243768000</v>
      </c>
      <c r="E120">
        <v>746898673</v>
      </c>
      <c r="F120">
        <v>232269000</v>
      </c>
      <c r="H120">
        <v>746898673</v>
      </c>
      <c r="I120">
        <v>222999000</v>
      </c>
      <c r="K120">
        <v>746898673</v>
      </c>
      <c r="L120">
        <v>218298000</v>
      </c>
      <c r="N120">
        <v>746898673</v>
      </c>
      <c r="O120">
        <v>214731000</v>
      </c>
    </row>
    <row r="121" spans="1:15" x14ac:dyDescent="0.3">
      <c r="A121" t="s">
        <v>120</v>
      </c>
      <c r="B121">
        <v>2702190</v>
      </c>
      <c r="C121">
        <v>155100</v>
      </c>
      <c r="E121">
        <v>2702190</v>
      </c>
      <c r="F121">
        <v>154350</v>
      </c>
      <c r="H121">
        <v>2702190</v>
      </c>
      <c r="I121">
        <v>158450</v>
      </c>
      <c r="K121">
        <v>2702190</v>
      </c>
      <c r="L121">
        <v>159300</v>
      </c>
      <c r="N121">
        <v>2702190</v>
      </c>
      <c r="O121">
        <v>156000</v>
      </c>
    </row>
    <row r="122" spans="1:15" x14ac:dyDescent="0.3">
      <c r="A122" t="s">
        <v>121</v>
      </c>
      <c r="B122">
        <v>17806068</v>
      </c>
      <c r="C122">
        <v>2477200</v>
      </c>
      <c r="E122">
        <v>17806068</v>
      </c>
      <c r="F122">
        <v>2490400</v>
      </c>
      <c r="H122">
        <v>17806068</v>
      </c>
      <c r="I122">
        <v>2391400</v>
      </c>
      <c r="K122">
        <v>17806068</v>
      </c>
      <c r="L122">
        <v>2366100</v>
      </c>
      <c r="N122">
        <v>17806068</v>
      </c>
      <c r="O122">
        <v>2356750</v>
      </c>
    </row>
    <row r="123" spans="1:15" x14ac:dyDescent="0.3">
      <c r="A123" t="s">
        <v>122</v>
      </c>
      <c r="B123">
        <v>2740400</v>
      </c>
      <c r="C123">
        <v>747500</v>
      </c>
      <c r="E123">
        <v>2740400</v>
      </c>
      <c r="F123">
        <v>754250</v>
      </c>
      <c r="H123">
        <v>2740400</v>
      </c>
      <c r="I123">
        <v>749750</v>
      </c>
      <c r="K123">
        <v>2740400</v>
      </c>
      <c r="L123">
        <v>725500</v>
      </c>
      <c r="N123">
        <v>2740400</v>
      </c>
      <c r="O123">
        <v>688250</v>
      </c>
    </row>
    <row r="124" spans="1:15" x14ac:dyDescent="0.3">
      <c r="A124" t="s">
        <v>123</v>
      </c>
      <c r="B124">
        <v>16732775</v>
      </c>
      <c r="C124">
        <v>5296350</v>
      </c>
      <c r="E124">
        <v>16732775</v>
      </c>
      <c r="F124">
        <v>4781750</v>
      </c>
      <c r="H124">
        <v>16732775</v>
      </c>
      <c r="I124">
        <v>4761000</v>
      </c>
      <c r="K124">
        <v>16732775</v>
      </c>
      <c r="L124">
        <v>4104650</v>
      </c>
      <c r="N124">
        <v>16732775</v>
      </c>
      <c r="O124">
        <v>4198250</v>
      </c>
    </row>
    <row r="125" spans="1:15" x14ac:dyDescent="0.3">
      <c r="A125" t="s">
        <v>124</v>
      </c>
      <c r="B125">
        <v>218055884</v>
      </c>
      <c r="C125">
        <v>55647100</v>
      </c>
      <c r="E125">
        <v>218055884</v>
      </c>
      <c r="F125">
        <v>54761200</v>
      </c>
      <c r="H125">
        <v>218055884</v>
      </c>
      <c r="I125">
        <v>55514650</v>
      </c>
      <c r="K125">
        <v>218055884</v>
      </c>
      <c r="L125">
        <v>55708250</v>
      </c>
      <c r="N125">
        <v>218055884</v>
      </c>
      <c r="O125">
        <v>56708100</v>
      </c>
    </row>
    <row r="126" spans="1:15" x14ac:dyDescent="0.3">
      <c r="A126" t="s">
        <v>125</v>
      </c>
      <c r="B126">
        <v>19704232</v>
      </c>
      <c r="C126">
        <v>5018700</v>
      </c>
      <c r="E126">
        <v>19704232</v>
      </c>
      <c r="F126">
        <v>5003100</v>
      </c>
      <c r="H126">
        <v>19704232</v>
      </c>
      <c r="I126">
        <v>5165100</v>
      </c>
      <c r="K126">
        <v>19704232</v>
      </c>
      <c r="L126">
        <v>5456700</v>
      </c>
      <c r="N126">
        <v>19704232</v>
      </c>
      <c r="O126">
        <v>5427900</v>
      </c>
    </row>
    <row r="127" spans="1:15" x14ac:dyDescent="0.3">
      <c r="A127" t="s">
        <v>126</v>
      </c>
      <c r="B127">
        <v>35116539</v>
      </c>
      <c r="C127">
        <v>3197500</v>
      </c>
      <c r="E127">
        <v>35116539</v>
      </c>
      <c r="F127">
        <v>2835600</v>
      </c>
      <c r="H127">
        <v>35116539</v>
      </c>
      <c r="I127">
        <v>2896200</v>
      </c>
      <c r="K127">
        <v>35116539</v>
      </c>
      <c r="L127">
        <v>2774700</v>
      </c>
      <c r="N127">
        <v>35116539</v>
      </c>
      <c r="O127">
        <v>2753100</v>
      </c>
    </row>
    <row r="128" spans="1:15" x14ac:dyDescent="0.3">
      <c r="A128" t="s">
        <v>535</v>
      </c>
      <c r="B128">
        <v>60182566</v>
      </c>
      <c r="C128">
        <v>13311000</v>
      </c>
      <c r="E128">
        <v>60182566</v>
      </c>
      <c r="F128">
        <v>14085900</v>
      </c>
      <c r="H128">
        <v>60182566</v>
      </c>
      <c r="I128">
        <v>14671800</v>
      </c>
      <c r="K128">
        <v>60182566</v>
      </c>
      <c r="L128">
        <v>14499000</v>
      </c>
      <c r="N128">
        <v>60182566</v>
      </c>
      <c r="O128">
        <v>14944500</v>
      </c>
    </row>
    <row r="129" spans="1:15" x14ac:dyDescent="0.3">
      <c r="A129" t="s">
        <v>127</v>
      </c>
      <c r="B129">
        <v>177942275</v>
      </c>
      <c r="C129">
        <v>115811700</v>
      </c>
      <c r="E129">
        <v>177942275</v>
      </c>
      <c r="F129">
        <v>118453800</v>
      </c>
      <c r="H129">
        <v>177942275</v>
      </c>
      <c r="I129">
        <v>116701000</v>
      </c>
      <c r="K129">
        <v>177942275</v>
      </c>
      <c r="L129">
        <v>114370400</v>
      </c>
      <c r="N129">
        <v>177942275</v>
      </c>
      <c r="O129">
        <v>112085800</v>
      </c>
    </row>
    <row r="130" spans="1:15" x14ac:dyDescent="0.3">
      <c r="A130" t="s">
        <v>128</v>
      </c>
      <c r="B130">
        <v>339616396</v>
      </c>
      <c r="C130">
        <v>88929000</v>
      </c>
      <c r="E130">
        <v>339616396</v>
      </c>
      <c r="F130">
        <v>85923000</v>
      </c>
      <c r="H130">
        <v>339616396</v>
      </c>
      <c r="I130">
        <v>83452500</v>
      </c>
      <c r="K130">
        <v>339616396</v>
      </c>
      <c r="L130">
        <v>81729000</v>
      </c>
      <c r="N130">
        <v>339616396</v>
      </c>
      <c r="O130">
        <v>78678000</v>
      </c>
    </row>
    <row r="131" spans="1:15" x14ac:dyDescent="0.3">
      <c r="A131" t="s">
        <v>129</v>
      </c>
      <c r="B131">
        <v>157953668</v>
      </c>
      <c r="C131">
        <v>36254000</v>
      </c>
      <c r="E131">
        <v>157953668</v>
      </c>
      <c r="F131">
        <v>37352800</v>
      </c>
      <c r="H131">
        <v>157953668</v>
      </c>
      <c r="I131">
        <v>36392200</v>
      </c>
      <c r="K131">
        <v>157953668</v>
      </c>
      <c r="L131">
        <v>35797200</v>
      </c>
      <c r="N131">
        <v>157953668</v>
      </c>
      <c r="O131">
        <v>38749500</v>
      </c>
    </row>
    <row r="132" spans="1:15" x14ac:dyDescent="0.3">
      <c r="A132" t="s">
        <v>130</v>
      </c>
      <c r="B132">
        <v>209768541</v>
      </c>
      <c r="C132">
        <v>18611800</v>
      </c>
      <c r="E132">
        <v>209768541</v>
      </c>
      <c r="F132">
        <v>17498600</v>
      </c>
      <c r="H132">
        <v>209768541</v>
      </c>
      <c r="I132">
        <v>17625300</v>
      </c>
      <c r="K132">
        <v>209768541</v>
      </c>
      <c r="L132">
        <v>17374300</v>
      </c>
      <c r="N132">
        <v>209768541</v>
      </c>
      <c r="O132">
        <v>17169750</v>
      </c>
    </row>
    <row r="133" spans="1:15" x14ac:dyDescent="0.3">
      <c r="A133" t="s">
        <v>131</v>
      </c>
      <c r="B133">
        <v>123911481</v>
      </c>
      <c r="C133">
        <v>18447600</v>
      </c>
      <c r="E133">
        <v>123911481</v>
      </c>
      <c r="F133">
        <v>18352800</v>
      </c>
      <c r="H133">
        <v>123911481</v>
      </c>
      <c r="I133">
        <v>18042000</v>
      </c>
      <c r="K133">
        <v>123911481</v>
      </c>
      <c r="L133">
        <v>18313200</v>
      </c>
      <c r="N133">
        <v>123911481</v>
      </c>
      <c r="O133">
        <v>18882000</v>
      </c>
    </row>
    <row r="134" spans="1:15" x14ac:dyDescent="0.3">
      <c r="A134" t="s">
        <v>132</v>
      </c>
      <c r="B134">
        <v>83616848</v>
      </c>
      <c r="C134">
        <v>10329750</v>
      </c>
      <c r="E134">
        <v>83616848</v>
      </c>
      <c r="F134">
        <v>10284750</v>
      </c>
      <c r="H134">
        <v>83616848</v>
      </c>
      <c r="I134">
        <v>10572000</v>
      </c>
      <c r="K134">
        <v>83616848</v>
      </c>
      <c r="L134">
        <v>10490250</v>
      </c>
      <c r="N134">
        <v>83616848</v>
      </c>
      <c r="O134">
        <v>10633500</v>
      </c>
    </row>
    <row r="135" spans="1:15" x14ac:dyDescent="0.3">
      <c r="A135" t="s">
        <v>133</v>
      </c>
      <c r="B135">
        <v>9731600</v>
      </c>
      <c r="C135">
        <v>1123500</v>
      </c>
      <c r="E135">
        <v>9731600</v>
      </c>
      <c r="F135">
        <v>1068500</v>
      </c>
      <c r="H135">
        <v>9731600</v>
      </c>
      <c r="I135">
        <v>1018000</v>
      </c>
      <c r="K135">
        <v>9731600</v>
      </c>
      <c r="L135">
        <v>954000</v>
      </c>
      <c r="N135">
        <v>9731600</v>
      </c>
      <c r="O135">
        <v>952000</v>
      </c>
    </row>
    <row r="136" spans="1:15" x14ac:dyDescent="0.3">
      <c r="A136" t="s">
        <v>134</v>
      </c>
      <c r="B136">
        <v>44634411</v>
      </c>
      <c r="C136">
        <v>3936000</v>
      </c>
      <c r="E136">
        <v>44634411</v>
      </c>
      <c r="F136">
        <v>4197000</v>
      </c>
      <c r="H136">
        <v>44634411</v>
      </c>
      <c r="I136">
        <v>4341000</v>
      </c>
      <c r="K136">
        <v>44634411</v>
      </c>
      <c r="L136">
        <v>4353000</v>
      </c>
      <c r="N136">
        <v>44634411</v>
      </c>
      <c r="O136">
        <v>3381000</v>
      </c>
    </row>
    <row r="137" spans="1:15" x14ac:dyDescent="0.3">
      <c r="A137" t="s">
        <v>135</v>
      </c>
      <c r="B137">
        <v>40480865</v>
      </c>
      <c r="C137">
        <v>5803650</v>
      </c>
      <c r="E137">
        <v>40480865</v>
      </c>
      <c r="F137">
        <v>6161400</v>
      </c>
      <c r="H137">
        <v>40480865</v>
      </c>
      <c r="I137">
        <v>6102000</v>
      </c>
      <c r="K137">
        <v>40480865</v>
      </c>
      <c r="L137">
        <v>5992650</v>
      </c>
      <c r="N137">
        <v>40480865</v>
      </c>
      <c r="O137">
        <v>6087150</v>
      </c>
    </row>
    <row r="138" spans="1:15" x14ac:dyDescent="0.3">
      <c r="A138" t="s">
        <v>136</v>
      </c>
      <c r="B138">
        <v>11178836</v>
      </c>
      <c r="C138">
        <v>1642900</v>
      </c>
      <c r="E138">
        <v>11178836</v>
      </c>
      <c r="F138">
        <v>1765400</v>
      </c>
      <c r="H138">
        <v>11178836</v>
      </c>
      <c r="I138">
        <v>1743000</v>
      </c>
      <c r="K138">
        <v>11178836</v>
      </c>
      <c r="L138">
        <v>1628200</v>
      </c>
      <c r="N138">
        <v>11178836</v>
      </c>
      <c r="O138">
        <v>1635200</v>
      </c>
    </row>
    <row r="139" spans="1:15" x14ac:dyDescent="0.3">
      <c r="A139" t="s">
        <v>137</v>
      </c>
      <c r="B139">
        <v>12160322</v>
      </c>
      <c r="C139">
        <v>7667000</v>
      </c>
      <c r="E139">
        <v>12160322</v>
      </c>
      <c r="F139">
        <v>6837600</v>
      </c>
      <c r="H139">
        <v>12160322</v>
      </c>
      <c r="I139">
        <v>6764000</v>
      </c>
      <c r="K139">
        <v>12160322</v>
      </c>
      <c r="L139">
        <v>6475000</v>
      </c>
      <c r="N139">
        <v>12160322</v>
      </c>
      <c r="O139">
        <v>6209800</v>
      </c>
    </row>
    <row r="140" spans="1:15" x14ac:dyDescent="0.3">
      <c r="A140" t="s">
        <v>138</v>
      </c>
      <c r="B140">
        <v>23222802</v>
      </c>
      <c r="C140">
        <v>2839400</v>
      </c>
      <c r="E140">
        <v>23222802</v>
      </c>
      <c r="F140">
        <v>2763200</v>
      </c>
      <c r="H140">
        <v>23222802</v>
      </c>
      <c r="I140">
        <v>2898800</v>
      </c>
      <c r="K140">
        <v>23222802</v>
      </c>
      <c r="L140">
        <v>2712200</v>
      </c>
      <c r="N140">
        <v>23222802</v>
      </c>
      <c r="O140">
        <v>2738600</v>
      </c>
    </row>
    <row r="141" spans="1:15" x14ac:dyDescent="0.3">
      <c r="A141" t="s">
        <v>139</v>
      </c>
      <c r="B141">
        <v>55076626</v>
      </c>
      <c r="C141">
        <v>25973500</v>
      </c>
      <c r="E141">
        <v>55076626</v>
      </c>
      <c r="F141">
        <v>25037600</v>
      </c>
      <c r="H141">
        <v>55076626</v>
      </c>
      <c r="I141">
        <v>23859100</v>
      </c>
      <c r="K141">
        <v>55076626</v>
      </c>
      <c r="L141">
        <v>22900200</v>
      </c>
      <c r="N141">
        <v>55076626</v>
      </c>
      <c r="O141">
        <v>19558600</v>
      </c>
    </row>
    <row r="142" spans="1:15" x14ac:dyDescent="0.3">
      <c r="A142" t="s">
        <v>140</v>
      </c>
      <c r="B142">
        <v>183919959</v>
      </c>
      <c r="C142">
        <v>154888400</v>
      </c>
      <c r="E142">
        <v>183919959</v>
      </c>
      <c r="F142">
        <v>153652600</v>
      </c>
      <c r="H142">
        <v>183919959</v>
      </c>
      <c r="I142">
        <v>153548400</v>
      </c>
      <c r="K142">
        <v>183919959</v>
      </c>
      <c r="L142">
        <v>155655400</v>
      </c>
      <c r="N142">
        <v>183919959</v>
      </c>
      <c r="O142">
        <v>160405700</v>
      </c>
    </row>
    <row r="143" spans="1:15" x14ac:dyDescent="0.3">
      <c r="A143" t="s">
        <v>141</v>
      </c>
      <c r="B143">
        <v>46126252</v>
      </c>
      <c r="C143">
        <v>5658000</v>
      </c>
      <c r="E143">
        <v>46126252</v>
      </c>
      <c r="F143">
        <v>5418000</v>
      </c>
      <c r="H143">
        <v>46126252</v>
      </c>
      <c r="I143">
        <v>5485000</v>
      </c>
      <c r="K143">
        <v>46126252</v>
      </c>
      <c r="L143">
        <v>5596000</v>
      </c>
      <c r="N143">
        <v>46126252</v>
      </c>
      <c r="O143">
        <v>5297000</v>
      </c>
    </row>
    <row r="144" spans="1:15" x14ac:dyDescent="0.3">
      <c r="A144" t="s">
        <v>142</v>
      </c>
      <c r="B144">
        <v>292133255</v>
      </c>
      <c r="C144">
        <v>31126400</v>
      </c>
      <c r="E144">
        <v>292133255</v>
      </c>
      <c r="F144">
        <v>30707200</v>
      </c>
      <c r="H144">
        <v>292133255</v>
      </c>
      <c r="I144">
        <v>30112000</v>
      </c>
      <c r="K144">
        <v>292133255</v>
      </c>
      <c r="L144">
        <v>29046400</v>
      </c>
      <c r="N144">
        <v>292133255</v>
      </c>
      <c r="O144">
        <v>28499200</v>
      </c>
    </row>
    <row r="145" spans="1:15" x14ac:dyDescent="0.3">
      <c r="A145" t="s">
        <v>143</v>
      </c>
      <c r="B145">
        <v>771873145</v>
      </c>
      <c r="C145">
        <v>52509600</v>
      </c>
      <c r="E145">
        <v>771873145</v>
      </c>
      <c r="F145">
        <v>54269600</v>
      </c>
      <c r="H145">
        <v>771873145</v>
      </c>
      <c r="I145">
        <v>56320000</v>
      </c>
      <c r="K145">
        <v>771873145</v>
      </c>
      <c r="L145">
        <v>58203200</v>
      </c>
      <c r="N145">
        <v>771873145</v>
      </c>
      <c r="O145">
        <v>62462400</v>
      </c>
    </row>
    <row r="146" spans="1:15" x14ac:dyDescent="0.3">
      <c r="A146" t="s">
        <v>507</v>
      </c>
      <c r="B146">
        <v>91466336</v>
      </c>
      <c r="C146">
        <v>37275600</v>
      </c>
      <c r="E146">
        <v>91466336</v>
      </c>
      <c r="F146">
        <v>34509700</v>
      </c>
      <c r="H146">
        <v>91466336</v>
      </c>
      <c r="I146">
        <v>34627400</v>
      </c>
      <c r="K146">
        <v>91466336</v>
      </c>
      <c r="L146">
        <v>34733200</v>
      </c>
      <c r="N146">
        <v>91466336</v>
      </c>
      <c r="O146">
        <v>34281400</v>
      </c>
    </row>
  </sheetData>
  <sortState xmlns:xlrd2="http://schemas.microsoft.com/office/spreadsheetml/2017/richdata2" ref="A2:C146">
    <sortCondition ref="A3"/>
  </sortState>
  <mergeCells count="5">
    <mergeCell ref="B1:C1"/>
    <mergeCell ref="E1:F1"/>
    <mergeCell ref="H1:I1"/>
    <mergeCell ref="K1:L1"/>
    <mergeCell ref="N1:O1"/>
  </mergeCells>
  <pageMargins left="0.7" right="0.7" top="0.75" bottom="0.75" header="0.3" footer="0.3"/>
  <pageSetup orientation="portrait" horizontalDpi="180" verticalDpi="18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P39"/>
  <sheetViews>
    <sheetView zoomScale="70" zoomScaleNormal="70" workbookViewId="0">
      <pane xSplit="2" ySplit="2" topLeftCell="C3" activePane="bottomRight" state="frozen"/>
      <selection activeCell="B1" sqref="B1:F1"/>
      <selection pane="topRight" activeCell="B1" sqref="B1:F1"/>
      <selection pane="bottomLeft" activeCell="B1" sqref="B1:F1"/>
      <selection pane="bottomRight" activeCell="G1" sqref="G1"/>
    </sheetView>
  </sheetViews>
  <sheetFormatPr defaultRowHeight="15.6" x14ac:dyDescent="0.3"/>
  <cols>
    <col min="1" max="1" width="3.6640625" style="1" customWidth="1"/>
    <col min="2" max="2" width="11.33203125" customWidth="1"/>
    <col min="3" max="3" width="17" bestFit="1" customWidth="1"/>
    <col min="4" max="4" width="17.6640625" bestFit="1" customWidth="1"/>
    <col min="5" max="5" width="16.6640625" bestFit="1" customWidth="1"/>
    <col min="6" max="6" width="17.44140625" bestFit="1" customWidth="1"/>
    <col min="7" max="7" width="21.109375" bestFit="1" customWidth="1"/>
    <col min="8" max="8" width="20.88671875" bestFit="1" customWidth="1"/>
    <col min="9" max="9" width="21.88671875" bestFit="1" customWidth="1"/>
    <col min="10" max="10" width="21.5546875" bestFit="1" customWidth="1"/>
    <col min="11" max="11" width="20.88671875" bestFit="1" customWidth="1"/>
    <col min="12" max="12" width="20.5546875" bestFit="1" customWidth="1"/>
    <col min="13" max="13" width="21.5546875" bestFit="1" customWidth="1"/>
    <col min="14" max="14" width="21.109375" bestFit="1" customWidth="1"/>
    <col min="15" max="15" width="19" bestFit="1" customWidth="1"/>
    <col min="16" max="16" width="19.5546875" bestFit="1" customWidth="1"/>
  </cols>
  <sheetData>
    <row r="1" spans="1:16" x14ac:dyDescent="0.3">
      <c r="A1" s="1">
        <v>1</v>
      </c>
      <c r="B1" t="s">
        <v>631</v>
      </c>
    </row>
    <row r="2" spans="1:16" x14ac:dyDescent="0.3">
      <c r="B2" t="s">
        <v>229</v>
      </c>
      <c r="C2" t="s">
        <v>230</v>
      </c>
      <c r="D2" t="s">
        <v>231</v>
      </c>
      <c r="E2" t="s">
        <v>232</v>
      </c>
      <c r="F2" t="s">
        <v>520</v>
      </c>
      <c r="G2" t="s">
        <v>234</v>
      </c>
      <c r="H2" t="s">
        <v>235</v>
      </c>
      <c r="I2" t="s">
        <v>236</v>
      </c>
      <c r="J2" t="s">
        <v>237</v>
      </c>
      <c r="K2" t="s">
        <v>238</v>
      </c>
      <c r="L2" t="s">
        <v>239</v>
      </c>
      <c r="M2" t="s">
        <v>240</v>
      </c>
      <c r="N2" t="s">
        <v>241</v>
      </c>
      <c r="O2" t="s">
        <v>521</v>
      </c>
      <c r="P2" t="s">
        <v>243</v>
      </c>
    </row>
    <row r="3" spans="1:16" x14ac:dyDescent="0.3">
      <c r="B3" t="s">
        <v>244</v>
      </c>
      <c r="C3">
        <v>460518</v>
      </c>
      <c r="D3">
        <v>446883</v>
      </c>
      <c r="E3">
        <v>538125</v>
      </c>
      <c r="F3">
        <v>541054</v>
      </c>
      <c r="G3">
        <v>3299007</v>
      </c>
      <c r="H3">
        <v>3075517</v>
      </c>
      <c r="I3">
        <v>3286886</v>
      </c>
      <c r="J3">
        <v>3101135</v>
      </c>
      <c r="K3">
        <v>360749</v>
      </c>
      <c r="L3">
        <v>186567</v>
      </c>
      <c r="M3">
        <v>349379</v>
      </c>
      <c r="N3">
        <v>196514</v>
      </c>
      <c r="O3">
        <v>7920483</v>
      </c>
      <c r="P3">
        <v>7921851</v>
      </c>
    </row>
    <row r="4" spans="1:16" x14ac:dyDescent="0.3">
      <c r="B4" t="s">
        <v>245</v>
      </c>
      <c r="C4">
        <v>851</v>
      </c>
      <c r="D4">
        <v>690</v>
      </c>
      <c r="E4">
        <v>112051</v>
      </c>
      <c r="F4">
        <v>113595</v>
      </c>
      <c r="G4">
        <v>0</v>
      </c>
      <c r="H4">
        <v>0</v>
      </c>
      <c r="I4">
        <v>0</v>
      </c>
      <c r="J4">
        <v>201</v>
      </c>
      <c r="K4">
        <v>0</v>
      </c>
      <c r="L4">
        <v>0</v>
      </c>
      <c r="M4">
        <v>0</v>
      </c>
      <c r="N4">
        <v>0</v>
      </c>
      <c r="O4">
        <v>112902</v>
      </c>
      <c r="P4">
        <v>114486</v>
      </c>
    </row>
    <row r="5" spans="1:16" x14ac:dyDescent="0.3">
      <c r="B5" t="s">
        <v>246</v>
      </c>
      <c r="C5">
        <v>133262</v>
      </c>
      <c r="D5">
        <v>150716</v>
      </c>
      <c r="E5">
        <v>510784</v>
      </c>
      <c r="F5">
        <v>521159</v>
      </c>
      <c r="G5">
        <v>1481275</v>
      </c>
      <c r="H5">
        <v>1377663</v>
      </c>
      <c r="I5">
        <v>1477458</v>
      </c>
      <c r="J5">
        <v>1354813</v>
      </c>
      <c r="K5">
        <v>50737</v>
      </c>
      <c r="L5">
        <v>29749</v>
      </c>
      <c r="M5">
        <v>50352</v>
      </c>
      <c r="N5">
        <v>28454</v>
      </c>
      <c r="O5">
        <v>3583470</v>
      </c>
      <c r="P5">
        <v>3582952</v>
      </c>
    </row>
    <row r="6" spans="1:16" x14ac:dyDescent="0.3">
      <c r="B6" t="s">
        <v>247</v>
      </c>
      <c r="C6">
        <v>212089</v>
      </c>
      <c r="D6">
        <v>208431</v>
      </c>
      <c r="E6">
        <v>338096</v>
      </c>
      <c r="F6">
        <v>323248</v>
      </c>
      <c r="G6">
        <v>2550584</v>
      </c>
      <c r="H6">
        <v>2224688</v>
      </c>
      <c r="I6">
        <v>2566522</v>
      </c>
      <c r="J6">
        <v>2221719</v>
      </c>
      <c r="K6">
        <v>312639</v>
      </c>
      <c r="L6">
        <v>203068</v>
      </c>
      <c r="M6">
        <v>324394</v>
      </c>
      <c r="N6">
        <v>194416</v>
      </c>
      <c r="O6">
        <v>5841164</v>
      </c>
      <c r="P6">
        <v>5838730</v>
      </c>
    </row>
    <row r="7" spans="1:16" x14ac:dyDescent="0.3">
      <c r="B7" t="s">
        <v>522</v>
      </c>
      <c r="C7">
        <v>806720</v>
      </c>
      <c r="D7">
        <v>806720</v>
      </c>
      <c r="E7">
        <v>1499056</v>
      </c>
      <c r="F7">
        <v>1499056</v>
      </c>
      <c r="G7">
        <v>7330866</v>
      </c>
      <c r="H7">
        <v>6677868</v>
      </c>
      <c r="I7">
        <v>7330866</v>
      </c>
      <c r="J7">
        <v>6677868</v>
      </c>
      <c r="K7">
        <v>724125</v>
      </c>
      <c r="L7">
        <v>419384</v>
      </c>
      <c r="M7">
        <v>724125</v>
      </c>
      <c r="N7">
        <v>419384</v>
      </c>
      <c r="O7">
        <v>17458019</v>
      </c>
      <c r="P7">
        <v>17458019</v>
      </c>
    </row>
    <row r="9" spans="1:16" x14ac:dyDescent="0.3">
      <c r="A9" s="1">
        <v>2</v>
      </c>
      <c r="B9" t="s">
        <v>629</v>
      </c>
    </row>
    <row r="10" spans="1:16" x14ac:dyDescent="0.3">
      <c r="B10" t="s">
        <v>229</v>
      </c>
      <c r="C10" t="s">
        <v>230</v>
      </c>
      <c r="D10" t="s">
        <v>231</v>
      </c>
      <c r="E10" t="s">
        <v>232</v>
      </c>
      <c r="F10" t="s">
        <v>520</v>
      </c>
      <c r="G10" t="s">
        <v>234</v>
      </c>
      <c r="H10" t="s">
        <v>235</v>
      </c>
      <c r="I10" t="s">
        <v>236</v>
      </c>
      <c r="J10" t="s">
        <v>237</v>
      </c>
      <c r="K10" t="s">
        <v>238</v>
      </c>
      <c r="L10" t="s">
        <v>239</v>
      </c>
      <c r="M10" t="s">
        <v>240</v>
      </c>
      <c r="N10" t="s">
        <v>241</v>
      </c>
      <c r="O10" t="s">
        <v>521</v>
      </c>
      <c r="P10" t="s">
        <v>243</v>
      </c>
    </row>
    <row r="11" spans="1:16" x14ac:dyDescent="0.3">
      <c r="B11" t="s">
        <v>244</v>
      </c>
      <c r="C11">
        <v>336046</v>
      </c>
      <c r="D11">
        <v>323548</v>
      </c>
      <c r="E11">
        <v>434265</v>
      </c>
      <c r="F11">
        <v>455805</v>
      </c>
      <c r="G11">
        <v>14735248</v>
      </c>
      <c r="H11">
        <v>11139946</v>
      </c>
      <c r="I11">
        <v>14738488</v>
      </c>
      <c r="J11">
        <v>11163691</v>
      </c>
      <c r="K11">
        <v>317715</v>
      </c>
      <c r="L11">
        <v>150313</v>
      </c>
      <c r="M11">
        <v>313786</v>
      </c>
      <c r="N11">
        <v>148792</v>
      </c>
      <c r="O11">
        <v>27113533</v>
      </c>
      <c r="P11">
        <v>27144110</v>
      </c>
    </row>
    <row r="12" spans="1:16" x14ac:dyDescent="0.3">
      <c r="B12" t="s">
        <v>245</v>
      </c>
      <c r="C12">
        <v>0</v>
      </c>
      <c r="D12">
        <v>788</v>
      </c>
      <c r="E12">
        <v>57596</v>
      </c>
      <c r="F12">
        <v>48266</v>
      </c>
      <c r="G12">
        <v>0</v>
      </c>
      <c r="H12">
        <v>0</v>
      </c>
      <c r="I12">
        <v>0</v>
      </c>
      <c r="J12">
        <v>924</v>
      </c>
      <c r="K12">
        <v>0</v>
      </c>
      <c r="L12">
        <v>0</v>
      </c>
      <c r="M12">
        <v>0</v>
      </c>
      <c r="N12">
        <v>0</v>
      </c>
      <c r="O12">
        <v>57596</v>
      </c>
      <c r="P12">
        <v>49978</v>
      </c>
    </row>
    <row r="13" spans="1:16" x14ac:dyDescent="0.3">
      <c r="B13" t="s">
        <v>246</v>
      </c>
      <c r="C13">
        <v>98825</v>
      </c>
      <c r="D13">
        <v>107932</v>
      </c>
      <c r="E13">
        <v>313828</v>
      </c>
      <c r="F13">
        <v>299571</v>
      </c>
      <c r="G13">
        <v>3548843</v>
      </c>
      <c r="H13">
        <v>3606968</v>
      </c>
      <c r="I13">
        <v>3545794</v>
      </c>
      <c r="J13">
        <v>3581894</v>
      </c>
      <c r="K13">
        <v>40134</v>
      </c>
      <c r="L13">
        <v>28005</v>
      </c>
      <c r="M13">
        <v>40848</v>
      </c>
      <c r="N13">
        <v>28309</v>
      </c>
      <c r="O13">
        <v>7636603</v>
      </c>
      <c r="P13">
        <v>7604348</v>
      </c>
    </row>
    <row r="14" spans="1:16" x14ac:dyDescent="0.3">
      <c r="B14" t="s">
        <v>247</v>
      </c>
      <c r="C14">
        <v>143717</v>
      </c>
      <c r="D14">
        <v>146320</v>
      </c>
      <c r="E14">
        <v>260700</v>
      </c>
      <c r="F14">
        <v>262747</v>
      </c>
      <c r="G14">
        <v>8615664</v>
      </c>
      <c r="H14">
        <v>8014070</v>
      </c>
      <c r="I14">
        <v>8615473</v>
      </c>
      <c r="J14">
        <v>8014475</v>
      </c>
      <c r="K14">
        <v>279227</v>
      </c>
      <c r="L14">
        <v>176376</v>
      </c>
      <c r="M14">
        <v>282442</v>
      </c>
      <c r="N14">
        <v>177593</v>
      </c>
      <c r="O14">
        <v>17489754</v>
      </c>
      <c r="P14">
        <v>17499050</v>
      </c>
    </row>
    <row r="15" spans="1:16" x14ac:dyDescent="0.3">
      <c r="B15" t="s">
        <v>522</v>
      </c>
      <c r="C15">
        <v>578588</v>
      </c>
      <c r="D15">
        <v>578588</v>
      </c>
      <c r="E15">
        <v>1066389</v>
      </c>
      <c r="F15">
        <v>1066389</v>
      </c>
      <c r="G15">
        <v>26899755</v>
      </c>
      <c r="H15">
        <v>22760984</v>
      </c>
      <c r="I15">
        <v>26899755</v>
      </c>
      <c r="J15">
        <v>22760984</v>
      </c>
      <c r="K15">
        <v>637076</v>
      </c>
      <c r="L15">
        <v>354694</v>
      </c>
      <c r="M15">
        <v>637076</v>
      </c>
      <c r="N15">
        <v>354694</v>
      </c>
      <c r="O15">
        <v>52297486</v>
      </c>
      <c r="P15">
        <v>52297486</v>
      </c>
    </row>
    <row r="17" spans="1:16" x14ac:dyDescent="0.3">
      <c r="A17" s="1">
        <v>3</v>
      </c>
      <c r="B17" t="s">
        <v>627</v>
      </c>
    </row>
    <row r="18" spans="1:16" x14ac:dyDescent="0.3">
      <c r="B18" t="s">
        <v>229</v>
      </c>
      <c r="C18" t="s">
        <v>230</v>
      </c>
      <c r="D18" t="s">
        <v>231</v>
      </c>
      <c r="E18" t="s">
        <v>232</v>
      </c>
      <c r="F18" t="s">
        <v>520</v>
      </c>
      <c r="G18" t="s">
        <v>234</v>
      </c>
      <c r="H18" t="s">
        <v>235</v>
      </c>
      <c r="I18" t="s">
        <v>236</v>
      </c>
      <c r="J18" t="s">
        <v>237</v>
      </c>
      <c r="K18" t="s">
        <v>238</v>
      </c>
      <c r="L18" t="s">
        <v>239</v>
      </c>
      <c r="M18" t="s">
        <v>240</v>
      </c>
      <c r="N18" t="s">
        <v>241</v>
      </c>
      <c r="O18" t="s">
        <v>521</v>
      </c>
      <c r="P18" t="s">
        <v>243</v>
      </c>
    </row>
    <row r="19" spans="1:16" x14ac:dyDescent="0.3">
      <c r="B19" t="s">
        <v>244</v>
      </c>
      <c r="C19">
        <v>375040</v>
      </c>
      <c r="D19">
        <v>382451</v>
      </c>
      <c r="E19">
        <v>456283</v>
      </c>
      <c r="F19">
        <v>436531</v>
      </c>
      <c r="G19">
        <v>5223110</v>
      </c>
      <c r="H19">
        <v>4559956</v>
      </c>
      <c r="I19">
        <v>5222395</v>
      </c>
      <c r="J19">
        <v>4515044</v>
      </c>
      <c r="K19">
        <v>325969</v>
      </c>
      <c r="L19">
        <v>173983</v>
      </c>
      <c r="M19">
        <v>334789</v>
      </c>
      <c r="N19">
        <v>169601</v>
      </c>
      <c r="O19">
        <v>11114341</v>
      </c>
      <c r="P19">
        <v>11060811</v>
      </c>
    </row>
    <row r="20" spans="1:16" x14ac:dyDescent="0.3">
      <c r="B20" t="s">
        <v>245</v>
      </c>
      <c r="C20">
        <v>242</v>
      </c>
      <c r="D20">
        <v>2000</v>
      </c>
      <c r="E20">
        <v>23808</v>
      </c>
      <c r="F20">
        <v>48719</v>
      </c>
      <c r="G20">
        <v>0</v>
      </c>
      <c r="H20">
        <v>0</v>
      </c>
      <c r="I20">
        <v>0</v>
      </c>
      <c r="J20">
        <v>981</v>
      </c>
      <c r="K20">
        <v>0</v>
      </c>
      <c r="L20">
        <v>0</v>
      </c>
      <c r="M20">
        <v>959</v>
      </c>
      <c r="N20">
        <v>0</v>
      </c>
      <c r="O20">
        <v>24050</v>
      </c>
      <c r="P20">
        <v>52659</v>
      </c>
    </row>
    <row r="21" spans="1:16" x14ac:dyDescent="0.3">
      <c r="B21" t="s">
        <v>246</v>
      </c>
      <c r="C21">
        <v>132334</v>
      </c>
      <c r="D21">
        <v>129166</v>
      </c>
      <c r="E21">
        <v>295981</v>
      </c>
      <c r="F21">
        <v>288931</v>
      </c>
      <c r="G21">
        <v>2398620</v>
      </c>
      <c r="H21">
        <v>2242821</v>
      </c>
      <c r="I21">
        <v>2397239</v>
      </c>
      <c r="J21">
        <v>2249625</v>
      </c>
      <c r="K21">
        <v>41808</v>
      </c>
      <c r="L21">
        <v>26062</v>
      </c>
      <c r="M21">
        <v>39898</v>
      </c>
      <c r="N21">
        <v>26388</v>
      </c>
      <c r="O21">
        <v>5137626</v>
      </c>
      <c r="P21">
        <v>5131247</v>
      </c>
    </row>
    <row r="22" spans="1:16" x14ac:dyDescent="0.3">
      <c r="B22" t="s">
        <v>247</v>
      </c>
      <c r="C22">
        <v>177238</v>
      </c>
      <c r="D22">
        <v>171237</v>
      </c>
      <c r="E22">
        <v>256496</v>
      </c>
      <c r="F22">
        <v>258387</v>
      </c>
      <c r="G22">
        <v>4504054</v>
      </c>
      <c r="H22">
        <v>3993181</v>
      </c>
      <c r="I22">
        <v>4506150</v>
      </c>
      <c r="J22">
        <v>4030308</v>
      </c>
      <c r="K22">
        <v>305766</v>
      </c>
      <c r="L22">
        <v>193262</v>
      </c>
      <c r="M22">
        <v>297897</v>
      </c>
      <c r="N22">
        <v>197318</v>
      </c>
      <c r="O22">
        <v>9429997</v>
      </c>
      <c r="P22">
        <v>9461297</v>
      </c>
    </row>
    <row r="23" spans="1:16" x14ac:dyDescent="0.3">
      <c r="B23" t="s">
        <v>522</v>
      </c>
      <c r="C23">
        <v>684854</v>
      </c>
      <c r="D23">
        <v>684854</v>
      </c>
      <c r="E23">
        <v>1032568</v>
      </c>
      <c r="F23">
        <v>1032568</v>
      </c>
      <c r="G23">
        <v>12125784</v>
      </c>
      <c r="H23">
        <v>10795958</v>
      </c>
      <c r="I23">
        <v>12125784</v>
      </c>
      <c r="J23">
        <v>10795958</v>
      </c>
      <c r="K23">
        <v>673543</v>
      </c>
      <c r="L23">
        <v>393307</v>
      </c>
      <c r="M23">
        <v>673543</v>
      </c>
      <c r="N23">
        <v>393307</v>
      </c>
      <c r="O23">
        <v>25706014</v>
      </c>
      <c r="P23">
        <v>25706014</v>
      </c>
    </row>
    <row r="25" spans="1:16" x14ac:dyDescent="0.3">
      <c r="A25" s="1">
        <v>4</v>
      </c>
      <c r="B25" t="s">
        <v>625</v>
      </c>
    </row>
    <row r="26" spans="1:16" x14ac:dyDescent="0.3">
      <c r="B26" t="s">
        <v>229</v>
      </c>
      <c r="C26" t="s">
        <v>230</v>
      </c>
      <c r="D26" t="s">
        <v>231</v>
      </c>
      <c r="E26" t="s">
        <v>232</v>
      </c>
      <c r="F26" t="s">
        <v>520</v>
      </c>
      <c r="G26" t="s">
        <v>234</v>
      </c>
      <c r="H26" t="s">
        <v>235</v>
      </c>
      <c r="I26" t="s">
        <v>236</v>
      </c>
      <c r="J26" t="s">
        <v>237</v>
      </c>
      <c r="K26" t="s">
        <v>238</v>
      </c>
      <c r="L26" t="s">
        <v>239</v>
      </c>
      <c r="M26" t="s">
        <v>240</v>
      </c>
      <c r="N26" t="s">
        <v>241</v>
      </c>
      <c r="O26" t="s">
        <v>521</v>
      </c>
      <c r="P26" t="s">
        <v>243</v>
      </c>
    </row>
    <row r="27" spans="1:16" x14ac:dyDescent="0.3">
      <c r="B27" t="s">
        <v>244</v>
      </c>
      <c r="C27">
        <v>420178</v>
      </c>
      <c r="D27">
        <v>440312</v>
      </c>
      <c r="E27">
        <v>429099</v>
      </c>
      <c r="F27">
        <v>447855</v>
      </c>
      <c r="G27">
        <v>4413990</v>
      </c>
      <c r="H27">
        <v>4134659</v>
      </c>
      <c r="I27">
        <v>4458214</v>
      </c>
      <c r="J27">
        <v>4097908</v>
      </c>
      <c r="K27">
        <v>313803</v>
      </c>
      <c r="L27">
        <v>174449</v>
      </c>
      <c r="M27">
        <v>322985</v>
      </c>
      <c r="N27">
        <v>162481</v>
      </c>
      <c r="O27">
        <v>9886178</v>
      </c>
      <c r="P27">
        <v>9929755</v>
      </c>
    </row>
    <row r="28" spans="1:16" x14ac:dyDescent="0.3">
      <c r="B28" t="s">
        <v>245</v>
      </c>
      <c r="C28">
        <v>0</v>
      </c>
      <c r="D28">
        <v>5195</v>
      </c>
      <c r="E28">
        <v>14396</v>
      </c>
      <c r="F28">
        <v>25964</v>
      </c>
      <c r="G28">
        <v>0</v>
      </c>
      <c r="H28">
        <v>3625</v>
      </c>
      <c r="I28">
        <v>0</v>
      </c>
      <c r="J28">
        <v>850</v>
      </c>
      <c r="K28">
        <v>0</v>
      </c>
      <c r="L28">
        <v>0</v>
      </c>
      <c r="M28">
        <v>0</v>
      </c>
      <c r="N28">
        <v>0</v>
      </c>
      <c r="O28">
        <v>18021</v>
      </c>
      <c r="P28">
        <v>32009</v>
      </c>
    </row>
    <row r="29" spans="1:16" x14ac:dyDescent="0.3">
      <c r="B29" t="s">
        <v>246</v>
      </c>
      <c r="C29">
        <v>186006</v>
      </c>
      <c r="D29">
        <v>145525</v>
      </c>
      <c r="E29">
        <v>331876</v>
      </c>
      <c r="F29">
        <v>293372</v>
      </c>
      <c r="G29">
        <v>2216247</v>
      </c>
      <c r="H29">
        <v>2044961</v>
      </c>
      <c r="I29">
        <v>2191580</v>
      </c>
      <c r="J29">
        <v>2056468</v>
      </c>
      <c r="K29">
        <v>44777</v>
      </c>
      <c r="L29">
        <v>25971</v>
      </c>
      <c r="M29">
        <v>44183</v>
      </c>
      <c r="N29">
        <v>25957</v>
      </c>
      <c r="O29">
        <v>4849838</v>
      </c>
      <c r="P29">
        <v>4757085</v>
      </c>
    </row>
    <row r="30" spans="1:16" x14ac:dyDescent="0.3">
      <c r="B30" t="s">
        <v>247</v>
      </c>
      <c r="C30">
        <v>190137</v>
      </c>
      <c r="D30">
        <v>205289</v>
      </c>
      <c r="E30">
        <v>244975</v>
      </c>
      <c r="F30">
        <v>253155</v>
      </c>
      <c r="G30">
        <v>3701778</v>
      </c>
      <c r="H30">
        <v>3077575</v>
      </c>
      <c r="I30">
        <v>3682221</v>
      </c>
      <c r="J30">
        <v>3105594</v>
      </c>
      <c r="K30">
        <v>279693</v>
      </c>
      <c r="L30">
        <v>173159</v>
      </c>
      <c r="M30">
        <v>271105</v>
      </c>
      <c r="N30">
        <v>185141</v>
      </c>
      <c r="O30">
        <v>7667317</v>
      </c>
      <c r="P30">
        <v>7702505</v>
      </c>
    </row>
    <row r="31" spans="1:16" x14ac:dyDescent="0.3">
      <c r="B31" t="s">
        <v>522</v>
      </c>
      <c r="C31">
        <v>796321</v>
      </c>
      <c r="D31">
        <v>796321</v>
      </c>
      <c r="E31">
        <v>1020346</v>
      </c>
      <c r="F31">
        <v>1020346</v>
      </c>
      <c r="G31">
        <v>10332015</v>
      </c>
      <c r="H31">
        <v>9260820</v>
      </c>
      <c r="I31">
        <v>10332015</v>
      </c>
      <c r="J31">
        <v>9260820</v>
      </c>
      <c r="K31">
        <v>638273</v>
      </c>
      <c r="L31">
        <v>373579</v>
      </c>
      <c r="M31">
        <v>638273</v>
      </c>
      <c r="N31">
        <v>373579</v>
      </c>
      <c r="O31">
        <v>22421354</v>
      </c>
      <c r="P31">
        <v>22421354</v>
      </c>
    </row>
    <row r="33" spans="1:16" x14ac:dyDescent="0.3">
      <c r="A33" s="1">
        <v>5</v>
      </c>
      <c r="B33" t="s">
        <v>623</v>
      </c>
    </row>
    <row r="34" spans="1:16" x14ac:dyDescent="0.3">
      <c r="B34" t="s">
        <v>229</v>
      </c>
      <c r="C34" t="s">
        <v>230</v>
      </c>
      <c r="D34" t="s">
        <v>231</v>
      </c>
      <c r="E34" t="s">
        <v>232</v>
      </c>
      <c r="F34" t="s">
        <v>520</v>
      </c>
      <c r="G34" t="s">
        <v>234</v>
      </c>
      <c r="H34" t="s">
        <v>235</v>
      </c>
      <c r="I34" t="s">
        <v>236</v>
      </c>
      <c r="J34" t="s">
        <v>237</v>
      </c>
      <c r="K34" t="s">
        <v>238</v>
      </c>
      <c r="L34" t="s">
        <v>239</v>
      </c>
      <c r="M34" t="s">
        <v>240</v>
      </c>
      <c r="N34" t="s">
        <v>241</v>
      </c>
      <c r="O34" t="s">
        <v>521</v>
      </c>
      <c r="P34" t="s">
        <v>243</v>
      </c>
    </row>
    <row r="35" spans="1:16" x14ac:dyDescent="0.3">
      <c r="B35" t="s">
        <v>244</v>
      </c>
      <c r="C35">
        <v>414987</v>
      </c>
      <c r="D35">
        <v>402033</v>
      </c>
      <c r="E35">
        <v>444652</v>
      </c>
      <c r="F35">
        <v>445704</v>
      </c>
      <c r="G35">
        <v>3452267</v>
      </c>
      <c r="H35">
        <v>3364058</v>
      </c>
      <c r="I35">
        <v>3360393</v>
      </c>
      <c r="J35">
        <v>3363004</v>
      </c>
      <c r="K35">
        <v>340255</v>
      </c>
      <c r="L35">
        <v>179401</v>
      </c>
      <c r="M35">
        <v>315734</v>
      </c>
      <c r="N35">
        <v>183853</v>
      </c>
      <c r="O35">
        <v>8195620</v>
      </c>
      <c r="P35">
        <v>8070721</v>
      </c>
    </row>
    <row r="36" spans="1:16" x14ac:dyDescent="0.3">
      <c r="B36" t="s">
        <v>245</v>
      </c>
      <c r="C36">
        <v>1846</v>
      </c>
      <c r="D36">
        <v>2885</v>
      </c>
      <c r="E36">
        <v>29043</v>
      </c>
      <c r="F36">
        <v>24128</v>
      </c>
      <c r="G36">
        <v>0</v>
      </c>
      <c r="H36">
        <v>4298</v>
      </c>
      <c r="I36">
        <v>1431</v>
      </c>
      <c r="J36">
        <v>3196</v>
      </c>
      <c r="K36">
        <v>0</v>
      </c>
      <c r="L36">
        <v>0</v>
      </c>
      <c r="M36">
        <v>0</v>
      </c>
      <c r="N36">
        <v>0</v>
      </c>
      <c r="O36">
        <v>35187</v>
      </c>
      <c r="P36">
        <v>31640</v>
      </c>
    </row>
    <row r="37" spans="1:16" x14ac:dyDescent="0.3">
      <c r="B37" t="s">
        <v>246</v>
      </c>
      <c r="C37">
        <v>138767</v>
      </c>
      <c r="D37">
        <v>155763</v>
      </c>
      <c r="E37">
        <v>340293</v>
      </c>
      <c r="F37">
        <v>363636</v>
      </c>
      <c r="G37">
        <v>1535530</v>
      </c>
      <c r="H37">
        <v>1536481</v>
      </c>
      <c r="I37">
        <v>1546065</v>
      </c>
      <c r="J37">
        <v>1536127</v>
      </c>
      <c r="K37">
        <v>61534</v>
      </c>
      <c r="L37">
        <v>36994</v>
      </c>
      <c r="M37">
        <v>63788</v>
      </c>
      <c r="N37">
        <v>38576</v>
      </c>
      <c r="O37">
        <v>3649599</v>
      </c>
      <c r="P37">
        <v>3703955</v>
      </c>
    </row>
    <row r="38" spans="1:16" x14ac:dyDescent="0.3">
      <c r="B38" t="s">
        <v>247</v>
      </c>
      <c r="C38">
        <v>202944</v>
      </c>
      <c r="D38">
        <v>197863</v>
      </c>
      <c r="E38">
        <v>270432</v>
      </c>
      <c r="F38">
        <v>250952</v>
      </c>
      <c r="G38">
        <v>2922014</v>
      </c>
      <c r="H38">
        <v>2466265</v>
      </c>
      <c r="I38">
        <v>3001922</v>
      </c>
      <c r="J38">
        <v>2468775</v>
      </c>
      <c r="K38">
        <v>267063</v>
      </c>
      <c r="L38">
        <v>180293</v>
      </c>
      <c r="M38">
        <v>289330</v>
      </c>
      <c r="N38">
        <v>174259</v>
      </c>
      <c r="O38">
        <v>6309011</v>
      </c>
      <c r="P38">
        <v>6383101</v>
      </c>
    </row>
    <row r="39" spans="1:16" x14ac:dyDescent="0.3">
      <c r="B39" t="s">
        <v>522</v>
      </c>
      <c r="C39">
        <v>758544</v>
      </c>
      <c r="D39">
        <v>758544</v>
      </c>
      <c r="E39">
        <v>1084420</v>
      </c>
      <c r="F39">
        <v>1084420</v>
      </c>
      <c r="G39">
        <v>7909811</v>
      </c>
      <c r="H39">
        <v>7371102</v>
      </c>
      <c r="I39">
        <v>7909811</v>
      </c>
      <c r="J39">
        <v>7371102</v>
      </c>
      <c r="K39">
        <v>668852</v>
      </c>
      <c r="L39">
        <v>396688</v>
      </c>
      <c r="M39">
        <v>668852</v>
      </c>
      <c r="N39">
        <v>396688</v>
      </c>
      <c r="O39">
        <v>18189417</v>
      </c>
      <c r="P39">
        <v>18189417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>
    <tabColor rgb="FFFF0000"/>
  </sheetPr>
  <dimension ref="A1:IV215"/>
  <sheetViews>
    <sheetView zoomScale="80" zoomScaleNormal="80" workbookViewId="0">
      <pane xSplit="6" ySplit="2" topLeftCell="HR3" activePane="bottomRight" state="frozen"/>
      <selection activeCell="B1" sqref="B1"/>
      <selection pane="topRight" activeCell="B1" sqref="B1"/>
      <selection pane="bottomLeft" activeCell="B1" sqref="B1"/>
      <selection pane="bottomRight"/>
    </sheetView>
  </sheetViews>
  <sheetFormatPr defaultRowHeight="14.4" x14ac:dyDescent="0.3"/>
  <cols>
    <col min="1" max="1" width="14.109375" customWidth="1"/>
    <col min="2" max="2" width="9.33203125" customWidth="1"/>
    <col min="3" max="3" width="8.44140625" customWidth="1"/>
    <col min="4" max="4" width="8.5546875" customWidth="1"/>
    <col min="5" max="5" width="9.44140625" customWidth="1"/>
    <col min="6" max="6" width="9.6640625" customWidth="1"/>
    <col min="7" max="10" width="5.33203125" customWidth="1"/>
    <col min="11" max="11" width="8" customWidth="1"/>
    <col min="12" max="14" width="8.109375" customWidth="1"/>
    <col min="15" max="15" width="6.6640625" customWidth="1"/>
    <col min="16" max="16" width="6.5546875" customWidth="1"/>
    <col min="17" max="17" width="6.6640625" customWidth="1"/>
    <col min="49" max="52" width="9.109375" customWidth="1"/>
    <col min="53" max="53" width="9" customWidth="1"/>
    <col min="54" max="61" width="9.109375" customWidth="1"/>
    <col min="62" max="62" width="10.33203125" customWidth="1"/>
    <col min="63" max="65" width="9.109375" customWidth="1"/>
    <col min="82" max="82" width="9.88671875" bestFit="1" customWidth="1"/>
    <col min="131" max="131" width="9.109375" customWidth="1"/>
    <col min="194" max="194" width="10.109375" customWidth="1"/>
    <col min="195" max="195" width="10.5546875" customWidth="1"/>
    <col min="226" max="226" width="11.33203125" customWidth="1"/>
    <col min="227" max="227" width="12" customWidth="1"/>
    <col min="228" max="228" width="10.33203125" customWidth="1"/>
    <col min="229" max="229" width="9.44140625" customWidth="1"/>
    <col min="230" max="230" width="10" customWidth="1"/>
    <col min="231" max="231" width="2.88671875" customWidth="1"/>
    <col min="232" max="232" width="12.44140625" customWidth="1"/>
    <col min="233" max="233" width="10.6640625" customWidth="1"/>
    <col min="234" max="234" width="10.88671875" customWidth="1"/>
    <col min="235" max="235" width="9.5546875" customWidth="1"/>
    <col min="236" max="236" width="2.88671875" customWidth="1"/>
    <col min="237" max="237" width="12" customWidth="1"/>
    <col min="238" max="238" width="10.88671875" customWidth="1"/>
    <col min="239" max="239" width="10.109375" customWidth="1"/>
    <col min="240" max="240" width="10.33203125" customWidth="1"/>
    <col min="241" max="241" width="3" customWidth="1"/>
    <col min="242" max="243" width="10.109375" customWidth="1"/>
    <col min="245" max="245" width="10.33203125" customWidth="1"/>
    <col min="246" max="246" width="2.6640625" customWidth="1"/>
    <col min="251" max="251" width="3.33203125" customWidth="1"/>
    <col min="256" max="256" width="3" customWidth="1"/>
  </cols>
  <sheetData>
    <row r="1" spans="1:256" s="1" customFormat="1" ht="15.6" x14ac:dyDescent="0.3">
      <c r="B1" s="87" t="s">
        <v>230</v>
      </c>
      <c r="C1" s="87"/>
      <c r="D1" s="87"/>
      <c r="E1" s="87"/>
      <c r="F1" s="87"/>
      <c r="K1" s="87" t="s">
        <v>248</v>
      </c>
      <c r="L1" s="87"/>
      <c r="M1" s="87"/>
      <c r="N1" s="87"/>
      <c r="R1" s="87" t="s">
        <v>231</v>
      </c>
      <c r="S1" s="87"/>
      <c r="T1" s="87"/>
      <c r="U1" s="87"/>
      <c r="V1" s="87"/>
      <c r="AA1" s="87" t="s">
        <v>249</v>
      </c>
      <c r="AB1" s="87"/>
      <c r="AC1" s="87"/>
      <c r="AD1" s="87"/>
      <c r="AH1" s="87" t="s">
        <v>232</v>
      </c>
      <c r="AI1" s="87"/>
      <c r="AJ1" s="87"/>
      <c r="AK1" s="87"/>
      <c r="AL1" s="87"/>
      <c r="AQ1" s="87" t="s">
        <v>250</v>
      </c>
      <c r="AR1" s="87"/>
      <c r="AS1" s="87"/>
      <c r="AT1" s="87"/>
      <c r="AX1" s="87" t="s">
        <v>233</v>
      </c>
      <c r="AY1" s="87"/>
      <c r="AZ1" s="87"/>
      <c r="BA1" s="87"/>
      <c r="BB1" s="87"/>
      <c r="BG1" s="87" t="s">
        <v>251</v>
      </c>
      <c r="BH1" s="87"/>
      <c r="BI1" s="87"/>
      <c r="BJ1" s="87"/>
      <c r="BN1" s="87" t="s">
        <v>234</v>
      </c>
      <c r="BO1" s="87"/>
      <c r="BP1" s="87"/>
      <c r="BQ1" s="87"/>
      <c r="BR1" s="87"/>
      <c r="BW1" s="87" t="s">
        <v>252</v>
      </c>
      <c r="BX1" s="87"/>
      <c r="BY1" s="87"/>
      <c r="BZ1" s="87"/>
      <c r="CD1" s="87" t="s">
        <v>235</v>
      </c>
      <c r="CE1" s="87"/>
      <c r="CF1" s="87"/>
      <c r="CG1" s="87"/>
      <c r="CH1" s="87"/>
      <c r="CM1" s="87" t="s">
        <v>253</v>
      </c>
      <c r="CN1" s="87"/>
      <c r="CO1" s="87"/>
      <c r="CP1" s="87"/>
      <c r="CQ1" s="4"/>
      <c r="CR1" s="4"/>
      <c r="CS1" s="4"/>
      <c r="CT1" s="87" t="s">
        <v>236</v>
      </c>
      <c r="CU1" s="87"/>
      <c r="CV1" s="87"/>
      <c r="CW1" s="87"/>
      <c r="CX1" s="87"/>
      <c r="DC1" s="87" t="s">
        <v>254</v>
      </c>
      <c r="DD1" s="87"/>
      <c r="DE1" s="87"/>
      <c r="DF1" s="87"/>
      <c r="DJ1" s="87" t="s">
        <v>237</v>
      </c>
      <c r="DK1" s="87"/>
      <c r="DL1" s="87"/>
      <c r="DM1" s="87"/>
      <c r="DN1" s="87"/>
      <c r="DS1" s="87" t="s">
        <v>255</v>
      </c>
      <c r="DT1" s="87"/>
      <c r="DU1" s="87"/>
      <c r="DV1" s="87"/>
      <c r="DZ1" s="87" t="s">
        <v>238</v>
      </c>
      <c r="EA1" s="87"/>
      <c r="EB1" s="87"/>
      <c r="EC1" s="87"/>
      <c r="ED1" s="87"/>
      <c r="EI1" s="87" t="s">
        <v>256</v>
      </c>
      <c r="EJ1" s="87"/>
      <c r="EK1" s="87"/>
      <c r="EL1" s="87"/>
      <c r="EP1" s="87" t="s">
        <v>239</v>
      </c>
      <c r="EQ1" s="87"/>
      <c r="ER1" s="87"/>
      <c r="ES1" s="87"/>
      <c r="ET1" s="87"/>
      <c r="EY1" s="87" t="s">
        <v>257</v>
      </c>
      <c r="EZ1" s="87"/>
      <c r="FA1" s="87"/>
      <c r="FB1" s="87"/>
      <c r="FF1" s="87" t="s">
        <v>240</v>
      </c>
      <c r="FG1" s="87"/>
      <c r="FH1" s="87"/>
      <c r="FI1" s="87"/>
      <c r="FJ1" s="87"/>
      <c r="FO1" s="87" t="s">
        <v>258</v>
      </c>
      <c r="FP1" s="87"/>
      <c r="FQ1" s="87"/>
      <c r="FR1" s="87"/>
      <c r="FV1" s="87" t="s">
        <v>241</v>
      </c>
      <c r="FW1" s="87"/>
      <c r="FX1" s="87"/>
      <c r="FY1" s="87"/>
      <c r="FZ1" s="87"/>
      <c r="GE1" s="87" t="s">
        <v>259</v>
      </c>
      <c r="GF1" s="87"/>
      <c r="GG1" s="87"/>
      <c r="GH1" s="87"/>
      <c r="GL1" s="87" t="s">
        <v>242</v>
      </c>
      <c r="GM1" s="87"/>
      <c r="GN1" s="87"/>
      <c r="GO1" s="87"/>
      <c r="GP1" s="87"/>
      <c r="GU1" s="87" t="s">
        <v>260</v>
      </c>
      <c r="GV1" s="87"/>
      <c r="GW1" s="87"/>
      <c r="GX1" s="87"/>
      <c r="HB1" s="87" t="s">
        <v>243</v>
      </c>
      <c r="HC1" s="87"/>
      <c r="HD1" s="87"/>
      <c r="HE1" s="87"/>
      <c r="HF1" s="87"/>
      <c r="HK1" s="87" t="s">
        <v>261</v>
      </c>
      <c r="HL1" s="87"/>
      <c r="HM1" s="87"/>
      <c r="HN1" s="87"/>
      <c r="HS1" s="87" t="s">
        <v>262</v>
      </c>
      <c r="HT1" s="87"/>
      <c r="HU1" s="87"/>
      <c r="HV1" s="87"/>
      <c r="HW1" s="87"/>
      <c r="HX1" s="87" t="s">
        <v>263</v>
      </c>
      <c r="HY1" s="87"/>
      <c r="HZ1" s="87"/>
      <c r="IA1" s="87"/>
      <c r="IB1" s="87"/>
      <c r="IC1" s="87" t="s">
        <v>264</v>
      </c>
      <c r="ID1" s="87"/>
      <c r="IE1" s="87"/>
      <c r="IF1" s="87"/>
      <c r="IG1" s="87"/>
      <c r="IH1" s="87" t="s">
        <v>265</v>
      </c>
      <c r="II1" s="87"/>
      <c r="IJ1" s="87"/>
      <c r="IK1" s="87"/>
      <c r="IL1" s="87"/>
      <c r="IM1" s="87" t="s">
        <v>266</v>
      </c>
      <c r="IN1" s="87"/>
      <c r="IO1" s="87"/>
      <c r="IP1" s="87"/>
      <c r="IQ1" s="87"/>
      <c r="IR1" s="87" t="s">
        <v>267</v>
      </c>
      <c r="IS1" s="87"/>
      <c r="IT1" s="87"/>
      <c r="IU1" s="87"/>
      <c r="IV1" s="87"/>
    </row>
    <row r="2" spans="1:256" s="2" customFormat="1" x14ac:dyDescent="0.3">
      <c r="A2" s="2" t="s">
        <v>229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1</v>
      </c>
      <c r="H2" s="2" t="s">
        <v>2</v>
      </c>
      <c r="I2" s="2" t="s">
        <v>3</v>
      </c>
      <c r="J2" s="2" t="s">
        <v>149</v>
      </c>
      <c r="K2" s="2" t="s">
        <v>4</v>
      </c>
      <c r="L2" s="2" t="s">
        <v>5</v>
      </c>
      <c r="M2" s="2" t="s">
        <v>6</v>
      </c>
      <c r="N2" s="2" t="s">
        <v>151</v>
      </c>
      <c r="O2" s="2" t="s">
        <v>1</v>
      </c>
      <c r="P2" s="2" t="s">
        <v>2</v>
      </c>
      <c r="Q2" s="2" t="s">
        <v>3</v>
      </c>
      <c r="R2" s="2" t="s">
        <v>1</v>
      </c>
      <c r="S2" s="2" t="s">
        <v>2</v>
      </c>
      <c r="T2" s="2" t="s">
        <v>3</v>
      </c>
      <c r="U2" s="2" t="s">
        <v>149</v>
      </c>
      <c r="V2" s="2" t="s">
        <v>150</v>
      </c>
      <c r="W2" s="2" t="s">
        <v>1</v>
      </c>
      <c r="X2" s="2" t="s">
        <v>2</v>
      </c>
      <c r="Y2" s="2" t="s">
        <v>3</v>
      </c>
      <c r="Z2" s="2" t="s">
        <v>149</v>
      </c>
      <c r="AA2" s="2" t="s">
        <v>154</v>
      </c>
      <c r="AB2" s="2" t="s">
        <v>155</v>
      </c>
      <c r="AC2" s="2" t="s">
        <v>156</v>
      </c>
      <c r="AD2" s="2" t="s">
        <v>157</v>
      </c>
      <c r="AE2" s="2" t="s">
        <v>1</v>
      </c>
      <c r="AF2" s="2" t="s">
        <v>2</v>
      </c>
      <c r="AG2" s="2" t="s">
        <v>3</v>
      </c>
      <c r="AH2" s="2" t="s">
        <v>1</v>
      </c>
      <c r="AI2" s="2" t="s">
        <v>2</v>
      </c>
      <c r="AJ2" s="2" t="s">
        <v>3</v>
      </c>
      <c r="AK2" s="2" t="s">
        <v>149</v>
      </c>
      <c r="AL2" s="2" t="s">
        <v>150</v>
      </c>
      <c r="AM2" s="2" t="s">
        <v>1</v>
      </c>
      <c r="AN2" s="2" t="s">
        <v>2</v>
      </c>
      <c r="AO2" s="2" t="s">
        <v>3</v>
      </c>
      <c r="AP2" s="2" t="s">
        <v>149</v>
      </c>
      <c r="AQ2" s="2" t="s">
        <v>268</v>
      </c>
      <c r="AR2" s="2" t="s">
        <v>269</v>
      </c>
      <c r="AS2" s="2" t="s">
        <v>270</v>
      </c>
      <c r="AT2" s="2" t="s">
        <v>271</v>
      </c>
      <c r="AU2" s="2" t="s">
        <v>1</v>
      </c>
      <c r="AV2" s="2" t="s">
        <v>2</v>
      </c>
      <c r="AW2" s="2" t="s">
        <v>3</v>
      </c>
      <c r="AX2" s="2" t="s">
        <v>1</v>
      </c>
      <c r="AY2" s="2" t="s">
        <v>2</v>
      </c>
      <c r="AZ2" s="2" t="s">
        <v>3</v>
      </c>
      <c r="BA2" s="2" t="s">
        <v>149</v>
      </c>
      <c r="BB2" s="2" t="s">
        <v>150</v>
      </c>
      <c r="BC2" s="2" t="s">
        <v>1</v>
      </c>
      <c r="BD2" s="2" t="s">
        <v>2</v>
      </c>
      <c r="BE2" s="2" t="s">
        <v>3</v>
      </c>
      <c r="BF2" s="2" t="s">
        <v>149</v>
      </c>
      <c r="BG2" s="2" t="s">
        <v>154</v>
      </c>
      <c r="BH2" s="2" t="s">
        <v>155</v>
      </c>
      <c r="BI2" s="2" t="s">
        <v>156</v>
      </c>
      <c r="BJ2" s="2" t="s">
        <v>157</v>
      </c>
      <c r="BK2" s="2" t="s">
        <v>1</v>
      </c>
      <c r="BL2" s="2" t="s">
        <v>2</v>
      </c>
      <c r="BM2" s="2" t="s">
        <v>3</v>
      </c>
      <c r="BN2" s="2" t="s">
        <v>1</v>
      </c>
      <c r="BO2" s="2" t="s">
        <v>2</v>
      </c>
      <c r="BP2" s="2" t="s">
        <v>3</v>
      </c>
      <c r="BQ2" s="2" t="s">
        <v>149</v>
      </c>
      <c r="BR2" s="2" t="s">
        <v>150</v>
      </c>
      <c r="BS2" s="2" t="s">
        <v>1</v>
      </c>
      <c r="BT2" s="2" t="s">
        <v>2</v>
      </c>
      <c r="BU2" s="2" t="s">
        <v>3</v>
      </c>
      <c r="BV2" s="2" t="s">
        <v>149</v>
      </c>
      <c r="BW2" s="2" t="s">
        <v>220</v>
      </c>
      <c r="BX2" s="2" t="s">
        <v>221</v>
      </c>
      <c r="BY2" s="2" t="s">
        <v>222</v>
      </c>
      <c r="BZ2" s="2" t="s">
        <v>223</v>
      </c>
      <c r="CA2" s="2" t="s">
        <v>1</v>
      </c>
      <c r="CB2" s="2" t="s">
        <v>2</v>
      </c>
      <c r="CC2" s="2" t="s">
        <v>3</v>
      </c>
      <c r="CD2" s="2" t="s">
        <v>1</v>
      </c>
      <c r="CE2" s="2" t="s">
        <v>2</v>
      </c>
      <c r="CF2" s="2" t="s">
        <v>3</v>
      </c>
      <c r="CG2" s="2" t="s">
        <v>149</v>
      </c>
      <c r="CH2" s="2" t="s">
        <v>150</v>
      </c>
      <c r="CI2" s="2" t="s">
        <v>1</v>
      </c>
      <c r="CJ2" s="2" t="s">
        <v>2</v>
      </c>
      <c r="CK2" s="2" t="s">
        <v>3</v>
      </c>
      <c r="CL2" s="2" t="s">
        <v>149</v>
      </c>
      <c r="CM2" s="2" t="s">
        <v>220</v>
      </c>
      <c r="CN2" s="2" t="s">
        <v>221</v>
      </c>
      <c r="CO2" s="2" t="s">
        <v>222</v>
      </c>
      <c r="CP2" s="2" t="s">
        <v>223</v>
      </c>
      <c r="CQ2" s="2" t="s">
        <v>1</v>
      </c>
      <c r="CR2" s="2" t="s">
        <v>2</v>
      </c>
      <c r="CS2" s="2" t="s">
        <v>3</v>
      </c>
      <c r="CT2" s="2" t="s">
        <v>1</v>
      </c>
      <c r="CU2" s="2" t="s">
        <v>2</v>
      </c>
      <c r="CV2" s="2" t="s">
        <v>3</v>
      </c>
      <c r="CW2" s="2" t="s">
        <v>149</v>
      </c>
      <c r="CX2" s="2" t="s">
        <v>150</v>
      </c>
      <c r="CY2" s="2" t="s">
        <v>1</v>
      </c>
      <c r="CZ2" s="2" t="s">
        <v>2</v>
      </c>
      <c r="DA2" s="2" t="s">
        <v>3</v>
      </c>
      <c r="DB2" s="2" t="s">
        <v>149</v>
      </c>
      <c r="DC2" s="2" t="s">
        <v>4</v>
      </c>
      <c r="DD2" s="2" t="s">
        <v>5</v>
      </c>
      <c r="DE2" s="2" t="s">
        <v>6</v>
      </c>
      <c r="DF2" s="2" t="s">
        <v>151</v>
      </c>
      <c r="DG2" s="2" t="s">
        <v>1</v>
      </c>
      <c r="DH2" s="2" t="s">
        <v>2</v>
      </c>
      <c r="DI2" s="2" t="s">
        <v>3</v>
      </c>
      <c r="DJ2" s="2" t="s">
        <v>1</v>
      </c>
      <c r="DK2" s="2" t="s">
        <v>2</v>
      </c>
      <c r="DL2" s="2" t="s">
        <v>3</v>
      </c>
      <c r="DM2" s="2" t="s">
        <v>149</v>
      </c>
      <c r="DN2" s="2" t="s">
        <v>150</v>
      </c>
      <c r="DO2" s="2" t="s">
        <v>1</v>
      </c>
      <c r="DP2" s="2" t="s">
        <v>2</v>
      </c>
      <c r="DQ2" s="2" t="s">
        <v>3</v>
      </c>
      <c r="DR2" s="2" t="s">
        <v>149</v>
      </c>
      <c r="DS2" s="2" t="s">
        <v>4</v>
      </c>
      <c r="DT2" s="2" t="s">
        <v>5</v>
      </c>
      <c r="DU2" s="2" t="s">
        <v>6</v>
      </c>
      <c r="DV2" s="2" t="s">
        <v>151</v>
      </c>
      <c r="DW2" s="2" t="s">
        <v>1</v>
      </c>
      <c r="DX2" s="2" t="s">
        <v>2</v>
      </c>
      <c r="DY2" s="2" t="s">
        <v>3</v>
      </c>
      <c r="DZ2" s="2" t="s">
        <v>1</v>
      </c>
      <c r="EA2" s="2" t="s">
        <v>2</v>
      </c>
      <c r="EB2" s="2" t="s">
        <v>3</v>
      </c>
      <c r="EC2" s="2" t="s">
        <v>149</v>
      </c>
      <c r="ED2" s="2" t="s">
        <v>150</v>
      </c>
      <c r="EE2" s="2" t="s">
        <v>1</v>
      </c>
      <c r="EF2" s="2" t="s">
        <v>2</v>
      </c>
      <c r="EG2" s="2" t="s">
        <v>3</v>
      </c>
      <c r="EH2" s="2" t="s">
        <v>149</v>
      </c>
      <c r="EI2" s="2" t="s">
        <v>154</v>
      </c>
      <c r="EJ2" s="2" t="s">
        <v>155</v>
      </c>
      <c r="EK2" s="2" t="s">
        <v>156</v>
      </c>
      <c r="EL2" s="2" t="s">
        <v>157</v>
      </c>
      <c r="EM2" s="2" t="s">
        <v>1</v>
      </c>
      <c r="EN2" s="2" t="s">
        <v>2</v>
      </c>
      <c r="EO2" s="2" t="s">
        <v>3</v>
      </c>
      <c r="EP2" s="2" t="s">
        <v>1</v>
      </c>
      <c r="EQ2" s="2" t="s">
        <v>2</v>
      </c>
      <c r="ER2" s="2" t="s">
        <v>3</v>
      </c>
      <c r="ES2" s="2" t="s">
        <v>149</v>
      </c>
      <c r="ET2" s="2" t="s">
        <v>150</v>
      </c>
      <c r="EU2" s="2" t="s">
        <v>1</v>
      </c>
      <c r="EV2" s="2" t="s">
        <v>2</v>
      </c>
      <c r="EW2" s="2" t="s">
        <v>3</v>
      </c>
      <c r="EX2" s="2" t="s">
        <v>149</v>
      </c>
      <c r="EY2" s="2" t="s">
        <v>154</v>
      </c>
      <c r="EZ2" s="2" t="s">
        <v>155</v>
      </c>
      <c r="FA2" s="2" t="s">
        <v>156</v>
      </c>
      <c r="FB2" s="2" t="s">
        <v>157</v>
      </c>
      <c r="FC2" s="2" t="s">
        <v>1</v>
      </c>
      <c r="FD2" s="2" t="s">
        <v>2</v>
      </c>
      <c r="FE2" s="2" t="s">
        <v>3</v>
      </c>
      <c r="FF2" s="2" t="s">
        <v>1</v>
      </c>
      <c r="FG2" s="2" t="s">
        <v>2</v>
      </c>
      <c r="FH2" s="2" t="s">
        <v>3</v>
      </c>
      <c r="FI2" s="2" t="s">
        <v>149</v>
      </c>
      <c r="FJ2" s="2" t="s">
        <v>150</v>
      </c>
      <c r="FK2" s="2" t="s">
        <v>1</v>
      </c>
      <c r="FL2" s="2" t="s">
        <v>2</v>
      </c>
      <c r="FM2" s="2" t="s">
        <v>3</v>
      </c>
      <c r="FN2" s="2" t="s">
        <v>149</v>
      </c>
      <c r="FO2" s="2" t="s">
        <v>154</v>
      </c>
      <c r="FP2" s="2" t="s">
        <v>155</v>
      </c>
      <c r="FQ2" s="2" t="s">
        <v>156</v>
      </c>
      <c r="FR2" s="2" t="s">
        <v>157</v>
      </c>
      <c r="FS2" s="2" t="s">
        <v>1</v>
      </c>
      <c r="FT2" s="2" t="s">
        <v>2</v>
      </c>
      <c r="FU2" s="2" t="s">
        <v>3</v>
      </c>
      <c r="FV2" s="2" t="s">
        <v>1</v>
      </c>
      <c r="FW2" s="2" t="s">
        <v>2</v>
      </c>
      <c r="FX2" s="2" t="s">
        <v>3</v>
      </c>
      <c r="FY2" s="2" t="s">
        <v>149</v>
      </c>
      <c r="FZ2" s="2" t="s">
        <v>150</v>
      </c>
      <c r="GA2" s="2" t="s">
        <v>1</v>
      </c>
      <c r="GB2" s="2" t="s">
        <v>2</v>
      </c>
      <c r="GC2" s="2" t="s">
        <v>3</v>
      </c>
      <c r="GD2" s="2" t="s">
        <v>149</v>
      </c>
      <c r="GE2" s="2" t="s">
        <v>154</v>
      </c>
      <c r="GF2" s="2" t="s">
        <v>155</v>
      </c>
      <c r="GG2" s="2" t="s">
        <v>156</v>
      </c>
      <c r="GH2" s="2" t="s">
        <v>157</v>
      </c>
      <c r="GI2" s="2" t="s">
        <v>1</v>
      </c>
      <c r="GJ2" s="2" t="s">
        <v>2</v>
      </c>
      <c r="GK2" s="2" t="s">
        <v>3</v>
      </c>
      <c r="GL2" s="2" t="s">
        <v>1</v>
      </c>
      <c r="GM2" s="2" t="s">
        <v>2</v>
      </c>
      <c r="GN2" s="2" t="s">
        <v>3</v>
      </c>
      <c r="GO2" s="2" t="s">
        <v>149</v>
      </c>
      <c r="GP2" s="2" t="s">
        <v>150</v>
      </c>
      <c r="GQ2" s="2" t="s">
        <v>1</v>
      </c>
      <c r="GR2" s="2" t="s">
        <v>2</v>
      </c>
      <c r="GS2" s="2" t="s">
        <v>3</v>
      </c>
      <c r="GT2" s="2" t="s">
        <v>149</v>
      </c>
      <c r="GU2" s="2" t="s">
        <v>154</v>
      </c>
      <c r="GV2" s="2" t="s">
        <v>155</v>
      </c>
      <c r="GW2" s="2" t="s">
        <v>156</v>
      </c>
      <c r="GX2" s="2" t="s">
        <v>157</v>
      </c>
      <c r="GY2" s="2" t="s">
        <v>1</v>
      </c>
      <c r="GZ2" s="2" t="s">
        <v>2</v>
      </c>
      <c r="HA2" s="2" t="s">
        <v>3</v>
      </c>
      <c r="HB2" s="2" t="s">
        <v>1</v>
      </c>
      <c r="HC2" s="2" t="s">
        <v>2</v>
      </c>
      <c r="HD2" s="2" t="s">
        <v>3</v>
      </c>
      <c r="HE2" s="2" t="s">
        <v>149</v>
      </c>
      <c r="HF2" s="2" t="s">
        <v>150</v>
      </c>
      <c r="HG2" s="2" t="s">
        <v>1</v>
      </c>
      <c r="HH2" s="2" t="s">
        <v>2</v>
      </c>
      <c r="HI2" s="2" t="s">
        <v>3</v>
      </c>
      <c r="HJ2" s="2" t="s">
        <v>149</v>
      </c>
      <c r="HK2" s="2" t="s">
        <v>154</v>
      </c>
      <c r="HL2" s="2" t="s">
        <v>155</v>
      </c>
      <c r="HM2" s="2" t="s">
        <v>156</v>
      </c>
      <c r="HN2" s="2" t="s">
        <v>157</v>
      </c>
      <c r="HO2" s="2" t="s">
        <v>1</v>
      </c>
      <c r="HP2" s="2" t="s">
        <v>2</v>
      </c>
      <c r="HQ2" s="2" t="s">
        <v>3</v>
      </c>
      <c r="HS2" s="2" t="s">
        <v>1</v>
      </c>
      <c r="HT2" s="2" t="s">
        <v>2</v>
      </c>
      <c r="HU2" s="2" t="s">
        <v>3</v>
      </c>
      <c r="HV2" s="2" t="s">
        <v>149</v>
      </c>
      <c r="HX2" s="2" t="s">
        <v>1</v>
      </c>
      <c r="HY2" s="2" t="s">
        <v>2</v>
      </c>
      <c r="HZ2" s="2" t="s">
        <v>3</v>
      </c>
      <c r="IA2" s="2" t="s">
        <v>149</v>
      </c>
      <c r="IC2" s="2" t="s">
        <v>1</v>
      </c>
      <c r="ID2" s="2" t="s">
        <v>2</v>
      </c>
      <c r="IE2" s="2" t="s">
        <v>3</v>
      </c>
      <c r="IF2" s="2" t="s">
        <v>149</v>
      </c>
      <c r="IH2" s="2" t="s">
        <v>1</v>
      </c>
      <c r="II2" s="2" t="s">
        <v>2</v>
      </c>
      <c r="IJ2" s="2" t="s">
        <v>3</v>
      </c>
      <c r="IK2" s="2" t="s">
        <v>149</v>
      </c>
      <c r="IM2" s="2" t="s">
        <v>1</v>
      </c>
      <c r="IN2" s="2" t="s">
        <v>2</v>
      </c>
      <c r="IO2" s="2" t="s">
        <v>3</v>
      </c>
      <c r="IP2" s="2" t="s">
        <v>149</v>
      </c>
      <c r="IR2" s="2" t="s">
        <v>1</v>
      </c>
      <c r="IS2" s="2" t="s">
        <v>2</v>
      </c>
      <c r="IT2" s="2" t="s">
        <v>3</v>
      </c>
      <c r="IU2" s="2" t="s">
        <v>149</v>
      </c>
    </row>
    <row r="3" spans="1:256" x14ac:dyDescent="0.3">
      <c r="A3" t="s">
        <v>244</v>
      </c>
      <c r="B3" s="148">
        <f>'FII DII Vol Data'!C3</f>
        <v>460518</v>
      </c>
      <c r="C3" s="148">
        <f>'FII DII Vol Data'!C11</f>
        <v>336046</v>
      </c>
      <c r="D3" s="148">
        <f>'FII DII Vol Data'!C19</f>
        <v>375040</v>
      </c>
      <c r="E3" s="148">
        <f>'FII DII Vol Data'!C27</f>
        <v>420178</v>
      </c>
      <c r="F3" s="148">
        <f>'FII DII Vol Data'!C35</f>
        <v>414987</v>
      </c>
      <c r="G3" s="137" t="str">
        <f t="shared" ref="G3:J6" si="0">IF(B3&gt;=C3,"Y","N")</f>
        <v>Y</v>
      </c>
      <c r="H3" s="137" t="str">
        <f t="shared" si="0"/>
        <v>N</v>
      </c>
      <c r="I3" s="137" t="str">
        <f t="shared" si="0"/>
        <v>N</v>
      </c>
      <c r="J3" s="137" t="str">
        <f t="shared" si="0"/>
        <v>Y</v>
      </c>
      <c r="K3" s="139">
        <f t="shared" ref="K3:N6" si="1">(B3-C3)/C3*100</f>
        <v>37.040167119977625</v>
      </c>
      <c r="L3" s="139">
        <f t="shared" si="1"/>
        <v>-10.3972909556314</v>
      </c>
      <c r="M3" s="139">
        <f t="shared" si="1"/>
        <v>-10.742590045171333</v>
      </c>
      <c r="N3" s="139">
        <f t="shared" si="1"/>
        <v>1.2508825577668699</v>
      </c>
      <c r="O3" s="137" t="str">
        <f t="shared" ref="O3:Q6" si="2">IF(K3&gt;=L3,"Y","N")</f>
        <v>Y</v>
      </c>
      <c r="P3" s="137" t="str">
        <f t="shared" si="2"/>
        <v>Y</v>
      </c>
      <c r="Q3" s="137" t="str">
        <f t="shared" si="2"/>
        <v>N</v>
      </c>
      <c r="R3" s="148">
        <f>'FII DII Vol Data'!D3</f>
        <v>446883</v>
      </c>
      <c r="S3" s="148">
        <f>'FII DII Vol Data'!D11</f>
        <v>323548</v>
      </c>
      <c r="T3" s="148">
        <f>'FII DII Vol Data'!D19</f>
        <v>382451</v>
      </c>
      <c r="U3" s="148">
        <f>'FII DII Vol Data'!D27</f>
        <v>440312</v>
      </c>
      <c r="V3" s="148">
        <f>'FII DII Vol Data'!D35</f>
        <v>402033</v>
      </c>
      <c r="W3" s="137" t="str">
        <f t="shared" ref="W3:Z6" si="3">IF(R3&gt;=S3,"Y","N")</f>
        <v>Y</v>
      </c>
      <c r="X3" s="137" t="str">
        <f t="shared" si="3"/>
        <v>N</v>
      </c>
      <c r="Y3" s="137" t="str">
        <f t="shared" si="3"/>
        <v>N</v>
      </c>
      <c r="Z3" s="137" t="str">
        <f t="shared" si="3"/>
        <v>Y</v>
      </c>
      <c r="AA3" s="139">
        <f t="shared" ref="AA3:AD6" si="4">(R3-S3)/S3*100</f>
        <v>38.119537132048414</v>
      </c>
      <c r="AB3" s="139">
        <f t="shared" si="4"/>
        <v>-15.401450120407581</v>
      </c>
      <c r="AC3" s="139">
        <f t="shared" si="4"/>
        <v>-13.140909173495158</v>
      </c>
      <c r="AD3" s="139">
        <f t="shared" si="4"/>
        <v>9.5213576994923308</v>
      </c>
      <c r="AE3" s="137" t="str">
        <f t="shared" ref="AE3:AG6" si="5">IF(AA3&gt;=AB3,"Y","N")</f>
        <v>Y</v>
      </c>
      <c r="AF3" s="137" t="str">
        <f t="shared" si="5"/>
        <v>N</v>
      </c>
      <c r="AG3" s="137" t="str">
        <f t="shared" si="5"/>
        <v>N</v>
      </c>
      <c r="AH3" s="137">
        <f>'FII DII Vol Data'!E3</f>
        <v>538125</v>
      </c>
      <c r="AI3" s="137">
        <f>'FII DII Vol Data'!E11</f>
        <v>434265</v>
      </c>
      <c r="AJ3" s="137">
        <f>'FII DII Vol Data'!E19</f>
        <v>456283</v>
      </c>
      <c r="AK3" s="137">
        <f>'FII DII Vol Data'!E27</f>
        <v>429099</v>
      </c>
      <c r="AL3" s="137">
        <f>'FII DII Vol Data'!E35</f>
        <v>444652</v>
      </c>
      <c r="AM3" s="137" t="str">
        <f t="shared" ref="AM3:AP6" si="6">IF(AH3&gt;=AI3,"Y","N")</f>
        <v>Y</v>
      </c>
      <c r="AN3" s="137" t="str">
        <f t="shared" si="6"/>
        <v>N</v>
      </c>
      <c r="AO3" s="137" t="str">
        <f t="shared" si="6"/>
        <v>Y</v>
      </c>
      <c r="AP3" s="137" t="str">
        <f t="shared" si="6"/>
        <v>N</v>
      </c>
      <c r="AQ3" s="139">
        <f t="shared" ref="AQ3:AT6" si="7">(AH3-AI3)/AI3*100</f>
        <v>23.916272322199578</v>
      </c>
      <c r="AR3" s="139">
        <f t="shared" si="7"/>
        <v>-4.8255139902209807</v>
      </c>
      <c r="AS3" s="139">
        <f t="shared" si="7"/>
        <v>6.3351347824161799</v>
      </c>
      <c r="AT3" s="139">
        <f t="shared" si="7"/>
        <v>-3.4977915313548573</v>
      </c>
      <c r="AU3" s="137" t="str">
        <f t="shared" ref="AU3:AW6" si="8">IF(AQ3&gt;=AR3,"Y","N")</f>
        <v>Y</v>
      </c>
      <c r="AV3" s="137" t="str">
        <f t="shared" si="8"/>
        <v>N</v>
      </c>
      <c r="AW3" s="137" t="str">
        <f t="shared" si="8"/>
        <v>Y</v>
      </c>
      <c r="AX3" s="137">
        <f>'FII DII Vol Data'!F3</f>
        <v>541054</v>
      </c>
      <c r="AY3" s="137">
        <f>'FII DII Vol Data'!F11</f>
        <v>455805</v>
      </c>
      <c r="AZ3" s="137">
        <f>'FII DII Vol Data'!F19</f>
        <v>436531</v>
      </c>
      <c r="BA3" s="137">
        <f>'FII DII Vol Data'!F27</f>
        <v>447855</v>
      </c>
      <c r="BB3" s="137">
        <f>'FII DII Vol Data'!F35</f>
        <v>445704</v>
      </c>
      <c r="BC3" s="137" t="str">
        <f t="shared" ref="BC3:BF6" si="9">IF(AX3&gt;=AY3,"Y","N")</f>
        <v>Y</v>
      </c>
      <c r="BD3" s="137" t="str">
        <f t="shared" si="9"/>
        <v>Y</v>
      </c>
      <c r="BE3" s="137" t="str">
        <f t="shared" si="9"/>
        <v>N</v>
      </c>
      <c r="BF3" s="137" t="str">
        <f t="shared" si="9"/>
        <v>Y</v>
      </c>
      <c r="BG3" s="139">
        <f t="shared" ref="BG3:BJ6" si="10">(AX3-AY3)/AY3*100</f>
        <v>18.702954114149691</v>
      </c>
      <c r="BH3" s="139">
        <f t="shared" si="10"/>
        <v>4.415264895276624</v>
      </c>
      <c r="BI3" s="139">
        <f t="shared" si="10"/>
        <v>-2.5284969465563631</v>
      </c>
      <c r="BJ3" s="139">
        <f t="shared" si="10"/>
        <v>0.48260729093748311</v>
      </c>
      <c r="BK3" s="137" t="str">
        <f t="shared" ref="BK3:BM6" si="11">IF(BG3&gt;=BH3,"Y","N")</f>
        <v>Y</v>
      </c>
      <c r="BL3" s="137" t="str">
        <f t="shared" si="11"/>
        <v>Y</v>
      </c>
      <c r="BM3" s="137" t="str">
        <f t="shared" si="11"/>
        <v>N</v>
      </c>
      <c r="BN3" s="137">
        <f>'FII DII Vol Data'!G3</f>
        <v>3299007</v>
      </c>
      <c r="BO3" s="137">
        <f>'FII DII Vol Data'!G11</f>
        <v>14735248</v>
      </c>
      <c r="BP3" s="137">
        <f>'FII DII Vol Data'!G19</f>
        <v>5223110</v>
      </c>
      <c r="BQ3" s="137">
        <f>'FII DII Vol Data'!G27</f>
        <v>4413990</v>
      </c>
      <c r="BR3" s="137">
        <f>'FII DII Vol Data'!G35</f>
        <v>3452267</v>
      </c>
      <c r="BS3" s="137" t="str">
        <f t="shared" ref="BS3:BV6" si="12">IF(BN3&gt;=BO3,"Y","N")</f>
        <v>N</v>
      </c>
      <c r="BT3" s="137" t="str">
        <f t="shared" si="12"/>
        <v>Y</v>
      </c>
      <c r="BU3" s="137" t="str">
        <f t="shared" si="12"/>
        <v>Y</v>
      </c>
      <c r="BV3" s="137" t="str">
        <f t="shared" si="12"/>
        <v>Y</v>
      </c>
      <c r="BW3" s="139">
        <f t="shared" ref="BW3:BZ6" si="13">(BN3-BO3)/BO3*100</f>
        <v>-77.611459270994288</v>
      </c>
      <c r="BX3" s="139">
        <f t="shared" si="13"/>
        <v>182.11636362243951</v>
      </c>
      <c r="BY3" s="139">
        <f t="shared" si="13"/>
        <v>18.330807274144256</v>
      </c>
      <c r="BZ3" s="139">
        <f t="shared" si="13"/>
        <v>27.857723634933219</v>
      </c>
      <c r="CA3" s="137" t="str">
        <f t="shared" ref="CA3:CC6" si="14">IF(BW3&gt;=BX3,"Y","N")</f>
        <v>N</v>
      </c>
      <c r="CB3" s="137" t="str">
        <f t="shared" si="14"/>
        <v>Y</v>
      </c>
      <c r="CC3" s="137" t="str">
        <f t="shared" si="14"/>
        <v>N</v>
      </c>
      <c r="CD3" s="137">
        <f>'FII DII Vol Data'!H3</f>
        <v>3075517</v>
      </c>
      <c r="CE3" s="137">
        <f>'FII DII Vol Data'!H11</f>
        <v>11139946</v>
      </c>
      <c r="CF3" s="137">
        <f>'FII DII Vol Data'!H19</f>
        <v>4559956</v>
      </c>
      <c r="CG3" s="137">
        <f>'FII DII Vol Data'!H27</f>
        <v>4134659</v>
      </c>
      <c r="CH3" s="137">
        <f>'FII DII Vol Data'!H35</f>
        <v>3364058</v>
      </c>
      <c r="CI3" s="137" t="str">
        <f t="shared" ref="CI3:CL6" si="15">IF(CD3&gt;=CE3,"Y","N")</f>
        <v>N</v>
      </c>
      <c r="CJ3" s="137" t="str">
        <f t="shared" si="15"/>
        <v>Y</v>
      </c>
      <c r="CK3" s="137" t="str">
        <f t="shared" si="15"/>
        <v>Y</v>
      </c>
      <c r="CL3" s="137" t="str">
        <f t="shared" si="15"/>
        <v>Y</v>
      </c>
      <c r="CM3" s="139">
        <f t="shared" ref="CM3:CP6" si="16">(CD3-CE3)/CE3*100</f>
        <v>-72.391993641620886</v>
      </c>
      <c r="CN3" s="139">
        <f t="shared" si="16"/>
        <v>144.29941867860128</v>
      </c>
      <c r="CO3" s="139">
        <f t="shared" si="16"/>
        <v>10.286144516391799</v>
      </c>
      <c r="CP3" s="139">
        <f t="shared" si="16"/>
        <v>22.906888050087126</v>
      </c>
      <c r="CQ3" s="137" t="str">
        <f t="shared" ref="CQ3:CS6" si="17">IF(CM3&gt;=CN3,"Y","N")</f>
        <v>N</v>
      </c>
      <c r="CR3" s="137" t="str">
        <f t="shared" si="17"/>
        <v>Y</v>
      </c>
      <c r="CS3" s="137" t="str">
        <f t="shared" si="17"/>
        <v>N</v>
      </c>
      <c r="CT3" s="137">
        <f>'FII DII Vol Data'!I3</f>
        <v>3286886</v>
      </c>
      <c r="CU3" s="137">
        <f>'FII DII Vol Data'!I11</f>
        <v>14738488</v>
      </c>
      <c r="CV3" s="137">
        <f>'FII DII Vol Data'!I19</f>
        <v>5222395</v>
      </c>
      <c r="CW3" s="137">
        <f>'FII DII Vol Data'!I27</f>
        <v>4458214</v>
      </c>
      <c r="CX3" s="137">
        <f>'FII DII Vol Data'!I35</f>
        <v>3360393</v>
      </c>
      <c r="CY3" s="137" t="str">
        <f t="shared" ref="CY3:DB6" si="18">IF(CT3&gt;=CU3,"Y","N")</f>
        <v>N</v>
      </c>
      <c r="CZ3" s="137" t="str">
        <f t="shared" si="18"/>
        <v>Y</v>
      </c>
      <c r="DA3" s="137" t="str">
        <f t="shared" si="18"/>
        <v>Y</v>
      </c>
      <c r="DB3" s="137" t="str">
        <f t="shared" si="18"/>
        <v>Y</v>
      </c>
      <c r="DC3" s="139">
        <f t="shared" ref="DC3:DF6" si="19">(CT3-CU3)/CU3*100</f>
        <v>-77.69862145967754</v>
      </c>
      <c r="DD3" s="139">
        <f t="shared" si="19"/>
        <v>182.21702877702663</v>
      </c>
      <c r="DE3" s="139">
        <f t="shared" si="19"/>
        <v>17.140967212430809</v>
      </c>
      <c r="DF3" s="139">
        <f t="shared" si="19"/>
        <v>32.669422891905796</v>
      </c>
      <c r="DG3" s="137" t="str">
        <f t="shared" ref="DG3:DI6" si="20">IF(DC3&gt;=DD3,"Y","N")</f>
        <v>N</v>
      </c>
      <c r="DH3" s="137" t="str">
        <f t="shared" si="20"/>
        <v>Y</v>
      </c>
      <c r="DI3" s="137" t="str">
        <f t="shared" si="20"/>
        <v>N</v>
      </c>
      <c r="DJ3" s="137">
        <f>'FII DII Vol Data'!J3</f>
        <v>3101135</v>
      </c>
      <c r="DK3" s="137">
        <f>'FII DII Vol Data'!J11</f>
        <v>11163691</v>
      </c>
      <c r="DL3" s="137">
        <f>'FII DII Vol Data'!J19</f>
        <v>4515044</v>
      </c>
      <c r="DM3" s="137">
        <f>'FII DII Vol Data'!J27</f>
        <v>4097908</v>
      </c>
      <c r="DN3" s="137">
        <f>'FII DII Vol Data'!J35</f>
        <v>3363004</v>
      </c>
      <c r="DO3" s="137" t="str">
        <f t="shared" ref="DO3:DR6" si="21">IF(DJ3&gt;=DK3,"Y","N")</f>
        <v>N</v>
      </c>
      <c r="DP3" s="137" t="str">
        <f t="shared" si="21"/>
        <v>Y</v>
      </c>
      <c r="DQ3" s="137" t="str">
        <f t="shared" si="21"/>
        <v>Y</v>
      </c>
      <c r="DR3" s="137" t="str">
        <f t="shared" si="21"/>
        <v>Y</v>
      </c>
      <c r="DS3" s="139">
        <f t="shared" ref="DS3:DV6" si="22">(DJ3-DK3)/DK3*100</f>
        <v>-72.221239373250299</v>
      </c>
      <c r="DT3" s="139">
        <f t="shared" si="22"/>
        <v>147.2554198807365</v>
      </c>
      <c r="DU3" s="139">
        <f t="shared" si="22"/>
        <v>10.179242676995189</v>
      </c>
      <c r="DV3" s="139">
        <f t="shared" si="22"/>
        <v>21.852605587147682</v>
      </c>
      <c r="DW3" s="137" t="str">
        <f t="shared" ref="DW3:DY6" si="23">IF(DS3&gt;=DT3,"Y","N")</f>
        <v>N</v>
      </c>
      <c r="DX3" s="137" t="str">
        <f t="shared" si="23"/>
        <v>Y</v>
      </c>
      <c r="DY3" s="137" t="str">
        <f t="shared" si="23"/>
        <v>N</v>
      </c>
      <c r="DZ3" s="137">
        <f>'FII DII Vol Data'!K3</f>
        <v>360749</v>
      </c>
      <c r="EA3" s="137">
        <f>'FII DII Vol Data'!K11</f>
        <v>317715</v>
      </c>
      <c r="EB3" s="137">
        <f>'FII DII Vol Data'!K19</f>
        <v>325969</v>
      </c>
      <c r="EC3" s="137">
        <f>'FII DII Vol Data'!K27</f>
        <v>313803</v>
      </c>
      <c r="ED3" s="137">
        <f>'FII DII Vol Data'!K35</f>
        <v>340255</v>
      </c>
      <c r="EE3" s="137" t="str">
        <f t="shared" ref="EE3:EH6" si="24">IF(DZ3&gt;=EA3,"Y","N")</f>
        <v>Y</v>
      </c>
      <c r="EF3" s="137" t="str">
        <f t="shared" si="24"/>
        <v>N</v>
      </c>
      <c r="EG3" s="137" t="str">
        <f t="shared" si="24"/>
        <v>Y</v>
      </c>
      <c r="EH3" s="137" t="str">
        <f t="shared" si="24"/>
        <v>N</v>
      </c>
      <c r="EI3" s="139">
        <f t="shared" ref="EI3:EL6" si="25">(DZ3-EA3)/EA3*100</f>
        <v>13.544843649182445</v>
      </c>
      <c r="EJ3" s="139">
        <f t="shared" si="25"/>
        <v>-2.5321426270596281</v>
      </c>
      <c r="EK3" s="139">
        <f t="shared" si="25"/>
        <v>3.876954649891811</v>
      </c>
      <c r="EL3" s="139">
        <f t="shared" si="25"/>
        <v>-7.774169372970273</v>
      </c>
      <c r="EM3" s="137" t="str">
        <f t="shared" ref="EM3:EO6" si="26">IF(EI3&gt;=EJ3,"Y","N")</f>
        <v>Y</v>
      </c>
      <c r="EN3" s="137" t="str">
        <f t="shared" si="26"/>
        <v>N</v>
      </c>
      <c r="EO3" s="137" t="str">
        <f t="shared" si="26"/>
        <v>Y</v>
      </c>
      <c r="EP3" s="137">
        <f>'FII DII Vol Data'!L3</f>
        <v>186567</v>
      </c>
      <c r="EQ3" s="137">
        <f>'FII DII Vol Data'!L11</f>
        <v>150313</v>
      </c>
      <c r="ER3" s="137">
        <f>'FII DII Vol Data'!L19</f>
        <v>173983</v>
      </c>
      <c r="ES3" s="137">
        <f>'FII DII Vol Data'!L27</f>
        <v>174449</v>
      </c>
      <c r="ET3" s="137">
        <f>'FII DII Vol Data'!L35</f>
        <v>179401</v>
      </c>
      <c r="EU3" s="137" t="str">
        <f t="shared" ref="EU3:EX6" si="27">IF(EP3&gt;=EQ3,"Y","N")</f>
        <v>Y</v>
      </c>
      <c r="EV3" s="137" t="str">
        <f t="shared" si="27"/>
        <v>N</v>
      </c>
      <c r="EW3" s="137" t="str">
        <f t="shared" si="27"/>
        <v>N</v>
      </c>
      <c r="EX3" s="137" t="str">
        <f t="shared" si="27"/>
        <v>N</v>
      </c>
      <c r="EY3" s="139">
        <f t="shared" ref="EY3:FB6" si="28">(EP3-EQ3)/EQ3*100</f>
        <v>24.119005009546747</v>
      </c>
      <c r="EZ3" s="139">
        <f t="shared" si="28"/>
        <v>-13.60477747825937</v>
      </c>
      <c r="FA3" s="139">
        <f t="shared" si="28"/>
        <v>-0.26712678203944989</v>
      </c>
      <c r="FB3" s="139">
        <f t="shared" si="28"/>
        <v>-2.7602967653469044</v>
      </c>
      <c r="FC3" s="137" t="str">
        <f t="shared" ref="FC3:FE6" si="29">IF(EY3&gt;=EZ3,"Y","N")</f>
        <v>Y</v>
      </c>
      <c r="FD3" s="137" t="str">
        <f t="shared" si="29"/>
        <v>N</v>
      </c>
      <c r="FE3" s="137" t="str">
        <f t="shared" si="29"/>
        <v>Y</v>
      </c>
      <c r="FF3" s="137">
        <f>'FII DII Vol Data'!M3</f>
        <v>349379</v>
      </c>
      <c r="FG3" s="137">
        <f>'FII DII Vol Data'!M11</f>
        <v>313786</v>
      </c>
      <c r="FH3" s="137">
        <f>'FII DII Vol Data'!M19</f>
        <v>334789</v>
      </c>
      <c r="FI3" s="137">
        <f>'FII DII Vol Data'!M27</f>
        <v>322985</v>
      </c>
      <c r="FJ3" s="137">
        <f>'FII DII Vol Data'!M35</f>
        <v>315734</v>
      </c>
      <c r="FK3" s="137" t="str">
        <f t="shared" ref="FK3:FN6" si="30">IF(FF3&gt;=FG3,"Y","N")</f>
        <v>Y</v>
      </c>
      <c r="FL3" s="137" t="str">
        <f t="shared" si="30"/>
        <v>N</v>
      </c>
      <c r="FM3" s="137" t="str">
        <f t="shared" si="30"/>
        <v>Y</v>
      </c>
      <c r="FN3" s="137" t="str">
        <f t="shared" si="30"/>
        <v>Y</v>
      </c>
      <c r="FO3" s="139">
        <f t="shared" ref="FO3:FR6" si="31">(FF3-FG3)/FG3*100</f>
        <v>11.34308095326114</v>
      </c>
      <c r="FP3" s="139">
        <f t="shared" si="31"/>
        <v>-6.2735036097362817</v>
      </c>
      <c r="FQ3" s="139">
        <f t="shared" si="31"/>
        <v>3.6546588850875432</v>
      </c>
      <c r="FR3" s="139">
        <f t="shared" si="31"/>
        <v>2.2965534278854989</v>
      </c>
      <c r="FS3" s="137" t="str">
        <f t="shared" ref="FS3:FU6" si="32">IF(FO3&gt;=FP3,"Y","N")</f>
        <v>Y</v>
      </c>
      <c r="FT3" s="137" t="str">
        <f t="shared" si="32"/>
        <v>N</v>
      </c>
      <c r="FU3" s="137" t="str">
        <f t="shared" si="32"/>
        <v>Y</v>
      </c>
      <c r="FV3" s="137">
        <f>'FII DII Vol Data'!N3</f>
        <v>196514</v>
      </c>
      <c r="FW3" s="137">
        <f>'FII DII Vol Data'!N11</f>
        <v>148792</v>
      </c>
      <c r="FX3" s="137">
        <f>'FII DII Vol Data'!N19</f>
        <v>169601</v>
      </c>
      <c r="FY3" s="137">
        <f>'FII DII Vol Data'!N27</f>
        <v>162481</v>
      </c>
      <c r="FZ3" s="137">
        <f>'FII DII Vol Data'!N35</f>
        <v>183853</v>
      </c>
      <c r="GA3" s="137" t="str">
        <f t="shared" ref="GA3:GD6" si="33">IF(FV3&gt;=FW3,"Y","N")</f>
        <v>Y</v>
      </c>
      <c r="GB3" s="137" t="str">
        <f t="shared" si="33"/>
        <v>N</v>
      </c>
      <c r="GC3" s="137" t="str">
        <f t="shared" si="33"/>
        <v>Y</v>
      </c>
      <c r="GD3" s="137" t="str">
        <f t="shared" si="33"/>
        <v>N</v>
      </c>
      <c r="GE3" s="139">
        <f t="shared" ref="GE3:GH6" si="34">(FV3-FW3)/FW3*100</f>
        <v>32.072960911876983</v>
      </c>
      <c r="GF3" s="139">
        <f t="shared" si="34"/>
        <v>-12.269385204096674</v>
      </c>
      <c r="GG3" s="139">
        <f t="shared" si="34"/>
        <v>4.3820508244040841</v>
      </c>
      <c r="GH3" s="139">
        <f t="shared" si="34"/>
        <v>-11.62450435946109</v>
      </c>
      <c r="GI3" s="137" t="str">
        <f t="shared" ref="GI3:GK6" si="35">IF(GE3&gt;=GF3,"Y","N")</f>
        <v>Y</v>
      </c>
      <c r="GJ3" s="137" t="str">
        <f t="shared" si="35"/>
        <v>N</v>
      </c>
      <c r="GK3" s="137" t="str">
        <f t="shared" si="35"/>
        <v>Y</v>
      </c>
      <c r="GL3" s="137">
        <f>'FII DII Vol Data'!O3</f>
        <v>7920483</v>
      </c>
      <c r="GM3" s="137">
        <f>'FII DII Vol Data'!O11</f>
        <v>27113533</v>
      </c>
      <c r="GN3" s="137">
        <f>'FII DII Vol Data'!O19</f>
        <v>11114341</v>
      </c>
      <c r="GO3" s="137">
        <f>'FII DII Vol Data'!O27</f>
        <v>9886178</v>
      </c>
      <c r="GP3" s="137">
        <f>'FII DII Vol Data'!O35</f>
        <v>8195620</v>
      </c>
      <c r="GQ3" s="137" t="str">
        <f t="shared" ref="GQ3:GT6" si="36">IF(GL3&gt;=GM3,"Y","N")</f>
        <v>N</v>
      </c>
      <c r="GR3" s="137" t="str">
        <f t="shared" si="36"/>
        <v>Y</v>
      </c>
      <c r="GS3" s="137" t="str">
        <f t="shared" si="36"/>
        <v>Y</v>
      </c>
      <c r="GT3" s="137" t="str">
        <f t="shared" si="36"/>
        <v>Y</v>
      </c>
      <c r="GU3" s="139">
        <f t="shared" ref="GU3:GX6" si="37">(GL3-GM3)/GM3*100</f>
        <v>-70.78771327956413</v>
      </c>
      <c r="GV3" s="139">
        <f t="shared" si="37"/>
        <v>143.95088291784461</v>
      </c>
      <c r="GW3" s="139">
        <f t="shared" si="37"/>
        <v>12.423031428323464</v>
      </c>
      <c r="GX3" s="139">
        <f t="shared" si="37"/>
        <v>20.627579121530772</v>
      </c>
      <c r="GY3" s="137" t="str">
        <f t="shared" ref="GY3:HA6" si="38">IF(GU3&gt;=GV3,"Y","N")</f>
        <v>N</v>
      </c>
      <c r="GZ3" s="137" t="str">
        <f t="shared" si="38"/>
        <v>Y</v>
      </c>
      <c r="HA3" s="137" t="str">
        <f t="shared" si="38"/>
        <v>N</v>
      </c>
      <c r="HB3" s="137">
        <f>'FII DII Vol Data'!P3</f>
        <v>7921851</v>
      </c>
      <c r="HC3" s="137">
        <f>'FII DII Vol Data'!P11</f>
        <v>27144110</v>
      </c>
      <c r="HD3" s="137">
        <f>'FII DII Vol Data'!P19</f>
        <v>11060811</v>
      </c>
      <c r="HE3" s="137">
        <f>'FII DII Vol Data'!P27</f>
        <v>9929755</v>
      </c>
      <c r="HF3" s="137">
        <f>'FII DII Vol Data'!P35</f>
        <v>8070721</v>
      </c>
      <c r="HG3" s="137" t="str">
        <f t="shared" ref="HG3:HJ6" si="39">IF(HB3&gt;=HC3,"Y","N")</f>
        <v>N</v>
      </c>
      <c r="HH3" s="137" t="str">
        <f t="shared" si="39"/>
        <v>Y</v>
      </c>
      <c r="HI3" s="137" t="str">
        <f t="shared" si="39"/>
        <v>Y</v>
      </c>
      <c r="HJ3" s="137" t="str">
        <f t="shared" si="39"/>
        <v>Y</v>
      </c>
      <c r="HK3" s="139">
        <f t="shared" ref="HK3:HN6" si="40">(HB3-HC3)/HC3*100</f>
        <v>-70.815580249269544</v>
      </c>
      <c r="HL3" s="139">
        <f t="shared" si="40"/>
        <v>145.40795426302827</v>
      </c>
      <c r="HM3" s="139">
        <f t="shared" si="40"/>
        <v>11.390573080604707</v>
      </c>
      <c r="HN3" s="139">
        <f t="shared" si="40"/>
        <v>23.034298918275084</v>
      </c>
      <c r="HO3" s="137" t="str">
        <f t="shared" ref="HO3:HQ6" si="41">IF(HK3&gt;=HL3,"Y","N")</f>
        <v>N</v>
      </c>
      <c r="HP3" s="137" t="str">
        <f t="shared" si="41"/>
        <v>Y</v>
      </c>
      <c r="HQ3" s="137" t="str">
        <f t="shared" si="41"/>
        <v>N</v>
      </c>
      <c r="HR3" s="132" t="s">
        <v>272</v>
      </c>
      <c r="HS3" s="148">
        <f t="shared" ref="HS3:HV6" si="42">(B3-R3)-(C3-S3)</f>
        <v>1137</v>
      </c>
      <c r="HT3" s="148">
        <f t="shared" si="42"/>
        <v>19909</v>
      </c>
      <c r="HU3" s="148">
        <f t="shared" si="42"/>
        <v>12723</v>
      </c>
      <c r="HV3" s="148">
        <f t="shared" si="42"/>
        <v>-33088</v>
      </c>
      <c r="HW3" s="7"/>
      <c r="HX3" s="137">
        <f>(AH3-AX3)-(AI3-AY3)</f>
        <v>18611</v>
      </c>
      <c r="HY3" s="137">
        <f t="shared" ref="HY3:IA6" si="43">(AI3-AY3)-(AJ3-AZ3)</f>
        <v>-41292</v>
      </c>
      <c r="HZ3" s="137">
        <f t="shared" si="43"/>
        <v>38508</v>
      </c>
      <c r="IA3" s="137">
        <f t="shared" si="43"/>
        <v>-17704</v>
      </c>
      <c r="IC3" s="137">
        <f>(BN3-CT3)-(BO3-CU3)</f>
        <v>15361</v>
      </c>
      <c r="ID3" s="137">
        <f t="shared" ref="ID3:IF6" si="44">(BO3-CU3)-(BP3-CV3)</f>
        <v>-3955</v>
      </c>
      <c r="IE3" s="137">
        <f t="shared" si="44"/>
        <v>44939</v>
      </c>
      <c r="IF3" s="137">
        <f t="shared" si="44"/>
        <v>-136098</v>
      </c>
      <c r="IH3" s="137">
        <f>(CD3-DJ3)-(CE3-DK3)</f>
        <v>-1873</v>
      </c>
      <c r="II3" s="137">
        <f t="shared" ref="II3:IK6" si="45">(CE3-DK3)-(CF3-DL3)</f>
        <v>-68657</v>
      </c>
      <c r="IJ3" s="137">
        <f t="shared" si="45"/>
        <v>8161</v>
      </c>
      <c r="IK3" s="137">
        <f t="shared" si="45"/>
        <v>35697</v>
      </c>
      <c r="IM3" s="137">
        <f>(DZ3-FF3)-(EA3-FG3)</f>
        <v>7441</v>
      </c>
      <c r="IN3" s="137">
        <f t="shared" ref="IN3:IP6" si="46">(EA3-FG3)-(EB3-FH3)</f>
        <v>12749</v>
      </c>
      <c r="IO3" s="137">
        <f t="shared" si="46"/>
        <v>362</v>
      </c>
      <c r="IP3" s="137">
        <f t="shared" si="46"/>
        <v>-33703</v>
      </c>
      <c r="IR3" s="137">
        <f>(EP3-FV3)-(EQ3-FW3)</f>
        <v>-11468</v>
      </c>
      <c r="IS3" s="137">
        <f t="shared" ref="IS3:IU6" si="47">(EQ3-FW3)-(ER3-FX3)</f>
        <v>-2861</v>
      </c>
      <c r="IT3" s="137">
        <f t="shared" si="47"/>
        <v>-7586</v>
      </c>
      <c r="IU3" s="137">
        <f t="shared" si="47"/>
        <v>16420</v>
      </c>
    </row>
    <row r="4" spans="1:256" x14ac:dyDescent="0.3">
      <c r="A4" t="s">
        <v>245</v>
      </c>
      <c r="B4" s="148">
        <f>'FII DII Vol Data'!C4</f>
        <v>851</v>
      </c>
      <c r="C4" s="148">
        <f>'FII DII Vol Data'!C12</f>
        <v>0</v>
      </c>
      <c r="D4" s="148">
        <f>'FII DII Vol Data'!C20</f>
        <v>242</v>
      </c>
      <c r="E4" s="148">
        <f>'FII DII Vol Data'!C28</f>
        <v>0</v>
      </c>
      <c r="F4" s="148">
        <f>'FII DII Vol Data'!C36</f>
        <v>1846</v>
      </c>
      <c r="G4" s="137" t="str">
        <f t="shared" si="0"/>
        <v>Y</v>
      </c>
      <c r="H4" s="137" t="str">
        <f t="shared" si="0"/>
        <v>N</v>
      </c>
      <c r="I4" s="137" t="str">
        <f t="shared" si="0"/>
        <v>Y</v>
      </c>
      <c r="J4" s="137" t="str">
        <f t="shared" si="0"/>
        <v>N</v>
      </c>
      <c r="K4" s="139" t="e">
        <f t="shared" si="1"/>
        <v>#DIV/0!</v>
      </c>
      <c r="L4" s="139">
        <f t="shared" si="1"/>
        <v>-100</v>
      </c>
      <c r="M4" s="139" t="e">
        <f t="shared" si="1"/>
        <v>#DIV/0!</v>
      </c>
      <c r="N4" s="139">
        <f t="shared" si="1"/>
        <v>-100</v>
      </c>
      <c r="O4" s="137" t="e">
        <f t="shared" si="2"/>
        <v>#DIV/0!</v>
      </c>
      <c r="P4" s="137" t="e">
        <f t="shared" si="2"/>
        <v>#DIV/0!</v>
      </c>
      <c r="Q4" s="137" t="e">
        <f t="shared" si="2"/>
        <v>#DIV/0!</v>
      </c>
      <c r="R4" s="148">
        <f>'FII DII Vol Data'!D4</f>
        <v>690</v>
      </c>
      <c r="S4" s="148">
        <f>'FII DII Vol Data'!D12</f>
        <v>788</v>
      </c>
      <c r="T4" s="148">
        <f>'FII DII Vol Data'!D20</f>
        <v>2000</v>
      </c>
      <c r="U4" s="148">
        <f>'FII DII Vol Data'!D28</f>
        <v>5195</v>
      </c>
      <c r="V4" s="148">
        <f>'FII DII Vol Data'!D36</f>
        <v>2885</v>
      </c>
      <c r="W4" s="137" t="str">
        <f t="shared" si="3"/>
        <v>N</v>
      </c>
      <c r="X4" s="137" t="str">
        <f t="shared" si="3"/>
        <v>N</v>
      </c>
      <c r="Y4" s="137" t="str">
        <f t="shared" si="3"/>
        <v>N</v>
      </c>
      <c r="Z4" s="137" t="str">
        <f t="shared" si="3"/>
        <v>Y</v>
      </c>
      <c r="AA4" s="139">
        <f t="shared" si="4"/>
        <v>-12.436548223350254</v>
      </c>
      <c r="AB4" s="139">
        <f t="shared" si="4"/>
        <v>-60.6</v>
      </c>
      <c r="AC4" s="139">
        <f t="shared" si="4"/>
        <v>-61.501443695861404</v>
      </c>
      <c r="AD4" s="139">
        <f t="shared" si="4"/>
        <v>80.069324090121313</v>
      </c>
      <c r="AE4" s="137" t="str">
        <f t="shared" si="5"/>
        <v>Y</v>
      </c>
      <c r="AF4" s="137" t="str">
        <f t="shared" si="5"/>
        <v>Y</v>
      </c>
      <c r="AG4" s="137" t="str">
        <f t="shared" si="5"/>
        <v>N</v>
      </c>
      <c r="AH4" s="137">
        <f>'FII DII Vol Data'!E4</f>
        <v>112051</v>
      </c>
      <c r="AI4" s="137">
        <f>'FII DII Vol Data'!E12</f>
        <v>57596</v>
      </c>
      <c r="AJ4" s="137">
        <f>'FII DII Vol Data'!E20</f>
        <v>23808</v>
      </c>
      <c r="AK4" s="137">
        <f>'FII DII Vol Data'!E28</f>
        <v>14396</v>
      </c>
      <c r="AL4" s="137">
        <f>'FII DII Vol Data'!E36</f>
        <v>29043</v>
      </c>
      <c r="AM4" s="137" t="str">
        <f t="shared" si="6"/>
        <v>Y</v>
      </c>
      <c r="AN4" s="137" t="str">
        <f t="shared" si="6"/>
        <v>Y</v>
      </c>
      <c r="AO4" s="137" t="str">
        <f t="shared" si="6"/>
        <v>Y</v>
      </c>
      <c r="AP4" s="137" t="str">
        <f t="shared" si="6"/>
        <v>N</v>
      </c>
      <c r="AQ4" s="139">
        <f t="shared" si="7"/>
        <v>94.546496284464197</v>
      </c>
      <c r="AR4" s="139">
        <f t="shared" si="7"/>
        <v>141.91868279569891</v>
      </c>
      <c r="AS4" s="139">
        <f t="shared" si="7"/>
        <v>65.379272020005558</v>
      </c>
      <c r="AT4" s="139">
        <f t="shared" si="7"/>
        <v>-50.432117894156939</v>
      </c>
      <c r="AU4" s="137" t="str">
        <f t="shared" si="8"/>
        <v>N</v>
      </c>
      <c r="AV4" s="137" t="str">
        <f t="shared" si="8"/>
        <v>Y</v>
      </c>
      <c r="AW4" s="137" t="str">
        <f t="shared" si="8"/>
        <v>Y</v>
      </c>
      <c r="AX4" s="137">
        <f>'FII DII Vol Data'!F4</f>
        <v>113595</v>
      </c>
      <c r="AY4" s="137">
        <f>'FII DII Vol Data'!F12</f>
        <v>48266</v>
      </c>
      <c r="AZ4" s="137">
        <f>'FII DII Vol Data'!F20</f>
        <v>48719</v>
      </c>
      <c r="BA4" s="137">
        <f>'FII DII Vol Data'!F28</f>
        <v>25964</v>
      </c>
      <c r="BB4" s="137">
        <f>'FII DII Vol Data'!F36</f>
        <v>24128</v>
      </c>
      <c r="BC4" s="137" t="str">
        <f t="shared" si="9"/>
        <v>Y</v>
      </c>
      <c r="BD4" s="137" t="str">
        <f t="shared" si="9"/>
        <v>N</v>
      </c>
      <c r="BE4" s="137" t="str">
        <f t="shared" si="9"/>
        <v>Y</v>
      </c>
      <c r="BF4" s="137" t="str">
        <f t="shared" si="9"/>
        <v>Y</v>
      </c>
      <c r="BG4" s="139">
        <f t="shared" si="10"/>
        <v>135.35200762441471</v>
      </c>
      <c r="BH4" s="139">
        <f t="shared" si="10"/>
        <v>-0.92982204068228003</v>
      </c>
      <c r="BI4" s="139">
        <f t="shared" si="10"/>
        <v>87.640579263595754</v>
      </c>
      <c r="BJ4" s="139">
        <f t="shared" si="10"/>
        <v>7.6094164456233422</v>
      </c>
      <c r="BK4" s="137" t="str">
        <f t="shared" si="11"/>
        <v>Y</v>
      </c>
      <c r="BL4" s="137" t="str">
        <f t="shared" si="11"/>
        <v>N</v>
      </c>
      <c r="BM4" s="137" t="str">
        <f t="shared" si="11"/>
        <v>Y</v>
      </c>
      <c r="BN4" s="137">
        <f>'FII DII Vol Data'!G4</f>
        <v>0</v>
      </c>
      <c r="BO4" s="137">
        <f>'FII DII Vol Data'!G12</f>
        <v>0</v>
      </c>
      <c r="BP4" s="137">
        <f>'FII DII Vol Data'!G20</f>
        <v>0</v>
      </c>
      <c r="BQ4" s="137">
        <f>'FII DII Vol Data'!G28</f>
        <v>0</v>
      </c>
      <c r="BR4" s="137">
        <f>'FII DII Vol Data'!G36</f>
        <v>0</v>
      </c>
      <c r="BS4" s="137" t="str">
        <f t="shared" si="12"/>
        <v>Y</v>
      </c>
      <c r="BT4" s="137" t="str">
        <f t="shared" si="12"/>
        <v>Y</v>
      </c>
      <c r="BU4" s="137" t="str">
        <f t="shared" si="12"/>
        <v>Y</v>
      </c>
      <c r="BV4" s="137" t="str">
        <f t="shared" si="12"/>
        <v>Y</v>
      </c>
      <c r="BW4" s="139" t="e">
        <f t="shared" si="13"/>
        <v>#DIV/0!</v>
      </c>
      <c r="BX4" s="139" t="e">
        <f t="shared" si="13"/>
        <v>#DIV/0!</v>
      </c>
      <c r="BY4" s="139" t="e">
        <f t="shared" si="13"/>
        <v>#DIV/0!</v>
      </c>
      <c r="BZ4" s="139" t="e">
        <f t="shared" si="13"/>
        <v>#DIV/0!</v>
      </c>
      <c r="CA4" s="137" t="e">
        <f t="shared" si="14"/>
        <v>#DIV/0!</v>
      </c>
      <c r="CB4" s="137" t="e">
        <f t="shared" si="14"/>
        <v>#DIV/0!</v>
      </c>
      <c r="CC4" s="137" t="e">
        <f t="shared" si="14"/>
        <v>#DIV/0!</v>
      </c>
      <c r="CD4" s="137">
        <f>'FII DII Vol Data'!H4</f>
        <v>0</v>
      </c>
      <c r="CE4" s="137">
        <f>'FII DII Vol Data'!H12</f>
        <v>0</v>
      </c>
      <c r="CF4" s="137">
        <f>'FII DII Vol Data'!H20</f>
        <v>0</v>
      </c>
      <c r="CG4" s="137">
        <f>'FII DII Vol Data'!H28</f>
        <v>3625</v>
      </c>
      <c r="CH4" s="137">
        <f>'FII DII Vol Data'!H36</f>
        <v>4298</v>
      </c>
      <c r="CI4" s="137" t="str">
        <f t="shared" si="15"/>
        <v>Y</v>
      </c>
      <c r="CJ4" s="137" t="str">
        <f t="shared" si="15"/>
        <v>Y</v>
      </c>
      <c r="CK4" s="137" t="str">
        <f t="shared" si="15"/>
        <v>N</v>
      </c>
      <c r="CL4" s="137" t="str">
        <f t="shared" si="15"/>
        <v>N</v>
      </c>
      <c r="CM4" s="139" t="e">
        <f t="shared" si="16"/>
        <v>#DIV/0!</v>
      </c>
      <c r="CN4" s="139" t="e">
        <f t="shared" si="16"/>
        <v>#DIV/0!</v>
      </c>
      <c r="CO4" s="139">
        <f t="shared" si="16"/>
        <v>-100</v>
      </c>
      <c r="CP4" s="139">
        <f t="shared" si="16"/>
        <v>-15.658445788738948</v>
      </c>
      <c r="CQ4" s="137" t="e">
        <f t="shared" si="17"/>
        <v>#DIV/0!</v>
      </c>
      <c r="CR4" s="137" t="e">
        <f t="shared" si="17"/>
        <v>#DIV/0!</v>
      </c>
      <c r="CS4" s="137" t="str">
        <f t="shared" si="17"/>
        <v>N</v>
      </c>
      <c r="CT4" s="137">
        <f>'FII DII Vol Data'!I4</f>
        <v>0</v>
      </c>
      <c r="CU4" s="137">
        <f>'FII DII Vol Data'!I12</f>
        <v>0</v>
      </c>
      <c r="CV4" s="137">
        <f>'FII DII Vol Data'!I20</f>
        <v>0</v>
      </c>
      <c r="CW4" s="137">
        <f>'FII DII Vol Data'!I28</f>
        <v>0</v>
      </c>
      <c r="CX4" s="137">
        <f>'FII DII Vol Data'!I36</f>
        <v>1431</v>
      </c>
      <c r="CY4" s="137" t="str">
        <f t="shared" si="18"/>
        <v>Y</v>
      </c>
      <c r="CZ4" s="137" t="str">
        <f t="shared" si="18"/>
        <v>Y</v>
      </c>
      <c r="DA4" s="137" t="str">
        <f t="shared" si="18"/>
        <v>Y</v>
      </c>
      <c r="DB4" s="137" t="str">
        <f t="shared" si="18"/>
        <v>N</v>
      </c>
      <c r="DC4" s="139" t="e">
        <f t="shared" si="19"/>
        <v>#DIV/0!</v>
      </c>
      <c r="DD4" s="139" t="e">
        <f t="shared" si="19"/>
        <v>#DIV/0!</v>
      </c>
      <c r="DE4" s="139" t="e">
        <f t="shared" si="19"/>
        <v>#DIV/0!</v>
      </c>
      <c r="DF4" s="139">
        <f t="shared" si="19"/>
        <v>-100</v>
      </c>
      <c r="DG4" s="137" t="e">
        <f t="shared" si="20"/>
        <v>#DIV/0!</v>
      </c>
      <c r="DH4" s="137" t="e">
        <f t="shared" si="20"/>
        <v>#DIV/0!</v>
      </c>
      <c r="DI4" s="137" t="e">
        <f t="shared" si="20"/>
        <v>#DIV/0!</v>
      </c>
      <c r="DJ4" s="137">
        <f>'FII DII Vol Data'!J4</f>
        <v>201</v>
      </c>
      <c r="DK4" s="137">
        <f>'FII DII Vol Data'!J12</f>
        <v>924</v>
      </c>
      <c r="DL4" s="137">
        <f>'FII DII Vol Data'!J20</f>
        <v>981</v>
      </c>
      <c r="DM4" s="137">
        <f>'FII DII Vol Data'!J28</f>
        <v>850</v>
      </c>
      <c r="DN4" s="137">
        <f>'FII DII Vol Data'!J36</f>
        <v>3196</v>
      </c>
      <c r="DO4" s="137" t="str">
        <f t="shared" si="21"/>
        <v>N</v>
      </c>
      <c r="DP4" s="137" t="str">
        <f t="shared" si="21"/>
        <v>N</v>
      </c>
      <c r="DQ4" s="137" t="str">
        <f t="shared" si="21"/>
        <v>Y</v>
      </c>
      <c r="DR4" s="137" t="str">
        <f t="shared" si="21"/>
        <v>N</v>
      </c>
      <c r="DS4" s="139">
        <f t="shared" si="22"/>
        <v>-78.246753246753244</v>
      </c>
      <c r="DT4" s="139">
        <f t="shared" si="22"/>
        <v>-5.81039755351682</v>
      </c>
      <c r="DU4" s="139">
        <f t="shared" si="22"/>
        <v>15.411764705882353</v>
      </c>
      <c r="DV4" s="139">
        <f t="shared" si="22"/>
        <v>-73.40425531914893</v>
      </c>
      <c r="DW4" s="137" t="str">
        <f t="shared" si="23"/>
        <v>N</v>
      </c>
      <c r="DX4" s="137" t="str">
        <f t="shared" si="23"/>
        <v>N</v>
      </c>
      <c r="DY4" s="137" t="str">
        <f t="shared" si="23"/>
        <v>Y</v>
      </c>
      <c r="DZ4" s="137">
        <f>'FII DII Vol Data'!K4</f>
        <v>0</v>
      </c>
      <c r="EA4" s="137">
        <f>'FII DII Vol Data'!K12</f>
        <v>0</v>
      </c>
      <c r="EB4" s="137">
        <f>'FII DII Vol Data'!K20</f>
        <v>0</v>
      </c>
      <c r="EC4" s="137">
        <f>'FII DII Vol Data'!K28</f>
        <v>0</v>
      </c>
      <c r="ED4" s="137">
        <f>'FII DII Vol Data'!K36</f>
        <v>0</v>
      </c>
      <c r="EE4" s="137" t="str">
        <f t="shared" si="24"/>
        <v>Y</v>
      </c>
      <c r="EF4" s="137" t="str">
        <f t="shared" si="24"/>
        <v>Y</v>
      </c>
      <c r="EG4" s="137" t="str">
        <f t="shared" si="24"/>
        <v>Y</v>
      </c>
      <c r="EH4" s="137" t="str">
        <f t="shared" si="24"/>
        <v>Y</v>
      </c>
      <c r="EI4" s="139" t="e">
        <f t="shared" si="25"/>
        <v>#DIV/0!</v>
      </c>
      <c r="EJ4" s="139" t="e">
        <f t="shared" si="25"/>
        <v>#DIV/0!</v>
      </c>
      <c r="EK4" s="139" t="e">
        <f t="shared" si="25"/>
        <v>#DIV/0!</v>
      </c>
      <c r="EL4" s="139" t="e">
        <f t="shared" si="25"/>
        <v>#DIV/0!</v>
      </c>
      <c r="EM4" s="137" t="e">
        <f t="shared" si="26"/>
        <v>#DIV/0!</v>
      </c>
      <c r="EN4" s="137" t="e">
        <f t="shared" si="26"/>
        <v>#DIV/0!</v>
      </c>
      <c r="EO4" s="137" t="e">
        <f t="shared" si="26"/>
        <v>#DIV/0!</v>
      </c>
      <c r="EP4" s="137">
        <f>'FII DII Vol Data'!L4</f>
        <v>0</v>
      </c>
      <c r="EQ4" s="137">
        <f>'FII DII Vol Data'!L12</f>
        <v>0</v>
      </c>
      <c r="ER4" s="137">
        <f>'FII DII Vol Data'!L20</f>
        <v>0</v>
      </c>
      <c r="ES4" s="137">
        <f>'FII DII Vol Data'!L28</f>
        <v>0</v>
      </c>
      <c r="ET4" s="137">
        <f>'FII DII Vol Data'!L36</f>
        <v>0</v>
      </c>
      <c r="EU4" s="137" t="str">
        <f t="shared" si="27"/>
        <v>Y</v>
      </c>
      <c r="EV4" s="137" t="str">
        <f t="shared" si="27"/>
        <v>Y</v>
      </c>
      <c r="EW4" s="137" t="str">
        <f t="shared" si="27"/>
        <v>Y</v>
      </c>
      <c r="EX4" s="137" t="str">
        <f t="shared" si="27"/>
        <v>Y</v>
      </c>
      <c r="EY4" s="139" t="e">
        <f t="shared" si="28"/>
        <v>#DIV/0!</v>
      </c>
      <c r="EZ4" s="139" t="e">
        <f t="shared" si="28"/>
        <v>#DIV/0!</v>
      </c>
      <c r="FA4" s="139" t="e">
        <f t="shared" si="28"/>
        <v>#DIV/0!</v>
      </c>
      <c r="FB4" s="139" t="e">
        <f t="shared" si="28"/>
        <v>#DIV/0!</v>
      </c>
      <c r="FC4" s="137" t="e">
        <f t="shared" si="29"/>
        <v>#DIV/0!</v>
      </c>
      <c r="FD4" s="137" t="e">
        <f t="shared" si="29"/>
        <v>#DIV/0!</v>
      </c>
      <c r="FE4" s="137" t="e">
        <f t="shared" si="29"/>
        <v>#DIV/0!</v>
      </c>
      <c r="FF4" s="137">
        <f>'FII DII Vol Data'!M4</f>
        <v>0</v>
      </c>
      <c r="FG4" s="137">
        <f>'FII DII Vol Data'!M12</f>
        <v>0</v>
      </c>
      <c r="FH4" s="137">
        <f>'FII DII Vol Data'!M20</f>
        <v>959</v>
      </c>
      <c r="FI4" s="137">
        <f>'FII DII Vol Data'!M28</f>
        <v>0</v>
      </c>
      <c r="FJ4" s="137">
        <f>'FII DII Vol Data'!M36</f>
        <v>0</v>
      </c>
      <c r="FK4" s="137" t="str">
        <f t="shared" si="30"/>
        <v>Y</v>
      </c>
      <c r="FL4" s="137" t="str">
        <f t="shared" si="30"/>
        <v>N</v>
      </c>
      <c r="FM4" s="137" t="str">
        <f t="shared" si="30"/>
        <v>Y</v>
      </c>
      <c r="FN4" s="137" t="str">
        <f t="shared" si="30"/>
        <v>Y</v>
      </c>
      <c r="FO4" s="139" t="e">
        <f t="shared" si="31"/>
        <v>#DIV/0!</v>
      </c>
      <c r="FP4" s="139">
        <f t="shared" si="31"/>
        <v>-100</v>
      </c>
      <c r="FQ4" s="139" t="e">
        <f t="shared" si="31"/>
        <v>#DIV/0!</v>
      </c>
      <c r="FR4" s="139" t="e">
        <f t="shared" si="31"/>
        <v>#DIV/0!</v>
      </c>
      <c r="FS4" s="137" t="e">
        <f t="shared" si="32"/>
        <v>#DIV/0!</v>
      </c>
      <c r="FT4" s="137" t="e">
        <f t="shared" si="32"/>
        <v>#DIV/0!</v>
      </c>
      <c r="FU4" s="137" t="e">
        <f t="shared" si="32"/>
        <v>#DIV/0!</v>
      </c>
      <c r="FV4" s="137">
        <f>'FII DII Vol Data'!N4</f>
        <v>0</v>
      </c>
      <c r="FW4" s="137">
        <f>'FII DII Vol Data'!N12</f>
        <v>0</v>
      </c>
      <c r="FX4" s="137">
        <f>'FII DII Vol Data'!N20</f>
        <v>0</v>
      </c>
      <c r="FY4" s="137">
        <f>'FII DII Vol Data'!N28</f>
        <v>0</v>
      </c>
      <c r="FZ4" s="137">
        <f>'FII DII Vol Data'!N36</f>
        <v>0</v>
      </c>
      <c r="GA4" s="137" t="str">
        <f t="shared" si="33"/>
        <v>Y</v>
      </c>
      <c r="GB4" s="137" t="str">
        <f t="shared" si="33"/>
        <v>Y</v>
      </c>
      <c r="GC4" s="137" t="str">
        <f t="shared" si="33"/>
        <v>Y</v>
      </c>
      <c r="GD4" s="137" t="str">
        <f t="shared" si="33"/>
        <v>Y</v>
      </c>
      <c r="GE4" s="139" t="e">
        <f t="shared" si="34"/>
        <v>#DIV/0!</v>
      </c>
      <c r="GF4" s="139" t="e">
        <f t="shared" si="34"/>
        <v>#DIV/0!</v>
      </c>
      <c r="GG4" s="139" t="e">
        <f t="shared" si="34"/>
        <v>#DIV/0!</v>
      </c>
      <c r="GH4" s="139" t="e">
        <f t="shared" si="34"/>
        <v>#DIV/0!</v>
      </c>
      <c r="GI4" s="137" t="e">
        <f t="shared" si="35"/>
        <v>#DIV/0!</v>
      </c>
      <c r="GJ4" s="137" t="e">
        <f t="shared" si="35"/>
        <v>#DIV/0!</v>
      </c>
      <c r="GK4" s="137" t="e">
        <f t="shared" si="35"/>
        <v>#DIV/0!</v>
      </c>
      <c r="GL4" s="137">
        <f>'FII DII Vol Data'!O4</f>
        <v>112902</v>
      </c>
      <c r="GM4" s="137">
        <f>'FII DII Vol Data'!O12</f>
        <v>57596</v>
      </c>
      <c r="GN4" s="137">
        <f>'FII DII Vol Data'!O20</f>
        <v>24050</v>
      </c>
      <c r="GO4" s="137">
        <f>'FII DII Vol Data'!O28</f>
        <v>18021</v>
      </c>
      <c r="GP4" s="137">
        <f>'FII DII Vol Data'!O36</f>
        <v>35187</v>
      </c>
      <c r="GQ4" s="137" t="str">
        <f t="shared" si="36"/>
        <v>Y</v>
      </c>
      <c r="GR4" s="137" t="str">
        <f t="shared" si="36"/>
        <v>Y</v>
      </c>
      <c r="GS4" s="137" t="str">
        <f t="shared" si="36"/>
        <v>Y</v>
      </c>
      <c r="GT4" s="137" t="str">
        <f t="shared" si="36"/>
        <v>N</v>
      </c>
      <c r="GU4" s="139">
        <f t="shared" si="37"/>
        <v>96.024029446489337</v>
      </c>
      <c r="GV4" s="139">
        <f t="shared" si="37"/>
        <v>139.48440748440748</v>
      </c>
      <c r="GW4" s="139">
        <f t="shared" si="37"/>
        <v>33.45541312912713</v>
      </c>
      <c r="GX4" s="139">
        <f t="shared" si="37"/>
        <v>-48.785062665188846</v>
      </c>
      <c r="GY4" s="137" t="str">
        <f t="shared" si="38"/>
        <v>N</v>
      </c>
      <c r="GZ4" s="137" t="str">
        <f t="shared" si="38"/>
        <v>Y</v>
      </c>
      <c r="HA4" s="137" t="str">
        <f t="shared" si="38"/>
        <v>Y</v>
      </c>
      <c r="HB4" s="137">
        <f>'FII DII Vol Data'!P4</f>
        <v>114486</v>
      </c>
      <c r="HC4" s="137">
        <f>'FII DII Vol Data'!P12</f>
        <v>49978</v>
      </c>
      <c r="HD4" s="137">
        <f>'FII DII Vol Data'!P20</f>
        <v>52659</v>
      </c>
      <c r="HE4" s="137">
        <f>'FII DII Vol Data'!P28</f>
        <v>32009</v>
      </c>
      <c r="HF4" s="137">
        <f>'FII DII Vol Data'!P36</f>
        <v>31640</v>
      </c>
      <c r="HG4" s="137" t="str">
        <f t="shared" si="39"/>
        <v>Y</v>
      </c>
      <c r="HH4" s="137" t="str">
        <f t="shared" si="39"/>
        <v>N</v>
      </c>
      <c r="HI4" s="137" t="str">
        <f t="shared" si="39"/>
        <v>Y</v>
      </c>
      <c r="HJ4" s="137" t="str">
        <f t="shared" si="39"/>
        <v>Y</v>
      </c>
      <c r="HK4" s="139">
        <f t="shared" si="40"/>
        <v>129.07279202849253</v>
      </c>
      <c r="HL4" s="139">
        <f t="shared" si="40"/>
        <v>-5.0912474600733022</v>
      </c>
      <c r="HM4" s="139">
        <f t="shared" si="40"/>
        <v>64.513105689024968</v>
      </c>
      <c r="HN4" s="139">
        <f t="shared" si="40"/>
        <v>1.1662452591656132</v>
      </c>
      <c r="HO4" s="137" t="str">
        <f t="shared" si="41"/>
        <v>Y</v>
      </c>
      <c r="HP4" s="137" t="str">
        <f t="shared" si="41"/>
        <v>N</v>
      </c>
      <c r="HQ4" s="137" t="str">
        <f t="shared" si="41"/>
        <v>Y</v>
      </c>
      <c r="HR4" s="132"/>
      <c r="HS4" s="148">
        <f t="shared" si="42"/>
        <v>949</v>
      </c>
      <c r="HT4" s="148">
        <f t="shared" si="42"/>
        <v>970</v>
      </c>
      <c r="HU4" s="148">
        <f t="shared" si="42"/>
        <v>3437</v>
      </c>
      <c r="HV4" s="148">
        <f t="shared" si="42"/>
        <v>-4156</v>
      </c>
      <c r="HW4" s="7"/>
      <c r="HX4" s="137">
        <f t="shared" ref="HX4:HX6" si="48">(AH4-AX4)-(AI4-AY4)</f>
        <v>-10874</v>
      </c>
      <c r="HY4" s="137">
        <f t="shared" si="43"/>
        <v>34241</v>
      </c>
      <c r="HZ4" s="137">
        <f t="shared" si="43"/>
        <v>-13343</v>
      </c>
      <c r="IA4" s="137">
        <f t="shared" si="43"/>
        <v>-16483</v>
      </c>
      <c r="IC4" s="137">
        <f t="shared" ref="IC4:IC6" si="49">(BN4-CT4)-(BO4-CU4)</f>
        <v>0</v>
      </c>
      <c r="ID4" s="137">
        <f t="shared" si="44"/>
        <v>0</v>
      </c>
      <c r="IE4" s="137">
        <f t="shared" si="44"/>
        <v>0</v>
      </c>
      <c r="IF4" s="137">
        <f t="shared" si="44"/>
        <v>1431</v>
      </c>
      <c r="IH4" s="137">
        <f t="shared" ref="IH4:IH6" si="50">(CD4-DJ4)-(CE4-DK4)</f>
        <v>723</v>
      </c>
      <c r="II4" s="137">
        <f t="shared" si="45"/>
        <v>57</v>
      </c>
      <c r="IJ4" s="137">
        <f t="shared" si="45"/>
        <v>-3756</v>
      </c>
      <c r="IK4" s="137">
        <f t="shared" si="45"/>
        <v>1673</v>
      </c>
      <c r="IM4" s="137">
        <f t="shared" ref="IM4:IM6" si="51">(DZ4-FF4)-(EA4-FG4)</f>
        <v>0</v>
      </c>
      <c r="IN4" s="137">
        <f t="shared" si="46"/>
        <v>959</v>
      </c>
      <c r="IO4" s="137">
        <f t="shared" si="46"/>
        <v>-959</v>
      </c>
      <c r="IP4" s="137">
        <f t="shared" si="46"/>
        <v>0</v>
      </c>
      <c r="IR4" s="137">
        <f t="shared" ref="IR4:IR6" si="52">(EP4-FV4)-(EQ4-FW4)</f>
        <v>0</v>
      </c>
      <c r="IS4" s="137">
        <f t="shared" si="47"/>
        <v>0</v>
      </c>
      <c r="IT4" s="137">
        <f t="shared" si="47"/>
        <v>0</v>
      </c>
      <c r="IU4" s="137">
        <f t="shared" si="47"/>
        <v>0</v>
      </c>
    </row>
    <row r="5" spans="1:256" x14ac:dyDescent="0.3">
      <c r="A5" t="s">
        <v>246</v>
      </c>
      <c r="B5" s="148">
        <f>'FII DII Vol Data'!C5</f>
        <v>133262</v>
      </c>
      <c r="C5" s="148">
        <f>'FII DII Vol Data'!C13</f>
        <v>98825</v>
      </c>
      <c r="D5" s="148">
        <f>'FII DII Vol Data'!C21</f>
        <v>132334</v>
      </c>
      <c r="E5" s="148">
        <f>'FII DII Vol Data'!C29</f>
        <v>186006</v>
      </c>
      <c r="F5" s="148">
        <f>'FII DII Vol Data'!C37</f>
        <v>138767</v>
      </c>
      <c r="G5" s="137" t="str">
        <f t="shared" si="0"/>
        <v>Y</v>
      </c>
      <c r="H5" s="137" t="str">
        <f t="shared" si="0"/>
        <v>N</v>
      </c>
      <c r="I5" s="137" t="str">
        <f t="shared" si="0"/>
        <v>N</v>
      </c>
      <c r="J5" s="137" t="str">
        <f t="shared" si="0"/>
        <v>Y</v>
      </c>
      <c r="K5" s="139">
        <f t="shared" si="1"/>
        <v>34.846445737414619</v>
      </c>
      <c r="L5" s="139">
        <f t="shared" si="1"/>
        <v>-25.321534904106276</v>
      </c>
      <c r="M5" s="139">
        <f t="shared" si="1"/>
        <v>-28.854983172585829</v>
      </c>
      <c r="N5" s="139">
        <f t="shared" si="1"/>
        <v>34.041955219900984</v>
      </c>
      <c r="O5" s="137" t="str">
        <f t="shared" si="2"/>
        <v>Y</v>
      </c>
      <c r="P5" s="137" t="str">
        <f t="shared" si="2"/>
        <v>Y</v>
      </c>
      <c r="Q5" s="137" t="str">
        <f t="shared" si="2"/>
        <v>N</v>
      </c>
      <c r="R5" s="148">
        <f>'FII DII Vol Data'!D5</f>
        <v>150716</v>
      </c>
      <c r="S5" s="148">
        <f>'FII DII Vol Data'!D13</f>
        <v>107932</v>
      </c>
      <c r="T5" s="148">
        <f>'FII DII Vol Data'!D21</f>
        <v>129166</v>
      </c>
      <c r="U5" s="148">
        <f>'FII DII Vol Data'!D29</f>
        <v>145525</v>
      </c>
      <c r="V5" s="148">
        <f>'FII DII Vol Data'!D37</f>
        <v>155763</v>
      </c>
      <c r="W5" s="137" t="str">
        <f t="shared" si="3"/>
        <v>Y</v>
      </c>
      <c r="X5" s="137" t="str">
        <f t="shared" si="3"/>
        <v>N</v>
      </c>
      <c r="Y5" s="137" t="str">
        <f t="shared" si="3"/>
        <v>N</v>
      </c>
      <c r="Z5" s="137" t="str">
        <f t="shared" si="3"/>
        <v>N</v>
      </c>
      <c r="AA5" s="139">
        <f t="shared" si="4"/>
        <v>39.639773190527364</v>
      </c>
      <c r="AB5" s="139">
        <f t="shared" si="4"/>
        <v>-16.439310654506603</v>
      </c>
      <c r="AC5" s="139">
        <f t="shared" si="4"/>
        <v>-11.241367462635287</v>
      </c>
      <c r="AD5" s="139">
        <f t="shared" si="4"/>
        <v>-6.5728061221214285</v>
      </c>
      <c r="AE5" s="137" t="str">
        <f t="shared" si="5"/>
        <v>Y</v>
      </c>
      <c r="AF5" s="137" t="str">
        <f t="shared" si="5"/>
        <v>N</v>
      </c>
      <c r="AG5" s="137" t="str">
        <f t="shared" si="5"/>
        <v>N</v>
      </c>
      <c r="AH5" s="137">
        <f>'FII DII Vol Data'!E5</f>
        <v>510784</v>
      </c>
      <c r="AI5" s="137">
        <f>'FII DII Vol Data'!E13</f>
        <v>313828</v>
      </c>
      <c r="AJ5" s="137">
        <f>'FII DII Vol Data'!E21</f>
        <v>295981</v>
      </c>
      <c r="AK5" s="137">
        <f>'FII DII Vol Data'!E29</f>
        <v>331876</v>
      </c>
      <c r="AL5" s="137">
        <f>'FII DII Vol Data'!E37</f>
        <v>340293</v>
      </c>
      <c r="AM5" s="137" t="str">
        <f t="shared" si="6"/>
        <v>Y</v>
      </c>
      <c r="AN5" s="137" t="str">
        <f t="shared" si="6"/>
        <v>Y</v>
      </c>
      <c r="AO5" s="137" t="str">
        <f t="shared" si="6"/>
        <v>N</v>
      </c>
      <c r="AP5" s="137" t="str">
        <f t="shared" si="6"/>
        <v>N</v>
      </c>
      <c r="AQ5" s="139">
        <f t="shared" si="7"/>
        <v>62.759218425379501</v>
      </c>
      <c r="AR5" s="139">
        <f t="shared" si="7"/>
        <v>6.029778938512945</v>
      </c>
      <c r="AS5" s="139">
        <f t="shared" si="7"/>
        <v>-10.815786619098699</v>
      </c>
      <c r="AT5" s="139">
        <f t="shared" si="7"/>
        <v>-2.4734566976105885</v>
      </c>
      <c r="AU5" s="137" t="str">
        <f t="shared" si="8"/>
        <v>Y</v>
      </c>
      <c r="AV5" s="137" t="str">
        <f t="shared" si="8"/>
        <v>Y</v>
      </c>
      <c r="AW5" s="137" t="str">
        <f t="shared" si="8"/>
        <v>N</v>
      </c>
      <c r="AX5" s="137">
        <f>'FII DII Vol Data'!F5</f>
        <v>521159</v>
      </c>
      <c r="AY5" s="137">
        <f>'FII DII Vol Data'!F13</f>
        <v>299571</v>
      </c>
      <c r="AZ5" s="137">
        <f>'FII DII Vol Data'!F21</f>
        <v>288931</v>
      </c>
      <c r="BA5" s="137">
        <f>'FII DII Vol Data'!F29</f>
        <v>293372</v>
      </c>
      <c r="BB5" s="137">
        <f>'FII DII Vol Data'!F37</f>
        <v>363636</v>
      </c>
      <c r="BC5" s="137" t="str">
        <f t="shared" si="9"/>
        <v>Y</v>
      </c>
      <c r="BD5" s="137" t="str">
        <f t="shared" si="9"/>
        <v>Y</v>
      </c>
      <c r="BE5" s="137" t="str">
        <f t="shared" si="9"/>
        <v>N</v>
      </c>
      <c r="BF5" s="137" t="str">
        <f t="shared" si="9"/>
        <v>N</v>
      </c>
      <c r="BG5" s="139">
        <f t="shared" si="10"/>
        <v>73.968441538066102</v>
      </c>
      <c r="BH5" s="139">
        <f t="shared" si="10"/>
        <v>3.6825401220360572</v>
      </c>
      <c r="BI5" s="139">
        <f t="shared" si="10"/>
        <v>-1.5137777292993195</v>
      </c>
      <c r="BJ5" s="139">
        <f t="shared" si="10"/>
        <v>-19.322619322619321</v>
      </c>
      <c r="BK5" s="137" t="str">
        <f t="shared" si="11"/>
        <v>Y</v>
      </c>
      <c r="BL5" s="137" t="str">
        <f t="shared" si="11"/>
        <v>Y</v>
      </c>
      <c r="BM5" s="137" t="str">
        <f t="shared" si="11"/>
        <v>Y</v>
      </c>
      <c r="BN5" s="137">
        <f>'FII DII Vol Data'!G5</f>
        <v>1481275</v>
      </c>
      <c r="BO5" s="137">
        <f>'FII DII Vol Data'!G13</f>
        <v>3548843</v>
      </c>
      <c r="BP5" s="137">
        <f>'FII DII Vol Data'!G21</f>
        <v>2398620</v>
      </c>
      <c r="BQ5" s="137">
        <f>'FII DII Vol Data'!G29</f>
        <v>2216247</v>
      </c>
      <c r="BR5" s="137">
        <f>'FII DII Vol Data'!G37</f>
        <v>1535530</v>
      </c>
      <c r="BS5" s="137" t="str">
        <f t="shared" si="12"/>
        <v>N</v>
      </c>
      <c r="BT5" s="137" t="str">
        <f t="shared" si="12"/>
        <v>Y</v>
      </c>
      <c r="BU5" s="137" t="str">
        <f t="shared" si="12"/>
        <v>Y</v>
      </c>
      <c r="BV5" s="137" t="str">
        <f t="shared" si="12"/>
        <v>Y</v>
      </c>
      <c r="BW5" s="139">
        <f t="shared" si="13"/>
        <v>-58.260340060126637</v>
      </c>
      <c r="BX5" s="139">
        <f t="shared" si="13"/>
        <v>47.953531614011389</v>
      </c>
      <c r="BY5" s="139">
        <f t="shared" si="13"/>
        <v>8.2289113081709768</v>
      </c>
      <c r="BZ5" s="139">
        <f t="shared" si="13"/>
        <v>44.331077868879149</v>
      </c>
      <c r="CA5" s="137" t="str">
        <f t="shared" si="14"/>
        <v>N</v>
      </c>
      <c r="CB5" s="137" t="str">
        <f t="shared" si="14"/>
        <v>Y</v>
      </c>
      <c r="CC5" s="137" t="str">
        <f t="shared" si="14"/>
        <v>N</v>
      </c>
      <c r="CD5" s="137">
        <f>'FII DII Vol Data'!H5</f>
        <v>1377663</v>
      </c>
      <c r="CE5" s="137">
        <f>'FII DII Vol Data'!H13</f>
        <v>3606968</v>
      </c>
      <c r="CF5" s="137">
        <f>'FII DII Vol Data'!H21</f>
        <v>2242821</v>
      </c>
      <c r="CG5" s="137">
        <f>'FII DII Vol Data'!H29</f>
        <v>2044961</v>
      </c>
      <c r="CH5" s="137">
        <f>'FII DII Vol Data'!H37</f>
        <v>1536481</v>
      </c>
      <c r="CI5" s="137" t="str">
        <f t="shared" si="15"/>
        <v>N</v>
      </c>
      <c r="CJ5" s="137" t="str">
        <f t="shared" si="15"/>
        <v>Y</v>
      </c>
      <c r="CK5" s="137" t="str">
        <f t="shared" si="15"/>
        <v>Y</v>
      </c>
      <c r="CL5" s="137" t="str">
        <f t="shared" si="15"/>
        <v>Y</v>
      </c>
      <c r="CM5" s="139">
        <f t="shared" si="16"/>
        <v>-61.805510888923884</v>
      </c>
      <c r="CN5" s="139">
        <f t="shared" si="16"/>
        <v>60.822820902782702</v>
      </c>
      <c r="CO5" s="139">
        <f t="shared" si="16"/>
        <v>9.675490143821813</v>
      </c>
      <c r="CP5" s="139">
        <f t="shared" si="16"/>
        <v>33.093803307688155</v>
      </c>
      <c r="CQ5" s="137" t="str">
        <f t="shared" si="17"/>
        <v>N</v>
      </c>
      <c r="CR5" s="137" t="str">
        <f t="shared" si="17"/>
        <v>Y</v>
      </c>
      <c r="CS5" s="137" t="str">
        <f t="shared" si="17"/>
        <v>N</v>
      </c>
      <c r="CT5" s="137">
        <f>'FII DII Vol Data'!I5</f>
        <v>1477458</v>
      </c>
      <c r="CU5" s="137">
        <f>'FII DII Vol Data'!I13</f>
        <v>3545794</v>
      </c>
      <c r="CV5" s="137">
        <f>'FII DII Vol Data'!I21</f>
        <v>2397239</v>
      </c>
      <c r="CW5" s="137">
        <f>'FII DII Vol Data'!I29</f>
        <v>2191580</v>
      </c>
      <c r="CX5" s="137">
        <f>'FII DII Vol Data'!I37</f>
        <v>1546065</v>
      </c>
      <c r="CY5" s="137" t="str">
        <f t="shared" si="18"/>
        <v>N</v>
      </c>
      <c r="CZ5" s="137" t="str">
        <f t="shared" si="18"/>
        <v>Y</v>
      </c>
      <c r="DA5" s="137" t="str">
        <f t="shared" si="18"/>
        <v>Y</v>
      </c>
      <c r="DB5" s="137" t="str">
        <f t="shared" si="18"/>
        <v>Y</v>
      </c>
      <c r="DC5" s="139">
        <f t="shared" si="19"/>
        <v>-58.332097126905843</v>
      </c>
      <c r="DD5" s="139">
        <f t="shared" si="19"/>
        <v>47.911576609591286</v>
      </c>
      <c r="DE5" s="139">
        <f t="shared" si="19"/>
        <v>9.3840516887359815</v>
      </c>
      <c r="DF5" s="139">
        <f t="shared" si="19"/>
        <v>41.752125557463629</v>
      </c>
      <c r="DG5" s="137" t="str">
        <f t="shared" si="20"/>
        <v>N</v>
      </c>
      <c r="DH5" s="137" t="str">
        <f t="shared" si="20"/>
        <v>Y</v>
      </c>
      <c r="DI5" s="137" t="str">
        <f t="shared" si="20"/>
        <v>N</v>
      </c>
      <c r="DJ5" s="137">
        <f>'FII DII Vol Data'!J5</f>
        <v>1354813</v>
      </c>
      <c r="DK5" s="137">
        <f>'FII DII Vol Data'!J13</f>
        <v>3581894</v>
      </c>
      <c r="DL5" s="137">
        <f>'FII DII Vol Data'!J21</f>
        <v>2249625</v>
      </c>
      <c r="DM5" s="137">
        <f>'FII DII Vol Data'!J29</f>
        <v>2056468</v>
      </c>
      <c r="DN5" s="137">
        <f>'FII DII Vol Data'!J37</f>
        <v>1536127</v>
      </c>
      <c r="DO5" s="137" t="str">
        <f t="shared" si="21"/>
        <v>N</v>
      </c>
      <c r="DP5" s="137" t="str">
        <f t="shared" si="21"/>
        <v>Y</v>
      </c>
      <c r="DQ5" s="137" t="str">
        <f t="shared" si="21"/>
        <v>Y</v>
      </c>
      <c r="DR5" s="137" t="str">
        <f t="shared" si="21"/>
        <v>Y</v>
      </c>
      <c r="DS5" s="139">
        <f t="shared" si="22"/>
        <v>-62.176072212075503</v>
      </c>
      <c r="DT5" s="139">
        <f t="shared" si="22"/>
        <v>59.221825859865532</v>
      </c>
      <c r="DU5" s="139">
        <f t="shared" si="22"/>
        <v>9.3926577024296023</v>
      </c>
      <c r="DV5" s="139">
        <f t="shared" si="22"/>
        <v>33.87356644339954</v>
      </c>
      <c r="DW5" s="137" t="str">
        <f t="shared" si="23"/>
        <v>N</v>
      </c>
      <c r="DX5" s="137" t="str">
        <f t="shared" si="23"/>
        <v>Y</v>
      </c>
      <c r="DY5" s="137" t="str">
        <f t="shared" si="23"/>
        <v>N</v>
      </c>
      <c r="DZ5" s="137">
        <f>'FII DII Vol Data'!K5</f>
        <v>50737</v>
      </c>
      <c r="EA5" s="137">
        <f>'FII DII Vol Data'!K13</f>
        <v>40134</v>
      </c>
      <c r="EB5" s="137">
        <f>'FII DII Vol Data'!K21</f>
        <v>41808</v>
      </c>
      <c r="EC5" s="137">
        <f>'FII DII Vol Data'!K29</f>
        <v>44777</v>
      </c>
      <c r="ED5" s="137">
        <f>'FII DII Vol Data'!K37</f>
        <v>61534</v>
      </c>
      <c r="EE5" s="137" t="str">
        <f t="shared" si="24"/>
        <v>Y</v>
      </c>
      <c r="EF5" s="137" t="str">
        <f t="shared" si="24"/>
        <v>N</v>
      </c>
      <c r="EG5" s="137" t="str">
        <f t="shared" si="24"/>
        <v>N</v>
      </c>
      <c r="EH5" s="137" t="str">
        <f t="shared" si="24"/>
        <v>N</v>
      </c>
      <c r="EI5" s="139">
        <f t="shared" si="25"/>
        <v>26.418996362186675</v>
      </c>
      <c r="EJ5" s="139">
        <f t="shared" si="25"/>
        <v>-4.0040183696900113</v>
      </c>
      <c r="EK5" s="139">
        <f t="shared" si="25"/>
        <v>-6.6306362641534724</v>
      </c>
      <c r="EL5" s="139">
        <f t="shared" si="25"/>
        <v>-27.232099327201219</v>
      </c>
      <c r="EM5" s="137" t="str">
        <f t="shared" si="26"/>
        <v>Y</v>
      </c>
      <c r="EN5" s="137" t="str">
        <f t="shared" si="26"/>
        <v>Y</v>
      </c>
      <c r="EO5" s="137" t="str">
        <f t="shared" si="26"/>
        <v>Y</v>
      </c>
      <c r="EP5" s="137">
        <f>'FII DII Vol Data'!L5</f>
        <v>29749</v>
      </c>
      <c r="EQ5" s="137">
        <f>'FII DII Vol Data'!L13</f>
        <v>28005</v>
      </c>
      <c r="ER5" s="137">
        <f>'FII DII Vol Data'!L21</f>
        <v>26062</v>
      </c>
      <c r="ES5" s="137">
        <f>'FII DII Vol Data'!L29</f>
        <v>25971</v>
      </c>
      <c r="ET5" s="137">
        <f>'FII DII Vol Data'!L37</f>
        <v>36994</v>
      </c>
      <c r="EU5" s="137" t="str">
        <f t="shared" si="27"/>
        <v>Y</v>
      </c>
      <c r="EV5" s="137" t="str">
        <f t="shared" si="27"/>
        <v>Y</v>
      </c>
      <c r="EW5" s="137" t="str">
        <f t="shared" si="27"/>
        <v>Y</v>
      </c>
      <c r="EX5" s="137" t="str">
        <f t="shared" si="27"/>
        <v>N</v>
      </c>
      <c r="EY5" s="139">
        <f t="shared" si="28"/>
        <v>6.2274593822531692</v>
      </c>
      <c r="EZ5" s="139">
        <f t="shared" si="28"/>
        <v>7.4552989026168373</v>
      </c>
      <c r="FA5" s="139">
        <f t="shared" si="28"/>
        <v>0.35039082053059178</v>
      </c>
      <c r="FB5" s="139">
        <f t="shared" si="28"/>
        <v>-29.796723793047519</v>
      </c>
      <c r="FC5" s="137" t="str">
        <f t="shared" si="29"/>
        <v>N</v>
      </c>
      <c r="FD5" s="137" t="str">
        <f t="shared" si="29"/>
        <v>Y</v>
      </c>
      <c r="FE5" s="137" t="str">
        <f t="shared" si="29"/>
        <v>Y</v>
      </c>
      <c r="FF5" s="137">
        <f>'FII DII Vol Data'!M5</f>
        <v>50352</v>
      </c>
      <c r="FG5" s="137">
        <f>'FII DII Vol Data'!M13</f>
        <v>40848</v>
      </c>
      <c r="FH5" s="137">
        <f>'FII DII Vol Data'!M21</f>
        <v>39898</v>
      </c>
      <c r="FI5" s="137">
        <f>'FII DII Vol Data'!M29</f>
        <v>44183</v>
      </c>
      <c r="FJ5" s="137">
        <f>'FII DII Vol Data'!M37</f>
        <v>63788</v>
      </c>
      <c r="FK5" s="137" t="str">
        <f t="shared" si="30"/>
        <v>Y</v>
      </c>
      <c r="FL5" s="137" t="str">
        <f t="shared" si="30"/>
        <v>Y</v>
      </c>
      <c r="FM5" s="137" t="str">
        <f t="shared" si="30"/>
        <v>N</v>
      </c>
      <c r="FN5" s="137" t="str">
        <f t="shared" si="30"/>
        <v>N</v>
      </c>
      <c r="FO5" s="139">
        <f t="shared" si="31"/>
        <v>23.266745005875443</v>
      </c>
      <c r="FP5" s="139">
        <f t="shared" si="31"/>
        <v>2.3810717329189437</v>
      </c>
      <c r="FQ5" s="139">
        <f t="shared" si="31"/>
        <v>-9.6983002512278489</v>
      </c>
      <c r="FR5" s="139">
        <f t="shared" si="31"/>
        <v>-30.734620931836709</v>
      </c>
      <c r="FS5" s="137" t="str">
        <f t="shared" si="32"/>
        <v>Y</v>
      </c>
      <c r="FT5" s="137" t="str">
        <f t="shared" si="32"/>
        <v>Y</v>
      </c>
      <c r="FU5" s="137" t="str">
        <f t="shared" si="32"/>
        <v>Y</v>
      </c>
      <c r="FV5" s="137">
        <f>'FII DII Vol Data'!N5</f>
        <v>28454</v>
      </c>
      <c r="FW5" s="137">
        <f>'FII DII Vol Data'!N13</f>
        <v>28309</v>
      </c>
      <c r="FX5" s="137">
        <f>'FII DII Vol Data'!N21</f>
        <v>26388</v>
      </c>
      <c r="FY5" s="137">
        <f>'FII DII Vol Data'!N29</f>
        <v>25957</v>
      </c>
      <c r="FZ5" s="137">
        <f>'FII DII Vol Data'!N37</f>
        <v>38576</v>
      </c>
      <c r="GA5" s="137" t="str">
        <f t="shared" si="33"/>
        <v>Y</v>
      </c>
      <c r="GB5" s="137" t="str">
        <f t="shared" si="33"/>
        <v>Y</v>
      </c>
      <c r="GC5" s="137" t="str">
        <f t="shared" si="33"/>
        <v>Y</v>
      </c>
      <c r="GD5" s="137" t="str">
        <f t="shared" si="33"/>
        <v>N</v>
      </c>
      <c r="GE5" s="139">
        <f t="shared" si="34"/>
        <v>0.5122045992440567</v>
      </c>
      <c r="GF5" s="139">
        <f t="shared" si="34"/>
        <v>7.2798241624981053</v>
      </c>
      <c r="GG5" s="139">
        <f t="shared" si="34"/>
        <v>1.6604384173825943</v>
      </c>
      <c r="GH5" s="139">
        <f t="shared" si="34"/>
        <v>-32.712048942347572</v>
      </c>
      <c r="GI5" s="137" t="str">
        <f t="shared" si="35"/>
        <v>N</v>
      </c>
      <c r="GJ5" s="137" t="str">
        <f t="shared" si="35"/>
        <v>Y</v>
      </c>
      <c r="GK5" s="137" t="str">
        <f t="shared" si="35"/>
        <v>Y</v>
      </c>
      <c r="GL5" s="137">
        <f>'FII DII Vol Data'!O5</f>
        <v>3583470</v>
      </c>
      <c r="GM5" s="137">
        <f>'FII DII Vol Data'!O13</f>
        <v>7636603</v>
      </c>
      <c r="GN5" s="137">
        <f>'FII DII Vol Data'!O21</f>
        <v>5137626</v>
      </c>
      <c r="GO5" s="137">
        <f>'FII DII Vol Data'!O29</f>
        <v>4849838</v>
      </c>
      <c r="GP5" s="137">
        <f>'FII DII Vol Data'!O37</f>
        <v>3649599</v>
      </c>
      <c r="GQ5" s="137" t="str">
        <f t="shared" si="36"/>
        <v>N</v>
      </c>
      <c r="GR5" s="137" t="str">
        <f t="shared" si="36"/>
        <v>Y</v>
      </c>
      <c r="GS5" s="137" t="str">
        <f t="shared" si="36"/>
        <v>Y</v>
      </c>
      <c r="GT5" s="137" t="str">
        <f t="shared" si="36"/>
        <v>Y</v>
      </c>
      <c r="GU5" s="139">
        <f t="shared" si="37"/>
        <v>-53.075078015709344</v>
      </c>
      <c r="GV5" s="139">
        <f t="shared" si="37"/>
        <v>48.640695138182501</v>
      </c>
      <c r="GW5" s="139">
        <f t="shared" si="37"/>
        <v>5.933971402756133</v>
      </c>
      <c r="GX5" s="139">
        <f t="shared" si="37"/>
        <v>32.886873324987207</v>
      </c>
      <c r="GY5" s="137" t="str">
        <f t="shared" si="38"/>
        <v>N</v>
      </c>
      <c r="GZ5" s="137" t="str">
        <f t="shared" si="38"/>
        <v>Y</v>
      </c>
      <c r="HA5" s="137" t="str">
        <f t="shared" si="38"/>
        <v>N</v>
      </c>
      <c r="HB5" s="137">
        <f>'FII DII Vol Data'!P5</f>
        <v>3582952</v>
      </c>
      <c r="HC5" s="137">
        <f>'FII DII Vol Data'!P13</f>
        <v>7604348</v>
      </c>
      <c r="HD5" s="137">
        <f>'FII DII Vol Data'!P21</f>
        <v>5131247</v>
      </c>
      <c r="HE5" s="137">
        <f>'FII DII Vol Data'!P29</f>
        <v>4757085</v>
      </c>
      <c r="HF5" s="137">
        <f>'FII DII Vol Data'!P37</f>
        <v>3703955</v>
      </c>
      <c r="HG5" s="137" t="str">
        <f t="shared" si="39"/>
        <v>N</v>
      </c>
      <c r="HH5" s="137" t="str">
        <f t="shared" si="39"/>
        <v>Y</v>
      </c>
      <c r="HI5" s="137" t="str">
        <f t="shared" si="39"/>
        <v>Y</v>
      </c>
      <c r="HJ5" s="137" t="str">
        <f t="shared" si="39"/>
        <v>Y</v>
      </c>
      <c r="HK5" s="139">
        <f t="shared" si="40"/>
        <v>-52.882850705938232</v>
      </c>
      <c r="HL5" s="139">
        <f t="shared" si="40"/>
        <v>48.196880797201928</v>
      </c>
      <c r="HM5" s="139">
        <f t="shared" si="40"/>
        <v>7.8653629270866512</v>
      </c>
      <c r="HN5" s="139">
        <f t="shared" si="40"/>
        <v>28.432580849389371</v>
      </c>
      <c r="HO5" s="137" t="str">
        <f t="shared" si="41"/>
        <v>N</v>
      </c>
      <c r="HP5" s="137" t="str">
        <f t="shared" si="41"/>
        <v>Y</v>
      </c>
      <c r="HQ5" s="137" t="str">
        <f t="shared" si="41"/>
        <v>N</v>
      </c>
      <c r="HR5" s="132"/>
      <c r="HS5" s="148">
        <f t="shared" si="42"/>
        <v>-8347</v>
      </c>
      <c r="HT5" s="148">
        <f t="shared" si="42"/>
        <v>-12275</v>
      </c>
      <c r="HU5" s="148">
        <f t="shared" si="42"/>
        <v>-37313</v>
      </c>
      <c r="HV5" s="148">
        <f t="shared" si="42"/>
        <v>57477</v>
      </c>
      <c r="HW5" s="7"/>
      <c r="HX5" s="137">
        <f t="shared" si="48"/>
        <v>-24632</v>
      </c>
      <c r="HY5" s="137">
        <f t="shared" si="43"/>
        <v>7207</v>
      </c>
      <c r="HZ5" s="137">
        <f t="shared" si="43"/>
        <v>-31454</v>
      </c>
      <c r="IA5" s="137">
        <f t="shared" si="43"/>
        <v>61847</v>
      </c>
      <c r="IC5" s="137">
        <f t="shared" si="49"/>
        <v>768</v>
      </c>
      <c r="ID5" s="137">
        <f t="shared" si="44"/>
        <v>1668</v>
      </c>
      <c r="IE5" s="137">
        <f t="shared" si="44"/>
        <v>-23286</v>
      </c>
      <c r="IF5" s="137">
        <f t="shared" si="44"/>
        <v>35202</v>
      </c>
      <c r="IH5" s="137">
        <f t="shared" si="50"/>
        <v>-2224</v>
      </c>
      <c r="II5" s="137">
        <f t="shared" si="45"/>
        <v>31878</v>
      </c>
      <c r="IJ5" s="137">
        <f t="shared" si="45"/>
        <v>4703</v>
      </c>
      <c r="IK5" s="137">
        <f t="shared" si="45"/>
        <v>-11861</v>
      </c>
      <c r="IM5" s="137">
        <f t="shared" si="51"/>
        <v>1099</v>
      </c>
      <c r="IN5" s="137">
        <f t="shared" si="46"/>
        <v>-2624</v>
      </c>
      <c r="IO5" s="137">
        <f t="shared" si="46"/>
        <v>1316</v>
      </c>
      <c r="IP5" s="137">
        <f t="shared" si="46"/>
        <v>2848</v>
      </c>
      <c r="IR5" s="137">
        <f t="shared" si="52"/>
        <v>1599</v>
      </c>
      <c r="IS5" s="137">
        <f t="shared" si="47"/>
        <v>22</v>
      </c>
      <c r="IT5" s="137">
        <f t="shared" si="47"/>
        <v>-340</v>
      </c>
      <c r="IU5" s="137">
        <f t="shared" si="47"/>
        <v>1596</v>
      </c>
    </row>
    <row r="6" spans="1:256" x14ac:dyDescent="0.3">
      <c r="A6" t="s">
        <v>247</v>
      </c>
      <c r="B6" s="148">
        <f>'FII DII Vol Data'!C6</f>
        <v>212089</v>
      </c>
      <c r="C6" s="148">
        <f>'FII DII Vol Data'!C14</f>
        <v>143717</v>
      </c>
      <c r="D6" s="148">
        <f>'FII DII Vol Data'!C22</f>
        <v>177238</v>
      </c>
      <c r="E6" s="148">
        <f>'FII DII Vol Data'!C30</f>
        <v>190137</v>
      </c>
      <c r="F6" s="148">
        <f>'FII DII Vol Data'!C38</f>
        <v>202944</v>
      </c>
      <c r="G6" s="137" t="str">
        <f t="shared" si="0"/>
        <v>Y</v>
      </c>
      <c r="H6" s="137" t="str">
        <f t="shared" si="0"/>
        <v>N</v>
      </c>
      <c r="I6" s="137" t="str">
        <f t="shared" si="0"/>
        <v>N</v>
      </c>
      <c r="J6" s="137" t="str">
        <f t="shared" si="0"/>
        <v>N</v>
      </c>
      <c r="K6" s="139">
        <f t="shared" si="1"/>
        <v>47.574051782322201</v>
      </c>
      <c r="L6" s="139">
        <f t="shared" si="1"/>
        <v>-18.912987056951668</v>
      </c>
      <c r="M6" s="139">
        <f t="shared" si="1"/>
        <v>-6.784055707200598</v>
      </c>
      <c r="N6" s="139">
        <f t="shared" si="1"/>
        <v>-6.3106078524124882</v>
      </c>
      <c r="O6" s="137" t="str">
        <f t="shared" si="2"/>
        <v>Y</v>
      </c>
      <c r="P6" s="137" t="str">
        <f t="shared" si="2"/>
        <v>N</v>
      </c>
      <c r="Q6" s="137" t="str">
        <f t="shared" si="2"/>
        <v>N</v>
      </c>
      <c r="R6" s="148">
        <f>'FII DII Vol Data'!D6</f>
        <v>208431</v>
      </c>
      <c r="S6" s="148">
        <f>'FII DII Vol Data'!D14</f>
        <v>146320</v>
      </c>
      <c r="T6" s="148">
        <f>'FII DII Vol Data'!D22</f>
        <v>171237</v>
      </c>
      <c r="U6" s="148">
        <f>'FII DII Vol Data'!D30</f>
        <v>205289</v>
      </c>
      <c r="V6" s="148">
        <f>'FII DII Vol Data'!D38</f>
        <v>197863</v>
      </c>
      <c r="W6" s="137" t="str">
        <f t="shared" si="3"/>
        <v>Y</v>
      </c>
      <c r="X6" s="137" t="str">
        <f t="shared" si="3"/>
        <v>N</v>
      </c>
      <c r="Y6" s="137" t="str">
        <f t="shared" si="3"/>
        <v>N</v>
      </c>
      <c r="Z6" s="137" t="str">
        <f t="shared" si="3"/>
        <v>Y</v>
      </c>
      <c r="AA6" s="139">
        <f t="shared" si="4"/>
        <v>42.448742482230728</v>
      </c>
      <c r="AB6" s="139">
        <f t="shared" si="4"/>
        <v>-14.55117760764321</v>
      </c>
      <c r="AC6" s="139">
        <f t="shared" si="4"/>
        <v>-16.587347592905608</v>
      </c>
      <c r="AD6" s="139">
        <f t="shared" si="4"/>
        <v>3.7531018937345535</v>
      </c>
      <c r="AE6" s="137" t="str">
        <f t="shared" si="5"/>
        <v>Y</v>
      </c>
      <c r="AF6" s="137" t="str">
        <f t="shared" si="5"/>
        <v>Y</v>
      </c>
      <c r="AG6" s="137" t="str">
        <f t="shared" si="5"/>
        <v>N</v>
      </c>
      <c r="AH6" s="137">
        <f>'FII DII Vol Data'!E6</f>
        <v>338096</v>
      </c>
      <c r="AI6" s="137">
        <f>'FII DII Vol Data'!E14</f>
        <v>260700</v>
      </c>
      <c r="AJ6" s="137">
        <f>'FII DII Vol Data'!E22</f>
        <v>256496</v>
      </c>
      <c r="AK6" s="137">
        <f>'FII DII Vol Data'!E30</f>
        <v>244975</v>
      </c>
      <c r="AL6" s="137">
        <f>'FII DII Vol Data'!E38</f>
        <v>270432</v>
      </c>
      <c r="AM6" s="137" t="str">
        <f t="shared" si="6"/>
        <v>Y</v>
      </c>
      <c r="AN6" s="137" t="str">
        <f t="shared" si="6"/>
        <v>Y</v>
      </c>
      <c r="AO6" s="137" t="str">
        <f t="shared" si="6"/>
        <v>Y</v>
      </c>
      <c r="AP6" s="137" t="str">
        <f t="shared" si="6"/>
        <v>N</v>
      </c>
      <c r="AQ6" s="139">
        <f t="shared" si="7"/>
        <v>29.687763713080166</v>
      </c>
      <c r="AR6" s="139">
        <f t="shared" si="7"/>
        <v>1.6390119144158195</v>
      </c>
      <c r="AS6" s="139">
        <f t="shared" si="7"/>
        <v>4.7029288702928866</v>
      </c>
      <c r="AT6" s="139">
        <f t="shared" si="7"/>
        <v>-9.4134569873387761</v>
      </c>
      <c r="AU6" s="137" t="str">
        <f t="shared" si="8"/>
        <v>Y</v>
      </c>
      <c r="AV6" s="137" t="str">
        <f t="shared" si="8"/>
        <v>N</v>
      </c>
      <c r="AW6" s="137" t="str">
        <f t="shared" si="8"/>
        <v>Y</v>
      </c>
      <c r="AX6" s="137">
        <f>'FII DII Vol Data'!F6</f>
        <v>323248</v>
      </c>
      <c r="AY6" s="137">
        <f>'FII DII Vol Data'!F14</f>
        <v>262747</v>
      </c>
      <c r="AZ6" s="137">
        <f>'FII DII Vol Data'!F22</f>
        <v>258387</v>
      </c>
      <c r="BA6" s="137">
        <f>'FII DII Vol Data'!F30</f>
        <v>253155</v>
      </c>
      <c r="BB6" s="137">
        <f>'FII DII Vol Data'!F38</f>
        <v>250952</v>
      </c>
      <c r="BC6" s="137" t="str">
        <f t="shared" si="9"/>
        <v>Y</v>
      </c>
      <c r="BD6" s="137" t="str">
        <f t="shared" si="9"/>
        <v>Y</v>
      </c>
      <c r="BE6" s="137" t="str">
        <f t="shared" si="9"/>
        <v>Y</v>
      </c>
      <c r="BF6" s="137" t="str">
        <f t="shared" si="9"/>
        <v>Y</v>
      </c>
      <c r="BG6" s="139">
        <f t="shared" si="10"/>
        <v>23.026333316840915</v>
      </c>
      <c r="BH6" s="139">
        <f t="shared" si="10"/>
        <v>1.6873913935298603</v>
      </c>
      <c r="BI6" s="139">
        <f t="shared" si="10"/>
        <v>2.0667180186052025</v>
      </c>
      <c r="BJ6" s="139">
        <f t="shared" si="10"/>
        <v>0.8778571200867098</v>
      </c>
      <c r="BK6" s="137" t="str">
        <f t="shared" si="11"/>
        <v>Y</v>
      </c>
      <c r="BL6" s="137" t="str">
        <f t="shared" si="11"/>
        <v>N</v>
      </c>
      <c r="BM6" s="137" t="str">
        <f t="shared" si="11"/>
        <v>Y</v>
      </c>
      <c r="BN6" s="137">
        <f>'FII DII Vol Data'!G6</f>
        <v>2550584</v>
      </c>
      <c r="BO6" s="137">
        <f>'FII DII Vol Data'!G14</f>
        <v>8615664</v>
      </c>
      <c r="BP6" s="137">
        <f>'FII DII Vol Data'!G22</f>
        <v>4504054</v>
      </c>
      <c r="BQ6" s="137">
        <f>'FII DII Vol Data'!G30</f>
        <v>3701778</v>
      </c>
      <c r="BR6" s="137">
        <f>'FII DII Vol Data'!G38</f>
        <v>2922014</v>
      </c>
      <c r="BS6" s="137" t="str">
        <f t="shared" si="12"/>
        <v>N</v>
      </c>
      <c r="BT6" s="137" t="str">
        <f t="shared" si="12"/>
        <v>Y</v>
      </c>
      <c r="BU6" s="137" t="str">
        <f t="shared" si="12"/>
        <v>Y</v>
      </c>
      <c r="BV6" s="137" t="str">
        <f t="shared" si="12"/>
        <v>Y</v>
      </c>
      <c r="BW6" s="139">
        <f t="shared" si="13"/>
        <v>-70.39596715935069</v>
      </c>
      <c r="BX6" s="139">
        <f t="shared" si="13"/>
        <v>91.286871782620722</v>
      </c>
      <c r="BY6" s="139">
        <f t="shared" si="13"/>
        <v>21.67272051430421</v>
      </c>
      <c r="BZ6" s="139">
        <f t="shared" si="13"/>
        <v>26.685840656478714</v>
      </c>
      <c r="CA6" s="137" t="str">
        <f t="shared" si="14"/>
        <v>N</v>
      </c>
      <c r="CB6" s="137" t="str">
        <f t="shared" si="14"/>
        <v>Y</v>
      </c>
      <c r="CC6" s="137" t="str">
        <f t="shared" si="14"/>
        <v>N</v>
      </c>
      <c r="CD6" s="137">
        <f>'FII DII Vol Data'!H6</f>
        <v>2224688</v>
      </c>
      <c r="CE6" s="137">
        <f>'FII DII Vol Data'!H14</f>
        <v>8014070</v>
      </c>
      <c r="CF6" s="137">
        <f>'FII DII Vol Data'!H22</f>
        <v>3993181</v>
      </c>
      <c r="CG6" s="137">
        <f>'FII DII Vol Data'!H30</f>
        <v>3077575</v>
      </c>
      <c r="CH6" s="137">
        <f>'FII DII Vol Data'!H38</f>
        <v>2466265</v>
      </c>
      <c r="CI6" s="137" t="str">
        <f t="shared" si="15"/>
        <v>N</v>
      </c>
      <c r="CJ6" s="137" t="str">
        <f t="shared" si="15"/>
        <v>Y</v>
      </c>
      <c r="CK6" s="137" t="str">
        <f t="shared" si="15"/>
        <v>Y</v>
      </c>
      <c r="CL6" s="137" t="str">
        <f t="shared" si="15"/>
        <v>Y</v>
      </c>
      <c r="CM6" s="139">
        <f t="shared" si="16"/>
        <v>-72.240222508662882</v>
      </c>
      <c r="CN6" s="139">
        <f t="shared" si="16"/>
        <v>100.69388289686844</v>
      </c>
      <c r="CO6" s="139">
        <f t="shared" si="16"/>
        <v>29.75089152985711</v>
      </c>
      <c r="CP6" s="139">
        <f t="shared" si="16"/>
        <v>24.786874078819594</v>
      </c>
      <c r="CQ6" s="137" t="str">
        <f t="shared" si="17"/>
        <v>N</v>
      </c>
      <c r="CR6" s="137" t="str">
        <f t="shared" si="17"/>
        <v>Y</v>
      </c>
      <c r="CS6" s="137" t="str">
        <f t="shared" si="17"/>
        <v>Y</v>
      </c>
      <c r="CT6" s="137">
        <f>'FII DII Vol Data'!I6</f>
        <v>2566522</v>
      </c>
      <c r="CU6" s="137">
        <f>'FII DII Vol Data'!I14</f>
        <v>8615473</v>
      </c>
      <c r="CV6" s="137">
        <f>'FII DII Vol Data'!I22</f>
        <v>4506150</v>
      </c>
      <c r="CW6" s="137">
        <f>'FII DII Vol Data'!I30</f>
        <v>3682221</v>
      </c>
      <c r="CX6" s="137">
        <f>'FII DII Vol Data'!I38</f>
        <v>3001922</v>
      </c>
      <c r="CY6" s="137" t="str">
        <f t="shared" si="18"/>
        <v>N</v>
      </c>
      <c r="CZ6" s="137" t="str">
        <f t="shared" si="18"/>
        <v>Y</v>
      </c>
      <c r="DA6" s="137" t="str">
        <f t="shared" si="18"/>
        <v>Y</v>
      </c>
      <c r="DB6" s="137" t="str">
        <f t="shared" si="18"/>
        <v>Y</v>
      </c>
      <c r="DC6" s="139">
        <f t="shared" si="19"/>
        <v>-70.21031811021868</v>
      </c>
      <c r="DD6" s="139">
        <f t="shared" si="19"/>
        <v>91.193657556894465</v>
      </c>
      <c r="DE6" s="139">
        <f t="shared" si="19"/>
        <v>22.375870432546012</v>
      </c>
      <c r="DF6" s="139">
        <f t="shared" si="19"/>
        <v>22.662114471994943</v>
      </c>
      <c r="DG6" s="137" t="str">
        <f t="shared" si="20"/>
        <v>N</v>
      </c>
      <c r="DH6" s="137" t="str">
        <f t="shared" si="20"/>
        <v>Y</v>
      </c>
      <c r="DI6" s="137" t="str">
        <f t="shared" si="20"/>
        <v>N</v>
      </c>
      <c r="DJ6" s="137">
        <f>'FII DII Vol Data'!J6</f>
        <v>2221719</v>
      </c>
      <c r="DK6" s="137">
        <f>'FII DII Vol Data'!J14</f>
        <v>8014475</v>
      </c>
      <c r="DL6" s="137">
        <f>'FII DII Vol Data'!J22</f>
        <v>4030308</v>
      </c>
      <c r="DM6" s="137">
        <f>'FII DII Vol Data'!J30</f>
        <v>3105594</v>
      </c>
      <c r="DN6" s="137">
        <f>'FII DII Vol Data'!J38</f>
        <v>2468775</v>
      </c>
      <c r="DO6" s="137" t="str">
        <f t="shared" si="21"/>
        <v>N</v>
      </c>
      <c r="DP6" s="137" t="str">
        <f t="shared" si="21"/>
        <v>Y</v>
      </c>
      <c r="DQ6" s="137" t="str">
        <f t="shared" si="21"/>
        <v>Y</v>
      </c>
      <c r="DR6" s="137" t="str">
        <f t="shared" si="21"/>
        <v>Y</v>
      </c>
      <c r="DS6" s="139">
        <f t="shared" si="22"/>
        <v>-72.278670780057325</v>
      </c>
      <c r="DT6" s="139">
        <f t="shared" si="22"/>
        <v>98.855149531996062</v>
      </c>
      <c r="DU6" s="139">
        <f t="shared" si="22"/>
        <v>29.775753044345137</v>
      </c>
      <c r="DV6" s="139">
        <f t="shared" si="22"/>
        <v>25.79493878543002</v>
      </c>
      <c r="DW6" s="137" t="str">
        <f t="shared" si="23"/>
        <v>N</v>
      </c>
      <c r="DX6" s="137" t="str">
        <f t="shared" si="23"/>
        <v>Y</v>
      </c>
      <c r="DY6" s="137" t="str">
        <f t="shared" si="23"/>
        <v>Y</v>
      </c>
      <c r="DZ6" s="137">
        <f>'FII DII Vol Data'!K6</f>
        <v>312639</v>
      </c>
      <c r="EA6" s="137">
        <f>'FII DII Vol Data'!K14</f>
        <v>279227</v>
      </c>
      <c r="EB6" s="137">
        <f>'FII DII Vol Data'!K22</f>
        <v>305766</v>
      </c>
      <c r="EC6" s="137">
        <f>'FII DII Vol Data'!K30</f>
        <v>279693</v>
      </c>
      <c r="ED6" s="137">
        <f>'FII DII Vol Data'!K38</f>
        <v>267063</v>
      </c>
      <c r="EE6" s="137" t="str">
        <f t="shared" si="24"/>
        <v>Y</v>
      </c>
      <c r="EF6" s="137" t="str">
        <f t="shared" si="24"/>
        <v>N</v>
      </c>
      <c r="EG6" s="137" t="str">
        <f t="shared" si="24"/>
        <v>Y</v>
      </c>
      <c r="EH6" s="137" t="str">
        <f t="shared" si="24"/>
        <v>Y</v>
      </c>
      <c r="EI6" s="139">
        <f t="shared" si="25"/>
        <v>11.965891550602198</v>
      </c>
      <c r="EJ6" s="139">
        <f t="shared" si="25"/>
        <v>-8.6795130917106533</v>
      </c>
      <c r="EK6" s="139">
        <f t="shared" si="25"/>
        <v>9.3220066286964638</v>
      </c>
      <c r="EL6" s="139">
        <f t="shared" si="25"/>
        <v>4.7292211949989333</v>
      </c>
      <c r="EM6" s="137" t="str">
        <f t="shared" si="26"/>
        <v>Y</v>
      </c>
      <c r="EN6" s="137" t="str">
        <f t="shared" si="26"/>
        <v>N</v>
      </c>
      <c r="EO6" s="137" t="str">
        <f t="shared" si="26"/>
        <v>Y</v>
      </c>
      <c r="EP6" s="137">
        <f>'FII DII Vol Data'!L6</f>
        <v>203068</v>
      </c>
      <c r="EQ6" s="137">
        <f>'FII DII Vol Data'!L14</f>
        <v>176376</v>
      </c>
      <c r="ER6" s="137">
        <f>'FII DII Vol Data'!L22</f>
        <v>193262</v>
      </c>
      <c r="ES6" s="137">
        <f>'FII DII Vol Data'!L30</f>
        <v>173159</v>
      </c>
      <c r="ET6" s="137">
        <f>'FII DII Vol Data'!L38</f>
        <v>180293</v>
      </c>
      <c r="EU6" s="137" t="str">
        <f t="shared" si="27"/>
        <v>Y</v>
      </c>
      <c r="EV6" s="137" t="str">
        <f t="shared" si="27"/>
        <v>N</v>
      </c>
      <c r="EW6" s="137" t="str">
        <f t="shared" si="27"/>
        <v>Y</v>
      </c>
      <c r="EX6" s="137" t="str">
        <f t="shared" si="27"/>
        <v>N</v>
      </c>
      <c r="EY6" s="139">
        <f t="shared" si="28"/>
        <v>15.133578264616501</v>
      </c>
      <c r="EZ6" s="139">
        <f t="shared" si="28"/>
        <v>-8.7373617162194321</v>
      </c>
      <c r="FA6" s="139">
        <f t="shared" si="28"/>
        <v>11.609561154776824</v>
      </c>
      <c r="FB6" s="139">
        <f t="shared" si="28"/>
        <v>-3.9568923918288563</v>
      </c>
      <c r="FC6" s="137" t="str">
        <f t="shared" si="29"/>
        <v>Y</v>
      </c>
      <c r="FD6" s="137" t="str">
        <f t="shared" si="29"/>
        <v>N</v>
      </c>
      <c r="FE6" s="137" t="str">
        <f t="shared" si="29"/>
        <v>Y</v>
      </c>
      <c r="FF6" s="137">
        <f>'FII DII Vol Data'!M6</f>
        <v>324394</v>
      </c>
      <c r="FG6" s="137">
        <f>'FII DII Vol Data'!M14</f>
        <v>282442</v>
      </c>
      <c r="FH6" s="137">
        <f>'FII DII Vol Data'!M22</f>
        <v>297897</v>
      </c>
      <c r="FI6" s="137">
        <f>'FII DII Vol Data'!M30</f>
        <v>271105</v>
      </c>
      <c r="FJ6" s="137">
        <f>'FII DII Vol Data'!M38</f>
        <v>289330</v>
      </c>
      <c r="FK6" s="137" t="str">
        <f t="shared" si="30"/>
        <v>Y</v>
      </c>
      <c r="FL6" s="137" t="str">
        <f t="shared" si="30"/>
        <v>N</v>
      </c>
      <c r="FM6" s="137" t="str">
        <f t="shared" si="30"/>
        <v>Y</v>
      </c>
      <c r="FN6" s="137" t="str">
        <f t="shared" si="30"/>
        <v>N</v>
      </c>
      <c r="FO6" s="139">
        <f t="shared" si="31"/>
        <v>14.853315016888423</v>
      </c>
      <c r="FP6" s="139">
        <f t="shared" si="31"/>
        <v>-5.1880347905484108</v>
      </c>
      <c r="FQ6" s="139">
        <f t="shared" si="31"/>
        <v>9.8825178436399188</v>
      </c>
      <c r="FR6" s="139">
        <f t="shared" si="31"/>
        <v>-6.2990357031763029</v>
      </c>
      <c r="FS6" s="137" t="str">
        <f t="shared" si="32"/>
        <v>Y</v>
      </c>
      <c r="FT6" s="137" t="str">
        <f t="shared" si="32"/>
        <v>N</v>
      </c>
      <c r="FU6" s="137" t="str">
        <f t="shared" si="32"/>
        <v>Y</v>
      </c>
      <c r="FV6" s="137">
        <f>'FII DII Vol Data'!N6</f>
        <v>194416</v>
      </c>
      <c r="FW6" s="137">
        <f>'FII DII Vol Data'!N14</f>
        <v>177593</v>
      </c>
      <c r="FX6" s="137">
        <f>'FII DII Vol Data'!N22</f>
        <v>197318</v>
      </c>
      <c r="FY6" s="137">
        <f>'FII DII Vol Data'!N30</f>
        <v>185141</v>
      </c>
      <c r="FZ6" s="137">
        <f>'FII DII Vol Data'!N38</f>
        <v>174259</v>
      </c>
      <c r="GA6" s="137" t="str">
        <f t="shared" si="33"/>
        <v>Y</v>
      </c>
      <c r="GB6" s="137" t="str">
        <f t="shared" si="33"/>
        <v>N</v>
      </c>
      <c r="GC6" s="137" t="str">
        <f t="shared" si="33"/>
        <v>Y</v>
      </c>
      <c r="GD6" s="137" t="str">
        <f t="shared" si="33"/>
        <v>Y</v>
      </c>
      <c r="GE6" s="139">
        <f t="shared" si="34"/>
        <v>9.4727832741155336</v>
      </c>
      <c r="GF6" s="139">
        <f t="shared" si="34"/>
        <v>-9.9965537862739335</v>
      </c>
      <c r="GG6" s="139">
        <f t="shared" si="34"/>
        <v>6.577149307824846</v>
      </c>
      <c r="GH6" s="139">
        <f t="shared" si="34"/>
        <v>6.2447276754715686</v>
      </c>
      <c r="GI6" s="137" t="str">
        <f t="shared" si="35"/>
        <v>Y</v>
      </c>
      <c r="GJ6" s="137" t="str">
        <f t="shared" si="35"/>
        <v>N</v>
      </c>
      <c r="GK6" s="137" t="str">
        <f t="shared" si="35"/>
        <v>Y</v>
      </c>
      <c r="GL6" s="137">
        <f>'FII DII Vol Data'!O6</f>
        <v>5841164</v>
      </c>
      <c r="GM6" s="137">
        <f>'FII DII Vol Data'!O14</f>
        <v>17489754</v>
      </c>
      <c r="GN6" s="137">
        <f>'FII DII Vol Data'!O22</f>
        <v>9429997</v>
      </c>
      <c r="GO6" s="137">
        <f>'FII DII Vol Data'!O30</f>
        <v>7667317</v>
      </c>
      <c r="GP6" s="137">
        <f>'FII DII Vol Data'!O38</f>
        <v>6309011</v>
      </c>
      <c r="GQ6" s="137" t="str">
        <f t="shared" si="36"/>
        <v>N</v>
      </c>
      <c r="GR6" s="137" t="str">
        <f t="shared" si="36"/>
        <v>Y</v>
      </c>
      <c r="GS6" s="137" t="str">
        <f t="shared" si="36"/>
        <v>Y</v>
      </c>
      <c r="GT6" s="137" t="str">
        <f t="shared" si="36"/>
        <v>Y</v>
      </c>
      <c r="GU6" s="139">
        <f t="shared" si="37"/>
        <v>-66.602366162497191</v>
      </c>
      <c r="GV6" s="139">
        <f t="shared" si="37"/>
        <v>85.469348505625192</v>
      </c>
      <c r="GW6" s="139">
        <f t="shared" si="37"/>
        <v>22.989528149155696</v>
      </c>
      <c r="GX6" s="139">
        <f t="shared" si="37"/>
        <v>21.529618509145092</v>
      </c>
      <c r="GY6" s="137" t="str">
        <f t="shared" si="38"/>
        <v>N</v>
      </c>
      <c r="GZ6" s="137" t="str">
        <f t="shared" si="38"/>
        <v>Y</v>
      </c>
      <c r="HA6" s="137" t="str">
        <f t="shared" si="38"/>
        <v>Y</v>
      </c>
      <c r="HB6" s="137">
        <f>'FII DII Vol Data'!P6</f>
        <v>5838730</v>
      </c>
      <c r="HC6" s="137">
        <f>'FII DII Vol Data'!P14</f>
        <v>17499050</v>
      </c>
      <c r="HD6" s="137">
        <f>'FII DII Vol Data'!P22</f>
        <v>9461297</v>
      </c>
      <c r="HE6" s="137">
        <f>'FII DII Vol Data'!P30</f>
        <v>7702505</v>
      </c>
      <c r="HF6" s="137">
        <f>'FII DII Vol Data'!P38</f>
        <v>6383101</v>
      </c>
      <c r="HG6" s="137" t="str">
        <f t="shared" si="39"/>
        <v>N</v>
      </c>
      <c r="HH6" s="137" t="str">
        <f t="shared" si="39"/>
        <v>Y</v>
      </c>
      <c r="HI6" s="137" t="str">
        <f t="shared" si="39"/>
        <v>Y</v>
      </c>
      <c r="HJ6" s="137" t="str">
        <f t="shared" si="39"/>
        <v>Y</v>
      </c>
      <c r="HK6" s="139">
        <f t="shared" si="40"/>
        <v>-66.634017275223513</v>
      </c>
      <c r="HL6" s="139">
        <f t="shared" si="40"/>
        <v>84.954029030057939</v>
      </c>
      <c r="HM6" s="139">
        <f t="shared" si="40"/>
        <v>22.834026073335885</v>
      </c>
      <c r="HN6" s="139">
        <f t="shared" si="40"/>
        <v>20.670266693257712</v>
      </c>
      <c r="HO6" s="137" t="str">
        <f t="shared" si="41"/>
        <v>N</v>
      </c>
      <c r="HP6" s="137" t="str">
        <f t="shared" si="41"/>
        <v>Y</v>
      </c>
      <c r="HQ6" s="137" t="str">
        <f t="shared" si="41"/>
        <v>Y</v>
      </c>
      <c r="HR6" s="132"/>
      <c r="HS6" s="148">
        <f t="shared" si="42"/>
        <v>6261</v>
      </c>
      <c r="HT6" s="148">
        <f t="shared" si="42"/>
        <v>-8604</v>
      </c>
      <c r="HU6" s="148">
        <f t="shared" si="42"/>
        <v>21153</v>
      </c>
      <c r="HV6" s="148">
        <f t="shared" si="42"/>
        <v>-20233</v>
      </c>
      <c r="HW6" s="7"/>
      <c r="HX6" s="137">
        <f t="shared" si="48"/>
        <v>16895</v>
      </c>
      <c r="HY6" s="137">
        <f t="shared" si="43"/>
        <v>-156</v>
      </c>
      <c r="HZ6" s="137">
        <f t="shared" si="43"/>
        <v>6289</v>
      </c>
      <c r="IA6" s="137">
        <f t="shared" si="43"/>
        <v>-27660</v>
      </c>
      <c r="IC6" s="137">
        <f t="shared" si="49"/>
        <v>-16129</v>
      </c>
      <c r="ID6" s="137">
        <f t="shared" si="44"/>
        <v>2287</v>
      </c>
      <c r="IE6" s="137">
        <f t="shared" si="44"/>
        <v>-21653</v>
      </c>
      <c r="IF6" s="137">
        <f t="shared" si="44"/>
        <v>99465</v>
      </c>
      <c r="IH6" s="137">
        <f t="shared" si="50"/>
        <v>3374</v>
      </c>
      <c r="II6" s="137">
        <f t="shared" si="45"/>
        <v>36722</v>
      </c>
      <c r="IJ6" s="137">
        <f t="shared" si="45"/>
        <v>-9108</v>
      </c>
      <c r="IK6" s="137">
        <f t="shared" si="45"/>
        <v>-25509</v>
      </c>
      <c r="IM6" s="137">
        <f t="shared" si="51"/>
        <v>-8540</v>
      </c>
      <c r="IN6" s="137">
        <f t="shared" si="46"/>
        <v>-11084</v>
      </c>
      <c r="IO6" s="137">
        <f t="shared" si="46"/>
        <v>-719</v>
      </c>
      <c r="IP6" s="137">
        <f t="shared" si="46"/>
        <v>30855</v>
      </c>
      <c r="IR6" s="137">
        <f t="shared" si="52"/>
        <v>9869</v>
      </c>
      <c r="IS6" s="137">
        <f t="shared" si="47"/>
        <v>2839</v>
      </c>
      <c r="IT6" s="137">
        <f t="shared" si="47"/>
        <v>7926</v>
      </c>
      <c r="IU6" s="137">
        <f t="shared" si="47"/>
        <v>-18016</v>
      </c>
    </row>
    <row r="7" spans="1:256" x14ac:dyDescent="0.3">
      <c r="A7" t="s">
        <v>273</v>
      </c>
      <c r="B7" s="148">
        <f>'FII DII Vol Data'!C7</f>
        <v>806720</v>
      </c>
      <c r="C7" s="148">
        <f>'FII DII Vol Data'!C15</f>
        <v>578588</v>
      </c>
      <c r="D7" s="148">
        <f>'FII DII Vol Data'!C23</f>
        <v>684854</v>
      </c>
      <c r="E7" s="148">
        <f>'FII DII Vol Data'!C31</f>
        <v>796321</v>
      </c>
      <c r="F7" s="148">
        <f>'FII DII Vol Data'!C39</f>
        <v>758544</v>
      </c>
      <c r="K7" s="3"/>
      <c r="L7" s="3"/>
      <c r="M7" s="3"/>
      <c r="N7" s="3"/>
      <c r="R7" s="148">
        <f>'FII DII Vol Data'!D7</f>
        <v>806720</v>
      </c>
      <c r="S7" s="148">
        <f>'FII DII Vol Data'!D15</f>
        <v>578588</v>
      </c>
      <c r="T7" s="148">
        <f>'FII DII Vol Data'!D23</f>
        <v>684854</v>
      </c>
      <c r="U7" s="148">
        <f>'FII DII Vol Data'!D31</f>
        <v>796321</v>
      </c>
      <c r="V7" s="148">
        <f>'FII DII Vol Data'!D39</f>
        <v>758544</v>
      </c>
      <c r="AA7" s="3"/>
      <c r="AB7" s="3"/>
      <c r="AC7" s="3"/>
      <c r="AD7" s="3"/>
      <c r="AH7" s="137">
        <f>'FII DII Vol Data'!E7</f>
        <v>1499056</v>
      </c>
      <c r="AI7" s="137">
        <f>'FII DII Vol Data'!E15</f>
        <v>1066389</v>
      </c>
      <c r="AJ7" s="137">
        <f>'FII DII Vol Data'!E23</f>
        <v>1032568</v>
      </c>
      <c r="AK7" s="137">
        <f>'FII DII Vol Data'!E31</f>
        <v>1020346</v>
      </c>
      <c r="AL7" s="137">
        <f>'FII DII Vol Data'!E39</f>
        <v>1084420</v>
      </c>
      <c r="AQ7" s="3"/>
      <c r="AR7" s="3"/>
      <c r="AS7" s="3"/>
      <c r="AT7" s="3"/>
      <c r="AX7" s="137">
        <f>'FII DII Vol Data'!F7</f>
        <v>1499056</v>
      </c>
      <c r="AY7" s="137">
        <f>'FII DII Vol Data'!F15</f>
        <v>1066389</v>
      </c>
      <c r="AZ7" s="137">
        <f>'FII DII Vol Data'!F23</f>
        <v>1032568</v>
      </c>
      <c r="BA7" s="137">
        <f>'FII DII Vol Data'!F31</f>
        <v>1020346</v>
      </c>
      <c r="BB7" s="137">
        <f>'FII DII Vol Data'!F39</f>
        <v>1084420</v>
      </c>
      <c r="BG7" s="3"/>
      <c r="BH7" s="3"/>
      <c r="BI7" s="3"/>
      <c r="BJ7" s="3"/>
      <c r="BN7" s="137">
        <f>'FII DII Vol Data'!G7</f>
        <v>7330866</v>
      </c>
      <c r="BO7" s="137">
        <f>'FII DII Vol Data'!G15</f>
        <v>26899755</v>
      </c>
      <c r="BP7" s="137">
        <f>'FII DII Vol Data'!G23</f>
        <v>12125784</v>
      </c>
      <c r="BQ7" s="137">
        <f>'FII DII Vol Data'!G31</f>
        <v>10332015</v>
      </c>
      <c r="BR7" s="137">
        <f>'FII DII Vol Data'!G39</f>
        <v>7909811</v>
      </c>
      <c r="BW7" s="3"/>
      <c r="BX7" s="3"/>
      <c r="BY7" s="3"/>
      <c r="BZ7" s="3"/>
      <c r="CD7" s="137">
        <f>'FII DII Vol Data'!H7</f>
        <v>6677868</v>
      </c>
      <c r="CE7" s="137">
        <f>'FII DII Vol Data'!H15</f>
        <v>22760984</v>
      </c>
      <c r="CF7" s="137">
        <f>'FII DII Vol Data'!H23</f>
        <v>10795958</v>
      </c>
      <c r="CG7" s="137">
        <f>'FII DII Vol Data'!H31</f>
        <v>9260820</v>
      </c>
      <c r="CH7" s="137">
        <f>'FII DII Vol Data'!H39</f>
        <v>7371102</v>
      </c>
      <c r="CM7" s="3"/>
      <c r="CN7" s="3"/>
      <c r="CO7" s="3"/>
      <c r="CP7" s="3"/>
      <c r="CT7" s="137">
        <f>'FII DII Vol Data'!I7</f>
        <v>7330866</v>
      </c>
      <c r="CU7" s="137">
        <f>'FII DII Vol Data'!I15</f>
        <v>26899755</v>
      </c>
      <c r="CV7" s="137">
        <f>'FII DII Vol Data'!I23</f>
        <v>12125784</v>
      </c>
      <c r="CW7" s="137">
        <f>'FII DII Vol Data'!I31</f>
        <v>10332015</v>
      </c>
      <c r="CX7" s="137">
        <f>'FII DII Vol Data'!I39</f>
        <v>7909811</v>
      </c>
      <c r="DC7" s="3"/>
      <c r="DD7" s="3"/>
      <c r="DE7" s="3"/>
      <c r="DF7" s="3"/>
      <c r="DJ7" s="137">
        <f>'FII DII Vol Data'!J7</f>
        <v>6677868</v>
      </c>
      <c r="DK7" s="137">
        <f>'FII DII Vol Data'!J15</f>
        <v>22760984</v>
      </c>
      <c r="DL7" s="137">
        <f>'FII DII Vol Data'!J23</f>
        <v>10795958</v>
      </c>
      <c r="DM7" s="137">
        <f>'FII DII Vol Data'!J31</f>
        <v>9260820</v>
      </c>
      <c r="DN7" s="137">
        <f>'FII DII Vol Data'!J39</f>
        <v>7371102</v>
      </c>
      <c r="DS7" s="3"/>
      <c r="DT7" s="3"/>
      <c r="DU7" s="3"/>
      <c r="DV7" s="3"/>
      <c r="DZ7" s="137">
        <f>'FII DII Vol Data'!K7</f>
        <v>724125</v>
      </c>
      <c r="EA7" s="137">
        <f>'FII DII Vol Data'!K15</f>
        <v>637076</v>
      </c>
      <c r="EB7" s="137">
        <f>'FII DII Vol Data'!K23</f>
        <v>673543</v>
      </c>
      <c r="EC7" s="137">
        <f>'FII DII Vol Data'!K31</f>
        <v>638273</v>
      </c>
      <c r="ED7" s="137">
        <f>'FII DII Vol Data'!K39</f>
        <v>668852</v>
      </c>
      <c r="EI7" s="3"/>
      <c r="EJ7" s="3"/>
      <c r="EK7" s="3"/>
      <c r="EL7" s="3"/>
      <c r="EP7" s="137">
        <f>'FII DII Vol Data'!L7</f>
        <v>419384</v>
      </c>
      <c r="EQ7" s="137">
        <f>'FII DII Vol Data'!L15</f>
        <v>354694</v>
      </c>
      <c r="ER7" s="137">
        <f>'FII DII Vol Data'!L23</f>
        <v>393307</v>
      </c>
      <c r="ES7" s="137">
        <f>'FII DII Vol Data'!L31</f>
        <v>373579</v>
      </c>
      <c r="ET7" s="137">
        <f>'FII DII Vol Data'!L39</f>
        <v>396688</v>
      </c>
      <c r="EY7" s="3"/>
      <c r="EZ7" s="3"/>
      <c r="FA7" s="3"/>
      <c r="FB7" s="3"/>
      <c r="FF7" s="137">
        <f>'FII DII Vol Data'!M7</f>
        <v>724125</v>
      </c>
      <c r="FG7" s="137">
        <f>'FII DII Vol Data'!M15</f>
        <v>637076</v>
      </c>
      <c r="FH7" s="137">
        <f>'FII DII Vol Data'!M23</f>
        <v>673543</v>
      </c>
      <c r="FI7" s="137">
        <f>'FII DII Vol Data'!M31</f>
        <v>638273</v>
      </c>
      <c r="FJ7" s="137">
        <f>'FII DII Vol Data'!M39</f>
        <v>668852</v>
      </c>
      <c r="FO7" s="3"/>
      <c r="FP7" s="3"/>
      <c r="FQ7" s="3"/>
      <c r="FR7" s="3"/>
      <c r="FV7" s="137">
        <f>'FII DII Vol Data'!N7</f>
        <v>419384</v>
      </c>
      <c r="FW7" s="137">
        <f>'FII DII Vol Data'!N15</f>
        <v>354694</v>
      </c>
      <c r="FX7" s="137">
        <f>'FII DII Vol Data'!N23</f>
        <v>393307</v>
      </c>
      <c r="FY7" s="137">
        <f>'FII DII Vol Data'!N31</f>
        <v>373579</v>
      </c>
      <c r="FZ7" s="137">
        <f>'FII DII Vol Data'!N39</f>
        <v>396688</v>
      </c>
      <c r="GE7" s="3"/>
      <c r="GF7" s="3"/>
      <c r="GG7" s="3"/>
      <c r="GH7" s="3"/>
      <c r="GL7" s="137">
        <f>'FII DII Vol Data'!O7</f>
        <v>17458019</v>
      </c>
      <c r="GM7" s="137">
        <f>'FII DII Vol Data'!O15</f>
        <v>52297486</v>
      </c>
      <c r="GN7" s="137">
        <f>'FII DII Vol Data'!O23</f>
        <v>25706014</v>
      </c>
      <c r="GO7" s="137">
        <f>'FII DII Vol Data'!O31</f>
        <v>22421354</v>
      </c>
      <c r="GP7" s="137">
        <f>'FII DII Vol Data'!O39</f>
        <v>18189417</v>
      </c>
      <c r="GU7" s="3"/>
      <c r="GV7" s="3"/>
      <c r="GW7" s="3"/>
      <c r="GX7" s="3"/>
      <c r="HB7" s="137">
        <f>'FII DII Vol Data'!P7</f>
        <v>17458019</v>
      </c>
      <c r="HC7" s="137">
        <f>'FII DII Vol Data'!P15</f>
        <v>52297486</v>
      </c>
      <c r="HD7" s="137">
        <f>'FII DII Vol Data'!P23</f>
        <v>25706014</v>
      </c>
      <c r="HE7" s="137">
        <f>'FII DII Vol Data'!P31</f>
        <v>22421354</v>
      </c>
      <c r="HF7" s="137">
        <f>'FII DII Vol Data'!P39</f>
        <v>18189417</v>
      </c>
      <c r="HK7" s="3"/>
      <c r="HL7" s="3"/>
      <c r="HM7" s="3"/>
      <c r="HN7" s="3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</row>
    <row r="8" spans="1:256" x14ac:dyDescent="0.3">
      <c r="C8" s="3"/>
      <c r="D8" s="3"/>
      <c r="E8" s="3"/>
      <c r="F8" s="3"/>
      <c r="K8" s="3"/>
      <c r="L8" s="3"/>
      <c r="M8" s="3"/>
      <c r="N8" s="3"/>
      <c r="AA8" s="3"/>
      <c r="AB8" s="3"/>
      <c r="AC8" s="3"/>
      <c r="AD8" s="3"/>
      <c r="AQ8" s="3"/>
      <c r="AR8" s="3"/>
      <c r="AS8" s="3"/>
      <c r="AT8" s="3"/>
      <c r="BG8" s="3"/>
      <c r="BH8" s="3"/>
      <c r="BI8" s="3"/>
      <c r="BJ8" s="3"/>
      <c r="BW8" s="3"/>
      <c r="BX8" s="3"/>
      <c r="BY8" s="3"/>
      <c r="BZ8" s="3"/>
      <c r="DC8" s="3"/>
      <c r="DD8" s="3"/>
      <c r="DE8" s="3"/>
      <c r="DF8" s="3"/>
      <c r="DS8" s="3"/>
      <c r="DT8" s="3"/>
      <c r="DU8" s="3"/>
      <c r="DV8" s="3"/>
      <c r="EI8" s="3"/>
      <c r="EJ8" s="3"/>
      <c r="EK8" s="3"/>
      <c r="EL8" s="3"/>
    </row>
    <row r="9" spans="1:256" x14ac:dyDescent="0.3">
      <c r="C9" s="3"/>
      <c r="D9" s="3"/>
      <c r="E9" s="3"/>
      <c r="F9" s="3"/>
      <c r="K9" s="3"/>
      <c r="L9" s="3"/>
      <c r="M9" s="3"/>
      <c r="N9" s="3"/>
      <c r="AA9" s="3"/>
      <c r="AB9" s="3"/>
      <c r="AC9" s="3"/>
      <c r="AD9" s="3"/>
      <c r="AQ9" s="3"/>
      <c r="AR9" s="3"/>
      <c r="AS9" s="3"/>
      <c r="AT9" s="3"/>
      <c r="BG9" s="3"/>
      <c r="BH9" s="3"/>
      <c r="BI9" s="3"/>
      <c r="BJ9" s="3"/>
      <c r="BW9" s="3"/>
      <c r="BX9" s="3"/>
      <c r="BY9" s="3"/>
      <c r="BZ9" s="3"/>
      <c r="DC9" s="3"/>
      <c r="DD9" s="3"/>
      <c r="DE9" s="3"/>
      <c r="DF9" s="3"/>
      <c r="DS9" s="3"/>
      <c r="DT9" s="3"/>
      <c r="DU9" s="3"/>
      <c r="DV9" s="3"/>
      <c r="EI9" s="3"/>
      <c r="EJ9" s="3"/>
      <c r="EK9" s="3"/>
      <c r="EL9" s="3"/>
    </row>
    <row r="10" spans="1:256" ht="15.6" x14ac:dyDescent="0.3">
      <c r="C10" s="3"/>
      <c r="D10" s="3"/>
      <c r="E10" s="3"/>
      <c r="F10" s="7"/>
      <c r="K10" s="3"/>
      <c r="L10" s="3"/>
      <c r="M10" s="3"/>
      <c r="N10" s="3"/>
      <c r="AA10" s="3"/>
      <c r="AB10" s="3"/>
      <c r="AC10" s="3"/>
      <c r="AD10" s="3"/>
      <c r="AQ10" s="3"/>
      <c r="AR10" s="3"/>
      <c r="AS10" s="3"/>
      <c r="AT10" s="3"/>
      <c r="BG10" s="3"/>
      <c r="BH10" s="3"/>
      <c r="BI10" s="3"/>
      <c r="BJ10" s="3"/>
      <c r="BW10" s="3"/>
      <c r="BX10" s="3"/>
      <c r="BY10" s="3"/>
      <c r="BZ10" s="3"/>
      <c r="DC10" s="3"/>
      <c r="DD10" s="3"/>
      <c r="DE10" s="3"/>
      <c r="DF10" s="3"/>
      <c r="DS10" s="3"/>
      <c r="DT10" s="3"/>
      <c r="DU10" s="3"/>
      <c r="DV10" s="3"/>
      <c r="EI10" s="3"/>
      <c r="EJ10" s="3"/>
      <c r="EK10" s="3"/>
      <c r="EL10" s="3"/>
      <c r="HS10" s="87" t="s">
        <v>262</v>
      </c>
      <c r="HT10" s="87"/>
      <c r="HU10" s="87"/>
      <c r="HV10" s="87"/>
      <c r="HW10" s="87"/>
      <c r="HX10" s="87" t="s">
        <v>263</v>
      </c>
      <c r="HY10" s="87"/>
      <c r="HZ10" s="87"/>
      <c r="IA10" s="87"/>
      <c r="IB10" s="87"/>
      <c r="IC10" s="87" t="s">
        <v>264</v>
      </c>
      <c r="ID10" s="87"/>
      <c r="IE10" s="87"/>
      <c r="IF10" s="87"/>
      <c r="IG10" s="87"/>
      <c r="IH10" s="87" t="s">
        <v>265</v>
      </c>
      <c r="II10" s="87"/>
      <c r="IJ10" s="87"/>
      <c r="IK10" s="87"/>
      <c r="IL10" s="87"/>
      <c r="IM10" s="87" t="s">
        <v>266</v>
      </c>
      <c r="IN10" s="87"/>
      <c r="IO10" s="87"/>
      <c r="IP10" s="87"/>
      <c r="IQ10" s="87"/>
      <c r="IR10" s="87" t="s">
        <v>267</v>
      </c>
      <c r="IS10" s="87"/>
      <c r="IT10" s="87"/>
      <c r="IU10" s="87"/>
      <c r="IV10" s="87"/>
    </row>
    <row r="11" spans="1:256" x14ac:dyDescent="0.3">
      <c r="C11" s="3"/>
      <c r="D11" s="3"/>
      <c r="E11" s="3"/>
      <c r="F11" s="3"/>
      <c r="K11" s="3"/>
      <c r="L11" s="3"/>
      <c r="M11" s="3"/>
      <c r="N11" s="3"/>
      <c r="AA11" s="3"/>
      <c r="AB11" s="3"/>
      <c r="AC11" s="3"/>
      <c r="AD11" s="3"/>
      <c r="AQ11" s="3"/>
      <c r="AR11" s="3"/>
      <c r="AS11" s="3"/>
      <c r="AT11" s="3"/>
      <c r="BG11" s="3"/>
      <c r="BH11" s="3"/>
      <c r="BI11" s="3"/>
      <c r="BJ11" s="3"/>
      <c r="BW11" s="3"/>
      <c r="BX11" s="3"/>
      <c r="BY11" s="3"/>
      <c r="BZ11" s="3"/>
      <c r="DC11" s="3"/>
      <c r="DD11" s="3"/>
      <c r="DE11" s="3"/>
      <c r="DF11" s="3"/>
      <c r="DS11" s="3"/>
      <c r="DT11" s="3"/>
      <c r="DU11" s="3"/>
      <c r="DV11" s="3"/>
      <c r="EI11" s="3"/>
      <c r="EJ11" s="3"/>
      <c r="EK11" s="3"/>
      <c r="EL11" s="3"/>
      <c r="HS11" s="2" t="s">
        <v>1</v>
      </c>
      <c r="HT11" s="2" t="s">
        <v>2</v>
      </c>
      <c r="HU11" s="2" t="s">
        <v>3</v>
      </c>
      <c r="HV11" s="2" t="s">
        <v>149</v>
      </c>
      <c r="HW11" s="2"/>
      <c r="HX11" s="2" t="s">
        <v>1</v>
      </c>
      <c r="HY11" s="2" t="s">
        <v>2</v>
      </c>
      <c r="HZ11" s="2" t="s">
        <v>3</v>
      </c>
      <c r="IA11" s="2" t="s">
        <v>149</v>
      </c>
      <c r="IB11" s="2"/>
      <c r="IC11" s="2" t="s">
        <v>1</v>
      </c>
      <c r="ID11" s="2" t="s">
        <v>2</v>
      </c>
      <c r="IE11" s="2" t="s">
        <v>3</v>
      </c>
      <c r="IF11" s="2" t="s">
        <v>149</v>
      </c>
      <c r="IG11" s="2"/>
      <c r="IH11" s="2" t="s">
        <v>1</v>
      </c>
      <c r="II11" s="2" t="s">
        <v>2</v>
      </c>
      <c r="IJ11" s="2" t="s">
        <v>3</v>
      </c>
      <c r="IK11" s="2" t="s">
        <v>149</v>
      </c>
      <c r="IL11" s="2"/>
      <c r="IM11" s="2" t="s">
        <v>1</v>
      </c>
      <c r="IN11" s="2" t="s">
        <v>2</v>
      </c>
      <c r="IO11" s="2" t="s">
        <v>3</v>
      </c>
      <c r="IP11" s="2" t="s">
        <v>149</v>
      </c>
      <c r="IQ11" s="2"/>
      <c r="IR11" s="2" t="s">
        <v>1</v>
      </c>
      <c r="IS11" s="2" t="s">
        <v>2</v>
      </c>
      <c r="IT11" s="2" t="s">
        <v>3</v>
      </c>
      <c r="IU11" s="2" t="s">
        <v>149</v>
      </c>
      <c r="IV11" s="2"/>
    </row>
    <row r="12" spans="1:256" x14ac:dyDescent="0.3">
      <c r="A12" t="s">
        <v>244</v>
      </c>
      <c r="C12" s="3"/>
      <c r="D12" s="3"/>
      <c r="E12" s="3"/>
      <c r="F12" s="3"/>
      <c r="K12" s="3"/>
      <c r="L12" s="3"/>
      <c r="M12" s="3"/>
      <c r="N12" s="3"/>
      <c r="AA12" s="3"/>
      <c r="AB12" s="3"/>
      <c r="AC12" s="3"/>
      <c r="AD12" s="3"/>
      <c r="AQ12" s="3"/>
      <c r="AR12" s="3"/>
      <c r="AS12" s="3"/>
      <c r="AT12" s="3"/>
      <c r="BG12" s="3"/>
      <c r="BH12" s="3"/>
      <c r="BI12" s="3"/>
      <c r="BJ12" s="3"/>
      <c r="BW12" s="3"/>
      <c r="BX12" s="3"/>
      <c r="BY12" s="3"/>
      <c r="BZ12" s="3"/>
      <c r="DC12" s="3"/>
      <c r="DD12" s="3"/>
      <c r="DE12" s="3"/>
      <c r="DF12" s="3"/>
      <c r="DS12" s="3"/>
      <c r="DT12" s="3"/>
      <c r="DU12" s="3"/>
      <c r="DV12" s="3"/>
      <c r="EI12" s="3"/>
      <c r="EJ12" s="3"/>
      <c r="EK12" s="3"/>
      <c r="EL12" s="3"/>
      <c r="HR12" s="132" t="s">
        <v>274</v>
      </c>
      <c r="HS12" s="148">
        <f>B3-R3</f>
        <v>13635</v>
      </c>
      <c r="HT12" s="148">
        <f t="shared" ref="HT12:HV15" si="53">C3-S3</f>
        <v>12498</v>
      </c>
      <c r="HU12" s="148">
        <f t="shared" si="53"/>
        <v>-7411</v>
      </c>
      <c r="HV12" s="148">
        <f t="shared" si="53"/>
        <v>-20134</v>
      </c>
      <c r="HW12" s="7"/>
      <c r="HX12" s="137">
        <f>AH3-AX3</f>
        <v>-2929</v>
      </c>
      <c r="HY12" s="137">
        <f t="shared" ref="HY12:IA15" si="54">AI3-AY3</f>
        <v>-21540</v>
      </c>
      <c r="HZ12" s="137">
        <f t="shared" si="54"/>
        <v>19752</v>
      </c>
      <c r="IA12" s="137">
        <f t="shared" si="54"/>
        <v>-18756</v>
      </c>
      <c r="IC12" s="137">
        <f>BN3-CT3</f>
        <v>12121</v>
      </c>
      <c r="ID12" s="137">
        <f t="shared" ref="ID12:IF15" si="55">BO3-CU3</f>
        <v>-3240</v>
      </c>
      <c r="IE12" s="137">
        <f t="shared" si="55"/>
        <v>715</v>
      </c>
      <c r="IF12" s="137">
        <f t="shared" si="55"/>
        <v>-44224</v>
      </c>
      <c r="IH12" s="137">
        <f>CD3-DJ3</f>
        <v>-25618</v>
      </c>
      <c r="II12" s="137">
        <f t="shared" ref="II12:IK15" si="56">CE3-DK3</f>
        <v>-23745</v>
      </c>
      <c r="IJ12" s="137">
        <f t="shared" si="56"/>
        <v>44912</v>
      </c>
      <c r="IK12" s="137">
        <f t="shared" si="56"/>
        <v>36751</v>
      </c>
      <c r="IM12" s="137">
        <f>DZ3-FF3</f>
        <v>11370</v>
      </c>
      <c r="IN12" s="137">
        <f t="shared" ref="IN12:IP15" si="57">EA3-FG3</f>
        <v>3929</v>
      </c>
      <c r="IO12" s="137">
        <f t="shared" si="57"/>
        <v>-8820</v>
      </c>
      <c r="IP12" s="137">
        <f t="shared" si="57"/>
        <v>-9182</v>
      </c>
      <c r="IR12" s="137">
        <f>EP3-FV3</f>
        <v>-9947</v>
      </c>
      <c r="IS12" s="137">
        <f t="shared" ref="IS12:IU15" si="58">EQ3-FW3</f>
        <v>1521</v>
      </c>
      <c r="IT12" s="137">
        <f t="shared" si="58"/>
        <v>4382</v>
      </c>
      <c r="IU12" s="137">
        <f t="shared" si="58"/>
        <v>11968</v>
      </c>
    </row>
    <row r="13" spans="1:256" x14ac:dyDescent="0.3">
      <c r="A13" t="s">
        <v>245</v>
      </c>
      <c r="C13" s="3"/>
      <c r="D13" s="3"/>
      <c r="E13" s="3"/>
      <c r="F13" s="3"/>
      <c r="K13" s="3"/>
      <c r="L13" s="3"/>
      <c r="M13" s="3"/>
      <c r="N13" s="3"/>
      <c r="AA13" s="3"/>
      <c r="AB13" s="3"/>
      <c r="AC13" s="3"/>
      <c r="AD13" s="3"/>
      <c r="AQ13" s="3"/>
      <c r="AR13" s="3"/>
      <c r="AS13" s="3"/>
      <c r="AT13" s="3"/>
      <c r="BG13" s="3"/>
      <c r="BH13" s="3"/>
      <c r="BI13" s="3"/>
      <c r="BJ13" s="3"/>
      <c r="BW13" s="3"/>
      <c r="BX13" s="3"/>
      <c r="BY13" s="3"/>
      <c r="BZ13" s="3"/>
      <c r="DC13" s="3"/>
      <c r="DD13" s="3"/>
      <c r="DE13" s="3"/>
      <c r="DF13" s="3"/>
      <c r="DS13" s="3"/>
      <c r="DT13" s="3"/>
      <c r="DU13" s="3"/>
      <c r="DV13" s="3"/>
      <c r="EI13" s="3"/>
      <c r="EJ13" s="3"/>
      <c r="EK13" s="3"/>
      <c r="EL13" s="3"/>
      <c r="HR13" s="132"/>
      <c r="HS13" s="148">
        <f t="shared" ref="HS13:HS15" si="59">B4-R4</f>
        <v>161</v>
      </c>
      <c r="HT13" s="148">
        <f t="shared" si="53"/>
        <v>-788</v>
      </c>
      <c r="HU13" s="148">
        <f t="shared" si="53"/>
        <v>-1758</v>
      </c>
      <c r="HV13" s="148">
        <f t="shared" si="53"/>
        <v>-5195</v>
      </c>
      <c r="HW13" s="7"/>
      <c r="HX13" s="137">
        <f t="shared" ref="HX13:HX15" si="60">AH4-AX4</f>
        <v>-1544</v>
      </c>
      <c r="HY13" s="137">
        <f t="shared" si="54"/>
        <v>9330</v>
      </c>
      <c r="HZ13" s="137">
        <f t="shared" si="54"/>
        <v>-24911</v>
      </c>
      <c r="IA13" s="137">
        <f t="shared" si="54"/>
        <v>-11568</v>
      </c>
      <c r="IC13" s="137">
        <f t="shared" ref="IC13:IC15" si="61">BN4-CT4</f>
        <v>0</v>
      </c>
      <c r="ID13" s="137">
        <f t="shared" si="55"/>
        <v>0</v>
      </c>
      <c r="IE13" s="137">
        <f t="shared" si="55"/>
        <v>0</v>
      </c>
      <c r="IF13" s="137">
        <f t="shared" si="55"/>
        <v>0</v>
      </c>
      <c r="IH13" s="137">
        <f t="shared" ref="IH13:IH15" si="62">CD4-DJ4</f>
        <v>-201</v>
      </c>
      <c r="II13" s="137">
        <f t="shared" si="56"/>
        <v>-924</v>
      </c>
      <c r="IJ13" s="137">
        <f t="shared" si="56"/>
        <v>-981</v>
      </c>
      <c r="IK13" s="137">
        <f t="shared" si="56"/>
        <v>2775</v>
      </c>
      <c r="IM13" s="137">
        <f t="shared" ref="IM13:IM14" si="63">DZ4-FF4</f>
        <v>0</v>
      </c>
      <c r="IN13" s="137">
        <f t="shared" si="57"/>
        <v>0</v>
      </c>
      <c r="IO13" s="137">
        <f t="shared" si="57"/>
        <v>-959</v>
      </c>
      <c r="IP13" s="137">
        <f t="shared" si="57"/>
        <v>0</v>
      </c>
      <c r="IR13" s="137">
        <f t="shared" ref="IR13:IR15" si="64">EP4-FV4</f>
        <v>0</v>
      </c>
      <c r="IS13" s="137">
        <f t="shared" si="58"/>
        <v>0</v>
      </c>
      <c r="IT13" s="137">
        <f t="shared" si="58"/>
        <v>0</v>
      </c>
      <c r="IU13" s="137">
        <f t="shared" si="58"/>
        <v>0</v>
      </c>
    </row>
    <row r="14" spans="1:256" x14ac:dyDescent="0.3">
      <c r="A14" t="s">
        <v>246</v>
      </c>
      <c r="C14" s="3"/>
      <c r="D14" s="3"/>
      <c r="E14" s="3"/>
      <c r="F14" s="3"/>
      <c r="K14" s="3"/>
      <c r="L14" s="3"/>
      <c r="M14" s="3"/>
      <c r="N14" s="3"/>
      <c r="AA14" s="3"/>
      <c r="AB14" s="3"/>
      <c r="AC14" s="3"/>
      <c r="AD14" s="3"/>
      <c r="AQ14" s="3"/>
      <c r="AR14" s="3"/>
      <c r="AS14" s="3"/>
      <c r="AT14" s="3"/>
      <c r="BG14" s="3"/>
      <c r="BH14" s="3"/>
      <c r="BI14" s="3"/>
      <c r="BJ14" s="3"/>
      <c r="BW14" s="3"/>
      <c r="BX14" s="3"/>
      <c r="BY14" s="3"/>
      <c r="BZ14" s="3"/>
      <c r="DC14" s="3"/>
      <c r="DD14" s="3"/>
      <c r="DE14" s="3"/>
      <c r="DF14" s="3"/>
      <c r="DS14" s="3"/>
      <c r="DT14" s="3"/>
      <c r="DU14" s="3"/>
      <c r="DV14" s="3"/>
      <c r="EI14" s="3"/>
      <c r="EJ14" s="3"/>
      <c r="EK14" s="3"/>
      <c r="EL14" s="3"/>
      <c r="HR14" s="132"/>
      <c r="HS14" s="148">
        <f t="shared" si="59"/>
        <v>-17454</v>
      </c>
      <c r="HT14" s="148">
        <f t="shared" si="53"/>
        <v>-9107</v>
      </c>
      <c r="HU14" s="148">
        <f t="shared" si="53"/>
        <v>3168</v>
      </c>
      <c r="HV14" s="148">
        <f t="shared" si="53"/>
        <v>40481</v>
      </c>
      <c r="HW14" s="7"/>
      <c r="HX14" s="137">
        <f t="shared" si="60"/>
        <v>-10375</v>
      </c>
      <c r="HY14" s="137">
        <f t="shared" si="54"/>
        <v>14257</v>
      </c>
      <c r="HZ14" s="137">
        <f t="shared" si="54"/>
        <v>7050</v>
      </c>
      <c r="IA14" s="137">
        <f t="shared" si="54"/>
        <v>38504</v>
      </c>
      <c r="IC14" s="137">
        <f t="shared" si="61"/>
        <v>3817</v>
      </c>
      <c r="ID14" s="137">
        <f t="shared" si="55"/>
        <v>3049</v>
      </c>
      <c r="IE14" s="137">
        <f t="shared" si="55"/>
        <v>1381</v>
      </c>
      <c r="IF14" s="137">
        <f t="shared" si="55"/>
        <v>24667</v>
      </c>
      <c r="IH14" s="137">
        <f t="shared" si="62"/>
        <v>22850</v>
      </c>
      <c r="II14" s="137">
        <f t="shared" si="56"/>
        <v>25074</v>
      </c>
      <c r="IJ14" s="137">
        <f t="shared" si="56"/>
        <v>-6804</v>
      </c>
      <c r="IK14" s="137">
        <f t="shared" si="56"/>
        <v>-11507</v>
      </c>
      <c r="IM14" s="137">
        <f t="shared" si="63"/>
        <v>385</v>
      </c>
      <c r="IN14" s="137">
        <f t="shared" si="57"/>
        <v>-714</v>
      </c>
      <c r="IO14" s="137">
        <f t="shared" si="57"/>
        <v>1910</v>
      </c>
      <c r="IP14" s="137">
        <f t="shared" si="57"/>
        <v>594</v>
      </c>
      <c r="IR14" s="137">
        <f t="shared" si="64"/>
        <v>1295</v>
      </c>
      <c r="IS14" s="137">
        <f t="shared" si="58"/>
        <v>-304</v>
      </c>
      <c r="IT14" s="137">
        <f t="shared" si="58"/>
        <v>-326</v>
      </c>
      <c r="IU14" s="137">
        <f t="shared" si="58"/>
        <v>14</v>
      </c>
    </row>
    <row r="15" spans="1:256" x14ac:dyDescent="0.3">
      <c r="A15" t="s">
        <v>247</v>
      </c>
      <c r="C15" s="3"/>
      <c r="D15" s="3"/>
      <c r="E15" s="3"/>
      <c r="F15" s="3"/>
      <c r="K15" s="3"/>
      <c r="L15" s="3"/>
      <c r="M15" s="3"/>
      <c r="N15" s="3"/>
      <c r="AA15" s="3"/>
      <c r="AB15" s="3"/>
      <c r="AC15" s="3"/>
      <c r="AD15" s="3"/>
      <c r="AQ15" s="3"/>
      <c r="AR15" s="3"/>
      <c r="AS15" s="3"/>
      <c r="AT15" s="3"/>
      <c r="BG15" s="3"/>
      <c r="BH15" s="3"/>
      <c r="BI15" s="3"/>
      <c r="BJ15" s="3"/>
      <c r="BW15" s="3"/>
      <c r="BX15" s="3"/>
      <c r="BY15" s="3"/>
      <c r="BZ15" s="3"/>
      <c r="DC15" s="3"/>
      <c r="DD15" s="3"/>
      <c r="DE15" s="3"/>
      <c r="DF15" s="3"/>
      <c r="DS15" s="3"/>
      <c r="DT15" s="3"/>
      <c r="DU15" s="3"/>
      <c r="DV15" s="3"/>
      <c r="EI15" s="3"/>
      <c r="EJ15" s="3"/>
      <c r="EK15" s="3"/>
      <c r="EL15" s="3"/>
      <c r="HR15" s="132"/>
      <c r="HS15" s="148">
        <f t="shared" si="59"/>
        <v>3658</v>
      </c>
      <c r="HT15" s="148">
        <f t="shared" si="53"/>
        <v>-2603</v>
      </c>
      <c r="HU15" s="148">
        <f t="shared" si="53"/>
        <v>6001</v>
      </c>
      <c r="HV15" s="148">
        <f t="shared" si="53"/>
        <v>-15152</v>
      </c>
      <c r="HW15" s="7"/>
      <c r="HX15" s="137">
        <f t="shared" si="60"/>
        <v>14848</v>
      </c>
      <c r="HY15" s="137">
        <f t="shared" si="54"/>
        <v>-2047</v>
      </c>
      <c r="HZ15" s="137">
        <f t="shared" si="54"/>
        <v>-1891</v>
      </c>
      <c r="IA15" s="137">
        <f t="shared" si="54"/>
        <v>-8180</v>
      </c>
      <c r="IC15" s="137">
        <f t="shared" si="61"/>
        <v>-15938</v>
      </c>
      <c r="ID15" s="137">
        <f t="shared" si="55"/>
        <v>191</v>
      </c>
      <c r="IE15" s="137">
        <f t="shared" si="55"/>
        <v>-2096</v>
      </c>
      <c r="IF15" s="137">
        <f t="shared" si="55"/>
        <v>19557</v>
      </c>
      <c r="IH15" s="137">
        <f t="shared" si="62"/>
        <v>2969</v>
      </c>
      <c r="II15" s="137">
        <f t="shared" si="56"/>
        <v>-405</v>
      </c>
      <c r="IJ15" s="137">
        <f t="shared" si="56"/>
        <v>-37127</v>
      </c>
      <c r="IK15" s="137">
        <f t="shared" si="56"/>
        <v>-28019</v>
      </c>
      <c r="IM15" s="137">
        <f>DZ6-FF6</f>
        <v>-11755</v>
      </c>
      <c r="IN15" s="137">
        <f t="shared" si="57"/>
        <v>-3215</v>
      </c>
      <c r="IO15" s="137">
        <f t="shared" si="57"/>
        <v>7869</v>
      </c>
      <c r="IP15" s="137">
        <f t="shared" si="57"/>
        <v>8588</v>
      </c>
      <c r="IR15" s="137">
        <f t="shared" si="64"/>
        <v>8652</v>
      </c>
      <c r="IS15" s="137">
        <f t="shared" si="58"/>
        <v>-1217</v>
      </c>
      <c r="IT15" s="137">
        <f t="shared" si="58"/>
        <v>-4056</v>
      </c>
      <c r="IU15" s="137">
        <f t="shared" si="58"/>
        <v>-11982</v>
      </c>
    </row>
    <row r="16" spans="1:256" x14ac:dyDescent="0.3">
      <c r="C16" s="3"/>
      <c r="D16" s="3"/>
      <c r="E16" s="3"/>
      <c r="F16" s="3"/>
      <c r="K16" s="3"/>
      <c r="L16" s="3"/>
      <c r="M16" s="3"/>
      <c r="N16" s="3"/>
      <c r="AA16" s="3"/>
      <c r="AB16" s="3"/>
      <c r="AC16" s="3"/>
      <c r="AD16" s="3"/>
      <c r="AQ16" s="3"/>
      <c r="AR16" s="3"/>
      <c r="AS16" s="3"/>
      <c r="AT16" s="3"/>
      <c r="BG16" s="3"/>
      <c r="BH16" s="3"/>
      <c r="BI16" s="3"/>
      <c r="BJ16" s="3"/>
      <c r="BW16" s="3"/>
      <c r="BX16" s="3"/>
      <c r="BY16" s="3"/>
      <c r="BZ16" s="3"/>
      <c r="DC16" s="3"/>
      <c r="DD16" s="3"/>
      <c r="DE16" s="3"/>
      <c r="DF16" s="3"/>
      <c r="DS16" s="3"/>
      <c r="DT16" s="3"/>
      <c r="DU16" s="3"/>
      <c r="DV16" s="3"/>
      <c r="EI16" s="3"/>
      <c r="EJ16" s="3"/>
      <c r="EK16" s="3"/>
      <c r="EL16" s="3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</row>
    <row r="17" spans="1:256" x14ac:dyDescent="0.3">
      <c r="C17" s="3"/>
      <c r="D17" s="3"/>
      <c r="E17" s="3"/>
      <c r="F17" s="3"/>
      <c r="K17" s="3"/>
      <c r="L17" s="3"/>
      <c r="M17" s="3"/>
      <c r="N17" s="3"/>
      <c r="AA17" s="3"/>
      <c r="AB17" s="3"/>
      <c r="AC17" s="3"/>
      <c r="AD17" s="3"/>
      <c r="AQ17" s="3"/>
      <c r="AR17" s="3"/>
      <c r="AS17" s="3"/>
      <c r="AT17" s="3"/>
      <c r="BG17" s="3"/>
      <c r="BH17" s="3"/>
      <c r="BI17" s="3"/>
      <c r="BJ17" s="3"/>
      <c r="BW17" s="3"/>
      <c r="BX17" s="3"/>
      <c r="BY17" s="3"/>
      <c r="BZ17" s="3"/>
      <c r="DC17" s="3"/>
      <c r="DD17" s="3"/>
      <c r="DE17" s="3"/>
      <c r="DF17" s="3"/>
      <c r="DS17" s="3"/>
      <c r="DT17" s="3"/>
      <c r="DU17" s="3"/>
      <c r="DV17" s="3"/>
      <c r="EI17" s="3"/>
      <c r="EJ17" s="3"/>
      <c r="EK17" s="3"/>
      <c r="EL17" s="3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</row>
    <row r="18" spans="1:256" x14ac:dyDescent="0.3">
      <c r="C18" s="3"/>
      <c r="D18" s="3"/>
      <c r="E18" s="3"/>
      <c r="F18" s="3"/>
      <c r="K18" s="3"/>
      <c r="L18" s="3"/>
      <c r="M18" s="3"/>
      <c r="N18" s="3"/>
      <c r="AA18" s="3"/>
      <c r="AB18" s="3"/>
      <c r="AC18" s="3"/>
      <c r="AD18" s="3"/>
      <c r="AQ18" s="3"/>
      <c r="AR18" s="3"/>
      <c r="AS18" s="3"/>
      <c r="AT18" s="3"/>
      <c r="BG18" s="3"/>
      <c r="BH18" s="3"/>
      <c r="BI18" s="3"/>
      <c r="BJ18" s="3"/>
      <c r="BW18" s="3"/>
      <c r="BX18" s="3"/>
      <c r="BY18" s="3"/>
      <c r="BZ18" s="3"/>
      <c r="DC18" s="3"/>
      <c r="DD18" s="3"/>
      <c r="DE18" s="3"/>
      <c r="DF18" s="3"/>
      <c r="DS18" s="3"/>
      <c r="DT18" s="3"/>
      <c r="DU18" s="3"/>
      <c r="DV18" s="3"/>
      <c r="EI18" s="3"/>
      <c r="EJ18" s="3"/>
      <c r="EK18" s="3"/>
      <c r="EL18" s="3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</row>
    <row r="19" spans="1:256" x14ac:dyDescent="0.3">
      <c r="C19" s="3"/>
      <c r="D19" s="3"/>
      <c r="E19" s="3"/>
      <c r="F19" s="3"/>
      <c r="K19" s="3"/>
      <c r="L19" s="3"/>
      <c r="M19" s="3"/>
      <c r="N19" s="3"/>
      <c r="AA19" s="3"/>
      <c r="AB19" s="3"/>
      <c r="AC19" s="3"/>
      <c r="AD19" s="3"/>
      <c r="AQ19" s="3"/>
      <c r="AR19" s="3"/>
      <c r="AS19" s="3"/>
      <c r="AT19" s="3"/>
      <c r="BG19" s="3"/>
      <c r="BH19" s="3"/>
      <c r="BI19" s="3"/>
      <c r="BJ19" s="3"/>
      <c r="BW19" s="3"/>
      <c r="BX19" s="3"/>
      <c r="BY19" s="3"/>
      <c r="BZ19" s="3"/>
      <c r="DC19" s="3"/>
      <c r="DD19" s="3"/>
      <c r="DE19" s="3"/>
      <c r="DF19" s="3"/>
      <c r="DS19" s="3"/>
      <c r="DT19" s="3"/>
      <c r="DU19" s="3"/>
      <c r="DV19" s="3"/>
      <c r="EI19" s="3"/>
      <c r="EJ19" s="3"/>
      <c r="EK19" s="3"/>
      <c r="EL19" s="3"/>
      <c r="HS19" s="103" t="s">
        <v>275</v>
      </c>
      <c r="HT19" s="103"/>
      <c r="HU19" s="103"/>
      <c r="HV19" s="103"/>
      <c r="HW19" s="103"/>
      <c r="HX19" s="103" t="s">
        <v>276</v>
      </c>
      <c r="HY19" s="103"/>
      <c r="HZ19" s="103"/>
      <c r="IA19" s="103"/>
      <c r="IB19" s="103"/>
      <c r="IC19" s="103" t="s">
        <v>277</v>
      </c>
      <c r="ID19" s="103"/>
      <c r="IE19" s="103"/>
      <c r="IF19" s="103"/>
      <c r="IG19" s="103"/>
      <c r="IH19" s="103" t="s">
        <v>278</v>
      </c>
      <c r="II19" s="103"/>
      <c r="IJ19" s="103"/>
      <c r="IK19" s="103"/>
      <c r="IL19" s="103"/>
      <c r="IM19" s="103" t="s">
        <v>279</v>
      </c>
      <c r="IN19" s="103"/>
      <c r="IO19" s="103"/>
      <c r="IP19" s="103"/>
      <c r="IQ19" s="103"/>
      <c r="IR19" s="103" t="s">
        <v>280</v>
      </c>
      <c r="IS19" s="103"/>
      <c r="IT19" s="103"/>
      <c r="IU19" s="103"/>
      <c r="IV19" s="103"/>
    </row>
    <row r="20" spans="1:256" x14ac:dyDescent="0.3">
      <c r="C20" s="3"/>
      <c r="D20" s="3"/>
      <c r="E20" s="3"/>
      <c r="F20" s="3"/>
      <c r="K20" s="3"/>
      <c r="L20" s="3"/>
      <c r="M20" s="3"/>
      <c r="N20" s="3"/>
      <c r="AA20" s="3"/>
      <c r="AB20" s="3"/>
      <c r="AC20" s="3"/>
      <c r="AD20" s="3"/>
      <c r="AQ20" s="3"/>
      <c r="AR20" s="3"/>
      <c r="AS20" s="3"/>
      <c r="AT20" s="3"/>
      <c r="BG20" s="3"/>
      <c r="BH20" s="3"/>
      <c r="BI20" s="3"/>
      <c r="BJ20" s="3"/>
      <c r="BW20" s="3"/>
      <c r="BX20" s="3"/>
      <c r="BY20" s="3"/>
      <c r="BZ20" s="3"/>
      <c r="DC20" s="3"/>
      <c r="DD20" s="3"/>
      <c r="DE20" s="3"/>
      <c r="DF20" s="3"/>
      <c r="DS20" s="3"/>
      <c r="DT20" s="3"/>
      <c r="DU20" s="3"/>
      <c r="DV20" s="3"/>
      <c r="EI20" s="3"/>
      <c r="EJ20" s="3"/>
      <c r="EK20" s="3"/>
      <c r="EL20" s="3"/>
      <c r="HS20" s="2" t="s">
        <v>1</v>
      </c>
      <c r="HT20" s="2" t="s">
        <v>2</v>
      </c>
      <c r="HU20" s="2" t="s">
        <v>3</v>
      </c>
      <c r="HV20" s="2" t="s">
        <v>149</v>
      </c>
      <c r="HW20" s="2"/>
      <c r="HX20" s="2" t="s">
        <v>1</v>
      </c>
      <c r="HY20" s="2" t="s">
        <v>2</v>
      </c>
      <c r="HZ20" s="2" t="s">
        <v>3</v>
      </c>
      <c r="IA20" s="2" t="s">
        <v>149</v>
      </c>
      <c r="IB20" s="2"/>
      <c r="IC20" s="2" t="s">
        <v>1</v>
      </c>
      <c r="ID20" s="2" t="s">
        <v>2</v>
      </c>
      <c r="IE20" s="2" t="s">
        <v>3</v>
      </c>
      <c r="IF20" s="2" t="s">
        <v>149</v>
      </c>
      <c r="IG20" s="2"/>
      <c r="IH20" s="2" t="s">
        <v>1</v>
      </c>
      <c r="II20" s="2" t="s">
        <v>2</v>
      </c>
      <c r="IJ20" s="2" t="s">
        <v>3</v>
      </c>
      <c r="IK20" s="2" t="s">
        <v>149</v>
      </c>
      <c r="IL20" s="2"/>
      <c r="IM20" s="2" t="s">
        <v>1</v>
      </c>
      <c r="IN20" s="2" t="s">
        <v>2</v>
      </c>
      <c r="IO20" s="2" t="s">
        <v>3</v>
      </c>
      <c r="IP20" s="2" t="s">
        <v>149</v>
      </c>
      <c r="IQ20" s="2"/>
      <c r="IR20" s="2" t="s">
        <v>1</v>
      </c>
      <c r="IS20" s="2" t="s">
        <v>2</v>
      </c>
      <c r="IT20" s="2" t="s">
        <v>3</v>
      </c>
      <c r="IU20" s="2" t="s">
        <v>149</v>
      </c>
      <c r="IV20" s="2"/>
    </row>
    <row r="21" spans="1:256" x14ac:dyDescent="0.3">
      <c r="A21" s="8" t="s">
        <v>244</v>
      </c>
      <c r="B21" s="8"/>
      <c r="C21" s="3"/>
      <c r="D21" s="3"/>
      <c r="E21" s="3"/>
      <c r="F21" s="3"/>
      <c r="K21" s="3"/>
      <c r="L21" s="3"/>
      <c r="M21" s="3"/>
      <c r="N21" s="3"/>
      <c r="AA21" s="3"/>
      <c r="AB21" s="3"/>
      <c r="AC21" s="3"/>
      <c r="AD21" s="3"/>
      <c r="AQ21" s="3"/>
      <c r="AR21" s="3"/>
      <c r="AS21" s="3"/>
      <c r="AT21" s="3"/>
      <c r="BG21" s="3"/>
      <c r="BH21" s="3"/>
      <c r="BI21" s="3"/>
      <c r="BJ21" s="3"/>
      <c r="BW21" s="3"/>
      <c r="BX21" s="3"/>
      <c r="BY21" s="3"/>
      <c r="BZ21" s="3"/>
      <c r="DC21" s="3"/>
      <c r="DD21" s="3"/>
      <c r="DE21" s="3"/>
      <c r="DF21" s="3"/>
      <c r="DS21" s="3"/>
      <c r="DT21" s="3"/>
      <c r="DU21" s="3"/>
      <c r="DV21" s="3"/>
      <c r="EI21" s="3"/>
      <c r="EJ21" s="3"/>
      <c r="EK21" s="3"/>
      <c r="EL21" s="3"/>
      <c r="HR21" s="8"/>
      <c r="HS21" s="149">
        <f>B3-C3</f>
        <v>124472</v>
      </c>
      <c r="HT21" s="149">
        <f t="shared" ref="HT21:HV24" si="65">C3-D3</f>
        <v>-38994</v>
      </c>
      <c r="HU21" s="149">
        <f t="shared" si="65"/>
        <v>-45138</v>
      </c>
      <c r="HV21" s="149">
        <f t="shared" si="65"/>
        <v>5191</v>
      </c>
      <c r="HW21" s="9"/>
      <c r="HX21" s="153">
        <f>AH3-AI3</f>
        <v>103860</v>
      </c>
      <c r="HY21" s="153">
        <f t="shared" ref="HY21:IA24" si="66">AI3-AJ3</f>
        <v>-22018</v>
      </c>
      <c r="HZ21" s="153">
        <f t="shared" si="66"/>
        <v>27184</v>
      </c>
      <c r="IA21" s="153">
        <f t="shared" si="66"/>
        <v>-15553</v>
      </c>
      <c r="IB21" s="8"/>
      <c r="IC21" s="153">
        <f>BN3-BO3</f>
        <v>-11436241</v>
      </c>
      <c r="ID21" s="153">
        <f t="shared" ref="ID21:IF24" si="67">BO3-BP3</f>
        <v>9512138</v>
      </c>
      <c r="IE21" s="153">
        <f t="shared" si="67"/>
        <v>809120</v>
      </c>
      <c r="IF21" s="153">
        <f t="shared" si="67"/>
        <v>961723</v>
      </c>
      <c r="IG21" s="8"/>
      <c r="IH21" s="153">
        <f>CD3-CE3</f>
        <v>-8064429</v>
      </c>
      <c r="II21" s="153">
        <f t="shared" ref="II21:IK24" si="68">CE3-CF3</f>
        <v>6579990</v>
      </c>
      <c r="IJ21" s="153">
        <f t="shared" si="68"/>
        <v>425297</v>
      </c>
      <c r="IK21" s="153">
        <f t="shared" si="68"/>
        <v>770601</v>
      </c>
      <c r="IL21" s="8"/>
      <c r="IM21" s="153">
        <f>DZ3-EA3</f>
        <v>43034</v>
      </c>
      <c r="IN21" s="153">
        <f t="shared" ref="IN21:IP24" si="69">EA3-EB3</f>
        <v>-8254</v>
      </c>
      <c r="IO21" s="153">
        <f t="shared" si="69"/>
        <v>12166</v>
      </c>
      <c r="IP21" s="153">
        <f t="shared" si="69"/>
        <v>-26452</v>
      </c>
      <c r="IQ21" s="8"/>
      <c r="IR21" s="153">
        <f>EP3-EQ3</f>
        <v>36254</v>
      </c>
      <c r="IS21" s="153">
        <f t="shared" ref="IS21:IU24" si="70">EQ3-ER3</f>
        <v>-23670</v>
      </c>
      <c r="IT21" s="153">
        <f t="shared" si="70"/>
        <v>-466</v>
      </c>
      <c r="IU21" s="153">
        <f t="shared" si="70"/>
        <v>-4952</v>
      </c>
      <c r="IV21" s="8"/>
    </row>
    <row r="22" spans="1:256" x14ac:dyDescent="0.3">
      <c r="A22" s="10" t="s">
        <v>245</v>
      </c>
      <c r="B22" s="10"/>
      <c r="C22" s="3"/>
      <c r="D22" s="3"/>
      <c r="E22" s="3"/>
      <c r="F22" s="3"/>
      <c r="K22" s="3"/>
      <c r="L22" s="3"/>
      <c r="M22" s="3"/>
      <c r="N22" s="3"/>
      <c r="AA22" s="3"/>
      <c r="AB22" s="3"/>
      <c r="AC22" s="3"/>
      <c r="AD22" s="3"/>
      <c r="AQ22" s="3"/>
      <c r="AR22" s="3"/>
      <c r="AS22" s="3"/>
      <c r="AT22" s="3"/>
      <c r="BG22" s="3"/>
      <c r="BH22" s="3"/>
      <c r="BI22" s="3"/>
      <c r="BJ22" s="3"/>
      <c r="BW22" s="3"/>
      <c r="BX22" s="3"/>
      <c r="BY22" s="3"/>
      <c r="BZ22" s="3"/>
      <c r="DC22" s="3"/>
      <c r="DD22" s="3"/>
      <c r="DE22" s="3"/>
      <c r="DF22" s="3"/>
      <c r="DS22" s="3"/>
      <c r="DT22" s="3"/>
      <c r="DU22" s="3"/>
      <c r="DV22" s="3"/>
      <c r="EI22" s="3"/>
      <c r="EJ22" s="3"/>
      <c r="EK22" s="3"/>
      <c r="EL22" s="3"/>
      <c r="HR22" s="10"/>
      <c r="HS22" s="150">
        <f t="shared" ref="HS22:HS24" si="71">B4-C4</f>
        <v>851</v>
      </c>
      <c r="HT22" s="150">
        <f t="shared" si="65"/>
        <v>-242</v>
      </c>
      <c r="HU22" s="150">
        <f t="shared" si="65"/>
        <v>242</v>
      </c>
      <c r="HV22" s="150">
        <f t="shared" si="65"/>
        <v>-1846</v>
      </c>
      <c r="HW22" s="11"/>
      <c r="HX22" s="154">
        <f t="shared" ref="HX22:HX24" si="72">AH4-AI4</f>
        <v>54455</v>
      </c>
      <c r="HY22" s="154">
        <f t="shared" si="66"/>
        <v>33788</v>
      </c>
      <c r="HZ22" s="154">
        <f t="shared" si="66"/>
        <v>9412</v>
      </c>
      <c r="IA22" s="154">
        <f t="shared" si="66"/>
        <v>-14647</v>
      </c>
      <c r="IB22" s="10"/>
      <c r="IC22" s="154">
        <f t="shared" ref="IC22:IC24" si="73">BN4-BO4</f>
        <v>0</v>
      </c>
      <c r="ID22" s="154">
        <f t="shared" si="67"/>
        <v>0</v>
      </c>
      <c r="IE22" s="154">
        <f t="shared" si="67"/>
        <v>0</v>
      </c>
      <c r="IF22" s="154">
        <f t="shared" si="67"/>
        <v>0</v>
      </c>
      <c r="IG22" s="10"/>
      <c r="IH22" s="154">
        <f t="shared" ref="IH22:IH24" si="74">CD4-CE4</f>
        <v>0</v>
      </c>
      <c r="II22" s="154">
        <f t="shared" si="68"/>
        <v>0</v>
      </c>
      <c r="IJ22" s="154">
        <f t="shared" si="68"/>
        <v>-3625</v>
      </c>
      <c r="IK22" s="154">
        <f t="shared" si="68"/>
        <v>-673</v>
      </c>
      <c r="IL22" s="10"/>
      <c r="IM22" s="154">
        <f t="shared" ref="IM22:IM24" si="75">DZ4-EA4</f>
        <v>0</v>
      </c>
      <c r="IN22" s="154">
        <f t="shared" si="69"/>
        <v>0</v>
      </c>
      <c r="IO22" s="154">
        <f t="shared" si="69"/>
        <v>0</v>
      </c>
      <c r="IP22" s="154">
        <f t="shared" si="69"/>
        <v>0</v>
      </c>
      <c r="IQ22" s="10"/>
      <c r="IR22" s="154">
        <f t="shared" ref="IR22:IR24" si="76">EP4-EQ4</f>
        <v>0</v>
      </c>
      <c r="IS22" s="154">
        <f t="shared" si="70"/>
        <v>0</v>
      </c>
      <c r="IT22" s="154">
        <f t="shared" si="70"/>
        <v>0</v>
      </c>
      <c r="IU22" s="154">
        <f t="shared" si="70"/>
        <v>0</v>
      </c>
      <c r="IV22" s="10"/>
    </row>
    <row r="23" spans="1:256" x14ac:dyDescent="0.3">
      <c r="A23" s="12" t="s">
        <v>246</v>
      </c>
      <c r="B23" s="12"/>
      <c r="C23" s="3"/>
      <c r="D23" s="3"/>
      <c r="E23" s="3"/>
      <c r="F23" s="3"/>
      <c r="K23" s="3"/>
      <c r="L23" s="3"/>
      <c r="M23" s="3"/>
      <c r="N23" s="3"/>
      <c r="AA23" s="3"/>
      <c r="AB23" s="3"/>
      <c r="AC23" s="3"/>
      <c r="AD23" s="3"/>
      <c r="AQ23" s="3"/>
      <c r="AR23" s="3"/>
      <c r="AS23" s="3"/>
      <c r="AT23" s="3"/>
      <c r="BG23" s="3"/>
      <c r="BH23" s="3"/>
      <c r="BI23" s="3"/>
      <c r="BJ23" s="3"/>
      <c r="BW23" s="3"/>
      <c r="BX23" s="3"/>
      <c r="BY23" s="3"/>
      <c r="BZ23" s="3"/>
      <c r="DC23" s="3"/>
      <c r="DD23" s="3"/>
      <c r="DE23" s="3"/>
      <c r="DF23" s="3"/>
      <c r="DS23" s="3"/>
      <c r="DT23" s="3"/>
      <c r="DU23" s="3"/>
      <c r="DV23" s="3"/>
      <c r="EI23" s="3"/>
      <c r="EJ23" s="3"/>
      <c r="EK23" s="3"/>
      <c r="EL23" s="3"/>
      <c r="HR23" s="12"/>
      <c r="HS23" s="151">
        <f t="shared" si="71"/>
        <v>34437</v>
      </c>
      <c r="HT23" s="151">
        <f t="shared" si="65"/>
        <v>-33509</v>
      </c>
      <c r="HU23" s="151">
        <f t="shared" si="65"/>
        <v>-53672</v>
      </c>
      <c r="HV23" s="151">
        <f t="shared" si="65"/>
        <v>47239</v>
      </c>
      <c r="HW23" s="13"/>
      <c r="HX23" s="155">
        <f t="shared" si="72"/>
        <v>196956</v>
      </c>
      <c r="HY23" s="155">
        <f t="shared" si="66"/>
        <v>17847</v>
      </c>
      <c r="HZ23" s="155">
        <f t="shared" si="66"/>
        <v>-35895</v>
      </c>
      <c r="IA23" s="155">
        <f t="shared" si="66"/>
        <v>-8417</v>
      </c>
      <c r="IB23" s="12"/>
      <c r="IC23" s="155">
        <f t="shared" si="73"/>
        <v>-2067568</v>
      </c>
      <c r="ID23" s="155">
        <f t="shared" si="67"/>
        <v>1150223</v>
      </c>
      <c r="IE23" s="155">
        <f t="shared" si="67"/>
        <v>182373</v>
      </c>
      <c r="IF23" s="155">
        <f t="shared" si="67"/>
        <v>680717</v>
      </c>
      <c r="IG23" s="12"/>
      <c r="IH23" s="155">
        <f t="shared" si="74"/>
        <v>-2229305</v>
      </c>
      <c r="II23" s="155">
        <f t="shared" si="68"/>
        <v>1364147</v>
      </c>
      <c r="IJ23" s="155">
        <f t="shared" si="68"/>
        <v>197860</v>
      </c>
      <c r="IK23" s="155">
        <f t="shared" si="68"/>
        <v>508480</v>
      </c>
      <c r="IL23" s="12"/>
      <c r="IM23" s="155">
        <f t="shared" si="75"/>
        <v>10603</v>
      </c>
      <c r="IN23" s="155">
        <f t="shared" si="69"/>
        <v>-1674</v>
      </c>
      <c r="IO23" s="155">
        <f t="shared" si="69"/>
        <v>-2969</v>
      </c>
      <c r="IP23" s="155">
        <f t="shared" si="69"/>
        <v>-16757</v>
      </c>
      <c r="IQ23" s="12"/>
      <c r="IR23" s="155">
        <f t="shared" si="76"/>
        <v>1744</v>
      </c>
      <c r="IS23" s="155">
        <f t="shared" si="70"/>
        <v>1943</v>
      </c>
      <c r="IT23" s="155">
        <f t="shared" si="70"/>
        <v>91</v>
      </c>
      <c r="IU23" s="155">
        <f t="shared" si="70"/>
        <v>-11023</v>
      </c>
      <c r="IV23" s="12"/>
    </row>
    <row r="24" spans="1:256" x14ac:dyDescent="0.3">
      <c r="A24" s="14" t="s">
        <v>247</v>
      </c>
      <c r="B24" s="14"/>
      <c r="C24" s="3"/>
      <c r="D24" s="3"/>
      <c r="E24" s="3"/>
      <c r="F24" s="3"/>
      <c r="K24" s="3"/>
      <c r="L24" s="3"/>
      <c r="M24" s="3"/>
      <c r="N24" s="3"/>
      <c r="AA24" s="3"/>
      <c r="AB24" s="3"/>
      <c r="AC24" s="3"/>
      <c r="AD24" s="3"/>
      <c r="AQ24" s="3"/>
      <c r="AR24" s="3"/>
      <c r="AS24" s="3"/>
      <c r="AT24" s="3"/>
      <c r="BG24" s="3"/>
      <c r="BH24" s="3"/>
      <c r="BI24" s="3"/>
      <c r="BJ24" s="3"/>
      <c r="BW24" s="3"/>
      <c r="BX24" s="3"/>
      <c r="BY24" s="3"/>
      <c r="BZ24" s="3"/>
      <c r="DC24" s="3"/>
      <c r="DD24" s="3"/>
      <c r="DE24" s="3"/>
      <c r="DF24" s="3"/>
      <c r="DS24" s="3"/>
      <c r="DT24" s="3"/>
      <c r="DU24" s="3"/>
      <c r="DV24" s="3"/>
      <c r="EI24" s="3"/>
      <c r="EJ24" s="3"/>
      <c r="EK24" s="3"/>
      <c r="EL24" s="3"/>
      <c r="HR24" s="14"/>
      <c r="HS24" s="152">
        <f t="shared" si="71"/>
        <v>68372</v>
      </c>
      <c r="HT24" s="152">
        <f t="shared" si="65"/>
        <v>-33521</v>
      </c>
      <c r="HU24" s="152">
        <f t="shared" si="65"/>
        <v>-12899</v>
      </c>
      <c r="HV24" s="152">
        <f t="shared" si="65"/>
        <v>-12807</v>
      </c>
      <c r="HW24" s="15"/>
      <c r="HX24" s="156">
        <f t="shared" si="72"/>
        <v>77396</v>
      </c>
      <c r="HY24" s="156">
        <f t="shared" si="66"/>
        <v>4204</v>
      </c>
      <c r="HZ24" s="156">
        <f t="shared" si="66"/>
        <v>11521</v>
      </c>
      <c r="IA24" s="156">
        <f t="shared" si="66"/>
        <v>-25457</v>
      </c>
      <c r="IB24" s="14"/>
      <c r="IC24" s="156">
        <f t="shared" si="73"/>
        <v>-6065080</v>
      </c>
      <c r="ID24" s="156">
        <f t="shared" si="67"/>
        <v>4111610</v>
      </c>
      <c r="IE24" s="156">
        <f t="shared" si="67"/>
        <v>802276</v>
      </c>
      <c r="IF24" s="156">
        <f t="shared" si="67"/>
        <v>779764</v>
      </c>
      <c r="IG24" s="14"/>
      <c r="IH24" s="156">
        <f t="shared" si="74"/>
        <v>-5789382</v>
      </c>
      <c r="II24" s="156">
        <f t="shared" si="68"/>
        <v>4020889</v>
      </c>
      <c r="IJ24" s="156">
        <f t="shared" si="68"/>
        <v>915606</v>
      </c>
      <c r="IK24" s="156">
        <f t="shared" si="68"/>
        <v>611310</v>
      </c>
      <c r="IL24" s="14"/>
      <c r="IM24" s="156">
        <f t="shared" si="75"/>
        <v>33412</v>
      </c>
      <c r="IN24" s="156">
        <f t="shared" si="69"/>
        <v>-26539</v>
      </c>
      <c r="IO24" s="156">
        <f t="shared" si="69"/>
        <v>26073</v>
      </c>
      <c r="IP24" s="156">
        <f t="shared" si="69"/>
        <v>12630</v>
      </c>
      <c r="IQ24" s="14"/>
      <c r="IR24" s="156">
        <f t="shared" si="76"/>
        <v>26692</v>
      </c>
      <c r="IS24" s="156">
        <f t="shared" si="70"/>
        <v>-16886</v>
      </c>
      <c r="IT24" s="156">
        <f t="shared" si="70"/>
        <v>20103</v>
      </c>
      <c r="IU24" s="156">
        <f t="shared" si="70"/>
        <v>-7134</v>
      </c>
      <c r="IV24" s="14"/>
    </row>
    <row r="25" spans="1:256" x14ac:dyDescent="0.3">
      <c r="C25" s="3"/>
      <c r="D25" s="3"/>
      <c r="E25" s="3"/>
      <c r="F25" s="3"/>
      <c r="K25" s="3"/>
      <c r="L25" s="3"/>
      <c r="M25" s="3"/>
      <c r="N25" s="3"/>
      <c r="AA25" s="3"/>
      <c r="AB25" s="3"/>
      <c r="AC25" s="3"/>
      <c r="AD25" s="3"/>
      <c r="AQ25" s="3"/>
      <c r="AR25" s="3"/>
      <c r="AS25" s="3"/>
      <c r="AT25" s="3"/>
      <c r="BG25" s="3"/>
      <c r="BH25" s="3"/>
      <c r="BI25" s="3"/>
      <c r="BJ25" s="3"/>
      <c r="BW25" s="3"/>
      <c r="BX25" s="3"/>
      <c r="BY25" s="3"/>
      <c r="BZ25" s="3"/>
      <c r="DC25" s="3"/>
      <c r="DD25" s="3"/>
      <c r="DE25" s="3"/>
      <c r="DF25" s="3"/>
      <c r="DS25" s="3"/>
      <c r="DT25" s="3"/>
      <c r="DU25" s="3"/>
      <c r="DV25" s="3"/>
      <c r="EI25" s="3"/>
      <c r="EJ25" s="3"/>
      <c r="EK25" s="3"/>
      <c r="EL25" s="3"/>
      <c r="HR25" s="2" t="s">
        <v>273</v>
      </c>
      <c r="HS25" s="148">
        <f>HS21+HS22+HS23+HS24</f>
        <v>228132</v>
      </c>
      <c r="HT25" s="148">
        <f t="shared" ref="HT25:HV25" si="77">HT21+HT22+HT23+HT24</f>
        <v>-106266</v>
      </c>
      <c r="HU25" s="148">
        <f t="shared" si="77"/>
        <v>-111467</v>
      </c>
      <c r="HV25" s="148">
        <f t="shared" si="77"/>
        <v>37777</v>
      </c>
      <c r="HW25" s="7"/>
      <c r="HX25" s="148">
        <f t="shared" ref="HX25:IA25" si="78">HX21+HX22+HX23+HX24</f>
        <v>432667</v>
      </c>
      <c r="HY25" s="148">
        <f t="shared" si="78"/>
        <v>33821</v>
      </c>
      <c r="HZ25" s="148">
        <f t="shared" si="78"/>
        <v>12222</v>
      </c>
      <c r="IA25" s="148">
        <f t="shared" si="78"/>
        <v>-64074</v>
      </c>
      <c r="IB25" s="7"/>
      <c r="IC25" s="148">
        <f t="shared" ref="IC25:IF25" si="79">IC21+IC22+IC23+IC24</f>
        <v>-19568889</v>
      </c>
      <c r="ID25" s="148">
        <f t="shared" si="79"/>
        <v>14773971</v>
      </c>
      <c r="IE25" s="148">
        <f t="shared" si="79"/>
        <v>1793769</v>
      </c>
      <c r="IF25" s="148">
        <f t="shared" si="79"/>
        <v>2422204</v>
      </c>
      <c r="IG25" s="7"/>
      <c r="IH25" s="148">
        <f t="shared" ref="IH25:IU25" si="80">IH21+IH22+IH23+IH24</f>
        <v>-16083116</v>
      </c>
      <c r="II25" s="148">
        <f t="shared" si="80"/>
        <v>11965026</v>
      </c>
      <c r="IJ25" s="148">
        <f t="shared" si="80"/>
        <v>1535138</v>
      </c>
      <c r="IK25" s="148">
        <f t="shared" si="80"/>
        <v>1889718</v>
      </c>
      <c r="IL25" s="7"/>
      <c r="IM25" s="148">
        <f t="shared" si="80"/>
        <v>87049</v>
      </c>
      <c r="IN25" s="148">
        <f t="shared" si="80"/>
        <v>-36467</v>
      </c>
      <c r="IO25" s="148">
        <f t="shared" si="80"/>
        <v>35270</v>
      </c>
      <c r="IP25" s="148">
        <f t="shared" si="80"/>
        <v>-30579</v>
      </c>
      <c r="IQ25" s="7"/>
      <c r="IR25" s="148">
        <f t="shared" si="80"/>
        <v>64690</v>
      </c>
      <c r="IS25" s="148">
        <f t="shared" si="80"/>
        <v>-38613</v>
      </c>
      <c r="IT25" s="148">
        <f t="shared" si="80"/>
        <v>19728</v>
      </c>
      <c r="IU25" s="148">
        <f t="shared" si="80"/>
        <v>-23109</v>
      </c>
      <c r="IV25" s="7"/>
    </row>
    <row r="26" spans="1:256" x14ac:dyDescent="0.3">
      <c r="C26" s="3"/>
      <c r="D26" s="3"/>
      <c r="E26" s="3"/>
      <c r="F26" s="3"/>
      <c r="K26" s="3"/>
      <c r="L26" s="3"/>
      <c r="M26" s="3"/>
      <c r="N26" s="3"/>
      <c r="AA26" s="3"/>
      <c r="AB26" s="3"/>
      <c r="AC26" s="3"/>
      <c r="AD26" s="3"/>
      <c r="AQ26" s="3"/>
      <c r="AR26" s="3"/>
      <c r="AS26" s="3"/>
      <c r="AT26" s="3"/>
      <c r="BG26" s="3"/>
      <c r="BH26" s="3"/>
      <c r="BI26" s="3"/>
      <c r="BJ26" s="3"/>
      <c r="BW26" s="3"/>
      <c r="BX26" s="3"/>
      <c r="BY26" s="3"/>
      <c r="BZ26" s="3"/>
      <c r="DC26" s="3"/>
      <c r="DD26" s="3"/>
      <c r="DE26" s="3"/>
      <c r="DF26" s="3"/>
      <c r="DS26" s="3"/>
      <c r="DT26" s="3"/>
      <c r="DU26" s="3"/>
      <c r="DV26" s="3"/>
      <c r="EI26" s="3"/>
      <c r="EJ26" s="3"/>
      <c r="EK26" s="3"/>
      <c r="EL26" s="3"/>
    </row>
    <row r="27" spans="1:256" x14ac:dyDescent="0.3">
      <c r="C27" s="3"/>
      <c r="D27" s="3"/>
      <c r="E27" s="3"/>
      <c r="F27" s="3"/>
      <c r="K27" s="3"/>
      <c r="L27" s="3"/>
      <c r="M27" s="3"/>
      <c r="N27" s="3"/>
      <c r="AA27" s="3"/>
      <c r="AB27" s="3"/>
      <c r="AC27" s="3"/>
      <c r="AD27" s="3"/>
      <c r="AQ27" s="3"/>
      <c r="AR27" s="3"/>
      <c r="AS27" s="3"/>
      <c r="AT27" s="3"/>
      <c r="BG27" s="3"/>
      <c r="BH27" s="3"/>
      <c r="BI27" s="3"/>
      <c r="BJ27" s="3"/>
      <c r="BW27" s="3"/>
      <c r="BX27" s="3"/>
      <c r="BY27" s="3"/>
      <c r="BZ27" s="3"/>
      <c r="DC27" s="3"/>
      <c r="DD27" s="3"/>
      <c r="DE27" s="3"/>
      <c r="DF27" s="3"/>
      <c r="DS27" s="3"/>
      <c r="DT27" s="3"/>
      <c r="DU27" s="3"/>
      <c r="DV27" s="3"/>
      <c r="EI27" s="3"/>
      <c r="EJ27" s="3"/>
      <c r="EK27" s="3"/>
      <c r="EL27" s="3"/>
      <c r="HS27" s="103" t="s">
        <v>281</v>
      </c>
      <c r="HT27" s="103"/>
      <c r="HU27" s="103"/>
      <c r="HV27" s="103"/>
      <c r="HW27" s="103"/>
      <c r="HX27" s="103" t="s">
        <v>282</v>
      </c>
      <c r="HY27" s="103"/>
      <c r="HZ27" s="103"/>
      <c r="IA27" s="103"/>
      <c r="IB27" s="103"/>
      <c r="IC27" s="103" t="s">
        <v>283</v>
      </c>
      <c r="ID27" s="103"/>
      <c r="IE27" s="103"/>
      <c r="IF27" s="103"/>
      <c r="IG27" s="103"/>
      <c r="IH27" s="103" t="s">
        <v>284</v>
      </c>
      <c r="II27" s="103"/>
      <c r="IJ27" s="103"/>
      <c r="IK27" s="103"/>
      <c r="IL27" s="103"/>
      <c r="IM27" s="103" t="s">
        <v>285</v>
      </c>
      <c r="IN27" s="103"/>
      <c r="IO27" s="103"/>
      <c r="IP27" s="103"/>
      <c r="IQ27" s="103"/>
      <c r="IR27" s="103" t="s">
        <v>286</v>
      </c>
      <c r="IS27" s="103"/>
      <c r="IT27" s="103"/>
      <c r="IU27" s="103"/>
      <c r="IV27" s="103"/>
    </row>
    <row r="28" spans="1:256" x14ac:dyDescent="0.3">
      <c r="C28" s="3"/>
      <c r="D28" s="3"/>
      <c r="E28" s="3"/>
      <c r="F28" s="3"/>
      <c r="K28" s="3"/>
      <c r="L28" s="3"/>
      <c r="M28" s="3"/>
      <c r="N28" s="3"/>
      <c r="AA28" s="3"/>
      <c r="AB28" s="3"/>
      <c r="AC28" s="3"/>
      <c r="AD28" s="3"/>
      <c r="AQ28" s="3"/>
      <c r="AR28" s="3"/>
      <c r="AS28" s="3"/>
      <c r="AT28" s="3"/>
      <c r="BG28" s="3"/>
      <c r="BH28" s="3"/>
      <c r="BI28" s="3"/>
      <c r="BJ28" s="3"/>
      <c r="BW28" s="3"/>
      <c r="BX28" s="3"/>
      <c r="BY28" s="3"/>
      <c r="BZ28" s="3"/>
      <c r="DC28" s="3"/>
      <c r="DD28" s="3"/>
      <c r="DE28" s="3"/>
      <c r="DF28" s="3"/>
      <c r="DS28" s="3"/>
      <c r="DT28" s="3"/>
      <c r="DU28" s="3"/>
      <c r="DV28" s="3"/>
      <c r="EI28" s="3"/>
      <c r="EJ28" s="3"/>
      <c r="EK28" s="3"/>
      <c r="EL28" s="3"/>
      <c r="HS28" s="2" t="s">
        <v>1</v>
      </c>
      <c r="HT28" s="2" t="s">
        <v>2</v>
      </c>
      <c r="HU28" s="2" t="s">
        <v>3</v>
      </c>
      <c r="HV28" s="2" t="s">
        <v>149</v>
      </c>
      <c r="HW28" s="2"/>
      <c r="HX28" s="2" t="s">
        <v>1</v>
      </c>
      <c r="HY28" s="2" t="s">
        <v>2</v>
      </c>
      <c r="HZ28" s="2" t="s">
        <v>3</v>
      </c>
      <c r="IA28" s="2" t="s">
        <v>149</v>
      </c>
      <c r="IB28" s="2"/>
      <c r="IC28" s="2" t="s">
        <v>1</v>
      </c>
      <c r="ID28" s="2" t="s">
        <v>2</v>
      </c>
      <c r="IE28" s="2" t="s">
        <v>3</v>
      </c>
      <c r="IF28" s="2" t="s">
        <v>149</v>
      </c>
      <c r="IG28" s="2"/>
      <c r="IH28" s="2" t="s">
        <v>1</v>
      </c>
      <c r="II28" s="2" t="s">
        <v>2</v>
      </c>
      <c r="IJ28" s="2" t="s">
        <v>3</v>
      </c>
      <c r="IK28" s="2" t="s">
        <v>149</v>
      </c>
      <c r="IL28" s="2"/>
      <c r="IM28" s="2" t="s">
        <v>1</v>
      </c>
      <c r="IN28" s="2" t="s">
        <v>2</v>
      </c>
      <c r="IO28" s="2" t="s">
        <v>3</v>
      </c>
      <c r="IP28" s="2" t="s">
        <v>149</v>
      </c>
      <c r="IQ28" s="2"/>
      <c r="IR28" s="2" t="s">
        <v>1</v>
      </c>
      <c r="IS28" s="2" t="s">
        <v>2</v>
      </c>
      <c r="IT28" s="2" t="s">
        <v>3</v>
      </c>
      <c r="IU28" s="2" t="s">
        <v>149</v>
      </c>
      <c r="IV28" s="2"/>
    </row>
    <row r="29" spans="1:256" x14ac:dyDescent="0.3">
      <c r="A29" s="8" t="s">
        <v>244</v>
      </c>
      <c r="B29" s="8"/>
      <c r="C29" s="3"/>
      <c r="D29" s="3"/>
      <c r="E29" s="3"/>
      <c r="F29" s="3"/>
      <c r="K29" s="3"/>
      <c r="L29" s="3"/>
      <c r="M29" s="3"/>
      <c r="N29" s="3"/>
      <c r="AA29" s="3"/>
      <c r="AB29" s="3"/>
      <c r="AC29" s="3"/>
      <c r="AD29" s="3"/>
      <c r="AQ29" s="3"/>
      <c r="AR29" s="3"/>
      <c r="AS29" s="3"/>
      <c r="AT29" s="3"/>
      <c r="BG29" s="3"/>
      <c r="BH29" s="3"/>
      <c r="BI29" s="3"/>
      <c r="BJ29" s="3"/>
      <c r="BW29" s="3"/>
      <c r="BX29" s="3"/>
      <c r="BY29" s="3"/>
      <c r="BZ29" s="3"/>
      <c r="DC29" s="3"/>
      <c r="DD29" s="3"/>
      <c r="DE29" s="3"/>
      <c r="DF29" s="3"/>
      <c r="DS29" s="3"/>
      <c r="DT29" s="3"/>
      <c r="DU29" s="3"/>
      <c r="DV29" s="3"/>
      <c r="EI29" s="3"/>
      <c r="EJ29" s="3"/>
      <c r="EK29" s="3"/>
      <c r="EL29" s="3"/>
      <c r="HR29" s="8"/>
      <c r="HS29" s="149">
        <f>R3-S3</f>
        <v>123335</v>
      </c>
      <c r="HT29" s="149">
        <f t="shared" ref="HT29:HV32" si="81">S3-T3</f>
        <v>-58903</v>
      </c>
      <c r="HU29" s="149">
        <f t="shared" si="81"/>
        <v>-57861</v>
      </c>
      <c r="HV29" s="149">
        <f t="shared" si="81"/>
        <v>38279</v>
      </c>
      <c r="HW29" s="9"/>
      <c r="HX29" s="153">
        <f>AX3-AY3</f>
        <v>85249</v>
      </c>
      <c r="HY29" s="153">
        <f t="shared" ref="HY29:IA32" si="82">AY3-AZ3</f>
        <v>19274</v>
      </c>
      <c r="HZ29" s="153">
        <f t="shared" si="82"/>
        <v>-11324</v>
      </c>
      <c r="IA29" s="153">
        <f t="shared" si="82"/>
        <v>2151</v>
      </c>
      <c r="IB29" s="8"/>
      <c r="IC29" s="153">
        <f>CT3-CU3</f>
        <v>-11451602</v>
      </c>
      <c r="ID29" s="153">
        <f t="shared" ref="ID29:IF32" si="83">CU3-CV3</f>
        <v>9516093</v>
      </c>
      <c r="IE29" s="153">
        <f t="shared" si="83"/>
        <v>764181</v>
      </c>
      <c r="IF29" s="153">
        <f t="shared" si="83"/>
        <v>1097821</v>
      </c>
      <c r="IG29" s="8"/>
      <c r="IH29" s="153">
        <f>DJ3-DK3</f>
        <v>-8062556</v>
      </c>
      <c r="II29" s="153">
        <f t="shared" ref="II29:IK32" si="84">DK3-DL3</f>
        <v>6648647</v>
      </c>
      <c r="IJ29" s="153">
        <f t="shared" si="84"/>
        <v>417136</v>
      </c>
      <c r="IK29" s="153">
        <f t="shared" si="84"/>
        <v>734904</v>
      </c>
      <c r="IL29" s="8"/>
      <c r="IM29" s="153">
        <f>FF3-FG3</f>
        <v>35593</v>
      </c>
      <c r="IN29" s="153">
        <f t="shared" ref="IN29:IP32" si="85">FG3-FH3</f>
        <v>-21003</v>
      </c>
      <c r="IO29" s="153">
        <f t="shared" si="85"/>
        <v>11804</v>
      </c>
      <c r="IP29" s="153">
        <f t="shared" si="85"/>
        <v>7251</v>
      </c>
      <c r="IQ29" s="8"/>
      <c r="IR29" s="153">
        <f>FV3-FW3</f>
        <v>47722</v>
      </c>
      <c r="IS29" s="153">
        <f t="shared" ref="IS29:IU32" si="86">FW3-FX3</f>
        <v>-20809</v>
      </c>
      <c r="IT29" s="153">
        <f t="shared" si="86"/>
        <v>7120</v>
      </c>
      <c r="IU29" s="153">
        <f t="shared" si="86"/>
        <v>-21372</v>
      </c>
      <c r="IV29" s="8"/>
    </row>
    <row r="30" spans="1:256" x14ac:dyDescent="0.3">
      <c r="A30" s="10" t="s">
        <v>245</v>
      </c>
      <c r="B30" s="10"/>
      <c r="C30" s="3"/>
      <c r="D30" s="3"/>
      <c r="E30" s="3"/>
      <c r="F30" s="3"/>
      <c r="K30" s="3"/>
      <c r="L30" s="3"/>
      <c r="M30" s="3"/>
      <c r="N30" s="3"/>
      <c r="AA30" s="3"/>
      <c r="AB30" s="3"/>
      <c r="AC30" s="3"/>
      <c r="AD30" s="3"/>
      <c r="AQ30" s="3"/>
      <c r="AR30" s="3"/>
      <c r="AS30" s="3"/>
      <c r="AT30" s="3"/>
      <c r="BG30" s="3"/>
      <c r="BH30" s="3"/>
      <c r="BI30" s="3"/>
      <c r="BJ30" s="3"/>
      <c r="BW30" s="3"/>
      <c r="BX30" s="3"/>
      <c r="BY30" s="3"/>
      <c r="BZ30" s="3"/>
      <c r="DC30" s="3"/>
      <c r="DD30" s="3"/>
      <c r="DE30" s="3"/>
      <c r="DF30" s="3"/>
      <c r="DS30" s="3"/>
      <c r="DT30" s="3"/>
      <c r="DU30" s="3"/>
      <c r="DV30" s="3"/>
      <c r="EI30" s="3"/>
      <c r="EJ30" s="3"/>
      <c r="EK30" s="3"/>
      <c r="EL30" s="3"/>
      <c r="HR30" s="10"/>
      <c r="HS30" s="150">
        <f t="shared" ref="HS30:HS32" si="87">R4-S4</f>
        <v>-98</v>
      </c>
      <c r="HT30" s="150">
        <f t="shared" si="81"/>
        <v>-1212</v>
      </c>
      <c r="HU30" s="150">
        <f t="shared" si="81"/>
        <v>-3195</v>
      </c>
      <c r="HV30" s="150">
        <f t="shared" si="81"/>
        <v>2310</v>
      </c>
      <c r="HW30" s="11"/>
      <c r="HX30" s="154">
        <f t="shared" ref="HX30:HX32" si="88">AX4-AY4</f>
        <v>65329</v>
      </c>
      <c r="HY30" s="154">
        <f t="shared" si="82"/>
        <v>-453</v>
      </c>
      <c r="HZ30" s="154">
        <f t="shared" si="82"/>
        <v>22755</v>
      </c>
      <c r="IA30" s="154">
        <f t="shared" si="82"/>
        <v>1836</v>
      </c>
      <c r="IB30" s="10"/>
      <c r="IC30" s="154">
        <f t="shared" ref="IC30:IC32" si="89">CT4-CU4</f>
        <v>0</v>
      </c>
      <c r="ID30" s="154">
        <f t="shared" si="83"/>
        <v>0</v>
      </c>
      <c r="IE30" s="154">
        <f t="shared" si="83"/>
        <v>0</v>
      </c>
      <c r="IF30" s="154">
        <f t="shared" si="83"/>
        <v>-1431</v>
      </c>
      <c r="IG30" s="10"/>
      <c r="IH30" s="154">
        <f t="shared" ref="IH30:IH32" si="90">DJ4-DK4</f>
        <v>-723</v>
      </c>
      <c r="II30" s="154">
        <f t="shared" si="84"/>
        <v>-57</v>
      </c>
      <c r="IJ30" s="154">
        <f t="shared" si="84"/>
        <v>131</v>
      </c>
      <c r="IK30" s="154">
        <f t="shared" si="84"/>
        <v>-2346</v>
      </c>
      <c r="IL30" s="10"/>
      <c r="IM30" s="154">
        <f t="shared" ref="IM30:IM32" si="91">FF4-FG4</f>
        <v>0</v>
      </c>
      <c r="IN30" s="154">
        <f t="shared" si="85"/>
        <v>-959</v>
      </c>
      <c r="IO30" s="154">
        <f t="shared" si="85"/>
        <v>959</v>
      </c>
      <c r="IP30" s="154">
        <f t="shared" si="85"/>
        <v>0</v>
      </c>
      <c r="IQ30" s="10"/>
      <c r="IR30" s="154">
        <f t="shared" ref="IR30:IR32" si="92">FV4-FW4</f>
        <v>0</v>
      </c>
      <c r="IS30" s="154">
        <f t="shared" si="86"/>
        <v>0</v>
      </c>
      <c r="IT30" s="154">
        <f t="shared" si="86"/>
        <v>0</v>
      </c>
      <c r="IU30" s="154">
        <f t="shared" si="86"/>
        <v>0</v>
      </c>
      <c r="IV30" s="10"/>
    </row>
    <row r="31" spans="1:256" x14ac:dyDescent="0.3">
      <c r="A31" s="12" t="s">
        <v>246</v>
      </c>
      <c r="B31" s="12"/>
      <c r="C31" s="3"/>
      <c r="D31" s="3"/>
      <c r="E31" s="3"/>
      <c r="F31" s="3"/>
      <c r="K31" s="3"/>
      <c r="L31" s="3"/>
      <c r="M31" s="3"/>
      <c r="N31" s="3"/>
      <c r="AA31" s="3"/>
      <c r="AB31" s="3"/>
      <c r="AC31" s="3"/>
      <c r="AD31" s="3"/>
      <c r="AQ31" s="3"/>
      <c r="AR31" s="3"/>
      <c r="AS31" s="3"/>
      <c r="AT31" s="3"/>
      <c r="BG31" s="3"/>
      <c r="BH31" s="3"/>
      <c r="BI31" s="3"/>
      <c r="BJ31" s="3"/>
      <c r="BW31" s="3"/>
      <c r="BX31" s="3"/>
      <c r="BY31" s="3"/>
      <c r="BZ31" s="3"/>
      <c r="DC31" s="3"/>
      <c r="DD31" s="3"/>
      <c r="DE31" s="3"/>
      <c r="DF31" s="3"/>
      <c r="DS31" s="3"/>
      <c r="DT31" s="3"/>
      <c r="DU31" s="3"/>
      <c r="DV31" s="3"/>
      <c r="EI31" s="3"/>
      <c r="EJ31" s="3"/>
      <c r="EK31" s="3"/>
      <c r="EL31" s="3"/>
      <c r="HR31" s="12"/>
      <c r="HS31" s="151">
        <f t="shared" si="87"/>
        <v>42784</v>
      </c>
      <c r="HT31" s="151">
        <f t="shared" si="81"/>
        <v>-21234</v>
      </c>
      <c r="HU31" s="151">
        <f t="shared" si="81"/>
        <v>-16359</v>
      </c>
      <c r="HV31" s="151">
        <f t="shared" si="81"/>
        <v>-10238</v>
      </c>
      <c r="HW31" s="13"/>
      <c r="HX31" s="155">
        <f t="shared" si="88"/>
        <v>221588</v>
      </c>
      <c r="HY31" s="155">
        <f t="shared" si="82"/>
        <v>10640</v>
      </c>
      <c r="HZ31" s="155">
        <f t="shared" si="82"/>
        <v>-4441</v>
      </c>
      <c r="IA31" s="155">
        <f t="shared" si="82"/>
        <v>-70264</v>
      </c>
      <c r="IB31" s="12"/>
      <c r="IC31" s="155">
        <f t="shared" si="89"/>
        <v>-2068336</v>
      </c>
      <c r="ID31" s="155">
        <f t="shared" si="83"/>
        <v>1148555</v>
      </c>
      <c r="IE31" s="155">
        <f t="shared" si="83"/>
        <v>205659</v>
      </c>
      <c r="IF31" s="155">
        <f t="shared" si="83"/>
        <v>645515</v>
      </c>
      <c r="IG31" s="12"/>
      <c r="IH31" s="155">
        <f t="shared" si="90"/>
        <v>-2227081</v>
      </c>
      <c r="II31" s="155">
        <f t="shared" si="84"/>
        <v>1332269</v>
      </c>
      <c r="IJ31" s="155">
        <f t="shared" si="84"/>
        <v>193157</v>
      </c>
      <c r="IK31" s="155">
        <f t="shared" si="84"/>
        <v>520341</v>
      </c>
      <c r="IL31" s="12"/>
      <c r="IM31" s="155">
        <f t="shared" si="91"/>
        <v>9504</v>
      </c>
      <c r="IN31" s="155">
        <f t="shared" si="85"/>
        <v>950</v>
      </c>
      <c r="IO31" s="155">
        <f t="shared" si="85"/>
        <v>-4285</v>
      </c>
      <c r="IP31" s="155">
        <f t="shared" si="85"/>
        <v>-19605</v>
      </c>
      <c r="IQ31" s="12"/>
      <c r="IR31" s="155">
        <f t="shared" si="92"/>
        <v>145</v>
      </c>
      <c r="IS31" s="155">
        <f t="shared" si="86"/>
        <v>1921</v>
      </c>
      <c r="IT31" s="155">
        <f t="shared" si="86"/>
        <v>431</v>
      </c>
      <c r="IU31" s="155">
        <f t="shared" si="86"/>
        <v>-12619</v>
      </c>
      <c r="IV31" s="12"/>
    </row>
    <row r="32" spans="1:256" x14ac:dyDescent="0.3">
      <c r="A32" s="14" t="s">
        <v>247</v>
      </c>
      <c r="B32" s="14"/>
      <c r="C32" s="3"/>
      <c r="D32" s="3"/>
      <c r="E32" s="3"/>
      <c r="F32" s="3"/>
      <c r="K32" s="3"/>
      <c r="L32" s="3"/>
      <c r="M32" s="3"/>
      <c r="N32" s="3"/>
      <c r="AA32" s="3"/>
      <c r="AB32" s="3"/>
      <c r="AC32" s="3"/>
      <c r="AD32" s="3"/>
      <c r="AQ32" s="3"/>
      <c r="AR32" s="3"/>
      <c r="AS32" s="3"/>
      <c r="AT32" s="3"/>
      <c r="BG32" s="3"/>
      <c r="BH32" s="3"/>
      <c r="BI32" s="3"/>
      <c r="BJ32" s="3"/>
      <c r="BW32" s="3"/>
      <c r="BX32" s="3"/>
      <c r="BY32" s="3"/>
      <c r="BZ32" s="3"/>
      <c r="DC32" s="3"/>
      <c r="DD32" s="3"/>
      <c r="DE32" s="3"/>
      <c r="DF32" s="3"/>
      <c r="DS32" s="3"/>
      <c r="DT32" s="3"/>
      <c r="DU32" s="3"/>
      <c r="DV32" s="3"/>
      <c r="EI32" s="3"/>
      <c r="EJ32" s="3"/>
      <c r="EK32" s="3"/>
      <c r="EL32" s="3"/>
      <c r="HR32" s="14"/>
      <c r="HS32" s="152">
        <f t="shared" si="87"/>
        <v>62111</v>
      </c>
      <c r="HT32" s="152">
        <f t="shared" si="81"/>
        <v>-24917</v>
      </c>
      <c r="HU32" s="152">
        <f t="shared" si="81"/>
        <v>-34052</v>
      </c>
      <c r="HV32" s="152">
        <f t="shared" si="81"/>
        <v>7426</v>
      </c>
      <c r="HW32" s="15"/>
      <c r="HX32" s="156">
        <f t="shared" si="88"/>
        <v>60501</v>
      </c>
      <c r="HY32" s="156">
        <f t="shared" si="82"/>
        <v>4360</v>
      </c>
      <c r="HZ32" s="156">
        <f t="shared" si="82"/>
        <v>5232</v>
      </c>
      <c r="IA32" s="156">
        <f t="shared" si="82"/>
        <v>2203</v>
      </c>
      <c r="IB32" s="14"/>
      <c r="IC32" s="156">
        <f t="shared" si="89"/>
        <v>-6048951</v>
      </c>
      <c r="ID32" s="156">
        <f t="shared" si="83"/>
        <v>4109323</v>
      </c>
      <c r="IE32" s="156">
        <f t="shared" si="83"/>
        <v>823929</v>
      </c>
      <c r="IF32" s="156">
        <f t="shared" si="83"/>
        <v>680299</v>
      </c>
      <c r="IG32" s="14"/>
      <c r="IH32" s="156">
        <f t="shared" si="90"/>
        <v>-5792756</v>
      </c>
      <c r="II32" s="156">
        <f t="shared" si="84"/>
        <v>3984167</v>
      </c>
      <c r="IJ32" s="156">
        <f t="shared" si="84"/>
        <v>924714</v>
      </c>
      <c r="IK32" s="156">
        <f t="shared" si="84"/>
        <v>636819</v>
      </c>
      <c r="IL32" s="14"/>
      <c r="IM32" s="156">
        <f t="shared" si="91"/>
        <v>41952</v>
      </c>
      <c r="IN32" s="156">
        <f t="shared" si="85"/>
        <v>-15455</v>
      </c>
      <c r="IO32" s="156">
        <f t="shared" si="85"/>
        <v>26792</v>
      </c>
      <c r="IP32" s="156">
        <f t="shared" si="85"/>
        <v>-18225</v>
      </c>
      <c r="IQ32" s="14"/>
      <c r="IR32" s="156">
        <f t="shared" si="92"/>
        <v>16823</v>
      </c>
      <c r="IS32" s="156">
        <f t="shared" si="86"/>
        <v>-19725</v>
      </c>
      <c r="IT32" s="156">
        <f t="shared" si="86"/>
        <v>12177</v>
      </c>
      <c r="IU32" s="156">
        <f t="shared" si="86"/>
        <v>10882</v>
      </c>
      <c r="IV32" s="14"/>
    </row>
    <row r="33" spans="1:256" x14ac:dyDescent="0.3">
      <c r="C33" s="3"/>
      <c r="D33" s="3"/>
      <c r="E33" s="3"/>
      <c r="F33" s="3"/>
      <c r="K33" s="3"/>
      <c r="L33" s="3"/>
      <c r="M33" s="3"/>
      <c r="N33" s="3"/>
      <c r="AA33" s="3"/>
      <c r="AB33" s="3"/>
      <c r="AC33" s="3"/>
      <c r="AD33" s="3"/>
      <c r="AQ33" s="3"/>
      <c r="AR33" s="3"/>
      <c r="AS33" s="3"/>
      <c r="AT33" s="3"/>
      <c r="BG33" s="3"/>
      <c r="BH33" s="3"/>
      <c r="BI33" s="3"/>
      <c r="BJ33" s="3"/>
      <c r="BW33" s="3"/>
      <c r="BX33" s="3"/>
      <c r="BY33" s="3"/>
      <c r="BZ33" s="3"/>
      <c r="DC33" s="3"/>
      <c r="DD33" s="3"/>
      <c r="DE33" s="3"/>
      <c r="DF33" s="3"/>
      <c r="DS33" s="3"/>
      <c r="DT33" s="3"/>
      <c r="DU33" s="3"/>
      <c r="DV33" s="3"/>
      <c r="EI33" s="3"/>
      <c r="EJ33" s="3"/>
      <c r="EK33" s="3"/>
      <c r="EL33" s="3"/>
      <c r="HR33" s="2" t="s">
        <v>273</v>
      </c>
      <c r="HS33" s="148">
        <f>HS29+HS30+HS31+HS32</f>
        <v>228132</v>
      </c>
      <c r="HT33" s="148">
        <f t="shared" ref="HT33:IU33" si="93">HT29+HT30+HT31+HT32</f>
        <v>-106266</v>
      </c>
      <c r="HU33" s="148">
        <f t="shared" si="93"/>
        <v>-111467</v>
      </c>
      <c r="HV33" s="148">
        <f t="shared" si="93"/>
        <v>37777</v>
      </c>
      <c r="HW33" s="7"/>
      <c r="HX33" s="148">
        <f t="shared" si="93"/>
        <v>432667</v>
      </c>
      <c r="HY33" s="148">
        <f t="shared" si="93"/>
        <v>33821</v>
      </c>
      <c r="HZ33" s="148">
        <f t="shared" si="93"/>
        <v>12222</v>
      </c>
      <c r="IA33" s="148">
        <f t="shared" si="93"/>
        <v>-64074</v>
      </c>
      <c r="IB33" s="7"/>
      <c r="IC33" s="148">
        <f t="shared" si="93"/>
        <v>-19568889</v>
      </c>
      <c r="ID33" s="148">
        <f t="shared" si="93"/>
        <v>14773971</v>
      </c>
      <c r="IE33" s="148">
        <f t="shared" si="93"/>
        <v>1793769</v>
      </c>
      <c r="IF33" s="148">
        <f t="shared" si="93"/>
        <v>2422204</v>
      </c>
      <c r="IG33" s="7"/>
      <c r="IH33" s="148">
        <f t="shared" si="93"/>
        <v>-16083116</v>
      </c>
      <c r="II33" s="148">
        <f t="shared" si="93"/>
        <v>11965026</v>
      </c>
      <c r="IJ33" s="148">
        <f t="shared" si="93"/>
        <v>1535138</v>
      </c>
      <c r="IK33" s="148">
        <f t="shared" si="93"/>
        <v>1889718</v>
      </c>
      <c r="IL33" s="7"/>
      <c r="IM33" s="148">
        <f t="shared" si="93"/>
        <v>87049</v>
      </c>
      <c r="IN33" s="148">
        <f t="shared" si="93"/>
        <v>-36467</v>
      </c>
      <c r="IO33" s="148">
        <f t="shared" si="93"/>
        <v>35270</v>
      </c>
      <c r="IP33" s="148">
        <f t="shared" si="93"/>
        <v>-30579</v>
      </c>
      <c r="IQ33" s="7"/>
      <c r="IR33" s="148">
        <f t="shared" si="93"/>
        <v>64690</v>
      </c>
      <c r="IS33" s="148">
        <f t="shared" si="93"/>
        <v>-38613</v>
      </c>
      <c r="IT33" s="148">
        <f t="shared" si="93"/>
        <v>19728</v>
      </c>
      <c r="IU33" s="148">
        <f t="shared" si="93"/>
        <v>-23109</v>
      </c>
      <c r="IV33" s="7"/>
    </row>
    <row r="34" spans="1:256" x14ac:dyDescent="0.3">
      <c r="C34" s="3"/>
      <c r="D34" s="3"/>
      <c r="E34" s="3"/>
      <c r="F34" s="3"/>
      <c r="K34" s="3"/>
      <c r="L34" s="3"/>
      <c r="M34" s="3"/>
      <c r="N34" s="3"/>
      <c r="AA34" s="3"/>
      <c r="AB34" s="3"/>
      <c r="AC34" s="3"/>
      <c r="AD34" s="3"/>
      <c r="AQ34" s="3"/>
      <c r="AR34" s="3"/>
      <c r="AS34" s="3"/>
      <c r="AT34" s="3"/>
      <c r="BG34" s="3"/>
      <c r="BH34" s="3"/>
      <c r="BI34" s="3"/>
      <c r="BJ34" s="3"/>
      <c r="BW34" s="3"/>
      <c r="BX34" s="3"/>
      <c r="BY34" s="3"/>
      <c r="BZ34" s="3"/>
      <c r="DC34" s="3"/>
      <c r="DD34" s="3"/>
      <c r="DE34" s="3"/>
      <c r="DF34" s="3"/>
      <c r="DS34" s="3"/>
      <c r="DT34" s="3"/>
      <c r="DU34" s="3"/>
      <c r="DV34" s="3"/>
      <c r="EI34" s="3"/>
      <c r="EJ34" s="3"/>
      <c r="EK34" s="3"/>
      <c r="EL34" s="3"/>
    </row>
    <row r="35" spans="1:256" x14ac:dyDescent="0.3">
      <c r="C35" s="3"/>
      <c r="D35" s="3"/>
      <c r="E35" s="3"/>
      <c r="F35" s="3"/>
      <c r="K35" s="3"/>
      <c r="L35" s="3"/>
      <c r="M35" s="3"/>
      <c r="N35" s="3"/>
      <c r="AA35" s="3"/>
      <c r="AB35" s="3"/>
      <c r="AC35" s="3"/>
      <c r="AD35" s="3"/>
      <c r="AQ35" s="3"/>
      <c r="AR35" s="3"/>
      <c r="AS35" s="3"/>
      <c r="AT35" s="3"/>
      <c r="BG35" s="3"/>
      <c r="BH35" s="3"/>
      <c r="BI35" s="3"/>
      <c r="BJ35" s="3"/>
      <c r="BW35" s="3"/>
      <c r="BX35" s="3"/>
      <c r="BY35" s="3"/>
      <c r="BZ35" s="3"/>
      <c r="DC35" s="3"/>
      <c r="DD35" s="3"/>
      <c r="DE35" s="3"/>
      <c r="DF35" s="3"/>
      <c r="DS35" s="3"/>
      <c r="DT35" s="3"/>
      <c r="DU35" s="3"/>
      <c r="DV35" s="3"/>
      <c r="EI35" s="3"/>
      <c r="EJ35" s="3"/>
      <c r="EK35" s="3"/>
      <c r="EL35" s="3"/>
    </row>
    <row r="36" spans="1:256" ht="15.6" x14ac:dyDescent="0.3">
      <c r="C36" s="3"/>
      <c r="D36" s="3"/>
      <c r="E36" s="3"/>
      <c r="F36" s="3"/>
      <c r="K36" s="3"/>
      <c r="L36" s="3"/>
      <c r="M36" s="3"/>
      <c r="N36" s="3"/>
      <c r="AA36" s="3"/>
      <c r="AB36" s="3"/>
      <c r="AC36" s="3"/>
      <c r="AD36" s="3"/>
      <c r="AQ36" s="3"/>
      <c r="AR36" s="3"/>
      <c r="AS36" s="3"/>
      <c r="AT36" s="3"/>
      <c r="BG36" s="3"/>
      <c r="BH36" s="3"/>
      <c r="BI36" s="3"/>
      <c r="BJ36" s="3"/>
      <c r="BW36" s="3"/>
      <c r="BX36" s="3"/>
      <c r="BY36" s="3"/>
      <c r="BZ36" s="3"/>
      <c r="DC36" s="3"/>
      <c r="DD36" s="3"/>
      <c r="DE36" s="3"/>
      <c r="DF36" s="3"/>
      <c r="DS36" s="3"/>
      <c r="DT36" s="3"/>
      <c r="DU36" s="3"/>
      <c r="DV36" s="3"/>
      <c r="EI36" s="3"/>
      <c r="EJ36" s="3"/>
      <c r="EK36" s="3"/>
      <c r="EL36" s="3"/>
      <c r="HS36" s="87" t="s">
        <v>242</v>
      </c>
      <c r="HT36" s="87"/>
      <c r="HU36" s="87"/>
      <c r="HV36" s="87"/>
      <c r="HW36" s="87"/>
      <c r="HX36" s="87" t="s">
        <v>243</v>
      </c>
      <c r="HY36" s="87"/>
      <c r="HZ36" s="87"/>
      <c r="IA36" s="87"/>
      <c r="IB36" s="87"/>
      <c r="IH36" s="103" t="s">
        <v>287</v>
      </c>
      <c r="II36" s="103"/>
      <c r="IJ36" s="103"/>
      <c r="IK36" s="103"/>
      <c r="IM36" s="103" t="s">
        <v>288</v>
      </c>
      <c r="IN36" s="103"/>
      <c r="IO36" s="103"/>
      <c r="IP36" s="103"/>
    </row>
    <row r="37" spans="1:256" x14ac:dyDescent="0.3">
      <c r="C37" s="3"/>
      <c r="D37" s="3"/>
      <c r="E37" s="3"/>
      <c r="F37" s="3"/>
      <c r="K37" s="3"/>
      <c r="L37" s="3"/>
      <c r="M37" s="3"/>
      <c r="N37" s="3"/>
      <c r="AA37" s="3"/>
      <c r="AB37" s="3"/>
      <c r="AC37" s="3"/>
      <c r="AD37" s="3"/>
      <c r="AQ37" s="3"/>
      <c r="AR37" s="3"/>
      <c r="AS37" s="3"/>
      <c r="AT37" s="3"/>
      <c r="BG37" s="3"/>
      <c r="BH37" s="3"/>
      <c r="BI37" s="3"/>
      <c r="BJ37" s="3"/>
      <c r="BW37" s="3"/>
      <c r="BX37" s="3"/>
      <c r="BY37" s="3"/>
      <c r="BZ37" s="3"/>
      <c r="DC37" s="3"/>
      <c r="DD37" s="3"/>
      <c r="DE37" s="3"/>
      <c r="DF37" s="3"/>
      <c r="DS37" s="3"/>
      <c r="DT37" s="3"/>
      <c r="DU37" s="3"/>
      <c r="DV37" s="3"/>
      <c r="EI37" s="3"/>
      <c r="EJ37" s="3"/>
      <c r="EK37" s="3"/>
      <c r="EL37" s="3"/>
      <c r="HS37" s="2" t="s">
        <v>1</v>
      </c>
      <c r="HT37" s="2" t="s">
        <v>2</v>
      </c>
      <c r="HU37" s="2" t="s">
        <v>3</v>
      </c>
      <c r="HV37" s="2" t="s">
        <v>149</v>
      </c>
      <c r="HW37" s="2"/>
      <c r="HX37" s="2" t="s">
        <v>1</v>
      </c>
      <c r="HY37" s="2" t="s">
        <v>2</v>
      </c>
      <c r="HZ37" s="2" t="s">
        <v>3</v>
      </c>
      <c r="IA37" s="2" t="s">
        <v>149</v>
      </c>
      <c r="IB37" s="2"/>
      <c r="IH37" s="2" t="s">
        <v>1</v>
      </c>
      <c r="II37" s="2" t="s">
        <v>2</v>
      </c>
      <c r="IJ37" s="2" t="s">
        <v>3</v>
      </c>
      <c r="IK37" s="2" t="s">
        <v>149</v>
      </c>
      <c r="IM37" s="2" t="s">
        <v>1</v>
      </c>
      <c r="IN37" s="2" t="s">
        <v>2</v>
      </c>
      <c r="IO37" s="2" t="s">
        <v>3</v>
      </c>
      <c r="IP37" s="2" t="s">
        <v>149</v>
      </c>
    </row>
    <row r="38" spans="1:256" x14ac:dyDescent="0.3">
      <c r="A38" t="s">
        <v>244</v>
      </c>
      <c r="C38" s="3"/>
      <c r="D38" s="3"/>
      <c r="E38" s="3"/>
      <c r="F38" s="3"/>
      <c r="K38" s="3"/>
      <c r="L38" s="3"/>
      <c r="M38" s="3"/>
      <c r="N38" s="3"/>
      <c r="AA38" s="3"/>
      <c r="AB38" s="3"/>
      <c r="AC38" s="3"/>
      <c r="AD38" s="3"/>
      <c r="AQ38" s="3"/>
      <c r="AR38" s="3"/>
      <c r="AS38" s="3"/>
      <c r="AT38" s="3"/>
      <c r="BG38" s="3"/>
      <c r="BH38" s="3"/>
      <c r="BI38" s="3"/>
      <c r="BJ38" s="3"/>
      <c r="BW38" s="3"/>
      <c r="BX38" s="3"/>
      <c r="BY38" s="3"/>
      <c r="BZ38" s="3"/>
      <c r="DC38" s="3"/>
      <c r="DD38" s="3"/>
      <c r="DE38" s="3"/>
      <c r="DF38" s="3"/>
      <c r="DS38" s="3"/>
      <c r="DT38" s="3"/>
      <c r="DU38" s="3"/>
      <c r="DV38" s="3"/>
      <c r="EI38" s="3"/>
      <c r="EJ38" s="3"/>
      <c r="EK38" s="3"/>
      <c r="EL38" s="3"/>
      <c r="HS38" s="148">
        <f>HS21+HX21+IC21+IH21+IM21+IR21</f>
        <v>-19193050</v>
      </c>
      <c r="HT38" s="148">
        <f t="shared" ref="HT38:HV41" si="94">HT21+HY21+ID21+II21+IN21+IS21</f>
        <v>15999192</v>
      </c>
      <c r="HU38" s="148">
        <f t="shared" si="94"/>
        <v>1228163</v>
      </c>
      <c r="HV38" s="148">
        <f t="shared" si="94"/>
        <v>1690558</v>
      </c>
      <c r="HX38" s="148">
        <f>HS29+HX29+IC29+IH29+IM29+IR29</f>
        <v>-19222259</v>
      </c>
      <c r="HY38" s="148">
        <f t="shared" ref="HY38:IA41" si="95">HT29+HY29+ID29+II29+IN29+IS29</f>
        <v>16083299</v>
      </c>
      <c r="HZ38" s="148">
        <f t="shared" si="95"/>
        <v>1131056</v>
      </c>
      <c r="IA38" s="148">
        <f t="shared" si="95"/>
        <v>1859034</v>
      </c>
      <c r="IH38" s="137">
        <f>IC12-IH12</f>
        <v>37739</v>
      </c>
      <c r="II38" s="137">
        <f t="shared" ref="II38:IK41" si="96">ID12-II12</f>
        <v>20505</v>
      </c>
      <c r="IJ38" s="137">
        <f t="shared" si="96"/>
        <v>-44197</v>
      </c>
      <c r="IK38" s="137">
        <f t="shared" si="96"/>
        <v>-80975</v>
      </c>
      <c r="IM38" s="137">
        <f>IH38</f>
        <v>37739</v>
      </c>
      <c r="IN38" s="137">
        <f t="shared" ref="IN38:IP39" si="97">II38</f>
        <v>20505</v>
      </c>
      <c r="IO38" s="137">
        <f t="shared" si="97"/>
        <v>-44197</v>
      </c>
      <c r="IP38" s="137">
        <f t="shared" si="97"/>
        <v>-80975</v>
      </c>
      <c r="IR38" t="s">
        <v>244</v>
      </c>
    </row>
    <row r="39" spans="1:256" x14ac:dyDescent="0.3">
      <c r="A39" t="s">
        <v>245</v>
      </c>
      <c r="C39" s="3"/>
      <c r="D39" s="3"/>
      <c r="E39" s="3"/>
      <c r="F39" s="3"/>
      <c r="K39" s="3"/>
      <c r="L39" s="3"/>
      <c r="M39" s="3"/>
      <c r="N39" s="3"/>
      <c r="AA39" s="3"/>
      <c r="AB39" s="3"/>
      <c r="AC39" s="3"/>
      <c r="AD39" s="3"/>
      <c r="AQ39" s="3"/>
      <c r="AR39" s="3"/>
      <c r="AS39" s="3"/>
      <c r="AT39" s="3"/>
      <c r="BG39" s="3"/>
      <c r="BH39" s="3"/>
      <c r="BI39" s="3"/>
      <c r="BJ39" s="3"/>
      <c r="BW39" s="3"/>
      <c r="BX39" s="3"/>
      <c r="BY39" s="3"/>
      <c r="BZ39" s="3"/>
      <c r="DC39" s="3"/>
      <c r="DD39" s="3"/>
      <c r="DE39" s="3"/>
      <c r="DF39" s="3"/>
      <c r="DS39" s="3"/>
      <c r="DT39" s="3"/>
      <c r="DU39" s="3"/>
      <c r="DV39" s="3"/>
      <c r="EI39" s="3"/>
      <c r="EJ39" s="3"/>
      <c r="EK39" s="3"/>
      <c r="EL39" s="3"/>
      <c r="HS39" s="148">
        <f t="shared" ref="HS39:HS41" si="98">HS22+HX22+IC22+IH22+IM22+IR22</f>
        <v>55306</v>
      </c>
      <c r="HT39" s="148">
        <f t="shared" si="94"/>
        <v>33546</v>
      </c>
      <c r="HU39" s="148">
        <f t="shared" si="94"/>
        <v>6029</v>
      </c>
      <c r="HV39" s="148">
        <f t="shared" si="94"/>
        <v>-17166</v>
      </c>
      <c r="HX39" s="148">
        <f t="shared" ref="HX39:HX41" si="99">HS30+HX30+IC30+IH30+IM30+IR30</f>
        <v>64508</v>
      </c>
      <c r="HY39" s="148">
        <f t="shared" si="95"/>
        <v>-2681</v>
      </c>
      <c r="HZ39" s="148">
        <f t="shared" si="95"/>
        <v>20650</v>
      </c>
      <c r="IA39" s="148">
        <f t="shared" si="95"/>
        <v>369</v>
      </c>
      <c r="IH39" s="137">
        <f t="shared" ref="IH39:IH41" si="100">IC13-IH13</f>
        <v>201</v>
      </c>
      <c r="II39" s="137">
        <f t="shared" si="96"/>
        <v>924</v>
      </c>
      <c r="IJ39" s="137">
        <f t="shared" si="96"/>
        <v>981</v>
      </c>
      <c r="IK39" s="137">
        <f t="shared" si="96"/>
        <v>-2775</v>
      </c>
      <c r="IM39" s="137">
        <f>IH39</f>
        <v>201</v>
      </c>
      <c r="IN39" s="137">
        <f t="shared" si="97"/>
        <v>924</v>
      </c>
      <c r="IO39" s="137">
        <f t="shared" si="97"/>
        <v>981</v>
      </c>
      <c r="IP39" s="137">
        <f t="shared" si="97"/>
        <v>-2775</v>
      </c>
      <c r="IR39" t="s">
        <v>245</v>
      </c>
    </row>
    <row r="40" spans="1:256" x14ac:dyDescent="0.3">
      <c r="A40" t="s">
        <v>246</v>
      </c>
      <c r="C40" s="3"/>
      <c r="D40" s="3"/>
      <c r="E40" s="3"/>
      <c r="F40" s="3"/>
      <c r="K40" s="3"/>
      <c r="L40" s="3"/>
      <c r="M40" s="3"/>
      <c r="N40" s="3"/>
      <c r="AA40" s="3"/>
      <c r="AB40" s="3"/>
      <c r="AC40" s="3"/>
      <c r="AD40" s="3"/>
      <c r="AQ40" s="3"/>
      <c r="AR40" s="3"/>
      <c r="AS40" s="3"/>
      <c r="AT40" s="3"/>
      <c r="BG40" s="3"/>
      <c r="BH40" s="3"/>
      <c r="BI40" s="3"/>
      <c r="BJ40" s="3"/>
      <c r="BW40" s="3"/>
      <c r="BX40" s="3"/>
      <c r="BY40" s="3"/>
      <c r="BZ40" s="3"/>
      <c r="DC40" s="3"/>
      <c r="DD40" s="3"/>
      <c r="DE40" s="3"/>
      <c r="DF40" s="3"/>
      <c r="DS40" s="3"/>
      <c r="DT40" s="3"/>
      <c r="DU40" s="3"/>
      <c r="DV40" s="3"/>
      <c r="EI40" s="3"/>
      <c r="EJ40" s="3"/>
      <c r="EK40" s="3"/>
      <c r="EL40" s="3"/>
      <c r="HS40" s="148">
        <f t="shared" si="98"/>
        <v>-4053133</v>
      </c>
      <c r="HT40" s="148">
        <f t="shared" si="94"/>
        <v>2498977</v>
      </c>
      <c r="HU40" s="148">
        <f t="shared" si="94"/>
        <v>287788</v>
      </c>
      <c r="HV40" s="148">
        <f t="shared" si="94"/>
        <v>1200239</v>
      </c>
      <c r="HX40" s="148">
        <f t="shared" si="99"/>
        <v>-4021396</v>
      </c>
      <c r="HY40" s="148">
        <f t="shared" si="95"/>
        <v>2473101</v>
      </c>
      <c r="HZ40" s="148">
        <f t="shared" si="95"/>
        <v>374162</v>
      </c>
      <c r="IA40" s="148">
        <f t="shared" si="95"/>
        <v>1053130</v>
      </c>
      <c r="IH40" s="137">
        <f t="shared" si="100"/>
        <v>-19033</v>
      </c>
      <c r="II40" s="137">
        <f t="shared" si="96"/>
        <v>-22025</v>
      </c>
      <c r="IJ40" s="137">
        <f t="shared" si="96"/>
        <v>8185</v>
      </c>
      <c r="IK40" s="137">
        <f t="shared" si="96"/>
        <v>36174</v>
      </c>
      <c r="IM40" s="137">
        <f>IH40+IH41</f>
        <v>-37940</v>
      </c>
      <c r="IN40" s="137">
        <f t="shared" ref="IN40:IP40" si="101">II40+II41</f>
        <v>-21429</v>
      </c>
      <c r="IO40" s="137">
        <f t="shared" si="101"/>
        <v>43216</v>
      </c>
      <c r="IP40" s="137">
        <f t="shared" si="101"/>
        <v>83750</v>
      </c>
      <c r="IR40" t="s">
        <v>289</v>
      </c>
    </row>
    <row r="41" spans="1:256" x14ac:dyDescent="0.3">
      <c r="A41" t="s">
        <v>247</v>
      </c>
      <c r="C41" s="3"/>
      <c r="D41" s="3"/>
      <c r="E41" s="3"/>
      <c r="F41" s="3"/>
      <c r="K41" s="3"/>
      <c r="L41" s="3"/>
      <c r="M41" s="3"/>
      <c r="N41" s="3"/>
      <c r="AA41" s="3"/>
      <c r="AB41" s="3"/>
      <c r="AC41" s="3"/>
      <c r="AD41" s="3"/>
      <c r="AQ41" s="3"/>
      <c r="AR41" s="3"/>
      <c r="AS41" s="3"/>
      <c r="AT41" s="3"/>
      <c r="BG41" s="3"/>
      <c r="BH41" s="3"/>
      <c r="BI41" s="3"/>
      <c r="BJ41" s="3"/>
      <c r="BW41" s="3"/>
      <c r="BX41" s="3"/>
      <c r="BY41" s="3"/>
      <c r="BZ41" s="3"/>
      <c r="DC41" s="3"/>
      <c r="DD41" s="3"/>
      <c r="DE41" s="3"/>
      <c r="DF41" s="3"/>
      <c r="DS41" s="3"/>
      <c r="DT41" s="3"/>
      <c r="DU41" s="3"/>
      <c r="DV41" s="3"/>
      <c r="EI41" s="3"/>
      <c r="EJ41" s="3"/>
      <c r="EK41" s="3"/>
      <c r="EL41" s="3"/>
      <c r="HS41" s="148">
        <f t="shared" si="98"/>
        <v>-11648590</v>
      </c>
      <c r="HT41" s="148">
        <f t="shared" si="94"/>
        <v>8059757</v>
      </c>
      <c r="HU41" s="148">
        <f t="shared" si="94"/>
        <v>1762680</v>
      </c>
      <c r="HV41" s="148">
        <f t="shared" si="94"/>
        <v>1358306</v>
      </c>
      <c r="HX41" s="148">
        <f t="shared" si="99"/>
        <v>-11660320</v>
      </c>
      <c r="HY41" s="148">
        <f t="shared" si="95"/>
        <v>8037753</v>
      </c>
      <c r="HZ41" s="148">
        <f t="shared" si="95"/>
        <v>1758792</v>
      </c>
      <c r="IA41" s="148">
        <f t="shared" si="95"/>
        <v>1319404</v>
      </c>
      <c r="IH41" s="137">
        <f t="shared" si="100"/>
        <v>-18907</v>
      </c>
      <c r="II41" s="137">
        <f t="shared" si="96"/>
        <v>596</v>
      </c>
      <c r="IJ41" s="137">
        <f t="shared" si="96"/>
        <v>35031</v>
      </c>
      <c r="IK41" s="137">
        <f t="shared" si="96"/>
        <v>47576</v>
      </c>
    </row>
    <row r="42" spans="1:256" x14ac:dyDescent="0.3">
      <c r="C42" s="3"/>
      <c r="D42" s="3"/>
      <c r="E42" s="3"/>
      <c r="F42" s="3"/>
      <c r="K42" s="3"/>
      <c r="L42" s="3"/>
      <c r="M42" s="3"/>
      <c r="N42" s="3"/>
      <c r="AA42" s="3"/>
      <c r="AB42" s="3"/>
      <c r="AC42" s="3"/>
      <c r="AD42" s="3"/>
      <c r="AQ42" s="3"/>
      <c r="AR42" s="3"/>
      <c r="AS42" s="3"/>
      <c r="AT42" s="3"/>
      <c r="BG42" s="3"/>
      <c r="BH42" s="3"/>
      <c r="BI42" s="3"/>
      <c r="BJ42" s="3"/>
      <c r="BW42" s="3"/>
      <c r="BX42" s="3"/>
      <c r="BY42" s="3"/>
      <c r="BZ42" s="3"/>
      <c r="DC42" s="3"/>
      <c r="DD42" s="3"/>
      <c r="DE42" s="3"/>
      <c r="DF42" s="3"/>
      <c r="DS42" s="3"/>
      <c r="DT42" s="3"/>
      <c r="DU42" s="3"/>
      <c r="DV42" s="3"/>
      <c r="EI42" s="3"/>
      <c r="EJ42" s="3"/>
      <c r="EK42" s="3"/>
      <c r="EL42" s="3"/>
      <c r="HR42" s="2" t="s">
        <v>273</v>
      </c>
      <c r="HS42" s="148">
        <f>HS38+HS39+HS40+HS41</f>
        <v>-34839467</v>
      </c>
      <c r="HT42" s="148">
        <f t="shared" ref="HT42:IA42" si="102">HT38+HT39+HT40+HT41</f>
        <v>26591472</v>
      </c>
      <c r="HU42" s="148">
        <f t="shared" si="102"/>
        <v>3284660</v>
      </c>
      <c r="HV42" s="148">
        <f t="shared" si="102"/>
        <v>4231937</v>
      </c>
      <c r="HW42" s="7"/>
      <c r="HX42" s="148">
        <f t="shared" si="102"/>
        <v>-34839467</v>
      </c>
      <c r="HY42" s="148">
        <f t="shared" si="102"/>
        <v>26591472</v>
      </c>
      <c r="HZ42" s="148">
        <f t="shared" si="102"/>
        <v>3284660</v>
      </c>
      <c r="IA42" s="148">
        <f t="shared" si="102"/>
        <v>4231937</v>
      </c>
      <c r="IB42" s="7"/>
    </row>
    <row r="43" spans="1:256" x14ac:dyDescent="0.3">
      <c r="C43" s="3"/>
      <c r="D43" s="3"/>
      <c r="E43" s="3"/>
      <c r="F43" s="3"/>
      <c r="K43" s="3"/>
      <c r="L43" s="3"/>
      <c r="M43" s="3"/>
      <c r="N43" s="3"/>
      <c r="AA43" s="3"/>
      <c r="AB43" s="3"/>
      <c r="AC43" s="3"/>
      <c r="AD43" s="3"/>
      <c r="AQ43" s="3"/>
      <c r="AR43" s="3"/>
      <c r="AS43" s="3"/>
      <c r="AT43" s="3"/>
      <c r="BG43" s="3"/>
      <c r="BH43" s="3"/>
      <c r="BI43" s="3"/>
      <c r="BJ43" s="3"/>
      <c r="BW43" s="3"/>
      <c r="BX43" s="3"/>
      <c r="BY43" s="3"/>
      <c r="BZ43" s="3"/>
      <c r="DC43" s="3"/>
      <c r="DD43" s="3"/>
      <c r="DE43" s="3"/>
      <c r="DF43" s="3"/>
      <c r="DS43" s="3"/>
      <c r="DT43" s="3"/>
      <c r="DU43" s="3"/>
      <c r="DV43" s="3"/>
      <c r="EI43" s="3"/>
      <c r="EJ43" s="3"/>
      <c r="EK43" s="3"/>
      <c r="EL43" s="3"/>
    </row>
    <row r="44" spans="1:256" ht="15.6" x14ac:dyDescent="0.3">
      <c r="C44" s="3"/>
      <c r="D44" s="3"/>
      <c r="E44" s="3"/>
      <c r="F44" s="3"/>
      <c r="K44" s="3"/>
      <c r="L44" s="3"/>
      <c r="M44" s="3"/>
      <c r="N44" s="3"/>
      <c r="AA44" s="3"/>
      <c r="AB44" s="3"/>
      <c r="AC44" s="3"/>
      <c r="AD44" s="3"/>
      <c r="AQ44" s="3"/>
      <c r="AR44" s="3"/>
      <c r="AS44" s="3"/>
      <c r="AT44" s="3"/>
      <c r="BG44" s="3"/>
      <c r="BH44" s="3"/>
      <c r="BI44" s="3"/>
      <c r="BJ44" s="3"/>
      <c r="BW44" s="3"/>
      <c r="BX44" s="3"/>
      <c r="BY44" s="3"/>
      <c r="BZ44" s="3"/>
      <c r="DC44" s="3"/>
      <c r="DD44" s="3"/>
      <c r="DE44" s="3"/>
      <c r="DF44" s="3"/>
      <c r="DS44" s="3"/>
      <c r="DT44" s="3"/>
      <c r="DU44" s="3"/>
      <c r="DV44" s="3"/>
      <c r="EI44" s="3"/>
      <c r="EJ44" s="3"/>
      <c r="EK44" s="3"/>
      <c r="EL44" s="3"/>
      <c r="HS44" s="87" t="s">
        <v>290</v>
      </c>
      <c r="HT44" s="87"/>
      <c r="HU44" s="87"/>
      <c r="HV44" s="87"/>
      <c r="HW44" s="87"/>
      <c r="HX44" s="87" t="s">
        <v>291</v>
      </c>
      <c r="HY44" s="87"/>
      <c r="HZ44" s="87"/>
      <c r="IA44" s="87"/>
      <c r="IB44" s="87"/>
      <c r="IC44" s="87" t="s">
        <v>292</v>
      </c>
      <c r="ID44" s="87"/>
      <c r="IE44" s="87"/>
      <c r="IF44" s="87"/>
      <c r="IG44" s="87"/>
      <c r="IH44" s="87" t="s">
        <v>293</v>
      </c>
      <c r="II44" s="87"/>
      <c r="IJ44" s="87"/>
      <c r="IK44" s="87"/>
      <c r="IL44" s="87"/>
      <c r="IM44" s="87" t="s">
        <v>294</v>
      </c>
      <c r="IN44" s="87"/>
      <c r="IO44" s="87"/>
      <c r="IP44" s="87"/>
      <c r="IQ44" s="87"/>
      <c r="IR44" s="87" t="s">
        <v>295</v>
      </c>
      <c r="IS44" s="87"/>
      <c r="IT44" s="87"/>
      <c r="IU44" s="87"/>
      <c r="IV44" s="87"/>
    </row>
    <row r="45" spans="1:256" x14ac:dyDescent="0.3">
      <c r="C45" s="3"/>
      <c r="D45" s="3"/>
      <c r="E45" s="3"/>
      <c r="F45" s="3"/>
      <c r="K45" s="3"/>
      <c r="L45" s="3"/>
      <c r="M45" s="3"/>
      <c r="N45" s="3"/>
      <c r="AA45" s="3"/>
      <c r="AB45" s="3"/>
      <c r="AC45" s="3"/>
      <c r="AD45" s="3"/>
      <c r="AQ45" s="3"/>
      <c r="AR45" s="3"/>
      <c r="AS45" s="3"/>
      <c r="AT45" s="3"/>
      <c r="BG45" s="3"/>
      <c r="BH45" s="3"/>
      <c r="BI45" s="3"/>
      <c r="BJ45" s="3"/>
      <c r="BW45" s="3"/>
      <c r="BX45" s="3"/>
      <c r="BY45" s="3"/>
      <c r="BZ45" s="3"/>
      <c r="DC45" s="3"/>
      <c r="DD45" s="3"/>
      <c r="DE45" s="3"/>
      <c r="DF45" s="3"/>
      <c r="DS45" s="3"/>
      <c r="DT45" s="3"/>
      <c r="DU45" s="3"/>
      <c r="DV45" s="3"/>
      <c r="EI45" s="3"/>
      <c r="EJ45" s="3"/>
      <c r="EK45" s="3"/>
      <c r="EL45" s="3"/>
      <c r="HS45" s="2" t="s">
        <v>1</v>
      </c>
      <c r="HT45" s="2" t="s">
        <v>2</v>
      </c>
      <c r="HU45" s="2" t="s">
        <v>3</v>
      </c>
      <c r="HV45" s="2" t="s">
        <v>149</v>
      </c>
      <c r="HW45" s="2"/>
      <c r="HX45" s="2" t="s">
        <v>1</v>
      </c>
      <c r="HY45" s="2" t="s">
        <v>2</v>
      </c>
      <c r="HZ45" s="2" t="s">
        <v>3</v>
      </c>
      <c r="IA45" s="2" t="s">
        <v>149</v>
      </c>
      <c r="IB45" s="2"/>
      <c r="IC45" s="2" t="s">
        <v>1</v>
      </c>
      <c r="ID45" s="2" t="s">
        <v>2</v>
      </c>
      <c r="IE45" s="2" t="s">
        <v>3</v>
      </c>
      <c r="IF45" s="2" t="s">
        <v>149</v>
      </c>
      <c r="IG45" s="2"/>
      <c r="IH45" s="2" t="s">
        <v>1</v>
      </c>
      <c r="II45" s="2" t="s">
        <v>2</v>
      </c>
      <c r="IJ45" s="2" t="s">
        <v>3</v>
      </c>
      <c r="IK45" s="2" t="s">
        <v>149</v>
      </c>
      <c r="IL45" s="2"/>
      <c r="IM45" s="2" t="s">
        <v>1</v>
      </c>
      <c r="IN45" s="2" t="s">
        <v>2</v>
      </c>
      <c r="IO45" s="2" t="s">
        <v>3</v>
      </c>
      <c r="IP45" s="2" t="s">
        <v>149</v>
      </c>
      <c r="IQ45" s="2"/>
      <c r="IR45" s="2" t="s">
        <v>1</v>
      </c>
      <c r="IS45" s="2" t="s">
        <v>2</v>
      </c>
      <c r="IT45" s="2" t="s">
        <v>3</v>
      </c>
      <c r="IU45" s="2" t="s">
        <v>149</v>
      </c>
      <c r="IV45" s="2"/>
    </row>
    <row r="46" spans="1:256" x14ac:dyDescent="0.3">
      <c r="A46" t="s">
        <v>244</v>
      </c>
      <c r="C46" s="3"/>
      <c r="D46" s="3"/>
      <c r="E46" s="3"/>
      <c r="F46" s="3"/>
      <c r="K46" s="3"/>
      <c r="L46" s="3"/>
      <c r="M46" s="3"/>
      <c r="N46" s="3"/>
      <c r="AA46" s="3"/>
      <c r="AB46" s="3"/>
      <c r="AC46" s="3"/>
      <c r="AD46" s="3"/>
      <c r="AQ46" s="3"/>
      <c r="AR46" s="3"/>
      <c r="AS46" s="3"/>
      <c r="AT46" s="3"/>
      <c r="BG46" s="3"/>
      <c r="BH46" s="3"/>
      <c r="BI46" s="3"/>
      <c r="BJ46" s="3"/>
      <c r="BW46" s="3"/>
      <c r="BX46" s="3"/>
      <c r="BY46" s="3"/>
      <c r="BZ46" s="3"/>
      <c r="DC46" s="3"/>
      <c r="DD46" s="3"/>
      <c r="DE46" s="3"/>
      <c r="DF46" s="3"/>
      <c r="DS46" s="3"/>
      <c r="DT46" s="3"/>
      <c r="DU46" s="3"/>
      <c r="DV46" s="3"/>
      <c r="EI46" s="3"/>
      <c r="EJ46" s="3"/>
      <c r="EK46" s="3"/>
      <c r="EL46" s="3"/>
      <c r="HR46" s="133" t="s">
        <v>296</v>
      </c>
      <c r="HS46" s="148">
        <f>(HS3-HT3)/HT3*100</f>
        <v>-94.289015018333416</v>
      </c>
      <c r="HT46" s="148">
        <f t="shared" ref="HT46:HU46" si="103">(HT3-HU3)/HU3*100</f>
        <v>56.480389845162307</v>
      </c>
      <c r="HU46" s="148">
        <f t="shared" si="103"/>
        <v>-138.45200676982591</v>
      </c>
      <c r="HV46" s="148" t="e">
        <f>(HV3-HW3)/HW3*100</f>
        <v>#DIV/0!</v>
      </c>
      <c r="HX46" s="148">
        <f>(HX3-HY3)/HY3*100</f>
        <v>-145.07168458781362</v>
      </c>
      <c r="HY46" s="148">
        <f t="shared" ref="HY46:IA46" si="104">(HY3-HZ3)/HZ3*100</f>
        <v>-207.22966656279215</v>
      </c>
      <c r="HZ46" s="148">
        <f t="shared" si="104"/>
        <v>-317.5101671938545</v>
      </c>
      <c r="IA46" s="148" t="e">
        <f t="shared" si="104"/>
        <v>#DIV/0!</v>
      </c>
      <c r="IC46" s="148">
        <f>(IC3-ID3)/ID3*100</f>
        <v>-488.39443742098609</v>
      </c>
      <c r="ID46" s="148">
        <f t="shared" ref="ID46:IF46" si="105">(ID3-IE3)/IE3*100</f>
        <v>-108.80081888782571</v>
      </c>
      <c r="IE46" s="148">
        <f t="shared" si="105"/>
        <v>-133.01958882569915</v>
      </c>
      <c r="IF46" s="148" t="e">
        <f t="shared" si="105"/>
        <v>#DIV/0!</v>
      </c>
      <c r="IH46" s="148">
        <f>(IH3-II3)/II3*100</f>
        <v>-97.271946050657618</v>
      </c>
      <c r="II46" s="148">
        <f t="shared" ref="II46:IK46" si="106">(II3-IJ3)/IJ3*100</f>
        <v>-941.28170567332438</v>
      </c>
      <c r="IJ46" s="148">
        <f t="shared" si="106"/>
        <v>-77.138134857270927</v>
      </c>
      <c r="IK46" s="148" t="e">
        <f t="shared" si="106"/>
        <v>#DIV/0!</v>
      </c>
      <c r="IM46" s="148">
        <f>(IM3-IN3)/IN3*100</f>
        <v>-41.634638010824375</v>
      </c>
      <c r="IN46" s="148">
        <f t="shared" ref="IN46:IP46" si="107">(IN3-IO3)/IO3*100</f>
        <v>3421.8232044198894</v>
      </c>
      <c r="IO46" s="148">
        <f t="shared" si="107"/>
        <v>-101.07408836008665</v>
      </c>
      <c r="IP46" s="148" t="e">
        <f t="shared" si="107"/>
        <v>#DIV/0!</v>
      </c>
      <c r="IR46" s="148">
        <f>(IR3-IS3)/IS3*100</f>
        <v>300.83886752883609</v>
      </c>
      <c r="IS46" s="148">
        <f t="shared" ref="IS46:IU46" si="108">(IS3-IT3)/IT3*100</f>
        <v>-62.285789612443978</v>
      </c>
      <c r="IT46" s="148">
        <f t="shared" si="108"/>
        <v>-146.1997563946407</v>
      </c>
      <c r="IU46" s="148" t="e">
        <f t="shared" si="108"/>
        <v>#DIV/0!</v>
      </c>
    </row>
    <row r="47" spans="1:256" x14ac:dyDescent="0.3">
      <c r="A47" t="s">
        <v>245</v>
      </c>
      <c r="C47" s="3"/>
      <c r="D47" s="3"/>
      <c r="E47" s="3"/>
      <c r="F47" s="3"/>
      <c r="K47" s="3"/>
      <c r="L47" s="3"/>
      <c r="M47" s="3"/>
      <c r="N47" s="3"/>
      <c r="AA47" s="3"/>
      <c r="AB47" s="3"/>
      <c r="AC47" s="3"/>
      <c r="AD47" s="3"/>
      <c r="AQ47" s="3"/>
      <c r="AR47" s="3"/>
      <c r="AS47" s="3"/>
      <c r="AT47" s="3"/>
      <c r="BG47" s="3"/>
      <c r="BH47" s="3"/>
      <c r="BI47" s="3"/>
      <c r="BJ47" s="3"/>
      <c r="BW47" s="3"/>
      <c r="BX47" s="3"/>
      <c r="BY47" s="3"/>
      <c r="BZ47" s="3"/>
      <c r="DC47" s="3"/>
      <c r="DD47" s="3"/>
      <c r="DE47" s="3"/>
      <c r="DF47" s="3"/>
      <c r="DS47" s="3"/>
      <c r="DT47" s="3"/>
      <c r="DU47" s="3"/>
      <c r="DV47" s="3"/>
      <c r="EI47" s="3"/>
      <c r="EJ47" s="3"/>
      <c r="EK47" s="3"/>
      <c r="EL47" s="3"/>
      <c r="HR47" s="133"/>
      <c r="HS47" s="148">
        <f t="shared" ref="HS47:HV49" si="109">(HS4-HT4)/HT4*100</f>
        <v>-2.1649484536082473</v>
      </c>
      <c r="HT47" s="148">
        <f t="shared" si="109"/>
        <v>-71.777713121908633</v>
      </c>
      <c r="HU47" s="148">
        <f t="shared" si="109"/>
        <v>-182.69971126082771</v>
      </c>
      <c r="HV47" s="148" t="e">
        <f>(HV4-HW4)/HW4*100</f>
        <v>#DIV/0!</v>
      </c>
      <c r="HX47" s="148">
        <f t="shared" ref="HX47:IA49" si="110">(HX4-HY4)/HY4*100</f>
        <v>-131.75725008031307</v>
      </c>
      <c r="HY47" s="148">
        <f t="shared" si="110"/>
        <v>-356.62144944914934</v>
      </c>
      <c r="HZ47" s="148">
        <f t="shared" si="110"/>
        <v>-19.04993023114724</v>
      </c>
      <c r="IA47" s="148" t="e">
        <f t="shared" si="110"/>
        <v>#DIV/0!</v>
      </c>
      <c r="IC47" s="148" t="e">
        <f t="shared" ref="IC47:IF49" si="111">(IC4-ID4)/ID4*100</f>
        <v>#DIV/0!</v>
      </c>
      <c r="ID47" s="148" t="e">
        <f t="shared" si="111"/>
        <v>#DIV/0!</v>
      </c>
      <c r="IE47" s="148">
        <f t="shared" si="111"/>
        <v>-100</v>
      </c>
      <c r="IF47" s="148" t="e">
        <f t="shared" si="111"/>
        <v>#DIV/0!</v>
      </c>
      <c r="IH47" s="148">
        <f t="shared" ref="IH47:IK49" si="112">(IH4-II4)/II4*100</f>
        <v>1168.421052631579</v>
      </c>
      <c r="II47" s="148">
        <f t="shared" si="112"/>
        <v>-101.51757188498402</v>
      </c>
      <c r="IJ47" s="148">
        <f t="shared" si="112"/>
        <v>-324.50687387925882</v>
      </c>
      <c r="IK47" s="148" t="e">
        <f t="shared" si="112"/>
        <v>#DIV/0!</v>
      </c>
      <c r="IM47" s="148">
        <f t="shared" ref="IM47:IP49" si="113">(IM4-IN4)/IN4*100</f>
        <v>-100</v>
      </c>
      <c r="IN47" s="148">
        <f t="shared" si="113"/>
        <v>-200</v>
      </c>
      <c r="IO47" s="148" t="e">
        <f t="shared" si="113"/>
        <v>#DIV/0!</v>
      </c>
      <c r="IP47" s="148" t="e">
        <f t="shared" si="113"/>
        <v>#DIV/0!</v>
      </c>
      <c r="IR47" s="148" t="e">
        <f t="shared" ref="IR47:IU49" si="114">(IR4-IS4)/IS4*100</f>
        <v>#DIV/0!</v>
      </c>
      <c r="IS47" s="148" t="e">
        <f t="shared" si="114"/>
        <v>#DIV/0!</v>
      </c>
      <c r="IT47" s="148" t="e">
        <f t="shared" si="114"/>
        <v>#DIV/0!</v>
      </c>
      <c r="IU47" s="148" t="e">
        <f t="shared" si="114"/>
        <v>#DIV/0!</v>
      </c>
    </row>
    <row r="48" spans="1:256" x14ac:dyDescent="0.3">
      <c r="A48" t="s">
        <v>246</v>
      </c>
      <c r="C48" s="3"/>
      <c r="D48" s="3"/>
      <c r="E48" s="3"/>
      <c r="F48" s="3"/>
      <c r="K48" s="3"/>
      <c r="L48" s="3"/>
      <c r="M48" s="3"/>
      <c r="N48" s="3"/>
      <c r="AA48" s="3"/>
      <c r="AB48" s="3"/>
      <c r="AC48" s="3"/>
      <c r="AD48" s="3"/>
      <c r="AQ48" s="3"/>
      <c r="AR48" s="3"/>
      <c r="AS48" s="3"/>
      <c r="AT48" s="3"/>
      <c r="BG48" s="3"/>
      <c r="BH48" s="3"/>
      <c r="BI48" s="3"/>
      <c r="BJ48" s="3"/>
      <c r="BW48" s="3"/>
      <c r="BX48" s="3"/>
      <c r="BY48" s="3"/>
      <c r="BZ48" s="3"/>
      <c r="DC48" s="3"/>
      <c r="DD48" s="3"/>
      <c r="DE48" s="3"/>
      <c r="DF48" s="3"/>
      <c r="DS48" s="3"/>
      <c r="DT48" s="3"/>
      <c r="DU48" s="3"/>
      <c r="DV48" s="3"/>
      <c r="EI48" s="3"/>
      <c r="EJ48" s="3"/>
      <c r="EK48" s="3"/>
      <c r="EL48" s="3"/>
      <c r="HR48" s="133"/>
      <c r="HS48" s="148">
        <f t="shared" si="109"/>
        <v>-32</v>
      </c>
      <c r="HT48" s="148">
        <f t="shared" si="109"/>
        <v>-67.102618390373323</v>
      </c>
      <c r="HU48" s="148">
        <f t="shared" si="109"/>
        <v>-164.9181411695113</v>
      </c>
      <c r="HV48" s="148" t="e">
        <f t="shared" si="109"/>
        <v>#DIV/0!</v>
      </c>
      <c r="HX48" s="148">
        <f t="shared" si="110"/>
        <v>-441.77882614125156</v>
      </c>
      <c r="HY48" s="148">
        <f t="shared" si="110"/>
        <v>-122.91282507789151</v>
      </c>
      <c r="HZ48" s="148">
        <f t="shared" si="110"/>
        <v>-150.85776189629246</v>
      </c>
      <c r="IA48" s="148" t="e">
        <f t="shared" si="110"/>
        <v>#DIV/0!</v>
      </c>
      <c r="IC48" s="148">
        <f t="shared" si="111"/>
        <v>-53.956834532374096</v>
      </c>
      <c r="ID48" s="148">
        <f t="shared" si="111"/>
        <v>-107.16310229322339</v>
      </c>
      <c r="IE48" s="148">
        <f t="shared" si="111"/>
        <v>-166.14965058803477</v>
      </c>
      <c r="IF48" s="148" t="e">
        <f t="shared" si="111"/>
        <v>#DIV/0!</v>
      </c>
      <c r="IH48" s="148">
        <f t="shared" si="112"/>
        <v>-106.97659828094611</v>
      </c>
      <c r="II48" s="148">
        <f t="shared" si="112"/>
        <v>577.82266638315969</v>
      </c>
      <c r="IJ48" s="148">
        <f t="shared" si="112"/>
        <v>-139.6509569176292</v>
      </c>
      <c r="IK48" s="148" t="e">
        <f t="shared" si="112"/>
        <v>#DIV/0!</v>
      </c>
      <c r="IM48" s="148">
        <f t="shared" si="113"/>
        <v>-141.88262195121953</v>
      </c>
      <c r="IN48" s="148">
        <f t="shared" si="113"/>
        <v>-299.39209726443767</v>
      </c>
      <c r="IO48" s="148">
        <f t="shared" si="113"/>
        <v>-53.792134831460672</v>
      </c>
      <c r="IP48" s="148" t="e">
        <f t="shared" si="113"/>
        <v>#DIV/0!</v>
      </c>
      <c r="IR48" s="148">
        <f t="shared" si="114"/>
        <v>7168.1818181818189</v>
      </c>
      <c r="IS48" s="148">
        <f t="shared" si="114"/>
        <v>-106.47058823529412</v>
      </c>
      <c r="IT48" s="148">
        <f t="shared" si="114"/>
        <v>-121.3032581453634</v>
      </c>
      <c r="IU48" s="148" t="e">
        <f t="shared" si="114"/>
        <v>#DIV/0!</v>
      </c>
    </row>
    <row r="49" spans="1:255" x14ac:dyDescent="0.3">
      <c r="A49" t="s">
        <v>247</v>
      </c>
      <c r="C49" s="3"/>
      <c r="D49" s="3"/>
      <c r="E49" s="3"/>
      <c r="F49" s="3"/>
      <c r="K49" s="3"/>
      <c r="L49" s="3"/>
      <c r="M49" s="3"/>
      <c r="N49" s="3"/>
      <c r="AA49" s="3"/>
      <c r="AB49" s="3"/>
      <c r="AC49" s="3"/>
      <c r="AD49" s="3"/>
      <c r="AQ49" s="3"/>
      <c r="AR49" s="3"/>
      <c r="AS49" s="3"/>
      <c r="AT49" s="3"/>
      <c r="BG49" s="3"/>
      <c r="BH49" s="3"/>
      <c r="BI49" s="3"/>
      <c r="BJ49" s="3"/>
      <c r="BW49" s="3"/>
      <c r="BX49" s="3"/>
      <c r="BY49" s="3"/>
      <c r="BZ49" s="3"/>
      <c r="DC49" s="3"/>
      <c r="DD49" s="3"/>
      <c r="DE49" s="3"/>
      <c r="DF49" s="3"/>
      <c r="DS49" s="3"/>
      <c r="DT49" s="3"/>
      <c r="DU49" s="3"/>
      <c r="DV49" s="3"/>
      <c r="EI49" s="3"/>
      <c r="EJ49" s="3"/>
      <c r="EK49" s="3"/>
      <c r="EL49" s="3"/>
      <c r="HR49" s="133"/>
      <c r="HS49" s="148">
        <f t="shared" si="109"/>
        <v>-172.76847977684798</v>
      </c>
      <c r="HT49" s="148">
        <f t="shared" si="109"/>
        <v>-140.67508154871649</v>
      </c>
      <c r="HU49" s="148">
        <f t="shared" si="109"/>
        <v>-204.5470271338902</v>
      </c>
      <c r="HV49" s="148" t="e">
        <f t="shared" si="109"/>
        <v>#DIV/0!</v>
      </c>
      <c r="HX49" s="148">
        <f t="shared" si="110"/>
        <v>-10930.128205128205</v>
      </c>
      <c r="HY49" s="148">
        <f t="shared" si="110"/>
        <v>-102.48052154555573</v>
      </c>
      <c r="HZ49" s="148">
        <f t="shared" si="110"/>
        <v>-122.73680404916847</v>
      </c>
      <c r="IA49" s="148" t="e">
        <f t="shared" si="110"/>
        <v>#DIV/0!</v>
      </c>
      <c r="IC49" s="148">
        <f t="shared" si="111"/>
        <v>-805.24704853519893</v>
      </c>
      <c r="ID49" s="148">
        <f t="shared" si="111"/>
        <v>-110.56204682953863</v>
      </c>
      <c r="IE49" s="148">
        <f t="shared" si="111"/>
        <v>-121.7694666465591</v>
      </c>
      <c r="IF49" s="148" t="e">
        <f t="shared" si="111"/>
        <v>#DIV/0!</v>
      </c>
      <c r="IH49" s="148">
        <f t="shared" si="112"/>
        <v>-90.81204727411361</v>
      </c>
      <c r="II49" s="148">
        <f t="shared" si="112"/>
        <v>-503.18401405357929</v>
      </c>
      <c r="IJ49" s="148">
        <f t="shared" si="112"/>
        <v>-64.294954721862879</v>
      </c>
      <c r="IK49" s="148" t="e">
        <f t="shared" si="112"/>
        <v>#DIV/0!</v>
      </c>
      <c r="IM49" s="148">
        <f t="shared" si="113"/>
        <v>-22.952002887044387</v>
      </c>
      <c r="IN49" s="148">
        <f t="shared" si="113"/>
        <v>1441.5855354659247</v>
      </c>
      <c r="IO49" s="148">
        <f t="shared" si="113"/>
        <v>-102.33025441581592</v>
      </c>
      <c r="IP49" s="148" t="e">
        <f t="shared" si="113"/>
        <v>#DIV/0!</v>
      </c>
      <c r="IR49" s="148">
        <f t="shared" si="114"/>
        <v>247.62240225431489</v>
      </c>
      <c r="IS49" s="148">
        <f t="shared" si="114"/>
        <v>-64.181175876860962</v>
      </c>
      <c r="IT49" s="148">
        <f t="shared" si="114"/>
        <v>-143.9942273534636</v>
      </c>
      <c r="IU49" s="148" t="e">
        <f t="shared" si="114"/>
        <v>#DIV/0!</v>
      </c>
    </row>
    <row r="50" spans="1:255" x14ac:dyDescent="0.3">
      <c r="C50" s="3"/>
      <c r="D50" s="3"/>
      <c r="E50" s="3"/>
      <c r="F50" s="3"/>
      <c r="K50" s="3"/>
      <c r="L50" s="3"/>
      <c r="M50" s="3"/>
      <c r="N50" s="3"/>
      <c r="AA50" s="3"/>
      <c r="AB50" s="3"/>
      <c r="AC50" s="3"/>
      <c r="AD50" s="3"/>
      <c r="AQ50" s="3"/>
      <c r="AR50" s="3"/>
      <c r="AS50" s="3"/>
      <c r="AT50" s="3"/>
      <c r="BG50" s="3"/>
      <c r="BH50" s="3"/>
      <c r="BI50" s="3"/>
      <c r="BJ50" s="3"/>
      <c r="BW50" s="3"/>
      <c r="BX50" s="3"/>
      <c r="BY50" s="3"/>
      <c r="BZ50" s="3"/>
      <c r="DC50" s="3"/>
      <c r="DD50" s="3"/>
      <c r="DE50" s="3"/>
      <c r="DF50" s="3"/>
      <c r="DS50" s="3"/>
      <c r="DT50" s="3"/>
      <c r="DU50" s="3"/>
      <c r="DV50" s="3"/>
      <c r="EI50" s="3"/>
      <c r="EJ50" s="3"/>
      <c r="EK50" s="3"/>
      <c r="EL50" s="3"/>
    </row>
    <row r="51" spans="1:255" x14ac:dyDescent="0.3">
      <c r="C51" s="3"/>
      <c r="D51" s="3"/>
      <c r="E51" s="3"/>
      <c r="F51" s="3"/>
      <c r="K51" s="3"/>
      <c r="L51" s="3"/>
      <c r="M51" s="3"/>
      <c r="N51" s="3"/>
      <c r="AA51" s="3"/>
      <c r="AB51" s="3"/>
      <c r="AC51" s="3"/>
      <c r="AD51" s="3"/>
      <c r="AQ51" s="3"/>
      <c r="AR51" s="3"/>
      <c r="AS51" s="3"/>
      <c r="AT51" s="3"/>
      <c r="BG51" s="3"/>
      <c r="BH51" s="3"/>
      <c r="BI51" s="3"/>
      <c r="BJ51" s="3"/>
      <c r="BW51" s="3"/>
      <c r="BX51" s="3"/>
      <c r="BY51" s="3"/>
      <c r="BZ51" s="3"/>
      <c r="DC51" s="3"/>
      <c r="DD51" s="3"/>
      <c r="DE51" s="3"/>
      <c r="DF51" s="3"/>
      <c r="DS51" s="3"/>
      <c r="DT51" s="3"/>
      <c r="DU51" s="3"/>
      <c r="DV51" s="3"/>
      <c r="EI51" s="3"/>
      <c r="EJ51" s="3"/>
      <c r="EK51" s="3"/>
      <c r="EL51" s="3"/>
    </row>
    <row r="52" spans="1:255" x14ac:dyDescent="0.3">
      <c r="C52" s="3"/>
      <c r="D52" s="3"/>
      <c r="E52" s="3"/>
      <c r="F52" s="3"/>
      <c r="K52" s="3"/>
      <c r="L52" s="3"/>
      <c r="M52" s="3"/>
      <c r="N52" s="3"/>
      <c r="AA52" s="3"/>
      <c r="AB52" s="3"/>
      <c r="AC52" s="3"/>
      <c r="AD52" s="3"/>
      <c r="AQ52" s="3"/>
      <c r="AR52" s="3"/>
      <c r="AS52" s="3"/>
      <c r="AT52" s="3"/>
      <c r="BG52" s="3"/>
      <c r="BH52" s="3"/>
      <c r="BI52" s="3"/>
      <c r="BJ52" s="3"/>
      <c r="BW52" s="3"/>
      <c r="BX52" s="3"/>
      <c r="BY52" s="3"/>
      <c r="BZ52" s="3"/>
      <c r="DC52" s="3"/>
      <c r="DD52" s="3"/>
      <c r="DE52" s="3"/>
      <c r="DF52" s="3"/>
      <c r="DS52" s="3"/>
      <c r="DT52" s="3"/>
      <c r="DU52" s="3"/>
      <c r="DV52" s="3"/>
      <c r="EI52" s="3"/>
      <c r="EJ52" s="3"/>
      <c r="EK52" s="3"/>
      <c r="EL52" s="3"/>
    </row>
    <row r="53" spans="1:255" x14ac:dyDescent="0.3">
      <c r="C53" s="3"/>
      <c r="D53" s="3"/>
      <c r="E53" s="3"/>
      <c r="F53" s="3"/>
      <c r="K53" s="3"/>
      <c r="L53" s="3"/>
      <c r="M53" s="3"/>
      <c r="N53" s="3"/>
      <c r="AA53" s="3"/>
      <c r="AB53" s="3"/>
      <c r="AC53" s="3"/>
      <c r="AD53" s="3"/>
      <c r="AQ53" s="3"/>
      <c r="AR53" s="3"/>
      <c r="AS53" s="3"/>
      <c r="AT53" s="3"/>
      <c r="BG53" s="3"/>
      <c r="BH53" s="3"/>
      <c r="BI53" s="3"/>
      <c r="BJ53" s="3"/>
      <c r="BW53" s="3"/>
      <c r="BX53" s="3"/>
      <c r="BY53" s="3"/>
      <c r="BZ53" s="3"/>
      <c r="DC53" s="3"/>
      <c r="DD53" s="3"/>
      <c r="DE53" s="3"/>
      <c r="DF53" s="3"/>
      <c r="DS53" s="3"/>
      <c r="DT53" s="3"/>
      <c r="DU53" s="3"/>
      <c r="DV53" s="3"/>
      <c r="EI53" s="3"/>
      <c r="EJ53" s="3"/>
      <c r="EK53" s="3"/>
      <c r="EL53" s="3"/>
    </row>
    <row r="54" spans="1:255" x14ac:dyDescent="0.3">
      <c r="C54" s="3"/>
      <c r="D54" s="3"/>
      <c r="E54" s="3"/>
      <c r="F54" s="3"/>
      <c r="K54" s="3"/>
      <c r="L54" s="3"/>
      <c r="M54" s="3"/>
      <c r="N54" s="3"/>
      <c r="AA54" s="3"/>
      <c r="AB54" s="3"/>
      <c r="AC54" s="3"/>
      <c r="AD54" s="3"/>
      <c r="AQ54" s="3"/>
      <c r="AR54" s="3"/>
      <c r="AS54" s="3"/>
      <c r="AT54" s="3"/>
      <c r="BG54" s="3"/>
      <c r="BH54" s="3"/>
      <c r="BI54" s="3"/>
      <c r="BJ54" s="3"/>
      <c r="BW54" s="3"/>
      <c r="BX54" s="3"/>
      <c r="BY54" s="3"/>
      <c r="BZ54" s="3"/>
      <c r="DC54" s="3"/>
      <c r="DD54" s="3"/>
      <c r="DE54" s="3"/>
      <c r="DF54" s="3"/>
      <c r="DS54" s="3"/>
      <c r="DT54" s="3"/>
      <c r="DU54" s="3"/>
      <c r="DV54" s="3"/>
      <c r="EI54" s="3"/>
      <c r="EJ54" s="3"/>
      <c r="EK54" s="3"/>
      <c r="EL54" s="3"/>
    </row>
    <row r="55" spans="1:255" x14ac:dyDescent="0.3">
      <c r="C55" s="3"/>
      <c r="D55" s="3"/>
      <c r="E55" s="3"/>
      <c r="F55" s="3"/>
      <c r="K55" s="3"/>
      <c r="L55" s="3"/>
      <c r="M55" s="3"/>
      <c r="N55" s="3"/>
      <c r="AA55" s="3"/>
      <c r="AB55" s="3"/>
      <c r="AC55" s="3"/>
      <c r="AD55" s="3"/>
      <c r="AQ55" s="3"/>
      <c r="AR55" s="3"/>
      <c r="AS55" s="3"/>
      <c r="AT55" s="3"/>
      <c r="BG55" s="3"/>
      <c r="BH55" s="3"/>
      <c r="BI55" s="3"/>
      <c r="BJ55" s="3"/>
      <c r="BW55" s="3"/>
      <c r="BX55" s="3"/>
      <c r="BY55" s="3"/>
      <c r="BZ55" s="3"/>
      <c r="DC55" s="3"/>
      <c r="DD55" s="3"/>
      <c r="DE55" s="3"/>
      <c r="DF55" s="3"/>
      <c r="DS55" s="3"/>
      <c r="DT55" s="3"/>
      <c r="DU55" s="3"/>
      <c r="DV55" s="3"/>
      <c r="EI55" s="3"/>
      <c r="EJ55" s="3"/>
      <c r="EK55" s="3"/>
      <c r="EL55" s="3"/>
    </row>
    <row r="56" spans="1:255" x14ac:dyDescent="0.3">
      <c r="C56" s="3"/>
      <c r="D56" s="3"/>
      <c r="E56" s="3"/>
      <c r="F56" s="3"/>
      <c r="K56" s="3"/>
      <c r="L56" s="3"/>
      <c r="M56" s="3"/>
      <c r="N56" s="3"/>
      <c r="AA56" s="3"/>
      <c r="AB56" s="3"/>
      <c r="AC56" s="3"/>
      <c r="AD56" s="3"/>
      <c r="AQ56" s="3"/>
      <c r="AR56" s="3"/>
      <c r="AS56" s="3"/>
      <c r="AT56" s="3"/>
      <c r="BG56" s="3"/>
      <c r="BH56" s="3"/>
      <c r="BI56" s="3"/>
      <c r="BJ56" s="3"/>
      <c r="BW56" s="3"/>
      <c r="BX56" s="3"/>
      <c r="BY56" s="3"/>
      <c r="BZ56" s="3"/>
      <c r="DC56" s="3"/>
      <c r="DD56" s="3"/>
      <c r="DE56" s="3"/>
      <c r="DF56" s="3"/>
      <c r="DS56" s="3"/>
      <c r="DT56" s="3"/>
      <c r="DU56" s="3"/>
      <c r="DV56" s="3"/>
      <c r="EI56" s="3"/>
      <c r="EJ56" s="3"/>
      <c r="EK56" s="3"/>
      <c r="EL56" s="3"/>
    </row>
    <row r="57" spans="1:255" x14ac:dyDescent="0.3">
      <c r="C57" s="3"/>
      <c r="D57" s="3"/>
      <c r="E57" s="3"/>
      <c r="F57" s="3"/>
      <c r="K57" s="3"/>
      <c r="L57" s="3"/>
      <c r="M57" s="3"/>
      <c r="N57" s="3"/>
      <c r="AA57" s="3"/>
      <c r="AB57" s="3"/>
      <c r="AC57" s="3"/>
      <c r="AD57" s="3"/>
      <c r="AQ57" s="3"/>
      <c r="AR57" s="3"/>
      <c r="AS57" s="3"/>
      <c r="AT57" s="3"/>
      <c r="BG57" s="3"/>
      <c r="BH57" s="3"/>
      <c r="BI57" s="3"/>
      <c r="BJ57" s="3"/>
      <c r="BW57" s="3"/>
      <c r="BX57" s="3"/>
      <c r="BY57" s="3"/>
      <c r="BZ57" s="3"/>
      <c r="DC57" s="3"/>
      <c r="DD57" s="3"/>
      <c r="DE57" s="3"/>
      <c r="DF57" s="3"/>
      <c r="DS57" s="3"/>
      <c r="DT57" s="3"/>
      <c r="DU57" s="3"/>
      <c r="DV57" s="3"/>
      <c r="EI57" s="3"/>
      <c r="EJ57" s="3"/>
      <c r="EK57" s="3"/>
      <c r="EL57" s="3"/>
    </row>
    <row r="58" spans="1:255" x14ac:dyDescent="0.3">
      <c r="C58" s="3"/>
      <c r="D58" s="3"/>
      <c r="E58" s="3"/>
      <c r="F58" s="3"/>
      <c r="K58" s="3"/>
      <c r="L58" s="3"/>
      <c r="M58" s="3"/>
      <c r="N58" s="3"/>
      <c r="AA58" s="3"/>
      <c r="AB58" s="3"/>
      <c r="AC58" s="3"/>
      <c r="AD58" s="3"/>
      <c r="AQ58" s="3"/>
      <c r="AR58" s="3"/>
      <c r="AS58" s="3"/>
      <c r="AT58" s="3"/>
      <c r="BG58" s="3"/>
      <c r="BH58" s="3"/>
      <c r="BI58" s="3"/>
      <c r="BJ58" s="3"/>
      <c r="BW58" s="3"/>
      <c r="BX58" s="3"/>
      <c r="BY58" s="3"/>
      <c r="BZ58" s="3"/>
      <c r="DC58" s="3"/>
      <c r="DD58" s="3"/>
      <c r="DE58" s="3"/>
      <c r="DF58" s="3"/>
      <c r="DS58" s="3"/>
      <c r="DT58" s="3"/>
      <c r="DU58" s="3"/>
      <c r="DV58" s="3"/>
      <c r="EI58" s="3"/>
      <c r="EJ58" s="3"/>
      <c r="EK58" s="3"/>
      <c r="EL58" s="3"/>
    </row>
    <row r="59" spans="1:255" x14ac:dyDescent="0.3">
      <c r="C59" s="3"/>
      <c r="D59" s="3"/>
      <c r="E59" s="3"/>
      <c r="F59" s="3"/>
      <c r="K59" s="3"/>
      <c r="L59" s="3"/>
      <c r="M59" s="3"/>
      <c r="N59" s="3"/>
      <c r="AA59" s="3"/>
      <c r="AB59" s="3"/>
      <c r="AC59" s="3"/>
      <c r="AD59" s="3"/>
      <c r="AQ59" s="3"/>
      <c r="AR59" s="3"/>
      <c r="AS59" s="3"/>
      <c r="AT59" s="3"/>
      <c r="BG59" s="3"/>
      <c r="BH59" s="3"/>
      <c r="BI59" s="3"/>
      <c r="BJ59" s="3"/>
      <c r="BW59" s="3"/>
      <c r="BX59" s="3"/>
      <c r="BY59" s="3"/>
      <c r="BZ59" s="3"/>
      <c r="DC59" s="3"/>
      <c r="DD59" s="3"/>
      <c r="DE59" s="3"/>
      <c r="DF59" s="3"/>
      <c r="DS59" s="3"/>
      <c r="DT59" s="3"/>
      <c r="DU59" s="3"/>
      <c r="DV59" s="3"/>
      <c r="EI59" s="3"/>
      <c r="EJ59" s="3"/>
      <c r="EK59" s="3"/>
      <c r="EL59" s="3"/>
    </row>
    <row r="60" spans="1:255" x14ac:dyDescent="0.3">
      <c r="C60" s="3"/>
      <c r="D60" s="3"/>
      <c r="E60" s="3"/>
      <c r="F60" s="3"/>
      <c r="K60" s="3"/>
      <c r="L60" s="3"/>
      <c r="M60" s="3"/>
      <c r="N60" s="3"/>
      <c r="AA60" s="3"/>
      <c r="AB60" s="3"/>
      <c r="AC60" s="3"/>
      <c r="AD60" s="3"/>
      <c r="AQ60" s="3"/>
      <c r="AR60" s="3"/>
      <c r="AS60" s="3"/>
      <c r="AT60" s="3"/>
      <c r="BG60" s="3"/>
      <c r="BH60" s="3"/>
      <c r="BI60" s="3"/>
      <c r="BJ60" s="3"/>
      <c r="BW60" s="3"/>
      <c r="BX60" s="3"/>
      <c r="BY60" s="3"/>
      <c r="BZ60" s="3"/>
      <c r="DC60" s="3"/>
      <c r="DD60" s="3"/>
      <c r="DE60" s="3"/>
      <c r="DF60" s="3"/>
      <c r="DS60" s="3"/>
      <c r="DT60" s="3"/>
      <c r="DU60" s="3"/>
      <c r="DV60" s="3"/>
      <c r="EI60" s="3"/>
      <c r="EJ60" s="3"/>
      <c r="EK60" s="3"/>
      <c r="EL60" s="3"/>
    </row>
    <row r="61" spans="1:255" x14ac:dyDescent="0.3">
      <c r="C61" s="3"/>
      <c r="D61" s="3"/>
      <c r="E61" s="3"/>
      <c r="F61" s="3"/>
      <c r="K61" s="3"/>
      <c r="L61" s="3"/>
      <c r="M61" s="3"/>
      <c r="N61" s="3"/>
      <c r="AA61" s="3"/>
      <c r="AB61" s="3"/>
      <c r="AC61" s="3"/>
      <c r="AD61" s="3"/>
      <c r="AQ61" s="3"/>
      <c r="AR61" s="3"/>
      <c r="AS61" s="3"/>
      <c r="AT61" s="3"/>
      <c r="BG61" s="3"/>
      <c r="BH61" s="3"/>
      <c r="BI61" s="3"/>
      <c r="BJ61" s="3"/>
      <c r="BW61" s="3"/>
      <c r="BX61" s="3"/>
      <c r="BY61" s="3"/>
      <c r="BZ61" s="3"/>
      <c r="DC61" s="3"/>
      <c r="DD61" s="3"/>
      <c r="DE61" s="3"/>
      <c r="DF61" s="3"/>
      <c r="DS61" s="3"/>
      <c r="DT61" s="3"/>
      <c r="DU61" s="3"/>
      <c r="DV61" s="3"/>
      <c r="EI61" s="3"/>
      <c r="EJ61" s="3"/>
      <c r="EK61" s="3"/>
      <c r="EL61" s="3"/>
    </row>
    <row r="62" spans="1:255" x14ac:dyDescent="0.3">
      <c r="C62" s="3"/>
      <c r="D62" s="3"/>
      <c r="E62" s="3"/>
      <c r="F62" s="3"/>
      <c r="K62" s="3"/>
      <c r="L62" s="3"/>
      <c r="M62" s="3"/>
      <c r="N62" s="3"/>
      <c r="AA62" s="3"/>
      <c r="AB62" s="3"/>
      <c r="AC62" s="3"/>
      <c r="AD62" s="3"/>
      <c r="AQ62" s="3"/>
      <c r="AR62" s="3"/>
      <c r="AS62" s="3"/>
      <c r="AT62" s="3"/>
      <c r="BG62" s="3"/>
      <c r="BH62" s="3"/>
      <c r="BI62" s="3"/>
      <c r="BJ62" s="3"/>
      <c r="BW62" s="3"/>
      <c r="BX62" s="3"/>
      <c r="BY62" s="3"/>
      <c r="BZ62" s="3"/>
      <c r="DC62" s="3"/>
      <c r="DD62" s="3"/>
      <c r="DE62" s="3"/>
      <c r="DF62" s="3"/>
      <c r="DS62" s="3"/>
      <c r="DT62" s="3"/>
      <c r="DU62" s="3"/>
      <c r="DV62" s="3"/>
      <c r="EI62" s="3"/>
      <c r="EJ62" s="3"/>
      <c r="EK62" s="3"/>
      <c r="EL62" s="3"/>
    </row>
    <row r="63" spans="1:255" x14ac:dyDescent="0.3">
      <c r="C63" s="3"/>
      <c r="D63" s="3"/>
      <c r="E63" s="3"/>
      <c r="F63" s="3"/>
      <c r="K63" s="3"/>
      <c r="L63" s="3"/>
      <c r="M63" s="3"/>
      <c r="N63" s="3"/>
      <c r="AA63" s="3"/>
      <c r="AB63" s="3"/>
      <c r="AC63" s="3"/>
      <c r="AD63" s="3"/>
      <c r="AQ63" s="3"/>
      <c r="AR63" s="3"/>
      <c r="AS63" s="3"/>
      <c r="AT63" s="3"/>
      <c r="BG63" s="3"/>
      <c r="BH63" s="3"/>
      <c r="BI63" s="3"/>
      <c r="BJ63" s="3"/>
      <c r="BW63" s="3"/>
      <c r="BX63" s="3"/>
      <c r="BY63" s="3"/>
      <c r="BZ63" s="3"/>
      <c r="DC63" s="3"/>
      <c r="DD63" s="3"/>
      <c r="DE63" s="3"/>
      <c r="DF63" s="3"/>
      <c r="DS63" s="3"/>
      <c r="DT63" s="3"/>
      <c r="DU63" s="3"/>
      <c r="DV63" s="3"/>
      <c r="EI63" s="3"/>
      <c r="EJ63" s="3"/>
      <c r="EK63" s="3"/>
      <c r="EL63" s="3"/>
    </row>
    <row r="64" spans="1:255" x14ac:dyDescent="0.3">
      <c r="C64" s="3"/>
      <c r="D64" s="3"/>
      <c r="E64" s="3"/>
      <c r="F64" s="3"/>
      <c r="K64" s="3"/>
      <c r="L64" s="3"/>
      <c r="M64" s="3"/>
      <c r="N64" s="3"/>
      <c r="AA64" s="3"/>
      <c r="AB64" s="3"/>
      <c r="AC64" s="3"/>
      <c r="AD64" s="3"/>
      <c r="AQ64" s="3"/>
      <c r="AR64" s="3"/>
      <c r="AS64" s="3"/>
      <c r="AT64" s="3"/>
      <c r="BG64" s="3"/>
      <c r="BH64" s="3"/>
      <c r="BI64" s="3"/>
      <c r="BJ64" s="3"/>
      <c r="BW64" s="3"/>
      <c r="BX64" s="3"/>
      <c r="BY64" s="3"/>
      <c r="BZ64" s="3"/>
      <c r="DC64" s="3"/>
      <c r="DD64" s="3"/>
      <c r="DE64" s="3"/>
      <c r="DF64" s="3"/>
      <c r="DS64" s="3"/>
      <c r="DT64" s="3"/>
      <c r="DU64" s="3"/>
      <c r="DV64" s="3"/>
      <c r="EI64" s="3"/>
      <c r="EJ64" s="3"/>
      <c r="EK64" s="3"/>
      <c r="EL64" s="3"/>
    </row>
    <row r="65" spans="3:142" x14ac:dyDescent="0.3">
      <c r="C65" s="3"/>
      <c r="D65" s="3"/>
      <c r="E65" s="3"/>
      <c r="F65" s="3"/>
      <c r="K65" s="3"/>
      <c r="L65" s="3"/>
      <c r="M65" s="3"/>
      <c r="N65" s="3"/>
      <c r="AA65" s="3"/>
      <c r="AB65" s="3"/>
      <c r="AC65" s="3"/>
      <c r="AD65" s="3"/>
      <c r="AQ65" s="3"/>
      <c r="AR65" s="3"/>
      <c r="AS65" s="3"/>
      <c r="AT65" s="3"/>
      <c r="BG65" s="3"/>
      <c r="BH65" s="3"/>
      <c r="BI65" s="3"/>
      <c r="BJ65" s="3"/>
      <c r="BW65" s="3"/>
      <c r="BX65" s="3"/>
      <c r="BY65" s="3"/>
      <c r="BZ65" s="3"/>
      <c r="DC65" s="3"/>
      <c r="DD65" s="3"/>
      <c r="DE65" s="3"/>
      <c r="DF65" s="3"/>
      <c r="DS65" s="3"/>
      <c r="DT65" s="3"/>
      <c r="DU65" s="3"/>
      <c r="DV65" s="3"/>
      <c r="EI65" s="3"/>
      <c r="EJ65" s="3"/>
      <c r="EK65" s="3"/>
      <c r="EL65" s="3"/>
    </row>
    <row r="66" spans="3:142" x14ac:dyDescent="0.3">
      <c r="C66" s="3"/>
      <c r="D66" s="3"/>
      <c r="E66" s="3"/>
      <c r="F66" s="3"/>
      <c r="K66" s="3"/>
      <c r="L66" s="3"/>
      <c r="M66" s="3"/>
      <c r="N66" s="3"/>
      <c r="AA66" s="3"/>
      <c r="AB66" s="3"/>
      <c r="AC66" s="3"/>
      <c r="AD66" s="3"/>
      <c r="AQ66" s="3"/>
      <c r="AR66" s="3"/>
      <c r="AS66" s="3"/>
      <c r="AT66" s="3"/>
      <c r="BG66" s="3"/>
      <c r="BH66" s="3"/>
      <c r="BI66" s="3"/>
      <c r="BJ66" s="3"/>
      <c r="BW66" s="3"/>
      <c r="BX66" s="3"/>
      <c r="BY66" s="3"/>
      <c r="BZ66" s="3"/>
      <c r="DC66" s="3"/>
      <c r="DD66" s="3"/>
      <c r="DE66" s="3"/>
      <c r="DF66" s="3"/>
      <c r="DS66" s="3"/>
      <c r="DT66" s="3"/>
      <c r="DU66" s="3"/>
      <c r="DV66" s="3"/>
      <c r="EI66" s="3"/>
      <c r="EJ66" s="3"/>
      <c r="EK66" s="3"/>
      <c r="EL66" s="3"/>
    </row>
    <row r="67" spans="3:142" x14ac:dyDescent="0.3">
      <c r="C67" s="3"/>
      <c r="D67" s="3"/>
      <c r="E67" s="3"/>
      <c r="F67" s="3"/>
      <c r="K67" s="3"/>
      <c r="L67" s="3"/>
      <c r="M67" s="3"/>
      <c r="N67" s="3"/>
      <c r="AA67" s="3"/>
      <c r="AB67" s="3"/>
      <c r="AC67" s="3"/>
      <c r="AD67" s="3"/>
      <c r="AQ67" s="3"/>
      <c r="AR67" s="3"/>
      <c r="AS67" s="3"/>
      <c r="AT67" s="3"/>
      <c r="BG67" s="3"/>
      <c r="BH67" s="3"/>
      <c r="BI67" s="3"/>
      <c r="BJ67" s="3"/>
      <c r="BW67" s="3"/>
      <c r="BX67" s="3"/>
      <c r="BY67" s="3"/>
      <c r="BZ67" s="3"/>
      <c r="DC67" s="3"/>
      <c r="DD67" s="3"/>
      <c r="DE67" s="3"/>
      <c r="DF67" s="3"/>
      <c r="DS67" s="3"/>
      <c r="DT67" s="3"/>
      <c r="DU67" s="3"/>
      <c r="DV67" s="3"/>
      <c r="EI67" s="3"/>
      <c r="EJ67" s="3"/>
      <c r="EK67" s="3"/>
      <c r="EL67" s="3"/>
    </row>
    <row r="68" spans="3:142" x14ac:dyDescent="0.3">
      <c r="C68" s="3"/>
      <c r="D68" s="3"/>
      <c r="E68" s="3"/>
      <c r="F68" s="3"/>
      <c r="K68" s="3"/>
      <c r="L68" s="3"/>
      <c r="M68" s="3"/>
      <c r="N68" s="3"/>
      <c r="AA68" s="3"/>
      <c r="AB68" s="3"/>
      <c r="AC68" s="3"/>
      <c r="AD68" s="3"/>
      <c r="AQ68" s="3"/>
      <c r="AR68" s="3"/>
      <c r="AS68" s="3"/>
      <c r="AT68" s="3"/>
      <c r="BG68" s="3"/>
      <c r="BH68" s="3"/>
      <c r="BI68" s="3"/>
      <c r="BJ68" s="3"/>
      <c r="BW68" s="3"/>
      <c r="BX68" s="3"/>
      <c r="BY68" s="3"/>
      <c r="BZ68" s="3"/>
      <c r="DC68" s="3"/>
      <c r="DD68" s="3"/>
      <c r="DE68" s="3"/>
      <c r="DF68" s="3"/>
      <c r="DS68" s="3"/>
      <c r="DT68" s="3"/>
      <c r="DU68" s="3"/>
      <c r="DV68" s="3"/>
      <c r="EI68" s="3"/>
      <c r="EJ68" s="3"/>
      <c r="EK68" s="3"/>
      <c r="EL68" s="3"/>
    </row>
    <row r="69" spans="3:142" x14ac:dyDescent="0.3">
      <c r="C69" s="3"/>
      <c r="D69" s="3"/>
      <c r="E69" s="3"/>
      <c r="F69" s="3"/>
      <c r="K69" s="3"/>
      <c r="L69" s="3"/>
      <c r="M69" s="3"/>
      <c r="N69" s="3"/>
      <c r="AA69" s="3"/>
      <c r="AB69" s="3"/>
      <c r="AC69" s="3"/>
      <c r="AD69" s="3"/>
      <c r="AQ69" s="3"/>
      <c r="AR69" s="3"/>
      <c r="AS69" s="3"/>
      <c r="AT69" s="3"/>
      <c r="BG69" s="3"/>
      <c r="BH69" s="3"/>
      <c r="BI69" s="3"/>
      <c r="BJ69" s="3"/>
      <c r="BW69" s="3"/>
      <c r="BX69" s="3"/>
      <c r="BY69" s="3"/>
      <c r="BZ69" s="3"/>
      <c r="DC69" s="3"/>
      <c r="DD69" s="3"/>
      <c r="DE69" s="3"/>
      <c r="DF69" s="3"/>
      <c r="DS69" s="3"/>
      <c r="DT69" s="3"/>
      <c r="DU69" s="3"/>
      <c r="DV69" s="3"/>
      <c r="EI69" s="3"/>
      <c r="EJ69" s="3"/>
      <c r="EK69" s="3"/>
      <c r="EL69" s="3"/>
    </row>
    <row r="70" spans="3:142" x14ac:dyDescent="0.3">
      <c r="C70" s="3"/>
      <c r="D70" s="3"/>
      <c r="E70" s="3"/>
      <c r="F70" s="3"/>
      <c r="K70" s="3"/>
      <c r="L70" s="3"/>
      <c r="M70" s="3"/>
      <c r="N70" s="3"/>
      <c r="AA70" s="3"/>
      <c r="AB70" s="3"/>
      <c r="AC70" s="3"/>
      <c r="AD70" s="3"/>
      <c r="AQ70" s="3"/>
      <c r="AR70" s="3"/>
      <c r="AS70" s="3"/>
      <c r="AT70" s="3"/>
      <c r="BG70" s="3"/>
      <c r="BH70" s="3"/>
      <c r="BI70" s="3"/>
      <c r="BJ70" s="3"/>
      <c r="BW70" s="3"/>
      <c r="BX70" s="3"/>
      <c r="BY70" s="3"/>
      <c r="BZ70" s="3"/>
      <c r="DC70" s="3"/>
      <c r="DD70" s="3"/>
      <c r="DE70" s="3"/>
      <c r="DF70" s="3"/>
      <c r="DS70" s="3"/>
      <c r="DT70" s="3"/>
      <c r="DU70" s="3"/>
      <c r="DV70" s="3"/>
      <c r="EI70" s="3"/>
      <c r="EJ70" s="3"/>
      <c r="EK70" s="3"/>
      <c r="EL70" s="3"/>
    </row>
    <row r="71" spans="3:142" x14ac:dyDescent="0.3">
      <c r="C71" s="3"/>
      <c r="D71" s="3"/>
      <c r="E71" s="3"/>
      <c r="F71" s="3"/>
      <c r="K71" s="3"/>
      <c r="L71" s="3"/>
      <c r="M71" s="3"/>
      <c r="N71" s="3"/>
      <c r="AA71" s="3"/>
      <c r="AB71" s="3"/>
      <c r="AC71" s="3"/>
      <c r="AD71" s="3"/>
      <c r="AQ71" s="3"/>
      <c r="AR71" s="3"/>
      <c r="AS71" s="3"/>
      <c r="AT71" s="3"/>
      <c r="BG71" s="3"/>
      <c r="BH71" s="3"/>
      <c r="BI71" s="3"/>
      <c r="BJ71" s="3"/>
      <c r="BW71" s="3"/>
      <c r="BX71" s="3"/>
      <c r="BY71" s="3"/>
      <c r="BZ71" s="3"/>
      <c r="DC71" s="3"/>
      <c r="DD71" s="3"/>
      <c r="DE71" s="3"/>
      <c r="DF71" s="3"/>
      <c r="DS71" s="3"/>
      <c r="DT71" s="3"/>
      <c r="DU71" s="3"/>
      <c r="DV71" s="3"/>
      <c r="EI71" s="3"/>
      <c r="EJ71" s="3"/>
      <c r="EK71" s="3"/>
      <c r="EL71" s="3"/>
    </row>
    <row r="72" spans="3:142" x14ac:dyDescent="0.3">
      <c r="C72" s="3"/>
      <c r="D72" s="3"/>
      <c r="E72" s="3"/>
      <c r="F72" s="3"/>
      <c r="K72" s="3"/>
      <c r="L72" s="3"/>
      <c r="M72" s="3"/>
      <c r="N72" s="3"/>
      <c r="AA72" s="3"/>
      <c r="AB72" s="3"/>
      <c r="AC72" s="3"/>
      <c r="AD72" s="3"/>
      <c r="AQ72" s="3"/>
      <c r="AR72" s="3"/>
      <c r="AS72" s="3"/>
      <c r="AT72" s="3"/>
      <c r="BG72" s="3"/>
      <c r="BH72" s="3"/>
      <c r="BI72" s="3"/>
      <c r="BJ72" s="3"/>
      <c r="BW72" s="3"/>
      <c r="BX72" s="3"/>
      <c r="BY72" s="3"/>
      <c r="BZ72" s="3"/>
      <c r="DC72" s="3"/>
      <c r="DD72" s="3"/>
      <c r="DE72" s="3"/>
      <c r="DF72" s="3"/>
      <c r="DS72" s="3"/>
      <c r="DT72" s="3"/>
      <c r="DU72" s="3"/>
      <c r="DV72" s="3"/>
      <c r="EI72" s="3"/>
      <c r="EJ72" s="3"/>
      <c r="EK72" s="3"/>
      <c r="EL72" s="3"/>
    </row>
    <row r="73" spans="3:142" x14ac:dyDescent="0.3">
      <c r="C73" s="3"/>
      <c r="D73" s="3"/>
      <c r="E73" s="3"/>
      <c r="F73" s="3"/>
      <c r="K73" s="3"/>
      <c r="L73" s="3"/>
      <c r="M73" s="3"/>
      <c r="N73" s="3"/>
      <c r="AA73" s="3"/>
      <c r="AB73" s="3"/>
      <c r="AC73" s="3"/>
      <c r="AD73" s="3"/>
      <c r="AQ73" s="3"/>
      <c r="AR73" s="3"/>
      <c r="AS73" s="3"/>
      <c r="AT73" s="3"/>
      <c r="BG73" s="3"/>
      <c r="BH73" s="3"/>
      <c r="BI73" s="3"/>
      <c r="BJ73" s="3"/>
      <c r="BW73" s="3"/>
      <c r="BX73" s="3"/>
      <c r="BY73" s="3"/>
      <c r="BZ73" s="3"/>
      <c r="DC73" s="3"/>
      <c r="DD73" s="3"/>
      <c r="DE73" s="3"/>
      <c r="DF73" s="3"/>
      <c r="DS73" s="3"/>
      <c r="DT73" s="3"/>
      <c r="DU73" s="3"/>
      <c r="DV73" s="3"/>
      <c r="EI73" s="3"/>
      <c r="EJ73" s="3"/>
      <c r="EK73" s="3"/>
      <c r="EL73" s="3"/>
    </row>
    <row r="74" spans="3:142" x14ac:dyDescent="0.3">
      <c r="C74" s="3"/>
      <c r="D74" s="3"/>
      <c r="E74" s="3"/>
      <c r="F74" s="3"/>
      <c r="K74" s="3"/>
      <c r="L74" s="3"/>
      <c r="M74" s="3"/>
      <c r="N74" s="3"/>
      <c r="AA74" s="3"/>
      <c r="AB74" s="3"/>
      <c r="AC74" s="3"/>
      <c r="AD74" s="3"/>
      <c r="AQ74" s="3"/>
      <c r="AR74" s="3"/>
      <c r="AS74" s="3"/>
      <c r="AT74" s="3"/>
      <c r="BG74" s="3"/>
      <c r="BH74" s="3"/>
      <c r="BI74" s="3"/>
      <c r="BJ74" s="3"/>
      <c r="BW74" s="3"/>
      <c r="BX74" s="3"/>
      <c r="BY74" s="3"/>
      <c r="BZ74" s="3"/>
      <c r="DC74" s="3"/>
      <c r="DD74" s="3"/>
      <c r="DE74" s="3"/>
      <c r="DF74" s="3"/>
      <c r="DS74" s="3"/>
      <c r="DT74" s="3"/>
      <c r="DU74" s="3"/>
      <c r="DV74" s="3"/>
      <c r="EI74" s="3"/>
      <c r="EJ74" s="3"/>
      <c r="EK74" s="3"/>
      <c r="EL74" s="3"/>
    </row>
    <row r="75" spans="3:142" x14ac:dyDescent="0.3">
      <c r="C75" s="3"/>
      <c r="D75" s="3"/>
      <c r="E75" s="3"/>
      <c r="F75" s="3"/>
      <c r="K75" s="3"/>
      <c r="L75" s="3"/>
      <c r="M75" s="3"/>
      <c r="N75" s="3"/>
      <c r="AA75" s="3"/>
      <c r="AB75" s="3"/>
      <c r="AC75" s="3"/>
      <c r="AD75" s="3"/>
      <c r="AQ75" s="3"/>
      <c r="AR75" s="3"/>
      <c r="AS75" s="3"/>
      <c r="AT75" s="3"/>
      <c r="BG75" s="3"/>
      <c r="BH75" s="3"/>
      <c r="BI75" s="3"/>
      <c r="BJ75" s="3"/>
      <c r="BW75" s="3"/>
      <c r="BX75" s="3"/>
      <c r="BY75" s="3"/>
      <c r="BZ75" s="3"/>
      <c r="DC75" s="3"/>
      <c r="DD75" s="3"/>
      <c r="DE75" s="3"/>
      <c r="DF75" s="3"/>
      <c r="DS75" s="3"/>
      <c r="DT75" s="3"/>
      <c r="DU75" s="3"/>
      <c r="DV75" s="3"/>
      <c r="EI75" s="3"/>
      <c r="EJ75" s="3"/>
      <c r="EK75" s="3"/>
      <c r="EL75" s="3"/>
    </row>
    <row r="76" spans="3:142" x14ac:dyDescent="0.3">
      <c r="C76" s="3"/>
      <c r="D76" s="3"/>
      <c r="E76" s="3"/>
      <c r="F76" s="3"/>
      <c r="K76" s="3"/>
      <c r="L76" s="3"/>
      <c r="M76" s="3"/>
      <c r="N76" s="3"/>
      <c r="AA76" s="3"/>
      <c r="AB76" s="3"/>
      <c r="AC76" s="3"/>
      <c r="AD76" s="3"/>
      <c r="AQ76" s="3"/>
      <c r="AR76" s="3"/>
      <c r="AS76" s="3"/>
      <c r="AT76" s="3"/>
      <c r="BG76" s="3"/>
      <c r="BH76" s="3"/>
      <c r="BI76" s="3"/>
      <c r="BJ76" s="3"/>
      <c r="BW76" s="3"/>
      <c r="BX76" s="3"/>
      <c r="BY76" s="3"/>
      <c r="BZ76" s="3"/>
      <c r="DC76" s="3"/>
      <c r="DD76" s="3"/>
      <c r="DE76" s="3"/>
      <c r="DF76" s="3"/>
      <c r="DS76" s="3"/>
      <c r="DT76" s="3"/>
      <c r="DU76" s="3"/>
      <c r="DV76" s="3"/>
      <c r="EI76" s="3"/>
      <c r="EJ76" s="3"/>
      <c r="EK76" s="3"/>
      <c r="EL76" s="3"/>
    </row>
    <row r="77" spans="3:142" x14ac:dyDescent="0.3">
      <c r="C77" s="3"/>
      <c r="D77" s="3"/>
      <c r="E77" s="3"/>
      <c r="F77" s="3"/>
      <c r="K77" s="3"/>
      <c r="L77" s="3"/>
      <c r="M77" s="3"/>
      <c r="N77" s="3"/>
      <c r="AA77" s="3"/>
      <c r="AB77" s="3"/>
      <c r="AC77" s="3"/>
      <c r="AD77" s="3"/>
      <c r="AQ77" s="3"/>
      <c r="AR77" s="3"/>
      <c r="AS77" s="3"/>
      <c r="AT77" s="3"/>
      <c r="BG77" s="3"/>
      <c r="BH77" s="3"/>
      <c r="BI77" s="3"/>
      <c r="BJ77" s="3"/>
      <c r="BW77" s="3"/>
      <c r="BX77" s="3"/>
      <c r="BY77" s="3"/>
      <c r="BZ77" s="3"/>
      <c r="DC77" s="3"/>
      <c r="DD77" s="3"/>
      <c r="DE77" s="3"/>
      <c r="DF77" s="3"/>
      <c r="DS77" s="3"/>
      <c r="DT77" s="3"/>
      <c r="DU77" s="3"/>
      <c r="DV77" s="3"/>
      <c r="EI77" s="3"/>
      <c r="EJ77" s="3"/>
      <c r="EK77" s="3"/>
      <c r="EL77" s="3"/>
    </row>
    <row r="78" spans="3:142" x14ac:dyDescent="0.3">
      <c r="C78" s="3"/>
      <c r="D78" s="3"/>
      <c r="E78" s="3"/>
      <c r="F78" s="3"/>
      <c r="K78" s="3"/>
      <c r="L78" s="3"/>
      <c r="M78" s="3"/>
      <c r="N78" s="3"/>
      <c r="AA78" s="3"/>
      <c r="AB78" s="3"/>
      <c r="AC78" s="3"/>
      <c r="AD78" s="3"/>
      <c r="AQ78" s="3"/>
      <c r="AR78" s="3"/>
      <c r="AS78" s="3"/>
      <c r="AT78" s="3"/>
      <c r="BG78" s="3"/>
      <c r="BH78" s="3"/>
      <c r="BI78" s="3"/>
      <c r="BJ78" s="3"/>
      <c r="BW78" s="3"/>
      <c r="BX78" s="3"/>
      <c r="BY78" s="3"/>
      <c r="BZ78" s="3"/>
      <c r="DC78" s="3"/>
      <c r="DD78" s="3"/>
      <c r="DE78" s="3"/>
      <c r="DF78" s="3"/>
      <c r="DS78" s="3"/>
      <c r="DT78" s="3"/>
      <c r="DU78" s="3"/>
      <c r="DV78" s="3"/>
      <c r="EI78" s="3"/>
      <c r="EJ78" s="3"/>
      <c r="EK78" s="3"/>
      <c r="EL78" s="3"/>
    </row>
    <row r="79" spans="3:142" x14ac:dyDescent="0.3">
      <c r="C79" s="3"/>
      <c r="D79" s="3"/>
      <c r="E79" s="3"/>
      <c r="F79" s="3"/>
      <c r="K79" s="3"/>
      <c r="L79" s="3"/>
      <c r="M79" s="3"/>
      <c r="N79" s="3"/>
      <c r="AA79" s="3"/>
      <c r="AB79" s="3"/>
      <c r="AC79" s="3"/>
      <c r="AD79" s="3"/>
      <c r="AQ79" s="3"/>
      <c r="AR79" s="3"/>
      <c r="AS79" s="3"/>
      <c r="AT79" s="3"/>
      <c r="BG79" s="3"/>
      <c r="BH79" s="3"/>
      <c r="BI79" s="3"/>
      <c r="BJ79" s="3"/>
      <c r="BW79" s="3"/>
      <c r="BX79" s="3"/>
      <c r="BY79" s="3"/>
      <c r="BZ79" s="3"/>
      <c r="DC79" s="3"/>
      <c r="DD79" s="3"/>
      <c r="DE79" s="3"/>
      <c r="DF79" s="3"/>
      <c r="DS79" s="3"/>
      <c r="DT79" s="3"/>
      <c r="DU79" s="3"/>
      <c r="DV79" s="3"/>
      <c r="EI79" s="3"/>
      <c r="EJ79" s="3"/>
      <c r="EK79" s="3"/>
      <c r="EL79" s="3"/>
    </row>
    <row r="80" spans="3:142" x14ac:dyDescent="0.3">
      <c r="C80" s="3"/>
      <c r="D80" s="3"/>
      <c r="E80" s="3"/>
      <c r="F80" s="3"/>
      <c r="K80" s="3"/>
      <c r="L80" s="3"/>
      <c r="M80" s="3"/>
      <c r="N80" s="3"/>
      <c r="AA80" s="3"/>
      <c r="AB80" s="3"/>
      <c r="AC80" s="3"/>
      <c r="AD80" s="3"/>
      <c r="AQ80" s="3"/>
      <c r="AR80" s="3"/>
      <c r="AS80" s="3"/>
      <c r="AT80" s="3"/>
      <c r="BG80" s="3"/>
      <c r="BH80" s="3"/>
      <c r="BI80" s="3"/>
      <c r="BJ80" s="3"/>
      <c r="BW80" s="3"/>
      <c r="BX80" s="3"/>
      <c r="BY80" s="3"/>
      <c r="BZ80" s="3"/>
      <c r="DC80" s="3"/>
      <c r="DD80" s="3"/>
      <c r="DE80" s="3"/>
      <c r="DF80" s="3"/>
      <c r="DS80" s="3"/>
      <c r="DT80" s="3"/>
      <c r="DU80" s="3"/>
      <c r="DV80" s="3"/>
      <c r="EI80" s="3"/>
      <c r="EJ80" s="3"/>
      <c r="EK80" s="3"/>
      <c r="EL80" s="3"/>
    </row>
    <row r="81" spans="3:142" x14ac:dyDescent="0.3">
      <c r="C81" s="3"/>
      <c r="D81" s="3"/>
      <c r="E81" s="3"/>
      <c r="F81" s="3"/>
      <c r="K81" s="3"/>
      <c r="L81" s="3"/>
      <c r="M81" s="3"/>
      <c r="N81" s="3"/>
      <c r="AA81" s="3"/>
      <c r="AB81" s="3"/>
      <c r="AC81" s="3"/>
      <c r="AD81" s="3"/>
      <c r="AQ81" s="3"/>
      <c r="AR81" s="3"/>
      <c r="AS81" s="3"/>
      <c r="AT81" s="3"/>
      <c r="BG81" s="3"/>
      <c r="BH81" s="3"/>
      <c r="BI81" s="3"/>
      <c r="BJ81" s="3"/>
      <c r="BW81" s="3"/>
      <c r="BX81" s="3"/>
      <c r="BY81" s="3"/>
      <c r="BZ81" s="3"/>
      <c r="DC81" s="3"/>
      <c r="DD81" s="3"/>
      <c r="DE81" s="3"/>
      <c r="DF81" s="3"/>
      <c r="DS81" s="3"/>
      <c r="DT81" s="3"/>
      <c r="DU81" s="3"/>
      <c r="DV81" s="3"/>
      <c r="EI81" s="3"/>
      <c r="EJ81" s="3"/>
      <c r="EK81" s="3"/>
      <c r="EL81" s="3"/>
    </row>
    <row r="82" spans="3:142" x14ac:dyDescent="0.3">
      <c r="C82" s="3"/>
      <c r="D82" s="3"/>
      <c r="E82" s="3"/>
      <c r="F82" s="3"/>
      <c r="K82" s="3"/>
      <c r="L82" s="3"/>
      <c r="M82" s="3"/>
      <c r="N82" s="3"/>
      <c r="AA82" s="3"/>
      <c r="AB82" s="3"/>
      <c r="AC82" s="3"/>
      <c r="AD82" s="3"/>
      <c r="AQ82" s="3"/>
      <c r="AR82" s="3"/>
      <c r="AS82" s="3"/>
      <c r="AT82" s="3"/>
      <c r="BG82" s="3"/>
      <c r="BH82" s="3"/>
      <c r="BI82" s="3"/>
      <c r="BJ82" s="3"/>
      <c r="BW82" s="3"/>
      <c r="BX82" s="3"/>
      <c r="BY82" s="3"/>
      <c r="BZ82" s="3"/>
      <c r="DC82" s="3"/>
      <c r="DD82" s="3"/>
      <c r="DE82" s="3"/>
      <c r="DF82" s="3"/>
      <c r="DS82" s="3"/>
      <c r="DT82" s="3"/>
      <c r="DU82" s="3"/>
      <c r="DV82" s="3"/>
      <c r="EI82" s="3"/>
      <c r="EJ82" s="3"/>
      <c r="EK82" s="3"/>
      <c r="EL82" s="3"/>
    </row>
    <row r="83" spans="3:142" x14ac:dyDescent="0.3">
      <c r="C83" s="3"/>
      <c r="D83" s="3"/>
      <c r="E83" s="3"/>
      <c r="F83" s="3"/>
      <c r="K83" s="3"/>
      <c r="L83" s="3"/>
      <c r="M83" s="3"/>
      <c r="N83" s="3"/>
      <c r="AA83" s="3"/>
      <c r="AB83" s="3"/>
      <c r="AC83" s="3"/>
      <c r="AD83" s="3"/>
      <c r="AQ83" s="3"/>
      <c r="AR83" s="3"/>
      <c r="AS83" s="3"/>
      <c r="AT83" s="3"/>
      <c r="BG83" s="3"/>
      <c r="BH83" s="3"/>
      <c r="BI83" s="3"/>
      <c r="BJ83" s="3"/>
      <c r="BW83" s="3"/>
      <c r="BX83" s="3"/>
      <c r="BY83" s="3"/>
      <c r="BZ83" s="3"/>
      <c r="DC83" s="3"/>
      <c r="DD83" s="3"/>
      <c r="DE83" s="3"/>
      <c r="DF83" s="3"/>
      <c r="DS83" s="3"/>
      <c r="DT83" s="3"/>
      <c r="DU83" s="3"/>
      <c r="DV83" s="3"/>
      <c r="EI83" s="3"/>
      <c r="EJ83" s="3"/>
      <c r="EK83" s="3"/>
      <c r="EL83" s="3"/>
    </row>
    <row r="84" spans="3:142" x14ac:dyDescent="0.3">
      <c r="C84" s="3"/>
      <c r="D84" s="3"/>
      <c r="E84" s="3"/>
      <c r="F84" s="3"/>
      <c r="K84" s="3"/>
      <c r="L84" s="3"/>
      <c r="M84" s="3"/>
      <c r="N84" s="3"/>
      <c r="AA84" s="3"/>
      <c r="AB84" s="3"/>
      <c r="AC84" s="3"/>
      <c r="AD84" s="3"/>
      <c r="AQ84" s="3"/>
      <c r="AR84" s="3"/>
      <c r="AS84" s="3"/>
      <c r="AT84" s="3"/>
      <c r="BG84" s="3"/>
      <c r="BH84" s="3"/>
      <c r="BI84" s="3"/>
      <c r="BJ84" s="3"/>
      <c r="BW84" s="3"/>
      <c r="BX84" s="3"/>
      <c r="BY84" s="3"/>
      <c r="BZ84" s="3"/>
      <c r="DC84" s="3"/>
      <c r="DD84" s="3"/>
      <c r="DE84" s="3"/>
      <c r="DF84" s="3"/>
      <c r="DS84" s="3"/>
      <c r="DT84" s="3"/>
      <c r="DU84" s="3"/>
      <c r="DV84" s="3"/>
      <c r="EI84" s="3"/>
      <c r="EJ84" s="3"/>
      <c r="EK84" s="3"/>
      <c r="EL84" s="3"/>
    </row>
    <row r="85" spans="3:142" x14ac:dyDescent="0.3">
      <c r="C85" s="3"/>
      <c r="D85" s="3"/>
      <c r="E85" s="3"/>
      <c r="F85" s="3"/>
      <c r="K85" s="3"/>
      <c r="L85" s="3"/>
      <c r="M85" s="3"/>
      <c r="N85" s="3"/>
      <c r="AA85" s="3"/>
      <c r="AB85" s="3"/>
      <c r="AC85" s="3"/>
      <c r="AD85" s="3"/>
      <c r="AQ85" s="3"/>
      <c r="AR85" s="3"/>
      <c r="AS85" s="3"/>
      <c r="AT85" s="3"/>
      <c r="BG85" s="3"/>
      <c r="BH85" s="3"/>
      <c r="BI85" s="3"/>
      <c r="BJ85" s="3"/>
      <c r="BW85" s="3"/>
      <c r="BX85" s="3"/>
      <c r="BY85" s="3"/>
      <c r="BZ85" s="3"/>
      <c r="DC85" s="3"/>
      <c r="DD85" s="3"/>
      <c r="DE85" s="3"/>
      <c r="DF85" s="3"/>
      <c r="DS85" s="3"/>
      <c r="DT85" s="3"/>
      <c r="DU85" s="3"/>
      <c r="DV85" s="3"/>
      <c r="EI85" s="3"/>
      <c r="EJ85" s="3"/>
      <c r="EK85" s="3"/>
      <c r="EL85" s="3"/>
    </row>
    <row r="86" spans="3:142" x14ac:dyDescent="0.3">
      <c r="C86" s="3"/>
      <c r="D86" s="3"/>
      <c r="E86" s="3"/>
      <c r="F86" s="3"/>
      <c r="K86" s="3"/>
      <c r="L86" s="3"/>
      <c r="M86" s="3"/>
      <c r="N86" s="3"/>
      <c r="AA86" s="3"/>
      <c r="AB86" s="3"/>
      <c r="AC86" s="3"/>
      <c r="AD86" s="3"/>
      <c r="AQ86" s="3"/>
      <c r="AR86" s="3"/>
      <c r="AS86" s="3"/>
      <c r="AT86" s="3"/>
      <c r="BG86" s="3"/>
      <c r="BH86" s="3"/>
      <c r="BI86" s="3"/>
      <c r="BJ86" s="3"/>
      <c r="BW86" s="3"/>
      <c r="BX86" s="3"/>
      <c r="BY86" s="3"/>
      <c r="BZ86" s="3"/>
      <c r="DC86" s="3"/>
      <c r="DD86" s="3"/>
      <c r="DE86" s="3"/>
      <c r="DF86" s="3"/>
      <c r="DS86" s="3"/>
      <c r="DT86" s="3"/>
      <c r="DU86" s="3"/>
      <c r="DV86" s="3"/>
      <c r="EI86" s="3"/>
      <c r="EJ86" s="3"/>
      <c r="EK86" s="3"/>
      <c r="EL86" s="3"/>
    </row>
    <row r="87" spans="3:142" x14ac:dyDescent="0.3">
      <c r="C87" s="3"/>
      <c r="D87" s="3"/>
      <c r="E87" s="3"/>
      <c r="F87" s="3"/>
      <c r="K87" s="3"/>
      <c r="L87" s="3"/>
      <c r="M87" s="3"/>
      <c r="N87" s="3"/>
      <c r="AA87" s="3"/>
      <c r="AB87" s="3"/>
      <c r="AC87" s="3"/>
      <c r="AD87" s="3"/>
      <c r="AQ87" s="3"/>
      <c r="AR87" s="3"/>
      <c r="AS87" s="3"/>
      <c r="AT87" s="3"/>
      <c r="BG87" s="3"/>
      <c r="BH87" s="3"/>
      <c r="BI87" s="3"/>
      <c r="BJ87" s="3"/>
      <c r="BW87" s="3"/>
      <c r="BX87" s="3"/>
      <c r="BY87" s="3"/>
      <c r="BZ87" s="3"/>
      <c r="DC87" s="3"/>
      <c r="DD87" s="3"/>
      <c r="DE87" s="3"/>
      <c r="DF87" s="3"/>
      <c r="DS87" s="3"/>
      <c r="DT87" s="3"/>
      <c r="DU87" s="3"/>
      <c r="DV87" s="3"/>
      <c r="EI87" s="3"/>
      <c r="EJ87" s="3"/>
      <c r="EK87" s="3"/>
      <c r="EL87" s="3"/>
    </row>
    <row r="88" spans="3:142" x14ac:dyDescent="0.3">
      <c r="C88" s="3"/>
      <c r="D88" s="3"/>
      <c r="E88" s="3"/>
      <c r="F88" s="3"/>
      <c r="K88" s="3"/>
      <c r="L88" s="3"/>
      <c r="M88" s="3"/>
      <c r="N88" s="3"/>
      <c r="AA88" s="3"/>
      <c r="AB88" s="3"/>
      <c r="AC88" s="3"/>
      <c r="AD88" s="3"/>
      <c r="AQ88" s="3"/>
      <c r="AR88" s="3"/>
      <c r="AS88" s="3"/>
      <c r="AT88" s="3"/>
      <c r="BG88" s="3"/>
      <c r="BH88" s="3"/>
      <c r="BI88" s="3"/>
      <c r="BJ88" s="3"/>
      <c r="BW88" s="3"/>
      <c r="BX88" s="3"/>
      <c r="BY88" s="3"/>
      <c r="BZ88" s="3"/>
      <c r="DC88" s="3"/>
      <c r="DD88" s="3"/>
      <c r="DE88" s="3"/>
      <c r="DF88" s="3"/>
      <c r="DS88" s="3"/>
      <c r="DT88" s="3"/>
      <c r="DU88" s="3"/>
      <c r="DV88" s="3"/>
      <c r="EI88" s="3"/>
      <c r="EJ88" s="3"/>
      <c r="EK88" s="3"/>
      <c r="EL88" s="3"/>
    </row>
    <row r="89" spans="3:142" x14ac:dyDescent="0.3">
      <c r="C89" s="3"/>
      <c r="D89" s="3"/>
      <c r="E89" s="3"/>
      <c r="F89" s="3"/>
      <c r="K89" s="3"/>
      <c r="L89" s="3"/>
      <c r="M89" s="3"/>
      <c r="N89" s="3"/>
      <c r="AA89" s="3"/>
      <c r="AB89" s="3"/>
      <c r="AC89" s="3"/>
      <c r="AD89" s="3"/>
      <c r="AQ89" s="3"/>
      <c r="AR89" s="3"/>
      <c r="AS89" s="3"/>
      <c r="AT89" s="3"/>
      <c r="BG89" s="3"/>
      <c r="BH89" s="3"/>
      <c r="BI89" s="3"/>
      <c r="BJ89" s="3"/>
      <c r="BW89" s="3"/>
      <c r="BX89" s="3"/>
      <c r="BY89" s="3"/>
      <c r="BZ89" s="3"/>
      <c r="DC89" s="3"/>
      <c r="DD89" s="3"/>
      <c r="DE89" s="3"/>
      <c r="DF89" s="3"/>
      <c r="DS89" s="3"/>
      <c r="DT89" s="3"/>
      <c r="DU89" s="3"/>
      <c r="DV89" s="3"/>
      <c r="EI89" s="3"/>
      <c r="EJ89" s="3"/>
      <c r="EK89" s="3"/>
      <c r="EL89" s="3"/>
    </row>
    <row r="90" spans="3:142" x14ac:dyDescent="0.3">
      <c r="C90" s="3"/>
      <c r="D90" s="3"/>
      <c r="E90" s="3"/>
      <c r="F90" s="3"/>
      <c r="K90" s="3"/>
      <c r="L90" s="3"/>
      <c r="M90" s="3"/>
      <c r="N90" s="3"/>
      <c r="AA90" s="3"/>
      <c r="AB90" s="3"/>
      <c r="AC90" s="3"/>
      <c r="AD90" s="3"/>
      <c r="AQ90" s="3"/>
      <c r="AR90" s="3"/>
      <c r="AS90" s="3"/>
      <c r="AT90" s="3"/>
      <c r="BG90" s="3"/>
      <c r="BH90" s="3"/>
      <c r="BI90" s="3"/>
      <c r="BJ90" s="3"/>
      <c r="BW90" s="3"/>
      <c r="BX90" s="3"/>
      <c r="BY90" s="3"/>
      <c r="BZ90" s="3"/>
      <c r="DC90" s="3"/>
      <c r="DD90" s="3"/>
      <c r="DE90" s="3"/>
      <c r="DF90" s="3"/>
      <c r="DS90" s="3"/>
      <c r="DT90" s="3"/>
      <c r="DU90" s="3"/>
      <c r="DV90" s="3"/>
      <c r="EI90" s="3"/>
      <c r="EJ90" s="3"/>
      <c r="EK90" s="3"/>
      <c r="EL90" s="3"/>
    </row>
    <row r="91" spans="3:142" x14ac:dyDescent="0.3">
      <c r="C91" s="3"/>
      <c r="D91" s="3"/>
      <c r="E91" s="3"/>
      <c r="F91" s="3"/>
      <c r="K91" s="3"/>
      <c r="L91" s="3"/>
      <c r="M91" s="3"/>
      <c r="N91" s="3"/>
      <c r="AA91" s="3"/>
      <c r="AB91" s="3"/>
      <c r="AC91" s="3"/>
      <c r="AD91" s="3"/>
      <c r="AQ91" s="3"/>
      <c r="AR91" s="3"/>
      <c r="AS91" s="3"/>
      <c r="AT91" s="3"/>
      <c r="BG91" s="3"/>
      <c r="BH91" s="3"/>
      <c r="BI91" s="3"/>
      <c r="BJ91" s="3"/>
      <c r="BW91" s="3"/>
      <c r="BX91" s="3"/>
      <c r="BY91" s="3"/>
      <c r="BZ91" s="3"/>
      <c r="DC91" s="3"/>
      <c r="DD91" s="3"/>
      <c r="DE91" s="3"/>
      <c r="DF91" s="3"/>
      <c r="DS91" s="3"/>
      <c r="DT91" s="3"/>
      <c r="DU91" s="3"/>
      <c r="DV91" s="3"/>
      <c r="EI91" s="3"/>
      <c r="EJ91" s="3"/>
      <c r="EK91" s="3"/>
      <c r="EL91" s="3"/>
    </row>
    <row r="92" spans="3:142" x14ac:dyDescent="0.3">
      <c r="C92" s="3"/>
      <c r="D92" s="3"/>
      <c r="E92" s="3"/>
      <c r="F92" s="3"/>
      <c r="K92" s="3"/>
      <c r="L92" s="3"/>
      <c r="M92" s="3"/>
      <c r="N92" s="3"/>
      <c r="AA92" s="3"/>
      <c r="AB92" s="3"/>
      <c r="AC92" s="3"/>
      <c r="AD92" s="3"/>
      <c r="AQ92" s="3"/>
      <c r="AR92" s="3"/>
      <c r="AS92" s="3"/>
      <c r="AT92" s="3"/>
      <c r="BG92" s="3"/>
      <c r="BH92" s="3"/>
      <c r="BI92" s="3"/>
      <c r="BJ92" s="3"/>
      <c r="BW92" s="3"/>
      <c r="BX92" s="3"/>
      <c r="BY92" s="3"/>
      <c r="BZ92" s="3"/>
      <c r="DC92" s="3"/>
      <c r="DD92" s="3"/>
      <c r="DE92" s="3"/>
      <c r="DF92" s="3"/>
      <c r="DS92" s="3"/>
      <c r="DT92" s="3"/>
      <c r="DU92" s="3"/>
      <c r="DV92" s="3"/>
      <c r="EI92" s="3"/>
      <c r="EJ92" s="3"/>
      <c r="EK92" s="3"/>
      <c r="EL92" s="3"/>
    </row>
    <row r="93" spans="3:142" x14ac:dyDescent="0.3">
      <c r="C93" s="3"/>
      <c r="D93" s="3"/>
      <c r="E93" s="3"/>
      <c r="F93" s="3"/>
      <c r="K93" s="3"/>
      <c r="L93" s="3"/>
      <c r="M93" s="3"/>
      <c r="N93" s="3"/>
      <c r="AA93" s="3"/>
      <c r="AB93" s="3"/>
      <c r="AC93" s="3"/>
      <c r="AD93" s="3"/>
      <c r="AQ93" s="3"/>
      <c r="AR93" s="3"/>
      <c r="AS93" s="3"/>
      <c r="AT93" s="3"/>
      <c r="BG93" s="3"/>
      <c r="BH93" s="3"/>
      <c r="BI93" s="3"/>
      <c r="BJ93" s="3"/>
      <c r="BW93" s="3"/>
      <c r="BX93" s="3"/>
      <c r="BY93" s="3"/>
      <c r="BZ93" s="3"/>
      <c r="DC93" s="3"/>
      <c r="DD93" s="3"/>
      <c r="DE93" s="3"/>
      <c r="DF93" s="3"/>
      <c r="DS93" s="3"/>
      <c r="DT93" s="3"/>
      <c r="DU93" s="3"/>
      <c r="DV93" s="3"/>
      <c r="EI93" s="3"/>
      <c r="EJ93" s="3"/>
      <c r="EK93" s="3"/>
      <c r="EL93" s="3"/>
    </row>
    <row r="94" spans="3:142" x14ac:dyDescent="0.3">
      <c r="C94" s="3"/>
      <c r="D94" s="3"/>
      <c r="E94" s="3"/>
      <c r="F94" s="3"/>
      <c r="K94" s="3"/>
      <c r="L94" s="3"/>
      <c r="M94" s="3"/>
      <c r="N94" s="3"/>
      <c r="AA94" s="3"/>
      <c r="AB94" s="3"/>
      <c r="AC94" s="3"/>
      <c r="AD94" s="3"/>
      <c r="AQ94" s="3"/>
      <c r="AR94" s="3"/>
      <c r="AS94" s="3"/>
      <c r="AT94" s="3"/>
      <c r="BG94" s="3"/>
      <c r="BH94" s="3"/>
      <c r="BI94" s="3"/>
      <c r="BJ94" s="3"/>
      <c r="BW94" s="3"/>
      <c r="BX94" s="3"/>
      <c r="BY94" s="3"/>
      <c r="BZ94" s="3"/>
      <c r="DC94" s="3"/>
      <c r="DD94" s="3"/>
      <c r="DE94" s="3"/>
      <c r="DF94" s="3"/>
      <c r="DS94" s="3"/>
      <c r="DT94" s="3"/>
      <c r="DU94" s="3"/>
      <c r="DV94" s="3"/>
      <c r="EI94" s="3"/>
      <c r="EJ94" s="3"/>
      <c r="EK94" s="3"/>
      <c r="EL94" s="3"/>
    </row>
    <row r="95" spans="3:142" x14ac:dyDescent="0.3">
      <c r="C95" s="3"/>
      <c r="D95" s="3"/>
      <c r="E95" s="3"/>
      <c r="F95" s="3"/>
      <c r="K95" s="3"/>
      <c r="L95" s="3"/>
      <c r="M95" s="3"/>
      <c r="N95" s="3"/>
      <c r="AA95" s="3"/>
      <c r="AB95" s="3"/>
      <c r="AC95" s="3"/>
      <c r="AD95" s="3"/>
      <c r="AQ95" s="3"/>
      <c r="AR95" s="3"/>
      <c r="AS95" s="3"/>
      <c r="AT95" s="3"/>
      <c r="BG95" s="3"/>
      <c r="BH95" s="3"/>
      <c r="BI95" s="3"/>
      <c r="BJ95" s="3"/>
      <c r="BW95" s="3"/>
      <c r="BX95" s="3"/>
      <c r="BY95" s="3"/>
      <c r="BZ95" s="3"/>
      <c r="DC95" s="3"/>
      <c r="DD95" s="3"/>
      <c r="DE95" s="3"/>
      <c r="DF95" s="3"/>
      <c r="DS95" s="3"/>
      <c r="DT95" s="3"/>
      <c r="DU95" s="3"/>
      <c r="DV95" s="3"/>
      <c r="EI95" s="3"/>
      <c r="EJ95" s="3"/>
      <c r="EK95" s="3"/>
      <c r="EL95" s="3"/>
    </row>
    <row r="96" spans="3:142" x14ac:dyDescent="0.3">
      <c r="C96" s="3"/>
      <c r="D96" s="3"/>
      <c r="E96" s="3"/>
      <c r="F96" s="3"/>
      <c r="K96" s="3"/>
      <c r="L96" s="3"/>
      <c r="M96" s="3"/>
      <c r="N96" s="3"/>
      <c r="AA96" s="3"/>
      <c r="AB96" s="3"/>
      <c r="AC96" s="3"/>
      <c r="AD96" s="3"/>
      <c r="AQ96" s="3"/>
      <c r="AR96" s="3"/>
      <c r="AS96" s="3"/>
      <c r="AT96" s="3"/>
      <c r="BG96" s="3"/>
      <c r="BH96" s="3"/>
      <c r="BI96" s="3"/>
      <c r="BJ96" s="3"/>
      <c r="BW96" s="3"/>
      <c r="BX96" s="3"/>
      <c r="BY96" s="3"/>
      <c r="BZ96" s="3"/>
      <c r="DC96" s="3"/>
      <c r="DD96" s="3"/>
      <c r="DE96" s="3"/>
      <c r="DF96" s="3"/>
      <c r="DS96" s="3"/>
      <c r="DT96" s="3"/>
      <c r="DU96" s="3"/>
      <c r="DV96" s="3"/>
      <c r="EI96" s="3"/>
      <c r="EJ96" s="3"/>
      <c r="EK96" s="3"/>
      <c r="EL96" s="3"/>
    </row>
    <row r="97" spans="3:142" x14ac:dyDescent="0.3">
      <c r="C97" s="3"/>
      <c r="D97" s="3"/>
      <c r="E97" s="3"/>
      <c r="F97" s="3"/>
      <c r="K97" s="3"/>
      <c r="L97" s="3"/>
      <c r="M97" s="3"/>
      <c r="N97" s="3"/>
      <c r="AA97" s="3"/>
      <c r="AB97" s="3"/>
      <c r="AC97" s="3"/>
      <c r="AD97" s="3"/>
      <c r="AQ97" s="3"/>
      <c r="AR97" s="3"/>
      <c r="AS97" s="3"/>
      <c r="AT97" s="3"/>
      <c r="BG97" s="3"/>
      <c r="BH97" s="3"/>
      <c r="BI97" s="3"/>
      <c r="BJ97" s="3"/>
      <c r="BW97" s="3"/>
      <c r="BX97" s="3"/>
      <c r="BY97" s="3"/>
      <c r="BZ97" s="3"/>
      <c r="DC97" s="3"/>
      <c r="DD97" s="3"/>
      <c r="DE97" s="3"/>
      <c r="DF97" s="3"/>
      <c r="DS97" s="3"/>
      <c r="DT97" s="3"/>
      <c r="DU97" s="3"/>
      <c r="DV97" s="3"/>
      <c r="EI97" s="3"/>
      <c r="EJ97" s="3"/>
      <c r="EK97" s="3"/>
      <c r="EL97" s="3"/>
    </row>
    <row r="98" spans="3:142" x14ac:dyDescent="0.3">
      <c r="C98" s="3"/>
      <c r="D98" s="3"/>
      <c r="E98" s="3"/>
      <c r="F98" s="3"/>
      <c r="K98" s="3"/>
      <c r="L98" s="3"/>
      <c r="M98" s="3"/>
      <c r="N98" s="3"/>
      <c r="AA98" s="3"/>
      <c r="AB98" s="3"/>
      <c r="AC98" s="3"/>
      <c r="AD98" s="3"/>
      <c r="AQ98" s="3"/>
      <c r="AR98" s="3"/>
      <c r="AS98" s="3"/>
      <c r="AT98" s="3"/>
      <c r="BG98" s="3"/>
      <c r="BH98" s="3"/>
      <c r="BI98" s="3"/>
      <c r="BJ98" s="3"/>
      <c r="BW98" s="3"/>
      <c r="BX98" s="3"/>
      <c r="BY98" s="3"/>
      <c r="BZ98" s="3"/>
      <c r="DC98" s="3"/>
      <c r="DD98" s="3"/>
      <c r="DE98" s="3"/>
      <c r="DF98" s="3"/>
      <c r="DS98" s="3"/>
      <c r="DT98" s="3"/>
      <c r="DU98" s="3"/>
      <c r="DV98" s="3"/>
      <c r="EI98" s="3"/>
      <c r="EJ98" s="3"/>
      <c r="EK98" s="3"/>
      <c r="EL98" s="3"/>
    </row>
    <row r="99" spans="3:142" x14ac:dyDescent="0.3">
      <c r="C99" s="3"/>
      <c r="D99" s="3"/>
      <c r="E99" s="3"/>
      <c r="F99" s="3"/>
      <c r="K99" s="3"/>
      <c r="L99" s="3"/>
      <c r="M99" s="3"/>
      <c r="N99" s="3"/>
      <c r="AA99" s="3"/>
      <c r="AB99" s="3"/>
      <c r="AC99" s="3"/>
      <c r="AD99" s="3"/>
      <c r="AQ99" s="3"/>
      <c r="AR99" s="3"/>
      <c r="AS99" s="3"/>
      <c r="AT99" s="3"/>
      <c r="BG99" s="3"/>
      <c r="BH99" s="3"/>
      <c r="BI99" s="3"/>
      <c r="BJ99" s="3"/>
      <c r="BW99" s="3"/>
      <c r="BX99" s="3"/>
      <c r="BY99" s="3"/>
      <c r="BZ99" s="3"/>
      <c r="DC99" s="3"/>
      <c r="DD99" s="3"/>
      <c r="DE99" s="3"/>
      <c r="DF99" s="3"/>
      <c r="DS99" s="3"/>
      <c r="DT99" s="3"/>
      <c r="DU99" s="3"/>
      <c r="DV99" s="3"/>
      <c r="EI99" s="3"/>
      <c r="EJ99" s="3"/>
      <c r="EK99" s="3"/>
      <c r="EL99" s="3"/>
    </row>
    <row r="100" spans="3:142" x14ac:dyDescent="0.3">
      <c r="C100" s="3"/>
      <c r="D100" s="3"/>
      <c r="E100" s="3"/>
      <c r="F100" s="3"/>
      <c r="K100" s="3"/>
      <c r="L100" s="3"/>
      <c r="M100" s="3"/>
      <c r="N100" s="3"/>
      <c r="AA100" s="3"/>
      <c r="AB100" s="3"/>
      <c r="AC100" s="3"/>
      <c r="AD100" s="3"/>
      <c r="AQ100" s="3"/>
      <c r="AR100" s="3"/>
      <c r="AS100" s="3"/>
      <c r="AT100" s="3"/>
      <c r="BG100" s="3"/>
      <c r="BH100" s="3"/>
      <c r="BI100" s="3"/>
      <c r="BJ100" s="3"/>
      <c r="BW100" s="3"/>
      <c r="BX100" s="3"/>
      <c r="BY100" s="3"/>
      <c r="BZ100" s="3"/>
      <c r="DC100" s="3"/>
      <c r="DD100" s="3"/>
      <c r="DE100" s="3"/>
      <c r="DF100" s="3"/>
      <c r="DS100" s="3"/>
      <c r="DT100" s="3"/>
      <c r="DU100" s="3"/>
      <c r="DV100" s="3"/>
      <c r="EI100" s="3"/>
      <c r="EJ100" s="3"/>
      <c r="EK100" s="3"/>
      <c r="EL100" s="3"/>
    </row>
    <row r="101" spans="3:142" x14ac:dyDescent="0.3">
      <c r="C101" s="3"/>
      <c r="D101" s="3"/>
      <c r="E101" s="3"/>
      <c r="F101" s="3"/>
      <c r="K101" s="3"/>
      <c r="L101" s="3"/>
      <c r="M101" s="3"/>
      <c r="N101" s="3"/>
      <c r="AA101" s="3"/>
      <c r="AB101" s="3"/>
      <c r="AC101" s="3"/>
      <c r="AD101" s="3"/>
      <c r="AQ101" s="3"/>
      <c r="AR101" s="3"/>
      <c r="AS101" s="3"/>
      <c r="AT101" s="3"/>
      <c r="BG101" s="3"/>
      <c r="BH101" s="3"/>
      <c r="BI101" s="3"/>
      <c r="BJ101" s="3"/>
      <c r="BW101" s="3"/>
      <c r="BX101" s="3"/>
      <c r="BY101" s="3"/>
      <c r="BZ101" s="3"/>
      <c r="DC101" s="3"/>
      <c r="DD101" s="3"/>
      <c r="DE101" s="3"/>
      <c r="DF101" s="3"/>
      <c r="DS101" s="3"/>
      <c r="DT101" s="3"/>
      <c r="DU101" s="3"/>
      <c r="DV101" s="3"/>
      <c r="EI101" s="3"/>
      <c r="EJ101" s="3"/>
      <c r="EK101" s="3"/>
      <c r="EL101" s="3"/>
    </row>
    <row r="102" spans="3:142" x14ac:dyDescent="0.3">
      <c r="C102" s="3"/>
      <c r="D102" s="3"/>
      <c r="E102" s="3"/>
      <c r="F102" s="3"/>
      <c r="K102" s="3"/>
      <c r="L102" s="3"/>
      <c r="M102" s="3"/>
      <c r="N102" s="3"/>
      <c r="AA102" s="3"/>
      <c r="AB102" s="3"/>
      <c r="AC102" s="3"/>
      <c r="AD102" s="3"/>
      <c r="AQ102" s="3"/>
      <c r="AR102" s="3"/>
      <c r="AS102" s="3"/>
      <c r="AT102" s="3"/>
      <c r="BG102" s="3"/>
      <c r="BH102" s="3"/>
      <c r="BI102" s="3"/>
      <c r="BJ102" s="3"/>
      <c r="BW102" s="3"/>
      <c r="BX102" s="3"/>
      <c r="BY102" s="3"/>
      <c r="BZ102" s="3"/>
      <c r="DC102" s="3"/>
      <c r="DD102" s="3"/>
      <c r="DE102" s="3"/>
      <c r="DF102" s="3"/>
      <c r="DS102" s="3"/>
      <c r="DT102" s="3"/>
      <c r="DU102" s="3"/>
      <c r="DV102" s="3"/>
      <c r="EI102" s="3"/>
      <c r="EJ102" s="3"/>
      <c r="EK102" s="3"/>
      <c r="EL102" s="3"/>
    </row>
    <row r="103" spans="3:142" x14ac:dyDescent="0.3">
      <c r="C103" s="3"/>
      <c r="D103" s="3"/>
      <c r="E103" s="3"/>
      <c r="F103" s="3"/>
      <c r="K103" s="3"/>
      <c r="L103" s="3"/>
      <c r="M103" s="3"/>
      <c r="N103" s="3"/>
      <c r="AA103" s="3"/>
      <c r="AB103" s="3"/>
      <c r="AC103" s="3"/>
      <c r="AD103" s="3"/>
      <c r="AQ103" s="3"/>
      <c r="AR103" s="3"/>
      <c r="AS103" s="3"/>
      <c r="AT103" s="3"/>
      <c r="BG103" s="3"/>
      <c r="BH103" s="3"/>
      <c r="BI103" s="3"/>
      <c r="BJ103" s="3"/>
      <c r="BW103" s="3"/>
      <c r="BX103" s="3"/>
      <c r="BY103" s="3"/>
      <c r="BZ103" s="3"/>
      <c r="DC103" s="3"/>
      <c r="DD103" s="3"/>
      <c r="DE103" s="3"/>
      <c r="DF103" s="3"/>
      <c r="DS103" s="3"/>
      <c r="DT103" s="3"/>
      <c r="DU103" s="3"/>
      <c r="DV103" s="3"/>
      <c r="EI103" s="3"/>
      <c r="EJ103" s="3"/>
      <c r="EK103" s="3"/>
      <c r="EL103" s="3"/>
    </row>
    <row r="104" spans="3:142" x14ac:dyDescent="0.3">
      <c r="C104" s="3"/>
      <c r="D104" s="3"/>
      <c r="E104" s="3"/>
      <c r="F104" s="3"/>
      <c r="K104" s="3"/>
      <c r="L104" s="3"/>
      <c r="M104" s="3"/>
      <c r="N104" s="3"/>
      <c r="AA104" s="3"/>
      <c r="AB104" s="3"/>
      <c r="AC104" s="3"/>
      <c r="AD104" s="3"/>
      <c r="AQ104" s="3"/>
      <c r="AR104" s="3"/>
      <c r="AS104" s="3"/>
      <c r="AT104" s="3"/>
      <c r="BG104" s="3"/>
      <c r="BH104" s="3"/>
      <c r="BI104" s="3"/>
      <c r="BJ104" s="3"/>
      <c r="BW104" s="3"/>
      <c r="BX104" s="3"/>
      <c r="BY104" s="3"/>
      <c r="BZ104" s="3"/>
      <c r="DC104" s="3"/>
      <c r="DD104" s="3"/>
      <c r="DE104" s="3"/>
      <c r="DF104" s="3"/>
      <c r="DS104" s="3"/>
      <c r="DT104" s="3"/>
      <c r="DU104" s="3"/>
      <c r="DV104" s="3"/>
      <c r="EI104" s="3"/>
      <c r="EJ104" s="3"/>
      <c r="EK104" s="3"/>
      <c r="EL104" s="3"/>
    </row>
    <row r="105" spans="3:142" x14ac:dyDescent="0.3">
      <c r="C105" s="3"/>
      <c r="D105" s="3"/>
      <c r="E105" s="3"/>
      <c r="F105" s="3"/>
      <c r="K105" s="3"/>
      <c r="L105" s="3"/>
      <c r="M105" s="3"/>
      <c r="N105" s="3"/>
      <c r="AA105" s="3"/>
      <c r="AB105" s="3"/>
      <c r="AC105" s="3"/>
      <c r="AD105" s="3"/>
      <c r="AQ105" s="3"/>
      <c r="AR105" s="3"/>
      <c r="AS105" s="3"/>
      <c r="AT105" s="3"/>
      <c r="BG105" s="3"/>
      <c r="BH105" s="3"/>
      <c r="BI105" s="3"/>
      <c r="BJ105" s="3"/>
      <c r="BW105" s="3"/>
      <c r="BX105" s="3"/>
      <c r="BY105" s="3"/>
      <c r="BZ105" s="3"/>
      <c r="DC105" s="3"/>
      <c r="DD105" s="3"/>
      <c r="DE105" s="3"/>
      <c r="DF105" s="3"/>
      <c r="DS105" s="3"/>
      <c r="DT105" s="3"/>
      <c r="DU105" s="3"/>
      <c r="DV105" s="3"/>
      <c r="EI105" s="3"/>
      <c r="EJ105" s="3"/>
      <c r="EK105" s="3"/>
      <c r="EL105" s="3"/>
    </row>
    <row r="106" spans="3:142" x14ac:dyDescent="0.3">
      <c r="C106" s="3"/>
      <c r="D106" s="3"/>
      <c r="E106" s="3"/>
      <c r="F106" s="3"/>
      <c r="K106" s="3"/>
      <c r="L106" s="3"/>
      <c r="M106" s="3"/>
      <c r="N106" s="3"/>
      <c r="AA106" s="3"/>
      <c r="AB106" s="3"/>
      <c r="AC106" s="3"/>
      <c r="AD106" s="3"/>
      <c r="AQ106" s="3"/>
      <c r="AR106" s="3"/>
      <c r="AS106" s="3"/>
      <c r="AT106" s="3"/>
      <c r="BG106" s="3"/>
      <c r="BH106" s="3"/>
      <c r="BI106" s="3"/>
      <c r="BJ106" s="3"/>
      <c r="BW106" s="3"/>
      <c r="BX106" s="3"/>
      <c r="BY106" s="3"/>
      <c r="BZ106" s="3"/>
      <c r="DC106" s="3"/>
      <c r="DD106" s="3"/>
      <c r="DE106" s="3"/>
      <c r="DF106" s="3"/>
      <c r="DS106" s="3"/>
      <c r="DT106" s="3"/>
      <c r="DU106" s="3"/>
      <c r="DV106" s="3"/>
      <c r="EI106" s="3"/>
      <c r="EJ106" s="3"/>
      <c r="EK106" s="3"/>
      <c r="EL106" s="3"/>
    </row>
    <row r="107" spans="3:142" x14ac:dyDescent="0.3">
      <c r="C107" s="3"/>
      <c r="D107" s="3"/>
      <c r="E107" s="3"/>
      <c r="F107" s="3"/>
      <c r="K107" s="3"/>
      <c r="L107" s="3"/>
      <c r="M107" s="3"/>
      <c r="N107" s="3"/>
      <c r="AA107" s="3"/>
      <c r="AB107" s="3"/>
      <c r="AC107" s="3"/>
      <c r="AD107" s="3"/>
      <c r="AQ107" s="3"/>
      <c r="AR107" s="3"/>
      <c r="AS107" s="3"/>
      <c r="AT107" s="3"/>
      <c r="BG107" s="3"/>
      <c r="BH107" s="3"/>
      <c r="BI107" s="3"/>
      <c r="BJ107" s="3"/>
      <c r="BW107" s="3"/>
      <c r="BX107" s="3"/>
      <c r="BY107" s="3"/>
      <c r="BZ107" s="3"/>
      <c r="DC107" s="3"/>
      <c r="DD107" s="3"/>
      <c r="DE107" s="3"/>
      <c r="DF107" s="3"/>
      <c r="DS107" s="3"/>
      <c r="DT107" s="3"/>
      <c r="DU107" s="3"/>
      <c r="DV107" s="3"/>
      <c r="EI107" s="3"/>
      <c r="EJ107" s="3"/>
      <c r="EK107" s="3"/>
      <c r="EL107" s="3"/>
    </row>
    <row r="108" spans="3:142" x14ac:dyDescent="0.3">
      <c r="C108" s="3"/>
      <c r="D108" s="3"/>
      <c r="E108" s="3"/>
      <c r="F108" s="3"/>
      <c r="K108" s="3"/>
      <c r="L108" s="3"/>
      <c r="M108" s="3"/>
      <c r="N108" s="3"/>
      <c r="AA108" s="3"/>
      <c r="AB108" s="3"/>
      <c r="AC108" s="3"/>
      <c r="AD108" s="3"/>
      <c r="AQ108" s="3"/>
      <c r="AR108" s="3"/>
      <c r="AS108" s="3"/>
      <c r="AT108" s="3"/>
      <c r="BG108" s="3"/>
      <c r="BH108" s="3"/>
      <c r="BI108" s="3"/>
      <c r="BJ108" s="3"/>
      <c r="BW108" s="3"/>
      <c r="BX108" s="3"/>
      <c r="BY108" s="3"/>
      <c r="BZ108" s="3"/>
      <c r="DC108" s="3"/>
      <c r="DD108" s="3"/>
      <c r="DE108" s="3"/>
      <c r="DF108" s="3"/>
      <c r="DS108" s="3"/>
      <c r="DT108" s="3"/>
      <c r="DU108" s="3"/>
      <c r="DV108" s="3"/>
      <c r="EI108" s="3"/>
      <c r="EJ108" s="3"/>
      <c r="EK108" s="3"/>
      <c r="EL108" s="3"/>
    </row>
    <row r="109" spans="3:142" x14ac:dyDescent="0.3">
      <c r="C109" s="3"/>
      <c r="D109" s="3"/>
      <c r="E109" s="3"/>
      <c r="F109" s="3"/>
      <c r="K109" s="3"/>
      <c r="L109" s="3"/>
      <c r="M109" s="3"/>
      <c r="N109" s="3"/>
      <c r="AA109" s="3"/>
      <c r="AB109" s="3"/>
      <c r="AC109" s="3"/>
      <c r="AD109" s="3"/>
      <c r="AQ109" s="3"/>
      <c r="AR109" s="3"/>
      <c r="AS109" s="3"/>
      <c r="AT109" s="3"/>
      <c r="BG109" s="3"/>
      <c r="BH109" s="3"/>
      <c r="BI109" s="3"/>
      <c r="BJ109" s="3"/>
      <c r="BW109" s="3"/>
      <c r="BX109" s="3"/>
      <c r="BY109" s="3"/>
      <c r="BZ109" s="3"/>
      <c r="DC109" s="3"/>
      <c r="DD109" s="3"/>
      <c r="DE109" s="3"/>
      <c r="DF109" s="3"/>
      <c r="DS109" s="3"/>
      <c r="DT109" s="3"/>
      <c r="DU109" s="3"/>
      <c r="DV109" s="3"/>
      <c r="EI109" s="3"/>
      <c r="EJ109" s="3"/>
      <c r="EK109" s="3"/>
      <c r="EL109" s="3"/>
    </row>
    <row r="110" spans="3:142" x14ac:dyDescent="0.3">
      <c r="C110" s="3"/>
      <c r="D110" s="3"/>
      <c r="E110" s="3"/>
      <c r="F110" s="3"/>
      <c r="K110" s="3"/>
      <c r="L110" s="3"/>
      <c r="M110" s="3"/>
      <c r="N110" s="3"/>
      <c r="AA110" s="3"/>
      <c r="AB110" s="3"/>
      <c r="AC110" s="3"/>
      <c r="AD110" s="3"/>
      <c r="AQ110" s="3"/>
      <c r="AR110" s="3"/>
      <c r="AS110" s="3"/>
      <c r="AT110" s="3"/>
      <c r="BG110" s="3"/>
      <c r="BH110" s="3"/>
      <c r="BI110" s="3"/>
      <c r="BJ110" s="3"/>
      <c r="BW110" s="3"/>
      <c r="BX110" s="3"/>
      <c r="BY110" s="3"/>
      <c r="BZ110" s="3"/>
      <c r="DC110" s="3"/>
      <c r="DD110" s="3"/>
      <c r="DE110" s="3"/>
      <c r="DF110" s="3"/>
      <c r="DS110" s="3"/>
      <c r="DT110" s="3"/>
      <c r="DU110" s="3"/>
      <c r="DV110" s="3"/>
      <c r="EI110" s="3"/>
      <c r="EJ110" s="3"/>
      <c r="EK110" s="3"/>
      <c r="EL110" s="3"/>
    </row>
    <row r="111" spans="3:142" x14ac:dyDescent="0.3">
      <c r="C111" s="3"/>
      <c r="D111" s="3"/>
      <c r="E111" s="3"/>
      <c r="F111" s="3"/>
      <c r="K111" s="3"/>
      <c r="L111" s="3"/>
      <c r="M111" s="3"/>
      <c r="N111" s="3"/>
      <c r="AA111" s="3"/>
      <c r="AB111" s="3"/>
      <c r="AC111" s="3"/>
      <c r="AD111" s="3"/>
      <c r="AQ111" s="3"/>
      <c r="AR111" s="3"/>
      <c r="AS111" s="3"/>
      <c r="AT111" s="3"/>
      <c r="BG111" s="3"/>
      <c r="BH111" s="3"/>
      <c r="BI111" s="3"/>
      <c r="BJ111" s="3"/>
      <c r="BW111" s="3"/>
      <c r="BX111" s="3"/>
      <c r="BY111" s="3"/>
      <c r="BZ111" s="3"/>
      <c r="DC111" s="3"/>
      <c r="DD111" s="3"/>
      <c r="DE111" s="3"/>
      <c r="DF111" s="3"/>
      <c r="DS111" s="3"/>
      <c r="DT111" s="3"/>
      <c r="DU111" s="3"/>
      <c r="DV111" s="3"/>
      <c r="EI111" s="3"/>
      <c r="EJ111" s="3"/>
      <c r="EK111" s="3"/>
      <c r="EL111" s="3"/>
    </row>
    <row r="112" spans="3:142" x14ac:dyDescent="0.3">
      <c r="C112" s="3"/>
      <c r="D112" s="3"/>
      <c r="E112" s="3"/>
      <c r="F112" s="3"/>
      <c r="K112" s="3"/>
      <c r="L112" s="3"/>
      <c r="M112" s="3"/>
      <c r="N112" s="3"/>
      <c r="AA112" s="3"/>
      <c r="AB112" s="3"/>
      <c r="AC112" s="3"/>
      <c r="AD112" s="3"/>
      <c r="AQ112" s="3"/>
      <c r="AR112" s="3"/>
      <c r="AS112" s="3"/>
      <c r="AT112" s="3"/>
      <c r="BG112" s="3"/>
      <c r="BH112" s="3"/>
      <c r="BI112" s="3"/>
      <c r="BJ112" s="3"/>
      <c r="BW112" s="3"/>
      <c r="BX112" s="3"/>
      <c r="BY112" s="3"/>
      <c r="BZ112" s="3"/>
      <c r="DC112" s="3"/>
      <c r="DD112" s="3"/>
      <c r="DE112" s="3"/>
      <c r="DF112" s="3"/>
      <c r="DS112" s="3"/>
      <c r="DT112" s="3"/>
      <c r="DU112" s="3"/>
      <c r="DV112" s="3"/>
      <c r="EI112" s="3"/>
      <c r="EJ112" s="3"/>
      <c r="EK112" s="3"/>
      <c r="EL112" s="3"/>
    </row>
    <row r="113" spans="3:142" x14ac:dyDescent="0.3">
      <c r="C113" s="3"/>
      <c r="D113" s="3"/>
      <c r="E113" s="3"/>
      <c r="F113" s="3"/>
      <c r="K113" s="3"/>
      <c r="L113" s="3"/>
      <c r="M113" s="3"/>
      <c r="N113" s="3"/>
      <c r="AA113" s="3"/>
      <c r="AB113" s="3"/>
      <c r="AC113" s="3"/>
      <c r="AD113" s="3"/>
      <c r="AQ113" s="3"/>
      <c r="AR113" s="3"/>
      <c r="AS113" s="3"/>
      <c r="AT113" s="3"/>
      <c r="BG113" s="3"/>
      <c r="BH113" s="3"/>
      <c r="BI113" s="3"/>
      <c r="BJ113" s="3"/>
      <c r="BW113" s="3"/>
      <c r="BX113" s="3"/>
      <c r="BY113" s="3"/>
      <c r="BZ113" s="3"/>
      <c r="DC113" s="3"/>
      <c r="DD113" s="3"/>
      <c r="DE113" s="3"/>
      <c r="DF113" s="3"/>
      <c r="DS113" s="3"/>
      <c r="DT113" s="3"/>
      <c r="DU113" s="3"/>
      <c r="DV113" s="3"/>
      <c r="EI113" s="3"/>
      <c r="EJ113" s="3"/>
      <c r="EK113" s="3"/>
      <c r="EL113" s="3"/>
    </row>
    <row r="114" spans="3:142" x14ac:dyDescent="0.3">
      <c r="C114" s="3"/>
      <c r="D114" s="3"/>
      <c r="E114" s="3"/>
      <c r="F114" s="3"/>
      <c r="K114" s="3"/>
      <c r="L114" s="3"/>
      <c r="M114" s="3"/>
      <c r="N114" s="3"/>
      <c r="AA114" s="3"/>
      <c r="AB114" s="3"/>
      <c r="AC114" s="3"/>
      <c r="AD114" s="3"/>
      <c r="AQ114" s="3"/>
      <c r="AR114" s="3"/>
      <c r="AS114" s="3"/>
      <c r="AT114" s="3"/>
      <c r="BG114" s="3"/>
      <c r="BH114" s="3"/>
      <c r="BI114" s="3"/>
      <c r="BJ114" s="3"/>
      <c r="BW114" s="3"/>
      <c r="BX114" s="3"/>
      <c r="BY114" s="3"/>
      <c r="BZ114" s="3"/>
      <c r="DC114" s="3"/>
      <c r="DD114" s="3"/>
      <c r="DE114" s="3"/>
      <c r="DF114" s="3"/>
      <c r="DS114" s="3"/>
      <c r="DT114" s="3"/>
      <c r="DU114" s="3"/>
      <c r="DV114" s="3"/>
      <c r="EI114" s="3"/>
      <c r="EJ114" s="3"/>
      <c r="EK114" s="3"/>
      <c r="EL114" s="3"/>
    </row>
    <row r="115" spans="3:142" x14ac:dyDescent="0.3">
      <c r="C115" s="3"/>
      <c r="D115" s="3"/>
      <c r="E115" s="3"/>
      <c r="F115" s="3"/>
      <c r="K115" s="3"/>
      <c r="L115" s="3"/>
      <c r="M115" s="3"/>
      <c r="N115" s="3"/>
      <c r="AA115" s="3"/>
      <c r="AB115" s="3"/>
      <c r="AC115" s="3"/>
      <c r="AD115" s="3"/>
      <c r="AQ115" s="3"/>
      <c r="AR115" s="3"/>
      <c r="AS115" s="3"/>
      <c r="AT115" s="3"/>
      <c r="BG115" s="3"/>
      <c r="BH115" s="3"/>
      <c r="BI115" s="3"/>
      <c r="BJ115" s="3"/>
      <c r="BW115" s="3"/>
      <c r="BX115" s="3"/>
      <c r="BY115" s="3"/>
      <c r="BZ115" s="3"/>
      <c r="DC115" s="3"/>
      <c r="DD115" s="3"/>
      <c r="DE115" s="3"/>
      <c r="DF115" s="3"/>
      <c r="DS115" s="3"/>
      <c r="DT115" s="3"/>
      <c r="DU115" s="3"/>
      <c r="DV115" s="3"/>
      <c r="EI115" s="3"/>
      <c r="EJ115" s="3"/>
      <c r="EK115" s="3"/>
      <c r="EL115" s="3"/>
    </row>
    <row r="116" spans="3:142" x14ac:dyDescent="0.3">
      <c r="C116" s="3"/>
      <c r="D116" s="3"/>
      <c r="E116" s="3"/>
      <c r="F116" s="3"/>
      <c r="K116" s="3"/>
      <c r="L116" s="3"/>
      <c r="M116" s="3"/>
      <c r="N116" s="3"/>
      <c r="AA116" s="3"/>
      <c r="AB116" s="3"/>
      <c r="AC116" s="3"/>
      <c r="AD116" s="3"/>
      <c r="AQ116" s="3"/>
      <c r="AR116" s="3"/>
      <c r="AS116" s="3"/>
      <c r="AT116" s="3"/>
      <c r="BG116" s="3"/>
      <c r="BH116" s="3"/>
      <c r="BI116" s="3"/>
      <c r="BJ116" s="3"/>
      <c r="BW116" s="3"/>
      <c r="BX116" s="3"/>
      <c r="BY116" s="3"/>
      <c r="BZ116" s="3"/>
      <c r="DC116" s="3"/>
      <c r="DD116" s="3"/>
      <c r="DE116" s="3"/>
      <c r="DF116" s="3"/>
      <c r="DS116" s="3"/>
      <c r="DT116" s="3"/>
      <c r="DU116" s="3"/>
      <c r="DV116" s="3"/>
      <c r="EI116" s="3"/>
      <c r="EJ116" s="3"/>
      <c r="EK116" s="3"/>
      <c r="EL116" s="3"/>
    </row>
    <row r="117" spans="3:142" x14ac:dyDescent="0.3">
      <c r="C117" s="3"/>
      <c r="D117" s="3"/>
      <c r="E117" s="3"/>
      <c r="F117" s="3"/>
      <c r="K117" s="3"/>
      <c r="L117" s="3"/>
      <c r="M117" s="3"/>
      <c r="N117" s="3"/>
      <c r="AA117" s="3"/>
      <c r="AB117" s="3"/>
      <c r="AC117" s="3"/>
      <c r="AD117" s="3"/>
      <c r="AQ117" s="3"/>
      <c r="AR117" s="3"/>
      <c r="AS117" s="3"/>
      <c r="AT117" s="3"/>
      <c r="BG117" s="3"/>
      <c r="BH117" s="3"/>
      <c r="BI117" s="3"/>
      <c r="BJ117" s="3"/>
      <c r="BW117" s="3"/>
      <c r="BX117" s="3"/>
      <c r="BY117" s="3"/>
      <c r="BZ117" s="3"/>
      <c r="DC117" s="3"/>
      <c r="DD117" s="3"/>
      <c r="DE117" s="3"/>
      <c r="DF117" s="3"/>
      <c r="DS117" s="3"/>
      <c r="DT117" s="3"/>
      <c r="DU117" s="3"/>
      <c r="DV117" s="3"/>
      <c r="EI117" s="3"/>
      <c r="EJ117" s="3"/>
      <c r="EK117" s="3"/>
      <c r="EL117" s="3"/>
    </row>
    <row r="118" spans="3:142" x14ac:dyDescent="0.3">
      <c r="C118" s="3"/>
      <c r="D118" s="3"/>
      <c r="E118" s="3"/>
      <c r="F118" s="3"/>
      <c r="K118" s="3"/>
      <c r="L118" s="3"/>
      <c r="M118" s="3"/>
      <c r="N118" s="3"/>
      <c r="AA118" s="3"/>
      <c r="AB118" s="3"/>
      <c r="AC118" s="3"/>
      <c r="AD118" s="3"/>
      <c r="AQ118" s="3"/>
      <c r="AR118" s="3"/>
      <c r="AS118" s="3"/>
      <c r="AT118" s="3"/>
      <c r="BG118" s="3"/>
      <c r="BH118" s="3"/>
      <c r="BI118" s="3"/>
      <c r="BJ118" s="3"/>
      <c r="BW118" s="3"/>
      <c r="BX118" s="3"/>
      <c r="BY118" s="3"/>
      <c r="BZ118" s="3"/>
      <c r="DC118" s="3"/>
      <c r="DD118" s="3"/>
      <c r="DE118" s="3"/>
      <c r="DF118" s="3"/>
      <c r="DS118" s="3"/>
      <c r="DT118" s="3"/>
      <c r="DU118" s="3"/>
      <c r="DV118" s="3"/>
      <c r="EI118" s="3"/>
      <c r="EJ118" s="3"/>
      <c r="EK118" s="3"/>
      <c r="EL118" s="3"/>
    </row>
    <row r="119" spans="3:142" x14ac:dyDescent="0.3">
      <c r="C119" s="3"/>
      <c r="D119" s="3"/>
      <c r="E119" s="3"/>
      <c r="F119" s="3"/>
      <c r="K119" s="3"/>
      <c r="L119" s="3"/>
      <c r="M119" s="3"/>
      <c r="N119" s="3"/>
      <c r="AA119" s="3"/>
      <c r="AB119" s="3"/>
      <c r="AC119" s="3"/>
      <c r="AD119" s="3"/>
      <c r="AQ119" s="3"/>
      <c r="AR119" s="3"/>
      <c r="AS119" s="3"/>
      <c r="AT119" s="3"/>
      <c r="BG119" s="3"/>
      <c r="BH119" s="3"/>
      <c r="BI119" s="3"/>
      <c r="BJ119" s="3"/>
      <c r="BW119" s="3"/>
      <c r="BX119" s="3"/>
      <c r="BY119" s="3"/>
      <c r="BZ119" s="3"/>
      <c r="DC119" s="3"/>
      <c r="DD119" s="3"/>
      <c r="DE119" s="3"/>
      <c r="DF119" s="3"/>
      <c r="DS119" s="3"/>
      <c r="DT119" s="3"/>
      <c r="DU119" s="3"/>
      <c r="DV119" s="3"/>
      <c r="EI119" s="3"/>
      <c r="EJ119" s="3"/>
      <c r="EK119" s="3"/>
      <c r="EL119" s="3"/>
    </row>
    <row r="120" spans="3:142" x14ac:dyDescent="0.3">
      <c r="C120" s="3"/>
      <c r="D120" s="3"/>
      <c r="E120" s="3"/>
      <c r="F120" s="3"/>
      <c r="K120" s="3"/>
      <c r="L120" s="3"/>
      <c r="M120" s="3"/>
      <c r="N120" s="3"/>
      <c r="AA120" s="3"/>
      <c r="AB120" s="3"/>
      <c r="AC120" s="3"/>
      <c r="AD120" s="3"/>
      <c r="AQ120" s="3"/>
      <c r="AR120" s="3"/>
      <c r="AS120" s="3"/>
      <c r="AT120" s="3"/>
      <c r="BG120" s="3"/>
      <c r="BH120" s="3"/>
      <c r="BI120" s="3"/>
      <c r="BJ120" s="3"/>
      <c r="BW120" s="3"/>
      <c r="BX120" s="3"/>
      <c r="BY120" s="3"/>
      <c r="BZ120" s="3"/>
      <c r="DC120" s="3"/>
      <c r="DD120" s="3"/>
      <c r="DE120" s="3"/>
      <c r="DF120" s="3"/>
      <c r="DS120" s="3"/>
      <c r="DT120" s="3"/>
      <c r="DU120" s="3"/>
      <c r="DV120" s="3"/>
      <c r="EI120" s="3"/>
      <c r="EJ120" s="3"/>
      <c r="EK120" s="3"/>
      <c r="EL120" s="3"/>
    </row>
    <row r="121" spans="3:142" x14ac:dyDescent="0.3">
      <c r="C121" s="3"/>
      <c r="D121" s="3"/>
      <c r="E121" s="3"/>
      <c r="F121" s="3"/>
      <c r="K121" s="3"/>
      <c r="L121" s="3"/>
      <c r="M121" s="3"/>
      <c r="N121" s="3"/>
      <c r="AA121" s="3"/>
      <c r="AB121" s="3"/>
      <c r="AC121" s="3"/>
      <c r="AD121" s="3"/>
      <c r="AQ121" s="3"/>
      <c r="AR121" s="3"/>
      <c r="AS121" s="3"/>
      <c r="AT121" s="3"/>
      <c r="BG121" s="3"/>
      <c r="BH121" s="3"/>
      <c r="BI121" s="3"/>
      <c r="BJ121" s="3"/>
      <c r="BW121" s="3"/>
      <c r="BX121" s="3"/>
      <c r="BY121" s="3"/>
      <c r="BZ121" s="3"/>
      <c r="DC121" s="3"/>
      <c r="DD121" s="3"/>
      <c r="DE121" s="3"/>
      <c r="DF121" s="3"/>
      <c r="DS121" s="3"/>
      <c r="DT121" s="3"/>
      <c r="DU121" s="3"/>
      <c r="DV121" s="3"/>
      <c r="EI121" s="3"/>
      <c r="EJ121" s="3"/>
      <c r="EK121" s="3"/>
      <c r="EL121" s="3"/>
    </row>
    <row r="122" spans="3:142" x14ac:dyDescent="0.3">
      <c r="C122" s="3"/>
      <c r="D122" s="3"/>
      <c r="E122" s="3"/>
      <c r="F122" s="3"/>
      <c r="K122" s="3"/>
      <c r="L122" s="3"/>
      <c r="M122" s="3"/>
      <c r="N122" s="3"/>
      <c r="AA122" s="3"/>
      <c r="AB122" s="3"/>
      <c r="AC122" s="3"/>
      <c r="AD122" s="3"/>
      <c r="AQ122" s="3"/>
      <c r="AR122" s="3"/>
      <c r="AS122" s="3"/>
      <c r="AT122" s="3"/>
      <c r="BG122" s="3"/>
      <c r="BH122" s="3"/>
      <c r="BI122" s="3"/>
      <c r="BJ122" s="3"/>
      <c r="BW122" s="3"/>
      <c r="BX122" s="3"/>
      <c r="BY122" s="3"/>
      <c r="BZ122" s="3"/>
      <c r="DC122" s="3"/>
      <c r="DD122" s="3"/>
      <c r="DE122" s="3"/>
      <c r="DF122" s="3"/>
      <c r="DS122" s="3"/>
      <c r="DT122" s="3"/>
      <c r="DU122" s="3"/>
      <c r="DV122" s="3"/>
      <c r="EI122" s="3"/>
      <c r="EJ122" s="3"/>
      <c r="EK122" s="3"/>
      <c r="EL122" s="3"/>
    </row>
    <row r="123" spans="3:142" x14ac:dyDescent="0.3">
      <c r="C123" s="3"/>
      <c r="D123" s="3"/>
      <c r="E123" s="3"/>
      <c r="F123" s="3"/>
      <c r="K123" s="3"/>
      <c r="L123" s="3"/>
      <c r="M123" s="3"/>
      <c r="N123" s="3"/>
      <c r="AA123" s="3"/>
      <c r="AB123" s="3"/>
      <c r="AC123" s="3"/>
      <c r="AD123" s="3"/>
      <c r="AQ123" s="3"/>
      <c r="AR123" s="3"/>
      <c r="AS123" s="3"/>
      <c r="AT123" s="3"/>
      <c r="BG123" s="3"/>
      <c r="BH123" s="3"/>
      <c r="BI123" s="3"/>
      <c r="BJ123" s="3"/>
      <c r="BW123" s="3"/>
      <c r="BX123" s="3"/>
      <c r="BY123" s="3"/>
      <c r="BZ123" s="3"/>
      <c r="DC123" s="3"/>
      <c r="DD123" s="3"/>
      <c r="DE123" s="3"/>
      <c r="DF123" s="3"/>
      <c r="DS123" s="3"/>
      <c r="DT123" s="3"/>
      <c r="DU123" s="3"/>
      <c r="DV123" s="3"/>
      <c r="EI123" s="3"/>
      <c r="EJ123" s="3"/>
      <c r="EK123" s="3"/>
      <c r="EL123" s="3"/>
    </row>
    <row r="124" spans="3:142" x14ac:dyDescent="0.3">
      <c r="C124" s="3"/>
      <c r="D124" s="3"/>
      <c r="E124" s="3"/>
      <c r="F124" s="3"/>
      <c r="K124" s="3"/>
      <c r="L124" s="3"/>
      <c r="M124" s="3"/>
      <c r="N124" s="3"/>
      <c r="AA124" s="3"/>
      <c r="AB124" s="3"/>
      <c r="AC124" s="3"/>
      <c r="AD124" s="3"/>
      <c r="AQ124" s="3"/>
      <c r="AR124" s="3"/>
      <c r="AS124" s="3"/>
      <c r="AT124" s="3"/>
      <c r="BG124" s="3"/>
      <c r="BH124" s="3"/>
      <c r="BI124" s="3"/>
      <c r="BJ124" s="3"/>
      <c r="BW124" s="3"/>
      <c r="BX124" s="3"/>
      <c r="BY124" s="3"/>
      <c r="BZ124" s="3"/>
      <c r="DC124" s="3"/>
      <c r="DD124" s="3"/>
      <c r="DE124" s="3"/>
      <c r="DF124" s="3"/>
      <c r="DS124" s="3"/>
      <c r="DT124" s="3"/>
      <c r="DU124" s="3"/>
      <c r="DV124" s="3"/>
      <c r="EI124" s="3"/>
      <c r="EJ124" s="3"/>
      <c r="EK124" s="3"/>
      <c r="EL124" s="3"/>
    </row>
    <row r="125" spans="3:142" x14ac:dyDescent="0.3">
      <c r="C125" s="3"/>
      <c r="D125" s="3"/>
      <c r="E125" s="3"/>
      <c r="F125" s="3"/>
      <c r="K125" s="3"/>
      <c r="L125" s="3"/>
      <c r="M125" s="3"/>
      <c r="N125" s="3"/>
      <c r="AA125" s="3"/>
      <c r="AB125" s="3"/>
      <c r="AC125" s="3"/>
      <c r="AD125" s="3"/>
      <c r="AQ125" s="3"/>
      <c r="AR125" s="3"/>
      <c r="AS125" s="3"/>
      <c r="AT125" s="3"/>
      <c r="BG125" s="3"/>
      <c r="BH125" s="3"/>
      <c r="BI125" s="3"/>
      <c r="BJ125" s="3"/>
      <c r="BW125" s="3"/>
      <c r="BX125" s="3"/>
      <c r="BY125" s="3"/>
      <c r="BZ125" s="3"/>
      <c r="DC125" s="3"/>
      <c r="DD125" s="3"/>
      <c r="DE125" s="3"/>
      <c r="DF125" s="3"/>
      <c r="DS125" s="3"/>
      <c r="DT125" s="3"/>
      <c r="DU125" s="3"/>
      <c r="DV125" s="3"/>
      <c r="EI125" s="3"/>
      <c r="EJ125" s="3"/>
      <c r="EK125" s="3"/>
      <c r="EL125" s="3"/>
    </row>
    <row r="126" spans="3:142" x14ac:dyDescent="0.3">
      <c r="C126" s="3"/>
      <c r="D126" s="3"/>
      <c r="E126" s="3"/>
      <c r="F126" s="3"/>
      <c r="K126" s="3"/>
      <c r="L126" s="3"/>
      <c r="M126" s="3"/>
      <c r="N126" s="3"/>
      <c r="AA126" s="3"/>
      <c r="AB126" s="3"/>
      <c r="AC126" s="3"/>
      <c r="AD126" s="3"/>
      <c r="AQ126" s="3"/>
      <c r="AR126" s="3"/>
      <c r="AS126" s="3"/>
      <c r="AT126" s="3"/>
      <c r="BG126" s="3"/>
      <c r="BH126" s="3"/>
      <c r="BI126" s="3"/>
      <c r="BJ126" s="3"/>
      <c r="BW126" s="3"/>
      <c r="BX126" s="3"/>
      <c r="BY126" s="3"/>
      <c r="BZ126" s="3"/>
      <c r="DC126" s="3"/>
      <c r="DD126" s="3"/>
      <c r="DE126" s="3"/>
      <c r="DF126" s="3"/>
      <c r="DS126" s="3"/>
      <c r="DT126" s="3"/>
      <c r="DU126" s="3"/>
      <c r="DV126" s="3"/>
      <c r="EI126" s="3"/>
      <c r="EJ126" s="3"/>
      <c r="EK126" s="3"/>
      <c r="EL126" s="3"/>
    </row>
    <row r="127" spans="3:142" x14ac:dyDescent="0.3">
      <c r="C127" s="3"/>
      <c r="D127" s="3"/>
      <c r="E127" s="3"/>
      <c r="F127" s="3"/>
      <c r="K127" s="3"/>
      <c r="L127" s="3"/>
      <c r="M127" s="3"/>
      <c r="N127" s="3"/>
      <c r="AA127" s="3"/>
      <c r="AB127" s="3"/>
      <c r="AC127" s="3"/>
      <c r="AD127" s="3"/>
      <c r="AQ127" s="3"/>
      <c r="AR127" s="3"/>
      <c r="AS127" s="3"/>
      <c r="AT127" s="3"/>
      <c r="BG127" s="3"/>
      <c r="BH127" s="3"/>
      <c r="BI127" s="3"/>
      <c r="BJ127" s="3"/>
      <c r="BW127" s="3"/>
      <c r="BX127" s="3"/>
      <c r="BY127" s="3"/>
      <c r="BZ127" s="3"/>
      <c r="DC127" s="3"/>
      <c r="DD127" s="3"/>
      <c r="DE127" s="3"/>
      <c r="DF127" s="3"/>
      <c r="DS127" s="3"/>
      <c r="DT127" s="3"/>
      <c r="DU127" s="3"/>
      <c r="DV127" s="3"/>
      <c r="EI127" s="3"/>
      <c r="EJ127" s="3"/>
      <c r="EK127" s="3"/>
      <c r="EL127" s="3"/>
    </row>
    <row r="128" spans="3:142" x14ac:dyDescent="0.3">
      <c r="C128" s="3"/>
      <c r="D128" s="3"/>
      <c r="E128" s="3"/>
      <c r="F128" s="3"/>
      <c r="K128" s="3"/>
      <c r="L128" s="3"/>
      <c r="M128" s="3"/>
      <c r="N128" s="3"/>
      <c r="AA128" s="3"/>
      <c r="AB128" s="3"/>
      <c r="AC128" s="3"/>
      <c r="AD128" s="3"/>
      <c r="AQ128" s="3"/>
      <c r="AR128" s="3"/>
      <c r="AS128" s="3"/>
      <c r="AT128" s="3"/>
      <c r="BG128" s="3"/>
      <c r="BH128" s="3"/>
      <c r="BI128" s="3"/>
      <c r="BJ128" s="3"/>
      <c r="BW128" s="3"/>
      <c r="BX128" s="3"/>
      <c r="BY128" s="3"/>
      <c r="BZ128" s="3"/>
      <c r="DC128" s="3"/>
      <c r="DD128" s="3"/>
      <c r="DE128" s="3"/>
      <c r="DF128" s="3"/>
      <c r="DS128" s="3"/>
      <c r="DT128" s="3"/>
      <c r="DU128" s="3"/>
      <c r="DV128" s="3"/>
      <c r="EI128" s="3"/>
      <c r="EJ128" s="3"/>
      <c r="EK128" s="3"/>
      <c r="EL128" s="3"/>
    </row>
    <row r="129" spans="3:142" x14ac:dyDescent="0.3">
      <c r="C129" s="3"/>
      <c r="D129" s="3"/>
      <c r="E129" s="3"/>
      <c r="F129" s="3"/>
      <c r="K129" s="3"/>
      <c r="L129" s="3"/>
      <c r="M129" s="3"/>
      <c r="N129" s="3"/>
      <c r="AA129" s="3"/>
      <c r="AB129" s="3"/>
      <c r="AC129" s="3"/>
      <c r="AD129" s="3"/>
      <c r="AQ129" s="3"/>
      <c r="AR129" s="3"/>
      <c r="AS129" s="3"/>
      <c r="AT129" s="3"/>
      <c r="BG129" s="3"/>
      <c r="BH129" s="3"/>
      <c r="BI129" s="3"/>
      <c r="BJ129" s="3"/>
      <c r="BW129" s="3"/>
      <c r="BX129" s="3"/>
      <c r="BY129" s="3"/>
      <c r="BZ129" s="3"/>
      <c r="DC129" s="3"/>
      <c r="DD129" s="3"/>
      <c r="DE129" s="3"/>
      <c r="DF129" s="3"/>
      <c r="DS129" s="3"/>
      <c r="DT129" s="3"/>
      <c r="DU129" s="3"/>
      <c r="DV129" s="3"/>
      <c r="EI129" s="3"/>
      <c r="EJ129" s="3"/>
      <c r="EK129" s="3"/>
      <c r="EL129" s="3"/>
    </row>
    <row r="130" spans="3:142" x14ac:dyDescent="0.3">
      <c r="C130" s="3"/>
      <c r="D130" s="3"/>
      <c r="E130" s="3"/>
      <c r="F130" s="3"/>
      <c r="K130" s="3"/>
      <c r="L130" s="3"/>
      <c r="M130" s="3"/>
      <c r="N130" s="3"/>
      <c r="AA130" s="3"/>
      <c r="AB130" s="3"/>
      <c r="AC130" s="3"/>
      <c r="AD130" s="3"/>
      <c r="AQ130" s="3"/>
      <c r="AR130" s="3"/>
      <c r="AS130" s="3"/>
      <c r="AT130" s="3"/>
      <c r="BG130" s="3"/>
      <c r="BH130" s="3"/>
      <c r="BI130" s="3"/>
      <c r="BJ130" s="3"/>
      <c r="BW130" s="3"/>
      <c r="BX130" s="3"/>
      <c r="BY130" s="3"/>
      <c r="BZ130" s="3"/>
      <c r="DC130" s="3"/>
      <c r="DD130" s="3"/>
      <c r="DE130" s="3"/>
      <c r="DF130" s="3"/>
      <c r="DS130" s="3"/>
      <c r="DT130" s="3"/>
      <c r="DU130" s="3"/>
      <c r="DV130" s="3"/>
      <c r="EI130" s="3"/>
      <c r="EJ130" s="3"/>
      <c r="EK130" s="3"/>
      <c r="EL130" s="3"/>
    </row>
    <row r="131" spans="3:142" x14ac:dyDescent="0.3">
      <c r="C131" s="3"/>
      <c r="D131" s="3"/>
      <c r="E131" s="3"/>
      <c r="F131" s="3"/>
      <c r="K131" s="3"/>
      <c r="L131" s="3"/>
      <c r="M131" s="3"/>
      <c r="N131" s="3"/>
      <c r="AA131" s="3"/>
      <c r="AB131" s="3"/>
      <c r="AC131" s="3"/>
      <c r="AD131" s="3"/>
      <c r="AQ131" s="3"/>
      <c r="AR131" s="3"/>
      <c r="AS131" s="3"/>
      <c r="AT131" s="3"/>
      <c r="BG131" s="3"/>
      <c r="BH131" s="3"/>
      <c r="BI131" s="3"/>
      <c r="BJ131" s="3"/>
      <c r="BW131" s="3"/>
      <c r="BX131" s="3"/>
      <c r="BY131" s="3"/>
      <c r="BZ131" s="3"/>
      <c r="DC131" s="3"/>
      <c r="DD131" s="3"/>
      <c r="DE131" s="3"/>
      <c r="DF131" s="3"/>
      <c r="DS131" s="3"/>
      <c r="DT131" s="3"/>
      <c r="DU131" s="3"/>
      <c r="DV131" s="3"/>
      <c r="EI131" s="3"/>
      <c r="EJ131" s="3"/>
      <c r="EK131" s="3"/>
      <c r="EL131" s="3"/>
    </row>
    <row r="132" spans="3:142" x14ac:dyDescent="0.3">
      <c r="C132" s="3"/>
      <c r="D132" s="3"/>
      <c r="E132" s="3"/>
      <c r="F132" s="3"/>
      <c r="K132" s="3"/>
      <c r="L132" s="3"/>
      <c r="M132" s="3"/>
      <c r="N132" s="3"/>
      <c r="AA132" s="3"/>
      <c r="AB132" s="3"/>
      <c r="AC132" s="3"/>
      <c r="AD132" s="3"/>
      <c r="AQ132" s="3"/>
      <c r="AR132" s="3"/>
      <c r="AS132" s="3"/>
      <c r="AT132" s="3"/>
      <c r="BG132" s="3"/>
      <c r="BH132" s="3"/>
      <c r="BI132" s="3"/>
      <c r="BJ132" s="3"/>
      <c r="BW132" s="3"/>
      <c r="BX132" s="3"/>
      <c r="BY132" s="3"/>
      <c r="BZ132" s="3"/>
      <c r="DC132" s="3"/>
      <c r="DD132" s="3"/>
      <c r="DE132" s="3"/>
      <c r="DF132" s="3"/>
      <c r="DS132" s="3"/>
      <c r="DT132" s="3"/>
      <c r="DU132" s="3"/>
      <c r="DV132" s="3"/>
      <c r="EI132" s="3"/>
      <c r="EJ132" s="3"/>
      <c r="EK132" s="3"/>
      <c r="EL132" s="3"/>
    </row>
    <row r="133" spans="3:142" x14ac:dyDescent="0.3">
      <c r="C133" s="3"/>
      <c r="D133" s="3"/>
      <c r="E133" s="3"/>
      <c r="F133" s="3"/>
      <c r="K133" s="3"/>
      <c r="L133" s="3"/>
      <c r="M133" s="3"/>
      <c r="N133" s="3"/>
      <c r="AA133" s="3"/>
      <c r="AB133" s="3"/>
      <c r="AC133" s="3"/>
      <c r="AD133" s="3"/>
      <c r="AQ133" s="3"/>
      <c r="AR133" s="3"/>
      <c r="AS133" s="3"/>
      <c r="AT133" s="3"/>
      <c r="BG133" s="3"/>
      <c r="BH133" s="3"/>
      <c r="BI133" s="3"/>
      <c r="BJ133" s="3"/>
      <c r="BW133" s="3"/>
      <c r="BX133" s="3"/>
      <c r="BY133" s="3"/>
      <c r="BZ133" s="3"/>
      <c r="DC133" s="3"/>
      <c r="DD133" s="3"/>
      <c r="DE133" s="3"/>
      <c r="DF133" s="3"/>
      <c r="DS133" s="3"/>
      <c r="DT133" s="3"/>
      <c r="DU133" s="3"/>
      <c r="DV133" s="3"/>
      <c r="EI133" s="3"/>
      <c r="EJ133" s="3"/>
      <c r="EK133" s="3"/>
      <c r="EL133" s="3"/>
    </row>
    <row r="134" spans="3:142" x14ac:dyDescent="0.3">
      <c r="C134" s="3"/>
      <c r="D134" s="3"/>
      <c r="E134" s="3"/>
      <c r="F134" s="3"/>
      <c r="K134" s="3"/>
      <c r="L134" s="3"/>
      <c r="M134" s="3"/>
      <c r="N134" s="3"/>
      <c r="AA134" s="3"/>
      <c r="AB134" s="3"/>
      <c r="AC134" s="3"/>
      <c r="AD134" s="3"/>
      <c r="AQ134" s="3"/>
      <c r="AR134" s="3"/>
      <c r="AS134" s="3"/>
      <c r="AT134" s="3"/>
      <c r="BG134" s="3"/>
      <c r="BH134" s="3"/>
      <c r="BI134" s="3"/>
      <c r="BJ134" s="3"/>
      <c r="BW134" s="3"/>
      <c r="BX134" s="3"/>
      <c r="BY134" s="3"/>
      <c r="BZ134" s="3"/>
      <c r="DC134" s="3"/>
      <c r="DD134" s="3"/>
      <c r="DE134" s="3"/>
      <c r="DF134" s="3"/>
      <c r="DS134" s="3"/>
      <c r="DT134" s="3"/>
      <c r="DU134" s="3"/>
      <c r="DV134" s="3"/>
      <c r="EI134" s="3"/>
      <c r="EJ134" s="3"/>
      <c r="EK134" s="3"/>
      <c r="EL134" s="3"/>
    </row>
    <row r="135" spans="3:142" x14ac:dyDescent="0.3">
      <c r="C135" s="3"/>
      <c r="D135" s="3"/>
      <c r="E135" s="3"/>
      <c r="F135" s="3"/>
      <c r="K135" s="3"/>
      <c r="L135" s="3"/>
      <c r="M135" s="3"/>
      <c r="N135" s="3"/>
      <c r="AA135" s="3"/>
      <c r="AB135" s="3"/>
      <c r="AC135" s="3"/>
      <c r="AD135" s="3"/>
      <c r="AQ135" s="3"/>
      <c r="AR135" s="3"/>
      <c r="AS135" s="3"/>
      <c r="AT135" s="3"/>
      <c r="BG135" s="3"/>
      <c r="BH135" s="3"/>
      <c r="BI135" s="3"/>
      <c r="BJ135" s="3"/>
      <c r="BW135" s="3"/>
      <c r="BX135" s="3"/>
      <c r="BY135" s="3"/>
      <c r="BZ135" s="3"/>
      <c r="DC135" s="3"/>
      <c r="DD135" s="3"/>
      <c r="DE135" s="3"/>
      <c r="DF135" s="3"/>
      <c r="DS135" s="3"/>
      <c r="DT135" s="3"/>
      <c r="DU135" s="3"/>
      <c r="DV135" s="3"/>
      <c r="EI135" s="3"/>
      <c r="EJ135" s="3"/>
      <c r="EK135" s="3"/>
      <c r="EL135" s="3"/>
    </row>
    <row r="136" spans="3:142" x14ac:dyDescent="0.3">
      <c r="C136" s="3"/>
      <c r="D136" s="3"/>
      <c r="E136" s="3"/>
      <c r="F136" s="3"/>
      <c r="K136" s="3"/>
      <c r="L136" s="3"/>
      <c r="M136" s="3"/>
      <c r="N136" s="3"/>
      <c r="AA136" s="3"/>
      <c r="AB136" s="3"/>
      <c r="AC136" s="3"/>
      <c r="AD136" s="3"/>
      <c r="AQ136" s="3"/>
      <c r="AR136" s="3"/>
      <c r="AS136" s="3"/>
      <c r="AT136" s="3"/>
      <c r="BG136" s="3"/>
      <c r="BH136" s="3"/>
      <c r="BI136" s="3"/>
      <c r="BJ136" s="3"/>
      <c r="BW136" s="3"/>
      <c r="BX136" s="3"/>
      <c r="BY136" s="3"/>
      <c r="BZ136" s="3"/>
      <c r="DC136" s="3"/>
      <c r="DD136" s="3"/>
      <c r="DE136" s="3"/>
      <c r="DF136" s="3"/>
      <c r="DS136" s="3"/>
      <c r="DT136" s="3"/>
      <c r="DU136" s="3"/>
      <c r="DV136" s="3"/>
      <c r="EI136" s="3"/>
      <c r="EJ136" s="3"/>
      <c r="EK136" s="3"/>
      <c r="EL136" s="3"/>
    </row>
    <row r="137" spans="3:142" x14ac:dyDescent="0.3">
      <c r="C137" s="3"/>
      <c r="D137" s="3"/>
      <c r="E137" s="3"/>
      <c r="F137" s="3"/>
      <c r="K137" s="3"/>
      <c r="L137" s="3"/>
      <c r="M137" s="3"/>
      <c r="N137" s="3"/>
      <c r="AA137" s="3"/>
      <c r="AB137" s="3"/>
      <c r="AC137" s="3"/>
      <c r="AD137" s="3"/>
      <c r="AQ137" s="3"/>
      <c r="AR137" s="3"/>
      <c r="AS137" s="3"/>
      <c r="AT137" s="3"/>
      <c r="BG137" s="3"/>
      <c r="BH137" s="3"/>
      <c r="BI137" s="3"/>
      <c r="BJ137" s="3"/>
      <c r="BW137" s="3"/>
      <c r="BX137" s="3"/>
      <c r="BY137" s="3"/>
      <c r="BZ137" s="3"/>
      <c r="DC137" s="3"/>
      <c r="DD137" s="3"/>
      <c r="DE137" s="3"/>
      <c r="DF137" s="3"/>
      <c r="DS137" s="3"/>
      <c r="DT137" s="3"/>
      <c r="DU137" s="3"/>
      <c r="DV137" s="3"/>
      <c r="EI137" s="3"/>
      <c r="EJ137" s="3"/>
      <c r="EK137" s="3"/>
      <c r="EL137" s="3"/>
    </row>
    <row r="138" spans="3:142" x14ac:dyDescent="0.3">
      <c r="C138" s="3"/>
      <c r="D138" s="3"/>
      <c r="E138" s="3"/>
      <c r="F138" s="3"/>
      <c r="K138" s="3"/>
      <c r="L138" s="3"/>
      <c r="M138" s="3"/>
      <c r="N138" s="3"/>
      <c r="AA138" s="3"/>
      <c r="AB138" s="3"/>
      <c r="AC138" s="3"/>
      <c r="AD138" s="3"/>
      <c r="AQ138" s="3"/>
      <c r="AR138" s="3"/>
      <c r="AS138" s="3"/>
      <c r="AT138" s="3"/>
      <c r="BG138" s="3"/>
      <c r="BH138" s="3"/>
      <c r="BI138" s="3"/>
      <c r="BJ138" s="3"/>
      <c r="BW138" s="3"/>
      <c r="BX138" s="3"/>
      <c r="BY138" s="3"/>
      <c r="BZ138" s="3"/>
      <c r="DC138" s="3"/>
      <c r="DD138" s="3"/>
      <c r="DE138" s="3"/>
      <c r="DF138" s="3"/>
      <c r="DS138" s="3"/>
      <c r="DT138" s="3"/>
      <c r="DU138" s="3"/>
      <c r="DV138" s="3"/>
      <c r="EI138" s="3"/>
      <c r="EJ138" s="3"/>
      <c r="EK138" s="3"/>
      <c r="EL138" s="3"/>
    </row>
    <row r="139" spans="3:142" x14ac:dyDescent="0.3">
      <c r="C139" s="3"/>
      <c r="D139" s="3"/>
      <c r="E139" s="3"/>
      <c r="F139" s="3"/>
      <c r="K139" s="3"/>
      <c r="L139" s="3"/>
      <c r="M139" s="3"/>
      <c r="N139" s="3"/>
      <c r="AA139" s="3"/>
      <c r="AB139" s="3"/>
      <c r="AC139" s="3"/>
      <c r="AD139" s="3"/>
      <c r="AQ139" s="3"/>
      <c r="AR139" s="3"/>
      <c r="AS139" s="3"/>
      <c r="AT139" s="3"/>
      <c r="BG139" s="3"/>
      <c r="BH139" s="3"/>
      <c r="BI139" s="3"/>
      <c r="BJ139" s="3"/>
      <c r="BW139" s="3"/>
      <c r="BX139" s="3"/>
      <c r="BY139" s="3"/>
      <c r="BZ139" s="3"/>
      <c r="DC139" s="3"/>
      <c r="DD139" s="3"/>
      <c r="DE139" s="3"/>
      <c r="DF139" s="3"/>
      <c r="DS139" s="3"/>
      <c r="DT139" s="3"/>
      <c r="DU139" s="3"/>
      <c r="DV139" s="3"/>
      <c r="EI139" s="3"/>
      <c r="EJ139" s="3"/>
      <c r="EK139" s="3"/>
      <c r="EL139" s="3"/>
    </row>
    <row r="140" spans="3:142" x14ac:dyDescent="0.3">
      <c r="C140" s="3"/>
      <c r="D140" s="3"/>
      <c r="E140" s="3"/>
      <c r="F140" s="3"/>
      <c r="K140" s="3"/>
      <c r="L140" s="3"/>
      <c r="M140" s="3"/>
      <c r="N140" s="3"/>
      <c r="AA140" s="3"/>
      <c r="AB140" s="3"/>
      <c r="AC140" s="3"/>
      <c r="AD140" s="3"/>
      <c r="AQ140" s="3"/>
      <c r="AR140" s="3"/>
      <c r="AS140" s="3"/>
      <c r="AT140" s="3"/>
      <c r="BG140" s="3"/>
      <c r="BH140" s="3"/>
      <c r="BI140" s="3"/>
      <c r="BJ140" s="3"/>
      <c r="BW140" s="3"/>
      <c r="BX140" s="3"/>
      <c r="BY140" s="3"/>
      <c r="BZ140" s="3"/>
      <c r="DC140" s="3"/>
      <c r="DD140" s="3"/>
      <c r="DE140" s="3"/>
      <c r="DF140" s="3"/>
      <c r="DS140" s="3"/>
      <c r="DT140" s="3"/>
      <c r="DU140" s="3"/>
      <c r="DV140" s="3"/>
      <c r="EI140" s="3"/>
      <c r="EJ140" s="3"/>
      <c r="EK140" s="3"/>
      <c r="EL140" s="3"/>
    </row>
    <row r="141" spans="3:142" x14ac:dyDescent="0.3">
      <c r="C141" s="3"/>
      <c r="D141" s="3"/>
      <c r="E141" s="3"/>
      <c r="F141" s="3"/>
      <c r="K141" s="3"/>
      <c r="L141" s="3"/>
      <c r="M141" s="3"/>
      <c r="N141" s="3"/>
      <c r="AA141" s="3"/>
      <c r="AB141" s="3"/>
      <c r="AC141" s="3"/>
      <c r="AD141" s="3"/>
      <c r="AQ141" s="3"/>
      <c r="AR141" s="3"/>
      <c r="AS141" s="3"/>
      <c r="AT141" s="3"/>
      <c r="BG141" s="3"/>
      <c r="BH141" s="3"/>
      <c r="BI141" s="3"/>
      <c r="BJ141" s="3"/>
      <c r="BW141" s="3"/>
      <c r="BX141" s="3"/>
      <c r="BY141" s="3"/>
      <c r="BZ141" s="3"/>
      <c r="DC141" s="3"/>
      <c r="DD141" s="3"/>
      <c r="DE141" s="3"/>
      <c r="DF141" s="3"/>
      <c r="DS141" s="3"/>
      <c r="DT141" s="3"/>
      <c r="DU141" s="3"/>
      <c r="DV141" s="3"/>
      <c r="EI141" s="3"/>
      <c r="EJ141" s="3"/>
      <c r="EK141" s="3"/>
      <c r="EL141" s="3"/>
    </row>
    <row r="142" spans="3:142" x14ac:dyDescent="0.3">
      <c r="C142" s="3"/>
      <c r="D142" s="3"/>
      <c r="E142" s="3"/>
      <c r="F142" s="3"/>
      <c r="K142" s="3"/>
      <c r="L142" s="3"/>
      <c r="M142" s="3"/>
      <c r="N142" s="3"/>
      <c r="AA142" s="3"/>
      <c r="AB142" s="3"/>
      <c r="AC142" s="3"/>
      <c r="AD142" s="3"/>
      <c r="AQ142" s="3"/>
      <c r="AR142" s="3"/>
      <c r="AS142" s="3"/>
      <c r="AT142" s="3"/>
      <c r="BG142" s="3"/>
      <c r="BH142" s="3"/>
      <c r="BI142" s="3"/>
      <c r="BJ142" s="3"/>
      <c r="BW142" s="3"/>
      <c r="BX142" s="3"/>
      <c r="BY142" s="3"/>
      <c r="BZ142" s="3"/>
      <c r="DC142" s="3"/>
      <c r="DD142" s="3"/>
      <c r="DE142" s="3"/>
      <c r="DF142" s="3"/>
      <c r="DS142" s="3"/>
      <c r="DT142" s="3"/>
      <c r="DU142" s="3"/>
      <c r="DV142" s="3"/>
      <c r="EI142" s="3"/>
      <c r="EJ142" s="3"/>
      <c r="EK142" s="3"/>
      <c r="EL142" s="3"/>
    </row>
    <row r="143" spans="3:142" x14ac:dyDescent="0.3">
      <c r="C143" s="3"/>
      <c r="D143" s="3"/>
      <c r="E143" s="3"/>
      <c r="F143" s="3"/>
      <c r="K143" s="3"/>
      <c r="L143" s="3"/>
      <c r="M143" s="3"/>
      <c r="N143" s="3"/>
      <c r="AA143" s="3"/>
      <c r="AB143" s="3"/>
      <c r="AC143" s="3"/>
      <c r="AD143" s="3"/>
      <c r="AQ143" s="3"/>
      <c r="AR143" s="3"/>
      <c r="AS143" s="3"/>
      <c r="AT143" s="3"/>
      <c r="BG143" s="3"/>
      <c r="BH143" s="3"/>
      <c r="BI143" s="3"/>
      <c r="BJ143" s="3"/>
      <c r="BW143" s="3"/>
      <c r="BX143" s="3"/>
      <c r="BY143" s="3"/>
      <c r="BZ143" s="3"/>
      <c r="DC143" s="3"/>
      <c r="DD143" s="3"/>
      <c r="DE143" s="3"/>
      <c r="DF143" s="3"/>
      <c r="DS143" s="3"/>
      <c r="DT143" s="3"/>
      <c r="DU143" s="3"/>
      <c r="DV143" s="3"/>
      <c r="EI143" s="3"/>
      <c r="EJ143" s="3"/>
      <c r="EK143" s="3"/>
      <c r="EL143" s="3"/>
    </row>
    <row r="144" spans="3:142" x14ac:dyDescent="0.3">
      <c r="C144" s="3"/>
      <c r="D144" s="3"/>
      <c r="E144" s="3"/>
      <c r="F144" s="3"/>
      <c r="K144" s="3"/>
      <c r="L144" s="3"/>
      <c r="M144" s="3"/>
      <c r="N144" s="3"/>
      <c r="AA144" s="3"/>
      <c r="AB144" s="3"/>
      <c r="AC144" s="3"/>
      <c r="AD144" s="3"/>
      <c r="AQ144" s="3"/>
      <c r="AR144" s="3"/>
      <c r="AS144" s="3"/>
      <c r="AT144" s="3"/>
      <c r="BG144" s="3"/>
      <c r="BH144" s="3"/>
      <c r="BI144" s="3"/>
      <c r="BJ144" s="3"/>
      <c r="BW144" s="3"/>
      <c r="BX144" s="3"/>
      <c r="BY144" s="3"/>
      <c r="BZ144" s="3"/>
      <c r="DC144" s="3"/>
      <c r="DD144" s="3"/>
      <c r="DE144" s="3"/>
      <c r="DF144" s="3"/>
      <c r="DS144" s="3"/>
      <c r="DT144" s="3"/>
      <c r="DU144" s="3"/>
      <c r="DV144" s="3"/>
      <c r="EI144" s="3"/>
      <c r="EJ144" s="3"/>
      <c r="EK144" s="3"/>
      <c r="EL144" s="3"/>
    </row>
    <row r="145" spans="3:142" x14ac:dyDescent="0.3">
      <c r="C145" s="3"/>
      <c r="D145" s="3"/>
      <c r="E145" s="3"/>
      <c r="F145" s="3"/>
      <c r="K145" s="3"/>
      <c r="L145" s="3"/>
      <c r="M145" s="3"/>
      <c r="N145" s="3"/>
      <c r="AA145" s="3"/>
      <c r="AB145" s="3"/>
      <c r="AC145" s="3"/>
      <c r="AD145" s="3"/>
      <c r="AQ145" s="3"/>
      <c r="AR145" s="3"/>
      <c r="AS145" s="3"/>
      <c r="AT145" s="3"/>
      <c r="BG145" s="3"/>
      <c r="BH145" s="3"/>
      <c r="BI145" s="3"/>
      <c r="BJ145" s="3"/>
      <c r="BW145" s="3"/>
      <c r="BX145" s="3"/>
      <c r="BY145" s="3"/>
      <c r="BZ145" s="3"/>
      <c r="DC145" s="3"/>
      <c r="DD145" s="3"/>
      <c r="DE145" s="3"/>
      <c r="DF145" s="3"/>
      <c r="DS145" s="3"/>
      <c r="DT145" s="3"/>
      <c r="DU145" s="3"/>
      <c r="DV145" s="3"/>
      <c r="EI145" s="3"/>
      <c r="EJ145" s="3"/>
      <c r="EK145" s="3"/>
      <c r="EL145" s="3"/>
    </row>
    <row r="146" spans="3:142" x14ac:dyDescent="0.3">
      <c r="C146" s="3"/>
      <c r="D146" s="3"/>
      <c r="E146" s="3"/>
      <c r="F146" s="3"/>
      <c r="K146" s="3"/>
      <c r="L146" s="3"/>
      <c r="M146" s="3"/>
      <c r="N146" s="3"/>
      <c r="AA146" s="3"/>
      <c r="AB146" s="3"/>
      <c r="AC146" s="3"/>
      <c r="AD146" s="3"/>
      <c r="AQ146" s="3"/>
      <c r="AR146" s="3"/>
      <c r="AS146" s="3"/>
      <c r="AT146" s="3"/>
      <c r="BG146" s="3"/>
      <c r="BH146" s="3"/>
      <c r="BI146" s="3"/>
      <c r="BJ146" s="3"/>
      <c r="BW146" s="3"/>
      <c r="BX146" s="3"/>
      <c r="BY146" s="3"/>
      <c r="BZ146" s="3"/>
      <c r="DC146" s="3"/>
      <c r="DD146" s="3"/>
      <c r="DE146" s="3"/>
      <c r="DF146" s="3"/>
      <c r="DS146" s="3"/>
      <c r="DT146" s="3"/>
      <c r="DU146" s="3"/>
      <c r="DV146" s="3"/>
      <c r="EI146" s="3"/>
      <c r="EJ146" s="3"/>
      <c r="EK146" s="3"/>
      <c r="EL146" s="3"/>
    </row>
    <row r="147" spans="3:142" x14ac:dyDescent="0.3">
      <c r="C147" s="3"/>
      <c r="D147" s="3"/>
      <c r="E147" s="3"/>
      <c r="F147" s="3"/>
      <c r="K147" s="3"/>
      <c r="L147" s="3"/>
      <c r="M147" s="3"/>
      <c r="N147" s="3"/>
      <c r="AA147" s="3"/>
      <c r="AB147" s="3"/>
      <c r="AC147" s="3"/>
      <c r="AD147" s="3"/>
      <c r="AQ147" s="3"/>
      <c r="AR147" s="3"/>
      <c r="AS147" s="3"/>
      <c r="AT147" s="3"/>
      <c r="BG147" s="3"/>
      <c r="BH147" s="3"/>
      <c r="BI147" s="3"/>
      <c r="BJ147" s="3"/>
      <c r="BW147" s="3"/>
      <c r="BX147" s="3"/>
      <c r="BY147" s="3"/>
      <c r="BZ147" s="3"/>
      <c r="DC147" s="3"/>
      <c r="DD147" s="3"/>
      <c r="DE147" s="3"/>
      <c r="DF147" s="3"/>
      <c r="DS147" s="3"/>
      <c r="DT147" s="3"/>
      <c r="DU147" s="3"/>
      <c r="DV147" s="3"/>
      <c r="EI147" s="3"/>
      <c r="EJ147" s="3"/>
      <c r="EK147" s="3"/>
      <c r="EL147" s="3"/>
    </row>
    <row r="148" spans="3:142" x14ac:dyDescent="0.3">
      <c r="C148" s="3"/>
      <c r="D148" s="3"/>
      <c r="E148" s="3"/>
      <c r="F148" s="3"/>
      <c r="K148" s="3"/>
      <c r="L148" s="3"/>
      <c r="M148" s="3"/>
      <c r="N148" s="3"/>
      <c r="AA148" s="3"/>
      <c r="AB148" s="3"/>
      <c r="AC148" s="3"/>
      <c r="AD148" s="3"/>
      <c r="AQ148" s="3"/>
      <c r="AR148" s="3"/>
      <c r="AS148" s="3"/>
      <c r="AT148" s="3"/>
      <c r="BG148" s="3"/>
      <c r="BH148" s="3"/>
      <c r="BI148" s="3"/>
      <c r="BJ148" s="3"/>
      <c r="BW148" s="3"/>
      <c r="BX148" s="3"/>
      <c r="BY148" s="3"/>
      <c r="BZ148" s="3"/>
      <c r="DC148" s="3"/>
      <c r="DD148" s="3"/>
      <c r="DE148" s="3"/>
      <c r="DF148" s="3"/>
      <c r="DS148" s="3"/>
      <c r="DT148" s="3"/>
      <c r="DU148" s="3"/>
      <c r="DV148" s="3"/>
      <c r="EI148" s="3"/>
      <c r="EJ148" s="3"/>
      <c r="EK148" s="3"/>
      <c r="EL148" s="3"/>
    </row>
    <row r="149" spans="3:142" x14ac:dyDescent="0.3">
      <c r="C149" s="3"/>
      <c r="D149" s="3"/>
      <c r="E149" s="3"/>
      <c r="F149" s="3"/>
      <c r="K149" s="3"/>
      <c r="L149" s="3"/>
      <c r="M149" s="3"/>
      <c r="N149" s="3"/>
      <c r="AA149" s="3"/>
      <c r="AB149" s="3"/>
      <c r="AC149" s="3"/>
      <c r="AD149" s="3"/>
      <c r="AQ149" s="3"/>
      <c r="AR149" s="3"/>
      <c r="AS149" s="3"/>
      <c r="AT149" s="3"/>
      <c r="BG149" s="3"/>
      <c r="BH149" s="3"/>
      <c r="BI149" s="3"/>
      <c r="BJ149" s="3"/>
      <c r="BW149" s="3"/>
      <c r="BX149" s="3"/>
      <c r="BY149" s="3"/>
      <c r="BZ149" s="3"/>
      <c r="DC149" s="3"/>
      <c r="DD149" s="3"/>
      <c r="DE149" s="3"/>
      <c r="DF149" s="3"/>
      <c r="DS149" s="3"/>
      <c r="DT149" s="3"/>
      <c r="DU149" s="3"/>
      <c r="DV149" s="3"/>
      <c r="EI149" s="3"/>
      <c r="EJ149" s="3"/>
      <c r="EK149" s="3"/>
      <c r="EL149" s="3"/>
    </row>
    <row r="150" spans="3:142" x14ac:dyDescent="0.3">
      <c r="C150" s="3"/>
      <c r="D150" s="3"/>
      <c r="E150" s="3"/>
      <c r="F150" s="3"/>
      <c r="K150" s="3"/>
      <c r="L150" s="3"/>
      <c r="M150" s="3"/>
      <c r="N150" s="3"/>
      <c r="AA150" s="3"/>
      <c r="AB150" s="3"/>
      <c r="AC150" s="3"/>
      <c r="AD150" s="3"/>
      <c r="AQ150" s="3"/>
      <c r="AR150" s="3"/>
      <c r="AS150" s="3"/>
      <c r="AT150" s="3"/>
      <c r="BG150" s="3"/>
      <c r="BH150" s="3"/>
      <c r="BI150" s="3"/>
      <c r="BJ150" s="3"/>
      <c r="BW150" s="3"/>
      <c r="BX150" s="3"/>
      <c r="BY150" s="3"/>
      <c r="BZ150" s="3"/>
      <c r="DC150" s="3"/>
      <c r="DD150" s="3"/>
      <c r="DE150" s="3"/>
      <c r="DF150" s="3"/>
      <c r="DS150" s="3"/>
      <c r="DT150" s="3"/>
      <c r="DU150" s="3"/>
      <c r="DV150" s="3"/>
      <c r="EI150" s="3"/>
      <c r="EJ150" s="3"/>
      <c r="EK150" s="3"/>
      <c r="EL150" s="3"/>
    </row>
    <row r="151" spans="3:142" x14ac:dyDescent="0.3">
      <c r="C151" s="3"/>
      <c r="D151" s="3"/>
      <c r="E151" s="3"/>
      <c r="F151" s="3"/>
      <c r="K151" s="3"/>
      <c r="L151" s="3"/>
      <c r="M151" s="3"/>
      <c r="N151" s="3"/>
      <c r="AA151" s="3"/>
      <c r="AB151" s="3"/>
      <c r="AC151" s="3"/>
      <c r="AD151" s="3"/>
      <c r="AQ151" s="3"/>
      <c r="AR151" s="3"/>
      <c r="AS151" s="3"/>
      <c r="AT151" s="3"/>
      <c r="BG151" s="3"/>
      <c r="BH151" s="3"/>
      <c r="BI151" s="3"/>
      <c r="BJ151" s="3"/>
      <c r="BW151" s="3"/>
      <c r="BX151" s="3"/>
      <c r="BY151" s="3"/>
      <c r="BZ151" s="3"/>
      <c r="DC151" s="3"/>
      <c r="DD151" s="3"/>
      <c r="DE151" s="3"/>
      <c r="DF151" s="3"/>
      <c r="DS151" s="3"/>
      <c r="DT151" s="3"/>
      <c r="DU151" s="3"/>
      <c r="DV151" s="3"/>
      <c r="EI151" s="3"/>
      <c r="EJ151" s="3"/>
      <c r="EK151" s="3"/>
      <c r="EL151" s="3"/>
    </row>
    <row r="152" spans="3:142" x14ac:dyDescent="0.3">
      <c r="C152" s="3"/>
      <c r="D152" s="3"/>
      <c r="E152" s="3"/>
      <c r="F152" s="3"/>
      <c r="K152" s="3"/>
      <c r="L152" s="3"/>
      <c r="M152" s="3"/>
      <c r="N152" s="3"/>
      <c r="AA152" s="3"/>
      <c r="AB152" s="3"/>
      <c r="AC152" s="3"/>
      <c r="AD152" s="3"/>
      <c r="AQ152" s="3"/>
      <c r="AR152" s="3"/>
      <c r="AS152" s="3"/>
      <c r="AT152" s="3"/>
      <c r="BG152" s="3"/>
      <c r="BH152" s="3"/>
      <c r="BI152" s="3"/>
      <c r="BJ152" s="3"/>
      <c r="BW152" s="3"/>
      <c r="BX152" s="3"/>
      <c r="BY152" s="3"/>
      <c r="BZ152" s="3"/>
      <c r="DC152" s="3"/>
      <c r="DD152" s="3"/>
      <c r="DE152" s="3"/>
      <c r="DF152" s="3"/>
      <c r="DS152" s="3"/>
      <c r="DT152" s="3"/>
      <c r="DU152" s="3"/>
      <c r="DV152" s="3"/>
      <c r="EI152" s="3"/>
      <c r="EJ152" s="3"/>
      <c r="EK152" s="3"/>
      <c r="EL152" s="3"/>
    </row>
    <row r="153" spans="3:142" x14ac:dyDescent="0.3">
      <c r="C153" s="3"/>
      <c r="D153" s="3"/>
      <c r="E153" s="3"/>
      <c r="F153" s="3"/>
      <c r="K153" s="3"/>
      <c r="L153" s="3"/>
      <c r="M153" s="3"/>
      <c r="N153" s="3"/>
      <c r="AA153" s="3"/>
      <c r="AB153" s="3"/>
      <c r="AC153" s="3"/>
      <c r="AD153" s="3"/>
      <c r="AQ153" s="3"/>
      <c r="AR153" s="3"/>
      <c r="AS153" s="3"/>
      <c r="AT153" s="3"/>
      <c r="BG153" s="3"/>
      <c r="BH153" s="3"/>
      <c r="BI153" s="3"/>
      <c r="BJ153" s="3"/>
      <c r="BW153" s="3"/>
      <c r="BX153" s="3"/>
      <c r="BY153" s="3"/>
      <c r="BZ153" s="3"/>
      <c r="DC153" s="3"/>
      <c r="DD153" s="3"/>
      <c r="DE153" s="3"/>
      <c r="DF153" s="3"/>
      <c r="DS153" s="3"/>
      <c r="DT153" s="3"/>
      <c r="DU153" s="3"/>
      <c r="DV153" s="3"/>
      <c r="EI153" s="3"/>
      <c r="EJ153" s="3"/>
      <c r="EK153" s="3"/>
      <c r="EL153" s="3"/>
    </row>
    <row r="154" spans="3:142" x14ac:dyDescent="0.3">
      <c r="C154" s="3"/>
      <c r="D154" s="3"/>
      <c r="E154" s="3"/>
      <c r="F154" s="3"/>
      <c r="K154" s="3"/>
      <c r="L154" s="3"/>
      <c r="M154" s="3"/>
      <c r="N154" s="3"/>
      <c r="AA154" s="3"/>
      <c r="AB154" s="3"/>
      <c r="AC154" s="3"/>
      <c r="AD154" s="3"/>
      <c r="AQ154" s="3"/>
      <c r="AR154" s="3"/>
      <c r="AS154" s="3"/>
      <c r="AT154" s="3"/>
      <c r="BG154" s="3"/>
      <c r="BH154" s="3"/>
      <c r="BI154" s="3"/>
      <c r="BJ154" s="3"/>
      <c r="BW154" s="3"/>
      <c r="BX154" s="3"/>
      <c r="BY154" s="3"/>
      <c r="BZ154" s="3"/>
      <c r="DC154" s="3"/>
      <c r="DD154" s="3"/>
      <c r="DE154" s="3"/>
      <c r="DF154" s="3"/>
      <c r="DS154" s="3"/>
      <c r="DT154" s="3"/>
      <c r="DU154" s="3"/>
      <c r="DV154" s="3"/>
      <c r="EI154" s="3"/>
      <c r="EJ154" s="3"/>
      <c r="EK154" s="3"/>
      <c r="EL154" s="3"/>
    </row>
    <row r="155" spans="3:142" x14ac:dyDescent="0.3">
      <c r="C155" s="3"/>
      <c r="D155" s="3"/>
      <c r="E155" s="3"/>
      <c r="F155" s="3"/>
      <c r="K155" s="3"/>
      <c r="L155" s="3"/>
      <c r="M155" s="3"/>
      <c r="N155" s="3"/>
      <c r="AA155" s="3"/>
      <c r="AB155" s="3"/>
      <c r="AC155" s="3"/>
      <c r="AD155" s="3"/>
      <c r="AQ155" s="3"/>
      <c r="AR155" s="3"/>
      <c r="AS155" s="3"/>
      <c r="AT155" s="3"/>
      <c r="BG155" s="3"/>
      <c r="BH155" s="3"/>
      <c r="BI155" s="3"/>
      <c r="BJ155" s="3"/>
      <c r="BW155" s="3"/>
      <c r="BX155" s="3"/>
      <c r="BY155" s="3"/>
      <c r="BZ155" s="3"/>
      <c r="DC155" s="3"/>
      <c r="DD155" s="3"/>
      <c r="DE155" s="3"/>
      <c r="DF155" s="3"/>
      <c r="DS155" s="3"/>
      <c r="DT155" s="3"/>
      <c r="DU155" s="3"/>
      <c r="DV155" s="3"/>
      <c r="EI155" s="3"/>
      <c r="EJ155" s="3"/>
      <c r="EK155" s="3"/>
      <c r="EL155" s="3"/>
    </row>
    <row r="156" spans="3:142" x14ac:dyDescent="0.3">
      <c r="C156" s="3"/>
      <c r="D156" s="3"/>
      <c r="E156" s="3"/>
      <c r="F156" s="3"/>
      <c r="K156" s="3"/>
      <c r="L156" s="3"/>
      <c r="M156" s="3"/>
      <c r="N156" s="3"/>
      <c r="AA156" s="3"/>
      <c r="AB156" s="3"/>
      <c r="AC156" s="3"/>
      <c r="AD156" s="3"/>
      <c r="AQ156" s="3"/>
      <c r="AR156" s="3"/>
      <c r="AS156" s="3"/>
      <c r="AT156" s="3"/>
      <c r="BG156" s="3"/>
      <c r="BH156" s="3"/>
      <c r="BI156" s="3"/>
      <c r="BJ156" s="3"/>
      <c r="BW156" s="3"/>
      <c r="BX156" s="3"/>
      <c r="BY156" s="3"/>
      <c r="BZ156" s="3"/>
      <c r="DC156" s="3"/>
      <c r="DD156" s="3"/>
      <c r="DE156" s="3"/>
      <c r="DF156" s="3"/>
      <c r="DS156" s="3"/>
      <c r="DT156" s="3"/>
      <c r="DU156" s="3"/>
      <c r="DV156" s="3"/>
      <c r="EI156" s="3"/>
      <c r="EJ156" s="3"/>
      <c r="EK156" s="3"/>
      <c r="EL156" s="3"/>
    </row>
    <row r="157" spans="3:142" x14ac:dyDescent="0.3">
      <c r="C157" s="3"/>
      <c r="D157" s="3"/>
      <c r="E157" s="3"/>
      <c r="F157" s="3"/>
      <c r="K157" s="3"/>
      <c r="L157" s="3"/>
      <c r="M157" s="3"/>
      <c r="N157" s="3"/>
      <c r="AA157" s="3"/>
      <c r="AB157" s="3"/>
      <c r="AC157" s="3"/>
      <c r="AD157" s="3"/>
      <c r="AQ157" s="3"/>
      <c r="AR157" s="3"/>
      <c r="AS157" s="3"/>
      <c r="AT157" s="3"/>
      <c r="BG157" s="3"/>
      <c r="BH157" s="3"/>
      <c r="BI157" s="3"/>
      <c r="BJ157" s="3"/>
      <c r="BW157" s="3"/>
      <c r="BX157" s="3"/>
      <c r="BY157" s="3"/>
      <c r="BZ157" s="3"/>
      <c r="DC157" s="3"/>
      <c r="DD157" s="3"/>
      <c r="DE157" s="3"/>
      <c r="DF157" s="3"/>
      <c r="DS157" s="3"/>
      <c r="DT157" s="3"/>
      <c r="DU157" s="3"/>
      <c r="DV157" s="3"/>
      <c r="EI157" s="3"/>
      <c r="EJ157" s="3"/>
      <c r="EK157" s="3"/>
      <c r="EL157" s="3"/>
    </row>
    <row r="158" spans="3:142" x14ac:dyDescent="0.3">
      <c r="C158" s="3"/>
      <c r="D158" s="3"/>
      <c r="E158" s="3"/>
      <c r="F158" s="3"/>
      <c r="K158" s="3"/>
      <c r="L158" s="3"/>
      <c r="M158" s="3"/>
      <c r="N158" s="3"/>
      <c r="AA158" s="3"/>
      <c r="AB158" s="3"/>
      <c r="AC158" s="3"/>
      <c r="AD158" s="3"/>
      <c r="AQ158" s="3"/>
      <c r="AR158" s="3"/>
      <c r="AS158" s="3"/>
      <c r="AT158" s="3"/>
      <c r="BG158" s="3"/>
      <c r="BH158" s="3"/>
      <c r="BI158" s="3"/>
      <c r="BJ158" s="3"/>
      <c r="BW158" s="3"/>
      <c r="BX158" s="3"/>
      <c r="BY158" s="3"/>
      <c r="BZ158" s="3"/>
      <c r="DC158" s="3"/>
      <c r="DD158" s="3"/>
      <c r="DE158" s="3"/>
      <c r="DF158" s="3"/>
      <c r="DS158" s="3"/>
      <c r="DT158" s="3"/>
      <c r="DU158" s="3"/>
      <c r="DV158" s="3"/>
      <c r="EI158" s="3"/>
      <c r="EJ158" s="3"/>
      <c r="EK158" s="3"/>
      <c r="EL158" s="3"/>
    </row>
    <row r="159" spans="3:142" x14ac:dyDescent="0.3">
      <c r="C159" s="3"/>
      <c r="D159" s="3"/>
      <c r="E159" s="3"/>
      <c r="F159" s="3"/>
      <c r="K159" s="3"/>
      <c r="L159" s="3"/>
      <c r="M159" s="3"/>
      <c r="N159" s="3"/>
      <c r="AA159" s="3"/>
      <c r="AB159" s="3"/>
      <c r="AC159" s="3"/>
      <c r="AD159" s="3"/>
      <c r="AQ159" s="3"/>
      <c r="AR159" s="3"/>
      <c r="AS159" s="3"/>
      <c r="AT159" s="3"/>
      <c r="BG159" s="3"/>
      <c r="BH159" s="3"/>
      <c r="BI159" s="3"/>
      <c r="BJ159" s="3"/>
      <c r="BW159" s="3"/>
      <c r="BX159" s="3"/>
      <c r="BY159" s="3"/>
      <c r="BZ159" s="3"/>
      <c r="DC159" s="3"/>
      <c r="DD159" s="3"/>
      <c r="DE159" s="3"/>
      <c r="DF159" s="3"/>
      <c r="DS159" s="3"/>
      <c r="DT159" s="3"/>
      <c r="DU159" s="3"/>
      <c r="DV159" s="3"/>
      <c r="EI159" s="3"/>
      <c r="EJ159" s="3"/>
      <c r="EK159" s="3"/>
      <c r="EL159" s="3"/>
    </row>
    <row r="160" spans="3:142" x14ac:dyDescent="0.3">
      <c r="C160" s="3"/>
      <c r="D160" s="3"/>
      <c r="E160" s="3"/>
      <c r="F160" s="3"/>
      <c r="K160" s="3"/>
      <c r="L160" s="3"/>
      <c r="M160" s="3"/>
      <c r="N160" s="3"/>
      <c r="AA160" s="3"/>
      <c r="AB160" s="3"/>
      <c r="AC160" s="3"/>
      <c r="AD160" s="3"/>
      <c r="AQ160" s="3"/>
      <c r="AR160" s="3"/>
      <c r="AS160" s="3"/>
      <c r="AT160" s="3"/>
      <c r="BG160" s="3"/>
      <c r="BH160" s="3"/>
      <c r="BI160" s="3"/>
      <c r="BJ160" s="3"/>
      <c r="BW160" s="3"/>
      <c r="BX160" s="3"/>
      <c r="BY160" s="3"/>
      <c r="BZ160" s="3"/>
      <c r="DC160" s="3"/>
      <c r="DD160" s="3"/>
      <c r="DE160" s="3"/>
      <c r="DF160" s="3"/>
      <c r="DS160" s="3"/>
      <c r="DT160" s="3"/>
      <c r="DU160" s="3"/>
      <c r="DV160" s="3"/>
      <c r="EI160" s="3"/>
      <c r="EJ160" s="3"/>
      <c r="EK160" s="3"/>
      <c r="EL160" s="3"/>
    </row>
    <row r="161" spans="3:142" x14ac:dyDescent="0.3">
      <c r="C161" s="3"/>
      <c r="D161" s="3"/>
      <c r="E161" s="3"/>
      <c r="F161" s="3"/>
      <c r="K161" s="3"/>
      <c r="L161" s="3"/>
      <c r="M161" s="3"/>
      <c r="N161" s="3"/>
      <c r="AA161" s="3"/>
      <c r="AB161" s="3"/>
      <c r="AC161" s="3"/>
      <c r="AD161" s="3"/>
      <c r="AQ161" s="3"/>
      <c r="AR161" s="3"/>
      <c r="AS161" s="3"/>
      <c r="AT161" s="3"/>
      <c r="BG161" s="3"/>
      <c r="BH161" s="3"/>
      <c r="BI161" s="3"/>
      <c r="BJ161" s="3"/>
      <c r="BW161" s="3"/>
      <c r="BX161" s="3"/>
      <c r="BY161" s="3"/>
      <c r="BZ161" s="3"/>
      <c r="DC161" s="3"/>
      <c r="DD161" s="3"/>
      <c r="DE161" s="3"/>
      <c r="DF161" s="3"/>
      <c r="DS161" s="3"/>
      <c r="DT161" s="3"/>
      <c r="DU161" s="3"/>
      <c r="DV161" s="3"/>
      <c r="EI161" s="3"/>
      <c r="EJ161" s="3"/>
      <c r="EK161" s="3"/>
      <c r="EL161" s="3"/>
    </row>
    <row r="162" spans="3:142" x14ac:dyDescent="0.3">
      <c r="C162" s="3"/>
      <c r="D162" s="3"/>
      <c r="E162" s="3"/>
      <c r="F162" s="3"/>
      <c r="K162" s="3"/>
      <c r="L162" s="3"/>
      <c r="M162" s="3"/>
      <c r="N162" s="3"/>
      <c r="AA162" s="3"/>
      <c r="AB162" s="3"/>
      <c r="AC162" s="3"/>
      <c r="AD162" s="3"/>
      <c r="AQ162" s="3"/>
      <c r="AR162" s="3"/>
      <c r="AS162" s="3"/>
      <c r="AT162" s="3"/>
      <c r="BG162" s="3"/>
      <c r="BH162" s="3"/>
      <c r="BI162" s="3"/>
      <c r="BJ162" s="3"/>
      <c r="BW162" s="3"/>
      <c r="BX162" s="3"/>
      <c r="BY162" s="3"/>
      <c r="BZ162" s="3"/>
      <c r="DC162" s="3"/>
      <c r="DD162" s="3"/>
      <c r="DE162" s="3"/>
      <c r="DF162" s="3"/>
      <c r="DS162" s="3"/>
      <c r="DT162" s="3"/>
      <c r="DU162" s="3"/>
      <c r="DV162" s="3"/>
      <c r="EI162" s="3"/>
      <c r="EJ162" s="3"/>
      <c r="EK162" s="3"/>
      <c r="EL162" s="3"/>
    </row>
    <row r="163" spans="3:142" x14ac:dyDescent="0.3">
      <c r="C163" s="3"/>
      <c r="D163" s="3"/>
      <c r="E163" s="3"/>
      <c r="F163" s="3"/>
      <c r="K163" s="3"/>
      <c r="L163" s="3"/>
      <c r="M163" s="3"/>
      <c r="N163" s="3"/>
      <c r="AA163" s="3"/>
      <c r="AB163" s="3"/>
      <c r="AC163" s="3"/>
      <c r="AD163" s="3"/>
      <c r="AQ163" s="3"/>
      <c r="AR163" s="3"/>
      <c r="AS163" s="3"/>
      <c r="AT163" s="3"/>
      <c r="BG163" s="3"/>
      <c r="BH163" s="3"/>
      <c r="BI163" s="3"/>
      <c r="BJ163" s="3"/>
      <c r="BW163" s="3"/>
      <c r="BX163" s="3"/>
      <c r="BY163" s="3"/>
      <c r="BZ163" s="3"/>
      <c r="DC163" s="3"/>
      <c r="DD163" s="3"/>
      <c r="DE163" s="3"/>
      <c r="DF163" s="3"/>
      <c r="DS163" s="3"/>
      <c r="DT163" s="3"/>
      <c r="DU163" s="3"/>
      <c r="DV163" s="3"/>
      <c r="EI163" s="3"/>
      <c r="EJ163" s="3"/>
      <c r="EK163" s="3"/>
      <c r="EL163" s="3"/>
    </row>
    <row r="164" spans="3:142" x14ac:dyDescent="0.3">
      <c r="C164" s="3"/>
      <c r="D164" s="3"/>
      <c r="E164" s="3"/>
      <c r="F164" s="3"/>
      <c r="K164" s="3"/>
      <c r="L164" s="3"/>
      <c r="M164" s="3"/>
      <c r="N164" s="3"/>
      <c r="AA164" s="3"/>
      <c r="AB164" s="3"/>
      <c r="AC164" s="3"/>
      <c r="AD164" s="3"/>
      <c r="AQ164" s="3"/>
      <c r="AR164" s="3"/>
      <c r="AS164" s="3"/>
      <c r="AT164" s="3"/>
      <c r="BG164" s="3"/>
      <c r="BH164" s="3"/>
      <c r="BI164" s="3"/>
      <c r="BJ164" s="3"/>
      <c r="BW164" s="3"/>
      <c r="BX164" s="3"/>
      <c r="BY164" s="3"/>
      <c r="BZ164" s="3"/>
      <c r="DC164" s="3"/>
      <c r="DD164" s="3"/>
      <c r="DE164" s="3"/>
      <c r="DF164" s="3"/>
      <c r="DS164" s="3"/>
      <c r="DT164" s="3"/>
      <c r="DU164" s="3"/>
      <c r="DV164" s="3"/>
      <c r="EI164" s="3"/>
      <c r="EJ164" s="3"/>
      <c r="EK164" s="3"/>
      <c r="EL164" s="3"/>
    </row>
    <row r="165" spans="3:142" x14ac:dyDescent="0.3">
      <c r="C165" s="3"/>
      <c r="D165" s="3"/>
      <c r="E165" s="3"/>
      <c r="F165" s="3"/>
      <c r="K165" s="3"/>
      <c r="L165" s="3"/>
      <c r="M165" s="3"/>
      <c r="N165" s="3"/>
      <c r="AA165" s="3"/>
      <c r="AB165" s="3"/>
      <c r="AC165" s="3"/>
      <c r="AD165" s="3"/>
      <c r="AQ165" s="3"/>
      <c r="AR165" s="3"/>
      <c r="AS165" s="3"/>
      <c r="AT165" s="3"/>
      <c r="BG165" s="3"/>
      <c r="BH165" s="3"/>
      <c r="BI165" s="3"/>
      <c r="BJ165" s="3"/>
      <c r="BW165" s="3"/>
      <c r="BX165" s="3"/>
      <c r="BY165" s="3"/>
      <c r="BZ165" s="3"/>
      <c r="DC165" s="3"/>
      <c r="DD165" s="3"/>
      <c r="DE165" s="3"/>
      <c r="DF165" s="3"/>
      <c r="DS165" s="3"/>
      <c r="DT165" s="3"/>
      <c r="DU165" s="3"/>
      <c r="DV165" s="3"/>
      <c r="EI165" s="3"/>
      <c r="EJ165" s="3"/>
      <c r="EK165" s="3"/>
      <c r="EL165" s="3"/>
    </row>
    <row r="166" spans="3:142" x14ac:dyDescent="0.3">
      <c r="C166" s="3"/>
      <c r="D166" s="3"/>
      <c r="E166" s="3"/>
      <c r="F166" s="3"/>
      <c r="K166" s="3"/>
      <c r="L166" s="3"/>
      <c r="M166" s="3"/>
      <c r="N166" s="3"/>
      <c r="AA166" s="3"/>
      <c r="AB166" s="3"/>
      <c r="AC166" s="3"/>
      <c r="AD166" s="3"/>
      <c r="AQ166" s="3"/>
      <c r="AR166" s="3"/>
      <c r="AS166" s="3"/>
      <c r="AT166" s="3"/>
      <c r="BG166" s="3"/>
      <c r="BH166" s="3"/>
      <c r="BI166" s="3"/>
      <c r="BJ166" s="3"/>
      <c r="BW166" s="3"/>
      <c r="BX166" s="3"/>
      <c r="BY166" s="3"/>
      <c r="BZ166" s="3"/>
      <c r="DC166" s="3"/>
      <c r="DD166" s="3"/>
      <c r="DE166" s="3"/>
      <c r="DF166" s="3"/>
      <c r="DS166" s="3"/>
      <c r="DT166" s="3"/>
      <c r="DU166" s="3"/>
      <c r="DV166" s="3"/>
      <c r="EI166" s="3"/>
      <c r="EJ166" s="3"/>
      <c r="EK166" s="3"/>
      <c r="EL166" s="3"/>
    </row>
    <row r="167" spans="3:142" x14ac:dyDescent="0.3">
      <c r="C167" s="3"/>
      <c r="D167" s="3"/>
      <c r="E167" s="3"/>
      <c r="F167" s="3"/>
      <c r="K167" s="3"/>
      <c r="L167" s="3"/>
      <c r="M167" s="3"/>
      <c r="N167" s="3"/>
      <c r="AA167" s="3"/>
      <c r="AB167" s="3"/>
      <c r="AC167" s="3"/>
      <c r="AD167" s="3"/>
      <c r="AQ167" s="3"/>
      <c r="AR167" s="3"/>
      <c r="AS167" s="3"/>
      <c r="AT167" s="3"/>
      <c r="BG167" s="3"/>
      <c r="BH167" s="3"/>
      <c r="BI167" s="3"/>
      <c r="BJ167" s="3"/>
      <c r="BW167" s="3"/>
      <c r="BX167" s="3"/>
      <c r="BY167" s="3"/>
      <c r="BZ167" s="3"/>
      <c r="DC167" s="3"/>
      <c r="DD167" s="3"/>
      <c r="DE167" s="3"/>
      <c r="DF167" s="3"/>
      <c r="DS167" s="3"/>
      <c r="DT167" s="3"/>
      <c r="DU167" s="3"/>
      <c r="DV167" s="3"/>
      <c r="EI167" s="3"/>
      <c r="EJ167" s="3"/>
      <c r="EK167" s="3"/>
      <c r="EL167" s="3"/>
    </row>
    <row r="168" spans="3:142" x14ac:dyDescent="0.3">
      <c r="C168" s="3"/>
      <c r="D168" s="3"/>
      <c r="E168" s="3"/>
      <c r="F168" s="3"/>
      <c r="K168" s="3"/>
      <c r="L168" s="3"/>
      <c r="M168" s="3"/>
      <c r="N168" s="3"/>
      <c r="AA168" s="3"/>
      <c r="AB168" s="3"/>
      <c r="AC168" s="3"/>
      <c r="AD168" s="3"/>
      <c r="AQ168" s="3"/>
      <c r="AR168" s="3"/>
      <c r="AS168" s="3"/>
      <c r="AT168" s="3"/>
      <c r="BG168" s="3"/>
      <c r="BH168" s="3"/>
      <c r="BI168" s="3"/>
      <c r="BJ168" s="3"/>
      <c r="BW168" s="3"/>
      <c r="BX168" s="3"/>
      <c r="BY168" s="3"/>
      <c r="BZ168" s="3"/>
      <c r="DC168" s="3"/>
      <c r="DD168" s="3"/>
      <c r="DE168" s="3"/>
      <c r="DF168" s="3"/>
      <c r="DS168" s="3"/>
      <c r="DT168" s="3"/>
      <c r="DU168" s="3"/>
      <c r="DV168" s="3"/>
      <c r="EI168" s="3"/>
      <c r="EJ168" s="3"/>
      <c r="EK168" s="3"/>
      <c r="EL168" s="3"/>
    </row>
    <row r="169" spans="3:142" x14ac:dyDescent="0.3">
      <c r="C169" s="3"/>
      <c r="D169" s="3"/>
      <c r="E169" s="3"/>
      <c r="F169" s="3"/>
      <c r="K169" s="3"/>
      <c r="L169" s="3"/>
      <c r="M169" s="3"/>
      <c r="N169" s="3"/>
      <c r="AA169" s="3"/>
      <c r="AB169" s="3"/>
      <c r="AC169" s="3"/>
      <c r="AD169" s="3"/>
      <c r="AQ169" s="3"/>
      <c r="AR169" s="3"/>
      <c r="AS169" s="3"/>
      <c r="AT169" s="3"/>
      <c r="BG169" s="3"/>
      <c r="BH169" s="3"/>
      <c r="BI169" s="3"/>
      <c r="BJ169" s="3"/>
      <c r="BW169" s="3"/>
      <c r="BX169" s="3"/>
      <c r="BY169" s="3"/>
      <c r="BZ169" s="3"/>
      <c r="DC169" s="3"/>
      <c r="DD169" s="3"/>
      <c r="DE169" s="3"/>
      <c r="DF169" s="3"/>
      <c r="DS169" s="3"/>
      <c r="DT169" s="3"/>
      <c r="DU169" s="3"/>
      <c r="DV169" s="3"/>
      <c r="EI169" s="3"/>
      <c r="EJ169" s="3"/>
      <c r="EK169" s="3"/>
      <c r="EL169" s="3"/>
    </row>
    <row r="170" spans="3:142" x14ac:dyDescent="0.3">
      <c r="C170" s="3"/>
      <c r="D170" s="3"/>
      <c r="E170" s="3"/>
      <c r="F170" s="3"/>
      <c r="K170" s="3"/>
      <c r="L170" s="3"/>
      <c r="M170" s="3"/>
      <c r="N170" s="3"/>
      <c r="AA170" s="3"/>
      <c r="AB170" s="3"/>
      <c r="AC170" s="3"/>
      <c r="AD170" s="3"/>
      <c r="AQ170" s="3"/>
      <c r="AR170" s="3"/>
      <c r="AS170" s="3"/>
      <c r="AT170" s="3"/>
      <c r="BG170" s="3"/>
      <c r="BH170" s="3"/>
      <c r="BI170" s="3"/>
      <c r="BJ170" s="3"/>
      <c r="BW170" s="3"/>
      <c r="BX170" s="3"/>
      <c r="BY170" s="3"/>
      <c r="BZ170" s="3"/>
      <c r="DC170" s="3"/>
      <c r="DD170" s="3"/>
      <c r="DE170" s="3"/>
      <c r="DF170" s="3"/>
      <c r="DS170" s="3"/>
      <c r="DT170" s="3"/>
      <c r="DU170" s="3"/>
      <c r="DV170" s="3"/>
      <c r="EI170" s="3"/>
      <c r="EJ170" s="3"/>
      <c r="EK170" s="3"/>
      <c r="EL170" s="3"/>
    </row>
    <row r="171" spans="3:142" x14ac:dyDescent="0.3">
      <c r="C171" s="3"/>
      <c r="D171" s="3"/>
      <c r="E171" s="3"/>
      <c r="F171" s="3"/>
      <c r="K171" s="3"/>
      <c r="L171" s="3"/>
      <c r="M171" s="3"/>
      <c r="N171" s="3"/>
      <c r="AA171" s="3"/>
      <c r="AB171" s="3"/>
      <c r="AC171" s="3"/>
      <c r="AD171" s="3"/>
      <c r="AQ171" s="3"/>
      <c r="AR171" s="3"/>
      <c r="AS171" s="3"/>
      <c r="AT171" s="3"/>
      <c r="BG171" s="3"/>
      <c r="BH171" s="3"/>
      <c r="BI171" s="3"/>
      <c r="BJ171" s="3"/>
      <c r="BW171" s="3"/>
      <c r="BX171" s="3"/>
      <c r="BY171" s="3"/>
      <c r="BZ171" s="3"/>
      <c r="DC171" s="3"/>
      <c r="DD171" s="3"/>
      <c r="DE171" s="3"/>
      <c r="DF171" s="3"/>
      <c r="DS171" s="3"/>
      <c r="DT171" s="3"/>
      <c r="DU171" s="3"/>
      <c r="DV171" s="3"/>
      <c r="EI171" s="3"/>
      <c r="EJ171" s="3"/>
      <c r="EK171" s="3"/>
      <c r="EL171" s="3"/>
    </row>
    <row r="172" spans="3:142" x14ac:dyDescent="0.3">
      <c r="C172" s="3"/>
      <c r="D172" s="3"/>
      <c r="E172" s="3"/>
      <c r="F172" s="3"/>
      <c r="K172" s="3"/>
      <c r="L172" s="3"/>
      <c r="M172" s="3"/>
      <c r="N172" s="3"/>
      <c r="AA172" s="3"/>
      <c r="AB172" s="3"/>
      <c r="AC172" s="3"/>
      <c r="AD172" s="3"/>
      <c r="AQ172" s="3"/>
      <c r="AR172" s="3"/>
      <c r="AS172" s="3"/>
      <c r="AT172" s="3"/>
      <c r="BG172" s="3"/>
      <c r="BH172" s="3"/>
      <c r="BI172" s="3"/>
      <c r="BJ172" s="3"/>
      <c r="BW172" s="3"/>
      <c r="BX172" s="3"/>
      <c r="BY172" s="3"/>
      <c r="BZ172" s="3"/>
      <c r="DC172" s="3"/>
      <c r="DD172" s="3"/>
      <c r="DE172" s="3"/>
      <c r="DF172" s="3"/>
      <c r="DS172" s="3"/>
      <c r="DT172" s="3"/>
      <c r="DU172" s="3"/>
      <c r="DV172" s="3"/>
      <c r="EI172" s="3"/>
      <c r="EJ172" s="3"/>
      <c r="EK172" s="3"/>
      <c r="EL172" s="3"/>
    </row>
    <row r="173" spans="3:142" x14ac:dyDescent="0.3">
      <c r="C173" s="3"/>
      <c r="D173" s="3"/>
      <c r="E173" s="3"/>
      <c r="F173" s="3"/>
      <c r="K173" s="3"/>
      <c r="L173" s="3"/>
      <c r="M173" s="3"/>
      <c r="N173" s="3"/>
      <c r="AA173" s="3"/>
      <c r="AB173" s="3"/>
      <c r="AC173" s="3"/>
      <c r="AD173" s="3"/>
      <c r="AQ173" s="3"/>
      <c r="AR173" s="3"/>
      <c r="AS173" s="3"/>
      <c r="AT173" s="3"/>
      <c r="BG173" s="3"/>
      <c r="BH173" s="3"/>
      <c r="BI173" s="3"/>
      <c r="BJ173" s="3"/>
      <c r="BW173" s="3"/>
      <c r="BX173" s="3"/>
      <c r="BY173" s="3"/>
      <c r="BZ173" s="3"/>
      <c r="DC173" s="3"/>
      <c r="DD173" s="3"/>
      <c r="DE173" s="3"/>
      <c r="DF173" s="3"/>
      <c r="DS173" s="3"/>
      <c r="DT173" s="3"/>
      <c r="DU173" s="3"/>
      <c r="DV173" s="3"/>
      <c r="EI173" s="3"/>
      <c r="EJ173" s="3"/>
      <c r="EK173" s="3"/>
      <c r="EL173" s="3"/>
    </row>
    <row r="174" spans="3:142" x14ac:dyDescent="0.3">
      <c r="C174" s="3"/>
      <c r="D174" s="3"/>
      <c r="E174" s="3"/>
      <c r="F174" s="3"/>
      <c r="K174" s="3"/>
      <c r="L174" s="3"/>
      <c r="M174" s="3"/>
      <c r="N174" s="3"/>
      <c r="AA174" s="3"/>
      <c r="AB174" s="3"/>
      <c r="AC174" s="3"/>
      <c r="AD174" s="3"/>
      <c r="AQ174" s="3"/>
      <c r="AR174" s="3"/>
      <c r="AS174" s="3"/>
      <c r="AT174" s="3"/>
      <c r="BG174" s="3"/>
      <c r="BH174" s="3"/>
      <c r="BI174" s="3"/>
      <c r="BJ174" s="3"/>
      <c r="BW174" s="3"/>
      <c r="BX174" s="3"/>
      <c r="BY174" s="3"/>
      <c r="BZ174" s="3"/>
      <c r="DC174" s="3"/>
      <c r="DD174" s="3"/>
      <c r="DE174" s="3"/>
      <c r="DF174" s="3"/>
      <c r="DS174" s="3"/>
      <c r="DT174" s="3"/>
      <c r="DU174" s="3"/>
      <c r="DV174" s="3"/>
      <c r="EI174" s="3"/>
      <c r="EJ174" s="3"/>
      <c r="EK174" s="3"/>
      <c r="EL174" s="3"/>
    </row>
    <row r="175" spans="3:142" x14ac:dyDescent="0.3">
      <c r="C175" s="3"/>
      <c r="D175" s="3"/>
      <c r="E175" s="3"/>
      <c r="F175" s="3"/>
      <c r="K175" s="3"/>
      <c r="L175" s="3"/>
      <c r="M175" s="3"/>
      <c r="N175" s="3"/>
      <c r="AA175" s="3"/>
      <c r="AB175" s="3"/>
      <c r="AC175" s="3"/>
      <c r="AD175" s="3"/>
      <c r="AQ175" s="3"/>
      <c r="AR175" s="3"/>
      <c r="AS175" s="3"/>
      <c r="AT175" s="3"/>
      <c r="BG175" s="3"/>
      <c r="BH175" s="3"/>
      <c r="BI175" s="3"/>
      <c r="BJ175" s="3"/>
      <c r="BW175" s="3"/>
      <c r="BX175" s="3"/>
      <c r="BY175" s="3"/>
      <c r="BZ175" s="3"/>
      <c r="DC175" s="3"/>
      <c r="DD175" s="3"/>
      <c r="DE175" s="3"/>
      <c r="DF175" s="3"/>
      <c r="DS175" s="3"/>
      <c r="DT175" s="3"/>
      <c r="DU175" s="3"/>
      <c r="DV175" s="3"/>
      <c r="EI175" s="3"/>
      <c r="EJ175" s="3"/>
      <c r="EK175" s="3"/>
      <c r="EL175" s="3"/>
    </row>
    <row r="176" spans="3:142" x14ac:dyDescent="0.3">
      <c r="C176" s="3"/>
      <c r="D176" s="3"/>
      <c r="E176" s="3"/>
      <c r="F176" s="3"/>
      <c r="K176" s="3"/>
      <c r="L176" s="3"/>
      <c r="M176" s="3"/>
      <c r="N176" s="3"/>
      <c r="AA176" s="3"/>
      <c r="AB176" s="3"/>
      <c r="AC176" s="3"/>
      <c r="AD176" s="3"/>
      <c r="AQ176" s="3"/>
      <c r="AR176" s="3"/>
      <c r="AS176" s="3"/>
      <c r="AT176" s="3"/>
      <c r="BG176" s="3"/>
      <c r="BH176" s="3"/>
      <c r="BI176" s="3"/>
      <c r="BJ176" s="3"/>
      <c r="BW176" s="3"/>
      <c r="BX176" s="3"/>
      <c r="BY176" s="3"/>
      <c r="BZ176" s="3"/>
      <c r="DC176" s="3"/>
      <c r="DD176" s="3"/>
      <c r="DE176" s="3"/>
      <c r="DF176" s="3"/>
      <c r="DS176" s="3"/>
      <c r="DT176" s="3"/>
      <c r="DU176" s="3"/>
      <c r="DV176" s="3"/>
      <c r="EI176" s="3"/>
      <c r="EJ176" s="3"/>
      <c r="EK176" s="3"/>
      <c r="EL176" s="3"/>
    </row>
    <row r="177" spans="3:142" x14ac:dyDescent="0.3">
      <c r="C177" s="3"/>
      <c r="D177" s="3"/>
      <c r="E177" s="3"/>
      <c r="F177" s="3"/>
      <c r="K177" s="3"/>
      <c r="L177" s="3"/>
      <c r="M177" s="3"/>
      <c r="N177" s="3"/>
      <c r="AA177" s="3"/>
      <c r="AB177" s="3"/>
      <c r="AC177" s="3"/>
      <c r="AD177" s="3"/>
      <c r="AQ177" s="3"/>
      <c r="AR177" s="3"/>
      <c r="AS177" s="3"/>
      <c r="AT177" s="3"/>
      <c r="BG177" s="3"/>
      <c r="BH177" s="3"/>
      <c r="BI177" s="3"/>
      <c r="BJ177" s="3"/>
      <c r="BW177" s="3"/>
      <c r="BX177" s="3"/>
      <c r="BY177" s="3"/>
      <c r="BZ177" s="3"/>
      <c r="DC177" s="3"/>
      <c r="DD177" s="3"/>
      <c r="DE177" s="3"/>
      <c r="DF177" s="3"/>
      <c r="DS177" s="3"/>
      <c r="DT177" s="3"/>
      <c r="DU177" s="3"/>
      <c r="DV177" s="3"/>
      <c r="EI177" s="3"/>
      <c r="EJ177" s="3"/>
      <c r="EK177" s="3"/>
      <c r="EL177" s="3"/>
    </row>
    <row r="178" spans="3:142" x14ac:dyDescent="0.3">
      <c r="C178" s="3"/>
      <c r="D178" s="3"/>
      <c r="E178" s="3"/>
      <c r="F178" s="3"/>
      <c r="K178" s="3"/>
      <c r="L178" s="3"/>
      <c r="M178" s="3"/>
      <c r="N178" s="3"/>
      <c r="AA178" s="3"/>
      <c r="AB178" s="3"/>
      <c r="AC178" s="3"/>
      <c r="AD178" s="3"/>
      <c r="AQ178" s="3"/>
      <c r="AR178" s="3"/>
      <c r="AS178" s="3"/>
      <c r="AT178" s="3"/>
      <c r="BG178" s="3"/>
      <c r="BH178" s="3"/>
      <c r="BI178" s="3"/>
      <c r="BJ178" s="3"/>
      <c r="BW178" s="3"/>
      <c r="BX178" s="3"/>
      <c r="BY178" s="3"/>
      <c r="BZ178" s="3"/>
      <c r="DC178" s="3"/>
      <c r="DD178" s="3"/>
      <c r="DE178" s="3"/>
      <c r="DF178" s="3"/>
      <c r="DS178" s="3"/>
      <c r="DT178" s="3"/>
      <c r="DU178" s="3"/>
      <c r="DV178" s="3"/>
      <c r="EI178" s="3"/>
      <c r="EJ178" s="3"/>
      <c r="EK178" s="3"/>
      <c r="EL178" s="3"/>
    </row>
    <row r="179" spans="3:142" x14ac:dyDescent="0.3">
      <c r="C179" s="3"/>
      <c r="D179" s="3"/>
      <c r="E179" s="3"/>
      <c r="F179" s="3"/>
      <c r="K179" s="3"/>
      <c r="L179" s="3"/>
      <c r="M179" s="3"/>
      <c r="N179" s="3"/>
      <c r="AA179" s="3"/>
      <c r="AB179" s="3"/>
      <c r="AC179" s="3"/>
      <c r="AD179" s="3"/>
      <c r="AQ179" s="3"/>
      <c r="AR179" s="3"/>
      <c r="AS179" s="3"/>
      <c r="AT179" s="3"/>
      <c r="BG179" s="3"/>
      <c r="BH179" s="3"/>
      <c r="BI179" s="3"/>
      <c r="BJ179" s="3"/>
      <c r="BW179" s="3"/>
      <c r="BX179" s="3"/>
      <c r="BY179" s="3"/>
      <c r="BZ179" s="3"/>
      <c r="DC179" s="3"/>
      <c r="DD179" s="3"/>
      <c r="DE179" s="3"/>
      <c r="DF179" s="3"/>
      <c r="DS179" s="3"/>
      <c r="DT179" s="3"/>
      <c r="DU179" s="3"/>
      <c r="DV179" s="3"/>
      <c r="EI179" s="3"/>
      <c r="EJ179" s="3"/>
      <c r="EK179" s="3"/>
      <c r="EL179" s="3"/>
    </row>
    <row r="180" spans="3:142" x14ac:dyDescent="0.3">
      <c r="C180" s="3"/>
      <c r="D180" s="3"/>
      <c r="E180" s="3"/>
      <c r="F180" s="3"/>
      <c r="K180" s="3"/>
      <c r="L180" s="3"/>
      <c r="M180" s="3"/>
      <c r="N180" s="3"/>
      <c r="AA180" s="3"/>
      <c r="AB180" s="3"/>
      <c r="AC180" s="3"/>
      <c r="AD180" s="3"/>
      <c r="AQ180" s="3"/>
      <c r="AR180" s="3"/>
      <c r="AS180" s="3"/>
      <c r="AT180" s="3"/>
      <c r="BG180" s="3"/>
      <c r="BH180" s="3"/>
      <c r="BI180" s="3"/>
      <c r="BJ180" s="3"/>
      <c r="BW180" s="3"/>
      <c r="BX180" s="3"/>
      <c r="BY180" s="3"/>
      <c r="BZ180" s="3"/>
      <c r="DC180" s="3"/>
      <c r="DD180" s="3"/>
      <c r="DE180" s="3"/>
      <c r="DF180" s="3"/>
      <c r="DS180" s="3"/>
      <c r="DT180" s="3"/>
      <c r="DU180" s="3"/>
      <c r="DV180" s="3"/>
      <c r="EI180" s="3"/>
      <c r="EJ180" s="3"/>
      <c r="EK180" s="3"/>
      <c r="EL180" s="3"/>
    </row>
    <row r="181" spans="3:142" x14ac:dyDescent="0.3">
      <c r="C181" s="3"/>
      <c r="D181" s="3"/>
      <c r="E181" s="3"/>
      <c r="F181" s="3"/>
      <c r="K181" s="3"/>
      <c r="L181" s="3"/>
      <c r="M181" s="3"/>
      <c r="N181" s="3"/>
      <c r="AA181" s="3"/>
      <c r="AB181" s="3"/>
      <c r="AC181" s="3"/>
      <c r="AD181" s="3"/>
      <c r="AQ181" s="3"/>
      <c r="AR181" s="3"/>
      <c r="AS181" s="3"/>
      <c r="AT181" s="3"/>
      <c r="BG181" s="3"/>
      <c r="BH181" s="3"/>
      <c r="BI181" s="3"/>
      <c r="BJ181" s="3"/>
      <c r="BW181" s="3"/>
      <c r="BX181" s="3"/>
      <c r="BY181" s="3"/>
      <c r="BZ181" s="3"/>
      <c r="DC181" s="3"/>
      <c r="DD181" s="3"/>
      <c r="DE181" s="3"/>
      <c r="DF181" s="3"/>
      <c r="DS181" s="3"/>
      <c r="DT181" s="3"/>
      <c r="DU181" s="3"/>
      <c r="DV181" s="3"/>
      <c r="EI181" s="3"/>
      <c r="EJ181" s="3"/>
      <c r="EK181" s="3"/>
      <c r="EL181" s="3"/>
    </row>
    <row r="182" spans="3:142" x14ac:dyDescent="0.3">
      <c r="C182" s="3"/>
      <c r="D182" s="3"/>
      <c r="E182" s="3"/>
      <c r="F182" s="3"/>
      <c r="K182" s="3"/>
      <c r="L182" s="3"/>
      <c r="M182" s="3"/>
      <c r="N182" s="3"/>
      <c r="AA182" s="3"/>
      <c r="AB182" s="3"/>
      <c r="AC182" s="3"/>
      <c r="AD182" s="3"/>
      <c r="AQ182" s="3"/>
      <c r="AR182" s="3"/>
      <c r="AS182" s="3"/>
      <c r="AT182" s="3"/>
      <c r="BG182" s="3"/>
      <c r="BH182" s="3"/>
      <c r="BI182" s="3"/>
      <c r="BJ182" s="3"/>
      <c r="BW182" s="3"/>
      <c r="BX182" s="3"/>
      <c r="BY182" s="3"/>
      <c r="BZ182" s="3"/>
      <c r="DC182" s="3"/>
      <c r="DD182" s="3"/>
      <c r="DE182" s="3"/>
      <c r="DF182" s="3"/>
      <c r="DS182" s="3"/>
      <c r="DT182" s="3"/>
      <c r="DU182" s="3"/>
      <c r="DV182" s="3"/>
      <c r="EI182" s="3"/>
      <c r="EJ182" s="3"/>
      <c r="EK182" s="3"/>
      <c r="EL182" s="3"/>
    </row>
    <row r="183" spans="3:142" x14ac:dyDescent="0.3">
      <c r="C183" s="3"/>
      <c r="D183" s="3"/>
      <c r="E183" s="3"/>
      <c r="F183" s="3"/>
      <c r="K183" s="3"/>
      <c r="L183" s="3"/>
      <c r="M183" s="3"/>
      <c r="N183" s="3"/>
      <c r="AA183" s="3"/>
      <c r="AB183" s="3"/>
      <c r="AC183" s="3"/>
      <c r="AD183" s="3"/>
      <c r="AQ183" s="3"/>
      <c r="AR183" s="3"/>
      <c r="AS183" s="3"/>
      <c r="AT183" s="3"/>
      <c r="BG183" s="3"/>
      <c r="BH183" s="3"/>
      <c r="BI183" s="3"/>
      <c r="BJ183" s="3"/>
      <c r="BW183" s="3"/>
      <c r="BX183" s="3"/>
      <c r="BY183" s="3"/>
      <c r="BZ183" s="3"/>
      <c r="DC183" s="3"/>
      <c r="DD183" s="3"/>
      <c r="DE183" s="3"/>
      <c r="DF183" s="3"/>
      <c r="DS183" s="3"/>
      <c r="DT183" s="3"/>
      <c r="DU183" s="3"/>
      <c r="DV183" s="3"/>
      <c r="EI183" s="3"/>
      <c r="EJ183" s="3"/>
      <c r="EK183" s="3"/>
      <c r="EL183" s="3"/>
    </row>
    <row r="184" spans="3:142" x14ac:dyDescent="0.3">
      <c r="C184" s="3"/>
      <c r="D184" s="3"/>
      <c r="E184" s="3"/>
      <c r="F184" s="3"/>
      <c r="K184" s="3"/>
      <c r="L184" s="3"/>
      <c r="M184" s="3"/>
      <c r="N184" s="3"/>
      <c r="AA184" s="3"/>
      <c r="AB184" s="3"/>
      <c r="AC184" s="3"/>
      <c r="AD184" s="3"/>
      <c r="AQ184" s="3"/>
      <c r="AR184" s="3"/>
      <c r="AS184" s="3"/>
      <c r="AT184" s="3"/>
      <c r="BG184" s="3"/>
      <c r="BH184" s="3"/>
      <c r="BI184" s="3"/>
      <c r="BJ184" s="3"/>
      <c r="BW184" s="3"/>
      <c r="BX184" s="3"/>
      <c r="BY184" s="3"/>
      <c r="BZ184" s="3"/>
      <c r="DC184" s="3"/>
      <c r="DD184" s="3"/>
      <c r="DE184" s="3"/>
      <c r="DF184" s="3"/>
      <c r="DS184" s="3"/>
      <c r="DT184" s="3"/>
      <c r="DU184" s="3"/>
      <c r="DV184" s="3"/>
      <c r="EI184" s="3"/>
      <c r="EJ184" s="3"/>
      <c r="EK184" s="3"/>
      <c r="EL184" s="3"/>
    </row>
    <row r="185" spans="3:142" x14ac:dyDescent="0.3">
      <c r="C185" s="3"/>
      <c r="D185" s="3"/>
      <c r="E185" s="3"/>
      <c r="F185" s="3"/>
      <c r="K185" s="3"/>
      <c r="L185" s="3"/>
      <c r="M185" s="3"/>
      <c r="N185" s="3"/>
      <c r="AA185" s="3"/>
      <c r="AB185" s="3"/>
      <c r="AC185" s="3"/>
      <c r="AD185" s="3"/>
      <c r="AQ185" s="3"/>
      <c r="AR185" s="3"/>
      <c r="AS185" s="3"/>
      <c r="AT185" s="3"/>
      <c r="BG185" s="3"/>
      <c r="BH185" s="3"/>
      <c r="BI185" s="3"/>
      <c r="BJ185" s="3"/>
      <c r="BW185" s="3"/>
      <c r="BX185" s="3"/>
      <c r="BY185" s="3"/>
      <c r="BZ185" s="3"/>
      <c r="DC185" s="3"/>
      <c r="DD185" s="3"/>
      <c r="DE185" s="3"/>
      <c r="DF185" s="3"/>
      <c r="DS185" s="3"/>
      <c r="DT185" s="3"/>
      <c r="DU185" s="3"/>
      <c r="DV185" s="3"/>
      <c r="EI185" s="3"/>
      <c r="EJ185" s="3"/>
      <c r="EK185" s="3"/>
      <c r="EL185" s="3"/>
    </row>
    <row r="186" spans="3:142" x14ac:dyDescent="0.3">
      <c r="C186" s="3"/>
      <c r="D186" s="3"/>
      <c r="E186" s="3"/>
      <c r="F186" s="3"/>
      <c r="K186" s="3"/>
      <c r="L186" s="3"/>
      <c r="M186" s="3"/>
      <c r="N186" s="3"/>
      <c r="AA186" s="3"/>
      <c r="AB186" s="3"/>
      <c r="AC186" s="3"/>
      <c r="AD186" s="3"/>
      <c r="AQ186" s="3"/>
      <c r="AR186" s="3"/>
      <c r="AS186" s="3"/>
      <c r="AT186" s="3"/>
      <c r="BG186" s="3"/>
      <c r="BH186" s="3"/>
      <c r="BI186" s="3"/>
      <c r="BJ186" s="3"/>
      <c r="BW186" s="3"/>
      <c r="BX186" s="3"/>
      <c r="BY186" s="3"/>
      <c r="BZ186" s="3"/>
      <c r="DC186" s="3"/>
      <c r="DD186" s="3"/>
      <c r="DE186" s="3"/>
      <c r="DF186" s="3"/>
      <c r="DS186" s="3"/>
      <c r="DT186" s="3"/>
      <c r="DU186" s="3"/>
      <c r="DV186" s="3"/>
      <c r="EI186" s="3"/>
      <c r="EJ186" s="3"/>
      <c r="EK186" s="3"/>
      <c r="EL186" s="3"/>
    </row>
    <row r="187" spans="3:142" x14ac:dyDescent="0.3">
      <c r="C187" s="3"/>
      <c r="D187" s="3"/>
      <c r="E187" s="3"/>
      <c r="F187" s="3"/>
      <c r="K187" s="3"/>
      <c r="L187" s="3"/>
      <c r="M187" s="3"/>
      <c r="N187" s="3"/>
      <c r="AA187" s="3"/>
      <c r="AB187" s="3"/>
      <c r="AC187" s="3"/>
      <c r="AD187" s="3"/>
      <c r="AQ187" s="3"/>
      <c r="AR187" s="3"/>
      <c r="AS187" s="3"/>
      <c r="AT187" s="3"/>
      <c r="BG187" s="3"/>
      <c r="BH187" s="3"/>
      <c r="BI187" s="3"/>
      <c r="BJ187" s="3"/>
      <c r="BW187" s="3"/>
      <c r="BX187" s="3"/>
      <c r="BY187" s="3"/>
      <c r="BZ187" s="3"/>
      <c r="DC187" s="3"/>
      <c r="DD187" s="3"/>
      <c r="DE187" s="3"/>
      <c r="DF187" s="3"/>
      <c r="DS187" s="3"/>
      <c r="DT187" s="3"/>
      <c r="DU187" s="3"/>
      <c r="DV187" s="3"/>
      <c r="EI187" s="3"/>
      <c r="EJ187" s="3"/>
      <c r="EK187" s="3"/>
      <c r="EL187" s="3"/>
    </row>
    <row r="188" spans="3:142" x14ac:dyDescent="0.3">
      <c r="C188" s="3"/>
      <c r="D188" s="3"/>
      <c r="E188" s="3"/>
      <c r="F188" s="3"/>
      <c r="K188" s="3"/>
      <c r="L188" s="3"/>
      <c r="M188" s="3"/>
      <c r="N188" s="3"/>
      <c r="AA188" s="3"/>
      <c r="AB188" s="3"/>
      <c r="AC188" s="3"/>
      <c r="AD188" s="3"/>
      <c r="AQ188" s="3"/>
      <c r="AR188" s="3"/>
      <c r="AS188" s="3"/>
      <c r="AT188" s="3"/>
      <c r="BG188" s="3"/>
      <c r="BH188" s="3"/>
      <c r="BI188" s="3"/>
      <c r="BJ188" s="3"/>
      <c r="BW188" s="3"/>
      <c r="BX188" s="3"/>
      <c r="BY188" s="3"/>
      <c r="BZ188" s="3"/>
      <c r="DC188" s="3"/>
      <c r="DD188" s="3"/>
      <c r="DE188" s="3"/>
      <c r="DF188" s="3"/>
      <c r="DS188" s="3"/>
      <c r="DT188" s="3"/>
      <c r="DU188" s="3"/>
      <c r="DV188" s="3"/>
      <c r="EI188" s="3"/>
      <c r="EJ188" s="3"/>
      <c r="EK188" s="3"/>
      <c r="EL188" s="3"/>
    </row>
    <row r="189" spans="3:142" x14ac:dyDescent="0.3">
      <c r="C189" s="3"/>
      <c r="D189" s="3"/>
      <c r="E189" s="3"/>
      <c r="F189" s="3"/>
      <c r="K189" s="3"/>
      <c r="L189" s="3"/>
      <c r="M189" s="3"/>
      <c r="N189" s="3"/>
      <c r="AA189" s="3"/>
      <c r="AB189" s="3"/>
      <c r="AC189" s="3"/>
      <c r="AD189" s="3"/>
      <c r="AQ189" s="3"/>
      <c r="AR189" s="3"/>
      <c r="AS189" s="3"/>
      <c r="AT189" s="3"/>
      <c r="BG189" s="3"/>
      <c r="BH189" s="3"/>
      <c r="BI189" s="3"/>
      <c r="BJ189" s="3"/>
      <c r="BW189" s="3"/>
      <c r="BX189" s="3"/>
      <c r="BY189" s="3"/>
      <c r="BZ189" s="3"/>
      <c r="DC189" s="3"/>
      <c r="DD189" s="3"/>
      <c r="DE189" s="3"/>
      <c r="DF189" s="3"/>
      <c r="DS189" s="3"/>
      <c r="DT189" s="3"/>
      <c r="DU189" s="3"/>
      <c r="DV189" s="3"/>
      <c r="EI189" s="3"/>
      <c r="EJ189" s="3"/>
      <c r="EK189" s="3"/>
      <c r="EL189" s="3"/>
    </row>
    <row r="190" spans="3:142" x14ac:dyDescent="0.3">
      <c r="C190" s="3"/>
      <c r="D190" s="3"/>
      <c r="E190" s="3"/>
      <c r="F190" s="3"/>
      <c r="K190" s="3"/>
      <c r="L190" s="3"/>
      <c r="M190" s="3"/>
      <c r="N190" s="3"/>
      <c r="AA190" s="3"/>
      <c r="AB190" s="3"/>
      <c r="AC190" s="3"/>
      <c r="AD190" s="3"/>
      <c r="AQ190" s="3"/>
      <c r="AR190" s="3"/>
      <c r="AS190" s="3"/>
      <c r="AT190" s="3"/>
      <c r="BG190" s="3"/>
      <c r="BH190" s="3"/>
      <c r="BI190" s="3"/>
      <c r="BJ190" s="3"/>
      <c r="BW190" s="3"/>
      <c r="BX190" s="3"/>
      <c r="BY190" s="3"/>
      <c r="BZ190" s="3"/>
      <c r="DC190" s="3"/>
      <c r="DD190" s="3"/>
      <c r="DE190" s="3"/>
      <c r="DF190" s="3"/>
      <c r="DS190" s="3"/>
      <c r="DT190" s="3"/>
      <c r="DU190" s="3"/>
      <c r="DV190" s="3"/>
      <c r="EI190" s="3"/>
      <c r="EJ190" s="3"/>
      <c r="EK190" s="3"/>
      <c r="EL190" s="3"/>
    </row>
    <row r="191" spans="3:142" x14ac:dyDescent="0.3">
      <c r="C191" s="3"/>
      <c r="D191" s="3"/>
      <c r="E191" s="3"/>
      <c r="F191" s="3"/>
      <c r="K191" s="3"/>
      <c r="L191" s="3"/>
      <c r="M191" s="3"/>
      <c r="N191" s="3"/>
      <c r="AA191" s="3"/>
      <c r="AB191" s="3"/>
      <c r="AC191" s="3"/>
      <c r="AD191" s="3"/>
      <c r="AQ191" s="3"/>
      <c r="AR191" s="3"/>
      <c r="AS191" s="3"/>
      <c r="AT191" s="3"/>
      <c r="BG191" s="3"/>
      <c r="BH191" s="3"/>
      <c r="BI191" s="3"/>
      <c r="BJ191" s="3"/>
      <c r="BW191" s="3"/>
      <c r="BX191" s="3"/>
      <c r="BY191" s="3"/>
      <c r="BZ191" s="3"/>
      <c r="DC191" s="3"/>
      <c r="DD191" s="3"/>
      <c r="DE191" s="3"/>
      <c r="DF191" s="3"/>
      <c r="DS191" s="3"/>
      <c r="DT191" s="3"/>
      <c r="DU191" s="3"/>
      <c r="DV191" s="3"/>
      <c r="EI191" s="3"/>
      <c r="EJ191" s="3"/>
      <c r="EK191" s="3"/>
      <c r="EL191" s="3"/>
    </row>
    <row r="192" spans="3:142" x14ac:dyDescent="0.3">
      <c r="C192" s="3"/>
      <c r="D192" s="3"/>
      <c r="E192" s="3"/>
      <c r="F192" s="3"/>
      <c r="K192" s="3"/>
      <c r="L192" s="3"/>
      <c r="M192" s="3"/>
      <c r="N192" s="3"/>
      <c r="AA192" s="3"/>
      <c r="AB192" s="3"/>
      <c r="AC192" s="3"/>
      <c r="AD192" s="3"/>
      <c r="AQ192" s="3"/>
      <c r="AR192" s="3"/>
      <c r="AS192" s="3"/>
      <c r="AT192" s="3"/>
      <c r="BG192" s="3"/>
      <c r="BH192" s="3"/>
      <c r="BI192" s="3"/>
      <c r="BJ192" s="3"/>
      <c r="BW192" s="3"/>
      <c r="BX192" s="3"/>
      <c r="BY192" s="3"/>
      <c r="BZ192" s="3"/>
      <c r="DC192" s="3"/>
      <c r="DD192" s="3"/>
      <c r="DE192" s="3"/>
      <c r="DF192" s="3"/>
      <c r="DS192" s="3"/>
      <c r="DT192" s="3"/>
      <c r="DU192" s="3"/>
      <c r="DV192" s="3"/>
      <c r="EI192" s="3"/>
      <c r="EJ192" s="3"/>
      <c r="EK192" s="3"/>
      <c r="EL192" s="3"/>
    </row>
    <row r="193" spans="3:142" x14ac:dyDescent="0.3">
      <c r="C193" s="3"/>
      <c r="D193" s="3"/>
      <c r="E193" s="3"/>
      <c r="F193" s="3"/>
      <c r="K193" s="3"/>
      <c r="L193" s="3"/>
      <c r="M193" s="3"/>
      <c r="N193" s="3"/>
      <c r="AA193" s="3"/>
      <c r="AB193" s="3"/>
      <c r="AC193" s="3"/>
      <c r="AD193" s="3"/>
      <c r="AQ193" s="3"/>
      <c r="AR193" s="3"/>
      <c r="AS193" s="3"/>
      <c r="AT193" s="3"/>
      <c r="BG193" s="3"/>
      <c r="BH193" s="3"/>
      <c r="BI193" s="3"/>
      <c r="BJ193" s="3"/>
      <c r="BW193" s="3"/>
      <c r="BX193" s="3"/>
      <c r="BY193" s="3"/>
      <c r="BZ193" s="3"/>
      <c r="DC193" s="3"/>
      <c r="DD193" s="3"/>
      <c r="DE193" s="3"/>
      <c r="DF193" s="3"/>
      <c r="DS193" s="3"/>
      <c r="DT193" s="3"/>
      <c r="DU193" s="3"/>
      <c r="DV193" s="3"/>
      <c r="EI193" s="3"/>
      <c r="EJ193" s="3"/>
      <c r="EK193" s="3"/>
      <c r="EL193" s="3"/>
    </row>
    <row r="194" spans="3:142" x14ac:dyDescent="0.3">
      <c r="C194" s="3"/>
      <c r="D194" s="3"/>
      <c r="E194" s="3"/>
      <c r="F194" s="3"/>
      <c r="K194" s="3"/>
      <c r="L194" s="3"/>
      <c r="M194" s="3"/>
      <c r="N194" s="3"/>
      <c r="AA194" s="3"/>
      <c r="AB194" s="3"/>
      <c r="AC194" s="3"/>
      <c r="AD194" s="3"/>
      <c r="AQ194" s="3"/>
      <c r="AR194" s="3"/>
      <c r="AS194" s="3"/>
      <c r="AT194" s="3"/>
      <c r="BG194" s="3"/>
      <c r="BH194" s="3"/>
      <c r="BI194" s="3"/>
      <c r="BJ194" s="3"/>
      <c r="BW194" s="3"/>
      <c r="BX194" s="3"/>
      <c r="BY194" s="3"/>
      <c r="BZ194" s="3"/>
      <c r="DC194" s="3"/>
      <c r="DD194" s="3"/>
      <c r="DE194" s="3"/>
      <c r="DF194" s="3"/>
      <c r="DS194" s="3"/>
      <c r="DT194" s="3"/>
      <c r="DU194" s="3"/>
      <c r="DV194" s="3"/>
      <c r="EI194" s="3"/>
      <c r="EJ194" s="3"/>
      <c r="EK194" s="3"/>
      <c r="EL194" s="3"/>
    </row>
    <row r="195" spans="3:142" x14ac:dyDescent="0.3">
      <c r="C195" s="3"/>
      <c r="D195" s="3"/>
      <c r="E195" s="3"/>
      <c r="F195" s="3"/>
      <c r="K195" s="3"/>
      <c r="L195" s="3"/>
      <c r="M195" s="3"/>
      <c r="N195" s="3"/>
      <c r="AA195" s="3"/>
      <c r="AB195" s="3"/>
      <c r="AC195" s="3"/>
      <c r="AD195" s="3"/>
      <c r="AQ195" s="3"/>
      <c r="AR195" s="3"/>
      <c r="AS195" s="3"/>
      <c r="AT195" s="3"/>
      <c r="BG195" s="3"/>
      <c r="BH195" s="3"/>
      <c r="BI195" s="3"/>
      <c r="BJ195" s="3"/>
      <c r="BW195" s="3"/>
      <c r="BX195" s="3"/>
      <c r="BY195" s="3"/>
      <c r="BZ195" s="3"/>
      <c r="DC195" s="3"/>
      <c r="DD195" s="3"/>
      <c r="DE195" s="3"/>
      <c r="DF195" s="3"/>
      <c r="DS195" s="3"/>
      <c r="DT195" s="3"/>
      <c r="DU195" s="3"/>
      <c r="DV195" s="3"/>
      <c r="EI195" s="3"/>
      <c r="EJ195" s="3"/>
      <c r="EK195" s="3"/>
      <c r="EL195" s="3"/>
    </row>
    <row r="196" spans="3:142" x14ac:dyDescent="0.3">
      <c r="C196" s="3"/>
      <c r="D196" s="3"/>
      <c r="E196" s="3"/>
      <c r="F196" s="3"/>
      <c r="K196" s="3"/>
      <c r="L196" s="3"/>
      <c r="M196" s="3"/>
      <c r="N196" s="3"/>
      <c r="AA196" s="3"/>
      <c r="AB196" s="3"/>
      <c r="AC196" s="3"/>
      <c r="AD196" s="3"/>
      <c r="AQ196" s="3"/>
      <c r="AR196" s="3"/>
      <c r="AS196" s="3"/>
      <c r="AT196" s="3"/>
      <c r="BG196" s="3"/>
      <c r="BH196" s="3"/>
      <c r="BI196" s="3"/>
      <c r="BJ196" s="3"/>
      <c r="BW196" s="3"/>
      <c r="BX196" s="3"/>
      <c r="BY196" s="3"/>
      <c r="BZ196" s="3"/>
      <c r="DC196" s="3"/>
      <c r="DD196" s="3"/>
      <c r="DE196" s="3"/>
      <c r="DF196" s="3"/>
      <c r="DS196" s="3"/>
      <c r="DT196" s="3"/>
      <c r="DU196" s="3"/>
      <c r="DV196" s="3"/>
      <c r="EI196" s="3"/>
      <c r="EJ196" s="3"/>
      <c r="EK196" s="3"/>
      <c r="EL196" s="3"/>
    </row>
    <row r="197" spans="3:142" x14ac:dyDescent="0.3">
      <c r="C197" s="3"/>
      <c r="D197" s="3"/>
      <c r="E197" s="3"/>
      <c r="F197" s="3"/>
      <c r="K197" s="3"/>
      <c r="L197" s="3"/>
      <c r="M197" s="3"/>
      <c r="N197" s="3"/>
      <c r="AA197" s="3"/>
      <c r="AB197" s="3"/>
      <c r="AC197" s="3"/>
      <c r="AD197" s="3"/>
      <c r="AQ197" s="3"/>
      <c r="AR197" s="3"/>
      <c r="AS197" s="3"/>
      <c r="AT197" s="3"/>
      <c r="BG197" s="3"/>
      <c r="BH197" s="3"/>
      <c r="BI197" s="3"/>
      <c r="BJ197" s="3"/>
      <c r="BW197" s="3"/>
      <c r="BX197" s="3"/>
      <c r="BY197" s="3"/>
      <c r="BZ197" s="3"/>
      <c r="DC197" s="3"/>
      <c r="DD197" s="3"/>
      <c r="DE197" s="3"/>
      <c r="DF197" s="3"/>
      <c r="DS197" s="3"/>
      <c r="DT197" s="3"/>
      <c r="DU197" s="3"/>
      <c r="DV197" s="3"/>
      <c r="EI197" s="3"/>
      <c r="EJ197" s="3"/>
      <c r="EK197" s="3"/>
      <c r="EL197" s="3"/>
    </row>
    <row r="198" spans="3:142" x14ac:dyDescent="0.3">
      <c r="C198" s="3"/>
      <c r="D198" s="3"/>
      <c r="E198" s="3"/>
      <c r="F198" s="3"/>
      <c r="K198" s="3"/>
      <c r="L198" s="3"/>
      <c r="M198" s="3"/>
      <c r="N198" s="3"/>
      <c r="AA198" s="3"/>
      <c r="AB198" s="3"/>
      <c r="AC198" s="3"/>
      <c r="AD198" s="3"/>
      <c r="AQ198" s="3"/>
      <c r="AR198" s="3"/>
      <c r="AS198" s="3"/>
      <c r="AT198" s="3"/>
      <c r="BG198" s="3"/>
      <c r="BH198" s="3"/>
      <c r="BI198" s="3"/>
      <c r="BJ198" s="3"/>
      <c r="BW198" s="3"/>
      <c r="BX198" s="3"/>
      <c r="BY198" s="3"/>
      <c r="BZ198" s="3"/>
      <c r="DC198" s="3"/>
      <c r="DD198" s="3"/>
      <c r="DE198" s="3"/>
      <c r="DF198" s="3"/>
      <c r="DS198" s="3"/>
      <c r="DT198" s="3"/>
      <c r="DU198" s="3"/>
      <c r="DV198" s="3"/>
      <c r="EI198" s="3"/>
      <c r="EJ198" s="3"/>
      <c r="EK198" s="3"/>
      <c r="EL198" s="3"/>
    </row>
    <row r="199" spans="3:142" x14ac:dyDescent="0.3">
      <c r="C199" s="3"/>
      <c r="D199" s="3"/>
      <c r="E199" s="3"/>
      <c r="F199" s="3"/>
      <c r="K199" s="3"/>
      <c r="L199" s="3"/>
      <c r="M199" s="3"/>
      <c r="N199" s="3"/>
      <c r="AA199" s="3"/>
      <c r="AB199" s="3"/>
      <c r="AC199" s="3"/>
      <c r="AD199" s="3"/>
      <c r="AQ199" s="3"/>
      <c r="AR199" s="3"/>
      <c r="AS199" s="3"/>
      <c r="AT199" s="3"/>
      <c r="BG199" s="3"/>
      <c r="BH199" s="3"/>
      <c r="BI199" s="3"/>
      <c r="BJ199" s="3"/>
      <c r="BW199" s="3"/>
      <c r="BX199" s="3"/>
      <c r="BY199" s="3"/>
      <c r="BZ199" s="3"/>
      <c r="DC199" s="3"/>
      <c r="DD199" s="3"/>
      <c r="DE199" s="3"/>
      <c r="DF199" s="3"/>
      <c r="DS199" s="3"/>
      <c r="DT199" s="3"/>
      <c r="DU199" s="3"/>
      <c r="DV199" s="3"/>
      <c r="EI199" s="3"/>
      <c r="EJ199" s="3"/>
      <c r="EK199" s="3"/>
      <c r="EL199" s="3"/>
    </row>
    <row r="200" spans="3:142" x14ac:dyDescent="0.3">
      <c r="C200" s="3"/>
      <c r="D200" s="3"/>
      <c r="E200" s="3"/>
      <c r="F200" s="3"/>
      <c r="K200" s="3"/>
      <c r="L200" s="3"/>
      <c r="M200" s="3"/>
      <c r="N200" s="3"/>
      <c r="AA200" s="3"/>
      <c r="AB200" s="3"/>
      <c r="AC200" s="3"/>
      <c r="AD200" s="3"/>
      <c r="AQ200" s="3"/>
      <c r="AR200" s="3"/>
      <c r="AS200" s="3"/>
      <c r="AT200" s="3"/>
      <c r="BG200" s="3"/>
      <c r="BH200" s="3"/>
      <c r="BI200" s="3"/>
      <c r="BJ200" s="3"/>
      <c r="BW200" s="3"/>
      <c r="BX200" s="3"/>
      <c r="BY200" s="3"/>
      <c r="BZ200" s="3"/>
      <c r="DC200" s="3"/>
      <c r="DD200" s="3"/>
      <c r="DE200" s="3"/>
      <c r="DF200" s="3"/>
      <c r="DS200" s="3"/>
      <c r="DT200" s="3"/>
      <c r="DU200" s="3"/>
      <c r="DV200" s="3"/>
      <c r="EI200" s="3"/>
      <c r="EJ200" s="3"/>
      <c r="EK200" s="3"/>
      <c r="EL200" s="3"/>
    </row>
    <row r="201" spans="3:142" x14ac:dyDescent="0.3">
      <c r="C201" s="3"/>
      <c r="D201" s="3"/>
      <c r="E201" s="3"/>
      <c r="F201" s="3"/>
      <c r="K201" s="3"/>
      <c r="L201" s="3"/>
      <c r="M201" s="3"/>
      <c r="N201" s="3"/>
      <c r="AA201" s="3"/>
      <c r="AB201" s="3"/>
      <c r="AC201" s="3"/>
      <c r="AD201" s="3"/>
      <c r="AQ201" s="3"/>
      <c r="AR201" s="3"/>
      <c r="AS201" s="3"/>
      <c r="AT201" s="3"/>
      <c r="BG201" s="3"/>
      <c r="BH201" s="3"/>
      <c r="BI201" s="3"/>
      <c r="BJ201" s="3"/>
      <c r="BW201" s="3"/>
      <c r="BX201" s="3"/>
      <c r="BY201" s="3"/>
      <c r="BZ201" s="3"/>
      <c r="DC201" s="3"/>
      <c r="DD201" s="3"/>
      <c r="DE201" s="3"/>
      <c r="DF201" s="3"/>
      <c r="DS201" s="3"/>
      <c r="DT201" s="3"/>
      <c r="DU201" s="3"/>
      <c r="DV201" s="3"/>
      <c r="EI201" s="3"/>
      <c r="EJ201" s="3"/>
      <c r="EK201" s="3"/>
      <c r="EL201" s="3"/>
    </row>
    <row r="202" spans="3:142" x14ac:dyDescent="0.3">
      <c r="C202" s="3"/>
      <c r="D202" s="3"/>
      <c r="E202" s="3"/>
      <c r="F202" s="3"/>
      <c r="K202" s="3"/>
      <c r="L202" s="3"/>
      <c r="M202" s="3"/>
      <c r="N202" s="3"/>
      <c r="AA202" s="3"/>
      <c r="AB202" s="3"/>
      <c r="AC202" s="3"/>
      <c r="AD202" s="3"/>
      <c r="AQ202" s="3"/>
      <c r="AR202" s="3"/>
      <c r="AS202" s="3"/>
      <c r="AT202" s="3"/>
      <c r="BG202" s="3"/>
      <c r="BH202" s="3"/>
      <c r="BI202" s="3"/>
      <c r="BJ202" s="3"/>
      <c r="BW202" s="3"/>
      <c r="BX202" s="3"/>
      <c r="BY202" s="3"/>
      <c r="BZ202" s="3"/>
      <c r="DC202" s="3"/>
      <c r="DD202" s="3"/>
      <c r="DE202" s="3"/>
      <c r="DF202" s="3"/>
      <c r="DS202" s="3"/>
      <c r="DT202" s="3"/>
      <c r="DU202" s="3"/>
      <c r="DV202" s="3"/>
      <c r="EI202" s="3"/>
      <c r="EJ202" s="3"/>
      <c r="EK202" s="3"/>
      <c r="EL202" s="3"/>
    </row>
    <row r="203" spans="3:142" x14ac:dyDescent="0.3">
      <c r="C203" s="3"/>
      <c r="D203" s="3"/>
      <c r="E203" s="3"/>
      <c r="F203" s="3"/>
      <c r="K203" s="3"/>
      <c r="L203" s="3"/>
      <c r="M203" s="3"/>
      <c r="N203" s="3"/>
      <c r="AA203" s="3"/>
      <c r="AB203" s="3"/>
      <c r="AC203" s="3"/>
      <c r="AD203" s="3"/>
      <c r="AQ203" s="3"/>
      <c r="AR203" s="3"/>
      <c r="AS203" s="3"/>
      <c r="AT203" s="3"/>
      <c r="BG203" s="3"/>
      <c r="BH203" s="3"/>
      <c r="BI203" s="3"/>
      <c r="BJ203" s="3"/>
      <c r="BW203" s="3"/>
      <c r="BX203" s="3"/>
      <c r="BY203" s="3"/>
      <c r="BZ203" s="3"/>
      <c r="DC203" s="3"/>
      <c r="DD203" s="3"/>
      <c r="DE203" s="3"/>
      <c r="DF203" s="3"/>
      <c r="DS203" s="3"/>
      <c r="DT203" s="3"/>
      <c r="DU203" s="3"/>
      <c r="DV203" s="3"/>
      <c r="EI203" s="3"/>
      <c r="EJ203" s="3"/>
      <c r="EK203" s="3"/>
      <c r="EL203" s="3"/>
    </row>
    <row r="204" spans="3:142" x14ac:dyDescent="0.3">
      <c r="C204" s="3"/>
      <c r="D204" s="3"/>
      <c r="E204" s="3"/>
      <c r="F204" s="3"/>
      <c r="K204" s="3"/>
      <c r="L204" s="3"/>
      <c r="M204" s="3"/>
      <c r="N204" s="3"/>
      <c r="AA204" s="3"/>
      <c r="AB204" s="3"/>
      <c r="AC204" s="3"/>
      <c r="AD204" s="3"/>
      <c r="AQ204" s="3"/>
      <c r="AR204" s="3"/>
      <c r="AS204" s="3"/>
      <c r="AT204" s="3"/>
      <c r="BG204" s="3"/>
      <c r="BH204" s="3"/>
      <c r="BI204" s="3"/>
      <c r="BJ204" s="3"/>
      <c r="BW204" s="3"/>
      <c r="BX204" s="3"/>
      <c r="BY204" s="3"/>
      <c r="BZ204" s="3"/>
      <c r="DC204" s="3"/>
      <c r="DD204" s="3"/>
      <c r="DE204" s="3"/>
      <c r="DF204" s="3"/>
      <c r="DS204" s="3"/>
      <c r="DT204" s="3"/>
      <c r="DU204" s="3"/>
      <c r="DV204" s="3"/>
      <c r="EI204" s="3"/>
      <c r="EJ204" s="3"/>
      <c r="EK204" s="3"/>
      <c r="EL204" s="3"/>
    </row>
    <row r="205" spans="3:142" x14ac:dyDescent="0.3">
      <c r="C205" s="3"/>
      <c r="D205" s="3"/>
      <c r="E205" s="3"/>
      <c r="F205" s="3"/>
      <c r="K205" s="3"/>
      <c r="L205" s="3"/>
      <c r="M205" s="3"/>
      <c r="N205" s="3"/>
      <c r="AA205" s="3"/>
      <c r="AB205" s="3"/>
      <c r="AC205" s="3"/>
      <c r="AD205" s="3"/>
      <c r="AQ205" s="3"/>
      <c r="AR205" s="3"/>
      <c r="AS205" s="3"/>
      <c r="AT205" s="3"/>
      <c r="BG205" s="3"/>
      <c r="BH205" s="3"/>
      <c r="BI205" s="3"/>
      <c r="BJ205" s="3"/>
      <c r="BW205" s="3"/>
      <c r="BX205" s="3"/>
      <c r="BY205" s="3"/>
      <c r="BZ205" s="3"/>
      <c r="DC205" s="3"/>
      <c r="DD205" s="3"/>
      <c r="DE205" s="3"/>
      <c r="DF205" s="3"/>
      <c r="DS205" s="3"/>
      <c r="DT205" s="3"/>
      <c r="DU205" s="3"/>
      <c r="DV205" s="3"/>
      <c r="EI205" s="3"/>
      <c r="EJ205" s="3"/>
      <c r="EK205" s="3"/>
      <c r="EL205" s="3"/>
    </row>
    <row r="206" spans="3:142" x14ac:dyDescent="0.3">
      <c r="C206" s="3"/>
      <c r="D206" s="3"/>
      <c r="E206" s="3"/>
      <c r="F206" s="3"/>
      <c r="K206" s="3"/>
      <c r="L206" s="3"/>
      <c r="M206" s="3"/>
      <c r="N206" s="3"/>
      <c r="AA206" s="3"/>
      <c r="AB206" s="3"/>
      <c r="AC206" s="3"/>
      <c r="AD206" s="3"/>
      <c r="AQ206" s="3"/>
      <c r="AR206" s="3"/>
      <c r="AS206" s="3"/>
      <c r="AT206" s="3"/>
      <c r="BG206" s="3"/>
      <c r="BH206" s="3"/>
      <c r="BI206" s="3"/>
      <c r="BJ206" s="3"/>
      <c r="BW206" s="3"/>
      <c r="BX206" s="3"/>
      <c r="BY206" s="3"/>
      <c r="BZ206" s="3"/>
      <c r="DC206" s="3"/>
      <c r="DD206" s="3"/>
      <c r="DE206" s="3"/>
      <c r="DF206" s="3"/>
      <c r="DS206" s="3"/>
      <c r="DT206" s="3"/>
      <c r="DU206" s="3"/>
      <c r="DV206" s="3"/>
      <c r="EI206" s="3"/>
      <c r="EJ206" s="3"/>
      <c r="EK206" s="3"/>
      <c r="EL206" s="3"/>
    </row>
    <row r="207" spans="3:142" x14ac:dyDescent="0.3">
      <c r="C207" s="3"/>
      <c r="D207" s="3"/>
      <c r="E207" s="3"/>
      <c r="F207" s="3"/>
      <c r="K207" s="3"/>
      <c r="L207" s="3"/>
      <c r="M207" s="3"/>
      <c r="N207" s="3"/>
      <c r="AA207" s="3"/>
      <c r="AB207" s="3"/>
      <c r="AC207" s="3"/>
      <c r="AD207" s="3"/>
      <c r="AQ207" s="3"/>
      <c r="AR207" s="3"/>
      <c r="AS207" s="3"/>
      <c r="AT207" s="3"/>
      <c r="BG207" s="3"/>
      <c r="BH207" s="3"/>
      <c r="BI207" s="3"/>
      <c r="BJ207" s="3"/>
      <c r="BW207" s="3"/>
      <c r="BX207" s="3"/>
      <c r="BY207" s="3"/>
      <c r="BZ207" s="3"/>
      <c r="DC207" s="3"/>
      <c r="DD207" s="3"/>
      <c r="DE207" s="3"/>
      <c r="DF207" s="3"/>
      <c r="DS207" s="3"/>
      <c r="DT207" s="3"/>
      <c r="DU207" s="3"/>
      <c r="DV207" s="3"/>
      <c r="EI207" s="3"/>
      <c r="EJ207" s="3"/>
      <c r="EK207" s="3"/>
      <c r="EL207" s="3"/>
    </row>
    <row r="208" spans="3:142" x14ac:dyDescent="0.3">
      <c r="C208" s="3"/>
      <c r="D208" s="3"/>
      <c r="E208" s="3"/>
      <c r="F208" s="3"/>
      <c r="K208" s="3"/>
      <c r="L208" s="3"/>
      <c r="M208" s="3"/>
      <c r="N208" s="3"/>
      <c r="AA208" s="3"/>
      <c r="AB208" s="3"/>
      <c r="AC208" s="3"/>
      <c r="AD208" s="3"/>
      <c r="AQ208" s="3"/>
      <c r="AR208" s="3"/>
      <c r="AS208" s="3"/>
      <c r="AT208" s="3"/>
      <c r="BG208" s="3"/>
      <c r="BH208" s="3"/>
      <c r="BI208" s="3"/>
      <c r="BJ208" s="3"/>
      <c r="BW208" s="3"/>
      <c r="BX208" s="3"/>
      <c r="BY208" s="3"/>
      <c r="BZ208" s="3"/>
      <c r="DC208" s="3"/>
      <c r="DD208" s="3"/>
      <c r="DE208" s="3"/>
      <c r="DF208" s="3"/>
      <c r="DS208" s="3"/>
      <c r="DT208" s="3"/>
      <c r="DU208" s="3"/>
      <c r="DV208" s="3"/>
      <c r="EI208" s="3"/>
      <c r="EJ208" s="3"/>
      <c r="EK208" s="3"/>
      <c r="EL208" s="3"/>
    </row>
    <row r="209" spans="3:142" x14ac:dyDescent="0.3">
      <c r="C209" s="3"/>
      <c r="D209" s="3"/>
      <c r="E209" s="3"/>
      <c r="F209" s="3"/>
      <c r="K209" s="3"/>
      <c r="L209" s="3"/>
      <c r="M209" s="3"/>
      <c r="N209" s="3"/>
      <c r="AA209" s="3"/>
      <c r="AB209" s="3"/>
      <c r="AC209" s="3"/>
      <c r="AD209" s="3"/>
      <c r="AQ209" s="3"/>
      <c r="AR209" s="3"/>
      <c r="AS209" s="3"/>
      <c r="AT209" s="3"/>
      <c r="BG209" s="3"/>
      <c r="BH209" s="3"/>
      <c r="BI209" s="3"/>
      <c r="BJ209" s="3"/>
      <c r="BW209" s="3"/>
      <c r="BX209" s="3"/>
      <c r="BY209" s="3"/>
      <c r="BZ209" s="3"/>
      <c r="DC209" s="3"/>
      <c r="DD209" s="3"/>
      <c r="DE209" s="3"/>
      <c r="DF209" s="3"/>
      <c r="DS209" s="3"/>
      <c r="DT209" s="3"/>
      <c r="DU209" s="3"/>
      <c r="DV209" s="3"/>
      <c r="EI209" s="3"/>
      <c r="EJ209" s="3"/>
      <c r="EK209" s="3"/>
      <c r="EL209" s="3"/>
    </row>
    <row r="210" spans="3:142" x14ac:dyDescent="0.3">
      <c r="C210" s="3"/>
      <c r="D210" s="3"/>
      <c r="E210" s="3"/>
      <c r="F210" s="3"/>
      <c r="K210" s="3"/>
      <c r="L210" s="3"/>
      <c r="M210" s="3"/>
      <c r="N210" s="3"/>
      <c r="AA210" s="3"/>
      <c r="AB210" s="3"/>
      <c r="AC210" s="3"/>
      <c r="AD210" s="3"/>
      <c r="AQ210" s="3"/>
      <c r="AR210" s="3"/>
      <c r="AS210" s="3"/>
      <c r="AT210" s="3"/>
      <c r="BG210" s="3"/>
      <c r="BH210" s="3"/>
      <c r="BI210" s="3"/>
      <c r="BJ210" s="3"/>
      <c r="BW210" s="3"/>
      <c r="BX210" s="3"/>
      <c r="BY210" s="3"/>
      <c r="BZ210" s="3"/>
      <c r="DC210" s="3"/>
      <c r="DD210" s="3"/>
      <c r="DE210" s="3"/>
      <c r="DF210" s="3"/>
      <c r="DS210" s="3"/>
      <c r="DT210" s="3"/>
      <c r="DU210" s="3"/>
      <c r="DV210" s="3"/>
      <c r="EI210" s="3"/>
      <c r="EJ210" s="3"/>
      <c r="EK210" s="3"/>
      <c r="EL210" s="3"/>
    </row>
    <row r="211" spans="3:142" x14ac:dyDescent="0.3">
      <c r="C211" s="3"/>
      <c r="D211" s="3"/>
      <c r="E211" s="3"/>
      <c r="F211" s="3"/>
      <c r="K211" s="3"/>
      <c r="L211" s="3"/>
      <c r="M211" s="3"/>
      <c r="N211" s="3"/>
      <c r="AA211" s="3"/>
      <c r="AB211" s="3"/>
      <c r="AC211" s="3"/>
      <c r="AD211" s="3"/>
      <c r="AQ211" s="3"/>
      <c r="AR211" s="3"/>
      <c r="AS211" s="3"/>
      <c r="AT211" s="3"/>
      <c r="BG211" s="3"/>
      <c r="BH211" s="3"/>
      <c r="BI211" s="3"/>
      <c r="BJ211" s="3"/>
      <c r="BW211" s="3"/>
      <c r="BX211" s="3"/>
      <c r="BY211" s="3"/>
      <c r="BZ211" s="3"/>
      <c r="DC211" s="3"/>
      <c r="DD211" s="3"/>
      <c r="DE211" s="3"/>
      <c r="DF211" s="3"/>
      <c r="DS211" s="3"/>
      <c r="DT211" s="3"/>
      <c r="DU211" s="3"/>
      <c r="DV211" s="3"/>
      <c r="EI211" s="3"/>
      <c r="EJ211" s="3"/>
      <c r="EK211" s="3"/>
      <c r="EL211" s="3"/>
    </row>
    <row r="212" spans="3:142" x14ac:dyDescent="0.3">
      <c r="C212" s="3"/>
      <c r="D212" s="3"/>
      <c r="E212" s="3"/>
      <c r="F212" s="3"/>
      <c r="K212" s="3"/>
      <c r="L212" s="3"/>
      <c r="M212" s="3"/>
      <c r="N212" s="3"/>
      <c r="AA212" s="3"/>
      <c r="AB212" s="3"/>
      <c r="AC212" s="3"/>
      <c r="AD212" s="3"/>
      <c r="AQ212" s="3"/>
      <c r="AR212" s="3"/>
      <c r="AS212" s="3"/>
      <c r="AT212" s="3"/>
      <c r="BG212" s="3"/>
      <c r="BH212" s="3"/>
      <c r="BI212" s="3"/>
      <c r="BJ212" s="3"/>
      <c r="BW212" s="3"/>
      <c r="BX212" s="3"/>
      <c r="BY212" s="3"/>
      <c r="BZ212" s="3"/>
      <c r="DC212" s="3"/>
      <c r="DD212" s="3"/>
      <c r="DE212" s="3"/>
      <c r="DF212" s="3"/>
      <c r="DS212" s="3"/>
      <c r="DT212" s="3"/>
      <c r="DU212" s="3"/>
      <c r="DV212" s="3"/>
      <c r="EI212" s="3"/>
      <c r="EJ212" s="3"/>
      <c r="EK212" s="3"/>
      <c r="EL212" s="3"/>
    </row>
    <row r="213" spans="3:142" x14ac:dyDescent="0.3">
      <c r="C213" s="3"/>
      <c r="D213" s="3"/>
      <c r="E213" s="3"/>
      <c r="F213" s="3"/>
      <c r="K213" s="3"/>
      <c r="L213" s="3"/>
      <c r="M213" s="3"/>
      <c r="N213" s="3"/>
      <c r="AA213" s="3"/>
      <c r="AB213" s="3"/>
      <c r="AC213" s="3"/>
      <c r="AD213" s="3"/>
      <c r="AQ213" s="3"/>
      <c r="AR213" s="3"/>
      <c r="AS213" s="3"/>
      <c r="AT213" s="3"/>
      <c r="BG213" s="3"/>
      <c r="BH213" s="3"/>
      <c r="BI213" s="3"/>
      <c r="BJ213" s="3"/>
      <c r="BW213" s="3"/>
      <c r="BX213" s="3"/>
      <c r="BY213" s="3"/>
      <c r="BZ213" s="3"/>
      <c r="DC213" s="3"/>
      <c r="DD213" s="3"/>
      <c r="DE213" s="3"/>
      <c r="DF213" s="3"/>
      <c r="DS213" s="3"/>
      <c r="DT213" s="3"/>
      <c r="DU213" s="3"/>
      <c r="DV213" s="3"/>
      <c r="EI213" s="3"/>
      <c r="EJ213" s="3"/>
      <c r="EK213" s="3"/>
      <c r="EL213" s="3"/>
    </row>
    <row r="214" spans="3:142" x14ac:dyDescent="0.3">
      <c r="C214" s="3"/>
      <c r="D214" s="3"/>
      <c r="E214" s="3"/>
      <c r="F214" s="3"/>
      <c r="K214" s="3"/>
      <c r="L214" s="3"/>
      <c r="M214" s="3"/>
      <c r="N214" s="3"/>
      <c r="AA214" s="3"/>
      <c r="AB214" s="3"/>
      <c r="AC214" s="3"/>
      <c r="AD214" s="3"/>
      <c r="AQ214" s="3"/>
      <c r="AR214" s="3"/>
      <c r="AS214" s="3"/>
      <c r="AT214" s="3"/>
      <c r="BG214" s="3"/>
      <c r="BH214" s="3"/>
      <c r="BI214" s="3"/>
      <c r="BJ214" s="3"/>
      <c r="BW214" s="3"/>
      <c r="BX214" s="3"/>
      <c r="BY214" s="3"/>
      <c r="BZ214" s="3"/>
      <c r="DC214" s="3"/>
      <c r="DD214" s="3"/>
      <c r="DE214" s="3"/>
      <c r="DF214" s="3"/>
      <c r="DS214" s="3"/>
      <c r="DT214" s="3"/>
      <c r="DU214" s="3"/>
      <c r="DV214" s="3"/>
      <c r="EI214" s="3"/>
      <c r="EJ214" s="3"/>
      <c r="EK214" s="3"/>
      <c r="EL214" s="3"/>
    </row>
    <row r="215" spans="3:142" x14ac:dyDescent="0.3">
      <c r="C215" s="3"/>
      <c r="D215" s="3"/>
      <c r="E215" s="3"/>
      <c r="F215" s="3"/>
      <c r="K215" s="3"/>
      <c r="L215" s="3"/>
      <c r="M215" s="3"/>
      <c r="N215" s="3"/>
      <c r="AA215" s="3"/>
      <c r="AB215" s="3"/>
      <c r="AC215" s="3"/>
      <c r="AD215" s="3"/>
      <c r="AQ215" s="3"/>
      <c r="AR215" s="3"/>
      <c r="AS215" s="3"/>
      <c r="AT215" s="3"/>
      <c r="BG215" s="3"/>
      <c r="BH215" s="3"/>
      <c r="BI215" s="3"/>
      <c r="BJ215" s="3"/>
      <c r="BW215" s="3"/>
      <c r="BX215" s="3"/>
      <c r="BY215" s="3"/>
      <c r="BZ215" s="3"/>
      <c r="DC215" s="3"/>
      <c r="DD215" s="3"/>
      <c r="DE215" s="3"/>
      <c r="DF215" s="3"/>
      <c r="DS215" s="3"/>
      <c r="DT215" s="3"/>
      <c r="DU215" s="3"/>
      <c r="DV215" s="3"/>
      <c r="EI215" s="3"/>
      <c r="EJ215" s="3"/>
      <c r="EK215" s="3"/>
      <c r="EL215" s="3"/>
    </row>
  </sheetData>
  <sheetProtection algorithmName="SHA-512" hashValue="GCzZRqCsG9S44bgnd4+armxBkaxqb2KoOtYaizQHx8r3q2jE9McQ8NF1DCVzX9TISdtHOBlVtMy8wYCC1Hgb1A==" saltValue="uNpGQWMtCj5c3o1/WvWW/w==" spinCount="100000" sheet="1" objects="1" scenarios="1"/>
  <mergeCells count="65">
    <mergeCell ref="HS27:HW27"/>
    <mergeCell ref="IR44:IV44"/>
    <mergeCell ref="HR46:HR49"/>
    <mergeCell ref="HS36:HW36"/>
    <mergeCell ref="HX36:IB36"/>
    <mergeCell ref="IH36:IK36"/>
    <mergeCell ref="IM36:IP36"/>
    <mergeCell ref="HS44:HW44"/>
    <mergeCell ref="HX44:IB44"/>
    <mergeCell ref="IC44:IG44"/>
    <mergeCell ref="IH44:IL44"/>
    <mergeCell ref="IM44:IQ44"/>
    <mergeCell ref="HX27:IB27"/>
    <mergeCell ref="HS10:HW10"/>
    <mergeCell ref="HX10:IB10"/>
    <mergeCell ref="IC10:IG10"/>
    <mergeCell ref="IH10:IL10"/>
    <mergeCell ref="IM10:IQ10"/>
    <mergeCell ref="HR12:HR15"/>
    <mergeCell ref="HS19:HW19"/>
    <mergeCell ref="HX19:IB19"/>
    <mergeCell ref="IC19:IG19"/>
    <mergeCell ref="IH19:IL19"/>
    <mergeCell ref="IC1:IG1"/>
    <mergeCell ref="IH1:IL1"/>
    <mergeCell ref="IM1:IQ1"/>
    <mergeCell ref="IR1:IV1"/>
    <mergeCell ref="IR10:IV10"/>
    <mergeCell ref="IM19:IQ19"/>
    <mergeCell ref="IR19:IV19"/>
    <mergeCell ref="IC27:IG27"/>
    <mergeCell ref="IH27:IL27"/>
    <mergeCell ref="IM27:IQ27"/>
    <mergeCell ref="IR27:IV27"/>
    <mergeCell ref="HR3:HR6"/>
    <mergeCell ref="HX1:IB1"/>
    <mergeCell ref="GL1:GP1"/>
    <mergeCell ref="GU1:GX1"/>
    <mergeCell ref="HB1:HF1"/>
    <mergeCell ref="HK1:HN1"/>
    <mergeCell ref="HS1:HW1"/>
    <mergeCell ref="GE1:GH1"/>
    <mergeCell ref="CT1:CX1"/>
    <mergeCell ref="DC1:DF1"/>
    <mergeCell ref="DJ1:DN1"/>
    <mergeCell ref="DS1:DV1"/>
    <mergeCell ref="DZ1:ED1"/>
    <mergeCell ref="EI1:EL1"/>
    <mergeCell ref="EP1:ET1"/>
    <mergeCell ref="EY1:FB1"/>
    <mergeCell ref="FF1:FJ1"/>
    <mergeCell ref="FO1:FR1"/>
    <mergeCell ref="FV1:FZ1"/>
    <mergeCell ref="CM1:CP1"/>
    <mergeCell ref="B1:F1"/>
    <mergeCell ref="K1:N1"/>
    <mergeCell ref="R1:V1"/>
    <mergeCell ref="AA1:AD1"/>
    <mergeCell ref="AH1:AL1"/>
    <mergeCell ref="AQ1:AT1"/>
    <mergeCell ref="AX1:BB1"/>
    <mergeCell ref="BG1:BJ1"/>
    <mergeCell ref="BN1:BR1"/>
    <mergeCell ref="BW1:BZ1"/>
    <mergeCell ref="CD1:CH1"/>
  </mergeCells>
  <conditionalFormatting sqref="HS12:HV15">
    <cfRule type="cellIs" dxfId="150" priority="13" operator="greaterThan">
      <formula>0</formula>
    </cfRule>
  </conditionalFormatting>
  <conditionalFormatting sqref="HS12:IV15">
    <cfRule type="cellIs" dxfId="149" priority="11" operator="lessThan">
      <formula>0</formula>
    </cfRule>
    <cfRule type="cellIs" dxfId="148" priority="12" operator="greaterThan">
      <formula>0</formula>
    </cfRule>
  </conditionalFormatting>
  <conditionalFormatting sqref="HS38:IB41">
    <cfRule type="cellIs" dxfId="147" priority="9" operator="lessThan">
      <formula>0</formula>
    </cfRule>
    <cfRule type="cellIs" dxfId="146" priority="10" operator="greaterThan">
      <formula>0</formula>
    </cfRule>
  </conditionalFormatting>
  <conditionalFormatting sqref="HS46:IV50">
    <cfRule type="cellIs" dxfId="145" priority="7" operator="lessThan">
      <formula>0</formula>
    </cfRule>
    <cfRule type="cellIs" dxfId="144" priority="8" operator="greaterThan">
      <formula>0</formula>
    </cfRule>
  </conditionalFormatting>
  <conditionalFormatting sqref="IH38:IK41 IM38:IP40">
    <cfRule type="cellIs" dxfId="143" priority="5" operator="lessThan">
      <formula>0</formula>
    </cfRule>
    <cfRule type="cellIs" dxfId="142" priority="6" operator="greaterThan">
      <formula>0</formula>
    </cfRule>
  </conditionalFormatting>
  <conditionalFormatting sqref="IV3:IV6">
    <cfRule type="cellIs" dxfId="141" priority="3" operator="lessThan">
      <formula>0</formula>
    </cfRule>
    <cfRule type="cellIs" dxfId="140" priority="4" operator="greaterThan">
      <formula>0</formula>
    </cfRule>
  </conditionalFormatting>
  <conditionalFormatting sqref="HS3:IU6">
    <cfRule type="cellIs" dxfId="139" priority="1" operator="lessThan">
      <formula>0</formula>
    </cfRule>
    <cfRule type="cellIs" dxfId="138" priority="2" operator="greater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FF00"/>
  </sheetPr>
  <dimension ref="A1:P39"/>
  <sheetViews>
    <sheetView zoomScale="70" zoomScaleNormal="70" workbookViewId="0">
      <pane xSplit="2" ySplit="2" topLeftCell="C3" activePane="bottomRight" state="frozen"/>
      <selection activeCell="B1" sqref="B1:F1"/>
      <selection pane="topRight" activeCell="B1" sqref="B1:F1"/>
      <selection pane="bottomLeft" activeCell="B1" sqref="B1:F1"/>
      <selection pane="bottomRight" activeCell="G1" sqref="G1"/>
    </sheetView>
  </sheetViews>
  <sheetFormatPr defaultRowHeight="15.6" x14ac:dyDescent="0.3"/>
  <cols>
    <col min="1" max="1" width="3.6640625" style="1" customWidth="1"/>
    <col min="2" max="2" width="11.33203125" customWidth="1"/>
    <col min="3" max="3" width="17.6640625" bestFit="1" customWidth="1"/>
    <col min="4" max="4" width="16.6640625" bestFit="1" customWidth="1"/>
    <col min="5" max="5" width="17.44140625" bestFit="1" customWidth="1"/>
    <col min="6" max="6" width="21.109375" bestFit="1" customWidth="1"/>
    <col min="7" max="7" width="20.88671875" bestFit="1" customWidth="1"/>
    <col min="8" max="8" width="21.88671875" bestFit="1" customWidth="1"/>
    <col min="9" max="9" width="21.5546875" bestFit="1" customWidth="1"/>
    <col min="10" max="10" width="20.88671875" bestFit="1" customWidth="1"/>
    <col min="11" max="11" width="20.5546875" bestFit="1" customWidth="1"/>
    <col min="12" max="12" width="21.5546875" bestFit="1" customWidth="1"/>
    <col min="13" max="13" width="21.109375" bestFit="1" customWidth="1"/>
    <col min="14" max="14" width="19" bestFit="1" customWidth="1"/>
    <col min="15" max="15" width="19.5546875" bestFit="1" customWidth="1"/>
  </cols>
  <sheetData>
    <row r="1" spans="1:16" x14ac:dyDescent="0.3">
      <c r="A1" s="1">
        <v>1</v>
      </c>
      <c r="B1" t="s">
        <v>632</v>
      </c>
    </row>
    <row r="2" spans="1:16" x14ac:dyDescent="0.3">
      <c r="B2" t="s">
        <v>229</v>
      </c>
      <c r="C2" t="s">
        <v>230</v>
      </c>
      <c r="D2" t="s">
        <v>231</v>
      </c>
      <c r="E2" t="s">
        <v>232</v>
      </c>
      <c r="F2" t="s">
        <v>520</v>
      </c>
      <c r="G2" t="s">
        <v>234</v>
      </c>
      <c r="H2" t="s">
        <v>235</v>
      </c>
      <c r="I2" t="s">
        <v>236</v>
      </c>
      <c r="J2" t="s">
        <v>237</v>
      </c>
      <c r="K2" t="s">
        <v>238</v>
      </c>
      <c r="L2" t="s">
        <v>239</v>
      </c>
      <c r="M2" t="s">
        <v>240</v>
      </c>
      <c r="N2" t="s">
        <v>241</v>
      </c>
      <c r="O2" t="s">
        <v>521</v>
      </c>
      <c r="P2" t="s">
        <v>243</v>
      </c>
    </row>
    <row r="3" spans="1:16" x14ac:dyDescent="0.3">
      <c r="B3" t="s">
        <v>244</v>
      </c>
      <c r="C3">
        <v>123171</v>
      </c>
      <c r="D3">
        <v>118749</v>
      </c>
      <c r="E3">
        <v>474682</v>
      </c>
      <c r="F3">
        <v>204841</v>
      </c>
      <c r="G3">
        <v>560439</v>
      </c>
      <c r="H3">
        <v>448073</v>
      </c>
      <c r="I3">
        <v>503677</v>
      </c>
      <c r="J3">
        <v>584035</v>
      </c>
      <c r="K3">
        <v>353043</v>
      </c>
      <c r="L3">
        <v>123781</v>
      </c>
      <c r="M3">
        <v>224008</v>
      </c>
      <c r="N3">
        <v>141892</v>
      </c>
      <c r="O3">
        <v>2083189</v>
      </c>
      <c r="P3">
        <v>1777202</v>
      </c>
    </row>
    <row r="4" spans="1:16" x14ac:dyDescent="0.3">
      <c r="B4" t="s">
        <v>245</v>
      </c>
      <c r="C4">
        <v>26652</v>
      </c>
      <c r="D4">
        <v>12731</v>
      </c>
      <c r="E4">
        <v>49695</v>
      </c>
      <c r="F4">
        <v>887809</v>
      </c>
      <c r="G4">
        <v>4584</v>
      </c>
      <c r="H4">
        <v>67003</v>
      </c>
      <c r="I4">
        <v>0</v>
      </c>
      <c r="J4">
        <v>0</v>
      </c>
      <c r="K4">
        <v>0</v>
      </c>
      <c r="L4">
        <v>0</v>
      </c>
      <c r="M4">
        <v>1900</v>
      </c>
      <c r="N4">
        <v>0</v>
      </c>
      <c r="O4">
        <v>147934</v>
      </c>
      <c r="P4">
        <v>902440</v>
      </c>
    </row>
    <row r="5" spans="1:16" x14ac:dyDescent="0.3">
      <c r="B5" t="s">
        <v>246</v>
      </c>
      <c r="C5">
        <v>52799</v>
      </c>
      <c r="D5">
        <v>81181</v>
      </c>
      <c r="E5">
        <v>1058656</v>
      </c>
      <c r="F5">
        <v>586238</v>
      </c>
      <c r="G5">
        <v>142801</v>
      </c>
      <c r="H5">
        <v>210152</v>
      </c>
      <c r="I5">
        <v>121590</v>
      </c>
      <c r="J5">
        <v>121343</v>
      </c>
      <c r="K5">
        <v>11422</v>
      </c>
      <c r="L5">
        <v>17233</v>
      </c>
      <c r="M5">
        <v>20485</v>
      </c>
      <c r="N5">
        <v>11837</v>
      </c>
      <c r="O5">
        <v>1493063</v>
      </c>
      <c r="P5">
        <v>942674</v>
      </c>
    </row>
    <row r="6" spans="1:16" x14ac:dyDescent="0.3">
      <c r="B6" t="s">
        <v>247</v>
      </c>
      <c r="C6">
        <v>33294</v>
      </c>
      <c r="D6">
        <v>23255</v>
      </c>
      <c r="E6">
        <v>204092</v>
      </c>
      <c r="F6">
        <v>108237</v>
      </c>
      <c r="G6">
        <v>142495</v>
      </c>
      <c r="H6">
        <v>128570</v>
      </c>
      <c r="I6">
        <v>225052</v>
      </c>
      <c r="J6">
        <v>148420</v>
      </c>
      <c r="K6">
        <v>74045</v>
      </c>
      <c r="L6">
        <v>91324</v>
      </c>
      <c r="M6">
        <v>192117</v>
      </c>
      <c r="N6">
        <v>78609</v>
      </c>
      <c r="O6">
        <v>673820</v>
      </c>
      <c r="P6">
        <v>775690</v>
      </c>
    </row>
    <row r="7" spans="1:16" x14ac:dyDescent="0.3">
      <c r="B7" t="s">
        <v>522</v>
      </c>
      <c r="C7">
        <v>235916</v>
      </c>
      <c r="D7">
        <v>235916</v>
      </c>
      <c r="E7">
        <v>1787125</v>
      </c>
      <c r="F7">
        <v>1787125</v>
      </c>
      <c r="G7">
        <v>850319</v>
      </c>
      <c r="H7">
        <v>853798</v>
      </c>
      <c r="I7">
        <v>850319</v>
      </c>
      <c r="J7">
        <v>853798</v>
      </c>
      <c r="K7">
        <v>438510</v>
      </c>
      <c r="L7">
        <v>232338</v>
      </c>
      <c r="M7">
        <v>438510</v>
      </c>
      <c r="N7">
        <v>232338</v>
      </c>
      <c r="O7">
        <v>4398006</v>
      </c>
      <c r="P7">
        <v>4398006</v>
      </c>
    </row>
    <row r="9" spans="1:16" x14ac:dyDescent="0.3">
      <c r="A9" s="1">
        <v>2</v>
      </c>
      <c r="B9" t="s">
        <v>630</v>
      </c>
    </row>
    <row r="10" spans="1:16" x14ac:dyDescent="0.3">
      <c r="B10" t="s">
        <v>229</v>
      </c>
      <c r="C10" t="s">
        <v>230</v>
      </c>
      <c r="D10" t="s">
        <v>231</v>
      </c>
      <c r="E10" t="s">
        <v>232</v>
      </c>
      <c r="F10" t="s">
        <v>520</v>
      </c>
      <c r="G10" t="s">
        <v>234</v>
      </c>
      <c r="H10" t="s">
        <v>235</v>
      </c>
      <c r="I10" t="s">
        <v>236</v>
      </c>
      <c r="J10" t="s">
        <v>237</v>
      </c>
      <c r="K10" t="s">
        <v>238</v>
      </c>
      <c r="L10" t="s">
        <v>239</v>
      </c>
      <c r="M10" t="s">
        <v>240</v>
      </c>
      <c r="N10" t="s">
        <v>241</v>
      </c>
      <c r="O10" t="s">
        <v>521</v>
      </c>
      <c r="P10" t="s">
        <v>243</v>
      </c>
    </row>
    <row r="11" spans="1:16" x14ac:dyDescent="0.3">
      <c r="B11" t="s">
        <v>244</v>
      </c>
      <c r="C11">
        <v>105107</v>
      </c>
      <c r="D11">
        <v>114320</v>
      </c>
      <c r="E11">
        <v>457887</v>
      </c>
      <c r="F11">
        <v>185117</v>
      </c>
      <c r="G11">
        <v>430547</v>
      </c>
      <c r="H11">
        <v>402226</v>
      </c>
      <c r="I11">
        <v>385905</v>
      </c>
      <c r="J11">
        <v>512571</v>
      </c>
      <c r="K11">
        <v>339331</v>
      </c>
      <c r="L11">
        <v>131971</v>
      </c>
      <c r="M11">
        <v>221666</v>
      </c>
      <c r="N11">
        <v>140135</v>
      </c>
      <c r="O11">
        <v>1867069</v>
      </c>
      <c r="P11">
        <v>1559714</v>
      </c>
    </row>
    <row r="12" spans="1:16" x14ac:dyDescent="0.3">
      <c r="B12" t="s">
        <v>245</v>
      </c>
      <c r="C12">
        <v>26441</v>
      </c>
      <c r="D12">
        <v>12681</v>
      </c>
      <c r="E12">
        <v>43038</v>
      </c>
      <c r="F12">
        <v>879608</v>
      </c>
      <c r="G12">
        <v>4584</v>
      </c>
      <c r="H12">
        <v>67204</v>
      </c>
      <c r="I12">
        <v>0</v>
      </c>
      <c r="J12">
        <v>0</v>
      </c>
      <c r="K12">
        <v>0</v>
      </c>
      <c r="L12">
        <v>0</v>
      </c>
      <c r="M12">
        <v>1900</v>
      </c>
      <c r="N12">
        <v>0</v>
      </c>
      <c r="O12">
        <v>141267</v>
      </c>
      <c r="P12">
        <v>894189</v>
      </c>
    </row>
    <row r="13" spans="1:16" x14ac:dyDescent="0.3">
      <c r="B13" t="s">
        <v>246</v>
      </c>
      <c r="C13">
        <v>49685</v>
      </c>
      <c r="D13">
        <v>60613</v>
      </c>
      <c r="E13">
        <v>1048786</v>
      </c>
      <c r="F13">
        <v>565993</v>
      </c>
      <c r="G13">
        <v>119332</v>
      </c>
      <c r="H13">
        <v>173675</v>
      </c>
      <c r="I13">
        <v>101938</v>
      </c>
      <c r="J13">
        <v>107716</v>
      </c>
      <c r="K13">
        <v>12327</v>
      </c>
      <c r="L13">
        <v>16882</v>
      </c>
      <c r="M13">
        <v>21775</v>
      </c>
      <c r="N13">
        <v>12781</v>
      </c>
      <c r="O13">
        <v>1420687</v>
      </c>
      <c r="P13">
        <v>870816</v>
      </c>
    </row>
    <row r="14" spans="1:16" x14ac:dyDescent="0.3">
      <c r="B14" t="s">
        <v>247</v>
      </c>
      <c r="C14">
        <v>27976</v>
      </c>
      <c r="D14">
        <v>21595</v>
      </c>
      <c r="E14">
        <v>178435</v>
      </c>
      <c r="F14">
        <v>97428</v>
      </c>
      <c r="G14">
        <v>105328</v>
      </c>
      <c r="H14">
        <v>100841</v>
      </c>
      <c r="I14">
        <v>171948</v>
      </c>
      <c r="J14">
        <v>123659</v>
      </c>
      <c r="K14">
        <v>72524</v>
      </c>
      <c r="L14">
        <v>85662</v>
      </c>
      <c r="M14">
        <v>178841</v>
      </c>
      <c r="N14">
        <v>81599</v>
      </c>
      <c r="O14">
        <v>570766</v>
      </c>
      <c r="P14">
        <v>675070</v>
      </c>
    </row>
    <row r="15" spans="1:16" x14ac:dyDescent="0.3">
      <c r="B15" t="s">
        <v>522</v>
      </c>
      <c r="C15">
        <v>209209</v>
      </c>
      <c r="D15">
        <v>209209</v>
      </c>
      <c r="E15">
        <v>1728146</v>
      </c>
      <c r="F15">
        <v>1728146</v>
      </c>
      <c r="G15">
        <v>659791</v>
      </c>
      <c r="H15">
        <v>743946</v>
      </c>
      <c r="I15">
        <v>659791</v>
      </c>
      <c r="J15">
        <v>743946</v>
      </c>
      <c r="K15">
        <v>424182</v>
      </c>
      <c r="L15">
        <v>234515</v>
      </c>
      <c r="M15">
        <v>424182</v>
      </c>
      <c r="N15">
        <v>234515</v>
      </c>
      <c r="O15">
        <v>3999789</v>
      </c>
      <c r="P15">
        <v>3999789</v>
      </c>
    </row>
    <row r="17" spans="1:16" x14ac:dyDescent="0.3">
      <c r="A17" s="1">
        <v>3</v>
      </c>
      <c r="B17" t="s">
        <v>628</v>
      </c>
    </row>
    <row r="18" spans="1:16" x14ac:dyDescent="0.3">
      <c r="B18" t="s">
        <v>229</v>
      </c>
      <c r="C18" t="s">
        <v>230</v>
      </c>
      <c r="D18" t="s">
        <v>231</v>
      </c>
      <c r="E18" t="s">
        <v>232</v>
      </c>
      <c r="F18" t="s">
        <v>520</v>
      </c>
      <c r="G18" t="s">
        <v>234</v>
      </c>
      <c r="H18" t="s">
        <v>235</v>
      </c>
      <c r="I18" t="s">
        <v>236</v>
      </c>
      <c r="J18" t="s">
        <v>237</v>
      </c>
      <c r="K18" t="s">
        <v>238</v>
      </c>
      <c r="L18" t="s">
        <v>239</v>
      </c>
      <c r="M18" t="s">
        <v>240</v>
      </c>
      <c r="N18" t="s">
        <v>241</v>
      </c>
      <c r="O18" t="s">
        <v>521</v>
      </c>
      <c r="P18" t="s">
        <v>243</v>
      </c>
    </row>
    <row r="19" spans="1:16" x14ac:dyDescent="0.3">
      <c r="B19" t="s">
        <v>244</v>
      </c>
      <c r="C19">
        <v>98867</v>
      </c>
      <c r="D19">
        <v>120578</v>
      </c>
      <c r="E19">
        <v>462965</v>
      </c>
      <c r="F19">
        <v>168655</v>
      </c>
      <c r="G19">
        <v>713608</v>
      </c>
      <c r="H19">
        <v>609862</v>
      </c>
      <c r="I19">
        <v>605955</v>
      </c>
      <c r="J19">
        <v>686712</v>
      </c>
      <c r="K19">
        <v>337391</v>
      </c>
      <c r="L19">
        <v>129399</v>
      </c>
      <c r="M19">
        <v>223655</v>
      </c>
      <c r="N19">
        <v>139084</v>
      </c>
      <c r="O19">
        <v>2352092</v>
      </c>
      <c r="P19">
        <v>1944639</v>
      </c>
    </row>
    <row r="20" spans="1:16" x14ac:dyDescent="0.3">
      <c r="B20" t="s">
        <v>245</v>
      </c>
      <c r="C20">
        <v>26441</v>
      </c>
      <c r="D20">
        <v>11893</v>
      </c>
      <c r="E20">
        <v>40730</v>
      </c>
      <c r="F20">
        <v>886630</v>
      </c>
      <c r="G20">
        <v>4584</v>
      </c>
      <c r="H20">
        <v>68128</v>
      </c>
      <c r="I20">
        <v>0</v>
      </c>
      <c r="J20">
        <v>0</v>
      </c>
      <c r="K20">
        <v>0</v>
      </c>
      <c r="L20">
        <v>0</v>
      </c>
      <c r="M20">
        <v>1900</v>
      </c>
      <c r="N20">
        <v>0</v>
      </c>
      <c r="O20">
        <v>139883</v>
      </c>
      <c r="P20">
        <v>900423</v>
      </c>
    </row>
    <row r="21" spans="1:16" x14ac:dyDescent="0.3">
      <c r="B21" t="s">
        <v>246</v>
      </c>
      <c r="C21">
        <v>47933</v>
      </c>
      <c r="D21">
        <v>49754</v>
      </c>
      <c r="E21">
        <v>1028345</v>
      </c>
      <c r="F21">
        <v>559809</v>
      </c>
      <c r="G21">
        <v>146782</v>
      </c>
      <c r="H21">
        <v>188752</v>
      </c>
      <c r="I21">
        <v>120488</v>
      </c>
      <c r="J21">
        <v>119096</v>
      </c>
      <c r="K21">
        <v>13032</v>
      </c>
      <c r="L21">
        <v>17666</v>
      </c>
      <c r="M21">
        <v>21766</v>
      </c>
      <c r="N21">
        <v>13261</v>
      </c>
      <c r="O21">
        <v>1442510</v>
      </c>
      <c r="P21">
        <v>884174</v>
      </c>
    </row>
    <row r="22" spans="1:16" x14ac:dyDescent="0.3">
      <c r="B22" t="s">
        <v>247</v>
      </c>
      <c r="C22">
        <v>29691</v>
      </c>
      <c r="D22">
        <v>20707</v>
      </c>
      <c r="E22">
        <v>169349</v>
      </c>
      <c r="F22">
        <v>86295</v>
      </c>
      <c r="G22">
        <v>150153</v>
      </c>
      <c r="H22">
        <v>148171</v>
      </c>
      <c r="I22">
        <v>288684</v>
      </c>
      <c r="J22">
        <v>209105</v>
      </c>
      <c r="K22">
        <v>69744</v>
      </c>
      <c r="L22">
        <v>84074</v>
      </c>
      <c r="M22">
        <v>172846</v>
      </c>
      <c r="N22">
        <v>78794</v>
      </c>
      <c r="O22">
        <v>651182</v>
      </c>
      <c r="P22">
        <v>856431</v>
      </c>
    </row>
    <row r="23" spans="1:16" x14ac:dyDescent="0.3">
      <c r="B23" t="s">
        <v>522</v>
      </c>
      <c r="C23">
        <v>202932</v>
      </c>
      <c r="D23">
        <v>202932</v>
      </c>
      <c r="E23">
        <v>1701389</v>
      </c>
      <c r="F23">
        <v>1701389</v>
      </c>
      <c r="G23">
        <v>1015127</v>
      </c>
      <c r="H23">
        <v>1014913</v>
      </c>
      <c r="I23">
        <v>1015127</v>
      </c>
      <c r="J23">
        <v>1014913</v>
      </c>
      <c r="K23">
        <v>420167</v>
      </c>
      <c r="L23">
        <v>231139</v>
      </c>
      <c r="M23">
        <v>420167</v>
      </c>
      <c r="N23">
        <v>231139</v>
      </c>
      <c r="O23">
        <v>4585667</v>
      </c>
      <c r="P23">
        <v>4585667</v>
      </c>
    </row>
    <row r="25" spans="1:16" x14ac:dyDescent="0.3">
      <c r="A25" s="1">
        <v>4</v>
      </c>
      <c r="B25" t="s">
        <v>626</v>
      </c>
    </row>
    <row r="26" spans="1:16" x14ac:dyDescent="0.3">
      <c r="B26" t="s">
        <v>229</v>
      </c>
      <c r="C26" t="s">
        <v>230</v>
      </c>
      <c r="D26" t="s">
        <v>231</v>
      </c>
      <c r="E26" t="s">
        <v>232</v>
      </c>
      <c r="F26" t="s">
        <v>520</v>
      </c>
      <c r="G26" t="s">
        <v>234</v>
      </c>
      <c r="H26" t="s">
        <v>235</v>
      </c>
      <c r="I26" t="s">
        <v>236</v>
      </c>
      <c r="J26" t="s">
        <v>237</v>
      </c>
      <c r="K26" t="s">
        <v>238</v>
      </c>
      <c r="L26" t="s">
        <v>239</v>
      </c>
      <c r="M26" t="s">
        <v>240</v>
      </c>
      <c r="N26" t="s">
        <v>241</v>
      </c>
      <c r="O26" t="s">
        <v>521</v>
      </c>
      <c r="P26" t="s">
        <v>243</v>
      </c>
    </row>
    <row r="27" spans="1:16" x14ac:dyDescent="0.3">
      <c r="B27" t="s">
        <v>244</v>
      </c>
      <c r="C27">
        <v>100521</v>
      </c>
      <c r="D27">
        <v>114821</v>
      </c>
      <c r="E27">
        <v>446746</v>
      </c>
      <c r="F27">
        <v>172188</v>
      </c>
      <c r="G27">
        <v>746795</v>
      </c>
      <c r="H27">
        <v>492525</v>
      </c>
      <c r="I27">
        <v>639857</v>
      </c>
      <c r="J27">
        <v>614287</v>
      </c>
      <c r="K27">
        <v>348783</v>
      </c>
      <c r="L27">
        <v>125114</v>
      </c>
      <c r="M27">
        <v>226227</v>
      </c>
      <c r="N27">
        <v>139181</v>
      </c>
      <c r="O27">
        <v>2260484</v>
      </c>
      <c r="P27">
        <v>1906561</v>
      </c>
    </row>
    <row r="28" spans="1:16" x14ac:dyDescent="0.3">
      <c r="B28" t="s">
        <v>245</v>
      </c>
      <c r="C28">
        <v>28441</v>
      </c>
      <c r="D28">
        <v>12135</v>
      </c>
      <c r="E28">
        <v>40067</v>
      </c>
      <c r="F28">
        <v>861056</v>
      </c>
      <c r="G28">
        <v>4584</v>
      </c>
      <c r="H28">
        <v>69109</v>
      </c>
      <c r="I28">
        <v>0</v>
      </c>
      <c r="J28">
        <v>0</v>
      </c>
      <c r="K28">
        <v>0</v>
      </c>
      <c r="L28">
        <v>0</v>
      </c>
      <c r="M28">
        <v>941</v>
      </c>
      <c r="N28">
        <v>0</v>
      </c>
      <c r="O28">
        <v>142201</v>
      </c>
      <c r="P28">
        <v>874132</v>
      </c>
    </row>
    <row r="29" spans="1:16" x14ac:dyDescent="0.3">
      <c r="B29" t="s">
        <v>246</v>
      </c>
      <c r="C29">
        <v>44661</v>
      </c>
      <c r="D29">
        <v>49650</v>
      </c>
      <c r="E29">
        <v>1013602</v>
      </c>
      <c r="F29">
        <v>552116</v>
      </c>
      <c r="G29">
        <v>149648</v>
      </c>
      <c r="H29">
        <v>194625</v>
      </c>
      <c r="I29">
        <v>124735</v>
      </c>
      <c r="J29">
        <v>118165</v>
      </c>
      <c r="K29">
        <v>13198</v>
      </c>
      <c r="L29">
        <v>18885</v>
      </c>
      <c r="M29">
        <v>23842</v>
      </c>
      <c r="N29">
        <v>14154</v>
      </c>
      <c r="O29">
        <v>1434619</v>
      </c>
      <c r="P29">
        <v>882662</v>
      </c>
    </row>
    <row r="30" spans="1:16" x14ac:dyDescent="0.3">
      <c r="B30" t="s">
        <v>247</v>
      </c>
      <c r="C30">
        <v>30799</v>
      </c>
      <c r="D30">
        <v>27816</v>
      </c>
      <c r="E30">
        <v>165328</v>
      </c>
      <c r="F30">
        <v>80383</v>
      </c>
      <c r="G30">
        <v>153694</v>
      </c>
      <c r="H30">
        <v>150306</v>
      </c>
      <c r="I30">
        <v>290129</v>
      </c>
      <c r="J30">
        <v>174113</v>
      </c>
      <c r="K30">
        <v>65552</v>
      </c>
      <c r="L30">
        <v>86281</v>
      </c>
      <c r="M30">
        <v>176523</v>
      </c>
      <c r="N30">
        <v>76945</v>
      </c>
      <c r="O30">
        <v>651960</v>
      </c>
      <c r="P30">
        <v>825909</v>
      </c>
    </row>
    <row r="31" spans="1:16" x14ac:dyDescent="0.3">
      <c r="B31" t="s">
        <v>522</v>
      </c>
      <c r="C31">
        <v>204422</v>
      </c>
      <c r="D31">
        <v>204422</v>
      </c>
      <c r="E31">
        <v>1665743</v>
      </c>
      <c r="F31">
        <v>1665743</v>
      </c>
      <c r="G31">
        <v>1054721</v>
      </c>
      <c r="H31">
        <v>906565</v>
      </c>
      <c r="I31">
        <v>1054721</v>
      </c>
      <c r="J31">
        <v>906565</v>
      </c>
      <c r="K31">
        <v>427533</v>
      </c>
      <c r="L31">
        <v>230280</v>
      </c>
      <c r="M31">
        <v>427533</v>
      </c>
      <c r="N31">
        <v>230280</v>
      </c>
      <c r="O31">
        <v>4489264</v>
      </c>
      <c r="P31">
        <v>4489264</v>
      </c>
    </row>
    <row r="33" spans="1:16" x14ac:dyDescent="0.3">
      <c r="A33" s="1">
        <v>5</v>
      </c>
      <c r="B33" t="s">
        <v>624</v>
      </c>
    </row>
    <row r="34" spans="1:16" x14ac:dyDescent="0.3">
      <c r="B34" t="s">
        <v>229</v>
      </c>
      <c r="C34" t="s">
        <v>230</v>
      </c>
      <c r="D34" t="s">
        <v>231</v>
      </c>
      <c r="E34" t="s">
        <v>232</v>
      </c>
      <c r="F34" t="s">
        <v>520</v>
      </c>
      <c r="G34" t="s">
        <v>234</v>
      </c>
      <c r="H34" t="s">
        <v>235</v>
      </c>
      <c r="I34" t="s">
        <v>236</v>
      </c>
      <c r="J34" t="s">
        <v>237</v>
      </c>
      <c r="K34" t="s">
        <v>238</v>
      </c>
      <c r="L34" t="s">
        <v>239</v>
      </c>
      <c r="M34" t="s">
        <v>240</v>
      </c>
      <c r="N34" t="s">
        <v>241</v>
      </c>
      <c r="O34" t="s">
        <v>521</v>
      </c>
      <c r="P34" t="s">
        <v>243</v>
      </c>
    </row>
    <row r="35" spans="1:16" x14ac:dyDescent="0.3">
      <c r="B35" t="s">
        <v>244</v>
      </c>
      <c r="C35">
        <v>105542</v>
      </c>
      <c r="D35">
        <v>99708</v>
      </c>
      <c r="E35">
        <v>448806</v>
      </c>
      <c r="F35">
        <v>155493</v>
      </c>
      <c r="G35">
        <v>793068</v>
      </c>
      <c r="H35">
        <v>408926</v>
      </c>
      <c r="I35">
        <v>641906</v>
      </c>
      <c r="J35">
        <v>567445</v>
      </c>
      <c r="K35">
        <v>353186</v>
      </c>
      <c r="L35">
        <v>110414</v>
      </c>
      <c r="M35">
        <v>221448</v>
      </c>
      <c r="N35">
        <v>136449</v>
      </c>
      <c r="O35">
        <v>2219942</v>
      </c>
      <c r="P35">
        <v>1822449</v>
      </c>
    </row>
    <row r="36" spans="1:16" x14ac:dyDescent="0.3">
      <c r="B36" t="s">
        <v>245</v>
      </c>
      <c r="C36">
        <v>28570</v>
      </c>
      <c r="D36">
        <v>7069</v>
      </c>
      <c r="E36">
        <v>38011</v>
      </c>
      <c r="F36">
        <v>847432</v>
      </c>
      <c r="G36">
        <v>4584</v>
      </c>
      <c r="H36">
        <v>66334</v>
      </c>
      <c r="I36">
        <v>0</v>
      </c>
      <c r="J36">
        <v>0</v>
      </c>
      <c r="K36">
        <v>0</v>
      </c>
      <c r="L36">
        <v>0</v>
      </c>
      <c r="M36">
        <v>941</v>
      </c>
      <c r="N36">
        <v>0</v>
      </c>
      <c r="O36">
        <v>137499</v>
      </c>
      <c r="P36">
        <v>855442</v>
      </c>
    </row>
    <row r="37" spans="1:16" x14ac:dyDescent="0.3">
      <c r="B37" t="s">
        <v>246</v>
      </c>
      <c r="C37">
        <v>28856</v>
      </c>
      <c r="D37">
        <v>74326</v>
      </c>
      <c r="E37">
        <v>989455</v>
      </c>
      <c r="F37">
        <v>566473</v>
      </c>
      <c r="G37">
        <v>123808</v>
      </c>
      <c r="H37">
        <v>201607</v>
      </c>
      <c r="I37">
        <v>123562</v>
      </c>
      <c r="J37">
        <v>113640</v>
      </c>
      <c r="K37">
        <v>12515</v>
      </c>
      <c r="L37">
        <v>17566</v>
      </c>
      <c r="M37">
        <v>23753</v>
      </c>
      <c r="N37">
        <v>12849</v>
      </c>
      <c r="O37">
        <v>1373807</v>
      </c>
      <c r="P37">
        <v>914603</v>
      </c>
    </row>
    <row r="38" spans="1:16" x14ac:dyDescent="0.3">
      <c r="B38" t="s">
        <v>247</v>
      </c>
      <c r="C38">
        <v>40418</v>
      </c>
      <c r="D38">
        <v>22283</v>
      </c>
      <c r="E38">
        <v>164891</v>
      </c>
      <c r="F38">
        <v>71765</v>
      </c>
      <c r="G38">
        <v>155052</v>
      </c>
      <c r="H38">
        <v>152981</v>
      </c>
      <c r="I38">
        <v>311044</v>
      </c>
      <c r="J38">
        <v>148763</v>
      </c>
      <c r="K38">
        <v>62576</v>
      </c>
      <c r="L38">
        <v>91445</v>
      </c>
      <c r="M38">
        <v>182135</v>
      </c>
      <c r="N38">
        <v>70127</v>
      </c>
      <c r="O38">
        <v>667363</v>
      </c>
      <c r="P38">
        <v>806117</v>
      </c>
    </row>
    <row r="39" spans="1:16" x14ac:dyDescent="0.3">
      <c r="B39" t="s">
        <v>522</v>
      </c>
      <c r="C39">
        <v>203386</v>
      </c>
      <c r="D39">
        <v>203386</v>
      </c>
      <c r="E39">
        <v>1641163</v>
      </c>
      <c r="F39">
        <v>1641163</v>
      </c>
      <c r="G39">
        <v>1076512</v>
      </c>
      <c r="H39">
        <v>829848</v>
      </c>
      <c r="I39">
        <v>1076512</v>
      </c>
      <c r="J39">
        <v>829848</v>
      </c>
      <c r="K39">
        <v>428277</v>
      </c>
      <c r="L39">
        <v>219425</v>
      </c>
      <c r="M39">
        <v>428277</v>
      </c>
      <c r="N39">
        <v>219425</v>
      </c>
      <c r="O39">
        <v>4398611</v>
      </c>
      <c r="P39">
        <v>4398611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FF0000"/>
  </sheetPr>
  <dimension ref="A1:IV225"/>
  <sheetViews>
    <sheetView zoomScale="80" zoomScaleNormal="80" workbookViewId="0">
      <pane xSplit="6" ySplit="2" topLeftCell="HR3" activePane="bottomRight" state="frozen"/>
      <selection activeCell="B1" sqref="B1:F1"/>
      <selection pane="topRight" activeCell="B1" sqref="B1:F1"/>
      <selection pane="bottomLeft" activeCell="B1" sqref="B1:F1"/>
      <selection pane="bottomRight" activeCell="B3" sqref="B3:HQ6 HS3:HV6 HX3:IA6 IC3:IF6 IH3:IK6 IM3:IP6 IR3:IU6 B7:F7 R7:V7 AH7:AL7 AX7:BB7 BN7:BR7 CD7:CH7 CT7:CX7 DJ7:DN7 DZ7:ED7 EP7:ET7 FF7:FJ7 FV7:FZ7 GL7:GP7 HB7:HF7 HS12:HV15 HX12:IA15 IC12:IF15 IH12:IK15 IM12:IP15 IR12:IU15 HS21:HV25 HX21:IA25 IC21:IF25 IH21:IK25 IM21:IP25 IR21:IU25 HS29:HV33 HX29:IA33 IC29:IF33 IH29:IK33 IM29:IP33 IR29:IU33 HS38:HV42 HX38:IA42 IH38:IK41 IM38:IP40 HS46:HV49 HX46:IA49 IC46:IF49 IH46:IK49 IM46:IP49 IR46:IU49"/>
    </sheetView>
  </sheetViews>
  <sheetFormatPr defaultRowHeight="14.4" x14ac:dyDescent="0.3"/>
  <cols>
    <col min="1" max="1" width="17.44140625" customWidth="1"/>
    <col min="2" max="2" width="8.5546875" customWidth="1"/>
    <col min="3" max="3" width="8.109375" customWidth="1"/>
    <col min="4" max="4" width="7.44140625" customWidth="1"/>
    <col min="5" max="5" width="9.44140625" customWidth="1"/>
    <col min="6" max="6" width="9.6640625" customWidth="1"/>
    <col min="7" max="10" width="5.33203125" customWidth="1"/>
    <col min="11" max="11" width="8" customWidth="1"/>
    <col min="12" max="14" width="8.109375" customWidth="1"/>
    <col min="15" max="15" width="6.6640625" customWidth="1"/>
    <col min="16" max="16" width="6.5546875" customWidth="1"/>
    <col min="17" max="17" width="6.6640625" customWidth="1"/>
    <col min="18" max="18" width="11.109375" bestFit="1" customWidth="1"/>
    <col min="49" max="52" width="9.109375" customWidth="1"/>
    <col min="53" max="53" width="9" customWidth="1"/>
    <col min="54" max="61" width="9.109375" customWidth="1"/>
    <col min="62" max="62" width="10.33203125" customWidth="1"/>
    <col min="63" max="65" width="9.109375" customWidth="1"/>
    <col min="82" max="82" width="7.5546875" bestFit="1" customWidth="1"/>
    <col min="131" max="131" width="9.109375" customWidth="1"/>
    <col min="194" max="194" width="10.109375" customWidth="1"/>
    <col min="195" max="195" width="10.5546875" customWidth="1"/>
    <col min="223" max="223" width="6.5546875" customWidth="1"/>
    <col min="224" max="224" width="7.33203125" customWidth="1"/>
    <col min="225" max="225" width="6.6640625" customWidth="1"/>
    <col min="226" max="226" width="10.5546875" customWidth="1"/>
    <col min="228" max="228" width="9.88671875" customWidth="1"/>
    <col min="231" max="231" width="3.5546875" customWidth="1"/>
    <col min="236" max="236" width="3.109375" customWidth="1"/>
    <col min="241" max="241" width="4" customWidth="1"/>
    <col min="246" max="246" width="3.6640625" customWidth="1"/>
    <col min="251" max="251" width="4.109375" customWidth="1"/>
    <col min="256" max="256" width="4.109375" customWidth="1"/>
  </cols>
  <sheetData>
    <row r="1" spans="1:256" s="1" customFormat="1" ht="15.6" x14ac:dyDescent="0.3">
      <c r="B1" s="87" t="s">
        <v>230</v>
      </c>
      <c r="C1" s="87"/>
      <c r="D1" s="87"/>
      <c r="E1" s="87"/>
      <c r="F1" s="87"/>
      <c r="K1" s="87" t="s">
        <v>248</v>
      </c>
      <c r="L1" s="87"/>
      <c r="M1" s="87"/>
      <c r="N1" s="87"/>
      <c r="R1" s="87" t="s">
        <v>231</v>
      </c>
      <c r="S1" s="87"/>
      <c r="T1" s="87"/>
      <c r="U1" s="87"/>
      <c r="V1" s="87"/>
      <c r="AA1" s="87" t="s">
        <v>249</v>
      </c>
      <c r="AB1" s="87"/>
      <c r="AC1" s="87"/>
      <c r="AD1" s="87"/>
      <c r="AH1" s="87" t="s">
        <v>232</v>
      </c>
      <c r="AI1" s="87"/>
      <c r="AJ1" s="87"/>
      <c r="AK1" s="87"/>
      <c r="AL1" s="87"/>
      <c r="AQ1" s="87" t="s">
        <v>250</v>
      </c>
      <c r="AR1" s="87"/>
      <c r="AS1" s="87"/>
      <c r="AT1" s="87"/>
      <c r="AX1" s="87" t="s">
        <v>233</v>
      </c>
      <c r="AY1" s="87"/>
      <c r="AZ1" s="87"/>
      <c r="BA1" s="87"/>
      <c r="BB1" s="87"/>
      <c r="BG1" s="87" t="s">
        <v>251</v>
      </c>
      <c r="BH1" s="87"/>
      <c r="BI1" s="87"/>
      <c r="BJ1" s="87"/>
      <c r="BN1" s="87" t="s">
        <v>234</v>
      </c>
      <c r="BO1" s="87"/>
      <c r="BP1" s="87"/>
      <c r="BQ1" s="87"/>
      <c r="BR1" s="87"/>
      <c r="BW1" s="87" t="s">
        <v>252</v>
      </c>
      <c r="BX1" s="87"/>
      <c r="BY1" s="87"/>
      <c r="BZ1" s="87"/>
      <c r="CD1" s="87" t="s">
        <v>235</v>
      </c>
      <c r="CE1" s="87"/>
      <c r="CF1" s="87"/>
      <c r="CG1" s="87"/>
      <c r="CH1" s="87"/>
      <c r="CM1" s="87" t="s">
        <v>253</v>
      </c>
      <c r="CN1" s="87"/>
      <c r="CO1" s="87"/>
      <c r="CP1" s="87"/>
      <c r="CQ1" s="4"/>
      <c r="CR1" s="4"/>
      <c r="CS1" s="4"/>
      <c r="CT1" s="87" t="s">
        <v>236</v>
      </c>
      <c r="CU1" s="87"/>
      <c r="CV1" s="87"/>
      <c r="CW1" s="87"/>
      <c r="CX1" s="87"/>
      <c r="DC1" s="87" t="s">
        <v>254</v>
      </c>
      <c r="DD1" s="87"/>
      <c r="DE1" s="87"/>
      <c r="DF1" s="87"/>
      <c r="DJ1" s="87" t="s">
        <v>237</v>
      </c>
      <c r="DK1" s="87"/>
      <c r="DL1" s="87"/>
      <c r="DM1" s="87"/>
      <c r="DN1" s="87"/>
      <c r="DS1" s="87" t="s">
        <v>255</v>
      </c>
      <c r="DT1" s="87"/>
      <c r="DU1" s="87"/>
      <c r="DV1" s="87"/>
      <c r="DZ1" s="87" t="s">
        <v>238</v>
      </c>
      <c r="EA1" s="87"/>
      <c r="EB1" s="87"/>
      <c r="EC1" s="87"/>
      <c r="ED1" s="87"/>
      <c r="EI1" s="87" t="s">
        <v>256</v>
      </c>
      <c r="EJ1" s="87"/>
      <c r="EK1" s="87"/>
      <c r="EL1" s="87"/>
      <c r="EP1" s="87" t="s">
        <v>239</v>
      </c>
      <c r="EQ1" s="87"/>
      <c r="ER1" s="87"/>
      <c r="ES1" s="87"/>
      <c r="ET1" s="87"/>
      <c r="EY1" s="87" t="s">
        <v>257</v>
      </c>
      <c r="EZ1" s="87"/>
      <c r="FA1" s="87"/>
      <c r="FB1" s="87"/>
      <c r="FF1" s="87" t="s">
        <v>240</v>
      </c>
      <c r="FG1" s="87"/>
      <c r="FH1" s="87"/>
      <c r="FI1" s="87"/>
      <c r="FJ1" s="87"/>
      <c r="FO1" s="87" t="s">
        <v>258</v>
      </c>
      <c r="FP1" s="87"/>
      <c r="FQ1" s="87"/>
      <c r="FR1" s="87"/>
      <c r="FV1" s="87" t="s">
        <v>241</v>
      </c>
      <c r="FW1" s="87"/>
      <c r="FX1" s="87"/>
      <c r="FY1" s="87"/>
      <c r="FZ1" s="87"/>
      <c r="GE1" s="87" t="s">
        <v>259</v>
      </c>
      <c r="GF1" s="87"/>
      <c r="GG1" s="87"/>
      <c r="GH1" s="87"/>
      <c r="GL1" s="87" t="s">
        <v>242</v>
      </c>
      <c r="GM1" s="87"/>
      <c r="GN1" s="87"/>
      <c r="GO1" s="87"/>
      <c r="GP1" s="87"/>
      <c r="GU1" s="87" t="s">
        <v>260</v>
      </c>
      <c r="GV1" s="87"/>
      <c r="GW1" s="87"/>
      <c r="GX1" s="87"/>
      <c r="HB1" s="87" t="s">
        <v>243</v>
      </c>
      <c r="HC1" s="87"/>
      <c r="HD1" s="87"/>
      <c r="HE1" s="87"/>
      <c r="HF1" s="87"/>
      <c r="HK1" s="87" t="s">
        <v>261</v>
      </c>
      <c r="HL1" s="87"/>
      <c r="HM1" s="87"/>
      <c r="HN1" s="87"/>
      <c r="HS1" s="87" t="s">
        <v>262</v>
      </c>
      <c r="HT1" s="87"/>
      <c r="HU1" s="87"/>
      <c r="HV1" s="87"/>
      <c r="HW1" s="87"/>
      <c r="HX1" s="87" t="s">
        <v>263</v>
      </c>
      <c r="HY1" s="87"/>
      <c r="HZ1" s="87"/>
      <c r="IA1" s="87"/>
      <c r="IB1" s="87"/>
      <c r="IC1" s="87" t="s">
        <v>264</v>
      </c>
      <c r="ID1" s="87"/>
      <c r="IE1" s="87"/>
      <c r="IF1" s="87"/>
      <c r="IG1" s="87"/>
      <c r="IH1" s="87" t="s">
        <v>265</v>
      </c>
      <c r="II1" s="87"/>
      <c r="IJ1" s="87"/>
      <c r="IK1" s="87"/>
      <c r="IL1" s="87"/>
      <c r="IM1" s="87" t="s">
        <v>266</v>
      </c>
      <c r="IN1" s="87"/>
      <c r="IO1" s="87"/>
      <c r="IP1" s="87"/>
      <c r="IQ1" s="87"/>
      <c r="IR1" s="87" t="s">
        <v>267</v>
      </c>
      <c r="IS1" s="87"/>
      <c r="IT1" s="87"/>
      <c r="IU1" s="87"/>
      <c r="IV1" s="87"/>
    </row>
    <row r="2" spans="1:256" s="2" customFormat="1" x14ac:dyDescent="0.3">
      <c r="A2" s="2" t="s">
        <v>229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1</v>
      </c>
      <c r="H2" s="2" t="s">
        <v>2</v>
      </c>
      <c r="I2" s="2" t="s">
        <v>3</v>
      </c>
      <c r="J2" s="2" t="s">
        <v>149</v>
      </c>
      <c r="K2" s="2" t="s">
        <v>4</v>
      </c>
      <c r="L2" s="2" t="s">
        <v>5</v>
      </c>
      <c r="M2" s="2" t="s">
        <v>6</v>
      </c>
      <c r="N2" s="2" t="s">
        <v>151</v>
      </c>
      <c r="O2" s="2" t="s">
        <v>1</v>
      </c>
      <c r="P2" s="2" t="s">
        <v>2</v>
      </c>
      <c r="Q2" s="2" t="s">
        <v>3</v>
      </c>
      <c r="R2" s="2" t="s">
        <v>1</v>
      </c>
      <c r="S2" s="2" t="s">
        <v>2</v>
      </c>
      <c r="T2" s="2" t="s">
        <v>3</v>
      </c>
      <c r="U2" s="2" t="s">
        <v>149</v>
      </c>
      <c r="V2" s="2" t="s">
        <v>150</v>
      </c>
      <c r="W2" s="2" t="s">
        <v>1</v>
      </c>
      <c r="X2" s="2" t="s">
        <v>2</v>
      </c>
      <c r="Y2" s="2" t="s">
        <v>3</v>
      </c>
      <c r="Z2" s="2" t="s">
        <v>149</v>
      </c>
      <c r="AA2" s="2" t="s">
        <v>154</v>
      </c>
      <c r="AB2" s="2" t="s">
        <v>155</v>
      </c>
      <c r="AC2" s="2" t="s">
        <v>156</v>
      </c>
      <c r="AD2" s="2" t="s">
        <v>157</v>
      </c>
      <c r="AE2" s="2" t="s">
        <v>1</v>
      </c>
      <c r="AF2" s="2" t="s">
        <v>2</v>
      </c>
      <c r="AG2" s="2" t="s">
        <v>3</v>
      </c>
      <c r="AH2" s="2" t="s">
        <v>1</v>
      </c>
      <c r="AI2" s="2" t="s">
        <v>2</v>
      </c>
      <c r="AJ2" s="2" t="s">
        <v>3</v>
      </c>
      <c r="AK2" s="2" t="s">
        <v>149</v>
      </c>
      <c r="AL2" s="2" t="s">
        <v>150</v>
      </c>
      <c r="AM2" s="2" t="s">
        <v>1</v>
      </c>
      <c r="AN2" s="2" t="s">
        <v>2</v>
      </c>
      <c r="AO2" s="2" t="s">
        <v>3</v>
      </c>
      <c r="AP2" s="2" t="s">
        <v>149</v>
      </c>
      <c r="AQ2" s="2" t="s">
        <v>268</v>
      </c>
      <c r="AR2" s="2" t="s">
        <v>269</v>
      </c>
      <c r="AS2" s="2" t="s">
        <v>270</v>
      </c>
      <c r="AT2" s="2" t="s">
        <v>271</v>
      </c>
      <c r="AU2" s="2" t="s">
        <v>1</v>
      </c>
      <c r="AV2" s="2" t="s">
        <v>2</v>
      </c>
      <c r="AW2" s="2" t="s">
        <v>3</v>
      </c>
      <c r="AX2" s="2" t="s">
        <v>1</v>
      </c>
      <c r="AY2" s="2" t="s">
        <v>2</v>
      </c>
      <c r="AZ2" s="2" t="s">
        <v>3</v>
      </c>
      <c r="BA2" s="2" t="s">
        <v>149</v>
      </c>
      <c r="BB2" s="2" t="s">
        <v>150</v>
      </c>
      <c r="BC2" s="2" t="s">
        <v>1</v>
      </c>
      <c r="BD2" s="2" t="s">
        <v>2</v>
      </c>
      <c r="BE2" s="2" t="s">
        <v>3</v>
      </c>
      <c r="BF2" s="2" t="s">
        <v>149</v>
      </c>
      <c r="BG2" s="2" t="s">
        <v>154</v>
      </c>
      <c r="BH2" s="2" t="s">
        <v>155</v>
      </c>
      <c r="BI2" s="2" t="s">
        <v>156</v>
      </c>
      <c r="BJ2" s="2" t="s">
        <v>157</v>
      </c>
      <c r="BK2" s="2" t="s">
        <v>1</v>
      </c>
      <c r="BL2" s="2" t="s">
        <v>2</v>
      </c>
      <c r="BM2" s="2" t="s">
        <v>3</v>
      </c>
      <c r="BN2" s="2" t="s">
        <v>1</v>
      </c>
      <c r="BO2" s="2" t="s">
        <v>2</v>
      </c>
      <c r="BP2" s="2" t="s">
        <v>3</v>
      </c>
      <c r="BQ2" s="2" t="s">
        <v>149</v>
      </c>
      <c r="BR2" s="2" t="s">
        <v>150</v>
      </c>
      <c r="BS2" s="2" t="s">
        <v>1</v>
      </c>
      <c r="BT2" s="2" t="s">
        <v>2</v>
      </c>
      <c r="BU2" s="2" t="s">
        <v>3</v>
      </c>
      <c r="BV2" s="2" t="s">
        <v>149</v>
      </c>
      <c r="BW2" s="2" t="s">
        <v>220</v>
      </c>
      <c r="BX2" s="2" t="s">
        <v>221</v>
      </c>
      <c r="BY2" s="2" t="s">
        <v>222</v>
      </c>
      <c r="BZ2" s="2" t="s">
        <v>223</v>
      </c>
      <c r="CA2" s="2" t="s">
        <v>1</v>
      </c>
      <c r="CB2" s="2" t="s">
        <v>2</v>
      </c>
      <c r="CC2" s="2" t="s">
        <v>3</v>
      </c>
      <c r="CD2" s="2" t="s">
        <v>1</v>
      </c>
      <c r="CE2" s="2" t="s">
        <v>2</v>
      </c>
      <c r="CF2" s="2" t="s">
        <v>3</v>
      </c>
      <c r="CG2" s="2" t="s">
        <v>149</v>
      </c>
      <c r="CH2" s="2" t="s">
        <v>150</v>
      </c>
      <c r="CI2" s="2" t="s">
        <v>1</v>
      </c>
      <c r="CJ2" s="2" t="s">
        <v>2</v>
      </c>
      <c r="CK2" s="2" t="s">
        <v>3</v>
      </c>
      <c r="CL2" s="2" t="s">
        <v>149</v>
      </c>
      <c r="CM2" s="2" t="s">
        <v>220</v>
      </c>
      <c r="CN2" s="2" t="s">
        <v>221</v>
      </c>
      <c r="CO2" s="2" t="s">
        <v>222</v>
      </c>
      <c r="CP2" s="2" t="s">
        <v>223</v>
      </c>
      <c r="CQ2" s="2" t="s">
        <v>1</v>
      </c>
      <c r="CR2" s="2" t="s">
        <v>2</v>
      </c>
      <c r="CS2" s="2" t="s">
        <v>3</v>
      </c>
      <c r="CT2" s="2" t="s">
        <v>1</v>
      </c>
      <c r="CU2" s="2" t="s">
        <v>2</v>
      </c>
      <c r="CV2" s="2" t="s">
        <v>3</v>
      </c>
      <c r="CW2" s="2" t="s">
        <v>149</v>
      </c>
      <c r="CX2" s="2" t="s">
        <v>150</v>
      </c>
      <c r="CY2" s="2" t="s">
        <v>1</v>
      </c>
      <c r="CZ2" s="2" t="s">
        <v>2</v>
      </c>
      <c r="DA2" s="2" t="s">
        <v>3</v>
      </c>
      <c r="DB2" s="2" t="s">
        <v>149</v>
      </c>
      <c r="DC2" s="2" t="s">
        <v>4</v>
      </c>
      <c r="DD2" s="2" t="s">
        <v>5</v>
      </c>
      <c r="DE2" s="2" t="s">
        <v>6</v>
      </c>
      <c r="DF2" s="2" t="s">
        <v>151</v>
      </c>
      <c r="DG2" s="2" t="s">
        <v>1</v>
      </c>
      <c r="DH2" s="2" t="s">
        <v>2</v>
      </c>
      <c r="DI2" s="2" t="s">
        <v>3</v>
      </c>
      <c r="DJ2" s="2" t="s">
        <v>1</v>
      </c>
      <c r="DK2" s="2" t="s">
        <v>2</v>
      </c>
      <c r="DL2" s="2" t="s">
        <v>3</v>
      </c>
      <c r="DM2" s="2" t="s">
        <v>149</v>
      </c>
      <c r="DN2" s="2" t="s">
        <v>150</v>
      </c>
      <c r="DO2" s="2" t="s">
        <v>1</v>
      </c>
      <c r="DP2" s="2" t="s">
        <v>2</v>
      </c>
      <c r="DQ2" s="2" t="s">
        <v>3</v>
      </c>
      <c r="DR2" s="2" t="s">
        <v>149</v>
      </c>
      <c r="DS2" s="2" t="s">
        <v>4</v>
      </c>
      <c r="DT2" s="2" t="s">
        <v>5</v>
      </c>
      <c r="DU2" s="2" t="s">
        <v>6</v>
      </c>
      <c r="DV2" s="2" t="s">
        <v>151</v>
      </c>
      <c r="DW2" s="2" t="s">
        <v>1</v>
      </c>
      <c r="DX2" s="2" t="s">
        <v>2</v>
      </c>
      <c r="DY2" s="2" t="s">
        <v>3</v>
      </c>
      <c r="DZ2" s="2" t="s">
        <v>1</v>
      </c>
      <c r="EA2" s="2" t="s">
        <v>2</v>
      </c>
      <c r="EB2" s="2" t="s">
        <v>3</v>
      </c>
      <c r="EC2" s="2" t="s">
        <v>149</v>
      </c>
      <c r="ED2" s="2" t="s">
        <v>150</v>
      </c>
      <c r="EE2" s="2" t="s">
        <v>1</v>
      </c>
      <c r="EF2" s="2" t="s">
        <v>2</v>
      </c>
      <c r="EG2" s="2" t="s">
        <v>3</v>
      </c>
      <c r="EH2" s="2" t="s">
        <v>149</v>
      </c>
      <c r="EI2" s="2" t="s">
        <v>154</v>
      </c>
      <c r="EJ2" s="2" t="s">
        <v>155</v>
      </c>
      <c r="EK2" s="2" t="s">
        <v>156</v>
      </c>
      <c r="EL2" s="2" t="s">
        <v>157</v>
      </c>
      <c r="EM2" s="2" t="s">
        <v>1</v>
      </c>
      <c r="EN2" s="2" t="s">
        <v>2</v>
      </c>
      <c r="EO2" s="2" t="s">
        <v>3</v>
      </c>
      <c r="EP2" s="2" t="s">
        <v>1</v>
      </c>
      <c r="EQ2" s="2" t="s">
        <v>2</v>
      </c>
      <c r="ER2" s="2" t="s">
        <v>3</v>
      </c>
      <c r="ES2" s="2" t="s">
        <v>149</v>
      </c>
      <c r="ET2" s="2" t="s">
        <v>150</v>
      </c>
      <c r="EU2" s="2" t="s">
        <v>1</v>
      </c>
      <c r="EV2" s="2" t="s">
        <v>2</v>
      </c>
      <c r="EW2" s="2" t="s">
        <v>3</v>
      </c>
      <c r="EX2" s="2" t="s">
        <v>149</v>
      </c>
      <c r="EY2" s="2" t="s">
        <v>154</v>
      </c>
      <c r="EZ2" s="2" t="s">
        <v>155</v>
      </c>
      <c r="FA2" s="2" t="s">
        <v>156</v>
      </c>
      <c r="FB2" s="2" t="s">
        <v>157</v>
      </c>
      <c r="FC2" s="2" t="s">
        <v>1</v>
      </c>
      <c r="FD2" s="2" t="s">
        <v>2</v>
      </c>
      <c r="FE2" s="2" t="s">
        <v>3</v>
      </c>
      <c r="FF2" s="2" t="s">
        <v>1</v>
      </c>
      <c r="FG2" s="2" t="s">
        <v>2</v>
      </c>
      <c r="FH2" s="2" t="s">
        <v>3</v>
      </c>
      <c r="FI2" s="2" t="s">
        <v>149</v>
      </c>
      <c r="FJ2" s="2" t="s">
        <v>150</v>
      </c>
      <c r="FK2" s="2" t="s">
        <v>1</v>
      </c>
      <c r="FL2" s="2" t="s">
        <v>2</v>
      </c>
      <c r="FM2" s="2" t="s">
        <v>3</v>
      </c>
      <c r="FN2" s="2" t="s">
        <v>149</v>
      </c>
      <c r="FO2" s="2" t="s">
        <v>154</v>
      </c>
      <c r="FP2" s="2" t="s">
        <v>155</v>
      </c>
      <c r="FQ2" s="2" t="s">
        <v>156</v>
      </c>
      <c r="FR2" s="2" t="s">
        <v>157</v>
      </c>
      <c r="FS2" s="2" t="s">
        <v>1</v>
      </c>
      <c r="FT2" s="2" t="s">
        <v>2</v>
      </c>
      <c r="FU2" s="2" t="s">
        <v>3</v>
      </c>
      <c r="FV2" s="2" t="s">
        <v>1</v>
      </c>
      <c r="FW2" s="2" t="s">
        <v>2</v>
      </c>
      <c r="FX2" s="2" t="s">
        <v>3</v>
      </c>
      <c r="FY2" s="2" t="s">
        <v>149</v>
      </c>
      <c r="FZ2" s="2" t="s">
        <v>150</v>
      </c>
      <c r="GA2" s="2" t="s">
        <v>1</v>
      </c>
      <c r="GB2" s="2" t="s">
        <v>2</v>
      </c>
      <c r="GC2" s="2" t="s">
        <v>3</v>
      </c>
      <c r="GD2" s="2" t="s">
        <v>149</v>
      </c>
      <c r="GE2" s="2" t="s">
        <v>154</v>
      </c>
      <c r="GF2" s="2" t="s">
        <v>155</v>
      </c>
      <c r="GG2" s="2" t="s">
        <v>156</v>
      </c>
      <c r="GH2" s="2" t="s">
        <v>157</v>
      </c>
      <c r="GI2" s="2" t="s">
        <v>1</v>
      </c>
      <c r="GJ2" s="2" t="s">
        <v>2</v>
      </c>
      <c r="GK2" s="2" t="s">
        <v>3</v>
      </c>
      <c r="GL2" s="2" t="s">
        <v>1</v>
      </c>
      <c r="GM2" s="2" t="s">
        <v>2</v>
      </c>
      <c r="GN2" s="2" t="s">
        <v>3</v>
      </c>
      <c r="GO2" s="2" t="s">
        <v>149</v>
      </c>
      <c r="GP2" s="2" t="s">
        <v>150</v>
      </c>
      <c r="GQ2" s="2" t="s">
        <v>1</v>
      </c>
      <c r="GR2" s="2" t="s">
        <v>2</v>
      </c>
      <c r="GS2" s="2" t="s">
        <v>3</v>
      </c>
      <c r="GT2" s="2" t="s">
        <v>149</v>
      </c>
      <c r="GU2" s="2" t="s">
        <v>154</v>
      </c>
      <c r="GV2" s="2" t="s">
        <v>155</v>
      </c>
      <c r="GW2" s="2" t="s">
        <v>156</v>
      </c>
      <c r="GX2" s="2" t="s">
        <v>157</v>
      </c>
      <c r="GY2" s="2" t="s">
        <v>1</v>
      </c>
      <c r="GZ2" s="2" t="s">
        <v>2</v>
      </c>
      <c r="HA2" s="2" t="s">
        <v>3</v>
      </c>
      <c r="HB2" s="2" t="s">
        <v>1</v>
      </c>
      <c r="HC2" s="2" t="s">
        <v>2</v>
      </c>
      <c r="HD2" s="2" t="s">
        <v>3</v>
      </c>
      <c r="HE2" s="2" t="s">
        <v>149</v>
      </c>
      <c r="HF2" s="2" t="s">
        <v>150</v>
      </c>
      <c r="HG2" s="2" t="s">
        <v>1</v>
      </c>
      <c r="HH2" s="2" t="s">
        <v>2</v>
      </c>
      <c r="HI2" s="2" t="s">
        <v>3</v>
      </c>
      <c r="HJ2" s="2" t="s">
        <v>149</v>
      </c>
      <c r="HK2" s="2" t="s">
        <v>154</v>
      </c>
      <c r="HL2" s="2" t="s">
        <v>155</v>
      </c>
      <c r="HM2" s="2" t="s">
        <v>156</v>
      </c>
      <c r="HN2" s="2" t="s">
        <v>157</v>
      </c>
      <c r="HO2" s="2" t="s">
        <v>1</v>
      </c>
      <c r="HP2" s="2" t="s">
        <v>2</v>
      </c>
      <c r="HQ2" s="2" t="s">
        <v>3</v>
      </c>
      <c r="HS2" s="2" t="s">
        <v>1</v>
      </c>
      <c r="HT2" s="2" t="s">
        <v>2</v>
      </c>
      <c r="HU2" s="2" t="s">
        <v>3</v>
      </c>
      <c r="HV2" s="2" t="s">
        <v>149</v>
      </c>
      <c r="HX2" s="2" t="s">
        <v>1</v>
      </c>
      <c r="HY2" s="2" t="s">
        <v>2</v>
      </c>
      <c r="HZ2" s="2" t="s">
        <v>3</v>
      </c>
      <c r="IA2" s="2" t="s">
        <v>149</v>
      </c>
      <c r="IC2" s="2" t="s">
        <v>1</v>
      </c>
      <c r="ID2" s="2" t="s">
        <v>2</v>
      </c>
      <c r="IE2" s="2" t="s">
        <v>3</v>
      </c>
      <c r="IF2" s="2" t="s">
        <v>149</v>
      </c>
      <c r="IH2" s="2" t="s">
        <v>1</v>
      </c>
      <c r="II2" s="2" t="s">
        <v>2</v>
      </c>
      <c r="IJ2" s="2" t="s">
        <v>3</v>
      </c>
      <c r="IK2" s="2" t="s">
        <v>149</v>
      </c>
      <c r="IM2" s="2" t="s">
        <v>1</v>
      </c>
      <c r="IN2" s="2" t="s">
        <v>2</v>
      </c>
      <c r="IO2" s="2" t="s">
        <v>3</v>
      </c>
      <c r="IP2" s="2" t="s">
        <v>149</v>
      </c>
      <c r="IR2" s="2" t="s">
        <v>1</v>
      </c>
      <c r="IS2" s="2" t="s">
        <v>2</v>
      </c>
      <c r="IT2" s="2" t="s">
        <v>3</v>
      </c>
      <c r="IU2" s="2" t="s">
        <v>149</v>
      </c>
    </row>
    <row r="3" spans="1:256" x14ac:dyDescent="0.3">
      <c r="A3" t="s">
        <v>244</v>
      </c>
      <c r="B3" s="148">
        <f>'FII DII OI Data'!C3</f>
        <v>123171</v>
      </c>
      <c r="C3" s="148">
        <f>'FII DII OI Data'!C11</f>
        <v>105107</v>
      </c>
      <c r="D3" s="148">
        <f>'FII DII OI Data'!C19</f>
        <v>98867</v>
      </c>
      <c r="E3" s="148">
        <f>'FII DII OI Data'!C27</f>
        <v>100521</v>
      </c>
      <c r="F3" s="148">
        <f>'FII DII OI Data'!C35</f>
        <v>105542</v>
      </c>
      <c r="G3" s="137" t="str">
        <f t="shared" ref="G3:J6" si="0">IF(B3&gt;=C3,"Y","N")</f>
        <v>Y</v>
      </c>
      <c r="H3" s="137" t="str">
        <f t="shared" si="0"/>
        <v>Y</v>
      </c>
      <c r="I3" s="137" t="str">
        <f t="shared" si="0"/>
        <v>N</v>
      </c>
      <c r="J3" s="137" t="str">
        <f t="shared" si="0"/>
        <v>N</v>
      </c>
      <c r="K3" s="139">
        <f t="shared" ref="K3:N6" si="1">(B3-C3)/C3*100</f>
        <v>17.186295869923029</v>
      </c>
      <c r="L3" s="139">
        <f t="shared" si="1"/>
        <v>6.3115094015192126</v>
      </c>
      <c r="M3" s="139">
        <f t="shared" si="1"/>
        <v>-1.6454273236438155</v>
      </c>
      <c r="N3" s="139">
        <f t="shared" si="1"/>
        <v>-4.7573477857156394</v>
      </c>
      <c r="O3" s="137" t="str">
        <f t="shared" ref="O3:Q6" si="2">IF(K3&gt;=L3,"Y","N")</f>
        <v>Y</v>
      </c>
      <c r="P3" s="137" t="str">
        <f t="shared" si="2"/>
        <v>Y</v>
      </c>
      <c r="Q3" s="137" t="str">
        <f t="shared" si="2"/>
        <v>Y</v>
      </c>
      <c r="R3" s="148">
        <f>'FII DII OI Data'!D3</f>
        <v>118749</v>
      </c>
      <c r="S3" s="148">
        <f>'FII DII OI Data'!D11</f>
        <v>114320</v>
      </c>
      <c r="T3" s="148">
        <f>'FII DII OI Data'!D19</f>
        <v>120578</v>
      </c>
      <c r="U3" s="148">
        <f>'FII DII OI Data'!D27</f>
        <v>114821</v>
      </c>
      <c r="V3" s="148">
        <f>'FII DII OI Data'!D35</f>
        <v>99708</v>
      </c>
      <c r="W3" s="137" t="str">
        <f t="shared" ref="W3:Z6" si="3">IF(R3&gt;=S3,"Y","N")</f>
        <v>Y</v>
      </c>
      <c r="X3" s="137" t="str">
        <f t="shared" si="3"/>
        <v>N</v>
      </c>
      <c r="Y3" s="137" t="str">
        <f t="shared" si="3"/>
        <v>Y</v>
      </c>
      <c r="Z3" s="137" t="str">
        <f t="shared" si="3"/>
        <v>Y</v>
      </c>
      <c r="AA3" s="139">
        <f t="shared" ref="AA3:AD6" si="4">(R3-S3)/S3*100</f>
        <v>3.8742127361791461</v>
      </c>
      <c r="AB3" s="139">
        <f t="shared" si="4"/>
        <v>-5.1900014928096336</v>
      </c>
      <c r="AC3" s="139">
        <f t="shared" si="4"/>
        <v>5.0138911871521756</v>
      </c>
      <c r="AD3" s="139">
        <f t="shared" si="4"/>
        <v>15.157259196854817</v>
      </c>
      <c r="AE3" s="137" t="str">
        <f t="shared" ref="AE3:AG6" si="5">IF(AA3&gt;=AB3,"Y","N")</f>
        <v>Y</v>
      </c>
      <c r="AF3" s="137" t="str">
        <f t="shared" si="5"/>
        <v>N</v>
      </c>
      <c r="AG3" s="137" t="str">
        <f t="shared" si="5"/>
        <v>N</v>
      </c>
      <c r="AH3" s="137">
        <f>'FII DII OI Data'!E3</f>
        <v>474682</v>
      </c>
      <c r="AI3" s="137">
        <f>'FII DII OI Data'!E11</f>
        <v>457887</v>
      </c>
      <c r="AJ3" s="137">
        <f>'FII DII OI Data'!E19</f>
        <v>462965</v>
      </c>
      <c r="AK3" s="137">
        <f>'FII DII OI Data'!E27</f>
        <v>446746</v>
      </c>
      <c r="AL3" s="137">
        <f>'FII DII OI Data'!E35</f>
        <v>448806</v>
      </c>
      <c r="AM3" s="137" t="str">
        <f t="shared" ref="AM3:AP6" si="6">IF(AH3&gt;=AI3,"Y","N")</f>
        <v>Y</v>
      </c>
      <c r="AN3" s="137" t="str">
        <f t="shared" si="6"/>
        <v>N</v>
      </c>
      <c r="AO3" s="137" t="str">
        <f t="shared" si="6"/>
        <v>Y</v>
      </c>
      <c r="AP3" s="137" t="str">
        <f t="shared" si="6"/>
        <v>N</v>
      </c>
      <c r="AQ3" s="139">
        <f t="shared" ref="AQ3:AT6" si="7">(AH3-AI3)/AI3*100</f>
        <v>3.6679355386809407</v>
      </c>
      <c r="AR3" s="139">
        <f t="shared" si="7"/>
        <v>-1.0968431738900351</v>
      </c>
      <c r="AS3" s="139">
        <f t="shared" si="7"/>
        <v>3.6304745873494109</v>
      </c>
      <c r="AT3" s="139">
        <f t="shared" si="7"/>
        <v>-0.4589956462257635</v>
      </c>
      <c r="AU3" s="137" t="str">
        <f t="shared" ref="AU3:AW6" si="8">IF(AQ3&gt;=AR3,"Y","N")</f>
        <v>Y</v>
      </c>
      <c r="AV3" s="137" t="str">
        <f t="shared" si="8"/>
        <v>N</v>
      </c>
      <c r="AW3" s="137" t="str">
        <f t="shared" si="8"/>
        <v>Y</v>
      </c>
      <c r="AX3" s="137">
        <f>'FII DII OI Data'!F3</f>
        <v>204841</v>
      </c>
      <c r="AY3" s="137">
        <f>'FII DII OI Data'!F11</f>
        <v>185117</v>
      </c>
      <c r="AZ3" s="137">
        <f>'FII DII OI Data'!F19</f>
        <v>168655</v>
      </c>
      <c r="BA3" s="137">
        <f>'FII DII OI Data'!F27</f>
        <v>172188</v>
      </c>
      <c r="BB3" s="137">
        <f>'FII DII OI Data'!F35</f>
        <v>155493</v>
      </c>
      <c r="BC3" s="137" t="str">
        <f t="shared" ref="BC3:BF6" si="9">IF(AX3&gt;=AY3,"Y","N")</f>
        <v>Y</v>
      </c>
      <c r="BD3" s="137" t="str">
        <f t="shared" si="9"/>
        <v>Y</v>
      </c>
      <c r="BE3" s="137" t="str">
        <f t="shared" si="9"/>
        <v>N</v>
      </c>
      <c r="BF3" s="137" t="str">
        <f t="shared" si="9"/>
        <v>Y</v>
      </c>
      <c r="BG3" s="139">
        <f t="shared" ref="BG3:BJ6" si="10">(AX3-AY3)/AY3*100</f>
        <v>10.654883127967718</v>
      </c>
      <c r="BH3" s="139">
        <f t="shared" si="10"/>
        <v>9.7607542023657761</v>
      </c>
      <c r="BI3" s="139">
        <f t="shared" si="10"/>
        <v>-2.051827072734453</v>
      </c>
      <c r="BJ3" s="139">
        <f t="shared" si="10"/>
        <v>10.736817734560399</v>
      </c>
      <c r="BK3" s="137" t="str">
        <f t="shared" ref="BK3:BM6" si="11">IF(BG3&gt;=BH3,"Y","N")</f>
        <v>Y</v>
      </c>
      <c r="BL3" s="137" t="str">
        <f t="shared" si="11"/>
        <v>Y</v>
      </c>
      <c r="BM3" s="137" t="str">
        <f t="shared" si="11"/>
        <v>N</v>
      </c>
      <c r="BN3" s="137">
        <f>'FII DII OI Data'!G3</f>
        <v>560439</v>
      </c>
      <c r="BO3" s="137">
        <f>'FII DII OI Data'!G11</f>
        <v>430547</v>
      </c>
      <c r="BP3" s="137">
        <f>'FII DII OI Data'!G19</f>
        <v>713608</v>
      </c>
      <c r="BQ3" s="137">
        <f>'FII DII OI Data'!G27</f>
        <v>746795</v>
      </c>
      <c r="BR3" s="137">
        <f>'FII DII OI Data'!G35</f>
        <v>793068</v>
      </c>
      <c r="BS3" s="137" t="str">
        <f t="shared" ref="BS3:BV6" si="12">IF(BN3&gt;=BO3,"Y","N")</f>
        <v>Y</v>
      </c>
      <c r="BT3" s="137" t="str">
        <f t="shared" si="12"/>
        <v>N</v>
      </c>
      <c r="BU3" s="137" t="str">
        <f t="shared" si="12"/>
        <v>N</v>
      </c>
      <c r="BV3" s="137" t="str">
        <f t="shared" si="12"/>
        <v>N</v>
      </c>
      <c r="BW3" s="139">
        <f t="shared" ref="BW3:BZ6" si="13">(BN3-BO3)/BO3*100</f>
        <v>30.169064004626673</v>
      </c>
      <c r="BX3" s="139">
        <f t="shared" si="13"/>
        <v>-39.666175267093415</v>
      </c>
      <c r="BY3" s="139">
        <f t="shared" si="13"/>
        <v>-4.4439237006139569</v>
      </c>
      <c r="BZ3" s="139">
        <f t="shared" si="13"/>
        <v>-5.8346825240710762</v>
      </c>
      <c r="CA3" s="137" t="str">
        <f t="shared" ref="CA3:CC6" si="14">IF(BW3&gt;=BX3,"Y","N")</f>
        <v>Y</v>
      </c>
      <c r="CB3" s="137" t="str">
        <f t="shared" si="14"/>
        <v>N</v>
      </c>
      <c r="CC3" s="137" t="str">
        <f t="shared" si="14"/>
        <v>Y</v>
      </c>
      <c r="CD3" s="137">
        <f>'FII DII OI Data'!H3</f>
        <v>448073</v>
      </c>
      <c r="CE3" s="137">
        <f>'FII DII OI Data'!H11</f>
        <v>402226</v>
      </c>
      <c r="CF3" s="137">
        <f>'FII DII OI Data'!H19</f>
        <v>609862</v>
      </c>
      <c r="CG3" s="137">
        <f>'FII DII OI Data'!H27</f>
        <v>492525</v>
      </c>
      <c r="CH3" s="137">
        <f>'FII DII OI Data'!H35</f>
        <v>408926</v>
      </c>
      <c r="CI3" s="137" t="str">
        <f t="shared" ref="CI3:CL6" si="15">IF(CD3&gt;=CE3,"Y","N")</f>
        <v>Y</v>
      </c>
      <c r="CJ3" s="137" t="str">
        <f t="shared" si="15"/>
        <v>N</v>
      </c>
      <c r="CK3" s="137" t="str">
        <f t="shared" si="15"/>
        <v>Y</v>
      </c>
      <c r="CL3" s="137" t="str">
        <f t="shared" si="15"/>
        <v>Y</v>
      </c>
      <c r="CM3" s="139">
        <f t="shared" ref="CM3:CP6" si="16">(CD3-CE3)/CE3*100</f>
        <v>11.398318358335862</v>
      </c>
      <c r="CN3" s="139">
        <f t="shared" si="16"/>
        <v>-34.046390822841886</v>
      </c>
      <c r="CO3" s="139">
        <f t="shared" si="16"/>
        <v>23.823562255723061</v>
      </c>
      <c r="CP3" s="139">
        <f t="shared" si="16"/>
        <v>20.443552134126957</v>
      </c>
      <c r="CQ3" s="137" t="str">
        <f t="shared" ref="CQ3:CS6" si="17">IF(CM3&gt;=CN3,"Y","N")</f>
        <v>Y</v>
      </c>
      <c r="CR3" s="137" t="str">
        <f t="shared" si="17"/>
        <v>N</v>
      </c>
      <c r="CS3" s="137" t="str">
        <f t="shared" si="17"/>
        <v>Y</v>
      </c>
      <c r="CT3" s="137">
        <f>'FII DII OI Data'!I3</f>
        <v>503677</v>
      </c>
      <c r="CU3" s="137">
        <f>'FII DII OI Data'!I11</f>
        <v>385905</v>
      </c>
      <c r="CV3" s="137">
        <f>'FII DII OI Data'!I19</f>
        <v>605955</v>
      </c>
      <c r="CW3" s="137">
        <f>'FII DII OI Data'!I27</f>
        <v>639857</v>
      </c>
      <c r="CX3" s="137">
        <f>'FII DII OI Data'!I35</f>
        <v>641906</v>
      </c>
      <c r="CY3" s="137" t="str">
        <f t="shared" ref="CY3:DB6" si="18">IF(CT3&gt;=CU3,"Y","N")</f>
        <v>Y</v>
      </c>
      <c r="CZ3" s="137" t="str">
        <f t="shared" si="18"/>
        <v>N</v>
      </c>
      <c r="DA3" s="137" t="str">
        <f t="shared" si="18"/>
        <v>N</v>
      </c>
      <c r="DB3" s="137" t="str">
        <f t="shared" si="18"/>
        <v>N</v>
      </c>
      <c r="DC3" s="139">
        <f t="shared" ref="DC3:DF6" si="19">(CT3-CU3)/CU3*100</f>
        <v>30.518391832186676</v>
      </c>
      <c r="DD3" s="139">
        <f t="shared" si="19"/>
        <v>-36.314577815184293</v>
      </c>
      <c r="DE3" s="139">
        <f t="shared" si="19"/>
        <v>-5.298371354849599</v>
      </c>
      <c r="DF3" s="139">
        <f t="shared" si="19"/>
        <v>-0.31920561577551854</v>
      </c>
      <c r="DG3" s="137" t="str">
        <f t="shared" ref="DG3:DI6" si="20">IF(DC3&gt;=DD3,"Y","N")</f>
        <v>Y</v>
      </c>
      <c r="DH3" s="137" t="str">
        <f t="shared" si="20"/>
        <v>N</v>
      </c>
      <c r="DI3" s="137" t="str">
        <f t="shared" si="20"/>
        <v>N</v>
      </c>
      <c r="DJ3" s="137">
        <f>'FII DII OI Data'!J3</f>
        <v>584035</v>
      </c>
      <c r="DK3" s="137">
        <f>'FII DII OI Data'!J11</f>
        <v>512571</v>
      </c>
      <c r="DL3" s="137">
        <f>'FII DII OI Data'!J19</f>
        <v>686712</v>
      </c>
      <c r="DM3" s="137">
        <f>'FII DII OI Data'!J27</f>
        <v>614287</v>
      </c>
      <c r="DN3" s="137">
        <f>'FII DII OI Data'!J35</f>
        <v>567445</v>
      </c>
      <c r="DO3" s="137" t="str">
        <f t="shared" ref="DO3:DR6" si="21">IF(DJ3&gt;=DK3,"Y","N")</f>
        <v>Y</v>
      </c>
      <c r="DP3" s="137" t="str">
        <f t="shared" si="21"/>
        <v>N</v>
      </c>
      <c r="DQ3" s="137" t="str">
        <f t="shared" si="21"/>
        <v>Y</v>
      </c>
      <c r="DR3" s="137" t="str">
        <f t="shared" si="21"/>
        <v>Y</v>
      </c>
      <c r="DS3" s="139">
        <f t="shared" ref="DS3:DV6" si="22">(DJ3-DK3)/DK3*100</f>
        <v>13.942263608358646</v>
      </c>
      <c r="DT3" s="139">
        <f t="shared" si="22"/>
        <v>-25.35866564149163</v>
      </c>
      <c r="DU3" s="139">
        <f t="shared" si="22"/>
        <v>11.790091602133856</v>
      </c>
      <c r="DV3" s="139">
        <f t="shared" si="22"/>
        <v>8.2548969503652341</v>
      </c>
      <c r="DW3" s="137" t="str">
        <f t="shared" ref="DW3:DY6" si="23">IF(DS3&gt;=DT3,"Y","N")</f>
        <v>Y</v>
      </c>
      <c r="DX3" s="137" t="str">
        <f t="shared" si="23"/>
        <v>N</v>
      </c>
      <c r="DY3" s="137" t="str">
        <f t="shared" si="23"/>
        <v>Y</v>
      </c>
      <c r="DZ3" s="137">
        <f>'FII DII OI Data'!K3</f>
        <v>353043</v>
      </c>
      <c r="EA3" s="137">
        <f>'FII DII OI Data'!K11</f>
        <v>339331</v>
      </c>
      <c r="EB3" s="137">
        <f>'FII DII OI Data'!K19</f>
        <v>337391</v>
      </c>
      <c r="EC3" s="137">
        <f>'FII DII OI Data'!K27</f>
        <v>348783</v>
      </c>
      <c r="ED3" s="137">
        <f>'FII DII OI Data'!K35</f>
        <v>353186</v>
      </c>
      <c r="EE3" s="137" t="str">
        <f t="shared" ref="EE3:EH6" si="24">IF(DZ3&gt;=EA3,"Y","N")</f>
        <v>Y</v>
      </c>
      <c r="EF3" s="137" t="str">
        <f t="shared" si="24"/>
        <v>Y</v>
      </c>
      <c r="EG3" s="137" t="str">
        <f t="shared" si="24"/>
        <v>N</v>
      </c>
      <c r="EH3" s="137" t="str">
        <f t="shared" si="24"/>
        <v>N</v>
      </c>
      <c r="EI3" s="139">
        <f t="shared" ref="EI3:EL6" si="25">(DZ3-EA3)/EA3*100</f>
        <v>4.0408922261744431</v>
      </c>
      <c r="EJ3" s="139">
        <f t="shared" si="25"/>
        <v>0.57500051868603497</v>
      </c>
      <c r="EK3" s="139">
        <f t="shared" si="25"/>
        <v>-3.266214236358997</v>
      </c>
      <c r="EL3" s="139">
        <f t="shared" si="25"/>
        <v>-1.2466519057946803</v>
      </c>
      <c r="EM3" s="137" t="str">
        <f t="shared" ref="EM3:EO6" si="26">IF(EI3&gt;=EJ3,"Y","N")</f>
        <v>Y</v>
      </c>
      <c r="EN3" s="137" t="str">
        <f t="shared" si="26"/>
        <v>Y</v>
      </c>
      <c r="EO3" s="137" t="str">
        <f t="shared" si="26"/>
        <v>N</v>
      </c>
      <c r="EP3" s="137">
        <f>'FII DII OI Data'!L3</f>
        <v>123781</v>
      </c>
      <c r="EQ3" s="137">
        <f>'FII DII OI Data'!L11</f>
        <v>131971</v>
      </c>
      <c r="ER3" s="137">
        <f>'FII DII OI Data'!L19</f>
        <v>129399</v>
      </c>
      <c r="ES3" s="137">
        <f>'FII DII OI Data'!L27</f>
        <v>125114</v>
      </c>
      <c r="ET3" s="137">
        <f>'FII DII OI Data'!L35</f>
        <v>110414</v>
      </c>
      <c r="EU3" s="137" t="str">
        <f t="shared" ref="EU3:EX6" si="27">IF(EP3&gt;=EQ3,"Y","N")</f>
        <v>N</v>
      </c>
      <c r="EV3" s="137" t="str">
        <f t="shared" si="27"/>
        <v>Y</v>
      </c>
      <c r="EW3" s="137" t="str">
        <f t="shared" si="27"/>
        <v>Y</v>
      </c>
      <c r="EX3" s="137" t="str">
        <f t="shared" si="27"/>
        <v>Y</v>
      </c>
      <c r="EY3" s="139">
        <f t="shared" ref="EY3:FB6" si="28">(EP3-EQ3)/EQ3*100</f>
        <v>-6.2059088739192703</v>
      </c>
      <c r="EZ3" s="139">
        <f t="shared" si="28"/>
        <v>1.9876506000819174</v>
      </c>
      <c r="FA3" s="139">
        <f t="shared" si="28"/>
        <v>3.4248765126204903</v>
      </c>
      <c r="FB3" s="139">
        <f t="shared" si="28"/>
        <v>13.313529081457062</v>
      </c>
      <c r="FC3" s="137" t="str">
        <f t="shared" ref="FC3:FE6" si="29">IF(EY3&gt;=EZ3,"Y","N")</f>
        <v>N</v>
      </c>
      <c r="FD3" s="137" t="str">
        <f t="shared" si="29"/>
        <v>N</v>
      </c>
      <c r="FE3" s="137" t="str">
        <f t="shared" si="29"/>
        <v>N</v>
      </c>
      <c r="FF3" s="137">
        <f>'FII DII OI Data'!M3</f>
        <v>224008</v>
      </c>
      <c r="FG3" s="137">
        <f>'FII DII OI Data'!M11</f>
        <v>221666</v>
      </c>
      <c r="FH3" s="137">
        <f>'FII DII OI Data'!M19</f>
        <v>223655</v>
      </c>
      <c r="FI3" s="137">
        <f>'FII DII OI Data'!M27</f>
        <v>226227</v>
      </c>
      <c r="FJ3" s="137">
        <f>'FII DII OI Data'!M35</f>
        <v>221448</v>
      </c>
      <c r="FK3" s="137" t="str">
        <f t="shared" ref="FK3:FN6" si="30">IF(FF3&gt;=FG3,"Y","N")</f>
        <v>Y</v>
      </c>
      <c r="FL3" s="137" t="str">
        <f t="shared" si="30"/>
        <v>N</v>
      </c>
      <c r="FM3" s="137" t="str">
        <f t="shared" si="30"/>
        <v>N</v>
      </c>
      <c r="FN3" s="137" t="str">
        <f t="shared" si="30"/>
        <v>Y</v>
      </c>
      <c r="FO3" s="139">
        <f t="shared" ref="FO3:FR6" si="31">(FF3-FG3)/FG3*100</f>
        <v>1.0565445309609953</v>
      </c>
      <c r="FP3" s="139">
        <f t="shared" si="31"/>
        <v>-0.88931613422458689</v>
      </c>
      <c r="FQ3" s="139">
        <f t="shared" si="31"/>
        <v>-1.1369111556091891</v>
      </c>
      <c r="FR3" s="139">
        <f t="shared" si="31"/>
        <v>2.1580687113904844</v>
      </c>
      <c r="FS3" s="137" t="str">
        <f t="shared" ref="FS3:FU6" si="32">IF(FO3&gt;=FP3,"Y","N")</f>
        <v>Y</v>
      </c>
      <c r="FT3" s="137" t="str">
        <f t="shared" si="32"/>
        <v>Y</v>
      </c>
      <c r="FU3" s="137" t="str">
        <f t="shared" si="32"/>
        <v>N</v>
      </c>
      <c r="FV3" s="137">
        <f>'FII DII OI Data'!N3</f>
        <v>141892</v>
      </c>
      <c r="FW3" s="137">
        <f>'FII DII OI Data'!N11</f>
        <v>140135</v>
      </c>
      <c r="FX3" s="137">
        <f>'FII DII OI Data'!N19</f>
        <v>139084</v>
      </c>
      <c r="FY3" s="137">
        <f>'FII DII OI Data'!N27</f>
        <v>139181</v>
      </c>
      <c r="FZ3" s="137">
        <f>'FII DII OI Data'!N35</f>
        <v>136449</v>
      </c>
      <c r="GA3" s="137" t="str">
        <f t="shared" ref="GA3:GD6" si="33">IF(FV3&gt;=FW3,"Y","N")</f>
        <v>Y</v>
      </c>
      <c r="GB3" s="137" t="str">
        <f t="shared" si="33"/>
        <v>Y</v>
      </c>
      <c r="GC3" s="137" t="str">
        <f t="shared" si="33"/>
        <v>N</v>
      </c>
      <c r="GD3" s="137" t="str">
        <f t="shared" si="33"/>
        <v>Y</v>
      </c>
      <c r="GE3" s="139">
        <f t="shared" ref="GE3:GH6" si="34">(FV3-FW3)/FW3*100</f>
        <v>1.2537909872622828</v>
      </c>
      <c r="GF3" s="139">
        <f t="shared" si="34"/>
        <v>0.75565845100802387</v>
      </c>
      <c r="GG3" s="139">
        <f t="shared" si="34"/>
        <v>-6.9693420797378947E-2</v>
      </c>
      <c r="GH3" s="139">
        <f t="shared" si="34"/>
        <v>2.0022132811526649</v>
      </c>
      <c r="GI3" s="137" t="str">
        <f t="shared" ref="GI3:GK6" si="35">IF(GE3&gt;=GF3,"Y","N")</f>
        <v>Y</v>
      </c>
      <c r="GJ3" s="137" t="str">
        <f t="shared" si="35"/>
        <v>Y</v>
      </c>
      <c r="GK3" s="137" t="str">
        <f t="shared" si="35"/>
        <v>N</v>
      </c>
      <c r="GL3" s="137">
        <f>'FII DII OI Data'!O3</f>
        <v>2083189</v>
      </c>
      <c r="GM3" s="137">
        <f>'FII DII OI Data'!O11</f>
        <v>1867069</v>
      </c>
      <c r="GN3" s="137">
        <f>'FII DII OI Data'!O19</f>
        <v>2352092</v>
      </c>
      <c r="GO3" s="137">
        <f>'FII DII OI Data'!O27</f>
        <v>2260484</v>
      </c>
      <c r="GP3" s="137">
        <f>'FII DII OI Data'!O35</f>
        <v>2219942</v>
      </c>
      <c r="GQ3" s="137" t="str">
        <f t="shared" ref="GQ3:GT6" si="36">IF(GL3&gt;=GM3,"Y","N")</f>
        <v>Y</v>
      </c>
      <c r="GR3" s="137" t="str">
        <f t="shared" si="36"/>
        <v>N</v>
      </c>
      <c r="GS3" s="137" t="str">
        <f t="shared" si="36"/>
        <v>Y</v>
      </c>
      <c r="GT3" s="137" t="str">
        <f t="shared" si="36"/>
        <v>Y</v>
      </c>
      <c r="GU3" s="139">
        <f t="shared" ref="GU3:GX6" si="37">(GL3-GM3)/GM3*100</f>
        <v>11.575362238888868</v>
      </c>
      <c r="GV3" s="139">
        <f t="shared" si="37"/>
        <v>-20.620919589879989</v>
      </c>
      <c r="GW3" s="139">
        <f t="shared" si="37"/>
        <v>4.0525834290355514</v>
      </c>
      <c r="GX3" s="139">
        <f t="shared" si="37"/>
        <v>1.8262639294179757</v>
      </c>
      <c r="GY3" s="137" t="str">
        <f t="shared" ref="GY3:HA6" si="38">IF(GU3&gt;=GV3,"Y","N")</f>
        <v>Y</v>
      </c>
      <c r="GZ3" s="137" t="str">
        <f t="shared" si="38"/>
        <v>N</v>
      </c>
      <c r="HA3" s="137" t="str">
        <f t="shared" si="38"/>
        <v>Y</v>
      </c>
      <c r="HB3" s="137">
        <f>'FII DII OI Data'!P3</f>
        <v>1777202</v>
      </c>
      <c r="HC3" s="137">
        <f>'FII DII OI Data'!P11</f>
        <v>1559714</v>
      </c>
      <c r="HD3" s="137">
        <f>'FII DII OI Data'!P19</f>
        <v>1944639</v>
      </c>
      <c r="HE3" s="137">
        <f>'FII DII OI Data'!P27</f>
        <v>1906561</v>
      </c>
      <c r="HF3" s="137">
        <f>'FII DII OI Data'!P35</f>
        <v>1822449</v>
      </c>
      <c r="HG3" s="137" t="str">
        <f t="shared" ref="HG3:HJ6" si="39">IF(HB3&gt;=HC3,"Y","N")</f>
        <v>Y</v>
      </c>
      <c r="HH3" s="137" t="str">
        <f t="shared" si="39"/>
        <v>N</v>
      </c>
      <c r="HI3" s="137" t="str">
        <f t="shared" si="39"/>
        <v>Y</v>
      </c>
      <c r="HJ3" s="137" t="str">
        <f t="shared" si="39"/>
        <v>Y</v>
      </c>
      <c r="HK3" s="139">
        <f t="shared" ref="HK3:HN6" si="40">(HB3-HC3)/HC3*100</f>
        <v>13.944094878932933</v>
      </c>
      <c r="HL3" s="139">
        <f t="shared" si="40"/>
        <v>-19.794162309816887</v>
      </c>
      <c r="HM3" s="139">
        <f t="shared" si="40"/>
        <v>1.9972085865597795</v>
      </c>
      <c r="HN3" s="139">
        <f t="shared" si="40"/>
        <v>4.6153280558193943</v>
      </c>
      <c r="HO3" s="137" t="str">
        <f t="shared" ref="HO3:HQ6" si="41">IF(HK3&gt;=HL3,"Y","N")</f>
        <v>Y</v>
      </c>
      <c r="HP3" s="137" t="str">
        <f t="shared" si="41"/>
        <v>N</v>
      </c>
      <c r="HQ3" s="137" t="str">
        <f t="shared" si="41"/>
        <v>N</v>
      </c>
      <c r="HR3" s="132" t="s">
        <v>272</v>
      </c>
      <c r="HS3" s="148">
        <f t="shared" ref="HS3:HV6" si="42">(B3-R3)-(C3-S3)</f>
        <v>13635</v>
      </c>
      <c r="HT3" s="148">
        <f t="shared" si="42"/>
        <v>12498</v>
      </c>
      <c r="HU3" s="148">
        <f t="shared" si="42"/>
        <v>-7411</v>
      </c>
      <c r="HV3" s="148">
        <f t="shared" si="42"/>
        <v>-20134</v>
      </c>
      <c r="HW3" s="7"/>
      <c r="HX3" s="137">
        <f>(AH3-AX3)-(AI3-AY3)</f>
        <v>-2929</v>
      </c>
      <c r="HY3" s="137">
        <f t="shared" ref="HY3:IA6" si="43">(AI3-AY3)-(AJ3-AZ3)</f>
        <v>-21540</v>
      </c>
      <c r="HZ3" s="137">
        <f t="shared" si="43"/>
        <v>19752</v>
      </c>
      <c r="IA3" s="137">
        <f t="shared" si="43"/>
        <v>-18755</v>
      </c>
      <c r="IC3" s="137">
        <f>(BN3-CT3)-(BO3-CU3)</f>
        <v>12120</v>
      </c>
      <c r="ID3" s="137">
        <f t="shared" ref="ID3:IF6" si="44">(BO3-CU3)-(BP3-CV3)</f>
        <v>-63011</v>
      </c>
      <c r="IE3" s="137">
        <f t="shared" si="44"/>
        <v>715</v>
      </c>
      <c r="IF3" s="137">
        <f t="shared" si="44"/>
        <v>-44224</v>
      </c>
      <c r="IH3" s="137">
        <f>(CD3-DJ3)-(CE3-DK3)</f>
        <v>-25617</v>
      </c>
      <c r="II3" s="137">
        <f t="shared" ref="II3:IK6" si="45">(CE3-DK3)-(CF3-DL3)</f>
        <v>-33495</v>
      </c>
      <c r="IJ3" s="137">
        <f t="shared" si="45"/>
        <v>44912</v>
      </c>
      <c r="IK3" s="137">
        <f t="shared" si="45"/>
        <v>36757</v>
      </c>
      <c r="IM3" s="137">
        <f>(DZ3-FF3)-(EA3-FG3)</f>
        <v>11370</v>
      </c>
      <c r="IN3" s="137">
        <f t="shared" ref="IN3:IP6" si="46">(EA3-FG3)-(EB3-FH3)</f>
        <v>3929</v>
      </c>
      <c r="IO3" s="137">
        <f t="shared" si="46"/>
        <v>-8820</v>
      </c>
      <c r="IP3" s="137">
        <f t="shared" si="46"/>
        <v>-9182</v>
      </c>
      <c r="IR3" s="137">
        <f>(EP3-FV3)-(EQ3-FW3)</f>
        <v>-9947</v>
      </c>
      <c r="IS3" s="137">
        <f t="shared" ref="IS3:IU6" si="47">(EQ3-FW3)-(ER3-FX3)</f>
        <v>1521</v>
      </c>
      <c r="IT3" s="137">
        <f t="shared" si="47"/>
        <v>4382</v>
      </c>
      <c r="IU3" s="137">
        <f t="shared" si="47"/>
        <v>11968</v>
      </c>
    </row>
    <row r="4" spans="1:256" x14ac:dyDescent="0.3">
      <c r="A4" t="s">
        <v>245</v>
      </c>
      <c r="B4" s="148">
        <f>'FII DII OI Data'!C4</f>
        <v>26652</v>
      </c>
      <c r="C4" s="148">
        <f>'FII DII OI Data'!C12</f>
        <v>26441</v>
      </c>
      <c r="D4" s="148">
        <f>'FII DII OI Data'!C20</f>
        <v>26441</v>
      </c>
      <c r="E4" s="148">
        <f>'FII DII OI Data'!C28</f>
        <v>28441</v>
      </c>
      <c r="F4" s="148">
        <f>'FII DII OI Data'!C36</f>
        <v>28570</v>
      </c>
      <c r="G4" s="137" t="str">
        <f t="shared" si="0"/>
        <v>Y</v>
      </c>
      <c r="H4" s="137" t="str">
        <f t="shared" si="0"/>
        <v>Y</v>
      </c>
      <c r="I4" s="137" t="str">
        <f t="shared" si="0"/>
        <v>N</v>
      </c>
      <c r="J4" s="137" t="str">
        <f t="shared" si="0"/>
        <v>N</v>
      </c>
      <c r="K4" s="139">
        <f t="shared" si="1"/>
        <v>0.79800310124427976</v>
      </c>
      <c r="L4" s="139">
        <f t="shared" si="1"/>
        <v>0</v>
      </c>
      <c r="M4" s="139">
        <f t="shared" si="1"/>
        <v>-7.0321015435462888</v>
      </c>
      <c r="N4" s="139">
        <f t="shared" si="1"/>
        <v>-0.45152257612880642</v>
      </c>
      <c r="O4" s="137" t="str">
        <f t="shared" si="2"/>
        <v>Y</v>
      </c>
      <c r="P4" s="137" t="str">
        <f t="shared" si="2"/>
        <v>Y</v>
      </c>
      <c r="Q4" s="137" t="str">
        <f t="shared" si="2"/>
        <v>N</v>
      </c>
      <c r="R4" s="148">
        <f>'FII DII OI Data'!D4</f>
        <v>12731</v>
      </c>
      <c r="S4" s="148">
        <f>'FII DII OI Data'!D12</f>
        <v>12681</v>
      </c>
      <c r="T4" s="148">
        <f>'FII DII OI Data'!D20</f>
        <v>11893</v>
      </c>
      <c r="U4" s="148">
        <f>'FII DII OI Data'!D28</f>
        <v>12135</v>
      </c>
      <c r="V4" s="148">
        <f>'FII DII OI Data'!D36</f>
        <v>7069</v>
      </c>
      <c r="W4" s="137" t="str">
        <f t="shared" si="3"/>
        <v>Y</v>
      </c>
      <c r="X4" s="137" t="str">
        <f t="shared" si="3"/>
        <v>Y</v>
      </c>
      <c r="Y4" s="137" t="str">
        <f t="shared" si="3"/>
        <v>N</v>
      </c>
      <c r="Z4" s="137" t="str">
        <f t="shared" si="3"/>
        <v>Y</v>
      </c>
      <c r="AA4" s="139">
        <f t="shared" si="4"/>
        <v>0.3942906710827222</v>
      </c>
      <c r="AB4" s="139">
        <f t="shared" si="4"/>
        <v>6.6257462372824341</v>
      </c>
      <c r="AC4" s="139">
        <f t="shared" si="4"/>
        <v>-1.9942315615986816</v>
      </c>
      <c r="AD4" s="139">
        <f t="shared" si="4"/>
        <v>71.665016268213321</v>
      </c>
      <c r="AE4" s="137" t="str">
        <f t="shared" si="5"/>
        <v>N</v>
      </c>
      <c r="AF4" s="137" t="str">
        <f t="shared" si="5"/>
        <v>Y</v>
      </c>
      <c r="AG4" s="137" t="str">
        <f t="shared" si="5"/>
        <v>N</v>
      </c>
      <c r="AH4" s="137">
        <f>'FII DII OI Data'!E4</f>
        <v>49695</v>
      </c>
      <c r="AI4" s="137">
        <f>'FII DII OI Data'!E12</f>
        <v>43038</v>
      </c>
      <c r="AJ4" s="137">
        <f>'FII DII OI Data'!E20</f>
        <v>40730</v>
      </c>
      <c r="AK4" s="137">
        <f>'FII DII OI Data'!E28</f>
        <v>40067</v>
      </c>
      <c r="AL4" s="137">
        <f>'FII DII OI Data'!E36</f>
        <v>38011</v>
      </c>
      <c r="AM4" s="137" t="str">
        <f t="shared" si="6"/>
        <v>Y</v>
      </c>
      <c r="AN4" s="137" t="str">
        <f t="shared" si="6"/>
        <v>Y</v>
      </c>
      <c r="AO4" s="137" t="str">
        <f t="shared" si="6"/>
        <v>Y</v>
      </c>
      <c r="AP4" s="137" t="str">
        <f t="shared" si="6"/>
        <v>Y</v>
      </c>
      <c r="AQ4" s="139">
        <f t="shared" si="7"/>
        <v>15.467726195455178</v>
      </c>
      <c r="AR4" s="139">
        <f t="shared" si="7"/>
        <v>5.6665848269089123</v>
      </c>
      <c r="AS4" s="139">
        <f t="shared" si="7"/>
        <v>1.6547283300471709</v>
      </c>
      <c r="AT4" s="139">
        <f t="shared" si="7"/>
        <v>5.4089605640472493</v>
      </c>
      <c r="AU4" s="137" t="str">
        <f t="shared" si="8"/>
        <v>Y</v>
      </c>
      <c r="AV4" s="137" t="str">
        <f t="shared" si="8"/>
        <v>Y</v>
      </c>
      <c r="AW4" s="137" t="str">
        <f t="shared" si="8"/>
        <v>N</v>
      </c>
      <c r="AX4" s="137">
        <f>'FII DII OI Data'!F4</f>
        <v>887809</v>
      </c>
      <c r="AY4" s="137">
        <f>'FII DII OI Data'!F12</f>
        <v>879608</v>
      </c>
      <c r="AZ4" s="137">
        <f>'FII DII OI Data'!F20</f>
        <v>886630</v>
      </c>
      <c r="BA4" s="137">
        <f>'FII DII OI Data'!F28</f>
        <v>861056</v>
      </c>
      <c r="BB4" s="137">
        <f>'FII DII OI Data'!F36</f>
        <v>847432</v>
      </c>
      <c r="BC4" s="137" t="str">
        <f t="shared" si="9"/>
        <v>Y</v>
      </c>
      <c r="BD4" s="137" t="str">
        <f t="shared" si="9"/>
        <v>N</v>
      </c>
      <c r="BE4" s="137" t="str">
        <f t="shared" si="9"/>
        <v>Y</v>
      </c>
      <c r="BF4" s="137" t="str">
        <f t="shared" si="9"/>
        <v>Y</v>
      </c>
      <c r="BG4" s="139">
        <f t="shared" si="10"/>
        <v>0.9323471364516922</v>
      </c>
      <c r="BH4" s="139">
        <f t="shared" si="10"/>
        <v>-0.79198763858655796</v>
      </c>
      <c r="BI4" s="139">
        <f t="shared" si="10"/>
        <v>2.9700739557009066</v>
      </c>
      <c r="BJ4" s="139">
        <f t="shared" si="10"/>
        <v>1.6076806162618358</v>
      </c>
      <c r="BK4" s="137" t="str">
        <f t="shared" si="11"/>
        <v>Y</v>
      </c>
      <c r="BL4" s="137" t="str">
        <f t="shared" si="11"/>
        <v>N</v>
      </c>
      <c r="BM4" s="137" t="str">
        <f t="shared" si="11"/>
        <v>Y</v>
      </c>
      <c r="BN4" s="137">
        <f>'FII DII OI Data'!G4</f>
        <v>4584</v>
      </c>
      <c r="BO4" s="137">
        <f>'FII DII OI Data'!G12</f>
        <v>4584</v>
      </c>
      <c r="BP4" s="137">
        <f>'FII DII OI Data'!G20</f>
        <v>4584</v>
      </c>
      <c r="BQ4" s="137">
        <f>'FII DII OI Data'!G28</f>
        <v>4584</v>
      </c>
      <c r="BR4" s="137">
        <f>'FII DII OI Data'!G36</f>
        <v>4584</v>
      </c>
      <c r="BS4" s="137" t="str">
        <f t="shared" si="12"/>
        <v>Y</v>
      </c>
      <c r="BT4" s="137" t="str">
        <f t="shared" si="12"/>
        <v>Y</v>
      </c>
      <c r="BU4" s="137" t="str">
        <f t="shared" si="12"/>
        <v>Y</v>
      </c>
      <c r="BV4" s="137" t="str">
        <f t="shared" si="12"/>
        <v>Y</v>
      </c>
      <c r="BW4" s="139">
        <f t="shared" si="13"/>
        <v>0</v>
      </c>
      <c r="BX4" s="139">
        <f t="shared" si="13"/>
        <v>0</v>
      </c>
      <c r="BY4" s="139">
        <f t="shared" si="13"/>
        <v>0</v>
      </c>
      <c r="BZ4" s="139">
        <f t="shared" si="13"/>
        <v>0</v>
      </c>
      <c r="CA4" s="137" t="str">
        <f t="shared" si="14"/>
        <v>Y</v>
      </c>
      <c r="CB4" s="137" t="str">
        <f t="shared" si="14"/>
        <v>Y</v>
      </c>
      <c r="CC4" s="137" t="str">
        <f t="shared" si="14"/>
        <v>Y</v>
      </c>
      <c r="CD4" s="137">
        <f>'FII DII OI Data'!H4</f>
        <v>67003</v>
      </c>
      <c r="CE4" s="137">
        <f>'FII DII OI Data'!H12</f>
        <v>67204</v>
      </c>
      <c r="CF4" s="137">
        <f>'FII DII OI Data'!H20</f>
        <v>68128</v>
      </c>
      <c r="CG4" s="137">
        <f>'FII DII OI Data'!H28</f>
        <v>69109</v>
      </c>
      <c r="CH4" s="137">
        <f>'FII DII OI Data'!H36</f>
        <v>66334</v>
      </c>
      <c r="CI4" s="137" t="str">
        <f t="shared" si="15"/>
        <v>N</v>
      </c>
      <c r="CJ4" s="137" t="str">
        <f t="shared" si="15"/>
        <v>N</v>
      </c>
      <c r="CK4" s="137" t="str">
        <f t="shared" si="15"/>
        <v>N</v>
      </c>
      <c r="CL4" s="137" t="str">
        <f t="shared" si="15"/>
        <v>Y</v>
      </c>
      <c r="CM4" s="139">
        <f t="shared" si="16"/>
        <v>-0.29908933992024284</v>
      </c>
      <c r="CN4" s="139">
        <f t="shared" si="16"/>
        <v>-1.3562705495537812</v>
      </c>
      <c r="CO4" s="139">
        <f t="shared" si="16"/>
        <v>-1.4194967370385911</v>
      </c>
      <c r="CP4" s="139">
        <f t="shared" si="16"/>
        <v>4.1833750414568698</v>
      </c>
      <c r="CQ4" s="137" t="str">
        <f t="shared" si="17"/>
        <v>Y</v>
      </c>
      <c r="CR4" s="137" t="str">
        <f t="shared" si="17"/>
        <v>Y</v>
      </c>
      <c r="CS4" s="137" t="str">
        <f t="shared" si="17"/>
        <v>N</v>
      </c>
      <c r="CT4" s="137">
        <f>'FII DII OI Data'!I4</f>
        <v>0</v>
      </c>
      <c r="CU4" s="137">
        <f>'FII DII OI Data'!I12</f>
        <v>0</v>
      </c>
      <c r="CV4" s="137">
        <f>'FII DII OI Data'!I20</f>
        <v>0</v>
      </c>
      <c r="CW4" s="137">
        <f>'FII DII OI Data'!I28</f>
        <v>0</v>
      </c>
      <c r="CX4" s="137">
        <f>'FII DII OI Data'!I36</f>
        <v>0</v>
      </c>
      <c r="CY4" s="137" t="str">
        <f t="shared" si="18"/>
        <v>Y</v>
      </c>
      <c r="CZ4" s="137" t="str">
        <f t="shared" si="18"/>
        <v>Y</v>
      </c>
      <c r="DA4" s="137" t="str">
        <f t="shared" si="18"/>
        <v>Y</v>
      </c>
      <c r="DB4" s="137" t="str">
        <f t="shared" si="18"/>
        <v>Y</v>
      </c>
      <c r="DC4" s="139" t="e">
        <f t="shared" si="19"/>
        <v>#DIV/0!</v>
      </c>
      <c r="DD4" s="139" t="e">
        <f t="shared" si="19"/>
        <v>#DIV/0!</v>
      </c>
      <c r="DE4" s="139" t="e">
        <f t="shared" si="19"/>
        <v>#DIV/0!</v>
      </c>
      <c r="DF4" s="139" t="e">
        <f t="shared" si="19"/>
        <v>#DIV/0!</v>
      </c>
      <c r="DG4" s="137" t="e">
        <f t="shared" si="20"/>
        <v>#DIV/0!</v>
      </c>
      <c r="DH4" s="137" t="e">
        <f t="shared" si="20"/>
        <v>#DIV/0!</v>
      </c>
      <c r="DI4" s="137" t="e">
        <f t="shared" si="20"/>
        <v>#DIV/0!</v>
      </c>
      <c r="DJ4" s="137">
        <f>'FII DII OI Data'!J4</f>
        <v>0</v>
      </c>
      <c r="DK4" s="137">
        <f>'FII DII OI Data'!J12</f>
        <v>0</v>
      </c>
      <c r="DL4" s="137">
        <f>'FII DII OI Data'!J20</f>
        <v>0</v>
      </c>
      <c r="DM4" s="137">
        <f>'FII DII OI Data'!J28</f>
        <v>0</v>
      </c>
      <c r="DN4" s="137">
        <f>'FII DII OI Data'!J36</f>
        <v>0</v>
      </c>
      <c r="DO4" s="137" t="str">
        <f t="shared" si="21"/>
        <v>Y</v>
      </c>
      <c r="DP4" s="137" t="str">
        <f t="shared" si="21"/>
        <v>Y</v>
      </c>
      <c r="DQ4" s="137" t="str">
        <f t="shared" si="21"/>
        <v>Y</v>
      </c>
      <c r="DR4" s="137" t="str">
        <f t="shared" si="21"/>
        <v>Y</v>
      </c>
      <c r="DS4" s="139" t="e">
        <f t="shared" si="22"/>
        <v>#DIV/0!</v>
      </c>
      <c r="DT4" s="139" t="e">
        <f t="shared" si="22"/>
        <v>#DIV/0!</v>
      </c>
      <c r="DU4" s="139" t="e">
        <f t="shared" si="22"/>
        <v>#DIV/0!</v>
      </c>
      <c r="DV4" s="139" t="e">
        <f t="shared" si="22"/>
        <v>#DIV/0!</v>
      </c>
      <c r="DW4" s="137" t="e">
        <f t="shared" si="23"/>
        <v>#DIV/0!</v>
      </c>
      <c r="DX4" s="137" t="e">
        <f t="shared" si="23"/>
        <v>#DIV/0!</v>
      </c>
      <c r="DY4" s="137" t="e">
        <f t="shared" si="23"/>
        <v>#DIV/0!</v>
      </c>
      <c r="DZ4" s="137">
        <f>'FII DII OI Data'!K4</f>
        <v>0</v>
      </c>
      <c r="EA4" s="137">
        <f>'FII DII OI Data'!K12</f>
        <v>0</v>
      </c>
      <c r="EB4" s="137">
        <f>'FII DII OI Data'!K20</f>
        <v>0</v>
      </c>
      <c r="EC4" s="137">
        <f>'FII DII OI Data'!K28</f>
        <v>0</v>
      </c>
      <c r="ED4" s="137">
        <f>'FII DII OI Data'!K36</f>
        <v>0</v>
      </c>
      <c r="EE4" s="137" t="str">
        <f t="shared" si="24"/>
        <v>Y</v>
      </c>
      <c r="EF4" s="137" t="str">
        <f t="shared" si="24"/>
        <v>Y</v>
      </c>
      <c r="EG4" s="137" t="str">
        <f t="shared" si="24"/>
        <v>Y</v>
      </c>
      <c r="EH4" s="137" t="str">
        <f t="shared" si="24"/>
        <v>Y</v>
      </c>
      <c r="EI4" s="139" t="e">
        <f t="shared" si="25"/>
        <v>#DIV/0!</v>
      </c>
      <c r="EJ4" s="139" t="e">
        <f t="shared" si="25"/>
        <v>#DIV/0!</v>
      </c>
      <c r="EK4" s="139" t="e">
        <f t="shared" si="25"/>
        <v>#DIV/0!</v>
      </c>
      <c r="EL4" s="139" t="e">
        <f t="shared" si="25"/>
        <v>#DIV/0!</v>
      </c>
      <c r="EM4" s="137" t="e">
        <f t="shared" si="26"/>
        <v>#DIV/0!</v>
      </c>
      <c r="EN4" s="137" t="e">
        <f t="shared" si="26"/>
        <v>#DIV/0!</v>
      </c>
      <c r="EO4" s="137" t="e">
        <f t="shared" si="26"/>
        <v>#DIV/0!</v>
      </c>
      <c r="EP4" s="137">
        <f>'FII DII OI Data'!L4</f>
        <v>0</v>
      </c>
      <c r="EQ4" s="137">
        <f>'FII DII OI Data'!L12</f>
        <v>0</v>
      </c>
      <c r="ER4" s="137">
        <f>'FII DII OI Data'!L20</f>
        <v>0</v>
      </c>
      <c r="ES4" s="137">
        <f>'FII DII OI Data'!L28</f>
        <v>0</v>
      </c>
      <c r="ET4" s="137">
        <f>'FII DII OI Data'!L36</f>
        <v>0</v>
      </c>
      <c r="EU4" s="137" t="str">
        <f t="shared" si="27"/>
        <v>Y</v>
      </c>
      <c r="EV4" s="137" t="str">
        <f t="shared" si="27"/>
        <v>Y</v>
      </c>
      <c r="EW4" s="137" t="str">
        <f t="shared" si="27"/>
        <v>Y</v>
      </c>
      <c r="EX4" s="137" t="str">
        <f t="shared" si="27"/>
        <v>Y</v>
      </c>
      <c r="EY4" s="139" t="e">
        <f t="shared" si="28"/>
        <v>#DIV/0!</v>
      </c>
      <c r="EZ4" s="139" t="e">
        <f t="shared" si="28"/>
        <v>#DIV/0!</v>
      </c>
      <c r="FA4" s="139" t="e">
        <f t="shared" si="28"/>
        <v>#DIV/0!</v>
      </c>
      <c r="FB4" s="139" t="e">
        <f t="shared" si="28"/>
        <v>#DIV/0!</v>
      </c>
      <c r="FC4" s="137" t="e">
        <f t="shared" si="29"/>
        <v>#DIV/0!</v>
      </c>
      <c r="FD4" s="137" t="e">
        <f t="shared" si="29"/>
        <v>#DIV/0!</v>
      </c>
      <c r="FE4" s="137" t="e">
        <f t="shared" si="29"/>
        <v>#DIV/0!</v>
      </c>
      <c r="FF4" s="137">
        <f>'FII DII OI Data'!M4</f>
        <v>1900</v>
      </c>
      <c r="FG4" s="137">
        <f>'FII DII OI Data'!M12</f>
        <v>1900</v>
      </c>
      <c r="FH4" s="137">
        <f>'FII DII OI Data'!M20</f>
        <v>1900</v>
      </c>
      <c r="FI4" s="137">
        <f>'FII DII OI Data'!M28</f>
        <v>941</v>
      </c>
      <c r="FJ4" s="137">
        <f>'FII DII OI Data'!M36</f>
        <v>941</v>
      </c>
      <c r="FK4" s="137" t="str">
        <f t="shared" si="30"/>
        <v>Y</v>
      </c>
      <c r="FL4" s="137" t="str">
        <f t="shared" si="30"/>
        <v>Y</v>
      </c>
      <c r="FM4" s="137" t="str">
        <f t="shared" si="30"/>
        <v>Y</v>
      </c>
      <c r="FN4" s="137" t="str">
        <f t="shared" si="30"/>
        <v>Y</v>
      </c>
      <c r="FO4" s="139">
        <f t="shared" si="31"/>
        <v>0</v>
      </c>
      <c r="FP4" s="139">
        <f t="shared" si="31"/>
        <v>0</v>
      </c>
      <c r="FQ4" s="139">
        <f t="shared" si="31"/>
        <v>101.91285866099892</v>
      </c>
      <c r="FR4" s="139">
        <f t="shared" si="31"/>
        <v>0</v>
      </c>
      <c r="FS4" s="137" t="str">
        <f t="shared" si="32"/>
        <v>Y</v>
      </c>
      <c r="FT4" s="137" t="str">
        <f t="shared" si="32"/>
        <v>N</v>
      </c>
      <c r="FU4" s="137" t="str">
        <f t="shared" si="32"/>
        <v>Y</v>
      </c>
      <c r="FV4" s="137">
        <f>'FII DII OI Data'!N4</f>
        <v>0</v>
      </c>
      <c r="FW4" s="137">
        <f>'FII DII OI Data'!N12</f>
        <v>0</v>
      </c>
      <c r="FX4" s="137">
        <f>'FII DII OI Data'!N20</f>
        <v>0</v>
      </c>
      <c r="FY4" s="137">
        <f>'FII DII OI Data'!N28</f>
        <v>0</v>
      </c>
      <c r="FZ4" s="137">
        <f>'FII DII OI Data'!N36</f>
        <v>0</v>
      </c>
      <c r="GA4" s="137" t="str">
        <f t="shared" si="33"/>
        <v>Y</v>
      </c>
      <c r="GB4" s="137" t="str">
        <f t="shared" si="33"/>
        <v>Y</v>
      </c>
      <c r="GC4" s="137" t="str">
        <f t="shared" si="33"/>
        <v>Y</v>
      </c>
      <c r="GD4" s="137" t="str">
        <f t="shared" si="33"/>
        <v>Y</v>
      </c>
      <c r="GE4" s="139" t="e">
        <f t="shared" si="34"/>
        <v>#DIV/0!</v>
      </c>
      <c r="GF4" s="139" t="e">
        <f t="shared" si="34"/>
        <v>#DIV/0!</v>
      </c>
      <c r="GG4" s="139" t="e">
        <f t="shared" si="34"/>
        <v>#DIV/0!</v>
      </c>
      <c r="GH4" s="139" t="e">
        <f t="shared" si="34"/>
        <v>#DIV/0!</v>
      </c>
      <c r="GI4" s="137" t="e">
        <f t="shared" si="35"/>
        <v>#DIV/0!</v>
      </c>
      <c r="GJ4" s="137" t="e">
        <f t="shared" si="35"/>
        <v>#DIV/0!</v>
      </c>
      <c r="GK4" s="137" t="e">
        <f t="shared" si="35"/>
        <v>#DIV/0!</v>
      </c>
      <c r="GL4" s="137">
        <f>'FII DII OI Data'!O4</f>
        <v>147934</v>
      </c>
      <c r="GM4" s="137">
        <f>'FII DII OI Data'!O12</f>
        <v>141267</v>
      </c>
      <c r="GN4" s="137">
        <f>'FII DII OI Data'!O20</f>
        <v>139883</v>
      </c>
      <c r="GO4" s="137">
        <f>'FII DII OI Data'!O28</f>
        <v>142201</v>
      </c>
      <c r="GP4" s="137">
        <f>'FII DII OI Data'!O36</f>
        <v>137499</v>
      </c>
      <c r="GQ4" s="137" t="str">
        <f t="shared" si="36"/>
        <v>Y</v>
      </c>
      <c r="GR4" s="137" t="str">
        <f t="shared" si="36"/>
        <v>Y</v>
      </c>
      <c r="GS4" s="137" t="str">
        <f t="shared" si="36"/>
        <v>N</v>
      </c>
      <c r="GT4" s="137" t="str">
        <f t="shared" si="36"/>
        <v>Y</v>
      </c>
      <c r="GU4" s="139">
        <f t="shared" si="37"/>
        <v>4.7194319975648948</v>
      </c>
      <c r="GV4" s="139">
        <f t="shared" si="37"/>
        <v>0.98939828285066811</v>
      </c>
      <c r="GW4" s="139">
        <f t="shared" si="37"/>
        <v>-1.6300869895429708</v>
      </c>
      <c r="GX4" s="139">
        <f t="shared" si="37"/>
        <v>3.4196612338998831</v>
      </c>
      <c r="GY4" s="137" t="str">
        <f t="shared" si="38"/>
        <v>Y</v>
      </c>
      <c r="GZ4" s="137" t="str">
        <f t="shared" si="38"/>
        <v>Y</v>
      </c>
      <c r="HA4" s="137" t="str">
        <f t="shared" si="38"/>
        <v>N</v>
      </c>
      <c r="HB4" s="137">
        <f>'FII DII OI Data'!P4</f>
        <v>902440</v>
      </c>
      <c r="HC4" s="137">
        <f>'FII DII OI Data'!P12</f>
        <v>894189</v>
      </c>
      <c r="HD4" s="137">
        <f>'FII DII OI Data'!P20</f>
        <v>900423</v>
      </c>
      <c r="HE4" s="137">
        <f>'FII DII OI Data'!P28</f>
        <v>874132</v>
      </c>
      <c r="HF4" s="137">
        <f>'FII DII OI Data'!P36</f>
        <v>855442</v>
      </c>
      <c r="HG4" s="137" t="str">
        <f t="shared" si="39"/>
        <v>Y</v>
      </c>
      <c r="HH4" s="137" t="str">
        <f t="shared" si="39"/>
        <v>N</v>
      </c>
      <c r="HI4" s="137" t="str">
        <f t="shared" si="39"/>
        <v>Y</v>
      </c>
      <c r="HJ4" s="137" t="str">
        <f t="shared" si="39"/>
        <v>Y</v>
      </c>
      <c r="HK4" s="139">
        <f t="shared" si="40"/>
        <v>0.92273557379927518</v>
      </c>
      <c r="HL4" s="139">
        <f t="shared" si="40"/>
        <v>-0.69234126627151904</v>
      </c>
      <c r="HM4" s="139">
        <f t="shared" si="40"/>
        <v>3.0076693222533897</v>
      </c>
      <c r="HN4" s="139">
        <f t="shared" si="40"/>
        <v>2.184835441795002</v>
      </c>
      <c r="HO4" s="137" t="str">
        <f t="shared" si="41"/>
        <v>Y</v>
      </c>
      <c r="HP4" s="137" t="str">
        <f t="shared" si="41"/>
        <v>N</v>
      </c>
      <c r="HQ4" s="137" t="str">
        <f t="shared" si="41"/>
        <v>Y</v>
      </c>
      <c r="HR4" s="132"/>
      <c r="HS4" s="148">
        <f t="shared" si="42"/>
        <v>161</v>
      </c>
      <c r="HT4" s="148">
        <f t="shared" si="42"/>
        <v>-788</v>
      </c>
      <c r="HU4" s="148">
        <f t="shared" si="42"/>
        <v>-1758</v>
      </c>
      <c r="HV4" s="148">
        <f t="shared" si="42"/>
        <v>-5195</v>
      </c>
      <c r="HW4" s="7"/>
      <c r="HX4" s="137">
        <f t="shared" ref="HX4:HX6" si="48">(AH4-AX4)-(AI4-AY4)</f>
        <v>-1544</v>
      </c>
      <c r="HY4" s="137">
        <f t="shared" si="43"/>
        <v>9330</v>
      </c>
      <c r="HZ4" s="137">
        <f t="shared" si="43"/>
        <v>-24911</v>
      </c>
      <c r="IA4" s="137">
        <f t="shared" si="43"/>
        <v>-11568</v>
      </c>
      <c r="IC4" s="137">
        <f t="shared" ref="IC4:IC6" si="49">(BN4-CT4)-(BO4-CU4)</f>
        <v>0</v>
      </c>
      <c r="ID4" s="137">
        <f t="shared" si="44"/>
        <v>0</v>
      </c>
      <c r="IE4" s="137">
        <f t="shared" si="44"/>
        <v>0</v>
      </c>
      <c r="IF4" s="137">
        <f t="shared" si="44"/>
        <v>0</v>
      </c>
      <c r="IH4" s="137">
        <f t="shared" ref="IH4:IH6" si="50">(CD4-DJ4)-(CE4-DK4)</f>
        <v>-201</v>
      </c>
      <c r="II4" s="137">
        <f t="shared" si="45"/>
        <v>-924</v>
      </c>
      <c r="IJ4" s="137">
        <f t="shared" si="45"/>
        <v>-981</v>
      </c>
      <c r="IK4" s="137">
        <f t="shared" si="45"/>
        <v>2775</v>
      </c>
      <c r="IM4" s="137">
        <f t="shared" ref="IM4:IM6" si="51">(DZ4-FF4)-(EA4-FG4)</f>
        <v>0</v>
      </c>
      <c r="IN4" s="137">
        <f t="shared" si="46"/>
        <v>0</v>
      </c>
      <c r="IO4" s="137">
        <f t="shared" si="46"/>
        <v>-959</v>
      </c>
      <c r="IP4" s="137">
        <f t="shared" si="46"/>
        <v>0</v>
      </c>
      <c r="IR4" s="137">
        <f t="shared" ref="IR4:IR6" si="52">(EP4-FV4)-(EQ4-FW4)</f>
        <v>0</v>
      </c>
      <c r="IS4" s="137">
        <f t="shared" si="47"/>
        <v>0</v>
      </c>
      <c r="IT4" s="137">
        <f t="shared" si="47"/>
        <v>0</v>
      </c>
      <c r="IU4" s="137">
        <f t="shared" si="47"/>
        <v>0</v>
      </c>
    </row>
    <row r="5" spans="1:256" x14ac:dyDescent="0.3">
      <c r="A5" t="s">
        <v>246</v>
      </c>
      <c r="B5" s="148">
        <f>'FII DII OI Data'!C5</f>
        <v>52799</v>
      </c>
      <c r="C5" s="148">
        <f>'FII DII OI Data'!C13</f>
        <v>49685</v>
      </c>
      <c r="D5" s="148">
        <f>'FII DII OI Data'!C21</f>
        <v>47933</v>
      </c>
      <c r="E5" s="148">
        <f>'FII DII OI Data'!C29</f>
        <v>44661</v>
      </c>
      <c r="F5" s="148">
        <f>'FII DII OI Data'!C37</f>
        <v>28856</v>
      </c>
      <c r="G5" s="137" t="str">
        <f t="shared" si="0"/>
        <v>Y</v>
      </c>
      <c r="H5" s="137" t="str">
        <f t="shared" si="0"/>
        <v>Y</v>
      </c>
      <c r="I5" s="137" t="str">
        <f t="shared" si="0"/>
        <v>Y</v>
      </c>
      <c r="J5" s="137" t="str">
        <f t="shared" si="0"/>
        <v>Y</v>
      </c>
      <c r="K5" s="139">
        <f t="shared" si="1"/>
        <v>6.2674851564858605</v>
      </c>
      <c r="L5" s="139">
        <f t="shared" si="1"/>
        <v>3.6551019130870173</v>
      </c>
      <c r="M5" s="139">
        <f t="shared" si="1"/>
        <v>7.3263025906271695</v>
      </c>
      <c r="N5" s="139">
        <f t="shared" si="1"/>
        <v>54.771971167174939</v>
      </c>
      <c r="O5" s="137" t="str">
        <f t="shared" si="2"/>
        <v>Y</v>
      </c>
      <c r="P5" s="137" t="str">
        <f t="shared" si="2"/>
        <v>N</v>
      </c>
      <c r="Q5" s="137" t="str">
        <f t="shared" si="2"/>
        <v>N</v>
      </c>
      <c r="R5" s="148">
        <f>'FII DII OI Data'!D5</f>
        <v>81181</v>
      </c>
      <c r="S5" s="148">
        <f>'FII DII OI Data'!D13</f>
        <v>60613</v>
      </c>
      <c r="T5" s="148">
        <f>'FII DII OI Data'!D21</f>
        <v>49754</v>
      </c>
      <c r="U5" s="148">
        <f>'FII DII OI Data'!D29</f>
        <v>49650</v>
      </c>
      <c r="V5" s="148">
        <f>'FII DII OI Data'!D37</f>
        <v>74326</v>
      </c>
      <c r="W5" s="137" t="str">
        <f t="shared" si="3"/>
        <v>Y</v>
      </c>
      <c r="X5" s="137" t="str">
        <f t="shared" si="3"/>
        <v>Y</v>
      </c>
      <c r="Y5" s="137" t="str">
        <f t="shared" si="3"/>
        <v>Y</v>
      </c>
      <c r="Z5" s="137" t="str">
        <f t="shared" si="3"/>
        <v>N</v>
      </c>
      <c r="AA5" s="139">
        <f t="shared" si="4"/>
        <v>33.93331463547424</v>
      </c>
      <c r="AB5" s="139">
        <f t="shared" si="4"/>
        <v>21.825380873899586</v>
      </c>
      <c r="AC5" s="139">
        <f t="shared" si="4"/>
        <v>0.20946626384692851</v>
      </c>
      <c r="AD5" s="139">
        <f t="shared" si="4"/>
        <v>-33.199687861582753</v>
      </c>
      <c r="AE5" s="137" t="str">
        <f t="shared" si="5"/>
        <v>Y</v>
      </c>
      <c r="AF5" s="137" t="str">
        <f t="shared" si="5"/>
        <v>Y</v>
      </c>
      <c r="AG5" s="137" t="str">
        <f t="shared" si="5"/>
        <v>Y</v>
      </c>
      <c r="AH5" s="137">
        <f>'FII DII OI Data'!E5</f>
        <v>1058656</v>
      </c>
      <c r="AI5" s="137">
        <f>'FII DII OI Data'!E13</f>
        <v>1048786</v>
      </c>
      <c r="AJ5" s="137">
        <f>'FII DII OI Data'!E21</f>
        <v>1028345</v>
      </c>
      <c r="AK5" s="137">
        <f>'FII DII OI Data'!E29</f>
        <v>1013602</v>
      </c>
      <c r="AL5" s="137">
        <f>'FII DII OI Data'!E37</f>
        <v>989455</v>
      </c>
      <c r="AM5" s="137" t="str">
        <f t="shared" si="6"/>
        <v>Y</v>
      </c>
      <c r="AN5" s="137" t="str">
        <f t="shared" si="6"/>
        <v>Y</v>
      </c>
      <c r="AO5" s="137" t="str">
        <f t="shared" si="6"/>
        <v>Y</v>
      </c>
      <c r="AP5" s="137" t="str">
        <f t="shared" si="6"/>
        <v>Y</v>
      </c>
      <c r="AQ5" s="139">
        <f t="shared" si="7"/>
        <v>0.94108807707196707</v>
      </c>
      <c r="AR5" s="139">
        <f t="shared" si="7"/>
        <v>1.987757027067764</v>
      </c>
      <c r="AS5" s="139">
        <f t="shared" si="7"/>
        <v>1.4545156777512278</v>
      </c>
      <c r="AT5" s="139">
        <f t="shared" si="7"/>
        <v>2.4404343805428241</v>
      </c>
      <c r="AU5" s="137" t="str">
        <f t="shared" si="8"/>
        <v>N</v>
      </c>
      <c r="AV5" s="137" t="str">
        <f t="shared" si="8"/>
        <v>Y</v>
      </c>
      <c r="AW5" s="137" t="str">
        <f t="shared" si="8"/>
        <v>N</v>
      </c>
      <c r="AX5" s="137">
        <f>'FII DII OI Data'!F5</f>
        <v>586238</v>
      </c>
      <c r="AY5" s="137">
        <f>'FII DII OI Data'!F13</f>
        <v>565993</v>
      </c>
      <c r="AZ5" s="137">
        <f>'FII DII OI Data'!F21</f>
        <v>559809</v>
      </c>
      <c r="BA5" s="137">
        <f>'FII DII OI Data'!F29</f>
        <v>552116</v>
      </c>
      <c r="BB5" s="137">
        <f>'FII DII OI Data'!F37</f>
        <v>566473</v>
      </c>
      <c r="BC5" s="137" t="str">
        <f t="shared" si="9"/>
        <v>Y</v>
      </c>
      <c r="BD5" s="137" t="str">
        <f t="shared" si="9"/>
        <v>Y</v>
      </c>
      <c r="BE5" s="137" t="str">
        <f t="shared" si="9"/>
        <v>Y</v>
      </c>
      <c r="BF5" s="137" t="str">
        <f t="shared" si="9"/>
        <v>N</v>
      </c>
      <c r="BG5" s="139">
        <f t="shared" si="10"/>
        <v>3.5768993609461597</v>
      </c>
      <c r="BH5" s="139">
        <f t="shared" si="10"/>
        <v>1.1046624830969134</v>
      </c>
      <c r="BI5" s="139">
        <f t="shared" si="10"/>
        <v>1.3933666113642784</v>
      </c>
      <c r="BJ5" s="139">
        <f t="shared" si="10"/>
        <v>-2.5344544223643495</v>
      </c>
      <c r="BK5" s="137" t="str">
        <f t="shared" si="11"/>
        <v>Y</v>
      </c>
      <c r="BL5" s="137" t="str">
        <f t="shared" si="11"/>
        <v>N</v>
      </c>
      <c r="BM5" s="137" t="str">
        <f t="shared" si="11"/>
        <v>Y</v>
      </c>
      <c r="BN5" s="137">
        <f>'FII DII OI Data'!G5</f>
        <v>142801</v>
      </c>
      <c r="BO5" s="137">
        <f>'FII DII OI Data'!G13</f>
        <v>119332</v>
      </c>
      <c r="BP5" s="137">
        <f>'FII DII OI Data'!G21</f>
        <v>146782</v>
      </c>
      <c r="BQ5" s="137">
        <f>'FII DII OI Data'!G29</f>
        <v>149648</v>
      </c>
      <c r="BR5" s="137">
        <f>'FII DII OI Data'!G37</f>
        <v>123808</v>
      </c>
      <c r="BS5" s="137" t="str">
        <f t="shared" si="12"/>
        <v>Y</v>
      </c>
      <c r="BT5" s="137" t="str">
        <f t="shared" si="12"/>
        <v>N</v>
      </c>
      <c r="BU5" s="137" t="str">
        <f t="shared" si="12"/>
        <v>N</v>
      </c>
      <c r="BV5" s="137" t="str">
        <f t="shared" si="12"/>
        <v>Y</v>
      </c>
      <c r="BW5" s="139">
        <f t="shared" si="13"/>
        <v>19.666979519324236</v>
      </c>
      <c r="BX5" s="139">
        <f t="shared" si="13"/>
        <v>-18.70120314479977</v>
      </c>
      <c r="BY5" s="139">
        <f t="shared" si="13"/>
        <v>-1.915160910937667</v>
      </c>
      <c r="BZ5" s="139">
        <f t="shared" si="13"/>
        <v>20.871026104936679</v>
      </c>
      <c r="CA5" s="137" t="str">
        <f t="shared" si="14"/>
        <v>Y</v>
      </c>
      <c r="CB5" s="137" t="str">
        <f t="shared" si="14"/>
        <v>N</v>
      </c>
      <c r="CC5" s="137" t="str">
        <f t="shared" si="14"/>
        <v>N</v>
      </c>
      <c r="CD5" s="137">
        <f>'FII DII OI Data'!H5</f>
        <v>210152</v>
      </c>
      <c r="CE5" s="137">
        <f>'FII DII OI Data'!H13</f>
        <v>173675</v>
      </c>
      <c r="CF5" s="137">
        <f>'FII DII OI Data'!H21</f>
        <v>188752</v>
      </c>
      <c r="CG5" s="137">
        <f>'FII DII OI Data'!H29</f>
        <v>194625</v>
      </c>
      <c r="CH5" s="137">
        <f>'FII DII OI Data'!H37</f>
        <v>201607</v>
      </c>
      <c r="CI5" s="137" t="str">
        <f t="shared" si="15"/>
        <v>Y</v>
      </c>
      <c r="CJ5" s="137" t="str">
        <f t="shared" si="15"/>
        <v>N</v>
      </c>
      <c r="CK5" s="137" t="str">
        <f t="shared" si="15"/>
        <v>N</v>
      </c>
      <c r="CL5" s="137" t="str">
        <f t="shared" si="15"/>
        <v>N</v>
      </c>
      <c r="CM5" s="139">
        <f t="shared" si="16"/>
        <v>21.003022887577373</v>
      </c>
      <c r="CN5" s="139">
        <f t="shared" si="16"/>
        <v>-7.9877299313384764</v>
      </c>
      <c r="CO5" s="139">
        <f t="shared" si="16"/>
        <v>-3.017597944765575</v>
      </c>
      <c r="CP5" s="139">
        <f t="shared" si="16"/>
        <v>-3.4631734017172024</v>
      </c>
      <c r="CQ5" s="137" t="str">
        <f t="shared" si="17"/>
        <v>Y</v>
      </c>
      <c r="CR5" s="137" t="str">
        <f t="shared" si="17"/>
        <v>N</v>
      </c>
      <c r="CS5" s="137" t="str">
        <f t="shared" si="17"/>
        <v>Y</v>
      </c>
      <c r="CT5" s="137">
        <f>'FII DII OI Data'!I5</f>
        <v>121590</v>
      </c>
      <c r="CU5" s="137">
        <f>'FII DII OI Data'!I13</f>
        <v>101938</v>
      </c>
      <c r="CV5" s="137">
        <f>'FII DII OI Data'!I21</f>
        <v>120488</v>
      </c>
      <c r="CW5" s="137">
        <f>'FII DII OI Data'!I29</f>
        <v>124735</v>
      </c>
      <c r="CX5" s="137">
        <f>'FII DII OI Data'!I37</f>
        <v>123562</v>
      </c>
      <c r="CY5" s="137" t="str">
        <f t="shared" si="18"/>
        <v>Y</v>
      </c>
      <c r="CZ5" s="137" t="str">
        <f t="shared" si="18"/>
        <v>N</v>
      </c>
      <c r="DA5" s="137" t="str">
        <f t="shared" si="18"/>
        <v>N</v>
      </c>
      <c r="DB5" s="137" t="str">
        <f t="shared" si="18"/>
        <v>Y</v>
      </c>
      <c r="DC5" s="139">
        <f t="shared" si="19"/>
        <v>19.27838490062587</v>
      </c>
      <c r="DD5" s="139">
        <f t="shared" si="19"/>
        <v>-15.395724055507603</v>
      </c>
      <c r="DE5" s="139">
        <f t="shared" si="19"/>
        <v>-3.4048182146149837</v>
      </c>
      <c r="DF5" s="139">
        <f t="shared" si="19"/>
        <v>0.94932098865346948</v>
      </c>
      <c r="DG5" s="137" t="str">
        <f t="shared" si="20"/>
        <v>Y</v>
      </c>
      <c r="DH5" s="137" t="str">
        <f t="shared" si="20"/>
        <v>N</v>
      </c>
      <c r="DI5" s="137" t="str">
        <f t="shared" si="20"/>
        <v>N</v>
      </c>
      <c r="DJ5" s="137">
        <f>'FII DII OI Data'!J5</f>
        <v>121343</v>
      </c>
      <c r="DK5" s="137">
        <f>'FII DII OI Data'!J13</f>
        <v>107716</v>
      </c>
      <c r="DL5" s="137">
        <f>'FII DII OI Data'!J21</f>
        <v>119096</v>
      </c>
      <c r="DM5" s="137">
        <f>'FII DII OI Data'!J29</f>
        <v>118165</v>
      </c>
      <c r="DN5" s="137">
        <f>'FII DII OI Data'!J37</f>
        <v>113640</v>
      </c>
      <c r="DO5" s="137" t="str">
        <f t="shared" si="21"/>
        <v>Y</v>
      </c>
      <c r="DP5" s="137" t="str">
        <f t="shared" si="21"/>
        <v>N</v>
      </c>
      <c r="DQ5" s="137" t="str">
        <f t="shared" si="21"/>
        <v>Y</v>
      </c>
      <c r="DR5" s="137" t="str">
        <f t="shared" si="21"/>
        <v>Y</v>
      </c>
      <c r="DS5" s="139">
        <f t="shared" si="22"/>
        <v>12.650859668015894</v>
      </c>
      <c r="DT5" s="139">
        <f t="shared" si="22"/>
        <v>-9.5553167192852833</v>
      </c>
      <c r="DU5" s="139">
        <f t="shared" si="22"/>
        <v>0.78788135234629542</v>
      </c>
      <c r="DV5" s="139">
        <f t="shared" si="22"/>
        <v>3.9818725800774377</v>
      </c>
      <c r="DW5" s="137" t="str">
        <f t="shared" si="23"/>
        <v>Y</v>
      </c>
      <c r="DX5" s="137" t="str">
        <f t="shared" si="23"/>
        <v>N</v>
      </c>
      <c r="DY5" s="137" t="str">
        <f t="shared" si="23"/>
        <v>N</v>
      </c>
      <c r="DZ5" s="137">
        <f>'FII DII OI Data'!K5</f>
        <v>11422</v>
      </c>
      <c r="EA5" s="137">
        <f>'FII DII OI Data'!K13</f>
        <v>12327</v>
      </c>
      <c r="EB5" s="137">
        <f>'FII DII OI Data'!K21</f>
        <v>13032</v>
      </c>
      <c r="EC5" s="137">
        <f>'FII DII OI Data'!K29</f>
        <v>13198</v>
      </c>
      <c r="ED5" s="137">
        <f>'FII DII OI Data'!K37</f>
        <v>12515</v>
      </c>
      <c r="EE5" s="137" t="str">
        <f t="shared" si="24"/>
        <v>N</v>
      </c>
      <c r="EF5" s="137" t="str">
        <f t="shared" si="24"/>
        <v>N</v>
      </c>
      <c r="EG5" s="137" t="str">
        <f t="shared" si="24"/>
        <v>N</v>
      </c>
      <c r="EH5" s="137" t="str">
        <f t="shared" si="24"/>
        <v>Y</v>
      </c>
      <c r="EI5" s="139">
        <f t="shared" si="25"/>
        <v>-7.3416078526811059</v>
      </c>
      <c r="EJ5" s="139">
        <f t="shared" si="25"/>
        <v>-5.4097605893186005</v>
      </c>
      <c r="EK5" s="139">
        <f t="shared" si="25"/>
        <v>-1.2577663282315501</v>
      </c>
      <c r="EL5" s="139">
        <f t="shared" si="25"/>
        <v>5.4574510587295251</v>
      </c>
      <c r="EM5" s="137" t="str">
        <f t="shared" si="26"/>
        <v>N</v>
      </c>
      <c r="EN5" s="137" t="str">
        <f t="shared" si="26"/>
        <v>N</v>
      </c>
      <c r="EO5" s="137" t="str">
        <f t="shared" si="26"/>
        <v>N</v>
      </c>
      <c r="EP5" s="137">
        <f>'FII DII OI Data'!L5</f>
        <v>17233</v>
      </c>
      <c r="EQ5" s="137">
        <f>'FII DII OI Data'!L13</f>
        <v>16882</v>
      </c>
      <c r="ER5" s="137">
        <f>'FII DII OI Data'!L21</f>
        <v>17666</v>
      </c>
      <c r="ES5" s="137">
        <f>'FII DII OI Data'!L29</f>
        <v>18885</v>
      </c>
      <c r="ET5" s="137">
        <f>'FII DII OI Data'!L37</f>
        <v>17566</v>
      </c>
      <c r="EU5" s="137" t="str">
        <f t="shared" si="27"/>
        <v>Y</v>
      </c>
      <c r="EV5" s="137" t="str">
        <f t="shared" si="27"/>
        <v>N</v>
      </c>
      <c r="EW5" s="137" t="str">
        <f t="shared" si="27"/>
        <v>N</v>
      </c>
      <c r="EX5" s="137" t="str">
        <f t="shared" si="27"/>
        <v>Y</v>
      </c>
      <c r="EY5" s="139">
        <f t="shared" si="28"/>
        <v>2.0791375429451486</v>
      </c>
      <c r="EZ5" s="139">
        <f t="shared" si="28"/>
        <v>-4.437903317106306</v>
      </c>
      <c r="FA5" s="139">
        <f t="shared" si="28"/>
        <v>-6.4548583531903621</v>
      </c>
      <c r="FB5" s="139">
        <f t="shared" si="28"/>
        <v>7.5088238642832748</v>
      </c>
      <c r="FC5" s="137" t="str">
        <f t="shared" si="29"/>
        <v>Y</v>
      </c>
      <c r="FD5" s="137" t="str">
        <f t="shared" si="29"/>
        <v>Y</v>
      </c>
      <c r="FE5" s="137" t="str">
        <f t="shared" si="29"/>
        <v>N</v>
      </c>
      <c r="FF5" s="137">
        <f>'FII DII OI Data'!M5</f>
        <v>20485</v>
      </c>
      <c r="FG5" s="137">
        <f>'FII DII OI Data'!M13</f>
        <v>21775</v>
      </c>
      <c r="FH5" s="137">
        <f>'FII DII OI Data'!M21</f>
        <v>21766</v>
      </c>
      <c r="FI5" s="137">
        <f>'FII DII OI Data'!M29</f>
        <v>23842</v>
      </c>
      <c r="FJ5" s="137">
        <f>'FII DII OI Data'!M37</f>
        <v>23753</v>
      </c>
      <c r="FK5" s="137" t="str">
        <f t="shared" si="30"/>
        <v>N</v>
      </c>
      <c r="FL5" s="137" t="str">
        <f t="shared" si="30"/>
        <v>Y</v>
      </c>
      <c r="FM5" s="137" t="str">
        <f t="shared" si="30"/>
        <v>N</v>
      </c>
      <c r="FN5" s="137" t="str">
        <f t="shared" si="30"/>
        <v>Y</v>
      </c>
      <c r="FO5" s="139">
        <f t="shared" si="31"/>
        <v>-5.924225028702641</v>
      </c>
      <c r="FP5" s="139">
        <f t="shared" si="31"/>
        <v>4.1348892768538086E-2</v>
      </c>
      <c r="FQ5" s="139">
        <f t="shared" si="31"/>
        <v>-8.7073232111400056</v>
      </c>
      <c r="FR5" s="139">
        <f t="shared" si="31"/>
        <v>0.37468951290363323</v>
      </c>
      <c r="FS5" s="137" t="str">
        <f t="shared" si="32"/>
        <v>N</v>
      </c>
      <c r="FT5" s="137" t="str">
        <f t="shared" si="32"/>
        <v>Y</v>
      </c>
      <c r="FU5" s="137" t="str">
        <f t="shared" si="32"/>
        <v>N</v>
      </c>
      <c r="FV5" s="137">
        <f>'FII DII OI Data'!N5</f>
        <v>11837</v>
      </c>
      <c r="FW5" s="137">
        <f>'FII DII OI Data'!N13</f>
        <v>12781</v>
      </c>
      <c r="FX5" s="137">
        <f>'FII DII OI Data'!N21</f>
        <v>13261</v>
      </c>
      <c r="FY5" s="137">
        <f>'FII DII OI Data'!N29</f>
        <v>14154</v>
      </c>
      <c r="FZ5" s="137">
        <f>'FII DII OI Data'!N37</f>
        <v>12849</v>
      </c>
      <c r="GA5" s="137" t="str">
        <f t="shared" si="33"/>
        <v>N</v>
      </c>
      <c r="GB5" s="137" t="str">
        <f t="shared" si="33"/>
        <v>N</v>
      </c>
      <c r="GC5" s="137" t="str">
        <f t="shared" si="33"/>
        <v>N</v>
      </c>
      <c r="GD5" s="137" t="str">
        <f t="shared" si="33"/>
        <v>Y</v>
      </c>
      <c r="GE5" s="139">
        <f t="shared" si="34"/>
        <v>-7.3859635396291363</v>
      </c>
      <c r="GF5" s="139">
        <f t="shared" si="34"/>
        <v>-3.6196365281652967</v>
      </c>
      <c r="GG5" s="139">
        <f t="shared" si="34"/>
        <v>-6.3091705524939954</v>
      </c>
      <c r="GH5" s="139">
        <f t="shared" si="34"/>
        <v>10.156432407191222</v>
      </c>
      <c r="GI5" s="137" t="str">
        <f t="shared" si="35"/>
        <v>N</v>
      </c>
      <c r="GJ5" s="137" t="str">
        <f t="shared" si="35"/>
        <v>Y</v>
      </c>
      <c r="GK5" s="137" t="str">
        <f t="shared" si="35"/>
        <v>N</v>
      </c>
      <c r="GL5" s="137">
        <f>'FII DII OI Data'!O5</f>
        <v>1493063</v>
      </c>
      <c r="GM5" s="137">
        <f>'FII DII OI Data'!O13</f>
        <v>1420687</v>
      </c>
      <c r="GN5" s="137">
        <f>'FII DII OI Data'!O21</f>
        <v>1442510</v>
      </c>
      <c r="GO5" s="137">
        <f>'FII DII OI Data'!O29</f>
        <v>1434619</v>
      </c>
      <c r="GP5" s="137">
        <f>'FII DII OI Data'!O37</f>
        <v>1373807</v>
      </c>
      <c r="GQ5" s="137" t="str">
        <f t="shared" si="36"/>
        <v>Y</v>
      </c>
      <c r="GR5" s="137" t="str">
        <f t="shared" si="36"/>
        <v>N</v>
      </c>
      <c r="GS5" s="137" t="str">
        <f t="shared" si="36"/>
        <v>Y</v>
      </c>
      <c r="GT5" s="137" t="str">
        <f t="shared" si="36"/>
        <v>Y</v>
      </c>
      <c r="GU5" s="139">
        <f t="shared" si="37"/>
        <v>5.0944367056219981</v>
      </c>
      <c r="GV5" s="139">
        <f t="shared" si="37"/>
        <v>-1.5128491310285546</v>
      </c>
      <c r="GW5" s="139">
        <f t="shared" si="37"/>
        <v>0.55004150927877016</v>
      </c>
      <c r="GX5" s="139">
        <f t="shared" si="37"/>
        <v>4.4265315288100879</v>
      </c>
      <c r="GY5" s="137" t="str">
        <f t="shared" si="38"/>
        <v>Y</v>
      </c>
      <c r="GZ5" s="137" t="str">
        <f t="shared" si="38"/>
        <v>N</v>
      </c>
      <c r="HA5" s="137" t="str">
        <f t="shared" si="38"/>
        <v>N</v>
      </c>
      <c r="HB5" s="137">
        <f>'FII DII OI Data'!P5</f>
        <v>942674</v>
      </c>
      <c r="HC5" s="137">
        <f>'FII DII OI Data'!P13</f>
        <v>870816</v>
      </c>
      <c r="HD5" s="137">
        <f>'FII DII OI Data'!P21</f>
        <v>884174</v>
      </c>
      <c r="HE5" s="137">
        <f>'FII DII OI Data'!P29</f>
        <v>882662</v>
      </c>
      <c r="HF5" s="137">
        <f>'FII DII OI Data'!P37</f>
        <v>914603</v>
      </c>
      <c r="HG5" s="137" t="str">
        <f t="shared" si="39"/>
        <v>Y</v>
      </c>
      <c r="HH5" s="137" t="str">
        <f t="shared" si="39"/>
        <v>N</v>
      </c>
      <c r="HI5" s="137" t="str">
        <f t="shared" si="39"/>
        <v>Y</v>
      </c>
      <c r="HJ5" s="137" t="str">
        <f t="shared" si="39"/>
        <v>N</v>
      </c>
      <c r="HK5" s="139">
        <f t="shared" si="40"/>
        <v>8.2518006100025723</v>
      </c>
      <c r="HL5" s="139">
        <f t="shared" si="40"/>
        <v>-1.5107886004338513</v>
      </c>
      <c r="HM5" s="139">
        <f t="shared" si="40"/>
        <v>0.17129999932023809</v>
      </c>
      <c r="HN5" s="139">
        <f t="shared" si="40"/>
        <v>-3.4923349256453342</v>
      </c>
      <c r="HO5" s="137" t="str">
        <f t="shared" si="41"/>
        <v>Y</v>
      </c>
      <c r="HP5" s="137" t="str">
        <f t="shared" si="41"/>
        <v>N</v>
      </c>
      <c r="HQ5" s="137" t="str">
        <f t="shared" si="41"/>
        <v>Y</v>
      </c>
      <c r="HR5" s="132"/>
      <c r="HS5" s="148">
        <f t="shared" si="42"/>
        <v>-17454</v>
      </c>
      <c r="HT5" s="148">
        <f t="shared" si="42"/>
        <v>-9107</v>
      </c>
      <c r="HU5" s="148">
        <f t="shared" si="42"/>
        <v>3168</v>
      </c>
      <c r="HV5" s="148">
        <f t="shared" si="42"/>
        <v>40481</v>
      </c>
      <c r="HW5" s="7"/>
      <c r="HX5" s="137">
        <f t="shared" si="48"/>
        <v>-10375</v>
      </c>
      <c r="HY5" s="137">
        <f t="shared" si="43"/>
        <v>14257</v>
      </c>
      <c r="HZ5" s="137">
        <f t="shared" si="43"/>
        <v>7050</v>
      </c>
      <c r="IA5" s="137">
        <f t="shared" si="43"/>
        <v>38504</v>
      </c>
      <c r="IC5" s="137">
        <f t="shared" si="49"/>
        <v>3817</v>
      </c>
      <c r="ID5" s="137">
        <f t="shared" si="44"/>
        <v>-8900</v>
      </c>
      <c r="IE5" s="137">
        <f t="shared" si="44"/>
        <v>1381</v>
      </c>
      <c r="IF5" s="137">
        <f t="shared" si="44"/>
        <v>24667</v>
      </c>
      <c r="IH5" s="137">
        <f t="shared" si="50"/>
        <v>22850</v>
      </c>
      <c r="II5" s="137">
        <f t="shared" si="45"/>
        <v>-3697</v>
      </c>
      <c r="IJ5" s="137">
        <f t="shared" si="45"/>
        <v>-6804</v>
      </c>
      <c r="IK5" s="137">
        <f t="shared" si="45"/>
        <v>-11507</v>
      </c>
      <c r="IM5" s="137">
        <f t="shared" si="51"/>
        <v>385</v>
      </c>
      <c r="IN5" s="137">
        <f t="shared" si="46"/>
        <v>-714</v>
      </c>
      <c r="IO5" s="137">
        <f t="shared" si="46"/>
        <v>1910</v>
      </c>
      <c r="IP5" s="137">
        <f t="shared" si="46"/>
        <v>594</v>
      </c>
      <c r="IR5" s="137">
        <f t="shared" si="52"/>
        <v>1295</v>
      </c>
      <c r="IS5" s="137">
        <f t="shared" si="47"/>
        <v>-304</v>
      </c>
      <c r="IT5" s="137">
        <f t="shared" si="47"/>
        <v>-326</v>
      </c>
      <c r="IU5" s="137">
        <f t="shared" si="47"/>
        <v>14</v>
      </c>
    </row>
    <row r="6" spans="1:256" x14ac:dyDescent="0.3">
      <c r="A6" t="s">
        <v>247</v>
      </c>
      <c r="B6" s="148">
        <f>'FII DII OI Data'!C6</f>
        <v>33294</v>
      </c>
      <c r="C6" s="148">
        <f>'FII DII OI Data'!C14</f>
        <v>27976</v>
      </c>
      <c r="D6" s="148">
        <f>'FII DII OI Data'!C22</f>
        <v>29691</v>
      </c>
      <c r="E6" s="148">
        <f>'FII DII OI Data'!C30</f>
        <v>30799</v>
      </c>
      <c r="F6" s="148">
        <f>'FII DII OI Data'!C38</f>
        <v>40418</v>
      </c>
      <c r="G6" s="137" t="str">
        <f t="shared" si="0"/>
        <v>Y</v>
      </c>
      <c r="H6" s="137" t="str">
        <f t="shared" si="0"/>
        <v>N</v>
      </c>
      <c r="I6" s="137" t="str">
        <f t="shared" si="0"/>
        <v>N</v>
      </c>
      <c r="J6" s="137" t="str">
        <f t="shared" si="0"/>
        <v>N</v>
      </c>
      <c r="K6" s="139">
        <f t="shared" si="1"/>
        <v>19.009150700600514</v>
      </c>
      <c r="L6" s="139">
        <f t="shared" si="1"/>
        <v>-5.776161126267219</v>
      </c>
      <c r="M6" s="139">
        <f t="shared" si="1"/>
        <v>-3.5975193999805186</v>
      </c>
      <c r="N6" s="139">
        <f t="shared" si="1"/>
        <v>-23.798802513731506</v>
      </c>
      <c r="O6" s="137" t="str">
        <f t="shared" si="2"/>
        <v>Y</v>
      </c>
      <c r="P6" s="137" t="str">
        <f t="shared" si="2"/>
        <v>N</v>
      </c>
      <c r="Q6" s="137" t="str">
        <f t="shared" si="2"/>
        <v>Y</v>
      </c>
      <c r="R6" s="148">
        <f>'FII DII OI Data'!D6</f>
        <v>23255</v>
      </c>
      <c r="S6" s="148">
        <f>'FII DII OI Data'!D14</f>
        <v>21595</v>
      </c>
      <c r="T6" s="148">
        <f>'FII DII OI Data'!D22</f>
        <v>20707</v>
      </c>
      <c r="U6" s="148">
        <f>'FII DII OI Data'!D30</f>
        <v>27816</v>
      </c>
      <c r="V6" s="148">
        <f>'FII DII OI Data'!D38</f>
        <v>22283</v>
      </c>
      <c r="W6" s="137" t="str">
        <f t="shared" si="3"/>
        <v>Y</v>
      </c>
      <c r="X6" s="137" t="str">
        <f t="shared" si="3"/>
        <v>Y</v>
      </c>
      <c r="Y6" s="137" t="str">
        <f t="shared" si="3"/>
        <v>N</v>
      </c>
      <c r="Z6" s="137" t="str">
        <f t="shared" si="3"/>
        <v>Y</v>
      </c>
      <c r="AA6" s="139">
        <f t="shared" si="4"/>
        <v>7.6869645751331328</v>
      </c>
      <c r="AB6" s="139">
        <f t="shared" si="4"/>
        <v>4.2884048872361999</v>
      </c>
      <c r="AC6" s="139">
        <f t="shared" si="4"/>
        <v>-25.557233247052057</v>
      </c>
      <c r="AD6" s="139">
        <f t="shared" si="4"/>
        <v>24.830588340887672</v>
      </c>
      <c r="AE6" s="137" t="str">
        <f t="shared" si="5"/>
        <v>Y</v>
      </c>
      <c r="AF6" s="137" t="str">
        <f t="shared" si="5"/>
        <v>Y</v>
      </c>
      <c r="AG6" s="137" t="str">
        <f t="shared" si="5"/>
        <v>N</v>
      </c>
      <c r="AH6" s="137">
        <f>'FII DII OI Data'!E6</f>
        <v>204092</v>
      </c>
      <c r="AI6" s="137">
        <f>'FII DII OI Data'!E14</f>
        <v>178435</v>
      </c>
      <c r="AJ6" s="137">
        <f>'FII DII OI Data'!E22</f>
        <v>169349</v>
      </c>
      <c r="AK6" s="137">
        <f>'FII DII OI Data'!E30</f>
        <v>165328</v>
      </c>
      <c r="AL6" s="137">
        <f>'FII DII OI Data'!E38</f>
        <v>164891</v>
      </c>
      <c r="AM6" s="137" t="str">
        <f t="shared" si="6"/>
        <v>Y</v>
      </c>
      <c r="AN6" s="137" t="str">
        <f t="shared" si="6"/>
        <v>Y</v>
      </c>
      <c r="AO6" s="137" t="str">
        <f t="shared" si="6"/>
        <v>Y</v>
      </c>
      <c r="AP6" s="137" t="str">
        <f t="shared" si="6"/>
        <v>Y</v>
      </c>
      <c r="AQ6" s="139">
        <f t="shared" si="7"/>
        <v>14.378905483789614</v>
      </c>
      <c r="AR6" s="139">
        <f t="shared" si="7"/>
        <v>5.3652516401041632</v>
      </c>
      <c r="AS6" s="139">
        <f t="shared" si="7"/>
        <v>2.4321349075776637</v>
      </c>
      <c r="AT6" s="139">
        <f t="shared" si="7"/>
        <v>0.26502356101909746</v>
      </c>
      <c r="AU6" s="137" t="str">
        <f t="shared" si="8"/>
        <v>Y</v>
      </c>
      <c r="AV6" s="137" t="str">
        <f t="shared" si="8"/>
        <v>Y</v>
      </c>
      <c r="AW6" s="137" t="str">
        <f t="shared" si="8"/>
        <v>Y</v>
      </c>
      <c r="AX6" s="137">
        <f>'FII DII OI Data'!F6</f>
        <v>108237</v>
      </c>
      <c r="AY6" s="137">
        <f>'FII DII OI Data'!F14</f>
        <v>97428</v>
      </c>
      <c r="AZ6" s="137">
        <f>'FII DII OI Data'!F22</f>
        <v>86295</v>
      </c>
      <c r="BA6" s="137">
        <f>'FII DII OI Data'!F30</f>
        <v>80383</v>
      </c>
      <c r="BB6" s="137">
        <f>'FII DII OI Data'!F38</f>
        <v>71765</v>
      </c>
      <c r="BC6" s="137" t="str">
        <f t="shared" si="9"/>
        <v>Y</v>
      </c>
      <c r="BD6" s="137" t="str">
        <f t="shared" si="9"/>
        <v>Y</v>
      </c>
      <c r="BE6" s="137" t="str">
        <f t="shared" si="9"/>
        <v>Y</v>
      </c>
      <c r="BF6" s="137" t="str">
        <f t="shared" si="9"/>
        <v>Y</v>
      </c>
      <c r="BG6" s="139">
        <f t="shared" si="10"/>
        <v>11.094346594408179</v>
      </c>
      <c r="BH6" s="139">
        <f t="shared" si="10"/>
        <v>12.901095080827393</v>
      </c>
      <c r="BI6" s="139">
        <f t="shared" si="10"/>
        <v>7.3547889479118727</v>
      </c>
      <c r="BJ6" s="139">
        <f t="shared" si="10"/>
        <v>12.008639308855292</v>
      </c>
      <c r="BK6" s="137" t="str">
        <f t="shared" si="11"/>
        <v>N</v>
      </c>
      <c r="BL6" s="137" t="str">
        <f t="shared" si="11"/>
        <v>Y</v>
      </c>
      <c r="BM6" s="137" t="str">
        <f t="shared" si="11"/>
        <v>N</v>
      </c>
      <c r="BN6" s="137">
        <f>'FII DII OI Data'!G6</f>
        <v>142495</v>
      </c>
      <c r="BO6" s="137">
        <f>'FII DII OI Data'!G14</f>
        <v>105328</v>
      </c>
      <c r="BP6" s="137">
        <f>'FII DII OI Data'!G22</f>
        <v>150153</v>
      </c>
      <c r="BQ6" s="137">
        <f>'FII DII OI Data'!G30</f>
        <v>153694</v>
      </c>
      <c r="BR6" s="137">
        <f>'FII DII OI Data'!G38</f>
        <v>155052</v>
      </c>
      <c r="BS6" s="137" t="str">
        <f t="shared" si="12"/>
        <v>Y</v>
      </c>
      <c r="BT6" s="137" t="str">
        <f t="shared" si="12"/>
        <v>N</v>
      </c>
      <c r="BU6" s="137" t="str">
        <f t="shared" si="12"/>
        <v>N</v>
      </c>
      <c r="BV6" s="137" t="str">
        <f t="shared" si="12"/>
        <v>N</v>
      </c>
      <c r="BW6" s="139">
        <f t="shared" si="13"/>
        <v>35.286913261430961</v>
      </c>
      <c r="BX6" s="139">
        <f t="shared" si="13"/>
        <v>-29.852883392273217</v>
      </c>
      <c r="BY6" s="139">
        <f t="shared" si="13"/>
        <v>-2.3039285853709317</v>
      </c>
      <c r="BZ6" s="139">
        <f t="shared" si="13"/>
        <v>-0.87583520367360623</v>
      </c>
      <c r="CA6" s="137" t="str">
        <f t="shared" si="14"/>
        <v>Y</v>
      </c>
      <c r="CB6" s="137" t="str">
        <f t="shared" si="14"/>
        <v>N</v>
      </c>
      <c r="CC6" s="137" t="str">
        <f t="shared" si="14"/>
        <v>N</v>
      </c>
      <c r="CD6" s="137">
        <f>'FII DII OI Data'!H6</f>
        <v>128570</v>
      </c>
      <c r="CE6" s="137">
        <f>'FII DII OI Data'!H14</f>
        <v>100841</v>
      </c>
      <c r="CF6" s="137">
        <f>'FII DII OI Data'!H22</f>
        <v>148171</v>
      </c>
      <c r="CG6" s="137">
        <f>'FII DII OI Data'!H30</f>
        <v>150306</v>
      </c>
      <c r="CH6" s="137">
        <f>'FII DII OI Data'!H38</f>
        <v>152981</v>
      </c>
      <c r="CI6" s="137" t="str">
        <f t="shared" si="15"/>
        <v>Y</v>
      </c>
      <c r="CJ6" s="137" t="str">
        <f t="shared" si="15"/>
        <v>N</v>
      </c>
      <c r="CK6" s="137" t="str">
        <f t="shared" si="15"/>
        <v>N</v>
      </c>
      <c r="CL6" s="137" t="str">
        <f t="shared" si="15"/>
        <v>N</v>
      </c>
      <c r="CM6" s="139">
        <f t="shared" si="16"/>
        <v>27.497743973185511</v>
      </c>
      <c r="CN6" s="139">
        <f t="shared" si="16"/>
        <v>-31.94282281958008</v>
      </c>
      <c r="CO6" s="139">
        <f t="shared" si="16"/>
        <v>-1.420435644618312</v>
      </c>
      <c r="CP6" s="139">
        <f t="shared" si="16"/>
        <v>-1.7485831573855577</v>
      </c>
      <c r="CQ6" s="137" t="str">
        <f t="shared" si="17"/>
        <v>Y</v>
      </c>
      <c r="CR6" s="137" t="str">
        <f t="shared" si="17"/>
        <v>N</v>
      </c>
      <c r="CS6" s="137" t="str">
        <f t="shared" si="17"/>
        <v>Y</v>
      </c>
      <c r="CT6" s="137">
        <f>'FII DII OI Data'!I6</f>
        <v>225052</v>
      </c>
      <c r="CU6" s="137">
        <f>'FII DII OI Data'!I14</f>
        <v>171948</v>
      </c>
      <c r="CV6" s="137">
        <f>'FII DII OI Data'!I22</f>
        <v>288684</v>
      </c>
      <c r="CW6" s="137">
        <f>'FII DII OI Data'!I30</f>
        <v>290129</v>
      </c>
      <c r="CX6" s="137">
        <f>'FII DII OI Data'!I38</f>
        <v>311044</v>
      </c>
      <c r="CY6" s="137" t="str">
        <f t="shared" si="18"/>
        <v>Y</v>
      </c>
      <c r="CZ6" s="137" t="str">
        <f t="shared" si="18"/>
        <v>N</v>
      </c>
      <c r="DA6" s="137" t="str">
        <f t="shared" si="18"/>
        <v>N</v>
      </c>
      <c r="DB6" s="137" t="str">
        <f t="shared" si="18"/>
        <v>N</v>
      </c>
      <c r="DC6" s="139">
        <f t="shared" si="19"/>
        <v>30.883755554004701</v>
      </c>
      <c r="DD6" s="139">
        <f t="shared" si="19"/>
        <v>-40.437294758282412</v>
      </c>
      <c r="DE6" s="139">
        <f t="shared" si="19"/>
        <v>-0.49805431377077092</v>
      </c>
      <c r="DF6" s="139">
        <f t="shared" si="19"/>
        <v>-6.7241290621262593</v>
      </c>
      <c r="DG6" s="137" t="str">
        <f t="shared" si="20"/>
        <v>Y</v>
      </c>
      <c r="DH6" s="137" t="str">
        <f t="shared" si="20"/>
        <v>N</v>
      </c>
      <c r="DI6" s="137" t="str">
        <f t="shared" si="20"/>
        <v>Y</v>
      </c>
      <c r="DJ6" s="137">
        <f>'FII DII OI Data'!J6</f>
        <v>148420</v>
      </c>
      <c r="DK6" s="137">
        <f>'FII DII OI Data'!J14</f>
        <v>123659</v>
      </c>
      <c r="DL6" s="137">
        <f>'FII DII OI Data'!J22</f>
        <v>209105</v>
      </c>
      <c r="DM6" s="137">
        <f>'FII DII OI Data'!J30</f>
        <v>174113</v>
      </c>
      <c r="DN6" s="137">
        <f>'FII DII OI Data'!J38</f>
        <v>148763</v>
      </c>
      <c r="DO6" s="137" t="str">
        <f t="shared" si="21"/>
        <v>Y</v>
      </c>
      <c r="DP6" s="137" t="str">
        <f t="shared" si="21"/>
        <v>N</v>
      </c>
      <c r="DQ6" s="137" t="str">
        <f t="shared" si="21"/>
        <v>Y</v>
      </c>
      <c r="DR6" s="137" t="str">
        <f t="shared" si="21"/>
        <v>Y</v>
      </c>
      <c r="DS6" s="139">
        <f t="shared" si="22"/>
        <v>20.023613323737052</v>
      </c>
      <c r="DT6" s="139">
        <f t="shared" si="22"/>
        <v>-40.862724468568423</v>
      </c>
      <c r="DU6" s="139">
        <f t="shared" si="22"/>
        <v>20.097293137215484</v>
      </c>
      <c r="DV6" s="139">
        <f t="shared" si="22"/>
        <v>17.040527550533398</v>
      </c>
      <c r="DW6" s="137" t="str">
        <f t="shared" si="23"/>
        <v>Y</v>
      </c>
      <c r="DX6" s="137" t="str">
        <f t="shared" si="23"/>
        <v>N</v>
      </c>
      <c r="DY6" s="137" t="str">
        <f t="shared" si="23"/>
        <v>Y</v>
      </c>
      <c r="DZ6" s="137">
        <f>'FII DII OI Data'!K6</f>
        <v>74045</v>
      </c>
      <c r="EA6" s="137">
        <f>'FII DII OI Data'!K14</f>
        <v>72524</v>
      </c>
      <c r="EB6" s="137">
        <f>'FII DII OI Data'!K22</f>
        <v>69744</v>
      </c>
      <c r="EC6" s="137">
        <f>'FII DII OI Data'!K30</f>
        <v>65552</v>
      </c>
      <c r="ED6" s="137">
        <f>'FII DII OI Data'!K38</f>
        <v>62576</v>
      </c>
      <c r="EE6" s="137" t="str">
        <f t="shared" si="24"/>
        <v>Y</v>
      </c>
      <c r="EF6" s="137" t="str">
        <f t="shared" si="24"/>
        <v>Y</v>
      </c>
      <c r="EG6" s="137" t="str">
        <f t="shared" si="24"/>
        <v>Y</v>
      </c>
      <c r="EH6" s="137" t="str">
        <f t="shared" si="24"/>
        <v>Y</v>
      </c>
      <c r="EI6" s="139">
        <f t="shared" si="25"/>
        <v>2.0972367767911315</v>
      </c>
      <c r="EJ6" s="139">
        <f t="shared" si="25"/>
        <v>3.9860059646707962</v>
      </c>
      <c r="EK6" s="139">
        <f t="shared" si="25"/>
        <v>6.3949231144740049</v>
      </c>
      <c r="EL6" s="139">
        <f t="shared" si="25"/>
        <v>4.755816926617233</v>
      </c>
      <c r="EM6" s="137" t="str">
        <f t="shared" si="26"/>
        <v>N</v>
      </c>
      <c r="EN6" s="137" t="str">
        <f t="shared" si="26"/>
        <v>N</v>
      </c>
      <c r="EO6" s="137" t="str">
        <f t="shared" si="26"/>
        <v>Y</v>
      </c>
      <c r="EP6" s="137">
        <f>'FII DII OI Data'!L6</f>
        <v>91324</v>
      </c>
      <c r="EQ6" s="137">
        <f>'FII DII OI Data'!L14</f>
        <v>85662</v>
      </c>
      <c r="ER6" s="137">
        <f>'FII DII OI Data'!L22</f>
        <v>84074</v>
      </c>
      <c r="ES6" s="137">
        <f>'FII DII OI Data'!L30</f>
        <v>86281</v>
      </c>
      <c r="ET6" s="137">
        <f>'FII DII OI Data'!L38</f>
        <v>91445</v>
      </c>
      <c r="EU6" s="137" t="str">
        <f t="shared" si="27"/>
        <v>Y</v>
      </c>
      <c r="EV6" s="137" t="str">
        <f t="shared" si="27"/>
        <v>Y</v>
      </c>
      <c r="EW6" s="137" t="str">
        <f t="shared" si="27"/>
        <v>N</v>
      </c>
      <c r="EX6" s="137" t="str">
        <f t="shared" si="27"/>
        <v>N</v>
      </c>
      <c r="EY6" s="139">
        <f t="shared" si="28"/>
        <v>6.6096985828021761</v>
      </c>
      <c r="EZ6" s="139">
        <f t="shared" si="28"/>
        <v>1.8888122368389753</v>
      </c>
      <c r="FA6" s="139">
        <f t="shared" si="28"/>
        <v>-2.5579212109270872</v>
      </c>
      <c r="FB6" s="139">
        <f t="shared" si="28"/>
        <v>-5.6471102848706867</v>
      </c>
      <c r="FC6" s="137" t="str">
        <f t="shared" si="29"/>
        <v>Y</v>
      </c>
      <c r="FD6" s="137" t="str">
        <f t="shared" si="29"/>
        <v>Y</v>
      </c>
      <c r="FE6" s="137" t="str">
        <f t="shared" si="29"/>
        <v>Y</v>
      </c>
      <c r="FF6" s="137">
        <f>'FII DII OI Data'!M6</f>
        <v>192117</v>
      </c>
      <c r="FG6" s="137">
        <f>'FII DII OI Data'!M14</f>
        <v>178841</v>
      </c>
      <c r="FH6" s="137">
        <f>'FII DII OI Data'!M22</f>
        <v>172846</v>
      </c>
      <c r="FI6" s="137">
        <f>'FII DII OI Data'!M30</f>
        <v>176523</v>
      </c>
      <c r="FJ6" s="137">
        <f>'FII DII OI Data'!M38</f>
        <v>182135</v>
      </c>
      <c r="FK6" s="137" t="str">
        <f t="shared" si="30"/>
        <v>Y</v>
      </c>
      <c r="FL6" s="137" t="str">
        <f t="shared" si="30"/>
        <v>Y</v>
      </c>
      <c r="FM6" s="137" t="str">
        <f t="shared" si="30"/>
        <v>N</v>
      </c>
      <c r="FN6" s="137" t="str">
        <f t="shared" si="30"/>
        <v>N</v>
      </c>
      <c r="FO6" s="139">
        <f t="shared" si="31"/>
        <v>7.4233537052465604</v>
      </c>
      <c r="FP6" s="139">
        <f t="shared" si="31"/>
        <v>3.468405401339921</v>
      </c>
      <c r="FQ6" s="139">
        <f t="shared" si="31"/>
        <v>-2.0830146779739751</v>
      </c>
      <c r="FR6" s="139">
        <f t="shared" si="31"/>
        <v>-3.0812309550608066</v>
      </c>
      <c r="FS6" s="137" t="str">
        <f t="shared" si="32"/>
        <v>Y</v>
      </c>
      <c r="FT6" s="137" t="str">
        <f t="shared" si="32"/>
        <v>Y</v>
      </c>
      <c r="FU6" s="137" t="str">
        <f t="shared" si="32"/>
        <v>Y</v>
      </c>
      <c r="FV6" s="137">
        <f>'FII DII OI Data'!N6</f>
        <v>78609</v>
      </c>
      <c r="FW6" s="137">
        <f>'FII DII OI Data'!N14</f>
        <v>81599</v>
      </c>
      <c r="FX6" s="137">
        <f>'FII DII OI Data'!N22</f>
        <v>78794</v>
      </c>
      <c r="FY6" s="137">
        <f>'FII DII OI Data'!N30</f>
        <v>76945</v>
      </c>
      <c r="FZ6" s="137">
        <f>'FII DII OI Data'!N38</f>
        <v>70127</v>
      </c>
      <c r="GA6" s="137" t="str">
        <f t="shared" si="33"/>
        <v>N</v>
      </c>
      <c r="GB6" s="137" t="str">
        <f t="shared" si="33"/>
        <v>Y</v>
      </c>
      <c r="GC6" s="137" t="str">
        <f t="shared" si="33"/>
        <v>Y</v>
      </c>
      <c r="GD6" s="137" t="str">
        <f t="shared" si="33"/>
        <v>Y</v>
      </c>
      <c r="GE6" s="139">
        <f t="shared" si="34"/>
        <v>-3.6642605914288167</v>
      </c>
      <c r="GF6" s="139">
        <f t="shared" si="34"/>
        <v>3.5599157296240831</v>
      </c>
      <c r="GG6" s="139">
        <f t="shared" si="34"/>
        <v>2.4030151406849045</v>
      </c>
      <c r="GH6" s="139">
        <f t="shared" si="34"/>
        <v>9.7223608595833273</v>
      </c>
      <c r="GI6" s="137" t="str">
        <f t="shared" si="35"/>
        <v>N</v>
      </c>
      <c r="GJ6" s="137" t="str">
        <f t="shared" si="35"/>
        <v>Y</v>
      </c>
      <c r="GK6" s="137" t="str">
        <f t="shared" si="35"/>
        <v>N</v>
      </c>
      <c r="GL6" s="137">
        <f>'FII DII OI Data'!O6</f>
        <v>673820</v>
      </c>
      <c r="GM6" s="137">
        <f>'FII DII OI Data'!O14</f>
        <v>570766</v>
      </c>
      <c r="GN6" s="137">
        <f>'FII DII OI Data'!O22</f>
        <v>651182</v>
      </c>
      <c r="GO6" s="137">
        <f>'FII DII OI Data'!O30</f>
        <v>651960</v>
      </c>
      <c r="GP6" s="137">
        <f>'FII DII OI Data'!O38</f>
        <v>667363</v>
      </c>
      <c r="GQ6" s="137" t="str">
        <f t="shared" si="36"/>
        <v>Y</v>
      </c>
      <c r="GR6" s="137" t="str">
        <f t="shared" si="36"/>
        <v>N</v>
      </c>
      <c r="GS6" s="137" t="str">
        <f t="shared" si="36"/>
        <v>N</v>
      </c>
      <c r="GT6" s="137" t="str">
        <f t="shared" si="36"/>
        <v>N</v>
      </c>
      <c r="GU6" s="139">
        <f t="shared" si="37"/>
        <v>18.055385219161618</v>
      </c>
      <c r="GV6" s="139">
        <f t="shared" si="37"/>
        <v>-12.349235697546922</v>
      </c>
      <c r="GW6" s="139">
        <f t="shared" si="37"/>
        <v>-0.11933247438493158</v>
      </c>
      <c r="GX6" s="139">
        <f t="shared" si="37"/>
        <v>-2.3080392530002412</v>
      </c>
      <c r="GY6" s="137" t="str">
        <f t="shared" si="38"/>
        <v>Y</v>
      </c>
      <c r="GZ6" s="137" t="str">
        <f t="shared" si="38"/>
        <v>N</v>
      </c>
      <c r="HA6" s="137" t="str">
        <f t="shared" si="38"/>
        <v>Y</v>
      </c>
      <c r="HB6" s="137">
        <f>'FII DII OI Data'!P6</f>
        <v>775690</v>
      </c>
      <c r="HC6" s="137">
        <f>'FII DII OI Data'!P14</f>
        <v>675070</v>
      </c>
      <c r="HD6" s="137">
        <f>'FII DII OI Data'!P22</f>
        <v>856431</v>
      </c>
      <c r="HE6" s="137">
        <f>'FII DII OI Data'!P30</f>
        <v>825909</v>
      </c>
      <c r="HF6" s="137">
        <f>'FII DII OI Data'!P38</f>
        <v>806117</v>
      </c>
      <c r="HG6" s="137" t="str">
        <f t="shared" si="39"/>
        <v>Y</v>
      </c>
      <c r="HH6" s="137" t="str">
        <f t="shared" si="39"/>
        <v>N</v>
      </c>
      <c r="HI6" s="137" t="str">
        <f t="shared" si="39"/>
        <v>Y</v>
      </c>
      <c r="HJ6" s="137" t="str">
        <f t="shared" si="39"/>
        <v>Y</v>
      </c>
      <c r="HK6" s="139">
        <f t="shared" si="40"/>
        <v>14.905120950419956</v>
      </c>
      <c r="HL6" s="139">
        <f t="shared" si="40"/>
        <v>-21.176370308874855</v>
      </c>
      <c r="HM6" s="139">
        <f t="shared" si="40"/>
        <v>3.6955645234523415</v>
      </c>
      <c r="HN6" s="139">
        <f t="shared" si="40"/>
        <v>2.455226722671771</v>
      </c>
      <c r="HO6" s="137" t="str">
        <f t="shared" si="41"/>
        <v>Y</v>
      </c>
      <c r="HP6" s="137" t="str">
        <f t="shared" si="41"/>
        <v>N</v>
      </c>
      <c r="HQ6" s="137" t="str">
        <f t="shared" si="41"/>
        <v>Y</v>
      </c>
      <c r="HR6" s="132"/>
      <c r="HS6" s="148">
        <f t="shared" si="42"/>
        <v>3658</v>
      </c>
      <c r="HT6" s="148">
        <f t="shared" si="42"/>
        <v>-2603</v>
      </c>
      <c r="HU6" s="148">
        <f t="shared" si="42"/>
        <v>6001</v>
      </c>
      <c r="HV6" s="148">
        <f t="shared" si="42"/>
        <v>-15152</v>
      </c>
      <c r="HW6" s="7"/>
      <c r="HX6" s="137">
        <f t="shared" si="48"/>
        <v>14848</v>
      </c>
      <c r="HY6" s="137">
        <f t="shared" si="43"/>
        <v>-2047</v>
      </c>
      <c r="HZ6" s="137">
        <f t="shared" si="43"/>
        <v>-1891</v>
      </c>
      <c r="IA6" s="137">
        <f t="shared" si="43"/>
        <v>-8181</v>
      </c>
      <c r="IC6" s="137">
        <f t="shared" si="49"/>
        <v>-15937</v>
      </c>
      <c r="ID6" s="137">
        <f t="shared" si="44"/>
        <v>71911</v>
      </c>
      <c r="IE6" s="137">
        <f t="shared" si="44"/>
        <v>-2096</v>
      </c>
      <c r="IF6" s="137">
        <f t="shared" si="44"/>
        <v>19557</v>
      </c>
      <c r="IH6" s="137">
        <f t="shared" si="50"/>
        <v>2968</v>
      </c>
      <c r="II6" s="137">
        <f t="shared" si="45"/>
        <v>38116</v>
      </c>
      <c r="IJ6" s="137">
        <f t="shared" si="45"/>
        <v>-37127</v>
      </c>
      <c r="IK6" s="137">
        <f t="shared" si="45"/>
        <v>-28025</v>
      </c>
      <c r="IM6" s="137">
        <f t="shared" si="51"/>
        <v>-11755</v>
      </c>
      <c r="IN6" s="137">
        <f t="shared" si="46"/>
        <v>-3215</v>
      </c>
      <c r="IO6" s="137">
        <f t="shared" si="46"/>
        <v>7869</v>
      </c>
      <c r="IP6" s="137">
        <f t="shared" si="46"/>
        <v>8588</v>
      </c>
      <c r="IR6" s="137">
        <f t="shared" si="52"/>
        <v>8652</v>
      </c>
      <c r="IS6" s="137">
        <f t="shared" si="47"/>
        <v>-1217</v>
      </c>
      <c r="IT6" s="137">
        <f t="shared" si="47"/>
        <v>-4056</v>
      </c>
      <c r="IU6" s="137">
        <f t="shared" si="47"/>
        <v>-11982</v>
      </c>
    </row>
    <row r="7" spans="1:256" x14ac:dyDescent="0.3">
      <c r="A7" t="s">
        <v>273</v>
      </c>
      <c r="B7" s="148">
        <f>'FII DII OI Data'!C7</f>
        <v>235916</v>
      </c>
      <c r="C7" s="148">
        <f>'FII DII OI Data'!C15</f>
        <v>209209</v>
      </c>
      <c r="D7" s="148">
        <f>'FII DII OI Data'!C23</f>
        <v>202932</v>
      </c>
      <c r="E7" s="148">
        <f>'FII DII OI Data'!C31</f>
        <v>204422</v>
      </c>
      <c r="F7" s="148">
        <f>'FII DII OI Data'!C39</f>
        <v>203386</v>
      </c>
      <c r="K7" s="3"/>
      <c r="L7" s="3"/>
      <c r="M7" s="3"/>
      <c r="N7" s="3"/>
      <c r="R7" s="148">
        <f>'FII DII OI Data'!D7</f>
        <v>235916</v>
      </c>
      <c r="S7" s="148">
        <f>'FII DII OI Data'!D15</f>
        <v>209209</v>
      </c>
      <c r="T7" s="148">
        <f>'FII DII OI Data'!D23</f>
        <v>202932</v>
      </c>
      <c r="U7" s="148">
        <f>'FII DII OI Data'!D31</f>
        <v>204422</v>
      </c>
      <c r="V7" s="148">
        <f>'FII DII OI Data'!D39</f>
        <v>203386</v>
      </c>
      <c r="AA7" s="3"/>
      <c r="AB7" s="3"/>
      <c r="AC7" s="3"/>
      <c r="AD7" s="3"/>
      <c r="AH7" s="137">
        <f>'FII DII OI Data'!E7</f>
        <v>1787125</v>
      </c>
      <c r="AI7" s="137">
        <f>'FII DII OI Data'!E15</f>
        <v>1728146</v>
      </c>
      <c r="AJ7" s="137">
        <f>'FII DII OI Data'!E23</f>
        <v>1701389</v>
      </c>
      <c r="AK7" s="137">
        <f>'FII DII OI Data'!E31</f>
        <v>1665743</v>
      </c>
      <c r="AL7" s="137">
        <f>'FII DII OI Data'!E39</f>
        <v>1641163</v>
      </c>
      <c r="AQ7" s="3"/>
      <c r="AR7" s="3"/>
      <c r="AS7" s="3"/>
      <c r="AT7" s="3"/>
      <c r="AX7" s="137">
        <f>'FII DII OI Data'!F7</f>
        <v>1787125</v>
      </c>
      <c r="AY7" s="137">
        <f>'FII DII OI Data'!F15</f>
        <v>1728146</v>
      </c>
      <c r="AZ7" s="137">
        <f>'FII DII OI Data'!F23</f>
        <v>1701389</v>
      </c>
      <c r="BA7" s="137">
        <f>'FII DII OI Data'!F31</f>
        <v>1665743</v>
      </c>
      <c r="BB7" s="137">
        <f>'FII DII OI Data'!F39</f>
        <v>1641163</v>
      </c>
      <c r="BG7" s="3"/>
      <c r="BH7" s="3"/>
      <c r="BI7" s="3"/>
      <c r="BJ7" s="3"/>
      <c r="BN7" s="137">
        <f>'FII DII OI Data'!G7</f>
        <v>850319</v>
      </c>
      <c r="BO7" s="137">
        <f>'FII DII OI Data'!G15</f>
        <v>659791</v>
      </c>
      <c r="BP7" s="137">
        <f>'FII DII OI Data'!G23</f>
        <v>1015127</v>
      </c>
      <c r="BQ7" s="137">
        <f>'FII DII OI Data'!G31</f>
        <v>1054721</v>
      </c>
      <c r="BR7" s="137">
        <f>'FII DII OI Data'!G39</f>
        <v>1076512</v>
      </c>
      <c r="BW7" s="3"/>
      <c r="BX7" s="3"/>
      <c r="BY7" s="3"/>
      <c r="BZ7" s="3"/>
      <c r="CD7" s="137">
        <f>'FII DII OI Data'!H7</f>
        <v>853798</v>
      </c>
      <c r="CE7" s="137">
        <f>'FII DII OI Data'!H15</f>
        <v>743946</v>
      </c>
      <c r="CF7" s="137">
        <f>'FII DII OI Data'!H23</f>
        <v>1014913</v>
      </c>
      <c r="CG7" s="137">
        <f>'FII DII OI Data'!H31</f>
        <v>906565</v>
      </c>
      <c r="CH7" s="137">
        <f>'FII DII OI Data'!H39</f>
        <v>829848</v>
      </c>
      <c r="CM7" s="3"/>
      <c r="CN7" s="3"/>
      <c r="CO7" s="3"/>
      <c r="CP7" s="3"/>
      <c r="CT7" s="137">
        <f>'FII DII OI Data'!I7</f>
        <v>850319</v>
      </c>
      <c r="CU7" s="137">
        <f>'FII DII OI Data'!I15</f>
        <v>659791</v>
      </c>
      <c r="CV7" s="137">
        <f>'FII DII OI Data'!I23</f>
        <v>1015127</v>
      </c>
      <c r="CW7" s="137">
        <f>'FII DII OI Data'!I31</f>
        <v>1054721</v>
      </c>
      <c r="CX7" s="137">
        <f>'FII DII OI Data'!I39</f>
        <v>1076512</v>
      </c>
      <c r="DC7" s="3"/>
      <c r="DD7" s="3"/>
      <c r="DE7" s="3"/>
      <c r="DF7" s="3"/>
      <c r="DJ7" s="137">
        <f>'FII DII OI Data'!J7</f>
        <v>853798</v>
      </c>
      <c r="DK7" s="137">
        <f>'FII DII OI Data'!J15</f>
        <v>743946</v>
      </c>
      <c r="DL7" s="137">
        <f>'FII DII OI Data'!J23</f>
        <v>1014913</v>
      </c>
      <c r="DM7" s="137">
        <f>'FII DII OI Data'!J31</f>
        <v>906565</v>
      </c>
      <c r="DN7" s="137">
        <f>'FII DII OI Data'!J39</f>
        <v>829848</v>
      </c>
      <c r="DS7" s="3"/>
      <c r="DT7" s="3"/>
      <c r="DU7" s="3"/>
      <c r="DV7" s="3"/>
      <c r="DZ7" s="137">
        <f>'FII DII OI Data'!K7</f>
        <v>438510</v>
      </c>
      <c r="EA7" s="137">
        <f>'FII DII OI Data'!K15</f>
        <v>424182</v>
      </c>
      <c r="EB7" s="137">
        <f>'FII DII OI Data'!K23</f>
        <v>420167</v>
      </c>
      <c r="EC7" s="137">
        <f>'FII DII OI Data'!K31</f>
        <v>427533</v>
      </c>
      <c r="ED7" s="137">
        <f>'FII DII OI Data'!K39</f>
        <v>428277</v>
      </c>
      <c r="EI7" s="3"/>
      <c r="EJ7" s="3"/>
      <c r="EK7" s="3"/>
      <c r="EL7" s="3"/>
      <c r="EP7" s="137">
        <f>'FII DII OI Data'!L7</f>
        <v>232338</v>
      </c>
      <c r="EQ7" s="137">
        <f>'FII DII OI Data'!L15</f>
        <v>234515</v>
      </c>
      <c r="ER7" s="137">
        <f>'FII DII OI Data'!L23</f>
        <v>231139</v>
      </c>
      <c r="ES7" s="137">
        <f>'FII DII OI Data'!L31</f>
        <v>230280</v>
      </c>
      <c r="ET7" s="137">
        <f>'FII DII OI Data'!L39</f>
        <v>219425</v>
      </c>
      <c r="EY7" s="3"/>
      <c r="EZ7" s="3"/>
      <c r="FA7" s="3"/>
      <c r="FB7" s="3"/>
      <c r="FF7" s="137">
        <f>'FII DII OI Data'!M7</f>
        <v>438510</v>
      </c>
      <c r="FG7" s="137">
        <f>'FII DII OI Data'!M15</f>
        <v>424182</v>
      </c>
      <c r="FH7" s="137">
        <f>'FII DII OI Data'!M23</f>
        <v>420167</v>
      </c>
      <c r="FI7" s="137">
        <f>'FII DII OI Data'!M31</f>
        <v>427533</v>
      </c>
      <c r="FJ7" s="137">
        <f>'FII DII OI Data'!M39</f>
        <v>428277</v>
      </c>
      <c r="FO7" s="3"/>
      <c r="FP7" s="3"/>
      <c r="FQ7" s="3"/>
      <c r="FR7" s="3"/>
      <c r="FV7" s="137">
        <f>'FII DII OI Data'!N7</f>
        <v>232338</v>
      </c>
      <c r="FW7" s="137">
        <f>'FII DII OI Data'!N15</f>
        <v>234515</v>
      </c>
      <c r="FX7" s="137">
        <f>'FII DII OI Data'!N23</f>
        <v>231139</v>
      </c>
      <c r="FY7" s="137">
        <f>'FII DII OI Data'!N31</f>
        <v>230280</v>
      </c>
      <c r="FZ7" s="137">
        <f>'FII DII OI Data'!N39</f>
        <v>219425</v>
      </c>
      <c r="GE7" s="3"/>
      <c r="GF7" s="3"/>
      <c r="GG7" s="3"/>
      <c r="GH7" s="3"/>
      <c r="GL7" s="137">
        <f>'FII DII OI Data'!O7</f>
        <v>4398006</v>
      </c>
      <c r="GM7" s="137">
        <f>'FII DII OI Data'!O15</f>
        <v>3999789</v>
      </c>
      <c r="GN7" s="137">
        <f>'FII DII OI Data'!O23</f>
        <v>4585667</v>
      </c>
      <c r="GO7" s="137">
        <f>'FII DII OI Data'!O31</f>
        <v>4489264</v>
      </c>
      <c r="GP7" s="137">
        <f>'FII DII OI Data'!O39</f>
        <v>4398611</v>
      </c>
      <c r="GU7" s="3"/>
      <c r="GV7" s="3"/>
      <c r="GW7" s="3"/>
      <c r="GX7" s="3"/>
      <c r="HB7" s="137">
        <f>'FII DII OI Data'!P7</f>
        <v>4398006</v>
      </c>
      <c r="HC7" s="137">
        <f>'FII DII OI Data'!P15</f>
        <v>3999789</v>
      </c>
      <c r="HD7" s="137">
        <f>'FII DII OI Data'!P23</f>
        <v>4585667</v>
      </c>
      <c r="HE7" s="137">
        <f>'FII DII OI Data'!P31</f>
        <v>4489264</v>
      </c>
      <c r="HF7" s="137">
        <f>'FII DII OI Data'!P39</f>
        <v>4398611</v>
      </c>
      <c r="HK7" s="3"/>
      <c r="HL7" s="3"/>
      <c r="HM7" s="3"/>
      <c r="HN7" s="3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</row>
    <row r="8" spans="1:256" x14ac:dyDescent="0.3">
      <c r="C8" s="3"/>
      <c r="D8" s="3"/>
      <c r="E8" s="3"/>
      <c r="F8" s="3"/>
      <c r="K8" s="3"/>
      <c r="L8" s="3"/>
      <c r="M8" s="3"/>
      <c r="N8" s="3"/>
      <c r="AA8" s="3"/>
      <c r="AB8" s="3"/>
      <c r="AC8" s="3"/>
      <c r="AD8" s="3"/>
      <c r="AQ8" s="3"/>
      <c r="AR8" s="3"/>
      <c r="AS8" s="3"/>
      <c r="AT8" s="3"/>
      <c r="BG8" s="3"/>
      <c r="BH8" s="3"/>
      <c r="BI8" s="3"/>
      <c r="BJ8" s="3"/>
      <c r="BW8" s="3"/>
      <c r="BX8" s="3"/>
      <c r="BY8" s="3"/>
      <c r="BZ8" s="3"/>
      <c r="DC8" s="3"/>
      <c r="DD8" s="3"/>
      <c r="DE8" s="3"/>
      <c r="DF8" s="3"/>
      <c r="DS8" s="3"/>
      <c r="DT8" s="3"/>
      <c r="DU8" s="3"/>
      <c r="DV8" s="3"/>
      <c r="EI8" s="3"/>
      <c r="EJ8" s="3"/>
      <c r="EK8" s="3"/>
      <c r="EL8" s="3"/>
    </row>
    <row r="9" spans="1:256" x14ac:dyDescent="0.3">
      <c r="C9" s="3"/>
      <c r="D9" s="3"/>
      <c r="E9" s="3"/>
      <c r="F9" s="3"/>
      <c r="K9" s="3"/>
      <c r="L9" s="3"/>
      <c r="M9" s="3"/>
      <c r="N9" s="3"/>
      <c r="AA9" s="3"/>
      <c r="AB9" s="3"/>
      <c r="AC9" s="3"/>
      <c r="AD9" s="3"/>
      <c r="AQ9" s="3"/>
      <c r="AR9" s="3"/>
      <c r="AS9" s="3"/>
      <c r="AT9" s="3"/>
      <c r="BG9" s="3"/>
      <c r="BH9" s="3"/>
      <c r="BI9" s="3"/>
      <c r="BJ9" s="3"/>
      <c r="BW9" s="3"/>
      <c r="BX9" s="3"/>
      <c r="BY9" s="3"/>
      <c r="BZ9" s="3"/>
      <c r="DC9" s="3"/>
      <c r="DD9" s="3"/>
      <c r="DE9" s="3"/>
      <c r="DF9" s="3"/>
      <c r="DS9" s="3"/>
      <c r="DT9" s="3"/>
      <c r="DU9" s="3"/>
      <c r="DV9" s="3"/>
      <c r="EI9" s="3"/>
      <c r="EJ9" s="3"/>
      <c r="EK9" s="3"/>
      <c r="EL9" s="3"/>
    </row>
    <row r="10" spans="1:256" ht="15.6" x14ac:dyDescent="0.3">
      <c r="C10" s="3"/>
      <c r="D10" s="3"/>
      <c r="E10" s="3"/>
      <c r="F10" s="3"/>
      <c r="K10" s="3"/>
      <c r="L10" s="3"/>
      <c r="M10" s="3"/>
      <c r="N10" s="3"/>
      <c r="AA10" s="3"/>
      <c r="AB10" s="3"/>
      <c r="AC10" s="3"/>
      <c r="AD10" s="3"/>
      <c r="AQ10" s="3"/>
      <c r="AR10" s="3"/>
      <c r="AS10" s="3"/>
      <c r="AT10" s="3"/>
      <c r="BG10" s="3"/>
      <c r="BH10" s="3"/>
      <c r="BI10" s="3"/>
      <c r="BJ10" s="3"/>
      <c r="BW10" s="3"/>
      <c r="BX10" s="3"/>
      <c r="BY10" s="3"/>
      <c r="BZ10" s="3"/>
      <c r="DC10" s="3"/>
      <c r="DD10" s="3"/>
      <c r="DE10" s="3"/>
      <c r="DF10" s="3"/>
      <c r="DS10" s="3"/>
      <c r="DT10" s="3"/>
      <c r="DU10" s="3"/>
      <c r="DV10" s="3"/>
      <c r="EI10" s="3"/>
      <c r="EJ10" s="3"/>
      <c r="EK10" s="3"/>
      <c r="EL10" s="3"/>
      <c r="HS10" s="87" t="s">
        <v>262</v>
      </c>
      <c r="HT10" s="87"/>
      <c r="HU10" s="87"/>
      <c r="HV10" s="87"/>
      <c r="HW10" s="87"/>
      <c r="HX10" s="87" t="s">
        <v>263</v>
      </c>
      <c r="HY10" s="87"/>
      <c r="HZ10" s="87"/>
      <c r="IA10" s="87"/>
      <c r="IB10" s="87"/>
      <c r="IC10" s="87" t="s">
        <v>264</v>
      </c>
      <c r="ID10" s="87"/>
      <c r="IE10" s="87"/>
      <c r="IF10" s="87"/>
      <c r="IG10" s="87"/>
      <c r="IH10" s="87" t="s">
        <v>265</v>
      </c>
      <c r="II10" s="87"/>
      <c r="IJ10" s="87"/>
      <c r="IK10" s="87"/>
      <c r="IL10" s="87"/>
      <c r="IM10" s="87" t="s">
        <v>266</v>
      </c>
      <c r="IN10" s="87"/>
      <c r="IO10" s="87"/>
      <c r="IP10" s="87"/>
      <c r="IQ10" s="87"/>
      <c r="IR10" s="87" t="s">
        <v>267</v>
      </c>
      <c r="IS10" s="87"/>
      <c r="IT10" s="87"/>
      <c r="IU10" s="87"/>
      <c r="IV10" s="87"/>
    </row>
    <row r="11" spans="1:256" x14ac:dyDescent="0.3">
      <c r="C11" s="3"/>
      <c r="D11" s="3"/>
      <c r="E11" s="3"/>
      <c r="F11" s="3"/>
      <c r="K11" s="3"/>
      <c r="L11" s="3"/>
      <c r="M11" s="3"/>
      <c r="N11" s="3"/>
      <c r="AA11" s="3"/>
      <c r="AB11" s="3"/>
      <c r="AC11" s="3"/>
      <c r="AD11" s="3"/>
      <c r="AQ11" s="3"/>
      <c r="AR11" s="3"/>
      <c r="AS11" s="3"/>
      <c r="AT11" s="3"/>
      <c r="BG11" s="3"/>
      <c r="BH11" s="3"/>
      <c r="BI11" s="3"/>
      <c r="BJ11" s="3"/>
      <c r="BW11" s="3"/>
      <c r="BX11" s="3"/>
      <c r="BY11" s="3"/>
      <c r="BZ11" s="3"/>
      <c r="DC11" s="3"/>
      <c r="DD11" s="3"/>
      <c r="DE11" s="3"/>
      <c r="DF11" s="3"/>
      <c r="DS11" s="3"/>
      <c r="DT11" s="3"/>
      <c r="DU11" s="3"/>
      <c r="DV11" s="3"/>
      <c r="EI11" s="3"/>
      <c r="EJ11" s="3"/>
      <c r="EK11" s="3"/>
      <c r="EL11" s="3"/>
      <c r="HS11" s="2" t="s">
        <v>1</v>
      </c>
      <c r="HT11" s="2" t="s">
        <v>2</v>
      </c>
      <c r="HU11" s="2" t="s">
        <v>3</v>
      </c>
      <c r="HV11" s="2" t="s">
        <v>149</v>
      </c>
      <c r="HW11" s="2"/>
      <c r="HX11" s="2" t="s">
        <v>1</v>
      </c>
      <c r="HY11" s="2" t="s">
        <v>2</v>
      </c>
      <c r="HZ11" s="2" t="s">
        <v>3</v>
      </c>
      <c r="IA11" s="2" t="s">
        <v>149</v>
      </c>
      <c r="IB11" s="2"/>
      <c r="IC11" s="2" t="s">
        <v>1</v>
      </c>
      <c r="ID11" s="2" t="s">
        <v>2</v>
      </c>
      <c r="IE11" s="2" t="s">
        <v>3</v>
      </c>
      <c r="IF11" s="2" t="s">
        <v>149</v>
      </c>
      <c r="IG11" s="2"/>
      <c r="IH11" s="2" t="s">
        <v>1</v>
      </c>
      <c r="II11" s="2" t="s">
        <v>2</v>
      </c>
      <c r="IJ11" s="2" t="s">
        <v>3</v>
      </c>
      <c r="IK11" s="2" t="s">
        <v>149</v>
      </c>
      <c r="IL11" s="2"/>
      <c r="IM11" s="2" t="s">
        <v>1</v>
      </c>
      <c r="IN11" s="2" t="s">
        <v>2</v>
      </c>
      <c r="IO11" s="2" t="s">
        <v>3</v>
      </c>
      <c r="IP11" s="2" t="s">
        <v>149</v>
      </c>
      <c r="IQ11" s="2"/>
      <c r="IR11" s="2" t="s">
        <v>1</v>
      </c>
      <c r="IS11" s="2" t="s">
        <v>2</v>
      </c>
      <c r="IT11" s="2" t="s">
        <v>3</v>
      </c>
      <c r="IU11" s="2" t="s">
        <v>149</v>
      </c>
      <c r="IV11" s="2"/>
    </row>
    <row r="12" spans="1:256" x14ac:dyDescent="0.3">
      <c r="A12" t="s">
        <v>244</v>
      </c>
      <c r="C12" s="3"/>
      <c r="D12" s="3"/>
      <c r="E12" s="3"/>
      <c r="F12" s="3"/>
      <c r="K12" s="3"/>
      <c r="L12" s="3"/>
      <c r="M12" s="3"/>
      <c r="N12" s="3"/>
      <c r="AA12" s="3"/>
      <c r="AB12" s="3"/>
      <c r="AC12" s="3"/>
      <c r="AD12" s="3"/>
      <c r="AQ12" s="3"/>
      <c r="AR12" s="3"/>
      <c r="AS12" s="3"/>
      <c r="AT12" s="3"/>
      <c r="BG12" s="3"/>
      <c r="BH12" s="3"/>
      <c r="BI12" s="3"/>
      <c r="BJ12" s="3"/>
      <c r="BW12" s="3"/>
      <c r="BX12" s="3"/>
      <c r="BY12" s="3"/>
      <c r="BZ12" s="3"/>
      <c r="DC12" s="3"/>
      <c r="DD12" s="3"/>
      <c r="DE12" s="3"/>
      <c r="DF12" s="3"/>
      <c r="DS12" s="3"/>
      <c r="DT12" s="3"/>
      <c r="DU12" s="3"/>
      <c r="DV12" s="3"/>
      <c r="EI12" s="3"/>
      <c r="EJ12" s="3"/>
      <c r="EK12" s="3"/>
      <c r="EL12" s="3"/>
      <c r="HR12" s="132" t="s">
        <v>274</v>
      </c>
      <c r="HS12" s="148">
        <f>B3-R3</f>
        <v>4422</v>
      </c>
      <c r="HT12" s="148">
        <f t="shared" ref="HT12:HV15" si="53">C3-S3</f>
        <v>-9213</v>
      </c>
      <c r="HU12" s="148">
        <f t="shared" si="53"/>
        <v>-21711</v>
      </c>
      <c r="HV12" s="148">
        <f t="shared" si="53"/>
        <v>-14300</v>
      </c>
      <c r="HW12" s="7"/>
      <c r="HX12" s="137">
        <f>AH3-AX3</f>
        <v>269841</v>
      </c>
      <c r="HY12" s="137">
        <f t="shared" ref="HY12:IA15" si="54">AI3-AY3</f>
        <v>272770</v>
      </c>
      <c r="HZ12" s="137">
        <f t="shared" si="54"/>
        <v>294310</v>
      </c>
      <c r="IA12" s="137">
        <f t="shared" si="54"/>
        <v>274558</v>
      </c>
      <c r="IC12" s="137">
        <f>BN3-CT3</f>
        <v>56762</v>
      </c>
      <c r="ID12" s="137">
        <f t="shared" ref="ID12:IF15" si="55">BO3-CU3</f>
        <v>44642</v>
      </c>
      <c r="IE12" s="137">
        <f t="shared" si="55"/>
        <v>107653</v>
      </c>
      <c r="IF12" s="137">
        <f t="shared" si="55"/>
        <v>106938</v>
      </c>
      <c r="IH12" s="137">
        <f>CD3-DJ3</f>
        <v>-135962</v>
      </c>
      <c r="II12" s="137">
        <f t="shared" ref="II12:IK15" si="56">CE3-DK3</f>
        <v>-110345</v>
      </c>
      <c r="IJ12" s="137">
        <f t="shared" si="56"/>
        <v>-76850</v>
      </c>
      <c r="IK12" s="137">
        <f t="shared" si="56"/>
        <v>-121762</v>
      </c>
      <c r="IM12" s="137">
        <f>DZ3-FF3</f>
        <v>129035</v>
      </c>
      <c r="IN12" s="137">
        <f t="shared" ref="IN12:IP15" si="57">EA3-FG3</f>
        <v>117665</v>
      </c>
      <c r="IO12" s="137">
        <f t="shared" si="57"/>
        <v>113736</v>
      </c>
      <c r="IP12" s="137">
        <f t="shared" si="57"/>
        <v>122556</v>
      </c>
      <c r="IR12" s="137">
        <f>EP3-FV3</f>
        <v>-18111</v>
      </c>
      <c r="IS12" s="137">
        <f t="shared" ref="IS12:IU15" si="58">EQ3-FW3</f>
        <v>-8164</v>
      </c>
      <c r="IT12" s="137">
        <f t="shared" si="58"/>
        <v>-9685</v>
      </c>
      <c r="IU12" s="137">
        <f t="shared" si="58"/>
        <v>-14067</v>
      </c>
    </row>
    <row r="13" spans="1:256" x14ac:dyDescent="0.3">
      <c r="A13" t="s">
        <v>245</v>
      </c>
      <c r="C13" s="3"/>
      <c r="D13" s="3"/>
      <c r="E13" s="3"/>
      <c r="F13" s="3"/>
      <c r="K13" s="3"/>
      <c r="L13" s="3"/>
      <c r="M13" s="3"/>
      <c r="N13" s="3"/>
      <c r="AA13" s="3"/>
      <c r="AB13" s="3"/>
      <c r="AC13" s="3"/>
      <c r="AD13" s="3"/>
      <c r="AQ13" s="3"/>
      <c r="AR13" s="3"/>
      <c r="AS13" s="3"/>
      <c r="AT13" s="3"/>
      <c r="BG13" s="3"/>
      <c r="BH13" s="3"/>
      <c r="BI13" s="3"/>
      <c r="BJ13" s="3"/>
      <c r="BW13" s="3"/>
      <c r="BX13" s="3"/>
      <c r="BY13" s="3"/>
      <c r="BZ13" s="3"/>
      <c r="DC13" s="3"/>
      <c r="DD13" s="3"/>
      <c r="DE13" s="3"/>
      <c r="DF13" s="3"/>
      <c r="DS13" s="3"/>
      <c r="DT13" s="3"/>
      <c r="DU13" s="3"/>
      <c r="DV13" s="3"/>
      <c r="EI13" s="3"/>
      <c r="EJ13" s="3"/>
      <c r="EK13" s="3"/>
      <c r="EL13" s="3"/>
      <c r="HR13" s="132"/>
      <c r="HS13" s="148">
        <f t="shared" ref="HS13:HS15" si="59">B4-R4</f>
        <v>13921</v>
      </c>
      <c r="HT13" s="148">
        <f t="shared" si="53"/>
        <v>13760</v>
      </c>
      <c r="HU13" s="148">
        <f t="shared" si="53"/>
        <v>14548</v>
      </c>
      <c r="HV13" s="148">
        <f t="shared" si="53"/>
        <v>16306</v>
      </c>
      <c r="HW13" s="7"/>
      <c r="HX13" s="137">
        <f t="shared" ref="HX13:HX15" si="60">AH4-AX4</f>
        <v>-838114</v>
      </c>
      <c r="HY13" s="137">
        <f t="shared" si="54"/>
        <v>-836570</v>
      </c>
      <c r="HZ13" s="137">
        <f t="shared" si="54"/>
        <v>-845900</v>
      </c>
      <c r="IA13" s="137">
        <f t="shared" si="54"/>
        <v>-820989</v>
      </c>
      <c r="IC13" s="137">
        <f t="shared" ref="IC13:IC15" si="61">BN4-CT4</f>
        <v>4584</v>
      </c>
      <c r="ID13" s="137">
        <f t="shared" si="55"/>
        <v>4584</v>
      </c>
      <c r="IE13" s="137">
        <f t="shared" si="55"/>
        <v>4584</v>
      </c>
      <c r="IF13" s="137">
        <f t="shared" si="55"/>
        <v>4584</v>
      </c>
      <c r="IH13" s="137">
        <f t="shared" ref="IH13:IH15" si="62">CD4-DJ4</f>
        <v>67003</v>
      </c>
      <c r="II13" s="137">
        <f t="shared" si="56"/>
        <v>67204</v>
      </c>
      <c r="IJ13" s="137">
        <f t="shared" si="56"/>
        <v>68128</v>
      </c>
      <c r="IK13" s="137">
        <f t="shared" si="56"/>
        <v>69109</v>
      </c>
      <c r="IM13" s="137">
        <f t="shared" ref="IM13:IM14" si="63">DZ4-FF4</f>
        <v>-1900</v>
      </c>
      <c r="IN13" s="137">
        <f t="shared" si="57"/>
        <v>-1900</v>
      </c>
      <c r="IO13" s="137">
        <f t="shared" si="57"/>
        <v>-1900</v>
      </c>
      <c r="IP13" s="137">
        <f t="shared" si="57"/>
        <v>-941</v>
      </c>
      <c r="IR13" s="137">
        <f t="shared" ref="IR13:IR15" si="64">EP4-FV4</f>
        <v>0</v>
      </c>
      <c r="IS13" s="137">
        <f t="shared" si="58"/>
        <v>0</v>
      </c>
      <c r="IT13" s="137">
        <f t="shared" si="58"/>
        <v>0</v>
      </c>
      <c r="IU13" s="137">
        <f t="shared" si="58"/>
        <v>0</v>
      </c>
    </row>
    <row r="14" spans="1:256" x14ac:dyDescent="0.3">
      <c r="A14" t="s">
        <v>246</v>
      </c>
      <c r="C14" s="3"/>
      <c r="D14" s="3"/>
      <c r="E14" s="3"/>
      <c r="F14" s="3"/>
      <c r="K14" s="3"/>
      <c r="L14" s="3"/>
      <c r="M14" s="3"/>
      <c r="N14" s="3"/>
      <c r="AA14" s="3"/>
      <c r="AB14" s="3"/>
      <c r="AC14" s="3"/>
      <c r="AD14" s="3"/>
      <c r="AQ14" s="3"/>
      <c r="AR14" s="3"/>
      <c r="AS14" s="3"/>
      <c r="AT14" s="3"/>
      <c r="BG14" s="3"/>
      <c r="BH14" s="3"/>
      <c r="BI14" s="3"/>
      <c r="BJ14" s="3"/>
      <c r="BW14" s="3"/>
      <c r="BX14" s="3"/>
      <c r="BY14" s="3"/>
      <c r="BZ14" s="3"/>
      <c r="DC14" s="3"/>
      <c r="DD14" s="3"/>
      <c r="DE14" s="3"/>
      <c r="DF14" s="3"/>
      <c r="DS14" s="3"/>
      <c r="DT14" s="3"/>
      <c r="DU14" s="3"/>
      <c r="DV14" s="3"/>
      <c r="EI14" s="3"/>
      <c r="EJ14" s="3"/>
      <c r="EK14" s="3"/>
      <c r="EL14" s="3"/>
      <c r="HR14" s="132"/>
      <c r="HS14" s="148">
        <f t="shared" si="59"/>
        <v>-28382</v>
      </c>
      <c r="HT14" s="148">
        <f t="shared" si="53"/>
        <v>-10928</v>
      </c>
      <c r="HU14" s="148">
        <f t="shared" si="53"/>
        <v>-1821</v>
      </c>
      <c r="HV14" s="148">
        <f t="shared" si="53"/>
        <v>-4989</v>
      </c>
      <c r="HW14" s="7"/>
      <c r="HX14" s="137">
        <f t="shared" si="60"/>
        <v>472418</v>
      </c>
      <c r="HY14" s="137">
        <f t="shared" si="54"/>
        <v>482793</v>
      </c>
      <c r="HZ14" s="137">
        <f t="shared" si="54"/>
        <v>468536</v>
      </c>
      <c r="IA14" s="137">
        <f t="shared" si="54"/>
        <v>461486</v>
      </c>
      <c r="IC14" s="137">
        <f t="shared" si="61"/>
        <v>21211</v>
      </c>
      <c r="ID14" s="137">
        <f t="shared" si="55"/>
        <v>17394</v>
      </c>
      <c r="IE14" s="137">
        <f t="shared" si="55"/>
        <v>26294</v>
      </c>
      <c r="IF14" s="137">
        <f t="shared" si="55"/>
        <v>24913</v>
      </c>
      <c r="IH14" s="137">
        <f t="shared" si="62"/>
        <v>88809</v>
      </c>
      <c r="II14" s="137">
        <f t="shared" si="56"/>
        <v>65959</v>
      </c>
      <c r="IJ14" s="137">
        <f t="shared" si="56"/>
        <v>69656</v>
      </c>
      <c r="IK14" s="137">
        <f t="shared" si="56"/>
        <v>76460</v>
      </c>
      <c r="IM14" s="137">
        <f t="shared" si="63"/>
        <v>-9063</v>
      </c>
      <c r="IN14" s="137">
        <f t="shared" si="57"/>
        <v>-9448</v>
      </c>
      <c r="IO14" s="137">
        <f t="shared" si="57"/>
        <v>-8734</v>
      </c>
      <c r="IP14" s="137">
        <f t="shared" si="57"/>
        <v>-10644</v>
      </c>
      <c r="IR14" s="137">
        <f t="shared" si="64"/>
        <v>5396</v>
      </c>
      <c r="IS14" s="137">
        <f t="shared" si="58"/>
        <v>4101</v>
      </c>
      <c r="IT14" s="137">
        <f t="shared" si="58"/>
        <v>4405</v>
      </c>
      <c r="IU14" s="137">
        <f t="shared" si="58"/>
        <v>4731</v>
      </c>
    </row>
    <row r="15" spans="1:256" x14ac:dyDescent="0.3">
      <c r="A15" t="s">
        <v>247</v>
      </c>
      <c r="C15" s="3"/>
      <c r="D15" s="3"/>
      <c r="E15" s="3"/>
      <c r="F15" s="3"/>
      <c r="K15" s="3"/>
      <c r="L15" s="3"/>
      <c r="M15" s="3"/>
      <c r="N15" s="3"/>
      <c r="AA15" s="3"/>
      <c r="AB15" s="3"/>
      <c r="AC15" s="3"/>
      <c r="AD15" s="3"/>
      <c r="AQ15" s="3"/>
      <c r="AR15" s="3"/>
      <c r="AS15" s="3"/>
      <c r="AT15" s="3"/>
      <c r="BG15" s="3"/>
      <c r="BH15" s="3"/>
      <c r="BI15" s="3"/>
      <c r="BJ15" s="3"/>
      <c r="BW15" s="3"/>
      <c r="BX15" s="3"/>
      <c r="BY15" s="3"/>
      <c r="BZ15" s="3"/>
      <c r="DC15" s="3"/>
      <c r="DD15" s="3"/>
      <c r="DE15" s="3"/>
      <c r="DF15" s="3"/>
      <c r="DS15" s="3"/>
      <c r="DT15" s="3"/>
      <c r="DU15" s="3"/>
      <c r="DV15" s="3"/>
      <c r="EI15" s="3"/>
      <c r="EJ15" s="3"/>
      <c r="EK15" s="3"/>
      <c r="EL15" s="3"/>
      <c r="HR15" s="132"/>
      <c r="HS15" s="148">
        <f t="shared" si="59"/>
        <v>10039</v>
      </c>
      <c r="HT15" s="148">
        <f t="shared" si="53"/>
        <v>6381</v>
      </c>
      <c r="HU15" s="148">
        <f t="shared" si="53"/>
        <v>8984</v>
      </c>
      <c r="HV15" s="148">
        <f t="shared" si="53"/>
        <v>2983</v>
      </c>
      <c r="HW15" s="7"/>
      <c r="HX15" s="137">
        <f t="shared" si="60"/>
        <v>95855</v>
      </c>
      <c r="HY15" s="137">
        <f t="shared" si="54"/>
        <v>81007</v>
      </c>
      <c r="HZ15" s="137">
        <f t="shared" si="54"/>
        <v>83054</v>
      </c>
      <c r="IA15" s="137">
        <f t="shared" si="54"/>
        <v>84945</v>
      </c>
      <c r="IC15" s="137">
        <f t="shared" si="61"/>
        <v>-82557</v>
      </c>
      <c r="ID15" s="137">
        <f t="shared" si="55"/>
        <v>-66620</v>
      </c>
      <c r="IE15" s="137">
        <f t="shared" si="55"/>
        <v>-138531</v>
      </c>
      <c r="IF15" s="137">
        <f t="shared" si="55"/>
        <v>-136435</v>
      </c>
      <c r="IH15" s="137">
        <f t="shared" si="62"/>
        <v>-19850</v>
      </c>
      <c r="II15" s="137">
        <f t="shared" si="56"/>
        <v>-22818</v>
      </c>
      <c r="IJ15" s="137">
        <f t="shared" si="56"/>
        <v>-60934</v>
      </c>
      <c r="IK15" s="137">
        <f t="shared" si="56"/>
        <v>-23807</v>
      </c>
      <c r="IM15" s="137">
        <f>DZ6-FF6</f>
        <v>-118072</v>
      </c>
      <c r="IN15" s="137">
        <f t="shared" si="57"/>
        <v>-106317</v>
      </c>
      <c r="IO15" s="137">
        <f t="shared" si="57"/>
        <v>-103102</v>
      </c>
      <c r="IP15" s="137">
        <f t="shared" si="57"/>
        <v>-110971</v>
      </c>
      <c r="IR15" s="137">
        <f t="shared" si="64"/>
        <v>12715</v>
      </c>
      <c r="IS15" s="137">
        <f t="shared" si="58"/>
        <v>4063</v>
      </c>
      <c r="IT15" s="137">
        <f t="shared" si="58"/>
        <v>5280</v>
      </c>
      <c r="IU15" s="137">
        <f t="shared" si="58"/>
        <v>9336</v>
      </c>
    </row>
    <row r="16" spans="1:256" x14ac:dyDescent="0.3">
      <c r="C16" s="3"/>
      <c r="D16" s="3"/>
      <c r="E16" s="3"/>
      <c r="F16" s="3"/>
      <c r="K16" s="3"/>
      <c r="L16" s="3"/>
      <c r="M16" s="3"/>
      <c r="N16" s="3"/>
      <c r="AA16" s="3"/>
      <c r="AB16" s="3"/>
      <c r="AC16" s="3"/>
      <c r="AD16" s="3"/>
      <c r="AQ16" s="3"/>
      <c r="AR16" s="3"/>
      <c r="AS16" s="3"/>
      <c r="AT16" s="3"/>
      <c r="BG16" s="3"/>
      <c r="BH16" s="3"/>
      <c r="BI16" s="3"/>
      <c r="BJ16" s="3"/>
      <c r="BW16" s="3"/>
      <c r="BX16" s="3"/>
      <c r="BY16" s="3"/>
      <c r="BZ16" s="3"/>
      <c r="DC16" s="3"/>
      <c r="DD16" s="3"/>
      <c r="DE16" s="3"/>
      <c r="DF16" s="3"/>
      <c r="DS16" s="3"/>
      <c r="DT16" s="3"/>
      <c r="DU16" s="3"/>
      <c r="DV16" s="3"/>
      <c r="EI16" s="3"/>
      <c r="EJ16" s="3"/>
      <c r="EK16" s="3"/>
      <c r="EL16" s="3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</row>
    <row r="17" spans="1:256" x14ac:dyDescent="0.3">
      <c r="C17" s="3"/>
      <c r="D17" s="3"/>
      <c r="E17" s="3"/>
      <c r="F17" s="3"/>
      <c r="K17" s="3"/>
      <c r="L17" s="3"/>
      <c r="M17" s="3"/>
      <c r="N17" s="3"/>
      <c r="AA17" s="3"/>
      <c r="AB17" s="3"/>
      <c r="AC17" s="3"/>
      <c r="AD17" s="3"/>
      <c r="AQ17" s="3"/>
      <c r="AR17" s="3"/>
      <c r="AS17" s="3"/>
      <c r="AT17" s="3"/>
      <c r="BG17" s="3"/>
      <c r="BH17" s="3"/>
      <c r="BI17" s="3"/>
      <c r="BJ17" s="3"/>
      <c r="BW17" s="3"/>
      <c r="BX17" s="3"/>
      <c r="BY17" s="3"/>
      <c r="BZ17" s="3"/>
      <c r="DC17" s="3"/>
      <c r="DD17" s="3"/>
      <c r="DE17" s="3"/>
      <c r="DF17" s="3"/>
      <c r="DS17" s="3"/>
      <c r="DT17" s="3"/>
      <c r="DU17" s="3"/>
      <c r="DV17" s="3"/>
      <c r="EI17" s="3"/>
      <c r="EJ17" s="3"/>
      <c r="EK17" s="3"/>
      <c r="EL17" s="3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</row>
    <row r="18" spans="1:256" x14ac:dyDescent="0.3">
      <c r="C18" s="3"/>
      <c r="D18" s="3"/>
      <c r="E18" s="3"/>
      <c r="F18" s="3"/>
      <c r="K18" s="3"/>
      <c r="L18" s="3"/>
      <c r="M18" s="3"/>
      <c r="N18" s="3"/>
      <c r="AA18" s="3"/>
      <c r="AB18" s="3"/>
      <c r="AC18" s="3"/>
      <c r="AD18" s="3"/>
      <c r="AQ18" s="3"/>
      <c r="AR18" s="3"/>
      <c r="AS18" s="3"/>
      <c r="AT18" s="3"/>
      <c r="BG18" s="3"/>
      <c r="BH18" s="3"/>
      <c r="BI18" s="3"/>
      <c r="BJ18" s="3"/>
      <c r="BW18" s="3"/>
      <c r="BX18" s="3"/>
      <c r="BY18" s="3"/>
      <c r="BZ18" s="3"/>
      <c r="DC18" s="3"/>
      <c r="DD18" s="3"/>
      <c r="DE18" s="3"/>
      <c r="DF18" s="3"/>
      <c r="DS18" s="3"/>
      <c r="DT18" s="3"/>
      <c r="DU18" s="3"/>
      <c r="DV18" s="3"/>
      <c r="EI18" s="3"/>
      <c r="EJ18" s="3"/>
      <c r="EK18" s="3"/>
      <c r="EL18" s="3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</row>
    <row r="19" spans="1:256" x14ac:dyDescent="0.3">
      <c r="C19" s="3"/>
      <c r="D19" s="3"/>
      <c r="E19" s="3"/>
      <c r="F19" s="7"/>
      <c r="K19" s="3"/>
      <c r="L19" s="3"/>
      <c r="M19" s="3"/>
      <c r="N19" s="3"/>
      <c r="AA19" s="3"/>
      <c r="AB19" s="3"/>
      <c r="AC19" s="3"/>
      <c r="AD19" s="3"/>
      <c r="AQ19" s="3"/>
      <c r="AR19" s="3"/>
      <c r="AS19" s="3"/>
      <c r="AT19" s="3"/>
      <c r="BG19" s="3"/>
      <c r="BH19" s="3"/>
      <c r="BI19" s="3"/>
      <c r="BJ19" s="3"/>
      <c r="BW19" s="3"/>
      <c r="BX19" s="3"/>
      <c r="BY19" s="3"/>
      <c r="BZ19" s="3"/>
      <c r="DC19" s="3"/>
      <c r="DD19" s="3"/>
      <c r="DE19" s="3"/>
      <c r="DF19" s="3"/>
      <c r="DS19" s="3"/>
      <c r="DT19" s="3"/>
      <c r="DU19" s="3"/>
      <c r="DV19" s="3"/>
      <c r="EI19" s="3"/>
      <c r="EJ19" s="3"/>
      <c r="EK19" s="3"/>
      <c r="EL19" s="3"/>
      <c r="HS19" s="103" t="s">
        <v>275</v>
      </c>
      <c r="HT19" s="103"/>
      <c r="HU19" s="103"/>
      <c r="HV19" s="103"/>
      <c r="HW19" s="103"/>
      <c r="HX19" s="103" t="s">
        <v>276</v>
      </c>
      <c r="HY19" s="103"/>
      <c r="HZ19" s="103"/>
      <c r="IA19" s="103"/>
      <c r="IB19" s="103"/>
      <c r="IC19" s="103" t="s">
        <v>277</v>
      </c>
      <c r="ID19" s="103"/>
      <c r="IE19" s="103"/>
      <c r="IF19" s="103"/>
      <c r="IG19" s="103"/>
      <c r="IH19" s="103" t="s">
        <v>278</v>
      </c>
      <c r="II19" s="103"/>
      <c r="IJ19" s="103"/>
      <c r="IK19" s="103"/>
      <c r="IL19" s="103"/>
      <c r="IM19" s="103" t="s">
        <v>279</v>
      </c>
      <c r="IN19" s="103"/>
      <c r="IO19" s="103"/>
      <c r="IP19" s="103"/>
      <c r="IQ19" s="103"/>
      <c r="IR19" s="103" t="s">
        <v>280</v>
      </c>
      <c r="IS19" s="103"/>
      <c r="IT19" s="103"/>
      <c r="IU19" s="103"/>
      <c r="IV19" s="103"/>
    </row>
    <row r="20" spans="1:256" x14ac:dyDescent="0.3">
      <c r="C20" s="3"/>
      <c r="D20" s="3"/>
      <c r="E20" s="3"/>
      <c r="F20" s="3"/>
      <c r="K20" s="3"/>
      <c r="L20" s="3"/>
      <c r="M20" s="3"/>
      <c r="N20" s="3"/>
      <c r="AA20" s="3"/>
      <c r="AB20" s="3"/>
      <c r="AC20" s="3"/>
      <c r="AD20" s="3"/>
      <c r="AQ20" s="3"/>
      <c r="AR20" s="3"/>
      <c r="AS20" s="3"/>
      <c r="AT20" s="3"/>
      <c r="BG20" s="3"/>
      <c r="BH20" s="3"/>
      <c r="BI20" s="3"/>
      <c r="BJ20" s="3"/>
      <c r="BW20" s="3"/>
      <c r="BX20" s="3"/>
      <c r="BY20" s="3"/>
      <c r="BZ20" s="3"/>
      <c r="DC20" s="3"/>
      <c r="DD20" s="3"/>
      <c r="DE20" s="3"/>
      <c r="DF20" s="3"/>
      <c r="DS20" s="3"/>
      <c r="DT20" s="3"/>
      <c r="DU20" s="3"/>
      <c r="DV20" s="3"/>
      <c r="EI20" s="3"/>
      <c r="EJ20" s="3"/>
      <c r="EK20" s="3"/>
      <c r="EL20" s="3"/>
      <c r="HS20" s="2" t="s">
        <v>1</v>
      </c>
      <c r="HT20" s="2" t="s">
        <v>2</v>
      </c>
      <c r="HU20" s="2" t="s">
        <v>3</v>
      </c>
      <c r="HV20" s="2" t="s">
        <v>149</v>
      </c>
      <c r="HW20" s="2"/>
      <c r="HX20" s="2" t="s">
        <v>1</v>
      </c>
      <c r="HY20" s="2" t="s">
        <v>2</v>
      </c>
      <c r="HZ20" s="2" t="s">
        <v>3</v>
      </c>
      <c r="IA20" s="2" t="s">
        <v>149</v>
      </c>
      <c r="IB20" s="2"/>
      <c r="IC20" s="2" t="s">
        <v>1</v>
      </c>
      <c r="ID20" s="2" t="s">
        <v>2</v>
      </c>
      <c r="IE20" s="2" t="s">
        <v>3</v>
      </c>
      <c r="IF20" s="2" t="s">
        <v>149</v>
      </c>
      <c r="IG20" s="2"/>
      <c r="IH20" s="2" t="s">
        <v>1</v>
      </c>
      <c r="II20" s="2" t="s">
        <v>2</v>
      </c>
      <c r="IJ20" s="2" t="s">
        <v>3</v>
      </c>
      <c r="IK20" s="2" t="s">
        <v>149</v>
      </c>
      <c r="IL20" s="2"/>
      <c r="IM20" s="2" t="s">
        <v>1</v>
      </c>
      <c r="IN20" s="2" t="s">
        <v>2</v>
      </c>
      <c r="IO20" s="2" t="s">
        <v>3</v>
      </c>
      <c r="IP20" s="2" t="s">
        <v>149</v>
      </c>
      <c r="IQ20" s="2"/>
      <c r="IR20" s="2" t="s">
        <v>1</v>
      </c>
      <c r="IS20" s="2" t="s">
        <v>2</v>
      </c>
      <c r="IT20" s="2" t="s">
        <v>3</v>
      </c>
      <c r="IU20" s="2" t="s">
        <v>149</v>
      </c>
      <c r="IV20" s="2"/>
    </row>
    <row r="21" spans="1:256" x14ac:dyDescent="0.3">
      <c r="A21" s="8" t="s">
        <v>244</v>
      </c>
      <c r="B21" s="8"/>
      <c r="C21" s="3"/>
      <c r="D21" s="3"/>
      <c r="E21" s="3"/>
      <c r="F21" s="3"/>
      <c r="K21" s="3"/>
      <c r="L21" s="3"/>
      <c r="M21" s="3"/>
      <c r="N21" s="3"/>
      <c r="AA21" s="3"/>
      <c r="AB21" s="3"/>
      <c r="AC21" s="3"/>
      <c r="AD21" s="3"/>
      <c r="AQ21" s="3"/>
      <c r="AR21" s="3"/>
      <c r="AS21" s="3"/>
      <c r="AT21" s="3"/>
      <c r="BG21" s="3"/>
      <c r="BH21" s="3"/>
      <c r="BI21" s="3"/>
      <c r="BJ21" s="3"/>
      <c r="BW21" s="3"/>
      <c r="BX21" s="3"/>
      <c r="BY21" s="3"/>
      <c r="BZ21" s="3"/>
      <c r="DC21" s="3"/>
      <c r="DD21" s="3"/>
      <c r="DE21" s="3"/>
      <c r="DF21" s="3"/>
      <c r="DS21" s="3"/>
      <c r="DT21" s="3"/>
      <c r="DU21" s="3"/>
      <c r="DV21" s="3"/>
      <c r="EI21" s="3"/>
      <c r="EJ21" s="3"/>
      <c r="EK21" s="3"/>
      <c r="EL21" s="3"/>
      <c r="HR21" s="8"/>
      <c r="HS21" s="149">
        <f>B3-C3</f>
        <v>18064</v>
      </c>
      <c r="HT21" s="149">
        <f t="shared" ref="HT21:HV24" si="65">C3-D3</f>
        <v>6240</v>
      </c>
      <c r="HU21" s="149">
        <f t="shared" si="65"/>
        <v>-1654</v>
      </c>
      <c r="HV21" s="149">
        <f t="shared" si="65"/>
        <v>-5021</v>
      </c>
      <c r="HW21" s="9"/>
      <c r="HX21" s="153">
        <f>AH3-AI3</f>
        <v>16795</v>
      </c>
      <c r="HY21" s="153">
        <f t="shared" ref="HY21:IA24" si="66">AI3-AJ3</f>
        <v>-5078</v>
      </c>
      <c r="HZ21" s="153">
        <f t="shared" si="66"/>
        <v>16219</v>
      </c>
      <c r="IA21" s="153">
        <f t="shared" si="66"/>
        <v>-2060</v>
      </c>
      <c r="IB21" s="8"/>
      <c r="IC21" s="153">
        <f>BN3-BO3</f>
        <v>129892</v>
      </c>
      <c r="ID21" s="153">
        <f t="shared" ref="ID21:IF24" si="67">BO3-BP3</f>
        <v>-283061</v>
      </c>
      <c r="IE21" s="153">
        <f t="shared" si="67"/>
        <v>-33187</v>
      </c>
      <c r="IF21" s="153">
        <f t="shared" si="67"/>
        <v>-46273</v>
      </c>
      <c r="IG21" s="8"/>
      <c r="IH21" s="153">
        <f>CD3-CE3</f>
        <v>45847</v>
      </c>
      <c r="II21" s="153">
        <f t="shared" ref="II21:IK24" si="68">CE3-CF3</f>
        <v>-207636</v>
      </c>
      <c r="IJ21" s="153">
        <f t="shared" si="68"/>
        <v>117337</v>
      </c>
      <c r="IK21" s="153">
        <f t="shared" si="68"/>
        <v>83599</v>
      </c>
      <c r="IL21" s="8"/>
      <c r="IM21" s="153">
        <f>DZ3-EA3</f>
        <v>13712</v>
      </c>
      <c r="IN21" s="153">
        <f t="shared" ref="IN21:IP24" si="69">EA3-EB3</f>
        <v>1940</v>
      </c>
      <c r="IO21" s="153">
        <f t="shared" si="69"/>
        <v>-11392</v>
      </c>
      <c r="IP21" s="153">
        <f t="shared" si="69"/>
        <v>-4403</v>
      </c>
      <c r="IQ21" s="8"/>
      <c r="IR21" s="153">
        <f>EP3-EQ3</f>
        <v>-8190</v>
      </c>
      <c r="IS21" s="153">
        <f t="shared" ref="IS21:IU24" si="70">EQ3-ER3</f>
        <v>2572</v>
      </c>
      <c r="IT21" s="153">
        <f t="shared" si="70"/>
        <v>4285</v>
      </c>
      <c r="IU21" s="153">
        <f t="shared" si="70"/>
        <v>14700</v>
      </c>
      <c r="IV21" s="8"/>
    </row>
    <row r="22" spans="1:256" x14ac:dyDescent="0.3">
      <c r="A22" s="10" t="s">
        <v>245</v>
      </c>
      <c r="B22" s="10"/>
      <c r="C22" s="3"/>
      <c r="D22" s="3"/>
      <c r="E22" s="3"/>
      <c r="F22" s="3"/>
      <c r="K22" s="3"/>
      <c r="L22" s="3"/>
      <c r="M22" s="3"/>
      <c r="N22" s="3"/>
      <c r="AA22" s="3"/>
      <c r="AB22" s="3"/>
      <c r="AC22" s="3"/>
      <c r="AD22" s="3"/>
      <c r="AQ22" s="3"/>
      <c r="AR22" s="3"/>
      <c r="AS22" s="3"/>
      <c r="AT22" s="3"/>
      <c r="BG22" s="3"/>
      <c r="BH22" s="3"/>
      <c r="BI22" s="3"/>
      <c r="BJ22" s="3"/>
      <c r="BW22" s="3"/>
      <c r="BX22" s="3"/>
      <c r="BY22" s="3"/>
      <c r="BZ22" s="3"/>
      <c r="DC22" s="3"/>
      <c r="DD22" s="3"/>
      <c r="DE22" s="3"/>
      <c r="DF22" s="3"/>
      <c r="DS22" s="3"/>
      <c r="DT22" s="3"/>
      <c r="DU22" s="3"/>
      <c r="DV22" s="3"/>
      <c r="EI22" s="3"/>
      <c r="EJ22" s="3"/>
      <c r="EK22" s="3"/>
      <c r="EL22" s="3"/>
      <c r="HR22" s="10"/>
      <c r="HS22" s="150">
        <f t="shared" ref="HS22:HS24" si="71">B4-C4</f>
        <v>211</v>
      </c>
      <c r="HT22" s="150">
        <f t="shared" si="65"/>
        <v>0</v>
      </c>
      <c r="HU22" s="150">
        <f t="shared" si="65"/>
        <v>-2000</v>
      </c>
      <c r="HV22" s="150">
        <f t="shared" si="65"/>
        <v>-129</v>
      </c>
      <c r="HW22" s="11"/>
      <c r="HX22" s="154">
        <f t="shared" ref="HX22:HX24" si="72">AH4-AI4</f>
        <v>6657</v>
      </c>
      <c r="HY22" s="154">
        <f t="shared" si="66"/>
        <v>2308</v>
      </c>
      <c r="HZ22" s="154">
        <f t="shared" si="66"/>
        <v>663</v>
      </c>
      <c r="IA22" s="154">
        <f t="shared" si="66"/>
        <v>2056</v>
      </c>
      <c r="IB22" s="10"/>
      <c r="IC22" s="154">
        <f t="shared" ref="IC22:IC24" si="73">BN4-BO4</f>
        <v>0</v>
      </c>
      <c r="ID22" s="154">
        <f t="shared" si="67"/>
        <v>0</v>
      </c>
      <c r="IE22" s="154">
        <f t="shared" si="67"/>
        <v>0</v>
      </c>
      <c r="IF22" s="154">
        <f t="shared" si="67"/>
        <v>0</v>
      </c>
      <c r="IG22" s="10"/>
      <c r="IH22" s="154">
        <f t="shared" ref="IH22:IH24" si="74">CD4-CE4</f>
        <v>-201</v>
      </c>
      <c r="II22" s="154">
        <f t="shared" si="68"/>
        <v>-924</v>
      </c>
      <c r="IJ22" s="154">
        <f t="shared" si="68"/>
        <v>-981</v>
      </c>
      <c r="IK22" s="154">
        <f t="shared" si="68"/>
        <v>2775</v>
      </c>
      <c r="IL22" s="10"/>
      <c r="IM22" s="154">
        <f t="shared" ref="IM22:IM24" si="75">DZ4-EA4</f>
        <v>0</v>
      </c>
      <c r="IN22" s="154">
        <f t="shared" si="69"/>
        <v>0</v>
      </c>
      <c r="IO22" s="154">
        <f t="shared" si="69"/>
        <v>0</v>
      </c>
      <c r="IP22" s="154">
        <f t="shared" si="69"/>
        <v>0</v>
      </c>
      <c r="IQ22" s="10"/>
      <c r="IR22" s="154">
        <f t="shared" ref="IR22:IR24" si="76">EP4-EQ4</f>
        <v>0</v>
      </c>
      <c r="IS22" s="154">
        <f t="shared" si="70"/>
        <v>0</v>
      </c>
      <c r="IT22" s="154">
        <f t="shared" si="70"/>
        <v>0</v>
      </c>
      <c r="IU22" s="154">
        <f t="shared" si="70"/>
        <v>0</v>
      </c>
      <c r="IV22" s="10"/>
    </row>
    <row r="23" spans="1:256" x14ac:dyDescent="0.3">
      <c r="A23" s="12" t="s">
        <v>246</v>
      </c>
      <c r="B23" s="12"/>
      <c r="C23" s="3"/>
      <c r="D23" s="3"/>
      <c r="E23" s="3"/>
      <c r="F23" s="3"/>
      <c r="K23" s="3"/>
      <c r="L23" s="3"/>
      <c r="M23" s="3"/>
      <c r="N23" s="3"/>
      <c r="AA23" s="3"/>
      <c r="AB23" s="3"/>
      <c r="AC23" s="3"/>
      <c r="AD23" s="3"/>
      <c r="AQ23" s="3"/>
      <c r="AR23" s="3"/>
      <c r="AS23" s="3"/>
      <c r="AT23" s="3"/>
      <c r="BG23" s="3"/>
      <c r="BH23" s="3"/>
      <c r="BI23" s="3"/>
      <c r="BJ23" s="3"/>
      <c r="BW23" s="3"/>
      <c r="BX23" s="3"/>
      <c r="BY23" s="3"/>
      <c r="BZ23" s="3"/>
      <c r="DC23" s="3"/>
      <c r="DD23" s="3"/>
      <c r="DE23" s="3"/>
      <c r="DF23" s="3"/>
      <c r="DS23" s="3"/>
      <c r="DT23" s="3"/>
      <c r="DU23" s="3"/>
      <c r="DV23" s="3"/>
      <c r="EI23" s="3"/>
      <c r="EJ23" s="3"/>
      <c r="EK23" s="3"/>
      <c r="EL23" s="3"/>
      <c r="HR23" s="12"/>
      <c r="HS23" s="151">
        <f t="shared" si="71"/>
        <v>3114</v>
      </c>
      <c r="HT23" s="151">
        <f t="shared" si="65"/>
        <v>1752</v>
      </c>
      <c r="HU23" s="151">
        <f t="shared" si="65"/>
        <v>3272</v>
      </c>
      <c r="HV23" s="151">
        <f t="shared" si="65"/>
        <v>15805</v>
      </c>
      <c r="HW23" s="13"/>
      <c r="HX23" s="155">
        <f t="shared" si="72"/>
        <v>9870</v>
      </c>
      <c r="HY23" s="155">
        <f t="shared" si="66"/>
        <v>20441</v>
      </c>
      <c r="HZ23" s="155">
        <f t="shared" si="66"/>
        <v>14743</v>
      </c>
      <c r="IA23" s="155">
        <f t="shared" si="66"/>
        <v>24147</v>
      </c>
      <c r="IB23" s="12"/>
      <c r="IC23" s="155">
        <f t="shared" si="73"/>
        <v>23469</v>
      </c>
      <c r="ID23" s="155">
        <f t="shared" si="67"/>
        <v>-27450</v>
      </c>
      <c r="IE23" s="155">
        <f t="shared" si="67"/>
        <v>-2866</v>
      </c>
      <c r="IF23" s="155">
        <f t="shared" si="67"/>
        <v>25840</v>
      </c>
      <c r="IG23" s="12"/>
      <c r="IH23" s="155">
        <f t="shared" si="74"/>
        <v>36477</v>
      </c>
      <c r="II23" s="155">
        <f t="shared" si="68"/>
        <v>-15077</v>
      </c>
      <c r="IJ23" s="155">
        <f t="shared" si="68"/>
        <v>-5873</v>
      </c>
      <c r="IK23" s="155">
        <f t="shared" si="68"/>
        <v>-6982</v>
      </c>
      <c r="IL23" s="12"/>
      <c r="IM23" s="155">
        <f t="shared" si="75"/>
        <v>-905</v>
      </c>
      <c r="IN23" s="155">
        <f t="shared" si="69"/>
        <v>-705</v>
      </c>
      <c r="IO23" s="155">
        <f t="shared" si="69"/>
        <v>-166</v>
      </c>
      <c r="IP23" s="155">
        <f t="shared" si="69"/>
        <v>683</v>
      </c>
      <c r="IQ23" s="12"/>
      <c r="IR23" s="155">
        <f t="shared" si="76"/>
        <v>351</v>
      </c>
      <c r="IS23" s="155">
        <f t="shared" si="70"/>
        <v>-784</v>
      </c>
      <c r="IT23" s="155">
        <f t="shared" si="70"/>
        <v>-1219</v>
      </c>
      <c r="IU23" s="155">
        <f t="shared" si="70"/>
        <v>1319</v>
      </c>
      <c r="IV23" s="12"/>
    </row>
    <row r="24" spans="1:256" x14ac:dyDescent="0.3">
      <c r="A24" s="14" t="s">
        <v>247</v>
      </c>
      <c r="B24" s="14"/>
      <c r="C24" s="3"/>
      <c r="D24" s="3"/>
      <c r="E24" s="3"/>
      <c r="F24" s="3"/>
      <c r="K24" s="3"/>
      <c r="L24" s="3"/>
      <c r="M24" s="3"/>
      <c r="N24" s="3"/>
      <c r="AA24" s="3"/>
      <c r="AB24" s="3"/>
      <c r="AC24" s="3"/>
      <c r="AD24" s="3"/>
      <c r="AQ24" s="3"/>
      <c r="AR24" s="3"/>
      <c r="AS24" s="3"/>
      <c r="AT24" s="3"/>
      <c r="BG24" s="3"/>
      <c r="BH24" s="3"/>
      <c r="BI24" s="3"/>
      <c r="BJ24" s="3"/>
      <c r="BW24" s="3"/>
      <c r="BX24" s="3"/>
      <c r="BY24" s="3"/>
      <c r="BZ24" s="3"/>
      <c r="DC24" s="3"/>
      <c r="DD24" s="3"/>
      <c r="DE24" s="3"/>
      <c r="DF24" s="3"/>
      <c r="DS24" s="3"/>
      <c r="DT24" s="3"/>
      <c r="DU24" s="3"/>
      <c r="DV24" s="3"/>
      <c r="EI24" s="3"/>
      <c r="EJ24" s="3"/>
      <c r="EK24" s="3"/>
      <c r="EL24" s="3"/>
      <c r="HR24" s="14"/>
      <c r="HS24" s="152">
        <f t="shared" si="71"/>
        <v>5318</v>
      </c>
      <c r="HT24" s="152">
        <f t="shared" si="65"/>
        <v>-1715</v>
      </c>
      <c r="HU24" s="152">
        <f t="shared" si="65"/>
        <v>-1108</v>
      </c>
      <c r="HV24" s="152">
        <f t="shared" si="65"/>
        <v>-9619</v>
      </c>
      <c r="HW24" s="15"/>
      <c r="HX24" s="156">
        <f t="shared" si="72"/>
        <v>25657</v>
      </c>
      <c r="HY24" s="156">
        <f t="shared" si="66"/>
        <v>9086</v>
      </c>
      <c r="HZ24" s="156">
        <f t="shared" si="66"/>
        <v>4021</v>
      </c>
      <c r="IA24" s="156">
        <f t="shared" si="66"/>
        <v>437</v>
      </c>
      <c r="IB24" s="14"/>
      <c r="IC24" s="156">
        <f t="shared" si="73"/>
        <v>37167</v>
      </c>
      <c r="ID24" s="156">
        <f t="shared" si="67"/>
        <v>-44825</v>
      </c>
      <c r="IE24" s="156">
        <f t="shared" si="67"/>
        <v>-3541</v>
      </c>
      <c r="IF24" s="156">
        <f t="shared" si="67"/>
        <v>-1358</v>
      </c>
      <c r="IG24" s="14"/>
      <c r="IH24" s="156">
        <f t="shared" si="74"/>
        <v>27729</v>
      </c>
      <c r="II24" s="156">
        <f t="shared" si="68"/>
        <v>-47330</v>
      </c>
      <c r="IJ24" s="156">
        <f t="shared" si="68"/>
        <v>-2135</v>
      </c>
      <c r="IK24" s="156">
        <f t="shared" si="68"/>
        <v>-2675</v>
      </c>
      <c r="IL24" s="14"/>
      <c r="IM24" s="156">
        <f t="shared" si="75"/>
        <v>1521</v>
      </c>
      <c r="IN24" s="156">
        <f t="shared" si="69"/>
        <v>2780</v>
      </c>
      <c r="IO24" s="156">
        <f t="shared" si="69"/>
        <v>4192</v>
      </c>
      <c r="IP24" s="156">
        <f t="shared" si="69"/>
        <v>2976</v>
      </c>
      <c r="IQ24" s="14"/>
      <c r="IR24" s="156">
        <f t="shared" si="76"/>
        <v>5662</v>
      </c>
      <c r="IS24" s="156">
        <f t="shared" si="70"/>
        <v>1588</v>
      </c>
      <c r="IT24" s="156">
        <f t="shared" si="70"/>
        <v>-2207</v>
      </c>
      <c r="IU24" s="156">
        <f t="shared" si="70"/>
        <v>-5164</v>
      </c>
      <c r="IV24" s="14"/>
    </row>
    <row r="25" spans="1:256" x14ac:dyDescent="0.3">
      <c r="C25" s="3"/>
      <c r="D25" s="3"/>
      <c r="E25" s="3"/>
      <c r="F25" s="3"/>
      <c r="K25" s="3"/>
      <c r="L25" s="3"/>
      <c r="M25" s="3"/>
      <c r="N25" s="3"/>
      <c r="AA25" s="3"/>
      <c r="AB25" s="3"/>
      <c r="AC25" s="3"/>
      <c r="AD25" s="3"/>
      <c r="AQ25" s="3"/>
      <c r="AR25" s="3"/>
      <c r="AS25" s="3"/>
      <c r="AT25" s="3"/>
      <c r="BG25" s="3"/>
      <c r="BH25" s="3"/>
      <c r="BI25" s="3"/>
      <c r="BJ25" s="3"/>
      <c r="BW25" s="3"/>
      <c r="BX25" s="3"/>
      <c r="BY25" s="3"/>
      <c r="BZ25" s="3"/>
      <c r="DC25" s="3"/>
      <c r="DD25" s="3"/>
      <c r="DE25" s="3"/>
      <c r="DF25" s="3"/>
      <c r="DS25" s="3"/>
      <c r="DT25" s="3"/>
      <c r="DU25" s="3"/>
      <c r="DV25" s="3"/>
      <c r="EI25" s="3"/>
      <c r="EJ25" s="3"/>
      <c r="EK25" s="3"/>
      <c r="EL25" s="3"/>
      <c r="HR25" s="2" t="s">
        <v>273</v>
      </c>
      <c r="HS25" s="148">
        <f>HS21+HS22+HS23+HS24</f>
        <v>26707</v>
      </c>
      <c r="HT25" s="148">
        <f t="shared" ref="HT25:HV25" si="77">HT21+HT22+HT23+HT24</f>
        <v>6277</v>
      </c>
      <c r="HU25" s="148">
        <f t="shared" si="77"/>
        <v>-1490</v>
      </c>
      <c r="HV25" s="148">
        <f t="shared" si="77"/>
        <v>1036</v>
      </c>
      <c r="HW25" s="7"/>
      <c r="HX25" s="148">
        <f t="shared" ref="HX25:IA25" si="78">HX21+HX22+HX23+HX24</f>
        <v>58979</v>
      </c>
      <c r="HY25" s="148">
        <f t="shared" si="78"/>
        <v>26757</v>
      </c>
      <c r="HZ25" s="148">
        <f t="shared" si="78"/>
        <v>35646</v>
      </c>
      <c r="IA25" s="148">
        <f t="shared" si="78"/>
        <v>24580</v>
      </c>
      <c r="IB25" s="7"/>
      <c r="IC25" s="148">
        <f t="shared" ref="IC25:IF25" si="79">IC21+IC22+IC23+IC24</f>
        <v>190528</v>
      </c>
      <c r="ID25" s="148">
        <f t="shared" si="79"/>
        <v>-355336</v>
      </c>
      <c r="IE25" s="148">
        <f t="shared" si="79"/>
        <v>-39594</v>
      </c>
      <c r="IF25" s="148">
        <f t="shared" si="79"/>
        <v>-21791</v>
      </c>
      <c r="IG25" s="7"/>
      <c r="IH25" s="148">
        <f t="shared" ref="IH25:IK25" si="80">IH21+IH22+IH23+IH24</f>
        <v>109852</v>
      </c>
      <c r="II25" s="148">
        <f t="shared" si="80"/>
        <v>-270967</v>
      </c>
      <c r="IJ25" s="148">
        <f t="shared" si="80"/>
        <v>108348</v>
      </c>
      <c r="IK25" s="148">
        <f t="shared" si="80"/>
        <v>76717</v>
      </c>
      <c r="IL25" s="7"/>
      <c r="IM25" s="148">
        <f t="shared" ref="IM25:IP25" si="81">IM21+IM22+IM23+IM24</f>
        <v>14328</v>
      </c>
      <c r="IN25" s="148">
        <f t="shared" si="81"/>
        <v>4015</v>
      </c>
      <c r="IO25" s="148">
        <f t="shared" si="81"/>
        <v>-7366</v>
      </c>
      <c r="IP25" s="148">
        <f t="shared" si="81"/>
        <v>-744</v>
      </c>
      <c r="IQ25" s="7"/>
      <c r="IR25" s="148">
        <f t="shared" ref="IR25:IU25" si="82">IR21+IR22+IR23+IR24</f>
        <v>-2177</v>
      </c>
      <c r="IS25" s="148">
        <f t="shared" si="82"/>
        <v>3376</v>
      </c>
      <c r="IT25" s="148">
        <f t="shared" si="82"/>
        <v>859</v>
      </c>
      <c r="IU25" s="148">
        <f t="shared" si="82"/>
        <v>10855</v>
      </c>
      <c r="IV25" s="7"/>
    </row>
    <row r="26" spans="1:256" x14ac:dyDescent="0.3">
      <c r="C26" s="3"/>
      <c r="D26" s="3"/>
      <c r="E26" s="3"/>
      <c r="F26" s="3"/>
      <c r="K26" s="3"/>
      <c r="L26" s="3"/>
      <c r="M26" s="3"/>
      <c r="N26" s="3"/>
      <c r="AA26" s="3"/>
      <c r="AB26" s="3"/>
      <c r="AC26" s="3"/>
      <c r="AD26" s="3"/>
      <c r="AQ26" s="3"/>
      <c r="AR26" s="3"/>
      <c r="AS26" s="3"/>
      <c r="AT26" s="3"/>
      <c r="BG26" s="3"/>
      <c r="BH26" s="3"/>
      <c r="BI26" s="3"/>
      <c r="BJ26" s="3"/>
      <c r="BW26" s="3"/>
      <c r="BX26" s="3"/>
      <c r="BY26" s="3"/>
      <c r="BZ26" s="3"/>
      <c r="DC26" s="3"/>
      <c r="DD26" s="3"/>
      <c r="DE26" s="3"/>
      <c r="DF26" s="3"/>
      <c r="DS26" s="3"/>
      <c r="DT26" s="3"/>
      <c r="DU26" s="3"/>
      <c r="DV26" s="3"/>
      <c r="EI26" s="3"/>
      <c r="EJ26" s="3"/>
      <c r="EK26" s="3"/>
      <c r="EL26" s="3"/>
    </row>
    <row r="27" spans="1:256" x14ac:dyDescent="0.3">
      <c r="C27" s="3"/>
      <c r="D27" s="3"/>
      <c r="E27" s="3"/>
      <c r="F27" s="3"/>
      <c r="K27" s="3"/>
      <c r="L27" s="3"/>
      <c r="M27" s="3"/>
      <c r="N27" s="3"/>
      <c r="AA27" s="3"/>
      <c r="AB27" s="3"/>
      <c r="AC27" s="3"/>
      <c r="AD27" s="3"/>
      <c r="AQ27" s="3"/>
      <c r="AR27" s="3"/>
      <c r="AS27" s="3"/>
      <c r="AT27" s="3"/>
      <c r="BG27" s="3"/>
      <c r="BH27" s="3"/>
      <c r="BI27" s="3"/>
      <c r="BJ27" s="3"/>
      <c r="BW27" s="3"/>
      <c r="BX27" s="3"/>
      <c r="BY27" s="3"/>
      <c r="BZ27" s="3"/>
      <c r="DC27" s="3"/>
      <c r="DD27" s="3"/>
      <c r="DE27" s="3"/>
      <c r="DF27" s="3"/>
      <c r="DS27" s="3"/>
      <c r="DT27" s="3"/>
      <c r="DU27" s="3"/>
      <c r="DV27" s="3"/>
      <c r="EI27" s="3"/>
      <c r="EJ27" s="3"/>
      <c r="EK27" s="3"/>
      <c r="EL27" s="3"/>
      <c r="HS27" s="103" t="s">
        <v>281</v>
      </c>
      <c r="HT27" s="103"/>
      <c r="HU27" s="103"/>
      <c r="HV27" s="103"/>
      <c r="HW27" s="103"/>
      <c r="HX27" s="103" t="s">
        <v>282</v>
      </c>
      <c r="HY27" s="103"/>
      <c r="HZ27" s="103"/>
      <c r="IA27" s="103"/>
      <c r="IB27" s="103"/>
      <c r="IC27" s="103" t="s">
        <v>283</v>
      </c>
      <c r="ID27" s="103"/>
      <c r="IE27" s="103"/>
      <c r="IF27" s="103"/>
      <c r="IG27" s="103"/>
      <c r="IH27" s="103" t="s">
        <v>284</v>
      </c>
      <c r="II27" s="103"/>
      <c r="IJ27" s="103"/>
      <c r="IK27" s="103"/>
      <c r="IL27" s="103"/>
      <c r="IM27" s="103" t="s">
        <v>285</v>
      </c>
      <c r="IN27" s="103"/>
      <c r="IO27" s="103"/>
      <c r="IP27" s="103"/>
      <c r="IQ27" s="103"/>
      <c r="IR27" s="103" t="s">
        <v>286</v>
      </c>
      <c r="IS27" s="103"/>
      <c r="IT27" s="103"/>
      <c r="IU27" s="103"/>
      <c r="IV27" s="103"/>
    </row>
    <row r="28" spans="1:256" x14ac:dyDescent="0.3">
      <c r="C28" s="3"/>
      <c r="D28" s="3"/>
      <c r="E28" s="3"/>
      <c r="F28" s="3"/>
      <c r="K28" s="3"/>
      <c r="L28" s="3"/>
      <c r="M28" s="3"/>
      <c r="N28" s="3"/>
      <c r="AA28" s="3"/>
      <c r="AB28" s="3"/>
      <c r="AC28" s="3"/>
      <c r="AD28" s="3"/>
      <c r="AQ28" s="3"/>
      <c r="AR28" s="3"/>
      <c r="AS28" s="3"/>
      <c r="AT28" s="3"/>
      <c r="BG28" s="3"/>
      <c r="BH28" s="3"/>
      <c r="BI28" s="3"/>
      <c r="BJ28" s="3"/>
      <c r="BW28" s="3"/>
      <c r="BX28" s="3"/>
      <c r="BY28" s="3"/>
      <c r="BZ28" s="3"/>
      <c r="DC28" s="3"/>
      <c r="DD28" s="3"/>
      <c r="DE28" s="3"/>
      <c r="DF28" s="3"/>
      <c r="DS28" s="3"/>
      <c r="DT28" s="3"/>
      <c r="DU28" s="3"/>
      <c r="DV28" s="3"/>
      <c r="EI28" s="3"/>
      <c r="EJ28" s="3"/>
      <c r="EK28" s="3"/>
      <c r="EL28" s="3"/>
      <c r="HS28" s="2" t="s">
        <v>1</v>
      </c>
      <c r="HT28" s="2" t="s">
        <v>2</v>
      </c>
      <c r="HU28" s="2" t="s">
        <v>3</v>
      </c>
      <c r="HV28" s="2" t="s">
        <v>149</v>
      </c>
      <c r="HW28" s="2"/>
      <c r="HX28" s="2" t="s">
        <v>1</v>
      </c>
      <c r="HY28" s="2" t="s">
        <v>2</v>
      </c>
      <c r="HZ28" s="2" t="s">
        <v>3</v>
      </c>
      <c r="IA28" s="2" t="s">
        <v>149</v>
      </c>
      <c r="IB28" s="2"/>
      <c r="IC28" s="2" t="s">
        <v>1</v>
      </c>
      <c r="ID28" s="2" t="s">
        <v>2</v>
      </c>
      <c r="IE28" s="2" t="s">
        <v>3</v>
      </c>
      <c r="IF28" s="2" t="s">
        <v>149</v>
      </c>
      <c r="IG28" s="2"/>
      <c r="IH28" s="2" t="s">
        <v>1</v>
      </c>
      <c r="II28" s="2" t="s">
        <v>2</v>
      </c>
      <c r="IJ28" s="2" t="s">
        <v>3</v>
      </c>
      <c r="IK28" s="2" t="s">
        <v>149</v>
      </c>
      <c r="IL28" s="2"/>
      <c r="IM28" s="2" t="s">
        <v>1</v>
      </c>
      <c r="IN28" s="2" t="s">
        <v>2</v>
      </c>
      <c r="IO28" s="2" t="s">
        <v>3</v>
      </c>
      <c r="IP28" s="2" t="s">
        <v>149</v>
      </c>
      <c r="IQ28" s="2"/>
      <c r="IR28" s="2" t="s">
        <v>1</v>
      </c>
      <c r="IS28" s="2" t="s">
        <v>2</v>
      </c>
      <c r="IT28" s="2" t="s">
        <v>3</v>
      </c>
      <c r="IU28" s="2" t="s">
        <v>149</v>
      </c>
      <c r="IV28" s="2"/>
    </row>
    <row r="29" spans="1:256" x14ac:dyDescent="0.3">
      <c r="A29" s="8" t="s">
        <v>244</v>
      </c>
      <c r="B29" s="8"/>
      <c r="C29" s="3"/>
      <c r="D29" s="3"/>
      <c r="E29" s="3"/>
      <c r="F29" s="3"/>
      <c r="K29" s="3"/>
      <c r="L29" s="3"/>
      <c r="M29" s="3"/>
      <c r="N29" s="3"/>
      <c r="AA29" s="3"/>
      <c r="AB29" s="3"/>
      <c r="AC29" s="3"/>
      <c r="AD29" s="3"/>
      <c r="AQ29" s="3"/>
      <c r="AR29" s="3"/>
      <c r="AS29" s="3"/>
      <c r="AT29" s="3"/>
      <c r="BG29" s="3"/>
      <c r="BH29" s="3"/>
      <c r="BI29" s="3"/>
      <c r="BJ29" s="3"/>
      <c r="BW29" s="3"/>
      <c r="BX29" s="3"/>
      <c r="BY29" s="3"/>
      <c r="BZ29" s="3"/>
      <c r="DC29" s="3"/>
      <c r="DD29" s="3"/>
      <c r="DE29" s="3"/>
      <c r="DF29" s="3"/>
      <c r="DS29" s="3"/>
      <c r="DT29" s="3"/>
      <c r="DU29" s="3"/>
      <c r="DV29" s="3"/>
      <c r="EI29" s="3"/>
      <c r="EJ29" s="3"/>
      <c r="EK29" s="3"/>
      <c r="EL29" s="3"/>
      <c r="HR29" s="8"/>
      <c r="HS29" s="149">
        <f>R3-S3</f>
        <v>4429</v>
      </c>
      <c r="HT29" s="149">
        <f t="shared" ref="HT29:HV32" si="83">S3-T3</f>
        <v>-6258</v>
      </c>
      <c r="HU29" s="149">
        <f t="shared" si="83"/>
        <v>5757</v>
      </c>
      <c r="HV29" s="149">
        <f t="shared" si="83"/>
        <v>15113</v>
      </c>
      <c r="HW29" s="9"/>
      <c r="HX29" s="153">
        <f>AX3-AY3</f>
        <v>19724</v>
      </c>
      <c r="HY29" s="153">
        <f t="shared" ref="HY29:IA32" si="84">AY3-AZ3</f>
        <v>16462</v>
      </c>
      <c r="HZ29" s="153">
        <f t="shared" si="84"/>
        <v>-3533</v>
      </c>
      <c r="IA29" s="153">
        <f t="shared" si="84"/>
        <v>16695</v>
      </c>
      <c r="IB29" s="8"/>
      <c r="IC29" s="153">
        <f>CT3-CU3</f>
        <v>117772</v>
      </c>
      <c r="ID29" s="153">
        <f t="shared" ref="ID29:IF32" si="85">CU3-CV3</f>
        <v>-220050</v>
      </c>
      <c r="IE29" s="153">
        <f t="shared" si="85"/>
        <v>-33902</v>
      </c>
      <c r="IF29" s="153">
        <f t="shared" si="85"/>
        <v>-2049</v>
      </c>
      <c r="IG29" s="8"/>
      <c r="IH29" s="153">
        <f>DJ3-DK3</f>
        <v>71464</v>
      </c>
      <c r="II29" s="153">
        <f t="shared" ref="II29:IK32" si="86">DK3-DL3</f>
        <v>-174141</v>
      </c>
      <c r="IJ29" s="153">
        <f t="shared" si="86"/>
        <v>72425</v>
      </c>
      <c r="IK29" s="153">
        <f t="shared" si="86"/>
        <v>46842</v>
      </c>
      <c r="IL29" s="8"/>
      <c r="IM29" s="153">
        <f>FF3-FG3</f>
        <v>2342</v>
      </c>
      <c r="IN29" s="153">
        <f t="shared" ref="IN29:IP32" si="87">FG3-FH3</f>
        <v>-1989</v>
      </c>
      <c r="IO29" s="153">
        <f t="shared" si="87"/>
        <v>-2572</v>
      </c>
      <c r="IP29" s="153">
        <f t="shared" si="87"/>
        <v>4779</v>
      </c>
      <c r="IQ29" s="8"/>
      <c r="IR29" s="153">
        <f>FV3-FW3</f>
        <v>1757</v>
      </c>
      <c r="IS29" s="153">
        <f t="shared" ref="IS29:IU32" si="88">FW3-FX3</f>
        <v>1051</v>
      </c>
      <c r="IT29" s="153">
        <f t="shared" si="88"/>
        <v>-97</v>
      </c>
      <c r="IU29" s="153">
        <f t="shared" si="88"/>
        <v>2732</v>
      </c>
      <c r="IV29" s="8"/>
    </row>
    <row r="30" spans="1:256" x14ac:dyDescent="0.3">
      <c r="A30" s="10" t="s">
        <v>245</v>
      </c>
      <c r="B30" s="10"/>
      <c r="C30" s="3"/>
      <c r="D30" s="3"/>
      <c r="E30" s="3"/>
      <c r="F30" s="3"/>
      <c r="K30" s="3"/>
      <c r="L30" s="3"/>
      <c r="M30" s="3"/>
      <c r="N30" s="3"/>
      <c r="AA30" s="3"/>
      <c r="AB30" s="3"/>
      <c r="AC30" s="3"/>
      <c r="AD30" s="3"/>
      <c r="AQ30" s="3"/>
      <c r="AR30" s="3"/>
      <c r="AS30" s="3"/>
      <c r="AT30" s="3"/>
      <c r="BG30" s="3"/>
      <c r="BH30" s="3"/>
      <c r="BI30" s="3"/>
      <c r="BJ30" s="3"/>
      <c r="BW30" s="3"/>
      <c r="BX30" s="3"/>
      <c r="BY30" s="3"/>
      <c r="BZ30" s="3"/>
      <c r="DC30" s="3"/>
      <c r="DD30" s="3"/>
      <c r="DE30" s="3"/>
      <c r="DF30" s="3"/>
      <c r="DS30" s="3"/>
      <c r="DT30" s="3"/>
      <c r="DU30" s="3"/>
      <c r="DV30" s="3"/>
      <c r="EI30" s="3"/>
      <c r="EJ30" s="3"/>
      <c r="EK30" s="3"/>
      <c r="EL30" s="3"/>
      <c r="HR30" s="10"/>
      <c r="HS30" s="150">
        <f t="shared" ref="HS30:HS32" si="89">R4-S4</f>
        <v>50</v>
      </c>
      <c r="HT30" s="150">
        <f t="shared" si="83"/>
        <v>788</v>
      </c>
      <c r="HU30" s="150">
        <f t="shared" si="83"/>
        <v>-242</v>
      </c>
      <c r="HV30" s="150">
        <f t="shared" si="83"/>
        <v>5066</v>
      </c>
      <c r="HW30" s="11"/>
      <c r="HX30" s="154">
        <f t="shared" ref="HX30:HX32" si="90">AX4-AY4</f>
        <v>8201</v>
      </c>
      <c r="HY30" s="154">
        <f t="shared" si="84"/>
        <v>-7022</v>
      </c>
      <c r="HZ30" s="154">
        <f t="shared" si="84"/>
        <v>25574</v>
      </c>
      <c r="IA30" s="154">
        <f t="shared" si="84"/>
        <v>13624</v>
      </c>
      <c r="IB30" s="10"/>
      <c r="IC30" s="154">
        <f t="shared" ref="IC30:IC32" si="91">CT4-CU4</f>
        <v>0</v>
      </c>
      <c r="ID30" s="154">
        <f t="shared" si="85"/>
        <v>0</v>
      </c>
      <c r="IE30" s="154">
        <f t="shared" si="85"/>
        <v>0</v>
      </c>
      <c r="IF30" s="154">
        <f t="shared" si="85"/>
        <v>0</v>
      </c>
      <c r="IG30" s="10"/>
      <c r="IH30" s="154">
        <f t="shared" ref="IH30:IH32" si="92">DJ4-DK4</f>
        <v>0</v>
      </c>
      <c r="II30" s="154">
        <f t="shared" si="86"/>
        <v>0</v>
      </c>
      <c r="IJ30" s="154">
        <f t="shared" si="86"/>
        <v>0</v>
      </c>
      <c r="IK30" s="154">
        <f t="shared" si="86"/>
        <v>0</v>
      </c>
      <c r="IL30" s="10"/>
      <c r="IM30" s="154">
        <f t="shared" ref="IM30:IM32" si="93">FF4-FG4</f>
        <v>0</v>
      </c>
      <c r="IN30" s="154">
        <f t="shared" si="87"/>
        <v>0</v>
      </c>
      <c r="IO30" s="154">
        <f t="shared" si="87"/>
        <v>959</v>
      </c>
      <c r="IP30" s="154">
        <f t="shared" si="87"/>
        <v>0</v>
      </c>
      <c r="IQ30" s="10"/>
      <c r="IR30" s="154">
        <f t="shared" ref="IR30:IR32" si="94">FV4-FW4</f>
        <v>0</v>
      </c>
      <c r="IS30" s="154">
        <f t="shared" si="88"/>
        <v>0</v>
      </c>
      <c r="IT30" s="154">
        <f t="shared" si="88"/>
        <v>0</v>
      </c>
      <c r="IU30" s="154">
        <f t="shared" si="88"/>
        <v>0</v>
      </c>
      <c r="IV30" s="10"/>
    </row>
    <row r="31" spans="1:256" x14ac:dyDescent="0.3">
      <c r="A31" s="12" t="s">
        <v>246</v>
      </c>
      <c r="B31" s="12"/>
      <c r="C31" s="3"/>
      <c r="D31" s="3"/>
      <c r="E31" s="3"/>
      <c r="F31" s="3"/>
      <c r="K31" s="3"/>
      <c r="L31" s="3"/>
      <c r="M31" s="3"/>
      <c r="N31" s="3"/>
      <c r="AA31" s="3"/>
      <c r="AB31" s="3"/>
      <c r="AC31" s="3"/>
      <c r="AD31" s="3"/>
      <c r="AQ31" s="3"/>
      <c r="AR31" s="3"/>
      <c r="AS31" s="3"/>
      <c r="AT31" s="3"/>
      <c r="BG31" s="3"/>
      <c r="BH31" s="3"/>
      <c r="BI31" s="3"/>
      <c r="BJ31" s="3"/>
      <c r="BW31" s="3"/>
      <c r="BX31" s="3"/>
      <c r="BY31" s="3"/>
      <c r="BZ31" s="3"/>
      <c r="DC31" s="3"/>
      <c r="DD31" s="3"/>
      <c r="DE31" s="3"/>
      <c r="DF31" s="3"/>
      <c r="DS31" s="3"/>
      <c r="DT31" s="3"/>
      <c r="DU31" s="3"/>
      <c r="DV31" s="3"/>
      <c r="EI31" s="3"/>
      <c r="EJ31" s="3"/>
      <c r="EK31" s="3"/>
      <c r="EL31" s="3"/>
      <c r="HR31" s="12"/>
      <c r="HS31" s="151">
        <f t="shared" si="89"/>
        <v>20568</v>
      </c>
      <c r="HT31" s="151">
        <f t="shared" si="83"/>
        <v>10859</v>
      </c>
      <c r="HU31" s="151">
        <f t="shared" si="83"/>
        <v>104</v>
      </c>
      <c r="HV31" s="151">
        <f t="shared" si="83"/>
        <v>-24676</v>
      </c>
      <c r="HW31" s="13"/>
      <c r="HX31" s="155">
        <f t="shared" si="90"/>
        <v>20245</v>
      </c>
      <c r="HY31" s="155">
        <f t="shared" si="84"/>
        <v>6184</v>
      </c>
      <c r="HZ31" s="155">
        <f t="shared" si="84"/>
        <v>7693</v>
      </c>
      <c r="IA31" s="155">
        <f t="shared" si="84"/>
        <v>-14357</v>
      </c>
      <c r="IB31" s="12"/>
      <c r="IC31" s="155">
        <f t="shared" si="91"/>
        <v>19652</v>
      </c>
      <c r="ID31" s="155">
        <f t="shared" si="85"/>
        <v>-18550</v>
      </c>
      <c r="IE31" s="155">
        <f t="shared" si="85"/>
        <v>-4247</v>
      </c>
      <c r="IF31" s="155">
        <f t="shared" si="85"/>
        <v>1173</v>
      </c>
      <c r="IG31" s="12"/>
      <c r="IH31" s="155">
        <f t="shared" si="92"/>
        <v>13627</v>
      </c>
      <c r="II31" s="155">
        <f t="shared" si="86"/>
        <v>-11380</v>
      </c>
      <c r="IJ31" s="155">
        <f t="shared" si="86"/>
        <v>931</v>
      </c>
      <c r="IK31" s="155">
        <f t="shared" si="86"/>
        <v>4525</v>
      </c>
      <c r="IL31" s="12"/>
      <c r="IM31" s="155">
        <f t="shared" si="93"/>
        <v>-1290</v>
      </c>
      <c r="IN31" s="155">
        <f t="shared" si="87"/>
        <v>9</v>
      </c>
      <c r="IO31" s="155">
        <f t="shared" si="87"/>
        <v>-2076</v>
      </c>
      <c r="IP31" s="155">
        <f t="shared" si="87"/>
        <v>89</v>
      </c>
      <c r="IQ31" s="12"/>
      <c r="IR31" s="155">
        <f t="shared" si="94"/>
        <v>-944</v>
      </c>
      <c r="IS31" s="155">
        <f t="shared" si="88"/>
        <v>-480</v>
      </c>
      <c r="IT31" s="155">
        <f t="shared" si="88"/>
        <v>-893</v>
      </c>
      <c r="IU31" s="155">
        <f t="shared" si="88"/>
        <v>1305</v>
      </c>
      <c r="IV31" s="12"/>
    </row>
    <row r="32" spans="1:256" x14ac:dyDescent="0.3">
      <c r="A32" s="14" t="s">
        <v>247</v>
      </c>
      <c r="B32" s="14"/>
      <c r="C32" s="3"/>
      <c r="D32" s="3"/>
      <c r="E32" s="3"/>
      <c r="F32" s="3"/>
      <c r="K32" s="3"/>
      <c r="L32" s="3"/>
      <c r="M32" s="3"/>
      <c r="N32" s="3"/>
      <c r="AA32" s="3"/>
      <c r="AB32" s="3"/>
      <c r="AC32" s="3"/>
      <c r="AD32" s="3"/>
      <c r="AQ32" s="3"/>
      <c r="AR32" s="3"/>
      <c r="AS32" s="3"/>
      <c r="AT32" s="3"/>
      <c r="BG32" s="3"/>
      <c r="BH32" s="3"/>
      <c r="BI32" s="3"/>
      <c r="BJ32" s="3"/>
      <c r="BW32" s="3"/>
      <c r="BX32" s="3"/>
      <c r="BY32" s="3"/>
      <c r="BZ32" s="3"/>
      <c r="DC32" s="3"/>
      <c r="DD32" s="3"/>
      <c r="DE32" s="3"/>
      <c r="DF32" s="3"/>
      <c r="DS32" s="3"/>
      <c r="DT32" s="3"/>
      <c r="DU32" s="3"/>
      <c r="DV32" s="3"/>
      <c r="EI32" s="3"/>
      <c r="EJ32" s="3"/>
      <c r="EK32" s="3"/>
      <c r="EL32" s="3"/>
      <c r="HR32" s="14"/>
      <c r="HS32" s="152">
        <f t="shared" si="89"/>
        <v>1660</v>
      </c>
      <c r="HT32" s="152">
        <f t="shared" si="83"/>
        <v>888</v>
      </c>
      <c r="HU32" s="152">
        <f t="shared" si="83"/>
        <v>-7109</v>
      </c>
      <c r="HV32" s="152">
        <f t="shared" si="83"/>
        <v>5533</v>
      </c>
      <c r="HW32" s="15"/>
      <c r="HX32" s="156">
        <f t="shared" si="90"/>
        <v>10809</v>
      </c>
      <c r="HY32" s="156">
        <f t="shared" si="84"/>
        <v>11133</v>
      </c>
      <c r="HZ32" s="156">
        <f t="shared" si="84"/>
        <v>5912</v>
      </c>
      <c r="IA32" s="156">
        <f t="shared" si="84"/>
        <v>8618</v>
      </c>
      <c r="IB32" s="14"/>
      <c r="IC32" s="156">
        <f t="shared" si="91"/>
        <v>53104</v>
      </c>
      <c r="ID32" s="156">
        <f t="shared" si="85"/>
        <v>-116736</v>
      </c>
      <c r="IE32" s="156">
        <f t="shared" si="85"/>
        <v>-1445</v>
      </c>
      <c r="IF32" s="156">
        <f t="shared" si="85"/>
        <v>-20915</v>
      </c>
      <c r="IG32" s="14"/>
      <c r="IH32" s="156">
        <f t="shared" si="92"/>
        <v>24761</v>
      </c>
      <c r="II32" s="156">
        <f t="shared" si="86"/>
        <v>-85446</v>
      </c>
      <c r="IJ32" s="156">
        <f t="shared" si="86"/>
        <v>34992</v>
      </c>
      <c r="IK32" s="156">
        <f t="shared" si="86"/>
        <v>25350</v>
      </c>
      <c r="IL32" s="14"/>
      <c r="IM32" s="156">
        <f t="shared" si="93"/>
        <v>13276</v>
      </c>
      <c r="IN32" s="156">
        <f t="shared" si="87"/>
        <v>5995</v>
      </c>
      <c r="IO32" s="156">
        <f t="shared" si="87"/>
        <v>-3677</v>
      </c>
      <c r="IP32" s="156">
        <f t="shared" si="87"/>
        <v>-5612</v>
      </c>
      <c r="IQ32" s="14"/>
      <c r="IR32" s="156">
        <f t="shared" si="94"/>
        <v>-2990</v>
      </c>
      <c r="IS32" s="156">
        <f t="shared" si="88"/>
        <v>2805</v>
      </c>
      <c r="IT32" s="156">
        <f t="shared" si="88"/>
        <v>1849</v>
      </c>
      <c r="IU32" s="156">
        <f t="shared" si="88"/>
        <v>6818</v>
      </c>
      <c r="IV32" s="14"/>
    </row>
    <row r="33" spans="1:256" x14ac:dyDescent="0.3">
      <c r="C33" s="3"/>
      <c r="D33" s="3"/>
      <c r="E33" s="3"/>
      <c r="F33" s="3"/>
      <c r="K33" s="3"/>
      <c r="L33" s="3"/>
      <c r="M33" s="3"/>
      <c r="N33" s="3"/>
      <c r="AA33" s="3"/>
      <c r="AB33" s="3"/>
      <c r="AC33" s="3"/>
      <c r="AD33" s="3"/>
      <c r="AQ33" s="3"/>
      <c r="AR33" s="3"/>
      <c r="AS33" s="3"/>
      <c r="AT33" s="3"/>
      <c r="BG33" s="3"/>
      <c r="BH33" s="3"/>
      <c r="BI33" s="3"/>
      <c r="BJ33" s="3"/>
      <c r="BW33" s="3"/>
      <c r="BX33" s="3"/>
      <c r="BY33" s="3"/>
      <c r="BZ33" s="3"/>
      <c r="DC33" s="3"/>
      <c r="DD33" s="3"/>
      <c r="DE33" s="3"/>
      <c r="DF33" s="3"/>
      <c r="DS33" s="3"/>
      <c r="DT33" s="3"/>
      <c r="DU33" s="3"/>
      <c r="DV33" s="3"/>
      <c r="EI33" s="3"/>
      <c r="EJ33" s="3"/>
      <c r="EK33" s="3"/>
      <c r="EL33" s="3"/>
      <c r="HR33" s="2" t="s">
        <v>273</v>
      </c>
      <c r="HS33" s="148">
        <f>HS29+HS30+HS31+HS32</f>
        <v>26707</v>
      </c>
      <c r="HT33" s="148">
        <f t="shared" ref="HT33:IU33" si="95">HT29+HT30+HT31+HT32</f>
        <v>6277</v>
      </c>
      <c r="HU33" s="148">
        <f t="shared" si="95"/>
        <v>-1490</v>
      </c>
      <c r="HV33" s="148">
        <f t="shared" si="95"/>
        <v>1036</v>
      </c>
      <c r="HW33" s="7"/>
      <c r="HX33" s="148">
        <f t="shared" si="95"/>
        <v>58979</v>
      </c>
      <c r="HY33" s="148">
        <f t="shared" si="95"/>
        <v>26757</v>
      </c>
      <c r="HZ33" s="148">
        <f t="shared" si="95"/>
        <v>35646</v>
      </c>
      <c r="IA33" s="148">
        <f t="shared" si="95"/>
        <v>24580</v>
      </c>
      <c r="IB33" s="7"/>
      <c r="IC33" s="148">
        <f t="shared" si="95"/>
        <v>190528</v>
      </c>
      <c r="ID33" s="148">
        <f t="shared" si="95"/>
        <v>-355336</v>
      </c>
      <c r="IE33" s="148">
        <f t="shared" si="95"/>
        <v>-39594</v>
      </c>
      <c r="IF33" s="148">
        <f t="shared" si="95"/>
        <v>-21791</v>
      </c>
      <c r="IG33" s="7"/>
      <c r="IH33" s="148">
        <f t="shared" si="95"/>
        <v>109852</v>
      </c>
      <c r="II33" s="148">
        <f t="shared" si="95"/>
        <v>-270967</v>
      </c>
      <c r="IJ33" s="148">
        <f t="shared" si="95"/>
        <v>108348</v>
      </c>
      <c r="IK33" s="148">
        <f t="shared" si="95"/>
        <v>76717</v>
      </c>
      <c r="IL33" s="7"/>
      <c r="IM33" s="148">
        <f t="shared" si="95"/>
        <v>14328</v>
      </c>
      <c r="IN33" s="148">
        <f t="shared" si="95"/>
        <v>4015</v>
      </c>
      <c r="IO33" s="148">
        <f t="shared" si="95"/>
        <v>-7366</v>
      </c>
      <c r="IP33" s="148">
        <f t="shared" si="95"/>
        <v>-744</v>
      </c>
      <c r="IQ33" s="7"/>
      <c r="IR33" s="148">
        <f t="shared" si="95"/>
        <v>-2177</v>
      </c>
      <c r="IS33" s="148">
        <f t="shared" si="95"/>
        <v>3376</v>
      </c>
      <c r="IT33" s="148">
        <f t="shared" si="95"/>
        <v>859</v>
      </c>
      <c r="IU33" s="148">
        <f t="shared" si="95"/>
        <v>10855</v>
      </c>
      <c r="IV33" s="7"/>
    </row>
    <row r="34" spans="1:256" x14ac:dyDescent="0.3">
      <c r="C34" s="3"/>
      <c r="D34" s="3"/>
      <c r="E34" s="3"/>
      <c r="F34" s="3"/>
      <c r="K34" s="3"/>
      <c r="L34" s="3"/>
      <c r="M34" s="3"/>
      <c r="N34" s="3"/>
      <c r="AA34" s="3"/>
      <c r="AB34" s="3"/>
      <c r="AC34" s="3"/>
      <c r="AD34" s="3"/>
      <c r="AQ34" s="3"/>
      <c r="AR34" s="3"/>
      <c r="AS34" s="3"/>
      <c r="AT34" s="3"/>
      <c r="BG34" s="3"/>
      <c r="BH34" s="3"/>
      <c r="BI34" s="3"/>
      <c r="BJ34" s="3"/>
      <c r="BW34" s="3"/>
      <c r="BX34" s="3"/>
      <c r="BY34" s="3"/>
      <c r="BZ34" s="3"/>
      <c r="DC34" s="3"/>
      <c r="DD34" s="3"/>
      <c r="DE34" s="3"/>
      <c r="DF34" s="3"/>
      <c r="DS34" s="3"/>
      <c r="DT34" s="3"/>
      <c r="DU34" s="3"/>
      <c r="DV34" s="3"/>
      <c r="EI34" s="3"/>
      <c r="EJ34" s="3"/>
      <c r="EK34" s="3"/>
      <c r="EL34" s="3"/>
    </row>
    <row r="35" spans="1:256" x14ac:dyDescent="0.3">
      <c r="C35" s="3"/>
      <c r="D35" s="3"/>
      <c r="E35" s="3"/>
      <c r="F35" s="3"/>
      <c r="K35" s="3"/>
      <c r="L35" s="3"/>
      <c r="M35" s="3"/>
      <c r="N35" s="3"/>
      <c r="AA35" s="3"/>
      <c r="AB35" s="3"/>
      <c r="AC35" s="3"/>
      <c r="AD35" s="3"/>
      <c r="AQ35" s="3"/>
      <c r="AR35" s="3"/>
      <c r="AS35" s="3"/>
      <c r="AT35" s="3"/>
      <c r="BG35" s="3"/>
      <c r="BH35" s="3"/>
      <c r="BI35" s="3"/>
      <c r="BJ35" s="3"/>
      <c r="BW35" s="3"/>
      <c r="BX35" s="3"/>
      <c r="BY35" s="3"/>
      <c r="BZ35" s="3"/>
      <c r="DC35" s="3"/>
      <c r="DD35" s="3"/>
      <c r="DE35" s="3"/>
      <c r="DF35" s="3"/>
      <c r="DS35" s="3"/>
      <c r="DT35" s="3"/>
      <c r="DU35" s="3"/>
      <c r="DV35" s="3"/>
      <c r="EI35" s="3"/>
      <c r="EJ35" s="3"/>
      <c r="EK35" s="3"/>
      <c r="EL35" s="3"/>
    </row>
    <row r="36" spans="1:256" ht="15.6" x14ac:dyDescent="0.3">
      <c r="C36" s="3"/>
      <c r="D36" s="3"/>
      <c r="E36" s="3"/>
      <c r="F36" s="3"/>
      <c r="K36" s="3"/>
      <c r="L36" s="3"/>
      <c r="M36" s="3"/>
      <c r="N36" s="3"/>
      <c r="AA36" s="3"/>
      <c r="AB36" s="3"/>
      <c r="AC36" s="3"/>
      <c r="AD36" s="3"/>
      <c r="AQ36" s="3"/>
      <c r="AR36" s="3"/>
      <c r="AS36" s="3"/>
      <c r="AT36" s="3"/>
      <c r="BG36" s="3"/>
      <c r="BH36" s="3"/>
      <c r="BI36" s="3"/>
      <c r="BJ36" s="3"/>
      <c r="BW36" s="3"/>
      <c r="BX36" s="3"/>
      <c r="BY36" s="3"/>
      <c r="BZ36" s="3"/>
      <c r="DC36" s="3"/>
      <c r="DD36" s="3"/>
      <c r="DE36" s="3"/>
      <c r="DF36" s="3"/>
      <c r="DS36" s="3"/>
      <c r="DT36" s="3"/>
      <c r="DU36" s="3"/>
      <c r="DV36" s="3"/>
      <c r="EI36" s="3"/>
      <c r="EJ36" s="3"/>
      <c r="EK36" s="3"/>
      <c r="EL36" s="3"/>
      <c r="HS36" s="87" t="s">
        <v>242</v>
      </c>
      <c r="HT36" s="87"/>
      <c r="HU36" s="87"/>
      <c r="HV36" s="87"/>
      <c r="HW36" s="87"/>
      <c r="HX36" s="87" t="s">
        <v>243</v>
      </c>
      <c r="HY36" s="87"/>
      <c r="HZ36" s="87"/>
      <c r="IA36" s="87"/>
      <c r="IB36" s="87"/>
      <c r="IH36" s="103" t="s">
        <v>287</v>
      </c>
      <c r="II36" s="103"/>
      <c r="IJ36" s="103"/>
      <c r="IK36" s="103"/>
      <c r="IM36" s="103" t="s">
        <v>288</v>
      </c>
      <c r="IN36" s="103"/>
      <c r="IO36" s="103"/>
      <c r="IP36" s="103"/>
    </row>
    <row r="37" spans="1:256" x14ac:dyDescent="0.3">
      <c r="C37" s="3"/>
      <c r="D37" s="3"/>
      <c r="E37" s="3"/>
      <c r="F37" s="3"/>
      <c r="K37" s="3"/>
      <c r="L37" s="3"/>
      <c r="M37" s="3"/>
      <c r="N37" s="3"/>
      <c r="AA37" s="3"/>
      <c r="AB37" s="3"/>
      <c r="AC37" s="3"/>
      <c r="AD37" s="3"/>
      <c r="AQ37" s="3"/>
      <c r="AR37" s="3"/>
      <c r="AS37" s="3"/>
      <c r="AT37" s="3"/>
      <c r="BG37" s="3"/>
      <c r="BH37" s="3"/>
      <c r="BI37" s="3"/>
      <c r="BJ37" s="3"/>
      <c r="BW37" s="3"/>
      <c r="BX37" s="3"/>
      <c r="BY37" s="3"/>
      <c r="BZ37" s="3"/>
      <c r="DC37" s="3"/>
      <c r="DD37" s="3"/>
      <c r="DE37" s="3"/>
      <c r="DF37" s="3"/>
      <c r="DS37" s="3"/>
      <c r="DT37" s="3"/>
      <c r="DU37" s="3"/>
      <c r="DV37" s="3"/>
      <c r="EI37" s="3"/>
      <c r="EJ37" s="3"/>
      <c r="EK37" s="3"/>
      <c r="EL37" s="3"/>
      <c r="HS37" s="2" t="s">
        <v>1</v>
      </c>
      <c r="HT37" s="2" t="s">
        <v>2</v>
      </c>
      <c r="HU37" s="2" t="s">
        <v>3</v>
      </c>
      <c r="HV37" s="2" t="s">
        <v>149</v>
      </c>
      <c r="HW37" s="2"/>
      <c r="HX37" s="2" t="s">
        <v>1</v>
      </c>
      <c r="HY37" s="2" t="s">
        <v>2</v>
      </c>
      <c r="HZ37" s="2" t="s">
        <v>3</v>
      </c>
      <c r="IA37" s="2" t="s">
        <v>149</v>
      </c>
      <c r="IB37" s="2"/>
      <c r="IH37" s="2" t="s">
        <v>1</v>
      </c>
      <c r="II37" s="2" t="s">
        <v>2</v>
      </c>
      <c r="IJ37" s="2" t="s">
        <v>3</v>
      </c>
      <c r="IK37" s="2" t="s">
        <v>149</v>
      </c>
      <c r="IM37" s="2" t="s">
        <v>1</v>
      </c>
      <c r="IN37" s="2" t="s">
        <v>2</v>
      </c>
      <c r="IO37" s="2" t="s">
        <v>3</v>
      </c>
      <c r="IP37" s="2" t="s">
        <v>149</v>
      </c>
    </row>
    <row r="38" spans="1:256" x14ac:dyDescent="0.3">
      <c r="A38" t="s">
        <v>244</v>
      </c>
      <c r="C38" s="3"/>
      <c r="D38" s="3"/>
      <c r="E38" s="3"/>
      <c r="F38" s="3"/>
      <c r="K38" s="3"/>
      <c r="L38" s="3"/>
      <c r="M38" s="3"/>
      <c r="N38" s="3"/>
      <c r="AA38" s="3"/>
      <c r="AB38" s="3"/>
      <c r="AC38" s="3"/>
      <c r="AD38" s="3"/>
      <c r="AQ38" s="3"/>
      <c r="AR38" s="3"/>
      <c r="AS38" s="3"/>
      <c r="AT38" s="3"/>
      <c r="BG38" s="3"/>
      <c r="BH38" s="3"/>
      <c r="BI38" s="3"/>
      <c r="BJ38" s="3"/>
      <c r="BW38" s="3"/>
      <c r="BX38" s="3"/>
      <c r="BY38" s="3"/>
      <c r="BZ38" s="3"/>
      <c r="DC38" s="3"/>
      <c r="DD38" s="3"/>
      <c r="DE38" s="3"/>
      <c r="DF38" s="3"/>
      <c r="DS38" s="3"/>
      <c r="DT38" s="3"/>
      <c r="DU38" s="3"/>
      <c r="DV38" s="3"/>
      <c r="EI38" s="3"/>
      <c r="EJ38" s="3"/>
      <c r="EK38" s="3"/>
      <c r="EL38" s="3"/>
      <c r="HS38" s="148">
        <f>HS21+HX21+IC21+IH21+IM21+IR21</f>
        <v>216120</v>
      </c>
      <c r="HT38" s="148">
        <f t="shared" ref="HT38:HV41" si="96">HT21+HY21+ID21+II21+IN21+IS21</f>
        <v>-485023</v>
      </c>
      <c r="HU38" s="148">
        <f t="shared" si="96"/>
        <v>91608</v>
      </c>
      <c r="HV38" s="148">
        <f t="shared" si="96"/>
        <v>40542</v>
      </c>
      <c r="HX38" s="148">
        <f>HS29+HX29+IC29+IH29+IM29+IR29</f>
        <v>217488</v>
      </c>
      <c r="HY38" s="148">
        <f t="shared" ref="HY38:IA41" si="97">HT29+HY29+ID29+II29+IN29+IS29</f>
        <v>-384925</v>
      </c>
      <c r="HZ38" s="148">
        <f t="shared" si="97"/>
        <v>38078</v>
      </c>
      <c r="IA38" s="148">
        <f t="shared" si="97"/>
        <v>84112</v>
      </c>
      <c r="IH38" s="137">
        <f>IC12-IH12</f>
        <v>192724</v>
      </c>
      <c r="II38" s="137">
        <f t="shared" ref="II38:IK41" si="98">ID12-II12</f>
        <v>154987</v>
      </c>
      <c r="IJ38" s="137">
        <f t="shared" si="98"/>
        <v>184503</v>
      </c>
      <c r="IK38" s="137">
        <f t="shared" si="98"/>
        <v>228700</v>
      </c>
      <c r="IM38" s="137">
        <f>IH38</f>
        <v>192724</v>
      </c>
      <c r="IN38" s="137">
        <f t="shared" ref="IN38:IP39" si="99">II38</f>
        <v>154987</v>
      </c>
      <c r="IO38" s="137">
        <f t="shared" si="99"/>
        <v>184503</v>
      </c>
      <c r="IP38" s="137">
        <f t="shared" si="99"/>
        <v>228700</v>
      </c>
      <c r="IR38" t="s">
        <v>244</v>
      </c>
    </row>
    <row r="39" spans="1:256" x14ac:dyDescent="0.3">
      <c r="A39" t="s">
        <v>245</v>
      </c>
      <c r="C39" s="3"/>
      <c r="D39" s="3"/>
      <c r="E39" s="3"/>
      <c r="F39" s="3"/>
      <c r="K39" s="3"/>
      <c r="L39" s="3"/>
      <c r="M39" s="3"/>
      <c r="N39" s="3"/>
      <c r="AA39" s="3"/>
      <c r="AB39" s="3"/>
      <c r="AC39" s="3"/>
      <c r="AD39" s="3"/>
      <c r="AQ39" s="3"/>
      <c r="AR39" s="3"/>
      <c r="AS39" s="3"/>
      <c r="AT39" s="3"/>
      <c r="BG39" s="3"/>
      <c r="BH39" s="3"/>
      <c r="BI39" s="3"/>
      <c r="BJ39" s="3"/>
      <c r="BW39" s="3"/>
      <c r="BX39" s="3"/>
      <c r="BY39" s="3"/>
      <c r="BZ39" s="3"/>
      <c r="DC39" s="3"/>
      <c r="DD39" s="3"/>
      <c r="DE39" s="3"/>
      <c r="DF39" s="3"/>
      <c r="DS39" s="3"/>
      <c r="DT39" s="3"/>
      <c r="DU39" s="3"/>
      <c r="DV39" s="3"/>
      <c r="EI39" s="3"/>
      <c r="EJ39" s="3"/>
      <c r="EK39" s="3"/>
      <c r="EL39" s="3"/>
      <c r="HS39" s="148">
        <f t="shared" ref="HS39:HS41" si="100">HS22+HX22+IC22+IH22+IM22+IR22</f>
        <v>6667</v>
      </c>
      <c r="HT39" s="148">
        <f t="shared" si="96"/>
        <v>1384</v>
      </c>
      <c r="HU39" s="148">
        <f t="shared" si="96"/>
        <v>-2318</v>
      </c>
      <c r="HV39" s="148">
        <f t="shared" si="96"/>
        <v>4702</v>
      </c>
      <c r="HX39" s="148">
        <f t="shared" ref="HX39:HX41" si="101">HS30+HX30+IC30+IH30+IM30+IR30</f>
        <v>8251</v>
      </c>
      <c r="HY39" s="148">
        <f t="shared" si="97"/>
        <v>-6234</v>
      </c>
      <c r="HZ39" s="148">
        <f t="shared" si="97"/>
        <v>26291</v>
      </c>
      <c r="IA39" s="148">
        <f t="shared" si="97"/>
        <v>18690</v>
      </c>
      <c r="IH39" s="137">
        <f t="shared" ref="IH39:IH41" si="102">IC13-IH13</f>
        <v>-62419</v>
      </c>
      <c r="II39" s="137">
        <f t="shared" si="98"/>
        <v>-62620</v>
      </c>
      <c r="IJ39" s="137">
        <f t="shared" si="98"/>
        <v>-63544</v>
      </c>
      <c r="IK39" s="137">
        <f t="shared" si="98"/>
        <v>-64525</v>
      </c>
      <c r="IM39" s="137">
        <f>IH39</f>
        <v>-62419</v>
      </c>
      <c r="IN39" s="137">
        <f t="shared" si="99"/>
        <v>-62620</v>
      </c>
      <c r="IO39" s="137">
        <f t="shared" si="99"/>
        <v>-63544</v>
      </c>
      <c r="IP39" s="137">
        <f t="shared" si="99"/>
        <v>-64525</v>
      </c>
      <c r="IR39" t="s">
        <v>245</v>
      </c>
    </row>
    <row r="40" spans="1:256" x14ac:dyDescent="0.3">
      <c r="A40" t="s">
        <v>246</v>
      </c>
      <c r="C40" s="3"/>
      <c r="D40" s="3"/>
      <c r="E40" s="3"/>
      <c r="F40" s="3"/>
      <c r="K40" s="3"/>
      <c r="L40" s="3"/>
      <c r="M40" s="3"/>
      <c r="N40" s="3"/>
      <c r="AA40" s="3"/>
      <c r="AB40" s="3"/>
      <c r="AC40" s="3"/>
      <c r="AD40" s="3"/>
      <c r="AQ40" s="3"/>
      <c r="AR40" s="3"/>
      <c r="AS40" s="3"/>
      <c r="AT40" s="3"/>
      <c r="BG40" s="3"/>
      <c r="BH40" s="3"/>
      <c r="BI40" s="3"/>
      <c r="BJ40" s="3"/>
      <c r="BW40" s="3"/>
      <c r="BX40" s="3"/>
      <c r="BY40" s="3"/>
      <c r="BZ40" s="3"/>
      <c r="DC40" s="3"/>
      <c r="DD40" s="3"/>
      <c r="DE40" s="3"/>
      <c r="DF40" s="3"/>
      <c r="DS40" s="3"/>
      <c r="DT40" s="3"/>
      <c r="DU40" s="3"/>
      <c r="DV40" s="3"/>
      <c r="EI40" s="3"/>
      <c r="EJ40" s="3"/>
      <c r="EK40" s="3"/>
      <c r="EL40" s="3"/>
      <c r="HS40" s="148">
        <f t="shared" si="100"/>
        <v>72376</v>
      </c>
      <c r="HT40" s="148">
        <f t="shared" si="96"/>
        <v>-21823</v>
      </c>
      <c r="HU40" s="148">
        <f t="shared" si="96"/>
        <v>7891</v>
      </c>
      <c r="HV40" s="148">
        <f t="shared" si="96"/>
        <v>60812</v>
      </c>
      <c r="HX40" s="148">
        <f t="shared" si="101"/>
        <v>71858</v>
      </c>
      <c r="HY40" s="148">
        <f t="shared" si="97"/>
        <v>-13358</v>
      </c>
      <c r="HZ40" s="148">
        <f t="shared" si="97"/>
        <v>1512</v>
      </c>
      <c r="IA40" s="148">
        <f t="shared" si="97"/>
        <v>-31941</v>
      </c>
      <c r="IH40" s="137">
        <f t="shared" si="102"/>
        <v>-67598</v>
      </c>
      <c r="II40" s="137">
        <f t="shared" si="98"/>
        <v>-48565</v>
      </c>
      <c r="IJ40" s="137">
        <f t="shared" si="98"/>
        <v>-43362</v>
      </c>
      <c r="IK40" s="137">
        <f t="shared" si="98"/>
        <v>-51547</v>
      </c>
      <c r="IM40" s="137">
        <f>IH40+IH41</f>
        <v>-130305</v>
      </c>
      <c r="IN40" s="137">
        <f t="shared" ref="IN40:IP40" si="103">II40+II41</f>
        <v>-92367</v>
      </c>
      <c r="IO40" s="137">
        <f t="shared" si="103"/>
        <v>-120959</v>
      </c>
      <c r="IP40" s="137">
        <f t="shared" si="103"/>
        <v>-164175</v>
      </c>
      <c r="IR40" t="s">
        <v>289</v>
      </c>
    </row>
    <row r="41" spans="1:256" x14ac:dyDescent="0.3">
      <c r="A41" t="s">
        <v>247</v>
      </c>
      <c r="C41" s="3"/>
      <c r="D41" s="3"/>
      <c r="E41" s="3"/>
      <c r="F41" s="3"/>
      <c r="K41" s="3"/>
      <c r="L41" s="3"/>
      <c r="M41" s="3"/>
      <c r="N41" s="3"/>
      <c r="AA41" s="3"/>
      <c r="AB41" s="3"/>
      <c r="AC41" s="3"/>
      <c r="AD41" s="3"/>
      <c r="AQ41" s="3"/>
      <c r="AR41" s="3"/>
      <c r="AS41" s="3"/>
      <c r="AT41" s="3"/>
      <c r="BG41" s="3"/>
      <c r="BH41" s="3"/>
      <c r="BI41" s="3"/>
      <c r="BJ41" s="3"/>
      <c r="BW41" s="3"/>
      <c r="BX41" s="3"/>
      <c r="BY41" s="3"/>
      <c r="BZ41" s="3"/>
      <c r="DC41" s="3"/>
      <c r="DD41" s="3"/>
      <c r="DE41" s="3"/>
      <c r="DF41" s="3"/>
      <c r="DS41" s="3"/>
      <c r="DT41" s="3"/>
      <c r="DU41" s="3"/>
      <c r="DV41" s="3"/>
      <c r="EI41" s="3"/>
      <c r="EJ41" s="3"/>
      <c r="EK41" s="3"/>
      <c r="EL41" s="3"/>
      <c r="HS41" s="148">
        <f t="shared" si="100"/>
        <v>103054</v>
      </c>
      <c r="HT41" s="148">
        <f t="shared" si="96"/>
        <v>-80416</v>
      </c>
      <c r="HU41" s="148">
        <f t="shared" si="96"/>
        <v>-778</v>
      </c>
      <c r="HV41" s="148">
        <f t="shared" si="96"/>
        <v>-15403</v>
      </c>
      <c r="HX41" s="148">
        <f t="shared" si="101"/>
        <v>100620</v>
      </c>
      <c r="HY41" s="148">
        <f t="shared" si="97"/>
        <v>-181361</v>
      </c>
      <c r="HZ41" s="148">
        <f t="shared" si="97"/>
        <v>30522</v>
      </c>
      <c r="IA41" s="148">
        <f t="shared" si="97"/>
        <v>19792</v>
      </c>
      <c r="IH41" s="137">
        <f t="shared" si="102"/>
        <v>-62707</v>
      </c>
      <c r="II41" s="137">
        <f t="shared" si="98"/>
        <v>-43802</v>
      </c>
      <c r="IJ41" s="137">
        <f t="shared" si="98"/>
        <v>-77597</v>
      </c>
      <c r="IK41" s="137">
        <f t="shared" si="98"/>
        <v>-112628</v>
      </c>
    </row>
    <row r="42" spans="1:256" x14ac:dyDescent="0.3">
      <c r="C42" s="3"/>
      <c r="D42" s="3"/>
      <c r="E42" s="3"/>
      <c r="F42" s="3"/>
      <c r="K42" s="3"/>
      <c r="L42" s="3"/>
      <c r="M42" s="3"/>
      <c r="N42" s="3"/>
      <c r="AA42" s="3"/>
      <c r="AB42" s="3"/>
      <c r="AC42" s="3"/>
      <c r="AD42" s="3"/>
      <c r="AQ42" s="3"/>
      <c r="AR42" s="3"/>
      <c r="AS42" s="3"/>
      <c r="AT42" s="3"/>
      <c r="BG42" s="3"/>
      <c r="BH42" s="3"/>
      <c r="BI42" s="3"/>
      <c r="BJ42" s="3"/>
      <c r="BW42" s="3"/>
      <c r="BX42" s="3"/>
      <c r="BY42" s="3"/>
      <c r="BZ42" s="3"/>
      <c r="DC42" s="3"/>
      <c r="DD42" s="3"/>
      <c r="DE42" s="3"/>
      <c r="DF42" s="3"/>
      <c r="DS42" s="3"/>
      <c r="DT42" s="3"/>
      <c r="DU42" s="3"/>
      <c r="DV42" s="3"/>
      <c r="EI42" s="3"/>
      <c r="EJ42" s="3"/>
      <c r="EK42" s="3"/>
      <c r="EL42" s="3"/>
      <c r="HR42" s="2" t="s">
        <v>273</v>
      </c>
      <c r="HS42" s="148">
        <f>HS38+HS39+HS40+HS41</f>
        <v>398217</v>
      </c>
      <c r="HT42" s="148">
        <f t="shared" ref="HT42:IA42" si="104">HT38+HT39+HT40+HT41</f>
        <v>-585878</v>
      </c>
      <c r="HU42" s="148">
        <f t="shared" si="104"/>
        <v>96403</v>
      </c>
      <c r="HV42" s="148">
        <f t="shared" si="104"/>
        <v>90653</v>
      </c>
      <c r="HW42" s="7"/>
      <c r="HX42" s="148">
        <f t="shared" si="104"/>
        <v>398217</v>
      </c>
      <c r="HY42" s="148">
        <f t="shared" si="104"/>
        <v>-585878</v>
      </c>
      <c r="HZ42" s="148">
        <f t="shared" si="104"/>
        <v>96403</v>
      </c>
      <c r="IA42" s="148">
        <f t="shared" si="104"/>
        <v>90653</v>
      </c>
      <c r="IB42" s="7"/>
    </row>
    <row r="43" spans="1:256" x14ac:dyDescent="0.3">
      <c r="C43" s="3"/>
      <c r="D43" s="3"/>
      <c r="E43" s="3"/>
      <c r="F43" s="3"/>
      <c r="K43" s="3"/>
      <c r="L43" s="3"/>
      <c r="M43" s="3"/>
      <c r="N43" s="3"/>
      <c r="AA43" s="3"/>
      <c r="AB43" s="3"/>
      <c r="AC43" s="3"/>
      <c r="AD43" s="3"/>
      <c r="AQ43" s="3"/>
      <c r="AR43" s="3"/>
      <c r="AS43" s="3"/>
      <c r="AT43" s="3"/>
      <c r="BG43" s="3"/>
      <c r="BH43" s="3"/>
      <c r="BI43" s="3"/>
      <c r="BJ43" s="3"/>
      <c r="BW43" s="3"/>
      <c r="BX43" s="3"/>
      <c r="BY43" s="3"/>
      <c r="BZ43" s="3"/>
      <c r="DC43" s="3"/>
      <c r="DD43" s="3"/>
      <c r="DE43" s="3"/>
      <c r="DF43" s="3"/>
      <c r="DS43" s="3"/>
      <c r="DT43" s="3"/>
      <c r="DU43" s="3"/>
      <c r="DV43" s="3"/>
      <c r="EI43" s="3"/>
      <c r="EJ43" s="3"/>
      <c r="EK43" s="3"/>
      <c r="EL43" s="3"/>
    </row>
    <row r="44" spans="1:256" ht="15.6" x14ac:dyDescent="0.3">
      <c r="C44" s="3"/>
      <c r="D44" s="3"/>
      <c r="E44" s="3"/>
      <c r="F44" s="3"/>
      <c r="K44" s="3"/>
      <c r="L44" s="3"/>
      <c r="M44" s="3"/>
      <c r="N44" s="3"/>
      <c r="AA44" s="3"/>
      <c r="AB44" s="3"/>
      <c r="AC44" s="3"/>
      <c r="AD44" s="3"/>
      <c r="AQ44" s="3"/>
      <c r="AR44" s="3"/>
      <c r="AS44" s="3"/>
      <c r="AT44" s="3"/>
      <c r="BG44" s="3"/>
      <c r="BH44" s="3"/>
      <c r="BI44" s="3"/>
      <c r="BJ44" s="3"/>
      <c r="BW44" s="3"/>
      <c r="BX44" s="3"/>
      <c r="BY44" s="3"/>
      <c r="BZ44" s="3"/>
      <c r="DC44" s="3"/>
      <c r="DD44" s="3"/>
      <c r="DE44" s="3"/>
      <c r="DF44" s="3"/>
      <c r="DS44" s="3"/>
      <c r="DT44" s="3"/>
      <c r="DU44" s="3"/>
      <c r="DV44" s="3"/>
      <c r="EI44" s="3"/>
      <c r="EJ44" s="3"/>
      <c r="EK44" s="3"/>
      <c r="EL44" s="3"/>
      <c r="HS44" s="87" t="s">
        <v>290</v>
      </c>
      <c r="HT44" s="87"/>
      <c r="HU44" s="87"/>
      <c r="HV44" s="87"/>
      <c r="HW44" s="87"/>
      <c r="HX44" s="87" t="s">
        <v>291</v>
      </c>
      <c r="HY44" s="87"/>
      <c r="HZ44" s="87"/>
      <c r="IA44" s="87"/>
      <c r="IB44" s="87"/>
      <c r="IC44" s="87" t="s">
        <v>292</v>
      </c>
      <c r="ID44" s="87"/>
      <c r="IE44" s="87"/>
      <c r="IF44" s="87"/>
      <c r="IG44" s="87"/>
      <c r="IH44" s="87" t="s">
        <v>293</v>
      </c>
      <c r="II44" s="87"/>
      <c r="IJ44" s="87"/>
      <c r="IK44" s="87"/>
      <c r="IL44" s="87"/>
      <c r="IM44" s="87" t="s">
        <v>294</v>
      </c>
      <c r="IN44" s="87"/>
      <c r="IO44" s="87"/>
      <c r="IP44" s="87"/>
      <c r="IQ44" s="87"/>
      <c r="IR44" s="87" t="s">
        <v>295</v>
      </c>
      <c r="IS44" s="87"/>
      <c r="IT44" s="87"/>
      <c r="IU44" s="87"/>
      <c r="IV44" s="87"/>
    </row>
    <row r="45" spans="1:256" x14ac:dyDescent="0.3">
      <c r="C45" s="3"/>
      <c r="D45" s="3"/>
      <c r="E45" s="3"/>
      <c r="F45" s="3"/>
      <c r="K45" s="3"/>
      <c r="L45" s="3"/>
      <c r="M45" s="3"/>
      <c r="N45" s="3"/>
      <c r="AA45" s="3"/>
      <c r="AB45" s="3"/>
      <c r="AC45" s="3"/>
      <c r="AD45" s="3"/>
      <c r="AQ45" s="3"/>
      <c r="AR45" s="3"/>
      <c r="AS45" s="3"/>
      <c r="AT45" s="3"/>
      <c r="BG45" s="3"/>
      <c r="BH45" s="3"/>
      <c r="BI45" s="3"/>
      <c r="BJ45" s="3"/>
      <c r="BW45" s="3"/>
      <c r="BX45" s="3"/>
      <c r="BY45" s="3"/>
      <c r="BZ45" s="3"/>
      <c r="DC45" s="3"/>
      <c r="DD45" s="3"/>
      <c r="DE45" s="3"/>
      <c r="DF45" s="3"/>
      <c r="DS45" s="3"/>
      <c r="DT45" s="3"/>
      <c r="DU45" s="3"/>
      <c r="DV45" s="3"/>
      <c r="EI45" s="3"/>
      <c r="EJ45" s="3"/>
      <c r="EK45" s="3"/>
      <c r="EL45" s="3"/>
      <c r="HS45" s="2" t="s">
        <v>1</v>
      </c>
      <c r="HT45" s="2" t="s">
        <v>2</v>
      </c>
      <c r="HU45" s="2" t="s">
        <v>3</v>
      </c>
      <c r="HV45" s="2" t="s">
        <v>149</v>
      </c>
      <c r="HW45" s="2"/>
      <c r="HX45" s="2" t="s">
        <v>1</v>
      </c>
      <c r="HY45" s="2" t="s">
        <v>2</v>
      </c>
      <c r="HZ45" s="2" t="s">
        <v>3</v>
      </c>
      <c r="IA45" s="2" t="s">
        <v>149</v>
      </c>
      <c r="IB45" s="2"/>
      <c r="IC45" s="2" t="s">
        <v>1</v>
      </c>
      <c r="ID45" s="2" t="s">
        <v>2</v>
      </c>
      <c r="IE45" s="2" t="s">
        <v>3</v>
      </c>
      <c r="IF45" s="2" t="s">
        <v>149</v>
      </c>
      <c r="IG45" s="2"/>
      <c r="IH45" s="2" t="s">
        <v>1</v>
      </c>
      <c r="II45" s="2" t="s">
        <v>2</v>
      </c>
      <c r="IJ45" s="2" t="s">
        <v>3</v>
      </c>
      <c r="IK45" s="2" t="s">
        <v>149</v>
      </c>
      <c r="IL45" s="2"/>
      <c r="IM45" s="2" t="s">
        <v>1</v>
      </c>
      <c r="IN45" s="2" t="s">
        <v>2</v>
      </c>
      <c r="IO45" s="2" t="s">
        <v>3</v>
      </c>
      <c r="IP45" s="2" t="s">
        <v>149</v>
      </c>
      <c r="IQ45" s="2"/>
      <c r="IR45" s="2" t="s">
        <v>1</v>
      </c>
      <c r="IS45" s="2" t="s">
        <v>2</v>
      </c>
      <c r="IT45" s="2" t="s">
        <v>3</v>
      </c>
      <c r="IU45" s="2" t="s">
        <v>149</v>
      </c>
      <c r="IV45" s="2"/>
    </row>
    <row r="46" spans="1:256" ht="15" customHeight="1" x14ac:dyDescent="0.3">
      <c r="A46" t="s">
        <v>244</v>
      </c>
      <c r="C46" s="3"/>
      <c r="D46" s="3"/>
      <c r="E46" s="3"/>
      <c r="F46" s="3"/>
      <c r="K46" s="3"/>
      <c r="L46" s="3"/>
      <c r="M46" s="3"/>
      <c r="N46" s="3"/>
      <c r="AA46" s="3"/>
      <c r="AB46" s="3"/>
      <c r="AC46" s="3"/>
      <c r="AD46" s="3"/>
      <c r="AQ46" s="3"/>
      <c r="AR46" s="3"/>
      <c r="AS46" s="3"/>
      <c r="AT46" s="3"/>
      <c r="BG46" s="3"/>
      <c r="BH46" s="3"/>
      <c r="BI46" s="3"/>
      <c r="BJ46" s="3"/>
      <c r="BW46" s="3"/>
      <c r="BX46" s="3"/>
      <c r="BY46" s="3"/>
      <c r="BZ46" s="3"/>
      <c r="DC46" s="3"/>
      <c r="DD46" s="3"/>
      <c r="DE46" s="3"/>
      <c r="DF46" s="3"/>
      <c r="DS46" s="3"/>
      <c r="DT46" s="3"/>
      <c r="DU46" s="3"/>
      <c r="DV46" s="3"/>
      <c r="EI46" s="3"/>
      <c r="EJ46" s="3"/>
      <c r="EK46" s="3"/>
      <c r="EL46" s="3"/>
      <c r="HR46" s="133" t="s">
        <v>296</v>
      </c>
      <c r="HS46" s="148">
        <f>(HS3-HT3)/HT3*100</f>
        <v>9.0974555928948622</v>
      </c>
      <c r="HT46" s="148">
        <f t="shared" ref="HS46:HV49" si="105">(HT3-HU3)/HU3*100</f>
        <v>-268.64120901362838</v>
      </c>
      <c r="HU46" s="148">
        <f t="shared" si="105"/>
        <v>-63.191616171649947</v>
      </c>
      <c r="HV46" s="148" t="e">
        <f t="shared" si="105"/>
        <v>#DIV/0!</v>
      </c>
      <c r="HX46" s="148">
        <f>(HX3-HY3)/HY3*100</f>
        <v>-86.402042711234913</v>
      </c>
      <c r="HY46" s="148">
        <f t="shared" ref="HY46:IA46" si="106">(HY3-HZ3)/HZ3*100</f>
        <v>-209.05224787363306</v>
      </c>
      <c r="HZ46" s="148">
        <f t="shared" si="106"/>
        <v>-205.31591575579844</v>
      </c>
      <c r="IA46" s="148" t="e">
        <f t="shared" si="106"/>
        <v>#DIV/0!</v>
      </c>
      <c r="IC46" s="148">
        <f>(IC3-ID3)/ID3*100</f>
        <v>-119.23473679198871</v>
      </c>
      <c r="ID46" s="148">
        <f t="shared" ref="ID46:IF46" si="107">(ID3-IE3)/IE3*100</f>
        <v>-8912.7272727272721</v>
      </c>
      <c r="IE46" s="148">
        <f t="shared" si="107"/>
        <v>-101.61676917510853</v>
      </c>
      <c r="IF46" s="148" t="e">
        <f t="shared" si="107"/>
        <v>#DIV/0!</v>
      </c>
      <c r="IH46" s="148">
        <f>(IH3-II3)/II3*100</f>
        <v>-23.519928347514554</v>
      </c>
      <c r="II46" s="148">
        <f t="shared" ref="II46:IK46" si="108">(II3-IJ3)/IJ3*100</f>
        <v>-174.57917705735662</v>
      </c>
      <c r="IJ46" s="148">
        <f t="shared" si="108"/>
        <v>22.186250238049894</v>
      </c>
      <c r="IK46" s="148" t="e">
        <f t="shared" si="108"/>
        <v>#DIV/0!</v>
      </c>
      <c r="IM46" s="148">
        <f>(IM3-IN3)/IN3*100</f>
        <v>189.38661236955969</v>
      </c>
      <c r="IN46" s="148">
        <f t="shared" ref="IN46:IP46" si="109">(IN3-IO3)/IO3*100</f>
        <v>-144.54648526077099</v>
      </c>
      <c r="IO46" s="148">
        <f t="shared" si="109"/>
        <v>-3.9424961881942928</v>
      </c>
      <c r="IP46" s="148" t="e">
        <f t="shared" si="109"/>
        <v>#DIV/0!</v>
      </c>
      <c r="IR46" s="148">
        <f>(IR3-IS3)/IS3*100</f>
        <v>-753.97764628533855</v>
      </c>
      <c r="IS46" s="148">
        <f t="shared" ref="IS46:IU46" si="110">(IS3-IT3)/IT3*100</f>
        <v>-65.289821999087167</v>
      </c>
      <c r="IT46" s="148">
        <f t="shared" si="110"/>
        <v>-63.38569518716578</v>
      </c>
      <c r="IU46" s="148" t="e">
        <f t="shared" si="110"/>
        <v>#DIV/0!</v>
      </c>
    </row>
    <row r="47" spans="1:256" x14ac:dyDescent="0.3">
      <c r="A47" t="s">
        <v>245</v>
      </c>
      <c r="C47" s="3"/>
      <c r="D47" s="3"/>
      <c r="E47" s="3"/>
      <c r="F47" s="3"/>
      <c r="K47" s="3"/>
      <c r="L47" s="3"/>
      <c r="M47" s="3"/>
      <c r="N47" s="3"/>
      <c r="AA47" s="3"/>
      <c r="AB47" s="3"/>
      <c r="AC47" s="3"/>
      <c r="AD47" s="3"/>
      <c r="AQ47" s="3"/>
      <c r="AR47" s="3"/>
      <c r="AS47" s="3"/>
      <c r="AT47" s="3"/>
      <c r="BG47" s="3"/>
      <c r="BH47" s="3"/>
      <c r="BI47" s="3"/>
      <c r="BJ47" s="3"/>
      <c r="BW47" s="3"/>
      <c r="BX47" s="3"/>
      <c r="BY47" s="3"/>
      <c r="BZ47" s="3"/>
      <c r="DC47" s="3"/>
      <c r="DD47" s="3"/>
      <c r="DE47" s="3"/>
      <c r="DF47" s="3"/>
      <c r="DS47" s="3"/>
      <c r="DT47" s="3"/>
      <c r="DU47" s="3"/>
      <c r="DV47" s="3"/>
      <c r="EI47" s="3"/>
      <c r="EJ47" s="3"/>
      <c r="EK47" s="3"/>
      <c r="EL47" s="3"/>
      <c r="HR47" s="133"/>
      <c r="HS47" s="148">
        <f>(HS4-HT4)/HT4*100</f>
        <v>-120.43147208121827</v>
      </c>
      <c r="HT47" s="148">
        <f t="shared" si="105"/>
        <v>-55.17633674630261</v>
      </c>
      <c r="HU47" s="148">
        <f t="shared" si="105"/>
        <v>-66.159769008662167</v>
      </c>
      <c r="HV47" s="148" t="e">
        <f t="shared" si="105"/>
        <v>#DIV/0!</v>
      </c>
      <c r="HX47" s="148">
        <f t="shared" ref="HX47:IA49" si="111">(HX4-HY4)/HY4*100</f>
        <v>-116.54876741693462</v>
      </c>
      <c r="HY47" s="148">
        <f t="shared" si="111"/>
        <v>-137.45333386857212</v>
      </c>
      <c r="HZ47" s="148">
        <f t="shared" si="111"/>
        <v>115.34405255878283</v>
      </c>
      <c r="IA47" s="148" t="e">
        <f t="shared" si="111"/>
        <v>#DIV/0!</v>
      </c>
      <c r="IC47" s="148" t="e">
        <f t="shared" ref="IC47:IF49" si="112">(IC4-ID4)/ID4*100</f>
        <v>#DIV/0!</v>
      </c>
      <c r="ID47" s="148" t="e">
        <f t="shared" si="112"/>
        <v>#DIV/0!</v>
      </c>
      <c r="IE47" s="148" t="e">
        <f>(IE4-IF4)/IF4*100</f>
        <v>#DIV/0!</v>
      </c>
      <c r="IF47" s="148" t="e">
        <f t="shared" si="112"/>
        <v>#DIV/0!</v>
      </c>
      <c r="IH47" s="148">
        <f t="shared" ref="IH47:IK49" si="113">(IH4-II4)/II4*100</f>
        <v>-78.246753246753244</v>
      </c>
      <c r="II47" s="148">
        <f t="shared" si="113"/>
        <v>-5.81039755351682</v>
      </c>
      <c r="IJ47" s="148">
        <f t="shared" si="113"/>
        <v>-135.35135135135135</v>
      </c>
      <c r="IK47" s="148" t="e">
        <f t="shared" si="113"/>
        <v>#DIV/0!</v>
      </c>
      <c r="IM47" s="148" t="e">
        <f t="shared" ref="IM47:IP49" si="114">(IM4-IN4)/IN4*100</f>
        <v>#DIV/0!</v>
      </c>
      <c r="IN47" s="148">
        <f t="shared" si="114"/>
        <v>-100</v>
      </c>
      <c r="IO47" s="148" t="e">
        <f t="shared" si="114"/>
        <v>#DIV/0!</v>
      </c>
      <c r="IP47" s="148" t="e">
        <f t="shared" si="114"/>
        <v>#DIV/0!</v>
      </c>
      <c r="IR47" s="148" t="e">
        <f t="shared" ref="IR47:IU49" si="115">(IR4-IS4)/IS4*100</f>
        <v>#DIV/0!</v>
      </c>
      <c r="IS47" s="148" t="e">
        <f t="shared" si="115"/>
        <v>#DIV/0!</v>
      </c>
      <c r="IT47" s="148" t="e">
        <f t="shared" si="115"/>
        <v>#DIV/0!</v>
      </c>
      <c r="IU47" s="148" t="e">
        <f t="shared" si="115"/>
        <v>#DIV/0!</v>
      </c>
    </row>
    <row r="48" spans="1:256" x14ac:dyDescent="0.3">
      <c r="A48" t="s">
        <v>246</v>
      </c>
      <c r="C48" s="3"/>
      <c r="D48" s="3"/>
      <c r="E48" s="3"/>
      <c r="F48" s="3"/>
      <c r="K48" s="3"/>
      <c r="L48" s="3"/>
      <c r="M48" s="3"/>
      <c r="N48" s="3"/>
      <c r="AA48" s="3"/>
      <c r="AB48" s="3"/>
      <c r="AC48" s="3"/>
      <c r="AD48" s="3"/>
      <c r="AQ48" s="3"/>
      <c r="AR48" s="3"/>
      <c r="AS48" s="3"/>
      <c r="AT48" s="3"/>
      <c r="BG48" s="3"/>
      <c r="BH48" s="3"/>
      <c r="BI48" s="3"/>
      <c r="BJ48" s="3"/>
      <c r="BW48" s="3"/>
      <c r="BX48" s="3"/>
      <c r="BY48" s="3"/>
      <c r="BZ48" s="3"/>
      <c r="DC48" s="3"/>
      <c r="DD48" s="3"/>
      <c r="DE48" s="3"/>
      <c r="DF48" s="3"/>
      <c r="DS48" s="3"/>
      <c r="DT48" s="3"/>
      <c r="DU48" s="3"/>
      <c r="DV48" s="3"/>
      <c r="EI48" s="3"/>
      <c r="EJ48" s="3"/>
      <c r="EK48" s="3"/>
      <c r="EL48" s="3"/>
      <c r="HR48" s="133"/>
      <c r="HS48" s="148">
        <f t="shared" si="105"/>
        <v>91.654771055232246</v>
      </c>
      <c r="HT48" s="148">
        <f t="shared" si="105"/>
        <v>-387.46843434343435</v>
      </c>
      <c r="HU48" s="148">
        <f t="shared" si="105"/>
        <v>-92.174106370890058</v>
      </c>
      <c r="HV48" s="148" t="e">
        <f t="shared" si="105"/>
        <v>#DIV/0!</v>
      </c>
      <c r="HX48" s="148">
        <f t="shared" si="111"/>
        <v>-172.77127025320894</v>
      </c>
      <c r="HY48" s="148">
        <f t="shared" si="111"/>
        <v>102.22695035460994</v>
      </c>
      <c r="HZ48" s="148">
        <f t="shared" si="111"/>
        <v>-81.690214003739868</v>
      </c>
      <c r="IA48" s="148" t="e">
        <f t="shared" si="111"/>
        <v>#DIV/0!</v>
      </c>
      <c r="IC48" s="148">
        <f t="shared" si="112"/>
        <v>-142.88764044943821</v>
      </c>
      <c r="ID48" s="148">
        <f t="shared" si="112"/>
        <v>-744.46053584359163</v>
      </c>
      <c r="IE48" s="148">
        <f t="shared" si="112"/>
        <v>-94.401427007743138</v>
      </c>
      <c r="IF48" s="148" t="e">
        <f t="shared" si="112"/>
        <v>#DIV/0!</v>
      </c>
      <c r="IH48" s="148">
        <f t="shared" si="113"/>
        <v>-718.06870435488236</v>
      </c>
      <c r="II48" s="148">
        <f t="shared" si="113"/>
        <v>-45.664315108759553</v>
      </c>
      <c r="IJ48" s="148">
        <f t="shared" si="113"/>
        <v>-40.870774311288784</v>
      </c>
      <c r="IK48" s="148" t="e">
        <f t="shared" si="113"/>
        <v>#DIV/0!</v>
      </c>
      <c r="IM48" s="148">
        <f t="shared" si="114"/>
        <v>-153.92156862745099</v>
      </c>
      <c r="IN48" s="148">
        <f t="shared" si="114"/>
        <v>-137.38219895287958</v>
      </c>
      <c r="IO48" s="148">
        <f t="shared" si="114"/>
        <v>221.54882154882154</v>
      </c>
      <c r="IP48" s="148" t="e">
        <f t="shared" si="114"/>
        <v>#DIV/0!</v>
      </c>
      <c r="IR48" s="148">
        <f t="shared" si="115"/>
        <v>-525.98684210526324</v>
      </c>
      <c r="IS48" s="148">
        <f t="shared" si="115"/>
        <v>-6.7484662576687118</v>
      </c>
      <c r="IT48" s="148">
        <f t="shared" si="115"/>
        <v>-2428.5714285714284</v>
      </c>
      <c r="IU48" s="148" t="e">
        <f t="shared" si="115"/>
        <v>#DIV/0!</v>
      </c>
    </row>
    <row r="49" spans="1:255" x14ac:dyDescent="0.3">
      <c r="A49" t="s">
        <v>247</v>
      </c>
      <c r="C49" s="3"/>
      <c r="D49" s="3"/>
      <c r="E49" s="3"/>
      <c r="F49" s="3"/>
      <c r="K49" s="3"/>
      <c r="L49" s="3"/>
      <c r="M49" s="3"/>
      <c r="N49" s="3"/>
      <c r="AA49" s="3"/>
      <c r="AB49" s="3"/>
      <c r="AC49" s="3"/>
      <c r="AD49" s="3"/>
      <c r="AQ49" s="3"/>
      <c r="AR49" s="3"/>
      <c r="AS49" s="3"/>
      <c r="AT49" s="3"/>
      <c r="BG49" s="3"/>
      <c r="BH49" s="3"/>
      <c r="BI49" s="3"/>
      <c r="BJ49" s="3"/>
      <c r="BW49" s="3"/>
      <c r="BX49" s="3"/>
      <c r="BY49" s="3"/>
      <c r="BZ49" s="3"/>
      <c r="DC49" s="3"/>
      <c r="DD49" s="3"/>
      <c r="DE49" s="3"/>
      <c r="DF49" s="3"/>
      <c r="DS49" s="3"/>
      <c r="DT49" s="3"/>
      <c r="DU49" s="3"/>
      <c r="DV49" s="3"/>
      <c r="EI49" s="3"/>
      <c r="EJ49" s="3"/>
      <c r="EK49" s="3"/>
      <c r="EL49" s="3"/>
      <c r="HR49" s="133"/>
      <c r="HS49" s="148">
        <f t="shared" si="105"/>
        <v>-240.53015751056472</v>
      </c>
      <c r="HT49" s="148">
        <f t="shared" si="105"/>
        <v>-143.37610398266955</v>
      </c>
      <c r="HU49" s="148">
        <f t="shared" si="105"/>
        <v>-139.60533262935587</v>
      </c>
      <c r="HV49" s="148" t="e">
        <f t="shared" si="105"/>
        <v>#DIV/0!</v>
      </c>
      <c r="HX49" s="148">
        <f t="shared" si="111"/>
        <v>-825.35417684416211</v>
      </c>
      <c r="HY49" s="148">
        <f t="shared" si="111"/>
        <v>8.2496033844526711</v>
      </c>
      <c r="HZ49" s="148">
        <f t="shared" si="111"/>
        <v>-76.885466324410217</v>
      </c>
      <c r="IA49" s="148" t="e">
        <f t="shared" si="111"/>
        <v>#DIV/0!</v>
      </c>
      <c r="IC49" s="148">
        <f t="shared" si="112"/>
        <v>-122.16211706136752</v>
      </c>
      <c r="ID49" s="148">
        <f t="shared" si="112"/>
        <v>-3530.8683206106871</v>
      </c>
      <c r="IE49" s="148">
        <f t="shared" si="112"/>
        <v>-110.71739019276986</v>
      </c>
      <c r="IF49" s="148" t="e">
        <f t="shared" si="112"/>
        <v>#DIV/0!</v>
      </c>
      <c r="IH49" s="148">
        <f t="shared" si="113"/>
        <v>-92.213243782138733</v>
      </c>
      <c r="II49" s="148">
        <f t="shared" si="113"/>
        <v>-202.66382955800361</v>
      </c>
      <c r="IJ49" s="148">
        <f t="shared" si="113"/>
        <v>32.47814451382694</v>
      </c>
      <c r="IK49" s="148" t="e">
        <f t="shared" si="113"/>
        <v>#DIV/0!</v>
      </c>
      <c r="IM49" s="148">
        <f t="shared" si="114"/>
        <v>265.62986003110416</v>
      </c>
      <c r="IN49" s="148">
        <f t="shared" si="114"/>
        <v>-140.85652560681154</v>
      </c>
      <c r="IO49" s="148">
        <f t="shared" si="114"/>
        <v>-8.3721471821145776</v>
      </c>
      <c r="IP49" s="148" t="e">
        <f t="shared" si="114"/>
        <v>#DIV/0!</v>
      </c>
      <c r="IR49" s="148">
        <f t="shared" si="115"/>
        <v>-810.9285127362366</v>
      </c>
      <c r="IS49" s="148">
        <f t="shared" si="115"/>
        <v>-69.995069033530584</v>
      </c>
      <c r="IT49" s="148">
        <f t="shared" si="115"/>
        <v>-66.149223835753631</v>
      </c>
      <c r="IU49" s="148" t="e">
        <f t="shared" si="115"/>
        <v>#DIV/0!</v>
      </c>
    </row>
    <row r="50" spans="1:255" x14ac:dyDescent="0.3">
      <c r="C50" s="3"/>
      <c r="D50" s="3"/>
      <c r="E50" s="3"/>
      <c r="F50" s="3"/>
      <c r="K50" s="3"/>
      <c r="L50" s="3"/>
      <c r="M50" s="3"/>
      <c r="N50" s="3"/>
      <c r="AA50" s="3"/>
      <c r="AB50" s="3"/>
      <c r="AC50" s="3"/>
      <c r="AD50" s="3"/>
      <c r="AQ50" s="3"/>
      <c r="AR50" s="3"/>
      <c r="AS50" s="3"/>
      <c r="AT50" s="3"/>
      <c r="BG50" s="3"/>
      <c r="BH50" s="3"/>
      <c r="BI50" s="3"/>
      <c r="BJ50" s="3"/>
      <c r="BW50" s="3"/>
      <c r="BX50" s="3"/>
      <c r="BY50" s="3"/>
      <c r="BZ50" s="3"/>
      <c r="DC50" s="3"/>
      <c r="DD50" s="3"/>
      <c r="DE50" s="3"/>
      <c r="DF50" s="3"/>
      <c r="DS50" s="3"/>
      <c r="DT50" s="3"/>
      <c r="DU50" s="3"/>
      <c r="DV50" s="3"/>
      <c r="EI50" s="3"/>
      <c r="EJ50" s="3"/>
      <c r="EK50" s="3"/>
      <c r="EL50" s="3"/>
    </row>
    <row r="51" spans="1:255" x14ac:dyDescent="0.3">
      <c r="C51" s="3"/>
      <c r="D51" s="3"/>
      <c r="E51" s="3"/>
      <c r="F51" s="3"/>
      <c r="K51" s="3"/>
      <c r="L51" s="3"/>
      <c r="M51" s="3"/>
      <c r="N51" s="3"/>
      <c r="AA51" s="3"/>
      <c r="AB51" s="3"/>
      <c r="AC51" s="3"/>
      <c r="AD51" s="3"/>
      <c r="AQ51" s="3"/>
      <c r="AR51" s="3"/>
      <c r="AS51" s="3"/>
      <c r="AT51" s="3"/>
      <c r="BG51" s="3"/>
      <c r="BH51" s="3"/>
      <c r="BI51" s="3"/>
      <c r="BJ51" s="3"/>
      <c r="BW51" s="3"/>
      <c r="BX51" s="3"/>
      <c r="BY51" s="3"/>
      <c r="BZ51" s="3"/>
      <c r="DC51" s="3"/>
      <c r="DD51" s="3"/>
      <c r="DE51" s="3"/>
      <c r="DF51" s="3"/>
      <c r="DS51" s="3"/>
      <c r="DT51" s="3"/>
      <c r="DU51" s="3"/>
      <c r="DV51" s="3"/>
      <c r="EI51" s="3"/>
      <c r="EJ51" s="3"/>
      <c r="EK51" s="3"/>
      <c r="EL51" s="3"/>
    </row>
    <row r="52" spans="1:255" x14ac:dyDescent="0.3">
      <c r="C52" s="3"/>
      <c r="D52" s="3"/>
      <c r="E52" s="3"/>
      <c r="F52" s="3"/>
      <c r="K52" s="3"/>
      <c r="L52" s="3"/>
      <c r="M52" s="3"/>
      <c r="N52" s="3"/>
      <c r="AA52" s="3"/>
      <c r="AB52" s="3"/>
      <c r="AC52" s="3"/>
      <c r="AD52" s="3"/>
      <c r="AQ52" s="3"/>
      <c r="AR52" s="3"/>
      <c r="AS52" s="3"/>
      <c r="AT52" s="3"/>
      <c r="BG52" s="3"/>
      <c r="BH52" s="3"/>
      <c r="BI52" s="3"/>
      <c r="BJ52" s="3"/>
      <c r="BW52" s="3"/>
      <c r="BX52" s="3"/>
      <c r="BY52" s="3"/>
      <c r="BZ52" s="3"/>
      <c r="DC52" s="3"/>
      <c r="DD52" s="3"/>
      <c r="DE52" s="3"/>
      <c r="DF52" s="3"/>
      <c r="DS52" s="3"/>
      <c r="DT52" s="3"/>
      <c r="DU52" s="3"/>
      <c r="DV52" s="3"/>
      <c r="EI52" s="3"/>
      <c r="EJ52" s="3"/>
      <c r="EK52" s="3"/>
      <c r="EL52" s="3"/>
    </row>
    <row r="53" spans="1:255" x14ac:dyDescent="0.3">
      <c r="C53" s="3"/>
      <c r="D53" s="3"/>
      <c r="E53" s="3"/>
      <c r="F53" s="3"/>
      <c r="K53" s="3"/>
      <c r="L53" s="3"/>
      <c r="M53" s="3"/>
      <c r="N53" s="3"/>
      <c r="AA53" s="3"/>
      <c r="AB53" s="3"/>
      <c r="AC53" s="3"/>
      <c r="AD53" s="3"/>
      <c r="AQ53" s="3"/>
      <c r="AR53" s="3"/>
      <c r="AS53" s="3"/>
      <c r="AT53" s="3"/>
      <c r="BG53" s="3"/>
      <c r="BH53" s="3"/>
      <c r="BI53" s="3"/>
      <c r="BJ53" s="3"/>
      <c r="BW53" s="3"/>
      <c r="BX53" s="3"/>
      <c r="BY53" s="3"/>
      <c r="BZ53" s="3"/>
      <c r="DC53" s="3"/>
      <c r="DD53" s="3"/>
      <c r="DE53" s="3"/>
      <c r="DF53" s="3"/>
      <c r="DS53" s="3"/>
      <c r="DT53" s="3"/>
      <c r="DU53" s="3"/>
      <c r="DV53" s="3"/>
      <c r="EI53" s="3"/>
      <c r="EJ53" s="3"/>
      <c r="EK53" s="3"/>
      <c r="EL53" s="3"/>
    </row>
    <row r="54" spans="1:255" x14ac:dyDescent="0.3">
      <c r="C54" s="3"/>
      <c r="D54" s="3"/>
      <c r="E54" s="3"/>
      <c r="F54" s="3"/>
      <c r="K54" s="3"/>
      <c r="L54" s="3"/>
      <c r="M54" s="3"/>
      <c r="N54" s="3"/>
      <c r="AA54" s="3"/>
      <c r="AB54" s="3"/>
      <c r="AC54" s="3"/>
      <c r="AD54" s="3"/>
      <c r="AQ54" s="3"/>
      <c r="AR54" s="3"/>
      <c r="AS54" s="3"/>
      <c r="AT54" s="3"/>
      <c r="BG54" s="3"/>
      <c r="BH54" s="3"/>
      <c r="BI54" s="3"/>
      <c r="BJ54" s="3"/>
      <c r="BW54" s="3"/>
      <c r="BX54" s="3"/>
      <c r="BY54" s="3"/>
      <c r="BZ54" s="3"/>
      <c r="DC54" s="3"/>
      <c r="DD54" s="3"/>
      <c r="DE54" s="3"/>
      <c r="DF54" s="3"/>
      <c r="DS54" s="3"/>
      <c r="DT54" s="3"/>
      <c r="DU54" s="3"/>
      <c r="DV54" s="3"/>
      <c r="EI54" s="3"/>
      <c r="EJ54" s="3"/>
      <c r="EK54" s="3"/>
      <c r="EL54" s="3"/>
    </row>
    <row r="55" spans="1:255" x14ac:dyDescent="0.3">
      <c r="C55" s="3"/>
      <c r="D55" s="3"/>
      <c r="E55" s="3"/>
      <c r="F55" s="3"/>
      <c r="K55" s="3"/>
      <c r="L55" s="3"/>
      <c r="M55" s="3"/>
      <c r="N55" s="3"/>
      <c r="AA55" s="3"/>
      <c r="AB55" s="3"/>
      <c r="AC55" s="3"/>
      <c r="AD55" s="3"/>
      <c r="AQ55" s="3"/>
      <c r="AR55" s="3"/>
      <c r="AS55" s="3"/>
      <c r="AT55" s="3"/>
      <c r="BG55" s="3"/>
      <c r="BH55" s="3"/>
      <c r="BI55" s="3"/>
      <c r="BJ55" s="3"/>
      <c r="BW55" s="3"/>
      <c r="BX55" s="3"/>
      <c r="BY55" s="3"/>
      <c r="BZ55" s="3"/>
      <c r="DC55" s="3"/>
      <c r="DD55" s="3"/>
      <c r="DE55" s="3"/>
      <c r="DF55" s="3"/>
      <c r="DS55" s="3"/>
      <c r="DT55" s="3"/>
      <c r="DU55" s="3"/>
      <c r="DV55" s="3"/>
      <c r="EI55" s="3"/>
      <c r="EJ55" s="3"/>
      <c r="EK55" s="3"/>
      <c r="EL55" s="3"/>
    </row>
    <row r="56" spans="1:255" x14ac:dyDescent="0.3">
      <c r="C56" s="3"/>
      <c r="D56" s="3"/>
      <c r="E56" s="3"/>
      <c r="F56" s="3"/>
      <c r="K56" s="3"/>
      <c r="L56" s="3"/>
      <c r="M56" s="3"/>
      <c r="N56" s="3"/>
      <c r="AA56" s="3"/>
      <c r="AB56" s="3"/>
      <c r="AC56" s="3"/>
      <c r="AD56" s="3"/>
      <c r="AQ56" s="3"/>
      <c r="AR56" s="3"/>
      <c r="AS56" s="3"/>
      <c r="AT56" s="3"/>
      <c r="BG56" s="3"/>
      <c r="BH56" s="3"/>
      <c r="BI56" s="3"/>
      <c r="BJ56" s="3"/>
      <c r="BW56" s="3"/>
      <c r="BX56" s="3"/>
      <c r="BY56" s="3"/>
      <c r="BZ56" s="3"/>
      <c r="DC56" s="3"/>
      <c r="DD56" s="3"/>
      <c r="DE56" s="3"/>
      <c r="DF56" s="3"/>
      <c r="DS56" s="3"/>
      <c r="DT56" s="3"/>
      <c r="DU56" s="3"/>
      <c r="DV56" s="3"/>
      <c r="EI56" s="3"/>
      <c r="EJ56" s="3"/>
      <c r="EK56" s="3"/>
      <c r="EL56" s="3"/>
    </row>
    <row r="57" spans="1:255" x14ac:dyDescent="0.3">
      <c r="C57" s="3"/>
      <c r="D57" s="3"/>
      <c r="E57" s="3"/>
      <c r="F57" s="3"/>
      <c r="K57" s="3"/>
      <c r="L57" s="3"/>
      <c r="M57" s="3"/>
      <c r="N57" s="3"/>
      <c r="AA57" s="3"/>
      <c r="AB57" s="3"/>
      <c r="AC57" s="3"/>
      <c r="AD57" s="3"/>
      <c r="AQ57" s="3"/>
      <c r="AR57" s="3"/>
      <c r="AS57" s="3"/>
      <c r="AT57" s="3"/>
      <c r="BG57" s="3"/>
      <c r="BH57" s="3"/>
      <c r="BI57" s="3"/>
      <c r="BJ57" s="3"/>
      <c r="BW57" s="3"/>
      <c r="BX57" s="3"/>
      <c r="BY57" s="3"/>
      <c r="BZ57" s="3"/>
      <c r="DC57" s="3"/>
      <c r="DD57" s="3"/>
      <c r="DE57" s="3"/>
      <c r="DF57" s="3"/>
      <c r="DS57" s="3"/>
      <c r="DT57" s="3"/>
      <c r="DU57" s="3"/>
      <c r="DV57" s="3"/>
      <c r="EI57" s="3"/>
      <c r="EJ57" s="3"/>
      <c r="EK57" s="3"/>
      <c r="EL57" s="3"/>
    </row>
    <row r="58" spans="1:255" x14ac:dyDescent="0.3">
      <c r="C58" s="3"/>
      <c r="D58" s="3"/>
      <c r="E58" s="3"/>
      <c r="F58" s="3"/>
      <c r="K58" s="3"/>
      <c r="L58" s="3"/>
      <c r="M58" s="3"/>
      <c r="N58" s="3"/>
      <c r="AA58" s="3"/>
      <c r="AB58" s="3"/>
      <c r="AC58" s="3"/>
      <c r="AD58" s="3"/>
      <c r="AQ58" s="3"/>
      <c r="AR58" s="3"/>
      <c r="AS58" s="3"/>
      <c r="AT58" s="3"/>
      <c r="BG58" s="3"/>
      <c r="BH58" s="3"/>
      <c r="BI58" s="3"/>
      <c r="BJ58" s="3"/>
      <c r="BW58" s="3"/>
      <c r="BX58" s="3"/>
      <c r="BY58" s="3"/>
      <c r="BZ58" s="3"/>
      <c r="DC58" s="3"/>
      <c r="DD58" s="3"/>
      <c r="DE58" s="3"/>
      <c r="DF58" s="3"/>
      <c r="DS58" s="3"/>
      <c r="DT58" s="3"/>
      <c r="DU58" s="3"/>
      <c r="DV58" s="3"/>
      <c r="EI58" s="3"/>
      <c r="EJ58" s="3"/>
      <c r="EK58" s="3"/>
      <c r="EL58" s="3"/>
    </row>
    <row r="59" spans="1:255" x14ac:dyDescent="0.3">
      <c r="C59" s="3"/>
      <c r="D59" s="3"/>
      <c r="E59" s="3"/>
      <c r="F59" s="3"/>
      <c r="K59" s="3"/>
      <c r="L59" s="3"/>
      <c r="M59" s="3"/>
      <c r="N59" s="3"/>
      <c r="AA59" s="3"/>
      <c r="AB59" s="3"/>
      <c r="AC59" s="3"/>
      <c r="AD59" s="3"/>
      <c r="AQ59" s="3"/>
      <c r="AR59" s="3"/>
      <c r="AS59" s="3"/>
      <c r="AT59" s="3"/>
      <c r="BG59" s="3"/>
      <c r="BH59" s="3"/>
      <c r="BI59" s="3"/>
      <c r="BJ59" s="3"/>
      <c r="BW59" s="3"/>
      <c r="BX59" s="3"/>
      <c r="BY59" s="3"/>
      <c r="BZ59" s="3"/>
      <c r="DC59" s="3"/>
      <c r="DD59" s="3"/>
      <c r="DE59" s="3"/>
      <c r="DF59" s="3"/>
      <c r="DS59" s="3"/>
      <c r="DT59" s="3"/>
      <c r="DU59" s="3"/>
      <c r="DV59" s="3"/>
      <c r="EI59" s="3"/>
      <c r="EJ59" s="3"/>
      <c r="EK59" s="3"/>
      <c r="EL59" s="3"/>
    </row>
    <row r="60" spans="1:255" x14ac:dyDescent="0.3">
      <c r="C60" s="3"/>
      <c r="D60" s="3"/>
      <c r="E60" s="3"/>
      <c r="F60" s="3"/>
      <c r="K60" s="3"/>
      <c r="L60" s="3"/>
      <c r="M60" s="3"/>
      <c r="N60" s="3"/>
      <c r="AA60" s="3"/>
      <c r="AB60" s="3"/>
      <c r="AC60" s="3"/>
      <c r="AD60" s="3"/>
      <c r="AQ60" s="3"/>
      <c r="AR60" s="3"/>
      <c r="AS60" s="3"/>
      <c r="AT60" s="3"/>
      <c r="BG60" s="3"/>
      <c r="BH60" s="3"/>
      <c r="BI60" s="3"/>
      <c r="BJ60" s="3"/>
      <c r="BW60" s="3"/>
      <c r="BX60" s="3"/>
      <c r="BY60" s="3"/>
      <c r="BZ60" s="3"/>
      <c r="DC60" s="3"/>
      <c r="DD60" s="3"/>
      <c r="DE60" s="3"/>
      <c r="DF60" s="3"/>
      <c r="DS60" s="3"/>
      <c r="DT60" s="3"/>
      <c r="DU60" s="3"/>
      <c r="DV60" s="3"/>
      <c r="EI60" s="3"/>
      <c r="EJ60" s="3"/>
      <c r="EK60" s="3"/>
      <c r="EL60" s="3"/>
    </row>
    <row r="61" spans="1:255" x14ac:dyDescent="0.3">
      <c r="C61" s="3"/>
      <c r="D61" s="3"/>
      <c r="E61" s="3"/>
      <c r="F61" s="3"/>
      <c r="K61" s="3"/>
      <c r="L61" s="3"/>
      <c r="M61" s="3"/>
      <c r="N61" s="3"/>
      <c r="AA61" s="3"/>
      <c r="AB61" s="3"/>
      <c r="AC61" s="3"/>
      <c r="AD61" s="3"/>
      <c r="AQ61" s="3"/>
      <c r="AR61" s="3"/>
      <c r="AS61" s="3"/>
      <c r="AT61" s="3"/>
      <c r="BG61" s="3"/>
      <c r="BH61" s="3"/>
      <c r="BI61" s="3"/>
      <c r="BJ61" s="3"/>
      <c r="BW61" s="3"/>
      <c r="BX61" s="3"/>
      <c r="BY61" s="3"/>
      <c r="BZ61" s="3"/>
      <c r="DC61" s="3"/>
      <c r="DD61" s="3"/>
      <c r="DE61" s="3"/>
      <c r="DF61" s="3"/>
      <c r="DS61" s="3"/>
      <c r="DT61" s="3"/>
      <c r="DU61" s="3"/>
      <c r="DV61" s="3"/>
      <c r="EI61" s="3"/>
      <c r="EJ61" s="3"/>
      <c r="EK61" s="3"/>
      <c r="EL61" s="3"/>
    </row>
    <row r="62" spans="1:255" x14ac:dyDescent="0.3">
      <c r="C62" s="3"/>
      <c r="D62" s="3"/>
      <c r="E62" s="3"/>
      <c r="F62" s="3"/>
      <c r="K62" s="3"/>
      <c r="L62" s="3"/>
      <c r="M62" s="3"/>
      <c r="N62" s="3"/>
      <c r="AA62" s="3"/>
      <c r="AB62" s="3"/>
      <c r="AC62" s="3"/>
      <c r="AD62" s="3"/>
      <c r="AQ62" s="3"/>
      <c r="AR62" s="3"/>
      <c r="AS62" s="3"/>
      <c r="AT62" s="3"/>
      <c r="BG62" s="3"/>
      <c r="BH62" s="3"/>
      <c r="BI62" s="3"/>
      <c r="BJ62" s="3"/>
      <c r="BW62" s="3"/>
      <c r="BX62" s="3"/>
      <c r="BY62" s="3"/>
      <c r="BZ62" s="3"/>
      <c r="DC62" s="3"/>
      <c r="DD62" s="3"/>
      <c r="DE62" s="3"/>
      <c r="DF62" s="3"/>
      <c r="DS62" s="3"/>
      <c r="DT62" s="3"/>
      <c r="DU62" s="3"/>
      <c r="DV62" s="3"/>
      <c r="EI62" s="3"/>
      <c r="EJ62" s="3"/>
      <c r="EK62" s="3"/>
      <c r="EL62" s="3"/>
    </row>
    <row r="63" spans="1:255" x14ac:dyDescent="0.3">
      <c r="C63" s="3"/>
      <c r="D63" s="3"/>
      <c r="E63" s="3"/>
      <c r="F63" s="3"/>
      <c r="K63" s="3"/>
      <c r="L63" s="3"/>
      <c r="M63" s="3"/>
      <c r="N63" s="3"/>
      <c r="AA63" s="3"/>
      <c r="AB63" s="3"/>
      <c r="AC63" s="3"/>
      <c r="AD63" s="3"/>
      <c r="AQ63" s="3"/>
      <c r="AR63" s="3"/>
      <c r="AS63" s="3"/>
      <c r="AT63" s="3"/>
      <c r="BG63" s="3"/>
      <c r="BH63" s="3"/>
      <c r="BI63" s="3"/>
      <c r="BJ63" s="3"/>
      <c r="BW63" s="3"/>
      <c r="BX63" s="3"/>
      <c r="BY63" s="3"/>
      <c r="BZ63" s="3"/>
      <c r="DC63" s="3"/>
      <c r="DD63" s="3"/>
      <c r="DE63" s="3"/>
      <c r="DF63" s="3"/>
      <c r="DS63" s="3"/>
      <c r="DT63" s="3"/>
      <c r="DU63" s="3"/>
      <c r="DV63" s="3"/>
      <c r="EI63" s="3"/>
      <c r="EJ63" s="3"/>
      <c r="EK63" s="3"/>
      <c r="EL63" s="3"/>
    </row>
    <row r="64" spans="1:255" x14ac:dyDescent="0.3">
      <c r="C64" s="3"/>
      <c r="D64" s="3"/>
      <c r="E64" s="3"/>
      <c r="F64" s="3"/>
      <c r="K64" s="3"/>
      <c r="L64" s="3"/>
      <c r="M64" s="3"/>
      <c r="N64" s="3"/>
      <c r="AA64" s="3"/>
      <c r="AB64" s="3"/>
      <c r="AC64" s="3"/>
      <c r="AD64" s="3"/>
      <c r="AQ64" s="3"/>
      <c r="AR64" s="3"/>
      <c r="AS64" s="3"/>
      <c r="AT64" s="3"/>
      <c r="BG64" s="3"/>
      <c r="BH64" s="3"/>
      <c r="BI64" s="3"/>
      <c r="BJ64" s="3"/>
      <c r="BW64" s="3"/>
      <c r="BX64" s="3"/>
      <c r="BY64" s="3"/>
      <c r="BZ64" s="3"/>
      <c r="DC64" s="3"/>
      <c r="DD64" s="3"/>
      <c r="DE64" s="3"/>
      <c r="DF64" s="3"/>
      <c r="DS64" s="3"/>
      <c r="DT64" s="3"/>
      <c r="DU64" s="3"/>
      <c r="DV64" s="3"/>
      <c r="EI64" s="3"/>
      <c r="EJ64" s="3"/>
      <c r="EK64" s="3"/>
      <c r="EL64" s="3"/>
    </row>
    <row r="65" spans="3:142" x14ac:dyDescent="0.3">
      <c r="C65" s="3"/>
      <c r="D65" s="3"/>
      <c r="E65" s="3"/>
      <c r="F65" s="3"/>
      <c r="K65" s="3"/>
      <c r="L65" s="3"/>
      <c r="M65" s="3"/>
      <c r="N65" s="3"/>
      <c r="AA65" s="3"/>
      <c r="AB65" s="3"/>
      <c r="AC65" s="3"/>
      <c r="AD65" s="3"/>
      <c r="AQ65" s="3"/>
      <c r="AR65" s="3"/>
      <c r="AS65" s="3"/>
      <c r="AT65" s="3"/>
      <c r="BG65" s="3"/>
      <c r="BH65" s="3"/>
      <c r="BI65" s="3"/>
      <c r="BJ65" s="3"/>
      <c r="BW65" s="3"/>
      <c r="BX65" s="3"/>
      <c r="BY65" s="3"/>
      <c r="BZ65" s="3"/>
      <c r="DC65" s="3"/>
      <c r="DD65" s="3"/>
      <c r="DE65" s="3"/>
      <c r="DF65" s="3"/>
      <c r="DS65" s="3"/>
      <c r="DT65" s="3"/>
      <c r="DU65" s="3"/>
      <c r="DV65" s="3"/>
      <c r="EI65" s="3"/>
      <c r="EJ65" s="3"/>
      <c r="EK65" s="3"/>
      <c r="EL65" s="3"/>
    </row>
    <row r="66" spans="3:142" x14ac:dyDescent="0.3">
      <c r="C66" s="3"/>
      <c r="D66" s="3"/>
      <c r="E66" s="3"/>
      <c r="F66" s="3"/>
      <c r="K66" s="3"/>
      <c r="L66" s="3"/>
      <c r="M66" s="3"/>
      <c r="N66" s="3"/>
      <c r="AA66" s="3"/>
      <c r="AB66" s="3"/>
      <c r="AC66" s="3"/>
      <c r="AD66" s="3"/>
      <c r="AQ66" s="3"/>
      <c r="AR66" s="3"/>
      <c r="AS66" s="3"/>
      <c r="AT66" s="3"/>
      <c r="BG66" s="3"/>
      <c r="BH66" s="3"/>
      <c r="BI66" s="3"/>
      <c r="BJ66" s="3"/>
      <c r="BW66" s="3"/>
      <c r="BX66" s="3"/>
      <c r="BY66" s="3"/>
      <c r="BZ66" s="3"/>
      <c r="DC66" s="3"/>
      <c r="DD66" s="3"/>
      <c r="DE66" s="3"/>
      <c r="DF66" s="3"/>
      <c r="DS66" s="3"/>
      <c r="DT66" s="3"/>
      <c r="DU66" s="3"/>
      <c r="DV66" s="3"/>
      <c r="EI66" s="3"/>
      <c r="EJ66" s="3"/>
      <c r="EK66" s="3"/>
      <c r="EL66" s="3"/>
    </row>
    <row r="67" spans="3:142" x14ac:dyDescent="0.3">
      <c r="C67" s="3"/>
      <c r="D67" s="3"/>
      <c r="E67" s="3"/>
      <c r="F67" s="3"/>
      <c r="K67" s="3"/>
      <c r="L67" s="3"/>
      <c r="M67" s="3"/>
      <c r="N67" s="3"/>
      <c r="AA67" s="3"/>
      <c r="AB67" s="3"/>
      <c r="AC67" s="3"/>
      <c r="AD67" s="3"/>
      <c r="AQ67" s="3"/>
      <c r="AR67" s="3"/>
      <c r="AS67" s="3"/>
      <c r="AT67" s="3"/>
      <c r="BG67" s="3"/>
      <c r="BH67" s="3"/>
      <c r="BI67" s="3"/>
      <c r="BJ67" s="3"/>
      <c r="BW67" s="3"/>
      <c r="BX67" s="3"/>
      <c r="BY67" s="3"/>
      <c r="BZ67" s="3"/>
      <c r="DC67" s="3"/>
      <c r="DD67" s="3"/>
      <c r="DE67" s="3"/>
      <c r="DF67" s="3"/>
      <c r="DS67" s="3"/>
      <c r="DT67" s="3"/>
      <c r="DU67" s="3"/>
      <c r="DV67" s="3"/>
      <c r="EI67" s="3"/>
      <c r="EJ67" s="3"/>
      <c r="EK67" s="3"/>
      <c r="EL67" s="3"/>
    </row>
    <row r="68" spans="3:142" x14ac:dyDescent="0.3">
      <c r="C68" s="3"/>
      <c r="D68" s="3"/>
      <c r="E68" s="3"/>
      <c r="F68" s="3"/>
      <c r="K68" s="3"/>
      <c r="L68" s="3"/>
      <c r="M68" s="3"/>
      <c r="N68" s="3"/>
      <c r="AA68" s="3"/>
      <c r="AB68" s="3"/>
      <c r="AC68" s="3"/>
      <c r="AD68" s="3"/>
      <c r="AQ68" s="3"/>
      <c r="AR68" s="3"/>
      <c r="AS68" s="3"/>
      <c r="AT68" s="3"/>
      <c r="BG68" s="3"/>
      <c r="BH68" s="3"/>
      <c r="BI68" s="3"/>
      <c r="BJ68" s="3"/>
      <c r="BW68" s="3"/>
      <c r="BX68" s="3"/>
      <c r="BY68" s="3"/>
      <c r="BZ68" s="3"/>
      <c r="DC68" s="3"/>
      <c r="DD68" s="3"/>
      <c r="DE68" s="3"/>
      <c r="DF68" s="3"/>
      <c r="DS68" s="3"/>
      <c r="DT68" s="3"/>
      <c r="DU68" s="3"/>
      <c r="DV68" s="3"/>
      <c r="EI68" s="3"/>
      <c r="EJ68" s="3"/>
      <c r="EK68" s="3"/>
      <c r="EL68" s="3"/>
    </row>
    <row r="69" spans="3:142" x14ac:dyDescent="0.3">
      <c r="C69" s="3"/>
      <c r="D69" s="3"/>
      <c r="E69" s="3"/>
      <c r="F69" s="3"/>
      <c r="K69" s="3"/>
      <c r="L69" s="3"/>
      <c r="M69" s="3"/>
      <c r="N69" s="3"/>
      <c r="AA69" s="3"/>
      <c r="AB69" s="3"/>
      <c r="AC69" s="3"/>
      <c r="AD69" s="3"/>
      <c r="AQ69" s="3"/>
      <c r="AR69" s="3"/>
      <c r="AS69" s="3"/>
      <c r="AT69" s="3"/>
      <c r="BG69" s="3"/>
      <c r="BH69" s="3"/>
      <c r="BI69" s="3"/>
      <c r="BJ69" s="3"/>
      <c r="BW69" s="3"/>
      <c r="BX69" s="3"/>
      <c r="BY69" s="3"/>
      <c r="BZ69" s="3"/>
      <c r="DC69" s="3"/>
      <c r="DD69" s="3"/>
      <c r="DE69" s="3"/>
      <c r="DF69" s="3"/>
      <c r="DS69" s="3"/>
      <c r="DT69" s="3"/>
      <c r="DU69" s="3"/>
      <c r="DV69" s="3"/>
      <c r="EI69" s="3"/>
      <c r="EJ69" s="3"/>
      <c r="EK69" s="3"/>
      <c r="EL69" s="3"/>
    </row>
    <row r="70" spans="3:142" x14ac:dyDescent="0.3">
      <c r="C70" s="3"/>
      <c r="D70" s="3"/>
      <c r="E70" s="3"/>
      <c r="F70" s="3"/>
      <c r="K70" s="3"/>
      <c r="L70" s="3"/>
      <c r="M70" s="3"/>
      <c r="N70" s="3"/>
      <c r="AA70" s="3"/>
      <c r="AB70" s="3"/>
      <c r="AC70" s="3"/>
      <c r="AD70" s="3"/>
      <c r="AQ70" s="3"/>
      <c r="AR70" s="3"/>
      <c r="AS70" s="3"/>
      <c r="AT70" s="3"/>
      <c r="BG70" s="3"/>
      <c r="BH70" s="3"/>
      <c r="BI70" s="3"/>
      <c r="BJ70" s="3"/>
      <c r="BW70" s="3"/>
      <c r="BX70" s="3"/>
      <c r="BY70" s="3"/>
      <c r="BZ70" s="3"/>
      <c r="DC70" s="3"/>
      <c r="DD70" s="3"/>
      <c r="DE70" s="3"/>
      <c r="DF70" s="3"/>
      <c r="DS70" s="3"/>
      <c r="DT70" s="3"/>
      <c r="DU70" s="3"/>
      <c r="DV70" s="3"/>
      <c r="EI70" s="3"/>
      <c r="EJ70" s="3"/>
      <c r="EK70" s="3"/>
      <c r="EL70" s="3"/>
    </row>
    <row r="71" spans="3:142" x14ac:dyDescent="0.3">
      <c r="C71" s="3"/>
      <c r="D71" s="3"/>
      <c r="E71" s="3"/>
      <c r="F71" s="3"/>
      <c r="K71" s="3"/>
      <c r="L71" s="3"/>
      <c r="M71" s="3"/>
      <c r="N71" s="3"/>
      <c r="AA71" s="3"/>
      <c r="AB71" s="3"/>
      <c r="AC71" s="3"/>
      <c r="AD71" s="3"/>
      <c r="AQ71" s="3"/>
      <c r="AR71" s="3"/>
      <c r="AS71" s="3"/>
      <c r="AT71" s="3"/>
      <c r="BG71" s="3"/>
      <c r="BH71" s="3"/>
      <c r="BI71" s="3"/>
      <c r="BJ71" s="3"/>
      <c r="BW71" s="3"/>
      <c r="BX71" s="3"/>
      <c r="BY71" s="3"/>
      <c r="BZ71" s="3"/>
      <c r="DC71" s="3"/>
      <c r="DD71" s="3"/>
      <c r="DE71" s="3"/>
      <c r="DF71" s="3"/>
      <c r="DS71" s="3"/>
      <c r="DT71" s="3"/>
      <c r="DU71" s="3"/>
      <c r="DV71" s="3"/>
      <c r="EI71" s="3"/>
      <c r="EJ71" s="3"/>
      <c r="EK71" s="3"/>
      <c r="EL71" s="3"/>
    </row>
    <row r="72" spans="3:142" x14ac:dyDescent="0.3">
      <c r="C72" s="3"/>
      <c r="D72" s="3"/>
      <c r="E72" s="3"/>
      <c r="F72" s="3"/>
      <c r="K72" s="3"/>
      <c r="L72" s="3"/>
      <c r="M72" s="3"/>
      <c r="N72" s="3"/>
      <c r="AA72" s="3"/>
      <c r="AB72" s="3"/>
      <c r="AC72" s="3"/>
      <c r="AD72" s="3"/>
      <c r="AQ72" s="3"/>
      <c r="AR72" s="3"/>
      <c r="AS72" s="3"/>
      <c r="AT72" s="3"/>
      <c r="BG72" s="3"/>
      <c r="BH72" s="3"/>
      <c r="BI72" s="3"/>
      <c r="BJ72" s="3"/>
      <c r="BW72" s="3"/>
      <c r="BX72" s="3"/>
      <c r="BY72" s="3"/>
      <c r="BZ72" s="3"/>
      <c r="DC72" s="3"/>
      <c r="DD72" s="3"/>
      <c r="DE72" s="3"/>
      <c r="DF72" s="3"/>
      <c r="DS72" s="3"/>
      <c r="DT72" s="3"/>
      <c r="DU72" s="3"/>
      <c r="DV72" s="3"/>
      <c r="EI72" s="3"/>
      <c r="EJ72" s="3"/>
      <c r="EK72" s="3"/>
      <c r="EL72" s="3"/>
    </row>
    <row r="73" spans="3:142" x14ac:dyDescent="0.3">
      <c r="C73" s="3"/>
      <c r="D73" s="3"/>
      <c r="E73" s="3"/>
      <c r="F73" s="3"/>
      <c r="K73" s="3"/>
      <c r="L73" s="3"/>
      <c r="M73" s="3"/>
      <c r="N73" s="3"/>
      <c r="AA73" s="3"/>
      <c r="AB73" s="3"/>
      <c r="AC73" s="3"/>
      <c r="AD73" s="3"/>
      <c r="AQ73" s="3"/>
      <c r="AR73" s="3"/>
      <c r="AS73" s="3"/>
      <c r="AT73" s="3"/>
      <c r="BG73" s="3"/>
      <c r="BH73" s="3"/>
      <c r="BI73" s="3"/>
      <c r="BJ73" s="3"/>
      <c r="BW73" s="3"/>
      <c r="BX73" s="3"/>
      <c r="BY73" s="3"/>
      <c r="BZ73" s="3"/>
      <c r="DC73" s="3"/>
      <c r="DD73" s="3"/>
      <c r="DE73" s="3"/>
      <c r="DF73" s="3"/>
      <c r="DS73" s="3"/>
      <c r="DT73" s="3"/>
      <c r="DU73" s="3"/>
      <c r="DV73" s="3"/>
      <c r="EI73" s="3"/>
      <c r="EJ73" s="3"/>
      <c r="EK73" s="3"/>
      <c r="EL73" s="3"/>
    </row>
    <row r="74" spans="3:142" x14ac:dyDescent="0.3">
      <c r="C74" s="3"/>
      <c r="D74" s="3"/>
      <c r="E74" s="3"/>
      <c r="F74" s="3"/>
      <c r="K74" s="3"/>
      <c r="L74" s="3"/>
      <c r="M74" s="3"/>
      <c r="N74" s="3"/>
      <c r="AA74" s="3"/>
      <c r="AB74" s="3"/>
      <c r="AC74" s="3"/>
      <c r="AD74" s="3"/>
      <c r="AQ74" s="3"/>
      <c r="AR74" s="3"/>
      <c r="AS74" s="3"/>
      <c r="AT74" s="3"/>
      <c r="BG74" s="3"/>
      <c r="BH74" s="3"/>
      <c r="BI74" s="3"/>
      <c r="BJ74" s="3"/>
      <c r="BW74" s="3"/>
      <c r="BX74" s="3"/>
      <c r="BY74" s="3"/>
      <c r="BZ74" s="3"/>
      <c r="DC74" s="3"/>
      <c r="DD74" s="3"/>
      <c r="DE74" s="3"/>
      <c r="DF74" s="3"/>
      <c r="DS74" s="3"/>
      <c r="DT74" s="3"/>
      <c r="DU74" s="3"/>
      <c r="DV74" s="3"/>
      <c r="EI74" s="3"/>
      <c r="EJ74" s="3"/>
      <c r="EK74" s="3"/>
      <c r="EL74" s="3"/>
    </row>
    <row r="75" spans="3:142" x14ac:dyDescent="0.3">
      <c r="C75" s="3"/>
      <c r="D75" s="3"/>
      <c r="E75" s="3"/>
      <c r="F75" s="3"/>
      <c r="K75" s="3"/>
      <c r="L75" s="3"/>
      <c r="M75" s="3"/>
      <c r="N75" s="3"/>
      <c r="AA75" s="3"/>
      <c r="AB75" s="3"/>
      <c r="AC75" s="3"/>
      <c r="AD75" s="3"/>
      <c r="AQ75" s="3"/>
      <c r="AR75" s="3"/>
      <c r="AS75" s="3"/>
      <c r="AT75" s="3"/>
      <c r="BG75" s="3"/>
      <c r="BH75" s="3"/>
      <c r="BI75" s="3"/>
      <c r="BJ75" s="3"/>
      <c r="BW75" s="3"/>
      <c r="BX75" s="3"/>
      <c r="BY75" s="3"/>
      <c r="BZ75" s="3"/>
      <c r="DC75" s="3"/>
      <c r="DD75" s="3"/>
      <c r="DE75" s="3"/>
      <c r="DF75" s="3"/>
      <c r="DS75" s="3"/>
      <c r="DT75" s="3"/>
      <c r="DU75" s="3"/>
      <c r="DV75" s="3"/>
      <c r="EI75" s="3"/>
      <c r="EJ75" s="3"/>
      <c r="EK75" s="3"/>
      <c r="EL75" s="3"/>
    </row>
    <row r="76" spans="3:142" x14ac:dyDescent="0.3">
      <c r="C76" s="3"/>
      <c r="D76" s="3"/>
      <c r="E76" s="3"/>
      <c r="F76" s="3"/>
      <c r="K76" s="3"/>
      <c r="L76" s="3"/>
      <c r="M76" s="3"/>
      <c r="N76" s="3"/>
      <c r="AA76" s="3"/>
      <c r="AB76" s="3"/>
      <c r="AC76" s="3"/>
      <c r="AD76" s="3"/>
      <c r="AQ76" s="3"/>
      <c r="AR76" s="3"/>
      <c r="AS76" s="3"/>
      <c r="AT76" s="3"/>
      <c r="BG76" s="3"/>
      <c r="BH76" s="3"/>
      <c r="BI76" s="3"/>
      <c r="BJ76" s="3"/>
      <c r="BW76" s="3"/>
      <c r="BX76" s="3"/>
      <c r="BY76" s="3"/>
      <c r="BZ76" s="3"/>
      <c r="DC76" s="3"/>
      <c r="DD76" s="3"/>
      <c r="DE76" s="3"/>
      <c r="DF76" s="3"/>
      <c r="DS76" s="3"/>
      <c r="DT76" s="3"/>
      <c r="DU76" s="3"/>
      <c r="DV76" s="3"/>
      <c r="EI76" s="3"/>
      <c r="EJ76" s="3"/>
      <c r="EK76" s="3"/>
      <c r="EL76" s="3"/>
    </row>
    <row r="77" spans="3:142" x14ac:dyDescent="0.3">
      <c r="C77" s="3"/>
      <c r="D77" s="3"/>
      <c r="E77" s="3"/>
      <c r="F77" s="3"/>
      <c r="K77" s="3"/>
      <c r="L77" s="3"/>
      <c r="M77" s="3"/>
      <c r="N77" s="3"/>
      <c r="AA77" s="3"/>
      <c r="AB77" s="3"/>
      <c r="AC77" s="3"/>
      <c r="AD77" s="3"/>
      <c r="AQ77" s="3"/>
      <c r="AR77" s="3"/>
      <c r="AS77" s="3"/>
      <c r="AT77" s="3"/>
      <c r="BG77" s="3"/>
      <c r="BH77" s="3"/>
      <c r="BI77" s="3"/>
      <c r="BJ77" s="3"/>
      <c r="BW77" s="3"/>
      <c r="BX77" s="3"/>
      <c r="BY77" s="3"/>
      <c r="BZ77" s="3"/>
      <c r="DC77" s="3"/>
      <c r="DD77" s="3"/>
      <c r="DE77" s="3"/>
      <c r="DF77" s="3"/>
      <c r="DS77" s="3"/>
      <c r="DT77" s="3"/>
      <c r="DU77" s="3"/>
      <c r="DV77" s="3"/>
      <c r="EI77" s="3"/>
      <c r="EJ77" s="3"/>
      <c r="EK77" s="3"/>
      <c r="EL77" s="3"/>
    </row>
    <row r="78" spans="3:142" x14ac:dyDescent="0.3">
      <c r="C78" s="3"/>
      <c r="D78" s="3"/>
      <c r="E78" s="3"/>
      <c r="F78" s="3"/>
      <c r="K78" s="3"/>
      <c r="L78" s="3"/>
      <c r="M78" s="3"/>
      <c r="N78" s="3"/>
      <c r="AA78" s="3"/>
      <c r="AB78" s="3"/>
      <c r="AC78" s="3"/>
      <c r="AD78" s="3"/>
      <c r="AQ78" s="3"/>
      <c r="AR78" s="3"/>
      <c r="AS78" s="3"/>
      <c r="AT78" s="3"/>
      <c r="BG78" s="3"/>
      <c r="BH78" s="3"/>
      <c r="BI78" s="3"/>
      <c r="BJ78" s="3"/>
      <c r="BW78" s="3"/>
      <c r="BX78" s="3"/>
      <c r="BY78" s="3"/>
      <c r="BZ78" s="3"/>
      <c r="DC78" s="3"/>
      <c r="DD78" s="3"/>
      <c r="DE78" s="3"/>
      <c r="DF78" s="3"/>
      <c r="DS78" s="3"/>
      <c r="DT78" s="3"/>
      <c r="DU78" s="3"/>
      <c r="DV78" s="3"/>
      <c r="EI78" s="3"/>
      <c r="EJ78" s="3"/>
      <c r="EK78" s="3"/>
      <c r="EL78" s="3"/>
    </row>
    <row r="79" spans="3:142" x14ac:dyDescent="0.3">
      <c r="C79" s="3"/>
      <c r="D79" s="3"/>
      <c r="E79" s="3"/>
      <c r="F79" s="3"/>
      <c r="K79" s="3"/>
      <c r="L79" s="3"/>
      <c r="M79" s="3"/>
      <c r="N79" s="3"/>
      <c r="AA79" s="3"/>
      <c r="AB79" s="3"/>
      <c r="AC79" s="3"/>
      <c r="AD79" s="3"/>
      <c r="AQ79" s="3"/>
      <c r="AR79" s="3"/>
      <c r="AS79" s="3"/>
      <c r="AT79" s="3"/>
      <c r="BG79" s="3"/>
      <c r="BH79" s="3"/>
      <c r="BI79" s="3"/>
      <c r="BJ79" s="3"/>
      <c r="BW79" s="3"/>
      <c r="BX79" s="3"/>
      <c r="BY79" s="3"/>
      <c r="BZ79" s="3"/>
      <c r="DC79" s="3"/>
      <c r="DD79" s="3"/>
      <c r="DE79" s="3"/>
      <c r="DF79" s="3"/>
      <c r="DS79" s="3"/>
      <c r="DT79" s="3"/>
      <c r="DU79" s="3"/>
      <c r="DV79" s="3"/>
      <c r="EI79" s="3"/>
      <c r="EJ79" s="3"/>
      <c r="EK79" s="3"/>
      <c r="EL79" s="3"/>
    </row>
    <row r="80" spans="3:142" x14ac:dyDescent="0.3">
      <c r="C80" s="3"/>
      <c r="D80" s="3"/>
      <c r="E80" s="3"/>
      <c r="F80" s="3"/>
      <c r="K80" s="3"/>
      <c r="L80" s="3"/>
      <c r="M80" s="3"/>
      <c r="N80" s="3"/>
      <c r="AA80" s="3"/>
      <c r="AB80" s="3"/>
      <c r="AC80" s="3"/>
      <c r="AD80" s="3"/>
      <c r="AQ80" s="3"/>
      <c r="AR80" s="3"/>
      <c r="AS80" s="3"/>
      <c r="AT80" s="3"/>
      <c r="BG80" s="3"/>
      <c r="BH80" s="3"/>
      <c r="BI80" s="3"/>
      <c r="BJ80" s="3"/>
      <c r="BW80" s="3"/>
      <c r="BX80" s="3"/>
      <c r="BY80" s="3"/>
      <c r="BZ80" s="3"/>
      <c r="DC80" s="3"/>
      <c r="DD80" s="3"/>
      <c r="DE80" s="3"/>
      <c r="DF80" s="3"/>
      <c r="DS80" s="3"/>
      <c r="DT80" s="3"/>
      <c r="DU80" s="3"/>
      <c r="DV80" s="3"/>
      <c r="EI80" s="3"/>
      <c r="EJ80" s="3"/>
      <c r="EK80" s="3"/>
      <c r="EL80" s="3"/>
    </row>
    <row r="81" spans="3:142" x14ac:dyDescent="0.3">
      <c r="C81" s="3"/>
      <c r="D81" s="3"/>
      <c r="E81" s="3"/>
      <c r="F81" s="3"/>
      <c r="K81" s="3"/>
      <c r="L81" s="3"/>
      <c r="M81" s="3"/>
      <c r="N81" s="3"/>
      <c r="AA81" s="3"/>
      <c r="AB81" s="3"/>
      <c r="AC81" s="3"/>
      <c r="AD81" s="3"/>
      <c r="AQ81" s="3"/>
      <c r="AR81" s="3"/>
      <c r="AS81" s="3"/>
      <c r="AT81" s="3"/>
      <c r="BG81" s="3"/>
      <c r="BH81" s="3"/>
      <c r="BI81" s="3"/>
      <c r="BJ81" s="3"/>
      <c r="BW81" s="3"/>
      <c r="BX81" s="3"/>
      <c r="BY81" s="3"/>
      <c r="BZ81" s="3"/>
      <c r="DC81" s="3"/>
      <c r="DD81" s="3"/>
      <c r="DE81" s="3"/>
      <c r="DF81" s="3"/>
      <c r="DS81" s="3"/>
      <c r="DT81" s="3"/>
      <c r="DU81" s="3"/>
      <c r="DV81" s="3"/>
      <c r="EI81" s="3"/>
      <c r="EJ81" s="3"/>
      <c r="EK81" s="3"/>
      <c r="EL81" s="3"/>
    </row>
    <row r="82" spans="3:142" x14ac:dyDescent="0.3">
      <c r="C82" s="3"/>
      <c r="D82" s="3"/>
      <c r="E82" s="3"/>
      <c r="F82" s="3"/>
      <c r="K82" s="3"/>
      <c r="L82" s="3"/>
      <c r="M82" s="3"/>
      <c r="N82" s="3"/>
      <c r="AA82" s="3"/>
      <c r="AB82" s="3"/>
      <c r="AC82" s="3"/>
      <c r="AD82" s="3"/>
      <c r="AQ82" s="3"/>
      <c r="AR82" s="3"/>
      <c r="AS82" s="3"/>
      <c r="AT82" s="3"/>
      <c r="BG82" s="3"/>
      <c r="BH82" s="3"/>
      <c r="BI82" s="3"/>
      <c r="BJ82" s="3"/>
      <c r="BW82" s="3"/>
      <c r="BX82" s="3"/>
      <c r="BY82" s="3"/>
      <c r="BZ82" s="3"/>
      <c r="DC82" s="3"/>
      <c r="DD82" s="3"/>
      <c r="DE82" s="3"/>
      <c r="DF82" s="3"/>
      <c r="DS82" s="3"/>
      <c r="DT82" s="3"/>
      <c r="DU82" s="3"/>
      <c r="DV82" s="3"/>
      <c r="EI82" s="3"/>
      <c r="EJ82" s="3"/>
      <c r="EK82" s="3"/>
      <c r="EL82" s="3"/>
    </row>
    <row r="83" spans="3:142" x14ac:dyDescent="0.3">
      <c r="C83" s="3"/>
      <c r="D83" s="3"/>
      <c r="E83" s="3"/>
      <c r="F83" s="3"/>
      <c r="K83" s="3"/>
      <c r="L83" s="3"/>
      <c r="M83" s="3"/>
      <c r="N83" s="3"/>
      <c r="AA83" s="3"/>
      <c r="AB83" s="3"/>
      <c r="AC83" s="3"/>
      <c r="AD83" s="3"/>
      <c r="AQ83" s="3"/>
      <c r="AR83" s="3"/>
      <c r="AS83" s="3"/>
      <c r="AT83" s="3"/>
      <c r="BG83" s="3"/>
      <c r="BH83" s="3"/>
      <c r="BI83" s="3"/>
      <c r="BJ83" s="3"/>
      <c r="BW83" s="3"/>
      <c r="BX83" s="3"/>
      <c r="BY83" s="3"/>
      <c r="BZ83" s="3"/>
      <c r="DC83" s="3"/>
      <c r="DD83" s="3"/>
      <c r="DE83" s="3"/>
      <c r="DF83" s="3"/>
      <c r="DS83" s="3"/>
      <c r="DT83" s="3"/>
      <c r="DU83" s="3"/>
      <c r="DV83" s="3"/>
      <c r="EI83" s="3"/>
      <c r="EJ83" s="3"/>
      <c r="EK83" s="3"/>
      <c r="EL83" s="3"/>
    </row>
    <row r="84" spans="3:142" x14ac:dyDescent="0.3">
      <c r="C84" s="3"/>
      <c r="D84" s="3"/>
      <c r="E84" s="3"/>
      <c r="F84" s="3"/>
      <c r="K84" s="3"/>
      <c r="L84" s="3"/>
      <c r="M84" s="3"/>
      <c r="N84" s="3"/>
      <c r="AA84" s="3"/>
      <c r="AB84" s="3"/>
      <c r="AC84" s="3"/>
      <c r="AD84" s="3"/>
      <c r="AQ84" s="3"/>
      <c r="AR84" s="3"/>
      <c r="AS84" s="3"/>
      <c r="AT84" s="3"/>
      <c r="BG84" s="3"/>
      <c r="BH84" s="3"/>
      <c r="BI84" s="3"/>
      <c r="BJ84" s="3"/>
      <c r="BW84" s="3"/>
      <c r="BX84" s="3"/>
      <c r="BY84" s="3"/>
      <c r="BZ84" s="3"/>
      <c r="DC84" s="3"/>
      <c r="DD84" s="3"/>
      <c r="DE84" s="3"/>
      <c r="DF84" s="3"/>
      <c r="DS84" s="3"/>
      <c r="DT84" s="3"/>
      <c r="DU84" s="3"/>
      <c r="DV84" s="3"/>
      <c r="EI84" s="3"/>
      <c r="EJ84" s="3"/>
      <c r="EK84" s="3"/>
      <c r="EL84" s="3"/>
    </row>
    <row r="85" spans="3:142" x14ac:dyDescent="0.3">
      <c r="C85" s="3"/>
      <c r="D85" s="3"/>
      <c r="E85" s="3"/>
      <c r="F85" s="3"/>
      <c r="K85" s="3"/>
      <c r="L85" s="3"/>
      <c r="M85" s="3"/>
      <c r="N85" s="3"/>
      <c r="AA85" s="3"/>
      <c r="AB85" s="3"/>
      <c r="AC85" s="3"/>
      <c r="AD85" s="3"/>
      <c r="AQ85" s="3"/>
      <c r="AR85" s="3"/>
      <c r="AS85" s="3"/>
      <c r="AT85" s="3"/>
      <c r="BG85" s="3"/>
      <c r="BH85" s="3"/>
      <c r="BI85" s="3"/>
      <c r="BJ85" s="3"/>
      <c r="BW85" s="3"/>
      <c r="BX85" s="3"/>
      <c r="BY85" s="3"/>
      <c r="BZ85" s="3"/>
      <c r="DC85" s="3"/>
      <c r="DD85" s="3"/>
      <c r="DE85" s="3"/>
      <c r="DF85" s="3"/>
      <c r="DS85" s="3"/>
      <c r="DT85" s="3"/>
      <c r="DU85" s="3"/>
      <c r="DV85" s="3"/>
      <c r="EI85" s="3"/>
      <c r="EJ85" s="3"/>
      <c r="EK85" s="3"/>
      <c r="EL85" s="3"/>
    </row>
    <row r="86" spans="3:142" x14ac:dyDescent="0.3">
      <c r="C86" s="3"/>
      <c r="D86" s="3"/>
      <c r="E86" s="3"/>
      <c r="F86" s="3"/>
      <c r="K86" s="3"/>
      <c r="L86" s="3"/>
      <c r="M86" s="3"/>
      <c r="N86" s="3"/>
      <c r="AA86" s="3"/>
      <c r="AB86" s="3"/>
      <c r="AC86" s="3"/>
      <c r="AD86" s="3"/>
      <c r="AQ86" s="3"/>
      <c r="AR86" s="3"/>
      <c r="AS86" s="3"/>
      <c r="AT86" s="3"/>
      <c r="BG86" s="3"/>
      <c r="BH86" s="3"/>
      <c r="BI86" s="3"/>
      <c r="BJ86" s="3"/>
      <c r="BW86" s="3"/>
      <c r="BX86" s="3"/>
      <c r="BY86" s="3"/>
      <c r="BZ86" s="3"/>
      <c r="DC86" s="3"/>
      <c r="DD86" s="3"/>
      <c r="DE86" s="3"/>
      <c r="DF86" s="3"/>
      <c r="DS86" s="3"/>
      <c r="DT86" s="3"/>
      <c r="DU86" s="3"/>
      <c r="DV86" s="3"/>
      <c r="EI86" s="3"/>
      <c r="EJ86" s="3"/>
      <c r="EK86" s="3"/>
      <c r="EL86" s="3"/>
    </row>
    <row r="87" spans="3:142" x14ac:dyDescent="0.3">
      <c r="C87" s="3"/>
      <c r="D87" s="3"/>
      <c r="E87" s="3"/>
      <c r="F87" s="3"/>
      <c r="K87" s="3"/>
      <c r="L87" s="3"/>
      <c r="M87" s="3"/>
      <c r="N87" s="3"/>
      <c r="AA87" s="3"/>
      <c r="AB87" s="3"/>
      <c r="AC87" s="3"/>
      <c r="AD87" s="3"/>
      <c r="AQ87" s="3"/>
      <c r="AR87" s="3"/>
      <c r="AS87" s="3"/>
      <c r="AT87" s="3"/>
      <c r="BG87" s="3"/>
      <c r="BH87" s="3"/>
      <c r="BI87" s="3"/>
      <c r="BJ87" s="3"/>
      <c r="BW87" s="3"/>
      <c r="BX87" s="3"/>
      <c r="BY87" s="3"/>
      <c r="BZ87" s="3"/>
      <c r="DC87" s="3"/>
      <c r="DD87" s="3"/>
      <c r="DE87" s="3"/>
      <c r="DF87" s="3"/>
      <c r="DS87" s="3"/>
      <c r="DT87" s="3"/>
      <c r="DU87" s="3"/>
      <c r="DV87" s="3"/>
      <c r="EI87" s="3"/>
      <c r="EJ87" s="3"/>
      <c r="EK87" s="3"/>
      <c r="EL87" s="3"/>
    </row>
    <row r="88" spans="3:142" x14ac:dyDescent="0.3">
      <c r="C88" s="3"/>
      <c r="D88" s="3"/>
      <c r="E88" s="3"/>
      <c r="F88" s="3"/>
      <c r="K88" s="3"/>
      <c r="L88" s="3"/>
      <c r="M88" s="3"/>
      <c r="N88" s="3"/>
      <c r="AA88" s="3"/>
      <c r="AB88" s="3"/>
      <c r="AC88" s="3"/>
      <c r="AD88" s="3"/>
      <c r="AQ88" s="3"/>
      <c r="AR88" s="3"/>
      <c r="AS88" s="3"/>
      <c r="AT88" s="3"/>
      <c r="BG88" s="3"/>
      <c r="BH88" s="3"/>
      <c r="BI88" s="3"/>
      <c r="BJ88" s="3"/>
      <c r="BW88" s="3"/>
      <c r="BX88" s="3"/>
      <c r="BY88" s="3"/>
      <c r="BZ88" s="3"/>
      <c r="DC88" s="3"/>
      <c r="DD88" s="3"/>
      <c r="DE88" s="3"/>
      <c r="DF88" s="3"/>
      <c r="DS88" s="3"/>
      <c r="DT88" s="3"/>
      <c r="DU88" s="3"/>
      <c r="DV88" s="3"/>
      <c r="EI88" s="3"/>
      <c r="EJ88" s="3"/>
      <c r="EK88" s="3"/>
      <c r="EL88" s="3"/>
    </row>
    <row r="89" spans="3:142" x14ac:dyDescent="0.3">
      <c r="C89" s="3"/>
      <c r="D89" s="3"/>
      <c r="E89" s="3"/>
      <c r="F89" s="3"/>
      <c r="K89" s="3"/>
      <c r="L89" s="3"/>
      <c r="M89" s="3"/>
      <c r="N89" s="3"/>
      <c r="AA89" s="3"/>
      <c r="AB89" s="3"/>
      <c r="AC89" s="3"/>
      <c r="AD89" s="3"/>
      <c r="AQ89" s="3"/>
      <c r="AR89" s="3"/>
      <c r="AS89" s="3"/>
      <c r="AT89" s="3"/>
      <c r="BG89" s="3"/>
      <c r="BH89" s="3"/>
      <c r="BI89" s="3"/>
      <c r="BJ89" s="3"/>
      <c r="BW89" s="3"/>
      <c r="BX89" s="3"/>
      <c r="BY89" s="3"/>
      <c r="BZ89" s="3"/>
      <c r="DC89" s="3"/>
      <c r="DD89" s="3"/>
      <c r="DE89" s="3"/>
      <c r="DF89" s="3"/>
      <c r="DS89" s="3"/>
      <c r="DT89" s="3"/>
      <c r="DU89" s="3"/>
      <c r="DV89" s="3"/>
      <c r="EI89" s="3"/>
      <c r="EJ89" s="3"/>
      <c r="EK89" s="3"/>
      <c r="EL89" s="3"/>
    </row>
    <row r="90" spans="3:142" x14ac:dyDescent="0.3">
      <c r="C90" s="3"/>
      <c r="D90" s="3"/>
      <c r="E90" s="3"/>
      <c r="F90" s="3"/>
      <c r="K90" s="3"/>
      <c r="L90" s="3"/>
      <c r="M90" s="3"/>
      <c r="N90" s="3"/>
      <c r="AA90" s="3"/>
      <c r="AB90" s="3"/>
      <c r="AC90" s="3"/>
      <c r="AD90" s="3"/>
      <c r="AQ90" s="3"/>
      <c r="AR90" s="3"/>
      <c r="AS90" s="3"/>
      <c r="AT90" s="3"/>
      <c r="BG90" s="3"/>
      <c r="BH90" s="3"/>
      <c r="BI90" s="3"/>
      <c r="BJ90" s="3"/>
      <c r="BW90" s="3"/>
      <c r="BX90" s="3"/>
      <c r="BY90" s="3"/>
      <c r="BZ90" s="3"/>
      <c r="DC90" s="3"/>
      <c r="DD90" s="3"/>
      <c r="DE90" s="3"/>
      <c r="DF90" s="3"/>
      <c r="DS90" s="3"/>
      <c r="DT90" s="3"/>
      <c r="DU90" s="3"/>
      <c r="DV90" s="3"/>
      <c r="EI90" s="3"/>
      <c r="EJ90" s="3"/>
      <c r="EK90" s="3"/>
      <c r="EL90" s="3"/>
    </row>
    <row r="91" spans="3:142" x14ac:dyDescent="0.3">
      <c r="C91" s="3"/>
      <c r="D91" s="3"/>
      <c r="E91" s="3"/>
      <c r="F91" s="3"/>
      <c r="K91" s="3"/>
      <c r="L91" s="3"/>
      <c r="M91" s="3"/>
      <c r="N91" s="3"/>
      <c r="AA91" s="3"/>
      <c r="AB91" s="3"/>
      <c r="AC91" s="3"/>
      <c r="AD91" s="3"/>
      <c r="AQ91" s="3"/>
      <c r="AR91" s="3"/>
      <c r="AS91" s="3"/>
      <c r="AT91" s="3"/>
      <c r="BG91" s="3"/>
      <c r="BH91" s="3"/>
      <c r="BI91" s="3"/>
      <c r="BJ91" s="3"/>
      <c r="BW91" s="3"/>
      <c r="BX91" s="3"/>
      <c r="BY91" s="3"/>
      <c r="BZ91" s="3"/>
      <c r="DC91" s="3"/>
      <c r="DD91" s="3"/>
      <c r="DE91" s="3"/>
      <c r="DF91" s="3"/>
      <c r="DS91" s="3"/>
      <c r="DT91" s="3"/>
      <c r="DU91" s="3"/>
      <c r="DV91" s="3"/>
      <c r="EI91" s="3"/>
      <c r="EJ91" s="3"/>
      <c r="EK91" s="3"/>
      <c r="EL91" s="3"/>
    </row>
    <row r="92" spans="3:142" x14ac:dyDescent="0.3">
      <c r="C92" s="3"/>
      <c r="D92" s="3"/>
      <c r="E92" s="3"/>
      <c r="F92" s="3"/>
      <c r="K92" s="3"/>
      <c r="L92" s="3"/>
      <c r="M92" s="3"/>
      <c r="N92" s="3"/>
      <c r="AA92" s="3"/>
      <c r="AB92" s="3"/>
      <c r="AC92" s="3"/>
      <c r="AD92" s="3"/>
      <c r="AQ92" s="3"/>
      <c r="AR92" s="3"/>
      <c r="AS92" s="3"/>
      <c r="AT92" s="3"/>
      <c r="BG92" s="3"/>
      <c r="BH92" s="3"/>
      <c r="BI92" s="3"/>
      <c r="BJ92" s="3"/>
      <c r="BW92" s="3"/>
      <c r="BX92" s="3"/>
      <c r="BY92" s="3"/>
      <c r="BZ92" s="3"/>
      <c r="DC92" s="3"/>
      <c r="DD92" s="3"/>
      <c r="DE92" s="3"/>
      <c r="DF92" s="3"/>
      <c r="DS92" s="3"/>
      <c r="DT92" s="3"/>
      <c r="DU92" s="3"/>
      <c r="DV92" s="3"/>
      <c r="EI92" s="3"/>
      <c r="EJ92" s="3"/>
      <c r="EK92" s="3"/>
      <c r="EL92" s="3"/>
    </row>
    <row r="93" spans="3:142" x14ac:dyDescent="0.3">
      <c r="C93" s="3"/>
      <c r="D93" s="3"/>
      <c r="E93" s="3"/>
      <c r="F93" s="3"/>
      <c r="K93" s="3"/>
      <c r="L93" s="3"/>
      <c r="M93" s="3"/>
      <c r="N93" s="3"/>
      <c r="AA93" s="3"/>
      <c r="AB93" s="3"/>
      <c r="AC93" s="3"/>
      <c r="AD93" s="3"/>
      <c r="AQ93" s="3"/>
      <c r="AR93" s="3"/>
      <c r="AS93" s="3"/>
      <c r="AT93" s="3"/>
      <c r="BG93" s="3"/>
      <c r="BH93" s="3"/>
      <c r="BI93" s="3"/>
      <c r="BJ93" s="3"/>
      <c r="BW93" s="3"/>
      <c r="BX93" s="3"/>
      <c r="BY93" s="3"/>
      <c r="BZ93" s="3"/>
      <c r="DC93" s="3"/>
      <c r="DD93" s="3"/>
      <c r="DE93" s="3"/>
      <c r="DF93" s="3"/>
      <c r="DS93" s="3"/>
      <c r="DT93" s="3"/>
      <c r="DU93" s="3"/>
      <c r="DV93" s="3"/>
      <c r="EI93" s="3"/>
      <c r="EJ93" s="3"/>
      <c r="EK93" s="3"/>
      <c r="EL93" s="3"/>
    </row>
    <row r="94" spans="3:142" x14ac:dyDescent="0.3">
      <c r="C94" s="3"/>
      <c r="D94" s="3"/>
      <c r="E94" s="3"/>
      <c r="F94" s="3"/>
      <c r="K94" s="3"/>
      <c r="L94" s="3"/>
      <c r="M94" s="3"/>
      <c r="N94" s="3"/>
      <c r="AA94" s="3"/>
      <c r="AB94" s="3"/>
      <c r="AC94" s="3"/>
      <c r="AD94" s="3"/>
      <c r="AQ94" s="3"/>
      <c r="AR94" s="3"/>
      <c r="AS94" s="3"/>
      <c r="AT94" s="3"/>
      <c r="BG94" s="3"/>
      <c r="BH94" s="3"/>
      <c r="BI94" s="3"/>
      <c r="BJ94" s="3"/>
      <c r="BW94" s="3"/>
      <c r="BX94" s="3"/>
      <c r="BY94" s="3"/>
      <c r="BZ94" s="3"/>
      <c r="DC94" s="3"/>
      <c r="DD94" s="3"/>
      <c r="DE94" s="3"/>
      <c r="DF94" s="3"/>
      <c r="DS94" s="3"/>
      <c r="DT94" s="3"/>
      <c r="DU94" s="3"/>
      <c r="DV94" s="3"/>
      <c r="EI94" s="3"/>
      <c r="EJ94" s="3"/>
      <c r="EK94" s="3"/>
      <c r="EL94" s="3"/>
    </row>
    <row r="95" spans="3:142" x14ac:dyDescent="0.3">
      <c r="C95" s="3"/>
      <c r="D95" s="3"/>
      <c r="E95" s="3"/>
      <c r="F95" s="3"/>
      <c r="K95" s="3"/>
      <c r="L95" s="3"/>
      <c r="M95" s="3"/>
      <c r="N95" s="3"/>
      <c r="AA95" s="3"/>
      <c r="AB95" s="3"/>
      <c r="AC95" s="3"/>
      <c r="AD95" s="3"/>
      <c r="AQ95" s="3"/>
      <c r="AR95" s="3"/>
      <c r="AS95" s="3"/>
      <c r="AT95" s="3"/>
      <c r="BG95" s="3"/>
      <c r="BH95" s="3"/>
      <c r="BI95" s="3"/>
      <c r="BJ95" s="3"/>
      <c r="BW95" s="3"/>
      <c r="BX95" s="3"/>
      <c r="BY95" s="3"/>
      <c r="BZ95" s="3"/>
      <c r="DC95" s="3"/>
      <c r="DD95" s="3"/>
      <c r="DE95" s="3"/>
      <c r="DF95" s="3"/>
      <c r="DS95" s="3"/>
      <c r="DT95" s="3"/>
      <c r="DU95" s="3"/>
      <c r="DV95" s="3"/>
      <c r="EI95" s="3"/>
      <c r="EJ95" s="3"/>
      <c r="EK95" s="3"/>
      <c r="EL95" s="3"/>
    </row>
    <row r="96" spans="3:142" x14ac:dyDescent="0.3">
      <c r="C96" s="3"/>
      <c r="D96" s="3"/>
      <c r="E96" s="3"/>
      <c r="F96" s="3"/>
      <c r="K96" s="3"/>
      <c r="L96" s="3"/>
      <c r="M96" s="3"/>
      <c r="N96" s="3"/>
      <c r="AA96" s="3"/>
      <c r="AB96" s="3"/>
      <c r="AC96" s="3"/>
      <c r="AD96" s="3"/>
      <c r="AQ96" s="3"/>
      <c r="AR96" s="3"/>
      <c r="AS96" s="3"/>
      <c r="AT96" s="3"/>
      <c r="BG96" s="3"/>
      <c r="BH96" s="3"/>
      <c r="BI96" s="3"/>
      <c r="BJ96" s="3"/>
      <c r="BW96" s="3"/>
      <c r="BX96" s="3"/>
      <c r="BY96" s="3"/>
      <c r="BZ96" s="3"/>
      <c r="DC96" s="3"/>
      <c r="DD96" s="3"/>
      <c r="DE96" s="3"/>
      <c r="DF96" s="3"/>
      <c r="DS96" s="3"/>
      <c r="DT96" s="3"/>
      <c r="DU96" s="3"/>
      <c r="DV96" s="3"/>
      <c r="EI96" s="3"/>
      <c r="EJ96" s="3"/>
      <c r="EK96" s="3"/>
      <c r="EL96" s="3"/>
    </row>
    <row r="97" spans="3:142" x14ac:dyDescent="0.3">
      <c r="C97" s="3"/>
      <c r="D97" s="3"/>
      <c r="E97" s="3"/>
      <c r="F97" s="3"/>
      <c r="K97" s="3"/>
      <c r="L97" s="3"/>
      <c r="M97" s="3"/>
      <c r="N97" s="3"/>
      <c r="AA97" s="3"/>
      <c r="AB97" s="3"/>
      <c r="AC97" s="3"/>
      <c r="AD97" s="3"/>
      <c r="AQ97" s="3"/>
      <c r="AR97" s="3"/>
      <c r="AS97" s="3"/>
      <c r="AT97" s="3"/>
      <c r="BG97" s="3"/>
      <c r="BH97" s="3"/>
      <c r="BI97" s="3"/>
      <c r="BJ97" s="3"/>
      <c r="BW97" s="3"/>
      <c r="BX97" s="3"/>
      <c r="BY97" s="3"/>
      <c r="BZ97" s="3"/>
      <c r="DC97" s="3"/>
      <c r="DD97" s="3"/>
      <c r="DE97" s="3"/>
      <c r="DF97" s="3"/>
      <c r="DS97" s="3"/>
      <c r="DT97" s="3"/>
      <c r="DU97" s="3"/>
      <c r="DV97" s="3"/>
      <c r="EI97" s="3"/>
      <c r="EJ97" s="3"/>
      <c r="EK97" s="3"/>
      <c r="EL97" s="3"/>
    </row>
    <row r="98" spans="3:142" x14ac:dyDescent="0.3">
      <c r="C98" s="3"/>
      <c r="D98" s="3"/>
      <c r="E98" s="3"/>
      <c r="F98" s="3"/>
      <c r="K98" s="3"/>
      <c r="L98" s="3"/>
      <c r="M98" s="3"/>
      <c r="N98" s="3"/>
      <c r="AA98" s="3"/>
      <c r="AB98" s="3"/>
      <c r="AC98" s="3"/>
      <c r="AD98" s="3"/>
      <c r="AQ98" s="3"/>
      <c r="AR98" s="3"/>
      <c r="AS98" s="3"/>
      <c r="AT98" s="3"/>
      <c r="BG98" s="3"/>
      <c r="BH98" s="3"/>
      <c r="BI98" s="3"/>
      <c r="BJ98" s="3"/>
      <c r="BW98" s="3"/>
      <c r="BX98" s="3"/>
      <c r="BY98" s="3"/>
      <c r="BZ98" s="3"/>
      <c r="DC98" s="3"/>
      <c r="DD98" s="3"/>
      <c r="DE98" s="3"/>
      <c r="DF98" s="3"/>
      <c r="DS98" s="3"/>
      <c r="DT98" s="3"/>
      <c r="DU98" s="3"/>
      <c r="DV98" s="3"/>
      <c r="EI98" s="3"/>
      <c r="EJ98" s="3"/>
      <c r="EK98" s="3"/>
      <c r="EL98" s="3"/>
    </row>
    <row r="99" spans="3:142" x14ac:dyDescent="0.3">
      <c r="C99" s="3"/>
      <c r="D99" s="3"/>
      <c r="E99" s="3"/>
      <c r="F99" s="3"/>
      <c r="K99" s="3"/>
      <c r="L99" s="3"/>
      <c r="M99" s="3"/>
      <c r="N99" s="3"/>
      <c r="AA99" s="3"/>
      <c r="AB99" s="3"/>
      <c r="AC99" s="3"/>
      <c r="AD99" s="3"/>
      <c r="AQ99" s="3"/>
      <c r="AR99" s="3"/>
      <c r="AS99" s="3"/>
      <c r="AT99" s="3"/>
      <c r="BG99" s="3"/>
      <c r="BH99" s="3"/>
      <c r="BI99" s="3"/>
      <c r="BJ99" s="3"/>
      <c r="BW99" s="3"/>
      <c r="BX99" s="3"/>
      <c r="BY99" s="3"/>
      <c r="BZ99" s="3"/>
      <c r="DC99" s="3"/>
      <c r="DD99" s="3"/>
      <c r="DE99" s="3"/>
      <c r="DF99" s="3"/>
      <c r="DS99" s="3"/>
      <c r="DT99" s="3"/>
      <c r="DU99" s="3"/>
      <c r="DV99" s="3"/>
      <c r="EI99" s="3"/>
      <c r="EJ99" s="3"/>
      <c r="EK99" s="3"/>
      <c r="EL99" s="3"/>
    </row>
    <row r="100" spans="3:142" x14ac:dyDescent="0.3">
      <c r="C100" s="3"/>
      <c r="D100" s="3"/>
      <c r="E100" s="3"/>
      <c r="F100" s="3"/>
      <c r="K100" s="3"/>
      <c r="L100" s="3"/>
      <c r="M100" s="3"/>
      <c r="N100" s="3"/>
      <c r="AA100" s="3"/>
      <c r="AB100" s="3"/>
      <c r="AC100" s="3"/>
      <c r="AD100" s="3"/>
      <c r="AQ100" s="3"/>
      <c r="AR100" s="3"/>
      <c r="AS100" s="3"/>
      <c r="AT100" s="3"/>
      <c r="BG100" s="3"/>
      <c r="BH100" s="3"/>
      <c r="BI100" s="3"/>
      <c r="BJ100" s="3"/>
      <c r="BW100" s="3"/>
      <c r="BX100" s="3"/>
      <c r="BY100" s="3"/>
      <c r="BZ100" s="3"/>
      <c r="DC100" s="3"/>
      <c r="DD100" s="3"/>
      <c r="DE100" s="3"/>
      <c r="DF100" s="3"/>
      <c r="DS100" s="3"/>
      <c r="DT100" s="3"/>
      <c r="DU100" s="3"/>
      <c r="DV100" s="3"/>
      <c r="EI100" s="3"/>
      <c r="EJ100" s="3"/>
      <c r="EK100" s="3"/>
      <c r="EL100" s="3"/>
    </row>
    <row r="101" spans="3:142" x14ac:dyDescent="0.3">
      <c r="C101" s="3"/>
      <c r="D101" s="3"/>
      <c r="E101" s="3"/>
      <c r="F101" s="3"/>
      <c r="K101" s="3"/>
      <c r="L101" s="3"/>
      <c r="M101" s="3"/>
      <c r="N101" s="3"/>
      <c r="AA101" s="3"/>
      <c r="AB101" s="3"/>
      <c r="AC101" s="3"/>
      <c r="AD101" s="3"/>
      <c r="AQ101" s="3"/>
      <c r="AR101" s="3"/>
      <c r="AS101" s="3"/>
      <c r="AT101" s="3"/>
      <c r="BG101" s="3"/>
      <c r="BH101" s="3"/>
      <c r="BI101" s="3"/>
      <c r="BJ101" s="3"/>
      <c r="BW101" s="3"/>
      <c r="BX101" s="3"/>
      <c r="BY101" s="3"/>
      <c r="BZ101" s="3"/>
      <c r="DC101" s="3"/>
      <c r="DD101" s="3"/>
      <c r="DE101" s="3"/>
      <c r="DF101" s="3"/>
      <c r="DS101" s="3"/>
      <c r="DT101" s="3"/>
      <c r="DU101" s="3"/>
      <c r="DV101" s="3"/>
      <c r="EI101" s="3"/>
      <c r="EJ101" s="3"/>
      <c r="EK101" s="3"/>
      <c r="EL101" s="3"/>
    </row>
    <row r="102" spans="3:142" x14ac:dyDescent="0.3">
      <c r="C102" s="3"/>
      <c r="D102" s="3"/>
      <c r="E102" s="3"/>
      <c r="F102" s="3"/>
      <c r="K102" s="3"/>
      <c r="L102" s="3"/>
      <c r="M102" s="3"/>
      <c r="N102" s="3"/>
      <c r="AA102" s="3"/>
      <c r="AB102" s="3"/>
      <c r="AC102" s="3"/>
      <c r="AD102" s="3"/>
      <c r="AQ102" s="3"/>
      <c r="AR102" s="3"/>
      <c r="AS102" s="3"/>
      <c r="AT102" s="3"/>
      <c r="BG102" s="3"/>
      <c r="BH102" s="3"/>
      <c r="BI102" s="3"/>
      <c r="BJ102" s="3"/>
      <c r="BW102" s="3"/>
      <c r="BX102" s="3"/>
      <c r="BY102" s="3"/>
      <c r="BZ102" s="3"/>
      <c r="DC102" s="3"/>
      <c r="DD102" s="3"/>
      <c r="DE102" s="3"/>
      <c r="DF102" s="3"/>
      <c r="DS102" s="3"/>
      <c r="DT102" s="3"/>
      <c r="DU102" s="3"/>
      <c r="DV102" s="3"/>
      <c r="EI102" s="3"/>
      <c r="EJ102" s="3"/>
      <c r="EK102" s="3"/>
      <c r="EL102" s="3"/>
    </row>
    <row r="103" spans="3:142" x14ac:dyDescent="0.3">
      <c r="C103" s="3"/>
      <c r="D103" s="3"/>
      <c r="E103" s="3"/>
      <c r="F103" s="3"/>
      <c r="K103" s="3"/>
      <c r="L103" s="3"/>
      <c r="M103" s="3"/>
      <c r="N103" s="3"/>
      <c r="AA103" s="3"/>
      <c r="AB103" s="3"/>
      <c r="AC103" s="3"/>
      <c r="AD103" s="3"/>
      <c r="AQ103" s="3"/>
      <c r="AR103" s="3"/>
      <c r="AS103" s="3"/>
      <c r="AT103" s="3"/>
      <c r="BG103" s="3"/>
      <c r="BH103" s="3"/>
      <c r="BI103" s="3"/>
      <c r="BJ103" s="3"/>
      <c r="BW103" s="3"/>
      <c r="BX103" s="3"/>
      <c r="BY103" s="3"/>
      <c r="BZ103" s="3"/>
      <c r="DC103" s="3"/>
      <c r="DD103" s="3"/>
      <c r="DE103" s="3"/>
      <c r="DF103" s="3"/>
      <c r="DS103" s="3"/>
      <c r="DT103" s="3"/>
      <c r="DU103" s="3"/>
      <c r="DV103" s="3"/>
      <c r="EI103" s="3"/>
      <c r="EJ103" s="3"/>
      <c r="EK103" s="3"/>
      <c r="EL103" s="3"/>
    </row>
    <row r="104" spans="3:142" x14ac:dyDescent="0.3">
      <c r="C104" s="3"/>
      <c r="D104" s="3"/>
      <c r="E104" s="3"/>
      <c r="F104" s="3"/>
      <c r="K104" s="3"/>
      <c r="L104" s="3"/>
      <c r="M104" s="3"/>
      <c r="N104" s="3"/>
      <c r="AA104" s="3"/>
      <c r="AB104" s="3"/>
      <c r="AC104" s="3"/>
      <c r="AD104" s="3"/>
      <c r="AQ104" s="3"/>
      <c r="AR104" s="3"/>
      <c r="AS104" s="3"/>
      <c r="AT104" s="3"/>
      <c r="BG104" s="3"/>
      <c r="BH104" s="3"/>
      <c r="BI104" s="3"/>
      <c r="BJ104" s="3"/>
      <c r="BW104" s="3"/>
      <c r="BX104" s="3"/>
      <c r="BY104" s="3"/>
      <c r="BZ104" s="3"/>
      <c r="DC104" s="3"/>
      <c r="DD104" s="3"/>
      <c r="DE104" s="3"/>
      <c r="DF104" s="3"/>
      <c r="DS104" s="3"/>
      <c r="DT104" s="3"/>
      <c r="DU104" s="3"/>
      <c r="DV104" s="3"/>
      <c r="EI104" s="3"/>
      <c r="EJ104" s="3"/>
      <c r="EK104" s="3"/>
      <c r="EL104" s="3"/>
    </row>
    <row r="105" spans="3:142" x14ac:dyDescent="0.3">
      <c r="C105" s="3"/>
      <c r="D105" s="3"/>
      <c r="E105" s="3"/>
      <c r="F105" s="3"/>
      <c r="K105" s="3"/>
      <c r="L105" s="3"/>
      <c r="M105" s="3"/>
      <c r="N105" s="3"/>
      <c r="AA105" s="3"/>
      <c r="AB105" s="3"/>
      <c r="AC105" s="3"/>
      <c r="AD105" s="3"/>
      <c r="AQ105" s="3"/>
      <c r="AR105" s="3"/>
      <c r="AS105" s="3"/>
      <c r="AT105" s="3"/>
      <c r="BG105" s="3"/>
      <c r="BH105" s="3"/>
      <c r="BI105" s="3"/>
      <c r="BJ105" s="3"/>
      <c r="BW105" s="3"/>
      <c r="BX105" s="3"/>
      <c r="BY105" s="3"/>
      <c r="BZ105" s="3"/>
      <c r="DC105" s="3"/>
      <c r="DD105" s="3"/>
      <c r="DE105" s="3"/>
      <c r="DF105" s="3"/>
      <c r="DS105" s="3"/>
      <c r="DT105" s="3"/>
      <c r="DU105" s="3"/>
      <c r="DV105" s="3"/>
      <c r="EI105" s="3"/>
      <c r="EJ105" s="3"/>
      <c r="EK105" s="3"/>
      <c r="EL105" s="3"/>
    </row>
    <row r="106" spans="3:142" x14ac:dyDescent="0.3">
      <c r="C106" s="3"/>
      <c r="D106" s="3"/>
      <c r="E106" s="3"/>
      <c r="F106" s="3"/>
      <c r="K106" s="3"/>
      <c r="L106" s="3"/>
      <c r="M106" s="3"/>
      <c r="N106" s="3"/>
      <c r="AA106" s="3"/>
      <c r="AB106" s="3"/>
      <c r="AC106" s="3"/>
      <c r="AD106" s="3"/>
      <c r="AQ106" s="3"/>
      <c r="AR106" s="3"/>
      <c r="AS106" s="3"/>
      <c r="AT106" s="3"/>
      <c r="BG106" s="3"/>
      <c r="BH106" s="3"/>
      <c r="BI106" s="3"/>
      <c r="BJ106" s="3"/>
      <c r="BW106" s="3"/>
      <c r="BX106" s="3"/>
      <c r="BY106" s="3"/>
      <c r="BZ106" s="3"/>
      <c r="DC106" s="3"/>
      <c r="DD106" s="3"/>
      <c r="DE106" s="3"/>
      <c r="DF106" s="3"/>
      <c r="DS106" s="3"/>
      <c r="DT106" s="3"/>
      <c r="DU106" s="3"/>
      <c r="DV106" s="3"/>
      <c r="EI106" s="3"/>
      <c r="EJ106" s="3"/>
      <c r="EK106" s="3"/>
      <c r="EL106" s="3"/>
    </row>
    <row r="107" spans="3:142" x14ac:dyDescent="0.3">
      <c r="C107" s="3"/>
      <c r="D107" s="3"/>
      <c r="E107" s="3"/>
      <c r="F107" s="3"/>
      <c r="K107" s="3"/>
      <c r="L107" s="3"/>
      <c r="M107" s="3"/>
      <c r="N107" s="3"/>
      <c r="AA107" s="3"/>
      <c r="AB107" s="3"/>
      <c r="AC107" s="3"/>
      <c r="AD107" s="3"/>
      <c r="AQ107" s="3"/>
      <c r="AR107" s="3"/>
      <c r="AS107" s="3"/>
      <c r="AT107" s="3"/>
      <c r="BG107" s="3"/>
      <c r="BH107" s="3"/>
      <c r="BI107" s="3"/>
      <c r="BJ107" s="3"/>
      <c r="BW107" s="3"/>
      <c r="BX107" s="3"/>
      <c r="BY107" s="3"/>
      <c r="BZ107" s="3"/>
      <c r="DC107" s="3"/>
      <c r="DD107" s="3"/>
      <c r="DE107" s="3"/>
      <c r="DF107" s="3"/>
      <c r="DS107" s="3"/>
      <c r="DT107" s="3"/>
      <c r="DU107" s="3"/>
      <c r="DV107" s="3"/>
      <c r="EI107" s="3"/>
      <c r="EJ107" s="3"/>
      <c r="EK107" s="3"/>
      <c r="EL107" s="3"/>
    </row>
    <row r="108" spans="3:142" x14ac:dyDescent="0.3">
      <c r="C108" s="3"/>
      <c r="D108" s="3"/>
      <c r="E108" s="3"/>
      <c r="F108" s="3"/>
      <c r="K108" s="3"/>
      <c r="L108" s="3"/>
      <c r="M108" s="3"/>
      <c r="N108" s="3"/>
      <c r="AA108" s="3"/>
      <c r="AB108" s="3"/>
      <c r="AC108" s="3"/>
      <c r="AD108" s="3"/>
      <c r="AQ108" s="3"/>
      <c r="AR108" s="3"/>
      <c r="AS108" s="3"/>
      <c r="AT108" s="3"/>
      <c r="BG108" s="3"/>
      <c r="BH108" s="3"/>
      <c r="BI108" s="3"/>
      <c r="BJ108" s="3"/>
      <c r="BW108" s="3"/>
      <c r="BX108" s="3"/>
      <c r="BY108" s="3"/>
      <c r="BZ108" s="3"/>
      <c r="DC108" s="3"/>
      <c r="DD108" s="3"/>
      <c r="DE108" s="3"/>
      <c r="DF108" s="3"/>
      <c r="DS108" s="3"/>
      <c r="DT108" s="3"/>
      <c r="DU108" s="3"/>
      <c r="DV108" s="3"/>
      <c r="EI108" s="3"/>
      <c r="EJ108" s="3"/>
      <c r="EK108" s="3"/>
      <c r="EL108" s="3"/>
    </row>
    <row r="109" spans="3:142" x14ac:dyDescent="0.3">
      <c r="C109" s="3"/>
      <c r="D109" s="3"/>
      <c r="E109" s="3"/>
      <c r="F109" s="3"/>
      <c r="K109" s="3"/>
      <c r="L109" s="3"/>
      <c r="M109" s="3"/>
      <c r="N109" s="3"/>
      <c r="AA109" s="3"/>
      <c r="AB109" s="3"/>
      <c r="AC109" s="3"/>
      <c r="AD109" s="3"/>
      <c r="AQ109" s="3"/>
      <c r="AR109" s="3"/>
      <c r="AS109" s="3"/>
      <c r="AT109" s="3"/>
      <c r="BG109" s="3"/>
      <c r="BH109" s="3"/>
      <c r="BI109" s="3"/>
      <c r="BJ109" s="3"/>
      <c r="BW109" s="3"/>
      <c r="BX109" s="3"/>
      <c r="BY109" s="3"/>
      <c r="BZ109" s="3"/>
      <c r="DC109" s="3"/>
      <c r="DD109" s="3"/>
      <c r="DE109" s="3"/>
      <c r="DF109" s="3"/>
      <c r="DS109" s="3"/>
      <c r="DT109" s="3"/>
      <c r="DU109" s="3"/>
      <c r="DV109" s="3"/>
      <c r="EI109" s="3"/>
      <c r="EJ109" s="3"/>
      <c r="EK109" s="3"/>
      <c r="EL109" s="3"/>
    </row>
    <row r="110" spans="3:142" x14ac:dyDescent="0.3">
      <c r="C110" s="3"/>
      <c r="D110" s="3"/>
      <c r="E110" s="3"/>
      <c r="F110" s="3"/>
      <c r="K110" s="3"/>
      <c r="L110" s="3"/>
      <c r="M110" s="3"/>
      <c r="N110" s="3"/>
      <c r="AA110" s="3"/>
      <c r="AB110" s="3"/>
      <c r="AC110" s="3"/>
      <c r="AD110" s="3"/>
      <c r="AQ110" s="3"/>
      <c r="AR110" s="3"/>
      <c r="AS110" s="3"/>
      <c r="AT110" s="3"/>
      <c r="BG110" s="3"/>
      <c r="BH110" s="3"/>
      <c r="BI110" s="3"/>
      <c r="BJ110" s="3"/>
      <c r="BW110" s="3"/>
      <c r="BX110" s="3"/>
      <c r="BY110" s="3"/>
      <c r="BZ110" s="3"/>
      <c r="DC110" s="3"/>
      <c r="DD110" s="3"/>
      <c r="DE110" s="3"/>
      <c r="DF110" s="3"/>
      <c r="DS110" s="3"/>
      <c r="DT110" s="3"/>
      <c r="DU110" s="3"/>
      <c r="DV110" s="3"/>
      <c r="EI110" s="3"/>
      <c r="EJ110" s="3"/>
      <c r="EK110" s="3"/>
      <c r="EL110" s="3"/>
    </row>
    <row r="111" spans="3:142" x14ac:dyDescent="0.3">
      <c r="C111" s="3"/>
      <c r="D111" s="3"/>
      <c r="E111" s="3"/>
      <c r="F111" s="3"/>
      <c r="K111" s="3"/>
      <c r="L111" s="3"/>
      <c r="M111" s="3"/>
      <c r="N111" s="3"/>
      <c r="AA111" s="3"/>
      <c r="AB111" s="3"/>
      <c r="AC111" s="3"/>
      <c r="AD111" s="3"/>
      <c r="AQ111" s="3"/>
      <c r="AR111" s="3"/>
      <c r="AS111" s="3"/>
      <c r="AT111" s="3"/>
      <c r="BG111" s="3"/>
      <c r="BH111" s="3"/>
      <c r="BI111" s="3"/>
      <c r="BJ111" s="3"/>
      <c r="BW111" s="3"/>
      <c r="BX111" s="3"/>
      <c r="BY111" s="3"/>
      <c r="BZ111" s="3"/>
      <c r="DC111" s="3"/>
      <c r="DD111" s="3"/>
      <c r="DE111" s="3"/>
      <c r="DF111" s="3"/>
      <c r="DS111" s="3"/>
      <c r="DT111" s="3"/>
      <c r="DU111" s="3"/>
      <c r="DV111" s="3"/>
      <c r="EI111" s="3"/>
      <c r="EJ111" s="3"/>
      <c r="EK111" s="3"/>
      <c r="EL111" s="3"/>
    </row>
    <row r="112" spans="3:142" x14ac:dyDescent="0.3">
      <c r="C112" s="3"/>
      <c r="D112" s="3"/>
      <c r="E112" s="3"/>
      <c r="F112" s="3"/>
      <c r="K112" s="3"/>
      <c r="L112" s="3"/>
      <c r="M112" s="3"/>
      <c r="N112" s="3"/>
      <c r="AA112" s="3"/>
      <c r="AB112" s="3"/>
      <c r="AC112" s="3"/>
      <c r="AD112" s="3"/>
      <c r="AQ112" s="3"/>
      <c r="AR112" s="3"/>
      <c r="AS112" s="3"/>
      <c r="AT112" s="3"/>
      <c r="BG112" s="3"/>
      <c r="BH112" s="3"/>
      <c r="BI112" s="3"/>
      <c r="BJ112" s="3"/>
      <c r="BW112" s="3"/>
      <c r="BX112" s="3"/>
      <c r="BY112" s="3"/>
      <c r="BZ112" s="3"/>
      <c r="DC112" s="3"/>
      <c r="DD112" s="3"/>
      <c r="DE112" s="3"/>
      <c r="DF112" s="3"/>
      <c r="DS112" s="3"/>
      <c r="DT112" s="3"/>
      <c r="DU112" s="3"/>
      <c r="DV112" s="3"/>
      <c r="EI112" s="3"/>
      <c r="EJ112" s="3"/>
      <c r="EK112" s="3"/>
      <c r="EL112" s="3"/>
    </row>
    <row r="113" spans="3:142" x14ac:dyDescent="0.3">
      <c r="C113" s="3"/>
      <c r="D113" s="3"/>
      <c r="E113" s="3"/>
      <c r="F113" s="3"/>
      <c r="K113" s="3"/>
      <c r="L113" s="3"/>
      <c r="M113" s="3"/>
      <c r="N113" s="3"/>
      <c r="AA113" s="3"/>
      <c r="AB113" s="3"/>
      <c r="AC113" s="3"/>
      <c r="AD113" s="3"/>
      <c r="AQ113" s="3"/>
      <c r="AR113" s="3"/>
      <c r="AS113" s="3"/>
      <c r="AT113" s="3"/>
      <c r="BG113" s="3"/>
      <c r="BH113" s="3"/>
      <c r="BI113" s="3"/>
      <c r="BJ113" s="3"/>
      <c r="BW113" s="3"/>
      <c r="BX113" s="3"/>
      <c r="BY113" s="3"/>
      <c r="BZ113" s="3"/>
      <c r="DC113" s="3"/>
      <c r="DD113" s="3"/>
      <c r="DE113" s="3"/>
      <c r="DF113" s="3"/>
      <c r="DS113" s="3"/>
      <c r="DT113" s="3"/>
      <c r="DU113" s="3"/>
      <c r="DV113" s="3"/>
      <c r="EI113" s="3"/>
      <c r="EJ113" s="3"/>
      <c r="EK113" s="3"/>
      <c r="EL113" s="3"/>
    </row>
    <row r="114" spans="3:142" x14ac:dyDescent="0.3">
      <c r="C114" s="3"/>
      <c r="D114" s="3"/>
      <c r="E114" s="3"/>
      <c r="F114" s="3"/>
      <c r="K114" s="3"/>
      <c r="L114" s="3"/>
      <c r="M114" s="3"/>
      <c r="N114" s="3"/>
      <c r="AA114" s="3"/>
      <c r="AB114" s="3"/>
      <c r="AC114" s="3"/>
      <c r="AD114" s="3"/>
      <c r="AQ114" s="3"/>
      <c r="AR114" s="3"/>
      <c r="AS114" s="3"/>
      <c r="AT114" s="3"/>
      <c r="BG114" s="3"/>
      <c r="BH114" s="3"/>
      <c r="BI114" s="3"/>
      <c r="BJ114" s="3"/>
      <c r="BW114" s="3"/>
      <c r="BX114" s="3"/>
      <c r="BY114" s="3"/>
      <c r="BZ114" s="3"/>
      <c r="DC114" s="3"/>
      <c r="DD114" s="3"/>
      <c r="DE114" s="3"/>
      <c r="DF114" s="3"/>
      <c r="DS114" s="3"/>
      <c r="DT114" s="3"/>
      <c r="DU114" s="3"/>
      <c r="DV114" s="3"/>
      <c r="EI114" s="3"/>
      <c r="EJ114" s="3"/>
      <c r="EK114" s="3"/>
      <c r="EL114" s="3"/>
    </row>
    <row r="115" spans="3:142" x14ac:dyDescent="0.3">
      <c r="C115" s="3"/>
      <c r="D115" s="3"/>
      <c r="E115" s="3"/>
      <c r="F115" s="3"/>
      <c r="K115" s="3"/>
      <c r="L115" s="3"/>
      <c r="M115" s="3"/>
      <c r="N115" s="3"/>
      <c r="AA115" s="3"/>
      <c r="AB115" s="3"/>
      <c r="AC115" s="3"/>
      <c r="AD115" s="3"/>
      <c r="AQ115" s="3"/>
      <c r="AR115" s="3"/>
      <c r="AS115" s="3"/>
      <c r="AT115" s="3"/>
      <c r="BG115" s="3"/>
      <c r="BH115" s="3"/>
      <c r="BI115" s="3"/>
      <c r="BJ115" s="3"/>
      <c r="BW115" s="3"/>
      <c r="BX115" s="3"/>
      <c r="BY115" s="3"/>
      <c r="BZ115" s="3"/>
      <c r="DC115" s="3"/>
      <c r="DD115" s="3"/>
      <c r="DE115" s="3"/>
      <c r="DF115" s="3"/>
      <c r="DS115" s="3"/>
      <c r="DT115" s="3"/>
      <c r="DU115" s="3"/>
      <c r="DV115" s="3"/>
      <c r="EI115" s="3"/>
      <c r="EJ115" s="3"/>
      <c r="EK115" s="3"/>
      <c r="EL115" s="3"/>
    </row>
    <row r="116" spans="3:142" x14ac:dyDescent="0.3">
      <c r="C116" s="3"/>
      <c r="D116" s="3"/>
      <c r="E116" s="3"/>
      <c r="F116" s="3"/>
      <c r="K116" s="3"/>
      <c r="L116" s="3"/>
      <c r="M116" s="3"/>
      <c r="N116" s="3"/>
      <c r="AA116" s="3"/>
      <c r="AB116" s="3"/>
      <c r="AC116" s="3"/>
      <c r="AD116" s="3"/>
      <c r="AQ116" s="3"/>
      <c r="AR116" s="3"/>
      <c r="AS116" s="3"/>
      <c r="AT116" s="3"/>
      <c r="BG116" s="3"/>
      <c r="BH116" s="3"/>
      <c r="BI116" s="3"/>
      <c r="BJ116" s="3"/>
      <c r="BW116" s="3"/>
      <c r="BX116" s="3"/>
      <c r="BY116" s="3"/>
      <c r="BZ116" s="3"/>
      <c r="DC116" s="3"/>
      <c r="DD116" s="3"/>
      <c r="DE116" s="3"/>
      <c r="DF116" s="3"/>
      <c r="DS116" s="3"/>
      <c r="DT116" s="3"/>
      <c r="DU116" s="3"/>
      <c r="DV116" s="3"/>
      <c r="EI116" s="3"/>
      <c r="EJ116" s="3"/>
      <c r="EK116" s="3"/>
      <c r="EL116" s="3"/>
    </row>
    <row r="117" spans="3:142" x14ac:dyDescent="0.3">
      <c r="C117" s="3"/>
      <c r="D117" s="3"/>
      <c r="E117" s="3"/>
      <c r="F117" s="3"/>
      <c r="K117" s="3"/>
      <c r="L117" s="3"/>
      <c r="M117" s="3"/>
      <c r="N117" s="3"/>
      <c r="AA117" s="3"/>
      <c r="AB117" s="3"/>
      <c r="AC117" s="3"/>
      <c r="AD117" s="3"/>
      <c r="AQ117" s="3"/>
      <c r="AR117" s="3"/>
      <c r="AS117" s="3"/>
      <c r="AT117" s="3"/>
      <c r="BG117" s="3"/>
      <c r="BH117" s="3"/>
      <c r="BI117" s="3"/>
      <c r="BJ117" s="3"/>
      <c r="BW117" s="3"/>
      <c r="BX117" s="3"/>
      <c r="BY117" s="3"/>
      <c r="BZ117" s="3"/>
      <c r="DC117" s="3"/>
      <c r="DD117" s="3"/>
      <c r="DE117" s="3"/>
      <c r="DF117" s="3"/>
      <c r="DS117" s="3"/>
      <c r="DT117" s="3"/>
      <c r="DU117" s="3"/>
      <c r="DV117" s="3"/>
      <c r="EI117" s="3"/>
      <c r="EJ117" s="3"/>
      <c r="EK117" s="3"/>
      <c r="EL117" s="3"/>
    </row>
    <row r="118" spans="3:142" x14ac:dyDescent="0.3">
      <c r="C118" s="3"/>
      <c r="D118" s="3"/>
      <c r="E118" s="3"/>
      <c r="F118" s="3"/>
      <c r="K118" s="3"/>
      <c r="L118" s="3"/>
      <c r="M118" s="3"/>
      <c r="N118" s="3"/>
      <c r="AA118" s="3"/>
      <c r="AB118" s="3"/>
      <c r="AC118" s="3"/>
      <c r="AD118" s="3"/>
      <c r="AQ118" s="3"/>
      <c r="AR118" s="3"/>
      <c r="AS118" s="3"/>
      <c r="AT118" s="3"/>
      <c r="BG118" s="3"/>
      <c r="BH118" s="3"/>
      <c r="BI118" s="3"/>
      <c r="BJ118" s="3"/>
      <c r="BW118" s="3"/>
      <c r="BX118" s="3"/>
      <c r="BY118" s="3"/>
      <c r="BZ118" s="3"/>
      <c r="DC118" s="3"/>
      <c r="DD118" s="3"/>
      <c r="DE118" s="3"/>
      <c r="DF118" s="3"/>
      <c r="DS118" s="3"/>
      <c r="DT118" s="3"/>
      <c r="DU118" s="3"/>
      <c r="DV118" s="3"/>
      <c r="EI118" s="3"/>
      <c r="EJ118" s="3"/>
      <c r="EK118" s="3"/>
      <c r="EL118" s="3"/>
    </row>
    <row r="119" spans="3:142" x14ac:dyDescent="0.3">
      <c r="C119" s="3"/>
      <c r="D119" s="3"/>
      <c r="E119" s="3"/>
      <c r="F119" s="3"/>
      <c r="K119" s="3"/>
      <c r="L119" s="3"/>
      <c r="M119" s="3"/>
      <c r="N119" s="3"/>
      <c r="AA119" s="3"/>
      <c r="AB119" s="3"/>
      <c r="AC119" s="3"/>
      <c r="AD119" s="3"/>
      <c r="AQ119" s="3"/>
      <c r="AR119" s="3"/>
      <c r="AS119" s="3"/>
      <c r="AT119" s="3"/>
      <c r="BG119" s="3"/>
      <c r="BH119" s="3"/>
      <c r="BI119" s="3"/>
      <c r="BJ119" s="3"/>
      <c r="BW119" s="3"/>
      <c r="BX119" s="3"/>
      <c r="BY119" s="3"/>
      <c r="BZ119" s="3"/>
      <c r="DC119" s="3"/>
      <c r="DD119" s="3"/>
      <c r="DE119" s="3"/>
      <c r="DF119" s="3"/>
      <c r="DS119" s="3"/>
      <c r="DT119" s="3"/>
      <c r="DU119" s="3"/>
      <c r="DV119" s="3"/>
      <c r="EI119" s="3"/>
      <c r="EJ119" s="3"/>
      <c r="EK119" s="3"/>
      <c r="EL119" s="3"/>
    </row>
    <row r="120" spans="3:142" x14ac:dyDescent="0.3">
      <c r="C120" s="3"/>
      <c r="D120" s="3"/>
      <c r="E120" s="3"/>
      <c r="F120" s="3"/>
      <c r="K120" s="3"/>
      <c r="L120" s="3"/>
      <c r="M120" s="3"/>
      <c r="N120" s="3"/>
      <c r="AA120" s="3"/>
      <c r="AB120" s="3"/>
      <c r="AC120" s="3"/>
      <c r="AD120" s="3"/>
      <c r="AQ120" s="3"/>
      <c r="AR120" s="3"/>
      <c r="AS120" s="3"/>
      <c r="AT120" s="3"/>
      <c r="BG120" s="3"/>
      <c r="BH120" s="3"/>
      <c r="BI120" s="3"/>
      <c r="BJ120" s="3"/>
      <c r="BW120" s="3"/>
      <c r="BX120" s="3"/>
      <c r="BY120" s="3"/>
      <c r="BZ120" s="3"/>
      <c r="DC120" s="3"/>
      <c r="DD120" s="3"/>
      <c r="DE120" s="3"/>
      <c r="DF120" s="3"/>
      <c r="DS120" s="3"/>
      <c r="DT120" s="3"/>
      <c r="DU120" s="3"/>
      <c r="DV120" s="3"/>
      <c r="EI120" s="3"/>
      <c r="EJ120" s="3"/>
      <c r="EK120" s="3"/>
      <c r="EL120" s="3"/>
    </row>
    <row r="121" spans="3:142" x14ac:dyDescent="0.3">
      <c r="C121" s="3"/>
      <c r="D121" s="3"/>
      <c r="E121" s="3"/>
      <c r="F121" s="3"/>
      <c r="K121" s="3"/>
      <c r="L121" s="3"/>
      <c r="M121" s="3"/>
      <c r="N121" s="3"/>
      <c r="AA121" s="3"/>
      <c r="AB121" s="3"/>
      <c r="AC121" s="3"/>
      <c r="AD121" s="3"/>
      <c r="AQ121" s="3"/>
      <c r="AR121" s="3"/>
      <c r="AS121" s="3"/>
      <c r="AT121" s="3"/>
      <c r="BG121" s="3"/>
      <c r="BH121" s="3"/>
      <c r="BI121" s="3"/>
      <c r="BJ121" s="3"/>
      <c r="BW121" s="3"/>
      <c r="BX121" s="3"/>
      <c r="BY121" s="3"/>
      <c r="BZ121" s="3"/>
      <c r="DC121" s="3"/>
      <c r="DD121" s="3"/>
      <c r="DE121" s="3"/>
      <c r="DF121" s="3"/>
      <c r="DS121" s="3"/>
      <c r="DT121" s="3"/>
      <c r="DU121" s="3"/>
      <c r="DV121" s="3"/>
      <c r="EI121" s="3"/>
      <c r="EJ121" s="3"/>
      <c r="EK121" s="3"/>
      <c r="EL121" s="3"/>
    </row>
    <row r="122" spans="3:142" x14ac:dyDescent="0.3">
      <c r="C122" s="3"/>
      <c r="D122" s="3"/>
      <c r="E122" s="3"/>
      <c r="F122" s="3"/>
      <c r="K122" s="3"/>
      <c r="L122" s="3"/>
      <c r="M122" s="3"/>
      <c r="N122" s="3"/>
      <c r="AA122" s="3"/>
      <c r="AB122" s="3"/>
      <c r="AC122" s="3"/>
      <c r="AD122" s="3"/>
      <c r="AQ122" s="3"/>
      <c r="AR122" s="3"/>
      <c r="AS122" s="3"/>
      <c r="AT122" s="3"/>
      <c r="BG122" s="3"/>
      <c r="BH122" s="3"/>
      <c r="BI122" s="3"/>
      <c r="BJ122" s="3"/>
      <c r="BW122" s="3"/>
      <c r="BX122" s="3"/>
      <c r="BY122" s="3"/>
      <c r="BZ122" s="3"/>
      <c r="DC122" s="3"/>
      <c r="DD122" s="3"/>
      <c r="DE122" s="3"/>
      <c r="DF122" s="3"/>
      <c r="DS122" s="3"/>
      <c r="DT122" s="3"/>
      <c r="DU122" s="3"/>
      <c r="DV122" s="3"/>
      <c r="EI122" s="3"/>
      <c r="EJ122" s="3"/>
      <c r="EK122" s="3"/>
      <c r="EL122" s="3"/>
    </row>
    <row r="123" spans="3:142" x14ac:dyDescent="0.3">
      <c r="C123" s="3"/>
      <c r="D123" s="3"/>
      <c r="E123" s="3"/>
      <c r="F123" s="3"/>
      <c r="K123" s="3"/>
      <c r="L123" s="3"/>
      <c r="M123" s="3"/>
      <c r="N123" s="3"/>
      <c r="AA123" s="3"/>
      <c r="AB123" s="3"/>
      <c r="AC123" s="3"/>
      <c r="AD123" s="3"/>
      <c r="AQ123" s="3"/>
      <c r="AR123" s="3"/>
      <c r="AS123" s="3"/>
      <c r="AT123" s="3"/>
      <c r="BG123" s="3"/>
      <c r="BH123" s="3"/>
      <c r="BI123" s="3"/>
      <c r="BJ123" s="3"/>
      <c r="BW123" s="3"/>
      <c r="BX123" s="3"/>
      <c r="BY123" s="3"/>
      <c r="BZ123" s="3"/>
      <c r="DC123" s="3"/>
      <c r="DD123" s="3"/>
      <c r="DE123" s="3"/>
      <c r="DF123" s="3"/>
      <c r="DS123" s="3"/>
      <c r="DT123" s="3"/>
      <c r="DU123" s="3"/>
      <c r="DV123" s="3"/>
      <c r="EI123" s="3"/>
      <c r="EJ123" s="3"/>
      <c r="EK123" s="3"/>
      <c r="EL123" s="3"/>
    </row>
    <row r="124" spans="3:142" x14ac:dyDescent="0.3">
      <c r="C124" s="3"/>
      <c r="D124" s="3"/>
      <c r="E124" s="3"/>
      <c r="F124" s="3"/>
      <c r="K124" s="3"/>
      <c r="L124" s="3"/>
      <c r="M124" s="3"/>
      <c r="N124" s="3"/>
      <c r="AA124" s="3"/>
      <c r="AB124" s="3"/>
      <c r="AC124" s="3"/>
      <c r="AD124" s="3"/>
      <c r="AQ124" s="3"/>
      <c r="AR124" s="3"/>
      <c r="AS124" s="3"/>
      <c r="AT124" s="3"/>
      <c r="BG124" s="3"/>
      <c r="BH124" s="3"/>
      <c r="BI124" s="3"/>
      <c r="BJ124" s="3"/>
      <c r="BW124" s="3"/>
      <c r="BX124" s="3"/>
      <c r="BY124" s="3"/>
      <c r="BZ124" s="3"/>
      <c r="DC124" s="3"/>
      <c r="DD124" s="3"/>
      <c r="DE124" s="3"/>
      <c r="DF124" s="3"/>
      <c r="DS124" s="3"/>
      <c r="DT124" s="3"/>
      <c r="DU124" s="3"/>
      <c r="DV124" s="3"/>
      <c r="EI124" s="3"/>
      <c r="EJ124" s="3"/>
      <c r="EK124" s="3"/>
      <c r="EL124" s="3"/>
    </row>
    <row r="125" spans="3:142" x14ac:dyDescent="0.3">
      <c r="C125" s="3"/>
      <c r="D125" s="3"/>
      <c r="E125" s="3"/>
      <c r="F125" s="3"/>
      <c r="K125" s="3"/>
      <c r="L125" s="3"/>
      <c r="M125" s="3"/>
      <c r="N125" s="3"/>
      <c r="AA125" s="3"/>
      <c r="AB125" s="3"/>
      <c r="AC125" s="3"/>
      <c r="AD125" s="3"/>
      <c r="AQ125" s="3"/>
      <c r="AR125" s="3"/>
      <c r="AS125" s="3"/>
      <c r="AT125" s="3"/>
      <c r="BG125" s="3"/>
      <c r="BH125" s="3"/>
      <c r="BI125" s="3"/>
      <c r="BJ125" s="3"/>
      <c r="BW125" s="3"/>
      <c r="BX125" s="3"/>
      <c r="BY125" s="3"/>
      <c r="BZ125" s="3"/>
      <c r="DC125" s="3"/>
      <c r="DD125" s="3"/>
      <c r="DE125" s="3"/>
      <c r="DF125" s="3"/>
      <c r="DS125" s="3"/>
      <c r="DT125" s="3"/>
      <c r="DU125" s="3"/>
      <c r="DV125" s="3"/>
      <c r="EI125" s="3"/>
      <c r="EJ125" s="3"/>
      <c r="EK125" s="3"/>
      <c r="EL125" s="3"/>
    </row>
    <row r="126" spans="3:142" x14ac:dyDescent="0.3">
      <c r="C126" s="3"/>
      <c r="D126" s="3"/>
      <c r="E126" s="3"/>
      <c r="F126" s="3"/>
      <c r="K126" s="3"/>
      <c r="L126" s="3"/>
      <c r="M126" s="3"/>
      <c r="N126" s="3"/>
      <c r="AA126" s="3"/>
      <c r="AB126" s="3"/>
      <c r="AC126" s="3"/>
      <c r="AD126" s="3"/>
      <c r="AQ126" s="3"/>
      <c r="AR126" s="3"/>
      <c r="AS126" s="3"/>
      <c r="AT126" s="3"/>
      <c r="BG126" s="3"/>
      <c r="BH126" s="3"/>
      <c r="BI126" s="3"/>
      <c r="BJ126" s="3"/>
      <c r="BW126" s="3"/>
      <c r="BX126" s="3"/>
      <c r="BY126" s="3"/>
      <c r="BZ126" s="3"/>
      <c r="DC126" s="3"/>
      <c r="DD126" s="3"/>
      <c r="DE126" s="3"/>
      <c r="DF126" s="3"/>
      <c r="DS126" s="3"/>
      <c r="DT126" s="3"/>
      <c r="DU126" s="3"/>
      <c r="DV126" s="3"/>
      <c r="EI126" s="3"/>
      <c r="EJ126" s="3"/>
      <c r="EK126" s="3"/>
      <c r="EL126" s="3"/>
    </row>
    <row r="127" spans="3:142" x14ac:dyDescent="0.3">
      <c r="C127" s="3"/>
      <c r="D127" s="3"/>
      <c r="E127" s="3"/>
      <c r="F127" s="3"/>
      <c r="K127" s="3"/>
      <c r="L127" s="3"/>
      <c r="M127" s="3"/>
      <c r="N127" s="3"/>
      <c r="AA127" s="3"/>
      <c r="AB127" s="3"/>
      <c r="AC127" s="3"/>
      <c r="AD127" s="3"/>
      <c r="AQ127" s="3"/>
      <c r="AR127" s="3"/>
      <c r="AS127" s="3"/>
      <c r="AT127" s="3"/>
      <c r="BG127" s="3"/>
      <c r="BH127" s="3"/>
      <c r="BI127" s="3"/>
      <c r="BJ127" s="3"/>
      <c r="BW127" s="3"/>
      <c r="BX127" s="3"/>
      <c r="BY127" s="3"/>
      <c r="BZ127" s="3"/>
      <c r="DC127" s="3"/>
      <c r="DD127" s="3"/>
      <c r="DE127" s="3"/>
      <c r="DF127" s="3"/>
      <c r="DS127" s="3"/>
      <c r="DT127" s="3"/>
      <c r="DU127" s="3"/>
      <c r="DV127" s="3"/>
      <c r="EI127" s="3"/>
      <c r="EJ127" s="3"/>
      <c r="EK127" s="3"/>
      <c r="EL127" s="3"/>
    </row>
    <row r="128" spans="3:142" x14ac:dyDescent="0.3">
      <c r="C128" s="3"/>
      <c r="D128" s="3"/>
      <c r="E128" s="3"/>
      <c r="F128" s="3"/>
      <c r="K128" s="3"/>
      <c r="L128" s="3"/>
      <c r="M128" s="3"/>
      <c r="N128" s="3"/>
      <c r="AA128" s="3"/>
      <c r="AB128" s="3"/>
      <c r="AC128" s="3"/>
      <c r="AD128" s="3"/>
      <c r="AQ128" s="3"/>
      <c r="AR128" s="3"/>
      <c r="AS128" s="3"/>
      <c r="AT128" s="3"/>
      <c r="BG128" s="3"/>
      <c r="BH128" s="3"/>
      <c r="BI128" s="3"/>
      <c r="BJ128" s="3"/>
      <c r="BW128" s="3"/>
      <c r="BX128" s="3"/>
      <c r="BY128" s="3"/>
      <c r="BZ128" s="3"/>
      <c r="DC128" s="3"/>
      <c r="DD128" s="3"/>
      <c r="DE128" s="3"/>
      <c r="DF128" s="3"/>
      <c r="DS128" s="3"/>
      <c r="DT128" s="3"/>
      <c r="DU128" s="3"/>
      <c r="DV128" s="3"/>
      <c r="EI128" s="3"/>
      <c r="EJ128" s="3"/>
      <c r="EK128" s="3"/>
      <c r="EL128" s="3"/>
    </row>
    <row r="129" spans="3:142" x14ac:dyDescent="0.3">
      <c r="C129" s="3"/>
      <c r="D129" s="3"/>
      <c r="E129" s="3"/>
      <c r="F129" s="3"/>
      <c r="K129" s="3"/>
      <c r="L129" s="3"/>
      <c r="M129" s="3"/>
      <c r="N129" s="3"/>
      <c r="AA129" s="3"/>
      <c r="AB129" s="3"/>
      <c r="AC129" s="3"/>
      <c r="AD129" s="3"/>
      <c r="AQ129" s="3"/>
      <c r="AR129" s="3"/>
      <c r="AS129" s="3"/>
      <c r="AT129" s="3"/>
      <c r="BG129" s="3"/>
      <c r="BH129" s="3"/>
      <c r="BI129" s="3"/>
      <c r="BJ129" s="3"/>
      <c r="BW129" s="3"/>
      <c r="BX129" s="3"/>
      <c r="BY129" s="3"/>
      <c r="BZ129" s="3"/>
      <c r="DC129" s="3"/>
      <c r="DD129" s="3"/>
      <c r="DE129" s="3"/>
      <c r="DF129" s="3"/>
      <c r="DS129" s="3"/>
      <c r="DT129" s="3"/>
      <c r="DU129" s="3"/>
      <c r="DV129" s="3"/>
      <c r="EI129" s="3"/>
      <c r="EJ129" s="3"/>
      <c r="EK129" s="3"/>
      <c r="EL129" s="3"/>
    </row>
    <row r="130" spans="3:142" x14ac:dyDescent="0.3">
      <c r="C130" s="3"/>
      <c r="D130" s="3"/>
      <c r="E130" s="3"/>
      <c r="F130" s="3"/>
      <c r="K130" s="3"/>
      <c r="L130" s="3"/>
      <c r="M130" s="3"/>
      <c r="N130" s="3"/>
      <c r="AA130" s="3"/>
      <c r="AB130" s="3"/>
      <c r="AC130" s="3"/>
      <c r="AD130" s="3"/>
      <c r="AQ130" s="3"/>
      <c r="AR130" s="3"/>
      <c r="AS130" s="3"/>
      <c r="AT130" s="3"/>
      <c r="BG130" s="3"/>
      <c r="BH130" s="3"/>
      <c r="BI130" s="3"/>
      <c r="BJ130" s="3"/>
      <c r="BW130" s="3"/>
      <c r="BX130" s="3"/>
      <c r="BY130" s="3"/>
      <c r="BZ130" s="3"/>
      <c r="DC130" s="3"/>
      <c r="DD130" s="3"/>
      <c r="DE130" s="3"/>
      <c r="DF130" s="3"/>
      <c r="DS130" s="3"/>
      <c r="DT130" s="3"/>
      <c r="DU130" s="3"/>
      <c r="DV130" s="3"/>
      <c r="EI130" s="3"/>
      <c r="EJ130" s="3"/>
      <c r="EK130" s="3"/>
      <c r="EL130" s="3"/>
    </row>
    <row r="131" spans="3:142" x14ac:dyDescent="0.3">
      <c r="C131" s="3"/>
      <c r="D131" s="3"/>
      <c r="E131" s="3"/>
      <c r="F131" s="3"/>
      <c r="K131" s="3"/>
      <c r="L131" s="3"/>
      <c r="M131" s="3"/>
      <c r="N131" s="3"/>
      <c r="AA131" s="3"/>
      <c r="AB131" s="3"/>
      <c r="AC131" s="3"/>
      <c r="AD131" s="3"/>
      <c r="AQ131" s="3"/>
      <c r="AR131" s="3"/>
      <c r="AS131" s="3"/>
      <c r="AT131" s="3"/>
      <c r="BG131" s="3"/>
      <c r="BH131" s="3"/>
      <c r="BI131" s="3"/>
      <c r="BJ131" s="3"/>
      <c r="BW131" s="3"/>
      <c r="BX131" s="3"/>
      <c r="BY131" s="3"/>
      <c r="BZ131" s="3"/>
      <c r="DC131" s="3"/>
      <c r="DD131" s="3"/>
      <c r="DE131" s="3"/>
      <c r="DF131" s="3"/>
      <c r="DS131" s="3"/>
      <c r="DT131" s="3"/>
      <c r="DU131" s="3"/>
      <c r="DV131" s="3"/>
      <c r="EI131" s="3"/>
      <c r="EJ131" s="3"/>
      <c r="EK131" s="3"/>
      <c r="EL131" s="3"/>
    </row>
    <row r="132" spans="3:142" x14ac:dyDescent="0.3">
      <c r="C132" s="3"/>
      <c r="D132" s="3"/>
      <c r="E132" s="3"/>
      <c r="F132" s="3"/>
      <c r="K132" s="3"/>
      <c r="L132" s="3"/>
      <c r="M132" s="3"/>
      <c r="N132" s="3"/>
      <c r="AA132" s="3"/>
      <c r="AB132" s="3"/>
      <c r="AC132" s="3"/>
      <c r="AD132" s="3"/>
      <c r="AQ132" s="3"/>
      <c r="AR132" s="3"/>
      <c r="AS132" s="3"/>
      <c r="AT132" s="3"/>
      <c r="BG132" s="3"/>
      <c r="BH132" s="3"/>
      <c r="BI132" s="3"/>
      <c r="BJ132" s="3"/>
      <c r="BW132" s="3"/>
      <c r="BX132" s="3"/>
      <c r="BY132" s="3"/>
      <c r="BZ132" s="3"/>
      <c r="DC132" s="3"/>
      <c r="DD132" s="3"/>
      <c r="DE132" s="3"/>
      <c r="DF132" s="3"/>
      <c r="DS132" s="3"/>
      <c r="DT132" s="3"/>
      <c r="DU132" s="3"/>
      <c r="DV132" s="3"/>
      <c r="EI132" s="3"/>
      <c r="EJ132" s="3"/>
      <c r="EK132" s="3"/>
      <c r="EL132" s="3"/>
    </row>
    <row r="133" spans="3:142" x14ac:dyDescent="0.3">
      <c r="C133" s="3"/>
      <c r="D133" s="3"/>
      <c r="E133" s="3"/>
      <c r="F133" s="3"/>
      <c r="K133" s="3"/>
      <c r="L133" s="3"/>
      <c r="M133" s="3"/>
      <c r="N133" s="3"/>
      <c r="AA133" s="3"/>
      <c r="AB133" s="3"/>
      <c r="AC133" s="3"/>
      <c r="AD133" s="3"/>
      <c r="AQ133" s="3"/>
      <c r="AR133" s="3"/>
      <c r="AS133" s="3"/>
      <c r="AT133" s="3"/>
      <c r="BG133" s="3"/>
      <c r="BH133" s="3"/>
      <c r="BI133" s="3"/>
      <c r="BJ133" s="3"/>
      <c r="BW133" s="3"/>
      <c r="BX133" s="3"/>
      <c r="BY133" s="3"/>
      <c r="BZ133" s="3"/>
      <c r="DC133" s="3"/>
      <c r="DD133" s="3"/>
      <c r="DE133" s="3"/>
      <c r="DF133" s="3"/>
      <c r="DS133" s="3"/>
      <c r="DT133" s="3"/>
      <c r="DU133" s="3"/>
      <c r="DV133" s="3"/>
      <c r="EI133" s="3"/>
      <c r="EJ133" s="3"/>
      <c r="EK133" s="3"/>
      <c r="EL133" s="3"/>
    </row>
    <row r="134" spans="3:142" x14ac:dyDescent="0.3">
      <c r="C134" s="3"/>
      <c r="D134" s="3"/>
      <c r="E134" s="3"/>
      <c r="F134" s="3"/>
      <c r="K134" s="3"/>
      <c r="L134" s="3"/>
      <c r="M134" s="3"/>
      <c r="N134" s="3"/>
      <c r="AA134" s="3"/>
      <c r="AB134" s="3"/>
      <c r="AC134" s="3"/>
      <c r="AD134" s="3"/>
      <c r="AQ134" s="3"/>
      <c r="AR134" s="3"/>
      <c r="AS134" s="3"/>
      <c r="AT134" s="3"/>
      <c r="BG134" s="3"/>
      <c r="BH134" s="3"/>
      <c r="BI134" s="3"/>
      <c r="BJ134" s="3"/>
      <c r="BW134" s="3"/>
      <c r="BX134" s="3"/>
      <c r="BY134" s="3"/>
      <c r="BZ134" s="3"/>
      <c r="DC134" s="3"/>
      <c r="DD134" s="3"/>
      <c r="DE134" s="3"/>
      <c r="DF134" s="3"/>
      <c r="DS134" s="3"/>
      <c r="DT134" s="3"/>
      <c r="DU134" s="3"/>
      <c r="DV134" s="3"/>
      <c r="EI134" s="3"/>
      <c r="EJ134" s="3"/>
      <c r="EK134" s="3"/>
      <c r="EL134" s="3"/>
    </row>
    <row r="135" spans="3:142" x14ac:dyDescent="0.3">
      <c r="C135" s="3"/>
      <c r="D135" s="3"/>
      <c r="E135" s="3"/>
      <c r="F135" s="3"/>
      <c r="K135" s="3"/>
      <c r="L135" s="3"/>
      <c r="M135" s="3"/>
      <c r="N135" s="3"/>
      <c r="AA135" s="3"/>
      <c r="AB135" s="3"/>
      <c r="AC135" s="3"/>
      <c r="AD135" s="3"/>
      <c r="AQ135" s="3"/>
      <c r="AR135" s="3"/>
      <c r="AS135" s="3"/>
      <c r="AT135" s="3"/>
      <c r="BG135" s="3"/>
      <c r="BH135" s="3"/>
      <c r="BI135" s="3"/>
      <c r="BJ135" s="3"/>
      <c r="BW135" s="3"/>
      <c r="BX135" s="3"/>
      <c r="BY135" s="3"/>
      <c r="BZ135" s="3"/>
      <c r="DC135" s="3"/>
      <c r="DD135" s="3"/>
      <c r="DE135" s="3"/>
      <c r="DF135" s="3"/>
      <c r="DS135" s="3"/>
      <c r="DT135" s="3"/>
      <c r="DU135" s="3"/>
      <c r="DV135" s="3"/>
      <c r="EI135" s="3"/>
      <c r="EJ135" s="3"/>
      <c r="EK135" s="3"/>
      <c r="EL135" s="3"/>
    </row>
    <row r="136" spans="3:142" x14ac:dyDescent="0.3">
      <c r="C136" s="3"/>
      <c r="D136" s="3"/>
      <c r="E136" s="3"/>
      <c r="F136" s="3"/>
      <c r="K136" s="3"/>
      <c r="L136" s="3"/>
      <c r="M136" s="3"/>
      <c r="N136" s="3"/>
      <c r="AA136" s="3"/>
      <c r="AB136" s="3"/>
      <c r="AC136" s="3"/>
      <c r="AD136" s="3"/>
      <c r="AQ136" s="3"/>
      <c r="AR136" s="3"/>
      <c r="AS136" s="3"/>
      <c r="AT136" s="3"/>
      <c r="BG136" s="3"/>
      <c r="BH136" s="3"/>
      <c r="BI136" s="3"/>
      <c r="BJ136" s="3"/>
      <c r="BW136" s="3"/>
      <c r="BX136" s="3"/>
      <c r="BY136" s="3"/>
      <c r="BZ136" s="3"/>
      <c r="DC136" s="3"/>
      <c r="DD136" s="3"/>
      <c r="DE136" s="3"/>
      <c r="DF136" s="3"/>
      <c r="DS136" s="3"/>
      <c r="DT136" s="3"/>
      <c r="DU136" s="3"/>
      <c r="DV136" s="3"/>
      <c r="EI136" s="3"/>
      <c r="EJ136" s="3"/>
      <c r="EK136" s="3"/>
      <c r="EL136" s="3"/>
    </row>
    <row r="137" spans="3:142" x14ac:dyDescent="0.3">
      <c r="C137" s="3"/>
      <c r="D137" s="3"/>
      <c r="E137" s="3"/>
      <c r="F137" s="3"/>
      <c r="K137" s="3"/>
      <c r="L137" s="3"/>
      <c r="M137" s="3"/>
      <c r="N137" s="3"/>
      <c r="AA137" s="3"/>
      <c r="AB137" s="3"/>
      <c r="AC137" s="3"/>
      <c r="AD137" s="3"/>
      <c r="AQ137" s="3"/>
      <c r="AR137" s="3"/>
      <c r="AS137" s="3"/>
      <c r="AT137" s="3"/>
      <c r="BG137" s="3"/>
      <c r="BH137" s="3"/>
      <c r="BI137" s="3"/>
      <c r="BJ137" s="3"/>
      <c r="BW137" s="3"/>
      <c r="BX137" s="3"/>
      <c r="BY137" s="3"/>
      <c r="BZ137" s="3"/>
      <c r="DC137" s="3"/>
      <c r="DD137" s="3"/>
      <c r="DE137" s="3"/>
      <c r="DF137" s="3"/>
      <c r="DS137" s="3"/>
      <c r="DT137" s="3"/>
      <c r="DU137" s="3"/>
      <c r="DV137" s="3"/>
      <c r="EI137" s="3"/>
      <c r="EJ137" s="3"/>
      <c r="EK137" s="3"/>
      <c r="EL137" s="3"/>
    </row>
    <row r="138" spans="3:142" x14ac:dyDescent="0.3">
      <c r="C138" s="3"/>
      <c r="D138" s="3"/>
      <c r="E138" s="3"/>
      <c r="F138" s="3"/>
      <c r="K138" s="3"/>
      <c r="L138" s="3"/>
      <c r="M138" s="3"/>
      <c r="N138" s="3"/>
      <c r="AA138" s="3"/>
      <c r="AB138" s="3"/>
      <c r="AC138" s="3"/>
      <c r="AD138" s="3"/>
      <c r="AQ138" s="3"/>
      <c r="AR138" s="3"/>
      <c r="AS138" s="3"/>
      <c r="AT138" s="3"/>
      <c r="BG138" s="3"/>
      <c r="BH138" s="3"/>
      <c r="BI138" s="3"/>
      <c r="BJ138" s="3"/>
      <c r="BW138" s="3"/>
      <c r="BX138" s="3"/>
      <c r="BY138" s="3"/>
      <c r="BZ138" s="3"/>
      <c r="DC138" s="3"/>
      <c r="DD138" s="3"/>
      <c r="DE138" s="3"/>
      <c r="DF138" s="3"/>
      <c r="DS138" s="3"/>
      <c r="DT138" s="3"/>
      <c r="DU138" s="3"/>
      <c r="DV138" s="3"/>
      <c r="EI138" s="3"/>
      <c r="EJ138" s="3"/>
      <c r="EK138" s="3"/>
      <c r="EL138" s="3"/>
    </row>
    <row r="139" spans="3:142" x14ac:dyDescent="0.3">
      <c r="C139" s="3"/>
      <c r="D139" s="3"/>
      <c r="E139" s="3"/>
      <c r="F139" s="3"/>
      <c r="K139" s="3"/>
      <c r="L139" s="3"/>
      <c r="M139" s="3"/>
      <c r="N139" s="3"/>
      <c r="AA139" s="3"/>
      <c r="AB139" s="3"/>
      <c r="AC139" s="3"/>
      <c r="AD139" s="3"/>
      <c r="AQ139" s="3"/>
      <c r="AR139" s="3"/>
      <c r="AS139" s="3"/>
      <c r="AT139" s="3"/>
      <c r="BG139" s="3"/>
      <c r="BH139" s="3"/>
      <c r="BI139" s="3"/>
      <c r="BJ139" s="3"/>
      <c r="BW139" s="3"/>
      <c r="BX139" s="3"/>
      <c r="BY139" s="3"/>
      <c r="BZ139" s="3"/>
      <c r="DC139" s="3"/>
      <c r="DD139" s="3"/>
      <c r="DE139" s="3"/>
      <c r="DF139" s="3"/>
      <c r="DS139" s="3"/>
      <c r="DT139" s="3"/>
      <c r="DU139" s="3"/>
      <c r="DV139" s="3"/>
      <c r="EI139" s="3"/>
      <c r="EJ139" s="3"/>
      <c r="EK139" s="3"/>
      <c r="EL139" s="3"/>
    </row>
    <row r="140" spans="3:142" x14ac:dyDescent="0.3">
      <c r="C140" s="3"/>
      <c r="D140" s="3"/>
      <c r="E140" s="3"/>
      <c r="F140" s="3"/>
      <c r="K140" s="3"/>
      <c r="L140" s="3"/>
      <c r="M140" s="3"/>
      <c r="N140" s="3"/>
      <c r="AA140" s="3"/>
      <c r="AB140" s="3"/>
      <c r="AC140" s="3"/>
      <c r="AD140" s="3"/>
      <c r="AQ140" s="3"/>
      <c r="AR140" s="3"/>
      <c r="AS140" s="3"/>
      <c r="AT140" s="3"/>
      <c r="BG140" s="3"/>
      <c r="BH140" s="3"/>
      <c r="BI140" s="3"/>
      <c r="BJ140" s="3"/>
      <c r="BW140" s="3"/>
      <c r="BX140" s="3"/>
      <c r="BY140" s="3"/>
      <c r="BZ140" s="3"/>
      <c r="DC140" s="3"/>
      <c r="DD140" s="3"/>
      <c r="DE140" s="3"/>
      <c r="DF140" s="3"/>
      <c r="DS140" s="3"/>
      <c r="DT140" s="3"/>
      <c r="DU140" s="3"/>
      <c r="DV140" s="3"/>
      <c r="EI140" s="3"/>
      <c r="EJ140" s="3"/>
      <c r="EK140" s="3"/>
      <c r="EL140" s="3"/>
    </row>
    <row r="141" spans="3:142" x14ac:dyDescent="0.3">
      <c r="C141" s="3"/>
      <c r="D141" s="3"/>
      <c r="E141" s="3"/>
      <c r="F141" s="3"/>
      <c r="K141" s="3"/>
      <c r="L141" s="3"/>
      <c r="M141" s="3"/>
      <c r="N141" s="3"/>
      <c r="AA141" s="3"/>
      <c r="AB141" s="3"/>
      <c r="AC141" s="3"/>
      <c r="AD141" s="3"/>
      <c r="AQ141" s="3"/>
      <c r="AR141" s="3"/>
      <c r="AS141" s="3"/>
      <c r="AT141" s="3"/>
      <c r="BG141" s="3"/>
      <c r="BH141" s="3"/>
      <c r="BI141" s="3"/>
      <c r="BJ141" s="3"/>
      <c r="BW141" s="3"/>
      <c r="BX141" s="3"/>
      <c r="BY141" s="3"/>
      <c r="BZ141" s="3"/>
      <c r="DC141" s="3"/>
      <c r="DD141" s="3"/>
      <c r="DE141" s="3"/>
      <c r="DF141" s="3"/>
      <c r="DS141" s="3"/>
      <c r="DT141" s="3"/>
      <c r="DU141" s="3"/>
      <c r="DV141" s="3"/>
      <c r="EI141" s="3"/>
      <c r="EJ141" s="3"/>
      <c r="EK141" s="3"/>
      <c r="EL141" s="3"/>
    </row>
    <row r="142" spans="3:142" x14ac:dyDescent="0.3">
      <c r="C142" s="3"/>
      <c r="D142" s="3"/>
      <c r="E142" s="3"/>
      <c r="F142" s="3"/>
      <c r="K142" s="3"/>
      <c r="L142" s="3"/>
      <c r="M142" s="3"/>
      <c r="N142" s="3"/>
      <c r="AA142" s="3"/>
      <c r="AB142" s="3"/>
      <c r="AC142" s="3"/>
      <c r="AD142" s="3"/>
      <c r="AQ142" s="3"/>
      <c r="AR142" s="3"/>
      <c r="AS142" s="3"/>
      <c r="AT142" s="3"/>
      <c r="BG142" s="3"/>
      <c r="BH142" s="3"/>
      <c r="BI142" s="3"/>
      <c r="BJ142" s="3"/>
      <c r="BW142" s="3"/>
      <c r="BX142" s="3"/>
      <c r="BY142" s="3"/>
      <c r="BZ142" s="3"/>
      <c r="DC142" s="3"/>
      <c r="DD142" s="3"/>
      <c r="DE142" s="3"/>
      <c r="DF142" s="3"/>
      <c r="DS142" s="3"/>
      <c r="DT142" s="3"/>
      <c r="DU142" s="3"/>
      <c r="DV142" s="3"/>
      <c r="EI142" s="3"/>
      <c r="EJ142" s="3"/>
      <c r="EK142" s="3"/>
      <c r="EL142" s="3"/>
    </row>
    <row r="143" spans="3:142" x14ac:dyDescent="0.3">
      <c r="C143" s="3"/>
      <c r="D143" s="3"/>
      <c r="E143" s="3"/>
      <c r="F143" s="3"/>
      <c r="K143" s="3"/>
      <c r="L143" s="3"/>
      <c r="M143" s="3"/>
      <c r="N143" s="3"/>
      <c r="AA143" s="3"/>
      <c r="AB143" s="3"/>
      <c r="AC143" s="3"/>
      <c r="AD143" s="3"/>
      <c r="AQ143" s="3"/>
      <c r="AR143" s="3"/>
      <c r="AS143" s="3"/>
      <c r="AT143" s="3"/>
      <c r="BG143" s="3"/>
      <c r="BH143" s="3"/>
      <c r="BI143" s="3"/>
      <c r="BJ143" s="3"/>
      <c r="BW143" s="3"/>
      <c r="BX143" s="3"/>
      <c r="BY143" s="3"/>
      <c r="BZ143" s="3"/>
      <c r="DC143" s="3"/>
      <c r="DD143" s="3"/>
      <c r="DE143" s="3"/>
      <c r="DF143" s="3"/>
      <c r="DS143" s="3"/>
      <c r="DT143" s="3"/>
      <c r="DU143" s="3"/>
      <c r="DV143" s="3"/>
      <c r="EI143" s="3"/>
      <c r="EJ143" s="3"/>
      <c r="EK143" s="3"/>
      <c r="EL143" s="3"/>
    </row>
    <row r="144" spans="3:142" x14ac:dyDescent="0.3">
      <c r="C144" s="3"/>
      <c r="D144" s="3"/>
      <c r="E144" s="3"/>
      <c r="F144" s="3"/>
      <c r="K144" s="3"/>
      <c r="L144" s="3"/>
      <c r="M144" s="3"/>
      <c r="N144" s="3"/>
      <c r="AA144" s="3"/>
      <c r="AB144" s="3"/>
      <c r="AC144" s="3"/>
      <c r="AD144" s="3"/>
      <c r="AQ144" s="3"/>
      <c r="AR144" s="3"/>
      <c r="AS144" s="3"/>
      <c r="AT144" s="3"/>
      <c r="BG144" s="3"/>
      <c r="BH144" s="3"/>
      <c r="BI144" s="3"/>
      <c r="BJ144" s="3"/>
      <c r="BW144" s="3"/>
      <c r="BX144" s="3"/>
      <c r="BY144" s="3"/>
      <c r="BZ144" s="3"/>
      <c r="DC144" s="3"/>
      <c r="DD144" s="3"/>
      <c r="DE144" s="3"/>
      <c r="DF144" s="3"/>
      <c r="DS144" s="3"/>
      <c r="DT144" s="3"/>
      <c r="DU144" s="3"/>
      <c r="DV144" s="3"/>
      <c r="EI144" s="3"/>
      <c r="EJ144" s="3"/>
      <c r="EK144" s="3"/>
      <c r="EL144" s="3"/>
    </row>
    <row r="145" spans="3:142" x14ac:dyDescent="0.3">
      <c r="C145" s="3"/>
      <c r="D145" s="3"/>
      <c r="E145" s="3"/>
      <c r="F145" s="3"/>
      <c r="K145" s="3"/>
      <c r="L145" s="3"/>
      <c r="M145" s="3"/>
      <c r="N145" s="3"/>
      <c r="AA145" s="3"/>
      <c r="AB145" s="3"/>
      <c r="AC145" s="3"/>
      <c r="AD145" s="3"/>
      <c r="AQ145" s="3"/>
      <c r="AR145" s="3"/>
      <c r="AS145" s="3"/>
      <c r="AT145" s="3"/>
      <c r="BG145" s="3"/>
      <c r="BH145" s="3"/>
      <c r="BI145" s="3"/>
      <c r="BJ145" s="3"/>
      <c r="BW145" s="3"/>
      <c r="BX145" s="3"/>
      <c r="BY145" s="3"/>
      <c r="BZ145" s="3"/>
      <c r="DC145" s="3"/>
      <c r="DD145" s="3"/>
      <c r="DE145" s="3"/>
      <c r="DF145" s="3"/>
      <c r="DS145" s="3"/>
      <c r="DT145" s="3"/>
      <c r="DU145" s="3"/>
      <c r="DV145" s="3"/>
      <c r="EI145" s="3"/>
      <c r="EJ145" s="3"/>
      <c r="EK145" s="3"/>
      <c r="EL145" s="3"/>
    </row>
    <row r="146" spans="3:142" x14ac:dyDescent="0.3">
      <c r="C146" s="3"/>
      <c r="D146" s="3"/>
      <c r="E146" s="3"/>
      <c r="F146" s="3"/>
      <c r="K146" s="3"/>
      <c r="L146" s="3"/>
      <c r="M146" s="3"/>
      <c r="N146" s="3"/>
      <c r="AA146" s="3"/>
      <c r="AB146" s="3"/>
      <c r="AC146" s="3"/>
      <c r="AD146" s="3"/>
      <c r="AQ146" s="3"/>
      <c r="AR146" s="3"/>
      <c r="AS146" s="3"/>
      <c r="AT146" s="3"/>
      <c r="BG146" s="3"/>
      <c r="BH146" s="3"/>
      <c r="BI146" s="3"/>
      <c r="BJ146" s="3"/>
      <c r="BW146" s="3"/>
      <c r="BX146" s="3"/>
      <c r="BY146" s="3"/>
      <c r="BZ146" s="3"/>
      <c r="DC146" s="3"/>
      <c r="DD146" s="3"/>
      <c r="DE146" s="3"/>
      <c r="DF146" s="3"/>
      <c r="DS146" s="3"/>
      <c r="DT146" s="3"/>
      <c r="DU146" s="3"/>
      <c r="DV146" s="3"/>
      <c r="EI146" s="3"/>
      <c r="EJ146" s="3"/>
      <c r="EK146" s="3"/>
      <c r="EL146" s="3"/>
    </row>
    <row r="147" spans="3:142" x14ac:dyDescent="0.3">
      <c r="C147" s="3"/>
      <c r="D147" s="3"/>
      <c r="E147" s="3"/>
      <c r="F147" s="3"/>
      <c r="K147" s="3"/>
      <c r="L147" s="3"/>
      <c r="M147" s="3"/>
      <c r="N147" s="3"/>
      <c r="AA147" s="3"/>
      <c r="AB147" s="3"/>
      <c r="AC147" s="3"/>
      <c r="AD147" s="3"/>
      <c r="AQ147" s="3"/>
      <c r="AR147" s="3"/>
      <c r="AS147" s="3"/>
      <c r="AT147" s="3"/>
      <c r="BG147" s="3"/>
      <c r="BH147" s="3"/>
      <c r="BI147" s="3"/>
      <c r="BJ147" s="3"/>
      <c r="BW147" s="3"/>
      <c r="BX147" s="3"/>
      <c r="BY147" s="3"/>
      <c r="BZ147" s="3"/>
      <c r="DC147" s="3"/>
      <c r="DD147" s="3"/>
      <c r="DE147" s="3"/>
      <c r="DF147" s="3"/>
      <c r="DS147" s="3"/>
      <c r="DT147" s="3"/>
      <c r="DU147" s="3"/>
      <c r="DV147" s="3"/>
      <c r="EI147" s="3"/>
      <c r="EJ147" s="3"/>
      <c r="EK147" s="3"/>
      <c r="EL147" s="3"/>
    </row>
    <row r="148" spans="3:142" x14ac:dyDescent="0.3">
      <c r="C148" s="3"/>
      <c r="D148" s="3"/>
      <c r="E148" s="3"/>
      <c r="F148" s="3"/>
      <c r="K148" s="3"/>
      <c r="L148" s="3"/>
      <c r="M148" s="3"/>
      <c r="N148" s="3"/>
      <c r="AA148" s="3"/>
      <c r="AB148" s="3"/>
      <c r="AC148" s="3"/>
      <c r="AD148" s="3"/>
      <c r="AQ148" s="3"/>
      <c r="AR148" s="3"/>
      <c r="AS148" s="3"/>
      <c r="AT148" s="3"/>
      <c r="BG148" s="3"/>
      <c r="BH148" s="3"/>
      <c r="BI148" s="3"/>
      <c r="BJ148" s="3"/>
      <c r="BW148" s="3"/>
      <c r="BX148" s="3"/>
      <c r="BY148" s="3"/>
      <c r="BZ148" s="3"/>
      <c r="DC148" s="3"/>
      <c r="DD148" s="3"/>
      <c r="DE148" s="3"/>
      <c r="DF148" s="3"/>
      <c r="DS148" s="3"/>
      <c r="DT148" s="3"/>
      <c r="DU148" s="3"/>
      <c r="DV148" s="3"/>
      <c r="EI148" s="3"/>
      <c r="EJ148" s="3"/>
      <c r="EK148" s="3"/>
      <c r="EL148" s="3"/>
    </row>
    <row r="149" spans="3:142" x14ac:dyDescent="0.3">
      <c r="C149" s="3"/>
      <c r="D149" s="3"/>
      <c r="E149" s="3"/>
      <c r="F149" s="3"/>
      <c r="K149" s="3"/>
      <c r="L149" s="3"/>
      <c r="M149" s="3"/>
      <c r="N149" s="3"/>
      <c r="AA149" s="3"/>
      <c r="AB149" s="3"/>
      <c r="AC149" s="3"/>
      <c r="AD149" s="3"/>
      <c r="AQ149" s="3"/>
      <c r="AR149" s="3"/>
      <c r="AS149" s="3"/>
      <c r="AT149" s="3"/>
      <c r="BG149" s="3"/>
      <c r="BH149" s="3"/>
      <c r="BI149" s="3"/>
      <c r="BJ149" s="3"/>
      <c r="BW149" s="3"/>
      <c r="BX149" s="3"/>
      <c r="BY149" s="3"/>
      <c r="BZ149" s="3"/>
      <c r="DC149" s="3"/>
      <c r="DD149" s="3"/>
      <c r="DE149" s="3"/>
      <c r="DF149" s="3"/>
      <c r="DS149" s="3"/>
      <c r="DT149" s="3"/>
      <c r="DU149" s="3"/>
      <c r="DV149" s="3"/>
      <c r="EI149" s="3"/>
      <c r="EJ149" s="3"/>
      <c r="EK149" s="3"/>
      <c r="EL149" s="3"/>
    </row>
    <row r="150" spans="3:142" x14ac:dyDescent="0.3">
      <c r="C150" s="3"/>
      <c r="D150" s="3"/>
      <c r="E150" s="3"/>
      <c r="F150" s="3"/>
      <c r="K150" s="3"/>
      <c r="L150" s="3"/>
      <c r="M150" s="3"/>
      <c r="N150" s="3"/>
      <c r="AA150" s="3"/>
      <c r="AB150" s="3"/>
      <c r="AC150" s="3"/>
      <c r="AD150" s="3"/>
      <c r="AQ150" s="3"/>
      <c r="AR150" s="3"/>
      <c r="AS150" s="3"/>
      <c r="AT150" s="3"/>
      <c r="BG150" s="3"/>
      <c r="BH150" s="3"/>
      <c r="BI150" s="3"/>
      <c r="BJ150" s="3"/>
      <c r="BW150" s="3"/>
      <c r="BX150" s="3"/>
      <c r="BY150" s="3"/>
      <c r="BZ150" s="3"/>
      <c r="DC150" s="3"/>
      <c r="DD150" s="3"/>
      <c r="DE150" s="3"/>
      <c r="DF150" s="3"/>
      <c r="DS150" s="3"/>
      <c r="DT150" s="3"/>
      <c r="DU150" s="3"/>
      <c r="DV150" s="3"/>
      <c r="EI150" s="3"/>
      <c r="EJ150" s="3"/>
      <c r="EK150" s="3"/>
      <c r="EL150" s="3"/>
    </row>
    <row r="151" spans="3:142" x14ac:dyDescent="0.3">
      <c r="C151" s="3"/>
      <c r="D151" s="3"/>
      <c r="E151" s="3"/>
      <c r="F151" s="3"/>
      <c r="K151" s="3"/>
      <c r="L151" s="3"/>
      <c r="M151" s="3"/>
      <c r="N151" s="3"/>
      <c r="AA151" s="3"/>
      <c r="AB151" s="3"/>
      <c r="AC151" s="3"/>
      <c r="AD151" s="3"/>
      <c r="AQ151" s="3"/>
      <c r="AR151" s="3"/>
      <c r="AS151" s="3"/>
      <c r="AT151" s="3"/>
      <c r="BG151" s="3"/>
      <c r="BH151" s="3"/>
      <c r="BI151" s="3"/>
      <c r="BJ151" s="3"/>
      <c r="BW151" s="3"/>
      <c r="BX151" s="3"/>
      <c r="BY151" s="3"/>
      <c r="BZ151" s="3"/>
      <c r="DC151" s="3"/>
      <c r="DD151" s="3"/>
      <c r="DE151" s="3"/>
      <c r="DF151" s="3"/>
      <c r="DS151" s="3"/>
      <c r="DT151" s="3"/>
      <c r="DU151" s="3"/>
      <c r="DV151" s="3"/>
      <c r="EI151" s="3"/>
      <c r="EJ151" s="3"/>
      <c r="EK151" s="3"/>
      <c r="EL151" s="3"/>
    </row>
    <row r="152" spans="3:142" x14ac:dyDescent="0.3">
      <c r="C152" s="3"/>
      <c r="D152" s="3"/>
      <c r="E152" s="3"/>
      <c r="F152" s="3"/>
      <c r="K152" s="3"/>
      <c r="L152" s="3"/>
      <c r="M152" s="3"/>
      <c r="N152" s="3"/>
      <c r="AA152" s="3"/>
      <c r="AB152" s="3"/>
      <c r="AC152" s="3"/>
      <c r="AD152" s="3"/>
      <c r="AQ152" s="3"/>
      <c r="AR152" s="3"/>
      <c r="AS152" s="3"/>
      <c r="AT152" s="3"/>
      <c r="BG152" s="3"/>
      <c r="BH152" s="3"/>
      <c r="BI152" s="3"/>
      <c r="BJ152" s="3"/>
      <c r="BW152" s="3"/>
      <c r="BX152" s="3"/>
      <c r="BY152" s="3"/>
      <c r="BZ152" s="3"/>
      <c r="DC152" s="3"/>
      <c r="DD152" s="3"/>
      <c r="DE152" s="3"/>
      <c r="DF152" s="3"/>
      <c r="DS152" s="3"/>
      <c r="DT152" s="3"/>
      <c r="DU152" s="3"/>
      <c r="DV152" s="3"/>
      <c r="EI152" s="3"/>
      <c r="EJ152" s="3"/>
      <c r="EK152" s="3"/>
      <c r="EL152" s="3"/>
    </row>
    <row r="153" spans="3:142" x14ac:dyDescent="0.3">
      <c r="C153" s="3"/>
      <c r="D153" s="3"/>
      <c r="E153" s="3"/>
      <c r="F153" s="3"/>
      <c r="K153" s="3"/>
      <c r="L153" s="3"/>
      <c r="M153" s="3"/>
      <c r="N153" s="3"/>
      <c r="AA153" s="3"/>
      <c r="AB153" s="3"/>
      <c r="AC153" s="3"/>
      <c r="AD153" s="3"/>
      <c r="AQ153" s="3"/>
      <c r="AR153" s="3"/>
      <c r="AS153" s="3"/>
      <c r="AT153" s="3"/>
      <c r="BG153" s="3"/>
      <c r="BH153" s="3"/>
      <c r="BI153" s="3"/>
      <c r="BJ153" s="3"/>
      <c r="BW153" s="3"/>
      <c r="BX153" s="3"/>
      <c r="BY153" s="3"/>
      <c r="BZ153" s="3"/>
      <c r="DC153" s="3"/>
      <c r="DD153" s="3"/>
      <c r="DE153" s="3"/>
      <c r="DF153" s="3"/>
      <c r="DS153" s="3"/>
      <c r="DT153" s="3"/>
      <c r="DU153" s="3"/>
      <c r="DV153" s="3"/>
      <c r="EI153" s="3"/>
      <c r="EJ153" s="3"/>
      <c r="EK153" s="3"/>
      <c r="EL153" s="3"/>
    </row>
    <row r="154" spans="3:142" x14ac:dyDescent="0.3">
      <c r="C154" s="3"/>
      <c r="D154" s="3"/>
      <c r="E154" s="3"/>
      <c r="F154" s="3"/>
      <c r="K154" s="3"/>
      <c r="L154" s="3"/>
      <c r="M154" s="3"/>
      <c r="N154" s="3"/>
      <c r="AA154" s="3"/>
      <c r="AB154" s="3"/>
      <c r="AC154" s="3"/>
      <c r="AD154" s="3"/>
      <c r="AQ154" s="3"/>
      <c r="AR154" s="3"/>
      <c r="AS154" s="3"/>
      <c r="AT154" s="3"/>
      <c r="BG154" s="3"/>
      <c r="BH154" s="3"/>
      <c r="BI154" s="3"/>
      <c r="BJ154" s="3"/>
      <c r="BW154" s="3"/>
      <c r="BX154" s="3"/>
      <c r="BY154" s="3"/>
      <c r="BZ154" s="3"/>
      <c r="DC154" s="3"/>
      <c r="DD154" s="3"/>
      <c r="DE154" s="3"/>
      <c r="DF154" s="3"/>
      <c r="DS154" s="3"/>
      <c r="DT154" s="3"/>
      <c r="DU154" s="3"/>
      <c r="DV154" s="3"/>
      <c r="EI154" s="3"/>
      <c r="EJ154" s="3"/>
      <c r="EK154" s="3"/>
      <c r="EL154" s="3"/>
    </row>
    <row r="155" spans="3:142" x14ac:dyDescent="0.3">
      <c r="C155" s="3"/>
      <c r="D155" s="3"/>
      <c r="E155" s="3"/>
      <c r="F155" s="3"/>
      <c r="K155" s="3"/>
      <c r="L155" s="3"/>
      <c r="M155" s="3"/>
      <c r="N155" s="3"/>
      <c r="AA155" s="3"/>
      <c r="AB155" s="3"/>
      <c r="AC155" s="3"/>
      <c r="AD155" s="3"/>
      <c r="AQ155" s="3"/>
      <c r="AR155" s="3"/>
      <c r="AS155" s="3"/>
      <c r="AT155" s="3"/>
      <c r="BG155" s="3"/>
      <c r="BH155" s="3"/>
      <c r="BI155" s="3"/>
      <c r="BJ155" s="3"/>
      <c r="BW155" s="3"/>
      <c r="BX155" s="3"/>
      <c r="BY155" s="3"/>
      <c r="BZ155" s="3"/>
      <c r="DC155" s="3"/>
      <c r="DD155" s="3"/>
      <c r="DE155" s="3"/>
      <c r="DF155" s="3"/>
      <c r="DS155" s="3"/>
      <c r="DT155" s="3"/>
      <c r="DU155" s="3"/>
      <c r="DV155" s="3"/>
      <c r="EI155" s="3"/>
      <c r="EJ155" s="3"/>
      <c r="EK155" s="3"/>
      <c r="EL155" s="3"/>
    </row>
    <row r="156" spans="3:142" x14ac:dyDescent="0.3">
      <c r="C156" s="3"/>
      <c r="D156" s="3"/>
      <c r="E156" s="3"/>
      <c r="F156" s="3"/>
      <c r="K156" s="3"/>
      <c r="L156" s="3"/>
      <c r="M156" s="3"/>
      <c r="N156" s="3"/>
      <c r="AA156" s="3"/>
      <c r="AB156" s="3"/>
      <c r="AC156" s="3"/>
      <c r="AD156" s="3"/>
      <c r="AQ156" s="3"/>
      <c r="AR156" s="3"/>
      <c r="AS156" s="3"/>
      <c r="AT156" s="3"/>
      <c r="BG156" s="3"/>
      <c r="BH156" s="3"/>
      <c r="BI156" s="3"/>
      <c r="BJ156" s="3"/>
      <c r="BW156" s="3"/>
      <c r="BX156" s="3"/>
      <c r="BY156" s="3"/>
      <c r="BZ156" s="3"/>
      <c r="DC156" s="3"/>
      <c r="DD156" s="3"/>
      <c r="DE156" s="3"/>
      <c r="DF156" s="3"/>
      <c r="DS156" s="3"/>
      <c r="DT156" s="3"/>
      <c r="DU156" s="3"/>
      <c r="DV156" s="3"/>
      <c r="EI156" s="3"/>
      <c r="EJ156" s="3"/>
      <c r="EK156" s="3"/>
      <c r="EL156" s="3"/>
    </row>
    <row r="157" spans="3:142" x14ac:dyDescent="0.3">
      <c r="C157" s="3"/>
      <c r="D157" s="3"/>
      <c r="E157" s="3"/>
      <c r="F157" s="3"/>
      <c r="K157" s="3"/>
      <c r="L157" s="3"/>
      <c r="M157" s="3"/>
      <c r="N157" s="3"/>
      <c r="AA157" s="3"/>
      <c r="AB157" s="3"/>
      <c r="AC157" s="3"/>
      <c r="AD157" s="3"/>
      <c r="AQ157" s="3"/>
      <c r="AR157" s="3"/>
      <c r="AS157" s="3"/>
      <c r="AT157" s="3"/>
      <c r="BG157" s="3"/>
      <c r="BH157" s="3"/>
      <c r="BI157" s="3"/>
      <c r="BJ157" s="3"/>
      <c r="BW157" s="3"/>
      <c r="BX157" s="3"/>
      <c r="BY157" s="3"/>
      <c r="BZ157" s="3"/>
      <c r="DC157" s="3"/>
      <c r="DD157" s="3"/>
      <c r="DE157" s="3"/>
      <c r="DF157" s="3"/>
      <c r="DS157" s="3"/>
      <c r="DT157" s="3"/>
      <c r="DU157" s="3"/>
      <c r="DV157" s="3"/>
      <c r="EI157" s="3"/>
      <c r="EJ157" s="3"/>
      <c r="EK157" s="3"/>
      <c r="EL157" s="3"/>
    </row>
    <row r="158" spans="3:142" x14ac:dyDescent="0.3">
      <c r="C158" s="3"/>
      <c r="D158" s="3"/>
      <c r="E158" s="3"/>
      <c r="F158" s="3"/>
      <c r="K158" s="3"/>
      <c r="L158" s="3"/>
      <c r="M158" s="3"/>
      <c r="N158" s="3"/>
      <c r="AA158" s="3"/>
      <c r="AB158" s="3"/>
      <c r="AC158" s="3"/>
      <c r="AD158" s="3"/>
      <c r="AQ158" s="3"/>
      <c r="AR158" s="3"/>
      <c r="AS158" s="3"/>
      <c r="AT158" s="3"/>
      <c r="BG158" s="3"/>
      <c r="BH158" s="3"/>
      <c r="BI158" s="3"/>
      <c r="BJ158" s="3"/>
      <c r="BW158" s="3"/>
      <c r="BX158" s="3"/>
      <c r="BY158" s="3"/>
      <c r="BZ158" s="3"/>
      <c r="DC158" s="3"/>
      <c r="DD158" s="3"/>
      <c r="DE158" s="3"/>
      <c r="DF158" s="3"/>
      <c r="DS158" s="3"/>
      <c r="DT158" s="3"/>
      <c r="DU158" s="3"/>
      <c r="DV158" s="3"/>
      <c r="EI158" s="3"/>
      <c r="EJ158" s="3"/>
      <c r="EK158" s="3"/>
      <c r="EL158" s="3"/>
    </row>
    <row r="159" spans="3:142" x14ac:dyDescent="0.3">
      <c r="C159" s="3"/>
      <c r="D159" s="3"/>
      <c r="E159" s="3"/>
      <c r="F159" s="3"/>
      <c r="K159" s="3"/>
      <c r="L159" s="3"/>
      <c r="M159" s="3"/>
      <c r="N159" s="3"/>
      <c r="AA159" s="3"/>
      <c r="AB159" s="3"/>
      <c r="AC159" s="3"/>
      <c r="AD159" s="3"/>
      <c r="AQ159" s="3"/>
      <c r="AR159" s="3"/>
      <c r="AS159" s="3"/>
      <c r="AT159" s="3"/>
      <c r="BG159" s="3"/>
      <c r="BH159" s="3"/>
      <c r="BI159" s="3"/>
      <c r="BJ159" s="3"/>
      <c r="BW159" s="3"/>
      <c r="BX159" s="3"/>
      <c r="BY159" s="3"/>
      <c r="BZ159" s="3"/>
      <c r="DC159" s="3"/>
      <c r="DD159" s="3"/>
      <c r="DE159" s="3"/>
      <c r="DF159" s="3"/>
      <c r="DS159" s="3"/>
      <c r="DT159" s="3"/>
      <c r="DU159" s="3"/>
      <c r="DV159" s="3"/>
      <c r="EI159" s="3"/>
      <c r="EJ159" s="3"/>
      <c r="EK159" s="3"/>
      <c r="EL159" s="3"/>
    </row>
    <row r="160" spans="3:142" x14ac:dyDescent="0.3">
      <c r="C160" s="3"/>
      <c r="D160" s="3"/>
      <c r="E160" s="3"/>
      <c r="F160" s="3"/>
      <c r="K160" s="3"/>
      <c r="L160" s="3"/>
      <c r="M160" s="3"/>
      <c r="N160" s="3"/>
      <c r="AA160" s="3"/>
      <c r="AB160" s="3"/>
      <c r="AC160" s="3"/>
      <c r="AD160" s="3"/>
      <c r="AQ160" s="3"/>
      <c r="AR160" s="3"/>
      <c r="AS160" s="3"/>
      <c r="AT160" s="3"/>
      <c r="BG160" s="3"/>
      <c r="BH160" s="3"/>
      <c r="BI160" s="3"/>
      <c r="BJ160" s="3"/>
      <c r="BW160" s="3"/>
      <c r="BX160" s="3"/>
      <c r="BY160" s="3"/>
      <c r="BZ160" s="3"/>
      <c r="DC160" s="3"/>
      <c r="DD160" s="3"/>
      <c r="DE160" s="3"/>
      <c r="DF160" s="3"/>
      <c r="DS160" s="3"/>
      <c r="DT160" s="3"/>
      <c r="DU160" s="3"/>
      <c r="DV160" s="3"/>
      <c r="EI160" s="3"/>
      <c r="EJ160" s="3"/>
      <c r="EK160" s="3"/>
      <c r="EL160" s="3"/>
    </row>
    <row r="161" spans="3:142" x14ac:dyDescent="0.3">
      <c r="C161" s="3"/>
      <c r="D161" s="3"/>
      <c r="E161" s="3"/>
      <c r="F161" s="3"/>
      <c r="K161" s="3"/>
      <c r="L161" s="3"/>
      <c r="M161" s="3"/>
      <c r="N161" s="3"/>
      <c r="AA161" s="3"/>
      <c r="AB161" s="3"/>
      <c r="AC161" s="3"/>
      <c r="AD161" s="3"/>
      <c r="AQ161" s="3"/>
      <c r="AR161" s="3"/>
      <c r="AS161" s="3"/>
      <c r="AT161" s="3"/>
      <c r="BG161" s="3"/>
      <c r="BH161" s="3"/>
      <c r="BI161" s="3"/>
      <c r="BJ161" s="3"/>
      <c r="BW161" s="3"/>
      <c r="BX161" s="3"/>
      <c r="BY161" s="3"/>
      <c r="BZ161" s="3"/>
      <c r="DC161" s="3"/>
      <c r="DD161" s="3"/>
      <c r="DE161" s="3"/>
      <c r="DF161" s="3"/>
      <c r="DS161" s="3"/>
      <c r="DT161" s="3"/>
      <c r="DU161" s="3"/>
      <c r="DV161" s="3"/>
      <c r="EI161" s="3"/>
      <c r="EJ161" s="3"/>
      <c r="EK161" s="3"/>
      <c r="EL161" s="3"/>
    </row>
    <row r="162" spans="3:142" x14ac:dyDescent="0.3">
      <c r="C162" s="3"/>
      <c r="D162" s="3"/>
      <c r="E162" s="3"/>
      <c r="F162" s="3"/>
      <c r="K162" s="3"/>
      <c r="L162" s="3"/>
      <c r="M162" s="3"/>
      <c r="N162" s="3"/>
      <c r="AA162" s="3"/>
      <c r="AB162" s="3"/>
      <c r="AC162" s="3"/>
      <c r="AD162" s="3"/>
      <c r="AQ162" s="3"/>
      <c r="AR162" s="3"/>
      <c r="AS162" s="3"/>
      <c r="AT162" s="3"/>
      <c r="BG162" s="3"/>
      <c r="BH162" s="3"/>
      <c r="BI162" s="3"/>
      <c r="BJ162" s="3"/>
      <c r="BW162" s="3"/>
      <c r="BX162" s="3"/>
      <c r="BY162" s="3"/>
      <c r="BZ162" s="3"/>
      <c r="DC162" s="3"/>
      <c r="DD162" s="3"/>
      <c r="DE162" s="3"/>
      <c r="DF162" s="3"/>
      <c r="DS162" s="3"/>
      <c r="DT162" s="3"/>
      <c r="DU162" s="3"/>
      <c r="DV162" s="3"/>
      <c r="EI162" s="3"/>
      <c r="EJ162" s="3"/>
      <c r="EK162" s="3"/>
      <c r="EL162" s="3"/>
    </row>
    <row r="163" spans="3:142" x14ac:dyDescent="0.3">
      <c r="C163" s="3"/>
      <c r="D163" s="3"/>
      <c r="E163" s="3"/>
      <c r="F163" s="3"/>
      <c r="K163" s="3"/>
      <c r="L163" s="3"/>
      <c r="M163" s="3"/>
      <c r="N163" s="3"/>
      <c r="AA163" s="3"/>
      <c r="AB163" s="3"/>
      <c r="AC163" s="3"/>
      <c r="AD163" s="3"/>
      <c r="AQ163" s="3"/>
      <c r="AR163" s="3"/>
      <c r="AS163" s="3"/>
      <c r="AT163" s="3"/>
      <c r="BG163" s="3"/>
      <c r="BH163" s="3"/>
      <c r="BI163" s="3"/>
      <c r="BJ163" s="3"/>
      <c r="BW163" s="3"/>
      <c r="BX163" s="3"/>
      <c r="BY163" s="3"/>
      <c r="BZ163" s="3"/>
      <c r="DC163" s="3"/>
      <c r="DD163" s="3"/>
      <c r="DE163" s="3"/>
      <c r="DF163" s="3"/>
      <c r="DS163" s="3"/>
      <c r="DT163" s="3"/>
      <c r="DU163" s="3"/>
      <c r="DV163" s="3"/>
      <c r="EI163" s="3"/>
      <c r="EJ163" s="3"/>
      <c r="EK163" s="3"/>
      <c r="EL163" s="3"/>
    </row>
    <row r="164" spans="3:142" x14ac:dyDescent="0.3">
      <c r="C164" s="3"/>
      <c r="D164" s="3"/>
      <c r="E164" s="3"/>
      <c r="F164" s="3"/>
      <c r="K164" s="3"/>
      <c r="L164" s="3"/>
      <c r="M164" s="3"/>
      <c r="N164" s="3"/>
      <c r="AA164" s="3"/>
      <c r="AB164" s="3"/>
      <c r="AC164" s="3"/>
      <c r="AD164" s="3"/>
      <c r="AQ164" s="3"/>
      <c r="AR164" s="3"/>
      <c r="AS164" s="3"/>
      <c r="AT164" s="3"/>
      <c r="BG164" s="3"/>
      <c r="BH164" s="3"/>
      <c r="BI164" s="3"/>
      <c r="BJ164" s="3"/>
      <c r="BW164" s="3"/>
      <c r="BX164" s="3"/>
      <c r="BY164" s="3"/>
      <c r="BZ164" s="3"/>
      <c r="DC164" s="3"/>
      <c r="DD164" s="3"/>
      <c r="DE164" s="3"/>
      <c r="DF164" s="3"/>
      <c r="DS164" s="3"/>
      <c r="DT164" s="3"/>
      <c r="DU164" s="3"/>
      <c r="DV164" s="3"/>
      <c r="EI164" s="3"/>
      <c r="EJ164" s="3"/>
      <c r="EK164" s="3"/>
      <c r="EL164" s="3"/>
    </row>
    <row r="165" spans="3:142" x14ac:dyDescent="0.3">
      <c r="C165" s="3"/>
      <c r="D165" s="3"/>
      <c r="E165" s="3"/>
      <c r="F165" s="3"/>
      <c r="K165" s="3"/>
      <c r="L165" s="3"/>
      <c r="M165" s="3"/>
      <c r="N165" s="3"/>
      <c r="AA165" s="3"/>
      <c r="AB165" s="3"/>
      <c r="AC165" s="3"/>
      <c r="AD165" s="3"/>
      <c r="AQ165" s="3"/>
      <c r="AR165" s="3"/>
      <c r="AS165" s="3"/>
      <c r="AT165" s="3"/>
      <c r="BG165" s="3"/>
      <c r="BH165" s="3"/>
      <c r="BI165" s="3"/>
      <c r="BJ165" s="3"/>
      <c r="BW165" s="3"/>
      <c r="BX165" s="3"/>
      <c r="BY165" s="3"/>
      <c r="BZ165" s="3"/>
      <c r="DC165" s="3"/>
      <c r="DD165" s="3"/>
      <c r="DE165" s="3"/>
      <c r="DF165" s="3"/>
      <c r="DS165" s="3"/>
      <c r="DT165" s="3"/>
      <c r="DU165" s="3"/>
      <c r="DV165" s="3"/>
      <c r="EI165" s="3"/>
      <c r="EJ165" s="3"/>
      <c r="EK165" s="3"/>
      <c r="EL165" s="3"/>
    </row>
    <row r="166" spans="3:142" x14ac:dyDescent="0.3">
      <c r="C166" s="3"/>
      <c r="D166" s="3"/>
      <c r="E166" s="3"/>
      <c r="F166" s="3"/>
      <c r="K166" s="3"/>
      <c r="L166" s="3"/>
      <c r="M166" s="3"/>
      <c r="N166" s="3"/>
      <c r="AA166" s="3"/>
      <c r="AB166" s="3"/>
      <c r="AC166" s="3"/>
      <c r="AD166" s="3"/>
      <c r="AQ166" s="3"/>
      <c r="AR166" s="3"/>
      <c r="AS166" s="3"/>
      <c r="AT166" s="3"/>
      <c r="BG166" s="3"/>
      <c r="BH166" s="3"/>
      <c r="BI166" s="3"/>
      <c r="BJ166" s="3"/>
      <c r="BW166" s="3"/>
      <c r="BX166" s="3"/>
      <c r="BY166" s="3"/>
      <c r="BZ166" s="3"/>
      <c r="DC166" s="3"/>
      <c r="DD166" s="3"/>
      <c r="DE166" s="3"/>
      <c r="DF166" s="3"/>
      <c r="DS166" s="3"/>
      <c r="DT166" s="3"/>
      <c r="DU166" s="3"/>
      <c r="DV166" s="3"/>
      <c r="EI166" s="3"/>
      <c r="EJ166" s="3"/>
      <c r="EK166" s="3"/>
      <c r="EL166" s="3"/>
    </row>
    <row r="167" spans="3:142" x14ac:dyDescent="0.3">
      <c r="C167" s="3"/>
      <c r="D167" s="3"/>
      <c r="E167" s="3"/>
      <c r="F167" s="3"/>
      <c r="K167" s="3"/>
      <c r="L167" s="3"/>
      <c r="M167" s="3"/>
      <c r="N167" s="3"/>
      <c r="AA167" s="3"/>
      <c r="AB167" s="3"/>
      <c r="AC167" s="3"/>
      <c r="AD167" s="3"/>
      <c r="AQ167" s="3"/>
      <c r="AR167" s="3"/>
      <c r="AS167" s="3"/>
      <c r="AT167" s="3"/>
      <c r="BG167" s="3"/>
      <c r="BH167" s="3"/>
      <c r="BI167" s="3"/>
      <c r="BJ167" s="3"/>
      <c r="BW167" s="3"/>
      <c r="BX167" s="3"/>
      <c r="BY167" s="3"/>
      <c r="BZ167" s="3"/>
      <c r="DC167" s="3"/>
      <c r="DD167" s="3"/>
      <c r="DE167" s="3"/>
      <c r="DF167" s="3"/>
      <c r="DS167" s="3"/>
      <c r="DT167" s="3"/>
      <c r="DU167" s="3"/>
      <c r="DV167" s="3"/>
      <c r="EI167" s="3"/>
      <c r="EJ167" s="3"/>
      <c r="EK167" s="3"/>
      <c r="EL167" s="3"/>
    </row>
    <row r="168" spans="3:142" x14ac:dyDescent="0.3">
      <c r="C168" s="3"/>
      <c r="D168" s="3"/>
      <c r="E168" s="3"/>
      <c r="F168" s="3"/>
      <c r="K168" s="3"/>
      <c r="L168" s="3"/>
      <c r="M168" s="3"/>
      <c r="N168" s="3"/>
      <c r="AA168" s="3"/>
      <c r="AB168" s="3"/>
      <c r="AC168" s="3"/>
      <c r="AD168" s="3"/>
      <c r="AQ168" s="3"/>
      <c r="AR168" s="3"/>
      <c r="AS168" s="3"/>
      <c r="AT168" s="3"/>
      <c r="BG168" s="3"/>
      <c r="BH168" s="3"/>
      <c r="BI168" s="3"/>
      <c r="BJ168" s="3"/>
      <c r="BW168" s="3"/>
      <c r="BX168" s="3"/>
      <c r="BY168" s="3"/>
      <c r="BZ168" s="3"/>
      <c r="DC168" s="3"/>
      <c r="DD168" s="3"/>
      <c r="DE168" s="3"/>
      <c r="DF168" s="3"/>
      <c r="DS168" s="3"/>
      <c r="DT168" s="3"/>
      <c r="DU168" s="3"/>
      <c r="DV168" s="3"/>
      <c r="EI168" s="3"/>
      <c r="EJ168" s="3"/>
      <c r="EK168" s="3"/>
      <c r="EL168" s="3"/>
    </row>
    <row r="169" spans="3:142" x14ac:dyDescent="0.3">
      <c r="C169" s="3"/>
      <c r="D169" s="3"/>
      <c r="E169" s="3"/>
      <c r="F169" s="3"/>
      <c r="K169" s="3"/>
      <c r="L169" s="3"/>
      <c r="M169" s="3"/>
      <c r="N169" s="3"/>
      <c r="AA169" s="3"/>
      <c r="AB169" s="3"/>
      <c r="AC169" s="3"/>
      <c r="AD169" s="3"/>
      <c r="AQ169" s="3"/>
      <c r="AR169" s="3"/>
      <c r="AS169" s="3"/>
      <c r="AT169" s="3"/>
      <c r="BG169" s="3"/>
      <c r="BH169" s="3"/>
      <c r="BI169" s="3"/>
      <c r="BJ169" s="3"/>
      <c r="BW169" s="3"/>
      <c r="BX169" s="3"/>
      <c r="BY169" s="3"/>
      <c r="BZ169" s="3"/>
      <c r="DC169" s="3"/>
      <c r="DD169" s="3"/>
      <c r="DE169" s="3"/>
      <c r="DF169" s="3"/>
      <c r="DS169" s="3"/>
      <c r="DT169" s="3"/>
      <c r="DU169" s="3"/>
      <c r="DV169" s="3"/>
      <c r="EI169" s="3"/>
      <c r="EJ169" s="3"/>
      <c r="EK169" s="3"/>
      <c r="EL169" s="3"/>
    </row>
    <row r="170" spans="3:142" x14ac:dyDescent="0.3">
      <c r="C170" s="3"/>
      <c r="D170" s="3"/>
      <c r="E170" s="3"/>
      <c r="F170" s="3"/>
      <c r="K170" s="3"/>
      <c r="L170" s="3"/>
      <c r="M170" s="3"/>
      <c r="N170" s="3"/>
      <c r="AA170" s="3"/>
      <c r="AB170" s="3"/>
      <c r="AC170" s="3"/>
      <c r="AD170" s="3"/>
      <c r="AQ170" s="3"/>
      <c r="AR170" s="3"/>
      <c r="AS170" s="3"/>
      <c r="AT170" s="3"/>
      <c r="BG170" s="3"/>
      <c r="BH170" s="3"/>
      <c r="BI170" s="3"/>
      <c r="BJ170" s="3"/>
      <c r="BW170" s="3"/>
      <c r="BX170" s="3"/>
      <c r="BY170" s="3"/>
      <c r="BZ170" s="3"/>
      <c r="DC170" s="3"/>
      <c r="DD170" s="3"/>
      <c r="DE170" s="3"/>
      <c r="DF170" s="3"/>
      <c r="DS170" s="3"/>
      <c r="DT170" s="3"/>
      <c r="DU170" s="3"/>
      <c r="DV170" s="3"/>
      <c r="EI170" s="3"/>
      <c r="EJ170" s="3"/>
      <c r="EK170" s="3"/>
      <c r="EL170" s="3"/>
    </row>
    <row r="171" spans="3:142" x14ac:dyDescent="0.3">
      <c r="C171" s="3"/>
      <c r="D171" s="3"/>
      <c r="E171" s="3"/>
      <c r="F171" s="3"/>
      <c r="K171" s="3"/>
      <c r="L171" s="3"/>
      <c r="M171" s="3"/>
      <c r="N171" s="3"/>
      <c r="AA171" s="3"/>
      <c r="AB171" s="3"/>
      <c r="AC171" s="3"/>
      <c r="AD171" s="3"/>
      <c r="AQ171" s="3"/>
      <c r="AR171" s="3"/>
      <c r="AS171" s="3"/>
      <c r="AT171" s="3"/>
      <c r="BG171" s="3"/>
      <c r="BH171" s="3"/>
      <c r="BI171" s="3"/>
      <c r="BJ171" s="3"/>
      <c r="BW171" s="3"/>
      <c r="BX171" s="3"/>
      <c r="BY171" s="3"/>
      <c r="BZ171" s="3"/>
      <c r="DC171" s="3"/>
      <c r="DD171" s="3"/>
      <c r="DE171" s="3"/>
      <c r="DF171" s="3"/>
      <c r="DS171" s="3"/>
      <c r="DT171" s="3"/>
      <c r="DU171" s="3"/>
      <c r="DV171" s="3"/>
      <c r="EI171" s="3"/>
      <c r="EJ171" s="3"/>
      <c r="EK171" s="3"/>
      <c r="EL171" s="3"/>
    </row>
    <row r="172" spans="3:142" x14ac:dyDescent="0.3">
      <c r="C172" s="3"/>
      <c r="D172" s="3"/>
      <c r="E172" s="3"/>
      <c r="F172" s="3"/>
      <c r="K172" s="3"/>
      <c r="L172" s="3"/>
      <c r="M172" s="3"/>
      <c r="N172" s="3"/>
      <c r="AA172" s="3"/>
      <c r="AB172" s="3"/>
      <c r="AC172" s="3"/>
      <c r="AD172" s="3"/>
      <c r="AQ172" s="3"/>
      <c r="AR172" s="3"/>
      <c r="AS172" s="3"/>
      <c r="AT172" s="3"/>
      <c r="BG172" s="3"/>
      <c r="BH172" s="3"/>
      <c r="BI172" s="3"/>
      <c r="BJ172" s="3"/>
      <c r="BW172" s="3"/>
      <c r="BX172" s="3"/>
      <c r="BY172" s="3"/>
      <c r="BZ172" s="3"/>
      <c r="DC172" s="3"/>
      <c r="DD172" s="3"/>
      <c r="DE172" s="3"/>
      <c r="DF172" s="3"/>
      <c r="DS172" s="3"/>
      <c r="DT172" s="3"/>
      <c r="DU172" s="3"/>
      <c r="DV172" s="3"/>
      <c r="EI172" s="3"/>
      <c r="EJ172" s="3"/>
      <c r="EK172" s="3"/>
      <c r="EL172" s="3"/>
    </row>
    <row r="173" spans="3:142" x14ac:dyDescent="0.3">
      <c r="C173" s="3"/>
      <c r="D173" s="3"/>
      <c r="E173" s="3"/>
      <c r="F173" s="3"/>
      <c r="K173" s="3"/>
      <c r="L173" s="3"/>
      <c r="M173" s="3"/>
      <c r="N173" s="3"/>
      <c r="AA173" s="3"/>
      <c r="AB173" s="3"/>
      <c r="AC173" s="3"/>
      <c r="AD173" s="3"/>
      <c r="AQ173" s="3"/>
      <c r="AR173" s="3"/>
      <c r="AS173" s="3"/>
      <c r="AT173" s="3"/>
      <c r="BG173" s="3"/>
      <c r="BH173" s="3"/>
      <c r="BI173" s="3"/>
      <c r="BJ173" s="3"/>
      <c r="BW173" s="3"/>
      <c r="BX173" s="3"/>
      <c r="BY173" s="3"/>
      <c r="BZ173" s="3"/>
      <c r="DC173" s="3"/>
      <c r="DD173" s="3"/>
      <c r="DE173" s="3"/>
      <c r="DF173" s="3"/>
      <c r="DS173" s="3"/>
      <c r="DT173" s="3"/>
      <c r="DU173" s="3"/>
      <c r="DV173" s="3"/>
      <c r="EI173" s="3"/>
      <c r="EJ173" s="3"/>
      <c r="EK173" s="3"/>
      <c r="EL173" s="3"/>
    </row>
    <row r="174" spans="3:142" x14ac:dyDescent="0.3">
      <c r="C174" s="3"/>
      <c r="D174" s="3"/>
      <c r="E174" s="3"/>
      <c r="F174" s="3"/>
      <c r="K174" s="3"/>
      <c r="L174" s="3"/>
      <c r="M174" s="3"/>
      <c r="N174" s="3"/>
      <c r="AA174" s="3"/>
      <c r="AB174" s="3"/>
      <c r="AC174" s="3"/>
      <c r="AD174" s="3"/>
      <c r="AQ174" s="3"/>
      <c r="AR174" s="3"/>
      <c r="AS174" s="3"/>
      <c r="AT174" s="3"/>
      <c r="BG174" s="3"/>
      <c r="BH174" s="3"/>
      <c r="BI174" s="3"/>
      <c r="BJ174" s="3"/>
      <c r="BW174" s="3"/>
      <c r="BX174" s="3"/>
      <c r="BY174" s="3"/>
      <c r="BZ174" s="3"/>
      <c r="DC174" s="3"/>
      <c r="DD174" s="3"/>
      <c r="DE174" s="3"/>
      <c r="DF174" s="3"/>
      <c r="DS174" s="3"/>
      <c r="DT174" s="3"/>
      <c r="DU174" s="3"/>
      <c r="DV174" s="3"/>
      <c r="EI174" s="3"/>
      <c r="EJ174" s="3"/>
      <c r="EK174" s="3"/>
      <c r="EL174" s="3"/>
    </row>
    <row r="175" spans="3:142" x14ac:dyDescent="0.3">
      <c r="C175" s="3"/>
      <c r="D175" s="3"/>
      <c r="E175" s="3"/>
      <c r="F175" s="3"/>
      <c r="K175" s="3"/>
      <c r="L175" s="3"/>
      <c r="M175" s="3"/>
      <c r="N175" s="3"/>
      <c r="AA175" s="3"/>
      <c r="AB175" s="3"/>
      <c r="AC175" s="3"/>
      <c r="AD175" s="3"/>
      <c r="AQ175" s="3"/>
      <c r="AR175" s="3"/>
      <c r="AS175" s="3"/>
      <c r="AT175" s="3"/>
      <c r="BG175" s="3"/>
      <c r="BH175" s="3"/>
      <c r="BI175" s="3"/>
      <c r="BJ175" s="3"/>
      <c r="BW175" s="3"/>
      <c r="BX175" s="3"/>
      <c r="BY175" s="3"/>
      <c r="BZ175" s="3"/>
      <c r="DC175" s="3"/>
      <c r="DD175" s="3"/>
      <c r="DE175" s="3"/>
      <c r="DF175" s="3"/>
      <c r="DS175" s="3"/>
      <c r="DT175" s="3"/>
      <c r="DU175" s="3"/>
      <c r="DV175" s="3"/>
      <c r="EI175" s="3"/>
      <c r="EJ175" s="3"/>
      <c r="EK175" s="3"/>
      <c r="EL175" s="3"/>
    </row>
    <row r="176" spans="3:142" x14ac:dyDescent="0.3">
      <c r="C176" s="3"/>
      <c r="D176" s="3"/>
      <c r="E176" s="3"/>
      <c r="F176" s="3"/>
      <c r="K176" s="3"/>
      <c r="L176" s="3"/>
      <c r="M176" s="3"/>
      <c r="N176" s="3"/>
      <c r="AA176" s="3"/>
      <c r="AB176" s="3"/>
      <c r="AC176" s="3"/>
      <c r="AD176" s="3"/>
      <c r="AQ176" s="3"/>
      <c r="AR176" s="3"/>
      <c r="AS176" s="3"/>
      <c r="AT176" s="3"/>
      <c r="BG176" s="3"/>
      <c r="BH176" s="3"/>
      <c r="BI176" s="3"/>
      <c r="BJ176" s="3"/>
      <c r="BW176" s="3"/>
      <c r="BX176" s="3"/>
      <c r="BY176" s="3"/>
      <c r="BZ176" s="3"/>
      <c r="DC176" s="3"/>
      <c r="DD176" s="3"/>
      <c r="DE176" s="3"/>
      <c r="DF176" s="3"/>
      <c r="DS176" s="3"/>
      <c r="DT176" s="3"/>
      <c r="DU176" s="3"/>
      <c r="DV176" s="3"/>
      <c r="EI176" s="3"/>
      <c r="EJ176" s="3"/>
      <c r="EK176" s="3"/>
      <c r="EL176" s="3"/>
    </row>
    <row r="177" spans="3:142" x14ac:dyDescent="0.3">
      <c r="C177" s="3"/>
      <c r="D177" s="3"/>
      <c r="E177" s="3"/>
      <c r="F177" s="3"/>
      <c r="K177" s="3"/>
      <c r="L177" s="3"/>
      <c r="M177" s="3"/>
      <c r="N177" s="3"/>
      <c r="AA177" s="3"/>
      <c r="AB177" s="3"/>
      <c r="AC177" s="3"/>
      <c r="AD177" s="3"/>
      <c r="AQ177" s="3"/>
      <c r="AR177" s="3"/>
      <c r="AS177" s="3"/>
      <c r="AT177" s="3"/>
      <c r="BG177" s="3"/>
      <c r="BH177" s="3"/>
      <c r="BI177" s="3"/>
      <c r="BJ177" s="3"/>
      <c r="BW177" s="3"/>
      <c r="BX177" s="3"/>
      <c r="BY177" s="3"/>
      <c r="BZ177" s="3"/>
      <c r="DC177" s="3"/>
      <c r="DD177" s="3"/>
      <c r="DE177" s="3"/>
      <c r="DF177" s="3"/>
      <c r="DS177" s="3"/>
      <c r="DT177" s="3"/>
      <c r="DU177" s="3"/>
      <c r="DV177" s="3"/>
      <c r="EI177" s="3"/>
      <c r="EJ177" s="3"/>
      <c r="EK177" s="3"/>
      <c r="EL177" s="3"/>
    </row>
    <row r="178" spans="3:142" x14ac:dyDescent="0.3">
      <c r="C178" s="3"/>
      <c r="D178" s="3"/>
      <c r="E178" s="3"/>
      <c r="F178" s="3"/>
      <c r="K178" s="3"/>
      <c r="L178" s="3"/>
      <c r="M178" s="3"/>
      <c r="N178" s="3"/>
      <c r="AA178" s="3"/>
      <c r="AB178" s="3"/>
      <c r="AC178" s="3"/>
      <c r="AD178" s="3"/>
      <c r="AQ178" s="3"/>
      <c r="AR178" s="3"/>
      <c r="AS178" s="3"/>
      <c r="AT178" s="3"/>
      <c r="BG178" s="3"/>
      <c r="BH178" s="3"/>
      <c r="BI178" s="3"/>
      <c r="BJ178" s="3"/>
      <c r="BW178" s="3"/>
      <c r="BX178" s="3"/>
      <c r="BY178" s="3"/>
      <c r="BZ178" s="3"/>
      <c r="DC178" s="3"/>
      <c r="DD178" s="3"/>
      <c r="DE178" s="3"/>
      <c r="DF178" s="3"/>
      <c r="DS178" s="3"/>
      <c r="DT178" s="3"/>
      <c r="DU178" s="3"/>
      <c r="DV178" s="3"/>
      <c r="EI178" s="3"/>
      <c r="EJ178" s="3"/>
      <c r="EK178" s="3"/>
      <c r="EL178" s="3"/>
    </row>
    <row r="179" spans="3:142" x14ac:dyDescent="0.3">
      <c r="C179" s="3"/>
      <c r="D179" s="3"/>
      <c r="E179" s="3"/>
      <c r="F179" s="3"/>
      <c r="K179" s="3"/>
      <c r="L179" s="3"/>
      <c r="M179" s="3"/>
      <c r="N179" s="3"/>
      <c r="AA179" s="3"/>
      <c r="AB179" s="3"/>
      <c r="AC179" s="3"/>
      <c r="AD179" s="3"/>
      <c r="AQ179" s="3"/>
      <c r="AR179" s="3"/>
      <c r="AS179" s="3"/>
      <c r="AT179" s="3"/>
      <c r="BG179" s="3"/>
      <c r="BH179" s="3"/>
      <c r="BI179" s="3"/>
      <c r="BJ179" s="3"/>
      <c r="BW179" s="3"/>
      <c r="BX179" s="3"/>
      <c r="BY179" s="3"/>
      <c r="BZ179" s="3"/>
      <c r="DC179" s="3"/>
      <c r="DD179" s="3"/>
      <c r="DE179" s="3"/>
      <c r="DF179" s="3"/>
      <c r="DS179" s="3"/>
      <c r="DT179" s="3"/>
      <c r="DU179" s="3"/>
      <c r="DV179" s="3"/>
      <c r="EI179" s="3"/>
      <c r="EJ179" s="3"/>
      <c r="EK179" s="3"/>
      <c r="EL179" s="3"/>
    </row>
    <row r="180" spans="3:142" x14ac:dyDescent="0.3">
      <c r="C180" s="3"/>
      <c r="D180" s="3"/>
      <c r="E180" s="3"/>
      <c r="F180" s="3"/>
      <c r="K180" s="3"/>
      <c r="L180" s="3"/>
      <c r="M180" s="3"/>
      <c r="N180" s="3"/>
      <c r="AA180" s="3"/>
      <c r="AB180" s="3"/>
      <c r="AC180" s="3"/>
      <c r="AD180" s="3"/>
      <c r="AQ180" s="3"/>
      <c r="AR180" s="3"/>
      <c r="AS180" s="3"/>
      <c r="AT180" s="3"/>
      <c r="BG180" s="3"/>
      <c r="BH180" s="3"/>
      <c r="BI180" s="3"/>
      <c r="BJ180" s="3"/>
      <c r="BW180" s="3"/>
      <c r="BX180" s="3"/>
      <c r="BY180" s="3"/>
      <c r="BZ180" s="3"/>
      <c r="DC180" s="3"/>
      <c r="DD180" s="3"/>
      <c r="DE180" s="3"/>
      <c r="DF180" s="3"/>
      <c r="DS180" s="3"/>
      <c r="DT180" s="3"/>
      <c r="DU180" s="3"/>
      <c r="DV180" s="3"/>
      <c r="EI180" s="3"/>
      <c r="EJ180" s="3"/>
      <c r="EK180" s="3"/>
      <c r="EL180" s="3"/>
    </row>
    <row r="181" spans="3:142" x14ac:dyDescent="0.3">
      <c r="C181" s="3"/>
      <c r="D181" s="3"/>
      <c r="E181" s="3"/>
      <c r="F181" s="3"/>
      <c r="K181" s="3"/>
      <c r="L181" s="3"/>
      <c r="M181" s="3"/>
      <c r="N181" s="3"/>
      <c r="AA181" s="3"/>
      <c r="AB181" s="3"/>
      <c r="AC181" s="3"/>
      <c r="AD181" s="3"/>
      <c r="AQ181" s="3"/>
      <c r="AR181" s="3"/>
      <c r="AS181" s="3"/>
      <c r="AT181" s="3"/>
      <c r="BG181" s="3"/>
      <c r="BH181" s="3"/>
      <c r="BI181" s="3"/>
      <c r="BJ181" s="3"/>
      <c r="BW181" s="3"/>
      <c r="BX181" s="3"/>
      <c r="BY181" s="3"/>
      <c r="BZ181" s="3"/>
      <c r="DC181" s="3"/>
      <c r="DD181" s="3"/>
      <c r="DE181" s="3"/>
      <c r="DF181" s="3"/>
      <c r="DS181" s="3"/>
      <c r="DT181" s="3"/>
      <c r="DU181" s="3"/>
      <c r="DV181" s="3"/>
      <c r="EI181" s="3"/>
      <c r="EJ181" s="3"/>
      <c r="EK181" s="3"/>
      <c r="EL181" s="3"/>
    </row>
    <row r="182" spans="3:142" x14ac:dyDescent="0.3">
      <c r="C182" s="3"/>
      <c r="D182" s="3"/>
      <c r="E182" s="3"/>
      <c r="F182" s="3"/>
      <c r="K182" s="3"/>
      <c r="L182" s="3"/>
      <c r="M182" s="3"/>
      <c r="N182" s="3"/>
      <c r="AA182" s="3"/>
      <c r="AB182" s="3"/>
      <c r="AC182" s="3"/>
      <c r="AD182" s="3"/>
      <c r="AQ182" s="3"/>
      <c r="AR182" s="3"/>
      <c r="AS182" s="3"/>
      <c r="AT182" s="3"/>
      <c r="BG182" s="3"/>
      <c r="BH182" s="3"/>
      <c r="BI182" s="3"/>
      <c r="BJ182" s="3"/>
      <c r="BW182" s="3"/>
      <c r="BX182" s="3"/>
      <c r="BY182" s="3"/>
      <c r="BZ182" s="3"/>
      <c r="DC182" s="3"/>
      <c r="DD182" s="3"/>
      <c r="DE182" s="3"/>
      <c r="DF182" s="3"/>
      <c r="DS182" s="3"/>
      <c r="DT182" s="3"/>
      <c r="DU182" s="3"/>
      <c r="DV182" s="3"/>
      <c r="EI182" s="3"/>
      <c r="EJ182" s="3"/>
      <c r="EK182" s="3"/>
      <c r="EL182" s="3"/>
    </row>
    <row r="183" spans="3:142" x14ac:dyDescent="0.3">
      <c r="C183" s="3"/>
      <c r="D183" s="3"/>
      <c r="E183" s="3"/>
      <c r="F183" s="3"/>
      <c r="K183" s="3"/>
      <c r="L183" s="3"/>
      <c r="M183" s="3"/>
      <c r="N183" s="3"/>
      <c r="AA183" s="3"/>
      <c r="AB183" s="3"/>
      <c r="AC183" s="3"/>
      <c r="AD183" s="3"/>
      <c r="AQ183" s="3"/>
      <c r="AR183" s="3"/>
      <c r="AS183" s="3"/>
      <c r="AT183" s="3"/>
      <c r="BG183" s="3"/>
      <c r="BH183" s="3"/>
      <c r="BI183" s="3"/>
      <c r="BJ183" s="3"/>
      <c r="BW183" s="3"/>
      <c r="BX183" s="3"/>
      <c r="BY183" s="3"/>
      <c r="BZ183" s="3"/>
      <c r="DC183" s="3"/>
      <c r="DD183" s="3"/>
      <c r="DE183" s="3"/>
      <c r="DF183" s="3"/>
      <c r="DS183" s="3"/>
      <c r="DT183" s="3"/>
      <c r="DU183" s="3"/>
      <c r="DV183" s="3"/>
      <c r="EI183" s="3"/>
      <c r="EJ183" s="3"/>
      <c r="EK183" s="3"/>
      <c r="EL183" s="3"/>
    </row>
    <row r="184" spans="3:142" x14ac:dyDescent="0.3">
      <c r="C184" s="3"/>
      <c r="D184" s="3"/>
      <c r="E184" s="3"/>
      <c r="F184" s="3"/>
      <c r="K184" s="3"/>
      <c r="L184" s="3"/>
      <c r="M184" s="3"/>
      <c r="N184" s="3"/>
      <c r="AA184" s="3"/>
      <c r="AB184" s="3"/>
      <c r="AC184" s="3"/>
      <c r="AD184" s="3"/>
      <c r="AQ184" s="3"/>
      <c r="AR184" s="3"/>
      <c r="AS184" s="3"/>
      <c r="AT184" s="3"/>
      <c r="BG184" s="3"/>
      <c r="BH184" s="3"/>
      <c r="BI184" s="3"/>
      <c r="BJ184" s="3"/>
      <c r="BW184" s="3"/>
      <c r="BX184" s="3"/>
      <c r="BY184" s="3"/>
      <c r="BZ184" s="3"/>
      <c r="DC184" s="3"/>
      <c r="DD184" s="3"/>
      <c r="DE184" s="3"/>
      <c r="DF184" s="3"/>
      <c r="DS184" s="3"/>
      <c r="DT184" s="3"/>
      <c r="DU184" s="3"/>
      <c r="DV184" s="3"/>
      <c r="EI184" s="3"/>
      <c r="EJ184" s="3"/>
      <c r="EK184" s="3"/>
      <c r="EL184" s="3"/>
    </row>
    <row r="185" spans="3:142" x14ac:dyDescent="0.3">
      <c r="C185" s="3"/>
      <c r="D185" s="3"/>
      <c r="E185" s="3"/>
      <c r="F185" s="3"/>
      <c r="K185" s="3"/>
      <c r="L185" s="3"/>
      <c r="M185" s="3"/>
      <c r="N185" s="3"/>
      <c r="AA185" s="3"/>
      <c r="AB185" s="3"/>
      <c r="AC185" s="3"/>
      <c r="AD185" s="3"/>
      <c r="AQ185" s="3"/>
      <c r="AR185" s="3"/>
      <c r="AS185" s="3"/>
      <c r="AT185" s="3"/>
      <c r="BG185" s="3"/>
      <c r="BH185" s="3"/>
      <c r="BI185" s="3"/>
      <c r="BJ185" s="3"/>
      <c r="BW185" s="3"/>
      <c r="BX185" s="3"/>
      <c r="BY185" s="3"/>
      <c r="BZ185" s="3"/>
      <c r="DC185" s="3"/>
      <c r="DD185" s="3"/>
      <c r="DE185" s="3"/>
      <c r="DF185" s="3"/>
      <c r="DS185" s="3"/>
      <c r="DT185" s="3"/>
      <c r="DU185" s="3"/>
      <c r="DV185" s="3"/>
      <c r="EI185" s="3"/>
      <c r="EJ185" s="3"/>
      <c r="EK185" s="3"/>
      <c r="EL185" s="3"/>
    </row>
    <row r="186" spans="3:142" x14ac:dyDescent="0.3">
      <c r="C186" s="3"/>
      <c r="D186" s="3"/>
      <c r="E186" s="3"/>
      <c r="F186" s="3"/>
      <c r="K186" s="3"/>
      <c r="L186" s="3"/>
      <c r="M186" s="3"/>
      <c r="N186" s="3"/>
      <c r="AA186" s="3"/>
      <c r="AB186" s="3"/>
      <c r="AC186" s="3"/>
      <c r="AD186" s="3"/>
      <c r="AQ186" s="3"/>
      <c r="AR186" s="3"/>
      <c r="AS186" s="3"/>
      <c r="AT186" s="3"/>
      <c r="BG186" s="3"/>
      <c r="BH186" s="3"/>
      <c r="BI186" s="3"/>
      <c r="BJ186" s="3"/>
      <c r="BW186" s="3"/>
      <c r="BX186" s="3"/>
      <c r="BY186" s="3"/>
      <c r="BZ186" s="3"/>
      <c r="DC186" s="3"/>
      <c r="DD186" s="3"/>
      <c r="DE186" s="3"/>
      <c r="DF186" s="3"/>
      <c r="DS186" s="3"/>
      <c r="DT186" s="3"/>
      <c r="DU186" s="3"/>
      <c r="DV186" s="3"/>
      <c r="EI186" s="3"/>
      <c r="EJ186" s="3"/>
      <c r="EK186" s="3"/>
      <c r="EL186" s="3"/>
    </row>
    <row r="187" spans="3:142" x14ac:dyDescent="0.3">
      <c r="C187" s="3"/>
      <c r="D187" s="3"/>
      <c r="E187" s="3"/>
      <c r="F187" s="3"/>
      <c r="K187" s="3"/>
      <c r="L187" s="3"/>
      <c r="M187" s="3"/>
      <c r="N187" s="3"/>
      <c r="AA187" s="3"/>
      <c r="AB187" s="3"/>
      <c r="AC187" s="3"/>
      <c r="AD187" s="3"/>
      <c r="AQ187" s="3"/>
      <c r="AR187" s="3"/>
      <c r="AS187" s="3"/>
      <c r="AT187" s="3"/>
      <c r="BG187" s="3"/>
      <c r="BH187" s="3"/>
      <c r="BI187" s="3"/>
      <c r="BJ187" s="3"/>
      <c r="BW187" s="3"/>
      <c r="BX187" s="3"/>
      <c r="BY187" s="3"/>
      <c r="BZ187" s="3"/>
      <c r="DC187" s="3"/>
      <c r="DD187" s="3"/>
      <c r="DE187" s="3"/>
      <c r="DF187" s="3"/>
      <c r="DS187" s="3"/>
      <c r="DT187" s="3"/>
      <c r="DU187" s="3"/>
      <c r="DV187" s="3"/>
      <c r="EI187" s="3"/>
      <c r="EJ187" s="3"/>
      <c r="EK187" s="3"/>
      <c r="EL187" s="3"/>
    </row>
    <row r="188" spans="3:142" x14ac:dyDescent="0.3">
      <c r="C188" s="3"/>
      <c r="D188" s="3"/>
      <c r="E188" s="3"/>
      <c r="F188" s="3"/>
      <c r="K188" s="3"/>
      <c r="L188" s="3"/>
      <c r="M188" s="3"/>
      <c r="N188" s="3"/>
      <c r="AA188" s="3"/>
      <c r="AB188" s="3"/>
      <c r="AC188" s="3"/>
      <c r="AD188" s="3"/>
      <c r="AQ188" s="3"/>
      <c r="AR188" s="3"/>
      <c r="AS188" s="3"/>
      <c r="AT188" s="3"/>
      <c r="BG188" s="3"/>
      <c r="BH188" s="3"/>
      <c r="BI188" s="3"/>
      <c r="BJ188" s="3"/>
      <c r="BW188" s="3"/>
      <c r="BX188" s="3"/>
      <c r="BY188" s="3"/>
      <c r="BZ188" s="3"/>
      <c r="DC188" s="3"/>
      <c r="DD188" s="3"/>
      <c r="DE188" s="3"/>
      <c r="DF188" s="3"/>
      <c r="DS188" s="3"/>
      <c r="DT188" s="3"/>
      <c r="DU188" s="3"/>
      <c r="DV188" s="3"/>
      <c r="EI188" s="3"/>
      <c r="EJ188" s="3"/>
      <c r="EK188" s="3"/>
      <c r="EL188" s="3"/>
    </row>
    <row r="189" spans="3:142" x14ac:dyDescent="0.3">
      <c r="C189" s="3"/>
      <c r="D189" s="3"/>
      <c r="E189" s="3"/>
      <c r="F189" s="3"/>
      <c r="K189" s="3"/>
      <c r="L189" s="3"/>
      <c r="M189" s="3"/>
      <c r="N189" s="3"/>
      <c r="AA189" s="3"/>
      <c r="AB189" s="3"/>
      <c r="AC189" s="3"/>
      <c r="AD189" s="3"/>
      <c r="AQ189" s="3"/>
      <c r="AR189" s="3"/>
      <c r="AS189" s="3"/>
      <c r="AT189" s="3"/>
      <c r="BG189" s="3"/>
      <c r="BH189" s="3"/>
      <c r="BI189" s="3"/>
      <c r="BJ189" s="3"/>
      <c r="BW189" s="3"/>
      <c r="BX189" s="3"/>
      <c r="BY189" s="3"/>
      <c r="BZ189" s="3"/>
      <c r="DC189" s="3"/>
      <c r="DD189" s="3"/>
      <c r="DE189" s="3"/>
      <c r="DF189" s="3"/>
      <c r="DS189" s="3"/>
      <c r="DT189" s="3"/>
      <c r="DU189" s="3"/>
      <c r="DV189" s="3"/>
      <c r="EI189" s="3"/>
      <c r="EJ189" s="3"/>
      <c r="EK189" s="3"/>
      <c r="EL189" s="3"/>
    </row>
    <row r="190" spans="3:142" x14ac:dyDescent="0.3">
      <c r="C190" s="3"/>
      <c r="D190" s="3"/>
      <c r="E190" s="3"/>
      <c r="F190" s="3"/>
      <c r="K190" s="3"/>
      <c r="L190" s="3"/>
      <c r="M190" s="3"/>
      <c r="N190" s="3"/>
      <c r="AA190" s="3"/>
      <c r="AB190" s="3"/>
      <c r="AC190" s="3"/>
      <c r="AD190" s="3"/>
      <c r="AQ190" s="3"/>
      <c r="AR190" s="3"/>
      <c r="AS190" s="3"/>
      <c r="AT190" s="3"/>
      <c r="BG190" s="3"/>
      <c r="BH190" s="3"/>
      <c r="BI190" s="3"/>
      <c r="BJ190" s="3"/>
      <c r="BW190" s="3"/>
      <c r="BX190" s="3"/>
      <c r="BY190" s="3"/>
      <c r="BZ190" s="3"/>
      <c r="DC190" s="3"/>
      <c r="DD190" s="3"/>
      <c r="DE190" s="3"/>
      <c r="DF190" s="3"/>
      <c r="DS190" s="3"/>
      <c r="DT190" s="3"/>
      <c r="DU190" s="3"/>
      <c r="DV190" s="3"/>
      <c r="EI190" s="3"/>
      <c r="EJ190" s="3"/>
      <c r="EK190" s="3"/>
      <c r="EL190" s="3"/>
    </row>
    <row r="191" spans="3:142" x14ac:dyDescent="0.3">
      <c r="C191" s="3"/>
      <c r="D191" s="3"/>
      <c r="E191" s="3"/>
      <c r="F191" s="3"/>
      <c r="K191" s="3"/>
      <c r="L191" s="3"/>
      <c r="M191" s="3"/>
      <c r="N191" s="3"/>
      <c r="AA191" s="3"/>
      <c r="AB191" s="3"/>
      <c r="AC191" s="3"/>
      <c r="AD191" s="3"/>
      <c r="AQ191" s="3"/>
      <c r="AR191" s="3"/>
      <c r="AS191" s="3"/>
      <c r="AT191" s="3"/>
      <c r="BG191" s="3"/>
      <c r="BH191" s="3"/>
      <c r="BI191" s="3"/>
      <c r="BJ191" s="3"/>
      <c r="BW191" s="3"/>
      <c r="BX191" s="3"/>
      <c r="BY191" s="3"/>
      <c r="BZ191" s="3"/>
      <c r="DC191" s="3"/>
      <c r="DD191" s="3"/>
      <c r="DE191" s="3"/>
      <c r="DF191" s="3"/>
      <c r="DS191" s="3"/>
      <c r="DT191" s="3"/>
      <c r="DU191" s="3"/>
      <c r="DV191" s="3"/>
      <c r="EI191" s="3"/>
      <c r="EJ191" s="3"/>
      <c r="EK191" s="3"/>
      <c r="EL191" s="3"/>
    </row>
    <row r="192" spans="3:142" x14ac:dyDescent="0.3">
      <c r="C192" s="3"/>
      <c r="D192" s="3"/>
      <c r="E192" s="3"/>
      <c r="F192" s="3"/>
      <c r="K192" s="3"/>
      <c r="L192" s="3"/>
      <c r="M192" s="3"/>
      <c r="N192" s="3"/>
      <c r="AA192" s="3"/>
      <c r="AB192" s="3"/>
      <c r="AC192" s="3"/>
      <c r="AD192" s="3"/>
      <c r="AQ192" s="3"/>
      <c r="AR192" s="3"/>
      <c r="AS192" s="3"/>
      <c r="AT192" s="3"/>
      <c r="BG192" s="3"/>
      <c r="BH192" s="3"/>
      <c r="BI192" s="3"/>
      <c r="BJ192" s="3"/>
      <c r="BW192" s="3"/>
      <c r="BX192" s="3"/>
      <c r="BY192" s="3"/>
      <c r="BZ192" s="3"/>
      <c r="DC192" s="3"/>
      <c r="DD192" s="3"/>
      <c r="DE192" s="3"/>
      <c r="DF192" s="3"/>
      <c r="DS192" s="3"/>
      <c r="DT192" s="3"/>
      <c r="DU192" s="3"/>
      <c r="DV192" s="3"/>
      <c r="EI192" s="3"/>
      <c r="EJ192" s="3"/>
      <c r="EK192" s="3"/>
      <c r="EL192" s="3"/>
    </row>
    <row r="193" spans="3:142" x14ac:dyDescent="0.3">
      <c r="C193" s="3"/>
      <c r="D193" s="3"/>
      <c r="E193" s="3"/>
      <c r="F193" s="3"/>
      <c r="K193" s="3"/>
      <c r="L193" s="3"/>
      <c r="M193" s="3"/>
      <c r="N193" s="3"/>
      <c r="AA193" s="3"/>
      <c r="AB193" s="3"/>
      <c r="AC193" s="3"/>
      <c r="AD193" s="3"/>
      <c r="AQ193" s="3"/>
      <c r="AR193" s="3"/>
      <c r="AS193" s="3"/>
      <c r="AT193" s="3"/>
      <c r="BG193" s="3"/>
      <c r="BH193" s="3"/>
      <c r="BI193" s="3"/>
      <c r="BJ193" s="3"/>
      <c r="BW193" s="3"/>
      <c r="BX193" s="3"/>
      <c r="BY193" s="3"/>
      <c r="BZ193" s="3"/>
      <c r="DC193" s="3"/>
      <c r="DD193" s="3"/>
      <c r="DE193" s="3"/>
      <c r="DF193" s="3"/>
      <c r="DS193" s="3"/>
      <c r="DT193" s="3"/>
      <c r="DU193" s="3"/>
      <c r="DV193" s="3"/>
      <c r="EI193" s="3"/>
      <c r="EJ193" s="3"/>
      <c r="EK193" s="3"/>
      <c r="EL193" s="3"/>
    </row>
    <row r="194" spans="3:142" x14ac:dyDescent="0.3">
      <c r="C194" s="3"/>
      <c r="D194" s="3"/>
      <c r="E194" s="3"/>
      <c r="F194" s="3"/>
      <c r="K194" s="3"/>
      <c r="L194" s="3"/>
      <c r="M194" s="3"/>
      <c r="N194" s="3"/>
      <c r="AA194" s="3"/>
      <c r="AB194" s="3"/>
      <c r="AC194" s="3"/>
      <c r="AD194" s="3"/>
      <c r="AQ194" s="3"/>
      <c r="AR194" s="3"/>
      <c r="AS194" s="3"/>
      <c r="AT194" s="3"/>
      <c r="BG194" s="3"/>
      <c r="BH194" s="3"/>
      <c r="BI194" s="3"/>
      <c r="BJ194" s="3"/>
      <c r="BW194" s="3"/>
      <c r="BX194" s="3"/>
      <c r="BY194" s="3"/>
      <c r="BZ194" s="3"/>
      <c r="DC194" s="3"/>
      <c r="DD194" s="3"/>
      <c r="DE194" s="3"/>
      <c r="DF194" s="3"/>
      <c r="DS194" s="3"/>
      <c r="DT194" s="3"/>
      <c r="DU194" s="3"/>
      <c r="DV194" s="3"/>
      <c r="EI194" s="3"/>
      <c r="EJ194" s="3"/>
      <c r="EK194" s="3"/>
      <c r="EL194" s="3"/>
    </row>
    <row r="195" spans="3:142" x14ac:dyDescent="0.3">
      <c r="C195" s="3"/>
      <c r="D195" s="3"/>
      <c r="E195" s="3"/>
      <c r="F195" s="3"/>
      <c r="K195" s="3"/>
      <c r="L195" s="3"/>
      <c r="M195" s="3"/>
      <c r="N195" s="3"/>
      <c r="AA195" s="3"/>
      <c r="AB195" s="3"/>
      <c r="AC195" s="3"/>
      <c r="AD195" s="3"/>
      <c r="AQ195" s="3"/>
      <c r="AR195" s="3"/>
      <c r="AS195" s="3"/>
      <c r="AT195" s="3"/>
      <c r="BG195" s="3"/>
      <c r="BH195" s="3"/>
      <c r="BI195" s="3"/>
      <c r="BJ195" s="3"/>
      <c r="BW195" s="3"/>
      <c r="BX195" s="3"/>
      <c r="BY195" s="3"/>
      <c r="BZ195" s="3"/>
      <c r="DC195" s="3"/>
      <c r="DD195" s="3"/>
      <c r="DE195" s="3"/>
      <c r="DF195" s="3"/>
      <c r="DS195" s="3"/>
      <c r="DT195" s="3"/>
      <c r="DU195" s="3"/>
      <c r="DV195" s="3"/>
      <c r="EI195" s="3"/>
      <c r="EJ195" s="3"/>
      <c r="EK195" s="3"/>
      <c r="EL195" s="3"/>
    </row>
    <row r="196" spans="3:142" x14ac:dyDescent="0.3">
      <c r="C196" s="3"/>
      <c r="D196" s="3"/>
      <c r="E196" s="3"/>
      <c r="F196" s="3"/>
      <c r="K196" s="3"/>
      <c r="L196" s="3"/>
      <c r="M196" s="3"/>
      <c r="N196" s="3"/>
      <c r="AA196" s="3"/>
      <c r="AB196" s="3"/>
      <c r="AC196" s="3"/>
      <c r="AD196" s="3"/>
      <c r="AQ196" s="3"/>
      <c r="AR196" s="3"/>
      <c r="AS196" s="3"/>
      <c r="AT196" s="3"/>
      <c r="BG196" s="3"/>
      <c r="BH196" s="3"/>
      <c r="BI196" s="3"/>
      <c r="BJ196" s="3"/>
      <c r="BW196" s="3"/>
      <c r="BX196" s="3"/>
      <c r="BY196" s="3"/>
      <c r="BZ196" s="3"/>
      <c r="DC196" s="3"/>
      <c r="DD196" s="3"/>
      <c r="DE196" s="3"/>
      <c r="DF196" s="3"/>
      <c r="DS196" s="3"/>
      <c r="DT196" s="3"/>
      <c r="DU196" s="3"/>
      <c r="DV196" s="3"/>
      <c r="EI196" s="3"/>
      <c r="EJ196" s="3"/>
      <c r="EK196" s="3"/>
      <c r="EL196" s="3"/>
    </row>
    <row r="197" spans="3:142" x14ac:dyDescent="0.3">
      <c r="C197" s="3"/>
      <c r="D197" s="3"/>
      <c r="E197" s="3"/>
      <c r="F197" s="3"/>
      <c r="K197" s="3"/>
      <c r="L197" s="3"/>
      <c r="M197" s="3"/>
      <c r="N197" s="3"/>
      <c r="AA197" s="3"/>
      <c r="AB197" s="3"/>
      <c r="AC197" s="3"/>
      <c r="AD197" s="3"/>
      <c r="AQ197" s="3"/>
      <c r="AR197" s="3"/>
      <c r="AS197" s="3"/>
      <c r="AT197" s="3"/>
      <c r="BG197" s="3"/>
      <c r="BH197" s="3"/>
      <c r="BI197" s="3"/>
      <c r="BJ197" s="3"/>
      <c r="BW197" s="3"/>
      <c r="BX197" s="3"/>
      <c r="BY197" s="3"/>
      <c r="BZ197" s="3"/>
      <c r="DC197" s="3"/>
      <c r="DD197" s="3"/>
      <c r="DE197" s="3"/>
      <c r="DF197" s="3"/>
      <c r="DS197" s="3"/>
      <c r="DT197" s="3"/>
      <c r="DU197" s="3"/>
      <c r="DV197" s="3"/>
      <c r="EI197" s="3"/>
      <c r="EJ197" s="3"/>
      <c r="EK197" s="3"/>
      <c r="EL197" s="3"/>
    </row>
    <row r="198" spans="3:142" x14ac:dyDescent="0.3">
      <c r="C198" s="3"/>
      <c r="D198" s="3"/>
      <c r="E198" s="3"/>
      <c r="F198" s="3"/>
      <c r="K198" s="3"/>
      <c r="L198" s="3"/>
      <c r="M198" s="3"/>
      <c r="N198" s="3"/>
      <c r="AA198" s="3"/>
      <c r="AB198" s="3"/>
      <c r="AC198" s="3"/>
      <c r="AD198" s="3"/>
      <c r="AQ198" s="3"/>
      <c r="AR198" s="3"/>
      <c r="AS198" s="3"/>
      <c r="AT198" s="3"/>
      <c r="BG198" s="3"/>
      <c r="BH198" s="3"/>
      <c r="BI198" s="3"/>
      <c r="BJ198" s="3"/>
      <c r="BW198" s="3"/>
      <c r="BX198" s="3"/>
      <c r="BY198" s="3"/>
      <c r="BZ198" s="3"/>
      <c r="DC198" s="3"/>
      <c r="DD198" s="3"/>
      <c r="DE198" s="3"/>
      <c r="DF198" s="3"/>
      <c r="DS198" s="3"/>
      <c r="DT198" s="3"/>
      <c r="DU198" s="3"/>
      <c r="DV198" s="3"/>
      <c r="EI198" s="3"/>
      <c r="EJ198" s="3"/>
      <c r="EK198" s="3"/>
      <c r="EL198" s="3"/>
    </row>
    <row r="199" spans="3:142" x14ac:dyDescent="0.3">
      <c r="C199" s="3"/>
      <c r="D199" s="3"/>
      <c r="E199" s="3"/>
      <c r="F199" s="3"/>
      <c r="K199" s="3"/>
      <c r="L199" s="3"/>
      <c r="M199" s="3"/>
      <c r="N199" s="3"/>
      <c r="AA199" s="3"/>
      <c r="AB199" s="3"/>
      <c r="AC199" s="3"/>
      <c r="AD199" s="3"/>
      <c r="AQ199" s="3"/>
      <c r="AR199" s="3"/>
      <c r="AS199" s="3"/>
      <c r="AT199" s="3"/>
      <c r="BG199" s="3"/>
      <c r="BH199" s="3"/>
      <c r="BI199" s="3"/>
      <c r="BJ199" s="3"/>
      <c r="BW199" s="3"/>
      <c r="BX199" s="3"/>
      <c r="BY199" s="3"/>
      <c r="BZ199" s="3"/>
      <c r="DC199" s="3"/>
      <c r="DD199" s="3"/>
      <c r="DE199" s="3"/>
      <c r="DF199" s="3"/>
      <c r="DS199" s="3"/>
      <c r="DT199" s="3"/>
      <c r="DU199" s="3"/>
      <c r="DV199" s="3"/>
      <c r="EI199" s="3"/>
      <c r="EJ199" s="3"/>
      <c r="EK199" s="3"/>
      <c r="EL199" s="3"/>
    </row>
    <row r="200" spans="3:142" x14ac:dyDescent="0.3">
      <c r="C200" s="3"/>
      <c r="D200" s="3"/>
      <c r="E200" s="3"/>
      <c r="F200" s="3"/>
      <c r="K200" s="3"/>
      <c r="L200" s="3"/>
      <c r="M200" s="3"/>
      <c r="N200" s="3"/>
      <c r="AA200" s="3"/>
      <c r="AB200" s="3"/>
      <c r="AC200" s="3"/>
      <c r="AD200" s="3"/>
      <c r="AQ200" s="3"/>
      <c r="AR200" s="3"/>
      <c r="AS200" s="3"/>
      <c r="AT200" s="3"/>
      <c r="BG200" s="3"/>
      <c r="BH200" s="3"/>
      <c r="BI200" s="3"/>
      <c r="BJ200" s="3"/>
      <c r="BW200" s="3"/>
      <c r="BX200" s="3"/>
      <c r="BY200" s="3"/>
      <c r="BZ200" s="3"/>
      <c r="DC200" s="3"/>
      <c r="DD200" s="3"/>
      <c r="DE200" s="3"/>
      <c r="DF200" s="3"/>
      <c r="DS200" s="3"/>
      <c r="DT200" s="3"/>
      <c r="DU200" s="3"/>
      <c r="DV200" s="3"/>
      <c r="EI200" s="3"/>
      <c r="EJ200" s="3"/>
      <c r="EK200" s="3"/>
      <c r="EL200" s="3"/>
    </row>
    <row r="201" spans="3:142" x14ac:dyDescent="0.3">
      <c r="C201" s="3"/>
      <c r="D201" s="3"/>
      <c r="E201" s="3"/>
      <c r="F201" s="3"/>
      <c r="K201" s="3"/>
      <c r="L201" s="3"/>
      <c r="M201" s="3"/>
      <c r="N201" s="3"/>
      <c r="AA201" s="3"/>
      <c r="AB201" s="3"/>
      <c r="AC201" s="3"/>
      <c r="AD201" s="3"/>
      <c r="AQ201" s="3"/>
      <c r="AR201" s="3"/>
      <c r="AS201" s="3"/>
      <c r="AT201" s="3"/>
      <c r="BG201" s="3"/>
      <c r="BH201" s="3"/>
      <c r="BI201" s="3"/>
      <c r="BJ201" s="3"/>
      <c r="BW201" s="3"/>
      <c r="BX201" s="3"/>
      <c r="BY201" s="3"/>
      <c r="BZ201" s="3"/>
      <c r="DC201" s="3"/>
      <c r="DD201" s="3"/>
      <c r="DE201" s="3"/>
      <c r="DF201" s="3"/>
      <c r="DS201" s="3"/>
      <c r="DT201" s="3"/>
      <c r="DU201" s="3"/>
      <c r="DV201" s="3"/>
      <c r="EI201" s="3"/>
      <c r="EJ201" s="3"/>
      <c r="EK201" s="3"/>
      <c r="EL201" s="3"/>
    </row>
    <row r="202" spans="3:142" x14ac:dyDescent="0.3">
      <c r="C202" s="3"/>
      <c r="D202" s="3"/>
      <c r="E202" s="3"/>
      <c r="F202" s="3"/>
      <c r="K202" s="3"/>
      <c r="L202" s="3"/>
      <c r="M202" s="3"/>
      <c r="N202" s="3"/>
      <c r="AA202" s="3"/>
      <c r="AB202" s="3"/>
      <c r="AC202" s="3"/>
      <c r="AD202" s="3"/>
      <c r="AQ202" s="3"/>
      <c r="AR202" s="3"/>
      <c r="AS202" s="3"/>
      <c r="AT202" s="3"/>
      <c r="BG202" s="3"/>
      <c r="BH202" s="3"/>
      <c r="BI202" s="3"/>
      <c r="BJ202" s="3"/>
      <c r="BW202" s="3"/>
      <c r="BX202" s="3"/>
      <c r="BY202" s="3"/>
      <c r="BZ202" s="3"/>
      <c r="DC202" s="3"/>
      <c r="DD202" s="3"/>
      <c r="DE202" s="3"/>
      <c r="DF202" s="3"/>
      <c r="DS202" s="3"/>
      <c r="DT202" s="3"/>
      <c r="DU202" s="3"/>
      <c r="DV202" s="3"/>
      <c r="EI202" s="3"/>
      <c r="EJ202" s="3"/>
      <c r="EK202" s="3"/>
      <c r="EL202" s="3"/>
    </row>
    <row r="203" spans="3:142" x14ac:dyDescent="0.3">
      <c r="C203" s="3"/>
      <c r="D203" s="3"/>
      <c r="E203" s="3"/>
      <c r="F203" s="3"/>
      <c r="K203" s="3"/>
      <c r="L203" s="3"/>
      <c r="M203" s="3"/>
      <c r="N203" s="3"/>
      <c r="AA203" s="3"/>
      <c r="AB203" s="3"/>
      <c r="AC203" s="3"/>
      <c r="AD203" s="3"/>
      <c r="AQ203" s="3"/>
      <c r="AR203" s="3"/>
      <c r="AS203" s="3"/>
      <c r="AT203" s="3"/>
      <c r="BG203" s="3"/>
      <c r="BH203" s="3"/>
      <c r="BI203" s="3"/>
      <c r="BJ203" s="3"/>
      <c r="BW203" s="3"/>
      <c r="BX203" s="3"/>
      <c r="BY203" s="3"/>
      <c r="BZ203" s="3"/>
      <c r="DC203" s="3"/>
      <c r="DD203" s="3"/>
      <c r="DE203" s="3"/>
      <c r="DF203" s="3"/>
      <c r="DS203" s="3"/>
      <c r="DT203" s="3"/>
      <c r="DU203" s="3"/>
      <c r="DV203" s="3"/>
      <c r="EI203" s="3"/>
      <c r="EJ203" s="3"/>
      <c r="EK203" s="3"/>
      <c r="EL203" s="3"/>
    </row>
    <row r="204" spans="3:142" x14ac:dyDescent="0.3">
      <c r="C204" s="3"/>
      <c r="D204" s="3"/>
      <c r="E204" s="3"/>
      <c r="F204" s="3"/>
      <c r="K204" s="3"/>
      <c r="L204" s="3"/>
      <c r="M204" s="3"/>
      <c r="N204" s="3"/>
      <c r="AA204" s="3"/>
      <c r="AB204" s="3"/>
      <c r="AC204" s="3"/>
      <c r="AD204" s="3"/>
      <c r="AQ204" s="3"/>
      <c r="AR204" s="3"/>
      <c r="AS204" s="3"/>
      <c r="AT204" s="3"/>
      <c r="BG204" s="3"/>
      <c r="BH204" s="3"/>
      <c r="BI204" s="3"/>
      <c r="BJ204" s="3"/>
      <c r="BW204" s="3"/>
      <c r="BX204" s="3"/>
      <c r="BY204" s="3"/>
      <c r="BZ204" s="3"/>
      <c r="DC204" s="3"/>
      <c r="DD204" s="3"/>
      <c r="DE204" s="3"/>
      <c r="DF204" s="3"/>
      <c r="DS204" s="3"/>
      <c r="DT204" s="3"/>
      <c r="DU204" s="3"/>
      <c r="DV204" s="3"/>
      <c r="EI204" s="3"/>
      <c r="EJ204" s="3"/>
      <c r="EK204" s="3"/>
      <c r="EL204" s="3"/>
    </row>
    <row r="205" spans="3:142" x14ac:dyDescent="0.3">
      <c r="C205" s="3"/>
      <c r="D205" s="3"/>
      <c r="E205" s="3"/>
      <c r="F205" s="3"/>
      <c r="K205" s="3"/>
      <c r="L205" s="3"/>
      <c r="M205" s="3"/>
      <c r="N205" s="3"/>
      <c r="AA205" s="3"/>
      <c r="AB205" s="3"/>
      <c r="AC205" s="3"/>
      <c r="AD205" s="3"/>
      <c r="AQ205" s="3"/>
      <c r="AR205" s="3"/>
      <c r="AS205" s="3"/>
      <c r="AT205" s="3"/>
      <c r="BG205" s="3"/>
      <c r="BH205" s="3"/>
      <c r="BI205" s="3"/>
      <c r="BJ205" s="3"/>
      <c r="BW205" s="3"/>
      <c r="BX205" s="3"/>
      <c r="BY205" s="3"/>
      <c r="BZ205" s="3"/>
      <c r="DC205" s="3"/>
      <c r="DD205" s="3"/>
      <c r="DE205" s="3"/>
      <c r="DF205" s="3"/>
      <c r="DS205" s="3"/>
      <c r="DT205" s="3"/>
      <c r="DU205" s="3"/>
      <c r="DV205" s="3"/>
      <c r="EI205" s="3"/>
      <c r="EJ205" s="3"/>
      <c r="EK205" s="3"/>
      <c r="EL205" s="3"/>
    </row>
    <row r="206" spans="3:142" x14ac:dyDescent="0.3">
      <c r="C206" s="3"/>
      <c r="D206" s="3"/>
      <c r="E206" s="3"/>
      <c r="F206" s="3"/>
      <c r="K206" s="3"/>
      <c r="L206" s="3"/>
      <c r="M206" s="3"/>
      <c r="N206" s="3"/>
      <c r="AA206" s="3"/>
      <c r="AB206" s="3"/>
      <c r="AC206" s="3"/>
      <c r="AD206" s="3"/>
      <c r="AQ206" s="3"/>
      <c r="AR206" s="3"/>
      <c r="AS206" s="3"/>
      <c r="AT206" s="3"/>
      <c r="BG206" s="3"/>
      <c r="BH206" s="3"/>
      <c r="BI206" s="3"/>
      <c r="BJ206" s="3"/>
      <c r="BW206" s="3"/>
      <c r="BX206" s="3"/>
      <c r="BY206" s="3"/>
      <c r="BZ206" s="3"/>
      <c r="DC206" s="3"/>
      <c r="DD206" s="3"/>
      <c r="DE206" s="3"/>
      <c r="DF206" s="3"/>
      <c r="DS206" s="3"/>
      <c r="DT206" s="3"/>
      <c r="DU206" s="3"/>
      <c r="DV206" s="3"/>
      <c r="EI206" s="3"/>
      <c r="EJ206" s="3"/>
      <c r="EK206" s="3"/>
      <c r="EL206" s="3"/>
    </row>
    <row r="207" spans="3:142" x14ac:dyDescent="0.3">
      <c r="C207" s="3"/>
      <c r="D207" s="3"/>
      <c r="E207" s="3"/>
      <c r="F207" s="3"/>
      <c r="K207" s="3"/>
      <c r="L207" s="3"/>
      <c r="M207" s="3"/>
      <c r="N207" s="3"/>
      <c r="AA207" s="3"/>
      <c r="AB207" s="3"/>
      <c r="AC207" s="3"/>
      <c r="AD207" s="3"/>
      <c r="AQ207" s="3"/>
      <c r="AR207" s="3"/>
      <c r="AS207" s="3"/>
      <c r="AT207" s="3"/>
      <c r="BG207" s="3"/>
      <c r="BH207" s="3"/>
      <c r="BI207" s="3"/>
      <c r="BJ207" s="3"/>
      <c r="BW207" s="3"/>
      <c r="BX207" s="3"/>
      <c r="BY207" s="3"/>
      <c r="BZ207" s="3"/>
      <c r="DC207" s="3"/>
      <c r="DD207" s="3"/>
      <c r="DE207" s="3"/>
      <c r="DF207" s="3"/>
      <c r="DS207" s="3"/>
      <c r="DT207" s="3"/>
      <c r="DU207" s="3"/>
      <c r="DV207" s="3"/>
      <c r="EI207" s="3"/>
      <c r="EJ207" s="3"/>
      <c r="EK207" s="3"/>
      <c r="EL207" s="3"/>
    </row>
    <row r="208" spans="3:142" x14ac:dyDescent="0.3">
      <c r="C208" s="3"/>
      <c r="D208" s="3"/>
      <c r="E208" s="3"/>
      <c r="F208" s="3"/>
      <c r="K208" s="3"/>
      <c r="L208" s="3"/>
      <c r="M208" s="3"/>
      <c r="N208" s="3"/>
      <c r="AA208" s="3"/>
      <c r="AB208" s="3"/>
      <c r="AC208" s="3"/>
      <c r="AD208" s="3"/>
      <c r="AQ208" s="3"/>
      <c r="AR208" s="3"/>
      <c r="AS208" s="3"/>
      <c r="AT208" s="3"/>
      <c r="BG208" s="3"/>
      <c r="BH208" s="3"/>
      <c r="BI208" s="3"/>
      <c r="BJ208" s="3"/>
      <c r="BW208" s="3"/>
      <c r="BX208" s="3"/>
      <c r="BY208" s="3"/>
      <c r="BZ208" s="3"/>
      <c r="DC208" s="3"/>
      <c r="DD208" s="3"/>
      <c r="DE208" s="3"/>
      <c r="DF208" s="3"/>
      <c r="DS208" s="3"/>
      <c r="DT208" s="3"/>
      <c r="DU208" s="3"/>
      <c r="DV208" s="3"/>
      <c r="EI208" s="3"/>
      <c r="EJ208" s="3"/>
      <c r="EK208" s="3"/>
      <c r="EL208" s="3"/>
    </row>
    <row r="209" spans="3:142" x14ac:dyDescent="0.3">
      <c r="C209" s="3"/>
      <c r="D209" s="3"/>
      <c r="E209" s="3"/>
      <c r="F209" s="3"/>
      <c r="K209" s="3"/>
      <c r="L209" s="3"/>
      <c r="M209" s="3"/>
      <c r="N209" s="3"/>
      <c r="AA209" s="3"/>
      <c r="AB209" s="3"/>
      <c r="AC209" s="3"/>
      <c r="AD209" s="3"/>
      <c r="AQ209" s="3"/>
      <c r="AR209" s="3"/>
      <c r="AS209" s="3"/>
      <c r="AT209" s="3"/>
      <c r="BG209" s="3"/>
      <c r="BH209" s="3"/>
      <c r="BI209" s="3"/>
      <c r="BJ209" s="3"/>
      <c r="BW209" s="3"/>
      <c r="BX209" s="3"/>
      <c r="BY209" s="3"/>
      <c r="BZ209" s="3"/>
      <c r="DC209" s="3"/>
      <c r="DD209" s="3"/>
      <c r="DE209" s="3"/>
      <c r="DF209" s="3"/>
      <c r="DS209" s="3"/>
      <c r="DT209" s="3"/>
      <c r="DU209" s="3"/>
      <c r="DV209" s="3"/>
      <c r="EI209" s="3"/>
      <c r="EJ209" s="3"/>
      <c r="EK209" s="3"/>
      <c r="EL209" s="3"/>
    </row>
    <row r="210" spans="3:142" x14ac:dyDescent="0.3">
      <c r="C210" s="3"/>
      <c r="D210" s="3"/>
      <c r="E210" s="3"/>
      <c r="F210" s="3"/>
      <c r="K210" s="3"/>
      <c r="L210" s="3"/>
      <c r="M210" s="3"/>
      <c r="N210" s="3"/>
      <c r="AA210" s="3"/>
      <c r="AB210" s="3"/>
      <c r="AC210" s="3"/>
      <c r="AD210" s="3"/>
      <c r="AQ210" s="3"/>
      <c r="AR210" s="3"/>
      <c r="AS210" s="3"/>
      <c r="AT210" s="3"/>
      <c r="BG210" s="3"/>
      <c r="BH210" s="3"/>
      <c r="BI210" s="3"/>
      <c r="BJ210" s="3"/>
      <c r="BW210" s="3"/>
      <c r="BX210" s="3"/>
      <c r="BY210" s="3"/>
      <c r="BZ210" s="3"/>
      <c r="DC210" s="3"/>
      <c r="DD210" s="3"/>
      <c r="DE210" s="3"/>
      <c r="DF210" s="3"/>
      <c r="DS210" s="3"/>
      <c r="DT210" s="3"/>
      <c r="DU210" s="3"/>
      <c r="DV210" s="3"/>
      <c r="EI210" s="3"/>
      <c r="EJ210" s="3"/>
      <c r="EK210" s="3"/>
      <c r="EL210" s="3"/>
    </row>
    <row r="211" spans="3:142" x14ac:dyDescent="0.3">
      <c r="C211" s="3"/>
      <c r="D211" s="3"/>
      <c r="E211" s="3"/>
      <c r="F211" s="3"/>
      <c r="K211" s="3"/>
      <c r="L211" s="3"/>
      <c r="M211" s="3"/>
      <c r="N211" s="3"/>
      <c r="AA211" s="3"/>
      <c r="AB211" s="3"/>
      <c r="AC211" s="3"/>
      <c r="AD211" s="3"/>
      <c r="AQ211" s="3"/>
      <c r="AR211" s="3"/>
      <c r="AS211" s="3"/>
      <c r="AT211" s="3"/>
      <c r="BG211" s="3"/>
      <c r="BH211" s="3"/>
      <c r="BI211" s="3"/>
      <c r="BJ211" s="3"/>
      <c r="BW211" s="3"/>
      <c r="BX211" s="3"/>
      <c r="BY211" s="3"/>
      <c r="BZ211" s="3"/>
      <c r="DC211" s="3"/>
      <c r="DD211" s="3"/>
      <c r="DE211" s="3"/>
      <c r="DF211" s="3"/>
      <c r="DS211" s="3"/>
      <c r="DT211" s="3"/>
      <c r="DU211" s="3"/>
      <c r="DV211" s="3"/>
      <c r="EI211" s="3"/>
      <c r="EJ211" s="3"/>
      <c r="EK211" s="3"/>
      <c r="EL211" s="3"/>
    </row>
    <row r="212" spans="3:142" x14ac:dyDescent="0.3">
      <c r="C212" s="3"/>
      <c r="D212" s="3"/>
      <c r="E212" s="3"/>
      <c r="F212" s="3"/>
      <c r="K212" s="3"/>
      <c r="L212" s="3"/>
      <c r="M212" s="3"/>
      <c r="N212" s="3"/>
      <c r="AA212" s="3"/>
      <c r="AB212" s="3"/>
      <c r="AC212" s="3"/>
      <c r="AD212" s="3"/>
      <c r="AQ212" s="3"/>
      <c r="AR212" s="3"/>
      <c r="AS212" s="3"/>
      <c r="AT212" s="3"/>
      <c r="BG212" s="3"/>
      <c r="BH212" s="3"/>
      <c r="BI212" s="3"/>
      <c r="BJ212" s="3"/>
      <c r="BW212" s="3"/>
      <c r="BX212" s="3"/>
      <c r="BY212" s="3"/>
      <c r="BZ212" s="3"/>
      <c r="DC212" s="3"/>
      <c r="DD212" s="3"/>
      <c r="DE212" s="3"/>
      <c r="DF212" s="3"/>
      <c r="DS212" s="3"/>
      <c r="DT212" s="3"/>
      <c r="DU212" s="3"/>
      <c r="DV212" s="3"/>
      <c r="EI212" s="3"/>
      <c r="EJ212" s="3"/>
      <c r="EK212" s="3"/>
      <c r="EL212" s="3"/>
    </row>
    <row r="213" spans="3:142" x14ac:dyDescent="0.3">
      <c r="C213" s="3"/>
      <c r="D213" s="3"/>
      <c r="E213" s="3"/>
      <c r="F213" s="3"/>
      <c r="K213" s="3"/>
      <c r="L213" s="3"/>
      <c r="M213" s="3"/>
      <c r="N213" s="3"/>
      <c r="AA213" s="3"/>
      <c r="AB213" s="3"/>
      <c r="AC213" s="3"/>
      <c r="AD213" s="3"/>
      <c r="AQ213" s="3"/>
      <c r="AR213" s="3"/>
      <c r="AS213" s="3"/>
      <c r="AT213" s="3"/>
      <c r="BG213" s="3"/>
      <c r="BH213" s="3"/>
      <c r="BI213" s="3"/>
      <c r="BJ213" s="3"/>
      <c r="BW213" s="3"/>
      <c r="BX213" s="3"/>
      <c r="BY213" s="3"/>
      <c r="BZ213" s="3"/>
      <c r="DC213" s="3"/>
      <c r="DD213" s="3"/>
      <c r="DE213" s="3"/>
      <c r="DF213" s="3"/>
      <c r="DS213" s="3"/>
      <c r="DT213" s="3"/>
      <c r="DU213" s="3"/>
      <c r="DV213" s="3"/>
      <c r="EI213" s="3"/>
      <c r="EJ213" s="3"/>
      <c r="EK213" s="3"/>
      <c r="EL213" s="3"/>
    </row>
    <row r="214" spans="3:142" x14ac:dyDescent="0.3">
      <c r="C214" s="3"/>
      <c r="D214" s="3"/>
      <c r="E214" s="3"/>
      <c r="F214" s="3"/>
      <c r="K214" s="3"/>
      <c r="L214" s="3"/>
      <c r="M214" s="3"/>
      <c r="N214" s="3"/>
      <c r="AA214" s="3"/>
      <c r="AB214" s="3"/>
      <c r="AC214" s="3"/>
      <c r="AD214" s="3"/>
      <c r="AQ214" s="3"/>
      <c r="AR214" s="3"/>
      <c r="AS214" s="3"/>
      <c r="AT214" s="3"/>
      <c r="BG214" s="3"/>
      <c r="BH214" s="3"/>
      <c r="BI214" s="3"/>
      <c r="BJ214" s="3"/>
      <c r="BW214" s="3"/>
      <c r="BX214" s="3"/>
      <c r="BY214" s="3"/>
      <c r="BZ214" s="3"/>
      <c r="DC214" s="3"/>
      <c r="DD214" s="3"/>
      <c r="DE214" s="3"/>
      <c r="DF214" s="3"/>
      <c r="DS214" s="3"/>
      <c r="DT214" s="3"/>
      <c r="DU214" s="3"/>
      <c r="DV214" s="3"/>
      <c r="EI214" s="3"/>
      <c r="EJ214" s="3"/>
      <c r="EK214" s="3"/>
      <c r="EL214" s="3"/>
    </row>
    <row r="215" spans="3:142" x14ac:dyDescent="0.3">
      <c r="C215" s="3"/>
      <c r="D215" s="3"/>
      <c r="E215" s="3"/>
      <c r="F215" s="3"/>
      <c r="K215" s="3"/>
      <c r="L215" s="3"/>
      <c r="M215" s="3"/>
      <c r="N215" s="3"/>
      <c r="AA215" s="3"/>
      <c r="AB215" s="3"/>
      <c r="AC215" s="3"/>
      <c r="AD215" s="3"/>
      <c r="AQ215" s="3"/>
      <c r="AR215" s="3"/>
      <c r="AS215" s="3"/>
      <c r="AT215" s="3"/>
      <c r="BG215" s="3"/>
      <c r="BH215" s="3"/>
      <c r="BI215" s="3"/>
      <c r="BJ215" s="3"/>
      <c r="BW215" s="3"/>
      <c r="BX215" s="3"/>
      <c r="BY215" s="3"/>
      <c r="BZ215" s="3"/>
      <c r="DC215" s="3"/>
      <c r="DD215" s="3"/>
      <c r="DE215" s="3"/>
      <c r="DF215" s="3"/>
      <c r="DS215" s="3"/>
      <c r="DT215" s="3"/>
      <c r="DU215" s="3"/>
      <c r="DV215" s="3"/>
      <c r="EI215" s="3"/>
      <c r="EJ215" s="3"/>
      <c r="EK215" s="3"/>
      <c r="EL215" s="3"/>
    </row>
    <row r="216" spans="3:142" x14ac:dyDescent="0.3">
      <c r="C216" s="3"/>
      <c r="D216" s="3"/>
      <c r="E216" s="3"/>
      <c r="F216" s="3"/>
      <c r="K216" s="3"/>
      <c r="L216" s="3"/>
      <c r="M216" s="3"/>
      <c r="N216" s="3"/>
      <c r="AA216" s="3"/>
      <c r="AB216" s="3"/>
      <c r="AC216" s="3"/>
      <c r="AD216" s="3"/>
      <c r="AQ216" s="3"/>
      <c r="AR216" s="3"/>
      <c r="AS216" s="3"/>
      <c r="AT216" s="3"/>
      <c r="BG216" s="3"/>
      <c r="BH216" s="3"/>
      <c r="BI216" s="3"/>
      <c r="BJ216" s="3"/>
      <c r="BW216" s="3"/>
      <c r="BX216" s="3"/>
      <c r="BY216" s="3"/>
      <c r="BZ216" s="3"/>
      <c r="DC216" s="3"/>
      <c r="DD216" s="3"/>
      <c r="DE216" s="3"/>
      <c r="DF216" s="3"/>
      <c r="DS216" s="3"/>
      <c r="DT216" s="3"/>
      <c r="DU216" s="3"/>
      <c r="DV216" s="3"/>
      <c r="EI216" s="3"/>
      <c r="EJ216" s="3"/>
      <c r="EK216" s="3"/>
      <c r="EL216" s="3"/>
    </row>
    <row r="217" spans="3:142" x14ac:dyDescent="0.3">
      <c r="C217" s="3"/>
      <c r="D217" s="3"/>
      <c r="E217" s="3"/>
      <c r="F217" s="3"/>
      <c r="K217" s="3"/>
      <c r="L217" s="3"/>
      <c r="M217" s="3"/>
      <c r="N217" s="3"/>
      <c r="AA217" s="3"/>
      <c r="AB217" s="3"/>
      <c r="AC217" s="3"/>
      <c r="AD217" s="3"/>
      <c r="AQ217" s="3"/>
      <c r="AR217" s="3"/>
      <c r="AS217" s="3"/>
      <c r="AT217" s="3"/>
      <c r="BG217" s="3"/>
      <c r="BH217" s="3"/>
      <c r="BI217" s="3"/>
      <c r="BJ217" s="3"/>
      <c r="BW217" s="3"/>
      <c r="BX217" s="3"/>
      <c r="BY217" s="3"/>
      <c r="BZ217" s="3"/>
      <c r="DC217" s="3"/>
      <c r="DD217" s="3"/>
      <c r="DE217" s="3"/>
      <c r="DF217" s="3"/>
      <c r="DS217" s="3"/>
      <c r="DT217" s="3"/>
      <c r="DU217" s="3"/>
      <c r="DV217" s="3"/>
      <c r="EI217" s="3"/>
      <c r="EJ217" s="3"/>
      <c r="EK217" s="3"/>
      <c r="EL217" s="3"/>
    </row>
    <row r="218" spans="3:142" x14ac:dyDescent="0.3">
      <c r="C218" s="3"/>
      <c r="D218" s="3"/>
      <c r="E218" s="3"/>
      <c r="F218" s="3"/>
      <c r="K218" s="3"/>
      <c r="L218" s="3"/>
      <c r="M218" s="3"/>
      <c r="N218" s="3"/>
      <c r="AA218" s="3"/>
      <c r="AB218" s="3"/>
      <c r="AC218" s="3"/>
      <c r="AD218" s="3"/>
      <c r="AQ218" s="3"/>
      <c r="AR218" s="3"/>
      <c r="AS218" s="3"/>
      <c r="AT218" s="3"/>
      <c r="BG218" s="3"/>
      <c r="BH218" s="3"/>
      <c r="BI218" s="3"/>
      <c r="BJ218" s="3"/>
      <c r="BW218" s="3"/>
      <c r="BX218" s="3"/>
      <c r="BY218" s="3"/>
      <c r="BZ218" s="3"/>
      <c r="DC218" s="3"/>
      <c r="DD218" s="3"/>
      <c r="DE218" s="3"/>
      <c r="DF218" s="3"/>
      <c r="DS218" s="3"/>
      <c r="DT218" s="3"/>
      <c r="DU218" s="3"/>
      <c r="DV218" s="3"/>
      <c r="EI218" s="3"/>
      <c r="EJ218" s="3"/>
      <c r="EK218" s="3"/>
      <c r="EL218" s="3"/>
    </row>
    <row r="219" spans="3:142" x14ac:dyDescent="0.3">
      <c r="C219" s="3"/>
      <c r="D219" s="3"/>
      <c r="E219" s="3"/>
      <c r="F219" s="3"/>
      <c r="K219" s="3"/>
      <c r="L219" s="3"/>
      <c r="M219" s="3"/>
      <c r="N219" s="3"/>
      <c r="AA219" s="3"/>
      <c r="AB219" s="3"/>
      <c r="AC219" s="3"/>
      <c r="AD219" s="3"/>
      <c r="AQ219" s="3"/>
      <c r="AR219" s="3"/>
      <c r="AS219" s="3"/>
      <c r="AT219" s="3"/>
      <c r="BG219" s="3"/>
      <c r="BH219" s="3"/>
      <c r="BI219" s="3"/>
      <c r="BJ219" s="3"/>
      <c r="BW219" s="3"/>
      <c r="BX219" s="3"/>
      <c r="BY219" s="3"/>
      <c r="BZ219" s="3"/>
      <c r="DC219" s="3"/>
      <c r="DD219" s="3"/>
      <c r="DE219" s="3"/>
      <c r="DF219" s="3"/>
      <c r="DS219" s="3"/>
      <c r="DT219" s="3"/>
      <c r="DU219" s="3"/>
      <c r="DV219" s="3"/>
      <c r="EI219" s="3"/>
      <c r="EJ219" s="3"/>
      <c r="EK219" s="3"/>
      <c r="EL219" s="3"/>
    </row>
    <row r="220" spans="3:142" x14ac:dyDescent="0.3">
      <c r="C220" s="3"/>
      <c r="D220" s="3"/>
      <c r="E220" s="3"/>
      <c r="F220" s="3"/>
      <c r="K220" s="3"/>
      <c r="L220" s="3"/>
      <c r="M220" s="3"/>
      <c r="N220" s="3"/>
      <c r="AA220" s="3"/>
      <c r="AB220" s="3"/>
      <c r="AC220" s="3"/>
      <c r="AD220" s="3"/>
      <c r="AQ220" s="3"/>
      <c r="AR220" s="3"/>
      <c r="AS220" s="3"/>
      <c r="AT220" s="3"/>
      <c r="BG220" s="3"/>
      <c r="BH220" s="3"/>
      <c r="BI220" s="3"/>
      <c r="BJ220" s="3"/>
      <c r="BW220" s="3"/>
      <c r="BX220" s="3"/>
      <c r="BY220" s="3"/>
      <c r="BZ220" s="3"/>
      <c r="DC220" s="3"/>
      <c r="DD220" s="3"/>
      <c r="DE220" s="3"/>
      <c r="DF220" s="3"/>
      <c r="DS220" s="3"/>
      <c r="DT220" s="3"/>
      <c r="DU220" s="3"/>
      <c r="DV220" s="3"/>
      <c r="EI220" s="3"/>
      <c r="EJ220" s="3"/>
      <c r="EK220" s="3"/>
      <c r="EL220" s="3"/>
    </row>
    <row r="221" spans="3:142" x14ac:dyDescent="0.3">
      <c r="C221" s="3"/>
      <c r="D221" s="3"/>
      <c r="E221" s="3"/>
      <c r="F221" s="3"/>
      <c r="K221" s="3"/>
      <c r="L221" s="3"/>
      <c r="M221" s="3"/>
      <c r="N221" s="3"/>
      <c r="AA221" s="3"/>
      <c r="AB221" s="3"/>
      <c r="AC221" s="3"/>
      <c r="AD221" s="3"/>
      <c r="AQ221" s="3"/>
      <c r="AR221" s="3"/>
      <c r="AS221" s="3"/>
      <c r="AT221" s="3"/>
      <c r="BG221" s="3"/>
      <c r="BH221" s="3"/>
      <c r="BI221" s="3"/>
      <c r="BJ221" s="3"/>
      <c r="BW221" s="3"/>
      <c r="BX221" s="3"/>
      <c r="BY221" s="3"/>
      <c r="BZ221" s="3"/>
      <c r="DC221" s="3"/>
      <c r="DD221" s="3"/>
      <c r="DE221" s="3"/>
      <c r="DF221" s="3"/>
      <c r="DS221" s="3"/>
      <c r="DT221" s="3"/>
      <c r="DU221" s="3"/>
      <c r="DV221" s="3"/>
      <c r="EI221" s="3"/>
      <c r="EJ221" s="3"/>
      <c r="EK221" s="3"/>
      <c r="EL221" s="3"/>
    </row>
    <row r="222" spans="3:142" x14ac:dyDescent="0.3">
      <c r="C222" s="3"/>
      <c r="D222" s="3"/>
      <c r="E222" s="3"/>
      <c r="F222" s="3"/>
      <c r="K222" s="3"/>
      <c r="L222" s="3"/>
      <c r="M222" s="3"/>
      <c r="N222" s="3"/>
      <c r="AA222" s="3"/>
      <c r="AB222" s="3"/>
      <c r="AC222" s="3"/>
      <c r="AD222" s="3"/>
      <c r="AQ222" s="3"/>
      <c r="AR222" s="3"/>
      <c r="AS222" s="3"/>
      <c r="AT222" s="3"/>
      <c r="BG222" s="3"/>
      <c r="BH222" s="3"/>
      <c r="BI222" s="3"/>
      <c r="BJ222" s="3"/>
      <c r="BW222" s="3"/>
      <c r="BX222" s="3"/>
      <c r="BY222" s="3"/>
      <c r="BZ222" s="3"/>
      <c r="DC222" s="3"/>
      <c r="DD222" s="3"/>
      <c r="DE222" s="3"/>
      <c r="DF222" s="3"/>
      <c r="DS222" s="3"/>
      <c r="DT222" s="3"/>
      <c r="DU222" s="3"/>
      <c r="DV222" s="3"/>
      <c r="EI222" s="3"/>
      <c r="EJ222" s="3"/>
      <c r="EK222" s="3"/>
      <c r="EL222" s="3"/>
    </row>
    <row r="223" spans="3:142" x14ac:dyDescent="0.3">
      <c r="C223" s="3"/>
      <c r="D223" s="3"/>
      <c r="E223" s="3"/>
      <c r="F223" s="3"/>
      <c r="K223" s="3"/>
      <c r="L223" s="3"/>
      <c r="M223" s="3"/>
      <c r="N223" s="3"/>
      <c r="AA223" s="3"/>
      <c r="AB223" s="3"/>
      <c r="AC223" s="3"/>
      <c r="AD223" s="3"/>
      <c r="AQ223" s="3"/>
      <c r="AR223" s="3"/>
      <c r="AS223" s="3"/>
      <c r="AT223" s="3"/>
      <c r="BG223" s="3"/>
      <c r="BH223" s="3"/>
      <c r="BI223" s="3"/>
      <c r="BJ223" s="3"/>
      <c r="BW223" s="3"/>
      <c r="BX223" s="3"/>
      <c r="BY223" s="3"/>
      <c r="BZ223" s="3"/>
      <c r="DC223" s="3"/>
      <c r="DD223" s="3"/>
      <c r="DE223" s="3"/>
      <c r="DF223" s="3"/>
      <c r="DS223" s="3"/>
      <c r="DT223" s="3"/>
      <c r="DU223" s="3"/>
      <c r="DV223" s="3"/>
      <c r="EI223" s="3"/>
      <c r="EJ223" s="3"/>
      <c r="EK223" s="3"/>
      <c r="EL223" s="3"/>
    </row>
    <row r="224" spans="3:142" x14ac:dyDescent="0.3">
      <c r="C224" s="3"/>
      <c r="D224" s="3"/>
      <c r="E224" s="3"/>
      <c r="F224" s="3"/>
      <c r="K224" s="3"/>
      <c r="L224" s="3"/>
      <c r="M224" s="3"/>
      <c r="N224" s="3"/>
      <c r="AA224" s="3"/>
      <c r="AB224" s="3"/>
      <c r="AC224" s="3"/>
      <c r="AD224" s="3"/>
      <c r="AQ224" s="3"/>
      <c r="AR224" s="3"/>
      <c r="AS224" s="3"/>
      <c r="AT224" s="3"/>
      <c r="BG224" s="3"/>
      <c r="BH224" s="3"/>
      <c r="BI224" s="3"/>
      <c r="BJ224" s="3"/>
      <c r="BW224" s="3"/>
      <c r="BX224" s="3"/>
      <c r="BY224" s="3"/>
      <c r="BZ224" s="3"/>
      <c r="DC224" s="3"/>
      <c r="DD224" s="3"/>
      <c r="DE224" s="3"/>
      <c r="DF224" s="3"/>
      <c r="DS224" s="3"/>
      <c r="DT224" s="3"/>
      <c r="DU224" s="3"/>
      <c r="DV224" s="3"/>
      <c r="EI224" s="3"/>
      <c r="EJ224" s="3"/>
      <c r="EK224" s="3"/>
      <c r="EL224" s="3"/>
    </row>
    <row r="225" spans="3:142" x14ac:dyDescent="0.3">
      <c r="C225" s="3"/>
      <c r="D225" s="3"/>
      <c r="E225" s="3"/>
      <c r="F225" s="3"/>
      <c r="K225" s="3"/>
      <c r="L225" s="3"/>
      <c r="M225" s="3"/>
      <c r="N225" s="3"/>
      <c r="AA225" s="3"/>
      <c r="AB225" s="3"/>
      <c r="AC225" s="3"/>
      <c r="AD225" s="3"/>
      <c r="AQ225" s="3"/>
      <c r="AR225" s="3"/>
      <c r="AS225" s="3"/>
      <c r="AT225" s="3"/>
      <c r="BG225" s="3"/>
      <c r="BH225" s="3"/>
      <c r="BI225" s="3"/>
      <c r="BJ225" s="3"/>
      <c r="BW225" s="3"/>
      <c r="BX225" s="3"/>
      <c r="BY225" s="3"/>
      <c r="BZ225" s="3"/>
      <c r="DC225" s="3"/>
      <c r="DD225" s="3"/>
      <c r="DE225" s="3"/>
      <c r="DF225" s="3"/>
      <c r="DS225" s="3"/>
      <c r="DT225" s="3"/>
      <c r="DU225" s="3"/>
      <c r="DV225" s="3"/>
      <c r="EI225" s="3"/>
      <c r="EJ225" s="3"/>
      <c r="EK225" s="3"/>
      <c r="EL225" s="3"/>
    </row>
  </sheetData>
  <sheetProtection algorithmName="SHA-512" hashValue="zYmJGjXM1XhsFbI9IsuYMZXnD2GVQQqDbyKpKdmfrzi0no5eTh6YidHhltM3t6cFC9Bodkw5SzPE9JRYbk1ahQ==" saltValue="QL+qG+cTtJ975CHND9QWQQ==" spinCount="100000" sheet="1" objects="1" scenarios="1"/>
  <mergeCells count="65">
    <mergeCell ref="HS27:HW27"/>
    <mergeCell ref="IR44:IV44"/>
    <mergeCell ref="HR46:HR49"/>
    <mergeCell ref="HS36:HW36"/>
    <mergeCell ref="HX36:IB36"/>
    <mergeCell ref="IH36:IK36"/>
    <mergeCell ref="IM36:IP36"/>
    <mergeCell ref="HS44:HW44"/>
    <mergeCell ref="HX44:IB44"/>
    <mergeCell ref="IC44:IG44"/>
    <mergeCell ref="IH44:IL44"/>
    <mergeCell ref="IM44:IQ44"/>
    <mergeCell ref="HX27:IB27"/>
    <mergeCell ref="HS10:HW10"/>
    <mergeCell ref="HX10:IB10"/>
    <mergeCell ref="IC10:IG10"/>
    <mergeCell ref="IH10:IL10"/>
    <mergeCell ref="IM10:IQ10"/>
    <mergeCell ref="HR12:HR15"/>
    <mergeCell ref="HS19:HW19"/>
    <mergeCell ref="HX19:IB19"/>
    <mergeCell ref="IC19:IG19"/>
    <mergeCell ref="IH19:IL19"/>
    <mergeCell ref="IC1:IG1"/>
    <mergeCell ref="IH1:IL1"/>
    <mergeCell ref="IM1:IQ1"/>
    <mergeCell ref="IR1:IV1"/>
    <mergeCell ref="IR10:IV10"/>
    <mergeCell ref="IM19:IQ19"/>
    <mergeCell ref="IR19:IV19"/>
    <mergeCell ref="IC27:IG27"/>
    <mergeCell ref="IH27:IL27"/>
    <mergeCell ref="IM27:IQ27"/>
    <mergeCell ref="IR27:IV27"/>
    <mergeCell ref="HR3:HR6"/>
    <mergeCell ref="HX1:IB1"/>
    <mergeCell ref="GL1:GP1"/>
    <mergeCell ref="GU1:GX1"/>
    <mergeCell ref="HB1:HF1"/>
    <mergeCell ref="HK1:HN1"/>
    <mergeCell ref="HS1:HW1"/>
    <mergeCell ref="GE1:GH1"/>
    <mergeCell ref="CT1:CX1"/>
    <mergeCell ref="DC1:DF1"/>
    <mergeCell ref="DJ1:DN1"/>
    <mergeCell ref="DS1:DV1"/>
    <mergeCell ref="DZ1:ED1"/>
    <mergeCell ref="EI1:EL1"/>
    <mergeCell ref="EP1:ET1"/>
    <mergeCell ref="EY1:FB1"/>
    <mergeCell ref="FF1:FJ1"/>
    <mergeCell ref="FO1:FR1"/>
    <mergeCell ref="FV1:FZ1"/>
    <mergeCell ref="CM1:CP1"/>
    <mergeCell ref="B1:F1"/>
    <mergeCell ref="K1:N1"/>
    <mergeCell ref="R1:V1"/>
    <mergeCell ref="AA1:AD1"/>
    <mergeCell ref="AH1:AL1"/>
    <mergeCell ref="AQ1:AT1"/>
    <mergeCell ref="AX1:BB1"/>
    <mergeCell ref="BG1:BJ1"/>
    <mergeCell ref="BN1:BR1"/>
    <mergeCell ref="BW1:BZ1"/>
    <mergeCell ref="CD1:CH1"/>
  </mergeCells>
  <conditionalFormatting sqref="HS12:HV15">
    <cfRule type="cellIs" dxfId="137" priority="11" operator="greaterThan">
      <formula>0</formula>
    </cfRule>
  </conditionalFormatting>
  <conditionalFormatting sqref="HS12:IV15">
    <cfRule type="cellIs" dxfId="136" priority="9" operator="lessThan">
      <formula>0</formula>
    </cfRule>
    <cfRule type="cellIs" dxfId="135" priority="10" operator="greaterThan">
      <formula>0</formula>
    </cfRule>
  </conditionalFormatting>
  <conditionalFormatting sqref="HS38:IB41">
    <cfRule type="cellIs" dxfId="134" priority="7" operator="lessThan">
      <formula>0</formula>
    </cfRule>
    <cfRule type="cellIs" dxfId="133" priority="8" operator="greaterThan">
      <formula>0</formula>
    </cfRule>
  </conditionalFormatting>
  <conditionalFormatting sqref="HS3:IV7">
    <cfRule type="cellIs" dxfId="132" priority="5" operator="lessThan">
      <formula>0</formula>
    </cfRule>
    <cfRule type="cellIs" dxfId="131" priority="6" operator="greaterThan">
      <formula>0</formula>
    </cfRule>
  </conditionalFormatting>
  <conditionalFormatting sqref="IH38:IK41 IM38:IP40">
    <cfRule type="cellIs" dxfId="130" priority="3" operator="lessThan">
      <formula>0</formula>
    </cfRule>
    <cfRule type="cellIs" dxfId="129" priority="4" operator="greaterThan">
      <formula>0</formula>
    </cfRule>
  </conditionalFormatting>
  <conditionalFormatting sqref="HS46:IV50">
    <cfRule type="cellIs" dxfId="128" priority="1" operator="lessThan">
      <formula>0</formula>
    </cfRule>
    <cfRule type="cellIs" dxfId="127" priority="2" operator="greater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29DA5-19DD-48BE-9C83-E69B64F19F5A}">
  <sheetPr>
    <tabColor rgb="FF00B050"/>
  </sheetPr>
  <dimension ref="A2:S39"/>
  <sheetViews>
    <sheetView zoomScale="80" zoomScaleNormal="80" workbookViewId="0"/>
  </sheetViews>
  <sheetFormatPr defaultRowHeight="14.4" x14ac:dyDescent="0.3"/>
  <cols>
    <col min="2" max="3" width="12.88671875" customWidth="1"/>
    <col min="4" max="4" width="15" customWidth="1"/>
    <col min="7" max="7" width="11" customWidth="1"/>
    <col min="8" max="8" width="12.77734375" customWidth="1"/>
    <col min="12" max="12" width="11.109375" customWidth="1"/>
    <col min="13" max="13" width="13.109375" customWidth="1"/>
    <col min="16" max="16" width="8.88671875" customWidth="1"/>
    <col min="17" max="17" width="10.6640625" customWidth="1"/>
    <col min="18" max="18" width="13.33203125" customWidth="1"/>
  </cols>
  <sheetData>
    <row r="2" spans="1:19" x14ac:dyDescent="0.3">
      <c r="A2" s="70"/>
      <c r="B2" s="71" t="s">
        <v>601</v>
      </c>
      <c r="C2" s="71"/>
      <c r="D2" s="71"/>
      <c r="E2" s="72"/>
      <c r="G2" s="134" t="s">
        <v>602</v>
      </c>
      <c r="H2" s="135"/>
      <c r="I2" s="136"/>
      <c r="K2" s="134" t="s">
        <v>603</v>
      </c>
      <c r="L2" s="135"/>
      <c r="M2" s="135"/>
      <c r="N2" s="72"/>
    </row>
    <row r="3" spans="1:19" x14ac:dyDescent="0.3">
      <c r="A3" s="73"/>
      <c r="C3" t="s">
        <v>604</v>
      </c>
      <c r="E3" s="74" t="s">
        <v>605</v>
      </c>
      <c r="G3" s="73" t="s">
        <v>606</v>
      </c>
      <c r="H3" t="s">
        <v>607</v>
      </c>
      <c r="I3" s="74" t="s">
        <v>608</v>
      </c>
      <c r="K3" s="73"/>
      <c r="N3" s="74" t="s">
        <v>272</v>
      </c>
    </row>
    <row r="4" spans="1:19" x14ac:dyDescent="0.3">
      <c r="A4" s="73" t="s">
        <v>609</v>
      </c>
      <c r="B4" s="137" t="str">
        <f>IF(C4&gt;=0,"added Longs",IF(C4&lt;=0,"closed longs"))</f>
        <v>added Longs</v>
      </c>
      <c r="C4" s="148">
        <f>'FII DII OI'!HS21</f>
        <v>18064</v>
      </c>
      <c r="D4" s="137" t="str">
        <f>IF(E4&gt;=0,"added shorts",IF(E4&lt;=0,"closed shorts"))</f>
        <v>added shorts</v>
      </c>
      <c r="E4" s="157">
        <f>'FII DII OI'!HS29</f>
        <v>4429</v>
      </c>
      <c r="G4" s="158">
        <f>'FII DII OI'!HS12</f>
        <v>4422</v>
      </c>
      <c r="H4" s="148">
        <f>'FII DII OI'!HT12</f>
        <v>-9213</v>
      </c>
      <c r="I4" s="157">
        <f>'FII DII OI'!HU12</f>
        <v>-21711</v>
      </c>
      <c r="K4" s="73" t="s">
        <v>609</v>
      </c>
      <c r="L4" s="137" t="str">
        <f>IF(N4&gt;=0,"bought net",IF(N4&lt;=0,"sold net"))</f>
        <v>bought net</v>
      </c>
      <c r="M4" t="s">
        <v>601</v>
      </c>
      <c r="N4" s="157">
        <f>'FII DII OI'!HS3</f>
        <v>13635</v>
      </c>
    </row>
    <row r="5" spans="1:19" x14ac:dyDescent="0.3">
      <c r="A5" s="73" t="s">
        <v>245</v>
      </c>
      <c r="B5" s="137" t="str">
        <f t="shared" ref="B5:B7" si="0">IF(C5&gt;=0,"added Longs",IF(C5&lt;=0,"closed longs"))</f>
        <v>added Longs</v>
      </c>
      <c r="C5" s="148">
        <f>'FII DII OI'!HS22</f>
        <v>211</v>
      </c>
      <c r="D5" s="137" t="str">
        <f t="shared" ref="D5:D7" si="1">IF(E5&gt;=0,"added shorts",IF(E5&lt;=0,"closed shorts"))</f>
        <v>added shorts</v>
      </c>
      <c r="E5" s="157">
        <f>'FII DII OI'!HS30</f>
        <v>50</v>
      </c>
      <c r="G5" s="158">
        <f>'FII DII OI'!HS13</f>
        <v>13921</v>
      </c>
      <c r="H5" s="148">
        <f>'FII DII OI'!HT13</f>
        <v>13760</v>
      </c>
      <c r="I5" s="157">
        <f>'FII DII OI'!HU13</f>
        <v>14548</v>
      </c>
      <c r="K5" s="73" t="s">
        <v>245</v>
      </c>
      <c r="L5" s="137" t="str">
        <f t="shared" ref="L5:L7" si="2">IF(N5&gt;=0,"bought net",IF(N5&lt;=0,"sold net"))</f>
        <v>bought net</v>
      </c>
      <c r="M5" t="s">
        <v>601</v>
      </c>
      <c r="N5" s="157">
        <f>'FII DII OI'!HS4</f>
        <v>161</v>
      </c>
    </row>
    <row r="6" spans="1:19" x14ac:dyDescent="0.3">
      <c r="A6" s="73" t="s">
        <v>246</v>
      </c>
      <c r="B6" s="137" t="str">
        <f t="shared" si="0"/>
        <v>added Longs</v>
      </c>
      <c r="C6" s="148">
        <f>'FII DII OI'!HS23</f>
        <v>3114</v>
      </c>
      <c r="D6" s="137" t="str">
        <f t="shared" si="1"/>
        <v>added shorts</v>
      </c>
      <c r="E6" s="157">
        <f>'FII DII OI'!HS31</f>
        <v>20568</v>
      </c>
      <c r="G6" s="158">
        <f>'FII DII OI'!HS14</f>
        <v>-28382</v>
      </c>
      <c r="H6" s="148">
        <f>'FII DII OI'!HT14</f>
        <v>-10928</v>
      </c>
      <c r="I6" s="157">
        <f>'FII DII OI'!HU14</f>
        <v>-1821</v>
      </c>
      <c r="K6" s="73" t="s">
        <v>246</v>
      </c>
      <c r="L6" s="137" t="str">
        <f t="shared" si="2"/>
        <v>sold net</v>
      </c>
      <c r="M6" t="s">
        <v>601</v>
      </c>
      <c r="N6" s="157">
        <f>'FII DII OI'!HS5</f>
        <v>-17454</v>
      </c>
    </row>
    <row r="7" spans="1:19" x14ac:dyDescent="0.3">
      <c r="A7" s="73" t="s">
        <v>247</v>
      </c>
      <c r="B7" s="137" t="str">
        <f t="shared" si="0"/>
        <v>added Longs</v>
      </c>
      <c r="C7" s="148">
        <f>'FII DII OI'!HS24</f>
        <v>5318</v>
      </c>
      <c r="D7" s="137" t="str">
        <f t="shared" si="1"/>
        <v>added shorts</v>
      </c>
      <c r="E7" s="157">
        <f>'FII DII OI'!HS32</f>
        <v>1660</v>
      </c>
      <c r="G7" s="158">
        <f>'FII DII OI'!HS15</f>
        <v>10039</v>
      </c>
      <c r="H7" s="148">
        <f>'FII DII OI'!HT15</f>
        <v>6381</v>
      </c>
      <c r="I7" s="157">
        <f>'FII DII OI'!HU15</f>
        <v>8984</v>
      </c>
      <c r="K7" s="75" t="s">
        <v>247</v>
      </c>
      <c r="L7" s="159" t="str">
        <f t="shared" si="2"/>
        <v>bought net</v>
      </c>
      <c r="M7" s="76" t="s">
        <v>601</v>
      </c>
      <c r="N7" s="157">
        <f>'FII DII OI'!HS6</f>
        <v>3658</v>
      </c>
    </row>
    <row r="8" spans="1:19" x14ac:dyDescent="0.3">
      <c r="A8" s="75" t="s">
        <v>273</v>
      </c>
      <c r="B8" s="76"/>
      <c r="C8" s="76"/>
      <c r="D8" s="76"/>
      <c r="E8" s="77"/>
    </row>
    <row r="10" spans="1:19" x14ac:dyDescent="0.3">
      <c r="A10" s="70"/>
      <c r="B10" s="71" t="s">
        <v>610</v>
      </c>
      <c r="C10" s="71"/>
      <c r="D10" s="71"/>
      <c r="E10" s="72"/>
      <c r="G10" s="134" t="s">
        <v>602</v>
      </c>
      <c r="H10" s="135"/>
      <c r="I10" s="136"/>
      <c r="K10" s="134" t="s">
        <v>603</v>
      </c>
      <c r="L10" s="135"/>
      <c r="M10" s="135"/>
      <c r="N10" s="72"/>
    </row>
    <row r="11" spans="1:19" x14ac:dyDescent="0.3">
      <c r="A11" s="73"/>
      <c r="C11" t="s">
        <v>604</v>
      </c>
      <c r="E11" s="74" t="s">
        <v>605</v>
      </c>
      <c r="G11" s="73" t="s">
        <v>606</v>
      </c>
      <c r="H11" t="s">
        <v>607</v>
      </c>
      <c r="I11" s="74" t="s">
        <v>608</v>
      </c>
      <c r="K11" s="73"/>
      <c r="N11" s="74"/>
      <c r="Q11" s="103" t="s">
        <v>611</v>
      </c>
      <c r="R11" s="103"/>
      <c r="S11" s="103"/>
    </row>
    <row r="12" spans="1:19" x14ac:dyDescent="0.3">
      <c r="A12" s="73" t="s">
        <v>609</v>
      </c>
      <c r="B12" s="137" t="str">
        <f>IF(C12&gt;=0,"added Longs",IF(C12&lt;=0,"closed longs"))</f>
        <v>added Longs</v>
      </c>
      <c r="C12" s="137">
        <f>'FII DII OI'!IC21</f>
        <v>129892</v>
      </c>
      <c r="D12" s="137" t="str">
        <f>IF(E12&gt;=0,"added shorts",IF(E12&lt;=0,"closed shorts"))</f>
        <v>added shorts</v>
      </c>
      <c r="E12" s="160">
        <f>'FII DII OI'!IC29</f>
        <v>117772</v>
      </c>
      <c r="G12" s="161">
        <f>'FII DII OI'!IC12</f>
        <v>56762</v>
      </c>
      <c r="H12" s="137">
        <f>'FII DII OI'!ID12</f>
        <v>44642</v>
      </c>
      <c r="I12" s="160">
        <f>'FII DII OI'!IE12</f>
        <v>107653</v>
      </c>
      <c r="K12" s="73" t="s">
        <v>609</v>
      </c>
      <c r="L12" s="137" t="str">
        <f>IF(N12&gt;=0,"bought net",IF(N12&lt;=0,"sold net"))</f>
        <v>bought net</v>
      </c>
      <c r="M12" t="s">
        <v>610</v>
      </c>
      <c r="N12" s="160">
        <f>'FII DII OI'!IC3</f>
        <v>12120</v>
      </c>
      <c r="P12" s="73" t="s">
        <v>609</v>
      </c>
      <c r="Q12" s="137">
        <f>'FII DII OI'!IH38-'FII DII OI'!II38</f>
        <v>37737</v>
      </c>
      <c r="R12" s="137">
        <f>'FII DII OI'!II38-'FII DII OI'!IJ38</f>
        <v>-29516</v>
      </c>
      <c r="S12" s="137">
        <f>'FII DII OI'!IJ38-'FII DII OI'!IK38</f>
        <v>-44197</v>
      </c>
    </row>
    <row r="13" spans="1:19" x14ac:dyDescent="0.3">
      <c r="A13" s="73" t="s">
        <v>245</v>
      </c>
      <c r="B13" s="137" t="str">
        <f t="shared" ref="B13:B15" si="3">IF(C13&gt;=0,"added Longs",IF(C13&lt;=0,"closed longs"))</f>
        <v>added Longs</v>
      </c>
      <c r="C13" s="137">
        <f>'FII DII OI'!IC22</f>
        <v>0</v>
      </c>
      <c r="D13" s="137" t="str">
        <f t="shared" ref="D13:D15" si="4">IF(E13&gt;=0,"added shorts",IF(E13&lt;=0,"closed shorts"))</f>
        <v>added shorts</v>
      </c>
      <c r="E13" s="160">
        <f>'FII DII OI'!IC30</f>
        <v>0</v>
      </c>
      <c r="G13" s="161">
        <f>'FII DII OI'!IC13</f>
        <v>4584</v>
      </c>
      <c r="H13" s="137">
        <f>'FII DII OI'!ID13</f>
        <v>4584</v>
      </c>
      <c r="I13" s="160">
        <f>'FII DII OI'!IE13</f>
        <v>4584</v>
      </c>
      <c r="K13" s="73" t="s">
        <v>245</v>
      </c>
      <c r="L13" s="137" t="str">
        <f t="shared" ref="L13:L15" si="5">IF(N13&gt;=0,"bought net",IF(N13&lt;=0,"sold net"))</f>
        <v>bought net</v>
      </c>
      <c r="M13" t="s">
        <v>610</v>
      </c>
      <c r="N13" s="160">
        <f>'FII DII OI'!IC4</f>
        <v>0</v>
      </c>
      <c r="P13" s="73" t="s">
        <v>245</v>
      </c>
      <c r="Q13" s="137">
        <f>'FII DII OI'!IH39-'FII DII OI'!II39</f>
        <v>201</v>
      </c>
      <c r="R13" s="137">
        <f>'FII DII OI'!II39-'FII DII OI'!IJ39</f>
        <v>924</v>
      </c>
      <c r="S13" s="137">
        <f>'FII DII OI'!IJ39-'FII DII OI'!IK39</f>
        <v>981</v>
      </c>
    </row>
    <row r="14" spans="1:19" x14ac:dyDescent="0.3">
      <c r="A14" s="73" t="s">
        <v>246</v>
      </c>
      <c r="B14" s="137" t="str">
        <f t="shared" si="3"/>
        <v>added Longs</v>
      </c>
      <c r="C14" s="137">
        <f>'FII DII OI'!IC23</f>
        <v>23469</v>
      </c>
      <c r="D14" s="137" t="str">
        <f t="shared" si="4"/>
        <v>added shorts</v>
      </c>
      <c r="E14" s="160">
        <f>'FII DII OI'!IC31</f>
        <v>19652</v>
      </c>
      <c r="G14" s="161">
        <f>'FII DII OI'!IC14</f>
        <v>21211</v>
      </c>
      <c r="H14" s="137">
        <f>'FII DII OI'!ID14</f>
        <v>17394</v>
      </c>
      <c r="I14" s="160">
        <f>'FII DII OI'!IE14</f>
        <v>26294</v>
      </c>
      <c r="K14" s="73" t="s">
        <v>246</v>
      </c>
      <c r="L14" s="137" t="str">
        <f t="shared" si="5"/>
        <v>bought net</v>
      </c>
      <c r="M14" t="s">
        <v>610</v>
      </c>
      <c r="N14" s="160">
        <f>'FII DII OI'!IC5</f>
        <v>3817</v>
      </c>
      <c r="P14" s="73" t="s">
        <v>246</v>
      </c>
      <c r="Q14" s="137">
        <f>'FII DII OI'!IH40-'FII DII OI'!II40</f>
        <v>-19033</v>
      </c>
      <c r="R14" s="137">
        <f>'FII DII OI'!II40-'FII DII OI'!IJ40</f>
        <v>-5203</v>
      </c>
      <c r="S14" s="137">
        <f>'FII DII OI'!IJ40-'FII DII OI'!IK40</f>
        <v>8185</v>
      </c>
    </row>
    <row r="15" spans="1:19" x14ac:dyDescent="0.3">
      <c r="A15" s="73" t="s">
        <v>247</v>
      </c>
      <c r="B15" s="137" t="str">
        <f t="shared" si="3"/>
        <v>added Longs</v>
      </c>
      <c r="C15" s="137">
        <f>'FII DII OI'!IC24</f>
        <v>37167</v>
      </c>
      <c r="D15" s="137" t="str">
        <f t="shared" si="4"/>
        <v>added shorts</v>
      </c>
      <c r="E15" s="160">
        <f>'FII DII OI'!IC32</f>
        <v>53104</v>
      </c>
      <c r="G15" s="161">
        <f>'FII DII OI'!IC15</f>
        <v>-82557</v>
      </c>
      <c r="H15" s="137">
        <f>'FII DII OI'!ID15</f>
        <v>-66620</v>
      </c>
      <c r="I15" s="160">
        <f>'FII DII OI'!IE15</f>
        <v>-138531</v>
      </c>
      <c r="K15" s="75" t="s">
        <v>247</v>
      </c>
      <c r="L15" s="159" t="str">
        <f t="shared" si="5"/>
        <v>sold net</v>
      </c>
      <c r="M15" s="76" t="s">
        <v>610</v>
      </c>
      <c r="N15" s="160">
        <f>'FII DII OI'!IC6</f>
        <v>-15937</v>
      </c>
      <c r="P15" s="73" t="s">
        <v>247</v>
      </c>
      <c r="Q15" s="137">
        <f>'FII DII OI'!IH41-'FII DII OI'!II41</f>
        <v>-18905</v>
      </c>
      <c r="R15" s="137">
        <f>'FII DII OI'!II41-'FII DII OI'!IJ41</f>
        <v>33795</v>
      </c>
      <c r="S15" s="137">
        <f>'FII DII OI'!IJ41-'FII DII OI'!IK41</f>
        <v>35031</v>
      </c>
    </row>
    <row r="16" spans="1:19" x14ac:dyDescent="0.3">
      <c r="A16" s="75" t="s">
        <v>273</v>
      </c>
      <c r="B16" s="76"/>
      <c r="C16" s="76"/>
      <c r="D16" s="76"/>
      <c r="E16" s="77"/>
    </row>
    <row r="18" spans="1:14" x14ac:dyDescent="0.3">
      <c r="A18" s="70"/>
      <c r="B18" s="71" t="s">
        <v>612</v>
      </c>
      <c r="C18" s="71"/>
      <c r="D18" s="71"/>
      <c r="E18" s="72"/>
      <c r="G18" s="134" t="s">
        <v>602</v>
      </c>
      <c r="H18" s="135"/>
      <c r="I18" s="136"/>
      <c r="K18" s="134" t="s">
        <v>603</v>
      </c>
      <c r="L18" s="135"/>
      <c r="M18" s="135"/>
      <c r="N18" s="72"/>
    </row>
    <row r="19" spans="1:14" x14ac:dyDescent="0.3">
      <c r="A19" s="73"/>
      <c r="C19" t="s">
        <v>604</v>
      </c>
      <c r="E19" s="74" t="s">
        <v>605</v>
      </c>
      <c r="G19" s="73" t="s">
        <v>606</v>
      </c>
      <c r="H19" t="s">
        <v>607</v>
      </c>
      <c r="I19" s="74" t="s">
        <v>608</v>
      </c>
      <c r="K19" s="73"/>
      <c r="N19" s="74"/>
    </row>
    <row r="20" spans="1:14" x14ac:dyDescent="0.3">
      <c r="A20" s="73" t="s">
        <v>609</v>
      </c>
      <c r="B20" s="137" t="str">
        <f>IF(C20&gt;=0,"added Longs",IF(C20&lt;=0,"closed longs"))</f>
        <v>added Longs</v>
      </c>
      <c r="C20" s="137">
        <f>'FII DII OI'!IH21</f>
        <v>45847</v>
      </c>
      <c r="D20" s="137" t="str">
        <f>IF(E20&gt;=0,"added shorts",IF(E20&lt;=0,"closed shorts"))</f>
        <v>added shorts</v>
      </c>
      <c r="E20" s="160">
        <f>'FII DII OI'!IH29</f>
        <v>71464</v>
      </c>
      <c r="G20" s="161">
        <f>'FII DII OI'!IH12</f>
        <v>-135962</v>
      </c>
      <c r="H20" s="137">
        <f>'FII DII OI'!II12</f>
        <v>-110345</v>
      </c>
      <c r="I20" s="160">
        <f>'FII DII OI'!IJ12</f>
        <v>-76850</v>
      </c>
      <c r="K20" s="73" t="s">
        <v>609</v>
      </c>
      <c r="L20" s="137" t="str">
        <f>IF(N20&gt;=0,"bought net",IF(N20&lt;=0,"sold net"))</f>
        <v>sold net</v>
      </c>
      <c r="M20" t="s">
        <v>612</v>
      </c>
      <c r="N20" s="160">
        <f>'FII DII OI'!IH3</f>
        <v>-25617</v>
      </c>
    </row>
    <row r="21" spans="1:14" x14ac:dyDescent="0.3">
      <c r="A21" s="73" t="s">
        <v>245</v>
      </c>
      <c r="B21" s="137" t="str">
        <f t="shared" ref="B21:B23" si="6">IF(C21&gt;=0,"added Longs",IF(C21&lt;=0,"closed longs"))</f>
        <v>closed longs</v>
      </c>
      <c r="C21" s="137">
        <f>'FII DII OI'!IH22</f>
        <v>-201</v>
      </c>
      <c r="D21" s="137" t="str">
        <f t="shared" ref="D21:D23" si="7">IF(E21&gt;=0,"added shorts",IF(E21&lt;=0,"closed shorts"))</f>
        <v>added shorts</v>
      </c>
      <c r="E21" s="160">
        <f>'FII DII OI'!IH30</f>
        <v>0</v>
      </c>
      <c r="G21" s="161">
        <f>'FII DII OI'!IH13</f>
        <v>67003</v>
      </c>
      <c r="H21" s="137">
        <f>'FII DII OI'!II13</f>
        <v>67204</v>
      </c>
      <c r="I21" s="160">
        <f>'FII DII OI'!IJ13</f>
        <v>68128</v>
      </c>
      <c r="K21" s="73" t="s">
        <v>245</v>
      </c>
      <c r="L21" s="137" t="str">
        <f t="shared" ref="L21:L23" si="8">IF(N21&gt;=0,"bought net",IF(N21&lt;=0,"sold net"))</f>
        <v>sold net</v>
      </c>
      <c r="M21" t="s">
        <v>612</v>
      </c>
      <c r="N21" s="160">
        <f>'FII DII OI'!IH4</f>
        <v>-201</v>
      </c>
    </row>
    <row r="22" spans="1:14" x14ac:dyDescent="0.3">
      <c r="A22" s="73" t="s">
        <v>246</v>
      </c>
      <c r="B22" s="137" t="str">
        <f t="shared" si="6"/>
        <v>added Longs</v>
      </c>
      <c r="C22" s="137">
        <f>'FII DII OI'!IH23</f>
        <v>36477</v>
      </c>
      <c r="D22" s="137" t="str">
        <f t="shared" si="7"/>
        <v>added shorts</v>
      </c>
      <c r="E22" s="160">
        <f>'FII DII OI'!IH31</f>
        <v>13627</v>
      </c>
      <c r="G22" s="161">
        <f>'FII DII OI'!IH14</f>
        <v>88809</v>
      </c>
      <c r="H22" s="137">
        <f>'FII DII OI'!II14</f>
        <v>65959</v>
      </c>
      <c r="I22" s="160">
        <f>'FII DII OI'!IJ14</f>
        <v>69656</v>
      </c>
      <c r="K22" s="73" t="s">
        <v>246</v>
      </c>
      <c r="L22" s="137" t="str">
        <f t="shared" si="8"/>
        <v>bought net</v>
      </c>
      <c r="M22" t="s">
        <v>612</v>
      </c>
      <c r="N22" s="160">
        <f>'FII DII OI'!IH5</f>
        <v>22850</v>
      </c>
    </row>
    <row r="23" spans="1:14" x14ac:dyDescent="0.3">
      <c r="A23" s="73" t="s">
        <v>247</v>
      </c>
      <c r="B23" s="137" t="str">
        <f t="shared" si="6"/>
        <v>added Longs</v>
      </c>
      <c r="C23" s="137">
        <f>'FII DII OI'!IH24</f>
        <v>27729</v>
      </c>
      <c r="D23" s="137" t="str">
        <f t="shared" si="7"/>
        <v>added shorts</v>
      </c>
      <c r="E23" s="160">
        <f>'FII DII OI'!IH32</f>
        <v>24761</v>
      </c>
      <c r="G23" s="161">
        <f>'FII DII OI'!IH15</f>
        <v>-19850</v>
      </c>
      <c r="H23" s="137">
        <f>'FII DII OI'!II15</f>
        <v>-22818</v>
      </c>
      <c r="I23" s="160">
        <f>'FII DII OI'!IJ15</f>
        <v>-60934</v>
      </c>
      <c r="K23" s="75" t="s">
        <v>247</v>
      </c>
      <c r="L23" s="159" t="str">
        <f t="shared" si="8"/>
        <v>bought net</v>
      </c>
      <c r="M23" s="76" t="s">
        <v>612</v>
      </c>
      <c r="N23" s="160">
        <f>'FII DII OI'!IH6</f>
        <v>2968</v>
      </c>
    </row>
    <row r="24" spans="1:14" x14ac:dyDescent="0.3">
      <c r="A24" s="75" t="s">
        <v>273</v>
      </c>
      <c r="B24" s="76"/>
      <c r="C24" s="76"/>
      <c r="D24" s="76"/>
      <c r="E24" s="77"/>
    </row>
    <row r="26" spans="1:14" x14ac:dyDescent="0.3">
      <c r="A26" s="70"/>
      <c r="B26" s="71" t="s">
        <v>613</v>
      </c>
      <c r="C26" s="71"/>
      <c r="D26" s="71"/>
      <c r="E26" s="72"/>
      <c r="G26" s="134" t="s">
        <v>602</v>
      </c>
      <c r="H26" s="135"/>
      <c r="I26" s="136"/>
      <c r="K26" s="134" t="s">
        <v>603</v>
      </c>
      <c r="L26" s="135"/>
      <c r="M26" s="135"/>
      <c r="N26" s="72"/>
    </row>
    <row r="27" spans="1:14" x14ac:dyDescent="0.3">
      <c r="A27" s="73"/>
      <c r="C27" t="s">
        <v>604</v>
      </c>
      <c r="E27" s="74" t="s">
        <v>605</v>
      </c>
      <c r="G27" s="73" t="s">
        <v>606</v>
      </c>
      <c r="H27" t="s">
        <v>607</v>
      </c>
      <c r="I27" s="74" t="s">
        <v>608</v>
      </c>
      <c r="K27" s="73"/>
      <c r="N27" s="74" t="s">
        <v>272</v>
      </c>
    </row>
    <row r="28" spans="1:14" x14ac:dyDescent="0.3">
      <c r="A28" s="73" t="s">
        <v>609</v>
      </c>
      <c r="B28" s="137" t="str">
        <f>IF(C28&gt;=0,"added Longs",IF(C28&lt;=0,"closed longs"))</f>
        <v>added Longs</v>
      </c>
      <c r="C28" s="137">
        <f>'FII DII OI'!HX21</f>
        <v>16795</v>
      </c>
      <c r="D28" s="137" t="str">
        <f>IF(E28&gt;=0,"added shorts",IF(E28&lt;=0,"closed shorts"))</f>
        <v>added shorts</v>
      </c>
      <c r="E28" s="160">
        <f>'FII DII OI'!HX29</f>
        <v>19724</v>
      </c>
      <c r="G28" s="161">
        <f>'FII DII OI'!HX12</f>
        <v>269841</v>
      </c>
      <c r="H28" s="137">
        <f>'FII DII OI'!HY12</f>
        <v>272770</v>
      </c>
      <c r="I28" s="160">
        <f>'FII DII OI'!HZ12</f>
        <v>294310</v>
      </c>
      <c r="K28" s="73" t="s">
        <v>609</v>
      </c>
      <c r="L28" s="137" t="str">
        <f>IF(N28&gt;=0,"bought net",IF(N28&lt;=0,"sold net"))</f>
        <v>sold net</v>
      </c>
      <c r="M28" t="s">
        <v>613</v>
      </c>
      <c r="N28" s="157">
        <f>'FII DII OI'!HX3</f>
        <v>-2929</v>
      </c>
    </row>
    <row r="29" spans="1:14" x14ac:dyDescent="0.3">
      <c r="A29" s="73" t="s">
        <v>245</v>
      </c>
      <c r="B29" s="137" t="str">
        <f t="shared" ref="B29:B31" si="9">IF(C29&gt;=0,"added Longs",IF(C29&lt;=0,"closed longs"))</f>
        <v>added Longs</v>
      </c>
      <c r="C29" s="137">
        <f>'FII DII OI'!HX22</f>
        <v>6657</v>
      </c>
      <c r="D29" s="137" t="str">
        <f t="shared" ref="D29:D31" si="10">IF(E29&gt;=0,"added shorts",IF(E29&lt;=0,"closed shorts"))</f>
        <v>added shorts</v>
      </c>
      <c r="E29" s="160">
        <f>'FII DII OI'!HX30</f>
        <v>8201</v>
      </c>
      <c r="G29" s="161">
        <f>'FII DII OI'!HX13</f>
        <v>-838114</v>
      </c>
      <c r="H29" s="137">
        <f>'FII DII OI'!HY13</f>
        <v>-836570</v>
      </c>
      <c r="I29" s="160">
        <f>'FII DII OI'!HZ13</f>
        <v>-845900</v>
      </c>
      <c r="K29" s="73" t="s">
        <v>245</v>
      </c>
      <c r="L29" s="137" t="str">
        <f t="shared" ref="L29:L31" si="11">IF(N29&gt;=0,"bought net",IF(N29&lt;=0,"sold net"))</f>
        <v>sold net</v>
      </c>
      <c r="M29" t="s">
        <v>613</v>
      </c>
      <c r="N29" s="157">
        <f>'FII DII OI'!HX4</f>
        <v>-1544</v>
      </c>
    </row>
    <row r="30" spans="1:14" x14ac:dyDescent="0.3">
      <c r="A30" s="73" t="s">
        <v>246</v>
      </c>
      <c r="B30" s="137" t="str">
        <f t="shared" si="9"/>
        <v>added Longs</v>
      </c>
      <c r="C30" s="137">
        <f>'FII DII OI'!HX23</f>
        <v>9870</v>
      </c>
      <c r="D30" s="137" t="str">
        <f t="shared" si="10"/>
        <v>added shorts</v>
      </c>
      <c r="E30" s="160">
        <f>'FII DII OI'!HX31</f>
        <v>20245</v>
      </c>
      <c r="G30" s="161">
        <f>'FII DII OI'!HX14</f>
        <v>472418</v>
      </c>
      <c r="H30" s="137">
        <f>'FII DII OI'!HY14</f>
        <v>482793</v>
      </c>
      <c r="I30" s="160">
        <f>'FII DII OI'!HZ14</f>
        <v>468536</v>
      </c>
      <c r="K30" s="73" t="s">
        <v>246</v>
      </c>
      <c r="L30" s="137" t="str">
        <f t="shared" si="11"/>
        <v>sold net</v>
      </c>
      <c r="M30" t="s">
        <v>613</v>
      </c>
      <c r="N30" s="157">
        <f>'FII DII OI'!HX5</f>
        <v>-10375</v>
      </c>
    </row>
    <row r="31" spans="1:14" x14ac:dyDescent="0.3">
      <c r="A31" s="73" t="s">
        <v>247</v>
      </c>
      <c r="B31" s="137" t="str">
        <f t="shared" si="9"/>
        <v>added Longs</v>
      </c>
      <c r="C31" s="137">
        <f>'FII DII OI'!HX24</f>
        <v>25657</v>
      </c>
      <c r="D31" s="137" t="str">
        <f t="shared" si="10"/>
        <v>added shorts</v>
      </c>
      <c r="E31" s="160">
        <f>'FII DII OI'!HX32</f>
        <v>10809</v>
      </c>
      <c r="G31" s="161">
        <f>'FII DII OI'!HX15</f>
        <v>95855</v>
      </c>
      <c r="H31" s="137">
        <f>'FII DII OI'!HY15</f>
        <v>81007</v>
      </c>
      <c r="I31" s="160">
        <f>'FII DII OI'!HZ15</f>
        <v>83054</v>
      </c>
      <c r="K31" s="75" t="s">
        <v>247</v>
      </c>
      <c r="L31" s="159" t="str">
        <f t="shared" si="11"/>
        <v>bought net</v>
      </c>
      <c r="M31" s="76" t="s">
        <v>613</v>
      </c>
      <c r="N31" s="157">
        <f>'FII DII OI'!HX6</f>
        <v>14848</v>
      </c>
    </row>
    <row r="32" spans="1:14" x14ac:dyDescent="0.3">
      <c r="A32" s="75" t="s">
        <v>273</v>
      </c>
      <c r="B32" s="76"/>
      <c r="C32" s="76"/>
      <c r="D32" s="76"/>
      <c r="E32" s="77"/>
    </row>
    <row r="35" spans="1:19" x14ac:dyDescent="0.3">
      <c r="A35" s="70" t="s">
        <v>614</v>
      </c>
      <c r="B35" s="71"/>
      <c r="C35" s="71"/>
      <c r="D35" s="72"/>
      <c r="F35" s="70" t="s">
        <v>614</v>
      </c>
      <c r="G35" s="71"/>
      <c r="H35" s="71"/>
      <c r="I35" s="72"/>
      <c r="K35" s="70" t="s">
        <v>614</v>
      </c>
      <c r="L35" s="71"/>
      <c r="M35" s="71"/>
      <c r="N35" s="72"/>
      <c r="P35" s="70" t="s">
        <v>614</v>
      </c>
      <c r="Q35" s="71"/>
      <c r="R35" s="71"/>
      <c r="S35" s="72"/>
    </row>
    <row r="36" spans="1:19" x14ac:dyDescent="0.3">
      <c r="A36" s="73" t="s">
        <v>609</v>
      </c>
      <c r="B36" s="137" t="str">
        <f>IF(D36&gt;=0,"bought net",IF(D36&lt;=0,"sold net"))</f>
        <v>sold net</v>
      </c>
      <c r="C36" t="s">
        <v>613</v>
      </c>
      <c r="D36" s="160">
        <f>'FII DII OI'!HX3</f>
        <v>-2929</v>
      </c>
      <c r="F36" s="73" t="s">
        <v>247</v>
      </c>
      <c r="G36" s="137" t="str">
        <f>IF(I36&gt;=0,"bought net",IF(I36&lt;=0,"sold net"))</f>
        <v>bought net</v>
      </c>
      <c r="H36" t="s">
        <v>613</v>
      </c>
      <c r="I36" s="160">
        <f>'FII DII OI'!HX6</f>
        <v>14848</v>
      </c>
      <c r="K36" s="73" t="s">
        <v>246</v>
      </c>
      <c r="L36" s="137" t="str">
        <f>IF(N36&gt;=0,"bought net",IF(N36&lt;=0,"sold net"))</f>
        <v>sold net</v>
      </c>
      <c r="M36" t="s">
        <v>613</v>
      </c>
      <c r="N36" s="160">
        <f>'FII DII OI'!HX5</f>
        <v>-10375</v>
      </c>
      <c r="P36" s="73" t="s">
        <v>245</v>
      </c>
      <c r="Q36" s="137" t="str">
        <f>IF(S36&gt;=0,"bought net",IF(S36&lt;=0,"sold net"))</f>
        <v>sold net</v>
      </c>
      <c r="R36" t="s">
        <v>613</v>
      </c>
      <c r="S36" s="160">
        <f>'FII DII OI'!HX4</f>
        <v>-1544</v>
      </c>
    </row>
    <row r="37" spans="1:19" x14ac:dyDescent="0.3">
      <c r="A37" s="73" t="s">
        <v>609</v>
      </c>
      <c r="B37" s="137" t="str">
        <f t="shared" ref="B37:B39" si="12">IF(D37&gt;=0,"bought net",IF(D37&lt;=0,"sold net"))</f>
        <v>bought net</v>
      </c>
      <c r="C37" t="s">
        <v>601</v>
      </c>
      <c r="D37" s="157">
        <f>'FII DII OI'!HS3</f>
        <v>13635</v>
      </c>
      <c r="F37" s="73" t="s">
        <v>247</v>
      </c>
      <c r="G37" s="137" t="str">
        <f t="shared" ref="G37:G39" si="13">IF(I37&gt;=0,"bought net",IF(I37&lt;=0,"sold net"))</f>
        <v>bought net</v>
      </c>
      <c r="H37" t="s">
        <v>601</v>
      </c>
      <c r="I37" s="157">
        <f>'FII DII OI'!HS6</f>
        <v>3658</v>
      </c>
      <c r="K37" s="73" t="s">
        <v>246</v>
      </c>
      <c r="L37" s="137" t="str">
        <f t="shared" ref="L37:L39" si="14">IF(N37&gt;=0,"bought net",IF(N37&lt;=0,"sold net"))</f>
        <v>sold net</v>
      </c>
      <c r="M37" t="s">
        <v>601</v>
      </c>
      <c r="N37" s="157">
        <f>'FII DII OI'!HS5</f>
        <v>-17454</v>
      </c>
      <c r="P37" s="73" t="s">
        <v>245</v>
      </c>
      <c r="Q37" s="137" t="str">
        <f t="shared" ref="Q37:Q39" si="15">IF(S37&gt;=0,"bought net",IF(S37&lt;=0,"sold net"))</f>
        <v>bought net</v>
      </c>
      <c r="R37" t="s">
        <v>601</v>
      </c>
      <c r="S37" s="157">
        <f>'FII DII OI'!HS4</f>
        <v>161</v>
      </c>
    </row>
    <row r="38" spans="1:19" x14ac:dyDescent="0.3">
      <c r="A38" s="73" t="s">
        <v>609</v>
      </c>
      <c r="B38" s="137" t="str">
        <f t="shared" si="12"/>
        <v>bought net</v>
      </c>
      <c r="C38" t="s">
        <v>610</v>
      </c>
      <c r="D38" s="160">
        <f>'FII DII OI'!IC3</f>
        <v>12120</v>
      </c>
      <c r="F38" s="73" t="s">
        <v>247</v>
      </c>
      <c r="G38" s="137" t="str">
        <f t="shared" si="13"/>
        <v>sold net</v>
      </c>
      <c r="H38" t="s">
        <v>610</v>
      </c>
      <c r="I38" s="160">
        <f>'FII DII OI'!IC6</f>
        <v>-15937</v>
      </c>
      <c r="K38" s="73" t="s">
        <v>246</v>
      </c>
      <c r="L38" s="137" t="str">
        <f t="shared" si="14"/>
        <v>bought net</v>
      </c>
      <c r="M38" t="s">
        <v>610</v>
      </c>
      <c r="N38" s="160">
        <f>'FII DII OI'!IC5</f>
        <v>3817</v>
      </c>
      <c r="P38" s="73" t="s">
        <v>245</v>
      </c>
      <c r="Q38" s="137" t="str">
        <f t="shared" si="15"/>
        <v>bought net</v>
      </c>
      <c r="R38" t="s">
        <v>610</v>
      </c>
      <c r="S38" s="160">
        <f>'FII DII OI'!IC4</f>
        <v>0</v>
      </c>
    </row>
    <row r="39" spans="1:19" x14ac:dyDescent="0.3">
      <c r="A39" s="75" t="s">
        <v>609</v>
      </c>
      <c r="B39" s="159" t="str">
        <f t="shared" si="12"/>
        <v>sold net</v>
      </c>
      <c r="C39" s="76" t="s">
        <v>612</v>
      </c>
      <c r="D39" s="160">
        <f>'FII DII OI'!IH3</f>
        <v>-25617</v>
      </c>
      <c r="F39" s="75" t="s">
        <v>247</v>
      </c>
      <c r="G39" s="159" t="str">
        <f t="shared" si="13"/>
        <v>bought net</v>
      </c>
      <c r="H39" s="76" t="s">
        <v>612</v>
      </c>
      <c r="I39" s="162">
        <f>'FII DII OI'!IH6</f>
        <v>2968</v>
      </c>
      <c r="K39" s="75" t="s">
        <v>246</v>
      </c>
      <c r="L39" s="159" t="str">
        <f t="shared" si="14"/>
        <v>bought net</v>
      </c>
      <c r="M39" s="76" t="s">
        <v>612</v>
      </c>
      <c r="N39" s="162">
        <f>'FII DII OI'!IH5</f>
        <v>22850</v>
      </c>
      <c r="P39" s="75" t="s">
        <v>245</v>
      </c>
      <c r="Q39" s="159" t="str">
        <f t="shared" si="15"/>
        <v>sold net</v>
      </c>
      <c r="R39" s="76" t="s">
        <v>612</v>
      </c>
      <c r="S39" s="162">
        <f>'FII DII OI'!IH4</f>
        <v>-201</v>
      </c>
    </row>
  </sheetData>
  <sheetProtection algorithmName="SHA-512" hashValue="SGNUhz3dpBv4AbyGspGMgwY/1tOYIgYJ/ErL+dH68enbhWVQapBViUq9cSu0Ayr2bF9xDkzicEC7VDLZRhGT/A==" saltValue="mIEUAjhf+cTlw3N8k1sUlg==" spinCount="100000" sheet="1" objects="1" scenarios="1"/>
  <mergeCells count="9">
    <mergeCell ref="G18:I18"/>
    <mergeCell ref="K18:M18"/>
    <mergeCell ref="G26:I26"/>
    <mergeCell ref="K26:M26"/>
    <mergeCell ref="G2:I2"/>
    <mergeCell ref="K2:M2"/>
    <mergeCell ref="G10:I10"/>
    <mergeCell ref="K10:M10"/>
    <mergeCell ref="Q11:S11"/>
  </mergeCells>
  <conditionalFormatting sqref="C4:C7">
    <cfRule type="cellIs" dxfId="126" priority="120" operator="greaterThan">
      <formula>0</formula>
    </cfRule>
  </conditionalFormatting>
  <conditionalFormatting sqref="B4:B7">
    <cfRule type="containsText" dxfId="125" priority="118" operator="containsText" text="closed">
      <formula>NOT(ISERROR(SEARCH("closed",B4)))</formula>
    </cfRule>
    <cfRule type="containsText" dxfId="124" priority="119" operator="containsText" text="added">
      <formula>NOT(ISERROR(SEARCH("added",B4)))</formula>
    </cfRule>
  </conditionalFormatting>
  <conditionalFormatting sqref="D4:D7">
    <cfRule type="containsText" dxfId="123" priority="116" operator="containsText" text="added">
      <formula>NOT(ISERROR(SEARCH("added",D4)))</formula>
    </cfRule>
    <cfRule type="containsText" dxfId="122" priority="117" operator="containsText" text="closed">
      <formula>NOT(ISERROR(SEARCH("closed",D4)))</formula>
    </cfRule>
  </conditionalFormatting>
  <conditionalFormatting sqref="B12:B15">
    <cfRule type="containsText" dxfId="121" priority="114" operator="containsText" text="closed">
      <formula>NOT(ISERROR(SEARCH("closed",B12)))</formula>
    </cfRule>
    <cfRule type="containsText" dxfId="120" priority="115" operator="containsText" text="added">
      <formula>NOT(ISERROR(SEARCH("added",B12)))</formula>
    </cfRule>
  </conditionalFormatting>
  <conditionalFormatting sqref="D12:D15">
    <cfRule type="containsText" dxfId="119" priority="112" operator="containsText" text="added">
      <formula>NOT(ISERROR(SEARCH("added",D12)))</formula>
    </cfRule>
    <cfRule type="containsText" dxfId="118" priority="113" operator="containsText" text="closed">
      <formula>NOT(ISERROR(SEARCH("closed",D12)))</formula>
    </cfRule>
  </conditionalFormatting>
  <conditionalFormatting sqref="D20:D23">
    <cfRule type="containsText" dxfId="117" priority="104" operator="containsText" text="added">
      <formula>NOT(ISERROR(SEARCH("added",D20)))</formula>
    </cfRule>
    <cfRule type="containsText" dxfId="116" priority="105" operator="containsText" text="closed">
      <formula>NOT(ISERROR(SEARCH("closed",D20)))</formula>
    </cfRule>
    <cfRule type="containsText" dxfId="115" priority="110" operator="containsText" text="added">
      <formula>NOT(ISERROR(SEARCH("added",D20)))</formula>
    </cfRule>
    <cfRule type="containsText" dxfId="114" priority="111" operator="containsText" text="closed">
      <formula>NOT(ISERROR(SEARCH("closed",D20)))</formula>
    </cfRule>
  </conditionalFormatting>
  <conditionalFormatting sqref="B20:B23">
    <cfRule type="containsText" dxfId="113" priority="106" operator="containsText" text="added">
      <formula>NOT(ISERROR(SEARCH("added",B20)))</formula>
    </cfRule>
    <cfRule type="containsText" dxfId="112" priority="107" operator="containsText" text="closed">
      <formula>NOT(ISERROR(SEARCH("closed",B20)))</formula>
    </cfRule>
    <cfRule type="containsText" dxfId="111" priority="108" operator="containsText" text="closed">
      <formula>NOT(ISERROR(SEARCH("closed",B20)))</formula>
    </cfRule>
    <cfRule type="containsText" dxfId="110" priority="109" operator="containsText" text="added">
      <formula>NOT(ISERROR(SEARCH("added",B20)))</formula>
    </cfRule>
  </conditionalFormatting>
  <conditionalFormatting sqref="B36:B39">
    <cfRule type="containsText" dxfId="109" priority="98" operator="containsText" text="sold">
      <formula>NOT(ISERROR(SEARCH("sold",B36)))</formula>
    </cfRule>
    <cfRule type="containsText" dxfId="108" priority="99" operator="containsText" text="bought">
      <formula>NOT(ISERROR(SEARCH("bought",B36)))</formula>
    </cfRule>
    <cfRule type="containsText" dxfId="107" priority="100" operator="containsText" text="added">
      <formula>NOT(ISERROR(SEARCH("added",B36)))</formula>
    </cfRule>
    <cfRule type="containsText" dxfId="106" priority="101" operator="containsText" text="closed">
      <formula>NOT(ISERROR(SEARCH("closed",B36)))</formula>
    </cfRule>
    <cfRule type="containsText" dxfId="105" priority="102" operator="containsText" text="closed">
      <formula>NOT(ISERROR(SEARCH("closed",B36)))</formula>
    </cfRule>
    <cfRule type="containsText" dxfId="104" priority="103" operator="containsText" text="added">
      <formula>NOT(ISERROR(SEARCH("added",B36)))</formula>
    </cfRule>
  </conditionalFormatting>
  <conditionalFormatting sqref="L4:L7">
    <cfRule type="containsText" dxfId="103" priority="96" operator="containsText" text="closed">
      <formula>NOT(ISERROR(SEARCH("closed",L4)))</formula>
    </cfRule>
    <cfRule type="containsText" dxfId="102" priority="97" operator="containsText" text="added">
      <formula>NOT(ISERROR(SEARCH("added",L4)))</formula>
    </cfRule>
  </conditionalFormatting>
  <conditionalFormatting sqref="L12:L15">
    <cfRule type="containsText" dxfId="101" priority="90" operator="containsText" text="sold">
      <formula>NOT(ISERROR(SEARCH("sold",L12)))</formula>
    </cfRule>
    <cfRule type="containsText" dxfId="100" priority="91" operator="containsText" text="bought">
      <formula>NOT(ISERROR(SEARCH("bought",L12)))</formula>
    </cfRule>
    <cfRule type="containsText" dxfId="99" priority="92" operator="containsText" text="closed">
      <formula>NOT(ISERROR(SEARCH("closed",L12)))</formula>
    </cfRule>
    <cfRule type="containsText" dxfId="98" priority="93" operator="containsText" text="added">
      <formula>NOT(ISERROR(SEARCH("added",L12)))</formula>
    </cfRule>
  </conditionalFormatting>
  <conditionalFormatting sqref="L20:L23">
    <cfRule type="containsText" dxfId="97" priority="83" operator="containsText" text="sold">
      <formula>NOT(ISERROR(SEARCH("sold",L20)))</formula>
    </cfRule>
    <cfRule type="containsText" dxfId="96" priority="84" operator="containsText" text="bought">
      <formula>NOT(ISERROR(SEARCH("bought",L20)))</formula>
    </cfRule>
    <cfRule type="containsText" dxfId="95" priority="85" operator="containsText" text="bought">
      <formula>NOT(ISERROR(SEARCH("bought",L20)))</formula>
    </cfRule>
    <cfRule type="containsText" dxfId="94" priority="86" operator="containsText" text="sold">
      <formula>NOT(ISERROR(SEARCH("sold",L20)))</formula>
    </cfRule>
    <cfRule type="containsText" dxfId="93" priority="87" operator="containsText" text="bought">
      <formula>NOT(ISERROR(SEARCH("bought",L20)))</formula>
    </cfRule>
    <cfRule type="containsText" dxfId="92" priority="88" operator="containsText" text="closed">
      <formula>NOT(ISERROR(SEARCH("closed",L20)))</formula>
    </cfRule>
    <cfRule type="containsText" dxfId="91" priority="89" operator="containsText" text="added">
      <formula>NOT(ISERROR(SEARCH("added",L20)))</formula>
    </cfRule>
  </conditionalFormatting>
  <conditionalFormatting sqref="G36:G39">
    <cfRule type="containsText" dxfId="90" priority="77" operator="containsText" text="sold">
      <formula>NOT(ISERROR(SEARCH("sold",G36)))</formula>
    </cfRule>
    <cfRule type="containsText" dxfId="89" priority="78" operator="containsText" text="bought">
      <formula>NOT(ISERROR(SEARCH("bought",G36)))</formula>
    </cfRule>
    <cfRule type="containsText" dxfId="88" priority="79" operator="containsText" text="added">
      <formula>NOT(ISERROR(SEARCH("added",G36)))</formula>
    </cfRule>
    <cfRule type="containsText" dxfId="87" priority="80" operator="containsText" text="closed">
      <formula>NOT(ISERROR(SEARCH("closed",G36)))</formula>
    </cfRule>
    <cfRule type="containsText" dxfId="86" priority="81" operator="containsText" text="closed">
      <formula>NOT(ISERROR(SEARCH("closed",G36)))</formula>
    </cfRule>
    <cfRule type="containsText" dxfId="85" priority="82" operator="containsText" text="added">
      <formula>NOT(ISERROR(SEARCH("added",G36)))</formula>
    </cfRule>
  </conditionalFormatting>
  <conditionalFormatting sqref="L36:L39">
    <cfRule type="containsText" dxfId="84" priority="71" operator="containsText" text="sold">
      <formula>NOT(ISERROR(SEARCH("sold",L36)))</formula>
    </cfRule>
    <cfRule type="containsText" dxfId="83" priority="72" operator="containsText" text="bought">
      <formula>NOT(ISERROR(SEARCH("bought",L36)))</formula>
    </cfRule>
    <cfRule type="containsText" dxfId="82" priority="73" operator="containsText" text="added">
      <formula>NOT(ISERROR(SEARCH("added",L36)))</formula>
    </cfRule>
    <cfRule type="containsText" dxfId="81" priority="74" operator="containsText" text="closed">
      <formula>NOT(ISERROR(SEARCH("closed",L36)))</formula>
    </cfRule>
    <cfRule type="containsText" dxfId="80" priority="75" operator="containsText" text="closed">
      <formula>NOT(ISERROR(SEARCH("closed",L36)))</formula>
    </cfRule>
    <cfRule type="containsText" dxfId="79" priority="76" operator="containsText" text="added">
      <formula>NOT(ISERROR(SEARCH("added",L36)))</formula>
    </cfRule>
  </conditionalFormatting>
  <conditionalFormatting sqref="C4:C7">
    <cfRule type="cellIs" dxfId="78" priority="69" operator="lessThan">
      <formula>0</formula>
    </cfRule>
    <cfRule type="cellIs" dxfId="77" priority="70" operator="greaterThan">
      <formula>0</formula>
    </cfRule>
  </conditionalFormatting>
  <conditionalFormatting sqref="E4:E7">
    <cfRule type="cellIs" dxfId="76" priority="67" operator="greaterThan">
      <formula>0</formula>
    </cfRule>
    <cfRule type="cellIs" dxfId="75" priority="68" operator="lessThan">
      <formula>0</formula>
    </cfRule>
  </conditionalFormatting>
  <conditionalFormatting sqref="C12:C15">
    <cfRule type="cellIs" dxfId="74" priority="65" operator="lessThan">
      <formula>0</formula>
    </cfRule>
    <cfRule type="cellIs" dxfId="73" priority="66" operator="greaterThan">
      <formula>0</formula>
    </cfRule>
  </conditionalFormatting>
  <conditionalFormatting sqref="E12:E15">
    <cfRule type="cellIs" dxfId="72" priority="63" operator="greaterThan">
      <formula>0</formula>
    </cfRule>
    <cfRule type="cellIs" dxfId="71" priority="64" operator="lessThan">
      <formula>0</formula>
    </cfRule>
  </conditionalFormatting>
  <conditionalFormatting sqref="C20:C23">
    <cfRule type="cellIs" dxfId="70" priority="61" operator="greaterThan">
      <formula>0</formula>
    </cfRule>
    <cfRule type="cellIs" dxfId="69" priority="62" operator="lessThan">
      <formula>0</formula>
    </cfRule>
  </conditionalFormatting>
  <conditionalFormatting sqref="E20:E23">
    <cfRule type="cellIs" dxfId="68" priority="59" operator="lessThan">
      <formula>0</formula>
    </cfRule>
    <cfRule type="cellIs" dxfId="67" priority="60" operator="greaterThan">
      <formula>0</formula>
    </cfRule>
  </conditionalFormatting>
  <conditionalFormatting sqref="G4:I7">
    <cfRule type="cellIs" dxfId="66" priority="57" operator="lessThan">
      <formula>0</formula>
    </cfRule>
    <cfRule type="cellIs" dxfId="65" priority="58" operator="greaterThan">
      <formula>0</formula>
    </cfRule>
  </conditionalFormatting>
  <conditionalFormatting sqref="G12:I15">
    <cfRule type="cellIs" dxfId="64" priority="55" operator="lessThan">
      <formula>0</formula>
    </cfRule>
    <cfRule type="cellIs" dxfId="63" priority="56" operator="greaterThan">
      <formula>0</formula>
    </cfRule>
  </conditionalFormatting>
  <conditionalFormatting sqref="G20:I23">
    <cfRule type="cellIs" dxfId="62" priority="53" operator="greaterThan">
      <formula>0</formula>
    </cfRule>
    <cfRule type="cellIs" dxfId="61" priority="54" operator="lessThan">
      <formula>0</formula>
    </cfRule>
  </conditionalFormatting>
  <conditionalFormatting sqref="N4:N7">
    <cfRule type="cellIs" dxfId="60" priority="51" operator="lessThan">
      <formula>0</formula>
    </cfRule>
    <cfRule type="cellIs" dxfId="59" priority="52" operator="greaterThan">
      <formula>0</formula>
    </cfRule>
  </conditionalFormatting>
  <conditionalFormatting sqref="N12:N15">
    <cfRule type="cellIs" dxfId="58" priority="49" operator="lessThan">
      <formula>0</formula>
    </cfRule>
    <cfRule type="cellIs" dxfId="57" priority="50" operator="greaterThan">
      <formula>0</formula>
    </cfRule>
  </conditionalFormatting>
  <conditionalFormatting sqref="N20:N23">
    <cfRule type="cellIs" dxfId="56" priority="47" operator="greaterThan">
      <formula>0</formula>
    </cfRule>
    <cfRule type="cellIs" dxfId="55" priority="48" operator="lessThan">
      <formula>0</formula>
    </cfRule>
  </conditionalFormatting>
  <conditionalFormatting sqref="L4:M7">
    <cfRule type="containsText" dxfId="54" priority="94" operator="containsText" text="sold">
      <formula>NOT(ISERROR(SEARCH("sold",L4)))</formula>
    </cfRule>
    <cfRule type="containsText" dxfId="53" priority="95" operator="containsText" text="bought">
      <formula>NOT(ISERROR(SEARCH("bought",L4)))</formula>
    </cfRule>
  </conditionalFormatting>
  <conditionalFormatting sqref="L39">
    <cfRule type="containsText" dxfId="52" priority="46" operator="containsText" text="bought">
      <formula>NOT(ISERROR(SEARCH("bought",L39)))</formula>
    </cfRule>
  </conditionalFormatting>
  <conditionalFormatting sqref="N39">
    <cfRule type="cellIs" dxfId="51" priority="44" operator="lessThan">
      <formula>0</formula>
    </cfRule>
    <cfRule type="cellIs" dxfId="50" priority="45" operator="greaterThan">
      <formula>0</formula>
    </cfRule>
  </conditionalFormatting>
  <conditionalFormatting sqref="N36:N38">
    <cfRule type="cellIs" dxfId="49" priority="41" operator="lessThan">
      <formula>0</formula>
    </cfRule>
    <cfRule type="cellIs" dxfId="48" priority="42" operator="lessThan">
      <formula>0</formula>
    </cfRule>
    <cfRule type="cellIs" dxfId="47" priority="43" operator="greaterThan">
      <formula>0</formula>
    </cfRule>
  </conditionalFormatting>
  <conditionalFormatting sqref="G39">
    <cfRule type="containsText" dxfId="46" priority="39" operator="containsText" text="bought">
      <formula>NOT(ISERROR(SEARCH("bought",G39)))</formula>
    </cfRule>
    <cfRule type="containsText" dxfId="45" priority="40" operator="containsText" text="sold">
      <formula>NOT(ISERROR(SEARCH("sold",G39)))</formula>
    </cfRule>
  </conditionalFormatting>
  <conditionalFormatting sqref="I36:I38">
    <cfRule type="cellIs" dxfId="44" priority="37" operator="lessThan">
      <formula>0</formula>
    </cfRule>
    <cfRule type="cellIs" dxfId="43" priority="38" operator="greaterThan">
      <formula>0</formula>
    </cfRule>
  </conditionalFormatting>
  <conditionalFormatting sqref="I39">
    <cfRule type="cellIs" dxfId="42" priority="35" operator="greaterThan">
      <formula>0</formula>
    </cfRule>
    <cfRule type="cellIs" dxfId="41" priority="36" operator="lessThan">
      <formula>0</formula>
    </cfRule>
  </conditionalFormatting>
  <conditionalFormatting sqref="D36:D39">
    <cfRule type="cellIs" dxfId="40" priority="33" operator="lessThan">
      <formula>0</formula>
    </cfRule>
    <cfRule type="cellIs" dxfId="39" priority="34" operator="greaterThan">
      <formula>0</formula>
    </cfRule>
  </conditionalFormatting>
  <conditionalFormatting sqref="B39">
    <cfRule type="containsText" dxfId="38" priority="29" operator="containsText" text="sold">
      <formula>NOT(ISERROR(SEARCH("sold",B39)))</formula>
    </cfRule>
    <cfRule type="containsText" dxfId="37" priority="30" operator="containsText" text="bought">
      <formula>NOT(ISERROR(SEARCH("bought",B39)))</formula>
    </cfRule>
  </conditionalFormatting>
  <conditionalFormatting sqref="N28:N31">
    <cfRule type="cellIs" dxfId="36" priority="13" operator="lessThan">
      <formula>0</formula>
    </cfRule>
    <cfRule type="cellIs" dxfId="35" priority="14" operator="greaterThan">
      <formula>0</formula>
    </cfRule>
  </conditionalFormatting>
  <conditionalFormatting sqref="B28:B31">
    <cfRule type="containsText" dxfId="34" priority="27" operator="containsText" text="closed">
      <formula>NOT(ISERROR(SEARCH("closed",B28)))</formula>
    </cfRule>
    <cfRule type="containsText" dxfId="33" priority="28" operator="containsText" text="added">
      <formula>NOT(ISERROR(SEARCH("added",B28)))</formula>
    </cfRule>
  </conditionalFormatting>
  <conditionalFormatting sqref="D28:D31">
    <cfRule type="containsText" dxfId="32" priority="25" operator="containsText" text="added">
      <formula>NOT(ISERROR(SEARCH("added",D28)))</formula>
    </cfRule>
    <cfRule type="containsText" dxfId="31" priority="26" operator="containsText" text="closed">
      <formula>NOT(ISERROR(SEARCH("closed",D28)))</formula>
    </cfRule>
  </conditionalFormatting>
  <conditionalFormatting sqref="C28:C31">
    <cfRule type="cellIs" dxfId="30" priority="23" operator="lessThan">
      <formula>0</formula>
    </cfRule>
    <cfRule type="cellIs" dxfId="29" priority="24" operator="greaterThan">
      <formula>0</formula>
    </cfRule>
  </conditionalFormatting>
  <conditionalFormatting sqref="E28:E31">
    <cfRule type="cellIs" dxfId="28" priority="21" operator="greaterThan">
      <formula>0</formula>
    </cfRule>
    <cfRule type="cellIs" dxfId="27" priority="22" operator="lessThan">
      <formula>0</formula>
    </cfRule>
  </conditionalFormatting>
  <conditionalFormatting sqref="G28:I31">
    <cfRule type="cellIs" dxfId="26" priority="19" operator="lessThan">
      <formula>0</formula>
    </cfRule>
    <cfRule type="cellIs" dxfId="25" priority="20" operator="greaterThan">
      <formula>0</formula>
    </cfRule>
  </conditionalFormatting>
  <conditionalFormatting sqref="L28:L31">
    <cfRule type="containsText" dxfId="24" priority="17" operator="containsText" text="closed">
      <formula>NOT(ISERROR(SEARCH("closed",L28)))</formula>
    </cfRule>
    <cfRule type="containsText" dxfId="23" priority="18" operator="containsText" text="added">
      <formula>NOT(ISERROR(SEARCH("added",L28)))</formula>
    </cfRule>
  </conditionalFormatting>
  <conditionalFormatting sqref="L28:M31">
    <cfRule type="containsText" dxfId="22" priority="15" operator="containsText" text="sold">
      <formula>NOT(ISERROR(SEARCH("sold",L28)))</formula>
    </cfRule>
    <cfRule type="containsText" dxfId="21" priority="16" operator="containsText" text="bought">
      <formula>NOT(ISERROR(SEARCH("bought",L28)))</formula>
    </cfRule>
  </conditionalFormatting>
  <conditionalFormatting sqref="Q36:Q39">
    <cfRule type="containsText" dxfId="20" priority="7" operator="containsText" text="sold">
      <formula>NOT(ISERROR(SEARCH("sold",Q36)))</formula>
    </cfRule>
    <cfRule type="containsText" dxfId="19" priority="8" operator="containsText" text="bought">
      <formula>NOT(ISERROR(SEARCH("bought",Q36)))</formula>
    </cfRule>
    <cfRule type="containsText" dxfId="18" priority="9" operator="containsText" text="added">
      <formula>NOT(ISERROR(SEARCH("added",Q36)))</formula>
    </cfRule>
    <cfRule type="containsText" dxfId="17" priority="10" operator="containsText" text="closed">
      <formula>NOT(ISERROR(SEARCH("closed",Q36)))</formula>
    </cfRule>
    <cfRule type="containsText" dxfId="16" priority="11" operator="containsText" text="closed">
      <formula>NOT(ISERROR(SEARCH("closed",Q36)))</formula>
    </cfRule>
    <cfRule type="containsText" dxfId="15" priority="12" operator="containsText" text="added">
      <formula>NOT(ISERROR(SEARCH("added",Q36)))</formula>
    </cfRule>
  </conditionalFormatting>
  <conditionalFormatting sqref="Q39">
    <cfRule type="containsText" dxfId="14" priority="6" operator="containsText" text="bought">
      <formula>NOT(ISERROR(SEARCH("bought",Q39)))</formula>
    </cfRule>
  </conditionalFormatting>
  <conditionalFormatting sqref="S39">
    <cfRule type="cellIs" dxfId="13" priority="4" operator="lessThan">
      <formula>0</formula>
    </cfRule>
    <cfRule type="cellIs" dxfId="12" priority="5" operator="greaterThan">
      <formula>0</formula>
    </cfRule>
  </conditionalFormatting>
  <conditionalFormatting sqref="S36:S38">
    <cfRule type="cellIs" dxfId="11" priority="1" operator="lessThan">
      <formula>0</formula>
    </cfRule>
    <cfRule type="cellIs" dxfId="10" priority="2" operator="lessThan">
      <formula>0</formula>
    </cfRule>
    <cfRule type="cellIs" dxfId="9" priority="3" operator="greater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FF00"/>
  </sheetPr>
  <dimension ref="A1:N29"/>
  <sheetViews>
    <sheetView workbookViewId="0">
      <selection activeCell="B1" sqref="B1"/>
    </sheetView>
  </sheetViews>
  <sheetFormatPr defaultRowHeight="15.6" x14ac:dyDescent="0.3"/>
  <cols>
    <col min="1" max="1" width="3.6640625" style="1" customWidth="1"/>
    <col min="2" max="2" width="11.33203125" customWidth="1"/>
    <col min="3" max="3" width="17" bestFit="1" customWidth="1"/>
    <col min="4" max="4" width="17.6640625" bestFit="1" customWidth="1"/>
    <col min="5" max="5" width="16.6640625" bestFit="1" customWidth="1"/>
    <col min="6" max="6" width="16.44140625" customWidth="1"/>
    <col min="7" max="7" width="18.44140625" customWidth="1"/>
    <col min="8" max="8" width="14" customWidth="1"/>
    <col min="9" max="9" width="12.5546875" customWidth="1"/>
    <col min="10" max="10" width="10.33203125" customWidth="1"/>
    <col min="11" max="11" width="16.44140625" customWidth="1"/>
    <col min="12" max="12" width="7.44140625" customWidth="1"/>
    <col min="13" max="13" width="7.6640625" customWidth="1"/>
    <col min="14" max="14" width="9.109375" customWidth="1"/>
  </cols>
  <sheetData>
    <row r="1" spans="1:14" x14ac:dyDescent="0.3">
      <c r="A1" s="1">
        <v>1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152</v>
      </c>
      <c r="K1" t="s">
        <v>297</v>
      </c>
      <c r="L1" t="s">
        <v>531</v>
      </c>
      <c r="M1" t="s">
        <v>532</v>
      </c>
      <c r="N1" t="s">
        <v>533</v>
      </c>
    </row>
    <row r="2" spans="1:14" x14ac:dyDescent="0.3">
      <c r="B2" t="s">
        <v>298</v>
      </c>
      <c r="C2" s="16">
        <v>43973</v>
      </c>
      <c r="D2">
        <v>9067.9</v>
      </c>
      <c r="E2">
        <v>9149.6</v>
      </c>
      <c r="F2">
        <v>8968.5499999999993</v>
      </c>
      <c r="G2">
        <v>9039.25</v>
      </c>
      <c r="H2">
        <v>-67</v>
      </c>
      <c r="I2">
        <v>-0.74</v>
      </c>
      <c r="J2">
        <v>675759336</v>
      </c>
      <c r="K2">
        <v>31625.47</v>
      </c>
      <c r="L2">
        <v>20.97</v>
      </c>
      <c r="M2">
        <v>2.57</v>
      </c>
      <c r="N2">
        <v>1.69</v>
      </c>
    </row>
    <row r="3" spans="1:14" x14ac:dyDescent="0.3">
      <c r="B3" t="s">
        <v>299</v>
      </c>
      <c r="C3" s="16">
        <v>43973</v>
      </c>
      <c r="D3">
        <v>17554.25</v>
      </c>
      <c r="E3">
        <v>17952.25</v>
      </c>
      <c r="F3">
        <v>17105</v>
      </c>
      <c r="G3">
        <v>17278.900000000001</v>
      </c>
      <c r="H3">
        <v>-456.2</v>
      </c>
      <c r="I3">
        <v>-2.57</v>
      </c>
      <c r="J3">
        <v>484792159</v>
      </c>
      <c r="K3">
        <v>9991.9500000000007</v>
      </c>
      <c r="L3">
        <v>19.88</v>
      </c>
      <c r="M3">
        <v>1.62</v>
      </c>
      <c r="N3">
        <v>0.56000000000000005</v>
      </c>
    </row>
    <row r="4" spans="1:14" x14ac:dyDescent="0.3">
      <c r="B4" t="s">
        <v>300</v>
      </c>
      <c r="C4" s="16">
        <v>43973</v>
      </c>
      <c r="D4">
        <v>32.984999999999999</v>
      </c>
      <c r="E4">
        <v>34.36</v>
      </c>
      <c r="F4">
        <v>26.335000000000001</v>
      </c>
      <c r="G4">
        <v>32.380000000000003</v>
      </c>
      <c r="H4">
        <v>-0.61</v>
      </c>
      <c r="I4">
        <v>-1.84</v>
      </c>
      <c r="J4" t="s">
        <v>534</v>
      </c>
      <c r="K4" t="s">
        <v>534</v>
      </c>
      <c r="L4" t="s">
        <v>534</v>
      </c>
      <c r="M4" t="s">
        <v>534</v>
      </c>
      <c r="N4" t="s">
        <v>534</v>
      </c>
    </row>
    <row r="7" spans="1:14" x14ac:dyDescent="0.3">
      <c r="A7" s="1">
        <v>2</v>
      </c>
      <c r="B7" t="s">
        <v>523</v>
      </c>
      <c r="C7" t="s">
        <v>524</v>
      </c>
      <c r="D7" t="s">
        <v>525</v>
      </c>
      <c r="E7" t="s">
        <v>526</v>
      </c>
      <c r="F7" t="s">
        <v>527</v>
      </c>
      <c r="G7" t="s">
        <v>528</v>
      </c>
      <c r="H7" t="s">
        <v>529</v>
      </c>
      <c r="I7" t="s">
        <v>530</v>
      </c>
      <c r="J7" t="s">
        <v>152</v>
      </c>
      <c r="K7" t="s">
        <v>297</v>
      </c>
      <c r="L7" t="s">
        <v>531</v>
      </c>
      <c r="M7" t="s">
        <v>532</v>
      </c>
      <c r="N7" t="s">
        <v>533</v>
      </c>
    </row>
    <row r="8" spans="1:14" x14ac:dyDescent="0.3">
      <c r="B8" t="s">
        <v>298</v>
      </c>
      <c r="C8" s="16">
        <v>43972</v>
      </c>
      <c r="D8">
        <v>9079.4500000000007</v>
      </c>
      <c r="E8">
        <v>9178.5499999999993</v>
      </c>
      <c r="F8">
        <v>9056.1</v>
      </c>
      <c r="G8">
        <v>9106.25</v>
      </c>
      <c r="H8">
        <v>39.700000000000003</v>
      </c>
      <c r="I8">
        <v>0.44</v>
      </c>
      <c r="J8">
        <v>631542699</v>
      </c>
      <c r="K8">
        <v>28303.51</v>
      </c>
      <c r="L8">
        <v>21.14</v>
      </c>
      <c r="M8">
        <v>2.59</v>
      </c>
      <c r="N8">
        <v>1.67</v>
      </c>
    </row>
    <row r="9" spans="1:14" x14ac:dyDescent="0.3">
      <c r="B9" t="s">
        <v>299</v>
      </c>
      <c r="C9" s="16">
        <v>43972</v>
      </c>
      <c r="D9">
        <v>17901.95</v>
      </c>
      <c r="E9">
        <v>18200.7</v>
      </c>
      <c r="F9">
        <v>17658.55</v>
      </c>
      <c r="G9">
        <v>17735.099999999999</v>
      </c>
      <c r="H9">
        <v>-105.1</v>
      </c>
      <c r="I9">
        <v>-0.59</v>
      </c>
      <c r="J9">
        <v>347575113</v>
      </c>
      <c r="K9">
        <v>7748.12</v>
      </c>
      <c r="L9">
        <v>20.41</v>
      </c>
      <c r="M9">
        <v>1.66</v>
      </c>
      <c r="N9">
        <v>0.55000000000000004</v>
      </c>
    </row>
    <row r="10" spans="1:14" x14ac:dyDescent="0.3">
      <c r="B10" t="s">
        <v>300</v>
      </c>
      <c r="C10" s="16">
        <v>43972</v>
      </c>
      <c r="D10">
        <v>35.81</v>
      </c>
      <c r="E10">
        <v>35.81</v>
      </c>
      <c r="F10">
        <v>32.575000000000003</v>
      </c>
      <c r="G10">
        <v>32.99</v>
      </c>
      <c r="H10">
        <v>-2.83</v>
      </c>
      <c r="I10">
        <v>-7.89</v>
      </c>
      <c r="J10" t="s">
        <v>534</v>
      </c>
      <c r="K10" t="s">
        <v>534</v>
      </c>
      <c r="L10" t="s">
        <v>534</v>
      </c>
      <c r="M10" t="s">
        <v>534</v>
      </c>
      <c r="N10" t="s">
        <v>534</v>
      </c>
    </row>
    <row r="13" spans="1:14" x14ac:dyDescent="0.3">
      <c r="A13" s="1">
        <v>3</v>
      </c>
      <c r="B13" t="s">
        <v>523</v>
      </c>
      <c r="C13" t="s">
        <v>524</v>
      </c>
      <c r="D13" t="s">
        <v>525</v>
      </c>
      <c r="E13" t="s">
        <v>526</v>
      </c>
      <c r="F13" t="s">
        <v>527</v>
      </c>
      <c r="G13" t="s">
        <v>528</v>
      </c>
      <c r="H13" t="s">
        <v>529</v>
      </c>
      <c r="I13" t="s">
        <v>530</v>
      </c>
      <c r="J13" t="s">
        <v>152</v>
      </c>
      <c r="K13" t="s">
        <v>297</v>
      </c>
      <c r="L13" t="s">
        <v>531</v>
      </c>
      <c r="M13" t="s">
        <v>532</v>
      </c>
      <c r="N13" t="s">
        <v>533</v>
      </c>
    </row>
    <row r="14" spans="1:14" x14ac:dyDescent="0.3">
      <c r="B14" t="s">
        <v>298</v>
      </c>
      <c r="C14" s="16">
        <v>43971</v>
      </c>
      <c r="D14">
        <v>8889.15</v>
      </c>
      <c r="E14">
        <v>9093.7999999999993</v>
      </c>
      <c r="F14">
        <v>8875.35</v>
      </c>
      <c r="G14">
        <v>9066.5499999999993</v>
      </c>
      <c r="H14">
        <v>187.45</v>
      </c>
      <c r="I14">
        <v>2.11</v>
      </c>
      <c r="J14">
        <v>622308140</v>
      </c>
      <c r="K14">
        <v>30721.99</v>
      </c>
      <c r="L14">
        <v>21.16</v>
      </c>
      <c r="M14">
        <v>2.58</v>
      </c>
      <c r="N14">
        <v>1.68</v>
      </c>
    </row>
    <row r="15" spans="1:14" x14ac:dyDescent="0.3">
      <c r="B15" t="s">
        <v>299</v>
      </c>
      <c r="C15" s="16">
        <v>43971</v>
      </c>
      <c r="D15">
        <v>17486.5</v>
      </c>
      <c r="E15">
        <v>18002.650000000001</v>
      </c>
      <c r="F15">
        <v>17407.7</v>
      </c>
      <c r="G15">
        <v>17840.2</v>
      </c>
      <c r="H15">
        <v>353.95</v>
      </c>
      <c r="I15">
        <v>2.02</v>
      </c>
      <c r="J15">
        <v>326225920</v>
      </c>
      <c r="K15">
        <v>7525.24</v>
      </c>
      <c r="L15">
        <v>20.53</v>
      </c>
      <c r="M15">
        <v>1.67</v>
      </c>
      <c r="N15">
        <v>0.54</v>
      </c>
    </row>
    <row r="16" spans="1:14" x14ac:dyDescent="0.3">
      <c r="B16" t="s">
        <v>300</v>
      </c>
      <c r="C16" s="16">
        <v>43971</v>
      </c>
      <c r="D16">
        <v>39.452500000000001</v>
      </c>
      <c r="E16">
        <v>39.452500000000001</v>
      </c>
      <c r="F16">
        <v>34.094999999999999</v>
      </c>
      <c r="G16">
        <v>35.81</v>
      </c>
      <c r="H16">
        <v>-3.64</v>
      </c>
      <c r="I16">
        <v>-9.23</v>
      </c>
      <c r="J16" t="s">
        <v>534</v>
      </c>
      <c r="K16" t="s">
        <v>534</v>
      </c>
      <c r="L16" t="s">
        <v>534</v>
      </c>
      <c r="M16" t="s">
        <v>534</v>
      </c>
      <c r="N16" t="s">
        <v>534</v>
      </c>
    </row>
    <row r="17" spans="1:14" x14ac:dyDescent="0.3">
      <c r="C17" s="16"/>
    </row>
    <row r="19" spans="1:14" x14ac:dyDescent="0.3">
      <c r="A19" s="1">
        <v>4</v>
      </c>
      <c r="B19" t="s">
        <v>523</v>
      </c>
      <c r="C19" t="s">
        <v>524</v>
      </c>
      <c r="D19" t="s">
        <v>525</v>
      </c>
      <c r="E19" t="s">
        <v>526</v>
      </c>
      <c r="F19" t="s">
        <v>527</v>
      </c>
      <c r="G19" t="s">
        <v>528</v>
      </c>
      <c r="H19" t="s">
        <v>529</v>
      </c>
      <c r="I19" t="s">
        <v>530</v>
      </c>
      <c r="J19" t="s">
        <v>152</v>
      </c>
      <c r="K19" t="s">
        <v>297</v>
      </c>
      <c r="L19" t="s">
        <v>531</v>
      </c>
      <c r="M19" t="s">
        <v>532</v>
      </c>
      <c r="N19" t="s">
        <v>533</v>
      </c>
    </row>
    <row r="20" spans="1:14" x14ac:dyDescent="0.3">
      <c r="B20" t="s">
        <v>298</v>
      </c>
      <c r="C20" s="16">
        <v>43970</v>
      </c>
      <c r="D20">
        <v>8961.7000000000007</v>
      </c>
      <c r="E20">
        <v>9030.35</v>
      </c>
      <c r="F20">
        <v>8855.2999999999993</v>
      </c>
      <c r="G20">
        <v>8879.1</v>
      </c>
      <c r="H20">
        <v>55.85</v>
      </c>
      <c r="I20">
        <v>0.63</v>
      </c>
      <c r="J20">
        <v>762152894</v>
      </c>
      <c r="K20">
        <v>32026.94</v>
      </c>
      <c r="L20">
        <v>20.39</v>
      </c>
      <c r="M20">
        <v>2.5299999999999998</v>
      </c>
      <c r="N20">
        <v>1.72</v>
      </c>
    </row>
    <row r="21" spans="1:14" x14ac:dyDescent="0.3">
      <c r="B21" t="s">
        <v>299</v>
      </c>
      <c r="C21" s="16">
        <v>43970</v>
      </c>
      <c r="D21">
        <v>18037.150000000001</v>
      </c>
      <c r="E21">
        <v>18175.3</v>
      </c>
      <c r="F21">
        <v>17390.650000000001</v>
      </c>
      <c r="G21">
        <v>17486.25</v>
      </c>
      <c r="H21">
        <v>-86.95</v>
      </c>
      <c r="I21">
        <v>-0.49</v>
      </c>
      <c r="J21">
        <v>415466049</v>
      </c>
      <c r="K21">
        <v>9541.76</v>
      </c>
      <c r="L21">
        <v>20.12</v>
      </c>
      <c r="M21">
        <v>1.64</v>
      </c>
      <c r="N21">
        <v>0.55000000000000004</v>
      </c>
    </row>
    <row r="22" spans="1:14" x14ac:dyDescent="0.3">
      <c r="B22" t="s">
        <v>300</v>
      </c>
      <c r="C22" s="16">
        <v>43970</v>
      </c>
      <c r="D22">
        <v>40.914999999999999</v>
      </c>
      <c r="E22">
        <v>40.914999999999999</v>
      </c>
      <c r="F22">
        <v>37.952500000000001</v>
      </c>
      <c r="G22">
        <v>39.450000000000003</v>
      </c>
      <c r="H22">
        <v>-1.46</v>
      </c>
      <c r="I22">
        <v>-3.57</v>
      </c>
      <c r="J22" t="s">
        <v>534</v>
      </c>
      <c r="K22" t="s">
        <v>534</v>
      </c>
      <c r="L22" t="s">
        <v>534</v>
      </c>
      <c r="M22" t="s">
        <v>534</v>
      </c>
      <c r="N22" t="s">
        <v>534</v>
      </c>
    </row>
    <row r="23" spans="1:14" x14ac:dyDescent="0.3">
      <c r="C23" s="16"/>
    </row>
    <row r="25" spans="1:14" x14ac:dyDescent="0.3">
      <c r="A25" s="1">
        <v>5</v>
      </c>
      <c r="B25" t="s">
        <v>523</v>
      </c>
      <c r="C25" t="s">
        <v>524</v>
      </c>
      <c r="D25" t="s">
        <v>525</v>
      </c>
      <c r="E25" t="s">
        <v>526</v>
      </c>
      <c r="F25" t="s">
        <v>527</v>
      </c>
      <c r="G25" t="s">
        <v>528</v>
      </c>
      <c r="H25" t="s">
        <v>529</v>
      </c>
      <c r="I25" t="s">
        <v>530</v>
      </c>
      <c r="J25" t="s">
        <v>152</v>
      </c>
      <c r="K25" t="s">
        <v>297</v>
      </c>
      <c r="L25" t="s">
        <v>531</v>
      </c>
      <c r="M25" t="s">
        <v>532</v>
      </c>
      <c r="N25" t="s">
        <v>533</v>
      </c>
    </row>
    <row r="26" spans="1:14" x14ac:dyDescent="0.3">
      <c r="B26" t="s">
        <v>298</v>
      </c>
      <c r="C26" s="16">
        <v>43969</v>
      </c>
      <c r="D26">
        <v>9158.2999999999993</v>
      </c>
      <c r="E26">
        <v>9158.2999999999993</v>
      </c>
      <c r="F26">
        <v>8806.75</v>
      </c>
      <c r="G26">
        <v>8823.25</v>
      </c>
      <c r="H26">
        <v>-313.60000000000002</v>
      </c>
      <c r="I26">
        <v>-3.43</v>
      </c>
      <c r="J26">
        <v>772983297</v>
      </c>
      <c r="K26">
        <v>33347.46</v>
      </c>
      <c r="L26">
        <v>20.260000000000002</v>
      </c>
      <c r="M26">
        <v>2.5099999999999998</v>
      </c>
      <c r="N26">
        <v>1.73</v>
      </c>
    </row>
    <row r="27" spans="1:14" x14ac:dyDescent="0.3">
      <c r="B27" t="s">
        <v>299</v>
      </c>
      <c r="C27" s="16">
        <v>43969</v>
      </c>
      <c r="D27">
        <v>18795.099999999999</v>
      </c>
      <c r="E27">
        <v>18795.099999999999</v>
      </c>
      <c r="F27">
        <v>17514.2</v>
      </c>
      <c r="G27">
        <v>17573.2</v>
      </c>
      <c r="H27">
        <v>-1260.75</v>
      </c>
      <c r="I27">
        <v>-6.69</v>
      </c>
      <c r="J27">
        <v>434763906</v>
      </c>
      <c r="K27">
        <v>9980.5</v>
      </c>
      <c r="L27">
        <v>20.22</v>
      </c>
      <c r="M27">
        <v>1.64</v>
      </c>
      <c r="N27">
        <v>0.55000000000000004</v>
      </c>
    </row>
    <row r="28" spans="1:14" x14ac:dyDescent="0.3">
      <c r="B28" t="s">
        <v>300</v>
      </c>
      <c r="C28" s="16">
        <v>43969</v>
      </c>
      <c r="D28">
        <v>38.017499999999998</v>
      </c>
      <c r="E28">
        <v>41.244999999999997</v>
      </c>
      <c r="F28">
        <v>27.934999999999999</v>
      </c>
      <c r="G28">
        <v>40.92</v>
      </c>
      <c r="H28">
        <v>2.9</v>
      </c>
      <c r="I28">
        <v>7.62</v>
      </c>
      <c r="J28" t="s">
        <v>534</v>
      </c>
      <c r="K28" t="s">
        <v>534</v>
      </c>
      <c r="L28" t="s">
        <v>534</v>
      </c>
      <c r="M28" t="s">
        <v>534</v>
      </c>
      <c r="N28" t="s">
        <v>534</v>
      </c>
    </row>
    <row r="29" spans="1:14" x14ac:dyDescent="0.3">
      <c r="C29" s="16"/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>
    <tabColor rgb="FFFF0000"/>
  </sheetPr>
  <dimension ref="A1:CK30"/>
  <sheetViews>
    <sheetView zoomScale="85" zoomScaleNormal="85" workbookViewId="0">
      <pane xSplit="6" ySplit="2" topLeftCell="R3" activePane="bottomRight" state="frozen"/>
      <selection activeCell="B1" sqref="B1:F1"/>
      <selection pane="topRight" activeCell="B1" sqref="B1:F1"/>
      <selection pane="bottomLeft" activeCell="B1" sqref="B1:F1"/>
      <selection pane="bottomRight"/>
    </sheetView>
  </sheetViews>
  <sheetFormatPr defaultRowHeight="14.4" x14ac:dyDescent="0.3"/>
  <cols>
    <col min="1" max="1" width="17.44140625" customWidth="1"/>
    <col min="2" max="2" width="10.109375" customWidth="1"/>
    <col min="3" max="3" width="10.5546875" customWidth="1"/>
    <col min="4" max="4" width="10.33203125" customWidth="1"/>
    <col min="5" max="6" width="10.5546875" customWidth="1"/>
    <col min="7" max="7" width="7.6640625" customWidth="1"/>
    <col min="8" max="10" width="8" customWidth="1"/>
    <col min="15" max="15" width="6.6640625" customWidth="1"/>
    <col min="16" max="17" width="5.5546875" customWidth="1"/>
    <col min="18" max="18" width="12.6640625" customWidth="1"/>
    <col min="19" max="19" width="12.44140625" customWidth="1"/>
    <col min="20" max="20" width="12.6640625" customWidth="1"/>
    <col min="21" max="21" width="12.33203125" customWidth="1"/>
    <col min="22" max="22" width="12.109375" customWidth="1"/>
    <col min="23" max="23" width="12.6640625" customWidth="1"/>
    <col min="24" max="24" width="10.88671875" customWidth="1"/>
    <col min="25" max="25" width="10.5546875" customWidth="1"/>
    <col min="26" max="26" width="9.88671875" customWidth="1"/>
    <col min="27" max="27" width="10.109375" customWidth="1"/>
    <col min="28" max="28" width="16.44140625" customWidth="1"/>
    <col min="29" max="29" width="9.88671875" customWidth="1"/>
    <col min="30" max="30" width="14.33203125" customWidth="1"/>
    <col min="31" max="31" width="11.5546875" customWidth="1"/>
    <col min="32" max="32" width="11.88671875" bestFit="1" customWidth="1"/>
    <col min="33" max="37" width="12.33203125" bestFit="1" customWidth="1"/>
    <col min="60" max="60" width="10.33203125" customWidth="1"/>
    <col min="73" max="76" width="9.109375" customWidth="1"/>
    <col min="77" max="77" width="9" customWidth="1"/>
    <col min="78" max="85" width="9.109375" customWidth="1"/>
    <col min="86" max="86" width="10.33203125" customWidth="1"/>
    <col min="87" max="89" width="9.109375" customWidth="1"/>
  </cols>
  <sheetData>
    <row r="1" spans="1:89" s="1" customFormat="1" ht="15.6" x14ac:dyDescent="0.3">
      <c r="B1" s="87" t="s">
        <v>144</v>
      </c>
      <c r="C1" s="87"/>
      <c r="D1" s="87"/>
      <c r="E1" s="87"/>
      <c r="F1" s="87"/>
      <c r="K1" s="87" t="s">
        <v>145</v>
      </c>
      <c r="L1" s="87"/>
      <c r="M1" s="87"/>
      <c r="N1" s="87"/>
      <c r="R1" s="87" t="s">
        <v>146</v>
      </c>
      <c r="S1" s="87"/>
      <c r="T1" s="87"/>
      <c r="U1" s="87"/>
      <c r="V1" s="87"/>
      <c r="W1" s="87" t="s">
        <v>147</v>
      </c>
      <c r="X1" s="87"/>
      <c r="Y1" s="87"/>
      <c r="Z1" s="87"/>
      <c r="AA1" s="87"/>
      <c r="AB1" s="87" t="s">
        <v>148</v>
      </c>
      <c r="AC1" s="87"/>
      <c r="AD1" s="87"/>
      <c r="AE1" s="87"/>
      <c r="AF1" s="87"/>
      <c r="AG1" s="87" t="s">
        <v>152</v>
      </c>
      <c r="AH1" s="87"/>
      <c r="AI1" s="87"/>
      <c r="AJ1" s="87"/>
      <c r="AK1" s="87"/>
      <c r="AP1" s="87" t="s">
        <v>153</v>
      </c>
      <c r="AQ1" s="87"/>
      <c r="AR1" s="87"/>
      <c r="AS1" s="87"/>
      <c r="AW1" s="87" t="s">
        <v>301</v>
      </c>
      <c r="AX1" s="87"/>
      <c r="AY1" s="87"/>
      <c r="AZ1" s="87"/>
      <c r="BA1" s="87"/>
      <c r="BB1" s="87"/>
      <c r="BC1" s="87"/>
      <c r="BD1" s="87"/>
      <c r="BE1" s="87"/>
      <c r="BF1" s="87" t="s">
        <v>297</v>
      </c>
      <c r="BG1" s="87"/>
      <c r="BH1" s="87"/>
      <c r="BI1" s="87"/>
      <c r="BJ1" s="87"/>
      <c r="BO1" s="87" t="s">
        <v>302</v>
      </c>
      <c r="BP1" s="87"/>
      <c r="BQ1" s="87"/>
      <c r="BR1" s="87"/>
      <c r="BV1" s="87" t="s">
        <v>303</v>
      </c>
      <c r="BW1" s="87"/>
      <c r="BX1" s="87"/>
      <c r="BY1" s="87"/>
      <c r="BZ1" s="87"/>
      <c r="CE1" s="87" t="s">
        <v>304</v>
      </c>
      <c r="CF1" s="87"/>
      <c r="CG1" s="87"/>
      <c r="CH1" s="87"/>
    </row>
    <row r="2" spans="1:89" s="2" customFormat="1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1</v>
      </c>
      <c r="H2" s="2" t="s">
        <v>2</v>
      </c>
      <c r="I2" s="2" t="s">
        <v>3</v>
      </c>
      <c r="J2" s="2" t="s">
        <v>149</v>
      </c>
      <c r="K2" s="2" t="s">
        <v>4</v>
      </c>
      <c r="L2" s="2" t="s">
        <v>5</v>
      </c>
      <c r="M2" s="2" t="s">
        <v>6</v>
      </c>
      <c r="N2" s="2" t="s">
        <v>151</v>
      </c>
      <c r="O2" s="2" t="s">
        <v>1</v>
      </c>
      <c r="P2" s="2" t="s">
        <v>2</v>
      </c>
      <c r="Q2" s="2" t="s">
        <v>3</v>
      </c>
      <c r="R2" s="2" t="s">
        <v>1</v>
      </c>
      <c r="S2" s="2" t="s">
        <v>2</v>
      </c>
      <c r="T2" s="2" t="s">
        <v>3</v>
      </c>
      <c r="U2" s="2" t="s">
        <v>149</v>
      </c>
      <c r="V2" s="2" t="s">
        <v>150</v>
      </c>
      <c r="W2" s="2" t="s">
        <v>1</v>
      </c>
      <c r="X2" s="2" t="s">
        <v>2</v>
      </c>
      <c r="Y2" s="2" t="s">
        <v>3</v>
      </c>
      <c r="Z2" s="2" t="s">
        <v>149</v>
      </c>
      <c r="AA2" s="2" t="s">
        <v>150</v>
      </c>
      <c r="AB2" s="2" t="s">
        <v>1</v>
      </c>
      <c r="AC2" s="2" t="s">
        <v>2</v>
      </c>
      <c r="AD2" s="2" t="s">
        <v>3</v>
      </c>
      <c r="AE2" s="2" t="s">
        <v>149</v>
      </c>
      <c r="AF2" s="2" t="s">
        <v>150</v>
      </c>
      <c r="AG2" s="2" t="s">
        <v>1</v>
      </c>
      <c r="AH2" s="2" t="s">
        <v>2</v>
      </c>
      <c r="AI2" s="2" t="s">
        <v>3</v>
      </c>
      <c r="AJ2" s="2" t="s">
        <v>149</v>
      </c>
      <c r="AK2" s="2" t="s">
        <v>150</v>
      </c>
      <c r="AL2" s="2" t="s">
        <v>1</v>
      </c>
      <c r="AM2" s="2" t="s">
        <v>2</v>
      </c>
      <c r="AN2" s="2" t="s">
        <v>3</v>
      </c>
      <c r="AO2" s="2" t="s">
        <v>149</v>
      </c>
      <c r="AP2" s="2" t="s">
        <v>154</v>
      </c>
      <c r="AQ2" s="2" t="s">
        <v>155</v>
      </c>
      <c r="AR2" s="2" t="s">
        <v>156</v>
      </c>
      <c r="AS2" s="2" t="s">
        <v>157</v>
      </c>
      <c r="AT2" s="2" t="s">
        <v>1</v>
      </c>
      <c r="AU2" s="2" t="s">
        <v>2</v>
      </c>
      <c r="AV2" s="2" t="s">
        <v>3</v>
      </c>
      <c r="AW2" s="2" t="s">
        <v>1</v>
      </c>
      <c r="AX2" s="2" t="s">
        <v>2</v>
      </c>
      <c r="AY2" s="2" t="s">
        <v>3</v>
      </c>
      <c r="AZ2" s="2" t="s">
        <v>149</v>
      </c>
      <c r="BA2" s="2" t="s">
        <v>150</v>
      </c>
      <c r="BB2" s="2" t="s">
        <v>1</v>
      </c>
      <c r="BC2" s="2" t="s">
        <v>2</v>
      </c>
      <c r="BD2" s="2" t="s">
        <v>3</v>
      </c>
      <c r="BE2" s="2" t="s">
        <v>149</v>
      </c>
      <c r="BF2" s="2" t="s">
        <v>1</v>
      </c>
      <c r="BG2" s="2" t="s">
        <v>2</v>
      </c>
      <c r="BH2" s="2" t="s">
        <v>3</v>
      </c>
      <c r="BI2" s="2" t="s">
        <v>149</v>
      </c>
      <c r="BJ2" s="2" t="s">
        <v>150</v>
      </c>
      <c r="BK2" s="2" t="s">
        <v>1</v>
      </c>
      <c r="BL2" s="2" t="s">
        <v>2</v>
      </c>
      <c r="BM2" s="2" t="s">
        <v>3</v>
      </c>
      <c r="BN2" s="2" t="s">
        <v>149</v>
      </c>
      <c r="BO2" s="2" t="s">
        <v>268</v>
      </c>
      <c r="BP2" s="2" t="s">
        <v>269</v>
      </c>
      <c r="BQ2" s="2" t="s">
        <v>270</v>
      </c>
      <c r="BR2" s="2" t="s">
        <v>271</v>
      </c>
      <c r="BS2" s="2" t="s">
        <v>1</v>
      </c>
      <c r="BT2" s="2" t="s">
        <v>2</v>
      </c>
      <c r="BU2" s="2" t="s">
        <v>3</v>
      </c>
      <c r="BV2" s="2" t="s">
        <v>1</v>
      </c>
      <c r="BW2" s="2" t="s">
        <v>2</v>
      </c>
      <c r="BX2" s="2" t="s">
        <v>3</v>
      </c>
      <c r="BY2" s="2" t="s">
        <v>149</v>
      </c>
      <c r="BZ2" s="2" t="s">
        <v>150</v>
      </c>
      <c r="CA2" s="2" t="s">
        <v>1</v>
      </c>
      <c r="CB2" s="2" t="s">
        <v>2</v>
      </c>
      <c r="CC2" s="2" t="s">
        <v>3</v>
      </c>
      <c r="CD2" s="2" t="s">
        <v>149</v>
      </c>
      <c r="CE2" s="2" t="s">
        <v>154</v>
      </c>
      <c r="CF2" s="2" t="s">
        <v>155</v>
      </c>
      <c r="CG2" s="2" t="s">
        <v>156</v>
      </c>
      <c r="CH2" s="2" t="s">
        <v>157</v>
      </c>
      <c r="CI2" s="2" t="s">
        <v>1</v>
      </c>
      <c r="CJ2" s="2" t="s">
        <v>2</v>
      </c>
      <c r="CK2" s="2" t="s">
        <v>3</v>
      </c>
    </row>
    <row r="3" spans="1:89" x14ac:dyDescent="0.3">
      <c r="A3" t="s">
        <v>298</v>
      </c>
      <c r="B3" s="139">
        <f>'Nifty Data'!G2</f>
        <v>9039.25</v>
      </c>
      <c r="C3" s="139">
        <f>'Nifty Data'!G8</f>
        <v>9106.25</v>
      </c>
      <c r="D3" s="139">
        <f>'Nifty Data'!G14</f>
        <v>9066.5499999999993</v>
      </c>
      <c r="E3" s="139">
        <f>'Nifty Data'!G20</f>
        <v>8879.1</v>
      </c>
      <c r="F3" s="139">
        <f>'Nifty Data'!G26</f>
        <v>8823.25</v>
      </c>
      <c r="G3" s="137" t="str">
        <f t="shared" ref="G3:J5" si="0">IF(B3&gt;=C3,"Y","N")</f>
        <v>N</v>
      </c>
      <c r="H3" s="137" t="str">
        <f t="shared" si="0"/>
        <v>Y</v>
      </c>
      <c r="I3" s="137" t="str">
        <f t="shared" si="0"/>
        <v>Y</v>
      </c>
      <c r="J3" s="137" t="str">
        <f t="shared" si="0"/>
        <v>Y</v>
      </c>
      <c r="K3" s="139">
        <f t="shared" ref="K3:N5" si="1">(B3-C3)/C3*100</f>
        <v>-0.73575840768702816</v>
      </c>
      <c r="L3" s="139">
        <f t="shared" si="1"/>
        <v>0.4378732814576739</v>
      </c>
      <c r="M3" s="139">
        <f t="shared" si="1"/>
        <v>2.1111373900507808</v>
      </c>
      <c r="N3" s="139">
        <f t="shared" si="1"/>
        <v>0.63298671124586026</v>
      </c>
      <c r="O3" s="137" t="str">
        <f t="shared" ref="O3:Q5" si="2">IF(K3&gt;=L3,"Y","N")</f>
        <v>N</v>
      </c>
      <c r="P3" s="137" t="str">
        <f t="shared" si="2"/>
        <v>N</v>
      </c>
      <c r="Q3" s="137" t="str">
        <f t="shared" si="2"/>
        <v>Y</v>
      </c>
      <c r="R3" s="139">
        <f>'Nifty Data'!D2</f>
        <v>9067.9</v>
      </c>
      <c r="S3" s="139">
        <f>'Nifty Data'!D8</f>
        <v>9079.4500000000007</v>
      </c>
      <c r="T3" s="139">
        <f>'Nifty Data'!D14</f>
        <v>8889.15</v>
      </c>
      <c r="U3" s="139">
        <f>'Nifty Data'!D20</f>
        <v>8961.7000000000007</v>
      </c>
      <c r="V3" s="139">
        <f>'Nifty Data'!D26</f>
        <v>9158.2999999999993</v>
      </c>
      <c r="W3" s="139">
        <f>'Nifty Data'!E2</f>
        <v>9149.6</v>
      </c>
      <c r="X3" s="139">
        <f>'Nifty Data'!E8</f>
        <v>9178.5499999999993</v>
      </c>
      <c r="Y3" s="139">
        <f>'Nifty Data'!E14</f>
        <v>9093.7999999999993</v>
      </c>
      <c r="Z3" s="139">
        <f>'Nifty Data'!E20</f>
        <v>9030.35</v>
      </c>
      <c r="AA3" s="139">
        <f>'Nifty Data'!E26</f>
        <v>9158.2999999999993</v>
      </c>
      <c r="AB3" s="139">
        <f>'Nifty Data'!F2</f>
        <v>8968.5499999999993</v>
      </c>
      <c r="AC3" s="139">
        <f>'Nifty Data'!F8</f>
        <v>9056.1</v>
      </c>
      <c r="AD3" s="139">
        <f>'Nifty Data'!F14</f>
        <v>8875.35</v>
      </c>
      <c r="AE3" s="139">
        <f>'Nifty Data'!F20</f>
        <v>8855.2999999999993</v>
      </c>
      <c r="AF3" s="139">
        <f>'Nifty Data'!F26</f>
        <v>8806.75</v>
      </c>
      <c r="AG3" s="137">
        <f>'Nifty Data'!J2</f>
        <v>675759336</v>
      </c>
      <c r="AH3" s="137">
        <f>'Nifty Data'!J8</f>
        <v>631542699</v>
      </c>
      <c r="AI3" s="137">
        <f>'Nifty Data'!J14</f>
        <v>622308140</v>
      </c>
      <c r="AJ3" s="137">
        <f>'Nifty Data'!J20</f>
        <v>762152894</v>
      </c>
      <c r="AK3" s="137">
        <f>'Nifty Data'!J26</f>
        <v>772983297</v>
      </c>
      <c r="AL3" s="137" t="str">
        <f t="shared" ref="AL3:AO4" si="3">IF(AG3&gt;=AH3,"Y","N")</f>
        <v>Y</v>
      </c>
      <c r="AM3" s="137" t="str">
        <f t="shared" si="3"/>
        <v>Y</v>
      </c>
      <c r="AN3" s="137" t="str">
        <f t="shared" si="3"/>
        <v>N</v>
      </c>
      <c r="AO3" s="137" t="str">
        <f t="shared" si="3"/>
        <v>N</v>
      </c>
      <c r="AP3" s="139">
        <f t="shared" ref="AP3:AS4" si="4">(AG3-AH3)/AH3*100</f>
        <v>7.0013693563418107</v>
      </c>
      <c r="AQ3" s="139">
        <f t="shared" si="4"/>
        <v>1.4839206506281599</v>
      </c>
      <c r="AR3" s="139">
        <f t="shared" si="4"/>
        <v>-18.348648296282661</v>
      </c>
      <c r="AS3" s="139">
        <f t="shared" si="4"/>
        <v>-1.4011173387618492</v>
      </c>
      <c r="AT3" s="137" t="str">
        <f t="shared" ref="AT3:AV4" si="5">IF(AP3&gt;=AQ3,"Y","N")</f>
        <v>Y</v>
      </c>
      <c r="AU3" s="137" t="str">
        <f t="shared" si="5"/>
        <v>Y</v>
      </c>
      <c r="AV3" s="137" t="str">
        <f t="shared" si="5"/>
        <v>N</v>
      </c>
      <c r="AW3" s="137">
        <f>'Nifty Data'!H2</f>
        <v>-67</v>
      </c>
      <c r="AX3" s="137">
        <f>'Nifty Data'!H8</f>
        <v>39.700000000000003</v>
      </c>
      <c r="AY3" s="137">
        <f>'Nifty Data'!H14</f>
        <v>187.45</v>
      </c>
      <c r="AZ3" s="137">
        <f>'Nifty Data'!H20</f>
        <v>55.85</v>
      </c>
      <c r="BA3" s="137">
        <f>'Nifty Data'!H26</f>
        <v>-313.60000000000002</v>
      </c>
      <c r="BB3" s="137" t="str">
        <f t="shared" ref="BB3:BE5" si="6">IF(AW3&gt;=AX3,"Y","N")</f>
        <v>N</v>
      </c>
      <c r="BC3" s="137" t="str">
        <f t="shared" si="6"/>
        <v>N</v>
      </c>
      <c r="BD3" s="137" t="str">
        <f t="shared" si="6"/>
        <v>Y</v>
      </c>
      <c r="BE3" s="137" t="str">
        <f t="shared" si="6"/>
        <v>Y</v>
      </c>
      <c r="BF3" s="139">
        <f>'Nifty Data'!K2</f>
        <v>31625.47</v>
      </c>
      <c r="BG3" s="139">
        <f>'Nifty Data'!K8</f>
        <v>28303.51</v>
      </c>
      <c r="BH3" s="139">
        <f>'Nifty Data'!K14</f>
        <v>30721.99</v>
      </c>
      <c r="BI3" s="139">
        <f>'Nifty Data'!K20</f>
        <v>32026.94</v>
      </c>
      <c r="BJ3" s="139">
        <f>'Nifty Data'!K26</f>
        <v>33347.46</v>
      </c>
      <c r="BK3" s="137" t="str">
        <f t="shared" ref="BK3:BN4" si="7">IF(BF3&gt;=BG3,"Y","N")</f>
        <v>Y</v>
      </c>
      <c r="BL3" s="137" t="str">
        <f t="shared" si="7"/>
        <v>N</v>
      </c>
      <c r="BM3" s="137" t="str">
        <f t="shared" si="7"/>
        <v>N</v>
      </c>
      <c r="BN3" s="137" t="str">
        <f t="shared" si="7"/>
        <v>N</v>
      </c>
      <c r="BO3" s="139">
        <f t="shared" ref="BO3:BR4" si="8">(BF3-BG3)/BG3*100</f>
        <v>11.736918848580981</v>
      </c>
      <c r="BP3" s="139">
        <f t="shared" si="8"/>
        <v>-7.8721463030226975</v>
      </c>
      <c r="BQ3" s="139">
        <f t="shared" si="8"/>
        <v>-4.0745384979020702</v>
      </c>
      <c r="BR3" s="139">
        <f t="shared" si="8"/>
        <v>-3.9598818020922746</v>
      </c>
      <c r="BS3" s="137" t="str">
        <f t="shared" ref="BS3:BU4" si="9">IF(BO3&gt;=BP3,"Y","N")</f>
        <v>Y</v>
      </c>
      <c r="BT3" s="137" t="str">
        <f t="shared" si="9"/>
        <v>N</v>
      </c>
      <c r="BU3" s="137" t="str">
        <f t="shared" si="9"/>
        <v>N</v>
      </c>
      <c r="BV3" s="139">
        <f>'Nifty Data'!L2</f>
        <v>20.97</v>
      </c>
      <c r="BW3" s="139">
        <f>'Nifty Data'!L8</f>
        <v>21.14</v>
      </c>
      <c r="BX3" s="139">
        <f>'Nifty Data'!L14</f>
        <v>21.16</v>
      </c>
      <c r="BY3" s="139">
        <f>'Nifty Data'!L20</f>
        <v>20.39</v>
      </c>
      <c r="BZ3" s="139">
        <f>'Nifty Data'!L26</f>
        <v>20.260000000000002</v>
      </c>
      <c r="CA3" s="137" t="str">
        <f t="shared" ref="CA3:CD4" si="10">IF(BV3&gt;=BW3,"Y","N")</f>
        <v>N</v>
      </c>
      <c r="CB3" s="137" t="str">
        <f t="shared" si="10"/>
        <v>N</v>
      </c>
      <c r="CC3" s="137" t="str">
        <f t="shared" si="10"/>
        <v>Y</v>
      </c>
      <c r="CD3" s="137" t="str">
        <f t="shared" si="10"/>
        <v>Y</v>
      </c>
      <c r="CE3" s="139">
        <f t="shared" ref="CE3:CH4" si="11">(BV3-BW3)/BW3*100</f>
        <v>-0.80416272469253403</v>
      </c>
      <c r="CF3" s="139">
        <f t="shared" si="11"/>
        <v>-9.4517958412096287E-2</v>
      </c>
      <c r="CG3" s="139">
        <f t="shared" si="11"/>
        <v>3.7763609612555147</v>
      </c>
      <c r="CH3" s="139">
        <f t="shared" si="11"/>
        <v>0.64165844027640173</v>
      </c>
      <c r="CI3" s="137" t="str">
        <f t="shared" ref="CI3:CK4" si="12">IF(CE3&gt;=CF3,"Y","N")</f>
        <v>N</v>
      </c>
      <c r="CJ3" s="137" t="str">
        <f t="shared" si="12"/>
        <v>N</v>
      </c>
      <c r="CK3" s="137" t="str">
        <f t="shared" si="12"/>
        <v>Y</v>
      </c>
    </row>
    <row r="4" spans="1:89" x14ac:dyDescent="0.3">
      <c r="A4" t="s">
        <v>299</v>
      </c>
      <c r="B4" s="139">
        <f>'Nifty Data'!G3</f>
        <v>17278.900000000001</v>
      </c>
      <c r="C4" s="139">
        <f>'Nifty Data'!G9</f>
        <v>17735.099999999999</v>
      </c>
      <c r="D4" s="139">
        <f>'Nifty Data'!G15</f>
        <v>17840.2</v>
      </c>
      <c r="E4" s="139">
        <f>'Nifty Data'!G21</f>
        <v>17486.25</v>
      </c>
      <c r="F4" s="139">
        <f>'Nifty Data'!G27</f>
        <v>17573.2</v>
      </c>
      <c r="G4" s="137" t="str">
        <f t="shared" si="0"/>
        <v>N</v>
      </c>
      <c r="H4" s="137" t="str">
        <f t="shared" si="0"/>
        <v>N</v>
      </c>
      <c r="I4" s="137" t="str">
        <f t="shared" si="0"/>
        <v>Y</v>
      </c>
      <c r="J4" s="137" t="str">
        <f t="shared" si="0"/>
        <v>N</v>
      </c>
      <c r="K4" s="139">
        <f t="shared" si="1"/>
        <v>-2.5723001279947511</v>
      </c>
      <c r="L4" s="139">
        <f t="shared" si="1"/>
        <v>-0.58911895606552722</v>
      </c>
      <c r="M4" s="139">
        <f t="shared" si="1"/>
        <v>2.0241618414468552</v>
      </c>
      <c r="N4" s="139">
        <f t="shared" si="1"/>
        <v>-0.49478751735597803</v>
      </c>
      <c r="O4" s="137" t="str">
        <f t="shared" si="2"/>
        <v>N</v>
      </c>
      <c r="P4" s="137" t="str">
        <f t="shared" si="2"/>
        <v>N</v>
      </c>
      <c r="Q4" s="137" t="str">
        <f t="shared" si="2"/>
        <v>Y</v>
      </c>
      <c r="R4" s="139">
        <f>'Nifty Data'!D3</f>
        <v>17554.25</v>
      </c>
      <c r="S4" s="139">
        <f>'Nifty Data'!D9</f>
        <v>17901.95</v>
      </c>
      <c r="T4" s="139">
        <f>'Nifty Data'!D15</f>
        <v>17486.5</v>
      </c>
      <c r="U4" s="139">
        <f>'Nifty Data'!D21</f>
        <v>18037.150000000001</v>
      </c>
      <c r="V4" s="139">
        <f>'Nifty Data'!D27</f>
        <v>18795.099999999999</v>
      </c>
      <c r="W4" s="139">
        <f>'Nifty Data'!E3</f>
        <v>17952.25</v>
      </c>
      <c r="X4" s="139">
        <f>'Nifty Data'!E9</f>
        <v>18200.7</v>
      </c>
      <c r="Y4" s="139">
        <f>'Nifty Data'!E15</f>
        <v>18002.650000000001</v>
      </c>
      <c r="Z4" s="139">
        <f>'Nifty Data'!E21</f>
        <v>18175.3</v>
      </c>
      <c r="AA4" s="139">
        <f>'Nifty Data'!E27</f>
        <v>18795.099999999999</v>
      </c>
      <c r="AB4" s="139">
        <f>'Nifty Data'!F3</f>
        <v>17105</v>
      </c>
      <c r="AC4" s="139">
        <f>'Nifty Data'!F9</f>
        <v>17658.55</v>
      </c>
      <c r="AD4" s="139">
        <f>'Nifty Data'!F15</f>
        <v>17407.7</v>
      </c>
      <c r="AE4" s="139">
        <f>'Nifty Data'!F21</f>
        <v>17390.650000000001</v>
      </c>
      <c r="AF4" s="139">
        <f>'Nifty Data'!F27</f>
        <v>17514.2</v>
      </c>
      <c r="AG4" s="137">
        <f>'Nifty Data'!J3</f>
        <v>484792159</v>
      </c>
      <c r="AH4" s="137">
        <f>'Nifty Data'!J9</f>
        <v>347575113</v>
      </c>
      <c r="AI4" s="137">
        <f>'Nifty Data'!J15</f>
        <v>326225920</v>
      </c>
      <c r="AJ4" s="137">
        <f>'Nifty Data'!J21</f>
        <v>415466049</v>
      </c>
      <c r="AK4" s="137">
        <f>'Nifty Data'!J27</f>
        <v>434763906</v>
      </c>
      <c r="AL4" s="137" t="str">
        <f t="shared" si="3"/>
        <v>Y</v>
      </c>
      <c r="AM4" s="137" t="str">
        <f t="shared" si="3"/>
        <v>Y</v>
      </c>
      <c r="AN4" s="137" t="str">
        <f t="shared" si="3"/>
        <v>N</v>
      </c>
      <c r="AO4" s="137" t="str">
        <f t="shared" si="3"/>
        <v>N</v>
      </c>
      <c r="AP4" s="139">
        <f t="shared" si="4"/>
        <v>39.478386359612578</v>
      </c>
      <c r="AQ4" s="139">
        <f t="shared" si="4"/>
        <v>6.5442969706392438</v>
      </c>
      <c r="AR4" s="139">
        <f t="shared" si="4"/>
        <v>-21.479523829876168</v>
      </c>
      <c r="AS4" s="139">
        <f t="shared" si="4"/>
        <v>-4.4386980459228829</v>
      </c>
      <c r="AT4" s="137" t="str">
        <f t="shared" si="5"/>
        <v>Y</v>
      </c>
      <c r="AU4" s="137" t="str">
        <f t="shared" si="5"/>
        <v>Y</v>
      </c>
      <c r="AV4" s="137" t="str">
        <f t="shared" si="5"/>
        <v>N</v>
      </c>
      <c r="AW4" s="137">
        <f>'Nifty Data'!H3</f>
        <v>-456.2</v>
      </c>
      <c r="AX4" s="137">
        <f>'Nifty Data'!H9</f>
        <v>-105.1</v>
      </c>
      <c r="AY4" s="137">
        <f>'Nifty Data'!H15</f>
        <v>353.95</v>
      </c>
      <c r="AZ4" s="137">
        <f>'Nifty Data'!H21</f>
        <v>-86.95</v>
      </c>
      <c r="BA4" s="137">
        <f>'Nifty Data'!H27</f>
        <v>-1260.75</v>
      </c>
      <c r="BB4" s="137" t="str">
        <f t="shared" si="6"/>
        <v>N</v>
      </c>
      <c r="BC4" s="137" t="str">
        <f t="shared" si="6"/>
        <v>N</v>
      </c>
      <c r="BD4" s="137" t="str">
        <f t="shared" si="6"/>
        <v>Y</v>
      </c>
      <c r="BE4" s="137" t="str">
        <f t="shared" si="6"/>
        <v>Y</v>
      </c>
      <c r="BF4" s="139">
        <f>'Nifty Data'!K3</f>
        <v>9991.9500000000007</v>
      </c>
      <c r="BG4" s="139">
        <f>'Nifty Data'!K9</f>
        <v>7748.12</v>
      </c>
      <c r="BH4" s="139">
        <f>'Nifty Data'!K15</f>
        <v>7525.24</v>
      </c>
      <c r="BI4" s="139">
        <f>'Nifty Data'!K21</f>
        <v>9541.76</v>
      </c>
      <c r="BJ4" s="139">
        <f>'Nifty Data'!K27</f>
        <v>9980.5</v>
      </c>
      <c r="BK4" s="137" t="str">
        <f t="shared" si="7"/>
        <v>Y</v>
      </c>
      <c r="BL4" s="137" t="str">
        <f t="shared" si="7"/>
        <v>Y</v>
      </c>
      <c r="BM4" s="137" t="str">
        <f t="shared" si="7"/>
        <v>N</v>
      </c>
      <c r="BN4" s="137" t="str">
        <f t="shared" si="7"/>
        <v>N</v>
      </c>
      <c r="BO4" s="139">
        <f t="shared" si="8"/>
        <v>28.95967021677518</v>
      </c>
      <c r="BP4" s="139">
        <f t="shared" si="8"/>
        <v>2.9617660034763027</v>
      </c>
      <c r="BQ4" s="139">
        <f t="shared" si="8"/>
        <v>-21.133627339191097</v>
      </c>
      <c r="BR4" s="139">
        <f t="shared" si="8"/>
        <v>-4.3959721456840812</v>
      </c>
      <c r="BS4" s="137" t="str">
        <f t="shared" si="9"/>
        <v>Y</v>
      </c>
      <c r="BT4" s="137" t="str">
        <f t="shared" si="9"/>
        <v>Y</v>
      </c>
      <c r="BU4" s="137" t="str">
        <f t="shared" si="9"/>
        <v>N</v>
      </c>
      <c r="BV4" s="139">
        <f>'Nifty Data'!L3</f>
        <v>19.88</v>
      </c>
      <c r="BW4" s="139">
        <f>'Nifty Data'!L9</f>
        <v>20.41</v>
      </c>
      <c r="BX4" s="139">
        <f>'Nifty Data'!L15</f>
        <v>20.53</v>
      </c>
      <c r="BY4" s="139">
        <f>'Nifty Data'!L21</f>
        <v>20.12</v>
      </c>
      <c r="BZ4" s="139">
        <f>'Nifty Data'!L27</f>
        <v>20.22</v>
      </c>
      <c r="CA4" s="137" t="str">
        <f t="shared" si="10"/>
        <v>N</v>
      </c>
      <c r="CB4" s="137" t="str">
        <f t="shared" si="10"/>
        <v>N</v>
      </c>
      <c r="CC4" s="137" t="str">
        <f t="shared" si="10"/>
        <v>Y</v>
      </c>
      <c r="CD4" s="137" t="str">
        <f t="shared" si="10"/>
        <v>N</v>
      </c>
      <c r="CE4" s="139">
        <f t="shared" si="11"/>
        <v>-2.5967662910338127</v>
      </c>
      <c r="CF4" s="139">
        <f t="shared" si="11"/>
        <v>-0.58451047247930343</v>
      </c>
      <c r="CG4" s="139">
        <f t="shared" si="11"/>
        <v>2.0377733598409549</v>
      </c>
      <c r="CH4" s="139">
        <f t="shared" si="11"/>
        <v>-0.49455984174084011</v>
      </c>
      <c r="CI4" s="137" t="str">
        <f t="shared" si="12"/>
        <v>N</v>
      </c>
      <c r="CJ4" s="137" t="str">
        <f t="shared" si="12"/>
        <v>N</v>
      </c>
      <c r="CK4" s="137" t="str">
        <f t="shared" si="12"/>
        <v>Y</v>
      </c>
    </row>
    <row r="5" spans="1:89" x14ac:dyDescent="0.3">
      <c r="A5" t="s">
        <v>300</v>
      </c>
      <c r="B5" s="139">
        <f>'Nifty Data'!G4</f>
        <v>32.380000000000003</v>
      </c>
      <c r="C5" s="139">
        <f>'Nifty Data'!G10</f>
        <v>32.99</v>
      </c>
      <c r="D5" s="139">
        <f>'Nifty Data'!G16</f>
        <v>35.81</v>
      </c>
      <c r="E5" s="139">
        <f>'Nifty Data'!G22</f>
        <v>39.450000000000003</v>
      </c>
      <c r="F5" s="139">
        <f>'Nifty Data'!G28</f>
        <v>40.92</v>
      </c>
      <c r="G5" s="137" t="str">
        <f t="shared" si="0"/>
        <v>N</v>
      </c>
      <c r="H5" s="137" t="str">
        <f t="shared" si="0"/>
        <v>N</v>
      </c>
      <c r="I5" s="137" t="str">
        <f t="shared" si="0"/>
        <v>N</v>
      </c>
      <c r="J5" s="137" t="str">
        <f t="shared" si="0"/>
        <v>N</v>
      </c>
      <c r="K5" s="139">
        <f t="shared" si="1"/>
        <v>-1.8490451652015745</v>
      </c>
      <c r="L5" s="139">
        <f t="shared" si="1"/>
        <v>-7.8748952806478645</v>
      </c>
      <c r="M5" s="139">
        <f t="shared" si="1"/>
        <v>-9.226869455006339</v>
      </c>
      <c r="N5" s="139">
        <f t="shared" si="1"/>
        <v>-3.5923753665689118</v>
      </c>
      <c r="O5" s="137" t="str">
        <f t="shared" si="2"/>
        <v>Y</v>
      </c>
      <c r="P5" s="137" t="str">
        <f t="shared" si="2"/>
        <v>Y</v>
      </c>
      <c r="Q5" s="137" t="str">
        <f t="shared" si="2"/>
        <v>N</v>
      </c>
      <c r="R5" s="139">
        <f>'Nifty Data'!D4</f>
        <v>32.984999999999999</v>
      </c>
      <c r="S5" s="139">
        <f>'Nifty Data'!D10</f>
        <v>35.81</v>
      </c>
      <c r="T5" s="139">
        <f>'Nifty Data'!D16</f>
        <v>39.452500000000001</v>
      </c>
      <c r="U5" s="139">
        <f>'Nifty Data'!D22</f>
        <v>40.914999999999999</v>
      </c>
      <c r="V5" s="139">
        <f>'Nifty Data'!D28</f>
        <v>38.017499999999998</v>
      </c>
      <c r="W5" s="139">
        <f>'Nifty Data'!E4</f>
        <v>34.36</v>
      </c>
      <c r="X5" s="139">
        <f>'Nifty Data'!E10</f>
        <v>35.81</v>
      </c>
      <c r="Y5" s="139">
        <f>'Nifty Data'!E16</f>
        <v>39.452500000000001</v>
      </c>
      <c r="Z5" s="139">
        <f>'Nifty Data'!E22</f>
        <v>40.914999999999999</v>
      </c>
      <c r="AA5" s="139">
        <f>'Nifty Data'!E28</f>
        <v>41.244999999999997</v>
      </c>
      <c r="AB5" s="139">
        <f>'Nifty Data'!F4</f>
        <v>26.335000000000001</v>
      </c>
      <c r="AC5" s="139">
        <f>'Nifty Data'!F10</f>
        <v>32.575000000000003</v>
      </c>
      <c r="AD5" s="139">
        <f>'Nifty Data'!F16</f>
        <v>34.094999999999999</v>
      </c>
      <c r="AE5" s="139">
        <f>'Nifty Data'!F22</f>
        <v>37.952500000000001</v>
      </c>
      <c r="AF5" s="139">
        <f>'Nifty Data'!F28</f>
        <v>27.934999999999999</v>
      </c>
      <c r="AP5" s="3"/>
      <c r="AQ5" s="3"/>
      <c r="AR5" s="3"/>
      <c r="AS5" s="3"/>
      <c r="AW5" s="137">
        <f>'Nifty Data'!H4</f>
        <v>-0.61</v>
      </c>
      <c r="AX5" s="137">
        <f>'Nifty Data'!H10</f>
        <v>-2.83</v>
      </c>
      <c r="AY5" s="137">
        <f>'Nifty Data'!H16</f>
        <v>-3.64</v>
      </c>
      <c r="AZ5" s="137">
        <f>'Nifty Data'!H22</f>
        <v>-1.46</v>
      </c>
      <c r="BA5" s="137">
        <f>'Nifty Data'!H28</f>
        <v>2.9</v>
      </c>
      <c r="BB5" s="137" t="str">
        <f t="shared" si="6"/>
        <v>Y</v>
      </c>
      <c r="BC5" s="137" t="str">
        <f t="shared" si="6"/>
        <v>Y</v>
      </c>
      <c r="BD5" s="137" t="str">
        <f t="shared" si="6"/>
        <v>N</v>
      </c>
      <c r="BE5" s="137" t="str">
        <f t="shared" si="6"/>
        <v>N</v>
      </c>
      <c r="BO5" s="3"/>
      <c r="BP5" s="3"/>
      <c r="BQ5" s="3"/>
      <c r="BR5" s="3"/>
      <c r="CE5" s="3"/>
      <c r="CF5" s="3"/>
      <c r="CG5" s="3"/>
      <c r="CH5" s="3"/>
    </row>
    <row r="6" spans="1:89" x14ac:dyDescent="0.3">
      <c r="K6" s="3"/>
      <c r="L6" s="3"/>
      <c r="M6" s="3"/>
      <c r="N6" s="3"/>
      <c r="AP6" s="3"/>
      <c r="AQ6" s="3"/>
      <c r="AR6" s="3"/>
      <c r="AS6" s="3"/>
      <c r="BO6" s="3"/>
      <c r="BP6" s="3"/>
      <c r="BQ6" s="3"/>
      <c r="BR6" s="3"/>
      <c r="CE6" s="3"/>
      <c r="CF6" s="3"/>
      <c r="CG6" s="3"/>
      <c r="CH6" s="3"/>
    </row>
    <row r="7" spans="1:89" x14ac:dyDescent="0.3">
      <c r="K7" s="3"/>
      <c r="L7" s="3"/>
      <c r="M7" s="3"/>
      <c r="N7" s="3"/>
      <c r="AP7" s="3"/>
      <c r="AQ7" s="3"/>
      <c r="AR7" s="3"/>
      <c r="AS7" s="3"/>
      <c r="BO7" s="3"/>
      <c r="BP7" s="3"/>
      <c r="BQ7" s="3"/>
      <c r="BR7" s="3"/>
      <c r="CE7" s="3"/>
      <c r="CF7" s="3"/>
      <c r="CG7" s="3"/>
      <c r="CH7" s="3"/>
    </row>
    <row r="8" spans="1:89" x14ac:dyDescent="0.3">
      <c r="K8" s="3"/>
      <c r="L8" s="3"/>
      <c r="M8" s="3"/>
      <c r="N8" s="3"/>
      <c r="AP8" s="3"/>
      <c r="AQ8" s="3"/>
      <c r="AR8" s="3"/>
      <c r="AS8" s="3"/>
      <c r="BO8" s="3"/>
      <c r="BP8" s="3"/>
      <c r="BQ8" s="3"/>
      <c r="BR8" s="3"/>
      <c r="CE8" s="3"/>
      <c r="CF8" s="3"/>
      <c r="CG8" s="3"/>
      <c r="CH8" s="3"/>
    </row>
    <row r="9" spans="1:89" x14ac:dyDescent="0.3">
      <c r="K9" s="3"/>
      <c r="L9" s="3"/>
      <c r="M9" s="3"/>
      <c r="N9" s="3"/>
      <c r="AP9" s="3"/>
      <c r="AQ9" s="3"/>
      <c r="AR9" s="3"/>
      <c r="AS9" s="3"/>
      <c r="BO9" s="3"/>
      <c r="BP9" s="3"/>
      <c r="BQ9" s="3"/>
      <c r="BR9" s="3"/>
      <c r="CE9" s="3"/>
      <c r="CF9" s="3"/>
      <c r="CG9" s="3"/>
      <c r="CH9" s="3"/>
    </row>
    <row r="10" spans="1:89" x14ac:dyDescent="0.3">
      <c r="K10" s="3"/>
      <c r="L10" s="3"/>
      <c r="M10" s="3"/>
      <c r="N10" s="3"/>
      <c r="AP10" s="3"/>
      <c r="AQ10" s="3"/>
      <c r="AR10" s="3"/>
      <c r="AS10" s="3"/>
      <c r="BO10" s="3"/>
      <c r="BP10" s="3"/>
      <c r="BQ10" s="3"/>
      <c r="BR10" s="3"/>
      <c r="CE10" s="3"/>
      <c r="CF10" s="3"/>
      <c r="CG10" s="3"/>
      <c r="CH10" s="3"/>
    </row>
    <row r="11" spans="1:89" x14ac:dyDescent="0.3">
      <c r="K11" s="3"/>
      <c r="L11" s="3"/>
      <c r="M11" s="3"/>
      <c r="N11" s="3"/>
      <c r="AP11" s="3"/>
      <c r="AQ11" s="3"/>
      <c r="AR11" s="3"/>
      <c r="AS11" s="3"/>
      <c r="BO11" s="3"/>
      <c r="BP11" s="3"/>
      <c r="BQ11" s="3"/>
      <c r="BR11" s="3"/>
      <c r="CE11" s="3"/>
      <c r="CF11" s="3"/>
      <c r="CG11" s="3"/>
      <c r="CH11" s="3"/>
    </row>
    <row r="12" spans="1:89" x14ac:dyDescent="0.3">
      <c r="K12" s="3"/>
      <c r="L12" s="3"/>
      <c r="M12" s="3"/>
      <c r="N12" s="3"/>
      <c r="AP12" s="3"/>
      <c r="AQ12" s="3"/>
      <c r="AR12" s="3"/>
      <c r="AS12" s="3"/>
      <c r="BO12" s="3"/>
      <c r="BP12" s="3"/>
      <c r="BQ12" s="3"/>
      <c r="BR12" s="3"/>
      <c r="CE12" s="3"/>
      <c r="CF12" s="3"/>
      <c r="CG12" s="3"/>
      <c r="CH12" s="3"/>
    </row>
    <row r="13" spans="1:89" x14ac:dyDescent="0.3">
      <c r="K13" s="3"/>
      <c r="L13" s="3"/>
      <c r="M13" s="3"/>
      <c r="N13" s="3"/>
      <c r="AP13" s="3"/>
      <c r="AQ13" s="3"/>
      <c r="AR13" s="3"/>
      <c r="AS13" s="3"/>
      <c r="BO13" s="3"/>
      <c r="BP13" s="3"/>
      <c r="BQ13" s="3"/>
      <c r="BR13" s="3"/>
      <c r="CE13" s="3"/>
      <c r="CF13" s="3"/>
      <c r="CG13" s="3"/>
      <c r="CH13" s="3"/>
    </row>
    <row r="14" spans="1:89" x14ac:dyDescent="0.3">
      <c r="K14" s="3"/>
      <c r="L14" s="3"/>
      <c r="M14" s="3"/>
      <c r="N14" s="3"/>
      <c r="AP14" s="3"/>
      <c r="AQ14" s="3"/>
      <c r="AR14" s="3"/>
      <c r="AS14" s="3"/>
      <c r="BO14" s="3"/>
      <c r="BP14" s="3"/>
      <c r="BQ14" s="3"/>
      <c r="BR14" s="3"/>
      <c r="CE14" s="3"/>
      <c r="CF14" s="3"/>
      <c r="CG14" s="3"/>
      <c r="CH14" s="3"/>
    </row>
    <row r="18" spans="18:29" ht="15.6" x14ac:dyDescent="0.3"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</row>
    <row r="19" spans="18:29" ht="15.6" x14ac:dyDescent="0.3">
      <c r="R19" s="17"/>
      <c r="S19" s="17"/>
      <c r="T19" s="1" t="s">
        <v>305</v>
      </c>
      <c r="U19" s="1" t="s">
        <v>178</v>
      </c>
      <c r="V19" s="1" t="s">
        <v>179</v>
      </c>
      <c r="W19" s="1" t="s">
        <v>306</v>
      </c>
      <c r="X19" s="1" t="s">
        <v>307</v>
      </c>
      <c r="Y19" s="1" t="s">
        <v>308</v>
      </c>
      <c r="Z19" s="1"/>
      <c r="AA19" s="1"/>
      <c r="AB19" s="1" t="s">
        <v>309</v>
      </c>
      <c r="AC19" s="1" t="s">
        <v>310</v>
      </c>
    </row>
    <row r="20" spans="18:29" ht="15.6" x14ac:dyDescent="0.3">
      <c r="R20" s="17" t="s">
        <v>298</v>
      </c>
      <c r="S20" s="17" t="s">
        <v>1</v>
      </c>
      <c r="T20" s="163">
        <f>R3</f>
        <v>9067.9</v>
      </c>
      <c r="U20" s="163">
        <f>W3</f>
        <v>9149.6</v>
      </c>
      <c r="V20" s="163">
        <f>AB3</f>
        <v>8968.5499999999993</v>
      </c>
      <c r="W20" s="163">
        <f>B3</f>
        <v>9039.25</v>
      </c>
      <c r="X20" s="163">
        <f>AW3</f>
        <v>-67</v>
      </c>
      <c r="Y20" s="163">
        <f>K3</f>
        <v>-0.73575840768702816</v>
      </c>
      <c r="Z20" s="17"/>
      <c r="AA20" s="18"/>
      <c r="AB20" s="165">
        <f>AG3</f>
        <v>675759336</v>
      </c>
      <c r="AC20" s="163">
        <f>AP3</f>
        <v>7.0013693563418107</v>
      </c>
    </row>
    <row r="21" spans="18:29" ht="15.6" x14ac:dyDescent="0.3">
      <c r="R21" s="17"/>
      <c r="S21" s="17" t="s">
        <v>2</v>
      </c>
      <c r="T21" s="163">
        <f>S3</f>
        <v>9079.4500000000007</v>
      </c>
      <c r="U21" s="163">
        <f>X3</f>
        <v>9178.5499999999993</v>
      </c>
      <c r="V21" s="163">
        <f>AC3</f>
        <v>9056.1</v>
      </c>
      <c r="W21" s="163">
        <f>C3</f>
        <v>9106.25</v>
      </c>
      <c r="X21" s="163">
        <f>AX3</f>
        <v>39.700000000000003</v>
      </c>
      <c r="Y21" s="163">
        <f>L3</f>
        <v>0.4378732814576739</v>
      </c>
      <c r="Z21" s="17"/>
      <c r="AA21" s="18"/>
      <c r="AB21" s="165">
        <f>AH3</f>
        <v>631542699</v>
      </c>
      <c r="AC21" s="163">
        <f>AQ3</f>
        <v>1.4839206506281599</v>
      </c>
    </row>
    <row r="22" spans="18:29" ht="15.6" x14ac:dyDescent="0.3">
      <c r="R22" s="17"/>
      <c r="S22" s="17" t="s">
        <v>3</v>
      </c>
      <c r="T22" s="163">
        <f>T3</f>
        <v>8889.15</v>
      </c>
      <c r="U22" s="163">
        <f>Y3</f>
        <v>9093.7999999999993</v>
      </c>
      <c r="V22" s="163">
        <f>AD3</f>
        <v>8875.35</v>
      </c>
      <c r="W22" s="163">
        <f>D3</f>
        <v>9066.5499999999993</v>
      </c>
      <c r="X22" s="164">
        <f>AY3</f>
        <v>187.45</v>
      </c>
      <c r="Y22" s="163">
        <f>M3</f>
        <v>2.1111373900507808</v>
      </c>
      <c r="Z22" s="17"/>
      <c r="AA22" s="18"/>
      <c r="AB22" s="165">
        <f>AI3</f>
        <v>622308140</v>
      </c>
      <c r="AC22" s="163">
        <f>AR3</f>
        <v>-18.348648296282661</v>
      </c>
    </row>
    <row r="23" spans="18:29" ht="15.6" x14ac:dyDescent="0.3"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9"/>
      <c r="AC23" s="18"/>
    </row>
    <row r="24" spans="18:29" ht="15.6" x14ac:dyDescent="0.3">
      <c r="R24" s="17" t="s">
        <v>299</v>
      </c>
      <c r="S24" s="17" t="s">
        <v>1</v>
      </c>
      <c r="T24" s="163">
        <f>R4</f>
        <v>17554.25</v>
      </c>
      <c r="U24" s="163">
        <f>W4</f>
        <v>17952.25</v>
      </c>
      <c r="V24" s="163">
        <f>AB4</f>
        <v>17105</v>
      </c>
      <c r="W24" s="163">
        <f>B4</f>
        <v>17278.900000000001</v>
      </c>
      <c r="X24" s="164">
        <f>AW4</f>
        <v>-456.2</v>
      </c>
      <c r="Y24" s="163">
        <f>K4</f>
        <v>-2.5723001279947511</v>
      </c>
      <c r="Z24" s="17"/>
      <c r="AA24" s="18"/>
      <c r="AB24" s="165">
        <f>AG4</f>
        <v>484792159</v>
      </c>
      <c r="AC24" s="163">
        <f>AP4</f>
        <v>39.478386359612578</v>
      </c>
    </row>
    <row r="25" spans="18:29" ht="15.6" x14ac:dyDescent="0.3">
      <c r="R25" s="17"/>
      <c r="S25" s="17" t="s">
        <v>2</v>
      </c>
      <c r="T25" s="163">
        <f>S4</f>
        <v>17901.95</v>
      </c>
      <c r="U25" s="163">
        <f>X4</f>
        <v>18200.7</v>
      </c>
      <c r="V25" s="163">
        <f>AC4</f>
        <v>17658.55</v>
      </c>
      <c r="W25" s="163">
        <f>C4</f>
        <v>17735.099999999999</v>
      </c>
      <c r="X25" s="164">
        <f>AX4</f>
        <v>-105.1</v>
      </c>
      <c r="Y25" s="163">
        <f>L4</f>
        <v>-0.58911895606552722</v>
      </c>
      <c r="Z25" s="17"/>
      <c r="AA25" s="18"/>
      <c r="AB25" s="165">
        <f>AH4</f>
        <v>347575113</v>
      </c>
      <c r="AC25" s="163">
        <f>AQ4</f>
        <v>6.5442969706392438</v>
      </c>
    </row>
    <row r="26" spans="18:29" ht="15.6" x14ac:dyDescent="0.3">
      <c r="R26" s="17"/>
      <c r="S26" s="17" t="s">
        <v>3</v>
      </c>
      <c r="T26" s="163">
        <f>T4</f>
        <v>17486.5</v>
      </c>
      <c r="U26" s="163">
        <f>Y4</f>
        <v>18002.650000000001</v>
      </c>
      <c r="V26" s="163">
        <f>AD4</f>
        <v>17407.7</v>
      </c>
      <c r="W26" s="163">
        <f>D4</f>
        <v>17840.2</v>
      </c>
      <c r="X26" s="164">
        <f>AY4</f>
        <v>353.95</v>
      </c>
      <c r="Y26" s="163">
        <f>M4</f>
        <v>2.0241618414468552</v>
      </c>
      <c r="Z26" s="17"/>
      <c r="AA26" s="18"/>
      <c r="AB26" s="165">
        <f>AI4</f>
        <v>326225920</v>
      </c>
      <c r="AC26" s="163">
        <f>AR4</f>
        <v>-21.479523829876168</v>
      </c>
    </row>
    <row r="27" spans="18:29" ht="15.6" x14ac:dyDescent="0.3"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18:29" ht="15.6" x14ac:dyDescent="0.3">
      <c r="R28" s="17" t="s">
        <v>300</v>
      </c>
      <c r="S28" s="17" t="s">
        <v>1</v>
      </c>
      <c r="T28" s="163">
        <f>R5</f>
        <v>32.984999999999999</v>
      </c>
      <c r="U28" s="163">
        <f>W5</f>
        <v>34.36</v>
      </c>
      <c r="V28" s="163">
        <f>AB5</f>
        <v>26.335000000000001</v>
      </c>
      <c r="W28" s="163">
        <f>B5</f>
        <v>32.380000000000003</v>
      </c>
      <c r="X28" s="164">
        <f>AW5</f>
        <v>-0.61</v>
      </c>
      <c r="Y28" s="163">
        <f>K5</f>
        <v>-1.8490451652015745</v>
      </c>
      <c r="Z28" s="17"/>
      <c r="AA28" s="17"/>
      <c r="AB28" s="17"/>
    </row>
    <row r="29" spans="18:29" ht="15.6" x14ac:dyDescent="0.3">
      <c r="R29" s="17"/>
      <c r="S29" s="17" t="s">
        <v>2</v>
      </c>
      <c r="T29" s="163">
        <f>S5</f>
        <v>35.81</v>
      </c>
      <c r="U29" s="163">
        <f>X5</f>
        <v>35.81</v>
      </c>
      <c r="V29" s="163">
        <f>AC5</f>
        <v>32.575000000000003</v>
      </c>
      <c r="W29" s="163">
        <f>C5</f>
        <v>32.99</v>
      </c>
      <c r="X29" s="164">
        <f>AX5</f>
        <v>-2.83</v>
      </c>
      <c r="Y29" s="163">
        <f>L5</f>
        <v>-7.8748952806478645</v>
      </c>
      <c r="Z29" s="17"/>
      <c r="AA29" s="17"/>
      <c r="AB29" s="17"/>
    </row>
    <row r="30" spans="18:29" ht="15.6" x14ac:dyDescent="0.3">
      <c r="S30" s="18" t="s">
        <v>3</v>
      </c>
      <c r="T30" s="163">
        <f>T5</f>
        <v>39.452500000000001</v>
      </c>
      <c r="U30" s="163">
        <f>Y5</f>
        <v>39.452500000000001</v>
      </c>
      <c r="V30" s="163">
        <f>AD5</f>
        <v>34.094999999999999</v>
      </c>
      <c r="W30" s="163">
        <f>D5</f>
        <v>35.81</v>
      </c>
      <c r="X30" s="163">
        <f>AY5</f>
        <v>-3.64</v>
      </c>
      <c r="Y30" s="163">
        <f>M5</f>
        <v>-9.226869455006339</v>
      </c>
    </row>
  </sheetData>
  <sheetProtection algorithmName="SHA-512" hashValue="Sq3UNIC4ybnv5OoQzwWiVQ/XTvjV8eVvfo01DdJftnjYfZLuFVxa+vgxQPJVzPjed5WSPHI9zzw1IWM5zz+44A==" saltValue="RbybQeQFhJ7NpDRkkbsDGA==" spinCount="100000" sheet="1" objects="1" scenarios="1"/>
  <mergeCells count="13">
    <mergeCell ref="CE1:CH1"/>
    <mergeCell ref="AP1:AS1"/>
    <mergeCell ref="AW1:BA1"/>
    <mergeCell ref="BB1:BE1"/>
    <mergeCell ref="BF1:BJ1"/>
    <mergeCell ref="BO1:BR1"/>
    <mergeCell ref="BV1:BZ1"/>
    <mergeCell ref="AG1:AK1"/>
    <mergeCell ref="B1:F1"/>
    <mergeCell ref="K1:N1"/>
    <mergeCell ref="R1:V1"/>
    <mergeCell ref="W1:AA1"/>
    <mergeCell ref="AB1:AF1"/>
  </mergeCells>
  <conditionalFormatting sqref="X20:Y21">
    <cfRule type="cellIs" dxfId="8" priority="9" operator="greaterThan">
      <formula>0</formula>
    </cfRule>
  </conditionalFormatting>
  <conditionalFormatting sqref="X28:AE29 X20:AC27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AC20:AC25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X20:Y30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AC20:AC2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tabColor rgb="FFFF0000"/>
  </sheetPr>
  <dimension ref="A1:BM23"/>
  <sheetViews>
    <sheetView zoomScaleNormal="100" workbookViewId="0">
      <pane xSplit="6" ySplit="2" topLeftCell="G3" activePane="bottomRight" state="frozen"/>
      <selection activeCell="B1" sqref="B1:F1"/>
      <selection pane="topRight" activeCell="B1" sqref="B1:F1"/>
      <selection pane="bottomLeft" activeCell="B1" sqref="B1:F1"/>
      <selection pane="bottomRight"/>
    </sheetView>
  </sheetViews>
  <sheetFormatPr defaultRowHeight="14.4" x14ac:dyDescent="0.3"/>
  <cols>
    <col min="1" max="1" width="15.5546875" customWidth="1"/>
    <col min="2" max="2" width="11.6640625" customWidth="1"/>
    <col min="3" max="3" width="11.109375" bestFit="1" customWidth="1"/>
    <col min="4" max="4" width="9.109375" customWidth="1"/>
    <col min="5" max="5" width="9.5546875" customWidth="1"/>
    <col min="6" max="6" width="9.33203125" customWidth="1"/>
    <col min="7" max="7" width="7.6640625" customWidth="1"/>
    <col min="8" max="10" width="8" customWidth="1"/>
    <col min="11" max="11" width="9.33203125" bestFit="1" customWidth="1"/>
    <col min="15" max="15" width="7.6640625" customWidth="1"/>
    <col min="16" max="17" width="9.109375" customWidth="1"/>
    <col min="18" max="18" width="11.6640625" customWidth="1"/>
    <col min="19" max="19" width="12" customWidth="1"/>
    <col min="34" max="34" width="12.6640625" customWidth="1"/>
    <col min="35" max="35" width="12.33203125" customWidth="1"/>
    <col min="50" max="50" width="11.33203125" customWidth="1"/>
    <col min="51" max="51" width="12.44140625" customWidth="1"/>
    <col min="65" max="65" width="9.109375" customWidth="1"/>
  </cols>
  <sheetData>
    <row r="1" spans="1:65" s="1" customFormat="1" ht="15.6" x14ac:dyDescent="0.3">
      <c r="B1" s="87" t="s">
        <v>311</v>
      </c>
      <c r="C1" s="87"/>
      <c r="D1" s="87"/>
      <c r="E1" s="87"/>
      <c r="F1" s="87"/>
      <c r="K1" s="87" t="s">
        <v>312</v>
      </c>
      <c r="L1" s="87"/>
      <c r="M1" s="87"/>
      <c r="N1" s="87"/>
      <c r="R1" s="87" t="s">
        <v>313</v>
      </c>
      <c r="S1" s="87"/>
      <c r="T1" s="87"/>
      <c r="U1" s="87"/>
      <c r="V1" s="87"/>
      <c r="AA1" s="87" t="s">
        <v>314</v>
      </c>
      <c r="AB1" s="87"/>
      <c r="AC1" s="87"/>
      <c r="AD1" s="87"/>
      <c r="AH1" s="87" t="s">
        <v>315</v>
      </c>
      <c r="AI1" s="87"/>
      <c r="AJ1" s="87"/>
      <c r="AK1" s="87"/>
      <c r="AL1" s="87"/>
      <c r="AM1" s="87"/>
      <c r="AN1" s="87"/>
      <c r="AO1" s="87"/>
      <c r="AP1" s="87"/>
      <c r="AQ1" s="87" t="s">
        <v>316</v>
      </c>
      <c r="AR1" s="87"/>
      <c r="AS1" s="87"/>
      <c r="AT1" s="87"/>
      <c r="AU1" s="87"/>
      <c r="AV1" s="87"/>
      <c r="AW1" s="87"/>
      <c r="AX1" s="87" t="s">
        <v>317</v>
      </c>
      <c r="AY1" s="87"/>
      <c r="AZ1" s="87"/>
      <c r="BA1" s="87"/>
      <c r="BB1" s="87"/>
      <c r="BG1" s="87" t="s">
        <v>318</v>
      </c>
      <c r="BH1" s="87"/>
      <c r="BI1" s="87"/>
      <c r="BJ1" s="87"/>
    </row>
    <row r="2" spans="1:65" s="2" customFormat="1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149</v>
      </c>
      <c r="F2" s="2" t="s">
        <v>150</v>
      </c>
      <c r="G2" s="2" t="s">
        <v>1</v>
      </c>
      <c r="H2" s="2" t="s">
        <v>2</v>
      </c>
      <c r="I2" s="2" t="s">
        <v>3</v>
      </c>
      <c r="J2" s="2" t="s">
        <v>149</v>
      </c>
      <c r="K2" s="2" t="s">
        <v>4</v>
      </c>
      <c r="L2" s="2" t="s">
        <v>5</v>
      </c>
      <c r="M2" s="2" t="s">
        <v>6</v>
      </c>
      <c r="N2" s="2" t="s">
        <v>151</v>
      </c>
      <c r="O2" s="2" t="s">
        <v>1</v>
      </c>
      <c r="P2" s="2" t="s">
        <v>2</v>
      </c>
      <c r="Q2" s="2" t="s">
        <v>3</v>
      </c>
      <c r="R2" s="2" t="s">
        <v>1</v>
      </c>
      <c r="S2" s="2" t="s">
        <v>2</v>
      </c>
      <c r="T2" s="2" t="s">
        <v>3</v>
      </c>
      <c r="U2" s="2" t="s">
        <v>149</v>
      </c>
      <c r="V2" s="2" t="s">
        <v>150</v>
      </c>
      <c r="W2" s="2" t="s">
        <v>1</v>
      </c>
      <c r="X2" s="2" t="s">
        <v>2</v>
      </c>
      <c r="Y2" s="2" t="s">
        <v>3</v>
      </c>
      <c r="Z2" s="2" t="s">
        <v>149</v>
      </c>
      <c r="AA2" s="2" t="s">
        <v>154</v>
      </c>
      <c r="AB2" s="2" t="s">
        <v>155</v>
      </c>
      <c r="AC2" s="2" t="s">
        <v>156</v>
      </c>
      <c r="AD2" s="2" t="s">
        <v>157</v>
      </c>
      <c r="AE2" s="2" t="s">
        <v>1</v>
      </c>
      <c r="AF2" s="2" t="s">
        <v>2</v>
      </c>
      <c r="AG2" s="2" t="s">
        <v>3</v>
      </c>
      <c r="AH2" s="2" t="s">
        <v>1</v>
      </c>
      <c r="AI2" s="2" t="s">
        <v>2</v>
      </c>
      <c r="AJ2" s="2" t="s">
        <v>3</v>
      </c>
      <c r="AK2" s="2" t="s">
        <v>149</v>
      </c>
      <c r="AL2" s="2" t="s">
        <v>150</v>
      </c>
      <c r="AM2" s="2" t="s">
        <v>1</v>
      </c>
      <c r="AN2" s="2" t="s">
        <v>2</v>
      </c>
      <c r="AO2" s="2" t="s">
        <v>3</v>
      </c>
      <c r="AP2" s="2" t="s">
        <v>149</v>
      </c>
      <c r="AQ2" s="2" t="s">
        <v>4</v>
      </c>
      <c r="AR2" s="2" t="s">
        <v>5</v>
      </c>
      <c r="AS2" s="2" t="s">
        <v>6</v>
      </c>
      <c r="AT2" s="2" t="s">
        <v>151</v>
      </c>
      <c r="AU2" s="2" t="s">
        <v>1</v>
      </c>
      <c r="AV2" s="2" t="s">
        <v>2</v>
      </c>
      <c r="AW2" s="2" t="s">
        <v>3</v>
      </c>
      <c r="AX2" s="2" t="s">
        <v>1</v>
      </c>
      <c r="AY2" s="2" t="s">
        <v>2</v>
      </c>
      <c r="AZ2" s="2" t="s">
        <v>3</v>
      </c>
      <c r="BA2" s="2" t="s">
        <v>149</v>
      </c>
      <c r="BB2" s="2" t="s">
        <v>150</v>
      </c>
      <c r="BC2" s="2" t="s">
        <v>1</v>
      </c>
      <c r="BD2" s="2" t="s">
        <v>2</v>
      </c>
      <c r="BE2" s="2" t="s">
        <v>3</v>
      </c>
      <c r="BF2" s="2" t="s">
        <v>149</v>
      </c>
      <c r="BG2" s="2" t="s">
        <v>268</v>
      </c>
      <c r="BH2" s="2" t="s">
        <v>269</v>
      </c>
      <c r="BI2" s="2" t="s">
        <v>270</v>
      </c>
      <c r="BJ2" s="2" t="s">
        <v>271</v>
      </c>
      <c r="BK2" s="2" t="s">
        <v>1</v>
      </c>
      <c r="BL2" s="2" t="s">
        <v>2</v>
      </c>
      <c r="BM2" s="2" t="s">
        <v>3</v>
      </c>
    </row>
    <row r="3" spans="1:65" x14ac:dyDescent="0.3">
      <c r="A3" t="s">
        <v>319</v>
      </c>
      <c r="B3">
        <v>38606550</v>
      </c>
      <c r="C3">
        <v>51865125</v>
      </c>
      <c r="D3">
        <v>46568925</v>
      </c>
      <c r="E3">
        <v>49061475</v>
      </c>
      <c r="F3">
        <v>49566225</v>
      </c>
      <c r="G3" s="137" t="str">
        <f>IF(B3&gt;=C3,"Y","N")</f>
        <v>N</v>
      </c>
      <c r="H3" s="137" t="str">
        <f t="shared" ref="G3:J4" si="0">IF(C3&gt;=D3,"Y","N")</f>
        <v>Y</v>
      </c>
      <c r="I3" s="137" t="str">
        <f t="shared" si="0"/>
        <v>N</v>
      </c>
      <c r="J3" s="137" t="str">
        <f t="shared" si="0"/>
        <v>N</v>
      </c>
      <c r="K3" s="137">
        <f>(B3-C3)/C3*100</f>
        <v>-25.563565112394887</v>
      </c>
      <c r="L3" s="139">
        <f t="shared" ref="K3:N4" si="1">(C3-D3)/D3*100</f>
        <v>11.372819965245064</v>
      </c>
      <c r="M3" s="139">
        <f t="shared" si="1"/>
        <v>-5.0804628275036574</v>
      </c>
      <c r="N3" s="139">
        <f t="shared" si="1"/>
        <v>-1.0183345614881907</v>
      </c>
      <c r="O3" s="139" t="str">
        <f t="shared" ref="O3:Q4" si="2">IF(K3&gt;=L3,"Y","N")</f>
        <v>N</v>
      </c>
      <c r="P3" s="137" t="str">
        <f t="shared" si="2"/>
        <v>Y</v>
      </c>
      <c r="Q3" s="137" t="str">
        <f t="shared" si="2"/>
        <v>N</v>
      </c>
      <c r="R3">
        <v>47790325</v>
      </c>
      <c r="S3">
        <v>62515900</v>
      </c>
      <c r="T3">
        <v>53385850</v>
      </c>
      <c r="U3">
        <v>48818950</v>
      </c>
      <c r="V3">
        <v>45754225</v>
      </c>
      <c r="W3" s="137" t="str">
        <f t="shared" ref="W3:Z4" si="3">IF(R3&gt;=S3,"Y","N")</f>
        <v>N</v>
      </c>
      <c r="X3" s="137" t="str">
        <f t="shared" si="3"/>
        <v>Y</v>
      </c>
      <c r="Y3" s="137" t="str">
        <f t="shared" si="3"/>
        <v>Y</v>
      </c>
      <c r="Z3" s="137" t="str">
        <f t="shared" si="3"/>
        <v>Y</v>
      </c>
      <c r="AA3" s="137">
        <f t="shared" ref="AA3:AD4" si="4">(R3-S3)/S3*100</f>
        <v>-23.554927626411839</v>
      </c>
      <c r="AB3" s="139">
        <f t="shared" si="4"/>
        <v>17.102003620809633</v>
      </c>
      <c r="AC3" s="139">
        <f t="shared" si="4"/>
        <v>9.3547689985138973</v>
      </c>
      <c r="AD3" s="139">
        <f t="shared" si="4"/>
        <v>6.698233878947792</v>
      </c>
      <c r="AE3" s="139" t="str">
        <f t="shared" ref="AE3:AG4" si="5">IF(AA3&gt;=AB3,"Y","N")</f>
        <v>N</v>
      </c>
      <c r="AF3" s="137" t="str">
        <f t="shared" si="5"/>
        <v>Y</v>
      </c>
      <c r="AG3" s="137" t="str">
        <f t="shared" si="5"/>
        <v>Y</v>
      </c>
      <c r="AH3">
        <v>24216750</v>
      </c>
      <c r="AI3">
        <v>38872275</v>
      </c>
      <c r="AJ3">
        <v>34535175</v>
      </c>
      <c r="AK3">
        <v>37544100</v>
      </c>
      <c r="AL3">
        <v>38586600</v>
      </c>
      <c r="AM3" s="137" t="str">
        <f t="shared" ref="AM3:AP4" si="6">IF(AH3&gt;=AI3,"Y","N")</f>
        <v>N</v>
      </c>
      <c r="AN3" s="137" t="str">
        <f t="shared" si="6"/>
        <v>Y</v>
      </c>
      <c r="AO3" s="137" t="str">
        <f t="shared" si="6"/>
        <v>N</v>
      </c>
      <c r="AP3" s="137" t="str">
        <f t="shared" si="6"/>
        <v>N</v>
      </c>
      <c r="AQ3" s="137">
        <f t="shared" ref="AQ3:AT4" si="7">(AH3-AI3)/AI3*100</f>
        <v>-37.701742437251227</v>
      </c>
      <c r="AR3" s="139">
        <f t="shared" si="7"/>
        <v>12.558500137902879</v>
      </c>
      <c r="AS3" s="139">
        <f t="shared" si="7"/>
        <v>-8.0143750948884112</v>
      </c>
      <c r="AT3" s="139">
        <f t="shared" si="7"/>
        <v>-2.7017151031705309</v>
      </c>
      <c r="AU3" s="139" t="str">
        <f t="shared" ref="AU3:AW4" si="8">IF(AQ3&gt;=AR3,"Y","N")</f>
        <v>N</v>
      </c>
      <c r="AV3" s="137" t="str">
        <f t="shared" si="8"/>
        <v>Y</v>
      </c>
      <c r="AW3" s="137" t="str">
        <f t="shared" si="8"/>
        <v>N</v>
      </c>
      <c r="AX3">
        <v>25435050</v>
      </c>
      <c r="AY3">
        <v>41881125</v>
      </c>
      <c r="AZ3">
        <v>33840150</v>
      </c>
      <c r="BA3">
        <v>29862375</v>
      </c>
      <c r="BB3">
        <v>27506475</v>
      </c>
      <c r="BC3" s="137" t="str">
        <f>IF(AH4&gt;=AY3,"Y","N")</f>
        <v>N</v>
      </c>
      <c r="BD3" s="137" t="str">
        <f t="shared" ref="BD3:BF4" si="9">IF(AY3&gt;=AZ3,"Y","N")</f>
        <v>Y</v>
      </c>
      <c r="BE3" s="137" t="str">
        <f t="shared" si="9"/>
        <v>Y</v>
      </c>
      <c r="BF3" s="137" t="str">
        <f t="shared" si="9"/>
        <v>Y</v>
      </c>
      <c r="BG3" s="137">
        <f t="shared" ref="BG3:BJ4" si="10">(AX3-AY3)/AY3*100</f>
        <v>-39.268465209566358</v>
      </c>
      <c r="BH3" s="139">
        <f t="shared" si="10"/>
        <v>23.761641127477272</v>
      </c>
      <c r="BI3" s="139">
        <f t="shared" si="10"/>
        <v>13.320357138372282</v>
      </c>
      <c r="BJ3" s="139">
        <f t="shared" si="10"/>
        <v>8.5648924480508679</v>
      </c>
      <c r="BK3" s="139" t="str">
        <f t="shared" ref="BK3:BM4" si="11">IF(BG3&gt;=BH3,"Y","N")</f>
        <v>N</v>
      </c>
      <c r="BL3" s="137" t="str">
        <f t="shared" si="11"/>
        <v>Y</v>
      </c>
      <c r="BM3" s="137" t="str">
        <f t="shared" si="11"/>
        <v>Y</v>
      </c>
    </row>
    <row r="4" spans="1:65" x14ac:dyDescent="0.3">
      <c r="A4" t="s">
        <v>320</v>
      </c>
      <c r="B4">
        <v>6090960</v>
      </c>
      <c r="C4">
        <v>11534120</v>
      </c>
      <c r="D4">
        <v>7649800</v>
      </c>
      <c r="E4">
        <v>7827000</v>
      </c>
      <c r="F4">
        <v>8179120</v>
      </c>
      <c r="G4" s="137" t="str">
        <f t="shared" si="0"/>
        <v>N</v>
      </c>
      <c r="H4" s="137" t="str">
        <f t="shared" si="0"/>
        <v>Y</v>
      </c>
      <c r="I4" s="137" t="str">
        <f t="shared" si="0"/>
        <v>N</v>
      </c>
      <c r="J4" s="137" t="str">
        <f t="shared" si="0"/>
        <v>N</v>
      </c>
      <c r="K4" s="137">
        <f t="shared" si="1"/>
        <v>-47.19181003839045</v>
      </c>
      <c r="L4" s="139">
        <f t="shared" si="1"/>
        <v>50.776752333394334</v>
      </c>
      <c r="M4" s="139">
        <f t="shared" si="1"/>
        <v>-2.2639580937779482</v>
      </c>
      <c r="N4" s="139">
        <f t="shared" si="1"/>
        <v>-4.3051086180420386</v>
      </c>
      <c r="O4" s="139" t="str">
        <f t="shared" si="2"/>
        <v>N</v>
      </c>
      <c r="P4" s="137" t="str">
        <f t="shared" si="2"/>
        <v>Y</v>
      </c>
      <c r="Q4" s="137" t="str">
        <f t="shared" si="2"/>
        <v>Y</v>
      </c>
      <c r="R4">
        <v>3366600</v>
      </c>
      <c r="S4">
        <v>7040800</v>
      </c>
      <c r="T4">
        <v>5388460</v>
      </c>
      <c r="U4">
        <v>4510680</v>
      </c>
      <c r="V4">
        <v>3826100</v>
      </c>
      <c r="W4" s="137" t="str">
        <f t="shared" si="3"/>
        <v>N</v>
      </c>
      <c r="X4" s="137" t="str">
        <f t="shared" si="3"/>
        <v>Y</v>
      </c>
      <c r="Y4" s="137" t="str">
        <f t="shared" si="3"/>
        <v>Y</v>
      </c>
      <c r="Z4" s="137" t="str">
        <f t="shared" si="3"/>
        <v>Y</v>
      </c>
      <c r="AA4" s="137">
        <f t="shared" si="4"/>
        <v>-52.184410862401997</v>
      </c>
      <c r="AB4" s="139">
        <f t="shared" si="4"/>
        <v>30.664419889912885</v>
      </c>
      <c r="AC4" s="139">
        <f t="shared" si="4"/>
        <v>19.46003706758183</v>
      </c>
      <c r="AD4" s="139">
        <f t="shared" si="4"/>
        <v>17.892370821463107</v>
      </c>
      <c r="AE4" s="139" t="str">
        <f t="shared" si="5"/>
        <v>N</v>
      </c>
      <c r="AF4" s="137" t="str">
        <f t="shared" si="5"/>
        <v>Y</v>
      </c>
      <c r="AG4" s="137" t="str">
        <f t="shared" si="5"/>
        <v>Y</v>
      </c>
      <c r="AH4">
        <v>6090960</v>
      </c>
      <c r="AI4">
        <v>8132260</v>
      </c>
      <c r="AJ4">
        <v>5144340</v>
      </c>
      <c r="AK4">
        <v>5589060</v>
      </c>
      <c r="AL4">
        <v>6074820</v>
      </c>
      <c r="AM4" s="137" t="str">
        <f t="shared" si="6"/>
        <v>N</v>
      </c>
      <c r="AN4" s="137" t="str">
        <f t="shared" si="6"/>
        <v>Y</v>
      </c>
      <c r="AO4" s="137" t="str">
        <f t="shared" si="6"/>
        <v>N</v>
      </c>
      <c r="AP4" s="137" t="str">
        <f t="shared" si="6"/>
        <v>N</v>
      </c>
      <c r="AQ4" s="137">
        <f t="shared" si="7"/>
        <v>-25.101263363443866</v>
      </c>
      <c r="AR4" s="139">
        <f t="shared" si="7"/>
        <v>58.08169755498276</v>
      </c>
      <c r="AS4" s="139">
        <f t="shared" si="7"/>
        <v>-7.9569730867086772</v>
      </c>
      <c r="AT4" s="139">
        <f t="shared" si="7"/>
        <v>-7.996286309717819</v>
      </c>
      <c r="AU4" s="139" t="str">
        <f t="shared" si="8"/>
        <v>N</v>
      </c>
      <c r="AV4" s="137" t="str">
        <f t="shared" si="8"/>
        <v>Y</v>
      </c>
      <c r="AW4" s="137" t="str">
        <f t="shared" si="8"/>
        <v>Y</v>
      </c>
      <c r="AX4">
        <v>3366600</v>
      </c>
      <c r="AY4">
        <v>4699180</v>
      </c>
      <c r="AZ4">
        <v>3689320</v>
      </c>
      <c r="BA4">
        <v>3072060</v>
      </c>
      <c r="BB4">
        <v>2515320</v>
      </c>
      <c r="BC4" s="137" t="str">
        <f>IF(AX4&gt;=AY4,"Y","N")</f>
        <v>N</v>
      </c>
      <c r="BD4" s="137" t="str">
        <f t="shared" si="9"/>
        <v>Y</v>
      </c>
      <c r="BE4" s="137" t="str">
        <f t="shared" si="9"/>
        <v>Y</v>
      </c>
      <c r="BF4" s="137" t="str">
        <f t="shared" si="9"/>
        <v>Y</v>
      </c>
      <c r="BG4" s="137">
        <f t="shared" si="10"/>
        <v>-28.35771347341451</v>
      </c>
      <c r="BH4" s="139">
        <f t="shared" si="10"/>
        <v>27.372523933949889</v>
      </c>
      <c r="BI4" s="139">
        <f t="shared" si="10"/>
        <v>20.092706522659061</v>
      </c>
      <c r="BJ4" s="139">
        <f t="shared" si="10"/>
        <v>22.133963074280807</v>
      </c>
      <c r="BK4" s="139" t="str">
        <f t="shared" si="11"/>
        <v>N</v>
      </c>
      <c r="BL4" s="137" t="str">
        <f t="shared" si="11"/>
        <v>Y</v>
      </c>
      <c r="BM4" s="137" t="str">
        <f t="shared" si="11"/>
        <v>N</v>
      </c>
    </row>
    <row r="5" spans="1:65" x14ac:dyDescent="0.3">
      <c r="K5" s="3"/>
      <c r="L5" s="3"/>
      <c r="M5" s="3"/>
      <c r="N5" s="3"/>
      <c r="AA5" s="3"/>
      <c r="AB5" s="3"/>
      <c r="AC5" s="3"/>
      <c r="AD5" s="3"/>
      <c r="AQ5" s="3"/>
      <c r="AR5" s="3"/>
      <c r="AS5" s="3"/>
      <c r="AT5" s="3"/>
      <c r="BG5" s="3"/>
      <c r="BH5" s="3"/>
      <c r="BI5" s="3"/>
      <c r="BJ5" s="3"/>
    </row>
    <row r="6" spans="1:65" x14ac:dyDescent="0.3">
      <c r="K6" s="3"/>
      <c r="L6" s="3"/>
      <c r="M6" s="3"/>
      <c r="N6" s="3"/>
      <c r="AA6" s="3"/>
      <c r="AB6" s="3"/>
      <c r="AC6" s="3"/>
      <c r="AD6" s="3"/>
      <c r="AQ6" s="3"/>
      <c r="AR6" s="3"/>
      <c r="AS6" s="3"/>
      <c r="AT6" s="3"/>
      <c r="BG6" s="3"/>
      <c r="BH6" s="3"/>
      <c r="BI6" s="3"/>
      <c r="BJ6" s="3"/>
    </row>
    <row r="7" spans="1:65" ht="15.6" x14ac:dyDescent="0.3">
      <c r="B7" s="87" t="s">
        <v>321</v>
      </c>
      <c r="C7" s="87"/>
      <c r="D7" s="87"/>
      <c r="E7" s="87"/>
      <c r="F7" s="4"/>
      <c r="I7" s="20"/>
      <c r="J7" s="20"/>
      <c r="K7" s="87" t="s">
        <v>322</v>
      </c>
      <c r="L7" s="87"/>
      <c r="M7" s="87"/>
      <c r="N7" s="87"/>
      <c r="AA7" s="3"/>
      <c r="AB7" s="3"/>
      <c r="AC7" s="3"/>
      <c r="AD7" s="3"/>
      <c r="AQ7" s="3"/>
      <c r="AR7" s="3"/>
      <c r="AS7" s="3"/>
      <c r="AT7" s="3"/>
      <c r="BG7" s="3"/>
      <c r="BH7" s="3"/>
      <c r="BI7" s="3"/>
      <c r="BJ7" s="3"/>
    </row>
    <row r="8" spans="1:65" x14ac:dyDescent="0.3">
      <c r="B8" s="2" t="s">
        <v>1</v>
      </c>
      <c r="C8" s="2" t="s">
        <v>2</v>
      </c>
      <c r="D8" s="2" t="s">
        <v>3</v>
      </c>
      <c r="E8" s="2" t="s">
        <v>149</v>
      </c>
      <c r="F8" s="2" t="s">
        <v>150</v>
      </c>
      <c r="G8" s="2" t="s">
        <v>1</v>
      </c>
      <c r="H8" s="2" t="s">
        <v>2</v>
      </c>
      <c r="I8" s="2" t="s">
        <v>3</v>
      </c>
      <c r="J8" s="2" t="s">
        <v>149</v>
      </c>
      <c r="K8" s="2" t="s">
        <v>4</v>
      </c>
      <c r="L8" s="2" t="s">
        <v>5</v>
      </c>
      <c r="M8" s="2" t="s">
        <v>6</v>
      </c>
      <c r="N8" s="2" t="s">
        <v>151</v>
      </c>
      <c r="AA8" s="3"/>
      <c r="AB8" s="3"/>
      <c r="AC8" s="3"/>
      <c r="AD8" s="3"/>
      <c r="AQ8" s="3"/>
      <c r="AR8" s="3"/>
      <c r="AS8" s="3"/>
      <c r="AT8" s="3"/>
      <c r="BG8" s="3"/>
      <c r="BH8" s="3"/>
      <c r="BI8" s="3"/>
      <c r="BJ8" s="3"/>
    </row>
    <row r="9" spans="1:65" x14ac:dyDescent="0.3">
      <c r="A9" t="s">
        <v>319</v>
      </c>
      <c r="B9" s="137">
        <f>R3/B3</f>
        <v>1.2378812662618131</v>
      </c>
      <c r="C9" s="139">
        <f t="shared" ref="B9:F10" si="12">S3/C3</f>
        <v>1.205355236297994</v>
      </c>
      <c r="D9" s="139">
        <f t="shared" si="12"/>
        <v>1.1463835594229415</v>
      </c>
      <c r="E9" s="139">
        <f t="shared" si="12"/>
        <v>0.99505671201283696</v>
      </c>
      <c r="F9" s="139">
        <f t="shared" si="12"/>
        <v>0.92309279151276902</v>
      </c>
      <c r="G9" s="139" t="str">
        <f t="shared" ref="G9:J10" si="13">IF(B9&gt;=C9,"Y","N")</f>
        <v>Y</v>
      </c>
      <c r="H9" s="137" t="str">
        <f t="shared" si="13"/>
        <v>Y</v>
      </c>
      <c r="I9" s="137" t="str">
        <f t="shared" si="13"/>
        <v>Y</v>
      </c>
      <c r="J9" s="137" t="str">
        <f t="shared" si="13"/>
        <v>Y</v>
      </c>
      <c r="K9" s="137">
        <f t="shared" ref="K9:N10" si="14">(B9-C9)/C9*100</f>
        <v>2.6984600874772977</v>
      </c>
      <c r="L9" s="139">
        <f t="shared" si="14"/>
        <v>5.1441488662605481</v>
      </c>
      <c r="M9" s="139">
        <f t="shared" si="14"/>
        <v>15.207861580471633</v>
      </c>
      <c r="N9" s="139">
        <f t="shared" si="14"/>
        <v>7.7959573687205506</v>
      </c>
      <c r="AA9" s="3"/>
      <c r="AB9" s="3"/>
      <c r="AC9" s="3"/>
      <c r="AD9" s="3"/>
      <c r="AQ9" s="3"/>
      <c r="AR9" s="3"/>
      <c r="AS9" s="3"/>
      <c r="AT9" s="3"/>
      <c r="BG9" s="3"/>
      <c r="BH9" s="3"/>
      <c r="BI9" s="3"/>
      <c r="BJ9" s="3"/>
    </row>
    <row r="10" spans="1:65" x14ac:dyDescent="0.3">
      <c r="A10" t="s">
        <v>320</v>
      </c>
      <c r="B10" s="137">
        <f t="shared" si="12"/>
        <v>0.55272075337877768</v>
      </c>
      <c r="C10" s="139">
        <f t="shared" si="12"/>
        <v>0.61043235201298407</v>
      </c>
      <c r="D10" s="139">
        <f t="shared" si="12"/>
        <v>0.70439227169337759</v>
      </c>
      <c r="E10" s="139">
        <f t="shared" si="12"/>
        <v>0.57629743196627059</v>
      </c>
      <c r="F10" s="139">
        <f t="shared" si="12"/>
        <v>0.46778871076595036</v>
      </c>
      <c r="G10" s="139" t="str">
        <f t="shared" si="13"/>
        <v>N</v>
      </c>
      <c r="H10" s="137" t="str">
        <f t="shared" si="13"/>
        <v>N</v>
      </c>
      <c r="I10" s="137" t="str">
        <f t="shared" si="13"/>
        <v>Y</v>
      </c>
      <c r="J10" s="137" t="str">
        <f t="shared" si="13"/>
        <v>Y</v>
      </c>
      <c r="K10" s="137">
        <f t="shared" si="14"/>
        <v>-9.4542169077203244</v>
      </c>
      <c r="L10" s="139">
        <f t="shared" si="14"/>
        <v>-13.339146872595775</v>
      </c>
      <c r="M10" s="139">
        <f t="shared" si="14"/>
        <v>22.227209878423356</v>
      </c>
      <c r="N10" s="139">
        <f t="shared" si="14"/>
        <v>23.196096592978837</v>
      </c>
      <c r="AA10" s="3"/>
      <c r="AB10" s="3"/>
      <c r="AC10" s="3"/>
      <c r="AD10" s="3"/>
      <c r="AQ10" s="3"/>
      <c r="AR10" s="3"/>
      <c r="AS10" s="3"/>
      <c r="AT10" s="3"/>
      <c r="BG10" s="3"/>
      <c r="BH10" s="3"/>
      <c r="BI10" s="3"/>
      <c r="BJ10" s="3"/>
    </row>
    <row r="13" spans="1:65" ht="15.6" x14ac:dyDescent="0.3">
      <c r="B13" s="87" t="s">
        <v>323</v>
      </c>
      <c r="C13" s="87"/>
      <c r="D13" s="87"/>
      <c r="E13" s="87"/>
      <c r="F13" s="4"/>
      <c r="K13" s="87" t="s">
        <v>324</v>
      </c>
      <c r="L13" s="87"/>
      <c r="M13" s="87"/>
      <c r="N13" s="87"/>
    </row>
    <row r="14" spans="1:65" x14ac:dyDescent="0.3">
      <c r="B14" s="2" t="s">
        <v>1</v>
      </c>
      <c r="C14" s="2" t="s">
        <v>2</v>
      </c>
      <c r="D14" s="2" t="s">
        <v>3</v>
      </c>
      <c r="E14" s="2" t="s">
        <v>149</v>
      </c>
      <c r="F14" s="2" t="s">
        <v>150</v>
      </c>
      <c r="G14" s="2" t="s">
        <v>1</v>
      </c>
      <c r="H14" s="2" t="s">
        <v>2</v>
      </c>
      <c r="I14" s="2" t="s">
        <v>3</v>
      </c>
      <c r="J14" s="2" t="s">
        <v>149</v>
      </c>
      <c r="K14" s="2" t="s">
        <v>4</v>
      </c>
      <c r="L14" s="2" t="s">
        <v>5</v>
      </c>
      <c r="M14" s="2" t="s">
        <v>6</v>
      </c>
      <c r="N14" s="2" t="s">
        <v>151</v>
      </c>
    </row>
    <row r="15" spans="1:65" x14ac:dyDescent="0.3">
      <c r="A15" t="s">
        <v>319</v>
      </c>
      <c r="B15" s="137">
        <f t="shared" ref="B15:F16" si="15">AX3/AH3</f>
        <v>1.0503081544798538</v>
      </c>
      <c r="C15" s="139">
        <f t="shared" si="15"/>
        <v>1.0774034964508765</v>
      </c>
      <c r="D15" s="139">
        <f t="shared" si="15"/>
        <v>0.97987486671198276</v>
      </c>
      <c r="E15" s="139">
        <f t="shared" si="15"/>
        <v>0.79539461593166438</v>
      </c>
      <c r="F15" s="139">
        <f t="shared" si="15"/>
        <v>0.71285044549144005</v>
      </c>
      <c r="G15" s="139" t="str">
        <f t="shared" ref="G15:J16" si="16">IF(B15&gt;=C15,"Y","N")</f>
        <v>N</v>
      </c>
      <c r="H15" s="137" t="str">
        <f t="shared" si="16"/>
        <v>Y</v>
      </c>
      <c r="I15" s="137" t="str">
        <f t="shared" si="16"/>
        <v>Y</v>
      </c>
      <c r="J15" s="137" t="str">
        <f t="shared" si="16"/>
        <v>Y</v>
      </c>
      <c r="K15" s="137">
        <f t="shared" ref="K15:N16" si="17">(B15-C15)/C15*100</f>
        <v>-2.5148741451349181</v>
      </c>
      <c r="L15" s="139">
        <f t="shared" si="17"/>
        <v>9.9531718847076629</v>
      </c>
      <c r="M15" s="139">
        <f t="shared" si="17"/>
        <v>23.193550356665707</v>
      </c>
      <c r="N15" s="139">
        <f t="shared" si="17"/>
        <v>11.579451336853449</v>
      </c>
    </row>
    <row r="16" spans="1:65" x14ac:dyDescent="0.3">
      <c r="A16" t="s">
        <v>320</v>
      </c>
      <c r="B16" s="137">
        <f t="shared" si="15"/>
        <v>0.55272075337877768</v>
      </c>
      <c r="C16" s="139">
        <f t="shared" si="15"/>
        <v>0.57784428928735676</v>
      </c>
      <c r="D16" s="139">
        <f t="shared" si="15"/>
        <v>0.71716099635716146</v>
      </c>
      <c r="E16" s="139">
        <f t="shared" si="15"/>
        <v>0.54965593498727872</v>
      </c>
      <c r="F16" s="139">
        <f t="shared" si="15"/>
        <v>0.41405671279149014</v>
      </c>
      <c r="G16" s="139" t="str">
        <f t="shared" si="16"/>
        <v>N</v>
      </c>
      <c r="H16" s="137" t="str">
        <f t="shared" si="16"/>
        <v>N</v>
      </c>
      <c r="I16" s="137" t="str">
        <f t="shared" si="16"/>
        <v>Y</v>
      </c>
      <c r="J16" s="137" t="str">
        <f t="shared" si="16"/>
        <v>Y</v>
      </c>
      <c r="K16" s="137">
        <f t="shared" si="17"/>
        <v>-4.3478037897654751</v>
      </c>
      <c r="L16" s="139">
        <f t="shared" si="17"/>
        <v>-19.426141100459681</v>
      </c>
      <c r="M16" s="139">
        <f t="shared" si="17"/>
        <v>30.474529739001088</v>
      </c>
      <c r="N16" s="139">
        <f t="shared" si="17"/>
        <v>32.74894911897573</v>
      </c>
    </row>
    <row r="22" spans="17:17" x14ac:dyDescent="0.3">
      <c r="Q22" t="s">
        <v>325</v>
      </c>
    </row>
    <row r="23" spans="17:17" x14ac:dyDescent="0.3">
      <c r="Q23" t="s">
        <v>344</v>
      </c>
    </row>
  </sheetData>
  <sheetProtection algorithmName="SHA-512" hashValue="y4GkBemYC2bSfkwiXFQrYJaNAkD+Ilfet1VT5jzdMqq40ySMj6uEedBi5kAnSDzGwzBzlH+QaMZ8zKqzDKXwzg==" saltValue="capwAtKBfV1WX1CRMR9BIA==" spinCount="100000" sheet="1" objects="1" scenarios="1"/>
  <mergeCells count="14">
    <mergeCell ref="B13:E13"/>
    <mergeCell ref="K13:N13"/>
    <mergeCell ref="AQ1:AT1"/>
    <mergeCell ref="AU1:AW1"/>
    <mergeCell ref="AX1:BB1"/>
    <mergeCell ref="BG1:BJ1"/>
    <mergeCell ref="B7:E7"/>
    <mergeCell ref="K7:N7"/>
    <mergeCell ref="B1:F1"/>
    <mergeCell ref="K1:N1"/>
    <mergeCell ref="R1:V1"/>
    <mergeCell ref="AA1:AD1"/>
    <mergeCell ref="AH1:AL1"/>
    <mergeCell ref="AM1:AP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CA</vt:lpstr>
      <vt:lpstr>Cash</vt:lpstr>
      <vt:lpstr>D</vt:lpstr>
      <vt:lpstr>Final DA</vt:lpstr>
      <vt:lpstr>DA</vt:lpstr>
      <vt:lpstr>D Master</vt:lpstr>
      <vt:lpstr>D Data</vt:lpstr>
      <vt:lpstr>Volatility</vt:lpstr>
      <vt:lpstr>Final Master FO</vt:lpstr>
      <vt:lpstr>Master FO</vt:lpstr>
      <vt:lpstr>All Data FO</vt:lpstr>
      <vt:lpstr>FOD</vt:lpstr>
      <vt:lpstr>FO (ALL)</vt:lpstr>
      <vt:lpstr>(A) FO</vt:lpstr>
      <vt:lpstr>(B) FO</vt:lpstr>
      <vt:lpstr>FOD (ALL)</vt:lpstr>
      <vt:lpstr>NOI</vt:lpstr>
      <vt:lpstr>NSE OI Data</vt:lpstr>
      <vt:lpstr>NSE All Day</vt:lpstr>
      <vt:lpstr>FII DII Vol Data</vt:lpstr>
      <vt:lpstr>FII DII Vol</vt:lpstr>
      <vt:lpstr>FII DII OI Data</vt:lpstr>
      <vt:lpstr>FII DII OI</vt:lpstr>
      <vt:lpstr>Market</vt:lpstr>
      <vt:lpstr>Nifty Data</vt:lpstr>
      <vt:lpstr>Nifty </vt:lpstr>
      <vt:lpstr>CE 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2020-05-24T06:00:32Z</dcterms:modified>
</cp:coreProperties>
</file>